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330" windowWidth="27795" windowHeight="12270"/>
  </bookViews>
  <sheets>
    <sheet name="8가" sheetId="1" r:id="rId1"/>
  </sheets>
  <externalReferences>
    <externalReference r:id="rId2"/>
  </externalReferences>
  <definedNames>
    <definedName name="_xlnm._FilterDatabase" localSheetId="0" hidden="1">'8가'!$A$4:$X$14838</definedName>
    <definedName name="_xlnm.Consolidate_Area">#REF!</definedName>
    <definedName name="갯수">#REF!</definedName>
  </definedNames>
  <calcPr calcId="125725"/>
</workbook>
</file>

<file path=xl/calcChain.xml><?xml version="1.0" encoding="utf-8"?>
<calcChain xmlns="http://schemas.openxmlformats.org/spreadsheetml/2006/main">
  <c r="L14838" i="1"/>
  <c r="L14837"/>
  <c r="L14836"/>
  <c r="L14835"/>
  <c r="L14834"/>
  <c r="L14833"/>
  <c r="L14832"/>
  <c r="L14831"/>
  <c r="L14830"/>
  <c r="L14829"/>
  <c r="L14828"/>
  <c r="L14827"/>
  <c r="L14826"/>
  <c r="L14825"/>
  <c r="L14824"/>
  <c r="L14823"/>
  <c r="L14822"/>
  <c r="L14821"/>
  <c r="L14820"/>
  <c r="L14819"/>
  <c r="L14818"/>
  <c r="L14817"/>
  <c r="L14816"/>
  <c r="L14815"/>
  <c r="L14814"/>
  <c r="L14813"/>
  <c r="L14812"/>
  <c r="L14811"/>
  <c r="L14810"/>
  <c r="L14809"/>
  <c r="L14808"/>
  <c r="L14807"/>
  <c r="L14806"/>
  <c r="L14805"/>
  <c r="L14804"/>
  <c r="L14803"/>
  <c r="L14802"/>
  <c r="L14801"/>
  <c r="L14800"/>
  <c r="L14799"/>
  <c r="L14798"/>
  <c r="L14797"/>
  <c r="L14796"/>
  <c r="L14795"/>
  <c r="L14794"/>
  <c r="L14793"/>
  <c r="L14792"/>
  <c r="L14791"/>
  <c r="L14790"/>
  <c r="L14789"/>
  <c r="L14788"/>
  <c r="I14788"/>
  <c r="D14788"/>
  <c r="L14787"/>
  <c r="L14786"/>
  <c r="L14785"/>
  <c r="L14784"/>
  <c r="L14783"/>
  <c r="L14782"/>
  <c r="L14781"/>
  <c r="L14780"/>
  <c r="L14779"/>
  <c r="L14778"/>
  <c r="L14777"/>
  <c r="L14776"/>
  <c r="L14775"/>
  <c r="L14774"/>
  <c r="L14773"/>
  <c r="L14772"/>
  <c r="L14771"/>
  <c r="L14770"/>
  <c r="L14769"/>
  <c r="L14768"/>
  <c r="L14767"/>
  <c r="L14766"/>
  <c r="L14765"/>
  <c r="L14764"/>
  <c r="L14763"/>
  <c r="L14762"/>
  <c r="L14761"/>
  <c r="L14760"/>
  <c r="L14759"/>
  <c r="L14758"/>
  <c r="L14757"/>
  <c r="L14756"/>
  <c r="L14755"/>
  <c r="L14754"/>
  <c r="L14753"/>
  <c r="L14752"/>
  <c r="L14751"/>
  <c r="L14750"/>
  <c r="L14749"/>
  <c r="L14748"/>
  <c r="L14747"/>
  <c r="L14746"/>
  <c r="L14745"/>
  <c r="L14744"/>
  <c r="L14743"/>
  <c r="L14742"/>
  <c r="L14741"/>
  <c r="L14740"/>
  <c r="L14739"/>
  <c r="L14738"/>
  <c r="L14737"/>
  <c r="L14736"/>
  <c r="L14735"/>
  <c r="L14734"/>
  <c r="L14733"/>
  <c r="L14732"/>
  <c r="L14731"/>
  <c r="L14730"/>
  <c r="L14729"/>
  <c r="L14728"/>
  <c r="L14727"/>
  <c r="L14726"/>
  <c r="L14725"/>
  <c r="L14724"/>
  <c r="L14723"/>
  <c r="L14722"/>
  <c r="L14721"/>
  <c r="L14720"/>
  <c r="L14719"/>
  <c r="L14718"/>
  <c r="L14717"/>
  <c r="L14716"/>
  <c r="L14715"/>
  <c r="L14714"/>
  <c r="L14713"/>
  <c r="L14712"/>
  <c r="L14711"/>
  <c r="L14710"/>
  <c r="L14709"/>
  <c r="L14708"/>
  <c r="L14707"/>
  <c r="L14706"/>
  <c r="L14705"/>
  <c r="L14704"/>
  <c r="L14703"/>
  <c r="L14702"/>
  <c r="L14701"/>
  <c r="L14700"/>
  <c r="L14699"/>
  <c r="L14698"/>
  <c r="L14697"/>
  <c r="L14696"/>
  <c r="L14695"/>
  <c r="L14694"/>
  <c r="L14693"/>
  <c r="L14692"/>
  <c r="L14691"/>
  <c r="L14690"/>
  <c r="L14689"/>
  <c r="L14688"/>
  <c r="L14687"/>
  <c r="L14686"/>
  <c r="L14685"/>
  <c r="L14684"/>
  <c r="L14683"/>
  <c r="L14682"/>
  <c r="L14681"/>
  <c r="L14680"/>
  <c r="L14679"/>
  <c r="L14678"/>
  <c r="L14677"/>
  <c r="I14677"/>
  <c r="D14677"/>
  <c r="X14676"/>
  <c r="W14676"/>
  <c r="V14676"/>
  <c r="U14676"/>
  <c r="T14676"/>
  <c r="S14676"/>
  <c r="R14676"/>
  <c r="Q14676"/>
  <c r="P14676"/>
  <c r="O14676"/>
  <c r="N14676"/>
  <c r="M14676"/>
  <c r="L14676" s="1"/>
  <c r="X14675"/>
  <c r="W14675"/>
  <c r="V14675"/>
  <c r="U14675"/>
  <c r="T14675"/>
  <c r="S14675"/>
  <c r="R14675"/>
  <c r="Q14675"/>
  <c r="P14675"/>
  <c r="O14675"/>
  <c r="N14675"/>
  <c r="M14675"/>
  <c r="L14675"/>
  <c r="X14674"/>
  <c r="W14674"/>
  <c r="W14673" s="1"/>
  <c r="V14674"/>
  <c r="U14674"/>
  <c r="U14673" s="1"/>
  <c r="T14674"/>
  <c r="S14674"/>
  <c r="S14673" s="1"/>
  <c r="R14674"/>
  <c r="Q14674"/>
  <c r="Q14673" s="1"/>
  <c r="P14674"/>
  <c r="O14674"/>
  <c r="O14673" s="1"/>
  <c r="N14674"/>
  <c r="M14674"/>
  <c r="L14674" s="1"/>
  <c r="L14673" s="1"/>
  <c r="X14673"/>
  <c r="V14673"/>
  <c r="T14673"/>
  <c r="R14673"/>
  <c r="P14673"/>
  <c r="N14673"/>
  <c r="I14673"/>
  <c r="D14673"/>
  <c r="L14672"/>
  <c r="L14671"/>
  <c r="L14670"/>
  <c r="L14669"/>
  <c r="L14668"/>
  <c r="L14667"/>
  <c r="L14666"/>
  <c r="L14665"/>
  <c r="L14664"/>
  <c r="L14663"/>
  <c r="L14662"/>
  <c r="L14661"/>
  <c r="L14660"/>
  <c r="L14659"/>
  <c r="L14658"/>
  <c r="L14657"/>
  <c r="L14656"/>
  <c r="L14655"/>
  <c r="L14654"/>
  <c r="L14653"/>
  <c r="L14652"/>
  <c r="L14651"/>
  <c r="L14650"/>
  <c r="L14649"/>
  <c r="I14649"/>
  <c r="D14649"/>
  <c r="L14648"/>
  <c r="L14647"/>
  <c r="L14646"/>
  <c r="L14645"/>
  <c r="L14644"/>
  <c r="L14643"/>
  <c r="I14643"/>
  <c r="D14643"/>
  <c r="L14642"/>
  <c r="L14641"/>
  <c r="L14640"/>
  <c r="L14639"/>
  <c r="L14638"/>
  <c r="L14637"/>
  <c r="L14636"/>
  <c r="L14635"/>
  <c r="L14634"/>
  <c r="I14634"/>
  <c r="D14634"/>
  <c r="L14633"/>
  <c r="L14632"/>
  <c r="L14631"/>
  <c r="L14630"/>
  <c r="L14629"/>
  <c r="L14628"/>
  <c r="L14627"/>
  <c r="L14626"/>
  <c r="L14625"/>
  <c r="L14624"/>
  <c r="L14623"/>
  <c r="L14622"/>
  <c r="L14621"/>
  <c r="L14620"/>
  <c r="L14619"/>
  <c r="L14618"/>
  <c r="L14617"/>
  <c r="L14616"/>
  <c r="L14615"/>
  <c r="L14614"/>
  <c r="L14613"/>
  <c r="L14612"/>
  <c r="L14611"/>
  <c r="L14610"/>
  <c r="L14609"/>
  <c r="L14608"/>
  <c r="L14607"/>
  <c r="L14606"/>
  <c r="L14605"/>
  <c r="L14604"/>
  <c r="L14603"/>
  <c r="L14602"/>
  <c r="L14601"/>
  <c r="L14600"/>
  <c r="L14599"/>
  <c r="L14598"/>
  <c r="L14597"/>
  <c r="L14596"/>
  <c r="L14595"/>
  <c r="L14594"/>
  <c r="L14593"/>
  <c r="L14592"/>
  <c r="L14591"/>
  <c r="L14590"/>
  <c r="L14589"/>
  <c r="I14589"/>
  <c r="D14589"/>
  <c r="L14588"/>
  <c r="L14587"/>
  <c r="L14586"/>
  <c r="L14585"/>
  <c r="L14584"/>
  <c r="L14583"/>
  <c r="L14582"/>
  <c r="L14581"/>
  <c r="L14580"/>
  <c r="L14579"/>
  <c r="L14578"/>
  <c r="L14577"/>
  <c r="L14576"/>
  <c r="L14575"/>
  <c r="L14574"/>
  <c r="L14573"/>
  <c r="L14572"/>
  <c r="L14571"/>
  <c r="L14570"/>
  <c r="L14569"/>
  <c r="L14568"/>
  <c r="I14568"/>
  <c r="D14568"/>
  <c r="L14567"/>
  <c r="L14566"/>
  <c r="L14565"/>
  <c r="L14564"/>
  <c r="L14563"/>
  <c r="L14562"/>
  <c r="L14561"/>
  <c r="L14560"/>
  <c r="L14559"/>
  <c r="L14558"/>
  <c r="L14557"/>
  <c r="L14556"/>
  <c r="L14555"/>
  <c r="L14554"/>
  <c r="L14553"/>
  <c r="L14552"/>
  <c r="L14551"/>
  <c r="L14550"/>
  <c r="L14549"/>
  <c r="L14548"/>
  <c r="L14547"/>
  <c r="L14546"/>
  <c r="L14545"/>
  <c r="L14544"/>
  <c r="L14543"/>
  <c r="L14542"/>
  <c r="L14541"/>
  <c r="L14540"/>
  <c r="L14539"/>
  <c r="L14538"/>
  <c r="L14537"/>
  <c r="L14536"/>
  <c r="L14535"/>
  <c r="L14534"/>
  <c r="L14533"/>
  <c r="L14532"/>
  <c r="L14531"/>
  <c r="L14530"/>
  <c r="L14529"/>
  <c r="L14528"/>
  <c r="L14527"/>
  <c r="L14526"/>
  <c r="L14525"/>
  <c r="L14524"/>
  <c r="L14523"/>
  <c r="I14523"/>
  <c r="D14523"/>
  <c r="L14522"/>
  <c r="L14521"/>
  <c r="L14520"/>
  <c r="L14519"/>
  <c r="L14518"/>
  <c r="L14517"/>
  <c r="L14516"/>
  <c r="L14515"/>
  <c r="L14514"/>
  <c r="L14513"/>
  <c r="L14512"/>
  <c r="L14511"/>
  <c r="L14510"/>
  <c r="L14509"/>
  <c r="L14508"/>
  <c r="L14507"/>
  <c r="L14506"/>
  <c r="L14505"/>
  <c r="L14504"/>
  <c r="L14503"/>
  <c r="L14502"/>
  <c r="L14501"/>
  <c r="L14500"/>
  <c r="L14499"/>
  <c r="I14499"/>
  <c r="D14499"/>
  <c r="L14498"/>
  <c r="L14497"/>
  <c r="L14496"/>
  <c r="L14495"/>
  <c r="L14494"/>
  <c r="L14493"/>
  <c r="L14492"/>
  <c r="L14491"/>
  <c r="L14490"/>
  <c r="L14489"/>
  <c r="L14488"/>
  <c r="L14487"/>
  <c r="L14486"/>
  <c r="L14485"/>
  <c r="L14484"/>
  <c r="L14483"/>
  <c r="L14482"/>
  <c r="L14481"/>
  <c r="L14480"/>
  <c r="L14479"/>
  <c r="L14478"/>
  <c r="L14477"/>
  <c r="L14476"/>
  <c r="L14475"/>
  <c r="L14474"/>
  <c r="L14473"/>
  <c r="L14472"/>
  <c r="L14471"/>
  <c r="L14470"/>
  <c r="L14469"/>
  <c r="L14468"/>
  <c r="L14467"/>
  <c r="L14466"/>
  <c r="L14465"/>
  <c r="L14464"/>
  <c r="L14463"/>
  <c r="L14462"/>
  <c r="L14461"/>
  <c r="L14460"/>
  <c r="L14459"/>
  <c r="L14458"/>
  <c r="L14457"/>
  <c r="L14456"/>
  <c r="L14455"/>
  <c r="L14454"/>
  <c r="I14454"/>
  <c r="D14454"/>
  <c r="L14453"/>
  <c r="L14452"/>
  <c r="L14451"/>
  <c r="L14450"/>
  <c r="L14449"/>
  <c r="L14448"/>
  <c r="L14447"/>
  <c r="L14446"/>
  <c r="L14445"/>
  <c r="L14444"/>
  <c r="L14443"/>
  <c r="L14442"/>
  <c r="I14442"/>
  <c r="D14442"/>
  <c r="L14441"/>
  <c r="L14440"/>
  <c r="L14439"/>
  <c r="L14438"/>
  <c r="L14437"/>
  <c r="L14436"/>
  <c r="L14435"/>
  <c r="L14434"/>
  <c r="L14433"/>
  <c r="L14432"/>
  <c r="L14431"/>
  <c r="L14430"/>
  <c r="L14429"/>
  <c r="L14428"/>
  <c r="L14427"/>
  <c r="L14426"/>
  <c r="L14425"/>
  <c r="L14424"/>
  <c r="L14423"/>
  <c r="L14422"/>
  <c r="L14421"/>
  <c r="L14420"/>
  <c r="L14419"/>
  <c r="L14418"/>
  <c r="L14417"/>
  <c r="L14416"/>
  <c r="L14415"/>
  <c r="L14414"/>
  <c r="L14413"/>
  <c r="L14412"/>
  <c r="L14411"/>
  <c r="L14410"/>
  <c r="L14409"/>
  <c r="L14408"/>
  <c r="L14407"/>
  <c r="L14406"/>
  <c r="L14405"/>
  <c r="L14404"/>
  <c r="L14403"/>
  <c r="L14402"/>
  <c r="L14401"/>
  <c r="L14400"/>
  <c r="L14399"/>
  <c r="L14398"/>
  <c r="L14397"/>
  <c r="L14396"/>
  <c r="L14395"/>
  <c r="L14394"/>
  <c r="L14393"/>
  <c r="L14392"/>
  <c r="L14391"/>
  <c r="L14390"/>
  <c r="L14389"/>
  <c r="L14388"/>
  <c r="L14387"/>
  <c r="L14386"/>
  <c r="L14385"/>
  <c r="L14384"/>
  <c r="L14383"/>
  <c r="L14382"/>
  <c r="L14381"/>
  <c r="L14380"/>
  <c r="L14379"/>
  <c r="L14378"/>
  <c r="L14377"/>
  <c r="L14376"/>
  <c r="L14375"/>
  <c r="L14374"/>
  <c r="L14373"/>
  <c r="L14372"/>
  <c r="L14371"/>
  <c r="L14370"/>
  <c r="L14369"/>
  <c r="L14368"/>
  <c r="L14367"/>
  <c r="L14366"/>
  <c r="L14365"/>
  <c r="L14364"/>
  <c r="L14363"/>
  <c r="L14362"/>
  <c r="L14361"/>
  <c r="L14360"/>
  <c r="L14359"/>
  <c r="L14358"/>
  <c r="L14357"/>
  <c r="L14356"/>
  <c r="L14355"/>
  <c r="L14354"/>
  <c r="L14353"/>
  <c r="L14352"/>
  <c r="L14351"/>
  <c r="L14350"/>
  <c r="L14349"/>
  <c r="L14348"/>
  <c r="L14347"/>
  <c r="L14346"/>
  <c r="L14345"/>
  <c r="L14344"/>
  <c r="L14343"/>
  <c r="L14342"/>
  <c r="L14341"/>
  <c r="L14340"/>
  <c r="L14339"/>
  <c r="L14338"/>
  <c r="L14337"/>
  <c r="L14336"/>
  <c r="L14335"/>
  <c r="L14334"/>
  <c r="L14333"/>
  <c r="L14332"/>
  <c r="L14331"/>
  <c r="L14330"/>
  <c r="L14329"/>
  <c r="L14328"/>
  <c r="L14327"/>
  <c r="L14326"/>
  <c r="L14325"/>
  <c r="L14324"/>
  <c r="L14323"/>
  <c r="L14322"/>
  <c r="L14321"/>
  <c r="L14320"/>
  <c r="L14319"/>
  <c r="L14318"/>
  <c r="L14317"/>
  <c r="L14316"/>
  <c r="L14315"/>
  <c r="L14314"/>
  <c r="L14313"/>
  <c r="L14312"/>
  <c r="L14311"/>
  <c r="L14310"/>
  <c r="L14309"/>
  <c r="L14308"/>
  <c r="L14307"/>
  <c r="L14306"/>
  <c r="L14305"/>
  <c r="L14304"/>
  <c r="L14303"/>
  <c r="L14302"/>
  <c r="L14301"/>
  <c r="L14300"/>
  <c r="L14299"/>
  <c r="L14298"/>
  <c r="L14297"/>
  <c r="L14296"/>
  <c r="L14295"/>
  <c r="L14294"/>
  <c r="L14293"/>
  <c r="L14292"/>
  <c r="L14291"/>
  <c r="L14290"/>
  <c r="L14289"/>
  <c r="L14288"/>
  <c r="L14287"/>
  <c r="L14286"/>
  <c r="L14285"/>
  <c r="L14284"/>
  <c r="L14283"/>
  <c r="L14282"/>
  <c r="L14281"/>
  <c r="L14280"/>
  <c r="L14279"/>
  <c r="L14278"/>
  <c r="L14277"/>
  <c r="L14276"/>
  <c r="L14275"/>
  <c r="L14274"/>
  <c r="I14274"/>
  <c r="D14274"/>
  <c r="L14273"/>
  <c r="L14272"/>
  <c r="L14271"/>
  <c r="L14270"/>
  <c r="L14269"/>
  <c r="L14268"/>
  <c r="L14267"/>
  <c r="L14266"/>
  <c r="L14265"/>
  <c r="L14264"/>
  <c r="L14263"/>
  <c r="L14262"/>
  <c r="L14261"/>
  <c r="L14260"/>
  <c r="L14259"/>
  <c r="L14258"/>
  <c r="L14257"/>
  <c r="L14256"/>
  <c r="L14255"/>
  <c r="L14254"/>
  <c r="L14253"/>
  <c r="L14252"/>
  <c r="L14251"/>
  <c r="L14250"/>
  <c r="L14249"/>
  <c r="L14248"/>
  <c r="L14247"/>
  <c r="L14246"/>
  <c r="L14245"/>
  <c r="L14244"/>
  <c r="I14244"/>
  <c r="D14244"/>
  <c r="L14243"/>
  <c r="L14242"/>
  <c r="L14241"/>
  <c r="L14240"/>
  <c r="L14239"/>
  <c r="L14238"/>
  <c r="L14237"/>
  <c r="L14236"/>
  <c r="L14235"/>
  <c r="L14234"/>
  <c r="L14233"/>
  <c r="L14232"/>
  <c r="L14231"/>
  <c r="L14230"/>
  <c r="L14229"/>
  <c r="L14228"/>
  <c r="L14227"/>
  <c r="L14226"/>
  <c r="L14225"/>
  <c r="L14224"/>
  <c r="L14223"/>
  <c r="L14222"/>
  <c r="L14221"/>
  <c r="L14220"/>
  <c r="L14219"/>
  <c r="L14218"/>
  <c r="L14217"/>
  <c r="L14216"/>
  <c r="L14215"/>
  <c r="L14214"/>
  <c r="L14213"/>
  <c r="L14212"/>
  <c r="L14211"/>
  <c r="L14210"/>
  <c r="L14209"/>
  <c r="L14208"/>
  <c r="L14207"/>
  <c r="L14206"/>
  <c r="L14205"/>
  <c r="L14204"/>
  <c r="L14203"/>
  <c r="L14202"/>
  <c r="L14201"/>
  <c r="L14200"/>
  <c r="L14199"/>
  <c r="L14198"/>
  <c r="L14197"/>
  <c r="L14196"/>
  <c r="L14195"/>
  <c r="L14194"/>
  <c r="L14193"/>
  <c r="L14192"/>
  <c r="L14191"/>
  <c r="L14190"/>
  <c r="L14189"/>
  <c r="L14188"/>
  <c r="L14187"/>
  <c r="L14186"/>
  <c r="L14185"/>
  <c r="L14184"/>
  <c r="L14183"/>
  <c r="L14182"/>
  <c r="L14181"/>
  <c r="L14180"/>
  <c r="L14179"/>
  <c r="L14178"/>
  <c r="I14178"/>
  <c r="D14178"/>
  <c r="L14177"/>
  <c r="L14176"/>
  <c r="L14175"/>
  <c r="L14174"/>
  <c r="L14173"/>
  <c r="L14172"/>
  <c r="L14171"/>
  <c r="L14170"/>
  <c r="L14169"/>
  <c r="L14168"/>
  <c r="L14167"/>
  <c r="L14166"/>
  <c r="L14165"/>
  <c r="L14164"/>
  <c r="L14163"/>
  <c r="L14162"/>
  <c r="L14161"/>
  <c r="L14160"/>
  <c r="I14160"/>
  <c r="D14160"/>
  <c r="L14159"/>
  <c r="L14158"/>
  <c r="L14157"/>
  <c r="L14156"/>
  <c r="L14155"/>
  <c r="L14154"/>
  <c r="L14153"/>
  <c r="L14152"/>
  <c r="L14151"/>
  <c r="L14150"/>
  <c r="L14149"/>
  <c r="L14148"/>
  <c r="L14147"/>
  <c r="L14146"/>
  <c r="L14145"/>
  <c r="L14144"/>
  <c r="L14143"/>
  <c r="L14142"/>
  <c r="L14141"/>
  <c r="L14140"/>
  <c r="L14139"/>
  <c r="L14138"/>
  <c r="L14137"/>
  <c r="L14136"/>
  <c r="L14135"/>
  <c r="L14134"/>
  <c r="L14133"/>
  <c r="L14132"/>
  <c r="L14131"/>
  <c r="L14130"/>
  <c r="L14129"/>
  <c r="L14128"/>
  <c r="L14127"/>
  <c r="L14126"/>
  <c r="L14125"/>
  <c r="L14124"/>
  <c r="L14123"/>
  <c r="L14122"/>
  <c r="L14121"/>
  <c r="L14120"/>
  <c r="L14119"/>
  <c r="L14118"/>
  <c r="L14117"/>
  <c r="L14116"/>
  <c r="L14115"/>
  <c r="L14114"/>
  <c r="L14113"/>
  <c r="L14112"/>
  <c r="L14111"/>
  <c r="L14110"/>
  <c r="L14109"/>
  <c r="L14108"/>
  <c r="L14107"/>
  <c r="L14106"/>
  <c r="L14105"/>
  <c r="L14104"/>
  <c r="L14103"/>
  <c r="L14102"/>
  <c r="L14101"/>
  <c r="L14100"/>
  <c r="L14099"/>
  <c r="L14098"/>
  <c r="L14097"/>
  <c r="L14096"/>
  <c r="L14095"/>
  <c r="L14094"/>
  <c r="L14093"/>
  <c r="L14092"/>
  <c r="L14091"/>
  <c r="L14090"/>
  <c r="L14089"/>
  <c r="L14088"/>
  <c r="L14087"/>
  <c r="L14086"/>
  <c r="L14085"/>
  <c r="I14085"/>
  <c r="D14085"/>
  <c r="L14084"/>
  <c r="L14083"/>
  <c r="L14082"/>
  <c r="L14081"/>
  <c r="L14080"/>
  <c r="L14079"/>
  <c r="L14078"/>
  <c r="L14077"/>
  <c r="L14076"/>
  <c r="L14075"/>
  <c r="L14074"/>
  <c r="L14073"/>
  <c r="L14072"/>
  <c r="L14071"/>
  <c r="L14070"/>
  <c r="L14069"/>
  <c r="L14068"/>
  <c r="L14067"/>
  <c r="L14066"/>
  <c r="L14065"/>
  <c r="L14064"/>
  <c r="L14063"/>
  <c r="L14062"/>
  <c r="L14061"/>
  <c r="L14060"/>
  <c r="L14059"/>
  <c r="L14058"/>
  <c r="L14057"/>
  <c r="L14056"/>
  <c r="L14055"/>
  <c r="L14054"/>
  <c r="L14053"/>
  <c r="L14052"/>
  <c r="L14051"/>
  <c r="L14050"/>
  <c r="L14049"/>
  <c r="L14048"/>
  <c r="L14047"/>
  <c r="L14046"/>
  <c r="L14045"/>
  <c r="L14044"/>
  <c r="L14043"/>
  <c r="L14042"/>
  <c r="L14041"/>
  <c r="L14040"/>
  <c r="L14039"/>
  <c r="L14038"/>
  <c r="L14037"/>
  <c r="L14036"/>
  <c r="L14035"/>
  <c r="L14034"/>
  <c r="L14033"/>
  <c r="L14032"/>
  <c r="L14031"/>
  <c r="L14030"/>
  <c r="L14029"/>
  <c r="L14028"/>
  <c r="L14027"/>
  <c r="L14026"/>
  <c r="L14025"/>
  <c r="L14024"/>
  <c r="L14023"/>
  <c r="L14022"/>
  <c r="L14021"/>
  <c r="L14020"/>
  <c r="L14019"/>
  <c r="L14018"/>
  <c r="L14017"/>
  <c r="L14016"/>
  <c r="I14016"/>
  <c r="D14016"/>
  <c r="L14015"/>
  <c r="L14014"/>
  <c r="L14013"/>
  <c r="L14012"/>
  <c r="L14011"/>
  <c r="L14010"/>
  <c r="L14009"/>
  <c r="L14008"/>
  <c r="L14007"/>
  <c r="L14006"/>
  <c r="L14005"/>
  <c r="L14004"/>
  <c r="L14003"/>
  <c r="L14002"/>
  <c r="L14001"/>
  <c r="L14000"/>
  <c r="L13999"/>
  <c r="L13998"/>
  <c r="L13997"/>
  <c r="L13996"/>
  <c r="L13995"/>
  <c r="L13994"/>
  <c r="L13993"/>
  <c r="L13992"/>
  <c r="L13991"/>
  <c r="L13990"/>
  <c r="L13989"/>
  <c r="L13988"/>
  <c r="L13987"/>
  <c r="L13986"/>
  <c r="L13985"/>
  <c r="L13984"/>
  <c r="L13983"/>
  <c r="L13982"/>
  <c r="L13981"/>
  <c r="L13980"/>
  <c r="L13979"/>
  <c r="L13978"/>
  <c r="L13977"/>
  <c r="L13976"/>
  <c r="L13975"/>
  <c r="L13974"/>
  <c r="I13974"/>
  <c r="D13974"/>
  <c r="L13973"/>
  <c r="L13972"/>
  <c r="L13971"/>
  <c r="L13970"/>
  <c r="L13969"/>
  <c r="L13968"/>
  <c r="L13967"/>
  <c r="L13966"/>
  <c r="L13965"/>
  <c r="L13964"/>
  <c r="L13963"/>
  <c r="L13962"/>
  <c r="L13961"/>
  <c r="L13960"/>
  <c r="L13959"/>
  <c r="L13958"/>
  <c r="L13957"/>
  <c r="L13956"/>
  <c r="L13955"/>
  <c r="L13954"/>
  <c r="L13953"/>
  <c r="L13952"/>
  <c r="L13951"/>
  <c r="L13950"/>
  <c r="L13949"/>
  <c r="L13948"/>
  <c r="L13947"/>
  <c r="L13946"/>
  <c r="L13945"/>
  <c r="L13944"/>
  <c r="L13943"/>
  <c r="L13942"/>
  <c r="L13941"/>
  <c r="L13940"/>
  <c r="L13939"/>
  <c r="L13938"/>
  <c r="L13937"/>
  <c r="L13936"/>
  <c r="L13935"/>
  <c r="L13934"/>
  <c r="L13933"/>
  <c r="L13932"/>
  <c r="L13931"/>
  <c r="L13930"/>
  <c r="L13929"/>
  <c r="L13928"/>
  <c r="L13927"/>
  <c r="L13926"/>
  <c r="L13925"/>
  <c r="L13924"/>
  <c r="L13923"/>
  <c r="L13922"/>
  <c r="L13921"/>
  <c r="L13920"/>
  <c r="L13919"/>
  <c r="L13918"/>
  <c r="L13917"/>
  <c r="L13916"/>
  <c r="L13915"/>
  <c r="L13914"/>
  <c r="L13913"/>
  <c r="L13912"/>
  <c r="L13911"/>
  <c r="L13910"/>
  <c r="L13909"/>
  <c r="L13908"/>
  <c r="L13907"/>
  <c r="L13906"/>
  <c r="L13905"/>
  <c r="L13904"/>
  <c r="L13903"/>
  <c r="L13902"/>
  <c r="L13901"/>
  <c r="L13900"/>
  <c r="L13899"/>
  <c r="L13898"/>
  <c r="L13897"/>
  <c r="L13896"/>
  <c r="L13895"/>
  <c r="L13894"/>
  <c r="L13893"/>
  <c r="L13892"/>
  <c r="L13891"/>
  <c r="L13890"/>
  <c r="L13889"/>
  <c r="L13888"/>
  <c r="L13887"/>
  <c r="L13886"/>
  <c r="L13885"/>
  <c r="L13884"/>
  <c r="L13883"/>
  <c r="L13882"/>
  <c r="L13881"/>
  <c r="L13880"/>
  <c r="L13879"/>
  <c r="L13878"/>
  <c r="L13877"/>
  <c r="L13876"/>
  <c r="L13875"/>
  <c r="L13874"/>
  <c r="L13873"/>
  <c r="L13872"/>
  <c r="L13871"/>
  <c r="L13870"/>
  <c r="L13869"/>
  <c r="L13868"/>
  <c r="L13867"/>
  <c r="L13866"/>
  <c r="L13865"/>
  <c r="L13864"/>
  <c r="L13863"/>
  <c r="L13862"/>
  <c r="L13861"/>
  <c r="L13860"/>
  <c r="L13859"/>
  <c r="L13858"/>
  <c r="L13857"/>
  <c r="L13856"/>
  <c r="L13855"/>
  <c r="L13854"/>
  <c r="L13853"/>
  <c r="L13852"/>
  <c r="L13851"/>
  <c r="L13850"/>
  <c r="L13849"/>
  <c r="L13848"/>
  <c r="L13847"/>
  <c r="L13846"/>
  <c r="L13845"/>
  <c r="L13844"/>
  <c r="L13843"/>
  <c r="L13842"/>
  <c r="L13841"/>
  <c r="L13840"/>
  <c r="L13839"/>
  <c r="L13838"/>
  <c r="L13837"/>
  <c r="L13836"/>
  <c r="L13835"/>
  <c r="L13834"/>
  <c r="L13833"/>
  <c r="L13832"/>
  <c r="L13831"/>
  <c r="L13830"/>
  <c r="L13829"/>
  <c r="L13828"/>
  <c r="L13827"/>
  <c r="L13826"/>
  <c r="L13825"/>
  <c r="L13824"/>
  <c r="L13823"/>
  <c r="L13822"/>
  <c r="L13821"/>
  <c r="L13820"/>
  <c r="L13819"/>
  <c r="L13818"/>
  <c r="L13817"/>
  <c r="L13816"/>
  <c r="L13815"/>
  <c r="L13814"/>
  <c r="L13813"/>
  <c r="L13812"/>
  <c r="L13811"/>
  <c r="L13810"/>
  <c r="L13809"/>
  <c r="L13808"/>
  <c r="L13807"/>
  <c r="L13806"/>
  <c r="L13805"/>
  <c r="L13804"/>
  <c r="L13803"/>
  <c r="L13802"/>
  <c r="L13801"/>
  <c r="L13800"/>
  <c r="L13799"/>
  <c r="L13798"/>
  <c r="L13797"/>
  <c r="L13796"/>
  <c r="L13795"/>
  <c r="L13794"/>
  <c r="L13793"/>
  <c r="L13792"/>
  <c r="L13791"/>
  <c r="L13790"/>
  <c r="L13789"/>
  <c r="L13788"/>
  <c r="L13787"/>
  <c r="L13786"/>
  <c r="L13785"/>
  <c r="L13784"/>
  <c r="L13783"/>
  <c r="L13782"/>
  <c r="L13781"/>
  <c r="L13780"/>
  <c r="L13779"/>
  <c r="L13778"/>
  <c r="L13777"/>
  <c r="L13776"/>
  <c r="L13775"/>
  <c r="L13774"/>
  <c r="L13773"/>
  <c r="L13772"/>
  <c r="L13771"/>
  <c r="L13770"/>
  <c r="L13769"/>
  <c r="L13768"/>
  <c r="L13767"/>
  <c r="L13766"/>
  <c r="L13765"/>
  <c r="L13764"/>
  <c r="L13763"/>
  <c r="L13762"/>
  <c r="L13761"/>
  <c r="L13760"/>
  <c r="L13759"/>
  <c r="L13758"/>
  <c r="L13757"/>
  <c r="L13756"/>
  <c r="L13755"/>
  <c r="L13754"/>
  <c r="L13753"/>
  <c r="L13752"/>
  <c r="L13751"/>
  <c r="L13750"/>
  <c r="L13749"/>
  <c r="L13748"/>
  <c r="L13747"/>
  <c r="L13746"/>
  <c r="L13745"/>
  <c r="L13744"/>
  <c r="L13743"/>
  <c r="L13742"/>
  <c r="L13741"/>
  <c r="L13740"/>
  <c r="L13739"/>
  <c r="L13738"/>
  <c r="L13737"/>
  <c r="L13736"/>
  <c r="L13735"/>
  <c r="L13734"/>
  <c r="L13733"/>
  <c r="L13732"/>
  <c r="L13731"/>
  <c r="L13730"/>
  <c r="L13729"/>
  <c r="L13728"/>
  <c r="L13727"/>
  <c r="L13726"/>
  <c r="L13725"/>
  <c r="L13724"/>
  <c r="L13723"/>
  <c r="L13722"/>
  <c r="L13721"/>
  <c r="L13720"/>
  <c r="L13719"/>
  <c r="L13718"/>
  <c r="L13717"/>
  <c r="L13716"/>
  <c r="L13715"/>
  <c r="L13714"/>
  <c r="L13713"/>
  <c r="L13712"/>
  <c r="L13711"/>
  <c r="L13710"/>
  <c r="L13709"/>
  <c r="L13708"/>
  <c r="L13707"/>
  <c r="L13706"/>
  <c r="L13705"/>
  <c r="L13704"/>
  <c r="L13703"/>
  <c r="L13702"/>
  <c r="L13701"/>
  <c r="I13701"/>
  <c r="D13701"/>
  <c r="X13700"/>
  <c r="W13700"/>
  <c r="V13700"/>
  <c r="U13700"/>
  <c r="T13700"/>
  <c r="S13700"/>
  <c r="R13700"/>
  <c r="Q13700"/>
  <c r="P13700"/>
  <c r="O13700"/>
  <c r="N13700"/>
  <c r="M13700"/>
  <c r="L13700"/>
  <c r="X13699"/>
  <c r="W13699"/>
  <c r="V13699"/>
  <c r="U13699"/>
  <c r="T13699"/>
  <c r="S13699"/>
  <c r="R13699"/>
  <c r="Q13699"/>
  <c r="P13699"/>
  <c r="O13699"/>
  <c r="N13699"/>
  <c r="M13699"/>
  <c r="L13699" s="1"/>
  <c r="L13697" s="1"/>
  <c r="X13698"/>
  <c r="W13698"/>
  <c r="V13698"/>
  <c r="U13698"/>
  <c r="T13698"/>
  <c r="S13698"/>
  <c r="R13698"/>
  <c r="Q13698"/>
  <c r="P13698"/>
  <c r="O13698"/>
  <c r="N13698"/>
  <c r="M13698"/>
  <c r="L13698"/>
  <c r="X13697"/>
  <c r="W13697"/>
  <c r="V13697"/>
  <c r="U13697"/>
  <c r="T13697"/>
  <c r="S13697"/>
  <c r="R13697"/>
  <c r="Q13697"/>
  <c r="P13697"/>
  <c r="O13697"/>
  <c r="N13697"/>
  <c r="M13697"/>
  <c r="I13697"/>
  <c r="D13697"/>
  <c r="L13696"/>
  <c r="L13695"/>
  <c r="L13694"/>
  <c r="L13693"/>
  <c r="L13692"/>
  <c r="L13691"/>
  <c r="L13690"/>
  <c r="L13689"/>
  <c r="L13688"/>
  <c r="L13687"/>
  <c r="L13686"/>
  <c r="L13685"/>
  <c r="L13684"/>
  <c r="L13683"/>
  <c r="L13682"/>
  <c r="L13681"/>
  <c r="L13680"/>
  <c r="L13679"/>
  <c r="L13678"/>
  <c r="L13677"/>
  <c r="L13676"/>
  <c r="L13675"/>
  <c r="L13674"/>
  <c r="L13673"/>
  <c r="L13672"/>
  <c r="L13671"/>
  <c r="L13670"/>
  <c r="I13670"/>
  <c r="D13670"/>
  <c r="L13669"/>
  <c r="L13668"/>
  <c r="L13667"/>
  <c r="L13666"/>
  <c r="L13665"/>
  <c r="L13664"/>
  <c r="L13663"/>
  <c r="L13662"/>
  <c r="L13661"/>
  <c r="L13660"/>
  <c r="L13659"/>
  <c r="L13658"/>
  <c r="I13658"/>
  <c r="D13658"/>
  <c r="L13657"/>
  <c r="L13656"/>
  <c r="L13655"/>
  <c r="L13654"/>
  <c r="L13653"/>
  <c r="L13652"/>
  <c r="L13651"/>
  <c r="L13650"/>
  <c r="L13649"/>
  <c r="L13648"/>
  <c r="L13647"/>
  <c r="L13646"/>
  <c r="I13646"/>
  <c r="D13646"/>
  <c r="L13645"/>
  <c r="L13644"/>
  <c r="L13643"/>
  <c r="L13642"/>
  <c r="L13641"/>
  <c r="L13640"/>
  <c r="L13639"/>
  <c r="L13638"/>
  <c r="L13637"/>
  <c r="L13636"/>
  <c r="L13635"/>
  <c r="L13634"/>
  <c r="L13633"/>
  <c r="L13632"/>
  <c r="L13631"/>
  <c r="L13630"/>
  <c r="L13629"/>
  <c r="L13628"/>
  <c r="L13627"/>
  <c r="L13626"/>
  <c r="L13625"/>
  <c r="L13624"/>
  <c r="L13623"/>
  <c r="L13622"/>
  <c r="L13621"/>
  <c r="L13620"/>
  <c r="L13619"/>
  <c r="L13618"/>
  <c r="L13617"/>
  <c r="L13616"/>
  <c r="L13615"/>
  <c r="L13614"/>
  <c r="L13613"/>
  <c r="L13612"/>
  <c r="L13611"/>
  <c r="L13610"/>
  <c r="L13609"/>
  <c r="L13608"/>
  <c r="L13607"/>
  <c r="L13606"/>
  <c r="L13605"/>
  <c r="L13604"/>
  <c r="L13603"/>
  <c r="L13602"/>
  <c r="L13601"/>
  <c r="L13600"/>
  <c r="L13599"/>
  <c r="L13598"/>
  <c r="L13597"/>
  <c r="L13596"/>
  <c r="L13595"/>
  <c r="L13594"/>
  <c r="L13593"/>
  <c r="L13592"/>
  <c r="L13591"/>
  <c r="L13590"/>
  <c r="L13589"/>
  <c r="L13588"/>
  <c r="L13587"/>
  <c r="L13586"/>
  <c r="L13585"/>
  <c r="L13584"/>
  <c r="L13583"/>
  <c r="L13582"/>
  <c r="L13581"/>
  <c r="L13580"/>
  <c r="L13579"/>
  <c r="L13578"/>
  <c r="L13577"/>
  <c r="L13576"/>
  <c r="L13575"/>
  <c r="L13574"/>
  <c r="L13573"/>
  <c r="L13572"/>
  <c r="L13571"/>
  <c r="L13570"/>
  <c r="L13569"/>
  <c r="L13568"/>
  <c r="L13567"/>
  <c r="L13566"/>
  <c r="L13565"/>
  <c r="L13564"/>
  <c r="L13563"/>
  <c r="L13562"/>
  <c r="L13561"/>
  <c r="L13560"/>
  <c r="L13559"/>
  <c r="L13558"/>
  <c r="L13557"/>
  <c r="L13556"/>
  <c r="L13555"/>
  <c r="L13554"/>
  <c r="L13553"/>
  <c r="L13552"/>
  <c r="L13551"/>
  <c r="L13550"/>
  <c r="L13549"/>
  <c r="L13548"/>
  <c r="L13547"/>
  <c r="L13546"/>
  <c r="L13545"/>
  <c r="L13544"/>
  <c r="L13543"/>
  <c r="L13542"/>
  <c r="L13541"/>
  <c r="I13541"/>
  <c r="D13541"/>
  <c r="L13540"/>
  <c r="L13539"/>
  <c r="L13538"/>
  <c r="L13537"/>
  <c r="L13536"/>
  <c r="L13535"/>
  <c r="L13534"/>
  <c r="L13533"/>
  <c r="L13532"/>
  <c r="L13531"/>
  <c r="L13530"/>
  <c r="L13529"/>
  <c r="L13528"/>
  <c r="L13527"/>
  <c r="L13526"/>
  <c r="L13525"/>
  <c r="L13524"/>
  <c r="L13523"/>
  <c r="L13522"/>
  <c r="L13521"/>
  <c r="L13520"/>
  <c r="L13519"/>
  <c r="L13518"/>
  <c r="L13517"/>
  <c r="L13516"/>
  <c r="L13515"/>
  <c r="L13514"/>
  <c r="L13513"/>
  <c r="L13512"/>
  <c r="L13511"/>
  <c r="I13511"/>
  <c r="D13511"/>
  <c r="L13510"/>
  <c r="L13509"/>
  <c r="L13508"/>
  <c r="L13507"/>
  <c r="L13506"/>
  <c r="L13505"/>
  <c r="L13504"/>
  <c r="L13503"/>
  <c r="L13502"/>
  <c r="L13501"/>
  <c r="L13500"/>
  <c r="L13499"/>
  <c r="L13498"/>
  <c r="L13497"/>
  <c r="L13496"/>
  <c r="L13495"/>
  <c r="L13494"/>
  <c r="L13493"/>
  <c r="L13492"/>
  <c r="L13491"/>
  <c r="L13490"/>
  <c r="L13489"/>
  <c r="L13488"/>
  <c r="L13487"/>
  <c r="L13486"/>
  <c r="L13485"/>
  <c r="L13484"/>
  <c r="L13483"/>
  <c r="L13482"/>
  <c r="L13481"/>
  <c r="L13480"/>
  <c r="L13479"/>
  <c r="L13478"/>
  <c r="L13477"/>
  <c r="L13476"/>
  <c r="L13475"/>
  <c r="L13474"/>
  <c r="L13473"/>
  <c r="L13472"/>
  <c r="L13471"/>
  <c r="L13470"/>
  <c r="L13469"/>
  <c r="L13468"/>
  <c r="L13467"/>
  <c r="L13466"/>
  <c r="L13465"/>
  <c r="L13464"/>
  <c r="L13463"/>
  <c r="I13463"/>
  <c r="D13463"/>
  <c r="L13462"/>
  <c r="L13461"/>
  <c r="L13460"/>
  <c r="L13459"/>
  <c r="L13458"/>
  <c r="L13457"/>
  <c r="L13456"/>
  <c r="L13455"/>
  <c r="L13454"/>
  <c r="L13453"/>
  <c r="L13452"/>
  <c r="L13451"/>
  <c r="L13450"/>
  <c r="L13449"/>
  <c r="L13448"/>
  <c r="L13447"/>
  <c r="L13446"/>
  <c r="L13445"/>
  <c r="I13445"/>
  <c r="D13445"/>
  <c r="L13444"/>
  <c r="L13443"/>
  <c r="L13442"/>
  <c r="L13441"/>
  <c r="L13440"/>
  <c r="L13439"/>
  <c r="L13438"/>
  <c r="L13437"/>
  <c r="L13436"/>
  <c r="L13435"/>
  <c r="L13434"/>
  <c r="L13433"/>
  <c r="I13433"/>
  <c r="D13433"/>
  <c r="L13432"/>
  <c r="L13431"/>
  <c r="L13430"/>
  <c r="L13429"/>
  <c r="L13428"/>
  <c r="L13427"/>
  <c r="L13426"/>
  <c r="L13425"/>
  <c r="L13424"/>
  <c r="L13423"/>
  <c r="L13422"/>
  <c r="L13421"/>
  <c r="L13420"/>
  <c r="L13419"/>
  <c r="L13418"/>
  <c r="L13417"/>
  <c r="L13416"/>
  <c r="L13415"/>
  <c r="I13415"/>
  <c r="D13415"/>
  <c r="L13414"/>
  <c r="L13413"/>
  <c r="L13412"/>
  <c r="L13411"/>
  <c r="L13410"/>
  <c r="L13409"/>
  <c r="L13408"/>
  <c r="L13407"/>
  <c r="L13406"/>
  <c r="L13405"/>
  <c r="L13404"/>
  <c r="L13403"/>
  <c r="I13403"/>
  <c r="D13403"/>
  <c r="L13402"/>
  <c r="L13401"/>
  <c r="L13400"/>
  <c r="L13399"/>
  <c r="L13398"/>
  <c r="L13397"/>
  <c r="L13396"/>
  <c r="L13395"/>
  <c r="L13394"/>
  <c r="L13393"/>
  <c r="L13392"/>
  <c r="L13391"/>
  <c r="L13390"/>
  <c r="L13389"/>
  <c r="L13388"/>
  <c r="L13387"/>
  <c r="L13386"/>
  <c r="L13385"/>
  <c r="L13384"/>
  <c r="L13383"/>
  <c r="L13382"/>
  <c r="L13381"/>
  <c r="L13380"/>
  <c r="L13379"/>
  <c r="L13378"/>
  <c r="L13377"/>
  <c r="L13376"/>
  <c r="L13375"/>
  <c r="L13374"/>
  <c r="L13373"/>
  <c r="L13372"/>
  <c r="L13371"/>
  <c r="L13370"/>
  <c r="L13369"/>
  <c r="L13368"/>
  <c r="L13367"/>
  <c r="L13366"/>
  <c r="L13365"/>
  <c r="L13364"/>
  <c r="L13363"/>
  <c r="L13362"/>
  <c r="L13361"/>
  <c r="L13360"/>
  <c r="L13359"/>
  <c r="L13358"/>
  <c r="L13357"/>
  <c r="L13356"/>
  <c r="L13355"/>
  <c r="L13354"/>
  <c r="L13353"/>
  <c r="L13352"/>
  <c r="L13351"/>
  <c r="L13350"/>
  <c r="L13349"/>
  <c r="L13348"/>
  <c r="L13347"/>
  <c r="L13346"/>
  <c r="L13345"/>
  <c r="L13344"/>
  <c r="L13343"/>
  <c r="L13342"/>
  <c r="L13341"/>
  <c r="L13340"/>
  <c r="L13339"/>
  <c r="L13338"/>
  <c r="L13337"/>
  <c r="L13336"/>
  <c r="L13335"/>
  <c r="L13334"/>
  <c r="L13333"/>
  <c r="L13332"/>
  <c r="L13331"/>
  <c r="L13330"/>
  <c r="L13329"/>
  <c r="L13328"/>
  <c r="L13327"/>
  <c r="L13326"/>
  <c r="L13325"/>
  <c r="L13324"/>
  <c r="L13323"/>
  <c r="L13322"/>
  <c r="L13321"/>
  <c r="L13320"/>
  <c r="L13319"/>
  <c r="L13318"/>
  <c r="L13317"/>
  <c r="L13316"/>
  <c r="L13315"/>
  <c r="L13314"/>
  <c r="L13313"/>
  <c r="L13312"/>
  <c r="L13311"/>
  <c r="L13310"/>
  <c r="L13309"/>
  <c r="L13308"/>
  <c r="L13307"/>
  <c r="I13307"/>
  <c r="D13307"/>
  <c r="L13306"/>
  <c r="L13305"/>
  <c r="L13304"/>
  <c r="L13303"/>
  <c r="L13302"/>
  <c r="L13301"/>
  <c r="L13300"/>
  <c r="L13299"/>
  <c r="L13298"/>
  <c r="L13297"/>
  <c r="L13296"/>
  <c r="L13295"/>
  <c r="L13294"/>
  <c r="L13293"/>
  <c r="L13292"/>
  <c r="L13291"/>
  <c r="L13290"/>
  <c r="L13289"/>
  <c r="L13288"/>
  <c r="L13287"/>
  <c r="L13286"/>
  <c r="L13285"/>
  <c r="L13284"/>
  <c r="L13283"/>
  <c r="L13282"/>
  <c r="L13281"/>
  <c r="L13280"/>
  <c r="I13280"/>
  <c r="D13280"/>
  <c r="L13279"/>
  <c r="L13278"/>
  <c r="L13277"/>
  <c r="L13276"/>
  <c r="L13275"/>
  <c r="L13274"/>
  <c r="L13273"/>
  <c r="L13272"/>
  <c r="L13271"/>
  <c r="L13270"/>
  <c r="L13269"/>
  <c r="L13268"/>
  <c r="L13267"/>
  <c r="L13266"/>
  <c r="L13265"/>
  <c r="L13264"/>
  <c r="L13263"/>
  <c r="L13262"/>
  <c r="L13261"/>
  <c r="L13260"/>
  <c r="L13259"/>
  <c r="L13258"/>
  <c r="L13257"/>
  <c r="L13256"/>
  <c r="L13255"/>
  <c r="L13254"/>
  <c r="L13253"/>
  <c r="I13253"/>
  <c r="D13253"/>
  <c r="L13252"/>
  <c r="L13251"/>
  <c r="L13250"/>
  <c r="L13249"/>
  <c r="L13248"/>
  <c r="L13247"/>
  <c r="L13246"/>
  <c r="L13245"/>
  <c r="L13244"/>
  <c r="L13243"/>
  <c r="L13242"/>
  <c r="L13241"/>
  <c r="L13240"/>
  <c r="L13239"/>
  <c r="L13238"/>
  <c r="L13237"/>
  <c r="L13236"/>
  <c r="L13235"/>
  <c r="L13234"/>
  <c r="L13233"/>
  <c r="L13232"/>
  <c r="L13231"/>
  <c r="L13230"/>
  <c r="L13229"/>
  <c r="L13228"/>
  <c r="L13227"/>
  <c r="L13226"/>
  <c r="L13225"/>
  <c r="L13224"/>
  <c r="L13223"/>
  <c r="L13222"/>
  <c r="L13221"/>
  <c r="L13220"/>
  <c r="L13219"/>
  <c r="L13218"/>
  <c r="L13217"/>
  <c r="L13216"/>
  <c r="L13215"/>
  <c r="L13214"/>
  <c r="L13213"/>
  <c r="L13212"/>
  <c r="L13211"/>
  <c r="L13210"/>
  <c r="L13209"/>
  <c r="L13208"/>
  <c r="L13207"/>
  <c r="L13206"/>
  <c r="L13205"/>
  <c r="L13204"/>
  <c r="L13203"/>
  <c r="L13202"/>
  <c r="L13201"/>
  <c r="L13200"/>
  <c r="L13199"/>
  <c r="L13198"/>
  <c r="L13197"/>
  <c r="L13196"/>
  <c r="L13195"/>
  <c r="L13194"/>
  <c r="L13193"/>
  <c r="L13192"/>
  <c r="L13191"/>
  <c r="L13190"/>
  <c r="L13189"/>
  <c r="L13188"/>
  <c r="L13187"/>
  <c r="L13186"/>
  <c r="L13185"/>
  <c r="L13184"/>
  <c r="L13183"/>
  <c r="L13182"/>
  <c r="L13181"/>
  <c r="L13180"/>
  <c r="L13179"/>
  <c r="L13178"/>
  <c r="L13177"/>
  <c r="L13176"/>
  <c r="L13175"/>
  <c r="L13174"/>
  <c r="L13173"/>
  <c r="L13172"/>
  <c r="L13171"/>
  <c r="L13170"/>
  <c r="L13169"/>
  <c r="L13168"/>
  <c r="L13167"/>
  <c r="L13166"/>
  <c r="L13165"/>
  <c r="L13164"/>
  <c r="L13163"/>
  <c r="L13162"/>
  <c r="L13161"/>
  <c r="L13160"/>
  <c r="L13159"/>
  <c r="L13158"/>
  <c r="L13157"/>
  <c r="L13156"/>
  <c r="L13155"/>
  <c r="L13154"/>
  <c r="L13153"/>
  <c r="L13152"/>
  <c r="L13151"/>
  <c r="L13150"/>
  <c r="L13149"/>
  <c r="L13148"/>
  <c r="L13147"/>
  <c r="L13146"/>
  <c r="L13145"/>
  <c r="L13144"/>
  <c r="L13143"/>
  <c r="L13142"/>
  <c r="L13141"/>
  <c r="L13140"/>
  <c r="L13139"/>
  <c r="I13139"/>
  <c r="D13139"/>
  <c r="L13138"/>
  <c r="L13137"/>
  <c r="L13136"/>
  <c r="L13135"/>
  <c r="L13134"/>
  <c r="L13133"/>
  <c r="L13132"/>
  <c r="L13131"/>
  <c r="L13130"/>
  <c r="L13129"/>
  <c r="L13128"/>
  <c r="L13127"/>
  <c r="L13126"/>
  <c r="L13125"/>
  <c r="L13124"/>
  <c r="L13123"/>
  <c r="L13122"/>
  <c r="L13121"/>
  <c r="L13120"/>
  <c r="L13119"/>
  <c r="L13118"/>
  <c r="L13117"/>
  <c r="L13116"/>
  <c r="L13115"/>
  <c r="L13114"/>
  <c r="L13113"/>
  <c r="L13112"/>
  <c r="L13111"/>
  <c r="L13110"/>
  <c r="L13109"/>
  <c r="L13108"/>
  <c r="L13107"/>
  <c r="L13106"/>
  <c r="I13106"/>
  <c r="D13106"/>
  <c r="L13105"/>
  <c r="L13104"/>
  <c r="L13103"/>
  <c r="L13102"/>
  <c r="L13101"/>
  <c r="L13100"/>
  <c r="L13099"/>
  <c r="L13098"/>
  <c r="L13097"/>
  <c r="L13096"/>
  <c r="L13095"/>
  <c r="L13094"/>
  <c r="L13093"/>
  <c r="L13092"/>
  <c r="L13091"/>
  <c r="L13090"/>
  <c r="L13089"/>
  <c r="L13088"/>
  <c r="L13087"/>
  <c r="L13086"/>
  <c r="L13085"/>
  <c r="L13084"/>
  <c r="L13083"/>
  <c r="L13082"/>
  <c r="L13081"/>
  <c r="L13080"/>
  <c r="L13079"/>
  <c r="L13078"/>
  <c r="L13077"/>
  <c r="L13076"/>
  <c r="L13075"/>
  <c r="L13074"/>
  <c r="L13073"/>
  <c r="L13072"/>
  <c r="L13071"/>
  <c r="L13070"/>
  <c r="L13069"/>
  <c r="L13068"/>
  <c r="L13067"/>
  <c r="L13066"/>
  <c r="L13065"/>
  <c r="L13064"/>
  <c r="L13063"/>
  <c r="L13062"/>
  <c r="L13061"/>
  <c r="L13060"/>
  <c r="L13059"/>
  <c r="L13058"/>
  <c r="L13057"/>
  <c r="L13056"/>
  <c r="L13055"/>
  <c r="L13054"/>
  <c r="L13053"/>
  <c r="L13052"/>
  <c r="L13051"/>
  <c r="L13050"/>
  <c r="L13049"/>
  <c r="L13048"/>
  <c r="L13047"/>
  <c r="L13046"/>
  <c r="L13045"/>
  <c r="L13044"/>
  <c r="L13043"/>
  <c r="L13042"/>
  <c r="L13041"/>
  <c r="L13040"/>
  <c r="L13039"/>
  <c r="L13038"/>
  <c r="L13037"/>
  <c r="L13036"/>
  <c r="L13035"/>
  <c r="L13034"/>
  <c r="L13033"/>
  <c r="L13032"/>
  <c r="L13031"/>
  <c r="L13030"/>
  <c r="L13029"/>
  <c r="L13028"/>
  <c r="L13027"/>
  <c r="L13026"/>
  <c r="L13025"/>
  <c r="L13024"/>
  <c r="L13023"/>
  <c r="L13022"/>
  <c r="L13021"/>
  <c r="L13020"/>
  <c r="L13019"/>
  <c r="L13018"/>
  <c r="L13017"/>
  <c r="L13016"/>
  <c r="L13015"/>
  <c r="L13014"/>
  <c r="L13013"/>
  <c r="L13012"/>
  <c r="L13011"/>
  <c r="L13010"/>
  <c r="L13009"/>
  <c r="L13008"/>
  <c r="L13007"/>
  <c r="L13006"/>
  <c r="L13005"/>
  <c r="L13004"/>
  <c r="I13004"/>
  <c r="D13004"/>
  <c r="L13003"/>
  <c r="L13002"/>
  <c r="L13001"/>
  <c r="L13000"/>
  <c r="L12999"/>
  <c r="L12998"/>
  <c r="L12997"/>
  <c r="L12996"/>
  <c r="L12995"/>
  <c r="L12994"/>
  <c r="L12993"/>
  <c r="L12992"/>
  <c r="L12991"/>
  <c r="L12990"/>
  <c r="L12989"/>
  <c r="L12988"/>
  <c r="L12987"/>
  <c r="L12986"/>
  <c r="L12985"/>
  <c r="L12984"/>
  <c r="L12983"/>
  <c r="L12982"/>
  <c r="L12981"/>
  <c r="L12980"/>
  <c r="L12979"/>
  <c r="L12978"/>
  <c r="L12977"/>
  <c r="L12976"/>
  <c r="L12975"/>
  <c r="L12974"/>
  <c r="L12973"/>
  <c r="L12972"/>
  <c r="L12971"/>
  <c r="L12970"/>
  <c r="L12969"/>
  <c r="L12968"/>
  <c r="I12968"/>
  <c r="D12968"/>
  <c r="L12967"/>
  <c r="L12966"/>
  <c r="L12965"/>
  <c r="L12964"/>
  <c r="L12963"/>
  <c r="L12962"/>
  <c r="L12961"/>
  <c r="L12960"/>
  <c r="L12959"/>
  <c r="L12958"/>
  <c r="L12957"/>
  <c r="L12956"/>
  <c r="L12955"/>
  <c r="L12954"/>
  <c r="L12953"/>
  <c r="L12952"/>
  <c r="L12951"/>
  <c r="L12950"/>
  <c r="L12949"/>
  <c r="L12948"/>
  <c r="L12947"/>
  <c r="L12946"/>
  <c r="L12945"/>
  <c r="L12944"/>
  <c r="L12943"/>
  <c r="L12942"/>
  <c r="L12941"/>
  <c r="L12940"/>
  <c r="L12939"/>
  <c r="L12938"/>
  <c r="L12937"/>
  <c r="L12936"/>
  <c r="L12935"/>
  <c r="L12934"/>
  <c r="L12933"/>
  <c r="L12932"/>
  <c r="L12931"/>
  <c r="L12930"/>
  <c r="L12929"/>
  <c r="L12928"/>
  <c r="L12927"/>
  <c r="L12926"/>
  <c r="L12925"/>
  <c r="L12924"/>
  <c r="L12923"/>
  <c r="L12922"/>
  <c r="L12921"/>
  <c r="L12920"/>
  <c r="L12919"/>
  <c r="L12918"/>
  <c r="L12917"/>
  <c r="L12916"/>
  <c r="L12915"/>
  <c r="L12914"/>
  <c r="L12913"/>
  <c r="L12912"/>
  <c r="L12911"/>
  <c r="L12910"/>
  <c r="L12909"/>
  <c r="L12908"/>
  <c r="L12907"/>
  <c r="L12906"/>
  <c r="L12905"/>
  <c r="L12904"/>
  <c r="L12903"/>
  <c r="L12902"/>
  <c r="L12901"/>
  <c r="L12900"/>
  <c r="L12899"/>
  <c r="L12898"/>
  <c r="L12897"/>
  <c r="L12896"/>
  <c r="L12895"/>
  <c r="L12894"/>
  <c r="L12893"/>
  <c r="L12892"/>
  <c r="L12891"/>
  <c r="L12890"/>
  <c r="L12889"/>
  <c r="L12888"/>
  <c r="L12887"/>
  <c r="L12886"/>
  <c r="L12885"/>
  <c r="L12884"/>
  <c r="L12883"/>
  <c r="L12882"/>
  <c r="L12881"/>
  <c r="L12880"/>
  <c r="L12879"/>
  <c r="L12878"/>
  <c r="L12877"/>
  <c r="L12876"/>
  <c r="L12875"/>
  <c r="L12874"/>
  <c r="L12873"/>
  <c r="L12872"/>
  <c r="L12871"/>
  <c r="L12870"/>
  <c r="L12869"/>
  <c r="I12869"/>
  <c r="D12869"/>
  <c r="L12868"/>
  <c r="L12867"/>
  <c r="L12866"/>
  <c r="L12865"/>
  <c r="L12864"/>
  <c r="L12863"/>
  <c r="L12862"/>
  <c r="L12861"/>
  <c r="L12860"/>
  <c r="L12859"/>
  <c r="L12858"/>
  <c r="L12857"/>
  <c r="L12856"/>
  <c r="L12855"/>
  <c r="L12854"/>
  <c r="L12853"/>
  <c r="L12852"/>
  <c r="L12851"/>
  <c r="L12850"/>
  <c r="L12849"/>
  <c r="L12848"/>
  <c r="L12847"/>
  <c r="L12846"/>
  <c r="L12845"/>
  <c r="L12844"/>
  <c r="L12843"/>
  <c r="L12842"/>
  <c r="L12841"/>
  <c r="L12840"/>
  <c r="L12839"/>
  <c r="L12838"/>
  <c r="L12837"/>
  <c r="L12836"/>
  <c r="L12835"/>
  <c r="L12834"/>
  <c r="L12833"/>
  <c r="L12832"/>
  <c r="L12831"/>
  <c r="L12830"/>
  <c r="L12829"/>
  <c r="L12828"/>
  <c r="L12827"/>
  <c r="L12826"/>
  <c r="L12825"/>
  <c r="L12824"/>
  <c r="L12823"/>
  <c r="L12822"/>
  <c r="L12821"/>
  <c r="L12820"/>
  <c r="L12819"/>
  <c r="L12818"/>
  <c r="L12817"/>
  <c r="L12816"/>
  <c r="L12815"/>
  <c r="L12814"/>
  <c r="L12813"/>
  <c r="L12812"/>
  <c r="L12811"/>
  <c r="L12810"/>
  <c r="L12809"/>
  <c r="L12808"/>
  <c r="L12807"/>
  <c r="L12806"/>
  <c r="L12805"/>
  <c r="L12804"/>
  <c r="L12803"/>
  <c r="L12802"/>
  <c r="L12801"/>
  <c r="L12800"/>
  <c r="L12799"/>
  <c r="L12798"/>
  <c r="L12797"/>
  <c r="L12796"/>
  <c r="L12795"/>
  <c r="L12794"/>
  <c r="L12793"/>
  <c r="L12792"/>
  <c r="L12791"/>
  <c r="L12790"/>
  <c r="L12789"/>
  <c r="L12788"/>
  <c r="L12787"/>
  <c r="L12786"/>
  <c r="L12785"/>
  <c r="L12784"/>
  <c r="L12783"/>
  <c r="L12782"/>
  <c r="L12781"/>
  <c r="L12780"/>
  <c r="L12779"/>
  <c r="L12778"/>
  <c r="L12777"/>
  <c r="L12776"/>
  <c r="L12775"/>
  <c r="L12774"/>
  <c r="L12773"/>
  <c r="L12772"/>
  <c r="L12771"/>
  <c r="L12770"/>
  <c r="L12769"/>
  <c r="L12768"/>
  <c r="L12767"/>
  <c r="L12766"/>
  <c r="L12765"/>
  <c r="L12764"/>
  <c r="L12763"/>
  <c r="L12762"/>
  <c r="L12761"/>
  <c r="L12760"/>
  <c r="L12759"/>
  <c r="L12758"/>
  <c r="L12757"/>
  <c r="L12756"/>
  <c r="L12755"/>
  <c r="L12754"/>
  <c r="L12753"/>
  <c r="L12752"/>
  <c r="L12751"/>
  <c r="L12750"/>
  <c r="L12749"/>
  <c r="L12748"/>
  <c r="L12747"/>
  <c r="L12746"/>
  <c r="L12745"/>
  <c r="L12744"/>
  <c r="L12743"/>
  <c r="L12742"/>
  <c r="L12741"/>
  <c r="L12740"/>
  <c r="L12739"/>
  <c r="L12738"/>
  <c r="L12737"/>
  <c r="L12736"/>
  <c r="L12735"/>
  <c r="L12734"/>
  <c r="L12733"/>
  <c r="L12732"/>
  <c r="L12731"/>
  <c r="L12730"/>
  <c r="L12729"/>
  <c r="L12728"/>
  <c r="L12727"/>
  <c r="L12726"/>
  <c r="L12725"/>
  <c r="L12724"/>
  <c r="L12723"/>
  <c r="L12722"/>
  <c r="L12721"/>
  <c r="L12720"/>
  <c r="L12719"/>
  <c r="L12718"/>
  <c r="L12717"/>
  <c r="L12716"/>
  <c r="L12715"/>
  <c r="L12714"/>
  <c r="L12713"/>
  <c r="L12712"/>
  <c r="L12711"/>
  <c r="L12710"/>
  <c r="L12709"/>
  <c r="L12708"/>
  <c r="L12707"/>
  <c r="L12706"/>
  <c r="L12705"/>
  <c r="L12704"/>
  <c r="L12703"/>
  <c r="L12702"/>
  <c r="L12701"/>
  <c r="L12700"/>
  <c r="L12699"/>
  <c r="L12698"/>
  <c r="L12697"/>
  <c r="L12696"/>
  <c r="L12695"/>
  <c r="L12694"/>
  <c r="L12693"/>
  <c r="L12692"/>
  <c r="L12691"/>
  <c r="L12690"/>
  <c r="L12689"/>
  <c r="L12688"/>
  <c r="L12687"/>
  <c r="L12686"/>
  <c r="L12685"/>
  <c r="L12684"/>
  <c r="L12683"/>
  <c r="L12682"/>
  <c r="L12681"/>
  <c r="L12680"/>
  <c r="L12679"/>
  <c r="L12678"/>
  <c r="L12677"/>
  <c r="L12676"/>
  <c r="L12675"/>
  <c r="L12674"/>
  <c r="L12673"/>
  <c r="L12672"/>
  <c r="L12671"/>
  <c r="L12670"/>
  <c r="L12669"/>
  <c r="L12668"/>
  <c r="L12667"/>
  <c r="L12666"/>
  <c r="L12665"/>
  <c r="L12664"/>
  <c r="L12663"/>
  <c r="L12662"/>
  <c r="L12661"/>
  <c r="L12660"/>
  <c r="L12659"/>
  <c r="L12658"/>
  <c r="L12657"/>
  <c r="L12656"/>
  <c r="L12655"/>
  <c r="L12654"/>
  <c r="L12653"/>
  <c r="L12652"/>
  <c r="L12651"/>
  <c r="L12650"/>
  <c r="L12649"/>
  <c r="L12648"/>
  <c r="L12647"/>
  <c r="L12646"/>
  <c r="L12645"/>
  <c r="L12644"/>
  <c r="L12643"/>
  <c r="L12642"/>
  <c r="L12641"/>
  <c r="L12640"/>
  <c r="L12639"/>
  <c r="L12638"/>
  <c r="L12637"/>
  <c r="L12636"/>
  <c r="L12635"/>
  <c r="L12634"/>
  <c r="L12633"/>
  <c r="L12632"/>
  <c r="L12631"/>
  <c r="L12630"/>
  <c r="L12629"/>
  <c r="L12628"/>
  <c r="L12627"/>
  <c r="L12626"/>
  <c r="L12625"/>
  <c r="L12624"/>
  <c r="L12623"/>
  <c r="L12622"/>
  <c r="L12621"/>
  <c r="L12620"/>
  <c r="I12620"/>
  <c r="D12620"/>
  <c r="L12619"/>
  <c r="L12618"/>
  <c r="L12617"/>
  <c r="L12616"/>
  <c r="L12615"/>
  <c r="L12614"/>
  <c r="L12613"/>
  <c r="L12612"/>
  <c r="L12611"/>
  <c r="L12610"/>
  <c r="L12609"/>
  <c r="L12608"/>
  <c r="L12607"/>
  <c r="L12606"/>
  <c r="L12605"/>
  <c r="L12604"/>
  <c r="L12603"/>
  <c r="L12602"/>
  <c r="L12601"/>
  <c r="L12600"/>
  <c r="L12599"/>
  <c r="L12598"/>
  <c r="L12597"/>
  <c r="L12596"/>
  <c r="L12595"/>
  <c r="L12594"/>
  <c r="L12593"/>
  <c r="L12592"/>
  <c r="L12591"/>
  <c r="L12590"/>
  <c r="L12589"/>
  <c r="L12588"/>
  <c r="L12587"/>
  <c r="L12586"/>
  <c r="L12585"/>
  <c r="L12584"/>
  <c r="L12583"/>
  <c r="L12582"/>
  <c r="L12581"/>
  <c r="L12580"/>
  <c r="L12579"/>
  <c r="L12578"/>
  <c r="L12577"/>
  <c r="L12576"/>
  <c r="L12575"/>
  <c r="L12574"/>
  <c r="L12573"/>
  <c r="L12572"/>
  <c r="L12571"/>
  <c r="L12570"/>
  <c r="L12569"/>
  <c r="L12568"/>
  <c r="L12567"/>
  <c r="L12566"/>
  <c r="L12565"/>
  <c r="L12564"/>
  <c r="L12563"/>
  <c r="L12562"/>
  <c r="L12561"/>
  <c r="L12560"/>
  <c r="L12559"/>
  <c r="L12558"/>
  <c r="L12557"/>
  <c r="L12556"/>
  <c r="L12555"/>
  <c r="L12554"/>
  <c r="L12553"/>
  <c r="L12552"/>
  <c r="L12551"/>
  <c r="L12550"/>
  <c r="L12549"/>
  <c r="L12548"/>
  <c r="L12547"/>
  <c r="L12546"/>
  <c r="L12545"/>
  <c r="L12544"/>
  <c r="L12543"/>
  <c r="L12542"/>
  <c r="L12541"/>
  <c r="L12540"/>
  <c r="L12539"/>
  <c r="L12538"/>
  <c r="L12537"/>
  <c r="L12536"/>
  <c r="L12535"/>
  <c r="L12534"/>
  <c r="L12533"/>
  <c r="L12532"/>
  <c r="L12531"/>
  <c r="L12530"/>
  <c r="L12529"/>
  <c r="L12528"/>
  <c r="L12527"/>
  <c r="L12526"/>
  <c r="L12525"/>
  <c r="L12524"/>
  <c r="L12523"/>
  <c r="L12522"/>
  <c r="L12521"/>
  <c r="L12520"/>
  <c r="L12519"/>
  <c r="L12518"/>
  <c r="L12517"/>
  <c r="L12516"/>
  <c r="L12515"/>
  <c r="L12514"/>
  <c r="L12513"/>
  <c r="L12512"/>
  <c r="L12511"/>
  <c r="L12510"/>
  <c r="L12509"/>
  <c r="L12508"/>
  <c r="L12507"/>
  <c r="L12506"/>
  <c r="L12505"/>
  <c r="L12504"/>
  <c r="L12503"/>
  <c r="L12502"/>
  <c r="L12501"/>
  <c r="L12500"/>
  <c r="L12499"/>
  <c r="L12498"/>
  <c r="L12497"/>
  <c r="L12496"/>
  <c r="L12495"/>
  <c r="L12494"/>
  <c r="L12493"/>
  <c r="L12492"/>
  <c r="L12491"/>
  <c r="L12490"/>
  <c r="L12489"/>
  <c r="L12488"/>
  <c r="L12487"/>
  <c r="L12486"/>
  <c r="L12485"/>
  <c r="L12484"/>
  <c r="L12483"/>
  <c r="L12482"/>
  <c r="L12481"/>
  <c r="L12480"/>
  <c r="L12479"/>
  <c r="L12478"/>
  <c r="L12477"/>
  <c r="L12476"/>
  <c r="L12475"/>
  <c r="L12474"/>
  <c r="L12473"/>
  <c r="L12472"/>
  <c r="L12471"/>
  <c r="L12470"/>
  <c r="L12469"/>
  <c r="L12468"/>
  <c r="L12467"/>
  <c r="L12466"/>
  <c r="L12465"/>
  <c r="L12464"/>
  <c r="L12463"/>
  <c r="L12462"/>
  <c r="L12461"/>
  <c r="L12460"/>
  <c r="L12459"/>
  <c r="L12458"/>
  <c r="L12457"/>
  <c r="L12456"/>
  <c r="L12455"/>
  <c r="L12454"/>
  <c r="L12453"/>
  <c r="L12452"/>
  <c r="L12451"/>
  <c r="L12450"/>
  <c r="L12449"/>
  <c r="L12448"/>
  <c r="L12447"/>
  <c r="L12446"/>
  <c r="L12445"/>
  <c r="L12444"/>
  <c r="L12443"/>
  <c r="L12442"/>
  <c r="L12441"/>
  <c r="L12440"/>
  <c r="L12439"/>
  <c r="L12438"/>
  <c r="L12437"/>
  <c r="L12436"/>
  <c r="L12435"/>
  <c r="L12434"/>
  <c r="L12433"/>
  <c r="L12432"/>
  <c r="L12431"/>
  <c r="L12430"/>
  <c r="L12429"/>
  <c r="L12428"/>
  <c r="L12427"/>
  <c r="L12426"/>
  <c r="L12425"/>
  <c r="L12424"/>
  <c r="L12423"/>
  <c r="L12422"/>
  <c r="L12421"/>
  <c r="L12420"/>
  <c r="L12419"/>
  <c r="L12418"/>
  <c r="L12417"/>
  <c r="L12416"/>
  <c r="L12415"/>
  <c r="L12414"/>
  <c r="L12413"/>
  <c r="L12412"/>
  <c r="L12411"/>
  <c r="L12410"/>
  <c r="L12409"/>
  <c r="L12408"/>
  <c r="L12407"/>
  <c r="L12406"/>
  <c r="L12405"/>
  <c r="L12404"/>
  <c r="L12403"/>
  <c r="L12402"/>
  <c r="L12401"/>
  <c r="L12400"/>
  <c r="L12399"/>
  <c r="L12398"/>
  <c r="L12397"/>
  <c r="L12396"/>
  <c r="L12395"/>
  <c r="L12394"/>
  <c r="L12393"/>
  <c r="L12392"/>
  <c r="L12391"/>
  <c r="L12390"/>
  <c r="L12389"/>
  <c r="L12388"/>
  <c r="L12387"/>
  <c r="L12386"/>
  <c r="L12385"/>
  <c r="L12384"/>
  <c r="L12383"/>
  <c r="L12382"/>
  <c r="L12381"/>
  <c r="L12380"/>
  <c r="L12379"/>
  <c r="L12378"/>
  <c r="L12377"/>
  <c r="L12376"/>
  <c r="L12375"/>
  <c r="L12374"/>
  <c r="L12373"/>
  <c r="L12372"/>
  <c r="L12371"/>
  <c r="L12370"/>
  <c r="L12369"/>
  <c r="L12368"/>
  <c r="L12367"/>
  <c r="L12366"/>
  <c r="L12365"/>
  <c r="L12364"/>
  <c r="L12363"/>
  <c r="L12362"/>
  <c r="L12361"/>
  <c r="L12360"/>
  <c r="L12359"/>
  <c r="L12358"/>
  <c r="L12357"/>
  <c r="L12356"/>
  <c r="L12355"/>
  <c r="L12354"/>
  <c r="L12353"/>
  <c r="L12352"/>
  <c r="L12351"/>
  <c r="L12350"/>
  <c r="L12349"/>
  <c r="L12348"/>
  <c r="L12347"/>
  <c r="L12346"/>
  <c r="L12345"/>
  <c r="L12344"/>
  <c r="L12343"/>
  <c r="L12342"/>
  <c r="L12341"/>
  <c r="L12340"/>
  <c r="L12339"/>
  <c r="L12338"/>
  <c r="L12337"/>
  <c r="L12336"/>
  <c r="L12335"/>
  <c r="L12334"/>
  <c r="L12333"/>
  <c r="L12332"/>
  <c r="L12331"/>
  <c r="L12330"/>
  <c r="L12329"/>
  <c r="L12328"/>
  <c r="L12327"/>
  <c r="L12326"/>
  <c r="L12325"/>
  <c r="L12324"/>
  <c r="L12323"/>
  <c r="L12322"/>
  <c r="L12321"/>
  <c r="L12320"/>
  <c r="L12319"/>
  <c r="L12318"/>
  <c r="L12317"/>
  <c r="L12316"/>
  <c r="L12315"/>
  <c r="L12314"/>
  <c r="L12313"/>
  <c r="L12312"/>
  <c r="L12311"/>
  <c r="L12310"/>
  <c r="L12309"/>
  <c r="L12308"/>
  <c r="L12307"/>
  <c r="L12306"/>
  <c r="L12305"/>
  <c r="L12304"/>
  <c r="L12303"/>
  <c r="L12302"/>
  <c r="L12301"/>
  <c r="L12300"/>
  <c r="L12299"/>
  <c r="L12298"/>
  <c r="L12297"/>
  <c r="L12296"/>
  <c r="L12295"/>
  <c r="L12294"/>
  <c r="L12293"/>
  <c r="L12292"/>
  <c r="L12291"/>
  <c r="L12290"/>
  <c r="L12289"/>
  <c r="L12288"/>
  <c r="L12287"/>
  <c r="L12286"/>
  <c r="L12285"/>
  <c r="L12284"/>
  <c r="L12283"/>
  <c r="L12282"/>
  <c r="L12281"/>
  <c r="L12280"/>
  <c r="L12279"/>
  <c r="L12278"/>
  <c r="L12277"/>
  <c r="L12276"/>
  <c r="L12275"/>
  <c r="L12274"/>
  <c r="L12273"/>
  <c r="L12272"/>
  <c r="L12271"/>
  <c r="L12270"/>
  <c r="L12269"/>
  <c r="L12268"/>
  <c r="L12267"/>
  <c r="L12266"/>
  <c r="L12265"/>
  <c r="L12264"/>
  <c r="L12263"/>
  <c r="L12262"/>
  <c r="L12261"/>
  <c r="L12260"/>
  <c r="L12259"/>
  <c r="L12258"/>
  <c r="L12257"/>
  <c r="L12256"/>
  <c r="L12255"/>
  <c r="L12254"/>
  <c r="L12253"/>
  <c r="L12252"/>
  <c r="L12251"/>
  <c r="I12251"/>
  <c r="D12251"/>
  <c r="X12250"/>
  <c r="W12250"/>
  <c r="V12250"/>
  <c r="U12250"/>
  <c r="T12250"/>
  <c r="S12250"/>
  <c r="R12250"/>
  <c r="Q12250"/>
  <c r="P12250"/>
  <c r="O12250"/>
  <c r="N12250"/>
  <c r="M12250"/>
  <c r="L12250"/>
  <c r="X12249"/>
  <c r="W12249"/>
  <c r="V12249"/>
  <c r="U12249"/>
  <c r="T12249"/>
  <c r="S12249"/>
  <c r="R12249"/>
  <c r="Q12249"/>
  <c r="P12249"/>
  <c r="O12249"/>
  <c r="N12249"/>
  <c r="M12249"/>
  <c r="L12249" s="1"/>
  <c r="X12248"/>
  <c r="W12248"/>
  <c r="V12248"/>
  <c r="U12248"/>
  <c r="T12248"/>
  <c r="S12248"/>
  <c r="R12248"/>
  <c r="Q12248"/>
  <c r="P12248"/>
  <c r="O12248"/>
  <c r="N12248"/>
  <c r="M12248"/>
  <c r="L12248"/>
  <c r="X12247"/>
  <c r="W12247"/>
  <c r="V12247"/>
  <c r="U12247"/>
  <c r="T12247"/>
  <c r="S12247"/>
  <c r="R12247"/>
  <c r="Q12247"/>
  <c r="P12247"/>
  <c r="O12247"/>
  <c r="N12247"/>
  <c r="M12247"/>
  <c r="L12247" s="1"/>
  <c r="I12247"/>
  <c r="D12247"/>
  <c r="L12246"/>
  <c r="L12245"/>
  <c r="L12244"/>
  <c r="L12243"/>
  <c r="L12242"/>
  <c r="L12241"/>
  <c r="L12240"/>
  <c r="L12239"/>
  <c r="L12238"/>
  <c r="I12238"/>
  <c r="D12238"/>
  <c r="L12237"/>
  <c r="L12236"/>
  <c r="L12235"/>
  <c r="L12234"/>
  <c r="L12233"/>
  <c r="L12232"/>
  <c r="L12231"/>
  <c r="L12230"/>
  <c r="L12229"/>
  <c r="L12228"/>
  <c r="L12227"/>
  <c r="L12226"/>
  <c r="I12226"/>
  <c r="D12226"/>
  <c r="L12225"/>
  <c r="L12224"/>
  <c r="L12223"/>
  <c r="L12222"/>
  <c r="L12221"/>
  <c r="L12220"/>
  <c r="L12219"/>
  <c r="L12218"/>
  <c r="L12217"/>
  <c r="I12217"/>
  <c r="D12217"/>
  <c r="L12216"/>
  <c r="L12215"/>
  <c r="L12214"/>
  <c r="L12213"/>
  <c r="L12212"/>
  <c r="L12211"/>
  <c r="L12210"/>
  <c r="L12209"/>
  <c r="L12208"/>
  <c r="L12207"/>
  <c r="L12206"/>
  <c r="L12205"/>
  <c r="L12204"/>
  <c r="L12203"/>
  <c r="L12202"/>
  <c r="L12201"/>
  <c r="L12200"/>
  <c r="L12199"/>
  <c r="L12198"/>
  <c r="L12197"/>
  <c r="L12196"/>
  <c r="L12195"/>
  <c r="L12194"/>
  <c r="L12193"/>
  <c r="L12192"/>
  <c r="L12191"/>
  <c r="L12190"/>
  <c r="I12190"/>
  <c r="D12190"/>
  <c r="L12189"/>
  <c r="L12188"/>
  <c r="L12187"/>
  <c r="L12186"/>
  <c r="L12185"/>
  <c r="L12184"/>
  <c r="I12184"/>
  <c r="D12184"/>
  <c r="L12183"/>
  <c r="L12182"/>
  <c r="L12181"/>
  <c r="L12180"/>
  <c r="L12179"/>
  <c r="L12178"/>
  <c r="L12177"/>
  <c r="L12176"/>
  <c r="L12175"/>
  <c r="L12174"/>
  <c r="L12173"/>
  <c r="L12172"/>
  <c r="L12171"/>
  <c r="L12170"/>
  <c r="L12169"/>
  <c r="L12168"/>
  <c r="L12167"/>
  <c r="L12166"/>
  <c r="L12165"/>
  <c r="L12164"/>
  <c r="L12163"/>
  <c r="L12162"/>
  <c r="L12161"/>
  <c r="L12160"/>
  <c r="I12160"/>
  <c r="D12160"/>
  <c r="L12159"/>
  <c r="L12158"/>
  <c r="L12157"/>
  <c r="L12156"/>
  <c r="L12155"/>
  <c r="L12154"/>
  <c r="L12153"/>
  <c r="L12152"/>
  <c r="L12151"/>
  <c r="L12150"/>
  <c r="L12149"/>
  <c r="L12148"/>
  <c r="L12147"/>
  <c r="L12146"/>
  <c r="L12145"/>
  <c r="L12144"/>
  <c r="L12143"/>
  <c r="L12142"/>
  <c r="L12141"/>
  <c r="L12140"/>
  <c r="L12139"/>
  <c r="I12139"/>
  <c r="D12139"/>
  <c r="L12138"/>
  <c r="L12137"/>
  <c r="L12136"/>
  <c r="L12135"/>
  <c r="L12134"/>
  <c r="L12133"/>
  <c r="L12132"/>
  <c r="L12131"/>
  <c r="L12130"/>
  <c r="L12129"/>
  <c r="L12128"/>
  <c r="L12127"/>
  <c r="L12126"/>
  <c r="L12125"/>
  <c r="L12124"/>
  <c r="L12123"/>
  <c r="L12122"/>
  <c r="L12121"/>
  <c r="L12120"/>
  <c r="L12119"/>
  <c r="L12118"/>
  <c r="L12117"/>
  <c r="L12116"/>
  <c r="L12115"/>
  <c r="L12114"/>
  <c r="L12113"/>
  <c r="L12112"/>
  <c r="L12111"/>
  <c r="L12110"/>
  <c r="L12109"/>
  <c r="L12108"/>
  <c r="L12107"/>
  <c r="L12106"/>
  <c r="L12105"/>
  <c r="L12104"/>
  <c r="L12103"/>
  <c r="I12103"/>
  <c r="D12103"/>
  <c r="L12102"/>
  <c r="L12101"/>
  <c r="L12100"/>
  <c r="L12099"/>
  <c r="L12098"/>
  <c r="L12097"/>
  <c r="L12096"/>
  <c r="L12095"/>
  <c r="L12094"/>
  <c r="I12094"/>
  <c r="D12094"/>
  <c r="L12093"/>
  <c r="L12092"/>
  <c r="L12091"/>
  <c r="L12090"/>
  <c r="L12089"/>
  <c r="L12088"/>
  <c r="L12087"/>
  <c r="L12086"/>
  <c r="L12085"/>
  <c r="I12085"/>
  <c r="D12085"/>
  <c r="L12084"/>
  <c r="L12083"/>
  <c r="L12082"/>
  <c r="L12081"/>
  <c r="L12080"/>
  <c r="L12079"/>
  <c r="L12078"/>
  <c r="L12077"/>
  <c r="L12076"/>
  <c r="L12075"/>
  <c r="L12074"/>
  <c r="L12073"/>
  <c r="L12072"/>
  <c r="L12071"/>
  <c r="L12070"/>
  <c r="L12069"/>
  <c r="L12068"/>
  <c r="L12067"/>
  <c r="I12067"/>
  <c r="D12067"/>
  <c r="L12066"/>
  <c r="L12065"/>
  <c r="L12064"/>
  <c r="L12063"/>
  <c r="L12062"/>
  <c r="L12061"/>
  <c r="L12060"/>
  <c r="L12059"/>
  <c r="L12058"/>
  <c r="I12058"/>
  <c r="D12058"/>
  <c r="L12057"/>
  <c r="L12056"/>
  <c r="L12055"/>
  <c r="L12054"/>
  <c r="L12053"/>
  <c r="L12052"/>
  <c r="L12051"/>
  <c r="L12050"/>
  <c r="L12049"/>
  <c r="I12049"/>
  <c r="D12049"/>
  <c r="L12048"/>
  <c r="L12047"/>
  <c r="L12046"/>
  <c r="L12045"/>
  <c r="L12044"/>
  <c r="L12043"/>
  <c r="I12043"/>
  <c r="D12043"/>
  <c r="L12042"/>
  <c r="L12041"/>
  <c r="L12040"/>
  <c r="L12039"/>
  <c r="L12038"/>
  <c r="L12037"/>
  <c r="I12037"/>
  <c r="D12037"/>
  <c r="L12036"/>
  <c r="L12035"/>
  <c r="L12034"/>
  <c r="L12033"/>
  <c r="L12032"/>
  <c r="L12031"/>
  <c r="I12031"/>
  <c r="D12031"/>
  <c r="L12030"/>
  <c r="L12029"/>
  <c r="L12028"/>
  <c r="L12027"/>
  <c r="L12026"/>
  <c r="L12025"/>
  <c r="L12024"/>
  <c r="L12023"/>
  <c r="L12022"/>
  <c r="L12021"/>
  <c r="L12020"/>
  <c r="L12019"/>
  <c r="L12018"/>
  <c r="L12017"/>
  <c r="L12016"/>
  <c r="L12015"/>
  <c r="L12014"/>
  <c r="L12013"/>
  <c r="L12012"/>
  <c r="L12011"/>
  <c r="L12010"/>
  <c r="L12009"/>
  <c r="L12008"/>
  <c r="L12007"/>
  <c r="L12006"/>
  <c r="L12005"/>
  <c r="L12004"/>
  <c r="L12003"/>
  <c r="L12002"/>
  <c r="L12001"/>
  <c r="L12000"/>
  <c r="L11999"/>
  <c r="L11998"/>
  <c r="L11997"/>
  <c r="L11996"/>
  <c r="L11995"/>
  <c r="L11994"/>
  <c r="L11993"/>
  <c r="L11992"/>
  <c r="L11991"/>
  <c r="L11990"/>
  <c r="L11989"/>
  <c r="L11988"/>
  <c r="L11987"/>
  <c r="L11986"/>
  <c r="L11985"/>
  <c r="L11984"/>
  <c r="L11983"/>
  <c r="L11982"/>
  <c r="L11981"/>
  <c r="L11980"/>
  <c r="L11979"/>
  <c r="L11978"/>
  <c r="L11977"/>
  <c r="L11976"/>
  <c r="L11975"/>
  <c r="L11974"/>
  <c r="L11973"/>
  <c r="L11972"/>
  <c r="L11971"/>
  <c r="L11970"/>
  <c r="L11969"/>
  <c r="L11968"/>
  <c r="L11967"/>
  <c r="L11966"/>
  <c r="L11965"/>
  <c r="L11964"/>
  <c r="L11963"/>
  <c r="L11962"/>
  <c r="L11961"/>
  <c r="L11960"/>
  <c r="L11959"/>
  <c r="L11958"/>
  <c r="L11957"/>
  <c r="L11956"/>
  <c r="L11955"/>
  <c r="L11954"/>
  <c r="L11953"/>
  <c r="L11952"/>
  <c r="L11951"/>
  <c r="L11950"/>
  <c r="L11949"/>
  <c r="L11948"/>
  <c r="L11947"/>
  <c r="L11946"/>
  <c r="L11945"/>
  <c r="L11944"/>
  <c r="L11943"/>
  <c r="L11942"/>
  <c r="L11941"/>
  <c r="L11940"/>
  <c r="L11939"/>
  <c r="L11938"/>
  <c r="L11937"/>
  <c r="L11936"/>
  <c r="L11935"/>
  <c r="L11934"/>
  <c r="L11933"/>
  <c r="L11932"/>
  <c r="L11931"/>
  <c r="L11930"/>
  <c r="L11929"/>
  <c r="L11928"/>
  <c r="L11927"/>
  <c r="L11926"/>
  <c r="L11925"/>
  <c r="L11924"/>
  <c r="L11923"/>
  <c r="L11922"/>
  <c r="L11921"/>
  <c r="L11920"/>
  <c r="L11919"/>
  <c r="L11918"/>
  <c r="L11917"/>
  <c r="L11916"/>
  <c r="L11915"/>
  <c r="L11914"/>
  <c r="L11913"/>
  <c r="L11912"/>
  <c r="L11911"/>
  <c r="L11910"/>
  <c r="L11909"/>
  <c r="L11908"/>
  <c r="L11907"/>
  <c r="L11906"/>
  <c r="L11905"/>
  <c r="L11904"/>
  <c r="L11903"/>
  <c r="L11902"/>
  <c r="L11901"/>
  <c r="L11900"/>
  <c r="L11899"/>
  <c r="L11898"/>
  <c r="L11897"/>
  <c r="L11896"/>
  <c r="L11895"/>
  <c r="L11894"/>
  <c r="L11893"/>
  <c r="L11892"/>
  <c r="L11891"/>
  <c r="L11890"/>
  <c r="L11889"/>
  <c r="L11888"/>
  <c r="L11887"/>
  <c r="L11886"/>
  <c r="L11885"/>
  <c r="L11884"/>
  <c r="L11883"/>
  <c r="L11882"/>
  <c r="L11881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61"/>
  <c r="L11860"/>
  <c r="L11859"/>
  <c r="L11858"/>
  <c r="L11857"/>
  <c r="L11856"/>
  <c r="L11855"/>
  <c r="L11854"/>
  <c r="L11853"/>
  <c r="L11852"/>
  <c r="L11851"/>
  <c r="L11850"/>
  <c r="L11849"/>
  <c r="L11848"/>
  <c r="L11847"/>
  <c r="L11846"/>
  <c r="L11845"/>
  <c r="L11844"/>
  <c r="L11843"/>
  <c r="L11842"/>
  <c r="L11841"/>
  <c r="L11840"/>
  <c r="L11839"/>
  <c r="L11838"/>
  <c r="L11837"/>
  <c r="L11836"/>
  <c r="L11835"/>
  <c r="L11834"/>
  <c r="L11833"/>
  <c r="L11832"/>
  <c r="L11831"/>
  <c r="L11830"/>
  <c r="L11829"/>
  <c r="L11828"/>
  <c r="L11827"/>
  <c r="L11826"/>
  <c r="L11825"/>
  <c r="L11824"/>
  <c r="L11823"/>
  <c r="L11822"/>
  <c r="L11821"/>
  <c r="L11820"/>
  <c r="L11819"/>
  <c r="L11818"/>
  <c r="L11817"/>
  <c r="L11816"/>
  <c r="L11815"/>
  <c r="I11815"/>
  <c r="L11814"/>
  <c r="L11813"/>
  <c r="L11812"/>
  <c r="L11811"/>
  <c r="L11810"/>
  <c r="L11809"/>
  <c r="L11808"/>
  <c r="L11807"/>
  <c r="L11806"/>
  <c r="L11805"/>
  <c r="L11804"/>
  <c r="L11803"/>
  <c r="L11802"/>
  <c r="L11801"/>
  <c r="L11800"/>
  <c r="L11799"/>
  <c r="L11798"/>
  <c r="L11797"/>
  <c r="L11796"/>
  <c r="L11795"/>
  <c r="L11794"/>
  <c r="L11793"/>
  <c r="L11792"/>
  <c r="L11791"/>
  <c r="I11791"/>
  <c r="L11790"/>
  <c r="L11789"/>
  <c r="L11788"/>
  <c r="I11788"/>
  <c r="L11787"/>
  <c r="L11786"/>
  <c r="L11785"/>
  <c r="L11784"/>
  <c r="L11783"/>
  <c r="L11782"/>
  <c r="L11781"/>
  <c r="L11780"/>
  <c r="L11779"/>
  <c r="L11778"/>
  <c r="L11777"/>
  <c r="L11776"/>
  <c r="L11775"/>
  <c r="L11774"/>
  <c r="L11773"/>
  <c r="L11772"/>
  <c r="L11771"/>
  <c r="L11770"/>
  <c r="L11769"/>
  <c r="L11768"/>
  <c r="L11767"/>
  <c r="I11767"/>
  <c r="L11766"/>
  <c r="L11765"/>
  <c r="L11764"/>
  <c r="L11763"/>
  <c r="L11762"/>
  <c r="L11761"/>
  <c r="L11760"/>
  <c r="L11759"/>
  <c r="L11758"/>
  <c r="L11757"/>
  <c r="L11756"/>
  <c r="L11755"/>
  <c r="I11755"/>
  <c r="D11755"/>
  <c r="L11754"/>
  <c r="L11753"/>
  <c r="L11752"/>
  <c r="L11751"/>
  <c r="L11750"/>
  <c r="L11749"/>
  <c r="L11748"/>
  <c r="L11747"/>
  <c r="L11746"/>
  <c r="L11745"/>
  <c r="L11744"/>
  <c r="L11743"/>
  <c r="L11742"/>
  <c r="L11741"/>
  <c r="L11740"/>
  <c r="L11739"/>
  <c r="L11738"/>
  <c r="L11737"/>
  <c r="I11737"/>
  <c r="D11737"/>
  <c r="L11736"/>
  <c r="L11735"/>
  <c r="L11734"/>
  <c r="L11733"/>
  <c r="L11732"/>
  <c r="L11731"/>
  <c r="L11730"/>
  <c r="L11729"/>
  <c r="L11728"/>
  <c r="L11727"/>
  <c r="L11726"/>
  <c r="L11725"/>
  <c r="L11724"/>
  <c r="L11723"/>
  <c r="L11722"/>
  <c r="L11721"/>
  <c r="L11720"/>
  <c r="L11719"/>
  <c r="L11718"/>
  <c r="L11717"/>
  <c r="L11716"/>
  <c r="L11715"/>
  <c r="L11714"/>
  <c r="L11713"/>
  <c r="L11712"/>
  <c r="L11711"/>
  <c r="L11710"/>
  <c r="L11709"/>
  <c r="L11708"/>
  <c r="L11707"/>
  <c r="L11706"/>
  <c r="L11705"/>
  <c r="L11704"/>
  <c r="L11703"/>
  <c r="L11702"/>
  <c r="L11701"/>
  <c r="L11700"/>
  <c r="L11699"/>
  <c r="L11698"/>
  <c r="L11697"/>
  <c r="L11696"/>
  <c r="L11695"/>
  <c r="L11694"/>
  <c r="L11693"/>
  <c r="L11692"/>
  <c r="L11691"/>
  <c r="L11690"/>
  <c r="L11689"/>
  <c r="L11688"/>
  <c r="L11687"/>
  <c r="L11686"/>
  <c r="L11685"/>
  <c r="L11684"/>
  <c r="L11683"/>
  <c r="L11682"/>
  <c r="L11681"/>
  <c r="L11680"/>
  <c r="L11679"/>
  <c r="L11678"/>
  <c r="L11677"/>
  <c r="I11677"/>
  <c r="D11677"/>
  <c r="L11676"/>
  <c r="L11675"/>
  <c r="L11674"/>
  <c r="L11673"/>
  <c r="L11672"/>
  <c r="L11671"/>
  <c r="L11670"/>
  <c r="L11669"/>
  <c r="L11668"/>
  <c r="L11667"/>
  <c r="L11666"/>
  <c r="L11665"/>
  <c r="L11664"/>
  <c r="L11663"/>
  <c r="L11662"/>
  <c r="L11661"/>
  <c r="L11660"/>
  <c r="L11659"/>
  <c r="L11658"/>
  <c r="L11657"/>
  <c r="L11656"/>
  <c r="L11655"/>
  <c r="L11654"/>
  <c r="L11653"/>
  <c r="L11652"/>
  <c r="L11651"/>
  <c r="L11650"/>
  <c r="L11649"/>
  <c r="L11648"/>
  <c r="L11647"/>
  <c r="L11646"/>
  <c r="L11645"/>
  <c r="L11644"/>
  <c r="L11643"/>
  <c r="L11642"/>
  <c r="L11641"/>
  <c r="L11640"/>
  <c r="L11639"/>
  <c r="L11638"/>
  <c r="L11637"/>
  <c r="L11636"/>
  <c r="L11635"/>
  <c r="L11634"/>
  <c r="L11633"/>
  <c r="L11632"/>
  <c r="L11631"/>
  <c r="L11630"/>
  <c r="L11629"/>
  <c r="L11628"/>
  <c r="L11627"/>
  <c r="L11626"/>
  <c r="L11625"/>
  <c r="L11624"/>
  <c r="L11623"/>
  <c r="L11622"/>
  <c r="L11621"/>
  <c r="L11620"/>
  <c r="L11619"/>
  <c r="L11618"/>
  <c r="L11617"/>
  <c r="L11616"/>
  <c r="L11615"/>
  <c r="L11614"/>
  <c r="L11613"/>
  <c r="L11612"/>
  <c r="L11611"/>
  <c r="L11610"/>
  <c r="L11609"/>
  <c r="L11608"/>
  <c r="L11607"/>
  <c r="L11606"/>
  <c r="L11605"/>
  <c r="L11604"/>
  <c r="L11603"/>
  <c r="L11602"/>
  <c r="L11601"/>
  <c r="L11600"/>
  <c r="L11599"/>
  <c r="L11598"/>
  <c r="L11597"/>
  <c r="L11596"/>
  <c r="L11595"/>
  <c r="L11594"/>
  <c r="L11593"/>
  <c r="L11592"/>
  <c r="L11591"/>
  <c r="L11590"/>
  <c r="L11589"/>
  <c r="L11588"/>
  <c r="L11587"/>
  <c r="L11586"/>
  <c r="L11585"/>
  <c r="L11584"/>
  <c r="L11583"/>
  <c r="L11582"/>
  <c r="L11581"/>
  <c r="L11580"/>
  <c r="L11579"/>
  <c r="L11578"/>
  <c r="L11577"/>
  <c r="L11576"/>
  <c r="L11575"/>
  <c r="L11574"/>
  <c r="L11573"/>
  <c r="L11572"/>
  <c r="L11571"/>
  <c r="L11570"/>
  <c r="L11569"/>
  <c r="L11568"/>
  <c r="L11567"/>
  <c r="L11566"/>
  <c r="L11565"/>
  <c r="L11564"/>
  <c r="L11563"/>
  <c r="L11562"/>
  <c r="L11561"/>
  <c r="L11560"/>
  <c r="L11559"/>
  <c r="L11558"/>
  <c r="L11557"/>
  <c r="L11556"/>
  <c r="L11555"/>
  <c r="L11554"/>
  <c r="L11553"/>
  <c r="L11552"/>
  <c r="L11551"/>
  <c r="L11550"/>
  <c r="L11549"/>
  <c r="L11548"/>
  <c r="L11547"/>
  <c r="L11546"/>
  <c r="L11545"/>
  <c r="L11544"/>
  <c r="L11543"/>
  <c r="L11542"/>
  <c r="L11541"/>
  <c r="L11540"/>
  <c r="L11539"/>
  <c r="L11538"/>
  <c r="L11537"/>
  <c r="L11536"/>
  <c r="L11535"/>
  <c r="L11534"/>
  <c r="L11533"/>
  <c r="L11532"/>
  <c r="L11531"/>
  <c r="L11530"/>
  <c r="L11529"/>
  <c r="L11528"/>
  <c r="L11527"/>
  <c r="L11526"/>
  <c r="L11525"/>
  <c r="L11524"/>
  <c r="L11523"/>
  <c r="L11522"/>
  <c r="L11521"/>
  <c r="L11520"/>
  <c r="L11519"/>
  <c r="L11518"/>
  <c r="L11517"/>
  <c r="L11516"/>
  <c r="L11515"/>
  <c r="L11514"/>
  <c r="L11513"/>
  <c r="L11512"/>
  <c r="L11511"/>
  <c r="L11510"/>
  <c r="L11509"/>
  <c r="L11508"/>
  <c r="L11507"/>
  <c r="L11506"/>
  <c r="L11505"/>
  <c r="L11504"/>
  <c r="L11503"/>
  <c r="L11502"/>
  <c r="L11501"/>
  <c r="L11500"/>
  <c r="L11499"/>
  <c r="L11498"/>
  <c r="L11497"/>
  <c r="L11496"/>
  <c r="L11495"/>
  <c r="L11494"/>
  <c r="L11493"/>
  <c r="L11492"/>
  <c r="L11491"/>
  <c r="L11490"/>
  <c r="L11489"/>
  <c r="L11488"/>
  <c r="L11487"/>
  <c r="L11486"/>
  <c r="L11485"/>
  <c r="L11484"/>
  <c r="L11483"/>
  <c r="L11482"/>
  <c r="L11481"/>
  <c r="L11480"/>
  <c r="L11479"/>
  <c r="L11478"/>
  <c r="L11477"/>
  <c r="L11476"/>
  <c r="L11475"/>
  <c r="L11474"/>
  <c r="L11473"/>
  <c r="L11472"/>
  <c r="L11471"/>
  <c r="L11470"/>
  <c r="L11469"/>
  <c r="L11468"/>
  <c r="L11467"/>
  <c r="L11466"/>
  <c r="L11465"/>
  <c r="L11464"/>
  <c r="L11463"/>
  <c r="L11462"/>
  <c r="L11461"/>
  <c r="L11460"/>
  <c r="L11459"/>
  <c r="L11458"/>
  <c r="L11457"/>
  <c r="L11456"/>
  <c r="L11455"/>
  <c r="L11454"/>
  <c r="L11453"/>
  <c r="L11452"/>
  <c r="I11452"/>
  <c r="D11452"/>
  <c r="L11451"/>
  <c r="L11450"/>
  <c r="L11449"/>
  <c r="L11448"/>
  <c r="L11447"/>
  <c r="L11446"/>
  <c r="L11445"/>
  <c r="L11444"/>
  <c r="L11443"/>
  <c r="L11442"/>
  <c r="L11441"/>
  <c r="L11440"/>
  <c r="L11439"/>
  <c r="L11438"/>
  <c r="L11437"/>
  <c r="L11436"/>
  <c r="L11435"/>
  <c r="L11434"/>
  <c r="L11433"/>
  <c r="L11432"/>
  <c r="L11431"/>
  <c r="L11430"/>
  <c r="L11429"/>
  <c r="L11428"/>
  <c r="L11427"/>
  <c r="L11426"/>
  <c r="L11425"/>
  <c r="L11424"/>
  <c r="L11423"/>
  <c r="L11422"/>
  <c r="L11421"/>
  <c r="L11420"/>
  <c r="L11419"/>
  <c r="L11418"/>
  <c r="L11417"/>
  <c r="L11416"/>
  <c r="L11415"/>
  <c r="L11414"/>
  <c r="L11413"/>
  <c r="L11412"/>
  <c r="L11411"/>
  <c r="L11410"/>
  <c r="L11409"/>
  <c r="L11408"/>
  <c r="L11407"/>
  <c r="L11406"/>
  <c r="L11405"/>
  <c r="L11404"/>
  <c r="L11403"/>
  <c r="L11402"/>
  <c r="L11401"/>
  <c r="L11400"/>
  <c r="L11399"/>
  <c r="L11398"/>
  <c r="L11397"/>
  <c r="L11396"/>
  <c r="L11395"/>
  <c r="L11394"/>
  <c r="L11393"/>
  <c r="L11392"/>
  <c r="L11391"/>
  <c r="L11390"/>
  <c r="L11389"/>
  <c r="L11388"/>
  <c r="L11387"/>
  <c r="L11386"/>
  <c r="I11386"/>
  <c r="D11386"/>
  <c r="X11385"/>
  <c r="W11385"/>
  <c r="V11385"/>
  <c r="U11385"/>
  <c r="T11385"/>
  <c r="S11385"/>
  <c r="R11385"/>
  <c r="Q11385"/>
  <c r="P11385"/>
  <c r="O11385"/>
  <c r="N11385"/>
  <c r="M11385"/>
  <c r="L11385"/>
  <c r="X11384"/>
  <c r="W11384"/>
  <c r="V11384"/>
  <c r="U11384"/>
  <c r="T11384"/>
  <c r="S11384"/>
  <c r="R11384"/>
  <c r="Q11384"/>
  <c r="P11384"/>
  <c r="O11384"/>
  <c r="N11384"/>
  <c r="M11384"/>
  <c r="L11384"/>
  <c r="X11383"/>
  <c r="W11383"/>
  <c r="V11383"/>
  <c r="U11383"/>
  <c r="T11383"/>
  <c r="S11383"/>
  <c r="R11383"/>
  <c r="Q11383"/>
  <c r="P11383"/>
  <c r="O11383"/>
  <c r="N11383"/>
  <c r="M11383"/>
  <c r="L11383" s="1"/>
  <c r="L11382" s="1"/>
  <c r="X11382"/>
  <c r="W11382"/>
  <c r="V11382"/>
  <c r="U11382"/>
  <c r="T11382"/>
  <c r="S11382"/>
  <c r="R11382"/>
  <c r="Q11382"/>
  <c r="P11382"/>
  <c r="O11382"/>
  <c r="N11382"/>
  <c r="M11382"/>
  <c r="I11382"/>
  <c r="D11382"/>
  <c r="L11381"/>
  <c r="L11380"/>
  <c r="L11379"/>
  <c r="L11378"/>
  <c r="L11377"/>
  <c r="L11376"/>
  <c r="L11375"/>
  <c r="L11374"/>
  <c r="L11373"/>
  <c r="L11372"/>
  <c r="L11371"/>
  <c r="L11370"/>
  <c r="I11370"/>
  <c r="D11370"/>
  <c r="L11369"/>
  <c r="L11368"/>
  <c r="L11367"/>
  <c r="L11366"/>
  <c r="L11365"/>
  <c r="L11364"/>
  <c r="L11363"/>
  <c r="L11362"/>
  <c r="L11361"/>
  <c r="I11361"/>
  <c r="D11361"/>
  <c r="L11360"/>
  <c r="L11359"/>
  <c r="L11358"/>
  <c r="L11357"/>
  <c r="L11356"/>
  <c r="L11355"/>
  <c r="I11355"/>
  <c r="D11355"/>
  <c r="L11354"/>
  <c r="L11353"/>
  <c r="L11352"/>
  <c r="L11351"/>
  <c r="L11350"/>
  <c r="L11349"/>
  <c r="I11349"/>
  <c r="D11349"/>
  <c r="L11348"/>
  <c r="L11347"/>
  <c r="L11346"/>
  <c r="L11345"/>
  <c r="L11344"/>
  <c r="L11343"/>
  <c r="L11342"/>
  <c r="L11341"/>
  <c r="L11340"/>
  <c r="L11339"/>
  <c r="L11338"/>
  <c r="L11337"/>
  <c r="I11337"/>
  <c r="D11337"/>
  <c r="L11336"/>
  <c r="L11335"/>
  <c r="L11334"/>
  <c r="L11333"/>
  <c r="L11332"/>
  <c r="L11331"/>
  <c r="I11331"/>
  <c r="D11331"/>
  <c r="L11330"/>
  <c r="L11329"/>
  <c r="L11328"/>
  <c r="L11327"/>
  <c r="L11326"/>
  <c r="L11325"/>
  <c r="L11324"/>
  <c r="L11323"/>
  <c r="L11322"/>
  <c r="L11321"/>
  <c r="L11320"/>
  <c r="L11319"/>
  <c r="L11318"/>
  <c r="L11317"/>
  <c r="L11316"/>
  <c r="L11315"/>
  <c r="L11314"/>
  <c r="L11313"/>
  <c r="L11312"/>
  <c r="L11311"/>
  <c r="L11310"/>
  <c r="L11309"/>
  <c r="L11308"/>
  <c r="L11307"/>
  <c r="L11306"/>
  <c r="L11305"/>
  <c r="L11304"/>
  <c r="L11303"/>
  <c r="L11302"/>
  <c r="L11301"/>
  <c r="L11300"/>
  <c r="L11299"/>
  <c r="L11298"/>
  <c r="L11297"/>
  <c r="L11296"/>
  <c r="L11295"/>
  <c r="L11294"/>
  <c r="L11293"/>
  <c r="L11292"/>
  <c r="L11291"/>
  <c r="L11290"/>
  <c r="L11289"/>
  <c r="L11288"/>
  <c r="L11287"/>
  <c r="L11286"/>
  <c r="L11285"/>
  <c r="L11284"/>
  <c r="L11283"/>
  <c r="L11282"/>
  <c r="L11281"/>
  <c r="L11280"/>
  <c r="L11279"/>
  <c r="L11278"/>
  <c r="L11277"/>
  <c r="L11276"/>
  <c r="L11275"/>
  <c r="L11274"/>
  <c r="L11273"/>
  <c r="L11272"/>
  <c r="L11271"/>
  <c r="I11271"/>
  <c r="D11271"/>
  <c r="L11270"/>
  <c r="L11269"/>
  <c r="L11268"/>
  <c r="L11267"/>
  <c r="L11266"/>
  <c r="L11265"/>
  <c r="L11264"/>
  <c r="L11263"/>
  <c r="L11262"/>
  <c r="L11261"/>
  <c r="L11260"/>
  <c r="L11259"/>
  <c r="L11258"/>
  <c r="L11257"/>
  <c r="L11256"/>
  <c r="L11255"/>
  <c r="L11254"/>
  <c r="L11253"/>
  <c r="L11252"/>
  <c r="L11251"/>
  <c r="L11250"/>
  <c r="L11249"/>
  <c r="L11248"/>
  <c r="L11247"/>
  <c r="I11247"/>
  <c r="D11247"/>
  <c r="L11246"/>
  <c r="L11245"/>
  <c r="L11244"/>
  <c r="L11243"/>
  <c r="L11242"/>
  <c r="L11241"/>
  <c r="L11240"/>
  <c r="L11239"/>
  <c r="L11238"/>
  <c r="L11237"/>
  <c r="L11236"/>
  <c r="L11235"/>
  <c r="L11234"/>
  <c r="L11233"/>
  <c r="L11232"/>
  <c r="L11231"/>
  <c r="L11230"/>
  <c r="L11229"/>
  <c r="L11228"/>
  <c r="L11227"/>
  <c r="L11226"/>
  <c r="L11225"/>
  <c r="L11224"/>
  <c r="L11223"/>
  <c r="L11222"/>
  <c r="L11221"/>
  <c r="L11220"/>
  <c r="L11219"/>
  <c r="L11218"/>
  <c r="L11217"/>
  <c r="L11216"/>
  <c r="L11215"/>
  <c r="L11214"/>
  <c r="L11213"/>
  <c r="L11212"/>
  <c r="L11211"/>
  <c r="L11210"/>
  <c r="L11209"/>
  <c r="L11208"/>
  <c r="L11207"/>
  <c r="L11206"/>
  <c r="L11205"/>
  <c r="I11205"/>
  <c r="D11205"/>
  <c r="L11204"/>
  <c r="L11203"/>
  <c r="L11202"/>
  <c r="L11201"/>
  <c r="L11200"/>
  <c r="L11199"/>
  <c r="L11198"/>
  <c r="L11197"/>
  <c r="L11196"/>
  <c r="L11195"/>
  <c r="L11194"/>
  <c r="L11193"/>
  <c r="L11192"/>
  <c r="L11191"/>
  <c r="L11190"/>
  <c r="L11189"/>
  <c r="L11188"/>
  <c r="L11187"/>
  <c r="L11186"/>
  <c r="L11185"/>
  <c r="L11184"/>
  <c r="L11183"/>
  <c r="L11182"/>
  <c r="L11181"/>
  <c r="L11180"/>
  <c r="L11179"/>
  <c r="L11178"/>
  <c r="L11177"/>
  <c r="L11176"/>
  <c r="L11175"/>
  <c r="L11174"/>
  <c r="L11173"/>
  <c r="L11172"/>
  <c r="L11171"/>
  <c r="L11170"/>
  <c r="L11169"/>
  <c r="L11168"/>
  <c r="L11167"/>
  <c r="L11166"/>
  <c r="L11165"/>
  <c r="L11164"/>
  <c r="L11163"/>
  <c r="L11162"/>
  <c r="L11161"/>
  <c r="L11160"/>
  <c r="L11159"/>
  <c r="L11158"/>
  <c r="L11157"/>
  <c r="L11156"/>
  <c r="L11155"/>
  <c r="L11154"/>
  <c r="L11153"/>
  <c r="L11152"/>
  <c r="L11151"/>
  <c r="L11150"/>
  <c r="L11149"/>
  <c r="L11148"/>
  <c r="L11147"/>
  <c r="L11146"/>
  <c r="L11145"/>
  <c r="L11144"/>
  <c r="L11143"/>
  <c r="L11142"/>
  <c r="L11141"/>
  <c r="L11140"/>
  <c r="L11139"/>
  <c r="L11138"/>
  <c r="L11137"/>
  <c r="L11136"/>
  <c r="L11135"/>
  <c r="L11134"/>
  <c r="L11133"/>
  <c r="L11132"/>
  <c r="L11131"/>
  <c r="L11130"/>
  <c r="L11129"/>
  <c r="L11128"/>
  <c r="L11127"/>
  <c r="L11126"/>
  <c r="L11125"/>
  <c r="L11124"/>
  <c r="L11123"/>
  <c r="L11122"/>
  <c r="L11121"/>
  <c r="L11120"/>
  <c r="L11119"/>
  <c r="L11118"/>
  <c r="L11117"/>
  <c r="L11116"/>
  <c r="L11115"/>
  <c r="L11114"/>
  <c r="L11113"/>
  <c r="L11112"/>
  <c r="L11111"/>
  <c r="L11110"/>
  <c r="L11109"/>
  <c r="L11108"/>
  <c r="L11107"/>
  <c r="L11106"/>
  <c r="L11105"/>
  <c r="L11104"/>
  <c r="L11103"/>
  <c r="L11102"/>
  <c r="L11101"/>
  <c r="L11100"/>
  <c r="L11099"/>
  <c r="L11098"/>
  <c r="L11097"/>
  <c r="L11096"/>
  <c r="L11095"/>
  <c r="L11094"/>
  <c r="L11093"/>
  <c r="L11092"/>
  <c r="L11091"/>
  <c r="L11090"/>
  <c r="L11089"/>
  <c r="L11088"/>
  <c r="L11087"/>
  <c r="L11086"/>
  <c r="L11085"/>
  <c r="L11084"/>
  <c r="L11083"/>
  <c r="L11082"/>
  <c r="L11081"/>
  <c r="L11080"/>
  <c r="L11079"/>
  <c r="L11078"/>
  <c r="L11077"/>
  <c r="L11076"/>
  <c r="L11075"/>
  <c r="L11074"/>
  <c r="L11073"/>
  <c r="L11072"/>
  <c r="L11071"/>
  <c r="L11070"/>
  <c r="L11069"/>
  <c r="L11068"/>
  <c r="L11067"/>
  <c r="L11066"/>
  <c r="L11065"/>
  <c r="L11064"/>
  <c r="L11063"/>
  <c r="L11062"/>
  <c r="L11061"/>
  <c r="L11060"/>
  <c r="L11059"/>
  <c r="L11058"/>
  <c r="L11057"/>
  <c r="L11056"/>
  <c r="L11055"/>
  <c r="I11055"/>
  <c r="D11055"/>
  <c r="L11054"/>
  <c r="L11053"/>
  <c r="L11052"/>
  <c r="L11051"/>
  <c r="L11050"/>
  <c r="L11049"/>
  <c r="L11048"/>
  <c r="L11047"/>
  <c r="L11046"/>
  <c r="L11045"/>
  <c r="L11044"/>
  <c r="L11043"/>
  <c r="L11042"/>
  <c r="L11041"/>
  <c r="L11040"/>
  <c r="L11039"/>
  <c r="L11038"/>
  <c r="L11037"/>
  <c r="L11036"/>
  <c r="L11035"/>
  <c r="L11034"/>
  <c r="L11033"/>
  <c r="L11032"/>
  <c r="L11031"/>
  <c r="L11030"/>
  <c r="L11029"/>
  <c r="L11028"/>
  <c r="L11027"/>
  <c r="L11026"/>
  <c r="L11025"/>
  <c r="L11024"/>
  <c r="L11023"/>
  <c r="L11022"/>
  <c r="L11021"/>
  <c r="L11020"/>
  <c r="L11019"/>
  <c r="L11018"/>
  <c r="L11017"/>
  <c r="L11016"/>
  <c r="L11015"/>
  <c r="L11014"/>
  <c r="L11013"/>
  <c r="L11012"/>
  <c r="L11011"/>
  <c r="L11010"/>
  <c r="L11009"/>
  <c r="L11008"/>
  <c r="L11007"/>
  <c r="L11006"/>
  <c r="L11005"/>
  <c r="L11004"/>
  <c r="L11003"/>
  <c r="L11002"/>
  <c r="L11001"/>
  <c r="L11000"/>
  <c r="L10999"/>
  <c r="L10998"/>
  <c r="L10997"/>
  <c r="L10996"/>
  <c r="L10995"/>
  <c r="L10994"/>
  <c r="L10993"/>
  <c r="L10992"/>
  <c r="L10991"/>
  <c r="L10990"/>
  <c r="L10989"/>
  <c r="L10988"/>
  <c r="L10987"/>
  <c r="L10986"/>
  <c r="L10985"/>
  <c r="L10984"/>
  <c r="L10983"/>
  <c r="L10982"/>
  <c r="L10981"/>
  <c r="L10980"/>
  <c r="L10979"/>
  <c r="L10978"/>
  <c r="L10977"/>
  <c r="L10976"/>
  <c r="L10975"/>
  <c r="L10974"/>
  <c r="L10973"/>
  <c r="L10972"/>
  <c r="L10971"/>
  <c r="L10970"/>
  <c r="L10969"/>
  <c r="L10968"/>
  <c r="L10967"/>
  <c r="L10966"/>
  <c r="L10965"/>
  <c r="L10964"/>
  <c r="L10963"/>
  <c r="L10962"/>
  <c r="L10961"/>
  <c r="L10960"/>
  <c r="L10959"/>
  <c r="L10958"/>
  <c r="L10957"/>
  <c r="L10956"/>
  <c r="L10955"/>
  <c r="L10954"/>
  <c r="L10953"/>
  <c r="L10952"/>
  <c r="L10951"/>
  <c r="L10950"/>
  <c r="L10949"/>
  <c r="L10948"/>
  <c r="L10947"/>
  <c r="L10946"/>
  <c r="L10945"/>
  <c r="L10944"/>
  <c r="L10943"/>
  <c r="L10942"/>
  <c r="L10941"/>
  <c r="L10940"/>
  <c r="L10939"/>
  <c r="L10938"/>
  <c r="L10937"/>
  <c r="L10936"/>
  <c r="L10935"/>
  <c r="L10934"/>
  <c r="L10933"/>
  <c r="L10932"/>
  <c r="L10931"/>
  <c r="L10930"/>
  <c r="L10929"/>
  <c r="L10928"/>
  <c r="L10927"/>
  <c r="L10926"/>
  <c r="L10925"/>
  <c r="L10924"/>
  <c r="L10923"/>
  <c r="L10922"/>
  <c r="L10921"/>
  <c r="L10920"/>
  <c r="L10919"/>
  <c r="L10918"/>
  <c r="L10917"/>
  <c r="L10916"/>
  <c r="L10915"/>
  <c r="L10914"/>
  <c r="L10913"/>
  <c r="L10912"/>
  <c r="L10911"/>
  <c r="L10910"/>
  <c r="L10909"/>
  <c r="L10908"/>
  <c r="L10907"/>
  <c r="L10906"/>
  <c r="L10905"/>
  <c r="L10904"/>
  <c r="L10903"/>
  <c r="L10902"/>
  <c r="L10901"/>
  <c r="L10900"/>
  <c r="L10899"/>
  <c r="L10898"/>
  <c r="L10897"/>
  <c r="L10896"/>
  <c r="L10895"/>
  <c r="L10894"/>
  <c r="L10893"/>
  <c r="L10892"/>
  <c r="L10891"/>
  <c r="L10890"/>
  <c r="L10889"/>
  <c r="L10888"/>
  <c r="L10887"/>
  <c r="L10886"/>
  <c r="L10885"/>
  <c r="L10884"/>
  <c r="L10883"/>
  <c r="L10882"/>
  <c r="L10881"/>
  <c r="L10880"/>
  <c r="L10879"/>
  <c r="L10878"/>
  <c r="L10877"/>
  <c r="L10876"/>
  <c r="L10875"/>
  <c r="L10874"/>
  <c r="L10873"/>
  <c r="L10872"/>
  <c r="L10871"/>
  <c r="L10870"/>
  <c r="L10869"/>
  <c r="L10868"/>
  <c r="L10867"/>
  <c r="L10866"/>
  <c r="L10865"/>
  <c r="L10864"/>
  <c r="L10863"/>
  <c r="L10862"/>
  <c r="L10861"/>
  <c r="L10860"/>
  <c r="L10859"/>
  <c r="L10858"/>
  <c r="L10857"/>
  <c r="L10856"/>
  <c r="L10855"/>
  <c r="L10854"/>
  <c r="L10853"/>
  <c r="L10852"/>
  <c r="L10851"/>
  <c r="L10850"/>
  <c r="L10849"/>
  <c r="L10848"/>
  <c r="L10847"/>
  <c r="L10846"/>
  <c r="L10845"/>
  <c r="L10844"/>
  <c r="L10843"/>
  <c r="L10842"/>
  <c r="L10841"/>
  <c r="L10840"/>
  <c r="L10839"/>
  <c r="L10838"/>
  <c r="L10837"/>
  <c r="L10836"/>
  <c r="L10835"/>
  <c r="L10834"/>
  <c r="L10833"/>
  <c r="L10832"/>
  <c r="L10831"/>
  <c r="L10830"/>
  <c r="L10829"/>
  <c r="L10828"/>
  <c r="L10827"/>
  <c r="L10826"/>
  <c r="L10825"/>
  <c r="L10824"/>
  <c r="I10824"/>
  <c r="D10824"/>
  <c r="L10823"/>
  <c r="L10822"/>
  <c r="L10821"/>
  <c r="L10820"/>
  <c r="L10819"/>
  <c r="L10818"/>
  <c r="L10817"/>
  <c r="L10816"/>
  <c r="L10815"/>
  <c r="L10814"/>
  <c r="L10813"/>
  <c r="L10812"/>
  <c r="L10811"/>
  <c r="L10810"/>
  <c r="L10809"/>
  <c r="L10808"/>
  <c r="L10807"/>
  <c r="L10806"/>
  <c r="L10805"/>
  <c r="L10804"/>
  <c r="L10803"/>
  <c r="L10802"/>
  <c r="L10801"/>
  <c r="L10800"/>
  <c r="L10799"/>
  <c r="L10798"/>
  <c r="L10797"/>
  <c r="L10796"/>
  <c r="L10795"/>
  <c r="L10794"/>
  <c r="L10793"/>
  <c r="L10792"/>
  <c r="L10791"/>
  <c r="L10790"/>
  <c r="L10789"/>
  <c r="L10788"/>
  <c r="L10787"/>
  <c r="L10786"/>
  <c r="L10785"/>
  <c r="L10784"/>
  <c r="L10783"/>
  <c r="L10782"/>
  <c r="L10781"/>
  <c r="L10780"/>
  <c r="L10779"/>
  <c r="L10778"/>
  <c r="L10777"/>
  <c r="L10776"/>
  <c r="L10775"/>
  <c r="L10774"/>
  <c r="L10773"/>
  <c r="L10772"/>
  <c r="L10771"/>
  <c r="L10770"/>
  <c r="L10769"/>
  <c r="L10768"/>
  <c r="L10767"/>
  <c r="L10766"/>
  <c r="L10765"/>
  <c r="L10764"/>
  <c r="L10763"/>
  <c r="L10762"/>
  <c r="L10761"/>
  <c r="L10760"/>
  <c r="L10759"/>
  <c r="L10758"/>
  <c r="L10757"/>
  <c r="L10756"/>
  <c r="L10755"/>
  <c r="L10754"/>
  <c r="L10753"/>
  <c r="L10752"/>
  <c r="I10752"/>
  <c r="D10752"/>
  <c r="X10751"/>
  <c r="W10751"/>
  <c r="V10751"/>
  <c r="U10751"/>
  <c r="T10751"/>
  <c r="S10751"/>
  <c r="R10751"/>
  <c r="Q10751"/>
  <c r="P10751"/>
  <c r="O10751"/>
  <c r="N10751"/>
  <c r="M10751"/>
  <c r="L10751"/>
  <c r="X10750"/>
  <c r="W10750"/>
  <c r="V10750"/>
  <c r="U10750"/>
  <c r="T10750"/>
  <c r="S10750"/>
  <c r="R10750"/>
  <c r="Q10750"/>
  <c r="P10750"/>
  <c r="O10750"/>
  <c r="N10750"/>
  <c r="M10750"/>
  <c r="L10750" s="1"/>
  <c r="L10748" s="1"/>
  <c r="X10749"/>
  <c r="W10749"/>
  <c r="V10749"/>
  <c r="U10749"/>
  <c r="T10749"/>
  <c r="S10749"/>
  <c r="R10749"/>
  <c r="Q10749"/>
  <c r="P10749"/>
  <c r="O10749"/>
  <c r="N10749"/>
  <c r="M10749"/>
  <c r="L10749"/>
  <c r="X10748"/>
  <c r="W10748"/>
  <c r="V10748"/>
  <c r="U10748"/>
  <c r="T10748"/>
  <c r="S10748"/>
  <c r="R10748"/>
  <c r="Q10748"/>
  <c r="P10748"/>
  <c r="O10748"/>
  <c r="N10748"/>
  <c r="M10748"/>
  <c r="I10748"/>
  <c r="D10748"/>
  <c r="L10747"/>
  <c r="L10746"/>
  <c r="L10745"/>
  <c r="L10744"/>
  <c r="L10743"/>
  <c r="L10742"/>
  <c r="L10741"/>
  <c r="L10740"/>
  <c r="L10739"/>
  <c r="L10738"/>
  <c r="L10737"/>
  <c r="L10736"/>
  <c r="L10735"/>
  <c r="L10734"/>
  <c r="L10733"/>
  <c r="L10732"/>
  <c r="L10731"/>
  <c r="L10730"/>
  <c r="L10729"/>
  <c r="L10728"/>
  <c r="L10727"/>
  <c r="L10726"/>
  <c r="L10725"/>
  <c r="L10724"/>
  <c r="L10723"/>
  <c r="L10722"/>
  <c r="L10721"/>
  <c r="L10720"/>
  <c r="L10719"/>
  <c r="L10718"/>
  <c r="L10717"/>
  <c r="L10716"/>
  <c r="L10715"/>
  <c r="L10714"/>
  <c r="L10713"/>
  <c r="L10712"/>
  <c r="L10711"/>
  <c r="L10710"/>
  <c r="L10709"/>
  <c r="X10708"/>
  <c r="W10708"/>
  <c r="V10708"/>
  <c r="U10708"/>
  <c r="T10708"/>
  <c r="S10708"/>
  <c r="R10708"/>
  <c r="Q10708"/>
  <c r="P10708"/>
  <c r="O10708"/>
  <c r="N10708"/>
  <c r="M10708"/>
  <c r="L10708"/>
  <c r="X10707"/>
  <c r="W10707"/>
  <c r="V10707"/>
  <c r="U10707"/>
  <c r="T10707"/>
  <c r="S10707"/>
  <c r="R10707"/>
  <c r="Q10707"/>
  <c r="P10707"/>
  <c r="O10707"/>
  <c r="N10707"/>
  <c r="M10707"/>
  <c r="L10707" s="1"/>
  <c r="X10706"/>
  <c r="W10706"/>
  <c r="V10706"/>
  <c r="U10706"/>
  <c r="T10706"/>
  <c r="S10706"/>
  <c r="R10706"/>
  <c r="Q10706"/>
  <c r="P10706"/>
  <c r="O10706"/>
  <c r="N10706"/>
  <c r="M10706"/>
  <c r="L10706" s="1"/>
  <c r="I10706"/>
  <c r="D10706"/>
  <c r="L10705"/>
  <c r="L10704"/>
  <c r="L10703"/>
  <c r="L10702"/>
  <c r="L10701"/>
  <c r="L10700"/>
  <c r="L10699"/>
  <c r="L10698"/>
  <c r="L10697"/>
  <c r="L10696"/>
  <c r="L10695"/>
  <c r="L10694"/>
  <c r="L10693"/>
  <c r="L10692"/>
  <c r="L10691"/>
  <c r="L10690"/>
  <c r="L10689"/>
  <c r="L10688"/>
  <c r="L10687"/>
  <c r="L10686"/>
  <c r="L10685"/>
  <c r="L10684"/>
  <c r="L10683"/>
  <c r="L10682"/>
  <c r="L10681"/>
  <c r="L10680"/>
  <c r="L10679"/>
  <c r="L10678"/>
  <c r="L10677"/>
  <c r="L10676"/>
  <c r="L10675"/>
  <c r="L10674"/>
  <c r="L10673"/>
  <c r="L10672"/>
  <c r="L10671"/>
  <c r="L10670"/>
  <c r="L10669"/>
  <c r="L10668"/>
  <c r="L10667"/>
  <c r="L10666"/>
  <c r="L10665"/>
  <c r="L10664"/>
  <c r="L10663"/>
  <c r="L10662"/>
  <c r="L10661"/>
  <c r="L10660"/>
  <c r="L10659"/>
  <c r="L10658"/>
  <c r="L10657"/>
  <c r="L10656"/>
  <c r="L10655"/>
  <c r="L10654"/>
  <c r="L10653"/>
  <c r="L10652"/>
  <c r="L10651"/>
  <c r="L10650"/>
  <c r="L10649"/>
  <c r="X10648"/>
  <c r="W10648"/>
  <c r="V10648"/>
  <c r="U10648"/>
  <c r="T10648"/>
  <c r="S10648"/>
  <c r="R10648"/>
  <c r="Q10648"/>
  <c r="P10648"/>
  <c r="O10648"/>
  <c r="N10648"/>
  <c r="M10648"/>
  <c r="L10648" s="1"/>
  <c r="X10647"/>
  <c r="W10647"/>
  <c r="V10647"/>
  <c r="U10647"/>
  <c r="T10647"/>
  <c r="S10647"/>
  <c r="R10647"/>
  <c r="Q10647"/>
  <c r="P10647"/>
  <c r="O10647"/>
  <c r="N10647"/>
  <c r="M10647"/>
  <c r="L10647"/>
  <c r="X10646"/>
  <c r="W10646"/>
  <c r="V10646"/>
  <c r="U10646"/>
  <c r="T10646"/>
  <c r="S10646"/>
  <c r="R10646"/>
  <c r="Q10646"/>
  <c r="P10646"/>
  <c r="O10646"/>
  <c r="N10646"/>
  <c r="M10646"/>
  <c r="L10646" s="1"/>
  <c r="I10646"/>
  <c r="D10646"/>
  <c r="L10645"/>
  <c r="L10644"/>
  <c r="L10643"/>
  <c r="L10642"/>
  <c r="L10641"/>
  <c r="L10640"/>
  <c r="L10639"/>
  <c r="L10638"/>
  <c r="L10637"/>
  <c r="L10636"/>
  <c r="L10635"/>
  <c r="L10634"/>
  <c r="L10633"/>
  <c r="L10632"/>
  <c r="L10631"/>
  <c r="L10630"/>
  <c r="L10629"/>
  <c r="L10628"/>
  <c r="L10627"/>
  <c r="L10626"/>
  <c r="L10625"/>
  <c r="L10624"/>
  <c r="L10623"/>
  <c r="L10622"/>
  <c r="L10621"/>
  <c r="L10620"/>
  <c r="L10619"/>
  <c r="L10618"/>
  <c r="L10617"/>
  <c r="L10616"/>
  <c r="X10615"/>
  <c r="W10615"/>
  <c r="V10615"/>
  <c r="U10615"/>
  <c r="T10615"/>
  <c r="S10615"/>
  <c r="R10615"/>
  <c r="Q10615"/>
  <c r="P10615"/>
  <c r="O10615"/>
  <c r="N10615"/>
  <c r="M10615"/>
  <c r="L10615"/>
  <c r="X10614"/>
  <c r="W10614"/>
  <c r="V10614"/>
  <c r="U10614"/>
  <c r="T10614"/>
  <c r="S10614"/>
  <c r="R10614"/>
  <c r="Q10614"/>
  <c r="P10614"/>
  <c r="O10614"/>
  <c r="N10614"/>
  <c r="M10614"/>
  <c r="L10614" s="1"/>
  <c r="X10613"/>
  <c r="W10613"/>
  <c r="V10613"/>
  <c r="U10613"/>
  <c r="T10613"/>
  <c r="S10613"/>
  <c r="R10613"/>
  <c r="Q10613"/>
  <c r="P10613"/>
  <c r="O10613"/>
  <c r="N10613"/>
  <c r="M10613"/>
  <c r="L10613"/>
  <c r="I10613"/>
  <c r="D10613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596"/>
  <c r="L10595"/>
  <c r="L10594"/>
  <c r="L10593"/>
  <c r="L10592"/>
  <c r="X10591"/>
  <c r="W10591"/>
  <c r="V10591"/>
  <c r="U10591"/>
  <c r="T10591"/>
  <c r="S10591"/>
  <c r="R10591"/>
  <c r="Q10591"/>
  <c r="P10591"/>
  <c r="O10591"/>
  <c r="N10591"/>
  <c r="M10591"/>
  <c r="L10591"/>
  <c r="X10590"/>
  <c r="W10590"/>
  <c r="V10590"/>
  <c r="U10590"/>
  <c r="T10590"/>
  <c r="S10590"/>
  <c r="R10590"/>
  <c r="Q10590"/>
  <c r="P10590"/>
  <c r="O10590"/>
  <c r="N10590"/>
  <c r="M10590"/>
  <c r="L10590" s="1"/>
  <c r="X10589"/>
  <c r="W10589"/>
  <c r="V10589"/>
  <c r="U10589"/>
  <c r="T10589"/>
  <c r="S10589"/>
  <c r="R10589"/>
  <c r="Q10589"/>
  <c r="P10589"/>
  <c r="O10589"/>
  <c r="N10589"/>
  <c r="M10589"/>
  <c r="L10589" s="1"/>
  <c r="I10589"/>
  <c r="D10589"/>
  <c r="L10588"/>
  <c r="L10587"/>
  <c r="L10586"/>
  <c r="L10585"/>
  <c r="L10584"/>
  <c r="L10583"/>
  <c r="L10582"/>
  <c r="L10581"/>
  <c r="L10580"/>
  <c r="L10579"/>
  <c r="L10578"/>
  <c r="L10577"/>
  <c r="L10576"/>
  <c r="L10575"/>
  <c r="L10574"/>
  <c r="L10573"/>
  <c r="L10572"/>
  <c r="L10571"/>
  <c r="L10570"/>
  <c r="L10569"/>
  <c r="L10568"/>
  <c r="L10567"/>
  <c r="L10566"/>
  <c r="L10565"/>
  <c r="L10564"/>
  <c r="L10563"/>
  <c r="L10562"/>
  <c r="L10561"/>
  <c r="L10560"/>
  <c r="L10559"/>
  <c r="L10558"/>
  <c r="L10557"/>
  <c r="L10556"/>
  <c r="L10555"/>
  <c r="L10554"/>
  <c r="L10553"/>
  <c r="L10552"/>
  <c r="L10551"/>
  <c r="L10550"/>
  <c r="L10549"/>
  <c r="L10548"/>
  <c r="L10547"/>
  <c r="L10546"/>
  <c r="L10545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27"/>
  <c r="L10526"/>
  <c r="L10525"/>
  <c r="L10524"/>
  <c r="L10523"/>
  <c r="X10522"/>
  <c r="W10522"/>
  <c r="V10522"/>
  <c r="U10522"/>
  <c r="T10522"/>
  <c r="S10522"/>
  <c r="R10522"/>
  <c r="Q10522"/>
  <c r="P10522"/>
  <c r="O10522"/>
  <c r="N10522"/>
  <c r="M10522"/>
  <c r="L10522"/>
  <c r="X10521"/>
  <c r="W10521"/>
  <c r="V10521"/>
  <c r="U10521"/>
  <c r="T10521"/>
  <c r="S10521"/>
  <c r="R10521"/>
  <c r="Q10521"/>
  <c r="P10521"/>
  <c r="O10521"/>
  <c r="N10521"/>
  <c r="M10521"/>
  <c r="L10521" s="1"/>
  <c r="X10520"/>
  <c r="W10520"/>
  <c r="V10520"/>
  <c r="U10520"/>
  <c r="T10520"/>
  <c r="S10520"/>
  <c r="R10520"/>
  <c r="Q10520"/>
  <c r="P10520"/>
  <c r="O10520"/>
  <c r="N10520"/>
  <c r="M10520"/>
  <c r="L10520"/>
  <c r="I10520"/>
  <c r="D10520"/>
  <c r="L10519"/>
  <c r="L10518"/>
  <c r="L10517"/>
  <c r="L10516"/>
  <c r="L10515"/>
  <c r="L10514"/>
  <c r="L10513"/>
  <c r="L10512"/>
  <c r="L10511"/>
  <c r="L10510"/>
  <c r="L10509"/>
  <c r="L10508"/>
  <c r="L10507"/>
  <c r="L10506"/>
  <c r="L10505"/>
  <c r="L10504"/>
  <c r="L10503"/>
  <c r="L10502"/>
  <c r="L10501"/>
  <c r="L10500"/>
  <c r="L10499"/>
  <c r="L10498"/>
  <c r="L10497"/>
  <c r="L10496"/>
  <c r="L10495"/>
  <c r="L10494"/>
  <c r="L10493"/>
  <c r="L10492"/>
  <c r="L10491"/>
  <c r="L10490"/>
  <c r="X10489"/>
  <c r="W10489"/>
  <c r="V10489"/>
  <c r="U10489"/>
  <c r="T10489"/>
  <c r="S10489"/>
  <c r="R10489"/>
  <c r="Q10489"/>
  <c r="P10489"/>
  <c r="O10489"/>
  <c r="N10489"/>
  <c r="M10489"/>
  <c r="L10489" s="1"/>
  <c r="X10488"/>
  <c r="W10488"/>
  <c r="V10488"/>
  <c r="U10488"/>
  <c r="T10488"/>
  <c r="S10488"/>
  <c r="R10488"/>
  <c r="Q10488"/>
  <c r="P10488"/>
  <c r="O10488"/>
  <c r="N10488"/>
  <c r="M10488"/>
  <c r="L10488"/>
  <c r="X10487"/>
  <c r="W10487"/>
  <c r="V10487"/>
  <c r="U10487"/>
  <c r="T10487"/>
  <c r="S10487"/>
  <c r="R10487"/>
  <c r="Q10487"/>
  <c r="P10487"/>
  <c r="O10487"/>
  <c r="N10487"/>
  <c r="M10487"/>
  <c r="L10487" s="1"/>
  <c r="I10487"/>
  <c r="D10487"/>
  <c r="L10486"/>
  <c r="L10485"/>
  <c r="L10484"/>
  <c r="L10483"/>
  <c r="L10482"/>
  <c r="L10481"/>
  <c r="L10480"/>
  <c r="L10479"/>
  <c r="L10478"/>
  <c r="L10477"/>
  <c r="L10476"/>
  <c r="L10475"/>
  <c r="L10474"/>
  <c r="L10473"/>
  <c r="L10472"/>
  <c r="L10471"/>
  <c r="L10470"/>
  <c r="L10469"/>
  <c r="L10468"/>
  <c r="L10467"/>
  <c r="L10466"/>
  <c r="L10465"/>
  <c r="L10464"/>
  <c r="L10463"/>
  <c r="L10462"/>
  <c r="L10461"/>
  <c r="L10460"/>
  <c r="L10459"/>
  <c r="L10458"/>
  <c r="L10457"/>
  <c r="L10456"/>
  <c r="L10455"/>
  <c r="L10454"/>
  <c r="L10453"/>
  <c r="L10452"/>
  <c r="L10451"/>
  <c r="X10450"/>
  <c r="W10450"/>
  <c r="V10450"/>
  <c r="U10450"/>
  <c r="T10450"/>
  <c r="S10450"/>
  <c r="R10450"/>
  <c r="Q10450"/>
  <c r="P10450"/>
  <c r="O10450"/>
  <c r="N10450"/>
  <c r="M10450"/>
  <c r="L10450"/>
  <c r="X10449"/>
  <c r="W10449"/>
  <c r="V10449"/>
  <c r="U10449"/>
  <c r="T10449"/>
  <c r="S10449"/>
  <c r="R10449"/>
  <c r="Q10449"/>
  <c r="P10449"/>
  <c r="O10449"/>
  <c r="N10449"/>
  <c r="M10449"/>
  <c r="L10449" s="1"/>
  <c r="X10448"/>
  <c r="W10448"/>
  <c r="V10448"/>
  <c r="U10448"/>
  <c r="T10448"/>
  <c r="S10448"/>
  <c r="R10448"/>
  <c r="Q10448"/>
  <c r="P10448"/>
  <c r="O10448"/>
  <c r="N10448"/>
  <c r="M10448"/>
  <c r="L10448"/>
  <c r="I10448"/>
  <c r="D10448"/>
  <c r="L10447"/>
  <c r="L10446"/>
  <c r="L10445"/>
  <c r="L10444"/>
  <c r="L10443"/>
  <c r="L10442"/>
  <c r="L10441"/>
  <c r="L10440"/>
  <c r="L10439"/>
  <c r="L10438"/>
  <c r="L10437"/>
  <c r="L10436"/>
  <c r="L10435"/>
  <c r="L10434"/>
  <c r="L10433"/>
  <c r="L10432"/>
  <c r="L10431"/>
  <c r="L10430"/>
  <c r="L10429"/>
  <c r="L10428"/>
  <c r="L10427"/>
  <c r="L10426"/>
  <c r="L10425"/>
  <c r="L10424"/>
  <c r="L10423"/>
  <c r="L10422"/>
  <c r="L10421"/>
  <c r="L10420"/>
  <c r="L10419"/>
  <c r="L10418"/>
  <c r="L10417"/>
  <c r="L10416"/>
  <c r="L10415"/>
  <c r="L10414"/>
  <c r="L10413"/>
  <c r="L10412"/>
  <c r="L10411"/>
  <c r="L10410"/>
  <c r="L10409"/>
  <c r="L10408"/>
  <c r="L10407"/>
  <c r="L10406"/>
  <c r="L10405"/>
  <c r="L10404"/>
  <c r="L10403"/>
  <c r="L10402"/>
  <c r="L10401"/>
  <c r="L10400"/>
  <c r="L10399"/>
  <c r="L10398"/>
  <c r="L10397"/>
  <c r="L10396"/>
  <c r="L10395"/>
  <c r="L10394"/>
  <c r="L10393"/>
  <c r="L10392"/>
  <c r="L10391"/>
  <c r="L10390"/>
  <c r="L10389"/>
  <c r="L10388"/>
  <c r="L10387"/>
  <c r="L10386"/>
  <c r="L10385"/>
  <c r="L10384"/>
  <c r="L10383"/>
  <c r="L10382"/>
  <c r="L10381"/>
  <c r="L10380"/>
  <c r="L10379"/>
  <c r="L10378"/>
  <c r="L10377"/>
  <c r="L10376"/>
  <c r="L10375"/>
  <c r="L10374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X10309"/>
  <c r="W10309"/>
  <c r="V10309"/>
  <c r="U10309"/>
  <c r="T10309"/>
  <c r="S10309"/>
  <c r="R10309"/>
  <c r="Q10309"/>
  <c r="P10309"/>
  <c r="O10309"/>
  <c r="N10309"/>
  <c r="M10309"/>
  <c r="L10309" s="1"/>
  <c r="X10308"/>
  <c r="W10308"/>
  <c r="V10308"/>
  <c r="U10308"/>
  <c r="T10308"/>
  <c r="S10308"/>
  <c r="R10308"/>
  <c r="Q10308"/>
  <c r="P10308"/>
  <c r="O10308"/>
  <c r="N10308"/>
  <c r="M10308"/>
  <c r="L10308"/>
  <c r="X10307"/>
  <c r="W10307"/>
  <c r="V10307"/>
  <c r="U10307"/>
  <c r="T10307"/>
  <c r="S10307"/>
  <c r="R10307"/>
  <c r="Q10307"/>
  <c r="P10307"/>
  <c r="O10307"/>
  <c r="N10307"/>
  <c r="M10307"/>
  <c r="L10307" s="1"/>
  <c r="I10307"/>
  <c r="D10307"/>
  <c r="L10306"/>
  <c r="L10305"/>
  <c r="L10304"/>
  <c r="L10303"/>
  <c r="L10302"/>
  <c r="L10301"/>
  <c r="L10300"/>
  <c r="L10299"/>
  <c r="L10298"/>
  <c r="X10297"/>
  <c r="W10297"/>
  <c r="V10297"/>
  <c r="U10297"/>
  <c r="T10297"/>
  <c r="S10297"/>
  <c r="R10297"/>
  <c r="Q10297"/>
  <c r="P10297"/>
  <c r="O10297"/>
  <c r="N10297"/>
  <c r="M10297"/>
  <c r="L10297" s="1"/>
  <c r="X10296"/>
  <c r="W10296"/>
  <c r="V10296"/>
  <c r="U10296"/>
  <c r="T10296"/>
  <c r="S10296"/>
  <c r="R10296"/>
  <c r="Q10296"/>
  <c r="P10296"/>
  <c r="O10296"/>
  <c r="N10296"/>
  <c r="M10296"/>
  <c r="L10296"/>
  <c r="X10295"/>
  <c r="W10295"/>
  <c r="V10295"/>
  <c r="U10295"/>
  <c r="T10295"/>
  <c r="S10295"/>
  <c r="R10295"/>
  <c r="Q10295"/>
  <c r="P10295"/>
  <c r="O10295"/>
  <c r="N10295"/>
  <c r="M10295"/>
  <c r="L10295" s="1"/>
  <c r="I10295"/>
  <c r="D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X10249"/>
  <c r="W10249"/>
  <c r="V10249"/>
  <c r="U10249"/>
  <c r="T10249"/>
  <c r="S10249"/>
  <c r="R10249"/>
  <c r="Q10249"/>
  <c r="P10249"/>
  <c r="O10249"/>
  <c r="N10249"/>
  <c r="M10249"/>
  <c r="L10249" s="1"/>
  <c r="X10248"/>
  <c r="W10248"/>
  <c r="V10248"/>
  <c r="U10248"/>
  <c r="T10248"/>
  <c r="S10248"/>
  <c r="R10248"/>
  <c r="Q10248"/>
  <c r="P10248"/>
  <c r="O10248"/>
  <c r="N10248"/>
  <c r="M10248"/>
  <c r="L10248"/>
  <c r="X10247"/>
  <c r="W10247"/>
  <c r="V10247"/>
  <c r="U10247"/>
  <c r="T10247"/>
  <c r="S10247"/>
  <c r="R10247"/>
  <c r="Q10247"/>
  <c r="P10247"/>
  <c r="O10247"/>
  <c r="N10247"/>
  <c r="M10247"/>
  <c r="L10247" s="1"/>
  <c r="I10247"/>
  <c r="D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X10150"/>
  <c r="W10150"/>
  <c r="V10150"/>
  <c r="U10150"/>
  <c r="T10150"/>
  <c r="S10150"/>
  <c r="R10150"/>
  <c r="Q10150"/>
  <c r="P10150"/>
  <c r="O10150"/>
  <c r="N10150"/>
  <c r="M10150"/>
  <c r="L10150"/>
  <c r="X10149"/>
  <c r="W10149"/>
  <c r="V10149"/>
  <c r="U10149"/>
  <c r="T10149"/>
  <c r="S10149"/>
  <c r="R10149"/>
  <c r="Q10149"/>
  <c r="P10149"/>
  <c r="O10149"/>
  <c r="N10149"/>
  <c r="M10149"/>
  <c r="L10149" s="1"/>
  <c r="X10148"/>
  <c r="W10148"/>
  <c r="V10148"/>
  <c r="U10148"/>
  <c r="T10148"/>
  <c r="S10148"/>
  <c r="R10148"/>
  <c r="Q10148"/>
  <c r="P10148"/>
  <c r="O10148"/>
  <c r="N10148"/>
  <c r="M10148"/>
  <c r="L10148"/>
  <c r="I10148"/>
  <c r="D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X10021"/>
  <c r="W10021"/>
  <c r="V10021"/>
  <c r="U10021"/>
  <c r="T10021"/>
  <c r="S10021"/>
  <c r="R10021"/>
  <c r="Q10021"/>
  <c r="P10021"/>
  <c r="O10021"/>
  <c r="N10021"/>
  <c r="M10021"/>
  <c r="L10021" s="1"/>
  <c r="X10020"/>
  <c r="W10020"/>
  <c r="V10020"/>
  <c r="U10020"/>
  <c r="T10020"/>
  <c r="S10020"/>
  <c r="R10020"/>
  <c r="Q10020"/>
  <c r="P10020"/>
  <c r="O10020"/>
  <c r="N10020"/>
  <c r="M10020"/>
  <c r="L10020"/>
  <c r="X10019"/>
  <c r="W10019"/>
  <c r="V10019"/>
  <c r="U10019"/>
  <c r="T10019"/>
  <c r="S10019"/>
  <c r="R10019"/>
  <c r="Q10019"/>
  <c r="P10019"/>
  <c r="O10019"/>
  <c r="N10019"/>
  <c r="M10019"/>
  <c r="L10019" s="1"/>
  <c r="I10019"/>
  <c r="D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X9964"/>
  <c r="W9964"/>
  <c r="V9964"/>
  <c r="U9964"/>
  <c r="T9964"/>
  <c r="S9964"/>
  <c r="R9964"/>
  <c r="Q9964"/>
  <c r="P9964"/>
  <c r="O9964"/>
  <c r="N9964"/>
  <c r="M9964"/>
  <c r="L9964"/>
  <c r="X9963"/>
  <c r="W9963"/>
  <c r="V9963"/>
  <c r="U9963"/>
  <c r="T9963"/>
  <c r="S9963"/>
  <c r="R9963"/>
  <c r="Q9963"/>
  <c r="P9963"/>
  <c r="O9963"/>
  <c r="N9963"/>
  <c r="M9963"/>
  <c r="L9963" s="1"/>
  <c r="X9962"/>
  <c r="W9962"/>
  <c r="V9962"/>
  <c r="U9962"/>
  <c r="T9962"/>
  <c r="S9962"/>
  <c r="R9962"/>
  <c r="Q9962"/>
  <c r="P9962"/>
  <c r="O9962"/>
  <c r="N9962"/>
  <c r="M9962"/>
  <c r="L9962"/>
  <c r="I9962"/>
  <c r="D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X9901"/>
  <c r="W9901"/>
  <c r="V9901"/>
  <c r="U9901"/>
  <c r="T9901"/>
  <c r="S9901"/>
  <c r="R9901"/>
  <c r="Q9901"/>
  <c r="P9901"/>
  <c r="O9901"/>
  <c r="N9901"/>
  <c r="M9901"/>
  <c r="L9901" s="1"/>
  <c r="X9900"/>
  <c r="W9900"/>
  <c r="V9900"/>
  <c r="U9900"/>
  <c r="T9900"/>
  <c r="S9900"/>
  <c r="R9900"/>
  <c r="Q9900"/>
  <c r="P9900"/>
  <c r="O9900"/>
  <c r="N9900"/>
  <c r="M9900"/>
  <c r="L9900"/>
  <c r="X9899"/>
  <c r="W9899"/>
  <c r="V9899"/>
  <c r="U9899"/>
  <c r="T9899"/>
  <c r="S9899"/>
  <c r="R9899"/>
  <c r="Q9899"/>
  <c r="P9899"/>
  <c r="O9899"/>
  <c r="N9899"/>
  <c r="M9899"/>
  <c r="L9899" s="1"/>
  <c r="I9899"/>
  <c r="D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X9544"/>
  <c r="W9544"/>
  <c r="V9544"/>
  <c r="U9544"/>
  <c r="T9544"/>
  <c r="S9544"/>
  <c r="R9544"/>
  <c r="Q9544"/>
  <c r="P9544"/>
  <c r="O9544"/>
  <c r="N9544"/>
  <c r="M9544"/>
  <c r="L9544"/>
  <c r="X9543"/>
  <c r="W9543"/>
  <c r="V9543"/>
  <c r="U9543"/>
  <c r="T9543"/>
  <c r="S9543"/>
  <c r="R9543"/>
  <c r="Q9543"/>
  <c r="P9543"/>
  <c r="O9543"/>
  <c r="N9543"/>
  <c r="M9543"/>
  <c r="L9543" s="1"/>
  <c r="X9542"/>
  <c r="W9542"/>
  <c r="V9542"/>
  <c r="U9542"/>
  <c r="T9542"/>
  <c r="S9542"/>
  <c r="R9542"/>
  <c r="Q9542"/>
  <c r="P9542"/>
  <c r="O9542"/>
  <c r="N9542"/>
  <c r="M9542"/>
  <c r="L9542"/>
  <c r="I9542"/>
  <c r="D9542"/>
  <c r="X9541"/>
  <c r="W9541"/>
  <c r="V9541"/>
  <c r="U9541"/>
  <c r="T9541"/>
  <c r="S9541"/>
  <c r="R9541"/>
  <c r="Q9541"/>
  <c r="P9541"/>
  <c r="O9541"/>
  <c r="N9541"/>
  <c r="M9541"/>
  <c r="L9541" s="1"/>
  <c r="X9540"/>
  <c r="W9540"/>
  <c r="V9540"/>
  <c r="U9540"/>
  <c r="T9540"/>
  <c r="S9540"/>
  <c r="R9540"/>
  <c r="Q9540"/>
  <c r="P9540"/>
  <c r="O9540"/>
  <c r="N9540"/>
  <c r="M9540"/>
  <c r="L9540"/>
  <c r="X9539"/>
  <c r="W9539"/>
  <c r="V9539"/>
  <c r="U9539"/>
  <c r="T9539"/>
  <c r="S9539"/>
  <c r="R9539"/>
  <c r="Q9539"/>
  <c r="P9539"/>
  <c r="O9539"/>
  <c r="O9538" s="1"/>
  <c r="N9539"/>
  <c r="M9539"/>
  <c r="L9539" s="1"/>
  <c r="L9538" s="1"/>
  <c r="X9538"/>
  <c r="W9538"/>
  <c r="V9538"/>
  <c r="U9538"/>
  <c r="T9538"/>
  <c r="S9538"/>
  <c r="R9538"/>
  <c r="Q9538"/>
  <c r="P9538"/>
  <c r="N9538"/>
  <c r="I9538"/>
  <c r="D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I9481"/>
  <c r="D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I9337"/>
  <c r="D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I9307"/>
  <c r="D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I9178"/>
  <c r="D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I9160"/>
  <c r="D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I9142"/>
  <c r="D9142"/>
  <c r="L9141"/>
  <c r="L9140"/>
  <c r="L9139"/>
  <c r="L9138"/>
  <c r="L9137"/>
  <c r="L9136"/>
  <c r="L9135"/>
  <c r="L9134"/>
  <c r="L9133"/>
  <c r="L9132"/>
  <c r="L9131"/>
  <c r="L9130"/>
  <c r="L9129"/>
  <c r="L9128"/>
  <c r="L9127"/>
  <c r="I9127"/>
  <c r="D9127"/>
  <c r="L9126"/>
  <c r="L9125"/>
  <c r="L9124"/>
  <c r="L9123"/>
  <c r="L9122"/>
  <c r="L9121"/>
  <c r="L9120"/>
  <c r="L9119"/>
  <c r="L9118"/>
  <c r="I9118"/>
  <c r="D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I8965"/>
  <c r="D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I8827"/>
  <c r="D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I8293"/>
  <c r="D8293"/>
  <c r="X8292"/>
  <c r="W8292"/>
  <c r="V8292"/>
  <c r="U8292"/>
  <c r="T8292"/>
  <c r="S8292"/>
  <c r="R8292"/>
  <c r="Q8292"/>
  <c r="P8292"/>
  <c r="O8292"/>
  <c r="N8292"/>
  <c r="M8292"/>
  <c r="L8292" s="1"/>
  <c r="X8291"/>
  <c r="W8291"/>
  <c r="V8291"/>
  <c r="U8291"/>
  <c r="T8291"/>
  <c r="S8291"/>
  <c r="R8291"/>
  <c r="Q8291"/>
  <c r="P8291"/>
  <c r="O8291"/>
  <c r="N8291"/>
  <c r="M8291"/>
  <c r="L8291"/>
  <c r="X8290"/>
  <c r="W8290"/>
  <c r="V8290"/>
  <c r="U8290"/>
  <c r="T8290"/>
  <c r="S8290"/>
  <c r="R8290"/>
  <c r="Q8290"/>
  <c r="Q8289" s="1"/>
  <c r="P8290"/>
  <c r="O8290"/>
  <c r="O8289" s="1"/>
  <c r="N8290"/>
  <c r="M8290"/>
  <c r="L8290" s="1"/>
  <c r="L8289" s="1"/>
  <c r="X8289"/>
  <c r="W8289"/>
  <c r="V8289"/>
  <c r="U8289"/>
  <c r="T8289"/>
  <c r="S8289"/>
  <c r="R8289"/>
  <c r="P8289"/>
  <c r="N8289"/>
  <c r="I8289"/>
  <c r="D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X8261"/>
  <c r="W8261"/>
  <c r="V8261"/>
  <c r="U8261"/>
  <c r="T8261"/>
  <c r="S8261"/>
  <c r="R8261"/>
  <c r="Q8261"/>
  <c r="P8261"/>
  <c r="O8261"/>
  <c r="N8261"/>
  <c r="M8261"/>
  <c r="L8261"/>
  <c r="X8260"/>
  <c r="W8260"/>
  <c r="V8260"/>
  <c r="U8260"/>
  <c r="T8260"/>
  <c r="S8260"/>
  <c r="R8260"/>
  <c r="Q8260"/>
  <c r="P8260"/>
  <c r="O8260"/>
  <c r="N8260"/>
  <c r="M8260"/>
  <c r="L8260" s="1"/>
  <c r="X8259"/>
  <c r="W8259"/>
  <c r="V8259"/>
  <c r="U8259"/>
  <c r="T8259"/>
  <c r="S8259"/>
  <c r="R8259"/>
  <c r="Q8259"/>
  <c r="P8259"/>
  <c r="O8259"/>
  <c r="N8259"/>
  <c r="M8259"/>
  <c r="L8259"/>
  <c r="I8259"/>
  <c r="D8259"/>
  <c r="L8258"/>
  <c r="L8257"/>
  <c r="L8256"/>
  <c r="L8255"/>
  <c r="L8254"/>
  <c r="L8253"/>
  <c r="L8252"/>
  <c r="L8251"/>
  <c r="L8250"/>
  <c r="L8249"/>
  <c r="L8248"/>
  <c r="L8247"/>
  <c r="L8246"/>
  <c r="L8245"/>
  <c r="L8244"/>
  <c r="X8243"/>
  <c r="W8243"/>
  <c r="V8243"/>
  <c r="U8243"/>
  <c r="T8243"/>
  <c r="S8243"/>
  <c r="R8243"/>
  <c r="Q8243"/>
  <c r="P8243"/>
  <c r="O8243"/>
  <c r="N8243"/>
  <c r="M8243"/>
  <c r="L8243"/>
  <c r="X8242"/>
  <c r="W8242"/>
  <c r="V8242"/>
  <c r="U8242"/>
  <c r="T8242"/>
  <c r="S8242"/>
  <c r="R8242"/>
  <c r="Q8242"/>
  <c r="P8242"/>
  <c r="O8242"/>
  <c r="N8242"/>
  <c r="M8242"/>
  <c r="L8242" s="1"/>
  <c r="X8241"/>
  <c r="W8241"/>
  <c r="V8241"/>
  <c r="U8241"/>
  <c r="T8241"/>
  <c r="S8241"/>
  <c r="R8241"/>
  <c r="Q8241"/>
  <c r="P8241"/>
  <c r="O8241"/>
  <c r="N8241"/>
  <c r="M8241"/>
  <c r="L8241"/>
  <c r="I8241"/>
  <c r="D8241"/>
  <c r="L8240"/>
  <c r="L8239"/>
  <c r="L8238"/>
  <c r="X8237"/>
  <c r="W8237"/>
  <c r="V8237"/>
  <c r="U8237"/>
  <c r="T8237"/>
  <c r="S8237"/>
  <c r="R8237"/>
  <c r="Q8237"/>
  <c r="P8237"/>
  <c r="O8237"/>
  <c r="N8237"/>
  <c r="M8237"/>
  <c r="L8237"/>
  <c r="X8236"/>
  <c r="W8236"/>
  <c r="V8236"/>
  <c r="U8236"/>
  <c r="T8236"/>
  <c r="S8236"/>
  <c r="R8236"/>
  <c r="Q8236"/>
  <c r="P8236"/>
  <c r="O8236"/>
  <c r="N8236"/>
  <c r="M8236"/>
  <c r="L8236" s="1"/>
  <c r="X8235"/>
  <c r="W8235"/>
  <c r="V8235"/>
  <c r="U8235"/>
  <c r="T8235"/>
  <c r="S8235"/>
  <c r="R8235"/>
  <c r="Q8235"/>
  <c r="P8235"/>
  <c r="O8235"/>
  <c r="N8235"/>
  <c r="M8235"/>
  <c r="L8235"/>
  <c r="I8235"/>
  <c r="D8235"/>
  <c r="L8234"/>
  <c r="L8233"/>
  <c r="L8232"/>
  <c r="X8231"/>
  <c r="W8231"/>
  <c r="V8231"/>
  <c r="U8231"/>
  <c r="T8231"/>
  <c r="S8231"/>
  <c r="R8231"/>
  <c r="Q8231"/>
  <c r="P8231"/>
  <c r="O8231"/>
  <c r="N8231"/>
  <c r="M8231"/>
  <c r="L8231"/>
  <c r="X8230"/>
  <c r="W8230"/>
  <c r="V8230"/>
  <c r="U8230"/>
  <c r="T8230"/>
  <c r="S8230"/>
  <c r="R8230"/>
  <c r="Q8230"/>
  <c r="P8230"/>
  <c r="O8230"/>
  <c r="N8230"/>
  <c r="M8230"/>
  <c r="L8230" s="1"/>
  <c r="X8229"/>
  <c r="W8229"/>
  <c r="V8229"/>
  <c r="U8229"/>
  <c r="T8229"/>
  <c r="S8229"/>
  <c r="R8229"/>
  <c r="Q8229"/>
  <c r="P8229"/>
  <c r="O8229"/>
  <c r="N8229"/>
  <c r="M8229"/>
  <c r="L8229"/>
  <c r="I8229"/>
  <c r="D8229"/>
  <c r="L8228"/>
  <c r="L8227"/>
  <c r="L8226"/>
  <c r="L8225"/>
  <c r="L8224"/>
  <c r="L8223"/>
  <c r="L8222"/>
  <c r="L8221"/>
  <c r="L8220"/>
  <c r="X8219"/>
  <c r="W8219"/>
  <c r="V8219"/>
  <c r="U8219"/>
  <c r="T8219"/>
  <c r="S8219"/>
  <c r="R8219"/>
  <c r="Q8219"/>
  <c r="P8219"/>
  <c r="O8219"/>
  <c r="N8219"/>
  <c r="M8219"/>
  <c r="L8219"/>
  <c r="X8218"/>
  <c r="W8218"/>
  <c r="V8218"/>
  <c r="U8218"/>
  <c r="T8218"/>
  <c r="S8218"/>
  <c r="R8218"/>
  <c r="Q8218"/>
  <c r="P8218"/>
  <c r="O8218"/>
  <c r="N8218"/>
  <c r="M8218"/>
  <c r="L8218" s="1"/>
  <c r="X8217"/>
  <c r="W8217"/>
  <c r="V8217"/>
  <c r="U8217"/>
  <c r="T8217"/>
  <c r="S8217"/>
  <c r="R8217"/>
  <c r="Q8217"/>
  <c r="P8217"/>
  <c r="O8217"/>
  <c r="N8217"/>
  <c r="M8217"/>
  <c r="L8217"/>
  <c r="I8217"/>
  <c r="D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X8198"/>
  <c r="W8198"/>
  <c r="V8198"/>
  <c r="U8198"/>
  <c r="T8198"/>
  <c r="S8198"/>
  <c r="R8198"/>
  <c r="Q8198"/>
  <c r="P8198"/>
  <c r="O8198"/>
  <c r="N8198"/>
  <c r="M8198"/>
  <c r="L8198" s="1"/>
  <c r="X8197"/>
  <c r="W8197"/>
  <c r="V8197"/>
  <c r="U8197"/>
  <c r="T8197"/>
  <c r="S8197"/>
  <c r="R8197"/>
  <c r="Q8197"/>
  <c r="P8197"/>
  <c r="O8197"/>
  <c r="N8197"/>
  <c r="M8197"/>
  <c r="L8197"/>
  <c r="X8196"/>
  <c r="W8196"/>
  <c r="V8196"/>
  <c r="U8196"/>
  <c r="T8196"/>
  <c r="S8196"/>
  <c r="R8196"/>
  <c r="Q8196"/>
  <c r="P8196"/>
  <c r="O8196"/>
  <c r="N8196"/>
  <c r="M8196"/>
  <c r="L8196"/>
  <c r="I8196"/>
  <c r="D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X8156"/>
  <c r="W8156"/>
  <c r="V8156"/>
  <c r="U8156"/>
  <c r="T8156"/>
  <c r="S8156"/>
  <c r="R8156"/>
  <c r="Q8156"/>
  <c r="P8156"/>
  <c r="O8156"/>
  <c r="N8156"/>
  <c r="M8156"/>
  <c r="L8156"/>
  <c r="X8155"/>
  <c r="W8155"/>
  <c r="V8155"/>
  <c r="U8155"/>
  <c r="T8155"/>
  <c r="S8155"/>
  <c r="R8155"/>
  <c r="Q8155"/>
  <c r="P8155"/>
  <c r="O8155"/>
  <c r="N8155"/>
  <c r="M8155"/>
  <c r="L8155" s="1"/>
  <c r="X8154"/>
  <c r="W8154"/>
  <c r="V8154"/>
  <c r="U8154"/>
  <c r="T8154"/>
  <c r="S8154"/>
  <c r="R8154"/>
  <c r="Q8154"/>
  <c r="P8154"/>
  <c r="O8154"/>
  <c r="N8154"/>
  <c r="M8154"/>
  <c r="L8154"/>
  <c r="I8154"/>
  <c r="D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X8129"/>
  <c r="W8129"/>
  <c r="V8129"/>
  <c r="U8129"/>
  <c r="T8129"/>
  <c r="S8129"/>
  <c r="R8129"/>
  <c r="Q8129"/>
  <c r="P8129"/>
  <c r="O8129"/>
  <c r="N8129"/>
  <c r="M8129"/>
  <c r="L8129" s="1"/>
  <c r="X8128"/>
  <c r="W8128"/>
  <c r="V8128"/>
  <c r="U8128"/>
  <c r="T8128"/>
  <c r="S8128"/>
  <c r="R8128"/>
  <c r="Q8128"/>
  <c r="P8128"/>
  <c r="O8128"/>
  <c r="N8128"/>
  <c r="M8128"/>
  <c r="L8128"/>
  <c r="X8127"/>
  <c r="W8127"/>
  <c r="V8127"/>
  <c r="U8127"/>
  <c r="T8127"/>
  <c r="S8127"/>
  <c r="R8127"/>
  <c r="Q8127"/>
  <c r="P8127"/>
  <c r="O8127"/>
  <c r="N8127"/>
  <c r="M8127"/>
  <c r="L8127" s="1"/>
  <c r="I8127"/>
  <c r="D8127"/>
  <c r="L8126"/>
  <c r="L8125"/>
  <c r="L8124"/>
  <c r="L8123"/>
  <c r="L8122"/>
  <c r="L8121"/>
  <c r="L8120"/>
  <c r="L8119"/>
  <c r="L8118"/>
  <c r="L8117"/>
  <c r="L8116"/>
  <c r="L8115"/>
  <c r="L8114"/>
  <c r="L8113"/>
  <c r="L8112"/>
  <c r="X8111"/>
  <c r="W8111"/>
  <c r="V8111"/>
  <c r="U8111"/>
  <c r="T8111"/>
  <c r="S8111"/>
  <c r="R8111"/>
  <c r="Q8111"/>
  <c r="P8111"/>
  <c r="O8111"/>
  <c r="N8111"/>
  <c r="M8111"/>
  <c r="L8111" s="1"/>
  <c r="X8110"/>
  <c r="W8110"/>
  <c r="V8110"/>
  <c r="U8110"/>
  <c r="T8110"/>
  <c r="S8110"/>
  <c r="R8110"/>
  <c r="Q8110"/>
  <c r="P8110"/>
  <c r="O8110"/>
  <c r="N8110"/>
  <c r="M8110"/>
  <c r="L8110"/>
  <c r="X8109"/>
  <c r="W8109"/>
  <c r="V8109"/>
  <c r="U8109"/>
  <c r="T8109"/>
  <c r="S8109"/>
  <c r="R8109"/>
  <c r="Q8109"/>
  <c r="P8109"/>
  <c r="O8109"/>
  <c r="N8109"/>
  <c r="M8109"/>
  <c r="L8109" s="1"/>
  <c r="I8109"/>
  <c r="D8109"/>
  <c r="L8108"/>
  <c r="L8107"/>
  <c r="L8106"/>
  <c r="L8105"/>
  <c r="L8104"/>
  <c r="L8103"/>
  <c r="L8102"/>
  <c r="L8101"/>
  <c r="L8100"/>
  <c r="L8099"/>
  <c r="L8098"/>
  <c r="L8097"/>
  <c r="L8096"/>
  <c r="L8095"/>
  <c r="L8094"/>
  <c r="X8093"/>
  <c r="W8093"/>
  <c r="V8093"/>
  <c r="U8093"/>
  <c r="T8093"/>
  <c r="S8093"/>
  <c r="R8093"/>
  <c r="Q8093"/>
  <c r="P8093"/>
  <c r="O8093"/>
  <c r="N8093"/>
  <c r="M8093"/>
  <c r="L8093" s="1"/>
  <c r="X8092"/>
  <c r="W8092"/>
  <c r="V8092"/>
  <c r="U8092"/>
  <c r="T8092"/>
  <c r="S8092"/>
  <c r="R8092"/>
  <c r="Q8092"/>
  <c r="P8092"/>
  <c r="O8092"/>
  <c r="N8092"/>
  <c r="M8092"/>
  <c r="L8092"/>
  <c r="X8091"/>
  <c r="W8091"/>
  <c r="V8091"/>
  <c r="U8091"/>
  <c r="T8091"/>
  <c r="S8091"/>
  <c r="R8091"/>
  <c r="Q8091"/>
  <c r="P8091"/>
  <c r="O8091"/>
  <c r="N8091"/>
  <c r="M8091"/>
  <c r="L8091" s="1"/>
  <c r="I8091"/>
  <c r="D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X8057"/>
  <c r="W8057"/>
  <c r="V8057"/>
  <c r="U8057"/>
  <c r="T8057"/>
  <c r="S8057"/>
  <c r="R8057"/>
  <c r="Q8057"/>
  <c r="P8057"/>
  <c r="O8057"/>
  <c r="N8057"/>
  <c r="M8057"/>
  <c r="L8057" s="1"/>
  <c r="X8056"/>
  <c r="W8056"/>
  <c r="V8056"/>
  <c r="U8056"/>
  <c r="T8056"/>
  <c r="S8056"/>
  <c r="R8056"/>
  <c r="Q8056"/>
  <c r="P8056"/>
  <c r="O8056"/>
  <c r="N8056"/>
  <c r="M8056"/>
  <c r="L8056"/>
  <c r="X8055"/>
  <c r="W8055"/>
  <c r="V8055"/>
  <c r="U8055"/>
  <c r="T8055"/>
  <c r="S8055"/>
  <c r="R8055"/>
  <c r="Q8055"/>
  <c r="P8055"/>
  <c r="O8055"/>
  <c r="N8055"/>
  <c r="M8055"/>
  <c r="L8055" s="1"/>
  <c r="I8055"/>
  <c r="D8055"/>
  <c r="L8054"/>
  <c r="L8053"/>
  <c r="L8052"/>
  <c r="L8051"/>
  <c r="L8050"/>
  <c r="L8049"/>
  <c r="L8048"/>
  <c r="L8047"/>
  <c r="L8046"/>
  <c r="L8045"/>
  <c r="L8044"/>
  <c r="L8043"/>
  <c r="X8042"/>
  <c r="W8042"/>
  <c r="V8042"/>
  <c r="U8042"/>
  <c r="T8042"/>
  <c r="S8042"/>
  <c r="R8042"/>
  <c r="Q8042"/>
  <c r="P8042"/>
  <c r="O8042"/>
  <c r="N8042"/>
  <c r="M8042"/>
  <c r="L8042"/>
  <c r="X8041"/>
  <c r="W8041"/>
  <c r="V8041"/>
  <c r="U8041"/>
  <c r="T8041"/>
  <c r="S8041"/>
  <c r="R8041"/>
  <c r="Q8041"/>
  <c r="P8041"/>
  <c r="O8041"/>
  <c r="N8041"/>
  <c r="M8041"/>
  <c r="L8041" s="1"/>
  <c r="X8040"/>
  <c r="W8040"/>
  <c r="V8040"/>
  <c r="U8040"/>
  <c r="T8040"/>
  <c r="S8040"/>
  <c r="R8040"/>
  <c r="Q8040"/>
  <c r="P8040"/>
  <c r="O8040"/>
  <c r="N8040"/>
  <c r="M8040"/>
  <c r="L8040"/>
  <c r="I8040"/>
  <c r="D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X8009"/>
  <c r="W8009"/>
  <c r="V8009"/>
  <c r="U8009"/>
  <c r="T8009"/>
  <c r="S8009"/>
  <c r="R8009"/>
  <c r="Q8009"/>
  <c r="P8009"/>
  <c r="O8009"/>
  <c r="N8009"/>
  <c r="M8009"/>
  <c r="L8009" s="1"/>
  <c r="X8008"/>
  <c r="W8008"/>
  <c r="V8008"/>
  <c r="U8008"/>
  <c r="T8008"/>
  <c r="S8008"/>
  <c r="R8008"/>
  <c r="Q8008"/>
  <c r="P8008"/>
  <c r="O8008"/>
  <c r="N8008"/>
  <c r="M8008"/>
  <c r="L8008"/>
  <c r="X8007"/>
  <c r="W8007"/>
  <c r="V8007"/>
  <c r="U8007"/>
  <c r="T8007"/>
  <c r="S8007"/>
  <c r="R8007"/>
  <c r="Q8007"/>
  <c r="P8007"/>
  <c r="O8007"/>
  <c r="N8007"/>
  <c r="M8007"/>
  <c r="L8007" s="1"/>
  <c r="I8007"/>
  <c r="D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X7898"/>
  <c r="W7898"/>
  <c r="V7898"/>
  <c r="U7898"/>
  <c r="T7898"/>
  <c r="S7898"/>
  <c r="R7898"/>
  <c r="Q7898"/>
  <c r="P7898"/>
  <c r="O7898"/>
  <c r="N7898"/>
  <c r="M7898"/>
  <c r="L7898"/>
  <c r="X7897"/>
  <c r="W7897"/>
  <c r="V7897"/>
  <c r="U7897"/>
  <c r="T7897"/>
  <c r="S7897"/>
  <c r="R7897"/>
  <c r="Q7897"/>
  <c r="P7897"/>
  <c r="O7897"/>
  <c r="N7897"/>
  <c r="M7897"/>
  <c r="L7897" s="1"/>
  <c r="X7896"/>
  <c r="W7896"/>
  <c r="V7896"/>
  <c r="U7896"/>
  <c r="T7896"/>
  <c r="S7896"/>
  <c r="R7896"/>
  <c r="Q7896"/>
  <c r="P7896"/>
  <c r="O7896"/>
  <c r="N7896"/>
  <c r="M7896"/>
  <c r="L7896"/>
  <c r="I7896"/>
  <c r="D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X7730"/>
  <c r="W7730"/>
  <c r="V7730"/>
  <c r="U7730"/>
  <c r="T7730"/>
  <c r="S7730"/>
  <c r="R7730"/>
  <c r="Q7730"/>
  <c r="P7730"/>
  <c r="O7730"/>
  <c r="N7730"/>
  <c r="M7730"/>
  <c r="L7730"/>
  <c r="X7729"/>
  <c r="W7729"/>
  <c r="V7729"/>
  <c r="U7729"/>
  <c r="T7729"/>
  <c r="S7729"/>
  <c r="R7729"/>
  <c r="Q7729"/>
  <c r="P7729"/>
  <c r="O7729"/>
  <c r="N7729"/>
  <c r="M7729"/>
  <c r="L7729" s="1"/>
  <c r="X7728"/>
  <c r="W7728"/>
  <c r="V7728"/>
  <c r="U7728"/>
  <c r="T7728"/>
  <c r="S7728"/>
  <c r="R7728"/>
  <c r="Q7728"/>
  <c r="P7728"/>
  <c r="O7728"/>
  <c r="N7728"/>
  <c r="M7728"/>
  <c r="L7728"/>
  <c r="I7728"/>
  <c r="D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X7592"/>
  <c r="W7592"/>
  <c r="V7592"/>
  <c r="U7592"/>
  <c r="T7592"/>
  <c r="S7592"/>
  <c r="R7592"/>
  <c r="Q7592"/>
  <c r="P7592"/>
  <c r="O7592"/>
  <c r="N7592"/>
  <c r="M7592"/>
  <c r="L7592"/>
  <c r="X7591"/>
  <c r="W7591"/>
  <c r="V7591"/>
  <c r="U7591"/>
  <c r="T7591"/>
  <c r="S7591"/>
  <c r="R7591"/>
  <c r="Q7591"/>
  <c r="P7591"/>
  <c r="O7591"/>
  <c r="N7591"/>
  <c r="M7591"/>
  <c r="L7591" s="1"/>
  <c r="X7590"/>
  <c r="W7590"/>
  <c r="V7590"/>
  <c r="U7590"/>
  <c r="T7590"/>
  <c r="S7590"/>
  <c r="R7590"/>
  <c r="Q7590"/>
  <c r="P7590"/>
  <c r="O7590"/>
  <c r="N7590"/>
  <c r="M7590"/>
  <c r="L7590"/>
  <c r="I7590"/>
  <c r="D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X7511"/>
  <c r="W7511"/>
  <c r="V7511"/>
  <c r="U7511"/>
  <c r="T7511"/>
  <c r="S7511"/>
  <c r="R7511"/>
  <c r="Q7511"/>
  <c r="P7511"/>
  <c r="O7511"/>
  <c r="N7511"/>
  <c r="M7511"/>
  <c r="L7511" s="1"/>
  <c r="X7510"/>
  <c r="W7510"/>
  <c r="V7510"/>
  <c r="U7510"/>
  <c r="T7510"/>
  <c r="S7510"/>
  <c r="R7510"/>
  <c r="Q7510"/>
  <c r="P7510"/>
  <c r="O7510"/>
  <c r="N7510"/>
  <c r="M7510"/>
  <c r="L7510"/>
  <c r="X7509"/>
  <c r="W7509"/>
  <c r="V7509"/>
  <c r="U7509"/>
  <c r="T7509"/>
  <c r="S7509"/>
  <c r="R7509"/>
  <c r="Q7509"/>
  <c r="P7509"/>
  <c r="O7509"/>
  <c r="N7509"/>
  <c r="M7509"/>
  <c r="L7509" s="1"/>
  <c r="I7509"/>
  <c r="D7509"/>
  <c r="X7508"/>
  <c r="W7508"/>
  <c r="V7508"/>
  <c r="U7508"/>
  <c r="T7508"/>
  <c r="S7508"/>
  <c r="R7508"/>
  <c r="Q7508"/>
  <c r="P7508"/>
  <c r="O7508"/>
  <c r="N7508"/>
  <c r="M7508"/>
  <c r="L7508"/>
  <c r="X7507"/>
  <c r="W7507"/>
  <c r="V7507"/>
  <c r="U7507"/>
  <c r="T7507"/>
  <c r="S7507"/>
  <c r="R7507"/>
  <c r="Q7507"/>
  <c r="P7507"/>
  <c r="O7507"/>
  <c r="N7507"/>
  <c r="M7507"/>
  <c r="L7507" s="1"/>
  <c r="X7506"/>
  <c r="W7506"/>
  <c r="V7506"/>
  <c r="U7506"/>
  <c r="T7506"/>
  <c r="S7506"/>
  <c r="R7506"/>
  <c r="Q7506"/>
  <c r="P7506"/>
  <c r="O7506"/>
  <c r="N7506"/>
  <c r="M7506"/>
  <c r="L7506"/>
  <c r="X7505"/>
  <c r="W7505"/>
  <c r="V7505"/>
  <c r="U7505"/>
  <c r="T7505"/>
  <c r="S7505"/>
  <c r="R7505"/>
  <c r="Q7505"/>
  <c r="P7505"/>
  <c r="O7505"/>
  <c r="N7505"/>
  <c r="M7505"/>
  <c r="L7505" s="1"/>
  <c r="I7505"/>
  <c r="D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I7475"/>
  <c r="D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I7454"/>
  <c r="D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I7430"/>
  <c r="D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I7367"/>
  <c r="D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I7343"/>
  <c r="D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I7271"/>
  <c r="D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I7223"/>
  <c r="D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I7175"/>
  <c r="D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I7034"/>
  <c r="D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I6995"/>
  <c r="D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I6878"/>
  <c r="D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I6764"/>
  <c r="D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I6707"/>
  <c r="D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I6653"/>
  <c r="L6652"/>
  <c r="L6651"/>
  <c r="L6650"/>
  <c r="I6650"/>
  <c r="L6649"/>
  <c r="L6648"/>
  <c r="L6647"/>
  <c r="I6647"/>
  <c r="L6646"/>
  <c r="L6645"/>
  <c r="L6644"/>
  <c r="I6644"/>
  <c r="L6643"/>
  <c r="L6642"/>
  <c r="L6641"/>
  <c r="I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I6620"/>
  <c r="D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I6524"/>
  <c r="D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I6497"/>
  <c r="D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I6437"/>
  <c r="D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I6248"/>
  <c r="D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I6206"/>
  <c r="D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I5810"/>
  <c r="D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I5768"/>
  <c r="D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I5627"/>
  <c r="D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I5174"/>
  <c r="D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I5060"/>
  <c r="D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I4913"/>
  <c r="D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I4571"/>
  <c r="D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I4448"/>
  <c r="D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I4136"/>
  <c r="D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I3968"/>
  <c r="D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I3896"/>
  <c r="D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I3791"/>
  <c r="D3791"/>
  <c r="X3790"/>
  <c r="W3790"/>
  <c r="V3790"/>
  <c r="U3790"/>
  <c r="T3790"/>
  <c r="S3790"/>
  <c r="R3790"/>
  <c r="Q3790"/>
  <c r="P3790"/>
  <c r="O3790"/>
  <c r="N3790"/>
  <c r="M3790"/>
  <c r="L3790" s="1"/>
  <c r="X3789"/>
  <c r="W3789"/>
  <c r="V3789"/>
  <c r="U3789"/>
  <c r="T3789"/>
  <c r="S3789"/>
  <c r="R3789"/>
  <c r="Q3789"/>
  <c r="P3789"/>
  <c r="O3789"/>
  <c r="N3789"/>
  <c r="M3789"/>
  <c r="L3789"/>
  <c r="X3788"/>
  <c r="W3788"/>
  <c r="V3788"/>
  <c r="U3788"/>
  <c r="T3788"/>
  <c r="S3788"/>
  <c r="R3788"/>
  <c r="Q3788"/>
  <c r="P3788"/>
  <c r="O3788"/>
  <c r="N3788"/>
  <c r="M3788"/>
  <c r="L3788" s="1"/>
  <c r="L3787" s="1"/>
  <c r="X3787"/>
  <c r="W3787"/>
  <c r="V3787"/>
  <c r="U3787"/>
  <c r="T3787"/>
  <c r="S3787"/>
  <c r="R3787"/>
  <c r="Q3787"/>
  <c r="P3787"/>
  <c r="O3787"/>
  <c r="N3787"/>
  <c r="M3787"/>
  <c r="I3787"/>
  <c r="D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X3636"/>
  <c r="W3636"/>
  <c r="V3636"/>
  <c r="U3636"/>
  <c r="T3636"/>
  <c r="S3636"/>
  <c r="R3636"/>
  <c r="Q3636"/>
  <c r="P3636"/>
  <c r="O3636"/>
  <c r="N3636"/>
  <c r="M3636"/>
  <c r="L3636" s="1"/>
  <c r="X3635"/>
  <c r="W3635"/>
  <c r="V3635"/>
  <c r="U3635"/>
  <c r="T3635"/>
  <c r="S3635"/>
  <c r="R3635"/>
  <c r="Q3635"/>
  <c r="P3635"/>
  <c r="O3635"/>
  <c r="N3635"/>
  <c r="M3635"/>
  <c r="L3635"/>
  <c r="X3634"/>
  <c r="W3634"/>
  <c r="V3634"/>
  <c r="U3634"/>
  <c r="T3634"/>
  <c r="S3634"/>
  <c r="R3634"/>
  <c r="Q3634"/>
  <c r="P3634"/>
  <c r="O3634"/>
  <c r="N3634"/>
  <c r="M3634"/>
  <c r="L3634" s="1"/>
  <c r="I3634"/>
  <c r="D3634"/>
  <c r="X3633"/>
  <c r="W3633"/>
  <c r="V3633"/>
  <c r="U3633"/>
  <c r="T3633"/>
  <c r="S3633"/>
  <c r="R3633"/>
  <c r="Q3633"/>
  <c r="P3633"/>
  <c r="O3633"/>
  <c r="N3633"/>
  <c r="M3633"/>
  <c r="L3633"/>
  <c r="X3632"/>
  <c r="W3632"/>
  <c r="V3632"/>
  <c r="U3632"/>
  <c r="T3632"/>
  <c r="S3632"/>
  <c r="R3632"/>
  <c r="Q3632"/>
  <c r="P3632"/>
  <c r="O3632"/>
  <c r="N3632"/>
  <c r="M3632"/>
  <c r="L3632" s="1"/>
  <c r="X3631"/>
  <c r="X3630" s="1"/>
  <c r="W3631"/>
  <c r="V3631"/>
  <c r="V3630" s="1"/>
  <c r="U3631"/>
  <c r="T3631"/>
  <c r="T3630" s="1"/>
  <c r="S3631"/>
  <c r="R3631"/>
  <c r="R3630" s="1"/>
  <c r="Q3631"/>
  <c r="P3631"/>
  <c r="P3630" s="1"/>
  <c r="O3631"/>
  <c r="N3631"/>
  <c r="N3630" s="1"/>
  <c r="M3631"/>
  <c r="L3631"/>
  <c r="W3630"/>
  <c r="U3630"/>
  <c r="S3630"/>
  <c r="Q3630"/>
  <c r="O3630"/>
  <c r="M3630"/>
  <c r="L3630" s="1"/>
  <c r="I3630"/>
  <c r="D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X3413"/>
  <c r="W3413"/>
  <c r="V3413"/>
  <c r="U3413"/>
  <c r="T3413"/>
  <c r="S3413"/>
  <c r="R3413"/>
  <c r="Q3413"/>
  <c r="P3413"/>
  <c r="O3413"/>
  <c r="N3413"/>
  <c r="M3413"/>
  <c r="L3413" s="1"/>
  <c r="X3412"/>
  <c r="W3412"/>
  <c r="V3412"/>
  <c r="U3412"/>
  <c r="T3412"/>
  <c r="S3412"/>
  <c r="R3412"/>
  <c r="Q3412"/>
  <c r="P3412"/>
  <c r="O3412"/>
  <c r="N3412"/>
  <c r="M3412"/>
  <c r="L3412"/>
  <c r="X3411"/>
  <c r="W3411"/>
  <c r="V3411"/>
  <c r="U3411"/>
  <c r="T3411"/>
  <c r="S3411"/>
  <c r="R3411"/>
  <c r="Q3411"/>
  <c r="P3411"/>
  <c r="O3411"/>
  <c r="N3411"/>
  <c r="M3411"/>
  <c r="L3411"/>
  <c r="I3411"/>
  <c r="D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X3344"/>
  <c r="W3344"/>
  <c r="V3344"/>
  <c r="U3344"/>
  <c r="T3344"/>
  <c r="S3344"/>
  <c r="R3344"/>
  <c r="Q3344"/>
  <c r="P3344"/>
  <c r="O3344"/>
  <c r="N3344"/>
  <c r="M3344"/>
  <c r="L3344" s="1"/>
  <c r="X3343"/>
  <c r="W3343"/>
  <c r="V3343"/>
  <c r="U3343"/>
  <c r="T3343"/>
  <c r="S3343"/>
  <c r="R3343"/>
  <c r="Q3343"/>
  <c r="P3343"/>
  <c r="O3343"/>
  <c r="N3343"/>
  <c r="M3343"/>
  <c r="L3343"/>
  <c r="X3342"/>
  <c r="W3342"/>
  <c r="V3342"/>
  <c r="U3342"/>
  <c r="T3342"/>
  <c r="S3342"/>
  <c r="R3342"/>
  <c r="Q3342"/>
  <c r="P3342"/>
  <c r="O3342"/>
  <c r="N3342"/>
  <c r="M3342"/>
  <c r="L3342" s="1"/>
  <c r="I3342"/>
  <c r="D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X3317"/>
  <c r="W3317"/>
  <c r="V3317"/>
  <c r="U3317"/>
  <c r="T3317"/>
  <c r="S3317"/>
  <c r="R3317"/>
  <c r="Q3317"/>
  <c r="P3317"/>
  <c r="O3317"/>
  <c r="N3317"/>
  <c r="M3317"/>
  <c r="L3317"/>
  <c r="X3316"/>
  <c r="W3316"/>
  <c r="V3316"/>
  <c r="U3316"/>
  <c r="T3316"/>
  <c r="S3316"/>
  <c r="R3316"/>
  <c r="Q3316"/>
  <c r="P3316"/>
  <c r="O3316"/>
  <c r="N3316"/>
  <c r="M3316"/>
  <c r="L3316" s="1"/>
  <c r="X3315"/>
  <c r="W3315"/>
  <c r="V3315"/>
  <c r="U3315"/>
  <c r="T3315"/>
  <c r="S3315"/>
  <c r="R3315"/>
  <c r="Q3315"/>
  <c r="P3315"/>
  <c r="O3315"/>
  <c r="N3315"/>
  <c r="M3315"/>
  <c r="L3315"/>
  <c r="I3315"/>
  <c r="D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X3200"/>
  <c r="W3200"/>
  <c r="V3200"/>
  <c r="U3200"/>
  <c r="T3200"/>
  <c r="S3200"/>
  <c r="R3200"/>
  <c r="Q3200"/>
  <c r="P3200"/>
  <c r="O3200"/>
  <c r="N3200"/>
  <c r="M3200"/>
  <c r="L3200" s="1"/>
  <c r="X3199"/>
  <c r="W3199"/>
  <c r="V3199"/>
  <c r="U3199"/>
  <c r="T3199"/>
  <c r="S3199"/>
  <c r="R3199"/>
  <c r="Q3199"/>
  <c r="P3199"/>
  <c r="O3199"/>
  <c r="N3199"/>
  <c r="M3199"/>
  <c r="L3199"/>
  <c r="X3198"/>
  <c r="W3198"/>
  <c r="V3198"/>
  <c r="U3198"/>
  <c r="T3198"/>
  <c r="S3198"/>
  <c r="R3198"/>
  <c r="Q3198"/>
  <c r="P3198"/>
  <c r="O3198"/>
  <c r="N3198"/>
  <c r="M3198"/>
  <c r="L3198" s="1"/>
  <c r="I3198"/>
  <c r="D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X3176"/>
  <c r="W3176"/>
  <c r="W3173" s="1"/>
  <c r="V3176"/>
  <c r="U3176"/>
  <c r="U3173" s="1"/>
  <c r="T3176"/>
  <c r="S3176"/>
  <c r="S3173" s="1"/>
  <c r="R3176"/>
  <c r="Q3176"/>
  <c r="Q3173" s="1"/>
  <c r="P3176"/>
  <c r="O3176"/>
  <c r="O3173" s="1"/>
  <c r="N3176"/>
  <c r="M3176"/>
  <c r="L3176" s="1"/>
  <c r="X3175"/>
  <c r="X3172" s="1"/>
  <c r="W3175"/>
  <c r="V3175"/>
  <c r="V3172" s="1"/>
  <c r="U3175"/>
  <c r="T3175"/>
  <c r="T3172" s="1"/>
  <c r="S3175"/>
  <c r="R3175"/>
  <c r="R3172" s="1"/>
  <c r="Q3175"/>
  <c r="P3175"/>
  <c r="P3172" s="1"/>
  <c r="O3175"/>
  <c r="N3175"/>
  <c r="N3172" s="1"/>
  <c r="M3175"/>
  <c r="L3175"/>
  <c r="X3174"/>
  <c r="W3174"/>
  <c r="W3171" s="1"/>
  <c r="V3174"/>
  <c r="U3174"/>
  <c r="U3171" s="1"/>
  <c r="T3174"/>
  <c r="S3174"/>
  <c r="S3171" s="1"/>
  <c r="R3174"/>
  <c r="Q3174"/>
  <c r="Q3171" s="1"/>
  <c r="P3174"/>
  <c r="O3174"/>
  <c r="O3171" s="1"/>
  <c r="N3174"/>
  <c r="M3174"/>
  <c r="L3174" s="1"/>
  <c r="I3174"/>
  <c r="D3174"/>
  <c r="X3173"/>
  <c r="V3173"/>
  <c r="T3173"/>
  <c r="R3173"/>
  <c r="P3173"/>
  <c r="N3173"/>
  <c r="W3172"/>
  <c r="U3172"/>
  <c r="S3172"/>
  <c r="Q3172"/>
  <c r="O3172"/>
  <c r="M3172"/>
  <c r="L3172" s="1"/>
  <c r="X3171"/>
  <c r="X3170" s="1"/>
  <c r="V3171"/>
  <c r="V3170" s="1"/>
  <c r="T3171"/>
  <c r="T3170" s="1"/>
  <c r="R3171"/>
  <c r="R3170" s="1"/>
  <c r="P3171"/>
  <c r="P3170" s="1"/>
  <c r="N3171"/>
  <c r="N3170" s="1"/>
  <c r="I3170"/>
  <c r="D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X3097"/>
  <c r="W3097"/>
  <c r="V3097"/>
  <c r="U3097"/>
  <c r="T3097"/>
  <c r="S3097"/>
  <c r="R3097"/>
  <c r="Q3097"/>
  <c r="P3097"/>
  <c r="O3097"/>
  <c r="N3097"/>
  <c r="M3097"/>
  <c r="L3097"/>
  <c r="X3096"/>
  <c r="W3096"/>
  <c r="V3096"/>
  <c r="U3096"/>
  <c r="T3096"/>
  <c r="S3096"/>
  <c r="R3096"/>
  <c r="Q3096"/>
  <c r="P3096"/>
  <c r="O3096"/>
  <c r="N3096"/>
  <c r="M3096"/>
  <c r="L3096" s="1"/>
  <c r="X3095"/>
  <c r="W3095"/>
  <c r="V3095"/>
  <c r="U3095"/>
  <c r="T3095"/>
  <c r="S3095"/>
  <c r="R3095"/>
  <c r="Q3095"/>
  <c r="P3095"/>
  <c r="O3095"/>
  <c r="N3095"/>
  <c r="M3095"/>
  <c r="L3095"/>
  <c r="I3095"/>
  <c r="D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X3055"/>
  <c r="W3055"/>
  <c r="V3055"/>
  <c r="U3055"/>
  <c r="T3055"/>
  <c r="S3055"/>
  <c r="R3055"/>
  <c r="Q3055"/>
  <c r="P3055"/>
  <c r="O3055"/>
  <c r="N3055"/>
  <c r="M3055"/>
  <c r="L3055"/>
  <c r="X3054"/>
  <c r="W3054"/>
  <c r="V3054"/>
  <c r="U3054"/>
  <c r="T3054"/>
  <c r="S3054"/>
  <c r="R3054"/>
  <c r="Q3054"/>
  <c r="P3054"/>
  <c r="O3054"/>
  <c r="N3054"/>
  <c r="M3054"/>
  <c r="L3054" s="1"/>
  <c r="X3053"/>
  <c r="W3053"/>
  <c r="V3053"/>
  <c r="U3053"/>
  <c r="T3053"/>
  <c r="S3053"/>
  <c r="R3053"/>
  <c r="Q3053"/>
  <c r="P3053"/>
  <c r="O3053"/>
  <c r="N3053"/>
  <c r="M3053"/>
  <c r="L3053"/>
  <c r="I3053"/>
  <c r="D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X3016"/>
  <c r="W3016"/>
  <c r="V3016"/>
  <c r="U3016"/>
  <c r="T3016"/>
  <c r="S3016"/>
  <c r="R3016"/>
  <c r="Q3016"/>
  <c r="P3016"/>
  <c r="O3016"/>
  <c r="N3016"/>
  <c r="M3016"/>
  <c r="L3016" s="1"/>
  <c r="X3015"/>
  <c r="W3015"/>
  <c r="V3015"/>
  <c r="U3015"/>
  <c r="T3015"/>
  <c r="S3015"/>
  <c r="R3015"/>
  <c r="Q3015"/>
  <c r="P3015"/>
  <c r="O3015"/>
  <c r="N3015"/>
  <c r="M3015"/>
  <c r="L3015"/>
  <c r="X3014"/>
  <c r="W3014"/>
  <c r="V3014"/>
  <c r="U3014"/>
  <c r="T3014"/>
  <c r="S3014"/>
  <c r="R3014"/>
  <c r="Q3014"/>
  <c r="P3014"/>
  <c r="O3014"/>
  <c r="N3014"/>
  <c r="M3014"/>
  <c r="L3014" s="1"/>
  <c r="I3014"/>
  <c r="D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X2989"/>
  <c r="W2989"/>
  <c r="V2989"/>
  <c r="U2989"/>
  <c r="T2989"/>
  <c r="S2989"/>
  <c r="R2989"/>
  <c r="Q2989"/>
  <c r="P2989"/>
  <c r="O2989"/>
  <c r="N2989"/>
  <c r="M2989"/>
  <c r="L2989"/>
  <c r="X2988"/>
  <c r="W2988"/>
  <c r="V2988"/>
  <c r="U2988"/>
  <c r="T2988"/>
  <c r="S2988"/>
  <c r="R2988"/>
  <c r="Q2988"/>
  <c r="P2988"/>
  <c r="O2988"/>
  <c r="N2988"/>
  <c r="M2988"/>
  <c r="L2988" s="1"/>
  <c r="X2987"/>
  <c r="W2987"/>
  <c r="V2987"/>
  <c r="U2987"/>
  <c r="T2987"/>
  <c r="S2987"/>
  <c r="R2987"/>
  <c r="Q2987"/>
  <c r="P2987"/>
  <c r="O2987"/>
  <c r="N2987"/>
  <c r="M2987"/>
  <c r="L2987"/>
  <c r="I2987"/>
  <c r="D2987"/>
  <c r="D2974" s="1"/>
  <c r="D7" s="1"/>
  <c r="L2986"/>
  <c r="L2985"/>
  <c r="L2984"/>
  <c r="L2983"/>
  <c r="L2982"/>
  <c r="L2981"/>
  <c r="X2980"/>
  <c r="W2980"/>
  <c r="W2977" s="1"/>
  <c r="V2980"/>
  <c r="U2980"/>
  <c r="U2977" s="1"/>
  <c r="T2980"/>
  <c r="S2980"/>
  <c r="S2977" s="1"/>
  <c r="R2980"/>
  <c r="Q2980"/>
  <c r="Q2977" s="1"/>
  <c r="P2980"/>
  <c r="O2980"/>
  <c r="O2977" s="1"/>
  <c r="N2980"/>
  <c r="M2980"/>
  <c r="L2980" s="1"/>
  <c r="X2979"/>
  <c r="X2976" s="1"/>
  <c r="W2979"/>
  <c r="V2979"/>
  <c r="V2976" s="1"/>
  <c r="U2979"/>
  <c r="T2979"/>
  <c r="T2976" s="1"/>
  <c r="S2979"/>
  <c r="R2979"/>
  <c r="R2976" s="1"/>
  <c r="Q2979"/>
  <c r="P2979"/>
  <c r="P2976" s="1"/>
  <c r="O2979"/>
  <c r="N2979"/>
  <c r="N2976" s="1"/>
  <c r="M2979"/>
  <c r="L2979"/>
  <c r="X2978"/>
  <c r="W2978"/>
  <c r="W2975" s="1"/>
  <c r="V2978"/>
  <c r="U2978"/>
  <c r="U2975" s="1"/>
  <c r="T2978"/>
  <c r="S2978"/>
  <c r="S2975" s="1"/>
  <c r="R2978"/>
  <c r="Q2978"/>
  <c r="Q2975" s="1"/>
  <c r="P2978"/>
  <c r="O2978"/>
  <c r="O2975" s="1"/>
  <c r="N2978"/>
  <c r="M2978"/>
  <c r="L2978" s="1"/>
  <c r="I2978"/>
  <c r="D2978"/>
  <c r="X2977"/>
  <c r="V2977"/>
  <c r="T2977"/>
  <c r="R2977"/>
  <c r="P2977"/>
  <c r="N2977"/>
  <c r="W2976"/>
  <c r="U2976"/>
  <c r="S2976"/>
  <c r="Q2976"/>
  <c r="O2976"/>
  <c r="M2976"/>
  <c r="L2976" s="1"/>
  <c r="X2975"/>
  <c r="X2974" s="1"/>
  <c r="V2975"/>
  <c r="V2974" s="1"/>
  <c r="T2975"/>
  <c r="T2974" s="1"/>
  <c r="R2975"/>
  <c r="R2974" s="1"/>
  <c r="P2975"/>
  <c r="P2974" s="1"/>
  <c r="N2975"/>
  <c r="N2974" s="1"/>
  <c r="I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X2835"/>
  <c r="W2835"/>
  <c r="V2835"/>
  <c r="U2835"/>
  <c r="T2835"/>
  <c r="S2835"/>
  <c r="R2835"/>
  <c r="Q2835"/>
  <c r="P2835"/>
  <c r="O2835"/>
  <c r="N2835"/>
  <c r="M2835"/>
  <c r="L2835"/>
  <c r="X2834"/>
  <c r="W2834"/>
  <c r="V2834"/>
  <c r="U2834"/>
  <c r="T2834"/>
  <c r="S2834"/>
  <c r="R2834"/>
  <c r="Q2834"/>
  <c r="P2834"/>
  <c r="O2834"/>
  <c r="N2834"/>
  <c r="M2834"/>
  <c r="L2834" s="1"/>
  <c r="X2833"/>
  <c r="W2833"/>
  <c r="V2833"/>
  <c r="U2833"/>
  <c r="T2833"/>
  <c r="S2833"/>
  <c r="R2833"/>
  <c r="Q2833"/>
  <c r="P2833"/>
  <c r="O2833"/>
  <c r="N2833"/>
  <c r="M2833"/>
  <c r="L2833"/>
  <c r="I2833"/>
  <c r="D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X2772"/>
  <c r="W2772"/>
  <c r="V2772"/>
  <c r="U2772"/>
  <c r="T2772"/>
  <c r="S2772"/>
  <c r="R2772"/>
  <c r="Q2772"/>
  <c r="P2772"/>
  <c r="O2772"/>
  <c r="N2772"/>
  <c r="M2772"/>
  <c r="L2772" s="1"/>
  <c r="X2771"/>
  <c r="W2771"/>
  <c r="V2771"/>
  <c r="U2771"/>
  <c r="T2771"/>
  <c r="S2771"/>
  <c r="R2771"/>
  <c r="Q2771"/>
  <c r="P2771"/>
  <c r="O2771"/>
  <c r="N2771"/>
  <c r="M2771"/>
  <c r="L2771"/>
  <c r="X2770"/>
  <c r="W2770"/>
  <c r="V2770"/>
  <c r="U2770"/>
  <c r="T2770"/>
  <c r="S2770"/>
  <c r="R2770"/>
  <c r="Q2770"/>
  <c r="P2770"/>
  <c r="O2770"/>
  <c r="N2770"/>
  <c r="M2770"/>
  <c r="L2770" s="1"/>
  <c r="I2770"/>
  <c r="D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X2745"/>
  <c r="W2745"/>
  <c r="V2745"/>
  <c r="U2745"/>
  <c r="T2745"/>
  <c r="S2745"/>
  <c r="R2745"/>
  <c r="Q2745"/>
  <c r="P2745"/>
  <c r="O2745"/>
  <c r="N2745"/>
  <c r="M2745"/>
  <c r="L2745"/>
  <c r="X2744"/>
  <c r="W2744"/>
  <c r="V2744"/>
  <c r="U2744"/>
  <c r="T2744"/>
  <c r="S2744"/>
  <c r="R2744"/>
  <c r="Q2744"/>
  <c r="P2744"/>
  <c r="O2744"/>
  <c r="N2744"/>
  <c r="M2744"/>
  <c r="L2744" s="1"/>
  <c r="X2743"/>
  <c r="W2743"/>
  <c r="V2743"/>
  <c r="U2743"/>
  <c r="T2743"/>
  <c r="S2743"/>
  <c r="R2743"/>
  <c r="Q2743"/>
  <c r="P2743"/>
  <c r="O2743"/>
  <c r="N2743"/>
  <c r="M2743"/>
  <c r="L2743"/>
  <c r="I2743"/>
  <c r="D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X2712"/>
  <c r="W2712"/>
  <c r="V2712"/>
  <c r="U2712"/>
  <c r="T2712"/>
  <c r="S2712"/>
  <c r="R2712"/>
  <c r="Q2712"/>
  <c r="P2712"/>
  <c r="O2712"/>
  <c r="N2712"/>
  <c r="M2712"/>
  <c r="L2712" s="1"/>
  <c r="X2711"/>
  <c r="W2711"/>
  <c r="V2711"/>
  <c r="U2711"/>
  <c r="T2711"/>
  <c r="S2711"/>
  <c r="R2711"/>
  <c r="Q2711"/>
  <c r="P2711"/>
  <c r="O2711"/>
  <c r="N2711"/>
  <c r="M2711"/>
  <c r="L2711"/>
  <c r="X2710"/>
  <c r="W2710"/>
  <c r="V2710"/>
  <c r="U2710"/>
  <c r="T2710"/>
  <c r="S2710"/>
  <c r="R2710"/>
  <c r="Q2710"/>
  <c r="P2710"/>
  <c r="O2710"/>
  <c r="N2710"/>
  <c r="M2710"/>
  <c r="L2710" s="1"/>
  <c r="I2710"/>
  <c r="I2691" s="1"/>
  <c r="I7" s="1"/>
  <c r="D2710"/>
  <c r="L2709"/>
  <c r="L2708"/>
  <c r="L2707"/>
  <c r="L2706"/>
  <c r="L2705"/>
  <c r="L2704"/>
  <c r="L2703"/>
  <c r="L2702"/>
  <c r="L2701"/>
  <c r="L2700"/>
  <c r="L2699"/>
  <c r="L2698"/>
  <c r="X2697"/>
  <c r="X2694" s="1"/>
  <c r="W2697"/>
  <c r="V2697"/>
  <c r="V2694" s="1"/>
  <c r="U2697"/>
  <c r="T2697"/>
  <c r="T2694" s="1"/>
  <c r="S2697"/>
  <c r="R2697"/>
  <c r="R2694" s="1"/>
  <c r="Q2697"/>
  <c r="P2697"/>
  <c r="P2694" s="1"/>
  <c r="O2697"/>
  <c r="N2697"/>
  <c r="N2694" s="1"/>
  <c r="M2697"/>
  <c r="L2697"/>
  <c r="X2696"/>
  <c r="W2696"/>
  <c r="W2693" s="1"/>
  <c r="V2696"/>
  <c r="U2696"/>
  <c r="U2693" s="1"/>
  <c r="T2696"/>
  <c r="S2696"/>
  <c r="S2693" s="1"/>
  <c r="R2696"/>
  <c r="Q2696"/>
  <c r="Q2693" s="1"/>
  <c r="P2696"/>
  <c r="O2696"/>
  <c r="O2693" s="1"/>
  <c r="N2696"/>
  <c r="M2696"/>
  <c r="L2696" s="1"/>
  <c r="X2695"/>
  <c r="X2692" s="1"/>
  <c r="X2691" s="1"/>
  <c r="W2695"/>
  <c r="V2695"/>
  <c r="V2692" s="1"/>
  <c r="V2691" s="1"/>
  <c r="U2695"/>
  <c r="T2695"/>
  <c r="T2692" s="1"/>
  <c r="T2691" s="1"/>
  <c r="S2695"/>
  <c r="R2695"/>
  <c r="R2692" s="1"/>
  <c r="R2691" s="1"/>
  <c r="Q2695"/>
  <c r="P2695"/>
  <c r="P2692" s="1"/>
  <c r="P2691" s="1"/>
  <c r="O2695"/>
  <c r="N2695"/>
  <c r="N2692" s="1"/>
  <c r="N2691" s="1"/>
  <c r="M2695"/>
  <c r="L2695"/>
  <c r="I2695"/>
  <c r="D2695"/>
  <c r="W2694"/>
  <c r="U2694"/>
  <c r="S2694"/>
  <c r="Q2694"/>
  <c r="O2694"/>
  <c r="M2694"/>
  <c r="L2694" s="1"/>
  <c r="X2693"/>
  <c r="V2693"/>
  <c r="T2693"/>
  <c r="R2693"/>
  <c r="P2693"/>
  <c r="N2693"/>
  <c r="W2692"/>
  <c r="W2691" s="1"/>
  <c r="U2692"/>
  <c r="U2691" s="1"/>
  <c r="S2692"/>
  <c r="S2691" s="1"/>
  <c r="Q2692"/>
  <c r="Q2691" s="1"/>
  <c r="O2692"/>
  <c r="O2691" s="1"/>
  <c r="M2692"/>
  <c r="L2692" s="1"/>
  <c r="D2691"/>
  <c r="L2690"/>
  <c r="L2689"/>
  <c r="L2688"/>
  <c r="L2687"/>
  <c r="L2686"/>
  <c r="L2685"/>
  <c r="X2684"/>
  <c r="W2684"/>
  <c r="V2684"/>
  <c r="U2684"/>
  <c r="T2684"/>
  <c r="S2684"/>
  <c r="R2684"/>
  <c r="Q2684"/>
  <c r="P2684"/>
  <c r="O2684"/>
  <c r="N2684"/>
  <c r="M2684"/>
  <c r="L2684" s="1"/>
  <c r="X2683"/>
  <c r="W2683"/>
  <c r="V2683"/>
  <c r="U2683"/>
  <c r="T2683"/>
  <c r="S2683"/>
  <c r="R2683"/>
  <c r="Q2683"/>
  <c r="P2683"/>
  <c r="O2683"/>
  <c r="N2683"/>
  <c r="M2683"/>
  <c r="L2683"/>
  <c r="X2682"/>
  <c r="W2682"/>
  <c r="V2682"/>
  <c r="U2682"/>
  <c r="T2682"/>
  <c r="S2682"/>
  <c r="R2682"/>
  <c r="Q2682"/>
  <c r="P2682"/>
  <c r="O2682"/>
  <c r="N2682"/>
  <c r="M2682"/>
  <c r="L2682" s="1"/>
  <c r="I2682"/>
  <c r="D2682"/>
  <c r="L2681"/>
  <c r="L2680"/>
  <c r="L2679"/>
  <c r="L2678"/>
  <c r="L2677"/>
  <c r="L2676"/>
  <c r="X2675"/>
  <c r="W2675"/>
  <c r="V2675"/>
  <c r="U2675"/>
  <c r="T2675"/>
  <c r="S2675"/>
  <c r="R2675"/>
  <c r="Q2675"/>
  <c r="P2675"/>
  <c r="O2675"/>
  <c r="N2675"/>
  <c r="M2675"/>
  <c r="L2675"/>
  <c r="X2674"/>
  <c r="W2674"/>
  <c r="V2674"/>
  <c r="U2674"/>
  <c r="T2674"/>
  <c r="S2674"/>
  <c r="R2674"/>
  <c r="Q2674"/>
  <c r="P2674"/>
  <c r="O2674"/>
  <c r="N2674"/>
  <c r="M2674"/>
  <c r="L2674" s="1"/>
  <c r="X2673"/>
  <c r="W2673"/>
  <c r="V2673"/>
  <c r="U2673"/>
  <c r="T2673"/>
  <c r="S2673"/>
  <c r="R2673"/>
  <c r="Q2673"/>
  <c r="P2673"/>
  <c r="O2673"/>
  <c r="N2673"/>
  <c r="M2673"/>
  <c r="L2673"/>
  <c r="I2673"/>
  <c r="D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X2636"/>
  <c r="W2636"/>
  <c r="V2636"/>
  <c r="U2636"/>
  <c r="T2636"/>
  <c r="S2636"/>
  <c r="R2636"/>
  <c r="Q2636"/>
  <c r="P2636"/>
  <c r="O2636"/>
  <c r="N2636"/>
  <c r="M2636"/>
  <c r="L2636" s="1"/>
  <c r="X2635"/>
  <c r="W2635"/>
  <c r="V2635"/>
  <c r="U2635"/>
  <c r="T2635"/>
  <c r="S2635"/>
  <c r="R2635"/>
  <c r="Q2635"/>
  <c r="P2635"/>
  <c r="O2635"/>
  <c r="N2635"/>
  <c r="M2635"/>
  <c r="L2635" s="1"/>
  <c r="X2634"/>
  <c r="W2634"/>
  <c r="V2634"/>
  <c r="U2634"/>
  <c r="T2634"/>
  <c r="S2634"/>
  <c r="R2634"/>
  <c r="Q2634"/>
  <c r="P2634"/>
  <c r="O2634"/>
  <c r="N2634"/>
  <c r="M2634"/>
  <c r="L2634"/>
  <c r="I2634"/>
  <c r="D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X2417"/>
  <c r="W2417"/>
  <c r="V2417"/>
  <c r="U2417"/>
  <c r="T2417"/>
  <c r="S2417"/>
  <c r="R2417"/>
  <c r="Q2417"/>
  <c r="P2417"/>
  <c r="O2417"/>
  <c r="N2417"/>
  <c r="M2417"/>
  <c r="L2417" s="1"/>
  <c r="X2416"/>
  <c r="W2416"/>
  <c r="V2416"/>
  <c r="U2416"/>
  <c r="T2416"/>
  <c r="S2416"/>
  <c r="R2416"/>
  <c r="Q2416"/>
  <c r="P2416"/>
  <c r="O2416"/>
  <c r="N2416"/>
  <c r="M2416"/>
  <c r="L2416"/>
  <c r="X2415"/>
  <c r="W2415"/>
  <c r="V2415"/>
  <c r="U2415"/>
  <c r="T2415"/>
  <c r="S2415"/>
  <c r="R2415"/>
  <c r="Q2415"/>
  <c r="P2415"/>
  <c r="O2415"/>
  <c r="N2415"/>
  <c r="M2415"/>
  <c r="L2415" s="1"/>
  <c r="I2415"/>
  <c r="D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X2348"/>
  <c r="W2348"/>
  <c r="V2348"/>
  <c r="U2348"/>
  <c r="T2348"/>
  <c r="S2348"/>
  <c r="R2348"/>
  <c r="Q2348"/>
  <c r="P2348"/>
  <c r="O2348"/>
  <c r="N2348"/>
  <c r="M2348"/>
  <c r="L2348"/>
  <c r="X2347"/>
  <c r="W2347"/>
  <c r="V2347"/>
  <c r="U2347"/>
  <c r="T2347"/>
  <c r="S2347"/>
  <c r="R2347"/>
  <c r="Q2347"/>
  <c r="P2347"/>
  <c r="O2347"/>
  <c r="N2347"/>
  <c r="M2347"/>
  <c r="L2347" s="1"/>
  <c r="X2346"/>
  <c r="W2346"/>
  <c r="V2346"/>
  <c r="U2346"/>
  <c r="T2346"/>
  <c r="S2346"/>
  <c r="R2346"/>
  <c r="Q2346"/>
  <c r="P2346"/>
  <c r="O2346"/>
  <c r="N2346"/>
  <c r="M2346"/>
  <c r="L2346"/>
  <c r="I2346"/>
  <c r="D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X2288"/>
  <c r="W2288"/>
  <c r="V2288"/>
  <c r="U2288"/>
  <c r="T2288"/>
  <c r="S2288"/>
  <c r="R2288"/>
  <c r="Q2288"/>
  <c r="P2288"/>
  <c r="O2288"/>
  <c r="N2288"/>
  <c r="M2288"/>
  <c r="L2288"/>
  <c r="X2287"/>
  <c r="W2287"/>
  <c r="V2287"/>
  <c r="U2287"/>
  <c r="T2287"/>
  <c r="S2287"/>
  <c r="R2287"/>
  <c r="Q2287"/>
  <c r="P2287"/>
  <c r="O2287"/>
  <c r="N2287"/>
  <c r="M2287"/>
  <c r="L2287" s="1"/>
  <c r="X2286"/>
  <c r="W2286"/>
  <c r="V2286"/>
  <c r="U2286"/>
  <c r="T2286"/>
  <c r="S2286"/>
  <c r="R2286"/>
  <c r="Q2286"/>
  <c r="P2286"/>
  <c r="O2286"/>
  <c r="N2286"/>
  <c r="M2286"/>
  <c r="L2286"/>
  <c r="I2286"/>
  <c r="D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X2048"/>
  <c r="W2048"/>
  <c r="V2048"/>
  <c r="U2048"/>
  <c r="T2048"/>
  <c r="S2048"/>
  <c r="R2048"/>
  <c r="Q2048"/>
  <c r="P2048"/>
  <c r="O2048"/>
  <c r="N2048"/>
  <c r="M2048"/>
  <c r="L2048"/>
  <c r="X2047"/>
  <c r="W2047"/>
  <c r="V2047"/>
  <c r="U2047"/>
  <c r="T2047"/>
  <c r="S2047"/>
  <c r="R2047"/>
  <c r="Q2047"/>
  <c r="P2047"/>
  <c r="O2047"/>
  <c r="N2047"/>
  <c r="M2047"/>
  <c r="L2047" s="1"/>
  <c r="X2046"/>
  <c r="W2046"/>
  <c r="V2046"/>
  <c r="U2046"/>
  <c r="T2046"/>
  <c r="S2046"/>
  <c r="R2046"/>
  <c r="Q2046"/>
  <c r="P2046"/>
  <c r="O2046"/>
  <c r="N2046"/>
  <c r="M2046"/>
  <c r="L2046"/>
  <c r="I2046"/>
  <c r="D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X1985"/>
  <c r="W1985"/>
  <c r="V1985"/>
  <c r="U1985"/>
  <c r="T1985"/>
  <c r="S1985"/>
  <c r="R1985"/>
  <c r="Q1985"/>
  <c r="P1985"/>
  <c r="O1985"/>
  <c r="N1985"/>
  <c r="M1985"/>
  <c r="L1985" s="1"/>
  <c r="X1984"/>
  <c r="W1984"/>
  <c r="V1984"/>
  <c r="U1984"/>
  <c r="T1984"/>
  <c r="S1984"/>
  <c r="R1984"/>
  <c r="Q1984"/>
  <c r="P1984"/>
  <c r="O1984"/>
  <c r="N1984"/>
  <c r="M1984"/>
  <c r="L1984"/>
  <c r="X1983"/>
  <c r="W1983"/>
  <c r="V1983"/>
  <c r="U1983"/>
  <c r="T1983"/>
  <c r="S1983"/>
  <c r="R1983"/>
  <c r="Q1983"/>
  <c r="P1983"/>
  <c r="O1983"/>
  <c r="N1983"/>
  <c r="M1983"/>
  <c r="L1983" s="1"/>
  <c r="I1983"/>
  <c r="D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X1919"/>
  <c r="W1919"/>
  <c r="V1919"/>
  <c r="U1919"/>
  <c r="T1919"/>
  <c r="S1919"/>
  <c r="R1919"/>
  <c r="Q1919"/>
  <c r="P1919"/>
  <c r="O1919"/>
  <c r="N1919"/>
  <c r="M1919"/>
  <c r="L1919" s="1"/>
  <c r="X1918"/>
  <c r="W1918"/>
  <c r="V1918"/>
  <c r="U1918"/>
  <c r="T1918"/>
  <c r="S1918"/>
  <c r="R1918"/>
  <c r="Q1918"/>
  <c r="P1918"/>
  <c r="O1918"/>
  <c r="N1918"/>
  <c r="M1918"/>
  <c r="L1918"/>
  <c r="X1917"/>
  <c r="W1917"/>
  <c r="V1917"/>
  <c r="U1917"/>
  <c r="T1917"/>
  <c r="S1917"/>
  <c r="R1917"/>
  <c r="Q1917"/>
  <c r="P1917"/>
  <c r="O1917"/>
  <c r="N1917"/>
  <c r="M1917"/>
  <c r="L1917" s="1"/>
  <c r="I1917"/>
  <c r="D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X1850"/>
  <c r="W1850"/>
  <c r="V1850"/>
  <c r="U1850"/>
  <c r="T1850"/>
  <c r="S1850"/>
  <c r="R1850"/>
  <c r="Q1850"/>
  <c r="P1850"/>
  <c r="O1850"/>
  <c r="N1850"/>
  <c r="M1850"/>
  <c r="L1850"/>
  <c r="X1849"/>
  <c r="W1849"/>
  <c r="V1849"/>
  <c r="U1849"/>
  <c r="T1849"/>
  <c r="S1849"/>
  <c r="R1849"/>
  <c r="Q1849"/>
  <c r="P1849"/>
  <c r="O1849"/>
  <c r="N1849"/>
  <c r="M1849"/>
  <c r="L1849" s="1"/>
  <c r="X1848"/>
  <c r="W1848"/>
  <c r="V1848"/>
  <c r="U1848"/>
  <c r="T1848"/>
  <c r="S1848"/>
  <c r="R1848"/>
  <c r="Q1848"/>
  <c r="P1848"/>
  <c r="O1848"/>
  <c r="N1848"/>
  <c r="M1848"/>
  <c r="L1848"/>
  <c r="I1848"/>
  <c r="D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X1784"/>
  <c r="X1781" s="1"/>
  <c r="X10" s="1"/>
  <c r="W1784"/>
  <c r="V1784"/>
  <c r="V1781" s="1"/>
  <c r="V10" s="1"/>
  <c r="U1784"/>
  <c r="T1784"/>
  <c r="T1781" s="1"/>
  <c r="T10" s="1"/>
  <c r="S1784"/>
  <c r="R1784"/>
  <c r="R1781" s="1"/>
  <c r="R10" s="1"/>
  <c r="Q1784"/>
  <c r="P1784"/>
  <c r="P1781" s="1"/>
  <c r="P10" s="1"/>
  <c r="O1784"/>
  <c r="N1784"/>
  <c r="N1781" s="1"/>
  <c r="N10" s="1"/>
  <c r="M1784"/>
  <c r="L1784"/>
  <c r="X1783"/>
  <c r="W1783"/>
  <c r="W1780" s="1"/>
  <c r="W9" s="1"/>
  <c r="V1783"/>
  <c r="U1783"/>
  <c r="U1780" s="1"/>
  <c r="U9" s="1"/>
  <c r="T1783"/>
  <c r="S1783"/>
  <c r="S1780" s="1"/>
  <c r="S9" s="1"/>
  <c r="R1783"/>
  <c r="Q1783"/>
  <c r="Q1780" s="1"/>
  <c r="Q9" s="1"/>
  <c r="P1783"/>
  <c r="O1783"/>
  <c r="O1780" s="1"/>
  <c r="O9" s="1"/>
  <c r="N1783"/>
  <c r="M1783"/>
  <c r="L1783" s="1"/>
  <c r="X1782"/>
  <c r="X1779" s="1"/>
  <c r="W1782"/>
  <c r="V1782"/>
  <c r="V1779" s="1"/>
  <c r="U1782"/>
  <c r="T1782"/>
  <c r="T1779" s="1"/>
  <c r="S1782"/>
  <c r="R1782"/>
  <c r="R1779" s="1"/>
  <c r="Q1782"/>
  <c r="P1782"/>
  <c r="P1779" s="1"/>
  <c r="O1782"/>
  <c r="N1782"/>
  <c r="N1779" s="1"/>
  <c r="M1782"/>
  <c r="L1782"/>
  <c r="I1782"/>
  <c r="D1782"/>
  <c r="W1781"/>
  <c r="U1781"/>
  <c r="S1781"/>
  <c r="Q1781"/>
  <c r="O1781"/>
  <c r="M1781"/>
  <c r="L1781" s="1"/>
  <c r="X1780"/>
  <c r="V1780"/>
  <c r="T1780"/>
  <c r="R1780"/>
  <c r="P1780"/>
  <c r="N1780"/>
  <c r="W1779"/>
  <c r="W1778" s="1"/>
  <c r="U1779"/>
  <c r="U1778" s="1"/>
  <c r="S1779"/>
  <c r="S1778" s="1"/>
  <c r="Q1779"/>
  <c r="Q1778" s="1"/>
  <c r="O1779"/>
  <c r="O1778" s="1"/>
  <c r="M1779"/>
  <c r="L1779" s="1"/>
  <c r="I1778"/>
  <c r="D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X1603"/>
  <c r="W1603"/>
  <c r="V1603"/>
  <c r="U1603"/>
  <c r="T1603"/>
  <c r="S1603"/>
  <c r="R1603"/>
  <c r="Q1603"/>
  <c r="P1603"/>
  <c r="O1603"/>
  <c r="N1603"/>
  <c r="M1603"/>
  <c r="L1603" s="1"/>
  <c r="X1602"/>
  <c r="W1602"/>
  <c r="V1602"/>
  <c r="U1602"/>
  <c r="T1602"/>
  <c r="S1602"/>
  <c r="R1602"/>
  <c r="Q1602"/>
  <c r="P1602"/>
  <c r="O1602"/>
  <c r="N1602"/>
  <c r="M1602"/>
  <c r="L1602"/>
  <c r="X1601"/>
  <c r="W1601"/>
  <c r="V1601"/>
  <c r="U1601"/>
  <c r="T1601"/>
  <c r="S1601"/>
  <c r="R1601"/>
  <c r="Q1601"/>
  <c r="P1601"/>
  <c r="O1601"/>
  <c r="N1601"/>
  <c r="M1601"/>
  <c r="L1601" s="1"/>
  <c r="I1601"/>
  <c r="D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X1555"/>
  <c r="W1555"/>
  <c r="V1555"/>
  <c r="U1555"/>
  <c r="T1555"/>
  <c r="S1555"/>
  <c r="R1555"/>
  <c r="Q1555"/>
  <c r="P1555"/>
  <c r="O1555"/>
  <c r="N1555"/>
  <c r="M1555"/>
  <c r="L1555" s="1"/>
  <c r="X1554"/>
  <c r="W1554"/>
  <c r="V1554"/>
  <c r="U1554"/>
  <c r="T1554"/>
  <c r="S1554"/>
  <c r="R1554"/>
  <c r="Q1554"/>
  <c r="P1554"/>
  <c r="O1554"/>
  <c r="N1554"/>
  <c r="M1554"/>
  <c r="L1554"/>
  <c r="X1553"/>
  <c r="W1553"/>
  <c r="V1553"/>
  <c r="U1553"/>
  <c r="T1553"/>
  <c r="S1553"/>
  <c r="R1553"/>
  <c r="Q1553"/>
  <c r="P1553"/>
  <c r="O1553"/>
  <c r="N1553"/>
  <c r="M1553"/>
  <c r="L1553" s="1"/>
  <c r="I1553"/>
  <c r="D1553"/>
  <c r="L1552"/>
  <c r="L1551"/>
  <c r="L1550"/>
  <c r="L1549"/>
  <c r="L1548"/>
  <c r="L1547"/>
  <c r="L1546"/>
  <c r="L1545"/>
  <c r="L1544"/>
  <c r="L1543"/>
  <c r="L1542"/>
  <c r="L1541"/>
  <c r="X1540"/>
  <c r="W1540"/>
  <c r="V1540"/>
  <c r="U1540"/>
  <c r="T1540"/>
  <c r="S1540"/>
  <c r="R1540"/>
  <c r="Q1540"/>
  <c r="P1540"/>
  <c r="O1540"/>
  <c r="N1540"/>
  <c r="M1540"/>
  <c r="L1540"/>
  <c r="X1539"/>
  <c r="W1539"/>
  <c r="V1539"/>
  <c r="U1539"/>
  <c r="T1539"/>
  <c r="S1539"/>
  <c r="R1539"/>
  <c r="Q1539"/>
  <c r="P1539"/>
  <c r="O1539"/>
  <c r="N1539"/>
  <c r="M1539"/>
  <c r="L1539" s="1"/>
  <c r="X1538"/>
  <c r="W1538"/>
  <c r="V1538"/>
  <c r="U1538"/>
  <c r="T1538"/>
  <c r="S1538"/>
  <c r="R1538"/>
  <c r="Q1538"/>
  <c r="P1538"/>
  <c r="O1538"/>
  <c r="N1538"/>
  <c r="M1538"/>
  <c r="L1538"/>
  <c r="I1538"/>
  <c r="D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X1480"/>
  <c r="W1480"/>
  <c r="V1480"/>
  <c r="U1480"/>
  <c r="T1480"/>
  <c r="S1480"/>
  <c r="R1480"/>
  <c r="Q1480"/>
  <c r="P1480"/>
  <c r="O1480"/>
  <c r="N1480"/>
  <c r="M1480"/>
  <c r="L1480"/>
  <c r="X1479"/>
  <c r="W1479"/>
  <c r="V1479"/>
  <c r="U1479"/>
  <c r="T1479"/>
  <c r="S1479"/>
  <c r="R1479"/>
  <c r="Q1479"/>
  <c r="P1479"/>
  <c r="O1479"/>
  <c r="N1479"/>
  <c r="M1479"/>
  <c r="L1479" s="1"/>
  <c r="X1478"/>
  <c r="W1478"/>
  <c r="V1478"/>
  <c r="U1478"/>
  <c r="T1478"/>
  <c r="S1478"/>
  <c r="R1478"/>
  <c r="Q1478"/>
  <c r="P1478"/>
  <c r="O1478"/>
  <c r="N1478"/>
  <c r="M1478"/>
  <c r="L1478"/>
  <c r="I1478"/>
  <c r="D1478"/>
  <c r="L1477"/>
  <c r="L1476"/>
  <c r="L1475"/>
  <c r="L1474"/>
  <c r="L1473"/>
  <c r="L1472"/>
  <c r="L1471"/>
  <c r="L1470"/>
  <c r="L1469"/>
  <c r="L1468"/>
  <c r="L1467"/>
  <c r="L1466"/>
  <c r="L1465"/>
  <c r="L1464"/>
  <c r="L1463"/>
  <c r="X1462"/>
  <c r="W1462"/>
  <c r="V1462"/>
  <c r="U1462"/>
  <c r="T1462"/>
  <c r="S1462"/>
  <c r="R1462"/>
  <c r="Q1462"/>
  <c r="P1462"/>
  <c r="O1462"/>
  <c r="N1462"/>
  <c r="M1462"/>
  <c r="L1462"/>
  <c r="X1461"/>
  <c r="W1461"/>
  <c r="V1461"/>
  <c r="U1461"/>
  <c r="T1461"/>
  <c r="S1461"/>
  <c r="R1461"/>
  <c r="Q1461"/>
  <c r="P1461"/>
  <c r="O1461"/>
  <c r="N1461"/>
  <c r="M1461"/>
  <c r="L1461" s="1"/>
  <c r="X1460"/>
  <c r="W1460"/>
  <c r="V1460"/>
  <c r="U1460"/>
  <c r="T1460"/>
  <c r="S1460"/>
  <c r="R1460"/>
  <c r="Q1460"/>
  <c r="P1460"/>
  <c r="O1460"/>
  <c r="N1460"/>
  <c r="M1460"/>
  <c r="L1460"/>
  <c r="I1460"/>
  <c r="D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X1420"/>
  <c r="W1420"/>
  <c r="V1420"/>
  <c r="U1420"/>
  <c r="T1420"/>
  <c r="S1420"/>
  <c r="R1420"/>
  <c r="Q1420"/>
  <c r="P1420"/>
  <c r="O1420"/>
  <c r="N1420"/>
  <c r="M1420"/>
  <c r="L1420"/>
  <c r="X1419"/>
  <c r="W1419"/>
  <c r="V1419"/>
  <c r="U1419"/>
  <c r="T1419"/>
  <c r="S1419"/>
  <c r="R1419"/>
  <c r="Q1419"/>
  <c r="P1419"/>
  <c r="O1419"/>
  <c r="N1419"/>
  <c r="M1419"/>
  <c r="L1419" s="1"/>
  <c r="X1418"/>
  <c r="W1418"/>
  <c r="V1418"/>
  <c r="U1418"/>
  <c r="T1418"/>
  <c r="S1418"/>
  <c r="R1418"/>
  <c r="Q1418"/>
  <c r="P1418"/>
  <c r="O1418"/>
  <c r="N1418"/>
  <c r="M1418"/>
  <c r="L1418"/>
  <c r="I1418"/>
  <c r="D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X1327"/>
  <c r="W1327"/>
  <c r="V1327"/>
  <c r="U1327"/>
  <c r="T1327"/>
  <c r="S1327"/>
  <c r="R1327"/>
  <c r="Q1327"/>
  <c r="P1327"/>
  <c r="O1327"/>
  <c r="N1327"/>
  <c r="M1327"/>
  <c r="L1327" s="1"/>
  <c r="X1326"/>
  <c r="W1326"/>
  <c r="V1326"/>
  <c r="U1326"/>
  <c r="T1326"/>
  <c r="S1326"/>
  <c r="R1326"/>
  <c r="Q1326"/>
  <c r="P1326"/>
  <c r="O1326"/>
  <c r="N1326"/>
  <c r="M1326"/>
  <c r="L1326"/>
  <c r="X1325"/>
  <c r="W1325"/>
  <c r="V1325"/>
  <c r="U1325"/>
  <c r="T1325"/>
  <c r="S1325"/>
  <c r="R1325"/>
  <c r="Q1325"/>
  <c r="P1325"/>
  <c r="O1325"/>
  <c r="N1325"/>
  <c r="M1325"/>
  <c r="L1325" s="1"/>
  <c r="I1325"/>
  <c r="D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X1303"/>
  <c r="W1303"/>
  <c r="V1303"/>
  <c r="U1303"/>
  <c r="T1303"/>
  <c r="S1303"/>
  <c r="R1303"/>
  <c r="Q1303"/>
  <c r="P1303"/>
  <c r="O1303"/>
  <c r="N1303"/>
  <c r="M1303"/>
  <c r="L1303" s="1"/>
  <c r="X1302"/>
  <c r="W1302"/>
  <c r="V1302"/>
  <c r="U1302"/>
  <c r="T1302"/>
  <c r="S1302"/>
  <c r="R1302"/>
  <c r="Q1302"/>
  <c r="P1302"/>
  <c r="O1302"/>
  <c r="N1302"/>
  <c r="M1302"/>
  <c r="L1302"/>
  <c r="X1301"/>
  <c r="W1301"/>
  <c r="V1301"/>
  <c r="U1301"/>
  <c r="T1301"/>
  <c r="S1301"/>
  <c r="R1301"/>
  <c r="Q1301"/>
  <c r="P1301"/>
  <c r="O1301"/>
  <c r="O1298" s="1"/>
  <c r="O1297" s="1"/>
  <c r="N1301"/>
  <c r="M1301"/>
  <c r="L1301" s="1"/>
  <c r="I1301"/>
  <c r="D1301"/>
  <c r="X1300"/>
  <c r="W1300"/>
  <c r="V1300"/>
  <c r="U1300"/>
  <c r="T1300"/>
  <c r="S1300"/>
  <c r="R1300"/>
  <c r="Q1300"/>
  <c r="P1300"/>
  <c r="O1300"/>
  <c r="N1300"/>
  <c r="M1300"/>
  <c r="L1300"/>
  <c r="X1299"/>
  <c r="W1299"/>
  <c r="V1299"/>
  <c r="U1299"/>
  <c r="T1299"/>
  <c r="S1299"/>
  <c r="R1299"/>
  <c r="Q1299"/>
  <c r="P1299"/>
  <c r="O1299"/>
  <c r="N1299"/>
  <c r="M1299"/>
  <c r="L1299" s="1"/>
  <c r="X1298"/>
  <c r="X1297" s="1"/>
  <c r="W1298"/>
  <c r="V1298"/>
  <c r="V1297" s="1"/>
  <c r="U1298"/>
  <c r="T1298"/>
  <c r="T1297" s="1"/>
  <c r="S1298"/>
  <c r="R1298"/>
  <c r="R1297" s="1"/>
  <c r="Q1298"/>
  <c r="P1298"/>
  <c r="P1297" s="1"/>
  <c r="N1298"/>
  <c r="N1297" s="1"/>
  <c r="W1297"/>
  <c r="U1297"/>
  <c r="S1297"/>
  <c r="Q1297"/>
  <c r="I1297"/>
  <c r="D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X1227"/>
  <c r="W1227"/>
  <c r="V1227"/>
  <c r="U1227"/>
  <c r="T1227"/>
  <c r="S1227"/>
  <c r="R1227"/>
  <c r="Q1227"/>
  <c r="P1227"/>
  <c r="O1227"/>
  <c r="N1227"/>
  <c r="M1227"/>
  <c r="L1227" s="1"/>
  <c r="X1226"/>
  <c r="W1226"/>
  <c r="V1226"/>
  <c r="U1226"/>
  <c r="T1226"/>
  <c r="S1226"/>
  <c r="R1226"/>
  <c r="Q1226"/>
  <c r="P1226"/>
  <c r="O1226"/>
  <c r="N1226"/>
  <c r="M1226"/>
  <c r="L1226"/>
  <c r="X1225"/>
  <c r="W1225"/>
  <c r="V1225"/>
  <c r="U1225"/>
  <c r="T1225"/>
  <c r="S1225"/>
  <c r="R1225"/>
  <c r="Q1225"/>
  <c r="P1225"/>
  <c r="O1225"/>
  <c r="N1225"/>
  <c r="M1225"/>
  <c r="L1225" s="1"/>
  <c r="I1225"/>
  <c r="D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X1113"/>
  <c r="W1113"/>
  <c r="V1113"/>
  <c r="U1113"/>
  <c r="T1113"/>
  <c r="S1113"/>
  <c r="R1113"/>
  <c r="Q1113"/>
  <c r="P1113"/>
  <c r="O1113"/>
  <c r="N1113"/>
  <c r="M1113"/>
  <c r="L1113" s="1"/>
  <c r="X1112"/>
  <c r="W1112"/>
  <c r="V1112"/>
  <c r="U1112"/>
  <c r="T1112"/>
  <c r="S1112"/>
  <c r="R1112"/>
  <c r="Q1112"/>
  <c r="P1112"/>
  <c r="O1112"/>
  <c r="N1112"/>
  <c r="M1112"/>
  <c r="L1112"/>
  <c r="X1111"/>
  <c r="W1111"/>
  <c r="V1111"/>
  <c r="U1111"/>
  <c r="T1111"/>
  <c r="S1111"/>
  <c r="R1111"/>
  <c r="Q1111"/>
  <c r="P1111"/>
  <c r="O1111"/>
  <c r="N1111"/>
  <c r="M1111"/>
  <c r="L1111" s="1"/>
  <c r="I1111"/>
  <c r="D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X1089"/>
  <c r="W1089"/>
  <c r="V1089"/>
  <c r="U1089"/>
  <c r="T1089"/>
  <c r="S1089"/>
  <c r="R1089"/>
  <c r="Q1089"/>
  <c r="P1089"/>
  <c r="O1089"/>
  <c r="N1089"/>
  <c r="M1089"/>
  <c r="L1089" s="1"/>
  <c r="X1088"/>
  <c r="W1088"/>
  <c r="V1088"/>
  <c r="U1088"/>
  <c r="T1088"/>
  <c r="S1088"/>
  <c r="R1088"/>
  <c r="Q1088"/>
  <c r="P1088"/>
  <c r="O1088"/>
  <c r="N1088"/>
  <c r="M1088"/>
  <c r="L1088"/>
  <c r="X1087"/>
  <c r="W1087"/>
  <c r="V1087"/>
  <c r="U1087"/>
  <c r="T1087"/>
  <c r="S1087"/>
  <c r="R1087"/>
  <c r="Q1087"/>
  <c r="P1087"/>
  <c r="O1087"/>
  <c r="N1087"/>
  <c r="M1087"/>
  <c r="L1087" s="1"/>
  <c r="I1087"/>
  <c r="D1087"/>
  <c r="L1086"/>
  <c r="L1085"/>
  <c r="L1084"/>
  <c r="L1083"/>
  <c r="L1082"/>
  <c r="L1081"/>
  <c r="L1080"/>
  <c r="L1079"/>
  <c r="L1078"/>
  <c r="X1077"/>
  <c r="W1077"/>
  <c r="V1077"/>
  <c r="U1077"/>
  <c r="T1077"/>
  <c r="S1077"/>
  <c r="R1077"/>
  <c r="Q1077"/>
  <c r="P1077"/>
  <c r="O1077"/>
  <c r="N1077"/>
  <c r="M1077"/>
  <c r="L1077" s="1"/>
  <c r="X1076"/>
  <c r="W1076"/>
  <c r="V1076"/>
  <c r="U1076"/>
  <c r="T1076"/>
  <c r="S1076"/>
  <c r="R1076"/>
  <c r="Q1076"/>
  <c r="P1076"/>
  <c r="O1076"/>
  <c r="N1076"/>
  <c r="M1076"/>
  <c r="L1076"/>
  <c r="X1075"/>
  <c r="W1075"/>
  <c r="V1075"/>
  <c r="U1075"/>
  <c r="T1075"/>
  <c r="S1075"/>
  <c r="R1075"/>
  <c r="Q1075"/>
  <c r="P1075"/>
  <c r="O1075"/>
  <c r="N1075"/>
  <c r="M1075"/>
  <c r="L1075" s="1"/>
  <c r="I1075"/>
  <c r="D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X957"/>
  <c r="W957"/>
  <c r="V957"/>
  <c r="U957"/>
  <c r="T957"/>
  <c r="S957"/>
  <c r="R957"/>
  <c r="Q957"/>
  <c r="P957"/>
  <c r="O957"/>
  <c r="N957"/>
  <c r="M957"/>
  <c r="L957" s="1"/>
  <c r="X956"/>
  <c r="W956"/>
  <c r="V956"/>
  <c r="U956"/>
  <c r="T956"/>
  <c r="S956"/>
  <c r="R956"/>
  <c r="Q956"/>
  <c r="P956"/>
  <c r="O956"/>
  <c r="N956"/>
  <c r="M956"/>
  <c r="L956"/>
  <c r="X955"/>
  <c r="W955"/>
  <c r="V955"/>
  <c r="U955"/>
  <c r="T955"/>
  <c r="S955"/>
  <c r="R955"/>
  <c r="Q955"/>
  <c r="P955"/>
  <c r="O955"/>
  <c r="N955"/>
  <c r="M955"/>
  <c r="L955" s="1"/>
  <c r="I955"/>
  <c r="D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X888"/>
  <c r="W888"/>
  <c r="V888"/>
  <c r="U888"/>
  <c r="T888"/>
  <c r="S888"/>
  <c r="R888"/>
  <c r="Q888"/>
  <c r="P888"/>
  <c r="O888"/>
  <c r="N888"/>
  <c r="M888"/>
  <c r="L888"/>
  <c r="X887"/>
  <c r="W887"/>
  <c r="V887"/>
  <c r="U887"/>
  <c r="T887"/>
  <c r="S887"/>
  <c r="R887"/>
  <c r="Q887"/>
  <c r="P887"/>
  <c r="O887"/>
  <c r="N887"/>
  <c r="M887"/>
  <c r="L887" s="1"/>
  <c r="X886"/>
  <c r="W886"/>
  <c r="V886"/>
  <c r="U886"/>
  <c r="T886"/>
  <c r="S886"/>
  <c r="R886"/>
  <c r="Q886"/>
  <c r="P886"/>
  <c r="O886"/>
  <c r="N886"/>
  <c r="M886"/>
  <c r="L886"/>
  <c r="I886"/>
  <c r="D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X771"/>
  <c r="W771"/>
  <c r="V771"/>
  <c r="U771"/>
  <c r="T771"/>
  <c r="S771"/>
  <c r="R771"/>
  <c r="Q771"/>
  <c r="P771"/>
  <c r="O771"/>
  <c r="N771"/>
  <c r="M771"/>
  <c r="L771" s="1"/>
  <c r="X770"/>
  <c r="W770"/>
  <c r="V770"/>
  <c r="U770"/>
  <c r="T770"/>
  <c r="S770"/>
  <c r="R770"/>
  <c r="Q770"/>
  <c r="P770"/>
  <c r="O770"/>
  <c r="N770"/>
  <c r="M770"/>
  <c r="L770"/>
  <c r="X769"/>
  <c r="W769"/>
  <c r="V769"/>
  <c r="U769"/>
  <c r="T769"/>
  <c r="S769"/>
  <c r="R769"/>
  <c r="Q769"/>
  <c r="P769"/>
  <c r="O769"/>
  <c r="N769"/>
  <c r="M769"/>
  <c r="L769" s="1"/>
  <c r="I769"/>
  <c r="D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X741"/>
  <c r="W741"/>
  <c r="V741"/>
  <c r="U741"/>
  <c r="T741"/>
  <c r="S741"/>
  <c r="R741"/>
  <c r="Q741"/>
  <c r="P741"/>
  <c r="O741"/>
  <c r="N741"/>
  <c r="M741"/>
  <c r="L741" s="1"/>
  <c r="X740"/>
  <c r="W740"/>
  <c r="V740"/>
  <c r="U740"/>
  <c r="T740"/>
  <c r="S740"/>
  <c r="R740"/>
  <c r="Q740"/>
  <c r="P740"/>
  <c r="O740"/>
  <c r="N740"/>
  <c r="M740"/>
  <c r="L740"/>
  <c r="X739"/>
  <c r="W739"/>
  <c r="V739"/>
  <c r="U739"/>
  <c r="T739"/>
  <c r="S739"/>
  <c r="R739"/>
  <c r="Q739"/>
  <c r="P739"/>
  <c r="O739"/>
  <c r="N739"/>
  <c r="M739"/>
  <c r="L739" s="1"/>
  <c r="I739"/>
  <c r="D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X684"/>
  <c r="W684"/>
  <c r="V684"/>
  <c r="U684"/>
  <c r="T684"/>
  <c r="S684"/>
  <c r="R684"/>
  <c r="Q684"/>
  <c r="P684"/>
  <c r="O684"/>
  <c r="N684"/>
  <c r="M684"/>
  <c r="L684"/>
  <c r="X683"/>
  <c r="W683"/>
  <c r="V683"/>
  <c r="U683"/>
  <c r="T683"/>
  <c r="S683"/>
  <c r="R683"/>
  <c r="Q683"/>
  <c r="P683"/>
  <c r="O683"/>
  <c r="N683"/>
  <c r="M683"/>
  <c r="L683" s="1"/>
  <c r="X682"/>
  <c r="W682"/>
  <c r="V682"/>
  <c r="U682"/>
  <c r="T682"/>
  <c r="S682"/>
  <c r="R682"/>
  <c r="Q682"/>
  <c r="P682"/>
  <c r="O682"/>
  <c r="N682"/>
  <c r="M682"/>
  <c r="L682"/>
  <c r="I682"/>
  <c r="D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X648"/>
  <c r="W648"/>
  <c r="V648"/>
  <c r="U648"/>
  <c r="T648"/>
  <c r="S648"/>
  <c r="R648"/>
  <c r="Q648"/>
  <c r="P648"/>
  <c r="O648"/>
  <c r="N648"/>
  <c r="M648"/>
  <c r="L648"/>
  <c r="X647"/>
  <c r="W647"/>
  <c r="V647"/>
  <c r="U647"/>
  <c r="T647"/>
  <c r="S647"/>
  <c r="R647"/>
  <c r="Q647"/>
  <c r="P647"/>
  <c r="O647"/>
  <c r="N647"/>
  <c r="M647"/>
  <c r="L647" s="1"/>
  <c r="X646"/>
  <c r="W646"/>
  <c r="V646"/>
  <c r="U646"/>
  <c r="T646"/>
  <c r="S646"/>
  <c r="R646"/>
  <c r="Q646"/>
  <c r="P646"/>
  <c r="O646"/>
  <c r="N646"/>
  <c r="M646"/>
  <c r="L646"/>
  <c r="I646"/>
  <c r="D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X618"/>
  <c r="W618"/>
  <c r="V618"/>
  <c r="U618"/>
  <c r="T618"/>
  <c r="S618"/>
  <c r="R618"/>
  <c r="Q618"/>
  <c r="P618"/>
  <c r="O618"/>
  <c r="N618"/>
  <c r="M618"/>
  <c r="L618"/>
  <c r="X617"/>
  <c r="W617"/>
  <c r="V617"/>
  <c r="U617"/>
  <c r="T617"/>
  <c r="S617"/>
  <c r="R617"/>
  <c r="Q617"/>
  <c r="P617"/>
  <c r="O617"/>
  <c r="N617"/>
  <c r="M617"/>
  <c r="L617" s="1"/>
  <c r="X616"/>
  <c r="W616"/>
  <c r="V616"/>
  <c r="U616"/>
  <c r="T616"/>
  <c r="S616"/>
  <c r="R616"/>
  <c r="Q616"/>
  <c r="P616"/>
  <c r="O616"/>
  <c r="N616"/>
  <c r="M616"/>
  <c r="L616"/>
  <c r="I616"/>
  <c r="D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X594"/>
  <c r="W594"/>
  <c r="V594"/>
  <c r="U594"/>
  <c r="T594"/>
  <c r="S594"/>
  <c r="R594"/>
  <c r="Q594"/>
  <c r="P594"/>
  <c r="O594"/>
  <c r="N594"/>
  <c r="M594"/>
  <c r="L594"/>
  <c r="X593"/>
  <c r="W593"/>
  <c r="V593"/>
  <c r="U593"/>
  <c r="T593"/>
  <c r="S593"/>
  <c r="R593"/>
  <c r="Q593"/>
  <c r="P593"/>
  <c r="O593"/>
  <c r="N593"/>
  <c r="M593"/>
  <c r="L593" s="1"/>
  <c r="X592"/>
  <c r="W592"/>
  <c r="V592"/>
  <c r="U592"/>
  <c r="T592"/>
  <c r="S592"/>
  <c r="R592"/>
  <c r="Q592"/>
  <c r="P592"/>
  <c r="O592"/>
  <c r="N592"/>
  <c r="M592"/>
  <c r="L592"/>
  <c r="I592"/>
  <c r="D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X567"/>
  <c r="W567"/>
  <c r="V567"/>
  <c r="U567"/>
  <c r="T567"/>
  <c r="S567"/>
  <c r="R567"/>
  <c r="Q567"/>
  <c r="P567"/>
  <c r="O567"/>
  <c r="N567"/>
  <c r="M567"/>
  <c r="L567" s="1"/>
  <c r="X566"/>
  <c r="W566"/>
  <c r="V566"/>
  <c r="U566"/>
  <c r="T566"/>
  <c r="S566"/>
  <c r="R566"/>
  <c r="Q566"/>
  <c r="P566"/>
  <c r="O566"/>
  <c r="N566"/>
  <c r="M566"/>
  <c r="L566"/>
  <c r="X565"/>
  <c r="W565"/>
  <c r="V565"/>
  <c r="U565"/>
  <c r="T565"/>
  <c r="S565"/>
  <c r="R565"/>
  <c r="Q565"/>
  <c r="P565"/>
  <c r="O565"/>
  <c r="N565"/>
  <c r="M565"/>
  <c r="L565" s="1"/>
  <c r="I565"/>
  <c r="D565"/>
  <c r="L564"/>
  <c r="L563"/>
  <c r="L562"/>
  <c r="L561"/>
  <c r="L560"/>
  <c r="L559"/>
  <c r="L558"/>
  <c r="L557"/>
  <c r="L556"/>
  <c r="X555"/>
  <c r="W555"/>
  <c r="V555"/>
  <c r="U555"/>
  <c r="T555"/>
  <c r="S555"/>
  <c r="R555"/>
  <c r="Q555"/>
  <c r="P555"/>
  <c r="O555"/>
  <c r="N555"/>
  <c r="M555"/>
  <c r="L555" s="1"/>
  <c r="X554"/>
  <c r="W554"/>
  <c r="V554"/>
  <c r="U554"/>
  <c r="T554"/>
  <c r="S554"/>
  <c r="R554"/>
  <c r="Q554"/>
  <c r="P554"/>
  <c r="O554"/>
  <c r="N554"/>
  <c r="M554"/>
  <c r="L554"/>
  <c r="X553"/>
  <c r="W553"/>
  <c r="V553"/>
  <c r="U553"/>
  <c r="T553"/>
  <c r="S553"/>
  <c r="R553"/>
  <c r="Q553"/>
  <c r="P553"/>
  <c r="O553"/>
  <c r="N553"/>
  <c r="M553"/>
  <c r="L553" s="1"/>
  <c r="I553"/>
  <c r="D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X525"/>
  <c r="W525"/>
  <c r="V525"/>
  <c r="U525"/>
  <c r="T525"/>
  <c r="S525"/>
  <c r="R525"/>
  <c r="Q525"/>
  <c r="P525"/>
  <c r="O525"/>
  <c r="N525"/>
  <c r="M525"/>
  <c r="L525" s="1"/>
  <c r="X524"/>
  <c r="W524"/>
  <c r="V524"/>
  <c r="U524"/>
  <c r="T524"/>
  <c r="S524"/>
  <c r="R524"/>
  <c r="Q524"/>
  <c r="P524"/>
  <c r="O524"/>
  <c r="N524"/>
  <c r="M524"/>
  <c r="L524"/>
  <c r="X523"/>
  <c r="W523"/>
  <c r="V523"/>
  <c r="U523"/>
  <c r="T523"/>
  <c r="S523"/>
  <c r="R523"/>
  <c r="Q523"/>
  <c r="P523"/>
  <c r="O523"/>
  <c r="N523"/>
  <c r="M523"/>
  <c r="L523" s="1"/>
  <c r="I523"/>
  <c r="D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X501"/>
  <c r="W501"/>
  <c r="V501"/>
  <c r="U501"/>
  <c r="T501"/>
  <c r="S501"/>
  <c r="R501"/>
  <c r="Q501"/>
  <c r="P501"/>
  <c r="O501"/>
  <c r="N501"/>
  <c r="M501"/>
  <c r="L501" s="1"/>
  <c r="X500"/>
  <c r="W500"/>
  <c r="V500"/>
  <c r="U500"/>
  <c r="T500"/>
  <c r="S500"/>
  <c r="R500"/>
  <c r="Q500"/>
  <c r="P500"/>
  <c r="O500"/>
  <c r="N500"/>
  <c r="M500"/>
  <c r="L500"/>
  <c r="X499"/>
  <c r="W499"/>
  <c r="V499"/>
  <c r="U499"/>
  <c r="T499"/>
  <c r="S499"/>
  <c r="R499"/>
  <c r="Q499"/>
  <c r="P499"/>
  <c r="O499"/>
  <c r="N499"/>
  <c r="M499"/>
  <c r="L499" s="1"/>
  <c r="I499"/>
  <c r="D499"/>
  <c r="X498"/>
  <c r="W498"/>
  <c r="V498"/>
  <c r="U498"/>
  <c r="T498"/>
  <c r="S498"/>
  <c r="R498"/>
  <c r="Q498"/>
  <c r="P498"/>
  <c r="O498"/>
  <c r="N498"/>
  <c r="M498"/>
  <c r="L498"/>
  <c r="X497"/>
  <c r="W497"/>
  <c r="V497"/>
  <c r="U497"/>
  <c r="T497"/>
  <c r="S497"/>
  <c r="R497"/>
  <c r="Q497"/>
  <c r="P497"/>
  <c r="O497"/>
  <c r="N497"/>
  <c r="M497"/>
  <c r="L497" s="1"/>
  <c r="X496"/>
  <c r="X495" s="1"/>
  <c r="W496"/>
  <c r="V496"/>
  <c r="V495" s="1"/>
  <c r="U496"/>
  <c r="T496"/>
  <c r="T495" s="1"/>
  <c r="S496"/>
  <c r="R496"/>
  <c r="R495" s="1"/>
  <c r="Q496"/>
  <c r="P496"/>
  <c r="P495" s="1"/>
  <c r="O496"/>
  <c r="N496"/>
  <c r="N495" s="1"/>
  <c r="M496"/>
  <c r="L496"/>
  <c r="W495"/>
  <c r="U495"/>
  <c r="S495"/>
  <c r="Q495"/>
  <c r="O495"/>
  <c r="M495"/>
  <c r="L495" s="1"/>
  <c r="I495"/>
  <c r="D495"/>
  <c r="L494"/>
  <c r="L493"/>
  <c r="L492"/>
  <c r="L491"/>
  <c r="L490"/>
  <c r="L489"/>
  <c r="L488"/>
  <c r="L487"/>
  <c r="L486"/>
  <c r="X485"/>
  <c r="W485"/>
  <c r="V485"/>
  <c r="U485"/>
  <c r="T485"/>
  <c r="S485"/>
  <c r="R485"/>
  <c r="Q485"/>
  <c r="P485"/>
  <c r="O485"/>
  <c r="N485"/>
  <c r="M485"/>
  <c r="L485" s="1"/>
  <c r="X484"/>
  <c r="W484"/>
  <c r="V484"/>
  <c r="U484"/>
  <c r="T484"/>
  <c r="S484"/>
  <c r="R484"/>
  <c r="Q484"/>
  <c r="P484"/>
  <c r="O484"/>
  <c r="N484"/>
  <c r="M484"/>
  <c r="L484"/>
  <c r="X483"/>
  <c r="W483"/>
  <c r="V483"/>
  <c r="U483"/>
  <c r="T483"/>
  <c r="S483"/>
  <c r="R483"/>
  <c r="Q483"/>
  <c r="P483"/>
  <c r="O483"/>
  <c r="N483"/>
  <c r="M483"/>
  <c r="L483" s="1"/>
  <c r="I483"/>
  <c r="D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X455"/>
  <c r="W455"/>
  <c r="V455"/>
  <c r="U455"/>
  <c r="T455"/>
  <c r="S455"/>
  <c r="R455"/>
  <c r="Q455"/>
  <c r="P455"/>
  <c r="O455"/>
  <c r="N455"/>
  <c r="M455"/>
  <c r="L455" s="1"/>
  <c r="X454"/>
  <c r="W454"/>
  <c r="V454"/>
  <c r="U454"/>
  <c r="T454"/>
  <c r="S454"/>
  <c r="R454"/>
  <c r="Q454"/>
  <c r="P454"/>
  <c r="O454"/>
  <c r="N454"/>
  <c r="M454"/>
  <c r="L454"/>
  <c r="X453"/>
  <c r="W453"/>
  <c r="V453"/>
  <c r="U453"/>
  <c r="T453"/>
  <c r="S453"/>
  <c r="R453"/>
  <c r="Q453"/>
  <c r="P453"/>
  <c r="O453"/>
  <c r="N453"/>
  <c r="M453"/>
  <c r="L453" s="1"/>
  <c r="I453"/>
  <c r="D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X422"/>
  <c r="W422"/>
  <c r="V422"/>
  <c r="U422"/>
  <c r="T422"/>
  <c r="S422"/>
  <c r="R422"/>
  <c r="Q422"/>
  <c r="P422"/>
  <c r="O422"/>
  <c r="N422"/>
  <c r="M422"/>
  <c r="L422"/>
  <c r="X421"/>
  <c r="W421"/>
  <c r="V421"/>
  <c r="U421"/>
  <c r="T421"/>
  <c r="S421"/>
  <c r="R421"/>
  <c r="Q421"/>
  <c r="P421"/>
  <c r="O421"/>
  <c r="N421"/>
  <c r="M421"/>
  <c r="L421" s="1"/>
  <c r="X420"/>
  <c r="W420"/>
  <c r="V420"/>
  <c r="U420"/>
  <c r="T420"/>
  <c r="S420"/>
  <c r="R420"/>
  <c r="Q420"/>
  <c r="P420"/>
  <c r="O420"/>
  <c r="N420"/>
  <c r="M420"/>
  <c r="L420"/>
  <c r="I420"/>
  <c r="D420"/>
  <c r="L419"/>
  <c r="L418"/>
  <c r="L417"/>
  <c r="L416"/>
  <c r="L415"/>
  <c r="L414"/>
  <c r="L413"/>
  <c r="L412"/>
  <c r="L411"/>
  <c r="L410"/>
  <c r="L409"/>
  <c r="L408"/>
  <c r="L407"/>
  <c r="L406"/>
  <c r="L405"/>
  <c r="X404"/>
  <c r="W404"/>
  <c r="V404"/>
  <c r="U404"/>
  <c r="T404"/>
  <c r="S404"/>
  <c r="R404"/>
  <c r="Q404"/>
  <c r="P404"/>
  <c r="O404"/>
  <c r="N404"/>
  <c r="M404"/>
  <c r="L404"/>
  <c r="X403"/>
  <c r="W403"/>
  <c r="V403"/>
  <c r="U403"/>
  <c r="T403"/>
  <c r="S403"/>
  <c r="R403"/>
  <c r="Q403"/>
  <c r="P403"/>
  <c r="O403"/>
  <c r="N403"/>
  <c r="M403"/>
  <c r="L403" s="1"/>
  <c r="X402"/>
  <c r="W402"/>
  <c r="V402"/>
  <c r="U402"/>
  <c r="T402"/>
  <c r="S402"/>
  <c r="R402"/>
  <c r="Q402"/>
  <c r="P402"/>
  <c r="O402"/>
  <c r="N402"/>
  <c r="M402"/>
  <c r="L402"/>
  <c r="I402"/>
  <c r="D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X377"/>
  <c r="W377"/>
  <c r="V377"/>
  <c r="U377"/>
  <c r="T377"/>
  <c r="S377"/>
  <c r="R377"/>
  <c r="Q377"/>
  <c r="P377"/>
  <c r="O377"/>
  <c r="N377"/>
  <c r="M377"/>
  <c r="L377" s="1"/>
  <c r="X376"/>
  <c r="W376"/>
  <c r="V376"/>
  <c r="U376"/>
  <c r="T376"/>
  <c r="S376"/>
  <c r="R376"/>
  <c r="Q376"/>
  <c r="P376"/>
  <c r="O376"/>
  <c r="N376"/>
  <c r="M376"/>
  <c r="L376"/>
  <c r="X375"/>
  <c r="W375"/>
  <c r="V375"/>
  <c r="U375"/>
  <c r="T375"/>
  <c r="S375"/>
  <c r="R375"/>
  <c r="Q375"/>
  <c r="P375"/>
  <c r="O375"/>
  <c r="N375"/>
  <c r="M375"/>
  <c r="L375" s="1"/>
  <c r="I375"/>
  <c r="D375"/>
  <c r="L374"/>
  <c r="L373"/>
  <c r="L372"/>
  <c r="L371"/>
  <c r="L370"/>
  <c r="L369"/>
  <c r="L368"/>
  <c r="L367"/>
  <c r="L366"/>
  <c r="L365"/>
  <c r="L364"/>
  <c r="L363"/>
  <c r="L362"/>
  <c r="L361"/>
  <c r="L360"/>
  <c r="X359"/>
  <c r="W359"/>
  <c r="V359"/>
  <c r="U359"/>
  <c r="T359"/>
  <c r="S359"/>
  <c r="R359"/>
  <c r="Q359"/>
  <c r="P359"/>
  <c r="O359"/>
  <c r="N359"/>
  <c r="M359"/>
  <c r="L359" s="1"/>
  <c r="X358"/>
  <c r="W358"/>
  <c r="V358"/>
  <c r="U358"/>
  <c r="T358"/>
  <c r="S358"/>
  <c r="R358"/>
  <c r="Q358"/>
  <c r="P358"/>
  <c r="O358"/>
  <c r="N358"/>
  <c r="M358"/>
  <c r="L358"/>
  <c r="X357"/>
  <c r="W357"/>
  <c r="V357"/>
  <c r="U357"/>
  <c r="T357"/>
  <c r="S357"/>
  <c r="R357"/>
  <c r="Q357"/>
  <c r="P357"/>
  <c r="O357"/>
  <c r="N357"/>
  <c r="M357"/>
  <c r="L357" s="1"/>
  <c r="I357"/>
  <c r="D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X332"/>
  <c r="W332"/>
  <c r="V332"/>
  <c r="U332"/>
  <c r="T332"/>
  <c r="S332"/>
  <c r="R332"/>
  <c r="Q332"/>
  <c r="P332"/>
  <c r="O332"/>
  <c r="N332"/>
  <c r="M332"/>
  <c r="L332"/>
  <c r="X331"/>
  <c r="W331"/>
  <c r="V331"/>
  <c r="U331"/>
  <c r="T331"/>
  <c r="S331"/>
  <c r="R331"/>
  <c r="Q331"/>
  <c r="P331"/>
  <c r="O331"/>
  <c r="N331"/>
  <c r="M331"/>
  <c r="L331"/>
  <c r="X330"/>
  <c r="W330"/>
  <c r="V330"/>
  <c r="U330"/>
  <c r="T330"/>
  <c r="S330"/>
  <c r="R330"/>
  <c r="Q330"/>
  <c r="P330"/>
  <c r="O330"/>
  <c r="N330"/>
  <c r="M330"/>
  <c r="L330"/>
  <c r="I330"/>
  <c r="D330"/>
  <c r="L329"/>
  <c r="L328"/>
  <c r="L327"/>
  <c r="L326"/>
  <c r="L325"/>
  <c r="L324"/>
  <c r="L323"/>
  <c r="L322"/>
  <c r="L321"/>
  <c r="L320"/>
  <c r="L319"/>
  <c r="L318"/>
  <c r="X317"/>
  <c r="W317"/>
  <c r="V317"/>
  <c r="U317"/>
  <c r="T317"/>
  <c r="S317"/>
  <c r="R317"/>
  <c r="Q317"/>
  <c r="P317"/>
  <c r="O317"/>
  <c r="N317"/>
  <c r="M317"/>
  <c r="L317" s="1"/>
  <c r="X316"/>
  <c r="W316"/>
  <c r="V316"/>
  <c r="U316"/>
  <c r="T316"/>
  <c r="S316"/>
  <c r="R316"/>
  <c r="Q316"/>
  <c r="P316"/>
  <c r="O316"/>
  <c r="N316"/>
  <c r="M316"/>
  <c r="L316"/>
  <c r="X315"/>
  <c r="W315"/>
  <c r="V315"/>
  <c r="U315"/>
  <c r="T315"/>
  <c r="S315"/>
  <c r="R315"/>
  <c r="Q315"/>
  <c r="P315"/>
  <c r="O315"/>
  <c r="N315"/>
  <c r="M315"/>
  <c r="L315" s="1"/>
  <c r="I315"/>
  <c r="D315"/>
  <c r="L314"/>
  <c r="L313"/>
  <c r="L312"/>
  <c r="L311"/>
  <c r="L310"/>
  <c r="L309"/>
  <c r="L308"/>
  <c r="L307"/>
  <c r="L306"/>
  <c r="L305"/>
  <c r="L304"/>
  <c r="L303"/>
  <c r="X302"/>
  <c r="W302"/>
  <c r="V302"/>
  <c r="U302"/>
  <c r="T302"/>
  <c r="S302"/>
  <c r="R302"/>
  <c r="Q302"/>
  <c r="P302"/>
  <c r="O302"/>
  <c r="N302"/>
  <c r="M302"/>
  <c r="L302"/>
  <c r="X301"/>
  <c r="W301"/>
  <c r="V301"/>
  <c r="U301"/>
  <c r="T301"/>
  <c r="S301"/>
  <c r="R301"/>
  <c r="Q301"/>
  <c r="P301"/>
  <c r="O301"/>
  <c r="N301"/>
  <c r="M301"/>
  <c r="L301" s="1"/>
  <c r="X300"/>
  <c r="W300"/>
  <c r="V300"/>
  <c r="U300"/>
  <c r="T300"/>
  <c r="S300"/>
  <c r="R300"/>
  <c r="Q300"/>
  <c r="P300"/>
  <c r="O300"/>
  <c r="N300"/>
  <c r="M300"/>
  <c r="L300"/>
  <c r="I300"/>
  <c r="D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X278"/>
  <c r="W278"/>
  <c r="V278"/>
  <c r="U278"/>
  <c r="T278"/>
  <c r="S278"/>
  <c r="R278"/>
  <c r="Q278"/>
  <c r="P278"/>
  <c r="O278"/>
  <c r="N278"/>
  <c r="M278"/>
  <c r="L278"/>
  <c r="X277"/>
  <c r="W277"/>
  <c r="V277"/>
  <c r="U277"/>
  <c r="T277"/>
  <c r="S277"/>
  <c r="R277"/>
  <c r="Q277"/>
  <c r="P277"/>
  <c r="O277"/>
  <c r="N277"/>
  <c r="M277"/>
  <c r="L277" s="1"/>
  <c r="X276"/>
  <c r="W276"/>
  <c r="V276"/>
  <c r="U276"/>
  <c r="T276"/>
  <c r="S276"/>
  <c r="R276"/>
  <c r="Q276"/>
  <c r="P276"/>
  <c r="O276"/>
  <c r="N276"/>
  <c r="M276"/>
  <c r="L276"/>
  <c r="I276"/>
  <c r="D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X257"/>
  <c r="W257"/>
  <c r="V257"/>
  <c r="U257"/>
  <c r="T257"/>
  <c r="S257"/>
  <c r="R257"/>
  <c r="Q257"/>
  <c r="P257"/>
  <c r="O257"/>
  <c r="N257"/>
  <c r="M257"/>
  <c r="L257"/>
  <c r="X256"/>
  <c r="W256"/>
  <c r="V256"/>
  <c r="U256"/>
  <c r="T256"/>
  <c r="S256"/>
  <c r="R256"/>
  <c r="Q256"/>
  <c r="P256"/>
  <c r="O256"/>
  <c r="N256"/>
  <c r="M256"/>
  <c r="L256"/>
  <c r="X255"/>
  <c r="W255"/>
  <c r="V255"/>
  <c r="U255"/>
  <c r="T255"/>
  <c r="S255"/>
  <c r="R255"/>
  <c r="Q255"/>
  <c r="P255"/>
  <c r="O255"/>
  <c r="N255"/>
  <c r="M255"/>
  <c r="L255" s="1"/>
  <c r="I255"/>
  <c r="D255"/>
  <c r="L254"/>
  <c r="L253"/>
  <c r="L252"/>
  <c r="L251"/>
  <c r="L250"/>
  <c r="L249"/>
  <c r="L248"/>
  <c r="L247"/>
  <c r="L246"/>
  <c r="L245"/>
  <c r="L244"/>
  <c r="L243"/>
  <c r="X242"/>
  <c r="W242"/>
  <c r="V242"/>
  <c r="U242"/>
  <c r="T242"/>
  <c r="S242"/>
  <c r="R242"/>
  <c r="Q242"/>
  <c r="P242"/>
  <c r="O242"/>
  <c r="N242"/>
  <c r="M242"/>
  <c r="L242"/>
  <c r="X241"/>
  <c r="W241"/>
  <c r="V241"/>
  <c r="U241"/>
  <c r="T241"/>
  <c r="S241"/>
  <c r="R241"/>
  <c r="Q241"/>
  <c r="P241"/>
  <c r="O241"/>
  <c r="N241"/>
  <c r="M241"/>
  <c r="L241" s="1"/>
  <c r="X240"/>
  <c r="W240"/>
  <c r="V240"/>
  <c r="U240"/>
  <c r="T240"/>
  <c r="S240"/>
  <c r="R240"/>
  <c r="Q240"/>
  <c r="P240"/>
  <c r="O240"/>
  <c r="N240"/>
  <c r="M240"/>
  <c r="L240"/>
  <c r="I240"/>
  <c r="D240"/>
  <c r="L239"/>
  <c r="L238"/>
  <c r="L237"/>
  <c r="L236"/>
  <c r="L235"/>
  <c r="L234"/>
  <c r="L233"/>
  <c r="L232"/>
  <c r="L231"/>
  <c r="X230"/>
  <c r="W230"/>
  <c r="V230"/>
  <c r="U230"/>
  <c r="T230"/>
  <c r="S230"/>
  <c r="R230"/>
  <c r="Q230"/>
  <c r="P230"/>
  <c r="O230"/>
  <c r="N230"/>
  <c r="M230"/>
  <c r="L230"/>
  <c r="X229"/>
  <c r="W229"/>
  <c r="V229"/>
  <c r="U229"/>
  <c r="T229"/>
  <c r="S229"/>
  <c r="R229"/>
  <c r="Q229"/>
  <c r="P229"/>
  <c r="O229"/>
  <c r="N229"/>
  <c r="M229"/>
  <c r="L229" s="1"/>
  <c r="X228"/>
  <c r="W228"/>
  <c r="V228"/>
  <c r="U228"/>
  <c r="T228"/>
  <c r="S228"/>
  <c r="R228"/>
  <c r="Q228"/>
  <c r="P228"/>
  <c r="O228"/>
  <c r="N228"/>
  <c r="M228"/>
  <c r="L228"/>
  <c r="I228"/>
  <c r="D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X209"/>
  <c r="W209"/>
  <c r="V209"/>
  <c r="U209"/>
  <c r="T209"/>
  <c r="S209"/>
  <c r="R209"/>
  <c r="Q209"/>
  <c r="P209"/>
  <c r="O209"/>
  <c r="N209"/>
  <c r="M209"/>
  <c r="L209" s="1"/>
  <c r="X208"/>
  <c r="W208"/>
  <c r="V208"/>
  <c r="U208"/>
  <c r="T208"/>
  <c r="S208"/>
  <c r="R208"/>
  <c r="Q208"/>
  <c r="P208"/>
  <c r="O208"/>
  <c r="N208"/>
  <c r="M208"/>
  <c r="L208"/>
  <c r="X207"/>
  <c r="W207"/>
  <c r="V207"/>
  <c r="U207"/>
  <c r="T207"/>
  <c r="S207"/>
  <c r="R207"/>
  <c r="Q207"/>
  <c r="P207"/>
  <c r="O207"/>
  <c r="N207"/>
  <c r="M207"/>
  <c r="L207" s="1"/>
  <c r="I207"/>
  <c r="D207"/>
  <c r="L206"/>
  <c r="L205"/>
  <c r="L204"/>
  <c r="L203"/>
  <c r="L202"/>
  <c r="L201"/>
  <c r="L200"/>
  <c r="L199"/>
  <c r="L198"/>
  <c r="L197"/>
  <c r="L196"/>
  <c r="L195"/>
  <c r="X194"/>
  <c r="W194"/>
  <c r="V194"/>
  <c r="U194"/>
  <c r="T194"/>
  <c r="S194"/>
  <c r="R194"/>
  <c r="Q194"/>
  <c r="P194"/>
  <c r="O194"/>
  <c r="N194"/>
  <c r="M194"/>
  <c r="L194"/>
  <c r="X193"/>
  <c r="W193"/>
  <c r="V193"/>
  <c r="U193"/>
  <c r="T193"/>
  <c r="S193"/>
  <c r="R193"/>
  <c r="Q193"/>
  <c r="P193"/>
  <c r="O193"/>
  <c r="N193"/>
  <c r="M193"/>
  <c r="L193" s="1"/>
  <c r="X192"/>
  <c r="W192"/>
  <c r="V192"/>
  <c r="U192"/>
  <c r="T192"/>
  <c r="S192"/>
  <c r="R192"/>
  <c r="Q192"/>
  <c r="P192"/>
  <c r="O192"/>
  <c r="N192"/>
  <c r="M192"/>
  <c r="L192"/>
  <c r="I192"/>
  <c r="D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X161"/>
  <c r="W161"/>
  <c r="V161"/>
  <c r="U161"/>
  <c r="T161"/>
  <c r="S161"/>
  <c r="R161"/>
  <c r="Q161"/>
  <c r="P161"/>
  <c r="O161"/>
  <c r="N161"/>
  <c r="M161"/>
  <c r="L161" s="1"/>
  <c r="X160"/>
  <c r="W160"/>
  <c r="V160"/>
  <c r="U160"/>
  <c r="T160"/>
  <c r="S160"/>
  <c r="R160"/>
  <c r="Q160"/>
  <c r="P160"/>
  <c r="O160"/>
  <c r="N160"/>
  <c r="M160"/>
  <c r="L160"/>
  <c r="X159"/>
  <c r="W159"/>
  <c r="V159"/>
  <c r="U159"/>
  <c r="T159"/>
  <c r="S159"/>
  <c r="R159"/>
  <c r="Q159"/>
  <c r="P159"/>
  <c r="O159"/>
  <c r="N159"/>
  <c r="M159"/>
  <c r="L159" s="1"/>
  <c r="I159"/>
  <c r="D159"/>
  <c r="L158"/>
  <c r="L157"/>
  <c r="L156"/>
  <c r="L155"/>
  <c r="L154"/>
  <c r="L153"/>
  <c r="L152"/>
  <c r="L151"/>
  <c r="L150"/>
  <c r="L149"/>
  <c r="L148"/>
  <c r="L147"/>
  <c r="X146"/>
  <c r="W146"/>
  <c r="V146"/>
  <c r="U146"/>
  <c r="T146"/>
  <c r="S146"/>
  <c r="R146"/>
  <c r="Q146"/>
  <c r="P146"/>
  <c r="O146"/>
  <c r="N146"/>
  <c r="M146"/>
  <c r="L146"/>
  <c r="X145"/>
  <c r="W145"/>
  <c r="V145"/>
  <c r="U145"/>
  <c r="T145"/>
  <c r="S145"/>
  <c r="R145"/>
  <c r="Q145"/>
  <c r="P145"/>
  <c r="O145"/>
  <c r="N145"/>
  <c r="M145"/>
  <c r="L145" s="1"/>
  <c r="X144"/>
  <c r="W144"/>
  <c r="V144"/>
  <c r="U144"/>
  <c r="T144"/>
  <c r="S144"/>
  <c r="R144"/>
  <c r="Q144"/>
  <c r="P144"/>
  <c r="O144"/>
  <c r="N144"/>
  <c r="M144"/>
  <c r="L144"/>
  <c r="I144"/>
  <c r="D144"/>
  <c r="L143"/>
  <c r="L142"/>
  <c r="L141"/>
  <c r="L140"/>
  <c r="L139"/>
  <c r="L138"/>
  <c r="L137"/>
  <c r="L136"/>
  <c r="L135"/>
  <c r="L134"/>
  <c r="L133"/>
  <c r="L132"/>
  <c r="X131"/>
  <c r="W131"/>
  <c r="V131"/>
  <c r="U131"/>
  <c r="T131"/>
  <c r="S131"/>
  <c r="R131"/>
  <c r="Q131"/>
  <c r="P131"/>
  <c r="O131"/>
  <c r="N131"/>
  <c r="M131"/>
  <c r="L131" s="1"/>
  <c r="X130"/>
  <c r="W130"/>
  <c r="V130"/>
  <c r="U130"/>
  <c r="T130"/>
  <c r="S130"/>
  <c r="R130"/>
  <c r="Q130"/>
  <c r="P130"/>
  <c r="O130"/>
  <c r="N130"/>
  <c r="M130"/>
  <c r="L130"/>
  <c r="X129"/>
  <c r="W129"/>
  <c r="V129"/>
  <c r="U129"/>
  <c r="T129"/>
  <c r="S129"/>
  <c r="R129"/>
  <c r="Q129"/>
  <c r="P129"/>
  <c r="O129"/>
  <c r="N129"/>
  <c r="M129"/>
  <c r="L129" s="1"/>
  <c r="I129"/>
  <c r="D129"/>
  <c r="L128"/>
  <c r="L127"/>
  <c r="L126"/>
  <c r="L125"/>
  <c r="L124"/>
  <c r="L123"/>
  <c r="L122"/>
  <c r="L121"/>
  <c r="L120"/>
  <c r="L119"/>
  <c r="L118"/>
  <c r="L117"/>
  <c r="L116"/>
  <c r="L115"/>
  <c r="L114"/>
  <c r="X113"/>
  <c r="W113"/>
  <c r="V113"/>
  <c r="U113"/>
  <c r="T113"/>
  <c r="S113"/>
  <c r="R113"/>
  <c r="Q113"/>
  <c r="P113"/>
  <c r="O113"/>
  <c r="N113"/>
  <c r="M113"/>
  <c r="L113" s="1"/>
  <c r="X112"/>
  <c r="W112"/>
  <c r="V112"/>
  <c r="U112"/>
  <c r="T112"/>
  <c r="S112"/>
  <c r="R112"/>
  <c r="Q112"/>
  <c r="P112"/>
  <c r="O112"/>
  <c r="N112"/>
  <c r="M112"/>
  <c r="L112"/>
  <c r="X111"/>
  <c r="W111"/>
  <c r="V111"/>
  <c r="U111"/>
  <c r="T111"/>
  <c r="S111"/>
  <c r="R111"/>
  <c r="Q111"/>
  <c r="P111"/>
  <c r="O111"/>
  <c r="N111"/>
  <c r="M111"/>
  <c r="L111" s="1"/>
  <c r="I111"/>
  <c r="D111"/>
  <c r="L110"/>
  <c r="L109"/>
  <c r="L108"/>
  <c r="L107"/>
  <c r="L106"/>
  <c r="L105"/>
  <c r="L104"/>
  <c r="L103"/>
  <c r="L102"/>
  <c r="X101"/>
  <c r="W101"/>
  <c r="V101"/>
  <c r="U101"/>
  <c r="T101"/>
  <c r="S101"/>
  <c r="R101"/>
  <c r="Q101"/>
  <c r="P101"/>
  <c r="O101"/>
  <c r="N101"/>
  <c r="M101"/>
  <c r="L101" s="1"/>
  <c r="X100"/>
  <c r="W100"/>
  <c r="V100"/>
  <c r="U100"/>
  <c r="T100"/>
  <c r="S100"/>
  <c r="R100"/>
  <c r="Q100"/>
  <c r="P100"/>
  <c r="O100"/>
  <c r="N100"/>
  <c r="M100"/>
  <c r="L100"/>
  <c r="X99"/>
  <c r="W99"/>
  <c r="V99"/>
  <c r="U99"/>
  <c r="T99"/>
  <c r="S99"/>
  <c r="R99"/>
  <c r="Q99"/>
  <c r="P99"/>
  <c r="O99"/>
  <c r="N99"/>
  <c r="M99"/>
  <c r="L99" s="1"/>
  <c r="I99"/>
  <c r="D99"/>
  <c r="L98"/>
  <c r="L97"/>
  <c r="L96"/>
  <c r="L95"/>
  <c r="L94"/>
  <c r="L93"/>
  <c r="L92"/>
  <c r="L91"/>
  <c r="L90"/>
  <c r="L89"/>
  <c r="L88"/>
  <c r="L87"/>
  <c r="X86"/>
  <c r="W86"/>
  <c r="V86"/>
  <c r="U86"/>
  <c r="T86"/>
  <c r="S86"/>
  <c r="R86"/>
  <c r="Q86"/>
  <c r="P86"/>
  <c r="O86"/>
  <c r="N86"/>
  <c r="M86"/>
  <c r="L86"/>
  <c r="X85"/>
  <c r="W85"/>
  <c r="V85"/>
  <c r="U85"/>
  <c r="T85"/>
  <c r="S85"/>
  <c r="R85"/>
  <c r="Q85"/>
  <c r="P85"/>
  <c r="O85"/>
  <c r="N85"/>
  <c r="M85"/>
  <c r="L85" s="1"/>
  <c r="X84"/>
  <c r="W84"/>
  <c r="V84"/>
  <c r="U84"/>
  <c r="T84"/>
  <c r="S84"/>
  <c r="R84"/>
  <c r="Q84"/>
  <c r="P84"/>
  <c r="O84"/>
  <c r="N84"/>
  <c r="M84"/>
  <c r="L84"/>
  <c r="I84"/>
  <c r="D84"/>
  <c r="L83"/>
  <c r="L82"/>
  <c r="L81"/>
  <c r="L80"/>
  <c r="L79"/>
  <c r="L78"/>
  <c r="L77"/>
  <c r="L76"/>
  <c r="L75"/>
  <c r="L74"/>
  <c r="L73"/>
  <c r="L72"/>
  <c r="X71"/>
  <c r="W71"/>
  <c r="V71"/>
  <c r="U71"/>
  <c r="T71"/>
  <c r="S71"/>
  <c r="R71"/>
  <c r="Q71"/>
  <c r="P71"/>
  <c r="O71"/>
  <c r="N71"/>
  <c r="M71"/>
  <c r="L71" s="1"/>
  <c r="X70"/>
  <c r="W70"/>
  <c r="V70"/>
  <c r="U70"/>
  <c r="T70"/>
  <c r="S70"/>
  <c r="R70"/>
  <c r="Q70"/>
  <c r="P70"/>
  <c r="O70"/>
  <c r="N70"/>
  <c r="M70"/>
  <c r="L70"/>
  <c r="X69"/>
  <c r="W69"/>
  <c r="V69"/>
  <c r="U69"/>
  <c r="T69"/>
  <c r="S69"/>
  <c r="R69"/>
  <c r="Q69"/>
  <c r="P69"/>
  <c r="O69"/>
  <c r="N69"/>
  <c r="M69"/>
  <c r="L69" s="1"/>
  <c r="I69"/>
  <c r="D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X50"/>
  <c r="W50"/>
  <c r="V50"/>
  <c r="U50"/>
  <c r="T50"/>
  <c r="S50"/>
  <c r="R50"/>
  <c r="Q50"/>
  <c r="P50"/>
  <c r="O50"/>
  <c r="N50"/>
  <c r="M50"/>
  <c r="L50"/>
  <c r="X49"/>
  <c r="W49"/>
  <c r="V49"/>
  <c r="U49"/>
  <c r="T49"/>
  <c r="S49"/>
  <c r="R49"/>
  <c r="Q49"/>
  <c r="P49"/>
  <c r="O49"/>
  <c r="N49"/>
  <c r="M49"/>
  <c r="L49" s="1"/>
  <c r="X48"/>
  <c r="W48"/>
  <c r="V48"/>
  <c r="U48"/>
  <c r="T48"/>
  <c r="S48"/>
  <c r="R48"/>
  <c r="Q48"/>
  <c r="P48"/>
  <c r="O48"/>
  <c r="N48"/>
  <c r="M48"/>
  <c r="L48"/>
  <c r="I48"/>
  <c r="D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X29"/>
  <c r="W29"/>
  <c r="V29"/>
  <c r="U29"/>
  <c r="T29"/>
  <c r="S29"/>
  <c r="R29"/>
  <c r="Q29"/>
  <c r="P29"/>
  <c r="O29"/>
  <c r="N29"/>
  <c r="M29"/>
  <c r="L29" s="1"/>
  <c r="X28"/>
  <c r="W28"/>
  <c r="V28"/>
  <c r="U28"/>
  <c r="T28"/>
  <c r="S28"/>
  <c r="R28"/>
  <c r="Q28"/>
  <c r="P28"/>
  <c r="O28"/>
  <c r="N28"/>
  <c r="M28"/>
  <c r="L28"/>
  <c r="X27"/>
  <c r="W27"/>
  <c r="V27"/>
  <c r="U27"/>
  <c r="T27"/>
  <c r="S27"/>
  <c r="R27"/>
  <c r="Q27"/>
  <c r="P27"/>
  <c r="O27"/>
  <c r="N27"/>
  <c r="M27"/>
  <c r="L27" s="1"/>
  <c r="I27"/>
  <c r="D27"/>
  <c r="L26"/>
  <c r="L25"/>
  <c r="L24"/>
  <c r="L23"/>
  <c r="L22"/>
  <c r="L21"/>
  <c r="L20"/>
  <c r="L19"/>
  <c r="L18"/>
  <c r="X17"/>
  <c r="W17"/>
  <c r="W14" s="1"/>
  <c r="V17"/>
  <c r="U17"/>
  <c r="U14" s="1"/>
  <c r="T17"/>
  <c r="S17"/>
  <c r="S14" s="1"/>
  <c r="R17"/>
  <c r="Q17"/>
  <c r="Q14" s="1"/>
  <c r="P17"/>
  <c r="O17"/>
  <c r="O14" s="1"/>
  <c r="N17"/>
  <c r="M17"/>
  <c r="L17" s="1"/>
  <c r="X16"/>
  <c r="X13" s="1"/>
  <c r="X9" s="1"/>
  <c r="W16"/>
  <c r="V16"/>
  <c r="V13" s="1"/>
  <c r="V9" s="1"/>
  <c r="U16"/>
  <c r="T16"/>
  <c r="T13" s="1"/>
  <c r="T9" s="1"/>
  <c r="S16"/>
  <c r="R16"/>
  <c r="R13" s="1"/>
  <c r="R9" s="1"/>
  <c r="Q16"/>
  <c r="P16"/>
  <c r="P13" s="1"/>
  <c r="P9" s="1"/>
  <c r="O16"/>
  <c r="N16"/>
  <c r="N13" s="1"/>
  <c r="N9" s="1"/>
  <c r="M16"/>
  <c r="L16"/>
  <c r="X15"/>
  <c r="W15"/>
  <c r="W12" s="1"/>
  <c r="V15"/>
  <c r="U15"/>
  <c r="U12" s="1"/>
  <c r="T15"/>
  <c r="S15"/>
  <c r="S12" s="1"/>
  <c r="R15"/>
  <c r="Q15"/>
  <c r="Q12" s="1"/>
  <c r="P15"/>
  <c r="O15"/>
  <c r="O12" s="1"/>
  <c r="N15"/>
  <c r="M15"/>
  <c r="L15" s="1"/>
  <c r="I15"/>
  <c r="D15"/>
  <c r="X14"/>
  <c r="V14"/>
  <c r="T14"/>
  <c r="R14"/>
  <c r="P14"/>
  <c r="N14"/>
  <c r="W13"/>
  <c r="U13"/>
  <c r="S13"/>
  <c r="Q13"/>
  <c r="O13"/>
  <c r="M13"/>
  <c r="L13" s="1"/>
  <c r="X12"/>
  <c r="V12"/>
  <c r="V11" s="1"/>
  <c r="T12"/>
  <c r="R12"/>
  <c r="R11" s="1"/>
  <c r="P12"/>
  <c r="N12"/>
  <c r="N11" s="1"/>
  <c r="I11"/>
  <c r="D11"/>
  <c r="H10"/>
  <c r="H9"/>
  <c r="H8"/>
  <c r="H7" s="1"/>
  <c r="O11" l="1"/>
  <c r="O8"/>
  <c r="Q11"/>
  <c r="Q8"/>
  <c r="S11"/>
  <c r="S8"/>
  <c r="U11"/>
  <c r="U8"/>
  <c r="W11"/>
  <c r="W8"/>
  <c r="N1778"/>
  <c r="N8"/>
  <c r="N7" s="1"/>
  <c r="P1778"/>
  <c r="P8"/>
  <c r="P7" s="1"/>
  <c r="R1778"/>
  <c r="R8"/>
  <c r="R7" s="1"/>
  <c r="T1778"/>
  <c r="T8"/>
  <c r="T7" s="1"/>
  <c r="V1778"/>
  <c r="V8"/>
  <c r="V7" s="1"/>
  <c r="X1778"/>
  <c r="X8"/>
  <c r="X7" s="1"/>
  <c r="P11"/>
  <c r="T11"/>
  <c r="X11"/>
  <c r="O10"/>
  <c r="Q10"/>
  <c r="S10"/>
  <c r="U10"/>
  <c r="W10"/>
  <c r="O2974"/>
  <c r="Q2974"/>
  <c r="S2974"/>
  <c r="U2974"/>
  <c r="W2974"/>
  <c r="O3170"/>
  <c r="Q3170"/>
  <c r="S3170"/>
  <c r="U3170"/>
  <c r="W3170"/>
  <c r="M12"/>
  <c r="M14"/>
  <c r="M1298"/>
  <c r="M1780"/>
  <c r="M8289"/>
  <c r="M14673"/>
  <c r="M2693"/>
  <c r="L2693" s="1"/>
  <c r="L2691" s="1"/>
  <c r="M2975"/>
  <c r="M2977"/>
  <c r="L2977" s="1"/>
  <c r="M3171"/>
  <c r="M3173"/>
  <c r="L3173" s="1"/>
  <c r="M9538"/>
  <c r="L1780" l="1"/>
  <c r="L1778" s="1"/>
  <c r="M9"/>
  <c r="L9" s="1"/>
  <c r="L1298"/>
  <c r="L1297" s="1"/>
  <c r="M1297"/>
  <c r="L12"/>
  <c r="L11" s="1"/>
  <c r="M11"/>
  <c r="M8"/>
  <c r="L3171"/>
  <c r="L3170" s="1"/>
  <c r="M3170"/>
  <c r="L2975"/>
  <c r="L2974" s="1"/>
  <c r="M2974"/>
  <c r="L14"/>
  <c r="M10"/>
  <c r="L10" s="1"/>
  <c r="M2691"/>
  <c r="M1778"/>
  <c r="W7"/>
  <c r="U7"/>
  <c r="S7"/>
  <c r="Q7"/>
  <c r="O7"/>
  <c r="L8" l="1"/>
  <c r="L7" s="1"/>
  <c r="M7"/>
</calcChain>
</file>

<file path=xl/sharedStrings.xml><?xml version="1.0" encoding="utf-8"?>
<sst xmlns="http://schemas.openxmlformats.org/spreadsheetml/2006/main" count="48648" uniqueCount="22387">
  <si>
    <t xml:space="preserve">8. 폐기물 처리업체 현황 </t>
    <phoneticPr fontId="6" type="noConversion"/>
  </si>
  <si>
    <t xml:space="preserve">     가.  수집·운반업체(생활 및 사업장폐기물)</t>
    <phoneticPr fontId="6" type="noConversion"/>
  </si>
  <si>
    <t>구분</t>
    <phoneticPr fontId="15" type="noConversion"/>
  </si>
  <si>
    <t>허가대상
폐기물</t>
    <phoneticPr fontId="15" type="noConversion"/>
  </si>
  <si>
    <t>업체명</t>
    <phoneticPr fontId="15" type="noConversion"/>
  </si>
  <si>
    <t>등록·관리번호
(승인·허가일)</t>
    <phoneticPr fontId="15" type="noConversion"/>
  </si>
  <si>
    <t>대표자</t>
    <phoneticPr fontId="15" type="noConversion"/>
  </si>
  <si>
    <t>소재지</t>
    <phoneticPr fontId="15" type="noConversion"/>
  </si>
  <si>
    <t>전화번호</t>
    <phoneticPr fontId="15" type="noConversion"/>
  </si>
  <si>
    <t>2016년
처리량
(톤/년)</t>
    <phoneticPr fontId="15" type="noConversion"/>
  </si>
  <si>
    <t>수집·운반 차량 현황</t>
    <phoneticPr fontId="15" type="noConversion"/>
  </si>
  <si>
    <t>시도</t>
    <phoneticPr fontId="15" type="noConversion"/>
  </si>
  <si>
    <t>시군구</t>
    <phoneticPr fontId="15" type="noConversion"/>
  </si>
  <si>
    <t>총계 (대)</t>
    <phoneticPr fontId="15" type="noConversion"/>
  </si>
  <si>
    <t>밀폐식
차량 (대)</t>
    <phoneticPr fontId="15" type="noConversion"/>
  </si>
  <si>
    <t>운반용 
압착·압축차량(대)</t>
    <phoneticPr fontId="15" type="noConversion"/>
  </si>
  <si>
    <t>기계식상차장치부착차량(대)</t>
    <phoneticPr fontId="15" type="noConversion"/>
  </si>
  <si>
    <t>수거·교반차량(대)</t>
    <phoneticPr fontId="15" type="noConversion"/>
  </si>
  <si>
    <t>발효
차량(대)</t>
    <phoneticPr fontId="15" type="noConversion"/>
  </si>
  <si>
    <t>탱크
로리(대)</t>
    <phoneticPr fontId="15" type="noConversion"/>
  </si>
  <si>
    <t>카고
트럭(대)</t>
    <phoneticPr fontId="15" type="noConversion"/>
  </si>
  <si>
    <t>암롤
트럭(대)</t>
    <phoneticPr fontId="15" type="noConversion"/>
  </si>
  <si>
    <t>컨테이너트럭(대)</t>
    <phoneticPr fontId="15" type="noConversion"/>
  </si>
  <si>
    <t>버켓
로더(대)</t>
    <phoneticPr fontId="15" type="noConversion"/>
  </si>
  <si>
    <t>덤프
트럭(대)</t>
    <phoneticPr fontId="15" type="noConversion"/>
  </si>
  <si>
    <t>기타(대)</t>
    <phoneticPr fontId="15" type="noConversion"/>
  </si>
  <si>
    <t>전국</t>
    <phoneticPr fontId="6" type="noConversion"/>
  </si>
  <si>
    <t>합계</t>
    <phoneticPr fontId="6" type="noConversion"/>
  </si>
  <si>
    <t>합계</t>
  </si>
  <si>
    <t>용도</t>
    <phoneticPr fontId="6" type="noConversion"/>
  </si>
  <si>
    <t>총계</t>
    <phoneticPr fontId="15" type="noConversion"/>
  </si>
  <si>
    <t>생활</t>
  </si>
  <si>
    <t>생활폐기물</t>
  </si>
  <si>
    <t>사업장</t>
  </si>
  <si>
    <t>음식물류폐기물</t>
  </si>
  <si>
    <t>생활/사업장</t>
  </si>
  <si>
    <t>사업장배출계</t>
  </si>
  <si>
    <t>서울</t>
    <phoneticPr fontId="15" type="noConversion"/>
  </si>
  <si>
    <t>소계</t>
    <phoneticPr fontId="15" type="noConversion"/>
  </si>
  <si>
    <t>용도</t>
  </si>
  <si>
    <t>총계</t>
    <phoneticPr fontId="15" type="noConversion"/>
  </si>
  <si>
    <t>종로구계</t>
    <phoneticPr fontId="15" type="noConversion"/>
  </si>
  <si>
    <t>종로구</t>
    <phoneticPr fontId="15" type="noConversion"/>
  </si>
  <si>
    <t>평아실업</t>
    <phoneticPr fontId="15" type="noConversion"/>
  </si>
  <si>
    <t>1976.10.22.</t>
    <phoneticPr fontId="15" type="noConversion"/>
  </si>
  <si>
    <t>김옥단</t>
    <phoneticPr fontId="15" type="noConversion"/>
  </si>
  <si>
    <t>지봉로5길7</t>
    <phoneticPr fontId="15" type="noConversion"/>
  </si>
  <si>
    <t>02-734-3731</t>
    <phoneticPr fontId="15" type="noConversion"/>
  </si>
  <si>
    <t>용도</t>
    <phoneticPr fontId="15" type="noConversion"/>
  </si>
  <si>
    <t>생활폐기물</t>
    <phoneticPr fontId="15" type="noConversion"/>
  </si>
  <si>
    <t>음식물류폐기물</t>
    <phoneticPr fontId="15" type="noConversion"/>
  </si>
  <si>
    <t>사업장배출계</t>
    <phoneticPr fontId="15" type="noConversion"/>
  </si>
  <si>
    <t>대승기업</t>
    <phoneticPr fontId="15" type="noConversion"/>
  </si>
  <si>
    <t>1974.08.31.</t>
    <phoneticPr fontId="15" type="noConversion"/>
  </si>
  <si>
    <t>허동길</t>
    <phoneticPr fontId="15" type="noConversion"/>
  </si>
  <si>
    <t>지봉로81</t>
    <phoneticPr fontId="15" type="noConversion"/>
  </si>
  <si>
    <t>02-723-0888</t>
    <phoneticPr fontId="15" type="noConversion"/>
  </si>
  <si>
    <t>심창기업</t>
    <phoneticPr fontId="15" type="noConversion"/>
  </si>
  <si>
    <t>1979.06.01.</t>
    <phoneticPr fontId="15" type="noConversion"/>
  </si>
  <si>
    <t>정정심</t>
    <phoneticPr fontId="15" type="noConversion"/>
  </si>
  <si>
    <t>강북구 도봉로328</t>
    <phoneticPr fontId="15" type="noConversion"/>
  </si>
  <si>
    <t>02-906-0005</t>
    <phoneticPr fontId="15" type="noConversion"/>
  </si>
  <si>
    <t>중구계</t>
    <phoneticPr fontId="15" type="noConversion"/>
  </si>
  <si>
    <t>중구</t>
    <phoneticPr fontId="15" type="noConversion"/>
  </si>
  <si>
    <t>거구실업</t>
    <phoneticPr fontId="15" type="noConversion"/>
  </si>
  <si>
    <t>92.10.19
(2003.4.1)</t>
  </si>
  <si>
    <t>이융대</t>
    <phoneticPr fontId="15" type="noConversion"/>
  </si>
  <si>
    <t>소공로6길 32-4</t>
    <phoneticPr fontId="15" type="noConversion"/>
  </si>
  <si>
    <t>02-319-7406</t>
  </si>
  <si>
    <t>동보환경</t>
    <phoneticPr fontId="15" type="noConversion"/>
  </si>
  <si>
    <t>송용호</t>
    <phoneticPr fontId="15" type="noConversion"/>
  </si>
  <si>
    <t>다산로 32, 207호 (신당동, 남산타운아파트2상가)</t>
    <phoneticPr fontId="15" type="noConversion"/>
  </si>
  <si>
    <t>02-2234-1072</t>
  </si>
  <si>
    <t>무한기업</t>
    <phoneticPr fontId="15" type="noConversion"/>
  </si>
  <si>
    <t>이병권</t>
    <phoneticPr fontId="15" type="noConversion"/>
  </si>
  <si>
    <t>을지로20길 12, 501호 (인현동1가, 대성빌딩)</t>
    <phoneticPr fontId="15" type="noConversion"/>
  </si>
  <si>
    <t>02-2264-6162</t>
  </si>
  <si>
    <t>민영주택</t>
    <phoneticPr fontId="15" type="noConversion"/>
  </si>
  <si>
    <t>양종원</t>
    <phoneticPr fontId="15" type="noConversion"/>
  </si>
  <si>
    <t>퇴계로 354, 301호 (신당동, 대승빌딩)</t>
    <phoneticPr fontId="15" type="noConversion"/>
  </si>
  <si>
    <t>02-2233-5411</t>
  </si>
  <si>
    <t>수도환경</t>
    <phoneticPr fontId="15" type="noConversion"/>
  </si>
  <si>
    <t>황계민</t>
    <phoneticPr fontId="15" type="noConversion"/>
  </si>
  <si>
    <t>퇴계로 264, 301호 (묵정동, 보림빌딩)</t>
    <phoneticPr fontId="15" type="noConversion"/>
  </si>
  <si>
    <t>02-2275-9608</t>
  </si>
  <si>
    <t>하경기업</t>
    <phoneticPr fontId="15" type="noConversion"/>
  </si>
  <si>
    <t>김우진</t>
    <phoneticPr fontId="15" type="noConversion"/>
  </si>
  <si>
    <t>만리재로 185, 101동 907호 (만리동2가, KCC파크타운)</t>
    <phoneticPr fontId="15" type="noConversion"/>
  </si>
  <si>
    <t>02-365-0097</t>
  </si>
  <si>
    <t>용산구계</t>
    <phoneticPr fontId="15" type="noConversion"/>
  </si>
  <si>
    <t>용산구</t>
    <phoneticPr fontId="15" type="noConversion"/>
  </si>
  <si>
    <t>생활</t>
    <phoneticPr fontId="15" type="noConversion"/>
  </si>
  <si>
    <t>대서환경㈜</t>
    <phoneticPr fontId="15" type="noConversion"/>
  </si>
  <si>
    <t>2000-3
(78.11.23.)</t>
  </si>
  <si>
    <t>이정호</t>
  </si>
  <si>
    <t xml:space="preserve"> 두텁바위로1가길 12</t>
  </si>
  <si>
    <t>02-3272-4613</t>
    <phoneticPr fontId="15" type="noConversion"/>
  </si>
  <si>
    <t>삼성환경㈜</t>
    <phoneticPr fontId="15" type="noConversion"/>
  </si>
  <si>
    <t>2000-7
(84.1.1.)</t>
  </si>
  <si>
    <t>양경희</t>
  </si>
  <si>
    <t xml:space="preserve"> 이촌로5 한강그랜드 오피스텔 613호</t>
  </si>
  <si>
    <t>02-718-5630</t>
    <phoneticPr fontId="15" type="noConversion"/>
  </si>
  <si>
    <t>한강기업㈜</t>
    <phoneticPr fontId="15" type="noConversion"/>
  </si>
  <si>
    <t>2000-5
(79.8.28.)</t>
  </si>
  <si>
    <t>남기춘</t>
  </si>
  <si>
    <t xml:space="preserve"> 원효로 75</t>
  </si>
  <si>
    <t>02-712-5630</t>
    <phoneticPr fontId="15" type="noConversion"/>
  </si>
  <si>
    <t>강남용역㈜</t>
    <phoneticPr fontId="15" type="noConversion"/>
  </si>
  <si>
    <t>2000-1
(80.12.15.)</t>
  </si>
  <si>
    <t>조종근</t>
  </si>
  <si>
    <t xml:space="preserve"> 한강대로109 용성비즈텔 1804호</t>
  </si>
  <si>
    <t>02-793-2944</t>
    <phoneticPr fontId="15" type="noConversion"/>
  </si>
  <si>
    <t>㈜나선기업</t>
    <phoneticPr fontId="15" type="noConversion"/>
  </si>
  <si>
    <t>2000-6
(79.11.10.)</t>
  </si>
  <si>
    <t>나무홍</t>
  </si>
  <si>
    <t xml:space="preserve"> 한강대로50길14 다리빌딩 303호</t>
  </si>
  <si>
    <t>02-3272-8982</t>
    <phoneticPr fontId="15" type="noConversion"/>
  </si>
  <si>
    <t>㈜더새론환경</t>
    <phoneticPr fontId="15" type="noConversion"/>
  </si>
  <si>
    <t>2000-7
(84.9.18.)</t>
    <phoneticPr fontId="15" type="noConversion"/>
  </si>
  <si>
    <t>송정환</t>
    <phoneticPr fontId="15" type="noConversion"/>
  </si>
  <si>
    <t xml:space="preserve"> 한강대로54길 7, 3층 302호</t>
  </si>
  <si>
    <t>02-796-4574</t>
    <phoneticPr fontId="15" type="noConversion"/>
  </si>
  <si>
    <t>성동구계</t>
    <phoneticPr fontId="15" type="noConversion"/>
  </si>
  <si>
    <t>성동구</t>
    <phoneticPr fontId="15" type="noConversion"/>
  </si>
  <si>
    <t>㈜고려도시개발</t>
  </si>
  <si>
    <t>제1980-1호
(80.9.1.)</t>
  </si>
  <si>
    <t>이재수</t>
  </si>
  <si>
    <t>성수1가2동 656-766</t>
    <phoneticPr fontId="15" type="noConversion"/>
  </si>
  <si>
    <t>02-463-4300</t>
    <phoneticPr fontId="15" type="noConversion"/>
  </si>
  <si>
    <t>㈜성동용역</t>
  </si>
  <si>
    <t>제1980-2호
(80.11.15.)</t>
  </si>
  <si>
    <t>이군복</t>
    <phoneticPr fontId="15" type="noConversion"/>
  </si>
  <si>
    <t>마장동 782-6</t>
    <phoneticPr fontId="15" type="noConversion"/>
  </si>
  <si>
    <t>02-2294-6300</t>
    <phoneticPr fontId="15" type="noConversion"/>
  </si>
  <si>
    <t>㈜나라환경</t>
  </si>
  <si>
    <t>제1996-3호
(96.10.16.)</t>
  </si>
  <si>
    <t>김장미
심재경</t>
    <phoneticPr fontId="15" type="noConversion"/>
  </si>
  <si>
    <t>성수2가3동 299-238</t>
    <phoneticPr fontId="15" type="noConversion"/>
  </si>
  <si>
    <t>02-2214-0075</t>
    <phoneticPr fontId="15" type="noConversion"/>
  </si>
  <si>
    <t>㈜신흥환경</t>
  </si>
  <si>
    <t>제1996-1호
(96.10.1.)</t>
  </si>
  <si>
    <t>최태준</t>
  </si>
  <si>
    <t>금호2가동 489</t>
    <phoneticPr fontId="15" type="noConversion"/>
  </si>
  <si>
    <t>02-2231-4426</t>
    <phoneticPr fontId="15" type="noConversion"/>
  </si>
  <si>
    <t>광진구계</t>
    <phoneticPr fontId="15" type="noConversion"/>
  </si>
  <si>
    <t>광진구</t>
    <phoneticPr fontId="15" type="noConversion"/>
  </si>
  <si>
    <t>로칼크린</t>
    <phoneticPr fontId="15" type="noConversion"/>
  </si>
  <si>
    <t>2001-1호
(2001.3.7)</t>
    <phoneticPr fontId="15" type="noConversion"/>
  </si>
  <si>
    <t>이영곤</t>
    <phoneticPr fontId="15" type="noConversion"/>
  </si>
  <si>
    <t>광장동530-1</t>
    <phoneticPr fontId="15" type="noConversion"/>
  </si>
  <si>
    <t>02-452-5611</t>
    <phoneticPr fontId="15" type="noConversion"/>
  </si>
  <si>
    <t>경동사</t>
    <phoneticPr fontId="15" type="noConversion"/>
  </si>
  <si>
    <t>2002-1호
(2002.12.23)</t>
    <phoneticPr fontId="15" type="noConversion"/>
  </si>
  <si>
    <t>구직회</t>
    <phoneticPr fontId="15" type="noConversion"/>
  </si>
  <si>
    <t>능동237-5</t>
    <phoneticPr fontId="15" type="noConversion"/>
  </si>
  <si>
    <t>02-447-9152</t>
    <phoneticPr fontId="15" type="noConversion"/>
  </si>
  <si>
    <t>장수환경</t>
    <phoneticPr fontId="15" type="noConversion"/>
  </si>
  <si>
    <t>2003-1호
(2003.11.26)</t>
    <phoneticPr fontId="15" type="noConversion"/>
  </si>
  <si>
    <t>이종</t>
    <phoneticPr fontId="15" type="noConversion"/>
  </si>
  <si>
    <t>자양동655-15</t>
    <phoneticPr fontId="15" type="noConversion"/>
  </si>
  <si>
    <t>02-452-6933</t>
    <phoneticPr fontId="15" type="noConversion"/>
  </si>
  <si>
    <t>대아</t>
    <phoneticPr fontId="15" type="noConversion"/>
  </si>
  <si>
    <t>2008-1호
(2008.8.1)</t>
    <phoneticPr fontId="15" type="noConversion"/>
  </si>
  <si>
    <t>신은식</t>
    <phoneticPr fontId="15" type="noConversion"/>
  </si>
  <si>
    <t>중곡동80-8</t>
    <phoneticPr fontId="15" type="noConversion"/>
  </si>
  <si>
    <t>02-2201-2005</t>
    <phoneticPr fontId="15" type="noConversion"/>
  </si>
  <si>
    <t>동대문구계</t>
    <phoneticPr fontId="15" type="noConversion"/>
  </si>
  <si>
    <t>동대문구</t>
    <phoneticPr fontId="15" type="noConversion"/>
  </si>
  <si>
    <t>제일환경㈜</t>
    <phoneticPr fontId="15" type="noConversion"/>
  </si>
  <si>
    <t>제1996-3호
(79.12.18)</t>
  </si>
  <si>
    <t>한기성</t>
    <phoneticPr fontId="15" type="noConversion"/>
  </si>
  <si>
    <t>약령중앙로 5(제기동)</t>
    <phoneticPr fontId="15" type="noConversion"/>
  </si>
  <si>
    <t>02-963-3795</t>
    <phoneticPr fontId="15" type="noConversion"/>
  </si>
  <si>
    <t>용마산업㈜</t>
    <phoneticPr fontId="15" type="noConversion"/>
  </si>
  <si>
    <t>제2009-1호
(1978.11.01)</t>
  </si>
  <si>
    <t>권한준</t>
    <phoneticPr fontId="15" type="noConversion"/>
  </si>
  <si>
    <t>답십리로 304(장안동)</t>
    <phoneticPr fontId="15" type="noConversion"/>
  </si>
  <si>
    <t>02-968-1966</t>
    <phoneticPr fontId="15" type="noConversion"/>
  </si>
  <si>
    <t>동양용역㈜</t>
    <phoneticPr fontId="15" type="noConversion"/>
  </si>
  <si>
    <t>제2009-2호
(2013.02.07)</t>
  </si>
  <si>
    <t>조용준</t>
    <phoneticPr fontId="15" type="noConversion"/>
  </si>
  <si>
    <t>한천로58길 139(이문동)</t>
    <phoneticPr fontId="15" type="noConversion"/>
  </si>
  <si>
    <t>02-2242-0807</t>
    <phoneticPr fontId="15" type="noConversion"/>
  </si>
  <si>
    <t>중랑구계</t>
    <phoneticPr fontId="15" type="noConversion"/>
  </si>
  <si>
    <t>중랑구</t>
    <phoneticPr fontId="15" type="noConversion"/>
  </si>
  <si>
    <t>중랑환경</t>
    <phoneticPr fontId="15" type="noConversion"/>
  </si>
  <si>
    <t>제1998-1호
(2007.10.16)</t>
    <phoneticPr fontId="15" type="noConversion"/>
  </si>
  <si>
    <t>박영춘</t>
    <phoneticPr fontId="15" type="noConversion"/>
  </si>
  <si>
    <t>망우2동 495</t>
    <phoneticPr fontId="15" type="noConversion"/>
  </si>
  <si>
    <t>02-491-1714</t>
    <phoneticPr fontId="15" type="noConversion"/>
  </si>
  <si>
    <t>우리환경</t>
    <phoneticPr fontId="15" type="noConversion"/>
  </si>
  <si>
    <t>제2001-6호
(2001.11.26)</t>
    <phoneticPr fontId="15" type="noConversion"/>
  </si>
  <si>
    <t>정광일 
김향균</t>
    <phoneticPr fontId="15" type="noConversion"/>
  </si>
  <si>
    <t>망우3동 4071</t>
    <phoneticPr fontId="15" type="noConversion"/>
  </si>
  <si>
    <t>02-435-4424</t>
    <phoneticPr fontId="15" type="noConversion"/>
  </si>
  <si>
    <t>용마용역</t>
    <phoneticPr fontId="15" type="noConversion"/>
  </si>
  <si>
    <t>제1998-2호
(1998.06.02)</t>
    <phoneticPr fontId="15" type="noConversion"/>
  </si>
  <si>
    <t>심순애</t>
    <phoneticPr fontId="15" type="noConversion"/>
  </si>
  <si>
    <t>신내1동 121</t>
    <phoneticPr fontId="15" type="noConversion"/>
  </si>
  <si>
    <t>02-434-2214</t>
    <phoneticPr fontId="15" type="noConversion"/>
  </si>
  <si>
    <t>클린중랑</t>
    <phoneticPr fontId="15" type="noConversion"/>
  </si>
  <si>
    <t>제2005-5호
(2009.01.28)</t>
    <phoneticPr fontId="15" type="noConversion"/>
  </si>
  <si>
    <t>최장옥</t>
    <phoneticPr fontId="15" type="noConversion"/>
  </si>
  <si>
    <t>상봉동 113-3</t>
    <phoneticPr fontId="15" type="noConversion"/>
  </si>
  <si>
    <t>02-492-1144</t>
    <phoneticPr fontId="15" type="noConversion"/>
  </si>
  <si>
    <t>사업장</t>
    <phoneticPr fontId="15" type="noConversion"/>
  </si>
  <si>
    <t>상익공영</t>
    <phoneticPr fontId="15" type="noConversion"/>
  </si>
  <si>
    <t>제2005-5호
(2014.02.13)</t>
    <phoneticPr fontId="15" type="noConversion"/>
  </si>
  <si>
    <t>노승희</t>
    <phoneticPr fontId="15" type="noConversion"/>
  </si>
  <si>
    <t>성북구계</t>
    <phoneticPr fontId="15" type="noConversion"/>
  </si>
  <si>
    <t>성북구</t>
    <phoneticPr fontId="15" type="noConversion"/>
  </si>
  <si>
    <t>철한정화기업㈜</t>
    <phoneticPr fontId="15" type="noConversion"/>
  </si>
  <si>
    <t>2009-1
(2006.03.06)</t>
    <phoneticPr fontId="15" type="noConversion"/>
  </si>
  <si>
    <t>유병순</t>
    <phoneticPr fontId="15" type="noConversion"/>
  </si>
  <si>
    <t>한천로 594, 2층</t>
    <phoneticPr fontId="15" type="noConversion"/>
  </si>
  <si>
    <t>02-959-3922</t>
  </si>
  <si>
    <t>(주)강남환경</t>
    <phoneticPr fontId="15" type="noConversion"/>
  </si>
  <si>
    <t>2009-2
(2009.04.13)</t>
    <phoneticPr fontId="15" type="noConversion"/>
  </si>
  <si>
    <t>장국웅</t>
    <phoneticPr fontId="15" type="noConversion"/>
  </si>
  <si>
    <t>한천로80길 19</t>
    <phoneticPr fontId="15" type="noConversion"/>
  </si>
  <si>
    <t>02-959-5170</t>
  </si>
  <si>
    <t>㈜태한환경</t>
    <phoneticPr fontId="15" type="noConversion"/>
  </si>
  <si>
    <t>2009-3
(2006.09.20)</t>
    <phoneticPr fontId="15" type="noConversion"/>
  </si>
  <si>
    <t>최재곤</t>
    <phoneticPr fontId="15" type="noConversion"/>
  </si>
  <si>
    <t>오패산로 23, 4층</t>
    <phoneticPr fontId="15" type="noConversion"/>
  </si>
  <si>
    <t>02-941-4251</t>
  </si>
  <si>
    <t>(주)두리사업</t>
    <phoneticPr fontId="15" type="noConversion"/>
  </si>
  <si>
    <t>2011-1
(2011.10.05)</t>
    <phoneticPr fontId="15" type="noConversion"/>
  </si>
  <si>
    <t>은경순</t>
    <phoneticPr fontId="15" type="noConversion"/>
  </si>
  <si>
    <t>오패산로 29</t>
    <phoneticPr fontId="15" type="noConversion"/>
  </si>
  <si>
    <t>02-910-9200</t>
    <phoneticPr fontId="15" type="noConversion"/>
  </si>
  <si>
    <t>강북구계</t>
    <phoneticPr fontId="15" type="noConversion"/>
  </si>
  <si>
    <t>강북구</t>
    <phoneticPr fontId="15" type="noConversion"/>
  </si>
  <si>
    <t>청원환경㈜</t>
    <phoneticPr fontId="15" type="noConversion"/>
  </si>
  <si>
    <t>2007.2.1
2007-1</t>
    <phoneticPr fontId="15" type="noConversion"/>
  </si>
  <si>
    <t>김창제</t>
    <phoneticPr fontId="15" type="noConversion"/>
  </si>
  <si>
    <t>노해로90</t>
    <phoneticPr fontId="15" type="noConversion"/>
  </si>
  <si>
    <t>02-992-6162</t>
    <phoneticPr fontId="15" type="noConversion"/>
  </si>
  <si>
    <t>백우기업㈜</t>
    <phoneticPr fontId="15" type="noConversion"/>
  </si>
  <si>
    <t>1995.9.15
95-23</t>
    <phoneticPr fontId="15" type="noConversion"/>
  </si>
  <si>
    <t>양승우 
정정심</t>
    <phoneticPr fontId="15" type="noConversion"/>
  </si>
  <si>
    <t>도봉로328, 1823호</t>
    <phoneticPr fontId="15" type="noConversion"/>
  </si>
  <si>
    <t>02-991-2816</t>
    <phoneticPr fontId="15" type="noConversion"/>
  </si>
  <si>
    <t>㈜케이비티환경</t>
    <phoneticPr fontId="15" type="noConversion"/>
  </si>
  <si>
    <t>2016.5.13
201500002</t>
    <phoneticPr fontId="15" type="noConversion"/>
  </si>
  <si>
    <t>위 환</t>
    <phoneticPr fontId="15" type="noConversion"/>
  </si>
  <si>
    <t>도봉로328, 1405호</t>
    <phoneticPr fontId="15" type="noConversion"/>
  </si>
  <si>
    <t>02-900-0850</t>
    <phoneticPr fontId="15" type="noConversion"/>
  </si>
  <si>
    <t>㈜유공클린환경
(강북지점)</t>
    <phoneticPr fontId="15" type="noConversion"/>
  </si>
  <si>
    <t>2015.11.11
201500003</t>
    <phoneticPr fontId="15" type="noConversion"/>
  </si>
  <si>
    <t>최하진</t>
    <phoneticPr fontId="15" type="noConversion"/>
  </si>
  <si>
    <t>한천로129길36</t>
    <phoneticPr fontId="15" type="noConversion"/>
  </si>
  <si>
    <t>02-902-0055</t>
    <phoneticPr fontId="15" type="noConversion"/>
  </si>
  <si>
    <t>도봉구계</t>
    <phoneticPr fontId="15" type="noConversion"/>
  </si>
  <si>
    <t>도봉구</t>
    <phoneticPr fontId="15" type="noConversion"/>
  </si>
  <si>
    <t>경일종합개발㈜</t>
  </si>
  <si>
    <t>제1993-17호
(1993.10.15)</t>
    <phoneticPr fontId="15" type="noConversion"/>
  </si>
  <si>
    <t>진용남</t>
  </si>
  <si>
    <t>쌍문동 85-26</t>
    <phoneticPr fontId="15" type="noConversion"/>
  </si>
  <si>
    <t>02-991-2817</t>
    <phoneticPr fontId="15" type="noConversion"/>
  </si>
  <si>
    <t>경원환경개발㈜</t>
  </si>
  <si>
    <t>제1992-13호
(1992.10.15)</t>
    <phoneticPr fontId="15" type="noConversion"/>
  </si>
  <si>
    <t>양병렬
박춘식</t>
  </si>
  <si>
    <t>도봉1동 613-14 숙진빌딩 3층</t>
    <phoneticPr fontId="15" type="noConversion"/>
  </si>
  <si>
    <t>02-993-4839</t>
    <phoneticPr fontId="15" type="noConversion"/>
  </si>
  <si>
    <t>㈜백승기업</t>
  </si>
  <si>
    <t>제1994-001호
(1994.12.6)</t>
    <phoneticPr fontId="15" type="noConversion"/>
  </si>
  <si>
    <t>진영수
김준범</t>
  </si>
  <si>
    <t>방학동 719-2</t>
    <phoneticPr fontId="15" type="noConversion"/>
  </si>
  <si>
    <t>02-3493-6675</t>
    <phoneticPr fontId="15" type="noConversion"/>
  </si>
  <si>
    <t>도원환경㈜</t>
  </si>
  <si>
    <t>제2003-1호
(2003.3.7)</t>
    <phoneticPr fontId="15" type="noConversion"/>
  </si>
  <si>
    <t>박종모</t>
  </si>
  <si>
    <t>마들로28길 63(도봉동)</t>
    <phoneticPr fontId="15" type="noConversion"/>
  </si>
  <si>
    <t>02-3491-0160</t>
    <phoneticPr fontId="15" type="noConversion"/>
  </si>
  <si>
    <t>썬에코텍(주)</t>
  </si>
  <si>
    <t>2004-5
(2004.12.23.)</t>
  </si>
  <si>
    <t>최성열</t>
    <phoneticPr fontId="15" type="noConversion"/>
  </si>
  <si>
    <t>도봉로152길 16(방학동) 북한산현대렉시온928호</t>
    <phoneticPr fontId="15" type="noConversion"/>
  </si>
  <si>
    <t>02-954-5800</t>
  </si>
  <si>
    <t>(주)건용산업개발</t>
  </si>
  <si>
    <t>1995-1
(1995.8.27)</t>
    <phoneticPr fontId="15" type="noConversion"/>
  </si>
  <si>
    <t>김태영</t>
  </si>
  <si>
    <t>노해로 341(창동) 신원리베르텔1101호</t>
    <phoneticPr fontId="15" type="noConversion"/>
  </si>
  <si>
    <t>02-990-2333</t>
  </si>
  <si>
    <t>(주)신잔토환경</t>
  </si>
  <si>
    <t>1997-1
(1997.6.21)</t>
    <phoneticPr fontId="15" type="noConversion"/>
  </si>
  <si>
    <t>박종혁</t>
  </si>
  <si>
    <t>창동 797</t>
    <phoneticPr fontId="15" type="noConversion"/>
  </si>
  <si>
    <t>02-995-4199</t>
  </si>
  <si>
    <t>한울아이엔디㈜</t>
    <phoneticPr fontId="15" type="noConversion"/>
  </si>
  <si>
    <t>2013-0001
(2013.05.13)</t>
    <phoneticPr fontId="15" type="noConversion"/>
  </si>
  <si>
    <t>임용빈</t>
    <phoneticPr fontId="15" type="noConversion"/>
  </si>
  <si>
    <t>마들로 724, 241호(도봉동,한양수자인)</t>
    <phoneticPr fontId="15" type="noConversion"/>
  </si>
  <si>
    <t>02-3491-8288</t>
    <phoneticPr fontId="15" type="noConversion"/>
  </si>
  <si>
    <t>㈜문안이엔티</t>
    <phoneticPr fontId="15" type="noConversion"/>
  </si>
  <si>
    <t>2015-0001
(2015.02.23)</t>
    <phoneticPr fontId="15" type="noConversion"/>
  </si>
  <si>
    <t>유종현</t>
    <phoneticPr fontId="15" type="noConversion"/>
  </si>
  <si>
    <t>도봉로169나길 6,405호(도봉동, 예손빌딩)</t>
    <phoneticPr fontId="15" type="noConversion"/>
  </si>
  <si>
    <t>070-8267-4366</t>
    <phoneticPr fontId="15" type="noConversion"/>
  </si>
  <si>
    <t>㈜한솔이디아이</t>
    <phoneticPr fontId="15" type="noConversion"/>
  </si>
  <si>
    <t>2015-0002
(2015.7.22)</t>
    <phoneticPr fontId="15" type="noConversion"/>
  </si>
  <si>
    <t>이경아</t>
    <phoneticPr fontId="15" type="noConversion"/>
  </si>
  <si>
    <t xml:space="preserve">도봉로 851,106동 307-1(도봉동, 럭키아파트상가) </t>
    <phoneticPr fontId="15" type="noConversion"/>
  </si>
  <si>
    <t>070-4070-4080</t>
    <phoneticPr fontId="15" type="noConversion"/>
  </si>
  <si>
    <t>노원구계</t>
    <phoneticPr fontId="15" type="noConversion"/>
  </si>
  <si>
    <t>노원구</t>
    <phoneticPr fontId="15" type="noConversion"/>
  </si>
  <si>
    <t>한국진개</t>
    <phoneticPr fontId="15" type="noConversion"/>
  </si>
  <si>
    <t>제94-1
(2003.3.21)</t>
    <phoneticPr fontId="15" type="noConversion"/>
  </si>
  <si>
    <t>양승우</t>
    <phoneticPr fontId="15" type="noConversion"/>
  </si>
  <si>
    <t>월계동556</t>
    <phoneticPr fontId="15" type="noConversion"/>
  </si>
  <si>
    <t>02-994-3440</t>
    <phoneticPr fontId="15" type="noConversion"/>
  </si>
  <si>
    <t>토재기업</t>
    <phoneticPr fontId="15" type="noConversion"/>
  </si>
  <si>
    <t>제94-2
(2003.3.21)</t>
    <phoneticPr fontId="15" type="noConversion"/>
  </si>
  <si>
    <t>이종명</t>
    <phoneticPr fontId="15" type="noConversion"/>
  </si>
  <si>
    <t>상계동459</t>
    <phoneticPr fontId="15" type="noConversion"/>
  </si>
  <si>
    <t>02-937-7500</t>
    <phoneticPr fontId="15" type="noConversion"/>
  </si>
  <si>
    <t>철한기업</t>
    <phoneticPr fontId="15" type="noConversion"/>
  </si>
  <si>
    <t>제94-3
(2003.3.21)</t>
    <phoneticPr fontId="15" type="noConversion"/>
  </si>
  <si>
    <t>윤근순</t>
    <phoneticPr fontId="15" type="noConversion"/>
  </si>
  <si>
    <t>공릉동366-2</t>
    <phoneticPr fontId="15" type="noConversion"/>
  </si>
  <si>
    <t>02-974-0352</t>
    <phoneticPr fontId="15" type="noConversion"/>
  </si>
  <si>
    <t>영명환경</t>
    <phoneticPr fontId="15" type="noConversion"/>
  </si>
  <si>
    <t>제94-4
(2003.3.21)</t>
    <phoneticPr fontId="15" type="noConversion"/>
  </si>
  <si>
    <t>김성욱</t>
    <phoneticPr fontId="15" type="noConversion"/>
  </si>
  <si>
    <t>상계동673</t>
    <phoneticPr fontId="15" type="noConversion"/>
  </si>
  <si>
    <t>02-933-2729</t>
    <phoneticPr fontId="15" type="noConversion"/>
  </si>
  <si>
    <t>은평구계</t>
    <phoneticPr fontId="15" type="noConversion"/>
  </si>
  <si>
    <t>은평구</t>
    <phoneticPr fontId="15" type="noConversion"/>
  </si>
  <si>
    <t>세명실업</t>
    <phoneticPr fontId="15" type="noConversion"/>
  </si>
  <si>
    <t>19940001
(79.4.24)</t>
    <phoneticPr fontId="15" type="noConversion"/>
  </si>
  <si>
    <t>김성종</t>
    <phoneticPr fontId="15" type="noConversion"/>
  </si>
  <si>
    <t>증산로17길30(신사동)</t>
    <phoneticPr fontId="15" type="noConversion"/>
  </si>
  <si>
    <t>02-305-3311</t>
    <phoneticPr fontId="15" type="noConversion"/>
  </si>
  <si>
    <t>태정기업</t>
    <phoneticPr fontId="15" type="noConversion"/>
  </si>
  <si>
    <t>199400002
(86.3.12)</t>
    <phoneticPr fontId="15" type="noConversion"/>
  </si>
  <si>
    <t>변웅룡</t>
    <phoneticPr fontId="15" type="noConversion"/>
  </si>
  <si>
    <t>진관1로77-8,404-106(진관동, 은평뉴타운폭포동상가)</t>
    <phoneticPr fontId="15" type="noConversion"/>
  </si>
  <si>
    <t>02-356-2213</t>
    <phoneticPr fontId="15" type="noConversion"/>
  </si>
  <si>
    <t>세림용역</t>
    <phoneticPr fontId="15" type="noConversion"/>
  </si>
  <si>
    <t>199400003
(87.1.10)</t>
    <phoneticPr fontId="15" type="noConversion"/>
  </si>
  <si>
    <t>이상철</t>
    <phoneticPr fontId="15" type="noConversion"/>
  </si>
  <si>
    <t>진흥로65,지층(역촌동)</t>
    <phoneticPr fontId="15" type="noConversion"/>
  </si>
  <si>
    <t>02-306-8811</t>
    <phoneticPr fontId="15" type="noConversion"/>
  </si>
  <si>
    <t>신한환경</t>
    <phoneticPr fontId="15" type="noConversion"/>
  </si>
  <si>
    <t>201600001
(2016.9.9)</t>
    <phoneticPr fontId="15" type="noConversion"/>
  </si>
  <si>
    <t>신현성</t>
    <phoneticPr fontId="15" type="noConversion"/>
  </si>
  <si>
    <t>은평로185, 6층(녹번동)</t>
    <phoneticPr fontId="15" type="noConversion"/>
  </si>
  <si>
    <t>02-376-5555</t>
    <phoneticPr fontId="15" type="noConversion"/>
  </si>
  <si>
    <t>삼희환경</t>
    <phoneticPr fontId="19" type="noConversion"/>
  </si>
  <si>
    <t>2004-3
(2004.02.26)</t>
    <phoneticPr fontId="19" type="noConversion"/>
  </si>
  <si>
    <t>우영희</t>
    <phoneticPr fontId="19" type="noConversion"/>
  </si>
  <si>
    <t>은평로93  3층</t>
    <phoneticPr fontId="19" type="noConversion"/>
  </si>
  <si>
    <t>02-356-6037</t>
    <phoneticPr fontId="19" type="noConversion"/>
  </si>
  <si>
    <t>수정메탈</t>
    <phoneticPr fontId="19" type="noConversion"/>
  </si>
  <si>
    <t>2014-1
(2014.02.27)</t>
    <phoneticPr fontId="19" type="noConversion"/>
  </si>
  <si>
    <t>박수철</t>
    <phoneticPr fontId="19" type="noConversion"/>
  </si>
  <si>
    <t>연서로37길35-13 101호</t>
    <phoneticPr fontId="19" type="noConversion"/>
  </si>
  <si>
    <t>서대문구계</t>
    <phoneticPr fontId="15" type="noConversion"/>
  </si>
  <si>
    <t>서대문구</t>
    <phoneticPr fontId="15" type="noConversion"/>
  </si>
  <si>
    <t>서부환경</t>
    <phoneticPr fontId="15" type="noConversion"/>
  </si>
  <si>
    <t>92-9
(2010.11.12)</t>
    <phoneticPr fontId="15" type="noConversion"/>
  </si>
  <si>
    <t>최진호</t>
    <phoneticPr fontId="15" type="noConversion"/>
  </si>
  <si>
    <t>남가좌동 329-36</t>
    <phoneticPr fontId="15" type="noConversion"/>
  </si>
  <si>
    <t>02-374-2221</t>
    <phoneticPr fontId="15" type="noConversion"/>
  </si>
  <si>
    <t>아이앤지환경</t>
    <phoneticPr fontId="15" type="noConversion"/>
  </si>
  <si>
    <t>2007-3
(2007.7.3)</t>
    <phoneticPr fontId="15" type="noConversion"/>
  </si>
  <si>
    <t>최승호</t>
    <phoneticPr fontId="15" type="noConversion"/>
  </si>
  <si>
    <t>남가좌동 329-35</t>
    <phoneticPr fontId="15" type="noConversion"/>
  </si>
  <si>
    <t>02-337-0063</t>
    <phoneticPr fontId="15" type="noConversion"/>
  </si>
  <si>
    <t>서울환경</t>
    <phoneticPr fontId="15" type="noConversion"/>
  </si>
  <si>
    <t>99-28
(2010.10.12)</t>
    <phoneticPr fontId="15" type="noConversion"/>
  </si>
  <si>
    <t>유관주</t>
    <phoneticPr fontId="15" type="noConversion"/>
  </si>
  <si>
    <t>북아현동 1-452</t>
    <phoneticPr fontId="15" type="noConversion"/>
  </si>
  <si>
    <t>02-312-7703</t>
    <phoneticPr fontId="15" type="noConversion"/>
  </si>
  <si>
    <t>마포구계</t>
    <phoneticPr fontId="15" type="noConversion"/>
  </si>
  <si>
    <t>마포구</t>
    <phoneticPr fontId="15" type="noConversion"/>
  </si>
  <si>
    <t>평화환경㈜</t>
    <phoneticPr fontId="15" type="noConversion"/>
  </si>
  <si>
    <t>1992-1
(1992.9.1)</t>
    <phoneticPr fontId="15" type="noConversion"/>
  </si>
  <si>
    <t>김영준</t>
    <phoneticPr fontId="15" type="noConversion"/>
  </si>
  <si>
    <t>와우산로29길 48-9(서교동)</t>
    <phoneticPr fontId="15" type="noConversion"/>
  </si>
  <si>
    <t>02-3142-6411</t>
    <phoneticPr fontId="15" type="noConversion"/>
  </si>
  <si>
    <t>대경환경㈜</t>
    <phoneticPr fontId="15" type="noConversion"/>
  </si>
  <si>
    <t>1996-1
(1996.5.16)</t>
    <phoneticPr fontId="15" type="noConversion"/>
  </si>
  <si>
    <t>김행순</t>
    <phoneticPr fontId="15" type="noConversion"/>
  </si>
  <si>
    <t>월드컵로43(합정동)</t>
    <phoneticPr fontId="15" type="noConversion"/>
  </si>
  <si>
    <t>02-336-1351</t>
    <phoneticPr fontId="15" type="noConversion"/>
  </si>
  <si>
    <t>㈜효성환경</t>
    <phoneticPr fontId="15" type="noConversion"/>
  </si>
  <si>
    <t>2001-22
(2001.11.7)</t>
    <phoneticPr fontId="15" type="noConversion"/>
  </si>
  <si>
    <t>월드컵북로 104(성산동)</t>
    <phoneticPr fontId="15" type="noConversion"/>
  </si>
  <si>
    <t>02-322-3780</t>
    <phoneticPr fontId="15" type="noConversion"/>
  </si>
  <si>
    <t>㈜고려리사이클링</t>
    <phoneticPr fontId="15" type="noConversion"/>
  </si>
  <si>
    <t>2007-3
(2007.9.20)</t>
    <phoneticPr fontId="15" type="noConversion"/>
  </si>
  <si>
    <t>장오식</t>
    <phoneticPr fontId="15" type="noConversion"/>
  </si>
  <si>
    <t>성산로4길 59(성산동)</t>
    <phoneticPr fontId="15" type="noConversion"/>
  </si>
  <si>
    <t>02-337-1464</t>
    <phoneticPr fontId="15" type="noConversion"/>
  </si>
  <si>
    <t>양천구계</t>
    <phoneticPr fontId="15" type="noConversion"/>
  </si>
  <si>
    <t>양천구</t>
    <phoneticPr fontId="15" type="noConversion"/>
  </si>
  <si>
    <t>동남용역</t>
  </si>
  <si>
    <t>제97-1
(1997.12.9)</t>
  </si>
  <si>
    <t>김창훈</t>
  </si>
  <si>
    <t>목4동802-1</t>
  </si>
  <si>
    <t>02-2644-8488</t>
    <phoneticPr fontId="15" type="noConversion"/>
  </si>
  <si>
    <t>양천환경</t>
  </si>
  <si>
    <t>제94-3
(1988.6.16)</t>
  </si>
  <si>
    <t>박원종</t>
  </si>
  <si>
    <t>신월6동1002-4</t>
  </si>
  <si>
    <t>02-2693-6348</t>
    <phoneticPr fontId="15" type="noConversion"/>
  </si>
  <si>
    <t>한성용역㈜</t>
    <phoneticPr fontId="15" type="noConversion"/>
  </si>
  <si>
    <t>제05-1
(1998.03.21)</t>
    <phoneticPr fontId="15" type="noConversion"/>
  </si>
  <si>
    <t>염동득</t>
    <phoneticPr fontId="15" type="noConversion"/>
  </si>
  <si>
    <t>신정동 1013번지 6호 청솔빌딩  302호</t>
    <phoneticPr fontId="15" type="noConversion"/>
  </si>
  <si>
    <t>02-2693-3844</t>
    <phoneticPr fontId="15" type="noConversion"/>
  </si>
  <si>
    <t>㈜신원지엘</t>
    <phoneticPr fontId="15" type="noConversion"/>
  </si>
  <si>
    <t>제97-6
(2009.12.24)</t>
    <phoneticPr fontId="15" type="noConversion"/>
  </si>
  <si>
    <t>신우성</t>
    <phoneticPr fontId="15" type="noConversion"/>
  </si>
  <si>
    <t>목동중앙북로 60</t>
    <phoneticPr fontId="15" type="noConversion"/>
  </si>
  <si>
    <t>02-2646-8618</t>
    <phoneticPr fontId="15" type="noConversion"/>
  </si>
  <si>
    <t>청송환경</t>
    <phoneticPr fontId="15" type="noConversion"/>
  </si>
  <si>
    <t>제97-3
(2008.08.06)</t>
    <phoneticPr fontId="15" type="noConversion"/>
  </si>
  <si>
    <t>이창동</t>
    <phoneticPr fontId="15" type="noConversion"/>
  </si>
  <si>
    <t>목동중앙로1길 11</t>
    <phoneticPr fontId="15" type="noConversion"/>
  </si>
  <si>
    <t>02-2644-2744</t>
    <phoneticPr fontId="15" type="noConversion"/>
  </si>
  <si>
    <t>신목실업㈜</t>
    <phoneticPr fontId="15" type="noConversion"/>
  </si>
  <si>
    <t>제97-5
(2009.07.14)</t>
    <phoneticPr fontId="15" type="noConversion"/>
  </si>
  <si>
    <t>정순자</t>
    <phoneticPr fontId="15" type="noConversion"/>
  </si>
  <si>
    <t>목1동 404-108호</t>
    <phoneticPr fontId="15" type="noConversion"/>
  </si>
  <si>
    <t>02-2646-3954</t>
    <phoneticPr fontId="15" type="noConversion"/>
  </si>
  <si>
    <t>강서구계</t>
    <phoneticPr fontId="15" type="noConversion"/>
  </si>
  <si>
    <t>강서구</t>
    <phoneticPr fontId="15" type="noConversion"/>
  </si>
  <si>
    <t>발산산업㈜</t>
    <phoneticPr fontId="15" type="noConversion"/>
  </si>
  <si>
    <t>2006-1
(2006.04.06)</t>
    <phoneticPr fontId="15" type="noConversion"/>
  </si>
  <si>
    <t>이상현</t>
    <phoneticPr fontId="15" type="noConversion"/>
  </si>
  <si>
    <t>공항동 682-1</t>
    <phoneticPr fontId="15" type="noConversion"/>
  </si>
  <si>
    <t>02-2662-9781</t>
    <phoneticPr fontId="15" type="noConversion"/>
  </si>
  <si>
    <t>일류개발㈜</t>
    <phoneticPr fontId="15" type="noConversion"/>
  </si>
  <si>
    <t>2007-3
(2007.09.07)</t>
    <phoneticPr fontId="15" type="noConversion"/>
  </si>
  <si>
    <t>정영조</t>
    <phoneticPr fontId="15" type="noConversion"/>
  </si>
  <si>
    <t>내발산동 657, 1동 507호</t>
    <phoneticPr fontId="15" type="noConversion"/>
  </si>
  <si>
    <t>02-3159-8744</t>
    <phoneticPr fontId="15" type="noConversion"/>
  </si>
  <si>
    <t>제이에이치서비스㈜</t>
    <phoneticPr fontId="15" type="noConversion"/>
  </si>
  <si>
    <t>2012-1
(2012.01.26)</t>
    <phoneticPr fontId="15" type="noConversion"/>
  </si>
  <si>
    <t>김두겸</t>
    <phoneticPr fontId="15" type="noConversion"/>
  </si>
  <si>
    <t>외발산동 427</t>
    <phoneticPr fontId="15" type="noConversion"/>
  </si>
  <si>
    <t>02-2640-7979</t>
    <phoneticPr fontId="15" type="noConversion"/>
  </si>
  <si>
    <t>리사이클링파워㈜</t>
    <phoneticPr fontId="15" type="noConversion"/>
  </si>
  <si>
    <t>2002-4
(2000.04.18)</t>
    <phoneticPr fontId="15" type="noConversion"/>
  </si>
  <si>
    <t>이권윤</t>
    <phoneticPr fontId="15" type="noConversion"/>
  </si>
  <si>
    <t>마곡동 9, 1동 2층</t>
    <phoneticPr fontId="15" type="noConversion"/>
  </si>
  <si>
    <t>02-3661-3144</t>
    <phoneticPr fontId="15" type="noConversion"/>
  </si>
  <si>
    <t>2005-1
(2005.03.15)</t>
    <phoneticPr fontId="15" type="noConversion"/>
  </si>
  <si>
    <t>㈜대흥에코</t>
    <phoneticPr fontId="15" type="noConversion"/>
  </si>
  <si>
    <t>2012-3
(2012.12.03)</t>
    <phoneticPr fontId="15" type="noConversion"/>
  </si>
  <si>
    <t>이병호</t>
    <phoneticPr fontId="15" type="noConversion"/>
  </si>
  <si>
    <t>개화동 323</t>
    <phoneticPr fontId="15" type="noConversion"/>
  </si>
  <si>
    <t>02-974-1861</t>
    <phoneticPr fontId="15" type="noConversion"/>
  </si>
  <si>
    <t>한길자원환경</t>
    <phoneticPr fontId="15" type="noConversion"/>
  </si>
  <si>
    <t>2013-1
(2013.08.27)</t>
    <phoneticPr fontId="15" type="noConversion"/>
  </si>
  <si>
    <t>윤석건</t>
    <phoneticPr fontId="15" type="noConversion"/>
  </si>
  <si>
    <t>방화대로34길 135</t>
    <phoneticPr fontId="15" type="noConversion"/>
  </si>
  <si>
    <t>02-2658-0995</t>
    <phoneticPr fontId="15" type="noConversion"/>
  </si>
  <si>
    <t>구로구계</t>
    <phoneticPr fontId="15" type="noConversion"/>
  </si>
  <si>
    <t>구로구</t>
    <phoneticPr fontId="15" type="noConversion"/>
  </si>
  <si>
    <t>동아환경㈜</t>
  </si>
  <si>
    <t>1994-2
(1992.10.19)</t>
    <phoneticPr fontId="15" type="noConversion"/>
  </si>
  <si>
    <t>이진우</t>
  </si>
  <si>
    <t>가마산로 148-1</t>
    <phoneticPr fontId="15" type="noConversion"/>
  </si>
  <si>
    <t>02-864-1067</t>
    <phoneticPr fontId="15" type="noConversion"/>
  </si>
  <si>
    <t>삼진환경㈜</t>
  </si>
  <si>
    <t>1994-5
(1992.10.19)</t>
    <phoneticPr fontId="15" type="noConversion"/>
  </si>
  <si>
    <t>김원겸</t>
  </si>
  <si>
    <t>고척로22길 74</t>
    <phoneticPr fontId="15" type="noConversion"/>
  </si>
  <si>
    <t>02-2614-3100</t>
    <phoneticPr fontId="15" type="noConversion"/>
  </si>
  <si>
    <t>㈜신영환경</t>
    <phoneticPr fontId="15" type="noConversion"/>
  </si>
  <si>
    <t>1994-6
(1992.10.19)</t>
    <phoneticPr fontId="15" type="noConversion"/>
  </si>
  <si>
    <t>강대철</t>
  </si>
  <si>
    <t>구로동로50길 10</t>
    <phoneticPr fontId="15" type="noConversion"/>
  </si>
  <si>
    <t>02-2636-8986</t>
    <phoneticPr fontId="15" type="noConversion"/>
  </si>
  <si>
    <t>원진환경㈜</t>
  </si>
  <si>
    <t>1994-1
(1992.10.19)</t>
    <phoneticPr fontId="15" type="noConversion"/>
  </si>
  <si>
    <t>오해일</t>
  </si>
  <si>
    <t>개봉로20길 54</t>
    <phoneticPr fontId="15" type="noConversion"/>
  </si>
  <si>
    <t>02-2688-6301</t>
    <phoneticPr fontId="15" type="noConversion"/>
  </si>
  <si>
    <t>금천구계</t>
    <phoneticPr fontId="15" type="noConversion"/>
  </si>
  <si>
    <t>금천구</t>
    <phoneticPr fontId="15" type="noConversion"/>
  </si>
  <si>
    <t>한일환경㈜</t>
    <phoneticPr fontId="15" type="noConversion"/>
  </si>
  <si>
    <t>1998-02-01
(2000.6.10)</t>
    <phoneticPr fontId="15" type="noConversion"/>
  </si>
  <si>
    <t>김중엽</t>
    <phoneticPr fontId="15" type="noConversion"/>
  </si>
  <si>
    <t>시흥대로128길 16 대성빌딩 201호</t>
    <phoneticPr fontId="15" type="noConversion"/>
  </si>
  <si>
    <t>02-839-2141</t>
    <phoneticPr fontId="15" type="noConversion"/>
  </si>
  <si>
    <t>한일크린㈜</t>
    <phoneticPr fontId="15" type="noConversion"/>
  </si>
  <si>
    <t>1999-01-01
(1999.11.26)</t>
    <phoneticPr fontId="15" type="noConversion"/>
  </si>
  <si>
    <t>김용성</t>
    <phoneticPr fontId="15" type="noConversion"/>
  </si>
  <si>
    <t>시흥대로128길 24 2층 202호</t>
    <phoneticPr fontId="15" type="noConversion"/>
  </si>
  <si>
    <t>02-839-9744</t>
    <phoneticPr fontId="15" type="noConversion"/>
  </si>
  <si>
    <t>남부환경㈜</t>
    <phoneticPr fontId="15" type="noConversion"/>
  </si>
  <si>
    <t>2000-01-01
(2000.9.1)</t>
    <phoneticPr fontId="15" type="noConversion"/>
  </si>
  <si>
    <t>장동균</t>
    <phoneticPr fontId="15" type="noConversion"/>
  </si>
  <si>
    <t>시흥대로59길 35 건영상가 402호</t>
    <phoneticPr fontId="15" type="noConversion"/>
  </si>
  <si>
    <t>02-804-5295</t>
    <phoneticPr fontId="15" type="noConversion"/>
  </si>
  <si>
    <t>금천환경㈜</t>
    <phoneticPr fontId="15" type="noConversion"/>
  </si>
  <si>
    <t>2002-08-01
(2002.8.17)</t>
    <phoneticPr fontId="15" type="noConversion"/>
  </si>
  <si>
    <t>김재식</t>
    <phoneticPr fontId="15" type="noConversion"/>
  </si>
  <si>
    <t>시흥대로97 유통상가 11-219</t>
    <phoneticPr fontId="15" type="noConversion"/>
  </si>
  <si>
    <t>02-851-7357</t>
    <phoneticPr fontId="15" type="noConversion"/>
  </si>
  <si>
    <t>영등포구계</t>
    <phoneticPr fontId="15" type="noConversion"/>
  </si>
  <si>
    <t>영등포구</t>
    <phoneticPr fontId="15" type="noConversion"/>
  </si>
  <si>
    <t>경청산업(주)</t>
  </si>
  <si>
    <t>제93-23호
(1997.5.21)</t>
    <phoneticPr fontId="15" type="noConversion"/>
  </si>
  <si>
    <t>김종철</t>
  </si>
  <si>
    <t>여의도동 43-3 홍우빌딩 704B호</t>
    <phoneticPr fontId="15" type="noConversion"/>
  </si>
  <si>
    <t>02-2675-8697</t>
    <phoneticPr fontId="15" type="noConversion"/>
  </si>
  <si>
    <t>한양환경(주)</t>
  </si>
  <si>
    <t>제92-33호
(1997.5.21)</t>
    <phoneticPr fontId="15" type="noConversion"/>
  </si>
  <si>
    <t>이형국</t>
  </si>
  <si>
    <t>여의도동 43-3 홍우빌딩 704호</t>
    <phoneticPr fontId="15" type="noConversion"/>
  </si>
  <si>
    <t>02-782-1509</t>
    <phoneticPr fontId="15" type="noConversion"/>
  </si>
  <si>
    <t>삼원환경(주)</t>
  </si>
  <si>
    <t>제2003-5호
(1979.4.1.)</t>
    <phoneticPr fontId="15" type="noConversion"/>
  </si>
  <si>
    <t>이종만</t>
  </si>
  <si>
    <t>경인로96길 4-3 (문래동)</t>
    <phoneticPr fontId="15" type="noConversion"/>
  </si>
  <si>
    <t>02-2678-4328</t>
    <phoneticPr fontId="15" type="noConversion"/>
  </si>
  <si>
    <t>동진환경(주)</t>
  </si>
  <si>
    <t>제93-21호
(1993.2.10.)</t>
    <phoneticPr fontId="15" type="noConversion"/>
  </si>
  <si>
    <t>최명수</t>
    <phoneticPr fontId="15" type="noConversion"/>
  </si>
  <si>
    <t>영등포동3가 8</t>
  </si>
  <si>
    <t>02-2678-3005</t>
    <phoneticPr fontId="15" type="noConversion"/>
  </si>
  <si>
    <t>동일환경(주)</t>
  </si>
  <si>
    <t>제92-33호
(1982.4.1.)</t>
    <phoneticPr fontId="15" type="noConversion"/>
  </si>
  <si>
    <t>박용남</t>
    <phoneticPr fontId="15" type="noConversion"/>
  </si>
  <si>
    <t>양평동3가 32-14</t>
  </si>
  <si>
    <t>02-2633-8359</t>
    <phoneticPr fontId="15" type="noConversion"/>
  </si>
  <si>
    <t>우성환경미화(주)</t>
  </si>
  <si>
    <t>제93-22호
(1993.2.10.)</t>
    <phoneticPr fontId="15" type="noConversion"/>
  </si>
  <si>
    <t>김상기</t>
  </si>
  <si>
    <t>여의도동 43-3</t>
  </si>
  <si>
    <t>02-783-8927</t>
    <phoneticPr fontId="15" type="noConversion"/>
  </si>
  <si>
    <t>남서울환경(주)</t>
  </si>
  <si>
    <t>제92-36호
(1997.5.21.)</t>
    <phoneticPr fontId="15" type="noConversion"/>
  </si>
  <si>
    <t>원정순</t>
  </si>
  <si>
    <t>신길로61길 19 (영등포동)</t>
  </si>
  <si>
    <t>02-843-9218</t>
    <phoneticPr fontId="15" type="noConversion"/>
  </si>
  <si>
    <t>주선기업(주)</t>
  </si>
  <si>
    <t>제93-23호
(1993.2.10.)</t>
    <phoneticPr fontId="15" type="noConversion"/>
  </si>
  <si>
    <t>이근생</t>
  </si>
  <si>
    <t>선유로53길 34-8 (양평동)</t>
  </si>
  <si>
    <t>02-2676-9341</t>
    <phoneticPr fontId="15" type="noConversion"/>
  </si>
  <si>
    <t>동작구계</t>
    <phoneticPr fontId="15" type="noConversion"/>
  </si>
  <si>
    <t>동작구</t>
    <phoneticPr fontId="15" type="noConversion"/>
  </si>
  <si>
    <t>경청용역</t>
  </si>
  <si>
    <t>2005-00010
(2005.9.21)</t>
  </si>
  <si>
    <t>김현중</t>
  </si>
  <si>
    <t>노량진로8길 72 2층(노량진동)</t>
  </si>
  <si>
    <t>02-812-5143</t>
    <phoneticPr fontId="15" type="noConversion"/>
  </si>
  <si>
    <t>기성환경</t>
  </si>
  <si>
    <t>2005-00009
(2005.7.26)</t>
  </si>
  <si>
    <t>박월청</t>
  </si>
  <si>
    <t>상도동201-73</t>
  </si>
  <si>
    <t>02-812-7565</t>
    <phoneticPr fontId="15" type="noConversion"/>
  </si>
  <si>
    <t>남지환경</t>
  </si>
  <si>
    <t>2004-00001
(2004.1.4)</t>
  </si>
  <si>
    <t>이용규</t>
  </si>
  <si>
    <t>흑석동1-3 원불교서울회관319호</t>
    <phoneticPr fontId="15" type="noConversion"/>
  </si>
  <si>
    <t>02-826-6776</t>
    <phoneticPr fontId="15" type="noConversion"/>
  </si>
  <si>
    <t>늘푸른환경</t>
  </si>
  <si>
    <t>2005-00011
(2010.6.15)</t>
  </si>
  <si>
    <t>송용호</t>
  </si>
  <si>
    <t>솔밭로101-1(사당동)</t>
    <phoneticPr fontId="15" type="noConversion"/>
  </si>
  <si>
    <t>02-525-4145</t>
    <phoneticPr fontId="15" type="noConversion"/>
  </si>
  <si>
    <t>신세계환경</t>
  </si>
  <si>
    <t>2005-00012
(2009.12.30)</t>
  </si>
  <si>
    <t>윤영표</t>
  </si>
  <si>
    <t>여의대방로22길 68</t>
    <phoneticPr fontId="15" type="noConversion"/>
  </si>
  <si>
    <t>02-835-9933</t>
    <phoneticPr fontId="15" type="noConversion"/>
  </si>
  <si>
    <t>관악구계</t>
    <phoneticPr fontId="15" type="noConversion"/>
  </si>
  <si>
    <t>관악구</t>
    <phoneticPr fontId="15" type="noConversion"/>
  </si>
  <si>
    <t>㈜녹색사람들</t>
  </si>
  <si>
    <t>2008-01
(2008.3.3)</t>
    <phoneticPr fontId="15" type="noConversion"/>
  </si>
  <si>
    <t>채복희</t>
    <phoneticPr fontId="15" type="noConversion"/>
  </si>
  <si>
    <t>관악로 105</t>
    <phoneticPr fontId="15" type="noConversion"/>
  </si>
  <si>
    <t>02-857-5100</t>
    <phoneticPr fontId="15" type="noConversion"/>
  </si>
  <si>
    <t>신봉그린(주)</t>
  </si>
  <si>
    <t>96-5
(96.04.16)</t>
    <phoneticPr fontId="15" type="noConversion"/>
  </si>
  <si>
    <t>양해인</t>
  </si>
  <si>
    <t>남부순환로143나길 34, 2층</t>
    <phoneticPr fontId="15" type="noConversion"/>
  </si>
  <si>
    <t>02-867-3193</t>
    <phoneticPr fontId="15" type="noConversion"/>
  </si>
  <si>
    <t>(주)수정환경</t>
  </si>
  <si>
    <t>96-2
(96.04.01)</t>
    <phoneticPr fontId="15" type="noConversion"/>
  </si>
  <si>
    <t>행운9길 7, 1층</t>
    <phoneticPr fontId="15" type="noConversion"/>
  </si>
  <si>
    <t>02-879-0902</t>
    <phoneticPr fontId="15" type="noConversion"/>
  </si>
  <si>
    <t>(주)삼지크린</t>
  </si>
  <si>
    <t>2006-1
(96.04.16)</t>
    <phoneticPr fontId="15" type="noConversion"/>
  </si>
  <si>
    <t>강준철</t>
  </si>
  <si>
    <t>봉천로 380</t>
    <phoneticPr fontId="15" type="noConversion"/>
  </si>
  <si>
    <t>02-876-5771~2</t>
    <phoneticPr fontId="15" type="noConversion"/>
  </si>
  <si>
    <t>(주)삼일미화</t>
  </si>
  <si>
    <t>96-1
(96.05.01)</t>
    <phoneticPr fontId="15" type="noConversion"/>
  </si>
  <si>
    <t>김용석</t>
  </si>
  <si>
    <t xml:space="preserve">남부순환로 1964 </t>
    <phoneticPr fontId="15" type="noConversion"/>
  </si>
  <si>
    <t>02-876-6477</t>
    <phoneticPr fontId="15" type="noConversion"/>
  </si>
  <si>
    <t>관일산업(주)</t>
  </si>
  <si>
    <t>96-12
(96.12.10)</t>
    <phoneticPr fontId="15" type="noConversion"/>
  </si>
  <si>
    <t>신림로 247</t>
    <phoneticPr fontId="15" type="noConversion"/>
  </si>
  <si>
    <t>02-882-1212</t>
    <phoneticPr fontId="15" type="noConversion"/>
  </si>
  <si>
    <t>평아건업(주)</t>
  </si>
  <si>
    <t>96-8
(96.05.01)</t>
    <phoneticPr fontId="15" type="noConversion"/>
  </si>
  <si>
    <t>김서남</t>
  </si>
  <si>
    <t>02-889-8105</t>
    <phoneticPr fontId="15" type="noConversion"/>
  </si>
  <si>
    <t>클린환경(주)</t>
  </si>
  <si>
    <t>96-6
(96.05.01)</t>
    <phoneticPr fontId="15" type="noConversion"/>
  </si>
  <si>
    <t>백흥순</t>
  </si>
  <si>
    <t>난곡로 107-1 2층</t>
    <phoneticPr fontId="15" type="noConversion"/>
  </si>
  <si>
    <t>02-861-2056</t>
    <phoneticPr fontId="15" type="noConversion"/>
  </si>
  <si>
    <t>서초구계</t>
    <phoneticPr fontId="15" type="noConversion"/>
  </si>
  <si>
    <t>서초구</t>
    <phoneticPr fontId="15" type="noConversion"/>
  </si>
  <si>
    <t>하동기업</t>
  </si>
  <si>
    <t>99-1
(92.10.29)</t>
    <phoneticPr fontId="15" type="noConversion"/>
  </si>
  <si>
    <t>진낙차
윤춘기</t>
    <phoneticPr fontId="15" type="noConversion"/>
  </si>
  <si>
    <t>사평대로 106(반포동)</t>
    <phoneticPr fontId="15" type="noConversion"/>
  </si>
  <si>
    <t>02-535-3411</t>
    <phoneticPr fontId="15" type="noConversion"/>
  </si>
  <si>
    <t>고려이엔알</t>
  </si>
  <si>
    <t>99-2
(93.2.10)</t>
    <phoneticPr fontId="15" type="noConversion"/>
  </si>
  <si>
    <t>정노환</t>
    <phoneticPr fontId="15" type="noConversion"/>
  </si>
  <si>
    <t>효령로 431(서초동)</t>
    <phoneticPr fontId="15" type="noConversion"/>
  </si>
  <si>
    <t>02-3462-1464</t>
    <phoneticPr fontId="15" type="noConversion"/>
  </si>
  <si>
    <t>대승
에코그린</t>
  </si>
  <si>
    <t>99-3
(92.10.19)</t>
    <phoneticPr fontId="15" type="noConversion"/>
  </si>
  <si>
    <t>이광해
김순만</t>
  </si>
  <si>
    <t>바우뫼로41길38-3,401호(양재동)</t>
    <phoneticPr fontId="15" type="noConversion"/>
  </si>
  <si>
    <t>02-578-6675</t>
    <phoneticPr fontId="15" type="noConversion"/>
  </si>
  <si>
    <t>성광환경</t>
  </si>
  <si>
    <t>99-4
(93.1.15)</t>
    <phoneticPr fontId="15" type="noConversion"/>
  </si>
  <si>
    <t>김종봉</t>
  </si>
  <si>
    <t>강남대로25길23(양재동)</t>
    <phoneticPr fontId="15" type="noConversion"/>
  </si>
  <si>
    <t>02-3461-1613</t>
    <phoneticPr fontId="15" type="noConversion"/>
  </si>
  <si>
    <t>성진환경</t>
  </si>
  <si>
    <t>99-5
(93.2.10)</t>
    <phoneticPr fontId="15" type="noConversion"/>
  </si>
  <si>
    <t>박종기</t>
  </si>
  <si>
    <t>효령로52길42(서초동)</t>
    <phoneticPr fontId="15" type="noConversion"/>
  </si>
  <si>
    <t>02-3474-9384</t>
    <phoneticPr fontId="15" type="noConversion"/>
  </si>
  <si>
    <t>강남구계</t>
    <phoneticPr fontId="15" type="noConversion"/>
  </si>
  <si>
    <t>강남구</t>
    <phoneticPr fontId="15" type="noConversion"/>
  </si>
  <si>
    <t>하남기업㈜</t>
    <phoneticPr fontId="15" type="noConversion"/>
  </si>
  <si>
    <t>1994-8
(1982.6.1.)</t>
    <phoneticPr fontId="15" type="noConversion"/>
  </si>
  <si>
    <t>전길수</t>
    <phoneticPr fontId="15" type="noConversion"/>
  </si>
  <si>
    <t>학동로 503, 402호(청담동)</t>
    <phoneticPr fontId="15" type="noConversion"/>
  </si>
  <si>
    <t>02-546-1911</t>
    <phoneticPr fontId="15" type="noConversion"/>
  </si>
  <si>
    <t>하진기업㈜</t>
    <phoneticPr fontId="15" type="noConversion"/>
  </si>
  <si>
    <t>1996-9
(1983.2.1.)</t>
    <phoneticPr fontId="15" type="noConversion"/>
  </si>
  <si>
    <t>김준용</t>
    <phoneticPr fontId="15" type="noConversion"/>
  </si>
  <si>
    <t>도산대로6길 12, 3층(논현동)</t>
    <phoneticPr fontId="15" type="noConversion"/>
  </si>
  <si>
    <t>02-3442-6507</t>
    <phoneticPr fontId="15" type="noConversion"/>
  </si>
  <si>
    <t>평아용역㈜</t>
    <phoneticPr fontId="15" type="noConversion"/>
  </si>
  <si>
    <t>1996-5
(1982.6.1.)</t>
    <phoneticPr fontId="15" type="noConversion"/>
  </si>
  <si>
    <t>정은예</t>
    <phoneticPr fontId="15" type="noConversion"/>
  </si>
  <si>
    <t>역삼로 409, 302호(대치동)</t>
    <phoneticPr fontId="15" type="noConversion"/>
  </si>
  <si>
    <t>02-568-6705</t>
    <phoneticPr fontId="15" type="noConversion"/>
  </si>
  <si>
    <t>고려환경㈜</t>
    <phoneticPr fontId="15" type="noConversion"/>
  </si>
  <si>
    <t>1994-10
(1991.1.1.)</t>
    <phoneticPr fontId="15" type="noConversion"/>
  </si>
  <si>
    <t>서치원</t>
    <phoneticPr fontId="15" type="noConversion"/>
  </si>
  <si>
    <t>개포로 140길 12, 403호(일원동)</t>
    <phoneticPr fontId="15" type="noConversion"/>
  </si>
  <si>
    <t>02-3411-1086</t>
    <phoneticPr fontId="15" type="noConversion"/>
  </si>
  <si>
    <t>로얄환경㈜</t>
    <phoneticPr fontId="15" type="noConversion"/>
  </si>
  <si>
    <t>1995-6
(1982.6.1.)</t>
    <phoneticPr fontId="15" type="noConversion"/>
  </si>
  <si>
    <t>박영실
박신재</t>
    <phoneticPr fontId="15" type="noConversion"/>
  </si>
  <si>
    <t>삼성로 349, 202호(대치동)</t>
    <phoneticPr fontId="15" type="noConversion"/>
  </si>
  <si>
    <t>02-567-2240</t>
    <phoneticPr fontId="15" type="noConversion"/>
  </si>
  <si>
    <t>(주)평원기업</t>
    <phoneticPr fontId="15" type="noConversion"/>
  </si>
  <si>
    <t>1995-7
(1988.5.1.)</t>
    <phoneticPr fontId="15" type="noConversion"/>
  </si>
  <si>
    <t>유대웅</t>
    <phoneticPr fontId="15" type="noConversion"/>
  </si>
  <si>
    <t>논현로 16길 20-10, 3층(개포동)</t>
    <phoneticPr fontId="15" type="noConversion"/>
  </si>
  <si>
    <t>02-579-3930</t>
    <phoneticPr fontId="15" type="noConversion"/>
  </si>
  <si>
    <t>(주)태화용역</t>
    <phoneticPr fontId="15" type="noConversion"/>
  </si>
  <si>
    <t>2001-3
(1998.1.1.)</t>
    <phoneticPr fontId="15" type="noConversion"/>
  </si>
  <si>
    <t>임형만</t>
    <phoneticPr fontId="15" type="noConversion"/>
  </si>
  <si>
    <t>테헤란로25길 20(역삼동)</t>
    <phoneticPr fontId="15" type="noConversion"/>
  </si>
  <si>
    <t>02-553-6186</t>
    <phoneticPr fontId="15" type="noConversion"/>
  </si>
  <si>
    <t>(주)성진미화</t>
    <phoneticPr fontId="15" type="noConversion"/>
  </si>
  <si>
    <t>1994-4
(1989.12.1.)</t>
    <phoneticPr fontId="15" type="noConversion"/>
  </si>
  <si>
    <t>윤윤구</t>
    <phoneticPr fontId="15" type="noConversion"/>
  </si>
  <si>
    <t>역삼로 409, 210호(대치동)</t>
    <phoneticPr fontId="15" type="noConversion"/>
  </si>
  <si>
    <t>02-563-8297</t>
    <phoneticPr fontId="15" type="noConversion"/>
  </si>
  <si>
    <t>(주)상록수기업</t>
    <phoneticPr fontId="15" type="noConversion"/>
  </si>
  <si>
    <t>2001-1
(2001.1.1.)</t>
    <phoneticPr fontId="15" type="noConversion"/>
  </si>
  <si>
    <t>정우상</t>
    <phoneticPr fontId="15" type="noConversion"/>
  </si>
  <si>
    <t>개포로 28길 12, 3층(개포동)</t>
    <phoneticPr fontId="15" type="noConversion"/>
  </si>
  <si>
    <t>02-576-6652</t>
    <phoneticPr fontId="15" type="noConversion"/>
  </si>
  <si>
    <t>웅비환경㈜</t>
    <phoneticPr fontId="15" type="noConversion"/>
  </si>
  <si>
    <t>김성우</t>
    <phoneticPr fontId="15" type="noConversion"/>
  </si>
  <si>
    <t>영동대로138길 9, 405호(청담동)</t>
    <phoneticPr fontId="15" type="noConversion"/>
  </si>
  <si>
    <t>02-546-2004</t>
    <phoneticPr fontId="15" type="noConversion"/>
  </si>
  <si>
    <t>송파구계</t>
    <phoneticPr fontId="15" type="noConversion"/>
  </si>
  <si>
    <t>송파구</t>
    <phoneticPr fontId="15" type="noConversion"/>
  </si>
  <si>
    <t>본에코㈜</t>
    <phoneticPr fontId="15" type="noConversion"/>
  </si>
  <si>
    <t>10-00006
(81.1.1)</t>
    <phoneticPr fontId="15" type="noConversion"/>
  </si>
  <si>
    <t>권태경외1</t>
    <phoneticPr fontId="15" type="noConversion"/>
  </si>
  <si>
    <t>삼전동 181-6</t>
    <phoneticPr fontId="15" type="noConversion"/>
  </si>
  <si>
    <t>02-414-6221</t>
    <phoneticPr fontId="15" type="noConversion"/>
  </si>
  <si>
    <t>평아기업㈜</t>
  </si>
  <si>
    <t>10-00007
(96.12.30)</t>
    <phoneticPr fontId="15" type="noConversion"/>
  </si>
  <si>
    <t>구진회</t>
    <phoneticPr fontId="15" type="noConversion"/>
  </si>
  <si>
    <t>송파동 143-3</t>
    <phoneticPr fontId="15" type="noConversion"/>
  </si>
  <si>
    <t>02-415-3234</t>
    <phoneticPr fontId="15" type="noConversion"/>
  </si>
  <si>
    <t>방산산업㈜</t>
  </si>
  <si>
    <t>10-00008
(96.12.30)</t>
    <phoneticPr fontId="15" type="noConversion"/>
  </si>
  <si>
    <t>정광일</t>
  </si>
  <si>
    <t>가락동 137-2</t>
    <phoneticPr fontId="15" type="noConversion"/>
  </si>
  <si>
    <t>02-404-3274</t>
    <phoneticPr fontId="15" type="noConversion"/>
  </si>
  <si>
    <t>원창산업㈜</t>
  </si>
  <si>
    <t>10-00009
(88.9.1)</t>
    <phoneticPr fontId="15" type="noConversion"/>
  </si>
  <si>
    <t>정향기</t>
    <phoneticPr fontId="15" type="noConversion"/>
  </si>
  <si>
    <t>신천동 17-6</t>
    <phoneticPr fontId="15" type="noConversion"/>
  </si>
  <si>
    <t>02-418-8334</t>
    <phoneticPr fontId="15" type="noConversion"/>
  </si>
  <si>
    <t>㈜크린써비스</t>
  </si>
  <si>
    <t>10-00010
(96.12.30)</t>
    <phoneticPr fontId="15" type="noConversion"/>
  </si>
  <si>
    <t>박점현</t>
  </si>
  <si>
    <t>가락동 79-4</t>
    <phoneticPr fontId="15" type="noConversion"/>
  </si>
  <si>
    <t>02-443-2292</t>
    <phoneticPr fontId="15" type="noConversion"/>
  </si>
  <si>
    <t>서울녹색산업㈜</t>
    <phoneticPr fontId="15" type="noConversion"/>
  </si>
  <si>
    <t>10-00011
(96.12.30)</t>
    <phoneticPr fontId="15" type="noConversion"/>
  </si>
  <si>
    <t>신경수</t>
    <phoneticPr fontId="15" type="noConversion"/>
  </si>
  <si>
    <t>가락동 600 수산물시장 3층</t>
    <phoneticPr fontId="15" type="noConversion"/>
  </si>
  <si>
    <t>02-418-8333</t>
    <phoneticPr fontId="15" type="noConversion"/>
  </si>
  <si>
    <t>미도정업㈜</t>
  </si>
  <si>
    <t>10-00012
(96.12.30)</t>
    <phoneticPr fontId="15" type="noConversion"/>
  </si>
  <si>
    <t>전형규</t>
  </si>
  <si>
    <t>문정동 69 칠보빌딩</t>
    <phoneticPr fontId="15" type="noConversion"/>
  </si>
  <si>
    <t>02-448-1316</t>
    <phoneticPr fontId="15" type="noConversion"/>
  </si>
  <si>
    <t>서울 송파구 문정동 69 칠보빌딩</t>
  </si>
  <si>
    <t>오투환경㈜</t>
  </si>
  <si>
    <t>08-0002
(08.12.19)</t>
    <phoneticPr fontId="15" type="noConversion"/>
  </si>
  <si>
    <t>편찬철</t>
  </si>
  <si>
    <t>문정동 68-12 2층</t>
    <phoneticPr fontId="15" type="noConversion"/>
  </si>
  <si>
    <t>02-409-7778</t>
    <phoneticPr fontId="15" type="noConversion"/>
  </si>
  <si>
    <t>서울 송파구 문정동 68-12 2층</t>
  </si>
  <si>
    <t>(주)초록숲</t>
  </si>
  <si>
    <t>09-00002
(09.4.30)</t>
    <phoneticPr fontId="15" type="noConversion"/>
  </si>
  <si>
    <t>최민승</t>
  </si>
  <si>
    <t>문정동 516 가든파이브 라이프동 10층</t>
    <phoneticPr fontId="15" type="noConversion"/>
  </si>
  <si>
    <t>02-403-3003</t>
    <phoneticPr fontId="15" type="noConversion"/>
  </si>
  <si>
    <t>강동구계</t>
    <phoneticPr fontId="15" type="noConversion"/>
  </si>
  <si>
    <t>강동구</t>
    <phoneticPr fontId="15" type="noConversion"/>
  </si>
  <si>
    <t>강동용역</t>
    <phoneticPr fontId="15" type="noConversion"/>
  </si>
  <si>
    <t>1992-45
(1992.01.01)</t>
    <phoneticPr fontId="15" type="noConversion"/>
  </si>
  <si>
    <t>윤도진</t>
    <phoneticPr fontId="15" type="noConversion"/>
  </si>
  <si>
    <t>천중로212</t>
    <phoneticPr fontId="15" type="noConversion"/>
  </si>
  <si>
    <t>02-485-3358</t>
    <phoneticPr fontId="15" type="noConversion"/>
  </si>
  <si>
    <t>고려정업</t>
    <phoneticPr fontId="15" type="noConversion"/>
  </si>
  <si>
    <t>1992-46
(1992.01.01)</t>
    <phoneticPr fontId="15" type="noConversion"/>
  </si>
  <si>
    <t>박옥남</t>
    <phoneticPr fontId="15" type="noConversion"/>
  </si>
  <si>
    <t>양재대로1377</t>
    <phoneticPr fontId="15" type="noConversion"/>
  </si>
  <si>
    <t>02-472-1690</t>
    <phoneticPr fontId="15" type="noConversion"/>
  </si>
  <si>
    <t>남원산업</t>
    <phoneticPr fontId="15" type="noConversion"/>
  </si>
  <si>
    <t>1992-62
(1992.07.09)</t>
    <phoneticPr fontId="15" type="noConversion"/>
  </si>
  <si>
    <t>아리수로93길33</t>
    <phoneticPr fontId="15" type="noConversion"/>
  </si>
  <si>
    <t>02-418-5200</t>
    <phoneticPr fontId="15" type="noConversion"/>
  </si>
  <si>
    <t>부산</t>
    <phoneticPr fontId="15" type="noConversion"/>
  </si>
  <si>
    <t>소계</t>
    <phoneticPr fontId="15" type="noConversion"/>
  </si>
  <si>
    <t>영진</t>
    <phoneticPr fontId="15" type="noConversion"/>
  </si>
  <si>
    <t>제1호
(79.5.1)</t>
    <phoneticPr fontId="15" type="noConversion"/>
  </si>
  <si>
    <t>황윤태</t>
    <phoneticPr fontId="15" type="noConversion"/>
  </si>
  <si>
    <t xml:space="preserve"> 대청로 29-2(보수동3가)</t>
    <phoneticPr fontId="15" type="noConversion"/>
  </si>
  <si>
    <t>051-244-0441</t>
    <phoneticPr fontId="15" type="noConversion"/>
  </si>
  <si>
    <t>신아환경</t>
    <phoneticPr fontId="15" type="noConversion"/>
  </si>
  <si>
    <t>제2호
(84.6.11)</t>
    <phoneticPr fontId="15" type="noConversion"/>
  </si>
  <si>
    <t>강석충외1</t>
    <phoneticPr fontId="15" type="noConversion"/>
  </si>
  <si>
    <t>중앙대로 35
(중앙동6가)</t>
    <phoneticPr fontId="15" type="noConversion"/>
  </si>
  <si>
    <t>051-242-8850</t>
    <phoneticPr fontId="15" type="noConversion"/>
  </si>
  <si>
    <t>신세기
기업㈜</t>
    <phoneticPr fontId="15" type="noConversion"/>
  </si>
  <si>
    <t>제2010-1호
(2010.04.06)</t>
    <phoneticPr fontId="15" type="noConversion"/>
  </si>
  <si>
    <t>전종덕</t>
  </si>
  <si>
    <t>충장대로13번길 17(중앙동4가)</t>
    <phoneticPr fontId="15" type="noConversion"/>
  </si>
  <si>
    <t>051-466-8181</t>
    <phoneticPr fontId="15" type="noConversion"/>
  </si>
  <si>
    <t>대경
로직스㈜</t>
    <phoneticPr fontId="15" type="noConversion"/>
  </si>
  <si>
    <t>제2012-1호
(2012.09.25.)</t>
    <phoneticPr fontId="15" type="noConversion"/>
  </si>
  <si>
    <t>이도상</t>
  </si>
  <si>
    <t>충장대로 13번길 22(중앙동4가)</t>
    <phoneticPr fontId="15" type="noConversion"/>
  </si>
  <si>
    <t>051-464-5009</t>
    <phoneticPr fontId="15" type="noConversion"/>
  </si>
  <si>
    <t>국양
로지텍㈜</t>
    <phoneticPr fontId="15" type="noConversion"/>
  </si>
  <si>
    <t>제2012-2호
(2012.09.30.)</t>
    <phoneticPr fontId="15" type="noConversion"/>
  </si>
  <si>
    <t>곽두곤</t>
  </si>
  <si>
    <t xml:space="preserve"> 충장대로 11(중앙동4가)</t>
    <phoneticPr fontId="15" type="noConversion"/>
  </si>
  <si>
    <t>051-467-7333</t>
    <phoneticPr fontId="15" type="noConversion"/>
  </si>
  <si>
    <t>(주)금아물류</t>
    <phoneticPr fontId="15" type="noConversion"/>
  </si>
  <si>
    <t>제2014-1호
(2014.05.02.)</t>
    <phoneticPr fontId="15" type="noConversion"/>
  </si>
  <si>
    <t>이태금</t>
  </si>
  <si>
    <t xml:space="preserve"> 해관로 66(중앙동4가)</t>
    <phoneticPr fontId="15" type="noConversion"/>
  </si>
  <si>
    <t>051-441-1387</t>
    <phoneticPr fontId="15" type="noConversion"/>
  </si>
  <si>
    <t>㈜영진
Express</t>
    <phoneticPr fontId="15" type="noConversion"/>
  </si>
  <si>
    <t>제2014-3호
(2014.09.24.)</t>
    <phoneticPr fontId="15" type="noConversion"/>
  </si>
  <si>
    <t>이래호</t>
  </si>
  <si>
    <t xml:space="preserve"> 해관로 64(중앙동4가)</t>
    <phoneticPr fontId="15" type="noConversion"/>
  </si>
  <si>
    <t>051-441-5442</t>
    <phoneticPr fontId="15" type="noConversion"/>
  </si>
  <si>
    <t>서구계</t>
    <phoneticPr fontId="15" type="noConversion"/>
  </si>
  <si>
    <t>서구</t>
    <phoneticPr fontId="15" type="noConversion"/>
  </si>
  <si>
    <t>㈜대원개발</t>
    <phoneticPr fontId="15" type="noConversion"/>
  </si>
  <si>
    <t>제1호
(90.4.01)</t>
    <phoneticPr fontId="15" type="noConversion"/>
  </si>
  <si>
    <t>윤희굉</t>
    <phoneticPr fontId="15" type="noConversion"/>
  </si>
  <si>
    <t>자갈치로 10</t>
    <phoneticPr fontId="15" type="noConversion"/>
  </si>
  <si>
    <t>051-243-1351</t>
    <phoneticPr fontId="15" type="noConversion"/>
  </si>
  <si>
    <t>㈜두산환경산업</t>
    <phoneticPr fontId="15" type="noConversion"/>
  </si>
  <si>
    <t>제2호
(93.3.11)</t>
    <phoneticPr fontId="15" type="noConversion"/>
  </si>
  <si>
    <t>박상태</t>
    <phoneticPr fontId="15" type="noConversion"/>
  </si>
  <si>
    <t>051-242-9520</t>
    <phoneticPr fontId="15" type="noConversion"/>
  </si>
  <si>
    <t>영남상회</t>
    <phoneticPr fontId="15" type="noConversion"/>
  </si>
  <si>
    <t>제7호
(09.06.15)</t>
    <phoneticPr fontId="15" type="noConversion"/>
  </si>
  <si>
    <t>정태문</t>
    <phoneticPr fontId="15" type="noConversion"/>
  </si>
  <si>
    <t>충무대로 201번길 9</t>
    <phoneticPr fontId="15" type="noConversion"/>
  </si>
  <si>
    <t>051-255-4726</t>
    <phoneticPr fontId="15" type="noConversion"/>
  </si>
  <si>
    <t>경남자원</t>
    <phoneticPr fontId="15" type="noConversion"/>
  </si>
  <si>
    <t>제8호
(09.08.06)</t>
    <phoneticPr fontId="15" type="noConversion"/>
  </si>
  <si>
    <t>송승환</t>
    <phoneticPr fontId="15" type="noConversion"/>
  </si>
  <si>
    <t>구덕로214번길 5</t>
    <phoneticPr fontId="15" type="noConversion"/>
  </si>
  <si>
    <t>051-231-4646</t>
    <phoneticPr fontId="15" type="noConversion"/>
  </si>
  <si>
    <t>㈜에이치에스 아쿠아피드</t>
    <phoneticPr fontId="15" type="noConversion"/>
  </si>
  <si>
    <t>제10호
(11.06.03)</t>
    <phoneticPr fontId="15" type="noConversion"/>
  </si>
  <si>
    <t>홍병호</t>
    <phoneticPr fontId="15" type="noConversion"/>
  </si>
  <si>
    <t>충무대로 202 부산공동어시장 본관362호</t>
    <phoneticPr fontId="15" type="noConversion"/>
  </si>
  <si>
    <t>051-628-9461</t>
    <phoneticPr fontId="15" type="noConversion"/>
  </si>
  <si>
    <t>득원산업 부산</t>
    <phoneticPr fontId="15" type="noConversion"/>
  </si>
  <si>
    <t>제11호
(13.06.28)</t>
    <phoneticPr fontId="15" type="noConversion"/>
  </si>
  <si>
    <t>김인숙</t>
    <phoneticPr fontId="15" type="noConversion"/>
  </si>
  <si>
    <t>대영로45번길 52, 201호</t>
    <phoneticPr fontId="15" type="noConversion"/>
  </si>
  <si>
    <t>051-243-0011</t>
    <phoneticPr fontId="15" type="noConversion"/>
  </si>
  <si>
    <t>보람환경</t>
    <phoneticPr fontId="15" type="noConversion"/>
  </si>
  <si>
    <t>제13호
(13.09.27)</t>
    <phoneticPr fontId="15" type="noConversion"/>
  </si>
  <si>
    <t>이차수외2</t>
    <phoneticPr fontId="15" type="noConversion"/>
  </si>
  <si>
    <t>자갈치로 10
(충무동1가, 501호)</t>
    <phoneticPr fontId="15" type="noConversion"/>
  </si>
  <si>
    <t>051-254-6616</t>
    <phoneticPr fontId="15" type="noConversion"/>
  </si>
  <si>
    <t>한성종합상사</t>
    <phoneticPr fontId="15" type="noConversion"/>
  </si>
  <si>
    <t>제14호
(12.03.02)</t>
    <phoneticPr fontId="15" type="noConversion"/>
  </si>
  <si>
    <t>이상진</t>
    <phoneticPr fontId="15" type="noConversion"/>
  </si>
  <si>
    <t>암남동 720-13</t>
    <phoneticPr fontId="15" type="noConversion"/>
  </si>
  <si>
    <t>서구환경</t>
    <phoneticPr fontId="15" type="noConversion"/>
  </si>
  <si>
    <t>2013-1
(13.09.17)</t>
    <phoneticPr fontId="15" type="noConversion"/>
  </si>
  <si>
    <t>한명수</t>
    <phoneticPr fontId="15" type="noConversion"/>
  </si>
  <si>
    <t>충무대로24번길 해성프라자208호</t>
    <phoneticPr fontId="15" type="noConversion"/>
  </si>
  <si>
    <t>051-257-1230</t>
    <phoneticPr fontId="15" type="noConversion"/>
  </si>
  <si>
    <t>동구계</t>
    <phoneticPr fontId="15" type="noConversion"/>
  </si>
  <si>
    <t>동구</t>
    <phoneticPr fontId="15" type="noConversion"/>
  </si>
  <si>
    <t>부산환경산업㈜</t>
  </si>
  <si>
    <t>1996-1호(96.3.11)</t>
    <phoneticPr fontId="15" type="noConversion"/>
  </si>
  <si>
    <t>윤일영</t>
  </si>
  <si>
    <t>성남로 35(좌천동)</t>
    <phoneticPr fontId="15" type="noConversion"/>
  </si>
  <si>
    <t>051-636-0933</t>
  </si>
  <si>
    <t>부산동부환경㈜</t>
  </si>
  <si>
    <t>1996-2호(96.3.11)</t>
    <phoneticPr fontId="15" type="noConversion"/>
  </si>
  <si>
    <t>양맹준</t>
    <phoneticPr fontId="15" type="noConversion"/>
  </si>
  <si>
    <t>051-636-5633</t>
  </si>
  <si>
    <t>유정상운㈜</t>
  </si>
  <si>
    <t>2015-0001
(15.04.28)</t>
    <phoneticPr fontId="15" type="noConversion"/>
  </si>
  <si>
    <t>황재경</t>
  </si>
  <si>
    <t>동구 조방로 14</t>
  </si>
  <si>
    <t>051-803-3111</t>
  </si>
  <si>
    <t>영도구계</t>
    <phoneticPr fontId="15" type="noConversion"/>
  </si>
  <si>
    <t>영도구</t>
    <phoneticPr fontId="15" type="noConversion"/>
  </si>
  <si>
    <t>금정환경㈜</t>
    <phoneticPr fontId="15" type="noConversion"/>
  </si>
  <si>
    <t>1997-4(84.04.26.)</t>
    <phoneticPr fontId="15" type="noConversion"/>
  </si>
  <si>
    <t>이현수</t>
    <phoneticPr fontId="15" type="noConversion"/>
  </si>
  <si>
    <t>상리로 33(동삼동)</t>
    <phoneticPr fontId="15" type="noConversion"/>
  </si>
  <si>
    <t>051-404-5565</t>
    <phoneticPr fontId="15" type="noConversion"/>
  </si>
  <si>
    <t>㈜영도환경</t>
    <phoneticPr fontId="15" type="noConversion"/>
  </si>
  <si>
    <t>1997-5(84.05.16.)</t>
    <phoneticPr fontId="15" type="noConversion"/>
  </si>
  <si>
    <t>김석철
이덕영</t>
    <phoneticPr fontId="15" type="noConversion"/>
  </si>
  <si>
    <t>절영로101번길14(영선3가)</t>
    <phoneticPr fontId="15" type="noConversion"/>
  </si>
  <si>
    <t>051-417-7500</t>
    <phoneticPr fontId="15" type="noConversion"/>
  </si>
  <si>
    <t>㈜영도에스엔에스</t>
    <phoneticPr fontId="15" type="noConversion"/>
  </si>
  <si>
    <t>2009-1(15.11.11.)</t>
    <phoneticPr fontId="15" type="noConversion"/>
  </si>
  <si>
    <t>정화경</t>
    <phoneticPr fontId="15" type="noConversion"/>
  </si>
  <si>
    <t>해양로117번길 33(청학동)</t>
    <phoneticPr fontId="15" type="noConversion"/>
  </si>
  <si>
    <t>051-412-2121</t>
    <phoneticPr fontId="15" type="noConversion"/>
  </si>
  <si>
    <t>광동스틸</t>
    <phoneticPr fontId="15" type="noConversion"/>
  </si>
  <si>
    <t>2016-2(16.08.29.)</t>
    <phoneticPr fontId="15" type="noConversion"/>
  </si>
  <si>
    <t>김순악
최은채</t>
    <phoneticPr fontId="15" type="noConversion"/>
  </si>
  <si>
    <t>동삼남로31번길 18(동삼동)</t>
    <phoneticPr fontId="15" type="noConversion"/>
  </si>
  <si>
    <t>051-403-9788</t>
    <phoneticPr fontId="15" type="noConversion"/>
  </si>
  <si>
    <t>부경자원</t>
    <phoneticPr fontId="15" type="noConversion"/>
  </si>
  <si>
    <t>2014-001(14.01.24.)</t>
    <phoneticPr fontId="15" type="noConversion"/>
  </si>
  <si>
    <t>김인길</t>
    <phoneticPr fontId="15" type="noConversion"/>
  </si>
  <si>
    <t>광암길 6, 408호(청학동, 삼창@)</t>
    <phoneticPr fontId="15" type="noConversion"/>
  </si>
  <si>
    <t>051-404-0500</t>
    <phoneticPr fontId="15" type="noConversion"/>
  </si>
  <si>
    <t>푸른솔환경</t>
    <phoneticPr fontId="15" type="noConversion"/>
  </si>
  <si>
    <t>2009-01(09.04.14)</t>
    <phoneticPr fontId="15" type="noConversion"/>
  </si>
  <si>
    <t>강정기</t>
    <phoneticPr fontId="15" type="noConversion"/>
  </si>
  <si>
    <t>와치로 231, 210동 1809호(동삼동, 절영아파트)</t>
    <phoneticPr fontId="15" type="noConversion"/>
  </si>
  <si>
    <t>부영산업</t>
    <phoneticPr fontId="15" type="noConversion"/>
  </si>
  <si>
    <t>2004-001(04.09.09.)</t>
    <phoneticPr fontId="15" type="noConversion"/>
  </si>
  <si>
    <t>황승옥</t>
    <phoneticPr fontId="15" type="noConversion"/>
  </si>
  <si>
    <t>해양로 119(청학동)</t>
    <phoneticPr fontId="15" type="noConversion"/>
  </si>
  <si>
    <t>051-416-9980</t>
    <phoneticPr fontId="15" type="noConversion"/>
  </si>
  <si>
    <t>부산진구계</t>
    <phoneticPr fontId="15" type="noConversion"/>
  </si>
  <si>
    <t>부산진구</t>
    <phoneticPr fontId="15" type="noConversion"/>
  </si>
  <si>
    <t>화성환경</t>
    <phoneticPr fontId="15" type="noConversion"/>
  </si>
  <si>
    <t>1
(1996.3.8)</t>
    <phoneticPr fontId="15" type="noConversion"/>
  </si>
  <si>
    <t>김일랑
한기성</t>
    <phoneticPr fontId="15" type="noConversion"/>
  </si>
  <si>
    <t>동평로219(연지동)</t>
    <phoneticPr fontId="15" type="noConversion"/>
  </si>
  <si>
    <t>051-809-1864</t>
  </si>
  <si>
    <t>케이알씨산업</t>
    <phoneticPr fontId="15" type="noConversion"/>
  </si>
  <si>
    <t>2
(2012.2.14)</t>
    <phoneticPr fontId="15" type="noConversion"/>
  </si>
  <si>
    <t>김수호</t>
  </si>
  <si>
    <t>범천로10번길12-1(범천동)</t>
    <phoneticPr fontId="15" type="noConversion"/>
  </si>
  <si>
    <t>051-805-0006</t>
  </si>
  <si>
    <t>명신환경</t>
    <phoneticPr fontId="15" type="noConversion"/>
  </si>
  <si>
    <t>3
(1996.3.8)</t>
    <phoneticPr fontId="15" type="noConversion"/>
  </si>
  <si>
    <t>이청길</t>
  </si>
  <si>
    <t>동평로58(당감동)</t>
    <phoneticPr fontId="15" type="noConversion"/>
  </si>
  <si>
    <t>051-895-8382</t>
  </si>
  <si>
    <t>남양산업</t>
    <phoneticPr fontId="15" type="noConversion"/>
  </si>
  <si>
    <t>4
(1996.3.8)</t>
    <phoneticPr fontId="15" type="noConversion"/>
  </si>
  <si>
    <t>김창수</t>
  </si>
  <si>
    <t>가야대로421(개금동)</t>
    <phoneticPr fontId="15" type="noConversion"/>
  </si>
  <si>
    <t>051-891-2359</t>
  </si>
  <si>
    <t>동해환경</t>
    <phoneticPr fontId="15" type="noConversion"/>
  </si>
  <si>
    <t>55
(2007.1.23)</t>
    <phoneticPr fontId="15" type="noConversion"/>
  </si>
  <si>
    <t>김상남</t>
  </si>
  <si>
    <t>거제대로42(양정동)</t>
    <phoneticPr fontId="15" type="noConversion"/>
  </si>
  <si>
    <t>051-508-3889</t>
  </si>
  <si>
    <t>신우환경
ENG</t>
    <phoneticPr fontId="15" type="noConversion"/>
  </si>
  <si>
    <t>33
(2016.4.18)</t>
  </si>
  <si>
    <t>김현주</t>
  </si>
  <si>
    <t>개금온정로 26번길 107(개금동)</t>
    <phoneticPr fontId="15" type="noConversion"/>
  </si>
  <si>
    <t>051-895-8899</t>
    <phoneticPr fontId="15" type="noConversion"/>
  </si>
  <si>
    <t>쎄븐환경</t>
  </si>
  <si>
    <t>34
(2014.11.14)</t>
  </si>
  <si>
    <t>이예은</t>
  </si>
  <si>
    <t>서면문환로27, 1704호(부전동, 유원골든타워오피스텔)</t>
    <phoneticPr fontId="15" type="noConversion"/>
  </si>
  <si>
    <t>동래구계</t>
    <phoneticPr fontId="15" type="noConversion"/>
  </si>
  <si>
    <t>동래구</t>
    <phoneticPr fontId="15" type="noConversion"/>
  </si>
  <si>
    <t>㈜아성기업</t>
    <phoneticPr fontId="15" type="noConversion"/>
  </si>
  <si>
    <t>김재천</t>
    <phoneticPr fontId="15" type="noConversion"/>
  </si>
  <si>
    <t>동래구 시실로107번길73(명장동)</t>
    <phoneticPr fontId="15" type="noConversion"/>
  </si>
  <si>
    <t>051-522-6826</t>
    <phoneticPr fontId="15" type="noConversion"/>
  </si>
  <si>
    <t>진양기업사</t>
    <phoneticPr fontId="15" type="noConversion"/>
  </si>
  <si>
    <t>박해종</t>
    <phoneticPr fontId="15" type="noConversion"/>
  </si>
  <si>
    <t>동래구 수안로8번길32(수안동)</t>
    <phoneticPr fontId="15" type="noConversion"/>
  </si>
  <si>
    <t>051-554-0552</t>
    <phoneticPr fontId="15" type="noConversion"/>
  </si>
  <si>
    <t>흥한환경
개발㈜</t>
    <phoneticPr fontId="15" type="noConversion"/>
  </si>
  <si>
    <t>2007-48호
(2007.12.24)</t>
    <phoneticPr fontId="15" type="noConversion"/>
  </si>
  <si>
    <t>박점호</t>
    <phoneticPr fontId="15" type="noConversion"/>
  </si>
  <si>
    <t>미남로132번길 14</t>
    <phoneticPr fontId="15" type="noConversion"/>
  </si>
  <si>
    <t>051-973-2505</t>
    <phoneticPr fontId="15" type="noConversion"/>
  </si>
  <si>
    <t>2014-1호
(2014.2.11.))</t>
    <phoneticPr fontId="15" type="noConversion"/>
  </si>
  <si>
    <t>동원기업</t>
    <phoneticPr fontId="15" type="noConversion"/>
  </si>
  <si>
    <t>제31호
(2014.4.28)</t>
    <phoneticPr fontId="15" type="noConversion"/>
  </si>
  <si>
    <t>정병하</t>
    <phoneticPr fontId="15" type="noConversion"/>
  </si>
  <si>
    <t>미남로 33</t>
    <phoneticPr fontId="15" type="noConversion"/>
  </si>
  <si>
    <t>051-862-1342</t>
    <phoneticPr fontId="15" type="noConversion"/>
  </si>
  <si>
    <t>대성
리싸이클링</t>
    <phoneticPr fontId="15" type="noConversion"/>
  </si>
  <si>
    <t>2013-3호
(2013.4.10)</t>
    <phoneticPr fontId="15" type="noConversion"/>
  </si>
  <si>
    <t>한상국</t>
    <phoneticPr fontId="15" type="noConversion"/>
  </si>
  <si>
    <t>반송로 352</t>
    <phoneticPr fontId="15" type="noConversion"/>
  </si>
  <si>
    <t>정금</t>
    <phoneticPr fontId="15" type="noConversion"/>
  </si>
  <si>
    <t>2012-2호
(2012.3.15)</t>
    <phoneticPr fontId="15" type="noConversion"/>
  </si>
  <si>
    <t>조철주</t>
    <phoneticPr fontId="15" type="noConversion"/>
  </si>
  <si>
    <t>충렬대로 314</t>
    <phoneticPr fontId="15" type="noConversion"/>
  </si>
  <si>
    <t>덕성화물㈜</t>
    <phoneticPr fontId="15" type="noConversion"/>
  </si>
  <si>
    <t>2015-1
(2015.8.21)</t>
    <phoneticPr fontId="15" type="noConversion"/>
  </si>
  <si>
    <t>이상엽</t>
    <phoneticPr fontId="15" type="noConversion"/>
  </si>
  <si>
    <t>충렬대로 200번길 25</t>
    <phoneticPr fontId="15" type="noConversion"/>
  </si>
  <si>
    <t>051-513-2135</t>
    <phoneticPr fontId="15" type="noConversion"/>
  </si>
  <si>
    <t>일월환경</t>
    <phoneticPr fontId="15" type="noConversion"/>
  </si>
  <si>
    <t>2012-3(2012.1.3.)</t>
    <phoneticPr fontId="15" type="noConversion"/>
  </si>
  <si>
    <t>손이익</t>
    <phoneticPr fontId="15" type="noConversion"/>
  </si>
  <si>
    <t>충렬대로335번길 23(안락동)</t>
    <phoneticPr fontId="15" type="noConversion"/>
  </si>
  <si>
    <t>051-939-3578</t>
    <phoneticPr fontId="15" type="noConversion"/>
  </si>
  <si>
    <t>남구계</t>
    <phoneticPr fontId="15" type="noConversion"/>
  </si>
  <si>
    <t>남구</t>
    <phoneticPr fontId="15" type="noConversion"/>
  </si>
  <si>
    <t>대방환경㈜</t>
    <phoneticPr fontId="15" type="noConversion"/>
  </si>
  <si>
    <t>제2호</t>
    <phoneticPr fontId="15" type="noConversion"/>
  </si>
  <si>
    <t>김제현</t>
    <phoneticPr fontId="15" type="noConversion"/>
  </si>
  <si>
    <t>신선로499(대연동)</t>
    <phoneticPr fontId="15" type="noConversion"/>
  </si>
  <si>
    <t>051-624-8282</t>
    <phoneticPr fontId="15" type="noConversion"/>
  </si>
  <si>
    <t>㈜선도산업</t>
    <phoneticPr fontId="15" type="noConversion"/>
  </si>
  <si>
    <t>제2014-1호</t>
    <phoneticPr fontId="15" type="noConversion"/>
  </si>
  <si>
    <t>장태산</t>
    <phoneticPr fontId="15" type="noConversion"/>
  </si>
  <si>
    <t>동명로 93
(용호동)</t>
    <phoneticPr fontId="15" type="noConversion"/>
  </si>
  <si>
    <t>051-626-8131</t>
    <phoneticPr fontId="15" type="noConversion"/>
  </si>
  <si>
    <t>(합)보수산업</t>
  </si>
  <si>
    <t>제1993-2호</t>
    <phoneticPr fontId="15" type="noConversion"/>
  </si>
  <si>
    <t>김 복</t>
    <phoneticPr fontId="15" type="noConversion"/>
  </si>
  <si>
    <t>백운포로 36(용호동)</t>
    <phoneticPr fontId="15" type="noConversion"/>
  </si>
  <si>
    <t>051-628-1236</t>
    <phoneticPr fontId="15" type="noConversion"/>
  </si>
  <si>
    <t>제2014-3호</t>
    <phoneticPr fontId="15" type="noConversion"/>
  </si>
  <si>
    <t>황판점</t>
    <phoneticPr fontId="15" type="noConversion"/>
  </si>
  <si>
    <t>고동골로 119(문현동)</t>
    <phoneticPr fontId="15" type="noConversion"/>
  </si>
  <si>
    <t>051-638-6792</t>
    <phoneticPr fontId="15" type="noConversion"/>
  </si>
  <si>
    <t>㈜동양통운</t>
    <phoneticPr fontId="15" type="noConversion"/>
  </si>
  <si>
    <t>제2005-2호</t>
    <phoneticPr fontId="15" type="noConversion"/>
  </si>
  <si>
    <t>황미학</t>
    <phoneticPr fontId="15" type="noConversion"/>
  </si>
  <si>
    <t>신선산복로 38
(용당동)</t>
    <phoneticPr fontId="15" type="noConversion"/>
  </si>
  <si>
    <t>051-625-5104</t>
    <phoneticPr fontId="15" type="noConversion"/>
  </si>
  <si>
    <t>원일상사</t>
    <phoneticPr fontId="15" type="noConversion"/>
  </si>
  <si>
    <t>제2011-2호</t>
    <phoneticPr fontId="15" type="noConversion"/>
  </si>
  <si>
    <t>임은숙</t>
    <phoneticPr fontId="15" type="noConversion"/>
  </si>
  <si>
    <t>신선로 211(감만동)</t>
    <phoneticPr fontId="15" type="noConversion"/>
  </si>
  <si>
    <t>051-627-3335</t>
    <phoneticPr fontId="15" type="noConversion"/>
  </si>
  <si>
    <t>세방㈜</t>
    <phoneticPr fontId="15" type="noConversion"/>
  </si>
  <si>
    <t>제2014-2호</t>
    <phoneticPr fontId="15" type="noConversion"/>
  </si>
  <si>
    <t>박홍수</t>
    <phoneticPr fontId="15" type="noConversion"/>
  </si>
  <si>
    <t>북항로 141(감만동)</t>
    <phoneticPr fontId="15" type="noConversion"/>
  </si>
  <si>
    <t>051-630-5300</t>
    <phoneticPr fontId="15" type="noConversion"/>
  </si>
  <si>
    <t>정토토건㈜</t>
    <phoneticPr fontId="15" type="noConversion"/>
  </si>
  <si>
    <t>제2014-3호</t>
  </si>
  <si>
    <t>김종우</t>
    <phoneticPr fontId="15" type="noConversion"/>
  </si>
  <si>
    <t>우암로 21, 1층(감만동)</t>
    <phoneticPr fontId="15" type="noConversion"/>
  </si>
  <si>
    <t>051-724-1487</t>
    <phoneticPr fontId="15" type="noConversion"/>
  </si>
  <si>
    <t>부경환경</t>
    <phoneticPr fontId="15" type="noConversion"/>
  </si>
  <si>
    <t>제2014-4호</t>
  </si>
  <si>
    <t>이경숙</t>
    <phoneticPr fontId="15" type="noConversion"/>
  </si>
  <si>
    <t>수영로 345, 114동 3201호(대연힐스테이트푸르지오)</t>
    <phoneticPr fontId="15" type="noConversion"/>
  </si>
  <si>
    <t>051-611-2162</t>
    <phoneticPr fontId="15" type="noConversion"/>
  </si>
  <si>
    <t>㈜동일로직스</t>
    <phoneticPr fontId="15" type="noConversion"/>
  </si>
  <si>
    <t>제2014-5호</t>
  </si>
  <si>
    <t>정문화</t>
    <phoneticPr fontId="15" type="noConversion"/>
  </si>
  <si>
    <t>신선로 168, 202호(감만동, SK내트럭하우스)</t>
    <phoneticPr fontId="15" type="noConversion"/>
  </si>
  <si>
    <t>051-627-1557</t>
    <phoneticPr fontId="15" type="noConversion"/>
  </si>
  <si>
    <t>성원환경</t>
    <phoneticPr fontId="15" type="noConversion"/>
  </si>
  <si>
    <t>제2014-6호</t>
  </si>
  <si>
    <t>황성원</t>
    <phoneticPr fontId="15" type="noConversion"/>
  </si>
  <si>
    <t>못골로 91-30(대연동)</t>
    <phoneticPr fontId="15" type="noConversion"/>
  </si>
  <si>
    <t>051-628-5611</t>
    <phoneticPr fontId="15" type="noConversion"/>
  </si>
  <si>
    <t>북구계</t>
    <phoneticPr fontId="15" type="noConversion"/>
  </si>
  <si>
    <t>북구</t>
    <phoneticPr fontId="15" type="noConversion"/>
  </si>
  <si>
    <t>㈜청미산업</t>
    <phoneticPr fontId="15" type="noConversion"/>
  </si>
  <si>
    <t>제1호(93.3.8)</t>
    <phoneticPr fontId="15" type="noConversion"/>
  </si>
  <si>
    <t>김상규</t>
    <phoneticPr fontId="15" type="noConversion"/>
  </si>
  <si>
    <t>사상로 620(구포동)</t>
    <phoneticPr fontId="15" type="noConversion"/>
  </si>
  <si>
    <t>051-334-7300</t>
  </si>
  <si>
    <t>성신환경㈜</t>
    <phoneticPr fontId="15" type="noConversion"/>
  </si>
  <si>
    <t>제2호(95.4.11)</t>
    <phoneticPr fontId="15" type="noConversion"/>
  </si>
  <si>
    <t>황동인</t>
    <phoneticPr fontId="15" type="noConversion"/>
  </si>
  <si>
    <t>의성로 54-9(덕천동)</t>
    <phoneticPr fontId="15" type="noConversion"/>
  </si>
  <si>
    <t>051-343-8318</t>
  </si>
  <si>
    <t>㈜삼정GS</t>
    <phoneticPr fontId="15" type="noConversion"/>
  </si>
  <si>
    <t>제83(07.12.27)
제92호(10.5.24)</t>
    <phoneticPr fontId="15" type="noConversion"/>
  </si>
  <si>
    <t>정청수</t>
    <phoneticPr fontId="15" type="noConversion"/>
  </si>
  <si>
    <t>만덕3로 31(만덕동)</t>
    <phoneticPr fontId="15" type="noConversion"/>
  </si>
  <si>
    <t>051-338-1181</t>
  </si>
  <si>
    <t>㈜지앤이환경</t>
    <phoneticPr fontId="15" type="noConversion"/>
  </si>
  <si>
    <t>제68(04.12.15)</t>
    <phoneticPr fontId="15" type="noConversion"/>
  </si>
  <si>
    <t>박경자</t>
    <phoneticPr fontId="15" type="noConversion"/>
  </si>
  <si>
    <t>만덕대로78번길 5, 2층(덕천동)</t>
    <phoneticPr fontId="15" type="noConversion"/>
  </si>
  <si>
    <t>051-305-2222</t>
  </si>
  <si>
    <t>㈜남해환경</t>
    <phoneticPr fontId="15" type="noConversion"/>
  </si>
  <si>
    <t>제86호(09.6.16)</t>
    <phoneticPr fontId="15" type="noConversion"/>
  </si>
  <si>
    <t>이병한</t>
    <phoneticPr fontId="15" type="noConversion"/>
  </si>
  <si>
    <t>낙동대로 1626(구포동)</t>
    <phoneticPr fontId="15" type="noConversion"/>
  </si>
  <si>
    <t>051-807-0005</t>
  </si>
  <si>
    <t>㈜세영환경</t>
    <phoneticPr fontId="15" type="noConversion"/>
  </si>
  <si>
    <t>제26호(99.8.23)</t>
    <phoneticPr fontId="15" type="noConversion"/>
  </si>
  <si>
    <t>박영민</t>
    <phoneticPr fontId="15" type="noConversion"/>
  </si>
  <si>
    <t>백양대로1048번길 3(구포동)</t>
    <phoneticPr fontId="15" type="noConversion"/>
  </si>
  <si>
    <t>051-341-1117</t>
  </si>
  <si>
    <t>거창환경산업㈜</t>
    <phoneticPr fontId="15" type="noConversion"/>
  </si>
  <si>
    <t>제18(98.11.18)</t>
    <phoneticPr fontId="15" type="noConversion"/>
  </si>
  <si>
    <t>오원석</t>
    <phoneticPr fontId="15" type="noConversion"/>
  </si>
  <si>
    <t>시랑로79번길 20-5, 126호(구포동,동성상가)</t>
    <phoneticPr fontId="15" type="noConversion"/>
  </si>
  <si>
    <t>051-337-5234</t>
  </si>
  <si>
    <t>한국산업환경㈜</t>
    <phoneticPr fontId="15" type="noConversion"/>
  </si>
  <si>
    <t>제43호(01.10.4)</t>
    <phoneticPr fontId="15" type="noConversion"/>
  </si>
  <si>
    <t>조명환</t>
    <phoneticPr fontId="15" type="noConversion"/>
  </si>
  <si>
    <t>덕천로 343(만덕동)</t>
    <phoneticPr fontId="15" type="noConversion"/>
  </si>
  <si>
    <t>051-337-0002</t>
  </si>
  <si>
    <t>㈜여민환경</t>
    <phoneticPr fontId="15" type="noConversion"/>
  </si>
  <si>
    <t>제85호(09.6.12)</t>
    <phoneticPr fontId="15" type="noConversion"/>
  </si>
  <si>
    <t>성기원</t>
    <phoneticPr fontId="15" type="noConversion"/>
  </si>
  <si>
    <t>화명대로 10, 1301호(화명동,상뜨레뷰)</t>
    <phoneticPr fontId="15" type="noConversion"/>
  </si>
  <si>
    <t>051-361-7705</t>
  </si>
  <si>
    <t>수정산업</t>
    <phoneticPr fontId="15" type="noConversion"/>
  </si>
  <si>
    <t>제54호(03.9.25)</t>
    <phoneticPr fontId="15" type="noConversion"/>
  </si>
  <si>
    <t>강가환</t>
    <phoneticPr fontId="15" type="noConversion"/>
  </si>
  <si>
    <t>구포만세길 163, 302호(구포동,어반빌리지)</t>
    <phoneticPr fontId="15" type="noConversion"/>
  </si>
  <si>
    <t>051-914-1020</t>
  </si>
  <si>
    <t>㈜동방개발</t>
    <phoneticPr fontId="15" type="noConversion"/>
  </si>
  <si>
    <t>제87호(09.9.9)
제88(09.10.21)</t>
    <phoneticPr fontId="15" type="noConversion"/>
  </si>
  <si>
    <t>김지화</t>
    <phoneticPr fontId="15" type="noConversion"/>
  </si>
  <si>
    <t>금곡대로 166, 401동 703호(화명동,화명롯데캐슬카이저)</t>
    <phoneticPr fontId="15" type="noConversion"/>
  </si>
  <si>
    <t>051-337-2340</t>
  </si>
  <si>
    <t>㈜덕환개발</t>
    <phoneticPr fontId="15" type="noConversion"/>
  </si>
  <si>
    <t>제93호(10.7.5)</t>
    <phoneticPr fontId="15" type="noConversion"/>
  </si>
  <si>
    <t>강병순</t>
    <phoneticPr fontId="15" type="noConversion"/>
  </si>
  <si>
    <t>시랑로79번길 20-5, 111호(구포동,동성상가)</t>
    <phoneticPr fontId="15" type="noConversion"/>
  </si>
  <si>
    <t>051-337-2226</t>
  </si>
  <si>
    <t>㈜보람환경</t>
    <phoneticPr fontId="15" type="noConversion"/>
  </si>
  <si>
    <t>제98호(13.3.15)</t>
    <phoneticPr fontId="15" type="noConversion"/>
  </si>
  <si>
    <t>이장성</t>
    <phoneticPr fontId="15" type="noConversion"/>
  </si>
  <si>
    <t>만덕3로16번길 17, 3동 105호(만덕동,벽산라인훼미리타운상가)</t>
    <phoneticPr fontId="15" type="noConversion"/>
  </si>
  <si>
    <t>051-341-0012</t>
  </si>
  <si>
    <t>㈜보광자원</t>
    <phoneticPr fontId="15" type="noConversion"/>
  </si>
  <si>
    <t>제101(09.1.22)</t>
    <phoneticPr fontId="15" type="noConversion"/>
  </si>
  <si>
    <t>권현칠</t>
    <phoneticPr fontId="15" type="noConversion"/>
  </si>
  <si>
    <t>화명신도시로 120, 805호(화명동, 화명메디칼센터)</t>
    <phoneticPr fontId="15" type="noConversion"/>
  </si>
  <si>
    <t>051-365-7476</t>
    <phoneticPr fontId="15" type="noConversion"/>
  </si>
  <si>
    <t>㈜우진환경</t>
    <phoneticPr fontId="15" type="noConversion"/>
  </si>
  <si>
    <t>제102(09.2.19)</t>
    <phoneticPr fontId="15" type="noConversion"/>
  </si>
  <si>
    <t>박철완</t>
    <phoneticPr fontId="15" type="noConversion"/>
  </si>
  <si>
    <t>만덕대로128번길 30(덕천동)</t>
    <phoneticPr fontId="15" type="noConversion"/>
  </si>
  <si>
    <t>적산개발</t>
    <phoneticPr fontId="15" type="noConversion"/>
  </si>
  <si>
    <t>제105호(07.8.6)</t>
    <phoneticPr fontId="15" type="noConversion"/>
  </si>
  <si>
    <t>남경</t>
    <phoneticPr fontId="15" type="noConversion"/>
  </si>
  <si>
    <t>만덕3로16번길 29, A동 103호(만덕동,덕화아파트)</t>
    <phoneticPr fontId="15" type="noConversion"/>
  </si>
  <si>
    <t>051-315-6446</t>
    <phoneticPr fontId="15" type="noConversion"/>
  </si>
  <si>
    <t>한스틸환경</t>
    <phoneticPr fontId="19" type="noConversion"/>
  </si>
  <si>
    <t>제107(16.5.31)</t>
    <phoneticPr fontId="19" type="noConversion"/>
  </si>
  <si>
    <t>배유한</t>
    <phoneticPr fontId="19" type="noConversion"/>
  </si>
  <si>
    <t>만덕1로 82, 103동 1308호(만덕동,협성파크)</t>
    <phoneticPr fontId="19" type="noConversion"/>
  </si>
  <si>
    <t>051-343-7057</t>
    <phoneticPr fontId="19" type="noConversion"/>
  </si>
  <si>
    <t>제이제이환경</t>
    <phoneticPr fontId="19" type="noConversion"/>
  </si>
  <si>
    <t>제108(16.12.13)</t>
    <phoneticPr fontId="19" type="noConversion"/>
  </si>
  <si>
    <t>권호준</t>
    <phoneticPr fontId="19" type="noConversion"/>
  </si>
  <si>
    <t>낙동대로 1626,401호(구포동)</t>
    <phoneticPr fontId="19" type="noConversion"/>
  </si>
  <si>
    <t>051-343-5666</t>
    <phoneticPr fontId="19" type="noConversion"/>
  </si>
  <si>
    <t>해운대구계</t>
    <phoneticPr fontId="15" type="noConversion"/>
  </si>
  <si>
    <t>해운대구</t>
    <phoneticPr fontId="15" type="noConversion"/>
  </si>
  <si>
    <t>㈜청도</t>
    <phoneticPr fontId="15" type="noConversion"/>
  </si>
  <si>
    <t>제1호
87.9.1</t>
    <phoneticPr fontId="15" type="noConversion"/>
  </si>
  <si>
    <t>정경현</t>
    <phoneticPr fontId="15" type="noConversion"/>
  </si>
  <si>
    <t>우1동 해운대로575</t>
    <phoneticPr fontId="15" type="noConversion"/>
  </si>
  <si>
    <t>051-746-2720</t>
    <phoneticPr fontId="15" type="noConversion"/>
  </si>
  <si>
    <t>해동환경㈜</t>
    <phoneticPr fontId="15" type="noConversion"/>
  </si>
  <si>
    <t>제2호
90.11.1</t>
    <phoneticPr fontId="15" type="noConversion"/>
  </si>
  <si>
    <t>양태규</t>
    <phoneticPr fontId="15" type="noConversion"/>
  </si>
  <si>
    <t>해운대로 1105번길28(송정동)</t>
    <phoneticPr fontId="15" type="noConversion"/>
  </si>
  <si>
    <t>051-702-1201</t>
    <phoneticPr fontId="15" type="noConversion"/>
  </si>
  <si>
    <t>㈜신해환경</t>
    <phoneticPr fontId="15" type="noConversion"/>
  </si>
  <si>
    <t>제3호
98.5.25</t>
    <phoneticPr fontId="15" type="noConversion"/>
  </si>
  <si>
    <t>권정화</t>
    <phoneticPr fontId="15" type="noConversion"/>
  </si>
  <si>
    <t>해운대로 1199-7(송정동)</t>
    <phoneticPr fontId="15" type="noConversion"/>
  </si>
  <si>
    <t>051-743-0562</t>
    <phoneticPr fontId="15" type="noConversion"/>
  </si>
  <si>
    <t>㈜희망환경</t>
    <phoneticPr fontId="15" type="noConversion"/>
  </si>
  <si>
    <t>제4호
13.6.17</t>
    <phoneticPr fontId="15" type="noConversion"/>
  </si>
  <si>
    <t>김복</t>
    <phoneticPr fontId="15" type="noConversion"/>
  </si>
  <si>
    <t>중동1로 35-1(2층)</t>
    <phoneticPr fontId="15" type="noConversion"/>
  </si>
  <si>
    <t>051-722-0557</t>
    <phoneticPr fontId="15" type="noConversion"/>
  </si>
  <si>
    <t>민하산업</t>
    <phoneticPr fontId="15" type="noConversion"/>
  </si>
  <si>
    <t>제1호
97.6.4</t>
    <phoneticPr fontId="15" type="noConversion"/>
  </si>
  <si>
    <t>김성식</t>
    <phoneticPr fontId="15" type="noConversion"/>
  </si>
  <si>
    <t>석대로 31</t>
    <phoneticPr fontId="15" type="noConversion"/>
  </si>
  <si>
    <t>051-782-3511</t>
    <phoneticPr fontId="15" type="noConversion"/>
  </si>
  <si>
    <t>센텀환경</t>
    <phoneticPr fontId="15" type="noConversion"/>
  </si>
  <si>
    <t>제2호
2015.3.27</t>
    <phoneticPr fontId="15" type="noConversion"/>
  </si>
  <si>
    <t>박성현</t>
    <phoneticPr fontId="15" type="noConversion"/>
  </si>
  <si>
    <t>송정동 445-1</t>
    <phoneticPr fontId="15" type="noConversion"/>
  </si>
  <si>
    <t>051-702-0111</t>
    <phoneticPr fontId="15" type="noConversion"/>
  </si>
  <si>
    <t>삼원환경㈜</t>
    <phoneticPr fontId="15" type="noConversion"/>
  </si>
  <si>
    <t>제1호
(2009.1.21)</t>
    <phoneticPr fontId="15" type="noConversion"/>
  </si>
  <si>
    <t>김필범</t>
    <phoneticPr fontId="15" type="noConversion"/>
  </si>
  <si>
    <t>반송로616번길22-3</t>
    <phoneticPr fontId="15" type="noConversion"/>
  </si>
  <si>
    <t>051-582-7988</t>
    <phoneticPr fontId="15" type="noConversion"/>
  </si>
  <si>
    <t>㈜푸른환경</t>
    <phoneticPr fontId="15" type="noConversion"/>
  </si>
  <si>
    <t>제2010-1호(2010.5.11)</t>
    <phoneticPr fontId="15" type="noConversion"/>
  </si>
  <si>
    <t>이승은</t>
    <phoneticPr fontId="15" type="noConversion"/>
  </si>
  <si>
    <t>해운대로726 대동빌딩202</t>
    <phoneticPr fontId="15" type="noConversion"/>
  </si>
  <si>
    <t>051-742-0025</t>
    <phoneticPr fontId="15" type="noConversion"/>
  </si>
  <si>
    <t>장산환경</t>
    <phoneticPr fontId="15" type="noConversion"/>
  </si>
  <si>
    <t>제2012-4호
(2012.8.20)</t>
    <phoneticPr fontId="15" type="noConversion"/>
  </si>
  <si>
    <t>류현섭</t>
    <phoneticPr fontId="15" type="noConversion"/>
  </si>
  <si>
    <t>송정동87-11</t>
    <phoneticPr fontId="15" type="noConversion"/>
  </si>
  <si>
    <t>051-702-0396</t>
    <phoneticPr fontId="15" type="noConversion"/>
  </si>
  <si>
    <t>사하구계</t>
    <phoneticPr fontId="15" type="noConversion"/>
  </si>
  <si>
    <t>사하구</t>
    <phoneticPr fontId="15" type="noConversion"/>
  </si>
  <si>
    <t>㈜미진산업</t>
  </si>
  <si>
    <t>1-1
1979.09.12</t>
    <phoneticPr fontId="15" type="noConversion"/>
  </si>
  <si>
    <t>이영수</t>
  </si>
  <si>
    <t>장림동 1090-4</t>
  </si>
  <si>
    <t>051-264-0894</t>
  </si>
  <si>
    <t>1-2
1979.09.12</t>
    <phoneticPr fontId="15" type="noConversion"/>
  </si>
  <si>
    <t>세화산업</t>
  </si>
  <si>
    <t>2-1
1984.05.07</t>
    <phoneticPr fontId="15" type="noConversion"/>
  </si>
  <si>
    <t>권수현</t>
  </si>
  <si>
    <t>장림동 1090-8</t>
  </si>
  <si>
    <t>051-264-8301</t>
  </si>
  <si>
    <t>2-2
1984.05.07</t>
    <phoneticPr fontId="15" type="noConversion"/>
  </si>
  <si>
    <t>㈜동진산업</t>
  </si>
  <si>
    <t>3
2011.05.09</t>
    <phoneticPr fontId="15" type="noConversion"/>
  </si>
  <si>
    <t>정선길</t>
  </si>
  <si>
    <t>하신중앙로3번길 67-2(장림동)</t>
    <phoneticPr fontId="15" type="noConversion"/>
  </si>
  <si>
    <t>051-207-2030</t>
  </si>
  <si>
    <t>두승산업㈜</t>
  </si>
  <si>
    <t>18
1996.07.30</t>
    <phoneticPr fontId="15" type="noConversion"/>
  </si>
  <si>
    <t>김경자</t>
  </si>
  <si>
    <t>하단동 1157-7 리버타운 601호</t>
  </si>
  <si>
    <t>051-293-6595</t>
  </si>
  <si>
    <t>24
1997.03.28</t>
    <phoneticPr fontId="15" type="noConversion"/>
  </si>
  <si>
    <t>태봉산업㈜</t>
  </si>
  <si>
    <t>41
1998.12.19</t>
    <phoneticPr fontId="15" type="noConversion"/>
  </si>
  <si>
    <t>박문기외1</t>
  </si>
  <si>
    <t>하단동 901-1</t>
  </si>
  <si>
    <t>051-203-0921</t>
  </si>
  <si>
    <t>㈜세기상사</t>
  </si>
  <si>
    <t>48
1999.11.15</t>
    <phoneticPr fontId="15" type="noConversion"/>
  </si>
  <si>
    <t>최종영</t>
  </si>
  <si>
    <t>구평동 317-1</t>
  </si>
  <si>
    <t>051-262-5312</t>
  </si>
  <si>
    <t>서진환경㈜</t>
  </si>
  <si>
    <t>49
2000.07.21</t>
    <phoneticPr fontId="15" type="noConversion"/>
  </si>
  <si>
    <t>정 순</t>
  </si>
  <si>
    <t>하단동 892-11</t>
  </si>
  <si>
    <t>051-293-0482</t>
  </si>
  <si>
    <t>녹색환경산업</t>
  </si>
  <si>
    <t>50
2000.11.28</t>
    <phoneticPr fontId="15" type="noConversion"/>
  </si>
  <si>
    <t>이성덕</t>
  </si>
  <si>
    <t>당리동 326-13</t>
  </si>
  <si>
    <t>051-266-5777</t>
  </si>
  <si>
    <t>한진기업</t>
  </si>
  <si>
    <t>68
2001.08.29</t>
    <phoneticPr fontId="15" type="noConversion"/>
  </si>
  <si>
    <t>김석진</t>
  </si>
  <si>
    <t>장림동 1081-3</t>
  </si>
  <si>
    <t>051-264-2145</t>
  </si>
  <si>
    <t>대성자원</t>
  </si>
  <si>
    <t>71
2001.12.04</t>
    <phoneticPr fontId="15" type="noConversion"/>
  </si>
  <si>
    <t>이정화</t>
  </si>
  <si>
    <t>당리동 304-38</t>
  </si>
  <si>
    <t>051-291-7051</t>
  </si>
  <si>
    <t>동원개발</t>
  </si>
  <si>
    <t>76
2002.03.16</t>
    <phoneticPr fontId="15" type="noConversion"/>
  </si>
  <si>
    <t>장금숙</t>
  </si>
  <si>
    <t>괴정동 350-72 동아파크 403</t>
  </si>
  <si>
    <t>051-203-7284</t>
  </si>
  <si>
    <t>현진환경개발</t>
  </si>
  <si>
    <t>90
2003.04.03</t>
    <phoneticPr fontId="15" type="noConversion"/>
  </si>
  <si>
    <t>김종현</t>
  </si>
  <si>
    <t>051-264-5309</t>
    <phoneticPr fontId="15" type="noConversion"/>
  </si>
  <si>
    <t>(주)진세무역</t>
    <phoneticPr fontId="15" type="noConversion"/>
  </si>
  <si>
    <t>97
2004.03.19</t>
    <phoneticPr fontId="15" type="noConversion"/>
  </si>
  <si>
    <t>형정연</t>
  </si>
  <si>
    <t>장림동 1080</t>
  </si>
  <si>
    <t>창신개발</t>
  </si>
  <si>
    <t>99
2004.03.31</t>
    <phoneticPr fontId="15" type="noConversion"/>
  </si>
  <si>
    <t>노강현</t>
  </si>
  <si>
    <t>신평동 437 삼창강변 102-2206</t>
  </si>
  <si>
    <t>051-265-9015</t>
  </si>
  <si>
    <t>㈜신대양</t>
  </si>
  <si>
    <t>116
2005.07.01</t>
    <phoneticPr fontId="15" type="noConversion"/>
  </si>
  <si>
    <t>양용치,양재원</t>
  </si>
  <si>
    <t>구평동 388-5</t>
  </si>
  <si>
    <t>051-266-3306</t>
  </si>
  <si>
    <t>삼동자원</t>
  </si>
  <si>
    <t>122
2006.1.19</t>
    <phoneticPr fontId="15" type="noConversion"/>
  </si>
  <si>
    <t>윤삼식</t>
  </si>
  <si>
    <t>다대동 382-3 자유 103-1803</t>
  </si>
  <si>
    <t>051-261-1228</t>
  </si>
  <si>
    <t>신안개발</t>
  </si>
  <si>
    <t>131
2006.6.21</t>
    <phoneticPr fontId="15" type="noConversion"/>
  </si>
  <si>
    <t>박미선</t>
  </si>
  <si>
    <t>장림동 185-1 장림3차동원 101-109</t>
  </si>
  <si>
    <t>051-265-1949</t>
  </si>
  <si>
    <t>㈜가남환경</t>
  </si>
  <si>
    <t>134
2006.8.28</t>
    <phoneticPr fontId="15" type="noConversion"/>
  </si>
  <si>
    <t>신민자</t>
    <phoneticPr fontId="15" type="noConversion"/>
  </si>
  <si>
    <t>장림동 914-35</t>
  </si>
  <si>
    <t>051-262-3511</t>
  </si>
  <si>
    <t>진호개발</t>
  </si>
  <si>
    <t>141
2007.1.11</t>
    <phoneticPr fontId="15" type="noConversion"/>
  </si>
  <si>
    <t>한승호외 1</t>
    <phoneticPr fontId="15" type="noConversion"/>
  </si>
  <si>
    <t>다산로208번길 42(장림동)</t>
    <phoneticPr fontId="15" type="noConversion"/>
  </si>
  <si>
    <t>051-293-1692</t>
  </si>
  <si>
    <t>유신특수운수</t>
  </si>
  <si>
    <t>144
2007.6.19</t>
    <phoneticPr fontId="15" type="noConversion"/>
  </si>
  <si>
    <t>윤숙용</t>
  </si>
  <si>
    <t>감천동 182-28</t>
  </si>
  <si>
    <t>051-206-6666</t>
  </si>
  <si>
    <t>155
2009.12.3</t>
    <phoneticPr fontId="15" type="noConversion"/>
  </si>
  <si>
    <t>161
2010.6.16</t>
    <phoneticPr fontId="15" type="noConversion"/>
  </si>
  <si>
    <t>051-264-5309</t>
  </si>
  <si>
    <t>㈜지원</t>
  </si>
  <si>
    <t>162
2010.6.21</t>
    <phoneticPr fontId="15" type="noConversion"/>
  </si>
  <si>
    <t>이의범</t>
  </si>
  <si>
    <t>장림동 914-4,914-49 장림월드리치 6층 601호</t>
  </si>
  <si>
    <t>051-317-6076</t>
  </si>
  <si>
    <t>163
2010.6.24</t>
    <phoneticPr fontId="15" type="noConversion"/>
  </si>
  <si>
    <t>167
2011.10.13</t>
    <phoneticPr fontId="15" type="noConversion"/>
  </si>
  <si>
    <t>동광재생산업㈜</t>
    <phoneticPr fontId="15" type="noConversion"/>
  </si>
  <si>
    <t>173
2013.2.26</t>
    <phoneticPr fontId="15" type="noConversion"/>
  </si>
  <si>
    <t>이동식</t>
    <phoneticPr fontId="15" type="noConversion"/>
  </si>
  <si>
    <t>하신중앙로53번길 14(신평동)</t>
    <phoneticPr fontId="15" type="noConversion"/>
  </si>
  <si>
    <t>051-266-4161</t>
  </si>
  <si>
    <t>클린사하</t>
    <phoneticPr fontId="15" type="noConversion"/>
  </si>
  <si>
    <t>대형-3
2010.11.24</t>
    <phoneticPr fontId="15" type="noConversion"/>
  </si>
  <si>
    <t>한형</t>
    <phoneticPr fontId="15" type="noConversion"/>
  </si>
  <si>
    <t>다대로354번안길 21(장림동)</t>
    <phoneticPr fontId="15" type="noConversion"/>
  </si>
  <si>
    <t>051-265-1143</t>
  </si>
  <si>
    <t>제이엘기업</t>
    <phoneticPr fontId="15" type="noConversion"/>
  </si>
  <si>
    <t>176
2014.6.27</t>
    <phoneticPr fontId="15" type="noConversion"/>
  </si>
  <si>
    <t>임태근</t>
    <phoneticPr fontId="15" type="noConversion"/>
  </si>
  <si>
    <t>낙동대로535번길 28, 50(하단동)</t>
    <phoneticPr fontId="15" type="noConversion"/>
  </si>
  <si>
    <t>051-208-0818</t>
    <phoneticPr fontId="15" type="noConversion"/>
  </si>
  <si>
    <t>벧엘환경</t>
    <phoneticPr fontId="15" type="noConversion"/>
  </si>
  <si>
    <t>178
2014.10.28</t>
    <phoneticPr fontId="15" type="noConversion"/>
  </si>
  <si>
    <t>김은성</t>
    <phoneticPr fontId="15" type="noConversion"/>
  </si>
  <si>
    <t>다대로1066번길 64-8(장림동)</t>
    <phoneticPr fontId="15" type="noConversion"/>
  </si>
  <si>
    <t>051-264-1123</t>
    <phoneticPr fontId="15" type="noConversion"/>
  </si>
  <si>
    <t>남동자원</t>
    <phoneticPr fontId="15" type="noConversion"/>
  </si>
  <si>
    <t>181
2015.7.6</t>
    <phoneticPr fontId="15" type="noConversion"/>
  </si>
  <si>
    <t>김성훈</t>
    <phoneticPr fontId="15" type="noConversion"/>
  </si>
  <si>
    <t>다대동 산 69-2</t>
    <phoneticPr fontId="15" type="noConversion"/>
  </si>
  <si>
    <t>051-264-0256</t>
    <phoneticPr fontId="15" type="noConversion"/>
  </si>
  <si>
    <t>사하자원</t>
    <phoneticPr fontId="15" type="noConversion"/>
  </si>
  <si>
    <t>182
2015.11.11</t>
    <phoneticPr fontId="15" type="noConversion"/>
  </si>
  <si>
    <t>옥봉채</t>
    <phoneticPr fontId="15" type="noConversion"/>
  </si>
  <si>
    <t>동매로23번길 11(하단동)</t>
    <phoneticPr fontId="15" type="noConversion"/>
  </si>
  <si>
    <t>051-201-0203</t>
    <phoneticPr fontId="15" type="noConversion"/>
  </si>
  <si>
    <t>183
201512.31</t>
    <phoneticPr fontId="19" type="noConversion"/>
  </si>
  <si>
    <t>정민경</t>
  </si>
  <si>
    <t>장림로240(장림동)</t>
    <phoneticPr fontId="15" type="noConversion"/>
  </si>
  <si>
    <t>070-8614-0515</t>
    <phoneticPr fontId="15" type="noConversion"/>
  </si>
  <si>
    <t>㈜케이피환경</t>
  </si>
  <si>
    <t>184
2004.24.24</t>
    <phoneticPr fontId="19" type="noConversion"/>
  </si>
  <si>
    <t>이종병</t>
  </si>
  <si>
    <t>낙동대로335(괴정동)</t>
    <phoneticPr fontId="15" type="noConversion"/>
  </si>
  <si>
    <t>051-294-2207</t>
    <phoneticPr fontId="15" type="noConversion"/>
  </si>
  <si>
    <t>성산스틸</t>
  </si>
  <si>
    <t>185
2016.6.21</t>
    <phoneticPr fontId="19" type="noConversion"/>
  </si>
  <si>
    <t>김진영</t>
  </si>
  <si>
    <t>을숙도대로728(구평동)</t>
    <phoneticPr fontId="15" type="noConversion"/>
  </si>
  <si>
    <t>051-266-7025</t>
    <phoneticPr fontId="15" type="noConversion"/>
  </si>
  <si>
    <t>미래환경</t>
  </si>
  <si>
    <t>186
2016.6.21</t>
    <phoneticPr fontId="19" type="noConversion"/>
  </si>
  <si>
    <t>윤문갑</t>
  </si>
  <si>
    <t>다대로120번길 24(신평동)</t>
    <phoneticPr fontId="15" type="noConversion"/>
  </si>
  <si>
    <t>금정구계</t>
    <phoneticPr fontId="15" type="noConversion"/>
  </si>
  <si>
    <t>금정구</t>
    <phoneticPr fontId="15" type="noConversion"/>
  </si>
  <si>
    <t>㈜청륜산업</t>
    <phoneticPr fontId="15" type="noConversion"/>
  </si>
  <si>
    <t>제1(1984.4.14)
제14(1997.12.29)</t>
    <phoneticPr fontId="15" type="noConversion"/>
  </si>
  <si>
    <t>김정훈</t>
    <phoneticPr fontId="15" type="noConversion"/>
  </si>
  <si>
    <t>공단서로8번길 95(금사동)</t>
    <phoneticPr fontId="15" type="noConversion"/>
  </si>
  <si>
    <t>051-526-9787</t>
  </si>
  <si>
    <t>세명기업사</t>
    <phoneticPr fontId="15" type="noConversion"/>
  </si>
  <si>
    <t>제2호(1984.5.12)
제18호(2000.4.22)</t>
    <phoneticPr fontId="15" type="noConversion"/>
  </si>
  <si>
    <t>박해천</t>
    <phoneticPr fontId="15" type="noConversion"/>
  </si>
  <si>
    <t>금샘로203(장전동)</t>
    <phoneticPr fontId="15" type="noConversion"/>
  </si>
  <si>
    <t>051-514-2212</t>
  </si>
  <si>
    <t>태산환경</t>
    <phoneticPr fontId="15" type="noConversion"/>
  </si>
  <si>
    <t>2011-4(72)(2011.8.17)</t>
    <phoneticPr fontId="15" type="noConversion"/>
  </si>
  <si>
    <t>박정희</t>
    <phoneticPr fontId="15" type="noConversion"/>
  </si>
  <si>
    <t>서동로130번길 19-9(서동)</t>
    <phoneticPr fontId="15" type="noConversion"/>
  </si>
  <si>
    <t>051-524-0808</t>
  </si>
  <si>
    <t>대영동서자원</t>
    <phoneticPr fontId="15" type="noConversion"/>
  </si>
  <si>
    <t>제16호(1998.10.21)</t>
    <phoneticPr fontId="15" type="noConversion"/>
  </si>
  <si>
    <t>김민자</t>
    <phoneticPr fontId="15" type="noConversion"/>
  </si>
  <si>
    <t>체육공원로135(구서동)</t>
    <phoneticPr fontId="15" type="noConversion"/>
  </si>
  <si>
    <t>051-515-9750</t>
  </si>
  <si>
    <t>㈜성일운수</t>
    <phoneticPr fontId="15" type="noConversion"/>
  </si>
  <si>
    <t>제23호(2001.6.28)</t>
    <phoneticPr fontId="15" type="noConversion"/>
  </si>
  <si>
    <t>오륜대로14-1(부곡동)</t>
    <phoneticPr fontId="15" type="noConversion"/>
  </si>
  <si>
    <t>051-518-4325</t>
  </si>
  <si>
    <t>선명통운㈜</t>
    <phoneticPr fontId="15" type="noConversion"/>
  </si>
  <si>
    <t>제27호(2001.10.5)</t>
    <phoneticPr fontId="15" type="noConversion"/>
  </si>
  <si>
    <t>박해우</t>
    <phoneticPr fontId="15" type="noConversion"/>
  </si>
  <si>
    <t>중앙대로1793번길6(구서동)</t>
    <phoneticPr fontId="15" type="noConversion"/>
  </si>
  <si>
    <t>051-513-0113</t>
  </si>
  <si>
    <t>유승건기산업㈜</t>
    <phoneticPr fontId="15" type="noConversion"/>
  </si>
  <si>
    <t>제30호(2002.3.29)</t>
    <phoneticPr fontId="15" type="noConversion"/>
  </si>
  <si>
    <t>서민조</t>
    <phoneticPr fontId="15" type="noConversion"/>
  </si>
  <si>
    <t>무학송로106(부곡동)</t>
    <phoneticPr fontId="15" type="noConversion"/>
  </si>
  <si>
    <t>051-517-6420</t>
  </si>
  <si>
    <t>회동상사</t>
    <phoneticPr fontId="15" type="noConversion"/>
  </si>
  <si>
    <t>제38호(2004.6.19)</t>
    <phoneticPr fontId="15" type="noConversion"/>
  </si>
  <si>
    <t>박성춘</t>
    <phoneticPr fontId="15" type="noConversion"/>
  </si>
  <si>
    <t>회천로42-7(회동동)</t>
    <phoneticPr fontId="15" type="noConversion"/>
  </si>
  <si>
    <t>051-524-5779</t>
  </si>
  <si>
    <t>동건환경</t>
    <phoneticPr fontId="15" type="noConversion"/>
  </si>
  <si>
    <t>제46호(2005.7.29)</t>
    <phoneticPr fontId="15" type="noConversion"/>
  </si>
  <si>
    <t>김진옥</t>
    <phoneticPr fontId="15" type="noConversion"/>
  </si>
  <si>
    <t>수원지로22번길 38(회동동)</t>
    <phoneticPr fontId="15" type="noConversion"/>
  </si>
  <si>
    <t>051-525-3205</t>
  </si>
  <si>
    <t>제일환경개발㈜</t>
    <phoneticPr fontId="15" type="noConversion"/>
  </si>
  <si>
    <t>제50호(2006.3.16)</t>
    <phoneticPr fontId="15" type="noConversion"/>
  </si>
  <si>
    <t>이현석</t>
    <phoneticPr fontId="15" type="noConversion"/>
  </si>
  <si>
    <t>금샘로541,4층(남산동,남산빌딩)</t>
    <phoneticPr fontId="15" type="noConversion"/>
  </si>
  <si>
    <t>051-582-7117</t>
  </si>
  <si>
    <t>중기덤프협회</t>
    <phoneticPr fontId="15" type="noConversion"/>
  </si>
  <si>
    <t>제51호(2006.5.1)</t>
    <phoneticPr fontId="15" type="noConversion"/>
  </si>
  <si>
    <t>박정식</t>
    <phoneticPr fontId="15" type="noConversion"/>
  </si>
  <si>
    <t>중앙대로1799, 306호(구서동,유림노르웨이)</t>
    <phoneticPr fontId="15" type="noConversion"/>
  </si>
  <si>
    <t>051-514-0220</t>
  </si>
  <si>
    <t>㈜현대자원</t>
    <phoneticPr fontId="15" type="noConversion"/>
  </si>
  <si>
    <t>2010-4(67)(2010.10.29)</t>
    <phoneticPr fontId="15" type="noConversion"/>
  </si>
  <si>
    <t>최상룡</t>
    <phoneticPr fontId="15" type="noConversion"/>
  </si>
  <si>
    <t>반송로490번길27(금사동)</t>
    <phoneticPr fontId="15" type="noConversion"/>
  </si>
  <si>
    <t>051-522-3367</t>
  </si>
  <si>
    <t>진흥상사</t>
    <phoneticPr fontId="15" type="noConversion"/>
  </si>
  <si>
    <t>2011-1(69)(2011.03.21)</t>
    <phoneticPr fontId="15" type="noConversion"/>
  </si>
  <si>
    <t>전시화</t>
    <phoneticPr fontId="15" type="noConversion"/>
  </si>
  <si>
    <t>금사로184(회동동)</t>
    <phoneticPr fontId="15" type="noConversion"/>
  </si>
  <si>
    <t>051-523-7292</t>
  </si>
  <si>
    <t>㈜길창운수부산영업소</t>
    <phoneticPr fontId="15" type="noConversion"/>
  </si>
  <si>
    <t>2011-2(70)(2011.5.19)</t>
    <phoneticPr fontId="15" type="noConversion"/>
  </si>
  <si>
    <t>이길수</t>
    <phoneticPr fontId="15" type="noConversion"/>
  </si>
  <si>
    <t>공단로8번길11, A동2호(금사동)</t>
    <phoneticPr fontId="15" type="noConversion"/>
  </si>
  <si>
    <t>051-527-8866</t>
  </si>
  <si>
    <t>금강환경</t>
    <phoneticPr fontId="15" type="noConversion"/>
  </si>
  <si>
    <t>2011-05(73)(2011.9.16)</t>
    <phoneticPr fontId="15" type="noConversion"/>
  </si>
  <si>
    <t>김용우</t>
    <phoneticPr fontId="15" type="noConversion"/>
  </si>
  <si>
    <t>(주)강륭</t>
    <phoneticPr fontId="15" type="noConversion"/>
  </si>
  <si>
    <t>2012-3(76)(2012.9.28)</t>
    <phoneticPr fontId="15" type="noConversion"/>
  </si>
  <si>
    <t>이영기</t>
    <phoneticPr fontId="15" type="noConversion"/>
  </si>
  <si>
    <t>공단로39번길 16(금사동)</t>
    <phoneticPr fontId="15" type="noConversion"/>
  </si>
  <si>
    <t>051-527-5300</t>
  </si>
  <si>
    <t>이륜자동차환경협회</t>
    <phoneticPr fontId="15" type="noConversion"/>
  </si>
  <si>
    <t>2014-2(80)(2014.11.19)</t>
    <phoneticPr fontId="15" type="noConversion"/>
  </si>
  <si>
    <t>이옥열</t>
    <phoneticPr fontId="15" type="noConversion"/>
  </si>
  <si>
    <t>금사로 145-2(회동동)</t>
    <phoneticPr fontId="15" type="noConversion"/>
  </si>
  <si>
    <t>051-531-3020</t>
  </si>
  <si>
    <t>㈜동남리싸이클링</t>
    <phoneticPr fontId="15" type="noConversion"/>
  </si>
  <si>
    <t>2016-3(86)(2007.10.24)</t>
    <phoneticPr fontId="15" type="noConversion"/>
  </si>
  <si>
    <t>전기도</t>
    <phoneticPr fontId="15" type="noConversion"/>
  </si>
  <si>
    <t>동천로 53(회동동)</t>
    <phoneticPr fontId="15" type="noConversion"/>
  </si>
  <si>
    <t>051-341-5451</t>
  </si>
  <si>
    <t>생활/사업장</t>
    <phoneticPr fontId="15" type="noConversion"/>
  </si>
  <si>
    <t>㈜명보환경</t>
    <phoneticPr fontId="15" type="noConversion"/>
  </si>
  <si>
    <t>2016-6(89)(2007.2.2)
2016-7(90)(2009.6.4)</t>
    <phoneticPr fontId="15" type="noConversion"/>
  </si>
  <si>
    <t>김정규</t>
    <phoneticPr fontId="15" type="noConversion"/>
  </si>
  <si>
    <t>반송로 356-1, 203호(서동)</t>
    <phoneticPr fontId="15" type="noConversion"/>
  </si>
  <si>
    <t>051-525-5070</t>
  </si>
  <si>
    <t>㈜도호네트웍스 
금정지점</t>
    <phoneticPr fontId="15" type="noConversion"/>
  </si>
  <si>
    <t>2016-8(91)(2016.12.22)</t>
    <phoneticPr fontId="15" type="noConversion"/>
  </si>
  <si>
    <t>이현철</t>
    <phoneticPr fontId="15" type="noConversion"/>
  </si>
  <si>
    <t>금정도서관로 3, 101호(청룡동, 삼부아파트)</t>
    <phoneticPr fontId="15" type="noConversion"/>
  </si>
  <si>
    <t>051-508-5585</t>
  </si>
  <si>
    <t>현대실업</t>
    <phoneticPr fontId="15" type="noConversion"/>
  </si>
  <si>
    <t>2016-4(87)(2016.7.18)</t>
    <phoneticPr fontId="15" type="noConversion"/>
  </si>
  <si>
    <t>감은근</t>
    <phoneticPr fontId="15" type="noConversion"/>
  </si>
  <si>
    <t>공단로 8번길 15(금사동)</t>
    <phoneticPr fontId="15" type="noConversion"/>
  </si>
  <si>
    <t>051-521-1003</t>
  </si>
  <si>
    <t>㈜원덕자원</t>
    <phoneticPr fontId="15" type="noConversion"/>
  </si>
  <si>
    <t>2014-3(81)(2014.12.30)</t>
    <phoneticPr fontId="15" type="noConversion"/>
  </si>
  <si>
    <t>임진</t>
    <phoneticPr fontId="15" type="noConversion"/>
  </si>
  <si>
    <t>팔송로 13, 2층(남산동)</t>
    <phoneticPr fontId="15" type="noConversion"/>
  </si>
  <si>
    <t>051-514-2325</t>
  </si>
  <si>
    <t>영일상사</t>
    <phoneticPr fontId="15" type="noConversion"/>
  </si>
  <si>
    <t>14
(2000.05.30)</t>
    <phoneticPr fontId="15" type="noConversion"/>
  </si>
  <si>
    <t>진석찬</t>
    <phoneticPr fontId="15" type="noConversion"/>
  </si>
  <si>
    <t>맥도강변길 180(대저2동)</t>
    <phoneticPr fontId="15" type="noConversion"/>
  </si>
  <si>
    <t>현대수산사료</t>
    <phoneticPr fontId="15" type="noConversion"/>
  </si>
  <si>
    <t>32
(2000.09.16)</t>
    <phoneticPr fontId="15" type="noConversion"/>
  </si>
  <si>
    <t>김연수</t>
    <phoneticPr fontId="15" type="noConversion"/>
  </si>
  <si>
    <t>녹산산업중로 432(송정동)</t>
    <phoneticPr fontId="15" type="noConversion"/>
  </si>
  <si>
    <t>051-831-6611</t>
    <phoneticPr fontId="15" type="noConversion"/>
  </si>
  <si>
    <t>강동스폰지</t>
    <phoneticPr fontId="15" type="noConversion"/>
  </si>
  <si>
    <t>16
(2000.12.12)</t>
    <phoneticPr fontId="15" type="noConversion"/>
  </si>
  <si>
    <t>강윤규</t>
    <phoneticPr fontId="15" type="noConversion"/>
  </si>
  <si>
    <t>평강로345번길 27(대저1동)</t>
    <phoneticPr fontId="15" type="noConversion"/>
  </si>
  <si>
    <t>051-972-1215</t>
    <phoneticPr fontId="15" type="noConversion"/>
  </si>
  <si>
    <t>㈜동산산업개발</t>
    <phoneticPr fontId="15" type="noConversion"/>
  </si>
  <si>
    <t>20
(2001.11.23)</t>
    <phoneticPr fontId="15" type="noConversion"/>
  </si>
  <si>
    <t>차문식</t>
    <phoneticPr fontId="15" type="noConversion"/>
  </si>
  <si>
    <t>대저동서로 235(대저2동)</t>
    <phoneticPr fontId="15" type="noConversion"/>
  </si>
  <si>
    <t>051-972-1638</t>
    <phoneticPr fontId="15" type="noConversion"/>
  </si>
  <si>
    <t>대도환경㈜</t>
    <phoneticPr fontId="15" type="noConversion"/>
  </si>
  <si>
    <t>24
(2002.07.15)</t>
    <phoneticPr fontId="15" type="noConversion"/>
  </si>
  <si>
    <t>구대원</t>
    <phoneticPr fontId="15" type="noConversion"/>
  </si>
  <si>
    <t>생곡산단로52번길 29(생곡동)</t>
    <phoneticPr fontId="15" type="noConversion"/>
  </si>
  <si>
    <t>051-973-5030</t>
    <phoneticPr fontId="15" type="noConversion"/>
  </si>
  <si>
    <t>꽃피는환경</t>
    <phoneticPr fontId="15" type="noConversion"/>
  </si>
  <si>
    <t>30
(2003.06.27)</t>
    <phoneticPr fontId="15" type="noConversion"/>
  </si>
  <si>
    <t>예병권</t>
    <phoneticPr fontId="15" type="noConversion"/>
  </si>
  <si>
    <t>제도로 843(강동동)</t>
    <phoneticPr fontId="15" type="noConversion"/>
  </si>
  <si>
    <t>㈜세환건영</t>
    <phoneticPr fontId="15" type="noConversion"/>
  </si>
  <si>
    <t>36
(2004.12.06)</t>
    <phoneticPr fontId="15" type="noConversion"/>
  </si>
  <si>
    <t>김기태</t>
    <phoneticPr fontId="15" type="noConversion"/>
  </si>
  <si>
    <t>낙동남로 1042(명지동)</t>
    <phoneticPr fontId="15" type="noConversion"/>
  </si>
  <si>
    <t>051-271-1462</t>
    <phoneticPr fontId="15" type="noConversion"/>
  </si>
  <si>
    <t>원일환경산업</t>
    <phoneticPr fontId="15" type="noConversion"/>
  </si>
  <si>
    <t>40
(2005.11.15)</t>
    <phoneticPr fontId="15" type="noConversion"/>
  </si>
  <si>
    <t>김원주</t>
    <phoneticPr fontId="15" type="noConversion"/>
  </si>
  <si>
    <t>봉죽길193번길 33-2 (봉림동)</t>
    <phoneticPr fontId="15" type="noConversion"/>
  </si>
  <si>
    <t>051-941-4225</t>
    <phoneticPr fontId="15" type="noConversion"/>
  </si>
  <si>
    <t>건영환경</t>
    <phoneticPr fontId="15" type="noConversion"/>
  </si>
  <si>
    <t>57
(2007.08.14)</t>
    <phoneticPr fontId="15" type="noConversion"/>
  </si>
  <si>
    <t>정진희 외 1명</t>
    <phoneticPr fontId="15" type="noConversion"/>
  </si>
  <si>
    <t>공항로 325-8 (대저2동)</t>
    <phoneticPr fontId="15" type="noConversion"/>
  </si>
  <si>
    <t>051-973-9716</t>
    <phoneticPr fontId="15" type="noConversion"/>
  </si>
  <si>
    <t>흥동환경</t>
    <phoneticPr fontId="15" type="noConversion"/>
  </si>
  <si>
    <t>2008-2
(2008.08.13)</t>
    <phoneticPr fontId="15" type="noConversion"/>
  </si>
  <si>
    <t>이동만</t>
    <phoneticPr fontId="15" type="noConversion"/>
  </si>
  <si>
    <t>대저동서로 241(대저2동)</t>
    <phoneticPr fontId="15" type="noConversion"/>
  </si>
  <si>
    <t>㈜지오환경</t>
    <phoneticPr fontId="15" type="noConversion"/>
  </si>
  <si>
    <t>5
(2009.04.24)</t>
    <phoneticPr fontId="15" type="noConversion"/>
  </si>
  <si>
    <t>고영곤</t>
    <phoneticPr fontId="15" type="noConversion"/>
  </si>
  <si>
    <t>낙동남로582번가길 11(녹산동)</t>
    <phoneticPr fontId="15" type="noConversion"/>
  </si>
  <si>
    <t>051-831-1954</t>
    <phoneticPr fontId="15" type="noConversion"/>
  </si>
  <si>
    <t>송정환경</t>
    <phoneticPr fontId="15" type="noConversion"/>
  </si>
  <si>
    <t>2014-6
(2009.08.11)</t>
    <phoneticPr fontId="15" type="noConversion"/>
  </si>
  <si>
    <t>김흥관</t>
    <phoneticPr fontId="15" type="noConversion"/>
  </si>
  <si>
    <t>송정길43번길 66-1(송정동)</t>
    <phoneticPr fontId="15" type="noConversion"/>
  </si>
  <si>
    <t>051-973-6145</t>
    <phoneticPr fontId="15" type="noConversion"/>
  </si>
  <si>
    <t>세흥환경건업㈜</t>
    <phoneticPr fontId="15" type="noConversion"/>
  </si>
  <si>
    <t>2010-5
(2010.12.15)</t>
    <phoneticPr fontId="15" type="noConversion"/>
  </si>
  <si>
    <t>류기오</t>
    <phoneticPr fontId="15" type="noConversion"/>
  </si>
  <si>
    <t>대저로262-1(대저1동)</t>
    <phoneticPr fontId="15" type="noConversion"/>
  </si>
  <si>
    <t>051-941-8998</t>
    <phoneticPr fontId="15" type="noConversion"/>
  </si>
  <si>
    <t>대아환경</t>
    <phoneticPr fontId="15" type="noConversion"/>
  </si>
  <si>
    <t>2012-3
(2012.07.19)</t>
    <phoneticPr fontId="15" type="noConversion"/>
  </si>
  <si>
    <t>이현욱</t>
    <phoneticPr fontId="15" type="noConversion"/>
  </si>
  <si>
    <t>가락대로1373(봉림동)</t>
    <phoneticPr fontId="15" type="noConversion"/>
  </si>
  <si>
    <t>벽산철재</t>
    <phoneticPr fontId="15" type="noConversion"/>
  </si>
  <si>
    <t>2012-4
(2012.09.14)</t>
    <phoneticPr fontId="15" type="noConversion"/>
  </si>
  <si>
    <t>박용선</t>
    <phoneticPr fontId="15" type="noConversion"/>
  </si>
  <si>
    <t>대저2동 6101-1</t>
    <phoneticPr fontId="15" type="noConversion"/>
  </si>
  <si>
    <t>051-972-5828</t>
    <phoneticPr fontId="15" type="noConversion"/>
  </si>
  <si>
    <t>음식물류폐기물</t>
    <phoneticPr fontId="15" type="noConversion"/>
  </si>
  <si>
    <t>사업장배출계</t>
    <phoneticPr fontId="15" type="noConversion"/>
  </si>
  <si>
    <t>해중산업</t>
    <phoneticPr fontId="15" type="noConversion"/>
  </si>
  <si>
    <t>2012-8
(2012.12.11)</t>
    <phoneticPr fontId="15" type="noConversion"/>
  </si>
  <si>
    <t>이상준</t>
    <phoneticPr fontId="15" type="noConversion"/>
  </si>
  <si>
    <t>공항로239번길 48</t>
    <phoneticPr fontId="15" type="noConversion"/>
  </si>
  <si>
    <t>051-973-3897</t>
    <phoneticPr fontId="15" type="noConversion"/>
  </si>
  <si>
    <t>용도</t>
    <phoneticPr fontId="15" type="noConversion"/>
  </si>
  <si>
    <t>생활폐기물</t>
    <phoneticPr fontId="15" type="noConversion"/>
  </si>
  <si>
    <t>경남상사</t>
    <phoneticPr fontId="15" type="noConversion"/>
  </si>
  <si>
    <t>2013-3
(2013.03.20)</t>
    <phoneticPr fontId="15" type="noConversion"/>
  </si>
  <si>
    <t>김윤칠</t>
    <phoneticPr fontId="15" type="noConversion"/>
  </si>
  <si>
    <t>명지동 1-476</t>
    <phoneticPr fontId="15" type="noConversion"/>
  </si>
  <si>
    <t>051-271-1580</t>
    <phoneticPr fontId="15" type="noConversion"/>
  </si>
  <si>
    <t>성실환경</t>
    <phoneticPr fontId="15" type="noConversion"/>
  </si>
  <si>
    <t>2013-7
(2013.10.25)</t>
    <phoneticPr fontId="15" type="noConversion"/>
  </si>
  <si>
    <t>송화자</t>
    <phoneticPr fontId="15" type="noConversion"/>
  </si>
  <si>
    <t>평강로 185-1</t>
    <phoneticPr fontId="15" type="noConversion"/>
  </si>
  <si>
    <t>051-831-3909</t>
    <phoneticPr fontId="15" type="noConversion"/>
  </si>
  <si>
    <t>㈜성림산업</t>
    <phoneticPr fontId="15" type="noConversion"/>
  </si>
  <si>
    <t>2013-8
(2013.11.27)</t>
    <phoneticPr fontId="15" type="noConversion"/>
  </si>
  <si>
    <t>안순자</t>
    <phoneticPr fontId="15" type="noConversion"/>
  </si>
  <si>
    <t>공항로811번나길 124</t>
    <phoneticPr fontId="15" type="noConversion"/>
  </si>
  <si>
    <t>051-316-7424</t>
    <phoneticPr fontId="15" type="noConversion"/>
  </si>
  <si>
    <t>동남자원</t>
    <phoneticPr fontId="15" type="noConversion"/>
  </si>
  <si>
    <t>2014-3
(2014.03.13)</t>
    <phoneticPr fontId="15" type="noConversion"/>
  </si>
  <si>
    <t>남영웅</t>
    <phoneticPr fontId="15" type="noConversion"/>
  </si>
  <si>
    <t>경전철로39번나길 64</t>
    <phoneticPr fontId="15" type="noConversion"/>
  </si>
  <si>
    <t>051-941-9793</t>
    <phoneticPr fontId="15" type="noConversion"/>
  </si>
  <si>
    <t>삼우산업</t>
    <phoneticPr fontId="15" type="noConversion"/>
  </si>
  <si>
    <t>2014-5
(2014.08.06)</t>
    <phoneticPr fontId="15" type="noConversion"/>
  </si>
  <si>
    <t>김종우</t>
    <phoneticPr fontId="15" type="noConversion"/>
  </si>
  <si>
    <t>맥도길 19</t>
    <phoneticPr fontId="15" type="noConversion"/>
  </si>
  <si>
    <t>㈜보림환경</t>
    <phoneticPr fontId="15" type="noConversion"/>
  </si>
  <si>
    <t>2015-1
(2015.03.26)</t>
    <phoneticPr fontId="15" type="noConversion"/>
  </si>
  <si>
    <t>문태석</t>
    <phoneticPr fontId="15" type="noConversion"/>
  </si>
  <si>
    <t>녹산산단381로12번길 77-25</t>
    <phoneticPr fontId="15" type="noConversion"/>
  </si>
  <si>
    <t>051-973-0026</t>
    <phoneticPr fontId="15" type="noConversion"/>
  </si>
  <si>
    <t>㈜그린포트</t>
    <phoneticPr fontId="15" type="noConversion"/>
  </si>
  <si>
    <t>2015-2
(2015.08.27)</t>
    <phoneticPr fontId="15" type="noConversion"/>
  </si>
  <si>
    <t>추연백</t>
    <phoneticPr fontId="15" type="noConversion"/>
  </si>
  <si>
    <t>가락대로 320</t>
    <phoneticPr fontId="15" type="noConversion"/>
  </si>
  <si>
    <t>051-832-0865</t>
    <phoneticPr fontId="15" type="noConversion"/>
  </si>
  <si>
    <t>㈜부영그린</t>
    <phoneticPr fontId="15" type="noConversion"/>
  </si>
  <si>
    <t>2015-3
(2015.12.16)</t>
    <phoneticPr fontId="15" type="noConversion"/>
  </si>
  <si>
    <t>박진미</t>
    <phoneticPr fontId="15" type="noConversion"/>
  </si>
  <si>
    <t>과학산단1로 54</t>
    <phoneticPr fontId="15" type="noConversion"/>
  </si>
  <si>
    <t>㈜한맥개발</t>
    <phoneticPr fontId="15" type="noConversion"/>
  </si>
  <si>
    <t>2016-1
(2016.03.29)</t>
    <phoneticPr fontId="15" type="noConversion"/>
  </si>
  <si>
    <t>고달수</t>
    <phoneticPr fontId="15" type="noConversion"/>
  </si>
  <si>
    <t>영강길19번길 33-3</t>
    <phoneticPr fontId="15" type="noConversion"/>
  </si>
  <si>
    <t>051-973-0961</t>
    <phoneticPr fontId="15" type="noConversion"/>
  </si>
  <si>
    <t>대도자원㈜</t>
    <phoneticPr fontId="15" type="noConversion"/>
  </si>
  <si>
    <t>2016-1
(2013.09.25)</t>
    <phoneticPr fontId="15" type="noConversion"/>
  </si>
  <si>
    <t>김창수</t>
    <phoneticPr fontId="15" type="noConversion"/>
  </si>
  <si>
    <t>생곡산단로52번길 29 (생곡동)</t>
    <phoneticPr fontId="15" type="noConversion"/>
  </si>
  <si>
    <t>051-972-8900</t>
    <phoneticPr fontId="15" type="noConversion"/>
  </si>
  <si>
    <t>㈜상원환경</t>
    <phoneticPr fontId="15" type="noConversion"/>
  </si>
  <si>
    <t>2016-2
(2016.05.17)</t>
    <phoneticPr fontId="15" type="noConversion"/>
  </si>
  <si>
    <t>김상훈</t>
    <phoneticPr fontId="15" type="noConversion"/>
  </si>
  <si>
    <t>식만로 69</t>
    <phoneticPr fontId="15" type="noConversion"/>
  </si>
  <si>
    <t>인성자원</t>
    <phoneticPr fontId="15" type="noConversion"/>
  </si>
  <si>
    <t>2016-3
(2015.04.27)</t>
    <phoneticPr fontId="15" type="noConversion"/>
  </si>
  <si>
    <t>김쌍곤</t>
    <phoneticPr fontId="15" type="noConversion"/>
  </si>
  <si>
    <t>대저동서로 3</t>
    <phoneticPr fontId="15" type="noConversion"/>
  </si>
  <si>
    <t>대하에코텍</t>
    <phoneticPr fontId="15" type="noConversion"/>
  </si>
  <si>
    <t>2016-4
(2016.09.26)</t>
    <phoneticPr fontId="15" type="noConversion"/>
  </si>
  <si>
    <t>하윤규</t>
    <phoneticPr fontId="15" type="noConversion"/>
  </si>
  <si>
    <t>대저로 265</t>
    <phoneticPr fontId="15" type="noConversion"/>
  </si>
  <si>
    <t>051-972-5408</t>
    <phoneticPr fontId="15" type="noConversion"/>
  </si>
  <si>
    <t>㈜황금환경</t>
    <phoneticPr fontId="15" type="noConversion"/>
  </si>
  <si>
    <t>2016-5
(2016.10.4)</t>
    <phoneticPr fontId="15" type="noConversion"/>
  </si>
  <si>
    <t>이재육</t>
    <phoneticPr fontId="15" type="noConversion"/>
  </si>
  <si>
    <t>공항로383번길 54</t>
    <phoneticPr fontId="15" type="noConversion"/>
  </si>
  <si>
    <t>051-832-5556</t>
    <phoneticPr fontId="15" type="noConversion"/>
  </si>
  <si>
    <t>㈜세왕환경산업</t>
    <phoneticPr fontId="15" type="noConversion"/>
  </si>
  <si>
    <t>2016-1
(2001.01.05)</t>
    <phoneticPr fontId="15" type="noConversion"/>
  </si>
  <si>
    <t>박순남</t>
    <phoneticPr fontId="15" type="noConversion"/>
  </si>
  <si>
    <t>대저로255번길 33</t>
    <phoneticPr fontId="15" type="noConversion"/>
  </si>
  <si>
    <t>㈜이레환경</t>
  </si>
  <si>
    <t>제2006-47호
(2006.07.12)</t>
  </si>
  <si>
    <t>박점미</t>
  </si>
  <si>
    <t>금호순서길282번길 83(대저2동)</t>
    <phoneticPr fontId="15" type="noConversion"/>
  </si>
  <si>
    <t>051-971-1663</t>
  </si>
  <si>
    <t>㈜세환건영</t>
  </si>
  <si>
    <t>제2007-49호
(2007.07.25)</t>
  </si>
  <si>
    <t>정새윤</t>
  </si>
  <si>
    <t>낙동남로 1042 (명지동)</t>
    <phoneticPr fontId="15" type="noConversion"/>
  </si>
  <si>
    <t>051-271-1462</t>
  </si>
  <si>
    <t>매일환경</t>
  </si>
  <si>
    <t>제2011-4호
(2011.07.22)</t>
  </si>
  <si>
    <t>김순동</t>
  </si>
  <si>
    <t>낙동남로 582번길 6-1 (녹산동)</t>
    <phoneticPr fontId="15" type="noConversion"/>
  </si>
  <si>
    <t>051-941-3412</t>
  </si>
  <si>
    <t>부산광역시 
자원재활용센타</t>
  </si>
  <si>
    <t>제2013-4호
(2009.09.10)</t>
  </si>
  <si>
    <t>김선진</t>
  </si>
  <si>
    <t>생곡산단로 76 (생곡동)</t>
    <phoneticPr fontId="15" type="noConversion"/>
  </si>
  <si>
    <t>051-971-2910</t>
  </si>
  <si>
    <t>미소산업㈜</t>
  </si>
  <si>
    <t>제2015-2호
(2015.12.10)</t>
  </si>
  <si>
    <t>김점순</t>
  </si>
  <si>
    <t>체육공원로26번길 148, 4층 (대저1동)</t>
    <phoneticPr fontId="15" type="noConversion"/>
  </si>
  <si>
    <t>051-343-9191</t>
  </si>
  <si>
    <t>대도환경㈜</t>
  </si>
  <si>
    <t>제1999-1호
(1999.09.30)</t>
  </si>
  <si>
    <t>구권도</t>
  </si>
  <si>
    <t>051-973-5030</t>
  </si>
  <si>
    <t>생활/사업장</t>
    <phoneticPr fontId="15" type="noConversion"/>
  </si>
  <si>
    <t>칠우무역</t>
  </si>
  <si>
    <t>제2012-2호
(2012.07.18)</t>
  </si>
  <si>
    <t>금상태</t>
  </si>
  <si>
    <t>대저중앙로 336 (대저1동)</t>
    <phoneticPr fontId="15" type="noConversion"/>
  </si>
  <si>
    <t>051-971-1119</t>
  </si>
  <si>
    <t>㈜강서환경</t>
  </si>
  <si>
    <t>제2012-2호
(2012.05.17)</t>
  </si>
  <si>
    <t>박광명</t>
  </si>
  <si>
    <t>대저로 289-1 (대저1동)</t>
    <phoneticPr fontId="15" type="noConversion"/>
  </si>
  <si>
    <t>051-972-5775</t>
  </si>
  <si>
    <t>연제구계</t>
    <phoneticPr fontId="15" type="noConversion"/>
  </si>
  <si>
    <t>연제구</t>
    <phoneticPr fontId="15" type="noConversion"/>
  </si>
  <si>
    <t>생활</t>
    <phoneticPr fontId="15" type="noConversion"/>
  </si>
  <si>
    <t>㈜진양기업</t>
    <phoneticPr fontId="15" type="noConversion"/>
  </si>
  <si>
    <t>1995-1호
(1995.4.7.)</t>
    <phoneticPr fontId="15" type="noConversion"/>
  </si>
  <si>
    <t>박호상</t>
    <phoneticPr fontId="15" type="noConversion"/>
  </si>
  <si>
    <t>월드컵대로 청목파르테논1203호</t>
    <phoneticPr fontId="15" type="noConversion"/>
  </si>
  <si>
    <t>051-853-5578</t>
    <phoneticPr fontId="15" type="noConversion"/>
  </si>
  <si>
    <t>㈜연성기업</t>
    <phoneticPr fontId="15" type="noConversion"/>
  </si>
  <si>
    <t>1995-2호
(1995.4.7.)</t>
    <phoneticPr fontId="15" type="noConversion"/>
  </si>
  <si>
    <t>나모성</t>
    <phoneticPr fontId="15" type="noConversion"/>
  </si>
  <si>
    <t>과정로344번길22 한양타워상가 209호</t>
    <phoneticPr fontId="15" type="noConversion"/>
  </si>
  <si>
    <t>051-864-4293</t>
    <phoneticPr fontId="15" type="noConversion"/>
  </si>
  <si>
    <t>사업장</t>
    <phoneticPr fontId="15" type="noConversion"/>
  </si>
  <si>
    <t>㈜뉴그린산업</t>
    <phoneticPr fontId="15" type="noConversion"/>
  </si>
  <si>
    <t>제2015-1호
(2015.11.10.)</t>
    <phoneticPr fontId="15" type="noConversion"/>
  </si>
  <si>
    <t>서덕수</t>
    <phoneticPr fontId="15" type="noConversion"/>
  </si>
  <si>
    <t>법원남로15번길 22 901호</t>
    <phoneticPr fontId="15" type="noConversion"/>
  </si>
  <si>
    <t>051-418-0300</t>
    <phoneticPr fontId="15" type="noConversion"/>
  </si>
  <si>
    <t>수영구계</t>
    <phoneticPr fontId="15" type="noConversion"/>
  </si>
  <si>
    <t>수영구</t>
    <phoneticPr fontId="15" type="noConversion"/>
  </si>
  <si>
    <t>㈜청민</t>
    <phoneticPr fontId="15" type="noConversion"/>
  </si>
  <si>
    <t>1993-1호(93.3.8)</t>
    <phoneticPr fontId="15" type="noConversion"/>
  </si>
  <si>
    <t>김수연</t>
    <phoneticPr fontId="15" type="noConversion"/>
  </si>
  <si>
    <t>좌수영로149-5(망미동)</t>
    <phoneticPr fontId="15" type="noConversion"/>
  </si>
  <si>
    <t>051-751-9932</t>
    <phoneticPr fontId="15" type="noConversion"/>
  </si>
  <si>
    <t>㈜자산</t>
    <phoneticPr fontId="15" type="noConversion"/>
  </si>
  <si>
    <t>1995-2호(95.3.21)</t>
    <phoneticPr fontId="15" type="noConversion"/>
  </si>
  <si>
    <t>박영주</t>
    <phoneticPr fontId="15" type="noConversion"/>
  </si>
  <si>
    <t>좌수영로147(망미동)</t>
    <phoneticPr fontId="15" type="noConversion"/>
  </si>
  <si>
    <t>051-758-6801</t>
    <phoneticPr fontId="15" type="noConversion"/>
  </si>
  <si>
    <t>대성산업</t>
    <phoneticPr fontId="15" type="noConversion"/>
  </si>
  <si>
    <t>제2006-2호</t>
    <phoneticPr fontId="15" type="noConversion"/>
  </si>
  <si>
    <t>박영오</t>
    <phoneticPr fontId="15" type="noConversion"/>
  </si>
  <si>
    <t>망미배산로10번길 20(망미동)</t>
    <phoneticPr fontId="15" type="noConversion"/>
  </si>
  <si>
    <t>051-751-1842</t>
    <phoneticPr fontId="15" type="noConversion"/>
  </si>
  <si>
    <t>한국운수창고</t>
    <phoneticPr fontId="15" type="noConversion"/>
  </si>
  <si>
    <t>제2005-1호(2005.9.7)</t>
    <phoneticPr fontId="15" type="noConversion"/>
  </si>
  <si>
    <t>배광언</t>
    <phoneticPr fontId="15" type="noConversion"/>
  </si>
  <si>
    <t>무학로9번길134(광안동)</t>
    <phoneticPr fontId="15" type="noConversion"/>
  </si>
  <si>
    <t>051-759-2432</t>
    <phoneticPr fontId="15" type="noConversion"/>
  </si>
  <si>
    <t>㈜새한</t>
    <phoneticPr fontId="15" type="noConversion"/>
  </si>
  <si>
    <t>제2009-1호(2009.3.20)</t>
    <phoneticPr fontId="15" type="noConversion"/>
  </si>
  <si>
    <t>변정석</t>
    <phoneticPr fontId="15" type="noConversion"/>
  </si>
  <si>
    <t>연수로310번길3(망미동)</t>
    <phoneticPr fontId="15" type="noConversion"/>
  </si>
  <si>
    <t>051-754-0725</t>
    <phoneticPr fontId="15" type="noConversion"/>
  </si>
  <si>
    <t>합동운수</t>
    <phoneticPr fontId="15" type="noConversion"/>
  </si>
  <si>
    <t>제2013-1호(2013.9.11)</t>
    <phoneticPr fontId="15" type="noConversion"/>
  </si>
  <si>
    <t>최재목</t>
    <phoneticPr fontId="15" type="noConversion"/>
  </si>
  <si>
    <t>황령대로435(남천동)</t>
    <phoneticPr fontId="15" type="noConversion"/>
  </si>
  <si>
    <t>유송환경</t>
    <phoneticPr fontId="15" type="noConversion"/>
  </si>
  <si>
    <t>제2014-1호(2014.12.15)</t>
    <phoneticPr fontId="15" type="noConversion"/>
  </si>
  <si>
    <t>신순희</t>
    <phoneticPr fontId="15" type="noConversion"/>
  </si>
  <si>
    <t>구락로91번길 20</t>
    <phoneticPr fontId="15" type="noConversion"/>
  </si>
  <si>
    <t>051-646-6791</t>
    <phoneticPr fontId="15" type="noConversion"/>
  </si>
  <si>
    <t>사상구계</t>
    <phoneticPr fontId="15" type="noConversion"/>
  </si>
  <si>
    <t>사상구</t>
    <phoneticPr fontId="15" type="noConversion"/>
  </si>
  <si>
    <t>㈜동아유화</t>
    <phoneticPr fontId="15" type="noConversion"/>
  </si>
  <si>
    <t>1993-6
(1993.05.21)</t>
    <phoneticPr fontId="15" type="noConversion"/>
  </si>
  <si>
    <t>김익수</t>
    <phoneticPr fontId="15" type="noConversion"/>
  </si>
  <si>
    <t>가야대로11번길 72(감전동)</t>
  </si>
  <si>
    <t>051-323-4411</t>
    <phoneticPr fontId="15" type="noConversion"/>
  </si>
  <si>
    <t>㈜신광산업</t>
    <phoneticPr fontId="15" type="noConversion"/>
  </si>
  <si>
    <t>1993-3
(1993.04.15)</t>
    <phoneticPr fontId="15" type="noConversion"/>
  </si>
  <si>
    <t>김영기</t>
    <phoneticPr fontId="15" type="noConversion"/>
  </si>
  <si>
    <t>낙동대로 920(감전동)</t>
  </si>
  <si>
    <t>051-328-8085</t>
    <phoneticPr fontId="15" type="noConversion"/>
  </si>
  <si>
    <t>㈜성주환경</t>
    <phoneticPr fontId="15" type="noConversion"/>
  </si>
  <si>
    <t>2002-108
(2002.07.11)</t>
    <phoneticPr fontId="15" type="noConversion"/>
  </si>
  <si>
    <t>김성훈</t>
    <phoneticPr fontId="15" type="noConversion"/>
  </si>
  <si>
    <t>낙동대로 910, D동 204호(감전동, 마트월드)</t>
  </si>
  <si>
    <t>051-310-1378</t>
    <phoneticPr fontId="15" type="noConversion"/>
  </si>
  <si>
    <t>㈜서경산업</t>
    <phoneticPr fontId="15" type="noConversion"/>
  </si>
  <si>
    <t>1996-19
(1996.12.26)</t>
    <phoneticPr fontId="15" type="noConversion"/>
  </si>
  <si>
    <t>하문호</t>
    <phoneticPr fontId="15" type="noConversion"/>
  </si>
  <si>
    <t>광장로 101-1(괘법동)</t>
  </si>
  <si>
    <t>051-311-5512</t>
    <phoneticPr fontId="15" type="noConversion"/>
  </si>
  <si>
    <t>해양산업</t>
    <phoneticPr fontId="15" type="noConversion"/>
  </si>
  <si>
    <t>2001-80
(2001.03.12)</t>
    <phoneticPr fontId="15" type="noConversion"/>
  </si>
  <si>
    <t>황의환</t>
    <phoneticPr fontId="15" type="noConversion"/>
  </si>
  <si>
    <t>051-326-5514</t>
    <phoneticPr fontId="15" type="noConversion"/>
  </si>
  <si>
    <t>양정산업</t>
    <phoneticPr fontId="15" type="noConversion"/>
  </si>
  <si>
    <t>2000-68
(2000.08.10)</t>
    <phoneticPr fontId="15" type="noConversion"/>
  </si>
  <si>
    <t>양홍련</t>
    <phoneticPr fontId="15" type="noConversion"/>
  </si>
  <si>
    <t>주감로 4(감전동)</t>
  </si>
  <si>
    <t>051-312-8446</t>
    <phoneticPr fontId="15" type="noConversion"/>
  </si>
  <si>
    <t>㈜현진산업이엔티</t>
    <phoneticPr fontId="15" type="noConversion"/>
  </si>
  <si>
    <t>2009-166
(2009.10.14)</t>
    <phoneticPr fontId="15" type="noConversion"/>
  </si>
  <si>
    <t>진민용</t>
    <phoneticPr fontId="15" type="noConversion"/>
  </si>
  <si>
    <t>광장로 2, 304호(괘법동, 일신상가빌딩)</t>
  </si>
  <si>
    <t>051-316-0571</t>
    <phoneticPr fontId="15" type="noConversion"/>
  </si>
  <si>
    <t>㈜명진환경</t>
    <phoneticPr fontId="15" type="noConversion"/>
  </si>
  <si>
    <t>2000-65
(1999.08.04)</t>
    <phoneticPr fontId="15" type="noConversion"/>
  </si>
  <si>
    <t>주영수</t>
    <phoneticPr fontId="15" type="noConversion"/>
  </si>
  <si>
    <t>광장로 2, 307호(괘법동, 일신상가빌딩)</t>
  </si>
  <si>
    <t>051-326-0397</t>
    <phoneticPr fontId="15" type="noConversion"/>
  </si>
  <si>
    <t>㈜이놉스</t>
    <phoneticPr fontId="15" type="noConversion"/>
  </si>
  <si>
    <t>2004-145
(2004.09.08)</t>
    <phoneticPr fontId="15" type="noConversion"/>
  </si>
  <si>
    <t>박소희</t>
    <phoneticPr fontId="15" type="noConversion"/>
  </si>
  <si>
    <t>새벽로77번길 88(학장동)</t>
  </si>
  <si>
    <t>051-327-7991</t>
    <phoneticPr fontId="15" type="noConversion"/>
  </si>
  <si>
    <t>국제환경</t>
    <phoneticPr fontId="15" type="noConversion"/>
  </si>
  <si>
    <t>2000-70
(2000.10.26)</t>
    <phoneticPr fontId="15" type="noConversion"/>
  </si>
  <si>
    <t>신영덕</t>
    <phoneticPr fontId="15" type="noConversion"/>
  </si>
  <si>
    <t>사상로336번길 20(덕포동)</t>
  </si>
  <si>
    <t>051-313-3157</t>
    <phoneticPr fontId="15" type="noConversion"/>
  </si>
  <si>
    <t>대진환경</t>
    <phoneticPr fontId="15" type="noConversion"/>
  </si>
  <si>
    <t>2000-75
(2000.12.21)</t>
    <phoneticPr fontId="15" type="noConversion"/>
  </si>
  <si>
    <t>김병태</t>
    <phoneticPr fontId="15" type="noConversion"/>
  </si>
  <si>
    <t>사상로525번길 31(모라동)</t>
  </si>
  <si>
    <t>051-302-7876</t>
    <phoneticPr fontId="15" type="noConversion"/>
  </si>
  <si>
    <t>좋은환경산업</t>
    <phoneticPr fontId="15" type="noConversion"/>
  </si>
  <si>
    <t>2004-133
(2004.02.25)</t>
    <phoneticPr fontId="15" type="noConversion"/>
  </si>
  <si>
    <t>김우석</t>
    <phoneticPr fontId="15" type="noConversion"/>
  </si>
  <si>
    <t>사상로525번길 31(모라동</t>
  </si>
  <si>
    <t>051-304-3787</t>
    <phoneticPr fontId="15" type="noConversion"/>
  </si>
  <si>
    <t>㈜성현산업</t>
    <phoneticPr fontId="15" type="noConversion"/>
  </si>
  <si>
    <t>2008-164
(2008.09.23)</t>
    <phoneticPr fontId="15" type="noConversion"/>
  </si>
  <si>
    <t>신현례</t>
    <phoneticPr fontId="15" type="noConversion"/>
  </si>
  <si>
    <t>051-911-3987</t>
    <phoneticPr fontId="15" type="noConversion"/>
  </si>
  <si>
    <t>남해산업</t>
    <phoneticPr fontId="15" type="noConversion"/>
  </si>
  <si>
    <t>2000-66
(2000.07.24)</t>
    <phoneticPr fontId="15" type="noConversion"/>
  </si>
  <si>
    <t>이병한</t>
    <phoneticPr fontId="15" type="noConversion"/>
  </si>
  <si>
    <t>동주로 6-9(주례동)</t>
  </si>
  <si>
    <t>051-323-9911</t>
    <phoneticPr fontId="15" type="noConversion"/>
  </si>
  <si>
    <t>부광자원</t>
    <phoneticPr fontId="15" type="noConversion"/>
  </si>
  <si>
    <t>2008-162
(2008.03.17)</t>
    <phoneticPr fontId="15" type="noConversion"/>
  </si>
  <si>
    <t>박종열</t>
    <phoneticPr fontId="15" type="noConversion"/>
  </si>
  <si>
    <t>가야대로 267(주례동)</t>
  </si>
  <si>
    <t>051-326-7973</t>
    <phoneticPr fontId="15" type="noConversion"/>
  </si>
  <si>
    <t>남양산업</t>
    <phoneticPr fontId="15" type="noConversion"/>
  </si>
  <si>
    <t>1993-4
(1993.04.15)</t>
    <phoneticPr fontId="15" type="noConversion"/>
  </si>
  <si>
    <t>김주영</t>
    <phoneticPr fontId="15" type="noConversion"/>
  </si>
  <si>
    <t>학장로83번길 8(학장동)</t>
  </si>
  <si>
    <t>051-326-4466</t>
    <phoneticPr fontId="15" type="noConversion"/>
  </si>
  <si>
    <t>초원환경</t>
    <phoneticPr fontId="15" type="noConversion"/>
  </si>
  <si>
    <t>2000-72
(2000.11.03)</t>
    <phoneticPr fontId="15" type="noConversion"/>
  </si>
  <si>
    <t>박영순</t>
    <phoneticPr fontId="15" type="noConversion"/>
  </si>
  <si>
    <t>대동로 84, 401동 1801호(학장동, 무학아파트)</t>
  </si>
  <si>
    <t>051-322-5989</t>
    <phoneticPr fontId="15" type="noConversion"/>
  </si>
  <si>
    <t>통영환경</t>
    <phoneticPr fontId="15" type="noConversion"/>
  </si>
  <si>
    <t>2011-3
(2011.05.12)</t>
    <phoneticPr fontId="15" type="noConversion"/>
  </si>
  <si>
    <t>이진훈</t>
    <phoneticPr fontId="15" type="noConversion"/>
  </si>
  <si>
    <t>낙동대로 910, A동 210호(감전동, 마트월드)</t>
  </si>
  <si>
    <t>051-316-8204</t>
    <phoneticPr fontId="15" type="noConversion"/>
  </si>
  <si>
    <t>대우이앤씨</t>
    <phoneticPr fontId="15" type="noConversion"/>
  </si>
  <si>
    <t>2011-4
(2011.05.13)</t>
    <phoneticPr fontId="15" type="noConversion"/>
  </si>
  <si>
    <t>김지호</t>
    <phoneticPr fontId="15" type="noConversion"/>
  </si>
  <si>
    <t>삼덕로46번길 100(괘법동)</t>
  </si>
  <si>
    <t>051-746-0840</t>
    <phoneticPr fontId="15" type="noConversion"/>
  </si>
  <si>
    <t>청산푸른환경</t>
    <phoneticPr fontId="15" type="noConversion"/>
  </si>
  <si>
    <t>2011-6
(2011.06.15)</t>
    <phoneticPr fontId="15" type="noConversion"/>
  </si>
  <si>
    <t>홍윤성</t>
    <phoneticPr fontId="15" type="noConversion"/>
  </si>
  <si>
    <t>백양대로804번길 31, 104동 203호(덕포동)</t>
  </si>
  <si>
    <t>051-303-5811</t>
    <phoneticPr fontId="15" type="noConversion"/>
  </si>
  <si>
    <t>금강산개발㈜</t>
    <phoneticPr fontId="15" type="noConversion"/>
  </si>
  <si>
    <t>2007-159
(2007.04.23)</t>
    <phoneticPr fontId="15" type="noConversion"/>
  </si>
  <si>
    <t>이현범</t>
    <phoneticPr fontId="15" type="noConversion"/>
  </si>
  <si>
    <t>낙동대로1310번길 63(삼락동)</t>
  </si>
  <si>
    <t>051-301-1655</t>
    <phoneticPr fontId="15" type="noConversion"/>
  </si>
  <si>
    <t>㈜호생환경</t>
    <phoneticPr fontId="15" type="noConversion"/>
  </si>
  <si>
    <t>2006-156
(2006.07.25)</t>
    <phoneticPr fontId="15" type="noConversion"/>
  </si>
  <si>
    <t>황   준</t>
    <phoneticPr fontId="15" type="noConversion"/>
  </si>
  <si>
    <t>낙동대로 665(엄궁동)</t>
  </si>
  <si>
    <t>051-327-1332</t>
    <phoneticPr fontId="15" type="noConversion"/>
  </si>
  <si>
    <t>㈜대호환경</t>
    <phoneticPr fontId="15" type="noConversion"/>
  </si>
  <si>
    <t>2012-1
(2012.02.02)</t>
    <phoneticPr fontId="15" type="noConversion"/>
  </si>
  <si>
    <t>신인자</t>
    <phoneticPr fontId="15" type="noConversion"/>
  </si>
  <si>
    <t>새벽로 131, 4동 329,330호(감전동, 산업용재유통상가)</t>
  </si>
  <si>
    <t>051-321-0272</t>
    <phoneticPr fontId="15" type="noConversion"/>
  </si>
  <si>
    <t>한국특수환경준설</t>
    <phoneticPr fontId="15" type="noConversion"/>
  </si>
  <si>
    <t>2012-3
(2012.07.24)</t>
    <phoneticPr fontId="15" type="noConversion"/>
  </si>
  <si>
    <t>정호룡</t>
    <phoneticPr fontId="15" type="noConversion"/>
  </si>
  <si>
    <t>사상로 425번길 38(삼락동)</t>
  </si>
  <si>
    <t>051-302-6997</t>
    <phoneticPr fontId="15" type="noConversion"/>
  </si>
  <si>
    <t>우호기업</t>
    <phoneticPr fontId="15" type="noConversion"/>
  </si>
  <si>
    <t>2014-1
(2014.02.11)</t>
    <phoneticPr fontId="15" type="noConversion"/>
  </si>
  <si>
    <t>전영수</t>
    <phoneticPr fontId="15" type="noConversion"/>
  </si>
  <si>
    <t>학감대로 105, 106호(학장동, 명진빌딩)</t>
  </si>
  <si>
    <t>070-4202-7057</t>
    <phoneticPr fontId="15" type="noConversion"/>
  </si>
  <si>
    <t>주일산업</t>
    <phoneticPr fontId="15" type="noConversion"/>
  </si>
  <si>
    <t>2014-2
(2014.07.10)</t>
    <phoneticPr fontId="15" type="noConversion"/>
  </si>
  <si>
    <t>박준규</t>
    <phoneticPr fontId="15" type="noConversion"/>
  </si>
  <si>
    <t>낙동대로 671(엄궁동)</t>
  </si>
  <si>
    <t>051-714-7322</t>
    <phoneticPr fontId="15" type="noConversion"/>
  </si>
  <si>
    <t>대아환경㈜</t>
    <phoneticPr fontId="15" type="noConversion"/>
  </si>
  <si>
    <t>2013-3
(2013.08.20)</t>
    <phoneticPr fontId="15" type="noConversion"/>
  </si>
  <si>
    <t>김규태</t>
    <phoneticPr fontId="15" type="noConversion"/>
  </si>
  <si>
    <t>감전천로 55(감전동)</t>
  </si>
  <si>
    <t>051-310-8248</t>
    <phoneticPr fontId="15" type="noConversion"/>
  </si>
  <si>
    <t>에코포스트㈜</t>
    <phoneticPr fontId="15" type="noConversion"/>
  </si>
  <si>
    <t>2015-1
(2015.09.16)</t>
    <phoneticPr fontId="15" type="noConversion"/>
  </si>
  <si>
    <t>이은민</t>
    <phoneticPr fontId="15" type="noConversion"/>
  </si>
  <si>
    <t>051-317-3750</t>
    <phoneticPr fontId="15" type="noConversion"/>
  </si>
  <si>
    <t>태일산업</t>
    <phoneticPr fontId="15" type="noConversion"/>
  </si>
  <si>
    <t>2015-3
(2015.10.30)</t>
    <phoneticPr fontId="15" type="noConversion"/>
  </si>
  <si>
    <t>이형일</t>
    <phoneticPr fontId="15" type="noConversion"/>
  </si>
  <si>
    <t>새벽로 131, 7동 144호(감전동, 산업용재유통상가)</t>
  </si>
  <si>
    <t>영인산업</t>
    <phoneticPr fontId="15" type="noConversion"/>
  </si>
  <si>
    <t>2015-5
(2015.12.09)</t>
    <phoneticPr fontId="15" type="noConversion"/>
  </si>
  <si>
    <t>서기석</t>
    <phoneticPr fontId="15" type="noConversion"/>
  </si>
  <si>
    <t>모덕로 25(삼락동)</t>
  </si>
  <si>
    <t>051-913-3569</t>
    <phoneticPr fontId="15" type="noConversion"/>
  </si>
  <si>
    <t>(주)미천환경</t>
    <phoneticPr fontId="15" type="noConversion"/>
  </si>
  <si>
    <t>2015-2
(2015.10.07)</t>
    <phoneticPr fontId="15" type="noConversion"/>
  </si>
  <si>
    <t>최정임</t>
    <phoneticPr fontId="15" type="noConversion"/>
  </si>
  <si>
    <t>낙동대로916번길 17(감전동)</t>
  </si>
  <si>
    <t>051-323-6168</t>
    <phoneticPr fontId="15" type="noConversion"/>
  </si>
  <si>
    <t>그린리사이클링</t>
    <phoneticPr fontId="15" type="noConversion"/>
  </si>
  <si>
    <t>2015-6
(2015.12.30)</t>
    <phoneticPr fontId="15" type="noConversion"/>
  </si>
  <si>
    <t>최재혁</t>
    <phoneticPr fontId="15" type="noConversion"/>
  </si>
  <si>
    <t>가야대로12번길 34(감전동)</t>
  </si>
  <si>
    <t>070-7123-3337</t>
    <phoneticPr fontId="15" type="noConversion"/>
  </si>
  <si>
    <t>대광산업</t>
    <phoneticPr fontId="15" type="noConversion"/>
  </si>
  <si>
    <t>2016-3
(2016.08.11)</t>
    <phoneticPr fontId="15" type="noConversion"/>
  </si>
  <si>
    <t>양광석</t>
    <phoneticPr fontId="15" type="noConversion"/>
  </si>
  <si>
    <t>051-311-5513</t>
    <phoneticPr fontId="15" type="noConversion"/>
  </si>
  <si>
    <t>대동환경㈜</t>
    <phoneticPr fontId="15" type="noConversion"/>
  </si>
  <si>
    <t>2016-1
(2016.03.24)</t>
    <phoneticPr fontId="15" type="noConversion"/>
  </si>
  <si>
    <t>이현욱</t>
    <phoneticPr fontId="15" type="noConversion"/>
  </si>
  <si>
    <t>새벽로 131, 7동 313호(감전동, 부산산업용재유통상가)</t>
  </si>
  <si>
    <t>051-322-2570</t>
    <phoneticPr fontId="15" type="noConversion"/>
  </si>
  <si>
    <t>(유)우리환경</t>
    <phoneticPr fontId="15" type="noConversion"/>
  </si>
  <si>
    <t>2013-2
(2013.06.17)</t>
    <phoneticPr fontId="15" type="noConversion"/>
  </si>
  <si>
    <t>최준영</t>
    <phoneticPr fontId="15" type="noConversion"/>
  </si>
  <si>
    <t>엄궁북로4번가길 59(엄궁동)</t>
  </si>
  <si>
    <t>051-324-4600</t>
    <phoneticPr fontId="15" type="noConversion"/>
  </si>
  <si>
    <t>대성기업㈜</t>
    <phoneticPr fontId="15" type="noConversion"/>
  </si>
  <si>
    <t>1993-2
(1993.03.08)</t>
    <phoneticPr fontId="15" type="noConversion"/>
  </si>
  <si>
    <t>김영수</t>
    <phoneticPr fontId="15" type="noConversion"/>
  </si>
  <si>
    <t>사상로341번길 30(덕포동)</t>
  </si>
  <si>
    <t>051-303-8260</t>
    <phoneticPr fontId="15" type="noConversion"/>
  </si>
  <si>
    <t>청신산업㈜</t>
    <phoneticPr fontId="15" type="noConversion"/>
  </si>
  <si>
    <t>1993-1
(1993.03.08)</t>
    <phoneticPr fontId="15" type="noConversion"/>
  </si>
  <si>
    <t>신용수</t>
    <phoneticPr fontId="15" type="noConversion"/>
  </si>
  <si>
    <t>낙동대로1404번길 27(삼락동)</t>
  </si>
  <si>
    <t>051-301-8201</t>
    <phoneticPr fontId="15" type="noConversion"/>
  </si>
  <si>
    <t>기장군계</t>
    <phoneticPr fontId="15" type="noConversion"/>
  </si>
  <si>
    <t>기장군</t>
  </si>
  <si>
    <t>일광환경㈜</t>
    <phoneticPr fontId="15" type="noConversion"/>
  </si>
  <si>
    <t>제1호
(1994.11.17)</t>
    <phoneticPr fontId="15" type="noConversion"/>
  </si>
  <si>
    <t>심규송</t>
    <phoneticPr fontId="15" type="noConversion"/>
  </si>
  <si>
    <t>일광면 이천3길 7</t>
    <phoneticPr fontId="15" type="noConversion"/>
  </si>
  <si>
    <t>051-722-1900</t>
    <phoneticPr fontId="15" type="noConversion"/>
  </si>
  <si>
    <t>㈜동래위생
공사</t>
    <phoneticPr fontId="15" type="noConversion"/>
  </si>
  <si>
    <t>제2호
(1994.11.17)</t>
    <phoneticPr fontId="15" type="noConversion"/>
  </si>
  <si>
    <t>조태근</t>
    <phoneticPr fontId="15" type="noConversion"/>
  </si>
  <si>
    <t>장안읍 좌천로 54</t>
    <phoneticPr fontId="15" type="noConversion"/>
  </si>
  <si>
    <t>051-727-3345</t>
    <phoneticPr fontId="15" type="noConversion"/>
  </si>
  <si>
    <t>미래환경</t>
    <phoneticPr fontId="15" type="noConversion"/>
  </si>
  <si>
    <t>제2011-1호
(2011.3.15)</t>
    <phoneticPr fontId="15" type="noConversion"/>
  </si>
  <si>
    <t>권민숙</t>
    <phoneticPr fontId="15" type="noConversion"/>
  </si>
  <si>
    <t>기장읍 차성로 290</t>
    <phoneticPr fontId="15" type="noConversion"/>
  </si>
  <si>
    <t>051-721-3412</t>
    <phoneticPr fontId="15" type="noConversion"/>
  </si>
  <si>
    <t>㈜비앤비환경</t>
    <phoneticPr fontId="15" type="noConversion"/>
  </si>
  <si>
    <t xml:space="preserve"> 제20호
(2004.07.14)</t>
    <phoneticPr fontId="15" type="noConversion"/>
  </si>
  <si>
    <t>권숙녀</t>
    <phoneticPr fontId="15" type="noConversion"/>
  </si>
  <si>
    <t>정관면 예림1로 1</t>
    <phoneticPr fontId="15" type="noConversion"/>
  </si>
  <si>
    <t>051-728-3566</t>
    <phoneticPr fontId="15" type="noConversion"/>
  </si>
  <si>
    <t xml:space="preserve"> 제2013-3호
(2004.07.14)</t>
    <phoneticPr fontId="15" type="noConversion"/>
  </si>
  <si>
    <t>㈜대양
디앤씨</t>
    <phoneticPr fontId="15" type="noConversion"/>
  </si>
  <si>
    <t>제34-1호
(2003.09.30)</t>
    <phoneticPr fontId="15" type="noConversion"/>
  </si>
  <si>
    <t>양재원</t>
    <phoneticPr fontId="15" type="noConversion"/>
  </si>
  <si>
    <t>정관면 정관로 923-58</t>
    <phoneticPr fontId="15" type="noConversion"/>
  </si>
  <si>
    <t>051-727-1823</t>
    <phoneticPr fontId="15" type="noConversion"/>
  </si>
  <si>
    <t>재환</t>
    <phoneticPr fontId="15" type="noConversion"/>
  </si>
  <si>
    <t>제23호
(2004.05.17)</t>
    <phoneticPr fontId="15" type="noConversion"/>
  </si>
  <si>
    <t>김진웅</t>
    <phoneticPr fontId="15" type="noConversion"/>
  </si>
  <si>
    <t>일광면 이화로 56-22</t>
    <phoneticPr fontId="15" type="noConversion"/>
  </si>
  <si>
    <t>051-727-9051</t>
    <phoneticPr fontId="15" type="noConversion"/>
  </si>
  <si>
    <t>㈜대한
이씨아이</t>
    <phoneticPr fontId="15" type="noConversion"/>
  </si>
  <si>
    <t>제28호
(2006.06.26)</t>
    <phoneticPr fontId="15" type="noConversion"/>
  </si>
  <si>
    <t>이대우</t>
    <phoneticPr fontId="15" type="noConversion"/>
  </si>
  <si>
    <t>장안읍 고무로 129</t>
    <phoneticPr fontId="15" type="noConversion"/>
  </si>
  <si>
    <t>051-721-3555</t>
    <phoneticPr fontId="15" type="noConversion"/>
  </si>
  <si>
    <t>(주)부산도시리사이클링</t>
    <phoneticPr fontId="15" type="noConversion"/>
  </si>
  <si>
    <t>제33호
(2006.07.11)</t>
    <phoneticPr fontId="15" type="noConversion"/>
  </si>
  <si>
    <t>조재민</t>
    <phoneticPr fontId="15" type="noConversion"/>
  </si>
  <si>
    <t>철마면 사등길 32</t>
    <phoneticPr fontId="15" type="noConversion"/>
  </si>
  <si>
    <t>051-722-4506</t>
    <phoneticPr fontId="15" type="noConversion"/>
  </si>
  <si>
    <t>삼우환경</t>
    <phoneticPr fontId="15" type="noConversion"/>
  </si>
  <si>
    <t>제41호
(2009.02.13)</t>
    <phoneticPr fontId="15" type="noConversion"/>
  </si>
  <si>
    <t>김애선</t>
    <phoneticPr fontId="15" type="noConversion"/>
  </si>
  <si>
    <t>정관면 예림1로 87-9</t>
    <phoneticPr fontId="15" type="noConversion"/>
  </si>
  <si>
    <t>051-727-5759</t>
    <phoneticPr fontId="15" type="noConversion"/>
  </si>
  <si>
    <t>(주)신도시환경</t>
    <phoneticPr fontId="15" type="noConversion"/>
  </si>
  <si>
    <t>제49호
(2009.03.25)</t>
    <phoneticPr fontId="15" type="noConversion"/>
  </si>
  <si>
    <t>김명순</t>
    <phoneticPr fontId="15" type="noConversion"/>
  </si>
  <si>
    <t>정관면 매학리 397-14</t>
    <phoneticPr fontId="15" type="noConversion"/>
  </si>
  <si>
    <t>051-727-3541</t>
    <phoneticPr fontId="15" type="noConversion"/>
  </si>
  <si>
    <t>대성환경산업</t>
    <phoneticPr fontId="15" type="noConversion"/>
  </si>
  <si>
    <t>제5호
(2006.12.21)</t>
    <phoneticPr fontId="15" type="noConversion"/>
  </si>
  <si>
    <t>박성진</t>
    <phoneticPr fontId="15" type="noConversion"/>
  </si>
  <si>
    <t>정관면 산단로 632-78</t>
    <phoneticPr fontId="15" type="noConversion"/>
  </si>
  <si>
    <t>051-941-3445</t>
    <phoneticPr fontId="15" type="noConversion"/>
  </si>
  <si>
    <t>대성자원공사</t>
    <phoneticPr fontId="15" type="noConversion"/>
  </si>
  <si>
    <t>제2012-1호
(2012.03.02)</t>
    <phoneticPr fontId="15" type="noConversion"/>
  </si>
  <si>
    <t>이기범</t>
    <phoneticPr fontId="15" type="noConversion"/>
  </si>
  <si>
    <t>기장읍 반송로 1519</t>
    <phoneticPr fontId="15" type="noConversion"/>
  </si>
  <si>
    <t>051-722-9126</t>
    <phoneticPr fontId="15" type="noConversion"/>
  </si>
  <si>
    <t>시온환경산업</t>
    <phoneticPr fontId="15" type="noConversion"/>
  </si>
  <si>
    <t>제2012-2호
(2012.04.12)</t>
    <phoneticPr fontId="15" type="noConversion"/>
  </si>
  <si>
    <t>조병선</t>
    <phoneticPr fontId="15" type="noConversion"/>
  </si>
  <si>
    <t>장안읍 해맞이로 463-4</t>
    <phoneticPr fontId="15" type="noConversion"/>
  </si>
  <si>
    <t>051-723-0100</t>
    <phoneticPr fontId="15" type="noConversion"/>
  </si>
  <si>
    <t>무한자원</t>
    <phoneticPr fontId="15" type="noConversion"/>
  </si>
  <si>
    <t>제2012-5호
(2012.12.05)</t>
    <phoneticPr fontId="15" type="noConversion"/>
  </si>
  <si>
    <t>김명조</t>
    <phoneticPr fontId="15" type="noConversion"/>
  </si>
  <si>
    <t>장안읍 기장대로 1665-39</t>
    <phoneticPr fontId="15" type="noConversion"/>
  </si>
  <si>
    <t>051-728-2222</t>
    <phoneticPr fontId="15" type="noConversion"/>
  </si>
  <si>
    <t>(주)두승</t>
    <phoneticPr fontId="15" type="noConversion"/>
  </si>
  <si>
    <t>제2013-002호
(2013.11.01)</t>
    <phoneticPr fontId="15" type="noConversion"/>
  </si>
  <si>
    <t>김경자</t>
    <phoneticPr fontId="15" type="noConversion"/>
  </si>
  <si>
    <t>장안읍 좌동리 49-6</t>
    <phoneticPr fontId="15" type="noConversion"/>
  </si>
  <si>
    <t>하늘환경</t>
    <phoneticPr fontId="15" type="noConversion"/>
  </si>
  <si>
    <t>제2014-002호
(2014.10.27)</t>
    <phoneticPr fontId="15" type="noConversion"/>
  </si>
  <si>
    <t>손승모</t>
    <phoneticPr fontId="15" type="noConversion"/>
  </si>
  <si>
    <t>장안읍 오리 산 39-2</t>
    <phoneticPr fontId="15" type="noConversion"/>
  </si>
  <si>
    <t>태광스틸</t>
    <phoneticPr fontId="15" type="noConversion"/>
  </si>
  <si>
    <t>제2014-003호
(2014.11.18)</t>
    <phoneticPr fontId="15" type="noConversion"/>
  </si>
  <si>
    <t>장도훈</t>
    <phoneticPr fontId="15" type="noConversion"/>
  </si>
  <si>
    <t>일광면 기장대로 1007번지</t>
    <phoneticPr fontId="15" type="noConversion"/>
  </si>
  <si>
    <t>051-723-9797</t>
    <phoneticPr fontId="15" type="noConversion"/>
  </si>
  <si>
    <t>(주)태백그린</t>
    <phoneticPr fontId="15" type="noConversion"/>
  </si>
  <si>
    <t>제2015-02호
(2008. 3.26)</t>
    <phoneticPr fontId="15" type="noConversion"/>
  </si>
  <si>
    <t>주태규</t>
    <phoneticPr fontId="15" type="noConversion"/>
  </si>
  <si>
    <t>장안읍 기장대로 1647-143(용소리 338)</t>
    <phoneticPr fontId="15" type="noConversion"/>
  </si>
  <si>
    <t>효성리사이클링</t>
    <phoneticPr fontId="15" type="noConversion"/>
  </si>
  <si>
    <t>제2015-03호
(2015.11.26)</t>
    <phoneticPr fontId="15" type="noConversion"/>
  </si>
  <si>
    <t>남현숙</t>
    <phoneticPr fontId="15" type="noConversion"/>
  </si>
  <si>
    <t>장안읍 구기길 23-27</t>
    <phoneticPr fontId="15" type="noConversion"/>
  </si>
  <si>
    <t>(주)유승스틸</t>
    <phoneticPr fontId="15" type="noConversion"/>
  </si>
  <si>
    <t>제2016-03호
(2016.9.27)</t>
    <phoneticPr fontId="15" type="noConversion"/>
  </si>
  <si>
    <t>육동운</t>
    <phoneticPr fontId="15" type="noConversion"/>
  </si>
  <si>
    <t>장안읍 구기길 23-39</t>
    <phoneticPr fontId="15" type="noConversion"/>
  </si>
  <si>
    <t>051-971-6820</t>
    <phoneticPr fontId="15" type="noConversion"/>
  </si>
  <si>
    <t>(주)태백</t>
    <phoneticPr fontId="15" type="noConversion"/>
  </si>
  <si>
    <t>제2016-02호
(2016.8.18)</t>
    <phoneticPr fontId="15" type="noConversion"/>
  </si>
  <si>
    <t>양흥규</t>
    <phoneticPr fontId="15" type="noConversion"/>
  </si>
  <si>
    <t>기장읍 기장대로413번길 2</t>
    <phoneticPr fontId="15" type="noConversion"/>
  </si>
  <si>
    <t>051-723-2791</t>
    <phoneticPr fontId="15" type="noConversion"/>
  </si>
  <si>
    <t>공생환경</t>
    <phoneticPr fontId="15" type="noConversion"/>
  </si>
  <si>
    <t>제2015-06호
(2016.8.18)</t>
    <phoneticPr fontId="15" type="noConversion"/>
  </si>
  <si>
    <t>이혁봉</t>
    <phoneticPr fontId="15" type="noConversion"/>
  </si>
  <si>
    <t xml:space="preserve">정관읍 달산1길 46 </t>
    <phoneticPr fontId="15" type="noConversion"/>
  </si>
  <si>
    <t>대구</t>
    <phoneticPr fontId="15" type="noConversion"/>
  </si>
  <si>
    <t>중구계</t>
    <phoneticPr fontId="15" type="noConversion"/>
  </si>
  <si>
    <t>중구</t>
    <phoneticPr fontId="15" type="noConversion"/>
  </si>
  <si>
    <t>㈜그린알앤이</t>
    <phoneticPr fontId="15" type="noConversion"/>
  </si>
  <si>
    <t>제6호
(2004.04.21)
제2호
(2009.09.05)</t>
    <phoneticPr fontId="15" type="noConversion"/>
  </si>
  <si>
    <t>김영아</t>
    <phoneticPr fontId="15" type="noConversion"/>
  </si>
  <si>
    <t>달성공원로8길 10, 415호</t>
    <phoneticPr fontId="15" type="noConversion"/>
  </si>
  <si>
    <t>053-256-8272</t>
    <phoneticPr fontId="15" type="noConversion"/>
  </si>
  <si>
    <t>대일주택관리</t>
    <phoneticPr fontId="15" type="noConversion"/>
  </si>
  <si>
    <t>제10호
(2009.03.30)</t>
    <phoneticPr fontId="15" type="noConversion"/>
  </si>
  <si>
    <t>김위대</t>
    <phoneticPr fontId="15" type="noConversion"/>
  </si>
  <si>
    <t>태평로177, 2층 250호</t>
    <phoneticPr fontId="15" type="noConversion"/>
  </si>
  <si>
    <t>053-423-5552</t>
    <phoneticPr fontId="15" type="noConversion"/>
  </si>
  <si>
    <t>대일주택관리㈜</t>
    <phoneticPr fontId="15" type="noConversion"/>
  </si>
  <si>
    <t>제1호
(2009.03.30)</t>
    <phoneticPr fontId="15" type="noConversion"/>
  </si>
  <si>
    <t>김춘희</t>
    <phoneticPr fontId="15" type="noConversion"/>
  </si>
  <si>
    <t>국채보상로 622</t>
    <phoneticPr fontId="15" type="noConversion"/>
  </si>
  <si>
    <t>053-768-7070</t>
    <phoneticPr fontId="15" type="noConversion"/>
  </si>
  <si>
    <t>㈜삼명환경</t>
    <phoneticPr fontId="15" type="noConversion"/>
  </si>
  <si>
    <t>제8호
(2009.01.19)</t>
    <phoneticPr fontId="15" type="noConversion"/>
  </si>
  <si>
    <t>정애경</t>
    <phoneticPr fontId="15" type="noConversion"/>
  </si>
  <si>
    <t>대봉로47길 10-11, 304호</t>
    <phoneticPr fontId="15" type="noConversion"/>
  </si>
  <si>
    <t>053-421-7419</t>
    <phoneticPr fontId="15" type="noConversion"/>
  </si>
  <si>
    <t>대호환경</t>
    <phoneticPr fontId="15" type="noConversion"/>
  </si>
  <si>
    <t>제7호
(2016.11.02)</t>
    <phoneticPr fontId="15" type="noConversion"/>
  </si>
  <si>
    <t>황은미</t>
    <phoneticPr fontId="15" type="noConversion"/>
  </si>
  <si>
    <t>경상감영길 111, 5층 501호 (내502호)</t>
    <phoneticPr fontId="15" type="noConversion"/>
  </si>
  <si>
    <t>㈜대창기업</t>
    <phoneticPr fontId="15" type="noConversion"/>
  </si>
  <si>
    <t>제23호
(2016.01.15)</t>
    <phoneticPr fontId="15" type="noConversion"/>
  </si>
  <si>
    <t>053-351-0555</t>
    <phoneticPr fontId="15" type="noConversion"/>
  </si>
  <si>
    <t>㈜대운피앤엘</t>
    <phoneticPr fontId="15" type="noConversion"/>
  </si>
  <si>
    <t>제2014-1호
(2014.03.24)</t>
    <phoneticPr fontId="15" type="noConversion"/>
  </si>
  <si>
    <t>이형습</t>
    <phoneticPr fontId="15" type="noConversion"/>
  </si>
  <si>
    <t>중앙애로65길 19</t>
    <phoneticPr fontId="15" type="noConversion"/>
  </si>
  <si>
    <t>053-257-5833</t>
    <phoneticPr fontId="15" type="noConversion"/>
  </si>
  <si>
    <t>동구계</t>
    <phoneticPr fontId="15" type="noConversion"/>
  </si>
  <si>
    <t>동구</t>
    <phoneticPr fontId="15" type="noConversion"/>
  </si>
  <si>
    <t>대아환경(주)</t>
    <phoneticPr fontId="15" type="noConversion"/>
  </si>
  <si>
    <t>94-1
(1994.09.14)</t>
    <phoneticPr fontId="15" type="noConversion"/>
  </si>
  <si>
    <t>박지동</t>
  </si>
  <si>
    <t>동부로 71</t>
  </si>
  <si>
    <t>053-756-2308</t>
    <phoneticPr fontId="15" type="noConversion"/>
  </si>
  <si>
    <t>1(1994.09.14)</t>
  </si>
  <si>
    <t>신성상사</t>
  </si>
  <si>
    <t>00-78
(2000.01.18)</t>
    <phoneticPr fontId="15" type="noConversion"/>
  </si>
  <si>
    <t>김경두</t>
  </si>
  <si>
    <t>각산동 298-1</t>
  </si>
  <si>
    <t>053-963-2233</t>
    <phoneticPr fontId="15" type="noConversion"/>
  </si>
  <si>
    <t>78(2000.01.18)</t>
  </si>
  <si>
    <t>세원환경㈜</t>
    <phoneticPr fontId="15" type="noConversion"/>
  </si>
  <si>
    <t>00-91
(2000.08.04)</t>
    <phoneticPr fontId="15" type="noConversion"/>
  </si>
  <si>
    <t>조현일</t>
  </si>
  <si>
    <t>신암동 573</t>
  </si>
  <si>
    <t>053-943-0920</t>
    <phoneticPr fontId="15" type="noConversion"/>
  </si>
  <si>
    <t>91(2000.08.04)</t>
  </si>
  <si>
    <t>㈜시민환경</t>
    <phoneticPr fontId="15" type="noConversion"/>
  </si>
  <si>
    <t>00-93
(2000.11.06)</t>
    <phoneticPr fontId="15" type="noConversion"/>
  </si>
  <si>
    <t>최충현</t>
  </si>
  <si>
    <t>효목동 451-2</t>
  </si>
  <si>
    <t>053-743-6256</t>
    <phoneticPr fontId="15" type="noConversion"/>
  </si>
  <si>
    <t>93(2000.11.06)</t>
  </si>
  <si>
    <t>㈜하나기업</t>
  </si>
  <si>
    <t>00-94
(2000.12.12)</t>
    <phoneticPr fontId="15" type="noConversion"/>
  </si>
  <si>
    <t>조맹근</t>
  </si>
  <si>
    <t>신암4동 342-8</t>
  </si>
  <si>
    <t>053-253-3743</t>
    <phoneticPr fontId="15" type="noConversion"/>
  </si>
  <si>
    <t>94(2000.12.12)</t>
  </si>
  <si>
    <t>동일종합상사</t>
    <phoneticPr fontId="15" type="noConversion"/>
  </si>
  <si>
    <t>1
(2013.10.23)</t>
    <phoneticPr fontId="15" type="noConversion"/>
  </si>
  <si>
    <t>홍인표</t>
    <phoneticPr fontId="15" type="noConversion"/>
  </si>
  <si>
    <t>숙천로2길 5-1(숙천동)</t>
    <phoneticPr fontId="15" type="noConversion"/>
  </si>
  <si>
    <t>053-638-2553</t>
    <phoneticPr fontId="15" type="noConversion"/>
  </si>
  <si>
    <t>세청환경</t>
    <phoneticPr fontId="15" type="noConversion"/>
  </si>
  <si>
    <t>124
(2009.05.11)</t>
    <phoneticPr fontId="15" type="noConversion"/>
  </si>
  <si>
    <t>이영분</t>
    <phoneticPr fontId="15" type="noConversion"/>
  </si>
  <si>
    <t>안심로 339-1</t>
    <phoneticPr fontId="15" type="noConversion"/>
  </si>
  <si>
    <t>053-964-6644</t>
    <phoneticPr fontId="15" type="noConversion"/>
  </si>
  <si>
    <t>㈜녹색환경산업사</t>
    <phoneticPr fontId="15" type="noConversion"/>
  </si>
  <si>
    <t>58
(1999.12.29)</t>
    <phoneticPr fontId="15" type="noConversion"/>
  </si>
  <si>
    <t>김태수</t>
    <phoneticPr fontId="15" type="noConversion"/>
  </si>
  <si>
    <t>공항로 143(불로동)</t>
    <phoneticPr fontId="15" type="noConversion"/>
  </si>
  <si>
    <t>053-424-8270</t>
    <phoneticPr fontId="15" type="noConversion"/>
  </si>
  <si>
    <t>대양기업㈜</t>
  </si>
  <si>
    <t>14-1
(2014.01.28)</t>
    <phoneticPr fontId="15" type="noConversion"/>
  </si>
  <si>
    <t>김태근</t>
  </si>
  <si>
    <t>공항로 280, 501호(지저동, 성림빌딩)</t>
    <phoneticPr fontId="15" type="noConversion"/>
  </si>
  <si>
    <t>053-952-7282</t>
    <phoneticPr fontId="15" type="noConversion"/>
  </si>
  <si>
    <t>1(2014.01.28)</t>
  </si>
  <si>
    <t>정연환경</t>
  </si>
  <si>
    <t>14-2
(2014.05.14)</t>
    <phoneticPr fontId="15" type="noConversion"/>
  </si>
  <si>
    <t>장용천</t>
  </si>
  <si>
    <t>둔산로40길 15</t>
  </si>
  <si>
    <t>053-985-7597</t>
    <phoneticPr fontId="15" type="noConversion"/>
  </si>
  <si>
    <t>2(2014.05.14)</t>
  </si>
  <si>
    <t>열린기업</t>
    <phoneticPr fontId="15" type="noConversion"/>
  </si>
  <si>
    <t>1
(2015.12.22)</t>
    <phoneticPr fontId="15" type="noConversion"/>
  </si>
  <si>
    <t>여규태</t>
    <phoneticPr fontId="15" type="noConversion"/>
  </si>
  <si>
    <t>금강로16길 1-7</t>
    <phoneticPr fontId="15" type="noConversion"/>
  </si>
  <si>
    <t>053-965-6444</t>
    <phoneticPr fontId="15" type="noConversion"/>
  </si>
  <si>
    <t>2(2014.05.15)</t>
  </si>
  <si>
    <t>㈜현대환경</t>
    <phoneticPr fontId="15" type="noConversion"/>
  </si>
  <si>
    <t>2
(1990.06.30)</t>
    <phoneticPr fontId="15" type="noConversion"/>
  </si>
  <si>
    <t>김길호</t>
    <phoneticPr fontId="15" type="noConversion"/>
  </si>
  <si>
    <t>공항로31길 9-7(불로동)</t>
    <phoneticPr fontId="15" type="noConversion"/>
  </si>
  <si>
    <t>053-959-7270</t>
    <phoneticPr fontId="15" type="noConversion"/>
  </si>
  <si>
    <t>㈜호산환경</t>
    <phoneticPr fontId="15" type="noConversion"/>
  </si>
  <si>
    <t>11
(2009.03.30)</t>
    <phoneticPr fontId="15" type="noConversion"/>
  </si>
  <si>
    <t>허종갑</t>
    <phoneticPr fontId="15" type="noConversion"/>
  </si>
  <si>
    <t>대림로2길 48(대림동)</t>
    <phoneticPr fontId="15" type="noConversion"/>
  </si>
  <si>
    <t>053-964-8789</t>
    <phoneticPr fontId="15" type="noConversion"/>
  </si>
  <si>
    <t>㈜호산생활환경</t>
    <phoneticPr fontId="15" type="noConversion"/>
  </si>
  <si>
    <t>25
(2000.01.08)</t>
    <phoneticPr fontId="15" type="noConversion"/>
  </si>
  <si>
    <t>㈜청솔환경</t>
    <phoneticPr fontId="15" type="noConversion"/>
  </si>
  <si>
    <t>41
(2000.01.07)</t>
    <phoneticPr fontId="15" type="noConversion"/>
  </si>
  <si>
    <t>심정섭</t>
    <phoneticPr fontId="15" type="noConversion"/>
  </si>
  <si>
    <t>불로동 832-9</t>
    <phoneticPr fontId="15" type="noConversion"/>
  </si>
  <si>
    <t>053-953-3594</t>
    <phoneticPr fontId="15" type="noConversion"/>
  </si>
  <si>
    <t>청기와환경</t>
    <phoneticPr fontId="15" type="noConversion"/>
  </si>
  <si>
    <t>22
(2000.02.29)</t>
    <phoneticPr fontId="15" type="noConversion"/>
  </si>
  <si>
    <t>이태권</t>
    <phoneticPr fontId="15" type="noConversion"/>
  </si>
  <si>
    <t>반야월로 227-19, 2층(각산동)</t>
    <phoneticPr fontId="15" type="noConversion"/>
  </si>
  <si>
    <t>053-955-2273</t>
    <phoneticPr fontId="15" type="noConversion"/>
  </si>
  <si>
    <t>성원기업</t>
    <phoneticPr fontId="15" type="noConversion"/>
  </si>
  <si>
    <t>87
(2000.07.19)</t>
    <phoneticPr fontId="15" type="noConversion"/>
  </si>
  <si>
    <t>조동근</t>
    <phoneticPr fontId="15" type="noConversion"/>
  </si>
  <si>
    <t>신암남로 173(신암동)</t>
    <phoneticPr fontId="15" type="noConversion"/>
  </si>
  <si>
    <t>053-943-0437</t>
    <phoneticPr fontId="15" type="noConversion"/>
  </si>
  <si>
    <t>유림기업</t>
    <phoneticPr fontId="15" type="noConversion"/>
  </si>
  <si>
    <t>82
(2000.03.22)</t>
    <phoneticPr fontId="15" type="noConversion"/>
  </si>
  <si>
    <t>박찬수</t>
    <phoneticPr fontId="15" type="noConversion"/>
  </si>
  <si>
    <t>아양로27길 7(신암동)</t>
    <phoneticPr fontId="15" type="noConversion"/>
  </si>
  <si>
    <t>053-939-1009</t>
    <phoneticPr fontId="15" type="noConversion"/>
  </si>
  <si>
    <t>㈜일오산업</t>
    <phoneticPr fontId="15" type="noConversion"/>
  </si>
  <si>
    <t>30
(1999.12.16)</t>
    <phoneticPr fontId="15" type="noConversion"/>
  </si>
  <si>
    <t>양학석</t>
    <phoneticPr fontId="15" type="noConversion"/>
  </si>
  <si>
    <t>동북로73길 1-13(신암동)</t>
    <phoneticPr fontId="15" type="noConversion"/>
  </si>
  <si>
    <t>053-637-9523</t>
    <phoneticPr fontId="15" type="noConversion"/>
  </si>
  <si>
    <t>대경자원</t>
    <phoneticPr fontId="15" type="noConversion"/>
  </si>
  <si>
    <t>53
(2000.01.08)</t>
    <phoneticPr fontId="15" type="noConversion"/>
  </si>
  <si>
    <t>유형성</t>
    <phoneticPr fontId="15" type="noConversion"/>
  </si>
  <si>
    <t xml:space="preserve">반야월로 337, 1층(괴전동) </t>
    <phoneticPr fontId="15" type="noConversion"/>
  </si>
  <si>
    <t>053-323-8317</t>
    <phoneticPr fontId="15" type="noConversion"/>
  </si>
  <si>
    <t>영진산업</t>
    <phoneticPr fontId="15" type="noConversion"/>
  </si>
  <si>
    <t>86
(2000.06.19)</t>
    <phoneticPr fontId="15" type="noConversion"/>
  </si>
  <si>
    <t>원태용</t>
    <phoneticPr fontId="15" type="noConversion"/>
  </si>
  <si>
    <t>동북로 404(신암동)</t>
    <phoneticPr fontId="15" type="noConversion"/>
  </si>
  <si>
    <t>053-215-0904</t>
    <phoneticPr fontId="15" type="noConversion"/>
  </si>
  <si>
    <t>창용기업</t>
    <phoneticPr fontId="15" type="noConversion"/>
  </si>
  <si>
    <t>63
(2000.02.21)</t>
    <phoneticPr fontId="15" type="noConversion"/>
  </si>
  <si>
    <t>박창용</t>
    <phoneticPr fontId="15" type="noConversion"/>
  </si>
  <si>
    <t>동북로 404, 2층(신암동)</t>
    <phoneticPr fontId="15" type="noConversion"/>
  </si>
  <si>
    <t>053-354-1146</t>
    <phoneticPr fontId="15" type="noConversion"/>
  </si>
  <si>
    <t>강철기업</t>
    <phoneticPr fontId="15" type="noConversion"/>
  </si>
  <si>
    <t>60
(2000.01.07)</t>
    <phoneticPr fontId="15" type="noConversion"/>
  </si>
  <si>
    <t>배만복</t>
    <phoneticPr fontId="15" type="noConversion"/>
  </si>
  <si>
    <t>팔공로33길 11(불로동)</t>
    <phoneticPr fontId="15" type="noConversion"/>
  </si>
  <si>
    <t>053-553-0482</t>
  </si>
  <si>
    <t>채희산업사</t>
    <phoneticPr fontId="15" type="noConversion"/>
  </si>
  <si>
    <t>54
(2009.12.29)</t>
    <phoneticPr fontId="15" type="noConversion"/>
  </si>
  <si>
    <t>김병채</t>
    <phoneticPr fontId="15" type="noConversion"/>
  </si>
  <si>
    <t>신암북로 97-13(신암동)</t>
    <phoneticPr fontId="15" type="noConversion"/>
  </si>
  <si>
    <t>053-982-5237</t>
    <phoneticPr fontId="15" type="noConversion"/>
  </si>
  <si>
    <t>㈜일선산업</t>
    <phoneticPr fontId="15" type="noConversion"/>
  </si>
  <si>
    <t>노경우</t>
    <phoneticPr fontId="15" type="noConversion"/>
  </si>
  <si>
    <t>화랑로19길 20(효목동)</t>
    <phoneticPr fontId="15" type="noConversion"/>
  </si>
  <si>
    <t>053-982-6961</t>
    <phoneticPr fontId="15" type="noConversion"/>
  </si>
  <si>
    <t>환희기업㈜</t>
    <phoneticPr fontId="15" type="noConversion"/>
  </si>
  <si>
    <t>4
(2009.03.30)</t>
    <phoneticPr fontId="15" type="noConversion"/>
  </si>
  <si>
    <t>임정애</t>
    <phoneticPr fontId="15" type="noConversion"/>
  </si>
  <si>
    <t>053-959-6924</t>
    <phoneticPr fontId="15" type="noConversion"/>
  </si>
  <si>
    <t>㈜정우환경</t>
    <phoneticPr fontId="15" type="noConversion"/>
  </si>
  <si>
    <t>정삼경</t>
    <phoneticPr fontId="15" type="noConversion"/>
  </si>
  <si>
    <t>아양로 28, 203호(신암동)</t>
    <phoneticPr fontId="15" type="noConversion"/>
  </si>
  <si>
    <t>053-586-6008</t>
    <phoneticPr fontId="15" type="noConversion"/>
  </si>
  <si>
    <t>㈜원효산업</t>
    <phoneticPr fontId="15" type="noConversion"/>
  </si>
  <si>
    <t>6
(2009.03.30)</t>
    <phoneticPr fontId="15" type="noConversion"/>
  </si>
  <si>
    <t>윤천경</t>
    <phoneticPr fontId="15" type="noConversion"/>
  </si>
  <si>
    <t>053-653-0151</t>
    <phoneticPr fontId="15" type="noConversion"/>
  </si>
  <si>
    <t>㈜평진환경</t>
    <phoneticPr fontId="15" type="noConversion"/>
  </si>
  <si>
    <t>2
(2009.03.30)</t>
    <phoneticPr fontId="15" type="noConversion"/>
  </si>
  <si>
    <t>차성현</t>
    <phoneticPr fontId="15" type="noConversion"/>
  </si>
  <si>
    <t>동북로 396(신암동)</t>
    <phoneticPr fontId="15" type="noConversion"/>
  </si>
  <si>
    <t>053-959-4901</t>
    <phoneticPr fontId="15" type="noConversion"/>
  </si>
  <si>
    <t>태성환경</t>
    <phoneticPr fontId="15" type="noConversion"/>
  </si>
  <si>
    <t>8
(2009.03.30)</t>
    <phoneticPr fontId="15" type="noConversion"/>
  </si>
  <si>
    <t>김영자</t>
    <phoneticPr fontId="15" type="noConversion"/>
  </si>
  <si>
    <t>해동로 11, 지하(지저동)</t>
    <phoneticPr fontId="15" type="noConversion"/>
  </si>
  <si>
    <t>053-357-0434</t>
  </si>
  <si>
    <t>서구계</t>
    <phoneticPr fontId="15" type="noConversion"/>
  </si>
  <si>
    <t>서구</t>
    <phoneticPr fontId="15" type="noConversion"/>
  </si>
  <si>
    <t>명신환경</t>
    <phoneticPr fontId="15" type="noConversion"/>
  </si>
  <si>
    <t>12-7
(2012.12.04)</t>
    <phoneticPr fontId="15" type="noConversion"/>
  </si>
  <si>
    <t>안성호</t>
    <phoneticPr fontId="15" type="noConversion"/>
  </si>
  <si>
    <t>국채보상로36길3</t>
    <phoneticPr fontId="15" type="noConversion"/>
  </si>
  <si>
    <t>053-572-7890</t>
    <phoneticPr fontId="15" type="noConversion"/>
  </si>
  <si>
    <t>대광산업㈜</t>
    <phoneticPr fontId="15" type="noConversion"/>
  </si>
  <si>
    <t>94-1
(1995.02.06.)</t>
    <phoneticPr fontId="15" type="noConversion"/>
  </si>
  <si>
    <t>이후탁</t>
    <phoneticPr fontId="15" type="noConversion"/>
  </si>
  <si>
    <t>국채보상로 124</t>
    <phoneticPr fontId="15" type="noConversion"/>
  </si>
  <si>
    <t>053-571-9090</t>
    <phoneticPr fontId="15" type="noConversion"/>
  </si>
  <si>
    <t>('95.2.6)</t>
    <phoneticPr fontId="15" type="noConversion"/>
  </si>
  <si>
    <t>09-3
(2009.03.30)</t>
    <phoneticPr fontId="15" type="noConversion"/>
  </si>
  <si>
    <t>('09.03.30)</t>
    <phoneticPr fontId="15" type="noConversion"/>
  </si>
  <si>
    <t>송암환경㈜</t>
    <phoneticPr fontId="15" type="noConversion"/>
  </si>
  <si>
    <t>04-38
(2004.06.18.)</t>
    <phoneticPr fontId="15" type="noConversion"/>
  </si>
  <si>
    <t>오은희</t>
    <phoneticPr fontId="15" type="noConversion"/>
  </si>
  <si>
    <t>서대구로 38</t>
    <phoneticPr fontId="15" type="noConversion"/>
  </si>
  <si>
    <t>053-551-6100</t>
    <phoneticPr fontId="15" type="noConversion"/>
  </si>
  <si>
    <t>('04.06.18)</t>
    <phoneticPr fontId="15" type="noConversion"/>
  </si>
  <si>
    <t xml:space="preserve"> </t>
    <phoneticPr fontId="15" type="noConversion"/>
  </si>
  <si>
    <t>09-4 
(2009.03.30.)</t>
    <phoneticPr fontId="15" type="noConversion"/>
  </si>
  <si>
    <t>미주산업㈜</t>
    <phoneticPr fontId="15" type="noConversion"/>
  </si>
  <si>
    <t>2
(1994.09.17.)</t>
    <phoneticPr fontId="15" type="noConversion"/>
  </si>
  <si>
    <t>천병철</t>
    <phoneticPr fontId="15" type="noConversion"/>
  </si>
  <si>
    <t>북비산로 203</t>
    <phoneticPr fontId="15" type="noConversion"/>
  </si>
  <si>
    <t>053-557-7393</t>
    <phoneticPr fontId="15" type="noConversion"/>
  </si>
  <si>
    <t>('94.09.17)</t>
    <phoneticPr fontId="15" type="noConversion"/>
  </si>
  <si>
    <t>효성환경</t>
    <phoneticPr fontId="15" type="noConversion"/>
  </si>
  <si>
    <t>09-5
(2009.04.22.)</t>
    <phoneticPr fontId="15" type="noConversion"/>
  </si>
  <si>
    <t>전진우</t>
    <phoneticPr fontId="15" type="noConversion"/>
  </si>
  <si>
    <t>북비산로27길 11-60</t>
    <phoneticPr fontId="15" type="noConversion"/>
  </si>
  <si>
    <t>053-527-3456</t>
    <phoneticPr fontId="15" type="noConversion"/>
  </si>
  <si>
    <t>('09.04.22)</t>
    <phoneticPr fontId="15" type="noConversion"/>
  </si>
  <si>
    <t>대신기업</t>
    <phoneticPr fontId="15" type="noConversion"/>
  </si>
  <si>
    <t>18
(1999.11.05.)</t>
    <phoneticPr fontId="15" type="noConversion"/>
  </si>
  <si>
    <t>권영만</t>
    <phoneticPr fontId="15" type="noConversion"/>
  </si>
  <si>
    <t>와룡로70길 46</t>
    <phoneticPr fontId="15" type="noConversion"/>
  </si>
  <si>
    <t>053-572-2345</t>
    <phoneticPr fontId="15" type="noConversion"/>
  </si>
  <si>
    <t>('99.11.05)</t>
    <phoneticPr fontId="15" type="noConversion"/>
  </si>
  <si>
    <t>초록산업</t>
    <phoneticPr fontId="15" type="noConversion"/>
  </si>
  <si>
    <t>09-03
(2009.11.17.)</t>
    <phoneticPr fontId="15" type="noConversion"/>
  </si>
  <si>
    <t>김무연</t>
    <phoneticPr fontId="15" type="noConversion"/>
  </si>
  <si>
    <t>문화로 32</t>
    <phoneticPr fontId="15" type="noConversion"/>
  </si>
  <si>
    <t>053-566-7272</t>
    <phoneticPr fontId="15" type="noConversion"/>
  </si>
  <si>
    <t>('09.11.17)</t>
    <phoneticPr fontId="15" type="noConversion"/>
  </si>
  <si>
    <t>대림자원</t>
    <phoneticPr fontId="15" type="noConversion"/>
  </si>
  <si>
    <t>10-04
(2010.10.27.)</t>
    <phoneticPr fontId="15" type="noConversion"/>
  </si>
  <si>
    <t>이용진</t>
    <phoneticPr fontId="15" type="noConversion"/>
  </si>
  <si>
    <t>이현동 269-1</t>
    <phoneticPr fontId="15" type="noConversion"/>
  </si>
  <si>
    <t>053-557-1199</t>
    <phoneticPr fontId="15" type="noConversion"/>
  </si>
  <si>
    <t>('10.10.27)</t>
    <phoneticPr fontId="15" type="noConversion"/>
  </si>
  <si>
    <t>유창알앤씨</t>
    <phoneticPr fontId="15" type="noConversion"/>
  </si>
  <si>
    <t>10-02
(2010.07.05.)</t>
    <phoneticPr fontId="15" type="noConversion"/>
  </si>
  <si>
    <t>성기원</t>
    <phoneticPr fontId="15" type="noConversion"/>
  </si>
  <si>
    <t>국채보상로2길 27</t>
    <phoneticPr fontId="15" type="noConversion"/>
  </si>
  <si>
    <t>053-355-5601</t>
    <phoneticPr fontId="15" type="noConversion"/>
  </si>
  <si>
    <t>('10.07.05)</t>
    <phoneticPr fontId="15" type="noConversion"/>
  </si>
  <si>
    <t>㈜명신환경</t>
    <phoneticPr fontId="15" type="noConversion"/>
  </si>
  <si>
    <t>12-7 
(2012.12.04.)</t>
    <phoneticPr fontId="15" type="noConversion"/>
  </si>
  <si>
    <t>국채보상로36길 3</t>
    <phoneticPr fontId="15" type="noConversion"/>
  </si>
  <si>
    <t>경일화물자동차㈜</t>
    <phoneticPr fontId="15" type="noConversion"/>
  </si>
  <si>
    <t>15-1
(2015.03.18.)</t>
    <phoneticPr fontId="15" type="noConversion"/>
  </si>
  <si>
    <t>김진수 외1인</t>
    <phoneticPr fontId="15" type="noConversion"/>
  </si>
  <si>
    <t>와룡로 312</t>
    <phoneticPr fontId="15" type="noConversion"/>
  </si>
  <si>
    <t>053-255-9505</t>
    <phoneticPr fontId="15" type="noConversion"/>
  </si>
  <si>
    <t>남구계</t>
    <phoneticPr fontId="15" type="noConversion"/>
  </si>
  <si>
    <t>남구</t>
    <phoneticPr fontId="15" type="noConversion"/>
  </si>
  <si>
    <t>대한환경㈜</t>
    <phoneticPr fontId="15" type="noConversion"/>
  </si>
  <si>
    <t>2009-5
(2009.01.23.)</t>
    <phoneticPr fontId="15" type="noConversion"/>
  </si>
  <si>
    <t>이후태</t>
    <phoneticPr fontId="15" type="noConversion"/>
  </si>
  <si>
    <t>현충로 232</t>
    <phoneticPr fontId="15" type="noConversion"/>
  </si>
  <si>
    <t>053-656-4146</t>
    <phoneticPr fontId="15" type="noConversion"/>
  </si>
  <si>
    <t>㈜두리산업</t>
    <phoneticPr fontId="15" type="noConversion"/>
  </si>
  <si>
    <t>2009-7
(2009.01.23.)</t>
    <phoneticPr fontId="15" type="noConversion"/>
  </si>
  <si>
    <t>이경미</t>
    <phoneticPr fontId="15" type="noConversion"/>
  </si>
  <si>
    <t>봉덕로 42</t>
    <phoneticPr fontId="15" type="noConversion"/>
  </si>
  <si>
    <t>053-592-6294</t>
    <phoneticPr fontId="15" type="noConversion"/>
  </si>
  <si>
    <t>㈜경일환경</t>
    <phoneticPr fontId="15" type="noConversion"/>
  </si>
  <si>
    <t>2004-7
(2004.02.04.)</t>
    <phoneticPr fontId="15" type="noConversion"/>
  </si>
  <si>
    <t>최희자</t>
    <phoneticPr fontId="15" type="noConversion"/>
  </si>
  <si>
    <t>대봉로 42</t>
    <phoneticPr fontId="15" type="noConversion"/>
  </si>
  <si>
    <t>053-290-3136</t>
    <phoneticPr fontId="15" type="noConversion"/>
  </si>
  <si>
    <t>(주)화성에코</t>
    <phoneticPr fontId="15" type="noConversion"/>
  </si>
  <si>
    <t>2009-7
(2009.1.23)</t>
    <phoneticPr fontId="15" type="noConversion"/>
  </si>
  <si>
    <t>김강용</t>
    <phoneticPr fontId="15" type="noConversion"/>
  </si>
  <si>
    <t>양지로 128</t>
    <phoneticPr fontId="15" type="noConversion"/>
  </si>
  <si>
    <t>㈜대신환경산업</t>
    <phoneticPr fontId="15" type="noConversion"/>
  </si>
  <si>
    <t>김동찬</t>
    <phoneticPr fontId="15" type="noConversion"/>
  </si>
  <si>
    <t>봉덕로 120-1</t>
    <phoneticPr fontId="15" type="noConversion"/>
  </si>
  <si>
    <t>053-626-2116</t>
    <phoneticPr fontId="15" type="noConversion"/>
  </si>
  <si>
    <t>북구계</t>
    <phoneticPr fontId="15" type="noConversion"/>
  </si>
  <si>
    <t>북구</t>
    <phoneticPr fontId="15" type="noConversion"/>
  </si>
  <si>
    <t>㈜금호산업</t>
  </si>
  <si>
    <t>2
(1992.09.24)</t>
    <phoneticPr fontId="15" type="noConversion"/>
  </si>
  <si>
    <t>정근식</t>
  </si>
  <si>
    <t>도남길17(국우동)</t>
  </si>
  <si>
    <t>053-322-0422</t>
    <phoneticPr fontId="15" type="noConversion"/>
  </si>
  <si>
    <t>㈜대동환경</t>
  </si>
  <si>
    <t>1999-14
(1999.12.24)</t>
    <phoneticPr fontId="15" type="noConversion"/>
  </si>
  <si>
    <t>백양곤</t>
  </si>
  <si>
    <t>모산골길 18(검단동)</t>
    <phoneticPr fontId="15" type="noConversion"/>
  </si>
  <si>
    <t>053-941-8666</t>
    <phoneticPr fontId="15" type="noConversion"/>
  </si>
  <si>
    <t>㈜명성산업</t>
  </si>
  <si>
    <t>1
(1982.02.28)</t>
    <phoneticPr fontId="15" type="noConversion"/>
  </si>
  <si>
    <t>이인영</t>
  </si>
  <si>
    <t>동북로211(복현동)</t>
  </si>
  <si>
    <t>053-954-5125</t>
    <phoneticPr fontId="15" type="noConversion"/>
  </si>
  <si>
    <t>㈜해동자원북구사업소</t>
  </si>
  <si>
    <t>2003-2
(2003.10.24)</t>
    <phoneticPr fontId="15" type="noConversion"/>
  </si>
  <si>
    <t>이종영</t>
  </si>
  <si>
    <t>조야로2길103(서변동)</t>
  </si>
  <si>
    <t>053-951-0357</t>
    <phoneticPr fontId="15" type="noConversion"/>
  </si>
  <si>
    <t>강북환경㈜</t>
  </si>
  <si>
    <t>2012-9
(2012.12.26)</t>
    <phoneticPr fontId="15" type="noConversion"/>
  </si>
  <si>
    <t>이일협</t>
  </si>
  <si>
    <t>중앙대로540(칠성동2가)</t>
    <phoneticPr fontId="15" type="noConversion"/>
  </si>
  <si>
    <t>053-355-4500</t>
    <phoneticPr fontId="15" type="noConversion"/>
  </si>
  <si>
    <t>1999-15
(1999.12.24)</t>
    <phoneticPr fontId="15" type="noConversion"/>
  </si>
  <si>
    <t>1999-16
(1999.12.24)</t>
    <phoneticPr fontId="15" type="noConversion"/>
  </si>
  <si>
    <t>명성산업</t>
  </si>
  <si>
    <t>2001-22
(2002.08.21)</t>
    <phoneticPr fontId="15" type="noConversion"/>
  </si>
  <si>
    <t>정혜선</t>
  </si>
  <si>
    <t>검단로135, 103동 204호(검단동)</t>
    <phoneticPr fontId="15" type="noConversion"/>
  </si>
  <si>
    <t>053-954-5124</t>
    <phoneticPr fontId="15" type="noConversion"/>
  </si>
  <si>
    <t>영진기업㈜</t>
    <phoneticPr fontId="15" type="noConversion"/>
  </si>
  <si>
    <t>2004-3
(2004.06.08)</t>
    <phoneticPr fontId="15" type="noConversion"/>
  </si>
  <si>
    <t>오익훈</t>
  </si>
  <si>
    <t>서재로540,218호(금호동)</t>
  </si>
  <si>
    <t>053-312-0541</t>
    <phoneticPr fontId="15" type="noConversion"/>
  </si>
  <si>
    <t>㈜태경
환경</t>
  </si>
  <si>
    <t>2005-8
(2005.10.04)</t>
    <phoneticPr fontId="15" type="noConversion"/>
  </si>
  <si>
    <t>길광우</t>
    <phoneticPr fontId="15" type="noConversion"/>
  </si>
  <si>
    <t>동북로61길13-2(복현동)</t>
  </si>
  <si>
    <t>053-958-9595</t>
    <phoneticPr fontId="15" type="noConversion"/>
  </si>
  <si>
    <t>삼화운수
(합자)</t>
  </si>
  <si>
    <t>2006-1
(2006.06.14)</t>
    <phoneticPr fontId="15" type="noConversion"/>
  </si>
  <si>
    <t>정해철</t>
  </si>
  <si>
    <t>오봉로103(노원동3가)</t>
  </si>
  <si>
    <t>053-351-3577</t>
    <phoneticPr fontId="15" type="noConversion"/>
  </si>
  <si>
    <t>㈜금강
환경개발</t>
  </si>
  <si>
    <t>2010-1
(2010.06.04)</t>
    <phoneticPr fontId="15" type="noConversion"/>
  </si>
  <si>
    <t>노경화</t>
  </si>
  <si>
    <t>동북로118(산격동)</t>
  </si>
  <si>
    <t>053-957-9177</t>
    <phoneticPr fontId="15" type="noConversion"/>
  </si>
  <si>
    <t>삼주산업</t>
  </si>
  <si>
    <t>2010-2
(2010.11.11)</t>
    <phoneticPr fontId="15" type="noConversion"/>
  </si>
  <si>
    <t>곽방혜</t>
  </si>
  <si>
    <t>서재로540,219호(금호동)</t>
  </si>
  <si>
    <t>053-352-9238</t>
    <phoneticPr fontId="15" type="noConversion"/>
  </si>
  <si>
    <t>㈜나림
우드</t>
  </si>
  <si>
    <t>2011-1
(2011.09.20)</t>
    <phoneticPr fontId="15" type="noConversion"/>
  </si>
  <si>
    <t>정갑자</t>
  </si>
  <si>
    <t>칠곡중앙대로99길66(관음동)</t>
    <phoneticPr fontId="15" type="noConversion"/>
  </si>
  <si>
    <t>053-270-3353</t>
    <phoneticPr fontId="15" type="noConversion"/>
  </si>
  <si>
    <t>GH
코리아</t>
  </si>
  <si>
    <t>2012-3
(2012.9.20)</t>
    <phoneticPr fontId="15" type="noConversion"/>
  </si>
  <si>
    <t>김명화</t>
  </si>
  <si>
    <t>사수로 579(팔달동)</t>
    <phoneticPr fontId="15" type="noConversion"/>
  </si>
  <si>
    <t>053-311-5096</t>
    <phoneticPr fontId="15" type="noConversion"/>
  </si>
  <si>
    <t>늘푸른환경개발</t>
  </si>
  <si>
    <t>2013-1
(2013.4.29)</t>
    <phoneticPr fontId="15" type="noConversion"/>
  </si>
  <si>
    <t>배홍찬</t>
  </si>
  <si>
    <t>오봉로36길24(침산동)</t>
  </si>
  <si>
    <t>053-358-2999</t>
    <phoneticPr fontId="15" type="noConversion"/>
  </si>
  <si>
    <t>엠에이치물류㈜</t>
  </si>
  <si>
    <t>2013-8
(2013.12.23)</t>
    <phoneticPr fontId="15" type="noConversion"/>
  </si>
  <si>
    <t>김성만</t>
  </si>
  <si>
    <t>매천로4길20,203호(매천동,휴먼빌리지)</t>
    <phoneticPr fontId="15" type="noConversion"/>
  </si>
  <si>
    <t>053-584-1476</t>
    <phoneticPr fontId="15" type="noConversion"/>
  </si>
  <si>
    <t>㈜광동산업개발</t>
    <phoneticPr fontId="15" type="noConversion"/>
  </si>
  <si>
    <t>2016-1
(2016.9.26)</t>
    <phoneticPr fontId="15" type="noConversion"/>
  </si>
  <si>
    <t>임정환</t>
    <phoneticPr fontId="15" type="noConversion"/>
  </si>
  <si>
    <t>환성정길 12,2층(서변동)</t>
    <phoneticPr fontId="15" type="noConversion"/>
  </si>
  <si>
    <t>053-952-0090</t>
    <phoneticPr fontId="15" type="noConversion"/>
  </si>
  <si>
    <t>동성자원</t>
    <phoneticPr fontId="15" type="noConversion"/>
  </si>
  <si>
    <t>2016-2
(2016.9.26)</t>
    <phoneticPr fontId="15" type="noConversion"/>
  </si>
  <si>
    <t>이창욱</t>
    <phoneticPr fontId="15" type="noConversion"/>
  </si>
  <si>
    <t>신천동로 962,2층(산격동)</t>
    <phoneticPr fontId="15" type="noConversion"/>
  </si>
  <si>
    <t>053-954-6544</t>
    <phoneticPr fontId="15" type="noConversion"/>
  </si>
  <si>
    <t>수성구계</t>
    <phoneticPr fontId="15" type="noConversion"/>
  </si>
  <si>
    <t>수성구</t>
  </si>
  <si>
    <t>우성환경㈜</t>
  </si>
  <si>
    <t>가정생활-제2호(1993.12.30)
사업장생활-제27호(2008.12.30)</t>
    <phoneticPr fontId="15" type="noConversion"/>
  </si>
  <si>
    <t>박수용</t>
  </si>
  <si>
    <t>청수로119</t>
  </si>
  <si>
    <t>053-767-3712</t>
  </si>
  <si>
    <t>2008.12.30갱신</t>
  </si>
  <si>
    <t>대성환경㈜</t>
  </si>
  <si>
    <t>제26호
(2008.12.30)</t>
  </si>
  <si>
    <t>이후태</t>
  </si>
  <si>
    <t>신천동로 85</t>
  </si>
  <si>
    <t>053-768-7070</t>
  </si>
  <si>
    <t>㈜리사이클피아</t>
  </si>
  <si>
    <t>제29호
(2011.08.11)</t>
  </si>
  <si>
    <t>김혁,
강승호</t>
  </si>
  <si>
    <t>청솔로14길 16</t>
  </si>
  <si>
    <t>053-766-8255</t>
  </si>
  <si>
    <t>창대통운㈜</t>
  </si>
  <si>
    <t>제200400004호
(2014.06.26)</t>
  </si>
  <si>
    <t>김창권</t>
  </si>
  <si>
    <t>국채보상로 973</t>
  </si>
  <si>
    <t>053-754-0418</t>
  </si>
  <si>
    <t>달서구계</t>
    <phoneticPr fontId="15" type="noConversion"/>
  </si>
  <si>
    <t>달서구</t>
    <phoneticPr fontId="15" type="noConversion"/>
  </si>
  <si>
    <t>대구주택관리㈜</t>
    <phoneticPr fontId="15" type="noConversion"/>
  </si>
  <si>
    <t>제1호
(1989.02.06.)</t>
    <phoneticPr fontId="15" type="noConversion"/>
  </si>
  <si>
    <t>이예나</t>
    <phoneticPr fontId="15" type="noConversion"/>
  </si>
  <si>
    <t>달서대로 698 (신당동)</t>
    <phoneticPr fontId="15" type="noConversion"/>
  </si>
  <si>
    <t>053-584-4040</t>
    <phoneticPr fontId="15" type="noConversion"/>
  </si>
  <si>
    <t>종방산업㈜</t>
    <phoneticPr fontId="15" type="noConversion"/>
  </si>
  <si>
    <t>제2호
(1993.11.26)</t>
    <phoneticPr fontId="15" type="noConversion"/>
  </si>
  <si>
    <t>손방부</t>
    <phoneticPr fontId="15" type="noConversion"/>
  </si>
  <si>
    <t>달서대로1길 20 (유천동)</t>
    <phoneticPr fontId="15" type="noConversion"/>
  </si>
  <si>
    <t>053-637-8297</t>
    <phoneticPr fontId="15" type="noConversion"/>
  </si>
  <si>
    <t>동광환경㈜</t>
    <phoneticPr fontId="15" type="noConversion"/>
  </si>
  <si>
    <t>제21호
(1997.05.19.)</t>
    <phoneticPr fontId="15" type="noConversion"/>
  </si>
  <si>
    <t>윤종익</t>
    <phoneticPr fontId="15" type="noConversion"/>
  </si>
  <si>
    <t>성서서로 186-3(갈산동)</t>
    <phoneticPr fontId="15" type="noConversion"/>
  </si>
  <si>
    <t>053-554-2281</t>
    <phoneticPr fontId="15" type="noConversion"/>
  </si>
  <si>
    <t>㈜서광기업</t>
    <phoneticPr fontId="15" type="noConversion"/>
  </si>
  <si>
    <t>제46호
(1995.04.06.)</t>
    <phoneticPr fontId="15" type="noConversion"/>
  </si>
  <si>
    <t>권세대</t>
    <phoneticPr fontId="15" type="noConversion"/>
  </si>
  <si>
    <t>문화회관길 235(장동)</t>
    <phoneticPr fontId="15" type="noConversion"/>
  </si>
  <si>
    <t>053-561-0790</t>
    <phoneticPr fontId="15" type="noConversion"/>
  </si>
  <si>
    <t>덕영환경㈜</t>
    <phoneticPr fontId="15" type="noConversion"/>
  </si>
  <si>
    <t>제49호
(2001.09.11.)</t>
    <phoneticPr fontId="15" type="noConversion"/>
  </si>
  <si>
    <t>김금희</t>
    <phoneticPr fontId="15" type="noConversion"/>
  </si>
  <si>
    <t>대명천로 220 (본리동)</t>
    <phoneticPr fontId="15" type="noConversion"/>
  </si>
  <si>
    <t>053-526-1862</t>
    <phoneticPr fontId="15" type="noConversion"/>
  </si>
  <si>
    <t>㈜한국이앤아이</t>
    <phoneticPr fontId="15" type="noConversion"/>
  </si>
  <si>
    <t>제84호
(2006.03.16.)</t>
    <phoneticPr fontId="15" type="noConversion"/>
  </si>
  <si>
    <t>송무선</t>
    <phoneticPr fontId="15" type="noConversion"/>
  </si>
  <si>
    <t>야외음악당로15안길 30(성당동)</t>
    <phoneticPr fontId="15" type="noConversion"/>
  </si>
  <si>
    <t>053-625-1478</t>
    <phoneticPr fontId="15" type="noConversion"/>
  </si>
  <si>
    <t>㈜제일이엔에스</t>
    <phoneticPr fontId="15" type="noConversion"/>
  </si>
  <si>
    <t>제86호
(2006.05.01.)</t>
    <phoneticPr fontId="15" type="noConversion"/>
  </si>
  <si>
    <t>김완식</t>
    <phoneticPr fontId="15" type="noConversion"/>
  </si>
  <si>
    <t>성서동로 321 (장기동)</t>
    <phoneticPr fontId="15" type="noConversion"/>
  </si>
  <si>
    <t>053-592-6697</t>
    <phoneticPr fontId="15" type="noConversion"/>
  </si>
  <si>
    <t>㈜제이에에치로지스</t>
    <phoneticPr fontId="15" type="noConversion"/>
  </si>
  <si>
    <t>제100호
(2012.10.08.)</t>
    <phoneticPr fontId="15" type="noConversion"/>
  </si>
  <si>
    <t>윤진현</t>
    <phoneticPr fontId="15" type="noConversion"/>
  </si>
  <si>
    <t>달서대로 403(호림동)</t>
    <phoneticPr fontId="15" type="noConversion"/>
  </si>
  <si>
    <t>053-592-8050</t>
    <phoneticPr fontId="15" type="noConversion"/>
  </si>
  <si>
    <t>㈜삼성푸드</t>
    <phoneticPr fontId="15" type="noConversion"/>
  </si>
  <si>
    <t>제102호
(2012.12.14)</t>
    <phoneticPr fontId="15" type="noConversion"/>
  </si>
  <si>
    <t>대표이사</t>
    <phoneticPr fontId="15" type="noConversion"/>
  </si>
  <si>
    <t>야외음악당로2길 53(성당동)</t>
    <phoneticPr fontId="15" type="noConversion"/>
  </si>
  <si>
    <t>053-634-0311</t>
    <phoneticPr fontId="15" type="noConversion"/>
  </si>
  <si>
    <t>㈜선우기업</t>
    <phoneticPr fontId="15" type="noConversion"/>
  </si>
  <si>
    <t>제2008-1호
(2008.04.28.)</t>
    <phoneticPr fontId="15" type="noConversion"/>
  </si>
  <si>
    <t>박창영</t>
    <phoneticPr fontId="15" type="noConversion"/>
  </si>
  <si>
    <t>문화회관길 145(장기동)</t>
    <phoneticPr fontId="15" type="noConversion"/>
  </si>
  <si>
    <t>053-585-0873</t>
    <phoneticPr fontId="15" type="noConversion"/>
  </si>
  <si>
    <t>㈜영남환경</t>
    <phoneticPr fontId="15" type="noConversion"/>
  </si>
  <si>
    <t>제20000006호
(2015.06.12.)</t>
    <phoneticPr fontId="15" type="noConversion"/>
  </si>
  <si>
    <t>장기로 49, 2층(성당동)</t>
    <phoneticPr fontId="15" type="noConversion"/>
  </si>
  <si>
    <t>삼부환경</t>
    <phoneticPr fontId="15" type="noConversion"/>
  </si>
  <si>
    <t>제201500002호
(2015.07.31.)</t>
    <phoneticPr fontId="15" type="noConversion"/>
  </si>
  <si>
    <t>박용제</t>
    <phoneticPr fontId="15" type="noConversion"/>
  </si>
  <si>
    <t>장기로10길 37(성당동, 고래등상가)</t>
    <phoneticPr fontId="15" type="noConversion"/>
  </si>
  <si>
    <t>053-625-8001</t>
    <phoneticPr fontId="15" type="noConversion"/>
  </si>
  <si>
    <t>대한이엔코</t>
    <phoneticPr fontId="15" type="noConversion"/>
  </si>
  <si>
    <t>제2016-15호
(2016.10.04.)</t>
    <phoneticPr fontId="15" type="noConversion"/>
  </si>
  <si>
    <t>조현국</t>
    <phoneticPr fontId="15" type="noConversion"/>
  </si>
  <si>
    <t>문화회관길 165, 44층 409호(장기동)</t>
    <phoneticPr fontId="15" type="noConversion"/>
  </si>
  <si>
    <t>053-592-1132</t>
    <phoneticPr fontId="15" type="noConversion"/>
  </si>
  <si>
    <t>달성군계</t>
    <phoneticPr fontId="15" type="noConversion"/>
  </si>
  <si>
    <t>달성군</t>
    <phoneticPr fontId="15" type="noConversion"/>
  </si>
  <si>
    <t>달성산업사㈜</t>
    <phoneticPr fontId="15" type="noConversion"/>
  </si>
  <si>
    <t>제1호
(1992.09.28.)</t>
    <phoneticPr fontId="15" type="noConversion"/>
  </si>
  <si>
    <t>최분연</t>
    <phoneticPr fontId="15" type="noConversion"/>
  </si>
  <si>
    <t>옥포면 비슬로 2288</t>
  </si>
  <si>
    <t>053-614-6506</t>
    <phoneticPr fontId="15" type="noConversion"/>
  </si>
  <si>
    <t>㈜두양</t>
  </si>
  <si>
    <t>제3호
(1995.04.21.)</t>
    <phoneticPr fontId="15" type="noConversion"/>
  </si>
  <si>
    <t>권용섭</t>
  </si>
  <si>
    <t>다사읍 서재본길 29</t>
  </si>
  <si>
    <t>053-585-6700</t>
    <phoneticPr fontId="15" type="noConversion"/>
  </si>
  <si>
    <t>이레환경</t>
  </si>
  <si>
    <t>제56호
(2007.01.18.)</t>
    <phoneticPr fontId="15" type="noConversion"/>
  </si>
  <si>
    <t>이종일</t>
  </si>
  <si>
    <t>현풍면 현풍서로 86-10</t>
  </si>
  <si>
    <t>053-592-4747</t>
    <phoneticPr fontId="15" type="noConversion"/>
  </si>
  <si>
    <t>㈜신우환경</t>
  </si>
  <si>
    <t>제44호
(2005.06.21.)</t>
    <phoneticPr fontId="15" type="noConversion"/>
  </si>
  <si>
    <t>최창현</t>
  </si>
  <si>
    <t>다사읍 달구벌대로 841</t>
  </si>
  <si>
    <t>대구환경</t>
  </si>
  <si>
    <t>제21호
(2000.10.18.)</t>
    <phoneticPr fontId="15" type="noConversion"/>
  </si>
  <si>
    <t>박연우</t>
  </si>
  <si>
    <t>하빈면 하목정길 32</t>
  </si>
  <si>
    <t>대구산업환경</t>
  </si>
  <si>
    <t>제22호
(2000.11.08.)</t>
    <phoneticPr fontId="15" type="noConversion"/>
  </si>
  <si>
    <t>석정조</t>
  </si>
  <si>
    <t>화원읍 성천로26길 41</t>
  </si>
  <si>
    <t>053-591-5556</t>
    <phoneticPr fontId="15" type="noConversion"/>
  </si>
  <si>
    <t>신동아환경</t>
  </si>
  <si>
    <t>제24호
(2001.02.10.)</t>
    <phoneticPr fontId="15" type="noConversion"/>
  </si>
  <si>
    <t>정인수</t>
  </si>
  <si>
    <t>다사읍 서재본길 85</t>
  </si>
  <si>
    <t>053-592-1562</t>
    <phoneticPr fontId="15" type="noConversion"/>
  </si>
  <si>
    <t>열린환경㈜</t>
  </si>
  <si>
    <t>제35호
(2004.04.09.)</t>
    <phoneticPr fontId="15" type="noConversion"/>
  </si>
  <si>
    <t>박동수</t>
  </si>
  <si>
    <t>화원읍 성화로 11</t>
  </si>
  <si>
    <t>053-639-8008</t>
    <phoneticPr fontId="15" type="noConversion"/>
  </si>
  <si>
    <t>세림실업㈜</t>
  </si>
  <si>
    <t>제49호
(2006.05.19.)</t>
    <phoneticPr fontId="15" type="noConversion"/>
  </si>
  <si>
    <t>배석록</t>
  </si>
  <si>
    <t>유가면 비슬로96길 67</t>
  </si>
  <si>
    <t>053-614-1155</t>
    <phoneticPr fontId="15" type="noConversion"/>
  </si>
  <si>
    <t>㈜부성리싸이클링</t>
  </si>
  <si>
    <t>제51호
(2006.08.03.)</t>
    <phoneticPr fontId="15" type="noConversion"/>
  </si>
  <si>
    <t>김성제</t>
  </si>
  <si>
    <t>논공읍 금강로16길 30-9</t>
  </si>
  <si>
    <t>053-611-1991</t>
    <phoneticPr fontId="15" type="noConversion"/>
  </si>
  <si>
    <t>북동상사</t>
  </si>
  <si>
    <t>제58호
(2007.04.05.)</t>
    <phoneticPr fontId="15" type="noConversion"/>
  </si>
  <si>
    <t>오춘희</t>
  </si>
  <si>
    <t>논공읍 남리길 31</t>
  </si>
  <si>
    <t>053-614-5378</t>
    <phoneticPr fontId="15" type="noConversion"/>
  </si>
  <si>
    <t>봉곡환경㈜</t>
  </si>
  <si>
    <t>제69호
(2008.11.27)</t>
  </si>
  <si>
    <t>임종하</t>
  </si>
  <si>
    <t>하빈면 하빈남로 372-14</t>
  </si>
  <si>
    <t>053-593-3990</t>
    <phoneticPr fontId="15" type="noConversion"/>
  </si>
  <si>
    <t>우신자원환경</t>
  </si>
  <si>
    <t>제82호
(2010.06.22.)</t>
    <phoneticPr fontId="15" type="noConversion"/>
  </si>
  <si>
    <t>김성철</t>
  </si>
  <si>
    <t>논공읍 안씰실길 63</t>
  </si>
  <si>
    <t>053-616-4440</t>
    <phoneticPr fontId="15" type="noConversion"/>
  </si>
  <si>
    <t>미래자원</t>
  </si>
  <si>
    <t>제85호
(2010.09.10.)</t>
    <phoneticPr fontId="15" type="noConversion"/>
  </si>
  <si>
    <t>배경웅</t>
  </si>
  <si>
    <t>현풍면 삼강5길 10</t>
  </si>
  <si>
    <t>053-611-6994</t>
    <phoneticPr fontId="15" type="noConversion"/>
  </si>
  <si>
    <t>경북산업</t>
  </si>
  <si>
    <t>제25호
(2001.03.20.)</t>
    <phoneticPr fontId="15" type="noConversion"/>
  </si>
  <si>
    <t>김동성</t>
  </si>
  <si>
    <t>053-585-6382</t>
    <phoneticPr fontId="15" type="noConversion"/>
  </si>
  <si>
    <t>동진골재</t>
  </si>
  <si>
    <t>제95호
(2011.04.15.)</t>
    <phoneticPr fontId="15" type="noConversion"/>
  </si>
  <si>
    <t>김원호</t>
  </si>
  <si>
    <t>논공읍 비슬로 1100</t>
  </si>
  <si>
    <t>053-616-1188</t>
    <phoneticPr fontId="15" type="noConversion"/>
  </si>
  <si>
    <t>달성상사</t>
  </si>
  <si>
    <t>제87호
(2010.11.23.)</t>
    <phoneticPr fontId="15" type="noConversion"/>
  </si>
  <si>
    <t>김인석</t>
  </si>
  <si>
    <t>현풍면 현풍중앙로16길 3층</t>
  </si>
  <si>
    <t>053-611-4535</t>
    <phoneticPr fontId="15" type="noConversion"/>
  </si>
  <si>
    <t>㈜대구환경관리</t>
  </si>
  <si>
    <t>제2012-1호
(2012.01.18.)</t>
    <phoneticPr fontId="15" type="noConversion"/>
  </si>
  <si>
    <t>이성화</t>
  </si>
  <si>
    <t>현풍면 과학북로100길 50</t>
  </si>
  <si>
    <t>수성산업</t>
  </si>
  <si>
    <t>제2012-3호
(2012.04.30.)</t>
    <phoneticPr fontId="15" type="noConversion"/>
  </si>
  <si>
    <t>이옥점</t>
  </si>
  <si>
    <t>현풍면 지동길 85</t>
  </si>
  <si>
    <t>㈜에너지솔루션</t>
  </si>
  <si>
    <t>제2012-7호
(2012.07.06.)</t>
    <phoneticPr fontId="15" type="noConversion"/>
  </si>
  <si>
    <t>정찬웅</t>
  </si>
  <si>
    <t>현풍면 과학북로100길 46</t>
  </si>
  <si>
    <t>053-611-9788</t>
    <phoneticPr fontId="15" type="noConversion"/>
  </si>
  <si>
    <t>한성기업</t>
  </si>
  <si>
    <t>제2012-8호
(2012.07.20.)</t>
    <phoneticPr fontId="15" type="noConversion"/>
  </si>
  <si>
    <t>변희수</t>
  </si>
  <si>
    <t>화원읍 화암로 88 가-201</t>
  </si>
  <si>
    <t>053-641-0338</t>
    <phoneticPr fontId="15" type="noConversion"/>
  </si>
  <si>
    <t>희망기업</t>
  </si>
  <si>
    <t>제2012-9호
(2012.08.03.)</t>
    <phoneticPr fontId="15" type="noConversion"/>
  </si>
  <si>
    <t>김선동</t>
  </si>
  <si>
    <t>다사읍 서재본길 5</t>
  </si>
  <si>
    <t>㈜세명환경</t>
  </si>
  <si>
    <t>제183호
(2009.01.23.)</t>
    <phoneticPr fontId="15" type="noConversion"/>
  </si>
  <si>
    <t>이귀성</t>
  </si>
  <si>
    <t>다사읍 세천로 180</t>
  </si>
  <si>
    <t>053-592-9393</t>
    <phoneticPr fontId="15" type="noConversion"/>
  </si>
  <si>
    <t>세계환경㈜</t>
  </si>
  <si>
    <t>제2012-12호
(2012.12.31.)</t>
    <phoneticPr fontId="15" type="noConversion"/>
  </si>
  <si>
    <t>임상식</t>
  </si>
  <si>
    <t>현풍면 현풍서로71길 7</t>
  </si>
  <si>
    <t>053-611-9151</t>
    <phoneticPr fontId="15" type="noConversion"/>
  </si>
  <si>
    <t>두리환경</t>
  </si>
  <si>
    <t>제2013-9호
(2013.07.05.)</t>
    <phoneticPr fontId="15" type="noConversion"/>
  </si>
  <si>
    <t>곽인순</t>
  </si>
  <si>
    <t>구지면 창리 1013-1</t>
  </si>
  <si>
    <t>거산환경산업</t>
  </si>
  <si>
    <t>제2013-2호
(2013.02.05.)</t>
    <phoneticPr fontId="15" type="noConversion"/>
  </si>
  <si>
    <t>서성구</t>
  </si>
  <si>
    <t>다사읍 궁산1길 18-1</t>
  </si>
  <si>
    <t>053-585-3611</t>
    <phoneticPr fontId="15" type="noConversion"/>
  </si>
  <si>
    <t>오성기업㈜</t>
  </si>
  <si>
    <t>제2013-5호
(2013.03.22.)</t>
    <phoneticPr fontId="15" type="noConversion"/>
  </si>
  <si>
    <t>도용희</t>
  </si>
  <si>
    <t>다사읍 서재본길 49</t>
  </si>
  <si>
    <t>053-525-2750</t>
    <phoneticPr fontId="15" type="noConversion"/>
  </si>
  <si>
    <t>미래산업환경</t>
  </si>
  <si>
    <t>제2013-4호
(2013.03.19.)</t>
    <phoneticPr fontId="15" type="noConversion"/>
  </si>
  <si>
    <t>임영길</t>
  </si>
  <si>
    <t>현풍면 성하1길 48</t>
  </si>
  <si>
    <t>053-611-1778</t>
    <phoneticPr fontId="15" type="noConversion"/>
  </si>
  <si>
    <t>대성산업</t>
  </si>
  <si>
    <t>제2013-16호
(2013.11.15)</t>
    <phoneticPr fontId="6" type="noConversion"/>
  </si>
  <si>
    <t>서이화</t>
  </si>
  <si>
    <t>현풍면 성하리 351-5</t>
  </si>
  <si>
    <t>이엔티</t>
  </si>
  <si>
    <t>제2013-10호
(2013.08.14)</t>
    <phoneticPr fontId="15" type="noConversion"/>
  </si>
  <si>
    <t>성원진</t>
  </si>
  <si>
    <t>화원읍 명천로 160</t>
  </si>
  <si>
    <t>053-584-5850</t>
    <phoneticPr fontId="15" type="noConversion"/>
  </si>
  <si>
    <t>㈜금강환경</t>
  </si>
  <si>
    <t>제2013-3호
(2013.02.14.)</t>
    <phoneticPr fontId="15" type="noConversion"/>
  </si>
  <si>
    <t>장정윤</t>
  </si>
  <si>
    <t>화원읍 성암로2길 30</t>
  </si>
  <si>
    <t>한성자원</t>
  </si>
  <si>
    <t>제2014-3호
(2014.02.14.)</t>
    <phoneticPr fontId="15" type="noConversion"/>
  </si>
  <si>
    <t>황영두</t>
  </si>
  <si>
    <t>옥포면 김흥리 1105</t>
  </si>
  <si>
    <t>현대산업</t>
  </si>
  <si>
    <t>제2014-4호
(2014.02.14.)</t>
    <phoneticPr fontId="15" type="noConversion"/>
  </si>
  <si>
    <t>이순자</t>
  </si>
  <si>
    <t>현풍면 대리 536</t>
  </si>
  <si>
    <t>053-616-7874</t>
    <phoneticPr fontId="15" type="noConversion"/>
  </si>
  <si>
    <t>㈜일광환경</t>
  </si>
  <si>
    <t>제2014-6호
(2014.02.14.)</t>
    <phoneticPr fontId="15" type="noConversion"/>
  </si>
  <si>
    <t>차성현</t>
  </si>
  <si>
    <t>다사읍 대실역북로2길 129-7</t>
  </si>
  <si>
    <t>053-563-6707</t>
    <phoneticPr fontId="15" type="noConversion"/>
  </si>
  <si>
    <t>에코자원
산업</t>
  </si>
  <si>
    <t>제2014-5호
(2014.02.14.)</t>
    <phoneticPr fontId="15" type="noConversion"/>
  </si>
  <si>
    <t>오수관</t>
  </si>
  <si>
    <t>논공읍 논공중앙로 69</t>
  </si>
  <si>
    <t>053-617-0901</t>
    <phoneticPr fontId="15" type="noConversion"/>
  </si>
  <si>
    <t>세화개발</t>
  </si>
  <si>
    <t>제2015-1호
(2015.02.09.)</t>
    <phoneticPr fontId="15" type="noConversion"/>
  </si>
  <si>
    <t>박진우</t>
  </si>
  <si>
    <t>㈜이앤티앤
에스</t>
  </si>
  <si>
    <t>제2015-2호
(2015.3.29)</t>
    <phoneticPr fontId="6" type="noConversion"/>
  </si>
  <si>
    <t>화원읍 서재본길 21</t>
  </si>
  <si>
    <t>053-563-0711</t>
    <phoneticPr fontId="15" type="noConversion"/>
  </si>
  <si>
    <t>제2015-3호
(2015.10.21)</t>
    <phoneticPr fontId="6" type="noConversion"/>
  </si>
  <si>
    <t>㈜삼명환경 달성지점</t>
    <phoneticPr fontId="15" type="noConversion"/>
  </si>
  <si>
    <t>제2015-4호
(2015.10.7)</t>
    <phoneticPr fontId="6" type="noConversion"/>
  </si>
  <si>
    <t>정애경</t>
  </si>
  <si>
    <t>㈜빅토리</t>
  </si>
  <si>
    <t>제2015-5호
(2015.11.11)</t>
    <phoneticPr fontId="6" type="noConversion"/>
  </si>
  <si>
    <t>문종철</t>
  </si>
  <si>
    <t>다은환경</t>
  </si>
  <si>
    <t>제2015-6호
(2015.11.18)</t>
    <phoneticPr fontId="6" type="noConversion"/>
  </si>
  <si>
    <t>김미란</t>
  </si>
  <si>
    <t>원효산업
지점</t>
  </si>
  <si>
    <t>제2015-7호
(2015.11.17)</t>
    <phoneticPr fontId="6" type="noConversion"/>
  </si>
  <si>
    <t>윤천경</t>
  </si>
  <si>
    <t>녹색자원㈜달성군지점</t>
  </si>
  <si>
    <t>제2015-8호
(2015.11.25)</t>
    <phoneticPr fontId="6" type="noConversion"/>
  </si>
  <si>
    <t>세양환경㈜</t>
    <phoneticPr fontId="15" type="noConversion"/>
  </si>
  <si>
    <t>제7호
(2015.09.19.)</t>
    <phoneticPr fontId="15" type="noConversion"/>
  </si>
  <si>
    <t>권익순</t>
    <phoneticPr fontId="15" type="noConversion"/>
  </si>
  <si>
    <t>하빈면 하빈남로 500</t>
    <phoneticPr fontId="15" type="noConversion"/>
  </si>
  <si>
    <t>053-941-7078</t>
    <phoneticPr fontId="15" type="noConversion"/>
  </si>
  <si>
    <t>제120호
(2015.09.19.)</t>
    <phoneticPr fontId="15" type="noConversion"/>
  </si>
  <si>
    <t>원진산업</t>
    <phoneticPr fontId="15" type="noConversion"/>
  </si>
  <si>
    <t>제2016-1호
(2016.11.08)</t>
    <phoneticPr fontId="15" type="noConversion"/>
  </si>
  <si>
    <t>곽성자</t>
    <phoneticPr fontId="15" type="noConversion"/>
  </si>
  <si>
    <t>논공읍 비슬로262길 115-6</t>
    <phoneticPr fontId="15" type="noConversion"/>
  </si>
  <si>
    <t>053-616-6681</t>
    <phoneticPr fontId="15" type="noConversion"/>
  </si>
  <si>
    <t>다해환경</t>
    <phoneticPr fontId="15" type="noConversion"/>
  </si>
  <si>
    <t>제2016-2호
(2016.11.24)</t>
    <phoneticPr fontId="15" type="noConversion"/>
  </si>
  <si>
    <t>곽미은</t>
    <phoneticPr fontId="15" type="noConversion"/>
  </si>
  <si>
    <t>다사읍서재본길 3, 2층</t>
    <phoneticPr fontId="15" type="noConversion"/>
  </si>
  <si>
    <t>053-587-6872</t>
    <phoneticPr fontId="15" type="noConversion"/>
  </si>
  <si>
    <t>㈜상진그린산업</t>
    <phoneticPr fontId="15" type="noConversion"/>
  </si>
  <si>
    <t>제2016-3호
(2016.11.28)</t>
    <phoneticPr fontId="15" type="noConversion"/>
  </si>
  <si>
    <t>김희경</t>
    <phoneticPr fontId="15" type="noConversion"/>
  </si>
  <si>
    <t>논공 노이4길 14</t>
    <phoneticPr fontId="15" type="noConversion"/>
  </si>
  <si>
    <t>053-611-5652</t>
    <phoneticPr fontId="15" type="noConversion"/>
  </si>
  <si>
    <t>에코크린</t>
    <phoneticPr fontId="15" type="noConversion"/>
  </si>
  <si>
    <t>제2016-4호
(2016.11.29)</t>
    <phoneticPr fontId="15" type="noConversion"/>
  </si>
  <si>
    <t>김정민</t>
    <phoneticPr fontId="15" type="noConversion"/>
  </si>
  <si>
    <t>다사읍 세천북로 90, 2층 206호B</t>
    <phoneticPr fontId="15" type="noConversion"/>
  </si>
  <si>
    <t>㈜남경운수</t>
    <phoneticPr fontId="15" type="noConversion"/>
  </si>
  <si>
    <t>제2016-6호
(2016.12.06)</t>
    <phoneticPr fontId="15" type="noConversion"/>
  </si>
  <si>
    <t>이수학</t>
    <phoneticPr fontId="15" type="noConversion"/>
  </si>
  <si>
    <t>화원읍 사문진로 349(삼주타운상가 202)</t>
    <phoneticPr fontId="15" type="noConversion"/>
  </si>
  <si>
    <t>053-639-6655</t>
    <phoneticPr fontId="15" type="noConversion"/>
  </si>
  <si>
    <t>유유리사이클링㈜</t>
    <phoneticPr fontId="15" type="noConversion"/>
  </si>
  <si>
    <t>제2016-7호
(2016.12.08)</t>
    <phoneticPr fontId="15" type="noConversion"/>
  </si>
  <si>
    <t>장유리</t>
    <phoneticPr fontId="15" type="noConversion"/>
  </si>
  <si>
    <t>하빈면 하산길 129-27</t>
    <phoneticPr fontId="15" type="noConversion"/>
  </si>
  <si>
    <t>㈜세명환경</t>
    <phoneticPr fontId="15" type="noConversion"/>
  </si>
  <si>
    <t>제2016-8호
(2016.12.08)</t>
    <phoneticPr fontId="15" type="noConversion"/>
  </si>
  <si>
    <t>이귀성</t>
    <phoneticPr fontId="15" type="noConversion"/>
  </si>
  <si>
    <t>다사읍 세천로 180</t>
    <phoneticPr fontId="15" type="noConversion"/>
  </si>
  <si>
    <t>승신환경㈜달성군지점</t>
    <phoneticPr fontId="15" type="noConversion"/>
  </si>
  <si>
    <t>제2016-9호
(2016.12.08)</t>
    <phoneticPr fontId="15" type="noConversion"/>
  </si>
  <si>
    <t>박경호</t>
    <phoneticPr fontId="15" type="noConversion"/>
  </si>
  <si>
    <t>다사읍 세천로 182-23</t>
    <phoneticPr fontId="15" type="noConversion"/>
  </si>
  <si>
    <t>성산환경</t>
    <phoneticPr fontId="15" type="noConversion"/>
  </si>
  <si>
    <t>제2016-10호
(2016.12.12)</t>
    <phoneticPr fontId="15" type="noConversion"/>
  </si>
  <si>
    <t>다사읍 대실역북로 38, 대실역청아람1단지 102동 1005호</t>
    <phoneticPr fontId="15" type="noConversion"/>
  </si>
  <si>
    <t>다사환경</t>
    <phoneticPr fontId="15" type="noConversion"/>
  </si>
  <si>
    <t>제2016-11호
(2016.12.12)</t>
    <phoneticPr fontId="15" type="noConversion"/>
  </si>
  <si>
    <t>다사읍 서재로24길 29, 신성서진흥더블파크 106동 607호</t>
  </si>
  <si>
    <t>053-591-8203</t>
    <phoneticPr fontId="15" type="noConversion"/>
  </si>
  <si>
    <t>㈜청조환경</t>
    <phoneticPr fontId="15" type="noConversion"/>
  </si>
  <si>
    <t>제2016-13호
(2016.12.13)</t>
    <phoneticPr fontId="15" type="noConversion"/>
  </si>
  <si>
    <t>오산출</t>
    <phoneticPr fontId="15" type="noConversion"/>
  </si>
  <si>
    <t>하빈면 하빈남로104길 30-22</t>
  </si>
  <si>
    <t>053-582-6080</t>
    <phoneticPr fontId="15" type="noConversion"/>
  </si>
  <si>
    <t>달성환경산업</t>
  </si>
  <si>
    <t>제2016-14호
(2016.12.13)</t>
    <phoneticPr fontId="15" type="noConversion"/>
  </si>
  <si>
    <t>황치준</t>
    <phoneticPr fontId="15" type="noConversion"/>
  </si>
  <si>
    <t>다사읍 세천북로 90, 2층 206호A</t>
  </si>
  <si>
    <t>(주)진성종합물류</t>
  </si>
  <si>
    <t>제2016-16호
(2016.12.26)</t>
    <phoneticPr fontId="15" type="noConversion"/>
  </si>
  <si>
    <t>이경순</t>
    <phoneticPr fontId="15" type="noConversion"/>
  </si>
  <si>
    <t>화원읍 사문진로 349(삼주타운상가 202)</t>
  </si>
  <si>
    <t>인천</t>
  </si>
  <si>
    <t>총계</t>
  </si>
  <si>
    <t>중구계</t>
  </si>
  <si>
    <t>중구</t>
  </si>
  <si>
    <t>㈜은성개발</t>
  </si>
  <si>
    <t>제96-13
(1996.03.21)</t>
  </si>
  <si>
    <t>서영호</t>
  </si>
  <si>
    <t>인중로178,608호(사동,정우빌딩)</t>
    <phoneticPr fontId="15" type="noConversion"/>
  </si>
  <si>
    <t>032-885-7922</t>
  </si>
  <si>
    <t>㈜대한공해엔지니어링</t>
  </si>
  <si>
    <t>제96-14
(1996.03.22)</t>
  </si>
  <si>
    <t>김재생외1</t>
  </si>
  <si>
    <t>신흥동3가60-11</t>
  </si>
  <si>
    <t>032-884-3671</t>
  </si>
  <si>
    <t>㈜중앙Emc</t>
  </si>
  <si>
    <t>제96-8
(1996.05.06)</t>
  </si>
  <si>
    <t>김행균</t>
  </si>
  <si>
    <t>도원로8번길52(신흥동3가)</t>
    <phoneticPr fontId="15" type="noConversion"/>
  </si>
  <si>
    <t>032-888-3500</t>
  </si>
  <si>
    <t>㈜고려환경</t>
  </si>
  <si>
    <t>제96-17
(1996.05.09)</t>
  </si>
  <si>
    <t>김영두</t>
  </si>
  <si>
    <t>도원로61(유동)</t>
  </si>
  <si>
    <t>032-887-8026</t>
  </si>
  <si>
    <t>㈜선영지디</t>
  </si>
  <si>
    <t>제01-7
(2001.05.30)</t>
  </si>
  <si>
    <t>유재현</t>
  </si>
  <si>
    <t>서해대로220,201호(신흥동3가,항운아파트)</t>
    <phoneticPr fontId="15" type="noConversion"/>
  </si>
  <si>
    <t>032-887-6127</t>
  </si>
  <si>
    <t>㈜삼원로지스</t>
  </si>
  <si>
    <t>제00-8
(2000.06.16)</t>
  </si>
  <si>
    <t>조경자</t>
  </si>
  <si>
    <t>참외전로8(송월동1가)</t>
  </si>
  <si>
    <t>032-422-2772</t>
  </si>
  <si>
    <t>㈜설악기업</t>
  </si>
  <si>
    <t>제13-3
(2013.04.11)</t>
  </si>
  <si>
    <t>오지연</t>
  </si>
  <si>
    <t>서해대로366,신관502호(신흥동3가,정석빌딩)</t>
  </si>
  <si>
    <t>032-884-6161</t>
  </si>
  <si>
    <t>㈜영진운수</t>
  </si>
  <si>
    <t>제09-4
(2009.11.09)</t>
  </si>
  <si>
    <t>고상훈</t>
  </si>
  <si>
    <t>축항대로290번길 164(신흥동3가, 한중물류빌딩 103호)</t>
    <phoneticPr fontId="15" type="noConversion"/>
  </si>
  <si>
    <t>032-764-3201</t>
  </si>
  <si>
    <t>세창물류㈜</t>
  </si>
  <si>
    <t>제10-1
(2010.02.23)</t>
  </si>
  <si>
    <t>임풍석</t>
  </si>
  <si>
    <t>인항로6,A동816호(신흥동3가,정광씨팰리스)</t>
    <phoneticPr fontId="15" type="noConversion"/>
  </si>
  <si>
    <t>032-888-1181</t>
  </si>
  <si>
    <t>한림㈜</t>
  </si>
  <si>
    <t>제10-3
(2010.09.01)</t>
  </si>
  <si>
    <t>유종규</t>
  </si>
  <si>
    <t>인항로6,A동1307호(신흥동3가,정광씨팰리스)</t>
    <phoneticPr fontId="15" type="noConversion"/>
  </si>
  <si>
    <t>032-887-6585</t>
  </si>
  <si>
    <t>㈜다금물류</t>
  </si>
  <si>
    <t>제11-5
(2011.10.21)</t>
  </si>
  <si>
    <t>정지헌</t>
  </si>
  <si>
    <t>축항대로282,C-207(신흥동3가)</t>
    <phoneticPr fontId="15" type="noConversion"/>
  </si>
  <si>
    <t>032-888-8905</t>
  </si>
  <si>
    <t>유성운수㈜</t>
  </si>
  <si>
    <t>제11-6
(2011.12.12)</t>
  </si>
  <si>
    <t>홍은자</t>
  </si>
  <si>
    <t>서해대로210번길45,303호(신흥동3가)</t>
  </si>
  <si>
    <t>032-885-4561</t>
  </si>
  <si>
    <t>우련육운(합)</t>
  </si>
  <si>
    <t>제11-7
(2011.06.23)</t>
  </si>
  <si>
    <t>배인흥</t>
  </si>
  <si>
    <t>서해대로353(항동7가)</t>
  </si>
  <si>
    <t>032-888-7424</t>
  </si>
  <si>
    <t>홍보산업㈜</t>
  </si>
  <si>
    <t>제98-1
(1998.01.21)</t>
  </si>
  <si>
    <t>송재홍</t>
  </si>
  <si>
    <t>인항로6,B동1318호(신흥동3가,정광씨팰리스)</t>
  </si>
  <si>
    <t>032-882-3100</t>
  </si>
  <si>
    <t>리더스환경</t>
  </si>
  <si>
    <t>제13-2
(2013.03.15)</t>
  </si>
  <si>
    <t>김원효</t>
  </si>
  <si>
    <t>축항대로78(항동7가,백운빌딩404호)</t>
  </si>
  <si>
    <t>032-441-3272</t>
  </si>
  <si>
    <t>태왕</t>
  </si>
  <si>
    <t>제10-2
(2010.07.08)</t>
  </si>
  <si>
    <t>홍기권</t>
  </si>
  <si>
    <t>사동 9-1</t>
  </si>
  <si>
    <t>032-763-1199</t>
  </si>
  <si>
    <t>㈜제이와이로지스</t>
  </si>
  <si>
    <t>제14-4
(2014.12.26)</t>
  </si>
  <si>
    <t>최명준</t>
  </si>
  <si>
    <t>인중로 96,109호(신흥동가, 누리타워)</t>
  </si>
  <si>
    <t>032-882-1770</t>
  </si>
  <si>
    <t>스마트그린</t>
  </si>
  <si>
    <t>제2016-1
(2016.08.16)</t>
  </si>
  <si>
    <t>장현주</t>
  </si>
  <si>
    <t>축항대로 78, 302호(항동7가)</t>
  </si>
  <si>
    <t>032-887-8799</t>
  </si>
  <si>
    <t>㈜태산산업</t>
  </si>
  <si>
    <t>제2016-1
(2016.02.29)</t>
  </si>
  <si>
    <t>유문성</t>
  </si>
  <si>
    <t>중산로 82 (중산동)</t>
  </si>
  <si>
    <t>032-751-2104</t>
  </si>
  <si>
    <t>동구계</t>
  </si>
  <si>
    <t>㈜에스지환경</t>
  </si>
  <si>
    <t>제2013-01호</t>
  </si>
  <si>
    <t>이운식</t>
  </si>
  <si>
    <t>금곡로 91-1, 32 (송림동)</t>
  </si>
  <si>
    <t>032-765-5643</t>
  </si>
  <si>
    <t>(주)유니환경</t>
  </si>
  <si>
    <t>제08-6호 (2009.12.30)   
 제10-3호 (2010.11.26)</t>
    <phoneticPr fontId="15" type="noConversion"/>
  </si>
  <si>
    <t>손진수</t>
  </si>
  <si>
    <t>보세로 29 (만석동)</t>
  </si>
  <si>
    <t>032-579-4408</t>
  </si>
  <si>
    <t>연합환경㈜</t>
  </si>
  <si>
    <t>제2013-04호
(2013.04.25)</t>
  </si>
  <si>
    <t>이석태</t>
  </si>
  <si>
    <t>방축로83번길 23, 12/316(송림동, 산업유통센터)</t>
  </si>
  <si>
    <t>032-568-8933</t>
  </si>
  <si>
    <t>(주)동구환경</t>
  </si>
  <si>
    <t xml:space="preserve">제96-2호(2000.06.23)      
제96-3호  (1999.10.02)                         </t>
    <phoneticPr fontId="15" type="noConversion"/>
  </si>
  <si>
    <t>김민철</t>
  </si>
  <si>
    <t>염전로 33 (송림동)</t>
  </si>
  <si>
    <t>032-765-4239</t>
  </si>
  <si>
    <t>세명로지스틱㈜</t>
  </si>
  <si>
    <t>제12-1호 (2012.08.02)</t>
  </si>
  <si>
    <t>유진호</t>
  </si>
  <si>
    <t>방축로 83번길 23, 24/231(송림동, 산업유통센터)</t>
  </si>
  <si>
    <t>032-764-3355</t>
  </si>
  <si>
    <t>(주)유원환경</t>
  </si>
  <si>
    <t>제03-1호 (2003.03.11)</t>
  </si>
  <si>
    <t>최승임</t>
  </si>
  <si>
    <t>중봉대로 87-6(송현동)</t>
  </si>
  <si>
    <t>032-773-7613</t>
  </si>
  <si>
    <t>(주)두레환경</t>
  </si>
  <si>
    <t>제12-2호  (2012.07.13)</t>
  </si>
  <si>
    <t>이학근</t>
  </si>
  <si>
    <t>방축로 105, 17/325(송림동, 산업유통센터)</t>
  </si>
  <si>
    <t>032-579-9019</t>
  </si>
  <si>
    <t>녹색환경자원개발</t>
  </si>
  <si>
    <t>제09-3호 (2009.09.23)</t>
  </si>
  <si>
    <t>이근숙</t>
  </si>
  <si>
    <t>방축로191번길 35 (송림동)</t>
  </si>
  <si>
    <t>광성환경㈜</t>
  </si>
  <si>
    <t xml:space="preserve">제99-10호 (1999.09.02)      
제10-4호 (2010.09.06) </t>
    <phoneticPr fontId="15" type="noConversion"/>
  </si>
  <si>
    <t>정길호</t>
  </si>
  <si>
    <t>방축로167번길 11  (송림동)</t>
  </si>
  <si>
    <t>032-578-4800</t>
  </si>
  <si>
    <t>에스에이치환경㈜</t>
  </si>
  <si>
    <t>제09-4호 (2009.12.30)</t>
  </si>
  <si>
    <t>서순주</t>
  </si>
  <si>
    <t>032-581-7007</t>
  </si>
  <si>
    <t>(주)인천위생공사</t>
  </si>
  <si>
    <t>제96-1호 (1999.10.02)</t>
  </si>
  <si>
    <t>김문산</t>
  </si>
  <si>
    <t>송림로 96  (송림동) 송림메디컬 502호</t>
  </si>
  <si>
    <t>032-766-4811</t>
  </si>
  <si>
    <t>동신자원</t>
  </si>
  <si>
    <t>제09-2호 (2009.09.15)</t>
  </si>
  <si>
    <t>남춘진</t>
  </si>
  <si>
    <t>방축로37번길 30, 30/318(송현동, 산업유통센터)</t>
  </si>
  <si>
    <t>032-589-5063</t>
  </si>
  <si>
    <t>㈜부강건설환경중기</t>
  </si>
  <si>
    <t xml:space="preserve">제2008-2호 (2008.01.28) </t>
  </si>
  <si>
    <t>최진철</t>
  </si>
  <si>
    <t>동산로81번길 6, 1층(송림동)</t>
  </si>
  <si>
    <t>032-815-1133</t>
  </si>
  <si>
    <t>송화환경㈜</t>
  </si>
  <si>
    <t>제08-1호 (2008.02.14)</t>
  </si>
  <si>
    <t>최성열</t>
  </si>
  <si>
    <t>송현로 44 솔빛미을@상가 A동 307호 (송현동)</t>
  </si>
  <si>
    <t>전국환경운송㈜</t>
  </si>
  <si>
    <t>제11-5호 (2012.05.14)</t>
  </si>
  <si>
    <t>여창주</t>
  </si>
  <si>
    <t>송현로 44 솔빛미을@상가 A동 308호 (송현동)</t>
  </si>
  <si>
    <t>032-773-8589</t>
  </si>
  <si>
    <t>㈜삼육오로지스</t>
  </si>
  <si>
    <t>제14-1호 (2014.02.04)</t>
  </si>
  <si>
    <t>이용진</t>
  </si>
  <si>
    <t>방축로37번길30, 35/210(송현동, 산업유통센터)</t>
  </si>
  <si>
    <t>032-589-8134</t>
  </si>
  <si>
    <t>아라한이앤지㈜</t>
  </si>
  <si>
    <t>제14-2호 (2014.04.03)</t>
  </si>
  <si>
    <t>윤락현</t>
  </si>
  <si>
    <t>방축로37번길30, 34/337(송현동, 산업유통센터)</t>
  </si>
  <si>
    <t>032-588-0884</t>
  </si>
  <si>
    <t>덕현환경</t>
  </si>
  <si>
    <t>제14-4호 (2014.12.01)</t>
  </si>
  <si>
    <t>설현진</t>
  </si>
  <si>
    <t>염전로 52(송림동)</t>
  </si>
  <si>
    <t>032-571-4787</t>
  </si>
  <si>
    <t>남일환경자원</t>
  </si>
  <si>
    <t>제12-5호 (2012.12.04)</t>
  </si>
  <si>
    <t>권희준</t>
  </si>
  <si>
    <t>창영동 124번지 12/4</t>
  </si>
  <si>
    <t>㈜동구위생공사</t>
  </si>
  <si>
    <t>제15-1호 (2015.06.02)</t>
  </si>
  <si>
    <t>황현배</t>
  </si>
  <si>
    <t>방축로37번길30, 37/308(송현동, 산업유통센터)</t>
  </si>
  <si>
    <t>032-589-8000</t>
  </si>
  <si>
    <t>존슨환경</t>
  </si>
  <si>
    <t>제15-2호 (2015.07.08)</t>
  </si>
  <si>
    <t>서석호</t>
  </si>
  <si>
    <t>화도진로25번길 8, 1.2호(송현동)</t>
  </si>
  <si>
    <t>032-219-9825</t>
  </si>
  <si>
    <t>㈜신대한환경</t>
  </si>
  <si>
    <t>제15-3호 (2015.08.07)</t>
  </si>
  <si>
    <t>민철기</t>
  </si>
  <si>
    <t>봉수대로96번길56(송림동)</t>
  </si>
  <si>
    <t>032-578-1355</t>
  </si>
  <si>
    <t>남구계</t>
  </si>
  <si>
    <t>남구</t>
  </si>
  <si>
    <t>㈜남구위생공사</t>
  </si>
  <si>
    <t>제13호
960527</t>
    <phoneticPr fontId="15" type="noConversion"/>
  </si>
  <si>
    <t>조원철</t>
  </si>
  <si>
    <t>인주로311</t>
    <phoneticPr fontId="15" type="noConversion"/>
  </si>
  <si>
    <t>032-868-0533</t>
  </si>
  <si>
    <t>㈜천산환경</t>
  </si>
  <si>
    <t>제99-1호
990225</t>
    <phoneticPr fontId="15" type="noConversion"/>
  </si>
  <si>
    <t>김건영</t>
  </si>
  <si>
    <t>인하로298번길 27</t>
  </si>
  <si>
    <t>032-439-6104</t>
  </si>
  <si>
    <t>동남환경㈜</t>
  </si>
  <si>
    <t>제18호
910510</t>
    <phoneticPr fontId="15" type="noConversion"/>
  </si>
  <si>
    <t>강재영</t>
  </si>
  <si>
    <t>경원대로737, 5층</t>
    <phoneticPr fontId="15" type="noConversion"/>
  </si>
  <si>
    <t>032-433-1501</t>
  </si>
  <si>
    <t>㈜태형환경</t>
  </si>
  <si>
    <t>제16호
960527</t>
    <phoneticPr fontId="15" type="noConversion"/>
  </si>
  <si>
    <t>민봉기</t>
  </si>
  <si>
    <t>인주대로337</t>
    <phoneticPr fontId="15" type="noConversion"/>
  </si>
  <si>
    <t>032-868-9034</t>
  </si>
  <si>
    <t>경남환경㈜</t>
  </si>
  <si>
    <t>제19호
980813</t>
    <phoneticPr fontId="15" type="noConversion"/>
  </si>
  <si>
    <t>박성규</t>
  </si>
  <si>
    <t>숙골로42</t>
    <phoneticPr fontId="15" type="noConversion"/>
  </si>
  <si>
    <t>032-469-7701</t>
  </si>
  <si>
    <t>㈜남우환경</t>
  </si>
  <si>
    <t>제17호
960527</t>
    <phoneticPr fontId="15" type="noConversion"/>
  </si>
  <si>
    <t>조광수</t>
  </si>
  <si>
    <t>석바위로35</t>
    <phoneticPr fontId="15" type="noConversion"/>
  </si>
  <si>
    <t>032-422-3388</t>
  </si>
  <si>
    <t>㈜경기환경</t>
  </si>
  <si>
    <t>제2000-5호
2000.10.06</t>
    <phoneticPr fontId="15" type="noConversion"/>
  </si>
  <si>
    <t>장동일</t>
  </si>
  <si>
    <t>염전로165번길 16</t>
  </si>
  <si>
    <t>032-863-2229</t>
  </si>
  <si>
    <t>㈜동아이엔티</t>
  </si>
  <si>
    <t>제04-4호
2004.12.30</t>
    <phoneticPr fontId="15" type="noConversion"/>
  </si>
  <si>
    <t>김도연</t>
  </si>
  <si>
    <t>염전로201번길 72</t>
    <phoneticPr fontId="15" type="noConversion"/>
  </si>
  <si>
    <t>032-874-2077</t>
  </si>
  <si>
    <t>신세계산업</t>
  </si>
  <si>
    <t>1999-3호
(1999-07-08)</t>
  </si>
  <si>
    <t>이한경</t>
  </si>
  <si>
    <t>소성로250, 2층(학익동)</t>
    <phoneticPr fontId="15" type="noConversion"/>
  </si>
  <si>
    <t>032-561-2522</t>
  </si>
  <si>
    <t>이피코리아</t>
  </si>
  <si>
    <t>2002-5호
(2002-10-29)</t>
  </si>
  <si>
    <t>문준호</t>
  </si>
  <si>
    <t>아암대로287번길 21, 114호(학익동)</t>
    <phoneticPr fontId="15" type="noConversion"/>
  </si>
  <si>
    <t>032-831-1180</t>
  </si>
  <si>
    <t>우림플러스원</t>
  </si>
  <si>
    <t>2005-6호
(2005-10-28)</t>
  </si>
  <si>
    <t>김미경</t>
  </si>
  <si>
    <t>비룡길23번길 42-39, 1층(용현동)</t>
    <phoneticPr fontId="15" type="noConversion"/>
  </si>
  <si>
    <t>032-866-8616</t>
  </si>
  <si>
    <t>영광환경</t>
  </si>
  <si>
    <t>2010-2호
(2010-08-24)</t>
  </si>
  <si>
    <t>한정석</t>
  </si>
  <si>
    <t>염창로113(주안동)</t>
    <phoneticPr fontId="15" type="noConversion"/>
  </si>
  <si>
    <t>태흥에코</t>
  </si>
  <si>
    <t>2010-3호
(2010-11-30)</t>
  </si>
  <si>
    <t>윤혁도</t>
  </si>
  <si>
    <t>석정로323번길 18(도화동)</t>
    <phoneticPr fontId="15" type="noConversion"/>
  </si>
  <si>
    <t>032-425-0035</t>
  </si>
  <si>
    <t>제이우드</t>
  </si>
  <si>
    <t>2011-1호
(2011-02-16)</t>
  </si>
  <si>
    <t>김보름</t>
  </si>
  <si>
    <t>경인로392(주안동)</t>
    <phoneticPr fontId="15" type="noConversion"/>
  </si>
  <si>
    <t>032-426-7600</t>
  </si>
  <si>
    <t>㈜항마시행건설산업</t>
  </si>
  <si>
    <t>2011-2호
(2011-06-02)</t>
  </si>
  <si>
    <t>엄재석</t>
  </si>
  <si>
    <t>토금중로 31-1, 8층(용현동)</t>
    <phoneticPr fontId="15" type="noConversion"/>
  </si>
  <si>
    <t>032-883-7811</t>
  </si>
  <si>
    <t>㈜성림이엔티</t>
  </si>
  <si>
    <t>2011-3호
(2008-02-28)</t>
  </si>
  <si>
    <t>류영수</t>
  </si>
  <si>
    <t>아암대로287번길 21(학익동)</t>
    <phoneticPr fontId="15" type="noConversion"/>
  </si>
  <si>
    <t>032-832-1452</t>
  </si>
  <si>
    <t>정인로지스</t>
  </si>
  <si>
    <t>2012-3호
(2012-11-20)</t>
  </si>
  <si>
    <t>강동원</t>
  </si>
  <si>
    <t>미추로61, 101-203(숭의동)</t>
    <phoneticPr fontId="15" type="noConversion"/>
  </si>
  <si>
    <t>032-884-0733</t>
  </si>
  <si>
    <t>제이케이유지</t>
  </si>
  <si>
    <t>2013-1호
(2013-04-16)</t>
  </si>
  <si>
    <t>강기영</t>
  </si>
  <si>
    <t>소성로288-13, C-402(문학동)</t>
    <phoneticPr fontId="15" type="noConversion"/>
  </si>
  <si>
    <t>㈜아세아티앤에스</t>
  </si>
  <si>
    <t>2015-2호
(2015-03-02)</t>
  </si>
  <si>
    <t>최정회</t>
  </si>
  <si>
    <t>인주대로493, 202호(주안동, 영훈빌딩)</t>
    <phoneticPr fontId="15" type="noConversion"/>
  </si>
  <si>
    <t>032-429-8157</t>
  </si>
  <si>
    <t>㈜그린자원</t>
  </si>
  <si>
    <t>2015-3호
(2015-07-17)</t>
  </si>
  <si>
    <t>장영석</t>
  </si>
  <si>
    <t>염전로142(도화동)</t>
    <phoneticPr fontId="15" type="noConversion"/>
  </si>
  <si>
    <t>032-766-0766</t>
  </si>
  <si>
    <t>대성환경</t>
  </si>
  <si>
    <t>2015-5호
(2015-09-09)</t>
  </si>
  <si>
    <t>김세린</t>
  </si>
  <si>
    <t>제물량로4번길 49(숭의동)</t>
    <phoneticPr fontId="15" type="noConversion"/>
  </si>
  <si>
    <t>032-885-0054</t>
  </si>
  <si>
    <t>연수구계</t>
  </si>
  <si>
    <t>연수구</t>
  </si>
  <si>
    <t>㈜연수구위생공사</t>
  </si>
  <si>
    <t>제1호
(1995/3/28)</t>
    <phoneticPr fontId="15" type="noConversion"/>
  </si>
  <si>
    <t>김근석</t>
  </si>
  <si>
    <t>청능대로 40(동춘동, 행운프라자 5010호)</t>
  </si>
  <si>
    <t>032-817-8877</t>
  </si>
  <si>
    <t>㈜은성환경</t>
  </si>
  <si>
    <t>제1995-2호
(1995/3/28)</t>
    <phoneticPr fontId="15" type="noConversion"/>
  </si>
  <si>
    <t>박홍영</t>
  </si>
  <si>
    <t>새말로 76(연수동)</t>
  </si>
  <si>
    <t>032-818-6331</t>
  </si>
  <si>
    <t>㈜대도환경</t>
  </si>
  <si>
    <t>제3호
(1995/3/28)</t>
    <phoneticPr fontId="15" type="noConversion"/>
  </si>
  <si>
    <t>한헌기    오지숙</t>
  </si>
  <si>
    <t>청명로 21(청학동)</t>
  </si>
  <si>
    <t>032-817-2902</t>
  </si>
  <si>
    <t>(주)동우환경</t>
  </si>
  <si>
    <t>제2006-8호
(2006-11-27)</t>
    <phoneticPr fontId="15" type="noConversion"/>
  </si>
  <si>
    <t>최등자</t>
  </si>
  <si>
    <t>동춘동 29</t>
  </si>
  <si>
    <t>032-817-0552</t>
  </si>
  <si>
    <t>시대환경㈜</t>
  </si>
  <si>
    <t>제연수2호(95/3/28) 
2011-2호(2011/11/1)</t>
    <phoneticPr fontId="15" type="noConversion"/>
  </si>
  <si>
    <t>고명신</t>
  </si>
  <si>
    <t>새말로99번길 1(연수동)</t>
  </si>
  <si>
    <t>032-876-1231</t>
  </si>
  <si>
    <t>대한</t>
  </si>
  <si>
    <t>2014-1호
(2014/1/15)</t>
    <phoneticPr fontId="15" type="noConversion"/>
  </si>
  <si>
    <t>김진환</t>
  </si>
  <si>
    <t>새말로 75(연수동)</t>
  </si>
  <si>
    <t>032-832-8872</t>
  </si>
  <si>
    <t>청목자원</t>
  </si>
  <si>
    <t>2014-5
(2014/7/4)</t>
    <phoneticPr fontId="15" type="noConversion"/>
  </si>
  <si>
    <t>최재현</t>
  </si>
  <si>
    <t>새말로 6 118호(연수동)</t>
  </si>
  <si>
    <t>032-865-1100</t>
  </si>
  <si>
    <t>㈜협진기업</t>
  </si>
  <si>
    <t>2001-3호
(01/12/11)</t>
    <phoneticPr fontId="15" type="noConversion"/>
  </si>
  <si>
    <t>장주영</t>
  </si>
  <si>
    <t>용담로50번길 6(청학동)</t>
  </si>
  <si>
    <t>032-812-9322</t>
  </si>
  <si>
    <t>광진리사이클링</t>
  </si>
  <si>
    <t>2004-1
(2004/2/10)</t>
    <phoneticPr fontId="15" type="noConversion"/>
  </si>
  <si>
    <t>조동훈</t>
  </si>
  <si>
    <t>미추홀대로251번길 9,2층3호(청학동 서해상가)</t>
  </si>
  <si>
    <t>032-821-7081</t>
  </si>
  <si>
    <t>㈜성풍</t>
  </si>
  <si>
    <t>제2005-5호
(06/12/28)</t>
    <phoneticPr fontId="15" type="noConversion"/>
  </si>
  <si>
    <t>김종복</t>
  </si>
  <si>
    <t>청학로6번길 30(청학동, 203호)</t>
  </si>
  <si>
    <t>032-822-4277</t>
  </si>
  <si>
    <t>대성시스템</t>
  </si>
  <si>
    <t>제2006-6호
(2006/6/8)</t>
    <phoneticPr fontId="15" type="noConversion"/>
  </si>
  <si>
    <t>강길호</t>
  </si>
  <si>
    <t>옥련로 33, 106호(옥련동, 현대상가)</t>
  </si>
  <si>
    <t>032-831-7051</t>
  </si>
  <si>
    <t>㈜부강건설환경</t>
  </si>
  <si>
    <t>제2008-2호
(07/11/19)</t>
    <phoneticPr fontId="15" type="noConversion"/>
  </si>
  <si>
    <t>독배로 56-1(옥련동, 지하1층)</t>
  </si>
  <si>
    <t>032-812-1133</t>
  </si>
  <si>
    <t>㈜동원환경</t>
  </si>
  <si>
    <t>제2008-1호
(2008/1/21)</t>
    <phoneticPr fontId="15" type="noConversion"/>
  </si>
  <si>
    <t>김성신</t>
  </si>
  <si>
    <t>함박뫼로4번길 17(청학동)</t>
  </si>
  <si>
    <t>032-812-1613</t>
  </si>
  <si>
    <t>유경환경개발</t>
  </si>
  <si>
    <t>2009-1
(2009/11/10)</t>
    <phoneticPr fontId="15" type="noConversion"/>
  </si>
  <si>
    <t>대동기초산업㈜</t>
  </si>
  <si>
    <t>제2010-1호
(2010/2/23)</t>
    <phoneticPr fontId="15" type="noConversion"/>
  </si>
  <si>
    <t>김형택</t>
  </si>
  <si>
    <t>경원대로467번길 33(선학동, 온누리빌딩 302호)</t>
  </si>
  <si>
    <t>031-359-9822</t>
  </si>
  <si>
    <t>푸른누리㈜</t>
  </si>
  <si>
    <t>2011-1호
(2011/4/6)</t>
  </si>
  <si>
    <t>최옥수</t>
  </si>
  <si>
    <t>032-815-0953</t>
  </si>
  <si>
    <t>㈜인하이엔티</t>
  </si>
  <si>
    <t>2012-4호
(12/10/30)</t>
    <phoneticPr fontId="15" type="noConversion"/>
  </si>
  <si>
    <t>박창석</t>
  </si>
  <si>
    <t>함박뫼로50번길 95(연수동, 팩마린하우스유화빌딩 2층</t>
  </si>
  <si>
    <t>032-814-8778</t>
  </si>
  <si>
    <t>미래건기㈜</t>
  </si>
  <si>
    <t>2013-1호
(13/7/29)</t>
    <phoneticPr fontId="15" type="noConversion"/>
  </si>
  <si>
    <t>이태희</t>
  </si>
  <si>
    <t>비류대로144번길 15</t>
  </si>
  <si>
    <t>032-832-3414</t>
    <phoneticPr fontId="15" type="noConversion"/>
  </si>
  <si>
    <t>㈜재민환경</t>
  </si>
  <si>
    <t>제2013-2호
(13/8/9)</t>
    <phoneticPr fontId="15" type="noConversion"/>
  </si>
  <si>
    <t>최가은</t>
  </si>
  <si>
    <t>독배로90번길 42, 102동404</t>
    <phoneticPr fontId="15" type="noConversion"/>
  </si>
  <si>
    <t>070-4575-8001</t>
    <phoneticPr fontId="15" type="noConversion"/>
  </si>
  <si>
    <t>이푸른환경</t>
  </si>
  <si>
    <t>2016-2
(2016/7/25)</t>
    <phoneticPr fontId="15" type="noConversion"/>
  </si>
  <si>
    <t>박지유</t>
  </si>
  <si>
    <t>연수구 아암대로 797</t>
  </si>
  <si>
    <t>남동구계</t>
  </si>
  <si>
    <t>남동구</t>
  </si>
  <si>
    <t>도림환경㈜</t>
  </si>
  <si>
    <t>1996-1
(1996.01.31)</t>
  </si>
  <si>
    <t>정관용</t>
  </si>
  <si>
    <t>구월동 1135-1 외 1필지 청진네오빌 528호</t>
  </si>
  <si>
    <t>032-820-7318</t>
  </si>
  <si>
    <t>㈜인천남동구위생공사</t>
  </si>
  <si>
    <t>1996-7
(1996.06.30)</t>
  </si>
  <si>
    <t>홍기표</t>
  </si>
  <si>
    <t>구월3동 1089-3</t>
  </si>
  <si>
    <t>032-429-2105</t>
  </si>
  <si>
    <t>경인기업㈜</t>
  </si>
  <si>
    <t>1996-8
(1996.06.30)</t>
  </si>
  <si>
    <t>남기신</t>
  </si>
  <si>
    <t>간석동210-1 스카이타운A 502호</t>
  </si>
  <si>
    <t>032-425-3111</t>
  </si>
  <si>
    <t>남동위생공사㈜</t>
  </si>
  <si>
    <t>1996-9
(1996.06.30)</t>
  </si>
  <si>
    <t>간석동558-1,3층</t>
  </si>
  <si>
    <t>경남주택관리㈜</t>
  </si>
  <si>
    <t>1996-11
(1996.06.30)</t>
  </si>
  <si>
    <t>박종우</t>
  </si>
  <si>
    <t>만수동 1026-1</t>
  </si>
  <si>
    <t>032-469-0205</t>
  </si>
  <si>
    <t>㈜동하환경</t>
  </si>
  <si>
    <t>1996-10
(1996.06.30)</t>
  </si>
  <si>
    <t>최근실</t>
  </si>
  <si>
    <t>고잔동 409</t>
  </si>
  <si>
    <t>032-442-2361</t>
  </si>
  <si>
    <t>㈜미추홀환경</t>
  </si>
  <si>
    <t>2003-2
(2003.03.31)</t>
  </si>
  <si>
    <t>최복만</t>
  </si>
  <si>
    <t>만수6동 1036 진흥@상가203호</t>
  </si>
  <si>
    <t>032-466-9551</t>
  </si>
  <si>
    <t>㈜민성환경</t>
  </si>
  <si>
    <t>2010-2
(2010.03.05)</t>
  </si>
  <si>
    <t>홍일표</t>
  </si>
  <si>
    <t>구월1동 1133-6 정윤빌딩304</t>
  </si>
  <si>
    <t>032-462-4100</t>
  </si>
  <si>
    <t>㈜드림월드개발</t>
  </si>
  <si>
    <t>1998-2(1998.03.28)
2007-5(2007.8.31)</t>
    <phoneticPr fontId="15" type="noConversion"/>
  </si>
  <si>
    <t>이경화</t>
  </si>
  <si>
    <t>논현고잔로155번길 12(고잔동)</t>
  </si>
  <si>
    <t>032-467-0070</t>
  </si>
  <si>
    <t>이가환경</t>
  </si>
  <si>
    <t>2008-11(2008.11.26)
2007-2(2007.03.05)</t>
    <phoneticPr fontId="15" type="noConversion"/>
  </si>
  <si>
    <t>예진년</t>
  </si>
  <si>
    <t>만수3동 850-8</t>
  </si>
  <si>
    <t>032-818-7460</t>
  </si>
  <si>
    <t>㈜세명이앤지</t>
  </si>
  <si>
    <t>2000-6
(2000.12.19)</t>
  </si>
  <si>
    <t>남승린
외1명</t>
  </si>
  <si>
    <t>고잔동 631 공구상가 디동 354호</t>
  </si>
  <si>
    <t>032-822-4182</t>
  </si>
  <si>
    <t>국일환경산업</t>
  </si>
  <si>
    <t>2001-6
(2001.05.24)</t>
  </si>
  <si>
    <t>김형국</t>
  </si>
  <si>
    <t>만수동 1082, 창대상가 1동 109호</t>
  </si>
  <si>
    <t>032-471-0804</t>
  </si>
  <si>
    <t>삼호환경㈜</t>
  </si>
  <si>
    <t>2002-3
(2002.03.15)</t>
  </si>
  <si>
    <t>이삼형</t>
  </si>
  <si>
    <t>만수동974-21,2층</t>
  </si>
  <si>
    <t>032-467-0143</t>
  </si>
  <si>
    <t>에스지개발㈜</t>
  </si>
  <si>
    <t>2006-8(2006.10.19)
2009-1(2009.02.09)</t>
    <phoneticPr fontId="15" type="noConversion"/>
  </si>
  <si>
    <t>윤석환</t>
  </si>
  <si>
    <t>논현고잔로 56</t>
  </si>
  <si>
    <t>032-421-0497</t>
  </si>
  <si>
    <t>가로수환경㈜</t>
  </si>
  <si>
    <t>2003-1(2003.03.19)
2009-3(2009.03.05)</t>
    <phoneticPr fontId="15" type="noConversion"/>
  </si>
  <si>
    <t>김장규</t>
  </si>
  <si>
    <t>고잔동 630 공구상가 에이동 225호</t>
  </si>
  <si>
    <t>032-812-7987</t>
  </si>
  <si>
    <t>㈜미래엔텍</t>
  </si>
  <si>
    <t>2009-6(2009.07.10)
2012-1(2012-1-6)</t>
    <phoneticPr fontId="15" type="noConversion"/>
  </si>
  <si>
    <t>이종탁</t>
  </si>
  <si>
    <t>고잔동 388-6</t>
  </si>
  <si>
    <t>032-423-8272</t>
  </si>
  <si>
    <t>㈜유진상사</t>
  </si>
  <si>
    <t>2010-7
(2010.06.07)</t>
  </si>
  <si>
    <t>이복련</t>
  </si>
  <si>
    <t>고잔동 379-2</t>
  </si>
  <si>
    <t>032-446-5117</t>
  </si>
  <si>
    <t>㈜욱성산업</t>
  </si>
  <si>
    <t>1997-7
(1997.10.30)</t>
  </si>
  <si>
    <t>박당우</t>
  </si>
  <si>
    <t>장수동 778-4 장환빌딩2층</t>
  </si>
  <si>
    <t>032-463-3155</t>
  </si>
  <si>
    <t>남동에너지㈜</t>
  </si>
  <si>
    <t>2002-11
(2002.10.25)</t>
  </si>
  <si>
    <t>배재현</t>
  </si>
  <si>
    <t>고잔동728-7(157-9)</t>
  </si>
  <si>
    <t>032-812-0871</t>
  </si>
  <si>
    <t>청운환경㈜</t>
  </si>
  <si>
    <t>2004-7
(2004.05.10)</t>
  </si>
  <si>
    <t>이구호</t>
  </si>
  <si>
    <t>고잔동 630-1 공단산업용품상가 A/236</t>
    <phoneticPr fontId="15" type="noConversion"/>
  </si>
  <si>
    <t>032-811-6402</t>
  </si>
  <si>
    <t>대산금속</t>
  </si>
  <si>
    <t>2005-1
(2005.02.25)</t>
  </si>
  <si>
    <t>강승호</t>
  </si>
  <si>
    <t>만수동 1086 창대장터상가 6동 105호</t>
  </si>
  <si>
    <t>032-812-2068</t>
  </si>
  <si>
    <t>해찬환경</t>
  </si>
  <si>
    <t>2006-5
(2006.05.24)</t>
  </si>
  <si>
    <t>박상현</t>
  </si>
  <si>
    <t>간석동 122-23 3층</t>
  </si>
  <si>
    <t>032-422-3324</t>
  </si>
  <si>
    <t>㈜지앤에스환경</t>
  </si>
  <si>
    <t>2007-1
(2007.02.13)</t>
  </si>
  <si>
    <t>김금옥</t>
  </si>
  <si>
    <t>고잔동 630 비동 240호</t>
  </si>
  <si>
    <t>032-815-3187</t>
  </si>
  <si>
    <t>한단종합물류㈜</t>
  </si>
  <si>
    <t>2008-1
(2008.02.04)</t>
  </si>
  <si>
    <t>한승진</t>
  </si>
  <si>
    <t>논현동 444-1 102호</t>
  </si>
  <si>
    <t>032-811-2607</t>
  </si>
  <si>
    <t>㈜정화</t>
  </si>
  <si>
    <t>2009-10
(2009.11.24)</t>
  </si>
  <si>
    <t>이영호</t>
  </si>
  <si>
    <t>장아산로 134-3</t>
  </si>
  <si>
    <t>032-466-7972</t>
  </si>
  <si>
    <t>대영상사</t>
  </si>
  <si>
    <t>2009-13
(2009.12.17)</t>
  </si>
  <si>
    <t>선대영</t>
  </si>
  <si>
    <t>고잔동630 산업용품상가B-306호</t>
  </si>
  <si>
    <t>032-218-3529</t>
  </si>
  <si>
    <t>케이환경</t>
  </si>
  <si>
    <t>2010-9
(2010.09.15)</t>
  </si>
  <si>
    <t>손민숙,
허준</t>
  </si>
  <si>
    <t>논현동450번지 2층207-1호</t>
  </si>
  <si>
    <t>032-822-9068</t>
  </si>
  <si>
    <t>㈜경인개발산업</t>
  </si>
  <si>
    <t>2010-10
(2010.12.27)</t>
  </si>
  <si>
    <t>우택하</t>
  </si>
  <si>
    <t>고잔동 720-7(공단141B-7L)</t>
  </si>
  <si>
    <t>032-467-5100</t>
  </si>
  <si>
    <t>㈜인천리사이클링</t>
  </si>
  <si>
    <t>2011-4
(2011-05-09)</t>
  </si>
  <si>
    <t>이기중</t>
  </si>
  <si>
    <t>청능대로 468번길 23</t>
  </si>
  <si>
    <t>032-446-2578</t>
  </si>
  <si>
    <t>부흥알씨</t>
  </si>
  <si>
    <t>2011-6
(2011-05-19)</t>
  </si>
  <si>
    <t>이정구</t>
  </si>
  <si>
    <t>하촌서로 14-1, 4호</t>
  </si>
  <si>
    <t>032-425-3388</t>
  </si>
  <si>
    <t>은성산업</t>
  </si>
  <si>
    <t>2011-7
(2011-05-20)</t>
  </si>
  <si>
    <t>서앵화</t>
  </si>
  <si>
    <t>하촌서로 14-1, 2호</t>
  </si>
  <si>
    <t>032-442-1071</t>
  </si>
  <si>
    <t>경원리사이클</t>
  </si>
  <si>
    <t>2011-8
(2011-08-09)</t>
  </si>
  <si>
    <t>신복순</t>
  </si>
  <si>
    <t>하촌서로 14-1, 3호</t>
  </si>
  <si>
    <t>032-446-7751</t>
  </si>
  <si>
    <t>세광실업</t>
  </si>
  <si>
    <t>2011-9
(2011.10.31)</t>
    <phoneticPr fontId="15" type="noConversion"/>
  </si>
  <si>
    <t>김숙량</t>
  </si>
  <si>
    <t>하촌서로 14-1, 1호</t>
  </si>
  <si>
    <t>032-429-8222</t>
  </si>
  <si>
    <t>명민산업㈜</t>
  </si>
  <si>
    <t>2011-10(2011-11-21)
2011-11(2011-11-21)</t>
    <phoneticPr fontId="15" type="noConversion"/>
  </si>
  <si>
    <t>이길호</t>
  </si>
  <si>
    <t>논현고잔로 110</t>
  </si>
  <si>
    <t>032-433-2343</t>
  </si>
  <si>
    <t>㈜현대자원</t>
  </si>
  <si>
    <t>2012-2
(2012-3-29)</t>
  </si>
  <si>
    <t>최동철</t>
  </si>
  <si>
    <t>논현동 442-42</t>
  </si>
  <si>
    <t>032-818-2295</t>
  </si>
  <si>
    <t>대광</t>
  </si>
  <si>
    <t>2012-3
(2012-6-14)</t>
  </si>
  <si>
    <t>박찬익</t>
  </si>
  <si>
    <t>소래로669번길 30  403호</t>
  </si>
  <si>
    <t>032-465-4382</t>
  </si>
  <si>
    <t>㈜이지엔텍</t>
  </si>
  <si>
    <t>2012-5
(2012-8-28)</t>
  </si>
  <si>
    <t>강민석</t>
  </si>
  <si>
    <t>청능대로484번길8-14</t>
  </si>
  <si>
    <t>032-815-1881</t>
  </si>
  <si>
    <t>㈜씨엔에스</t>
  </si>
  <si>
    <t>2012-7
(2012-11-28)</t>
  </si>
  <si>
    <t>오용순</t>
  </si>
  <si>
    <t>고잔동 380번지</t>
  </si>
  <si>
    <t>032-446-0388</t>
  </si>
  <si>
    <t>세계환경</t>
  </si>
  <si>
    <t>2013-3
(2013-03-24)</t>
  </si>
  <si>
    <t>임세혁</t>
  </si>
  <si>
    <t>은청로 16-17(고잔동, 승민빌딩5층 509호)</t>
  </si>
  <si>
    <t>032-812-5495</t>
  </si>
  <si>
    <t>대한민국상이군경회 인천광역시지부 폐기물사업소</t>
  </si>
  <si>
    <t>2013-4
(2013-05-22)</t>
  </si>
  <si>
    <t>김덕남</t>
  </si>
  <si>
    <t xml:space="preserve">백범로 399, 1504(간석동, 아트폴리스) </t>
  </si>
  <si>
    <t>032-507-7641</t>
  </si>
  <si>
    <t>세종그린텍</t>
  </si>
  <si>
    <t>2013-5
(2013-05-23)</t>
  </si>
  <si>
    <t>박경순</t>
  </si>
  <si>
    <t>고잔동 524-8</t>
  </si>
  <si>
    <t>032-446-6866</t>
  </si>
  <si>
    <t>(주)제일지앤아이</t>
  </si>
  <si>
    <t>2013-6
(2013-05-27)</t>
  </si>
  <si>
    <t>이정재</t>
  </si>
  <si>
    <t>만수동 1005, 702상가 206호</t>
  </si>
  <si>
    <t>032-467-6667</t>
  </si>
  <si>
    <t>진석산업</t>
  </si>
  <si>
    <t>2013-7
(2013-05-30)</t>
  </si>
  <si>
    <t>한윤수</t>
  </si>
  <si>
    <t>인주대로857 104호(만수동)</t>
  </si>
  <si>
    <t>032-469-5159</t>
  </si>
  <si>
    <t>진성</t>
  </si>
  <si>
    <t>2013-8
(2013-07-23)</t>
  </si>
  <si>
    <t>김정호</t>
  </si>
  <si>
    <t>남촌동 560-8</t>
  </si>
  <si>
    <t>032-468-3767</t>
  </si>
  <si>
    <t>에코R&amp;C</t>
  </si>
  <si>
    <t>2013-9
(2013-10-17)</t>
  </si>
  <si>
    <t>한상국</t>
  </si>
  <si>
    <t>인주대로 623번길 42, 403호</t>
  </si>
  <si>
    <t>070-8226-4851</t>
  </si>
  <si>
    <t>예담환경</t>
  </si>
  <si>
    <t>2013-10
(2013-11-06)</t>
  </si>
  <si>
    <t>허 준</t>
  </si>
  <si>
    <t>문화서로 23번길 63, 102호</t>
  </si>
  <si>
    <t>2013-11
(2013-11-20)</t>
  </si>
  <si>
    <t>양원길</t>
  </si>
  <si>
    <t>고잔로51번길 26</t>
  </si>
  <si>
    <t>환경솔루션</t>
  </si>
  <si>
    <t>2013-12
(2013-11-22)</t>
  </si>
  <si>
    <t>윤종보</t>
  </si>
  <si>
    <t>남동대로215번길 12</t>
  </si>
  <si>
    <t>032-814-5081</t>
  </si>
  <si>
    <t>㈜도담환경</t>
  </si>
  <si>
    <t>2014-1
(2014-01-15)</t>
  </si>
  <si>
    <t>최준식</t>
  </si>
  <si>
    <t>미래로 13</t>
  </si>
  <si>
    <t>032-441-9905</t>
  </si>
  <si>
    <t>씨앤플라텍</t>
  </si>
  <si>
    <t>2014-2
(2014-03-27)</t>
  </si>
  <si>
    <t>유정길</t>
  </si>
  <si>
    <t>하촌로 28-17</t>
  </si>
  <si>
    <t>성산환경</t>
  </si>
  <si>
    <t>2014-3
(2014-04-23)</t>
  </si>
  <si>
    <t>정지홍</t>
  </si>
  <si>
    <t>하촌로 59번길 15</t>
  </si>
  <si>
    <t>032-461-9915</t>
  </si>
  <si>
    <t>건영산업</t>
  </si>
  <si>
    <t>2014-4
(2014-05-14)</t>
  </si>
  <si>
    <t>조상학</t>
  </si>
  <si>
    <t>운연동 257-6</t>
  </si>
  <si>
    <t>032-469-7762</t>
  </si>
  <si>
    <t>금호철재</t>
  </si>
  <si>
    <t>2014-5
(2014-06-16)</t>
  </si>
  <si>
    <t>정영희</t>
  </si>
  <si>
    <t>앵고개로934번길5</t>
  </si>
  <si>
    <t>032-819-5544</t>
  </si>
  <si>
    <t>대영스텐환경</t>
  </si>
  <si>
    <t>2014-7
(2014-08-18)</t>
  </si>
  <si>
    <t>김보영</t>
  </si>
  <si>
    <t>남동서로 226</t>
  </si>
  <si>
    <t>연학이앤씨</t>
  </si>
  <si>
    <t>2014-8
(2014-09-03)</t>
  </si>
  <si>
    <t>신문재</t>
  </si>
  <si>
    <t>서판로 67번길9</t>
  </si>
  <si>
    <t>032-463-6007</t>
  </si>
  <si>
    <t>푸르움환경</t>
  </si>
  <si>
    <t>2014-9
(2014-09-05)</t>
  </si>
  <si>
    <t>방미자</t>
  </si>
  <si>
    <t>소래로 669번길 30, 403호-2</t>
  </si>
  <si>
    <t>032-463-1818</t>
  </si>
  <si>
    <t>자연그린텍</t>
  </si>
  <si>
    <t>2014-10
(2014-09-15)</t>
  </si>
  <si>
    <t>김은지</t>
  </si>
  <si>
    <t>인수북로 9-1</t>
  </si>
  <si>
    <t>032-472-5300</t>
  </si>
  <si>
    <t>2014-11
(2014-10-31)</t>
  </si>
  <si>
    <t>김호중</t>
  </si>
  <si>
    <t>남동대로922번길15</t>
  </si>
  <si>
    <t>070-8267-7848</t>
  </si>
  <si>
    <t>㈜에스쓰리알</t>
  </si>
  <si>
    <t>2014-12
(2014-12-04)</t>
  </si>
  <si>
    <t>서종현</t>
  </si>
  <si>
    <t>음실서로66</t>
  </si>
  <si>
    <t>032-472-0062</t>
    <phoneticPr fontId="15" type="noConversion"/>
  </si>
  <si>
    <t>건실업</t>
  </si>
  <si>
    <t>2014-14
(2014-12-31)</t>
  </si>
  <si>
    <t>조유리</t>
  </si>
  <si>
    <t>고잔로 51번길6</t>
  </si>
  <si>
    <t>070-4226-8272</t>
  </si>
  <si>
    <t>대한환경</t>
  </si>
  <si>
    <t>2015-1
(2015-01-26)</t>
    <phoneticPr fontId="15" type="noConversion"/>
  </si>
  <si>
    <t>이건호</t>
  </si>
  <si>
    <t>복개동로38번길 47 지하2호(만수동)</t>
  </si>
  <si>
    <t>032-471-1601</t>
    <phoneticPr fontId="15" type="noConversion"/>
  </si>
  <si>
    <t>이례환경</t>
  </si>
  <si>
    <t>2015-2
(2015-02-06)</t>
    <phoneticPr fontId="15" type="noConversion"/>
  </si>
  <si>
    <t>류승철</t>
  </si>
  <si>
    <t>인주대로888번길 27 1동 122호(만수동, 창대상가)</t>
  </si>
  <si>
    <t>그린리싸이클</t>
  </si>
  <si>
    <t>2015-3
(2015-02-17)</t>
    <phoneticPr fontId="15" type="noConversion"/>
  </si>
  <si>
    <t>김은실</t>
  </si>
  <si>
    <t>은봉로165번길 24 101동 601호</t>
  </si>
  <si>
    <t>032-205-2238</t>
    <phoneticPr fontId="15" type="noConversion"/>
  </si>
  <si>
    <t>㈜용한</t>
  </si>
  <si>
    <t>2015-4
(2015-07-03)</t>
    <phoneticPr fontId="15" type="noConversion"/>
  </si>
  <si>
    <t>이복연</t>
  </si>
  <si>
    <t>032-441-5117</t>
  </si>
  <si>
    <t>신우환경</t>
  </si>
  <si>
    <t>2015-6
(2015-07-08)</t>
    <phoneticPr fontId="15" type="noConversion"/>
  </si>
  <si>
    <t>최웅식</t>
  </si>
  <si>
    <t>남동대로 935, A동 1904호</t>
  </si>
  <si>
    <t>2015-9
(2015-08-25)</t>
    <phoneticPr fontId="15" type="noConversion"/>
  </si>
  <si>
    <t>박문우</t>
  </si>
  <si>
    <t>만수로 78, 102호</t>
  </si>
  <si>
    <t>032-469-1789</t>
  </si>
  <si>
    <t>종성산업</t>
  </si>
  <si>
    <t>2015-10
(2015-09.11)</t>
    <phoneticPr fontId="15" type="noConversion"/>
  </si>
  <si>
    <t>종성열</t>
  </si>
  <si>
    <t>청능대로 478</t>
  </si>
  <si>
    <t>032-446-2353</t>
  </si>
  <si>
    <t>대광이앤씨</t>
  </si>
  <si>
    <t>2015-11
(2015.09.22)</t>
    <phoneticPr fontId="15" type="noConversion"/>
  </si>
  <si>
    <t>이금란</t>
  </si>
  <si>
    <t>오봉동로 25,1층</t>
  </si>
  <si>
    <t>032-464-6636</t>
  </si>
  <si>
    <t>이앤에스</t>
  </si>
  <si>
    <t>2015-12
(2015.10.26)</t>
    <phoneticPr fontId="15" type="noConversion"/>
  </si>
  <si>
    <t>김종일</t>
  </si>
  <si>
    <t>인주대로 857 1층 2호</t>
  </si>
  <si>
    <t>032-213-3990</t>
  </si>
  <si>
    <t>케이엔에스무역</t>
  </si>
  <si>
    <t>2015-13
(2015.11.30)</t>
    <phoneticPr fontId="15" type="noConversion"/>
  </si>
  <si>
    <t>이병찬</t>
  </si>
  <si>
    <t>앵고개로437</t>
  </si>
  <si>
    <t>032-813-9342</t>
  </si>
  <si>
    <t>서진</t>
  </si>
  <si>
    <t>2015-14
(2015.12.23)</t>
    <phoneticPr fontId="15" type="noConversion"/>
  </si>
  <si>
    <t>박경수</t>
  </si>
  <si>
    <t>인하로507번길 23-1, 702호</t>
  </si>
  <si>
    <t>070-4223-0077</t>
  </si>
  <si>
    <t>승한자원환경</t>
  </si>
  <si>
    <t>2016-1
(2016.2.15.)</t>
    <phoneticPr fontId="15" type="noConversion"/>
  </si>
  <si>
    <t>김이순</t>
  </si>
  <si>
    <t>남동대로262번길30-11</t>
  </si>
  <si>
    <t>032-816-5766</t>
    <phoneticPr fontId="15" type="noConversion"/>
  </si>
  <si>
    <t>2016-2
(2016.3.14.)</t>
    <phoneticPr fontId="15" type="noConversion"/>
  </si>
  <si>
    <t>인수북로9-1,1층(만수동)</t>
  </si>
  <si>
    <t>좋은환경</t>
  </si>
  <si>
    <t>2016-3
(2016.4.6.)</t>
    <phoneticPr fontId="15" type="noConversion"/>
  </si>
  <si>
    <t>정재진</t>
  </si>
  <si>
    <t>인주대로888번길13, 1층108호</t>
  </si>
  <si>
    <t>032-472-7225</t>
  </si>
  <si>
    <t>하나리사이클링</t>
  </si>
  <si>
    <t>2016-4
(2016.4.12.)</t>
    <phoneticPr fontId="15" type="noConversion"/>
  </si>
  <si>
    <t>이경근</t>
  </si>
  <si>
    <t>남동서로236번길40</t>
  </si>
  <si>
    <t>032-815-0991</t>
  </si>
  <si>
    <t>장원enc</t>
  </si>
  <si>
    <t>2016-5
(2016.4.29.)</t>
    <phoneticPr fontId="15" type="noConversion"/>
  </si>
  <si>
    <t>심문현</t>
  </si>
  <si>
    <t>용천로11번길21</t>
  </si>
  <si>
    <t>032-816-6532</t>
  </si>
  <si>
    <t>미소환경</t>
  </si>
  <si>
    <t>2016-7
(2016.7.4.)</t>
    <phoneticPr fontId="15" type="noConversion"/>
  </si>
  <si>
    <t>이회중, 박성환</t>
  </si>
  <si>
    <t>인주대로557</t>
  </si>
  <si>
    <t>032-427-3396</t>
  </si>
  <si>
    <t>인천환경</t>
  </si>
  <si>
    <t>2016-8
(2016.8.30.)</t>
    <phoneticPr fontId="15" type="noConversion"/>
  </si>
  <si>
    <t>김민준, 이현아</t>
  </si>
  <si>
    <t>벽돌말로14번길17</t>
  </si>
  <si>
    <t>032-271-3131</t>
  </si>
  <si>
    <t>2016-9
(2016.9.1.)</t>
    <phoneticPr fontId="15" type="noConversion"/>
  </si>
  <si>
    <t>오원필</t>
  </si>
  <si>
    <t>만수서로3번길17</t>
  </si>
  <si>
    <t>032-467-7537</t>
  </si>
  <si>
    <t>부평구계</t>
  </si>
  <si>
    <t>부평구</t>
  </si>
  <si>
    <t>부원산업㈜</t>
  </si>
  <si>
    <t>1995-1
(1995. 3. 23)</t>
  </si>
  <si>
    <t>함국종</t>
  </si>
  <si>
    <t>부흥로329</t>
    <phoneticPr fontId="15" type="noConversion"/>
  </si>
  <si>
    <t>032-521-7141</t>
  </si>
  <si>
    <t>한국그린환경㈜</t>
  </si>
  <si>
    <t>2001-1
(2001. 10. 1)</t>
  </si>
  <si>
    <t>안용헌</t>
  </si>
  <si>
    <t>부평대로167번길54</t>
    <phoneticPr fontId="15" type="noConversion"/>
  </si>
  <si>
    <t>032-521-7147</t>
  </si>
  <si>
    <t>평화환경㈜</t>
  </si>
  <si>
    <t>1995-2
(1995. 3. 23)</t>
  </si>
  <si>
    <t>민병현
민종진</t>
  </si>
  <si>
    <t>마장로324번길31</t>
    <phoneticPr fontId="15" type="noConversion"/>
  </si>
  <si>
    <t>032-526-3737</t>
  </si>
  <si>
    <t>북구환경㈜</t>
  </si>
  <si>
    <t>1995-3
(1995. 3. 23)</t>
  </si>
  <si>
    <t>김효배</t>
  </si>
  <si>
    <t>가좌로96번길69</t>
    <phoneticPr fontId="15" type="noConversion"/>
  </si>
  <si>
    <t>032-583-2141</t>
  </si>
  <si>
    <t>부평환경㈜</t>
  </si>
  <si>
    <t>1995-4
(1995.3. 23)</t>
  </si>
  <si>
    <t>전봉운</t>
  </si>
  <si>
    <t>새갈로9</t>
    <phoneticPr fontId="15" type="noConversion"/>
  </si>
  <si>
    <t>032-547-1855</t>
  </si>
  <si>
    <t>동일환경㈜</t>
  </si>
  <si>
    <t>1995-5
(1995. 3. 23)</t>
  </si>
  <si>
    <t>허민철</t>
  </si>
  <si>
    <t>부평북로407</t>
    <phoneticPr fontId="15" type="noConversion"/>
  </si>
  <si>
    <t>032-514-6781</t>
  </si>
  <si>
    <t>산삼환경㈜</t>
  </si>
  <si>
    <t>2004-1
(2004. 3. 12)</t>
  </si>
  <si>
    <t>김민섭</t>
  </si>
  <si>
    <t>화랑로79</t>
    <phoneticPr fontId="15" type="noConversion"/>
  </si>
  <si>
    <t>032-577-8530</t>
  </si>
  <si>
    <t>녹색환경개발㈜</t>
  </si>
  <si>
    <t>2002-1
(2002.1.4)</t>
  </si>
  <si>
    <t>강현후</t>
  </si>
  <si>
    <t>원적로300번길 36(산곡동)</t>
  </si>
  <si>
    <t>032-502-3926</t>
  </si>
  <si>
    <t>평화상사</t>
  </si>
  <si>
    <t>2003-3
(2003.9.25)</t>
  </si>
  <si>
    <t>이영관</t>
  </si>
  <si>
    <t>동수로 146</t>
  </si>
  <si>
    <t>032-504-9280</t>
  </si>
  <si>
    <t>㈜한울기업</t>
  </si>
  <si>
    <t>2004-2
(2004.3.26)</t>
  </si>
  <si>
    <t>김영수</t>
  </si>
  <si>
    <t>안남로 434번길 23</t>
  </si>
  <si>
    <t>032-543-3553</t>
  </si>
  <si>
    <t>동국GS</t>
  </si>
  <si>
    <t>2005-2
(2005.4.19)</t>
  </si>
  <si>
    <t>김철규</t>
  </si>
  <si>
    <t>충선로 9</t>
  </si>
  <si>
    <t>032-578-9613</t>
  </si>
  <si>
    <t>㈜조광환경</t>
  </si>
  <si>
    <t>2005-4
(2005.6.7)</t>
  </si>
  <si>
    <t>임춘석</t>
  </si>
  <si>
    <t>안남로 423</t>
  </si>
  <si>
    <t>032-819-6722</t>
  </si>
  <si>
    <t>㈜서해엔빝</t>
  </si>
  <si>
    <t>2005-6
(2005.10.24)</t>
  </si>
  <si>
    <t>장수동</t>
  </si>
  <si>
    <t>일신로14번길 2</t>
  </si>
  <si>
    <t>032-529-4007</t>
  </si>
  <si>
    <t>세강</t>
  </si>
  <si>
    <t>2012-2
(2012.9.5)</t>
  </si>
  <si>
    <t>안철용</t>
  </si>
  <si>
    <t>백범로 488번길 19-1</t>
  </si>
  <si>
    <t>032-571-0141</t>
  </si>
  <si>
    <t>㈜대평종합운수</t>
  </si>
  <si>
    <t>2016-2
(2016.11.21)</t>
  </si>
  <si>
    <t>맹헌영</t>
  </si>
  <si>
    <t>부평대로 283</t>
  </si>
  <si>
    <t>032-256-3800</t>
  </si>
  <si>
    <t>㈜미래환경</t>
  </si>
  <si>
    <t>2014-1
(2014.8.6)</t>
  </si>
  <si>
    <t>신경철</t>
  </si>
  <si>
    <t>후정로 4,302호(삼산동)</t>
  </si>
  <si>
    <t>032-503-5888</t>
  </si>
  <si>
    <t>2015-1
(2015.7.23)</t>
  </si>
  <si>
    <t>㈜삼정환경</t>
  </si>
  <si>
    <t>2016-2
(2015.9.25)</t>
  </si>
  <si>
    <t>장도명</t>
  </si>
  <si>
    <t>부평문화로153번길 41</t>
  </si>
  <si>
    <t>032-327-3770</t>
  </si>
  <si>
    <t>해천환경</t>
  </si>
  <si>
    <t>2016-2
(2016.11.18)</t>
  </si>
  <si>
    <t>홍성운</t>
  </si>
  <si>
    <t>충선로209번길 13</t>
  </si>
  <si>
    <t>032-505-8588</t>
  </si>
  <si>
    <t>계양구계</t>
  </si>
  <si>
    <t>계양구</t>
  </si>
  <si>
    <t>성원환경</t>
  </si>
  <si>
    <t>1995-1
(95.4.11)</t>
  </si>
  <si>
    <t>이문선</t>
  </si>
  <si>
    <t>경명대로1119</t>
  </si>
  <si>
    <t>032-545-5101</t>
  </si>
  <si>
    <t>계양환경</t>
  </si>
  <si>
    <t>1995-2
(95.4.11)</t>
  </si>
  <si>
    <t>이창구</t>
  </si>
  <si>
    <t>경명대로961</t>
  </si>
  <si>
    <t>032-542-0962</t>
  </si>
  <si>
    <t>계양부일환경</t>
  </si>
  <si>
    <t>1995-3
(95.4.11)</t>
  </si>
  <si>
    <t>한용석</t>
  </si>
  <si>
    <t>병방시장로73</t>
  </si>
  <si>
    <t>032-555-9339</t>
  </si>
  <si>
    <t>영부환경</t>
  </si>
  <si>
    <t>1995-4
(95.4.11)</t>
  </si>
  <si>
    <t>송영철</t>
  </si>
  <si>
    <t>아나지로148</t>
  </si>
  <si>
    <t>032-551-8367</t>
  </si>
  <si>
    <t>㈜오성자원</t>
  </si>
  <si>
    <t>2000-5(사업장)(00.12.9)
2002-2(생활)(02.1.21)</t>
  </si>
  <si>
    <t>안영만</t>
  </si>
  <si>
    <t>작전동 610-8</t>
  </si>
  <si>
    <t>032-551-0787</t>
  </si>
  <si>
    <t>동부환경개발㈜</t>
  </si>
  <si>
    <t>2002-5
(02.3.8)</t>
  </si>
  <si>
    <t>김기순</t>
  </si>
  <si>
    <t>서운동142-28</t>
  </si>
  <si>
    <t>032-553-2263</t>
  </si>
  <si>
    <t>㈜주일도시개발</t>
  </si>
  <si>
    <t>2003-4
(03.04.30)</t>
  </si>
  <si>
    <t>양미숙</t>
  </si>
  <si>
    <t>서운로 43-15</t>
  </si>
  <si>
    <t>032-543-6400</t>
  </si>
  <si>
    <t>이레자원</t>
  </si>
  <si>
    <t>2009-1
(09.5.22)</t>
  </si>
  <si>
    <t>방영훈</t>
  </si>
  <si>
    <t>평동 92-15</t>
  </si>
  <si>
    <t>032-675-3624</t>
  </si>
  <si>
    <t>㈜인성환경</t>
  </si>
  <si>
    <t>2009-1(사업장)(09.6.2)
2009-2(생활)(09.7.30)</t>
  </si>
  <si>
    <t>추성호</t>
  </si>
  <si>
    <t>계산동 917-14</t>
  </si>
  <si>
    <t>032-555-7971</t>
  </si>
  <si>
    <t>㈜우인종합물류</t>
  </si>
  <si>
    <t>2009-5
(09.9.22)</t>
  </si>
  <si>
    <t>이만구</t>
  </si>
  <si>
    <t>계양문화로86. 410호</t>
  </si>
  <si>
    <t>032-543-2381</t>
  </si>
  <si>
    <t>㈜구룡산업</t>
  </si>
  <si>
    <t>2011-1
(11.4.18)</t>
  </si>
  <si>
    <t>이효순</t>
  </si>
  <si>
    <t>효성동 200-4 105호</t>
  </si>
  <si>
    <t>032-556-1980</t>
  </si>
  <si>
    <t>은하자원</t>
  </si>
  <si>
    <t>2013-2
(13.10.25)</t>
  </si>
  <si>
    <t>조선행</t>
  </si>
  <si>
    <t>박촌동 116-13</t>
  </si>
  <si>
    <t>032-555-2959</t>
  </si>
  <si>
    <t>3S상사</t>
  </si>
  <si>
    <t>2012-1
(12.3.28)</t>
  </si>
  <si>
    <t>김영환</t>
  </si>
  <si>
    <t>작전동 102-1 304호</t>
  </si>
  <si>
    <t>-</t>
  </si>
  <si>
    <t>이룸</t>
  </si>
  <si>
    <t>2012-5
(12.8.7)</t>
  </si>
  <si>
    <t>임선옥</t>
  </si>
  <si>
    <t>효성동 두산아파트 33-2 116호</t>
  </si>
  <si>
    <t>032-547-2753</t>
  </si>
  <si>
    <t>한도환경</t>
  </si>
  <si>
    <t>2013-5
(14.1.15)</t>
  </si>
  <si>
    <t>문병열</t>
  </si>
  <si>
    <t>가현5길 17</t>
  </si>
  <si>
    <t>032-424-1675</t>
  </si>
  <si>
    <t>㈜수재환경</t>
  </si>
  <si>
    <t>2014-2
(14.11.19)</t>
  </si>
  <si>
    <t>이한우</t>
  </si>
  <si>
    <t>주부토로 467</t>
  </si>
  <si>
    <t>032-259-2599</t>
  </si>
  <si>
    <t>대호자원</t>
  </si>
  <si>
    <t>15-01
(15.01.29)</t>
  </si>
  <si>
    <t>문춘식</t>
  </si>
  <si>
    <t>임학동 30-3(지하1층)</t>
  </si>
  <si>
    <t>032-512-8256</t>
  </si>
  <si>
    <t>오성자원</t>
  </si>
  <si>
    <t>15-2
(15.06.04)</t>
  </si>
  <si>
    <t>안영철</t>
  </si>
  <si>
    <t>계양문화로59번길13.</t>
  </si>
  <si>
    <t>032-548-8704</t>
  </si>
  <si>
    <t>산호환경</t>
  </si>
  <si>
    <t>16-1
(16.01.22)</t>
  </si>
  <si>
    <t>하재석</t>
  </si>
  <si>
    <t>병방동 165-1</t>
  </si>
  <si>
    <t>032-546-9349</t>
  </si>
  <si>
    <t>예일환경</t>
  </si>
  <si>
    <t>16-2
(16.02.04)</t>
  </si>
  <si>
    <t>강민선</t>
  </si>
  <si>
    <t>장제로1078-34. 102호</t>
  </si>
  <si>
    <t>032-541-9717</t>
  </si>
  <si>
    <t>㈜용종특수운수</t>
  </si>
  <si>
    <t>16-4
(16.09.28)</t>
  </si>
  <si>
    <t>연옥란</t>
  </si>
  <si>
    <t>계양문화로 86. 대우프라자 408호</t>
  </si>
  <si>
    <t>032-543-2382</t>
  </si>
  <si>
    <t>에코산업</t>
  </si>
  <si>
    <t>2016-04
(16.12.12.)</t>
  </si>
  <si>
    <t>이길자</t>
  </si>
  <si>
    <t>오조산로57번길 15, 747호(계산동, 명동빌딩)</t>
  </si>
  <si>
    <t>070-7896-8911</t>
  </si>
  <si>
    <t>서구계</t>
  </si>
  <si>
    <t>서구</t>
  </si>
  <si>
    <t>(주)동하실업</t>
  </si>
  <si>
    <t>2010-6(2010.10.20)
2000-6(93.08.10.)</t>
  </si>
  <si>
    <t>박학규</t>
  </si>
  <si>
    <t>석남동 650-131</t>
  </si>
  <si>
    <t>032-575-2171</t>
  </si>
  <si>
    <t>대길그린㈜</t>
  </si>
  <si>
    <t>94-01
(95.08.14)</t>
  </si>
  <si>
    <t>제형태</t>
  </si>
  <si>
    <t>경서동 678-1</t>
  </si>
  <si>
    <t>032-567-2929</t>
  </si>
  <si>
    <t>㈜부성환경</t>
  </si>
  <si>
    <t>2000-14
(‘00.10.25)</t>
  </si>
  <si>
    <t>박성배</t>
  </si>
  <si>
    <t>오류동 388-1</t>
  </si>
  <si>
    <t>032-568-1008</t>
  </si>
  <si>
    <t>㈜세화엔스텍</t>
  </si>
  <si>
    <t>2001-10
(01.10.11)</t>
  </si>
  <si>
    <t>대표이사</t>
  </si>
  <si>
    <t>석남동 223-376</t>
  </si>
  <si>
    <t>032-571-4221</t>
  </si>
  <si>
    <t>㈜새움</t>
  </si>
  <si>
    <t>2001-15
(01.12.12)</t>
  </si>
  <si>
    <t>박인자</t>
  </si>
  <si>
    <t>백석동 188</t>
  </si>
  <si>
    <t>032-561-4222</t>
  </si>
  <si>
    <t>㈜유성엔텍</t>
  </si>
  <si>
    <t>2003-03
(03.02.24)</t>
  </si>
  <si>
    <t>강숙경</t>
  </si>
  <si>
    <t>가정로261번길 7, 801호 (석남동)</t>
  </si>
  <si>
    <t>032-582-6211</t>
  </si>
  <si>
    <t>현수환경㈜</t>
  </si>
  <si>
    <t>2004-04
2004-03(‘04.04. 28)</t>
    <phoneticPr fontId="15" type="noConversion"/>
  </si>
  <si>
    <t>이향숙</t>
  </si>
  <si>
    <t>오류동 410-351</t>
  </si>
  <si>
    <t>032-564-9216</t>
  </si>
  <si>
    <t>나우엔텍</t>
  </si>
  <si>
    <t>2007-07
(‘07.05.08)</t>
  </si>
  <si>
    <t>장향순</t>
  </si>
  <si>
    <t>석남동 223-716</t>
  </si>
  <si>
    <t>032-575-9705</t>
  </si>
  <si>
    <t>장원금속</t>
  </si>
  <si>
    <t>2010-8
(10.06.04)</t>
  </si>
  <si>
    <t>이찬우</t>
  </si>
  <si>
    <t>마전동 632-6</t>
  </si>
  <si>
    <t>032-561-1405</t>
  </si>
  <si>
    <t>태현환경㈜</t>
  </si>
  <si>
    <t>2010-17
(10.10.15)</t>
  </si>
  <si>
    <t>오재호</t>
  </si>
  <si>
    <t>왕길동 31번지 2층 202호</t>
  </si>
  <si>
    <t>032-561-6868</t>
  </si>
  <si>
    <t>흥국통운㈜</t>
  </si>
  <si>
    <t>2010-20
(10.12.28)</t>
  </si>
  <si>
    <t>이동욱</t>
  </si>
  <si>
    <t>원창동 132-25</t>
  </si>
  <si>
    <t>032-581-9911</t>
  </si>
  <si>
    <t>청아환경</t>
  </si>
  <si>
    <t>2010-23
(11.01.27)</t>
  </si>
  <si>
    <t>박성출</t>
  </si>
  <si>
    <t>가좌동 173-226 비동 3층 3호</t>
  </si>
  <si>
    <t>032-574-0649</t>
  </si>
  <si>
    <t>(주)에코마이스터</t>
  </si>
  <si>
    <t>2011-4
(11.02.21)</t>
  </si>
  <si>
    <t>오상윤</t>
  </si>
  <si>
    <t xml:space="preserve"> 정서진로 117(오류동)</t>
  </si>
  <si>
    <t>032-576-0501</t>
  </si>
  <si>
    <t>㈜동양엔텍</t>
  </si>
  <si>
    <t>2011-9
(11.02.21)</t>
  </si>
  <si>
    <t>강위석</t>
  </si>
  <si>
    <t>마전동 928-33</t>
  </si>
  <si>
    <t>032-567-0777</t>
  </si>
  <si>
    <t>금강산업</t>
  </si>
  <si>
    <t>2011-15
(11.05.25)</t>
  </si>
  <si>
    <t>하진호</t>
  </si>
  <si>
    <t>마전동 마전지구 25블럭 4롯트 501호</t>
  </si>
  <si>
    <t>032-565-7153</t>
  </si>
  <si>
    <t>2011-13
(11.06.09)</t>
  </si>
  <si>
    <t>2011-16
(11.06.20)</t>
  </si>
  <si>
    <t>이경옥</t>
  </si>
  <si>
    <t>사월로 14, 나동 2층(왕길동)</t>
  </si>
  <si>
    <t>032-576-8076</t>
  </si>
  <si>
    <t>현성환경개발</t>
  </si>
  <si>
    <t>2011-17(11.07.08)
2011-18(11.08.25)</t>
  </si>
  <si>
    <t>한유동</t>
  </si>
  <si>
    <t>경서동 350-198</t>
  </si>
  <si>
    <t>032-571-6767</t>
  </si>
  <si>
    <t>동인자원㈜</t>
  </si>
  <si>
    <t>2011-20
(11.10.18)</t>
  </si>
  <si>
    <t>김동범</t>
  </si>
  <si>
    <t>석남동 223-604</t>
  </si>
  <si>
    <t>032-581-7791</t>
  </si>
  <si>
    <t>오성특수㈜</t>
  </si>
  <si>
    <t>2011-21
(11.11.03)</t>
  </si>
  <si>
    <t>정경일</t>
  </si>
  <si>
    <t>중봉대로 393번길 36 2층</t>
  </si>
  <si>
    <t>032-572-2300</t>
  </si>
  <si>
    <t>스카이상사</t>
  </si>
  <si>
    <t>2011-22
(11.12.16)</t>
  </si>
  <si>
    <t>김동욱</t>
  </si>
  <si>
    <t>검단일반사업단지 8b-18l</t>
  </si>
  <si>
    <t>032-564-8478</t>
  </si>
  <si>
    <t>태원자원</t>
  </si>
  <si>
    <t>2012-1
(12.2.28)</t>
  </si>
  <si>
    <t>금창용</t>
  </si>
  <si>
    <t>탁옥로73번길 55 제A동 102호 (연희동)
[연희동 711-3 제A동 102호]</t>
    <phoneticPr fontId="15" type="noConversion"/>
  </si>
  <si>
    <t>032-561-4406</t>
  </si>
  <si>
    <t>정맥산업</t>
  </si>
  <si>
    <t>2012-2
(12.3.9)</t>
  </si>
  <si>
    <t>김장수</t>
  </si>
  <si>
    <t>경서동 350-20 D동 201호</t>
  </si>
  <si>
    <t>032-582-7221</t>
  </si>
  <si>
    <t>부활자원</t>
  </si>
  <si>
    <t>2012-6
(12.6.28)</t>
  </si>
  <si>
    <t>김종출</t>
  </si>
  <si>
    <t>석남동 223-289번지 1층</t>
  </si>
  <si>
    <t>032-327-0524</t>
  </si>
  <si>
    <t>우리산업</t>
  </si>
  <si>
    <t>2012-7
(12.7.27)</t>
  </si>
  <si>
    <t>정종성</t>
  </si>
  <si>
    <t>마전동 676-2</t>
  </si>
  <si>
    <t>032-567-0033</t>
  </si>
  <si>
    <t>㈜영보산업</t>
  </si>
  <si>
    <t>2012-8
(12.7.30)</t>
  </si>
  <si>
    <t>변경수</t>
  </si>
  <si>
    <t>석남동 223-21[건지로 153번길 54]</t>
  </si>
  <si>
    <t>032-572-3220</t>
  </si>
  <si>
    <t>오성환경</t>
  </si>
  <si>
    <t>2012-10
(12.9.26)</t>
  </si>
  <si>
    <t>장상용</t>
  </si>
  <si>
    <t>가정동 511-5 1층</t>
  </si>
  <si>
    <t>032-581-4343</t>
  </si>
  <si>
    <t>삼일스텐레스</t>
  </si>
  <si>
    <t>2012-11
(12.9.26)</t>
  </si>
  <si>
    <t>곽연경</t>
  </si>
  <si>
    <t>오류동 441번지</t>
  </si>
  <si>
    <t>032-579-3540</t>
  </si>
  <si>
    <t>인홍상사㈜</t>
  </si>
  <si>
    <t>2012-12
(12.9.26)</t>
  </si>
  <si>
    <t>임병현
임민현</t>
    <phoneticPr fontId="15" type="noConversion"/>
  </si>
  <si>
    <t>오류동 검단일반산업단지 2-5블럭</t>
  </si>
  <si>
    <t>032-562-6091</t>
  </si>
  <si>
    <t>엘에스산업</t>
  </si>
  <si>
    <t>2012-13
(12.11.12)</t>
  </si>
  <si>
    <t>신재숙</t>
  </si>
  <si>
    <t>석남로 85-1 2층(석남동)</t>
  </si>
  <si>
    <t>032-581-2664</t>
  </si>
  <si>
    <t>㈜오성그린환경</t>
  </si>
  <si>
    <t>2012-2
(12.10.19)</t>
  </si>
  <si>
    <t>김종계</t>
  </si>
  <si>
    <t>심곡로 9, 112동 306호 (심곡동 336-1번지 광명아파트 112동 306호)</t>
    <phoneticPr fontId="15" type="noConversion"/>
  </si>
  <si>
    <t>032-565-4303</t>
  </si>
  <si>
    <t>㈜아이케이</t>
  </si>
  <si>
    <t>2005-8
(05.08.11)</t>
  </si>
  <si>
    <t>김상문
이상진</t>
  </si>
  <si>
    <t>오류동 1462-2, 1463, 1464,1468-1 1530, 1532, 1533, 1534, 1535, 1536</t>
  </si>
  <si>
    <t>032-563-3114,7114</t>
    <phoneticPr fontId="15" type="noConversion"/>
  </si>
  <si>
    <t>2000-14
(00.10.25)</t>
  </si>
  <si>
    <t>032-568-1009</t>
  </si>
  <si>
    <t>유창테크</t>
  </si>
  <si>
    <t>2013-3
(13.11.29)</t>
  </si>
  <si>
    <t>오인석</t>
  </si>
  <si>
    <t>오류동 1530-3 외 2필지</t>
  </si>
  <si>
    <t>032-566-1703</t>
  </si>
  <si>
    <t>부성자원</t>
  </si>
  <si>
    <t>2013-1
(13.01.31)</t>
  </si>
  <si>
    <t>박장희</t>
  </si>
  <si>
    <t>마전동 마전지구 25블럭 4롯트 3층 303호(87-1번지)</t>
  </si>
  <si>
    <t>032-563-9021</t>
  </si>
  <si>
    <t>단원환경</t>
  </si>
  <si>
    <t>2013-2
(13.02.22)</t>
  </si>
  <si>
    <t>이운수</t>
  </si>
  <si>
    <t>오류동 434-48 나동 204호</t>
  </si>
  <si>
    <t>032-561-1886</t>
  </si>
  <si>
    <t>제이앤씨</t>
  </si>
  <si>
    <t>2013-3
(13.03.06)</t>
  </si>
  <si>
    <t>조영진</t>
  </si>
  <si>
    <t>가좌동 173-226 3층2호</t>
  </si>
  <si>
    <t>032-573-8800</t>
  </si>
  <si>
    <t>(주)태산환경</t>
  </si>
  <si>
    <t>2013-4
(13.04.18)</t>
  </si>
  <si>
    <t>김경선</t>
  </si>
  <si>
    <t>오류동 434-222</t>
  </si>
  <si>
    <t>032-569-5881</t>
  </si>
  <si>
    <t>(주)천우벌크</t>
  </si>
  <si>
    <t>2013-6
(13.05.21)</t>
  </si>
  <si>
    <t>권영수</t>
  </si>
  <si>
    <t>원창동 132-25, 2층</t>
    <phoneticPr fontId="15" type="noConversion"/>
  </si>
  <si>
    <t>032-883-3806</t>
  </si>
  <si>
    <t>㈜더존환경</t>
  </si>
  <si>
    <t>2013-7
(13.06.04)</t>
  </si>
  <si>
    <t>강국원</t>
  </si>
  <si>
    <t>원당대로 265번길 20-43 (오류동)</t>
  </si>
  <si>
    <t>032-566-0322</t>
  </si>
  <si>
    <t>경인상사</t>
  </si>
  <si>
    <t>2013-8
(13.07.05)</t>
  </si>
  <si>
    <t>이창래</t>
  </si>
  <si>
    <t>가좌동 573-8</t>
  </si>
  <si>
    <t>032-578-4431</t>
  </si>
  <si>
    <t>진성그린㈜</t>
  </si>
  <si>
    <t>2013-11
(13.10.25)</t>
  </si>
  <si>
    <t>김근칠</t>
  </si>
  <si>
    <t>오류동 검단일반산업단지 36-1B</t>
  </si>
  <si>
    <t>032-563-5700</t>
  </si>
  <si>
    <t>세원임산</t>
  </si>
  <si>
    <t>2007-2
(07.01.03)</t>
  </si>
  <si>
    <t>손용기</t>
  </si>
  <si>
    <t>원당대로206번길30(오류동)</t>
  </si>
  <si>
    <t>032-568-3575</t>
  </si>
  <si>
    <t>2011-09
(11.04.05)</t>
  </si>
  <si>
    <t>㈜경인펄프</t>
  </si>
  <si>
    <t>2011-14
(11.05.31)</t>
  </si>
  <si>
    <t>변두한</t>
  </si>
  <si>
    <t>가좌동 180-151번지 2층</t>
  </si>
  <si>
    <t>032-577-2525</t>
  </si>
  <si>
    <t>㈜알쓰리텍</t>
  </si>
  <si>
    <t>2012-04
(12.06.04)</t>
  </si>
  <si>
    <t>최재덕</t>
  </si>
  <si>
    <t>마전동 마전지구 25블럭 3로트 301호(검단로623번길 9)</t>
  </si>
  <si>
    <t>032-569-0529</t>
  </si>
  <si>
    <t>청성환경㈜</t>
  </si>
  <si>
    <t>2013-05
(13.05.20)</t>
  </si>
  <si>
    <t>김병립</t>
  </si>
  <si>
    <t>032-567-8988</t>
  </si>
  <si>
    <t>정우메탈</t>
  </si>
  <si>
    <t>2013-10
(13.10.22)</t>
  </si>
  <si>
    <t>가좌동 576 B동 402호</t>
  </si>
  <si>
    <t>032-584-3884</t>
  </si>
  <si>
    <t>정금로지스틱㈜</t>
  </si>
  <si>
    <t>2014-09
(14.12.15)</t>
  </si>
  <si>
    <t>송재준</t>
  </si>
  <si>
    <t>연희로28번길 9-12, 102호(연희동, 아름빌상가)</t>
    <phoneticPr fontId="15" type="noConversion"/>
  </si>
  <si>
    <t>032-569-2323</t>
  </si>
  <si>
    <t>㈜금광개발</t>
  </si>
  <si>
    <t>2014-03
(14.03.06)</t>
  </si>
  <si>
    <t>박덕면</t>
  </si>
  <si>
    <t>가좌동 186-12, 3층</t>
  </si>
  <si>
    <t>032-567-7567</t>
  </si>
  <si>
    <t>㈜광진비철금속</t>
  </si>
  <si>
    <t>2014-02
(14.02.25)</t>
  </si>
  <si>
    <t>신현보</t>
  </si>
  <si>
    <t>한들로 94, 2층(백석동)</t>
  </si>
  <si>
    <t>032-832-5946</t>
  </si>
  <si>
    <t>우주자원㈜</t>
  </si>
  <si>
    <t>2014-04
(14.04.11</t>
  </si>
  <si>
    <t>이선미</t>
  </si>
  <si>
    <t>가좌동 184-17</t>
  </si>
  <si>
    <t>032-575-3090</t>
  </si>
  <si>
    <t>솔로몬산업</t>
  </si>
  <si>
    <t>2014-05
(14.04.18)</t>
  </si>
  <si>
    <t>곽진현</t>
  </si>
  <si>
    <t>심곡동 344-17</t>
  </si>
  <si>
    <t>032-566-7577</t>
  </si>
  <si>
    <t>㈜가달이엔티</t>
  </si>
  <si>
    <t>2014-06
(14.05.13)</t>
  </si>
  <si>
    <t>김미애</t>
  </si>
  <si>
    <t>석남동 577-45</t>
    <phoneticPr fontId="15" type="noConversion"/>
  </si>
  <si>
    <t>032-582-8855</t>
  </si>
  <si>
    <t>이랜드체육조경㈜</t>
  </si>
  <si>
    <t>2014-07
(14.06.30)</t>
  </si>
  <si>
    <t>한명진</t>
  </si>
  <si>
    <t>오류동 410-369, 3층</t>
  </si>
  <si>
    <t>032-564-7681</t>
  </si>
  <si>
    <t>형제자원</t>
  </si>
  <si>
    <t>2014-08
(14.07.17)</t>
  </si>
  <si>
    <t>서종연</t>
  </si>
  <si>
    <t>석남동 223-670</t>
  </si>
  <si>
    <t>032-584-7207</t>
  </si>
  <si>
    <t>㈜주평종합물류</t>
  </si>
  <si>
    <t>2014-09
(14.08.19)</t>
  </si>
  <si>
    <t>맹호승</t>
  </si>
  <si>
    <t>가좌동 212-8</t>
  </si>
  <si>
    <t>신성제이앤씨</t>
  </si>
  <si>
    <t>2014-1
(14.1.09)</t>
  </si>
  <si>
    <t>김진희</t>
  </si>
  <si>
    <t>가좌동 476-12, 15, 121호</t>
  </si>
  <si>
    <t>032-579-5566</t>
  </si>
  <si>
    <t>㈜다원환경</t>
  </si>
  <si>
    <t>2015-6
(15.10.19)</t>
  </si>
  <si>
    <t>김태식</t>
  </si>
  <si>
    <t>원당대로 245-11, 나동 203호(오류동)</t>
  </si>
  <si>
    <t>032-568-0706</t>
  </si>
  <si>
    <t>2015-8
(15.11.19)</t>
  </si>
  <si>
    <t>심곡로9, 112동 306호(심곡동)</t>
  </si>
  <si>
    <t>검단자원</t>
  </si>
  <si>
    <t>2015-9
(15.12.21)</t>
  </si>
  <si>
    <t>완정로 146, 315호(마전동, 리더스빌)</t>
  </si>
  <si>
    <t>-</t>
    <phoneticPr fontId="15" type="noConversion"/>
  </si>
  <si>
    <t>애창희자원</t>
  </si>
  <si>
    <t>2016-1
(16.01.08)</t>
  </si>
  <si>
    <t>승헌실업㈜</t>
  </si>
  <si>
    <t>2016-2
(16.01.22.)</t>
  </si>
  <si>
    <t>강재훈</t>
  </si>
  <si>
    <t>원당동 824-10 대산프라자 404호</t>
  </si>
  <si>
    <t>032-563-5581</t>
  </si>
  <si>
    <t>그린에너지개발㈜</t>
  </si>
  <si>
    <t>2016-3
(16.01.22.)</t>
  </si>
  <si>
    <t>임채환</t>
  </si>
  <si>
    <t>백석동 581(수도권매립관리공사 내 슬러지고화시설)</t>
  </si>
  <si>
    <t>032-564-3400</t>
  </si>
  <si>
    <t>신성환경</t>
  </si>
  <si>
    <t>2016-4
(16.03.02.)</t>
  </si>
  <si>
    <t>소현미
이성호</t>
    <phoneticPr fontId="15" type="noConversion"/>
  </si>
  <si>
    <t>심곡동 336-1, 8, 9번지 광명아파트 112동 212호</t>
  </si>
  <si>
    <t>국제상사</t>
  </si>
  <si>
    <t>2016-5
(16.03.11.)</t>
  </si>
  <si>
    <t>이항우</t>
  </si>
  <si>
    <t>오류동 1612-2(검단일반산업단지 2-10)</t>
  </si>
  <si>
    <t>032-549-0202</t>
  </si>
  <si>
    <t>(주)삼미재생산업</t>
  </si>
  <si>
    <t>2016-6
(16.03.14.)</t>
  </si>
  <si>
    <t>송영훈</t>
  </si>
  <si>
    <t>원당대로 840번길 5, 3층 303호(당하동, 장원프라자)</t>
  </si>
  <si>
    <t>032-264-0075</t>
  </si>
  <si>
    <t>로뎀플라스틱</t>
  </si>
  <si>
    <t>2016-7
(16.03.25.)</t>
  </si>
  <si>
    <t>노성환</t>
  </si>
  <si>
    <t>금곡동 272-3 2층</t>
  </si>
  <si>
    <t>032-563-0308</t>
  </si>
  <si>
    <t>현대알엔티</t>
  </si>
  <si>
    <t>2016-12
(16.07.04.)</t>
  </si>
  <si>
    <t>박종철</t>
  </si>
  <si>
    <t>중봉대로 785, 나동(경서동)</t>
  </si>
  <si>
    <t>032-773-9001</t>
  </si>
  <si>
    <t>인우자원</t>
  </si>
  <si>
    <t>2016-13
(16.08.09.)</t>
  </si>
  <si>
    <t>이종부</t>
  </si>
  <si>
    <t>가좌동 173-115</t>
  </si>
  <si>
    <t>032-203-8009</t>
  </si>
  <si>
    <t>㈜제이케이스틸</t>
  </si>
  <si>
    <t>2016-14
(16.08.12.)</t>
  </si>
  <si>
    <t>정욱재</t>
  </si>
  <si>
    <t>한들로 94-3(백석동)</t>
  </si>
  <si>
    <t>032-569-4427</t>
  </si>
  <si>
    <t>충북자원</t>
  </si>
  <si>
    <t>2016-15
(16.11.18.)</t>
  </si>
  <si>
    <t>양승배</t>
  </si>
  <si>
    <t>여우재로86번길 27,1층(가좌동)</t>
  </si>
  <si>
    <t>강화군계</t>
  </si>
  <si>
    <t>강화군</t>
  </si>
  <si>
    <t>(주)한강건설
환경</t>
  </si>
  <si>
    <t>2006-1호(2006.4.28)
2002-1호(2002.6.27)</t>
  </si>
  <si>
    <t>유관석</t>
  </si>
  <si>
    <t>불은면 신현리 1-4</t>
  </si>
  <si>
    <t>032-937-4117</t>
  </si>
  <si>
    <t>(주)한빛
환경</t>
  </si>
  <si>
    <t>2001-4호
(2001.12.20)</t>
  </si>
  <si>
    <t>최명순</t>
  </si>
  <si>
    <t>강화읍 남산리 43-2</t>
  </si>
  <si>
    <t>032-933-3844</t>
  </si>
  <si>
    <t>대한산업
개발㈜</t>
  </si>
  <si>
    <t>2006-2호
(2006.6.16)</t>
  </si>
  <si>
    <t>장미희</t>
  </si>
  <si>
    <t>강화읍 갑곳리 623-2</t>
  </si>
  <si>
    <t>032-932-6883</t>
  </si>
  <si>
    <t>송우
환경㈜</t>
  </si>
  <si>
    <t>2006-3호(2006.11.29)
2013-2호(2013.8.1)</t>
    <phoneticPr fontId="15" type="noConversion"/>
  </si>
  <si>
    <t>최흥곤</t>
  </si>
  <si>
    <t>강화읍 갑곳리 473-21</t>
  </si>
  <si>
    <t>032-934-0775</t>
  </si>
  <si>
    <t>엔지오종합
개발㈜</t>
  </si>
  <si>
    <t>2007-1호(2007.8.28)
2012-1호(2012.3.9)</t>
    <phoneticPr fontId="15" type="noConversion"/>
  </si>
  <si>
    <t>박신섭</t>
  </si>
  <si>
    <t>강화읍 용정리 1080 305호</t>
  </si>
  <si>
    <t>032-937-5537</t>
  </si>
  <si>
    <t>태영리사이클링㈜</t>
  </si>
  <si>
    <t>2007-2호
(2007.9.3)</t>
  </si>
  <si>
    <t>박재윤</t>
  </si>
  <si>
    <t>양도면 길정리 813-1</t>
  </si>
  <si>
    <t>032-933-8380</t>
  </si>
  <si>
    <t>(주)여명농산</t>
  </si>
  <si>
    <t>2009-1호
(2009.7.7)</t>
  </si>
  <si>
    <t>강완석</t>
  </si>
  <si>
    <t>강화읍 신문리 590-6</t>
  </si>
  <si>
    <t>032-933-4525</t>
  </si>
  <si>
    <t>한국UMT</t>
  </si>
  <si>
    <t>2010-1호
(2010.8.26)</t>
  </si>
  <si>
    <t>류천수</t>
  </si>
  <si>
    <t>불은면 삼성리 775-116</t>
  </si>
  <si>
    <t>태양
환경㈜</t>
  </si>
  <si>
    <t>신미옥</t>
  </si>
  <si>
    <t>강화읍 용정리 646-2</t>
  </si>
  <si>
    <t>032-933-9753</t>
  </si>
  <si>
    <t>서산비철
환경</t>
  </si>
  <si>
    <t>2013-1호
(2010.8.26)</t>
  </si>
  <si>
    <t>이종웅</t>
  </si>
  <si>
    <t>선원면 냉정리 389-2</t>
  </si>
  <si>
    <t>강화FC㈜</t>
  </si>
  <si>
    <t>2014-02호
(2014.2.27)</t>
    <phoneticPr fontId="15" type="noConversion"/>
  </si>
  <si>
    <t>나진열</t>
  </si>
  <si>
    <t>불은면 강화동로 694</t>
  </si>
  <si>
    <t>032-937-8072</t>
  </si>
  <si>
    <t>푸른환경</t>
  </si>
  <si>
    <t>2016-01호
(2016.2.28)</t>
    <phoneticPr fontId="15" type="noConversion"/>
  </si>
  <si>
    <t>김준형</t>
  </si>
  <si>
    <t>강화읍 중앙로74번길10</t>
    <phoneticPr fontId="15" type="noConversion"/>
  </si>
  <si>
    <t>옹진군계</t>
  </si>
  <si>
    <t>옹진군</t>
  </si>
  <si>
    <t>영흥환경</t>
  </si>
  <si>
    <t>2005-1호
(2007.1.31)</t>
    <phoneticPr fontId="15" type="noConversion"/>
  </si>
  <si>
    <t>김기창</t>
  </si>
  <si>
    <t>영흥면 외리 707-19</t>
    <phoneticPr fontId="15" type="noConversion"/>
  </si>
  <si>
    <t>032-886-1774</t>
  </si>
  <si>
    <t>한구종합환경</t>
  </si>
  <si>
    <t>2012-1
(2012.4.10)</t>
  </si>
  <si>
    <t>정영미</t>
  </si>
  <si>
    <t>영흥면 내리 178-78</t>
    <phoneticPr fontId="15" type="noConversion"/>
  </si>
  <si>
    <t>032-886-5884</t>
  </si>
  <si>
    <t>경제청계</t>
    <phoneticPr fontId="15" type="noConversion"/>
  </si>
  <si>
    <t>경제청
(영종)</t>
    <phoneticPr fontId="15" type="noConversion"/>
  </si>
  <si>
    <t>경인에코텍</t>
  </si>
  <si>
    <t>2010-1</t>
  </si>
  <si>
    <t>김빈</t>
  </si>
  <si>
    <t>중구 공항동로295번길 77-6</t>
  </si>
  <si>
    <t>032-744-5020</t>
  </si>
  <si>
    <t>경제청
(청라)</t>
    <phoneticPr fontId="15" type="noConversion"/>
  </si>
  <si>
    <t>LC(엘씨)산업</t>
  </si>
  <si>
    <t>제2016-1호</t>
    <phoneticPr fontId="6" type="noConversion"/>
  </si>
  <si>
    <t>안광수</t>
  </si>
  <si>
    <t>서구 청라라임로 86, 242동1004호(연희동, 광명메이루즈)</t>
    <phoneticPr fontId="15" type="noConversion"/>
  </si>
  <si>
    <t>광주</t>
  </si>
  <si>
    <t>소계</t>
  </si>
  <si>
    <t>동구</t>
  </si>
  <si>
    <t>(자)광주미화</t>
  </si>
  <si>
    <t>1998-1
(1998.07.29)</t>
  </si>
  <si>
    <t>장원명</t>
  </si>
  <si>
    <t>남문로 285(내남동)</t>
  </si>
  <si>
    <t>062-234-0973</t>
  </si>
  <si>
    <t>㈜금호환경</t>
  </si>
  <si>
    <t>2011-1
(2011.03.11)</t>
  </si>
  <si>
    <t>조정란</t>
  </si>
  <si>
    <t>소태길 70(소태동)</t>
  </si>
  <si>
    <t>062-224-5959</t>
  </si>
  <si>
    <t>㈜보강</t>
  </si>
  <si>
    <t>2012-1
(2012.02.03)</t>
  </si>
  <si>
    <t>무등로307번길 12(계림동)</t>
  </si>
  <si>
    <t>062-512-9917</t>
  </si>
  <si>
    <t>㈜두리환경</t>
  </si>
  <si>
    <t>2013-2
(2013.12.02)</t>
  </si>
  <si>
    <t>송병기</t>
  </si>
  <si>
    <t>동명로 36(동명동)</t>
  </si>
  <si>
    <t>062-225-1007</t>
  </si>
  <si>
    <t>㈜명성환경</t>
  </si>
  <si>
    <t>1998-14(1998.8.18)</t>
  </si>
  <si>
    <t>홍기석, 원남희</t>
  </si>
  <si>
    <t>매월1로 50-4</t>
  </si>
  <si>
    <t>062-675-4200</t>
  </si>
  <si>
    <t>유성환경㈜</t>
  </si>
  <si>
    <t>2013-9(2013.10.31)</t>
  </si>
  <si>
    <t>임이정</t>
  </si>
  <si>
    <t>매월2로 53, 9동 232호</t>
  </si>
  <si>
    <t>062-385-4360</t>
  </si>
  <si>
    <t>제암상사</t>
  </si>
  <si>
    <t>2014-3(2014.11.28)</t>
  </si>
  <si>
    <t>정이식</t>
  </si>
  <si>
    <t>하남대로550번길 23</t>
  </si>
  <si>
    <t>062-513-5658</t>
  </si>
  <si>
    <t>㈜만수환경</t>
  </si>
  <si>
    <t>2011-3(2009.09.04)</t>
  </si>
  <si>
    <t>김상돈</t>
  </si>
  <si>
    <t>하남대로550번길 19-13</t>
  </si>
  <si>
    <t>062-513-3812</t>
  </si>
  <si>
    <t>㈜아주환경</t>
  </si>
  <si>
    <t>2013-7(2013.7.16)</t>
  </si>
  <si>
    <t>김대정</t>
  </si>
  <si>
    <t>치평로 63</t>
  </si>
  <si>
    <t>062-384-2286</t>
  </si>
  <si>
    <t>남도자원화</t>
  </si>
  <si>
    <t>2013-8(2013.8.16)</t>
  </si>
  <si>
    <t>김용훈</t>
  </si>
  <si>
    <t>치평로 124, 801호</t>
  </si>
  <si>
    <t>062-385-0255</t>
  </si>
  <si>
    <t>2014-2(2014.10.23)</t>
  </si>
  <si>
    <t>성심환경</t>
  </si>
  <si>
    <t>2015-3(2015.9.14)</t>
  </si>
  <si>
    <t>주점숙</t>
  </si>
  <si>
    <t>화개1로 24번길 9, 108동 1205호</t>
  </si>
  <si>
    <t>062-575-6620</t>
  </si>
  <si>
    <t>호남자원</t>
  </si>
  <si>
    <t>2015-4(2015.12.14)</t>
  </si>
  <si>
    <t>김형윤</t>
  </si>
  <si>
    <t>풍서우로 172(벽진동)</t>
  </si>
  <si>
    <t>062-383-0125</t>
  </si>
  <si>
    <t>대명크린</t>
  </si>
  <si>
    <t>1998-1(2010.4.16)</t>
  </si>
  <si>
    <t>정진환</t>
  </si>
  <si>
    <t>062-373-2900</t>
  </si>
  <si>
    <t>(주)다올이엔씨컴</t>
  </si>
  <si>
    <t>2015-1
(2015.12.24)</t>
  </si>
  <si>
    <t>박성진</t>
  </si>
  <si>
    <t>송하동 270-8</t>
  </si>
  <si>
    <t>062-682-8745</t>
  </si>
  <si>
    <t>신궁산업㈜</t>
  </si>
  <si>
    <t>2009-1
(2009.7.10)</t>
  </si>
  <si>
    <t>김용연</t>
  </si>
  <si>
    <t>송하동566-2</t>
  </si>
  <si>
    <t>062-651-4564</t>
  </si>
  <si>
    <t>(주)광주서석공사</t>
  </si>
  <si>
    <t>제1호(1995.2.22)
2010-1(2010.5.10)</t>
  </si>
  <si>
    <t>장현철</t>
  </si>
  <si>
    <t>송하동250-8</t>
  </si>
  <si>
    <t>062-674-2102</t>
  </si>
  <si>
    <t>(주)지구환경서비스</t>
  </si>
  <si>
    <t>2000-6(2000.10.10)
2004-8(2004.6.8)</t>
  </si>
  <si>
    <t>노광직</t>
  </si>
  <si>
    <t>송하동251-3</t>
  </si>
  <si>
    <t>062-675-1247</t>
  </si>
  <si>
    <t>㈜중경</t>
  </si>
  <si>
    <t>2008-2(2008.3.4)
2008-3(2008.3.4)</t>
  </si>
  <si>
    <t>박선희</t>
  </si>
  <si>
    <t>서문대로836(2F) 무진상가85호</t>
  </si>
  <si>
    <t>062-672-9336</t>
  </si>
  <si>
    <t>만복환경</t>
  </si>
  <si>
    <t>2010-2(2010.05.31)
2014-3(2014.12.04)</t>
  </si>
  <si>
    <t>박내화,
형순덕</t>
  </si>
  <si>
    <t>백운동 613-6</t>
  </si>
  <si>
    <t>062-673-5177</t>
  </si>
  <si>
    <t>㈜자연환경산업</t>
  </si>
  <si>
    <t>2014-2
(2014.11.26)</t>
  </si>
  <si>
    <t>백은순</t>
  </si>
  <si>
    <t>송암로 78</t>
  </si>
  <si>
    <t>현주산업</t>
  </si>
  <si>
    <t>2016-1
(2016.08.30)</t>
  </si>
  <si>
    <t>김재승</t>
  </si>
  <si>
    <t>서문대로 477</t>
  </si>
  <si>
    <t>062-374-2544</t>
  </si>
  <si>
    <t>북구계</t>
  </si>
  <si>
    <t>북구</t>
  </si>
  <si>
    <t>㈜금광공사</t>
  </si>
  <si>
    <t>북구 제1호(1988.10.01)
북구 제5호(2000.12.22)
북구 제9호(2002.07.25)</t>
  </si>
  <si>
    <t>김환국</t>
  </si>
  <si>
    <t>불태1로 8(대촌동)</t>
  </si>
  <si>
    <t>062-971-0243</t>
  </si>
  <si>
    <t>동아유지</t>
  </si>
  <si>
    <t>북구 제8호(2001.07.30)</t>
  </si>
  <si>
    <t>노병완</t>
  </si>
  <si>
    <t>양일로 190(양산동)</t>
  </si>
  <si>
    <t>062-521-2814</t>
  </si>
  <si>
    <t>코리아상사</t>
  </si>
  <si>
    <t>북구 제15호(2007.05.29)</t>
  </si>
  <si>
    <t>나진수</t>
  </si>
  <si>
    <t>무등로 68-7(임동)</t>
  </si>
  <si>
    <t>062-576-3110</t>
  </si>
  <si>
    <t>㈜녹색환경</t>
  </si>
  <si>
    <t>북구 제26호(2009.09.17)</t>
  </si>
  <si>
    <t>이락진</t>
  </si>
  <si>
    <t>하서로523번길 89(용두동)</t>
  </si>
  <si>
    <t>062-268-0041</t>
  </si>
  <si>
    <t>환경산업</t>
  </si>
  <si>
    <t>북구 제27호(2009.11.03)</t>
  </si>
  <si>
    <t>이현희</t>
  </si>
  <si>
    <t>동운로52번길 19(동림동)</t>
  </si>
  <si>
    <t>062-514-6760</t>
  </si>
  <si>
    <t>㈜덕유환경개발</t>
  </si>
  <si>
    <t>북구 제28호(2010.12.23)
북구 제56호(2015.02.13.)</t>
  </si>
  <si>
    <t>이이균</t>
  </si>
  <si>
    <t>무등로180번길 12, 735호(신안동)</t>
  </si>
  <si>
    <t>062-524-0400</t>
  </si>
  <si>
    <t>북구 제39호(2013.02.04.)</t>
  </si>
  <si>
    <t>김태남</t>
  </si>
  <si>
    <t>동문대로100번길 23(두암동)</t>
  </si>
  <si>
    <t>국보운수</t>
  </si>
  <si>
    <t>북구 제39호(2013.03.26.)</t>
  </si>
  <si>
    <t>박성준</t>
  </si>
  <si>
    <t>동문대로 280(각화동)</t>
  </si>
  <si>
    <t>062-267-2403</t>
  </si>
  <si>
    <t>㈜에코제네텍</t>
  </si>
  <si>
    <t>북구 제47호(2013.10.07)</t>
  </si>
  <si>
    <t>임태진</t>
  </si>
  <si>
    <t>서림로 125(임동)</t>
  </si>
  <si>
    <t>062-564-2566</t>
  </si>
  <si>
    <t>매일유지</t>
  </si>
  <si>
    <t>북구 제50호(2014.01.23.)</t>
  </si>
  <si>
    <t>김정숙</t>
  </si>
  <si>
    <t>하서로176번길 32(양산동)</t>
  </si>
  <si>
    <t>062-571-3118</t>
  </si>
  <si>
    <t>주식회사
세복환경산업</t>
  </si>
  <si>
    <t>북구 제51호(2014.05.27)</t>
  </si>
  <si>
    <t>김영숙</t>
  </si>
  <si>
    <t>필문대로11번길 12(풍향동)</t>
  </si>
  <si>
    <t>062-400-1399</t>
  </si>
  <si>
    <t>㈜조선물산</t>
  </si>
  <si>
    <t>북구 제53호(2014.08.05)
북구 제59호(2015.08.20)</t>
  </si>
  <si>
    <t>박상종</t>
  </si>
  <si>
    <t>하남대로 505(동림동)</t>
  </si>
  <si>
    <t>062-952-2216</t>
  </si>
  <si>
    <t>성명산업(유)</t>
  </si>
  <si>
    <t>북구 제58호(2015.05.20)</t>
  </si>
  <si>
    <t>김재홍</t>
  </si>
  <si>
    <t>우치로 690(생용동)</t>
  </si>
  <si>
    <t>062-575-7921</t>
  </si>
  <si>
    <t>㈜정도그린산업</t>
  </si>
  <si>
    <t>북구 제61호(2015.12.30)</t>
  </si>
  <si>
    <t>이승일</t>
  </si>
  <si>
    <t>하서로 652-7(지야동)</t>
  </si>
  <si>
    <t>062-571-3477</t>
  </si>
  <si>
    <t>함평유지</t>
  </si>
  <si>
    <t>북구 제62호(2016.02.05)</t>
  </si>
  <si>
    <t>우절조</t>
  </si>
  <si>
    <t>버들로19번길 36(유동)</t>
  </si>
  <si>
    <t>㈜영진물류</t>
  </si>
  <si>
    <t>북구 제64호(2016.05.19)</t>
  </si>
  <si>
    <t>이기영</t>
  </si>
  <si>
    <t>임방울대로1042번길 49, 201호(신용동)</t>
  </si>
  <si>
    <t>062-955-9988</t>
  </si>
  <si>
    <t>㈜고서삼화자원</t>
  </si>
  <si>
    <t>북구 제68호(2016.12.21.)</t>
  </si>
  <si>
    <t>이형수</t>
  </si>
  <si>
    <t>민주로29-7(운정동)</t>
  </si>
  <si>
    <t>062-264-3500</t>
  </si>
  <si>
    <t>(유)대명운수</t>
  </si>
  <si>
    <t>북구 제2호(1998.12.24)</t>
  </si>
  <si>
    <t>허준</t>
  </si>
  <si>
    <t>062-712-3200</t>
  </si>
  <si>
    <t>거부환경</t>
  </si>
  <si>
    <t>북구 제46호(2013.08.06)</t>
  </si>
  <si>
    <t>동림동 701-1</t>
  </si>
  <si>
    <t>DS환경</t>
  </si>
  <si>
    <t>북구 제60호(2015.12.8)</t>
  </si>
  <si>
    <t>김동철</t>
  </si>
  <si>
    <t>동운로32번길 30(동림동)</t>
  </si>
  <si>
    <t>062-522-3410</t>
  </si>
  <si>
    <t>광산구계</t>
  </si>
  <si>
    <t>광산구</t>
  </si>
  <si>
    <t>광산구시설관리공단</t>
  </si>
  <si>
    <t>제15-7호
(2015.7.1)</t>
  </si>
  <si>
    <t>김삼호</t>
  </si>
  <si>
    <t>무진대로211번길 28(우산동)</t>
  </si>
  <si>
    <t>062-960-9935</t>
  </si>
  <si>
    <t>클린광산협동조합</t>
  </si>
  <si>
    <t>제1-30호
(2012.12.28)</t>
  </si>
  <si>
    <t>김성복</t>
  </si>
  <si>
    <t>상무대로 507-6(우산동)</t>
  </si>
  <si>
    <t>062-951-8444</t>
  </si>
  <si>
    <t>고려환경산업</t>
  </si>
  <si>
    <t>제05-3호
(2005.02.19)</t>
  </si>
  <si>
    <t>곽명구</t>
  </si>
  <si>
    <t>대산로 76-25</t>
  </si>
  <si>
    <t>062-943-9887</t>
  </si>
  <si>
    <t>송광미화</t>
  </si>
  <si>
    <t>제4호
(2005.02.25)</t>
  </si>
  <si>
    <t>최귀숙</t>
  </si>
  <si>
    <t>평동산단로 196-16</t>
  </si>
  <si>
    <t>062-944-8001</t>
  </si>
  <si>
    <t>신흥자원㈜</t>
  </si>
  <si>
    <t>제1-10호
(2008.06.10)</t>
  </si>
  <si>
    <t>최한호</t>
  </si>
  <si>
    <t>북문대로420번길 150(신창동)</t>
  </si>
  <si>
    <t>062-955-3377</t>
  </si>
  <si>
    <t>㈜그린피아</t>
  </si>
  <si>
    <t>제1-20호
(2010.09.09)</t>
  </si>
  <si>
    <t>민성철</t>
  </si>
  <si>
    <t>반원안길 7(신창동)</t>
  </si>
  <si>
    <t>062-953-4000</t>
  </si>
  <si>
    <t>(유)대동자원</t>
  </si>
  <si>
    <t>제1-24호
(2011.11.11)</t>
  </si>
  <si>
    <t>국예숙</t>
  </si>
  <si>
    <t>임방울대로825번길 22-15(쌍암동)</t>
  </si>
  <si>
    <t>062-971-6922</t>
  </si>
  <si>
    <t>영풍타이어</t>
  </si>
  <si>
    <t>제1-23호
(2011.07.25)</t>
  </si>
  <si>
    <t>박송규</t>
  </si>
  <si>
    <t>목련로 270(운남동)</t>
  </si>
  <si>
    <t>062-955-4332</t>
  </si>
  <si>
    <t>㈜청마</t>
  </si>
  <si>
    <t>제14-16호
(2014.08.13)</t>
  </si>
  <si>
    <t>임철연</t>
  </si>
  <si>
    <t>신가매결길 67</t>
  </si>
  <si>
    <t>062-941-6550</t>
  </si>
  <si>
    <t>광주유지</t>
  </si>
  <si>
    <t>제1-32호
(2013.05.16)</t>
  </si>
  <si>
    <t>임용완</t>
  </si>
  <si>
    <t>송촌길79번길 47(송촌동)</t>
  </si>
  <si>
    <t>062-945-4569</t>
  </si>
  <si>
    <t>㈜청하환경산업</t>
  </si>
  <si>
    <t>제1-9호
(2007.12.13)</t>
  </si>
  <si>
    <t>김현석</t>
  </si>
  <si>
    <t>진곡산단중앙로 42</t>
  </si>
  <si>
    <t>062-374-9996</t>
  </si>
  <si>
    <t>㈜무진환경기술</t>
  </si>
  <si>
    <t>제1-15호
(2009.03.18)</t>
  </si>
  <si>
    <t>박민철</t>
  </si>
  <si>
    <t>임곡로 633(안청동)</t>
  </si>
  <si>
    <t>062-959-0082</t>
  </si>
  <si>
    <t>㈜대림산업</t>
  </si>
  <si>
    <t>제1-18호
(2009.08.04)</t>
  </si>
  <si>
    <t>박종식</t>
  </si>
  <si>
    <t>하남산단7번로 42-3</t>
  </si>
  <si>
    <t>062-955-0017</t>
  </si>
  <si>
    <t>㈜빛고을환경</t>
  </si>
  <si>
    <t>제09-6호
(2009.12.29)</t>
  </si>
  <si>
    <t>정금례</t>
  </si>
  <si>
    <t>도천남길 41-27</t>
  </si>
  <si>
    <t>062-954-7600</t>
  </si>
  <si>
    <t>㈜극동환경</t>
  </si>
  <si>
    <t>제1-21호
(2010.10.25)</t>
  </si>
  <si>
    <t>김용곤</t>
  </si>
  <si>
    <t>북문대로 629-16(수완동)</t>
  </si>
  <si>
    <t>062-959-1812</t>
  </si>
  <si>
    <t>㈜에이지엠환경자원</t>
  </si>
  <si>
    <t>제1-27호
(2012.03.08)</t>
  </si>
  <si>
    <t>안구명</t>
  </si>
  <si>
    <t>북문대로 763-1</t>
  </si>
  <si>
    <t>062-971-8600</t>
  </si>
  <si>
    <t>㈜형동산업환경</t>
  </si>
  <si>
    <t>제07-9호
(2007.08.06)</t>
  </si>
  <si>
    <t>윤명식</t>
  </si>
  <si>
    <t>도천남길 38-20(도천동)</t>
  </si>
  <si>
    <t>062-954-6300</t>
  </si>
  <si>
    <t>국토환경㈜</t>
  </si>
  <si>
    <t>제12-05호
(2012.05.31)</t>
  </si>
  <si>
    <t>구근홍</t>
  </si>
  <si>
    <t>북문대로 363-86(신창동)</t>
  </si>
  <si>
    <t>062-961-9097</t>
  </si>
  <si>
    <t>㈜대호환경</t>
  </si>
  <si>
    <t>제05-07호
(2005.05.31)</t>
  </si>
  <si>
    <t>장성욱</t>
  </si>
  <si>
    <t>수남길 77</t>
  </si>
  <si>
    <t>062-951-7684</t>
  </si>
  <si>
    <t>㈜무등환경</t>
  </si>
  <si>
    <t>제2-18호
(2005.06.08)</t>
  </si>
  <si>
    <t>박기종</t>
  </si>
  <si>
    <t>금봉로 18, 104호(라인2차상가)</t>
  </si>
  <si>
    <t>062-946-0100</t>
  </si>
  <si>
    <t>㈜정우화학</t>
  </si>
  <si>
    <t>제05-03호
(2005.07.21)</t>
  </si>
  <si>
    <t>위석량</t>
  </si>
  <si>
    <t>하남산단1번로 33</t>
  </si>
  <si>
    <t>062-951-8895</t>
  </si>
  <si>
    <t>㈜대건운송</t>
  </si>
  <si>
    <t>제2-20호
(2005.08.17)</t>
  </si>
  <si>
    <t>기윤서</t>
  </si>
  <si>
    <t>비아로62번길 12, 208호</t>
  </si>
  <si>
    <t>062-951-5420</t>
  </si>
  <si>
    <t>(유)초록환경</t>
  </si>
  <si>
    <t>제2-3호
(2013.05.30)</t>
  </si>
  <si>
    <t>김철완</t>
  </si>
  <si>
    <t>신창로8-18</t>
  </si>
  <si>
    <t>062-954-8272</t>
  </si>
  <si>
    <t>㈜해주운송</t>
  </si>
  <si>
    <t>제11-04호
(2011.05.16.)</t>
  </si>
  <si>
    <t>정명옥</t>
  </si>
  <si>
    <t>도천남길 21(도천동)</t>
  </si>
  <si>
    <t>062-962-8204</t>
  </si>
  <si>
    <t>신흥통운㈜</t>
  </si>
  <si>
    <t>제11-06호
(2011.08.24)</t>
  </si>
  <si>
    <t>이순덕</t>
  </si>
  <si>
    <t>북문대로420번길150(신창동)</t>
  </si>
  <si>
    <t>내포산업㈜</t>
  </si>
  <si>
    <t>제12-04호
(2012.03.22.)</t>
  </si>
  <si>
    <t>박미자</t>
  </si>
  <si>
    <t>장신로 31, 3층(장덕동, 서교빌딩)</t>
  </si>
  <si>
    <t>062-952-1256~7</t>
  </si>
  <si>
    <t>㈜송대에코</t>
  </si>
  <si>
    <t>제2-9호
(2002.09.17)</t>
  </si>
  <si>
    <t>김옥녀</t>
  </si>
  <si>
    <t>동곡로194번길 137(유계동)</t>
  </si>
  <si>
    <t>062-944-0930</t>
  </si>
  <si>
    <t>일성환경</t>
  </si>
  <si>
    <t>제2-26호
(2006.05.26)</t>
  </si>
  <si>
    <t>고봉로 126-21(하남동)</t>
  </si>
  <si>
    <t>062-954-4959</t>
  </si>
  <si>
    <t>㈜대림환경</t>
  </si>
  <si>
    <t>제2-27호
(2010.09.24)</t>
  </si>
  <si>
    <t>김상문</t>
  </si>
  <si>
    <t>풍영정길 9(신창동)</t>
  </si>
  <si>
    <t>062-955-7199</t>
  </si>
  <si>
    <t>(유)남양통운</t>
  </si>
  <si>
    <t>제11-05호
(2011.07.25)</t>
  </si>
  <si>
    <t>이설규</t>
  </si>
  <si>
    <t>사암로 764-29(도천동)</t>
  </si>
  <si>
    <t>062-962-2020</t>
  </si>
  <si>
    <t>제2-14호
(2004.10.01)</t>
  </si>
  <si>
    <t>하남산단3번로 137(장덕동)</t>
  </si>
  <si>
    <t>남영타이어</t>
  </si>
  <si>
    <t>제09-2호
(2009.05.12)</t>
  </si>
  <si>
    <t>남정호, 김봉화</t>
  </si>
  <si>
    <t>지로길 76-4(지죽동)</t>
  </si>
  <si>
    <t>062-946-2255</t>
  </si>
  <si>
    <t>근영환경</t>
  </si>
  <si>
    <t>제2-1호
(2013.1.2)</t>
  </si>
  <si>
    <t>김근영</t>
  </si>
  <si>
    <t>도천북길59(도천동)</t>
  </si>
  <si>
    <t>062-974-3445</t>
  </si>
  <si>
    <t>㈜삼삼로지스</t>
  </si>
  <si>
    <t>제1-25호
(2011.11.19)</t>
  </si>
  <si>
    <t>정무일</t>
  </si>
  <si>
    <t>사암로 800(도천동)</t>
  </si>
  <si>
    <t>062-952-6011</t>
  </si>
  <si>
    <t>(2011.12.19.)</t>
  </si>
  <si>
    <t>(유)희망광산</t>
  </si>
  <si>
    <t>제14-1호
(2014.1.7)</t>
  </si>
  <si>
    <t>염찬희</t>
  </si>
  <si>
    <t>사암로 860-7(도천동)</t>
  </si>
  <si>
    <t>062-444-1305</t>
  </si>
  <si>
    <t>(유)수레로지텍</t>
  </si>
  <si>
    <t>제14-02호
(2014.1.16)</t>
  </si>
  <si>
    <t>장청</t>
  </si>
  <si>
    <t>풍영철길로 15, 132호 (우산동)</t>
  </si>
  <si>
    <t>062-611-8831</t>
  </si>
  <si>
    <t>(유)한솔기업</t>
  </si>
  <si>
    <t>제14-05호
(2014.2.21)</t>
  </si>
  <si>
    <t>황장선</t>
  </si>
  <si>
    <t>무진대로 282, 10층(우산동)</t>
  </si>
  <si>
    <t>062-571-2488</t>
  </si>
  <si>
    <t>㈜세운환경</t>
  </si>
  <si>
    <t>제15-18호
(2001.5.17)</t>
  </si>
  <si>
    <t>이맹호</t>
  </si>
  <si>
    <t>월전로 10-31</t>
  </si>
  <si>
    <t>062-574-6536</t>
  </si>
  <si>
    <t>자연환경(유)</t>
  </si>
  <si>
    <t>제15-13호
(2005.2.4)</t>
  </si>
  <si>
    <t>이승용</t>
  </si>
  <si>
    <t>우산천변길 67-30</t>
  </si>
  <si>
    <t>062-674-2060</t>
  </si>
  <si>
    <t>태산환경</t>
  </si>
  <si>
    <t>제15-03호
(2015.1.28)</t>
  </si>
  <si>
    <t>김기현</t>
  </si>
  <si>
    <t>고봉로 76</t>
  </si>
  <si>
    <t>062-959-8300</t>
  </si>
  <si>
    <t>흥성산업</t>
  </si>
  <si>
    <t>제14-13호
(2014.4.30)</t>
  </si>
  <si>
    <t>이경희</t>
  </si>
  <si>
    <t>사암로340번길 30</t>
  </si>
  <si>
    <t>062-959-8301</t>
  </si>
  <si>
    <t>광성화물</t>
  </si>
  <si>
    <t>제16-05호
(2016.10.10)</t>
    <phoneticPr fontId="6" type="noConversion"/>
  </si>
  <si>
    <t>박동호</t>
  </si>
  <si>
    <t>어등대로 591</t>
  </si>
  <si>
    <t>062-942-2725</t>
  </si>
  <si>
    <t>대주환경자원</t>
  </si>
  <si>
    <t>제15-05호
(2015.4.6)</t>
  </si>
  <si>
    <t>이규동</t>
  </si>
  <si>
    <t>평동매화길 1</t>
  </si>
  <si>
    <t>062-941-2808</t>
  </si>
  <si>
    <t>디딤환경산업</t>
  </si>
  <si>
    <t>제15-15호
(2015.11.13)</t>
    <phoneticPr fontId="6" type="noConversion"/>
  </si>
  <si>
    <t>어등대로647번길 3</t>
  </si>
  <si>
    <t>062-943-5001</t>
  </si>
  <si>
    <t>디에이치크린텍</t>
  </si>
  <si>
    <t>제15-14호
(2015.10.20)</t>
    <phoneticPr fontId="6" type="noConversion"/>
  </si>
  <si>
    <t>김명수</t>
  </si>
  <si>
    <t>월계로130번길 37-6</t>
  </si>
  <si>
    <t>062-431-1211</t>
  </si>
  <si>
    <t>미광물류</t>
  </si>
  <si>
    <t>제16-02호
(2016.6.3)</t>
  </si>
  <si>
    <t>최치규</t>
  </si>
  <si>
    <t>장신로 31</t>
  </si>
  <si>
    <t>062-956-1775</t>
  </si>
  <si>
    <t>대전</t>
    <phoneticPr fontId="15" type="noConversion"/>
  </si>
  <si>
    <t>우리환경㈜</t>
    <phoneticPr fontId="15" type="noConversion"/>
  </si>
  <si>
    <t>제2003-1호
(2003.02.18)</t>
    <phoneticPr fontId="15" type="noConversion"/>
  </si>
  <si>
    <t>조영일</t>
    <phoneticPr fontId="15" type="noConversion"/>
  </si>
  <si>
    <t>옥천로176번길 15-4, 3층 1호(판암동, 동진프라자)</t>
    <phoneticPr fontId="15" type="noConversion"/>
  </si>
  <si>
    <t>042-273-7482</t>
    <phoneticPr fontId="15" type="noConversion"/>
  </si>
  <si>
    <t>모음자원</t>
    <phoneticPr fontId="15" type="noConversion"/>
  </si>
  <si>
    <t>제2014-1호
(2014.01.15)</t>
    <phoneticPr fontId="15" type="noConversion"/>
  </si>
  <si>
    <t>송흥섭</t>
    <phoneticPr fontId="15" type="noConversion"/>
  </si>
  <si>
    <t>동대전로 62, 2층(대동)</t>
    <phoneticPr fontId="15" type="noConversion"/>
  </si>
  <si>
    <t>충대환경</t>
  </si>
  <si>
    <t>제47호
(2007.05.16)</t>
    <phoneticPr fontId="15" type="noConversion"/>
  </si>
  <si>
    <t>변외석</t>
  </si>
  <si>
    <t>천근로 13-2 (문화동)</t>
    <phoneticPr fontId="15" type="noConversion"/>
  </si>
  <si>
    <t>042-581-1193</t>
  </si>
  <si>
    <t>㈜성진타이어</t>
  </si>
  <si>
    <t>제2015-4호
(2015-9-8)</t>
    <phoneticPr fontId="15" type="noConversion"/>
  </si>
  <si>
    <t>최성종</t>
  </si>
  <si>
    <t>산성동 168-14</t>
    <phoneticPr fontId="15" type="noConversion"/>
  </si>
  <si>
    <t>042-582-8852</t>
  </si>
  <si>
    <t>남일기업</t>
  </si>
  <si>
    <t>제32호
(2002.11.02)</t>
    <phoneticPr fontId="15" type="noConversion"/>
  </si>
  <si>
    <t>이남모</t>
  </si>
  <si>
    <t>석교동 99-1</t>
    <phoneticPr fontId="15" type="noConversion"/>
  </si>
  <si>
    <t>042-272-0330</t>
  </si>
  <si>
    <t>성효유지(유)</t>
  </si>
  <si>
    <t>제2014-1호
(2014.01.03)</t>
    <phoneticPr fontId="15" type="noConversion"/>
  </si>
  <si>
    <t>성정관</t>
  </si>
  <si>
    <t>성산로14번길 20 (안영동)</t>
    <phoneticPr fontId="15" type="noConversion"/>
  </si>
  <si>
    <t>042-581-2225</t>
  </si>
  <si>
    <t>제9호
(1998.05.25)</t>
    <phoneticPr fontId="15" type="noConversion"/>
  </si>
  <si>
    <t>세계자원</t>
  </si>
  <si>
    <t>제60호
(2010.04.09)</t>
    <phoneticPr fontId="15" type="noConversion"/>
  </si>
  <si>
    <t>박준범</t>
  </si>
  <si>
    <t>유등천동로 634 (용두동)</t>
    <phoneticPr fontId="15" type="noConversion"/>
  </si>
  <si>
    <t>042-252-8770</t>
  </si>
  <si>
    <t>㈜세경</t>
  </si>
  <si>
    <t>제35호
(2003.05.28)</t>
    <phoneticPr fontId="15" type="noConversion"/>
  </si>
  <si>
    <t>대종로704번길 65 (중촌동)</t>
    <phoneticPr fontId="15" type="noConversion"/>
  </si>
  <si>
    <t>042-255-4247</t>
  </si>
  <si>
    <t>창대환경</t>
  </si>
  <si>
    <t>제58호
(2001.05.14)</t>
    <phoneticPr fontId="15" type="noConversion"/>
  </si>
  <si>
    <t>송석신</t>
  </si>
  <si>
    <t>태평로 35, 214동 701호(태평동, 버드내마을(아))</t>
    <phoneticPr fontId="15" type="noConversion"/>
  </si>
  <si>
    <t>042-524-4348</t>
  </si>
  <si>
    <t>서광산업</t>
    <phoneticPr fontId="15" type="noConversion"/>
  </si>
  <si>
    <t>제1호
(1995.11.29)</t>
    <phoneticPr fontId="15" type="noConversion"/>
  </si>
  <si>
    <t>박길하</t>
    <phoneticPr fontId="15" type="noConversion"/>
  </si>
  <si>
    <t>도산로 198-2(변동)</t>
    <phoneticPr fontId="15" type="noConversion"/>
  </si>
  <si>
    <t>042-581-7720</t>
    <phoneticPr fontId="15" type="noConversion"/>
  </si>
  <si>
    <t>금강운수</t>
    <phoneticPr fontId="15" type="noConversion"/>
  </si>
  <si>
    <t>제2001-14호
(2001.3.7)</t>
    <phoneticPr fontId="15" type="noConversion"/>
  </si>
  <si>
    <t>김선구</t>
    <phoneticPr fontId="15" type="noConversion"/>
  </si>
  <si>
    <t>괴정로 100(괴정동)</t>
    <phoneticPr fontId="15" type="noConversion"/>
  </si>
  <si>
    <t>042-525-5758</t>
    <phoneticPr fontId="15" type="noConversion"/>
  </si>
  <si>
    <t>한국이앤티</t>
    <phoneticPr fontId="15" type="noConversion"/>
  </si>
  <si>
    <t>제2008-9호
(2008.6.2)</t>
    <phoneticPr fontId="15" type="noConversion"/>
  </si>
  <si>
    <t>조병철</t>
    <phoneticPr fontId="15" type="noConversion"/>
  </si>
  <si>
    <t>우명길 733(우명동)</t>
    <phoneticPr fontId="15" type="noConversion"/>
  </si>
  <si>
    <t>042-841-7250</t>
    <phoneticPr fontId="15" type="noConversion"/>
  </si>
  <si>
    <t>대전광역시 산림조합</t>
    <phoneticPr fontId="15" type="noConversion"/>
  </si>
  <si>
    <t>제2011-1호
(2011.2.25)</t>
    <phoneticPr fontId="15" type="noConversion"/>
  </si>
  <si>
    <t>조합장</t>
    <phoneticPr fontId="15" type="noConversion"/>
  </si>
  <si>
    <t>갈마동 361-4</t>
    <phoneticPr fontId="15" type="noConversion"/>
  </si>
  <si>
    <t>042-638-0536</t>
    <phoneticPr fontId="15" type="noConversion"/>
  </si>
  <si>
    <t>㈜크린텍</t>
    <phoneticPr fontId="15" type="noConversion"/>
  </si>
  <si>
    <t>제2012-5호
(2012.8.1)</t>
    <phoneticPr fontId="15" type="noConversion"/>
  </si>
  <si>
    <t>김진석</t>
    <phoneticPr fontId="15" type="noConversion"/>
  </si>
  <si>
    <t>둔산대로117번길 44(만년동)</t>
    <phoneticPr fontId="15" type="noConversion"/>
  </si>
  <si>
    <t>042-524-9400</t>
    <phoneticPr fontId="15" type="noConversion"/>
  </si>
  <si>
    <t>하늘산업개발</t>
    <phoneticPr fontId="15" type="noConversion"/>
  </si>
  <si>
    <t>제2012-8호
(2012.8.28)</t>
    <phoneticPr fontId="15" type="noConversion"/>
  </si>
  <si>
    <t>송수일</t>
    <phoneticPr fontId="15" type="noConversion"/>
  </si>
  <si>
    <t>월평새뜸로4번길 51(월평동)</t>
    <phoneticPr fontId="15" type="noConversion"/>
  </si>
  <si>
    <t>042-472-9188</t>
    <phoneticPr fontId="15" type="noConversion"/>
  </si>
  <si>
    <t>대신자원개발</t>
    <phoneticPr fontId="15" type="noConversion"/>
  </si>
  <si>
    <t>제2012-14호
(2012.12.11)</t>
    <phoneticPr fontId="15" type="noConversion"/>
  </si>
  <si>
    <t>최한순</t>
    <phoneticPr fontId="15" type="noConversion"/>
  </si>
  <si>
    <t>유등로 509-4(용문동)</t>
    <phoneticPr fontId="15" type="noConversion"/>
  </si>
  <si>
    <t>042-583-7744</t>
    <phoneticPr fontId="15" type="noConversion"/>
  </si>
  <si>
    <t>주원㈜</t>
    <phoneticPr fontId="15" type="noConversion"/>
  </si>
  <si>
    <t>제2012-15호
(1999.11.8)</t>
    <phoneticPr fontId="15" type="noConversion"/>
  </si>
  <si>
    <t>임한명</t>
    <phoneticPr fontId="15" type="noConversion"/>
  </si>
  <si>
    <t>갈마중로8번길 37(갈마동)</t>
    <phoneticPr fontId="15" type="noConversion"/>
  </si>
  <si>
    <t>042-524-8300</t>
    <phoneticPr fontId="15" type="noConversion"/>
  </si>
  <si>
    <t>제1013-5호
(2013.9.10)</t>
    <phoneticPr fontId="15" type="noConversion"/>
  </si>
  <si>
    <t>오규호</t>
    <phoneticPr fontId="15" type="noConversion"/>
  </si>
  <si>
    <t>청사서로 41,104동 202호(월평동)</t>
    <phoneticPr fontId="15" type="noConversion"/>
  </si>
  <si>
    <t>042-483-9678</t>
    <phoneticPr fontId="15" type="noConversion"/>
  </si>
  <si>
    <t>화성기업</t>
    <phoneticPr fontId="15" type="noConversion"/>
  </si>
  <si>
    <t>제2014-1호
(1998.9.12)</t>
    <phoneticPr fontId="15" type="noConversion"/>
  </si>
  <si>
    <t>이재춘</t>
    <phoneticPr fontId="15" type="noConversion"/>
  </si>
  <si>
    <t>계룡로264번길 4(월평동)</t>
    <phoneticPr fontId="15" type="noConversion"/>
  </si>
  <si>
    <t>042-672-3168</t>
    <phoneticPr fontId="15" type="noConversion"/>
  </si>
  <si>
    <t>대신산업개발</t>
    <phoneticPr fontId="15" type="noConversion"/>
  </si>
  <si>
    <t>제2014-4호
(2014.11.13)</t>
    <phoneticPr fontId="15" type="noConversion"/>
  </si>
  <si>
    <t>장일희</t>
    <phoneticPr fontId="15" type="noConversion"/>
  </si>
  <si>
    <t>042-521-9300</t>
    <phoneticPr fontId="15" type="noConversion"/>
  </si>
  <si>
    <t>(유)태양건설</t>
    <phoneticPr fontId="15" type="noConversion"/>
  </si>
  <si>
    <t>제2015-3호
(2015.5.8)</t>
    <phoneticPr fontId="15" type="noConversion"/>
  </si>
  <si>
    <t>김성열</t>
    <phoneticPr fontId="15" type="noConversion"/>
  </si>
  <si>
    <t>둔산대로117번길, 1017호</t>
    <phoneticPr fontId="15" type="noConversion"/>
  </si>
  <si>
    <t>042-545-7211</t>
    <phoneticPr fontId="15" type="noConversion"/>
  </si>
  <si>
    <t>유성구계</t>
    <phoneticPr fontId="15" type="noConversion"/>
  </si>
  <si>
    <t>유성구</t>
  </si>
  <si>
    <t>유영산업㈜</t>
  </si>
  <si>
    <t>제08-03호
(2008.03.19)</t>
    <phoneticPr fontId="6" type="noConversion"/>
  </si>
  <si>
    <t>류관석</t>
  </si>
  <si>
    <t>테크노중앙로72, 504호</t>
  </si>
  <si>
    <t>042-934-6653</t>
  </si>
  <si>
    <t>㈜대청환경산업</t>
  </si>
  <si>
    <t>제2010-04호
(2010.08.10)</t>
    <phoneticPr fontId="6" type="noConversion"/>
  </si>
  <si>
    <t>노형호</t>
  </si>
  <si>
    <t>진잠로102번길 53(원내동)</t>
  </si>
  <si>
    <t>042-286-7273</t>
  </si>
  <si>
    <t>㈜상우환경</t>
  </si>
  <si>
    <t>제2011-1호
(2009.06.02)</t>
    <phoneticPr fontId="6" type="noConversion"/>
  </si>
  <si>
    <t>이재원</t>
  </si>
  <si>
    <t>진잠로139번길 26, 201호(교촌동)</t>
  </si>
  <si>
    <t>042-542-5074</t>
  </si>
  <si>
    <t>씨케이환경</t>
  </si>
  <si>
    <t>제2011-2호
(2011.08.16)</t>
    <phoneticPr fontId="6" type="noConversion"/>
  </si>
  <si>
    <t>윤대희</t>
  </si>
  <si>
    <t>유성대로668번길 81(유성타워 제상가동 208호)</t>
  </si>
  <si>
    <t>042-636-8639</t>
  </si>
  <si>
    <t>㈜현수기업</t>
  </si>
  <si>
    <t>사생14-02호
(2014.12.16)</t>
    <phoneticPr fontId="6" type="noConversion"/>
  </si>
  <si>
    <t>김종우</t>
  </si>
  <si>
    <t>온천로 53 11층 1103호(봉명동, 대양오피스텔)</t>
  </si>
  <si>
    <t>042-825-1572</t>
  </si>
  <si>
    <t>동방환경산업</t>
  </si>
  <si>
    <t>사생13-02호
(2013.10.21)</t>
    <phoneticPr fontId="6" type="noConversion"/>
  </si>
  <si>
    <t>유효조 외 1명</t>
  </si>
  <si>
    <t>금남구즉로 1389-27(봉산동)</t>
  </si>
  <si>
    <t>042-933-7115</t>
  </si>
  <si>
    <t>㈜시온이앤씨</t>
  </si>
  <si>
    <t>사생13-04호
(2013.12.17)</t>
    <phoneticPr fontId="6" type="noConversion"/>
  </si>
  <si>
    <t>한밭대로259번길 73-3</t>
  </si>
  <si>
    <t>042-823-1015</t>
  </si>
  <si>
    <t>㈜지구산업</t>
  </si>
  <si>
    <t>제2002-01호
(2001.02.08)</t>
    <phoneticPr fontId="6" type="noConversion"/>
  </si>
  <si>
    <t>심경자</t>
  </si>
  <si>
    <t>봉사금남구즉로 1359-22(봉산동)</t>
  </si>
  <si>
    <t>042-933-5225</t>
  </si>
  <si>
    <t>수성자원</t>
  </si>
  <si>
    <t>사12-07호
(2012.12.12)</t>
    <phoneticPr fontId="6" type="noConversion"/>
  </si>
  <si>
    <t>정경자</t>
  </si>
  <si>
    <t>유성대로709번길 50(구암동)</t>
  </si>
  <si>
    <t>042-822-4683</t>
  </si>
  <si>
    <t>(주)선진환경</t>
  </si>
  <si>
    <t>사배14-01호
(2014.10.10)</t>
    <phoneticPr fontId="6" type="noConversion"/>
  </si>
  <si>
    <t>강원진</t>
  </si>
  <si>
    <t>북유성대로 303, 704호(반석동, 뉴타운프라자)</t>
  </si>
  <si>
    <t>042-825-5095</t>
  </si>
  <si>
    <t>㈜아이에스텍</t>
  </si>
  <si>
    <t>제2010-5호
(2000.10.19)</t>
    <phoneticPr fontId="6" type="noConversion"/>
  </si>
  <si>
    <t>이현태</t>
  </si>
  <si>
    <t>온천북로 45, 6층(봉명동, 대원빌딩)</t>
  </si>
  <si>
    <t>042-534-3668</t>
  </si>
  <si>
    <t>(합)대신환경</t>
  </si>
  <si>
    <t>사12-04호
(2013.03.11)</t>
    <phoneticPr fontId="6" type="noConversion"/>
  </si>
  <si>
    <t>강성진</t>
  </si>
  <si>
    <t>테크노3로 65, 638호(관평동, 한신에스메카)</t>
  </si>
  <si>
    <t>042-936-9908</t>
  </si>
  <si>
    <t>㈜대명환경</t>
  </si>
  <si>
    <t>사배2015-01호
(2015.12.31)</t>
    <phoneticPr fontId="6" type="noConversion"/>
  </si>
  <si>
    <t>송수근</t>
  </si>
  <si>
    <t>복용동로74번길 62(복용동)</t>
  </si>
  <si>
    <t>042-825-7563</t>
    <phoneticPr fontId="15" type="noConversion"/>
  </si>
  <si>
    <t>대덕구계</t>
    <phoneticPr fontId="15" type="noConversion"/>
  </si>
  <si>
    <t>대덕구</t>
  </si>
  <si>
    <t>거산환경</t>
  </si>
  <si>
    <t>02-04
(2002.08.08)</t>
    <phoneticPr fontId="15" type="noConversion"/>
  </si>
  <si>
    <t>이옥자</t>
  </si>
  <si>
    <t>갑천도시고속도로 717(상서동)</t>
  </si>
  <si>
    <t>042-931-0147</t>
    <phoneticPr fontId="15" type="noConversion"/>
  </si>
  <si>
    <t>(유)세광</t>
  </si>
  <si>
    <t>06-01
(2006.01.13)</t>
    <phoneticPr fontId="15" type="noConversion"/>
  </si>
  <si>
    <t>박종현</t>
  </si>
  <si>
    <t>아리랑로55번길 52(신대동)</t>
  </si>
  <si>
    <t>042-625-9211</t>
    <phoneticPr fontId="15" type="noConversion"/>
  </si>
  <si>
    <t>(주)동서</t>
  </si>
  <si>
    <t>07-05
(2007.07.10),
2001-6</t>
    <phoneticPr fontId="15" type="noConversion"/>
  </si>
  <si>
    <t>남용호</t>
  </si>
  <si>
    <t>송촌북로5번길 24-15(중리동)</t>
  </si>
  <si>
    <t>042-633-8293</t>
    <phoneticPr fontId="15" type="noConversion"/>
  </si>
  <si>
    <t>(주)재향사업소</t>
  </si>
  <si>
    <t>10-01
(2008.11.07)</t>
    <phoneticPr fontId="15" type="noConversion"/>
  </si>
  <si>
    <t>강우진</t>
    <phoneticPr fontId="15" type="noConversion"/>
  </si>
  <si>
    <t>대화로139번길 33(대화동)</t>
  </si>
  <si>
    <t>042-254-0541</t>
    <phoneticPr fontId="15" type="noConversion"/>
  </si>
  <si>
    <t>10-01</t>
  </si>
  <si>
    <t>대명자원</t>
  </si>
  <si>
    <t>11-04
(2011.10.11)</t>
    <phoneticPr fontId="15" type="noConversion"/>
  </si>
  <si>
    <t>안복임</t>
  </si>
  <si>
    <t xml:space="preserve">신탄진로81번길 7-20(연축동)  </t>
  </si>
  <si>
    <t>042-622-0122</t>
    <phoneticPr fontId="15" type="noConversion"/>
  </si>
  <si>
    <t>곰두리자원</t>
  </si>
  <si>
    <t>11-05
(2011.10.18)</t>
    <phoneticPr fontId="15" type="noConversion"/>
  </si>
  <si>
    <t>남택연</t>
  </si>
  <si>
    <t>대덕대로1486번길 5(목상동)</t>
  </si>
  <si>
    <t>042-935-2662</t>
    <phoneticPr fontId="15" type="noConversion"/>
  </si>
  <si>
    <t>(주)대림환경산업</t>
  </si>
  <si>
    <t>17
(1995.11.16)</t>
    <phoneticPr fontId="15" type="noConversion"/>
  </si>
  <si>
    <t>배대식</t>
  </si>
  <si>
    <t>덕암북로72번길 37(덕암동) </t>
  </si>
  <si>
    <t>042-639-5400</t>
    <phoneticPr fontId="15" type="noConversion"/>
  </si>
  <si>
    <t>동양산업(주)</t>
  </si>
  <si>
    <t>72
(1997.04.04)</t>
    <phoneticPr fontId="15" type="noConversion"/>
  </si>
  <si>
    <t>장용걸</t>
  </si>
  <si>
    <t>042-931-0145</t>
    <phoneticPr fontId="15" type="noConversion"/>
  </si>
  <si>
    <t>(주)백로환경산업</t>
  </si>
  <si>
    <t>92
(1998.02.20)</t>
    <phoneticPr fontId="15" type="noConversion"/>
  </si>
  <si>
    <t>최병노</t>
  </si>
  <si>
    <t xml:space="preserve">대화로 160, 7동 229호(대화동) </t>
  </si>
  <si>
    <t>042-670-6084</t>
    <phoneticPr fontId="15" type="noConversion"/>
  </si>
  <si>
    <t>(주)가보환경산업</t>
  </si>
  <si>
    <t>2000-5
(2000.04.10)</t>
    <phoneticPr fontId="15" type="noConversion"/>
  </si>
  <si>
    <t>송호주</t>
  </si>
  <si>
    <t>석봉로18번길 25(석봉동)</t>
  </si>
  <si>
    <t>042-935-7130</t>
    <phoneticPr fontId="15" type="noConversion"/>
  </si>
  <si>
    <t>동양환경(주)</t>
  </si>
  <si>
    <t>03-04
(1993.11.19)</t>
    <phoneticPr fontId="15" type="noConversion"/>
  </si>
  <si>
    <t>모종면</t>
  </si>
  <si>
    <t>문평동로48번길 125(문평동)</t>
  </si>
  <si>
    <t>042-933-0450</t>
    <phoneticPr fontId="15" type="noConversion"/>
  </si>
  <si>
    <t>(자)그린코리아</t>
  </si>
  <si>
    <t>06-02
(2006.02.01)</t>
    <phoneticPr fontId="15" type="noConversion"/>
  </si>
  <si>
    <t>이난희</t>
  </si>
  <si>
    <t>대전로1397번길 58(읍내동)</t>
  </si>
  <si>
    <t>042-670-6771</t>
    <phoneticPr fontId="15" type="noConversion"/>
  </si>
  <si>
    <t>서광환경산업(주)</t>
  </si>
  <si>
    <t>07-05
(2007.09.13)</t>
    <phoneticPr fontId="15" type="noConversion"/>
  </si>
  <si>
    <t>이재호</t>
  </si>
  <si>
    <t>상서당1길 63(상서동) </t>
  </si>
  <si>
    <t>042-931-9693</t>
    <phoneticPr fontId="15" type="noConversion"/>
  </si>
  <si>
    <t>(주)해성리싸이클링</t>
  </si>
  <si>
    <t xml:space="preserve">09-01
(2009.03.30) </t>
    <phoneticPr fontId="15" type="noConversion"/>
  </si>
  <si>
    <t>박승용</t>
  </si>
  <si>
    <t>042-936-8948</t>
    <phoneticPr fontId="15" type="noConversion"/>
  </si>
  <si>
    <t>(주)제이에스환경</t>
  </si>
  <si>
    <t>10-02
(2010.04.16)</t>
    <phoneticPr fontId="15" type="noConversion"/>
  </si>
  <si>
    <t>조영희</t>
  </si>
  <si>
    <t>대덕대로1486번길 132(목상동)</t>
  </si>
  <si>
    <t>042-933-1218</t>
    <phoneticPr fontId="15" type="noConversion"/>
  </si>
  <si>
    <t>아프로(주)</t>
  </si>
  <si>
    <t>12-01
(2012.06.07)</t>
    <phoneticPr fontId="15" type="noConversion"/>
  </si>
  <si>
    <t>육근세</t>
  </si>
  <si>
    <t>방두말3길 18(평촌동)</t>
  </si>
  <si>
    <t>042-933-8903</t>
    <phoneticPr fontId="15" type="noConversion"/>
  </si>
  <si>
    <t>(유)미래물류</t>
    <phoneticPr fontId="15" type="noConversion"/>
  </si>
  <si>
    <t>14-01,
14-07</t>
    <phoneticPr fontId="15" type="noConversion"/>
  </si>
  <si>
    <t>박용만</t>
    <phoneticPr fontId="15" type="noConversion"/>
  </si>
  <si>
    <t>대화로160,지원2동 403호(대화동,산업용재유통단지)</t>
    <phoneticPr fontId="15" type="noConversion"/>
  </si>
  <si>
    <t>042-637-9400</t>
    <phoneticPr fontId="15" type="noConversion"/>
  </si>
  <si>
    <t>신탄진무역</t>
    <phoneticPr fontId="15" type="noConversion"/>
  </si>
  <si>
    <t>16-02
(2016.12.27)</t>
    <phoneticPr fontId="15" type="noConversion"/>
  </si>
  <si>
    <t>이일우</t>
    <phoneticPr fontId="15" type="noConversion"/>
  </si>
  <si>
    <t>덕암로 127(덕암동)</t>
    <phoneticPr fontId="15" type="noConversion"/>
  </si>
  <si>
    <t>042-931-1818</t>
    <phoneticPr fontId="15" type="noConversion"/>
  </si>
  <si>
    <t>서현물류</t>
    <phoneticPr fontId="15" type="noConversion"/>
  </si>
  <si>
    <t>14-05
(2014.09.14)</t>
    <phoneticPr fontId="15" type="noConversion"/>
  </si>
  <si>
    <t>김영일</t>
    <phoneticPr fontId="15" type="noConversion"/>
  </si>
  <si>
    <t>신일동로17번길 5,904호(신일동,테크노시티빌딩)</t>
    <phoneticPr fontId="15" type="noConversion"/>
  </si>
  <si>
    <t>042-935-7876</t>
    <phoneticPr fontId="15" type="noConversion"/>
  </si>
  <si>
    <t>차세대물류</t>
    <phoneticPr fontId="15" type="noConversion"/>
  </si>
  <si>
    <t>14-08
(2014.10.28)</t>
    <phoneticPr fontId="15" type="noConversion"/>
  </si>
  <si>
    <t>주은환경</t>
    <phoneticPr fontId="15" type="noConversion"/>
  </si>
  <si>
    <t>16-02
(2016.11.23)</t>
    <phoneticPr fontId="15" type="noConversion"/>
  </si>
  <si>
    <t>이미옥</t>
    <phoneticPr fontId="15" type="noConversion"/>
  </si>
  <si>
    <t>연축동 307-18</t>
    <phoneticPr fontId="15" type="noConversion"/>
  </si>
  <si>
    <t>042-823-8970</t>
    <phoneticPr fontId="15" type="noConversion"/>
  </si>
  <si>
    <t>장성골재환경</t>
    <phoneticPr fontId="15" type="noConversion"/>
  </si>
  <si>
    <t>15
(2008.09.12)</t>
    <phoneticPr fontId="15" type="noConversion"/>
  </si>
  <si>
    <t>조영수</t>
    <phoneticPr fontId="15" type="noConversion"/>
  </si>
  <si>
    <t>읍내동 483-117</t>
    <phoneticPr fontId="15" type="noConversion"/>
  </si>
  <si>
    <t>042-637-1493</t>
    <phoneticPr fontId="15" type="noConversion"/>
  </si>
  <si>
    <t>우남환경화학</t>
    <phoneticPr fontId="15" type="noConversion"/>
  </si>
  <si>
    <t>15-03
(2015.11.11)</t>
    <phoneticPr fontId="15" type="noConversion"/>
  </si>
  <si>
    <t>정종인</t>
    <phoneticPr fontId="15" type="noConversion"/>
  </si>
  <si>
    <t>대화동 290-68</t>
    <phoneticPr fontId="15" type="noConversion"/>
  </si>
  <si>
    <t>042-637-5080</t>
    <phoneticPr fontId="15" type="noConversion"/>
  </si>
  <si>
    <t>선비무역</t>
    <phoneticPr fontId="15" type="noConversion"/>
  </si>
  <si>
    <t>대덕-11
(2010.08.02)</t>
    <phoneticPr fontId="15" type="noConversion"/>
  </si>
  <si>
    <t>이남열</t>
    <phoneticPr fontId="15" type="noConversion"/>
  </si>
  <si>
    <t>송촌동 산 25-19</t>
    <phoneticPr fontId="15" type="noConversion"/>
  </si>
  <si>
    <t>042-634-3223</t>
    <phoneticPr fontId="15" type="noConversion"/>
  </si>
  <si>
    <t>울산</t>
  </si>
  <si>
    <t>영진</t>
  </si>
  <si>
    <t>생활1 (1998.6.12)</t>
  </si>
  <si>
    <t>방수선</t>
  </si>
  <si>
    <t>함월1길 356</t>
    <phoneticPr fontId="15" type="noConversion"/>
  </si>
  <si>
    <t>052-246-9801</t>
  </si>
  <si>
    <t>동천</t>
  </si>
  <si>
    <t>생활3 (1998.10.29)</t>
  </si>
  <si>
    <t>이승훈</t>
  </si>
  <si>
    <t>북부순환도로 816</t>
    <phoneticPr fontId="15" type="noConversion"/>
  </si>
  <si>
    <t>052-296-4877</t>
  </si>
  <si>
    <t>녹색</t>
  </si>
  <si>
    <t>생활4 (1998.12.31)</t>
  </si>
  <si>
    <t>김재훈</t>
  </si>
  <si>
    <t>번영로 413</t>
    <phoneticPr fontId="15" type="noConversion"/>
  </si>
  <si>
    <t>052-296-5774</t>
  </si>
  <si>
    <t>금창</t>
  </si>
  <si>
    <t>생활5 (1999.1.9)</t>
  </si>
  <si>
    <t>홍재범</t>
  </si>
  <si>
    <t>병영성4길 36</t>
    <phoneticPr fontId="15" type="noConversion"/>
  </si>
  <si>
    <t>052-268-7050</t>
    <phoneticPr fontId="15" type="noConversion"/>
  </si>
  <si>
    <t>대원</t>
  </si>
  <si>
    <t>생활2 (1998.9.16)</t>
  </si>
  <si>
    <t>유광원</t>
    <phoneticPr fontId="15" type="noConversion"/>
  </si>
  <si>
    <t>성안1길 101</t>
    <phoneticPr fontId="15" type="noConversion"/>
  </si>
  <si>
    <t>052-288-8686</t>
    <phoneticPr fontId="15" type="noConversion"/>
  </si>
  <si>
    <t>유진</t>
  </si>
  <si>
    <t>생활6 (1999.1.20)</t>
  </si>
  <si>
    <t>송영길</t>
    <phoneticPr fontId="15" type="noConversion"/>
  </si>
  <si>
    <t>052-297-7312</t>
    <phoneticPr fontId="15" type="noConversion"/>
  </si>
  <si>
    <t>현대운수㈜</t>
  </si>
  <si>
    <t>사업장7 (2004.1.28)</t>
  </si>
  <si>
    <t>신영수</t>
  </si>
  <si>
    <t>반구동 760-5</t>
  </si>
  <si>
    <t>052-292-3390</t>
    <phoneticPr fontId="15" type="noConversion"/>
  </si>
  <si>
    <t>일진환경㈜</t>
  </si>
  <si>
    <t>1
(1983-10-01)</t>
  </si>
  <si>
    <t>김용범</t>
  </si>
  <si>
    <t>화합로 21 (야음동)</t>
  </si>
  <si>
    <t>052-274-2824</t>
  </si>
  <si>
    <t>삼정개발㈜</t>
  </si>
  <si>
    <t>2
(1982-02-01)</t>
  </si>
  <si>
    <t>김태규</t>
  </si>
  <si>
    <t>여천로 71, 2층 (야음동)</t>
    <phoneticPr fontId="15" type="noConversion"/>
  </si>
  <si>
    <t>052-257-5878</t>
  </si>
  <si>
    <t>삼화실업㈜</t>
  </si>
  <si>
    <t>3
(1991-10-01)</t>
  </si>
  <si>
    <t>손장호</t>
  </si>
  <si>
    <t>두왕로106번길 5-19(선암동)</t>
  </si>
  <si>
    <t>052-227-5360</t>
  </si>
  <si>
    <t>태화산업㈜</t>
  </si>
  <si>
    <t>5
(1988-02-01)</t>
  </si>
  <si>
    <t>김형석</t>
  </si>
  <si>
    <t>팔등로 125(신정동)</t>
  </si>
  <si>
    <t>052-269-6512</t>
  </si>
  <si>
    <t>(주)두남산업</t>
  </si>
  <si>
    <t>4
(1995-03-21)</t>
  </si>
  <si>
    <t>김두남</t>
  </si>
  <si>
    <t xml:space="preserve">산업로 515  (여천동)  </t>
  </si>
  <si>
    <t>052-275-4044</t>
  </si>
  <si>
    <t>신명산업㈜</t>
  </si>
  <si>
    <t>7
(1995.10.7)</t>
  </si>
  <si>
    <t>이순규</t>
  </si>
  <si>
    <t>용잠로 328 (용잠동)</t>
  </si>
  <si>
    <t>052-276-1362</t>
  </si>
  <si>
    <t>세아산업㈜</t>
  </si>
  <si>
    <t>11
(1996-02-09)</t>
  </si>
  <si>
    <t>김해숙</t>
  </si>
  <si>
    <t>052-261-8555</t>
  </si>
  <si>
    <t>NC울산㈜</t>
  </si>
  <si>
    <t>14
(1995-02-09)</t>
  </si>
  <si>
    <t>강경진</t>
  </si>
  <si>
    <t>용잠로 339(용잠동)</t>
  </si>
  <si>
    <t>052-256-0111</t>
  </si>
  <si>
    <t>임창산업</t>
  </si>
  <si>
    <t>50
(1998-12-14)</t>
  </si>
  <si>
    <t>박기민</t>
  </si>
  <si>
    <t xml:space="preserve">두왕로324번길 9  (신정동)  </t>
  </si>
  <si>
    <t>052-257-0399</t>
  </si>
  <si>
    <t>㈜조양환경</t>
  </si>
  <si>
    <t>51
(1998-12-31)</t>
  </si>
  <si>
    <t>안학철</t>
  </si>
  <si>
    <t>신화로 101 (야음동)</t>
  </si>
  <si>
    <t>052-227-8501</t>
  </si>
  <si>
    <t>㈜유니큰</t>
  </si>
  <si>
    <t>61
(2000-12-18)</t>
  </si>
  <si>
    <t>송남용</t>
  </si>
  <si>
    <t>용잠로 343</t>
  </si>
  <si>
    <t>052-229-0600</t>
  </si>
  <si>
    <t>㈜영진화학</t>
  </si>
  <si>
    <t>79
(2003-02-12)</t>
  </si>
  <si>
    <t>서영주</t>
  </si>
  <si>
    <t>052-256-1597</t>
  </si>
  <si>
    <t>씨제이대한통운㈜</t>
  </si>
  <si>
    <t>106
(2006-09-22)</t>
  </si>
  <si>
    <t>이국동</t>
  </si>
  <si>
    <t>장생포고래로 292 (매암동)</t>
  </si>
  <si>
    <t>052-226-3352</t>
  </si>
  <si>
    <t>(주)오션리싸이클링텍</t>
  </si>
  <si>
    <t>105
(2007-06-29)</t>
  </si>
  <si>
    <t>전상국</t>
  </si>
  <si>
    <t xml:space="preserve">수암로42번길 11-23  (신정동)  </t>
  </si>
  <si>
    <t>052-1600-9733</t>
  </si>
  <si>
    <t>재호상사</t>
  </si>
  <si>
    <t>118
(2007-10-22)</t>
  </si>
  <si>
    <t>성용근</t>
  </si>
  <si>
    <t xml:space="preserve">산업로382번길 8  (여천동) </t>
  </si>
  <si>
    <t>052-272-2379</t>
  </si>
  <si>
    <t>대웅상사</t>
  </si>
  <si>
    <t>120
(2007-11-06)</t>
  </si>
  <si>
    <t>이후봉</t>
  </si>
  <si>
    <t xml:space="preserve">화합로 86-34  (여천동)  </t>
  </si>
  <si>
    <t>052-265-3799</t>
  </si>
  <si>
    <t>㈜부천이엔티</t>
  </si>
  <si>
    <t>123
(2008-09-17)</t>
  </si>
  <si>
    <t>이인묵</t>
  </si>
  <si>
    <t xml:space="preserve">정동로104번길 12, 1층  (삼산동) </t>
  </si>
  <si>
    <t>052-258-8599</t>
  </si>
  <si>
    <t>㈜부강상운</t>
  </si>
  <si>
    <t>124
(2008-12-09)</t>
  </si>
  <si>
    <t>오영애</t>
  </si>
  <si>
    <t>산업로 100 ,네트럭하우스414호 (상개동)</t>
  </si>
  <si>
    <t>052-257-8001</t>
  </si>
  <si>
    <t>가와상운㈜</t>
  </si>
  <si>
    <t>125
(2009-01-29)</t>
  </si>
  <si>
    <t>문현수</t>
  </si>
  <si>
    <t>산업로 156, 3층 (상개동)</t>
  </si>
  <si>
    <t>052-258-0123</t>
  </si>
  <si>
    <t>㈜좋은환경</t>
  </si>
  <si>
    <t>127
(2009-05-07)</t>
  </si>
  <si>
    <t>이태균</t>
  </si>
  <si>
    <t>화합로 34-24(여천동)</t>
  </si>
  <si>
    <t>052-266-4404</t>
  </si>
  <si>
    <t>동천개발</t>
  </si>
  <si>
    <t>129
(2009-07-17)</t>
  </si>
  <si>
    <t>정성순</t>
  </si>
  <si>
    <t xml:space="preserve">중앙로 304-1  (신정동)  </t>
  </si>
  <si>
    <t>052-275-9025</t>
  </si>
  <si>
    <t>㈜신한통운</t>
  </si>
  <si>
    <t>130
(2009-09-14)</t>
  </si>
  <si>
    <t>최영근</t>
  </si>
  <si>
    <t>산업로 100(내트럭하우스), 205호</t>
  </si>
  <si>
    <t>052-266-3136</t>
  </si>
  <si>
    <t>한국도시광산주식회사</t>
    <phoneticPr fontId="15" type="noConversion"/>
  </si>
  <si>
    <t>135
(2011-03-15)</t>
  </si>
  <si>
    <t>1600-4889</t>
  </si>
  <si>
    <t>㈜새길물류</t>
  </si>
  <si>
    <t>136
(2011-04-19)</t>
  </si>
  <si>
    <t>이승현</t>
  </si>
  <si>
    <t>온산로 839 (두왕동)</t>
  </si>
  <si>
    <t>052-268-6776</t>
  </si>
  <si>
    <t>신화산업</t>
  </si>
  <si>
    <t>138
(2012-04-06)</t>
  </si>
  <si>
    <t>임재택</t>
  </si>
  <si>
    <t>장생포고래로 155번길 2(장생포동)</t>
  </si>
  <si>
    <t>052-261-6760</t>
  </si>
  <si>
    <t>㈜스피드</t>
  </si>
  <si>
    <t>141
(2012-08-31)</t>
  </si>
  <si>
    <t>신화로 101 (야음동</t>
  </si>
  <si>
    <t>052-258-3827</t>
  </si>
  <si>
    <t>㈜동광엘앤이</t>
  </si>
  <si>
    <t>146
(2012-12-13)</t>
  </si>
  <si>
    <t>정두철</t>
  </si>
  <si>
    <t>산업로 100 (상개동), 내트럭㈜ 울산사업소 408호</t>
  </si>
  <si>
    <t>052-260-7472</t>
  </si>
  <si>
    <t>일신산업㈜</t>
  </si>
  <si>
    <t>147
(2013-07-29)</t>
  </si>
  <si>
    <t>이아람</t>
  </si>
  <si>
    <t>산업로 355번길 33-1(야음동)</t>
  </si>
  <si>
    <t>052-256-5582</t>
  </si>
  <si>
    <t>㈜신화특수</t>
  </si>
  <si>
    <t>148
(2013-08-22)</t>
  </si>
  <si>
    <t>149
(2013-09-02)</t>
  </si>
  <si>
    <t>배대성</t>
  </si>
  <si>
    <t>산업로517번길 17 (여천동)</t>
  </si>
  <si>
    <t>052-228-0057</t>
  </si>
  <si>
    <t>엘에스특수㈜</t>
  </si>
  <si>
    <t>150
(2014-03-28)</t>
  </si>
  <si>
    <t>온산로 843(두왕동)</t>
  </si>
  <si>
    <t>052-237-5290</t>
  </si>
  <si>
    <t>㈜담은이앤엘</t>
  </si>
  <si>
    <t>153
(2015-09-24)</t>
  </si>
  <si>
    <t>천현자</t>
  </si>
  <si>
    <t>산업로 156, 101호(상개동)</t>
  </si>
  <si>
    <t>052-292-0771</t>
  </si>
  <si>
    <t>대영기업</t>
  </si>
  <si>
    <t>154
(2016-06-02)</t>
  </si>
  <si>
    <t>김영효</t>
  </si>
  <si>
    <t>여천로 174 (여천동)</t>
  </si>
  <si>
    <t>052-260-9944</t>
  </si>
  <si>
    <t>진우산업</t>
  </si>
  <si>
    <t>155
(2016-09-09)</t>
  </si>
  <si>
    <t>박기선</t>
  </si>
  <si>
    <t>산업로 100, 408호(상개동)</t>
  </si>
  <si>
    <t>052-260-7411</t>
  </si>
  <si>
    <t>세일 ENG</t>
  </si>
  <si>
    <t>156
(2016-09-27)</t>
  </si>
  <si>
    <t>박한욱</t>
  </si>
  <si>
    <t>중앙로290번길 3-1 (신정동)</t>
  </si>
  <si>
    <t>052-267-8387</t>
  </si>
  <si>
    <t>㈜동부익스프레스</t>
  </si>
  <si>
    <t>139
(2012-05-17)</t>
  </si>
  <si>
    <t>정주섭</t>
  </si>
  <si>
    <t xml:space="preserve">장생포로 20  (여천동)  </t>
  </si>
  <si>
    <t>052-220-6132</t>
  </si>
  <si>
    <t>세창자원</t>
  </si>
  <si>
    <t>143
(2012-11-02)</t>
  </si>
  <si>
    <t>이정희</t>
  </si>
  <si>
    <t>삼산로402번길 41  (삼산동)</t>
  </si>
  <si>
    <t>052-277-2288</t>
  </si>
  <si>
    <t>용방물류㈜울산지점</t>
    <phoneticPr fontId="15" type="noConversion"/>
  </si>
  <si>
    <t>151
(2014-10-31)</t>
  </si>
  <si>
    <t>김외용</t>
  </si>
  <si>
    <t>산업로 100, 404호(상개동)</t>
  </si>
  <si>
    <t>052-260-5600</t>
  </si>
  <si>
    <t>㈜풍산기업</t>
  </si>
  <si>
    <t>제9호
(1999.08.18)</t>
  </si>
  <si>
    <t>꽃바위로 115(방어동)</t>
    <phoneticPr fontId="15" type="noConversion"/>
  </si>
  <si>
    <t>052-201-4261</t>
  </si>
  <si>
    <t>세명환경㈜</t>
  </si>
  <si>
    <t>제7호
(1999.01.02)</t>
  </si>
  <si>
    <t>유광원</t>
  </si>
  <si>
    <t xml:space="preserve"> 화진1길 27(방어동)</t>
    <phoneticPr fontId="15" type="noConversion"/>
  </si>
  <si>
    <t>052-287-1010</t>
  </si>
  <si>
    <t>동천환경</t>
  </si>
  <si>
    <t>제5호
(1998.11.20)</t>
  </si>
  <si>
    <t>이용국</t>
  </si>
  <si>
    <t xml:space="preserve"> 상진길 79(방어동)</t>
  </si>
  <si>
    <t>052-233-3366</t>
  </si>
  <si>
    <t>동국환경</t>
  </si>
  <si>
    <t>제11호
(1999.08.12)</t>
  </si>
  <si>
    <t>이동호</t>
  </si>
  <si>
    <t xml:space="preserve"> 상진1길79(방어동)</t>
  </si>
  <si>
    <t>052-233-7788</t>
  </si>
  <si>
    <t>일산환경</t>
  </si>
  <si>
    <t>제10호
(1999.11.08)</t>
  </si>
  <si>
    <t>이윤정</t>
  </si>
  <si>
    <t>052-234-7788</t>
  </si>
  <si>
    <t>청화기업</t>
  </si>
  <si>
    <t>제1호
(1995.08.12</t>
  </si>
  <si>
    <t>이태범</t>
  </si>
  <si>
    <t xml:space="preserve"> 방어진순환도로 1000(전하동)</t>
  </si>
  <si>
    <t>052-202-0493</t>
  </si>
  <si>
    <t>용암환경</t>
  </si>
  <si>
    <t>제3호
(2008.08.13)</t>
  </si>
  <si>
    <t>이경수</t>
  </si>
  <si>
    <t xml:space="preserve"> 방어진순환도로 100(방어동)</t>
  </si>
  <si>
    <t>052-250-6942</t>
  </si>
  <si>
    <t>대성환경건설㈜</t>
  </si>
  <si>
    <t>제4호
(2010.06.07)</t>
  </si>
  <si>
    <t>김경태</t>
  </si>
  <si>
    <t xml:space="preserve"> 봉수로314(전하동)</t>
  </si>
  <si>
    <t>052-235-9046</t>
  </si>
  <si>
    <t>춘산환경</t>
  </si>
  <si>
    <t>제3호(1997.08.14)</t>
    <phoneticPr fontId="15" type="noConversion"/>
  </si>
  <si>
    <t>김기환</t>
  </si>
  <si>
    <t>화봉동 1255-2번지</t>
  </si>
  <si>
    <t>052-287-8686</t>
    <phoneticPr fontId="15" type="noConversion"/>
  </si>
  <si>
    <t>대화산업㈜</t>
  </si>
  <si>
    <t>제7호(1998.07.20)</t>
    <phoneticPr fontId="15" type="noConversion"/>
  </si>
  <si>
    <t>화봉동 674-12번지</t>
  </si>
  <si>
    <t>052-289-3903</t>
    <phoneticPr fontId="15" type="noConversion"/>
  </si>
  <si>
    <t>현대개발㈜</t>
  </si>
  <si>
    <t>제8호(1998.10.01)</t>
    <phoneticPr fontId="15" type="noConversion"/>
  </si>
  <si>
    <t>연창수</t>
  </si>
  <si>
    <t>052-288-3643</t>
    <phoneticPr fontId="15" type="noConversion"/>
  </si>
  <si>
    <t>동천기업</t>
  </si>
  <si>
    <t>제9호(1999.05.11)</t>
    <phoneticPr fontId="15" type="noConversion"/>
  </si>
  <si>
    <t>서동 68-5번지</t>
  </si>
  <si>
    <t>052-296-4877</t>
    <phoneticPr fontId="15" type="noConversion"/>
  </si>
  <si>
    <t>㈜보천</t>
  </si>
  <si>
    <t>제51호(2013.06.24)</t>
    <phoneticPr fontId="15" type="noConversion"/>
  </si>
  <si>
    <t>김춘국</t>
  </si>
  <si>
    <t>진장명촌지구 15B 20L</t>
  </si>
  <si>
    <t>052-281-4666</t>
    <phoneticPr fontId="15" type="noConversion"/>
  </si>
  <si>
    <t>대한환경솔루션㈜</t>
  </si>
  <si>
    <t>제54호(2014.10.08)</t>
    <phoneticPr fontId="15" type="noConversion"/>
  </si>
  <si>
    <t>방명훈</t>
  </si>
  <si>
    <t>진장명촌지구 117B 7-4L</t>
  </si>
  <si>
    <t>052-257-0327</t>
    <phoneticPr fontId="15" type="noConversion"/>
  </si>
  <si>
    <t>덕진엔지니어링㈜</t>
  </si>
  <si>
    <t>제58호(2016.11.08)</t>
    <phoneticPr fontId="15" type="noConversion"/>
  </si>
  <si>
    <t>황명환</t>
  </si>
  <si>
    <t>염포로 238-2, 경인빌딩 3층(효문동)</t>
  </si>
  <si>
    <t>052-243-8101</t>
    <phoneticPr fontId="15" type="noConversion"/>
  </si>
  <si>
    <t>세일환경</t>
  </si>
  <si>
    <t>제12호(2001.09.12)</t>
    <phoneticPr fontId="15" type="noConversion"/>
  </si>
  <si>
    <t>황희오</t>
  </si>
  <si>
    <t>신천동 222-11</t>
  </si>
  <si>
    <t>052-988-7724</t>
    <phoneticPr fontId="15" type="noConversion"/>
  </si>
  <si>
    <t>대신환경㈜</t>
  </si>
  <si>
    <t>제13호(2001.12.22)</t>
    <phoneticPr fontId="15" type="noConversion"/>
  </si>
  <si>
    <t>김기수</t>
  </si>
  <si>
    <t>달천동 145번지</t>
  </si>
  <si>
    <t>052-295-3400</t>
    <phoneticPr fontId="15" type="noConversion"/>
  </si>
  <si>
    <t>정우기업</t>
  </si>
  <si>
    <t>제20호(2005.03.11)</t>
  </si>
  <si>
    <t>정원교</t>
  </si>
  <si>
    <t>매곡동 677-2번지</t>
  </si>
  <si>
    <t>052-295-8769</t>
    <phoneticPr fontId="15" type="noConversion"/>
  </si>
  <si>
    <t>대영종합물류㈜</t>
  </si>
  <si>
    <t>제27호(2007.10.31)</t>
  </si>
  <si>
    <t>김동은</t>
  </si>
  <si>
    <t>효문동 210-1번지</t>
  </si>
  <si>
    <t>052-288-2828</t>
    <phoneticPr fontId="15" type="noConversion"/>
  </si>
  <si>
    <t>형진환경</t>
  </si>
  <si>
    <t>제30호(2008.07.29)</t>
  </si>
  <si>
    <t>김경옥</t>
  </si>
  <si>
    <t>연암동 693-2번지</t>
  </si>
  <si>
    <t>052-283-0407</t>
    <phoneticPr fontId="15" type="noConversion"/>
  </si>
  <si>
    <t>동서환경</t>
  </si>
  <si>
    <t>제36호(2010.08.10)</t>
  </si>
  <si>
    <t>강병태</t>
  </si>
  <si>
    <t>진장동 38B 6N</t>
  </si>
  <si>
    <t>052-266-5742</t>
    <phoneticPr fontId="15" type="noConversion"/>
  </si>
  <si>
    <t>세명산업</t>
  </si>
  <si>
    <t>제38호(2010.12.03)</t>
  </si>
  <si>
    <t>김현욱</t>
  </si>
  <si>
    <t>진장동 585번지</t>
  </si>
  <si>
    <t>052-288-4302</t>
    <phoneticPr fontId="15" type="noConversion"/>
  </si>
  <si>
    <t>클린에코㈜</t>
  </si>
  <si>
    <t>제42호(2011.12.01)</t>
  </si>
  <si>
    <t>김원회</t>
  </si>
  <si>
    <t>무룡로 136-1(연암동)</t>
  </si>
  <si>
    <t>052-287-9072</t>
    <phoneticPr fontId="15" type="noConversion"/>
  </si>
  <si>
    <t>미래고철</t>
  </si>
  <si>
    <t>제46호(2012.11.06)</t>
  </si>
  <si>
    <t>신철휴</t>
  </si>
  <si>
    <t>중산동 860-2번지</t>
  </si>
  <si>
    <t>052-298-5175</t>
    <phoneticPr fontId="15" type="noConversion"/>
  </si>
  <si>
    <t>행복리사이클링</t>
  </si>
  <si>
    <t>제47호(2012.12.03)</t>
  </si>
  <si>
    <t>김창구</t>
  </si>
  <si>
    <t>신천동 299-10번지</t>
  </si>
  <si>
    <t>070-4206-4532</t>
  </si>
  <si>
    <t>태용개발</t>
  </si>
  <si>
    <t>제49호(2013.05.16)</t>
  </si>
  <si>
    <t>신천동 472-7번지</t>
  </si>
  <si>
    <t>052-286-4587</t>
    <phoneticPr fontId="15" type="noConversion"/>
  </si>
  <si>
    <t>제50호(2013.06.24)</t>
  </si>
  <si>
    <t>성진산업</t>
  </si>
  <si>
    <t>제55호(2015.06.15)</t>
  </si>
  <si>
    <t>강원규</t>
  </si>
  <si>
    <t>신천로 27 극동스타클래스 105/1004</t>
  </si>
  <si>
    <t>052-222-8989</t>
    <phoneticPr fontId="15" type="noConversion"/>
  </si>
  <si>
    <t>디앤지산업㈜</t>
  </si>
  <si>
    <t>제56호(2015.07.24)</t>
  </si>
  <si>
    <t>고문식</t>
  </si>
  <si>
    <t>대안1길 167</t>
  </si>
  <si>
    <t>052-298-8771</t>
    <phoneticPr fontId="15" type="noConversion"/>
  </si>
  <si>
    <t>보배자원</t>
  </si>
  <si>
    <t>제57호(2016.05.10)</t>
  </si>
  <si>
    <t>주성광</t>
  </si>
  <si>
    <t>진장명촌지구 45B-3-1N</t>
  </si>
  <si>
    <t>052-201-1242</t>
    <phoneticPr fontId="15" type="noConversion"/>
  </si>
  <si>
    <t>울주군계</t>
    <phoneticPr fontId="15" type="noConversion"/>
  </si>
  <si>
    <t>울주군</t>
  </si>
  <si>
    <t>(합명)삼협환경</t>
  </si>
  <si>
    <t>생활-1(1993.06.22)
사업장생활-4(2008.01.18)</t>
    <phoneticPr fontId="6" type="noConversion"/>
  </si>
  <si>
    <t>손호영</t>
  </si>
  <si>
    <t>삼남면 중남로 80</t>
  </si>
  <si>
    <t>052-263-0078</t>
  </si>
  <si>
    <t>(합자)대성기업</t>
  </si>
  <si>
    <t>생활-2(1982.11.01)
사업장생활-6(2012.01.10)
사업장-19(2008.07.16)</t>
    <phoneticPr fontId="6" type="noConversion"/>
  </si>
  <si>
    <t>송지호</t>
  </si>
  <si>
    <t>온산읍 덕남로 31</t>
  </si>
  <si>
    <t>052-238-3100</t>
  </si>
  <si>
    <t>대화실업㈜</t>
  </si>
  <si>
    <t>생활-3(1982.11.17)</t>
  </si>
  <si>
    <t>유병대</t>
  </si>
  <si>
    <t>온양읍 화산발리로 679</t>
  </si>
  <si>
    <t>052-237-0022</t>
  </si>
  <si>
    <t>청록환경㈜</t>
  </si>
  <si>
    <t>사업장-1(1995.06.24)</t>
  </si>
  <si>
    <t>김외점</t>
  </si>
  <si>
    <t xml:space="preserve">웅촌면  웅촌로 496 </t>
  </si>
  <si>
    <t>052-221-6333</t>
  </si>
  <si>
    <t>㈜삼협</t>
  </si>
  <si>
    <t>사업장-3(1994.12.28)
사업장생활-2(2007.08.07)</t>
    <phoneticPr fontId="6" type="noConversion"/>
  </si>
  <si>
    <t>조현진</t>
  </si>
  <si>
    <t>웅촌면 대복동천로 77</t>
  </si>
  <si>
    <t>052-264-8881</t>
  </si>
  <si>
    <t>새빛환경</t>
  </si>
  <si>
    <t>사업장-5(2003.03.03)</t>
  </si>
  <si>
    <t>김상진</t>
  </si>
  <si>
    <t>온산읍  신온9길 45(무궁화아파트) 상가 2층 4호</t>
    <phoneticPr fontId="15" type="noConversion"/>
  </si>
  <si>
    <t>052-238-0593</t>
  </si>
  <si>
    <t>경화상사</t>
  </si>
  <si>
    <t>사업장-6(1997.04.23)</t>
  </si>
  <si>
    <t>유수식</t>
  </si>
  <si>
    <t>삼남면 반구대로 640</t>
  </si>
  <si>
    <t>052-263-8202</t>
  </si>
  <si>
    <t>대원종합상사</t>
  </si>
  <si>
    <t>사업장-9(2005.04.19)</t>
  </si>
  <si>
    <t>김철구</t>
  </si>
  <si>
    <t>웅촌면 대복동천로 62</t>
  </si>
  <si>
    <t>052-223-6446</t>
  </si>
  <si>
    <t>㈜세일씨티</t>
  </si>
  <si>
    <t>사업장-13(2006.03.13)</t>
  </si>
  <si>
    <t>고상현</t>
  </si>
  <si>
    <t>삼동면 보은로 258-19</t>
  </si>
  <si>
    <t>052-238-8110</t>
  </si>
  <si>
    <t>대산에코㈜</t>
  </si>
  <si>
    <t>사업장-15(2006.05.12)</t>
  </si>
  <si>
    <t>김길자</t>
  </si>
  <si>
    <t>온산읍 화산로 39</t>
  </si>
  <si>
    <t>052-237-1424</t>
  </si>
  <si>
    <t>OK GREEN</t>
  </si>
  <si>
    <t>사업장-17(2007.10.23)</t>
  </si>
  <si>
    <t>류영현</t>
  </si>
  <si>
    <t>범서읍 굴화1길 55 굴화강변월드메르디앙 103/2303</t>
  </si>
  <si>
    <t>052-221-0515</t>
  </si>
  <si>
    <t>사업장-22(2009.06.09)
사업장생활-3(2011.07.13)</t>
    <phoneticPr fontId="6" type="noConversion"/>
  </si>
  <si>
    <t>김성삼</t>
  </si>
  <si>
    <t xml:space="preserve">언양읍  웃방천4길 15  </t>
  </si>
  <si>
    <t>052-264-1221</t>
  </si>
  <si>
    <t>세정산업㈜</t>
  </si>
  <si>
    <t>사업장-26(2009.11.10)</t>
  </si>
  <si>
    <t>신정우</t>
  </si>
  <si>
    <t>청량면 상남길 5-20</t>
  </si>
  <si>
    <t>052-257-1500</t>
  </si>
  <si>
    <t>대건자원화㈜</t>
  </si>
  <si>
    <t>사업장-28(2010.02.12)</t>
  </si>
  <si>
    <t>이건숙</t>
  </si>
  <si>
    <t xml:space="preserve">삼동면  암리2길 98   </t>
  </si>
  <si>
    <t>052-262-1888</t>
  </si>
  <si>
    <t>백천자원</t>
  </si>
  <si>
    <t>사업장-31(2010.03.23)</t>
  </si>
  <si>
    <t>백성호</t>
  </si>
  <si>
    <t>두서면 서하리 138-1</t>
  </si>
  <si>
    <t>052-254-9727</t>
  </si>
  <si>
    <t>신영운수㈜</t>
  </si>
  <si>
    <t>사업장-32(2010.04.21)</t>
  </si>
  <si>
    <t>박재성</t>
  </si>
  <si>
    <t xml:space="preserve">삼남면  반구대로 718 </t>
  </si>
  <si>
    <t>052-264-4115</t>
  </si>
  <si>
    <t>(주)케이지엑스</t>
  </si>
  <si>
    <t>사업장-35(2010.07.13)</t>
  </si>
  <si>
    <t>이재범</t>
  </si>
  <si>
    <t>온산읍 공단로 440</t>
  </si>
  <si>
    <t>052-231-6411</t>
  </si>
  <si>
    <t>제이에치</t>
  </si>
  <si>
    <t>사업장-37(2010.11.22)</t>
  </si>
  <si>
    <t>임진혁</t>
  </si>
  <si>
    <t>웅촌면  은현작동로 281</t>
  </si>
  <si>
    <t>주목㈜</t>
  </si>
  <si>
    <t>사업장-38(2011.06.21)</t>
  </si>
  <si>
    <t>허종웅</t>
  </si>
  <si>
    <t>온양읍  남창로 818</t>
  </si>
  <si>
    <t>052-239-7833</t>
  </si>
  <si>
    <t>대영기업2공장</t>
  </si>
  <si>
    <t>사업장-39(2011.08.11)</t>
  </si>
  <si>
    <t>웅촌면 당고개1길 52</t>
  </si>
  <si>
    <t>052-260-9944</t>
    <phoneticPr fontId="15" type="noConversion"/>
  </si>
  <si>
    <t>대진자원</t>
  </si>
  <si>
    <t>사업장-40(2011.09.27)</t>
  </si>
  <si>
    <t>김순필</t>
  </si>
  <si>
    <t>웅촌면 윤판길 19</t>
  </si>
  <si>
    <t>070-8802-0629</t>
  </si>
  <si>
    <t>울산자원</t>
  </si>
  <si>
    <t>사업장-41(2011.11.29)</t>
  </si>
  <si>
    <t>김경렬</t>
  </si>
  <si>
    <t>청량면 신촌1길 7-1</t>
  </si>
  <si>
    <t>그린프라스틱</t>
  </si>
  <si>
    <t>사업장-44(2011.12.13)</t>
  </si>
  <si>
    <t>박윤선</t>
  </si>
  <si>
    <t>웅촌면 당고개1길 62-6</t>
  </si>
  <si>
    <t>㈜진명</t>
  </si>
  <si>
    <t>사업장-46(2011.12.30)
사업장생활-5(2012.01.27)</t>
    <phoneticPr fontId="6" type="noConversion"/>
  </si>
  <si>
    <t>이정인</t>
  </si>
  <si>
    <t>삼남면 살태백이골길 33</t>
  </si>
  <si>
    <t>052-264-8453</t>
  </si>
  <si>
    <t>㈜우진산업</t>
  </si>
  <si>
    <t>사업장-47(2012.1.13)</t>
  </si>
  <si>
    <t>정종연</t>
  </si>
  <si>
    <t>온산읍 산암로 297</t>
  </si>
  <si>
    <t>052-239-1522</t>
  </si>
  <si>
    <t>윈윈환경산업</t>
  </si>
  <si>
    <t>사업장-48(2012.2.6)</t>
  </si>
  <si>
    <t>삼남면 청룡들로 100</t>
  </si>
  <si>
    <t>055-382-4532</t>
  </si>
  <si>
    <t>우형건설㈜</t>
  </si>
  <si>
    <t>사업장-50(2012.3.19)</t>
  </si>
  <si>
    <t>박해숙</t>
  </si>
  <si>
    <t>범서읍 천상2길 6-3</t>
  </si>
  <si>
    <t>052-211-6399</t>
  </si>
  <si>
    <t>사업장-51(2012.4.12.)</t>
  </si>
  <si>
    <t>조규영</t>
  </si>
  <si>
    <t>두서면 구량서산길 2</t>
  </si>
  <si>
    <t>052-260-3450</t>
  </si>
  <si>
    <t>서강자원개발㈜</t>
  </si>
  <si>
    <t>사업장-52(2012.4.18)</t>
  </si>
  <si>
    <t>강칠규</t>
  </si>
  <si>
    <t xml:space="preserve">두서면  서하구량길 2   </t>
  </si>
  <si>
    <t>052-262-1702</t>
  </si>
  <si>
    <t>홍진기업</t>
  </si>
  <si>
    <t>사업장-53(2012.5.14)</t>
  </si>
  <si>
    <t>여재홍</t>
  </si>
  <si>
    <t>청량면 온산로 780</t>
  </si>
  <si>
    <t>052-265-0131</t>
  </si>
  <si>
    <t>㈜진현</t>
  </si>
  <si>
    <t>사업장-54(2012.12.20)</t>
  </si>
  <si>
    <t>윤영도</t>
  </si>
  <si>
    <t>언양읍 북문13길 12</t>
  </si>
  <si>
    <t>052-254-8989</t>
  </si>
  <si>
    <t>아주자원</t>
  </si>
  <si>
    <t>사업장-55(2012.7.9)</t>
  </si>
  <si>
    <t>백기원</t>
  </si>
  <si>
    <t>삼남면 교동리 1635-7</t>
  </si>
  <si>
    <t>070-8118-8949</t>
  </si>
  <si>
    <t>㈜일터</t>
  </si>
  <si>
    <t>사업장-57(2012.12.20)</t>
  </si>
  <si>
    <t xml:space="preserve">신용호
</t>
  </si>
  <si>
    <t xml:space="preserve">언양읍  공촌3길 6-23   </t>
  </si>
  <si>
    <t>052-264-1507</t>
  </si>
  <si>
    <t>그린물류</t>
  </si>
  <si>
    <t>사업장-58(2013.3.8)</t>
  </si>
  <si>
    <t>지길윤</t>
  </si>
  <si>
    <t>온산읍 신경2길 28 301호</t>
  </si>
  <si>
    <t>수정비철자원</t>
  </si>
  <si>
    <t>사업장-59(2013.3.20)</t>
  </si>
  <si>
    <t>박동열</t>
  </si>
  <si>
    <t>상북면 산전리 226(도로명 주소 없음)</t>
    <phoneticPr fontId="15" type="noConversion"/>
  </si>
  <si>
    <t>052-264-2504</t>
  </si>
  <si>
    <t>㈜무주골재</t>
  </si>
  <si>
    <t>사업장-61(2013.04.23)</t>
  </si>
  <si>
    <t>김철수</t>
  </si>
  <si>
    <t xml:space="preserve">  청량면 상남길 5-43</t>
  </si>
  <si>
    <t>052-245-5252</t>
  </si>
  <si>
    <t>천일수지</t>
  </si>
  <si>
    <t>사업장-62(2013.05.24)</t>
  </si>
  <si>
    <t>조봉국</t>
  </si>
  <si>
    <t xml:space="preserve">  삼동면 작동음달길 23-1</t>
  </si>
  <si>
    <t>070-7767-7649</t>
  </si>
  <si>
    <t>㈜정도이엔이</t>
  </si>
  <si>
    <t>사업장-64(2010.2.26)</t>
  </si>
  <si>
    <t>김종진</t>
  </si>
  <si>
    <t xml:space="preserve">  웅촌면 은현공단2길 12</t>
  </si>
  <si>
    <t>052-716-4001</t>
  </si>
  <si>
    <t>㈜혜성로지스틱</t>
  </si>
  <si>
    <t>사업장-66(2013.11.13)</t>
  </si>
  <si>
    <t>정흥미</t>
  </si>
  <si>
    <t xml:space="preserve">  온산읍 덕신로 483</t>
  </si>
  <si>
    <t>052-239-8787</t>
  </si>
  <si>
    <t>만복자원</t>
  </si>
  <si>
    <t>사업장-67(2014.03.27)</t>
  </si>
  <si>
    <t>황진복</t>
  </si>
  <si>
    <t xml:space="preserve">  온양읍 용당내광로 363</t>
  </si>
  <si>
    <t>052-238-6363</t>
  </si>
  <si>
    <t>㈜영남통운</t>
  </si>
  <si>
    <t>사업장-68(2014.03.27)</t>
  </si>
  <si>
    <t>강영출</t>
  </si>
  <si>
    <t xml:space="preserve">  온산읍 덕망로 94</t>
  </si>
  <si>
    <t>052-238-8333</t>
  </si>
  <si>
    <t>제일종합상사</t>
  </si>
  <si>
    <t>사업장-69(2014.09.12)</t>
  </si>
  <si>
    <t>이재국</t>
  </si>
  <si>
    <t xml:space="preserve">  서생면 화산발리로 39</t>
  </si>
  <si>
    <t>052-239-8851</t>
  </si>
  <si>
    <t>금성화학</t>
  </si>
  <si>
    <t>사업장-70(2014.09.18)</t>
  </si>
  <si>
    <t>이해국</t>
  </si>
  <si>
    <t xml:space="preserve">  웅촌면 고연로 271-5</t>
  </si>
  <si>
    <t>052-268-0769</t>
  </si>
  <si>
    <t>E.O.C자원</t>
  </si>
  <si>
    <t>사업장-71(2014.11.13)</t>
  </si>
  <si>
    <t>조창환</t>
  </si>
  <si>
    <t xml:space="preserve">  두서면 구량서산길 2</t>
  </si>
  <si>
    <t>금아</t>
  </si>
  <si>
    <t>사업장-72(2014.12.12)</t>
  </si>
  <si>
    <t>박춘명</t>
  </si>
  <si>
    <t xml:space="preserve">  언양읍 반구대로 907</t>
  </si>
  <si>
    <t>052-254-3948</t>
  </si>
  <si>
    <t>사업장-73(2014.12.12)</t>
  </si>
  <si>
    <t>김희준</t>
  </si>
  <si>
    <t xml:space="preserve">  웅촌면 고연공단5길 57-7</t>
  </si>
  <si>
    <t>052-257-9522</t>
  </si>
  <si>
    <t>제이에스환경㈜</t>
  </si>
  <si>
    <t>사업장-74(2010.10.30.)</t>
  </si>
  <si>
    <t>조재일</t>
  </si>
  <si>
    <t xml:space="preserve">  웅촌면 곡천검단로 271-29</t>
  </si>
  <si>
    <t>052-258-7546</t>
  </si>
  <si>
    <t>제일수산</t>
  </si>
  <si>
    <t>사업장-75(2002.01.18)</t>
  </si>
  <si>
    <t>박취규</t>
  </si>
  <si>
    <t xml:space="preserve">  두서면 서하구량길 196-17</t>
  </si>
  <si>
    <t>052-264-1618</t>
  </si>
  <si>
    <t>삼운고철상사</t>
  </si>
  <si>
    <t>사업장-76(2015.01.27)</t>
  </si>
  <si>
    <t>백금화</t>
  </si>
  <si>
    <t xml:space="preserve">  웅촌면 고연리 354</t>
  </si>
  <si>
    <t>052-258-4154</t>
  </si>
  <si>
    <t>고향수지</t>
  </si>
  <si>
    <t>사업장-77(2015.02.25.)</t>
  </si>
  <si>
    <t>권성오</t>
  </si>
  <si>
    <t xml:space="preserve">  삼동면 암리하방길 72</t>
  </si>
  <si>
    <t>수성건설기계</t>
  </si>
  <si>
    <t>사업장-78(2015.03.25.)</t>
  </si>
  <si>
    <t>김지훈</t>
  </si>
  <si>
    <t xml:space="preserve">  온산읍 화산리 1216-8</t>
  </si>
  <si>
    <t>052-237-1498</t>
  </si>
  <si>
    <t>LS상사</t>
  </si>
  <si>
    <t>사업장-79(2015.03.31)</t>
  </si>
  <si>
    <t>이상현</t>
  </si>
  <si>
    <t>에스디자원</t>
  </si>
  <si>
    <t>사업장-80(2015.04.01.)</t>
  </si>
  <si>
    <t>박성도</t>
  </si>
  <si>
    <t xml:space="preserve">  삼남면 방기리 635-1</t>
  </si>
  <si>
    <t>070-7399-7534</t>
  </si>
  <si>
    <t>에바다자원</t>
  </si>
  <si>
    <t>사업장-81(2015.04.28)</t>
  </si>
  <si>
    <t>윤중보</t>
  </si>
  <si>
    <t xml:space="preserve">  상북면 향산다개로 110</t>
  </si>
  <si>
    <t>한신</t>
  </si>
  <si>
    <t>사업장-82(2015.05.06.)</t>
  </si>
  <si>
    <t>박주원</t>
  </si>
  <si>
    <t xml:space="preserve">  언양읍 반구대로 901</t>
  </si>
  <si>
    <t>052-264-7007</t>
  </si>
  <si>
    <t>다솜자원</t>
  </si>
  <si>
    <t>사업장-83(2015.07.07.)</t>
  </si>
  <si>
    <t>임종록</t>
  </si>
  <si>
    <t xml:space="preserve">  삼남면 상천마을길 21</t>
  </si>
  <si>
    <t>동성로지스틱</t>
  </si>
  <si>
    <t>사업장-84(2013.09.10.)</t>
  </si>
  <si>
    <t>손봉수</t>
  </si>
  <si>
    <t xml:space="preserve">  청량면 덕하로 33,B3호</t>
  </si>
  <si>
    <t>052-269-2241</t>
  </si>
  <si>
    <t>세림</t>
  </si>
  <si>
    <t>사업장-85(2004.05.27.)</t>
  </si>
  <si>
    <t>정윤희</t>
  </si>
  <si>
    <t xml:space="preserve">  삼남면 강당로 22</t>
  </si>
  <si>
    <t xml:space="preserve">동진환경ENG  </t>
  </si>
  <si>
    <t>사업장-86(2015.09.25)</t>
  </si>
  <si>
    <t>최병수</t>
  </si>
  <si>
    <t xml:space="preserve">  삼남면 반구대로 164</t>
  </si>
  <si>
    <t>㈜연호이앤이</t>
  </si>
  <si>
    <t>사업장-87(2015.10.30.)</t>
  </si>
  <si>
    <t>이미숙</t>
  </si>
  <si>
    <t>서생면 온양로 502</t>
  </si>
  <si>
    <t>052-239-2504</t>
  </si>
  <si>
    <t>부광물산</t>
  </si>
  <si>
    <t>사업장-89(2015.12.03)</t>
  </si>
  <si>
    <t>성석문</t>
  </si>
  <si>
    <t xml:space="preserve">  언양읍 언양로 325</t>
  </si>
  <si>
    <t>052-264-9007</t>
  </si>
  <si>
    <t>㈜거화산업</t>
  </si>
  <si>
    <t>사업장-90(2016.03.07)</t>
  </si>
  <si>
    <t>정원식</t>
  </si>
  <si>
    <t>언양읍 남천로 224</t>
  </si>
  <si>
    <t>052-225-9000</t>
    <phoneticPr fontId="15" type="noConversion"/>
  </si>
  <si>
    <t>영안C&amp;R</t>
  </si>
  <si>
    <t>사업장-91(2012.03.07)</t>
  </si>
  <si>
    <t>김정희</t>
  </si>
  <si>
    <t>삼남면 상천로 68</t>
  </si>
  <si>
    <t>사업장-92(2016.06.03)</t>
  </si>
  <si>
    <t>윤일수</t>
  </si>
  <si>
    <t>웅촌면 물건너길 91</t>
  </si>
  <si>
    <t>052-225-9991</t>
    <phoneticPr fontId="15" type="noConversion"/>
  </si>
  <si>
    <t>신화환경</t>
  </si>
  <si>
    <t>사업장-94(2016.06.30)</t>
  </si>
  <si>
    <t>류지형</t>
  </si>
  <si>
    <t>청량면 삼정로 50</t>
  </si>
  <si>
    <t>052-246-8399</t>
    <phoneticPr fontId="15" type="noConversion"/>
  </si>
  <si>
    <t>㈜창조에너지</t>
  </si>
  <si>
    <t>사업장-95(2016.07.05)</t>
  </si>
  <si>
    <t>김명성</t>
  </si>
  <si>
    <t>온산읍 화산3길 28</t>
  </si>
  <si>
    <t>사업장-96(2016.12.26)</t>
  </si>
  <si>
    <t>권병욱</t>
  </si>
  <si>
    <t>삼남면 방기리9길 10</t>
  </si>
  <si>
    <t>정현이엔지㈜</t>
  </si>
  <si>
    <t>사업장생활-8(2015.04.28)</t>
  </si>
  <si>
    <t>이정아</t>
  </si>
  <si>
    <t>삼동면 당고개2길 23</t>
  </si>
  <si>
    <t>052-268-0247</t>
    <phoneticPr fontId="15" type="noConversion"/>
  </si>
  <si>
    <t>(사)에코누리</t>
  </si>
  <si>
    <t>사업장생활-9(2010.06.04)</t>
  </si>
  <si>
    <t>민정곤</t>
  </si>
  <si>
    <t>삼남면 화림정1길 6</t>
  </si>
  <si>
    <t>052-256-0994</t>
    <phoneticPr fontId="15" type="noConversion"/>
  </si>
  <si>
    <t>신정개발㈜</t>
  </si>
  <si>
    <t>사업장생활-10(2016.01.22)</t>
  </si>
  <si>
    <t>김종태</t>
  </si>
  <si>
    <t>언양읍 언양로 459</t>
  </si>
  <si>
    <t>052-262-9236</t>
    <phoneticPr fontId="15" type="noConversion"/>
  </si>
  <si>
    <t>태화환경이엔씨㈜</t>
  </si>
  <si>
    <t>사업장생활-11(2016.05.04)</t>
  </si>
  <si>
    <t>김태한</t>
  </si>
  <si>
    <t>웅촌면 오복새각단길 3</t>
  </si>
  <si>
    <t>052-223-9704</t>
    <phoneticPr fontId="15" type="noConversion"/>
  </si>
  <si>
    <t>(합)세원엔지니어링</t>
  </si>
  <si>
    <t>사업장생활-12(2016.11.28)</t>
  </si>
  <si>
    <t>박은진</t>
  </si>
  <si>
    <t>삼나면 교동로 20</t>
  </si>
  <si>
    <t>052-254-0084</t>
    <phoneticPr fontId="15" type="noConversion"/>
  </si>
  <si>
    <t>세종</t>
    <phoneticPr fontId="15" type="noConversion"/>
  </si>
  <si>
    <t>세종시계</t>
    <phoneticPr fontId="15" type="noConversion"/>
  </si>
  <si>
    <t>세종시</t>
    <phoneticPr fontId="15" type="noConversion"/>
  </si>
  <si>
    <t>우림환경</t>
  </si>
  <si>
    <t>제1호
(1993.04.19)</t>
    <phoneticPr fontId="15" type="noConversion"/>
  </si>
  <si>
    <t>정자원</t>
  </si>
  <si>
    <t>연서면 월하1길 5</t>
    <phoneticPr fontId="15" type="noConversion"/>
  </si>
  <si>
    <t>044-868-7576</t>
  </si>
  <si>
    <t>군민환경</t>
  </si>
  <si>
    <t>제2호
(1992.11.06)</t>
    <phoneticPr fontId="15" type="noConversion"/>
  </si>
  <si>
    <t>정해종</t>
  </si>
  <si>
    <t>조치원읍 조치원8길 83-1</t>
    <phoneticPr fontId="15" type="noConversion"/>
  </si>
  <si>
    <t>044-865-2364</t>
  </si>
  <si>
    <t>㈜이에스세종</t>
  </si>
  <si>
    <t>제9-2호
(2006.10.11)</t>
    <phoneticPr fontId="15" type="noConversion"/>
  </si>
  <si>
    <t>강준희</t>
  </si>
  <si>
    <t>전동면 솔티로 341</t>
    <phoneticPr fontId="15" type="noConversion"/>
  </si>
  <si>
    <t>044-862-5123</t>
  </si>
  <si>
    <t>신용환경산업</t>
  </si>
  <si>
    <t>제15호
(1998.10.20)</t>
  </si>
  <si>
    <t>신선호</t>
  </si>
  <si>
    <t>금남면 석교리 148-2</t>
  </si>
  <si>
    <t>044-867-6557</t>
  </si>
  <si>
    <t>제일산업</t>
  </si>
  <si>
    <t>제16호
(1999.01.12)</t>
  </si>
  <si>
    <t>정상용</t>
  </si>
  <si>
    <t>서면 부동리 222</t>
    <phoneticPr fontId="15" type="noConversion"/>
  </si>
  <si>
    <t>044-865-4952</t>
  </si>
  <si>
    <t>대청환경</t>
  </si>
  <si>
    <t>제23호
(1997.02.21)</t>
    <phoneticPr fontId="15" type="noConversion"/>
  </si>
  <si>
    <t>황승원</t>
  </si>
  <si>
    <t>전동면 수회길 76-33</t>
    <phoneticPr fontId="15" type="noConversion"/>
  </si>
  <si>
    <t>044-866-5100</t>
  </si>
  <si>
    <t>㈜BTN</t>
  </si>
  <si>
    <t>제2014-24호
(2001.09.28)</t>
    <phoneticPr fontId="15" type="noConversion"/>
  </si>
  <si>
    <t>전동면 심동로 134-5</t>
    <phoneticPr fontId="15" type="noConversion"/>
  </si>
  <si>
    <t>044-862-5596</t>
  </si>
  <si>
    <t>고려산업개발환경</t>
  </si>
  <si>
    <t>제25호
(2002.10.08)</t>
  </si>
  <si>
    <t>김정관</t>
  </si>
  <si>
    <t>연동면 내판리 19-11</t>
    <phoneticPr fontId="15" type="noConversion"/>
  </si>
  <si>
    <t>044-868-9400</t>
  </si>
  <si>
    <t>현대개발</t>
  </si>
  <si>
    <t>제28호
(2005.03.04)</t>
  </si>
  <si>
    <t>정정임</t>
  </si>
  <si>
    <t>연서면 작은창고개길 59-4</t>
    <phoneticPr fontId="15" type="noConversion"/>
  </si>
  <si>
    <t>044-865-0464</t>
  </si>
  <si>
    <t>㈜운하환경</t>
  </si>
  <si>
    <t>제2009-1호
(2009.03.16)</t>
  </si>
  <si>
    <t>김성환</t>
  </si>
  <si>
    <t>부강면 노호등곡록 30-27</t>
    <phoneticPr fontId="15" type="noConversion"/>
  </si>
  <si>
    <t>044-865-8855</t>
  </si>
  <si>
    <t>㈜늘푸른환경</t>
  </si>
  <si>
    <t>제2009-2호
(2009.04.28)</t>
  </si>
  <si>
    <t>이진광</t>
  </si>
  <si>
    <t>연서면 국촌리 247</t>
  </si>
  <si>
    <t>044-868-6553</t>
  </si>
  <si>
    <t>제2009-3호
(2009.06.08)</t>
  </si>
  <si>
    <t>김동목</t>
  </si>
  <si>
    <t>조치원읍 조치원8길 86</t>
    <phoneticPr fontId="15" type="noConversion"/>
  </si>
  <si>
    <t>044-865-3614</t>
  </si>
  <si>
    <t>청수환경</t>
  </si>
  <si>
    <t>제2009-4호
(2009.07.16)</t>
  </si>
  <si>
    <t>유병안</t>
  </si>
  <si>
    <t xml:space="preserve">전동면 운주산로 720-6 </t>
    <phoneticPr fontId="15" type="noConversion"/>
  </si>
  <si>
    <t>044-863-8763</t>
  </si>
  <si>
    <t>연기영농조합</t>
  </si>
  <si>
    <t>제2009-7호
(2009.12.10)</t>
  </si>
  <si>
    <t>황순광</t>
  </si>
  <si>
    <t>전동면 심중리 191-8</t>
  </si>
  <si>
    <t>044-863-6270</t>
  </si>
  <si>
    <t>㈜제이에스그린특수</t>
  </si>
  <si>
    <t>제2011-6호
(2011.09.08)</t>
  </si>
  <si>
    <t>임동식</t>
  </si>
  <si>
    <t>남면 연기리 559</t>
  </si>
  <si>
    <t>044-868-8255</t>
  </si>
  <si>
    <t>㈜이솔루션</t>
    <phoneticPr fontId="15" type="noConversion"/>
  </si>
  <si>
    <t>제2012-3호
(2012.03.08)</t>
  </si>
  <si>
    <t>유재호</t>
    <phoneticPr fontId="15" type="noConversion"/>
  </si>
  <si>
    <t>조치원읍 세종로 2706</t>
  </si>
  <si>
    <t>044-863-6541</t>
  </si>
  <si>
    <t>영진자원</t>
  </si>
  <si>
    <t>제2012-4호
(2012.03.16)</t>
  </si>
  <si>
    <t>황동준</t>
  </si>
  <si>
    <t>전동면 심중리 498-2</t>
  </si>
  <si>
    <t>044-867-1181</t>
  </si>
  <si>
    <t>금강자원</t>
  </si>
  <si>
    <t>제2012-8호
(2012.06.04)</t>
  </si>
  <si>
    <t>유경순</t>
  </si>
  <si>
    <t>금남면 용포리 193-34</t>
  </si>
  <si>
    <t>044-866-7473</t>
  </si>
  <si>
    <t>㈜대림산업개발</t>
  </si>
  <si>
    <t>제2012-15호
(2012.08.17)</t>
  </si>
  <si>
    <t>조종연</t>
  </si>
  <si>
    <t>부강면 부강행산로 247-1</t>
  </si>
  <si>
    <t>044-275-0105</t>
  </si>
  <si>
    <t xml:space="preserve">유림환경(합자) </t>
    <phoneticPr fontId="15" type="noConversion"/>
  </si>
  <si>
    <t>제2012-16호
(2012.08.30)</t>
  </si>
  <si>
    <t>유동균</t>
  </si>
  <si>
    <t>부강면 연청로 745-46 중부복합물류센터관리동 202호</t>
  </si>
  <si>
    <t>044-863-8095</t>
  </si>
  <si>
    <t>대영환경</t>
    <phoneticPr fontId="15" type="noConversion"/>
  </si>
  <si>
    <t>제2012-18호
(2012.09.21)</t>
  </si>
  <si>
    <t>김의경</t>
  </si>
  <si>
    <t>소정면 넉바위길 15-75</t>
    <phoneticPr fontId="15" type="noConversion"/>
  </si>
  <si>
    <t>044-565-1407</t>
  </si>
  <si>
    <t>폐전선구리산업㈜</t>
  </si>
  <si>
    <t>제2012-21호
(2012.11.12)</t>
  </si>
  <si>
    <t>김미정</t>
  </si>
  <si>
    <t>연서면 쌍전길 14</t>
  </si>
  <si>
    <t>044-862-9245</t>
  </si>
  <si>
    <t>㈜원니스</t>
    <phoneticPr fontId="15" type="noConversion"/>
  </si>
  <si>
    <t>제2013-1호
(2013.1.4)</t>
    <phoneticPr fontId="15" type="noConversion"/>
  </si>
  <si>
    <t>이원재</t>
    <phoneticPr fontId="15" type="noConversion"/>
  </si>
  <si>
    <t>전동면 심중리 234-1</t>
    <phoneticPr fontId="15" type="noConversion"/>
  </si>
  <si>
    <t>044-863-0969</t>
    <phoneticPr fontId="15" type="noConversion"/>
  </si>
  <si>
    <t>부강환경㈜</t>
    <phoneticPr fontId="15" type="noConversion"/>
  </si>
  <si>
    <t>제2013-5호
(2013.1.25)</t>
    <phoneticPr fontId="15" type="noConversion"/>
  </si>
  <si>
    <t>이종민</t>
    <phoneticPr fontId="15" type="noConversion"/>
  </si>
  <si>
    <t>부강면 부촌1길 37</t>
    <phoneticPr fontId="15" type="noConversion"/>
  </si>
  <si>
    <t>044-275-9490</t>
    <phoneticPr fontId="15" type="noConversion"/>
  </si>
  <si>
    <t>농업회사법인㈜기림</t>
    <phoneticPr fontId="15" type="noConversion"/>
  </si>
  <si>
    <t>제2013-7호
(2013.2.19)</t>
    <phoneticPr fontId="15" type="noConversion"/>
  </si>
  <si>
    <t>이일준</t>
    <phoneticPr fontId="15" type="noConversion"/>
  </si>
  <si>
    <t>연서면 효교로 271-1</t>
    <phoneticPr fontId="15" type="noConversion"/>
  </si>
  <si>
    <t>044-866-9938</t>
    <phoneticPr fontId="15" type="noConversion"/>
  </si>
  <si>
    <t>(주)도윤환경</t>
    <phoneticPr fontId="15" type="noConversion"/>
  </si>
  <si>
    <t>제2013-16호
(2013.7.1)</t>
    <phoneticPr fontId="15" type="noConversion"/>
  </si>
  <si>
    <t>임성수</t>
    <phoneticPr fontId="15" type="noConversion"/>
  </si>
  <si>
    <t>연서면 연서로 47-2</t>
    <phoneticPr fontId="15" type="noConversion"/>
  </si>
  <si>
    <t>우리고철</t>
    <phoneticPr fontId="15" type="noConversion"/>
  </si>
  <si>
    <t>제2013-25호
(2013.8.1)</t>
    <phoneticPr fontId="15" type="noConversion"/>
  </si>
  <si>
    <t>유호상</t>
    <phoneticPr fontId="15" type="noConversion"/>
  </si>
  <si>
    <t>조치원읍 남리 424</t>
    <phoneticPr fontId="15" type="noConversion"/>
  </si>
  <si>
    <t>044-862-7759</t>
    <phoneticPr fontId="15" type="noConversion"/>
  </si>
  <si>
    <t>청암이엔텍㈜</t>
    <phoneticPr fontId="15" type="noConversion"/>
  </si>
  <si>
    <t>제2013-29호
(2013.10.16)</t>
    <phoneticPr fontId="15" type="noConversion"/>
  </si>
  <si>
    <t>전병주</t>
    <phoneticPr fontId="15" type="noConversion"/>
  </si>
  <si>
    <t>전동면 송성길 9</t>
    <phoneticPr fontId="15" type="noConversion"/>
  </si>
  <si>
    <t>진성철강공인계량소</t>
    <phoneticPr fontId="15" type="noConversion"/>
  </si>
  <si>
    <t>제2013-33호
(2013.12.24)</t>
    <phoneticPr fontId="15" type="noConversion"/>
  </si>
  <si>
    <t>송유화</t>
    <phoneticPr fontId="15" type="noConversion"/>
  </si>
  <si>
    <t>소정면 대곡리 461</t>
    <phoneticPr fontId="15" type="noConversion"/>
  </si>
  <si>
    <t>044-554-5833</t>
    <phoneticPr fontId="15" type="noConversion"/>
  </si>
  <si>
    <t>세종도시환경공사</t>
    <phoneticPr fontId="15" type="noConversion"/>
  </si>
  <si>
    <t>제2014-01호
(2014.01.03)</t>
    <phoneticPr fontId="15" type="noConversion"/>
  </si>
  <si>
    <t>조진희</t>
    <phoneticPr fontId="15" type="noConversion"/>
  </si>
  <si>
    <t>부강면 태산길 10</t>
    <phoneticPr fontId="15" type="noConversion"/>
  </si>
  <si>
    <t>044-866-4255</t>
    <phoneticPr fontId="15" type="noConversion"/>
  </si>
  <si>
    <t>㈜범한</t>
    <phoneticPr fontId="15" type="noConversion"/>
  </si>
  <si>
    <t>제2014-02호
(2014.02.21)</t>
    <phoneticPr fontId="15" type="noConversion"/>
  </si>
  <si>
    <t>박태승</t>
    <phoneticPr fontId="15" type="noConversion"/>
  </si>
  <si>
    <t>소정면 세종로 4683</t>
    <phoneticPr fontId="15" type="noConversion"/>
  </si>
  <si>
    <t>044-864-2235</t>
    <phoneticPr fontId="15" type="noConversion"/>
  </si>
  <si>
    <t>푸른환경</t>
    <phoneticPr fontId="15" type="noConversion"/>
  </si>
  <si>
    <t>제2014-04호
(2014.05.12)</t>
    <phoneticPr fontId="15" type="noConversion"/>
  </si>
  <si>
    <t>송경천</t>
    <phoneticPr fontId="15" type="noConversion"/>
  </si>
  <si>
    <t>조치원읍 장안1길 28</t>
    <phoneticPr fontId="15" type="noConversion"/>
  </si>
  <si>
    <t>044-867-0097</t>
    <phoneticPr fontId="15" type="noConversion"/>
  </si>
  <si>
    <t>평일환경</t>
    <phoneticPr fontId="15" type="noConversion"/>
  </si>
  <si>
    <t>제2014-09호
(2014.12.04)</t>
    <phoneticPr fontId="15" type="noConversion"/>
  </si>
  <si>
    <t>이선관</t>
    <phoneticPr fontId="15" type="noConversion"/>
  </si>
  <si>
    <t>연동면 태산로 21</t>
    <phoneticPr fontId="15" type="noConversion"/>
  </si>
  <si>
    <t>광우토건㈜</t>
    <phoneticPr fontId="15" type="noConversion"/>
  </si>
  <si>
    <t>제2015-02호
(2015.01.12)</t>
    <phoneticPr fontId="15" type="noConversion"/>
  </si>
  <si>
    <t>채홍엽</t>
    <phoneticPr fontId="15" type="noConversion"/>
  </si>
  <si>
    <t>부강면 태산길 31-5</t>
    <phoneticPr fontId="15" type="noConversion"/>
  </si>
  <si>
    <t>044-275-2574</t>
    <phoneticPr fontId="15" type="noConversion"/>
  </si>
  <si>
    <t>㈜일미농수산</t>
    <phoneticPr fontId="15" type="noConversion"/>
  </si>
  <si>
    <t>제2015-03호
(2015.01.26)</t>
    <phoneticPr fontId="15" type="noConversion"/>
  </si>
  <si>
    <t>오영철</t>
    <phoneticPr fontId="15" type="noConversion"/>
  </si>
  <si>
    <t>조치원읍 번암공단1길 21</t>
    <phoneticPr fontId="15" type="noConversion"/>
  </si>
  <si>
    <t>044-867-5555</t>
    <phoneticPr fontId="15" type="noConversion"/>
  </si>
  <si>
    <t>㈜가온</t>
    <phoneticPr fontId="15" type="noConversion"/>
  </si>
  <si>
    <t>제2015-04호
(2015.03.03)</t>
    <phoneticPr fontId="15" type="noConversion"/>
  </si>
  <si>
    <t>전영아</t>
    <phoneticPr fontId="15" type="noConversion"/>
  </si>
  <si>
    <t>조치원읍 새내10길95</t>
    <phoneticPr fontId="15" type="noConversion"/>
  </si>
  <si>
    <t>㈜원희건설</t>
    <phoneticPr fontId="15" type="noConversion"/>
  </si>
  <si>
    <t>제2015-05호
(2015.03.10)</t>
    <phoneticPr fontId="15" type="noConversion"/>
  </si>
  <si>
    <t>박범종</t>
    <phoneticPr fontId="15" type="noConversion"/>
  </si>
  <si>
    <t>부강면 부강외천로 271</t>
    <phoneticPr fontId="15" type="noConversion"/>
  </si>
  <si>
    <t>044-865-1857</t>
    <phoneticPr fontId="15" type="noConversion"/>
  </si>
  <si>
    <t>참조은환경㈜</t>
    <phoneticPr fontId="15" type="noConversion"/>
  </si>
  <si>
    <t>제2015-4,5호
(2015.04.08)</t>
    <phoneticPr fontId="15" type="noConversion"/>
  </si>
  <si>
    <t>송근영</t>
    <phoneticPr fontId="15" type="noConversion"/>
  </si>
  <si>
    <t>도움3로 8-20, 623호(종촌동, 세종한신휴시티)</t>
    <phoneticPr fontId="15" type="noConversion"/>
  </si>
  <si>
    <t>044-864-9901</t>
    <phoneticPr fontId="15" type="noConversion"/>
  </si>
  <si>
    <t>현대그린</t>
    <phoneticPr fontId="15" type="noConversion"/>
  </si>
  <si>
    <t>제2015-08호
(2015.07.29)</t>
    <phoneticPr fontId="15" type="noConversion"/>
  </si>
  <si>
    <t>이종렬</t>
    <phoneticPr fontId="15" type="noConversion"/>
  </si>
  <si>
    <t>전의면 운주산로 1232-1</t>
    <phoneticPr fontId="15" type="noConversion"/>
  </si>
  <si>
    <t>044-864-6769</t>
    <phoneticPr fontId="15" type="noConversion"/>
  </si>
  <si>
    <t>㈜양호</t>
    <phoneticPr fontId="15" type="noConversion"/>
  </si>
  <si>
    <t>제2015-09호
(2015.08.03)</t>
    <phoneticPr fontId="15" type="noConversion"/>
  </si>
  <si>
    <t>심금숙</t>
    <phoneticPr fontId="15" type="noConversion"/>
  </si>
  <si>
    <t>부강면 금병로 1263-106</t>
    <phoneticPr fontId="15" type="noConversion"/>
  </si>
  <si>
    <t>044-275-3311</t>
    <phoneticPr fontId="15" type="noConversion"/>
  </si>
  <si>
    <t>㈜다모아산업</t>
    <phoneticPr fontId="15" type="noConversion"/>
  </si>
  <si>
    <t>제2015-11호
(2015.12.09)</t>
    <phoneticPr fontId="15" type="noConversion"/>
  </si>
  <si>
    <t>최용준</t>
    <phoneticPr fontId="15" type="noConversion"/>
  </si>
  <si>
    <t>부강면 부강행산로 247-3</t>
    <phoneticPr fontId="15" type="noConversion"/>
  </si>
  <si>
    <t>044-853-0111</t>
    <phoneticPr fontId="15" type="noConversion"/>
  </si>
  <si>
    <t>세진산업</t>
    <phoneticPr fontId="15" type="noConversion"/>
  </si>
  <si>
    <t>제2015-14호
(2015.10.08)</t>
    <phoneticPr fontId="15" type="noConversion"/>
  </si>
  <si>
    <t>박성분</t>
    <phoneticPr fontId="15" type="noConversion"/>
  </si>
  <si>
    <t>연동면 응암리 724-2</t>
    <phoneticPr fontId="15" type="noConversion"/>
  </si>
  <si>
    <t>044-275-9989</t>
    <phoneticPr fontId="15" type="noConversion"/>
  </si>
  <si>
    <t>세종그린산업</t>
    <phoneticPr fontId="15" type="noConversion"/>
  </si>
  <si>
    <t>제2015-16호
(2015.02.05)</t>
    <phoneticPr fontId="15" type="noConversion"/>
  </si>
  <si>
    <t>최범열</t>
    <phoneticPr fontId="15" type="noConversion"/>
  </si>
  <si>
    <t>조치원읍 충현로 80</t>
    <phoneticPr fontId="15" type="noConversion"/>
  </si>
  <si>
    <t>044-862-1140</t>
    <phoneticPr fontId="15" type="noConversion"/>
  </si>
  <si>
    <t>(주)제이테크</t>
    <phoneticPr fontId="15" type="noConversion"/>
  </si>
  <si>
    <t>제2016-01호
(2016.03.16)</t>
    <phoneticPr fontId="15" type="noConversion"/>
  </si>
  <si>
    <t>최진구</t>
  </si>
  <si>
    <t>전동면 보평길 
171</t>
    <phoneticPr fontId="15" type="noConversion"/>
  </si>
  <si>
    <t>044-866-7674</t>
  </si>
  <si>
    <t>(주)금성산업개발</t>
    <phoneticPr fontId="15" type="noConversion"/>
  </si>
  <si>
    <t>제2016-04호
(2016.05.18)</t>
    <phoneticPr fontId="15" type="noConversion"/>
  </si>
  <si>
    <t>김동석</t>
  </si>
  <si>
    <t>금남면 금남구즉로 19, 4층(대평동)</t>
    <phoneticPr fontId="6" type="noConversion"/>
  </si>
  <si>
    <t>044-867-4343</t>
  </si>
  <si>
    <t>(주)태명산업개발</t>
    <phoneticPr fontId="15" type="noConversion"/>
  </si>
  <si>
    <t>제2016-09호
(2016.06.15)</t>
    <phoneticPr fontId="15" type="noConversion"/>
  </si>
  <si>
    <t>김시유</t>
  </si>
  <si>
    <t>금남면 새종로 219</t>
    <phoneticPr fontId="6" type="noConversion"/>
  </si>
  <si>
    <t>044-864-7030</t>
  </si>
  <si>
    <t>제이에스산업</t>
    <phoneticPr fontId="15" type="noConversion"/>
  </si>
  <si>
    <t>제2016-12호
(2016.08.22)</t>
    <phoneticPr fontId="15" type="noConversion"/>
  </si>
  <si>
    <t>노정수</t>
  </si>
  <si>
    <t>부강면 등곡1길 25</t>
  </si>
  <si>
    <t>㈜주원 세종지점</t>
    <phoneticPr fontId="15" type="noConversion"/>
  </si>
  <si>
    <t>제2016-16호
(2016.12.19)</t>
    <phoneticPr fontId="15" type="noConversion"/>
  </si>
  <si>
    <t>임한명</t>
  </si>
  <si>
    <t>전동면 노장공단길 46</t>
  </si>
  <si>
    <t>042-524-8300</t>
  </si>
  <si>
    <t>㈜이에스그린</t>
    <phoneticPr fontId="15" type="noConversion"/>
  </si>
  <si>
    <t>제2016-17호
(2016.12.26)</t>
    <phoneticPr fontId="15" type="noConversion"/>
  </si>
  <si>
    <t>최기덕</t>
  </si>
  <si>
    <t>조치원읍 충현로 228, 2층</t>
  </si>
  <si>
    <t>044-864-9195</t>
  </si>
  <si>
    <t>㈜강우</t>
    <phoneticPr fontId="15" type="noConversion"/>
  </si>
  <si>
    <t>제2016-18호
(2016.12.26)</t>
    <phoneticPr fontId="15" type="noConversion"/>
  </si>
  <si>
    <t>이성운</t>
  </si>
  <si>
    <t>조치원읍 내창3길 19</t>
  </si>
  <si>
    <t>044-415-1888</t>
  </si>
  <si>
    <t>경기</t>
    <phoneticPr fontId="15" type="noConversion"/>
  </si>
  <si>
    <t>수원시계</t>
    <phoneticPr fontId="15" type="noConversion"/>
  </si>
  <si>
    <t>수원시</t>
  </si>
  <si>
    <t>㈜거봉산업</t>
  </si>
  <si>
    <t>6
(96.3.18)</t>
    <phoneticPr fontId="15" type="noConversion"/>
  </si>
  <si>
    <t>김홍기</t>
  </si>
  <si>
    <t>권선구 서수원로90(오목천동)</t>
  </si>
  <si>
    <t>031-296-1829</t>
  </si>
  <si>
    <t>㈜광신</t>
  </si>
  <si>
    <t>1996-06
(1996-06-03)</t>
  </si>
  <si>
    <t>장태수</t>
  </si>
  <si>
    <t>권선구 정조로 253-120(대황교동)</t>
  </si>
  <si>
    <t>031-211-6302</t>
  </si>
  <si>
    <t>동남용역㈜</t>
  </si>
  <si>
    <t>1996-02
(1996-03-18)</t>
  </si>
  <si>
    <t>김민세</t>
  </si>
  <si>
    <t>권선구 매송고색로804번길 78(고색동)</t>
  </si>
  <si>
    <t>031-234-2221</t>
  </si>
  <si>
    <t>대일실업㈜</t>
  </si>
  <si>
    <t>1996-03
(1996-03-18)</t>
  </si>
  <si>
    <t>김명균</t>
  </si>
  <si>
    <t>권선구 새터로24번길 33(세류동)</t>
  </si>
  <si>
    <t>031-252-7141</t>
  </si>
  <si>
    <t>㈜덕성상사</t>
  </si>
  <si>
    <t>1996-05
(1996-06-03)</t>
  </si>
  <si>
    <t>김제명</t>
  </si>
  <si>
    <t>권선구 매송고색로804번길224-20(평리동)</t>
  </si>
  <si>
    <t>031-294-8368</t>
  </si>
  <si>
    <t>㈜삼보</t>
  </si>
  <si>
    <t>1996-04
(1996-03-18)</t>
  </si>
  <si>
    <t>김남혜</t>
  </si>
  <si>
    <t>권선구 서수원로63번길 185</t>
  </si>
  <si>
    <t>031-294-9351</t>
  </si>
  <si>
    <t>㈜원천환경</t>
  </si>
  <si>
    <t>1995-03
(1995-07-10)</t>
  </si>
  <si>
    <t>남창완</t>
  </si>
  <si>
    <t>권선구 정조로 305(대황교동)</t>
  </si>
  <si>
    <t>031-216-6060</t>
  </si>
  <si>
    <t>명성환경㈜</t>
  </si>
  <si>
    <t>1995-01
(1995-07-10)</t>
  </si>
  <si>
    <t>김명옥</t>
  </si>
  <si>
    <t>권선구 정조로 295(대황교동)</t>
  </si>
  <si>
    <t>031-293-9233</t>
  </si>
  <si>
    <t>오성환경㈜</t>
  </si>
  <si>
    <t>2003-01
(2003-04-12)</t>
  </si>
  <si>
    <t>김보규</t>
  </si>
  <si>
    <t>권선구 정조로300(대황교동)</t>
  </si>
  <si>
    <t>031-215-3526</t>
  </si>
  <si>
    <t>㈜에코월드</t>
  </si>
  <si>
    <t>2012-01
(2012-5-29)</t>
    <phoneticPr fontId="15" type="noConversion"/>
  </si>
  <si>
    <t>김재호</t>
  </si>
  <si>
    <t>권선구 서수원로 63번길 179(오목천동)</t>
  </si>
  <si>
    <t>031-253-8857</t>
  </si>
  <si>
    <t>대주환경㈜</t>
  </si>
  <si>
    <t>2012-03
(2012-5-29)</t>
    <phoneticPr fontId="15" type="noConversion"/>
  </si>
  <si>
    <t>이영옥</t>
  </si>
  <si>
    <t>권선구 매송고색로 804번길 72(고색동)</t>
  </si>
  <si>
    <t>031-292-9893</t>
  </si>
  <si>
    <t>백양티앤에스㈜</t>
  </si>
  <si>
    <t>2012-02
(2012-5-29)</t>
    <phoneticPr fontId="15" type="noConversion"/>
  </si>
  <si>
    <t>박유화</t>
  </si>
  <si>
    <t>권선구 서부로 63번길 179</t>
  </si>
  <si>
    <t>031-298-6182</t>
  </si>
  <si>
    <t>㈜나누리</t>
  </si>
  <si>
    <t>2012-04
(2012-5-29)</t>
    <phoneticPr fontId="15" type="noConversion"/>
  </si>
  <si>
    <t>최찬식</t>
  </si>
  <si>
    <t>권선구 매송고색로 634-27(고색동)</t>
  </si>
  <si>
    <t>031-296-7792</t>
  </si>
  <si>
    <t>㈜원예기업</t>
  </si>
  <si>
    <t>98-2
(1997-12-12)</t>
  </si>
  <si>
    <t>박흥원</t>
  </si>
  <si>
    <t>권선구 정로로 53-108(대황교동)</t>
  </si>
  <si>
    <t>031-233-2165</t>
  </si>
  <si>
    <t>㈜경안물류</t>
  </si>
  <si>
    <t>2007-30
(2012.06.26)</t>
  </si>
  <si>
    <t>김광평</t>
  </si>
  <si>
    <t>팔달구 권광로184, 101동1403호(인계동,캐슬타워)</t>
  </si>
  <si>
    <t>031-898-9961</t>
  </si>
  <si>
    <t>㈜제이이엔텍</t>
  </si>
  <si>
    <t>2013-1
(2013.01.29.)</t>
  </si>
  <si>
    <t>박만규</t>
  </si>
  <si>
    <t>권선구 장다리로37, 2층 16호(세류동, 신수원종합상가)</t>
  </si>
  <si>
    <t>031-898-6770</t>
  </si>
  <si>
    <t>온누리환경㈜</t>
  </si>
  <si>
    <t>2013-2
(2013.03.06.)</t>
  </si>
  <si>
    <t>이홍헌</t>
  </si>
  <si>
    <t>권선구 권선로708-8, 2층(권선동)</t>
  </si>
  <si>
    <t>031-224-5879</t>
  </si>
  <si>
    <t>유한토탈솔루션</t>
  </si>
  <si>
    <t>2014-1
(2014.02.25)</t>
  </si>
  <si>
    <t>정호영</t>
  </si>
  <si>
    <t>팔달구 경수대로 656번길 5(우만동)</t>
  </si>
  <si>
    <t>070-4716-4249</t>
  </si>
  <si>
    <t>영광상사</t>
  </si>
  <si>
    <t>2014-6
(2014.04.09.)</t>
  </si>
  <si>
    <t>김병국</t>
  </si>
  <si>
    <t>영통구 매영로93-27(매탄동)</t>
  </si>
  <si>
    <t>031-211-7344</t>
  </si>
  <si>
    <t>일심환경</t>
  </si>
  <si>
    <t>2014-2
(2014.04.18)</t>
  </si>
  <si>
    <t>김영균</t>
  </si>
  <si>
    <t>팔달구 매산로45,323호(매산로2가, 골든프라자)</t>
  </si>
  <si>
    <t>샘자원</t>
  </si>
  <si>
    <t>2014-8
(2014.06.12.)</t>
  </si>
  <si>
    <t>육숙한</t>
  </si>
  <si>
    <t>영통구 영통로214번길9, 501호(영통동, 서린프라자)</t>
  </si>
  <si>
    <t>031-287-9957</t>
  </si>
  <si>
    <t>㈜율림</t>
  </si>
  <si>
    <t>2014-10
(2014.11.20.)</t>
  </si>
  <si>
    <t>신영용</t>
  </si>
  <si>
    <t>장안구 정조로 947, 본동2층(영화동, 케이티수원빌딩)</t>
  </si>
  <si>
    <t>031-242-2160</t>
  </si>
  <si>
    <t>㈜장애인협동조합환경</t>
  </si>
  <si>
    <t>2015-1
(2015.12.05.)</t>
  </si>
  <si>
    <t>박수영</t>
  </si>
  <si>
    <t>팔달구 경수대로 428번길31, 405호(인계동)</t>
  </si>
  <si>
    <t>031-221-4131</t>
  </si>
  <si>
    <t>㈜펩스환경</t>
  </si>
  <si>
    <t>2014-8
(2014.11.19.)</t>
  </si>
  <si>
    <t>최은자</t>
  </si>
  <si>
    <t>권선구 곡선로50번길 6-19</t>
  </si>
  <si>
    <t>031-430-2088</t>
  </si>
  <si>
    <t>태영환경</t>
  </si>
  <si>
    <t>2014-13
(2014.12.30.)</t>
  </si>
  <si>
    <t>김은화</t>
  </si>
  <si>
    <t>팔달구 장다리로 179, 307호</t>
  </si>
  <si>
    <t>031-221-6051</t>
  </si>
  <si>
    <t>삼아건설㈜</t>
  </si>
  <si>
    <t>2007-3
(2007.10.19)</t>
  </si>
  <si>
    <t>박대용</t>
  </si>
  <si>
    <t>권선구 곡선로 58, 4층 (곡반정동, 효성빌딩)</t>
  </si>
  <si>
    <t>031-232-1703</t>
  </si>
  <si>
    <t>그린산업리싸이클링</t>
  </si>
  <si>
    <t>2013-3
(2013.05.28)</t>
  </si>
  <si>
    <t>허원혁</t>
  </si>
  <si>
    <t>권선구 당진로15번길 56, 111호 (당수동, 한스프라자)</t>
  </si>
  <si>
    <t>031-438-4322</t>
  </si>
  <si>
    <t>삼명자원</t>
  </si>
  <si>
    <t>2013-4
(2013.10.28)</t>
  </si>
  <si>
    <t>류오상</t>
  </si>
  <si>
    <t>권선구 매송고색로804번길 54 (고색동)</t>
  </si>
  <si>
    <t>031-898-5327</t>
  </si>
  <si>
    <t>㈜부삼</t>
  </si>
  <si>
    <t>2013-6
(2013.10.21)</t>
  </si>
  <si>
    <t>김재열 외 1인</t>
  </si>
  <si>
    <t>팔달구 매산로 51, 719호 (매산로2가, 동인트루빌3오피스텔)</t>
  </si>
  <si>
    <t>031-456-3370</t>
  </si>
  <si>
    <t>스틸뱅크</t>
  </si>
  <si>
    <t>2014-5
(2014.08.29)</t>
  </si>
  <si>
    <t>김동준</t>
  </si>
  <si>
    <t>권선구 효원로256번길 15, 1415호 (권선동, 세종그랑시아오피스텔)</t>
  </si>
  <si>
    <t>031-377-8209</t>
  </si>
  <si>
    <t>효자원</t>
  </si>
  <si>
    <t>2014-7
(2014.01.27)</t>
  </si>
  <si>
    <t>안종필</t>
  </si>
  <si>
    <t>영통구 청명로21번길 19, 350호 (영통동, 탑빌딩)</t>
  </si>
  <si>
    <t>031-204-9308</t>
  </si>
  <si>
    <t>코스모스환경</t>
  </si>
  <si>
    <t>2014-9
(2011.09.16)</t>
  </si>
  <si>
    <t>박영기</t>
  </si>
  <si>
    <t>팔달구 권광로 184, 102동 1710호(인계동, 캐슬타워)</t>
  </si>
  <si>
    <t>031-222-2972</t>
  </si>
  <si>
    <t>이씨오환경</t>
  </si>
  <si>
    <t>2015-1
(2015.01.07)</t>
  </si>
  <si>
    <t>박원채</t>
  </si>
  <si>
    <t>팔달구 중부대로 17, 5층 505호(영동)</t>
  </si>
  <si>
    <t>031-296-4500</t>
  </si>
  <si>
    <t>㈜브아이에스건설</t>
  </si>
  <si>
    <t>2016-1
(2016.12.08.)</t>
  </si>
  <si>
    <t>조현근</t>
  </si>
  <si>
    <t>권선구 권선로 308-1, 503동 2층 207호(고색동, 수원종합공구단지)</t>
  </si>
  <si>
    <t>031-227-3855</t>
  </si>
  <si>
    <t>고양시계</t>
    <phoneticPr fontId="15" type="noConversion"/>
  </si>
  <si>
    <t>고양시</t>
    <phoneticPr fontId="15" type="noConversion"/>
  </si>
  <si>
    <t>수창기업</t>
    <phoneticPr fontId="15" type="noConversion"/>
  </si>
  <si>
    <t>1996-1
1996.04.01</t>
  </si>
  <si>
    <t>양승선</t>
    <phoneticPr fontId="15" type="noConversion"/>
  </si>
  <si>
    <t xml:space="preserve">
일산동구 지영로 100번길 68
</t>
    <phoneticPr fontId="15" type="noConversion"/>
  </si>
  <si>
    <t>031-978-7744</t>
  </si>
  <si>
    <t>고양위생공사</t>
    <phoneticPr fontId="15" type="noConversion"/>
  </si>
  <si>
    <t>1998-9
1998.08.01</t>
  </si>
  <si>
    <t>표상도</t>
    <phoneticPr fontId="15" type="noConversion"/>
  </si>
  <si>
    <t xml:space="preserve">
덕양구 호국로 840
</t>
    <phoneticPr fontId="15" type="noConversion"/>
  </si>
  <si>
    <t>031-962-2027</t>
  </si>
  <si>
    <t>원당기업</t>
    <phoneticPr fontId="15" type="noConversion"/>
  </si>
  <si>
    <t>1996-7
1998.08.01</t>
  </si>
  <si>
    <t>정홍훈</t>
    <phoneticPr fontId="15" type="noConversion"/>
  </si>
  <si>
    <t xml:space="preserve">
덕양구 화신로 272번길 58, 711호
</t>
    <phoneticPr fontId="15" type="noConversion"/>
  </si>
  <si>
    <t>031-978-8844</t>
  </si>
  <si>
    <t>서강기업</t>
    <phoneticPr fontId="15" type="noConversion"/>
  </si>
  <si>
    <t>1996-5
1996.05.01</t>
  </si>
  <si>
    <t>정우정</t>
    <phoneticPr fontId="15" type="noConversion"/>
  </si>
  <si>
    <t xml:space="preserve">
덕양구 충장로 7 미우빌딩604
</t>
    <phoneticPr fontId="15" type="noConversion"/>
  </si>
  <si>
    <t>031-972-7833</t>
  </si>
  <si>
    <t>천일공사</t>
    <phoneticPr fontId="15" type="noConversion"/>
  </si>
  <si>
    <t>1998-6
1998.08.01</t>
  </si>
  <si>
    <t>심재석</t>
    <phoneticPr fontId="15" type="noConversion"/>
  </si>
  <si>
    <t xml:space="preserve">
덕양구 무원로 6번길61, 405호
</t>
    <phoneticPr fontId="15" type="noConversion"/>
  </si>
  <si>
    <t>031-938-2776</t>
  </si>
  <si>
    <t>청안기업</t>
    <phoneticPr fontId="15" type="noConversion"/>
  </si>
  <si>
    <t>1998-10
1998.08.01</t>
  </si>
  <si>
    <t>서중원</t>
    <phoneticPr fontId="15" type="noConversion"/>
  </si>
  <si>
    <t xml:space="preserve">
일산동구 견달산로 369번길80
</t>
    <phoneticPr fontId="15" type="noConversion"/>
  </si>
  <si>
    <t>031-975-2338</t>
  </si>
  <si>
    <t>고양미화</t>
    <phoneticPr fontId="15" type="noConversion"/>
  </si>
  <si>
    <t>1996-4
1996.05.01</t>
  </si>
  <si>
    <t>신동성</t>
    <phoneticPr fontId="15" type="noConversion"/>
  </si>
  <si>
    <t xml:space="preserve">
일산동구 성석로 111-45
</t>
    <phoneticPr fontId="15" type="noConversion"/>
  </si>
  <si>
    <t>031-975-6646</t>
  </si>
  <si>
    <t>승문기업</t>
    <phoneticPr fontId="15" type="noConversion"/>
  </si>
  <si>
    <t>1996-3
1998.02.27</t>
  </si>
  <si>
    <t>정명건</t>
    <phoneticPr fontId="15" type="noConversion"/>
  </si>
  <si>
    <t xml:space="preserve">
일산동구 성석로 323
</t>
    <phoneticPr fontId="15" type="noConversion"/>
  </si>
  <si>
    <t>031-977-4126</t>
  </si>
  <si>
    <t>그린워크</t>
    <phoneticPr fontId="15" type="noConversion"/>
  </si>
  <si>
    <t>1996-2
1996.05.01</t>
  </si>
  <si>
    <t>한상훈</t>
    <phoneticPr fontId="15" type="noConversion"/>
  </si>
  <si>
    <t xml:space="preserve">
덕양구 마상로 134번길 4
</t>
    <phoneticPr fontId="15" type="noConversion"/>
  </si>
  <si>
    <t>031-966-5072</t>
  </si>
  <si>
    <t>벽제개발</t>
    <phoneticPr fontId="15" type="noConversion"/>
  </si>
  <si>
    <t>1998-8
1998.08.01</t>
  </si>
  <si>
    <t>임희영</t>
    <phoneticPr fontId="15" type="noConversion"/>
  </si>
  <si>
    <t xml:space="preserve">
덕양구 통일로 771번길 16
</t>
    <phoneticPr fontId="15" type="noConversion"/>
  </si>
  <si>
    <t>031-963-8700</t>
  </si>
  <si>
    <t>부경환경㈜</t>
  </si>
  <si>
    <t>제25호
2000.05.09.</t>
    <phoneticPr fontId="15" type="noConversion"/>
  </si>
  <si>
    <t>김인배</t>
  </si>
  <si>
    <t>일산동구  백마로 223, 현대에뜨레베 1309호 (장항동)</t>
  </si>
  <si>
    <t>031-957-8991</t>
    <phoneticPr fontId="15" type="noConversion"/>
  </si>
  <si>
    <t>㈜흥명환경</t>
  </si>
  <si>
    <t>제32호
2000.07.23.</t>
    <phoneticPr fontId="15" type="noConversion"/>
  </si>
  <si>
    <t>이대성</t>
  </si>
  <si>
    <t>일산동구 사리현로 143-2(사리현동)</t>
  </si>
  <si>
    <t>031-963-8460</t>
    <phoneticPr fontId="15" type="noConversion"/>
  </si>
  <si>
    <t xml:space="preserve"> </t>
  </si>
  <si>
    <t>㈜제일아이앤디</t>
  </si>
  <si>
    <t>제2001-1호
2001.02.28.</t>
    <phoneticPr fontId="15" type="noConversion"/>
  </si>
  <si>
    <t>황선광</t>
  </si>
  <si>
    <t>일산동구 대산로 11번길 48-14, 지층1호(정발산동)</t>
  </si>
  <si>
    <t>031-911-0040</t>
    <phoneticPr fontId="15" type="noConversion"/>
  </si>
  <si>
    <t>신한환경산업</t>
  </si>
  <si>
    <t>제2008-10호2008.10.10.</t>
    <phoneticPr fontId="15" type="noConversion"/>
  </si>
  <si>
    <t>신정식</t>
  </si>
  <si>
    <t>일산동구 압도길 337(장항동)</t>
  </si>
  <si>
    <t>031-903-0456</t>
    <phoneticPr fontId="15" type="noConversion"/>
  </si>
  <si>
    <t>(주)녹원기업</t>
  </si>
  <si>
    <t>제2012-1호2012.11.19.</t>
    <phoneticPr fontId="15" type="noConversion"/>
  </si>
  <si>
    <t>제갈송자</t>
  </si>
  <si>
    <t>덕양구 용현로 5번길 24, 1009호(행신동, 백산오피스텔)</t>
  </si>
  <si>
    <t>031-938-4986</t>
    <phoneticPr fontId="15" type="noConversion"/>
  </si>
  <si>
    <t>남양환경</t>
  </si>
  <si>
    <t>제2013-2호2013.10.15.</t>
    <phoneticPr fontId="15" type="noConversion"/>
  </si>
  <si>
    <t>장순이</t>
  </si>
  <si>
    <t>일산서구 중앙로 1557,  삼운투루아 오피스텔 913호(대화동)</t>
  </si>
  <si>
    <t>02-3159-8960</t>
  </si>
  <si>
    <t>(주)정원산업</t>
  </si>
  <si>
    <t>제2014-1호2014.01.03.</t>
    <phoneticPr fontId="15" type="noConversion"/>
  </si>
  <si>
    <t>한상조</t>
  </si>
  <si>
    <t>일산동구 정발산로 11,501호(장항동,일호골든타워)</t>
  </si>
  <si>
    <t>031-977-8932</t>
    <phoneticPr fontId="15" type="noConversion"/>
  </si>
  <si>
    <t>성신환경㈜</t>
  </si>
  <si>
    <t>제2014-2호2014.03.28.</t>
    <phoneticPr fontId="15" type="noConversion"/>
  </si>
  <si>
    <t>인민석</t>
  </si>
  <si>
    <t>덕양구 대덕산로 89 (덕은동)</t>
  </si>
  <si>
    <t>02-3158-2494</t>
  </si>
  <si>
    <t>(주)크린자원산업</t>
  </si>
  <si>
    <t>제2014-3호2014.05.07.</t>
    <phoneticPr fontId="15" type="noConversion"/>
  </si>
  <si>
    <t>김원배</t>
  </si>
  <si>
    <t>일산동구 지영로196번길 183(지영동)</t>
  </si>
  <si>
    <t>031-975-9595</t>
    <phoneticPr fontId="15" type="noConversion"/>
  </si>
  <si>
    <t>해광환경</t>
  </si>
  <si>
    <t>제2014-4호2014.07.04.</t>
    <phoneticPr fontId="15" type="noConversion"/>
  </si>
  <si>
    <t>정은영</t>
  </si>
  <si>
    <t>일산서구 경의로 896, 상가2호(덕이동)</t>
  </si>
  <si>
    <t>재활용협동조합</t>
  </si>
  <si>
    <t>제2014-5호2014.08.26.</t>
    <phoneticPr fontId="15" type="noConversion"/>
  </si>
  <si>
    <t>김용성</t>
  </si>
  <si>
    <t>덕양구 마상로 134번길 4(주교동)</t>
  </si>
  <si>
    <t>1666-2898</t>
  </si>
  <si>
    <t>㈜환경라인</t>
  </si>
  <si>
    <t>제2015-2호2015.5.29.</t>
    <phoneticPr fontId="15" type="noConversion"/>
  </si>
  <si>
    <t>윤백희</t>
  </si>
  <si>
    <t>일산서구 중앙로 1557,  삼운투루아 오피스텔 809(대화동)</t>
  </si>
  <si>
    <t>031-922-5654</t>
    <phoneticPr fontId="15" type="noConversion"/>
  </si>
  <si>
    <t>한울건설기계</t>
  </si>
  <si>
    <t>제2013-3호2015.12.23.</t>
    <phoneticPr fontId="15" type="noConversion"/>
  </si>
  <si>
    <t>김상훈</t>
  </si>
  <si>
    <t>일산동구 동국로 48, 201호(식사동, 일산송보빌딩)</t>
  </si>
  <si>
    <t>성남시계</t>
    <phoneticPr fontId="15" type="noConversion"/>
  </si>
  <si>
    <t>성남시</t>
  </si>
  <si>
    <t>중앙기업</t>
  </si>
  <si>
    <t>제15호
(95.12.29)</t>
    <phoneticPr fontId="15" type="noConversion"/>
  </si>
  <si>
    <t>이위수</t>
  </si>
  <si>
    <t>둔촌대로244-2(하대원동)</t>
    <phoneticPr fontId="15" type="noConversion"/>
  </si>
  <si>
    <t>031-716-4747</t>
  </si>
  <si>
    <t>분성</t>
  </si>
  <si>
    <t>제10호
(94.12.30)</t>
    <phoneticPr fontId="15" type="noConversion"/>
  </si>
  <si>
    <t>신양수</t>
  </si>
  <si>
    <t>산성대로400(금광동)</t>
    <phoneticPr fontId="15" type="noConversion"/>
  </si>
  <si>
    <t>031-703-3341</t>
  </si>
  <si>
    <t>금성환경</t>
  </si>
  <si>
    <t>제3호
(81.12.1)</t>
    <phoneticPr fontId="15" type="noConversion"/>
  </si>
  <si>
    <t>최용술</t>
  </si>
  <si>
    <t>희망로525(신흥동)</t>
    <phoneticPr fontId="15" type="noConversion"/>
  </si>
  <si>
    <t>031-734-4008</t>
  </si>
  <si>
    <t>유진기업</t>
  </si>
  <si>
    <t>제5호
(87.10.30)</t>
    <phoneticPr fontId="15" type="noConversion"/>
  </si>
  <si>
    <t>정용주</t>
  </si>
  <si>
    <t>산성대료93(수진동)</t>
    <phoneticPr fontId="15" type="noConversion"/>
  </si>
  <si>
    <t>031-754-1029</t>
  </si>
  <si>
    <t>환경개발</t>
  </si>
  <si>
    <t>제6호
(89.10.4)</t>
    <phoneticPr fontId="15" type="noConversion"/>
  </si>
  <si>
    <t>둔촌대로388(상대원동)크란츠테크노913</t>
    <phoneticPr fontId="15" type="noConversion"/>
  </si>
  <si>
    <t>031-777-8686</t>
  </si>
  <si>
    <t>신우설비</t>
  </si>
  <si>
    <t>제2호
(80.12.12)</t>
    <phoneticPr fontId="15" type="noConversion"/>
  </si>
  <si>
    <t>송안태</t>
  </si>
  <si>
    <t>광명로16번길5(성남동3241)</t>
    <phoneticPr fontId="15" type="noConversion"/>
  </si>
  <si>
    <t>031-721-4116</t>
  </si>
  <si>
    <t>대림환경</t>
  </si>
  <si>
    <t>제1호
(79.9.1)</t>
    <phoneticPr fontId="15" type="noConversion"/>
  </si>
  <si>
    <t>임성순</t>
  </si>
  <si>
    <t>마지로53-1(하대원동)</t>
    <phoneticPr fontId="15" type="noConversion"/>
  </si>
  <si>
    <t>031-754-2560</t>
  </si>
  <si>
    <t>성남환경</t>
  </si>
  <si>
    <t>제8호
(94.12.30)</t>
    <phoneticPr fontId="15" type="noConversion"/>
  </si>
  <si>
    <t>류재곤</t>
  </si>
  <si>
    <t>대왕판교로189-8(금곡동)</t>
    <phoneticPr fontId="15" type="noConversion"/>
  </si>
  <si>
    <t>031-714-6016</t>
  </si>
  <si>
    <t>한성산업</t>
  </si>
  <si>
    <t>제9호
(94.12.30)</t>
    <phoneticPr fontId="15" type="noConversion"/>
  </si>
  <si>
    <t>조경동</t>
  </si>
  <si>
    <t>광명로50(성남동)</t>
    <phoneticPr fontId="15" type="noConversion"/>
  </si>
  <si>
    <t>031-732-7363</t>
  </si>
  <si>
    <t>삼성환경</t>
  </si>
  <si>
    <t>제11호
(94.12.30)</t>
    <phoneticPr fontId="15" type="noConversion"/>
  </si>
  <si>
    <t>박명기</t>
    <phoneticPr fontId="15" type="noConversion"/>
  </si>
  <si>
    <t>벌말로50번길42(야탑동)로잔티움223호</t>
    <phoneticPr fontId="15" type="noConversion"/>
  </si>
  <si>
    <t>031-757-7186</t>
  </si>
  <si>
    <t>중원기업</t>
  </si>
  <si>
    <t>제14호
(95.12.29)</t>
    <phoneticPr fontId="15" type="noConversion"/>
  </si>
  <si>
    <t>김대현</t>
    <phoneticPr fontId="15" type="noConversion"/>
  </si>
  <si>
    <t>마지로155번길25(하대원동)</t>
    <phoneticPr fontId="15" type="noConversion"/>
  </si>
  <si>
    <t>031-758-3556</t>
  </si>
  <si>
    <t>두림환경</t>
  </si>
  <si>
    <t>제12호
(94.12.30)</t>
    <phoneticPr fontId="15" type="noConversion"/>
  </si>
  <si>
    <t>김종만</t>
  </si>
  <si>
    <t>여수울로15번길8-14(여수동)</t>
    <phoneticPr fontId="15" type="noConversion"/>
  </si>
  <si>
    <t>031-707-3900</t>
  </si>
  <si>
    <t>디엔에스</t>
  </si>
  <si>
    <t>제87호
(12.1.20)</t>
    <phoneticPr fontId="15" type="noConversion"/>
  </si>
  <si>
    <t>최강남</t>
  </si>
  <si>
    <t>둔촌대로106(하대원동)국제빌딩701호</t>
    <phoneticPr fontId="15" type="noConversion"/>
  </si>
  <si>
    <t>031-744-2114</t>
  </si>
  <si>
    <t>한진용역</t>
  </si>
  <si>
    <t>제4호
(87.10.30)</t>
    <phoneticPr fontId="15" type="noConversion"/>
  </si>
  <si>
    <t>최갑상</t>
  </si>
  <si>
    <t>시민로5번길18(하대원동)</t>
    <phoneticPr fontId="15" type="noConversion"/>
  </si>
  <si>
    <t>031-753-6401</t>
  </si>
  <si>
    <t>(주)평화</t>
  </si>
  <si>
    <t>제7호
(89.10.4)</t>
    <phoneticPr fontId="15" type="noConversion"/>
  </si>
  <si>
    <t>박노궁</t>
  </si>
  <si>
    <t>윈터로32(하대원동)</t>
    <phoneticPr fontId="15" type="noConversion"/>
  </si>
  <si>
    <t>031-755-5832</t>
  </si>
  <si>
    <t>나눔환경</t>
  </si>
  <si>
    <t>제77 호
(11.2.8)</t>
  </si>
  <si>
    <t>한용진</t>
  </si>
  <si>
    <t>성남대로1126(성남동)메가프라자307호</t>
    <phoneticPr fontId="15" type="noConversion"/>
  </si>
  <si>
    <t>031-721-0436</t>
  </si>
  <si>
    <t>대신환경</t>
  </si>
  <si>
    <t>제16호
(97.3.3)</t>
    <phoneticPr fontId="15" type="noConversion"/>
  </si>
  <si>
    <t>박남서</t>
  </si>
  <si>
    <t>상대원동 517-14</t>
  </si>
  <si>
    <t>031-745-4695</t>
  </si>
  <si>
    <t>한국환경공사</t>
  </si>
  <si>
    <t>제22호
(97.12.20)</t>
    <phoneticPr fontId="15" type="noConversion"/>
  </si>
  <si>
    <t>임치순</t>
  </si>
  <si>
    <t>하대원동 105-7</t>
  </si>
  <si>
    <t>031-754-0231</t>
  </si>
  <si>
    <t>대원환경</t>
  </si>
  <si>
    <t>제23호
(98.1.12)</t>
    <phoneticPr fontId="15" type="noConversion"/>
  </si>
  <si>
    <t>최시상</t>
  </si>
  <si>
    <t>하대원동 149-4</t>
  </si>
  <si>
    <t>031-756-2762</t>
  </si>
  <si>
    <t>평화환경</t>
  </si>
  <si>
    <t>제24호
(98.2.24)</t>
    <phoneticPr fontId="15" type="noConversion"/>
  </si>
  <si>
    <t>김우형</t>
  </si>
  <si>
    <t>하대원동 118-6</t>
  </si>
  <si>
    <t>031-752-5432</t>
  </si>
  <si>
    <t>태기산업</t>
  </si>
  <si>
    <t>제31호
(98.9.15)</t>
    <phoneticPr fontId="15" type="noConversion"/>
  </si>
  <si>
    <t>유재혁</t>
  </si>
  <si>
    <t>하대원동 148-12</t>
  </si>
  <si>
    <t>031-751-8275</t>
  </si>
  <si>
    <t>신용</t>
  </si>
  <si>
    <t>제36호
(00.11.14)</t>
    <phoneticPr fontId="15" type="noConversion"/>
  </si>
  <si>
    <t>신용수</t>
  </si>
  <si>
    <t>하대원동 146-17</t>
  </si>
  <si>
    <t>031-722-3578</t>
  </si>
  <si>
    <t>현대자원산업</t>
  </si>
  <si>
    <t>제40호
(05.4.27)</t>
    <phoneticPr fontId="15" type="noConversion"/>
  </si>
  <si>
    <t>박창흔</t>
  </si>
  <si>
    <t>야탑3동 264-3</t>
  </si>
  <si>
    <t>031-704-8997</t>
  </si>
  <si>
    <t>대복환경</t>
  </si>
  <si>
    <t>제56호
(08.1.30)</t>
    <phoneticPr fontId="15" type="noConversion"/>
  </si>
  <si>
    <t>오성은</t>
  </si>
  <si>
    <t>하대원동 148-2</t>
  </si>
  <si>
    <t>바위환경</t>
  </si>
  <si>
    <t>제48호
(08.7.15)</t>
    <phoneticPr fontId="15" type="noConversion"/>
  </si>
  <si>
    <t>김재순</t>
  </si>
  <si>
    <t>하대원동 154-44</t>
  </si>
  <si>
    <t>금강환경</t>
  </si>
  <si>
    <t>제사9호
(10.1.4)</t>
    <phoneticPr fontId="15" type="noConversion"/>
  </si>
  <si>
    <t>권영보</t>
  </si>
  <si>
    <t>남문로22번길 1</t>
  </si>
  <si>
    <t>명성환경</t>
  </si>
  <si>
    <t>제65/66호
(09.11.2)</t>
    <phoneticPr fontId="15" type="noConversion"/>
  </si>
  <si>
    <t>표지현</t>
  </si>
  <si>
    <t>산성동 156</t>
  </si>
  <si>
    <t>리코에프앤씨</t>
  </si>
  <si>
    <t>제74호
(10.11.17)</t>
    <phoneticPr fontId="15" type="noConversion"/>
  </si>
  <si>
    <t>손진양</t>
  </si>
  <si>
    <t>구미동 18</t>
  </si>
  <si>
    <t>031-713-5433</t>
  </si>
  <si>
    <t>명진종합환경공사</t>
  </si>
  <si>
    <t>제76호
(11.01.10)</t>
    <phoneticPr fontId="15" type="noConversion"/>
  </si>
  <si>
    <t>홍황기</t>
  </si>
  <si>
    <t>야탑동 342-2</t>
  </si>
  <si>
    <t>동성산업디앤씨</t>
  </si>
  <si>
    <t>제84호
(11.7.4)</t>
  </si>
  <si>
    <t>김순철</t>
  </si>
  <si>
    <t>태평동3117</t>
  </si>
  <si>
    <t>031-762-3249</t>
  </si>
  <si>
    <t>경지환경</t>
  </si>
  <si>
    <t>제85호
(11.7.29)</t>
  </si>
  <si>
    <t>안춘섭</t>
  </si>
  <si>
    <t>태평동3480</t>
  </si>
  <si>
    <t>031-767-9188</t>
  </si>
  <si>
    <t>현대스틸(자원)</t>
    <phoneticPr fontId="15" type="noConversion"/>
  </si>
  <si>
    <t>16-1
(16.5.12)</t>
    <phoneticPr fontId="15" type="noConversion"/>
  </si>
  <si>
    <t>김한백</t>
    <phoneticPr fontId="15" type="noConversion"/>
  </si>
  <si>
    <t>둔촌대로 280번길 22</t>
    <phoneticPr fontId="15" type="noConversion"/>
  </si>
  <si>
    <t>㈜그린나래</t>
  </si>
  <si>
    <t>제88호
(11.10.6)</t>
  </si>
  <si>
    <t>유희숙</t>
  </si>
  <si>
    <t>야탑동404</t>
  </si>
  <si>
    <t>031-721-1648</t>
  </si>
  <si>
    <t>㈜강산</t>
  </si>
  <si>
    <t>제90호
(12.7.3)</t>
  </si>
  <si>
    <t>김광휴</t>
  </si>
  <si>
    <t>수진동 4721</t>
  </si>
  <si>
    <t>031-755-9541</t>
  </si>
  <si>
    <t>다원환경</t>
  </si>
  <si>
    <t>제81호
(11.4.22)</t>
  </si>
  <si>
    <t>서민호</t>
  </si>
  <si>
    <t>도촌로8번길 20, 629</t>
  </si>
  <si>
    <t>031-762-2574</t>
  </si>
  <si>
    <t>영진환경</t>
  </si>
  <si>
    <t>제91호
(12.11.27)</t>
  </si>
  <si>
    <t>신황진</t>
  </si>
  <si>
    <t>성남동 3572</t>
  </si>
  <si>
    <t>031-767-7774</t>
  </si>
  <si>
    <t>동양환경</t>
  </si>
  <si>
    <t>제92호
(12.12.4)</t>
  </si>
  <si>
    <t>오명환</t>
  </si>
  <si>
    <t>단대동 159-1</t>
  </si>
  <si>
    <t>유로통운㈜</t>
  </si>
  <si>
    <t>제사21호
(13.3.6)</t>
  </si>
  <si>
    <t>심순희</t>
  </si>
  <si>
    <t>야탑로 95</t>
  </si>
  <si>
    <t>031-701-2278</t>
  </si>
  <si>
    <t>한빛환경</t>
  </si>
  <si>
    <t>제사22호
(14.1.2)</t>
  </si>
  <si>
    <t>김덕상</t>
  </si>
  <si>
    <t>원터로 32</t>
  </si>
  <si>
    <t>승선건설</t>
  </si>
  <si>
    <t>제사23호
(14.3.10)</t>
  </si>
  <si>
    <t>이동우</t>
  </si>
  <si>
    <t>수정로251번길 7</t>
  </si>
  <si>
    <t>031-743-0488</t>
  </si>
  <si>
    <t>태영케미칼</t>
  </si>
  <si>
    <t>제사24호
(14.5.22)</t>
  </si>
  <si>
    <t>탄리로126번길 8</t>
  </si>
  <si>
    <t>명선p&amp;s</t>
  </si>
  <si>
    <t>제사25호
(14.9.12)</t>
  </si>
  <si>
    <t>신명수</t>
  </si>
  <si>
    <t>성남대로1545번길 12</t>
  </si>
  <si>
    <t>031-759-7705</t>
  </si>
  <si>
    <t>㈜주명개발</t>
  </si>
  <si>
    <t>제사26호
(14.12.9)</t>
  </si>
  <si>
    <t>이기훈</t>
  </si>
  <si>
    <t>성남대로 1306</t>
  </si>
  <si>
    <t>031-722-6377</t>
  </si>
  <si>
    <t>㈜에스지자원개발</t>
  </si>
  <si>
    <t>15-1
(15.1.13)</t>
  </si>
  <si>
    <t>박광석</t>
  </si>
  <si>
    <t>수정구 고산동길 7</t>
  </si>
  <si>
    <t>031-759-0078</t>
  </si>
  <si>
    <t>㈜씨아이에코텍</t>
  </si>
  <si>
    <t>15-2
(15.1.23)</t>
  </si>
  <si>
    <t>조일호</t>
  </si>
  <si>
    <t>분당구 판교역로 192번길 16, 906호</t>
  </si>
  <si>
    <t>031-781-1515</t>
  </si>
  <si>
    <t>도움산업</t>
  </si>
  <si>
    <t>15-3, 4
(15.2.16)</t>
  </si>
  <si>
    <t>김동환</t>
  </si>
  <si>
    <t>중원구 산성대로 310-3</t>
  </si>
  <si>
    <t>대한환경</t>
    <phoneticPr fontId="15" type="noConversion"/>
  </si>
  <si>
    <t>15-5
(15.3.20)</t>
  </si>
  <si>
    <t>이광용</t>
  </si>
  <si>
    <t>판교로 607(102동 309호)</t>
  </si>
  <si>
    <t>㈜보성씨엔알</t>
  </si>
  <si>
    <t>15-6
(15.3.27)</t>
  </si>
  <si>
    <t>박용진</t>
  </si>
  <si>
    <t>제일로 101, 402호</t>
  </si>
  <si>
    <t>031-643-2900</t>
  </si>
  <si>
    <t>모아자원</t>
  </si>
  <si>
    <t>15-7
(15.9.8)</t>
  </si>
  <si>
    <t>박재근</t>
  </si>
  <si>
    <t>수정로 171번길 13-3</t>
  </si>
  <si>
    <t>영광자원</t>
  </si>
  <si>
    <t>15-8
(15.10.27)</t>
  </si>
  <si>
    <t>박철수</t>
  </si>
  <si>
    <t>중원구 둔촌대로 156-5</t>
  </si>
  <si>
    <t>031-753-4978</t>
  </si>
  <si>
    <t>㈜더조은환경</t>
  </si>
  <si>
    <t>15-9
(15.12.03)</t>
  </si>
  <si>
    <t>김주흥</t>
  </si>
  <si>
    <t>마지로 438, 305호</t>
  </si>
  <si>
    <t>031-751-2340</t>
  </si>
  <si>
    <t>D.S환경산업</t>
    <phoneticPr fontId="15" type="noConversion"/>
  </si>
  <si>
    <t>16-4
(16.07.20)</t>
    <phoneticPr fontId="15" type="noConversion"/>
  </si>
  <si>
    <t>정택승</t>
    <phoneticPr fontId="15" type="noConversion"/>
  </si>
  <si>
    <t>수정구 희망로 513,202호</t>
    <phoneticPr fontId="15" type="noConversion"/>
  </si>
  <si>
    <t>보성환경</t>
    <phoneticPr fontId="15" type="noConversion"/>
  </si>
  <si>
    <t>16-5
(16.8.3)</t>
    <phoneticPr fontId="15" type="noConversion"/>
  </si>
  <si>
    <t>송병창</t>
    <phoneticPr fontId="15" type="noConversion"/>
  </si>
  <si>
    <t>중원구 둔촌대로 101번길 27,807호</t>
    <phoneticPr fontId="15" type="noConversion"/>
  </si>
  <si>
    <t>031-439-2203</t>
    <phoneticPr fontId="15" type="noConversion"/>
  </si>
  <si>
    <t>주식회사 다온누리</t>
    <phoneticPr fontId="15" type="noConversion"/>
  </si>
  <si>
    <t>16-6
(16.9.8)</t>
    <phoneticPr fontId="15" type="noConversion"/>
  </si>
  <si>
    <t>이성희</t>
    <phoneticPr fontId="15" type="noConversion"/>
  </si>
  <si>
    <t>분당구 이매로 49,202호</t>
    <phoneticPr fontId="15" type="noConversion"/>
  </si>
  <si>
    <t>031-704-2321</t>
    <phoneticPr fontId="15" type="noConversion"/>
  </si>
  <si>
    <t>㈜그린시티</t>
    <phoneticPr fontId="15" type="noConversion"/>
  </si>
  <si>
    <t>16-7
(16.10.27)</t>
    <phoneticPr fontId="15" type="noConversion"/>
  </si>
  <si>
    <t>김철수</t>
    <phoneticPr fontId="15" type="noConversion"/>
  </si>
  <si>
    <t>중원구 원터로 32,217호</t>
    <phoneticPr fontId="15" type="noConversion"/>
  </si>
  <si>
    <t>용인시계</t>
    <phoneticPr fontId="15" type="noConversion"/>
  </si>
  <si>
    <t>용인시</t>
    <phoneticPr fontId="15" type="noConversion"/>
  </si>
  <si>
    <t>용진실업</t>
    <phoneticPr fontId="15" type="noConversion"/>
  </si>
  <si>
    <t>93-1
(86.2.1)</t>
    <phoneticPr fontId="15" type="noConversion"/>
  </si>
  <si>
    <t>정경수</t>
  </si>
  <si>
    <t>처인구 김량장동 231-3</t>
  </si>
  <si>
    <t>031-335-2264</t>
  </si>
  <si>
    <t>광신</t>
    <phoneticPr fontId="15" type="noConversion"/>
  </si>
  <si>
    <t>93-2
(87.2.6)</t>
    <phoneticPr fontId="15" type="noConversion"/>
  </si>
  <si>
    <t>기흥구 공세동 308-22</t>
  </si>
  <si>
    <t>031-286-0326</t>
  </si>
  <si>
    <t>용인환경</t>
    <phoneticPr fontId="15" type="noConversion"/>
  </si>
  <si>
    <t>94-2   
(94.12.26)</t>
    <phoneticPr fontId="15" type="noConversion"/>
  </si>
  <si>
    <t>김학주</t>
  </si>
  <si>
    <t>처인구 역북동 434-50</t>
  </si>
  <si>
    <t>031-335-8944</t>
  </si>
  <si>
    <t>중앙환경</t>
    <phoneticPr fontId="15" type="noConversion"/>
  </si>
  <si>
    <t>95-1
(95.6.10)</t>
    <phoneticPr fontId="15" type="noConversion"/>
  </si>
  <si>
    <t>한석우</t>
  </si>
  <si>
    <t>처인구 마평동 376</t>
  </si>
  <si>
    <t>031-338-0497</t>
  </si>
  <si>
    <t>중앙실업</t>
    <phoneticPr fontId="15" type="noConversion"/>
  </si>
  <si>
    <t>92-1
(92.11.13)</t>
    <phoneticPr fontId="15" type="noConversion"/>
  </si>
  <si>
    <t>전운희</t>
    <phoneticPr fontId="15" type="noConversion"/>
  </si>
  <si>
    <t>처인구 포곡읍 유은리 346-6</t>
  </si>
  <si>
    <t>031-338-6236</t>
  </si>
  <si>
    <t>청우실업</t>
    <phoneticPr fontId="15" type="noConversion"/>
  </si>
  <si>
    <t>03-07
(03.12.24)</t>
    <phoneticPr fontId="15" type="noConversion"/>
  </si>
  <si>
    <t>최진호</t>
  </si>
  <si>
    <t>처인구 양지면 주북리 261-1</t>
  </si>
  <si>
    <t>031-338-5001</t>
  </si>
  <si>
    <t>고려환경</t>
    <phoneticPr fontId="15" type="noConversion"/>
  </si>
  <si>
    <t>03-08
(03.12.24)</t>
    <phoneticPr fontId="15" type="noConversion"/>
  </si>
  <si>
    <t>처인구 모현면 갈담리 275-1</t>
  </si>
  <si>
    <t>031-323-3663</t>
  </si>
  <si>
    <t>한우리환경</t>
    <phoneticPr fontId="15" type="noConversion"/>
  </si>
  <si>
    <t>03-09
(03.12.24)</t>
    <phoneticPr fontId="15" type="noConversion"/>
  </si>
  <si>
    <t>김기호</t>
    <phoneticPr fontId="15" type="noConversion"/>
  </si>
  <si>
    <t>기흥구 보라동 413-12</t>
  </si>
  <si>
    <t>031-286-2777</t>
  </si>
  <si>
    <t>용인도시공사</t>
    <phoneticPr fontId="15" type="noConversion"/>
  </si>
  <si>
    <t>02-06
(02.7.29)</t>
    <phoneticPr fontId="15" type="noConversion"/>
  </si>
  <si>
    <t>김한섭</t>
    <phoneticPr fontId="15" type="noConversion"/>
  </si>
  <si>
    <t>처인구 마평동 704</t>
  </si>
  <si>
    <t>031-283-6581</t>
  </si>
  <si>
    <t>알엔알</t>
    <phoneticPr fontId="15" type="noConversion"/>
  </si>
  <si>
    <t>13-08
(13.03.11)</t>
    <phoneticPr fontId="15" type="noConversion"/>
  </si>
  <si>
    <t>장호영</t>
    <phoneticPr fontId="15" type="noConversion"/>
  </si>
  <si>
    <t>기흥구 중동 838번지 쥬네브문월드 가동 171호</t>
    <phoneticPr fontId="15" type="noConversion"/>
  </si>
  <si>
    <t>031-679-0590</t>
  </si>
  <si>
    <t>알엠용인</t>
    <phoneticPr fontId="15" type="noConversion"/>
  </si>
  <si>
    <t>14-04
(14.02.03)</t>
    <phoneticPr fontId="15" type="noConversion"/>
  </si>
  <si>
    <t>임범진</t>
    <phoneticPr fontId="15" type="noConversion"/>
  </si>
  <si>
    <t>기흥구 동백중앙로 16번길 16-4 에이스동백타워 1815호</t>
    <phoneticPr fontId="15" type="noConversion"/>
  </si>
  <si>
    <t>031-8060-8855</t>
  </si>
  <si>
    <t>대민환경</t>
    <phoneticPr fontId="15" type="noConversion"/>
  </si>
  <si>
    <t>13-01
(13.01.02)</t>
    <phoneticPr fontId="15" type="noConversion"/>
  </si>
  <si>
    <t>김동영</t>
    <phoneticPr fontId="15" type="noConversion"/>
  </si>
  <si>
    <t>처인구 남사면 봉무리 441-4</t>
    <phoneticPr fontId="15" type="noConversion"/>
  </si>
  <si>
    <t>031-334-4448</t>
  </si>
  <si>
    <t>온누리</t>
    <phoneticPr fontId="15" type="noConversion"/>
  </si>
  <si>
    <t>13-02
(13.1.2)</t>
    <phoneticPr fontId="15" type="noConversion"/>
  </si>
  <si>
    <t>정균태</t>
    <phoneticPr fontId="15" type="noConversion"/>
  </si>
  <si>
    <t>처인구 상갈동 121-1</t>
    <phoneticPr fontId="15" type="noConversion"/>
  </si>
  <si>
    <t>031-323-1777</t>
  </si>
  <si>
    <t>덕영그린</t>
    <phoneticPr fontId="15" type="noConversion"/>
  </si>
  <si>
    <t>13-03
(13.1.2)</t>
    <phoneticPr fontId="15" type="noConversion"/>
  </si>
  <si>
    <t>정용준</t>
  </si>
  <si>
    <t>기흥구 중동 838번지 쥬네브문월드 가동 119호</t>
    <phoneticPr fontId="15" type="noConversion"/>
  </si>
  <si>
    <t>031-679-0595</t>
  </si>
  <si>
    <t>광신그린</t>
    <phoneticPr fontId="15" type="noConversion"/>
  </si>
  <si>
    <t>13-07
(13.12.2)</t>
    <phoneticPr fontId="15" type="noConversion"/>
  </si>
  <si>
    <t>장주호</t>
    <phoneticPr fontId="15" type="noConversion"/>
  </si>
  <si>
    <t>기흥구 공세동 308-22</t>
    <phoneticPr fontId="15" type="noConversion"/>
  </si>
  <si>
    <t>031-286-0326</t>
    <phoneticPr fontId="15" type="noConversion"/>
  </si>
  <si>
    <t>동우케미칼㈜</t>
  </si>
  <si>
    <t>08-05
(08.11.20)</t>
    <phoneticPr fontId="15" type="noConversion"/>
  </si>
  <si>
    <t>이대현</t>
  </si>
  <si>
    <t>처인구 백암면 석천리 200-4</t>
  </si>
  <si>
    <t>031-323-5833</t>
    <phoneticPr fontId="15" type="noConversion"/>
  </si>
  <si>
    <t>중앙환경엔지니어링</t>
    <phoneticPr fontId="15" type="noConversion"/>
  </si>
  <si>
    <t>13-09
(13.05.09)</t>
    <phoneticPr fontId="15" type="noConversion"/>
  </si>
  <si>
    <t>배점득</t>
    <phoneticPr fontId="15" type="noConversion"/>
  </si>
  <si>
    <t>기흥구 서천동 320-4</t>
    <phoneticPr fontId="15" type="noConversion"/>
  </si>
  <si>
    <t>031-328-2112</t>
    <phoneticPr fontId="15" type="noConversion"/>
  </si>
  <si>
    <t>삼호환경기술㈜</t>
  </si>
  <si>
    <t>01-06
(01.12.20)</t>
    <phoneticPr fontId="15" type="noConversion"/>
  </si>
  <si>
    <t>이장근</t>
  </si>
  <si>
    <t>처인구 남사면 북리 84-6</t>
  </si>
  <si>
    <t>031-322-3507</t>
  </si>
  <si>
    <t>용문산업㈜</t>
  </si>
  <si>
    <t>01-04
(01.7.21)</t>
    <phoneticPr fontId="15" type="noConversion"/>
  </si>
  <si>
    <t>전소영</t>
  </si>
  <si>
    <t>처인구 양지면 남곡리 123-10</t>
  </si>
  <si>
    <t>031-338-8787</t>
  </si>
  <si>
    <t>미르이엔지㈜</t>
  </si>
  <si>
    <t>01-01
(01.5.21)</t>
    <phoneticPr fontId="15" type="noConversion"/>
  </si>
  <si>
    <t>조기영</t>
  </si>
  <si>
    <t>처인구 고림동 696-11</t>
  </si>
  <si>
    <t>031-321-4488</t>
  </si>
  <si>
    <t>동아자연개발㈜</t>
  </si>
  <si>
    <t>01-05
(01.8.6)</t>
    <phoneticPr fontId="15" type="noConversion"/>
  </si>
  <si>
    <t>황성수</t>
  </si>
  <si>
    <t>처인구 포곡읍 전대리 171-6</t>
  </si>
  <si>
    <t>031-322-0013</t>
  </si>
  <si>
    <t>서룡환경㈜</t>
  </si>
  <si>
    <t>02-08
(02.8.24)</t>
    <phoneticPr fontId="15" type="noConversion"/>
  </si>
  <si>
    <t>이영희</t>
  </si>
  <si>
    <t>처인구 역북동 406-2</t>
  </si>
  <si>
    <t>031-321-5888</t>
  </si>
  <si>
    <t>그린자원</t>
  </si>
  <si>
    <t>03-02
(03.4.9)</t>
    <phoneticPr fontId="15" type="noConversion"/>
  </si>
  <si>
    <t>김한기</t>
  </si>
  <si>
    <t>처인구 이동면 천리 698-3</t>
  </si>
  <si>
    <t>031-333-2342</t>
  </si>
  <si>
    <t>㈜삼일공사</t>
  </si>
  <si>
    <t>04-01
(04.3.3)</t>
    <phoneticPr fontId="15" type="noConversion"/>
  </si>
  <si>
    <t>이경백</t>
  </si>
  <si>
    <t>처인구 양지면 남곡리 253-2</t>
  </si>
  <si>
    <t>031-336-3104</t>
  </si>
  <si>
    <t>청정환경</t>
  </si>
  <si>
    <t>04-04
(04.5.8)</t>
    <phoneticPr fontId="15" type="noConversion"/>
  </si>
  <si>
    <t>구순정</t>
  </si>
  <si>
    <t>처인구 이동면 천리 619-2</t>
  </si>
  <si>
    <t>031-338-6820</t>
  </si>
  <si>
    <t>하진환경</t>
  </si>
  <si>
    <t>04-07
(04.9.10)</t>
    <phoneticPr fontId="15" type="noConversion"/>
  </si>
  <si>
    <t>황은하</t>
  </si>
  <si>
    <t>처인구 원삼면 고당리 137-14</t>
  </si>
  <si>
    <t>031-323-0666</t>
  </si>
  <si>
    <t>KC물류환경산업㈜</t>
  </si>
  <si>
    <t>06-02
(06.1.26)</t>
    <phoneticPr fontId="15" type="noConversion"/>
  </si>
  <si>
    <t>안선영</t>
  </si>
  <si>
    <t>처인구 백암면 백봉리 599-2</t>
  </si>
  <si>
    <t>031-323-5895</t>
  </si>
  <si>
    <t>(주)우주산업</t>
  </si>
  <si>
    <t>06-09
(06.1.26)</t>
    <phoneticPr fontId="15" type="noConversion"/>
  </si>
  <si>
    <t>김길오</t>
  </si>
  <si>
    <t>처인구 원삼면 고당리 190-9</t>
  </si>
  <si>
    <t>031-336-9183</t>
  </si>
  <si>
    <t>㈜굿맨</t>
  </si>
  <si>
    <t>06-15
(06.10.15)</t>
    <phoneticPr fontId="15" type="noConversion"/>
  </si>
  <si>
    <t>김재규</t>
  </si>
  <si>
    <t>수지구 풍덕천동 69-97</t>
  </si>
  <si>
    <t>031-266-0777</t>
  </si>
  <si>
    <t>태진환경</t>
  </si>
  <si>
    <t>07-03
(07.4.30)</t>
    <phoneticPr fontId="15" type="noConversion"/>
  </si>
  <si>
    <t>석균해</t>
  </si>
  <si>
    <t>처인구 백암면 백봉리 565-5</t>
  </si>
  <si>
    <t>031-321-8286</t>
  </si>
  <si>
    <t>대명금속㈜</t>
  </si>
  <si>
    <t>08-03
(08.4.1)</t>
    <phoneticPr fontId="15" type="noConversion"/>
  </si>
  <si>
    <t>이수일</t>
  </si>
  <si>
    <t>처인구 남사면 완장리 498-1</t>
  </si>
  <si>
    <t>031-333-8661</t>
  </si>
  <si>
    <t>석영개발㈜</t>
  </si>
  <si>
    <t>09-01
(09.2.26)</t>
    <phoneticPr fontId="15" type="noConversion"/>
  </si>
  <si>
    <t>김기석</t>
  </si>
  <si>
    <t>수지구 동천동 853-1</t>
  </si>
  <si>
    <t>031-265-9992</t>
  </si>
  <si>
    <t>삼양그린</t>
  </si>
  <si>
    <t>09-02
(09.5.15)</t>
    <phoneticPr fontId="15" type="noConversion"/>
  </si>
  <si>
    <t>최영상</t>
  </si>
  <si>
    <t>처인구 이동면 송전리 938-16</t>
  </si>
  <si>
    <t>031-638-0714</t>
  </si>
  <si>
    <t>중화환경</t>
  </si>
  <si>
    <t>09-03
(09.5.19)</t>
    <phoneticPr fontId="15" type="noConversion"/>
  </si>
  <si>
    <t>황정현</t>
  </si>
  <si>
    <t>기흥구 중동 619-13</t>
  </si>
  <si>
    <t>031-281-0061</t>
  </si>
  <si>
    <t>삼보종합상사</t>
  </si>
  <si>
    <t>09-06
(09.10.19)</t>
    <phoneticPr fontId="15" type="noConversion"/>
  </si>
  <si>
    <t>김건호</t>
  </si>
  <si>
    <t>기흥구 지곡동 534-1</t>
  </si>
  <si>
    <t>031-282-5590</t>
  </si>
  <si>
    <t>태성환경</t>
  </si>
  <si>
    <t>10-01
(10.3.25)</t>
    <phoneticPr fontId="15" type="noConversion"/>
  </si>
  <si>
    <t>박민선</t>
  </si>
  <si>
    <t>기흥구신갈동67-4</t>
  </si>
  <si>
    <t>031-283-9921</t>
  </si>
  <si>
    <t>수현에코</t>
  </si>
  <si>
    <t>10-02
(10.7.9)</t>
    <phoneticPr fontId="15" type="noConversion"/>
  </si>
  <si>
    <t>최미현</t>
  </si>
  <si>
    <t>031-333-1595</t>
  </si>
  <si>
    <t>효성개발</t>
  </si>
  <si>
    <t>10-03
(10.7.15)</t>
    <phoneticPr fontId="15" type="noConversion"/>
  </si>
  <si>
    <t>정병우</t>
  </si>
  <si>
    <t>처인구이동면천리763-1</t>
  </si>
  <si>
    <t>031-322-1777</t>
  </si>
  <si>
    <t>나라환경</t>
  </si>
  <si>
    <t>10-04
(10.9.20)</t>
    <phoneticPr fontId="15" type="noConversion"/>
  </si>
  <si>
    <t>오미숙</t>
  </si>
  <si>
    <t>기흥구공세동382-1</t>
  </si>
  <si>
    <t>산성자원환경</t>
  </si>
  <si>
    <t>10-05
(10.11.23)</t>
    <phoneticPr fontId="15" type="noConversion"/>
  </si>
  <si>
    <t>권진상</t>
  </si>
  <si>
    <t>수지구죽전동1355</t>
  </si>
  <si>
    <t>031-265-3820</t>
    <phoneticPr fontId="15" type="noConversion"/>
  </si>
  <si>
    <t>우영자원</t>
  </si>
  <si>
    <t>10-06
(10.11.24)</t>
    <phoneticPr fontId="15" type="noConversion"/>
  </si>
  <si>
    <t>현우영</t>
  </si>
  <si>
    <t>천인구남사면창리556-6</t>
  </si>
  <si>
    <t>신천자원</t>
  </si>
  <si>
    <t>11-04
(11.07.12)</t>
    <phoneticPr fontId="15" type="noConversion"/>
  </si>
  <si>
    <t>손경자</t>
  </si>
  <si>
    <t>처인구양지면제일리342-5</t>
  </si>
  <si>
    <t>031-336-8319</t>
    <phoneticPr fontId="15" type="noConversion"/>
  </si>
  <si>
    <t>송림톱밥</t>
  </si>
  <si>
    <t>11-01
(11.01.13)</t>
    <phoneticPr fontId="15" type="noConversion"/>
  </si>
  <si>
    <t>이철희</t>
  </si>
  <si>
    <t>처인구원삼면두창리1074-3</t>
  </si>
  <si>
    <t>ks환경</t>
  </si>
  <si>
    <t>11-02
(11.01.13)</t>
    <phoneticPr fontId="15" type="noConversion"/>
  </si>
  <si>
    <t>어광선</t>
  </si>
  <si>
    <t>처인구 남사면 봉명리 245-1</t>
  </si>
  <si>
    <t>(주)화승리싸이클링</t>
  </si>
  <si>
    <t>12-04
(12.09.21)</t>
    <phoneticPr fontId="15" type="noConversion"/>
  </si>
  <si>
    <t>김영식</t>
  </si>
  <si>
    <t>처인구 원삼면 가재월리 720</t>
  </si>
  <si>
    <t>031-322-6112</t>
    <phoneticPr fontId="15" type="noConversion"/>
  </si>
  <si>
    <t>골드메탈</t>
  </si>
  <si>
    <t>12-05
(12.10.29)</t>
    <phoneticPr fontId="15" type="noConversion"/>
  </si>
  <si>
    <t>윤광옥</t>
  </si>
  <si>
    <t>처인구 이동면 시미리 201-1</t>
  </si>
  <si>
    <t>금산리사이클링</t>
  </si>
  <si>
    <t>2013-07
(13.02.28)</t>
    <phoneticPr fontId="15" type="noConversion"/>
  </si>
  <si>
    <t>박현화</t>
  </si>
  <si>
    <t>처인구 남사면 북리 590-2</t>
    <phoneticPr fontId="15" type="noConversion"/>
  </si>
  <si>
    <t>031-332-4987</t>
    <phoneticPr fontId="15" type="noConversion"/>
  </si>
  <si>
    <t>동진EPS산업</t>
  </si>
  <si>
    <t>2013-11
(13.10.2)</t>
    <phoneticPr fontId="15" type="noConversion"/>
  </si>
  <si>
    <t>우종형</t>
  </si>
  <si>
    <t>처인구 이동면 화산리 407-1</t>
    <phoneticPr fontId="15" type="noConversion"/>
  </si>
  <si>
    <t>031-634-7063</t>
  </si>
  <si>
    <t>푸른환경산업</t>
  </si>
  <si>
    <t>2013-12
(13.10.8)</t>
    <phoneticPr fontId="15" type="noConversion"/>
  </si>
  <si>
    <t>정재구</t>
  </si>
  <si>
    <t>처인구 이동면 송전리 756-1</t>
    <phoneticPr fontId="15" type="noConversion"/>
  </si>
  <si>
    <t>031-337-1970</t>
  </si>
  <si>
    <t>㈜에스닥스</t>
  </si>
  <si>
    <t>2013-14
(13.11.14)</t>
    <phoneticPr fontId="15" type="noConversion"/>
  </si>
  <si>
    <t>이석주</t>
  </si>
  <si>
    <t>기흥구 신갈동302-1</t>
    <phoneticPr fontId="15" type="noConversion"/>
  </si>
  <si>
    <t>031-283-2737</t>
  </si>
  <si>
    <t>㈜와이제이로지스</t>
    <phoneticPr fontId="15" type="noConversion"/>
  </si>
  <si>
    <t>2014-1
(14.1.6)</t>
    <phoneticPr fontId="15" type="noConversion"/>
  </si>
  <si>
    <t>박병일</t>
    <phoneticPr fontId="15" type="noConversion"/>
  </si>
  <si>
    <t>기흥구 기흥로 32, 3층</t>
    <phoneticPr fontId="15" type="noConversion"/>
  </si>
  <si>
    <t>031-283-2737</t>
    <phoneticPr fontId="15" type="noConversion"/>
  </si>
  <si>
    <t>온누리 주식회사</t>
    <phoneticPr fontId="15" type="noConversion"/>
  </si>
  <si>
    <t>2014-2
(14.1.15)</t>
    <phoneticPr fontId="15" type="noConversion"/>
  </si>
  <si>
    <t>기흥구 상갈동 121-1</t>
    <phoneticPr fontId="15" type="noConversion"/>
  </si>
  <si>
    <t>031-323-1777</t>
    <phoneticPr fontId="15" type="noConversion"/>
  </si>
  <si>
    <t>㈜나눔</t>
    <phoneticPr fontId="15" type="noConversion"/>
  </si>
  <si>
    <t>2014-3
(14.1.20)</t>
    <phoneticPr fontId="15" type="noConversion"/>
  </si>
  <si>
    <t>김재경, 황재만</t>
    <phoneticPr fontId="15" type="noConversion"/>
  </si>
  <si>
    <t>처인구 이동면 백자로 184</t>
    <phoneticPr fontId="15" type="noConversion"/>
  </si>
  <si>
    <t>070-7782-8857</t>
    <phoneticPr fontId="15" type="noConversion"/>
  </si>
  <si>
    <t>영농조합법인 다솔</t>
    <phoneticPr fontId="15" type="noConversion"/>
  </si>
  <si>
    <t>2014-5
(14.2.24)</t>
    <phoneticPr fontId="15" type="noConversion"/>
  </si>
  <si>
    <t>김현정</t>
    <phoneticPr fontId="15" type="noConversion"/>
  </si>
  <si>
    <t>처인구 이동면 백옥대로 501 101호</t>
    <phoneticPr fontId="15" type="noConversion"/>
  </si>
  <si>
    <t>031-332-9012</t>
    <phoneticPr fontId="15" type="noConversion"/>
  </si>
  <si>
    <t>대한환경자원</t>
    <phoneticPr fontId="15" type="noConversion"/>
  </si>
  <si>
    <t>2014-6
(14.2.24)</t>
    <phoneticPr fontId="15" type="noConversion"/>
  </si>
  <si>
    <t>심관철, 최병찬</t>
    <phoneticPr fontId="15" type="noConversion"/>
  </si>
  <si>
    <t>기흥구 신정로 237번길 46-12</t>
    <phoneticPr fontId="15" type="noConversion"/>
  </si>
  <si>
    <t>031-281-4434</t>
    <phoneticPr fontId="15" type="noConversion"/>
  </si>
  <si>
    <t>㈜영진그린</t>
    <phoneticPr fontId="15" type="noConversion"/>
  </si>
  <si>
    <t>2014-7
(14.2.18)</t>
    <phoneticPr fontId="15" type="noConversion"/>
  </si>
  <si>
    <t>이동진, 황혜림</t>
    <phoneticPr fontId="15" type="noConversion"/>
  </si>
  <si>
    <t>처인구 남사면 경기동로 256번길 19 202호</t>
    <phoneticPr fontId="15" type="noConversion"/>
  </si>
  <si>
    <t>031-337-0615</t>
    <phoneticPr fontId="15" type="noConversion"/>
  </si>
  <si>
    <t>관기실업</t>
    <phoneticPr fontId="15" type="noConversion"/>
  </si>
  <si>
    <t>2014-8
(14.2.20)</t>
    <phoneticPr fontId="15" type="noConversion"/>
  </si>
  <si>
    <t>박형관</t>
    <phoneticPr fontId="15" type="noConversion"/>
  </si>
  <si>
    <t>기흥구 영통로 525번길 24 335호</t>
    <phoneticPr fontId="15" type="noConversion"/>
  </si>
  <si>
    <t>㈜디엘산업개발</t>
    <phoneticPr fontId="15" type="noConversion"/>
  </si>
  <si>
    <t>2014-9
(14.4.2)</t>
    <phoneticPr fontId="15" type="noConversion"/>
  </si>
  <si>
    <t>처인구 남사면 경기동로 496번길 나동</t>
    <phoneticPr fontId="15" type="noConversion"/>
  </si>
  <si>
    <t>070-7228-9968</t>
    <phoneticPr fontId="15" type="noConversion"/>
  </si>
  <si>
    <t>협우상사</t>
    <phoneticPr fontId="15" type="noConversion"/>
  </si>
  <si>
    <t>2014-10
(14.2.17)</t>
    <phoneticPr fontId="15" type="noConversion"/>
  </si>
  <si>
    <t>김창대</t>
    <phoneticPr fontId="15" type="noConversion"/>
  </si>
  <si>
    <t>처인구 이동면 경기동로 785번길 123-3</t>
    <phoneticPr fontId="15" type="noConversion"/>
  </si>
  <si>
    <t>031-336-8066</t>
    <phoneticPr fontId="15" type="noConversion"/>
  </si>
  <si>
    <t>조인스</t>
    <phoneticPr fontId="15" type="noConversion"/>
  </si>
  <si>
    <t>2014-11
(14.5.26)</t>
    <phoneticPr fontId="15" type="noConversion"/>
  </si>
  <si>
    <t>조득행</t>
    <phoneticPr fontId="15" type="noConversion"/>
  </si>
  <si>
    <t>처인구 백암면 죽양대로 797번길 25</t>
    <phoneticPr fontId="15" type="noConversion"/>
  </si>
  <si>
    <t>수진환경개발</t>
    <phoneticPr fontId="15" type="noConversion"/>
  </si>
  <si>
    <t>2014-12
(14.6.12)</t>
    <phoneticPr fontId="15" type="noConversion"/>
  </si>
  <si>
    <t>한순옥</t>
    <phoneticPr fontId="15" type="noConversion"/>
  </si>
  <si>
    <t>처인구 이동면 이원로 12, 401호</t>
    <phoneticPr fontId="15" type="noConversion"/>
  </si>
  <si>
    <t>031-339-7518</t>
    <phoneticPr fontId="15" type="noConversion"/>
  </si>
  <si>
    <t>삼형제자원</t>
    <phoneticPr fontId="15" type="noConversion"/>
  </si>
  <si>
    <t>2014-13
(14.6.13)</t>
    <phoneticPr fontId="15" type="noConversion"/>
  </si>
  <si>
    <t>전창근</t>
    <phoneticPr fontId="15" type="noConversion"/>
  </si>
  <si>
    <t>기흥구 상갈로 23번길 8</t>
    <phoneticPr fontId="15" type="noConversion"/>
  </si>
  <si>
    <t>031-283-2748</t>
  </si>
  <si>
    <t>대명환경</t>
    <phoneticPr fontId="15" type="noConversion"/>
  </si>
  <si>
    <t>2014-14
(14.7.9)</t>
    <phoneticPr fontId="15" type="noConversion"/>
  </si>
  <si>
    <t>이정훈</t>
    <phoneticPr fontId="15" type="noConversion"/>
  </si>
  <si>
    <t>처인구 이동면 문화로 110 101호</t>
    <phoneticPr fontId="15" type="noConversion"/>
  </si>
  <si>
    <t>031-283-2749</t>
  </si>
  <si>
    <t>㈜유림</t>
    <phoneticPr fontId="15" type="noConversion"/>
  </si>
  <si>
    <t>2014-15
(14.1.20)</t>
    <phoneticPr fontId="15" type="noConversion"/>
  </si>
  <si>
    <t>이길환</t>
    <phoneticPr fontId="15" type="noConversion"/>
  </si>
  <si>
    <t>기흥구 고매로 131, 42</t>
    <phoneticPr fontId="15" type="noConversion"/>
  </si>
  <si>
    <t>031-672-0965</t>
    <phoneticPr fontId="15" type="noConversion"/>
  </si>
  <si>
    <t>록원자원</t>
    <phoneticPr fontId="15" type="noConversion"/>
  </si>
  <si>
    <t>2014-16
(14.9.2)</t>
    <phoneticPr fontId="15" type="noConversion"/>
  </si>
  <si>
    <t>유용남</t>
    <phoneticPr fontId="15" type="noConversion"/>
  </si>
  <si>
    <t>기흥구 언동로 30번길 64</t>
    <phoneticPr fontId="15" type="noConversion"/>
  </si>
  <si>
    <t>031-284-4989</t>
    <phoneticPr fontId="15" type="noConversion"/>
  </si>
  <si>
    <t>삼우환경산업</t>
    <phoneticPr fontId="15" type="noConversion"/>
  </si>
  <si>
    <t>2014-17
(14.8.28)</t>
    <phoneticPr fontId="15" type="noConversion"/>
  </si>
  <si>
    <t>이용일</t>
    <phoneticPr fontId="15" type="noConversion"/>
  </si>
  <si>
    <t>처인구 남사면 통삼리 282</t>
    <phoneticPr fontId="15" type="noConversion"/>
  </si>
  <si>
    <t>031-322-3477</t>
    <phoneticPr fontId="15" type="noConversion"/>
  </si>
  <si>
    <t>청송산업개발㈜</t>
    <phoneticPr fontId="15" type="noConversion"/>
  </si>
  <si>
    <t>2014-18
(14.10.1)</t>
    <phoneticPr fontId="15" type="noConversion"/>
  </si>
  <si>
    <t>박태준</t>
    <phoneticPr fontId="15" type="noConversion"/>
  </si>
  <si>
    <t>031-766-4121</t>
    <phoneticPr fontId="15" type="noConversion"/>
  </si>
  <si>
    <t>백마환경</t>
    <phoneticPr fontId="15" type="noConversion"/>
  </si>
  <si>
    <t>2014-19
(14.10.21)</t>
    <phoneticPr fontId="15" type="noConversion"/>
  </si>
  <si>
    <t>이동규</t>
    <phoneticPr fontId="15" type="noConversion"/>
  </si>
  <si>
    <t>처인구 남사면 봉무리 451-5</t>
    <phoneticPr fontId="15" type="noConversion"/>
  </si>
  <si>
    <t>㈜제로텍</t>
    <phoneticPr fontId="15" type="noConversion"/>
  </si>
  <si>
    <t>2014-20
(14.11.5)</t>
    <phoneticPr fontId="15" type="noConversion"/>
  </si>
  <si>
    <t>유양현</t>
    <phoneticPr fontId="15" type="noConversion"/>
  </si>
  <si>
    <t>처인구 원삼면 원양로 467</t>
    <phoneticPr fontId="15" type="noConversion"/>
  </si>
  <si>
    <t>031-323-3361</t>
    <phoneticPr fontId="15" type="noConversion"/>
  </si>
  <si>
    <t>근화산업</t>
    <phoneticPr fontId="15" type="noConversion"/>
  </si>
  <si>
    <t>2014-21
(14.11.5)</t>
    <phoneticPr fontId="15" type="noConversion"/>
  </si>
  <si>
    <t>윤여현</t>
    <phoneticPr fontId="15" type="noConversion"/>
  </si>
  <si>
    <t>처인구 백암면 백원로 553</t>
    <phoneticPr fontId="15" type="noConversion"/>
  </si>
  <si>
    <t>연화그린텍㈜</t>
    <phoneticPr fontId="15" type="noConversion"/>
  </si>
  <si>
    <t>2015-1
(15.01.19)</t>
    <phoneticPr fontId="15" type="noConversion"/>
  </si>
  <si>
    <t>이건화</t>
    <phoneticPr fontId="15" type="noConversion"/>
  </si>
  <si>
    <t>기흥구 흥덕1로 13 콤플렉스-1401(영덕동)</t>
    <phoneticPr fontId="15" type="noConversion"/>
  </si>
  <si>
    <t>031-477-8541</t>
    <phoneticPr fontId="15" type="noConversion"/>
  </si>
  <si>
    <t>복지자원</t>
    <phoneticPr fontId="15" type="noConversion"/>
  </si>
  <si>
    <t>2015-2
(15.01.21)</t>
    <phoneticPr fontId="15" type="noConversion"/>
  </si>
  <si>
    <t>모명구</t>
    <phoneticPr fontId="15" type="noConversion"/>
  </si>
  <si>
    <t>처인구 남사면 서촌로 146</t>
    <phoneticPr fontId="15" type="noConversion"/>
  </si>
  <si>
    <t>031-322-0954</t>
    <phoneticPr fontId="15" type="noConversion"/>
  </si>
  <si>
    <t>대건산업</t>
    <phoneticPr fontId="15" type="noConversion"/>
  </si>
  <si>
    <t>2015-3
(15.02.26)</t>
    <phoneticPr fontId="15" type="noConversion"/>
  </si>
  <si>
    <t>박순영</t>
    <phoneticPr fontId="15" type="noConversion"/>
  </si>
  <si>
    <t>처인구 남사면 처인성로 470</t>
    <phoneticPr fontId="15" type="noConversion"/>
  </si>
  <si>
    <t>031-666-0663</t>
    <phoneticPr fontId="15" type="noConversion"/>
  </si>
  <si>
    <t>㈜에스엠물류</t>
    <phoneticPr fontId="15" type="noConversion"/>
  </si>
  <si>
    <t>2015-4
(15.2.26)</t>
    <phoneticPr fontId="15" type="noConversion"/>
  </si>
  <si>
    <t>정보희</t>
    <phoneticPr fontId="15" type="noConversion"/>
  </si>
  <si>
    <t>기흥구 상갈로 23번길 8, 315호(상갈동)</t>
    <phoneticPr fontId="15" type="noConversion"/>
  </si>
  <si>
    <t>031-335-6011</t>
    <phoneticPr fontId="15" type="noConversion"/>
  </si>
  <si>
    <t>(주)에이치홀딩스</t>
    <phoneticPr fontId="15" type="noConversion"/>
  </si>
  <si>
    <t>2015-5
(15.03.06)</t>
    <phoneticPr fontId="15" type="noConversion"/>
  </si>
  <si>
    <t>사임정</t>
    <phoneticPr fontId="15" type="noConversion"/>
  </si>
  <si>
    <t>처인구 원삼면 보개원삼로 2007</t>
    <phoneticPr fontId="15" type="noConversion"/>
  </si>
  <si>
    <t>031-333-7462</t>
    <phoneticPr fontId="15" type="noConversion"/>
  </si>
  <si>
    <t>태경산업㈜</t>
    <phoneticPr fontId="15" type="noConversion"/>
  </si>
  <si>
    <t>2015-6
(15.04.07)</t>
    <phoneticPr fontId="15" type="noConversion"/>
  </si>
  <si>
    <t>박대선</t>
    <phoneticPr fontId="15" type="noConversion"/>
  </si>
  <si>
    <t>기흥구 강남서로9 아카데미프라자 701-1(구갈동)</t>
    <phoneticPr fontId="15" type="noConversion"/>
  </si>
  <si>
    <t>031-274-4495</t>
    <phoneticPr fontId="15" type="noConversion"/>
  </si>
  <si>
    <t>낙원스크랩</t>
    <phoneticPr fontId="15" type="noConversion"/>
  </si>
  <si>
    <t>2015-7
(15.04.07)</t>
    <phoneticPr fontId="15" type="noConversion"/>
  </si>
  <si>
    <t>김영만</t>
    <phoneticPr fontId="15" type="noConversion"/>
  </si>
  <si>
    <t>기흥구 상갈로 23번길 8, 313호(상갈동)</t>
    <phoneticPr fontId="15" type="noConversion"/>
  </si>
  <si>
    <t>제일자원</t>
    <phoneticPr fontId="15" type="noConversion"/>
  </si>
  <si>
    <t>2015-8
(15.04.07)</t>
    <phoneticPr fontId="15" type="noConversion"/>
  </si>
  <si>
    <t>이수강</t>
    <phoneticPr fontId="15" type="noConversion"/>
  </si>
  <si>
    <t>기흥구 상갈로 23번길 8, 314호(상갈동)</t>
    <phoneticPr fontId="15" type="noConversion"/>
  </si>
  <si>
    <t>031-351-0352</t>
    <phoneticPr fontId="15" type="noConversion"/>
  </si>
  <si>
    <t>다그린환경</t>
    <phoneticPr fontId="15" type="noConversion"/>
  </si>
  <si>
    <t>2015-9
(15.04.28)</t>
    <phoneticPr fontId="15" type="noConversion"/>
  </si>
  <si>
    <t>이해갑</t>
    <phoneticPr fontId="15" type="noConversion"/>
  </si>
  <si>
    <t>기흥구 삼성2로 42번길 2(서농동)</t>
    <phoneticPr fontId="15" type="noConversion"/>
  </si>
  <si>
    <t>031-378-7660</t>
    <phoneticPr fontId="15" type="noConversion"/>
  </si>
  <si>
    <t>다성자원</t>
    <phoneticPr fontId="15" type="noConversion"/>
  </si>
  <si>
    <t>2015-11
(15.05.27)</t>
    <phoneticPr fontId="15" type="noConversion"/>
  </si>
  <si>
    <t>이창호</t>
    <phoneticPr fontId="15" type="noConversion"/>
  </si>
  <si>
    <t>기흥구 신구로 22번길 19-16(구갈동)</t>
    <phoneticPr fontId="15" type="noConversion"/>
  </si>
  <si>
    <t>031-323-2159</t>
    <phoneticPr fontId="15" type="noConversion"/>
  </si>
  <si>
    <t>㈜강남엔비코</t>
    <phoneticPr fontId="15" type="noConversion"/>
  </si>
  <si>
    <t>2015-12
(15.06.24)</t>
    <phoneticPr fontId="15" type="noConversion"/>
  </si>
  <si>
    <t>박삼영</t>
    <phoneticPr fontId="15" type="noConversion"/>
  </si>
  <si>
    <t>기흥구 용구대로2291번길 50(신갈동)</t>
    <phoneticPr fontId="15" type="noConversion"/>
  </si>
  <si>
    <t>031-898-1051</t>
    <phoneticPr fontId="15" type="noConversion"/>
  </si>
  <si>
    <t>보라자원</t>
    <phoneticPr fontId="15" type="noConversion"/>
  </si>
  <si>
    <t>2015-13
(15.09.09)</t>
    <phoneticPr fontId="15" type="noConversion"/>
  </si>
  <si>
    <t>김동선</t>
    <phoneticPr fontId="15" type="noConversion"/>
  </si>
  <si>
    <t>기흥구 하갈로 141(상갈동)</t>
    <phoneticPr fontId="15" type="noConversion"/>
  </si>
  <si>
    <t>031-693-9996</t>
    <phoneticPr fontId="15" type="noConversion"/>
  </si>
  <si>
    <t>태영리사이클링주식회사</t>
    <phoneticPr fontId="15" type="noConversion"/>
  </si>
  <si>
    <t>2015-14
(15.09.16)</t>
    <phoneticPr fontId="15" type="noConversion"/>
  </si>
  <si>
    <t>박재운</t>
    <phoneticPr fontId="15" type="noConversion"/>
  </si>
  <si>
    <t>처인구 이동면 안터로 62-51</t>
    <phoneticPr fontId="15" type="noConversion"/>
  </si>
  <si>
    <t>031-321-1742</t>
    <phoneticPr fontId="15" type="noConversion"/>
  </si>
  <si>
    <t>인주환경</t>
    <phoneticPr fontId="15" type="noConversion"/>
  </si>
  <si>
    <t>2015-15
(15.09.17)</t>
    <phoneticPr fontId="15" type="noConversion"/>
  </si>
  <si>
    <t>이상민</t>
    <phoneticPr fontId="15" type="noConversion"/>
  </si>
  <si>
    <t>기흥구 신구로 53번길 9, 203호(신갈동)</t>
    <phoneticPr fontId="15" type="noConversion"/>
  </si>
  <si>
    <t>㈜동일물류산업</t>
    <phoneticPr fontId="15" type="noConversion"/>
  </si>
  <si>
    <t>2015-16
(15.09.22)</t>
    <phoneticPr fontId="15" type="noConversion"/>
  </si>
  <si>
    <t>오경이</t>
    <phoneticPr fontId="15" type="noConversion"/>
  </si>
  <si>
    <t>처인구 이동면 서리로 101번길 32-5</t>
    <phoneticPr fontId="15" type="noConversion"/>
  </si>
  <si>
    <t>031-334-8200</t>
    <phoneticPr fontId="15" type="noConversion"/>
  </si>
  <si>
    <t>피아이엔환경</t>
    <phoneticPr fontId="15" type="noConversion"/>
  </si>
  <si>
    <t>2015-17
(15.10.06)</t>
    <phoneticPr fontId="15" type="noConversion"/>
  </si>
  <si>
    <t>함소정</t>
    <phoneticPr fontId="15" type="noConversion"/>
  </si>
  <si>
    <t>수지구 고기로67번길 55-7(동천동)</t>
    <phoneticPr fontId="15" type="noConversion"/>
  </si>
  <si>
    <t>031-322-4237</t>
    <phoneticPr fontId="15" type="noConversion"/>
  </si>
  <si>
    <t>세명자원</t>
    <phoneticPr fontId="15" type="noConversion"/>
  </si>
  <si>
    <t>2015-18
(15.11.11)</t>
    <phoneticPr fontId="15" type="noConversion"/>
  </si>
  <si>
    <t>안주형</t>
    <phoneticPr fontId="15" type="noConversion"/>
  </si>
  <si>
    <t>수지구 고기로 197(동천동)</t>
    <phoneticPr fontId="15" type="noConversion"/>
  </si>
  <si>
    <t>031-896-3405</t>
    <phoneticPr fontId="15" type="noConversion"/>
  </si>
  <si>
    <t>주식회사그린비즈</t>
    <phoneticPr fontId="15" type="noConversion"/>
  </si>
  <si>
    <t>2015-19
(15.11.17)</t>
    <phoneticPr fontId="15" type="noConversion"/>
  </si>
  <si>
    <t>박광림</t>
    <phoneticPr fontId="15" type="noConversion"/>
  </si>
  <si>
    <t>기흥구 기흥단지로81-13(고매동)</t>
    <phoneticPr fontId="15" type="noConversion"/>
  </si>
  <si>
    <t>031-274-4761</t>
    <phoneticPr fontId="15" type="noConversion"/>
  </si>
  <si>
    <t>더좋은환경(주)</t>
    <phoneticPr fontId="15" type="noConversion"/>
  </si>
  <si>
    <t>2015-20
(15.11.20)</t>
    <phoneticPr fontId="15" type="noConversion"/>
  </si>
  <si>
    <t>주재홍,이형주</t>
    <phoneticPr fontId="15" type="noConversion"/>
  </si>
  <si>
    <t>처인구 이동면 경기동로 674, 201호</t>
    <phoneticPr fontId="15" type="noConversion"/>
  </si>
  <si>
    <t>031-322-4366</t>
    <phoneticPr fontId="15" type="noConversion"/>
  </si>
  <si>
    <t>(주)대한환경자원</t>
    <phoneticPr fontId="15" type="noConversion"/>
  </si>
  <si>
    <t>2015-21
(15.12.16)</t>
    <phoneticPr fontId="15" type="noConversion"/>
  </si>
  <si>
    <t>김기복</t>
    <phoneticPr fontId="15" type="noConversion"/>
  </si>
  <si>
    <t>기흥구 신정로41번길 104, 1층(신갈동)</t>
    <phoneticPr fontId="15" type="noConversion"/>
  </si>
  <si>
    <t>토탈리사이클링</t>
    <phoneticPr fontId="15" type="noConversion"/>
  </si>
  <si>
    <t>2016-2
(16.05.30)</t>
    <phoneticPr fontId="15" type="noConversion"/>
  </si>
  <si>
    <t>홍용호</t>
    <phoneticPr fontId="15" type="noConversion"/>
  </si>
  <si>
    <t>기흥구 원고매로 75-27</t>
    <phoneticPr fontId="15" type="noConversion"/>
  </si>
  <si>
    <t>031-283-8962</t>
    <phoneticPr fontId="15" type="noConversion"/>
  </si>
  <si>
    <t>진성환경</t>
  </si>
  <si>
    <t>2016-03
(16.07.20)</t>
    <phoneticPr fontId="15" type="noConversion"/>
  </si>
  <si>
    <t>김도연</t>
    <phoneticPr fontId="15" type="noConversion"/>
  </si>
  <si>
    <t>기흥구 상갈로23번길 8, 314호</t>
    <phoneticPr fontId="15" type="noConversion"/>
  </si>
  <si>
    <t>㈜대박자원</t>
    <phoneticPr fontId="15" type="noConversion"/>
  </si>
  <si>
    <t>2016-04
(16.07.22)</t>
    <phoneticPr fontId="15" type="noConversion"/>
  </si>
  <si>
    <t>전형준</t>
  </si>
  <si>
    <t>처인구 남사면 봉무리 480-6, 좌동1호</t>
    <phoneticPr fontId="15" type="noConversion"/>
  </si>
  <si>
    <t>031-664-7737</t>
    <phoneticPr fontId="15" type="noConversion"/>
  </si>
  <si>
    <t>푸른빛환경</t>
  </si>
  <si>
    <t>2016-5
(16.08.09)</t>
    <phoneticPr fontId="15" type="noConversion"/>
  </si>
  <si>
    <t>명희숙</t>
    <phoneticPr fontId="15" type="noConversion"/>
  </si>
  <si>
    <t>기흥구 상갈로23번길 8, 313호</t>
    <phoneticPr fontId="15" type="noConversion"/>
  </si>
  <si>
    <t>에코프론티어 주식회사</t>
  </si>
  <si>
    <t>2016-6
(16.08.08)</t>
    <phoneticPr fontId="15" type="noConversion"/>
  </si>
  <si>
    <t>이형주</t>
    <phoneticPr fontId="15" type="noConversion"/>
  </si>
  <si>
    <t>처인구 남사면 봉무로 4, 좌동2호(봉무리)</t>
    <phoneticPr fontId="15" type="noConversion"/>
  </si>
  <si>
    <t>031-334-5875</t>
    <phoneticPr fontId="15" type="noConversion"/>
  </si>
  <si>
    <t>그린자원환경</t>
  </si>
  <si>
    <t>2016-9
(16.09.09)</t>
    <phoneticPr fontId="15" type="noConversion"/>
  </si>
  <si>
    <t>유중수</t>
    <phoneticPr fontId="15" type="noConversion"/>
  </si>
  <si>
    <t>처인구 남사면 어진로 571(방아리)</t>
    <phoneticPr fontId="15" type="noConversion"/>
  </si>
  <si>
    <t>031-665-0910</t>
    <phoneticPr fontId="15" type="noConversion"/>
  </si>
  <si>
    <t>유진산업개발</t>
  </si>
  <si>
    <t>2016-10
(16.10.11)</t>
    <phoneticPr fontId="15" type="noConversion"/>
  </si>
  <si>
    <t>김유진</t>
    <phoneticPr fontId="15" type="noConversion"/>
  </si>
  <si>
    <t>처인구 남사면 어진로 641(어비리)</t>
    <phoneticPr fontId="15" type="noConversion"/>
  </si>
  <si>
    <t>031-677-7749</t>
    <phoneticPr fontId="15" type="noConversion"/>
  </si>
  <si>
    <t>미래철강(R.C)</t>
  </si>
  <si>
    <t>2016-11
(16.10.11)</t>
    <phoneticPr fontId="15" type="noConversion"/>
  </si>
  <si>
    <t>최정자</t>
    <phoneticPr fontId="15" type="noConversion"/>
  </si>
  <si>
    <t>기흥구 지삼로 76</t>
    <phoneticPr fontId="15" type="noConversion"/>
  </si>
  <si>
    <t>031-281-5000</t>
    <phoneticPr fontId="15" type="noConversion"/>
  </si>
  <si>
    <t>도시환경</t>
  </si>
  <si>
    <t>2016-12
(16.11.15)</t>
    <phoneticPr fontId="15" type="noConversion"/>
  </si>
  <si>
    <t>이영철</t>
    <phoneticPr fontId="15" type="noConversion"/>
  </si>
  <si>
    <t>기흥구 신구로22번길 7-18, 신갈오피스텔 104호</t>
    <phoneticPr fontId="15" type="noConversion"/>
  </si>
  <si>
    <t>02-576-9404</t>
    <phoneticPr fontId="15" type="noConversion"/>
  </si>
  <si>
    <t>㈜유용개발</t>
  </si>
  <si>
    <t>2016-13
(16.11.07)</t>
    <phoneticPr fontId="15" type="noConversion"/>
  </si>
  <si>
    <t>김낙근</t>
    <phoneticPr fontId="15" type="noConversion"/>
  </si>
  <si>
    <t>기흥구 동백중앙로16번길 16-4, 1동 902호</t>
    <phoneticPr fontId="15" type="noConversion"/>
  </si>
  <si>
    <t>031-8060-7707</t>
    <phoneticPr fontId="15" type="noConversion"/>
  </si>
  <si>
    <t>금아환경자원</t>
  </si>
  <si>
    <t>2016-14
(16.11.16)</t>
    <phoneticPr fontId="15" type="noConversion"/>
  </si>
  <si>
    <t>정영섭</t>
    <phoneticPr fontId="15" type="noConversion"/>
  </si>
  <si>
    <t>기흥구 신정로 289, 3층</t>
    <phoneticPr fontId="15" type="noConversion"/>
  </si>
  <si>
    <t>031-282-3667</t>
    <phoneticPr fontId="15" type="noConversion"/>
  </si>
  <si>
    <t>대연더블유앤디</t>
  </si>
  <si>
    <t>2016-15
(16.11.21)</t>
    <phoneticPr fontId="15" type="noConversion"/>
  </si>
  <si>
    <t>박신기</t>
    <phoneticPr fontId="15" type="noConversion"/>
  </si>
  <si>
    <t>처인구 이동면 백자로 578</t>
    <phoneticPr fontId="15" type="noConversion"/>
  </si>
  <si>
    <t>031-322-9898</t>
    <phoneticPr fontId="15" type="noConversion"/>
  </si>
  <si>
    <t>용진철강</t>
  </si>
  <si>
    <t>2016-16
(16.11.25)</t>
    <phoneticPr fontId="15" type="noConversion"/>
  </si>
  <si>
    <t>김현진</t>
    <phoneticPr fontId="15" type="noConversion"/>
  </si>
  <si>
    <t>기흥구 신갈로124번길 23-5, 인터넷파크오피스텔 511호</t>
    <phoneticPr fontId="15" type="noConversion"/>
  </si>
  <si>
    <t>031-723-8357</t>
    <phoneticPr fontId="15" type="noConversion"/>
  </si>
  <si>
    <t>부천시계</t>
    <phoneticPr fontId="15" type="noConversion"/>
  </si>
  <si>
    <t>부천시</t>
    <phoneticPr fontId="15" type="noConversion"/>
  </si>
  <si>
    <t>원미환경㈜</t>
    <phoneticPr fontId="15" type="noConversion"/>
  </si>
  <si>
    <t>제1970-01호
(1970.01.10.)</t>
  </si>
  <si>
    <t>염규명</t>
    <phoneticPr fontId="15" type="noConversion"/>
  </si>
  <si>
    <t xml:space="preserve"> 까치로74번길 102 (작동)</t>
  </si>
  <si>
    <t>032-654-7771</t>
    <phoneticPr fontId="15" type="noConversion"/>
  </si>
  <si>
    <t>강서실업㈜</t>
    <phoneticPr fontId="15" type="noConversion"/>
  </si>
  <si>
    <t>제1999-02호
(1981.01.19.)</t>
  </si>
  <si>
    <t>우제안</t>
    <phoneticPr fontId="15" type="noConversion"/>
  </si>
  <si>
    <t xml:space="preserve"> 부일로 119 (상동, 미노스프라자 5층)</t>
  </si>
  <si>
    <t>032-348-1100</t>
    <phoneticPr fontId="15" type="noConversion"/>
  </si>
  <si>
    <t>경남기업㈜</t>
    <phoneticPr fontId="15" type="noConversion"/>
  </si>
  <si>
    <t>제1999-03호
(1979.11.08)</t>
  </si>
  <si>
    <t>윤민애</t>
    <phoneticPr fontId="15" type="noConversion"/>
  </si>
  <si>
    <t xml:space="preserve"> 성곡로63번길 104 (도당동)</t>
  </si>
  <si>
    <t>032-674-8001</t>
    <phoneticPr fontId="15" type="noConversion"/>
  </si>
  <si>
    <t>도시환경실업㈜</t>
    <phoneticPr fontId="15" type="noConversion"/>
  </si>
  <si>
    <t>제1997-04호
(1997.11.08.)</t>
  </si>
  <si>
    <t>민재기</t>
    <phoneticPr fontId="15" type="noConversion"/>
  </si>
  <si>
    <t xml:space="preserve"> 조마루로 370 (심곡동)</t>
  </si>
  <si>
    <t>032-666-1036</t>
    <phoneticPr fontId="15" type="noConversion"/>
  </si>
  <si>
    <t>동운환경㈜</t>
    <phoneticPr fontId="15" type="noConversion"/>
  </si>
  <si>
    <t>제1980-05호
(2009.12.30.)</t>
  </si>
  <si>
    <t>신현준</t>
    <phoneticPr fontId="15" type="noConversion"/>
  </si>
  <si>
    <t xml:space="preserve"> 경인로 132 (송내동)</t>
  </si>
  <si>
    <t>032-655-1011</t>
    <phoneticPr fontId="15" type="noConversion"/>
  </si>
  <si>
    <t>성광용역㈜</t>
    <phoneticPr fontId="15" type="noConversion"/>
  </si>
  <si>
    <t>제1994-06호
1994.04.12.)</t>
  </si>
  <si>
    <t>이사익</t>
    <phoneticPr fontId="15" type="noConversion"/>
  </si>
  <si>
    <t xml:space="preserve"> 성오로 184 (오정동)</t>
  </si>
  <si>
    <t>032-673-0640</t>
    <phoneticPr fontId="15" type="noConversion"/>
  </si>
  <si>
    <t>우승환경㈜</t>
    <phoneticPr fontId="15" type="noConversion"/>
  </si>
  <si>
    <t>제1999-02호
(199-06.17.)</t>
  </si>
  <si>
    <t>김광수</t>
    <phoneticPr fontId="15" type="noConversion"/>
  </si>
  <si>
    <t xml:space="preserve"> 수도로 190 (도당동)</t>
  </si>
  <si>
    <t>032-676-8470</t>
    <phoneticPr fontId="15" type="noConversion"/>
  </si>
  <si>
    <t>(주)JS개발</t>
    <phoneticPr fontId="15" type="noConversion"/>
  </si>
  <si>
    <t>제2004-01호
2004.06.23</t>
  </si>
  <si>
    <t>박봉기</t>
    <phoneticPr fontId="15" type="noConversion"/>
  </si>
  <si>
    <t xml:space="preserve"> 소사동로72번길 32, 407동  1601호(소사본동,주공뜨란채아파트)</t>
  </si>
  <si>
    <t>032-677-5922</t>
    <phoneticPr fontId="15" type="noConversion"/>
  </si>
  <si>
    <t>(주)그린시스텍</t>
    <phoneticPr fontId="15" type="noConversion"/>
  </si>
  <si>
    <t>제2000-05호
2000.07.22.</t>
  </si>
  <si>
    <t>정종갑</t>
    <phoneticPr fontId="15" type="noConversion"/>
  </si>
  <si>
    <t xml:space="preserve"> 소향로 225, B동 1501호 (중동)</t>
  </si>
  <si>
    <t>032-326-3261</t>
    <phoneticPr fontId="15" type="noConversion"/>
  </si>
  <si>
    <t>(주)하나로환경</t>
    <phoneticPr fontId="15" type="noConversion"/>
  </si>
  <si>
    <t>제2015-06호
2015.11.19.</t>
  </si>
  <si>
    <t>윤용신</t>
    <phoneticPr fontId="15" type="noConversion"/>
  </si>
  <si>
    <t xml:space="preserve"> 도약로308번길 43, 6동 3층 305호 (도당동)</t>
  </si>
  <si>
    <t>그린코리아</t>
    <phoneticPr fontId="15" type="noConversion"/>
  </si>
  <si>
    <t>제2014-03호
2014.07.04.</t>
  </si>
  <si>
    <t>이강호</t>
    <phoneticPr fontId="15" type="noConversion"/>
  </si>
  <si>
    <t xml:space="preserve"> 소안로 20 (괴안동)</t>
  </si>
  <si>
    <t>032-343-0070</t>
    <phoneticPr fontId="15" type="noConversion"/>
  </si>
  <si>
    <t>기림산업</t>
    <phoneticPr fontId="15" type="noConversion"/>
  </si>
  <si>
    <t>제2016-04호
2016.06.29.</t>
  </si>
  <si>
    <t>홍명숙</t>
    <phoneticPr fontId="15" type="noConversion"/>
  </si>
  <si>
    <t xml:space="preserve"> 성주로176번길 15 (심곡본동, 정립빌딩)</t>
  </si>
  <si>
    <t>매일환경</t>
    <phoneticPr fontId="15" type="noConversion"/>
  </si>
  <si>
    <t>제2017-02호
2017.01.23</t>
  </si>
  <si>
    <t>박진형</t>
    <phoneticPr fontId="15" type="noConversion"/>
  </si>
  <si>
    <t xml:space="preserve"> 소사로 776, 3층 305호 (원종동)</t>
  </si>
  <si>
    <t>미래산업</t>
    <phoneticPr fontId="15" type="noConversion"/>
  </si>
  <si>
    <t>2016-03호
2016.12.05.</t>
  </si>
  <si>
    <t>황장순</t>
    <phoneticPr fontId="15" type="noConversion"/>
  </si>
  <si>
    <t xml:space="preserve"> 삼작로 256-16 (도당동, 우남아파트 상가)</t>
  </si>
  <si>
    <t>미래이엔티</t>
    <phoneticPr fontId="15" type="noConversion"/>
  </si>
  <si>
    <t>제2016-04호
2016.12.05</t>
  </si>
  <si>
    <t>신정하</t>
    <phoneticPr fontId="15" type="noConversion"/>
  </si>
  <si>
    <t xml:space="preserve"> 중동로262번길 50-301 (중동, 뉴월드프라자)</t>
  </si>
  <si>
    <t>송광환경</t>
    <phoneticPr fontId="15" type="noConversion"/>
  </si>
  <si>
    <t>제2009-05호
2009.05.21.</t>
  </si>
  <si>
    <t>강성우</t>
    <phoneticPr fontId="15" type="noConversion"/>
  </si>
  <si>
    <t xml:space="preserve"> 경인로182번길 68 (심곡본동)</t>
  </si>
  <si>
    <t>032-652-0603</t>
    <phoneticPr fontId="15" type="noConversion"/>
  </si>
  <si>
    <t>여산리싸이클링</t>
    <phoneticPr fontId="15" type="noConversion"/>
  </si>
  <si>
    <t>제2016-05호
2016.05.09.</t>
  </si>
  <si>
    <t xml:space="preserve"> 수도로190번길 16-1, 2층 205호 (도당동, 연세빌딩)</t>
  </si>
  <si>
    <t>오대기업㈜</t>
    <phoneticPr fontId="15" type="noConversion"/>
  </si>
  <si>
    <t>제2002-03호
2002.11.19.</t>
  </si>
  <si>
    <t>박대섭</t>
    <phoneticPr fontId="15" type="noConversion"/>
  </si>
  <si>
    <t xml:space="preserve"> 부흥로373번길 78 (심곡동,메가밸리217호)</t>
  </si>
  <si>
    <t>032-323-3818</t>
    <phoneticPr fontId="15" type="noConversion"/>
  </si>
  <si>
    <t>정신환경</t>
    <phoneticPr fontId="15" type="noConversion"/>
  </si>
  <si>
    <t>제2010-04호
2010.04.14.</t>
  </si>
  <si>
    <t>서경이</t>
    <phoneticPr fontId="15" type="noConversion"/>
  </si>
  <si>
    <t xml:space="preserve"> 상동로 83 (상동)</t>
  </si>
  <si>
    <t>032-325-3788</t>
    <phoneticPr fontId="15" type="noConversion"/>
  </si>
  <si>
    <t>제일환경㈜</t>
    <phoneticPr fontId="15" type="noConversion"/>
  </si>
  <si>
    <t>제2010-03호
1993.11.20</t>
  </si>
  <si>
    <t>반철용</t>
    <phoneticPr fontId="15" type="noConversion"/>
  </si>
  <si>
    <t xml:space="preserve"> 부흥로 460 (소사동)</t>
  </si>
  <si>
    <t>032-348-8400</t>
    <phoneticPr fontId="15" type="noConversion"/>
  </si>
  <si>
    <t>탑그리</t>
    <phoneticPr fontId="15" type="noConversion"/>
  </si>
  <si>
    <t>제2015-03호
2015.11.27.</t>
  </si>
  <si>
    <t>김대웅</t>
    <phoneticPr fontId="15" type="noConversion"/>
  </si>
  <si>
    <t xml:space="preserve"> 소안로 20-102 (괴안동, 삼익세라믹아파트)</t>
  </si>
  <si>
    <t>(주)강산환경개발 부천지점</t>
    <phoneticPr fontId="15" type="noConversion"/>
  </si>
  <si>
    <t>제2006-04호
2006.09.15.</t>
  </si>
  <si>
    <t>이규용</t>
    <phoneticPr fontId="15" type="noConversion"/>
  </si>
  <si>
    <t xml:space="preserve"> 송내대로 519-1 (삼정동)</t>
  </si>
  <si>
    <t>032-624-6138</t>
    <phoneticPr fontId="15" type="noConversion"/>
  </si>
  <si>
    <t>제2000-03호
2000.07.22.</t>
  </si>
  <si>
    <t xml:space="preserve"> 소향로 225 (중동, 디아뜨갤러리3)</t>
  </si>
  <si>
    <t>(주)그린써비스</t>
    <phoneticPr fontId="15" type="noConversion"/>
  </si>
  <si>
    <t>제1994-3호
1994.04.07.</t>
  </si>
  <si>
    <t>최진호</t>
    <phoneticPr fontId="15" type="noConversion"/>
  </si>
  <si>
    <t xml:space="preserve"> 신흥로425번길 31 (삼정동)</t>
  </si>
  <si>
    <t>032-673-8700</t>
    <phoneticPr fontId="15" type="noConversion"/>
  </si>
  <si>
    <t>(주)우승</t>
    <phoneticPr fontId="15" type="noConversion"/>
  </si>
  <si>
    <t>제2013-02호
2013.03.12.</t>
  </si>
  <si>
    <t>장석우</t>
    <phoneticPr fontId="15" type="noConversion"/>
  </si>
  <si>
    <t xml:space="preserve"> 송내대로 388, 200동 3층 301호 (약대동)</t>
  </si>
  <si>
    <t>032-327-6103</t>
    <phoneticPr fontId="15" type="noConversion"/>
  </si>
  <si>
    <t>(주)자산이에스</t>
    <phoneticPr fontId="15" type="noConversion"/>
  </si>
  <si>
    <t>제2014-05호
2014.02.14.</t>
  </si>
  <si>
    <t>허창무</t>
    <phoneticPr fontId="15" type="noConversion"/>
  </si>
  <si>
    <t xml:space="preserve"> 조마루로 134, 1119동  701호(중동,보람마을)</t>
  </si>
  <si>
    <t>(주)협성펌프</t>
    <phoneticPr fontId="15" type="noConversion"/>
  </si>
  <si>
    <t>제2009-06호
2009.12.30.</t>
  </si>
  <si>
    <t>이호권</t>
    <phoneticPr fontId="15" type="noConversion"/>
  </si>
  <si>
    <t xml:space="preserve"> 송내대로518번길 518-30 (삼정동)</t>
  </si>
  <si>
    <t>032-671-3290</t>
    <phoneticPr fontId="15" type="noConversion"/>
  </si>
  <si>
    <t>거성자원</t>
    <phoneticPr fontId="15" type="noConversion"/>
  </si>
  <si>
    <t>제2014-05호
2014.04.15.</t>
  </si>
  <si>
    <t>양천규</t>
    <phoneticPr fontId="15" type="noConversion"/>
  </si>
  <si>
    <t xml:space="preserve"> 경인로 25 (송내동)</t>
  </si>
  <si>
    <t>032-662-0993</t>
    <phoneticPr fontId="15" type="noConversion"/>
  </si>
  <si>
    <t>대림환경개발㈜</t>
    <phoneticPr fontId="15" type="noConversion"/>
  </si>
  <si>
    <t>제2012-04호
2012.07.30.</t>
  </si>
  <si>
    <t>박종국</t>
    <phoneticPr fontId="15" type="noConversion"/>
  </si>
  <si>
    <t xml:space="preserve"> 오정로 107 (삼정동)</t>
  </si>
  <si>
    <t>대원환경㈜</t>
    <phoneticPr fontId="15" type="noConversion"/>
  </si>
  <si>
    <t>제2002-02호
2002.05.30.</t>
  </si>
  <si>
    <t>서상숙</t>
    <phoneticPr fontId="15" type="noConversion"/>
  </si>
  <si>
    <t xml:space="preserve"> 삼작로60번길 43 (삼정동)</t>
  </si>
  <si>
    <t>032-589-8297</t>
    <phoneticPr fontId="15" type="noConversion"/>
  </si>
  <si>
    <t>두진기업㈜</t>
    <phoneticPr fontId="15" type="noConversion"/>
  </si>
  <si>
    <t>제2007-06호
2007.06.20.</t>
  </si>
  <si>
    <t>변두섭</t>
    <phoneticPr fontId="15" type="noConversion"/>
  </si>
  <si>
    <t xml:space="preserve"> 경인로 4  (송내동)</t>
  </si>
  <si>
    <t>032-662-0166</t>
    <phoneticPr fontId="15" type="noConversion"/>
  </si>
  <si>
    <t>메카금속</t>
    <phoneticPr fontId="15" type="noConversion"/>
  </si>
  <si>
    <t>재213-04호
2013.09.10.</t>
  </si>
  <si>
    <t xml:space="preserve"> 오정로220번길 24 (오정동)</t>
  </si>
  <si>
    <t>제2002-06호
2002.04.30.</t>
  </si>
  <si>
    <t>강동수</t>
    <phoneticPr fontId="15" type="noConversion"/>
  </si>
  <si>
    <t xml:space="preserve"> 상오정로 23  (오정동)</t>
  </si>
  <si>
    <t>032-682-3236</t>
    <phoneticPr fontId="15" type="noConversion"/>
  </si>
  <si>
    <t>부천환경</t>
    <phoneticPr fontId="15" type="noConversion"/>
  </si>
  <si>
    <t>제2014-05호
2014.07.17.</t>
  </si>
  <si>
    <t>김동근</t>
    <phoneticPr fontId="15" type="noConversion"/>
  </si>
  <si>
    <t xml:space="preserve"> 신흥로 103-17 (심곡동)</t>
  </si>
  <si>
    <t>032-666-7717</t>
    <phoneticPr fontId="15" type="noConversion"/>
  </si>
  <si>
    <t>서해환경</t>
    <phoneticPr fontId="15" type="noConversion"/>
  </si>
  <si>
    <t>제2011-04호
2011.01.14.</t>
  </si>
  <si>
    <t>김해순</t>
    <phoneticPr fontId="15" type="noConversion"/>
  </si>
  <si>
    <t>신원환경㈜</t>
    <phoneticPr fontId="15" type="noConversion"/>
  </si>
  <si>
    <t>제2000-02호
2000.03.08.</t>
  </si>
  <si>
    <t>우형수</t>
    <phoneticPr fontId="15" type="noConversion"/>
  </si>
  <si>
    <t xml:space="preserve"> 석천로 4 (상동)</t>
  </si>
  <si>
    <t>032-662-0300</t>
    <phoneticPr fontId="15" type="noConversion"/>
  </si>
  <si>
    <t>예름사</t>
    <phoneticPr fontId="15" type="noConversion"/>
  </si>
  <si>
    <t>제2009-04호
2009.02.02.</t>
  </si>
  <si>
    <t>김남태</t>
    <phoneticPr fontId="15" type="noConversion"/>
  </si>
  <si>
    <t xml:space="preserve"> 오정로134번길 5 (내동)</t>
  </si>
  <si>
    <t>032-684-3743</t>
    <phoneticPr fontId="15" type="noConversion"/>
  </si>
  <si>
    <t>제2001-06호
2001.08.28.</t>
  </si>
  <si>
    <t>제2001-03호
2011.04.21.</t>
  </si>
  <si>
    <t xml:space="preserve"> 상동로 83  (상동,그랜드프라자 701-3)</t>
  </si>
  <si>
    <t>창조환경</t>
    <phoneticPr fontId="15" type="noConversion"/>
  </si>
  <si>
    <t>제2013-03호
2013.12.13.</t>
  </si>
  <si>
    <t>이진숙</t>
    <phoneticPr fontId="15" type="noConversion"/>
  </si>
  <si>
    <t xml:space="preserve"> 부흥로240번길 23 (중동)</t>
  </si>
  <si>
    <t>032-612-1523</t>
    <phoneticPr fontId="15" type="noConversion"/>
  </si>
  <si>
    <t>안산시계</t>
    <phoneticPr fontId="15" type="noConversion"/>
  </si>
  <si>
    <t>안산시</t>
    <phoneticPr fontId="15" type="noConversion"/>
  </si>
  <si>
    <t>㈜에이앤비산업</t>
  </si>
  <si>
    <t>제1998-12호
(1998.03.04.)</t>
  </si>
  <si>
    <t>이명남,
조영천</t>
  </si>
  <si>
    <t>단원구 동산로 60(원시동)
반월종합상가 417호</t>
  </si>
  <si>
    <t>031-493-3515</t>
  </si>
  <si>
    <t>성림유화㈜</t>
  </si>
  <si>
    <t>제1996-10호
(1996.12.15.)</t>
  </si>
  <si>
    <t>김영중,
김민정</t>
  </si>
  <si>
    <t xml:space="preserve"> 단원구 지원로
27(성곡동)</t>
  </si>
  <si>
    <t>031-499-3713</t>
  </si>
  <si>
    <t>비노텍㈜</t>
  </si>
  <si>
    <t>제1994-05호
(1994.4.16.)</t>
  </si>
  <si>
    <t>황일수</t>
  </si>
  <si>
    <t>단원구 해안로
 308(원시동)</t>
  </si>
  <si>
    <t>031-491-5000</t>
  </si>
  <si>
    <t>한국환경개발㈜</t>
  </si>
  <si>
    <t>제1993-02호
(1993.4.30)</t>
  </si>
  <si>
    <t>장현수</t>
  </si>
  <si>
    <t xml:space="preserve"> 단원구 첨단로 
207번길 5(성곡동)</t>
  </si>
  <si>
    <t>031-498-6644</t>
  </si>
  <si>
    <t>대일개발㈜</t>
  </si>
  <si>
    <t>제1993-1호
(1993.04.30.)</t>
  </si>
  <si>
    <t>주재희</t>
  </si>
  <si>
    <t xml:space="preserve"> 단원구 지원로
7(성곡동)</t>
  </si>
  <si>
    <t>031-498-1451</t>
  </si>
  <si>
    <t>부경산업㈜</t>
  </si>
  <si>
    <t>제1999-01호
(1999.01.12.)</t>
  </si>
  <si>
    <t>김주한</t>
  </si>
  <si>
    <t>단원구 신원로
 91번길 16(성곡동)</t>
  </si>
  <si>
    <t>031-491-3971</t>
  </si>
  <si>
    <t>성호산업㈜</t>
  </si>
  <si>
    <t>제1980-1호
(1980.08.22)</t>
  </si>
  <si>
    <t>박주한</t>
  </si>
  <si>
    <t>경기도 안산시 상록구 수풍길 20-5(부곡동)</t>
  </si>
  <si>
    <t>031-480-1310</t>
  </si>
  <si>
    <t>㈜서진산업</t>
  </si>
  <si>
    <t>제1984-2호
(1984.02.17)</t>
  </si>
  <si>
    <t>김형란</t>
    <phoneticPr fontId="15" type="noConversion"/>
  </si>
  <si>
    <t>경기도 안산시 상록구 버대길 29-2(양상동)</t>
  </si>
  <si>
    <t>031-409-6718</t>
    <phoneticPr fontId="15" type="noConversion"/>
  </si>
  <si>
    <t>경진산업㈜</t>
  </si>
  <si>
    <t>제1984-3호
(1984.02.17)</t>
  </si>
  <si>
    <t>임관묵</t>
  </si>
  <si>
    <t>경기도 안산시 상록구 선진5길 31(사동)</t>
  </si>
  <si>
    <t>031-494-7000</t>
  </si>
  <si>
    <t>호성개발㈜</t>
  </si>
  <si>
    <t>제1984-4호
(1984.02.17)</t>
  </si>
  <si>
    <t>표인창</t>
  </si>
  <si>
    <t>경기도 안산시 상록구 부곡로 142, 301호(부곡동)</t>
  </si>
  <si>
    <t>031-409-3414</t>
  </si>
  <si>
    <t>㈜경봉환경</t>
  </si>
  <si>
    <t>제1995-7호
(1995.02.23)</t>
  </si>
  <si>
    <t>이명자</t>
  </si>
  <si>
    <t>경기도 안산시 상록구 반월천북길 67(팔곡일동)</t>
  </si>
  <si>
    <t>031-502-8477</t>
  </si>
  <si>
    <t>(합)승문환경</t>
  </si>
  <si>
    <t>제96-8호
(1996.03.16)</t>
  </si>
  <si>
    <t>정명건</t>
  </si>
  <si>
    <t>상록구 원당골1길 1(수암동)</t>
    <phoneticPr fontId="15" type="noConversion"/>
  </si>
  <si>
    <t>031-485-0107</t>
    <phoneticPr fontId="15" type="noConversion"/>
  </si>
  <si>
    <t>㈜용연환경</t>
  </si>
  <si>
    <t>제1998-13호
(1998.03.23)</t>
  </si>
  <si>
    <t>박지수</t>
  </si>
  <si>
    <t>상록구 해안로 1351, 3층(팔곡이동)</t>
    <phoneticPr fontId="15" type="noConversion"/>
  </si>
  <si>
    <t>031-502-2372</t>
  </si>
  <si>
    <t>제1998-14호
(1998.03.26)</t>
  </si>
  <si>
    <t>원종민
이현명</t>
    <phoneticPr fontId="15" type="noConversion"/>
  </si>
  <si>
    <t>단원구 광덕3로 165, 동남레이크빌 1차 910호(고잔동)</t>
  </si>
  <si>
    <t>031-438-5514</t>
  </si>
  <si>
    <t>동부환경㈜</t>
  </si>
  <si>
    <t>제1998-16호
(1998.05.04)</t>
  </si>
  <si>
    <t>임덕순</t>
  </si>
  <si>
    <t>단원구 광덕3로 165 동남레이크빌1차 314호(고잔동)</t>
  </si>
  <si>
    <t>031-485-0960</t>
  </si>
  <si>
    <t>㈜명승환경</t>
  </si>
  <si>
    <t>제1998-18호
(1998.05.20)</t>
  </si>
  <si>
    <t>김운식
백용선</t>
  </si>
  <si>
    <t>상록구 선진6길 44, 대삼빌딩 402호(사동)</t>
  </si>
  <si>
    <t>031-406-5200</t>
  </si>
  <si>
    <t>송인환경㈜</t>
  </si>
  <si>
    <t>제1998-20호
(1998.10.15)</t>
  </si>
  <si>
    <t>이경자</t>
  </si>
  <si>
    <t>상록구 장상동 18-5 건양아파트상가 202호</t>
  </si>
  <si>
    <t>031-408-4311</t>
  </si>
  <si>
    <t>안산환경산업㈜</t>
  </si>
  <si>
    <t>제1998-19호
(1998.11.05)</t>
  </si>
  <si>
    <t>이자영</t>
  </si>
  <si>
    <t>단원구 신길중앙로5길 5, 5층(신길동)</t>
  </si>
  <si>
    <t>031-493-9681</t>
  </si>
  <si>
    <t>㈜미건개발</t>
  </si>
  <si>
    <t>제2009-04호
(2009.05.11)</t>
  </si>
  <si>
    <t>안정범</t>
  </si>
  <si>
    <t>상록구 양지편2길 34,102호(이동)</t>
    <phoneticPr fontId="15" type="noConversion"/>
  </si>
  <si>
    <t>031-411-4881</t>
  </si>
  <si>
    <t>보국환경</t>
  </si>
  <si>
    <t>제2009-07호
(2009.09.14)</t>
  </si>
  <si>
    <t>하정민</t>
  </si>
  <si>
    <t>상록구 성호로 370, 101호(부곡동)</t>
  </si>
  <si>
    <t>1599-3766</t>
  </si>
  <si>
    <t>㈜축복환경기업</t>
  </si>
  <si>
    <t>제2010-07호
(2010.10.28)</t>
  </si>
  <si>
    <t>허승남</t>
  </si>
  <si>
    <t>단원구 원고잔로 15,205호(고잔동,반월B/D)</t>
    <phoneticPr fontId="15" type="noConversion"/>
  </si>
  <si>
    <t>031-502-9900</t>
  </si>
  <si>
    <t>청우환경</t>
  </si>
  <si>
    <t>제11-4호
(2011.10.06)</t>
  </si>
  <si>
    <t>박형</t>
    <phoneticPr fontId="15" type="noConversion"/>
  </si>
  <si>
    <t>상록구 성호로 370(부곡동)</t>
    <phoneticPr fontId="15" type="noConversion"/>
  </si>
  <si>
    <t>031-409-3165</t>
    <phoneticPr fontId="15" type="noConversion"/>
  </si>
  <si>
    <t>예성환경</t>
  </si>
  <si>
    <t>제2012-03호
(2012.09.14)</t>
  </si>
  <si>
    <t>이수길</t>
  </si>
  <si>
    <t>단원구 풍전로 37-9, 317동 311호(원곡동)</t>
  </si>
  <si>
    <t>031-494-5985</t>
  </si>
  <si>
    <t>건영환경</t>
  </si>
  <si>
    <t>제2012-4호
(2012.11.01)</t>
  </si>
  <si>
    <t>이주현</t>
  </si>
  <si>
    <t>단원구 산단로 326, 6-302(원곡동,유통상가)</t>
    <phoneticPr fontId="15" type="noConversion"/>
  </si>
  <si>
    <t>031-319-6625</t>
  </si>
  <si>
    <t>(주)미진환경</t>
  </si>
  <si>
    <t>제2013-03호
(2013.04.10)</t>
  </si>
  <si>
    <t>최여희</t>
    <phoneticPr fontId="15" type="noConversion"/>
  </si>
  <si>
    <t>단원구 와동로 119, 301호(와동)</t>
    <phoneticPr fontId="15" type="noConversion"/>
  </si>
  <si>
    <t>031-502-2935</t>
  </si>
  <si>
    <t>한길산업개발㈜</t>
  </si>
  <si>
    <t>제2013-04호
(2013.05.15)</t>
  </si>
  <si>
    <t>최규복</t>
  </si>
  <si>
    <t>상록구 장화1안길25, 102호(사동1402-3)</t>
    <phoneticPr fontId="15" type="noConversion"/>
  </si>
  <si>
    <t>031-501-0471</t>
  </si>
  <si>
    <t>탑환경</t>
  </si>
  <si>
    <t>제2015-09호
(2015.09.21)</t>
  </si>
  <si>
    <t>한갑주</t>
  </si>
  <si>
    <t>단원구 광덕1로 163, 206호(고잔동 동남레이크빌 2차)</t>
  </si>
  <si>
    <t>031-439-2922</t>
  </si>
  <si>
    <t>한일환경㈜</t>
  </si>
  <si>
    <t>제1984-05호
(1984.04.03)
제2011-03호
(2011.09.22)</t>
  </si>
  <si>
    <t>고잔동718-2 동남레이크빌1차 1동207호(공덕3로165)</t>
    <phoneticPr fontId="15" type="noConversion"/>
  </si>
  <si>
    <t>031-495-3314</t>
  </si>
  <si>
    <t>제2016-02호(2016.01.11.)</t>
    <phoneticPr fontId="15" type="noConversion"/>
  </si>
  <si>
    <t>배시호</t>
    <phoneticPr fontId="15" type="noConversion"/>
  </si>
  <si>
    <t>단원구 광덕1로 163, 205호(고잔동 동남레이크빌 2차)</t>
    <phoneticPr fontId="15" type="noConversion"/>
  </si>
  <si>
    <t>늘푸른환경㈜</t>
    <phoneticPr fontId="15" type="noConversion"/>
  </si>
  <si>
    <t>제2016-03호(2016.04.01.)</t>
    <phoneticPr fontId="15" type="noConversion"/>
  </si>
  <si>
    <t>김정삼</t>
    <phoneticPr fontId="15" type="noConversion"/>
  </si>
  <si>
    <t>상록구 건건로 60(건건동)</t>
    <phoneticPr fontId="15" type="noConversion"/>
  </si>
  <si>
    <t>바이오환경</t>
    <phoneticPr fontId="15" type="noConversion"/>
  </si>
  <si>
    <t>제2016-04호(2016.06.10.)</t>
    <phoneticPr fontId="15" type="noConversion"/>
  </si>
  <si>
    <t>배유미</t>
    <phoneticPr fontId="15" type="noConversion"/>
  </si>
  <si>
    <t>상록구 충장로 194, 205호(본오동, 태영아파트 상가동)</t>
    <phoneticPr fontId="15" type="noConversion"/>
  </si>
  <si>
    <t>031-417-2652</t>
    <phoneticPr fontId="15" type="noConversion"/>
  </si>
  <si>
    <t>경인환경시스템</t>
    <phoneticPr fontId="15" type="noConversion"/>
  </si>
  <si>
    <t>제2016-05호(2016.11.15.)</t>
    <phoneticPr fontId="15" type="noConversion"/>
  </si>
  <si>
    <t>권치국</t>
    <phoneticPr fontId="15" type="noConversion"/>
  </si>
  <si>
    <t>단원구 산단로 326, 유통상가 편익B동 204호(원곡동)</t>
    <phoneticPr fontId="15" type="noConversion"/>
  </si>
  <si>
    <t>031-494-9818</t>
    <phoneticPr fontId="15" type="noConversion"/>
  </si>
  <si>
    <t>청미바이오</t>
    <phoneticPr fontId="15" type="noConversion"/>
  </si>
  <si>
    <t>제2016-06호(2016.11.24.)</t>
    <phoneticPr fontId="15" type="noConversion"/>
  </si>
  <si>
    <t>노종갑</t>
    <phoneticPr fontId="15" type="noConversion"/>
  </si>
  <si>
    <t>상록구 부곡로 60, 4층 6호(부곡동)</t>
    <phoneticPr fontId="15" type="noConversion"/>
  </si>
  <si>
    <t>031-408-4011</t>
    <phoneticPr fontId="15" type="noConversion"/>
  </si>
  <si>
    <t>㈜우리환경</t>
  </si>
  <si>
    <t>제1996-04호
(1996.03.18)</t>
  </si>
  <si>
    <t>김관석</t>
  </si>
  <si>
    <t>상록구 선진6길 44, 504호(사동)</t>
    <phoneticPr fontId="15" type="noConversion"/>
  </si>
  <si>
    <t>031-406-9266</t>
  </si>
  <si>
    <t>태경환경</t>
  </si>
  <si>
    <t>제1996-08호
(1996.06.22)</t>
  </si>
  <si>
    <t>윤기덕</t>
  </si>
  <si>
    <t>단원구 산단로 326 유통상가 10동 310호(원곡동)</t>
  </si>
  <si>
    <t>031-409-5219</t>
  </si>
  <si>
    <t>에코메탈</t>
  </si>
  <si>
    <t>제2001-21호
(2001.09.06)</t>
  </si>
  <si>
    <t>문왕준</t>
  </si>
  <si>
    <t>단원구 산단로 348, C동 215호</t>
    <phoneticPr fontId="15" type="noConversion"/>
  </si>
  <si>
    <t>031-497-1057</t>
  </si>
  <si>
    <t>기성산업환경㈜</t>
  </si>
  <si>
    <t>제1997-19호
(1997.05.12)</t>
  </si>
  <si>
    <t>이종수</t>
  </si>
  <si>
    <t>단원구 신길중앙로5길 5, 5층(신길동)</t>
    <phoneticPr fontId="15" type="noConversion"/>
  </si>
  <si>
    <t>031-493-9679</t>
  </si>
  <si>
    <t>㈜봉천</t>
  </si>
  <si>
    <t>제1998-25호
(1998.10.17)</t>
  </si>
  <si>
    <t>박종섭</t>
  </si>
  <si>
    <t>단원구 산단로 326, 13동 312호(원곡동)</t>
    <phoneticPr fontId="15" type="noConversion"/>
  </si>
  <si>
    <t>031-495-3344</t>
  </si>
  <si>
    <t>㈜대명</t>
  </si>
  <si>
    <t>제2000-35호
(2000.06.12)</t>
  </si>
  <si>
    <t>김선희</t>
  </si>
  <si>
    <t>단원구 선부광장로 37, 진주프라자 501호(선부동)</t>
    <phoneticPr fontId="15" type="noConversion"/>
  </si>
  <si>
    <t>031-413-3777</t>
  </si>
  <si>
    <t>대한민국 고엽제전우회</t>
  </si>
  <si>
    <t>제2000-37호
(2000.08.01)</t>
  </si>
  <si>
    <t>강인호</t>
  </si>
  <si>
    <t>단원구 산단로 326, 5동 218호(원곡동)</t>
    <phoneticPr fontId="15" type="noConversion"/>
  </si>
  <si>
    <t>031-495-4997</t>
  </si>
  <si>
    <t>㈜전진환경</t>
  </si>
  <si>
    <t>제2001-08호
(2001.04.04)</t>
  </si>
  <si>
    <t>한경수</t>
  </si>
  <si>
    <t>단원구 광덕3로 163 동남레이크빌 2차 514호(고잔동)</t>
    <phoneticPr fontId="15" type="noConversion"/>
  </si>
  <si>
    <t>031-484-6356</t>
  </si>
  <si>
    <t>조은테크㈜</t>
  </si>
  <si>
    <t>제2003-03호
(2003.03.18)</t>
  </si>
  <si>
    <t>김선균</t>
    <phoneticPr fontId="15" type="noConversion"/>
  </si>
  <si>
    <t>상록구 안산천동로4길 10-1(월피동)</t>
    <phoneticPr fontId="15" type="noConversion"/>
  </si>
  <si>
    <t>031-402-0838</t>
  </si>
  <si>
    <t>㈜수인개발</t>
  </si>
  <si>
    <t>제2002-10호
(2002.05.27)</t>
  </si>
  <si>
    <t>임희수</t>
  </si>
  <si>
    <t>단원구 초지로 124(초지동)</t>
    <phoneticPr fontId="15" type="noConversion"/>
  </si>
  <si>
    <t>031-405-2514</t>
  </si>
  <si>
    <t>김포환경</t>
  </si>
  <si>
    <t>제2002-18호
(2002.12.21)</t>
  </si>
  <si>
    <t>김형태</t>
  </si>
  <si>
    <t>단원구 산단로 326, 유통상가 8동 309호(원곡동)</t>
    <phoneticPr fontId="15" type="noConversion"/>
  </si>
  <si>
    <t>031-494-1797</t>
  </si>
  <si>
    <t>대진환경㈜</t>
  </si>
  <si>
    <t>제2003-01호
(2003.04.17)</t>
  </si>
  <si>
    <t>이철환</t>
  </si>
  <si>
    <t>단원구 선부로 270, 유통상가 6-322(와동)</t>
    <phoneticPr fontId="15" type="noConversion"/>
  </si>
  <si>
    <t>031-414-7272</t>
  </si>
  <si>
    <t>경인산업㈜</t>
  </si>
  <si>
    <t>제2003-07호
(2003.05.20)</t>
  </si>
  <si>
    <t>김현민</t>
    <phoneticPr fontId="15" type="noConversion"/>
  </si>
  <si>
    <t>단원구 산단로 326, 11동 306호(원곡동,유통상가)</t>
    <phoneticPr fontId="15" type="noConversion"/>
  </si>
  <si>
    <t>031-494-3017</t>
    <phoneticPr fontId="15" type="noConversion"/>
  </si>
  <si>
    <t>그린환경㈜</t>
  </si>
  <si>
    <t>제2003-16호
(2004.05.20)</t>
  </si>
  <si>
    <t>김일두</t>
  </si>
  <si>
    <t>단원구 원곡동 994-5
유통상가 2동 322호</t>
    <phoneticPr fontId="15" type="noConversion"/>
  </si>
  <si>
    <t>031-434-6935</t>
  </si>
  <si>
    <t>그린하이텍</t>
  </si>
  <si>
    <t>제2004-04호
(2004.07.07.)</t>
  </si>
  <si>
    <t>장인수</t>
  </si>
  <si>
    <t>단원구 고잔로 55, 중앙오피스텔 1013호(고잔동)</t>
    <phoneticPr fontId="15" type="noConversion"/>
  </si>
  <si>
    <t>031-405-0402</t>
  </si>
  <si>
    <t>㈜동우개발</t>
  </si>
  <si>
    <t>제2002-14호
(2000.10.29)</t>
  </si>
  <si>
    <t>홍상표</t>
  </si>
  <si>
    <t>단원구 화랑로 358, 자유센터 506~508호(고잔동)</t>
    <phoneticPr fontId="15" type="noConversion"/>
  </si>
  <si>
    <t>031-411-6815</t>
  </si>
  <si>
    <t>㈜대양이엔지</t>
  </si>
  <si>
    <t>제2004-05호
(2004.07.23)</t>
  </si>
  <si>
    <t>단원구 원포공원1로 70, 606호(초지동)</t>
    <phoneticPr fontId="15" type="noConversion"/>
  </si>
  <si>
    <t>031-475-8837</t>
  </si>
  <si>
    <t>가다오다</t>
  </si>
  <si>
    <t>제2005-02호
(2005.04.14)</t>
  </si>
  <si>
    <t>마종현</t>
  </si>
  <si>
    <t>상록구 반석로 44, 127동 지층 22호(본오동)</t>
    <phoneticPr fontId="15" type="noConversion"/>
  </si>
  <si>
    <t>031-501-4445</t>
  </si>
  <si>
    <t>삼성사</t>
  </si>
  <si>
    <t>제2005-07호
(2005.11.11)</t>
  </si>
  <si>
    <t>이상신</t>
  </si>
  <si>
    <t>상록구 방아고개길 3, 301호(장하동)</t>
    <phoneticPr fontId="15" type="noConversion"/>
  </si>
  <si>
    <t>031-483-7100</t>
  </si>
  <si>
    <t>성광상사</t>
  </si>
  <si>
    <t>제2006-04호
(2006.02.24)</t>
  </si>
  <si>
    <t>정원용</t>
  </si>
  <si>
    <t>단원구 광덕서로 19, 호수공원아파트 121동 1304호(고잔동)</t>
    <phoneticPr fontId="15" type="noConversion"/>
  </si>
  <si>
    <t>031-475-8489</t>
  </si>
  <si>
    <t>푸른이앤에스</t>
  </si>
  <si>
    <t>제2006-05호
(2006.04.11)</t>
  </si>
  <si>
    <t>김영옥</t>
  </si>
  <si>
    <t>단원구 원곡동 994-5 유통상가 11-319</t>
  </si>
  <si>
    <t>031-494-0886</t>
  </si>
  <si>
    <t>㈜뉴대성</t>
  </si>
  <si>
    <t>제2006-13호
(2006.08.09)</t>
  </si>
  <si>
    <t>이대석</t>
    <phoneticPr fontId="15" type="noConversion"/>
  </si>
  <si>
    <t>상록구 각골로 15 2층(본오동)</t>
    <phoneticPr fontId="15" type="noConversion"/>
  </si>
  <si>
    <t>031-407-6464</t>
  </si>
  <si>
    <t>씨앤티그린</t>
    <phoneticPr fontId="15" type="noConversion"/>
  </si>
  <si>
    <t>제2006-22호
(2006.11.06)</t>
  </si>
  <si>
    <t>김지영</t>
  </si>
  <si>
    <t>단원구 산단로 326 19동 225호(원곡동)</t>
    <phoneticPr fontId="15" type="noConversion"/>
  </si>
  <si>
    <t>031-491-5647</t>
  </si>
  <si>
    <t>문화자원</t>
  </si>
  <si>
    <t>제2007-01호
(2007.03.14)</t>
  </si>
  <si>
    <t>이의진</t>
  </si>
  <si>
    <t>단원구 산단로 326, 유통상가 20동 308호(원곡동)</t>
    <phoneticPr fontId="15" type="noConversion"/>
  </si>
  <si>
    <t>031-498-0618</t>
  </si>
  <si>
    <t>안복화환경</t>
  </si>
  <si>
    <t>제2006-23호
(2007.05.01)</t>
  </si>
  <si>
    <t>이상원</t>
  </si>
  <si>
    <t>산단로 326, 지층 바동-1호(원곡동)</t>
    <phoneticPr fontId="15" type="noConversion"/>
  </si>
  <si>
    <t>031-636-7755</t>
    <phoneticPr fontId="15" type="noConversion"/>
  </si>
  <si>
    <t>우림자원환경</t>
  </si>
  <si>
    <t>제2007-04호
(2007.05.17)</t>
  </si>
  <si>
    <t>노영애</t>
  </si>
  <si>
    <t>단원구 산단로 326 유통상가 15동 205호</t>
    <phoneticPr fontId="15" type="noConversion"/>
  </si>
  <si>
    <t xml:space="preserve">031-494-2547            </t>
  </si>
  <si>
    <t>㈜엠에스제이개발</t>
  </si>
  <si>
    <t>제2007-05호
(2007.06.05)</t>
  </si>
  <si>
    <t>장성희</t>
  </si>
  <si>
    <t>단원구 산단로 348, 유통상가 제E동 336호(원곡동)</t>
    <phoneticPr fontId="15" type="noConversion"/>
  </si>
  <si>
    <t>031-508-4774</t>
  </si>
  <si>
    <t>승호산업</t>
  </si>
  <si>
    <t>제2007-08호
(2008.07.28.)</t>
  </si>
  <si>
    <t>조호승</t>
  </si>
  <si>
    <t>단원구 산단로 326, 유통상가 10동 310호(원곡동)</t>
    <phoneticPr fontId="15" type="noConversion"/>
  </si>
  <si>
    <t>031-491-5138</t>
  </si>
  <si>
    <t>대명메탈㈜</t>
  </si>
  <si>
    <t>제2007-11호
(2007.12.17)</t>
  </si>
  <si>
    <t>라은정</t>
  </si>
  <si>
    <t>상록구 부곡동 205</t>
    <phoneticPr fontId="15" type="noConversion"/>
  </si>
  <si>
    <t>031-414-3379</t>
  </si>
  <si>
    <t>에이스환경㈜</t>
  </si>
  <si>
    <t>제2008-04호
(2008.05.22)</t>
  </si>
  <si>
    <t>박진숙</t>
  </si>
  <si>
    <t>단원구 고잔로 23-12, 대우마이빌 1010호(고잔동)</t>
    <phoneticPr fontId="15" type="noConversion"/>
  </si>
  <si>
    <t>031-487-2681</t>
  </si>
  <si>
    <t>대경자원환경</t>
  </si>
  <si>
    <t>제2008-05호
(2008.06.03)</t>
  </si>
  <si>
    <t>남대현</t>
  </si>
  <si>
    <t>단원구 산단로 326 유통상가 18동 320호(원곡동)</t>
    <phoneticPr fontId="15" type="noConversion"/>
  </si>
  <si>
    <t>031-493-3342</t>
  </si>
  <si>
    <t>안산상사</t>
  </si>
  <si>
    <t>제2008-6호
(2008.07.07)</t>
  </si>
  <si>
    <t>상록구 장상4길 5(장상동)</t>
    <phoneticPr fontId="15" type="noConversion"/>
  </si>
  <si>
    <t>031-485-0476</t>
  </si>
  <si>
    <t>광일자원</t>
    <phoneticPr fontId="15" type="noConversion"/>
  </si>
  <si>
    <t>제2008-09호
(2008.09.01)</t>
  </si>
  <si>
    <t>강윤석</t>
  </si>
  <si>
    <t>단원구 산단로 326, 11동 318호(원곡동)</t>
    <phoneticPr fontId="15" type="noConversion"/>
  </si>
  <si>
    <t>영동환경</t>
  </si>
  <si>
    <t>제2009-03호
(2009.04.27)</t>
  </si>
  <si>
    <t>정학균</t>
  </si>
  <si>
    <t>단원구 신길중앙로5길 25(신길동)</t>
    <phoneticPr fontId="15" type="noConversion"/>
  </si>
  <si>
    <t>031-491-1139</t>
  </si>
  <si>
    <t>두꺼비상사</t>
  </si>
  <si>
    <t>제2009-12호
(2009.12.22)</t>
  </si>
  <si>
    <t>김철심</t>
  </si>
  <si>
    <t>단원구 신길중앙로1길 6(신길동)</t>
    <phoneticPr fontId="15" type="noConversion"/>
  </si>
  <si>
    <t>현대그린환경</t>
  </si>
  <si>
    <t>제2010-06호
(2010.10.27)</t>
  </si>
  <si>
    <t>이천희</t>
  </si>
  <si>
    <t>산단로 326, 유통상가 19동 316호(원곡동)</t>
    <phoneticPr fontId="15" type="noConversion"/>
  </si>
  <si>
    <t>031-495-7855</t>
  </si>
  <si>
    <t>㈜제이씨산업</t>
  </si>
  <si>
    <t>제2010-03호
(2010.07.05)</t>
  </si>
  <si>
    <t>김태원</t>
  </si>
  <si>
    <t>단원구 풍전로 37-9, 304동 302호</t>
    <phoneticPr fontId="15" type="noConversion"/>
  </si>
  <si>
    <t>031-495-5650</t>
  </si>
  <si>
    <t>일성산업자원</t>
  </si>
  <si>
    <t>2010-04
(2010.08.02)</t>
  </si>
  <si>
    <t>유태종</t>
  </si>
  <si>
    <t>단원구 선부동 1097-20</t>
    <phoneticPr fontId="15" type="noConversion"/>
  </si>
  <si>
    <t>031-414-9741</t>
    <phoneticPr fontId="15" type="noConversion"/>
  </si>
  <si>
    <t>대광비철금속</t>
  </si>
  <si>
    <t>제2011-05호
(2011.04.25)</t>
  </si>
  <si>
    <t>조정호</t>
  </si>
  <si>
    <t>단원구 와동 762번지 1동1414호</t>
    <phoneticPr fontId="15" type="noConversion"/>
  </si>
  <si>
    <t>031-483-8971</t>
  </si>
  <si>
    <t>태광산업</t>
  </si>
  <si>
    <t>제2012-02호
(2012.06.04)</t>
  </si>
  <si>
    <t>윤미</t>
  </si>
  <si>
    <t>단원구 광덕서로 92, 대원프라자 401호(고잔동)</t>
    <phoneticPr fontId="15" type="noConversion"/>
  </si>
  <si>
    <t>031-508-0020</t>
  </si>
  <si>
    <t>㈜평화산업</t>
  </si>
  <si>
    <t>제2012-04호
(2012.10.29)</t>
  </si>
  <si>
    <t>방원란</t>
  </si>
  <si>
    <t>상록구 평안로 29, 203호(사동)</t>
    <phoneticPr fontId="15" type="noConversion"/>
  </si>
  <si>
    <t>031-416-6694</t>
  </si>
  <si>
    <t>해동상회</t>
  </si>
  <si>
    <t>제2012-05호
(2012.12.12)</t>
  </si>
  <si>
    <t>이해동</t>
  </si>
  <si>
    <t>단원구 선부광장1로 166, 신한B/D 204호(선부동)</t>
    <phoneticPr fontId="15" type="noConversion"/>
  </si>
  <si>
    <t>031-508-2390</t>
  </si>
  <si>
    <t>서현산업개발</t>
  </si>
  <si>
    <t>제2011-06호
(2011.08.12)</t>
  </si>
  <si>
    <t>정지민</t>
  </si>
  <si>
    <t>단원구 라성안길 5, 3동 155호(원곡동)</t>
    <phoneticPr fontId="15" type="noConversion"/>
  </si>
  <si>
    <t>031-495-7377</t>
  </si>
  <si>
    <t>진영</t>
    <phoneticPr fontId="15" type="noConversion"/>
  </si>
  <si>
    <t>제2011-07호
(2011.08.29)</t>
  </si>
  <si>
    <t>박진효</t>
    <phoneticPr fontId="15" type="noConversion"/>
  </si>
  <si>
    <t>단원구 산단로 326, 19동 322호(원곡동)</t>
    <phoneticPr fontId="15" type="noConversion"/>
  </si>
  <si>
    <t>삼미산업㈜</t>
  </si>
  <si>
    <t>제2013-10호
(2013.02.13)</t>
  </si>
  <si>
    <t>김해룡</t>
  </si>
  <si>
    <t>상록구 남산평길 41-21(팔곡일동)</t>
    <phoneticPr fontId="15" type="noConversion"/>
  </si>
  <si>
    <t>031-437-0102</t>
    <phoneticPr fontId="15" type="noConversion"/>
  </si>
  <si>
    <t>㈜금학산업</t>
  </si>
  <si>
    <t>제2013-02호
(2013.06.26)</t>
  </si>
  <si>
    <t>한인태</t>
  </si>
  <si>
    <t>단원구 광덕3로 69, 301호(초지동)</t>
    <phoneticPr fontId="15" type="noConversion"/>
  </si>
  <si>
    <t>031-414-9511</t>
  </si>
  <si>
    <t>보령환경</t>
  </si>
  <si>
    <t>제2013-07호
(2013.07.12)</t>
  </si>
  <si>
    <t>최재광</t>
  </si>
  <si>
    <t>단원구 산단로 326, 유통상가 3동 208호(원곡동)</t>
    <phoneticPr fontId="15" type="noConversion"/>
  </si>
  <si>
    <t>031-492-0686</t>
    <phoneticPr fontId="15" type="noConversion"/>
  </si>
  <si>
    <t>㈜한솔리싸이클링</t>
  </si>
  <si>
    <t>제2013-09호
(2013.07.29)</t>
  </si>
  <si>
    <t>강의석</t>
  </si>
  <si>
    <t>상록구 건지미길 15-28, 인정프린스@ 상가A동 202호(건건동)</t>
    <phoneticPr fontId="15" type="noConversion"/>
  </si>
  <si>
    <t>031-419-1991</t>
    <phoneticPr fontId="15" type="noConversion"/>
  </si>
  <si>
    <t>유달자원환경</t>
  </si>
  <si>
    <t>제2013-11호
(2013.09.30)</t>
  </si>
  <si>
    <t>김영철</t>
  </si>
  <si>
    <t>단원구 산단로 348, 유통상가 C동 311호(원곡동)</t>
    <phoneticPr fontId="15" type="noConversion"/>
  </si>
  <si>
    <t>031-491-8733</t>
  </si>
  <si>
    <t>칠성환경자원</t>
    <phoneticPr fontId="15" type="noConversion"/>
  </si>
  <si>
    <t>제2013-12호
(2013.10.25)</t>
  </si>
  <si>
    <t>김시용</t>
    <phoneticPr fontId="15" type="noConversion"/>
  </si>
  <si>
    <t>상록구 영화5길 25(사동)</t>
    <phoneticPr fontId="15" type="noConversion"/>
  </si>
  <si>
    <t>031-415-7749</t>
    <phoneticPr fontId="15" type="noConversion"/>
  </si>
  <si>
    <t>㈜삼부자원개발</t>
  </si>
  <si>
    <t>제2013-14호
(2013.11.15)</t>
  </si>
  <si>
    <t>안연배</t>
  </si>
  <si>
    <t>단원구 산단로 326, 유통상가 지하가동 10호(원곡동)</t>
    <phoneticPr fontId="15" type="noConversion"/>
  </si>
  <si>
    <t>031-992-3000</t>
  </si>
  <si>
    <t>상신환경㈜</t>
  </si>
  <si>
    <t>제2013-15호
(2013.11.21)</t>
  </si>
  <si>
    <t>신상익</t>
    <phoneticPr fontId="15" type="noConversion"/>
  </si>
  <si>
    <t>단원구 산단로 326, 21동 209호(원곡동)</t>
    <phoneticPr fontId="15" type="noConversion"/>
  </si>
  <si>
    <t>031-491-2989</t>
  </si>
  <si>
    <t>(주)국제종합환경개발</t>
  </si>
  <si>
    <t>제2013-16호
(2013.12.30)</t>
  </si>
  <si>
    <t>하태경</t>
  </si>
  <si>
    <t>단원구 광덕3로 163 동남레이크빌 2차 204호(고잔동)</t>
    <phoneticPr fontId="15" type="noConversion"/>
  </si>
  <si>
    <t>031-485-5454</t>
  </si>
  <si>
    <t>제일환경자원</t>
  </si>
  <si>
    <t>제2014-02호
(2014.02.27)</t>
  </si>
  <si>
    <t>안은택</t>
  </si>
  <si>
    <t>단원구 산단로 348 B동 313호(원곡동)</t>
    <phoneticPr fontId="15" type="noConversion"/>
  </si>
  <si>
    <t>경원산업</t>
    <phoneticPr fontId="15" type="noConversion"/>
  </si>
  <si>
    <t>제2014-05호
(2014.07.15)</t>
  </si>
  <si>
    <t>손홍락</t>
  </si>
  <si>
    <t>상록구 남산평길 105-1(팔곡일동)</t>
    <phoneticPr fontId="15" type="noConversion"/>
  </si>
  <si>
    <t>031-403-5919</t>
  </si>
  <si>
    <t>선진산업</t>
  </si>
  <si>
    <t>제2014-06호
(2014.09.11)</t>
  </si>
  <si>
    <t>정명순</t>
    <phoneticPr fontId="15" type="noConversion"/>
  </si>
  <si>
    <t>단원구 풍전로 37-9 트리플렉스 A단지 301동 304호(원곡동)</t>
    <phoneticPr fontId="15" type="noConversion"/>
  </si>
  <si>
    <t>031-492-4220</t>
  </si>
  <si>
    <t>청원실업</t>
  </si>
  <si>
    <t>제2014-10호
(2014.12.24)</t>
  </si>
  <si>
    <t>이상영</t>
  </si>
  <si>
    <t>단원구 산단로 326, 14동 304호(원곡동)</t>
    <phoneticPr fontId="15" type="noConversion"/>
  </si>
  <si>
    <t>031-433-3983</t>
  </si>
  <si>
    <t>㈜크린아이</t>
  </si>
  <si>
    <t>제2015-02호
(2015.03.01)</t>
  </si>
  <si>
    <t>이경애</t>
  </si>
  <si>
    <t>단원구 신길중앙로1길 4
(신길동)</t>
    <phoneticPr fontId="15" type="noConversion"/>
  </si>
  <si>
    <t>031-508-0095</t>
  </si>
  <si>
    <t>유성산업</t>
  </si>
  <si>
    <t>제2015-03호
(2015.03.09)</t>
  </si>
  <si>
    <t>최계숙</t>
  </si>
  <si>
    <t>단원구 풍전로 37-9 트리플렉스 304동 310호
(원곡동)</t>
    <phoneticPr fontId="15" type="noConversion"/>
  </si>
  <si>
    <t>031-498-3478</t>
  </si>
  <si>
    <t>이진산업</t>
  </si>
  <si>
    <t>제2015-04호
(2015.04.02)</t>
  </si>
  <si>
    <t>송성자</t>
  </si>
  <si>
    <t>단원구 산단로 326, 19동 313호(원곡동 유통상가)</t>
    <phoneticPr fontId="15" type="noConversion"/>
  </si>
  <si>
    <t>031-434-8645</t>
    <phoneticPr fontId="15" type="noConversion"/>
  </si>
  <si>
    <t>제2015-05호
(2015.05.08)</t>
  </si>
  <si>
    <t>한창규</t>
  </si>
  <si>
    <t>단원구 산단로 326, 11동 320호(원곡동 유통상가)</t>
    <phoneticPr fontId="15" type="noConversion"/>
  </si>
  <si>
    <t>031-992-7989</t>
    <phoneticPr fontId="15" type="noConversion"/>
  </si>
  <si>
    <t>신양상사</t>
  </si>
  <si>
    <t>제2015-06호
(2015.05.04)</t>
  </si>
  <si>
    <t>이종남</t>
  </si>
  <si>
    <t>단원구 광덕1로 165, 동남레이크빌 1차 910호(고잔동)</t>
    <phoneticPr fontId="15" type="noConversion"/>
  </si>
  <si>
    <t>031-416-1444</t>
  </si>
  <si>
    <t>천호산업㈜</t>
  </si>
  <si>
    <t>제2015-11호
(2015.10.21)</t>
  </si>
  <si>
    <t>조영천</t>
  </si>
  <si>
    <t>단원구 광덕2로 194-4, 302호(고잔동 골드타운)</t>
  </si>
  <si>
    <t>031-364-8227</t>
  </si>
  <si>
    <t>강원산업환경</t>
  </si>
  <si>
    <t>제2015-12호
(2015.11.18)</t>
  </si>
  <si>
    <t>지인영</t>
  </si>
  <si>
    <t>산단로 326, 19동 312호(원곡동 유통상가)</t>
  </si>
  <si>
    <t>031-495-2564</t>
  </si>
  <si>
    <t>믿음환경자원</t>
    <phoneticPr fontId="15" type="noConversion"/>
  </si>
  <si>
    <t>제2016-04호
(2016.05.30)</t>
    <phoneticPr fontId="15" type="noConversion"/>
  </si>
  <si>
    <t>송장철</t>
    <phoneticPr fontId="15" type="noConversion"/>
  </si>
  <si>
    <t>단원구 선부로 270, 6동 6311호(와동)</t>
    <phoneticPr fontId="15" type="noConversion"/>
  </si>
  <si>
    <t>031-401-9994</t>
    <phoneticPr fontId="15" type="noConversion"/>
  </si>
  <si>
    <t>성진스틸</t>
    <phoneticPr fontId="15" type="noConversion"/>
  </si>
  <si>
    <t>제2016-05호
(2016.06.10)</t>
    <phoneticPr fontId="15" type="noConversion"/>
  </si>
  <si>
    <t>양성호</t>
    <phoneticPr fontId="15" type="noConversion"/>
  </si>
  <si>
    <t>단원구 산단로 326, 18동 316호(원곡동)</t>
    <phoneticPr fontId="15" type="noConversion"/>
  </si>
  <si>
    <t>031-495-7592</t>
    <phoneticPr fontId="15" type="noConversion"/>
  </si>
  <si>
    <t>대성환경</t>
    <phoneticPr fontId="15" type="noConversion"/>
  </si>
  <si>
    <t>제2016-07호
(2016.08.25)</t>
    <phoneticPr fontId="15" type="noConversion"/>
  </si>
  <si>
    <t>황순미</t>
    <phoneticPr fontId="15" type="noConversion"/>
  </si>
  <si>
    <t>단원구 원포공원1로 59, A-211gh</t>
    <phoneticPr fontId="15" type="noConversion"/>
  </si>
  <si>
    <t>031-413-6182</t>
    <phoneticPr fontId="15" type="noConversion"/>
  </si>
  <si>
    <t>㈜경안</t>
  </si>
  <si>
    <t>제1984-06호(1984.02.07)
제2006-03호(2006.01.26)
제2003-10호(2003.04.25)</t>
    <phoneticPr fontId="6" type="noConversion"/>
  </si>
  <si>
    <t>유성춘</t>
  </si>
  <si>
    <t>단원구 골안길 63(신길동)</t>
  </si>
  <si>
    <t>031-493-4115</t>
  </si>
  <si>
    <t>해인환경㈜</t>
  </si>
  <si>
    <t>제1997-11호(1997.10.23)
제2006-27호(2007.03.15)</t>
    <phoneticPr fontId="6" type="noConversion"/>
  </si>
  <si>
    <t>채규웅</t>
  </si>
  <si>
    <t>단원구 고잔로 76, 영풍프라자 1014호(고잔동)</t>
  </si>
  <si>
    <t>031-413-6662</t>
  </si>
  <si>
    <t>(합)서진</t>
  </si>
  <si>
    <t>제2000-21호(2000.05.19)
제1996-06호(1996.05.08)</t>
    <phoneticPr fontId="6" type="noConversion"/>
  </si>
  <si>
    <t>김형권</t>
  </si>
  <si>
    <t>상록구 장화1길 50(사동)</t>
  </si>
  <si>
    <t>031-408-8272</t>
  </si>
  <si>
    <t>일경산업㈜</t>
  </si>
  <si>
    <t>제2005-06호(2005.06.20)
제2000-32호(2000.01.11)</t>
    <phoneticPr fontId="6" type="noConversion"/>
  </si>
  <si>
    <t>서진남</t>
  </si>
  <si>
    <t>단원구 화랑로 402, 신원프라자 501호(고잔동)</t>
  </si>
  <si>
    <t>031-480-0123</t>
  </si>
  <si>
    <t>금탑환경㈜</t>
  </si>
  <si>
    <t>제2006-26호(2007.02.26)
제2007-06호(2007.09.06)</t>
    <phoneticPr fontId="6" type="noConversion"/>
  </si>
  <si>
    <t>이영재</t>
  </si>
  <si>
    <t>단원구 산단로 326, 10동 213호(원곡동 유통상가)</t>
  </si>
  <si>
    <t>031-508-0303</t>
  </si>
  <si>
    <t>㈜중앙환경</t>
  </si>
  <si>
    <t>제2009-01호(2009.01.19)
제2000-36호(2000.07.14)</t>
    <phoneticPr fontId="6" type="noConversion"/>
  </si>
  <si>
    <t>장창임</t>
  </si>
  <si>
    <t>단원구 산단로 326, 유통상가 20동 319호(원곡동)</t>
  </si>
  <si>
    <t>031-494-8745</t>
  </si>
  <si>
    <t>금강그린환경</t>
  </si>
  <si>
    <t>제2009-05호(2009.06.19)
제2009-11호(2009.12.21)</t>
    <phoneticPr fontId="15" type="noConversion"/>
  </si>
  <si>
    <t>황찬욱</t>
  </si>
  <si>
    <t>단원구 산단로 326, 유통상가 6동 305호(원곡동)</t>
    <phoneticPr fontId="15" type="noConversion"/>
  </si>
  <si>
    <t>031-493-1007</t>
  </si>
  <si>
    <t>지알에스환경㈜</t>
  </si>
  <si>
    <t>제2010-02호(2010.06.10)
제2002-11호(2002.05.30)</t>
    <phoneticPr fontId="6" type="noConversion"/>
  </si>
  <si>
    <t>황은수</t>
    <phoneticPr fontId="15" type="noConversion"/>
  </si>
  <si>
    <t>상록구 삼리로 45, 2층 11호(사동)</t>
  </si>
  <si>
    <t>031-475-8056</t>
  </si>
  <si>
    <t>㈜환운산업</t>
  </si>
  <si>
    <t>제2011-05호(2011.11.29)
제2000-34호(2000.05.17)</t>
    <phoneticPr fontId="6" type="noConversion"/>
  </si>
  <si>
    <t>임재명</t>
  </si>
  <si>
    <t>단원구 풍전로 37-9, 트리플렉스 301동 230호(원곡동)</t>
  </si>
  <si>
    <t>031-403-2346</t>
  </si>
  <si>
    <t>㈜동명그린</t>
  </si>
  <si>
    <t>제2014-07호(2014.11.18)
제2008-07호(2008.07.21)</t>
    <phoneticPr fontId="6" type="noConversion"/>
  </si>
  <si>
    <t>김병복</t>
  </si>
  <si>
    <t>단원구 선부광장로 37, 진주프라자 507호(선부동)</t>
  </si>
  <si>
    <t>031-483-7467</t>
  </si>
  <si>
    <t>지구환경㈜</t>
  </si>
  <si>
    <t>제2012-01호(2012.06.04.)
제2009-08호(2009.09.25)</t>
    <phoneticPr fontId="6" type="noConversion"/>
  </si>
  <si>
    <t>김정석</t>
  </si>
  <si>
    <t>산단로 326, 유통상가 6동 302호(원곡동)</t>
  </si>
  <si>
    <t>031-486-8333</t>
  </si>
  <si>
    <t>㈜복천</t>
  </si>
  <si>
    <t>제2011-02호(2011.02.14)
제2011-03호(2011.02.14)</t>
    <phoneticPr fontId="6" type="noConversion"/>
  </si>
  <si>
    <t>김옥수</t>
  </si>
  <si>
    <t>광덕대로 130 B동 711호(고잔동)</t>
  </si>
  <si>
    <t>031-493-6432</t>
  </si>
  <si>
    <t>현대상사</t>
  </si>
  <si>
    <t>제2014-03호(2014.03.18)
제2014-01호(2014.01.15)</t>
    <phoneticPr fontId="6" type="noConversion"/>
  </si>
  <si>
    <t>연정실</t>
  </si>
  <si>
    <t>단원구 원포공원1로 70, 562호(초지동)</t>
    <phoneticPr fontId="15" type="noConversion"/>
  </si>
  <si>
    <t>031-487-8066</t>
  </si>
  <si>
    <t>남양주시계</t>
    <phoneticPr fontId="15" type="noConversion"/>
  </si>
  <si>
    <t>남양주시</t>
  </si>
  <si>
    <t>평호산업㈜</t>
  </si>
  <si>
    <t>1995-5(1995.03.24)</t>
  </si>
  <si>
    <t>이강천</t>
  </si>
  <si>
    <t>화도읍 차산리 855-2</t>
  </si>
  <si>
    <t>031-511-1595</t>
  </si>
  <si>
    <t>㈜원보</t>
  </si>
  <si>
    <t>2001-3(2001.11.09)</t>
  </si>
  <si>
    <t>유길문</t>
  </si>
  <si>
    <t>진건읍 송능리 52</t>
  </si>
  <si>
    <t>031-573-6001</t>
  </si>
  <si>
    <t>은성환경</t>
  </si>
  <si>
    <t>2005-3(2005.08.22)</t>
  </si>
  <si>
    <t>최종갑,최준수</t>
  </si>
  <si>
    <t>오남읍 진건오남로 629</t>
  </si>
  <si>
    <t>031-574-9804</t>
  </si>
  <si>
    <t>변성재</t>
  </si>
  <si>
    <t>청솔환경자원㈜</t>
  </si>
  <si>
    <t>2005-2(2005.7.29),
2009-2(2009.03.05)</t>
    <phoneticPr fontId="15" type="noConversion"/>
  </si>
  <si>
    <t>박희성</t>
  </si>
  <si>
    <t>진건읍 사릉로264번길 301-20</t>
  </si>
  <si>
    <t>031-571-6420</t>
  </si>
  <si>
    <t>㈜방태</t>
  </si>
  <si>
    <t>1995-1(1995.03.24)</t>
  </si>
  <si>
    <t>김용남</t>
  </si>
  <si>
    <t>진건읍 송능리 56-1</t>
  </si>
  <si>
    <t>031-529-0123</t>
  </si>
  <si>
    <t>남양그린㈜</t>
  </si>
  <si>
    <t>2006-6(2006.11.23),
2007-1(2007.02.01)</t>
    <phoneticPr fontId="15" type="noConversion"/>
  </si>
  <si>
    <t>김현준</t>
  </si>
  <si>
    <t>금곡동 158-1</t>
  </si>
  <si>
    <t>031-511-9831</t>
  </si>
  <si>
    <t>성천환경㈜</t>
  </si>
  <si>
    <t>2006-3(2006.11.27)</t>
  </si>
  <si>
    <t>화도읍 창현리 467</t>
  </si>
  <si>
    <t>031-591-5383</t>
  </si>
  <si>
    <t>아름환경산업㈜</t>
  </si>
  <si>
    <t>2006-1(2006.6.9),
2011-6(2011.9.26)</t>
    <phoneticPr fontId="15" type="noConversion"/>
  </si>
  <si>
    <t>하성덕</t>
  </si>
  <si>
    <t>지금동 135-7</t>
  </si>
  <si>
    <t>031-554-5511</t>
  </si>
  <si>
    <t>혁진산업</t>
  </si>
  <si>
    <t>2008-1(2008.12.05)</t>
  </si>
  <si>
    <t>권오관</t>
  </si>
  <si>
    <t>진건읍 진건오남로 98, 111호(한신그린상가동)</t>
  </si>
  <si>
    <t>031-555-3464</t>
  </si>
  <si>
    <t>우리자원</t>
  </si>
  <si>
    <t>2011-4(2011.5.25)</t>
  </si>
  <si>
    <t>김승환</t>
  </si>
  <si>
    <t>진접읍 진벌로 159</t>
  </si>
  <si>
    <t>031-527-0002</t>
  </si>
  <si>
    <t>(주)이앤알</t>
  </si>
  <si>
    <t>2007-15(2007.06.04)</t>
  </si>
  <si>
    <t>진접읍 부평리 436-6</t>
  </si>
  <si>
    <t>031-844-7004</t>
  </si>
  <si>
    <t>이경호</t>
  </si>
  <si>
    <t>(주)태양상사</t>
  </si>
  <si>
    <t>2012-35(2012.03.26)</t>
  </si>
  <si>
    <t>박하나</t>
  </si>
  <si>
    <t>오남읍 오남리 886-1</t>
  </si>
  <si>
    <t>031-573-5560</t>
  </si>
  <si>
    <t>신영상사</t>
  </si>
  <si>
    <t>2012-46(2012.09.26)</t>
  </si>
  <si>
    <t>임혜숙</t>
  </si>
  <si>
    <t>진접읍 금곡리 841-9</t>
  </si>
  <si>
    <t>지인산업</t>
  </si>
  <si>
    <t>2012-51(2012.12.7)</t>
  </si>
  <si>
    <t>박규찬</t>
  </si>
  <si>
    <t>와부읍 월문리 115</t>
  </si>
  <si>
    <t>031-576-2705</t>
  </si>
  <si>
    <t>백두산업</t>
  </si>
  <si>
    <t>2013-1(2013.1.15),
2014-2(2014.3.31)</t>
    <phoneticPr fontId="15" type="noConversion"/>
  </si>
  <si>
    <t>박충환</t>
  </si>
  <si>
    <t>진접읍 진벌리 498</t>
  </si>
  <si>
    <t>㈜진접상사</t>
  </si>
  <si>
    <t>2013-2(2013.7.31)</t>
  </si>
  <si>
    <t>장순용</t>
  </si>
  <si>
    <t>진접읍 팔야리 820</t>
  </si>
  <si>
    <t>031-527-2271</t>
  </si>
  <si>
    <t>하성환경</t>
  </si>
  <si>
    <t>2014-3(2014.5.27)</t>
  </si>
  <si>
    <t>이정노</t>
  </si>
  <si>
    <t>진접읍 진벌로 257-86, 나동</t>
  </si>
  <si>
    <t>031-575-7058</t>
  </si>
  <si>
    <t>㈜태극리사이클링</t>
  </si>
  <si>
    <t>2014-4(2014.8.7)</t>
  </si>
  <si>
    <t>이상준</t>
  </si>
  <si>
    <t>진접읍 금강로1281번길 16</t>
  </si>
  <si>
    <t>031-556-2254</t>
  </si>
  <si>
    <t>하나환경개발</t>
  </si>
  <si>
    <t>2014-6(2014.8.27)</t>
  </si>
  <si>
    <t>정재안</t>
  </si>
  <si>
    <t>홍유릉로325번길 22(금곡동)</t>
  </si>
  <si>
    <t>신세계</t>
  </si>
  <si>
    <t>2014-7(2014.9.1)</t>
  </si>
  <si>
    <t>이승호</t>
  </si>
  <si>
    <t>경춘로1015번길 24, A동B101호</t>
  </si>
  <si>
    <t>대성비엠</t>
  </si>
  <si>
    <t>2014-10(2014.11.25)</t>
  </si>
  <si>
    <t>전만춘</t>
  </si>
  <si>
    <t>사릉로34번길 48, 203호</t>
  </si>
  <si>
    <t>대한환경개발</t>
  </si>
  <si>
    <t>2014-8(2014.10.22)</t>
  </si>
  <si>
    <t>엄운섭</t>
  </si>
  <si>
    <t>진접읍 경복대로198번길 54</t>
  </si>
  <si>
    <t>토성건설</t>
  </si>
  <si>
    <t>2014-9(2014.10.24)</t>
  </si>
  <si>
    <t>조한나</t>
  </si>
  <si>
    <t>와부읍 수레로1번길  16, 2층</t>
  </si>
  <si>
    <t>031-577-9454</t>
  </si>
  <si>
    <t>동화산업개발㈜</t>
  </si>
  <si>
    <t>2014-11(2014.11.25)</t>
  </si>
  <si>
    <t>김현호</t>
  </si>
  <si>
    <t>진저브읍 금강로1573번길 1, 301호</t>
  </si>
  <si>
    <t>031-572-5794</t>
  </si>
  <si>
    <t>㈜만수개발</t>
  </si>
  <si>
    <t>2015-1(2015.1.19)</t>
  </si>
  <si>
    <t>권기용</t>
  </si>
  <si>
    <t>와부읍 덕소로 30, 2층</t>
  </si>
  <si>
    <t>031-595-7474</t>
  </si>
  <si>
    <t>사회복지법인횃불나눔재단</t>
  </si>
  <si>
    <t>2013-3(2013.12.10)</t>
  </si>
  <si>
    <t>전병권</t>
  </si>
  <si>
    <t>진접읍 봉현로 36번길 12, 306호</t>
  </si>
  <si>
    <t>031-593-9304</t>
  </si>
  <si>
    <t>세윤환경</t>
  </si>
  <si>
    <t>2015-2(2015.1.23)</t>
  </si>
  <si>
    <t>방세윤</t>
  </si>
  <si>
    <t>와부읍 석실로 489</t>
  </si>
  <si>
    <t>한마음자원</t>
  </si>
  <si>
    <t>2015-3(2015.1.29)</t>
  </si>
  <si>
    <t>정창기</t>
  </si>
  <si>
    <t>별내면 청학로92번길 6</t>
  </si>
  <si>
    <t>031-821-7736</t>
  </si>
  <si>
    <t>삼형제리사이클링</t>
  </si>
  <si>
    <t>2015-4(2015.3.16)</t>
  </si>
  <si>
    <t>정창희</t>
  </si>
  <si>
    <t>진건읍 경춘북로669번길 23</t>
  </si>
  <si>
    <t>㈜한국비철텍</t>
  </si>
  <si>
    <t>2015-5(2015.5.14)</t>
  </si>
  <si>
    <t>성영선</t>
  </si>
  <si>
    <t>진건읍 사릉로425번길 14</t>
  </si>
  <si>
    <t>031-574-8980</t>
  </si>
  <si>
    <t>㈜우석산업</t>
  </si>
  <si>
    <t>2015-6(2015.8.27)</t>
  </si>
  <si>
    <t>신만재</t>
  </si>
  <si>
    <t>진접읍 장현천로 26, 3층</t>
  </si>
  <si>
    <t>복지산업</t>
  </si>
  <si>
    <t>2015-7(2015.11.26)</t>
  </si>
  <si>
    <t>정해섭</t>
  </si>
  <si>
    <t>진접읍 팔야로 101, 108호</t>
  </si>
  <si>
    <t>우림산업</t>
  </si>
  <si>
    <t>2015-8(2015.12.4)</t>
  </si>
  <si>
    <t>주무중</t>
  </si>
  <si>
    <t>경춘로 1308번길 20-9, 1층30호</t>
  </si>
  <si>
    <t>031-595-0942</t>
  </si>
  <si>
    <t>월드환경</t>
  </si>
  <si>
    <t>2015-9(2015.12.16)</t>
  </si>
  <si>
    <t>박주석</t>
  </si>
  <si>
    <t>진건읍 진건오남로 393</t>
  </si>
  <si>
    <t>㈜다성산업</t>
  </si>
  <si>
    <t>2016-1(2016.3.18)</t>
  </si>
  <si>
    <t>진접읍 내각1로 35</t>
  </si>
  <si>
    <t>031-528-8540</t>
  </si>
  <si>
    <t>거성개발</t>
  </si>
  <si>
    <t>2016-2(2016.7.19)</t>
  </si>
  <si>
    <t>전영채</t>
  </si>
  <si>
    <t>경춘로 980-6</t>
  </si>
  <si>
    <t>031-576-1667</t>
  </si>
  <si>
    <t>㈜에너비클링</t>
  </si>
  <si>
    <t>2016-3(2016.8.3)</t>
  </si>
  <si>
    <t>이희철</t>
  </si>
  <si>
    <t>진접읍 양진로 944-7</t>
  </si>
  <si>
    <t>㈜세림종합자원</t>
  </si>
  <si>
    <t>2016-4(2016.9.9)</t>
  </si>
  <si>
    <t>이한주</t>
  </si>
  <si>
    <t>덕송1로 51 현대프라자 302</t>
  </si>
  <si>
    <t>천지개발</t>
  </si>
  <si>
    <t>2016-5(2016.10.28)</t>
  </si>
  <si>
    <t>류호덕</t>
  </si>
  <si>
    <t>경춘로 1287, 603-6</t>
  </si>
  <si>
    <t>대원산업</t>
  </si>
  <si>
    <t>1995-1호
(1995.02.24)</t>
  </si>
  <si>
    <t>가유현</t>
  </si>
  <si>
    <t>경춘로 1298</t>
  </si>
  <si>
    <t>031-591-3633</t>
  </si>
  <si>
    <t>금곡산업</t>
  </si>
  <si>
    <t>1995-2호
(1995.02.24)</t>
  </si>
  <si>
    <t>경춘로784번길 4-1</t>
  </si>
  <si>
    <t>031-563-3862</t>
  </si>
  <si>
    <t>성일기업</t>
  </si>
  <si>
    <t>1995-3호
(1995.02.24)</t>
  </si>
  <si>
    <t>권성욱</t>
  </si>
  <si>
    <t>와부읍 수레로1번길 3</t>
  </si>
  <si>
    <t>031-577-1482</t>
  </si>
  <si>
    <t>농경산업</t>
  </si>
  <si>
    <t>1995-4호
(1995.02.24)</t>
  </si>
  <si>
    <t>임홍상</t>
  </si>
  <si>
    <t>진접읍 양진로1020번길 10</t>
  </si>
  <si>
    <t>031-572-2285</t>
  </si>
  <si>
    <t>마석산업</t>
  </si>
  <si>
    <t>1995-5호
(1995.02.24)</t>
  </si>
  <si>
    <t>유후근</t>
  </si>
  <si>
    <t>화도읍 경춘로 1969-8</t>
  </si>
  <si>
    <t>031-594-0697</t>
  </si>
  <si>
    <t>미도산업</t>
  </si>
  <si>
    <t>1995-6호
(1995.02.24)</t>
  </si>
  <si>
    <t>조종필</t>
  </si>
  <si>
    <t>송산로296번길 84</t>
  </si>
  <si>
    <t>031-527-9072</t>
  </si>
  <si>
    <t>삼영기업</t>
  </si>
  <si>
    <t>1995-7호
(1995.02.24)</t>
  </si>
  <si>
    <t>윤대근</t>
  </si>
  <si>
    <t>진건읍 사릉로469번길 18</t>
  </si>
  <si>
    <t>031-574-8991</t>
  </si>
  <si>
    <t>알엔알</t>
  </si>
  <si>
    <t>2015-1호
(2015.7.5)</t>
  </si>
  <si>
    <t>김동영</t>
  </si>
  <si>
    <t>와부읍 도곡길 39</t>
  </si>
  <si>
    <t>031-576-7373</t>
  </si>
  <si>
    <t>임송환경</t>
  </si>
  <si>
    <t>2011-1호
(2011.1.11)</t>
  </si>
  <si>
    <t>김시곤</t>
  </si>
  <si>
    <t>진접읍 진벌로 96-15</t>
  </si>
  <si>
    <t>031-528-1885</t>
  </si>
  <si>
    <t>안양시계</t>
    <phoneticPr fontId="15" type="noConversion"/>
  </si>
  <si>
    <t>안양시</t>
    <phoneticPr fontId="15" type="noConversion"/>
  </si>
  <si>
    <t>중앙개발</t>
  </si>
  <si>
    <t>제96-6호
('87.9.7)
제96-6호</t>
    <phoneticPr fontId="15" type="noConversion"/>
  </si>
  <si>
    <t>강준철</t>
    <phoneticPr fontId="15" type="noConversion"/>
  </si>
  <si>
    <t>만안구 안양4동 707-3</t>
    <phoneticPr fontId="15" type="noConversion"/>
  </si>
  <si>
    <t>031-447-4916</t>
  </si>
  <si>
    <t>제96-2호
('87.9.23)</t>
  </si>
  <si>
    <t>전태수</t>
  </si>
  <si>
    <t>만안구 안양8동 373-1</t>
    <phoneticPr fontId="15" type="noConversion"/>
  </si>
  <si>
    <t>031-444-0139</t>
  </si>
  <si>
    <t>대정개발</t>
  </si>
  <si>
    <t>김춘자</t>
  </si>
  <si>
    <t>만안구 안양6동 428-2</t>
    <phoneticPr fontId="15" type="noConversion"/>
  </si>
  <si>
    <t>031-464-9494</t>
  </si>
  <si>
    <t>원진개발</t>
  </si>
  <si>
    <t>제96-11호(87.9.23)
제11-1호('11.01.19)
제96-12호('96.04.22)</t>
  </si>
  <si>
    <t>원광희</t>
  </si>
  <si>
    <t>동안구 관양동 1488-7</t>
    <phoneticPr fontId="15" type="noConversion"/>
  </si>
  <si>
    <t>031-426-0484</t>
  </si>
  <si>
    <t>제96-7호
('87.9.23)</t>
  </si>
  <si>
    <t>김용성</t>
    <phoneticPr fontId="15" type="noConversion"/>
  </si>
  <si>
    <t>만안구 석수3동 779-12</t>
    <phoneticPr fontId="15" type="noConversion"/>
  </si>
  <si>
    <t>031-448-2559</t>
  </si>
  <si>
    <t>안양위생</t>
  </si>
  <si>
    <t>제96-5호
('87.9.23)</t>
  </si>
  <si>
    <t>원영희</t>
  </si>
  <si>
    <t>만안구 안양2동 857-48</t>
    <phoneticPr fontId="15" type="noConversion"/>
  </si>
  <si>
    <t>031-468-2861</t>
  </si>
  <si>
    <t>제96-9호
('91.3.14)</t>
  </si>
  <si>
    <t>김동현</t>
  </si>
  <si>
    <t>동안구 호계1동 997</t>
    <phoneticPr fontId="15" type="noConversion"/>
  </si>
  <si>
    <t>031-452-8504</t>
  </si>
  <si>
    <t>한우실업</t>
  </si>
  <si>
    <t>제96-8호
('87.9.23)</t>
  </si>
  <si>
    <t>송영일</t>
    <phoneticPr fontId="15" type="noConversion"/>
  </si>
  <si>
    <t>동안구 관양2동 1473-1</t>
    <phoneticPr fontId="15" type="noConversion"/>
  </si>
  <si>
    <t>031-422-2448</t>
  </si>
  <si>
    <t>세명개발</t>
  </si>
  <si>
    <t>제1996-4호
('87.9.23)
제2011-2호
('11.01.27)</t>
  </si>
  <si>
    <t>유치주</t>
  </si>
  <si>
    <t>동안구 호계3동 666-2</t>
    <phoneticPr fontId="15" type="noConversion"/>
  </si>
  <si>
    <t>031-455-2132</t>
  </si>
  <si>
    <t>남영개발</t>
  </si>
  <si>
    <t>제96-1호
('88.6.8)</t>
  </si>
  <si>
    <t>양한두</t>
  </si>
  <si>
    <t>동안구 비산3동 1026-11</t>
    <phoneticPr fontId="15" type="noConversion"/>
  </si>
  <si>
    <t>031-388-9905</t>
  </si>
  <si>
    <t>합동환경</t>
  </si>
  <si>
    <t>제96-3호
('87.9.23)</t>
  </si>
  <si>
    <t>이도윤</t>
  </si>
  <si>
    <t>031-451-6427</t>
  </si>
  <si>
    <t>동인환경㈜</t>
  </si>
  <si>
    <t>제99-2호
('99.9.17)</t>
  </si>
  <si>
    <t>박복만</t>
  </si>
  <si>
    <t>동안구 흥안대로313</t>
  </si>
  <si>
    <t>031-422-3830</t>
  </si>
  <si>
    <t>뉴코아환경㈜</t>
  </si>
  <si>
    <t>제2000-1호
('00.11.21)</t>
  </si>
  <si>
    <t>양금정</t>
  </si>
  <si>
    <t>동안구 동안로119</t>
  </si>
  <si>
    <t>031-386-1264</t>
  </si>
  <si>
    <t>청녹환경㈜</t>
  </si>
  <si>
    <t>제2000-5호(01.10.24)
제2002-1호(02.6.24)</t>
    <phoneticPr fontId="6" type="noConversion"/>
  </si>
  <si>
    <t>제일환경㈜</t>
  </si>
  <si>
    <t>제2003-1호
(03.2.18)</t>
  </si>
  <si>
    <t>이세윤</t>
  </si>
  <si>
    <t>동안구 흥안대로133</t>
  </si>
  <si>
    <t>031-452-6427</t>
  </si>
  <si>
    <t>경기푸른환경㈜</t>
  </si>
  <si>
    <t>제2003-6호(03.7.7)
제2003-4호(03.6.2)</t>
    <phoneticPr fontId="6" type="noConversion"/>
  </si>
  <si>
    <t>김종무</t>
  </si>
  <si>
    <t>만안구 안양로115</t>
  </si>
  <si>
    <t>031-441-8685</t>
  </si>
  <si>
    <t>매일환경㈜</t>
  </si>
  <si>
    <t>제2006-1호(06.10.19)
제2004-1호(04.2.24)</t>
    <phoneticPr fontId="6" type="noConversion"/>
  </si>
  <si>
    <t>이근상</t>
  </si>
  <si>
    <t>만안구 예술공원로12-1</t>
  </si>
  <si>
    <t>031-473-7878</t>
  </si>
  <si>
    <t>승기환경㈜</t>
  </si>
  <si>
    <t>제2007-1호(07.3.8)
제2006-1호(06.8.9)</t>
    <phoneticPr fontId="6" type="noConversion"/>
  </si>
  <si>
    <t>곽현섭</t>
  </si>
  <si>
    <t>만안구 석수로42</t>
  </si>
  <si>
    <t>031-472-5300</t>
  </si>
  <si>
    <t>이레농산㈜</t>
  </si>
  <si>
    <t>제2007-1호(07.3.8)
제2007-3호(07.3.8)</t>
    <phoneticPr fontId="6" type="noConversion"/>
  </si>
  <si>
    <t>만안구 석수로 435번길135</t>
  </si>
  <si>
    <t>031-474-5252</t>
  </si>
  <si>
    <t>동진환경㈜</t>
  </si>
  <si>
    <t>제2008-1호(08.12.12)
제2009-4호(09.5.27)</t>
    <phoneticPr fontId="6" type="noConversion"/>
  </si>
  <si>
    <t>김한중</t>
  </si>
  <si>
    <t>동안구 시민대로122</t>
  </si>
  <si>
    <t>031-451-0079</t>
  </si>
  <si>
    <t>탑에코텍</t>
  </si>
  <si>
    <t>제2009-2호
(09.1.14)</t>
  </si>
  <si>
    <t>박소영</t>
  </si>
  <si>
    <t>만안구 양화로155</t>
  </si>
  <si>
    <t>031-441-8272</t>
  </si>
  <si>
    <t>스마트 환경</t>
    <phoneticPr fontId="15" type="noConversion"/>
  </si>
  <si>
    <t>제201600002호
(2016.10.13)</t>
    <phoneticPr fontId="15" type="noConversion"/>
  </si>
  <si>
    <t>홍정식</t>
    <phoneticPr fontId="15" type="noConversion"/>
  </si>
  <si>
    <t>동안구 임곡로 43, 103동 402호</t>
    <phoneticPr fontId="15" type="noConversion"/>
  </si>
  <si>
    <t>031-346-2651</t>
    <phoneticPr fontId="15" type="noConversion"/>
  </si>
  <si>
    <t>다래환경</t>
    <phoneticPr fontId="15" type="noConversion"/>
  </si>
  <si>
    <t>제201600003호
(2016.10.26)</t>
    <phoneticPr fontId="15" type="noConversion"/>
  </si>
  <si>
    <t>이민갑</t>
    <phoneticPr fontId="15" type="noConversion"/>
  </si>
  <si>
    <t>동안구 벌말로 126, 1006호</t>
    <phoneticPr fontId="15" type="noConversion"/>
  </si>
  <si>
    <t>031-491-0209</t>
    <phoneticPr fontId="15" type="noConversion"/>
  </si>
  <si>
    <t>세명개발㈜</t>
  </si>
  <si>
    <t>제2011-2호
(11.1.27)</t>
  </si>
  <si>
    <t>동안구 엘에스로47</t>
  </si>
  <si>
    <t>중앙개발산업㈜</t>
  </si>
  <si>
    <t>제2012-1호
(12.3.15)</t>
  </si>
  <si>
    <t>권정애</t>
  </si>
  <si>
    <t>만안구 냉천로 177-1</t>
  </si>
  <si>
    <t>031-445-4916</t>
  </si>
  <si>
    <t>지킴환경</t>
  </si>
  <si>
    <t>제2011-16호
(11.12.21)</t>
  </si>
  <si>
    <t>만안구 안양로110</t>
  </si>
  <si>
    <t>케이제이㈜</t>
  </si>
  <si>
    <t>제2015-1호
(15.5.27)</t>
  </si>
  <si>
    <t>오광진</t>
  </si>
  <si>
    <t>동안구 학의로 98</t>
  </si>
  <si>
    <t>031-341-2100</t>
  </si>
  <si>
    <t>익성산업㈜</t>
  </si>
  <si>
    <t>제97-1호
(97.7.3)</t>
  </si>
  <si>
    <t>정수연</t>
  </si>
  <si>
    <t>동안구 갈산로72번길5</t>
  </si>
  <si>
    <t>031-456-0654</t>
  </si>
  <si>
    <t>경기수질환경개발㈜</t>
  </si>
  <si>
    <t>제2001-4호
(01.9.11)</t>
  </si>
  <si>
    <t>김금수</t>
  </si>
  <si>
    <t>원양통운㈜</t>
  </si>
  <si>
    <t>제2007-2호
(07.10.11)</t>
  </si>
  <si>
    <t>조한윤</t>
  </si>
  <si>
    <t>동안구 평촌대로223</t>
  </si>
  <si>
    <t>031-381-5157</t>
  </si>
  <si>
    <t>썬엘림산업㈜</t>
  </si>
  <si>
    <t>제2009-3호
(09.1.23)</t>
  </si>
  <si>
    <t>김우룡</t>
  </si>
  <si>
    <t>동안구 경수대로1279</t>
  </si>
  <si>
    <t>031-471-7356</t>
  </si>
  <si>
    <t>피앤제이환경자원㈜</t>
  </si>
  <si>
    <t>제2009-4호
(09.6.29)</t>
  </si>
  <si>
    <t>박문권</t>
  </si>
  <si>
    <t>031-449-6780</t>
  </si>
  <si>
    <t>정도물류㈜</t>
  </si>
  <si>
    <t>제2010-1호
(10.4.13)</t>
  </si>
  <si>
    <t>동안구 흥안대로533</t>
  </si>
  <si>
    <t>031-426-0774</t>
  </si>
  <si>
    <t>중앙통운</t>
  </si>
  <si>
    <t>제2012-3호
(12.7.20)</t>
  </si>
  <si>
    <t>이옥선</t>
  </si>
  <si>
    <t>동안구 경수대로537</t>
  </si>
  <si>
    <t>031-238-4540</t>
  </si>
  <si>
    <t>희망자원</t>
  </si>
  <si>
    <t>제2013-2호
(132.4.29)</t>
  </si>
  <si>
    <t>최종하</t>
  </si>
  <si>
    <t>동안구 귀인로6</t>
  </si>
  <si>
    <t>031-427-8668</t>
  </si>
  <si>
    <t>서라벌로지스틱스</t>
  </si>
  <si>
    <t>제2015-2호
(15.11.26)</t>
  </si>
  <si>
    <t>김영연</t>
  </si>
  <si>
    <t>동안구 엘에스로92</t>
  </si>
  <si>
    <t>070-8839-2360</t>
  </si>
  <si>
    <t>안양유지</t>
    <phoneticPr fontId="15" type="noConversion"/>
  </si>
  <si>
    <t>제201600001호
(2016.10.13)</t>
    <phoneticPr fontId="15" type="noConversion"/>
  </si>
  <si>
    <t>채은미</t>
    <phoneticPr fontId="15" type="noConversion"/>
  </si>
  <si>
    <t>만안구 안양로369번길 15, 402호</t>
    <phoneticPr fontId="15" type="noConversion"/>
  </si>
  <si>
    <t>화성시계</t>
    <phoneticPr fontId="15" type="noConversion"/>
  </si>
  <si>
    <t>화성시</t>
    <phoneticPr fontId="15" type="noConversion"/>
  </si>
  <si>
    <t>㈜태산환경</t>
  </si>
  <si>
    <t>2-1(92.04.03)</t>
  </si>
  <si>
    <t>김창귀</t>
  </si>
  <si>
    <t xml:space="preserve">효행로 1011, 2층 (진안동, 명성빌딩) </t>
  </si>
  <si>
    <t xml:space="preserve">031-226-7578   </t>
    <phoneticPr fontId="15" type="noConversion"/>
  </si>
  <si>
    <t>바다환경㈜</t>
  </si>
  <si>
    <t>29-1(92.04.03)</t>
  </si>
  <si>
    <t>최창순</t>
  </si>
  <si>
    <t xml:space="preserve">봉담읍 왕림북길 14, 2층 </t>
  </si>
  <si>
    <t>031-291-2029</t>
  </si>
  <si>
    <t>경희환경</t>
  </si>
  <si>
    <t>30-1(92.04.03)</t>
  </si>
  <si>
    <t>김창영</t>
  </si>
  <si>
    <t>향남읍 향남로 416 상도프라자 703호</t>
  </si>
  <si>
    <t>우진환경</t>
  </si>
  <si>
    <t>00-07(00.10.04)</t>
  </si>
  <si>
    <t>박의선,
박재범</t>
    <phoneticPr fontId="6" type="noConversion"/>
  </si>
  <si>
    <t>양감면 발안로 840</t>
  </si>
  <si>
    <t>031-354-4411</t>
    <phoneticPr fontId="15" type="noConversion"/>
  </si>
  <si>
    <t>조은환경㈜</t>
  </si>
  <si>
    <t>00-08(00.10.16)</t>
  </si>
  <si>
    <t>왕명종</t>
  </si>
  <si>
    <t xml:space="preserve"> 효행로 512 (안녕동)</t>
  </si>
  <si>
    <t>031-221-8676</t>
  </si>
  <si>
    <t>㈜에버그린</t>
  </si>
  <si>
    <t>00-09(00.12.20)</t>
  </si>
  <si>
    <t>김  광</t>
  </si>
  <si>
    <t>떡전골로 112-13,3층(진안동, 경원빌딩)</t>
  </si>
  <si>
    <t>㈜성원개발</t>
  </si>
  <si>
    <t>01-06(01.04.30)</t>
  </si>
  <si>
    <t>홍영희</t>
  </si>
  <si>
    <t>팔탄면 시청로 941</t>
  </si>
  <si>
    <t xml:space="preserve">031-354-6540  </t>
    <phoneticPr fontId="15" type="noConversion"/>
  </si>
  <si>
    <t>주광기업㈜</t>
  </si>
  <si>
    <t>01-09(01.06.07)</t>
  </si>
  <si>
    <t>박정식</t>
  </si>
  <si>
    <t>남양읍 화성로 1444-4, 101호</t>
  </si>
  <si>
    <t>031-355-3340</t>
  </si>
  <si>
    <t>㈜신승에너지</t>
  </si>
  <si>
    <t>01-10(01.09.27)</t>
  </si>
  <si>
    <t>김웅</t>
  </si>
  <si>
    <t xml:space="preserve">매바위로 570-10 (장덕동)                 </t>
  </si>
  <si>
    <t>031-358-8131</t>
  </si>
  <si>
    <t>㈜신원환경</t>
  </si>
  <si>
    <t>02-01(02.02.08)</t>
  </si>
  <si>
    <t>안종팔</t>
  </si>
  <si>
    <t>무하로110번길 54 (온석동)</t>
  </si>
  <si>
    <t>031-355-1088</t>
  </si>
  <si>
    <t>갑자환경㈜</t>
  </si>
  <si>
    <t>02-07(02.06.24)</t>
  </si>
  <si>
    <t>여인석</t>
  </si>
  <si>
    <t>향남읍 향봉로 26</t>
  </si>
  <si>
    <t>031-353-3253</t>
  </si>
  <si>
    <t>㈜정우산업개발</t>
  </si>
  <si>
    <t>02-09(02.09.05)</t>
  </si>
  <si>
    <t>박재홍</t>
  </si>
  <si>
    <t>팔탄면 푸른들판로 660</t>
  </si>
  <si>
    <t>031-354-1262</t>
  </si>
  <si>
    <t>영풍산업㈜</t>
  </si>
  <si>
    <t>02-10(02.10.01)</t>
  </si>
  <si>
    <t>윤한규</t>
  </si>
  <si>
    <t>병점동로 150, 1층 (진안동, 초원빌리지)</t>
  </si>
  <si>
    <t>031-233-4388</t>
  </si>
  <si>
    <t>세인산업</t>
  </si>
  <si>
    <t>02-14(02.10.29)</t>
  </si>
  <si>
    <t>김종대</t>
  </si>
  <si>
    <t>봉담읍 와우안길 109, 107동 206호(화성공구유통밸리)</t>
  </si>
  <si>
    <t>031-611-5808</t>
    <phoneticPr fontId="15" type="noConversion"/>
  </si>
  <si>
    <t>삼희개발㈜</t>
  </si>
  <si>
    <t>02-16(02.11.15)</t>
  </si>
  <si>
    <t>이영원</t>
  </si>
  <si>
    <t>마도면 송정로210번길 46</t>
  </si>
  <si>
    <t>031-355-1232~3</t>
  </si>
  <si>
    <t>창환경㈜</t>
  </si>
  <si>
    <t>03-02(03.01.07)</t>
  </si>
  <si>
    <t>정태국</t>
  </si>
  <si>
    <t>향남읍 발안로 474번길 109-3, 2층</t>
  </si>
  <si>
    <t>031-352-6931</t>
  </si>
  <si>
    <t>예광산업</t>
  </si>
  <si>
    <t>03-12(01.08.30)</t>
  </si>
  <si>
    <t>홍광표</t>
  </si>
  <si>
    <t>남양읍 주석로 61-17</t>
  </si>
  <si>
    <t>031-483-1109</t>
  </si>
  <si>
    <t>㈜유진에너지산업</t>
  </si>
  <si>
    <t>03-15(03.08.22)</t>
  </si>
  <si>
    <t>김만택,강옥순</t>
  </si>
  <si>
    <t xml:space="preserve">송산면 삼존서길73번길 138-24       </t>
  </si>
  <si>
    <t>031-356-9802</t>
    <phoneticPr fontId="15" type="noConversion"/>
  </si>
  <si>
    <t>03-18(03.11.26)</t>
  </si>
  <si>
    <t>문삼대</t>
  </si>
  <si>
    <t xml:space="preserve">효행로 813, 102호 (송산동, 상가동)      </t>
  </si>
  <si>
    <t>031-237-2338</t>
  </si>
  <si>
    <t>㈜진흥중공업</t>
  </si>
  <si>
    <t>03-20(03.12.10)</t>
  </si>
  <si>
    <t>박찬양</t>
  </si>
  <si>
    <t>양감면 정문송산로93번길 10-27</t>
  </si>
  <si>
    <t>031-352-0401</t>
  </si>
  <si>
    <t>우정환경자원</t>
  </si>
  <si>
    <t>03-21(03.12.19)</t>
  </si>
  <si>
    <t>이필주</t>
  </si>
  <si>
    <t>정남면 가장로 389</t>
  </si>
  <si>
    <t>경진환경개발</t>
  </si>
  <si>
    <t>03-22(03.12.22)</t>
  </si>
  <si>
    <t>배진수</t>
  </si>
  <si>
    <t xml:space="preserve">정남동로325번길 11                          </t>
  </si>
  <si>
    <t>031-8059-5125</t>
  </si>
  <si>
    <t>04-01(04.02.05)</t>
  </si>
  <si>
    <t>김태종</t>
  </si>
  <si>
    <t>팔탄면 삼천병마로 551, 2층 1호</t>
  </si>
  <si>
    <t>031-298-0388</t>
    <phoneticPr fontId="15" type="noConversion"/>
  </si>
  <si>
    <t>씨앤지환경㈜</t>
  </si>
  <si>
    <t>04-02(04.02.17)</t>
  </si>
  <si>
    <t>이원재</t>
  </si>
  <si>
    <t>향남읍 구문천2길 22-5</t>
  </si>
  <si>
    <t>031-353-6708</t>
  </si>
  <si>
    <t>K앤H트레이딩</t>
  </si>
  <si>
    <t>04-03(04.05.11)</t>
  </si>
  <si>
    <t>김명숙</t>
  </si>
  <si>
    <t xml:space="preserve">팔탄면 무하로 149-8   </t>
  </si>
  <si>
    <t>031-356-4702</t>
  </si>
  <si>
    <t>㈜오성개발</t>
  </si>
  <si>
    <t>04-05(04.06.10)</t>
  </si>
  <si>
    <t>조수진</t>
  </si>
  <si>
    <t xml:space="preserve">안녕길 59-2 (안녕동) </t>
  </si>
  <si>
    <t>031-222-1071</t>
    <phoneticPr fontId="15" type="noConversion"/>
  </si>
  <si>
    <t>㈜성원환경</t>
  </si>
  <si>
    <t>04-08(04.08.12)</t>
  </si>
  <si>
    <t>이협우</t>
  </si>
  <si>
    <t xml:space="preserve">팔탄면 푸른들판로 616, B동 211호        </t>
  </si>
  <si>
    <t>031-359-8491</t>
    <phoneticPr fontId="15" type="noConversion"/>
  </si>
  <si>
    <t>04-11(04.11.17)</t>
  </si>
  <si>
    <t>김선태</t>
  </si>
  <si>
    <t>마도면 마도공단로1길 8, 가동 231호 (마도공구유통상가)</t>
  </si>
  <si>
    <t xml:space="preserve">031-356-2222  </t>
    <phoneticPr fontId="15" type="noConversion"/>
  </si>
  <si>
    <t>천연(에코)환경</t>
  </si>
  <si>
    <t>04-13(04.11.26)</t>
  </si>
  <si>
    <t>오태윤</t>
  </si>
  <si>
    <t xml:space="preserve">양감면 초록로210번길 44-10                   </t>
  </si>
  <si>
    <t>031-351-8827</t>
  </si>
  <si>
    <t>㈜성일환경</t>
  </si>
  <si>
    <t>05-01(05.01.06)</t>
  </si>
  <si>
    <t>신효철</t>
  </si>
  <si>
    <t xml:space="preserve">남양성지로 26 (남양동)  </t>
  </si>
  <si>
    <t>031-356-3429</t>
  </si>
  <si>
    <t>신대한정유산업㈜</t>
  </si>
  <si>
    <t>05-02(05.01.20)</t>
  </si>
  <si>
    <t>양유찬</t>
  </si>
  <si>
    <t xml:space="preserve">정남면 가장로 334-10    </t>
  </si>
  <si>
    <t>031-352-3831</t>
  </si>
  <si>
    <t>정우리사이클링㈜</t>
  </si>
  <si>
    <t>05-03(05.01.27)</t>
  </si>
  <si>
    <t>오준희</t>
  </si>
  <si>
    <t xml:space="preserve">팔탄면 노하길454번길 23                      </t>
  </si>
  <si>
    <t>031-354-7778</t>
  </si>
  <si>
    <t>05-04(05.02.11)</t>
  </si>
  <si>
    <t xml:space="preserve">봉담읍 동화새터길 11-14                       </t>
  </si>
  <si>
    <t xml:space="preserve">031-298-9778  </t>
    <phoneticPr fontId="15" type="noConversion"/>
  </si>
  <si>
    <t>동남환경</t>
  </si>
  <si>
    <t>05-06(05.04.08)</t>
  </si>
  <si>
    <t>백남중</t>
  </si>
  <si>
    <t xml:space="preserve">비봉면 양노로 37, C동 3호                        </t>
  </si>
  <si>
    <t>031-355-4236</t>
  </si>
  <si>
    <t>유성개발</t>
  </si>
  <si>
    <t>05-08(05.05.07)</t>
  </si>
  <si>
    <t>우종식</t>
  </si>
  <si>
    <t xml:space="preserve"> 비봉면 양노로 121, 103호 (진보상가빌라) </t>
  </si>
  <si>
    <t>031-356-2333</t>
  </si>
  <si>
    <t>대성환경자원</t>
  </si>
  <si>
    <t>05-09(05.05.24)</t>
  </si>
  <si>
    <t>양진실</t>
  </si>
  <si>
    <t>반월남길 105-13(반월동)</t>
  </si>
  <si>
    <t>031-224-2164</t>
  </si>
  <si>
    <t>한미환경㈜</t>
  </si>
  <si>
    <t>05-10(05.06.07)</t>
  </si>
  <si>
    <t>고경현</t>
  </si>
  <si>
    <t>마도면 청원서길 199</t>
  </si>
  <si>
    <t>031-227-7189</t>
  </si>
  <si>
    <t>가나상사</t>
  </si>
  <si>
    <t>05-11(05.06.15)</t>
  </si>
  <si>
    <t>임용창</t>
  </si>
  <si>
    <t xml:space="preserve">서신면 제부로 980 </t>
  </si>
  <si>
    <t>인홍산업개발㈜</t>
  </si>
  <si>
    <t>05-15(05.07.20)</t>
  </si>
  <si>
    <t>여준구</t>
  </si>
  <si>
    <t xml:space="preserve">봉담읍 최루백로 154  </t>
  </si>
  <si>
    <t>031-227-2097</t>
  </si>
  <si>
    <t>이비케이㈜</t>
  </si>
  <si>
    <t>05-18(05.08.19)</t>
  </si>
  <si>
    <t>전남진</t>
  </si>
  <si>
    <t xml:space="preserve">팔탄면 서해로1121번길 20, 301동 206호 (발안현대공구타운)                     </t>
  </si>
  <si>
    <t>031-234-6330</t>
    <phoneticPr fontId="15" type="noConversion"/>
  </si>
  <si>
    <t>㈜현대슈레더</t>
  </si>
  <si>
    <t>05-19(05.08.19)</t>
  </si>
  <si>
    <t>정영호</t>
  </si>
  <si>
    <t xml:space="preserve">팔탄면 서해로987번길 11, 3동 206호                      </t>
  </si>
  <si>
    <t>031-494-7304</t>
  </si>
  <si>
    <t>㈜호성</t>
  </si>
  <si>
    <t>05-21(05.09.23)</t>
  </si>
  <si>
    <t>김학조</t>
  </si>
  <si>
    <t>정남면 괘랑1길 41-19</t>
  </si>
  <si>
    <t>031-366-5691</t>
  </si>
  <si>
    <t>태양자원</t>
  </si>
  <si>
    <t>05-22(05.09.26)</t>
  </si>
  <si>
    <t>심민섭</t>
  </si>
  <si>
    <t xml:space="preserve">팔탄면 온천로 397-21                    </t>
  </si>
  <si>
    <t xml:space="preserve">031-353-2285  </t>
    <phoneticPr fontId="15" type="noConversion"/>
  </si>
  <si>
    <t>한솔자원개발㈜</t>
  </si>
  <si>
    <t>05-24(05.10.27)</t>
  </si>
  <si>
    <t>엄규삼</t>
  </si>
  <si>
    <t>효행로 1372(반월동)</t>
  </si>
  <si>
    <t>031-206-3600</t>
  </si>
  <si>
    <t>탑곤산업개발㈜</t>
  </si>
  <si>
    <t>05-25(05.10.27)</t>
  </si>
  <si>
    <t>이인규</t>
  </si>
  <si>
    <t xml:space="preserve">팔탄면 푸른들판로 660, 202호             </t>
  </si>
  <si>
    <t>070-8709-0117</t>
  </si>
  <si>
    <t>용성환경㈜</t>
  </si>
  <si>
    <t>05-26(05.12.06)</t>
  </si>
  <si>
    <t>동탄하나1길47-3(에이치오엔빌딩 409호)</t>
  </si>
  <si>
    <t>031-293-3535</t>
  </si>
  <si>
    <t>㈜성지</t>
  </si>
  <si>
    <t>06-02(06.01.20)</t>
  </si>
  <si>
    <t>문종경</t>
  </si>
  <si>
    <t xml:space="preserve">양감면 초록로 718-10                      </t>
  </si>
  <si>
    <t>031-352-7696</t>
  </si>
  <si>
    <t>㈜유림환경</t>
  </si>
  <si>
    <t>06-04(06.05.11)</t>
  </si>
  <si>
    <t>이복병</t>
  </si>
  <si>
    <t xml:space="preserve">남양성지로 139-1, 502호 (남양동, 국제포인트프라자) </t>
  </si>
  <si>
    <t>031-676-8667</t>
    <phoneticPr fontId="15" type="noConversion"/>
  </si>
  <si>
    <t>06-05(06.02.17)</t>
  </si>
  <si>
    <t>김진옥</t>
  </si>
  <si>
    <t>031-359-8871</t>
  </si>
  <si>
    <t>㈜거성</t>
  </si>
  <si>
    <t>06-07(06.03.22)</t>
  </si>
  <si>
    <t>주명질</t>
  </si>
  <si>
    <t xml:space="preserve">장안면 화곡로 280-57                       </t>
  </si>
  <si>
    <t>031-352-0436</t>
  </si>
  <si>
    <t>충남상사</t>
  </si>
  <si>
    <t>06-08(06.03.31)</t>
  </si>
  <si>
    <t>김재운</t>
  </si>
  <si>
    <t xml:space="preserve">양감면 정문송산로93번길 75-6   </t>
  </si>
  <si>
    <t xml:space="preserve">031-359-9444 </t>
    <phoneticPr fontId="15" type="noConversion"/>
  </si>
  <si>
    <t>06-10(06.05.04)</t>
  </si>
  <si>
    <t>박호균</t>
  </si>
  <si>
    <t>정남면 서봉로 1074-51 2층</t>
  </si>
  <si>
    <t>031-354-0046</t>
  </si>
  <si>
    <t>나눔환경자원</t>
  </si>
  <si>
    <t>06-11(06.05.22)</t>
  </si>
  <si>
    <t>김형순</t>
  </si>
  <si>
    <t xml:space="preserve">정남면 신백길 97                           </t>
  </si>
  <si>
    <t>031-353-3016</t>
  </si>
  <si>
    <t>06-12(06.05.26)</t>
  </si>
  <si>
    <t xml:space="preserve">팔탄면 푸른들판로 616                          </t>
  </si>
  <si>
    <t>031-359-8491</t>
  </si>
  <si>
    <t>06-13(06.06.08)</t>
  </si>
  <si>
    <t xml:space="preserve">봉담읍 왕림북길 14, 2층                       </t>
  </si>
  <si>
    <t>한솔스틸㈜</t>
  </si>
  <si>
    <t>06-14(06.06.12)</t>
  </si>
  <si>
    <t>김병성</t>
  </si>
  <si>
    <t xml:space="preserve">양감면 동지골길 1                        </t>
  </si>
  <si>
    <t>031-223-4706</t>
  </si>
  <si>
    <t>미라환경&amp;미라자원</t>
  </si>
  <si>
    <t>06-15(06.06.13)</t>
  </si>
  <si>
    <t>김영섭</t>
  </si>
  <si>
    <t xml:space="preserve">향남읍 서봉로 624, 2층 4호         </t>
  </si>
  <si>
    <t>031-352-8773</t>
    <phoneticPr fontId="15" type="noConversion"/>
  </si>
  <si>
    <t>현명자원</t>
  </si>
  <si>
    <t>06-17(06.06.28)</t>
  </si>
  <si>
    <t xml:space="preserve">마도면 청원로116번길 11   </t>
  </si>
  <si>
    <t>031-355-4408</t>
  </si>
  <si>
    <t>푸른스틸</t>
  </si>
  <si>
    <t>06-21(06.07.13)</t>
  </si>
  <si>
    <t>홍미순</t>
  </si>
  <si>
    <t>양감면 제약단지로 238-5</t>
  </si>
  <si>
    <t>031-366-5301</t>
  </si>
  <si>
    <t>삼흥산업개발㈜</t>
  </si>
  <si>
    <t>06-22(06.07.13)</t>
  </si>
  <si>
    <t>염태욱</t>
  </si>
  <si>
    <t xml:space="preserve">송산면 구레골길 115 </t>
  </si>
  <si>
    <t>031-357-8417</t>
  </si>
  <si>
    <t>용마환경</t>
  </si>
  <si>
    <t>06-24(06.08.28)</t>
  </si>
  <si>
    <t>전영환</t>
  </si>
  <si>
    <t xml:space="preserve">장안면 화곡로 280-50                     </t>
  </si>
  <si>
    <t>031-351-8896</t>
  </si>
  <si>
    <t>㈜하나알씨</t>
  </si>
  <si>
    <t>06-25(06.08.30)</t>
  </si>
  <si>
    <t>인원길</t>
  </si>
  <si>
    <t xml:space="preserve">장안면 화곡로 280-43                     </t>
  </si>
  <si>
    <t>031-352-8872</t>
  </si>
  <si>
    <t>원환경자원</t>
  </si>
  <si>
    <t>06-26(06.08.29)</t>
  </si>
  <si>
    <t>유충노</t>
  </si>
  <si>
    <t xml:space="preserve">봉담읍 와우안길 109, 104동 220호 (화성공구유통밸리)          </t>
  </si>
  <si>
    <t>송림환경㈜</t>
  </si>
  <si>
    <t>06-28(06.09.01)</t>
  </si>
  <si>
    <t>이은선</t>
  </si>
  <si>
    <t xml:space="preserve">동탄면 경기동로 522                      </t>
  </si>
  <si>
    <t>031-378-7000</t>
  </si>
  <si>
    <t>논곡축산</t>
  </si>
  <si>
    <t>06-29(06.09.15)</t>
  </si>
  <si>
    <t>김광수</t>
  </si>
  <si>
    <t xml:space="preserve">팔탄면 노하길 132                             </t>
  </si>
  <si>
    <t>031-296-2545</t>
    <phoneticPr fontId="15" type="noConversion"/>
  </si>
  <si>
    <t>화성자원</t>
  </si>
  <si>
    <t>06-30(06.09.26)</t>
  </si>
  <si>
    <t>최동진</t>
  </si>
  <si>
    <t xml:space="preserve">정남면 만년로 583, 2층                      </t>
  </si>
  <si>
    <t xml:space="preserve">031-353-0298  </t>
    <phoneticPr fontId="15" type="noConversion"/>
  </si>
  <si>
    <t>하늘그린㈜</t>
  </si>
  <si>
    <t>06-31(06.09.28)</t>
  </si>
  <si>
    <t>최경채</t>
  </si>
  <si>
    <t xml:space="preserve">팔탄면 시청로 933, 2동 2층                       </t>
  </si>
  <si>
    <t>031-366-8432</t>
  </si>
  <si>
    <t>㈜푸른철강화성지점</t>
  </si>
  <si>
    <t>06-31(06.10.10)</t>
  </si>
  <si>
    <t>정옥수</t>
  </si>
  <si>
    <t xml:space="preserve">병점중앙로242번길 25-2, 102호(진안동, 토담빌상가) </t>
  </si>
  <si>
    <t xml:space="preserve">031-662-4774 </t>
    <phoneticPr fontId="15" type="noConversion"/>
  </si>
  <si>
    <t>태양환경</t>
  </si>
  <si>
    <t>06-32(06.10.18)</t>
  </si>
  <si>
    <t>음인철</t>
  </si>
  <si>
    <t>우정읍 장안로 32, 2층 1호</t>
  </si>
  <si>
    <t>031-377-8320</t>
  </si>
  <si>
    <t>06-35(06.12.18)</t>
  </si>
  <si>
    <t xml:space="preserve">팔탄면 삼천병마로 551, 2층 1호                       </t>
  </si>
  <si>
    <t>양감환경자원</t>
  </si>
  <si>
    <t>06-36(06.12.28)</t>
  </si>
  <si>
    <t>한연옥</t>
  </si>
  <si>
    <t xml:space="preserve">향남읍 만년로151번길 38                  </t>
  </si>
  <si>
    <t>031-353-1635</t>
  </si>
  <si>
    <t>에코그린</t>
  </si>
  <si>
    <t>07-01(07.01.12)</t>
  </si>
  <si>
    <t>전원균</t>
  </si>
  <si>
    <t xml:space="preserve"> 팔탄면 푸른들판로 951, 205호             </t>
  </si>
  <si>
    <t>031-366-8277</t>
  </si>
  <si>
    <t>강화자원</t>
  </si>
  <si>
    <t>07-02(07.02.05)</t>
  </si>
  <si>
    <t>이명숙</t>
  </si>
  <si>
    <t>향남읍 발안로 430-4</t>
  </si>
  <si>
    <t>(주)은호이앤티</t>
  </si>
  <si>
    <t>07-03(07.02.23)</t>
  </si>
  <si>
    <t>이은호</t>
  </si>
  <si>
    <t xml:space="preserve">정남면 신백길 129-44                   </t>
  </si>
  <si>
    <t>031-376-9221</t>
  </si>
  <si>
    <t>㈜재운산업</t>
  </si>
  <si>
    <t>07-04(07.03.19)</t>
  </si>
  <si>
    <t>임광수</t>
  </si>
  <si>
    <t>양감면 용소금각로36번길 154-83</t>
  </si>
  <si>
    <t>031-662-0042</t>
  </si>
  <si>
    <t>청해자원</t>
  </si>
  <si>
    <t>07-05(07.03.28)</t>
  </si>
  <si>
    <t>백봉현</t>
  </si>
  <si>
    <t>우정읍 가아자동차로 473</t>
  </si>
  <si>
    <t>031-351-7271</t>
    <phoneticPr fontId="15" type="noConversion"/>
  </si>
  <si>
    <t>㈜안일환경</t>
  </si>
  <si>
    <t>07-07(07.04.20)</t>
  </si>
  <si>
    <t>이충한</t>
  </si>
  <si>
    <t>매송면 푸른들판로 2030-3</t>
  </si>
  <si>
    <t>031-295-3079</t>
  </si>
  <si>
    <t>㈜지케이리싸일클링</t>
  </si>
  <si>
    <t>07-11(07.05.18)</t>
  </si>
  <si>
    <t>남만희</t>
  </si>
  <si>
    <t xml:space="preserve">양감면 제약단지로 237-50                </t>
  </si>
  <si>
    <t>031-292-0043</t>
    <phoneticPr fontId="15" type="noConversion"/>
  </si>
  <si>
    <t>광진데코㈜</t>
  </si>
  <si>
    <t>07-13(07.06.08)</t>
  </si>
  <si>
    <t>김종배</t>
  </si>
  <si>
    <t xml:space="preserve">비봉면 양노남길 131                       </t>
  </si>
  <si>
    <t>031-366-9565</t>
  </si>
  <si>
    <t>강호자원㈜</t>
  </si>
  <si>
    <t>07-15(07.06.12)</t>
  </si>
  <si>
    <t>김영춘</t>
  </si>
  <si>
    <t>우정읍 버들로 589</t>
  </si>
  <si>
    <t>031-351-4433</t>
  </si>
  <si>
    <t>07-16(07.06.26)</t>
  </si>
  <si>
    <t>비전환경</t>
  </si>
  <si>
    <t>07-18(07.06.26)</t>
  </si>
  <si>
    <t>전병군</t>
  </si>
  <si>
    <t>봉담읍 와우안길 109, 108동 222호 (화성공구유통밸리)</t>
  </si>
  <si>
    <t xml:space="preserve">031-255-9553 </t>
    <phoneticPr fontId="15" type="noConversion"/>
  </si>
  <si>
    <t>07-19(07.07.09)</t>
  </si>
  <si>
    <t>팔탄면 푸른들판로 951, 205호</t>
  </si>
  <si>
    <t>031-366-8277</t>
    <phoneticPr fontId="15" type="noConversion"/>
  </si>
  <si>
    <t>㈜와이엔피메탈</t>
  </si>
  <si>
    <t>07-21(07.07.16)</t>
  </si>
  <si>
    <t>정수훈</t>
  </si>
  <si>
    <t>우정읍 호곡공단로 69-16</t>
  </si>
  <si>
    <t>031-353-5360</t>
  </si>
  <si>
    <t>건양상사</t>
  </si>
  <si>
    <t>07-24(07.07.20)</t>
  </si>
  <si>
    <t>채영민</t>
  </si>
  <si>
    <t>향남읍 장안로 874</t>
  </si>
  <si>
    <t>07-25(07.07.30)</t>
  </si>
  <si>
    <t>푸른들판로 2030-3</t>
  </si>
  <si>
    <t xml:space="preserve">031-295-3079   </t>
    <phoneticPr fontId="15" type="noConversion"/>
  </si>
  <si>
    <t>대양환경</t>
  </si>
  <si>
    <t>07-26(07.07.30)</t>
  </si>
  <si>
    <t>김형백</t>
  </si>
  <si>
    <t>양감면 솔미마을길 168-20</t>
  </si>
  <si>
    <t>031-353-4723</t>
  </si>
  <si>
    <t>07-27(07.08.17)</t>
  </si>
  <si>
    <t>㈜태화리싸이클링</t>
  </si>
  <si>
    <t>07-29(07.09.11)</t>
  </si>
  <si>
    <t>이우영</t>
  </si>
  <si>
    <t xml:space="preserve">정남면 시청로 1630-10 </t>
  </si>
  <si>
    <t>031-353-9033</t>
  </si>
  <si>
    <t>제이지스틸㈜</t>
  </si>
  <si>
    <t>07-32(07.09.13)</t>
  </si>
  <si>
    <t>김재광</t>
  </si>
  <si>
    <t xml:space="preserve">용주로 43-1 (안녕동)                         </t>
  </si>
  <si>
    <t>031-298-5643</t>
  </si>
  <si>
    <t>일경메탈㈜</t>
  </si>
  <si>
    <t>07-33(07.09.13)</t>
  </si>
  <si>
    <t>송기진</t>
  </si>
  <si>
    <t xml:space="preserve"> 마도면 쌍송북로27번길 28-1             </t>
  </si>
  <si>
    <t>031-366-8296</t>
  </si>
  <si>
    <t>㈜위크로직스</t>
  </si>
  <si>
    <t>07-38(07.10.18)</t>
  </si>
  <si>
    <t>이진공</t>
  </si>
  <si>
    <t>우정읍 매바위로237번길 86-2</t>
  </si>
  <si>
    <t>031-359-9682</t>
  </si>
  <si>
    <t>신화자원</t>
  </si>
  <si>
    <t>07-44(07.12.06)</t>
  </si>
  <si>
    <t>이선의</t>
  </si>
  <si>
    <t xml:space="preserve">팔탄면 푸른들판로 609                   </t>
  </si>
  <si>
    <t>031-352-1267</t>
  </si>
  <si>
    <t>(주)수연산업개발</t>
  </si>
  <si>
    <t>07-45(07.12.21)</t>
  </si>
  <si>
    <t>위성화</t>
  </si>
  <si>
    <t>양감면 용소금각로 111</t>
  </si>
  <si>
    <t>031-664-8582</t>
  </si>
  <si>
    <t>㈜한국에스코</t>
  </si>
  <si>
    <t>07-46(07.12.21)</t>
  </si>
  <si>
    <t>강용복</t>
  </si>
  <si>
    <t xml:space="preserve">동탄면 금곡로 27-23                        </t>
  </si>
  <si>
    <t>031-378-4626</t>
  </si>
  <si>
    <t>경남환경</t>
  </si>
  <si>
    <t>07-47(07.12.24)</t>
  </si>
  <si>
    <t>이재인</t>
  </si>
  <si>
    <t xml:space="preserve">팔탄면 약수터길 64-11          </t>
  </si>
  <si>
    <t>031-353-8947</t>
    <phoneticPr fontId="15" type="noConversion"/>
  </si>
  <si>
    <t>농업회사법인달포해포㈜</t>
  </si>
  <si>
    <t>08-01(08.01.18)</t>
  </si>
  <si>
    <t>김의열</t>
  </si>
  <si>
    <t xml:space="preserve">반정로 88 (반정동)                         </t>
  </si>
  <si>
    <t>031-898-5107</t>
    <phoneticPr fontId="15" type="noConversion"/>
  </si>
  <si>
    <t>호수환경㈜</t>
  </si>
  <si>
    <t>08-02(08.01.18)</t>
  </si>
  <si>
    <t>이희교</t>
  </si>
  <si>
    <t>팔탄면 온천로137번길 31-17</t>
  </si>
  <si>
    <t>031-230-9593</t>
  </si>
  <si>
    <t>㈜태흥상사</t>
  </si>
  <si>
    <t>08-03(08.02.19)</t>
  </si>
  <si>
    <t>진태용</t>
  </si>
  <si>
    <t xml:space="preserve">마도면 석교로177번길 2                  </t>
  </si>
  <si>
    <t>031-356-9242</t>
  </si>
  <si>
    <t>꿈에그린㈜</t>
  </si>
  <si>
    <t>08-05(08.03.12)</t>
  </si>
  <si>
    <t>유영미</t>
  </si>
  <si>
    <t>정남면 서봉로851번길 16-8</t>
  </si>
  <si>
    <t>031-354-2810</t>
  </si>
  <si>
    <t>08-06(08.04.22)</t>
  </si>
  <si>
    <t>최봉환</t>
  </si>
  <si>
    <t>마도면 마도공단로1길 8, 가동 231호</t>
  </si>
  <si>
    <t xml:space="preserve">031-357-4521 </t>
    <phoneticPr fontId="15" type="noConversion"/>
  </si>
  <si>
    <t>08-07(08.05.20)</t>
  </si>
  <si>
    <t>동탄중심상가2길 37, 902호(반송동,필프라자)</t>
  </si>
  <si>
    <t>031-321-8286</t>
    <phoneticPr fontId="15" type="noConversion"/>
  </si>
  <si>
    <t>신흥자원</t>
  </si>
  <si>
    <t>08-08(08.05.27)</t>
  </si>
  <si>
    <t>강희표</t>
  </si>
  <si>
    <t xml:space="preserve"> 향남읍 발안로 378, 나동 1층                     </t>
  </si>
  <si>
    <t xml:space="preserve">031-354-2727   </t>
    <phoneticPr fontId="15" type="noConversion"/>
  </si>
  <si>
    <t>08-09(08.06.02)</t>
  </si>
  <si>
    <t xml:space="preserve">무하로110번길 54 (온석동) </t>
  </si>
  <si>
    <t>08-11(08.06.17)</t>
  </si>
  <si>
    <t xml:space="preserve">정남면 서봉로851번길 16-8                         </t>
  </si>
  <si>
    <t>031-354-2808</t>
  </si>
  <si>
    <t>㈜가현</t>
  </si>
  <si>
    <t>08-12(08.07.01)</t>
  </si>
  <si>
    <t>송미정</t>
  </si>
  <si>
    <t xml:space="preserve">병점중앙로156번길 11-9, 1층 (진안동)     </t>
  </si>
  <si>
    <t xml:space="preserve">031-223-3546     </t>
    <phoneticPr fontId="15" type="noConversion"/>
  </si>
  <si>
    <t>안녕금속</t>
  </si>
  <si>
    <t>08-14(08.07.03)</t>
  </si>
  <si>
    <t>김수용</t>
  </si>
  <si>
    <t xml:space="preserve">봉담읍 최루백로 436                          </t>
  </si>
  <si>
    <t xml:space="preserve">031-238-7056  </t>
    <phoneticPr fontId="15" type="noConversion"/>
  </si>
  <si>
    <t>성일환경</t>
  </si>
  <si>
    <t>08-16(08.07.22)</t>
  </si>
  <si>
    <t>이성주</t>
  </si>
  <si>
    <t xml:space="preserve">경기대로 1036 (진안동) </t>
  </si>
  <si>
    <t xml:space="preserve">031-225-0890  </t>
    <phoneticPr fontId="15" type="noConversion"/>
  </si>
  <si>
    <t>한마음환경</t>
  </si>
  <si>
    <t>08-17(08.07.24)</t>
  </si>
  <si>
    <t>김병선</t>
  </si>
  <si>
    <t xml:space="preserve">비봉면 양노로 45                         </t>
  </si>
  <si>
    <t>031-357-6735</t>
  </si>
  <si>
    <t>08-18(08.07.30)</t>
  </si>
  <si>
    <t>김관희</t>
  </si>
  <si>
    <t>팔탄면 시청로 967</t>
  </si>
  <si>
    <t xml:space="preserve">031-353-0601 </t>
    <phoneticPr fontId="15" type="noConversion"/>
  </si>
  <si>
    <t>한진환경개발㈜</t>
  </si>
  <si>
    <t>08-19(08.08.01)</t>
  </si>
  <si>
    <t>김정자</t>
  </si>
  <si>
    <t>팔탄면 서해로987번길 10, 7동 207호</t>
  </si>
  <si>
    <t xml:space="preserve">031-319-7869   </t>
    <phoneticPr fontId="15" type="noConversion"/>
  </si>
  <si>
    <t>㈜만해금속</t>
  </si>
  <si>
    <t>08-20(08.08.11)</t>
  </si>
  <si>
    <t>이훈</t>
  </si>
  <si>
    <t xml:space="preserve">향남읍 서봉로 715-15                    </t>
  </si>
  <si>
    <t>031-352-7835</t>
  </si>
  <si>
    <t>TM유통</t>
  </si>
  <si>
    <t>08-21(08.08.21)</t>
  </si>
  <si>
    <t>조혜미</t>
  </si>
  <si>
    <t xml:space="preserve">봉담읍 최루백로 386                      </t>
  </si>
  <si>
    <t xml:space="preserve">031-222-1689 </t>
    <phoneticPr fontId="15" type="noConversion"/>
  </si>
  <si>
    <t>08-22(08.09.03)</t>
  </si>
  <si>
    <t>강래윤</t>
  </si>
  <si>
    <t xml:space="preserve">향남읍 검정골1길 5   </t>
  </si>
  <si>
    <t>㈜경기스텐</t>
  </si>
  <si>
    <t>08-23(08.09.22)</t>
  </si>
  <si>
    <t>김장기</t>
  </si>
  <si>
    <t xml:space="preserve">향남읍 서낭목길 127     </t>
  </si>
  <si>
    <t>031-354-2777</t>
  </si>
  <si>
    <t>08-24(08.09.23)</t>
  </si>
  <si>
    <t xml:space="preserve">경기대로 1036 (진안동)                    </t>
  </si>
  <si>
    <t xml:space="preserve">031-225-0890 </t>
    <phoneticPr fontId="15" type="noConversion"/>
  </si>
  <si>
    <t>㈜알테크놀리지</t>
  </si>
  <si>
    <t>08-25(08.10.01)</t>
  </si>
  <si>
    <t>이경욱</t>
  </si>
  <si>
    <t xml:space="preserve">양감면 정문송산로241번길 9               </t>
  </si>
  <si>
    <t xml:space="preserve">031-905-8456 </t>
    <phoneticPr fontId="15" type="noConversion"/>
  </si>
  <si>
    <t>무지개환경</t>
  </si>
  <si>
    <t>08-26(08.10.06)</t>
  </si>
  <si>
    <t>정수일</t>
  </si>
  <si>
    <t xml:space="preserve">병점3로 24, 303호 (병점동)                </t>
  </si>
  <si>
    <t>031-267-2111    031-267-0876</t>
  </si>
  <si>
    <t>08-29(08.12.09)</t>
  </si>
  <si>
    <t>미래환경개발</t>
  </si>
  <si>
    <t>08-30(08.12.26)</t>
  </si>
  <si>
    <t xml:space="preserve">팔탄면 버들로 1600                       </t>
  </si>
  <si>
    <t>031-354-2578</t>
  </si>
  <si>
    <t>금수산업개발</t>
  </si>
  <si>
    <t>09-01(09.02.09)</t>
  </si>
  <si>
    <t>박영근</t>
  </si>
  <si>
    <t>장안면 덕다길 462</t>
  </si>
  <si>
    <t>대길산업㈜화성지점</t>
  </si>
  <si>
    <t>09-03(09.02.13)</t>
  </si>
  <si>
    <t>김찬수</t>
  </si>
  <si>
    <t xml:space="preserve">신남안길 251-42 (신남동)                   </t>
  </si>
  <si>
    <t>031-355-8060</t>
  </si>
  <si>
    <t>부광자원㈜</t>
  </si>
  <si>
    <t>09-04(09.04.03)</t>
  </si>
  <si>
    <t>김광택</t>
  </si>
  <si>
    <t xml:space="preserve">향남읍 동오리 79-2                      </t>
  </si>
  <si>
    <t>09-05(09.04.03)</t>
  </si>
  <si>
    <t xml:space="preserve">장안면 화곡로 280-42, 280-43              </t>
  </si>
  <si>
    <t>031-351-8872</t>
  </si>
  <si>
    <t>우리환경</t>
  </si>
  <si>
    <t>09-06(09.04.17)</t>
  </si>
  <si>
    <t>유은희</t>
  </si>
  <si>
    <t>병점동로164번길 38(진안동)</t>
  </si>
  <si>
    <t>09-07(09.05.04)</t>
  </si>
  <si>
    <t>㈜동탄환경</t>
    <phoneticPr fontId="15" type="noConversion"/>
  </si>
  <si>
    <t>09-08(09.05.07)</t>
  </si>
  <si>
    <t>이종선</t>
  </si>
  <si>
    <t>병점1로 216-21(병점동 이타운쓰리) 702호</t>
  </si>
  <si>
    <t>031-8015-0041</t>
  </si>
  <si>
    <t>인바이오텍㈜화성지점</t>
  </si>
  <si>
    <t>09-10(09.06.02)</t>
  </si>
  <si>
    <t>윤영중</t>
  </si>
  <si>
    <t xml:space="preserve">팔탄면 밤뒤길42번길 69-3                   </t>
  </si>
  <si>
    <t>031-354-1990</t>
  </si>
  <si>
    <t>원창환경자원</t>
  </si>
  <si>
    <t>09-11(09.06.04)</t>
  </si>
  <si>
    <t>홍대유</t>
  </si>
  <si>
    <t xml:space="preserve">서신면 제부로 980   </t>
  </si>
  <si>
    <t xml:space="preserve">031-357-1315   </t>
    <phoneticPr fontId="15" type="noConversion"/>
  </si>
  <si>
    <t>다모아</t>
  </si>
  <si>
    <t>09-13(09.06.29)</t>
  </si>
  <si>
    <t>이명덕</t>
  </si>
  <si>
    <t xml:space="preserve">우정읍 석천안길 12-1                    </t>
  </si>
  <si>
    <t>031-358-4496</t>
    <phoneticPr fontId="15" type="noConversion"/>
  </si>
  <si>
    <t>한진철강</t>
  </si>
  <si>
    <t>09-14(09.06.29)</t>
  </si>
  <si>
    <t>김희숙</t>
  </si>
  <si>
    <t>장안면 3.1만세로 524</t>
  </si>
  <si>
    <t xml:space="preserve">031-358-7249 </t>
    <phoneticPr fontId="15" type="noConversion"/>
  </si>
  <si>
    <t>청조환경</t>
  </si>
  <si>
    <t>09-18(09.08.07)</t>
  </si>
  <si>
    <t>나민수</t>
  </si>
  <si>
    <t xml:space="preserve">현대기아로487번길 35-26 (무송동)             </t>
  </si>
  <si>
    <t xml:space="preserve">031-355-2887  </t>
    <phoneticPr fontId="15" type="noConversion"/>
  </si>
  <si>
    <t>㈜한양실업</t>
  </si>
  <si>
    <t>10-01(92.04.03)</t>
  </si>
  <si>
    <t>전유섭</t>
  </si>
  <si>
    <t>향남읍 동오4길 28</t>
  </si>
  <si>
    <t xml:space="preserve">031-353-8013   </t>
    <phoneticPr fontId="15" type="noConversion"/>
  </si>
  <si>
    <t>10-02(06.01.19)</t>
  </si>
  <si>
    <t>031-353-8013</t>
  </si>
  <si>
    <t>경승개발㈜</t>
  </si>
  <si>
    <t>11-01(11.01.28)</t>
  </si>
  <si>
    <t>최수연</t>
  </si>
  <si>
    <t xml:space="preserve">팔탄면 노하길116번길 97-49    </t>
  </si>
  <si>
    <t>031-353-1286</t>
  </si>
  <si>
    <t>㈜옥영산업</t>
  </si>
  <si>
    <t>13-03(04.02.10)</t>
  </si>
  <si>
    <t>정병찬</t>
  </si>
  <si>
    <t>양감면 개월안길 96</t>
  </si>
  <si>
    <t>031-354-2953</t>
  </si>
  <si>
    <t>칠복자원</t>
  </si>
  <si>
    <t>13-04(13.06.21)</t>
  </si>
  <si>
    <t>한정희</t>
  </si>
  <si>
    <t>우정읍 이화리 남양만로 526-27</t>
  </si>
  <si>
    <t>031-353-6501</t>
  </si>
  <si>
    <t>㈜청룡자원</t>
  </si>
  <si>
    <t>13-05(13.06.21)</t>
  </si>
  <si>
    <t>성덕전</t>
  </si>
  <si>
    <t>정남면 시청로 1580-26</t>
  </si>
  <si>
    <t>031-359-8241</t>
    <phoneticPr fontId="15" type="noConversion"/>
  </si>
  <si>
    <t>서일자원</t>
  </si>
  <si>
    <t>13-06(13.06.26)</t>
  </si>
  <si>
    <t>이명기</t>
  </si>
  <si>
    <t>비봉면 주석로 673</t>
  </si>
  <si>
    <t>031-356-4235</t>
    <phoneticPr fontId="15" type="noConversion"/>
  </si>
  <si>
    <t>동서자원</t>
  </si>
  <si>
    <t>13-07(13.06.27)</t>
  </si>
  <si>
    <t>김혜숙</t>
  </si>
  <si>
    <t>팔탄면 온천로 561-3</t>
  </si>
  <si>
    <t>031-353-8717</t>
  </si>
  <si>
    <t>(주)삼성에스지</t>
  </si>
  <si>
    <t>13-08(05.03.15)</t>
  </si>
  <si>
    <t>이옥순</t>
  </si>
  <si>
    <t>떡전골로 90-1 (병점동)</t>
  </si>
  <si>
    <t xml:space="preserve">031-384-3217  </t>
    <phoneticPr fontId="15" type="noConversion"/>
  </si>
  <si>
    <t>명승플라텍</t>
  </si>
  <si>
    <t>13-09(13.07.23)</t>
  </si>
  <si>
    <t>조명호</t>
  </si>
  <si>
    <t>현대기아로 720-20  (북양동)</t>
  </si>
  <si>
    <t>031-355-0671</t>
  </si>
  <si>
    <t>13-10(13.09.26)</t>
  </si>
  <si>
    <t>031-359-9683</t>
  </si>
  <si>
    <t>서정자원</t>
  </si>
  <si>
    <t>13-11(13.11.21)</t>
  </si>
  <si>
    <t>한종윤</t>
  </si>
  <si>
    <t>장안면 남양호로 81-45</t>
  </si>
  <si>
    <t xml:space="preserve">031-351-8978    </t>
    <phoneticPr fontId="15" type="noConversion"/>
  </si>
  <si>
    <t>동남자원</t>
  </si>
  <si>
    <t>13-12(13.11.22)</t>
  </si>
  <si>
    <t>정용화</t>
  </si>
  <si>
    <t>정조로 166-29 (반정동)</t>
  </si>
  <si>
    <t>031-235-7701</t>
  </si>
  <si>
    <t>㈜알씨엘</t>
  </si>
  <si>
    <t>15-1(15.10.14)</t>
  </si>
  <si>
    <t>031-353-4763</t>
  </si>
  <si>
    <t>㈜용수산업</t>
  </si>
  <si>
    <t>15-2(15.10.19)</t>
  </si>
  <si>
    <t>이정용</t>
  </si>
  <si>
    <t>비봉면 푸른들판로 1141 101동 102호</t>
  </si>
  <si>
    <t>031-357-4227</t>
  </si>
  <si>
    <t>㈜동탄환경</t>
  </si>
  <si>
    <t>15-4(15.12.22)</t>
  </si>
  <si>
    <t>병점1로 216-21 이타운쓰리 702호</t>
  </si>
  <si>
    <t>031-239-0041</t>
  </si>
  <si>
    <t>㈜목성리싸이클링</t>
  </si>
  <si>
    <t>15-5(15.12.03)</t>
    <phoneticPr fontId="15" type="noConversion"/>
  </si>
  <si>
    <t>김동기</t>
  </si>
  <si>
    <t>태안로 337-2</t>
    <phoneticPr fontId="15" type="noConversion"/>
  </si>
  <si>
    <t>031-233-9890</t>
  </si>
  <si>
    <t>㈜채륜산업</t>
  </si>
  <si>
    <t>15-1(12.04.10)</t>
  </si>
  <si>
    <t>임충기</t>
  </si>
  <si>
    <t>팔탄면 삼천병마로 355-19</t>
  </si>
  <si>
    <t>031-222-2392</t>
  </si>
  <si>
    <t>평택시계</t>
    <phoneticPr fontId="15" type="noConversion"/>
  </si>
  <si>
    <t>평택시</t>
    <phoneticPr fontId="15" type="noConversion"/>
  </si>
  <si>
    <t>(합)서림환경</t>
  </si>
  <si>
    <t>97-14호
(1994.05.04)</t>
  </si>
  <si>
    <t>이종복</t>
  </si>
  <si>
    <t>군문동168</t>
  </si>
  <si>
    <t>031-691-2703</t>
  </si>
  <si>
    <t>(합)금강환경</t>
  </si>
  <si>
    <t>09-2호
(1994.12.31)</t>
  </si>
  <si>
    <t>나종호</t>
  </si>
  <si>
    <t>안중읍 학현리 89</t>
  </si>
  <si>
    <t>031-681-4376</t>
  </si>
  <si>
    <t>(합)평안환경</t>
  </si>
  <si>
    <t>97-17호
(1994.09.14)</t>
  </si>
  <si>
    <t>이창선</t>
  </si>
  <si>
    <t>진위면 신리 411</t>
  </si>
  <si>
    <t>031-665-6100</t>
  </si>
  <si>
    <t>(합)송탄평애미화사</t>
  </si>
  <si>
    <t>96-10호
(1993.08.13)</t>
  </si>
  <si>
    <t>이욱용</t>
  </si>
  <si>
    <t>독곡동 64</t>
  </si>
  <si>
    <t>031-663-5570</t>
  </si>
  <si>
    <t>㈜평택해성환경</t>
  </si>
  <si>
    <t>2012-1호
(2012.6.29)</t>
  </si>
  <si>
    <t>박형수</t>
  </si>
  <si>
    <t>청북면 토진리 636-10외2필지</t>
  </si>
  <si>
    <t>031-611-5601</t>
  </si>
  <si>
    <t>95-12호(1995.04.18)</t>
  </si>
  <si>
    <t>김양욱</t>
  </si>
  <si>
    <t>비전동 806</t>
  </si>
  <si>
    <t>031-653-0775</t>
  </si>
  <si>
    <t>㈜이앤스</t>
  </si>
  <si>
    <t>96-6호
(1993.04.23)</t>
  </si>
  <si>
    <t>조성국</t>
  </si>
  <si>
    <t>안중읍 금곡리 550-4</t>
  </si>
  <si>
    <t>031-683-6988</t>
  </si>
  <si>
    <t>㈜대흥산업</t>
  </si>
  <si>
    <t>2000-1호(2000.01.21)</t>
  </si>
  <si>
    <t>김화년</t>
  </si>
  <si>
    <t>안중읍 현화리 854-4</t>
  </si>
  <si>
    <t>031-682-9975</t>
  </si>
  <si>
    <t>㈜뉴그린</t>
  </si>
  <si>
    <t>00-6호
(2000.06.08)</t>
  </si>
  <si>
    <t>포승읍 원정리 1204-4</t>
  </si>
  <si>
    <t>031-682-2700</t>
  </si>
  <si>
    <t>00-8호
(2000.10.12)</t>
  </si>
  <si>
    <t>강순기</t>
  </si>
  <si>
    <t>고덕면 두릉리 797-10</t>
  </si>
  <si>
    <t>031-351-3911</t>
  </si>
  <si>
    <t>대진개발㈜</t>
  </si>
  <si>
    <t>01-2호
(2001.11.30)</t>
  </si>
  <si>
    <t>김정곤외1</t>
  </si>
  <si>
    <t>031-682-5604</t>
  </si>
  <si>
    <t>가이아산업㈜</t>
  </si>
  <si>
    <t>02-1호
(2002.10.09)</t>
  </si>
  <si>
    <t>김창섭</t>
  </si>
  <si>
    <t>칠원동 수찬길 85</t>
  </si>
  <si>
    <t>031-657-4730</t>
  </si>
  <si>
    <t>(주)백두자원</t>
  </si>
  <si>
    <t>03-03호
(2003.06.04)</t>
  </si>
  <si>
    <t>김종호</t>
  </si>
  <si>
    <t>도일동 1-2</t>
  </si>
  <si>
    <t>031-681-5607</t>
  </si>
  <si>
    <t>육삼환경개발</t>
  </si>
  <si>
    <t>03-5호
(2003.08.08)</t>
  </si>
  <si>
    <t>도일동 248-3</t>
  </si>
  <si>
    <t>031-665-3463</t>
  </si>
  <si>
    <t>㈜현대리싸이클링</t>
  </si>
  <si>
    <t>04-02호
(2004.10.08)</t>
  </si>
  <si>
    <t>진종일</t>
  </si>
  <si>
    <t>고덕면 동고리 160-8</t>
  </si>
  <si>
    <t>031-656-7874</t>
  </si>
  <si>
    <t>거해슈레다공업㈜</t>
  </si>
  <si>
    <t>2007-09호
(2004.10.12)</t>
  </si>
  <si>
    <t>김여련</t>
  </si>
  <si>
    <t>진위면 동천리 613-1</t>
  </si>
  <si>
    <t>031-668-1220</t>
  </si>
  <si>
    <t>㈜영일사</t>
  </si>
  <si>
    <t>04-04호
(2004.12.01)</t>
  </si>
  <si>
    <t>김치현</t>
  </si>
  <si>
    <t>청북면 한산리 22</t>
  </si>
  <si>
    <t>031-686-5902</t>
  </si>
  <si>
    <t>아주환경산업</t>
  </si>
  <si>
    <t>2004-15호
(2005.09.02)</t>
  </si>
  <si>
    <t>임희홍</t>
  </si>
  <si>
    <t>고덕면 좌교리 229-4</t>
  </si>
  <si>
    <t>031-611-0014</t>
  </si>
  <si>
    <t>해맑은환경㈜</t>
  </si>
  <si>
    <t>05-03호
(2005.09.16)</t>
  </si>
  <si>
    <t>서순학</t>
  </si>
  <si>
    <t>칠괴동 563-1</t>
  </si>
  <si>
    <t>031-686-5456</t>
  </si>
  <si>
    <t>새한그린팍스</t>
  </si>
  <si>
    <t>2005-6호
(2005.12.7)</t>
  </si>
  <si>
    <t>박삼복</t>
  </si>
  <si>
    <t>삼봉로 106-10</t>
  </si>
  <si>
    <t>031-611-9862</t>
  </si>
  <si>
    <t>평택환경㈜</t>
  </si>
  <si>
    <t>99-5호(1994.02.21)
99-6호(1994.2.21)</t>
    <phoneticPr fontId="6" type="noConversion"/>
  </si>
  <si>
    <t>우경호</t>
  </si>
  <si>
    <t>현덕면 인광리 277-7</t>
  </si>
  <si>
    <t>031-681-4246</t>
  </si>
  <si>
    <t>신한환경㈜</t>
  </si>
  <si>
    <t>99-7호(1996.12.16)
99-8호(1997.9.5)</t>
    <phoneticPr fontId="6" type="noConversion"/>
  </si>
  <si>
    <t>김은배</t>
  </si>
  <si>
    <t>진위면 은산리 992외 2필지</t>
  </si>
  <si>
    <t>031-611-7098</t>
  </si>
  <si>
    <t>㈜에스티</t>
  </si>
  <si>
    <t>99-2호(1995.03.20)
99-2호(1997.9.23)</t>
    <phoneticPr fontId="6" type="noConversion"/>
  </si>
  <si>
    <t>송병용</t>
  </si>
  <si>
    <t>장안동 87-1</t>
  </si>
  <si>
    <t>031-665-5522</t>
  </si>
  <si>
    <t>㈜삼흥기업</t>
  </si>
  <si>
    <t>1995-10호(1992.08.12)
2005-05호(2005.12.7)</t>
    <phoneticPr fontId="6" type="noConversion"/>
  </si>
  <si>
    <t>김만희</t>
  </si>
  <si>
    <t>팽성읍 남산리 45-13</t>
  </si>
  <si>
    <t>031-691-8741</t>
  </si>
  <si>
    <t>㈜평송기업</t>
  </si>
  <si>
    <t>2005-07호(2005.12.07)
2003-6호(2003.8.18)</t>
    <phoneticPr fontId="6" type="noConversion"/>
  </si>
  <si>
    <t>이근우</t>
  </si>
  <si>
    <t>지산동 831-1 401호</t>
  </si>
  <si>
    <t>031-665-6789</t>
  </si>
  <si>
    <t>2011-1호(1994.02.21)
2011-2호(1994.02.21)</t>
    <phoneticPr fontId="6" type="noConversion"/>
  </si>
  <si>
    <t>황수기</t>
  </si>
  <si>
    <t>현덕면 기산리 598-7</t>
  </si>
  <si>
    <t>031-681-6044</t>
  </si>
  <si>
    <t>㈜이오개발</t>
  </si>
  <si>
    <t>2013-1호
(2013.02.22)</t>
  </si>
  <si>
    <t>이은숙</t>
  </si>
  <si>
    <t>진위면 은산리 996-2</t>
  </si>
  <si>
    <t>031-611-6811</t>
  </si>
  <si>
    <t>새영환경</t>
  </si>
  <si>
    <t>2013-3호
(2013.03.28)</t>
  </si>
  <si>
    <t>이상열</t>
  </si>
  <si>
    <t>안정순환로104번길 32(12호)</t>
  </si>
  <si>
    <t>한솔프론티어</t>
  </si>
  <si>
    <t>13-8호
(2013.07.17)</t>
  </si>
  <si>
    <t>이애진</t>
  </si>
  <si>
    <t>청북면 청오로 357-15</t>
  </si>
  <si>
    <t>031-664-7042</t>
  </si>
  <si>
    <t>홍삼환경</t>
  </si>
  <si>
    <t>03-2호
(2013.04.23)</t>
  </si>
  <si>
    <t>홍영택</t>
  </si>
  <si>
    <t>독곡동 99</t>
  </si>
  <si>
    <t>드림특수운송㈜</t>
  </si>
  <si>
    <t>03-3호
(2013.04.24)</t>
  </si>
  <si>
    <t>임희석</t>
  </si>
  <si>
    <t>포승읍 서동대로 517</t>
  </si>
  <si>
    <t>031-668-1778</t>
  </si>
  <si>
    <t>중앙자원</t>
  </si>
  <si>
    <t>13-06호
(2013.06.24)</t>
  </si>
  <si>
    <t>이광희</t>
  </si>
  <si>
    <t>포승읍 석정리 1119-21</t>
  </si>
  <si>
    <t>031-681-6923</t>
  </si>
  <si>
    <t>13-12호
(2013.08.02)</t>
  </si>
  <si>
    <t>김민영</t>
  </si>
  <si>
    <t>서탄면 사리길 208</t>
  </si>
  <si>
    <t>갑부산업개발㈜</t>
  </si>
  <si>
    <t>03-1호
(2013.03.06)</t>
  </si>
  <si>
    <t>김웅</t>
    <phoneticPr fontId="15" type="noConversion"/>
  </si>
  <si>
    <t>진위면 남부대로 630-20</t>
  </si>
  <si>
    <t>031-611-3167</t>
  </si>
  <si>
    <t>㈜로드지엘에스</t>
  </si>
  <si>
    <t>03-04호
(2013.05.20)</t>
  </si>
  <si>
    <t>고승만</t>
  </si>
  <si>
    <t xml:space="preserve">포승읍 평택항로156번길 15,201호 </t>
  </si>
  <si>
    <t>031-686-8448</t>
  </si>
  <si>
    <t>㈜주원</t>
  </si>
  <si>
    <t>13-5호
(2013.06.04)</t>
  </si>
  <si>
    <t>이장호</t>
  </si>
  <si>
    <t>진위면 송탄고가길 5-43</t>
  </si>
  <si>
    <t>크린자원산업㈜</t>
  </si>
  <si>
    <t>13-7호
(2013.07.01)</t>
  </si>
  <si>
    <t>오봉선</t>
    <phoneticPr fontId="15" type="noConversion"/>
  </si>
  <si>
    <t>청북면 고잔5길 67-14</t>
  </si>
  <si>
    <t>031-686-7301</t>
  </si>
  <si>
    <t>(주)광주개발</t>
  </si>
  <si>
    <t>14-1호
(2014.12.12)</t>
  </si>
  <si>
    <t>이은배</t>
  </si>
  <si>
    <t>비전동 신한3길 35</t>
  </si>
  <si>
    <t>만톤자원</t>
  </si>
  <si>
    <t>13-10호
(2013.07.24)</t>
  </si>
  <si>
    <t>이은철</t>
    <phoneticPr fontId="15" type="noConversion"/>
  </si>
  <si>
    <t>청원로 3</t>
  </si>
  <si>
    <t>031-667-6865</t>
  </si>
  <si>
    <t>㈜로드로지스틱</t>
  </si>
  <si>
    <t>15-01호
(2015.06.11)</t>
  </si>
  <si>
    <t>박중서</t>
  </si>
  <si>
    <t>포승읍 포승향남로 172</t>
  </si>
  <si>
    <t>031-682-1694</t>
  </si>
  <si>
    <t>평일환경㈜</t>
  </si>
  <si>
    <t>15-02호
(2015.07.08)</t>
  </si>
  <si>
    <t>황윤덕</t>
  </si>
  <si>
    <t>현덕면 현덕로 103-13</t>
  </si>
  <si>
    <t>031-683-3044</t>
  </si>
  <si>
    <t>㈜마이비</t>
  </si>
  <si>
    <t>15-2호
(2015.11.23)</t>
  </si>
  <si>
    <t>조진택</t>
  </si>
  <si>
    <t>삼봉로 106-10(독곡동)</t>
  </si>
  <si>
    <t>031-663-2577</t>
  </si>
  <si>
    <t>㈜덕평환경개발</t>
  </si>
  <si>
    <t>15-03호
(2015.11.30)</t>
  </si>
  <si>
    <t>신용덕</t>
  </si>
  <si>
    <t>청원로 1416-38(가재동)</t>
  </si>
  <si>
    <t>031-654-8255</t>
  </si>
  <si>
    <t>케이씨에코물류</t>
    <phoneticPr fontId="15" type="noConversion"/>
  </si>
  <si>
    <t>16-01호
(2016.04.26)</t>
    <phoneticPr fontId="15" type="noConversion"/>
  </si>
  <si>
    <t>김정완</t>
    <phoneticPr fontId="15" type="noConversion"/>
  </si>
  <si>
    <t>청북읍 서해로 1576-4</t>
    <phoneticPr fontId="15" type="noConversion"/>
  </si>
  <si>
    <t>031-683-7703</t>
    <phoneticPr fontId="15" type="noConversion"/>
  </si>
  <si>
    <t>서림리싸이클링㈜</t>
    <phoneticPr fontId="15" type="noConversion"/>
  </si>
  <si>
    <t>16-03호
(2016.05.27)</t>
    <phoneticPr fontId="15" type="noConversion"/>
  </si>
  <si>
    <t>이종복</t>
    <phoneticPr fontId="15" type="noConversion"/>
  </si>
  <si>
    <t>평남로 408-19(군문동)</t>
    <phoneticPr fontId="15" type="noConversion"/>
  </si>
  <si>
    <t>031-691-2704</t>
    <phoneticPr fontId="15" type="noConversion"/>
  </si>
  <si>
    <t>평택삼성환경</t>
    <phoneticPr fontId="15" type="noConversion"/>
  </si>
  <si>
    <t>16-05호
(2016.12.15)</t>
    <phoneticPr fontId="15" type="noConversion"/>
  </si>
  <si>
    <t>맹천영</t>
    <phoneticPr fontId="15" type="noConversion"/>
  </si>
  <si>
    <t>어인남로8번길 42</t>
    <phoneticPr fontId="15" type="noConversion"/>
  </si>
  <si>
    <t>031-652-4337</t>
    <phoneticPr fontId="15" type="noConversion"/>
  </si>
  <si>
    <t>의정부시계</t>
    <phoneticPr fontId="15" type="noConversion"/>
  </si>
  <si>
    <t>의정부시</t>
    <phoneticPr fontId="15" type="noConversion"/>
  </si>
  <si>
    <t>(주)의정환경개발</t>
  </si>
  <si>
    <t>3820000-35-2000-00013
(1985.09.01.)</t>
  </si>
  <si>
    <t>송인길</t>
  </si>
  <si>
    <t>호동로 26 (호원동)</t>
  </si>
  <si>
    <t>031-873-1112</t>
  </si>
  <si>
    <t>일창환경(주)</t>
  </si>
  <si>
    <t>3820000-35-2001-00005
(2001.12.07.)</t>
  </si>
  <si>
    <t>최상갑</t>
  </si>
  <si>
    <t>신흥로119번길 54 201호 (호원동)</t>
    <phoneticPr fontId="15" type="noConversion"/>
  </si>
  <si>
    <t>031-855-1100</t>
  </si>
  <si>
    <t>(주)녹색환경</t>
  </si>
  <si>
    <t>3820000-35-2003-00001
(1997.07.28.)</t>
  </si>
  <si>
    <t>김성일</t>
  </si>
  <si>
    <t>경의로 55 5층 1호 (의정부동 홍성빌딩)</t>
  </si>
  <si>
    <t>031-879-3030</t>
  </si>
  <si>
    <t>㈜미래환경</t>
    <phoneticPr fontId="15" type="noConversion"/>
  </si>
  <si>
    <t>3820000-35-2011-00002
(1980.12.23.)</t>
  </si>
  <si>
    <t>한규범</t>
  </si>
  <si>
    <t>경의로 41 402호 (의정부동 삼부빌딩)</t>
  </si>
  <si>
    <t>031-877-7000</t>
  </si>
  <si>
    <t>(주)오커</t>
  </si>
  <si>
    <t>3820000-35-2016-00004
(2016.12.06.)</t>
  </si>
  <si>
    <t>이필례</t>
  </si>
  <si>
    <t>의정로84번길 18 501호 (의정부동)</t>
  </si>
  <si>
    <t>031-878-6780</t>
  </si>
  <si>
    <t>사계절환경</t>
  </si>
  <si>
    <t>3820000-35-2007-00002
(2004.06.17.)</t>
  </si>
  <si>
    <t>김창대</t>
  </si>
  <si>
    <t>둔야로 36 (가능동)</t>
  </si>
  <si>
    <t>(주)고각</t>
  </si>
  <si>
    <t>3820000-35-2007-00011
(2008.01.04.)</t>
  </si>
  <si>
    <t>김보승</t>
  </si>
  <si>
    <t>흥선로16번길 11 1층 (가능동)</t>
  </si>
  <si>
    <t>031-855-6573</t>
  </si>
  <si>
    <t>고산환경산업 주식회사</t>
  </si>
  <si>
    <t>3820000-35-2012-00004
(2012.09.03.)</t>
  </si>
  <si>
    <t>장효순</t>
  </si>
  <si>
    <t>용민로61번길 28 (용현동)</t>
  </si>
  <si>
    <t>031-853-8875</t>
  </si>
  <si>
    <t>(주)에이치무역</t>
  </si>
  <si>
    <t>3820000-35-2015-00002
(2015.11.30.)</t>
  </si>
  <si>
    <t>황상규</t>
  </si>
  <si>
    <t>체육로 298-33 404호 (녹양동 씨에스타워)</t>
  </si>
  <si>
    <t>031-859-6248</t>
  </si>
  <si>
    <t>미래종합중기</t>
  </si>
  <si>
    <t>3820000-35-2015-00001
(2016.09.03.)</t>
  </si>
  <si>
    <t>박신희</t>
  </si>
  <si>
    <t>금신로 323 203호 (금오동 대영프라자 )</t>
  </si>
  <si>
    <t>031-878-3556</t>
  </si>
  <si>
    <t>다몬</t>
  </si>
  <si>
    <t>3820000-35-2016-00001
(2016.04.28.)</t>
  </si>
  <si>
    <t>정연대</t>
  </si>
  <si>
    <t>부용로95번길 10 604호 (금오동 한솔프라자)</t>
  </si>
  <si>
    <t>장암자원</t>
  </si>
  <si>
    <t>3820000-35-2016-00002
(2016.05.03.)</t>
  </si>
  <si>
    <t>오일태</t>
  </si>
  <si>
    <t>녹양로 86-8 107호 (녹양동 현대상가)</t>
  </si>
  <si>
    <t>3820000-35-2016-00003
(2016.10.20.)</t>
  </si>
  <si>
    <t>남궁염</t>
  </si>
  <si>
    <t>의정로 191-3 (가능동)</t>
  </si>
  <si>
    <t>031-872-9131</t>
  </si>
  <si>
    <t>시흥시계</t>
    <phoneticPr fontId="15" type="noConversion"/>
  </si>
  <si>
    <t>시흥시</t>
    <phoneticPr fontId="15" type="noConversion"/>
  </si>
  <si>
    <t>현대실업</t>
  </si>
  <si>
    <t>98-9호
(1998.11.09)</t>
  </si>
  <si>
    <t>김정한</t>
  </si>
  <si>
    <t>대야동 302-22</t>
    <phoneticPr fontId="15" type="noConversion"/>
  </si>
  <si>
    <t>031-312-9933</t>
  </si>
  <si>
    <t>대일환경</t>
  </si>
  <si>
    <t>97-2호
(1992.08.22)</t>
  </si>
  <si>
    <t>최지영</t>
  </si>
  <si>
    <t>도창동 78번지 대선월드피아 1007호</t>
    <phoneticPr fontId="15" type="noConversion"/>
  </si>
  <si>
    <t>031-318-3087</t>
  </si>
  <si>
    <t>동운상사</t>
  </si>
  <si>
    <t>98-3호
(1998.08.22)</t>
  </si>
  <si>
    <t>신희원</t>
  </si>
  <si>
    <t>신천동 840-1</t>
  </si>
  <si>
    <t>031-313-1133</t>
  </si>
  <si>
    <t>시흥위생</t>
  </si>
  <si>
    <t>98-10호
(1998.11.24)</t>
  </si>
  <si>
    <t>원경희</t>
  </si>
  <si>
    <t>신천동 836-12</t>
  </si>
  <si>
    <t>031-314-2515</t>
  </si>
  <si>
    <t>원진산업</t>
  </si>
  <si>
    <t>99-5호
(1999.02.16)</t>
  </si>
  <si>
    <t>문정식</t>
  </si>
  <si>
    <t>은행동 559-4</t>
  </si>
  <si>
    <t>031-318-5470</t>
  </si>
  <si>
    <t>99-4호
(1999.02.18)</t>
  </si>
  <si>
    <t>김금자</t>
    <phoneticPr fontId="15" type="noConversion"/>
  </si>
  <si>
    <t>정왕동 2314-17</t>
  </si>
  <si>
    <t>031-498-9631</t>
  </si>
  <si>
    <t>원진실업</t>
  </si>
  <si>
    <t>98-6호
(1998.10.28)</t>
  </si>
  <si>
    <t>오해관</t>
  </si>
  <si>
    <t>하중동 830-9</t>
  </si>
  <si>
    <t>031-508-4841</t>
  </si>
  <si>
    <t>가나환경</t>
  </si>
  <si>
    <t>99-2호
(1999.01.30)</t>
  </si>
  <si>
    <t>배무섭</t>
  </si>
  <si>
    <t>포동 13-3번지</t>
  </si>
  <si>
    <t>031-315-2178</t>
  </si>
  <si>
    <t>동영산업</t>
  </si>
  <si>
    <t>99-6호
(1999.03.04)</t>
  </si>
  <si>
    <t>원건상</t>
  </si>
  <si>
    <t>월동로 71
(월곶동)</t>
    <phoneticPr fontId="15" type="noConversion"/>
  </si>
  <si>
    <t>031-499-2822</t>
  </si>
  <si>
    <t>청수정화</t>
  </si>
  <si>
    <t>99-1호
(1999.01.30)</t>
  </si>
  <si>
    <t>신승욱</t>
  </si>
  <si>
    <t>정왕동 1144번지</t>
  </si>
  <si>
    <t>031-499-1515</t>
  </si>
  <si>
    <t>신영환경</t>
  </si>
  <si>
    <t>99-3호
(1999.02.08)</t>
  </si>
  <si>
    <t>김한윤</t>
  </si>
  <si>
    <t>정왕동 1191-9</t>
  </si>
  <si>
    <t>031-432-8147</t>
  </si>
  <si>
    <t>(주)가온산업</t>
  </si>
  <si>
    <t>2013-25
(2013.11.26)</t>
  </si>
  <si>
    <t>서경흔</t>
  </si>
  <si>
    <t xml:space="preserve"> 하중로 136번길 21, 2층(하중동)</t>
  </si>
  <si>
    <t>(주)고려산업환경</t>
  </si>
  <si>
    <t>96-11
(1996.10.25.)</t>
  </si>
  <si>
    <t>이금현</t>
  </si>
  <si>
    <t xml:space="preserve"> 공단1대로 244
 유통상가 18-204</t>
  </si>
  <si>
    <t>031-499-0540</t>
  </si>
  <si>
    <t>(주)삼화환경</t>
  </si>
  <si>
    <t>2003-2
(2003.4.23)</t>
  </si>
  <si>
    <t xml:space="preserve"> 매화로 97 (도창동) 101동 402호</t>
  </si>
  <si>
    <t>031-404-8227</t>
  </si>
  <si>
    <t>(주)서울유지</t>
  </si>
  <si>
    <t>2010-11
(2010.07.12.)</t>
  </si>
  <si>
    <t>김우건</t>
  </si>
  <si>
    <t xml:space="preserve"> 월곶해안로 145, 1304호(화신아이버시티), 월곶동</t>
  </si>
  <si>
    <t>031-411-3121</t>
  </si>
  <si>
    <t>(주)신영산업</t>
  </si>
  <si>
    <t>96-15
(1998.9.4).</t>
  </si>
  <si>
    <t>이영남</t>
  </si>
  <si>
    <t xml:space="preserve"> 공단1대로 244 12동 310호(정왕동) </t>
  </si>
  <si>
    <t>031-430-7285</t>
  </si>
  <si>
    <t>(주)창대테크</t>
  </si>
  <si>
    <t>2001-9
(2001.6.12.)</t>
  </si>
  <si>
    <t>유태준</t>
  </si>
  <si>
    <t xml:space="preserve"> 정왕천로 115 (정왕동)</t>
  </si>
  <si>
    <t>031-498-1823</t>
  </si>
  <si>
    <t>(주)케이씨철강</t>
  </si>
  <si>
    <t>2002-10
(2002.12.3)</t>
  </si>
  <si>
    <t>김유성</t>
  </si>
  <si>
    <t xml:space="preserve"> 공단1대로 244(정왕동,11동316호)</t>
  </si>
  <si>
    <t>031-357-6297</t>
  </si>
  <si>
    <t>(주)해림환경</t>
  </si>
  <si>
    <t>2009-9
(2009.6.9)</t>
  </si>
  <si>
    <t>김현수</t>
  </si>
  <si>
    <t xml:space="preserve"> 공단1대로 244, 9동 323호 (정왕동)</t>
  </si>
  <si>
    <t>031-430-6090</t>
  </si>
  <si>
    <t>21세기환경</t>
  </si>
  <si>
    <t>2015-6
(2015.10.30)</t>
  </si>
  <si>
    <t>조순휘</t>
  </si>
  <si>
    <t>시흥대로 1069, 2층(신천동)</t>
  </si>
  <si>
    <t>031-317-5552</t>
  </si>
  <si>
    <t>강원환경㈜</t>
  </si>
  <si>
    <t>2009-2
(2009.5.22)</t>
  </si>
  <si>
    <t>고영숙</t>
  </si>
  <si>
    <t xml:space="preserve"> 공단1대로 244, 공구상가 8-206(정왕동)</t>
  </si>
  <si>
    <t>031-430-7688</t>
  </si>
  <si>
    <t>2009-3
(2009.5.22)</t>
  </si>
  <si>
    <t>거북이환경산업</t>
  </si>
  <si>
    <t>2012-11
(2012.7.6)</t>
  </si>
  <si>
    <t>박경애</t>
  </si>
  <si>
    <t xml:space="preserve"> 호현로 52 (대야동) </t>
  </si>
  <si>
    <t>031-311-9060
031-504-9935</t>
  </si>
  <si>
    <t>고물 엔터테인먼트</t>
  </si>
  <si>
    <t>2007-3
(2007.06.28)</t>
  </si>
  <si>
    <t xml:space="preserve"> 봉우순환로 21, 2층 (정왕동)</t>
  </si>
  <si>
    <t>031-498-1222</t>
  </si>
  <si>
    <t>2011-3
(2011.07.04)</t>
  </si>
  <si>
    <t>고성환경</t>
  </si>
  <si>
    <t>2016-1
(2016.05.09.)</t>
  </si>
  <si>
    <t>박현수</t>
  </si>
  <si>
    <t xml:space="preserve"> 신천1길 15-1, 102호(신천동)</t>
  </si>
  <si>
    <t>031-404-6435</t>
  </si>
  <si>
    <t>96-14
(2000.1.11.)
96-15
(1996.6.17)</t>
  </si>
  <si>
    <t>김기호</t>
  </si>
  <si>
    <t xml:space="preserve"> 호현로49번안길 4-1 (대야동) </t>
  </si>
  <si>
    <t>031-313-0612</t>
  </si>
  <si>
    <t>금호환경(주)</t>
  </si>
  <si>
    <t>96-9
(1996.10.25)</t>
  </si>
  <si>
    <t>유재광</t>
  </si>
  <si>
    <t xml:space="preserve"> 서해안로736번길 220(정왕동)</t>
  </si>
  <si>
    <t>031-433-1877</t>
  </si>
  <si>
    <t>96-9
(2008.1.9)</t>
  </si>
  <si>
    <t xml:space="preserve"> 서해안로736번길 220(정왕동)
</t>
  </si>
  <si>
    <t>남양자원</t>
  </si>
  <si>
    <t>2004-2
(2004.02.08)</t>
  </si>
  <si>
    <t>이규옥</t>
  </si>
  <si>
    <t xml:space="preserve"> 옥구천동로 162 (정왕동)</t>
  </si>
  <si>
    <t>031-319-3459</t>
  </si>
  <si>
    <t>대현환경</t>
  </si>
  <si>
    <t>2013-1
(2013.2.28)</t>
  </si>
  <si>
    <t>차영을</t>
  </si>
  <si>
    <t xml:space="preserve"> 관곡지로 62, 101호 (하중동)</t>
  </si>
  <si>
    <t>031-435-3992</t>
  </si>
  <si>
    <t>동성산업</t>
  </si>
  <si>
    <t>2008-6
(2008.2.13)</t>
  </si>
  <si>
    <t>김광덕,최점숙</t>
  </si>
  <si>
    <t xml:space="preserve"> 복지로99번길 24(대야동)</t>
  </si>
  <si>
    <t>031-316-0786</t>
  </si>
  <si>
    <t>동성환경</t>
  </si>
  <si>
    <t>2008-7
(2008.2.13)</t>
  </si>
  <si>
    <t>오현정</t>
  </si>
  <si>
    <t xml:space="preserve"> 오이도로 21 스틸프라자 129호</t>
  </si>
  <si>
    <t>031-503-9196</t>
  </si>
  <si>
    <t>2015-9
(2015.12.22.)</t>
  </si>
  <si>
    <t xml:space="preserve"> 오이도로 21 스틸프라자 129호(정왕동)</t>
  </si>
  <si>
    <t>2002-5
(2002.5.6)</t>
  </si>
  <si>
    <t>정인호</t>
  </si>
  <si>
    <t xml:space="preserve"> 공단1대로 204 (정왕동)시화유통상가 35동 225호</t>
  </si>
  <si>
    <t>031-430-6554
032-578-9073</t>
  </si>
  <si>
    <t>두레환경산업㈜</t>
  </si>
  <si>
    <t>2003-3
(2003.6.23)</t>
  </si>
  <si>
    <t>김희성</t>
  </si>
  <si>
    <t xml:space="preserve"> 공단1대로 244 지원상가동 지하B 124호(정왕동)</t>
  </si>
  <si>
    <t>031-430-4362</t>
  </si>
  <si>
    <t>두성기업</t>
  </si>
  <si>
    <t>2016-17
(2016.12.28.)</t>
  </si>
  <si>
    <t>원양호</t>
  </si>
  <si>
    <t xml:space="preserve"> 공단1대로 244, 7동 315호(정왕동, 공구상가)</t>
  </si>
  <si>
    <t>031-430-5475</t>
  </si>
  <si>
    <t>두원환경</t>
  </si>
  <si>
    <t>2013-27
(2013.12.05)</t>
  </si>
  <si>
    <t>김만호</t>
  </si>
  <si>
    <t xml:space="preserve"> 공단1대로244 제20동223호</t>
  </si>
  <si>
    <t>031-430-0847</t>
  </si>
  <si>
    <t>리더스환경산업</t>
  </si>
  <si>
    <t>2013-8
(2013.4.19)</t>
  </si>
  <si>
    <t>최영순</t>
  </si>
  <si>
    <t xml:space="preserve"> 은행로 169,  하이베라스텔302호 (대야동)</t>
  </si>
  <si>
    <t>031-318-3575</t>
  </si>
  <si>
    <t>2014-10
(2015.02.04)</t>
  </si>
  <si>
    <t>박진형</t>
  </si>
  <si>
    <t xml:space="preserve"> 도일로 119 월드프라자 203(거모동)</t>
  </si>
  <si>
    <t>031-508-6200</t>
  </si>
  <si>
    <t>바이오클린</t>
  </si>
  <si>
    <t>2010-20
(2011.01.26)</t>
  </si>
  <si>
    <t>견병남</t>
  </si>
  <si>
    <t xml:space="preserve"> 도일로 119 203호(거모동)</t>
  </si>
  <si>
    <t>031-495-1827</t>
  </si>
  <si>
    <t>보림자원㈜</t>
  </si>
  <si>
    <t>2013-29
(2013.12.19)</t>
  </si>
  <si>
    <t>성낙수</t>
  </si>
  <si>
    <t xml:space="preserve"> 동서로 1105-1(2층)(논곡동)</t>
  </si>
  <si>
    <t>031-413-7633</t>
  </si>
  <si>
    <t>보전환경</t>
  </si>
  <si>
    <t>2016-3
(2016.02.24.)</t>
  </si>
  <si>
    <t>노성현</t>
  </si>
  <si>
    <t xml:space="preserve"> 공단1대로 204, 39동 304호(정왕동)</t>
  </si>
  <si>
    <t>031-430-4694</t>
  </si>
  <si>
    <t>산들개발㈜</t>
  </si>
  <si>
    <t>2007-2
(2007.05.22)</t>
  </si>
  <si>
    <t>조경환</t>
  </si>
  <si>
    <t xml:space="preserve"> 오이도중앙로36번길 12, 3층 (정왕동) </t>
  </si>
  <si>
    <t>031-392-7233</t>
  </si>
  <si>
    <t>2008-9
(2008.2.25)</t>
  </si>
  <si>
    <t xml:space="preserve"> 오이도중앙로36번길 12 (정왕동) </t>
  </si>
  <si>
    <t>삼신종합물류㈜</t>
  </si>
  <si>
    <t>2016-13
(2016.11.29)</t>
  </si>
  <si>
    <t>안태수</t>
  </si>
  <si>
    <t xml:space="preserve"> 광명로 35, 2층(무지내동)</t>
  </si>
  <si>
    <t>070-4132-8879</t>
  </si>
  <si>
    <t>서광바이오</t>
  </si>
  <si>
    <t>2000-1
(2000.6.2.)</t>
  </si>
  <si>
    <t>김용환</t>
  </si>
  <si>
    <t xml:space="preserve"> 신천6길 32 (신천동) </t>
  </si>
  <si>
    <t>031-311-8472</t>
  </si>
  <si>
    <t>성사기업㈜</t>
  </si>
  <si>
    <t>2011-13
(2011.10.31)</t>
  </si>
  <si>
    <t>김윤미</t>
  </si>
  <si>
    <t xml:space="preserve"> 마유로 226 C-509(정왕동, 파인힐 오피스텔)</t>
  </si>
  <si>
    <t>031-432-5258</t>
  </si>
  <si>
    <t>성우환경</t>
  </si>
  <si>
    <t>2016-10
(2016.8.11.)</t>
  </si>
  <si>
    <t>장성우</t>
  </si>
  <si>
    <t xml:space="preserve"> 공단1대로 244, 19동 304호(정왕동, 공구상가)</t>
  </si>
  <si>
    <t>031-430-5288</t>
  </si>
  <si>
    <t>성원환경(주)</t>
  </si>
  <si>
    <t>2004-1
(2004.4.22)</t>
  </si>
  <si>
    <t>오명신</t>
  </si>
  <si>
    <t xml:space="preserve"> 은행로155번길 5
 한솔빌딩 301호</t>
  </si>
  <si>
    <t>031-313-1882</t>
  </si>
  <si>
    <t>96-12
(1998.12.12)</t>
  </si>
  <si>
    <t xml:space="preserve"> 은행동 530-5 한솔빌딩 301호</t>
  </si>
  <si>
    <t>스마트환경</t>
  </si>
  <si>
    <t>2015-1
(2015.5.1)</t>
  </si>
  <si>
    <t>조랑구</t>
  </si>
  <si>
    <t xml:space="preserve"> 뱀내장터로19번길 15 101호(대야동)</t>
  </si>
  <si>
    <t>031-313-6032</t>
  </si>
  <si>
    <t>시화환경산업㈜</t>
  </si>
  <si>
    <t>96-20
(2000.1.26.)</t>
  </si>
  <si>
    <t>이명균</t>
  </si>
  <si>
    <t xml:space="preserve"> 마유로418번길 24(정왕동, 정왕오피스텔 702호)</t>
  </si>
  <si>
    <t>031-434-9925</t>
  </si>
  <si>
    <t>시흥시시설관리공단</t>
  </si>
  <si>
    <t>1998-8
(1998.10.31)</t>
  </si>
  <si>
    <t>천석만</t>
  </si>
  <si>
    <t xml:space="preserve"> 옥구천서로9번길 45 (정왕동)</t>
  </si>
  <si>
    <t>031-488-6834, 6828</t>
    <phoneticPr fontId="15" type="noConversion"/>
  </si>
  <si>
    <t>신현대산업</t>
  </si>
  <si>
    <t>2002-2
(2002.2.20.)</t>
  </si>
  <si>
    <t>강성조</t>
  </si>
  <si>
    <t xml:space="preserve"> 오동마을로 123(죽율동)</t>
  </si>
  <si>
    <t>031-499-0160</t>
    <phoneticPr fontId="15" type="noConversion"/>
  </si>
  <si>
    <t>2015-5
(2015.11.10)</t>
  </si>
  <si>
    <t>양승훈</t>
  </si>
  <si>
    <t xml:space="preserve"> 포동1-63번지외 2필지 서강상가 1층 102호</t>
  </si>
  <si>
    <t>031-313-8747</t>
  </si>
  <si>
    <t>엠에스앤제이</t>
  </si>
  <si>
    <t>2016-7
(2017.06.08)</t>
  </si>
  <si>
    <t>강정은</t>
  </si>
  <si>
    <t xml:space="preserve"> 공단1대로 244, 12동312호(정왕동, 공구상가)</t>
  </si>
  <si>
    <t>031-430-4282</t>
  </si>
  <si>
    <t>용명자원</t>
  </si>
  <si>
    <t>2009-17
(2009.10.16.)</t>
  </si>
  <si>
    <t>김수정</t>
  </si>
  <si>
    <t xml:space="preserve"> 시청로68번길 30 이즈라이프 219호</t>
  </si>
  <si>
    <t>031-404-2027</t>
    <phoneticPr fontId="15" type="noConversion"/>
  </si>
  <si>
    <t>우봉산업</t>
  </si>
  <si>
    <t>2001-16
(2001.12.13.)</t>
  </si>
  <si>
    <t>최기봉</t>
  </si>
  <si>
    <t xml:space="preserve"> 봉우재로209번길 70-8 (정왕동)</t>
  </si>
  <si>
    <t>031-499-6712</t>
  </si>
  <si>
    <t>우성개발</t>
  </si>
  <si>
    <t>2009-8
(2009.02.27)</t>
  </si>
  <si>
    <t xml:space="preserve"> 서해안로736번길 212</t>
  </si>
  <si>
    <t>031-431-3380</t>
  </si>
  <si>
    <t>우성산업</t>
  </si>
  <si>
    <t>2014-1
(2014.05.02)</t>
  </si>
  <si>
    <t>오주연</t>
  </si>
  <si>
    <t xml:space="preserve"> 공단1대로204 공구상가28동309호(정왕동)</t>
  </si>
  <si>
    <t>031-430-4178</t>
  </si>
  <si>
    <t>우수환경</t>
  </si>
  <si>
    <t>2016-8
(2016.09.12.)</t>
  </si>
  <si>
    <t>전건랑</t>
  </si>
  <si>
    <t xml:space="preserve"> 공단1대로 244, 10동 208호(정왕동, 공구상가)</t>
  </si>
  <si>
    <t>031-430-3272</t>
  </si>
  <si>
    <t>우주환경산업</t>
  </si>
  <si>
    <t>2012-19
(2012.10.30)</t>
  </si>
  <si>
    <t>최광현</t>
  </si>
  <si>
    <t xml:space="preserve"> 옥터로 50(정왕동)</t>
  </si>
  <si>
    <t>031-503-6259</t>
  </si>
  <si>
    <t>유정환경㈜</t>
  </si>
  <si>
    <t>2016-20
(2016.12.29.)</t>
  </si>
  <si>
    <t>한용수</t>
  </si>
  <si>
    <t xml:space="preserve"> 공단1대로 244, 1동 209호(정왕동, 공구상가)</t>
  </si>
  <si>
    <t>031-430-5514</t>
  </si>
  <si>
    <t>유진환경</t>
  </si>
  <si>
    <t>2015-8
(2015.11.25)</t>
  </si>
  <si>
    <t>유영석</t>
  </si>
  <si>
    <t xml:space="preserve"> 금오로 453, 2층 205호(과림동)</t>
  </si>
  <si>
    <t>070-8845-3809</t>
  </si>
  <si>
    <t>자연환경㈜</t>
  </si>
  <si>
    <t>2010-10
(2010.09.09)</t>
  </si>
  <si>
    <t>이숙희</t>
  </si>
  <si>
    <t xml:space="preserve"> 매화로 45 (매화동)</t>
  </si>
  <si>
    <t>031-493-0043</t>
  </si>
  <si>
    <t>재성산업</t>
  </si>
  <si>
    <t>2011-6
(2011.04.25)</t>
  </si>
  <si>
    <t>김길수</t>
  </si>
  <si>
    <t xml:space="preserve"> 공단1대로 201, 24동 320호(정왕동, 공구상가)</t>
  </si>
  <si>
    <t>031-434-2679
031-319-2679</t>
  </si>
  <si>
    <t>조광그린환경</t>
  </si>
  <si>
    <t>2015-7
(2016.1.14.)</t>
  </si>
  <si>
    <t>정장수</t>
  </si>
  <si>
    <t xml:space="preserve"> 공단1대로 204, 30동 220호(정왕동, 공구상가)</t>
  </si>
  <si>
    <t>031-432-8271</t>
  </si>
  <si>
    <t>2016-12
(2016.09.27)</t>
  </si>
  <si>
    <t>종수환경산업</t>
  </si>
  <si>
    <t>2012-24
(2013.1.24)</t>
  </si>
  <si>
    <t>김종수</t>
  </si>
  <si>
    <t xml:space="preserve"> 공단1대로 204, 공구상가 33동 204호(정왕동)</t>
  </si>
  <si>
    <t>031-430-1919</t>
  </si>
  <si>
    <t>㈜대생</t>
  </si>
  <si>
    <t>2010-4
(2010.05.25.)</t>
  </si>
  <si>
    <t>김성재</t>
  </si>
  <si>
    <t xml:space="preserve"> 옥구천동로 449, 부성파스텔상가 203호(정왕동)</t>
  </si>
  <si>
    <t>031-485-7608</t>
  </si>
  <si>
    <t>㈜드림에코</t>
  </si>
  <si>
    <t>2000-4
(2000.6.17.)</t>
  </si>
  <si>
    <t>육달자</t>
  </si>
  <si>
    <t xml:space="preserve"> 신천천서로 32,지층 (신천동)</t>
  </si>
  <si>
    <t>031-431-3778</t>
  </si>
  <si>
    <t>2016-9
(2010.11.09.)</t>
  </si>
  <si>
    <t>㈜맑은환경</t>
  </si>
  <si>
    <t>2004-3
(2004.02.25)</t>
  </si>
  <si>
    <t>김주노</t>
  </si>
  <si>
    <t xml:space="preserve"> 시청로80번길 38, 502호 (장현동) </t>
  </si>
  <si>
    <t>031-431-0593</t>
  </si>
  <si>
    <t>㈜반석환경</t>
  </si>
  <si>
    <t>2004-1
(2004.01.07)</t>
  </si>
  <si>
    <t>이규재</t>
  </si>
  <si>
    <t xml:space="preserve"> 공단1대로 244, 공구상가 25동 317호</t>
  </si>
  <si>
    <t>031-431-5633</t>
  </si>
  <si>
    <t>㈜범진환경</t>
  </si>
  <si>
    <t>2008-8
(2008.2.26)</t>
  </si>
  <si>
    <t>변경자</t>
  </si>
  <si>
    <t xml:space="preserve"> 봉우재로175번길 36-4(정왕동)</t>
  </si>
  <si>
    <t>031-499-6322</t>
  </si>
  <si>
    <t>2016-5
(2016.05.31.)</t>
  </si>
  <si>
    <t xml:space="preserve"> 봉우재로175번길 36-4, 2층(정왕동)</t>
  </si>
  <si>
    <t>㈜베스트메탈환경</t>
  </si>
  <si>
    <t>2016-4
(2016.11.16.)</t>
  </si>
  <si>
    <t>양창훈</t>
  </si>
  <si>
    <t xml:space="preserve"> 군자로 56(월곶동)</t>
  </si>
  <si>
    <t>031-431-1330</t>
  </si>
  <si>
    <t>㈜삼도환경</t>
  </si>
  <si>
    <t>96-13
(1996.11.6)</t>
  </si>
  <si>
    <t xml:space="preserve"> 마유로 226 (정왕동) 
파인힐 오피스텔  C-314호
</t>
  </si>
  <si>
    <t>031-499-2823</t>
  </si>
  <si>
    <t>2010-16
(2010.08.26)</t>
  </si>
  <si>
    <t xml:space="preserve"> 마유로 226,  파인오피스텔 C동 314호 (정왕동) </t>
  </si>
  <si>
    <t>㈜삼원종합개발</t>
  </si>
  <si>
    <t>2006-4-1
(2007.4.30)</t>
  </si>
  <si>
    <t>권영준</t>
  </si>
  <si>
    <t xml:space="preserve"> 서해안로736번길 212 (정왕동) </t>
  </si>
  <si>
    <t>031-433-3030</t>
  </si>
  <si>
    <t>2006-4
(2006.09.05)</t>
  </si>
  <si>
    <t>2003-4
(2003.10.27)</t>
  </si>
  <si>
    <t>유문수</t>
  </si>
  <si>
    <t xml:space="preserve"> 중심상가로 155, 금성프라자 304호 (정왕동)</t>
  </si>
  <si>
    <t>031-431-0619</t>
  </si>
  <si>
    <t>㈜서울유지</t>
  </si>
  <si>
    <t>2012-17
(2012.12.31)</t>
  </si>
  <si>
    <t xml:space="preserve"> 월곶해안로 145, 월곶화신오피스텔 1304호 (월곶동) 
</t>
  </si>
  <si>
    <t>㈜선린</t>
  </si>
  <si>
    <t>2009-11
(2009.6.17)</t>
  </si>
  <si>
    <t>김영대</t>
  </si>
  <si>
    <t xml:space="preserve"> 공단1대로 244, 10동 319호 (정왕동)</t>
  </si>
  <si>
    <t>031-430-7511</t>
  </si>
  <si>
    <t>2009-12
(2009.6.17)</t>
  </si>
  <si>
    <t>㈜성림이티</t>
    <phoneticPr fontId="15" type="noConversion"/>
  </si>
  <si>
    <t>2011-5
(2011.03.29)</t>
  </si>
  <si>
    <t>심병욱</t>
  </si>
  <si>
    <t xml:space="preserve"> 역전로 29, 206호 (정왕동)</t>
  </si>
  <si>
    <t>031-319-4105</t>
  </si>
  <si>
    <t>㈜성림이티</t>
  </si>
  <si>
    <t>2000-20
(2000.12.11.)</t>
  </si>
  <si>
    <t>㈜성일산업</t>
  </si>
  <si>
    <t>2012-2
(2012.3.23)</t>
  </si>
  <si>
    <t>이현재</t>
  </si>
  <si>
    <t xml:space="preserve"> 공단1대로 244, 27동 220호 (정왕동)</t>
  </si>
  <si>
    <t>031-430-7899</t>
  </si>
  <si>
    <t>㈜시화그린환경</t>
  </si>
  <si>
    <t>2006-2
(2006.5.4)</t>
  </si>
  <si>
    <t>박보연</t>
  </si>
  <si>
    <t xml:space="preserve"> 하중로 201-1, 501호 (하중동)</t>
  </si>
  <si>
    <t>031-404-2271</t>
  </si>
  <si>
    <t>㈜씨에스그린</t>
  </si>
  <si>
    <t>2013-26
(2013.10.16)</t>
  </si>
  <si>
    <t>권창구</t>
  </si>
  <si>
    <t xml:space="preserve"> 배곧3로 86, 409호(정왕동, 센터프라자2)</t>
  </si>
  <si>
    <t>031-433-3911</t>
  </si>
  <si>
    <t>2016-11
(2016.09.08.)</t>
  </si>
  <si>
    <t>㈜일진환경자원</t>
  </si>
  <si>
    <t>2008-10
(2008.6.30)</t>
  </si>
  <si>
    <t>이양형</t>
  </si>
  <si>
    <t xml:space="preserve"> 비둘기공원6길 13, 유호오피스텔 203호 (대야동)</t>
  </si>
  <si>
    <t>031-314-8904</t>
  </si>
  <si>
    <t>㈜자미산업</t>
  </si>
  <si>
    <t>2012-15
(2012.8.17)</t>
  </si>
  <si>
    <t>김남수</t>
  </si>
  <si>
    <t xml:space="preserve"> 공단1대로 244, 3동 221호(정왕동)</t>
  </si>
  <si>
    <t>031-430-7810</t>
  </si>
  <si>
    <t>㈜재경알앤씨</t>
  </si>
  <si>
    <t>2007-7
(2007.10.12)</t>
  </si>
  <si>
    <t>이재헌</t>
  </si>
  <si>
    <t xml:space="preserve"> 공단1대로 244, 유통상가 13동 204호(정왕동)</t>
  </si>
  <si>
    <t>031-431-0238</t>
  </si>
  <si>
    <t>㈜제이케이로지스틱</t>
  </si>
  <si>
    <t>2010-14
(2010.08.16)</t>
    <phoneticPr fontId="6" type="noConversion"/>
  </si>
  <si>
    <t xml:space="preserve"> 신천로 62, 102호(신천동) </t>
  </si>
  <si>
    <t>031-313-6675</t>
  </si>
  <si>
    <t>2010-15
(2010.08.16)</t>
    <phoneticPr fontId="6" type="noConversion"/>
  </si>
  <si>
    <t>㈜진영실업</t>
  </si>
  <si>
    <t>2015-4
(2015.5.14)</t>
  </si>
  <si>
    <t>송영진,허복순</t>
  </si>
  <si>
    <t xml:space="preserve"> 금오로134, 201호(무지내동)</t>
  </si>
  <si>
    <t>031-313-8812</t>
  </si>
  <si>
    <t>㈜태영이티</t>
  </si>
  <si>
    <t>2003-1
(2003.1.27)</t>
  </si>
  <si>
    <t>유대식</t>
  </si>
  <si>
    <t>공단1대로 204 (정왕동) 공구상가30-309</t>
    <phoneticPr fontId="6" type="noConversion"/>
  </si>
  <si>
    <t>031-430-3850</t>
  </si>
  <si>
    <t>㈜태전</t>
  </si>
  <si>
    <t>2008-11
(2008.10.30)</t>
  </si>
  <si>
    <t>임경식</t>
  </si>
  <si>
    <t xml:space="preserve"> 공단1대로 244, 공구상가 17-312(정왕동)</t>
  </si>
  <si>
    <t>031-494-0351</t>
  </si>
  <si>
    <t>㈜한국에코</t>
  </si>
  <si>
    <t>2016-16
(2016.12.05)</t>
  </si>
  <si>
    <t>장동식</t>
  </si>
  <si>
    <t xml:space="preserve"> 공단1대로 244, 3동 301호(정왕동, 공구상가)</t>
  </si>
  <si>
    <t>031-430-0507</t>
  </si>
  <si>
    <t>㈜해운환경</t>
  </si>
  <si>
    <t>2000-6
(2000.7.21.)</t>
  </si>
  <si>
    <t>이영식</t>
  </si>
  <si>
    <t xml:space="preserve"> 역전로 203-1, 3층 (정왕동)</t>
  </si>
  <si>
    <t>031-319-1320</t>
  </si>
  <si>
    <t>㈜해천환경</t>
  </si>
  <si>
    <t>2007-1
(2007.4.24)</t>
  </si>
  <si>
    <t>임병훈</t>
  </si>
  <si>
    <t xml:space="preserve"> 공단1대로 204, 25동 320호(정왕동)</t>
  </si>
  <si>
    <t>031-404-0222</t>
  </si>
  <si>
    <t>㈜휴먼세기센추리</t>
  </si>
  <si>
    <t>2000-19
(2000.12.7.)</t>
  </si>
  <si>
    <t>김대웅</t>
  </si>
  <si>
    <t xml:space="preserve"> 서촌상가4길 16-8(대명프라자 2층 3호)</t>
  </si>
  <si>
    <t>031-499-1795</t>
  </si>
  <si>
    <t>중도실업</t>
  </si>
  <si>
    <t>99-9
(1999.12.15.)</t>
  </si>
  <si>
    <t>김만중</t>
  </si>
  <si>
    <t xml:space="preserve"> 옥구천동로44번길 14 (정왕동)</t>
  </si>
  <si>
    <t>031-432-1484</t>
  </si>
  <si>
    <t>2014-09
(2015.04.09)</t>
  </si>
  <si>
    <t>강문형</t>
  </si>
  <si>
    <t xml:space="preserve"> 장곡로37번길 7, 403호 (장곡동) </t>
  </si>
  <si>
    <t>031-311-3417</t>
  </si>
  <si>
    <t>지상환경</t>
  </si>
  <si>
    <t>2007-9
(2007.12.01)</t>
  </si>
  <si>
    <t>이영우</t>
  </si>
  <si>
    <t xml:space="preserve"> 옥구천동로 422, 영남2차(아)상가지하108호 (정왕동)</t>
  </si>
  <si>
    <t>031-498-1822</t>
  </si>
  <si>
    <t>진일산업(주)</t>
  </si>
  <si>
    <t>99-7
(1999.8.11.)</t>
  </si>
  <si>
    <t>박미순</t>
  </si>
  <si>
    <t xml:space="preserve"> 역전로 157 (정왕동) </t>
  </si>
  <si>
    <t>031-491-1499</t>
  </si>
  <si>
    <t>창조환경</t>
  </si>
  <si>
    <t>2013-3
(2013.2.15)</t>
  </si>
  <si>
    <t>최양옥</t>
  </si>
  <si>
    <t xml:space="preserve"> 공단1대로 244, 33동 315호(정왕동)</t>
  </si>
  <si>
    <t>031-430-7038</t>
  </si>
  <si>
    <t>천일환경(주)</t>
  </si>
  <si>
    <t>96-17
(1998.6.29)</t>
  </si>
  <si>
    <t>정선우</t>
  </si>
  <si>
    <t>공단1대로 204 (정왕동) 시화유통상가 35동 225호</t>
    <phoneticPr fontId="6" type="noConversion"/>
  </si>
  <si>
    <t>031-317-6006</t>
  </si>
  <si>
    <t>청명환경자원</t>
  </si>
  <si>
    <t>2014-06
(2014. 06.23)</t>
  </si>
  <si>
    <t>심상만</t>
  </si>
  <si>
    <t xml:space="preserve"> 비둘기공원6길 13 유호오피스텔 209호(대야동)</t>
  </si>
  <si>
    <t>031-318-4588</t>
  </si>
  <si>
    <t>청일환경</t>
  </si>
  <si>
    <t>2001-10
(2001.8.2.)</t>
  </si>
  <si>
    <t>김상철</t>
  </si>
  <si>
    <t>공단1대로 204 (정왕동) 시화유통상가 31동 313호</t>
    <phoneticPr fontId="6" type="noConversion"/>
  </si>
  <si>
    <t>031-430-5572</t>
  </si>
  <si>
    <t>충남환경</t>
  </si>
  <si>
    <t>2001-1(2)
(2001.2.27.)</t>
  </si>
  <si>
    <t>최영배</t>
  </si>
  <si>
    <t xml:space="preserve"> 역전로 157 2층 203호(정왕동)</t>
  </si>
  <si>
    <t>031-499-4380</t>
  </si>
  <si>
    <t>케이지이티에스주)</t>
  </si>
  <si>
    <t>97-01
(1998.12.7)</t>
  </si>
  <si>
    <t>엄기민</t>
  </si>
  <si>
    <t xml:space="preserve"> 소망공원로 5 (정왕동) </t>
  </si>
  <si>
    <t>031-488-1191</t>
  </si>
  <si>
    <t>크린아이환경</t>
  </si>
  <si>
    <t>2007-5
(2007.08.09)</t>
  </si>
  <si>
    <t>이차현</t>
  </si>
  <si>
    <t xml:space="preserve"> 신천7길 5(신천동)</t>
  </si>
  <si>
    <t>031-315-3690</t>
  </si>
  <si>
    <t>2016-14
(2017.04.12.)</t>
  </si>
  <si>
    <t xml:space="preserve"> 신천7길 5,(신천동)</t>
  </si>
  <si>
    <t>031-315-3690</t>
    <phoneticPr fontId="15" type="noConversion"/>
  </si>
  <si>
    <t>태아환경자원</t>
  </si>
  <si>
    <t>2015-2
(2015.6.23.)</t>
  </si>
  <si>
    <t>신석현</t>
  </si>
  <si>
    <t xml:space="preserve"> 큰솔공원로 32, 1층 상가 101호(정왕동)</t>
  </si>
  <si>
    <t>031-434-7773</t>
  </si>
  <si>
    <t>푸른환경자원</t>
  </si>
  <si>
    <t>2013-4
(2013.3.29)</t>
  </si>
  <si>
    <t>이영명</t>
  </si>
  <si>
    <t xml:space="preserve"> 공단1대로 244, 28동 308호(정왕동)</t>
  </si>
  <si>
    <t>031-434-4347</t>
  </si>
  <si>
    <t>풍성산업환경㈜</t>
  </si>
  <si>
    <t>2012-18
(2012.9.13)</t>
  </si>
  <si>
    <t>전근배</t>
  </si>
  <si>
    <t xml:space="preserve"> 만해로 41, 101동 1114호(정왕동)</t>
  </si>
  <si>
    <t>031-430-3215</t>
  </si>
  <si>
    <t>한국환경</t>
  </si>
  <si>
    <t>2009-4
(2009.3.3)</t>
  </si>
  <si>
    <t>구용서</t>
  </si>
  <si>
    <t xml:space="preserve"> 공단1대로 244, 유통상가 20동 308호(정왕동)</t>
  </si>
  <si>
    <t>031-499-2641</t>
  </si>
  <si>
    <t>한맥공영㈜</t>
  </si>
  <si>
    <t>2001-12
(2001.9.7.)</t>
  </si>
  <si>
    <t>정봉희</t>
  </si>
  <si>
    <t xml:space="preserve"> 동서로 1106, 305-1호(목감동)</t>
  </si>
  <si>
    <t>031-499-7452</t>
  </si>
  <si>
    <t>2010-21
(2011.01.19.)</t>
  </si>
  <si>
    <t>한빛리싸이클</t>
  </si>
  <si>
    <t>2015-3
(2015.5.20.)</t>
  </si>
  <si>
    <t>김봉환</t>
  </si>
  <si>
    <t xml:space="preserve"> 신흥마을3길 5-1지하(신천동)</t>
  </si>
  <si>
    <t>031-435-0049</t>
  </si>
  <si>
    <t>한솔환경</t>
  </si>
  <si>
    <t>2007-4
(2007.07.05)</t>
  </si>
  <si>
    <t>이진식</t>
  </si>
  <si>
    <t xml:space="preserve"> 공단1대로 244, 공구상가 4동 307호(정왕동)</t>
  </si>
  <si>
    <t>031-319-1180</t>
  </si>
  <si>
    <t>한희산업</t>
  </si>
  <si>
    <t>2011-7
(2011.06.29)</t>
  </si>
  <si>
    <t>방성화</t>
  </si>
  <si>
    <t xml:space="preserve"> 매화로 153,  대선월드 107호(도창동)</t>
  </si>
  <si>
    <t>031-317-7026</t>
  </si>
  <si>
    <t>해성환경</t>
  </si>
  <si>
    <t>2016-2
(2016.2.15)</t>
  </si>
  <si>
    <t>최석훈</t>
  </si>
  <si>
    <t xml:space="preserve"> 공단1대로244, 8동314호(정왕동,공구상가)</t>
  </si>
  <si>
    <t>031-430-5316</t>
  </si>
  <si>
    <t>형제환경</t>
  </si>
  <si>
    <t>2010-8
(2010.06.11)</t>
  </si>
  <si>
    <t>조흥안</t>
  </si>
  <si>
    <t xml:space="preserve"> 호현로 21, 3층 (신천동)</t>
  </si>
  <si>
    <t>031-497-2729</t>
  </si>
  <si>
    <t>휴먼에코</t>
  </si>
  <si>
    <t>2016-15
(2016.11.16.)</t>
  </si>
  <si>
    <t>최현인</t>
  </si>
  <si>
    <t xml:space="preserve"> 월곶중앙로70번길 31, 제주상가동 504호의 5043호(월곶동)</t>
  </si>
  <si>
    <t>031-318-6769</t>
  </si>
  <si>
    <t>파주시계</t>
    <phoneticPr fontId="15" type="noConversion"/>
  </si>
  <si>
    <t>파주시</t>
    <phoneticPr fontId="15" type="noConversion"/>
  </si>
  <si>
    <t>㈜파주환경공사</t>
  </si>
  <si>
    <t>1
(1991.07.16)</t>
  </si>
  <si>
    <t>서정학</t>
  </si>
  <si>
    <t>문산읍 문산로 26번길13(오도동)</t>
  </si>
  <si>
    <t>031-953-4523</t>
  </si>
  <si>
    <t>파주시시설관리공단</t>
  </si>
  <si>
    <t>35
(2011.07.30)</t>
  </si>
  <si>
    <t>이사장</t>
  </si>
  <si>
    <t>중앙로 160</t>
  </si>
  <si>
    <t>031-950-1961</t>
  </si>
  <si>
    <t>㈜진환경</t>
  </si>
  <si>
    <t>2005-1
(2005.06.03)</t>
  </si>
  <si>
    <t>탄현면 엘지로 651</t>
  </si>
  <si>
    <t>031-941-0482</t>
  </si>
  <si>
    <t>상록환경개발㈜</t>
  </si>
  <si>
    <t>11
(1997.11.10)</t>
  </si>
  <si>
    <t>정규호</t>
  </si>
  <si>
    <t>월롱면 도감로172번길 19</t>
  </si>
  <si>
    <t>031-945-0591</t>
  </si>
  <si>
    <t>㈜오성환경개발</t>
  </si>
  <si>
    <t>22
(2000.03.17)</t>
  </si>
  <si>
    <t>최호문</t>
  </si>
  <si>
    <t>광탄면 창만리 463-1</t>
  </si>
  <si>
    <t>031-947-4300</t>
  </si>
  <si>
    <t>하나환경㈜</t>
  </si>
  <si>
    <t>23
(2000.05.06)</t>
  </si>
  <si>
    <t>새꽃로 159-1(금촌동)</t>
  </si>
  <si>
    <t>031-944-1950</t>
  </si>
  <si>
    <t>신흥환경</t>
  </si>
  <si>
    <t>5
(1997.03.13)</t>
  </si>
  <si>
    <t>광탄면 보광로 1337</t>
  </si>
  <si>
    <t>031-8071-3844</t>
  </si>
  <si>
    <t>에코환경㈜</t>
  </si>
  <si>
    <t>2
(1991.09.20)</t>
  </si>
  <si>
    <t>김민수</t>
  </si>
  <si>
    <t>파주읍 우계로 275</t>
  </si>
  <si>
    <t>031-941-1515</t>
  </si>
  <si>
    <t>㈜성진그린</t>
  </si>
  <si>
    <t>2013-1
(2013.04.30)</t>
  </si>
  <si>
    <t>백호진</t>
  </si>
  <si>
    <t>방촌로 29(교하동)</t>
  </si>
  <si>
    <t>031-945-7242</t>
  </si>
  <si>
    <t>㈜엠에스환경</t>
    <phoneticPr fontId="19" type="noConversion"/>
  </si>
  <si>
    <t>2016-1
(2016.02.29)</t>
    <phoneticPr fontId="19" type="noConversion"/>
  </si>
  <si>
    <t>임원석</t>
    <phoneticPr fontId="19" type="noConversion"/>
  </si>
  <si>
    <t>쇠재안길 20, 1층</t>
    <phoneticPr fontId="19" type="noConversion"/>
  </si>
  <si>
    <t>031-945-3655</t>
    <phoneticPr fontId="19" type="noConversion"/>
  </si>
  <si>
    <t>㈜북파주환경</t>
    <phoneticPr fontId="19" type="noConversion"/>
  </si>
  <si>
    <t>2016-2
(2016.02.29)</t>
    <phoneticPr fontId="19" type="noConversion"/>
  </si>
  <si>
    <t>정재철</t>
    <phoneticPr fontId="19" type="noConversion"/>
  </si>
  <si>
    <t>조리읍 고봉로 1039, 802호</t>
    <phoneticPr fontId="19" type="noConversion"/>
  </si>
  <si>
    <t>031-946-2788</t>
    <phoneticPr fontId="19" type="noConversion"/>
  </si>
  <si>
    <t>㈜아침환경공사</t>
    <phoneticPr fontId="19" type="noConversion"/>
  </si>
  <si>
    <t>2016-3
(2016.02.29)</t>
    <phoneticPr fontId="19" type="noConversion"/>
  </si>
  <si>
    <t>유명기
김영철</t>
    <phoneticPr fontId="19" type="noConversion"/>
  </si>
  <si>
    <t>조리읍 고봉로 1039, 1103호</t>
    <phoneticPr fontId="19" type="noConversion"/>
  </si>
  <si>
    <t>031-947-1338</t>
    <phoneticPr fontId="19" type="noConversion"/>
  </si>
  <si>
    <t>㈜이룸</t>
    <phoneticPr fontId="19" type="noConversion"/>
  </si>
  <si>
    <t>2013-11
(2013.06.28)</t>
  </si>
  <si>
    <t>하지석길 150(하지석동)</t>
  </si>
  <si>
    <t>031-947-2778</t>
  </si>
  <si>
    <t>김포시계</t>
    <phoneticPr fontId="15" type="noConversion"/>
  </si>
  <si>
    <t>김포시</t>
  </si>
  <si>
    <t>부일환경㈜</t>
  </si>
  <si>
    <t>199300002
(1993.10.)</t>
    <phoneticPr fontId="6" type="noConversion"/>
  </si>
  <si>
    <t>북변동 134-25</t>
    <phoneticPr fontId="15" type="noConversion"/>
  </si>
  <si>
    <t>031-982-2241</t>
  </si>
  <si>
    <t>㈜세일환경</t>
  </si>
  <si>
    <t>199300001
(1993.02.27.)</t>
    <phoneticPr fontId="6" type="noConversion"/>
  </si>
  <si>
    <t>이우경</t>
  </si>
  <si>
    <t>월곶면 갈산리 17번지</t>
    <phoneticPr fontId="15" type="noConversion"/>
  </si>
  <si>
    <t>031-987-0543</t>
  </si>
  <si>
    <t>200300005
(2003.10.16.)</t>
    <phoneticPr fontId="6" type="noConversion"/>
  </si>
  <si>
    <t>안철만</t>
  </si>
  <si>
    <t>통진읍 가현리 727-1</t>
    <phoneticPr fontId="15" type="noConversion"/>
  </si>
  <si>
    <t>031-997-2772</t>
    <phoneticPr fontId="15" type="noConversion"/>
  </si>
  <si>
    <t>2007-03
(1993.04.03)</t>
    <phoneticPr fontId="6" type="noConversion"/>
  </si>
  <si>
    <t>송옥종</t>
  </si>
  <si>
    <t>하성면 양택리 52-4</t>
  </si>
  <si>
    <t>건영환경개발</t>
  </si>
  <si>
    <t>2005-03
(1998.01.22)</t>
    <phoneticPr fontId="6" type="noConversion"/>
  </si>
  <si>
    <t>대곶면 율생리 433-56</t>
  </si>
  <si>
    <t>창조이엔티㈜</t>
  </si>
  <si>
    <t>1999-02
(2000.10.10)</t>
    <phoneticPr fontId="6" type="noConversion"/>
  </si>
  <si>
    <t>채순임</t>
  </si>
  <si>
    <t>북변동 386번지 202호</t>
  </si>
  <si>
    <t>031-984-0903</t>
  </si>
  <si>
    <t>대한산업개발</t>
  </si>
  <si>
    <t>2000-03
(2000.11.03)</t>
    <phoneticPr fontId="6" type="noConversion"/>
  </si>
  <si>
    <t>사우동 251-3번지</t>
  </si>
  <si>
    <t>031-981-1326</t>
  </si>
  <si>
    <t>㈜유창환경</t>
  </si>
  <si>
    <t>2004-1
(2001.10.18)</t>
    <phoneticPr fontId="6" type="noConversion"/>
  </si>
  <si>
    <t>김병균</t>
  </si>
  <si>
    <t>사우동 877 밀레니엄603호</t>
  </si>
  <si>
    <t>031-983-8413</t>
  </si>
  <si>
    <t>대건환경</t>
  </si>
  <si>
    <t>2004-01
(2004.06.24)</t>
    <phoneticPr fontId="6" type="noConversion"/>
  </si>
  <si>
    <t>고왕표</t>
  </si>
  <si>
    <t>양촌면 양곡리 292-3 효원나동 6호</t>
  </si>
  <si>
    <t>아로마환경㈜</t>
  </si>
  <si>
    <t>2006-2
(2006.06.07)</t>
    <phoneticPr fontId="6" type="noConversion"/>
  </si>
  <si>
    <t>김준근</t>
  </si>
  <si>
    <t>양촌면 양곡리 293-7</t>
  </si>
  <si>
    <t>031-981-1123</t>
  </si>
  <si>
    <t>진명기업㈜</t>
  </si>
  <si>
    <t>2006-08
(2006.10.17)</t>
    <phoneticPr fontId="6" type="noConversion"/>
  </si>
  <si>
    <t>최환준</t>
  </si>
  <si>
    <t>월곶면 갈산리 49-7</t>
  </si>
  <si>
    <t>031-987-2743</t>
  </si>
  <si>
    <t>푸른솔환경</t>
  </si>
  <si>
    <t>2007-06
(2008.11.24)</t>
    <phoneticPr fontId="6" type="noConversion"/>
  </si>
  <si>
    <t>김범태</t>
  </si>
  <si>
    <t>양촌읍 석모리 1010-7 101호</t>
  </si>
  <si>
    <t>까치환경㈜</t>
  </si>
  <si>
    <t>2009-02
(2009.12.31)</t>
    <phoneticPr fontId="6" type="noConversion"/>
  </si>
  <si>
    <t>허은</t>
  </si>
  <si>
    <t>통진읍 가현리 616-1</t>
  </si>
  <si>
    <t>031-997-9437</t>
  </si>
  <si>
    <t>㈜미성철강</t>
  </si>
  <si>
    <t>2010-03
(2010.06.21)</t>
    <phoneticPr fontId="6" type="noConversion"/>
  </si>
  <si>
    <t>최경범</t>
  </si>
  <si>
    <t>양촌면 대포리 2-7</t>
  </si>
  <si>
    <t>031-998-4946</t>
  </si>
  <si>
    <t>㈜씨와이씨통상</t>
  </si>
  <si>
    <t>2011-06
(2011.06.08)</t>
    <phoneticPr fontId="6" type="noConversion"/>
  </si>
  <si>
    <t>김창용</t>
  </si>
  <si>
    <t>월곶면 고막리 10-5번지</t>
  </si>
  <si>
    <t>우성환경</t>
  </si>
  <si>
    <t>2011-13
(2011.09.28)</t>
    <phoneticPr fontId="6" type="noConversion"/>
  </si>
  <si>
    <t>정학중</t>
  </si>
  <si>
    <t>걸포동 1-24 테크노타운 110호</t>
  </si>
  <si>
    <t>㈜클린환경</t>
  </si>
  <si>
    <t>2011-13
(2011.10.10)</t>
    <phoneticPr fontId="6" type="noConversion"/>
  </si>
  <si>
    <t>대곶면 대벽리 70,70-1,-3,-4</t>
  </si>
  <si>
    <t>031-996-4455</t>
  </si>
  <si>
    <t>정진 ENT</t>
  </si>
  <si>
    <t>2011-20
(2011.12.09)</t>
    <phoneticPr fontId="6" type="noConversion"/>
  </si>
  <si>
    <t>이철용</t>
  </si>
  <si>
    <t>사우동 220-7</t>
  </si>
  <si>
    <t>㈜동아자원</t>
  </si>
  <si>
    <t>2011-07
(2011.06.29)</t>
    <phoneticPr fontId="6" type="noConversion"/>
  </si>
  <si>
    <t>고선희</t>
  </si>
  <si>
    <t>하성면 수참리 253</t>
  </si>
  <si>
    <t>031-996-3201</t>
  </si>
  <si>
    <t>유창자원</t>
  </si>
  <si>
    <t>2011-26
(2011.12.12)</t>
    <phoneticPr fontId="6" type="noConversion"/>
  </si>
  <si>
    <t>031-983-1308</t>
  </si>
  <si>
    <t>지구이앤에스㈜</t>
  </si>
  <si>
    <t>2011-17, 18
(2012.01.12)</t>
    <phoneticPr fontId="6" type="noConversion"/>
  </si>
  <si>
    <t>김원훈</t>
  </si>
  <si>
    <t>걸포동 1-24 테크노타운 나동 121호</t>
  </si>
  <si>
    <t>대륙메탈</t>
  </si>
  <si>
    <t>2011-273
(2012.02.08)</t>
    <phoneticPr fontId="6" type="noConversion"/>
  </si>
  <si>
    <t>임동철</t>
  </si>
  <si>
    <t>하성면 원산리 548</t>
  </si>
  <si>
    <t>㈜에프엠스틸</t>
  </si>
  <si>
    <t>2012-14
(2012.02.08)</t>
    <phoneticPr fontId="6" type="noConversion"/>
  </si>
  <si>
    <t>이준석</t>
  </si>
  <si>
    <t>양촌읍 양곡리 280-1</t>
  </si>
  <si>
    <t>032-563-4453</t>
  </si>
  <si>
    <t>㈜디에스리싸이클링</t>
  </si>
  <si>
    <t>2011-14
(2012.02.28)</t>
    <phoneticPr fontId="6" type="noConversion"/>
  </si>
  <si>
    <t>최재원</t>
  </si>
  <si>
    <t>하성면 양택리 114-2</t>
  </si>
  <si>
    <t>031-996-5711</t>
  </si>
  <si>
    <t>팔도리싸이클링</t>
  </si>
  <si>
    <t>2012-18
(2012.05.03)</t>
    <phoneticPr fontId="6" type="noConversion"/>
  </si>
  <si>
    <t>윤재호,윤재성</t>
  </si>
  <si>
    <t>통진읍 동을산리38-4</t>
  </si>
  <si>
    <t>㈜미래이앤알</t>
  </si>
  <si>
    <t>2012-19
(2012.05.15)</t>
    <phoneticPr fontId="6" type="noConversion"/>
  </si>
  <si>
    <t>김송희</t>
  </si>
  <si>
    <t>고촌읍 신곡리 467-1</t>
  </si>
  <si>
    <t>㈜선풍산업</t>
  </si>
  <si>
    <t>2011-19
(2012.05.16)</t>
    <phoneticPr fontId="6" type="noConversion"/>
  </si>
  <si>
    <t>대곶면 석정리 111-96</t>
  </si>
  <si>
    <t>031-983-9887</t>
  </si>
  <si>
    <t>2012-20
(2012.07.03)</t>
    <phoneticPr fontId="6" type="noConversion"/>
  </si>
  <si>
    <t>서영석</t>
  </si>
  <si>
    <t>통진읍 서암리 714-7</t>
  </si>
  <si>
    <t>031-998-8701</t>
  </si>
  <si>
    <t>현대환경개발㈜</t>
  </si>
  <si>
    <t>2013-05
(2013.04.04)</t>
    <phoneticPr fontId="6" type="noConversion"/>
  </si>
  <si>
    <t>윤미애</t>
  </si>
  <si>
    <t>통진읍 옹정리 325-13</t>
  </si>
  <si>
    <t>031-998-7881</t>
  </si>
  <si>
    <t>코리아환경</t>
  </si>
  <si>
    <t>2013-06
(2013.04.04)</t>
    <phoneticPr fontId="6" type="noConversion"/>
  </si>
  <si>
    <t>권미연</t>
  </si>
  <si>
    <t>양촌읍 양곡3로 153</t>
  </si>
  <si>
    <t>골드환경</t>
  </si>
  <si>
    <t>2013-11
(2013.08.26)</t>
    <phoneticPr fontId="6" type="noConversion"/>
  </si>
  <si>
    <t>함대현</t>
  </si>
  <si>
    <t>월곶면 포내리 131-2</t>
  </si>
  <si>
    <t>(주)대한리사이클링</t>
  </si>
  <si>
    <t>2013-95
(2013.10.08)</t>
    <phoneticPr fontId="6" type="noConversion"/>
  </si>
  <si>
    <t>박몽룡</t>
  </si>
  <si>
    <t>양촌읍 구래리 162,162-1</t>
  </si>
  <si>
    <t>031-984-0546</t>
  </si>
  <si>
    <t>주영자원</t>
  </si>
  <si>
    <t>2013-99
(2013.12.06)</t>
    <phoneticPr fontId="6" type="noConversion"/>
  </si>
  <si>
    <t>박우필</t>
  </si>
  <si>
    <t>통진읍 귀전리 677-1</t>
  </si>
  <si>
    <t>031-998-1185</t>
  </si>
  <si>
    <t>남매자원</t>
  </si>
  <si>
    <t>2013-104
(2013.11.14)</t>
    <phoneticPr fontId="6" type="noConversion"/>
  </si>
  <si>
    <t>양동임</t>
  </si>
  <si>
    <t>대곶면 율생리 579-1</t>
  </si>
  <si>
    <t>(주)김포신도시환경</t>
  </si>
  <si>
    <t>2013-105
(2013.11.18)</t>
    <phoneticPr fontId="6" type="noConversion"/>
  </si>
  <si>
    <t>이남훈</t>
  </si>
  <si>
    <t>하성면 전류리 278-4</t>
  </si>
  <si>
    <t>031-997-4141</t>
  </si>
  <si>
    <t>김포사랑</t>
  </si>
  <si>
    <t>2013-107
(2013.11.14)</t>
    <phoneticPr fontId="6" type="noConversion"/>
  </si>
  <si>
    <t>정동재</t>
  </si>
  <si>
    <t>대곶면 송마리 290-4 2층</t>
  </si>
  <si>
    <t>031-982-1012</t>
  </si>
  <si>
    <t>신성</t>
  </si>
  <si>
    <t>2013-111
(2013.12.03)</t>
    <phoneticPr fontId="6" type="noConversion"/>
  </si>
  <si>
    <t>신승민</t>
  </si>
  <si>
    <t>양촌읍 대포리 40번지외3필지 모아종합유통상가 215호</t>
  </si>
  <si>
    <t>대신자원개발</t>
  </si>
  <si>
    <t>2013-118
(2013.12.13)</t>
    <phoneticPr fontId="6" type="noConversion"/>
  </si>
  <si>
    <t>김형창</t>
  </si>
  <si>
    <t>통진읍 가현리 228-3</t>
  </si>
  <si>
    <t>㈜다흥산업</t>
  </si>
  <si>
    <t>2014-2
(2013.12.13)</t>
    <phoneticPr fontId="6" type="noConversion"/>
  </si>
  <si>
    <t>노진록</t>
  </si>
  <si>
    <t>고촌읍 신곡리 1075빈지외1 아라베스크1001호</t>
  </si>
  <si>
    <t>031-981-9865</t>
  </si>
  <si>
    <t>환영무역</t>
  </si>
  <si>
    <t>2014-19
(2014.03.12)</t>
    <phoneticPr fontId="6" type="noConversion"/>
  </si>
  <si>
    <t>김광현</t>
  </si>
  <si>
    <t>하성면 전류리 30-2</t>
  </si>
  <si>
    <t>㈜지산환경</t>
  </si>
  <si>
    <t>2014-18
(2014.06.12)</t>
    <phoneticPr fontId="6" type="noConversion"/>
  </si>
  <si>
    <t>대곶면 대능리 284-</t>
  </si>
  <si>
    <t>031-984-6674</t>
  </si>
  <si>
    <t>㈜덕정</t>
  </si>
  <si>
    <t>2014-26
(2014.09.22)</t>
    <phoneticPr fontId="6" type="noConversion"/>
  </si>
  <si>
    <t>김덕희</t>
  </si>
  <si>
    <t>걸포동 1-24</t>
  </si>
  <si>
    <t>㈜자활비전</t>
  </si>
  <si>
    <t>2014-27
(2014.10.08)</t>
    <phoneticPr fontId="6" type="noConversion"/>
  </si>
  <si>
    <t>성상헌</t>
  </si>
  <si>
    <t>통진읍 귀전리 565-3,-4</t>
  </si>
  <si>
    <t>㈜청명개발</t>
  </si>
  <si>
    <t>2014-28
(2014.11.04)</t>
    <phoneticPr fontId="6" type="noConversion"/>
  </si>
  <si>
    <t>최운선</t>
  </si>
  <si>
    <t>고촌읍 신곡리 1075-1, 아라베스크1001호</t>
  </si>
  <si>
    <t>해성상사</t>
  </si>
  <si>
    <t>2014-23
(2014.12.18)</t>
    <phoneticPr fontId="6" type="noConversion"/>
  </si>
  <si>
    <t>박귀용</t>
  </si>
  <si>
    <t>양촌읍 학운리 31-1</t>
  </si>
  <si>
    <t>031-984-4620</t>
  </si>
  <si>
    <t>덕일철강</t>
  </si>
  <si>
    <t>2015-5
(2015.01.16)</t>
    <phoneticPr fontId="6" type="noConversion"/>
  </si>
  <si>
    <t>이경숙</t>
  </si>
  <si>
    <t>통진읍 가현리 733-3번지 나동</t>
  </si>
  <si>
    <t>알뜰천국</t>
  </si>
  <si>
    <t>2015-4
(2015.04.01.)</t>
    <phoneticPr fontId="6" type="noConversion"/>
  </si>
  <si>
    <t>현광석</t>
  </si>
  <si>
    <t>양촌읍 석모로44번길 79-1</t>
  </si>
  <si>
    <t>2015-6
(2015.03.04)</t>
    <phoneticPr fontId="6" type="noConversion"/>
  </si>
  <si>
    <t>이병길</t>
  </si>
  <si>
    <t>걸포동 1-24번지 김포현대공구타운 가동 1층 92호</t>
  </si>
  <si>
    <t>쳥명씨앤</t>
  </si>
  <si>
    <t>2015-12
(2015.05.07.)</t>
    <phoneticPr fontId="6" type="noConversion"/>
  </si>
  <si>
    <t>하순호</t>
  </si>
  <si>
    <t>통진읍 귀전리 605-4</t>
  </si>
  <si>
    <t>031-983-3885</t>
  </si>
  <si>
    <t>강서이앤에스</t>
  </si>
  <si>
    <t>2015-15
(2015.06.23)</t>
    <phoneticPr fontId="6" type="noConversion"/>
  </si>
  <si>
    <t>모봉수</t>
  </si>
  <si>
    <t>걸포동 1-24번지 테크노타운 나동 121호</t>
  </si>
  <si>
    <t>김포미래환경</t>
  </si>
  <si>
    <t>2015-8
(2015.07.23)</t>
    <phoneticPr fontId="6" type="noConversion"/>
  </si>
  <si>
    <t>신애영</t>
  </si>
  <si>
    <t>031-997-1929</t>
  </si>
  <si>
    <t>2015-22
(2015.11.27)</t>
    <phoneticPr fontId="6" type="noConversion"/>
  </si>
  <si>
    <t>정재용</t>
  </si>
  <si>
    <t>양촌읍 대포리 40-10번지, C동 204호</t>
  </si>
  <si>
    <t>031-988-4564</t>
  </si>
  <si>
    <t>선용RC</t>
  </si>
  <si>
    <t>2015-23(2016.01.05)
2015-24(2016.01.05)</t>
  </si>
  <si>
    <t>윤창원</t>
  </si>
  <si>
    <t>금포로 1117-18, 가동 2층 35호(걸포동)</t>
  </si>
  <si>
    <t>대풍환경</t>
  </si>
  <si>
    <t>2015-25
(2016.01.06)</t>
    <phoneticPr fontId="6" type="noConversion"/>
  </si>
  <si>
    <t>박용서</t>
  </si>
  <si>
    <t>월곶면 김포대학로 30, 101호</t>
  </si>
  <si>
    <t>환경자원태광</t>
  </si>
  <si>
    <t>2016-05
(2016.05.31)</t>
    <phoneticPr fontId="6" type="noConversion"/>
  </si>
  <si>
    <t>박재용</t>
  </si>
  <si>
    <t>통진읍 고척로 105-24</t>
  </si>
  <si>
    <t>031-987-8993</t>
  </si>
  <si>
    <t>김포창대환경</t>
  </si>
  <si>
    <t>2016-06
(2016.05.25)</t>
    <phoneticPr fontId="6" type="noConversion"/>
  </si>
  <si>
    <t>신한샘</t>
  </si>
  <si>
    <t>대곶면 쇄암로117번길 56, 나동</t>
  </si>
  <si>
    <t>(주)오성그린환경</t>
  </si>
  <si>
    <t>2016-08(2016.05.30)
2016-09(2016.05.30)</t>
  </si>
  <si>
    <t>하성면 동마동로 22</t>
  </si>
  <si>
    <t>031-985-8071</t>
  </si>
  <si>
    <t>연합상사</t>
  </si>
  <si>
    <t>2016-10
(2016.06.23)</t>
    <phoneticPr fontId="6" type="noConversion"/>
  </si>
  <si>
    <t>황규웅</t>
  </si>
  <si>
    <t>대곶면 대곶북로 124-43</t>
  </si>
  <si>
    <t>031-988-0860</t>
  </si>
  <si>
    <t>피에스환경</t>
  </si>
  <si>
    <t>2016-11
(2016.07.14)</t>
    <phoneticPr fontId="6" type="noConversion"/>
  </si>
  <si>
    <t>이강락</t>
  </si>
  <si>
    <t>대곶면 송마리 459-2</t>
    <phoneticPr fontId="15" type="noConversion"/>
  </si>
  <si>
    <t>1688-4514</t>
  </si>
  <si>
    <t>(주)가나환경</t>
  </si>
  <si>
    <t>2016-12
(2016.10.06)</t>
    <phoneticPr fontId="6" type="noConversion"/>
  </si>
  <si>
    <t>조상형</t>
  </si>
  <si>
    <t>고촌읍 김포대로 349, 503호(고촌읍, 아라베스트)</t>
  </si>
  <si>
    <t>오른환경</t>
  </si>
  <si>
    <t>2016-14
(2016.11.08)</t>
    <phoneticPr fontId="6" type="noConversion"/>
  </si>
  <si>
    <t>최동일</t>
  </si>
  <si>
    <t>중봉1로 84 지층 106호</t>
  </si>
  <si>
    <t>031-986-1476</t>
  </si>
  <si>
    <t>㈜경영개발</t>
  </si>
  <si>
    <t>2016-15
(2016.11.30)</t>
    <phoneticPr fontId="6" type="noConversion"/>
  </si>
  <si>
    <t>강창석</t>
  </si>
  <si>
    <t>전원로 32, 상가동 지하층 B111호</t>
  </si>
  <si>
    <t>031-982-1042</t>
  </si>
  <si>
    <t>광명시계</t>
    <phoneticPr fontId="15" type="noConversion"/>
  </si>
  <si>
    <t>광명시</t>
    <phoneticPr fontId="15" type="noConversion"/>
  </si>
  <si>
    <t>안흥정화㈜</t>
    <phoneticPr fontId="15" type="noConversion"/>
  </si>
  <si>
    <t>96-9
1987-12-30</t>
  </si>
  <si>
    <t>박세용</t>
  </si>
  <si>
    <t>도덕로28번안길 7</t>
  </si>
  <si>
    <t>02-2612-2527</t>
    <phoneticPr fontId="15" type="noConversion"/>
  </si>
  <si>
    <t>원진기업㈜</t>
    <phoneticPr fontId="15" type="noConversion"/>
  </si>
  <si>
    <t>96-7
1988-12-27</t>
  </si>
  <si>
    <t>금오로 770</t>
  </si>
  <si>
    <t>02-891-6484</t>
    <phoneticPr fontId="15" type="noConversion"/>
  </si>
  <si>
    <t>광명산업㈜</t>
    <phoneticPr fontId="15" type="noConversion"/>
  </si>
  <si>
    <t>96-3
1987-12-30</t>
  </si>
  <si>
    <t xml:space="preserve">하안로 60 </t>
  </si>
  <si>
    <t>02-897-4617</t>
    <phoneticPr fontId="15" type="noConversion"/>
  </si>
  <si>
    <t>㈜대정</t>
    <phoneticPr fontId="15" type="noConversion"/>
  </si>
  <si>
    <t>96-6
1988-12-23</t>
  </si>
  <si>
    <t>김형열</t>
  </si>
  <si>
    <t>범안로 1039</t>
  </si>
  <si>
    <t>02-896-0480</t>
    <phoneticPr fontId="15" type="noConversion"/>
  </si>
  <si>
    <t>남부환경㈜</t>
    <phoneticPr fontId="15" type="noConversion"/>
  </si>
  <si>
    <t>96-4
1990-12-30</t>
  </si>
  <si>
    <t>최민종</t>
  </si>
  <si>
    <t>하안로287번길 15</t>
  </si>
  <si>
    <t>02-894-2531</t>
    <phoneticPr fontId="15" type="noConversion"/>
  </si>
  <si>
    <t>㈜한일기연</t>
    <phoneticPr fontId="15" type="noConversion"/>
  </si>
  <si>
    <t>96-5
1987-12-30</t>
  </si>
  <si>
    <t>김문수</t>
  </si>
  <si>
    <t>하안로 294-7</t>
  </si>
  <si>
    <t>02-896-4524</t>
    <phoneticPr fontId="15" type="noConversion"/>
  </si>
  <si>
    <t>원진㈜</t>
    <phoneticPr fontId="15" type="noConversion"/>
  </si>
  <si>
    <t>96-2
1988-09-06</t>
  </si>
  <si>
    <t>장흥수</t>
  </si>
  <si>
    <t>신촌로15번길 22</t>
  </si>
  <si>
    <t>02-2686-9645</t>
    <phoneticPr fontId="15" type="noConversion"/>
  </si>
  <si>
    <t>백제산업㈜</t>
    <phoneticPr fontId="15" type="noConversion"/>
  </si>
  <si>
    <t>96-8
1996-06-18</t>
  </si>
  <si>
    <t>김은호</t>
  </si>
  <si>
    <t>소하동 1239</t>
    <phoneticPr fontId="15" type="noConversion"/>
  </si>
  <si>
    <t>02-893-2531</t>
  </si>
  <si>
    <t>공주환경자원</t>
    <phoneticPr fontId="15" type="noConversion"/>
  </si>
  <si>
    <t>11-4
2011-06-23</t>
  </si>
  <si>
    <t>권중숙</t>
  </si>
  <si>
    <t>소하동 1337-10</t>
    <phoneticPr fontId="15" type="noConversion"/>
  </si>
  <si>
    <t>02-865-1300</t>
  </si>
  <si>
    <t>백산통운㈜</t>
    <phoneticPr fontId="15" type="noConversion"/>
  </si>
  <si>
    <t>11-3
2011-03-15</t>
  </si>
  <si>
    <t>오수만</t>
  </si>
  <si>
    <t>광명동 233-1</t>
    <phoneticPr fontId="15" type="noConversion"/>
  </si>
  <si>
    <t>02-2612-4197</t>
  </si>
  <si>
    <t>대영자원</t>
    <phoneticPr fontId="15" type="noConversion"/>
  </si>
  <si>
    <t>96-2
1988-09-11</t>
  </si>
  <si>
    <t>황대영</t>
  </si>
  <si>
    <t>사성로46번길28(광명동)</t>
    <phoneticPr fontId="15" type="noConversion"/>
  </si>
  <si>
    <t>02-2613-3986</t>
  </si>
  <si>
    <t>강원바이오</t>
    <phoneticPr fontId="15" type="noConversion"/>
  </si>
  <si>
    <t>96-2
1988-09-12</t>
  </si>
  <si>
    <t>김형준</t>
  </si>
  <si>
    <t>오리로876번길30(철산동)</t>
    <phoneticPr fontId="15" type="noConversion"/>
  </si>
  <si>
    <t>02-2060-6200</t>
  </si>
  <si>
    <t>96-2
1988-09-13</t>
  </si>
  <si>
    <t>서광덕</t>
  </si>
  <si>
    <t>오리로1011(광명동)</t>
    <phoneticPr fontId="15" type="noConversion"/>
  </si>
  <si>
    <t>02-2688-0056</t>
  </si>
  <si>
    <t>㈜평화자원</t>
    <phoneticPr fontId="15" type="noConversion"/>
  </si>
  <si>
    <t>96-2
1988-09-14</t>
  </si>
  <si>
    <t>고영승</t>
  </si>
  <si>
    <t>오리로494번길8-1(소하동)</t>
    <phoneticPr fontId="15" type="noConversion"/>
  </si>
  <si>
    <t>02-898-7842</t>
  </si>
  <si>
    <t>96-2
1988-09-15</t>
  </si>
  <si>
    <t>정창영</t>
  </si>
  <si>
    <t>오리로887(철산동)</t>
    <phoneticPr fontId="15" type="noConversion"/>
  </si>
  <si>
    <t>진도산업</t>
    <phoneticPr fontId="15" type="noConversion"/>
  </si>
  <si>
    <t>00-2
2000-04-25</t>
  </si>
  <si>
    <t>현진옥</t>
  </si>
  <si>
    <t>광명동380-2</t>
    <phoneticPr fontId="15" type="noConversion"/>
  </si>
  <si>
    <t>02-2618-7520</t>
  </si>
  <si>
    <t>광동실업</t>
    <phoneticPr fontId="15" type="noConversion"/>
  </si>
  <si>
    <t>11-1
2010-12-27</t>
  </si>
  <si>
    <t>유애자</t>
  </si>
  <si>
    <t>하안동 305-6</t>
    <phoneticPr fontId="15" type="noConversion"/>
  </si>
  <si>
    <t>02-899-4597</t>
  </si>
  <si>
    <t>삼광개발</t>
    <phoneticPr fontId="15" type="noConversion"/>
  </si>
  <si>
    <t>12-1
2012-09-24</t>
  </si>
  <si>
    <t>강순보</t>
  </si>
  <si>
    <t>하안동 605-2</t>
    <phoneticPr fontId="15" type="noConversion"/>
  </si>
  <si>
    <t>070-426-0403</t>
  </si>
  <si>
    <t>광명환경</t>
    <phoneticPr fontId="15" type="noConversion"/>
  </si>
  <si>
    <t>15-1
2015-11-25</t>
  </si>
  <si>
    <t>이희자</t>
  </si>
  <si>
    <t>새터로 96</t>
  </si>
  <si>
    <t>02-2683-6655</t>
  </si>
  <si>
    <t>광주시계</t>
    <phoneticPr fontId="15" type="noConversion"/>
  </si>
  <si>
    <t>광주시</t>
    <phoneticPr fontId="15" type="noConversion"/>
  </si>
  <si>
    <t>경안환경㈜</t>
    <phoneticPr fontId="15" type="noConversion"/>
  </si>
  <si>
    <t>1997-14 (1997.08.29)
1997-15 (1997.08.29)</t>
    <phoneticPr fontId="15" type="noConversion"/>
  </si>
  <si>
    <t>하성순</t>
    <phoneticPr fontId="15" type="noConversion"/>
  </si>
  <si>
    <t>곤지암읍삼리575번지</t>
    <phoneticPr fontId="15" type="noConversion"/>
  </si>
  <si>
    <t>031-764-7070</t>
    <phoneticPr fontId="15" type="noConversion"/>
  </si>
  <si>
    <t>광우환경㈜</t>
    <phoneticPr fontId="15" type="noConversion"/>
  </si>
  <si>
    <t xml:space="preserve">1997-10 (1997.08.02)
1997-05 (1997.08.02) </t>
    <phoneticPr fontId="15" type="noConversion"/>
  </si>
  <si>
    <t>박종범</t>
    <phoneticPr fontId="15" type="noConversion"/>
  </si>
  <si>
    <t>초월읍 지월리 64-1</t>
    <phoneticPr fontId="15" type="noConversion"/>
  </si>
  <si>
    <t>031-765-4047</t>
    <phoneticPr fontId="15" type="noConversion"/>
  </si>
  <si>
    <t>광주환경㈜</t>
    <phoneticPr fontId="15" type="noConversion"/>
  </si>
  <si>
    <t xml:space="preserve">1997-09 (1995.03.11)
1997-07 (1995.03.11)       </t>
    <phoneticPr fontId="15" type="noConversion"/>
  </si>
  <si>
    <t>신현대</t>
    <phoneticPr fontId="15" type="noConversion"/>
  </si>
  <si>
    <t>초월읍 도평길 207-14</t>
    <phoneticPr fontId="15" type="noConversion"/>
  </si>
  <si>
    <t>031-763-5600</t>
    <phoneticPr fontId="15" type="noConversion"/>
  </si>
  <si>
    <t>송정환경미화㈜</t>
    <phoneticPr fontId="15" type="noConversion"/>
  </si>
  <si>
    <t>1997-12 (1997.08.02)
1997-06 (1997.08.02)</t>
    <phoneticPr fontId="15" type="noConversion"/>
  </si>
  <si>
    <t>박오차</t>
    <phoneticPr fontId="15" type="noConversion"/>
  </si>
  <si>
    <t>초월읍 산수로 105</t>
    <phoneticPr fontId="15" type="noConversion"/>
  </si>
  <si>
    <t>031-765-3556</t>
    <phoneticPr fontId="15" type="noConversion"/>
  </si>
  <si>
    <t>녹색환경산업㈜</t>
  </si>
  <si>
    <t xml:space="preserve">2002-02                       (2002.05.21)                 </t>
  </si>
  <si>
    <t>권오복</t>
  </si>
  <si>
    <t>초월읍 지월리 158-3</t>
  </si>
  <si>
    <t>031-797-0101</t>
  </si>
  <si>
    <t>대우환경</t>
  </si>
  <si>
    <t>2002-03
(2002.11.02)</t>
  </si>
  <si>
    <t>유영희</t>
  </si>
  <si>
    <t>초월읍 용수리 65-10</t>
  </si>
  <si>
    <t>031-767-6588</t>
  </si>
  <si>
    <t>주신환경㈜</t>
  </si>
  <si>
    <t>2002-04 (2001.05.09)              2001-02 (2001.07.20)</t>
  </si>
  <si>
    <t>송경환</t>
  </si>
  <si>
    <t>초월읍 용수리 495</t>
    <phoneticPr fontId="15" type="noConversion"/>
  </si>
  <si>
    <t>031-766-8851</t>
  </si>
  <si>
    <t>생활/사업장</t>
    <phoneticPr fontId="6" type="noConversion"/>
  </si>
  <si>
    <t>(주)에코그린</t>
  </si>
  <si>
    <t>2003-03 (2003.04.28)                1994-01 (1994.04.28)</t>
    <phoneticPr fontId="15" type="noConversion"/>
  </si>
  <si>
    <t>김기학</t>
    <phoneticPr fontId="15" type="noConversion"/>
  </si>
  <si>
    <t>곤지암읍 열미리 440-5</t>
    <phoneticPr fontId="15" type="noConversion"/>
  </si>
  <si>
    <t>031-763-9494</t>
    <phoneticPr fontId="15" type="noConversion"/>
  </si>
  <si>
    <t>군포시계</t>
    <phoneticPr fontId="15" type="noConversion"/>
  </si>
  <si>
    <t>군포시</t>
    <phoneticPr fontId="15" type="noConversion"/>
  </si>
  <si>
    <t>군포위생㈜</t>
  </si>
  <si>
    <t>1
(1979.10.26)</t>
    <phoneticPr fontId="15" type="noConversion"/>
  </si>
  <si>
    <t>원성희</t>
  </si>
  <si>
    <t>벌새전리길 9 (당정동)</t>
  </si>
  <si>
    <t>031-452-0615</t>
  </si>
  <si>
    <t>㈜신영개발</t>
  </si>
  <si>
    <t>4
(1982.07.20)</t>
    <phoneticPr fontId="15" type="noConversion"/>
  </si>
  <si>
    <t>정현숙</t>
    <phoneticPr fontId="15" type="noConversion"/>
  </si>
  <si>
    <t>군포로627번길 16, 2층 (금정동)</t>
  </si>
  <si>
    <t>031-459-4366</t>
  </si>
  <si>
    <t>우주환경㈜</t>
  </si>
  <si>
    <t>7
(1982.05.13)</t>
    <phoneticPr fontId="15" type="noConversion"/>
  </si>
  <si>
    <t>송기열</t>
    <phoneticPr fontId="15" type="noConversion"/>
  </si>
  <si>
    <t>공단로 266 (금정동)</t>
  </si>
  <si>
    <t>031-429-3502</t>
  </si>
  <si>
    <t>동우환경(자)</t>
  </si>
  <si>
    <t>9
(1982.08.07)</t>
    <phoneticPr fontId="15" type="noConversion"/>
  </si>
  <si>
    <t>임완수</t>
  </si>
  <si>
    <t>엘에스로166번길 15-14 (금정동)</t>
  </si>
  <si>
    <t>031-477-9015</t>
  </si>
  <si>
    <t>청수환경㈜</t>
  </si>
  <si>
    <t>16
(1988.03.08)</t>
    <phoneticPr fontId="15" type="noConversion"/>
  </si>
  <si>
    <t>신정군</t>
    <phoneticPr fontId="15" type="noConversion"/>
  </si>
  <si>
    <t>031-477-1041</t>
  </si>
  <si>
    <t>(자)평촌</t>
  </si>
  <si>
    <t>17
(1995.03.08)</t>
    <phoneticPr fontId="15" type="noConversion"/>
  </si>
  <si>
    <t>황호문</t>
    <phoneticPr fontId="15" type="noConversion"/>
  </si>
  <si>
    <t>당정로76번길 1 (당정동)</t>
  </si>
  <si>
    <t>031-453-5345</t>
  </si>
  <si>
    <t>삼일산업</t>
  </si>
  <si>
    <t>13
(1983.02.28)</t>
    <phoneticPr fontId="15" type="noConversion"/>
  </si>
  <si>
    <t>강준석</t>
    <phoneticPr fontId="15" type="noConversion"/>
  </si>
  <si>
    <t>농심로 49 (당정동)</t>
  </si>
  <si>
    <t>031-459-7611</t>
  </si>
  <si>
    <t>㈜두성</t>
  </si>
  <si>
    <t>5
(1981.11.21.)</t>
    <phoneticPr fontId="15" type="noConversion"/>
  </si>
  <si>
    <t>전점복</t>
  </si>
  <si>
    <t>군포로627번길 16 (금정동)</t>
  </si>
  <si>
    <t>031-452-0068</t>
  </si>
  <si>
    <t>동양환경산업(자)</t>
  </si>
  <si>
    <t>6(1981.12.12.)
38(2001.5.30.)</t>
    <phoneticPr fontId="15" type="noConversion"/>
  </si>
  <si>
    <t>신정군</t>
  </si>
  <si>
    <t>원진개발㈜</t>
  </si>
  <si>
    <t>10(1982.08.24)
37(2001.05.25.)</t>
    <phoneticPr fontId="15" type="noConversion"/>
  </si>
  <si>
    <t>이수건</t>
  </si>
  <si>
    <t>고산로724번길 7-19, 101호 (산본동)</t>
  </si>
  <si>
    <t>031-455-7789</t>
  </si>
  <si>
    <t>동우정화㈜</t>
  </si>
  <si>
    <t>12
(1982.12.29)</t>
    <phoneticPr fontId="15" type="noConversion"/>
  </si>
  <si>
    <t>신상철</t>
  </si>
  <si>
    <t>대명개발(합)</t>
  </si>
  <si>
    <t>14(1987.07.06)
42(2001.07.20)</t>
    <phoneticPr fontId="15" type="noConversion"/>
  </si>
  <si>
    <t>권병문</t>
  </si>
  <si>
    <t>031-455-4992</t>
  </si>
  <si>
    <t>부곡환경㈜</t>
  </si>
  <si>
    <t>29(1997.02.18)
19(1997.11.25)</t>
    <phoneticPr fontId="15" type="noConversion"/>
  </si>
  <si>
    <t>황호문</t>
  </si>
  <si>
    <t>031-453-5377</t>
  </si>
  <si>
    <t>진에코</t>
  </si>
  <si>
    <t>32
(2000.02.17)</t>
    <phoneticPr fontId="15" type="noConversion"/>
  </si>
  <si>
    <t>김순화</t>
  </si>
  <si>
    <t>산본로386번길 61, 1124동 803호 (산본동, 백합아파트)</t>
  </si>
  <si>
    <t>031-458-2000</t>
  </si>
  <si>
    <t>광동산업㈜</t>
  </si>
  <si>
    <t>20(1996.11.13)
86(2015.09.22)</t>
    <phoneticPr fontId="15" type="noConversion"/>
  </si>
  <si>
    <t>산본로198번길 27 (당동)</t>
  </si>
  <si>
    <t>031-397-8700</t>
  </si>
  <si>
    <t>고려환경㈜</t>
  </si>
  <si>
    <t>24
(1998.10.23)</t>
    <phoneticPr fontId="15" type="noConversion"/>
  </si>
  <si>
    <t>나승천</t>
  </si>
  <si>
    <t>당동로32번안길 41 (당동)</t>
  </si>
  <si>
    <t>031-456-9791</t>
  </si>
  <si>
    <t>성산개발㈜</t>
  </si>
  <si>
    <t>39
(2001.06.25)</t>
    <phoneticPr fontId="15" type="noConversion"/>
  </si>
  <si>
    <t>윤창식</t>
  </si>
  <si>
    <t>산본로198번길 32, 102호 (당동)</t>
  </si>
  <si>
    <t>031-456-7833</t>
  </si>
  <si>
    <t>삼흥환경건설㈜</t>
  </si>
  <si>
    <t>52
(2006.06.16)</t>
    <phoneticPr fontId="15" type="noConversion"/>
  </si>
  <si>
    <t>성백정</t>
  </si>
  <si>
    <t>고산로151번길 7, 501-502호 (당정동)</t>
  </si>
  <si>
    <t>031-477-3114</t>
  </si>
  <si>
    <t>㈜한국이알티</t>
  </si>
  <si>
    <t>56
(2007.03.16)</t>
    <phoneticPr fontId="15" type="noConversion"/>
  </si>
  <si>
    <t>이진범</t>
  </si>
  <si>
    <t>산본로323번길 16-5, 601호 (산본동)</t>
  </si>
  <si>
    <t>031-395-5550</t>
  </si>
  <si>
    <t>신성환경자원</t>
  </si>
  <si>
    <t>58
(2007.05.25)
81
(2012.11.15.)</t>
    <phoneticPr fontId="15" type="noConversion"/>
  </si>
  <si>
    <t>김선옥</t>
  </si>
  <si>
    <t>대야2로 147, 101호 (대야미동)</t>
  </si>
  <si>
    <t>031-395-7333</t>
  </si>
  <si>
    <t>㈜제이에스환경</t>
  </si>
  <si>
    <t>60
(2007.09.18)</t>
    <phoneticPr fontId="15" type="noConversion"/>
  </si>
  <si>
    <t>한동습</t>
  </si>
  <si>
    <t>번영로 179-49 (부곡동)</t>
  </si>
  <si>
    <t>031-462-3358</t>
  </si>
  <si>
    <t>세일인터네셔날</t>
  </si>
  <si>
    <t>66
(2008.09.09)</t>
    <phoneticPr fontId="15" type="noConversion"/>
  </si>
  <si>
    <t>백종복</t>
  </si>
  <si>
    <t>금당로17번길 14, 201호 (당동)</t>
  </si>
  <si>
    <t>031-348-1133</t>
  </si>
  <si>
    <t>두리종합물류</t>
  </si>
  <si>
    <t>72
(2011.11.10)</t>
    <phoneticPr fontId="15" type="noConversion"/>
  </si>
  <si>
    <t>홍희창</t>
  </si>
  <si>
    <t>당정역로4번길 11, 116호 (당정동, 유영타운)</t>
  </si>
  <si>
    <t>031-455-3800</t>
  </si>
  <si>
    <t>광진테코㈜</t>
  </si>
  <si>
    <t>74
(2012.06.04)</t>
    <phoneticPr fontId="15" type="noConversion"/>
  </si>
  <si>
    <t>번영로 559, 310호(금정동)</t>
  </si>
  <si>
    <t>대덕스크랩</t>
  </si>
  <si>
    <t>82
(2013.07.03)</t>
    <phoneticPr fontId="15" type="noConversion"/>
  </si>
  <si>
    <t>정순창</t>
  </si>
  <si>
    <t xml:space="preserve"> 송부로 273번안길 11-7(부곡동, 1층)</t>
  </si>
  <si>
    <t>031-293-3691</t>
  </si>
  <si>
    <t>(주)씨엔오산업</t>
  </si>
  <si>
    <t>80
(2012.11.06)</t>
    <phoneticPr fontId="15" type="noConversion"/>
  </si>
  <si>
    <t>안광자</t>
  </si>
  <si>
    <t>산본로 63 (당정동)</t>
    <phoneticPr fontId="15" type="noConversion"/>
  </si>
  <si>
    <t>031-424-1107</t>
  </si>
  <si>
    <t>㈜아진개발</t>
    <phoneticPr fontId="15" type="noConversion"/>
  </si>
  <si>
    <t>63
(2007.10.04.)</t>
    <phoneticPr fontId="15" type="noConversion"/>
  </si>
  <si>
    <t>박은혜</t>
    <phoneticPr fontId="15" type="noConversion"/>
  </si>
  <si>
    <t>산본천로12 을지종합상가 B동 32,33호</t>
    <phoneticPr fontId="15" type="noConversion"/>
  </si>
  <si>
    <t>(자)한우환경</t>
    <phoneticPr fontId="15" type="noConversion"/>
  </si>
  <si>
    <t>68
(2009.08.21.)</t>
    <phoneticPr fontId="15" type="noConversion"/>
  </si>
  <si>
    <t>김정헌</t>
    <phoneticPr fontId="15" type="noConversion"/>
  </si>
  <si>
    <t>엘에스로 166번길 15-16(금정동)</t>
    <phoneticPr fontId="15" type="noConversion"/>
  </si>
  <si>
    <t>031-477-3239</t>
    <phoneticPr fontId="15" type="noConversion"/>
  </si>
  <si>
    <t>예성환경산업</t>
    <phoneticPr fontId="15" type="noConversion"/>
  </si>
  <si>
    <t>78
(2012.08.03.)</t>
    <phoneticPr fontId="15" type="noConversion"/>
  </si>
  <si>
    <t>최윤희</t>
    <phoneticPr fontId="15" type="noConversion"/>
  </si>
  <si>
    <t xml:space="preserve">산본동 1119번지 백두한양상가 B31호 </t>
    <phoneticPr fontId="15" type="noConversion"/>
  </si>
  <si>
    <t>031-398-0626</t>
    <phoneticPr fontId="15" type="noConversion"/>
  </si>
  <si>
    <t>한국위험물환경기술㈜</t>
    <phoneticPr fontId="15" type="noConversion"/>
  </si>
  <si>
    <t>87
(2016.02.24.)</t>
    <phoneticPr fontId="15" type="noConversion"/>
  </si>
  <si>
    <t>번영로557번길 46-6 4층</t>
    <phoneticPr fontId="15" type="noConversion"/>
  </si>
  <si>
    <t>031-457-1194</t>
    <phoneticPr fontId="15" type="noConversion"/>
  </si>
  <si>
    <t>대신환경개발</t>
    <phoneticPr fontId="15" type="noConversion"/>
  </si>
  <si>
    <t>88
(2016.04.19.)</t>
    <phoneticPr fontId="15" type="noConversion"/>
  </si>
  <si>
    <t>정인수</t>
    <phoneticPr fontId="15" type="noConversion"/>
  </si>
  <si>
    <t>당산로131번길 19, 104호</t>
    <phoneticPr fontId="15" type="noConversion"/>
  </si>
  <si>
    <t xml:space="preserve">031-429-6496 </t>
    <phoneticPr fontId="15" type="noConversion"/>
  </si>
  <si>
    <t>오산시계</t>
    <phoneticPr fontId="15" type="noConversion"/>
  </si>
  <si>
    <t>오산시</t>
  </si>
  <si>
    <t>㈜석영환경</t>
    <phoneticPr fontId="15" type="noConversion"/>
  </si>
  <si>
    <t>2005-1
(05.06.04)</t>
    <phoneticPr fontId="15" type="noConversion"/>
  </si>
  <si>
    <t xml:space="preserve"> 세남로14번길 20. 101호 (세교동)</t>
  </si>
  <si>
    <t>031-278-0135</t>
    <phoneticPr fontId="15" type="noConversion"/>
  </si>
  <si>
    <t>㈜펩스유통</t>
    <phoneticPr fontId="15" type="noConversion"/>
  </si>
  <si>
    <t>2005-2
(05.12.28)</t>
    <phoneticPr fontId="15" type="noConversion"/>
  </si>
  <si>
    <t>전승철</t>
  </si>
  <si>
    <t xml:space="preserve"> 오산천로 248(오산동)</t>
  </si>
  <si>
    <t>031-374-7277</t>
  </si>
  <si>
    <t>㈜삼정환경</t>
    <phoneticPr fontId="6" type="noConversion"/>
  </si>
  <si>
    <t>2009-1
(09.02.18)</t>
    <phoneticPr fontId="15" type="noConversion"/>
  </si>
  <si>
    <t>오재광</t>
    <phoneticPr fontId="15" type="noConversion"/>
  </si>
  <si>
    <t xml:space="preserve"> 대호로 62번길 9-16. 102호(궐동)</t>
  </si>
  <si>
    <t>031-378-1574</t>
  </si>
  <si>
    <t>크린시티㈜</t>
    <phoneticPr fontId="15" type="noConversion"/>
  </si>
  <si>
    <t>2010-6
(10.10.05)</t>
    <phoneticPr fontId="15" type="noConversion"/>
  </si>
  <si>
    <t xml:space="preserve"> 삼미로 47번길 12-22(내삼미동)</t>
  </si>
  <si>
    <t>031-376-5771</t>
  </si>
  <si>
    <t>㈜믿음환경산업</t>
  </si>
  <si>
    <t>2011-2
(11.01.31)</t>
    <phoneticPr fontId="15" type="noConversion"/>
  </si>
  <si>
    <t>김미자</t>
  </si>
  <si>
    <t xml:space="preserve"> 오산로 247. 301-1호(오산동)</t>
  </si>
  <si>
    <t>031-375-0391</t>
  </si>
  <si>
    <t>2011-8
(11.06.17)</t>
    <phoneticPr fontId="15" type="noConversion"/>
  </si>
  <si>
    <t>심화섭</t>
  </si>
  <si>
    <t xml:space="preserve"> 양산로 351. 101호(양산동)</t>
  </si>
  <si>
    <t>031-376-5255</t>
  </si>
  <si>
    <t>㈜가온
이엔티</t>
  </si>
  <si>
    <t>2012-1
(12.01.11)</t>
    <phoneticPr fontId="15" type="noConversion"/>
  </si>
  <si>
    <t xml:space="preserve"> 경기동로 161-9(부산동)</t>
  </si>
  <si>
    <t>031-376-0940</t>
  </si>
  <si>
    <t>2006-2(06.08.11)</t>
    <phoneticPr fontId="15" type="noConversion"/>
  </si>
  <si>
    <t>신영환경
㈜</t>
    <phoneticPr fontId="15" type="noConversion"/>
  </si>
  <si>
    <t>2011-1
(11.01.12)</t>
    <phoneticPr fontId="15" type="noConversion"/>
  </si>
  <si>
    <t>조성필</t>
  </si>
  <si>
    <t xml:space="preserve"> 궐리사로 38. 하나빌딩 3층(궐동)</t>
  </si>
  <si>
    <t>031-378-5421</t>
  </si>
  <si>
    <t>2008-4(08.10.13)</t>
    <phoneticPr fontId="15" type="noConversion"/>
  </si>
  <si>
    <t>㈜제일환경</t>
  </si>
  <si>
    <t>제4호
(96.05.25)</t>
    <phoneticPr fontId="15" type="noConversion"/>
  </si>
  <si>
    <t>강만성</t>
  </si>
  <si>
    <t xml:space="preserve"> 가장로530번길 5(가장동)</t>
  </si>
  <si>
    <t>031-374-2537</t>
  </si>
  <si>
    <t>제5호(96.05.25)</t>
    <phoneticPr fontId="15" type="noConversion"/>
  </si>
  <si>
    <t>㈜지엔티</t>
  </si>
  <si>
    <t>2006-1
(06.05.26)</t>
    <phoneticPr fontId="15" type="noConversion"/>
  </si>
  <si>
    <t>박미숙</t>
  </si>
  <si>
    <t xml:space="preserve"> 경기대로 178, 816호(원동,비젼탑)</t>
  </si>
  <si>
    <t>031-372-2191</t>
  </si>
  <si>
    <t>2012-8(12.03.22)</t>
    <phoneticPr fontId="15" type="noConversion"/>
  </si>
  <si>
    <t>동인
환경자원</t>
  </si>
  <si>
    <t>2013-1
(13.07.05)</t>
    <phoneticPr fontId="15" type="noConversion"/>
  </si>
  <si>
    <t>신동인</t>
  </si>
  <si>
    <t xml:space="preserve"> 청학로 173번길 21. 대우@제2상가 1층 123호(수청동)</t>
  </si>
  <si>
    <t>031-376-4522</t>
  </si>
  <si>
    <t>2010-1(10.05.14)</t>
    <phoneticPr fontId="15" type="noConversion"/>
  </si>
  <si>
    <t>성우환경</t>
    <phoneticPr fontId="15" type="noConversion"/>
  </si>
  <si>
    <t>2013-3
(13.09.29)</t>
    <phoneticPr fontId="15" type="noConversion"/>
  </si>
  <si>
    <t>유성기</t>
  </si>
  <si>
    <t xml:space="preserve"> 경기대로 178, 1008호(원동,비젼탑)</t>
  </si>
  <si>
    <t>031-377-0998</t>
  </si>
  <si>
    <t>대명산업개발자원</t>
    <phoneticPr fontId="15" type="noConversion"/>
  </si>
  <si>
    <t>2013-4
(13.10.17)</t>
    <phoneticPr fontId="15" type="noConversion"/>
  </si>
  <si>
    <t>정연학</t>
  </si>
  <si>
    <t xml:space="preserve"> 서부로 2번길 83(두곡동)</t>
  </si>
  <si>
    <t>031-378-8553</t>
  </si>
  <si>
    <t>대명환경개발</t>
    <phoneticPr fontId="15" type="noConversion"/>
  </si>
  <si>
    <t>2014-2
(14.03.14)</t>
    <phoneticPr fontId="15" type="noConversion"/>
  </si>
  <si>
    <t>이정훈</t>
  </si>
  <si>
    <t xml:space="preserve"> 서동로 2(벌음동)</t>
  </si>
  <si>
    <t>031-372-1661</t>
  </si>
  <si>
    <t>신화환경
㈜</t>
    <phoneticPr fontId="15" type="noConversion"/>
  </si>
  <si>
    <t>2001-2
(01.03.07)</t>
    <phoneticPr fontId="15" type="noConversion"/>
  </si>
  <si>
    <t>김환성</t>
  </si>
  <si>
    <t xml:space="preserve"> 서동로 65번길 44(서동)</t>
  </si>
  <si>
    <t>031-377-8249</t>
  </si>
  <si>
    <t>미래환경
자원개발㈜</t>
    <phoneticPr fontId="15" type="noConversion"/>
  </si>
  <si>
    <t>2001-4
(01.11.01)</t>
    <phoneticPr fontId="15" type="noConversion"/>
  </si>
  <si>
    <t>김이환외1</t>
  </si>
  <si>
    <t xml:space="preserve"> 독산성로 301(지곶동)</t>
  </si>
  <si>
    <t>031-238-7989</t>
  </si>
  <si>
    <t>대한환경
㈜</t>
    <phoneticPr fontId="15" type="noConversion"/>
  </si>
  <si>
    <t>2002-1
(02.05.09)</t>
    <phoneticPr fontId="15" type="noConversion"/>
  </si>
  <si>
    <t>김근배</t>
  </si>
  <si>
    <t xml:space="preserve"> 경기대로 148번길 8. 3층(원동)</t>
  </si>
  <si>
    <t>031-372-7102</t>
  </si>
  <si>
    <t>2003-1
(03.01.27)</t>
    <phoneticPr fontId="15" type="noConversion"/>
  </si>
  <si>
    <t xml:space="preserve"> 양산로 221(양산동)</t>
  </si>
  <si>
    <t>031-373-2563</t>
  </si>
  <si>
    <t>2007-1
(07.07.19)</t>
    <phoneticPr fontId="15" type="noConversion"/>
  </si>
  <si>
    <t>김계강</t>
  </si>
  <si>
    <t xml:space="preserve"> 청학로 62(청학동)</t>
  </si>
  <si>
    <t>031-375-4113</t>
  </si>
  <si>
    <t>㈜나눔</t>
  </si>
  <si>
    <t>2002-2
(02.07.29)</t>
    <phoneticPr fontId="15" type="noConversion"/>
  </si>
  <si>
    <t>박상원외1</t>
  </si>
  <si>
    <t xml:space="preserve"> 남부대로 342. 청림빌딩 301호(원동)</t>
  </si>
  <si>
    <t>031-376-6135</t>
  </si>
  <si>
    <t>신흥
자원환경</t>
  </si>
  <si>
    <t>2010-3
(10.06.03)</t>
    <phoneticPr fontId="15" type="noConversion"/>
  </si>
  <si>
    <t>오흥민</t>
  </si>
  <si>
    <t xml:space="preserve"> 경기대로 429(수청동)</t>
  </si>
  <si>
    <t>031-354-4986</t>
  </si>
  <si>
    <t>㈜
에코로지스</t>
    <phoneticPr fontId="15" type="noConversion"/>
  </si>
  <si>
    <t>2004-5
(04.10.02)</t>
    <phoneticPr fontId="15" type="noConversion"/>
  </si>
  <si>
    <t>이연한</t>
  </si>
  <si>
    <t xml:space="preserve"> 동부대로 312, 204호(갈곶동,화남빌딩)</t>
  </si>
  <si>
    <t>031-373-3773</t>
  </si>
  <si>
    <t>비젼상사</t>
  </si>
  <si>
    <t>2011-14
(11.09.16)</t>
    <phoneticPr fontId="15" type="noConversion"/>
  </si>
  <si>
    <t>김종민</t>
  </si>
  <si>
    <t xml:space="preserve"> 서동로 53(서동)</t>
  </si>
  <si>
    <t>031-375-5751</t>
  </si>
  <si>
    <t>제일자원환경</t>
    <phoneticPr fontId="15" type="noConversion"/>
  </si>
  <si>
    <t>2012-3
(12.02.10)</t>
    <phoneticPr fontId="15" type="noConversion"/>
  </si>
  <si>
    <t>나대연</t>
  </si>
  <si>
    <t xml:space="preserve"> 수청로8번길 3-1</t>
  </si>
  <si>
    <t>1577-7211</t>
  </si>
  <si>
    <t>㈜성철
환경개발</t>
  </si>
  <si>
    <t>2004-8
(2005.06.08)</t>
    <phoneticPr fontId="15" type="noConversion"/>
  </si>
  <si>
    <t xml:space="preserve"> 가장로 595-49(가장동)</t>
  </si>
  <si>
    <t>031-375-1387</t>
    <phoneticPr fontId="15" type="noConversion"/>
  </si>
  <si>
    <t>디에스이앤이㈜</t>
    <phoneticPr fontId="15" type="noConversion"/>
  </si>
  <si>
    <t>2006-4
(06.11.24)</t>
    <phoneticPr fontId="15" type="noConversion"/>
  </si>
  <si>
    <t xml:space="preserve"> 황새로 149번길 55(누읍동)</t>
  </si>
  <si>
    <t>031-374-4859</t>
    <phoneticPr fontId="15" type="noConversion"/>
  </si>
  <si>
    <t>㈜알엠</t>
    <phoneticPr fontId="15" type="noConversion"/>
  </si>
  <si>
    <t>2013-2
(13.09.13)</t>
    <phoneticPr fontId="15" type="noConversion"/>
  </si>
  <si>
    <t>임범진</t>
  </si>
  <si>
    <t xml:space="preserve"> 동부대로 291-12 (갈곶동)</t>
  </si>
  <si>
    <t>031-372-5144</t>
    <phoneticPr fontId="15" type="noConversion"/>
  </si>
  <si>
    <t>신한환경㈜오산지점</t>
    <phoneticPr fontId="15" type="noConversion"/>
  </si>
  <si>
    <t>2014-3
(14.06.30)</t>
    <phoneticPr fontId="15" type="noConversion"/>
  </si>
  <si>
    <t>홍연택</t>
  </si>
  <si>
    <t xml:space="preserve"> 오산로 385. 102호(궐동)</t>
  </si>
  <si>
    <t>031-378-2738</t>
    <phoneticPr fontId="15" type="noConversion"/>
  </si>
  <si>
    <t>이천시계</t>
    <phoneticPr fontId="15" type="noConversion"/>
  </si>
  <si>
    <t>이천시</t>
    <phoneticPr fontId="15" type="noConversion"/>
  </si>
  <si>
    <t>동림환경㈜</t>
  </si>
  <si>
    <t>제93-1호(1993.04.26)</t>
    <phoneticPr fontId="6" type="noConversion"/>
  </si>
  <si>
    <t>최동섭</t>
  </si>
  <si>
    <t>부발읍 중부대로1390번길 99</t>
  </si>
  <si>
    <t>031-638-5577</t>
  </si>
  <si>
    <t>대림종합산업㈜</t>
  </si>
  <si>
    <t>제94-1호(1994.12.30)</t>
  </si>
  <si>
    <t>최임수</t>
  </si>
  <si>
    <t>부발읍 황무로 1270</t>
  </si>
  <si>
    <t>031-631-1178</t>
  </si>
  <si>
    <t>(주)설봉메트로</t>
  </si>
  <si>
    <t>제94-2호(1994.12.30)
제2000-2호(2000.11.11)</t>
  </si>
  <si>
    <t>조복환</t>
  </si>
  <si>
    <t>부발읍 경충대로 1900</t>
  </si>
  <si>
    <t>031-637-8872</t>
  </si>
  <si>
    <t>대일환경㈜</t>
  </si>
  <si>
    <t>제95-1호(1995.02.09)
제95-2호(1995.02.09)</t>
  </si>
  <si>
    <t>원용한</t>
  </si>
  <si>
    <t>증신로 361 (송정동)</t>
  </si>
  <si>
    <t>031-632-8878</t>
  </si>
  <si>
    <t>금강환경산업㈜</t>
  </si>
  <si>
    <t>제99-1호(1999.06.21)</t>
  </si>
  <si>
    <t>모가면 공원로218번길 135-49</t>
  </si>
  <si>
    <t>031-634-8020</t>
  </si>
  <si>
    <t>고려산업㈜</t>
  </si>
  <si>
    <t>제2000-1호(2000.07.04)</t>
  </si>
  <si>
    <t>한상태</t>
  </si>
  <si>
    <t>대월면 사동로 80, 2층</t>
  </si>
  <si>
    <t>031-632-9282</t>
  </si>
  <si>
    <t>㈜태림산업</t>
  </si>
  <si>
    <t>제2000-3호(2000.11.11)</t>
  </si>
  <si>
    <t>홍수연</t>
  </si>
  <si>
    <t>모가면 소고리 360</t>
  </si>
  <si>
    <t>02-585-8001</t>
  </si>
  <si>
    <t>미건환경</t>
  </si>
  <si>
    <t>제2001-1호(2001.01.03)</t>
  </si>
  <si>
    <t>박득환</t>
  </si>
  <si>
    <t>부발읍 경충대로2265번길 3</t>
  </si>
  <si>
    <t>031-631-7222</t>
  </si>
  <si>
    <t>하나케이㈜</t>
  </si>
  <si>
    <t>제2001-3호(2001.09.08)</t>
  </si>
  <si>
    <t>대월면 양녕로 57</t>
  </si>
  <si>
    <t>031-632-8888</t>
  </si>
  <si>
    <t>삼광자원</t>
  </si>
  <si>
    <t>제2002-2호(2002.05.14)</t>
  </si>
  <si>
    <t>정환수</t>
  </si>
  <si>
    <t>신둔면 경충대로 3157, 1층 5호</t>
  </si>
  <si>
    <t>031-633-1434</t>
  </si>
  <si>
    <t>㈜한국건설소재(케이씨엠)</t>
  </si>
  <si>
    <t>제2003-4호(2003.03.04)</t>
  </si>
  <si>
    <t>원미혜</t>
  </si>
  <si>
    <t>이천씨앤티㈜</t>
  </si>
  <si>
    <t>제2004-1호(2004.01.10)</t>
  </si>
  <si>
    <t>이찬숙</t>
  </si>
  <si>
    <t>백사면 이여로 282-98</t>
  </si>
  <si>
    <t>031-636-6786</t>
  </si>
  <si>
    <t>이구상사</t>
  </si>
  <si>
    <t>제2004-3호(2004.04.01)</t>
  </si>
  <si>
    <t>장세규</t>
  </si>
  <si>
    <t>마장면 마도로 73-4</t>
  </si>
  <si>
    <t>031-637-8177</t>
  </si>
  <si>
    <t>서연자원</t>
  </si>
  <si>
    <t>제2005-1호(2005.05.25)</t>
  </si>
  <si>
    <t>박정숙</t>
  </si>
  <si>
    <t>장호원읍 경충대로519번길 27-29</t>
  </si>
  <si>
    <t>031-641-3371</t>
  </si>
  <si>
    <t>㈜트랜스시티</t>
  </si>
  <si>
    <t>제2006-1호(2006.01.20)</t>
  </si>
  <si>
    <t>이준원</t>
  </si>
  <si>
    <t>모가면 공원로233번길 55-13</t>
  </si>
  <si>
    <t>032-677-9623</t>
  </si>
  <si>
    <t>(주)설봉씨앤티</t>
  </si>
  <si>
    <t>제2009-1호(2009.01.09)</t>
  </si>
  <si>
    <t>전종룡</t>
  </si>
  <si>
    <t>031-638-6786</t>
  </si>
  <si>
    <t>㈜와이제이로지스</t>
  </si>
  <si>
    <t>제2015-3호(2015.06.10)</t>
  </si>
  <si>
    <t>박병일</t>
  </si>
  <si>
    <t>설성면 대죽로195번길 41</t>
  </si>
  <si>
    <t>031-333-7442</t>
  </si>
  <si>
    <t>㈜둘앤밀</t>
  </si>
  <si>
    <t>제2016-3호(2016.11.21)</t>
  </si>
  <si>
    <t>대월면 사동로 75</t>
  </si>
  <si>
    <t>031-631-7027</t>
  </si>
  <si>
    <t>양주시계</t>
    <phoneticPr fontId="15" type="noConversion"/>
  </si>
  <si>
    <t>양주시</t>
    <phoneticPr fontId="15" type="noConversion"/>
  </si>
  <si>
    <t>㈜가나에너지</t>
    <phoneticPr fontId="15" type="noConversion"/>
  </si>
  <si>
    <t>94-001
(1994.12.07)</t>
  </si>
  <si>
    <t>안창수</t>
    <phoneticPr fontId="15" type="noConversion"/>
  </si>
  <si>
    <t>남면 상수리 507-4</t>
    <phoneticPr fontId="15" type="noConversion"/>
  </si>
  <si>
    <t>031-858-3201</t>
    <phoneticPr fontId="15" type="noConversion"/>
  </si>
  <si>
    <t>대진산업㈜</t>
  </si>
  <si>
    <t>95-002
(1995.05.08)</t>
  </si>
  <si>
    <t>이상구</t>
  </si>
  <si>
    <t>광적면 우고리 194-2</t>
  </si>
  <si>
    <t>031-836-7642</t>
    <phoneticPr fontId="15" type="noConversion"/>
  </si>
  <si>
    <t>㈜한솔환경</t>
  </si>
  <si>
    <t>01-008
(2001.01.19)</t>
  </si>
  <si>
    <t>서종용</t>
  </si>
  <si>
    <t>은현면 운암리 454</t>
  </si>
  <si>
    <t>031-863-0102</t>
  </si>
  <si>
    <t>산양환경산업㈜</t>
  </si>
  <si>
    <t>02-005
(2002.10.16)</t>
  </si>
  <si>
    <t>장택무</t>
  </si>
  <si>
    <t>은현면 도하리 225-1</t>
  </si>
  <si>
    <t>031-861-2285</t>
  </si>
  <si>
    <t>성우개발㈜</t>
  </si>
  <si>
    <t>03-002
(2003.02.08)</t>
  </si>
  <si>
    <t>서해원</t>
  </si>
  <si>
    <t>은현면 봉암리 132</t>
  </si>
  <si>
    <t>031-855-7002</t>
  </si>
  <si>
    <t>고상자원</t>
  </si>
  <si>
    <t>03-003
(2003.12.29)</t>
  </si>
  <si>
    <t>황현정</t>
  </si>
  <si>
    <t>백석읍 오산리 528-3</t>
  </si>
  <si>
    <t>031-826-0686</t>
    <phoneticPr fontId="15" type="noConversion"/>
  </si>
  <si>
    <t>04-004
(2004.04.30)</t>
  </si>
  <si>
    <t>오태준</t>
  </si>
  <si>
    <t>은현면 선암리 192-1</t>
  </si>
  <si>
    <t>031-846-6096</t>
    <phoneticPr fontId="15" type="noConversion"/>
  </si>
  <si>
    <t>세방환경㈜</t>
  </si>
  <si>
    <t>04-001
(2004.08.16)</t>
  </si>
  <si>
    <t>박진수</t>
  </si>
  <si>
    <t>남면 상수리 5-5</t>
    <phoneticPr fontId="15" type="noConversion"/>
  </si>
  <si>
    <t>031-866-0606</t>
  </si>
  <si>
    <t>그린써비스</t>
  </si>
  <si>
    <t>04-005
(2004.12.30)</t>
  </si>
  <si>
    <t>이재훈</t>
  </si>
  <si>
    <t>은현면 선암리 475-8</t>
  </si>
  <si>
    <t>031-867-2326</t>
  </si>
  <si>
    <t>고암산업개발</t>
  </si>
  <si>
    <t>08-001
(2008.02.28)</t>
  </si>
  <si>
    <t>김영선</t>
    <phoneticPr fontId="15" type="noConversion"/>
  </si>
  <si>
    <t>031-846-7460</t>
  </si>
  <si>
    <t>신한솔환경</t>
  </si>
  <si>
    <t>08-002
(2008.05.01)</t>
  </si>
  <si>
    <t>서혜숙</t>
  </si>
  <si>
    <t>덕계동 103-8</t>
    <phoneticPr fontId="15" type="noConversion"/>
  </si>
  <si>
    <t>031-867-5601</t>
  </si>
  <si>
    <t>일진연료</t>
  </si>
  <si>
    <t>2012-1
(2012.11.09)</t>
  </si>
  <si>
    <t>양충남</t>
  </si>
  <si>
    <t>은현면 선암리 64-1</t>
  </si>
  <si>
    <t>031-841-4917</t>
  </si>
  <si>
    <t>삼진환경</t>
  </si>
  <si>
    <t>2013-1
(2013.09.10)</t>
  </si>
  <si>
    <t>박재환</t>
  </si>
  <si>
    <t>고암동 541-17</t>
  </si>
  <si>
    <t>031-857-3230</t>
  </si>
  <si>
    <t>㈜대성건설중기</t>
  </si>
  <si>
    <t>2013-2
(2013.09.10)</t>
  </si>
  <si>
    <t>전대식</t>
  </si>
  <si>
    <t>남면 상수리 412-17</t>
  </si>
  <si>
    <t>031-863-7767</t>
  </si>
  <si>
    <t>대지환경개발</t>
    <phoneticPr fontId="15" type="noConversion"/>
  </si>
  <si>
    <t>2013-3
(2013.09.27)</t>
  </si>
  <si>
    <t>윤대유</t>
  </si>
  <si>
    <t>백석읍 방성리 175</t>
    <phoneticPr fontId="15" type="noConversion"/>
  </si>
  <si>
    <t>070-627-1798</t>
    <phoneticPr fontId="15" type="noConversion"/>
  </si>
  <si>
    <t>㈜천연기업</t>
  </si>
  <si>
    <t>2013-4
(2013.10.07)</t>
  </si>
  <si>
    <t>심광부</t>
  </si>
  <si>
    <t>남면 상수리 183-2</t>
  </si>
  <si>
    <t>031-863-7647</t>
    <phoneticPr fontId="15" type="noConversion"/>
  </si>
  <si>
    <t>만석자원</t>
  </si>
  <si>
    <t>2014-4
(2014.05.30)</t>
  </si>
  <si>
    <t>이원형</t>
  </si>
  <si>
    <t>백석읍 양주산성로 511-14</t>
  </si>
  <si>
    <t>031-829-9875</t>
    <phoneticPr fontId="15" type="noConversion"/>
  </si>
  <si>
    <t>세진환경</t>
  </si>
  <si>
    <t>2014-5
(2014.07.09)</t>
  </si>
  <si>
    <t>김종필</t>
    <phoneticPr fontId="15" type="noConversion"/>
  </si>
  <si>
    <t>천보산로 131(회암동)</t>
  </si>
  <si>
    <t>031-858-0798</t>
  </si>
  <si>
    <t>㈜코리아에코</t>
  </si>
  <si>
    <t>2014-6
(2014.07.15)</t>
  </si>
  <si>
    <t>박홍식</t>
  </si>
  <si>
    <t>청담로 163-6(고암동)</t>
  </si>
  <si>
    <t>영진무역</t>
  </si>
  <si>
    <t>2014-7
(2014.08.25)</t>
  </si>
  <si>
    <t>이창호</t>
  </si>
  <si>
    <t>덕정길 131-7</t>
    <phoneticPr fontId="15" type="noConversion"/>
  </si>
  <si>
    <t>031-865-5458</t>
    <phoneticPr fontId="15" type="noConversion"/>
  </si>
  <si>
    <t>황금자원환경</t>
  </si>
  <si>
    <t>2014-8
(2014.09.16)</t>
  </si>
  <si>
    <t>김동조</t>
  </si>
  <si>
    <t>은현로 493</t>
  </si>
  <si>
    <t>031-859-9997</t>
    <phoneticPr fontId="15" type="noConversion"/>
  </si>
  <si>
    <t>주민환경</t>
  </si>
  <si>
    <t>2014-9
(2014.11.14)</t>
  </si>
  <si>
    <t>이학수</t>
  </si>
  <si>
    <t>은현로 508</t>
  </si>
  <si>
    <t>031-859-2271</t>
    <phoneticPr fontId="15" type="noConversion"/>
  </si>
  <si>
    <t>㈜관철스틸</t>
  </si>
  <si>
    <t>2014-10
(2014.12.04)</t>
  </si>
  <si>
    <t>홍민영</t>
  </si>
  <si>
    <t>광적면 그루고개로143번길 96-41</t>
  </si>
  <si>
    <t>031-836-4988</t>
    <phoneticPr fontId="15" type="noConversion"/>
  </si>
  <si>
    <t>㈜한덕</t>
  </si>
  <si>
    <t>2014-11
(2014.12.15)</t>
  </si>
  <si>
    <t>박명기</t>
  </si>
  <si>
    <t>남면 화합로610번길 135</t>
    <phoneticPr fontId="15" type="noConversion"/>
  </si>
  <si>
    <t>031-844-1937</t>
    <phoneticPr fontId="15" type="noConversion"/>
  </si>
  <si>
    <t>경원리싸이클</t>
  </si>
  <si>
    <t>2014-12
(2014.12.19)</t>
  </si>
  <si>
    <t>양정민</t>
  </si>
  <si>
    <t>어하고개로 109-122(율정동)</t>
  </si>
  <si>
    <t>031-844-4710</t>
    <phoneticPr fontId="15" type="noConversion"/>
  </si>
  <si>
    <t>고려산업</t>
  </si>
  <si>
    <t>2015-01
(2015.01.14)</t>
  </si>
  <si>
    <t>황종연</t>
  </si>
  <si>
    <t>백석읍 월암로 195-40</t>
  </si>
  <si>
    <t>유림환경</t>
  </si>
  <si>
    <t>2015-02
(2015.02.25)</t>
  </si>
  <si>
    <t>윤건수</t>
  </si>
  <si>
    <t>은현면 은현로 224(102호)</t>
    <phoneticPr fontId="15" type="noConversion"/>
  </si>
  <si>
    <t>031-868-7410</t>
  </si>
  <si>
    <t>세영에코</t>
  </si>
  <si>
    <t>2015-03
(2015.04.29)</t>
  </si>
  <si>
    <t>안창수</t>
  </si>
  <si>
    <t>은현면 봉암리 418</t>
  </si>
  <si>
    <t>031-863-3217</t>
  </si>
  <si>
    <t>청솔환경</t>
  </si>
  <si>
    <t>2015-04
(2015.07.24)</t>
  </si>
  <si>
    <t>정원균</t>
  </si>
  <si>
    <t>남면 삼일로955번길 84</t>
  </si>
  <si>
    <t>031-862-2492</t>
  </si>
  <si>
    <t>한울환경</t>
  </si>
  <si>
    <t>2015-05
(2015.07.24)</t>
  </si>
  <si>
    <t>김용식</t>
  </si>
  <si>
    <t>은현면 은현로 61</t>
  </si>
  <si>
    <t>031-866-1491</t>
  </si>
  <si>
    <t>제이원 산업자</t>
  </si>
  <si>
    <t>2015-06
(2015.08.06)</t>
  </si>
  <si>
    <t>장보곤</t>
  </si>
  <si>
    <t>화합로 1829-14(율정동)</t>
  </si>
  <si>
    <t>031-843-6771</t>
  </si>
  <si>
    <t>번영자원</t>
  </si>
  <si>
    <t>2015-07
(2015.09.03)</t>
  </si>
  <si>
    <t>김상동</t>
  </si>
  <si>
    <t>백석읍 연곡로 68-51</t>
  </si>
  <si>
    <t>031-829-4474</t>
  </si>
  <si>
    <t>㈜에코바이오</t>
  </si>
  <si>
    <t>2015-08
(2015.09.11)</t>
  </si>
  <si>
    <t>송인만</t>
  </si>
  <si>
    <t>은현면 그루고개로143번길 348</t>
    <phoneticPr fontId="15" type="noConversion"/>
  </si>
  <si>
    <t>031-877-4206</t>
  </si>
  <si>
    <t>부광재활용</t>
  </si>
  <si>
    <t>2015-09
(2015.09.11)</t>
  </si>
  <si>
    <t>정해평</t>
  </si>
  <si>
    <t>은현면 은현로 61</t>
    <phoneticPr fontId="15" type="noConversion"/>
  </si>
  <si>
    <t>031-863-9399</t>
  </si>
  <si>
    <t>양지환경산업</t>
  </si>
  <si>
    <t>2015-10
(2015.12.16)</t>
  </si>
  <si>
    <t>김재근</t>
  </si>
  <si>
    <t>청담로 308-24(고암동)</t>
    <phoneticPr fontId="15" type="noConversion"/>
  </si>
  <si>
    <t>동남자원환경</t>
    <phoneticPr fontId="15" type="noConversion"/>
  </si>
  <si>
    <t>2016-01
(2016.6.09)</t>
    <phoneticPr fontId="15" type="noConversion"/>
  </si>
  <si>
    <t>김남수</t>
    <phoneticPr fontId="15" type="noConversion"/>
  </si>
  <si>
    <t>백석읍 중앙로 36-1</t>
    <phoneticPr fontId="15" type="noConversion"/>
  </si>
  <si>
    <t>031-855-4963</t>
    <phoneticPr fontId="15" type="noConversion"/>
  </si>
  <si>
    <t>㈜이엔환경</t>
    <phoneticPr fontId="15" type="noConversion"/>
  </si>
  <si>
    <t>2016-02
(2016.07.01)</t>
    <phoneticPr fontId="15" type="noConversion"/>
  </si>
  <si>
    <t>장철수</t>
    <phoneticPr fontId="15" type="noConversion"/>
  </si>
  <si>
    <t>은현면 화합로954번길 51-127 다동</t>
    <phoneticPr fontId="15" type="noConversion"/>
  </si>
  <si>
    <t>070-4120-1228</t>
    <phoneticPr fontId="15" type="noConversion"/>
  </si>
  <si>
    <t>안성시계</t>
    <phoneticPr fontId="15" type="noConversion"/>
  </si>
  <si>
    <t>안성시</t>
    <phoneticPr fontId="15" type="noConversion"/>
  </si>
  <si>
    <t>㈜금송산업개발</t>
    <phoneticPr fontId="15" type="noConversion"/>
  </si>
  <si>
    <t>98-1
(1998.1.8)</t>
  </si>
  <si>
    <t>천순희</t>
    <phoneticPr fontId="15" type="noConversion"/>
  </si>
  <si>
    <t>사곡동224</t>
  </si>
  <si>
    <t>031-676-7411</t>
    <phoneticPr fontId="15" type="noConversion"/>
  </si>
  <si>
    <t>대국환경
개발산업</t>
  </si>
  <si>
    <t>99-2
(1999.2.10)</t>
  </si>
  <si>
    <t>신양숙</t>
  </si>
  <si>
    <t>미양 양변 265-5</t>
    <phoneticPr fontId="15" type="noConversion"/>
  </si>
  <si>
    <t>031-675-0361</t>
    <phoneticPr fontId="15" type="noConversion"/>
  </si>
  <si>
    <t>㈜에덴자원</t>
    <phoneticPr fontId="15" type="noConversion"/>
  </si>
  <si>
    <t>99-4
(1999.5.7)</t>
  </si>
  <si>
    <t>김상목</t>
  </si>
  <si>
    <t>당왕동 409-1</t>
    <phoneticPr fontId="15" type="noConversion"/>
  </si>
  <si>
    <t>031-671-7701</t>
    <phoneticPr fontId="15" type="noConversion"/>
  </si>
  <si>
    <t>경은산업(주)</t>
  </si>
  <si>
    <t>2011-1 (2008.7.9)　
2000-1 (2000.4.10.)</t>
    <phoneticPr fontId="15" type="noConversion"/>
  </si>
  <si>
    <t>이은길</t>
  </si>
  <si>
    <t>당왕동536</t>
  </si>
  <si>
    <t>031-673-2576</t>
    <phoneticPr fontId="15" type="noConversion"/>
  </si>
  <si>
    <t>경기환경산업</t>
  </si>
  <si>
    <t>2003-1　
(2003.6.25)</t>
  </si>
  <si>
    <t>김대길</t>
  </si>
  <si>
    <t>금광면 내우리 105-5</t>
    <phoneticPr fontId="15" type="noConversion"/>
  </si>
  <si>
    <t>031-671-4077</t>
    <phoneticPr fontId="15" type="noConversion"/>
  </si>
  <si>
    <t>동부이엔티</t>
  </si>
  <si>
    <t>2003-2　
(2003.8.8)</t>
  </si>
  <si>
    <t>김준식</t>
  </si>
  <si>
    <t xml:space="preserve">낙원동 66-2 </t>
  </si>
  <si>
    <t>031-671-5390</t>
    <phoneticPr fontId="15" type="noConversion"/>
  </si>
  <si>
    <t>쌍용환경
산업㈜</t>
  </si>
  <si>
    <t>2000-2　
(2000.11.28)</t>
    <phoneticPr fontId="15" type="noConversion"/>
  </si>
  <si>
    <t>이우진</t>
  </si>
  <si>
    <t>금산동 69-8</t>
  </si>
  <si>
    <t>031-671-3062</t>
    <phoneticPr fontId="15" type="noConversion"/>
  </si>
  <si>
    <t>안성시시설관리공단</t>
    <phoneticPr fontId="6" type="noConversion"/>
  </si>
  <si>
    <t>2002-1　
(2002.4.11)</t>
  </si>
  <si>
    <t>이철우</t>
  </si>
  <si>
    <t xml:space="preserve">보개 양복 238-1 </t>
    <phoneticPr fontId="15" type="noConversion"/>
  </si>
  <si>
    <t>031-678-5958</t>
    <phoneticPr fontId="15" type="noConversion"/>
  </si>
  <si>
    <t>98-3
(1998.11.12)</t>
    <phoneticPr fontId="6" type="noConversion"/>
  </si>
  <si>
    <t>영동 408</t>
  </si>
  <si>
    <t>SI넥트웍스</t>
  </si>
  <si>
    <t>98-4　
(1998.11.20</t>
  </si>
  <si>
    <t>최창식</t>
  </si>
  <si>
    <t>인지동 396-7</t>
  </si>
  <si>
    <t>031-675-0886</t>
    <phoneticPr fontId="15" type="noConversion"/>
  </si>
  <si>
    <t>신일환경</t>
  </si>
  <si>
    <t>98-2　
(1999.2.10)</t>
  </si>
  <si>
    <t>오승호</t>
  </si>
  <si>
    <t>미양 양변 239-9</t>
    <phoneticPr fontId="15" type="noConversion"/>
  </si>
  <si>
    <t>031-675-3863</t>
    <phoneticPr fontId="15" type="noConversion"/>
  </si>
  <si>
    <t>성신실업㈜</t>
  </si>
  <si>
    <t>99-4　
(1999.3.6)</t>
  </si>
  <si>
    <t>정석주</t>
  </si>
  <si>
    <t>도기동 147-1</t>
  </si>
  <si>
    <t>031-674-7220</t>
    <phoneticPr fontId="15" type="noConversion"/>
  </si>
  <si>
    <t>대신개발㈜</t>
  </si>
  <si>
    <t>2003-3　
(2003.11.7)</t>
  </si>
  <si>
    <t>김구현</t>
  </si>
  <si>
    <t>대덕면 신령리 21-1</t>
    <phoneticPr fontId="15" type="noConversion"/>
  </si>
  <si>
    <t>031-675-6620</t>
    <phoneticPr fontId="15" type="noConversion"/>
  </si>
  <si>
    <t>현대환경산업</t>
  </si>
  <si>
    <t>2011-02 (2011.09.20)　
2011-02 (2011.11.22)</t>
    <phoneticPr fontId="15" type="noConversion"/>
  </si>
  <si>
    <t>홍은아</t>
  </si>
  <si>
    <t>가사동 125-3</t>
  </si>
  <si>
    <t>031-671-8296</t>
    <phoneticPr fontId="15" type="noConversion"/>
  </si>
  <si>
    <t>(주)선진환경자원</t>
  </si>
  <si>
    <t>2011-03 (2011.04.22)
2006-01 (2006.11.22)</t>
    <phoneticPr fontId="15" type="noConversion"/>
  </si>
  <si>
    <t>최종현</t>
  </si>
  <si>
    <t>서운면 현매리 251-3</t>
    <phoneticPr fontId="15" type="noConversion"/>
  </si>
  <si>
    <t>031-677-4344</t>
    <phoneticPr fontId="15" type="noConversion"/>
  </si>
  <si>
    <t>하나환경자원</t>
  </si>
  <si>
    <t>2011-03　
(2011.11.17)</t>
  </si>
  <si>
    <t>정종구</t>
  </si>
  <si>
    <t>당왕동 348-14</t>
  </si>
  <si>
    <t>031-674-0948</t>
    <phoneticPr fontId="15" type="noConversion"/>
  </si>
  <si>
    <t>영상자원</t>
  </si>
  <si>
    <t>2011-04　
(2011.11.29)</t>
  </si>
  <si>
    <t>서상희</t>
  </si>
  <si>
    <t>공도읍 만정리 149-5</t>
    <phoneticPr fontId="15" type="noConversion"/>
  </si>
  <si>
    <t>031-656-4321</t>
    <phoneticPr fontId="15" type="noConversion"/>
  </si>
  <si>
    <t>2012-01　
(2012.02.15)</t>
  </si>
  <si>
    <t>금산동 129-7</t>
  </si>
  <si>
    <t>대웅리싸이클링</t>
    <phoneticPr fontId="15" type="noConversion"/>
  </si>
  <si>
    <t>2012-01　
(2012.02.16)</t>
  </si>
  <si>
    <t>유성일</t>
    <phoneticPr fontId="15" type="noConversion"/>
  </si>
  <si>
    <t>안성시 원곡면 산하리 257-3</t>
  </si>
  <si>
    <t>031-658-2347</t>
  </si>
  <si>
    <t>㈜가야환경</t>
  </si>
  <si>
    <t>2012-02　
2012.02.20</t>
  </si>
  <si>
    <t>김철호</t>
  </si>
  <si>
    <t xml:space="preserve"> 서운면 현매리 473-1외 1필지</t>
  </si>
  <si>
    <t>031-671-3374</t>
  </si>
  <si>
    <t>영범환경산업</t>
    <phoneticPr fontId="15" type="noConversion"/>
  </si>
  <si>
    <t>2012-05
(2012.07.24)</t>
    <phoneticPr fontId="15" type="noConversion"/>
  </si>
  <si>
    <t>정병주</t>
    <phoneticPr fontId="15" type="noConversion"/>
  </si>
  <si>
    <t>보개원삼로 55</t>
    <phoneticPr fontId="15" type="noConversion"/>
  </si>
  <si>
    <t>㈜해송산업</t>
  </si>
  <si>
    <t>2012-2　
(2012.03.30)</t>
  </si>
  <si>
    <t>이호준</t>
    <phoneticPr fontId="15" type="noConversion"/>
  </si>
  <si>
    <t>봉산동 59-1</t>
  </si>
  <si>
    <t>대성그린기업㈜</t>
  </si>
  <si>
    <t>2012-3　
2012.05.14</t>
  </si>
  <si>
    <t>정효양</t>
  </si>
  <si>
    <t>보개면 보개산로 204</t>
  </si>
  <si>
    <t>031-672-2379</t>
  </si>
  <si>
    <t>스마일제이앤에스</t>
  </si>
  <si>
    <t>2012-04　
2012.05.15</t>
  </si>
  <si>
    <t>원곡면 칠곡리 378-9</t>
  </si>
  <si>
    <t>치우다환경</t>
  </si>
  <si>
    <t>2012-07
(2013.02.06)</t>
    <phoneticPr fontId="15" type="noConversion"/>
  </si>
  <si>
    <t>김태헌
이재우</t>
  </si>
  <si>
    <t>봉산동 중앙로 451번길 12-25</t>
  </si>
  <si>
    <t>보스코산업㈜</t>
  </si>
  <si>
    <t>생활2013-01
(2013.04.08)</t>
    <phoneticPr fontId="15" type="noConversion"/>
  </si>
  <si>
    <t>김찬경</t>
    <phoneticPr fontId="15" type="noConversion"/>
  </si>
  <si>
    <t>원곡면 청원로 1768</t>
    <phoneticPr fontId="15" type="noConversion"/>
  </si>
  <si>
    <t>석수자원</t>
  </si>
  <si>
    <t>배출2013-06 (2013.08.16)
생활2013-02 (2013.08.16)</t>
    <phoneticPr fontId="15" type="noConversion"/>
  </si>
  <si>
    <t>이석수</t>
  </si>
  <si>
    <t>미양면 구례골길 213-2</t>
  </si>
  <si>
    <t>031-674-7139</t>
  </si>
  <si>
    <t>동양자원</t>
  </si>
  <si>
    <t>생활2013-3(2013.11.13 )
배출51(2013.11.13 )</t>
    <phoneticPr fontId="6" type="noConversion"/>
  </si>
  <si>
    <t>유수혁</t>
    <phoneticPr fontId="15" type="noConversion"/>
  </si>
  <si>
    <t>미양면 미양로 343</t>
  </si>
  <si>
    <t>031-672-8809</t>
    <phoneticPr fontId="15" type="noConversion"/>
  </si>
  <si>
    <t>덕산상사</t>
    <phoneticPr fontId="15" type="noConversion"/>
  </si>
  <si>
    <t>2013-01
(2013.03.19)</t>
    <phoneticPr fontId="15" type="noConversion"/>
  </si>
  <si>
    <t>김원겸</t>
    <phoneticPr fontId="15" type="noConversion"/>
  </si>
  <si>
    <t>보개원삼로 228</t>
    <phoneticPr fontId="15" type="noConversion"/>
  </si>
  <si>
    <t>㈜반도철강</t>
    <phoneticPr fontId="15" type="noConversion"/>
  </si>
  <si>
    <t>배출2013-02
(2013.04.25)</t>
    <phoneticPr fontId="15" type="noConversion"/>
  </si>
  <si>
    <t>홍원표</t>
    <phoneticPr fontId="15" type="noConversion"/>
  </si>
  <si>
    <t>죽산면 걸미로 553</t>
    <phoneticPr fontId="15" type="noConversion"/>
  </si>
  <si>
    <t>031-676-7801</t>
  </si>
  <si>
    <t>흥진환경산업</t>
    <phoneticPr fontId="15" type="noConversion"/>
  </si>
  <si>
    <t>배출2013-03
(2013.05.07)</t>
    <phoneticPr fontId="15" type="noConversion"/>
  </si>
  <si>
    <t>배성주</t>
    <phoneticPr fontId="15" type="noConversion"/>
  </si>
  <si>
    <t>당왕동 534</t>
    <phoneticPr fontId="15" type="noConversion"/>
  </si>
  <si>
    <t>031-676-7802</t>
  </si>
  <si>
    <t>한빛메탈</t>
    <phoneticPr fontId="15" type="noConversion"/>
  </si>
  <si>
    <t>배출2013-04
(2013.08.16)</t>
    <phoneticPr fontId="15" type="noConversion"/>
  </si>
  <si>
    <t>안병욱</t>
    <phoneticPr fontId="15" type="noConversion"/>
  </si>
  <si>
    <t>양성면 장터길 39</t>
    <phoneticPr fontId="15" type="noConversion"/>
  </si>
  <si>
    <t>봉자원</t>
    <phoneticPr fontId="15" type="noConversion"/>
  </si>
  <si>
    <t>배출2013-05
(2013.08.13)</t>
    <phoneticPr fontId="15" type="noConversion"/>
  </si>
  <si>
    <t>정선산</t>
    <phoneticPr fontId="15" type="noConversion"/>
  </si>
  <si>
    <t>미양면 고지길90-56</t>
    <phoneticPr fontId="15" type="noConversion"/>
  </si>
  <si>
    <t>031-674-9435</t>
  </si>
  <si>
    <t>삼호환경자원</t>
    <phoneticPr fontId="15" type="noConversion"/>
  </si>
  <si>
    <t>배출2013-07
(2013.09.27)</t>
    <phoneticPr fontId="15" type="noConversion"/>
  </si>
  <si>
    <t>정진후</t>
    <phoneticPr fontId="15" type="noConversion"/>
  </si>
  <si>
    <t>보개면 남사당로 106-15</t>
    <phoneticPr fontId="15" type="noConversion"/>
  </si>
  <si>
    <t>그린산업환경</t>
    <phoneticPr fontId="15" type="noConversion"/>
  </si>
  <si>
    <t>배출2013-09
(2013.11.20)</t>
    <phoneticPr fontId="15" type="noConversion"/>
  </si>
  <si>
    <t>우상복</t>
    <phoneticPr fontId="15" type="noConversion"/>
  </si>
  <si>
    <t>석정동 중앙로 367</t>
    <phoneticPr fontId="15" type="noConversion"/>
  </si>
  <si>
    <t>㈜대성산업환경</t>
    <phoneticPr fontId="15" type="noConversion"/>
  </si>
  <si>
    <t>생활2014-01 (2014.05.21)
배출2014-01 (2014.05.21)</t>
    <phoneticPr fontId="15" type="noConversion"/>
  </si>
  <si>
    <t>권혁휘</t>
    <phoneticPr fontId="15" type="noConversion"/>
  </si>
  <si>
    <t>미양면 안성대로 697-62</t>
    <phoneticPr fontId="15" type="noConversion"/>
  </si>
  <si>
    <t>프라임환경㈜</t>
    <phoneticPr fontId="15" type="noConversion"/>
  </si>
  <si>
    <t>배출2015-01
(2015.03.24)</t>
    <phoneticPr fontId="15" type="noConversion"/>
  </si>
  <si>
    <t>한주일</t>
    <phoneticPr fontId="15" type="noConversion"/>
  </si>
  <si>
    <t>죽산면 삼죽로 288</t>
    <phoneticPr fontId="15" type="noConversion"/>
  </si>
  <si>
    <t>02-3474-9625</t>
    <phoneticPr fontId="15" type="noConversion"/>
  </si>
  <si>
    <t>한솔환경자원㈜</t>
    <phoneticPr fontId="15" type="noConversion"/>
  </si>
  <si>
    <t>생활2015-01
(2015.08.25.)</t>
    <phoneticPr fontId="15" type="noConversion"/>
  </si>
  <si>
    <t>전정호</t>
    <phoneticPr fontId="15" type="noConversion"/>
  </si>
  <si>
    <t>보개면 보개원삼로 56</t>
    <phoneticPr fontId="15" type="noConversion"/>
  </si>
  <si>
    <t>구리시계</t>
    <phoneticPr fontId="15" type="noConversion"/>
  </si>
  <si>
    <t>구리시</t>
    <phoneticPr fontId="15" type="noConversion"/>
  </si>
  <si>
    <t>미래산업㈜</t>
    <phoneticPr fontId="15" type="noConversion"/>
  </si>
  <si>
    <t>99-5
(99.9.1.)</t>
    <phoneticPr fontId="15" type="noConversion"/>
  </si>
  <si>
    <t>유병순</t>
    <phoneticPr fontId="15" type="noConversion"/>
  </si>
  <si>
    <t>수택동 430-31</t>
    <phoneticPr fontId="15" type="noConversion"/>
  </si>
  <si>
    <t>031-555-1020</t>
    <phoneticPr fontId="15" type="noConversion"/>
  </si>
  <si>
    <t>구지환경산업㈜</t>
    <phoneticPr fontId="15" type="noConversion"/>
  </si>
  <si>
    <t>99-4
(99.9.1.)</t>
    <phoneticPr fontId="15" type="noConversion"/>
  </si>
  <si>
    <t>장병학</t>
    <phoneticPr fontId="15" type="noConversion"/>
  </si>
  <si>
    <t>인창동 127 청과물동 3층</t>
    <phoneticPr fontId="15" type="noConversion"/>
  </si>
  <si>
    <t>031-569-8579</t>
    <phoneticPr fontId="15" type="noConversion"/>
  </si>
  <si>
    <t>그린환경㈜</t>
    <phoneticPr fontId="15" type="noConversion"/>
  </si>
  <si>
    <t>99-1
(99.2.2.)</t>
    <phoneticPr fontId="15" type="noConversion"/>
  </si>
  <si>
    <t>최종봉</t>
    <phoneticPr fontId="15" type="noConversion"/>
  </si>
  <si>
    <t>031-556-4251</t>
    <phoneticPr fontId="15" type="noConversion"/>
  </si>
  <si>
    <t>㈜미성기업</t>
    <phoneticPr fontId="15" type="noConversion"/>
  </si>
  <si>
    <t>2005-1
(05.3.16.)</t>
    <phoneticPr fontId="15" type="noConversion"/>
  </si>
  <si>
    <t>김시곤</t>
    <phoneticPr fontId="15" type="noConversion"/>
  </si>
  <si>
    <t>031-568-4570</t>
    <phoneticPr fontId="15" type="noConversion"/>
  </si>
  <si>
    <t>2015-1
(15.6.19.)</t>
    <phoneticPr fontId="15" type="noConversion"/>
  </si>
  <si>
    <t>㈜클린앤제로</t>
    <phoneticPr fontId="15" type="noConversion"/>
  </si>
  <si>
    <t>2008-3
(08.11.28.)</t>
    <phoneticPr fontId="15" type="noConversion"/>
  </si>
  <si>
    <t>홍성필</t>
    <phoneticPr fontId="15" type="noConversion"/>
  </si>
  <si>
    <t>수택동 849</t>
    <phoneticPr fontId="15" type="noConversion"/>
  </si>
  <si>
    <t>031-565-8822</t>
    <phoneticPr fontId="15" type="noConversion"/>
  </si>
  <si>
    <t>진영환경</t>
    <phoneticPr fontId="15" type="noConversion"/>
  </si>
  <si>
    <t>2002-2
(02.11.29)</t>
    <phoneticPr fontId="15" type="noConversion"/>
  </si>
  <si>
    <t>이명선</t>
    <phoneticPr fontId="15" type="noConversion"/>
  </si>
  <si>
    <t>교문동 339-33</t>
    <phoneticPr fontId="15" type="noConversion"/>
  </si>
  <si>
    <t>031-557-0548</t>
    <phoneticPr fontId="15" type="noConversion"/>
  </si>
  <si>
    <t>경신개발환경㈜</t>
    <phoneticPr fontId="15" type="noConversion"/>
  </si>
  <si>
    <t>2009-1
(09.12.14.)</t>
    <phoneticPr fontId="15" type="noConversion"/>
  </si>
  <si>
    <t>조현철</t>
    <phoneticPr fontId="15" type="noConversion"/>
  </si>
  <si>
    <t>교문동 735-9 다건씨티 1204호</t>
    <phoneticPr fontId="15" type="noConversion"/>
  </si>
  <si>
    <t>031-562-8204</t>
    <phoneticPr fontId="15" type="noConversion"/>
  </si>
  <si>
    <t>이레환경</t>
    <phoneticPr fontId="15" type="noConversion"/>
  </si>
  <si>
    <t>2010-03
(10.12.7.)</t>
    <phoneticPr fontId="15" type="noConversion"/>
  </si>
  <si>
    <t>인창동 672-4</t>
    <phoneticPr fontId="15" type="noConversion"/>
  </si>
  <si>
    <t>031-511-3291</t>
    <phoneticPr fontId="15" type="noConversion"/>
  </si>
  <si>
    <t>에코환경</t>
    <phoneticPr fontId="15" type="noConversion"/>
  </si>
  <si>
    <t>2011-01
(11.8.11.)</t>
    <phoneticPr fontId="15" type="noConversion"/>
  </si>
  <si>
    <t>박일열</t>
    <phoneticPr fontId="15" type="noConversion"/>
  </si>
  <si>
    <t>교문동 735-7 1동906호</t>
    <phoneticPr fontId="15" type="noConversion"/>
  </si>
  <si>
    <t>031-565-9261</t>
    <phoneticPr fontId="15" type="noConversion"/>
  </si>
  <si>
    <t>상훈환경</t>
    <phoneticPr fontId="15" type="noConversion"/>
  </si>
  <si>
    <t>2011-02
(11.12.30.)</t>
    <phoneticPr fontId="15" type="noConversion"/>
  </si>
  <si>
    <t>김상권</t>
    <phoneticPr fontId="15" type="noConversion"/>
  </si>
  <si>
    <t>사노동 340-22</t>
    <phoneticPr fontId="15" type="noConversion"/>
  </si>
  <si>
    <t>070-4400-8444</t>
    <phoneticPr fontId="15" type="noConversion"/>
  </si>
  <si>
    <t>영인환경</t>
    <phoneticPr fontId="15" type="noConversion"/>
  </si>
  <si>
    <t>2012-01
(12.3.26.)</t>
    <phoneticPr fontId="15" type="noConversion"/>
  </si>
  <si>
    <t>이용식</t>
    <phoneticPr fontId="15" type="noConversion"/>
  </si>
  <si>
    <t>인창동 672-2 B117호</t>
    <phoneticPr fontId="15" type="noConversion"/>
  </si>
  <si>
    <t>031-559-6199</t>
    <phoneticPr fontId="15" type="noConversion"/>
  </si>
  <si>
    <t>포천시계</t>
    <phoneticPr fontId="15" type="noConversion"/>
  </si>
  <si>
    <t>포천시</t>
    <phoneticPr fontId="15" type="noConversion"/>
  </si>
  <si>
    <t>2009-허4(2009.1.15.)</t>
  </si>
  <si>
    <t>박성익</t>
  </si>
  <si>
    <t xml:space="preserve">군내면 풍류산길 15 </t>
  </si>
  <si>
    <t>포천가구사업협동조합</t>
  </si>
  <si>
    <t>2012-허20(2012.7.13.)</t>
  </si>
  <si>
    <t>박태선</t>
  </si>
  <si>
    <t>자작동 155대진테크노파크512호</t>
  </si>
  <si>
    <t>031-541-7917</t>
  </si>
  <si>
    <t>포천환경(합)</t>
  </si>
  <si>
    <t>93-03(1993.3.31.)</t>
  </si>
  <si>
    <t>장병학</t>
  </si>
  <si>
    <t xml:space="preserve">신북면 틀못이길 186 </t>
  </si>
  <si>
    <t>031-535-4509</t>
  </si>
  <si>
    <t>㈜조은환경개발</t>
  </si>
  <si>
    <t>03-01(2003.10.21.)</t>
  </si>
  <si>
    <t>양회필외2명</t>
  </si>
  <si>
    <t xml:space="preserve">삼육사로 2010 (설운동) </t>
  </si>
  <si>
    <t>031-541-5921</t>
  </si>
  <si>
    <t>신원환경</t>
  </si>
  <si>
    <t>120-3(1998.8.3.)</t>
  </si>
  <si>
    <t>심숙자</t>
  </si>
  <si>
    <t xml:space="preserve">가산면 정금로201번길 29 </t>
  </si>
  <si>
    <t>031-542-0012</t>
  </si>
  <si>
    <t>㈜태성크린스트리트</t>
  </si>
  <si>
    <t>99-01(1999.12.30.)</t>
  </si>
  <si>
    <t>김현철</t>
  </si>
  <si>
    <t xml:space="preserve">원모루로1길 23 (신읍동) </t>
  </si>
  <si>
    <t>031-535-0111</t>
  </si>
  <si>
    <t>성한환경산업</t>
  </si>
  <si>
    <t>2010-허9(2010.6.23.)</t>
  </si>
  <si>
    <t>이성한</t>
  </si>
  <si>
    <t xml:space="preserve">군내면 포천로 933 </t>
  </si>
  <si>
    <t>031-544-7983</t>
  </si>
  <si>
    <t>한빛산업</t>
  </si>
  <si>
    <t>2012-허21(2012.10.26.)</t>
  </si>
  <si>
    <t>최종환</t>
  </si>
  <si>
    <t xml:space="preserve">신북면 호국로 2058 </t>
  </si>
  <si>
    <t>031-534-9197</t>
  </si>
  <si>
    <t>㈜갈산환경</t>
  </si>
  <si>
    <t>99-02(1999.12.30.)</t>
  </si>
  <si>
    <t>윤명재</t>
  </si>
  <si>
    <t xml:space="preserve">일동면 수입로 175-49 </t>
  </si>
  <si>
    <t>031-536-3883</t>
  </si>
  <si>
    <t>㈜현대환경개발</t>
  </si>
  <si>
    <t>05-02(2005.5.2.)</t>
  </si>
  <si>
    <t>가덕현</t>
  </si>
  <si>
    <t>군내면 솔밭길 3</t>
  </si>
  <si>
    <t>031-544-1511</t>
  </si>
  <si>
    <t>록산개발</t>
  </si>
  <si>
    <t>2010-허8(2010.6.10.)</t>
  </si>
  <si>
    <t>최민성</t>
  </si>
  <si>
    <t>일동면 수입로 43 202</t>
  </si>
  <si>
    <t>031-534-7966</t>
  </si>
  <si>
    <t>영북환경개발(합)</t>
  </si>
  <si>
    <t>93-02(1993.3.31.)</t>
  </si>
  <si>
    <t>서달원</t>
  </si>
  <si>
    <t>영중면 양문리 양문로 64</t>
  </si>
  <si>
    <t>031-531-4617</t>
  </si>
  <si>
    <t>천지환경</t>
  </si>
  <si>
    <t>2012-허18(2012.6.25.)</t>
  </si>
  <si>
    <t>김재철</t>
  </si>
  <si>
    <t>영중면 양문리 양문로 119번지</t>
  </si>
  <si>
    <t>한내건설기계</t>
  </si>
  <si>
    <t>2011-허14(2011.5.9.)</t>
  </si>
  <si>
    <t xml:space="preserve">군내면 호국로 1628 </t>
  </si>
  <si>
    <t>031-532-5862</t>
  </si>
  <si>
    <t>남양상사</t>
  </si>
  <si>
    <t>04-01(2004.11.4.)</t>
  </si>
  <si>
    <t>홍정미</t>
  </si>
  <si>
    <t xml:space="preserve">영중면 사은다리길 73 </t>
  </si>
  <si>
    <t>031-534-9101</t>
  </si>
  <si>
    <t>㈜우리산업</t>
  </si>
  <si>
    <t>2011-허16(2011.6.21.)</t>
  </si>
  <si>
    <t>윤여철</t>
  </si>
  <si>
    <t xml:space="preserve">신북면 호국로2378번길 15 </t>
  </si>
  <si>
    <t>031-533-9980</t>
  </si>
  <si>
    <t>청수환경산업㈜</t>
  </si>
  <si>
    <t>2009-허6(2009.6.4.)</t>
  </si>
  <si>
    <t>김윤태</t>
  </si>
  <si>
    <t xml:space="preserve">군내면 포천로 1541 </t>
  </si>
  <si>
    <t>031-536-4509</t>
  </si>
  <si>
    <t>㈜뉴크린텍</t>
  </si>
  <si>
    <t>2010-허11(2010.10.6.)</t>
  </si>
  <si>
    <t>홍도화</t>
  </si>
  <si>
    <t xml:space="preserve">소흘읍 죽엽산로237번길 39 </t>
  </si>
  <si>
    <t>031-541-1579</t>
  </si>
  <si>
    <t>주영EMT</t>
  </si>
  <si>
    <t>05-03(2005.12.28.)</t>
  </si>
  <si>
    <t>성인모</t>
  </si>
  <si>
    <t xml:space="preserve"> 소흘읍 호국로 443-12 </t>
  </si>
  <si>
    <t>031-531-7946</t>
  </si>
  <si>
    <t>그린빌㈜</t>
  </si>
  <si>
    <t>08-02(2008.1.23.)</t>
  </si>
  <si>
    <t>임종욱</t>
  </si>
  <si>
    <t xml:space="preserve"> 군내면 호국로 1548 </t>
  </si>
  <si>
    <t>031-533-0731</t>
  </si>
  <si>
    <t>지현유지</t>
  </si>
  <si>
    <t>08-02(2008.3.31.)</t>
  </si>
  <si>
    <t>이준홍</t>
  </si>
  <si>
    <t xml:space="preserve"> 이동면 성장로 845 </t>
  </si>
  <si>
    <t>031-535-5997</t>
  </si>
  <si>
    <t>㈜세정티이에스</t>
  </si>
  <si>
    <t>2008-허2(2008.9.5.)</t>
  </si>
  <si>
    <t>이경훈</t>
  </si>
  <si>
    <t xml:space="preserve"> 창수면 창동로 47 </t>
  </si>
  <si>
    <t>031-533-9200</t>
  </si>
  <si>
    <t>㈜이편한물류</t>
  </si>
  <si>
    <t>2009-허7(2009.7.16.)</t>
  </si>
  <si>
    <t>김재용</t>
  </si>
  <si>
    <t xml:space="preserve"> 영중면 금화봉길 326-1 </t>
  </si>
  <si>
    <t>칠성환경</t>
  </si>
  <si>
    <t>2012-허18(2012.5.24.)</t>
  </si>
  <si>
    <t>김경화</t>
  </si>
  <si>
    <t xml:space="preserve"> 군내면 유교로 79 </t>
  </si>
  <si>
    <t>031-533-3767</t>
  </si>
  <si>
    <t>만물환경자원</t>
    <phoneticPr fontId="6" type="noConversion"/>
  </si>
  <si>
    <t>2014-허-50(2014.2.25.)</t>
  </si>
  <si>
    <t>이정석</t>
  </si>
  <si>
    <t>가산면 가산로 389번길5</t>
  </si>
  <si>
    <t>031-544-4774</t>
  </si>
  <si>
    <t>㈜태창개발</t>
    <phoneticPr fontId="6" type="noConversion"/>
  </si>
  <si>
    <t>2014-허-54(2014.9.4.)</t>
  </si>
  <si>
    <t>김창민</t>
  </si>
  <si>
    <t>내촌면 금강로 2005</t>
  </si>
  <si>
    <t>성한환경
산업</t>
  </si>
  <si>
    <t>2014-허-55(2014.9.15.)</t>
  </si>
  <si>
    <t>군내면 포천로 1100</t>
  </si>
  <si>
    <t>031-544-7982</t>
  </si>
  <si>
    <t>태양상사</t>
  </si>
  <si>
    <t>2014-허-57(2014.10.6.)</t>
  </si>
  <si>
    <t>김정건</t>
  </si>
  <si>
    <t>설운동 해룡로 50-42</t>
  </si>
  <si>
    <t>그린환경</t>
  </si>
  <si>
    <t>2014-허-58(2014.10.15.)</t>
  </si>
  <si>
    <t>김용수</t>
  </si>
  <si>
    <t>가산면 정금로 310</t>
  </si>
  <si>
    <t>삼호골재</t>
  </si>
  <si>
    <t>2015-허-59(2015.1.6.)</t>
  </si>
  <si>
    <t>고상종</t>
  </si>
  <si>
    <t>내촌면 금강로 2872-19  101호</t>
  </si>
  <si>
    <t>031-535-5181</t>
  </si>
  <si>
    <t>용마산건설</t>
  </si>
  <si>
    <t>2015-허-60(2015.1.6.)</t>
    <phoneticPr fontId="6" type="noConversion"/>
  </si>
  <si>
    <t>강문경</t>
  </si>
  <si>
    <t>내촌면 금강로 2872-19  102호</t>
  </si>
  <si>
    <t>㈜삼오자원</t>
  </si>
  <si>
    <t>2015-허-61(2015.1.22.)</t>
  </si>
  <si>
    <t>박상수</t>
  </si>
  <si>
    <t>내촌면 진금로 51(진목리 238-3)</t>
  </si>
  <si>
    <t>031-531-3507</t>
  </si>
  <si>
    <t>㈜푸른건설</t>
  </si>
  <si>
    <t>2015-허-63(2015.2.13.)</t>
  </si>
  <si>
    <t>윤은미</t>
  </si>
  <si>
    <t>포천시 중앙로 28</t>
  </si>
  <si>
    <t>031-533-0404</t>
  </si>
  <si>
    <t>부흥물산</t>
  </si>
  <si>
    <t>2015-허-65(2015.5.6.)</t>
  </si>
  <si>
    <t>이홍기</t>
  </si>
  <si>
    <t>영북면 영북로 108</t>
  </si>
  <si>
    <t>이엔환경자원개발</t>
  </si>
  <si>
    <t>2015-허-67(2015.5.18.)</t>
  </si>
  <si>
    <t>윤형균</t>
  </si>
  <si>
    <t>소흘읍 큰말길 29</t>
  </si>
  <si>
    <t>천하자원</t>
  </si>
  <si>
    <t>2015-허-68(2015.6.13.)</t>
  </si>
  <si>
    <t>이준빈</t>
  </si>
  <si>
    <t>어룡동 188-3</t>
  </si>
  <si>
    <t>수인건설산업㈜</t>
  </si>
  <si>
    <t>2015-허-69(2015.7.20.)</t>
  </si>
  <si>
    <t>최수정</t>
  </si>
  <si>
    <t>소흘읍 솔모루로 24</t>
  </si>
  <si>
    <t>031-544-1953</t>
  </si>
  <si>
    <t>와이엔지환경개발</t>
  </si>
  <si>
    <t>2015-허-70(2015.9.4.)</t>
  </si>
  <si>
    <t>윤영진</t>
  </si>
  <si>
    <t>내촌면 내촌로 38</t>
  </si>
  <si>
    <t>031-531-7588</t>
  </si>
  <si>
    <t>이자원</t>
  </si>
  <si>
    <t>2015-허-71(2015.10.19.)</t>
  </si>
  <si>
    <t>이광범</t>
  </si>
  <si>
    <t>가산면 정금로 176-18</t>
  </si>
  <si>
    <t>서진환경</t>
  </si>
  <si>
    <t>2015-허-72(2015.11.11.)</t>
  </si>
  <si>
    <t>서은숙</t>
  </si>
  <si>
    <t>소흘읍 화합로 345</t>
  </si>
  <si>
    <t>나은환경자원</t>
  </si>
  <si>
    <t>2015-허-73(2015.11.30.)</t>
  </si>
  <si>
    <t>군내면 화합로 1636</t>
  </si>
  <si>
    <t>031-853-5681</t>
  </si>
  <si>
    <t>대성철재</t>
  </si>
  <si>
    <t>2016-허-74(2016.1.13.)</t>
  </si>
  <si>
    <t>이명순</t>
  </si>
  <si>
    <t>포천시 호국로 1283번길 22</t>
  </si>
  <si>
    <t>다인자원</t>
  </si>
  <si>
    <t>2016-허-75(2016.1.14.)</t>
    <phoneticPr fontId="6" type="noConversion"/>
  </si>
  <si>
    <t>김태봉</t>
  </si>
  <si>
    <t>포천시 호국로 1149</t>
  </si>
  <si>
    <t>㈜금융</t>
  </si>
  <si>
    <t>2016-허-76(2016.1.19.)</t>
  </si>
  <si>
    <t>남용덕</t>
  </si>
  <si>
    <t>내촌면 부마로 282번길 82-26</t>
  </si>
  <si>
    <t>거상H.K환경</t>
  </si>
  <si>
    <t>2016-허-77(2016.2.1.)</t>
  </si>
  <si>
    <t>김경호</t>
  </si>
  <si>
    <t>소흘읍 화합로 402</t>
  </si>
  <si>
    <t>정원환경개발</t>
  </si>
  <si>
    <t>2017-허-91(2017.1.10.)</t>
  </si>
  <si>
    <t>정경복</t>
  </si>
  <si>
    <t>가산로309번길 1 상가5호</t>
  </si>
  <si>
    <t>031-544-1616</t>
  </si>
  <si>
    <t>의왕시계</t>
    <phoneticPr fontId="15" type="noConversion"/>
  </si>
  <si>
    <t>의왕시</t>
    <phoneticPr fontId="15" type="noConversion"/>
  </si>
  <si>
    <t>㈜승화</t>
  </si>
  <si>
    <t>제2004-1호
(1994.06.04)</t>
    <phoneticPr fontId="15" type="noConversion"/>
  </si>
  <si>
    <t>원명희</t>
  </si>
  <si>
    <t>원골로 8, 203호</t>
  </si>
  <si>
    <t>031-452-7262</t>
  </si>
  <si>
    <t>청수산업㈜</t>
  </si>
  <si>
    <t>제2004-4호
(1996.10.08)</t>
    <phoneticPr fontId="15" type="noConversion"/>
  </si>
  <si>
    <t>유성수</t>
  </si>
  <si>
    <t>오전천로 18, 3층</t>
  </si>
  <si>
    <t>031-429-3040</t>
  </si>
  <si>
    <t>(합)동우실업</t>
  </si>
  <si>
    <t>제2004-3호
(1994.02.23)</t>
    <phoneticPr fontId="15" type="noConversion"/>
  </si>
  <si>
    <t>(합)성일개발</t>
  </si>
  <si>
    <t>제2004-8호
(1993.08.28)</t>
    <phoneticPr fontId="15" type="noConversion"/>
  </si>
  <si>
    <t>김옥진</t>
  </si>
  <si>
    <t>까치골1길 9, 2층</t>
  </si>
  <si>
    <t>031-462-2060</t>
  </si>
  <si>
    <t>대우환경기업(합)</t>
  </si>
  <si>
    <t>제2004-7호
(1993.04.15)</t>
    <phoneticPr fontId="15" type="noConversion"/>
  </si>
  <si>
    <t>대정기업㈜</t>
  </si>
  <si>
    <t>제2004-11호
(1993.12.02)</t>
    <phoneticPr fontId="15" type="noConversion"/>
  </si>
  <si>
    <t>오전천로 34, 3층</t>
  </si>
  <si>
    <t>031-429-0777</t>
  </si>
  <si>
    <t>한우개발(합)</t>
  </si>
  <si>
    <t>제2004-13호
(1993.03.11)</t>
    <phoneticPr fontId="15" type="noConversion"/>
  </si>
  <si>
    <t>이영숙</t>
  </si>
  <si>
    <t>중앙산업(합)</t>
  </si>
  <si>
    <t>제2004-14호
(1994.04.18)</t>
    <phoneticPr fontId="15" type="noConversion"/>
  </si>
  <si>
    <t>이선영</t>
  </si>
  <si>
    <t>동부시장2길 87, 1층</t>
    <phoneticPr fontId="15" type="noConversion"/>
  </si>
  <si>
    <t>031-425-0454</t>
  </si>
  <si>
    <t>사회적협동조합 비지땀</t>
    <phoneticPr fontId="15" type="noConversion"/>
  </si>
  <si>
    <t>제2015-1호
(2015.12.11)</t>
    <phoneticPr fontId="15" type="noConversion"/>
  </si>
  <si>
    <t>유후열</t>
    <phoneticPr fontId="15" type="noConversion"/>
  </si>
  <si>
    <t>괴말길 71-4</t>
    <phoneticPr fontId="15" type="noConversion"/>
  </si>
  <si>
    <t>031-455-0000</t>
    <phoneticPr fontId="15" type="noConversion"/>
  </si>
  <si>
    <t>상훈(합)</t>
  </si>
  <si>
    <t>제2004-6호
(1995.03.31)</t>
    <phoneticPr fontId="15" type="noConversion"/>
  </si>
  <si>
    <t>이춘화</t>
  </si>
  <si>
    <t>031-462-3840</t>
  </si>
  <si>
    <t>제2004-2호
(1993.04.16)</t>
    <phoneticPr fontId="15" type="noConversion"/>
  </si>
  <si>
    <t>고재호</t>
  </si>
  <si>
    <t>부곡초등3길 9</t>
  </si>
  <si>
    <t>031-452-5771</t>
  </si>
  <si>
    <t>㈜신일환경</t>
  </si>
  <si>
    <t>제2008-1호
(2008.05.09)</t>
    <phoneticPr fontId="15" type="noConversion"/>
  </si>
  <si>
    <t>내손순환로 172</t>
  </si>
  <si>
    <t>031-422-9648</t>
  </si>
  <si>
    <t>(합자)그린환경</t>
  </si>
  <si>
    <t>제2004-23호
(1998.02.03)</t>
  </si>
  <si>
    <t>신진호</t>
  </si>
  <si>
    <t>부곡시장길 7</t>
  </si>
  <si>
    <t>㈜안전개발</t>
  </si>
  <si>
    <t>제2004-19호
(1994.01.19)</t>
    <phoneticPr fontId="15" type="noConversion"/>
  </si>
  <si>
    <t>송기장</t>
  </si>
  <si>
    <t>효행로 34</t>
  </si>
  <si>
    <t>031-223-5671</t>
  </si>
  <si>
    <t>㈜호원</t>
  </si>
  <si>
    <t>제2011-2호
(2011.09.30)</t>
    <phoneticPr fontId="15" type="noConversion"/>
  </si>
  <si>
    <t>경수대로 391번길 14-4, 501호</t>
  </si>
  <si>
    <t>하남시계</t>
    <phoneticPr fontId="15" type="noConversion"/>
  </si>
  <si>
    <t>하남시</t>
    <phoneticPr fontId="15" type="noConversion"/>
  </si>
  <si>
    <t>(주)하남환경</t>
  </si>
  <si>
    <t>2002-생활/사생-2(1994-04-30)
2001-배출-4(2001-11-14)</t>
    <phoneticPr fontId="15" type="noConversion"/>
  </si>
  <si>
    <t>이숙자</t>
  </si>
  <si>
    <t>신장로 76번길 70 (신장동)</t>
  </si>
  <si>
    <t>031-793-8178</t>
  </si>
  <si>
    <t>(합)환경위생</t>
  </si>
  <si>
    <t>2006-생활/사생-1(2006-09-22)
2002-배출-3(2002-11-26)</t>
    <phoneticPr fontId="6" type="noConversion"/>
  </si>
  <si>
    <t>고골로 114 (하사창동)</t>
  </si>
  <si>
    <t>031-795-7777</t>
  </si>
  <si>
    <t>(주)청화공영</t>
  </si>
  <si>
    <t>1996-생활/사생-3(1994-08-11)
1996-배출-3(1994-08-13)</t>
    <phoneticPr fontId="15" type="noConversion"/>
  </si>
  <si>
    <t>조규현</t>
  </si>
  <si>
    <t>하남대로 622번길 85 (창우동)</t>
  </si>
  <si>
    <t>031-791-1950</t>
  </si>
  <si>
    <t>하일위생환경(주)</t>
  </si>
  <si>
    <t>2002-생활/사생/배출-4
(2000-10-04)</t>
    <phoneticPr fontId="15" type="noConversion"/>
  </si>
  <si>
    <t>김일용</t>
  </si>
  <si>
    <t>하남대로 126번길 91 (상산곡동)</t>
  </si>
  <si>
    <t>031-791-5953</t>
  </si>
  <si>
    <t>2008-생활/사생-1,
2008-배출-2(2008-01-02)</t>
    <phoneticPr fontId="6" type="noConversion"/>
  </si>
  <si>
    <t>신장로56번길 67 (천현동)</t>
  </si>
  <si>
    <t>031-796-1328</t>
  </si>
  <si>
    <t>경진환경산업개발</t>
  </si>
  <si>
    <t>2009-생활-1(2009-11-09)
2008-사생-1(2008-01-28)
2007-배출-1(2007-04-03)</t>
    <phoneticPr fontId="6" type="noConversion"/>
  </si>
  <si>
    <t>정경진</t>
  </si>
  <si>
    <t>하남대로 232번길 8 (창우동)</t>
  </si>
  <si>
    <t>031-798-7287</t>
  </si>
  <si>
    <t>(주)세영씨엔에스</t>
  </si>
  <si>
    <t>2008-사생-8(2008-08-29)
2007-배출-3(2007-10-29)</t>
    <phoneticPr fontId="6" type="noConversion"/>
  </si>
  <si>
    <t>이영현</t>
  </si>
  <si>
    <t>검단산로 333번길 5 (창우동)</t>
  </si>
  <si>
    <t>031-792-0866</t>
  </si>
  <si>
    <t>(주)도시환경</t>
  </si>
  <si>
    <t>2008-사생-4
2008-배출-5(2007-10-29)</t>
    <phoneticPr fontId="6" type="noConversion"/>
  </si>
  <si>
    <t>허태규</t>
  </si>
  <si>
    <t>샘재로 119번길 187 (천현동)</t>
  </si>
  <si>
    <t>031-792-4405</t>
    <phoneticPr fontId="15" type="noConversion"/>
  </si>
  <si>
    <t>(주)친환경산업</t>
  </si>
  <si>
    <t>2013-사생-1
(2013-03-04)</t>
  </si>
  <si>
    <t>정상인</t>
  </si>
  <si>
    <t>산곡동로 116 (하산곡동)</t>
  </si>
  <si>
    <t>031-794-8853</t>
    <phoneticPr fontId="15" type="noConversion"/>
  </si>
  <si>
    <t>태광환경개발(주)</t>
  </si>
  <si>
    <t>2010-생활-1
(2010-01-07)</t>
  </si>
  <si>
    <t>고용성</t>
  </si>
  <si>
    <t>신평로 174, 2층 (신장동)</t>
  </si>
  <si>
    <t>031-795-5733</t>
    <phoneticPr fontId="15" type="noConversion"/>
  </si>
  <si>
    <t>㈜하남청정환경</t>
  </si>
  <si>
    <t>2015-사생-1
(2015-08-11)</t>
  </si>
  <si>
    <t>대청로22번길 27(신장동)</t>
  </si>
  <si>
    <t>031-792-5259</t>
    <phoneticPr fontId="15" type="noConversion"/>
  </si>
  <si>
    <t>하남에코㈜</t>
  </si>
  <si>
    <t>2015-사생-2
(2015-12-09)</t>
  </si>
  <si>
    <t>이용철</t>
  </si>
  <si>
    <t>초광로 50(광암동)</t>
  </si>
  <si>
    <t>02-488-7282</t>
    <phoneticPr fontId="15" type="noConversion"/>
  </si>
  <si>
    <t>㈜케이제이로지스</t>
  </si>
  <si>
    <t>2015-배출-1(2014-08-05)
2016-사생-1(2016-01-19)</t>
    <phoneticPr fontId="15" type="noConversion"/>
  </si>
  <si>
    <t>김선자</t>
  </si>
  <si>
    <t>서하남로19번길 57(감북동)</t>
  </si>
  <si>
    <t>02-430-1772</t>
  </si>
  <si>
    <t>㈜실보이엔지</t>
    <phoneticPr fontId="15" type="noConversion"/>
  </si>
  <si>
    <t>2016-사생-2
(2016-03-16)</t>
    <phoneticPr fontId="15" type="noConversion"/>
  </si>
  <si>
    <t>황인환</t>
    <phoneticPr fontId="15" type="noConversion"/>
  </si>
  <si>
    <t>하남대로 636(천현동)</t>
    <phoneticPr fontId="15" type="noConversion"/>
  </si>
  <si>
    <t>070-8832-7655</t>
    <phoneticPr fontId="15" type="noConversion"/>
  </si>
  <si>
    <t>한국환경산업</t>
    <phoneticPr fontId="15" type="noConversion"/>
  </si>
  <si>
    <t>2016-사생-3
(2013-04-17)</t>
    <phoneticPr fontId="15" type="noConversion"/>
  </si>
  <si>
    <t>이수영</t>
    <phoneticPr fontId="15" type="noConversion"/>
  </si>
  <si>
    <t>신장로184번길 27(덕풍동)</t>
    <phoneticPr fontId="15" type="noConversion"/>
  </si>
  <si>
    <t>031-553-9400</t>
    <phoneticPr fontId="15" type="noConversion"/>
  </si>
  <si>
    <t>여주시계</t>
  </si>
  <si>
    <t>여주시</t>
    <phoneticPr fontId="15" type="noConversion"/>
  </si>
  <si>
    <t>1996-1
(94.08.13.)</t>
  </si>
  <si>
    <t>임승일</t>
  </si>
  <si>
    <t>여흥로 98</t>
  </si>
  <si>
    <t>031-885-4444</t>
  </si>
  <si>
    <t>여주환경㈜</t>
  </si>
  <si>
    <t>2010-01
(10.06.29.)</t>
    <phoneticPr fontId="15" type="noConversion"/>
  </si>
  <si>
    <t>구서윤</t>
  </si>
  <si>
    <t>장여로 1578-16</t>
  </si>
  <si>
    <t>031-884-8500</t>
  </si>
  <si>
    <t>신여주환경</t>
  </si>
  <si>
    <t>2000-04
(00.02.24.)</t>
  </si>
  <si>
    <t>임명택</t>
  </si>
  <si>
    <t>북내면 여강로 200-79</t>
  </si>
  <si>
    <t>031-886-8273</t>
  </si>
  <si>
    <t>현대환경㈜</t>
  </si>
  <si>
    <t>2001-02
(01.03.02.)
2001-05
(01.08.03.)</t>
  </si>
  <si>
    <t>고광만</t>
  </si>
  <si>
    <t>가남읍 대신리길 213</t>
  </si>
  <si>
    <t>031-881-1300</t>
  </si>
  <si>
    <t>㈜여주위생</t>
  </si>
  <si>
    <t>2001-04
(91.07.13.)</t>
  </si>
  <si>
    <t>장홍구</t>
  </si>
  <si>
    <t>주내로 605</t>
  </si>
  <si>
    <t>031-884-5219</t>
  </si>
  <si>
    <t>㈜동부환경</t>
  </si>
  <si>
    <t>2001-07(01.09.07.)
2004-01(04.06.22.)</t>
    <phoneticPr fontId="6" type="noConversion"/>
  </si>
  <si>
    <t>최재명</t>
  </si>
  <si>
    <t>가남읍 양귀리 585</t>
  </si>
  <si>
    <t>031-885-5571</t>
  </si>
  <si>
    <t>가남환경</t>
  </si>
  <si>
    <t>2010-02
(10.10.26.)</t>
  </si>
  <si>
    <t>김춘영</t>
  </si>
  <si>
    <t>가남읍 경충대로 137</t>
  </si>
  <si>
    <t>031-883-1922</t>
  </si>
  <si>
    <t>삼미물산</t>
  </si>
  <si>
    <t>2011-01
(11.08.24.)</t>
  </si>
  <si>
    <t>한봉옥</t>
  </si>
  <si>
    <t>도예로 120</t>
  </si>
  <si>
    <t>031-885-8667</t>
  </si>
  <si>
    <t>창환경</t>
  </si>
  <si>
    <t>2012-01(12.04.10.)
2013-05(2013.10.08)</t>
    <phoneticPr fontId="6" type="noConversion"/>
  </si>
  <si>
    <t>박향숙</t>
  </si>
  <si>
    <t>여양로 464</t>
  </si>
  <si>
    <t>2012-02(12.05.03.)
2013-06(13.11.13.)</t>
    <phoneticPr fontId="6" type="noConversion"/>
  </si>
  <si>
    <t>장기영</t>
  </si>
  <si>
    <t>가남읍 가남로 15</t>
  </si>
  <si>
    <t>2013-01
(13.04.09.)</t>
  </si>
  <si>
    <t>북내면 당전로 27</t>
  </si>
  <si>
    <t>다모아자원환경</t>
  </si>
  <si>
    <t>2013-02
(13.05.22.)</t>
  </si>
  <si>
    <t>김선호</t>
  </si>
  <si>
    <t>신륵로 191</t>
  </si>
  <si>
    <t>031-886-1993</t>
  </si>
  <si>
    <t>청송종합환경㈜</t>
  </si>
  <si>
    <t>2013-03(13.05.27.)
2013-04(13.05.27.)</t>
    <phoneticPr fontId="6" type="noConversion"/>
  </si>
  <si>
    <t>장영상</t>
  </si>
  <si>
    <t>가남읍 경충대로 1221</t>
  </si>
  <si>
    <t>031-882-3686</t>
  </si>
  <si>
    <t>조은환경</t>
  </si>
  <si>
    <t>2013-07
(13.12.20.)</t>
  </si>
  <si>
    <t>조원진</t>
  </si>
  <si>
    <t>도예로 94</t>
  </si>
  <si>
    <t>031-881-6515</t>
  </si>
  <si>
    <t>2013-08
(13.12.30.)</t>
  </si>
  <si>
    <t>문명옥</t>
  </si>
  <si>
    <t>세종로 61</t>
  </si>
  <si>
    <t>031-884-7111</t>
  </si>
  <si>
    <t>2014-01
(14.03.11.)</t>
    <phoneticPr fontId="15" type="noConversion"/>
  </si>
  <si>
    <t>공영돈</t>
    <phoneticPr fontId="15" type="noConversion"/>
  </si>
  <si>
    <t>가남읍 경충대로 1255</t>
    <phoneticPr fontId="15" type="noConversion"/>
  </si>
  <si>
    <t>031-884-7321</t>
  </si>
  <si>
    <t>우리산업</t>
    <phoneticPr fontId="15" type="noConversion"/>
  </si>
  <si>
    <t>2014-02
(14.05.30.)</t>
    <phoneticPr fontId="15" type="noConversion"/>
  </si>
  <si>
    <t>김순희</t>
    <phoneticPr fontId="15" type="noConversion"/>
  </si>
  <si>
    <t>가남읍 경충대로 1540</t>
    <phoneticPr fontId="15" type="noConversion"/>
  </si>
  <si>
    <t>태산환경</t>
    <phoneticPr fontId="15" type="noConversion"/>
  </si>
  <si>
    <t>2014-03(14.09.11.)
2014-04(14.09.11.)</t>
    <phoneticPr fontId="15" type="noConversion"/>
  </si>
  <si>
    <t>조성주</t>
    <phoneticPr fontId="15" type="noConversion"/>
  </si>
  <si>
    <t xml:space="preserve">강변로 158 인텔죤 8층 </t>
    <phoneticPr fontId="15" type="noConversion"/>
  </si>
  <si>
    <t>경기그린환경</t>
    <phoneticPr fontId="15" type="noConversion"/>
  </si>
  <si>
    <t>2014-05
(14.08.19.)</t>
    <phoneticPr fontId="15" type="noConversion"/>
  </si>
  <si>
    <t>김이자</t>
    <phoneticPr fontId="15" type="noConversion"/>
  </si>
  <si>
    <t>가남읍 경충대로 1378</t>
    <phoneticPr fontId="15" type="noConversion"/>
  </si>
  <si>
    <t xml:space="preserve">  </t>
  </si>
  <si>
    <t>미래자원㈜</t>
    <phoneticPr fontId="15" type="noConversion"/>
  </si>
  <si>
    <t>2014-06
(14.10.21.)</t>
    <phoneticPr fontId="15" type="noConversion"/>
  </si>
  <si>
    <t>김종호</t>
    <phoneticPr fontId="15" type="noConversion"/>
  </si>
  <si>
    <t>북내면 당전로 6</t>
  </si>
  <si>
    <t>이로엠</t>
    <phoneticPr fontId="15" type="noConversion"/>
  </si>
  <si>
    <t>2015-04
(2015.4.3)</t>
    <phoneticPr fontId="15" type="noConversion"/>
  </si>
  <si>
    <t>윤명희</t>
    <phoneticPr fontId="15" type="noConversion"/>
  </si>
  <si>
    <t>가남읍 태평로 16</t>
    <phoneticPr fontId="15" type="noConversion"/>
  </si>
  <si>
    <t>세종환경</t>
    <phoneticPr fontId="15" type="noConversion"/>
  </si>
  <si>
    <t>2015-05
(2015.5.29)</t>
    <phoneticPr fontId="15" type="noConversion"/>
  </si>
  <si>
    <t>이상덕</t>
    <phoneticPr fontId="15" type="noConversion"/>
  </si>
  <si>
    <t>세종로 483</t>
    <phoneticPr fontId="15" type="noConversion"/>
  </si>
  <si>
    <t>㈜태민환경</t>
    <phoneticPr fontId="15" type="noConversion"/>
  </si>
  <si>
    <t>2015-06
(2015.6.22)</t>
    <phoneticPr fontId="15" type="noConversion"/>
  </si>
  <si>
    <t>김경수</t>
    <phoneticPr fontId="15" type="noConversion"/>
  </si>
  <si>
    <t>세종로 46번길 15-24</t>
    <phoneticPr fontId="15" type="noConversion"/>
  </si>
  <si>
    <t>양평군계</t>
    <phoneticPr fontId="15" type="noConversion"/>
  </si>
  <si>
    <t>양평군</t>
    <phoneticPr fontId="15" type="noConversion"/>
  </si>
  <si>
    <t>㈜양평환경건설</t>
  </si>
  <si>
    <t>제1호
(1993.4.13)</t>
    <phoneticPr fontId="6" type="noConversion"/>
  </si>
  <si>
    <t>신현성</t>
  </si>
  <si>
    <t>양평읍 창대리 531</t>
    <phoneticPr fontId="15" type="noConversion"/>
  </si>
  <si>
    <t>031-773-8993</t>
  </si>
  <si>
    <t>㈜양평환경</t>
  </si>
  <si>
    <t>제3호
(1999.3.5)</t>
    <phoneticPr fontId="6" type="noConversion"/>
  </si>
  <si>
    <t>신만균</t>
  </si>
  <si>
    <t>031-774-1335</t>
  </si>
  <si>
    <t>한솔환경㈜</t>
  </si>
  <si>
    <t>제5호
(1999.6.25)</t>
    <phoneticPr fontId="6" type="noConversion"/>
  </si>
  <si>
    <t>이종필</t>
  </si>
  <si>
    <t>용문면 다문리 679-3</t>
    <phoneticPr fontId="15" type="noConversion"/>
  </si>
  <si>
    <t>031-772-0988</t>
  </si>
  <si>
    <t>㈜화진환경건설</t>
  </si>
  <si>
    <t>제7호
(2001.12.13)</t>
    <phoneticPr fontId="6" type="noConversion"/>
  </si>
  <si>
    <t>양평읍 양근리 119-1</t>
    <phoneticPr fontId="15" type="noConversion"/>
  </si>
  <si>
    <t>031-771-0179</t>
  </si>
  <si>
    <t>송현환경</t>
  </si>
  <si>
    <t>제17호
(2009.12.8)</t>
    <phoneticPr fontId="6" type="noConversion"/>
  </si>
  <si>
    <t>양기환</t>
  </si>
  <si>
    <t>지평면 무왕리 384-1</t>
    <phoneticPr fontId="15" type="noConversion"/>
  </si>
  <si>
    <t>㈜원이앤씨</t>
  </si>
  <si>
    <t>제18호
(2013.03.28)</t>
    <phoneticPr fontId="6" type="noConversion"/>
  </si>
  <si>
    <t>원복희</t>
  </si>
  <si>
    <t>청운면 가현리 442-5</t>
    <phoneticPr fontId="15" type="noConversion"/>
  </si>
  <si>
    <t>031-771-8726</t>
  </si>
  <si>
    <t>대산환경</t>
  </si>
  <si>
    <t>제2015-1호
(2015.02.10)</t>
    <phoneticPr fontId="6" type="noConversion"/>
  </si>
  <si>
    <t>권영식</t>
  </si>
  <si>
    <t>용문면 용문로 486</t>
  </si>
  <si>
    <t>031-774-7904</t>
  </si>
  <si>
    <t>동두천시계</t>
    <phoneticPr fontId="15" type="noConversion"/>
  </si>
  <si>
    <t>동두천시</t>
    <phoneticPr fontId="15" type="noConversion"/>
  </si>
  <si>
    <t>㈜신진기업</t>
    <phoneticPr fontId="15" type="noConversion"/>
  </si>
  <si>
    <t>93-17
(1993.04.01)</t>
    <phoneticPr fontId="15" type="noConversion"/>
  </si>
  <si>
    <t>김태환</t>
    <phoneticPr fontId="15" type="noConversion"/>
  </si>
  <si>
    <t>삼육사로577번길 99 (상패동)</t>
    <phoneticPr fontId="15" type="noConversion"/>
  </si>
  <si>
    <t>031-865-6991</t>
    <phoneticPr fontId="15" type="noConversion"/>
  </si>
  <si>
    <t>우일환경㈜</t>
    <phoneticPr fontId="15" type="noConversion"/>
  </si>
  <si>
    <t>93-25
(1993.12.18)</t>
    <phoneticPr fontId="15" type="noConversion"/>
  </si>
  <si>
    <t>최영규</t>
    <phoneticPr fontId="15" type="noConversion"/>
  </si>
  <si>
    <t>평화로2812번길 109 (동두천동)</t>
    <phoneticPr fontId="15" type="noConversion"/>
  </si>
  <si>
    <t>031-862-8800</t>
    <phoneticPr fontId="15" type="noConversion"/>
  </si>
  <si>
    <t>㈜정일산업</t>
  </si>
  <si>
    <t>97-7
(1997.09.23)</t>
    <phoneticPr fontId="15" type="noConversion"/>
  </si>
  <si>
    <t>윤재석</t>
    <phoneticPr fontId="15" type="noConversion"/>
  </si>
  <si>
    <t>어수로 22 (상패동)</t>
    <phoneticPr fontId="15" type="noConversion"/>
  </si>
  <si>
    <t>031-863-1300</t>
    <phoneticPr fontId="15" type="noConversion"/>
  </si>
  <si>
    <t>㈜상우</t>
    <phoneticPr fontId="15" type="noConversion"/>
  </si>
  <si>
    <t>2014-1
(2014.05.27)</t>
    <phoneticPr fontId="15" type="noConversion"/>
  </si>
  <si>
    <t>이현진</t>
    <phoneticPr fontId="15" type="noConversion"/>
  </si>
  <si>
    <t>동광로 50(생연동)</t>
    <phoneticPr fontId="15" type="noConversion"/>
  </si>
  <si>
    <t>070-8868-3804</t>
    <phoneticPr fontId="15" type="noConversion"/>
  </si>
  <si>
    <t>흥진기업</t>
  </si>
  <si>
    <t>93-24
(1991.07.10)</t>
    <phoneticPr fontId="15" type="noConversion"/>
  </si>
  <si>
    <t>삼육사로 1005 (생연동)</t>
  </si>
  <si>
    <t>031-865-3204</t>
  </si>
  <si>
    <t>98-2
(1998.10.26)</t>
    <phoneticPr fontId="15" type="noConversion"/>
  </si>
  <si>
    <t>곽태찬</t>
  </si>
  <si>
    <t>평화로 3028 (하봉암동)</t>
    <phoneticPr fontId="15" type="noConversion"/>
  </si>
  <si>
    <t>031-868-7516</t>
  </si>
  <si>
    <t>㈜이담개발</t>
  </si>
  <si>
    <t>99-01
(1999.01.20)</t>
    <phoneticPr fontId="15" type="noConversion"/>
  </si>
  <si>
    <t>이건영</t>
  </si>
  <si>
    <t>삼육사로548번길 124 (상패동)</t>
    <phoneticPr fontId="15" type="noConversion"/>
  </si>
  <si>
    <t>031-862-0440</t>
  </si>
  <si>
    <t>㈜탑이엔티</t>
    <phoneticPr fontId="15" type="noConversion"/>
  </si>
  <si>
    <t>06-04
(2006.07.27)</t>
    <phoneticPr fontId="15" type="noConversion"/>
  </si>
  <si>
    <t>백강현</t>
    <phoneticPr fontId="15" type="noConversion"/>
  </si>
  <si>
    <t>승전로 23-29 (하봉암동)</t>
    <phoneticPr fontId="15" type="noConversion"/>
  </si>
  <si>
    <t>031-865-9478</t>
  </si>
  <si>
    <t>㈜청송산업개발</t>
  </si>
  <si>
    <t>07-03
(2007.05.10)</t>
    <phoneticPr fontId="15" type="noConversion"/>
  </si>
  <si>
    <t>김재환</t>
  </si>
  <si>
    <t>삼육사로652번길 60 (상패동)</t>
    <phoneticPr fontId="15" type="noConversion"/>
  </si>
  <si>
    <t>031-863-8044</t>
  </si>
  <si>
    <t>㈜서북환경산업</t>
    <phoneticPr fontId="15" type="noConversion"/>
  </si>
  <si>
    <t>07-01
(2007.05.23)</t>
    <phoneticPr fontId="15" type="noConversion"/>
  </si>
  <si>
    <t>윤영해</t>
    <phoneticPr fontId="15" type="noConversion"/>
  </si>
  <si>
    <t>광암로17번길 60 (광암동)</t>
    <phoneticPr fontId="15" type="noConversion"/>
  </si>
  <si>
    <t>031-863-3448</t>
  </si>
  <si>
    <t>07-02
(2007.05.18)</t>
    <phoneticPr fontId="15" type="noConversion"/>
  </si>
  <si>
    <t>정욱</t>
    <phoneticPr fontId="15" type="noConversion"/>
  </si>
  <si>
    <t>삼육사로685번길 8 (상패동)</t>
    <phoneticPr fontId="15" type="noConversion"/>
  </si>
  <si>
    <t>031-864-6300</t>
  </si>
  <si>
    <t>호수환경</t>
  </si>
  <si>
    <t>08-01
(2008.01.08)</t>
    <phoneticPr fontId="15" type="noConversion"/>
  </si>
  <si>
    <t>최인복</t>
  </si>
  <si>
    <t>어수로 33 (상패동)</t>
    <phoneticPr fontId="15" type="noConversion"/>
  </si>
  <si>
    <t>031-861-7989</t>
  </si>
  <si>
    <t>㈜청호</t>
    <phoneticPr fontId="15" type="noConversion"/>
  </si>
  <si>
    <t>08-02
(2008.01.14)</t>
    <phoneticPr fontId="15" type="noConversion"/>
  </si>
  <si>
    <t>최한철</t>
    <phoneticPr fontId="15" type="noConversion"/>
  </si>
  <si>
    <t>어수로 29-21 (상패동)</t>
    <phoneticPr fontId="15" type="noConversion"/>
  </si>
  <si>
    <t>031-857-8866</t>
  </si>
  <si>
    <t>㈜신명</t>
    <phoneticPr fontId="15" type="noConversion"/>
  </si>
  <si>
    <t>08-03
(2008.04.08)</t>
    <phoneticPr fontId="15" type="noConversion"/>
  </si>
  <si>
    <t>백지애</t>
    <phoneticPr fontId="15" type="noConversion"/>
  </si>
  <si>
    <t>상패동 648-18</t>
    <phoneticPr fontId="15" type="noConversion"/>
  </si>
  <si>
    <t>031-863-1483</t>
  </si>
  <si>
    <t>㈜참마루이엔티</t>
    <phoneticPr fontId="15" type="noConversion"/>
  </si>
  <si>
    <t>08-04
(2008.04.08)</t>
    <phoneticPr fontId="15" type="noConversion"/>
  </si>
  <si>
    <t>정달옥외1인</t>
    <phoneticPr fontId="15" type="noConversion"/>
  </si>
  <si>
    <t>동두천로 13(송내동)</t>
    <phoneticPr fontId="15" type="noConversion"/>
  </si>
  <si>
    <t>031-868-3340</t>
  </si>
  <si>
    <t>(주)창조산업</t>
    <phoneticPr fontId="15" type="noConversion"/>
  </si>
  <si>
    <t>08-05
(2008.05.20)</t>
    <phoneticPr fontId="15" type="noConversion"/>
  </si>
  <si>
    <t>임호철</t>
    <phoneticPr fontId="15" type="noConversion"/>
  </si>
  <si>
    <t>평화로 3098-13 (하봉암동)</t>
    <phoneticPr fontId="15" type="noConversion"/>
  </si>
  <si>
    <t>031-852-3451</t>
    <phoneticPr fontId="15" type="noConversion"/>
  </si>
  <si>
    <t>삼승E&amp;R</t>
    <phoneticPr fontId="15" type="noConversion"/>
  </si>
  <si>
    <t>09-01
(2009.07.20)</t>
    <phoneticPr fontId="15" type="noConversion"/>
  </si>
  <si>
    <t>최돈춘</t>
    <phoneticPr fontId="15" type="noConversion"/>
  </si>
  <si>
    <t>송터로 43 (생연동)</t>
    <phoneticPr fontId="15" type="noConversion"/>
  </si>
  <si>
    <t>조양테크</t>
    <phoneticPr fontId="15" type="noConversion"/>
  </si>
  <si>
    <t>09-02
(2009.10.01)</t>
    <phoneticPr fontId="15" type="noConversion"/>
  </si>
  <si>
    <t>김서원</t>
    <phoneticPr fontId="15" type="noConversion"/>
  </si>
  <si>
    <t>강변로 66 (송내동)</t>
    <phoneticPr fontId="15" type="noConversion"/>
  </si>
  <si>
    <t>031-865-6677</t>
    <phoneticPr fontId="15" type="noConversion"/>
  </si>
  <si>
    <t>영진자원</t>
    <phoneticPr fontId="15" type="noConversion"/>
  </si>
  <si>
    <t>2012-1
(2012.07.06)</t>
    <phoneticPr fontId="15" type="noConversion"/>
  </si>
  <si>
    <t>문옥희</t>
    <phoneticPr fontId="15" type="noConversion"/>
  </si>
  <si>
    <t>상패로99번길 12-15 (상패동)</t>
    <phoneticPr fontId="15" type="noConversion"/>
  </si>
  <si>
    <t>031-862-4340</t>
    <phoneticPr fontId="15" type="noConversion"/>
  </si>
  <si>
    <t>㈜상우바이오</t>
    <phoneticPr fontId="15" type="noConversion"/>
  </si>
  <si>
    <t>2013-3
(2013.11.02)</t>
    <phoneticPr fontId="15" type="noConversion"/>
  </si>
  <si>
    <t>안명숙</t>
    <phoneticPr fontId="15" type="noConversion"/>
  </si>
  <si>
    <t>중앙로282-1(생연동)</t>
    <phoneticPr fontId="15" type="noConversion"/>
  </si>
  <si>
    <t>031-868-2446</t>
    <phoneticPr fontId="15" type="noConversion"/>
  </si>
  <si>
    <t>과천시계</t>
    <phoneticPr fontId="15" type="noConversion"/>
  </si>
  <si>
    <t>과천시</t>
    <phoneticPr fontId="15" type="noConversion"/>
  </si>
  <si>
    <t>개운환경
㈜</t>
  </si>
  <si>
    <t>1999-7
(1999.9.29)</t>
  </si>
  <si>
    <t>별양상가1로18 906호</t>
    <phoneticPr fontId="15" type="noConversion"/>
  </si>
  <si>
    <t>02-502-4946</t>
    <phoneticPr fontId="15" type="noConversion"/>
  </si>
  <si>
    <t>현대환경
(합자)</t>
  </si>
  <si>
    <t>1999-4
(1999.9.8)</t>
  </si>
  <si>
    <t>오숙화</t>
  </si>
  <si>
    <t>별양상가2로 20 지층</t>
    <phoneticPr fontId="15" type="noConversion"/>
  </si>
  <si>
    <t>02-504-2870</t>
    <phoneticPr fontId="15" type="noConversion"/>
  </si>
  <si>
    <t>대정위생
㈜</t>
  </si>
  <si>
    <t>1999-5
(1999.9.29)</t>
  </si>
  <si>
    <t>김성훈</t>
  </si>
  <si>
    <t>별양상가1로 18 906호</t>
    <phoneticPr fontId="15" type="noConversion"/>
  </si>
  <si>
    <t>02-503-0967</t>
    <phoneticPr fontId="15" type="noConversion"/>
  </si>
  <si>
    <t>신영산업
㈜</t>
  </si>
  <si>
    <t>1999-6
(1999.9.29)</t>
  </si>
  <si>
    <t>양현식</t>
  </si>
  <si>
    <t>별양상가1로 18 610호</t>
    <phoneticPr fontId="15" type="noConversion"/>
  </si>
  <si>
    <t>02-504-5992</t>
    <phoneticPr fontId="15" type="noConversion"/>
  </si>
  <si>
    <t>과천산업
㈜</t>
  </si>
  <si>
    <t>1999-2
(1999.9.29)</t>
  </si>
  <si>
    <t>노재호</t>
    <phoneticPr fontId="15" type="noConversion"/>
  </si>
  <si>
    <t>별양상가1로 18 709호</t>
    <phoneticPr fontId="15" type="noConversion"/>
  </si>
  <si>
    <t>02-507-7209</t>
    <phoneticPr fontId="15" type="noConversion"/>
  </si>
  <si>
    <t>정계환경
㈜</t>
  </si>
  <si>
    <t>1999-1
(1999.9.29)</t>
  </si>
  <si>
    <t>별양상가로 7 512-2호</t>
    <phoneticPr fontId="15" type="noConversion"/>
  </si>
  <si>
    <t>02-503-4300</t>
    <phoneticPr fontId="15" type="noConversion"/>
  </si>
  <si>
    <t>신모빌
㈜</t>
  </si>
  <si>
    <t>1999-3
(1999.9.29)</t>
  </si>
  <si>
    <t>고병준</t>
  </si>
  <si>
    <t>별양상가1로 40 403호</t>
    <phoneticPr fontId="15" type="noConversion"/>
  </si>
  <si>
    <t>02-504-2211</t>
    <phoneticPr fontId="15" type="noConversion"/>
  </si>
  <si>
    <t>가평군계</t>
    <phoneticPr fontId="15" type="noConversion"/>
  </si>
  <si>
    <t>가평군</t>
    <phoneticPr fontId="15" type="noConversion"/>
  </si>
  <si>
    <t>정풍산업</t>
  </si>
  <si>
    <t>2000-2
2000.12.27</t>
    <phoneticPr fontId="15" type="noConversion"/>
  </si>
  <si>
    <t>김인규</t>
  </si>
  <si>
    <t>가평읍 석봉로 173</t>
  </si>
  <si>
    <t>031-582-7076</t>
  </si>
  <si>
    <t>우주산업개발</t>
  </si>
  <si>
    <t>2000-3
2000.12.27</t>
    <phoneticPr fontId="15" type="noConversion"/>
  </si>
  <si>
    <t>유임상</t>
  </si>
  <si>
    <t>청평면 여울길 39</t>
  </si>
  <si>
    <t>031-581-5551</t>
  </si>
  <si>
    <t>현대환경디자인</t>
  </si>
  <si>
    <t>2013-1
2013.11.20</t>
    <phoneticPr fontId="15" type="noConversion"/>
  </si>
  <si>
    <t>김원영</t>
  </si>
  <si>
    <t>가평읍 오리나무길 25</t>
  </si>
  <si>
    <t>031-582-5557</t>
  </si>
  <si>
    <t>에이엠통상</t>
  </si>
  <si>
    <t>2013-3
2013.12.09</t>
    <phoneticPr fontId="15" type="noConversion"/>
  </si>
  <si>
    <t>나희진</t>
  </si>
  <si>
    <t>가평읍 경춘로 2017</t>
  </si>
  <si>
    <t>031-582-0094</t>
    <phoneticPr fontId="15" type="noConversion"/>
  </si>
  <si>
    <t>엘레스무역</t>
    <phoneticPr fontId="15" type="noConversion"/>
  </si>
  <si>
    <t>2014-1
2014.04.21</t>
    <phoneticPr fontId="15" type="noConversion"/>
  </si>
  <si>
    <t>신명순</t>
    <phoneticPr fontId="15" type="noConversion"/>
  </si>
  <si>
    <t>설악면 장수로 203</t>
    <phoneticPr fontId="15" type="noConversion"/>
  </si>
  <si>
    <t>031-585-9019</t>
    <phoneticPr fontId="15" type="noConversion"/>
  </si>
  <si>
    <t>월드바이오</t>
    <phoneticPr fontId="15" type="noConversion"/>
  </si>
  <si>
    <t>2016-1
2016.04.11</t>
    <phoneticPr fontId="15" type="noConversion"/>
  </si>
  <si>
    <t>이필우,김현근</t>
    <phoneticPr fontId="15" type="noConversion"/>
  </si>
  <si>
    <t>상면 청군로 1090</t>
    <phoneticPr fontId="15" type="noConversion"/>
  </si>
  <si>
    <t>연천군계</t>
    <phoneticPr fontId="15" type="noConversion"/>
  </si>
  <si>
    <t>연천군</t>
    <phoneticPr fontId="15" type="noConversion"/>
  </si>
  <si>
    <t>정인산업개발</t>
  </si>
  <si>
    <t>1997-5
(1997.11.20)</t>
  </si>
  <si>
    <t>박인철</t>
  </si>
  <si>
    <t>청산면 대전리 143</t>
  </si>
  <si>
    <t>031-832-1918</t>
    <phoneticPr fontId="15" type="noConversion"/>
  </si>
  <si>
    <t>(합)신풍운수</t>
  </si>
  <si>
    <t>2002-2
(1996.10.06)</t>
  </si>
  <si>
    <t>곽명숙</t>
  </si>
  <si>
    <t>연천읍 옥산리 174-1</t>
  </si>
  <si>
    <t>031-834-0681</t>
    <phoneticPr fontId="15" type="noConversion"/>
  </si>
  <si>
    <t xml:space="preserve">세종환경개발㈜ </t>
  </si>
  <si>
    <t>1997-3
(1997.09.01)</t>
  </si>
  <si>
    <t>한응희</t>
  </si>
  <si>
    <t>전곡읍 간파리 367-1</t>
  </si>
  <si>
    <t>031-832-5942</t>
    <phoneticPr fontId="15" type="noConversion"/>
  </si>
  <si>
    <t xml:space="preserve">청림운수㈜ </t>
  </si>
  <si>
    <t>2001-2
(2001.06.01)</t>
  </si>
  <si>
    <t>한순택</t>
  </si>
  <si>
    <t>신서면 대광리 1035-1</t>
  </si>
  <si>
    <t>02-2687-1101</t>
  </si>
  <si>
    <t>오성산업㈜</t>
  </si>
  <si>
    <t>2009-1
(2009.02.26)</t>
  </si>
  <si>
    <t>권오식</t>
  </si>
  <si>
    <t>연천읍 차탄리 295-3</t>
    <phoneticPr fontId="15" type="noConversion"/>
  </si>
  <si>
    <t>02-2661-5077</t>
  </si>
  <si>
    <t>신광특수㈜</t>
  </si>
  <si>
    <t>2012-1
(2012.03.12)</t>
  </si>
  <si>
    <t>장덕식</t>
  </si>
  <si>
    <t>연천읍 차탄리 276-10</t>
    <phoneticPr fontId="15" type="noConversion"/>
  </si>
  <si>
    <t>031-832-1496</t>
    <phoneticPr fontId="15" type="noConversion"/>
  </si>
  <si>
    <t>유국</t>
  </si>
  <si>
    <t>2013-1
(2013.6.11)</t>
  </si>
  <si>
    <t>최주영</t>
  </si>
  <si>
    <t>전곡읍 늘목리 33-2</t>
  </si>
  <si>
    <t>031-877-2188</t>
    <phoneticPr fontId="15" type="noConversion"/>
  </si>
  <si>
    <t>㈜일도</t>
  </si>
  <si>
    <t>2015-6
(2015.08.10)</t>
  </si>
  <si>
    <t>강석헌</t>
  </si>
  <si>
    <t>전곡읍 평화로 599-1</t>
  </si>
  <si>
    <t>031-832-8312</t>
    <phoneticPr fontId="15" type="noConversion"/>
  </si>
  <si>
    <t>모든자원</t>
    <phoneticPr fontId="15" type="noConversion"/>
  </si>
  <si>
    <t>2015-7
(2015.10.21)</t>
  </si>
  <si>
    <t>최영철</t>
  </si>
  <si>
    <t>청산면 대전리 241</t>
  </si>
  <si>
    <t>강원</t>
  </si>
  <si>
    <t>춘천시계</t>
    <phoneticPr fontId="15" type="noConversion"/>
  </si>
  <si>
    <t>춘천시</t>
    <phoneticPr fontId="15" type="noConversion"/>
  </si>
  <si>
    <t>동림실업</t>
  </si>
  <si>
    <t>제96-7호
(1996. 3. 22)</t>
  </si>
  <si>
    <t>강성구</t>
  </si>
  <si>
    <t>소양로 23(근화동)</t>
  </si>
  <si>
    <t>033-252-6270</t>
  </si>
  <si>
    <t>춘일환경</t>
  </si>
  <si>
    <t>제1996-4호
(1996. 3. 22)</t>
  </si>
  <si>
    <t>정명환</t>
  </si>
  <si>
    <t>033-241-0238</t>
  </si>
  <si>
    <t>동원실업</t>
  </si>
  <si>
    <t>제1996-12호
(1996. 3. 22)</t>
  </si>
  <si>
    <t>최광섭</t>
  </si>
  <si>
    <t>영서로 2938(사농동)</t>
  </si>
  <si>
    <t>033-257-7121</t>
  </si>
  <si>
    <t>제2006-2호
(2006. 8. 16)</t>
  </si>
  <si>
    <t>홍경일</t>
  </si>
  <si>
    <t>서부대성로 12(소양로2가)</t>
  </si>
  <si>
    <t>033-252-3282</t>
  </si>
  <si>
    <t>환경기업</t>
  </si>
  <si>
    <t>제1996-2호
(1996. 3. 22)</t>
  </si>
  <si>
    <t>이금옥</t>
  </si>
  <si>
    <t>동면 소양강로 308</t>
  </si>
  <si>
    <t>033-256-8033</t>
  </si>
  <si>
    <t>경춘산업</t>
  </si>
  <si>
    <t>제1996-10호
(1996. 3. 22)</t>
  </si>
  <si>
    <t>염기석</t>
  </si>
  <si>
    <t>033-242-7885</t>
  </si>
  <si>
    <t>일류환경</t>
  </si>
  <si>
    <t>제96-8호
(1996. 3. 22)</t>
  </si>
  <si>
    <t>유운종</t>
  </si>
  <si>
    <t>중앙로194번길 24(근화동)</t>
  </si>
  <si>
    <t>033-254-0343</t>
  </si>
  <si>
    <t>성진기업</t>
  </si>
  <si>
    <t>제96-1호
(1996. 3. 22)</t>
  </si>
  <si>
    <t>진영균</t>
  </si>
  <si>
    <t>동내면 동내로 102</t>
  </si>
  <si>
    <t>033-261-3919</t>
  </si>
  <si>
    <t>제1996-6호
(1996. 3. 22)</t>
  </si>
  <si>
    <t>안충원</t>
  </si>
  <si>
    <t>후만로 29</t>
  </si>
  <si>
    <t>033-252-8795</t>
  </si>
  <si>
    <t>현대환경</t>
  </si>
  <si>
    <t>제1996-9호
(1996. 3. 22)</t>
  </si>
  <si>
    <t>이선준</t>
  </si>
  <si>
    <t>충혼길52번길 20-13(온의동)</t>
  </si>
  <si>
    <t>033-241-8553</t>
  </si>
  <si>
    <t>제96-5호
(1996. 3. 22)</t>
  </si>
  <si>
    <t>심종배</t>
  </si>
  <si>
    <t>사북면 사여골길 53</t>
  </si>
  <si>
    <t>033-244-8822</t>
  </si>
  <si>
    <t>청호환경</t>
  </si>
  <si>
    <t>제95-2호
(1998.2.12)</t>
  </si>
  <si>
    <t>유창종</t>
  </si>
  <si>
    <t>033-257-3773</t>
  </si>
  <si>
    <t>샛별환경</t>
  </si>
  <si>
    <t>제2000-1호
(2000. 7. 19)</t>
  </si>
  <si>
    <t>정재근</t>
  </si>
  <si>
    <t>동면 소양강로 304-13</t>
  </si>
  <si>
    <t>033-257-1324</t>
  </si>
  <si>
    <t>매일산업</t>
  </si>
  <si>
    <t>제2006-1호
(2006. 5. 29)</t>
  </si>
  <si>
    <t>김순옥</t>
  </si>
  <si>
    <t xml:space="preserve">서부대성로 12(소양로2가) </t>
  </si>
  <si>
    <t>033-257-4432</t>
  </si>
  <si>
    <t>그린시스템</t>
  </si>
  <si>
    <t>제2010-7호
(2010. 12. 22)</t>
  </si>
  <si>
    <t>윤순미</t>
  </si>
  <si>
    <t>김유정로 1609</t>
  </si>
  <si>
    <t>033-264-3700</t>
  </si>
  <si>
    <t>㈜신한상운</t>
  </si>
  <si>
    <t>제2011-04호
(2011. 06.30)</t>
  </si>
  <si>
    <t>이영한</t>
  </si>
  <si>
    <t>동내면 영서로 1632</t>
  </si>
  <si>
    <t>033-262-9797</t>
  </si>
  <si>
    <t>명일에코㈜</t>
  </si>
  <si>
    <t>제2011-03호
(2011. 07. 05)</t>
  </si>
  <si>
    <t>김민정</t>
  </si>
  <si>
    <t>동내면 고은길 84-59</t>
  </si>
  <si>
    <t>033-263-5487</t>
  </si>
  <si>
    <t>제2014-02호
(2014. 11. 10)</t>
  </si>
  <si>
    <t>남성순</t>
  </si>
  <si>
    <t>동면 만천로 143번길 100-32</t>
  </si>
  <si>
    <t>033-243-5677</t>
  </si>
  <si>
    <t>재활유지</t>
  </si>
  <si>
    <t>제1998-02호
(1998. 06. 29)</t>
  </si>
  <si>
    <t>박홍선</t>
  </si>
  <si>
    <t>우석로 40(석사동)</t>
  </si>
  <si>
    <t>㈜영서이앤에스</t>
  </si>
  <si>
    <t>제2010-02호
(2010. 05. 27)</t>
  </si>
  <si>
    <t>맹은숙</t>
  </si>
  <si>
    <t>경춘로 2137(온의동)</t>
  </si>
  <si>
    <t>033-263-5783</t>
  </si>
  <si>
    <t>(합)한빛환경</t>
  </si>
  <si>
    <t>제2003-04호
(2003. 04. 09)</t>
  </si>
  <si>
    <t>박일식</t>
  </si>
  <si>
    <t>신동면 김유정로 1641-16</t>
  </si>
  <si>
    <t>033-264-8846</t>
  </si>
  <si>
    <t>영서화물㈜</t>
  </si>
  <si>
    <t>제2011-09호
(2011. 12. 14)</t>
  </si>
  <si>
    <t>강연술</t>
  </si>
  <si>
    <t>만천유통</t>
  </si>
  <si>
    <t>제2012-04호
(2012. 05. 15)</t>
  </si>
  <si>
    <t>여한구</t>
  </si>
  <si>
    <t>소양로 25(근화동)</t>
  </si>
  <si>
    <t>070-7533-4250</t>
    <phoneticPr fontId="15" type="noConversion"/>
  </si>
  <si>
    <t>청명산업</t>
  </si>
  <si>
    <t>제1998-1호
(1998. 4. 14)</t>
  </si>
  <si>
    <t xml:space="preserve">동면 소양강로 242 </t>
  </si>
  <si>
    <t>033-257-4428</t>
  </si>
  <si>
    <t>㈜서진환경</t>
  </si>
  <si>
    <t>제2015-3호
(2016.01.07)</t>
  </si>
  <si>
    <t>서상덕</t>
  </si>
  <si>
    <t>신동면 김유정로 1609</t>
  </si>
  <si>
    <t>033-264-9012</t>
  </si>
  <si>
    <t>㈜서진종합물류</t>
  </si>
  <si>
    <t>제2016-05호
(2016. 2. 17)</t>
  </si>
  <si>
    <t>이용숙</t>
  </si>
  <si>
    <t>033-242-4004</t>
  </si>
  <si>
    <t>원주시계</t>
    <phoneticPr fontId="15" type="noConversion"/>
  </si>
  <si>
    <t>원주시</t>
  </si>
  <si>
    <t>(합)남원주산업</t>
  </si>
  <si>
    <t>1996-7
(1996-05-31)</t>
  </si>
  <si>
    <t>곽희선외1</t>
  </si>
  <si>
    <t xml:space="preserve"> 남산로 77</t>
  </si>
  <si>
    <t>033-761-4314</t>
  </si>
  <si>
    <t>(자)도시환경</t>
  </si>
  <si>
    <t>1996-11
(1996-05-31)</t>
  </si>
  <si>
    <t>김근제</t>
  </si>
  <si>
    <t xml:space="preserve"> 문막읍 보통로 125</t>
  </si>
  <si>
    <t>033-744-5679</t>
  </si>
  <si>
    <t>(합)복지환경</t>
  </si>
  <si>
    <t>5
(1996-05-30)</t>
  </si>
  <si>
    <t>오은하</t>
  </si>
  <si>
    <t xml:space="preserve"> 남산로 149벝길 1</t>
  </si>
  <si>
    <t>033-743-0103</t>
  </si>
  <si>
    <t>(합)세원기업</t>
  </si>
  <si>
    <t>1996-9
(1996-05-31)</t>
  </si>
  <si>
    <t>문봉자</t>
  </si>
  <si>
    <t xml:space="preserve"> 흥업면 대안리 384-4</t>
  </si>
  <si>
    <t>033-748-1924</t>
  </si>
  <si>
    <t>(합)우성환경</t>
  </si>
  <si>
    <t>1996-14
(1996-07-15)</t>
  </si>
  <si>
    <t>신원섭</t>
  </si>
  <si>
    <t xml:space="preserve"> 백간길 63</t>
  </si>
  <si>
    <t>033-748-5564</t>
  </si>
  <si>
    <t>행운기업㈜</t>
  </si>
  <si>
    <t>16
(1996-07-26)</t>
    <phoneticPr fontId="15" type="noConversion"/>
  </si>
  <si>
    <t>이순복</t>
  </si>
  <si>
    <t>033-747-7703</t>
  </si>
  <si>
    <t>제2005-9호
(2005-11-18)</t>
    <phoneticPr fontId="15" type="noConversion"/>
  </si>
  <si>
    <t>전명걸</t>
  </si>
  <si>
    <t xml:space="preserve"> 호저면 만종리 609-11</t>
  </si>
  <si>
    <t>033-735-7226</t>
  </si>
  <si>
    <t>(합)정우산업</t>
  </si>
  <si>
    <t>제1996-10호
(1996-05-31)</t>
    <phoneticPr fontId="15" type="noConversion"/>
  </si>
  <si>
    <t>안정민</t>
  </si>
  <si>
    <t>033-731-8984</t>
  </si>
  <si>
    <t>(합)제일환경</t>
  </si>
  <si>
    <t>제1996-17호
(1996-10-30)</t>
    <phoneticPr fontId="15" type="noConversion"/>
  </si>
  <si>
    <t xml:space="preserve"> 지정면 보통리 422</t>
  </si>
  <si>
    <t>033-731-0949</t>
  </si>
  <si>
    <t>(합)영덕산업</t>
  </si>
  <si>
    <t>제1996-4호
(1996-05-31)</t>
    <phoneticPr fontId="15" type="noConversion"/>
  </si>
  <si>
    <t>이형하</t>
  </si>
  <si>
    <t xml:space="preserve"> 우산로 264(우산동)</t>
  </si>
  <si>
    <t>033-742-8657</t>
  </si>
  <si>
    <t>가나실업</t>
  </si>
  <si>
    <t>제1996-2호
(1996-04-06)</t>
    <phoneticPr fontId="15" type="noConversion"/>
  </si>
  <si>
    <t>박현주</t>
  </si>
  <si>
    <t xml:space="preserve"> 호저면 산현리 176</t>
  </si>
  <si>
    <t>033-732-3050</t>
  </si>
  <si>
    <t>뉴치악산업</t>
  </si>
  <si>
    <t>제1996-1호
(1996-04-06)</t>
    <phoneticPr fontId="15" type="noConversion"/>
  </si>
  <si>
    <t>이혜숙</t>
  </si>
  <si>
    <t>(합)대일환경</t>
  </si>
  <si>
    <t>제1996-15호
(1996-07-18)</t>
    <phoneticPr fontId="15" type="noConversion"/>
  </si>
  <si>
    <t>김학수</t>
  </si>
  <si>
    <t>남산로 77(일산동)</t>
    <phoneticPr fontId="15" type="noConversion"/>
  </si>
  <si>
    <t>033-743-2680</t>
  </si>
  <si>
    <t>(합)손양산업</t>
  </si>
  <si>
    <t>제1996-8호
(1996-05-31)</t>
    <phoneticPr fontId="15" type="noConversion"/>
  </si>
  <si>
    <t>이부연</t>
  </si>
  <si>
    <t xml:space="preserve"> 흥업면 대안리 380</t>
  </si>
  <si>
    <t>033-761-7859</t>
  </si>
  <si>
    <t>송도산업</t>
  </si>
  <si>
    <t>제1996-12호
(1996-05-31)</t>
    <phoneticPr fontId="15" type="noConversion"/>
  </si>
  <si>
    <t>곽도근</t>
  </si>
  <si>
    <t xml:space="preserve"> 남산로 77(일산동)</t>
  </si>
  <si>
    <t>033-745-5488</t>
  </si>
  <si>
    <t>영서개발(합)</t>
  </si>
  <si>
    <t>제1996-6호
(1996-05-31)</t>
    <phoneticPr fontId="15" type="noConversion"/>
  </si>
  <si>
    <t>이승원</t>
  </si>
  <si>
    <t xml:space="preserve"> 지정면 간현로 162번길 8</t>
  </si>
  <si>
    <t>033-731-2366</t>
  </si>
  <si>
    <t>제1996-13호
(1996-07-15)</t>
    <phoneticPr fontId="15" type="noConversion"/>
  </si>
  <si>
    <t>원효순</t>
  </si>
  <si>
    <t>033-747-2858</t>
  </si>
  <si>
    <t>제2000-4호
(2001-02-28)</t>
    <phoneticPr fontId="15" type="noConversion"/>
  </si>
  <si>
    <t>노미경</t>
  </si>
  <si>
    <t xml:space="preserve"> 행구동 1850 건영아파트 상가 3층 4호</t>
  </si>
  <si>
    <t>033-745-1350</t>
  </si>
  <si>
    <t>(합)광천환경
산업</t>
  </si>
  <si>
    <t>제2005-1호
(2005-12-06)</t>
    <phoneticPr fontId="15" type="noConversion"/>
  </si>
  <si>
    <t xml:space="preserve"> 판부면 매봉길 10-4</t>
  </si>
  <si>
    <t>033-732-4531</t>
  </si>
  <si>
    <t>㈜푸른환경</t>
  </si>
  <si>
    <t>제2005-2호
(2005-12-06)</t>
    <phoneticPr fontId="15" type="noConversion"/>
  </si>
  <si>
    <t>엄명선</t>
  </si>
  <si>
    <t xml:space="preserve"> 문막읍 토평길 63</t>
  </si>
  <si>
    <t>033-748-9600</t>
  </si>
  <si>
    <t>㈜자연사랑</t>
  </si>
  <si>
    <t>제2005-4호
(2005-10-20)</t>
    <phoneticPr fontId="15" type="noConversion"/>
  </si>
  <si>
    <t>이석중</t>
  </si>
  <si>
    <t>033-748-9601</t>
  </si>
  <si>
    <t>(자)대영환경</t>
  </si>
  <si>
    <t>제2005-6호
(2005-12-06)</t>
    <phoneticPr fontId="15" type="noConversion"/>
  </si>
  <si>
    <t>박재현</t>
  </si>
  <si>
    <t xml:space="preserve"> 송림길 52-34</t>
  </si>
  <si>
    <t>033-731-2560</t>
  </si>
  <si>
    <t>(합)지원산업</t>
  </si>
  <si>
    <t>제2005-7호
(2005-12-06)</t>
    <phoneticPr fontId="15" type="noConversion"/>
  </si>
  <si>
    <t>전태규</t>
  </si>
  <si>
    <t xml:space="preserve"> 흥업면 사제리 1317-1</t>
  </si>
  <si>
    <t>033-765-1918</t>
  </si>
  <si>
    <t>(합)오성환경</t>
  </si>
  <si>
    <t>제2005-9호
(2005-12-07)</t>
    <phoneticPr fontId="15" type="noConversion"/>
  </si>
  <si>
    <t>장영임</t>
  </si>
  <si>
    <t xml:space="preserve"> 지정면 질마재로 24-3</t>
  </si>
  <si>
    <t>033-747-2565</t>
  </si>
  <si>
    <t>(합)동신환경</t>
  </si>
  <si>
    <t>제2005-11호
(2005-12-07)</t>
    <phoneticPr fontId="15" type="noConversion"/>
  </si>
  <si>
    <t>홍석기</t>
  </si>
  <si>
    <t>033-742-1680</t>
  </si>
  <si>
    <t>대우환경(합)</t>
  </si>
  <si>
    <t>제2005-13호
(2005-12-07)</t>
    <phoneticPr fontId="15" type="noConversion"/>
  </si>
  <si>
    <t>김주은</t>
  </si>
  <si>
    <t xml:space="preserve"> 지정면 보통리 132-1</t>
  </si>
  <si>
    <t>033-743-1207</t>
  </si>
  <si>
    <t>(합)명산환경</t>
  </si>
  <si>
    <t>제2005-14호
(2005-12-07)</t>
    <phoneticPr fontId="15" type="noConversion"/>
  </si>
  <si>
    <t>문지욱</t>
  </si>
  <si>
    <t>(합)그린수성</t>
  </si>
  <si>
    <t>제2005-16호
(2005-12-14)</t>
    <phoneticPr fontId="15" type="noConversion"/>
  </si>
  <si>
    <t>배형범</t>
  </si>
  <si>
    <t xml:space="preserve"> 판부면 서곡리 61</t>
  </si>
  <si>
    <t>033-743-7569</t>
  </si>
  <si>
    <t>(합)진들환경</t>
  </si>
  <si>
    <t>제2005-17호
(2005-12-14)</t>
  </si>
  <si>
    <t>홍순구</t>
  </si>
  <si>
    <t xml:space="preserve"> 소초면 수래울길 5</t>
  </si>
  <si>
    <t>033-745-2553</t>
  </si>
  <si>
    <t>(합)원주환경</t>
  </si>
  <si>
    <t>제2005-18호
(2005-12-30)</t>
    <phoneticPr fontId="15" type="noConversion"/>
  </si>
  <si>
    <t>심정숙</t>
  </si>
  <si>
    <t xml:space="preserve"> 문막읍 동화리 71-3</t>
  </si>
  <si>
    <t>033-733-9600</t>
  </si>
  <si>
    <t>(합)신원주환경</t>
  </si>
  <si>
    <t>제2005-20호
(2006-01-26)</t>
    <phoneticPr fontId="15" type="noConversion"/>
  </si>
  <si>
    <t>홍원석</t>
  </si>
  <si>
    <t>(합)성원환경</t>
  </si>
  <si>
    <t>제2006-1호
(2006-01-02)</t>
    <phoneticPr fontId="15" type="noConversion"/>
  </si>
  <si>
    <t>김금연</t>
  </si>
  <si>
    <t xml:space="preserve"> 호저면 원문로 537-4</t>
  </si>
  <si>
    <t>033-743-3748</t>
  </si>
  <si>
    <t>(합)진영환경</t>
  </si>
  <si>
    <t>제2006-3호)
(2006-04-24)</t>
    <phoneticPr fontId="15" type="noConversion"/>
  </si>
  <si>
    <t>이종범</t>
  </si>
  <si>
    <t xml:space="preserve"> 지정면 보통안길 114</t>
  </si>
  <si>
    <t>033-742-6123</t>
  </si>
  <si>
    <t>형제산업</t>
  </si>
  <si>
    <t>제1998-4호
(1998-1-9)</t>
  </si>
  <si>
    <t>권영인</t>
  </si>
  <si>
    <t>동부순환로 346</t>
  </si>
  <si>
    <t>033-745-4933</t>
  </si>
  <si>
    <t>원주유지축산</t>
  </si>
  <si>
    <t>제2001-5호
(2001-12-11)</t>
    <phoneticPr fontId="15" type="noConversion"/>
  </si>
  <si>
    <t>우인석</t>
  </si>
  <si>
    <t xml:space="preserve"> 소초면 흥양리 1678-5</t>
  </si>
  <si>
    <t>033-742-4599</t>
  </si>
  <si>
    <t>문막운수㈜</t>
  </si>
  <si>
    <t>제2003-1호
(2003-08-20)</t>
    <phoneticPr fontId="15" type="noConversion"/>
  </si>
  <si>
    <t>고광석</t>
  </si>
  <si>
    <t xml:space="preserve"> 문막읍 동화리 529-1</t>
  </si>
  <si>
    <t>033-735-2828</t>
  </si>
  <si>
    <t>㈜성창환경원주지점</t>
  </si>
  <si>
    <t>제2005-10호
(2005-12-07)</t>
    <phoneticPr fontId="15" type="noConversion"/>
  </si>
  <si>
    <t>박종팔</t>
  </si>
  <si>
    <t xml:space="preserve"> 지정면 보통리 132-7</t>
  </si>
  <si>
    <t>033-746-0993</t>
  </si>
  <si>
    <t>천지테크</t>
  </si>
  <si>
    <t>제2009-4호
(2009-12-04)</t>
    <phoneticPr fontId="15" type="noConversion"/>
  </si>
  <si>
    <t>조채봉</t>
  </si>
  <si>
    <t xml:space="preserve"> 문막읍 궁촌리 1003</t>
  </si>
  <si>
    <t>033-732-3328</t>
  </si>
  <si>
    <t>광진자원㈜</t>
  </si>
  <si>
    <t>제2013-2호
(2013.12.27.)</t>
    <phoneticPr fontId="15" type="noConversion"/>
  </si>
  <si>
    <t>이정민</t>
  </si>
  <si>
    <t>소초면 수암리 763-1</t>
  </si>
  <si>
    <t>033-732-8185</t>
  </si>
  <si>
    <t>동아산업</t>
  </si>
  <si>
    <t>제2014-1호
(2014-09-11)</t>
  </si>
  <si>
    <t>이말희</t>
  </si>
  <si>
    <t xml:space="preserve"> 문막읍 원문로 2130</t>
  </si>
  <si>
    <t>033-734-0670</t>
  </si>
  <si>
    <t>소초메탈</t>
  </si>
  <si>
    <t>제 사배2015-1호
(2015-02-26)</t>
  </si>
  <si>
    <t>김명국</t>
  </si>
  <si>
    <t xml:space="preserve"> 소초면 바우실길 183-1</t>
  </si>
  <si>
    <t>033-731-4486</t>
  </si>
  <si>
    <t>(주)스타환경자원</t>
  </si>
  <si>
    <t>제2010-1호
(2010-03-04)</t>
  </si>
  <si>
    <t>이남주</t>
  </si>
  <si>
    <t xml:space="preserve">  흥업면 대안로 386</t>
  </si>
  <si>
    <t>(주)창성물류</t>
  </si>
  <si>
    <t>제사배 2016-1호
(2016-02-25)</t>
  </si>
  <si>
    <t>정대권</t>
  </si>
  <si>
    <t xml:space="preserve">  북원로 2235-12 </t>
  </si>
  <si>
    <t>경창무역(주)</t>
  </si>
  <si>
    <t>제 사배2015-2호
(2015-12-03)</t>
  </si>
  <si>
    <t xml:space="preserve">김득영
</t>
  </si>
  <si>
    <t xml:space="preserve">  호저면 중부동3길 3-17</t>
  </si>
  <si>
    <t>033-731-5498</t>
  </si>
  <si>
    <t>지온㈜</t>
  </si>
  <si>
    <t>제 사배016-2호
(2016-06-08)</t>
  </si>
  <si>
    <t>김금주</t>
  </si>
  <si>
    <t>지정면 작압길 80-65</t>
  </si>
  <si>
    <t>033-732-9971</t>
  </si>
  <si>
    <t>강릉시계</t>
    <phoneticPr fontId="15" type="noConversion"/>
  </si>
  <si>
    <t>강릉시</t>
  </si>
  <si>
    <t>동해환경㈜</t>
  </si>
  <si>
    <t>2005-2
(1993.7.21)</t>
  </si>
  <si>
    <t>박재면외3인</t>
  </si>
  <si>
    <t>강릉시 유산로 60</t>
  </si>
  <si>
    <t>033-643-7566</t>
  </si>
  <si>
    <t>관동환경산업㈜</t>
  </si>
  <si>
    <t>2006-1
2006.2.23</t>
  </si>
  <si>
    <t>김기식외
1인</t>
  </si>
  <si>
    <t>강릉대로 162-1</t>
  </si>
  <si>
    <t>033-643-3737</t>
  </si>
  <si>
    <t>천지환경㈜</t>
  </si>
  <si>
    <t>2005-4
(2005.12.1)</t>
  </si>
  <si>
    <t>이종우외3인</t>
  </si>
  <si>
    <t>경강로 2234번길 7</t>
  </si>
  <si>
    <t>033-643-1465</t>
  </si>
  <si>
    <t>㈜강릉시생활폐기물협회</t>
  </si>
  <si>
    <t>2010-1
(2010.1.18)</t>
  </si>
  <si>
    <t>엄근한</t>
  </si>
  <si>
    <t>강릉대로188 (교동)</t>
  </si>
  <si>
    <t>033-648-7744</t>
  </si>
  <si>
    <t>태양환경㈜</t>
  </si>
  <si>
    <t>108
(2005.12.8)</t>
  </si>
  <si>
    <t>고광윤</t>
  </si>
  <si>
    <t>가작로 78,101-703(교동, 주공1단지아파트)</t>
  </si>
  <si>
    <t>033-641-2593</t>
  </si>
  <si>
    <t>109
(2005.12.8)</t>
  </si>
  <si>
    <t>허승필</t>
  </si>
  <si>
    <t>강변로 670번길 4(두산동)</t>
  </si>
  <si>
    <t>033-645-1465</t>
  </si>
  <si>
    <t>강릉청소용역</t>
  </si>
  <si>
    <t>110
(2005.12.8)</t>
  </si>
  <si>
    <t>홍성열</t>
  </si>
  <si>
    <t>성덕포남로146번길 23-1(포남동)</t>
  </si>
  <si>
    <t>033-652-1964</t>
  </si>
  <si>
    <t>현대환경산업㈜</t>
  </si>
  <si>
    <t>111
(2005.12.8)</t>
  </si>
  <si>
    <t>백남현</t>
  </si>
  <si>
    <t>공항길43번길 75</t>
  </si>
  <si>
    <t>033-651-1445</t>
  </si>
  <si>
    <t>승일환경</t>
  </si>
  <si>
    <t>112
(2005.12.29)</t>
  </si>
  <si>
    <t>장현환</t>
  </si>
  <si>
    <t>율곡로2631번길 57</t>
  </si>
  <si>
    <t>033-646-0915</t>
  </si>
  <si>
    <t>113
(2005.12.29)</t>
  </si>
  <si>
    <t>이종명</t>
  </si>
  <si>
    <t>남항진동 142</t>
  </si>
  <si>
    <t>033-653-5982</t>
  </si>
  <si>
    <t>동일환경</t>
  </si>
  <si>
    <t>118
(2006.1.12)</t>
  </si>
  <si>
    <t>김경환</t>
  </si>
  <si>
    <t>강동면 둔지길 58</t>
  </si>
  <si>
    <t>033-641-8617</t>
  </si>
  <si>
    <t>제일환경</t>
  </si>
  <si>
    <t>120
(2006.03.30)</t>
  </si>
  <si>
    <t>최선규</t>
  </si>
  <si>
    <t>경강로 2245번안길 21(포남동)</t>
  </si>
  <si>
    <t>033-651-1679</t>
  </si>
  <si>
    <t>㈜동해산업</t>
  </si>
  <si>
    <t>2006-2
(2006.3.14)</t>
  </si>
  <si>
    <t>박영혜</t>
  </si>
  <si>
    <t>강변로410번길 6</t>
  </si>
  <si>
    <t>033-652-1233</t>
  </si>
  <si>
    <t>강원환경</t>
  </si>
  <si>
    <t>2006-3
(2006.4.17)</t>
  </si>
  <si>
    <t>강인순</t>
  </si>
  <si>
    <t>성덕포남로104번길 30</t>
  </si>
  <si>
    <t>033-652-0047</t>
  </si>
  <si>
    <t>남일환경</t>
  </si>
  <si>
    <t>2006-6
(2006.7.27)</t>
  </si>
  <si>
    <t>033-645-8085</t>
  </si>
  <si>
    <t>명주산업환경</t>
  </si>
  <si>
    <t>2006-10
(2006.11.17)</t>
  </si>
  <si>
    <t>박기환</t>
  </si>
  <si>
    <t>주문진읍 공시내길 49</t>
  </si>
  <si>
    <t>이화환경</t>
  </si>
  <si>
    <t>2007-2
(2007.12.1)</t>
  </si>
  <si>
    <t>박근영</t>
  </si>
  <si>
    <t>강릉대로419번길 19(포남동)</t>
  </si>
  <si>
    <t>2007-1
(2007.02.15)</t>
  </si>
  <si>
    <t>김용순</t>
  </si>
  <si>
    <t>강동면 아래장작골길 106</t>
  </si>
  <si>
    <t>033-645-1755</t>
  </si>
  <si>
    <t>이건환경</t>
  </si>
  <si>
    <t>김영자</t>
  </si>
  <si>
    <t>경강로 2539번길 8 101-1303</t>
  </si>
  <si>
    <t>033-651-1990</t>
  </si>
  <si>
    <t>관동환경</t>
  </si>
  <si>
    <t>2006-1
(2006.02.23)</t>
  </si>
  <si>
    <t>윤정현</t>
  </si>
  <si>
    <t>율곡로2615(유산동)</t>
  </si>
  <si>
    <t>033-651-3737</t>
  </si>
  <si>
    <t>2008-2
(2008.06.30)</t>
  </si>
  <si>
    <t>안상희</t>
  </si>
  <si>
    <t>연곡면 영진1길 65</t>
  </si>
  <si>
    <t>033-661-1279</t>
  </si>
  <si>
    <t>2009-1
(2009.5.1)</t>
  </si>
  <si>
    <t>이원선</t>
  </si>
  <si>
    <t>율곡로2631번길 5-5(노암동)</t>
  </si>
  <si>
    <t>033-643-5333</t>
  </si>
  <si>
    <t>㈜제일산업</t>
  </si>
  <si>
    <t>2005-3
(2007.6.29)</t>
  </si>
  <si>
    <t>2005-5
(2005.12.23)</t>
  </si>
  <si>
    <t>이성영외1인</t>
  </si>
  <si>
    <t>임영로141번길 10</t>
  </si>
  <si>
    <t>033-648-3113</t>
  </si>
  <si>
    <t>㈜황소</t>
  </si>
  <si>
    <t>2014-1
(2014.9.29)</t>
  </si>
  <si>
    <t>이호근</t>
  </si>
  <si>
    <t>화부산로8번길 4</t>
  </si>
  <si>
    <t>033-655-7904</t>
  </si>
  <si>
    <t>종합환경산업</t>
  </si>
  <si>
    <t>2011-1
(2011.4.13)</t>
  </si>
  <si>
    <t>최소형</t>
  </si>
  <si>
    <t>공항길43번길 98(병산동)</t>
  </si>
  <si>
    <t>033-653-6865</t>
  </si>
  <si>
    <t>강릉사업장폐기물협회㈜</t>
  </si>
  <si>
    <t>2015-02
(2015.4.10)</t>
  </si>
  <si>
    <t>박철근</t>
  </si>
  <si>
    <t>율곡로 2607</t>
  </si>
  <si>
    <t>033-653-3737</t>
  </si>
  <si>
    <t>2016-03
(2016.11.9)</t>
  </si>
  <si>
    <t>김봉석</t>
  </si>
  <si>
    <t>신석길 341</t>
  </si>
  <si>
    <t>033-648-0850</t>
  </si>
  <si>
    <t>자원환경</t>
  </si>
  <si>
    <t>2016-04
(2016.12.5)</t>
  </si>
  <si>
    <t>최석규</t>
  </si>
  <si>
    <t>강동면 임곡리 8-2번지</t>
  </si>
  <si>
    <t>(주)삼용환경</t>
  </si>
  <si>
    <t>2015-02
(2015.5.16)</t>
  </si>
  <si>
    <t>안권상</t>
  </si>
  <si>
    <t>노암동
277-7번지</t>
  </si>
  <si>
    <t>한나자원</t>
  </si>
  <si>
    <t>2015-03
(2015.11.5)</t>
  </si>
  <si>
    <t>김복연</t>
  </si>
  <si>
    <t>노암동 10-2번지</t>
  </si>
  <si>
    <t>033-647-1009</t>
    <phoneticPr fontId="15" type="noConversion"/>
  </si>
  <si>
    <t>강원유지㈜</t>
  </si>
  <si>
    <t>13
(1997.08.28)</t>
  </si>
  <si>
    <t>김명하</t>
    <phoneticPr fontId="15" type="noConversion"/>
  </si>
  <si>
    <t>사천면 덕실길 45</t>
    <phoneticPr fontId="15" type="noConversion"/>
  </si>
  <si>
    <t>033-641-8370</t>
    <phoneticPr fontId="15" type="noConversion"/>
  </si>
  <si>
    <t>㈜대양운송</t>
  </si>
  <si>
    <t>29
(2001.10.09)</t>
  </si>
  <si>
    <t>지동화</t>
  </si>
  <si>
    <t>옥계면 동해대로 449-25</t>
  </si>
  <si>
    <t>033-534-2191</t>
  </si>
  <si>
    <t>병산동 341-1</t>
  </si>
  <si>
    <t>박계헌</t>
  </si>
  <si>
    <t>유산동 441-2</t>
  </si>
  <si>
    <t>(합)강릉통운</t>
  </si>
  <si>
    <t>106
(2005.10.13)</t>
  </si>
  <si>
    <t>손연자</t>
  </si>
  <si>
    <t>경강로 1850</t>
  </si>
  <si>
    <t>033-644-0505</t>
  </si>
  <si>
    <t>포남동 1083</t>
  </si>
  <si>
    <t>전찬섭</t>
  </si>
  <si>
    <t>옥계면 현내리 534-2</t>
  </si>
  <si>
    <t>강릉대로419번길 19</t>
  </si>
  <si>
    <t>탁복만</t>
  </si>
  <si>
    <t>홍제동 467 2층</t>
  </si>
  <si>
    <t>옥계운송</t>
  </si>
  <si>
    <t>127
(2006.08.14)</t>
  </si>
  <si>
    <t>옥계면 옥계로 1022</t>
  </si>
  <si>
    <t>033-534-2828</t>
  </si>
  <si>
    <t>홍제동 467</t>
  </si>
  <si>
    <t>김옥화</t>
  </si>
  <si>
    <t>금강물류㈜</t>
  </si>
  <si>
    <t>132
(2006.11.06)</t>
  </si>
  <si>
    <t>경강로 1850, 2층</t>
  </si>
  <si>
    <t>033-655-0505</t>
  </si>
  <si>
    <t>박대성</t>
  </si>
  <si>
    <t>일양운수㈜</t>
  </si>
  <si>
    <t>141
(2008.10.07)</t>
  </si>
  <si>
    <t>가작로 178</t>
  </si>
  <si>
    <t>033-641-3346</t>
    <phoneticPr fontId="15" type="noConversion"/>
  </si>
  <si>
    <t>옥계면 현내리 131-3</t>
  </si>
  <si>
    <t>권오선</t>
  </si>
  <si>
    <t>교동 963-8 2층</t>
  </si>
  <si>
    <t>대안환경㈜</t>
  </si>
  <si>
    <t>142
(2009.02.03)</t>
  </si>
  <si>
    <t>옥계면 동해대로 449-31</t>
  </si>
  <si>
    <t>박종선</t>
  </si>
  <si>
    <t>에스비주식회사</t>
  </si>
  <si>
    <t>146
(2010.04.06)</t>
  </si>
  <si>
    <t>강릉대로 123, 2층</t>
  </si>
  <si>
    <t>033-655-7711</t>
    <phoneticPr fontId="15" type="noConversion"/>
  </si>
  <si>
    <t>송찬호</t>
  </si>
  <si>
    <t>포남동 1103-4</t>
  </si>
  <si>
    <t>옥계환경㈜</t>
  </si>
  <si>
    <t>147
(2010.06.18)</t>
  </si>
  <si>
    <t>033-653-4084</t>
    <phoneticPr fontId="15" type="noConversion"/>
  </si>
  <si>
    <t>이석채</t>
  </si>
  <si>
    <t>삼미운송㈜</t>
  </si>
  <si>
    <t>149
(2010.12.14)</t>
  </si>
  <si>
    <t>가작로274번길 9</t>
  </si>
  <si>
    <t>경강로 1878(홍제동)</t>
  </si>
  <si>
    <t>옥계배송</t>
  </si>
  <si>
    <t>154
(2012.05.09)</t>
  </si>
  <si>
    <t>033-534-2828</t>
    <phoneticPr fontId="15" type="noConversion"/>
  </si>
  <si>
    <t>옥계면 현내리 130-2</t>
  </si>
  <si>
    <t>국제물류</t>
  </si>
  <si>
    <t>156
(2012.11.19)</t>
  </si>
  <si>
    <t>구샘이나</t>
  </si>
  <si>
    <t>033-655-7575</t>
    <phoneticPr fontId="15" type="noConversion"/>
  </si>
  <si>
    <t>한재영</t>
  </si>
  <si>
    <t>옥계물류㈜</t>
  </si>
  <si>
    <t>157
(2012.07.03)</t>
  </si>
  <si>
    <t>옥계면 동해대로 449-21</t>
  </si>
  <si>
    <t>033-534-6778</t>
    <phoneticPr fontId="15" type="noConversion"/>
  </si>
  <si>
    <t>계범환경</t>
  </si>
  <si>
    <t>158
(2012.12.10)</t>
  </si>
  <si>
    <t>공항길 28</t>
  </si>
  <si>
    <t>2013.04.26</t>
  </si>
  <si>
    <t>2013.05.14</t>
  </si>
  <si>
    <t>손경표</t>
  </si>
  <si>
    <t>유산로 60, 3층2호(유산동)</t>
  </si>
  <si>
    <t>주식회사 태광</t>
  </si>
  <si>
    <t>159
(2013.04.26)</t>
  </si>
  <si>
    <t>강동면 대동길 71</t>
  </si>
  <si>
    <t>033-644-6990</t>
    <phoneticPr fontId="15" type="noConversion"/>
  </si>
  <si>
    <t>2013.11.22</t>
  </si>
  <si>
    <t>박동준</t>
  </si>
  <si>
    <t>연곡면 연주로 75</t>
  </si>
  <si>
    <t>㈜에이스통운</t>
  </si>
  <si>
    <t>160
(2013.05.14)</t>
  </si>
  <si>
    <t>033-642-4542</t>
    <phoneticPr fontId="15" type="noConversion"/>
  </si>
  <si>
    <t>2013.11.27</t>
  </si>
  <si>
    <t>이수미</t>
  </si>
  <si>
    <t>옥계면 헌화로 279</t>
  </si>
  <si>
    <t>2014.03.13</t>
  </si>
  <si>
    <t>최장길</t>
  </si>
  <si>
    <t>강릉대로 98</t>
  </si>
  <si>
    <t>㈜그린티앤씨</t>
  </si>
  <si>
    <t>161
(2013.11.22)</t>
  </si>
  <si>
    <t>033-534-2291</t>
    <phoneticPr fontId="15" type="noConversion"/>
  </si>
  <si>
    <t>㈜창영상운</t>
  </si>
  <si>
    <t>163
(2014.03.13)</t>
  </si>
  <si>
    <t>033-644-7112</t>
    <phoneticPr fontId="15" type="noConversion"/>
  </si>
  <si>
    <t>1997.08.28</t>
  </si>
  <si>
    <t>김연태</t>
  </si>
  <si>
    <t>사천면 덕실리 137</t>
  </si>
  <si>
    <t>솔향물류</t>
  </si>
  <si>
    <t>164
(2014.11.04)</t>
  </si>
  <si>
    <t>최병관</t>
  </si>
  <si>
    <t>토성로 39, 101동1205호</t>
  </si>
  <si>
    <t>옥계수송</t>
  </si>
  <si>
    <t>166
(2014.12.19)</t>
  </si>
  <si>
    <t>이승학</t>
  </si>
  <si>
    <t>㈜우진</t>
  </si>
  <si>
    <t>168
(2015.11.26)</t>
  </si>
  <si>
    <t>고주진</t>
  </si>
  <si>
    <t>강릉대로 432</t>
  </si>
  <si>
    <t>033-651-8838</t>
    <phoneticPr fontId="15" type="noConversion"/>
  </si>
  <si>
    <t>옥계상운</t>
  </si>
  <si>
    <t>169
(2015.12.23)</t>
  </si>
  <si>
    <t>전찬주</t>
  </si>
  <si>
    <t>옥계중기</t>
  </si>
  <si>
    <t>170
(2016.10.04)</t>
  </si>
  <si>
    <t>동해시계</t>
    <phoneticPr fontId="15" type="noConversion"/>
  </si>
  <si>
    <t>동해시</t>
  </si>
  <si>
    <t>영성산업</t>
  </si>
  <si>
    <t>제3호
2001-10-09</t>
  </si>
  <si>
    <t>김규홍</t>
  </si>
  <si>
    <t>북평동 204</t>
  </si>
  <si>
    <t>033-521-7701</t>
  </si>
  <si>
    <t>호정실업</t>
  </si>
  <si>
    <t>제2호
2003-09-25</t>
  </si>
  <si>
    <t>박남월</t>
  </si>
  <si>
    <t>대진동 109</t>
  </si>
  <si>
    <t>033-534-3908</t>
  </si>
  <si>
    <t>반석실업</t>
  </si>
  <si>
    <t>제1호
2002-08-09</t>
  </si>
  <si>
    <t>배정일</t>
  </si>
  <si>
    <t>발한동 370-10</t>
  </si>
  <si>
    <t>033-532-5084</t>
  </si>
  <si>
    <t>청화</t>
  </si>
  <si>
    <t>제65호
2004-12-30</t>
  </si>
  <si>
    <t>김태욱,배정일</t>
  </si>
  <si>
    <t>전천로217</t>
  </si>
  <si>
    <t>033-534-6533</t>
  </si>
  <si>
    <t>힐라운수㈜</t>
  </si>
  <si>
    <t>제6호
1998-06-15</t>
  </si>
  <si>
    <t>함창용</t>
  </si>
  <si>
    <t>동회동 349-1</t>
  </si>
  <si>
    <t>033-522-0077</t>
  </si>
  <si>
    <t>(주)서도기업</t>
  </si>
  <si>
    <t>제64호
2004-12-22</t>
  </si>
  <si>
    <t>홍준우</t>
  </si>
  <si>
    <t>송정동 334</t>
  </si>
  <si>
    <t>033-522-6366</t>
  </si>
  <si>
    <t>남강중기건설</t>
  </si>
  <si>
    <t>제73호
2006-07-18</t>
  </si>
  <si>
    <t>김영직</t>
  </si>
  <si>
    <t>이도동 169-1</t>
  </si>
  <si>
    <t>033-521-0022</t>
  </si>
  <si>
    <t>영신육운㈜</t>
  </si>
  <si>
    <t>제50호
2004-01-30</t>
  </si>
  <si>
    <t>최영환</t>
  </si>
  <si>
    <t>용정동 58</t>
  </si>
  <si>
    <t>033-533-3123</t>
  </si>
  <si>
    <t>조동중기</t>
  </si>
  <si>
    <t>제83호
2007-12-18</t>
  </si>
  <si>
    <t>이상윤</t>
  </si>
  <si>
    <t>천곡동 959-1</t>
  </si>
  <si>
    <t>033-531-4312</t>
  </si>
  <si>
    <t>대한통운㈜
동해지점</t>
  </si>
  <si>
    <t>제60호
2004-11-05</t>
  </si>
  <si>
    <t>정재훈</t>
  </si>
  <si>
    <t>㈜세방</t>
  </si>
  <si>
    <t>제88호
2008-12-26</t>
  </si>
  <si>
    <t>심상호</t>
  </si>
  <si>
    <t>송정동 368</t>
  </si>
  <si>
    <t>033-532-3117</t>
  </si>
  <si>
    <t>동진육운</t>
  </si>
  <si>
    <t>제87호
2008-05-09</t>
  </si>
  <si>
    <t>남인섭</t>
  </si>
  <si>
    <t>이도동 160-3</t>
  </si>
  <si>
    <t>033-522-0056</t>
  </si>
  <si>
    <t>㈜동원운송</t>
  </si>
  <si>
    <t>제94호
2009-03-26</t>
  </si>
  <si>
    <t>이동원</t>
  </si>
  <si>
    <t>효가동 360-1</t>
  </si>
  <si>
    <t>033-522-2086</t>
  </si>
  <si>
    <t>㈜선창물류</t>
  </si>
  <si>
    <t>제95호
2009-12-31</t>
  </si>
  <si>
    <t>김명자</t>
  </si>
  <si>
    <t>동해대로 4921(효가동)</t>
  </si>
  <si>
    <t>033-534-8511</t>
  </si>
  <si>
    <t>푸른자원</t>
  </si>
  <si>
    <t>제2011-2호
2011-10-04</t>
  </si>
  <si>
    <t>김계기</t>
  </si>
  <si>
    <t>이도동305-2</t>
  </si>
  <si>
    <t>033-521-4939</t>
  </si>
  <si>
    <t>㈜진주통운</t>
  </si>
  <si>
    <t>제201
2012.4.5</t>
  </si>
  <si>
    <t>강석구</t>
  </si>
  <si>
    <t>이로동74</t>
  </si>
  <si>
    <t>033-521-1145</t>
  </si>
  <si>
    <t>용정</t>
  </si>
  <si>
    <t>제92호
2009-02-25</t>
  </si>
  <si>
    <t>이정만</t>
  </si>
  <si>
    <t>동해항길 6(송정동)</t>
  </si>
  <si>
    <t>033-532-2283</t>
  </si>
  <si>
    <t>동산중기</t>
  </si>
  <si>
    <t>제2012-1
2012-05-02</t>
  </si>
  <si>
    <t>최영숙</t>
  </si>
  <si>
    <t>동해대로 5133(효가동)</t>
  </si>
  <si>
    <t>033-522-5090</t>
  </si>
  <si>
    <t>제71호
2006-10-04</t>
  </si>
  <si>
    <t>안순자</t>
  </si>
  <si>
    <t>효가동 363-1</t>
  </si>
  <si>
    <t>033-521-8461</t>
  </si>
  <si>
    <t>제27호
2001-10-09</t>
  </si>
  <si>
    <t>033-521-7707</t>
  </si>
  <si>
    <t>동성흥업</t>
  </si>
  <si>
    <t>제2012-9호
2013-04-03</t>
  </si>
  <si>
    <t>고정학</t>
  </si>
  <si>
    <t>033-532-0794</t>
  </si>
  <si>
    <t>㈜태백</t>
  </si>
  <si>
    <t>제2012-4호
2012-07-11</t>
  </si>
  <si>
    <t>강미정</t>
  </si>
  <si>
    <t>전천로 250(북평동)</t>
  </si>
  <si>
    <t>033-522-1789</t>
  </si>
  <si>
    <t>계성㈜</t>
  </si>
  <si>
    <t>제2013-08호
2012-10-19</t>
  </si>
  <si>
    <t>최완영</t>
  </si>
  <si>
    <t>동해대로 4921(나안동)</t>
  </si>
  <si>
    <t>033-522-2055</t>
  </si>
  <si>
    <t>㈜서흥</t>
  </si>
  <si>
    <t>제2013-02호
2013-07-16</t>
  </si>
  <si>
    <t>효자로 246(삼화동)</t>
  </si>
  <si>
    <t>033-534-9830</t>
  </si>
  <si>
    <t>㈜강산물류</t>
  </si>
  <si>
    <t>제2013-05호
2013-11-27</t>
  </si>
  <si>
    <t>샘실2길 36-106(천곡동)</t>
  </si>
  <si>
    <t>033-535-3255</t>
  </si>
  <si>
    <t>서원㈜</t>
  </si>
  <si>
    <t>제2013-06호
2013-11-27</t>
  </si>
  <si>
    <t>033-522-2056</t>
  </si>
  <si>
    <t>㈜덕진</t>
  </si>
  <si>
    <t>제2013-07호
2013-12-04</t>
  </si>
  <si>
    <t>김옥희</t>
  </si>
  <si>
    <t>효자로 707(효가동)</t>
  </si>
  <si>
    <t>033-522-0678</t>
  </si>
  <si>
    <t>만복(주)</t>
  </si>
  <si>
    <t>제2014-01호
2014-01-10</t>
  </si>
  <si>
    <t>홍제진</t>
  </si>
  <si>
    <t>숫골길 17 (용정동)</t>
  </si>
  <si>
    <t>033-522-6670</t>
  </si>
  <si>
    <t>(합)해원물류</t>
  </si>
  <si>
    <t>제2014-02호
2014-01-24</t>
  </si>
  <si>
    <t>박해근</t>
  </si>
  <si>
    <t>동해대로 5133, 209호 (효가동)</t>
  </si>
  <si>
    <t>033-522-4599</t>
  </si>
  <si>
    <t>태양리싸이클링</t>
  </si>
  <si>
    <t>제2015-01호
2015-01-21</t>
  </si>
  <si>
    <t>박규열</t>
  </si>
  <si>
    <t>동해대로 4902(효가동)</t>
  </si>
  <si>
    <t>033-522-0410</t>
  </si>
  <si>
    <t>(주)대성물류</t>
  </si>
  <si>
    <t>제2016-01호
2016-04-26</t>
  </si>
  <si>
    <t>기혜숙</t>
  </si>
  <si>
    <t>033-532-3323</t>
  </si>
  <si>
    <t>유정기업(합)</t>
  </si>
  <si>
    <t>제2016-02호
2016-07-4</t>
  </si>
  <si>
    <t>유영규</t>
  </si>
  <si>
    <t>전천로 175-4(이도동)</t>
  </si>
  <si>
    <t>033-522-0549</t>
  </si>
  <si>
    <t>선양기업</t>
  </si>
  <si>
    <t>제2016-03호
2016-07-26</t>
  </si>
  <si>
    <t>박정윤</t>
  </si>
  <si>
    <t>동해대로 5155(효가동)</t>
  </si>
  <si>
    <t>(합)우성로지스</t>
  </si>
  <si>
    <t>제2016-04호
2016-08-18</t>
  </si>
  <si>
    <t>이준호</t>
  </si>
  <si>
    <t>033-521-1001</t>
  </si>
  <si>
    <t>태왕㈜</t>
  </si>
  <si>
    <t>제2016-05호
2016-09-6</t>
  </si>
  <si>
    <t>감추3길1(천곡동)</t>
  </si>
  <si>
    <t>033-533-1123</t>
  </si>
  <si>
    <t>가온</t>
  </si>
  <si>
    <t>제2016-06호
2016-12-30</t>
  </si>
  <si>
    <t>남동혁</t>
  </si>
  <si>
    <t>효가로25(효가동)</t>
  </si>
  <si>
    <t>033-522-2590</t>
  </si>
  <si>
    <t>태백시계</t>
    <phoneticPr fontId="15" type="noConversion"/>
  </si>
  <si>
    <t>태백시</t>
  </si>
  <si>
    <t>(합)영동환경</t>
  </si>
  <si>
    <t>제2호
2010.2.3</t>
    <phoneticPr fontId="15" type="noConversion"/>
  </si>
  <si>
    <t>박순희</t>
  </si>
  <si>
    <t>황지동 621-290</t>
  </si>
  <si>
    <t>033-553-5015</t>
  </si>
  <si>
    <t>(합)에스엠에코</t>
  </si>
  <si>
    <t>제3호
2004.12.30</t>
    <phoneticPr fontId="15" type="noConversion"/>
  </si>
  <si>
    <t>권순주</t>
  </si>
  <si>
    <t>싸리밭길 50</t>
  </si>
  <si>
    <t>033-552-2931</t>
  </si>
  <si>
    <t>(자)대명산업</t>
  </si>
  <si>
    <t>제1호
1993.6.1</t>
    <phoneticPr fontId="15" type="noConversion"/>
  </si>
  <si>
    <t>전성길</t>
  </si>
  <si>
    <t>황지로 246</t>
  </si>
  <si>
    <t>033-553-4533</t>
  </si>
  <si>
    <t>제2008-2호
2009.12.29</t>
    <phoneticPr fontId="15" type="noConversion"/>
  </si>
  <si>
    <t>제2009-2호
2009.10.21</t>
    <phoneticPr fontId="15" type="noConversion"/>
  </si>
  <si>
    <t>제2008-3호
2008.9.4</t>
    <phoneticPr fontId="15" type="noConversion"/>
  </si>
  <si>
    <t>㈜태봉산업</t>
  </si>
  <si>
    <t>제2009-1호
2009.12.18</t>
    <phoneticPr fontId="15" type="noConversion"/>
  </si>
  <si>
    <t>문미숙</t>
  </si>
  <si>
    <t>문곡동 18-3</t>
  </si>
  <si>
    <t>033-581-0081</t>
  </si>
  <si>
    <t>9호
1999.7.27</t>
    <phoneticPr fontId="15" type="noConversion"/>
  </si>
  <si>
    <t>한경</t>
  </si>
  <si>
    <t>제2012-1호
2012.11.29</t>
    <phoneticPr fontId="15" type="noConversion"/>
  </si>
  <si>
    <t>한찬문</t>
  </si>
  <si>
    <t>태백로 2154</t>
  </si>
  <si>
    <t>033-582-7876</t>
  </si>
  <si>
    <t>자연산업</t>
  </si>
  <si>
    <t>제2015-1호
2015.12.11</t>
    <phoneticPr fontId="15" type="noConversion"/>
  </si>
  <si>
    <t>문혁빈</t>
  </si>
  <si>
    <t>광원길 32</t>
  </si>
  <si>
    <t>033-582-9944</t>
    <phoneticPr fontId="15" type="noConversion"/>
  </si>
  <si>
    <t>속초시계</t>
    <phoneticPr fontId="15" type="noConversion"/>
  </si>
  <si>
    <t>속초시</t>
  </si>
  <si>
    <t>동해용역㈜</t>
  </si>
  <si>
    <t>제2호
1999.03.21</t>
    <phoneticPr fontId="15" type="noConversion"/>
  </si>
  <si>
    <t>조용남</t>
  </si>
  <si>
    <t>조양동 1122</t>
  </si>
  <si>
    <t>033-633-2196</t>
  </si>
  <si>
    <t>중앙용역㈜</t>
  </si>
  <si>
    <t>제2호
199.09.03</t>
    <phoneticPr fontId="15" type="noConversion"/>
  </si>
  <si>
    <t>이경섭</t>
  </si>
  <si>
    <t>동명동 466-42 설악센트리움 814호</t>
    <phoneticPr fontId="6" type="noConversion"/>
  </si>
  <si>
    <t>033-635-8963</t>
  </si>
  <si>
    <t>삼비환경㈜</t>
  </si>
  <si>
    <t>제3호
1993.06.15</t>
    <phoneticPr fontId="15" type="noConversion"/>
  </si>
  <si>
    <t>김선영</t>
  </si>
  <si>
    <t>대포동 74-18</t>
  </si>
  <si>
    <t>033-635-8131</t>
  </si>
  <si>
    <t>(합명)설악용역</t>
  </si>
  <si>
    <t>제99-1호
2001.06.01</t>
    <phoneticPr fontId="15" type="noConversion"/>
  </si>
  <si>
    <t>김두형</t>
  </si>
  <si>
    <t>조양동 1484-12</t>
  </si>
  <si>
    <t>033-637-1959</t>
  </si>
  <si>
    <t>삼척시계</t>
    <phoneticPr fontId="15" type="noConversion"/>
  </si>
  <si>
    <t>삼척시</t>
  </si>
  <si>
    <t>(합자)
영선실업</t>
  </si>
  <si>
    <t>제2009-2호 
2009.04.09</t>
    <phoneticPr fontId="15" type="noConversion"/>
  </si>
  <si>
    <t>박재진</t>
  </si>
  <si>
    <t>도계읍 황조길101-6</t>
  </si>
  <si>
    <t>033-541-9494</t>
  </si>
  <si>
    <t>(합자)
삼척환경</t>
  </si>
  <si>
    <t>제2009-1호 
2009.12.10</t>
    <phoneticPr fontId="15" type="noConversion"/>
  </si>
  <si>
    <t>송영기</t>
  </si>
  <si>
    <t xml:space="preserve">중앙시장길53-10 </t>
  </si>
  <si>
    <t>033-573-9898</t>
  </si>
  <si>
    <t>(합명)
의림실업</t>
  </si>
  <si>
    <t>제2009-3호 
2009.12.29</t>
    <phoneticPr fontId="15" type="noConversion"/>
  </si>
  <si>
    <t>김영호</t>
  </si>
  <si>
    <t>중앙시장1길 22-23</t>
  </si>
  <si>
    <t>033-572-9433</t>
  </si>
  <si>
    <t>세방환경</t>
  </si>
  <si>
    <t>제2015-05호
2015.05.29.</t>
    <phoneticPr fontId="15" type="noConversion"/>
  </si>
  <si>
    <t>최하순</t>
  </si>
  <si>
    <t>오십천로 461</t>
  </si>
  <si>
    <t>033-574-6670</t>
  </si>
  <si>
    <t>제1999-06호 
1999.12.29</t>
    <phoneticPr fontId="15" type="noConversion"/>
  </si>
  <si>
    <t>김영채</t>
  </si>
  <si>
    <t>오십천로 73</t>
  </si>
  <si>
    <t>033-572-1096</t>
  </si>
  <si>
    <t>㈜지에스
교역</t>
  </si>
  <si>
    <t>제2003-07호 
2003.10.07</t>
    <phoneticPr fontId="15" type="noConversion"/>
  </si>
  <si>
    <t>정태호</t>
  </si>
  <si>
    <t>동양길 20</t>
  </si>
  <si>
    <t>033-572-9157</t>
  </si>
  <si>
    <t>진광기업</t>
  </si>
  <si>
    <t>제2009-04호
2009.08.03</t>
    <phoneticPr fontId="15" type="noConversion"/>
  </si>
  <si>
    <t>박춘산</t>
  </si>
  <si>
    <t>033-573-9332</t>
  </si>
  <si>
    <t>명일에코</t>
  </si>
  <si>
    <t>제2015-07호
2015.08.18</t>
    <phoneticPr fontId="15" type="noConversion"/>
  </si>
  <si>
    <t>대학로 49-10</t>
  </si>
  <si>
    <t>033-573-8820</t>
  </si>
  <si>
    <t>우리㈜</t>
  </si>
  <si>
    <t>제2014-01호
2014.04.23</t>
    <phoneticPr fontId="15" type="noConversion"/>
  </si>
  <si>
    <t>동해대로 4323</t>
  </si>
  <si>
    <t>033-575-1544</t>
  </si>
  <si>
    <t>(주)덕성환경</t>
  </si>
  <si>
    <t>제2009-05호
2009.12.21</t>
  </si>
  <si>
    <t>정남교</t>
  </si>
  <si>
    <t>033-541-2265</t>
  </si>
  <si>
    <t>㈜남동에너지</t>
  </si>
  <si>
    <t>제2016-06호
2016.11.15</t>
  </si>
  <si>
    <t>정성수</t>
  </si>
  <si>
    <t>우지1길 23</t>
  </si>
  <si>
    <t>홍천군계</t>
    <phoneticPr fontId="15" type="noConversion"/>
  </si>
  <si>
    <t>홍천군</t>
    <phoneticPr fontId="15" type="noConversion"/>
  </si>
  <si>
    <t>청경기업</t>
  </si>
  <si>
    <t>199501
(1995.5.23)</t>
  </si>
  <si>
    <t>장형천</t>
  </si>
  <si>
    <t>홍천읍 희망리 115-1</t>
  </si>
  <si>
    <t>033-434-6494</t>
  </si>
  <si>
    <t>201012
(2010.7.22)</t>
  </si>
  <si>
    <t>조현미</t>
  </si>
  <si>
    <t>홍천읍 장전평리 95-2</t>
  </si>
  <si>
    <t>033-434-6975</t>
  </si>
  <si>
    <t>(합)하나환경</t>
  </si>
  <si>
    <t>20120001
(2012.11.20)</t>
  </si>
  <si>
    <t>김금녀</t>
  </si>
  <si>
    <t>홍천읍 장전평리 174-7</t>
  </si>
  <si>
    <t>033-435-6628</t>
  </si>
  <si>
    <t>201401
(2014.05.01)</t>
  </si>
  <si>
    <t>신현철</t>
  </si>
  <si>
    <t>북방면 홍천로 165</t>
  </si>
  <si>
    <t>033-432-6494</t>
  </si>
  <si>
    <t>신우임산㈜</t>
  </si>
  <si>
    <t>2008-1
(2008.1.28.)</t>
  </si>
  <si>
    <t>이창로</t>
  </si>
  <si>
    <t>홍천읍 삼마치리 549</t>
  </si>
  <si>
    <t>033-434-4796</t>
  </si>
  <si>
    <t>횡성군계</t>
    <phoneticPr fontId="15" type="noConversion"/>
  </si>
  <si>
    <t>횡성군</t>
  </si>
  <si>
    <t>97-1
97.12.9.</t>
    <phoneticPr fontId="15" type="noConversion"/>
  </si>
  <si>
    <t>박병기</t>
  </si>
  <si>
    <t>횡성읍 청용길 70-12</t>
  </si>
  <si>
    <t>033-343-1311</t>
  </si>
  <si>
    <t>(합)현대산업</t>
  </si>
  <si>
    <t>98-1
98.10.9.</t>
    <phoneticPr fontId="15" type="noConversion"/>
  </si>
  <si>
    <t>박종일</t>
  </si>
  <si>
    <t>공근면 영서로 130-41</t>
  </si>
  <si>
    <t>033-345-8700</t>
  </si>
  <si>
    <t>(자)복우환경</t>
  </si>
  <si>
    <t>2002-2
2002.7.15.</t>
    <phoneticPr fontId="15" type="noConversion"/>
  </si>
  <si>
    <t>033-345-6789</t>
  </si>
  <si>
    <t>횡성자원</t>
  </si>
  <si>
    <t>2015-1
2016.1.19</t>
    <phoneticPr fontId="15" type="noConversion"/>
  </si>
  <si>
    <t>황영근</t>
  </si>
  <si>
    <t>횡성읍 덕고로 669</t>
  </si>
  <si>
    <t>강남유지</t>
  </si>
  <si>
    <t>2013-3
2013.4.10.</t>
    <phoneticPr fontId="15" type="noConversion"/>
  </si>
  <si>
    <t>박중용</t>
  </si>
  <si>
    <t>횡성읍 한우로 588</t>
  </si>
  <si>
    <t>영월군계</t>
    <phoneticPr fontId="15" type="noConversion"/>
  </si>
  <si>
    <t>영월군</t>
  </si>
  <si>
    <t>(주)행운산업</t>
  </si>
  <si>
    <t>1994-002
(1994.05.19)</t>
  </si>
  <si>
    <t>이장섭</t>
  </si>
  <si>
    <t>영월읍 봉래산로 200-3</t>
  </si>
  <si>
    <t>033-374-0509</t>
  </si>
  <si>
    <t>한양용역</t>
  </si>
  <si>
    <t>1993-001
(1994.05.19)</t>
  </si>
  <si>
    <t>033-372-2390</t>
  </si>
  <si>
    <t>(주)합동환경</t>
  </si>
  <si>
    <t>2006-002
(2006.12.04)</t>
  </si>
  <si>
    <t>김태완</t>
  </si>
  <si>
    <t>한반도면 쌍용로 84</t>
  </si>
  <si>
    <t>033-372-9991</t>
  </si>
  <si>
    <t>㈜에스디케이</t>
  </si>
  <si>
    <t>2012-001
(2012.08.02)</t>
  </si>
  <si>
    <t>김영석</t>
  </si>
  <si>
    <t>한반도면 무동길 98</t>
  </si>
  <si>
    <t>(합자)영진기업</t>
  </si>
  <si>
    <t>2007-001
(2007.02.26)</t>
  </si>
  <si>
    <t>엄민현</t>
  </si>
  <si>
    <t>영월읍 선돌길 143</t>
  </si>
  <si>
    <t>033-374-8141</t>
  </si>
  <si>
    <t>쌍용제이씨㈜</t>
  </si>
  <si>
    <t>2007-002
(2007.08.28)</t>
  </si>
  <si>
    <t>윤동섭</t>
  </si>
  <si>
    <t>한반도면 쌍용로 88</t>
  </si>
  <si>
    <t>033-372-3732</t>
  </si>
  <si>
    <t>㈜기대</t>
  </si>
  <si>
    <t>2011-001
(2007.09.17)</t>
  </si>
  <si>
    <t>윤기대</t>
  </si>
  <si>
    <t>한반도면 고촌길 29-21</t>
  </si>
  <si>
    <t>033-372-5522</t>
  </si>
  <si>
    <t>㈜모든</t>
  </si>
  <si>
    <t>2016-001
(2016.01.21)</t>
  </si>
  <si>
    <t>안경자,
오성환</t>
  </si>
  <si>
    <t>033-372-0326</t>
  </si>
  <si>
    <t>평창군계</t>
    <phoneticPr fontId="15" type="noConversion"/>
  </si>
  <si>
    <t>평창군</t>
  </si>
  <si>
    <t>평창용역</t>
  </si>
  <si>
    <t>2호
1995.10.25</t>
  </si>
  <si>
    <t>손기준</t>
  </si>
  <si>
    <t>평창읍 노론리 158</t>
  </si>
  <si>
    <t>033-333-0920</t>
  </si>
  <si>
    <t>영동산업</t>
  </si>
  <si>
    <t>1-6호
1993.12.10</t>
  </si>
  <si>
    <t>김무현</t>
  </si>
  <si>
    <t>용평면 백옥포리 412-4</t>
  </si>
  <si>
    <t>033-335-1809</t>
  </si>
  <si>
    <t>대영자원</t>
  </si>
  <si>
    <t>2004-13호
2004.12.10</t>
  </si>
  <si>
    <t>이대호</t>
  </si>
  <si>
    <t>진부면 송정리 1174</t>
  </si>
  <si>
    <t>033-335-6425</t>
  </si>
  <si>
    <t>휘닉스모비스</t>
  </si>
  <si>
    <t>2002-2호
2002.7.8</t>
  </si>
  <si>
    <t>임일빈</t>
  </si>
  <si>
    <t>봉평면 면온리 1095</t>
  </si>
  <si>
    <t>033-330-6852</t>
  </si>
  <si>
    <t>이화산업</t>
  </si>
  <si>
    <t>2006-2호
2006.08.22</t>
  </si>
  <si>
    <t>이경진</t>
  </si>
  <si>
    <t>용평면 이목정리 497</t>
  </si>
  <si>
    <t>033-332-4455</t>
  </si>
  <si>
    <t>황금비료</t>
  </si>
  <si>
    <t>2006-1호
2006.04.21</t>
  </si>
  <si>
    <t>이병관</t>
  </si>
  <si>
    <t>방림면 계촌리 1984-3</t>
  </si>
  <si>
    <t>033-333-0256</t>
  </si>
  <si>
    <t>솔잎바이오</t>
  </si>
  <si>
    <t>2009-1호
2009.05.27</t>
  </si>
  <si>
    <t>대관령산업㈜</t>
  </si>
  <si>
    <t>2013-1호
2013.03.08</t>
  </si>
  <si>
    <t>김옥선</t>
  </si>
  <si>
    <t>대관령면 횡계리 584-25</t>
  </si>
  <si>
    <t>033-335-1338</t>
  </si>
  <si>
    <t>올릭픽환경</t>
  </si>
  <si>
    <t>2011-1호
2011.12.30</t>
  </si>
  <si>
    <t>박정미</t>
  </si>
  <si>
    <t>진부면 호명길 219-7</t>
  </si>
  <si>
    <t>033-335-6848</t>
  </si>
  <si>
    <t>㈜정진</t>
  </si>
  <si>
    <t>2010-1호
2010.11.02</t>
  </si>
  <si>
    <t>정의철</t>
  </si>
  <si>
    <t>대관령면 경강로 4517-13</t>
  </si>
  <si>
    <t>033-335-3484</t>
  </si>
  <si>
    <t>재산영농조합법인</t>
  </si>
  <si>
    <t>2014-1호
2014.01.20</t>
  </si>
  <si>
    <t>박대영</t>
  </si>
  <si>
    <t>용평면 평창대로 1681</t>
  </si>
  <si>
    <t>033-334-0160</t>
  </si>
  <si>
    <t>평창환경</t>
  </si>
  <si>
    <t>2014-2호
2014.04.02</t>
  </si>
  <si>
    <t>석동선</t>
  </si>
  <si>
    <t>진부면 진부중앙로 94</t>
  </si>
  <si>
    <t>033-335-7442</t>
  </si>
  <si>
    <t>2016-1호
2016.03.24</t>
  </si>
  <si>
    <t>함정훈</t>
  </si>
  <si>
    <t>평창읍 서동로 3038-12</t>
  </si>
  <si>
    <t>033-333-0920</t>
    <phoneticPr fontId="15" type="noConversion"/>
  </si>
  <si>
    <t>정선군계</t>
    <phoneticPr fontId="15" type="noConversion"/>
  </si>
  <si>
    <t>정선군</t>
  </si>
  <si>
    <t>㈜예성환경(前 석광산업)</t>
  </si>
  <si>
    <t>2000-1
2000.12.30</t>
  </si>
  <si>
    <t>고한읍 강원남로 6461</t>
  </si>
  <si>
    <t>033-591-6792</t>
    <phoneticPr fontId="15" type="noConversion"/>
  </si>
  <si>
    <t>㈜경일운송</t>
  </si>
  <si>
    <t>2013-2</t>
  </si>
  <si>
    <t>전주요</t>
  </si>
  <si>
    <t>정선읍 용담길 12</t>
  </si>
  <si>
    <t>033-562-5996</t>
    <phoneticPr fontId="15" type="noConversion"/>
  </si>
  <si>
    <t>2013.12.19</t>
  </si>
  <si>
    <t>㈜부영
특수</t>
  </si>
  <si>
    <t>2009-2
2009.10.9</t>
  </si>
  <si>
    <t>신명철</t>
  </si>
  <si>
    <t>정선읍 봉양리 48-24</t>
  </si>
  <si>
    <t>033-562-2553</t>
    <phoneticPr fontId="15" type="noConversion"/>
  </si>
  <si>
    <t>㈜여명물류(前공영건기산업)</t>
  </si>
  <si>
    <t>2011-1
2011.9.8</t>
  </si>
  <si>
    <t>남면     무릉1로 36</t>
  </si>
  <si>
    <t>033-592-7777</t>
    <phoneticPr fontId="15" type="noConversion"/>
  </si>
  <si>
    <t>㈜예성산업</t>
  </si>
  <si>
    <t xml:space="preserve">2015-2   
2015.12.21    </t>
    <phoneticPr fontId="15" type="noConversion"/>
  </si>
  <si>
    <t>김성현</t>
  </si>
  <si>
    <t>고한읍 고한2길 19</t>
  </si>
  <si>
    <t>070-4334-7075</t>
  </si>
  <si>
    <t>경동자원</t>
  </si>
  <si>
    <t xml:space="preserve">2016-1   
2016.01.13    </t>
    <phoneticPr fontId="15" type="noConversion"/>
  </si>
  <si>
    <t>배정홍</t>
  </si>
  <si>
    <t>정선읍 정선로 417-2</t>
  </si>
  <si>
    <t>033-563-7114</t>
    <phoneticPr fontId="15" type="noConversion"/>
  </si>
  <si>
    <t>철원군계</t>
    <phoneticPr fontId="15" type="noConversion"/>
  </si>
  <si>
    <t>철원군</t>
  </si>
  <si>
    <t>㈜철원크리링스</t>
  </si>
  <si>
    <t>2010-01호
(2010.12.31)</t>
  </si>
  <si>
    <t>갈말읍 연동길 54-1</t>
  </si>
  <si>
    <t>033-458-2482</t>
  </si>
  <si>
    <t>(주)신환경</t>
  </si>
  <si>
    <t>2009-01호
(2009.12.16)</t>
  </si>
  <si>
    <t>김순열</t>
  </si>
  <si>
    <t>갈말읍 두루미로 71</t>
  </si>
  <si>
    <t>033-455-4567</t>
  </si>
  <si>
    <t>고암</t>
  </si>
  <si>
    <t>2016-01호
(2016.12.01)</t>
  </si>
  <si>
    <t>갈말읍 명성로 120</t>
  </si>
  <si>
    <t>033-452-7700</t>
  </si>
  <si>
    <t>화천군계</t>
    <phoneticPr fontId="15" type="noConversion"/>
  </si>
  <si>
    <t>화천군</t>
  </si>
  <si>
    <t>(합)화천그린산업</t>
  </si>
  <si>
    <t>99-1
(1999.2.27)</t>
    <phoneticPr fontId="15" type="noConversion"/>
  </si>
  <si>
    <t>신현자</t>
  </si>
  <si>
    <t>하남면 논미리 602-1</t>
  </si>
  <si>
    <t>033-442-1819</t>
  </si>
  <si>
    <t>인제군계</t>
    <phoneticPr fontId="15" type="noConversion"/>
  </si>
  <si>
    <t>인제군</t>
  </si>
  <si>
    <t>2013-2
(2014.01.27)</t>
    <phoneticPr fontId="15" type="noConversion"/>
  </si>
  <si>
    <t>인제군 북면 원통로155</t>
  </si>
  <si>
    <t>033-673-1155</t>
    <phoneticPr fontId="15" type="noConversion"/>
  </si>
  <si>
    <t>고성군계</t>
    <phoneticPr fontId="15" type="noConversion"/>
  </si>
  <si>
    <t>고성군</t>
  </si>
  <si>
    <t>영동산업(합자)</t>
  </si>
  <si>
    <t>제95-1호
1993.08.21</t>
    <phoneticPr fontId="15" type="noConversion"/>
  </si>
  <si>
    <t>장연봉</t>
  </si>
  <si>
    <t>죽왕면 인정리 419</t>
  </si>
  <si>
    <t>033-632-5025</t>
    <phoneticPr fontId="15" type="noConversion"/>
  </si>
  <si>
    <t>금강산업(합명)</t>
  </si>
  <si>
    <t>제96-1호
1994.05.19</t>
    <phoneticPr fontId="15" type="noConversion"/>
  </si>
  <si>
    <t>박영미</t>
  </si>
  <si>
    <t>현내면 마차진리 227-12</t>
  </si>
  <si>
    <t>033-681-5315</t>
    <phoneticPr fontId="15" type="noConversion"/>
  </si>
  <si>
    <t>고성용역환경㈜</t>
  </si>
  <si>
    <t>제98-1호
1998.10.09</t>
    <phoneticPr fontId="15" type="noConversion"/>
  </si>
  <si>
    <t>구광현</t>
  </si>
  <si>
    <t>토성면 청간리 236-1</t>
  </si>
  <si>
    <t>033-635-8246</t>
    <phoneticPr fontId="15" type="noConversion"/>
  </si>
  <si>
    <t>청도환경㈜</t>
  </si>
  <si>
    <t>제99-1호
1999.07.15</t>
    <phoneticPr fontId="15" type="noConversion"/>
  </si>
  <si>
    <t>최선자</t>
  </si>
  <si>
    <t>토성면 봉포리 산3</t>
  </si>
  <si>
    <t>033-635-2052</t>
    <phoneticPr fontId="15" type="noConversion"/>
  </si>
  <si>
    <t>고성자원환경㈜</t>
  </si>
  <si>
    <t>제2007-2호
2007.05.09</t>
    <phoneticPr fontId="15" type="noConversion"/>
  </si>
  <si>
    <t>염현주</t>
  </si>
  <si>
    <t>토성면 백촌리 49-43</t>
  </si>
  <si>
    <t>033-632-2635</t>
    <phoneticPr fontId="15" type="noConversion"/>
  </si>
  <si>
    <t>양양군계</t>
    <phoneticPr fontId="15" type="noConversion"/>
  </si>
  <si>
    <t>양양군</t>
  </si>
  <si>
    <t>양양용역산업(합)</t>
  </si>
  <si>
    <t>제2호
1996.11.08</t>
    <phoneticPr fontId="15" type="noConversion"/>
  </si>
  <si>
    <t>박창일</t>
  </si>
  <si>
    <t>강현면 진미로 348-24</t>
    <phoneticPr fontId="15" type="noConversion"/>
  </si>
  <si>
    <t>033-672-0228</t>
  </si>
  <si>
    <t>삼성용역산업(합)</t>
  </si>
  <si>
    <t>제4호
1999.7.2</t>
    <phoneticPr fontId="15" type="noConversion"/>
  </si>
  <si>
    <t>김재천</t>
  </si>
  <si>
    <t>강현면 주청1길 17-7</t>
    <phoneticPr fontId="15" type="noConversion"/>
  </si>
  <si>
    <t>033-672-6044</t>
  </si>
  <si>
    <t>경원산업(합)</t>
  </si>
  <si>
    <t>제1호
1993.03.23</t>
    <phoneticPr fontId="15" type="noConversion"/>
  </si>
  <si>
    <t>심규원</t>
  </si>
  <si>
    <t>강현면 해맞이길 8-10</t>
    <phoneticPr fontId="15" type="noConversion"/>
  </si>
  <si>
    <t>033-671-3987</t>
  </si>
  <si>
    <t>초원환경산업㈜</t>
  </si>
  <si>
    <t>제6호
2007.02.06</t>
    <phoneticPr fontId="15" type="noConversion"/>
  </si>
  <si>
    <t>정연석</t>
  </si>
  <si>
    <t>현남면 갓바위1길 120</t>
    <phoneticPr fontId="15" type="noConversion"/>
  </si>
  <si>
    <t>033-671-4377</t>
  </si>
  <si>
    <t>㈜제아이씨</t>
  </si>
  <si>
    <t>제8호
2007.11.13</t>
    <phoneticPr fontId="15" type="noConversion"/>
  </si>
  <si>
    <t>양양읍 안산1길 19</t>
    <phoneticPr fontId="15" type="noConversion"/>
  </si>
  <si>
    <t>033-673-1155</t>
  </si>
  <si>
    <t>제9호
2011.03.22</t>
    <phoneticPr fontId="15" type="noConversion"/>
  </si>
  <si>
    <t>033-673-4361</t>
  </si>
  <si>
    <t>씨크린</t>
  </si>
  <si>
    <t>제5호
2004.07.15</t>
    <phoneticPr fontId="15" type="noConversion"/>
  </si>
  <si>
    <t>김순교</t>
  </si>
  <si>
    <t>양양읍 포월새말길 23-39</t>
    <phoneticPr fontId="15" type="noConversion"/>
  </si>
  <si>
    <t>033-671-1881</t>
  </si>
  <si>
    <t>가평자원</t>
  </si>
  <si>
    <t>제10호
2012.01.13</t>
    <phoneticPr fontId="15" type="noConversion"/>
  </si>
  <si>
    <t>함윤승</t>
  </si>
  <si>
    <t>양양읍 복개길 7</t>
    <phoneticPr fontId="15" type="noConversion"/>
  </si>
  <si>
    <t>033-672-3267</t>
  </si>
  <si>
    <t>양양환경용역(합)</t>
  </si>
  <si>
    <t>제11호
2016.05.23</t>
    <phoneticPr fontId="15" type="noConversion"/>
  </si>
  <si>
    <t>이수영</t>
  </si>
  <si>
    <t>강현면 진미로 15-17</t>
  </si>
  <si>
    <t>033-671-0977</t>
  </si>
  <si>
    <t>충북</t>
    <phoneticPr fontId="15" type="noConversion"/>
  </si>
  <si>
    <t>청주시계</t>
    <phoneticPr fontId="15" type="noConversion"/>
  </si>
  <si>
    <t>청주시</t>
    <phoneticPr fontId="15" type="noConversion"/>
  </si>
  <si>
    <t>디에이치이산업(주)</t>
    <phoneticPr fontId="15" type="noConversion"/>
  </si>
  <si>
    <t>사배-1 
(1994.12.19)</t>
    <phoneticPr fontId="15" type="noConversion"/>
  </si>
  <si>
    <t>이흥희</t>
    <phoneticPr fontId="15" type="noConversion"/>
  </si>
  <si>
    <t>흥덕구 청주역로 207-71</t>
    <phoneticPr fontId="15" type="noConversion"/>
  </si>
  <si>
    <t>043-234-3000</t>
    <phoneticPr fontId="15" type="noConversion"/>
  </si>
  <si>
    <t>우진환경개발㈜</t>
    <phoneticPr fontId="15" type="noConversion"/>
  </si>
  <si>
    <t>사배-2 
(1995.07.09)</t>
    <phoneticPr fontId="15" type="noConversion"/>
  </si>
  <si>
    <t>이강우</t>
    <phoneticPr fontId="15" type="noConversion"/>
  </si>
  <si>
    <t>청원구 북이면 금암리 434-1</t>
    <phoneticPr fontId="15" type="noConversion"/>
  </si>
  <si>
    <t>043-211-1837</t>
    <phoneticPr fontId="15" type="noConversion"/>
  </si>
  <si>
    <t>영서개발(합자)</t>
    <phoneticPr fontId="15" type="noConversion"/>
  </si>
  <si>
    <t>사배-3 
(1996.01.27)</t>
    <phoneticPr fontId="15" type="noConversion"/>
  </si>
  <si>
    <t>이창원</t>
    <phoneticPr fontId="15" type="noConversion"/>
  </si>
  <si>
    <t>흥덕구 개신동 689(2층)</t>
    <phoneticPr fontId="15" type="noConversion"/>
  </si>
  <si>
    <t>043-234-1800</t>
    <phoneticPr fontId="15" type="noConversion"/>
  </si>
  <si>
    <t>㈜그린환경산업</t>
    <phoneticPr fontId="15" type="noConversion"/>
  </si>
  <si>
    <t>사배-4 
(1996.06.01)</t>
    <phoneticPr fontId="15" type="noConversion"/>
  </si>
  <si>
    <t>손회원</t>
    <phoneticPr fontId="15" type="noConversion"/>
  </si>
  <si>
    <t>흥덕구 옥산면 국사리 133-1</t>
    <phoneticPr fontId="15" type="noConversion"/>
  </si>
  <si>
    <t>043-260-5377</t>
    <phoneticPr fontId="15" type="noConversion"/>
  </si>
  <si>
    <t>청일환경</t>
    <phoneticPr fontId="15" type="noConversion"/>
  </si>
  <si>
    <t>사배-5 
(1998.04.29)</t>
    <phoneticPr fontId="15" type="noConversion"/>
  </si>
  <si>
    <t>이윤성</t>
    <phoneticPr fontId="15" type="noConversion"/>
  </si>
  <si>
    <t>상당구 대성동 101-2(2층)</t>
    <phoneticPr fontId="15" type="noConversion"/>
  </si>
  <si>
    <t>043-266-7745</t>
    <phoneticPr fontId="15" type="noConversion"/>
  </si>
  <si>
    <t>성림사</t>
    <phoneticPr fontId="15" type="noConversion"/>
  </si>
  <si>
    <t>사배-6 
(1999.12.16)</t>
    <phoneticPr fontId="15" type="noConversion"/>
  </si>
  <si>
    <t>이광수</t>
    <phoneticPr fontId="15" type="noConversion"/>
  </si>
  <si>
    <t>상당구 문의면 미천리 121-23</t>
    <phoneticPr fontId="15" type="noConversion"/>
  </si>
  <si>
    <t>043-294-4163</t>
    <phoneticPr fontId="15" type="noConversion"/>
  </si>
  <si>
    <t>두제산업개발㈜</t>
    <phoneticPr fontId="15" type="noConversion"/>
  </si>
  <si>
    <t>사배-7 
(2000.02.10)</t>
    <phoneticPr fontId="15" type="noConversion"/>
  </si>
  <si>
    <t>이배식</t>
    <phoneticPr fontId="15" type="noConversion"/>
  </si>
  <si>
    <t>서원구 남이면 사동리 105-1</t>
    <phoneticPr fontId="15" type="noConversion"/>
  </si>
  <si>
    <t>043-269-3885</t>
    <phoneticPr fontId="15" type="noConversion"/>
  </si>
  <si>
    <t>진주산업㈜</t>
    <phoneticPr fontId="15" type="noConversion"/>
  </si>
  <si>
    <t>사배-8 
(2000.03.13)</t>
    <phoneticPr fontId="15" type="noConversion"/>
  </si>
  <si>
    <t>남상부</t>
    <phoneticPr fontId="15" type="noConversion"/>
  </si>
  <si>
    <t>청원구 북이면 용계리 598-3</t>
    <phoneticPr fontId="15" type="noConversion"/>
  </si>
  <si>
    <t>043-214-7588</t>
    <phoneticPr fontId="15" type="noConversion"/>
  </si>
  <si>
    <t>사배-9 
(2000.04.27)</t>
    <phoneticPr fontId="15" type="noConversion"/>
  </si>
  <si>
    <t>정홍종</t>
    <phoneticPr fontId="15" type="noConversion"/>
  </si>
  <si>
    <t>상당구 서문동 218-24</t>
    <phoneticPr fontId="15" type="noConversion"/>
  </si>
  <si>
    <t>043-257-0808</t>
    <phoneticPr fontId="15" type="noConversion"/>
  </si>
  <si>
    <t>미래개발㈜</t>
    <phoneticPr fontId="15" type="noConversion"/>
  </si>
  <si>
    <t>사배-10 
(2000.05.18)</t>
    <phoneticPr fontId="15" type="noConversion"/>
  </si>
  <si>
    <t>이미해</t>
    <phoneticPr fontId="15" type="noConversion"/>
  </si>
  <si>
    <t>청원구 오창읍 화산리 278-4</t>
    <phoneticPr fontId="15" type="noConversion"/>
  </si>
  <si>
    <t>043-217-2417</t>
    <phoneticPr fontId="15" type="noConversion"/>
  </si>
  <si>
    <t>보성개발㈜</t>
    <phoneticPr fontId="15" type="noConversion"/>
  </si>
  <si>
    <t>사배-12 
(2000.12.01)</t>
    <phoneticPr fontId="15" type="noConversion"/>
  </si>
  <si>
    <t>김승세</t>
    <phoneticPr fontId="15" type="noConversion"/>
  </si>
  <si>
    <t>서원구 현도면 죽전리 72-6</t>
    <phoneticPr fontId="15" type="noConversion"/>
  </si>
  <si>
    <t>043-213-9094</t>
    <phoneticPr fontId="15" type="noConversion"/>
  </si>
  <si>
    <t>케이바이오매스</t>
    <phoneticPr fontId="15" type="noConversion"/>
  </si>
  <si>
    <t>사배-13 
(2001.02.01)</t>
    <phoneticPr fontId="15" type="noConversion"/>
  </si>
  <si>
    <t>김홍영</t>
    <phoneticPr fontId="15" type="noConversion"/>
  </si>
  <si>
    <t>흥덕구 옥산면 국사리 69-2</t>
    <phoneticPr fontId="15" type="noConversion"/>
  </si>
  <si>
    <t>043-260-2348</t>
    <phoneticPr fontId="15" type="noConversion"/>
  </si>
  <si>
    <t>청원산업개발</t>
    <phoneticPr fontId="15" type="noConversion"/>
  </si>
  <si>
    <t>사배-14 
(2001.04.27)</t>
    <phoneticPr fontId="15" type="noConversion"/>
  </si>
  <si>
    <t>박재환</t>
    <phoneticPr fontId="15" type="noConversion"/>
  </si>
  <si>
    <t>흥덕구 미평동 16</t>
    <phoneticPr fontId="15" type="noConversion"/>
  </si>
  <si>
    <t>043-284-7577</t>
    <phoneticPr fontId="15" type="noConversion"/>
  </si>
  <si>
    <t>(주)대일기업</t>
    <phoneticPr fontId="15" type="noConversion"/>
  </si>
  <si>
    <t>사배-15 
(2001.10.09)</t>
    <phoneticPr fontId="15" type="noConversion"/>
  </si>
  <si>
    <t>김용겸</t>
    <phoneticPr fontId="15" type="noConversion"/>
  </si>
  <si>
    <t>흥덕구 강내면 황탄리 42-3</t>
    <phoneticPr fontId="15" type="noConversion"/>
  </si>
  <si>
    <t>043-232-6476</t>
    <phoneticPr fontId="15" type="noConversion"/>
  </si>
  <si>
    <t>㈜대원시티</t>
    <phoneticPr fontId="15" type="noConversion"/>
  </si>
  <si>
    <t>사배-16 
(2001.12.06)</t>
    <phoneticPr fontId="15" type="noConversion"/>
  </si>
  <si>
    <t>김영창</t>
    <phoneticPr fontId="15" type="noConversion"/>
  </si>
  <si>
    <t>흥덕구 옥산면 환희길 166</t>
    <phoneticPr fontId="15" type="noConversion"/>
  </si>
  <si>
    <t>043-260-9928</t>
    <phoneticPr fontId="15" type="noConversion"/>
  </si>
  <si>
    <t>(주)에이프러스텍</t>
    <phoneticPr fontId="15" type="noConversion"/>
  </si>
  <si>
    <t>사배-17 
(2001.12.06)</t>
    <phoneticPr fontId="15" type="noConversion"/>
  </si>
  <si>
    <t>이민형</t>
    <phoneticPr fontId="15" type="noConversion"/>
  </si>
  <si>
    <t>청원구 오창읍 가좌리 202</t>
    <phoneticPr fontId="15" type="noConversion"/>
  </si>
  <si>
    <t>043-213-7889</t>
    <phoneticPr fontId="15" type="noConversion"/>
  </si>
  <si>
    <t>㈜청원특수</t>
    <phoneticPr fontId="15" type="noConversion"/>
  </si>
  <si>
    <t>사배-18
(2002.01.28)</t>
    <phoneticPr fontId="15" type="noConversion"/>
  </si>
  <si>
    <t>전용철</t>
    <phoneticPr fontId="15" type="noConversion"/>
  </si>
  <si>
    <t>청원구 오창읍 모정리 322-14</t>
    <phoneticPr fontId="15" type="noConversion"/>
  </si>
  <si>
    <t>043-217-4224</t>
    <phoneticPr fontId="15" type="noConversion"/>
  </si>
  <si>
    <t>㈜창우알에스</t>
    <phoneticPr fontId="15" type="noConversion"/>
  </si>
  <si>
    <t>사배-19 
(2002.03.19)</t>
    <phoneticPr fontId="15" type="noConversion"/>
  </si>
  <si>
    <t>이덕희</t>
    <phoneticPr fontId="15" type="noConversion"/>
  </si>
  <si>
    <t>흥덕구 옥산면 국사리 182-2</t>
    <phoneticPr fontId="15" type="noConversion"/>
  </si>
  <si>
    <t>043-260-4220</t>
    <phoneticPr fontId="15" type="noConversion"/>
  </si>
  <si>
    <t>미래이에스㈜</t>
    <phoneticPr fontId="15" type="noConversion"/>
  </si>
  <si>
    <t>사배-20 
(2002.07.16)</t>
    <phoneticPr fontId="15" type="noConversion"/>
  </si>
  <si>
    <t>박태현</t>
    <phoneticPr fontId="15" type="noConversion"/>
  </si>
  <si>
    <t>청원구 오창읍 모정리 110-2</t>
    <phoneticPr fontId="15" type="noConversion"/>
  </si>
  <si>
    <t>043-216-2601</t>
    <phoneticPr fontId="15" type="noConversion"/>
  </si>
  <si>
    <t>대림종합개발㈜</t>
    <phoneticPr fontId="15" type="noConversion"/>
  </si>
  <si>
    <t>사배-21 
(2002.07.24)</t>
    <phoneticPr fontId="15" type="noConversion"/>
  </si>
  <si>
    <t>양은미
송운수</t>
    <phoneticPr fontId="15" type="noConversion"/>
  </si>
  <si>
    <t>흥덕구 옥산면 국사오산로 396</t>
    <phoneticPr fontId="15" type="noConversion"/>
  </si>
  <si>
    <t>043-232-7141</t>
    <phoneticPr fontId="15" type="noConversion"/>
  </si>
  <si>
    <t>㈜창진운수</t>
    <phoneticPr fontId="15" type="noConversion"/>
  </si>
  <si>
    <t>사배-22 
(2002.08.03)</t>
    <phoneticPr fontId="15" type="noConversion"/>
  </si>
  <si>
    <t>손창현</t>
    <phoneticPr fontId="15" type="noConversion"/>
  </si>
  <si>
    <t>흥덕구 강촌로 279 (1층)</t>
    <phoneticPr fontId="15" type="noConversion"/>
  </si>
  <si>
    <t>043-238-6666</t>
    <phoneticPr fontId="15" type="noConversion"/>
  </si>
  <si>
    <t>개신환경</t>
    <phoneticPr fontId="15" type="noConversion"/>
  </si>
  <si>
    <t>사배-23 
(2002.08.08)</t>
    <phoneticPr fontId="15" type="noConversion"/>
  </si>
  <si>
    <t>이현수</t>
    <phoneticPr fontId="15" type="noConversion"/>
  </si>
  <si>
    <t>청원구 사천동 528-3</t>
    <phoneticPr fontId="15" type="noConversion"/>
  </si>
  <si>
    <t>043-215-7148</t>
    <phoneticPr fontId="15" type="noConversion"/>
  </si>
  <si>
    <t>한세이프㈜</t>
    <phoneticPr fontId="15" type="noConversion"/>
  </si>
  <si>
    <t>사배-24 
(2002.12.12)</t>
    <phoneticPr fontId="15" type="noConversion"/>
  </si>
  <si>
    <t>김광현</t>
    <phoneticPr fontId="15" type="noConversion"/>
  </si>
  <si>
    <t>흥덕구 송정동 70-61</t>
    <phoneticPr fontId="15" type="noConversion"/>
  </si>
  <si>
    <t>043-271-7420</t>
    <phoneticPr fontId="15" type="noConversion"/>
  </si>
  <si>
    <t>유진환경자원</t>
    <phoneticPr fontId="15" type="noConversion"/>
  </si>
  <si>
    <t>사배-25 
(2003.12.16)</t>
    <phoneticPr fontId="15" type="noConversion"/>
  </si>
  <si>
    <t>유옥희</t>
    <phoneticPr fontId="15" type="noConversion"/>
  </si>
  <si>
    <t>흥덕구 운천동 1367 (3층)</t>
    <phoneticPr fontId="15" type="noConversion"/>
  </si>
  <si>
    <t>043-537-0430</t>
    <phoneticPr fontId="15" type="noConversion"/>
  </si>
  <si>
    <t>크린씨티</t>
    <phoneticPr fontId="15" type="noConversion"/>
  </si>
  <si>
    <t>사배-26 
(2004.01.07)</t>
    <phoneticPr fontId="15" type="noConversion"/>
  </si>
  <si>
    <t>정기남</t>
    <phoneticPr fontId="15" type="noConversion"/>
  </si>
  <si>
    <t>흥덕구 옥산면 수락리 108-5</t>
    <phoneticPr fontId="15" type="noConversion"/>
  </si>
  <si>
    <t>043-232-1655</t>
    <phoneticPr fontId="15" type="noConversion"/>
  </si>
  <si>
    <t>(주)정성환경산업</t>
    <phoneticPr fontId="15" type="noConversion"/>
  </si>
  <si>
    <t>사배-27 
(2004.05.21)</t>
    <phoneticPr fontId="15" type="noConversion"/>
  </si>
  <si>
    <t>변상범</t>
    <phoneticPr fontId="15" type="noConversion"/>
  </si>
  <si>
    <t>흥덕구 옥산면 오송가락로 759</t>
    <phoneticPr fontId="15" type="noConversion"/>
  </si>
  <si>
    <t>043-269-4732</t>
    <phoneticPr fontId="15" type="noConversion"/>
  </si>
  <si>
    <t>세진환경자원</t>
    <phoneticPr fontId="15" type="noConversion"/>
  </si>
  <si>
    <t>사배-28 
(2004.05.31)</t>
    <phoneticPr fontId="15" type="noConversion"/>
  </si>
  <si>
    <t>강문길</t>
    <phoneticPr fontId="15" type="noConversion"/>
  </si>
  <si>
    <t>청원구 내수읍 내수리 35-5</t>
    <phoneticPr fontId="15" type="noConversion"/>
  </si>
  <si>
    <t>043-214-4742</t>
    <phoneticPr fontId="15" type="noConversion"/>
  </si>
  <si>
    <t>동성환경</t>
    <phoneticPr fontId="15" type="noConversion"/>
  </si>
  <si>
    <t>사배-29 
(2005.02.28)</t>
    <phoneticPr fontId="15" type="noConversion"/>
  </si>
  <si>
    <t>홍두표</t>
    <phoneticPr fontId="15" type="noConversion"/>
  </si>
  <si>
    <t>청원구 오창읍 모정리 264-1</t>
    <phoneticPr fontId="15" type="noConversion"/>
  </si>
  <si>
    <t>043-212-9777</t>
    <phoneticPr fontId="15" type="noConversion"/>
  </si>
  <si>
    <t>성지</t>
    <phoneticPr fontId="15" type="noConversion"/>
  </si>
  <si>
    <t>사배-30 
(2005.04.16)</t>
    <phoneticPr fontId="15" type="noConversion"/>
  </si>
  <si>
    <t>안기용</t>
    <phoneticPr fontId="15" type="noConversion"/>
  </si>
  <si>
    <t>청원구 내수읍 도원리 175-2</t>
    <phoneticPr fontId="15" type="noConversion"/>
  </si>
  <si>
    <t>043-218-2848</t>
    <phoneticPr fontId="15" type="noConversion"/>
  </si>
  <si>
    <t>수남환경</t>
    <phoneticPr fontId="15" type="noConversion"/>
  </si>
  <si>
    <t>사배-31 
(2005.08.24)</t>
    <phoneticPr fontId="15" type="noConversion"/>
  </si>
  <si>
    <t>최병섭</t>
    <phoneticPr fontId="15" type="noConversion"/>
  </si>
  <si>
    <t>청원구 사천동 169-9</t>
    <phoneticPr fontId="15" type="noConversion"/>
  </si>
  <si>
    <t>043-271-7597</t>
    <phoneticPr fontId="15" type="noConversion"/>
  </si>
  <si>
    <t>대청금속</t>
    <phoneticPr fontId="15" type="noConversion"/>
  </si>
  <si>
    <t>사배-32 
(2005.10.07)</t>
    <phoneticPr fontId="15" type="noConversion"/>
  </si>
  <si>
    <t>김복곤</t>
    <phoneticPr fontId="15" type="noConversion"/>
  </si>
  <si>
    <t>흥덕구 오송읍 공북2길16</t>
    <phoneticPr fontId="15" type="noConversion"/>
  </si>
  <si>
    <t>043-239-8284</t>
    <phoneticPr fontId="15" type="noConversion"/>
  </si>
  <si>
    <t>㈜다나에너지솔루션</t>
    <phoneticPr fontId="15" type="noConversion"/>
  </si>
  <si>
    <t>사배-34 
(2006.05.08)</t>
    <phoneticPr fontId="15" type="noConversion"/>
  </si>
  <si>
    <t>김선동</t>
    <phoneticPr fontId="15" type="noConversion"/>
  </si>
  <si>
    <t>청원구 오창읍 여천리 16-1</t>
    <phoneticPr fontId="15" type="noConversion"/>
  </si>
  <si>
    <t>043-217-0790</t>
    <phoneticPr fontId="15" type="noConversion"/>
  </si>
  <si>
    <t>청주유지</t>
    <phoneticPr fontId="15" type="noConversion"/>
  </si>
  <si>
    <t>사배-35 
(2006.06.19)</t>
    <phoneticPr fontId="15" type="noConversion"/>
  </si>
  <si>
    <t>윤기옥</t>
    <phoneticPr fontId="15" type="noConversion"/>
  </si>
  <si>
    <t>청원구 정하동 14</t>
    <phoneticPr fontId="15" type="noConversion"/>
  </si>
  <si>
    <t>043-214-3690</t>
    <phoneticPr fontId="15" type="noConversion"/>
  </si>
  <si>
    <t>평강비철</t>
    <phoneticPr fontId="15" type="noConversion"/>
  </si>
  <si>
    <t>사배-36 
(2006.10.26)</t>
    <phoneticPr fontId="15" type="noConversion"/>
  </si>
  <si>
    <t>오흥연</t>
    <phoneticPr fontId="15" type="noConversion"/>
  </si>
  <si>
    <t>청원구 주중동 205-4</t>
    <phoneticPr fontId="15" type="noConversion"/>
  </si>
  <si>
    <t>043-291-6633</t>
    <phoneticPr fontId="15" type="noConversion"/>
  </si>
  <si>
    <t>신봉자원</t>
    <phoneticPr fontId="15" type="noConversion"/>
  </si>
  <si>
    <t>사배-37 
(2007.01.30)</t>
    <phoneticPr fontId="15" type="noConversion"/>
  </si>
  <si>
    <t>박화규</t>
    <phoneticPr fontId="15" type="noConversion"/>
  </si>
  <si>
    <t>청원구 북이면 용계리 508</t>
    <phoneticPr fontId="15" type="noConversion"/>
  </si>
  <si>
    <t>043-214-3773</t>
    <phoneticPr fontId="15" type="noConversion"/>
  </si>
  <si>
    <t>㈜유진유포리아</t>
    <phoneticPr fontId="15" type="noConversion"/>
  </si>
  <si>
    <t>사배-39 
(2007.07.16)</t>
    <phoneticPr fontId="15" type="noConversion"/>
  </si>
  <si>
    <t>김도윤</t>
    <phoneticPr fontId="15" type="noConversion"/>
  </si>
  <si>
    <t>청원구 북이면 옥수리 517-6</t>
    <phoneticPr fontId="15" type="noConversion"/>
  </si>
  <si>
    <t>043-212-4936</t>
    <phoneticPr fontId="15" type="noConversion"/>
  </si>
  <si>
    <t>연일환경자원</t>
    <phoneticPr fontId="15" type="noConversion"/>
  </si>
  <si>
    <t>사배-40 
(2007.07.16)</t>
    <phoneticPr fontId="15" type="noConversion"/>
  </si>
  <si>
    <t>흥덕구 서부로 988-92</t>
    <phoneticPr fontId="15" type="noConversion"/>
  </si>
  <si>
    <t>043-213-6890</t>
    <phoneticPr fontId="15" type="noConversion"/>
  </si>
  <si>
    <t>대신자원</t>
    <phoneticPr fontId="15" type="noConversion"/>
  </si>
  <si>
    <t>사배-41 
(2007.09.07)</t>
    <phoneticPr fontId="15" type="noConversion"/>
  </si>
  <si>
    <t>김은조</t>
    <phoneticPr fontId="15" type="noConversion"/>
  </si>
  <si>
    <t>흥덕구 강내면 태성리 145-3</t>
    <phoneticPr fontId="15" type="noConversion"/>
  </si>
  <si>
    <t>043-237-2215</t>
    <phoneticPr fontId="15" type="noConversion"/>
  </si>
  <si>
    <t>다암산업</t>
    <phoneticPr fontId="15" type="noConversion"/>
  </si>
  <si>
    <t>사배-42 
(2007.11.06)</t>
    <phoneticPr fontId="15" type="noConversion"/>
  </si>
  <si>
    <t>주완규</t>
    <phoneticPr fontId="15" type="noConversion"/>
  </si>
  <si>
    <t>상당구 낭성면 관정리 303-11</t>
    <phoneticPr fontId="15" type="noConversion"/>
  </si>
  <si>
    <t>043-223-9778</t>
    <phoneticPr fontId="15" type="noConversion"/>
  </si>
  <si>
    <t>㈜유미세이프</t>
    <phoneticPr fontId="15" type="noConversion"/>
  </si>
  <si>
    <t>사배-43 
(2007.12.18)</t>
    <phoneticPr fontId="15" type="noConversion"/>
  </si>
  <si>
    <t>강신중</t>
    <phoneticPr fontId="15" type="noConversion"/>
  </si>
  <si>
    <t>서원구 현도면 상삼리 179-1</t>
    <phoneticPr fontId="15" type="noConversion"/>
  </si>
  <si>
    <t>043-269-5511</t>
    <phoneticPr fontId="15" type="noConversion"/>
  </si>
  <si>
    <t>(주)청원이에스개발</t>
    <phoneticPr fontId="15" type="noConversion"/>
  </si>
  <si>
    <t>사배-45 
(2008.03.20)</t>
    <phoneticPr fontId="15" type="noConversion"/>
  </si>
  <si>
    <t>김정기
김완식</t>
    <phoneticPr fontId="15" type="noConversion"/>
  </si>
  <si>
    <t>흥덕구 상신동 82-1</t>
    <phoneticPr fontId="15" type="noConversion"/>
  </si>
  <si>
    <t>043-900-4642</t>
    <phoneticPr fontId="15" type="noConversion"/>
  </si>
  <si>
    <t>삼호자원</t>
    <phoneticPr fontId="15" type="noConversion"/>
  </si>
  <si>
    <t>사배-46 
(2008.06.25)</t>
    <phoneticPr fontId="15" type="noConversion"/>
  </si>
  <si>
    <t>이희자</t>
    <phoneticPr fontId="15" type="noConversion"/>
  </si>
  <si>
    <t>서원구 남이면 석실리 339-2</t>
    <phoneticPr fontId="15" type="noConversion"/>
  </si>
  <si>
    <t>043-238-6500</t>
    <phoneticPr fontId="15" type="noConversion"/>
  </si>
  <si>
    <t>민영환경</t>
    <phoneticPr fontId="15" type="noConversion"/>
  </si>
  <si>
    <t>사배-47 
(2008.07.18)</t>
    <phoneticPr fontId="15" type="noConversion"/>
  </si>
  <si>
    <t>오경희</t>
    <phoneticPr fontId="15" type="noConversion"/>
  </si>
  <si>
    <t>흥덕구 운천동 849</t>
    <phoneticPr fontId="15" type="noConversion"/>
  </si>
  <si>
    <t>043-211-5540</t>
    <phoneticPr fontId="15" type="noConversion"/>
  </si>
  <si>
    <t>(자)두산운수</t>
    <phoneticPr fontId="15" type="noConversion"/>
  </si>
  <si>
    <t>사배-48 
(2008.10.20)</t>
    <phoneticPr fontId="15" type="noConversion"/>
  </si>
  <si>
    <t>이상수</t>
    <phoneticPr fontId="15" type="noConversion"/>
  </si>
  <si>
    <t>흥덕구 강내면 산단리 72-1</t>
    <phoneticPr fontId="15" type="noConversion"/>
  </si>
  <si>
    <t>043-271-6280</t>
    <phoneticPr fontId="15" type="noConversion"/>
  </si>
  <si>
    <t>㈜백승기업</t>
    <phoneticPr fontId="15" type="noConversion"/>
  </si>
  <si>
    <t>사배-49 
(2009.03.26)</t>
    <phoneticPr fontId="15" type="noConversion"/>
  </si>
  <si>
    <t>지경화</t>
    <phoneticPr fontId="15" type="noConversion"/>
  </si>
  <si>
    <t>상당구 문의면 미천고은로 141</t>
    <phoneticPr fontId="15" type="noConversion"/>
  </si>
  <si>
    <t>043-297-2816</t>
    <phoneticPr fontId="15" type="noConversion"/>
  </si>
  <si>
    <t>갑진환경</t>
    <phoneticPr fontId="15" type="noConversion"/>
  </si>
  <si>
    <t>사배-52 
(2009.10.16)</t>
    <phoneticPr fontId="15" type="noConversion"/>
  </si>
  <si>
    <t>정갑수</t>
    <phoneticPr fontId="15" type="noConversion"/>
  </si>
  <si>
    <t>청원구 주성동 93</t>
    <phoneticPr fontId="15" type="noConversion"/>
  </si>
  <si>
    <t>043-214-9966</t>
    <phoneticPr fontId="15" type="noConversion"/>
  </si>
  <si>
    <t>영창환경</t>
    <phoneticPr fontId="15" type="noConversion"/>
  </si>
  <si>
    <t>사배-53 
(2010.01.06)</t>
    <phoneticPr fontId="15" type="noConversion"/>
  </si>
  <si>
    <t>이금화</t>
    <phoneticPr fontId="15" type="noConversion"/>
  </si>
  <si>
    <t>청원구 외평동 710-5</t>
    <phoneticPr fontId="15" type="noConversion"/>
  </si>
  <si>
    <t>043-258-0100</t>
    <phoneticPr fontId="15" type="noConversion"/>
  </si>
  <si>
    <t>대지환경자원</t>
    <phoneticPr fontId="15" type="noConversion"/>
  </si>
  <si>
    <t>사배-54 
(2010.02.12)</t>
    <phoneticPr fontId="15" type="noConversion"/>
  </si>
  <si>
    <t>서장석</t>
    <phoneticPr fontId="15" type="noConversion"/>
  </si>
  <si>
    <t>흥덕구 강서동37-1 (대림상가204호)</t>
    <phoneticPr fontId="15" type="noConversion"/>
  </si>
  <si>
    <t>043-231-3522</t>
    <phoneticPr fontId="15" type="noConversion"/>
  </si>
  <si>
    <t>멘토환경</t>
    <phoneticPr fontId="15" type="noConversion"/>
  </si>
  <si>
    <t>사배-57 
(2010.07.05)</t>
    <phoneticPr fontId="15" type="noConversion"/>
  </si>
  <si>
    <t>안봉희</t>
    <phoneticPr fontId="15" type="noConversion"/>
  </si>
  <si>
    <t>청원구 내수읍 도원리 175-1</t>
    <phoneticPr fontId="15" type="noConversion"/>
  </si>
  <si>
    <t>043-211-1277</t>
    <phoneticPr fontId="15" type="noConversion"/>
  </si>
  <si>
    <t>㈜디에스이에스</t>
    <phoneticPr fontId="15" type="noConversion"/>
  </si>
  <si>
    <t>사배-59 
(2011.04.18)</t>
    <phoneticPr fontId="15" type="noConversion"/>
  </si>
  <si>
    <t>김명대</t>
    <phoneticPr fontId="15" type="noConversion"/>
  </si>
  <si>
    <t>청원구 오창읍 성산리 250</t>
    <phoneticPr fontId="15" type="noConversion"/>
  </si>
  <si>
    <t>043-263-5961</t>
    <phoneticPr fontId="15" type="noConversion"/>
  </si>
  <si>
    <t>천지환경자원㈜</t>
    <phoneticPr fontId="15" type="noConversion"/>
  </si>
  <si>
    <t>사배-61 
(2011.07.13)</t>
    <phoneticPr fontId="15" type="noConversion"/>
  </si>
  <si>
    <t>최근환</t>
    <phoneticPr fontId="15" type="noConversion"/>
  </si>
  <si>
    <t>청원구 북이면 추학리 13-2</t>
    <phoneticPr fontId="15" type="noConversion"/>
  </si>
  <si>
    <t>043-216-7200</t>
    <phoneticPr fontId="15" type="noConversion"/>
  </si>
  <si>
    <t>㈜성우자원</t>
    <phoneticPr fontId="15" type="noConversion"/>
  </si>
  <si>
    <t>사배-62 
(2011.07.22)</t>
    <phoneticPr fontId="15" type="noConversion"/>
  </si>
  <si>
    <t>권호성</t>
    <phoneticPr fontId="15" type="noConversion"/>
  </si>
  <si>
    <t>청원구 내수읍 구성리 210-2</t>
    <phoneticPr fontId="15" type="noConversion"/>
  </si>
  <si>
    <t>043-216-5599</t>
    <phoneticPr fontId="15" type="noConversion"/>
  </si>
  <si>
    <t>㈜청주고지</t>
    <phoneticPr fontId="15" type="noConversion"/>
  </si>
  <si>
    <t>사배-64 
(2011.08.19)</t>
    <phoneticPr fontId="15" type="noConversion"/>
  </si>
  <si>
    <t>한정필</t>
    <phoneticPr fontId="15" type="noConversion"/>
  </si>
  <si>
    <t>서원구 대림로 81외 1필지</t>
    <phoneticPr fontId="15" type="noConversion"/>
  </si>
  <si>
    <t>043-266-1009</t>
    <phoneticPr fontId="15" type="noConversion"/>
  </si>
  <si>
    <t>강남자원</t>
    <phoneticPr fontId="15" type="noConversion"/>
  </si>
  <si>
    <t>사배-65 
(2011.10.11)</t>
    <phoneticPr fontId="15" type="noConversion"/>
  </si>
  <si>
    <t>이범수</t>
    <phoneticPr fontId="15" type="noConversion"/>
  </si>
  <si>
    <t>청원구 오동로 147</t>
    <phoneticPr fontId="15" type="noConversion"/>
  </si>
  <si>
    <t>043-213-3645</t>
    <phoneticPr fontId="15" type="noConversion"/>
  </si>
  <si>
    <t>㈜대영로직</t>
    <phoneticPr fontId="15" type="noConversion"/>
  </si>
  <si>
    <t>사배-66 
(2011.10.11)</t>
    <phoneticPr fontId="15" type="noConversion"/>
  </si>
  <si>
    <t>김연근</t>
    <phoneticPr fontId="15" type="noConversion"/>
  </si>
  <si>
    <t>청원구 오창읍 일신리 24-4</t>
    <phoneticPr fontId="15" type="noConversion"/>
  </si>
  <si>
    <t>043-231-9869</t>
    <phoneticPr fontId="15" type="noConversion"/>
  </si>
  <si>
    <t>㈜대원비철</t>
    <phoneticPr fontId="15" type="noConversion"/>
  </si>
  <si>
    <t>사배-67 
(2011.11.16)</t>
    <phoneticPr fontId="15" type="noConversion"/>
  </si>
  <si>
    <t>문성용</t>
    <phoneticPr fontId="15" type="noConversion"/>
  </si>
  <si>
    <t>흥덕구 옥산면 국사길 61</t>
    <phoneticPr fontId="15" type="noConversion"/>
  </si>
  <si>
    <t>043-260-4857</t>
    <phoneticPr fontId="15" type="noConversion"/>
  </si>
  <si>
    <t>우진개발㈜</t>
    <phoneticPr fontId="15" type="noConversion"/>
  </si>
  <si>
    <t>사배-68 
(2011.11.29)</t>
    <phoneticPr fontId="15" type="noConversion"/>
  </si>
  <si>
    <t>이응열</t>
    <phoneticPr fontId="15" type="noConversion"/>
  </si>
  <si>
    <t>흥덕구 옥산면 소로리 144</t>
    <phoneticPr fontId="15" type="noConversion"/>
  </si>
  <si>
    <t>하나이엔에코</t>
    <phoneticPr fontId="15" type="noConversion"/>
  </si>
  <si>
    <t>사배-69 
(2011.12.01)</t>
    <phoneticPr fontId="15" type="noConversion"/>
  </si>
  <si>
    <t>전태진</t>
    <phoneticPr fontId="15" type="noConversion"/>
  </si>
  <si>
    <t>흥덕구 강내면 태성리 123-1</t>
    <phoneticPr fontId="15" type="noConversion"/>
  </si>
  <si>
    <t>청녹산업</t>
    <phoneticPr fontId="15" type="noConversion"/>
  </si>
  <si>
    <t>사배-70 
(2012.01.10)</t>
    <phoneticPr fontId="15" type="noConversion"/>
  </si>
  <si>
    <t>오명환</t>
    <phoneticPr fontId="15" type="noConversion"/>
  </si>
  <si>
    <t>흥덕구 송절로122 (봉명동,1층)</t>
    <phoneticPr fontId="15" type="noConversion"/>
  </si>
  <si>
    <t>043-267-3258</t>
    <phoneticPr fontId="15" type="noConversion"/>
  </si>
  <si>
    <t>동양스틸</t>
    <phoneticPr fontId="15" type="noConversion"/>
  </si>
  <si>
    <t>사배-71 
(2012.01.27)</t>
    <phoneticPr fontId="15" type="noConversion"/>
  </si>
  <si>
    <t>이병기</t>
    <phoneticPr fontId="15" type="noConversion"/>
  </si>
  <si>
    <t>흥덕구 남석로 572</t>
    <phoneticPr fontId="15" type="noConversion"/>
  </si>
  <si>
    <t>043-268-6777</t>
    <phoneticPr fontId="15" type="noConversion"/>
  </si>
  <si>
    <t>수림자원환경기술</t>
    <phoneticPr fontId="15" type="noConversion"/>
  </si>
  <si>
    <t>사배-72 
(2012.03.02)</t>
    <phoneticPr fontId="15" type="noConversion"/>
  </si>
  <si>
    <t>김태호</t>
    <phoneticPr fontId="15" type="noConversion"/>
  </si>
  <si>
    <t>청원구 내수읍 내수로 293</t>
    <phoneticPr fontId="15" type="noConversion"/>
  </si>
  <si>
    <t>043-218-7952</t>
    <phoneticPr fontId="15" type="noConversion"/>
  </si>
  <si>
    <t>개미상사</t>
    <phoneticPr fontId="15" type="noConversion"/>
  </si>
  <si>
    <t>사배-73 
(2012.04.04)</t>
    <phoneticPr fontId="15" type="noConversion"/>
  </si>
  <si>
    <t>홍왕석</t>
    <phoneticPr fontId="15" type="noConversion"/>
  </si>
  <si>
    <t>서원구 남이면 척산리 248</t>
    <phoneticPr fontId="15" type="noConversion"/>
  </si>
  <si>
    <t>043-269-0472</t>
    <phoneticPr fontId="15" type="noConversion"/>
  </si>
  <si>
    <t>(주)자생환경</t>
    <phoneticPr fontId="15" type="noConversion"/>
  </si>
  <si>
    <t>사배-75 
(2012.06.25)</t>
    <phoneticPr fontId="15" type="noConversion"/>
  </si>
  <si>
    <t>최재용</t>
    <phoneticPr fontId="15" type="noConversion"/>
  </si>
  <si>
    <t>서원구 남이면 대림로 203</t>
    <phoneticPr fontId="15" type="noConversion"/>
  </si>
  <si>
    <t>043-296-8256</t>
    <phoneticPr fontId="15" type="noConversion"/>
  </si>
  <si>
    <t>원영</t>
    <phoneticPr fontId="15" type="noConversion"/>
  </si>
  <si>
    <t>사배-76 
(2012.07.02)</t>
    <phoneticPr fontId="15" type="noConversion"/>
  </si>
  <si>
    <t>김혜란</t>
    <phoneticPr fontId="15" type="noConversion"/>
  </si>
  <si>
    <t>청원구 내수읍 내수로 189-18, 2층</t>
    <phoneticPr fontId="15" type="noConversion"/>
  </si>
  <si>
    <t>043-223-1978</t>
    <phoneticPr fontId="15" type="noConversion"/>
  </si>
  <si>
    <t>금성</t>
    <phoneticPr fontId="15" type="noConversion"/>
  </si>
  <si>
    <t>사배-77 
(2012.07.16)</t>
    <phoneticPr fontId="15" type="noConversion"/>
  </si>
  <si>
    <t>이재덕</t>
    <phoneticPr fontId="15" type="noConversion"/>
  </si>
  <si>
    <t>청원구 내수읍 충청대로 729-5</t>
    <phoneticPr fontId="15" type="noConversion"/>
  </si>
  <si>
    <t>경호산업환경</t>
    <phoneticPr fontId="15" type="noConversion"/>
  </si>
  <si>
    <t>사배-78 
(2012.08.01)</t>
    <phoneticPr fontId="15" type="noConversion"/>
  </si>
  <si>
    <t>최경호</t>
    <phoneticPr fontId="15" type="noConversion"/>
  </si>
  <si>
    <t>청원구 안덕벌로19번길 90</t>
    <phoneticPr fontId="15" type="noConversion"/>
  </si>
  <si>
    <t>043-216-5109</t>
    <phoneticPr fontId="15" type="noConversion"/>
  </si>
  <si>
    <t>거목산업개발㈜</t>
    <phoneticPr fontId="15" type="noConversion"/>
  </si>
  <si>
    <t>사배-80 
(2012.09.27)</t>
    <phoneticPr fontId="15" type="noConversion"/>
  </si>
  <si>
    <t>서원구 남이면 척산화당로 275</t>
    <phoneticPr fontId="15" type="noConversion"/>
  </si>
  <si>
    <t>043-296-7577</t>
    <phoneticPr fontId="15" type="noConversion"/>
  </si>
  <si>
    <t>신흥덕상사</t>
    <phoneticPr fontId="15" type="noConversion"/>
  </si>
  <si>
    <t>사배-81 
(2012.10.10)</t>
    <phoneticPr fontId="15" type="noConversion"/>
  </si>
  <si>
    <t>정상민</t>
    <phoneticPr fontId="15" type="noConversion"/>
  </si>
  <si>
    <t>흥덕구 풍년로119번길 22</t>
    <phoneticPr fontId="15" type="noConversion"/>
  </si>
  <si>
    <t>043-234-5500</t>
    <phoneticPr fontId="15" type="noConversion"/>
  </si>
  <si>
    <t>청원자원</t>
    <phoneticPr fontId="15" type="noConversion"/>
  </si>
  <si>
    <t>사배-82 
(2012.12.07)</t>
    <phoneticPr fontId="15" type="noConversion"/>
  </si>
  <si>
    <t>전영옥</t>
    <phoneticPr fontId="15" type="noConversion"/>
  </si>
  <si>
    <t>043-266-8690</t>
    <phoneticPr fontId="15" type="noConversion"/>
  </si>
  <si>
    <t>㈜진성리텍</t>
    <phoneticPr fontId="15" type="noConversion"/>
  </si>
  <si>
    <t>사배-83 
(2012.12.27)</t>
    <phoneticPr fontId="15" type="noConversion"/>
  </si>
  <si>
    <t>김경진</t>
    <phoneticPr fontId="15" type="noConversion"/>
  </si>
  <si>
    <t>청원구 오창읍 양청리 818-5, 대운프라자 806-1</t>
    <phoneticPr fontId="15" type="noConversion"/>
  </si>
  <si>
    <t>043-716-0007</t>
    <phoneticPr fontId="15" type="noConversion"/>
  </si>
  <si>
    <t>대덕금속개발</t>
    <phoneticPr fontId="15" type="noConversion"/>
  </si>
  <si>
    <t>사배-84 
(2013.01.21)</t>
    <phoneticPr fontId="15" type="noConversion"/>
  </si>
  <si>
    <t>이선호</t>
    <phoneticPr fontId="15" type="noConversion"/>
  </si>
  <si>
    <t>청원구 오창읍 양청리 799-6, 2층 201-1호</t>
    <phoneticPr fontId="15" type="noConversion"/>
  </si>
  <si>
    <t>가가자원상사</t>
    <phoneticPr fontId="15" type="noConversion"/>
  </si>
  <si>
    <t>사배-85 
(2013.01.28)</t>
    <phoneticPr fontId="15" type="noConversion"/>
  </si>
  <si>
    <t>지영호</t>
    <phoneticPr fontId="15" type="noConversion"/>
  </si>
  <si>
    <t>흥덕구 옥산면 소로2길 89</t>
    <phoneticPr fontId="15" type="noConversion"/>
  </si>
  <si>
    <t>043-217-1423</t>
    <phoneticPr fontId="15" type="noConversion"/>
  </si>
  <si>
    <t>㈜동아산업</t>
    <phoneticPr fontId="15" type="noConversion"/>
  </si>
  <si>
    <t>사배-87 
(2013.03.11)</t>
    <phoneticPr fontId="15" type="noConversion"/>
  </si>
  <si>
    <t>이기승</t>
    <phoneticPr fontId="15" type="noConversion"/>
  </si>
  <si>
    <t>상당구 교서로 88</t>
    <phoneticPr fontId="15" type="noConversion"/>
  </si>
  <si>
    <t>043-221-0481</t>
    <phoneticPr fontId="15" type="noConversion"/>
  </si>
  <si>
    <t>대성산업환경</t>
    <phoneticPr fontId="15" type="noConversion"/>
  </si>
  <si>
    <t>사배-88 
(2013.04.23)</t>
    <phoneticPr fontId="15" type="noConversion"/>
  </si>
  <si>
    <t>한정희</t>
    <phoneticPr fontId="15" type="noConversion"/>
  </si>
  <si>
    <t>흥덕구 사북로 11</t>
    <phoneticPr fontId="15" type="noConversion"/>
  </si>
  <si>
    <t>043-256-4979</t>
    <phoneticPr fontId="15" type="noConversion"/>
  </si>
  <si>
    <t>초정스크랩㈜</t>
    <phoneticPr fontId="15" type="noConversion"/>
  </si>
  <si>
    <t>사배-90 
(2013.07.22)</t>
    <phoneticPr fontId="15" type="noConversion"/>
  </si>
  <si>
    <t>김화자</t>
    <phoneticPr fontId="15" type="noConversion"/>
  </si>
  <si>
    <t>청원구 북이면 영하리 307-2</t>
    <phoneticPr fontId="15" type="noConversion"/>
  </si>
  <si>
    <t>043-212-5778</t>
    <phoneticPr fontId="15" type="noConversion"/>
  </si>
  <si>
    <t>㈜동화디에스비</t>
    <phoneticPr fontId="15" type="noConversion"/>
  </si>
  <si>
    <t>사배-92 
(2013.07.31)</t>
    <phoneticPr fontId="15" type="noConversion"/>
  </si>
  <si>
    <t>청원구 오창읍 중심사업로 20, 거묵빌딩 203-1호</t>
    <phoneticPr fontId="15" type="noConversion"/>
  </si>
  <si>
    <t>043-214-4101</t>
    <phoneticPr fontId="15" type="noConversion"/>
  </si>
  <si>
    <t>천하고물상</t>
    <phoneticPr fontId="15" type="noConversion"/>
  </si>
  <si>
    <t>사배-93 
(2013.10.04)</t>
    <phoneticPr fontId="15" type="noConversion"/>
  </si>
  <si>
    <t>신진철</t>
    <phoneticPr fontId="15" type="noConversion"/>
  </si>
  <si>
    <t>청원구 내수읍 내수리 223-2</t>
    <phoneticPr fontId="15" type="noConversion"/>
  </si>
  <si>
    <t>043-214-9780</t>
    <phoneticPr fontId="15" type="noConversion"/>
  </si>
  <si>
    <t>동성유지</t>
    <phoneticPr fontId="15" type="noConversion"/>
  </si>
  <si>
    <t>사배-94 
(2013.10.22)</t>
    <phoneticPr fontId="15" type="noConversion"/>
  </si>
  <si>
    <t>김동성</t>
    <phoneticPr fontId="15" type="noConversion"/>
  </si>
  <si>
    <t>청원구 내수읍 학평리 151-2</t>
    <phoneticPr fontId="15" type="noConversion"/>
  </si>
  <si>
    <t>진영메탈</t>
    <phoneticPr fontId="15" type="noConversion"/>
  </si>
  <si>
    <t>사배-95 
(2013.11.14)</t>
    <phoneticPr fontId="15" type="noConversion"/>
  </si>
  <si>
    <t>류병창</t>
    <phoneticPr fontId="15" type="noConversion"/>
  </si>
  <si>
    <t>흥덕구 옥산면 오산가좌로 5</t>
    <phoneticPr fontId="15" type="noConversion"/>
  </si>
  <si>
    <t>유리산업개발</t>
    <phoneticPr fontId="15" type="noConversion"/>
  </si>
  <si>
    <t>사배-97 
(2014.02.28)</t>
    <phoneticPr fontId="15" type="noConversion"/>
  </si>
  <si>
    <t>박철희</t>
    <phoneticPr fontId="15" type="noConversion"/>
  </si>
  <si>
    <t>흥덕구 옥산면 소로길 33-4</t>
    <phoneticPr fontId="15" type="noConversion"/>
  </si>
  <si>
    <t>044-862-4690</t>
    <phoneticPr fontId="15" type="noConversion"/>
  </si>
  <si>
    <t>심원환경자원</t>
    <phoneticPr fontId="15" type="noConversion"/>
  </si>
  <si>
    <t>사배-98 
(2014.03.12)</t>
    <phoneticPr fontId="15" type="noConversion"/>
  </si>
  <si>
    <t>심원래</t>
    <phoneticPr fontId="15" type="noConversion"/>
  </si>
  <si>
    <t>청원구 북이면 용계내추로 124</t>
    <phoneticPr fontId="15" type="noConversion"/>
  </si>
  <si>
    <t>043-231-1001</t>
    <phoneticPr fontId="15" type="noConversion"/>
  </si>
  <si>
    <t>유원산업</t>
    <phoneticPr fontId="15" type="noConversion"/>
  </si>
  <si>
    <t>사배-99 
(2014.03.18)</t>
    <phoneticPr fontId="15" type="noConversion"/>
  </si>
  <si>
    <t>한재일</t>
    <phoneticPr fontId="15" type="noConversion"/>
  </si>
  <si>
    <t>흥덕구 강촌로 279</t>
    <phoneticPr fontId="15" type="noConversion"/>
  </si>
  <si>
    <t>043-237-1335</t>
    <phoneticPr fontId="15" type="noConversion"/>
  </si>
  <si>
    <t>태주고물상</t>
    <phoneticPr fontId="15" type="noConversion"/>
  </si>
  <si>
    <t>사배-100 
(2014.04.09)</t>
    <phoneticPr fontId="15" type="noConversion"/>
  </si>
  <si>
    <t>김태선</t>
    <phoneticPr fontId="15" type="noConversion"/>
  </si>
  <si>
    <t>청원구 내수읍 충청대로 611-76</t>
    <phoneticPr fontId="15" type="noConversion"/>
  </si>
  <si>
    <t>043-213-1151</t>
    <phoneticPr fontId="15" type="noConversion"/>
  </si>
  <si>
    <t>㈜경은운수</t>
    <phoneticPr fontId="15" type="noConversion"/>
  </si>
  <si>
    <t>사배-101 
(2014.05.26)</t>
    <phoneticPr fontId="15" type="noConversion"/>
  </si>
  <si>
    <t>여인배</t>
    <phoneticPr fontId="15" type="noConversion"/>
  </si>
  <si>
    <t>청원구 내수읍 마산리 37-5, 2층</t>
    <phoneticPr fontId="15" type="noConversion"/>
  </si>
  <si>
    <t>043-293-4165</t>
    <phoneticPr fontId="15" type="noConversion"/>
  </si>
  <si>
    <t>석정산업</t>
    <phoneticPr fontId="15" type="noConversion"/>
  </si>
  <si>
    <t>사배-102 
(2014.05.30)</t>
    <phoneticPr fontId="15" type="noConversion"/>
  </si>
  <si>
    <t>정상익</t>
    <phoneticPr fontId="15" type="noConversion"/>
  </si>
  <si>
    <t>상당구 향군로 74번길6-9 1층</t>
    <phoneticPr fontId="15" type="noConversion"/>
  </si>
  <si>
    <t>043-262-2267</t>
    <phoneticPr fontId="15" type="noConversion"/>
  </si>
  <si>
    <t>신일환경자원</t>
    <phoneticPr fontId="15" type="noConversion"/>
  </si>
  <si>
    <t>사배-103 
(2014.06.17)</t>
    <phoneticPr fontId="15" type="noConversion"/>
  </si>
  <si>
    <t>김홍권</t>
    <phoneticPr fontId="15" type="noConversion"/>
  </si>
  <si>
    <t>상당구 대성로 24, 지하층</t>
    <phoneticPr fontId="15" type="noConversion"/>
  </si>
  <si>
    <t>043-256-4459</t>
    <phoneticPr fontId="15" type="noConversion"/>
  </si>
  <si>
    <t>세종씨엔에스</t>
    <phoneticPr fontId="15" type="noConversion"/>
  </si>
  <si>
    <t>사배-104 
(2014.06.23)</t>
    <phoneticPr fontId="15" type="noConversion"/>
  </si>
  <si>
    <t>차상식</t>
    <phoneticPr fontId="15" type="noConversion"/>
  </si>
  <si>
    <t>서원구 남이면 남이가좌1길 102</t>
    <phoneticPr fontId="15" type="noConversion"/>
  </si>
  <si>
    <t>043-262-4598</t>
    <phoneticPr fontId="15" type="noConversion"/>
  </si>
  <si>
    <t>이케이환경㈜</t>
    <phoneticPr fontId="15" type="noConversion"/>
  </si>
  <si>
    <t>사배-105 
(2014.07.24)</t>
    <phoneticPr fontId="15" type="noConversion"/>
  </si>
  <si>
    <t>김태희</t>
    <phoneticPr fontId="15" type="noConversion"/>
  </si>
  <si>
    <t>상당구 1순환로 1239, 903호</t>
    <phoneticPr fontId="15" type="noConversion"/>
  </si>
  <si>
    <t>043-715-3223</t>
    <phoneticPr fontId="15" type="noConversion"/>
  </si>
  <si>
    <t>이에스좋은사람들</t>
    <phoneticPr fontId="15" type="noConversion"/>
  </si>
  <si>
    <t>사배-106 
(2014.08.22)</t>
    <phoneticPr fontId="15" type="noConversion"/>
  </si>
  <si>
    <t>지희경</t>
    <phoneticPr fontId="15" type="noConversion"/>
  </si>
  <si>
    <t>청원구 내수읍 내수로 189-18 1층</t>
    <phoneticPr fontId="15" type="noConversion"/>
  </si>
  <si>
    <t>043-213-1687</t>
    <phoneticPr fontId="15" type="noConversion"/>
  </si>
  <si>
    <t>우일자원</t>
    <phoneticPr fontId="15" type="noConversion"/>
  </si>
  <si>
    <t>사배-107 
(2014.08.27)</t>
    <phoneticPr fontId="15" type="noConversion"/>
  </si>
  <si>
    <t>이학수</t>
    <phoneticPr fontId="15" type="noConversion"/>
  </si>
  <si>
    <t>흥덕구 사부로 1168-37</t>
    <phoneticPr fontId="15" type="noConversion"/>
  </si>
  <si>
    <t>043-297-9745</t>
    <phoneticPr fontId="15" type="noConversion"/>
  </si>
  <si>
    <t>성진환경</t>
    <phoneticPr fontId="15" type="noConversion"/>
  </si>
  <si>
    <t>사배-108 
(2014.09.12)</t>
    <phoneticPr fontId="15" type="noConversion"/>
  </si>
  <si>
    <t>권오주</t>
    <phoneticPr fontId="15" type="noConversion"/>
  </si>
  <si>
    <t>흥덕구 옥산면 오산리 243-3</t>
    <phoneticPr fontId="15" type="noConversion"/>
  </si>
  <si>
    <t>043-260-2514</t>
    <phoneticPr fontId="15" type="noConversion"/>
  </si>
  <si>
    <t>충청자원</t>
    <phoneticPr fontId="15" type="noConversion"/>
  </si>
  <si>
    <t>사배-109 
(2014.10.31)</t>
    <phoneticPr fontId="15" type="noConversion"/>
  </si>
  <si>
    <t>신은정</t>
    <phoneticPr fontId="15" type="noConversion"/>
  </si>
  <si>
    <t>흥덕구 서부로 809</t>
    <phoneticPr fontId="15" type="noConversion"/>
  </si>
  <si>
    <t>043-239-3464</t>
    <phoneticPr fontId="15" type="noConversion"/>
  </si>
  <si>
    <t>㈜다대환경산업</t>
    <phoneticPr fontId="15" type="noConversion"/>
  </si>
  <si>
    <t>사배-110 
(2014.11.24)</t>
    <phoneticPr fontId="15" type="noConversion"/>
  </si>
  <si>
    <t>연채영</t>
    <phoneticPr fontId="15" type="noConversion"/>
  </si>
  <si>
    <t>흥덕구 비하동 60-3, 103호</t>
    <phoneticPr fontId="15" type="noConversion"/>
  </si>
  <si>
    <t>미래자원</t>
    <phoneticPr fontId="15" type="noConversion"/>
  </si>
  <si>
    <t>사배-111 
(2014.12.04)</t>
    <phoneticPr fontId="15" type="noConversion"/>
  </si>
  <si>
    <t>배연호</t>
    <phoneticPr fontId="15" type="noConversion"/>
  </si>
  <si>
    <t>청원구 북이면 추학리 405-14</t>
    <phoneticPr fontId="15" type="noConversion"/>
  </si>
  <si>
    <t>070-7719-9687</t>
    <phoneticPr fontId="15" type="noConversion"/>
  </si>
  <si>
    <t>자연과환경</t>
    <phoneticPr fontId="15" type="noConversion"/>
  </si>
  <si>
    <t>사배-112 
(2014.12.29)</t>
    <phoneticPr fontId="15" type="noConversion"/>
  </si>
  <si>
    <t>이근재</t>
    <phoneticPr fontId="15" type="noConversion"/>
  </si>
  <si>
    <t>청원구 오창읍 농소리 169-1</t>
    <phoneticPr fontId="15" type="noConversion"/>
  </si>
  <si>
    <t>043-216-2520</t>
    <phoneticPr fontId="15" type="noConversion"/>
  </si>
  <si>
    <t>녹색환경개발</t>
    <phoneticPr fontId="15" type="noConversion"/>
  </si>
  <si>
    <t>사배-113 
(2014.12.31)</t>
    <phoneticPr fontId="15" type="noConversion"/>
  </si>
  <si>
    <t>강옥경</t>
    <phoneticPr fontId="15" type="noConversion"/>
  </si>
  <si>
    <t>상당구 남일면 단재로 513</t>
    <phoneticPr fontId="15" type="noConversion"/>
  </si>
  <si>
    <t>043-260-5994</t>
    <phoneticPr fontId="15" type="noConversion"/>
  </si>
  <si>
    <t>경성자원</t>
    <phoneticPr fontId="15" type="noConversion"/>
  </si>
  <si>
    <t>사배-115 
(2015.03.13)</t>
    <phoneticPr fontId="15" type="noConversion"/>
  </si>
  <si>
    <t>이효숙</t>
    <phoneticPr fontId="15" type="noConversion"/>
  </si>
  <si>
    <t>청원구 2순환로 409-23</t>
    <phoneticPr fontId="15" type="noConversion"/>
  </si>
  <si>
    <t>세종환경자원</t>
    <phoneticPr fontId="15" type="noConversion"/>
  </si>
  <si>
    <t>사배-116 
(2015.03.26)</t>
    <phoneticPr fontId="15" type="noConversion"/>
  </si>
  <si>
    <t>황웅기</t>
    <phoneticPr fontId="15" type="noConversion"/>
  </si>
  <si>
    <t>청원구 북이면 내둔리 212-2</t>
    <phoneticPr fontId="15" type="noConversion"/>
  </si>
  <si>
    <t>우리환경자원</t>
    <phoneticPr fontId="15" type="noConversion"/>
  </si>
  <si>
    <t>사배-117 
(2015.04.15)</t>
    <phoneticPr fontId="15" type="noConversion"/>
  </si>
  <si>
    <t>박혜숙</t>
    <phoneticPr fontId="15" type="noConversion"/>
  </si>
  <si>
    <t>흥덕구 강내면 태성탑연로 66</t>
    <phoneticPr fontId="15" type="noConversion"/>
  </si>
  <si>
    <t>신성자원㈜</t>
    <phoneticPr fontId="15" type="noConversion"/>
  </si>
  <si>
    <t>사배-118 
(2015.04.29)</t>
    <phoneticPr fontId="15" type="noConversion"/>
  </si>
  <si>
    <t>강경일</t>
    <phoneticPr fontId="15" type="noConversion"/>
  </si>
  <si>
    <t>서원구 남이면 남이가좌1길 66</t>
    <phoneticPr fontId="15" type="noConversion"/>
  </si>
  <si>
    <t>043-298-7721</t>
    <phoneticPr fontId="15" type="noConversion"/>
  </si>
  <si>
    <t>대영환경자원</t>
    <phoneticPr fontId="15" type="noConversion"/>
  </si>
  <si>
    <t>사배-119 
(2015.06.08)</t>
    <phoneticPr fontId="15" type="noConversion"/>
  </si>
  <si>
    <t>청원구 오창읍 성산리 102-6</t>
    <phoneticPr fontId="15" type="noConversion"/>
  </si>
  <si>
    <t>043-215-5282</t>
    <phoneticPr fontId="15" type="noConversion"/>
  </si>
  <si>
    <t>대한유지</t>
    <phoneticPr fontId="15" type="noConversion"/>
  </si>
  <si>
    <t>사배-120 
(2015.06.08)</t>
    <phoneticPr fontId="15" type="noConversion"/>
  </si>
  <si>
    <t>송두현</t>
    <phoneticPr fontId="15" type="noConversion"/>
  </si>
  <si>
    <t>청원구 공항로 150번길 16-8</t>
    <phoneticPr fontId="15" type="noConversion"/>
  </si>
  <si>
    <t>043-260-3371</t>
    <phoneticPr fontId="15" type="noConversion"/>
  </si>
  <si>
    <t>㈜뉴우리산업</t>
    <phoneticPr fontId="15" type="noConversion"/>
  </si>
  <si>
    <t>사배-121 
(2015.06.08)</t>
    <phoneticPr fontId="15" type="noConversion"/>
  </si>
  <si>
    <t>청원구 북이면 신대석성로 150-20</t>
    <phoneticPr fontId="15" type="noConversion"/>
  </si>
  <si>
    <t>043-714-3798</t>
    <phoneticPr fontId="15" type="noConversion"/>
  </si>
  <si>
    <t>케이지환경서비스㈜</t>
    <phoneticPr fontId="15" type="noConversion"/>
  </si>
  <si>
    <t>사배-122 
(2015.06.29)</t>
    <phoneticPr fontId="15" type="noConversion"/>
  </si>
  <si>
    <t>김동규</t>
    <phoneticPr fontId="15" type="noConversion"/>
  </si>
  <si>
    <t>043-233-7464</t>
    <phoneticPr fontId="15" type="noConversion"/>
  </si>
  <si>
    <t>㈜에스엠개발</t>
    <phoneticPr fontId="15" type="noConversion"/>
  </si>
  <si>
    <t>사배-123 
(2009.11.27)</t>
    <phoneticPr fontId="15" type="noConversion"/>
  </si>
  <si>
    <t>소재민</t>
    <phoneticPr fontId="15" type="noConversion"/>
  </si>
  <si>
    <t>흥덕구 오송읍 운주산로 154</t>
    <phoneticPr fontId="15" type="noConversion"/>
  </si>
  <si>
    <t>043-232-2500</t>
    <phoneticPr fontId="15" type="noConversion"/>
  </si>
  <si>
    <t>봉화금속</t>
    <phoneticPr fontId="15" type="noConversion"/>
  </si>
  <si>
    <t>사배-124 
(2015.07.08)</t>
    <phoneticPr fontId="15" type="noConversion"/>
  </si>
  <si>
    <t>박태경</t>
    <phoneticPr fontId="15" type="noConversion"/>
  </si>
  <si>
    <t>청원구 북이면 대율현암길 113</t>
    <phoneticPr fontId="15" type="noConversion"/>
  </si>
  <si>
    <t>043-213-3312</t>
    <phoneticPr fontId="15" type="noConversion"/>
  </si>
  <si>
    <t>대동이앤알</t>
    <phoneticPr fontId="15" type="noConversion"/>
  </si>
  <si>
    <t>사배-125 
(2015.07.14)</t>
    <phoneticPr fontId="15" type="noConversion"/>
  </si>
  <si>
    <t>이경춘</t>
    <phoneticPr fontId="15" type="noConversion"/>
  </si>
  <si>
    <t>흥덕구 옥산면 신촌길 38</t>
    <phoneticPr fontId="15" type="noConversion"/>
  </si>
  <si>
    <t>043-274-2121</t>
    <phoneticPr fontId="15" type="noConversion"/>
  </si>
  <si>
    <t>효성산업개발</t>
    <phoneticPr fontId="15" type="noConversion"/>
  </si>
  <si>
    <t>사배-126 
(2015.07.30)</t>
    <phoneticPr fontId="15" type="noConversion"/>
  </si>
  <si>
    <t>변종섭</t>
    <phoneticPr fontId="15" type="noConversion"/>
  </si>
  <si>
    <t>흥덕구 강내면 서부로 311</t>
    <phoneticPr fontId="15" type="noConversion"/>
  </si>
  <si>
    <t>태영자원</t>
    <phoneticPr fontId="15" type="noConversion"/>
  </si>
  <si>
    <t>사배-127 
(2015.07.30)</t>
    <phoneticPr fontId="15" type="noConversion"/>
  </si>
  <si>
    <t>변상혁</t>
    <phoneticPr fontId="15" type="noConversion"/>
  </si>
  <si>
    <t>흥덕구 옥산면 수락길 12</t>
    <phoneticPr fontId="15" type="noConversion"/>
  </si>
  <si>
    <t>043-239-0050</t>
    <phoneticPr fontId="15" type="noConversion"/>
  </si>
  <si>
    <t>㈜평화산업</t>
    <phoneticPr fontId="15" type="noConversion"/>
  </si>
  <si>
    <t>사배-128 
(2015.08.07)</t>
    <phoneticPr fontId="15" type="noConversion"/>
  </si>
  <si>
    <t>박보연</t>
    <phoneticPr fontId="15" type="noConversion"/>
  </si>
  <si>
    <t>흥덕구 사운로 258</t>
    <phoneticPr fontId="15" type="noConversion"/>
  </si>
  <si>
    <t>043-534-4345</t>
    <phoneticPr fontId="15" type="noConversion"/>
  </si>
  <si>
    <t>그린이에스㈜</t>
    <phoneticPr fontId="15" type="noConversion"/>
  </si>
  <si>
    <t>사배-129 
(2015.08.25)</t>
    <phoneticPr fontId="15" type="noConversion"/>
  </si>
  <si>
    <t>이하경</t>
    <phoneticPr fontId="15" type="noConversion"/>
  </si>
  <si>
    <t>흥덕구 청주역로 270번길 71</t>
    <phoneticPr fontId="15" type="noConversion"/>
  </si>
  <si>
    <t>043-234-3024</t>
    <phoneticPr fontId="15" type="noConversion"/>
  </si>
  <si>
    <t>충청건기</t>
    <phoneticPr fontId="15" type="noConversion"/>
  </si>
  <si>
    <t>사배-130 
(2015.08.26)</t>
    <phoneticPr fontId="15" type="noConversion"/>
  </si>
  <si>
    <t>김태훈</t>
    <phoneticPr fontId="15" type="noConversion"/>
  </si>
  <si>
    <t>상당구 수동 406-3, 2층</t>
    <phoneticPr fontId="15" type="noConversion"/>
  </si>
  <si>
    <t>043-223-3300</t>
    <phoneticPr fontId="15" type="noConversion"/>
  </si>
  <si>
    <t>덕암철재환경</t>
    <phoneticPr fontId="15" type="noConversion"/>
  </si>
  <si>
    <t>사배-132 
(2015.09.11)</t>
    <phoneticPr fontId="15" type="noConversion"/>
  </si>
  <si>
    <t>임석종</t>
    <phoneticPr fontId="15" type="noConversion"/>
  </si>
  <si>
    <t>청원구 사천동 554-1</t>
    <phoneticPr fontId="15" type="noConversion"/>
  </si>
  <si>
    <t>043-276-0059</t>
    <phoneticPr fontId="15" type="noConversion"/>
  </si>
  <si>
    <t>소망SRC</t>
    <phoneticPr fontId="15" type="noConversion"/>
  </si>
  <si>
    <t>사배-133 
(2015.11.10)</t>
    <phoneticPr fontId="15" type="noConversion"/>
  </si>
  <si>
    <t>전태환
임정숙</t>
    <phoneticPr fontId="15" type="noConversion"/>
  </si>
  <si>
    <t>청원구 오창읍 성산2길 47-3</t>
    <phoneticPr fontId="15" type="noConversion"/>
  </si>
  <si>
    <t>043-214-5196</t>
    <phoneticPr fontId="15" type="noConversion"/>
  </si>
  <si>
    <t>지오상사</t>
    <phoneticPr fontId="15" type="noConversion"/>
  </si>
  <si>
    <t>사배-134 
(2015.11.10)</t>
    <phoneticPr fontId="15" type="noConversion"/>
  </si>
  <si>
    <t>최근만</t>
    <phoneticPr fontId="15" type="noConversion"/>
  </si>
  <si>
    <t>서원구 가장로 289</t>
    <phoneticPr fontId="15" type="noConversion"/>
  </si>
  <si>
    <t>043-288-6291</t>
    <phoneticPr fontId="15" type="noConversion"/>
  </si>
  <si>
    <t>주훈이알씨㈜</t>
    <phoneticPr fontId="15" type="noConversion"/>
  </si>
  <si>
    <t>사배-135 
(2015.11.26)</t>
    <phoneticPr fontId="15" type="noConversion"/>
  </si>
  <si>
    <t>이명훈</t>
    <phoneticPr fontId="15" type="noConversion"/>
  </si>
  <si>
    <t>청원구 내수읍 원통숲안길 67</t>
    <phoneticPr fontId="15" type="noConversion"/>
  </si>
  <si>
    <t>㈜만선</t>
    <phoneticPr fontId="15" type="noConversion"/>
  </si>
  <si>
    <t>사배-136 
(2015.12.01)</t>
    <phoneticPr fontId="15" type="noConversion"/>
  </si>
  <si>
    <t>김재열
구갑문</t>
    <phoneticPr fontId="15" type="noConversion"/>
  </si>
  <si>
    <t>상당구 남일면 효촌송암1길 15-4</t>
    <phoneticPr fontId="15" type="noConversion"/>
  </si>
  <si>
    <t>031-456-3370</t>
    <phoneticPr fontId="15" type="noConversion"/>
  </si>
  <si>
    <t>알피넷자원</t>
    <phoneticPr fontId="15" type="noConversion"/>
  </si>
  <si>
    <t>사배-137 
(2015.12.17)</t>
    <phoneticPr fontId="15" type="noConversion"/>
  </si>
  <si>
    <t>김종명</t>
    <phoneticPr fontId="15" type="noConversion"/>
  </si>
  <si>
    <t>청원구 내수읍 내수1길 72</t>
    <phoneticPr fontId="15" type="noConversion"/>
  </si>
  <si>
    <t>043-213-3463</t>
    <phoneticPr fontId="15" type="noConversion"/>
  </si>
  <si>
    <t>㈜퍼스트아이앤씨</t>
    <phoneticPr fontId="15" type="noConversion"/>
  </si>
  <si>
    <t>사배-138
(2016.01.20)</t>
    <phoneticPr fontId="15" type="noConversion"/>
  </si>
  <si>
    <t>이성용</t>
    <phoneticPr fontId="15" type="noConversion"/>
  </si>
  <si>
    <t>상당구 중고개로 333, 504호</t>
    <phoneticPr fontId="15" type="noConversion"/>
  </si>
  <si>
    <t>043-265-3463</t>
    <phoneticPr fontId="15" type="noConversion"/>
  </si>
  <si>
    <t>초록환경㈜</t>
    <phoneticPr fontId="15" type="noConversion"/>
  </si>
  <si>
    <t>사배-139
(2016.01.22)</t>
    <phoneticPr fontId="15" type="noConversion"/>
  </si>
  <si>
    <t>고영희</t>
    <phoneticPr fontId="15" type="noConversion"/>
  </si>
  <si>
    <t>청주시 흥덕구 사운로386번길 58</t>
    <phoneticPr fontId="15" type="noConversion"/>
  </si>
  <si>
    <t>043-266-0509</t>
    <phoneticPr fontId="15" type="noConversion"/>
  </si>
  <si>
    <t>㈜한국티알에스</t>
    <phoneticPr fontId="15" type="noConversion"/>
  </si>
  <si>
    <t>사배-140
(2016.01.26)</t>
    <phoneticPr fontId="15" type="noConversion"/>
  </si>
  <si>
    <t>이석호
유진호</t>
    <phoneticPr fontId="15" type="noConversion"/>
  </si>
  <si>
    <t>서원구 남이면 남석로 316-24</t>
    <phoneticPr fontId="15" type="noConversion"/>
  </si>
  <si>
    <t>043-238-0192</t>
    <phoneticPr fontId="15" type="noConversion"/>
  </si>
  <si>
    <t>주원산업개발㈜</t>
    <phoneticPr fontId="15" type="noConversion"/>
  </si>
  <si>
    <t>사배-141
(2016.02.24)</t>
    <phoneticPr fontId="15" type="noConversion"/>
  </si>
  <si>
    <t>류호진</t>
    <phoneticPr fontId="15" type="noConversion"/>
  </si>
  <si>
    <t>흥덕구 직지대로240번길 38, 108호</t>
    <phoneticPr fontId="15" type="noConversion"/>
  </si>
  <si>
    <t>043-235-2118</t>
    <phoneticPr fontId="15" type="noConversion"/>
  </si>
  <si>
    <t>㈜영원환경</t>
    <phoneticPr fontId="15" type="noConversion"/>
  </si>
  <si>
    <t>사배-142
(2016.02.24)</t>
    <phoneticPr fontId="15" type="noConversion"/>
  </si>
  <si>
    <t>박문산</t>
    <phoneticPr fontId="15" type="noConversion"/>
  </si>
  <si>
    <t>흥덕구 장구봉로129번길 5, 1층</t>
    <phoneticPr fontId="15" type="noConversion"/>
  </si>
  <si>
    <t>043-238-0338</t>
    <phoneticPr fontId="15" type="noConversion"/>
  </si>
  <si>
    <t>태진환경자원</t>
    <phoneticPr fontId="15" type="noConversion"/>
  </si>
  <si>
    <t>사배-143
(2016.02.29)</t>
    <phoneticPr fontId="15" type="noConversion"/>
  </si>
  <si>
    <t>김보미</t>
    <phoneticPr fontId="15" type="noConversion"/>
  </si>
  <si>
    <t>청원구 북이면 용계내추로 313-19</t>
    <phoneticPr fontId="15" type="noConversion"/>
  </si>
  <si>
    <t>043-216-9547</t>
    <phoneticPr fontId="15" type="noConversion"/>
  </si>
  <si>
    <t>우리자원</t>
    <phoneticPr fontId="15" type="noConversion"/>
  </si>
  <si>
    <t>사배-144
(2016.06.02)</t>
    <phoneticPr fontId="15" type="noConversion"/>
  </si>
  <si>
    <t>신옥자</t>
    <phoneticPr fontId="15" type="noConversion"/>
  </si>
  <si>
    <t>흥덕구 서현중로35번길 51</t>
    <phoneticPr fontId="15" type="noConversion"/>
  </si>
  <si>
    <t>043-241-5018</t>
    <phoneticPr fontId="15" type="noConversion"/>
  </si>
  <si>
    <t>대한상사</t>
    <phoneticPr fontId="15" type="noConversion"/>
  </si>
  <si>
    <t>사배-145
(2013.11.22)</t>
    <phoneticPr fontId="15" type="noConversion"/>
  </si>
  <si>
    <t>이옥숙</t>
    <phoneticPr fontId="15" type="noConversion"/>
  </si>
  <si>
    <t>044-867-3557</t>
    <phoneticPr fontId="15" type="noConversion"/>
  </si>
  <si>
    <t>태양비철금속</t>
    <phoneticPr fontId="15" type="noConversion"/>
  </si>
  <si>
    <t>사배-146
(2016.09.06)</t>
    <phoneticPr fontId="15" type="noConversion"/>
  </si>
  <si>
    <t>김중헌</t>
    <phoneticPr fontId="15" type="noConversion"/>
  </si>
  <si>
    <t>청원구 오창읍 복현4길 5</t>
    <phoneticPr fontId="15" type="noConversion"/>
  </si>
  <si>
    <t>㈜현도산업</t>
    <phoneticPr fontId="15" type="noConversion"/>
  </si>
  <si>
    <t>사배-147
(2016.09.21)</t>
    <phoneticPr fontId="15" type="noConversion"/>
  </si>
  <si>
    <t>김용식</t>
    <phoneticPr fontId="15" type="noConversion"/>
  </si>
  <si>
    <t>서원구 현도면 선동2길 217</t>
    <phoneticPr fontId="15" type="noConversion"/>
  </si>
  <si>
    <t>043-260-6635</t>
    <phoneticPr fontId="15" type="noConversion"/>
  </si>
  <si>
    <t>연호환경㈜</t>
    <phoneticPr fontId="15" type="noConversion"/>
  </si>
  <si>
    <t>사배-148
(2016.11.01)</t>
    <phoneticPr fontId="15" type="noConversion"/>
  </si>
  <si>
    <t>연제선</t>
    <phoneticPr fontId="15" type="noConversion"/>
  </si>
  <si>
    <t>청원구 율량로3번길 9</t>
    <phoneticPr fontId="15" type="noConversion"/>
  </si>
  <si>
    <t>043-211-0595</t>
    <phoneticPr fontId="15" type="noConversion"/>
  </si>
  <si>
    <t>송림환경㈜</t>
    <phoneticPr fontId="15" type="noConversion"/>
  </si>
  <si>
    <t>사배-149
(2016.11.03)</t>
    <phoneticPr fontId="15" type="noConversion"/>
  </si>
  <si>
    <t>안애경</t>
    <phoneticPr fontId="15" type="noConversion"/>
  </si>
  <si>
    <t>흥덕구 옥산면 중부로 301</t>
    <phoneticPr fontId="15" type="noConversion"/>
  </si>
  <si>
    <t>043-268-3757</t>
    <phoneticPr fontId="15" type="noConversion"/>
  </si>
  <si>
    <t>하이리사이클</t>
    <phoneticPr fontId="15" type="noConversion"/>
  </si>
  <si>
    <t>사배-150
(2016.11.17)</t>
    <phoneticPr fontId="15" type="noConversion"/>
  </si>
  <si>
    <t>장영근</t>
    <phoneticPr fontId="15" type="noConversion"/>
  </si>
  <si>
    <t>청원구 북이면 장양2길 35</t>
    <phoneticPr fontId="15" type="noConversion"/>
  </si>
  <si>
    <t>대복자원개발</t>
    <phoneticPr fontId="15" type="noConversion"/>
  </si>
  <si>
    <t>사배-151
(2016.11.21)</t>
    <phoneticPr fontId="15" type="noConversion"/>
  </si>
  <si>
    <t>홍은순</t>
    <phoneticPr fontId="15" type="noConversion"/>
  </si>
  <si>
    <t>흥덕구 운천로 7-2</t>
    <phoneticPr fontId="15" type="noConversion"/>
  </si>
  <si>
    <t>043-211-5978</t>
    <phoneticPr fontId="15" type="noConversion"/>
  </si>
  <si>
    <t>㈜진성메탈</t>
    <phoneticPr fontId="15" type="noConversion"/>
  </si>
  <si>
    <t>사배-152
(2016.11.23)</t>
    <phoneticPr fontId="15" type="noConversion"/>
  </si>
  <si>
    <t>전광욱</t>
    <phoneticPr fontId="15" type="noConversion"/>
  </si>
  <si>
    <t>흥덕구 옥산면 국사길 57</t>
    <phoneticPr fontId="15" type="noConversion"/>
  </si>
  <si>
    <t>043-268-3737</t>
    <phoneticPr fontId="15" type="noConversion"/>
  </si>
  <si>
    <t>영광화학</t>
    <phoneticPr fontId="15" type="noConversion"/>
  </si>
  <si>
    <t>사배-153
(2016.12.09)</t>
    <phoneticPr fontId="15" type="noConversion"/>
  </si>
  <si>
    <t>한여희</t>
    <phoneticPr fontId="15" type="noConversion"/>
  </si>
  <si>
    <t>흥덕구 북이면 용계내추로 463-34</t>
    <phoneticPr fontId="15" type="noConversion"/>
  </si>
  <si>
    <t>043-238-2578</t>
    <phoneticPr fontId="15" type="noConversion"/>
  </si>
  <si>
    <t>㈜제이에스통운
보은지점</t>
    <phoneticPr fontId="15" type="noConversion"/>
  </si>
  <si>
    <t>사배-154
(2016.12.19)</t>
    <phoneticPr fontId="15" type="noConversion"/>
  </si>
  <si>
    <t>김종수</t>
    <phoneticPr fontId="15" type="noConversion"/>
  </si>
  <si>
    <t>상당구 낭성면 관정길 58</t>
    <phoneticPr fontId="15" type="noConversion"/>
  </si>
  <si>
    <t>사생-1 
(2003.06.25)</t>
    <phoneticPr fontId="15" type="noConversion"/>
  </si>
  <si>
    <t>사생-2 
(2005.05.10)</t>
    <phoneticPr fontId="15" type="noConversion"/>
  </si>
  <si>
    <t>박언주</t>
    <phoneticPr fontId="15" type="noConversion"/>
  </si>
  <si>
    <t>사생-3 
(2006.07.05)</t>
    <phoneticPr fontId="15" type="noConversion"/>
  </si>
  <si>
    <t>청원구 북이면 신대석성로 245</t>
    <phoneticPr fontId="15" type="noConversion"/>
  </si>
  <si>
    <t>청명씨앤(주)</t>
    <phoneticPr fontId="15" type="noConversion"/>
  </si>
  <si>
    <t>사생-4 
(2006.07.18)</t>
    <phoneticPr fontId="15" type="noConversion"/>
  </si>
  <si>
    <t>김재호</t>
    <phoneticPr fontId="15" type="noConversion"/>
  </si>
  <si>
    <t>흥덕구 서부로1123번길 58</t>
    <phoneticPr fontId="15" type="noConversion"/>
  </si>
  <si>
    <t>043-238-6555</t>
    <phoneticPr fontId="15" type="noConversion"/>
  </si>
  <si>
    <t>다우건설㈜</t>
    <phoneticPr fontId="15" type="noConversion"/>
  </si>
  <si>
    <t>사생-5 
(2007.01.10)</t>
    <phoneticPr fontId="15" type="noConversion"/>
  </si>
  <si>
    <t>백명옥</t>
    <phoneticPr fontId="15" type="noConversion"/>
  </si>
  <si>
    <t>흥덕구 공단로134(송정동,세중테크노벨리308호)</t>
    <phoneticPr fontId="15" type="noConversion"/>
  </si>
  <si>
    <t>043-266-0604</t>
    <phoneticPr fontId="15" type="noConversion"/>
  </si>
  <si>
    <t>생동엔지니어링(주)</t>
    <phoneticPr fontId="15" type="noConversion"/>
  </si>
  <si>
    <t>사생-6 
(2007.02.07)</t>
    <phoneticPr fontId="15" type="noConversion"/>
  </si>
  <si>
    <t>구인회</t>
    <phoneticPr fontId="15" type="noConversion"/>
  </si>
  <si>
    <t>청원구 사천동 564</t>
    <phoneticPr fontId="15" type="noConversion"/>
  </si>
  <si>
    <t>043-213-4960</t>
    <phoneticPr fontId="15" type="noConversion"/>
  </si>
  <si>
    <t>(주)중원건설</t>
    <phoneticPr fontId="15" type="noConversion"/>
  </si>
  <si>
    <t>사생-7 
(2007.02.21)</t>
    <phoneticPr fontId="15" type="noConversion"/>
  </si>
  <si>
    <t>양신화</t>
    <phoneticPr fontId="15" type="noConversion"/>
  </si>
  <si>
    <t>흥덕구 가경동 1061(2층)</t>
    <phoneticPr fontId="15" type="noConversion"/>
  </si>
  <si>
    <t>043-237-4464</t>
    <phoneticPr fontId="15" type="noConversion"/>
  </si>
  <si>
    <t>드림환경</t>
    <phoneticPr fontId="15" type="noConversion"/>
  </si>
  <si>
    <t>사생-8 
(2007.10.09)</t>
    <phoneticPr fontId="15" type="noConversion"/>
  </si>
  <si>
    <t>박완임</t>
    <phoneticPr fontId="15" type="noConversion"/>
  </si>
  <si>
    <t>청원구 율량로 167</t>
    <phoneticPr fontId="15" type="noConversion"/>
  </si>
  <si>
    <t>043-285-0997</t>
    <phoneticPr fontId="15" type="noConversion"/>
  </si>
  <si>
    <t>사생-9 
(2008.08.13)</t>
    <phoneticPr fontId="15" type="noConversion"/>
  </si>
  <si>
    <t>043-277-6611</t>
    <phoneticPr fontId="15" type="noConversion"/>
  </si>
  <si>
    <t>(주)한일</t>
    <phoneticPr fontId="15" type="noConversion"/>
  </si>
  <si>
    <t>사생-11 
(2010.03.30)</t>
    <phoneticPr fontId="15" type="noConversion"/>
  </si>
  <si>
    <t>류근형</t>
    <phoneticPr fontId="15" type="noConversion"/>
  </si>
  <si>
    <t>청원구 새터로168번길 41</t>
    <phoneticPr fontId="15" type="noConversion"/>
  </si>
  <si>
    <t>043-213-2987
043-211-2505</t>
    <phoneticPr fontId="15" type="noConversion"/>
  </si>
  <si>
    <t>사생-12 
(2010.07.05)</t>
    <phoneticPr fontId="15" type="noConversion"/>
  </si>
  <si>
    <t>동명산업㈜</t>
    <phoneticPr fontId="15" type="noConversion"/>
  </si>
  <si>
    <t>사생-13 
(2011.04.26)</t>
    <phoneticPr fontId="15" type="noConversion"/>
  </si>
  <si>
    <t>이종기</t>
    <phoneticPr fontId="15" type="noConversion"/>
  </si>
  <si>
    <t>서원구 남이면 석판리 350</t>
    <phoneticPr fontId="15" type="noConversion"/>
  </si>
  <si>
    <t>043-264-2000</t>
    <phoneticPr fontId="15" type="noConversion"/>
  </si>
  <si>
    <t>사생-14 
(2011.05.16)</t>
    <phoneticPr fontId="15" type="noConversion"/>
  </si>
  <si>
    <t>흥덕구 정봉동 592</t>
    <phoneticPr fontId="15" type="noConversion"/>
  </si>
  <si>
    <t>서원건설㈜</t>
    <phoneticPr fontId="15" type="noConversion"/>
  </si>
  <si>
    <t>사생-16 
(2011.08.03)</t>
    <phoneticPr fontId="15" type="noConversion"/>
  </si>
  <si>
    <t>조혜숙</t>
    <phoneticPr fontId="15" type="noConversion"/>
  </si>
  <si>
    <t>청원구 사천로179</t>
    <phoneticPr fontId="15" type="noConversion"/>
  </si>
  <si>
    <t>043-213-0538</t>
    <phoneticPr fontId="15" type="noConversion"/>
  </si>
  <si>
    <t>민우건설(주)</t>
    <phoneticPr fontId="15" type="noConversion"/>
  </si>
  <si>
    <t>사생-17 
(2012.01.10)</t>
    <phoneticPr fontId="15" type="noConversion"/>
  </si>
  <si>
    <t>김문영</t>
    <phoneticPr fontId="15" type="noConversion"/>
  </si>
  <si>
    <t>흥덕구 공단로 134(송정동,세중테크노벨리308호)</t>
    <phoneticPr fontId="15" type="noConversion"/>
  </si>
  <si>
    <t>043-266-0602</t>
    <phoneticPr fontId="15" type="noConversion"/>
  </si>
  <si>
    <t>사생-18 
(2012.06.25)</t>
    <phoneticPr fontId="15" type="noConversion"/>
  </si>
  <si>
    <t>대신이엔씨㈜</t>
    <phoneticPr fontId="15" type="noConversion"/>
  </si>
  <si>
    <t>사생-23 
(2015.02.24)</t>
    <phoneticPr fontId="15" type="noConversion"/>
  </si>
  <si>
    <t>김영희</t>
    <phoneticPr fontId="15" type="noConversion"/>
  </si>
  <si>
    <t>서원구 가장로 291-1</t>
    <phoneticPr fontId="15" type="noConversion"/>
  </si>
  <si>
    <t>043-283-2590</t>
    <phoneticPr fontId="15" type="noConversion"/>
  </si>
  <si>
    <t>사생-24 
(2015.05.28)</t>
    <phoneticPr fontId="15" type="noConversion"/>
  </si>
  <si>
    <t>청원구 내수읍 충청대로 849-5</t>
    <phoneticPr fontId="15" type="noConversion"/>
  </si>
  <si>
    <t>사생-25 
(2010.06.25)</t>
    <phoneticPr fontId="15" type="noConversion"/>
  </si>
  <si>
    <t>사생-26 
(2015.08.06)</t>
    <phoneticPr fontId="15" type="noConversion"/>
  </si>
  <si>
    <t>삼성환경</t>
    <phoneticPr fontId="15" type="noConversion"/>
  </si>
  <si>
    <t>사생-27 
(2015.12.15)</t>
    <phoneticPr fontId="15" type="noConversion"/>
  </si>
  <si>
    <t>김봉호</t>
    <phoneticPr fontId="15" type="noConversion"/>
  </si>
  <si>
    <t>청원구 내수읍 청암로 347-48</t>
    <phoneticPr fontId="15" type="noConversion"/>
  </si>
  <si>
    <t>043-287-8843</t>
    <phoneticPr fontId="15" type="noConversion"/>
  </si>
  <si>
    <t>그린환경</t>
    <phoneticPr fontId="15" type="noConversion"/>
  </si>
  <si>
    <t>사생-28
(2016.03.16)</t>
    <phoneticPr fontId="15" type="noConversion"/>
  </si>
  <si>
    <t>윤주규</t>
    <phoneticPr fontId="15" type="noConversion"/>
  </si>
  <si>
    <t>서원구 매봉로33번길 48, 1층</t>
    <phoneticPr fontId="15" type="noConversion"/>
  </si>
  <si>
    <t>043-291-8282</t>
    <phoneticPr fontId="15" type="noConversion"/>
  </si>
  <si>
    <t>유미환경</t>
    <phoneticPr fontId="15" type="noConversion"/>
  </si>
  <si>
    <t>사생-29
(2016.08.02)</t>
    <phoneticPr fontId="15" type="noConversion"/>
  </si>
  <si>
    <t>김경호</t>
    <phoneticPr fontId="15" type="noConversion"/>
  </si>
  <si>
    <t>청원구 공항로97번길 21, 2호</t>
    <phoneticPr fontId="15" type="noConversion"/>
  </si>
  <si>
    <t>043-214-8649</t>
    <phoneticPr fontId="15" type="noConversion"/>
  </si>
  <si>
    <t>사생-30
(2016.11.21)</t>
    <phoneticPr fontId="15" type="noConversion"/>
  </si>
  <si>
    <t>서원구 남이면 청남로 1324-4</t>
    <phoneticPr fontId="15" type="noConversion"/>
  </si>
  <si>
    <t>충청환경</t>
    <phoneticPr fontId="15" type="noConversion"/>
  </si>
  <si>
    <t>생폐-1 
(1993.03.16)</t>
    <phoneticPr fontId="15" type="noConversion"/>
  </si>
  <si>
    <t>송태규</t>
    <phoneticPr fontId="15" type="noConversion"/>
  </si>
  <si>
    <t>서원구 산미로 34-28</t>
    <phoneticPr fontId="15" type="noConversion"/>
  </si>
  <si>
    <t>043-293-9994</t>
    <phoneticPr fontId="15" type="noConversion"/>
  </si>
  <si>
    <t>현대환경</t>
    <phoneticPr fontId="15" type="noConversion"/>
  </si>
  <si>
    <t>생폐-2 
(1993.03.16)</t>
    <phoneticPr fontId="15" type="noConversion"/>
  </si>
  <si>
    <t>안성혁</t>
    <phoneticPr fontId="15" type="noConversion"/>
  </si>
  <si>
    <t>청원구 새터로 249-21</t>
    <phoneticPr fontId="15" type="noConversion"/>
  </si>
  <si>
    <t>043-211-1234</t>
    <phoneticPr fontId="15" type="noConversion"/>
  </si>
  <si>
    <t>생폐-3 
(1993.03.16)</t>
    <phoneticPr fontId="15" type="noConversion"/>
  </si>
  <si>
    <t>임두환</t>
    <phoneticPr fontId="15" type="noConversion"/>
  </si>
  <si>
    <t xml:space="preserve">서원구 청남로1887번길 29 </t>
    <phoneticPr fontId="15" type="noConversion"/>
  </si>
  <si>
    <t>043-286-0997</t>
    <phoneticPr fontId="15" type="noConversion"/>
  </si>
  <si>
    <t>(주)청보환경</t>
    <phoneticPr fontId="15" type="noConversion"/>
  </si>
  <si>
    <t>생폐-4 
(1994.12.30)</t>
    <phoneticPr fontId="15" type="noConversion"/>
  </si>
  <si>
    <t>흥덕구 옥산면 소로2길 102-21</t>
    <phoneticPr fontId="15" type="noConversion"/>
  </si>
  <si>
    <t>043-214-4688</t>
    <phoneticPr fontId="15" type="noConversion"/>
  </si>
  <si>
    <t>한일환경㈜</t>
    <phoneticPr fontId="15" type="noConversion"/>
  </si>
  <si>
    <t>생폐-7 
(1995.12.16)</t>
    <phoneticPr fontId="15" type="noConversion"/>
  </si>
  <si>
    <t>이상엽</t>
    <phoneticPr fontId="15" type="noConversion"/>
  </si>
  <si>
    <t>서원구 청남로 1852-15</t>
    <phoneticPr fontId="15" type="noConversion"/>
  </si>
  <si>
    <t>043-296-8002</t>
    <phoneticPr fontId="15" type="noConversion"/>
  </si>
  <si>
    <t>공영환경</t>
    <phoneticPr fontId="15" type="noConversion"/>
  </si>
  <si>
    <t>생폐-8 
(2001.09.06)</t>
    <phoneticPr fontId="15" type="noConversion"/>
  </si>
  <si>
    <t>노해용
서경원</t>
    <phoneticPr fontId="15" type="noConversion"/>
  </si>
  <si>
    <t>생폐-9 
(2014.11.20)</t>
    <phoneticPr fontId="15" type="noConversion"/>
  </si>
  <si>
    <t>청원구 북이면 의암로 298</t>
    <phoneticPr fontId="15" type="noConversion"/>
  </si>
  <si>
    <t>생폐-10 
(2015.03.16)</t>
    <phoneticPr fontId="15" type="noConversion"/>
  </si>
  <si>
    <t>청원구 북이면 용계내추로 436-24</t>
    <phoneticPr fontId="15" type="noConversion"/>
  </si>
  <si>
    <t>㈜예스그린</t>
    <phoneticPr fontId="15" type="noConversion"/>
  </si>
  <si>
    <t>음폐-1 
(1996.06.01)</t>
    <phoneticPr fontId="15" type="noConversion"/>
  </si>
  <si>
    <t>청원구 오창읍 구룡4길 18-3, 2층</t>
    <phoneticPr fontId="15" type="noConversion"/>
  </si>
  <si>
    <t>그린위생개발㈜</t>
    <phoneticPr fontId="15" type="noConversion"/>
  </si>
  <si>
    <t>음폐-2 
(1999.12.09)</t>
    <phoneticPr fontId="15" type="noConversion"/>
  </si>
  <si>
    <t>박연수</t>
    <phoneticPr fontId="15" type="noConversion"/>
  </si>
  <si>
    <t>음폐-3 
(2004.12.30)</t>
    <phoneticPr fontId="15" type="noConversion"/>
  </si>
  <si>
    <t>임연규</t>
    <phoneticPr fontId="15" type="noConversion"/>
  </si>
  <si>
    <t>흥덕구 평동로81번길 12</t>
    <phoneticPr fontId="15" type="noConversion"/>
  </si>
  <si>
    <t>043-234-5774</t>
    <phoneticPr fontId="15" type="noConversion"/>
  </si>
  <si>
    <t>(주)나눔환경</t>
    <phoneticPr fontId="15" type="noConversion"/>
  </si>
  <si>
    <t>음폐-4 
(2004.12.30)</t>
    <phoneticPr fontId="15" type="noConversion"/>
  </si>
  <si>
    <t>김해철</t>
    <phoneticPr fontId="15" type="noConversion"/>
  </si>
  <si>
    <t>서원구 가장로353번길 161</t>
    <phoneticPr fontId="15" type="noConversion"/>
  </si>
  <si>
    <t>043-254-3311</t>
    <phoneticPr fontId="15" type="noConversion"/>
  </si>
  <si>
    <t>(주)삶과환경</t>
    <phoneticPr fontId="15" type="noConversion"/>
  </si>
  <si>
    <t>음폐-5 
(2004.12.30)</t>
    <phoneticPr fontId="15" type="noConversion"/>
  </si>
  <si>
    <t>김경락</t>
    <phoneticPr fontId="15" type="noConversion"/>
  </si>
  <si>
    <t>흥덕구 성화로 21</t>
    <phoneticPr fontId="15" type="noConversion"/>
  </si>
  <si>
    <t>043-287-8271</t>
    <phoneticPr fontId="15" type="noConversion"/>
  </si>
  <si>
    <t>대청환경</t>
    <phoneticPr fontId="15" type="noConversion"/>
  </si>
  <si>
    <t>음폐-6 
(2004.12.30)</t>
    <phoneticPr fontId="15" type="noConversion"/>
  </si>
  <si>
    <t>이경실</t>
    <phoneticPr fontId="15" type="noConversion"/>
  </si>
  <si>
    <t>흥덕구 1순환로 396</t>
    <phoneticPr fontId="15" type="noConversion"/>
  </si>
  <si>
    <t>043-237-7140</t>
    <phoneticPr fontId="15" type="noConversion"/>
  </si>
  <si>
    <t>㈜승일</t>
    <phoneticPr fontId="15" type="noConversion"/>
  </si>
  <si>
    <t>음폐-7 
(2007.12.28)</t>
    <phoneticPr fontId="15" type="noConversion"/>
  </si>
  <si>
    <t>윤병인</t>
    <phoneticPr fontId="15" type="noConversion"/>
  </si>
  <si>
    <t xml:space="preserve">서원구 2순환로1814번길 54 </t>
    <phoneticPr fontId="15" type="noConversion"/>
  </si>
  <si>
    <t>043-272-6060</t>
    <phoneticPr fontId="15" type="noConversion"/>
  </si>
  <si>
    <t>음폐-8 
(2007.12.28)</t>
    <phoneticPr fontId="15" type="noConversion"/>
  </si>
  <si>
    <t>흥덕구 청주역로270번길 71</t>
    <phoneticPr fontId="15" type="noConversion"/>
  </si>
  <si>
    <t>㈜푸른환경재활용공사</t>
    <phoneticPr fontId="15" type="noConversion"/>
  </si>
  <si>
    <t>음폐-10 
(2014.11.07)</t>
    <phoneticPr fontId="15" type="noConversion"/>
  </si>
  <si>
    <t>김낙수</t>
    <phoneticPr fontId="15" type="noConversion"/>
  </si>
  <si>
    <t>도시환경주식회사</t>
    <phoneticPr fontId="15" type="noConversion"/>
  </si>
  <si>
    <t>음폐-11 
(2015.04.07)</t>
    <phoneticPr fontId="15" type="noConversion"/>
  </si>
  <si>
    <t>서원구 남이면 부용남이길 182</t>
    <phoneticPr fontId="15" type="noConversion"/>
  </si>
  <si>
    <t>043-260-6555</t>
    <phoneticPr fontId="15" type="noConversion"/>
  </si>
  <si>
    <t>충주시계</t>
    <phoneticPr fontId="15" type="noConversion"/>
  </si>
  <si>
    <t>충주시</t>
    <phoneticPr fontId="15" type="noConversion"/>
  </si>
  <si>
    <t>(주)미성유통</t>
    <phoneticPr fontId="15" type="noConversion"/>
  </si>
  <si>
    <t>2000-3호
2006.02.09</t>
    <phoneticPr fontId="15" type="noConversion"/>
  </si>
  <si>
    <t xml:space="preserve"> 용산동 거룡4길 22</t>
  </si>
  <si>
    <t>043-842-9704</t>
    <phoneticPr fontId="15" type="noConversion"/>
  </si>
  <si>
    <t>㈜봉명환경</t>
    <phoneticPr fontId="15" type="noConversion"/>
  </si>
  <si>
    <t>1997-2호
2010.04.14</t>
    <phoneticPr fontId="15" type="noConversion"/>
  </si>
  <si>
    <t>김석영</t>
    <phoneticPr fontId="15" type="noConversion"/>
  </si>
  <si>
    <t xml:space="preserve"> 문화동 사직로 76 교차로빌딩3층</t>
  </si>
  <si>
    <t>043-846-3800</t>
    <phoneticPr fontId="15" type="noConversion"/>
  </si>
  <si>
    <t>진성환경산업㈜</t>
    <phoneticPr fontId="15" type="noConversion"/>
  </si>
  <si>
    <t>2003-2호
2006.07.04</t>
    <phoneticPr fontId="15" type="noConversion"/>
  </si>
  <si>
    <t>정중모</t>
    <phoneticPr fontId="15" type="noConversion"/>
  </si>
  <si>
    <t xml:space="preserve"> 목행동 두루봉길 18</t>
  </si>
  <si>
    <t>043-855-5494</t>
    <phoneticPr fontId="15" type="noConversion"/>
  </si>
  <si>
    <t>클린환경㈜</t>
    <phoneticPr fontId="15" type="noConversion"/>
  </si>
  <si>
    <t>201400007호
2014.12.18</t>
    <phoneticPr fontId="15" type="noConversion"/>
  </si>
  <si>
    <t>김인식</t>
    <phoneticPr fontId="15" type="noConversion"/>
  </si>
  <si>
    <t xml:space="preserve"> 가주동 186-1</t>
  </si>
  <si>
    <t>043-851-2100</t>
    <phoneticPr fontId="15" type="noConversion"/>
  </si>
  <si>
    <t>㈜제일상사</t>
    <phoneticPr fontId="15" type="noConversion"/>
  </si>
  <si>
    <t>200500013호
2005.09.27</t>
    <phoneticPr fontId="15" type="noConversion"/>
  </si>
  <si>
    <t>권민서</t>
    <phoneticPr fontId="15" type="noConversion"/>
  </si>
  <si>
    <t xml:space="preserve"> 주덕읍 당우리816</t>
  </si>
  <si>
    <t>043-846-2701</t>
    <phoneticPr fontId="15" type="noConversion"/>
  </si>
  <si>
    <t>㈜태원</t>
    <phoneticPr fontId="15" type="noConversion"/>
  </si>
  <si>
    <t>2006-5호
2006.09.28</t>
    <phoneticPr fontId="15" type="noConversion"/>
  </si>
  <si>
    <t>공태훈</t>
    <phoneticPr fontId="15" type="noConversion"/>
  </si>
  <si>
    <t xml:space="preserve"> 국원대로 197-402</t>
  </si>
  <si>
    <t>043-845-5646</t>
    <phoneticPr fontId="15" type="noConversion"/>
  </si>
  <si>
    <t>그린자원</t>
    <phoneticPr fontId="15" type="noConversion"/>
  </si>
  <si>
    <t>2006-6호
2006.10.19</t>
    <phoneticPr fontId="15" type="noConversion"/>
  </si>
  <si>
    <t>박충기</t>
    <phoneticPr fontId="15" type="noConversion"/>
  </si>
  <si>
    <t xml:space="preserve"> 목행동 466-19</t>
  </si>
  <si>
    <t>043-854-5206</t>
    <phoneticPr fontId="15" type="noConversion"/>
  </si>
  <si>
    <t>2011-1호
2011.01.17</t>
    <phoneticPr fontId="15" type="noConversion"/>
  </si>
  <si>
    <t>유상구</t>
    <phoneticPr fontId="15" type="noConversion"/>
  </si>
  <si>
    <t xml:space="preserve"> 엄정면 구룡로 329-1</t>
  </si>
  <si>
    <t>043-854-0022</t>
    <phoneticPr fontId="15" type="noConversion"/>
  </si>
  <si>
    <t>㈜천하물류</t>
    <phoneticPr fontId="15" type="noConversion"/>
  </si>
  <si>
    <t>2011-3호
2011.04.07</t>
    <phoneticPr fontId="15" type="noConversion"/>
  </si>
  <si>
    <t>송재준</t>
    <phoneticPr fontId="15" type="noConversion"/>
  </si>
  <si>
    <t xml:space="preserve"> 대소원면 중원대로 4308-52</t>
  </si>
  <si>
    <t>043-851-2424</t>
    <phoneticPr fontId="15" type="noConversion"/>
  </si>
  <si>
    <t>대신물류환경㈜</t>
    <phoneticPr fontId="15" type="noConversion"/>
  </si>
  <si>
    <t>2011-8호
2011.08.31</t>
    <phoneticPr fontId="15" type="noConversion"/>
  </si>
  <si>
    <t>강원진</t>
    <phoneticPr fontId="15" type="noConversion"/>
  </si>
  <si>
    <t>용정7길 12(용산동,세중참사랑 상가 101호)</t>
    <phoneticPr fontId="15" type="noConversion"/>
  </si>
  <si>
    <t>042-936-9908</t>
    <phoneticPr fontId="15" type="noConversion"/>
  </si>
  <si>
    <t>송강그린㈜</t>
    <phoneticPr fontId="15" type="noConversion"/>
  </si>
  <si>
    <t>2011-11호
2011.10.18</t>
    <phoneticPr fontId="15" type="noConversion"/>
  </si>
  <si>
    <t>동용만</t>
    <phoneticPr fontId="15" type="noConversion"/>
  </si>
  <si>
    <t xml:space="preserve"> 만리산로 32-102(교현동)</t>
  </si>
  <si>
    <t>043-846-2337</t>
    <phoneticPr fontId="15" type="noConversion"/>
  </si>
  <si>
    <t>㈜대한환경개발</t>
    <phoneticPr fontId="15" type="noConversion"/>
  </si>
  <si>
    <t>2011-4호
2011.06.22</t>
    <phoneticPr fontId="15" type="noConversion"/>
  </si>
  <si>
    <t>이영란</t>
    <phoneticPr fontId="15" type="noConversion"/>
  </si>
  <si>
    <t xml:space="preserve"> 벌터4길 29(봉방동)</t>
  </si>
  <si>
    <t>043-855-9663</t>
    <phoneticPr fontId="15" type="noConversion"/>
  </si>
  <si>
    <t>㈜중부환경</t>
    <phoneticPr fontId="15" type="noConversion"/>
  </si>
  <si>
    <t>200100019호
2001.09.18</t>
    <phoneticPr fontId="15" type="noConversion"/>
  </si>
  <si>
    <t>안중식</t>
    <phoneticPr fontId="15" type="noConversion"/>
  </si>
  <si>
    <t xml:space="preserve"> 목행산단1로 26(금름동)</t>
  </si>
  <si>
    <t>043-853-3260</t>
    <phoneticPr fontId="15" type="noConversion"/>
  </si>
  <si>
    <t>충주환경</t>
    <phoneticPr fontId="15" type="noConversion"/>
  </si>
  <si>
    <t>1991-1호
2002.07.02</t>
    <phoneticPr fontId="15" type="noConversion"/>
  </si>
  <si>
    <t>장원상</t>
    <phoneticPr fontId="15" type="noConversion"/>
  </si>
  <si>
    <t xml:space="preserve"> 무학천변길 4(봉방동)</t>
  </si>
  <si>
    <t>043-851-0690</t>
    <phoneticPr fontId="15" type="noConversion"/>
  </si>
  <si>
    <t>대성</t>
    <phoneticPr fontId="15" type="noConversion"/>
  </si>
  <si>
    <t>97-2호
1997.03.03</t>
    <phoneticPr fontId="15" type="noConversion"/>
  </si>
  <si>
    <t>이상국</t>
    <phoneticPr fontId="15" type="noConversion"/>
  </si>
  <si>
    <t xml:space="preserve"> 신니면 신덕로 1019</t>
  </si>
  <si>
    <t>043-846-0661</t>
    <phoneticPr fontId="15" type="noConversion"/>
  </si>
  <si>
    <t>여주상사</t>
    <phoneticPr fontId="15" type="noConversion"/>
  </si>
  <si>
    <t>201200019호
2012.12.17</t>
    <phoneticPr fontId="15" type="noConversion"/>
  </si>
  <si>
    <t>최경수</t>
    <phoneticPr fontId="15" type="noConversion"/>
  </si>
  <si>
    <t xml:space="preserve"> 능바우길 88(칠금동)</t>
  </si>
  <si>
    <t>성문종합환경</t>
    <phoneticPr fontId="15" type="noConversion"/>
  </si>
  <si>
    <t>2005-1호
2005.04.01</t>
    <phoneticPr fontId="15" type="noConversion"/>
  </si>
  <si>
    <t>이지영</t>
    <phoneticPr fontId="15" type="noConversion"/>
  </si>
  <si>
    <t xml:space="preserve"> 대소원면 완오길 247</t>
  </si>
  <si>
    <t>043-847-0749</t>
    <phoneticPr fontId="15" type="noConversion"/>
  </si>
  <si>
    <t>㈜산수개발환경</t>
  </si>
  <si>
    <t>2006-3호</t>
    <phoneticPr fontId="15" type="noConversion"/>
  </si>
  <si>
    <t>김학수</t>
    <phoneticPr fontId="15" type="noConversion"/>
  </si>
  <si>
    <t xml:space="preserve"> 탄금대로 203(칠금동)</t>
  </si>
  <si>
    <t>043-845-1144</t>
    <phoneticPr fontId="15" type="noConversion"/>
  </si>
  <si>
    <t>㈜두레농업회사법인</t>
    <phoneticPr fontId="15" type="noConversion"/>
  </si>
  <si>
    <t>2007-2호
2007.07.05</t>
    <phoneticPr fontId="15" type="noConversion"/>
  </si>
  <si>
    <t>이미화</t>
    <phoneticPr fontId="15" type="noConversion"/>
  </si>
  <si>
    <t xml:space="preserve"> 번영대로 71(금릉동)</t>
  </si>
  <si>
    <t>043-844-8626</t>
    <phoneticPr fontId="15" type="noConversion"/>
  </si>
  <si>
    <t>전국축산</t>
    <phoneticPr fontId="15" type="noConversion"/>
  </si>
  <si>
    <t>2012-2호
2012.02.17</t>
    <phoneticPr fontId="15" type="noConversion"/>
  </si>
  <si>
    <t>최복식</t>
    <phoneticPr fontId="15" type="noConversion"/>
  </si>
  <si>
    <t xml:space="preserve"> 연못6길 16, 103동 201호(문화동, 호암펠리스)</t>
  </si>
  <si>
    <t>043-853-4007</t>
    <phoneticPr fontId="15" type="noConversion"/>
  </si>
  <si>
    <t>미정산업</t>
    <phoneticPr fontId="15" type="noConversion"/>
  </si>
  <si>
    <t>201200008호
2012.06.27</t>
    <phoneticPr fontId="15" type="noConversion"/>
  </si>
  <si>
    <t>김상래</t>
    <phoneticPr fontId="15" type="noConversion"/>
  </si>
  <si>
    <t xml:space="preserve"> 금제로 24(금릉동)</t>
  </si>
  <si>
    <t>남산환경자원</t>
    <phoneticPr fontId="15" type="noConversion"/>
  </si>
  <si>
    <t>201200010호
2012.07.18</t>
    <phoneticPr fontId="15" type="noConversion"/>
  </si>
  <si>
    <t>장영순</t>
    <phoneticPr fontId="15" type="noConversion"/>
  </si>
  <si>
    <t xml:space="preserve"> 원호암5길 32(호암동)</t>
  </si>
  <si>
    <t>043-855-1643</t>
    <phoneticPr fontId="15" type="noConversion"/>
  </si>
  <si>
    <t>태원수지</t>
    <phoneticPr fontId="15" type="noConversion"/>
  </si>
  <si>
    <t>201200015호
2012.10.08</t>
    <phoneticPr fontId="15" type="noConversion"/>
  </si>
  <si>
    <t>전병구</t>
    <phoneticPr fontId="15" type="noConversion"/>
  </si>
  <si>
    <t xml:space="preserve"> 주덕읍 후삼로 357-10</t>
  </si>
  <si>
    <t>방주환경자원</t>
    <phoneticPr fontId="15" type="noConversion"/>
  </si>
  <si>
    <t>201200017호
2012.11.27</t>
    <phoneticPr fontId="15" type="noConversion"/>
  </si>
  <si>
    <t>구자연</t>
    <phoneticPr fontId="15" type="noConversion"/>
  </si>
  <si>
    <t xml:space="preserve"> 충주호수로 95-1(목행동)</t>
  </si>
  <si>
    <t>재형종합상사</t>
    <phoneticPr fontId="15" type="noConversion"/>
  </si>
  <si>
    <t>201300007호
2013.07.30</t>
    <phoneticPr fontId="15" type="noConversion"/>
  </si>
  <si>
    <t>박종대</t>
    <phoneticPr fontId="15" type="noConversion"/>
  </si>
  <si>
    <t xml:space="preserve"> 두담3길 9(용관동)</t>
  </si>
  <si>
    <t>은혜자원</t>
    <phoneticPr fontId="15" type="noConversion"/>
  </si>
  <si>
    <t>201300019호
2013.09.13</t>
    <phoneticPr fontId="15" type="noConversion"/>
  </si>
  <si>
    <t xml:space="preserve"> 중앙탑면 탑평리 340-3</t>
  </si>
  <si>
    <t>변상철</t>
    <phoneticPr fontId="15" type="noConversion"/>
  </si>
  <si>
    <t>㈜바이오그린</t>
    <phoneticPr fontId="15" type="noConversion"/>
  </si>
  <si>
    <t>201300031호
2014.01.22</t>
    <phoneticPr fontId="15" type="noConversion"/>
  </si>
  <si>
    <t>임숙자</t>
    <phoneticPr fontId="15" type="noConversion"/>
  </si>
  <si>
    <t xml:space="preserve"> 주덕읍 원신중길 6</t>
  </si>
  <si>
    <t>친환경</t>
    <phoneticPr fontId="15" type="noConversion"/>
  </si>
  <si>
    <t>201400002호
2014.10.30</t>
    <phoneticPr fontId="15" type="noConversion"/>
  </si>
  <si>
    <t>조현덕</t>
    <phoneticPr fontId="15" type="noConversion"/>
  </si>
  <si>
    <t xml:space="preserve"> 앙성면 동암길 63</t>
  </si>
  <si>
    <t>하늘자원</t>
    <phoneticPr fontId="15" type="noConversion"/>
  </si>
  <si>
    <t>201400006호
2014.06.19</t>
    <phoneticPr fontId="15" type="noConversion"/>
  </si>
  <si>
    <t>신동현</t>
    <phoneticPr fontId="15" type="noConversion"/>
  </si>
  <si>
    <t xml:space="preserve"> 산척면 독동양지말길 5</t>
  </si>
  <si>
    <t>우리소농축산㈜충주지점</t>
    <phoneticPr fontId="15" type="noConversion"/>
  </si>
  <si>
    <t>201400010호
2014.08.20</t>
    <phoneticPr fontId="15" type="noConversion"/>
  </si>
  <si>
    <t>최병복</t>
    <phoneticPr fontId="15" type="noConversion"/>
  </si>
  <si>
    <t xml:space="preserve"> 봉방5길 8(봉방동)</t>
  </si>
  <si>
    <t>행복한 환경</t>
    <phoneticPr fontId="15" type="noConversion"/>
  </si>
  <si>
    <t>201400015호
2014.12.29</t>
    <phoneticPr fontId="15" type="noConversion"/>
  </si>
  <si>
    <t>지문환</t>
    <phoneticPr fontId="15" type="noConversion"/>
  </si>
  <si>
    <t xml:space="preserve"> 용두동 265-1</t>
  </si>
  <si>
    <t>충주중원청과㈜</t>
    <phoneticPr fontId="15" type="noConversion"/>
  </si>
  <si>
    <t>2005-140호
2006.01.02</t>
    <phoneticPr fontId="15" type="noConversion"/>
  </si>
  <si>
    <t>이운용</t>
    <phoneticPr fontId="15" type="noConversion"/>
  </si>
  <si>
    <t xml:space="preserve"> 목행동 426-4</t>
  </si>
  <si>
    <t>043-853-8149</t>
    <phoneticPr fontId="15" type="noConversion"/>
  </si>
  <si>
    <t>(주)청운자원</t>
    <phoneticPr fontId="15" type="noConversion"/>
  </si>
  <si>
    <t>201400009호
2015.07.20</t>
    <phoneticPr fontId="15" type="noConversion"/>
  </si>
  <si>
    <t>김재우</t>
    <phoneticPr fontId="15" type="noConversion"/>
  </si>
  <si>
    <t>대소원로 42</t>
    <phoneticPr fontId="15" type="noConversion"/>
  </si>
  <si>
    <t>043-856-1930</t>
    <phoneticPr fontId="15" type="noConversion"/>
  </si>
  <si>
    <t>청송자원</t>
    <phoneticPr fontId="15" type="noConversion"/>
  </si>
  <si>
    <t>201500004호
2015.04.13</t>
    <phoneticPr fontId="15" type="noConversion"/>
  </si>
  <si>
    <t>이경규</t>
    <phoneticPr fontId="15" type="noConversion"/>
  </si>
  <si>
    <t>대가주1길 25(가주동)</t>
    <phoneticPr fontId="15" type="noConversion"/>
  </si>
  <si>
    <t>043-845-2553</t>
    <phoneticPr fontId="15" type="noConversion"/>
  </si>
  <si>
    <t>미르산업</t>
    <phoneticPr fontId="15" type="noConversion"/>
  </si>
  <si>
    <t>201500005호
2015.05.11</t>
    <phoneticPr fontId="15" type="noConversion"/>
  </si>
  <si>
    <t>정운홍</t>
    <phoneticPr fontId="15" type="noConversion"/>
  </si>
  <si>
    <t>목행동 269-41</t>
    <phoneticPr fontId="15" type="noConversion"/>
  </si>
  <si>
    <t>영화자원</t>
    <phoneticPr fontId="15" type="noConversion"/>
  </si>
  <si>
    <t>201500008호
2015.05.22</t>
    <phoneticPr fontId="15" type="noConversion"/>
  </si>
  <si>
    <t>고은정</t>
    <phoneticPr fontId="15" type="noConversion"/>
  </si>
  <si>
    <t>주덕읍 중원산업1로 88</t>
    <phoneticPr fontId="15" type="noConversion"/>
  </si>
  <si>
    <t>충북재생용재료사업협동조합</t>
    <phoneticPr fontId="15" type="noConversion"/>
  </si>
  <si>
    <t>201500012호
2015.10.13</t>
    <phoneticPr fontId="15" type="noConversion"/>
  </si>
  <si>
    <t>대소원면 대학로 50</t>
    <phoneticPr fontId="15" type="noConversion"/>
  </si>
  <si>
    <t>043-857-9553</t>
    <phoneticPr fontId="15" type="noConversion"/>
  </si>
  <si>
    <t>대성리싸이클링개발</t>
    <phoneticPr fontId="15" type="noConversion"/>
  </si>
  <si>
    <t>201500013호
2015.11.23</t>
    <phoneticPr fontId="15" type="noConversion"/>
  </si>
  <si>
    <t>이상순</t>
    <phoneticPr fontId="15" type="noConversion"/>
  </si>
  <si>
    <t>대소원면 금곡만정길 410</t>
    <phoneticPr fontId="15" type="noConversion"/>
  </si>
  <si>
    <t>중원산업</t>
    <phoneticPr fontId="15" type="noConversion"/>
  </si>
  <si>
    <t>201500016호
2015.11.24</t>
    <phoneticPr fontId="15" type="noConversion"/>
  </si>
  <si>
    <t>김경민</t>
    <phoneticPr fontId="15" type="noConversion"/>
  </si>
  <si>
    <t>대소원면 산정독정길 222</t>
    <phoneticPr fontId="15" type="noConversion"/>
  </si>
  <si>
    <t>043-855-3728</t>
    <phoneticPr fontId="15" type="noConversion"/>
  </si>
  <si>
    <t>지구환경자원</t>
    <phoneticPr fontId="15" type="noConversion"/>
  </si>
  <si>
    <t>201500017호
2015.12.16</t>
    <phoneticPr fontId="15" type="noConversion"/>
  </si>
  <si>
    <t>유재현</t>
    <phoneticPr fontId="15" type="noConversion"/>
  </si>
  <si>
    <t>행정13길 25(목행동)</t>
    <phoneticPr fontId="15" type="noConversion"/>
  </si>
  <si>
    <t>㈜영우</t>
    <phoneticPr fontId="15" type="noConversion"/>
  </si>
  <si>
    <t>201500018호
2015.12.31</t>
    <phoneticPr fontId="15" type="noConversion"/>
  </si>
  <si>
    <t>신동우</t>
    <phoneticPr fontId="15" type="noConversion"/>
  </si>
  <si>
    <t>계명대로 156(교현동)</t>
    <phoneticPr fontId="15" type="noConversion"/>
  </si>
  <si>
    <t>중부축산㈜농업회사법인</t>
    <phoneticPr fontId="15" type="noConversion"/>
  </si>
  <si>
    <t>201600003호
2016.02.24</t>
    <phoneticPr fontId="15" type="noConversion"/>
  </si>
  <si>
    <t>김기숙</t>
    <phoneticPr fontId="15" type="noConversion"/>
  </si>
  <si>
    <t>칠금12길 7(칠금동)</t>
    <phoneticPr fontId="15" type="noConversion"/>
  </si>
  <si>
    <t>043-853-7892</t>
    <phoneticPr fontId="15" type="noConversion"/>
  </si>
  <si>
    <t>삼주환경</t>
    <phoneticPr fontId="15" type="noConversion"/>
  </si>
  <si>
    <t>201600005호
2016.05.03</t>
    <phoneticPr fontId="15" type="noConversion"/>
  </si>
  <si>
    <t>정현우</t>
    <phoneticPr fontId="15" type="noConversion"/>
  </si>
  <si>
    <t>앙성면 하너미로 769, 403호</t>
    <phoneticPr fontId="15" type="noConversion"/>
  </si>
  <si>
    <t>온누리 영농조합법인</t>
    <phoneticPr fontId="15" type="noConversion"/>
  </si>
  <si>
    <t>201600007호
2016.09.05</t>
    <phoneticPr fontId="15" type="noConversion"/>
  </si>
  <si>
    <t>이천우</t>
    <phoneticPr fontId="15" type="noConversion"/>
  </si>
  <si>
    <t>소태면 동막강현길 162</t>
    <phoneticPr fontId="15" type="noConversion"/>
  </si>
  <si>
    <t>043-851-4044</t>
    <phoneticPr fontId="15" type="noConversion"/>
  </si>
  <si>
    <t>㈜남산환경산업</t>
    <phoneticPr fontId="15" type="noConversion"/>
  </si>
  <si>
    <t>201600015호
2016.12.16</t>
    <phoneticPr fontId="15" type="noConversion"/>
  </si>
  <si>
    <t>유명란</t>
    <phoneticPr fontId="15" type="noConversion"/>
  </si>
  <si>
    <t>국원대로 368(목행동)</t>
    <phoneticPr fontId="15" type="noConversion"/>
  </si>
  <si>
    <t>043-856-0680</t>
    <phoneticPr fontId="15" type="noConversion"/>
  </si>
  <si>
    <t>제천시계</t>
    <phoneticPr fontId="15" type="noConversion"/>
  </si>
  <si>
    <t>제천시</t>
  </si>
  <si>
    <t>(합)환경미화사</t>
  </si>
  <si>
    <t>1-2
(88.12.12.)</t>
  </si>
  <si>
    <t>고광숙</t>
  </si>
  <si>
    <t xml:space="preserve"> 신백동 191-2</t>
  </si>
  <si>
    <t>043-642-6669</t>
  </si>
  <si>
    <t>환경라인㈜</t>
  </si>
  <si>
    <t>29
(01.10.16.)</t>
  </si>
  <si>
    <t>정진영</t>
  </si>
  <si>
    <t xml:space="preserve"> 의림동 51-5</t>
  </si>
  <si>
    <t>043-648-3729</t>
  </si>
  <si>
    <t>수미환경㈜</t>
  </si>
  <si>
    <t>72
(10.02.04.)</t>
  </si>
  <si>
    <t>이상수외1인</t>
  </si>
  <si>
    <t xml:space="preserve"> 봉양읍 연박리 302번지</t>
  </si>
  <si>
    <t>043-647-4100</t>
  </si>
  <si>
    <t>11-1
(99.06.28.)</t>
  </si>
  <si>
    <t>류윤현</t>
  </si>
  <si>
    <t xml:space="preserve"> 영천동 311</t>
  </si>
  <si>
    <t>043-648-2188</t>
  </si>
  <si>
    <t>청록환경</t>
  </si>
  <si>
    <t>2-2
(95.01.10.)</t>
  </si>
  <si>
    <t>이재구</t>
  </si>
  <si>
    <t xml:space="preserve"> 강제동 52-3</t>
  </si>
  <si>
    <t>043-648-0131</t>
  </si>
  <si>
    <t>대영산업㈜</t>
  </si>
  <si>
    <t>5-3
(00.01.04.)</t>
  </si>
  <si>
    <t>김상순</t>
  </si>
  <si>
    <t xml:space="preserve"> 고암동 208-2</t>
  </si>
  <si>
    <t>043-646-0663</t>
  </si>
  <si>
    <t>장인유지</t>
  </si>
  <si>
    <t>58
(07.08.24.)</t>
  </si>
  <si>
    <t xml:space="preserve"> 봉양읍 연박리 1315-1</t>
  </si>
  <si>
    <t>043-644-3066</t>
  </si>
  <si>
    <t>경인운수㈜</t>
  </si>
  <si>
    <t>50
(06.04.19.)</t>
  </si>
  <si>
    <t>강석경</t>
  </si>
  <si>
    <t xml:space="preserve"> 봉양읍 주포리 26-6</t>
  </si>
  <si>
    <t>043-645-8561</t>
  </si>
  <si>
    <t>태화운수㈜</t>
  </si>
  <si>
    <t>42
(04.04.23.)</t>
  </si>
  <si>
    <t>장찬수</t>
  </si>
  <si>
    <t xml:space="preserve"> 대랑동 199-7</t>
  </si>
  <si>
    <t>043-646-7680</t>
  </si>
  <si>
    <t>화신산업㈜</t>
  </si>
  <si>
    <t>51
(08.12.15.)</t>
  </si>
  <si>
    <t>정재묵</t>
  </si>
  <si>
    <t xml:space="preserve"> 봉양읍 명도리 541-1</t>
  </si>
  <si>
    <t>043-653-9745</t>
  </si>
  <si>
    <t>㈜진주건기</t>
  </si>
  <si>
    <t>43
(04.11.18.)</t>
  </si>
  <si>
    <t>최성모</t>
  </si>
  <si>
    <t xml:space="preserve"> 서부동 1239번지</t>
  </si>
  <si>
    <t>043-652-4949</t>
  </si>
  <si>
    <t>㈜좋은친구</t>
  </si>
  <si>
    <t>44
(05.01.13.)</t>
  </si>
  <si>
    <t>고태섭</t>
  </si>
  <si>
    <t xml:space="preserve"> 천남동 30-5</t>
  </si>
  <si>
    <t>043-645-6226</t>
  </si>
  <si>
    <t>40
(03.11.05.)</t>
  </si>
  <si>
    <t>노현섭</t>
  </si>
  <si>
    <t xml:space="preserve"> 송학면 무도1리 220-7</t>
  </si>
  <si>
    <t>043-645-2378</t>
  </si>
  <si>
    <t>㈜진보기업</t>
  </si>
  <si>
    <t>41
(04.03.30.)</t>
  </si>
  <si>
    <t>장덕용</t>
  </si>
  <si>
    <t xml:space="preserve"> 동현동 313번지</t>
  </si>
  <si>
    <t>043-647-5008</t>
  </si>
  <si>
    <t>해동건설환경㈜</t>
  </si>
  <si>
    <t>51
(06.04.25.)</t>
  </si>
  <si>
    <t>김홍민</t>
  </si>
  <si>
    <t xml:space="preserve"> 청전동 449-1</t>
  </si>
  <si>
    <t>043-652-1900</t>
  </si>
  <si>
    <t>신협동운수㈜</t>
  </si>
  <si>
    <t>55
(07.03.14.)</t>
  </si>
  <si>
    <t>성병운</t>
  </si>
  <si>
    <t xml:space="preserve"> 강제동 305-9</t>
  </si>
  <si>
    <t>043-652-7788</t>
  </si>
  <si>
    <t>㈜동서물류건기</t>
  </si>
  <si>
    <t>13
(99.11.23.)</t>
  </si>
  <si>
    <t>이주영</t>
  </si>
  <si>
    <t>043-648-4434</t>
  </si>
  <si>
    <t>신안통운㈜</t>
  </si>
  <si>
    <t>59
(07.11.01.)</t>
  </si>
  <si>
    <t>주인섭</t>
  </si>
  <si>
    <t xml:space="preserve"> 신동 389-9</t>
  </si>
  <si>
    <t>043-643-7017</t>
  </si>
  <si>
    <t>부성물류㈜</t>
  </si>
  <si>
    <t>67
(09.07.13.)</t>
  </si>
  <si>
    <t>오성민</t>
  </si>
  <si>
    <t xml:space="preserve"> 두학동 986-5</t>
  </si>
  <si>
    <t>043-645-3211</t>
  </si>
  <si>
    <t>㈜씨엔티물류</t>
  </si>
  <si>
    <t>54
(06.10.04.)</t>
  </si>
  <si>
    <t>송승국</t>
  </si>
  <si>
    <t xml:space="preserve"> 강제동 136-3</t>
  </si>
  <si>
    <t>043-648-2675</t>
  </si>
  <si>
    <t>53
(06.09.05.)</t>
  </si>
  <si>
    <t>정덕순</t>
  </si>
  <si>
    <t xml:space="preserve"> 장락동 604</t>
  </si>
  <si>
    <t>043-645-4949</t>
  </si>
  <si>
    <t>신한건기</t>
  </si>
  <si>
    <t>68
(09.07.29.)</t>
  </si>
  <si>
    <t>임장열</t>
  </si>
  <si>
    <t xml:space="preserve"> 청전동 129-3</t>
  </si>
  <si>
    <t>043-648-6605</t>
  </si>
  <si>
    <t>건보환경</t>
  </si>
  <si>
    <t>61
(08.09.08.)</t>
  </si>
  <si>
    <t>남만우</t>
  </si>
  <si>
    <t xml:space="preserve"> 송학면 시곡리 869</t>
  </si>
  <si>
    <t>043-645-4965</t>
  </si>
  <si>
    <t>㈜한형물류</t>
  </si>
  <si>
    <t>81
(10.10.08)</t>
  </si>
  <si>
    <t>이경순</t>
  </si>
  <si>
    <t xml:space="preserve"> 고암동 606-1</t>
  </si>
  <si>
    <t>043-647-2924</t>
  </si>
  <si>
    <t>㈜강원에너지</t>
  </si>
  <si>
    <t>82
(10.10.11))</t>
  </si>
  <si>
    <t>김진석</t>
  </si>
  <si>
    <t>제너시 송학면 시곡리 895-5</t>
  </si>
  <si>
    <t>043-652-7161</t>
  </si>
  <si>
    <t>개별환경</t>
  </si>
  <si>
    <t>71
(09.12.30.)</t>
  </si>
  <si>
    <t>양영배외 4</t>
  </si>
  <si>
    <t xml:space="preserve"> 명지동 229</t>
  </si>
  <si>
    <t>043-646-1252</t>
  </si>
  <si>
    <t>㈜우주물류</t>
  </si>
  <si>
    <t>73
(10.3.2.)</t>
  </si>
  <si>
    <t>박영태</t>
  </si>
  <si>
    <t xml:space="preserve"> 명지동 7-1</t>
  </si>
  <si>
    <t>043-652-4667</t>
  </si>
  <si>
    <t>93
(11.04.04.)</t>
  </si>
  <si>
    <t>043-642-4949</t>
  </si>
  <si>
    <t>상진금속</t>
  </si>
  <si>
    <t>84
(10.11.19.)</t>
  </si>
  <si>
    <t>황명난</t>
  </si>
  <si>
    <t xml:space="preserve"> 고암동 756-1</t>
  </si>
  <si>
    <t>043-644-8877</t>
  </si>
  <si>
    <t>98
(11.12.13.)</t>
  </si>
  <si>
    <t>이영섭</t>
  </si>
  <si>
    <t xml:space="preserve"> 장평천로1</t>
  </si>
  <si>
    <t>043-651-5533</t>
  </si>
  <si>
    <t>㈜창운물류</t>
  </si>
  <si>
    <t>79
(10.7.01)</t>
  </si>
  <si>
    <t>임선민</t>
  </si>
  <si>
    <t xml:space="preserve"> 강제동 687</t>
  </si>
  <si>
    <t>043-646-9340</t>
  </si>
  <si>
    <t>㈜서광</t>
  </si>
  <si>
    <t>76
(10.05.26.)</t>
  </si>
  <si>
    <t>강덕현</t>
  </si>
  <si>
    <t xml:space="preserve"> 천남동 18-2</t>
  </si>
  <si>
    <t>043-857-4105</t>
  </si>
  <si>
    <t>㈜동양환경</t>
  </si>
  <si>
    <t>754(10.05.06)</t>
  </si>
  <si>
    <t>이점수</t>
  </si>
  <si>
    <t xml:space="preserve"> 송학면 시곡리 594-1</t>
  </si>
  <si>
    <t>043-645-2371</t>
  </si>
  <si>
    <t>화은건설㈜</t>
  </si>
  <si>
    <t>김금자</t>
  </si>
  <si>
    <t xml:space="preserve"> 화산동 607-5</t>
  </si>
  <si>
    <t>황우유지</t>
  </si>
  <si>
    <t>58
(10.12.03.)</t>
  </si>
  <si>
    <t>정강진</t>
  </si>
  <si>
    <t xml:space="preserve"> 남천동 238 </t>
  </si>
  <si>
    <t>043-645-3066</t>
  </si>
  <si>
    <t>㈜성윤</t>
  </si>
  <si>
    <t xml:space="preserve">110
(13.2.15)
</t>
  </si>
  <si>
    <t>김민찬</t>
  </si>
  <si>
    <t>043-653-3169</t>
  </si>
  <si>
    <t>㈜케이엔케이로지스</t>
  </si>
  <si>
    <t>111
(13.2.22)</t>
  </si>
  <si>
    <t>명효진</t>
  </si>
  <si>
    <t xml:space="preserve"> 청전동 497-22</t>
  </si>
  <si>
    <t>043-642-8026</t>
  </si>
  <si>
    <t>㈜무성</t>
  </si>
  <si>
    <t>112
(13.04.22)</t>
  </si>
  <si>
    <t>정기식</t>
  </si>
  <si>
    <t xml:space="preserve"> 서부동 640</t>
  </si>
  <si>
    <t>043-645-1999</t>
  </si>
  <si>
    <t>대양자원</t>
  </si>
  <si>
    <t>113
(13.6.14)</t>
  </si>
  <si>
    <t>김정윤</t>
  </si>
  <si>
    <t xml:space="preserve"> 영천동 1821</t>
  </si>
  <si>
    <t>043-645-9781</t>
  </si>
  <si>
    <t>㈜한성</t>
  </si>
  <si>
    <t>122
(14.01.13)</t>
  </si>
  <si>
    <t>양민영</t>
  </si>
  <si>
    <t xml:space="preserve"> 의병대로 268(신백동</t>
  </si>
  <si>
    <t>043-642-6742</t>
  </si>
  <si>
    <t>주식회사 성원트랜스</t>
  </si>
  <si>
    <t>123
(14.01.31)</t>
  </si>
  <si>
    <t>한명순</t>
  </si>
  <si>
    <t xml:space="preserve"> 송학면 북부로 3500</t>
  </si>
  <si>
    <t>043-857-0969</t>
  </si>
  <si>
    <t>성희환경</t>
  </si>
  <si>
    <t>127
(14.04.25)</t>
  </si>
  <si>
    <t>안성희</t>
  </si>
  <si>
    <t xml:space="preserve"> 봉양읍 세거리로 183</t>
  </si>
  <si>
    <t>043-644-3434</t>
  </si>
  <si>
    <t>선교자원</t>
  </si>
  <si>
    <t>125
(14.04.14)</t>
  </si>
  <si>
    <t>신달선</t>
  </si>
  <si>
    <t xml:space="preserve"> 송학면 옥천길 22-7</t>
  </si>
  <si>
    <t>043-645-7231</t>
  </si>
  <si>
    <t>광명산업자원</t>
  </si>
  <si>
    <t>126
(14.04.14)</t>
  </si>
  <si>
    <t>최승하</t>
  </si>
  <si>
    <t xml:space="preserve"> 장락동 506-3</t>
  </si>
  <si>
    <t>043-645-6288</t>
  </si>
  <si>
    <t>주식회사태정물류</t>
  </si>
  <si>
    <t>2014-6
(14.09.19)</t>
  </si>
  <si>
    <t>이양수</t>
  </si>
  <si>
    <t xml:space="preserve"> 내토로 148(천남동)</t>
  </si>
  <si>
    <t>043-645-4067</t>
  </si>
  <si>
    <t>신월철거</t>
  </si>
  <si>
    <t>2014-7
(14.07.24)</t>
  </si>
  <si>
    <t>박용선</t>
  </si>
  <si>
    <t xml:space="preserve"> 장락동 574-11</t>
  </si>
  <si>
    <t>070-7716-8828</t>
  </si>
  <si>
    <t>㈜태경</t>
  </si>
  <si>
    <t>130
(14.10.13)</t>
  </si>
  <si>
    <t>엄정수</t>
  </si>
  <si>
    <t xml:space="preserve"> 금성면 청풍호로19길142</t>
  </si>
  <si>
    <t>043-645-1301</t>
  </si>
  <si>
    <t>㈜신광</t>
  </si>
  <si>
    <t>132
(14.11.10)</t>
  </si>
  <si>
    <t>김은주</t>
  </si>
  <si>
    <t xml:space="preserve"> 내토로69안길1(고암동)</t>
  </si>
  <si>
    <t>043-646-6611</t>
  </si>
  <si>
    <t>㈜한성기업</t>
  </si>
  <si>
    <t>131
(14.10.23)</t>
  </si>
  <si>
    <t>이호경</t>
  </si>
  <si>
    <t xml:space="preserve"> 송학면 송학로 463</t>
  </si>
  <si>
    <t>043-648-3331</t>
  </si>
  <si>
    <t>보은군계</t>
    <phoneticPr fontId="15" type="noConversion"/>
  </si>
  <si>
    <t>보은군</t>
    <phoneticPr fontId="15" type="noConversion"/>
  </si>
  <si>
    <t>충북환경</t>
    <phoneticPr fontId="15" type="noConversion"/>
  </si>
  <si>
    <t>제1호
1995.12.26</t>
    <phoneticPr fontId="15" type="noConversion"/>
  </si>
  <si>
    <t>윤원순</t>
    <phoneticPr fontId="15" type="noConversion"/>
  </si>
  <si>
    <t>수한면발산1길55</t>
    <phoneticPr fontId="15" type="noConversion"/>
  </si>
  <si>
    <t>043-544-4111</t>
    <phoneticPr fontId="15" type="noConversion"/>
  </si>
  <si>
    <t>잠실환경</t>
    <phoneticPr fontId="15" type="noConversion"/>
  </si>
  <si>
    <t>제3호
1999.12.29</t>
    <phoneticPr fontId="15" type="noConversion"/>
  </si>
  <si>
    <t>이용희</t>
    <phoneticPr fontId="15" type="noConversion"/>
  </si>
  <si>
    <t>보은읍죽전리123</t>
    <phoneticPr fontId="15" type="noConversion"/>
  </si>
  <si>
    <t>043-542-0089</t>
    <phoneticPr fontId="15" type="noConversion"/>
  </si>
  <si>
    <t>옥천군계</t>
    <phoneticPr fontId="15" type="noConversion"/>
  </si>
  <si>
    <t>옥천군</t>
  </si>
  <si>
    <t>경원환경㈜</t>
  </si>
  <si>
    <t>제2005-1호
(2005.12.06)</t>
  </si>
  <si>
    <t>권금자</t>
  </si>
  <si>
    <t>옥천읍 성왕로 1159</t>
  </si>
  <si>
    <t>043-733-8000</t>
  </si>
  <si>
    <t>한일개발공사㈜</t>
  </si>
  <si>
    <t>제2014-1호</t>
  </si>
  <si>
    <t>이병호</t>
  </si>
  <si>
    <t>옥천읍 양수로3길 2</t>
  </si>
  <si>
    <t>043-731-8811</t>
  </si>
  <si>
    <t>금강생활환경</t>
  </si>
  <si>
    <t>제10호
(2002.03.11)</t>
  </si>
  <si>
    <t>윤태수</t>
  </si>
  <si>
    <t>청산면 지전1길 48</t>
  </si>
  <si>
    <t>043-733-4184</t>
  </si>
  <si>
    <t>청지환경㈜</t>
  </si>
  <si>
    <t>제2006-1호
(2006.7.19)</t>
  </si>
  <si>
    <t>이창묵</t>
  </si>
  <si>
    <t>청산면 판수3길 112-59</t>
  </si>
  <si>
    <t>043-731-1795</t>
  </si>
  <si>
    <t>영동군계</t>
    <phoneticPr fontId="15" type="noConversion"/>
  </si>
  <si>
    <t>영동군</t>
    <phoneticPr fontId="15" type="noConversion"/>
  </si>
  <si>
    <t>제2010-2호
2010.8.27</t>
  </si>
  <si>
    <t>박영덕</t>
  </si>
  <si>
    <t xml:space="preserve">영동읍 주곡길 6-41 </t>
  </si>
  <si>
    <t>043-743-0707</t>
  </si>
  <si>
    <t>성화산업개발㈜</t>
  </si>
  <si>
    <t>제2008-1호
2008.11.24</t>
  </si>
  <si>
    <t>황정하</t>
  </si>
  <si>
    <t>용산면 천작리 69-2</t>
  </si>
  <si>
    <t>043-745-8688</t>
  </si>
  <si>
    <t>금강중기건설㈜</t>
  </si>
  <si>
    <t>제2011-1호
2011.4.3.</t>
  </si>
  <si>
    <t>이해옥</t>
  </si>
  <si>
    <t>영동읍 회동로3길 12-13</t>
  </si>
  <si>
    <t>043-745-5500</t>
  </si>
  <si>
    <t>대명자원환경</t>
  </si>
  <si>
    <t>제2013-1호
2013.5.15</t>
    <phoneticPr fontId="15" type="noConversion"/>
  </si>
  <si>
    <t>박종화</t>
  </si>
  <si>
    <t>매곡면 민주지산로 3819</t>
  </si>
  <si>
    <t>충대자원</t>
  </si>
  <si>
    <t>제2007-2호
2007.4.30</t>
  </si>
  <si>
    <t>장시숙</t>
  </si>
  <si>
    <t>양강면 괴목리 685</t>
  </si>
  <si>
    <t>043-743-9696</t>
  </si>
  <si>
    <t>증평군계</t>
    <phoneticPr fontId="15" type="noConversion"/>
  </si>
  <si>
    <t>증평군</t>
    <phoneticPr fontId="15" type="noConversion"/>
  </si>
  <si>
    <t>㈜증평환경</t>
    <phoneticPr fontId="15" type="noConversion"/>
  </si>
  <si>
    <t>제1998-1호
(1998.10.27.)</t>
    <phoneticPr fontId="15" type="noConversion"/>
  </si>
  <si>
    <t>박종구</t>
    <phoneticPr fontId="15" type="noConversion"/>
  </si>
  <si>
    <t xml:space="preserve"> 증평읍 중앙로 259</t>
  </si>
  <si>
    <t>043-836-5100</t>
    <phoneticPr fontId="15" type="noConversion"/>
  </si>
  <si>
    <t>㈜청풍</t>
    <phoneticPr fontId="15" type="noConversion"/>
  </si>
  <si>
    <t>제2000-1호
(2000.12.30.)</t>
    <phoneticPr fontId="15" type="noConversion"/>
  </si>
  <si>
    <t>연광영</t>
    <phoneticPr fontId="15" type="noConversion"/>
  </si>
  <si>
    <t xml:space="preserve"> 증평읍 삼일로5길 25</t>
  </si>
  <si>
    <t>043-838-0011</t>
    <phoneticPr fontId="15" type="noConversion"/>
  </si>
  <si>
    <t>청풍환경</t>
    <phoneticPr fontId="15" type="noConversion"/>
  </si>
  <si>
    <t>제2003-5호
(2003.10.02.)</t>
    <phoneticPr fontId="15" type="noConversion"/>
  </si>
  <si>
    <t>삼동자원환경</t>
    <phoneticPr fontId="15" type="noConversion"/>
  </si>
  <si>
    <t>제2012-1
(2012.05.10.)</t>
    <phoneticPr fontId="15" type="noConversion"/>
  </si>
  <si>
    <t>최동수</t>
    <phoneticPr fontId="15" type="noConversion"/>
  </si>
  <si>
    <t xml:space="preserve"> 증평읍 창신로 64-1</t>
  </si>
  <si>
    <t>043-836-0312</t>
    <phoneticPr fontId="15" type="noConversion"/>
  </si>
  <si>
    <t>알앤씨환경</t>
    <phoneticPr fontId="15" type="noConversion"/>
  </si>
  <si>
    <t>제2013-1호
(2013.01.02.)</t>
    <phoneticPr fontId="15" type="noConversion"/>
  </si>
  <si>
    <t>이승규</t>
    <phoneticPr fontId="15" type="noConversion"/>
  </si>
  <si>
    <t xml:space="preserve"> 도안면 화성로 94</t>
  </si>
  <si>
    <t>043-838-9488</t>
    <phoneticPr fontId="15" type="noConversion"/>
  </si>
  <si>
    <t>진천군계</t>
    <phoneticPr fontId="15" type="noConversion"/>
  </si>
  <si>
    <t>진천군</t>
  </si>
  <si>
    <t>㈜충북환경</t>
  </si>
  <si>
    <t>1
(93.01.26)</t>
  </si>
  <si>
    <t>이효종</t>
  </si>
  <si>
    <t>진천읍 장관리 544</t>
  </si>
  <si>
    <t>043-532-5754</t>
  </si>
  <si>
    <t>2
(01.06.28)</t>
  </si>
  <si>
    <t>황태영</t>
  </si>
  <si>
    <t>진천읍 교성리 31-76</t>
  </si>
  <si>
    <t>043-532-3030</t>
  </si>
  <si>
    <t>㈜낙원환경</t>
  </si>
  <si>
    <t>2010-04
(10.06.22)</t>
  </si>
  <si>
    <t>박영수</t>
  </si>
  <si>
    <t>진천읍 벽암리 461</t>
  </si>
  <si>
    <t>043-533-1774</t>
  </si>
  <si>
    <t>산수환경개발</t>
  </si>
  <si>
    <t xml:space="preserve">4
(01.01.04)
</t>
  </si>
  <si>
    <t>김창연</t>
  </si>
  <si>
    <t>진천읍 읍내리 243-3</t>
  </si>
  <si>
    <t>043-533-1738</t>
  </si>
  <si>
    <t>5
(97.01.23)</t>
  </si>
  <si>
    <t>김종관</t>
  </si>
  <si>
    <t>이월면 노원리 772</t>
  </si>
  <si>
    <t>043-536-5755</t>
  </si>
  <si>
    <t>㈜평화환경개발</t>
  </si>
  <si>
    <t>6
(01.11.17)</t>
  </si>
  <si>
    <t>박장연</t>
  </si>
  <si>
    <t>진천읍 장관리 445-1</t>
  </si>
  <si>
    <t>043-533-7596</t>
  </si>
  <si>
    <t>자원재활용상사</t>
  </si>
  <si>
    <t>9
(04.03.04)</t>
  </si>
  <si>
    <t>권인숙</t>
  </si>
  <si>
    <t>진천읍 벽암리 157</t>
  </si>
  <si>
    <t>043-537-7887</t>
  </si>
  <si>
    <t>10
(05.07.06)</t>
  </si>
  <si>
    <t>오세문</t>
  </si>
  <si>
    <t>진천읍 교성리 188-1</t>
  </si>
  <si>
    <t>043-537-7031</t>
  </si>
  <si>
    <t>㈜에코코리아</t>
  </si>
  <si>
    <t>19
(04.11.26)</t>
  </si>
  <si>
    <t>진천읍 성석리 559-2</t>
  </si>
  <si>
    <t>043-536-5550</t>
  </si>
  <si>
    <t>㈜풍농그린파트너스</t>
  </si>
  <si>
    <t>28
(06.10.11)</t>
  </si>
  <si>
    <t>이해정</t>
  </si>
  <si>
    <t>초평면 용정리 43-1</t>
  </si>
  <si>
    <t>031-885-5555</t>
  </si>
  <si>
    <t>한일자원</t>
  </si>
  <si>
    <t>30
(06.01.11)</t>
  </si>
  <si>
    <t>오철환</t>
  </si>
  <si>
    <t>덕산면 합목리 396-1</t>
  </si>
  <si>
    <t>043-537-3522</t>
  </si>
  <si>
    <t>서린환경</t>
  </si>
  <si>
    <t>38
(07.02.28)</t>
  </si>
  <si>
    <t>최창웅</t>
  </si>
  <si>
    <t>진천읍 장관리 583-1</t>
  </si>
  <si>
    <t>043-534-5537</t>
  </si>
  <si>
    <t>39
(07.05.14)</t>
  </si>
  <si>
    <t>유기성</t>
  </si>
  <si>
    <t>초평면 연담리 293</t>
  </si>
  <si>
    <t>043-838-3547</t>
  </si>
  <si>
    <t>번성환경</t>
  </si>
  <si>
    <t>40
(07.05.22)</t>
  </si>
  <si>
    <t>정필교</t>
  </si>
  <si>
    <t>문백면 태락리 69-1</t>
  </si>
  <si>
    <t>043-532-9736</t>
  </si>
  <si>
    <t>청주환경</t>
  </si>
  <si>
    <t>2007-9
(07.10.05)</t>
  </si>
  <si>
    <t>구연승</t>
  </si>
  <si>
    <t>진천읍 읍내리 471-132</t>
  </si>
  <si>
    <t>043-533-7711</t>
  </si>
  <si>
    <t>㈜세기자원</t>
  </si>
  <si>
    <t>2008-01
(08.01.29)</t>
  </si>
  <si>
    <t>강원호</t>
  </si>
  <si>
    <t>덕산면 용몽리 492-2</t>
  </si>
  <si>
    <t>043-537-1717</t>
  </si>
  <si>
    <t>㈜성안기업</t>
  </si>
  <si>
    <t>2008-01
(08.04.07)</t>
  </si>
  <si>
    <t>김기준</t>
  </si>
  <si>
    <t>문백면 구곡리 577-1</t>
  </si>
  <si>
    <t>043-534-2085</t>
  </si>
  <si>
    <t>주화산업</t>
  </si>
  <si>
    <t>2008-02
(08.05.13)</t>
  </si>
  <si>
    <t>박희연</t>
  </si>
  <si>
    <t>초평면 은암리 283</t>
  </si>
  <si>
    <t>043-213-6677</t>
  </si>
  <si>
    <t>와이엠자원</t>
  </si>
  <si>
    <t>2008-04
(08.07.22)</t>
  </si>
  <si>
    <t>강희옥</t>
  </si>
  <si>
    <t>진천읍 송두리 1-12</t>
  </si>
  <si>
    <t>043-532-6867</t>
  </si>
  <si>
    <t>백산개발</t>
  </si>
  <si>
    <t>2008-05
(08.08.21)</t>
  </si>
  <si>
    <t>이지형</t>
  </si>
  <si>
    <t>문백면 태락리 264-2</t>
  </si>
  <si>
    <t>043-532-5540</t>
  </si>
  <si>
    <t>㈜지피산업</t>
  </si>
  <si>
    <t>2009-3
(09.07.09)</t>
  </si>
  <si>
    <t>구용림</t>
  </si>
  <si>
    <t>043-532-9888</t>
  </si>
  <si>
    <t>에코서비스</t>
  </si>
  <si>
    <t>2010-01
(10.02.22)</t>
  </si>
  <si>
    <t>김병규</t>
  </si>
  <si>
    <t>거성환경</t>
  </si>
  <si>
    <t>2010-02
(10.04.26)</t>
  </si>
  <si>
    <t>정낙교</t>
  </si>
  <si>
    <t>이월면 송림리 340</t>
  </si>
  <si>
    <t>043-537-2929</t>
  </si>
  <si>
    <t>㈜그린플러스산업</t>
  </si>
  <si>
    <t>2010-03
(10.06.10)</t>
  </si>
  <si>
    <t>이순희</t>
  </si>
  <si>
    <t>초평면 용정리 207</t>
  </si>
  <si>
    <t>043-534-5114</t>
  </si>
  <si>
    <t>㈜바이오그린</t>
  </si>
  <si>
    <t>2010-05
(10.07.01)</t>
  </si>
  <si>
    <t>임숙자</t>
  </si>
  <si>
    <t>진천읍 읍내리 444-6 YM빌딩 305호</t>
  </si>
  <si>
    <t>043-533-3328</t>
  </si>
  <si>
    <t>㈜오성아이케이</t>
  </si>
  <si>
    <t>2010-06
(10.10.07)</t>
  </si>
  <si>
    <t>이월면 사곡리 835-1</t>
  </si>
  <si>
    <t>043-537-2020</t>
  </si>
  <si>
    <t>㈜친환경</t>
  </si>
  <si>
    <t>2011-01
(11.06.09)</t>
  </si>
  <si>
    <t>최상규</t>
  </si>
  <si>
    <t>덕산면 용몽리 576-10</t>
  </si>
  <si>
    <t>043-535-6644</t>
  </si>
  <si>
    <t>대상자원</t>
  </si>
  <si>
    <t>2011-02
(11.08.01)</t>
  </si>
  <si>
    <t>정운래</t>
  </si>
  <si>
    <t>광혜원면 죽현리 417-9</t>
  </si>
  <si>
    <t>043-533-0509</t>
  </si>
  <si>
    <t>2011-03
(11.10.05)</t>
  </si>
  <si>
    <t>㈜한송테크</t>
  </si>
  <si>
    <t>2011-04
(11.10.11)</t>
  </si>
  <si>
    <t>손원구</t>
  </si>
  <si>
    <t>덕산면 용몽리 594-21</t>
  </si>
  <si>
    <t>043-536-9700</t>
  </si>
  <si>
    <t>태광이에스</t>
  </si>
  <si>
    <t>2011-05
(11.11.03)</t>
  </si>
  <si>
    <t>하대철</t>
  </si>
  <si>
    <t>광혜원면 화랑1길 7 목화2차아파트 상가 202호</t>
  </si>
  <si>
    <t>043-534-7213</t>
  </si>
  <si>
    <t>(주)덕천</t>
  </si>
  <si>
    <t>2012-01
(12.04.03)</t>
  </si>
  <si>
    <t>정종원</t>
  </si>
  <si>
    <t>이월면 신월리 53-5</t>
  </si>
  <si>
    <t>043-532-9757</t>
  </si>
  <si>
    <t>동광자원</t>
  </si>
  <si>
    <t>2012-02
(12.05.03)</t>
  </si>
  <si>
    <t>임상모</t>
  </si>
  <si>
    <t>문백면 도하리 183-2</t>
  </si>
  <si>
    <t>043-533-4581</t>
  </si>
  <si>
    <t>엄지자원</t>
  </si>
  <si>
    <t>2012-05
(12.08.29)</t>
  </si>
  <si>
    <t>진천읍 송두리 148</t>
  </si>
  <si>
    <t>보창환경철강(주)</t>
  </si>
  <si>
    <t>2012-06
(12.11.05)</t>
  </si>
  <si>
    <t>권순의</t>
  </si>
  <si>
    <t>이월면 신월리 317-1</t>
  </si>
  <si>
    <t>043-535-4800</t>
  </si>
  <si>
    <t>황금자원</t>
  </si>
  <si>
    <t>2012-07
(12.12.03)</t>
  </si>
  <si>
    <t>조평옥</t>
  </si>
  <si>
    <t>이월면 신월리 53-37</t>
  </si>
  <si>
    <t>043-532-1333</t>
  </si>
  <si>
    <t>㈜신아로지스</t>
  </si>
  <si>
    <t>2013-01
(13.1.15)</t>
  </si>
  <si>
    <t>박남희</t>
  </si>
  <si>
    <t xml:space="preserve">진천읍 읍내리 444-6 YM빌딩 3층301호(내306호) </t>
  </si>
  <si>
    <t>070-7795-9546</t>
  </si>
  <si>
    <t>대성철거산업</t>
  </si>
  <si>
    <t>2013-02
(13.9.23)</t>
  </si>
  <si>
    <t>임영민</t>
  </si>
  <si>
    <t>문백면 구곡1길 23-6</t>
  </si>
  <si>
    <t>043-537-1112</t>
  </si>
  <si>
    <t>㈜이솔루션</t>
  </si>
  <si>
    <t>2014-12
(14.11.11)</t>
  </si>
  <si>
    <t>유재호</t>
  </si>
  <si>
    <t>문백면 문진로 320-65</t>
  </si>
  <si>
    <t>043-537-6541</t>
  </si>
  <si>
    <t>명성자원</t>
  </si>
  <si>
    <t>2014-14
(14.10.28)</t>
  </si>
  <si>
    <t>최근영</t>
  </si>
  <si>
    <t>이월면 미잠리 452-20</t>
  </si>
  <si>
    <t>043-537-6533</t>
  </si>
  <si>
    <t>진원수지</t>
  </si>
  <si>
    <t>2014-15
(14.12.10)</t>
  </si>
  <si>
    <t>김현숙</t>
  </si>
  <si>
    <t>이월면 이덕로 600-30</t>
  </si>
  <si>
    <t>연재비철자원잡고물상</t>
  </si>
  <si>
    <t>2015-01
(15.04.09)</t>
  </si>
  <si>
    <t>구연재</t>
  </si>
  <si>
    <t>이월면 진광로 627</t>
  </si>
  <si>
    <t>괴산군계</t>
    <phoneticPr fontId="15" type="noConversion"/>
  </si>
  <si>
    <t>괴산군</t>
    <phoneticPr fontId="15" type="noConversion"/>
  </si>
  <si>
    <t>괴산환경</t>
  </si>
  <si>
    <t>1
(1995.09.19)</t>
    <phoneticPr fontId="15" type="noConversion"/>
  </si>
  <si>
    <t>노춘자</t>
  </si>
  <si>
    <t>괴산읍 서부리 750-7</t>
  </si>
  <si>
    <t>043-832-6468</t>
    <phoneticPr fontId="15" type="noConversion"/>
  </si>
  <si>
    <t>건흥환경</t>
  </si>
  <si>
    <t>6
(1995.05.08)</t>
    <phoneticPr fontId="15" type="noConversion"/>
  </si>
  <si>
    <t>김태익</t>
  </si>
  <si>
    <t>괴산읍 서부리 102-3</t>
  </si>
  <si>
    <t>043-832-7868</t>
    <phoneticPr fontId="15" type="noConversion"/>
  </si>
  <si>
    <t>8
(2000.07.31)</t>
    <phoneticPr fontId="15" type="noConversion"/>
  </si>
  <si>
    <t>함선화</t>
  </si>
  <si>
    <t>괴산읍 서부리 321-4</t>
  </si>
  <si>
    <t>043-834-5149</t>
    <phoneticPr fontId="15" type="noConversion"/>
  </si>
  <si>
    <t>(주)혜인</t>
    <phoneticPr fontId="15" type="noConversion"/>
  </si>
  <si>
    <t>2013-5
(2013.07.23)</t>
    <phoneticPr fontId="15" type="noConversion"/>
  </si>
  <si>
    <t>송민영</t>
    <phoneticPr fontId="15" type="noConversion"/>
  </si>
  <si>
    <t>사리면 사담소매길 59</t>
    <phoneticPr fontId="15" type="noConversion"/>
  </si>
  <si>
    <t>043-836-5381</t>
    <phoneticPr fontId="15" type="noConversion"/>
  </si>
  <si>
    <t>동해자원</t>
    <phoneticPr fontId="15" type="noConversion"/>
  </si>
  <si>
    <t>2013-6
(2013.08.08)</t>
    <phoneticPr fontId="15" type="noConversion"/>
  </si>
  <si>
    <t>최정주</t>
    <phoneticPr fontId="15" type="noConversion"/>
  </si>
  <si>
    <t>괴산읍 서부리 108-1</t>
    <phoneticPr fontId="15" type="noConversion"/>
  </si>
  <si>
    <t>043-833-9909</t>
    <phoneticPr fontId="15" type="noConversion"/>
  </si>
  <si>
    <t>에코리더</t>
    <phoneticPr fontId="15" type="noConversion"/>
  </si>
  <si>
    <t>2014-6
(2014.02.26)</t>
    <phoneticPr fontId="15" type="noConversion"/>
  </si>
  <si>
    <t>백선엽</t>
    <phoneticPr fontId="15" type="noConversion"/>
  </si>
  <si>
    <t>청안면 읍내로8길 2</t>
    <phoneticPr fontId="15" type="noConversion"/>
  </si>
  <si>
    <t>043-834-3367</t>
    <phoneticPr fontId="15" type="noConversion"/>
  </si>
  <si>
    <t>농업회사법인풍산주식회사</t>
    <phoneticPr fontId="15" type="noConversion"/>
  </si>
  <si>
    <t>2014-8
(2014.05.23)</t>
    <phoneticPr fontId="15" type="noConversion"/>
  </si>
  <si>
    <t>지광섭</t>
    <phoneticPr fontId="15" type="noConversion"/>
  </si>
  <si>
    <t>연풍면 중앙로 40</t>
    <phoneticPr fontId="15" type="noConversion"/>
  </si>
  <si>
    <t>043-832-5259</t>
    <phoneticPr fontId="15" type="noConversion"/>
  </si>
  <si>
    <t>성심산업</t>
    <phoneticPr fontId="15" type="noConversion"/>
  </si>
  <si>
    <t>2014-10
(2014.11.17)</t>
    <phoneticPr fontId="15" type="noConversion"/>
  </si>
  <si>
    <t>최관선</t>
    <phoneticPr fontId="15" type="noConversion"/>
  </si>
  <si>
    <t>괴산읍 읍내로2길 60-2</t>
  </si>
  <si>
    <t>043-834-2877</t>
    <phoneticPr fontId="15" type="noConversion"/>
  </si>
  <si>
    <t>명성자원</t>
    <phoneticPr fontId="15" type="noConversion"/>
  </si>
  <si>
    <t>2016-1
(2016.04.01)</t>
    <phoneticPr fontId="15" type="noConversion"/>
  </si>
  <si>
    <t>원지순</t>
    <phoneticPr fontId="15" type="noConversion"/>
  </si>
  <si>
    <t>청안면 질마로불당재길 62</t>
    <phoneticPr fontId="15" type="noConversion"/>
  </si>
  <si>
    <t>043-836-1250</t>
    <phoneticPr fontId="15" type="noConversion"/>
  </si>
  <si>
    <t>음성군계</t>
    <phoneticPr fontId="15" type="noConversion"/>
  </si>
  <si>
    <t>음성군</t>
    <phoneticPr fontId="15" type="noConversion"/>
  </si>
  <si>
    <t>㈜음성환경</t>
    <phoneticPr fontId="15" type="noConversion"/>
  </si>
  <si>
    <t>2
(1996.09.02)</t>
    <phoneticPr fontId="15" type="noConversion"/>
  </si>
  <si>
    <t>남창윤</t>
    <phoneticPr fontId="15" type="noConversion"/>
  </si>
  <si>
    <t>금왕읍 탑골4길20</t>
    <phoneticPr fontId="15" type="noConversion"/>
  </si>
  <si>
    <t>043-881-4430</t>
  </si>
  <si>
    <t>㈜태림RCR</t>
    <phoneticPr fontId="15" type="noConversion"/>
  </si>
  <si>
    <t>3
(1996.10.28)</t>
    <phoneticPr fontId="15" type="noConversion"/>
  </si>
  <si>
    <t>대소면 대금로 54번길22</t>
    <phoneticPr fontId="15" type="noConversion"/>
  </si>
  <si>
    <t>043-535-0090</t>
  </si>
  <si>
    <t>문화환경</t>
    <phoneticPr fontId="15" type="noConversion"/>
  </si>
  <si>
    <t>13
(1998.11.30)</t>
    <phoneticPr fontId="15" type="noConversion"/>
  </si>
  <si>
    <t>이재희</t>
    <phoneticPr fontId="15" type="noConversion"/>
  </si>
  <si>
    <t>음성읍 중리길 16</t>
    <phoneticPr fontId="15" type="noConversion"/>
  </si>
  <si>
    <t>043-873-5300</t>
  </si>
  <si>
    <t>중부환경</t>
    <phoneticPr fontId="15" type="noConversion"/>
  </si>
  <si>
    <t>14
(1998.11.30)</t>
    <phoneticPr fontId="15" type="noConversion"/>
  </si>
  <si>
    <t>이병철</t>
    <phoneticPr fontId="15" type="noConversion"/>
  </si>
  <si>
    <t>감곡면 장감로 175-43</t>
    <phoneticPr fontId="15" type="noConversion"/>
  </si>
  <si>
    <t>043-881-5380</t>
  </si>
  <si>
    <t>16
(1999.10.18)</t>
    <phoneticPr fontId="15" type="noConversion"/>
  </si>
  <si>
    <t>신상건</t>
    <phoneticPr fontId="15" type="noConversion"/>
  </si>
  <si>
    <t>음성읍 예술로 11</t>
    <phoneticPr fontId="15" type="noConversion"/>
  </si>
  <si>
    <t>043-872-0972</t>
  </si>
  <si>
    <t>㈜대소환경개발</t>
    <phoneticPr fontId="15" type="noConversion"/>
  </si>
  <si>
    <t>2001-1
(2001.05.09)</t>
    <phoneticPr fontId="15" type="noConversion"/>
  </si>
  <si>
    <t>임도형</t>
    <phoneticPr fontId="15" type="noConversion"/>
  </si>
  <si>
    <t>대소면 한삼로 153번길74-5</t>
    <phoneticPr fontId="15" type="noConversion"/>
  </si>
  <si>
    <t>043-877-9691</t>
  </si>
  <si>
    <t>㈜늘푸른환경</t>
    <phoneticPr fontId="15" type="noConversion"/>
  </si>
  <si>
    <t>26
(2001.06.16)</t>
    <phoneticPr fontId="15" type="noConversion"/>
  </si>
  <si>
    <t>정석주</t>
    <phoneticPr fontId="15" type="noConversion"/>
  </si>
  <si>
    <t>맹동면 맹동산단로 7-2</t>
    <phoneticPr fontId="15" type="noConversion"/>
  </si>
  <si>
    <t>드림환경㈜</t>
    <phoneticPr fontId="15" type="noConversion"/>
  </si>
  <si>
    <t>2001-6
(2001.12.29)</t>
    <phoneticPr fontId="15" type="noConversion"/>
  </si>
  <si>
    <t>오치성</t>
    <phoneticPr fontId="15" type="noConversion"/>
  </si>
  <si>
    <t>대소면 오태로 109-15</t>
    <phoneticPr fontId="15" type="noConversion"/>
  </si>
  <si>
    <t>043-881-2669</t>
  </si>
  <si>
    <t>㈜금호이에스</t>
    <phoneticPr fontId="15" type="noConversion"/>
  </si>
  <si>
    <t>2003-2
(2003.07.25)</t>
    <phoneticPr fontId="15" type="noConversion"/>
  </si>
  <si>
    <t>강석주</t>
    <phoneticPr fontId="15" type="noConversion"/>
  </si>
  <si>
    <t>금왕읍 유촌로 232번길87</t>
    <phoneticPr fontId="15" type="noConversion"/>
  </si>
  <si>
    <t>043-877-9677</t>
  </si>
  <si>
    <t>영광산업</t>
    <phoneticPr fontId="15" type="noConversion"/>
  </si>
  <si>
    <t>2005-2
(2005.04.13)</t>
    <phoneticPr fontId="15" type="noConversion"/>
  </si>
  <si>
    <t>김연주</t>
    <phoneticPr fontId="15" type="noConversion"/>
  </si>
  <si>
    <t>생극면 신양리 444-9</t>
    <phoneticPr fontId="15" type="noConversion"/>
  </si>
  <si>
    <t>043-877-4870</t>
  </si>
  <si>
    <t>청정환경㈜</t>
    <phoneticPr fontId="15" type="noConversion"/>
  </si>
  <si>
    <t>2006-1
(2006.02.23)</t>
    <phoneticPr fontId="15" type="noConversion"/>
  </si>
  <si>
    <t>김상욱</t>
    <phoneticPr fontId="15" type="noConversion"/>
  </si>
  <si>
    <t>대소면 부윤리 178-2</t>
    <phoneticPr fontId="15" type="noConversion"/>
  </si>
  <si>
    <t>043-882-6601</t>
  </si>
  <si>
    <t>2006-4
(2006.12.14)</t>
    <phoneticPr fontId="15" type="noConversion"/>
  </si>
  <si>
    <t>cw환경</t>
    <phoneticPr fontId="15" type="noConversion"/>
  </si>
  <si>
    <t>2007-3
(2007.08.09)</t>
    <phoneticPr fontId="15" type="noConversion"/>
  </si>
  <si>
    <t>오훈택</t>
    <phoneticPr fontId="15" type="noConversion"/>
  </si>
  <si>
    <t>대소면 산내로 308</t>
    <phoneticPr fontId="15" type="noConversion"/>
  </si>
  <si>
    <t>043-883-8572</t>
  </si>
  <si>
    <t>제일농장</t>
    <phoneticPr fontId="15" type="noConversion"/>
  </si>
  <si>
    <t>2007-4
(2007.09.11)</t>
    <phoneticPr fontId="15" type="noConversion"/>
  </si>
  <si>
    <t>구향숙</t>
    <phoneticPr fontId="15" type="noConversion"/>
  </si>
  <si>
    <t>감곡면 중간말길 15-8</t>
    <phoneticPr fontId="15" type="noConversion"/>
  </si>
  <si>
    <t>043-882-7869</t>
  </si>
  <si>
    <t>주신자원환경</t>
    <phoneticPr fontId="15" type="noConversion"/>
  </si>
  <si>
    <t>2007-5
(2007.11.27)</t>
    <phoneticPr fontId="15" type="noConversion"/>
  </si>
  <si>
    <t>이염자</t>
    <phoneticPr fontId="15" type="noConversion"/>
  </si>
  <si>
    <t>삼성면 하에텍산단로 17-29</t>
    <phoneticPr fontId="15" type="noConversion"/>
  </si>
  <si>
    <t>043-883-9048</t>
  </si>
  <si>
    <t>클린환경</t>
    <phoneticPr fontId="15" type="noConversion"/>
  </si>
  <si>
    <t>2010-1
(2010.11.09)</t>
    <phoneticPr fontId="15" type="noConversion"/>
  </si>
  <si>
    <t>안병윤</t>
    <phoneticPr fontId="15" type="noConversion"/>
  </si>
  <si>
    <t>금왕읍 음성로 1344</t>
    <phoneticPr fontId="15" type="noConversion"/>
  </si>
  <si>
    <t>043-873-3844</t>
  </si>
  <si>
    <t>삼동환경</t>
    <phoneticPr fontId="15" type="noConversion"/>
  </si>
  <si>
    <t>2010-2
(2010.11.09)</t>
    <phoneticPr fontId="15" type="noConversion"/>
  </si>
  <si>
    <t>지관영</t>
    <phoneticPr fontId="15" type="noConversion"/>
  </si>
  <si>
    <t>삼성면 덕정로 92번길31-2</t>
    <phoneticPr fontId="15" type="noConversion"/>
  </si>
  <si>
    <t>043-883-1222</t>
  </si>
  <si>
    <t>음성축산업협동조합</t>
    <phoneticPr fontId="15" type="noConversion"/>
  </si>
  <si>
    <t>2011-1
(2011.1.14)</t>
    <phoneticPr fontId="15" type="noConversion"/>
  </si>
  <si>
    <t>조철희</t>
    <phoneticPr fontId="15" type="noConversion"/>
  </si>
  <si>
    <t>삼성면 청용로 153</t>
    <phoneticPr fontId="15" type="noConversion"/>
  </si>
  <si>
    <t>043-881-2586</t>
  </si>
  <si>
    <t>삼전환경개발</t>
    <phoneticPr fontId="15" type="noConversion"/>
  </si>
  <si>
    <t>2011-3
(2011.6.21)</t>
    <phoneticPr fontId="15" type="noConversion"/>
  </si>
  <si>
    <t>정택철</t>
    <phoneticPr fontId="15" type="noConversion"/>
  </si>
  <si>
    <t>대소면 한삼로 153번길74-16</t>
    <phoneticPr fontId="15" type="noConversion"/>
  </si>
  <si>
    <t>043-883-8313</t>
  </si>
  <si>
    <t>우성자원</t>
    <phoneticPr fontId="15" type="noConversion"/>
  </si>
  <si>
    <t>2011-7
(2011.12.22)</t>
    <phoneticPr fontId="15" type="noConversion"/>
  </si>
  <si>
    <t>임병도</t>
    <phoneticPr fontId="15" type="noConversion"/>
  </si>
  <si>
    <t>생극면 차생로 776-7</t>
    <phoneticPr fontId="15" type="noConversion"/>
  </si>
  <si>
    <t>043-881-4959</t>
  </si>
  <si>
    <t>삼성자원환경</t>
    <phoneticPr fontId="15" type="noConversion"/>
  </si>
  <si>
    <t>2011-8
(2011.12.22)</t>
    <phoneticPr fontId="15" type="noConversion"/>
  </si>
  <si>
    <t>김석태</t>
    <phoneticPr fontId="15" type="noConversion"/>
  </si>
  <si>
    <t>금왕읍 봉곡길 8</t>
    <phoneticPr fontId="15" type="noConversion"/>
  </si>
  <si>
    <t>043-882-9794</t>
  </si>
  <si>
    <t>경남고물상</t>
    <phoneticPr fontId="15" type="noConversion"/>
  </si>
  <si>
    <t>2011-9
(2011.12.22)</t>
    <phoneticPr fontId="15" type="noConversion"/>
  </si>
  <si>
    <t>신영철</t>
    <phoneticPr fontId="15" type="noConversion"/>
  </si>
  <si>
    <t>대소면 대동로 634-4</t>
    <phoneticPr fontId="15" type="noConversion"/>
  </si>
  <si>
    <t>043-881-0213</t>
  </si>
  <si>
    <t>로뎀자원</t>
    <phoneticPr fontId="15" type="noConversion"/>
  </si>
  <si>
    <t>2011-10
(2011.12.22)</t>
    <phoneticPr fontId="15" type="noConversion"/>
  </si>
  <si>
    <t>나화연</t>
    <phoneticPr fontId="15" type="noConversion"/>
  </si>
  <si>
    <t>생극면 오신로 456-9</t>
    <phoneticPr fontId="15" type="noConversion"/>
  </si>
  <si>
    <t>043-878-1043</t>
  </si>
  <si>
    <t>형제상사</t>
    <phoneticPr fontId="15" type="noConversion"/>
  </si>
  <si>
    <t>2011-11
(2011.12.22)</t>
    <phoneticPr fontId="15" type="noConversion"/>
  </si>
  <si>
    <t>유용근</t>
    <phoneticPr fontId="15" type="noConversion"/>
  </si>
  <si>
    <t>생극면 음성로 1868-3</t>
    <phoneticPr fontId="15" type="noConversion"/>
  </si>
  <si>
    <t>043-877-3684</t>
  </si>
  <si>
    <t>만승환경</t>
    <phoneticPr fontId="15" type="noConversion"/>
  </si>
  <si>
    <t>2011-12
(2011.12.22)</t>
    <phoneticPr fontId="15" type="noConversion"/>
  </si>
  <si>
    <t>김은순</t>
    <phoneticPr fontId="15" type="noConversion"/>
  </si>
  <si>
    <t>삼성면 대청로 71</t>
    <phoneticPr fontId="15" type="noConversion"/>
  </si>
  <si>
    <t>043-878-2810</t>
  </si>
  <si>
    <t>씨케이리싸이클링㈜</t>
    <phoneticPr fontId="15" type="noConversion"/>
  </si>
  <si>
    <t>2011-13
(2011.12.22)</t>
    <phoneticPr fontId="15" type="noConversion"/>
  </si>
  <si>
    <t>박찬훈</t>
    <phoneticPr fontId="15" type="noConversion"/>
  </si>
  <si>
    <t>대소면 한삼로 262</t>
    <phoneticPr fontId="15" type="noConversion"/>
  </si>
  <si>
    <t>043-877-4654</t>
  </si>
  <si>
    <t>2012-22
(2012.07.18)</t>
    <phoneticPr fontId="15" type="noConversion"/>
  </si>
  <si>
    <t>석응람</t>
    <phoneticPr fontId="15" type="noConversion"/>
  </si>
  <si>
    <t>대소면 내산길 215-13</t>
    <phoneticPr fontId="15" type="noConversion"/>
  </si>
  <si>
    <t>명원환경</t>
    <phoneticPr fontId="15" type="noConversion"/>
  </si>
  <si>
    <t>제2007-1호
(2007.01.02)</t>
    <phoneticPr fontId="15" type="noConversion"/>
  </si>
  <si>
    <t>김명렬</t>
    <phoneticPr fontId="15" type="noConversion"/>
  </si>
  <si>
    <t>금왕읍 무극리 594-38</t>
    <phoneticPr fontId="15" type="noConversion"/>
  </si>
  <si>
    <t>043-881-1827</t>
    <phoneticPr fontId="15" type="noConversion"/>
  </si>
  <si>
    <t>제2012-13호
(2012.03.30)</t>
    <phoneticPr fontId="15" type="noConversion"/>
  </si>
  <si>
    <t>정동창</t>
    <phoneticPr fontId="15" type="noConversion"/>
  </si>
  <si>
    <t>맹동면 덕금로 39</t>
    <phoneticPr fontId="15" type="noConversion"/>
  </si>
  <si>
    <t>043-882-2799</t>
    <phoneticPr fontId="15" type="noConversion"/>
  </si>
  <si>
    <t>㈜현대스크랩</t>
    <phoneticPr fontId="15" type="noConversion"/>
  </si>
  <si>
    <t>제2012-12호
(2012.07.25)</t>
    <phoneticPr fontId="15" type="noConversion"/>
  </si>
  <si>
    <t>한대교</t>
    <phoneticPr fontId="15" type="noConversion"/>
  </si>
  <si>
    <t>삼성면 대금로 715-19</t>
    <phoneticPr fontId="15" type="noConversion"/>
  </si>
  <si>
    <t>043-882-1337</t>
    <phoneticPr fontId="15" type="noConversion"/>
  </si>
  <si>
    <t>서한자원</t>
    <phoneticPr fontId="15" type="noConversion"/>
  </si>
  <si>
    <t>제2012-12호
(2012.03.30)</t>
    <phoneticPr fontId="15" type="noConversion"/>
  </si>
  <si>
    <t>이성민</t>
    <phoneticPr fontId="15" type="noConversion"/>
  </si>
  <si>
    <t>맹동면 대동로 158</t>
    <phoneticPr fontId="15" type="noConversion"/>
  </si>
  <si>
    <t>043-882-7142</t>
    <phoneticPr fontId="15" type="noConversion"/>
  </si>
  <si>
    <t>가인자원</t>
    <phoneticPr fontId="15" type="noConversion"/>
  </si>
  <si>
    <t>제2012-22호
(2012.08.02)</t>
    <phoneticPr fontId="15" type="noConversion"/>
  </si>
  <si>
    <t>김종선</t>
    <phoneticPr fontId="15" type="noConversion"/>
  </si>
  <si>
    <t>맹동면 용촌길
 53-11</t>
    <phoneticPr fontId="15" type="noConversion"/>
  </si>
  <si>
    <t>043-883-4959</t>
    <phoneticPr fontId="15" type="noConversion"/>
  </si>
  <si>
    <t>이구상사</t>
    <phoneticPr fontId="15" type="noConversion"/>
  </si>
  <si>
    <t>제2012-24호
(2012.08.28)</t>
    <phoneticPr fontId="15" type="noConversion"/>
  </si>
  <si>
    <t>장병관</t>
    <phoneticPr fontId="15" type="noConversion"/>
  </si>
  <si>
    <t>감곡면 음성로 2294</t>
    <phoneticPr fontId="15" type="noConversion"/>
  </si>
  <si>
    <t>(합)조광</t>
    <phoneticPr fontId="15" type="noConversion"/>
  </si>
  <si>
    <t>제2013-29호
(2013.12.30)</t>
    <phoneticPr fontId="15" type="noConversion"/>
  </si>
  <si>
    <t>김용근</t>
    <phoneticPr fontId="15" type="noConversion"/>
  </si>
  <si>
    <t>소이면 충청대로  1774</t>
    <phoneticPr fontId="15" type="noConversion"/>
  </si>
  <si>
    <t>대원기업㈜</t>
    <phoneticPr fontId="15" type="noConversion"/>
  </si>
  <si>
    <t>제2012-17호
(2004.08.11)</t>
    <phoneticPr fontId="15" type="noConversion"/>
  </si>
  <si>
    <t>김상완</t>
    <phoneticPr fontId="15" type="noConversion"/>
  </si>
  <si>
    <t>대소면 대동로 692번길176</t>
    <phoneticPr fontId="15" type="noConversion"/>
  </si>
  <si>
    <t>043-882-3316</t>
  </si>
  <si>
    <t>청명그린</t>
    <phoneticPr fontId="15" type="noConversion"/>
  </si>
  <si>
    <t>제2013-23호
(2013.09.27)</t>
    <phoneticPr fontId="15" type="noConversion"/>
  </si>
  <si>
    <t>한동민</t>
    <phoneticPr fontId="15" type="noConversion"/>
  </si>
  <si>
    <t>원남면 원중로 47번길47</t>
    <phoneticPr fontId="15" type="noConversion"/>
  </si>
  <si>
    <t>043-872-7260</t>
  </si>
  <si>
    <t>철산자원</t>
    <phoneticPr fontId="15" type="noConversion"/>
  </si>
  <si>
    <t>제2013-25호
(2013.10.14)</t>
    <phoneticPr fontId="15" type="noConversion"/>
  </si>
  <si>
    <t>정병생</t>
    <phoneticPr fontId="15" type="noConversion"/>
  </si>
  <si>
    <t>삼성면 덕호로 415번길26-6</t>
    <phoneticPr fontId="15" type="noConversion"/>
  </si>
  <si>
    <t>043-877-3085</t>
  </si>
  <si>
    <t>㈜강산</t>
    <phoneticPr fontId="15" type="noConversion"/>
  </si>
  <si>
    <t>제2013-28호
(2013.12.16)</t>
    <phoneticPr fontId="15" type="noConversion"/>
  </si>
  <si>
    <t>김진봉</t>
    <phoneticPr fontId="15" type="noConversion"/>
  </si>
  <si>
    <t>맹동면 덕금로 39-1</t>
    <phoneticPr fontId="15" type="noConversion"/>
  </si>
  <si>
    <t>043-877-2888</t>
  </si>
  <si>
    <t>광성산업㈜</t>
    <phoneticPr fontId="15" type="noConversion"/>
  </si>
  <si>
    <t>제2014-02호
(2014.01.16)</t>
    <phoneticPr fontId="15" type="noConversion"/>
  </si>
  <si>
    <t>고광영</t>
    <phoneticPr fontId="15" type="noConversion"/>
  </si>
  <si>
    <t>043-881-9095</t>
  </si>
  <si>
    <t>㈜대성스틸</t>
    <phoneticPr fontId="15" type="noConversion"/>
  </si>
  <si>
    <t>제2014-06호
(2014.02.17)</t>
    <phoneticPr fontId="15" type="noConversion"/>
  </si>
  <si>
    <t>박성용</t>
    <phoneticPr fontId="15" type="noConversion"/>
  </si>
  <si>
    <t>금왕읍 무극로 32-3</t>
    <phoneticPr fontId="15" type="noConversion"/>
  </si>
  <si>
    <t>043-882-6996</t>
  </si>
  <si>
    <t>해피자원</t>
    <phoneticPr fontId="15" type="noConversion"/>
  </si>
  <si>
    <t>제2014-10호
(2014.04.28)</t>
    <phoneticPr fontId="15" type="noConversion"/>
  </si>
  <si>
    <t>유지희</t>
    <phoneticPr fontId="15" type="noConversion"/>
  </si>
  <si>
    <t>대소면 대금로 247번길37-65</t>
    <phoneticPr fontId="15" type="noConversion"/>
  </si>
  <si>
    <t>㈜바른기업</t>
    <phoneticPr fontId="15" type="noConversion"/>
  </si>
  <si>
    <t>제2014-19호
(2014.10.13)</t>
    <phoneticPr fontId="15" type="noConversion"/>
  </si>
  <si>
    <t>강찬영</t>
    <phoneticPr fontId="15" type="noConversion"/>
  </si>
  <si>
    <t>대소면 대금로 820</t>
    <phoneticPr fontId="15" type="noConversion"/>
  </si>
  <si>
    <t>031-339-1345</t>
    <phoneticPr fontId="15" type="noConversion"/>
  </si>
  <si>
    <t>(합)국가유공자원환경사업소</t>
    <phoneticPr fontId="15" type="noConversion"/>
  </si>
  <si>
    <t>제2015-04호
(2015.06.01)</t>
    <phoneticPr fontId="15" type="noConversion"/>
  </si>
  <si>
    <t>소이면 충청대로 1774</t>
    <phoneticPr fontId="15" type="noConversion"/>
  </si>
  <si>
    <t>043-837-8338</t>
    <phoneticPr fontId="15" type="noConversion"/>
  </si>
  <si>
    <t>형제자원</t>
    <phoneticPr fontId="15" type="noConversion"/>
  </si>
  <si>
    <t>제2006-02호
(2006.06.20)</t>
    <phoneticPr fontId="15" type="noConversion"/>
  </si>
  <si>
    <t>이정식</t>
    <phoneticPr fontId="15" type="noConversion"/>
  </si>
  <si>
    <t>삼성면 금일로 724</t>
    <phoneticPr fontId="15" type="noConversion"/>
  </si>
  <si>
    <t>043-877-4933</t>
    <phoneticPr fontId="15" type="noConversion"/>
  </si>
  <si>
    <t>삼성전기개발</t>
    <phoneticPr fontId="15" type="noConversion"/>
  </si>
  <si>
    <t>제2012-05호
(2012.03.14)</t>
    <phoneticPr fontId="15" type="noConversion"/>
  </si>
  <si>
    <t>남복우</t>
    <phoneticPr fontId="15" type="noConversion"/>
  </si>
  <si>
    <t>음성읍 용관로 34</t>
    <phoneticPr fontId="15" type="noConversion"/>
  </si>
  <si>
    <t>043-873-0850</t>
    <phoneticPr fontId="15" type="noConversion"/>
  </si>
  <si>
    <t>유남개발</t>
    <phoneticPr fontId="15" type="noConversion"/>
  </si>
  <si>
    <t>제2012-25호
(2012.09.12)</t>
    <phoneticPr fontId="15" type="noConversion"/>
  </si>
  <si>
    <t>박옥금</t>
    <phoneticPr fontId="15" type="noConversion"/>
  </si>
  <si>
    <t>감곡면 음성로 2284-19</t>
    <phoneticPr fontId="15" type="noConversion"/>
  </si>
  <si>
    <t>무진환경자원㈜</t>
    <phoneticPr fontId="15" type="noConversion"/>
  </si>
  <si>
    <t>제2015-03호
(2015.04.30)</t>
    <phoneticPr fontId="15" type="noConversion"/>
  </si>
  <si>
    <t>김인홍</t>
    <phoneticPr fontId="15" type="noConversion"/>
  </si>
  <si>
    <t>대소면 대금로 190, A동 222호</t>
    <phoneticPr fontId="15" type="noConversion"/>
  </si>
  <si>
    <t>043-532-7994</t>
    <phoneticPr fontId="15" type="noConversion"/>
  </si>
  <si>
    <t>단양군계</t>
    <phoneticPr fontId="15" type="noConversion"/>
  </si>
  <si>
    <t>단양군</t>
    <phoneticPr fontId="15" type="noConversion"/>
  </si>
  <si>
    <t>㈜대일</t>
    <phoneticPr fontId="15" type="noConversion"/>
  </si>
  <si>
    <t>제8호
(2000. 5. 25.)</t>
    <phoneticPr fontId="15" type="noConversion"/>
  </si>
  <si>
    <t>반창식</t>
    <phoneticPr fontId="15" type="noConversion"/>
  </si>
  <si>
    <t xml:space="preserve"> 매포읍 매포길 113-9</t>
    <phoneticPr fontId="6" type="noConversion"/>
  </si>
  <si>
    <t>043-421-9300</t>
  </si>
  <si>
    <t>㈜삼정지앤씨</t>
    <phoneticPr fontId="15" type="noConversion"/>
  </si>
  <si>
    <t>제14호
(2000.10.10.)</t>
  </si>
  <si>
    <t>김유찬</t>
    <phoneticPr fontId="15" type="noConversion"/>
  </si>
  <si>
    <t>043-423-4211</t>
  </si>
  <si>
    <t>(합)마루물류</t>
    <phoneticPr fontId="15" type="noConversion"/>
  </si>
  <si>
    <t>2006-1
(2006.04.07.)</t>
  </si>
  <si>
    <t>이준수</t>
    <phoneticPr fontId="15" type="noConversion"/>
  </si>
  <si>
    <t>(유)청솔환경</t>
    <phoneticPr fontId="15" type="noConversion"/>
  </si>
  <si>
    <t>2007-2
(2007.04.17.)</t>
  </si>
  <si>
    <t>이미경</t>
    <phoneticPr fontId="15" type="noConversion"/>
  </si>
  <si>
    <t xml:space="preserve"> 매포읍 평동로 111-3</t>
    <phoneticPr fontId="6" type="noConversion"/>
  </si>
  <si>
    <t>043-423-0084</t>
  </si>
  <si>
    <t>(유)제일로지텍</t>
    <phoneticPr fontId="15" type="noConversion"/>
  </si>
  <si>
    <t>2011-1
(2011.02.22.)</t>
  </si>
  <si>
    <t>탁진영</t>
    <phoneticPr fontId="15" type="noConversion"/>
  </si>
  <si>
    <t xml:space="preserve"> 매포읍 평동로 113-9</t>
    <phoneticPr fontId="6" type="noConversion"/>
  </si>
  <si>
    <t>043-423-8411</t>
  </si>
  <si>
    <t>(주)흥덕기업</t>
    <phoneticPr fontId="15" type="noConversion"/>
  </si>
  <si>
    <t>2011-5
(2011.4.12.)</t>
  </si>
  <si>
    <t>최근덕</t>
    <phoneticPr fontId="15" type="noConversion"/>
  </si>
  <si>
    <t xml:space="preserve"> 매포읍 단양로 2000</t>
    <phoneticPr fontId="6" type="noConversion"/>
  </si>
  <si>
    <t>043-421-2800</t>
  </si>
  <si>
    <t>단양중기㈜</t>
    <phoneticPr fontId="15" type="noConversion"/>
  </si>
  <si>
    <t>2011-7
(2011.07.13.)</t>
  </si>
  <si>
    <t>정연식</t>
    <phoneticPr fontId="15" type="noConversion"/>
  </si>
  <si>
    <t xml:space="preserve"> 매포읍 단양로 1989-12</t>
    <phoneticPr fontId="6" type="noConversion"/>
  </si>
  <si>
    <t>043-421-5146</t>
  </si>
  <si>
    <t>대화건설산업㈜</t>
    <phoneticPr fontId="15" type="noConversion"/>
  </si>
  <si>
    <t>2011-8
(2011.07.26.)</t>
  </si>
  <si>
    <t>오시경</t>
    <phoneticPr fontId="15" type="noConversion"/>
  </si>
  <si>
    <t xml:space="preserve"> 매포읍 평동로 83</t>
    <phoneticPr fontId="6" type="noConversion"/>
  </si>
  <si>
    <t>043-421-5149</t>
  </si>
  <si>
    <t>삼광건기</t>
    <phoneticPr fontId="15" type="noConversion"/>
  </si>
  <si>
    <t>2012-1
(2012.04.18.)</t>
  </si>
  <si>
    <t>송병갑</t>
    <phoneticPr fontId="15" type="noConversion"/>
  </si>
  <si>
    <t xml:space="preserve"> 단양읍 단양로 965</t>
    <phoneticPr fontId="6" type="noConversion"/>
  </si>
  <si>
    <t>043-423-1157</t>
  </si>
  <si>
    <t>서진환경
자원</t>
    <phoneticPr fontId="15" type="noConversion"/>
  </si>
  <si>
    <t>2012-2
(2012.10.12.)</t>
  </si>
  <si>
    <t>김상범</t>
    <phoneticPr fontId="15" type="noConversion"/>
  </si>
  <si>
    <t xml:space="preserve"> 단양읍 상진19길 7</t>
    <phoneticPr fontId="6" type="noConversion"/>
  </si>
  <si>
    <t>043-422-4589</t>
  </si>
  <si>
    <t>단양종합
환경</t>
    <phoneticPr fontId="15" type="noConversion"/>
  </si>
  <si>
    <t>2012-4
(2012.10.19.)</t>
  </si>
  <si>
    <t>원영규</t>
    <phoneticPr fontId="15" type="noConversion"/>
  </si>
  <si>
    <t xml:space="preserve"> 단양읍 단양로 1719-1</t>
    <phoneticPr fontId="6" type="noConversion"/>
  </si>
  <si>
    <t>043-422-7782</t>
  </si>
  <si>
    <t>좋은친구㈜</t>
    <phoneticPr fontId="15" type="noConversion"/>
  </si>
  <si>
    <t>2013-1
(2013.08.20.)</t>
  </si>
  <si>
    <t>고태섭</t>
    <phoneticPr fontId="15" type="noConversion"/>
  </si>
  <si>
    <t xml:space="preserve"> 매포읍 단양로 2124</t>
    <phoneticPr fontId="6" type="noConversion"/>
  </si>
  <si>
    <t>043-422-6226</t>
  </si>
  <si>
    <t>그린산업㈜</t>
    <phoneticPr fontId="15" type="noConversion"/>
  </si>
  <si>
    <t>2013-4
(2013.12.02.)</t>
  </si>
  <si>
    <t>임정식</t>
    <phoneticPr fontId="15" type="noConversion"/>
  </si>
  <si>
    <t xml:space="preserve"> 매포읍 평동로 133-1(2층)</t>
    <phoneticPr fontId="6" type="noConversion"/>
  </si>
  <si>
    <t>043-421-7712</t>
  </si>
  <si>
    <t>㈜해창</t>
    <phoneticPr fontId="15" type="noConversion"/>
  </si>
  <si>
    <t>2014-1
(2014.04.24.)</t>
  </si>
  <si>
    <t>정창훈</t>
    <phoneticPr fontId="15" type="noConversion"/>
  </si>
  <si>
    <t xml:space="preserve"> 매포읍 평동로 129</t>
    <phoneticPr fontId="6" type="noConversion"/>
  </si>
  <si>
    <t>043-421-8181</t>
  </si>
  <si>
    <t>우덕화물㈜</t>
    <phoneticPr fontId="15" type="noConversion"/>
  </si>
  <si>
    <t>2014-2
(2014.07.15.)</t>
  </si>
  <si>
    <t>장천오</t>
    <phoneticPr fontId="15" type="noConversion"/>
  </si>
  <si>
    <t>043-421-6277</t>
  </si>
  <si>
    <t>㈜단영운송</t>
    <phoneticPr fontId="15" type="noConversion"/>
  </si>
  <si>
    <t>2014-3
(2014.09.26.)</t>
  </si>
  <si>
    <t>황종운</t>
    <phoneticPr fontId="15" type="noConversion"/>
  </si>
  <si>
    <t>043-423-6186</t>
  </si>
  <si>
    <t>㈜시안통운</t>
    <phoneticPr fontId="15" type="noConversion"/>
  </si>
  <si>
    <t>2014-4
(2014.10.10.)</t>
  </si>
  <si>
    <t>한관규</t>
    <phoneticPr fontId="15" type="noConversion"/>
  </si>
  <si>
    <t xml:space="preserve"> 매포읍 단양로 2478</t>
    <phoneticPr fontId="6" type="noConversion"/>
  </si>
  <si>
    <t>호성기업㈜</t>
    <phoneticPr fontId="15" type="noConversion"/>
  </si>
  <si>
    <t>2015-2
(2015.10.26.)</t>
  </si>
  <si>
    <t>홍태호</t>
    <phoneticPr fontId="15" type="noConversion"/>
  </si>
  <si>
    <t xml:space="preserve"> 어상천면 어상천로 1575</t>
  </si>
  <si>
    <t>043-653-3003</t>
    <phoneticPr fontId="15" type="noConversion"/>
  </si>
  <si>
    <t>충남</t>
    <phoneticPr fontId="15" type="noConversion"/>
  </si>
  <si>
    <t>천안시계</t>
    <phoneticPr fontId="15" type="noConversion"/>
  </si>
  <si>
    <t>천안시</t>
    <phoneticPr fontId="15" type="noConversion"/>
  </si>
  <si>
    <t>(합)천안청화공사</t>
  </si>
  <si>
    <t>1993-00001(1993.3.6)</t>
    <phoneticPr fontId="15" type="noConversion"/>
  </si>
  <si>
    <t>김남진</t>
    <phoneticPr fontId="15" type="noConversion"/>
  </si>
  <si>
    <t>동남구 용곡동 288-2</t>
  </si>
  <si>
    <t>041-557-9700</t>
    <phoneticPr fontId="15" type="noConversion"/>
  </si>
  <si>
    <t>중부환경㈜</t>
  </si>
  <si>
    <t>1994-00002(1994.4.13)</t>
    <phoneticPr fontId="15" type="noConversion"/>
  </si>
  <si>
    <t>김두화</t>
  </si>
  <si>
    <t>서북구 성거읍 신월리 230</t>
  </si>
  <si>
    <t>041-583-0255</t>
    <phoneticPr fontId="15" type="noConversion"/>
  </si>
  <si>
    <t>㈜동우</t>
    <phoneticPr fontId="15" type="noConversion"/>
  </si>
  <si>
    <t>1994-00003(1994.4.13)</t>
    <phoneticPr fontId="15" type="noConversion"/>
  </si>
  <si>
    <t>041-583-4456</t>
    <phoneticPr fontId="15" type="noConversion"/>
  </si>
  <si>
    <t>삼화환경㈜</t>
  </si>
  <si>
    <t>1994-00004(1994.5.14)</t>
    <phoneticPr fontId="15" type="noConversion"/>
  </si>
  <si>
    <t>서북구 두정동 395-6</t>
  </si>
  <si>
    <t>041-568-4518</t>
    <phoneticPr fontId="15" type="noConversion"/>
  </si>
  <si>
    <t>㈜그린환경</t>
  </si>
  <si>
    <t>1994-00005(1994.10.28)</t>
    <phoneticPr fontId="15" type="noConversion"/>
  </si>
  <si>
    <t>임충빈</t>
    <phoneticPr fontId="15" type="noConversion"/>
  </si>
  <si>
    <t>동남구 광덕면 행정리 197-3</t>
  </si>
  <si>
    <t>041-568-0116</t>
    <phoneticPr fontId="15" type="noConversion"/>
  </si>
  <si>
    <t>1995-00006(1995.5.29)</t>
    <phoneticPr fontId="15" type="noConversion"/>
  </si>
  <si>
    <t>유형록</t>
  </si>
  <si>
    <t>동남구 신방동 784-2 기자재상가</t>
  </si>
  <si>
    <t>041-570-6100</t>
    <phoneticPr fontId="15" type="noConversion"/>
  </si>
  <si>
    <t>(주)삼육환경</t>
    <phoneticPr fontId="15" type="noConversion"/>
  </si>
  <si>
    <t>1996-00009(1996.6.27)</t>
    <phoneticPr fontId="15" type="noConversion"/>
  </si>
  <si>
    <t>박동현</t>
  </si>
  <si>
    <t>동남구 청수동 209 극동@상가114</t>
  </si>
  <si>
    <t>041-564-3633</t>
    <phoneticPr fontId="15" type="noConversion"/>
  </si>
  <si>
    <t>애경유통</t>
    <phoneticPr fontId="15" type="noConversion"/>
  </si>
  <si>
    <t>1998-00011(1998.2.13)</t>
    <phoneticPr fontId="15" type="noConversion"/>
  </si>
  <si>
    <t>김봉자</t>
  </si>
  <si>
    <t>동남구 목천읍 삼성리 203-10</t>
  </si>
  <si>
    <t>041-552-3908</t>
    <phoneticPr fontId="15" type="noConversion"/>
  </si>
  <si>
    <t>형제유지</t>
    <phoneticPr fontId="15" type="noConversion"/>
  </si>
  <si>
    <t>2000-00004(2000.1.31)</t>
    <phoneticPr fontId="15" type="noConversion"/>
  </si>
  <si>
    <t>이애자</t>
    <phoneticPr fontId="15" type="noConversion"/>
  </si>
  <si>
    <t>동남구 병천면 가전리 577-7</t>
  </si>
  <si>
    <t>041-523-4539</t>
    <phoneticPr fontId="15" type="noConversion"/>
  </si>
  <si>
    <t>영흥산업환경㈜</t>
    <phoneticPr fontId="15" type="noConversion"/>
  </si>
  <si>
    <t>2000-00006(2000.4.6)</t>
    <phoneticPr fontId="15" type="noConversion"/>
  </si>
  <si>
    <t>김충환</t>
    <phoneticPr fontId="15" type="noConversion"/>
  </si>
  <si>
    <t>동남구 목천읍 소사리 187-5</t>
  </si>
  <si>
    <t>041-554-7811</t>
    <phoneticPr fontId="15" type="noConversion"/>
  </si>
  <si>
    <t>원광종합개발㈜</t>
    <phoneticPr fontId="15" type="noConversion"/>
  </si>
  <si>
    <t>2001-00002(2001.7.16)</t>
    <phoneticPr fontId="15" type="noConversion"/>
  </si>
  <si>
    <t>이강연</t>
    <phoneticPr fontId="15" type="noConversion"/>
  </si>
  <si>
    <t>동남구 구룡동 2 화물터미널</t>
  </si>
  <si>
    <t>041-568-1158</t>
    <phoneticPr fontId="15" type="noConversion"/>
  </si>
  <si>
    <t>대진환경㈜</t>
    <phoneticPr fontId="15" type="noConversion"/>
  </si>
  <si>
    <t>2001-00007(2001.8.2)</t>
    <phoneticPr fontId="15" type="noConversion"/>
  </si>
  <si>
    <t>서북구 성거읍 저리 42-6</t>
  </si>
  <si>
    <t>041-555-8602</t>
    <phoneticPr fontId="15" type="noConversion"/>
  </si>
  <si>
    <t>하나환경㈜</t>
    <phoneticPr fontId="15" type="noConversion"/>
  </si>
  <si>
    <t>2001-00009(2001.9.7)</t>
    <phoneticPr fontId="15" type="noConversion"/>
  </si>
  <si>
    <t>유경환</t>
  </si>
  <si>
    <t>동남구 광덕면 신덕리 171-4</t>
  </si>
  <si>
    <t>해성타이어</t>
    <phoneticPr fontId="15" type="noConversion"/>
  </si>
  <si>
    <t>2002-00007(2002.12.16)</t>
    <phoneticPr fontId="15" type="noConversion"/>
  </si>
  <si>
    <t>강남수</t>
  </si>
  <si>
    <t>서북구 업성동 239-5</t>
  </si>
  <si>
    <t>041-583-5838</t>
    <phoneticPr fontId="15" type="noConversion"/>
  </si>
  <si>
    <t>보령유지</t>
    <phoneticPr fontId="15" type="noConversion"/>
  </si>
  <si>
    <t>2002-00010(2002.11.25)</t>
    <phoneticPr fontId="15" type="noConversion"/>
  </si>
  <si>
    <t>장점례</t>
    <phoneticPr fontId="15" type="noConversion"/>
  </si>
  <si>
    <t>동남구 목천읍 삼성리 203-9</t>
    <phoneticPr fontId="15" type="noConversion"/>
  </si>
  <si>
    <t>041-574-4203</t>
    <phoneticPr fontId="15" type="noConversion"/>
  </si>
  <si>
    <t>㈜늘푸른세상</t>
    <phoneticPr fontId="15" type="noConversion"/>
  </si>
  <si>
    <t>2003-00002(2003.9.4)</t>
    <phoneticPr fontId="15" type="noConversion"/>
  </si>
  <si>
    <t>노군주</t>
    <phoneticPr fontId="15" type="noConversion"/>
  </si>
  <si>
    <t>동남구 신부동 18-6</t>
  </si>
  <si>
    <t>041-554-1727</t>
    <phoneticPr fontId="15" type="noConversion"/>
  </si>
  <si>
    <t>상록수환경㈜</t>
    <phoneticPr fontId="15" type="noConversion"/>
  </si>
  <si>
    <t>2003-00008(2003.6.4)</t>
    <phoneticPr fontId="15" type="noConversion"/>
  </si>
  <si>
    <t>동남구 구성동 128-3</t>
  </si>
  <si>
    <t>041-622-2772</t>
    <phoneticPr fontId="15" type="noConversion"/>
  </si>
  <si>
    <t>㈜동진산업</t>
    <phoneticPr fontId="15" type="noConversion"/>
  </si>
  <si>
    <t>2003-00012(2003.11.21)</t>
    <phoneticPr fontId="15" type="noConversion"/>
  </si>
  <si>
    <t>이범기</t>
  </si>
  <si>
    <t>서북구 신당동 453-2</t>
  </si>
  <si>
    <t>041-585-6676</t>
  </si>
  <si>
    <t>서천환경산업㈜</t>
    <phoneticPr fontId="15" type="noConversion"/>
  </si>
  <si>
    <t>2003-00013(2003.09.26)</t>
    <phoneticPr fontId="15" type="noConversion"/>
  </si>
  <si>
    <t>황남진</t>
    <phoneticPr fontId="15" type="noConversion"/>
  </si>
  <si>
    <t>서북구 차암동 38-1,2,3</t>
    <phoneticPr fontId="15" type="noConversion"/>
  </si>
  <si>
    <t>041-522-5009</t>
  </si>
  <si>
    <t>가나환경</t>
    <phoneticPr fontId="15" type="noConversion"/>
  </si>
  <si>
    <t>2004-00002(2004.10.8)</t>
    <phoneticPr fontId="15" type="noConversion"/>
  </si>
  <si>
    <t>서북구 성환읍 율금리 18-10</t>
  </si>
  <si>
    <t>041-522-5478</t>
  </si>
  <si>
    <t>㈜가야환경</t>
    <phoneticPr fontId="15" type="noConversion"/>
  </si>
  <si>
    <t>2005-00002(2005.4.16)</t>
    <phoneticPr fontId="15" type="noConversion"/>
  </si>
  <si>
    <t>서북구 입장면 가산리 352-25</t>
  </si>
  <si>
    <t>041-588-3374</t>
    <phoneticPr fontId="15" type="noConversion"/>
  </si>
  <si>
    <t>해선물산</t>
    <phoneticPr fontId="15" type="noConversion"/>
  </si>
  <si>
    <t>2005-00004(2005.12.14)</t>
    <phoneticPr fontId="15" type="noConversion"/>
  </si>
  <si>
    <t>김용광</t>
    <phoneticPr fontId="15" type="noConversion"/>
  </si>
  <si>
    <t>서북구 성환읍 안궁리 259-1</t>
    <phoneticPr fontId="15" type="noConversion"/>
  </si>
  <si>
    <t>041-581-1725</t>
  </si>
  <si>
    <t>문성환경</t>
    <phoneticPr fontId="15" type="noConversion"/>
  </si>
  <si>
    <t>2005-00005(2005.12.28)</t>
    <phoneticPr fontId="15" type="noConversion"/>
  </si>
  <si>
    <t>정규태</t>
  </si>
  <si>
    <t>서북구 성거읍 문덕리 29-14</t>
  </si>
  <si>
    <t>041-622-0096</t>
  </si>
  <si>
    <t>(주)고고스틸</t>
    <phoneticPr fontId="15" type="noConversion"/>
  </si>
  <si>
    <t>2006-00002(2006.07.12)</t>
    <phoneticPr fontId="15" type="noConversion"/>
  </si>
  <si>
    <t>안기창</t>
    <phoneticPr fontId="15" type="noConversion"/>
  </si>
  <si>
    <t>신방동 784-1번지 천안산업기자재유통단지 2046호</t>
    <phoneticPr fontId="15" type="noConversion"/>
  </si>
  <si>
    <t>041-523-2184</t>
  </si>
  <si>
    <t>(주)서진엔바이로</t>
    <phoneticPr fontId="15" type="noConversion"/>
  </si>
  <si>
    <t>2006-00003(2006.07.31)</t>
    <phoneticPr fontId="15" type="noConversion"/>
  </si>
  <si>
    <t>김복순</t>
    <phoneticPr fontId="15" type="noConversion"/>
  </si>
  <si>
    <t>동남구 구룡동 1번지 중부화물터미널320호</t>
    <phoneticPr fontId="15" type="noConversion"/>
  </si>
  <si>
    <t>041-561-8811</t>
  </si>
  <si>
    <t>충남상사</t>
    <phoneticPr fontId="15" type="noConversion"/>
  </si>
  <si>
    <t>2006-00007(2006.12.7)</t>
    <phoneticPr fontId="15" type="noConversion"/>
  </si>
  <si>
    <t>이재근</t>
  </si>
  <si>
    <t>동남구 성황동 17-6</t>
  </si>
  <si>
    <t>041-621-6285</t>
  </si>
  <si>
    <t>(주)쎄미싸이클</t>
    <phoneticPr fontId="15" type="noConversion"/>
  </si>
  <si>
    <t>2006-00006(2006.11.29)</t>
    <phoneticPr fontId="15" type="noConversion"/>
  </si>
  <si>
    <t>이순덕</t>
    <phoneticPr fontId="15" type="noConversion"/>
  </si>
  <si>
    <t>서북구 두정동 178-25번지</t>
    <phoneticPr fontId="15" type="noConversion"/>
  </si>
  <si>
    <t>뉴클린환경산업㈜</t>
    <phoneticPr fontId="15" type="noConversion"/>
  </si>
  <si>
    <t>2007-00002(1998.6.22)</t>
    <phoneticPr fontId="15" type="noConversion"/>
  </si>
  <si>
    <t>한상복
신승범</t>
    <phoneticPr fontId="15" type="noConversion"/>
  </si>
  <si>
    <t>서북구 직산읍 군동리 301</t>
  </si>
  <si>
    <t>041-582-6113</t>
  </si>
  <si>
    <t>뉴클린코리아㈜</t>
  </si>
  <si>
    <t>2007-00001(2007.2.5)</t>
    <phoneticPr fontId="15" type="noConversion"/>
  </si>
  <si>
    <t>신승범</t>
  </si>
  <si>
    <t>041-588-1300</t>
  </si>
  <si>
    <t>현무환경㈜</t>
    <phoneticPr fontId="15" type="noConversion"/>
  </si>
  <si>
    <t>2007-00005(2007.2.7)
2007-00018(2007.5.23)</t>
    <phoneticPr fontId="15" type="noConversion"/>
  </si>
  <si>
    <t>이길수</t>
  </si>
  <si>
    <t>동남구 구룡동 1 화물터미널205</t>
  </si>
  <si>
    <t>041-561-0949</t>
  </si>
  <si>
    <t>흰돌㈜</t>
    <phoneticPr fontId="15" type="noConversion"/>
  </si>
  <si>
    <t>2007-00006(2007.4.10)</t>
    <phoneticPr fontId="15" type="noConversion"/>
  </si>
  <si>
    <t>유완준</t>
    <phoneticPr fontId="15" type="noConversion"/>
  </si>
  <si>
    <t>서북구 백석동 574</t>
  </si>
  <si>
    <t>041-565-9933</t>
  </si>
  <si>
    <t>영전플라텍</t>
    <phoneticPr fontId="15" type="noConversion"/>
  </si>
  <si>
    <t>2007-00005(2007.4.10)</t>
    <phoneticPr fontId="15" type="noConversion"/>
  </si>
  <si>
    <t>고명준</t>
    <phoneticPr fontId="15" type="noConversion"/>
  </si>
  <si>
    <t xml:space="preserve">동남구 대흥동 241번지 </t>
    <phoneticPr fontId="15" type="noConversion"/>
  </si>
  <si>
    <t>한국특수금속㈜</t>
    <phoneticPr fontId="15" type="noConversion"/>
  </si>
  <si>
    <t>2007-00025(2007.8.27)</t>
    <phoneticPr fontId="15" type="noConversion"/>
  </si>
  <si>
    <t>홍승희
최종욱</t>
    <phoneticPr fontId="15" type="noConversion"/>
  </si>
  <si>
    <t>동남구 신반동 기자재유통단지</t>
    <phoneticPr fontId="15" type="noConversion"/>
  </si>
  <si>
    <t>041-570-8959</t>
  </si>
  <si>
    <t>주식회사강산환경</t>
    <phoneticPr fontId="15" type="noConversion"/>
  </si>
  <si>
    <t>2007-00008(2007.05.02)</t>
    <phoneticPr fontId="15" type="noConversion"/>
  </si>
  <si>
    <t>정철민</t>
    <phoneticPr fontId="15" type="noConversion"/>
  </si>
  <si>
    <t xml:space="preserve">동남구 성남면 대흥리 424-1번지 </t>
    <phoneticPr fontId="15" type="noConversion"/>
  </si>
  <si>
    <t>041-555-9366</t>
    <phoneticPr fontId="15" type="noConversion"/>
  </si>
  <si>
    <t>대가</t>
    <phoneticPr fontId="15" type="noConversion"/>
  </si>
  <si>
    <t>2008-00012(2008.12.26)</t>
    <phoneticPr fontId="15" type="noConversion"/>
  </si>
  <si>
    <t>전성기</t>
  </si>
  <si>
    <t>동남구 풍세면 남관리 54-2</t>
  </si>
  <si>
    <t>041-592-2340</t>
    <phoneticPr fontId="15" type="noConversion"/>
  </si>
  <si>
    <t>동일테크</t>
  </si>
  <si>
    <t>2008-00002(2008.3.14)</t>
    <phoneticPr fontId="15" type="noConversion"/>
  </si>
  <si>
    <t>노해영</t>
  </si>
  <si>
    <t>서북구 입장면 용정리 94-2</t>
  </si>
  <si>
    <t>041-900-4118</t>
  </si>
  <si>
    <t>자연보호환경㈜</t>
  </si>
  <si>
    <t>2008-00003(2008.3.14)</t>
    <phoneticPr fontId="15" type="noConversion"/>
  </si>
  <si>
    <t>유석</t>
    <phoneticPr fontId="15" type="noConversion"/>
  </si>
  <si>
    <t>서북구 두정동 1192</t>
  </si>
  <si>
    <t>070-7533-2112</t>
  </si>
  <si>
    <t>알파산업</t>
    <phoneticPr fontId="15" type="noConversion"/>
  </si>
  <si>
    <t>2008-00006(2008.8.13)</t>
    <phoneticPr fontId="15" type="noConversion"/>
  </si>
  <si>
    <t>김경숙</t>
    <phoneticPr fontId="15" type="noConversion"/>
  </si>
  <si>
    <t>서북구 성환읍 복모리 262</t>
  </si>
  <si>
    <t>041-582-7863</t>
  </si>
  <si>
    <t>2008-00008(2008.10.16)</t>
    <phoneticPr fontId="15" type="noConversion"/>
  </si>
  <si>
    <t>김상태</t>
    <phoneticPr fontId="15" type="noConversion"/>
  </si>
  <si>
    <t>서북구 신당동 453-3</t>
  </si>
  <si>
    <t>041-582-4989</t>
    <phoneticPr fontId="15" type="noConversion"/>
  </si>
  <si>
    <t>청산환경개발</t>
  </si>
  <si>
    <t>2008-00009(2008.11.19)</t>
    <phoneticPr fontId="15" type="noConversion"/>
  </si>
  <si>
    <t>정세봉</t>
  </si>
  <si>
    <t>서북구 성환읍 매주리 358-2</t>
  </si>
  <si>
    <t>㈜보경</t>
  </si>
  <si>
    <t>2008-00011(2008.12.24)</t>
    <phoneticPr fontId="15" type="noConversion"/>
  </si>
  <si>
    <t>김상록</t>
  </si>
  <si>
    <t>서북구 직산읍 군서리 410-4</t>
  </si>
  <si>
    <t>041-583-2933</t>
  </si>
  <si>
    <t>억수폐기물</t>
    <phoneticPr fontId="15" type="noConversion"/>
  </si>
  <si>
    <t>2009-00001(2008.12.31)</t>
    <phoneticPr fontId="15" type="noConversion"/>
  </si>
  <si>
    <t>엄순자</t>
  </si>
  <si>
    <t>동남구 원성동 646-8</t>
  </si>
  <si>
    <t>041-567-3035</t>
  </si>
  <si>
    <t>세지자원</t>
    <phoneticPr fontId="15" type="noConversion"/>
  </si>
  <si>
    <t>2009-00002(2009.1.20)</t>
    <phoneticPr fontId="15" type="noConversion"/>
  </si>
  <si>
    <t>김영란</t>
    <phoneticPr fontId="15" type="noConversion"/>
  </si>
  <si>
    <t xml:space="preserve">서북구 쌍용동 1648번지 </t>
    <phoneticPr fontId="15" type="noConversion"/>
  </si>
  <si>
    <t>041-574-4432</t>
  </si>
  <si>
    <t>(주)림스타</t>
    <phoneticPr fontId="15" type="noConversion"/>
  </si>
  <si>
    <t>2009-00003(2009-01-28)</t>
    <phoneticPr fontId="15" type="noConversion"/>
  </si>
  <si>
    <t>이상환</t>
    <phoneticPr fontId="15" type="noConversion"/>
  </si>
  <si>
    <t>동남구 수신면 발산리 356번지</t>
    <phoneticPr fontId="15" type="noConversion"/>
  </si>
  <si>
    <t>041-563-6765</t>
  </si>
  <si>
    <t>㈜청화</t>
    <phoneticPr fontId="15" type="noConversion"/>
  </si>
  <si>
    <t>2009-00004(2009-04-07)</t>
    <phoneticPr fontId="15" type="noConversion"/>
  </si>
  <si>
    <t>김남일</t>
    <phoneticPr fontId="15" type="noConversion"/>
  </si>
  <si>
    <t xml:space="preserve">수신면 신풍리 322-10번지 </t>
    <phoneticPr fontId="15" type="noConversion"/>
  </si>
  <si>
    <t>041-554-9706</t>
  </si>
  <si>
    <t>2009-00005(2009-04-22)</t>
    <phoneticPr fontId="15" type="noConversion"/>
  </si>
  <si>
    <t>강석환</t>
    <phoneticPr fontId="15" type="noConversion"/>
  </si>
  <si>
    <t>서북구 성환읍 율금리 773번지 두진@ 108동 904호</t>
    <phoneticPr fontId="15" type="noConversion"/>
  </si>
  <si>
    <t>㈜지알엠천안지점</t>
    <phoneticPr fontId="15" type="noConversion"/>
  </si>
  <si>
    <t>2009-00009(2009.11.2)</t>
    <phoneticPr fontId="15" type="noConversion"/>
  </si>
  <si>
    <t>최자실</t>
    <phoneticPr fontId="15" type="noConversion"/>
  </si>
  <si>
    <t>동남구 동면 화덕리 106-2</t>
  </si>
  <si>
    <t>041-568-1240</t>
  </si>
  <si>
    <t>㈜비젼월드</t>
    <phoneticPr fontId="15" type="noConversion"/>
  </si>
  <si>
    <t>2009-00014(2009.4.23)
2012-00039(2012.8.17)</t>
    <phoneticPr fontId="15" type="noConversion"/>
  </si>
  <si>
    <t>서북구 입장면 연곡길 172-22</t>
    <phoneticPr fontId="15" type="noConversion"/>
  </si>
  <si>
    <t>041-551-0109</t>
    <phoneticPr fontId="15" type="noConversion"/>
  </si>
  <si>
    <t>도솔환경산업㈜</t>
    <phoneticPr fontId="15" type="noConversion"/>
  </si>
  <si>
    <t>2010-00002(2010.3.17)</t>
    <phoneticPr fontId="15" type="noConversion"/>
  </si>
  <si>
    <t>임갑순</t>
    <phoneticPr fontId="15" type="noConversion"/>
  </si>
  <si>
    <t>서북구 직산읍 자은가리 82-3</t>
  </si>
  <si>
    <t>041-584-7007</t>
  </si>
  <si>
    <t>㈜지에스텍</t>
    <phoneticPr fontId="15" type="noConversion"/>
  </si>
  <si>
    <t>2010-00003(2010.4.5)</t>
    <phoneticPr fontId="15" type="noConversion"/>
  </si>
  <si>
    <t>홍기수</t>
    <phoneticPr fontId="15" type="noConversion"/>
  </si>
  <si>
    <t>서북구 성환읍 성환리 22</t>
  </si>
  <si>
    <t>041-584-7041</t>
  </si>
  <si>
    <t>제일고철상사</t>
    <phoneticPr fontId="15" type="noConversion"/>
  </si>
  <si>
    <t>2010-00004(2010.4.14)</t>
    <phoneticPr fontId="15" type="noConversion"/>
  </si>
  <si>
    <t>김호경</t>
    <phoneticPr fontId="15" type="noConversion"/>
  </si>
  <si>
    <t>서북구 성거읍 저리 57-8</t>
  </si>
  <si>
    <t>041-556-0642</t>
  </si>
  <si>
    <t>(주)씨제이스틸</t>
    <phoneticPr fontId="15" type="noConversion"/>
  </si>
  <si>
    <t>2010-00005(2010-06-29)</t>
    <phoneticPr fontId="15" type="noConversion"/>
  </si>
  <si>
    <t>이수구</t>
    <phoneticPr fontId="15" type="noConversion"/>
  </si>
  <si>
    <t>서북구 차암동 66-1번지</t>
    <phoneticPr fontId="15" type="noConversion"/>
  </si>
  <si>
    <t>041-557-6303</t>
  </si>
  <si>
    <t>2011-00001(2011.1.10)</t>
    <phoneticPr fontId="15" type="noConversion"/>
  </si>
  <si>
    <t>정복수</t>
    <phoneticPr fontId="15" type="noConversion"/>
  </si>
  <si>
    <t>동남구 목천읍 도장리300</t>
    <phoneticPr fontId="15" type="noConversion"/>
  </si>
  <si>
    <t>041-556-5507</t>
  </si>
  <si>
    <t>㈜남영</t>
    <phoneticPr fontId="15" type="noConversion"/>
  </si>
  <si>
    <t>2010-00011(2010.9.29)
2010-00013(2010.10.27)</t>
    <phoneticPr fontId="15" type="noConversion"/>
  </si>
  <si>
    <t>김지만</t>
    <phoneticPr fontId="15" type="noConversion"/>
  </si>
  <si>
    <t>동남구 각원사길 181</t>
    <phoneticPr fontId="15" type="noConversion"/>
  </si>
  <si>
    <t>041-564-7700</t>
    <phoneticPr fontId="15" type="noConversion"/>
  </si>
  <si>
    <t>양당자원</t>
    <phoneticPr fontId="15" type="noConversion"/>
  </si>
  <si>
    <t>2010-00014(2010-12-16)</t>
    <phoneticPr fontId="15" type="noConversion"/>
  </si>
  <si>
    <t>양채근</t>
    <phoneticPr fontId="15" type="noConversion"/>
  </si>
  <si>
    <t xml:space="preserve">서북구 직산읍 양당리 8-9번지 </t>
    <phoneticPr fontId="15" type="noConversion"/>
  </si>
  <si>
    <t>041-583-2245</t>
  </si>
  <si>
    <t>(주)서부자원</t>
    <phoneticPr fontId="15" type="noConversion"/>
  </si>
  <si>
    <t>2011-00002(2011-02-14)</t>
    <phoneticPr fontId="15" type="noConversion"/>
  </si>
  <si>
    <t>이만섭</t>
    <phoneticPr fontId="15" type="noConversion"/>
  </si>
  <si>
    <t xml:space="preserve">서북구 성환읍 복모리 476-1번지 </t>
    <phoneticPr fontId="15" type="noConversion"/>
  </si>
  <si>
    <t>041-581-0944</t>
  </si>
  <si>
    <t>금강자원</t>
    <phoneticPr fontId="15" type="noConversion"/>
  </si>
  <si>
    <t>2011-00003(2011.4.7)</t>
    <phoneticPr fontId="15" type="noConversion"/>
  </si>
  <si>
    <t>정정성</t>
    <phoneticPr fontId="15" type="noConversion"/>
  </si>
  <si>
    <t>서북구 부대동 211-3</t>
    <phoneticPr fontId="15" type="noConversion"/>
  </si>
  <si>
    <t>041-551-7904</t>
    <phoneticPr fontId="15" type="noConversion"/>
  </si>
  <si>
    <t>㈜동서특수</t>
    <phoneticPr fontId="15" type="noConversion"/>
  </si>
  <si>
    <t>2011-00005(2011.3.15)
2011-00015(2011.9.23)</t>
    <phoneticPr fontId="15" type="noConversion"/>
  </si>
  <si>
    <t>이상돈</t>
    <phoneticPr fontId="15" type="noConversion"/>
  </si>
  <si>
    <t xml:space="preserve">동남구 구룡동 1번지 315호 </t>
    <phoneticPr fontId="15" type="noConversion"/>
  </si>
  <si>
    <t>041-561-5600</t>
  </si>
  <si>
    <t>시너스</t>
    <phoneticPr fontId="15" type="noConversion"/>
  </si>
  <si>
    <t>2011-00008(2011-04-29)</t>
    <phoneticPr fontId="15" type="noConversion"/>
  </si>
  <si>
    <t>이민우</t>
    <phoneticPr fontId="15" type="noConversion"/>
  </si>
  <si>
    <t xml:space="preserve">서북구 성환읍 성환리 344-183번지 C동 101호 </t>
    <phoneticPr fontId="15" type="noConversion"/>
  </si>
  <si>
    <t>041-908-9003</t>
  </si>
  <si>
    <t>형제 리싸이클링</t>
    <phoneticPr fontId="15" type="noConversion"/>
  </si>
  <si>
    <t>2011-00009(2011-05-31)</t>
    <phoneticPr fontId="15" type="noConversion"/>
  </si>
  <si>
    <t>김대규</t>
    <phoneticPr fontId="15" type="noConversion"/>
  </si>
  <si>
    <t>천안시 동남구 신부동 77-11번지 천광빌라 나동 303호</t>
    <phoneticPr fontId="15" type="noConversion"/>
  </si>
  <si>
    <t>041-578-9868</t>
  </si>
  <si>
    <t>고려금속</t>
    <phoneticPr fontId="15" type="noConversion"/>
  </si>
  <si>
    <t>2011-00010(2011.5.31)</t>
    <phoneticPr fontId="15" type="noConversion"/>
  </si>
  <si>
    <t>안효상</t>
    <phoneticPr fontId="15" type="noConversion"/>
  </si>
  <si>
    <t>서북구 성정동 1165 106호</t>
    <phoneticPr fontId="15" type="noConversion"/>
  </si>
  <si>
    <t>이레산업㈜</t>
    <phoneticPr fontId="15" type="noConversion"/>
  </si>
  <si>
    <t>2011-00012(2011-07-06)</t>
    <phoneticPr fontId="15" type="noConversion"/>
  </si>
  <si>
    <t>박경원</t>
    <phoneticPr fontId="15" type="noConversion"/>
  </si>
  <si>
    <t>서북구 두정동 1157-1번지 엘림오피스텔 601호</t>
    <phoneticPr fontId="15" type="noConversion"/>
  </si>
  <si>
    <t>041-584-9797</t>
  </si>
  <si>
    <t>신원인터내셔날㈜</t>
    <phoneticPr fontId="15" type="noConversion"/>
  </si>
  <si>
    <t>2011-00013(2011-08-11)</t>
    <phoneticPr fontId="15" type="noConversion"/>
  </si>
  <si>
    <t>유병희</t>
    <phoneticPr fontId="15" type="noConversion"/>
  </si>
  <si>
    <t xml:space="preserve">서북구 성정동 1158번지 정일빌딩 2층 </t>
    <phoneticPr fontId="15" type="noConversion"/>
  </si>
  <si>
    <t>041-410-3621</t>
  </si>
  <si>
    <t>형제물산</t>
    <phoneticPr fontId="15" type="noConversion"/>
  </si>
  <si>
    <t>2011-00014(2011-12-14)</t>
    <phoneticPr fontId="15" type="noConversion"/>
  </si>
  <si>
    <t>박의화</t>
    <phoneticPr fontId="15" type="noConversion"/>
  </si>
  <si>
    <t xml:space="preserve"> 동남구 병천면 가전리 577-6번지 </t>
    <phoneticPr fontId="15" type="noConversion"/>
  </si>
  <si>
    <t>041-523-5439</t>
  </si>
  <si>
    <t>영원환경개발</t>
    <phoneticPr fontId="15" type="noConversion"/>
  </si>
  <si>
    <t>2011-00016(2011-10-31)</t>
    <phoneticPr fontId="15" type="noConversion"/>
  </si>
  <si>
    <t>기보민</t>
    <phoneticPr fontId="15" type="noConversion"/>
  </si>
  <si>
    <t xml:space="preserve">서북구 성환읍 성환리 375-5번지 1층 </t>
    <phoneticPr fontId="15" type="noConversion"/>
  </si>
  <si>
    <t>041-585-6646</t>
  </si>
  <si>
    <t>대성유지</t>
    <phoneticPr fontId="15" type="noConversion"/>
  </si>
  <si>
    <t>2012-00002(2012-01-17)</t>
    <phoneticPr fontId="15" type="noConversion"/>
  </si>
  <si>
    <t>신순옥</t>
    <phoneticPr fontId="15" type="noConversion"/>
  </si>
  <si>
    <t xml:space="preserve">동남구 병천면 병천리 243-1번지 2호실 </t>
    <phoneticPr fontId="15" type="noConversion"/>
  </si>
  <si>
    <t>043-223-4174</t>
  </si>
  <si>
    <t>수성환경</t>
    <phoneticPr fontId="15" type="noConversion"/>
  </si>
  <si>
    <t>2012-00007(2012-04-09)</t>
    <phoneticPr fontId="15" type="noConversion"/>
  </si>
  <si>
    <t>김병렬</t>
    <phoneticPr fontId="15" type="noConversion"/>
  </si>
  <si>
    <t>동남구 정골1길 27 (구성동)</t>
    <phoneticPr fontId="15" type="noConversion"/>
  </si>
  <si>
    <t>041-558-2606</t>
  </si>
  <si>
    <t>그린산업</t>
    <phoneticPr fontId="15" type="noConversion"/>
  </si>
  <si>
    <t>2012-00010(2012-04-30)</t>
    <phoneticPr fontId="15" type="noConversion"/>
  </si>
  <si>
    <t>이종문</t>
    <phoneticPr fontId="15" type="noConversion"/>
  </si>
  <si>
    <t xml:space="preserve">서북구 성환읍 율금리 478번지 </t>
    <phoneticPr fontId="15" type="noConversion"/>
  </si>
  <si>
    <t>041-588-5887</t>
  </si>
  <si>
    <t>(주)천안자원철거</t>
    <phoneticPr fontId="15" type="noConversion"/>
  </si>
  <si>
    <t>2012-00016(2012-06-29)</t>
    <phoneticPr fontId="15" type="noConversion"/>
  </si>
  <si>
    <t>김성윤</t>
    <phoneticPr fontId="15" type="noConversion"/>
  </si>
  <si>
    <t xml:space="preserve">서북구 성거읍 모전리 360번지 </t>
    <phoneticPr fontId="15" type="noConversion"/>
  </si>
  <si>
    <t>041-583-0055</t>
    <phoneticPr fontId="15" type="noConversion"/>
  </si>
  <si>
    <t>(주)경보산업</t>
    <phoneticPr fontId="15" type="noConversion"/>
  </si>
  <si>
    <t>2012-00017(2012-07-19)</t>
    <phoneticPr fontId="15" type="noConversion"/>
  </si>
  <si>
    <t>김찬수</t>
    <phoneticPr fontId="15" type="noConversion"/>
  </si>
  <si>
    <t xml:space="preserve">서북구 두정동 1888번지 </t>
    <phoneticPr fontId="15" type="noConversion"/>
  </si>
  <si>
    <t>(주)케이텍</t>
    <phoneticPr fontId="15" type="noConversion"/>
  </si>
  <si>
    <t>2012-00019(2012-08-02)</t>
    <phoneticPr fontId="15" type="noConversion"/>
  </si>
  <si>
    <t>유광호</t>
    <phoneticPr fontId="15" type="noConversion"/>
  </si>
  <si>
    <t xml:space="preserve">동남구 신부동 966번지 신부더샾오피스텔 940호 </t>
    <phoneticPr fontId="15" type="noConversion"/>
  </si>
  <si>
    <t>2012-00024(2012-09-21)</t>
    <phoneticPr fontId="15" type="noConversion"/>
  </si>
  <si>
    <t>유용환</t>
    <phoneticPr fontId="15" type="noConversion"/>
  </si>
  <si>
    <t>서북구 성정동 1413번지 엠앤에이빌딩 401호</t>
    <phoneticPr fontId="15" type="noConversion"/>
  </si>
  <si>
    <t>041-522-4856</t>
  </si>
  <si>
    <t>대운개발</t>
    <phoneticPr fontId="15" type="noConversion"/>
  </si>
  <si>
    <t>2012-00035(2012-12-04)</t>
    <phoneticPr fontId="15" type="noConversion"/>
  </si>
  <si>
    <t>전해생</t>
    <phoneticPr fontId="15" type="noConversion"/>
  </si>
  <si>
    <t>동남구 풍세면 삼태리 206-1</t>
    <phoneticPr fontId="15" type="noConversion"/>
  </si>
  <si>
    <t>041-574-3374</t>
    <phoneticPr fontId="15" type="noConversion"/>
  </si>
  <si>
    <t>금일스틸</t>
    <phoneticPr fontId="15" type="noConversion"/>
  </si>
  <si>
    <t>201300005(2013-02-27)</t>
    <phoneticPr fontId="15" type="noConversion"/>
  </si>
  <si>
    <t>정광현</t>
    <phoneticPr fontId="15" type="noConversion"/>
  </si>
  <si>
    <t>서북구 업성2길 25-10</t>
    <phoneticPr fontId="15" type="noConversion"/>
  </si>
  <si>
    <t>영창산업</t>
    <phoneticPr fontId="15" type="noConversion"/>
  </si>
  <si>
    <t>2013-00001(2013-03-07)</t>
    <phoneticPr fontId="15" type="noConversion"/>
  </si>
  <si>
    <t>조철호</t>
    <phoneticPr fontId="15" type="noConversion"/>
  </si>
  <si>
    <t>동남구 천안천10길 915</t>
    <phoneticPr fontId="15" type="noConversion"/>
  </si>
  <si>
    <t>㈜청송환경</t>
    <phoneticPr fontId="15" type="noConversion"/>
  </si>
  <si>
    <t>2013-00004(2013-04-01)</t>
    <phoneticPr fontId="15" type="noConversion"/>
  </si>
  <si>
    <t>김재영</t>
    <phoneticPr fontId="15" type="noConversion"/>
  </si>
  <si>
    <t>동남구 광덕면 차령고개로 1073</t>
    <phoneticPr fontId="15" type="noConversion"/>
  </si>
  <si>
    <t>041-564-3345</t>
  </si>
  <si>
    <t>대신환경</t>
    <phoneticPr fontId="15" type="noConversion"/>
  </si>
  <si>
    <t>2013-000009(2013-04-11)</t>
    <phoneticPr fontId="15" type="noConversion"/>
  </si>
  <si>
    <t>김평환</t>
    <phoneticPr fontId="15" type="noConversion"/>
  </si>
  <si>
    <t>서북구 입장면 성진로 1153</t>
    <phoneticPr fontId="15" type="noConversion"/>
  </si>
  <si>
    <t>041-585-5755</t>
    <phoneticPr fontId="15" type="noConversion"/>
  </si>
  <si>
    <t>㈜세계로물류</t>
    <phoneticPr fontId="15" type="noConversion"/>
  </si>
  <si>
    <t>2013-00021(2013-07-03)</t>
    <phoneticPr fontId="15" type="noConversion"/>
  </si>
  <si>
    <t>김명옥</t>
    <phoneticPr fontId="15" type="noConversion"/>
  </si>
  <si>
    <t>동남구 청당산업길 33 107호</t>
    <phoneticPr fontId="15" type="noConversion"/>
  </si>
  <si>
    <t>041-551-4977</t>
  </si>
  <si>
    <t>청명ECO</t>
    <phoneticPr fontId="15" type="noConversion"/>
  </si>
  <si>
    <t>2013-00022(2013-07-11)</t>
    <phoneticPr fontId="15" type="noConversion"/>
  </si>
  <si>
    <t>동남구 유량동 288-1(307호)</t>
    <phoneticPr fontId="15" type="noConversion"/>
  </si>
  <si>
    <t>041-556-1147</t>
    <phoneticPr fontId="15" type="noConversion"/>
  </si>
  <si>
    <t>쌍둥이자원수지</t>
    <phoneticPr fontId="15" type="noConversion"/>
  </si>
  <si>
    <t>2013-00025(2013-07-17)</t>
    <phoneticPr fontId="15" type="noConversion"/>
  </si>
  <si>
    <t>박경미</t>
    <phoneticPr fontId="15" type="noConversion"/>
  </si>
  <si>
    <t>서북구 쌍용동 일성(아) 107-601</t>
    <phoneticPr fontId="15" type="noConversion"/>
  </si>
  <si>
    <t>041-573-7131</t>
  </si>
  <si>
    <t>천안콘테이너스크랩</t>
    <phoneticPr fontId="15" type="noConversion"/>
  </si>
  <si>
    <t>2013-00029(2013-08-16)</t>
    <phoneticPr fontId="15" type="noConversion"/>
  </si>
  <si>
    <t>이병용</t>
    <phoneticPr fontId="15" type="noConversion"/>
  </si>
  <si>
    <t>서북구 직산읍 양당로 206</t>
    <phoneticPr fontId="15" type="noConversion"/>
  </si>
  <si>
    <t>041-572-5242</t>
  </si>
  <si>
    <t>금탑비철금속㈜</t>
    <phoneticPr fontId="15" type="noConversion"/>
  </si>
  <si>
    <t>2013-00033(2013-08-16)</t>
    <phoneticPr fontId="15" type="noConversion"/>
  </si>
  <si>
    <t>허영애</t>
    <phoneticPr fontId="15" type="noConversion"/>
  </si>
  <si>
    <t>동남구 북면 양곡리 474-1</t>
    <phoneticPr fontId="15" type="noConversion"/>
  </si>
  <si>
    <t>041-584-1512</t>
  </si>
  <si>
    <t>2013-00012(2013-04-17)</t>
    <phoneticPr fontId="15" type="noConversion"/>
  </si>
  <si>
    <t>서북구 성정동 1158 정일빌딩 2층</t>
    <phoneticPr fontId="15" type="noConversion"/>
  </si>
  <si>
    <t>대명자원</t>
    <phoneticPr fontId="15" type="noConversion"/>
  </si>
  <si>
    <t>2013-00044(2013-12-13)</t>
    <phoneticPr fontId="15" type="noConversion"/>
  </si>
  <si>
    <t>기현주</t>
    <phoneticPr fontId="15" type="noConversion"/>
  </si>
  <si>
    <t>서북구 입장면 도림리 173-13</t>
    <phoneticPr fontId="15" type="noConversion"/>
  </si>
  <si>
    <t>041-585-9970</t>
    <phoneticPr fontId="15" type="noConversion"/>
  </si>
  <si>
    <t>㈜용성테크</t>
    <phoneticPr fontId="15" type="noConversion"/>
  </si>
  <si>
    <t>2013-00045(2013-12-13)</t>
    <phoneticPr fontId="15" type="noConversion"/>
  </si>
  <si>
    <t>박일환</t>
    <phoneticPr fontId="15" type="noConversion"/>
  </si>
  <si>
    <t>서북구 직산읍 양당리 359-2</t>
    <phoneticPr fontId="15" type="noConversion"/>
  </si>
  <si>
    <t>041-556-1104</t>
  </si>
  <si>
    <t>2013-00046(2014-01-27)</t>
    <phoneticPr fontId="15" type="noConversion"/>
  </si>
  <si>
    <t>최영숙</t>
    <phoneticPr fontId="15" type="noConversion"/>
  </si>
  <si>
    <t>서북구 성거읍 문덕리 119-2</t>
    <phoneticPr fontId="15" type="noConversion"/>
  </si>
  <si>
    <t>041-555-5724</t>
    <phoneticPr fontId="15" type="noConversion"/>
  </si>
  <si>
    <t>㈜이에스코리아</t>
    <phoneticPr fontId="15" type="noConversion"/>
  </si>
  <si>
    <t>2013-00048(2013-09-25)</t>
    <phoneticPr fontId="15" type="noConversion"/>
  </si>
  <si>
    <t>강승범</t>
    <phoneticPr fontId="15" type="noConversion"/>
  </si>
  <si>
    <t>동남구 목천읍 남부대로 835</t>
    <phoneticPr fontId="15" type="noConversion"/>
  </si>
  <si>
    <t>041-533-8608</t>
  </si>
  <si>
    <t>㈜이온</t>
    <phoneticPr fontId="15" type="noConversion"/>
  </si>
  <si>
    <t>2013-00049(2013.9.11)</t>
    <phoneticPr fontId="15" type="noConversion"/>
  </si>
  <si>
    <t>장인희</t>
    <phoneticPr fontId="15" type="noConversion"/>
  </si>
  <si>
    <t>동남구 목천읍 삼성4길 46</t>
    <phoneticPr fontId="15" type="noConversion"/>
  </si>
  <si>
    <t>041-523-5445</t>
    <phoneticPr fontId="15" type="noConversion"/>
  </si>
  <si>
    <t>신진산업</t>
    <phoneticPr fontId="15" type="noConversion"/>
  </si>
  <si>
    <t>2014-00001(2014-03-25)</t>
    <phoneticPr fontId="15" type="noConversion"/>
  </si>
  <si>
    <t>윤근재</t>
    <phoneticPr fontId="15" type="noConversion"/>
  </si>
  <si>
    <t>동남구 수신면 장산리 256</t>
    <phoneticPr fontId="15" type="noConversion"/>
  </si>
  <si>
    <t>화통자원</t>
    <phoneticPr fontId="15" type="noConversion"/>
  </si>
  <si>
    <t>2014-00010(2014-04-17)</t>
    <phoneticPr fontId="15" type="noConversion"/>
  </si>
  <si>
    <t>홍미숙</t>
    <phoneticPr fontId="15" type="noConversion"/>
  </si>
  <si>
    <t>동남구 풍세면 삼태리 287</t>
    <phoneticPr fontId="15" type="noConversion"/>
  </si>
  <si>
    <t>041-557-6400</t>
  </si>
  <si>
    <t>㈜에스디산업</t>
    <phoneticPr fontId="15" type="noConversion"/>
  </si>
  <si>
    <t>2014-00011(2014-05-14)</t>
    <phoneticPr fontId="15" type="noConversion"/>
  </si>
  <si>
    <t>하상돈</t>
    <phoneticPr fontId="15" type="noConversion"/>
  </si>
  <si>
    <t>동남구 광덕면 신덕리 158-6</t>
    <phoneticPr fontId="15" type="noConversion"/>
  </si>
  <si>
    <t>041-523-1361</t>
  </si>
  <si>
    <t>㈜제이티환경물류</t>
    <phoneticPr fontId="15" type="noConversion"/>
  </si>
  <si>
    <t>2014-00012(2014-09-11)
2015-00012(2015-07-17)</t>
    <phoneticPr fontId="15" type="noConversion"/>
  </si>
  <si>
    <t>장옥례</t>
    <phoneticPr fontId="15" type="noConversion"/>
  </si>
  <si>
    <t>서북구 봉정로 180, 현진빌딩 307호</t>
    <phoneticPr fontId="15" type="noConversion"/>
  </si>
  <si>
    <t>041-578-8627</t>
  </si>
  <si>
    <t>㈜에쓰엘로지텍</t>
    <phoneticPr fontId="15" type="noConversion"/>
  </si>
  <si>
    <t>2014-00015(2014-06-11)</t>
    <phoneticPr fontId="15" type="noConversion"/>
  </si>
  <si>
    <t>이원복</t>
    <phoneticPr fontId="15" type="noConversion"/>
  </si>
  <si>
    <t>서북구 입장면 연곡길 330</t>
    <phoneticPr fontId="15" type="noConversion"/>
  </si>
  <si>
    <t>041-588-3931</t>
  </si>
  <si>
    <t>대한폐수산업</t>
    <phoneticPr fontId="15" type="noConversion"/>
  </si>
  <si>
    <t>2014-00020(2014-09-24)</t>
    <phoneticPr fontId="15" type="noConversion"/>
  </si>
  <si>
    <t>동남구 풍세면 영성2길 7</t>
    <phoneticPr fontId="15" type="noConversion"/>
  </si>
  <si>
    <t>041-563-5110</t>
    <phoneticPr fontId="15" type="noConversion"/>
  </si>
  <si>
    <t>금하환경</t>
    <phoneticPr fontId="15" type="noConversion"/>
  </si>
  <si>
    <t>2014-00021(2014-07-14)</t>
    <phoneticPr fontId="15" type="noConversion"/>
  </si>
  <si>
    <t>김종현
윤은정</t>
    <phoneticPr fontId="15" type="noConversion"/>
  </si>
  <si>
    <t>동남구 목천읍 서리1길 67-26</t>
    <phoneticPr fontId="15" type="noConversion"/>
  </si>
  <si>
    <t>070-2247-7708</t>
    <phoneticPr fontId="15" type="noConversion"/>
  </si>
  <si>
    <t>ES환경</t>
    <phoneticPr fontId="15" type="noConversion"/>
  </si>
  <si>
    <t>2014-00027(2014-07-25)</t>
    <phoneticPr fontId="15" type="noConversion"/>
  </si>
  <si>
    <t>전희승</t>
    <phoneticPr fontId="15" type="noConversion"/>
  </si>
  <si>
    <t>동남구 다가2길 14-8,202호</t>
    <phoneticPr fontId="15" type="noConversion"/>
  </si>
  <si>
    <t>041-576-6545</t>
  </si>
  <si>
    <t>벧엘금속</t>
    <phoneticPr fontId="15" type="noConversion"/>
  </si>
  <si>
    <t>2014-00028(2014-08-08)</t>
    <phoneticPr fontId="15" type="noConversion"/>
  </si>
  <si>
    <t>정진권</t>
    <phoneticPr fontId="15" type="noConversion"/>
  </si>
  <si>
    <t>서북구 성환읍 성환1로 210</t>
    <phoneticPr fontId="15" type="noConversion"/>
  </si>
  <si>
    <t>041-584-3204</t>
  </si>
  <si>
    <t>RT메탈</t>
    <phoneticPr fontId="15" type="noConversion"/>
  </si>
  <si>
    <t>2014-00030(2014-10-14)</t>
    <phoneticPr fontId="15" type="noConversion"/>
  </si>
  <si>
    <t>박윤순</t>
    <phoneticPr fontId="15" type="noConversion"/>
  </si>
  <si>
    <t>서북구 업성3길 31-16</t>
    <phoneticPr fontId="15" type="noConversion"/>
  </si>
  <si>
    <t>041-575-9082</t>
    <phoneticPr fontId="15" type="noConversion"/>
  </si>
  <si>
    <t>㈜재우</t>
    <phoneticPr fontId="15" type="noConversion"/>
  </si>
  <si>
    <t>2014-00031(2014-09-17)</t>
    <phoneticPr fontId="15" type="noConversion"/>
  </si>
  <si>
    <t>박진희</t>
    <phoneticPr fontId="15" type="noConversion"/>
  </si>
  <si>
    <t>서북구 두정역길 48</t>
    <phoneticPr fontId="15" type="noConversion"/>
  </si>
  <si>
    <t>041-585-5030</t>
    <phoneticPr fontId="15" type="noConversion"/>
  </si>
  <si>
    <t>금강유지</t>
    <phoneticPr fontId="15" type="noConversion"/>
  </si>
  <si>
    <t>2014-00037(2014-10-29)</t>
    <phoneticPr fontId="15" type="noConversion"/>
  </si>
  <si>
    <t>천혜숙</t>
    <phoneticPr fontId="15" type="noConversion"/>
  </si>
  <si>
    <t>동남구 신부12길 19,411호</t>
    <phoneticPr fontId="15" type="noConversion"/>
  </si>
  <si>
    <t>흥부환경개발</t>
    <phoneticPr fontId="15" type="noConversion"/>
  </si>
  <si>
    <t>2014-00039(2014-12-12)</t>
    <phoneticPr fontId="15" type="noConversion"/>
  </si>
  <si>
    <t>정해탁</t>
    <phoneticPr fontId="15" type="noConversion"/>
  </si>
  <si>
    <t>서북구 성환읍 후생촌1길 73-1</t>
    <phoneticPr fontId="15" type="noConversion"/>
  </si>
  <si>
    <t>대신산업</t>
    <phoneticPr fontId="15" type="noConversion"/>
  </si>
  <si>
    <t>2015-00008(2015-05-26)</t>
    <phoneticPr fontId="15" type="noConversion"/>
  </si>
  <si>
    <t>한상대</t>
    <phoneticPr fontId="15" type="noConversion"/>
  </si>
  <si>
    <t>동남구 통정2길 6-4, 501호</t>
    <phoneticPr fontId="15" type="noConversion"/>
  </si>
  <si>
    <t>041-573-0039</t>
    <phoneticPr fontId="15" type="noConversion"/>
  </si>
  <si>
    <t>천성산업자원</t>
    <phoneticPr fontId="15" type="noConversion"/>
  </si>
  <si>
    <t>2015-00010(2015-06-08)</t>
    <phoneticPr fontId="15" type="noConversion"/>
  </si>
  <si>
    <t>김용대</t>
    <phoneticPr fontId="15" type="noConversion"/>
  </si>
  <si>
    <t>서북구 원두정8길 7, 3층(유연빌딩)</t>
    <phoneticPr fontId="15" type="noConversion"/>
  </si>
  <si>
    <t>2015-00007(2015-07-13)</t>
    <phoneticPr fontId="15" type="noConversion"/>
  </si>
  <si>
    <t>차면규</t>
    <phoneticPr fontId="15" type="noConversion"/>
  </si>
  <si>
    <t>서북구 직산읍 남산3길 58-42</t>
    <phoneticPr fontId="15" type="noConversion"/>
  </si>
  <si>
    <t>041-541-4678</t>
  </si>
  <si>
    <t>우리환경</t>
    <phoneticPr fontId="15" type="noConversion"/>
  </si>
  <si>
    <t>2014-00025(2015-01-18)</t>
    <phoneticPr fontId="15" type="noConversion"/>
  </si>
  <si>
    <t>옥광수</t>
    <phoneticPr fontId="15" type="noConversion"/>
  </si>
  <si>
    <t>서북구 성환읍 신방로 471</t>
    <phoneticPr fontId="15" type="noConversion"/>
  </si>
  <si>
    <t>우신환경</t>
    <phoneticPr fontId="15" type="noConversion"/>
  </si>
  <si>
    <t>2015-00001(2015-02-02)</t>
    <phoneticPr fontId="15" type="noConversion"/>
  </si>
  <si>
    <t>김기덕</t>
    <phoneticPr fontId="15" type="noConversion"/>
  </si>
  <si>
    <t>서북구 성환읍 성환3로 6, 민경(아)상가동 110호</t>
    <phoneticPr fontId="15" type="noConversion"/>
  </si>
  <si>
    <t>041-576-0576</t>
    <phoneticPr fontId="15" type="noConversion"/>
  </si>
  <si>
    <t>㈜신화테크</t>
    <phoneticPr fontId="15" type="noConversion"/>
  </si>
  <si>
    <t>2015-00003(2015-03-09)</t>
    <phoneticPr fontId="15" type="noConversion"/>
  </si>
  <si>
    <t>장정훈</t>
    <phoneticPr fontId="15" type="noConversion"/>
  </si>
  <si>
    <t>서북구 성환읍 복모3길 29</t>
    <phoneticPr fontId="15" type="noConversion"/>
  </si>
  <si>
    <t>041-588-8449</t>
  </si>
  <si>
    <t>㈜씨앤에스천안산업개발</t>
    <phoneticPr fontId="15" type="noConversion"/>
  </si>
  <si>
    <t>2015-00005(2015-04-07)</t>
    <phoneticPr fontId="15" type="noConversion"/>
  </si>
  <si>
    <t>서북구 성환읍 천안대로 2138</t>
    <phoneticPr fontId="15" type="noConversion"/>
  </si>
  <si>
    <t>041-583-9913</t>
  </si>
  <si>
    <t>해진환경</t>
    <phoneticPr fontId="15" type="noConversion"/>
  </si>
  <si>
    <t>2015-00006(2015-05-06)</t>
    <phoneticPr fontId="15" type="noConversion"/>
  </si>
  <si>
    <t>김상호</t>
    <phoneticPr fontId="15" type="noConversion"/>
  </si>
  <si>
    <t>서북구 성환읍 안궁3길 42</t>
    <phoneticPr fontId="15" type="noConversion"/>
  </si>
  <si>
    <t>041-581-4341</t>
  </si>
  <si>
    <t>성보환경</t>
    <phoneticPr fontId="15" type="noConversion"/>
  </si>
  <si>
    <t>2015-00009(2015-05-20)</t>
    <phoneticPr fontId="15" type="noConversion"/>
  </si>
  <si>
    <t>동남구 성남면 신사운전길 1</t>
    <phoneticPr fontId="15" type="noConversion"/>
  </si>
  <si>
    <t>성림자원</t>
    <phoneticPr fontId="15" type="noConversion"/>
  </si>
  <si>
    <t>2014-00041(2015-06-12)</t>
    <phoneticPr fontId="15" type="noConversion"/>
  </si>
  <si>
    <t>김태형</t>
    <phoneticPr fontId="15" type="noConversion"/>
  </si>
  <si>
    <t>서북구 성환읍 수향리 224-9</t>
    <phoneticPr fontId="15" type="noConversion"/>
  </si>
  <si>
    <t>070-4038-8851</t>
    <phoneticPr fontId="15" type="noConversion"/>
  </si>
  <si>
    <t>K.B철강</t>
    <phoneticPr fontId="15" type="noConversion"/>
  </si>
  <si>
    <t>2015-00013(2015-08-06)</t>
    <phoneticPr fontId="15" type="noConversion"/>
  </si>
  <si>
    <t>김정복</t>
    <phoneticPr fontId="15" type="noConversion"/>
  </si>
  <si>
    <t>동남구 목천읍 충절로 948-4</t>
    <phoneticPr fontId="15" type="noConversion"/>
  </si>
  <si>
    <t>041-621-6599</t>
  </si>
  <si>
    <t>범아자원상사</t>
    <phoneticPr fontId="15" type="noConversion"/>
  </si>
  <si>
    <t>2015-00015(2015-09-24)</t>
    <phoneticPr fontId="15" type="noConversion"/>
  </si>
  <si>
    <t>김균태</t>
    <phoneticPr fontId="15" type="noConversion"/>
  </si>
  <si>
    <t>서북구 직산읍 상덕로 179</t>
    <phoneticPr fontId="15" type="noConversion"/>
  </si>
  <si>
    <t>㈜경기스틸</t>
    <phoneticPr fontId="15" type="noConversion"/>
  </si>
  <si>
    <t>2015-00018(2015-11-19)</t>
    <phoneticPr fontId="15" type="noConversion"/>
  </si>
  <si>
    <t>우희동</t>
    <phoneticPr fontId="15" type="noConversion"/>
  </si>
  <si>
    <t>서북구 성환읍 복모3길 51</t>
    <phoneticPr fontId="15" type="noConversion"/>
  </si>
  <si>
    <t>능수환경자원</t>
    <phoneticPr fontId="15" type="noConversion"/>
  </si>
  <si>
    <t>2016-00005(2016.5.3)</t>
    <phoneticPr fontId="15" type="noConversion"/>
  </si>
  <si>
    <t>강복희</t>
    <phoneticPr fontId="15" type="noConversion"/>
  </si>
  <si>
    <t>동남구 병천면 충절로 1656</t>
    <phoneticPr fontId="15" type="noConversion"/>
  </si>
  <si>
    <t>041-562-0848</t>
    <phoneticPr fontId="15" type="noConversion"/>
  </si>
  <si>
    <t>동서환경자원</t>
    <phoneticPr fontId="15" type="noConversion"/>
  </si>
  <si>
    <t>2016-00009(2016.6.10)</t>
    <phoneticPr fontId="15" type="noConversion"/>
  </si>
  <si>
    <t>동상길</t>
    <phoneticPr fontId="15" type="noConversion"/>
  </si>
  <si>
    <t>동남구 목천읍 학수소사길 114</t>
    <phoneticPr fontId="15" type="noConversion"/>
  </si>
  <si>
    <t>041-569-3949</t>
    <phoneticPr fontId="15" type="noConversion"/>
  </si>
  <si>
    <t>대진자원</t>
    <phoneticPr fontId="15" type="noConversion"/>
  </si>
  <si>
    <t>2016-00016(2016.10.5)</t>
    <phoneticPr fontId="15" type="noConversion"/>
  </si>
  <si>
    <t>김진만</t>
    <phoneticPr fontId="15" type="noConversion"/>
  </si>
  <si>
    <t>서북구 직산읍 천안대로 1730</t>
    <phoneticPr fontId="15" type="noConversion"/>
  </si>
  <si>
    <t>041-587-5458</t>
    <phoneticPr fontId="15" type="noConversion"/>
  </si>
  <si>
    <t>미소산업</t>
    <phoneticPr fontId="15" type="noConversion"/>
  </si>
  <si>
    <t>2016-00017(2016.10.5)</t>
    <phoneticPr fontId="15" type="noConversion"/>
  </si>
  <si>
    <t>김진태</t>
    <phoneticPr fontId="15" type="noConversion"/>
  </si>
  <si>
    <t>동남구 수신면 발산1길 68</t>
    <phoneticPr fontId="15" type="noConversion"/>
  </si>
  <si>
    <t>공주시계</t>
    <phoneticPr fontId="15" type="noConversion"/>
  </si>
  <si>
    <t>공주시</t>
    <phoneticPr fontId="15" type="noConversion"/>
  </si>
  <si>
    <t>공주환경</t>
    <phoneticPr fontId="15" type="noConversion"/>
  </si>
  <si>
    <t>99-1(1999.01.07)</t>
    <phoneticPr fontId="15" type="noConversion"/>
  </si>
  <si>
    <t>윤명중</t>
    <phoneticPr fontId="15" type="noConversion"/>
  </si>
  <si>
    <t>탄천면안영리 468-10</t>
    <phoneticPr fontId="15" type="noConversion"/>
  </si>
  <si>
    <t>041-852-6498</t>
  </si>
  <si>
    <t>백제환경</t>
    <phoneticPr fontId="15" type="noConversion"/>
  </si>
  <si>
    <t>20-2(2000.06.16)</t>
    <phoneticPr fontId="15" type="noConversion"/>
  </si>
  <si>
    <t>홍성식</t>
    <phoneticPr fontId="15" type="noConversion"/>
  </si>
  <si>
    <t>의당면오룡리 26-3</t>
    <phoneticPr fontId="15" type="noConversion"/>
  </si>
  <si>
    <t>041-852-7222</t>
  </si>
  <si>
    <t>대길환경산업㈜</t>
    <phoneticPr fontId="15" type="noConversion"/>
  </si>
  <si>
    <t>2001-1(2001.04.19)</t>
    <phoneticPr fontId="15" type="noConversion"/>
  </si>
  <si>
    <t>조현묵</t>
    <phoneticPr fontId="15" type="noConversion"/>
  </si>
  <si>
    <t>이인면만수리 493</t>
    <phoneticPr fontId="15" type="noConversion"/>
  </si>
  <si>
    <t>041-856-3001</t>
  </si>
  <si>
    <t>전국환경</t>
    <phoneticPr fontId="15" type="noConversion"/>
  </si>
  <si>
    <t>2005-1(2005.06.04)</t>
    <phoneticPr fontId="15" type="noConversion"/>
  </si>
  <si>
    <t>유인철</t>
    <phoneticPr fontId="15" type="noConversion"/>
  </si>
  <si>
    <t>유구읍석남리 269-6</t>
    <phoneticPr fontId="15" type="noConversion"/>
  </si>
  <si>
    <t>041-841-3366</t>
  </si>
  <si>
    <t>신풍환경산업</t>
    <phoneticPr fontId="15" type="noConversion"/>
  </si>
  <si>
    <t>2005-2(2005.09.21)</t>
    <phoneticPr fontId="15" type="noConversion"/>
  </si>
  <si>
    <t>이노원</t>
    <phoneticPr fontId="15" type="noConversion"/>
  </si>
  <si>
    <t>신풍면산정리 143-4</t>
    <phoneticPr fontId="15" type="noConversion"/>
  </si>
  <si>
    <t>041-841-1104</t>
  </si>
  <si>
    <t>(합)칠칠공영</t>
    <phoneticPr fontId="15" type="noConversion"/>
  </si>
  <si>
    <t>2006-4(2006.10.31)</t>
    <phoneticPr fontId="15" type="noConversion"/>
  </si>
  <si>
    <t xml:space="preserve"> 신풍면 산정리</t>
  </si>
  <si>
    <t>㈜중앙이엔비</t>
    <phoneticPr fontId="15" type="noConversion"/>
  </si>
  <si>
    <t>2006-5(2006.11.02)</t>
    <phoneticPr fontId="15" type="noConversion"/>
  </si>
  <si>
    <t>최석림</t>
    <phoneticPr fontId="15" type="noConversion"/>
  </si>
  <si>
    <t>반포면공암리 427-1</t>
    <phoneticPr fontId="15" type="noConversion"/>
  </si>
  <si>
    <t>041-857-9701</t>
  </si>
  <si>
    <t>해성상사</t>
    <phoneticPr fontId="15" type="noConversion"/>
  </si>
  <si>
    <t>2007-1(2007.01.09)</t>
    <phoneticPr fontId="15" type="noConversion"/>
  </si>
  <si>
    <t>고장근</t>
    <phoneticPr fontId="15" type="noConversion"/>
  </si>
  <si>
    <t>의당면 수촌리 71</t>
    <phoneticPr fontId="15" type="noConversion"/>
  </si>
  <si>
    <t>041-854-3061</t>
  </si>
  <si>
    <t>2007-3(2007.05.18)</t>
    <phoneticPr fontId="15" type="noConversion"/>
  </si>
  <si>
    <t>조희석</t>
    <phoneticPr fontId="15" type="noConversion"/>
  </si>
  <si>
    <t>유구읍백교리 109-7</t>
    <phoneticPr fontId="15" type="noConversion"/>
  </si>
  <si>
    <t>041-841-8945</t>
  </si>
  <si>
    <t>공주종합자원</t>
    <phoneticPr fontId="15" type="noConversion"/>
  </si>
  <si>
    <t>2007-4(2007.05.21)</t>
    <phoneticPr fontId="15" type="noConversion"/>
  </si>
  <si>
    <t>강해숙</t>
    <phoneticPr fontId="15" type="noConversion"/>
  </si>
  <si>
    <t>계룡면화은리 55</t>
    <phoneticPr fontId="15" type="noConversion"/>
  </si>
  <si>
    <t>041-854-3505</t>
  </si>
  <si>
    <t>푸른환경(합)</t>
    <phoneticPr fontId="15" type="noConversion"/>
  </si>
  <si>
    <t>2007-5(2007.07.02)</t>
    <phoneticPr fontId="15" type="noConversion"/>
  </si>
  <si>
    <t>정안면석송리 147-2</t>
    <phoneticPr fontId="15" type="noConversion"/>
  </si>
  <si>
    <t>성보금속</t>
    <phoneticPr fontId="15" type="noConversion"/>
  </si>
  <si>
    <t>2007-6(2007.05.12)</t>
    <phoneticPr fontId="15" type="noConversion"/>
  </si>
  <si>
    <t>금동원</t>
    <phoneticPr fontId="15" type="noConversion"/>
  </si>
  <si>
    <t>장기면송선리 540-13</t>
    <phoneticPr fontId="15" type="noConversion"/>
  </si>
  <si>
    <t>041-881-5735</t>
    <phoneticPr fontId="15" type="noConversion"/>
  </si>
  <si>
    <t>천해자원</t>
    <phoneticPr fontId="15" type="noConversion"/>
  </si>
  <si>
    <t>2009-1(2009.01.09)</t>
    <phoneticPr fontId="15" type="noConversion"/>
  </si>
  <si>
    <t>조득현</t>
    <phoneticPr fontId="15" type="noConversion"/>
  </si>
  <si>
    <t>유구읍 석남리 244-1</t>
  </si>
  <si>
    <t>2010-2(2010.08.16)</t>
    <phoneticPr fontId="15" type="noConversion"/>
  </si>
  <si>
    <t>송진석</t>
    <phoneticPr fontId="15" type="noConversion"/>
  </si>
  <si>
    <t xml:space="preserve"> 의당면 청룡리 815-5</t>
  </si>
  <si>
    <t>041-881-9042</t>
    <phoneticPr fontId="15" type="noConversion"/>
  </si>
  <si>
    <t>부호환경</t>
    <phoneticPr fontId="15" type="noConversion"/>
  </si>
  <si>
    <t>2011-3(2011.08.17)</t>
    <phoneticPr fontId="15" type="noConversion"/>
  </si>
  <si>
    <t>정안면광정리262-3</t>
  </si>
  <si>
    <t>070-4157-6428</t>
    <phoneticPr fontId="15" type="noConversion"/>
  </si>
  <si>
    <t>2011-6(2011.12.19)</t>
    <phoneticPr fontId="15" type="noConversion"/>
  </si>
  <si>
    <t>반포면공암리 427-1</t>
    <phoneticPr fontId="6" type="noConversion"/>
  </si>
  <si>
    <t>041-857-9701</t>
    <phoneticPr fontId="15" type="noConversion"/>
  </si>
  <si>
    <t>청명환경</t>
    <phoneticPr fontId="15" type="noConversion"/>
  </si>
  <si>
    <t>2012-2(2012.03.29)</t>
    <phoneticPr fontId="15" type="noConversion"/>
  </si>
  <si>
    <t>정안면화봉리 81-1</t>
    <phoneticPr fontId="15" type="noConversion"/>
  </si>
  <si>
    <t>041-852-1133</t>
    <phoneticPr fontId="15" type="noConversion"/>
  </si>
  <si>
    <t>보령시계</t>
    <phoneticPr fontId="15" type="noConversion"/>
  </si>
  <si>
    <t>보령시</t>
    <phoneticPr fontId="15" type="noConversion"/>
  </si>
  <si>
    <t>(합)보령환경</t>
    <phoneticPr fontId="15" type="noConversion"/>
  </si>
  <si>
    <t>보령-2(1993.03.13)</t>
    <phoneticPr fontId="15" type="noConversion"/>
  </si>
  <si>
    <t>문영숙</t>
    <phoneticPr fontId="15" type="noConversion"/>
  </si>
  <si>
    <t xml:space="preserve"> 동대동 1184</t>
  </si>
  <si>
    <t>041-936-7202</t>
    <phoneticPr fontId="15" type="noConversion"/>
  </si>
  <si>
    <t>삼원환경산업㈜</t>
    <phoneticPr fontId="15" type="noConversion"/>
  </si>
  <si>
    <t>보령-1(1996.10.31)</t>
    <phoneticPr fontId="15" type="noConversion"/>
  </si>
  <si>
    <t>남궁 훈</t>
    <phoneticPr fontId="15" type="noConversion"/>
  </si>
  <si>
    <t xml:space="preserve"> 남포면 양항리 706</t>
  </si>
  <si>
    <t>041-931-1425</t>
    <phoneticPr fontId="15" type="noConversion"/>
  </si>
  <si>
    <t>㈜동부환경산업</t>
    <phoneticPr fontId="15" type="noConversion"/>
  </si>
  <si>
    <t>보령-5(2002.07.10)</t>
    <phoneticPr fontId="15" type="noConversion"/>
  </si>
  <si>
    <t>문경우</t>
    <phoneticPr fontId="15" type="noConversion"/>
  </si>
  <si>
    <t xml:space="preserve"> 대천동 1459</t>
  </si>
  <si>
    <t>041-935-3973</t>
    <phoneticPr fontId="15" type="noConversion"/>
  </si>
  <si>
    <t>㈜보령환경산업</t>
    <phoneticPr fontId="15" type="noConversion"/>
  </si>
  <si>
    <t>보령-27(2001.12.08)</t>
    <phoneticPr fontId="15" type="noConversion"/>
  </si>
  <si>
    <t>박홍전</t>
    <phoneticPr fontId="15" type="noConversion"/>
  </si>
  <si>
    <t xml:space="preserve"> 남포면 양항리 836-22</t>
  </si>
  <si>
    <t>041-931-3541</t>
    <phoneticPr fontId="15" type="noConversion"/>
  </si>
  <si>
    <t>㈜서해특수운송</t>
    <phoneticPr fontId="15" type="noConversion"/>
  </si>
  <si>
    <t>보령-29(2006.05.04)</t>
    <phoneticPr fontId="15" type="noConversion"/>
  </si>
  <si>
    <t>강정구</t>
    <phoneticPr fontId="15" type="noConversion"/>
  </si>
  <si>
    <t xml:space="preserve"> 중앙로 220(대천동)</t>
  </si>
  <si>
    <t>041-931-6070</t>
    <phoneticPr fontId="15" type="noConversion"/>
  </si>
  <si>
    <t>㈜보령이엔씨</t>
    <phoneticPr fontId="15" type="noConversion"/>
  </si>
  <si>
    <t>보령-25(2003.09.05)</t>
    <phoneticPr fontId="15" type="noConversion"/>
  </si>
  <si>
    <t>임은숙</t>
    <phoneticPr fontId="15" type="noConversion"/>
  </si>
  <si>
    <t xml:space="preserve">  웅천읍 산업단지길 39</t>
  </si>
  <si>
    <t>041-934-0416</t>
    <phoneticPr fontId="15" type="noConversion"/>
  </si>
  <si>
    <t>은포산업(주)</t>
    <phoneticPr fontId="15" type="noConversion"/>
  </si>
  <si>
    <t>2004-28(2004-1-2) 생활계
2011-4(2012.2-24) 배출시설계</t>
    <phoneticPr fontId="15" type="noConversion"/>
  </si>
  <si>
    <t>김영학</t>
    <phoneticPr fontId="15" type="noConversion"/>
  </si>
  <si>
    <t xml:space="preserve"> 주교면 울계큰길 66-1</t>
  </si>
  <si>
    <t>041-933-5885</t>
    <phoneticPr fontId="15" type="noConversion"/>
  </si>
  <si>
    <t>대림건설중기</t>
    <phoneticPr fontId="15" type="noConversion"/>
  </si>
  <si>
    <t>2010-2(2010.07.04)</t>
    <phoneticPr fontId="15" type="noConversion"/>
  </si>
  <si>
    <t>이미학</t>
    <phoneticPr fontId="15" type="noConversion"/>
  </si>
  <si>
    <t xml:space="preserve"> 주교면 울계큰길 381</t>
  </si>
  <si>
    <t>041-936-6705</t>
    <phoneticPr fontId="15" type="noConversion"/>
  </si>
  <si>
    <t>㈜풍천산업건설</t>
    <phoneticPr fontId="15" type="noConversion"/>
  </si>
  <si>
    <t>2009-3(2009.08.15)</t>
    <phoneticPr fontId="15" type="noConversion"/>
  </si>
  <si>
    <t>임광재</t>
    <phoneticPr fontId="15" type="noConversion"/>
  </si>
  <si>
    <t xml:space="preserve"> 웅천읍 대창증산로 11-10</t>
  </si>
  <si>
    <t>㈜서해종합물류</t>
    <phoneticPr fontId="15" type="noConversion"/>
  </si>
  <si>
    <t>2011-6(2012.5.18)</t>
    <phoneticPr fontId="15" type="noConversion"/>
  </si>
  <si>
    <t>이상철</t>
    <phoneticPr fontId="15" type="noConversion"/>
  </si>
  <si>
    <t xml:space="preserve"> 진등2길 11(명천동)</t>
  </si>
  <si>
    <t>041-932-5445</t>
    <phoneticPr fontId="15" type="noConversion"/>
  </si>
  <si>
    <t>보령해운개발㈜</t>
    <phoneticPr fontId="15" type="noConversion"/>
  </si>
  <si>
    <t>2011-2(2011.4.12)</t>
    <phoneticPr fontId="15" type="noConversion"/>
  </si>
  <si>
    <t>이규만</t>
    <phoneticPr fontId="15" type="noConversion"/>
  </si>
  <si>
    <t xml:space="preserve"> 주교면 토정로 1047-166</t>
  </si>
  <si>
    <t>041-931-7291</t>
    <phoneticPr fontId="15" type="noConversion"/>
  </si>
  <si>
    <t>㈜제이앤지대동</t>
    <phoneticPr fontId="15" type="noConversion"/>
  </si>
  <si>
    <t>2014-7(2014.9.9)</t>
    <phoneticPr fontId="15" type="noConversion"/>
  </si>
  <si>
    <t>김기승</t>
    <phoneticPr fontId="15" type="noConversion"/>
  </si>
  <si>
    <t xml:space="preserve"> 주교면 울계큰길 460</t>
  </si>
  <si>
    <t>041-931-8922</t>
    <phoneticPr fontId="15" type="noConversion"/>
  </si>
  <si>
    <t>㈜해양개발</t>
    <phoneticPr fontId="15" type="noConversion"/>
  </si>
  <si>
    <t>2014-1(2014.01.17)</t>
    <phoneticPr fontId="15" type="noConversion"/>
  </si>
  <si>
    <t>김혜경</t>
    <phoneticPr fontId="15" type="noConversion"/>
  </si>
  <si>
    <t xml:space="preserve"> 관촌1길 41</t>
  </si>
  <si>
    <t>041-932-3001</t>
    <phoneticPr fontId="15" type="noConversion"/>
  </si>
  <si>
    <t>개미건기</t>
    <phoneticPr fontId="15" type="noConversion"/>
  </si>
  <si>
    <t>2013-6(2013.10.10)</t>
    <phoneticPr fontId="15" type="noConversion"/>
  </si>
  <si>
    <t>이후길</t>
    <phoneticPr fontId="15" type="noConversion"/>
  </si>
  <si>
    <t xml:space="preserve"> 신설6길 15</t>
  </si>
  <si>
    <t>천하건기</t>
    <phoneticPr fontId="15" type="noConversion"/>
  </si>
  <si>
    <t>2013-1(2013.4.10)</t>
    <phoneticPr fontId="15" type="noConversion"/>
  </si>
  <si>
    <t>유승용</t>
    <phoneticPr fontId="15" type="noConversion"/>
  </si>
  <si>
    <t xml:space="preserve"> 봉황로 116</t>
  </si>
  <si>
    <t>보령자원기술㈜</t>
    <phoneticPr fontId="15" type="noConversion"/>
  </si>
  <si>
    <t>2014-5(2014.4.21)</t>
    <phoneticPr fontId="15" type="noConversion"/>
  </si>
  <si>
    <t>김영신</t>
    <phoneticPr fontId="15" type="noConversion"/>
  </si>
  <si>
    <t xml:space="preserve"> 주교면 토정로 651</t>
  </si>
  <si>
    <t>041-931-1311</t>
    <phoneticPr fontId="15" type="noConversion"/>
  </si>
  <si>
    <t>㈜삼일</t>
    <phoneticPr fontId="15" type="noConversion"/>
  </si>
  <si>
    <t>2010-3(2010.7.14)</t>
    <phoneticPr fontId="15" type="noConversion"/>
  </si>
  <si>
    <t>이용원</t>
    <phoneticPr fontId="15" type="noConversion"/>
  </si>
  <si>
    <t xml:space="preserve"> 주교면 토정로 662</t>
  </si>
  <si>
    <t>041-935-9151</t>
    <phoneticPr fontId="15" type="noConversion"/>
  </si>
  <si>
    <t>홍진씨엠티</t>
    <phoneticPr fontId="15" type="noConversion"/>
  </si>
  <si>
    <t>2014-8(2014-10-23)</t>
    <phoneticPr fontId="15" type="noConversion"/>
  </si>
  <si>
    <t>임정신</t>
    <phoneticPr fontId="15" type="noConversion"/>
  </si>
  <si>
    <t>02-338-5145</t>
    <phoneticPr fontId="15" type="noConversion"/>
  </si>
  <si>
    <t>아산시계</t>
    <phoneticPr fontId="15" type="noConversion"/>
  </si>
  <si>
    <t>아산시</t>
    <phoneticPr fontId="15" type="noConversion"/>
  </si>
  <si>
    <t>㈜우룡실업</t>
  </si>
  <si>
    <t>2000-01(92.7.13)</t>
  </si>
  <si>
    <t>이홍엽</t>
  </si>
  <si>
    <t>모종동 176</t>
  </si>
  <si>
    <t>041-544-2525</t>
  </si>
  <si>
    <t>청목환경㈜</t>
  </si>
  <si>
    <t>2000-09(99.11.12)</t>
  </si>
  <si>
    <t>김문기</t>
  </si>
  <si>
    <t>득산동 389</t>
  </si>
  <si>
    <t>041-532-1288</t>
  </si>
  <si>
    <t>㈜우리개발</t>
  </si>
  <si>
    <t>2003-02(03.3.29)</t>
  </si>
  <si>
    <t>박영란</t>
  </si>
  <si>
    <t>신창면 궁화리 166-19</t>
  </si>
  <si>
    <t>041-544-0552</t>
  </si>
  <si>
    <t>2006-02(06.10.30)
2004-01(04.8.30)</t>
    <phoneticPr fontId="15" type="noConversion"/>
  </si>
  <si>
    <t>이주섭</t>
  </si>
  <si>
    <t>순천향로 830</t>
  </si>
  <si>
    <t>041-547-2800</t>
  </si>
  <si>
    <t>㈜계양산업</t>
  </si>
  <si>
    <t>2005-03(05.8.19)</t>
  </si>
  <si>
    <t>신경희</t>
  </si>
  <si>
    <t>인주면 서해로 790</t>
  </si>
  <si>
    <t>041-543-0100</t>
  </si>
  <si>
    <t>㈜진영산업</t>
  </si>
  <si>
    <t>2011-02(11.4.19)
2007-01(07.6.25)</t>
    <phoneticPr fontId="15" type="noConversion"/>
  </si>
  <si>
    <t>이호철</t>
  </si>
  <si>
    <t>염치읍 송곡리 112-178</t>
  </si>
  <si>
    <t>041-533-7076</t>
  </si>
  <si>
    <t>대성물류㈜</t>
  </si>
  <si>
    <t>2007-06(07.12.11)</t>
  </si>
  <si>
    <t>장흥석</t>
  </si>
  <si>
    <t>좌부동 61-4</t>
  </si>
  <si>
    <t>041-534-1111</t>
  </si>
  <si>
    <t>㈜하나메탈코리아</t>
  </si>
  <si>
    <t>2008-03(08.8.27)</t>
  </si>
  <si>
    <t>조정식</t>
  </si>
  <si>
    <t>둔포면 둔포리 415-5</t>
  </si>
  <si>
    <t>041-532-8861</t>
  </si>
  <si>
    <t>㈜기산</t>
  </si>
  <si>
    <t>2009-02(09.10.9)</t>
  </si>
  <si>
    <t>김종석</t>
  </si>
  <si>
    <t>기산동 210-11</t>
  </si>
  <si>
    <t>041-533-7979</t>
  </si>
  <si>
    <t>㈜드림산업아산지점</t>
  </si>
  <si>
    <t>2009-03(09.12.18)</t>
  </si>
  <si>
    <t>노성호</t>
  </si>
  <si>
    <t>둔포면 둔포리 441-10</t>
  </si>
  <si>
    <t>041-532-8909</t>
  </si>
  <si>
    <t>에이피리싸이클링㈜</t>
  </si>
  <si>
    <t>2011-05(11.5.26)
2010-02(10.11.29)</t>
    <phoneticPr fontId="15" type="noConversion"/>
  </si>
  <si>
    <t>이문규</t>
  </si>
  <si>
    <t>배방읍 구령리 2-26</t>
  </si>
  <si>
    <t>041-548-8090</t>
  </si>
  <si>
    <t>환경과미래</t>
  </si>
  <si>
    <t>2011-01(11.4.21)</t>
  </si>
  <si>
    <t>김종식</t>
  </si>
  <si>
    <t>신창면 가덕리 312</t>
  </si>
  <si>
    <t>2011-07(11.7.20)</t>
  </si>
  <si>
    <t>김주열</t>
  </si>
  <si>
    <t>둔포면 둔포리 220-4</t>
  </si>
  <si>
    <t>041-532-9987</t>
  </si>
  <si>
    <t>동일비철금속</t>
  </si>
  <si>
    <t>2012-03(12.2.14)</t>
  </si>
  <si>
    <t>엄명수</t>
  </si>
  <si>
    <t>영인면 아산호로 692</t>
  </si>
  <si>
    <t>041-541-3021</t>
  </si>
  <si>
    <t>㈜디케이알</t>
    <phoneticPr fontId="15" type="noConversion"/>
  </si>
  <si>
    <t>2012-21(12.10.24)</t>
  </si>
  <si>
    <t>김헌환</t>
    <phoneticPr fontId="15" type="noConversion"/>
  </si>
  <si>
    <t>배방읍 북수리 687-23 아모르빌301호</t>
  </si>
  <si>
    <t>041-542-7022</t>
  </si>
  <si>
    <t>㈜유정산업</t>
  </si>
  <si>
    <t>2012-16(13.01.25)</t>
    <phoneticPr fontId="15" type="noConversion"/>
  </si>
  <si>
    <t>한화옥</t>
    <phoneticPr fontId="15" type="noConversion"/>
  </si>
  <si>
    <t xml:space="preserve"> 영인면 아산호로 746번길 124-7</t>
  </si>
  <si>
    <t>041-544-9707</t>
  </si>
  <si>
    <t>신원철강</t>
    <phoneticPr fontId="15" type="noConversion"/>
  </si>
  <si>
    <t>2013-23(13.01.25.)</t>
    <phoneticPr fontId="15" type="noConversion"/>
  </si>
  <si>
    <t>김원배</t>
    <phoneticPr fontId="15" type="noConversion"/>
  </si>
  <si>
    <t xml:space="preserve"> 영인면 토정샘로 68</t>
  </si>
  <si>
    <t>070-8833-3825</t>
  </si>
  <si>
    <t>대영상사</t>
    <phoneticPr fontId="15" type="noConversion"/>
  </si>
  <si>
    <t>2013-14(13.07.18.)</t>
    <phoneticPr fontId="15" type="noConversion"/>
  </si>
  <si>
    <t>이찬희</t>
    <phoneticPr fontId="15" type="noConversion"/>
  </si>
  <si>
    <t xml:space="preserve"> 둔포면 둔포리 460-3</t>
  </si>
  <si>
    <t>041-531-1585</t>
  </si>
  <si>
    <t>길상상사</t>
    <phoneticPr fontId="15" type="noConversion"/>
  </si>
  <si>
    <t>2013-30(13.08.23.)</t>
    <phoneticPr fontId="15" type="noConversion"/>
  </si>
  <si>
    <t>홍덕표</t>
    <phoneticPr fontId="15" type="noConversion"/>
  </si>
  <si>
    <t xml:space="preserve"> 둔포면운용리 353-2</t>
  </si>
  <si>
    <t>041-531-0821</t>
  </si>
  <si>
    <t>프라임미강㈜</t>
    <phoneticPr fontId="15" type="noConversion"/>
  </si>
  <si>
    <t>2013-37(13.09.17.)</t>
    <phoneticPr fontId="15" type="noConversion"/>
  </si>
  <si>
    <t>유택열</t>
    <phoneticPr fontId="15" type="noConversion"/>
  </si>
  <si>
    <t xml:space="preserve"> 영인면 역리 203-14</t>
  </si>
  <si>
    <t>041-544-0688</t>
  </si>
  <si>
    <t>㈜두경</t>
    <phoneticPr fontId="15" type="noConversion"/>
  </si>
  <si>
    <t>2013-38(13.11.14.)</t>
    <phoneticPr fontId="15" type="noConversion"/>
  </si>
  <si>
    <t>정두희</t>
    <phoneticPr fontId="15" type="noConversion"/>
  </si>
  <si>
    <t xml:space="preserve"> 시민로 234번길 12-4</t>
  </si>
  <si>
    <t>신명건설㈜</t>
    <phoneticPr fontId="15" type="noConversion"/>
  </si>
  <si>
    <t>2014-08(14.07.08.)</t>
    <phoneticPr fontId="15" type="noConversion"/>
  </si>
  <si>
    <t>김창종</t>
    <phoneticPr fontId="15" type="noConversion"/>
  </si>
  <si>
    <t xml:space="preserve"> 득산로 70</t>
  </si>
  <si>
    <t>041-533-1083</t>
  </si>
  <si>
    <t>(유)글러벌에스터</t>
    <phoneticPr fontId="15" type="noConversion"/>
  </si>
  <si>
    <t>2014-11(14.08.08.)</t>
    <phoneticPr fontId="15" type="noConversion"/>
  </si>
  <si>
    <t>이경재</t>
    <phoneticPr fontId="15" type="noConversion"/>
  </si>
  <si>
    <t xml:space="preserve"> 인주면 아산만로 1701</t>
  </si>
  <si>
    <t>041-547-1485</t>
  </si>
  <si>
    <t>㈜새늘산업</t>
    <phoneticPr fontId="15" type="noConversion"/>
  </si>
  <si>
    <t>2015-15(14.11.06.)</t>
    <phoneticPr fontId="15" type="noConversion"/>
  </si>
  <si>
    <t>김종태</t>
    <phoneticPr fontId="15" type="noConversion"/>
  </si>
  <si>
    <t xml:space="preserve"> 둔포면 아산밸리로 304-4</t>
  </si>
  <si>
    <t>070-5001-0821</t>
  </si>
  <si>
    <t>세웅종합물류㈜</t>
    <phoneticPr fontId="15" type="noConversion"/>
  </si>
  <si>
    <t>2014-18(14.12.11.)</t>
    <phoneticPr fontId="15" type="noConversion"/>
  </si>
  <si>
    <t>김태종</t>
    <phoneticPr fontId="15" type="noConversion"/>
  </si>
  <si>
    <t xml:space="preserve"> 영인면 장영실로 619</t>
  </si>
  <si>
    <t>041-585-3033</t>
  </si>
  <si>
    <t>송원알앤씨㈜</t>
    <phoneticPr fontId="15" type="noConversion"/>
  </si>
  <si>
    <t>2012-24(15.02.03.)</t>
    <phoneticPr fontId="15" type="noConversion"/>
  </si>
  <si>
    <t>전명완</t>
    <phoneticPr fontId="15" type="noConversion"/>
  </si>
  <si>
    <t xml:space="preserve"> 염치읍 아산로 671번길 5-29</t>
  </si>
  <si>
    <t>041-534-7063</t>
    <phoneticPr fontId="15" type="noConversion"/>
  </si>
  <si>
    <t>서연환경</t>
    <phoneticPr fontId="15" type="noConversion"/>
  </si>
  <si>
    <t>2015-03(15.01.16.)</t>
    <phoneticPr fontId="15" type="noConversion"/>
  </si>
  <si>
    <t>장병선</t>
    <phoneticPr fontId="15" type="noConversion"/>
  </si>
  <si>
    <t xml:space="preserve"> 둔포면 둔포로 23</t>
  </si>
  <si>
    <t>대연더블유앤디㈜</t>
    <phoneticPr fontId="15" type="noConversion"/>
  </si>
  <si>
    <t>2009-04(09.09.17)</t>
    <phoneticPr fontId="15" type="noConversion"/>
  </si>
  <si>
    <t xml:space="preserve"> 둔포면 아산호로 1198</t>
  </si>
  <si>
    <t>041-547-7090</t>
  </si>
  <si>
    <t>㈜동신자원</t>
    <phoneticPr fontId="15" type="noConversion"/>
  </si>
  <si>
    <t>2015-04(15.06.09.)</t>
    <phoneticPr fontId="15" type="noConversion"/>
  </si>
  <si>
    <t>임종완</t>
    <phoneticPr fontId="15" type="noConversion"/>
  </si>
  <si>
    <t xml:space="preserve"> 염치읍 동정길 8</t>
  </si>
  <si>
    <t>041-548-2234</t>
  </si>
  <si>
    <t>하이그린</t>
    <phoneticPr fontId="15" type="noConversion"/>
  </si>
  <si>
    <t>2015-12(15.10.05.)</t>
    <phoneticPr fontId="15" type="noConversion"/>
  </si>
  <si>
    <t>최종원</t>
    <phoneticPr fontId="15" type="noConversion"/>
  </si>
  <si>
    <t xml:space="preserve"> 영인면 윤보선로142번길 49</t>
  </si>
  <si>
    <t>041-532-7538</t>
  </si>
  <si>
    <t>혜성환경자원</t>
    <phoneticPr fontId="15" type="noConversion"/>
  </si>
  <si>
    <t>2015-13(15.11.02.)</t>
    <phoneticPr fontId="15" type="noConversion"/>
  </si>
  <si>
    <t>김영철</t>
    <phoneticPr fontId="15" type="noConversion"/>
  </si>
  <si>
    <t xml:space="preserve"> 인주면 신성리 186-33</t>
  </si>
  <si>
    <t>041-532-2436</t>
  </si>
  <si>
    <t>푸른기업</t>
    <phoneticPr fontId="15" type="noConversion"/>
  </si>
  <si>
    <t>2015-14(15.11.10.)</t>
    <phoneticPr fontId="15" type="noConversion"/>
  </si>
  <si>
    <t>임동준</t>
    <phoneticPr fontId="15" type="noConversion"/>
  </si>
  <si>
    <t xml:space="preserve"> 신창면 온천대로1092번길 29-14</t>
  </si>
  <si>
    <t>041-532-9722</t>
  </si>
  <si>
    <t>청원 주식회사</t>
    <phoneticPr fontId="15" type="noConversion"/>
  </si>
  <si>
    <t>2015-15(15.11.10.)</t>
    <phoneticPr fontId="15" type="noConversion"/>
  </si>
  <si>
    <t>이기완</t>
    <phoneticPr fontId="15" type="noConversion"/>
  </si>
  <si>
    <t xml:space="preserve"> 신창면 순천향로 22, E401호</t>
  </si>
  <si>
    <t>041-944-2268</t>
  </si>
  <si>
    <t>㈜드림산업아산지점</t>
    <phoneticPr fontId="15" type="noConversion"/>
  </si>
  <si>
    <t>2016-11(16.9.9)</t>
    <phoneticPr fontId="15" type="noConversion"/>
  </si>
  <si>
    <t>㈜하이그린</t>
    <phoneticPr fontId="15" type="noConversion"/>
  </si>
  <si>
    <t>2016-19(16.12.30.)</t>
    <phoneticPr fontId="15" type="noConversion"/>
  </si>
  <si>
    <t>찬찬상사</t>
    <phoneticPr fontId="15" type="noConversion"/>
  </si>
  <si>
    <t>2016-1(16.2.1.)</t>
    <phoneticPr fontId="15" type="noConversion"/>
  </si>
  <si>
    <t>김월찬</t>
    <phoneticPr fontId="15" type="noConversion"/>
  </si>
  <si>
    <t>둔포면 신남길 5</t>
    <phoneticPr fontId="15" type="noConversion"/>
  </si>
  <si>
    <t>041-532-9722</t>
    <phoneticPr fontId="15" type="noConversion"/>
  </si>
  <si>
    <t>㈜신용</t>
    <phoneticPr fontId="15" type="noConversion"/>
  </si>
  <si>
    <t>2016-2(16.2.1.)</t>
    <phoneticPr fontId="15" type="noConversion"/>
  </si>
  <si>
    <t>김상진</t>
    <phoneticPr fontId="15" type="noConversion"/>
  </si>
  <si>
    <t>염치읍 석정리 213-1</t>
    <phoneticPr fontId="15" type="noConversion"/>
  </si>
  <si>
    <t>부경스틸</t>
    <phoneticPr fontId="15" type="noConversion"/>
  </si>
  <si>
    <t>2016-4(16.3.29.)</t>
    <phoneticPr fontId="15" type="noConversion"/>
  </si>
  <si>
    <t>서상수</t>
    <phoneticPr fontId="15" type="noConversion"/>
  </si>
  <si>
    <t>염치읍 아산로 625-14</t>
    <phoneticPr fontId="15" type="noConversion"/>
  </si>
  <si>
    <t>2016-5(16.6.11.)</t>
    <phoneticPr fontId="15" type="noConversion"/>
  </si>
  <si>
    <t>최종인</t>
    <phoneticPr fontId="15" type="noConversion"/>
  </si>
  <si>
    <t>음봉면 월산로 133</t>
    <phoneticPr fontId="15" type="noConversion"/>
  </si>
  <si>
    <t>㈜유진환경</t>
    <phoneticPr fontId="15" type="noConversion"/>
  </si>
  <si>
    <t>2016-7(16.5.24.)</t>
    <phoneticPr fontId="15" type="noConversion"/>
  </si>
  <si>
    <t>유진형</t>
    <phoneticPr fontId="15" type="noConversion"/>
  </si>
  <si>
    <t>삼동로70번길 12, 1층 102호(모종동)</t>
    <phoneticPr fontId="15" type="noConversion"/>
  </si>
  <si>
    <t>원진환경</t>
    <phoneticPr fontId="15" type="noConversion"/>
  </si>
  <si>
    <t>2016-10(16.6.23.)</t>
    <phoneticPr fontId="15" type="noConversion"/>
  </si>
  <si>
    <t>윤금자</t>
    <phoneticPr fontId="15" type="noConversion"/>
  </si>
  <si>
    <t>삼동로70번길 5, 1층 402호(모종동)</t>
    <phoneticPr fontId="15" type="noConversion"/>
  </si>
  <si>
    <t>제이피환경㈜아산지점</t>
    <phoneticPr fontId="15" type="noConversion"/>
  </si>
  <si>
    <t>2016-12(16.9.9)</t>
    <phoneticPr fontId="15" type="noConversion"/>
  </si>
  <si>
    <t>박은미</t>
    <phoneticPr fontId="15" type="noConversion"/>
  </si>
  <si>
    <t>삼동로70번길 5, 1층 403호(모종동)</t>
    <phoneticPr fontId="15" type="noConversion"/>
  </si>
  <si>
    <t>서산시계</t>
    <phoneticPr fontId="15" type="noConversion"/>
  </si>
  <si>
    <t>서산시</t>
    <phoneticPr fontId="15" type="noConversion"/>
  </si>
  <si>
    <t>서청환경</t>
    <phoneticPr fontId="15" type="noConversion"/>
  </si>
  <si>
    <t>1997-2
(97.10.06)</t>
    <phoneticPr fontId="15" type="noConversion"/>
  </si>
  <si>
    <t>김종열</t>
    <phoneticPr fontId="15" type="noConversion"/>
  </si>
  <si>
    <t>읍내동 61-1</t>
    <phoneticPr fontId="15" type="noConversion"/>
  </si>
  <si>
    <t>041-665-0320</t>
  </si>
  <si>
    <t>오산환경</t>
    <phoneticPr fontId="15" type="noConversion"/>
  </si>
  <si>
    <t>1997-3
(97.10.08)</t>
    <phoneticPr fontId="15" type="noConversion"/>
  </si>
  <si>
    <t>명영호</t>
    <phoneticPr fontId="15" type="noConversion"/>
  </si>
  <si>
    <t>동문동 255-15</t>
    <phoneticPr fontId="15" type="noConversion"/>
  </si>
  <si>
    <t>041-665-9970</t>
  </si>
  <si>
    <t>통인환경물류㈜</t>
    <phoneticPr fontId="15" type="noConversion"/>
  </si>
  <si>
    <t>2008-03
(08.04.21)</t>
    <phoneticPr fontId="15" type="noConversion"/>
  </si>
  <si>
    <t>조병칠</t>
    <phoneticPr fontId="15" type="noConversion"/>
  </si>
  <si>
    <t>지곡면 대요리 386-20</t>
    <phoneticPr fontId="15" type="noConversion"/>
  </si>
  <si>
    <t>041-662-3113</t>
  </si>
  <si>
    <t>대명종합환경산업㈜</t>
    <phoneticPr fontId="15" type="noConversion"/>
  </si>
  <si>
    <t>04-03
(01.04.18)</t>
    <phoneticPr fontId="15" type="noConversion"/>
  </si>
  <si>
    <t>음암면 신장리 165-4</t>
    <phoneticPr fontId="15" type="noConversion"/>
  </si>
  <si>
    <t>041-664-7456</t>
  </si>
  <si>
    <t>㈜서광하이테크</t>
    <phoneticPr fontId="15" type="noConversion"/>
  </si>
  <si>
    <t>99-3
(10.05.10)</t>
    <phoneticPr fontId="15" type="noConversion"/>
  </si>
  <si>
    <t>홍성기</t>
    <phoneticPr fontId="15" type="noConversion"/>
  </si>
  <si>
    <t>지곡면 대요리 323-2</t>
    <phoneticPr fontId="15" type="noConversion"/>
  </si>
  <si>
    <t>041-663-7052</t>
  </si>
  <si>
    <t>연합환경㈜</t>
    <phoneticPr fontId="15" type="noConversion"/>
  </si>
  <si>
    <t>2009-6
(03.12.02)</t>
    <phoneticPr fontId="15" type="noConversion"/>
  </si>
  <si>
    <t>송인복</t>
    <phoneticPr fontId="15" type="noConversion"/>
  </si>
  <si>
    <t>동문동 276-14</t>
    <phoneticPr fontId="15" type="noConversion"/>
  </si>
  <si>
    <t>041-669-8388</t>
  </si>
  <si>
    <t>04-0
(04.07.12)</t>
    <phoneticPr fontId="15" type="noConversion"/>
  </si>
  <si>
    <t>양정목</t>
    <phoneticPr fontId="15" type="noConversion"/>
  </si>
  <si>
    <t>대산읍 대로리 산93-7</t>
    <phoneticPr fontId="15" type="noConversion"/>
  </si>
  <si>
    <t>041-664-8640</t>
  </si>
  <si>
    <t>㈜대경산업</t>
    <phoneticPr fontId="15" type="noConversion"/>
  </si>
  <si>
    <t>2005-2
(05.04.13)</t>
    <phoneticPr fontId="15" type="noConversion"/>
  </si>
  <si>
    <t>김윤용</t>
    <phoneticPr fontId="15" type="noConversion"/>
  </si>
  <si>
    <t>음암면 탑곡리 738-1</t>
    <phoneticPr fontId="15" type="noConversion"/>
  </si>
  <si>
    <t>041-667-5158</t>
  </si>
  <si>
    <t>㈜한국포조텍</t>
    <phoneticPr fontId="15" type="noConversion"/>
  </si>
  <si>
    <t>95-3
(05.06.20)</t>
    <phoneticPr fontId="15" type="noConversion"/>
  </si>
  <si>
    <t>권승안</t>
    <phoneticPr fontId="15" type="noConversion"/>
  </si>
  <si>
    <t>수석동 수석산업단지내</t>
    <phoneticPr fontId="15" type="noConversion"/>
  </si>
  <si>
    <t>041-663-0490</t>
  </si>
  <si>
    <t>라이스산업</t>
    <phoneticPr fontId="15" type="noConversion"/>
  </si>
  <si>
    <t>2005-05
(05.10.14)</t>
    <phoneticPr fontId="15" type="noConversion"/>
  </si>
  <si>
    <t>이해정</t>
    <phoneticPr fontId="15" type="noConversion"/>
  </si>
  <si>
    <t>읍내동 144-1 서부상가 2-30</t>
    <phoneticPr fontId="15" type="noConversion"/>
  </si>
  <si>
    <t>041-669-2977</t>
  </si>
  <si>
    <t>청천코리아</t>
    <phoneticPr fontId="15" type="noConversion"/>
  </si>
  <si>
    <t>2011-03
(06.04.14)</t>
    <phoneticPr fontId="15" type="noConversion"/>
  </si>
  <si>
    <t>조복희</t>
    <phoneticPr fontId="15" type="noConversion"/>
  </si>
  <si>
    <t>인지면 남정리 235</t>
    <phoneticPr fontId="15" type="noConversion"/>
  </si>
  <si>
    <t>041-681-7077</t>
  </si>
  <si>
    <t>청록환경자원㈜</t>
    <phoneticPr fontId="15" type="noConversion"/>
  </si>
  <si>
    <t>94-01
(04.06.28)</t>
    <phoneticPr fontId="15" type="noConversion"/>
  </si>
  <si>
    <t>심선종</t>
    <phoneticPr fontId="15" type="noConversion"/>
  </si>
  <si>
    <t>장동 72-5</t>
    <phoneticPr fontId="15" type="noConversion"/>
  </si>
  <si>
    <t>041-668-4742</t>
  </si>
  <si>
    <t>성진자원</t>
    <phoneticPr fontId="15" type="noConversion"/>
  </si>
  <si>
    <t>2007-01
(07.05.14)</t>
    <phoneticPr fontId="15" type="noConversion"/>
  </si>
  <si>
    <t>이상원</t>
    <phoneticPr fontId="15" type="noConversion"/>
  </si>
  <si>
    <t>운산면 여미리 312-6</t>
    <phoneticPr fontId="15" type="noConversion"/>
  </si>
  <si>
    <t>041-662-7485</t>
  </si>
  <si>
    <t>신명철강</t>
    <phoneticPr fontId="15" type="noConversion"/>
  </si>
  <si>
    <t>2010-02
(10.01.26)</t>
    <phoneticPr fontId="15" type="noConversion"/>
  </si>
  <si>
    <t>김순옥</t>
    <phoneticPr fontId="15" type="noConversion"/>
  </si>
  <si>
    <t>대산읍 대산리 120-3</t>
    <phoneticPr fontId="15" type="noConversion"/>
  </si>
  <si>
    <t>041-681-5280</t>
  </si>
  <si>
    <t>제일마대상사</t>
    <phoneticPr fontId="15" type="noConversion"/>
  </si>
  <si>
    <t>2008-01
(08.01.25)</t>
    <phoneticPr fontId="15" type="noConversion"/>
  </si>
  <si>
    <t>수석동 460-3</t>
    <phoneticPr fontId="15" type="noConversion"/>
  </si>
  <si>
    <t>041-665-0067</t>
  </si>
  <si>
    <t>대산실업</t>
    <phoneticPr fontId="15" type="noConversion"/>
  </si>
  <si>
    <t>2008-02
(08.04.21)</t>
    <phoneticPr fontId="15" type="noConversion"/>
  </si>
  <si>
    <t>표월순</t>
    <phoneticPr fontId="15" type="noConversion"/>
  </si>
  <si>
    <t>대산읍 독곳리 27-5</t>
    <phoneticPr fontId="15" type="noConversion"/>
  </si>
  <si>
    <t>041-667-1830</t>
  </si>
  <si>
    <t>세미철강㈜</t>
  </si>
  <si>
    <t>2010-04
(10.10.13)</t>
    <phoneticPr fontId="15" type="noConversion"/>
  </si>
  <si>
    <t>유창환</t>
  </si>
  <si>
    <t>음암면 도당리 1306-10 (2층)</t>
  </si>
  <si>
    <t>041-669-9333</t>
  </si>
  <si>
    <t>㈜서산환경</t>
  </si>
  <si>
    <t>2010-05
(10.07.22)</t>
    <phoneticPr fontId="15" type="noConversion"/>
  </si>
  <si>
    <t>김재식</t>
  </si>
  <si>
    <t>오남동 482-1번지</t>
  </si>
  <si>
    <t>041-663-0591</t>
  </si>
  <si>
    <t>대산종합물류</t>
  </si>
  <si>
    <t>2011-01
('11.01.18)</t>
    <phoneticPr fontId="15" type="noConversion"/>
  </si>
  <si>
    <t>한일희</t>
  </si>
  <si>
    <t>대산읍 독곳리 산5-2</t>
  </si>
  <si>
    <t>041-667-4646</t>
  </si>
  <si>
    <t>태경상사</t>
  </si>
  <si>
    <t>2011-02
(11.01.19)</t>
    <phoneticPr fontId="15" type="noConversion"/>
  </si>
  <si>
    <t>이상만</t>
  </si>
  <si>
    <t>음암면 부산리 471</t>
  </si>
  <si>
    <t>041-681-9555</t>
  </si>
  <si>
    <t>유진금속</t>
  </si>
  <si>
    <t>2011-03
(11.03.10)</t>
    <phoneticPr fontId="15" type="noConversion"/>
  </si>
  <si>
    <t>정주원</t>
  </si>
  <si>
    <t>인지면 둔당리 118-6</t>
  </si>
  <si>
    <t>041-665-2687</t>
  </si>
  <si>
    <t>조은이엔지㈜</t>
  </si>
  <si>
    <t>2011-04
(11.03.10)</t>
    <phoneticPr fontId="15" type="noConversion"/>
  </si>
  <si>
    <t>박상목</t>
  </si>
  <si>
    <t>읍내동 583-12(2층) 206호</t>
  </si>
  <si>
    <t>041-681-8899</t>
  </si>
  <si>
    <t>㈜대한환경</t>
  </si>
  <si>
    <t>2011-05
(11.08.04)</t>
    <phoneticPr fontId="15" type="noConversion"/>
  </si>
  <si>
    <t>황선정</t>
  </si>
  <si>
    <t>대산읍 화곡리 59-4번지</t>
  </si>
  <si>
    <t>041-666-8500</t>
  </si>
  <si>
    <t>2011-05
(11.09.01)</t>
    <phoneticPr fontId="15" type="noConversion"/>
  </si>
  <si>
    <t>2011-08
(11.10.31)</t>
    <phoneticPr fontId="15" type="noConversion"/>
  </si>
  <si>
    <t>김종노</t>
  </si>
  <si>
    <t>대산읍 영탑리 560-8번지</t>
  </si>
  <si>
    <t>041-663-1786</t>
  </si>
  <si>
    <t>서산자원</t>
    <phoneticPr fontId="15" type="noConversion"/>
  </si>
  <si>
    <t>2012-01
(12.1.17)</t>
    <phoneticPr fontId="15" type="noConversion"/>
  </si>
  <si>
    <t>김순자</t>
    <phoneticPr fontId="15" type="noConversion"/>
  </si>
  <si>
    <t>음암면 도당리 1398-1</t>
    <phoneticPr fontId="15" type="noConversion"/>
  </si>
  <si>
    <t>041-668-1078</t>
  </si>
  <si>
    <t>가나자원</t>
    <phoneticPr fontId="15" type="noConversion"/>
  </si>
  <si>
    <t>2012-02
(12.2.20)</t>
    <phoneticPr fontId="15" type="noConversion"/>
  </si>
  <si>
    <t>정미순</t>
    <phoneticPr fontId="15" type="noConversion"/>
  </si>
  <si>
    <t>장동 321번지 5호 2</t>
    <phoneticPr fontId="15" type="noConversion"/>
  </si>
  <si>
    <t>041-668-1254</t>
  </si>
  <si>
    <t>천수환경</t>
    <phoneticPr fontId="15" type="noConversion"/>
  </si>
  <si>
    <t>2012-03
(12.3.22)</t>
    <phoneticPr fontId="15" type="noConversion"/>
  </si>
  <si>
    <t>박인수</t>
    <phoneticPr fontId="15" type="noConversion"/>
  </si>
  <si>
    <t>동서1로 107(석남동)</t>
    <phoneticPr fontId="15" type="noConversion"/>
  </si>
  <si>
    <t>지티비스</t>
    <phoneticPr fontId="15" type="noConversion"/>
  </si>
  <si>
    <t>2012-04
(12.5.23)</t>
    <phoneticPr fontId="15" type="noConversion"/>
  </si>
  <si>
    <t>주옥용</t>
    <phoneticPr fontId="15" type="noConversion"/>
  </si>
  <si>
    <t>대산읍 화곡리 850</t>
    <phoneticPr fontId="15" type="noConversion"/>
  </si>
  <si>
    <t>041-688-9114</t>
  </si>
  <si>
    <t>삼성자원</t>
    <phoneticPr fontId="15" type="noConversion"/>
  </si>
  <si>
    <t>2012-05
(12.6.18)</t>
    <phoneticPr fontId="15" type="noConversion"/>
  </si>
  <si>
    <t>이순례</t>
    <phoneticPr fontId="15" type="noConversion"/>
  </si>
  <si>
    <t>대산읍 대로리 181-27</t>
    <phoneticPr fontId="15" type="noConversion"/>
  </si>
  <si>
    <t>041-669-8945</t>
  </si>
  <si>
    <t>삼형농장</t>
    <phoneticPr fontId="15" type="noConversion"/>
  </si>
  <si>
    <t>2012-06
(12.6.29)</t>
    <phoneticPr fontId="15" type="noConversion"/>
  </si>
  <si>
    <t>김영식</t>
    <phoneticPr fontId="15" type="noConversion"/>
  </si>
  <si>
    <t>대산읍 대로리 181</t>
    <phoneticPr fontId="15" type="noConversion"/>
  </si>
  <si>
    <t>㈜동아자원</t>
    <phoneticPr fontId="15" type="noConversion"/>
  </si>
  <si>
    <t>2012-07
(12.7.27)</t>
    <phoneticPr fontId="15" type="noConversion"/>
  </si>
  <si>
    <t>최선영</t>
    <phoneticPr fontId="15" type="noConversion"/>
  </si>
  <si>
    <t>장동 377</t>
    <phoneticPr fontId="15" type="noConversion"/>
  </si>
  <si>
    <t>041-668-7743</t>
  </si>
  <si>
    <t>논산시계</t>
    <phoneticPr fontId="15" type="noConversion"/>
  </si>
  <si>
    <t>논산시</t>
    <phoneticPr fontId="15" type="noConversion"/>
  </si>
  <si>
    <t>논산기업㈜</t>
    <phoneticPr fontId="15" type="noConversion"/>
  </si>
  <si>
    <t>생활-1
(00.12.30.)</t>
    <phoneticPr fontId="15" type="noConversion"/>
  </si>
  <si>
    <t>김순태</t>
    <phoneticPr fontId="15" type="noConversion"/>
  </si>
  <si>
    <t>광석면 산동리 88-6</t>
    <phoneticPr fontId="15" type="noConversion"/>
  </si>
  <si>
    <t>041-736-6628</t>
  </si>
  <si>
    <t>(주)두리환경</t>
    <phoneticPr fontId="15" type="noConversion"/>
  </si>
  <si>
    <t>생활-2
(00.12.30.)</t>
    <phoneticPr fontId="15" type="noConversion"/>
  </si>
  <si>
    <t>양두진</t>
    <phoneticPr fontId="15" type="noConversion"/>
  </si>
  <si>
    <t>연무읍 안심리 1102-9</t>
    <phoneticPr fontId="15" type="noConversion"/>
  </si>
  <si>
    <t>041-741-9211</t>
  </si>
  <si>
    <t>(합)대성금속환경</t>
    <phoneticPr fontId="15" type="noConversion"/>
  </si>
  <si>
    <t>25
(04.12.22.)</t>
    <phoneticPr fontId="15" type="noConversion"/>
  </si>
  <si>
    <t>이영호</t>
    <phoneticPr fontId="15" type="noConversion"/>
  </si>
  <si>
    <t>광석면 왕전리 332-1</t>
    <phoneticPr fontId="15" type="noConversion"/>
  </si>
  <si>
    <t>041-734-5390</t>
  </si>
  <si>
    <t>하얀환경개발㈜</t>
    <phoneticPr fontId="15" type="noConversion"/>
  </si>
  <si>
    <t>14
(01.12.13.)</t>
    <phoneticPr fontId="15" type="noConversion"/>
  </si>
  <si>
    <t>박희성</t>
    <phoneticPr fontId="15" type="noConversion"/>
  </si>
  <si>
    <t>내동 712</t>
    <phoneticPr fontId="15" type="noConversion"/>
  </si>
  <si>
    <t>041-734-9876</t>
  </si>
  <si>
    <t>날개자원운송㈜</t>
    <phoneticPr fontId="15" type="noConversion"/>
  </si>
  <si>
    <t>4
(97.06.13.)</t>
    <phoneticPr fontId="15" type="noConversion"/>
  </si>
  <si>
    <t>벌곡면 신양리 404-1</t>
    <phoneticPr fontId="15" type="noConversion"/>
  </si>
  <si>
    <t>041-733-7024</t>
  </si>
  <si>
    <t>㈜세원</t>
    <phoneticPr fontId="15" type="noConversion"/>
  </si>
  <si>
    <t>6
(98.12.28.)</t>
    <phoneticPr fontId="15" type="noConversion"/>
  </si>
  <si>
    <t>이완규</t>
    <phoneticPr fontId="15" type="noConversion"/>
  </si>
  <si>
    <t>내동 430-8</t>
    <phoneticPr fontId="15" type="noConversion"/>
  </si>
  <si>
    <t>041-735-2064</t>
  </si>
  <si>
    <t>전진개발</t>
    <phoneticPr fontId="15" type="noConversion"/>
  </si>
  <si>
    <t>10
(99.12.04.)</t>
    <phoneticPr fontId="15" type="noConversion"/>
  </si>
  <si>
    <t>신경철</t>
    <phoneticPr fontId="15" type="noConversion"/>
  </si>
  <si>
    <t>내동 73-5</t>
    <phoneticPr fontId="15" type="noConversion"/>
  </si>
  <si>
    <t>041-735-1505</t>
  </si>
  <si>
    <t>늘푸른환경</t>
    <phoneticPr fontId="15" type="noConversion"/>
  </si>
  <si>
    <t>31
(06.12.19.)</t>
    <phoneticPr fontId="15" type="noConversion"/>
  </si>
  <si>
    <t>장재선</t>
    <phoneticPr fontId="15" type="noConversion"/>
  </si>
  <si>
    <t>부창동 337-1</t>
    <phoneticPr fontId="15" type="noConversion"/>
  </si>
  <si>
    <t>041-735-6894</t>
  </si>
  <si>
    <t>32
(07.03.08.)</t>
    <phoneticPr fontId="15" type="noConversion"/>
  </si>
  <si>
    <t>김주희</t>
    <phoneticPr fontId="15" type="noConversion"/>
  </si>
  <si>
    <t>은진면 시묘리 552</t>
    <phoneticPr fontId="15" type="noConversion"/>
  </si>
  <si>
    <t>041-742-8987</t>
  </si>
  <si>
    <t>논산유리산업</t>
    <phoneticPr fontId="15" type="noConversion"/>
  </si>
  <si>
    <t>33
(07.07.11.)</t>
    <phoneticPr fontId="15" type="noConversion"/>
  </si>
  <si>
    <t>임동환</t>
    <phoneticPr fontId="15" type="noConversion"/>
  </si>
  <si>
    <t>내동 53-49</t>
    <phoneticPr fontId="15" type="noConversion"/>
  </si>
  <si>
    <t>041-742-8525</t>
  </si>
  <si>
    <t>영진환경산업㈜</t>
    <phoneticPr fontId="15" type="noConversion"/>
  </si>
  <si>
    <t>43
(10.02.22.)</t>
    <phoneticPr fontId="15" type="noConversion"/>
  </si>
  <si>
    <t>천광식</t>
    <phoneticPr fontId="15" type="noConversion"/>
  </si>
  <si>
    <t>등화동741-10</t>
    <phoneticPr fontId="15" type="noConversion"/>
  </si>
  <si>
    <t>041-734-8642</t>
  </si>
  <si>
    <t>엔비로</t>
    <phoneticPr fontId="15" type="noConversion"/>
  </si>
  <si>
    <t>39
(08.01.31.)</t>
    <phoneticPr fontId="15" type="noConversion"/>
  </si>
  <si>
    <t>전분선</t>
    <phoneticPr fontId="15" type="noConversion"/>
  </si>
  <si>
    <t>은진면 와야리 135-4</t>
    <phoneticPr fontId="15" type="noConversion"/>
  </si>
  <si>
    <t>041-736-8970</t>
  </si>
  <si>
    <t>두레환경㈜</t>
    <phoneticPr fontId="15" type="noConversion"/>
  </si>
  <si>
    <t>13
(01.02.19.)</t>
    <phoneticPr fontId="15" type="noConversion"/>
  </si>
  <si>
    <t>최인탁</t>
    <phoneticPr fontId="15" type="noConversion"/>
  </si>
  <si>
    <t>광석면 득윤리 460</t>
    <phoneticPr fontId="15" type="noConversion"/>
  </si>
  <si>
    <t>041-732-2236</t>
  </si>
  <si>
    <t>40
(08.05.23.)</t>
    <phoneticPr fontId="15" type="noConversion"/>
  </si>
  <si>
    <t>고용배</t>
    <phoneticPr fontId="15" type="noConversion"/>
  </si>
  <si>
    <t>부창동 377-1</t>
    <phoneticPr fontId="15" type="noConversion"/>
  </si>
  <si>
    <t>041-733-2829</t>
  </si>
  <si>
    <t>대신자원개발㈜논산지점</t>
    <phoneticPr fontId="15" type="noConversion"/>
  </si>
  <si>
    <t>41
(08.06.18.)</t>
    <phoneticPr fontId="15" type="noConversion"/>
  </si>
  <si>
    <t>화지동 22-8</t>
    <phoneticPr fontId="15" type="noConversion"/>
  </si>
  <si>
    <t>041-735-3777</t>
  </si>
  <si>
    <t>계룡시계</t>
    <phoneticPr fontId="15" type="noConversion"/>
  </si>
  <si>
    <t>계룡시</t>
    <phoneticPr fontId="15" type="noConversion"/>
  </si>
  <si>
    <t>(유)금강자원</t>
    <phoneticPr fontId="15" type="noConversion"/>
  </si>
  <si>
    <t>제2008-01호
(2008.06.20)</t>
    <phoneticPr fontId="15" type="noConversion"/>
  </si>
  <si>
    <t>김재균</t>
    <phoneticPr fontId="15" type="noConversion"/>
  </si>
  <si>
    <t>엄사면 유동리 255</t>
    <phoneticPr fontId="15" type="noConversion"/>
  </si>
  <si>
    <t>042-841-4511</t>
    <phoneticPr fontId="15" type="noConversion"/>
  </si>
  <si>
    <t>㈜제이앤텍</t>
    <phoneticPr fontId="15" type="noConversion"/>
  </si>
  <si>
    <t>제2006-01호
(2006.12.07)</t>
    <phoneticPr fontId="15" type="noConversion"/>
  </si>
  <si>
    <t>한재희</t>
    <phoneticPr fontId="15" type="noConversion"/>
  </si>
  <si>
    <t>금암동 407-35번지</t>
    <phoneticPr fontId="15" type="noConversion"/>
  </si>
  <si>
    <t>042-551-5512</t>
    <phoneticPr fontId="15" type="noConversion"/>
  </si>
  <si>
    <t>㈜해룡</t>
    <phoneticPr fontId="15" type="noConversion"/>
  </si>
  <si>
    <t>제2013-1호
(2013.08.12)</t>
    <phoneticPr fontId="15" type="noConversion"/>
  </si>
  <si>
    <t>박해룡</t>
    <phoneticPr fontId="15" type="noConversion"/>
  </si>
  <si>
    <t>엄사면 금암로 20</t>
    <phoneticPr fontId="15" type="noConversion"/>
  </si>
  <si>
    <t>042-841-1234</t>
    <phoneticPr fontId="15" type="noConversion"/>
  </si>
  <si>
    <t>당진시계</t>
    <phoneticPr fontId="15" type="noConversion"/>
  </si>
  <si>
    <t>당진시</t>
    <phoneticPr fontId="15" type="noConversion"/>
  </si>
  <si>
    <t>대원환경산업㈜</t>
    <phoneticPr fontId="15" type="noConversion"/>
  </si>
  <si>
    <t>36
(2006.11.14)</t>
    <phoneticPr fontId="15" type="noConversion"/>
  </si>
  <si>
    <t>이인희</t>
    <phoneticPr fontId="15" type="noConversion"/>
  </si>
  <si>
    <t>송악읍 틀모시로 619</t>
    <phoneticPr fontId="15" type="noConversion"/>
  </si>
  <si>
    <t>041-356-6600</t>
    <phoneticPr fontId="15" type="noConversion"/>
  </si>
  <si>
    <t>한진운수(주)</t>
    <phoneticPr fontId="15" type="noConversion"/>
  </si>
  <si>
    <t>40
(2006.10.24.)</t>
    <phoneticPr fontId="15" type="noConversion"/>
  </si>
  <si>
    <t>최희택</t>
    <phoneticPr fontId="15" type="noConversion"/>
  </si>
  <si>
    <t>당진읍 채운리 233-13</t>
    <phoneticPr fontId="15" type="noConversion"/>
  </si>
  <si>
    <t>041-356-2265</t>
  </si>
  <si>
    <t>신평산업</t>
    <phoneticPr fontId="15" type="noConversion"/>
  </si>
  <si>
    <t>17
(2002.02.01.)</t>
    <phoneticPr fontId="15" type="noConversion"/>
  </si>
  <si>
    <t>신평면 거산리 1019-10</t>
    <phoneticPr fontId="15" type="noConversion"/>
  </si>
  <si>
    <t>041-363-5247</t>
  </si>
  <si>
    <t>㈜성화환경</t>
    <phoneticPr fontId="15" type="noConversion"/>
  </si>
  <si>
    <t>34
(2004.11.26)</t>
    <phoneticPr fontId="15" type="noConversion"/>
  </si>
  <si>
    <t>박진일</t>
    <phoneticPr fontId="15" type="noConversion"/>
  </si>
  <si>
    <t>041-363-2123</t>
  </si>
  <si>
    <t>37
(2006.05.25)</t>
    <phoneticPr fontId="15" type="noConversion"/>
  </si>
  <si>
    <t>전재진</t>
    <phoneticPr fontId="15" type="noConversion"/>
  </si>
  <si>
    <t>송악면 반촌리 774-1</t>
    <phoneticPr fontId="15" type="noConversion"/>
  </si>
  <si>
    <t>041-357-9286</t>
  </si>
  <si>
    <t>명진환경㈜</t>
    <phoneticPr fontId="15" type="noConversion"/>
  </si>
  <si>
    <t>38
(2006.06.02)</t>
    <phoneticPr fontId="15" type="noConversion"/>
  </si>
  <si>
    <t>유화숙</t>
    <phoneticPr fontId="15" type="noConversion"/>
  </si>
  <si>
    <t>신평면 거산리 150-7</t>
    <phoneticPr fontId="15" type="noConversion"/>
  </si>
  <si>
    <t>041-363-9742</t>
  </si>
  <si>
    <t>한일물류㈜</t>
    <phoneticPr fontId="15" type="noConversion"/>
  </si>
  <si>
    <t>42
(2007.02.09)</t>
    <phoneticPr fontId="15" type="noConversion"/>
  </si>
  <si>
    <t>이태성</t>
    <phoneticPr fontId="15" type="noConversion"/>
  </si>
  <si>
    <t>석문면 장고항리 1085-5</t>
    <phoneticPr fontId="15" type="noConversion"/>
  </si>
  <si>
    <t>041-352-0558</t>
  </si>
  <si>
    <t>진환통운㈜</t>
    <phoneticPr fontId="15" type="noConversion"/>
  </si>
  <si>
    <t>45
(2007.6.28)</t>
    <phoneticPr fontId="15" type="noConversion"/>
  </si>
  <si>
    <t>조근형</t>
    <phoneticPr fontId="15" type="noConversion"/>
  </si>
  <si>
    <t>송악면 복운리 1651-7</t>
    <phoneticPr fontId="15" type="noConversion"/>
  </si>
  <si>
    <t>041-357-8183</t>
  </si>
  <si>
    <t>㈜수목환경</t>
    <phoneticPr fontId="15" type="noConversion"/>
  </si>
  <si>
    <t>47
(2007.9.28)</t>
    <phoneticPr fontId="15" type="noConversion"/>
  </si>
  <si>
    <t>박은례</t>
    <phoneticPr fontId="15" type="noConversion"/>
  </si>
  <si>
    <t>당진읍 읍내리 537-1 블랙스빌 나-302</t>
    <phoneticPr fontId="15" type="noConversion"/>
  </si>
  <si>
    <t>㈜흥진개발</t>
    <phoneticPr fontId="15" type="noConversion"/>
  </si>
  <si>
    <t>50
(2009.05.08)</t>
    <phoneticPr fontId="15" type="noConversion"/>
  </si>
  <si>
    <t>홍충선</t>
    <phoneticPr fontId="15" type="noConversion"/>
  </si>
  <si>
    <t>송산면 가곡로 1</t>
    <phoneticPr fontId="15" type="noConversion"/>
  </si>
  <si>
    <t>041-363-2126</t>
  </si>
  <si>
    <t>대성리싸이클링</t>
    <phoneticPr fontId="15" type="noConversion"/>
  </si>
  <si>
    <t>51
(2009.05.21)</t>
    <phoneticPr fontId="15" type="noConversion"/>
  </si>
  <si>
    <t>한상국</t>
    <phoneticPr fontId="15" type="noConversion"/>
  </si>
  <si>
    <t>당진읍 읍내리 1192-2 310호</t>
    <phoneticPr fontId="15" type="noConversion"/>
  </si>
  <si>
    <t>(유)대한청정환경</t>
    <phoneticPr fontId="15" type="noConversion"/>
  </si>
  <si>
    <t>53
(2009.12.15)</t>
    <phoneticPr fontId="15" type="noConversion"/>
  </si>
  <si>
    <t>강태근</t>
    <phoneticPr fontId="15" type="noConversion"/>
  </si>
  <si>
    <t>송악읍 조비실길131-4 외3필지</t>
    <phoneticPr fontId="15" type="noConversion"/>
  </si>
  <si>
    <t>041-357-7431</t>
    <phoneticPr fontId="15" type="noConversion"/>
  </si>
  <si>
    <t>아주환경개발㈜</t>
    <phoneticPr fontId="15" type="noConversion"/>
  </si>
  <si>
    <t>56
(2010.10.25)</t>
    <phoneticPr fontId="15" type="noConversion"/>
  </si>
  <si>
    <t>전철수</t>
    <phoneticPr fontId="15" type="noConversion"/>
  </si>
  <si>
    <t>순성면 갈뫼길 12</t>
    <phoneticPr fontId="15" type="noConversion"/>
  </si>
  <si>
    <t>041-355-7288</t>
    <phoneticPr fontId="15" type="noConversion"/>
  </si>
  <si>
    <t>㈜태건환경건설</t>
    <phoneticPr fontId="15" type="noConversion"/>
  </si>
  <si>
    <t>55
(2010.10.26)</t>
    <phoneticPr fontId="15" type="noConversion"/>
  </si>
  <si>
    <t>유승호</t>
    <phoneticPr fontId="15" type="noConversion"/>
  </si>
  <si>
    <t>신평면 서해로 6893</t>
    <phoneticPr fontId="15" type="noConversion"/>
  </si>
  <si>
    <t>041-354-7764</t>
    <phoneticPr fontId="15" type="noConversion"/>
  </si>
  <si>
    <t>이삭환경</t>
    <phoneticPr fontId="15" type="noConversion"/>
  </si>
  <si>
    <t>59
(2011.06.21)</t>
    <phoneticPr fontId="15" type="noConversion"/>
  </si>
  <si>
    <t>김남조</t>
    <phoneticPr fontId="15" type="noConversion"/>
  </si>
  <si>
    <t>당진읍 읍내리 224-4 진원스타타워빌딩 8층</t>
  </si>
  <si>
    <t>041-352-6565</t>
    <phoneticPr fontId="15" type="noConversion"/>
  </si>
  <si>
    <t>대원에코그린㈜</t>
    <phoneticPr fontId="15" type="noConversion"/>
  </si>
  <si>
    <t>61
(2011.08.12)</t>
    <phoneticPr fontId="15" type="noConversion"/>
  </si>
  <si>
    <t>서명환</t>
    <phoneticPr fontId="15" type="noConversion"/>
  </si>
  <si>
    <t>송악읍 부곡공단길 73</t>
    <phoneticPr fontId="15" type="noConversion"/>
  </si>
  <si>
    <t>041-356-9500</t>
    <phoneticPr fontId="15" type="noConversion"/>
  </si>
  <si>
    <t>㈜유진산업</t>
    <phoneticPr fontId="15" type="noConversion"/>
  </si>
  <si>
    <t>43(2014.1.10)</t>
    <phoneticPr fontId="15" type="noConversion"/>
  </si>
  <si>
    <t>김상두</t>
    <phoneticPr fontId="15" type="noConversion"/>
  </si>
  <si>
    <t>대호지면 충장로 139</t>
    <phoneticPr fontId="15" type="noConversion"/>
  </si>
  <si>
    <t>041-358-8311</t>
    <phoneticPr fontId="15" type="noConversion"/>
  </si>
  <si>
    <t>제이알환경</t>
    <phoneticPr fontId="15" type="noConversion"/>
  </si>
  <si>
    <t>71(2013.4.18)</t>
    <phoneticPr fontId="15" type="noConversion"/>
  </si>
  <si>
    <t>박정선외1</t>
    <phoneticPr fontId="15" type="noConversion"/>
  </si>
  <si>
    <t>당진중앙2로 59-11, 3층</t>
    <phoneticPr fontId="15" type="noConversion"/>
  </si>
  <si>
    <t>041-357-5336</t>
    <phoneticPr fontId="15" type="noConversion"/>
  </si>
  <si>
    <t>송원물류㈜</t>
    <phoneticPr fontId="15" type="noConversion"/>
  </si>
  <si>
    <t>62(2012.2.17)</t>
    <phoneticPr fontId="15" type="noConversion"/>
  </si>
  <si>
    <t>김기원</t>
    <phoneticPr fontId="15" type="noConversion"/>
  </si>
  <si>
    <t>송악읍 북부산업로 1107 201호</t>
    <phoneticPr fontId="15" type="noConversion"/>
  </si>
  <si>
    <t>041-352-7090</t>
    <phoneticPr fontId="15" type="noConversion"/>
  </si>
  <si>
    <t>화서유지상사</t>
    <phoneticPr fontId="15" type="noConversion"/>
  </si>
  <si>
    <t>65(2012.7.2)</t>
    <phoneticPr fontId="15" type="noConversion"/>
  </si>
  <si>
    <t>양원모</t>
    <phoneticPr fontId="15" type="noConversion"/>
  </si>
  <si>
    <t>당진시장길74</t>
    <phoneticPr fontId="15" type="noConversion"/>
  </si>
  <si>
    <t>041-352-7312</t>
    <phoneticPr fontId="15" type="noConversion"/>
  </si>
  <si>
    <t>㈜건향개발</t>
    <phoneticPr fontId="15" type="noConversion"/>
  </si>
  <si>
    <t>72(2013.5.11)</t>
    <phoneticPr fontId="15" type="noConversion"/>
  </si>
  <si>
    <t>박재홍</t>
    <phoneticPr fontId="15" type="noConversion"/>
  </si>
  <si>
    <t>당진중앙2로 59-3, 3층</t>
    <phoneticPr fontId="15" type="noConversion"/>
  </si>
  <si>
    <t>041-358-1101</t>
    <phoneticPr fontId="15" type="noConversion"/>
  </si>
  <si>
    <t>현대종합자원</t>
    <phoneticPr fontId="15" type="noConversion"/>
  </si>
  <si>
    <t>73(2013.5.16)</t>
    <phoneticPr fontId="15" type="noConversion"/>
  </si>
  <si>
    <t>김윤경</t>
    <phoneticPr fontId="15" type="noConversion"/>
  </si>
  <si>
    <t>당진읍 구룡리 819-1</t>
    <phoneticPr fontId="15" type="noConversion"/>
  </si>
  <si>
    <t>041-354-1710</t>
    <phoneticPr fontId="15" type="noConversion"/>
  </si>
  <si>
    <t>㈜동부익스프레스</t>
    <phoneticPr fontId="15" type="noConversion"/>
  </si>
  <si>
    <t>74(2013.5.16)</t>
    <phoneticPr fontId="15" type="noConversion"/>
  </si>
  <si>
    <t>김종성</t>
    <phoneticPr fontId="15" type="noConversion"/>
  </si>
  <si>
    <t>송악읍 고대공단2길 43</t>
    <phoneticPr fontId="15" type="noConversion"/>
  </si>
  <si>
    <t>041-359-3300</t>
    <phoneticPr fontId="15" type="noConversion"/>
  </si>
  <si>
    <t>㈜태광스틸</t>
    <phoneticPr fontId="15" type="noConversion"/>
  </si>
  <si>
    <t>75(2013.6.28)</t>
    <phoneticPr fontId="15" type="noConversion"/>
  </si>
  <si>
    <t>황민영</t>
    <phoneticPr fontId="15" type="noConversion"/>
  </si>
  <si>
    <t>송산면 송석리 428-2</t>
    <phoneticPr fontId="15" type="noConversion"/>
  </si>
  <si>
    <t>041-354-9909</t>
    <phoneticPr fontId="15" type="noConversion"/>
  </si>
  <si>
    <t>명성철강㈜</t>
    <phoneticPr fontId="15" type="noConversion"/>
  </si>
  <si>
    <t>76(2013.9.16)</t>
    <phoneticPr fontId="15" type="noConversion"/>
  </si>
  <si>
    <t>박종규</t>
    <phoneticPr fontId="15" type="noConversion"/>
  </si>
  <si>
    <t>원당동 804-4, 2층</t>
    <phoneticPr fontId="15" type="noConversion"/>
  </si>
  <si>
    <t>041-356-3110</t>
    <phoneticPr fontId="15" type="noConversion"/>
  </si>
  <si>
    <t>당진종합물류㈜</t>
    <phoneticPr fontId="15" type="noConversion"/>
  </si>
  <si>
    <t>77(2013.10.14)</t>
    <phoneticPr fontId="15" type="noConversion"/>
  </si>
  <si>
    <t>김정남</t>
    <phoneticPr fontId="15" type="noConversion"/>
  </si>
  <si>
    <t>송산면 송산로 1261</t>
    <phoneticPr fontId="15" type="noConversion"/>
  </si>
  <si>
    <t>041-352-9285</t>
    <phoneticPr fontId="15" type="noConversion"/>
  </si>
  <si>
    <t>㈜세일로지스</t>
    <phoneticPr fontId="15" type="noConversion"/>
  </si>
  <si>
    <t>78(2013.12.06)</t>
    <phoneticPr fontId="15" type="noConversion"/>
  </si>
  <si>
    <t>이문식</t>
    <phoneticPr fontId="15" type="noConversion"/>
  </si>
  <si>
    <t>순성면 예당평야로 1700</t>
    <phoneticPr fontId="15" type="noConversion"/>
  </si>
  <si>
    <t>041-363-0756</t>
    <phoneticPr fontId="15" type="noConversion"/>
  </si>
  <si>
    <t>아이비물류㈜</t>
    <phoneticPr fontId="15" type="noConversion"/>
  </si>
  <si>
    <t>80(2014.5.9)</t>
    <phoneticPr fontId="15" type="noConversion"/>
  </si>
  <si>
    <t>김인빈</t>
    <phoneticPr fontId="15" type="noConversion"/>
  </si>
  <si>
    <t>송악읍 부곡공단2길 37-12</t>
    <phoneticPr fontId="15" type="noConversion"/>
  </si>
  <si>
    <t>041-358-7387</t>
    <phoneticPr fontId="15" type="noConversion"/>
  </si>
  <si>
    <t>우진금속</t>
    <phoneticPr fontId="15" type="noConversion"/>
  </si>
  <si>
    <t>81(2014.11.12.)</t>
    <phoneticPr fontId="15" type="noConversion"/>
  </si>
  <si>
    <t>최동진</t>
    <phoneticPr fontId="15" type="noConversion"/>
  </si>
  <si>
    <t>신평면 금천리 967-7</t>
    <phoneticPr fontId="15" type="noConversion"/>
  </si>
  <si>
    <t>070-7763-8295</t>
    <phoneticPr fontId="15" type="noConversion"/>
  </si>
  <si>
    <t>시현환경건설㈜</t>
    <phoneticPr fontId="15" type="noConversion"/>
  </si>
  <si>
    <t>82(2014.12.12)</t>
    <phoneticPr fontId="15" type="noConversion"/>
  </si>
  <si>
    <t>김완복</t>
    <phoneticPr fontId="15" type="noConversion"/>
  </si>
  <si>
    <t>정안로 65</t>
    <phoneticPr fontId="15" type="noConversion"/>
  </si>
  <si>
    <t>041-358-4401</t>
  </si>
  <si>
    <t>제이아이산업㈜</t>
    <phoneticPr fontId="15" type="noConversion"/>
  </si>
  <si>
    <t>83(2014.12.19)</t>
    <phoneticPr fontId="15" type="noConversion"/>
  </si>
  <si>
    <t>이희경</t>
    <phoneticPr fontId="15" type="noConversion"/>
  </si>
  <si>
    <t>정미면 정미로 258-6</t>
    <phoneticPr fontId="15" type="noConversion"/>
  </si>
  <si>
    <t>041-358-0460</t>
  </si>
  <si>
    <t>천해물류주식회사</t>
    <phoneticPr fontId="15" type="noConversion"/>
  </si>
  <si>
    <t>84(2014.12.31)</t>
    <phoneticPr fontId="15" type="noConversion"/>
  </si>
  <si>
    <t>맹광호</t>
    <phoneticPr fontId="15" type="noConversion"/>
  </si>
  <si>
    <t>당진시장길 34</t>
    <phoneticPr fontId="15" type="noConversion"/>
  </si>
  <si>
    <t>041-357-2424</t>
  </si>
  <si>
    <t>자원앤환경</t>
    <phoneticPr fontId="15" type="noConversion"/>
  </si>
  <si>
    <t>63(2012.4.4)</t>
    <phoneticPr fontId="15" type="noConversion"/>
  </si>
  <si>
    <t>마명조</t>
    <phoneticPr fontId="15" type="noConversion"/>
  </si>
  <si>
    <t>고대면 항곡로 91</t>
    <phoneticPr fontId="15" type="noConversion"/>
  </si>
  <si>
    <t>041-354-8401</t>
  </si>
  <si>
    <t>나루산업</t>
    <phoneticPr fontId="15" type="noConversion"/>
  </si>
  <si>
    <t>88(2014. 2. 10.)</t>
    <phoneticPr fontId="15" type="noConversion"/>
  </si>
  <si>
    <t>김소라</t>
    <phoneticPr fontId="15" type="noConversion"/>
  </si>
  <si>
    <t>시청2로 6-32, DS빌딩 305호</t>
    <phoneticPr fontId="15" type="noConversion"/>
  </si>
  <si>
    <t>041-354-0971</t>
  </si>
  <si>
    <t>㈜덕포</t>
    <phoneticPr fontId="15" type="noConversion"/>
  </si>
  <si>
    <t>87(2015. 3. 30)</t>
    <phoneticPr fontId="15" type="noConversion"/>
  </si>
  <si>
    <t>조회영</t>
    <phoneticPr fontId="15" type="noConversion"/>
  </si>
  <si>
    <t>송악읍 대섬길 238</t>
    <phoneticPr fontId="15" type="noConversion"/>
  </si>
  <si>
    <t>041-354-0885</t>
  </si>
  <si>
    <t>(주)에코그린리사이클링</t>
    <phoneticPr fontId="15" type="noConversion"/>
  </si>
  <si>
    <t>55(2010. 1. 8.)</t>
    <phoneticPr fontId="15" type="noConversion"/>
  </si>
  <si>
    <t>송영래</t>
    <phoneticPr fontId="15" type="noConversion"/>
  </si>
  <si>
    <t>송악읍 대섬길 146-77</t>
    <phoneticPr fontId="15" type="noConversion"/>
  </si>
  <si>
    <t>041-354-1135</t>
  </si>
  <si>
    <t>㈜코멕스엔지니어링</t>
    <phoneticPr fontId="15" type="noConversion"/>
  </si>
  <si>
    <t>86(2015.2.4.)</t>
    <phoneticPr fontId="15" type="noConversion"/>
  </si>
  <si>
    <t>김국환</t>
    <phoneticPr fontId="15" type="noConversion"/>
  </si>
  <si>
    <t>송악읍 송악로 734</t>
    <phoneticPr fontId="15" type="noConversion"/>
  </si>
  <si>
    <t>041-357-5010</t>
  </si>
  <si>
    <t>㈜한덕</t>
    <phoneticPr fontId="15" type="noConversion"/>
  </si>
  <si>
    <t>90(2015. 7. 6.)</t>
    <phoneticPr fontId="15" type="noConversion"/>
  </si>
  <si>
    <t>송인자</t>
    <phoneticPr fontId="15" type="noConversion"/>
  </si>
  <si>
    <t>송악읍 고잔로 23, 2층</t>
    <phoneticPr fontId="15" type="noConversion"/>
  </si>
  <si>
    <t>041-356-6633</t>
  </si>
  <si>
    <t>(주)푸른환경</t>
    <phoneticPr fontId="15" type="noConversion"/>
  </si>
  <si>
    <t>60(2011. 8. 8.)</t>
    <phoneticPr fontId="15" type="noConversion"/>
  </si>
  <si>
    <t>변진석</t>
    <phoneticPr fontId="15" type="noConversion"/>
  </si>
  <si>
    <t>송산면 동지터로 85</t>
    <phoneticPr fontId="15" type="noConversion"/>
  </si>
  <si>
    <t>041-352-6321</t>
  </si>
  <si>
    <t>더부러</t>
    <phoneticPr fontId="15" type="noConversion"/>
  </si>
  <si>
    <t>89(2015. 6. 5.)</t>
    <phoneticPr fontId="15" type="noConversion"/>
  </si>
  <si>
    <t>조재웅</t>
    <phoneticPr fontId="15" type="noConversion"/>
  </si>
  <si>
    <t>반촌로 27-26 (시곡동)</t>
    <phoneticPr fontId="15" type="noConversion"/>
  </si>
  <si>
    <t>041-358-5663</t>
  </si>
  <si>
    <t>동양산업개발㈜</t>
    <phoneticPr fontId="15" type="noConversion"/>
  </si>
  <si>
    <t>52(2009.8.3.)</t>
    <phoneticPr fontId="15" type="noConversion"/>
  </si>
  <si>
    <t>최어영</t>
    <phoneticPr fontId="15" type="noConversion"/>
  </si>
  <si>
    <t>송산면 송산로 725-59</t>
    <phoneticPr fontId="15" type="noConversion"/>
  </si>
  <si>
    <t>041-354-2255</t>
  </si>
  <si>
    <t>성림개발㈜</t>
    <phoneticPr fontId="15" type="noConversion"/>
  </si>
  <si>
    <t>64(2012. 12. 24.)</t>
    <phoneticPr fontId="15" type="noConversion"/>
  </si>
  <si>
    <t>이영남</t>
    <phoneticPr fontId="15" type="noConversion"/>
  </si>
  <si>
    <t>면천면 대치로 28</t>
    <phoneticPr fontId="15" type="noConversion"/>
  </si>
  <si>
    <t>041-356-0433</t>
  </si>
  <si>
    <t>유림환경물류㈜</t>
    <phoneticPr fontId="15" type="noConversion"/>
  </si>
  <si>
    <t>96(2016.10.27.)</t>
    <phoneticPr fontId="15" type="noConversion"/>
  </si>
  <si>
    <t>이정호</t>
    <phoneticPr fontId="15" type="noConversion"/>
  </si>
  <si>
    <t>순성면 남부로 1183</t>
    <phoneticPr fontId="15" type="noConversion"/>
  </si>
  <si>
    <t>041-356-7505</t>
    <phoneticPr fontId="15" type="noConversion"/>
  </si>
  <si>
    <t>부성로직스</t>
    <phoneticPr fontId="15" type="noConversion"/>
  </si>
  <si>
    <t>96(2016.8.31.)</t>
    <phoneticPr fontId="15" type="noConversion"/>
  </si>
  <si>
    <t>안임성</t>
    <phoneticPr fontId="15" type="noConversion"/>
  </si>
  <si>
    <t>석문면 보덕포로 582-7</t>
    <phoneticPr fontId="15" type="noConversion"/>
  </si>
  <si>
    <t>041-354-0242</t>
    <phoneticPr fontId="15" type="noConversion"/>
  </si>
  <si>
    <t>서해고철</t>
    <phoneticPr fontId="15" type="noConversion"/>
  </si>
  <si>
    <t>99(2016.12.30.)</t>
    <phoneticPr fontId="15" type="noConversion"/>
  </si>
  <si>
    <t>석문면 대호만로 1473</t>
    <phoneticPr fontId="15" type="noConversion"/>
  </si>
  <si>
    <t>041-353-0009</t>
    <phoneticPr fontId="15" type="noConversion"/>
  </si>
  <si>
    <t>한진산업</t>
    <phoneticPr fontId="15" type="noConversion"/>
  </si>
  <si>
    <t>95(2016.8.19.)</t>
    <phoneticPr fontId="15" type="noConversion"/>
  </si>
  <si>
    <t>방우진</t>
    <phoneticPr fontId="15" type="noConversion"/>
  </si>
  <si>
    <t>송악읍 한진포구길 39-48</t>
    <phoneticPr fontId="15" type="noConversion"/>
  </si>
  <si>
    <t>041-356-8150</t>
    <phoneticPr fontId="15" type="noConversion"/>
  </si>
  <si>
    <t>금산군계</t>
    <phoneticPr fontId="15" type="noConversion"/>
  </si>
  <si>
    <t>금산군</t>
    <phoneticPr fontId="15" type="noConversion"/>
  </si>
  <si>
    <t>그린에스앤씨</t>
    <phoneticPr fontId="15" type="noConversion"/>
  </si>
  <si>
    <t>2015-03(2015.05.20.)</t>
    <phoneticPr fontId="15" type="noConversion"/>
  </si>
  <si>
    <t>정은용</t>
    <phoneticPr fontId="15" type="noConversion"/>
  </si>
  <si>
    <t xml:space="preserve"> 금산읍 군청6길 22-1</t>
  </si>
  <si>
    <t>㈜그린에코</t>
    <phoneticPr fontId="15" type="noConversion"/>
  </si>
  <si>
    <t>2010-01(2010.11.24.)</t>
    <phoneticPr fontId="15" type="noConversion"/>
  </si>
  <si>
    <t>박근배</t>
    <phoneticPr fontId="15" type="noConversion"/>
  </si>
  <si>
    <t xml:space="preserve"> 금산읍 상옥1길 43</t>
  </si>
  <si>
    <t>㈜호동로지스</t>
    <phoneticPr fontId="15" type="noConversion"/>
  </si>
  <si>
    <t>2014-05(2014.09.26.)</t>
    <phoneticPr fontId="15" type="noConversion"/>
  </si>
  <si>
    <t>양보현</t>
    <phoneticPr fontId="15" type="noConversion"/>
  </si>
  <si>
    <t xml:space="preserve"> 복수면 다복로 145</t>
  </si>
  <si>
    <t>한화환경산업㈜</t>
    <phoneticPr fontId="15" type="noConversion"/>
  </si>
  <si>
    <t>2005-03(2005.04.19.)</t>
    <phoneticPr fontId="15" type="noConversion"/>
  </si>
  <si>
    <t>이후상</t>
    <phoneticPr fontId="15" type="noConversion"/>
  </si>
  <si>
    <t xml:space="preserve"> 복수면 지량리 499-2</t>
  </si>
  <si>
    <t>삼성에너지주식회사</t>
    <phoneticPr fontId="15" type="noConversion"/>
  </si>
  <si>
    <t>2007-03(2007.07.10.)</t>
    <phoneticPr fontId="15" type="noConversion"/>
  </si>
  <si>
    <t>김형석</t>
    <phoneticPr fontId="15" type="noConversion"/>
  </si>
  <si>
    <t xml:space="preserve"> 금성면 다락동길 22</t>
  </si>
  <si>
    <t>041-751-3589</t>
    <phoneticPr fontId="15" type="noConversion"/>
  </si>
  <si>
    <t>㈜천지자원</t>
    <phoneticPr fontId="15" type="noConversion"/>
  </si>
  <si>
    <t>2016-01(2016.02.19.)</t>
    <phoneticPr fontId="15" type="noConversion"/>
  </si>
  <si>
    <t>임종득</t>
    <phoneticPr fontId="15" type="noConversion"/>
  </si>
  <si>
    <t xml:space="preserve"> 복수로 379</t>
  </si>
  <si>
    <t>042-636-5112</t>
    <phoneticPr fontId="15" type="noConversion"/>
  </si>
  <si>
    <t>2008-01(2011.12.08.)</t>
    <phoneticPr fontId="15" type="noConversion"/>
  </si>
  <si>
    <t>세종환경산업</t>
    <phoneticPr fontId="15" type="noConversion"/>
  </si>
  <si>
    <t>2012-10(2012.12.12.)</t>
    <phoneticPr fontId="15" type="noConversion"/>
  </si>
  <si>
    <t>김명균</t>
    <phoneticPr fontId="15" type="noConversion"/>
  </si>
  <si>
    <t xml:space="preserve"> 금산읍 중도리 207-3번지</t>
  </si>
  <si>
    <t>영창고무</t>
    <phoneticPr fontId="15" type="noConversion"/>
  </si>
  <si>
    <t>2015-04(2015.06.04.)</t>
    <phoneticPr fontId="15" type="noConversion"/>
  </si>
  <si>
    <t>최창환</t>
    <phoneticPr fontId="15" type="noConversion"/>
  </si>
  <si>
    <t xml:space="preserve"> 군북면 노론이길 6</t>
  </si>
  <si>
    <t>041-754-6822</t>
    <phoneticPr fontId="15" type="noConversion"/>
  </si>
  <si>
    <t>와이제이이</t>
    <phoneticPr fontId="15" type="noConversion"/>
  </si>
  <si>
    <t>2013-01(2013.05.06.)</t>
    <phoneticPr fontId="15" type="noConversion"/>
  </si>
  <si>
    <t>박종화</t>
    <phoneticPr fontId="15" type="noConversion"/>
  </si>
  <si>
    <t xml:space="preserve"> 추부면 마전로 28</t>
  </si>
  <si>
    <t>금산자원</t>
    <phoneticPr fontId="15" type="noConversion"/>
  </si>
  <si>
    <t>2013-09(2013.07.30.)</t>
    <phoneticPr fontId="15" type="noConversion"/>
  </si>
  <si>
    <t>김인섭</t>
    <phoneticPr fontId="15" type="noConversion"/>
  </si>
  <si>
    <t xml:space="preserve"> 부리면 창평리 406-1</t>
  </si>
  <si>
    <t>2016-02(2016.10.11.)</t>
    <phoneticPr fontId="15" type="noConversion"/>
  </si>
  <si>
    <t>부여군계</t>
    <phoneticPr fontId="15" type="noConversion"/>
  </si>
  <si>
    <t>부여군</t>
    <phoneticPr fontId="15" type="noConversion"/>
  </si>
  <si>
    <t>강남크린㈜</t>
  </si>
  <si>
    <t>2012-2
(2012.03.09)</t>
  </si>
  <si>
    <t>현덕재</t>
  </si>
  <si>
    <t>부여읍 성왕로 161번길 9</t>
  </si>
  <si>
    <t>041-837-6300</t>
  </si>
  <si>
    <t>부여그린㈜</t>
  </si>
  <si>
    <t>2013-3
(2013.12.18)</t>
  </si>
  <si>
    <t>성태기</t>
  </si>
  <si>
    <t>규암면 진별로 39-5</t>
  </si>
  <si>
    <t>041-835-6773</t>
  </si>
  <si>
    <t>향우환경산업(주)</t>
  </si>
  <si>
    <t>2009-1
(2009.5.25.)</t>
    <phoneticPr fontId="15" type="noConversion"/>
  </si>
  <si>
    <t xml:space="preserve"> 석성면 증산리 1003번지 </t>
  </si>
  <si>
    <t>041-836-1074</t>
    <phoneticPr fontId="15" type="noConversion"/>
  </si>
  <si>
    <t>대한건설 주식회사</t>
  </si>
  <si>
    <t>2013-1
(2013.3.13.)</t>
    <phoneticPr fontId="15" type="noConversion"/>
  </si>
  <si>
    <t>강익환</t>
    <phoneticPr fontId="15" type="noConversion"/>
  </si>
  <si>
    <t xml:space="preserve"> 부여읍 석탑로 77</t>
  </si>
  <si>
    <t>041-837-6114</t>
    <phoneticPr fontId="15" type="noConversion"/>
  </si>
  <si>
    <t>㈜삼엽</t>
    <phoneticPr fontId="15" type="noConversion"/>
  </si>
  <si>
    <t>2001-6
(2001.6.8.)</t>
    <phoneticPr fontId="15" type="noConversion"/>
  </si>
  <si>
    <t>정성배</t>
    <phoneticPr fontId="15" type="noConversion"/>
  </si>
  <si>
    <t xml:space="preserve"> 부여읍 대울로124번길 8</t>
  </si>
  <si>
    <t>041-834-6167</t>
    <phoneticPr fontId="15" type="noConversion"/>
  </si>
  <si>
    <t>산수종합환경(합)</t>
    <phoneticPr fontId="15" type="noConversion"/>
  </si>
  <si>
    <t>2003-23
(2003.10.2.)</t>
    <phoneticPr fontId="15" type="noConversion"/>
  </si>
  <si>
    <t>이만복</t>
    <phoneticPr fontId="15" type="noConversion"/>
  </si>
  <si>
    <t xml:space="preserve"> 부여읍 삼충로241번길 6</t>
  </si>
  <si>
    <t>041-836-8825</t>
    <phoneticPr fontId="15" type="noConversion"/>
  </si>
  <si>
    <t>㈜대한참전환경사업단</t>
    <phoneticPr fontId="15" type="noConversion"/>
  </si>
  <si>
    <t>2009-2
(2009.5.25.)</t>
    <phoneticPr fontId="15" type="noConversion"/>
  </si>
  <si>
    <t>이재원</t>
    <phoneticPr fontId="15" type="noConversion"/>
  </si>
  <si>
    <t>미래환경개발</t>
    <phoneticPr fontId="15" type="noConversion"/>
  </si>
  <si>
    <t>2013-5
(2013.9.16.)</t>
    <phoneticPr fontId="15" type="noConversion"/>
  </si>
  <si>
    <t>민부기</t>
    <phoneticPr fontId="15" type="noConversion"/>
  </si>
  <si>
    <t xml:space="preserve"> 부여읍 삼충로120번길 39</t>
  </si>
  <si>
    <t>세도자원</t>
    <phoneticPr fontId="15" type="noConversion"/>
  </si>
  <si>
    <t>2015-3
(2015.2.10.)</t>
    <phoneticPr fontId="15" type="noConversion"/>
  </si>
  <si>
    <t>임덕병</t>
    <phoneticPr fontId="15" type="noConversion"/>
  </si>
  <si>
    <t xml:space="preserve"> 세도면 부흥로 954</t>
  </si>
  <si>
    <t>녹색건설</t>
    <phoneticPr fontId="15" type="noConversion"/>
  </si>
  <si>
    <t>2016-1
(2016.9.19.)</t>
    <phoneticPr fontId="15" type="noConversion"/>
  </si>
  <si>
    <t>조정환</t>
    <phoneticPr fontId="15" type="noConversion"/>
  </si>
  <si>
    <t xml:space="preserve"> 부여읍 월함로 91</t>
  </si>
  <si>
    <t>041-836-1267</t>
    <phoneticPr fontId="15" type="noConversion"/>
  </si>
  <si>
    <t>서천군계</t>
    <phoneticPr fontId="15" type="noConversion"/>
  </si>
  <si>
    <t>서천군</t>
    <phoneticPr fontId="15" type="noConversion"/>
  </si>
  <si>
    <t>(합명)장항운수</t>
  </si>
  <si>
    <t>서천 제15호
(`02.12.23.)</t>
    <phoneticPr fontId="15" type="noConversion"/>
  </si>
  <si>
    <t>전영수</t>
  </si>
  <si>
    <t>마서면 장서로 417</t>
    <phoneticPr fontId="15" type="noConversion"/>
  </si>
  <si>
    <t>041-956-1718</t>
  </si>
  <si>
    <t>코리아썬환경산업㈜</t>
  </si>
  <si>
    <t>서천 제17호
(`04.12.13.)</t>
    <phoneticPr fontId="15" type="noConversion"/>
  </si>
  <si>
    <t>박종원</t>
    <phoneticPr fontId="15" type="noConversion"/>
  </si>
  <si>
    <t>종천면 화산리 320-2</t>
    <phoneticPr fontId="15" type="noConversion"/>
  </si>
  <si>
    <t>041-953-4427</t>
  </si>
  <si>
    <t>(합명)충남운수환경</t>
    <phoneticPr fontId="15" type="noConversion"/>
  </si>
  <si>
    <t>서천 제24호
(`06.03.30.)</t>
    <phoneticPr fontId="15" type="noConversion"/>
  </si>
  <si>
    <t>전영배</t>
    <phoneticPr fontId="15" type="noConversion"/>
  </si>
  <si>
    <t>장항읍 장항로 139번길 19</t>
    <phoneticPr fontId="15" type="noConversion"/>
  </si>
  <si>
    <t>041-956-7230</t>
  </si>
  <si>
    <t>㈜녹음</t>
    <phoneticPr fontId="15" type="noConversion"/>
  </si>
  <si>
    <t>서천 제42호
('14.04.29.)</t>
    <phoneticPr fontId="15" type="noConversion"/>
  </si>
  <si>
    <t>이우봉</t>
    <phoneticPr fontId="15" type="noConversion"/>
  </si>
  <si>
    <t>서천읍 사곡리 56</t>
    <phoneticPr fontId="15" type="noConversion"/>
  </si>
  <si>
    <t>041-953-0020</t>
  </si>
  <si>
    <t>㈜푸른환경운수산업</t>
    <phoneticPr fontId="15" type="noConversion"/>
  </si>
  <si>
    <t>서천 제30호
('08.03.18.)</t>
    <phoneticPr fontId="15" type="noConversion"/>
  </si>
  <si>
    <t>김중봉</t>
    <phoneticPr fontId="15" type="noConversion"/>
  </si>
  <si>
    <t>장항읍 창선리 540-2</t>
    <phoneticPr fontId="15" type="noConversion"/>
  </si>
  <si>
    <t>041-956-1230</t>
  </si>
  <si>
    <t>전국장애인복지협동조합</t>
    <phoneticPr fontId="15" type="noConversion"/>
  </si>
  <si>
    <t>서천 제35호
('11.03.28.)</t>
    <phoneticPr fontId="15" type="noConversion"/>
  </si>
  <si>
    <t>종천면 충서로 205</t>
    <phoneticPr fontId="15" type="noConversion"/>
  </si>
  <si>
    <t>041-951-9779</t>
  </si>
  <si>
    <t>서천리사이클링㈜</t>
    <phoneticPr fontId="15" type="noConversion"/>
  </si>
  <si>
    <t>서천 제48호
('15.02.06.)</t>
    <phoneticPr fontId="15" type="noConversion"/>
  </si>
  <si>
    <t>이선희</t>
    <phoneticPr fontId="15" type="noConversion"/>
  </si>
  <si>
    <t>화양면 장산로 1632</t>
    <phoneticPr fontId="15" type="noConversion"/>
  </si>
  <si>
    <t>041-951-0660</t>
  </si>
  <si>
    <t>지성건설㈜</t>
    <phoneticPr fontId="15" type="noConversion"/>
  </si>
  <si>
    <t>서천 제64호
('15.03.25.)</t>
    <phoneticPr fontId="15" type="noConversion"/>
  </si>
  <si>
    <t>최미라</t>
    <phoneticPr fontId="15" type="noConversion"/>
  </si>
  <si>
    <t>비인면 충서로 747-93, 1층</t>
    <phoneticPr fontId="15" type="noConversion"/>
  </si>
  <si>
    <t>041-952-9680</t>
  </si>
  <si>
    <t>관우환경개발㈜</t>
    <phoneticPr fontId="15" type="noConversion"/>
  </si>
  <si>
    <t>서천 제55호
('15.06.12.)</t>
    <phoneticPr fontId="15" type="noConversion"/>
  </si>
  <si>
    <t>노광현</t>
    <phoneticPr fontId="15" type="noConversion"/>
  </si>
  <si>
    <t>장항읍 장산로 349</t>
    <phoneticPr fontId="15" type="noConversion"/>
  </si>
  <si>
    <t>041-956-1134</t>
  </si>
  <si>
    <t>티와이건설㈜</t>
    <phoneticPr fontId="15" type="noConversion"/>
  </si>
  <si>
    <t>서천 제59호
('14.12.01.)</t>
    <phoneticPr fontId="15" type="noConversion"/>
  </si>
  <si>
    <t>김근희</t>
    <phoneticPr fontId="15" type="noConversion"/>
  </si>
  <si>
    <t>041-951-2435</t>
  </si>
  <si>
    <t>㈜서부특수운송</t>
    <phoneticPr fontId="15" type="noConversion"/>
  </si>
  <si>
    <t>서천 제11호
('02.01.22.)</t>
    <phoneticPr fontId="15" type="noConversion"/>
  </si>
  <si>
    <t>최병상</t>
    <phoneticPr fontId="15" type="noConversion"/>
  </si>
  <si>
    <t>서면 서인로 633</t>
    <phoneticPr fontId="15" type="noConversion"/>
  </si>
  <si>
    <t>041-952-6700</t>
  </si>
  <si>
    <t>동백상운주식회사</t>
    <phoneticPr fontId="15" type="noConversion"/>
  </si>
  <si>
    <t>서천 제31호
('08.04.24.)</t>
    <phoneticPr fontId="15" type="noConversion"/>
  </si>
  <si>
    <t>최삼묵</t>
    <phoneticPr fontId="15" type="noConversion"/>
  </si>
  <si>
    <t>서면 서인로 716번길 4</t>
    <phoneticPr fontId="15" type="noConversion"/>
  </si>
  <si>
    <t>041-953-4700</t>
  </si>
  <si>
    <t>㈜대현로지텍</t>
    <phoneticPr fontId="15" type="noConversion"/>
  </si>
  <si>
    <t>서천 제44호
('14.10.30.)</t>
    <phoneticPr fontId="15" type="noConversion"/>
  </si>
  <si>
    <t>윤희정</t>
    <phoneticPr fontId="15" type="noConversion"/>
  </si>
  <si>
    <t>서천읍 서문로 32</t>
    <phoneticPr fontId="15" type="noConversion"/>
  </si>
  <si>
    <t>041-953-3756</t>
  </si>
  <si>
    <t>장항산업</t>
    <phoneticPr fontId="15" type="noConversion"/>
  </si>
  <si>
    <t>서천 제41호
('14.04.17.)</t>
    <phoneticPr fontId="15" type="noConversion"/>
  </si>
  <si>
    <t>편관옥</t>
    <phoneticPr fontId="15" type="noConversion"/>
  </si>
  <si>
    <t>장항읍 장서로 16번길 11</t>
    <phoneticPr fontId="15" type="noConversion"/>
  </si>
  <si>
    <t>041-956-7400</t>
    <phoneticPr fontId="15" type="noConversion"/>
  </si>
  <si>
    <t>제이환경</t>
    <phoneticPr fontId="15" type="noConversion"/>
  </si>
  <si>
    <t>서천 제45호
('14.12.12.)</t>
    <phoneticPr fontId="15" type="noConversion"/>
  </si>
  <si>
    <t>오화섭</t>
    <phoneticPr fontId="15" type="noConversion"/>
  </si>
  <si>
    <t>장항읍 장항로 147</t>
    <phoneticPr fontId="15" type="noConversion"/>
  </si>
  <si>
    <t>070-4141-0902</t>
    <phoneticPr fontId="15" type="noConversion"/>
  </si>
  <si>
    <t>영일건기</t>
    <phoneticPr fontId="15" type="noConversion"/>
  </si>
  <si>
    <t>서천 제51호
('15.06.02.)</t>
    <phoneticPr fontId="15" type="noConversion"/>
  </si>
  <si>
    <t>곽영일 외 1</t>
    <phoneticPr fontId="15" type="noConversion"/>
  </si>
  <si>
    <t>서면 신월길 30</t>
    <phoneticPr fontId="15" type="noConversion"/>
  </si>
  <si>
    <t>041-953-4554</t>
    <phoneticPr fontId="15" type="noConversion"/>
  </si>
  <si>
    <t>평화건기</t>
    <phoneticPr fontId="15" type="noConversion"/>
  </si>
  <si>
    <t>서천 제52호
('15.06.02.)</t>
    <phoneticPr fontId="15" type="noConversion"/>
  </si>
  <si>
    <t>신성식 외1</t>
    <phoneticPr fontId="15" type="noConversion"/>
  </si>
  <si>
    <t>서천읍 화금서길 39</t>
    <phoneticPr fontId="15" type="noConversion"/>
  </si>
  <si>
    <t>041-953-4446</t>
    <phoneticPr fontId="15" type="noConversion"/>
  </si>
  <si>
    <t>평화중기</t>
    <phoneticPr fontId="15" type="noConversion"/>
  </si>
  <si>
    <t>서천 제53호
('15.06.02.)</t>
    <phoneticPr fontId="15" type="noConversion"/>
  </si>
  <si>
    <t>이봉희 외 1</t>
    <phoneticPr fontId="15" type="noConversion"/>
  </si>
  <si>
    <t>신한건기</t>
    <phoneticPr fontId="15" type="noConversion"/>
  </si>
  <si>
    <t>서천 제57호
('15.06.23.)</t>
    <phoneticPr fontId="15" type="noConversion"/>
  </si>
  <si>
    <t>송선미 외 1</t>
    <phoneticPr fontId="15" type="noConversion"/>
  </si>
  <si>
    <t>서천읍 충절로 121번길 8</t>
    <phoneticPr fontId="15" type="noConversion"/>
  </si>
  <si>
    <t>041-952-3920</t>
    <phoneticPr fontId="15" type="noConversion"/>
  </si>
  <si>
    <t>신한종합중기</t>
    <phoneticPr fontId="15" type="noConversion"/>
  </si>
  <si>
    <t>서천 제58호
('15.06.23.)</t>
    <phoneticPr fontId="15" type="noConversion"/>
  </si>
  <si>
    <t>김민구 외 1</t>
    <phoneticPr fontId="15" type="noConversion"/>
  </si>
  <si>
    <t>㈜보은산업</t>
    <phoneticPr fontId="15" type="noConversion"/>
  </si>
  <si>
    <t>서천 제62호
('16.02.29.)</t>
    <phoneticPr fontId="15" type="noConversion"/>
  </si>
  <si>
    <t>고선영</t>
    <phoneticPr fontId="15" type="noConversion"/>
  </si>
  <si>
    <t>장항읍 장항로179번길2, 3층</t>
    <phoneticPr fontId="15" type="noConversion"/>
  </si>
  <si>
    <t>070-4216-0924</t>
    <phoneticPr fontId="15" type="noConversion"/>
  </si>
  <si>
    <t>조은환경</t>
    <phoneticPr fontId="15" type="noConversion"/>
  </si>
  <si>
    <t>서천 제63호
('16.07.14.)</t>
    <phoneticPr fontId="15" type="noConversion"/>
  </si>
  <si>
    <t>조택만</t>
    <phoneticPr fontId="15" type="noConversion"/>
  </si>
  <si>
    <t>서천군 장항읍 장항로 116(2층)</t>
    <phoneticPr fontId="15" type="noConversion"/>
  </si>
  <si>
    <t>청양군계</t>
    <phoneticPr fontId="15" type="noConversion"/>
  </si>
  <si>
    <t>청양군</t>
    <phoneticPr fontId="15" type="noConversion"/>
  </si>
  <si>
    <t>㈜보민환경</t>
  </si>
  <si>
    <t>사업07-2
(07.9.11)</t>
  </si>
  <si>
    <t>장기현</t>
  </si>
  <si>
    <t>비봉면 록평용당로 656-32</t>
  </si>
  <si>
    <t>041-943-7436</t>
  </si>
  <si>
    <t>동현자원</t>
  </si>
  <si>
    <t>사업07-5
(07.11.9)</t>
  </si>
  <si>
    <t>황규하</t>
  </si>
  <si>
    <t>청양읍 충절로 1012-94</t>
  </si>
  <si>
    <t>041-943-2495</t>
  </si>
  <si>
    <t>청양산업㈜</t>
  </si>
  <si>
    <t>사업10-1
(10.3.19)
2012-02
(12.1.20.)</t>
  </si>
  <si>
    <t>박영애</t>
  </si>
  <si>
    <t>청양읍 칠갑산로 151</t>
  </si>
  <si>
    <t>041-942-0658</t>
  </si>
  <si>
    <t>그린환경개발</t>
  </si>
  <si>
    <t>2013-6
(13.11.29.)</t>
  </si>
  <si>
    <t>윤승남</t>
  </si>
  <si>
    <t>청양읍 칠갑산로 305</t>
  </si>
  <si>
    <t>영티엔에스</t>
  </si>
  <si>
    <t>2013-02
(13.4.10.)
2013-5
(13.11.4.)</t>
  </si>
  <si>
    <t>청양읍 칠갑산로9길13-1</t>
  </si>
  <si>
    <t>041-942-0653</t>
  </si>
  <si>
    <t>은혜상사</t>
    <phoneticPr fontId="15" type="noConversion"/>
  </si>
  <si>
    <t>2014-01
(14.8.12.)</t>
    <phoneticPr fontId="15" type="noConversion"/>
  </si>
  <si>
    <t>이정화</t>
    <phoneticPr fontId="15" type="noConversion"/>
  </si>
  <si>
    <t>비봉면 홍주길 4</t>
    <phoneticPr fontId="15" type="noConversion"/>
  </si>
  <si>
    <t>041-942-3253</t>
    <phoneticPr fontId="15" type="noConversion"/>
  </si>
  <si>
    <t>나라환경㈜</t>
    <phoneticPr fontId="15" type="noConversion"/>
  </si>
  <si>
    <t>2015-02
(15.12.30)</t>
    <phoneticPr fontId="15" type="noConversion"/>
  </si>
  <si>
    <t>윤상덕</t>
    <phoneticPr fontId="15" type="noConversion"/>
  </si>
  <si>
    <t>목면 충신문길 104</t>
    <phoneticPr fontId="15" type="noConversion"/>
  </si>
  <si>
    <t>홍성군계</t>
    <phoneticPr fontId="15" type="noConversion"/>
  </si>
  <si>
    <t>홍성군</t>
    <phoneticPr fontId="15" type="noConversion"/>
  </si>
  <si>
    <t>홍주환경</t>
    <phoneticPr fontId="15" type="noConversion"/>
  </si>
  <si>
    <t>제1호
(1994.8.20)</t>
    <phoneticPr fontId="15" type="noConversion"/>
  </si>
  <si>
    <t>지득성</t>
    <phoneticPr fontId="15" type="noConversion"/>
  </si>
  <si>
    <t>홍성읍 월산리 1-1</t>
    <phoneticPr fontId="15" type="noConversion"/>
  </si>
  <si>
    <t>041-630-3999</t>
  </si>
  <si>
    <t>제2호
(2000.6.29)</t>
    <phoneticPr fontId="15" type="noConversion"/>
  </si>
  <si>
    <t>이승주</t>
    <phoneticPr fontId="15" type="noConversion"/>
  </si>
  <si>
    <t>구항면 구성북로 269</t>
    <phoneticPr fontId="15" type="noConversion"/>
  </si>
  <si>
    <t>041-641-7552</t>
  </si>
  <si>
    <t>구항산업</t>
    <phoneticPr fontId="15" type="noConversion"/>
  </si>
  <si>
    <t>제2008-1호
(2008.3.3)</t>
    <phoneticPr fontId="15" type="noConversion"/>
  </si>
  <si>
    <t>문철진</t>
    <phoneticPr fontId="15" type="noConversion"/>
  </si>
  <si>
    <t>구항면 구항서길 306-24</t>
    <phoneticPr fontId="15" type="noConversion"/>
  </si>
  <si>
    <t>041-633-6227</t>
  </si>
  <si>
    <t>대길산업㈜</t>
    <phoneticPr fontId="15" type="noConversion"/>
  </si>
  <si>
    <t>제2006-1호
(2006.08.04)</t>
    <phoneticPr fontId="15" type="noConversion"/>
  </si>
  <si>
    <t>조현택</t>
    <phoneticPr fontId="15" type="noConversion"/>
  </si>
  <si>
    <t>은하면 천광로 856-29</t>
    <phoneticPr fontId="15" type="noConversion"/>
  </si>
  <si>
    <t>041-642-0101</t>
  </si>
  <si>
    <t>태한산업㈜</t>
    <phoneticPr fontId="15" type="noConversion"/>
  </si>
  <si>
    <t>제2004-2호
(2004.12.28)</t>
    <phoneticPr fontId="15" type="noConversion"/>
  </si>
  <si>
    <t>양영권</t>
    <phoneticPr fontId="15" type="noConversion"/>
  </si>
  <si>
    <t>은하면 백야로68번길 16</t>
    <phoneticPr fontId="15" type="noConversion"/>
  </si>
  <si>
    <t>041-642-3358</t>
  </si>
  <si>
    <t>홍주자원</t>
    <phoneticPr fontId="15" type="noConversion"/>
  </si>
  <si>
    <t>제2012-3호
(2012.06.18)</t>
    <phoneticPr fontId="15" type="noConversion"/>
  </si>
  <si>
    <t>김윤호</t>
    <phoneticPr fontId="15" type="noConversion"/>
  </si>
  <si>
    <t>홍성읍 구룡리 107</t>
    <phoneticPr fontId="15" type="noConversion"/>
  </si>
  <si>
    <t>041-634-4767</t>
  </si>
  <si>
    <t>㈜자연과생명</t>
    <phoneticPr fontId="15" type="noConversion"/>
  </si>
  <si>
    <t>제2013-2호
(2013..06.13)</t>
    <phoneticPr fontId="15" type="noConversion"/>
  </si>
  <si>
    <t>최은진</t>
    <phoneticPr fontId="15" type="noConversion"/>
  </si>
  <si>
    <t>은하면 구성남로 658</t>
    <phoneticPr fontId="15" type="noConversion"/>
  </si>
  <si>
    <t>041-642-3325</t>
  </si>
  <si>
    <t>㈜금송환경개발</t>
    <phoneticPr fontId="15" type="noConversion"/>
  </si>
  <si>
    <t>제2013-7호
(2013.11.21)</t>
    <phoneticPr fontId="15" type="noConversion"/>
  </si>
  <si>
    <t>최영록</t>
    <phoneticPr fontId="15" type="noConversion"/>
  </si>
  <si>
    <t>금마면 금마로516번길 52</t>
    <phoneticPr fontId="15" type="noConversion"/>
  </si>
  <si>
    <t>041-633-9276</t>
  </si>
  <si>
    <t>한국리싸이클</t>
    <phoneticPr fontId="15" type="noConversion"/>
  </si>
  <si>
    <t>제2014-2호
(2014.07.10)</t>
    <phoneticPr fontId="15" type="noConversion"/>
  </si>
  <si>
    <t>홍경자</t>
    <phoneticPr fontId="15" type="noConversion"/>
  </si>
  <si>
    <t>홍성읍 월산리 790-2</t>
    <phoneticPr fontId="15" type="noConversion"/>
  </si>
  <si>
    <t>041-631-2814</t>
  </si>
  <si>
    <t>기림종합물류(유)</t>
    <phoneticPr fontId="15" type="noConversion"/>
  </si>
  <si>
    <t>제2016-2호
(2016.11.11)</t>
    <phoneticPr fontId="15" type="noConversion"/>
  </si>
  <si>
    <t>신윤미</t>
    <phoneticPr fontId="15" type="noConversion"/>
  </si>
  <si>
    <t>홍성읍 의사로36번길 13</t>
    <phoneticPr fontId="15" type="noConversion"/>
  </si>
  <si>
    <t>예산군계</t>
    <phoneticPr fontId="15" type="noConversion"/>
  </si>
  <si>
    <t>예산군</t>
    <phoneticPr fontId="15" type="noConversion"/>
  </si>
  <si>
    <t>예산유지</t>
    <phoneticPr fontId="15" type="noConversion"/>
  </si>
  <si>
    <t>2000-00002(00.02.02)</t>
    <phoneticPr fontId="15" type="noConversion"/>
  </si>
  <si>
    <t>장옥자</t>
    <phoneticPr fontId="15" type="noConversion"/>
  </si>
  <si>
    <t>덕산면 둔리 90</t>
    <phoneticPr fontId="15" type="noConversion"/>
  </si>
  <si>
    <t>041-337-8638</t>
  </si>
  <si>
    <t>재우환경</t>
    <phoneticPr fontId="15" type="noConversion"/>
  </si>
  <si>
    <t>2008-00004(08.12.22)</t>
    <phoneticPr fontId="15" type="noConversion"/>
  </si>
  <si>
    <t>이지열</t>
    <phoneticPr fontId="15" type="noConversion"/>
  </si>
  <si>
    <t>대술면 산정리 71</t>
    <phoneticPr fontId="15" type="noConversion"/>
  </si>
  <si>
    <t>041-333-5196</t>
  </si>
  <si>
    <t>푸른산</t>
    <phoneticPr fontId="15" type="noConversion"/>
  </si>
  <si>
    <t>2000-00003(00.06.29)</t>
    <phoneticPr fontId="15" type="noConversion"/>
  </si>
  <si>
    <t>조원무</t>
    <phoneticPr fontId="15" type="noConversion"/>
  </si>
  <si>
    <t>신양면 대덕리480</t>
    <phoneticPr fontId="15" type="noConversion"/>
  </si>
  <si>
    <t>대산산업㈜</t>
    <phoneticPr fontId="15" type="noConversion"/>
  </si>
  <si>
    <t>2001-00001(01.02.16)</t>
    <phoneticPr fontId="15" type="noConversion"/>
  </si>
  <si>
    <t>신창균</t>
    <phoneticPr fontId="15" type="noConversion"/>
  </si>
  <si>
    <t>신아면 조곡리 198-3</t>
    <phoneticPr fontId="15" type="noConversion"/>
  </si>
  <si>
    <t>041-332-8123</t>
  </si>
  <si>
    <t>에덴환경</t>
    <phoneticPr fontId="15" type="noConversion"/>
  </si>
  <si>
    <t>2001-00002(00.12.05)</t>
    <phoneticPr fontId="15" type="noConversion"/>
  </si>
  <si>
    <t>조광섭</t>
    <phoneticPr fontId="15" type="noConversion"/>
  </si>
  <si>
    <t>에산읍 주교리 271-1</t>
    <phoneticPr fontId="15" type="noConversion"/>
  </si>
  <si>
    <t>(주)정성환경</t>
    <phoneticPr fontId="15" type="noConversion"/>
  </si>
  <si>
    <t>2006-00002(06.07.14)</t>
    <phoneticPr fontId="15" type="noConversion"/>
  </si>
  <si>
    <t>정연두</t>
    <phoneticPr fontId="15" type="noConversion"/>
  </si>
  <si>
    <t>신양면 신양리 516-5</t>
    <phoneticPr fontId="15" type="noConversion"/>
  </si>
  <si>
    <t>041-331-6600</t>
  </si>
  <si>
    <t>(주)두비원</t>
    <phoneticPr fontId="15" type="noConversion"/>
  </si>
  <si>
    <t>2007-00003(07.01.11)</t>
    <phoneticPr fontId="15" type="noConversion"/>
  </si>
  <si>
    <t>김영애</t>
    <phoneticPr fontId="15" type="noConversion"/>
  </si>
  <si>
    <t>덕산면 광천리 1032-1</t>
    <phoneticPr fontId="15" type="noConversion"/>
  </si>
  <si>
    <t>041-337-1221</t>
  </si>
  <si>
    <t>영농조합법인 우촌농장</t>
    <phoneticPr fontId="15" type="noConversion"/>
  </si>
  <si>
    <t>2010-00004(10.10.21)</t>
    <phoneticPr fontId="15" type="noConversion"/>
  </si>
  <si>
    <t>윤석상</t>
    <phoneticPr fontId="15" type="noConversion"/>
  </si>
  <si>
    <t>신암면 조곡리 32-10</t>
    <phoneticPr fontId="15" type="noConversion"/>
  </si>
  <si>
    <t>041-338-8647</t>
  </si>
  <si>
    <t>㈜건영종합환경</t>
    <phoneticPr fontId="15" type="noConversion"/>
  </si>
  <si>
    <t>201-00001(11.09.23)</t>
    <phoneticPr fontId="15" type="noConversion"/>
  </si>
  <si>
    <t>박원정</t>
    <phoneticPr fontId="15" type="noConversion"/>
  </si>
  <si>
    <t>예산읍예산리64-1</t>
    <phoneticPr fontId="15" type="noConversion"/>
  </si>
  <si>
    <t>041-335-1667</t>
  </si>
  <si>
    <t>용기자원</t>
    <phoneticPr fontId="15" type="noConversion"/>
  </si>
  <si>
    <t>2011-00003(11.12.20)</t>
    <phoneticPr fontId="15" type="noConversion"/>
  </si>
  <si>
    <t>박용기</t>
    <phoneticPr fontId="15" type="noConversion"/>
  </si>
  <si>
    <t>덕산면읍내리186-3</t>
    <phoneticPr fontId="15" type="noConversion"/>
  </si>
  <si>
    <t>041-337-4977</t>
  </si>
  <si>
    <t>예당스틸</t>
    <phoneticPr fontId="15" type="noConversion"/>
  </si>
  <si>
    <t>2011-00004(11.11.24)</t>
    <phoneticPr fontId="15" type="noConversion"/>
  </si>
  <si>
    <t>임채환</t>
    <phoneticPr fontId="15" type="noConversion"/>
  </si>
  <si>
    <t>오가면신석리140-1</t>
    <phoneticPr fontId="15" type="noConversion"/>
  </si>
  <si>
    <t>041-332-0601</t>
  </si>
  <si>
    <t>(주)대영환경</t>
    <phoneticPr fontId="15" type="noConversion"/>
  </si>
  <si>
    <t>2011-00001(11.12.30)</t>
    <phoneticPr fontId="15" type="noConversion"/>
  </si>
  <si>
    <t>강연자</t>
    <phoneticPr fontId="15" type="noConversion"/>
  </si>
  <si>
    <t>신아면탄중리148-2</t>
    <phoneticPr fontId="15" type="noConversion"/>
  </si>
  <si>
    <t>041-332-4774</t>
  </si>
  <si>
    <t>예산환경㈜</t>
    <phoneticPr fontId="15" type="noConversion"/>
  </si>
  <si>
    <t>2011-00007(11.12.20)</t>
    <phoneticPr fontId="15" type="noConversion"/>
  </si>
  <si>
    <t>오가면 오가중앙로 58</t>
    <phoneticPr fontId="15" type="noConversion"/>
  </si>
  <si>
    <t>㈜민영로지스</t>
    <phoneticPr fontId="15" type="noConversion"/>
  </si>
  <si>
    <t>2012-00009(12.10.02)</t>
    <phoneticPr fontId="15" type="noConversion"/>
  </si>
  <si>
    <t>최현진</t>
    <phoneticPr fontId="15" type="noConversion"/>
  </si>
  <si>
    <t>응봉면 신리 308-4</t>
    <phoneticPr fontId="15" type="noConversion"/>
  </si>
  <si>
    <t>(주)내포이엔씨</t>
    <phoneticPr fontId="15" type="noConversion"/>
  </si>
  <si>
    <t>2012-00010(12.09.25)</t>
    <phoneticPr fontId="15" type="noConversion"/>
  </si>
  <si>
    <t>장영석</t>
    <phoneticPr fontId="15" type="noConversion"/>
  </si>
  <si>
    <t>예산읍 예산리 545</t>
    <phoneticPr fontId="15" type="noConversion"/>
  </si>
  <si>
    <t>041-332-8600</t>
  </si>
  <si>
    <t>거상환경</t>
    <phoneticPr fontId="15" type="noConversion"/>
  </si>
  <si>
    <t>2011-00001(12.10.11)</t>
    <phoneticPr fontId="15" type="noConversion"/>
  </si>
  <si>
    <t>김은규</t>
    <phoneticPr fontId="15" type="noConversion"/>
  </si>
  <si>
    <t>신암면탄중리148-2</t>
    <phoneticPr fontId="15" type="noConversion"/>
  </si>
  <si>
    <t>(유)아리울물류</t>
    <phoneticPr fontId="15" type="noConversion"/>
  </si>
  <si>
    <t>2013-00002(13.07.05)</t>
    <phoneticPr fontId="15" type="noConversion"/>
  </si>
  <si>
    <t>안태석</t>
    <phoneticPr fontId="15" type="noConversion"/>
  </si>
  <si>
    <t>예산읍역전로136 301호</t>
    <phoneticPr fontId="15" type="noConversion"/>
  </si>
  <si>
    <t>041-333-9612</t>
  </si>
  <si>
    <t>이티스틸</t>
    <phoneticPr fontId="15" type="noConversion"/>
  </si>
  <si>
    <t>2015-00001(15.08.28)</t>
    <phoneticPr fontId="15" type="noConversion"/>
  </si>
  <si>
    <t>윤희경</t>
    <phoneticPr fontId="15" type="noConversion"/>
  </si>
  <si>
    <t>예산읍 대학로 100</t>
    <phoneticPr fontId="15" type="noConversion"/>
  </si>
  <si>
    <t>041-334-0222</t>
  </si>
  <si>
    <t>세움환경</t>
    <phoneticPr fontId="15" type="noConversion"/>
  </si>
  <si>
    <t>2016-3(16.11.21)</t>
    <phoneticPr fontId="15" type="noConversion"/>
  </si>
  <si>
    <t>이호용</t>
    <phoneticPr fontId="15" type="noConversion"/>
  </si>
  <si>
    <t>예산읍 벚꽃로 141</t>
    <phoneticPr fontId="15" type="noConversion"/>
  </si>
  <si>
    <t>041-331-5503</t>
    <phoneticPr fontId="15" type="noConversion"/>
  </si>
  <si>
    <t>태안군계</t>
    <phoneticPr fontId="15" type="noConversion"/>
  </si>
  <si>
    <t>태안군</t>
    <phoneticPr fontId="15" type="noConversion"/>
  </si>
  <si>
    <t>한영실업㈜</t>
    <phoneticPr fontId="15" type="noConversion"/>
  </si>
  <si>
    <t>제2006-2호(2006.12.15)</t>
    <phoneticPr fontId="15" type="noConversion"/>
  </si>
  <si>
    <t>조명희</t>
    <phoneticPr fontId="15" type="noConversion"/>
  </si>
  <si>
    <t>태안읍 동백로 267</t>
    <phoneticPr fontId="15" type="noConversion"/>
  </si>
  <si>
    <t>041-674-5588</t>
    <phoneticPr fontId="15" type="noConversion"/>
  </si>
  <si>
    <t>㈜환경21</t>
    <phoneticPr fontId="15" type="noConversion"/>
  </si>
  <si>
    <t>제2008-1호(2008.09.16)</t>
    <phoneticPr fontId="15" type="noConversion"/>
  </si>
  <si>
    <t>이기곤</t>
    <phoneticPr fontId="15" type="noConversion"/>
  </si>
  <si>
    <t>태안읍 후곡로 109, 비동 3호</t>
    <phoneticPr fontId="15" type="noConversion"/>
  </si>
  <si>
    <t>041-673-1245</t>
    <phoneticPr fontId="15" type="noConversion"/>
  </si>
  <si>
    <t>명진환경산업(주)</t>
    <phoneticPr fontId="15" type="noConversion"/>
  </si>
  <si>
    <t>제2009-3호(2009.05.04)</t>
    <phoneticPr fontId="15" type="noConversion"/>
  </si>
  <si>
    <t>이종걸</t>
    <phoneticPr fontId="15" type="noConversion"/>
  </si>
  <si>
    <t>태안읍 근흥로 30-15</t>
    <phoneticPr fontId="15" type="noConversion"/>
  </si>
  <si>
    <t>041-674-5009</t>
    <phoneticPr fontId="15" type="noConversion"/>
  </si>
  <si>
    <t>정성산업환경㈜</t>
    <phoneticPr fontId="15" type="noConversion"/>
  </si>
  <si>
    <t>제2012-03호(2012.06.29)</t>
    <phoneticPr fontId="15" type="noConversion"/>
  </si>
  <si>
    <t>박길예</t>
    <phoneticPr fontId="15" type="noConversion"/>
  </si>
  <si>
    <t>태안읍 서해로 1988</t>
    <phoneticPr fontId="15" type="noConversion"/>
  </si>
  <si>
    <t>041-674-9877</t>
    <phoneticPr fontId="15" type="noConversion"/>
  </si>
  <si>
    <t>어송환경산업㈜</t>
    <phoneticPr fontId="15" type="noConversion"/>
  </si>
  <si>
    <t>제2011-02호(2011.05.03)</t>
    <phoneticPr fontId="15" type="noConversion"/>
  </si>
  <si>
    <t>태안읍 서해로 1964</t>
    <phoneticPr fontId="15" type="noConversion"/>
  </si>
  <si>
    <t>041-675-1957</t>
    <phoneticPr fontId="15" type="noConversion"/>
  </si>
  <si>
    <t>㈜이젠엘티디</t>
    <phoneticPr fontId="15" type="noConversion"/>
  </si>
  <si>
    <t>제2013-05호(2013.12.05)</t>
    <phoneticPr fontId="15" type="noConversion"/>
  </si>
  <si>
    <t>전인설</t>
    <phoneticPr fontId="15" type="noConversion"/>
  </si>
  <si>
    <t>원북면 원이로 753</t>
    <phoneticPr fontId="15" type="noConversion"/>
  </si>
  <si>
    <t>041-675-6771</t>
    <phoneticPr fontId="15" type="noConversion"/>
  </si>
  <si>
    <t>에코로㈜</t>
    <phoneticPr fontId="15" type="noConversion"/>
  </si>
  <si>
    <t>제2015-02호(2015.03.11)</t>
    <phoneticPr fontId="15" type="noConversion"/>
  </si>
  <si>
    <t>박의성</t>
    <phoneticPr fontId="15" type="noConversion"/>
  </si>
  <si>
    <t>원북면 원이로 820-10</t>
    <phoneticPr fontId="15" type="noConversion"/>
  </si>
  <si>
    <t>041-673-1621</t>
    <phoneticPr fontId="15" type="noConversion"/>
  </si>
  <si>
    <t>제2009-04호(2014.02.25)</t>
    <phoneticPr fontId="15" type="noConversion"/>
  </si>
  <si>
    <t>㈜아이디캐슬</t>
    <phoneticPr fontId="15" type="noConversion"/>
  </si>
  <si>
    <t>제2013-03호(2013.07.17)</t>
    <phoneticPr fontId="15" type="noConversion"/>
  </si>
  <si>
    <t>김종언</t>
    <phoneticPr fontId="15" type="noConversion"/>
  </si>
  <si>
    <t>태안읍 동문3길 3 402호</t>
    <phoneticPr fontId="15" type="noConversion"/>
  </si>
  <si>
    <t>041-675-9600</t>
    <phoneticPr fontId="15" type="noConversion"/>
  </si>
  <si>
    <t>(유)서해환경</t>
    <phoneticPr fontId="15" type="noConversion"/>
  </si>
  <si>
    <t>제2014-01호(2014.03.09)</t>
    <phoneticPr fontId="15" type="noConversion"/>
  </si>
  <si>
    <t>이원면 원이로 1554-2</t>
    <phoneticPr fontId="15" type="noConversion"/>
  </si>
  <si>
    <t>041-672-4204</t>
    <phoneticPr fontId="15" type="noConversion"/>
  </si>
  <si>
    <t>㈜영진개발</t>
    <phoneticPr fontId="15" type="noConversion"/>
  </si>
  <si>
    <t>제2015-01호(2015.01.28)</t>
    <phoneticPr fontId="15" type="noConversion"/>
  </si>
  <si>
    <t>남규원</t>
    <phoneticPr fontId="15" type="noConversion"/>
  </si>
  <si>
    <t>근흥면 서해로 1333</t>
    <phoneticPr fontId="15" type="noConversion"/>
  </si>
  <si>
    <t>041-674-3345</t>
    <phoneticPr fontId="15" type="noConversion"/>
  </si>
  <si>
    <t>제2015-03호(2015.03.11)</t>
    <phoneticPr fontId="15" type="noConversion"/>
  </si>
  <si>
    <t>서광개발</t>
    <phoneticPr fontId="15" type="noConversion"/>
  </si>
  <si>
    <t>제2016-02호(2016.07.18.)</t>
    <phoneticPr fontId="15" type="noConversion"/>
  </si>
  <si>
    <t>김민</t>
    <phoneticPr fontId="15" type="noConversion"/>
  </si>
  <si>
    <t>원북면 학암포길 243-89</t>
    <phoneticPr fontId="15" type="noConversion"/>
  </si>
  <si>
    <t>041-674-7076</t>
    <phoneticPr fontId="15" type="noConversion"/>
  </si>
  <si>
    <t>전북</t>
    <phoneticPr fontId="15" type="noConversion"/>
  </si>
  <si>
    <t>전주시계</t>
    <phoneticPr fontId="15" type="noConversion"/>
  </si>
  <si>
    <t>전주시</t>
    <phoneticPr fontId="15" type="noConversion"/>
  </si>
  <si>
    <t>(주)청우캠로지스</t>
  </si>
  <si>
    <t>2013-0016
2013-12-03</t>
    <phoneticPr fontId="15" type="noConversion"/>
  </si>
  <si>
    <t>손병철</t>
  </si>
  <si>
    <t xml:space="preserve"> 동부대로 1520</t>
  </si>
  <si>
    <t>063-211-8355</t>
  </si>
  <si>
    <t>대산환경자원</t>
  </si>
  <si>
    <t>2013-0019
2014-01-09</t>
    <phoneticPr fontId="15" type="noConversion"/>
  </si>
  <si>
    <t>김옥님</t>
  </si>
  <si>
    <t>초포다리로 127</t>
  </si>
  <si>
    <t>063-253-9403</t>
  </si>
  <si>
    <t>산내환경자원</t>
  </si>
  <si>
    <t>2013-0017
2014-01-16</t>
    <phoneticPr fontId="15" type="noConversion"/>
  </si>
  <si>
    <t>이삼택</t>
  </si>
  <si>
    <t xml:space="preserve"> 고랑동 371-6번지 </t>
  </si>
  <si>
    <t>전주환경위생㈜</t>
  </si>
  <si>
    <t>완산 96-1
1996-02-24</t>
  </si>
  <si>
    <t>이강헌</t>
  </si>
  <si>
    <t>완산구 삼천동3가 289-7번지</t>
  </si>
  <si>
    <t>063-224-8877</t>
  </si>
  <si>
    <t>(사)전북노동복지센터</t>
  </si>
  <si>
    <t>완산02-2
2002-03-29</t>
  </si>
  <si>
    <t>최인규</t>
  </si>
  <si>
    <t>완산구 현무1길 31-7 (경원동3가,3층)</t>
  </si>
  <si>
    <t>063-232-8386</t>
  </si>
  <si>
    <t>㈜청진</t>
  </si>
  <si>
    <t>완산06-7
2006-06-12</t>
  </si>
  <si>
    <t>최경춘</t>
  </si>
  <si>
    <t>완산구 난전들로 107-7  (평화동3가)</t>
  </si>
  <si>
    <t>063-225-8909</t>
  </si>
  <si>
    <t>㈜서희산업</t>
  </si>
  <si>
    <t>완산06-13
2007-01-16</t>
  </si>
  <si>
    <t>김철민</t>
  </si>
  <si>
    <t>완산구 삼산길 18 (삼천동3가)</t>
  </si>
  <si>
    <t>063-228-7227</t>
  </si>
  <si>
    <t>㈜삼부</t>
  </si>
  <si>
    <t>완산08-4
2008-07-31</t>
  </si>
  <si>
    <t>홍성택</t>
  </si>
  <si>
    <t>완산구 난전들로 107-7 (평화동3가)</t>
  </si>
  <si>
    <t>063-231-0001</t>
  </si>
  <si>
    <t>㈜사람과환경</t>
  </si>
  <si>
    <t>완산08-19
2008-07-31</t>
  </si>
  <si>
    <t>강재원</t>
  </si>
  <si>
    <t>완산구 백제대로 249 (중화산동2가)</t>
  </si>
  <si>
    <t>063-229-5212</t>
  </si>
  <si>
    <t>전주효자시니어클럽</t>
  </si>
  <si>
    <t>완산10-2
2010-07-28</t>
  </si>
  <si>
    <t>최재훈</t>
  </si>
  <si>
    <t>완산구 용머리로 36  (효자동1가,서도프라자 5층 552호,553호)</t>
  </si>
  <si>
    <t>063-236-8815</t>
  </si>
  <si>
    <t>(유)한솔산업환경</t>
  </si>
  <si>
    <t>완산11-2
2011-04-21</t>
  </si>
  <si>
    <t>라용주</t>
  </si>
  <si>
    <t>완산구 장교로 52 (평화동3가)</t>
  </si>
  <si>
    <t>063-226-3368</t>
  </si>
  <si>
    <t>(유)함께하는 사람들</t>
  </si>
  <si>
    <t>완산13-4
2013-05-28</t>
  </si>
  <si>
    <t>양홍철</t>
  </si>
  <si>
    <t>완산구 원당길 3-75 (원당동)</t>
  </si>
  <si>
    <t>063-229-9612</t>
  </si>
  <si>
    <t>(유)남성운수</t>
  </si>
  <si>
    <t>완산13-5
2013-06-17</t>
  </si>
  <si>
    <t>정병석</t>
  </si>
  <si>
    <t>완산구 우림로 980 (삼천동2가)</t>
  </si>
  <si>
    <t>063-546-3386</t>
  </si>
  <si>
    <t>㈜영조</t>
  </si>
  <si>
    <t>완산96-5
1995-09-30</t>
  </si>
  <si>
    <t>김흥기</t>
  </si>
  <si>
    <t xml:space="preserve">완산구 중화산동2가 730-3번지 </t>
  </si>
  <si>
    <t>063-226-0533</t>
  </si>
  <si>
    <t>(유)대신신재생산업</t>
  </si>
  <si>
    <t>완산03-1
2003-03-20</t>
  </si>
  <si>
    <t>김동수</t>
  </si>
  <si>
    <t xml:space="preserve">완산구 삼천동2가 275-9번지 </t>
  </si>
  <si>
    <t>063-545-2141</t>
  </si>
  <si>
    <t>재생환경</t>
  </si>
  <si>
    <t>완산06-36
2005-04-22</t>
  </si>
  <si>
    <t>이청우</t>
  </si>
  <si>
    <t>완산구 호동길 49-22 (삼천동3가)</t>
  </si>
  <si>
    <t>063-228-0311</t>
  </si>
  <si>
    <t>완산-11-3
2011-04-21</t>
  </si>
  <si>
    <t>완산구 장교로 52  (평화동3가)</t>
  </si>
  <si>
    <t>대동운수㈜</t>
  </si>
  <si>
    <t>완산11-6
2011-10-28</t>
  </si>
  <si>
    <t>최광식</t>
  </si>
  <si>
    <t>완산구 메너머1길 14-19  (중화산동2가)</t>
  </si>
  <si>
    <t>063-287-9101</t>
  </si>
  <si>
    <t>(유)은송</t>
  </si>
  <si>
    <t>완산11-7
2011-10-17</t>
  </si>
  <si>
    <t>강성희</t>
  </si>
  <si>
    <t>완산구 중화산로 87  (중화산동2가)</t>
  </si>
  <si>
    <t>063-223-3960</t>
  </si>
  <si>
    <t>완산12-4
2012-09-11</t>
  </si>
  <si>
    <t>김화영</t>
  </si>
  <si>
    <t>완산구 백마산길 112, 103동 411호 (효자동3가,우신파크원룸)</t>
  </si>
  <si>
    <t>063-236-2810</t>
  </si>
  <si>
    <t>㈜도성건설</t>
  </si>
  <si>
    <t>완산12-8
2013-02-04</t>
  </si>
  <si>
    <t>이남석</t>
  </si>
  <si>
    <t>완산구 월선길 5 (삼천동3가)</t>
  </si>
  <si>
    <t>063-221-6464</t>
  </si>
  <si>
    <t>㈜거마환경건설</t>
  </si>
  <si>
    <t>완산13-1
2013-02-04</t>
  </si>
  <si>
    <t>김철오</t>
  </si>
  <si>
    <t>063-902-2325</t>
  </si>
  <si>
    <t>완산14-6
2014-12-15</t>
  </si>
  <si>
    <t>완산구 우림로 980-0 (삼천동2가)</t>
  </si>
  <si>
    <t>군산시계</t>
    <phoneticPr fontId="15" type="noConversion"/>
  </si>
  <si>
    <t>군산시</t>
    <phoneticPr fontId="15" type="noConversion"/>
  </si>
  <si>
    <t>㈜미창개발</t>
    <phoneticPr fontId="15" type="noConversion"/>
  </si>
  <si>
    <t>2004-12
(2005.1.10)</t>
    <phoneticPr fontId="15" type="noConversion"/>
  </si>
  <si>
    <t>이만수</t>
    <phoneticPr fontId="15" type="noConversion"/>
  </si>
  <si>
    <t xml:space="preserve"> 소룡동 1582-18</t>
    <phoneticPr fontId="15" type="noConversion"/>
  </si>
  <si>
    <t>063-467-2133</t>
  </si>
  <si>
    <t>1996-06
(1991.01.02)</t>
    <phoneticPr fontId="15" type="noConversion"/>
  </si>
  <si>
    <t>송재휘</t>
    <phoneticPr fontId="15" type="noConversion"/>
  </si>
  <si>
    <t>해망동 산5-42</t>
    <phoneticPr fontId="15" type="noConversion"/>
  </si>
  <si>
    <t>063-445-2943</t>
  </si>
  <si>
    <t>주)금호환경</t>
    <phoneticPr fontId="15" type="noConversion"/>
  </si>
  <si>
    <t>2012-18
(2012.06.21)</t>
    <phoneticPr fontId="15" type="noConversion"/>
  </si>
  <si>
    <t>이지태</t>
    <phoneticPr fontId="15" type="noConversion"/>
  </si>
  <si>
    <t>대야면</t>
    <phoneticPr fontId="15" type="noConversion"/>
  </si>
  <si>
    <t>063-451-4991</t>
  </si>
  <si>
    <t>하나유통</t>
    <phoneticPr fontId="15" type="noConversion"/>
  </si>
  <si>
    <t>1997-17
(1997.11.04)</t>
    <phoneticPr fontId="15" type="noConversion"/>
  </si>
  <si>
    <t>강현모</t>
    <phoneticPr fontId="15" type="noConversion"/>
  </si>
  <si>
    <t>나운동 807-6</t>
    <phoneticPr fontId="15" type="noConversion"/>
  </si>
  <si>
    <t>063-463-3249</t>
  </si>
  <si>
    <t>㈜서원건설산업</t>
    <phoneticPr fontId="15" type="noConversion"/>
  </si>
  <si>
    <t>1995-01
(2007.03.06)</t>
    <phoneticPr fontId="15" type="noConversion"/>
  </si>
  <si>
    <t>심재왕</t>
    <phoneticPr fontId="15" type="noConversion"/>
  </si>
  <si>
    <t>내초동 193-2</t>
    <phoneticPr fontId="15" type="noConversion"/>
  </si>
  <si>
    <t>063-442-7647</t>
  </si>
  <si>
    <t>(유)대한이앤이</t>
    <phoneticPr fontId="15" type="noConversion"/>
  </si>
  <si>
    <t>2000-02
(2000.05.12)</t>
    <phoneticPr fontId="15" type="noConversion"/>
  </si>
  <si>
    <t>유희권</t>
    <phoneticPr fontId="15" type="noConversion"/>
  </si>
  <si>
    <t>내초동 215-5</t>
    <phoneticPr fontId="15" type="noConversion"/>
  </si>
  <si>
    <t>063-451-7111</t>
  </si>
  <si>
    <t>(유)푸른솔케미칼</t>
    <phoneticPr fontId="15" type="noConversion"/>
  </si>
  <si>
    <t>1996-10
(1996.11.08)</t>
    <phoneticPr fontId="15" type="noConversion"/>
  </si>
  <si>
    <t>허인호</t>
    <phoneticPr fontId="15" type="noConversion"/>
  </si>
  <si>
    <t>성산면 고봉리147-1</t>
    <phoneticPr fontId="15" type="noConversion"/>
  </si>
  <si>
    <t>063-453-0618</t>
  </si>
  <si>
    <t>㈜우주환경</t>
    <phoneticPr fontId="15" type="noConversion"/>
  </si>
  <si>
    <t>2007-13
(2007.10.12)</t>
    <phoneticPr fontId="15" type="noConversion"/>
  </si>
  <si>
    <t>박승일</t>
    <phoneticPr fontId="15" type="noConversion"/>
  </si>
  <si>
    <t>내초동 193-1</t>
    <phoneticPr fontId="15" type="noConversion"/>
  </si>
  <si>
    <t>063-465-5150</t>
  </si>
  <si>
    <t>우주산업</t>
    <phoneticPr fontId="15" type="noConversion"/>
  </si>
  <si>
    <t>2001-05
(2001.10.16)</t>
    <phoneticPr fontId="15" type="noConversion"/>
  </si>
  <si>
    <t>정숙희</t>
    <phoneticPr fontId="15" type="noConversion"/>
  </si>
  <si>
    <t>나운동 735-8</t>
    <phoneticPr fontId="15" type="noConversion"/>
  </si>
  <si>
    <t>063-466-6693</t>
  </si>
  <si>
    <t>케이씨환경건설㈜</t>
    <phoneticPr fontId="15" type="noConversion"/>
  </si>
  <si>
    <t>2001-01
(2001.03.05)</t>
    <phoneticPr fontId="15" type="noConversion"/>
  </si>
  <si>
    <t>채수백</t>
    <phoneticPr fontId="15" type="noConversion"/>
  </si>
  <si>
    <t>새만금북로 624-53(내초도동)</t>
    <phoneticPr fontId="15" type="noConversion"/>
  </si>
  <si>
    <t>063-452-9202</t>
  </si>
  <si>
    <t>호원건설(주)</t>
    <phoneticPr fontId="15" type="noConversion"/>
  </si>
  <si>
    <t>2006-05
(2006.07.03)</t>
    <phoneticPr fontId="15" type="noConversion"/>
  </si>
  <si>
    <t>이윤범</t>
    <phoneticPr fontId="15" type="noConversion"/>
  </si>
  <si>
    <t>경암 521-3</t>
    <phoneticPr fontId="15" type="noConversion"/>
  </si>
  <si>
    <t>063-442-6551</t>
  </si>
  <si>
    <t>(유)웨스턴기업</t>
    <phoneticPr fontId="15" type="noConversion"/>
  </si>
  <si>
    <t>2007-03
(2007.08.20)</t>
    <phoneticPr fontId="15" type="noConversion"/>
  </si>
  <si>
    <t>이영환</t>
    <phoneticPr fontId="15" type="noConversion"/>
  </si>
  <si>
    <t>옥서면 선연리 1759</t>
    <phoneticPr fontId="15" type="noConversion"/>
  </si>
  <si>
    <t>063-471-5399</t>
  </si>
  <si>
    <t>원산업</t>
    <phoneticPr fontId="15" type="noConversion"/>
  </si>
  <si>
    <t>1996-03
(1994.05.07)</t>
    <phoneticPr fontId="15" type="noConversion"/>
  </si>
  <si>
    <t>박찬신</t>
    <phoneticPr fontId="15" type="noConversion"/>
  </si>
  <si>
    <t>미원동 184</t>
    <phoneticPr fontId="15" type="noConversion"/>
  </si>
  <si>
    <t>063-445-4251</t>
  </si>
  <si>
    <t>칠성산업</t>
    <phoneticPr fontId="15" type="noConversion"/>
  </si>
  <si>
    <t>1997-01
(1997.01.23)</t>
    <phoneticPr fontId="15" type="noConversion"/>
  </si>
  <si>
    <t>김옥순</t>
    <phoneticPr fontId="15" type="noConversion"/>
  </si>
  <si>
    <t>산북동 2488-1</t>
    <phoneticPr fontId="15" type="noConversion"/>
  </si>
  <si>
    <t>063-466-2668</t>
  </si>
  <si>
    <t>㈜엔아이티</t>
    <phoneticPr fontId="15" type="noConversion"/>
  </si>
  <si>
    <t>1997-16
(1997.11.04)</t>
    <phoneticPr fontId="15" type="noConversion"/>
  </si>
  <si>
    <t>김주한</t>
    <phoneticPr fontId="15" type="noConversion"/>
  </si>
  <si>
    <t>소룡동 1662</t>
    <phoneticPr fontId="15" type="noConversion"/>
  </si>
  <si>
    <t>063-466-4141</t>
  </si>
  <si>
    <t>(유)청정환경</t>
    <phoneticPr fontId="15" type="noConversion"/>
  </si>
  <si>
    <t>1998-04
(1998.06.22)</t>
    <phoneticPr fontId="15" type="noConversion"/>
  </si>
  <si>
    <t>조택규</t>
    <phoneticPr fontId="15" type="noConversion"/>
  </si>
  <si>
    <t>옥구읍 어은리 208</t>
    <phoneticPr fontId="15" type="noConversion"/>
  </si>
  <si>
    <t>063-467-8221</t>
  </si>
  <si>
    <t>(유)경률개발</t>
    <phoneticPr fontId="15" type="noConversion"/>
  </si>
  <si>
    <t>1998-06
(1998.08.13)</t>
    <phoneticPr fontId="15" type="noConversion"/>
  </si>
  <si>
    <t>이길순</t>
    <phoneticPr fontId="15" type="noConversion"/>
  </si>
  <si>
    <t>산북동 2063</t>
    <phoneticPr fontId="15" type="noConversion"/>
  </si>
  <si>
    <t>063-467-9174</t>
  </si>
  <si>
    <t>(유)서구</t>
    <phoneticPr fontId="15" type="noConversion"/>
  </si>
  <si>
    <t>2000-8
(2000.12.01)</t>
    <phoneticPr fontId="15" type="noConversion"/>
  </si>
  <si>
    <t>백금</t>
    <phoneticPr fontId="15" type="noConversion"/>
  </si>
  <si>
    <t>산북동 3628-4</t>
    <phoneticPr fontId="15" type="noConversion"/>
  </si>
  <si>
    <t>063-468-8672</t>
  </si>
  <si>
    <t>㈜대보물류</t>
    <phoneticPr fontId="15" type="noConversion"/>
  </si>
  <si>
    <t>2002-04
(2002.10.08)</t>
    <phoneticPr fontId="15" type="noConversion"/>
  </si>
  <si>
    <t>김홍철</t>
    <phoneticPr fontId="15" type="noConversion"/>
  </si>
  <si>
    <t>산북동 1859-1</t>
    <phoneticPr fontId="15" type="noConversion"/>
  </si>
  <si>
    <t>063-467-4244</t>
  </si>
  <si>
    <t>군산통운</t>
    <phoneticPr fontId="15" type="noConversion"/>
  </si>
  <si>
    <t>2010-11
(2010.07.20)</t>
    <phoneticPr fontId="15" type="noConversion"/>
  </si>
  <si>
    <t>김종양</t>
    <phoneticPr fontId="15" type="noConversion"/>
  </si>
  <si>
    <t>소룡동 2-3</t>
    <phoneticPr fontId="15" type="noConversion"/>
  </si>
  <si>
    <t>063-468-0073</t>
  </si>
  <si>
    <t>(유)세종종합운수</t>
    <phoneticPr fontId="15" type="noConversion"/>
  </si>
  <si>
    <t>2003-6
(2000.12.01)</t>
    <phoneticPr fontId="15" type="noConversion"/>
  </si>
  <si>
    <t>전양수</t>
    <phoneticPr fontId="15" type="noConversion"/>
  </si>
  <si>
    <t>063-467-6776</t>
  </si>
  <si>
    <t>㈜삼성종합물류</t>
    <phoneticPr fontId="15" type="noConversion"/>
  </si>
  <si>
    <t>2004-01
(2004.03.08)</t>
    <phoneticPr fontId="15" type="noConversion"/>
  </si>
  <si>
    <t>김덕중</t>
    <phoneticPr fontId="15" type="noConversion"/>
  </si>
  <si>
    <t>산북동 1593-5</t>
    <phoneticPr fontId="15" type="noConversion"/>
  </si>
  <si>
    <t>063-466-3758</t>
  </si>
  <si>
    <t>(유)선보산업</t>
    <phoneticPr fontId="15" type="noConversion"/>
  </si>
  <si>
    <t>2007-02
(2007.02.13)</t>
    <phoneticPr fontId="15" type="noConversion"/>
  </si>
  <si>
    <t>신동섭</t>
    <phoneticPr fontId="15" type="noConversion"/>
  </si>
  <si>
    <t>내초동 192-1</t>
    <phoneticPr fontId="15" type="noConversion"/>
  </si>
  <si>
    <t>063-467-8111</t>
  </si>
  <si>
    <t>(유)그린물류</t>
    <phoneticPr fontId="15" type="noConversion"/>
  </si>
  <si>
    <t>2005-10
(2005.05.17)</t>
    <phoneticPr fontId="15" type="noConversion"/>
  </si>
  <si>
    <t>문형범</t>
    <phoneticPr fontId="15" type="noConversion"/>
  </si>
  <si>
    <t>미룡동</t>
    <phoneticPr fontId="15" type="noConversion"/>
  </si>
  <si>
    <t>063-467-8025</t>
  </si>
  <si>
    <t>(유)동양운수</t>
    <phoneticPr fontId="15" type="noConversion"/>
  </si>
  <si>
    <t>2005-12
(2006.04.18)</t>
    <phoneticPr fontId="15" type="noConversion"/>
  </si>
  <si>
    <t>양동식</t>
    <phoneticPr fontId="15" type="noConversion"/>
  </si>
  <si>
    <t>소룡동 12244-2</t>
    <phoneticPr fontId="15" type="noConversion"/>
  </si>
  <si>
    <t>063-471-5570</t>
  </si>
  <si>
    <t>새만금물류</t>
    <phoneticPr fontId="15" type="noConversion"/>
  </si>
  <si>
    <t>2007-12
(2007.08.28)</t>
    <phoneticPr fontId="15" type="noConversion"/>
  </si>
  <si>
    <t>강윤필</t>
    <phoneticPr fontId="15" type="noConversion"/>
  </si>
  <si>
    <t>옥산면 당북리 861-3</t>
    <phoneticPr fontId="15" type="noConversion"/>
  </si>
  <si>
    <t>동양개발㈜</t>
    <phoneticPr fontId="15" type="noConversion"/>
  </si>
  <si>
    <t>2007-07
(2007.09.17)</t>
    <phoneticPr fontId="15" type="noConversion"/>
  </si>
  <si>
    <t>신근식</t>
    <phoneticPr fontId="15" type="noConversion"/>
  </si>
  <si>
    <t>금암동</t>
    <phoneticPr fontId="15" type="noConversion"/>
  </si>
  <si>
    <t>063-445-0127</t>
    <phoneticPr fontId="15" type="noConversion"/>
  </si>
  <si>
    <t>(유)성원로지스틱</t>
    <phoneticPr fontId="15" type="noConversion"/>
  </si>
  <si>
    <t>2007-11
(2007.11.08)</t>
    <phoneticPr fontId="15" type="noConversion"/>
  </si>
  <si>
    <t>강남출</t>
    <phoneticPr fontId="15" type="noConversion"/>
  </si>
  <si>
    <t>산북동 1736-3</t>
    <phoneticPr fontId="15" type="noConversion"/>
  </si>
  <si>
    <t>(우)정우실업</t>
    <phoneticPr fontId="15" type="noConversion"/>
  </si>
  <si>
    <t>2008-07
(2008.09.02)</t>
    <phoneticPr fontId="15" type="noConversion"/>
  </si>
  <si>
    <t>문경선</t>
    <phoneticPr fontId="15" type="noConversion"/>
  </si>
  <si>
    <t>성산면 고봉리 315-2</t>
    <phoneticPr fontId="15" type="noConversion"/>
  </si>
  <si>
    <t>063-453-8370</t>
  </si>
  <si>
    <t>천해자원개발</t>
    <phoneticPr fontId="15" type="noConversion"/>
  </si>
  <si>
    <t>2009-01
(2009.07.14)</t>
    <phoneticPr fontId="15" type="noConversion"/>
  </si>
  <si>
    <t>김봉례</t>
    <phoneticPr fontId="15" type="noConversion"/>
  </si>
  <si>
    <t>옥산면 남내리</t>
    <phoneticPr fontId="15" type="noConversion"/>
  </si>
  <si>
    <t>063-462-4400</t>
  </si>
  <si>
    <t>(유)국제자원환경</t>
    <phoneticPr fontId="15" type="noConversion"/>
  </si>
  <si>
    <t>2009-03
(2009.06.01)</t>
    <phoneticPr fontId="15" type="noConversion"/>
  </si>
  <si>
    <t>강명진</t>
    <phoneticPr fontId="15" type="noConversion"/>
  </si>
  <si>
    <t>소룡동 724-1</t>
    <phoneticPr fontId="15" type="noConversion"/>
  </si>
  <si>
    <t>063-453-0095</t>
  </si>
  <si>
    <t>그린비산업</t>
    <phoneticPr fontId="15" type="noConversion"/>
  </si>
  <si>
    <t>2009-04
(2009.07.27)</t>
    <phoneticPr fontId="15" type="noConversion"/>
  </si>
  <si>
    <t>강성완</t>
    <phoneticPr fontId="15" type="noConversion"/>
  </si>
  <si>
    <t>내초동 197-8</t>
    <phoneticPr fontId="15" type="noConversion"/>
  </si>
  <si>
    <t>063-467-1401</t>
  </si>
  <si>
    <t>(유)광진산업환경</t>
    <phoneticPr fontId="15" type="noConversion"/>
  </si>
  <si>
    <t>2009-15
(2009.09.15)</t>
    <phoneticPr fontId="15" type="noConversion"/>
  </si>
  <si>
    <t>고병휘</t>
    <phoneticPr fontId="15" type="noConversion"/>
  </si>
  <si>
    <t>외항안길 265(소룡동)</t>
    <phoneticPr fontId="15" type="noConversion"/>
  </si>
  <si>
    <t>063-461-1560</t>
  </si>
  <si>
    <t>(유)누리환경산업</t>
    <phoneticPr fontId="15" type="noConversion"/>
  </si>
  <si>
    <t>2009-06
(2009.12.24)</t>
    <phoneticPr fontId="15" type="noConversion"/>
  </si>
  <si>
    <t>김성묵</t>
    <phoneticPr fontId="15" type="noConversion"/>
  </si>
  <si>
    <t>나운동 124-5</t>
    <phoneticPr fontId="15" type="noConversion"/>
  </si>
  <si>
    <t>063-464-7766</t>
  </si>
  <si>
    <t>엘립스크랩</t>
    <phoneticPr fontId="15" type="noConversion"/>
  </si>
  <si>
    <t>2009-10
(2010.01.11)</t>
    <phoneticPr fontId="15" type="noConversion"/>
  </si>
  <si>
    <t>조문호</t>
    <phoneticPr fontId="15" type="noConversion"/>
  </si>
  <si>
    <t>산북동 1489</t>
    <phoneticPr fontId="15" type="noConversion"/>
  </si>
  <si>
    <t>063-466-6754</t>
  </si>
  <si>
    <t>에벤에셀용역</t>
    <phoneticPr fontId="15" type="noConversion"/>
  </si>
  <si>
    <t>2010-07
(2010.06.01)</t>
    <phoneticPr fontId="15" type="noConversion"/>
  </si>
  <si>
    <t>박종석</t>
    <phoneticPr fontId="15" type="noConversion"/>
  </si>
  <si>
    <t>삼학동 814-22</t>
    <phoneticPr fontId="15" type="noConversion"/>
  </si>
  <si>
    <t>063-462-1478</t>
  </si>
  <si>
    <t>푸름산업</t>
    <phoneticPr fontId="15" type="noConversion"/>
  </si>
  <si>
    <t>2010-15
(2010.11.18)</t>
    <phoneticPr fontId="15" type="noConversion"/>
  </si>
  <si>
    <t>정인길</t>
    <phoneticPr fontId="15" type="noConversion"/>
  </si>
  <si>
    <t>중동 274-76</t>
    <phoneticPr fontId="15" type="noConversion"/>
  </si>
  <si>
    <t>063-446-1868</t>
  </si>
  <si>
    <t>2010-09
(2010.07.29)</t>
    <phoneticPr fontId="15" type="noConversion"/>
  </si>
  <si>
    <t>남현자</t>
    <phoneticPr fontId="15" type="noConversion"/>
  </si>
  <si>
    <t>임피면 읍내리 80-1</t>
    <phoneticPr fontId="15" type="noConversion"/>
  </si>
  <si>
    <t>063-453-3282</t>
  </si>
  <si>
    <t>(유)세영물류산업</t>
    <phoneticPr fontId="15" type="noConversion"/>
  </si>
  <si>
    <t>2010-08
(2010.11.09)</t>
    <phoneticPr fontId="15" type="noConversion"/>
  </si>
  <si>
    <t>강기천</t>
    <phoneticPr fontId="15" type="noConversion"/>
  </si>
  <si>
    <t>옥서면 공항로 752</t>
    <phoneticPr fontId="15" type="noConversion"/>
  </si>
  <si>
    <t>063-462-3430</t>
  </si>
  <si>
    <t>(유)장백산업</t>
    <phoneticPr fontId="15" type="noConversion"/>
  </si>
  <si>
    <t>2011-01
(2011.02.08)</t>
    <phoneticPr fontId="15" type="noConversion"/>
  </si>
  <si>
    <t>이항수</t>
    <phoneticPr fontId="15" type="noConversion"/>
  </si>
  <si>
    <t>나포면 주곡리</t>
    <phoneticPr fontId="15" type="noConversion"/>
  </si>
  <si>
    <t>063-453-5217</t>
  </si>
  <si>
    <t>한양M&amp;S</t>
    <phoneticPr fontId="15" type="noConversion"/>
  </si>
  <si>
    <t>2010-02
(2010.02.05)</t>
    <phoneticPr fontId="15" type="noConversion"/>
  </si>
  <si>
    <t>김미영</t>
    <phoneticPr fontId="15" type="noConversion"/>
  </si>
  <si>
    <t>소룡동 1564-1</t>
    <phoneticPr fontId="15" type="noConversion"/>
  </si>
  <si>
    <t>063-466-5604</t>
  </si>
  <si>
    <t>(유)진흥물류</t>
    <phoneticPr fontId="15" type="noConversion"/>
  </si>
  <si>
    <t>2011-04
(2011.05.17)</t>
    <phoneticPr fontId="15" type="noConversion"/>
  </si>
  <si>
    <t>곽지희</t>
    <phoneticPr fontId="15" type="noConversion"/>
  </si>
  <si>
    <t>개사동 1140</t>
    <phoneticPr fontId="15" type="noConversion"/>
  </si>
  <si>
    <t>063-471-3399</t>
  </si>
  <si>
    <t>(유)성일운수</t>
    <phoneticPr fontId="15" type="noConversion"/>
  </si>
  <si>
    <t>2011-06
(2011.06.21)</t>
    <phoneticPr fontId="15" type="noConversion"/>
  </si>
  <si>
    <t>김성일</t>
    <phoneticPr fontId="15" type="noConversion"/>
  </si>
  <si>
    <t>산북동 3637</t>
    <phoneticPr fontId="15" type="noConversion"/>
  </si>
  <si>
    <t>063-463-2201</t>
  </si>
  <si>
    <t>화성통운㈜</t>
    <phoneticPr fontId="15" type="noConversion"/>
  </si>
  <si>
    <t>2011-07
(2011.08.30)</t>
    <phoneticPr fontId="15" type="noConversion"/>
  </si>
  <si>
    <t>이동일</t>
    <phoneticPr fontId="15" type="noConversion"/>
  </si>
  <si>
    <t>소룡동 45</t>
    <phoneticPr fontId="15" type="noConversion"/>
  </si>
  <si>
    <t>063-467-6087</t>
  </si>
  <si>
    <t>㈜국제특수</t>
    <phoneticPr fontId="15" type="noConversion"/>
  </si>
  <si>
    <t>제2010-12호
(2010.7.20)</t>
    <phoneticPr fontId="15" type="noConversion"/>
  </si>
  <si>
    <t>박길성</t>
    <phoneticPr fontId="15" type="noConversion"/>
  </si>
  <si>
    <t>063-464-6315</t>
  </si>
  <si>
    <t>보덕산업 감사자원</t>
    <phoneticPr fontId="15" type="noConversion"/>
  </si>
  <si>
    <t>제2011-10호
(2011.10.10)</t>
    <phoneticPr fontId="15" type="noConversion"/>
  </si>
  <si>
    <t>채수홍</t>
    <phoneticPr fontId="15" type="noConversion"/>
  </si>
  <si>
    <t>미룡동 587-1</t>
    <phoneticPr fontId="15" type="noConversion"/>
  </si>
  <si>
    <t>063-471-5133</t>
  </si>
  <si>
    <t>제201300040호
(2013.8.23)</t>
    <phoneticPr fontId="15" type="noConversion"/>
  </si>
  <si>
    <t>이재욱</t>
    <phoneticPr fontId="15" type="noConversion"/>
  </si>
  <si>
    <t>나포면 십자들로 229-35</t>
    <phoneticPr fontId="15" type="noConversion"/>
  </si>
  <si>
    <t>063-453-6727</t>
  </si>
  <si>
    <t>㈜창진</t>
    <phoneticPr fontId="15" type="noConversion"/>
  </si>
  <si>
    <t>제2012-13호
(2012.5.17)</t>
    <phoneticPr fontId="15" type="noConversion"/>
  </si>
  <si>
    <t>이창신</t>
    <phoneticPr fontId="15" type="noConversion"/>
  </si>
  <si>
    <t>대야면 대야관통로 64</t>
    <phoneticPr fontId="15" type="noConversion"/>
  </si>
  <si>
    <t>063-451-5779</t>
  </si>
  <si>
    <t>(유)동화환경</t>
    <phoneticPr fontId="15" type="noConversion"/>
  </si>
  <si>
    <t>제2012-17호
(2012.6.11)</t>
    <phoneticPr fontId="15" type="noConversion"/>
  </si>
  <si>
    <t>황의선</t>
    <phoneticPr fontId="15" type="noConversion"/>
  </si>
  <si>
    <t>성산면 수림로 281(산곡리)</t>
    <phoneticPr fontId="15" type="noConversion"/>
  </si>
  <si>
    <t>063-453-4972</t>
  </si>
  <si>
    <t>(유)대성산업</t>
    <phoneticPr fontId="15" type="noConversion"/>
  </si>
  <si>
    <t>제2012-21호
(2012.7.26)</t>
    <phoneticPr fontId="15" type="noConversion"/>
  </si>
  <si>
    <t>강대식</t>
    <phoneticPr fontId="15" type="noConversion"/>
  </si>
  <si>
    <t>산북로 189(산북동)</t>
    <phoneticPr fontId="15" type="noConversion"/>
  </si>
  <si>
    <t>063-466-0393</t>
  </si>
  <si>
    <t>(유)영화산업</t>
    <phoneticPr fontId="15" type="noConversion"/>
  </si>
  <si>
    <t>제2012-23호
(2012.8.24)</t>
    <phoneticPr fontId="15" type="noConversion"/>
  </si>
  <si>
    <t>전희태</t>
    <phoneticPr fontId="15" type="noConversion"/>
  </si>
  <si>
    <t>산북동 2542-1</t>
    <phoneticPr fontId="15" type="noConversion"/>
  </si>
  <si>
    <t>063-466-8333</t>
  </si>
  <si>
    <t>(유)미래환경물류</t>
    <phoneticPr fontId="15" type="noConversion"/>
  </si>
  <si>
    <t>제2012-24호
(2012.8.30)</t>
    <phoneticPr fontId="15" type="noConversion"/>
  </si>
  <si>
    <t>김혁진</t>
    <phoneticPr fontId="15" type="noConversion"/>
  </si>
  <si>
    <t>산북동 201</t>
    <phoneticPr fontId="15" type="noConversion"/>
  </si>
  <si>
    <t>063-461-7778</t>
  </si>
  <si>
    <t>중원유통</t>
    <phoneticPr fontId="15" type="noConversion"/>
  </si>
  <si>
    <t>제2012-25호
(2012.8.30)</t>
    <phoneticPr fontId="15" type="noConversion"/>
  </si>
  <si>
    <t>서래로 31</t>
    <phoneticPr fontId="15" type="noConversion"/>
  </si>
  <si>
    <t>063-446-5729</t>
  </si>
  <si>
    <t>(유)전군로지스</t>
    <phoneticPr fontId="15" type="noConversion"/>
  </si>
  <si>
    <t>제2012-27호
(2012.10.22)</t>
    <phoneticPr fontId="15" type="noConversion"/>
  </si>
  <si>
    <t>최진렬</t>
    <phoneticPr fontId="15" type="noConversion"/>
  </si>
  <si>
    <t>옥녀로 46(내초동)</t>
    <phoneticPr fontId="15" type="noConversion"/>
  </si>
  <si>
    <t>063-464-5597</t>
  </si>
  <si>
    <t>(유)금호산업</t>
    <phoneticPr fontId="15" type="noConversion"/>
  </si>
  <si>
    <t>제2012-26호
(2012.11.12)</t>
    <phoneticPr fontId="15" type="noConversion"/>
  </si>
  <si>
    <t>박성준</t>
    <phoneticPr fontId="15" type="noConversion"/>
  </si>
  <si>
    <t>나운안1길 19</t>
    <phoneticPr fontId="15" type="noConversion"/>
  </si>
  <si>
    <t>063-468-5225</t>
  </si>
  <si>
    <t>(유)태한산업</t>
    <phoneticPr fontId="15" type="noConversion"/>
  </si>
  <si>
    <t>제2012-29호
(2012.11.12)</t>
    <phoneticPr fontId="15" type="noConversion"/>
  </si>
  <si>
    <t>김판봉</t>
    <phoneticPr fontId="15" type="noConversion"/>
  </si>
  <si>
    <t>군장대길 3(성산면)</t>
    <phoneticPr fontId="15" type="noConversion"/>
  </si>
  <si>
    <t>063-452-2799</t>
  </si>
  <si>
    <t>PYST</t>
    <phoneticPr fontId="15" type="noConversion"/>
  </si>
  <si>
    <t>제2013-01호
(2013.1.30)</t>
    <phoneticPr fontId="15" type="noConversion"/>
  </si>
  <si>
    <t>오복성</t>
    <phoneticPr fontId="15" type="noConversion"/>
  </si>
  <si>
    <t>성산면 대명리 150</t>
    <phoneticPr fontId="15" type="noConversion"/>
  </si>
  <si>
    <t>063-471-9100</t>
  </si>
  <si>
    <t>소망자원</t>
    <phoneticPr fontId="15" type="noConversion"/>
  </si>
  <si>
    <t>제201200031호
(2013.3.8)</t>
    <phoneticPr fontId="15" type="noConversion"/>
  </si>
  <si>
    <t>박규원</t>
    <phoneticPr fontId="15" type="noConversion"/>
  </si>
  <si>
    <t>063-466-2807</t>
  </si>
  <si>
    <t>보광산업</t>
    <phoneticPr fontId="15" type="noConversion"/>
  </si>
  <si>
    <t>제201300009호
(2013.4.30)</t>
    <phoneticPr fontId="15" type="noConversion"/>
  </si>
  <si>
    <t>정형권</t>
    <phoneticPr fontId="15" type="noConversion"/>
  </si>
  <si>
    <t>옥구읍 남척동길 4</t>
    <phoneticPr fontId="15" type="noConversion"/>
  </si>
  <si>
    <t>063-467-3947</t>
  </si>
  <si>
    <t>(유)한미환경</t>
    <phoneticPr fontId="15" type="noConversion"/>
  </si>
  <si>
    <t>제201300010호
(2013.4.30)</t>
    <phoneticPr fontId="15" type="noConversion"/>
  </si>
  <si>
    <t>최치선</t>
    <phoneticPr fontId="15" type="noConversion"/>
  </si>
  <si>
    <t>서수면 함안로 431</t>
    <phoneticPr fontId="15" type="noConversion"/>
  </si>
  <si>
    <t>063-451-0334</t>
  </si>
  <si>
    <t>제이티산업</t>
    <phoneticPr fontId="15" type="noConversion"/>
  </si>
  <si>
    <t>제201300014호
(2013.9.4)</t>
    <phoneticPr fontId="15" type="noConversion"/>
  </si>
  <si>
    <t>김정훈</t>
    <phoneticPr fontId="15" type="noConversion"/>
  </si>
  <si>
    <t>조촌안5길 35, 201호(경장동)</t>
    <phoneticPr fontId="15" type="noConversion"/>
  </si>
  <si>
    <t>063-451-3500</t>
  </si>
  <si>
    <t>제이엠스크랩</t>
    <phoneticPr fontId="15" type="noConversion"/>
  </si>
  <si>
    <t>제201400001호
(2014.1.9)</t>
    <phoneticPr fontId="15" type="noConversion"/>
  </si>
  <si>
    <t>정우철</t>
    <phoneticPr fontId="15" type="noConversion"/>
  </si>
  <si>
    <t>산북동 1489-2</t>
    <phoneticPr fontId="15" type="noConversion"/>
  </si>
  <si>
    <t>(합)보명</t>
  </si>
  <si>
    <t>제201400012호
(2015.1.2)</t>
    <phoneticPr fontId="15" type="noConversion"/>
  </si>
  <si>
    <t>정경숙</t>
  </si>
  <si>
    <t>서수면 하장곤1길 26</t>
  </si>
  <si>
    <t>063-453-6225</t>
  </si>
  <si>
    <t>㈜홍보에너지</t>
    <phoneticPr fontId="15" type="noConversion"/>
  </si>
  <si>
    <t>제201400017호
(2014.6.20)</t>
    <phoneticPr fontId="15" type="noConversion"/>
  </si>
  <si>
    <t>송재홍</t>
    <phoneticPr fontId="15" type="noConversion"/>
  </si>
  <si>
    <t>서해로 40(소룡동)</t>
    <phoneticPr fontId="15" type="noConversion"/>
  </si>
  <si>
    <t>블루오션해운㈜</t>
    <phoneticPr fontId="15" type="noConversion"/>
  </si>
  <si>
    <t>제201400020호
(2014.8.19)</t>
    <phoneticPr fontId="15" type="noConversion"/>
  </si>
  <si>
    <t>김경</t>
    <phoneticPr fontId="15" type="noConversion"/>
  </si>
  <si>
    <t>외항안길 164(소룡동)</t>
    <phoneticPr fontId="15" type="noConversion"/>
  </si>
  <si>
    <t>063-464-6604</t>
  </si>
  <si>
    <t>㈜청우소재</t>
    <phoneticPr fontId="15" type="noConversion"/>
  </si>
  <si>
    <t>제201300056호
(2014.3.4)</t>
    <phoneticPr fontId="15" type="noConversion"/>
  </si>
  <si>
    <t>성용환</t>
    <phoneticPr fontId="15" type="noConversion"/>
  </si>
  <si>
    <t>옥구읍 예기길 20</t>
    <phoneticPr fontId="15" type="noConversion"/>
  </si>
  <si>
    <t>063-472-2200</t>
  </si>
  <si>
    <t>(유)한중물류</t>
    <phoneticPr fontId="15" type="noConversion"/>
  </si>
  <si>
    <t>제199800008호
(2015.12.4)</t>
    <phoneticPr fontId="15" type="noConversion"/>
  </si>
  <si>
    <t>신경옥</t>
    <phoneticPr fontId="15" type="noConversion"/>
  </si>
  <si>
    <t>소룡동 11</t>
    <phoneticPr fontId="15" type="noConversion"/>
  </si>
  <si>
    <t>063-467-9559</t>
  </si>
  <si>
    <t>(유)대진</t>
    <phoneticPr fontId="15" type="noConversion"/>
  </si>
  <si>
    <t>제201500011호
(2015.11.20)</t>
    <phoneticPr fontId="15" type="noConversion"/>
  </si>
  <si>
    <t>김동현</t>
    <phoneticPr fontId="15" type="noConversion"/>
  </si>
  <si>
    <t>번영로 315(사정동)</t>
    <phoneticPr fontId="15" type="noConversion"/>
  </si>
  <si>
    <t>063-467-2537</t>
  </si>
  <si>
    <t>(유)선연로지스틱스</t>
    <phoneticPr fontId="15" type="noConversion"/>
  </si>
  <si>
    <t>제201500010호
(2015.10.30)</t>
    <phoneticPr fontId="15" type="noConversion"/>
  </si>
  <si>
    <t>심길수</t>
    <phoneticPr fontId="15" type="noConversion"/>
  </si>
  <si>
    <t>옥서면 공항로 702</t>
    <phoneticPr fontId="15" type="noConversion"/>
  </si>
  <si>
    <t>063-443-5713</t>
  </si>
  <si>
    <t>㈜네오로지스</t>
    <phoneticPr fontId="15" type="noConversion"/>
  </si>
  <si>
    <t>제201500009호
(2015.10.29)</t>
    <phoneticPr fontId="15" type="noConversion"/>
  </si>
  <si>
    <t>박인호</t>
    <phoneticPr fontId="15" type="noConversion"/>
  </si>
  <si>
    <t>대야면 수림로 241-20</t>
    <phoneticPr fontId="15" type="noConversion"/>
  </si>
  <si>
    <t>063-451-0388</t>
  </si>
  <si>
    <t>㈜세진통상</t>
    <phoneticPr fontId="15" type="noConversion"/>
  </si>
  <si>
    <t>제201500004호
(2015.6.15)</t>
    <phoneticPr fontId="15" type="noConversion"/>
  </si>
  <si>
    <t>이성재</t>
    <phoneticPr fontId="15" type="noConversion"/>
  </si>
  <si>
    <t>개정면 번영로 730</t>
    <phoneticPr fontId="15" type="noConversion"/>
  </si>
  <si>
    <t>㈜에코산업개발</t>
    <phoneticPr fontId="15" type="noConversion"/>
  </si>
  <si>
    <t>제201500002호
(2015.3.11)</t>
    <phoneticPr fontId="15" type="noConversion"/>
  </si>
  <si>
    <t>정봉구</t>
    <phoneticPr fontId="15" type="noConversion"/>
  </si>
  <si>
    <t>외항로 195(산북동)</t>
    <phoneticPr fontId="15" type="noConversion"/>
  </si>
  <si>
    <t>063-467-5151</t>
    <phoneticPr fontId="15" type="noConversion"/>
  </si>
  <si>
    <t>㈜우리산업</t>
    <phoneticPr fontId="15" type="noConversion"/>
  </si>
  <si>
    <t>제201400023호
(2014.11.24)</t>
    <phoneticPr fontId="15" type="noConversion"/>
  </si>
  <si>
    <t>김옥주</t>
    <phoneticPr fontId="15" type="noConversion"/>
  </si>
  <si>
    <t>063-446-3640</t>
    <phoneticPr fontId="15" type="noConversion"/>
  </si>
  <si>
    <t>㈜대현엔지니어링</t>
    <phoneticPr fontId="15" type="noConversion"/>
  </si>
  <si>
    <t>제201400022호
(2014.7.25)</t>
    <phoneticPr fontId="15" type="noConversion"/>
  </si>
  <si>
    <t>김정무
이정길</t>
    <phoneticPr fontId="15" type="noConversion"/>
  </si>
  <si>
    <t>조촌안1길 30, 5층(경장동, 월드빌딩)</t>
    <phoneticPr fontId="15" type="noConversion"/>
  </si>
  <si>
    <t>063-451-0703</t>
    <phoneticPr fontId="15" type="noConversion"/>
  </si>
  <si>
    <t>지엠상사</t>
    <phoneticPr fontId="15" type="noConversion"/>
  </si>
  <si>
    <t>제201400014호
(2014.7.14)</t>
    <phoneticPr fontId="15" type="noConversion"/>
  </si>
  <si>
    <t>유제오</t>
    <phoneticPr fontId="15" type="noConversion"/>
  </si>
  <si>
    <t>공항로 607(개사동)</t>
    <phoneticPr fontId="15" type="noConversion"/>
  </si>
  <si>
    <t>㈜코레스코군산지점</t>
    <phoneticPr fontId="15" type="noConversion"/>
  </si>
  <si>
    <t>제201100020
(2012.1.6)</t>
    <phoneticPr fontId="15" type="noConversion"/>
  </si>
  <si>
    <t>김동명</t>
    <phoneticPr fontId="15" type="noConversion"/>
  </si>
  <si>
    <t>070-8840-6727</t>
    <phoneticPr fontId="15" type="noConversion"/>
  </si>
  <si>
    <t>익산시계</t>
    <phoneticPr fontId="15" type="noConversion"/>
  </si>
  <si>
    <t>익산시</t>
  </si>
  <si>
    <t>(유)금강공사</t>
  </si>
  <si>
    <t>제1997-19호
(1997.08.19)</t>
    <phoneticPr fontId="15" type="noConversion"/>
  </si>
  <si>
    <t>최병선</t>
  </si>
  <si>
    <t xml:space="preserve"> 덕기동  190-1</t>
  </si>
  <si>
    <t>063-836-7981</t>
  </si>
  <si>
    <t>제1997-19호</t>
  </si>
  <si>
    <t>익산시 덕기동  190-1</t>
  </si>
  <si>
    <t>(유)제이산업</t>
  </si>
  <si>
    <t>2013-3
(2013.06.27)</t>
    <phoneticPr fontId="15" type="noConversion"/>
  </si>
  <si>
    <t>양승용</t>
  </si>
  <si>
    <t xml:space="preserve"> 송학동  453</t>
  </si>
  <si>
    <t>063-857-4140</t>
  </si>
  <si>
    <t>2013-3</t>
  </si>
  <si>
    <t>익산시 송학동  453</t>
  </si>
  <si>
    <t>(유)합동산업</t>
  </si>
  <si>
    <t>2000-5
(2000.10.04)</t>
    <phoneticPr fontId="15" type="noConversion"/>
  </si>
  <si>
    <t xml:space="preserve">  부송로 34 </t>
  </si>
  <si>
    <t>063-842-3113</t>
  </si>
  <si>
    <t>2000-5</t>
  </si>
  <si>
    <t xml:space="preserve">익산시  부송로 34 </t>
  </si>
  <si>
    <t>(유)행복나누미-본사</t>
  </si>
  <si>
    <t>2013-4
(2013.08.09)</t>
    <phoneticPr fontId="15" type="noConversion"/>
  </si>
  <si>
    <t>김형섭</t>
  </si>
  <si>
    <t xml:space="preserve"> 부송동  선화로 798</t>
  </si>
  <si>
    <t>063-838-4430</t>
  </si>
  <si>
    <t>2013-4</t>
  </si>
  <si>
    <t>익산시 부송동  선화로 798</t>
  </si>
  <si>
    <t>(유)광우건설-운반자</t>
  </si>
  <si>
    <t>2013-1
(2013.04.05)</t>
    <phoneticPr fontId="15" type="noConversion"/>
  </si>
  <si>
    <t>남기현</t>
  </si>
  <si>
    <t xml:space="preserve">  고봉로18길 66</t>
  </si>
  <si>
    <t>063-843-9500</t>
  </si>
  <si>
    <t>2013-1</t>
  </si>
  <si>
    <t>익산시  고봉로18길 66</t>
  </si>
  <si>
    <t>(유)동양산업개발</t>
  </si>
  <si>
    <t>2004-11
(2004.06.03)</t>
    <phoneticPr fontId="15" type="noConversion"/>
  </si>
  <si>
    <t>최진연</t>
  </si>
  <si>
    <t xml:space="preserve">  서동로46길 25 </t>
  </si>
  <si>
    <t>063-831-8100</t>
  </si>
  <si>
    <t>2004-11</t>
  </si>
  <si>
    <t xml:space="preserve">익산시  서동로46길 25 </t>
  </si>
  <si>
    <t>(유)세기환경</t>
  </si>
  <si>
    <t>2001-10
(2001.11.10)</t>
    <phoneticPr fontId="15" type="noConversion"/>
  </si>
  <si>
    <t>김정겸</t>
  </si>
  <si>
    <t xml:space="preserve"> 석암동  389-3</t>
  </si>
  <si>
    <t>063-832-6678</t>
  </si>
  <si>
    <t>2001-10</t>
  </si>
  <si>
    <t>익산시 석암동  389-3</t>
  </si>
  <si>
    <t>(유)유진환경</t>
  </si>
  <si>
    <t>2003-4
(2003.02.17)</t>
    <phoneticPr fontId="15" type="noConversion"/>
  </si>
  <si>
    <t>조재근</t>
  </si>
  <si>
    <t xml:space="preserve">  평동로 620-1 </t>
  </si>
  <si>
    <t>063-858-9767</t>
  </si>
  <si>
    <t>2003-4</t>
  </si>
  <si>
    <t xml:space="preserve">익산시  평동로 620-1 </t>
  </si>
  <si>
    <t>(유)주신테크(운반자)</t>
  </si>
  <si>
    <t>제2012-1호
(2012.03.21)</t>
    <phoneticPr fontId="15" type="noConversion"/>
  </si>
  <si>
    <t>민창식</t>
  </si>
  <si>
    <t xml:space="preserve"> 현영동  195-3</t>
  </si>
  <si>
    <t>063-915-9092</t>
  </si>
  <si>
    <t>제2012-1호</t>
  </si>
  <si>
    <t>익산시 현영동  195-3</t>
  </si>
  <si>
    <t>(유)청진환경</t>
  </si>
  <si>
    <t>1996-2
(1996.05.14)</t>
    <phoneticPr fontId="15" type="noConversion"/>
  </si>
  <si>
    <t>이희영</t>
  </si>
  <si>
    <t xml:space="preserve"> 부송동  711-4</t>
  </si>
  <si>
    <t>063-835-1186</t>
  </si>
  <si>
    <t>1996-2</t>
  </si>
  <si>
    <t>익산시 부송동  711-4</t>
  </si>
  <si>
    <t>(유)행복나누미-지사</t>
  </si>
  <si>
    <t>제2006-1호
(2006.01.09)</t>
    <phoneticPr fontId="15" type="noConversion"/>
  </si>
  <si>
    <t xml:space="preserve"> 부송동  157-93</t>
  </si>
  <si>
    <t>063-838-0044</t>
  </si>
  <si>
    <t>제2006-1호</t>
  </si>
  <si>
    <t>익산시 부송동  157-93</t>
  </si>
  <si>
    <t>(주)이리위생공사</t>
  </si>
  <si>
    <t>제2002-1호
(2002.01.19)</t>
    <phoneticPr fontId="15" type="noConversion"/>
  </si>
  <si>
    <t>최재관</t>
  </si>
  <si>
    <t xml:space="preserve">  석암로11길 294</t>
  </si>
  <si>
    <t>063-855-1011</t>
  </si>
  <si>
    <t>제2002-1호</t>
  </si>
  <si>
    <t>익산시  석암로11길 294</t>
  </si>
  <si>
    <t>(주)이엠케이승경</t>
  </si>
  <si>
    <t>2008-5
(2008.04.14)</t>
    <phoneticPr fontId="15" type="noConversion"/>
  </si>
  <si>
    <t>문항용</t>
  </si>
  <si>
    <t xml:space="preserve"> 춘포면 궁성로 188-14</t>
  </si>
  <si>
    <t>063-291-6123</t>
  </si>
  <si>
    <t>2008-5</t>
  </si>
  <si>
    <t>익산시 춘포면 궁성로 188-14</t>
  </si>
  <si>
    <t>에덴환경건설주식회사</t>
  </si>
  <si>
    <t>2003-12호
(2003.12.16)</t>
    <phoneticPr fontId="15" type="noConversion"/>
  </si>
  <si>
    <t>박순자</t>
  </si>
  <si>
    <t xml:space="preserve"> 춘포면 미등골길 281</t>
  </si>
  <si>
    <t>063-834-2262</t>
  </si>
  <si>
    <t>2003-12호</t>
  </si>
  <si>
    <t>익산시 춘포면 미등골길 281</t>
  </si>
  <si>
    <t>유한회사 시온환경</t>
  </si>
  <si>
    <t>2004-9
(2004.04.26)</t>
    <phoneticPr fontId="15" type="noConversion"/>
  </si>
  <si>
    <t xml:space="preserve"> 신용동  385-3</t>
  </si>
  <si>
    <t>063-854-7155</t>
  </si>
  <si>
    <t>2004-10</t>
  </si>
  <si>
    <t>익산시 신용동  385-3</t>
  </si>
  <si>
    <t>자연환경(익산)</t>
  </si>
  <si>
    <t>2003-14
(2003.11.21)</t>
    <phoneticPr fontId="15" type="noConversion"/>
  </si>
  <si>
    <t>국왕준</t>
  </si>
  <si>
    <t xml:space="preserve">  석암로11길 90</t>
  </si>
  <si>
    <t>063-832-3757</t>
  </si>
  <si>
    <t>2003-14</t>
  </si>
  <si>
    <t>익산시  석암로11길 90</t>
  </si>
  <si>
    <t>천우산업</t>
  </si>
  <si>
    <t>2014-1
(2014.06.12)</t>
    <phoneticPr fontId="15" type="noConversion"/>
  </si>
  <si>
    <t>송철우</t>
  </si>
  <si>
    <t xml:space="preserve">  덕기1길 116</t>
  </si>
  <si>
    <t>063-838-1118</t>
  </si>
  <si>
    <t>2014-1</t>
  </si>
  <si>
    <t>익산시  덕기1길 116</t>
  </si>
  <si>
    <t>코리아환경-익산</t>
  </si>
  <si>
    <t>2007-14
(2007.10.10)</t>
    <phoneticPr fontId="15" type="noConversion"/>
  </si>
  <si>
    <t>김미숙</t>
  </si>
  <si>
    <t xml:space="preserve"> 금강동  342-8</t>
  </si>
  <si>
    <t>063-857-0479</t>
  </si>
  <si>
    <t>2007-14</t>
  </si>
  <si>
    <t>익산시 금강동  342-8</t>
  </si>
  <si>
    <t>크린테크(주)</t>
  </si>
  <si>
    <t>2001-9
(2001.06.23)</t>
    <phoneticPr fontId="15" type="noConversion"/>
  </si>
  <si>
    <t>배연봉</t>
  </si>
  <si>
    <t xml:space="preserve"> 왕궁면 쌍제리 541-31,32</t>
  </si>
  <si>
    <t>063-291-3200</t>
  </si>
  <si>
    <t>2001-9</t>
  </si>
  <si>
    <t>익산시 왕궁면 쌍제리 541-31,32</t>
  </si>
  <si>
    <t>(유)거산건설-운반자</t>
  </si>
  <si>
    <t>2009-9
(2009.11.04)</t>
    <phoneticPr fontId="15" type="noConversion"/>
  </si>
  <si>
    <t>임중희</t>
  </si>
  <si>
    <t xml:space="preserve"> 오산면 오산로 85</t>
  </si>
  <si>
    <t>063-842-0477</t>
  </si>
  <si>
    <t>2009-9</t>
  </si>
  <si>
    <t>익산시 오산면 오산로 85</t>
  </si>
  <si>
    <t>(유)계룡환경산업-운반자</t>
  </si>
  <si>
    <t>2012-6
(2012.11.15)</t>
    <phoneticPr fontId="15" type="noConversion"/>
  </si>
  <si>
    <t>하재일</t>
  </si>
  <si>
    <t xml:space="preserve">  무왕로31길 254</t>
  </si>
  <si>
    <t>063-834-8072</t>
  </si>
  <si>
    <t>2012-6</t>
  </si>
  <si>
    <t>익산시  무왕로31길 254</t>
  </si>
  <si>
    <t>(유)국제개발</t>
  </si>
  <si>
    <t>제1999-3호
(1999.04.22)</t>
    <phoneticPr fontId="15" type="noConversion"/>
  </si>
  <si>
    <t>이선호</t>
  </si>
  <si>
    <t xml:space="preserve"> 삼기면 화초길 13</t>
  </si>
  <si>
    <t>063-858-8360</t>
  </si>
  <si>
    <t>제1999-3호</t>
  </si>
  <si>
    <t>익산시 삼기면 화초길 13</t>
  </si>
  <si>
    <t>(유)나라환경</t>
  </si>
  <si>
    <t>제2015-2호
(2015.12.28)</t>
    <phoneticPr fontId="15" type="noConversion"/>
  </si>
  <si>
    <t xml:space="preserve"> 삼기면 황금로 665 0</t>
  </si>
  <si>
    <t>063-838-3072</t>
    <phoneticPr fontId="15" type="noConversion"/>
  </si>
  <si>
    <t>제2015-2호</t>
  </si>
  <si>
    <t>익산시 삼기면 황금로 665 0</t>
  </si>
  <si>
    <t>0638383072</t>
  </si>
  <si>
    <t>(유)대한청정</t>
  </si>
  <si>
    <t>2011-5
(2011.08.11)</t>
    <phoneticPr fontId="15" type="noConversion"/>
  </si>
  <si>
    <t>장갑순</t>
  </si>
  <si>
    <t xml:space="preserve"> 웅포면 입점리 361-2</t>
  </si>
  <si>
    <t>063-862-8110</t>
  </si>
  <si>
    <t>2011-5</t>
  </si>
  <si>
    <t>익산시 웅포면 입점리 361-2</t>
  </si>
  <si>
    <t>1997-15
(1997.06.27)</t>
    <phoneticPr fontId="15" type="noConversion"/>
  </si>
  <si>
    <t>1997-15</t>
  </si>
  <si>
    <t>(유)아톤산업</t>
  </si>
  <si>
    <t>제2014-8호
(2014.06.18)</t>
    <phoneticPr fontId="15" type="noConversion"/>
  </si>
  <si>
    <t>김기원</t>
  </si>
  <si>
    <t xml:space="preserve">  석암로13길 25</t>
  </si>
  <si>
    <t>063-838-8861</t>
  </si>
  <si>
    <t>제2014-8호</t>
  </si>
  <si>
    <t>익산시  석암로13길 25</t>
  </si>
  <si>
    <t>2014-17
(2014.09.17)</t>
    <phoneticPr fontId="15" type="noConversion"/>
  </si>
  <si>
    <t>2014-17</t>
  </si>
  <si>
    <t>(유)익산환경</t>
  </si>
  <si>
    <t>제97-18호
(1995.12.12)</t>
    <phoneticPr fontId="15" type="noConversion"/>
  </si>
  <si>
    <t xml:space="preserve"> 용안면 창리 477-3</t>
  </si>
  <si>
    <t>063-862-2533</t>
  </si>
  <si>
    <t>제97-18호</t>
  </si>
  <si>
    <t>익산시 용안면 창리 477-3</t>
  </si>
  <si>
    <t>(유)제이와이산업</t>
  </si>
  <si>
    <t>2013-4
(2013.08.14)</t>
    <phoneticPr fontId="15" type="noConversion"/>
  </si>
  <si>
    <t>최재영</t>
  </si>
  <si>
    <t xml:space="preserve">  덕기1길 116 </t>
  </si>
  <si>
    <t>063-831-1130</t>
  </si>
  <si>
    <t xml:space="preserve">익산시  덕기1길 116 </t>
  </si>
  <si>
    <t>(유)창대환경-익산</t>
  </si>
  <si>
    <t>2004-14
(2004.10.06)</t>
    <phoneticPr fontId="15" type="noConversion"/>
  </si>
  <si>
    <t>김인재</t>
  </si>
  <si>
    <t xml:space="preserve"> 삼기면 황금로 665</t>
  </si>
  <si>
    <t>063-547-8183</t>
  </si>
  <si>
    <t>2004-14</t>
  </si>
  <si>
    <t>익산시 삼기면 황금로 665</t>
  </si>
  <si>
    <t>(유)한솔산업</t>
  </si>
  <si>
    <t>1997-20
(1997.08.22)</t>
    <phoneticPr fontId="15" type="noConversion"/>
  </si>
  <si>
    <t>유동호</t>
  </si>
  <si>
    <t xml:space="preserve"> 황등면 율촌리 165-3</t>
  </si>
  <si>
    <t>063-831-4833</t>
  </si>
  <si>
    <t>1997-20</t>
  </si>
  <si>
    <t>익산시 황등면 율촌리 165-3</t>
  </si>
  <si>
    <t>(유)해머</t>
  </si>
  <si>
    <t>2009-7
(2009.09.17)</t>
    <phoneticPr fontId="15" type="noConversion"/>
  </si>
  <si>
    <t>김충열</t>
  </si>
  <si>
    <t xml:space="preserve"> 왕궁면 우주로 75</t>
  </si>
  <si>
    <t>063-291-6511</t>
  </si>
  <si>
    <t>2009-7</t>
  </si>
  <si>
    <t>익산시 왕궁면 우주로 75</t>
  </si>
  <si>
    <t>(주)그린환경(익산)</t>
  </si>
  <si>
    <t>2011-8
(2011.11.16)</t>
    <phoneticPr fontId="15" type="noConversion"/>
  </si>
  <si>
    <t>유재례</t>
  </si>
  <si>
    <t xml:space="preserve"> 함열읍 다송리 509-17</t>
  </si>
  <si>
    <t>063-856-0207</t>
  </si>
  <si>
    <t>2011-8</t>
  </si>
  <si>
    <t>익산시 함열읍 다송리 509-17</t>
  </si>
  <si>
    <t>제1997-1호
(1997.01.27)</t>
    <phoneticPr fontId="15" type="noConversion"/>
  </si>
  <si>
    <t>제1997-1호</t>
  </si>
  <si>
    <t>2007-7
(2007.05.22)</t>
    <phoneticPr fontId="15" type="noConversion"/>
  </si>
  <si>
    <t>2007-7</t>
  </si>
  <si>
    <t>공단자원</t>
  </si>
  <si>
    <t>제2007-3호
(2007.03.15)</t>
    <phoneticPr fontId="15" type="noConversion"/>
  </si>
  <si>
    <t>유영길</t>
  </si>
  <si>
    <t xml:space="preserve"> 석암동  32-1</t>
  </si>
  <si>
    <t>063-836-7039</t>
  </si>
  <si>
    <t>제2007-3호</t>
  </si>
  <si>
    <t>익산시 석암동  32-1</t>
  </si>
  <si>
    <t>생명환경</t>
  </si>
  <si>
    <t>201400016
(2014.09.23)</t>
    <phoneticPr fontId="15" type="noConversion"/>
  </si>
  <si>
    <t>송기원</t>
  </si>
  <si>
    <t xml:space="preserve"> 왕궁면 흥암1길 15</t>
  </si>
  <si>
    <t>063-832-8577</t>
  </si>
  <si>
    <t>201400016</t>
  </si>
  <si>
    <t>익산시 왕궁면 흥암1길 15</t>
  </si>
  <si>
    <t>신흥물산 주식회사</t>
  </si>
  <si>
    <t>2007-15
(2007.10.23)</t>
    <phoneticPr fontId="15" type="noConversion"/>
  </si>
  <si>
    <t>석정숙</t>
  </si>
  <si>
    <t>보석로 2길 27-12</t>
    <phoneticPr fontId="15" type="noConversion"/>
  </si>
  <si>
    <t>2007-15</t>
  </si>
  <si>
    <t>안성시 삼죽면 마전리 117-3</t>
  </si>
  <si>
    <t>씨제이대한통운(주)익산지점</t>
  </si>
  <si>
    <t>제2007-2호
(2007.01.18)</t>
    <phoneticPr fontId="15" type="noConversion"/>
  </si>
  <si>
    <t>박근태,손관수</t>
  </si>
  <si>
    <t xml:space="preserve"> 팔봉동  835</t>
  </si>
  <si>
    <t>063-835-0541</t>
  </si>
  <si>
    <t>제2007-2호</t>
  </si>
  <si>
    <t>익산시 팔봉동  835</t>
  </si>
  <si>
    <t>유진석재</t>
  </si>
  <si>
    <t>2014-1
(2014.01.15)</t>
    <phoneticPr fontId="15" type="noConversion"/>
  </si>
  <si>
    <t>양정석</t>
  </si>
  <si>
    <t xml:space="preserve"> 함열읍 흘산리 126</t>
  </si>
  <si>
    <t>063-862-7750</t>
  </si>
  <si>
    <t>익산시 함열읍 흘산리 126</t>
  </si>
  <si>
    <t>이리상사</t>
  </si>
  <si>
    <t>2006-13
(2006.12.28)</t>
    <phoneticPr fontId="15" type="noConversion"/>
  </si>
  <si>
    <t>이용희</t>
  </si>
  <si>
    <t xml:space="preserve"> 인화동1가  23-7</t>
  </si>
  <si>
    <t>063-842-5225</t>
  </si>
  <si>
    <t>2006-13</t>
  </si>
  <si>
    <t>익산시 인화동1가  23-7</t>
  </si>
  <si>
    <t>익주산업유지</t>
  </si>
  <si>
    <t>2004-18
(2005.09.02)</t>
    <phoneticPr fontId="15" type="noConversion"/>
  </si>
  <si>
    <t>최영민</t>
  </si>
  <si>
    <t xml:space="preserve">  신왕길 17</t>
  </si>
  <si>
    <t>063-832-0831</t>
  </si>
  <si>
    <t>2004-18</t>
  </si>
  <si>
    <t>익산시  신왕길 17</t>
  </si>
  <si>
    <t>2002-13
(2002.10.14)</t>
    <phoneticPr fontId="15" type="noConversion"/>
  </si>
  <si>
    <t>2002-13</t>
  </si>
  <si>
    <t>2011-01
(2011.02.17)</t>
    <phoneticPr fontId="15" type="noConversion"/>
  </si>
  <si>
    <t>한성환</t>
  </si>
  <si>
    <t xml:space="preserve"> 석암동  31번지</t>
  </si>
  <si>
    <t>2001-1</t>
  </si>
  <si>
    <t>익산시 석암동  31번지</t>
  </si>
  <si>
    <t>2008-3
(2008.03.05)</t>
    <phoneticPr fontId="15" type="noConversion"/>
  </si>
  <si>
    <t>2008-3</t>
  </si>
  <si>
    <t>초원환경</t>
  </si>
  <si>
    <t>201400015
(2014.09.16)</t>
    <phoneticPr fontId="15" type="noConversion"/>
  </si>
  <si>
    <t xml:space="preserve">  무왕로 1474</t>
  </si>
  <si>
    <t>063-832-0403</t>
  </si>
  <si>
    <t>201400015</t>
  </si>
  <si>
    <t>익산시  무왕로 1474</t>
  </si>
  <si>
    <t>2010-6
(2010.12.14)</t>
    <phoneticPr fontId="15" type="noConversion"/>
  </si>
  <si>
    <t>2010-6</t>
  </si>
  <si>
    <t>2001-3
(2001.06.23)</t>
    <phoneticPr fontId="15" type="noConversion"/>
  </si>
  <si>
    <t>2001-3</t>
  </si>
  <si>
    <t>한국자원</t>
  </si>
  <si>
    <t>2014-6
(2014.05.28)</t>
    <phoneticPr fontId="15" type="noConversion"/>
  </si>
  <si>
    <t xml:space="preserve"> 석암동  389-8</t>
  </si>
  <si>
    <t>2014-6</t>
  </si>
  <si>
    <t>익산시 석암동  389-8</t>
  </si>
  <si>
    <t>정읍시계</t>
    <phoneticPr fontId="15" type="noConversion"/>
  </si>
  <si>
    <t>정읍시</t>
    <phoneticPr fontId="15" type="noConversion"/>
  </si>
  <si>
    <t>(유)현대환경</t>
    <phoneticPr fontId="15" type="noConversion"/>
  </si>
  <si>
    <t>2008-4
(2008.06.05)</t>
    <phoneticPr fontId="15" type="noConversion"/>
  </si>
  <si>
    <t>변덕순
유재록</t>
    <phoneticPr fontId="15" type="noConversion"/>
  </si>
  <si>
    <t>망제동 564-1</t>
    <phoneticPr fontId="15" type="noConversion"/>
  </si>
  <si>
    <t>063-538-3510</t>
    <phoneticPr fontId="15" type="noConversion"/>
  </si>
  <si>
    <t>칠보환경개발</t>
    <phoneticPr fontId="15" type="noConversion"/>
  </si>
  <si>
    <t>2008-1
2005-4(2005.06.24)</t>
    <phoneticPr fontId="15" type="noConversion"/>
  </si>
  <si>
    <t>박현숙</t>
    <phoneticPr fontId="15" type="noConversion"/>
  </si>
  <si>
    <t>하북동 155-27</t>
    <phoneticPr fontId="15" type="noConversion"/>
  </si>
  <si>
    <t>063-537-4700</t>
    <phoneticPr fontId="15" type="noConversion"/>
  </si>
  <si>
    <t>명성에너지</t>
    <phoneticPr fontId="15" type="noConversion"/>
  </si>
  <si>
    <t>2007-2
2002-2(2002.10.08)</t>
    <phoneticPr fontId="15" type="noConversion"/>
  </si>
  <si>
    <t>신은하</t>
    <phoneticPr fontId="15" type="noConversion"/>
  </si>
  <si>
    <t>북면 남산리 319</t>
    <phoneticPr fontId="15" type="noConversion"/>
  </si>
  <si>
    <t>063-571-7109</t>
    <phoneticPr fontId="15" type="noConversion"/>
  </si>
  <si>
    <t>(유)세강알앤씨</t>
    <phoneticPr fontId="15" type="noConversion"/>
  </si>
  <si>
    <t>2007-1
(2007.01.09)</t>
    <phoneticPr fontId="15" type="noConversion"/>
  </si>
  <si>
    <t>정선례</t>
    <phoneticPr fontId="15" type="noConversion"/>
  </si>
  <si>
    <t>고부면 고부리 351-1</t>
    <phoneticPr fontId="15" type="noConversion"/>
  </si>
  <si>
    <t>063-538-0047</t>
    <phoneticPr fontId="15" type="noConversion"/>
  </si>
  <si>
    <t>2003-1
(2003.11.27)</t>
    <phoneticPr fontId="15" type="noConversion"/>
  </si>
  <si>
    <t>김진남</t>
    <phoneticPr fontId="15" type="noConversion"/>
  </si>
  <si>
    <t>하북동 278-1</t>
    <phoneticPr fontId="15" type="noConversion"/>
  </si>
  <si>
    <t>063-531-3057</t>
    <phoneticPr fontId="15" type="noConversion"/>
  </si>
  <si>
    <t>왕창자원환경</t>
    <phoneticPr fontId="15" type="noConversion"/>
  </si>
  <si>
    <t>2009-2
(2009.11.17)</t>
    <phoneticPr fontId="15" type="noConversion"/>
  </si>
  <si>
    <t>조점례</t>
    <phoneticPr fontId="15" type="noConversion"/>
  </si>
  <si>
    <t>상평동 63-6</t>
    <phoneticPr fontId="15" type="noConversion"/>
  </si>
  <si>
    <t>063-533-3468</t>
    <phoneticPr fontId="15" type="noConversion"/>
  </si>
  <si>
    <t>새벽</t>
    <phoneticPr fontId="15" type="noConversion"/>
  </si>
  <si>
    <t>2013-2
(2013.06.11)</t>
    <phoneticPr fontId="15" type="noConversion"/>
  </si>
  <si>
    <t>이창석</t>
    <phoneticPr fontId="15" type="noConversion"/>
  </si>
  <si>
    <t>서부산업도로 308,301호(연지동)</t>
    <phoneticPr fontId="15" type="noConversion"/>
  </si>
  <si>
    <t>063-537-3359</t>
    <phoneticPr fontId="15" type="noConversion"/>
  </si>
  <si>
    <t>영신금속</t>
    <phoneticPr fontId="15" type="noConversion"/>
  </si>
  <si>
    <t>2013-4
(2013.12.05)</t>
    <phoneticPr fontId="15" type="noConversion"/>
  </si>
  <si>
    <t>하동선</t>
    <phoneticPr fontId="15" type="noConversion"/>
  </si>
  <si>
    <t>황토현로 938-7(망제동)</t>
    <phoneticPr fontId="15" type="noConversion"/>
  </si>
  <si>
    <t>063-536-0887</t>
    <phoneticPr fontId="15" type="noConversion"/>
  </si>
  <si>
    <t>하늘이엔티</t>
    <phoneticPr fontId="15" type="noConversion"/>
  </si>
  <si>
    <t>2014-2
(2014.02.12)</t>
    <phoneticPr fontId="15" type="noConversion"/>
  </si>
  <si>
    <t>엄형두</t>
    <phoneticPr fontId="15" type="noConversion"/>
  </si>
  <si>
    <t>감곡면 오주길 1</t>
    <phoneticPr fontId="15" type="noConversion"/>
  </si>
  <si>
    <t>2015-2
(2015.05.11)</t>
    <phoneticPr fontId="15" type="noConversion"/>
  </si>
  <si>
    <t>이혜진</t>
    <phoneticPr fontId="15" type="noConversion"/>
  </si>
  <si>
    <t>북면 서부산업도로 702</t>
    <phoneticPr fontId="15" type="noConversion"/>
  </si>
  <si>
    <t>063-536-7532</t>
    <phoneticPr fontId="15" type="noConversion"/>
  </si>
  <si>
    <t>왕림자원</t>
    <phoneticPr fontId="15" type="noConversion"/>
  </si>
  <si>
    <t>2015-3
(2015.05.11)</t>
    <phoneticPr fontId="15" type="noConversion"/>
  </si>
  <si>
    <t>김선기</t>
    <phoneticPr fontId="15" type="noConversion"/>
  </si>
  <si>
    <t>태인면 왕림길 144</t>
    <phoneticPr fontId="15" type="noConversion"/>
  </si>
  <si>
    <t>㈜영진환경운수</t>
    <phoneticPr fontId="15" type="noConversion"/>
  </si>
  <si>
    <t>2015-4
(2015.08.06)</t>
    <phoneticPr fontId="15" type="noConversion"/>
  </si>
  <si>
    <t>장선규</t>
    <phoneticPr fontId="15" type="noConversion"/>
  </si>
  <si>
    <t>고부면 만화길 12</t>
    <phoneticPr fontId="15" type="noConversion"/>
  </si>
  <si>
    <t>063-538-6998</t>
    <phoneticPr fontId="15" type="noConversion"/>
  </si>
  <si>
    <t>㈜무한건설</t>
    <phoneticPr fontId="15" type="noConversion"/>
  </si>
  <si>
    <t>2016-1
(2016.3.21)</t>
    <phoneticPr fontId="15" type="noConversion"/>
  </si>
  <si>
    <t>중앙로 31 3층(연지동)</t>
    <phoneticPr fontId="15" type="noConversion"/>
  </si>
  <si>
    <t>063-535-8125</t>
    <phoneticPr fontId="15" type="noConversion"/>
  </si>
  <si>
    <t>남원시계</t>
    <phoneticPr fontId="15" type="noConversion"/>
  </si>
  <si>
    <t>남원시</t>
    <phoneticPr fontId="15" type="noConversion"/>
  </si>
  <si>
    <t>믿음영농조합법인</t>
    <phoneticPr fontId="15" type="noConversion"/>
  </si>
  <si>
    <t>2012-1
(2012.4.26)</t>
    <phoneticPr fontId="15" type="noConversion"/>
  </si>
  <si>
    <t>범성철</t>
    <phoneticPr fontId="15" type="noConversion"/>
  </si>
  <si>
    <t>덕과면 사율길 35-19</t>
    <phoneticPr fontId="15" type="noConversion"/>
  </si>
  <si>
    <t>063-635-2092</t>
  </si>
  <si>
    <t>남원축산업협동조합</t>
    <phoneticPr fontId="15" type="noConversion"/>
  </si>
  <si>
    <t>2013-1
(2013.1.3)</t>
    <phoneticPr fontId="15" type="noConversion"/>
  </si>
  <si>
    <t>강병무</t>
    <phoneticPr fontId="15" type="noConversion"/>
  </si>
  <si>
    <t>붕맛길 99(향교동)</t>
    <phoneticPr fontId="15" type="noConversion"/>
  </si>
  <si>
    <t>063-630-1100</t>
  </si>
  <si>
    <t>태성스틸자원</t>
    <phoneticPr fontId="15" type="noConversion"/>
  </si>
  <si>
    <t>2013-7
(2013.12.23)</t>
    <phoneticPr fontId="15" type="noConversion"/>
  </si>
  <si>
    <t>최병우</t>
    <phoneticPr fontId="15" type="noConversion"/>
  </si>
  <si>
    <t>쑥고개로 109(노암동)</t>
    <phoneticPr fontId="15" type="noConversion"/>
  </si>
  <si>
    <t>063-636-7418</t>
  </si>
  <si>
    <t>대원산업</t>
    <phoneticPr fontId="15" type="noConversion"/>
  </si>
  <si>
    <t>2014-4
(2014.11.25)</t>
    <phoneticPr fontId="15" type="noConversion"/>
  </si>
  <si>
    <t>정명학</t>
    <phoneticPr fontId="15" type="noConversion"/>
  </si>
  <si>
    <t>덕과면 덕오로 328</t>
    <phoneticPr fontId="15" type="noConversion"/>
  </si>
  <si>
    <t>063-626-1114</t>
  </si>
  <si>
    <t>노브랜드</t>
  </si>
  <si>
    <t>2015-3
(2015.04.17.)</t>
    <phoneticPr fontId="15" type="noConversion"/>
  </si>
  <si>
    <t>전제영</t>
  </si>
  <si>
    <t xml:space="preserve"> 운봉읍 화수리 81번지 </t>
    <phoneticPr fontId="15" type="noConversion"/>
  </si>
  <si>
    <t>063-626-2179</t>
  </si>
  <si>
    <t>(유)건우건설</t>
    <phoneticPr fontId="15" type="noConversion"/>
  </si>
  <si>
    <t>2015-4
(2015.06.24.)</t>
    <phoneticPr fontId="15" type="noConversion"/>
  </si>
  <si>
    <t>주상규</t>
    <phoneticPr fontId="15" type="noConversion"/>
  </si>
  <si>
    <t>이백면 초촌길 130-100</t>
    <phoneticPr fontId="15" type="noConversion"/>
  </si>
  <si>
    <t>063-634-8588</t>
  </si>
  <si>
    <t>거상자원</t>
    <phoneticPr fontId="15" type="noConversion"/>
  </si>
  <si>
    <t>2016-5
(2016.12.8.)</t>
    <phoneticPr fontId="15" type="noConversion"/>
  </si>
  <si>
    <t>유정순</t>
    <phoneticPr fontId="15" type="noConversion"/>
  </si>
  <si>
    <t>신정동 670</t>
    <phoneticPr fontId="15" type="noConversion"/>
  </si>
  <si>
    <t>완주군계</t>
    <phoneticPr fontId="15" type="noConversion"/>
  </si>
  <si>
    <t>완주군</t>
    <phoneticPr fontId="15" type="noConversion"/>
  </si>
  <si>
    <t>(유)완주환경토건</t>
    <phoneticPr fontId="15" type="noConversion"/>
  </si>
  <si>
    <t>제1호
(1996.10.21)</t>
    <phoneticPr fontId="15" type="noConversion"/>
  </si>
  <si>
    <t>박용완</t>
    <phoneticPr fontId="15" type="noConversion"/>
  </si>
  <si>
    <t>소양면 황운리 736-4</t>
    <phoneticPr fontId="15" type="noConversion"/>
  </si>
  <si>
    <t>063-243-6872</t>
  </si>
  <si>
    <t>(1996.10.21)</t>
    <phoneticPr fontId="15" type="noConversion"/>
  </si>
  <si>
    <t>(유)우성</t>
    <phoneticPr fontId="15" type="noConversion"/>
  </si>
  <si>
    <t>제13호
(1997.07.13)</t>
    <phoneticPr fontId="15" type="noConversion"/>
  </si>
  <si>
    <t>정순석</t>
    <phoneticPr fontId="15" type="noConversion"/>
  </si>
  <si>
    <t>고산면 성재리 794</t>
    <phoneticPr fontId="15" type="noConversion"/>
  </si>
  <si>
    <t>063-244-8411</t>
  </si>
  <si>
    <t>1997.07.13</t>
    <phoneticPr fontId="15" type="noConversion"/>
  </si>
  <si>
    <t>(유)풍남특수</t>
    <phoneticPr fontId="15" type="noConversion"/>
  </si>
  <si>
    <t>제7호
(1997.02.17)</t>
    <phoneticPr fontId="15" type="noConversion"/>
  </si>
  <si>
    <t>윤운호</t>
    <phoneticPr fontId="15" type="noConversion"/>
  </si>
  <si>
    <t>이서면 상개리 309-80</t>
    <phoneticPr fontId="15" type="noConversion"/>
  </si>
  <si>
    <t>063-227-6900</t>
  </si>
  <si>
    <t>1997.08.13</t>
    <phoneticPr fontId="15" type="noConversion"/>
  </si>
  <si>
    <t>㈜동진환경</t>
    <phoneticPr fontId="15" type="noConversion"/>
  </si>
  <si>
    <t>제14호
(1999.10.30)</t>
    <phoneticPr fontId="15" type="noConversion"/>
  </si>
  <si>
    <t>최일권</t>
    <phoneticPr fontId="15" type="noConversion"/>
  </si>
  <si>
    <t>봉동읍 장구리 366-31</t>
    <phoneticPr fontId="15" type="noConversion"/>
  </si>
  <si>
    <t>063-245-4000</t>
  </si>
  <si>
    <t>1999.10.30</t>
    <phoneticPr fontId="15" type="noConversion"/>
  </si>
  <si>
    <t>한국바이오영농조합</t>
    <phoneticPr fontId="15" type="noConversion"/>
  </si>
  <si>
    <t>제28호
(2003.02.07)</t>
    <phoneticPr fontId="15" type="noConversion"/>
  </si>
  <si>
    <t>최공엽</t>
    <phoneticPr fontId="15" type="noConversion"/>
  </si>
  <si>
    <t>비봉면 백도리 363</t>
    <phoneticPr fontId="15" type="noConversion"/>
  </si>
  <si>
    <t>063-263-1711</t>
  </si>
  <si>
    <t>2003.02.07</t>
    <phoneticPr fontId="15" type="noConversion"/>
  </si>
  <si>
    <t>(유)은진산업</t>
    <phoneticPr fontId="15" type="noConversion"/>
  </si>
  <si>
    <t>2005-2
(2004.02.06)</t>
    <phoneticPr fontId="15" type="noConversion"/>
  </si>
  <si>
    <t>진석근</t>
    <phoneticPr fontId="15" type="noConversion"/>
  </si>
  <si>
    <t>봉동읍 장구리 462-30</t>
    <phoneticPr fontId="15" type="noConversion"/>
  </si>
  <si>
    <t>063-262-6141</t>
  </si>
  <si>
    <t>2005.03.17</t>
    <phoneticPr fontId="15" type="noConversion"/>
  </si>
  <si>
    <t>(유)유강산업</t>
    <phoneticPr fontId="15" type="noConversion"/>
  </si>
  <si>
    <t>김종일</t>
    <phoneticPr fontId="15" type="noConversion"/>
  </si>
  <si>
    <t>봉동읍 용암리 379-9</t>
    <phoneticPr fontId="15" type="noConversion"/>
  </si>
  <si>
    <t>063-263-3351</t>
  </si>
  <si>
    <t>1997.02.17</t>
    <phoneticPr fontId="15" type="noConversion"/>
  </si>
  <si>
    <t>(유)전일환경</t>
    <phoneticPr fontId="15" type="noConversion"/>
  </si>
  <si>
    <t>2007-1
(2007.10.08)</t>
    <phoneticPr fontId="15" type="noConversion"/>
  </si>
  <si>
    <t>송기순</t>
    <phoneticPr fontId="15" type="noConversion"/>
  </si>
  <si>
    <t>상관면 신리 695-1</t>
    <phoneticPr fontId="15" type="noConversion"/>
  </si>
  <si>
    <t>063-232-7272</t>
  </si>
  <si>
    <t>2007.11.06</t>
    <phoneticPr fontId="15" type="noConversion"/>
  </si>
  <si>
    <t>완주상사</t>
    <phoneticPr fontId="15" type="noConversion"/>
  </si>
  <si>
    <t>2012-6
(2013.1.7)</t>
    <phoneticPr fontId="15" type="noConversion"/>
  </si>
  <si>
    <t>삼례읍 용와로 60</t>
    <phoneticPr fontId="15" type="noConversion"/>
  </si>
  <si>
    <t>063-291-0904</t>
  </si>
  <si>
    <t>2008.12.16</t>
    <phoneticPr fontId="15" type="noConversion"/>
  </si>
  <si>
    <t>㈜케이알침목산업</t>
    <phoneticPr fontId="15" type="noConversion"/>
  </si>
  <si>
    <t>2009-1
(2009.06.05)</t>
    <phoneticPr fontId="15" type="noConversion"/>
  </si>
  <si>
    <t>김영숙</t>
    <phoneticPr fontId="15" type="noConversion"/>
  </si>
  <si>
    <t>봉동읍 구암리 817</t>
    <phoneticPr fontId="15" type="noConversion"/>
  </si>
  <si>
    <t>063-262-9775</t>
  </si>
  <si>
    <t>2009.03.18</t>
    <phoneticPr fontId="15" type="noConversion"/>
  </si>
  <si>
    <t>㈜광평특수화물</t>
    <phoneticPr fontId="15" type="noConversion"/>
  </si>
  <si>
    <t>2009-2
(2009.10.21)</t>
    <phoneticPr fontId="15" type="noConversion"/>
  </si>
  <si>
    <t>정일</t>
    <phoneticPr fontId="15" type="noConversion"/>
  </si>
  <si>
    <t>삼례읍 삼례리 813</t>
    <phoneticPr fontId="15" type="noConversion"/>
  </si>
  <si>
    <t>063-256-3800</t>
  </si>
  <si>
    <t>2009.10.21</t>
    <phoneticPr fontId="15" type="noConversion"/>
  </si>
  <si>
    <t>(유)한양종합물류</t>
    <phoneticPr fontId="15" type="noConversion"/>
  </si>
  <si>
    <t>2010-3
(2010.06.17)</t>
    <phoneticPr fontId="15" type="noConversion"/>
  </si>
  <si>
    <t>박희숙</t>
    <phoneticPr fontId="15" type="noConversion"/>
  </si>
  <si>
    <t>봉동읍 장구리 66-8</t>
    <phoneticPr fontId="15" type="noConversion"/>
  </si>
  <si>
    <t>063-263-0015</t>
  </si>
  <si>
    <t>2010.06.17</t>
    <phoneticPr fontId="15" type="noConversion"/>
  </si>
  <si>
    <t>한솔산업</t>
    <phoneticPr fontId="15" type="noConversion"/>
  </si>
  <si>
    <t>2011-1
(2011.04.13)</t>
    <phoneticPr fontId="15" type="noConversion"/>
  </si>
  <si>
    <t>라용주</t>
    <phoneticPr fontId="15" type="noConversion"/>
  </si>
  <si>
    <t>삼례읍 삼례리 184-38</t>
    <phoneticPr fontId="15" type="noConversion"/>
  </si>
  <si>
    <t>063-226-1818</t>
  </si>
  <si>
    <t>2011.04.14</t>
    <phoneticPr fontId="15" type="noConversion"/>
  </si>
  <si>
    <t>(유)유선운수</t>
    <phoneticPr fontId="15" type="noConversion"/>
  </si>
  <si>
    <t>2011-4
(2011.12.09)</t>
    <phoneticPr fontId="15" type="noConversion"/>
  </si>
  <si>
    <t>소복철</t>
    <phoneticPr fontId="15" type="noConversion"/>
  </si>
  <si>
    <t>용진면 완주로 660-3</t>
    <phoneticPr fontId="15" type="noConversion"/>
  </si>
  <si>
    <t>063-254-3296</t>
  </si>
  <si>
    <t>2007.11.30</t>
    <phoneticPr fontId="15" type="noConversion"/>
  </si>
  <si>
    <t>(유)사랑이엔브이</t>
    <phoneticPr fontId="15" type="noConversion"/>
  </si>
  <si>
    <t>2003-3
(2003.04.29)</t>
    <phoneticPr fontId="15" type="noConversion"/>
  </si>
  <si>
    <t>윤여일</t>
    <phoneticPr fontId="15" type="noConversion"/>
  </si>
  <si>
    <t>봉동읍 신성리 24-5</t>
    <phoneticPr fontId="15" type="noConversion"/>
  </si>
  <si>
    <t>063-246-5515</t>
  </si>
  <si>
    <t>2003.04.29</t>
    <phoneticPr fontId="15" type="noConversion"/>
  </si>
  <si>
    <t>2011-2
(2011.10.26)</t>
    <phoneticPr fontId="15" type="noConversion"/>
  </si>
  <si>
    <t>2011.10.26</t>
    <phoneticPr fontId="15" type="noConversion"/>
  </si>
  <si>
    <t>(유)삼보환경엔지니어링</t>
    <phoneticPr fontId="15" type="noConversion"/>
  </si>
  <si>
    <t>2011-3
(2011.12.09)</t>
    <phoneticPr fontId="15" type="noConversion"/>
  </si>
  <si>
    <t>오홍선</t>
    <phoneticPr fontId="15" type="noConversion"/>
  </si>
  <si>
    <t>고산면 어우리 626</t>
    <phoneticPr fontId="15" type="noConversion"/>
  </si>
  <si>
    <t>063-263-7878</t>
  </si>
  <si>
    <t>2011.12.09</t>
    <phoneticPr fontId="15" type="noConversion"/>
  </si>
  <si>
    <t>㈜해동산업</t>
    <phoneticPr fontId="15" type="noConversion"/>
  </si>
  <si>
    <t>2013-5
(2013.10.11)</t>
    <phoneticPr fontId="15" type="noConversion"/>
  </si>
  <si>
    <t>임혜자</t>
    <phoneticPr fontId="15" type="noConversion"/>
  </si>
  <si>
    <t>삼례읍 수계리 382-26</t>
    <phoneticPr fontId="15" type="noConversion"/>
  </si>
  <si>
    <t>063-262-3434</t>
  </si>
  <si>
    <t>동양비니루</t>
    <phoneticPr fontId="15" type="noConversion"/>
  </si>
  <si>
    <t>2013-7
(2013.10.11)</t>
    <phoneticPr fontId="15" type="noConversion"/>
  </si>
  <si>
    <t>문승자</t>
    <phoneticPr fontId="15" type="noConversion"/>
  </si>
  <si>
    <t>소양면 화심리 489</t>
    <phoneticPr fontId="15" type="noConversion"/>
  </si>
  <si>
    <t>063-244-1546</t>
  </si>
  <si>
    <t>2013.10.11</t>
    <phoneticPr fontId="15" type="noConversion"/>
  </si>
  <si>
    <t>진안군계</t>
    <phoneticPr fontId="15" type="noConversion"/>
  </si>
  <si>
    <t>진안군</t>
    <phoneticPr fontId="15" type="noConversion"/>
  </si>
  <si>
    <t>(유)강성산업개발</t>
    <phoneticPr fontId="15" type="noConversion"/>
  </si>
  <si>
    <t>2011-1
(2011.8.1)</t>
    <phoneticPr fontId="15" type="noConversion"/>
  </si>
  <si>
    <t>김도근</t>
    <phoneticPr fontId="15" type="noConversion"/>
  </si>
  <si>
    <t>부귀면 전진로 2091</t>
    <phoneticPr fontId="15" type="noConversion"/>
  </si>
  <si>
    <t>063-432-1150</t>
    <phoneticPr fontId="15" type="noConversion"/>
  </si>
  <si>
    <t>무주군계</t>
    <phoneticPr fontId="15" type="noConversion"/>
  </si>
  <si>
    <t>무주군</t>
  </si>
  <si>
    <t>㈜골든캐슬</t>
  </si>
  <si>
    <t>2014-1
(2014.05.30.)</t>
    <phoneticPr fontId="15" type="noConversion"/>
  </si>
  <si>
    <t>임웅환</t>
  </si>
  <si>
    <t>설천면 만선로 185</t>
  </si>
  <si>
    <t>063-320-7672</t>
    <phoneticPr fontId="15" type="noConversion"/>
  </si>
  <si>
    <t>㈜무주운수</t>
  </si>
  <si>
    <t>2014-2
(2014.12.23.)</t>
    <phoneticPr fontId="15" type="noConversion"/>
  </si>
  <si>
    <t>박용만</t>
  </si>
  <si>
    <t>무주읍 무설로 103</t>
  </si>
  <si>
    <t>063-324-2425</t>
    <phoneticPr fontId="15" type="noConversion"/>
  </si>
  <si>
    <t>(유)아리울건설</t>
  </si>
  <si>
    <t>2015-1
(2015-06-05.)</t>
    <phoneticPr fontId="15" type="noConversion"/>
  </si>
  <si>
    <t>무주읍 주계로 137</t>
  </si>
  <si>
    <t>063-324-9400</t>
    <phoneticPr fontId="15" type="noConversion"/>
  </si>
  <si>
    <t>장수군계</t>
    <phoneticPr fontId="15" type="noConversion"/>
  </si>
  <si>
    <t>장수군</t>
    <phoneticPr fontId="15" type="noConversion"/>
  </si>
  <si>
    <t>반석자원</t>
    <phoneticPr fontId="15" type="noConversion"/>
  </si>
  <si>
    <t>2007.10.14.</t>
    <phoneticPr fontId="15" type="noConversion"/>
  </si>
  <si>
    <t>박찬만</t>
    <phoneticPr fontId="15" type="noConversion"/>
  </si>
  <si>
    <t>장계면 원무농길1</t>
    <phoneticPr fontId="15" type="noConversion"/>
  </si>
  <si>
    <t>063-351-8336</t>
    <phoneticPr fontId="15" type="noConversion"/>
  </si>
  <si>
    <t>순창군계</t>
    <phoneticPr fontId="15" type="noConversion"/>
  </si>
  <si>
    <t>순창군</t>
    <phoneticPr fontId="15" type="noConversion"/>
  </si>
  <si>
    <t>(유)클린월드</t>
    <phoneticPr fontId="15" type="noConversion"/>
  </si>
  <si>
    <t>2013-6
(2013.10.01)</t>
    <phoneticPr fontId="15" type="noConversion"/>
  </si>
  <si>
    <t>오용호</t>
    <phoneticPr fontId="15" type="noConversion"/>
  </si>
  <si>
    <t>순창읍 장류로 284</t>
    <phoneticPr fontId="15" type="noConversion"/>
  </si>
  <si>
    <t>063-652-7891</t>
    <phoneticPr fontId="15" type="noConversion"/>
  </si>
  <si>
    <t>고창군계</t>
    <phoneticPr fontId="15" type="noConversion"/>
  </si>
  <si>
    <t>고창군</t>
    <phoneticPr fontId="15" type="noConversion"/>
  </si>
  <si>
    <t>인촌산업영농조합법인</t>
  </si>
  <si>
    <t>2014-1
(2014.03.24.)</t>
    <phoneticPr fontId="15" type="noConversion"/>
  </si>
  <si>
    <t>채재호</t>
    <phoneticPr fontId="15" type="noConversion"/>
  </si>
  <si>
    <t>고창읍 고인돌대로1897-8</t>
    <phoneticPr fontId="15" type="noConversion"/>
  </si>
  <si>
    <t>063-562-3291</t>
    <phoneticPr fontId="15" type="noConversion"/>
  </si>
  <si>
    <t>인촌산업</t>
    <phoneticPr fontId="15" type="noConversion"/>
  </si>
  <si>
    <t>2014-2
(2014.03.24.)</t>
    <phoneticPr fontId="15" type="noConversion"/>
  </si>
  <si>
    <t>고창읍 남정2길-7</t>
    <phoneticPr fontId="15" type="noConversion"/>
  </si>
  <si>
    <t>063-564-3291</t>
    <phoneticPr fontId="15" type="noConversion"/>
  </si>
  <si>
    <t>부안군계</t>
    <phoneticPr fontId="15" type="noConversion"/>
  </si>
  <si>
    <t>부안군</t>
  </si>
  <si>
    <t>티아미환경</t>
  </si>
  <si>
    <t>2005-1호
(05.10.21)</t>
  </si>
  <si>
    <t>서상선</t>
  </si>
  <si>
    <t>부안읍 선은리 179-8</t>
  </si>
  <si>
    <t>한일환경</t>
  </si>
  <si>
    <t>2011-1호
(11.01.17)</t>
  </si>
  <si>
    <t>강마태</t>
  </si>
  <si>
    <t>진서면 석포리 795</t>
  </si>
  <si>
    <t>백산환경</t>
  </si>
  <si>
    <t>2012-1호
(12.04.20)</t>
  </si>
  <si>
    <t>최형익</t>
  </si>
  <si>
    <t>백산면 평교리 285</t>
  </si>
  <si>
    <t>전남</t>
    <phoneticPr fontId="15" type="noConversion"/>
  </si>
  <si>
    <t>목포시계</t>
    <phoneticPr fontId="15" type="noConversion"/>
  </si>
  <si>
    <t>목포시</t>
    <phoneticPr fontId="15" type="noConversion"/>
  </si>
  <si>
    <t>㈜목포청결사</t>
    <phoneticPr fontId="15" type="noConversion"/>
  </si>
  <si>
    <t>1992-3(92.9.24)
2012-3(12.9.17)</t>
    <phoneticPr fontId="15" type="noConversion"/>
  </si>
  <si>
    <t>이점용</t>
    <phoneticPr fontId="15" type="noConversion"/>
  </si>
  <si>
    <t>둔재머리길 53</t>
    <phoneticPr fontId="15" type="noConversion"/>
  </si>
  <si>
    <t>061-283-2816</t>
  </si>
  <si>
    <t>(유)서남환경</t>
    <phoneticPr fontId="15" type="noConversion"/>
  </si>
  <si>
    <t>1998-4(98.5.13)
2003-19(03.5.31)</t>
    <phoneticPr fontId="15" type="noConversion"/>
  </si>
  <si>
    <t>임감단</t>
    <phoneticPr fontId="15" type="noConversion"/>
  </si>
  <si>
    <t>둔재머리길 17</t>
    <phoneticPr fontId="15" type="noConversion"/>
  </si>
  <si>
    <t>061-243-9600</t>
  </si>
  <si>
    <t>(유)전남환경</t>
    <phoneticPr fontId="15" type="noConversion"/>
  </si>
  <si>
    <t>2001-14
(01.11.28)</t>
    <phoneticPr fontId="15" type="noConversion"/>
  </si>
  <si>
    <t>이특영</t>
    <phoneticPr fontId="15" type="noConversion"/>
  </si>
  <si>
    <t>삽진산단로 4</t>
    <phoneticPr fontId="15" type="noConversion"/>
  </si>
  <si>
    <t>061-242-6700</t>
  </si>
  <si>
    <t>㈜호남환경개발</t>
    <phoneticPr fontId="15" type="noConversion"/>
  </si>
  <si>
    <t>2000-8
(00.2.2)</t>
    <phoneticPr fontId="15" type="noConversion"/>
  </si>
  <si>
    <t>신성수</t>
    <phoneticPr fontId="15" type="noConversion"/>
  </si>
  <si>
    <t>산정동
1404-7</t>
    <phoneticPr fontId="15" type="noConversion"/>
  </si>
  <si>
    <t>061-282-9993</t>
  </si>
  <si>
    <t>호남축산영농조합법인</t>
    <phoneticPr fontId="15" type="noConversion"/>
  </si>
  <si>
    <t>2005-4
(05.12.28)</t>
    <phoneticPr fontId="15" type="noConversion"/>
  </si>
  <si>
    <t>박정애</t>
    <phoneticPr fontId="15" type="noConversion"/>
  </si>
  <si>
    <t>용해동
212-87</t>
    <phoneticPr fontId="15" type="noConversion"/>
  </si>
  <si>
    <t>061-281-6609</t>
  </si>
  <si>
    <t>중앙환경사㈜</t>
    <phoneticPr fontId="15" type="noConversion"/>
  </si>
  <si>
    <t>2006-1
(06.11.22)</t>
    <phoneticPr fontId="15" type="noConversion"/>
  </si>
  <si>
    <t>송화실</t>
    <phoneticPr fontId="15" type="noConversion"/>
  </si>
  <si>
    <t>대박길63번길5</t>
    <phoneticPr fontId="15" type="noConversion"/>
  </si>
  <si>
    <t>061-244-3001</t>
  </si>
  <si>
    <t>(주)음식물처리나라</t>
    <phoneticPr fontId="15" type="noConversion"/>
  </si>
  <si>
    <t>2007-1
(07.1.8)</t>
    <phoneticPr fontId="15" type="noConversion"/>
  </si>
  <si>
    <t>박미영</t>
    <phoneticPr fontId="15" type="noConversion"/>
  </si>
  <si>
    <t>하당로 221번길 2</t>
    <phoneticPr fontId="15" type="noConversion"/>
  </si>
  <si>
    <t>061-272-8100</t>
  </si>
  <si>
    <t>(유)신영산업</t>
    <phoneticPr fontId="15" type="noConversion"/>
  </si>
  <si>
    <t>2007-2
(07.7.6)</t>
    <phoneticPr fontId="15" type="noConversion"/>
  </si>
  <si>
    <t>이정훈
외 1명</t>
    <phoneticPr fontId="15" type="noConversion"/>
  </si>
  <si>
    <t>용당로 201</t>
    <phoneticPr fontId="15" type="noConversion"/>
  </si>
  <si>
    <t>061-279-1922</t>
  </si>
  <si>
    <t>바다환경㈜</t>
    <phoneticPr fontId="15" type="noConversion"/>
  </si>
  <si>
    <t>2008-3(08.5.15)
2016-1(16.1.6)</t>
    <phoneticPr fontId="15" type="noConversion"/>
  </si>
  <si>
    <t>김이랑</t>
    <phoneticPr fontId="15" type="noConversion"/>
  </si>
  <si>
    <t>산정동 
1639-5</t>
    <phoneticPr fontId="15" type="noConversion"/>
  </si>
  <si>
    <t>061-285-7223</t>
  </si>
  <si>
    <t>(유)국제실업</t>
    <phoneticPr fontId="15" type="noConversion"/>
  </si>
  <si>
    <t>2010-1
(10.2.2)</t>
    <phoneticPr fontId="15" type="noConversion"/>
  </si>
  <si>
    <t>조소영</t>
    <phoneticPr fontId="15" type="noConversion"/>
  </si>
  <si>
    <t>만호로 29번길18</t>
    <phoneticPr fontId="15" type="noConversion"/>
  </si>
  <si>
    <t>061-278-6536</t>
  </si>
  <si>
    <t>(유)매일환경</t>
    <phoneticPr fontId="15" type="noConversion"/>
  </si>
  <si>
    <t>2010-3
(11.5.2)</t>
    <phoneticPr fontId="15" type="noConversion"/>
  </si>
  <si>
    <t>이춘석</t>
    <phoneticPr fontId="15" type="noConversion"/>
  </si>
  <si>
    <t>영산로 212</t>
    <phoneticPr fontId="15" type="noConversion"/>
  </si>
  <si>
    <t>061-283-8256</t>
  </si>
  <si>
    <t>(유)영훈특수운송</t>
    <phoneticPr fontId="15" type="noConversion"/>
  </si>
  <si>
    <t>2011-4
(11.5.26)</t>
    <phoneticPr fontId="15" type="noConversion"/>
  </si>
  <si>
    <t>서영철</t>
    <phoneticPr fontId="15" type="noConversion"/>
  </si>
  <si>
    <t>비파로165, 203호</t>
    <phoneticPr fontId="15" type="noConversion"/>
  </si>
  <si>
    <t>061-285-3678</t>
  </si>
  <si>
    <t>2011-5
(11.7.28)</t>
    <phoneticPr fontId="15" type="noConversion"/>
  </si>
  <si>
    <t>이석호</t>
    <phoneticPr fontId="15" type="noConversion"/>
  </si>
  <si>
    <t>옥암동
758</t>
    <phoneticPr fontId="15" type="noConversion"/>
  </si>
  <si>
    <t>(유)태진환경</t>
    <phoneticPr fontId="15" type="noConversion"/>
  </si>
  <si>
    <t>2011-8
(11.12.26)</t>
    <phoneticPr fontId="15" type="noConversion"/>
  </si>
  <si>
    <t>김진호</t>
    <phoneticPr fontId="15" type="noConversion"/>
  </si>
  <si>
    <t>북항주택로 30-1</t>
    <phoneticPr fontId="15" type="noConversion"/>
  </si>
  <si>
    <t>061-273-3221</t>
  </si>
  <si>
    <t>(유)누리환경자원</t>
    <phoneticPr fontId="15" type="noConversion"/>
  </si>
  <si>
    <t>2013-2
(13.7.26)</t>
    <phoneticPr fontId="15" type="noConversion"/>
  </si>
  <si>
    <t>김정우</t>
    <phoneticPr fontId="15" type="noConversion"/>
  </si>
  <si>
    <t>영산로 661</t>
    <phoneticPr fontId="15" type="noConversion"/>
  </si>
  <si>
    <t>061-272-3387</t>
  </si>
  <si>
    <t>(유)청해환경</t>
    <phoneticPr fontId="15" type="noConversion"/>
  </si>
  <si>
    <t>2014-2
(14.3.18)</t>
    <phoneticPr fontId="15" type="noConversion"/>
  </si>
  <si>
    <t>김칠성</t>
    <phoneticPr fontId="15" type="noConversion"/>
  </si>
  <si>
    <t>고하대로 688-1</t>
    <phoneticPr fontId="15" type="noConversion"/>
  </si>
  <si>
    <t>061-273-2456</t>
  </si>
  <si>
    <t>(유)제일환경</t>
    <phoneticPr fontId="15" type="noConversion"/>
  </si>
  <si>
    <t>2014-4
(14.11.20)</t>
    <phoneticPr fontId="15" type="noConversion"/>
  </si>
  <si>
    <t>정연례</t>
    <phoneticPr fontId="15" type="noConversion"/>
  </si>
  <si>
    <t>삼학로 136</t>
    <phoneticPr fontId="15" type="noConversion"/>
  </si>
  <si>
    <t>061-277-3311</t>
  </si>
  <si>
    <t>(유)경성산업개발</t>
    <phoneticPr fontId="15" type="noConversion"/>
  </si>
  <si>
    <t>2014-3
(14.12.31)</t>
    <phoneticPr fontId="15" type="noConversion"/>
  </si>
  <si>
    <t>권상범</t>
    <phoneticPr fontId="15" type="noConversion"/>
  </si>
  <si>
    <t>옥암동 1050-6</t>
    <phoneticPr fontId="15" type="noConversion"/>
  </si>
  <si>
    <t>061-284-1057</t>
  </si>
  <si>
    <t>(유)국보자원</t>
    <phoneticPr fontId="15" type="noConversion"/>
  </si>
  <si>
    <t>2015-1
(15.3.26)</t>
    <phoneticPr fontId="15" type="noConversion"/>
  </si>
  <si>
    <t>박문화</t>
    <phoneticPr fontId="15" type="noConversion"/>
  </si>
  <si>
    <t>삼학로 123번길1</t>
    <phoneticPr fontId="15" type="noConversion"/>
  </si>
  <si>
    <t>061-245-8563</t>
  </si>
  <si>
    <t>(유)목포환경</t>
    <phoneticPr fontId="19" type="noConversion"/>
  </si>
  <si>
    <t>2016-2
(16.1.15)</t>
    <phoneticPr fontId="19" type="noConversion"/>
  </si>
  <si>
    <t>김삼용</t>
    <phoneticPr fontId="19" type="noConversion"/>
  </si>
  <si>
    <t>북항주택로 27</t>
    <phoneticPr fontId="19" type="noConversion"/>
  </si>
  <si>
    <t>061-272-3222</t>
  </si>
  <si>
    <t>(유)청계해운목포지점</t>
    <phoneticPr fontId="19" type="noConversion"/>
  </si>
  <si>
    <t>2016-5
(16.12.12)</t>
    <phoneticPr fontId="19" type="noConversion"/>
  </si>
  <si>
    <t>선종섭</t>
    <phoneticPr fontId="19" type="noConversion"/>
  </si>
  <si>
    <t>백년대로337번길 42</t>
    <phoneticPr fontId="19" type="noConversion"/>
  </si>
  <si>
    <t>061-285-4742</t>
  </si>
  <si>
    <t>여수시계</t>
    <phoneticPr fontId="15" type="noConversion"/>
  </si>
  <si>
    <t>여수시</t>
    <phoneticPr fontId="15" type="noConversion"/>
  </si>
  <si>
    <t>(유)동부환경</t>
    <phoneticPr fontId="15" type="noConversion"/>
  </si>
  <si>
    <t>92호
('05.11.17)</t>
    <phoneticPr fontId="15" type="noConversion"/>
  </si>
  <si>
    <t>박남균</t>
    <phoneticPr fontId="15" type="noConversion"/>
  </si>
  <si>
    <t xml:space="preserve">둔덕2길 6-9 </t>
    <phoneticPr fontId="15" type="noConversion"/>
  </si>
  <si>
    <t>061-653-7666</t>
    <phoneticPr fontId="15" type="noConversion"/>
  </si>
  <si>
    <t>6호
('97.12.26)</t>
    <phoneticPr fontId="15" type="noConversion"/>
  </si>
  <si>
    <t>백형진</t>
    <phoneticPr fontId="15" type="noConversion"/>
  </si>
  <si>
    <t xml:space="preserve">만흥1길 39 </t>
    <phoneticPr fontId="15" type="noConversion"/>
  </si>
  <si>
    <t>061-654-2673</t>
    <phoneticPr fontId="15" type="noConversion"/>
  </si>
  <si>
    <t>초록환경산업㈜</t>
    <phoneticPr fontId="15" type="noConversion"/>
  </si>
  <si>
    <t>86호
('98.02.25)</t>
    <phoneticPr fontId="15" type="noConversion"/>
  </si>
  <si>
    <t>유덕식</t>
    <phoneticPr fontId="15" type="noConversion"/>
  </si>
  <si>
    <t xml:space="preserve">어항로 45 </t>
    <phoneticPr fontId="15" type="noConversion"/>
  </si>
  <si>
    <t>061-643-6113</t>
    <phoneticPr fontId="15" type="noConversion"/>
  </si>
  <si>
    <t>(유)동진자원환경</t>
    <phoneticPr fontId="15" type="noConversion"/>
  </si>
  <si>
    <t>11호
('98.03.20)</t>
    <phoneticPr fontId="15" type="noConversion"/>
  </si>
  <si>
    <t>최경모</t>
    <phoneticPr fontId="15" type="noConversion"/>
  </si>
  <si>
    <t xml:space="preserve"> 상암로 775 </t>
    <phoneticPr fontId="15" type="noConversion"/>
  </si>
  <si>
    <t>061-686-8878</t>
    <phoneticPr fontId="15" type="noConversion"/>
  </si>
  <si>
    <t>시민환경</t>
    <phoneticPr fontId="15" type="noConversion"/>
  </si>
  <si>
    <t>17호
('55.12.29)</t>
    <phoneticPr fontId="15" type="noConversion"/>
  </si>
  <si>
    <t>김용섭</t>
    <phoneticPr fontId="15" type="noConversion"/>
  </si>
  <si>
    <t>남산북6길 8</t>
    <phoneticPr fontId="15" type="noConversion"/>
  </si>
  <si>
    <t>061-652-8087</t>
    <phoneticPr fontId="15" type="noConversion"/>
  </si>
  <si>
    <t>(유)여수보건공사</t>
    <phoneticPr fontId="15" type="noConversion"/>
  </si>
  <si>
    <t>19호
('97.07.01)</t>
    <phoneticPr fontId="15" type="noConversion"/>
  </si>
  <si>
    <t>신월로 284-1</t>
    <phoneticPr fontId="15" type="noConversion"/>
  </si>
  <si>
    <t>061-642-0177</t>
    <phoneticPr fontId="15" type="noConversion"/>
  </si>
  <si>
    <t>(유)진남위생공사</t>
    <phoneticPr fontId="15" type="noConversion"/>
  </si>
  <si>
    <t>20호
('96.02.29)</t>
    <phoneticPr fontId="15" type="noConversion"/>
  </si>
  <si>
    <t>한옥철</t>
    <phoneticPr fontId="15" type="noConversion"/>
  </si>
  <si>
    <t xml:space="preserve">무선로 115-1 </t>
    <phoneticPr fontId="15" type="noConversion"/>
  </si>
  <si>
    <t>061-684-1323</t>
    <phoneticPr fontId="15" type="noConversion"/>
  </si>
  <si>
    <t>(유)여천위생공사</t>
    <phoneticPr fontId="15" type="noConversion"/>
  </si>
  <si>
    <t>23호
('97.07.30)</t>
    <phoneticPr fontId="15" type="noConversion"/>
  </si>
  <si>
    <t>오창연</t>
    <phoneticPr fontId="15" type="noConversion"/>
  </si>
  <si>
    <t xml:space="preserve">소라면 의곡길 115 </t>
    <phoneticPr fontId="15" type="noConversion"/>
  </si>
  <si>
    <t>061-686-3425</t>
    <phoneticPr fontId="15" type="noConversion"/>
  </si>
  <si>
    <t>㈜녹색환경산업</t>
    <phoneticPr fontId="15" type="noConversion"/>
  </si>
  <si>
    <t>99호
('07.04.28)</t>
    <phoneticPr fontId="15" type="noConversion"/>
  </si>
  <si>
    <t>조동환</t>
    <phoneticPr fontId="15" type="noConversion"/>
  </si>
  <si>
    <t>봉두로 75-19</t>
    <phoneticPr fontId="15" type="noConversion"/>
  </si>
  <si>
    <t>061-685-3300</t>
    <phoneticPr fontId="15" type="noConversion"/>
  </si>
  <si>
    <t>㈜그린여천환경공사</t>
    <phoneticPr fontId="15" type="noConversion"/>
  </si>
  <si>
    <t>28호
('98.02.05)</t>
    <phoneticPr fontId="15" type="noConversion"/>
  </si>
  <si>
    <t>신정식</t>
    <phoneticPr fontId="15" type="noConversion"/>
  </si>
  <si>
    <t xml:space="preserve">무선로 213 </t>
    <phoneticPr fontId="15" type="noConversion"/>
  </si>
  <si>
    <t>061-683-0100</t>
    <phoneticPr fontId="15" type="noConversion"/>
  </si>
  <si>
    <t>(유)여천보건위생공사</t>
    <phoneticPr fontId="15" type="noConversion"/>
  </si>
  <si>
    <t>30호
('96.02.29)</t>
    <phoneticPr fontId="15" type="noConversion"/>
  </si>
  <si>
    <t>김내중</t>
    <phoneticPr fontId="15" type="noConversion"/>
  </si>
  <si>
    <t>소라면 의곡길 115</t>
    <phoneticPr fontId="15" type="noConversion"/>
  </si>
  <si>
    <t>061-685-6402</t>
    <phoneticPr fontId="15" type="noConversion"/>
  </si>
  <si>
    <t>(유)여수환경</t>
    <phoneticPr fontId="15" type="noConversion"/>
  </si>
  <si>
    <t>110호
('09.01.02)</t>
    <phoneticPr fontId="15" type="noConversion"/>
  </si>
  <si>
    <t>김기용</t>
    <phoneticPr fontId="15" type="noConversion"/>
  </si>
  <si>
    <t>문수3길 12-4</t>
    <phoneticPr fontId="15" type="noConversion"/>
  </si>
  <si>
    <t>061-652-6064</t>
    <phoneticPr fontId="15" type="noConversion"/>
  </si>
  <si>
    <t>45호
('00.10.19)</t>
    <phoneticPr fontId="15" type="noConversion"/>
  </si>
  <si>
    <t>김종권</t>
    <phoneticPr fontId="15" type="noConversion"/>
  </si>
  <si>
    <t xml:space="preserve">좌수영로 57 </t>
    <phoneticPr fontId="15" type="noConversion"/>
  </si>
  <si>
    <t>061-666-4565</t>
    <phoneticPr fontId="15" type="noConversion"/>
  </si>
  <si>
    <t>㈜에이치엔</t>
    <phoneticPr fontId="15" type="noConversion"/>
  </si>
  <si>
    <t>51호
(01.04.11)</t>
    <phoneticPr fontId="15" type="noConversion"/>
  </si>
  <si>
    <t xml:space="preserve"> 여수산단4로 166-30 </t>
    <phoneticPr fontId="15" type="noConversion"/>
  </si>
  <si>
    <t>061-691-5656</t>
    <phoneticPr fontId="15" type="noConversion"/>
  </si>
  <si>
    <t>㈜그린</t>
    <phoneticPr fontId="15" type="noConversion"/>
  </si>
  <si>
    <t>54호
('01.09.05)</t>
    <phoneticPr fontId="15" type="noConversion"/>
  </si>
  <si>
    <t>서현권</t>
    <phoneticPr fontId="15" type="noConversion"/>
  </si>
  <si>
    <t xml:space="preserve">봉계3길 19 </t>
    <phoneticPr fontId="15" type="noConversion"/>
  </si>
  <si>
    <t>061-691-4161</t>
    <phoneticPr fontId="15" type="noConversion"/>
  </si>
  <si>
    <t>(유)중앙환경건설</t>
    <phoneticPr fontId="15" type="noConversion"/>
  </si>
  <si>
    <t>64호
('02.12.03)</t>
    <phoneticPr fontId="15" type="noConversion"/>
  </si>
  <si>
    <t>강성길</t>
    <phoneticPr fontId="15" type="noConversion"/>
  </si>
  <si>
    <t xml:space="preserve"> 둔덕2길 46 </t>
    <phoneticPr fontId="15" type="noConversion"/>
  </si>
  <si>
    <t>061-653-5301</t>
    <phoneticPr fontId="15" type="noConversion"/>
  </si>
  <si>
    <t>㈜동남환경</t>
    <phoneticPr fontId="15" type="noConversion"/>
  </si>
  <si>
    <t>85호
('05.05.20)</t>
    <phoneticPr fontId="15" type="noConversion"/>
  </si>
  <si>
    <t>황미웅</t>
    <phoneticPr fontId="15" type="noConversion"/>
  </si>
  <si>
    <t>여수산단1로 284</t>
    <phoneticPr fontId="15" type="noConversion"/>
  </si>
  <si>
    <t>061-685-1525</t>
    <phoneticPr fontId="15" type="noConversion"/>
  </si>
  <si>
    <t>(유)유성환경</t>
    <phoneticPr fontId="15" type="noConversion"/>
  </si>
  <si>
    <t>67호
('03.08.08)</t>
    <phoneticPr fontId="15" type="noConversion"/>
  </si>
  <si>
    <t>서종탁</t>
    <phoneticPr fontId="15" type="noConversion"/>
  </si>
  <si>
    <t>연등1길 127-1</t>
    <phoneticPr fontId="15" type="noConversion"/>
  </si>
  <si>
    <t>061-692-5287</t>
    <phoneticPr fontId="15" type="noConversion"/>
  </si>
  <si>
    <t>자유환경산업</t>
    <phoneticPr fontId="15" type="noConversion"/>
  </si>
  <si>
    <t>74호
('04.07.28)</t>
    <phoneticPr fontId="15" type="noConversion"/>
  </si>
  <si>
    <t>서숙경</t>
    <phoneticPr fontId="15" type="noConversion"/>
  </si>
  <si>
    <t>국동남8길 10</t>
    <phoneticPr fontId="15" type="noConversion"/>
  </si>
  <si>
    <t>061-642-3367</t>
    <phoneticPr fontId="15" type="noConversion"/>
  </si>
  <si>
    <t>㈜동양플랜트</t>
    <phoneticPr fontId="15" type="noConversion"/>
  </si>
  <si>
    <t>76호
('04.08.13)</t>
    <phoneticPr fontId="15" type="noConversion"/>
  </si>
  <si>
    <t>정병선</t>
    <phoneticPr fontId="15" type="noConversion"/>
  </si>
  <si>
    <t>미평남5길 13-10</t>
    <phoneticPr fontId="15" type="noConversion"/>
  </si>
  <si>
    <t>061-652-5654</t>
    <phoneticPr fontId="15" type="noConversion"/>
  </si>
  <si>
    <t>㈜그린환경건설</t>
    <phoneticPr fontId="15" type="noConversion"/>
  </si>
  <si>
    <t>77호
('04.08.25)</t>
    <phoneticPr fontId="15" type="noConversion"/>
  </si>
  <si>
    <t>임신남</t>
    <phoneticPr fontId="15" type="noConversion"/>
  </si>
  <si>
    <t xml:space="preserve">상암로 282 </t>
    <phoneticPr fontId="15" type="noConversion"/>
  </si>
  <si>
    <t>061-654-3077</t>
    <phoneticPr fontId="15" type="noConversion"/>
  </si>
  <si>
    <t>(유)유진환경산업</t>
    <phoneticPr fontId="15" type="noConversion"/>
  </si>
  <si>
    <t>90호
('05.10.15)</t>
    <phoneticPr fontId="15" type="noConversion"/>
  </si>
  <si>
    <t>백남순</t>
    <phoneticPr fontId="15" type="noConversion"/>
  </si>
  <si>
    <t>상암로 648</t>
    <phoneticPr fontId="15" type="noConversion"/>
  </si>
  <si>
    <t>061-686-8994</t>
    <phoneticPr fontId="15" type="noConversion"/>
  </si>
  <si>
    <t>(유)조은환경</t>
    <phoneticPr fontId="15" type="noConversion"/>
  </si>
  <si>
    <t>87호
('05.07.13)</t>
    <phoneticPr fontId="15" type="noConversion"/>
  </si>
  <si>
    <t>장영삼</t>
    <phoneticPr fontId="15" type="noConversion"/>
  </si>
  <si>
    <t xml:space="preserve"> 양지1길 5
선경A
312/702</t>
    <phoneticPr fontId="15" type="noConversion"/>
  </si>
  <si>
    <t>061-652-3032</t>
    <phoneticPr fontId="15" type="noConversion"/>
  </si>
  <si>
    <t>㈜신정개발</t>
    <phoneticPr fontId="15" type="noConversion"/>
  </si>
  <si>
    <t>88호('06.06.02)
2011-9('11.10.05)</t>
    <phoneticPr fontId="15" type="noConversion"/>
  </si>
  <si>
    <t>김만식</t>
    <phoneticPr fontId="15" type="noConversion"/>
  </si>
  <si>
    <t>봉계2길 27</t>
    <phoneticPr fontId="15" type="noConversion"/>
  </si>
  <si>
    <t>061-682-5537</t>
    <phoneticPr fontId="15" type="noConversion"/>
  </si>
  <si>
    <t>(유)대한환경</t>
    <phoneticPr fontId="15" type="noConversion"/>
  </si>
  <si>
    <t>91호
('05.11.02)</t>
    <phoneticPr fontId="15" type="noConversion"/>
  </si>
  <si>
    <t>김광율</t>
    <phoneticPr fontId="15" type="noConversion"/>
  </si>
  <si>
    <t xml:space="preserve"> 연등1길 179</t>
    <phoneticPr fontId="15" type="noConversion"/>
  </si>
  <si>
    <t>061-655-2229</t>
    <phoneticPr fontId="15" type="noConversion"/>
  </si>
  <si>
    <t>태양운송</t>
    <phoneticPr fontId="15" type="noConversion"/>
  </si>
  <si>
    <t>93호
('06.02.22)</t>
    <phoneticPr fontId="15" type="noConversion"/>
  </si>
  <si>
    <t>백다심</t>
    <phoneticPr fontId="15" type="noConversion"/>
  </si>
  <si>
    <t>여수산단2로 332</t>
    <phoneticPr fontId="15" type="noConversion"/>
  </si>
  <si>
    <t>061-685-6804</t>
    <phoneticPr fontId="15" type="noConversion"/>
  </si>
  <si>
    <t>㈜제일이앤씨</t>
    <phoneticPr fontId="15" type="noConversion"/>
  </si>
  <si>
    <t>94호
('06.03.14)</t>
    <phoneticPr fontId="15" type="noConversion"/>
  </si>
  <si>
    <t>여수산단로 285-11</t>
    <phoneticPr fontId="15" type="noConversion"/>
  </si>
  <si>
    <t>061-686-5720</t>
    <phoneticPr fontId="15" type="noConversion"/>
  </si>
  <si>
    <t>지구환경㈜</t>
    <phoneticPr fontId="15" type="noConversion"/>
  </si>
  <si>
    <t>2011-10
('11.10.26)</t>
    <phoneticPr fontId="15" type="noConversion"/>
  </si>
  <si>
    <t>박성호</t>
    <phoneticPr fontId="15" type="noConversion"/>
  </si>
  <si>
    <t>망마로 39-1</t>
    <phoneticPr fontId="15" type="noConversion"/>
  </si>
  <si>
    <t>061-686-8258</t>
    <phoneticPr fontId="15" type="noConversion"/>
  </si>
  <si>
    <t>㈜신성플라스틱</t>
    <phoneticPr fontId="15" type="noConversion"/>
  </si>
  <si>
    <t>96호
('06.05.31)</t>
    <phoneticPr fontId="15" type="noConversion"/>
  </si>
  <si>
    <t>조옥래</t>
    <phoneticPr fontId="15" type="noConversion"/>
  </si>
  <si>
    <t>여수산단로 238</t>
    <phoneticPr fontId="15" type="noConversion"/>
  </si>
  <si>
    <t>061-685-6130</t>
    <phoneticPr fontId="15" type="noConversion"/>
  </si>
  <si>
    <t>점프산업</t>
    <phoneticPr fontId="15" type="noConversion"/>
  </si>
  <si>
    <t>100호
('07.08.28)</t>
    <phoneticPr fontId="15" type="noConversion"/>
  </si>
  <si>
    <t>김두빈</t>
    <phoneticPr fontId="15" type="noConversion"/>
  </si>
  <si>
    <t>선원2길 39-8</t>
    <phoneticPr fontId="15" type="noConversion"/>
  </si>
  <si>
    <t>061-682-4630</t>
    <phoneticPr fontId="15" type="noConversion"/>
  </si>
  <si>
    <t>㈜안전환경</t>
    <phoneticPr fontId="15" type="noConversion"/>
  </si>
  <si>
    <t>103호
('07.12.26)</t>
    <phoneticPr fontId="15" type="noConversion"/>
  </si>
  <si>
    <t>유영민</t>
    <phoneticPr fontId="15" type="noConversion"/>
  </si>
  <si>
    <t>좌수영로 841</t>
    <phoneticPr fontId="15" type="noConversion"/>
  </si>
  <si>
    <t>061-691-0950</t>
    <phoneticPr fontId="15" type="noConversion"/>
  </si>
  <si>
    <t>(유)대경통운</t>
    <phoneticPr fontId="15" type="noConversion"/>
  </si>
  <si>
    <t>112호
('09.03.03)</t>
    <phoneticPr fontId="15" type="noConversion"/>
  </si>
  <si>
    <t>김양수</t>
    <phoneticPr fontId="15" type="noConversion"/>
  </si>
  <si>
    <t>좌수영로 948-3</t>
    <phoneticPr fontId="15" type="noConversion"/>
  </si>
  <si>
    <t>061-685-5334</t>
    <phoneticPr fontId="15" type="noConversion"/>
  </si>
  <si>
    <t>㈜바이오테크</t>
    <phoneticPr fontId="15" type="noConversion"/>
  </si>
  <si>
    <t>113호
('09.04.14)</t>
    <phoneticPr fontId="15" type="noConversion"/>
  </si>
  <si>
    <t>시청서3길 5-11</t>
    <phoneticPr fontId="15" type="noConversion"/>
  </si>
  <si>
    <t>061-684-6805</t>
    <phoneticPr fontId="15" type="noConversion"/>
  </si>
  <si>
    <t>116호('09.06.12)
115호('09.06.12)</t>
    <phoneticPr fontId="15" type="noConversion"/>
  </si>
  <si>
    <t>연등7길 50</t>
    <phoneticPr fontId="15" type="noConversion"/>
  </si>
  <si>
    <t>061-651-1925</t>
    <phoneticPr fontId="15" type="noConversion"/>
  </si>
  <si>
    <t>금강건설중기㈜</t>
    <phoneticPr fontId="15" type="noConversion"/>
  </si>
  <si>
    <t>119호
('09.11.26)</t>
    <phoneticPr fontId="15" type="noConversion"/>
  </si>
  <si>
    <t>정융길</t>
    <phoneticPr fontId="15" type="noConversion"/>
  </si>
  <si>
    <t>성산4길 20</t>
    <phoneticPr fontId="15" type="noConversion"/>
  </si>
  <si>
    <t>061-681-7202</t>
    <phoneticPr fontId="15" type="noConversion"/>
  </si>
  <si>
    <t>121호
('10.03.26)</t>
    <phoneticPr fontId="15" type="noConversion"/>
  </si>
  <si>
    <t>서의범</t>
    <phoneticPr fontId="15" type="noConversion"/>
  </si>
  <si>
    <t>연등1길 101-3</t>
    <phoneticPr fontId="15" type="noConversion"/>
  </si>
  <si>
    <t>061-662-5333</t>
    <phoneticPr fontId="15" type="noConversion"/>
  </si>
  <si>
    <t>㈜제일기계기술</t>
    <phoneticPr fontId="15" type="noConversion"/>
  </si>
  <si>
    <t>124호
('10.07.19)</t>
    <phoneticPr fontId="15" type="noConversion"/>
  </si>
  <si>
    <t>이민호</t>
    <phoneticPr fontId="15" type="noConversion"/>
  </si>
  <si>
    <t>봉계1길 46</t>
    <phoneticPr fontId="15" type="noConversion"/>
  </si>
  <si>
    <t>061-681-7060</t>
    <phoneticPr fontId="15" type="noConversion"/>
  </si>
  <si>
    <t>㈜한익스프레스</t>
    <phoneticPr fontId="15" type="noConversion"/>
  </si>
  <si>
    <t>126호
('10.09.10)</t>
    <phoneticPr fontId="15" type="noConversion"/>
  </si>
  <si>
    <t>이재헌</t>
    <phoneticPr fontId="15" type="noConversion"/>
  </si>
  <si>
    <t>여수산단로 611</t>
    <phoneticPr fontId="15" type="noConversion"/>
  </si>
  <si>
    <t>061-685-5524</t>
    <phoneticPr fontId="15" type="noConversion"/>
  </si>
  <si>
    <t>KR산업</t>
    <phoneticPr fontId="15" type="noConversion"/>
  </si>
  <si>
    <t>127호
('10.09.13)</t>
    <phoneticPr fontId="15" type="noConversion"/>
  </si>
  <si>
    <t>박금령</t>
    <phoneticPr fontId="15" type="noConversion"/>
  </si>
  <si>
    <t>성산로 90</t>
    <phoneticPr fontId="15" type="noConversion"/>
  </si>
  <si>
    <t>061-692-2845</t>
    <phoneticPr fontId="15" type="noConversion"/>
  </si>
  <si>
    <t>(주)국제환경</t>
    <phoneticPr fontId="15" type="noConversion"/>
  </si>
  <si>
    <t>129호
('10.12.24)</t>
    <phoneticPr fontId="15" type="noConversion"/>
  </si>
  <si>
    <t>유병오</t>
    <phoneticPr fontId="15" type="noConversion"/>
  </si>
  <si>
    <t>좌수영로 237</t>
    <phoneticPr fontId="15" type="noConversion"/>
  </si>
  <si>
    <t>061-644-0004</t>
    <phoneticPr fontId="15" type="noConversion"/>
  </si>
  <si>
    <t>(유)구항환경</t>
    <phoneticPr fontId="15" type="noConversion"/>
  </si>
  <si>
    <t>2011-01호
('11.01.03)</t>
    <phoneticPr fontId="15" type="noConversion"/>
  </si>
  <si>
    <t>임옥현</t>
    <phoneticPr fontId="15" type="noConversion"/>
  </si>
  <si>
    <t>여서2로 20
금호A
10/806</t>
    <phoneticPr fontId="15" type="noConversion"/>
  </si>
  <si>
    <t>061-642-4047</t>
    <phoneticPr fontId="15" type="noConversion"/>
  </si>
  <si>
    <t>㈜주연산업</t>
    <phoneticPr fontId="15" type="noConversion"/>
  </si>
  <si>
    <t>2011-02
('11.02.07)</t>
    <phoneticPr fontId="15" type="noConversion"/>
  </si>
  <si>
    <t>이주형</t>
    <phoneticPr fontId="15" type="noConversion"/>
  </si>
  <si>
    <t>상암로 282</t>
    <phoneticPr fontId="15" type="noConversion"/>
  </si>
  <si>
    <t>061-692-3789</t>
    <phoneticPr fontId="15" type="noConversion"/>
  </si>
  <si>
    <t>양지환경</t>
    <phoneticPr fontId="15" type="noConversion"/>
  </si>
  <si>
    <t>2011-03
('11.05.17)</t>
    <phoneticPr fontId="15" type="noConversion"/>
  </si>
  <si>
    <t>차상환</t>
    <phoneticPr fontId="15" type="noConversion"/>
  </si>
  <si>
    <t>율촌면 구암2길 10</t>
    <phoneticPr fontId="15" type="noConversion"/>
  </si>
  <si>
    <t>061-685-7566</t>
    <phoneticPr fontId="15" type="noConversion"/>
  </si>
  <si>
    <t>㈜대신환경</t>
    <phoneticPr fontId="15" type="noConversion"/>
  </si>
  <si>
    <t>2011-04
('11.05.25)</t>
    <phoneticPr fontId="15" type="noConversion"/>
  </si>
  <si>
    <t>김갑호</t>
    <phoneticPr fontId="15" type="noConversion"/>
  </si>
  <si>
    <t>소라면 운암길 90</t>
    <phoneticPr fontId="15" type="noConversion"/>
  </si>
  <si>
    <t>061-685-3696</t>
    <phoneticPr fontId="15" type="noConversion"/>
  </si>
  <si>
    <t>(유)신진환경</t>
    <phoneticPr fontId="15" type="noConversion"/>
  </si>
  <si>
    <t>2011-06
('11.08.03)</t>
    <phoneticPr fontId="15" type="noConversion"/>
  </si>
  <si>
    <t>김상봉</t>
    <phoneticPr fontId="15" type="noConversion"/>
  </si>
  <si>
    <t>061-666-8204</t>
    <phoneticPr fontId="15" type="noConversion"/>
  </si>
  <si>
    <t>㈜제이에스통운</t>
    <phoneticPr fontId="15" type="noConversion"/>
  </si>
  <si>
    <t>2011-07
('11.08.16)</t>
    <phoneticPr fontId="15" type="noConversion"/>
  </si>
  <si>
    <t>문수로 116</t>
    <phoneticPr fontId="15" type="noConversion"/>
  </si>
  <si>
    <t>061-654-8818</t>
    <phoneticPr fontId="15" type="noConversion"/>
  </si>
  <si>
    <t>㈜태화로지스틱스</t>
    <phoneticPr fontId="15" type="noConversion"/>
  </si>
  <si>
    <t>2011-08
('11.09.20)</t>
    <phoneticPr fontId="15" type="noConversion"/>
  </si>
  <si>
    <t>배경태</t>
    <phoneticPr fontId="15" type="noConversion"/>
  </si>
  <si>
    <t xml:space="preserve"> 여수산단로 238</t>
    <phoneticPr fontId="15" type="noConversion"/>
  </si>
  <si>
    <t>061-691-4530</t>
    <phoneticPr fontId="15" type="noConversion"/>
  </si>
  <si>
    <t>(유)홍주</t>
    <phoneticPr fontId="15" type="noConversion"/>
  </si>
  <si>
    <t>2012-01
('12.01.09)</t>
    <phoneticPr fontId="15" type="noConversion"/>
  </si>
  <si>
    <t>문필주</t>
    <phoneticPr fontId="15" type="noConversion"/>
  </si>
  <si>
    <t>율촌면 여순로 827</t>
    <phoneticPr fontId="15" type="noConversion"/>
  </si>
  <si>
    <t>061-692-4778</t>
    <phoneticPr fontId="15" type="noConversion"/>
  </si>
  <si>
    <t>도시환경산업</t>
  </si>
  <si>
    <t>2012-03
('12.01.19)</t>
    <phoneticPr fontId="15" type="noConversion"/>
  </si>
  <si>
    <t>마복태</t>
  </si>
  <si>
    <t>소호4길 45,주공A 104-406</t>
    <phoneticPr fontId="15" type="noConversion"/>
  </si>
  <si>
    <t>효성환경산업</t>
  </si>
  <si>
    <t>2012-04
('12.02.07)</t>
    <phoneticPr fontId="15" type="noConversion"/>
  </si>
  <si>
    <t>신학순</t>
  </si>
  <si>
    <t>여수산단2로 340</t>
    <phoneticPr fontId="15" type="noConversion"/>
  </si>
  <si>
    <t>061-683-9991</t>
  </si>
  <si>
    <t>㈜성동환경</t>
  </si>
  <si>
    <t>2012-07
('12.06.11)</t>
    <phoneticPr fontId="15" type="noConversion"/>
  </si>
  <si>
    <t>김정수</t>
  </si>
  <si>
    <t>주삼덕양로 168(주삼동)</t>
    <phoneticPr fontId="15" type="noConversion"/>
  </si>
  <si>
    <t>061-653-0404</t>
  </si>
  <si>
    <t>㈜유토피아친환경자원</t>
  </si>
  <si>
    <t>2012-10
('12.01.19)</t>
    <phoneticPr fontId="15" type="noConversion"/>
  </si>
  <si>
    <t>최국옥</t>
    <phoneticPr fontId="15" type="noConversion"/>
  </si>
  <si>
    <t>여수시 무선6길 32(선원동)</t>
  </si>
  <si>
    <t>061-686-0081</t>
  </si>
  <si>
    <t>여수시도시공사</t>
  </si>
  <si>
    <t>2012-12
('12.11.22)</t>
    <phoneticPr fontId="15" type="noConversion"/>
  </si>
  <si>
    <t>박노조</t>
    <phoneticPr fontId="15" type="noConversion"/>
  </si>
  <si>
    <t>동문로 40(고소동)</t>
  </si>
  <si>
    <t>061-662-8204</t>
  </si>
  <si>
    <t>(유)명일물류</t>
    <phoneticPr fontId="15" type="noConversion"/>
  </si>
  <si>
    <t>2013-01
(13.04.05)</t>
    <phoneticPr fontId="15" type="noConversion"/>
  </si>
  <si>
    <t>문세호</t>
    <phoneticPr fontId="15" type="noConversion"/>
  </si>
  <si>
    <t>좌수영로 1075(주삼동)</t>
    <phoneticPr fontId="15" type="noConversion"/>
  </si>
  <si>
    <t>061-686-1991</t>
  </si>
  <si>
    <t>(유)묘도엔지니어링</t>
    <phoneticPr fontId="15" type="noConversion"/>
  </si>
  <si>
    <t>2013-02
(13.04.16)</t>
    <phoneticPr fontId="15" type="noConversion"/>
  </si>
  <si>
    <t>김우곤</t>
    <phoneticPr fontId="15" type="noConversion"/>
  </si>
  <si>
    <t>묘도9길 25(묘도동)</t>
    <phoneticPr fontId="15" type="noConversion"/>
  </si>
  <si>
    <t>061-683-7577</t>
  </si>
  <si>
    <t>제2014-5호
(14.12.31)</t>
    <phoneticPr fontId="15" type="noConversion"/>
  </si>
  <si>
    <t>마양덕</t>
    <phoneticPr fontId="15" type="noConversion"/>
  </si>
  <si>
    <t>여천길 30-7(여천동)</t>
    <phoneticPr fontId="15" type="noConversion"/>
  </si>
  <si>
    <t>061-662-3373</t>
  </si>
  <si>
    <t>㈜태승</t>
    <phoneticPr fontId="15" type="noConversion"/>
  </si>
  <si>
    <t>101호
(07.11.21)</t>
    <phoneticPr fontId="15" type="noConversion"/>
  </si>
  <si>
    <t>최종길</t>
    <phoneticPr fontId="15" type="noConversion"/>
  </si>
  <si>
    <t>율촌면 여순로 497-1</t>
    <phoneticPr fontId="15" type="noConversion"/>
  </si>
  <si>
    <t>061-685-7448</t>
  </si>
  <si>
    <t>㈜푸른이엔씨</t>
    <phoneticPr fontId="15" type="noConversion"/>
  </si>
  <si>
    <t>2014-01
(13.03.07)</t>
    <phoneticPr fontId="15" type="noConversion"/>
  </si>
  <si>
    <t>이태호</t>
    <phoneticPr fontId="15" type="noConversion"/>
  </si>
  <si>
    <t>산단2로 341</t>
    <phoneticPr fontId="15" type="noConversion"/>
  </si>
  <si>
    <t>061-684-8677</t>
  </si>
  <si>
    <t>㈜주은환경</t>
    <phoneticPr fontId="15" type="noConversion"/>
  </si>
  <si>
    <t>70호
(04.03.29)</t>
    <phoneticPr fontId="15" type="noConversion"/>
  </si>
  <si>
    <t>전효성</t>
    <phoneticPr fontId="15" type="noConversion"/>
  </si>
  <si>
    <t>묘도9길 33(묘도동)</t>
  </si>
  <si>
    <t>061-683-7585</t>
  </si>
  <si>
    <t>㈜여수상운</t>
    <phoneticPr fontId="15" type="noConversion"/>
  </si>
  <si>
    <t>제2014-2호
(14.09.18)</t>
    <phoneticPr fontId="15" type="noConversion"/>
  </si>
  <si>
    <t>박점수</t>
    <phoneticPr fontId="15" type="noConversion"/>
  </si>
  <si>
    <t>여수산단로 140주삼동)</t>
    <phoneticPr fontId="15" type="noConversion"/>
  </si>
  <si>
    <t>061-681-2711</t>
  </si>
  <si>
    <t>(유)동부자원환경</t>
    <phoneticPr fontId="15" type="noConversion"/>
  </si>
  <si>
    <t>제2014-12호
(15.1.8)</t>
    <phoneticPr fontId="15" type="noConversion"/>
  </si>
  <si>
    <t>한승희</t>
    <phoneticPr fontId="15" type="noConversion"/>
  </si>
  <si>
    <t>061-686-6904</t>
  </si>
  <si>
    <t>토성중기환경산업㈜</t>
    <phoneticPr fontId="15" type="noConversion"/>
  </si>
  <si>
    <t>2015-05호
(15.04.12)</t>
    <phoneticPr fontId="15" type="noConversion"/>
  </si>
  <si>
    <t>김현호</t>
    <phoneticPr fontId="15" type="noConversion"/>
  </si>
  <si>
    <t>여수산단2로 341(화치동)</t>
    <phoneticPr fontId="15" type="noConversion"/>
  </si>
  <si>
    <t>061-651-0321</t>
  </si>
  <si>
    <t>(유)프로테크</t>
    <phoneticPr fontId="15" type="noConversion"/>
  </si>
  <si>
    <t>2015-04
(15.03.20)</t>
    <phoneticPr fontId="15" type="noConversion"/>
  </si>
  <si>
    <t>신기호</t>
    <phoneticPr fontId="15" type="noConversion"/>
  </si>
  <si>
    <t>여수산단1로 67(해산동)</t>
    <phoneticPr fontId="15" type="noConversion"/>
  </si>
  <si>
    <t>061-681-5020</t>
  </si>
  <si>
    <t>유진로지스㈜</t>
    <phoneticPr fontId="15" type="noConversion"/>
  </si>
  <si>
    <t>2015-02호
(15.03.27)</t>
    <phoneticPr fontId="15" type="noConversion"/>
  </si>
  <si>
    <t>김대식</t>
    <phoneticPr fontId="15" type="noConversion"/>
  </si>
  <si>
    <t>무선로 157(선원동)</t>
    <phoneticPr fontId="15" type="noConversion"/>
  </si>
  <si>
    <t>061-692-0373</t>
    <phoneticPr fontId="15" type="noConversion"/>
  </si>
  <si>
    <t>제2015-04호
(15.04.07)</t>
    <phoneticPr fontId="15" type="noConversion"/>
  </si>
  <si>
    <t>임병권</t>
    <phoneticPr fontId="15" type="noConversion"/>
  </si>
  <si>
    <t>소라면 봉두로 356</t>
    <phoneticPr fontId="15" type="noConversion"/>
  </si>
  <si>
    <t>061-682-7985</t>
  </si>
  <si>
    <t>㈜부호물류</t>
    <phoneticPr fontId="15" type="noConversion"/>
  </si>
  <si>
    <t>2015-06호
(15.08.25)</t>
    <phoneticPr fontId="15" type="noConversion"/>
  </si>
  <si>
    <t>나은지</t>
    <phoneticPr fontId="15" type="noConversion"/>
  </si>
  <si>
    <t>대통로 85(화장동)</t>
    <phoneticPr fontId="15" type="noConversion"/>
  </si>
  <si>
    <t>061-686-8191</t>
  </si>
  <si>
    <t>(유)우리들산업</t>
    <phoneticPr fontId="15" type="noConversion"/>
  </si>
  <si>
    <t>제2016-01호(16.1.29)</t>
    <phoneticPr fontId="15" type="noConversion"/>
  </si>
  <si>
    <t>권은숙</t>
    <phoneticPr fontId="15" type="noConversion"/>
  </si>
  <si>
    <t>무선로 125(선원동)</t>
    <phoneticPr fontId="15" type="noConversion"/>
  </si>
  <si>
    <t>061-685-9021</t>
    <phoneticPr fontId="15" type="noConversion"/>
  </si>
  <si>
    <t>진양유통</t>
    <phoneticPr fontId="15" type="noConversion"/>
  </si>
  <si>
    <t>제2016-02호(16.3.15)</t>
    <phoneticPr fontId="15" type="noConversion"/>
  </si>
  <si>
    <t>범희만</t>
    <phoneticPr fontId="15" type="noConversion"/>
  </si>
  <si>
    <t>소라면 덕양로 207-38</t>
    <phoneticPr fontId="15" type="noConversion"/>
  </si>
  <si>
    <t>061-654-9900</t>
    <phoneticPr fontId="15" type="noConversion"/>
  </si>
  <si>
    <t>㈜지호환경</t>
    <phoneticPr fontId="15" type="noConversion"/>
  </si>
  <si>
    <t>제2016-05호(16.3.8)</t>
    <phoneticPr fontId="15" type="noConversion"/>
  </si>
  <si>
    <t>백진오</t>
    <phoneticPr fontId="15" type="noConversion"/>
  </si>
  <si>
    <t>061-691-8207</t>
    <phoneticPr fontId="15" type="noConversion"/>
  </si>
  <si>
    <t>엘로맥스㈜</t>
    <phoneticPr fontId="15" type="noConversion"/>
  </si>
  <si>
    <t>제2016-06호(16.3.19.)</t>
    <phoneticPr fontId="15" type="noConversion"/>
  </si>
  <si>
    <t>신미숙</t>
    <phoneticPr fontId="15" type="noConversion"/>
  </si>
  <si>
    <t>화양면 창무1길 8</t>
    <phoneticPr fontId="15" type="noConversion"/>
  </si>
  <si>
    <t>061-682-0314</t>
    <phoneticPr fontId="15" type="noConversion"/>
  </si>
  <si>
    <t>(유)태화물류</t>
    <phoneticPr fontId="15" type="noConversion"/>
  </si>
  <si>
    <t>산단 제2016-02호(16.4.12)</t>
    <phoneticPr fontId="15" type="noConversion"/>
  </si>
  <si>
    <t>여수산단로 268(월하동)</t>
    <phoneticPr fontId="15" type="noConversion"/>
  </si>
  <si>
    <t>061-681-7567</t>
    <phoneticPr fontId="15" type="noConversion"/>
  </si>
  <si>
    <t>씨앤에스㈜</t>
    <phoneticPr fontId="15" type="noConversion"/>
  </si>
  <si>
    <t>제2016-07호(16.8.22)</t>
    <phoneticPr fontId="15" type="noConversion"/>
  </si>
  <si>
    <t>정채규</t>
    <phoneticPr fontId="15" type="noConversion"/>
  </si>
  <si>
    <t>대통로 47(화장동)</t>
    <phoneticPr fontId="15" type="noConversion"/>
  </si>
  <si>
    <t>061-691-9300</t>
    <phoneticPr fontId="15" type="noConversion"/>
  </si>
  <si>
    <t>㈜엠디이노베이션</t>
    <phoneticPr fontId="15" type="noConversion"/>
  </si>
  <si>
    <t>제2016-08호(16.4.16)</t>
    <phoneticPr fontId="15" type="noConversion"/>
  </si>
  <si>
    <t>엔진통운㈜</t>
    <phoneticPr fontId="15" type="noConversion"/>
  </si>
  <si>
    <t>제2016-09호(16.12.30)</t>
    <phoneticPr fontId="15" type="noConversion"/>
  </si>
  <si>
    <t>서병묵</t>
    <phoneticPr fontId="15" type="noConversion"/>
  </si>
  <si>
    <t>061-685-9951</t>
    <phoneticPr fontId="15" type="noConversion"/>
  </si>
  <si>
    <t>순천시계</t>
    <phoneticPr fontId="15" type="noConversion"/>
  </si>
  <si>
    <t>순천시</t>
    <phoneticPr fontId="15" type="noConversion"/>
  </si>
  <si>
    <t>백진환경(자)</t>
    <phoneticPr fontId="15" type="noConversion"/>
  </si>
  <si>
    <t>제1호
제32호(90.06.30)</t>
    <phoneticPr fontId="15" type="noConversion"/>
  </si>
  <si>
    <t>유희찬</t>
    <phoneticPr fontId="15" type="noConversion"/>
  </si>
  <si>
    <t>대룡길 10(대룡동)</t>
    <phoneticPr fontId="15" type="noConversion"/>
  </si>
  <si>
    <t>061-742-6702</t>
  </si>
  <si>
    <t>㈜동아환경</t>
    <phoneticPr fontId="15" type="noConversion"/>
  </si>
  <si>
    <t>제13호
제35호(00.04.20)</t>
    <phoneticPr fontId="15" type="noConversion"/>
  </si>
  <si>
    <t>김용호</t>
    <phoneticPr fontId="15" type="noConversion"/>
  </si>
  <si>
    <t>조례동 1781</t>
    <phoneticPr fontId="15" type="noConversion"/>
  </si>
  <si>
    <t>061-723-4088</t>
  </si>
  <si>
    <t>부일환경㈜</t>
    <phoneticPr fontId="15" type="noConversion"/>
  </si>
  <si>
    <t>제14호
제25호(00.05.01)</t>
    <phoneticPr fontId="15" type="noConversion"/>
  </si>
  <si>
    <t>이경우</t>
    <phoneticPr fontId="15" type="noConversion"/>
  </si>
  <si>
    <t>조례동 1790</t>
    <phoneticPr fontId="15" type="noConversion"/>
  </si>
  <si>
    <t>061-723-4000</t>
  </si>
  <si>
    <t>㈜순천환경</t>
    <phoneticPr fontId="15" type="noConversion"/>
  </si>
  <si>
    <t>제6호
제24호(98.06.30)</t>
    <phoneticPr fontId="15" type="noConversion"/>
  </si>
  <si>
    <t>강우철</t>
    <phoneticPr fontId="15" type="noConversion"/>
  </si>
  <si>
    <t>서면 매천로 51-13</t>
    <phoneticPr fontId="15" type="noConversion"/>
  </si>
  <si>
    <t>061-745-2111</t>
  </si>
  <si>
    <t>㈜그린코리아팔마환경산업</t>
    <phoneticPr fontId="15" type="noConversion"/>
  </si>
  <si>
    <t>제29호(03.07.03)
제22호</t>
    <phoneticPr fontId="6" type="noConversion"/>
  </si>
  <si>
    <t>장경식</t>
    <phoneticPr fontId="15" type="noConversion"/>
  </si>
  <si>
    <t>해룡면 여순로 1730-1</t>
    <phoneticPr fontId="15" type="noConversion"/>
  </si>
  <si>
    <t>061-723-4422</t>
    <phoneticPr fontId="15" type="noConversion"/>
  </si>
  <si>
    <t>㈜서진</t>
    <phoneticPr fontId="15" type="noConversion"/>
  </si>
  <si>
    <t>제23호
(03.10.23)</t>
    <phoneticPr fontId="15" type="noConversion"/>
  </si>
  <si>
    <t>이재호</t>
    <phoneticPr fontId="15" type="noConversion"/>
  </si>
  <si>
    <t>서면 백강로 614</t>
    <phoneticPr fontId="15" type="noConversion"/>
  </si>
  <si>
    <t>061-744-3470</t>
  </si>
  <si>
    <t>태양환경㈜</t>
    <phoneticPr fontId="15" type="noConversion"/>
  </si>
  <si>
    <t>제27호(04.10.25)
제2008-3호</t>
    <phoneticPr fontId="15" type="noConversion"/>
  </si>
  <si>
    <t>구권섭</t>
    <phoneticPr fontId="15" type="noConversion"/>
  </si>
  <si>
    <t>서면 매천로 435</t>
    <phoneticPr fontId="15" type="noConversion"/>
  </si>
  <si>
    <t>061-755-9087</t>
  </si>
  <si>
    <t>비룡건설㈜</t>
    <phoneticPr fontId="15" type="noConversion"/>
  </si>
  <si>
    <t>제200400007호
(05.05.23)</t>
    <phoneticPr fontId="15" type="noConversion"/>
  </si>
  <si>
    <t>이용재</t>
    <phoneticPr fontId="15" type="noConversion"/>
  </si>
  <si>
    <t>서면 산단2길 57</t>
    <phoneticPr fontId="15" type="noConversion"/>
  </si>
  <si>
    <t>061-753-5487</t>
  </si>
  <si>
    <t>남도환경건설㈜</t>
    <phoneticPr fontId="15" type="noConversion"/>
  </si>
  <si>
    <t>제31호
(05.07.15)</t>
    <phoneticPr fontId="15" type="noConversion"/>
  </si>
  <si>
    <t>신윤휴</t>
    <phoneticPr fontId="15" type="noConversion"/>
  </si>
  <si>
    <t>덕암동 185-6</t>
    <phoneticPr fontId="15" type="noConversion"/>
  </si>
  <si>
    <t>061-743-8270</t>
  </si>
  <si>
    <t>전진환경㈜</t>
    <phoneticPr fontId="15" type="noConversion"/>
  </si>
  <si>
    <t>제34호(06.06.05)
제33호</t>
    <phoneticPr fontId="15" type="noConversion"/>
  </si>
  <si>
    <t>명말1길 79</t>
    <phoneticPr fontId="15" type="noConversion"/>
  </si>
  <si>
    <t>061-741-7711</t>
  </si>
  <si>
    <t>㈜해룡기업</t>
    <phoneticPr fontId="15" type="noConversion"/>
  </si>
  <si>
    <t>제37호(07.07.24)
제42호</t>
    <phoneticPr fontId="15" type="noConversion"/>
  </si>
  <si>
    <t>이정열</t>
    <phoneticPr fontId="15" type="noConversion"/>
  </si>
  <si>
    <t>해룡면 호두길 117-1</t>
    <phoneticPr fontId="15" type="noConversion"/>
  </si>
  <si>
    <t>061-746-4789</t>
  </si>
  <si>
    <t>호남산업(주)</t>
    <phoneticPr fontId="15" type="noConversion"/>
  </si>
  <si>
    <t>제2007-11호
(08.01.03)</t>
    <phoneticPr fontId="15" type="noConversion"/>
  </si>
  <si>
    <t>김상헌</t>
    <phoneticPr fontId="15" type="noConversion"/>
  </si>
  <si>
    <t>서면 매천로 209</t>
    <phoneticPr fontId="15" type="noConversion"/>
  </si>
  <si>
    <t>061-755-7782</t>
  </si>
  <si>
    <t>㈜금호환경</t>
    <phoneticPr fontId="15" type="noConversion"/>
  </si>
  <si>
    <t>제200900002호
(09.11.23)</t>
    <phoneticPr fontId="15" type="noConversion"/>
  </si>
  <si>
    <t>양태열</t>
    <phoneticPr fontId="15" type="noConversion"/>
  </si>
  <si>
    <t>별량면 녹색로 112</t>
    <phoneticPr fontId="15" type="noConversion"/>
  </si>
  <si>
    <t>061-742-3544</t>
  </si>
  <si>
    <t>(유)흥진특수화물</t>
    <phoneticPr fontId="15" type="noConversion"/>
  </si>
  <si>
    <t>제200100005호
(01.11.22)</t>
    <phoneticPr fontId="15" type="noConversion"/>
  </si>
  <si>
    <t>최옥주</t>
    <phoneticPr fontId="15" type="noConversion"/>
  </si>
  <si>
    <t>서면 산단1길 3</t>
    <phoneticPr fontId="15" type="noConversion"/>
  </si>
  <si>
    <t>061-755-7115</t>
  </si>
  <si>
    <t>㈜한중</t>
    <phoneticPr fontId="15" type="noConversion"/>
  </si>
  <si>
    <t>제2002-3호
(02.05.02)</t>
    <phoneticPr fontId="15" type="noConversion"/>
  </si>
  <si>
    <t>김영훈</t>
    <phoneticPr fontId="15" type="noConversion"/>
  </si>
  <si>
    <t>서면 화정1길 2</t>
    <phoneticPr fontId="15" type="noConversion"/>
  </si>
  <si>
    <t>061-755-8134</t>
  </si>
  <si>
    <t>로드맵㈜</t>
    <phoneticPr fontId="15" type="noConversion"/>
  </si>
  <si>
    <t>제19호
(07.03.26)</t>
    <phoneticPr fontId="15" type="noConversion"/>
  </si>
  <si>
    <t>하석호</t>
    <phoneticPr fontId="15" type="noConversion"/>
  </si>
  <si>
    <t>조비1길 29</t>
    <phoneticPr fontId="15" type="noConversion"/>
  </si>
  <si>
    <t>061-744-3531</t>
  </si>
  <si>
    <t>㈜다산환경</t>
    <phoneticPr fontId="15" type="noConversion"/>
  </si>
  <si>
    <t>제2012-06호
(12.08.18)</t>
    <phoneticPr fontId="15" type="noConversion"/>
  </si>
  <si>
    <t>안점진</t>
    <phoneticPr fontId="15" type="noConversion"/>
  </si>
  <si>
    <t>해룡면 호두구상길 157-42</t>
    <phoneticPr fontId="15" type="noConversion"/>
  </si>
  <si>
    <t>061-723-1424</t>
  </si>
  <si>
    <t>광일종합중기</t>
    <phoneticPr fontId="15" type="noConversion"/>
  </si>
  <si>
    <t>제201200009호
(12.10.09)</t>
    <phoneticPr fontId="15" type="noConversion"/>
  </si>
  <si>
    <t>최진영</t>
    <phoneticPr fontId="15" type="noConversion"/>
  </si>
  <si>
    <t>주암면 주암오산길 59</t>
    <phoneticPr fontId="15" type="noConversion"/>
  </si>
  <si>
    <t>061-755-0291</t>
  </si>
  <si>
    <t>현대자원</t>
    <phoneticPr fontId="15" type="noConversion"/>
  </si>
  <si>
    <t>제201300004호
(13.09.04)</t>
    <phoneticPr fontId="15" type="noConversion"/>
  </si>
  <si>
    <t>이미숙</t>
    <phoneticPr fontId="15" type="noConversion"/>
  </si>
  <si>
    <t>해룡면 호두길 6</t>
    <phoneticPr fontId="15" type="noConversion"/>
  </si>
  <si>
    <t>061-724-3885</t>
    <phoneticPr fontId="15" type="noConversion"/>
  </si>
  <si>
    <t>나주시계</t>
    <phoneticPr fontId="15" type="noConversion"/>
  </si>
  <si>
    <t>나주시</t>
    <phoneticPr fontId="15" type="noConversion"/>
  </si>
  <si>
    <t>환경개발</t>
    <phoneticPr fontId="15" type="noConversion"/>
  </si>
  <si>
    <t>9
(2005.3.15)</t>
    <phoneticPr fontId="15" type="noConversion"/>
  </si>
  <si>
    <t>황진성</t>
    <phoneticPr fontId="15" type="noConversion"/>
  </si>
  <si>
    <t>이창동 191</t>
    <phoneticPr fontId="15" type="noConversion"/>
  </si>
  <si>
    <t>061-333-1011</t>
    <phoneticPr fontId="15" type="noConversion"/>
  </si>
  <si>
    <t>학산산업개발</t>
    <phoneticPr fontId="15" type="noConversion"/>
  </si>
  <si>
    <t>21
(2005.9.5)</t>
    <phoneticPr fontId="15" type="noConversion"/>
  </si>
  <si>
    <t>김승환</t>
    <phoneticPr fontId="15" type="noConversion"/>
  </si>
  <si>
    <t>노안면 학산리 782-9</t>
    <phoneticPr fontId="15" type="noConversion"/>
  </si>
  <si>
    <t>061-335-5557</t>
    <phoneticPr fontId="15" type="noConversion"/>
  </si>
  <si>
    <t>성원환경산업</t>
    <phoneticPr fontId="15" type="noConversion"/>
  </si>
  <si>
    <t>15-4
(2015.5.27)</t>
    <phoneticPr fontId="15" type="noConversion"/>
  </si>
  <si>
    <t>양해철</t>
    <phoneticPr fontId="15" type="noConversion"/>
  </si>
  <si>
    <t>동점문길 6</t>
    <phoneticPr fontId="15" type="noConversion"/>
  </si>
  <si>
    <t>㈜사조랜더텍</t>
    <phoneticPr fontId="15" type="noConversion"/>
  </si>
  <si>
    <t>15-9
(2015.8.7)</t>
    <phoneticPr fontId="15" type="noConversion"/>
  </si>
  <si>
    <t>이창주</t>
    <phoneticPr fontId="15" type="noConversion"/>
  </si>
  <si>
    <t>동수농공단지길 100-44</t>
    <phoneticPr fontId="15" type="noConversion"/>
  </si>
  <si>
    <t>061-336-8866</t>
    <phoneticPr fontId="15" type="noConversion"/>
  </si>
  <si>
    <t>(유)주원로지스</t>
    <phoneticPr fontId="15" type="noConversion"/>
  </si>
  <si>
    <t>15-10
(2015.8.17.)</t>
    <phoneticPr fontId="15" type="noConversion"/>
  </si>
  <si>
    <t>박명희</t>
    <phoneticPr fontId="15" type="noConversion"/>
  </si>
  <si>
    <t>예향로 4199</t>
    <phoneticPr fontId="15" type="noConversion"/>
  </si>
  <si>
    <t>061-332-3890</t>
    <phoneticPr fontId="15" type="noConversion"/>
  </si>
  <si>
    <t>광양시계</t>
    <phoneticPr fontId="15" type="noConversion"/>
  </si>
  <si>
    <t>광양시</t>
    <phoneticPr fontId="15" type="noConversion"/>
  </si>
  <si>
    <t>(주)서강기업</t>
    <phoneticPr fontId="15" type="noConversion"/>
  </si>
  <si>
    <t>1994-50004(1994.11.18)
2005-08725(1994-11-18)</t>
    <phoneticPr fontId="15" type="noConversion"/>
  </si>
  <si>
    <t>백운1로 89 (태인동, ㈜서강기업)</t>
    <phoneticPr fontId="15" type="noConversion"/>
  </si>
  <si>
    <t>061-792-1661</t>
    <phoneticPr fontId="15" type="noConversion"/>
  </si>
  <si>
    <t>(주)광양환경공사</t>
    <phoneticPr fontId="15" type="noConversion"/>
  </si>
  <si>
    <t>1997-50009
(1997-06-27)</t>
    <phoneticPr fontId="15" type="noConversion"/>
  </si>
  <si>
    <t>광양읍 유당로 35</t>
    <phoneticPr fontId="15" type="noConversion"/>
  </si>
  <si>
    <t>061-761-0067</t>
    <phoneticPr fontId="15" type="noConversion"/>
  </si>
  <si>
    <t>2003-00007
(2003-10-22)</t>
    <phoneticPr fontId="15" type="noConversion"/>
  </si>
  <si>
    <t>김동원</t>
    <phoneticPr fontId="15" type="noConversion"/>
  </si>
  <si>
    <t>광양읍 금너길 14</t>
    <phoneticPr fontId="15" type="noConversion"/>
  </si>
  <si>
    <t>061-761-3700</t>
    <phoneticPr fontId="15" type="noConversion"/>
  </si>
  <si>
    <t>대양환경㈜</t>
    <phoneticPr fontId="15" type="noConversion"/>
  </si>
  <si>
    <t>2006-00009(2006-10-16)
제62호(2006.10.16)</t>
    <phoneticPr fontId="15" type="noConversion"/>
  </si>
  <si>
    <t>허성수</t>
    <phoneticPr fontId="15" type="noConversion"/>
  </si>
  <si>
    <t xml:space="preserve">광양읍 제철로 315-4 </t>
    <phoneticPr fontId="15" type="noConversion"/>
  </si>
  <si>
    <t>061-763-9227</t>
    <phoneticPr fontId="15" type="noConversion"/>
  </si>
  <si>
    <t>(주)광양기업</t>
    <phoneticPr fontId="15" type="noConversion"/>
  </si>
  <si>
    <t>1990-50001(1990-02-01)
제21호(1999.08.24)</t>
    <phoneticPr fontId="15" type="noConversion"/>
  </si>
  <si>
    <t>강순행, 
황재우</t>
    <phoneticPr fontId="15" type="noConversion"/>
  </si>
  <si>
    <t>삼봉산로 10 (태인동)</t>
    <phoneticPr fontId="15" type="noConversion"/>
  </si>
  <si>
    <t>061-798-4001</t>
    <phoneticPr fontId="15" type="noConversion"/>
  </si>
  <si>
    <t>(주)HR-PORT</t>
    <phoneticPr fontId="15" type="noConversion"/>
  </si>
  <si>
    <t>1992-50002
(1992-11-07)</t>
    <phoneticPr fontId="15" type="noConversion"/>
  </si>
  <si>
    <t>김유평</t>
    <phoneticPr fontId="15" type="noConversion"/>
  </si>
  <si>
    <t xml:space="preserve">금호동 865번지 (포스코해운센타 디동 3호) </t>
    <phoneticPr fontId="15" type="noConversion"/>
  </si>
  <si>
    <t>061-792-9285</t>
    <phoneticPr fontId="15" type="noConversion"/>
  </si>
  <si>
    <t>태흥기업㈜</t>
    <phoneticPr fontId="15" type="noConversion"/>
  </si>
  <si>
    <t>1993-50003
(1993-03-09)</t>
    <phoneticPr fontId="15" type="noConversion"/>
  </si>
  <si>
    <t>양윤옥</t>
    <phoneticPr fontId="15" type="noConversion"/>
  </si>
  <si>
    <t>백운1로 153 (태인동)</t>
    <phoneticPr fontId="15" type="noConversion"/>
  </si>
  <si>
    <t>061-792-5500</t>
    <phoneticPr fontId="15" type="noConversion"/>
  </si>
  <si>
    <t>세강산업㈜</t>
    <phoneticPr fontId="15" type="noConversion"/>
  </si>
  <si>
    <t>1997-50014
(1997-10-14)</t>
    <phoneticPr fontId="15" type="noConversion"/>
  </si>
  <si>
    <t>백운1로 48 (태인동)</t>
    <phoneticPr fontId="15" type="noConversion"/>
  </si>
  <si>
    <t>061-791-0355</t>
    <phoneticPr fontId="15" type="noConversion"/>
  </si>
  <si>
    <t>흥국운수</t>
    <phoneticPr fontId="15" type="noConversion"/>
  </si>
  <si>
    <t>1997-50015
(1997-11-04)</t>
    <phoneticPr fontId="15" type="noConversion"/>
  </si>
  <si>
    <t>신봉자</t>
    <phoneticPr fontId="15" type="noConversion"/>
  </si>
  <si>
    <t>진상면 백운3로 422-19</t>
    <phoneticPr fontId="15" type="noConversion"/>
  </si>
  <si>
    <t>061-772-5110</t>
    <phoneticPr fontId="15" type="noConversion"/>
  </si>
  <si>
    <t>(주)동방</t>
    <phoneticPr fontId="15" type="noConversion"/>
  </si>
  <si>
    <t>2003-00002
(2003-03-03)</t>
    <phoneticPr fontId="15" type="noConversion"/>
  </si>
  <si>
    <t>이달근,김형곤</t>
    <phoneticPr fontId="15" type="noConversion"/>
  </si>
  <si>
    <t>백운1로 79 (태인동, (주)동방)</t>
    <phoneticPr fontId="15" type="noConversion"/>
  </si>
  <si>
    <t>061-798-2500</t>
    <phoneticPr fontId="15" type="noConversion"/>
  </si>
  <si>
    <t>가야환경</t>
    <phoneticPr fontId="15" type="noConversion"/>
  </si>
  <si>
    <t>2003-00005(2003-10-13)
제60호(2006.10.16)</t>
    <phoneticPr fontId="15" type="noConversion"/>
  </si>
  <si>
    <t>김준호</t>
    <phoneticPr fontId="15" type="noConversion"/>
  </si>
  <si>
    <t>옥정로 93-34 (성황동)</t>
  </si>
  <si>
    <t>061-791-7949</t>
    <phoneticPr fontId="15" type="noConversion"/>
  </si>
  <si>
    <t>(주)백운환경</t>
    <phoneticPr fontId="15" type="noConversion"/>
  </si>
  <si>
    <t>2003-00011(2003-09-17)
제55호(2005.08.22)</t>
    <phoneticPr fontId="15" type="noConversion"/>
  </si>
  <si>
    <t>곽창환</t>
    <phoneticPr fontId="15" type="noConversion"/>
  </si>
  <si>
    <t xml:space="preserve"> 봉강면 매천로 633-5</t>
  </si>
  <si>
    <t>061-762-9220</t>
    <phoneticPr fontId="15" type="noConversion"/>
  </si>
  <si>
    <t>서기산업㈜</t>
    <phoneticPr fontId="15" type="noConversion"/>
  </si>
  <si>
    <t>2003-00015(2003-12-08)
제2008-03-26호(2008.03.26)</t>
    <phoneticPr fontId="15" type="noConversion"/>
  </si>
  <si>
    <t>신성우</t>
    <phoneticPr fontId="15" type="noConversion"/>
  </si>
  <si>
    <t>옥정로 95 (성황동)</t>
  </si>
  <si>
    <t>061-791-8383</t>
    <phoneticPr fontId="15" type="noConversion"/>
  </si>
  <si>
    <t>(주)남진환경</t>
    <phoneticPr fontId="15" type="noConversion"/>
  </si>
  <si>
    <t>2004-00007(2004-10-07)
2014-00004(2014-07-10)</t>
    <phoneticPr fontId="15" type="noConversion"/>
  </si>
  <si>
    <t>김상규</t>
    <phoneticPr fontId="15" type="noConversion"/>
  </si>
  <si>
    <t>진월면 선소중앙길 94</t>
  </si>
  <si>
    <t>061-794-3400</t>
    <phoneticPr fontId="15" type="noConversion"/>
  </si>
  <si>
    <t>유양환경자원</t>
    <phoneticPr fontId="15" type="noConversion"/>
  </si>
  <si>
    <t>2005-00057
(2005.12.02)</t>
    <phoneticPr fontId="15" type="noConversion"/>
  </si>
  <si>
    <t>이규상</t>
    <phoneticPr fontId="15" type="noConversion"/>
  </si>
  <si>
    <t>옥곡면 신금산단1길 10</t>
  </si>
  <si>
    <t>061-772-2999</t>
    <phoneticPr fontId="15" type="noConversion"/>
  </si>
  <si>
    <t>그린월드</t>
    <phoneticPr fontId="15" type="noConversion"/>
  </si>
  <si>
    <t>2006-00006
(2006-10-11)</t>
    <phoneticPr fontId="15" type="noConversion"/>
  </si>
  <si>
    <t>황재열</t>
    <phoneticPr fontId="15" type="noConversion"/>
  </si>
  <si>
    <t>광양읍 신재로 97</t>
  </si>
  <si>
    <t>061-762-9911</t>
    <phoneticPr fontId="15" type="noConversion"/>
  </si>
  <si>
    <t>오도환경㈜</t>
    <phoneticPr fontId="15" type="noConversion"/>
  </si>
  <si>
    <t>2010-00002
(2010-04-01)</t>
    <phoneticPr fontId="15" type="noConversion"/>
  </si>
  <si>
    <t>동광길 31 (중동)</t>
  </si>
  <si>
    <t>061-792-7272</t>
    <phoneticPr fontId="15" type="noConversion"/>
  </si>
  <si>
    <t>(주)대웅</t>
    <phoneticPr fontId="15" type="noConversion"/>
  </si>
  <si>
    <t>2011-00004
(2011-03-29)</t>
    <phoneticPr fontId="15" type="noConversion"/>
  </si>
  <si>
    <t>김맹철</t>
    <phoneticPr fontId="15" type="noConversion"/>
  </si>
  <si>
    <t>태인길 18 (태인동)</t>
  </si>
  <si>
    <t>061-792-0209</t>
    <phoneticPr fontId="15" type="noConversion"/>
  </si>
  <si>
    <t>(유)우성통운</t>
    <phoneticPr fontId="15" type="noConversion"/>
  </si>
  <si>
    <t>2011-00013
(2011-09-01)</t>
    <phoneticPr fontId="15" type="noConversion"/>
  </si>
  <si>
    <t>이충민</t>
    <phoneticPr fontId="15" type="noConversion"/>
  </si>
  <si>
    <t xml:space="preserve"> 삼봉산로 29  (태인동)</t>
  </si>
  <si>
    <t>061-791-4410</t>
    <phoneticPr fontId="15" type="noConversion"/>
  </si>
  <si>
    <t>(주)광양환경</t>
    <phoneticPr fontId="15" type="noConversion"/>
  </si>
  <si>
    <t>2013-00001(2013-05-01)
2014-00009(2014-11-13)</t>
    <phoneticPr fontId="15" type="noConversion"/>
  </si>
  <si>
    <t>성환배</t>
    <phoneticPr fontId="15" type="noConversion"/>
  </si>
  <si>
    <t>광양읍 직동1길 13</t>
    <phoneticPr fontId="15" type="noConversion"/>
  </si>
  <si>
    <t>061-772-8259</t>
    <phoneticPr fontId="15" type="noConversion"/>
  </si>
  <si>
    <t>대도환경</t>
    <phoneticPr fontId="15" type="noConversion"/>
  </si>
  <si>
    <t>2013-00005
(2013-03-28)</t>
    <phoneticPr fontId="15" type="noConversion"/>
  </si>
  <si>
    <t>광양읍 강변동길 3</t>
  </si>
  <si>
    <t>061-761-8270</t>
    <phoneticPr fontId="15" type="noConversion"/>
  </si>
  <si>
    <t>청암건설</t>
    <phoneticPr fontId="15" type="noConversion"/>
  </si>
  <si>
    <t>2014-00008
(2014-04-18)</t>
    <phoneticPr fontId="15" type="noConversion"/>
  </si>
  <si>
    <t>빈정안</t>
    <phoneticPr fontId="15" type="noConversion"/>
  </si>
  <si>
    <t>진상면 회두1길 11</t>
  </si>
  <si>
    <t>061-772-5553</t>
    <phoneticPr fontId="15" type="noConversion"/>
  </si>
  <si>
    <t>(주)태일산업</t>
    <phoneticPr fontId="15" type="noConversion"/>
  </si>
  <si>
    <t>1997-50010
(1997-07-23)</t>
    <phoneticPr fontId="15" type="noConversion"/>
  </si>
  <si>
    <t>박병권</t>
    <phoneticPr fontId="15" type="noConversion"/>
  </si>
  <si>
    <t>사동로 1 (중동)</t>
  </si>
  <si>
    <t>061-763-6412</t>
    <phoneticPr fontId="15" type="noConversion"/>
  </si>
  <si>
    <t>성암산업㈜</t>
    <phoneticPr fontId="15" type="noConversion"/>
  </si>
  <si>
    <t>1998-50008
(1998-05-15)</t>
    <phoneticPr fontId="15" type="noConversion"/>
  </si>
  <si>
    <t>산업로 1 (태인동)</t>
  </si>
  <si>
    <t>061-798-8862</t>
    <phoneticPr fontId="15" type="noConversion"/>
  </si>
  <si>
    <t>선영상운㈜</t>
    <phoneticPr fontId="15" type="noConversion"/>
  </si>
  <si>
    <t>1999-50022
(1999-10-20)</t>
    <phoneticPr fontId="15" type="noConversion"/>
  </si>
  <si>
    <t>조용선</t>
    <phoneticPr fontId="15" type="noConversion"/>
  </si>
  <si>
    <t>구마7길 44 (중동)</t>
    <phoneticPr fontId="15" type="noConversion"/>
  </si>
  <si>
    <t>061-793-9300</t>
    <phoneticPr fontId="15" type="noConversion"/>
  </si>
  <si>
    <t>(유)세림상운</t>
    <phoneticPr fontId="15" type="noConversion"/>
  </si>
  <si>
    <t>2000-50027
(2000-10-24)</t>
    <phoneticPr fontId="15" type="noConversion"/>
  </si>
  <si>
    <t>심순덕</t>
    <phoneticPr fontId="15" type="noConversion"/>
  </si>
  <si>
    <t>백운로 1265 (마동)</t>
  </si>
  <si>
    <t>061-794-5709</t>
    <phoneticPr fontId="15" type="noConversion"/>
  </si>
  <si>
    <t>(주)승주</t>
    <phoneticPr fontId="15" type="noConversion"/>
  </si>
  <si>
    <t>2002-00002
(2002-08-13)</t>
    <phoneticPr fontId="15" type="noConversion"/>
  </si>
  <si>
    <t>옥곡면 신금로 234</t>
  </si>
  <si>
    <t>061-795-8081</t>
    <phoneticPr fontId="15" type="noConversion"/>
  </si>
  <si>
    <t>지오로지스㈜</t>
    <phoneticPr fontId="15" type="noConversion"/>
  </si>
  <si>
    <t>2003-00001
(2003-02-24)</t>
    <phoneticPr fontId="15" type="noConversion"/>
  </si>
  <si>
    <t>이재봉</t>
    <phoneticPr fontId="15" type="noConversion"/>
  </si>
  <si>
    <t>백운1로 210 (태인동)</t>
  </si>
  <si>
    <t>061-772-8071</t>
    <phoneticPr fontId="15" type="noConversion"/>
  </si>
  <si>
    <t>(주)혜성티앤시</t>
    <phoneticPr fontId="15" type="noConversion"/>
  </si>
  <si>
    <t>2004-00009
(2004-06-22)</t>
    <phoneticPr fontId="15" type="noConversion"/>
  </si>
  <si>
    <t>김영조</t>
    <phoneticPr fontId="15" type="noConversion"/>
  </si>
  <si>
    <t>김시식지길 4 (태인동)</t>
  </si>
  <si>
    <t>061-792-8880</t>
    <phoneticPr fontId="15" type="noConversion"/>
  </si>
  <si>
    <t>(주)성광기업</t>
    <phoneticPr fontId="15" type="noConversion"/>
  </si>
  <si>
    <t>2005-00005
(2005-05-02)</t>
    <phoneticPr fontId="15" type="noConversion"/>
  </si>
  <si>
    <t>서정복</t>
    <phoneticPr fontId="15" type="noConversion"/>
  </si>
  <si>
    <t>폭포사랑길 20-26 (금호동)</t>
  </si>
  <si>
    <t>061-792-9971</t>
    <phoneticPr fontId="15" type="noConversion"/>
  </si>
  <si>
    <t>(주)대원특수</t>
    <phoneticPr fontId="15" type="noConversion"/>
  </si>
  <si>
    <t>제56호
(2005-08-31)</t>
    <phoneticPr fontId="15" type="noConversion"/>
  </si>
  <si>
    <t>김풍곤</t>
    <phoneticPr fontId="15" type="noConversion"/>
  </si>
  <si>
    <t>담안2길 12 (태인동)</t>
  </si>
  <si>
    <t>061-794-8458</t>
    <phoneticPr fontId="15" type="noConversion"/>
  </si>
  <si>
    <t>명신기업</t>
    <phoneticPr fontId="15" type="noConversion"/>
  </si>
  <si>
    <t>2006-00007
(2006-10-17)</t>
    <phoneticPr fontId="15" type="noConversion"/>
  </si>
  <si>
    <t>이명숙</t>
    <phoneticPr fontId="15" type="noConversion"/>
  </si>
  <si>
    <t>용지길 20 (태인동)</t>
  </si>
  <si>
    <t>061-792-0400</t>
    <phoneticPr fontId="15" type="noConversion"/>
  </si>
  <si>
    <t>전남기업㈜</t>
    <phoneticPr fontId="15" type="noConversion"/>
  </si>
  <si>
    <t>2006-00011
(2006-12-05)</t>
    <phoneticPr fontId="15" type="noConversion"/>
  </si>
  <si>
    <t>정남균</t>
    <phoneticPr fontId="15" type="noConversion"/>
  </si>
  <si>
    <t>담안길 120  (태인동)</t>
  </si>
  <si>
    <t>061-792-0031</t>
    <phoneticPr fontId="15" type="noConversion"/>
  </si>
  <si>
    <t>(유)신한성</t>
    <phoneticPr fontId="15" type="noConversion"/>
  </si>
  <si>
    <t>2007-00002
(2007-02-16)</t>
    <phoneticPr fontId="15" type="noConversion"/>
  </si>
  <si>
    <t>백종기</t>
    <phoneticPr fontId="15" type="noConversion"/>
  </si>
  <si>
    <t>광양읍 초남공단1길 23</t>
  </si>
  <si>
    <t>061-762-7080</t>
    <phoneticPr fontId="15" type="noConversion"/>
  </si>
  <si>
    <t>(주)덕성상운</t>
    <phoneticPr fontId="15" type="noConversion"/>
  </si>
  <si>
    <t>2007-00004
(2007-10-16)</t>
    <phoneticPr fontId="15" type="noConversion"/>
  </si>
  <si>
    <t>조규복</t>
    <phoneticPr fontId="15" type="noConversion"/>
  </si>
  <si>
    <t>광양읍 인덕로 964-1</t>
  </si>
  <si>
    <t>061-762-9778</t>
    <phoneticPr fontId="15" type="noConversion"/>
  </si>
  <si>
    <t>(주)에스디글로벌</t>
    <phoneticPr fontId="15" type="noConversion"/>
  </si>
  <si>
    <t>2008-00004
(2008-09-02)</t>
    <phoneticPr fontId="15" type="noConversion"/>
  </si>
  <si>
    <t>이정민</t>
    <phoneticPr fontId="15" type="noConversion"/>
  </si>
  <si>
    <t>옥곡면 신금산단5길 32</t>
  </si>
  <si>
    <t>061-794-9670</t>
    <phoneticPr fontId="15" type="noConversion"/>
  </si>
  <si>
    <t>(주)대광</t>
    <phoneticPr fontId="15" type="noConversion"/>
  </si>
  <si>
    <t>2008-00005
(2008-09-09)</t>
    <phoneticPr fontId="15" type="noConversion"/>
  </si>
  <si>
    <t>박민용</t>
    <phoneticPr fontId="15" type="noConversion"/>
  </si>
  <si>
    <t>태인5길 7 (태인동)</t>
  </si>
  <si>
    <t>061-792-7000</t>
    <phoneticPr fontId="15" type="noConversion"/>
  </si>
  <si>
    <t>(유)동방물류</t>
    <phoneticPr fontId="15" type="noConversion"/>
  </si>
  <si>
    <t>2008-00007
(2008-12-31)</t>
    <phoneticPr fontId="15" type="noConversion"/>
  </si>
  <si>
    <t>2017-04-14 폐업</t>
    <phoneticPr fontId="15" type="noConversion"/>
  </si>
  <si>
    <t>백운1로 79 (태인동)</t>
  </si>
  <si>
    <t>061-792-0715</t>
    <phoneticPr fontId="15" type="noConversion"/>
  </si>
  <si>
    <t>(주)벽진</t>
    <phoneticPr fontId="15" type="noConversion"/>
  </si>
  <si>
    <t>2009-00002
(2009-08-20)</t>
    <phoneticPr fontId="15" type="noConversion"/>
  </si>
  <si>
    <t>옥곡면 옥정로 347</t>
  </si>
  <si>
    <t>061-798-9900</t>
    <phoneticPr fontId="15" type="noConversion"/>
  </si>
  <si>
    <t>동서기업(주)광양지점</t>
    <phoneticPr fontId="15" type="noConversion"/>
  </si>
  <si>
    <t>2009-00005
(2009-09-14)</t>
    <phoneticPr fontId="15" type="noConversion"/>
  </si>
  <si>
    <t>옥곡면 금촌길 1-21</t>
  </si>
  <si>
    <t>061-772-8835</t>
    <phoneticPr fontId="15" type="noConversion"/>
  </si>
  <si>
    <t>태인기업</t>
    <phoneticPr fontId="15" type="noConversion"/>
  </si>
  <si>
    <t>2009-00006
(2009-09-18)</t>
    <phoneticPr fontId="15" type="noConversion"/>
  </si>
  <si>
    <t>김분옥</t>
    <phoneticPr fontId="15" type="noConversion"/>
  </si>
  <si>
    <t>옥곡면 강변로 227</t>
  </si>
  <si>
    <t>061-792-5000</t>
    <phoneticPr fontId="15" type="noConversion"/>
  </si>
  <si>
    <t>(주)효석</t>
    <phoneticPr fontId="15" type="noConversion"/>
  </si>
  <si>
    <t>2009-00007
(2009-11-12)</t>
    <phoneticPr fontId="15" type="noConversion"/>
  </si>
  <si>
    <t>제철로 2148-33  (금호동)</t>
  </si>
  <si>
    <t>061-793-7300</t>
    <phoneticPr fontId="15" type="noConversion"/>
  </si>
  <si>
    <t>(주)성윤</t>
    <phoneticPr fontId="15" type="noConversion"/>
  </si>
  <si>
    <t>2009-00008
(2009-11-16)</t>
    <phoneticPr fontId="15" type="noConversion"/>
  </si>
  <si>
    <t>제철로 1706 (금호동)</t>
  </si>
  <si>
    <t>061-795-8005</t>
    <phoneticPr fontId="15" type="noConversion"/>
  </si>
  <si>
    <t>(주)바이오테크</t>
    <phoneticPr fontId="15" type="noConversion"/>
  </si>
  <si>
    <t>2009-00009
(2009-12-21)</t>
    <phoneticPr fontId="15" type="noConversion"/>
  </si>
  <si>
    <t>중동로 56  (중동)</t>
  </si>
  <si>
    <t>(주)태운</t>
    <phoneticPr fontId="15" type="noConversion"/>
  </si>
  <si>
    <t>2010-00007
(2010-07-08)</t>
    <phoneticPr fontId="15" type="noConversion"/>
  </si>
  <si>
    <t>제철로 2148-97 (금호동)</t>
  </si>
  <si>
    <t>061-794-8197</t>
    <phoneticPr fontId="15" type="noConversion"/>
  </si>
  <si>
    <t>해아래환경자원</t>
    <phoneticPr fontId="15" type="noConversion"/>
  </si>
  <si>
    <t>2010-00008
(2010-07-24)</t>
    <phoneticPr fontId="15" type="noConversion"/>
  </si>
  <si>
    <t>황은옥</t>
    <phoneticPr fontId="15" type="noConversion"/>
  </si>
  <si>
    <t>봉강면 매천로 518</t>
  </si>
  <si>
    <t>061-763-8090</t>
    <phoneticPr fontId="15" type="noConversion"/>
  </si>
  <si>
    <t>(주)태성산업</t>
    <phoneticPr fontId="15" type="noConversion"/>
  </si>
  <si>
    <t>2010-00009
(2010-07-28)</t>
    <phoneticPr fontId="15" type="noConversion"/>
  </si>
  <si>
    <t>김용균</t>
    <phoneticPr fontId="15" type="noConversion"/>
  </si>
  <si>
    <t>중마중앙로 128 (중동)</t>
  </si>
  <si>
    <t>061-792-3070</t>
    <phoneticPr fontId="15" type="noConversion"/>
  </si>
  <si>
    <t>(주)중원로지스</t>
    <phoneticPr fontId="15" type="noConversion"/>
  </si>
  <si>
    <t>2010-00011
(2010-09-08)</t>
    <phoneticPr fontId="15" type="noConversion"/>
  </si>
  <si>
    <t>용지길 8 (태인동)</t>
  </si>
  <si>
    <t>061-795-4300</t>
    <phoneticPr fontId="15" type="noConversion"/>
  </si>
  <si>
    <t>(주)거우</t>
    <phoneticPr fontId="15" type="noConversion"/>
  </si>
  <si>
    <t>2011-00001
(2011-02-18)</t>
    <phoneticPr fontId="15" type="noConversion"/>
  </si>
  <si>
    <t>김순이</t>
    <phoneticPr fontId="15" type="noConversion"/>
  </si>
  <si>
    <t>광포3길 3  (광영동)</t>
  </si>
  <si>
    <t>061-794-2334</t>
    <phoneticPr fontId="15" type="noConversion"/>
  </si>
  <si>
    <t>(주)대영기업</t>
    <phoneticPr fontId="15" type="noConversion"/>
  </si>
  <si>
    <t>2011-00002
(2011-07-13)</t>
    <phoneticPr fontId="15" type="noConversion"/>
  </si>
  <si>
    <t>김미순</t>
    <phoneticPr fontId="15" type="noConversion"/>
  </si>
  <si>
    <t>진월면 백운1로 526</t>
  </si>
  <si>
    <t>061-772-7901</t>
    <phoneticPr fontId="15" type="noConversion"/>
  </si>
  <si>
    <t>(주)세인물류</t>
    <phoneticPr fontId="15" type="noConversion"/>
  </si>
  <si>
    <t>2011-00006
(2011-03-29)</t>
    <phoneticPr fontId="15" type="noConversion"/>
  </si>
  <si>
    <t>이홍연</t>
    <phoneticPr fontId="15" type="noConversion"/>
  </si>
  <si>
    <t>용지길 10  (태인동)</t>
  </si>
  <si>
    <t>061-793-8004</t>
    <phoneticPr fontId="15" type="noConversion"/>
  </si>
  <si>
    <t>(주)세광</t>
    <phoneticPr fontId="15" type="noConversion"/>
  </si>
  <si>
    <t>2011-00009
(2011-05-17)</t>
    <phoneticPr fontId="15" type="noConversion"/>
  </si>
  <si>
    <t>오류로 5  (중동)</t>
  </si>
  <si>
    <t>070-4259-5080</t>
    <phoneticPr fontId="15" type="noConversion"/>
  </si>
  <si>
    <t>(주)성주기업</t>
    <phoneticPr fontId="15" type="noConversion"/>
  </si>
  <si>
    <t>2011-00011
(2011-05-25)</t>
    <phoneticPr fontId="15" type="noConversion"/>
  </si>
  <si>
    <t>김민숙</t>
    <phoneticPr fontId="15" type="noConversion"/>
  </si>
  <si>
    <t>진월면 백운3로 430-20</t>
  </si>
  <si>
    <t>061-772-9956</t>
    <phoneticPr fontId="15" type="noConversion"/>
  </si>
  <si>
    <t>동부로지택㈜</t>
    <phoneticPr fontId="15" type="noConversion"/>
  </si>
  <si>
    <t>2011-00014
(2011-08-18)</t>
    <phoneticPr fontId="15" type="noConversion"/>
  </si>
  <si>
    <t>문현수</t>
    <phoneticPr fontId="15" type="noConversion"/>
  </si>
  <si>
    <t>중마로 55 (중동)</t>
  </si>
  <si>
    <t>061-795-1100</t>
    <phoneticPr fontId="15" type="noConversion"/>
  </si>
  <si>
    <t>공성특수화물㈜</t>
    <phoneticPr fontId="15" type="noConversion"/>
  </si>
  <si>
    <t>2011-00015
(2011-10-20)</t>
    <phoneticPr fontId="15" type="noConversion"/>
  </si>
  <si>
    <t>강승호</t>
    <phoneticPr fontId="15" type="noConversion"/>
  </si>
  <si>
    <t>진월면 백운1로 518</t>
  </si>
  <si>
    <t>061-762-4700</t>
    <phoneticPr fontId="15" type="noConversion"/>
  </si>
  <si>
    <t>(주)신아</t>
    <phoneticPr fontId="15" type="noConversion"/>
  </si>
  <si>
    <t>2011-00018
(2011-12-07)</t>
    <phoneticPr fontId="15" type="noConversion"/>
  </si>
  <si>
    <t>이명신</t>
    <phoneticPr fontId="15" type="noConversion"/>
  </si>
  <si>
    <t>등논2길 35 (마동)</t>
  </si>
  <si>
    <t>061-795-3500</t>
    <phoneticPr fontId="15" type="noConversion"/>
  </si>
  <si>
    <t>스틸로지스㈜</t>
    <phoneticPr fontId="15" type="noConversion"/>
  </si>
  <si>
    <t>2012-00003
(2012-05-18)</t>
    <phoneticPr fontId="15" type="noConversion"/>
  </si>
  <si>
    <t>정선호</t>
    <phoneticPr fontId="15" type="noConversion"/>
  </si>
  <si>
    <t>태인6길 58 (태인동)</t>
  </si>
  <si>
    <t>061-792-9571</t>
    <phoneticPr fontId="15" type="noConversion"/>
  </si>
  <si>
    <t>건평개발㈜</t>
    <phoneticPr fontId="15" type="noConversion"/>
  </si>
  <si>
    <t>2012-00009
(2012-08-13)</t>
    <phoneticPr fontId="15" type="noConversion"/>
  </si>
  <si>
    <t>김홍희</t>
    <phoneticPr fontId="15" type="noConversion"/>
  </si>
  <si>
    <t>광양읍 백운로 378</t>
  </si>
  <si>
    <t>061-762-6976</t>
    <phoneticPr fontId="15" type="noConversion"/>
  </si>
  <si>
    <t>일진기업㈜</t>
    <phoneticPr fontId="15" type="noConversion"/>
  </si>
  <si>
    <t>2012-00010
(2013-01-25)</t>
    <phoneticPr fontId="15" type="noConversion"/>
  </si>
  <si>
    <t>심재문</t>
    <phoneticPr fontId="15" type="noConversion"/>
  </si>
  <si>
    <t>옥곡면 신금로 236</t>
    <phoneticPr fontId="15" type="noConversion"/>
  </si>
  <si>
    <t>061-772-8075</t>
    <phoneticPr fontId="15" type="noConversion"/>
  </si>
  <si>
    <t>(주)지제이산업</t>
    <phoneticPr fontId="15" type="noConversion"/>
  </si>
  <si>
    <t>2012-00014
(2012-10-22)</t>
    <phoneticPr fontId="15" type="noConversion"/>
  </si>
  <si>
    <t>허영관</t>
    <phoneticPr fontId="15" type="noConversion"/>
  </si>
  <si>
    <t xml:space="preserve"> 아미2길 38 (중동)</t>
  </si>
  <si>
    <t>061-795-5556</t>
    <phoneticPr fontId="15" type="noConversion"/>
  </si>
  <si>
    <t>제일건기산업㈜</t>
    <phoneticPr fontId="15" type="noConversion"/>
  </si>
  <si>
    <t>2012-00015
(2012-11-20)</t>
    <phoneticPr fontId="15" type="noConversion"/>
  </si>
  <si>
    <t>유충상</t>
    <phoneticPr fontId="15" type="noConversion"/>
  </si>
  <si>
    <t>백운로 1269 (마동)</t>
  </si>
  <si>
    <t>(주)정산</t>
    <phoneticPr fontId="15" type="noConversion"/>
  </si>
  <si>
    <t>2012-00016
(2012-11-26)</t>
    <phoneticPr fontId="15" type="noConversion"/>
  </si>
  <si>
    <t>조성호</t>
    <phoneticPr fontId="15" type="noConversion"/>
  </si>
  <si>
    <t>동광2길 13 (중동, 월드빌딩 4층)</t>
    <phoneticPr fontId="15" type="noConversion"/>
  </si>
  <si>
    <t>061-791-2929</t>
    <phoneticPr fontId="15" type="noConversion"/>
  </si>
  <si>
    <t>2012-00020
(2013-01-04)</t>
    <phoneticPr fontId="15" type="noConversion"/>
  </si>
  <si>
    <t>백중재</t>
    <phoneticPr fontId="15" type="noConversion"/>
  </si>
  <si>
    <t>(주)세인</t>
    <phoneticPr fontId="15" type="noConversion"/>
  </si>
  <si>
    <t>2013-00003
(2013-04-15)</t>
    <phoneticPr fontId="15" type="noConversion"/>
  </si>
  <si>
    <t>양봉석</t>
    <phoneticPr fontId="15" type="noConversion"/>
  </si>
  <si>
    <t>중마중앙로 106 (중동)</t>
  </si>
  <si>
    <t>061-792-0180</t>
    <phoneticPr fontId="15" type="noConversion"/>
  </si>
  <si>
    <t>달선화물㈜</t>
    <phoneticPr fontId="15" type="noConversion"/>
  </si>
  <si>
    <t>2013-00004
(2013-03-06)</t>
    <phoneticPr fontId="15" type="noConversion"/>
  </si>
  <si>
    <t>배성원</t>
    <phoneticPr fontId="15" type="noConversion"/>
  </si>
  <si>
    <t>광양읍 인덕로 905</t>
  </si>
  <si>
    <t>061-762-7702</t>
    <phoneticPr fontId="15" type="noConversion"/>
  </si>
  <si>
    <t>(주)동후</t>
    <phoneticPr fontId="15" type="noConversion"/>
  </si>
  <si>
    <t>2013-00014
(2013-09-04)</t>
    <phoneticPr fontId="15" type="noConversion"/>
  </si>
  <si>
    <t>정상일</t>
    <phoneticPr fontId="15" type="noConversion"/>
  </si>
  <si>
    <t>061-798-7100</t>
    <phoneticPr fontId="15" type="noConversion"/>
  </si>
  <si>
    <t>(주)금륜씨엔텍</t>
    <phoneticPr fontId="15" type="noConversion"/>
  </si>
  <si>
    <t>2013-00018
(2013-01-14)</t>
    <phoneticPr fontId="15" type="noConversion"/>
  </si>
  <si>
    <t>박홍철</t>
    <phoneticPr fontId="15" type="noConversion"/>
  </si>
  <si>
    <t>광양읍 제철로 213-6</t>
    <phoneticPr fontId="15" type="noConversion"/>
  </si>
  <si>
    <t>061-761-1558</t>
    <phoneticPr fontId="15" type="noConversion"/>
  </si>
  <si>
    <t>(주)조영기업</t>
    <phoneticPr fontId="15" type="noConversion"/>
  </si>
  <si>
    <t>2014-00007
(2014-11-10)</t>
    <phoneticPr fontId="15" type="noConversion"/>
  </si>
  <si>
    <t>조영익</t>
    <phoneticPr fontId="15" type="noConversion"/>
  </si>
  <si>
    <t>명당길 207 (태인동)</t>
  </si>
  <si>
    <t>061-755-7701</t>
    <phoneticPr fontId="15" type="noConversion"/>
  </si>
  <si>
    <t>(주)석화산업</t>
    <phoneticPr fontId="15" type="noConversion"/>
  </si>
  <si>
    <t>2014-00010
(2014-12-03)</t>
    <phoneticPr fontId="15" type="noConversion"/>
  </si>
  <si>
    <t>정상우</t>
    <phoneticPr fontId="15" type="noConversion"/>
  </si>
  <si>
    <t>광양읍 금너길 8</t>
  </si>
  <si>
    <t>061-791-6611</t>
    <phoneticPr fontId="15" type="noConversion"/>
  </si>
  <si>
    <t>㈜한빛테크</t>
    <phoneticPr fontId="15" type="noConversion"/>
  </si>
  <si>
    <t>2014-00006(2015-01-19)
2014-00001(2014-08-22)</t>
    <phoneticPr fontId="15" type="noConversion"/>
  </si>
  <si>
    <t>임재선</t>
    <phoneticPr fontId="15" type="noConversion"/>
  </si>
  <si>
    <t>옥룡면 사곡로 608</t>
  </si>
  <si>
    <t>㈜서진기업</t>
    <phoneticPr fontId="15" type="noConversion"/>
  </si>
  <si>
    <t xml:space="preserve"> 2014-00011
(2015-01-09)</t>
    <phoneticPr fontId="15" type="noConversion"/>
  </si>
  <si>
    <t>백운1로 57 (태인동)</t>
    <phoneticPr fontId="15" type="noConversion"/>
  </si>
  <si>
    <t>061-795-0227</t>
    <phoneticPr fontId="15" type="noConversion"/>
  </si>
  <si>
    <t>(주)광원</t>
  </si>
  <si>
    <t xml:space="preserve"> 2014-00012
(2015-01-27)</t>
    <phoneticPr fontId="15" type="noConversion"/>
  </si>
  <si>
    <t>장진원</t>
  </si>
  <si>
    <t>중마로 19 (도이동)</t>
    <phoneticPr fontId="15" type="noConversion"/>
  </si>
  <si>
    <t>061-791-7870</t>
    <phoneticPr fontId="15" type="noConversion"/>
  </si>
  <si>
    <t>(유)흥해물류</t>
  </si>
  <si>
    <t xml:space="preserve"> 2015-00001
(2015-03-16)</t>
    <phoneticPr fontId="15" type="noConversion"/>
  </si>
  <si>
    <t>송호윤</t>
  </si>
  <si>
    <t>061-795-5005</t>
    <phoneticPr fontId="15" type="noConversion"/>
  </si>
  <si>
    <t>(주)금호</t>
  </si>
  <si>
    <t xml:space="preserve"> 2015-00002
(2015-03-23)</t>
    <phoneticPr fontId="15" type="noConversion"/>
  </si>
  <si>
    <t>김용호</t>
  </si>
  <si>
    <t>중마청룡길 6 (중동)</t>
    <phoneticPr fontId="15" type="noConversion"/>
  </si>
  <si>
    <t>061-792-8234</t>
  </si>
  <si>
    <t>(유)제후기업</t>
    <phoneticPr fontId="15" type="noConversion"/>
  </si>
  <si>
    <t>2016-00019
(2016-12-08)</t>
    <phoneticPr fontId="15" type="noConversion"/>
  </si>
  <si>
    <t>이제곤</t>
  </si>
  <si>
    <t>사동로 5 (중동)</t>
  </si>
  <si>
    <t>(유)한신특수</t>
  </si>
  <si>
    <t>2016-00006
(2016-03-22)</t>
    <phoneticPr fontId="15" type="noConversion"/>
  </si>
  <si>
    <t>고대웅</t>
  </si>
  <si>
    <t>진월면 백운1로 477, 2층</t>
  </si>
  <si>
    <t>(주)그린환경</t>
  </si>
  <si>
    <t>2016-00015
(2016-10-10)</t>
    <phoneticPr fontId="15" type="noConversion"/>
  </si>
  <si>
    <t>하재주</t>
  </si>
  <si>
    <t>금영로 141, 2층 (광영동)</t>
  </si>
  <si>
    <t>061-794-2334</t>
  </si>
  <si>
    <t>(주)낙안티앤씨</t>
    <phoneticPr fontId="15" type="noConversion"/>
  </si>
  <si>
    <t>2016-00003
(2016-02-12)</t>
    <phoneticPr fontId="15" type="noConversion"/>
  </si>
  <si>
    <t>김성술</t>
  </si>
  <si>
    <t>(주)도성환경산업</t>
  </si>
  <si>
    <t>2016-00008(2016-07-14)
2016-00010(2016-07-22)</t>
    <phoneticPr fontId="15" type="noConversion"/>
  </si>
  <si>
    <t>도진명</t>
  </si>
  <si>
    <t>중마청룡길 6-2, 3층 (중동)</t>
  </si>
  <si>
    <t>061-791-6738</t>
  </si>
  <si>
    <t>(주)두산개발</t>
  </si>
  <si>
    <t>2016-00011
(2016-08-26)</t>
    <phoneticPr fontId="15" type="noConversion"/>
  </si>
  <si>
    <t>이강래</t>
    <phoneticPr fontId="15" type="noConversion"/>
  </si>
  <si>
    <t>광양읍 인서4길 44</t>
  </si>
  <si>
    <t>061-762-9923</t>
  </si>
  <si>
    <t>(주)디에이치운송</t>
  </si>
  <si>
    <t>2016-00004
(2016-02-12)</t>
    <phoneticPr fontId="15" type="noConversion"/>
  </si>
  <si>
    <t>김용욱</t>
  </si>
  <si>
    <t>김시식지1길 57-63, 2층 (태인동)</t>
  </si>
  <si>
    <t>(주)성동환경</t>
  </si>
  <si>
    <t>2016-00018(2016-12-09)
2012-00021(2012-06-11)</t>
    <phoneticPr fontId="15" type="noConversion"/>
  </si>
  <si>
    <t>광영로 6 (광영동)</t>
  </si>
  <si>
    <t>061-794-4496</t>
  </si>
  <si>
    <t>(주)신광이엔씨</t>
  </si>
  <si>
    <t>2016-00016
(2016-11-28)</t>
    <phoneticPr fontId="15" type="noConversion"/>
  </si>
  <si>
    <t>이정기</t>
  </si>
  <si>
    <t>옥곡면 신금산단1길 40</t>
  </si>
  <si>
    <t>061-795-2990</t>
  </si>
  <si>
    <t>광진환경</t>
  </si>
  <si>
    <t>2016-00013
(2016-09-21)</t>
    <phoneticPr fontId="15" type="noConversion"/>
  </si>
  <si>
    <t>장염식</t>
  </si>
  <si>
    <t>광포3길 11 (광영동)</t>
  </si>
  <si>
    <t>061-794-0052</t>
  </si>
  <si>
    <t>대영특수(주)</t>
  </si>
  <si>
    <t>2016-00005
(2016-03-22)</t>
    <phoneticPr fontId="15" type="noConversion"/>
  </si>
  <si>
    <t>김미순</t>
  </si>
  <si>
    <t>061-772-7901</t>
  </si>
  <si>
    <t>동방페이퍼</t>
  </si>
  <si>
    <t>2016-00014(2016-10-27)
2016-00009(2016-06-27)</t>
    <phoneticPr fontId="15" type="noConversion"/>
  </si>
  <si>
    <t>이문희</t>
  </si>
  <si>
    <t>장길로 14 (황금동)</t>
  </si>
  <si>
    <t>061-762-7873</t>
  </si>
  <si>
    <t>신성실업(주)</t>
  </si>
  <si>
    <t>2016-00012
(2016-08-29)</t>
    <phoneticPr fontId="15" type="noConversion"/>
  </si>
  <si>
    <t>조재인</t>
  </si>
  <si>
    <t>행정2길 28, 2층 (중동)</t>
  </si>
  <si>
    <t>061-791-1081</t>
  </si>
  <si>
    <t>㈜엠알씨</t>
  </si>
  <si>
    <t>2016-00002
(2016-01-25)</t>
    <phoneticPr fontId="15" type="noConversion"/>
  </si>
  <si>
    <t>황충환</t>
  </si>
  <si>
    <t>제철로 2148-33 (금호동)</t>
  </si>
  <si>
    <t>061-791-1844</t>
    <phoneticPr fontId="15" type="noConversion"/>
  </si>
  <si>
    <t>하나환경산업(주)</t>
  </si>
  <si>
    <t>2015-00007
(2016-01-06)</t>
    <phoneticPr fontId="15" type="noConversion"/>
  </si>
  <si>
    <t>김풍곤</t>
  </si>
  <si>
    <t>옥곡면 큰골1길 31</t>
  </si>
  <si>
    <t>061-772-8700</t>
  </si>
  <si>
    <t>해아산업(주)</t>
    <phoneticPr fontId="15" type="noConversion"/>
  </si>
  <si>
    <t>2016-00017
(2016-12-09)</t>
    <phoneticPr fontId="15" type="noConversion"/>
  </si>
  <si>
    <t>서현희</t>
  </si>
  <si>
    <t>광양읍 유당로 214-7</t>
  </si>
  <si>
    <t>061-761-1268</t>
  </si>
  <si>
    <t>(주)우리산업</t>
  </si>
  <si>
    <t xml:space="preserve"> 2015-00008
(2015-12-28)</t>
    <phoneticPr fontId="15" type="noConversion"/>
  </si>
  <si>
    <t>조기수</t>
  </si>
  <si>
    <t>광양읍 인덕1길 26</t>
    <phoneticPr fontId="15" type="noConversion"/>
  </si>
  <si>
    <t>061-762-3186</t>
    <phoneticPr fontId="15" type="noConversion"/>
  </si>
  <si>
    <t>담양군계</t>
    <phoneticPr fontId="15" type="noConversion"/>
  </si>
  <si>
    <t>담양군</t>
    <phoneticPr fontId="15" type="noConversion"/>
  </si>
  <si>
    <t>㈜북부환경</t>
    <phoneticPr fontId="15" type="noConversion"/>
  </si>
  <si>
    <t>담제1호
(2000.01.12)</t>
    <phoneticPr fontId="15" type="noConversion"/>
  </si>
  <si>
    <t>박동화</t>
    <phoneticPr fontId="15" type="noConversion"/>
  </si>
  <si>
    <t>담양읍 강쟁길 49-190</t>
    <phoneticPr fontId="15" type="noConversion"/>
  </si>
  <si>
    <t>061-380-3388</t>
    <phoneticPr fontId="15" type="noConversion"/>
  </si>
  <si>
    <t>곡성군계</t>
    <phoneticPr fontId="15" type="noConversion"/>
  </si>
  <si>
    <t>곡성군</t>
    <phoneticPr fontId="15" type="noConversion"/>
  </si>
  <si>
    <t>진광산업㈜</t>
    <phoneticPr fontId="15" type="noConversion"/>
  </si>
  <si>
    <t>곡성(제2009-1호)
2009.12.30</t>
    <phoneticPr fontId="15" type="noConversion"/>
  </si>
  <si>
    <t>정덕기</t>
    <phoneticPr fontId="15" type="noConversion"/>
  </si>
  <si>
    <t>오곡면 오지리 398-35</t>
    <phoneticPr fontId="15" type="noConversion"/>
  </si>
  <si>
    <t>061-360-1061</t>
    <phoneticPr fontId="15" type="noConversion"/>
  </si>
  <si>
    <t>고흥군계</t>
    <phoneticPr fontId="15" type="noConversion"/>
  </si>
  <si>
    <t>고흥군</t>
    <phoneticPr fontId="15" type="noConversion"/>
  </si>
  <si>
    <t>한주환경</t>
    <phoneticPr fontId="15" type="noConversion"/>
  </si>
  <si>
    <t>제2호
2010.9.16.</t>
    <phoneticPr fontId="15" type="noConversion"/>
  </si>
  <si>
    <t>한길환</t>
    <phoneticPr fontId="15" type="noConversion"/>
  </si>
  <si>
    <t>도양읍 봉암리 3180</t>
    <phoneticPr fontId="15" type="noConversion"/>
  </si>
  <si>
    <t>061-843-1410</t>
    <phoneticPr fontId="15" type="noConversion"/>
  </si>
  <si>
    <t>보성군계</t>
    <phoneticPr fontId="15" type="noConversion"/>
  </si>
  <si>
    <t>보성군</t>
    <phoneticPr fontId="15" type="noConversion"/>
  </si>
  <si>
    <t>(유)보성운수</t>
    <phoneticPr fontId="15" type="noConversion"/>
  </si>
  <si>
    <t>1999-01
(1997.12.7)</t>
    <phoneticPr fontId="15" type="noConversion"/>
  </si>
  <si>
    <t>안병태</t>
  </si>
  <si>
    <t>보성읍 보성리 305-1</t>
    <phoneticPr fontId="15" type="noConversion"/>
  </si>
  <si>
    <t>061-852-2011</t>
  </si>
  <si>
    <t>미송산업</t>
    <phoneticPr fontId="15" type="noConversion"/>
  </si>
  <si>
    <t>2016-01
(2016.2.1)</t>
    <phoneticPr fontId="15" type="noConversion"/>
  </si>
  <si>
    <t>박원균</t>
    <phoneticPr fontId="15" type="noConversion"/>
  </si>
  <si>
    <t>미력면 송림2길 18-8</t>
    <phoneticPr fontId="15" type="noConversion"/>
  </si>
  <si>
    <t>화순군계</t>
    <phoneticPr fontId="15" type="noConversion"/>
  </si>
  <si>
    <t>화순군</t>
    <phoneticPr fontId="15" type="noConversion"/>
  </si>
  <si>
    <t>(유)국제통운</t>
  </si>
  <si>
    <t>2002-2
(02.06.05)</t>
  </si>
  <si>
    <t>임병수</t>
  </si>
  <si>
    <t>화순읍
삼천리738</t>
  </si>
  <si>
    <t>061-374-2141</t>
  </si>
  <si>
    <t>㈜정현환경산업</t>
  </si>
  <si>
    <t>2015-1
(15.04.03)</t>
  </si>
  <si>
    <t>김정향</t>
  </si>
  <si>
    <t>화순읍 충의로 93</t>
  </si>
  <si>
    <t>061-371-0989</t>
  </si>
  <si>
    <t>장흥군계</t>
    <phoneticPr fontId="15" type="noConversion"/>
  </si>
  <si>
    <t>장흥군</t>
    <phoneticPr fontId="15" type="noConversion"/>
  </si>
  <si>
    <t>(유)동진</t>
    <phoneticPr fontId="15" type="noConversion"/>
  </si>
  <si>
    <t>장흥 2007-1
(2007. 12. 4)</t>
    <phoneticPr fontId="15" type="noConversion"/>
  </si>
  <si>
    <t>박화식</t>
    <phoneticPr fontId="15" type="noConversion"/>
  </si>
  <si>
    <t>장흥읍 흥성로 157</t>
    <phoneticPr fontId="15" type="noConversion"/>
  </si>
  <si>
    <t>061-863-5800</t>
    <phoneticPr fontId="15" type="noConversion"/>
  </si>
  <si>
    <t>우진환경</t>
    <phoneticPr fontId="15" type="noConversion"/>
  </si>
  <si>
    <t>장흥 2012-1
(2012. 12. 17)</t>
    <phoneticPr fontId="15" type="noConversion"/>
  </si>
  <si>
    <t>김도형</t>
    <phoneticPr fontId="15" type="noConversion"/>
  </si>
  <si>
    <t>장흥읍 장흥로 7</t>
    <phoneticPr fontId="15" type="noConversion"/>
  </si>
  <si>
    <t>(유)정진</t>
    <phoneticPr fontId="15" type="noConversion"/>
  </si>
  <si>
    <t>장흥 2015-1
(2015. 5. 26)</t>
    <phoneticPr fontId="15" type="noConversion"/>
  </si>
  <si>
    <t>김월진</t>
    <phoneticPr fontId="15" type="noConversion"/>
  </si>
  <si>
    <t>장흥읍 장흥대로 3307</t>
    <phoneticPr fontId="15" type="noConversion"/>
  </si>
  <si>
    <t>061-864-0721</t>
    <phoneticPr fontId="15" type="noConversion"/>
  </si>
  <si>
    <t>(유)정남건업</t>
    <phoneticPr fontId="15" type="noConversion"/>
  </si>
  <si>
    <t>장흥 2015-2
(2015. 9. 8)</t>
    <phoneticPr fontId="15" type="noConversion"/>
  </si>
  <si>
    <t>박정진</t>
    <phoneticPr fontId="15" type="noConversion"/>
  </si>
  <si>
    <t>장흥읍 장흥대로 3027-151</t>
    <phoneticPr fontId="15" type="noConversion"/>
  </si>
  <si>
    <t>061-864-2270</t>
    <phoneticPr fontId="15" type="noConversion"/>
  </si>
  <si>
    <t>백학환경</t>
    <phoneticPr fontId="15" type="noConversion"/>
  </si>
  <si>
    <t>장흥 2015-3
(2015. 8. 13)</t>
    <phoneticPr fontId="15" type="noConversion"/>
  </si>
  <si>
    <t>임형기</t>
    <phoneticPr fontId="15" type="noConversion"/>
  </si>
  <si>
    <t xml:space="preserve"> 장흥읍 문림로 6</t>
  </si>
  <si>
    <t>강진군계</t>
    <phoneticPr fontId="15" type="noConversion"/>
  </si>
  <si>
    <t>강진군</t>
    <phoneticPr fontId="15" type="noConversion"/>
  </si>
  <si>
    <t>미강산업</t>
  </si>
  <si>
    <t>2014-2
(2014.7.2)</t>
    <phoneticPr fontId="15" type="noConversion"/>
  </si>
  <si>
    <t>김중근</t>
  </si>
  <si>
    <t xml:space="preserve"> 성전면 예향로 637</t>
  </si>
  <si>
    <t>061-434-9229</t>
    <phoneticPr fontId="15" type="noConversion"/>
  </si>
  <si>
    <t>(유)합동물류넷</t>
  </si>
  <si>
    <t>2015-1
(2015.8.6)</t>
    <phoneticPr fontId="15" type="noConversion"/>
  </si>
  <si>
    <t>한해광</t>
  </si>
  <si>
    <t xml:space="preserve"> 강진읍 송전리 772</t>
  </si>
  <si>
    <t>061-276-2101</t>
  </si>
  <si>
    <t>해남군계</t>
    <phoneticPr fontId="15" type="noConversion"/>
  </si>
  <si>
    <t>해남군</t>
    <phoneticPr fontId="15" type="noConversion"/>
  </si>
  <si>
    <t>(유)코리아상운</t>
    <phoneticPr fontId="15" type="noConversion"/>
  </si>
  <si>
    <t>2012-00001
(2012.4.19)</t>
    <phoneticPr fontId="15" type="noConversion"/>
  </si>
  <si>
    <t>김희주</t>
    <phoneticPr fontId="15" type="noConversion"/>
  </si>
  <si>
    <t>해남읍 홍교로 72</t>
    <phoneticPr fontId="15" type="noConversion"/>
  </si>
  <si>
    <t>062-942-8582</t>
    <phoneticPr fontId="15" type="noConversion"/>
  </si>
  <si>
    <t>주양제이앤와이㈜</t>
    <phoneticPr fontId="15" type="noConversion"/>
  </si>
  <si>
    <t>2006-0002
(2006.06.14)</t>
    <phoneticPr fontId="15" type="noConversion"/>
  </si>
  <si>
    <t>남영신,
조호상</t>
    <phoneticPr fontId="15" type="noConversion"/>
  </si>
  <si>
    <t>삼산면 대흥사길 98-1</t>
    <phoneticPr fontId="15" type="noConversion"/>
  </si>
  <si>
    <t>02-3424-0807</t>
    <phoneticPr fontId="15" type="noConversion"/>
  </si>
  <si>
    <t>영암군계</t>
    <phoneticPr fontId="15" type="noConversion"/>
  </si>
  <si>
    <t>영암군</t>
  </si>
  <si>
    <t>(유)태산환경산업</t>
  </si>
  <si>
    <t>28
(09.6.4)</t>
    <phoneticPr fontId="19" type="noConversion"/>
  </si>
  <si>
    <t>최정식</t>
  </si>
  <si>
    <t>삼호읍 삼포리 1075</t>
  </si>
  <si>
    <t>061-462-8267</t>
  </si>
  <si>
    <t>(유)대원특수화물</t>
  </si>
  <si>
    <t>25
(08.6.10)</t>
    <phoneticPr fontId="19" type="noConversion"/>
  </si>
  <si>
    <t>이성용</t>
  </si>
  <si>
    <t>삼호읍 나불리 607-5</t>
  </si>
  <si>
    <t>061-462-0016</t>
  </si>
  <si>
    <t>(유)남경특수화물</t>
  </si>
  <si>
    <t>26
(07.12.5)</t>
    <phoneticPr fontId="19" type="noConversion"/>
  </si>
  <si>
    <t>신용균</t>
  </si>
  <si>
    <t>삼호읍 삼포리 745</t>
  </si>
  <si>
    <t>061-462-2888</t>
  </si>
  <si>
    <t>대주중공업㈜</t>
  </si>
  <si>
    <t>17
(08.5.6)</t>
    <phoneticPr fontId="19" type="noConversion"/>
  </si>
  <si>
    <t>임헌원</t>
    <phoneticPr fontId="15" type="noConversion"/>
  </si>
  <si>
    <t>삼호읍 삼포리 746</t>
  </si>
  <si>
    <t>061-460-7120</t>
  </si>
  <si>
    <t>(유)우양자원</t>
  </si>
  <si>
    <t>23
(06.11.7)</t>
    <phoneticPr fontId="19" type="noConversion"/>
  </si>
  <si>
    <t>양우석</t>
  </si>
  <si>
    <t>삼호읍 난전리 540-3</t>
  </si>
  <si>
    <t>061-462-0485</t>
  </si>
  <si>
    <t>㈜삼호로커스</t>
    <phoneticPr fontId="15" type="noConversion"/>
  </si>
  <si>
    <t>29
(10.2.12)</t>
    <phoneticPr fontId="19" type="noConversion"/>
  </si>
  <si>
    <t>황길수</t>
  </si>
  <si>
    <t>삼호읍 서호리 606-1</t>
  </si>
  <si>
    <t>061-464-2551</t>
  </si>
  <si>
    <t>㈜한빛산업</t>
  </si>
  <si>
    <t>30
(10.3.12)</t>
    <phoneticPr fontId="19" type="noConversion"/>
  </si>
  <si>
    <t>정광운</t>
  </si>
  <si>
    <t>삼호읍 난전리 1716-7</t>
  </si>
  <si>
    <t>061-464-7205</t>
  </si>
  <si>
    <t>대안건설㈜</t>
    <phoneticPr fontId="15" type="noConversion"/>
  </si>
  <si>
    <t>32
(10.7.19)</t>
    <phoneticPr fontId="19" type="noConversion"/>
  </si>
  <si>
    <t>박갑단</t>
  </si>
  <si>
    <t>덕진면 금강리 286</t>
  </si>
  <si>
    <t>061-676-1434</t>
  </si>
  <si>
    <t>㈜해미상운</t>
    <phoneticPr fontId="15" type="noConversion"/>
  </si>
  <si>
    <t>33
(08.5.6)</t>
    <phoneticPr fontId="19" type="noConversion"/>
  </si>
  <si>
    <t>이원철</t>
  </si>
  <si>
    <t>삼호읍 서호리 1082-3</t>
  </si>
  <si>
    <t>061-247-0027</t>
  </si>
  <si>
    <t>월출환경</t>
    <phoneticPr fontId="15" type="noConversion"/>
  </si>
  <si>
    <t>36
(11.6.23)</t>
    <phoneticPr fontId="19" type="noConversion"/>
  </si>
  <si>
    <t>오일봉</t>
  </si>
  <si>
    <t>시종면 내동 중앙로 20-1</t>
  </si>
  <si>
    <t>061-472-8652</t>
  </si>
  <si>
    <t>(유)승진 로지스틱</t>
    <phoneticPr fontId="15" type="noConversion"/>
  </si>
  <si>
    <t>49
(2013.2.4)</t>
  </si>
  <si>
    <t>유승철</t>
    <phoneticPr fontId="15" type="noConversion"/>
  </si>
  <si>
    <t>신북면 반용길 22</t>
    <phoneticPr fontId="15" type="noConversion"/>
  </si>
  <si>
    <t>061-473-0628</t>
  </si>
  <si>
    <t>무안군계</t>
    <phoneticPr fontId="15" type="noConversion"/>
  </si>
  <si>
    <t>무안군</t>
    <phoneticPr fontId="15" type="noConversion"/>
  </si>
  <si>
    <t>호남축산영농조합</t>
    <phoneticPr fontId="15" type="noConversion"/>
  </si>
  <si>
    <t>제2013-1호
(2013.6.4.)</t>
    <phoneticPr fontId="15" type="noConversion"/>
  </si>
  <si>
    <t>일로읍 사교길 29-45</t>
    <phoneticPr fontId="15" type="noConversion"/>
  </si>
  <si>
    <t>061-281-6609</t>
    <phoneticPr fontId="15" type="noConversion"/>
  </si>
  <si>
    <t>승달환경</t>
    <phoneticPr fontId="15" type="noConversion"/>
  </si>
  <si>
    <t>무안-운반-8
(2015.7.1.)</t>
    <phoneticPr fontId="15" type="noConversion"/>
  </si>
  <si>
    <t>김준연</t>
    <phoneticPr fontId="15" type="noConversion"/>
  </si>
  <si>
    <t>일로읍 광암리 758-2</t>
    <phoneticPr fontId="15" type="noConversion"/>
  </si>
  <si>
    <t>(유)남해환경</t>
    <phoneticPr fontId="15" type="noConversion"/>
  </si>
  <si>
    <t>제23호
(2010.8.16.)</t>
    <phoneticPr fontId="15" type="noConversion"/>
  </si>
  <si>
    <t>조화정</t>
    <phoneticPr fontId="15" type="noConversion"/>
  </si>
  <si>
    <t>삼향읍 삼향중앙로 140-51</t>
    <phoneticPr fontId="15" type="noConversion"/>
  </si>
  <si>
    <t>061-281-2000</t>
    <phoneticPr fontId="15" type="noConversion"/>
  </si>
  <si>
    <t>㈜디에스</t>
    <phoneticPr fontId="15" type="noConversion"/>
  </si>
  <si>
    <t>무안-운반-7
(2014.12.17.)</t>
    <phoneticPr fontId="15" type="noConversion"/>
  </si>
  <si>
    <t>청계면 도대리 454-23</t>
    <phoneticPr fontId="15" type="noConversion"/>
  </si>
  <si>
    <t>062-233-0348</t>
    <phoneticPr fontId="15" type="noConversion"/>
  </si>
  <si>
    <t>(유)신지산업</t>
    <phoneticPr fontId="15" type="noConversion"/>
  </si>
  <si>
    <t>제25호
(2011.8.11.)</t>
    <phoneticPr fontId="15" type="noConversion"/>
  </si>
  <si>
    <t>박창윤</t>
    <phoneticPr fontId="15" type="noConversion"/>
  </si>
  <si>
    <t>삼향읍 임성리 1139-7</t>
    <phoneticPr fontId="15" type="noConversion"/>
  </si>
  <si>
    <t>061-285-8979</t>
    <phoneticPr fontId="15" type="noConversion"/>
  </si>
  <si>
    <t>㈜동양환경</t>
    <phoneticPr fontId="15" type="noConversion"/>
  </si>
  <si>
    <t>무안-운반-9
(2015.9.14.)</t>
    <phoneticPr fontId="15" type="noConversion"/>
  </si>
  <si>
    <t>오승재</t>
    <phoneticPr fontId="15" type="noConversion"/>
  </si>
  <si>
    <t>청계면 영산로 1252-26</t>
    <phoneticPr fontId="15" type="noConversion"/>
  </si>
  <si>
    <t>061-453-9000</t>
    <phoneticPr fontId="15" type="noConversion"/>
  </si>
  <si>
    <t>함평군계</t>
    <phoneticPr fontId="15" type="noConversion"/>
  </si>
  <si>
    <t>함평군</t>
    <phoneticPr fontId="15" type="noConversion"/>
  </si>
  <si>
    <t>함평산업</t>
    <phoneticPr fontId="15" type="noConversion"/>
  </si>
  <si>
    <t>4
(2007.05.01)</t>
    <phoneticPr fontId="15" type="noConversion"/>
  </si>
  <si>
    <t>장춘자</t>
    <phoneticPr fontId="15" type="noConversion"/>
  </si>
  <si>
    <t>신광면 월암리 189-4</t>
    <phoneticPr fontId="15" type="noConversion"/>
  </si>
  <si>
    <t>031-336-9883</t>
    <phoneticPr fontId="15" type="noConversion"/>
  </si>
  <si>
    <t>㈜대림환경</t>
    <phoneticPr fontId="15" type="noConversion"/>
  </si>
  <si>
    <t>5
(2008.02.11)</t>
    <phoneticPr fontId="15" type="noConversion"/>
  </si>
  <si>
    <t>채정선</t>
    <phoneticPr fontId="15" type="noConversion"/>
  </si>
  <si>
    <t>학교면 죽정리 1076-16</t>
    <phoneticPr fontId="15" type="noConversion"/>
  </si>
  <si>
    <t>061-322-7203</t>
  </si>
  <si>
    <t>㈜대동환경</t>
    <phoneticPr fontId="15" type="noConversion"/>
  </si>
  <si>
    <t>9
(2010.07.16)</t>
    <phoneticPr fontId="15" type="noConversion"/>
  </si>
  <si>
    <t>한영수</t>
    <phoneticPr fontId="15" type="noConversion"/>
  </si>
  <si>
    <t>함평읍 기각리 784-2</t>
    <phoneticPr fontId="15" type="noConversion"/>
  </si>
  <si>
    <t>061-323-5511</t>
  </si>
  <si>
    <t>㈜빛가람환경</t>
    <phoneticPr fontId="15" type="noConversion"/>
  </si>
  <si>
    <t>18
(2013.11.20)</t>
    <phoneticPr fontId="15" type="noConversion"/>
  </si>
  <si>
    <t>김상초</t>
    <phoneticPr fontId="15" type="noConversion"/>
  </si>
  <si>
    <t>학교면 사거리 577-21</t>
    <phoneticPr fontId="15" type="noConversion"/>
  </si>
  <si>
    <t>061-324-0295</t>
  </si>
  <si>
    <t>21
(2014.03.19)</t>
    <phoneticPr fontId="15" type="noConversion"/>
  </si>
  <si>
    <t>함평천지버섯
영농조합</t>
    <phoneticPr fontId="15" type="noConversion"/>
  </si>
  <si>
    <t>26
(2014.11.20)</t>
    <phoneticPr fontId="15" type="noConversion"/>
  </si>
  <si>
    <t>박준호</t>
    <phoneticPr fontId="15" type="noConversion"/>
  </si>
  <si>
    <t>학교면 죽정리 1043-1</t>
    <phoneticPr fontId="15" type="noConversion"/>
  </si>
  <si>
    <t>061-323-3090</t>
  </si>
  <si>
    <t>(유)광진운수</t>
    <phoneticPr fontId="15" type="noConversion"/>
  </si>
  <si>
    <t>28
(2015.05.01)</t>
    <phoneticPr fontId="15" type="noConversion"/>
  </si>
  <si>
    <t>박광해</t>
    <phoneticPr fontId="15" type="noConversion"/>
  </si>
  <si>
    <t>월야면 외치리 453-1</t>
    <phoneticPr fontId="15" type="noConversion"/>
  </si>
  <si>
    <t>061-430-3378</t>
  </si>
  <si>
    <t>영광군계</t>
    <phoneticPr fontId="15" type="noConversion"/>
  </si>
  <si>
    <t>영광군</t>
  </si>
  <si>
    <t>㈜서해안산업환경</t>
  </si>
  <si>
    <t>제11호
(2009.1.7.)</t>
    <phoneticPr fontId="15" type="noConversion"/>
  </si>
  <si>
    <t>천미진</t>
  </si>
  <si>
    <t>군서면 군서로 381</t>
  </si>
  <si>
    <t>061-353-0900</t>
  </si>
  <si>
    <t>장성군계</t>
    <phoneticPr fontId="15" type="noConversion"/>
  </si>
  <si>
    <t>장성군</t>
    <phoneticPr fontId="15" type="noConversion"/>
  </si>
  <si>
    <t>(주)성신</t>
  </si>
  <si>
    <t>2009-2호
(09.2.12)</t>
  </si>
  <si>
    <t>김동훈</t>
  </si>
  <si>
    <t>남면 평산리137-37</t>
  </si>
  <si>
    <t>061-959-2226</t>
  </si>
  <si>
    <t>초당환경(유)</t>
  </si>
  <si>
    <t>제5호
(01.09.04)</t>
  </si>
  <si>
    <t>박영남</t>
  </si>
  <si>
    <t>삼서면 석마리 273-1</t>
  </si>
  <si>
    <t>062-944-1488</t>
  </si>
  <si>
    <t>선진엔
티에스㈜</t>
  </si>
  <si>
    <t>제4호
(07.6.22)</t>
  </si>
  <si>
    <t>유익종</t>
  </si>
  <si>
    <t>장성읍 영천리 1344</t>
  </si>
  <si>
    <t>061-390-6583</t>
  </si>
  <si>
    <t>크린정보</t>
  </si>
  <si>
    <t>2011-2호
(11.7.12)</t>
  </si>
  <si>
    <t>노영철</t>
  </si>
  <si>
    <t>진원면 선적리 413</t>
  </si>
  <si>
    <t>061-392-5770</t>
  </si>
  <si>
    <t>(주)미지
로지텍</t>
  </si>
  <si>
    <t>2011-1호
(11.1.14)</t>
  </si>
  <si>
    <t>안정매</t>
  </si>
  <si>
    <t>장성읍 장안리 556</t>
  </si>
  <si>
    <t>061-394-7188</t>
  </si>
  <si>
    <t>㈜명진</t>
  </si>
  <si>
    <t>제2015-1호
(15.04.17)</t>
  </si>
  <si>
    <t>이선재</t>
  </si>
  <si>
    <t>황룡면 신호리 728-7,8</t>
  </si>
  <si>
    <t>061-392-5780</t>
  </si>
  <si>
    <t>다인환경</t>
  </si>
  <si>
    <t>제2013-1호
(13.06.18)</t>
  </si>
  <si>
    <t>박정철외1</t>
  </si>
  <si>
    <t>동화면 수연로 197</t>
  </si>
  <si>
    <t>(유)케이앤케이환경</t>
  </si>
  <si>
    <t>제2014-6호
(14.12.24)</t>
  </si>
  <si>
    <t>김식</t>
  </si>
  <si>
    <t>진원면 못재로 184</t>
  </si>
  <si>
    <t>061-393-0166</t>
  </si>
  <si>
    <t>완도군계</t>
    <phoneticPr fontId="15" type="noConversion"/>
  </si>
  <si>
    <t>완도군</t>
    <phoneticPr fontId="15" type="noConversion"/>
  </si>
  <si>
    <t>(유)해양환경</t>
    <phoneticPr fontId="15" type="noConversion"/>
  </si>
  <si>
    <t>제7호
2009.6.8</t>
  </si>
  <si>
    <t>정옥경</t>
    <phoneticPr fontId="15" type="noConversion"/>
  </si>
  <si>
    <t>완도읍 군내리 1244-1</t>
    <phoneticPr fontId="15" type="noConversion"/>
  </si>
  <si>
    <t>061-555-4101</t>
    <phoneticPr fontId="15" type="noConversion"/>
  </si>
  <si>
    <t>제14호
2011.12.21</t>
  </si>
  <si>
    <t>완도읍 군내리 1034</t>
    <phoneticPr fontId="15" type="noConversion"/>
  </si>
  <si>
    <t>070-4118-0081</t>
    <phoneticPr fontId="15" type="noConversion"/>
  </si>
  <si>
    <t>진도군계</t>
    <phoneticPr fontId="15" type="noConversion"/>
  </si>
  <si>
    <t>진도군</t>
    <phoneticPr fontId="15" type="noConversion"/>
  </si>
  <si>
    <t>대아</t>
    <phoneticPr fontId="15" type="noConversion"/>
  </si>
  <si>
    <t>2010-2
(2010-04-28)</t>
    <phoneticPr fontId="15" type="noConversion"/>
  </si>
  <si>
    <t>최형지</t>
    <phoneticPr fontId="15" type="noConversion"/>
  </si>
  <si>
    <t>진도읍 동외4길 121-19</t>
    <phoneticPr fontId="15" type="noConversion"/>
  </si>
  <si>
    <t>061-543-8296</t>
    <phoneticPr fontId="15" type="noConversion"/>
  </si>
  <si>
    <t>㈜홍주연합회</t>
    <phoneticPr fontId="15" type="noConversion"/>
  </si>
  <si>
    <t>제6호
(2007-05-17)</t>
    <phoneticPr fontId="15" type="noConversion"/>
  </si>
  <si>
    <t>강대진</t>
    <phoneticPr fontId="15" type="noConversion"/>
  </si>
  <si>
    <t>진도읍 지도길 133</t>
    <phoneticPr fontId="15" type="noConversion"/>
  </si>
  <si>
    <t>해우지엘에스</t>
    <phoneticPr fontId="15" type="noConversion"/>
  </si>
  <si>
    <t>제7호
(2013-02-14)</t>
    <phoneticPr fontId="15" type="noConversion"/>
  </si>
  <si>
    <t>김진일</t>
    <phoneticPr fontId="15" type="noConversion"/>
  </si>
  <si>
    <t>군내면 월가리 53-3</t>
    <phoneticPr fontId="15" type="noConversion"/>
  </si>
  <si>
    <t>신안군계</t>
    <phoneticPr fontId="15" type="noConversion"/>
  </si>
  <si>
    <t>신안군</t>
    <phoneticPr fontId="15" type="noConversion"/>
  </si>
  <si>
    <t>2016-제1호
2016.08.24</t>
    <phoneticPr fontId="15" type="noConversion"/>
  </si>
  <si>
    <t>압해읍 신장리 438-2번지</t>
    <phoneticPr fontId="15" type="noConversion"/>
  </si>
  <si>
    <t>061-277-3311</t>
    <phoneticPr fontId="15" type="noConversion"/>
  </si>
  <si>
    <t>오성환경</t>
    <phoneticPr fontId="15" type="noConversion"/>
  </si>
  <si>
    <t>2013-제3호
2013.10.29</t>
    <phoneticPr fontId="15" type="noConversion"/>
  </si>
  <si>
    <t>윤금숙</t>
    <phoneticPr fontId="15" type="noConversion"/>
  </si>
  <si>
    <t>도초면 죽년길 15-1</t>
    <phoneticPr fontId="15" type="noConversion"/>
  </si>
  <si>
    <t>061-262-6979</t>
    <phoneticPr fontId="15" type="noConversion"/>
  </si>
  <si>
    <t>경북</t>
    <phoneticPr fontId="15" type="noConversion"/>
  </si>
  <si>
    <t>포항시계</t>
    <phoneticPr fontId="15" type="noConversion"/>
  </si>
  <si>
    <t>포항시</t>
    <phoneticPr fontId="15" type="noConversion"/>
  </si>
  <si>
    <t>㈜동석환경</t>
    <phoneticPr fontId="15" type="noConversion"/>
  </si>
  <si>
    <t>2(1995.03.31)</t>
  </si>
  <si>
    <t>김동석</t>
    <phoneticPr fontId="15" type="noConversion"/>
  </si>
  <si>
    <t>남구 상대로 118-1(대도동)</t>
    <phoneticPr fontId="15" type="noConversion"/>
  </si>
  <si>
    <t>054-275-9688</t>
  </si>
  <si>
    <t>11(1996.07.29)</t>
  </si>
  <si>
    <t>남구 괴동로 231(괴동동)</t>
    <phoneticPr fontId="15" type="noConversion"/>
  </si>
  <si>
    <t>054-272-0311</t>
  </si>
  <si>
    <t>영일기업㈜</t>
    <phoneticPr fontId="15" type="noConversion"/>
  </si>
  <si>
    <t>12(1996.08.20)</t>
  </si>
  <si>
    <t>정봉화</t>
    <phoneticPr fontId="15" type="noConversion"/>
  </si>
  <si>
    <t>남구 동해안로 6262(동촌동)</t>
    <phoneticPr fontId="15" type="noConversion"/>
  </si>
  <si>
    <t>054-222-5651</t>
  </si>
  <si>
    <t>금원기업㈜</t>
    <phoneticPr fontId="15" type="noConversion"/>
  </si>
  <si>
    <t>26(1997.01.27)</t>
  </si>
  <si>
    <t>김진홍</t>
    <phoneticPr fontId="15" type="noConversion"/>
  </si>
  <si>
    <t>남구 양학천로 156(대도동)</t>
    <phoneticPr fontId="15" type="noConversion"/>
  </si>
  <si>
    <t>054-274-5641</t>
  </si>
  <si>
    <t>서진기업㈜</t>
    <phoneticPr fontId="15" type="noConversion"/>
  </si>
  <si>
    <t>34(1997.02.15)</t>
  </si>
  <si>
    <t>주종관</t>
    <phoneticPr fontId="15" type="noConversion"/>
  </si>
  <si>
    <t xml:space="preserve">남구 대송면 송덕로126번길 </t>
    <phoneticPr fontId="15" type="noConversion"/>
  </si>
  <si>
    <t>054-278-9465</t>
  </si>
  <si>
    <t>대진산업</t>
    <phoneticPr fontId="15" type="noConversion"/>
  </si>
  <si>
    <t>35(1997.02.15)</t>
  </si>
  <si>
    <t>정이주</t>
    <phoneticPr fontId="15" type="noConversion"/>
  </si>
  <si>
    <t>남구 희망대로 803(대도동)</t>
    <phoneticPr fontId="15" type="noConversion"/>
  </si>
  <si>
    <t>054-282-3111</t>
  </si>
  <si>
    <t>㈜포트랜스</t>
    <phoneticPr fontId="15" type="noConversion"/>
  </si>
  <si>
    <t>36(1996.12.11)</t>
  </si>
  <si>
    <t>남구 정몽주로 825(청림동_</t>
    <phoneticPr fontId="15" type="noConversion"/>
  </si>
  <si>
    <t>054-275-2036</t>
  </si>
  <si>
    <t>금강환경㈜</t>
    <phoneticPr fontId="15" type="noConversion"/>
  </si>
  <si>
    <t>37(1997.03.15)</t>
  </si>
  <si>
    <t>남구 연일읍 남성길1번길 66</t>
    <phoneticPr fontId="15" type="noConversion"/>
  </si>
  <si>
    <t>054-285-9277</t>
  </si>
  <si>
    <t>유원기업㈜</t>
    <phoneticPr fontId="15" type="noConversion"/>
  </si>
  <si>
    <t>39(1997.04.11)</t>
  </si>
  <si>
    <t>김상표</t>
    <phoneticPr fontId="15" type="noConversion"/>
  </si>
  <si>
    <t>남구 서원재로 7(호동)</t>
    <phoneticPr fontId="15" type="noConversion"/>
  </si>
  <si>
    <t>054-281-9224</t>
  </si>
  <si>
    <t>동신산업</t>
    <phoneticPr fontId="15" type="noConversion"/>
  </si>
  <si>
    <t>58(1998.05.28)</t>
  </si>
  <si>
    <t>김윤수</t>
    <phoneticPr fontId="15" type="noConversion"/>
  </si>
  <si>
    <t>남구 호동로 28(호동)</t>
    <phoneticPr fontId="15" type="noConversion"/>
  </si>
  <si>
    <t>054-274-9336</t>
  </si>
  <si>
    <t>㈜광명산업</t>
    <phoneticPr fontId="15" type="noConversion"/>
  </si>
  <si>
    <t>61(1998.08.05)</t>
  </si>
  <si>
    <t>김정환</t>
    <phoneticPr fontId="15" type="noConversion"/>
  </si>
  <si>
    <t>남구 인덕로 71-27</t>
    <phoneticPr fontId="15" type="noConversion"/>
  </si>
  <si>
    <t>054-292-6600</t>
  </si>
  <si>
    <t>㈜가람환경산업</t>
    <phoneticPr fontId="15" type="noConversion"/>
  </si>
  <si>
    <t>63(1998.08.28)</t>
  </si>
  <si>
    <t>김태헌</t>
    <phoneticPr fontId="15" type="noConversion"/>
  </si>
  <si>
    <t>남구 오천읍 문덕로80번길 34-8</t>
    <phoneticPr fontId="15" type="noConversion"/>
  </si>
  <si>
    <t>054-293-0110</t>
  </si>
  <si>
    <t>㈜개풍</t>
    <phoneticPr fontId="15" type="noConversion"/>
  </si>
  <si>
    <t>66(1999.02.12)</t>
  </si>
  <si>
    <t>박춘호</t>
    <phoneticPr fontId="15" type="noConversion"/>
  </si>
  <si>
    <t>남구 대송면 운제로247번길 17-1</t>
    <phoneticPr fontId="15" type="noConversion"/>
  </si>
  <si>
    <t>054-292-6110</t>
  </si>
  <si>
    <t>㈜상명</t>
    <phoneticPr fontId="15" type="noConversion"/>
  </si>
  <si>
    <t>69(1999.07.21)</t>
  </si>
  <si>
    <t>이승로</t>
    <phoneticPr fontId="15" type="noConversion"/>
  </si>
  <si>
    <t>남구 중앙로62번길4-1(해도동)</t>
    <phoneticPr fontId="15" type="noConversion"/>
  </si>
  <si>
    <t>054-281-1224</t>
  </si>
  <si>
    <t>동원개발㈜</t>
    <phoneticPr fontId="15" type="noConversion"/>
  </si>
  <si>
    <t>75(1999.12.30)</t>
  </si>
  <si>
    <t>임운기</t>
    <phoneticPr fontId="15" type="noConversion"/>
  </si>
  <si>
    <t>남구 희망대로 711(상도동)</t>
    <phoneticPr fontId="15" type="noConversion"/>
  </si>
  <si>
    <t>054-220-4418</t>
  </si>
  <si>
    <t>㈜면강</t>
    <phoneticPr fontId="15" type="noConversion"/>
  </si>
  <si>
    <t>93(2000.09.02)</t>
  </si>
  <si>
    <t>박상욱</t>
    <phoneticPr fontId="15" type="noConversion"/>
  </si>
  <si>
    <t>남구 오천읍 냉천로 540</t>
    <phoneticPr fontId="15" type="noConversion"/>
  </si>
  <si>
    <t>054-278-1700</t>
  </si>
  <si>
    <t>유한회사
종운환경</t>
    <phoneticPr fontId="15" type="noConversion"/>
  </si>
  <si>
    <t>140(2003.05.02)</t>
  </si>
  <si>
    <t>나종운</t>
    <phoneticPr fontId="15" type="noConversion"/>
  </si>
  <si>
    <t>남구 청림서길 20(청림동)</t>
    <phoneticPr fontId="15" type="noConversion"/>
  </si>
  <si>
    <t>054-291-1202</t>
  </si>
  <si>
    <t>한맥상운㈜</t>
    <phoneticPr fontId="15" type="noConversion"/>
  </si>
  <si>
    <t>142(2003.08.25)</t>
  </si>
  <si>
    <t>이동걸</t>
    <phoneticPr fontId="15" type="noConversion"/>
  </si>
  <si>
    <t>남구 대이로60번길 16(대잠동)</t>
    <phoneticPr fontId="15" type="noConversion"/>
  </si>
  <si>
    <t>054-285-1855</t>
  </si>
  <si>
    <t>㈜월포</t>
    <phoneticPr fontId="15" type="noConversion"/>
  </si>
  <si>
    <t>149(2003.12.22)</t>
  </si>
  <si>
    <t>최용기</t>
    <phoneticPr fontId="15" type="noConversion"/>
  </si>
  <si>
    <t>남구 연일읍 남성길1번길 70</t>
    <phoneticPr fontId="15" type="noConversion"/>
  </si>
  <si>
    <t>054-292-3525</t>
  </si>
  <si>
    <t>㈜태광</t>
    <phoneticPr fontId="15" type="noConversion"/>
  </si>
  <si>
    <t>151(2004.02.05)</t>
  </si>
  <si>
    <t>김의근</t>
    <phoneticPr fontId="15" type="noConversion"/>
  </si>
  <si>
    <t>054-278-6620</t>
  </si>
  <si>
    <t>㈜우현특운</t>
    <phoneticPr fontId="15" type="noConversion"/>
  </si>
  <si>
    <t>153(2004.02.17)</t>
  </si>
  <si>
    <t>우태광</t>
    <phoneticPr fontId="15" type="noConversion"/>
  </si>
  <si>
    <t>북구 청하면 청하로 15</t>
    <phoneticPr fontId="15" type="noConversion"/>
  </si>
  <si>
    <t>054-232-9119</t>
  </si>
  <si>
    <t>㈜포항운수</t>
    <phoneticPr fontId="15" type="noConversion"/>
  </si>
  <si>
    <t>158(2004.06.24)</t>
  </si>
  <si>
    <t>정성원</t>
    <phoneticPr fontId="15" type="noConversion"/>
  </si>
  <si>
    <t>남구 희망대로 763(대도동)</t>
    <phoneticPr fontId="15" type="noConversion"/>
  </si>
  <si>
    <t>054-272-8190</t>
  </si>
  <si>
    <t>㈜경일물류</t>
    <phoneticPr fontId="15" type="noConversion"/>
  </si>
  <si>
    <t>160(2004.08.16)</t>
  </si>
  <si>
    <t>민풍기</t>
    <phoneticPr fontId="15" type="noConversion"/>
  </si>
  <si>
    <t>북구 청하면 동해대로 2406</t>
    <phoneticPr fontId="15" type="noConversion"/>
  </si>
  <si>
    <t>054-232-7155</t>
  </si>
  <si>
    <t>태산환경㈜</t>
    <phoneticPr fontId="15" type="noConversion"/>
  </si>
  <si>
    <t>165(2004.11.24)</t>
  </si>
  <si>
    <t>신정백</t>
    <phoneticPr fontId="15" type="noConversion"/>
  </si>
  <si>
    <t>남구 연일읍 연일로 342-36</t>
    <phoneticPr fontId="15" type="noConversion"/>
  </si>
  <si>
    <t>054-273-3318</t>
  </si>
  <si>
    <t>성신철강</t>
    <phoneticPr fontId="15" type="noConversion"/>
  </si>
  <si>
    <t>170(2004.12.30)</t>
  </si>
  <si>
    <t>신미경</t>
    <phoneticPr fontId="15" type="noConversion"/>
  </si>
  <si>
    <t>북구 양착로10번길 12-1(학잠동)</t>
    <phoneticPr fontId="15" type="noConversion"/>
  </si>
  <si>
    <t>054-278-1024</t>
  </si>
  <si>
    <t>㈜네비엔포항사업소</t>
    <phoneticPr fontId="15" type="noConversion"/>
  </si>
  <si>
    <t>174(2005.03.29)</t>
  </si>
  <si>
    <t>남구 대송면 철강산단로130번길 21</t>
    <phoneticPr fontId="15" type="noConversion"/>
  </si>
  <si>
    <t>054-614-0526</t>
  </si>
  <si>
    <t>세화산업㈜</t>
    <phoneticPr fontId="15" type="noConversion"/>
  </si>
  <si>
    <t>177(2005.05.20)</t>
  </si>
  <si>
    <t>이정형</t>
    <phoneticPr fontId="15" type="noConversion"/>
  </si>
  <si>
    <t>북구 증흥로113번길 9(죽도동)</t>
    <phoneticPr fontId="15" type="noConversion"/>
  </si>
  <si>
    <t>054-262-5380</t>
  </si>
  <si>
    <t>대영환경㈜</t>
    <phoneticPr fontId="15" type="noConversion"/>
  </si>
  <si>
    <t>179(2005.08.09)</t>
  </si>
  <si>
    <t>윤경순</t>
    <phoneticPr fontId="15" type="noConversion"/>
  </si>
  <si>
    <t>남구 오천읍 문덕서로 155</t>
    <phoneticPr fontId="15" type="noConversion"/>
  </si>
  <si>
    <t>054-293-5515</t>
  </si>
  <si>
    <t>홍천산업㈜</t>
    <phoneticPr fontId="15" type="noConversion"/>
  </si>
  <si>
    <t>183(2006.05.09)</t>
  </si>
  <si>
    <t>박기태</t>
    <phoneticPr fontId="15" type="noConversion"/>
  </si>
  <si>
    <t>남구 대송로101번길 27(장흥동)</t>
    <phoneticPr fontId="15" type="noConversion"/>
  </si>
  <si>
    <t>054-285-5548</t>
  </si>
  <si>
    <t>㈜창성특수화물</t>
    <phoneticPr fontId="15" type="noConversion"/>
  </si>
  <si>
    <t>185(2006.07.25)</t>
  </si>
  <si>
    <t>남구 오천읍 원동로 3</t>
    <phoneticPr fontId="15" type="noConversion"/>
  </si>
  <si>
    <t>054-293-6300</t>
  </si>
  <si>
    <t>186(2008.08.29)</t>
  </si>
  <si>
    <t>홍문식</t>
    <phoneticPr fontId="15" type="noConversion"/>
  </si>
  <si>
    <t>남구 연일읍 철강로 129</t>
    <phoneticPr fontId="15" type="noConversion"/>
  </si>
  <si>
    <t>054-285-0426</t>
  </si>
  <si>
    <t>천일자원</t>
    <phoneticPr fontId="15" type="noConversion"/>
  </si>
  <si>
    <t>187(2006.10.26)</t>
  </si>
  <si>
    <t>김유정</t>
    <phoneticPr fontId="15" type="noConversion"/>
  </si>
  <si>
    <t>남구 대송면 홍계길80번길24-14</t>
    <phoneticPr fontId="15" type="noConversion"/>
  </si>
  <si>
    <t>054-292-6574</t>
  </si>
  <si>
    <t>㈜경흥</t>
    <phoneticPr fontId="15" type="noConversion"/>
  </si>
  <si>
    <t>188(2007.03.23)</t>
  </si>
  <si>
    <t>김광문</t>
    <phoneticPr fontId="15" type="noConversion"/>
  </si>
  <si>
    <t>남구 철강로 405-1</t>
    <phoneticPr fontId="15" type="noConversion"/>
  </si>
  <si>
    <t>054-277-3301</t>
  </si>
  <si>
    <t>하이테크닉</t>
    <phoneticPr fontId="15" type="noConversion"/>
  </si>
  <si>
    <t>189(2007.04.12)</t>
  </si>
  <si>
    <t xml:space="preserve"> 정진호</t>
    <phoneticPr fontId="15" type="noConversion"/>
  </si>
  <si>
    <t>남구 오천읍 철강로830번길 149</t>
    <phoneticPr fontId="15" type="noConversion"/>
  </si>
  <si>
    <t>054-293-6333</t>
  </si>
  <si>
    <t>㈜엠케이원스틸</t>
    <phoneticPr fontId="15" type="noConversion"/>
  </si>
  <si>
    <t>190(2007.06.29)</t>
  </si>
  <si>
    <t>김종철</t>
    <phoneticPr fontId="15" type="noConversion"/>
  </si>
  <si>
    <t>남구 대송면 송덕로126번길 29</t>
    <phoneticPr fontId="15" type="noConversion"/>
  </si>
  <si>
    <t>054-277-2100</t>
  </si>
  <si>
    <t>천세철강㈜</t>
    <phoneticPr fontId="15" type="noConversion"/>
  </si>
  <si>
    <t>192(2007.12.18)</t>
  </si>
  <si>
    <t>이경훈</t>
    <phoneticPr fontId="15" type="noConversion"/>
  </si>
  <si>
    <t>남구 대송면 철강산단로66번길 115</t>
    <phoneticPr fontId="15" type="noConversion"/>
  </si>
  <si>
    <t>054-286-0127</t>
  </si>
  <si>
    <t>영남산업㈜</t>
    <phoneticPr fontId="15" type="noConversion"/>
  </si>
  <si>
    <t>193(2008.05.15)</t>
  </si>
  <si>
    <t>이헌기</t>
    <phoneticPr fontId="15" type="noConversion"/>
  </si>
  <si>
    <t>남구 철강로362(호동)</t>
    <phoneticPr fontId="15" type="noConversion"/>
  </si>
  <si>
    <t>054-278-5014</t>
  </si>
  <si>
    <t>194(2008.06.04)</t>
  </si>
  <si>
    <t>권춘근</t>
    <phoneticPr fontId="15" type="noConversion"/>
  </si>
  <si>
    <t>북구 포스코대로 310(죽도동)</t>
    <phoneticPr fontId="15" type="noConversion"/>
  </si>
  <si>
    <t>054-282-3722</t>
  </si>
  <si>
    <t>해동운수㈜</t>
    <phoneticPr fontId="15" type="noConversion"/>
  </si>
  <si>
    <t>195(2008.07.07)</t>
  </si>
  <si>
    <t>권영갑</t>
    <phoneticPr fontId="15" type="noConversion"/>
  </si>
  <si>
    <t>남구 대송면 철강로 244</t>
    <phoneticPr fontId="15" type="noConversion"/>
  </si>
  <si>
    <t>054-286-0136</t>
  </si>
  <si>
    <t>㈜명찬</t>
    <phoneticPr fontId="15" type="noConversion"/>
  </si>
  <si>
    <t>199(2008.09.08)</t>
  </si>
  <si>
    <t>김정근</t>
    <phoneticPr fontId="15" type="noConversion"/>
  </si>
  <si>
    <t>남구 희망대로 727-6(상도동)</t>
    <phoneticPr fontId="15" type="noConversion"/>
  </si>
  <si>
    <t>054-283-6681</t>
  </si>
  <si>
    <t>㈜신유경</t>
  </si>
  <si>
    <t>201(2008.10.15)</t>
  </si>
  <si>
    <t>북구 청하면 동해대로 2408</t>
    <phoneticPr fontId="15" type="noConversion"/>
  </si>
  <si>
    <t>054-232-7586</t>
  </si>
  <si>
    <t>㈜금호통운</t>
    <phoneticPr fontId="15" type="noConversion"/>
  </si>
  <si>
    <t>202(2008.12.24)</t>
  </si>
  <si>
    <t>권종수</t>
    <phoneticPr fontId="15" type="noConversion"/>
  </si>
  <si>
    <t>남구 대송면 운제로 443</t>
    <phoneticPr fontId="15" type="noConversion"/>
  </si>
  <si>
    <t>054-286-0087</t>
  </si>
  <si>
    <t>㈜광진화물</t>
    <phoneticPr fontId="15" type="noConversion"/>
  </si>
  <si>
    <t>204(2009.03.30)</t>
  </si>
  <si>
    <t>곽성범</t>
    <phoneticPr fontId="15" type="noConversion"/>
  </si>
  <si>
    <t>남구 오천읍 오어로 339</t>
    <phoneticPr fontId="15" type="noConversion"/>
  </si>
  <si>
    <t>㈜삼오운수산업</t>
    <phoneticPr fontId="15" type="noConversion"/>
  </si>
  <si>
    <t>205(2009.06.10)</t>
  </si>
  <si>
    <t>김국삼</t>
    <phoneticPr fontId="15" type="noConversion"/>
  </si>
  <si>
    <t>남구 정몽주로 823-33(청림동)</t>
    <phoneticPr fontId="15" type="noConversion"/>
  </si>
  <si>
    <t>삼보리소스㈜포항공장</t>
    <phoneticPr fontId="15" type="noConversion"/>
  </si>
  <si>
    <t>206(2009.07.13)</t>
  </si>
  <si>
    <t>김병구</t>
    <phoneticPr fontId="15" type="noConversion"/>
  </si>
  <si>
    <t>남구 장흥로39번길12(장흥동)</t>
    <phoneticPr fontId="15" type="noConversion"/>
  </si>
  <si>
    <t>054-278-5494</t>
    <phoneticPr fontId="15" type="noConversion"/>
  </si>
  <si>
    <t>주환수산</t>
    <phoneticPr fontId="15" type="noConversion"/>
  </si>
  <si>
    <t>207(2009.09.02)</t>
  </si>
  <si>
    <t>이용길</t>
    <phoneticPr fontId="15" type="noConversion"/>
  </si>
  <si>
    <t>남구 구룡포읍 하정로 17-1</t>
    <phoneticPr fontId="15" type="noConversion"/>
  </si>
  <si>
    <t>054-276-9951</t>
    <phoneticPr fontId="15" type="noConversion"/>
  </si>
  <si>
    <t>대일수산</t>
    <phoneticPr fontId="15" type="noConversion"/>
  </si>
  <si>
    <t>209(2009.11.05)</t>
  </si>
  <si>
    <t>남구 구룡포읍 하정로200</t>
    <phoneticPr fontId="15" type="noConversion"/>
  </si>
  <si>
    <t>054-281-8477</t>
  </si>
  <si>
    <t>연합화물</t>
    <phoneticPr fontId="15" type="noConversion"/>
  </si>
  <si>
    <t>210(2009.12.11)</t>
  </si>
  <si>
    <t>최정기</t>
    <phoneticPr fontId="15" type="noConversion"/>
  </si>
  <si>
    <t>북구 소티재로 163(우현동)</t>
    <phoneticPr fontId="15" type="noConversion"/>
  </si>
  <si>
    <t>054-254-2222</t>
  </si>
  <si>
    <t>㈜동해통운종합중기</t>
    <phoneticPr fontId="15" type="noConversion"/>
  </si>
  <si>
    <t>212(2010.03.02)</t>
  </si>
  <si>
    <t>김현태</t>
    <phoneticPr fontId="15" type="noConversion"/>
  </si>
  <si>
    <t>남구 오천읍 냉천로598번길 26</t>
    <phoneticPr fontId="15" type="noConversion"/>
  </si>
  <si>
    <t>054-292-5388</t>
  </si>
  <si>
    <t>㈜대륜운수</t>
    <phoneticPr fontId="15" type="noConversion"/>
  </si>
  <si>
    <t>213(2010.03.09)</t>
  </si>
  <si>
    <t>한길석</t>
    <phoneticPr fontId="15" type="noConversion"/>
  </si>
  <si>
    <t>남구 오천읍 정몽주로 769</t>
    <phoneticPr fontId="15" type="noConversion"/>
  </si>
  <si>
    <t>054-292-5600</t>
  </si>
  <si>
    <t>㈜동해로지스</t>
    <phoneticPr fontId="15" type="noConversion"/>
  </si>
  <si>
    <t>214(2010.03.05)</t>
  </si>
  <si>
    <t>김성재</t>
    <phoneticPr fontId="15" type="noConversion"/>
  </si>
  <si>
    <t>남구 오천읍 냉천로598번길26</t>
    <phoneticPr fontId="15" type="noConversion"/>
  </si>
  <si>
    <t>㈜피앤비</t>
    <phoneticPr fontId="15" type="noConversion"/>
  </si>
  <si>
    <t>216(2010.08.31)</t>
  </si>
  <si>
    <t>김정례</t>
    <phoneticPr fontId="15" type="noConversion"/>
  </si>
  <si>
    <t>054-282-0041</t>
  </si>
  <si>
    <t>(주)두환환경물류</t>
    <phoneticPr fontId="15" type="noConversion"/>
  </si>
  <si>
    <t>217(2010.09.01)</t>
  </si>
  <si>
    <t>차동열</t>
    <phoneticPr fontId="15" type="noConversion"/>
  </si>
  <si>
    <t>북구 새천년대로 496(죽도동)</t>
    <phoneticPr fontId="15" type="noConversion"/>
  </si>
  <si>
    <t>054-262-8132</t>
  </si>
  <si>
    <t>㈜성광물류</t>
    <phoneticPr fontId="15" type="noConversion"/>
  </si>
  <si>
    <t>219(2010.10.22)</t>
  </si>
  <si>
    <t>박성훈</t>
    <phoneticPr fontId="15" type="noConversion"/>
  </si>
  <si>
    <t>남구 효자로118번길 46-2(효자동)</t>
    <phoneticPr fontId="15" type="noConversion"/>
  </si>
  <si>
    <t>054-276-2583</t>
  </si>
  <si>
    <t>㈜열린물류</t>
    <phoneticPr fontId="15" type="noConversion"/>
  </si>
  <si>
    <t>221(2010.11.17)</t>
  </si>
  <si>
    <t>김덕수</t>
    <phoneticPr fontId="15" type="noConversion"/>
  </si>
  <si>
    <t>남구 효자로 118번길 27-1</t>
    <phoneticPr fontId="15" type="noConversion"/>
  </si>
  <si>
    <t>054-275-2729</t>
  </si>
  <si>
    <t>㈜유일</t>
    <phoneticPr fontId="15" type="noConversion"/>
  </si>
  <si>
    <t>224(2011.01.07)</t>
  </si>
  <si>
    <t>남노수</t>
    <phoneticPr fontId="15" type="noConversion"/>
  </si>
  <si>
    <t>남구 포스코대로437(해도동)</t>
    <phoneticPr fontId="15" type="noConversion"/>
  </si>
  <si>
    <t>054-220-4323</t>
  </si>
  <si>
    <t>㈜광명환경</t>
    <phoneticPr fontId="15" type="noConversion"/>
  </si>
  <si>
    <t>226(2011.04.04)</t>
  </si>
  <si>
    <t>박주영</t>
    <phoneticPr fontId="15" type="noConversion"/>
  </si>
  <si>
    <t>남구 동해안로 6363(송내동)</t>
    <phoneticPr fontId="15" type="noConversion"/>
  </si>
  <si>
    <t>054-271-1967</t>
  </si>
  <si>
    <t>㈜현대물류</t>
    <phoneticPr fontId="15" type="noConversion"/>
  </si>
  <si>
    <t>230(2011.11.02)</t>
  </si>
  <si>
    <t>김시형</t>
    <phoneticPr fontId="15" type="noConversion"/>
  </si>
  <si>
    <t>054-286-0666</t>
  </si>
  <si>
    <t>대산금속</t>
    <phoneticPr fontId="15" type="noConversion"/>
  </si>
  <si>
    <t>232(2011.12.08)</t>
  </si>
  <si>
    <t>이병완</t>
    <phoneticPr fontId="15" type="noConversion"/>
  </si>
  <si>
    <t>남구 연일읍 연일로 342-34</t>
    <phoneticPr fontId="15" type="noConversion"/>
  </si>
  <si>
    <t>054-293-7100</t>
  </si>
  <si>
    <t>지엠텍㈜</t>
    <phoneticPr fontId="15" type="noConversion"/>
  </si>
  <si>
    <t>233(2011.12.20)</t>
  </si>
  <si>
    <t>박광선</t>
    <phoneticPr fontId="15" type="noConversion"/>
  </si>
  <si>
    <t>남구 동해안로 5998(청림동)</t>
    <phoneticPr fontId="15" type="noConversion"/>
  </si>
  <si>
    <t>054-291-5057</t>
  </si>
  <si>
    <t>세광운수㈜</t>
    <phoneticPr fontId="15" type="noConversion"/>
  </si>
  <si>
    <t>234(2012.03.30)</t>
  </si>
  <si>
    <t>빅용곤</t>
    <phoneticPr fontId="15" type="noConversion"/>
  </si>
  <si>
    <t>남구 연일읍 철강로 99</t>
    <phoneticPr fontId="15" type="noConversion"/>
  </si>
  <si>
    <t>054-286-6000</t>
  </si>
  <si>
    <t>235(2012.04.13)</t>
  </si>
  <si>
    <t>최병대</t>
    <phoneticPr fontId="15" type="noConversion"/>
  </si>
  <si>
    <t>054-292-5677</t>
  </si>
  <si>
    <t>㈜대건개발중기</t>
    <phoneticPr fontId="15" type="noConversion"/>
  </si>
  <si>
    <t>236(2012.05.23)</t>
  </si>
  <si>
    <t>김일근</t>
    <phoneticPr fontId="15" type="noConversion"/>
  </si>
  <si>
    <t>남구 대송면 운제로 374</t>
    <phoneticPr fontId="15" type="noConversion"/>
  </si>
  <si>
    <t>054-272-8550</t>
  </si>
  <si>
    <t>서원운수㈜</t>
    <phoneticPr fontId="15" type="noConversion"/>
  </si>
  <si>
    <t>239(2012.07.23)</t>
  </si>
  <si>
    <t>라재희</t>
    <phoneticPr fontId="15" type="noConversion"/>
  </si>
  <si>
    <t>남구 대송면 송덕로 125-15</t>
    <phoneticPr fontId="15" type="noConversion"/>
  </si>
  <si>
    <t>054-274-3837</t>
  </si>
  <si>
    <t>㈜포항철강</t>
    <phoneticPr fontId="15" type="noConversion"/>
  </si>
  <si>
    <t>240(2012.08.27)</t>
  </si>
  <si>
    <t>오숙자</t>
    <phoneticPr fontId="15" type="noConversion"/>
  </si>
  <si>
    <t>남구 동해면 금광로 116-2</t>
    <phoneticPr fontId="15" type="noConversion"/>
  </si>
  <si>
    <t>054-292-6637</t>
  </si>
  <si>
    <t>㈜글로벌로직스</t>
    <phoneticPr fontId="15" type="noConversion"/>
  </si>
  <si>
    <t>241(2013.01.04)</t>
  </si>
  <si>
    <t>이종대</t>
    <phoneticPr fontId="15" type="noConversion"/>
  </si>
  <si>
    <t>남구 대송면 홍계길 62번길 12-32</t>
    <phoneticPr fontId="15" type="noConversion"/>
  </si>
  <si>
    <t>054-273-9838</t>
  </si>
  <si>
    <t>거동환경개발㈜</t>
    <phoneticPr fontId="15" type="noConversion"/>
  </si>
  <si>
    <t>242(2013.03.27)</t>
  </si>
  <si>
    <t>김기찬</t>
    <phoneticPr fontId="15" type="noConversion"/>
  </si>
  <si>
    <t>남구 연일읍 원서길 239</t>
    <phoneticPr fontId="15" type="noConversion"/>
  </si>
  <si>
    <t>054-282-4777</t>
  </si>
  <si>
    <t>신양상사㈜</t>
    <phoneticPr fontId="15" type="noConversion"/>
  </si>
  <si>
    <t>244(2013.05.20)</t>
  </si>
  <si>
    <t>박도성</t>
    <phoneticPr fontId="15" type="noConversion"/>
  </si>
  <si>
    <t>남구 오천읍 문덕로 79번길 8</t>
    <phoneticPr fontId="15" type="noConversion"/>
  </si>
  <si>
    <t>054-292-1345</t>
  </si>
  <si>
    <t>245(2013.08.12)</t>
  </si>
  <si>
    <t>남구 대송면 운제로 531</t>
    <phoneticPr fontId="15" type="noConversion"/>
  </si>
  <si>
    <t>054-285-0278</t>
  </si>
  <si>
    <t>㈜에코그린웨이</t>
    <phoneticPr fontId="15" type="noConversion"/>
  </si>
  <si>
    <t>246(2013.08.23)</t>
  </si>
  <si>
    <t>김기식,황성모</t>
    <phoneticPr fontId="15" type="noConversion"/>
  </si>
  <si>
    <t>북구 장량로 32번길 54</t>
    <phoneticPr fontId="15" type="noConversion"/>
  </si>
  <si>
    <t>054-251-0980</t>
  </si>
  <si>
    <t>㈜서우</t>
    <phoneticPr fontId="15" type="noConversion"/>
  </si>
  <si>
    <t>247(2013.10.21)</t>
  </si>
  <si>
    <t>김승희</t>
    <phoneticPr fontId="15" type="noConversion"/>
  </si>
  <si>
    <t>남구 오천읍 문덕리 413-7</t>
    <phoneticPr fontId="15" type="noConversion"/>
  </si>
  <si>
    <t>054-292-4860</t>
  </si>
  <si>
    <t>㈜동강</t>
    <phoneticPr fontId="15" type="noConversion"/>
  </si>
  <si>
    <t>249(2013.10.24)</t>
  </si>
  <si>
    <t>최근식</t>
    <phoneticPr fontId="15" type="noConversion"/>
  </si>
  <si>
    <t>남구 대도동 10-6</t>
    <phoneticPr fontId="15" type="noConversion"/>
  </si>
  <si>
    <t>054-275-6446</t>
  </si>
  <si>
    <t>디에이치로지스㈜</t>
    <phoneticPr fontId="15" type="noConversion"/>
  </si>
  <si>
    <t>251(2014.07.29)</t>
  </si>
  <si>
    <t>최철우</t>
    <phoneticPr fontId="15" type="noConversion"/>
  </si>
  <si>
    <t>남구 대이로45번길 6-7</t>
    <phoneticPr fontId="15" type="noConversion"/>
  </si>
  <si>
    <t>054-275-0983</t>
  </si>
  <si>
    <t>㈜엠피이엔씨</t>
    <phoneticPr fontId="15" type="noConversion"/>
  </si>
  <si>
    <t>252(2014.08.22)</t>
  </si>
  <si>
    <t>금종호</t>
    <phoneticPr fontId="15" type="noConversion"/>
  </si>
  <si>
    <t>북구 대해로 19(죽도동)</t>
    <phoneticPr fontId="15" type="noConversion"/>
  </si>
  <si>
    <t>054-274-6300</t>
  </si>
  <si>
    <t>㈜대광티엔알</t>
    <phoneticPr fontId="15" type="noConversion"/>
  </si>
  <si>
    <t>253(2014.10.24)</t>
  </si>
  <si>
    <t>장두대</t>
    <phoneticPr fontId="15" type="noConversion"/>
  </si>
  <si>
    <t>남구 연일로 60(상도동)</t>
    <phoneticPr fontId="15" type="noConversion"/>
  </si>
  <si>
    <t>054-275-9400</t>
  </si>
  <si>
    <t>㈜삼우그린</t>
    <phoneticPr fontId="15" type="noConversion"/>
  </si>
  <si>
    <t>255(2015.01.07)</t>
    <phoneticPr fontId="15" type="noConversion"/>
  </si>
  <si>
    <t>이종석</t>
    <phoneticPr fontId="15" type="noConversion"/>
  </si>
  <si>
    <t>남구 대송면 홍계길80번길 24-14</t>
  </si>
  <si>
    <t>054-273-7377</t>
  </si>
  <si>
    <t>㈜시영</t>
    <phoneticPr fontId="15" type="noConversion"/>
  </si>
  <si>
    <t>257(2015.02.05)</t>
    <phoneticPr fontId="15" type="noConversion"/>
  </si>
  <si>
    <t>정현경</t>
    <phoneticPr fontId="15" type="noConversion"/>
  </si>
  <si>
    <t>남구 오천읍 정몽주로 789</t>
  </si>
  <si>
    <t>054-292-0004</t>
  </si>
  <si>
    <t>동혁환경</t>
    <phoneticPr fontId="15" type="noConversion"/>
  </si>
  <si>
    <t>258(2015.04.10)</t>
    <phoneticPr fontId="15" type="noConversion"/>
  </si>
  <si>
    <t>김진우</t>
    <phoneticPr fontId="15" type="noConversion"/>
  </si>
  <si>
    <t>북구 청하면 동해대로 2269</t>
  </si>
  <si>
    <t>㈜다한물류</t>
    <phoneticPr fontId="15" type="noConversion"/>
  </si>
  <si>
    <t>259(2015.06.01)</t>
    <phoneticPr fontId="15" type="noConversion"/>
  </si>
  <si>
    <t>박양원</t>
    <phoneticPr fontId="15" type="noConversion"/>
  </si>
  <si>
    <t xml:space="preserve">북구 성실로 66-40, 상가동 107호(장성동, 대방한양 상가) </t>
  </si>
  <si>
    <t>054-242-0888</t>
    <phoneticPr fontId="15" type="noConversion"/>
  </si>
  <si>
    <t>㈜현승개발</t>
    <phoneticPr fontId="15" type="noConversion"/>
  </si>
  <si>
    <t>260(2015.06.25)</t>
    <phoneticPr fontId="15" type="noConversion"/>
  </si>
  <si>
    <t>남구 효성로 93번길 22 (효자동)</t>
  </si>
  <si>
    <t xml:space="preserve">
054-278-6452</t>
    <phoneticPr fontId="15" type="noConversion"/>
  </si>
  <si>
    <t>거환특수㈜</t>
    <phoneticPr fontId="15" type="noConversion"/>
  </si>
  <si>
    <t>261(2015.09.04)</t>
    <phoneticPr fontId="15" type="noConversion"/>
  </si>
  <si>
    <t>김창환</t>
    <phoneticPr fontId="15" type="noConversion"/>
  </si>
  <si>
    <t>남구 오천읍 냉천로 396-3 지안청솔 101호</t>
  </si>
  <si>
    <t>054-293-9454</t>
    <phoneticPr fontId="15" type="noConversion"/>
  </si>
  <si>
    <t>덕산환경</t>
    <phoneticPr fontId="15" type="noConversion"/>
  </si>
  <si>
    <t>262(2015.09.14)</t>
    <phoneticPr fontId="15" type="noConversion"/>
  </si>
  <si>
    <t>남구 동해면 일월로160번길 9</t>
  </si>
  <si>
    <t>호윤환경</t>
    <phoneticPr fontId="15" type="noConversion"/>
  </si>
  <si>
    <t>263(2015.09.15)</t>
    <phoneticPr fontId="15" type="noConversion"/>
  </si>
  <si>
    <t>정봉길</t>
    <phoneticPr fontId="15" type="noConversion"/>
  </si>
  <si>
    <t>남구 해동로 121(해도동)</t>
  </si>
  <si>
    <t>054-251-1311</t>
    <phoneticPr fontId="15" type="noConversion"/>
  </si>
  <si>
    <t>㈜포원</t>
    <phoneticPr fontId="15" type="noConversion"/>
  </si>
  <si>
    <t>264(2015.09.16)</t>
    <phoneticPr fontId="15" type="noConversion"/>
  </si>
  <si>
    <t>조형석</t>
    <phoneticPr fontId="15" type="noConversion"/>
  </si>
  <si>
    <t>남구 포스코대로 437 (해도동)</t>
  </si>
  <si>
    <t>054-222-5693, 054-274-5700</t>
    <phoneticPr fontId="15" type="noConversion"/>
  </si>
  <si>
    <t>주식회사 태경개발</t>
    <phoneticPr fontId="15" type="noConversion"/>
  </si>
  <si>
    <t>265(2015.09.24)</t>
    <phoneticPr fontId="15" type="noConversion"/>
  </si>
  <si>
    <t>장태수</t>
    <phoneticPr fontId="15" type="noConversion"/>
  </si>
  <si>
    <t>남구 대송면 철강로 266</t>
  </si>
  <si>
    <t>054-282-2343</t>
    <phoneticPr fontId="15" type="noConversion"/>
  </si>
  <si>
    <t>한미환경</t>
    <phoneticPr fontId="15" type="noConversion"/>
  </si>
  <si>
    <t>266(2015.10.20)</t>
    <phoneticPr fontId="15" type="noConversion"/>
  </si>
  <si>
    <t>최정호</t>
    <phoneticPr fontId="15" type="noConversion"/>
  </si>
  <si>
    <t>남구 오천읍 하원로36번길 22, 3층</t>
  </si>
  <si>
    <t>㈜택한특수운송</t>
    <phoneticPr fontId="15" type="noConversion"/>
  </si>
  <si>
    <t>267(2015.10.28)</t>
    <phoneticPr fontId="15" type="noConversion"/>
  </si>
  <si>
    <t>이호구</t>
    <phoneticPr fontId="15" type="noConversion"/>
  </si>
  <si>
    <t>남구 오천읍 장기로 1545</t>
  </si>
  <si>
    <t>054-285-6613</t>
    <phoneticPr fontId="15" type="noConversion"/>
  </si>
  <si>
    <t>㈜우림환경</t>
    <phoneticPr fontId="15" type="noConversion"/>
  </si>
  <si>
    <t>269(2015.12.03)</t>
    <phoneticPr fontId="15" type="noConversion"/>
  </si>
  <si>
    <t>조현우</t>
    <phoneticPr fontId="15" type="noConversion"/>
  </si>
  <si>
    <t>남구 상공로6번길 55  영일만상가 126호</t>
  </si>
  <si>
    <t>㈜두루로지텍</t>
    <phoneticPr fontId="15" type="noConversion"/>
  </si>
  <si>
    <t>270(2015.12.07)</t>
    <phoneticPr fontId="15" type="noConversion"/>
  </si>
  <si>
    <t>한기득</t>
    <phoneticPr fontId="15" type="noConversion"/>
  </si>
  <si>
    <t>남구 철강로 492번길 44</t>
  </si>
  <si>
    <t>054-285-5566, 054-278-5813</t>
    <phoneticPr fontId="15" type="noConversion"/>
  </si>
  <si>
    <t>㈜효성로지텍</t>
    <phoneticPr fontId="15" type="noConversion"/>
  </si>
  <si>
    <t>271(2015.12.21)</t>
    <phoneticPr fontId="15" type="noConversion"/>
  </si>
  <si>
    <t>정해현</t>
    <phoneticPr fontId="15" type="noConversion"/>
  </si>
  <si>
    <t>북구 우미길 40, 204호 용흥쌍용아파트 상가(용흥동)</t>
  </si>
  <si>
    <t>054-232-1116</t>
    <phoneticPr fontId="15" type="noConversion"/>
  </si>
  <si>
    <t>필특수운송㈜</t>
    <phoneticPr fontId="15" type="noConversion"/>
  </si>
  <si>
    <t>273(2016.3.3)</t>
    <phoneticPr fontId="15" type="noConversion"/>
  </si>
  <si>
    <t>이호구,김지희</t>
    <phoneticPr fontId="15" type="noConversion"/>
  </si>
  <si>
    <t>054-285-6613</t>
  </si>
  <si>
    <t>㈜레스코</t>
    <phoneticPr fontId="15" type="noConversion"/>
  </si>
  <si>
    <t>274(2016.3.21)</t>
    <phoneticPr fontId="15" type="noConversion"/>
  </si>
  <si>
    <t>방신범</t>
    <phoneticPr fontId="15" type="noConversion"/>
  </si>
  <si>
    <t xml:space="preserve"> 남구 중앙로 62번길 4-1(해도동)</t>
  </si>
  <si>
    <t>054-283-7930</t>
    <phoneticPr fontId="15" type="noConversion"/>
  </si>
  <si>
    <t>㈜일송산업</t>
    <phoneticPr fontId="15" type="noConversion"/>
  </si>
  <si>
    <t>275(2016.4.21)</t>
    <phoneticPr fontId="15" type="noConversion"/>
  </si>
  <si>
    <t>박태종</t>
  </si>
  <si>
    <t>일송특수㈜</t>
  </si>
  <si>
    <t>276(2016.4.21)</t>
    <phoneticPr fontId="15" type="noConversion"/>
  </si>
  <si>
    <t>이호구</t>
  </si>
  <si>
    <t>㈜유원금속 포항지점</t>
  </si>
  <si>
    <t>277(2016.4.29)</t>
    <phoneticPr fontId="15" type="noConversion"/>
  </si>
  <si>
    <t>김형성</t>
  </si>
  <si>
    <t>남구 희망대로 659번길 49, 603호(대잠동, 동흥오피스텔)</t>
  </si>
  <si>
    <t>㈜대도</t>
  </si>
  <si>
    <t>278(2016.5.3)</t>
    <phoneticPr fontId="15" type="noConversion"/>
  </si>
  <si>
    <t>남구 대송면 남성안길 5</t>
  </si>
  <si>
    <t>㈜ 자현</t>
  </si>
  <si>
    <t>279(2016.5.10)</t>
    <phoneticPr fontId="15" type="noConversion"/>
  </si>
  <si>
    <t>홍미영</t>
  </si>
  <si>
    <t>북구 청하면 동해대로 2178</t>
  </si>
  <si>
    <t>054-255-7997</t>
    <phoneticPr fontId="15" type="noConversion"/>
  </si>
  <si>
    <t>280(2016.5.18)</t>
    <phoneticPr fontId="15" type="noConversion"/>
  </si>
  <si>
    <t>배성원</t>
  </si>
  <si>
    <t>남구 오천읍 원리 1401</t>
  </si>
  <si>
    <t>054-293-7737</t>
    <phoneticPr fontId="15" type="noConversion"/>
  </si>
  <si>
    <t>㈜대일폴리텍</t>
  </si>
  <si>
    <t>281(2016.6.2)</t>
    <phoneticPr fontId="15" type="noConversion"/>
  </si>
  <si>
    <t>이승율</t>
  </si>
  <si>
    <t>남구 희망대로 659번길 49, 303호(대잠동, 동흥오피스텔)</t>
  </si>
  <si>
    <t>㈜정평</t>
  </si>
  <si>
    <t>282(2016.6.14)</t>
    <phoneticPr fontId="15" type="noConversion"/>
  </si>
  <si>
    <t>이한규</t>
  </si>
  <si>
    <t>북구 중흥로 172번길 16, 3층</t>
  </si>
  <si>
    <t>283(2016.6.14)</t>
    <phoneticPr fontId="15" type="noConversion"/>
  </si>
  <si>
    <t>김형조</t>
  </si>
  <si>
    <t>북구 흥해읍 한동로 106번길 101</t>
  </si>
  <si>
    <t>054-742-1166</t>
    <phoneticPr fontId="15" type="noConversion"/>
  </si>
  <si>
    <t>㈜삼오개발</t>
  </si>
  <si>
    <t>284(2016.7.28)</t>
    <phoneticPr fontId="15" type="noConversion"/>
  </si>
  <si>
    <t>김다애</t>
  </si>
  <si>
    <t>북구 중앙상가길 64, 2층(상원동)</t>
  </si>
  <si>
    <t>054-248-6410</t>
    <phoneticPr fontId="15" type="noConversion"/>
  </si>
  <si>
    <t>성혜개발</t>
  </si>
  <si>
    <t>285(2016.9.2)</t>
    <phoneticPr fontId="15" type="noConversion"/>
  </si>
  <si>
    <t>이성엽</t>
  </si>
  <si>
    <t>남구 오천읍 냉천로 270번길 35-14</t>
  </si>
  <si>
    <t>에코환경</t>
  </si>
  <si>
    <t>286(2016.10.4)</t>
    <phoneticPr fontId="15" type="noConversion"/>
  </si>
  <si>
    <t>김귀남,최영식</t>
  </si>
  <si>
    <t>북구 기계면 기계로 97</t>
  </si>
  <si>
    <t>054-252-2670</t>
    <phoneticPr fontId="15" type="noConversion"/>
  </si>
  <si>
    <t>솔트환경</t>
  </si>
  <si>
    <t>287(2016.10.4)</t>
    <phoneticPr fontId="15" type="noConversion"/>
  </si>
  <si>
    <t>황재호</t>
  </si>
  <si>
    <t>북구 장성동 1259</t>
  </si>
  <si>
    <t>㈜통합물류</t>
  </si>
  <si>
    <t>288(2016.11.23)</t>
    <phoneticPr fontId="15" type="noConversion"/>
  </si>
  <si>
    <t>윤진현</t>
  </si>
  <si>
    <t>남구 섬안로 45번길 26(괴동동)</t>
  </si>
  <si>
    <t>054-285-1636</t>
    <phoneticPr fontId="15" type="noConversion"/>
  </si>
  <si>
    <t>㈜에스지로지스</t>
  </si>
  <si>
    <t>289(2016.12.1)</t>
    <phoneticPr fontId="15" type="noConversion"/>
  </si>
  <si>
    <t>임무성</t>
  </si>
  <si>
    <t>㈜유공개발</t>
    <phoneticPr fontId="15" type="noConversion"/>
  </si>
  <si>
    <t>1-F-1
(80.08.06)</t>
    <phoneticPr fontId="15" type="noConversion"/>
  </si>
  <si>
    <t>안흥일</t>
    <phoneticPr fontId="15" type="noConversion"/>
  </si>
  <si>
    <t>남구 송도동 435-28</t>
    <phoneticPr fontId="15" type="noConversion"/>
  </si>
  <si>
    <t>054-272-2829</t>
    <phoneticPr fontId="15" type="noConversion"/>
  </si>
  <si>
    <t>㈜원진환경</t>
    <phoneticPr fontId="15" type="noConversion"/>
  </si>
  <si>
    <t>1-F-2
(86.02.18)</t>
    <phoneticPr fontId="15" type="noConversion"/>
  </si>
  <si>
    <t>이준이</t>
    <phoneticPr fontId="15" type="noConversion"/>
  </si>
  <si>
    <t>북구 죽도동 675-20</t>
    <phoneticPr fontId="15" type="noConversion"/>
  </si>
  <si>
    <t>054-272-2635</t>
    <phoneticPr fontId="15" type="noConversion"/>
  </si>
  <si>
    <t>㈜삼호환경</t>
    <phoneticPr fontId="15" type="noConversion"/>
  </si>
  <si>
    <t>1-F-3
(83.09.01)</t>
    <phoneticPr fontId="15" type="noConversion"/>
  </si>
  <si>
    <t>유성백</t>
    <phoneticPr fontId="15" type="noConversion"/>
  </si>
  <si>
    <t>북구 죽도동 703-5</t>
    <phoneticPr fontId="15" type="noConversion"/>
  </si>
  <si>
    <t>054-273-5656</t>
    <phoneticPr fontId="15" type="noConversion"/>
  </si>
  <si>
    <t>삼익이엔씨(합)</t>
    <phoneticPr fontId="15" type="noConversion"/>
  </si>
  <si>
    <t>1-F-4
(84.04.20)</t>
    <phoneticPr fontId="15" type="noConversion"/>
  </si>
  <si>
    <t>김규영</t>
    <phoneticPr fontId="15" type="noConversion"/>
  </si>
  <si>
    <t>남구 대도동 627-1</t>
    <phoneticPr fontId="15" type="noConversion"/>
  </si>
  <si>
    <t>054-275-9806</t>
    <phoneticPr fontId="15" type="noConversion"/>
  </si>
  <si>
    <t>㈜금원기업</t>
    <phoneticPr fontId="15" type="noConversion"/>
  </si>
  <si>
    <t>1-F-5
(85.08.03)</t>
    <phoneticPr fontId="15" type="noConversion"/>
  </si>
  <si>
    <t>남구 대도동 19-18</t>
    <phoneticPr fontId="15" type="noConversion"/>
  </si>
  <si>
    <t>054-274-5641</t>
    <phoneticPr fontId="15" type="noConversion"/>
  </si>
  <si>
    <t>1-F-8
(88.02.20)</t>
    <phoneticPr fontId="15" type="noConversion"/>
  </si>
  <si>
    <t>남구 오천읍 용덕리 331-26</t>
    <phoneticPr fontId="15" type="noConversion"/>
  </si>
  <si>
    <t>054-291-9660</t>
    <phoneticPr fontId="15" type="noConversion"/>
  </si>
  <si>
    <t>㈜동해환경개발</t>
    <phoneticPr fontId="15" type="noConversion"/>
  </si>
  <si>
    <t>1-F-9
(89.10.14)</t>
    <phoneticPr fontId="15" type="noConversion"/>
  </si>
  <si>
    <t>김석진</t>
    <phoneticPr fontId="15" type="noConversion"/>
  </si>
  <si>
    <t>남구 연일읍 괴정리 176</t>
    <phoneticPr fontId="15" type="noConversion"/>
  </si>
  <si>
    <t>054-285-7230</t>
    <phoneticPr fontId="15" type="noConversion"/>
  </si>
  <si>
    <t>㈜영일환경</t>
    <phoneticPr fontId="15" type="noConversion"/>
  </si>
  <si>
    <t>1-F-10
(91.08.14)</t>
    <phoneticPr fontId="15" type="noConversion"/>
  </si>
  <si>
    <t>남정수</t>
    <phoneticPr fontId="15" type="noConversion"/>
  </si>
  <si>
    <t>북구 흥해읍 남성리 315-4</t>
    <phoneticPr fontId="15" type="noConversion"/>
  </si>
  <si>
    <t>054-261-1392</t>
    <phoneticPr fontId="15" type="noConversion"/>
  </si>
  <si>
    <t>㈜상명환경</t>
    <phoneticPr fontId="15" type="noConversion"/>
  </si>
  <si>
    <t>청1호
(01.05.07)</t>
    <phoneticPr fontId="15" type="noConversion"/>
  </si>
  <si>
    <t>김경기</t>
    <phoneticPr fontId="15" type="noConversion"/>
  </si>
  <si>
    <t>남구 대도동 120-9</t>
    <phoneticPr fontId="15" type="noConversion"/>
  </si>
  <si>
    <t>054-273-2000</t>
    <phoneticPr fontId="15" type="noConversion"/>
  </si>
  <si>
    <t>유창산업</t>
    <phoneticPr fontId="15" type="noConversion"/>
  </si>
  <si>
    <t>청2호
(01.05.07)</t>
    <phoneticPr fontId="15" type="noConversion"/>
  </si>
  <si>
    <t>황보성태</t>
    <phoneticPr fontId="15" type="noConversion"/>
  </si>
  <si>
    <t>남구 오천읍 구정리 494</t>
    <phoneticPr fontId="15" type="noConversion"/>
  </si>
  <si>
    <t>054-291-6144</t>
    <phoneticPr fontId="15" type="noConversion"/>
  </si>
  <si>
    <t>㈜삼양개발</t>
    <phoneticPr fontId="15" type="noConversion"/>
  </si>
  <si>
    <t>청3호
(01.05.07)</t>
    <phoneticPr fontId="15" type="noConversion"/>
  </si>
  <si>
    <t>진규홍</t>
    <phoneticPr fontId="15" type="noConversion"/>
  </si>
  <si>
    <t>남구 오천읍 문덕리 353-3</t>
    <phoneticPr fontId="15" type="noConversion"/>
  </si>
  <si>
    <t>054-283-7000</t>
    <phoneticPr fontId="15" type="noConversion"/>
  </si>
  <si>
    <t>청5호
(08.05.28)</t>
    <phoneticPr fontId="15" type="noConversion"/>
  </si>
  <si>
    <t>박동환</t>
    <phoneticPr fontId="15" type="noConversion"/>
  </si>
  <si>
    <t>북구 흥해읍 대련리 55</t>
    <phoneticPr fontId="15" type="noConversion"/>
  </si>
  <si>
    <t>054-262-0474</t>
    <phoneticPr fontId="15" type="noConversion"/>
  </si>
  <si>
    <t>신학산업㈜</t>
    <phoneticPr fontId="15" type="noConversion"/>
  </si>
  <si>
    <t>청12호
(10.11.12)</t>
    <phoneticPr fontId="15" type="noConversion"/>
  </si>
  <si>
    <t>이도원</t>
    <phoneticPr fontId="15" type="noConversion"/>
  </si>
  <si>
    <t>북구 신광면 냉수리 620-1</t>
    <phoneticPr fontId="15" type="noConversion"/>
  </si>
  <si>
    <t>054-251-0523</t>
    <phoneticPr fontId="15" type="noConversion"/>
  </si>
  <si>
    <t>BJ인터내셔널</t>
    <phoneticPr fontId="15" type="noConversion"/>
  </si>
  <si>
    <t>청31호
(11.11.23)</t>
    <phoneticPr fontId="15" type="noConversion"/>
  </si>
  <si>
    <t>이부재</t>
    <phoneticPr fontId="15" type="noConversion"/>
  </si>
  <si>
    <t>북구 창포동 478-1</t>
    <phoneticPr fontId="15" type="noConversion"/>
  </si>
  <si>
    <t>054-275-3977</t>
    <phoneticPr fontId="15" type="noConversion"/>
  </si>
  <si>
    <t>에코그린</t>
    <phoneticPr fontId="15" type="noConversion"/>
  </si>
  <si>
    <t>자3호
(16.11.21)</t>
    <phoneticPr fontId="15" type="noConversion"/>
  </si>
  <si>
    <t>유대현</t>
    <phoneticPr fontId="15" type="noConversion"/>
  </si>
  <si>
    <t>남구 대이로25,302호</t>
    <phoneticPr fontId="15" type="noConversion"/>
  </si>
  <si>
    <t>054-728-9290</t>
    <phoneticPr fontId="15" type="noConversion"/>
  </si>
  <si>
    <t>경주시계</t>
    <phoneticPr fontId="15" type="noConversion"/>
  </si>
  <si>
    <t>경주시</t>
    <phoneticPr fontId="15" type="noConversion"/>
  </si>
  <si>
    <t>우승환경</t>
  </si>
  <si>
    <t>03-02
(2003.07.27)</t>
  </si>
  <si>
    <t>백남희</t>
  </si>
  <si>
    <t>용담로 24-25, 우주타운상가 302호</t>
    <phoneticPr fontId="15" type="noConversion"/>
  </si>
  <si>
    <t>054-743-0440</t>
  </si>
  <si>
    <t>무릉환경</t>
  </si>
  <si>
    <t>4
(1995.1.10)</t>
  </si>
  <si>
    <t>문혜정</t>
  </si>
  <si>
    <t>안강읍 비화동길 9-48</t>
    <phoneticPr fontId="15" type="noConversion"/>
  </si>
  <si>
    <t>054-762-0752</t>
  </si>
  <si>
    <t>영남환경㈜</t>
  </si>
  <si>
    <t>2 
(1994.8.27)</t>
    <phoneticPr fontId="6" type="noConversion"/>
  </si>
  <si>
    <t>정미순</t>
  </si>
  <si>
    <t>원지길 32, 용황상가 A동 301호</t>
    <phoneticPr fontId="15" type="noConversion"/>
  </si>
  <si>
    <t>054-774-0192</t>
  </si>
  <si>
    <t>원천산업</t>
  </si>
  <si>
    <t>3
 (1994.8.27)</t>
    <phoneticPr fontId="6" type="noConversion"/>
  </si>
  <si>
    <t>권부창</t>
  </si>
  <si>
    <t>금성로 295</t>
    <phoneticPr fontId="15" type="noConversion"/>
  </si>
  <si>
    <t>054-772-1226</t>
  </si>
  <si>
    <t>대성실업</t>
  </si>
  <si>
    <t>03-01
(2003.06.27)</t>
  </si>
  <si>
    <t>박영조</t>
  </si>
  <si>
    <t>유림로5번길 151</t>
    <phoneticPr fontId="15" type="noConversion"/>
  </si>
  <si>
    <t>054-774-3764</t>
  </si>
  <si>
    <t>서라벌환경</t>
  </si>
  <si>
    <t>01-06
(2007.05.07)</t>
  </si>
  <si>
    <t>도민주</t>
  </si>
  <si>
    <t>천북면 갈곡성지길 50</t>
    <phoneticPr fontId="15" type="noConversion"/>
  </si>
  <si>
    <t>054-742-3537</t>
  </si>
  <si>
    <t>2012-1
(2012.01.16)</t>
  </si>
  <si>
    <t>이용욱</t>
  </si>
  <si>
    <t>충현로 68-2</t>
    <phoneticPr fontId="15" type="noConversion"/>
  </si>
  <si>
    <t>054-777-2545</t>
  </si>
  <si>
    <t>남부환경</t>
  </si>
  <si>
    <t>2011-1
(2011.03.30)</t>
  </si>
  <si>
    <t>최재혁</t>
  </si>
  <si>
    <t>황성동 273-16</t>
    <phoneticPr fontId="15" type="noConversion"/>
  </si>
  <si>
    <t>054-774-3555</t>
  </si>
  <si>
    <t>경주환경</t>
  </si>
  <si>
    <t>2011-4
(2011.11.04)</t>
  </si>
  <si>
    <t>천북면 모아동산길 349-6</t>
    <phoneticPr fontId="15" type="noConversion"/>
  </si>
  <si>
    <t>054-771-8487</t>
  </si>
  <si>
    <t>㈜청솔산업</t>
  </si>
  <si>
    <t>2011-3
(2011.09.23)</t>
  </si>
  <si>
    <t>손숙화</t>
  </si>
  <si>
    <t>승삼신리길 2(용강동)</t>
    <phoneticPr fontId="15" type="noConversion"/>
  </si>
  <si>
    <t>054-741-8895</t>
  </si>
  <si>
    <t>대경실업</t>
  </si>
  <si>
    <t>2011-2
(2011.07.26)</t>
  </si>
  <si>
    <t>서지인</t>
  </si>
  <si>
    <t>유림로33번길 10, 205호(황성동)</t>
    <phoneticPr fontId="15" type="noConversion"/>
  </si>
  <si>
    <t>054-762-7895</t>
  </si>
  <si>
    <t>덕산개발</t>
  </si>
  <si>
    <t>2014-1
(2014.06.25)</t>
  </si>
  <si>
    <t>박용환</t>
  </si>
  <si>
    <t>동천동 910-4 월성상가 나동 105호</t>
    <phoneticPr fontId="15" type="noConversion"/>
  </si>
  <si>
    <t>㈜흥광산업</t>
  </si>
  <si>
    <t>11
(01.4.6)</t>
  </si>
  <si>
    <t>이동철</t>
  </si>
  <si>
    <t>천북면 동산리 800-2</t>
  </si>
  <si>
    <t>054-774-2323</t>
  </si>
  <si>
    <t>㈜협신개발</t>
  </si>
  <si>
    <t>14
(01.10.10)</t>
  </si>
  <si>
    <t>신석진외1</t>
  </si>
  <si>
    <t>충효동 1506</t>
  </si>
  <si>
    <t>054-772-4236</t>
  </si>
  <si>
    <t>09-01
(09.4.2)</t>
  </si>
  <si>
    <t>최문환</t>
  </si>
  <si>
    <t>안강읍 두류리 419-1</t>
  </si>
  <si>
    <t>054-762-6224</t>
  </si>
  <si>
    <t>한국자원㈜</t>
  </si>
  <si>
    <t>09-02
(09.8.12)</t>
  </si>
  <si>
    <t>손승원</t>
  </si>
  <si>
    <t>강동면 왕신리 269</t>
  </si>
  <si>
    <t>054-762-0962</t>
  </si>
  <si>
    <t>이사금환경</t>
  </si>
  <si>
    <t>10-01
(10.4.29)</t>
  </si>
  <si>
    <t>전용길</t>
  </si>
  <si>
    <t>천북면 성지리 491-28</t>
  </si>
  <si>
    <t>거산개발</t>
  </si>
  <si>
    <t>1
(96.4.12)</t>
  </si>
  <si>
    <t>박명훈</t>
  </si>
  <si>
    <t>성동동 420-4</t>
  </si>
  <si>
    <t>054-748-0639</t>
  </si>
  <si>
    <t>종합환경</t>
  </si>
  <si>
    <t>2
(01.11.9)</t>
  </si>
  <si>
    <t>박종진</t>
  </si>
  <si>
    <t>천북면 신당리 719</t>
  </si>
  <si>
    <t>054-774-7748</t>
  </si>
  <si>
    <t>3
(02.1.9)</t>
  </si>
  <si>
    <t>안강읍 두류리419-1</t>
  </si>
  <si>
    <t>영남개발</t>
  </si>
  <si>
    <t>5
(05.2.16)</t>
  </si>
  <si>
    <t>조민재</t>
  </si>
  <si>
    <t>천북면 천강로 257-6(성지)</t>
  </si>
  <si>
    <t>054-742-1498</t>
  </si>
  <si>
    <t>㈜동진환경</t>
  </si>
  <si>
    <t>7
(06.4.10)</t>
  </si>
  <si>
    <t>천북면 동산리 861</t>
  </si>
  <si>
    <t>054-742-8572</t>
  </si>
  <si>
    <t>㈜미노텍</t>
  </si>
  <si>
    <t>8
(06.6.27)</t>
  </si>
  <si>
    <t>김대환</t>
  </si>
  <si>
    <t>강동면 호명안길 3-1</t>
  </si>
  <si>
    <t>054-763-3610</t>
  </si>
  <si>
    <t>형진개발</t>
  </si>
  <si>
    <t>9
(07.1.30)</t>
  </si>
  <si>
    <t>이상문</t>
  </si>
  <si>
    <t>성건동 640-5</t>
  </si>
  <si>
    <t>054-742-2506</t>
  </si>
  <si>
    <t>㈜다산물류</t>
  </si>
  <si>
    <t>10
(07.3.9)</t>
  </si>
  <si>
    <t>박문수</t>
  </si>
  <si>
    <t>안강읍 노당리46</t>
  </si>
  <si>
    <t>054-762-2333</t>
  </si>
  <si>
    <t>경주통운</t>
  </si>
  <si>
    <t>12
(07.7.9)</t>
  </si>
  <si>
    <t>주춘욱</t>
  </si>
  <si>
    <t>강동면 오금리 811-1</t>
  </si>
  <si>
    <t>054-743-9956</t>
  </si>
  <si>
    <t>16
(08.8.26)</t>
  </si>
  <si>
    <t>054-762-1967</t>
  </si>
  <si>
    <t>18
(09.3.26)</t>
  </si>
  <si>
    <t>장성</t>
  </si>
  <si>
    <t>내남면 덕천리 821</t>
  </si>
  <si>
    <t>054-749-0735</t>
  </si>
  <si>
    <t>(주)성호기업</t>
  </si>
  <si>
    <t>19
(09.5.4)</t>
  </si>
  <si>
    <t>손명익</t>
  </si>
  <si>
    <t>천묵면 오야리 12-22</t>
  </si>
  <si>
    <t>054-745-8880</t>
  </si>
  <si>
    <t>외동상사</t>
  </si>
  <si>
    <t>20
(09.6.26)</t>
  </si>
  <si>
    <t>서남규</t>
  </si>
  <si>
    <t>외동읍 입실리 1172-13</t>
  </si>
  <si>
    <t>054-741-8269</t>
  </si>
  <si>
    <t>㈜영운</t>
  </si>
  <si>
    <t>21
(09.7.21)</t>
  </si>
  <si>
    <t>김종선</t>
  </si>
  <si>
    <t>내남면 덕천리 872-7</t>
  </si>
  <si>
    <t>거북상회</t>
  </si>
  <si>
    <t>24
(09.12.8)</t>
  </si>
  <si>
    <t>주재홍</t>
  </si>
  <si>
    <t>외동읍 구어리 82-2</t>
  </si>
  <si>
    <t>경주건축자원</t>
  </si>
  <si>
    <t>26
(09.12.21)</t>
  </si>
  <si>
    <t>박순도</t>
  </si>
  <si>
    <t>강동면 모서리 285</t>
  </si>
  <si>
    <t>㈜명종산업</t>
  </si>
  <si>
    <t>27
(10.1.6)</t>
  </si>
  <si>
    <t>이순금</t>
  </si>
  <si>
    <t>안강읍 두류리 389-1</t>
  </si>
  <si>
    <t>054-338-6733</t>
  </si>
  <si>
    <t>우리상사</t>
  </si>
  <si>
    <t>28
(10.1.21)</t>
  </si>
  <si>
    <t>정활수</t>
  </si>
  <si>
    <t>황성동 871</t>
  </si>
  <si>
    <t>054-773-2137</t>
  </si>
  <si>
    <t>부강철재</t>
  </si>
  <si>
    <t>29
(10.1.22)</t>
  </si>
  <si>
    <t>권오환</t>
  </si>
  <si>
    <t>외동읍 냉천리 산83-1</t>
  </si>
  <si>
    <t>054-771-6001</t>
  </si>
  <si>
    <t>미래에너지㈜</t>
  </si>
  <si>
    <t>31
(10.5.27)</t>
  </si>
  <si>
    <t>김수철</t>
  </si>
  <si>
    <t>외동읍 제내리 645-1</t>
  </si>
  <si>
    <t>054-743-1505</t>
  </si>
  <si>
    <t>㈜신아로직스</t>
  </si>
  <si>
    <t>32
(10.6.30)</t>
  </si>
  <si>
    <t>이규수</t>
  </si>
  <si>
    <t>동천동 929-5</t>
  </si>
  <si>
    <t>054-777-1444</t>
  </si>
  <si>
    <t>웰스코리아㈜</t>
  </si>
  <si>
    <t>2011-01
(11.05.06)</t>
  </si>
  <si>
    <t>김일배</t>
  </si>
  <si>
    <t>외동읍 입실리 1172-4</t>
  </si>
  <si>
    <t>052-274-6831</t>
  </si>
  <si>
    <t>㈜일신산업</t>
  </si>
  <si>
    <t>2011-02
(11.05.06)</t>
  </si>
  <si>
    <t>김현식</t>
  </si>
  <si>
    <t>외동읍 문산리 748-1</t>
  </si>
  <si>
    <t>054-746-2754</t>
  </si>
  <si>
    <t>현승테크</t>
  </si>
  <si>
    <t>2011-03
(11.10.14)</t>
  </si>
  <si>
    <t>나윤택</t>
  </si>
  <si>
    <t xml:space="preserve">천북면 오야리 </t>
  </si>
  <si>
    <t>㈜클린에코텍</t>
  </si>
  <si>
    <t>2011-04
(11.11.07)</t>
  </si>
  <si>
    <t>최윤지</t>
  </si>
  <si>
    <t>안강읍 두류리 475</t>
  </si>
  <si>
    <t>054-763-7270</t>
  </si>
  <si>
    <t>2012-1
(12.01.30)</t>
  </si>
  <si>
    <t>손철락</t>
  </si>
  <si>
    <t>강동면 유금리 528</t>
  </si>
  <si>
    <t>054-761-5005</t>
  </si>
  <si>
    <t>2012-2
(12.03.05)</t>
  </si>
  <si>
    <t>공미경</t>
  </si>
  <si>
    <t>안강읍 안강리 88-24</t>
  </si>
  <si>
    <t>054-776-2428</t>
  </si>
  <si>
    <t>2012-4
(12.03.28)</t>
  </si>
  <si>
    <t>박대신</t>
  </si>
  <si>
    <t>안강읍 원정길 66</t>
  </si>
  <si>
    <t>태원상사</t>
  </si>
  <si>
    <t>2012-5
(12.04.06)</t>
  </si>
  <si>
    <t>홍선기</t>
  </si>
  <si>
    <t>외동읍 연안리 584</t>
  </si>
  <si>
    <t>054-773-3934</t>
  </si>
  <si>
    <t>강남개발</t>
  </si>
  <si>
    <t>2012-7
(12.05.25)</t>
  </si>
  <si>
    <t>양정로 214번길 12</t>
  </si>
  <si>
    <t>054-776-4595</t>
  </si>
  <si>
    <t>월드산업</t>
  </si>
  <si>
    <t>2012-8
(12.06.22)</t>
  </si>
  <si>
    <t>류낙현</t>
  </si>
  <si>
    <t>외동읍 구어리 366-1</t>
  </si>
  <si>
    <t>054-746-3640</t>
  </si>
  <si>
    <t>통일환경</t>
  </si>
  <si>
    <t>2012-9
(12.08.03)</t>
  </si>
  <si>
    <t>설재철</t>
  </si>
  <si>
    <t>054-748-6252</t>
  </si>
  <si>
    <t>㈜세영클린텍</t>
  </si>
  <si>
    <t>2012-11
(12.09.26)</t>
  </si>
  <si>
    <t>양창권</t>
  </si>
  <si>
    <t>천북면 천강로 90(동산)</t>
  </si>
  <si>
    <t>054-774-1617</t>
  </si>
  <si>
    <t>㈜성은엘에스</t>
  </si>
  <si>
    <t>2012-12
(12.10.12)</t>
  </si>
  <si>
    <t>강동면 비학로 132(단구)</t>
  </si>
  <si>
    <t>054-763-7088</t>
  </si>
  <si>
    <t>진흥산업㈜천북공장</t>
  </si>
  <si>
    <t>2012-14
(12.11.27)</t>
  </si>
  <si>
    <t>표승욱</t>
  </si>
  <si>
    <t>천북면 화산공단길 388-59</t>
  </si>
  <si>
    <t>054-742-0005</t>
  </si>
  <si>
    <t>한국환경자원</t>
  </si>
  <si>
    <t>2012-15
(12.12.27)</t>
  </si>
  <si>
    <t>정경석</t>
  </si>
  <si>
    <t>외동읍 모화리 560-1</t>
  </si>
  <si>
    <t>㈜영남스틸</t>
  </si>
  <si>
    <t>2013-03
(13.04.15)</t>
  </si>
  <si>
    <t>이종협</t>
  </si>
  <si>
    <t>천북면 오야리 산8-1</t>
  </si>
  <si>
    <t>054-762-3424</t>
  </si>
  <si>
    <t>보강종합자원</t>
  </si>
  <si>
    <t>2013-06
(13.05.23)</t>
  </si>
  <si>
    <t>서선보</t>
  </si>
  <si>
    <t>외동읍 문산리 652</t>
  </si>
  <si>
    <t>054-773-2091</t>
  </si>
  <si>
    <t>㈜일봉</t>
  </si>
  <si>
    <t>2013-07
(13.06.10)</t>
  </si>
  <si>
    <t>천북면 천북로 99(신당리)</t>
  </si>
  <si>
    <t>054-745-1232</t>
  </si>
  <si>
    <t>㈜모던</t>
  </si>
  <si>
    <t>2013-08
(13.07.30)</t>
  </si>
  <si>
    <t>김진철</t>
  </si>
  <si>
    <t>건천읍 대경로 3537(용명)</t>
  </si>
  <si>
    <t>054-753-7172</t>
  </si>
  <si>
    <t>담덕기업</t>
  </si>
  <si>
    <t>2013-09
(13.08.14)</t>
  </si>
  <si>
    <t>최상억</t>
  </si>
  <si>
    <t>양정로 327(용강동)</t>
  </si>
  <si>
    <t>054-746-0101</t>
  </si>
  <si>
    <t>외석철강</t>
  </si>
  <si>
    <t>2013-10
(13.09.03)</t>
  </si>
  <si>
    <t>변병덕</t>
  </si>
  <si>
    <t>외동읍 구어리 658-1</t>
  </si>
  <si>
    <t>054-777-6945</t>
  </si>
  <si>
    <t>㈜세양종합물류</t>
  </si>
  <si>
    <t>2013-11
(13.11.20)</t>
  </si>
  <si>
    <t>박세권</t>
  </si>
  <si>
    <t>㈜진영폴리텍</t>
  </si>
  <si>
    <t>2013-12
(13.12.23)</t>
  </si>
  <si>
    <t>정종화</t>
  </si>
  <si>
    <t>강동면 모서리 산59-1외1</t>
  </si>
  <si>
    <t>054-745-9903</t>
  </si>
  <si>
    <t>경주철강</t>
  </si>
  <si>
    <t>2014-02
(14.01.24)</t>
  </si>
  <si>
    <t>오종국</t>
  </si>
  <si>
    <t>천북면 천북로 170</t>
  </si>
  <si>
    <t>054-741-6452</t>
  </si>
  <si>
    <t>삼하스틸</t>
  </si>
  <si>
    <t>2014-03
(14.02.20)</t>
  </si>
  <si>
    <t>이대천</t>
  </si>
  <si>
    <t>외동읍 구어2길 59</t>
  </si>
  <si>
    <t>054-748-8116</t>
  </si>
  <si>
    <t>세정리사이클링㈜</t>
  </si>
  <si>
    <t>2014-04
(14.02.20)</t>
  </si>
  <si>
    <t>최유복</t>
  </si>
  <si>
    <t>외동읍 아기봉길 108</t>
  </si>
  <si>
    <t>부성철강</t>
  </si>
  <si>
    <t>2014-05
(14.03.25)</t>
  </si>
  <si>
    <t>박순석</t>
  </si>
  <si>
    <t>와산2길 62(효현동)</t>
  </si>
  <si>
    <t>054-749-8100</t>
  </si>
  <si>
    <t>정광</t>
  </si>
  <si>
    <t>2014-06
(14.04.28)</t>
  </si>
  <si>
    <t>허철용</t>
  </si>
  <si>
    <t>동문로 14,성동프리텔 A동319호</t>
  </si>
  <si>
    <t>054-741-8212</t>
  </si>
  <si>
    <t>2014-07
(14.04.30)</t>
  </si>
  <si>
    <t>이규영</t>
  </si>
  <si>
    <t>현곡면 라원리 1276</t>
  </si>
  <si>
    <t>054-772-9713</t>
  </si>
  <si>
    <t>세은종합철재</t>
  </si>
  <si>
    <t>2014-09
(14.06.03)</t>
  </si>
  <si>
    <t>윤주미</t>
  </si>
  <si>
    <t>외동읍 문구로 45-5</t>
  </si>
  <si>
    <t>054-773-7266</t>
  </si>
  <si>
    <t>㈜에코로직스</t>
  </si>
  <si>
    <t>2014-10
(14.06.16)</t>
  </si>
  <si>
    <t>이은실</t>
  </si>
  <si>
    <t>054-773-7900</t>
  </si>
  <si>
    <t>우진자원</t>
  </si>
  <si>
    <t>2014-11
(14.07.15)</t>
  </si>
  <si>
    <t>송재호</t>
  </si>
  <si>
    <t>천북면 모아동산길 102</t>
  </si>
  <si>
    <t>054-772-1880</t>
  </si>
  <si>
    <t>봉덕환경자원</t>
  </si>
  <si>
    <t>2014-12
(14.10.08)</t>
  </si>
  <si>
    <t>이말택</t>
  </si>
  <si>
    <t>현곡면 섭들1길 13</t>
  </si>
  <si>
    <t>054-740-5785</t>
  </si>
  <si>
    <t>동방자원</t>
  </si>
  <si>
    <t>2014-13
(14.12.24)</t>
  </si>
  <si>
    <t>054-773-0980</t>
  </si>
  <si>
    <t>㈜에코엠텍</t>
  </si>
  <si>
    <t>2014-14
(14.11.13)</t>
  </si>
  <si>
    <t>이근락</t>
  </si>
  <si>
    <t>강동면 오금큰길 349-41</t>
  </si>
  <si>
    <t>054-761-2997</t>
  </si>
  <si>
    <t>입실자원</t>
  </si>
  <si>
    <t>2015-01
(15.01.28)</t>
  </si>
  <si>
    <t>박장청</t>
  </si>
  <si>
    <t>외동읍 아기봉길 112</t>
  </si>
  <si>
    <t>054-771-9820</t>
  </si>
  <si>
    <t>㈜부강기업물류</t>
  </si>
  <si>
    <t>2015-03
(15.02.27)</t>
  </si>
  <si>
    <t>외동읍 산업로 2476-10</t>
  </si>
  <si>
    <t>054-777-6277</t>
  </si>
  <si>
    <t>㈜상일</t>
  </si>
  <si>
    <t>2015-04
(13.10.24)</t>
  </si>
  <si>
    <t>조용병</t>
  </si>
  <si>
    <t>강동면 강동산단로1길 116</t>
  </si>
  <si>
    <t>054-286-6641</t>
  </si>
  <si>
    <t>㈜대형로지스</t>
  </si>
  <si>
    <t>2015-05
(14.12.30)</t>
  </si>
  <si>
    <t>이규용</t>
  </si>
  <si>
    <t>강동면 산업로 5670-29</t>
  </si>
  <si>
    <t>054-762-1253</t>
  </si>
  <si>
    <t>㈜진</t>
  </si>
  <si>
    <t>2015-06
(15.08.10)</t>
  </si>
  <si>
    <t>김필구</t>
  </si>
  <si>
    <t>강동면 오금큰길 349-17</t>
  </si>
  <si>
    <t>054-761-2994</t>
  </si>
  <si>
    <t>㈜엠디</t>
  </si>
  <si>
    <t>2015-07
(15.09.23)</t>
  </si>
  <si>
    <t>김대호</t>
  </si>
  <si>
    <t>산업로 4484(용강동)</t>
  </si>
  <si>
    <t>㈜피엔크린</t>
  </si>
  <si>
    <t>2016-01
(16.05.26)</t>
  </si>
  <si>
    <t>한명자</t>
  </si>
  <si>
    <t>강동면 강동산단로 96</t>
  </si>
  <si>
    <t>054-763-9956</t>
  </si>
  <si>
    <t>㈜천명물류</t>
  </si>
  <si>
    <t>2016-02
(16.09.29)</t>
  </si>
  <si>
    <t>이선희</t>
  </si>
  <si>
    <t>천북면 신당리 744</t>
  </si>
  <si>
    <t>㈜신아</t>
  </si>
  <si>
    <t>2016-03
(16.11.10)</t>
  </si>
  <si>
    <t>이호준</t>
  </si>
  <si>
    <t>054-762-7088</t>
  </si>
  <si>
    <t>김천시계</t>
    <phoneticPr fontId="15" type="noConversion"/>
  </si>
  <si>
    <t>김천시</t>
  </si>
  <si>
    <t>진흥환경</t>
  </si>
  <si>
    <t>5060000-35-2005-00003
(2009.12.14)</t>
  </si>
  <si>
    <t>정희락</t>
  </si>
  <si>
    <t xml:space="preserve">아포읍 송천리 630-2번지 </t>
  </si>
  <si>
    <t>054-437-5551</t>
  </si>
  <si>
    <t>기산환경</t>
  </si>
  <si>
    <t>5060000-35-2008-00006
(2004.04.29)</t>
  </si>
  <si>
    <t>김향숙</t>
  </si>
  <si>
    <t xml:space="preserve">대광동 619번지 </t>
  </si>
  <si>
    <t>부곡환경자원</t>
  </si>
  <si>
    <t>5060000-35-2008-00009
2008.01.23)</t>
  </si>
  <si>
    <t>김두일</t>
  </si>
  <si>
    <t xml:space="preserve">대광동 801번지 </t>
  </si>
  <si>
    <t>054-433-7683</t>
  </si>
  <si>
    <t>김천유지</t>
  </si>
  <si>
    <t>5060000-35-2009-00002
(2009.03.17)</t>
  </si>
  <si>
    <t>임무만</t>
  </si>
  <si>
    <t>교동 코아루@ 104/1305</t>
  </si>
  <si>
    <t>자원뱅크</t>
  </si>
  <si>
    <t>5060000-35-2011-00006
(2011.12.01)</t>
  </si>
  <si>
    <t>장인숙</t>
  </si>
  <si>
    <t xml:space="preserve">덕곡동 651번지 </t>
  </si>
  <si>
    <t>054-435-7200</t>
  </si>
  <si>
    <t>(주)세명산업</t>
  </si>
  <si>
    <t>5060000-35-2012-00007
(2012.0319)</t>
  </si>
  <si>
    <t>윤세일</t>
  </si>
  <si>
    <t>고래실2길 7, 가동 302호 (부곡동)</t>
  </si>
  <si>
    <t>득영자원</t>
  </si>
  <si>
    <t>5060000-35-2012-00010
(2012.06.19)</t>
  </si>
  <si>
    <t xml:space="preserve">양천동 899-3번지 </t>
  </si>
  <si>
    <t>숙기수지</t>
  </si>
  <si>
    <t>5060000-35-2014-00015
(2014.07.03)</t>
  </si>
  <si>
    <t>정선숙</t>
  </si>
  <si>
    <t>남면 농남로 912-3</t>
  </si>
  <si>
    <t>새마을환경</t>
  </si>
  <si>
    <t>5060000-35-2014-00022
(2014.10.07)</t>
  </si>
  <si>
    <t>백진현</t>
  </si>
  <si>
    <t>남면 농남로 1089, 2층</t>
  </si>
  <si>
    <t>억대상사</t>
  </si>
  <si>
    <t>5060000-35-2014-00027
(2014.12.05)</t>
  </si>
  <si>
    <t>김진구</t>
  </si>
  <si>
    <t>매목길 259 (응명동)</t>
  </si>
  <si>
    <t>명품자원</t>
  </si>
  <si>
    <t>5060000-35-2014-00029
(2014.12.05)</t>
  </si>
  <si>
    <t>이상길</t>
  </si>
  <si>
    <t>봉산면 봉산1로 213</t>
  </si>
  <si>
    <t>054-439-0093</t>
  </si>
  <si>
    <t>덕천자원</t>
  </si>
  <si>
    <t>5060000-35-2015-00001</t>
  </si>
  <si>
    <t>이연식</t>
  </si>
  <si>
    <t>5060000-35-2015-00012</t>
  </si>
  <si>
    <t>하로길 96 (양천동)</t>
    <phoneticPr fontId="15" type="noConversion"/>
  </si>
  <si>
    <t>054-433-2221</t>
  </si>
  <si>
    <t>대운환경</t>
  </si>
  <si>
    <t>5060000-35-2015-00014</t>
  </si>
  <si>
    <t>박주태</t>
  </si>
  <si>
    <t>마잠호동옛길 57-5 (지좌동)</t>
  </si>
  <si>
    <t>054-435-8264</t>
  </si>
  <si>
    <t>씨티상사</t>
  </si>
  <si>
    <t>5060000-35-2015-00015</t>
  </si>
  <si>
    <t>이동섭</t>
  </si>
  <si>
    <t>강각골2길 5 (부곡동)</t>
  </si>
  <si>
    <t>054-433-4805</t>
  </si>
  <si>
    <t>(주)삼지엔지니어링</t>
  </si>
  <si>
    <t>5060000-35-2015-00018</t>
  </si>
  <si>
    <t>고창영</t>
  </si>
  <si>
    <t>남면 농남로 976</t>
  </si>
  <si>
    <t>(주)그린리싸이텍</t>
  </si>
  <si>
    <t>5060000-35-2015-00020</t>
  </si>
  <si>
    <t>이동문</t>
  </si>
  <si>
    <t>감천면 금감로 1222-11</t>
  </si>
  <si>
    <t>성경환경</t>
  </si>
  <si>
    <t>5060000-35-2015-00021</t>
  </si>
  <si>
    <t>이병노</t>
  </si>
  <si>
    <t>농소면 농남로 412</t>
  </si>
  <si>
    <t>054-436-7747</t>
  </si>
  <si>
    <t>태흥로지스틱</t>
  </si>
  <si>
    <t>5060000-35-2006-00003
(1999.12.16)</t>
  </si>
  <si>
    <t>신경화</t>
  </si>
  <si>
    <t>김천시 응명동 300-2</t>
  </si>
  <si>
    <t>054-455-7257</t>
  </si>
  <si>
    <t>5060000-35-2009-00011
(2009.12.14)</t>
  </si>
  <si>
    <t>녹색자원</t>
  </si>
  <si>
    <t>5060000-35-2010-00002
(2010.07.14)</t>
  </si>
  <si>
    <t>박재천</t>
  </si>
  <si>
    <t xml:space="preserve">신음동 51번지 </t>
  </si>
  <si>
    <t>청운환경</t>
  </si>
  <si>
    <t>5060000-35-2010-00004
(2011.06.03)</t>
  </si>
  <si>
    <t>정효기</t>
  </si>
  <si>
    <t xml:space="preserve">봉산면 인의리 815번지 </t>
  </si>
  <si>
    <t>054-432-5900</t>
  </si>
  <si>
    <t>조흥산업(주)</t>
  </si>
  <si>
    <t>5060000-35-2011-00002
(2011.04.04)</t>
  </si>
  <si>
    <t>신용규</t>
  </si>
  <si>
    <t xml:space="preserve">남면 월명리 813번지 </t>
  </si>
  <si>
    <t>054-431-8112</t>
  </si>
  <si>
    <t>온누리환경</t>
  </si>
  <si>
    <t>5060000-35-2013-00017
(1999.12.16)</t>
  </si>
  <si>
    <t>김종규</t>
  </si>
  <si>
    <t>대항면 대룡리 852-1</t>
  </si>
  <si>
    <t>5060000-35-2014-00018
(2014.08.05)</t>
  </si>
  <si>
    <t xml:space="preserve"> 매목길 259 (응명동)</t>
  </si>
  <si>
    <t>㈜윤진테크</t>
  </si>
  <si>
    <t>5060000-35-2014-00021
(2014.09.24)</t>
  </si>
  <si>
    <t>이상진</t>
  </si>
  <si>
    <t>감문면 대양3길 80</t>
  </si>
  <si>
    <t>054-432-6175</t>
  </si>
  <si>
    <t>조마퇴비</t>
  </si>
  <si>
    <t>5060000-35-2014-00025
(2014.11.11)</t>
  </si>
  <si>
    <t>안상욱</t>
  </si>
  <si>
    <t xml:space="preserve">개령면 광천리 1185번지 </t>
  </si>
  <si>
    <t>5060000-35-2015-00002</t>
  </si>
  <si>
    <t>농공단지길 20-4 (신음동)</t>
  </si>
  <si>
    <t>5060000-35-2015-00005</t>
  </si>
  <si>
    <t>박보경</t>
  </si>
  <si>
    <t>남면 주천로 1501-6</t>
  </si>
  <si>
    <t>영남환경</t>
  </si>
  <si>
    <t>5060000-35-2014-00008
(2014.06.23)</t>
  </si>
  <si>
    <t>여환균</t>
  </si>
  <si>
    <t>지좌길 11, 나동 105호 (지좌동, 무궁화아파트)</t>
  </si>
  <si>
    <t>054-435-8488</t>
  </si>
  <si>
    <t>이명희</t>
  </si>
  <si>
    <t>아포읍 국사리 51-9</t>
  </si>
  <si>
    <t>정화환경</t>
  </si>
  <si>
    <t>5060000-35-2008-00003
(1999.12.16)</t>
  </si>
  <si>
    <t xml:space="preserve">응명동 1012-1번지 </t>
  </si>
  <si>
    <t>안동시계</t>
    <phoneticPr fontId="15" type="noConversion"/>
  </si>
  <si>
    <t>안동시</t>
  </si>
  <si>
    <t>동방환경산업㈜</t>
  </si>
  <si>
    <t>1996-03
1994.09.08</t>
    <phoneticPr fontId="15" type="noConversion"/>
  </si>
  <si>
    <t>김도현</t>
  </si>
  <si>
    <t>앙실로 333(수하동)</t>
  </si>
  <si>
    <t>054-859-7979</t>
  </si>
  <si>
    <t>우방환경산업㈜</t>
  </si>
  <si>
    <t>1995-05
1994.04.29</t>
    <phoneticPr fontId="15" type="noConversion"/>
  </si>
  <si>
    <t>말구리3길18(태화동)</t>
  </si>
  <si>
    <t>054-853-3508</t>
  </si>
  <si>
    <t>㈜유림환경산업</t>
  </si>
  <si>
    <t>2002-02
2002.3.5</t>
    <phoneticPr fontId="15" type="noConversion"/>
  </si>
  <si>
    <t>안종수</t>
  </si>
  <si>
    <t>전거리8길39(용상동)</t>
  </si>
  <si>
    <t>054-841-6382</t>
  </si>
  <si>
    <t>명성환경산업</t>
  </si>
  <si>
    <t>2004-03
2004.06.16</t>
    <phoneticPr fontId="15" type="noConversion"/>
  </si>
  <si>
    <t>박병대</t>
  </si>
  <si>
    <t>중앙로 87-2(동문동)</t>
  </si>
  <si>
    <t>054-854-0218</t>
  </si>
  <si>
    <t>㈜대성환경산업</t>
  </si>
  <si>
    <t>2004-02
2004.06.02</t>
    <phoneticPr fontId="15" type="noConversion"/>
  </si>
  <si>
    <t>박계남</t>
  </si>
  <si>
    <t>전거리2길25(용상동)</t>
  </si>
  <si>
    <t>054-823-0455</t>
  </si>
  <si>
    <t>㈜동명</t>
  </si>
  <si>
    <t>2005-01
2005.03.10</t>
    <phoneticPr fontId="15" type="noConversion"/>
  </si>
  <si>
    <t>김종진외</t>
  </si>
  <si>
    <t>길주길 101-90(용상동)</t>
  </si>
  <si>
    <t>054-823-9400</t>
  </si>
  <si>
    <t>㈜일성환경</t>
  </si>
  <si>
    <t>2005-03
2005.08.24</t>
    <phoneticPr fontId="15" type="noConversion"/>
  </si>
  <si>
    <t>강영섭</t>
  </si>
  <si>
    <t>전거리2길 25(용상동)</t>
  </si>
  <si>
    <t>내츄럴피드라인</t>
  </si>
  <si>
    <t>2009-01
2009.10.21</t>
    <phoneticPr fontId="15" type="noConversion"/>
  </si>
  <si>
    <t>고용관</t>
  </si>
  <si>
    <t>풍산읍 유곡길 113-18</t>
  </si>
  <si>
    <t>054-852-3060</t>
  </si>
  <si>
    <t>제일상회</t>
  </si>
  <si>
    <t>2009-03
2009.12.28</t>
    <phoneticPr fontId="15" type="noConversion"/>
  </si>
  <si>
    <t>김재일</t>
  </si>
  <si>
    <t>북후면 산약길 467-1</t>
  </si>
  <si>
    <t>㈜의담환경</t>
  </si>
  <si>
    <t>2013-02
2013.04.08</t>
    <phoneticPr fontId="15" type="noConversion"/>
  </si>
  <si>
    <t>권오탁</t>
  </si>
  <si>
    <t>태화3길 10-7(태화동)</t>
  </si>
  <si>
    <t>054-842-1188</t>
  </si>
  <si>
    <t>에코클린워터㈜</t>
  </si>
  <si>
    <t>2013-01
2013.04.05</t>
    <phoneticPr fontId="15" type="noConversion"/>
  </si>
  <si>
    <t>이점우</t>
  </si>
  <si>
    <t>와룡면 퇴계로 972</t>
  </si>
  <si>
    <t>구미시계</t>
    <phoneticPr fontId="15" type="noConversion"/>
  </si>
  <si>
    <t>구미시</t>
  </si>
  <si>
    <t>㈜태흥환경개발</t>
  </si>
  <si>
    <t>6(03-06-05)
(15-08-31)</t>
    <phoneticPr fontId="15" type="noConversion"/>
  </si>
  <si>
    <t>정재열</t>
  </si>
  <si>
    <t>장천면 신장리 626-5</t>
  </si>
  <si>
    <t>054-472-2288</t>
  </si>
  <si>
    <t>주은산업㈜</t>
  </si>
  <si>
    <t>7(05.06.24)
13(03.0414)</t>
    <phoneticPr fontId="15" type="noConversion"/>
  </si>
  <si>
    <t>도세호</t>
  </si>
  <si>
    <t>산동면 적림리 482-17</t>
  </si>
  <si>
    <t>054-474-5063</t>
  </si>
  <si>
    <t>대산환경㈜</t>
  </si>
  <si>
    <t>4(97.05.12)</t>
  </si>
  <si>
    <t>황희웅</t>
  </si>
  <si>
    <t>신평동 361-13 2F</t>
  </si>
  <si>
    <t>054-472-2211</t>
  </si>
  <si>
    <t>㈜대화티엔에스</t>
  </si>
  <si>
    <t>14(08.08.28)</t>
  </si>
  <si>
    <t>엄재경</t>
  </si>
  <si>
    <t>장천면 상장리 672-6</t>
  </si>
  <si>
    <t>054-473-7557</t>
  </si>
  <si>
    <t>(주)구미환경</t>
  </si>
  <si>
    <t>1(94.04.06)</t>
  </si>
  <si>
    <t>강신석</t>
  </si>
  <si>
    <t>형곡동314-13</t>
  </si>
  <si>
    <t>054-456-1617</t>
  </si>
  <si>
    <t>경안환경</t>
  </si>
  <si>
    <t>9(01.12.29)</t>
  </si>
  <si>
    <t>유대연</t>
  </si>
  <si>
    <t>산동면 성수리 140</t>
  </si>
  <si>
    <t>054-458-5468</t>
  </si>
  <si>
    <t>한국이앤알</t>
  </si>
  <si>
    <t>23(05.09.29)</t>
  </si>
  <si>
    <t>박희관</t>
  </si>
  <si>
    <t>임수동 92-9공구상가 4동 319호</t>
  </si>
  <si>
    <t>054-471-8087</t>
  </si>
  <si>
    <t>에버크린</t>
  </si>
  <si>
    <t>24(06.01.05)</t>
  </si>
  <si>
    <t>김동근</t>
  </si>
  <si>
    <t>임수동 92-9공구상가 4동 211호</t>
  </si>
  <si>
    <t>054-471-1960</t>
  </si>
  <si>
    <t>25(06.05.30)</t>
  </si>
  <si>
    <t>이엽</t>
  </si>
  <si>
    <t>임수동 92-9</t>
  </si>
  <si>
    <t>054-479-6277</t>
  </si>
  <si>
    <t>26(06.05.30)</t>
  </si>
  <si>
    <t>이종섭</t>
  </si>
  <si>
    <t>구평동 466-5 문화빌 102호</t>
  </si>
  <si>
    <t>054-474-1723</t>
  </si>
  <si>
    <t>(주)진영이앤아이</t>
  </si>
  <si>
    <t>30(06.08.11)</t>
  </si>
  <si>
    <t>엄효길</t>
  </si>
  <si>
    <t>산동면 첨단기업1로 17 206-1(구미전자정보기술원 혁신관)</t>
    <phoneticPr fontId="6" type="noConversion"/>
  </si>
  <si>
    <t>054-474-2270</t>
  </si>
  <si>
    <t>대운자원환경</t>
  </si>
  <si>
    <t>44(08.09.25)</t>
  </si>
  <si>
    <t>김만진</t>
  </si>
  <si>
    <t>고아읍 대망리 767-1</t>
  </si>
  <si>
    <t>054-482-9111</t>
  </si>
  <si>
    <t>㈜영진종합물류</t>
  </si>
  <si>
    <t>49(09.05.21)</t>
  </si>
  <si>
    <t>김태성</t>
  </si>
  <si>
    <t>오태동 155-5</t>
  </si>
  <si>
    <t>054-462-2991</t>
  </si>
  <si>
    <t>21(05.04.22)</t>
  </si>
  <si>
    <t>이준태</t>
  </si>
  <si>
    <t>고아읍 관심리 726-1</t>
  </si>
  <si>
    <t>054-482-4066</t>
  </si>
  <si>
    <t>㈜풍진</t>
  </si>
  <si>
    <t>201300003
(13.01.29)</t>
  </si>
  <si>
    <t>장천면 장천상림3길 77-7</t>
  </si>
  <si>
    <t>054-476-0560</t>
  </si>
  <si>
    <t>신성토건㈜</t>
  </si>
  <si>
    <t>4(07.6.18)</t>
  </si>
  <si>
    <t>봉곡동430-8</t>
  </si>
  <si>
    <t>054-456-5697</t>
  </si>
  <si>
    <t>형통건설(주)</t>
  </si>
  <si>
    <t>2(01.06.18)</t>
  </si>
  <si>
    <t>봉곡동 430-8</t>
  </si>
  <si>
    <t>054-455-7705</t>
  </si>
  <si>
    <t>자연환경</t>
  </si>
  <si>
    <t>27(07.09.10)</t>
  </si>
  <si>
    <t>구대규</t>
  </si>
  <si>
    <t>송정동 447-15</t>
  </si>
  <si>
    <t>054-456-8274</t>
  </si>
  <si>
    <t>앞선환경</t>
  </si>
  <si>
    <t>61(13.01.29)</t>
  </si>
  <si>
    <t>윤경준</t>
  </si>
  <si>
    <t>인동16길 44</t>
  </si>
  <si>
    <t>054-474-8077</t>
  </si>
  <si>
    <t>㈜대형상회</t>
  </si>
  <si>
    <t>201300027
(2013.07.11)</t>
  </si>
  <si>
    <t>이윤재</t>
  </si>
  <si>
    <t>임수동 269-1</t>
  </si>
  <si>
    <t>054-473-1518</t>
  </si>
  <si>
    <t>(주)모드멘</t>
  </si>
  <si>
    <t>15(15.05.01)</t>
  </si>
  <si>
    <t>박무웅</t>
  </si>
  <si>
    <t>3공단3로 46-79 (시미동)</t>
  </si>
  <si>
    <t>054-473-1116</t>
  </si>
  <si>
    <t>(주)조현</t>
  </si>
  <si>
    <t>16(14.12.18)</t>
  </si>
  <si>
    <t>장천면 장군로 216-45</t>
  </si>
  <si>
    <t>054-472-0512</t>
  </si>
  <si>
    <t>건화상사</t>
  </si>
  <si>
    <t>21(00.11.03)
23(00.11.27)</t>
    <phoneticPr fontId="6" type="noConversion"/>
  </si>
  <si>
    <t>박순예</t>
  </si>
  <si>
    <t>왕산로5길 14-7 (임은동)</t>
  </si>
  <si>
    <t>054-465-4151</t>
  </si>
  <si>
    <t>정토건설㈜</t>
  </si>
  <si>
    <t>4(01.06.18)</t>
  </si>
  <si>
    <t>김의석</t>
  </si>
  <si>
    <t>송선로 359(선기동)</t>
  </si>
  <si>
    <t>054-456-5479</t>
  </si>
  <si>
    <t>케이엠그린
산업(주)</t>
  </si>
  <si>
    <t>17(15.06.25)</t>
  </si>
  <si>
    <t>박현윤</t>
  </si>
  <si>
    <t xml:space="preserve">산동면 백현리 산 192-10번지 </t>
  </si>
  <si>
    <t>054-476-1620</t>
  </si>
  <si>
    <t>에스디환경㈜</t>
  </si>
  <si>
    <t>53(11.08.24)
58(11.06.12)</t>
    <phoneticPr fontId="6" type="noConversion"/>
  </si>
  <si>
    <t>정영환</t>
  </si>
  <si>
    <t>산호대로29길 7-15</t>
  </si>
  <si>
    <t>054-476-8923</t>
  </si>
  <si>
    <t>유성환경산업(주)</t>
  </si>
  <si>
    <t>5(05.01.06)</t>
  </si>
  <si>
    <t>선산읍 남문로6길 17</t>
  </si>
  <si>
    <t>054-481-9777</t>
  </si>
  <si>
    <t>(주)동특</t>
  </si>
  <si>
    <t>51(07.11.28)</t>
  </si>
  <si>
    <t>윤강훈</t>
  </si>
  <si>
    <t>낙동강변로 61 (오태동)</t>
  </si>
  <si>
    <t>054-465-0764</t>
  </si>
  <si>
    <t>㈜팔팔로지스</t>
  </si>
  <si>
    <t>6(16.04.11)</t>
  </si>
  <si>
    <t>권순녀</t>
  </si>
  <si>
    <t xml:space="preserve"> 임은길 64 (임은동)</t>
  </si>
  <si>
    <t>054-465-6666</t>
  </si>
  <si>
    <t xml:space="preserve">11(16.06.09) </t>
  </si>
  <si>
    <t>고영득</t>
  </si>
  <si>
    <t>지신1길 40(지산동)</t>
  </si>
  <si>
    <t>금오환경</t>
  </si>
  <si>
    <t>1(16.01.25)</t>
  </si>
  <si>
    <t>김양자</t>
  </si>
  <si>
    <t>고아읍 선산대로 534</t>
  </si>
  <si>
    <t>054-456-0090</t>
  </si>
  <si>
    <t>범성환경</t>
  </si>
  <si>
    <t xml:space="preserve">8(16.05.12) </t>
  </si>
  <si>
    <t>이경민</t>
  </si>
  <si>
    <t>구미중앙로42길 5-66(송정동)</t>
  </si>
  <si>
    <t>㈜서흥산업</t>
  </si>
  <si>
    <t>4(16.03.28)</t>
  </si>
  <si>
    <t>김인숙</t>
  </si>
  <si>
    <t>봉곡남로9길 5(봉곡동)</t>
  </si>
  <si>
    <t>영주시계</t>
    <phoneticPr fontId="15" type="noConversion"/>
  </si>
  <si>
    <t>영주시</t>
  </si>
  <si>
    <t>영주환경</t>
  </si>
  <si>
    <t>1994-00001
(1993.03.08)</t>
  </si>
  <si>
    <t>박훈래</t>
  </si>
  <si>
    <t>창진로 116 (가흥동)</t>
  </si>
  <si>
    <t>054-631-0768</t>
  </si>
  <si>
    <t>삼우환경</t>
  </si>
  <si>
    <t>1997-00002
(1997.02.25)</t>
  </si>
  <si>
    <t>박영섭</t>
  </si>
  <si>
    <t>지천로 29 (휴천동)</t>
  </si>
  <si>
    <t>054-636-5843</t>
  </si>
  <si>
    <t>2003-00001
(2003.04.16)</t>
  </si>
  <si>
    <t>조암로 43-88 (조암동)</t>
  </si>
  <si>
    <t>054-634-7676</t>
  </si>
  <si>
    <t>2003-00016
(2003.05.19)</t>
  </si>
  <si>
    <t>권오근</t>
  </si>
  <si>
    <t>반지미로 236-7 (가흥동)</t>
  </si>
  <si>
    <t>054-631-0064</t>
  </si>
  <si>
    <t>㈜청림환경건설</t>
  </si>
  <si>
    <t>2004-00001
(2004.01.09)</t>
  </si>
  <si>
    <t>임순이</t>
  </si>
  <si>
    <t>원당로 17 (가흥동)</t>
  </si>
  <si>
    <t>㈜대신환경</t>
  </si>
  <si>
    <t>2004-00002
(2004.02.27)</t>
  </si>
  <si>
    <t>김기돈</t>
  </si>
  <si>
    <t>적서공단로 134-1 (적서동)</t>
  </si>
  <si>
    <t>054-635-5577</t>
  </si>
  <si>
    <t>㈜금성개발</t>
  </si>
  <si>
    <t>2004-00004
(2004.03.08)</t>
  </si>
  <si>
    <t>손경익</t>
  </si>
  <si>
    <t>반지미로 315-13 (가흥동)</t>
  </si>
  <si>
    <t>054-638-4841</t>
  </si>
  <si>
    <t>㈜일성이엔지</t>
  </si>
  <si>
    <t>2004-00006
(2004.06.09)</t>
  </si>
  <si>
    <t>이재갑</t>
  </si>
  <si>
    <t>대학로12번길 55</t>
  </si>
  <si>
    <t>054-638-0511</t>
  </si>
  <si>
    <t>(합)친구유통</t>
  </si>
  <si>
    <t>1999-00003
(1999.07.08)</t>
  </si>
  <si>
    <t>김삼선</t>
  </si>
  <si>
    <t>적서로 201 (적서동)</t>
  </si>
  <si>
    <t>054-638-4321</t>
  </si>
  <si>
    <t>안정왕겨</t>
  </si>
  <si>
    <t>2016-00002
(2016.07.28)</t>
  </si>
  <si>
    <t>남간로71번길 10 (휴천동)</t>
  </si>
  <si>
    <t>영천시계</t>
    <phoneticPr fontId="15" type="noConversion"/>
  </si>
  <si>
    <t>영천시</t>
  </si>
  <si>
    <t>영천새생활환경</t>
  </si>
  <si>
    <t>영천-150(09.09.11.)</t>
  </si>
  <si>
    <t>장태동</t>
  </si>
  <si>
    <t>작산새길36</t>
  </si>
  <si>
    <t>054-331-9487</t>
  </si>
  <si>
    <t>세원환경개발</t>
  </si>
  <si>
    <t>영천-117(04.10.26.)</t>
  </si>
  <si>
    <t>장수로 62 (화룡동)</t>
  </si>
  <si>
    <t>054-331-0923</t>
  </si>
  <si>
    <t>㈜영남수도공사</t>
  </si>
  <si>
    <t>영천-112(02.05.29.)</t>
  </si>
  <si>
    <t>소재봉</t>
  </si>
  <si>
    <t>금호읍 금호로 174</t>
  </si>
  <si>
    <t>054-335-6201</t>
  </si>
  <si>
    <t>금성자원</t>
  </si>
  <si>
    <t>영천-138(07.12.24.)</t>
  </si>
  <si>
    <t>김준영</t>
  </si>
  <si>
    <t>봉동 606-2</t>
  </si>
  <si>
    <t>054-335-7979</t>
  </si>
  <si>
    <t>대금환경개발</t>
  </si>
  <si>
    <t>영천-368(15.10.14.)</t>
  </si>
  <si>
    <t>정명순</t>
  </si>
  <si>
    <t>고경면 삼산리 139-1</t>
  </si>
  <si>
    <t>덕진환경</t>
  </si>
  <si>
    <t>영천-118(04.10.26.)</t>
  </si>
  <si>
    <t>김윤석</t>
  </si>
  <si>
    <t>도동 631</t>
  </si>
  <si>
    <t>054-334-5010</t>
  </si>
  <si>
    <t>독도환경</t>
  </si>
  <si>
    <t>영천-329(14.03.12.)</t>
  </si>
  <si>
    <t>최남이</t>
  </si>
  <si>
    <t>황강공단길 15-10</t>
  </si>
  <si>
    <t>사철환경자원</t>
  </si>
  <si>
    <t>영천-352(15.02.11.)</t>
  </si>
  <si>
    <t>이은희</t>
  </si>
  <si>
    <t>천문로 193</t>
  </si>
  <si>
    <t>건우상사</t>
  </si>
  <si>
    <t>영천-132(07.03.05.)</t>
  </si>
  <si>
    <t>최미희</t>
  </si>
  <si>
    <t>임고면 맘실길 45</t>
  </si>
  <si>
    <t>054-336-8356</t>
  </si>
  <si>
    <t>성원자원</t>
  </si>
  <si>
    <t>영천-299(13.06.03.)</t>
  </si>
  <si>
    <t>이길태</t>
  </si>
  <si>
    <t>본촌동 715-4</t>
  </si>
  <si>
    <t>승문산업</t>
  </si>
  <si>
    <t>영천-288(13.01.14.)</t>
  </si>
  <si>
    <t>조현주</t>
  </si>
  <si>
    <t>고경면 덕암리 81</t>
  </si>
  <si>
    <t>054-338-3341</t>
  </si>
  <si>
    <t>신개발환경</t>
  </si>
  <si>
    <t>7-007(97.07.16.)</t>
  </si>
  <si>
    <t>이석보</t>
  </si>
  <si>
    <t>대창면 사리리 670-1</t>
  </si>
  <si>
    <t>054-335-5604</t>
  </si>
  <si>
    <t>신아물류㈜</t>
  </si>
  <si>
    <t>영천-111(04.04.08.)</t>
  </si>
  <si>
    <t>김동덕</t>
  </si>
  <si>
    <t>대창면 구지리 1150-1</t>
  </si>
  <si>
    <t>053-593-3933</t>
  </si>
  <si>
    <t>엘비산업</t>
  </si>
  <si>
    <t>영천-292(13.04.24.)</t>
  </si>
  <si>
    <t>유성호</t>
  </si>
  <si>
    <t>신원리 318</t>
  </si>
  <si>
    <t>054-336-3795</t>
  </si>
  <si>
    <t>영동기업㈜</t>
  </si>
  <si>
    <t>영천-322(13.12.23.)</t>
  </si>
  <si>
    <t>한승훈</t>
  </si>
  <si>
    <t>창하리 922-1</t>
  </si>
  <si>
    <t>054-335-6661</t>
  </si>
  <si>
    <t>영천리싸이클</t>
  </si>
  <si>
    <t>영천-349(15.01.22.)</t>
  </si>
  <si>
    <t>김의수</t>
  </si>
  <si>
    <t>화산면 석촌리 9</t>
  </si>
  <si>
    <t>053-587-1760</t>
  </si>
  <si>
    <t>영천수지</t>
  </si>
  <si>
    <t>영천-129(99.11.10.)</t>
  </si>
  <si>
    <t>김태자</t>
  </si>
  <si>
    <t>054-338-5430</t>
  </si>
  <si>
    <t>영천-312(13.09.16.)</t>
  </si>
  <si>
    <t>조정숙</t>
  </si>
  <si>
    <t>신원리 317</t>
  </si>
  <si>
    <t>054-334-0357</t>
  </si>
  <si>
    <t>㈜경림</t>
  </si>
  <si>
    <t>영천-163(11.07.25.)</t>
  </si>
  <si>
    <t>장근호</t>
  </si>
  <si>
    <t>금호읍 냉천리 88-4</t>
  </si>
  <si>
    <t>054-331-5246</t>
  </si>
  <si>
    <t>㈜네비엔 영천사업소</t>
  </si>
  <si>
    <t>영천-151(09.10.13.)</t>
  </si>
  <si>
    <t>박영동</t>
  </si>
  <si>
    <t>도남동 214-1</t>
  </si>
  <si>
    <t>054-336-0280</t>
  </si>
  <si>
    <t>㈜대남산업</t>
  </si>
  <si>
    <t>영천-286(12.12.28.)</t>
  </si>
  <si>
    <t>성희진</t>
  </si>
  <si>
    <t>맘살길 14</t>
  </si>
  <si>
    <t>054-338-7773</t>
  </si>
  <si>
    <t>㈜대양환경</t>
  </si>
  <si>
    <t>영천-293(13.04.26.)</t>
  </si>
  <si>
    <t>김희석</t>
  </si>
  <si>
    <t>용내길 139-10</t>
  </si>
  <si>
    <t>053-857-5400</t>
  </si>
  <si>
    <t>㈜동양산업</t>
  </si>
  <si>
    <t>영천-141(08.07.25.)</t>
  </si>
  <si>
    <t>박재덕</t>
  </si>
  <si>
    <t>화북면 자천2길 74</t>
  </si>
  <si>
    <t>054-337-1830</t>
  </si>
  <si>
    <t>㈜수안</t>
  </si>
  <si>
    <t>영천-146(09.01.28.)</t>
  </si>
  <si>
    <t>권유지</t>
  </si>
  <si>
    <t>고경면 상리공단길 23</t>
  </si>
  <si>
    <t>054-337-4006</t>
  </si>
  <si>
    <t>에코알</t>
  </si>
  <si>
    <t>영천-156(10.05.20.)</t>
  </si>
  <si>
    <t>손현탁</t>
  </si>
  <si>
    <t>도남동 283-1</t>
  </si>
  <si>
    <t>054-336-5200</t>
  </si>
  <si>
    <t>㈜티에스이엔이</t>
  </si>
  <si>
    <t>영천-334(14.04.24.)</t>
  </si>
  <si>
    <t>김경한</t>
  </si>
  <si>
    <t>금노동 413-9</t>
  </si>
  <si>
    <t>054-927-7200</t>
  </si>
  <si>
    <t>㈜피제이환경</t>
  </si>
  <si>
    <t>영천-361(15.06.25.)</t>
  </si>
  <si>
    <t>전진우</t>
  </si>
  <si>
    <t>새말1길 26-1(야사동)</t>
  </si>
  <si>
    <t>지풍영농조합법인</t>
  </si>
  <si>
    <t>영천-301(13.6.14.)</t>
  </si>
  <si>
    <t>신상옥</t>
  </si>
  <si>
    <t>갑티로 231</t>
  </si>
  <si>
    <t>054-336-6652</t>
  </si>
  <si>
    <t>한남산업</t>
  </si>
  <si>
    <t>영천-290(13.2.15.)</t>
  </si>
  <si>
    <t>이종업</t>
  </si>
  <si>
    <t>삼부리 136-8</t>
  </si>
  <si>
    <t>화성산업</t>
  </si>
  <si>
    <t>영천-158(10.11.02)</t>
  </si>
  <si>
    <t>노영상</t>
  </si>
  <si>
    <t>신녕면 완전리 700</t>
  </si>
  <si>
    <t>054-336-1659</t>
  </si>
  <si>
    <t>복이환경개발</t>
  </si>
  <si>
    <t>영천-382(16.07.04)</t>
  </si>
  <si>
    <t>한영복</t>
  </si>
  <si>
    <t>고경면 호국로 1393</t>
  </si>
  <si>
    <t>054-333-8209</t>
  </si>
  <si>
    <t>광명산업</t>
  </si>
  <si>
    <t>영천-371(16.01.18)</t>
  </si>
  <si>
    <t>허장열</t>
  </si>
  <si>
    <t>창호길 60 (녹전동)</t>
  </si>
  <si>
    <t>영천-394(16.12.08.)</t>
  </si>
  <si>
    <t>이수민</t>
  </si>
  <si>
    <t>금호읍 금창로 115</t>
  </si>
  <si>
    <t>054-332-8821</t>
  </si>
  <si>
    <t>서민자원</t>
  </si>
  <si>
    <t>영천-393(16.11.23.)</t>
  </si>
  <si>
    <t>최정희</t>
  </si>
  <si>
    <t>천문로 588 (오미동)</t>
  </si>
  <si>
    <t>054-336-8338</t>
  </si>
  <si>
    <t>영천시 제2012-1호
2012.1.(2012.7.16)</t>
    <phoneticPr fontId="15" type="noConversion"/>
  </si>
  <si>
    <t>장천2길 38</t>
  </si>
  <si>
    <t>054-337-5808</t>
  </si>
  <si>
    <t>태영산업</t>
  </si>
  <si>
    <t>영천시 제2012-2호
2012.2.(2012.11.5.)</t>
    <phoneticPr fontId="15" type="noConversion"/>
  </si>
  <si>
    <t>장근석</t>
  </si>
  <si>
    <t>장수로 10,601호</t>
  </si>
  <si>
    <t>054-333-2136</t>
  </si>
  <si>
    <t>㈜대양</t>
  </si>
  <si>
    <t xml:space="preserve"> 경북 제7-F-1호
1992.2.20</t>
    <phoneticPr fontId="15" type="noConversion"/>
  </si>
  <si>
    <t>양영차</t>
  </si>
  <si>
    <t>완산로 69</t>
  </si>
  <si>
    <t>054-334-2033</t>
  </si>
  <si>
    <t>상주시계</t>
    <phoneticPr fontId="15" type="noConversion"/>
  </si>
  <si>
    <t>상주시</t>
  </si>
  <si>
    <t>중원로지스㈜</t>
  </si>
  <si>
    <t>제2011-3호
(2011.8.1)</t>
    <phoneticPr fontId="15" type="noConversion"/>
  </si>
  <si>
    <t>김완식</t>
  </si>
  <si>
    <t>서곡동141-4</t>
  </si>
  <si>
    <t>054-532-2424</t>
  </si>
  <si>
    <t>승은환경</t>
  </si>
  <si>
    <t>제2011-2호
(2011.7.4)</t>
  </si>
  <si>
    <t>유만수</t>
  </si>
  <si>
    <t>남성동 1-78</t>
  </si>
  <si>
    <t>054-535-1980</t>
  </si>
  <si>
    <t>대동물산</t>
  </si>
  <si>
    <t>제2012-3호
(2012.4.9)</t>
  </si>
  <si>
    <t>배근호</t>
  </si>
  <si>
    <t>경상대로 2729(가장동)</t>
  </si>
  <si>
    <t>054-532-1280</t>
  </si>
  <si>
    <t>제2012-7호
(2012.8.7)</t>
  </si>
  <si>
    <t>송명연</t>
  </si>
  <si>
    <t>석단로 1473-9(개운동)</t>
  </si>
  <si>
    <t>054-533-5464</t>
  </si>
  <si>
    <t>제2012-12호
(2012.12.7)</t>
  </si>
  <si>
    <t>김진</t>
  </si>
  <si>
    <t>삼백로 60-1(무양동)</t>
  </si>
  <si>
    <t>054-535-0110</t>
  </si>
  <si>
    <t>(주)낙동개발</t>
  </si>
  <si>
    <t>제2013-11호
(2014.1.5)</t>
  </si>
  <si>
    <t>김태용</t>
  </si>
  <si>
    <t>냉림3길 86(냉림동)</t>
  </si>
  <si>
    <t>054-534-1402</t>
  </si>
  <si>
    <t>대박환경</t>
  </si>
  <si>
    <t>제2014-1호
(2014.3.12)</t>
  </si>
  <si>
    <t>김성용</t>
  </si>
  <si>
    <t>낙동면 장천2길 153-21</t>
  </si>
  <si>
    <t>054-535-0800</t>
  </si>
  <si>
    <t>2016-1호
(2016.3.22)</t>
  </si>
  <si>
    <t>안창현</t>
  </si>
  <si>
    <t>공성면 산현리 34</t>
  </si>
  <si>
    <t>054-536-4056</t>
  </si>
  <si>
    <t>문경시계</t>
    <phoneticPr fontId="15" type="noConversion"/>
  </si>
  <si>
    <t>문경시</t>
  </si>
  <si>
    <t>복산상사</t>
  </si>
  <si>
    <t>1-2
(2002.02.08)</t>
  </si>
  <si>
    <t>황선복</t>
  </si>
  <si>
    <t>신기로 58-24 (신기동)</t>
  </si>
  <si>
    <t>054-554-1700</t>
  </si>
  <si>
    <t>주흘환경㈜</t>
  </si>
  <si>
    <t>1-10
(2004.11.24)</t>
  </si>
  <si>
    <t>박종수</t>
  </si>
  <si>
    <t>당교로 248, 2층 (모전동)</t>
  </si>
  <si>
    <t>054-554-3232</t>
  </si>
  <si>
    <t>푸른문경</t>
  </si>
  <si>
    <t>1-16
(2006.11.16)</t>
  </si>
  <si>
    <t>전명진</t>
  </si>
  <si>
    <t>당교로 158 (모전동)</t>
  </si>
  <si>
    <t>054-556-8500</t>
  </si>
  <si>
    <t>삼림환경산업</t>
  </si>
  <si>
    <t>1-18(2008.09.04)
1-22(2009.11.06)</t>
    <phoneticPr fontId="6" type="noConversion"/>
  </si>
  <si>
    <t>유곡불정로 67 (유곡동)</t>
  </si>
  <si>
    <t>054-553-6868</t>
  </si>
  <si>
    <t>(주)리뉴에코에너지</t>
  </si>
  <si>
    <t>1-32
(2013.09.23)</t>
  </si>
  <si>
    <t>장송섭</t>
  </si>
  <si>
    <t>마성면 가은로 311-18</t>
  </si>
  <si>
    <t>054-571-0552</t>
  </si>
  <si>
    <t>대경축산</t>
  </si>
  <si>
    <t>1-34
(2014.03.11)</t>
  </si>
  <si>
    <t>최수홍</t>
  </si>
  <si>
    <t>마성면 마성길 57</t>
  </si>
  <si>
    <t>054-571-4416</t>
  </si>
  <si>
    <t>예명기업</t>
  </si>
  <si>
    <t>1-35
(2015.04.10)</t>
  </si>
  <si>
    <t>이옥이</t>
  </si>
  <si>
    <t>신기공단1길 22-21 (신기동)</t>
  </si>
  <si>
    <t>054-554-1990</t>
  </si>
  <si>
    <t>문희환경</t>
  </si>
  <si>
    <t>1-36
(2015.07.14)</t>
  </si>
  <si>
    <t>최병술</t>
  </si>
  <si>
    <t>문경읍 주흘로 78</t>
  </si>
  <si>
    <t>054-571-0090</t>
  </si>
  <si>
    <t>경산시계</t>
    <phoneticPr fontId="15" type="noConversion"/>
  </si>
  <si>
    <t>경산시</t>
  </si>
  <si>
    <t>㈜경산환경</t>
  </si>
  <si>
    <t>10-f-1
1986.10.21</t>
  </si>
  <si>
    <t>변창범</t>
  </si>
  <si>
    <t>자인면 자인로 116</t>
  </si>
  <si>
    <t>053-818-5504</t>
  </si>
  <si>
    <t>㈜성암환경</t>
  </si>
  <si>
    <t>10-f-2
1993.09.18</t>
  </si>
  <si>
    <t>우영복</t>
  </si>
  <si>
    <t>자인면 원효로 162길 32</t>
  </si>
  <si>
    <t>053-854-3825</t>
  </si>
  <si>
    <t>㈜고일산업</t>
  </si>
  <si>
    <t>10-f-3
1992.05.13</t>
  </si>
  <si>
    <t>하양읍 대경로 772</t>
  </si>
  <si>
    <t>053-851-7223</t>
  </si>
  <si>
    <t>㈜웰빙환경</t>
  </si>
  <si>
    <t>10-f-6
2004.06.16</t>
  </si>
  <si>
    <t>박상희</t>
  </si>
  <si>
    <t>자인면 공단로 110-19</t>
  </si>
  <si>
    <t>053-857-0101</t>
  </si>
  <si>
    <t>10-f-7
2004.06.14</t>
  </si>
  <si>
    <t>한창근</t>
  </si>
  <si>
    <t>원효로 300(평산동)</t>
  </si>
  <si>
    <t>053-856-3211</t>
  </si>
  <si>
    <t>10-f-5
2003.1.13</t>
  </si>
  <si>
    <t>장재석</t>
  </si>
  <si>
    <t>경산로 120(사정동)</t>
  </si>
  <si>
    <t>053-811-9901</t>
  </si>
  <si>
    <t>㈜대림에코</t>
  </si>
  <si>
    <t>10-f-8, 사업수집-31
2013.12.30</t>
  </si>
  <si>
    <t>김경욱</t>
  </si>
  <si>
    <t>진량읍 영청길 4, 103동 201호(영호맨션상가동)</t>
  </si>
  <si>
    <t>053-853-9901</t>
  </si>
  <si>
    <t>이륜자동차환경협회</t>
  </si>
  <si>
    <t>10-f-9
2014.01.10</t>
  </si>
  <si>
    <t>이옥열</t>
  </si>
  <si>
    <t>진량읍 북리1길 152</t>
  </si>
  <si>
    <t>053-853-5280</t>
  </si>
  <si>
    <t>㈜남부써비스</t>
  </si>
  <si>
    <t>사업수집-3
1998.5.7</t>
  </si>
  <si>
    <t>이용균</t>
  </si>
  <si>
    <t>압량면 신월리 37</t>
  </si>
  <si>
    <t>053-817-3396</t>
  </si>
  <si>
    <t>㈜문화산업환경</t>
  </si>
  <si>
    <t>사업수집-8
2001.8.1</t>
  </si>
  <si>
    <t>남산면 대왕로 142-10</t>
  </si>
  <si>
    <t>053-852-5834</t>
  </si>
  <si>
    <t>중앙상사</t>
  </si>
  <si>
    <t>사업수집-14
2004.09.17</t>
  </si>
  <si>
    <t>오재현</t>
  </si>
  <si>
    <t xml:space="preserve">압량면 조산로 26 </t>
  </si>
  <si>
    <t>053-817-1911</t>
  </si>
  <si>
    <t>건영특수㈜</t>
  </si>
  <si>
    <t>사업수집-15
2004.09.22</t>
  </si>
  <si>
    <t>이유경</t>
  </si>
  <si>
    <t>압량면 압독4로1길 6</t>
  </si>
  <si>
    <t>053-856-1021</t>
  </si>
  <si>
    <t>㈜광명환경</t>
  </si>
  <si>
    <t>사업수집-16,
사업수집-21
2006.7.4</t>
    <phoneticPr fontId="15" type="noConversion"/>
  </si>
  <si>
    <t>김교덕</t>
  </si>
  <si>
    <t xml:space="preserve">자인면 동부리 253-4 </t>
  </si>
  <si>
    <t>053-856-8576</t>
  </si>
  <si>
    <t>㈜삼화특운</t>
  </si>
  <si>
    <t>사업수집-19
2007.11.19</t>
  </si>
  <si>
    <t>조기엽</t>
  </si>
  <si>
    <t>압량면 신월리 203-4</t>
  </si>
  <si>
    <t>053-985-4456</t>
  </si>
  <si>
    <t>㈜청운개발</t>
  </si>
  <si>
    <t>사업수집-27
11.02.25</t>
  </si>
  <si>
    <t>최진현</t>
  </si>
  <si>
    <t>중방동 319-3</t>
  </si>
  <si>
    <t>053-812-4070</t>
  </si>
  <si>
    <t>태왕자원</t>
  </si>
  <si>
    <t>사업수집-28
2011.06.15</t>
  </si>
  <si>
    <t>박미정</t>
  </si>
  <si>
    <t>하양읍 대경로 757</t>
  </si>
  <si>
    <t>053-856-8480</t>
  </si>
  <si>
    <t>㈜태영</t>
  </si>
  <si>
    <t>사업수집-29
2011.07.27</t>
  </si>
  <si>
    <t>홍승진</t>
  </si>
  <si>
    <t>진량읍 신상리749-1</t>
  </si>
  <si>
    <t>053-248-9512</t>
  </si>
  <si>
    <t>우주자원</t>
  </si>
  <si>
    <t>사업수집-32
2012.08.01</t>
  </si>
  <si>
    <t>윤상열</t>
  </si>
  <si>
    <t>계양로16길 110</t>
  </si>
  <si>
    <t>사업수집-35
2013.06.20</t>
  </si>
  <si>
    <t>정익교</t>
  </si>
  <si>
    <t>압량면 가일길28길 11-19</t>
  </si>
  <si>
    <t>053-812-8678</t>
  </si>
  <si>
    <t>송원에너지</t>
  </si>
  <si>
    <t>사업수집-36
2013.08.26</t>
  </si>
  <si>
    <t>원효로42길 16</t>
  </si>
  <si>
    <t>광림유조㈜</t>
  </si>
  <si>
    <t>사업수집-37
1996.12.10</t>
  </si>
  <si>
    <t>박희규</t>
  </si>
  <si>
    <t>와촌면 대경로 966</t>
  </si>
  <si>
    <t>053-854-8543</t>
  </si>
  <si>
    <t>희승자원</t>
  </si>
  <si>
    <t>사업수집-38
2014.05.28</t>
  </si>
  <si>
    <t>서희승</t>
  </si>
  <si>
    <t>자인면 북사리 435</t>
  </si>
  <si>
    <t>053-853-2690</t>
  </si>
  <si>
    <t>동부자원계량소</t>
  </si>
  <si>
    <t>사업수집-40
2014.07.24</t>
  </si>
  <si>
    <t>김수택</t>
  </si>
  <si>
    <t>진량읍 다문로 352</t>
  </si>
  <si>
    <t>053-854-7255</t>
  </si>
  <si>
    <t>행운환경 고철비철</t>
  </si>
  <si>
    <t>사업수집-41
2014.09.03</t>
  </si>
  <si>
    <t>전진희</t>
  </si>
  <si>
    <t>진량읍 공단로100길 13-3</t>
  </si>
  <si>
    <t>알앤지통상</t>
  </si>
  <si>
    <t>사업수집-42
2009.06.01</t>
  </si>
  <si>
    <t>안혜정</t>
  </si>
  <si>
    <t>진량읍 대구대로 588-1</t>
  </si>
  <si>
    <t>053-352-1036</t>
  </si>
  <si>
    <t>한진RCC</t>
  </si>
  <si>
    <t>사업수집-43
2015.04.27</t>
  </si>
  <si>
    <t>김쌍곤</t>
  </si>
  <si>
    <t>진량읍 금박로 651</t>
  </si>
  <si>
    <t>053-851-2961</t>
  </si>
  <si>
    <t>명성환경개발</t>
  </si>
  <si>
    <t>사업수집-44
2015.06.11</t>
  </si>
  <si>
    <t>이광규</t>
  </si>
  <si>
    <t>원효로34길 18-4 4층</t>
  </si>
  <si>
    <t>053-818-7955</t>
  </si>
  <si>
    <t>주식회사 영남에스앤알(S&amp;R)</t>
  </si>
  <si>
    <t>사업수집-45
2015.08.31</t>
  </si>
  <si>
    <t>윤영자</t>
  </si>
  <si>
    <t>압량면 가일길 72-16</t>
  </si>
  <si>
    <t>053-818-3266</t>
  </si>
  <si>
    <t>대신종합리사이클링</t>
  </si>
  <si>
    <t>사업수집-46
2015.12.18</t>
  </si>
  <si>
    <t>김욱재</t>
  </si>
  <si>
    <t>진량읍 초원길 48</t>
  </si>
  <si>
    <t>재백산업</t>
  </si>
  <si>
    <t>사업수집-48
2016.08.17.</t>
  </si>
  <si>
    <t>압량면 가일리 463-10</t>
  </si>
  <si>
    <t>053-813-8555</t>
  </si>
  <si>
    <t>㈜대현자원</t>
  </si>
  <si>
    <t>사업수집-49
2016.09.27</t>
  </si>
  <si>
    <t>이인숙</t>
  </si>
  <si>
    <t>와촌면 하양로 321</t>
  </si>
  <si>
    <t>053-851-1832</t>
  </si>
  <si>
    <t>군위군계</t>
    <phoneticPr fontId="15" type="noConversion"/>
  </si>
  <si>
    <t>군위군</t>
  </si>
  <si>
    <t>㈜군위환경</t>
  </si>
  <si>
    <t>제5호
2001.10.26
2011</t>
    <phoneticPr fontId="15" type="noConversion"/>
  </si>
  <si>
    <t>박영춘</t>
  </si>
  <si>
    <t>군위군 군위읍 군청로 85</t>
  </si>
  <si>
    <t>054-382-9876</t>
  </si>
  <si>
    <t>군위그린환경</t>
  </si>
  <si>
    <t>2015-2
2015.11.12</t>
    <phoneticPr fontId="15" type="noConversion"/>
  </si>
  <si>
    <t>이태수</t>
  </si>
  <si>
    <t>군위군 군위읍 경북대로 3974</t>
  </si>
  <si>
    <t>백운환경</t>
  </si>
  <si>
    <t>2016-3
2016.10.17</t>
    <phoneticPr fontId="15" type="noConversion"/>
  </si>
  <si>
    <t>군위군 의흥면 동부로 1270</t>
  </si>
  <si>
    <t>의성군계</t>
    <phoneticPr fontId="15" type="noConversion"/>
  </si>
  <si>
    <t>의성군</t>
  </si>
  <si>
    <t>㈜한국환경산업개발</t>
  </si>
  <si>
    <t>2008-01
(2008/04/04)</t>
  </si>
  <si>
    <t>김석동</t>
  </si>
  <si>
    <t xml:space="preserve"> 단밀면 생송리 1042-1</t>
  </si>
  <si>
    <t>054-862-4008</t>
  </si>
  <si>
    <t>㈜대표건설</t>
  </si>
  <si>
    <t>2015-02
(2015/11/19)</t>
  </si>
  <si>
    <t>강명자</t>
  </si>
  <si>
    <t xml:space="preserve">봉양면 도리원3길 30 </t>
  </si>
  <si>
    <t>054-834-7991</t>
  </si>
  <si>
    <t>2015-05
(2015/12/10)</t>
  </si>
  <si>
    <t>유기욱</t>
  </si>
  <si>
    <t>금성면 금성현서로 202</t>
  </si>
  <si>
    <t>054-833-8694</t>
  </si>
  <si>
    <t>도원자원환경</t>
  </si>
  <si>
    <t>2016-3
(2016/11/15)</t>
  </si>
  <si>
    <t>김도성</t>
  </si>
  <si>
    <t>의성읍 동부로 3149</t>
  </si>
  <si>
    <t>054-833-2715</t>
  </si>
  <si>
    <t>선주환경</t>
  </si>
  <si>
    <t>2016-4
(2016/12/01)</t>
  </si>
  <si>
    <t>탁영진</t>
  </si>
  <si>
    <t>점곡면 의성길안로 525</t>
  </si>
  <si>
    <t>054-832-5055</t>
  </si>
  <si>
    <t>영덕군계</t>
    <phoneticPr fontId="15" type="noConversion"/>
  </si>
  <si>
    <t>영덕군</t>
  </si>
  <si>
    <t>대게환경피엔씨</t>
  </si>
  <si>
    <t>2012-2
2012.06.01</t>
  </si>
  <si>
    <t>김상웅</t>
  </si>
  <si>
    <t>남정면 봉전쟁암1길 59</t>
  </si>
  <si>
    <t>054-734-0903</t>
  </si>
  <si>
    <t>미성자원환경</t>
  </si>
  <si>
    <t>2014-3
2014-2
2014.09.19</t>
  </si>
  <si>
    <t>박경화</t>
  </si>
  <si>
    <t>영덕읍 영덕로 586-38</t>
  </si>
  <si>
    <t>054-732-7791</t>
  </si>
  <si>
    <t>옥천자원</t>
  </si>
  <si>
    <t>2014-4
2014.09.19</t>
  </si>
  <si>
    <t>김청열</t>
  </si>
  <si>
    <t>영덕읍 신공업단지길 95</t>
  </si>
  <si>
    <t>054-733-4903</t>
  </si>
  <si>
    <t>청도군계</t>
    <phoneticPr fontId="15" type="noConversion"/>
  </si>
  <si>
    <t>청도군</t>
    <phoneticPr fontId="15" type="noConversion"/>
  </si>
  <si>
    <t>그린나래환경</t>
  </si>
  <si>
    <t>5190000-35-2014-00002
2015.3.19</t>
    <phoneticPr fontId="15" type="noConversion"/>
  </si>
  <si>
    <t>손동호</t>
  </si>
  <si>
    <t>화양읍 중앙로 172-1</t>
  </si>
  <si>
    <t>054-373-7523</t>
  </si>
  <si>
    <t>청도환경</t>
  </si>
  <si>
    <t>5190000-35-2013-00002
2013.6.27</t>
    <phoneticPr fontId="15" type="noConversion"/>
  </si>
  <si>
    <t>김우환</t>
  </si>
  <si>
    <t>청도읍 원정리 554-5</t>
  </si>
  <si>
    <t>054-370-2321</t>
    <phoneticPr fontId="15" type="noConversion"/>
  </si>
  <si>
    <t>㈜피움그린</t>
  </si>
  <si>
    <t>20120003
(2012.11.15)</t>
  </si>
  <si>
    <t>김도환</t>
  </si>
  <si>
    <t>청도읍 고수리 493-15</t>
    <phoneticPr fontId="15" type="noConversion"/>
  </si>
  <si>
    <t>054-373-8813</t>
    <phoneticPr fontId="15" type="noConversion"/>
  </si>
  <si>
    <t>㈜해륙운수</t>
  </si>
  <si>
    <t>2008-121
(2008.9.10)</t>
  </si>
  <si>
    <t>청도읍 고수동3길 38, 101동 101호 청담하이츠빌</t>
    <phoneticPr fontId="6" type="noConversion"/>
  </si>
  <si>
    <t>054-372-3500</t>
    <phoneticPr fontId="15" type="noConversion"/>
  </si>
  <si>
    <t>대경자원</t>
  </si>
  <si>
    <t>201500001
(2015.12.4)</t>
  </si>
  <si>
    <t>김종완</t>
  </si>
  <si>
    <t>청도읍 중앙로 69(2층)</t>
  </si>
  <si>
    <t>054-373-0092</t>
    <phoneticPr fontId="15" type="noConversion"/>
  </si>
  <si>
    <t>고령군계</t>
    <phoneticPr fontId="15" type="noConversion"/>
  </si>
  <si>
    <t>고령군</t>
  </si>
  <si>
    <t>고령주택</t>
  </si>
  <si>
    <t>23-F-1
(93.1.1)</t>
  </si>
  <si>
    <t>배규식</t>
  </si>
  <si>
    <t>대가야읍 중앙로63</t>
  </si>
  <si>
    <t>054-955-4004</t>
  </si>
  <si>
    <t>가야환경</t>
  </si>
  <si>
    <t>23-F-2
95.5.15</t>
    <phoneticPr fontId="15" type="noConversion"/>
  </si>
  <si>
    <t>김병순</t>
  </si>
  <si>
    <t>대가야읍 중앙로 63(장기리 202-2)</t>
    <phoneticPr fontId="6" type="noConversion"/>
  </si>
  <si>
    <t>부성금속</t>
  </si>
  <si>
    <t>제03-2호
03.7.25</t>
  </si>
  <si>
    <t>조성래</t>
  </si>
  <si>
    <t xml:space="preserve">개진면경포로 1029 (옥산리 637-1)
</t>
  </si>
  <si>
    <t>054-954-3802</t>
  </si>
  <si>
    <t>제09-2호
09.5.6</t>
  </si>
  <si>
    <t>박용덕</t>
  </si>
  <si>
    <t>성산면 신기길 69-8(용소리 417)</t>
  </si>
  <si>
    <t>054-956-4825</t>
  </si>
  <si>
    <t>㈜민심산업</t>
  </si>
  <si>
    <t>제09-3호
09.9.21</t>
  </si>
  <si>
    <t>권숙자</t>
  </si>
  <si>
    <t>다산면 나정길 26(나정리 367)</t>
    <phoneticPr fontId="6" type="noConversion"/>
  </si>
  <si>
    <t>054-956-6879</t>
  </si>
  <si>
    <t>㈜명천물류</t>
  </si>
  <si>
    <t>제09-5호
09.10.19</t>
  </si>
  <si>
    <t>김광군</t>
  </si>
  <si>
    <t>다산면 다산산단1길 125(송곡리 1417)</t>
    <phoneticPr fontId="6" type="noConversion"/>
  </si>
  <si>
    <t>054-956-7053</t>
  </si>
  <si>
    <t>문화산업</t>
  </si>
  <si>
    <t>제10-1호
10.1.19</t>
  </si>
  <si>
    <t>신해늠</t>
  </si>
  <si>
    <t>성산면 고탄공단길 22-21(고탄리 652)</t>
    <phoneticPr fontId="6" type="noConversion"/>
  </si>
  <si>
    <t>054-954-5700</t>
  </si>
  <si>
    <t>묘림</t>
  </si>
  <si>
    <t>제10-3호
10.8.31</t>
  </si>
  <si>
    <t>김강수</t>
  </si>
  <si>
    <t>성산면 개경포로 1710(오곡리 429)</t>
    <phoneticPr fontId="6" type="noConversion"/>
  </si>
  <si>
    <t>054-956-1772</t>
  </si>
  <si>
    <t>대영산업</t>
  </si>
  <si>
    <t>제12-12호
12.7.19</t>
  </si>
  <si>
    <t>이해운</t>
  </si>
  <si>
    <t>개진면 양전길 55(반운리 153)</t>
    <phoneticPr fontId="6" type="noConversion"/>
  </si>
  <si>
    <t>나정자원</t>
  </si>
  <si>
    <t>제13-1호
13.1.15</t>
  </si>
  <si>
    <t>남태숙</t>
  </si>
  <si>
    <t>다산면 평리리 233-9</t>
  </si>
  <si>
    <t>054-956-5962</t>
  </si>
  <si>
    <t>한국알앤티</t>
  </si>
  <si>
    <t>제15-2호
15.1.16</t>
  </si>
  <si>
    <t>박성옥</t>
  </si>
  <si>
    <t>개진면 개경포로 472(개포리 670-1)</t>
    <phoneticPr fontId="6" type="noConversion"/>
  </si>
  <si>
    <t>054-956-7768</t>
  </si>
  <si>
    <t>문화자원환경</t>
  </si>
  <si>
    <t>제16-1호
16.1.15</t>
  </si>
  <si>
    <t>장형곤</t>
  </si>
  <si>
    <t>성산면 성산로 892-19(어곡리 286-2)</t>
    <phoneticPr fontId="6" type="noConversion"/>
  </si>
  <si>
    <t>054-956-5234</t>
  </si>
  <si>
    <t>옥산자원</t>
  </si>
  <si>
    <t>제16-3호
16.2.16</t>
  </si>
  <si>
    <t>제갈호현</t>
  </si>
  <si>
    <t>개진면 개경포로 946(옥산리 490-1)</t>
    <phoneticPr fontId="6" type="noConversion"/>
  </si>
  <si>
    <t>054-954-5922</t>
  </si>
  <si>
    <t>㈜책임환경</t>
  </si>
  <si>
    <t>제16-4호
16.2.26</t>
  </si>
  <si>
    <t>민병창</t>
  </si>
  <si>
    <t>성산면 성산로 1041, 1037(득성리 115-5)</t>
    <phoneticPr fontId="6" type="noConversion"/>
  </si>
  <si>
    <t>054-956-7088</t>
  </si>
  <si>
    <t>㈜덕진통합물류</t>
  </si>
  <si>
    <t>제16-8호
16.12.29</t>
  </si>
  <si>
    <t>곽철진</t>
  </si>
  <si>
    <t>성산면 성산로 812(기족리 581-4)</t>
    <phoneticPr fontId="6" type="noConversion"/>
  </si>
  <si>
    <t>054-954-4222</t>
  </si>
  <si>
    <t>성주군계</t>
    <phoneticPr fontId="15" type="noConversion"/>
  </si>
  <si>
    <t>성주군</t>
  </si>
  <si>
    <t>제 2013-3</t>
  </si>
  <si>
    <t>벽진면 용암리 217</t>
  </si>
  <si>
    <t>054-933-5749</t>
  </si>
  <si>
    <t>㈜청진산업</t>
  </si>
  <si>
    <t>제 2013-6</t>
  </si>
  <si>
    <t>선남면 도성리 752-1</t>
  </si>
  <si>
    <t>054-933-8011</t>
  </si>
  <si>
    <t>㈜새한산업개발</t>
  </si>
  <si>
    <t>제 2013-5</t>
  </si>
  <si>
    <t>김진아</t>
  </si>
  <si>
    <t>선남면 용신리 766,782</t>
  </si>
  <si>
    <t>054-933-8568</t>
  </si>
  <si>
    <t>에너화이버</t>
  </si>
  <si>
    <t>제 2012-2</t>
  </si>
  <si>
    <t>선남면 용신리 444-1</t>
  </si>
  <si>
    <t>054-931-6763</t>
  </si>
  <si>
    <t>제 2013-2</t>
  </si>
  <si>
    <t>성주군 성산리 1639-1</t>
  </si>
  <si>
    <t>054-931-7786</t>
  </si>
  <si>
    <t>(주)진웅산업</t>
  </si>
  <si>
    <t>제 2008-1</t>
  </si>
  <si>
    <t>용암면 사곡리 988 외 5필지</t>
  </si>
  <si>
    <t>054-932-0532</t>
  </si>
  <si>
    <t>㈜엘콘파워경산지점</t>
  </si>
  <si>
    <t>제 2013-1</t>
  </si>
  <si>
    <t>유동혁</t>
  </si>
  <si>
    <t>용암면 사곡리 512</t>
  </si>
  <si>
    <t>053-857-5011</t>
  </si>
  <si>
    <t>㈜중원코리아제2공장</t>
  </si>
  <si>
    <t>제 2014-1</t>
  </si>
  <si>
    <t>용암면 용계리 800-9</t>
  </si>
  <si>
    <t>054-933-7808</t>
  </si>
  <si>
    <t>㈜하나특수</t>
  </si>
  <si>
    <t>제 2011-1</t>
  </si>
  <si>
    <t>주원홍</t>
  </si>
  <si>
    <t>월항면 유월리 218-2</t>
  </si>
  <si>
    <t>053-986-8801</t>
  </si>
  <si>
    <t>칠곡군계</t>
    <phoneticPr fontId="15" type="noConversion"/>
  </si>
  <si>
    <t>칠곡군</t>
  </si>
  <si>
    <t>㈜세창환경</t>
  </si>
  <si>
    <t>96-1
1996.7.16.</t>
  </si>
  <si>
    <t>허정구</t>
  </si>
  <si>
    <t>칠곡군 약목면 칠곡대로 1191</t>
  </si>
  <si>
    <t>054-974-0733</t>
  </si>
  <si>
    <t>한빛환경㈜</t>
  </si>
  <si>
    <t>2000-1
2000.6.28.</t>
  </si>
  <si>
    <t>정익균</t>
  </si>
  <si>
    <t>칠곡군 왜관읍 공단로7길 80</t>
  </si>
  <si>
    <t>054-972-0773</t>
  </si>
  <si>
    <t>재동환경</t>
  </si>
  <si>
    <t>25-F-1
2005.4.25.</t>
  </si>
  <si>
    <t>김은실외1</t>
  </si>
  <si>
    <t>왜관읍 삼청6길 18-16</t>
  </si>
  <si>
    <t>054-974-0227</t>
  </si>
  <si>
    <t>동성화물
자동차㈜</t>
  </si>
  <si>
    <t>98-5
1998.10.26</t>
  </si>
  <si>
    <t>최승렬</t>
  </si>
  <si>
    <t>가산면 송학리 414-5</t>
  </si>
  <si>
    <t>054-971-6441</t>
  </si>
  <si>
    <t>금오환경
개발</t>
  </si>
  <si>
    <t>2005-26
2005.7.7</t>
  </si>
  <si>
    <t>정천석</t>
  </si>
  <si>
    <t>약목면 관호리 117</t>
  </si>
  <si>
    <t>054-975-1456</t>
  </si>
  <si>
    <t>대경산업</t>
  </si>
  <si>
    <t>2008-3
2008.6.20</t>
  </si>
  <si>
    <t>조영선</t>
  </si>
  <si>
    <t>석적읍 포남리 8-20</t>
  </si>
  <si>
    <t>054-974-9673</t>
  </si>
  <si>
    <t>홍익리
사이클</t>
  </si>
  <si>
    <t>2010-6
2010.12.24</t>
  </si>
  <si>
    <t>김원석</t>
  </si>
  <si>
    <t>북삼읍 어로리 263-5</t>
  </si>
  <si>
    <t>정연산업</t>
  </si>
  <si>
    <t>2009-4
2009.9.2</t>
  </si>
  <si>
    <t>임은희</t>
  </si>
  <si>
    <t>약목면 관호리 산74-10</t>
  </si>
  <si>
    <t>2011-1
2011.4.6</t>
  </si>
  <si>
    <t>김영진</t>
  </si>
  <si>
    <t>약목면 교리 513-2</t>
  </si>
  <si>
    <t>054-974-6363</t>
  </si>
  <si>
    <t>해동산업</t>
  </si>
  <si>
    <t>2011-3
2011.6.21</t>
  </si>
  <si>
    <t>북삼읍 인평리 1089-4</t>
  </si>
  <si>
    <t>동명농산</t>
  </si>
  <si>
    <t>2011-7
2011.7.20</t>
  </si>
  <si>
    <t>박병순</t>
  </si>
  <si>
    <t>동명면 금암리 231-56</t>
  </si>
  <si>
    <t>칠곡건기</t>
  </si>
  <si>
    <t>2011-6
2011.9.7</t>
  </si>
  <si>
    <t>김광식</t>
  </si>
  <si>
    <t>북삼읍 인평리 674-1</t>
  </si>
  <si>
    <t>경동산업</t>
  </si>
  <si>
    <t>2011-15
2011.11.24</t>
  </si>
  <si>
    <t>최해동</t>
  </si>
  <si>
    <t>북삼읍 인강1길 10</t>
  </si>
  <si>
    <t>054-972-0548</t>
  </si>
  <si>
    <t>부국자원</t>
  </si>
  <si>
    <t>2012-14
2012.4.26</t>
  </si>
  <si>
    <t>최상하</t>
  </si>
  <si>
    <t>동명면 봉암2길</t>
  </si>
  <si>
    <t>태광상사</t>
  </si>
  <si>
    <t>2012-16
2012.5.15</t>
  </si>
  <si>
    <t>김종섭</t>
  </si>
  <si>
    <t>가산면 송학리 509-1</t>
  </si>
  <si>
    <t>054-976-8182</t>
  </si>
  <si>
    <t>스틸상사</t>
  </si>
  <si>
    <t>2012-19
2012.6.25</t>
  </si>
  <si>
    <t>구순모</t>
  </si>
  <si>
    <t>가산면 다부리 418-5</t>
  </si>
  <si>
    <t>054-976-3942</t>
  </si>
  <si>
    <t>대명산업</t>
  </si>
  <si>
    <t>2012-20
2012.7.19</t>
  </si>
  <si>
    <t>차진규</t>
  </si>
  <si>
    <t>석적읍 석적로 767-12</t>
  </si>
  <si>
    <t>054-977-8972</t>
  </si>
  <si>
    <t>태백산업
개발</t>
  </si>
  <si>
    <t>2012-24
2012.8.14</t>
  </si>
  <si>
    <t>윤태호</t>
  </si>
  <si>
    <t>북삼읍 인평중앙로 30-2</t>
  </si>
  <si>
    <t>070-8100-0031</t>
  </si>
  <si>
    <t>범성자원</t>
  </si>
  <si>
    <t>2012-30
2012.9.14</t>
  </si>
  <si>
    <t>이호점</t>
  </si>
  <si>
    <t>왜관읍 중앙로 72</t>
  </si>
  <si>
    <t>054-971-1011</t>
  </si>
  <si>
    <t>그린환경
(자원)</t>
  </si>
  <si>
    <t>2012-33
2012.11.23</t>
  </si>
  <si>
    <t>왜관읍 2산업단지1길 271</t>
  </si>
  <si>
    <t>내일산업</t>
  </si>
  <si>
    <t>2012-35
2012.11.12</t>
  </si>
  <si>
    <t>김상열</t>
  </si>
  <si>
    <t>석적읍 중지3길 174</t>
  </si>
  <si>
    <t>054-473-7964</t>
  </si>
  <si>
    <t>2012-38
2012.12.18</t>
  </si>
  <si>
    <t>팔공실업</t>
  </si>
  <si>
    <t>2012-25
2012.8.21</t>
  </si>
  <si>
    <t>배태수</t>
  </si>
  <si>
    <t>지천면 신동로 181</t>
  </si>
  <si>
    <t>㈜라이프
환경</t>
  </si>
  <si>
    <t>2013-66
2013.08.22</t>
  </si>
  <si>
    <t>백철호</t>
  </si>
  <si>
    <t>왜관읍 칠곡대로 1744</t>
  </si>
  <si>
    <t>053-354-0664</t>
  </si>
  <si>
    <t>경도산업</t>
  </si>
  <si>
    <t>2013-69
2013.09.02</t>
  </si>
  <si>
    <t>한창희</t>
  </si>
  <si>
    <t>기산면 영리 469</t>
  </si>
  <si>
    <t>054-977-0786</t>
  </si>
  <si>
    <t>도경환경</t>
  </si>
  <si>
    <t>2013-84
2013.12.18</t>
  </si>
  <si>
    <t>박경식</t>
  </si>
  <si>
    <t>약목면 관호7길 12-6</t>
  </si>
  <si>
    <t>대지환경</t>
  </si>
  <si>
    <t>2014-6
2014.01.28</t>
  </si>
  <si>
    <t>황인근</t>
  </si>
  <si>
    <t>북삼읍 어로2길 15</t>
  </si>
  <si>
    <t>금오종합
자원</t>
  </si>
  <si>
    <t>2014-18
2014.04.03</t>
  </si>
  <si>
    <t>정구세</t>
  </si>
  <si>
    <t>약목면 칠곡대로 502-65</t>
  </si>
  <si>
    <t>은혜실업</t>
  </si>
  <si>
    <t>2014-20
2014.04.22</t>
  </si>
  <si>
    <t>약목면 복성1길 33</t>
  </si>
  <si>
    <t>한창자원</t>
  </si>
  <si>
    <t>2014-21
2014.04.30</t>
  </si>
  <si>
    <t>한창식</t>
  </si>
  <si>
    <t>석적읍 대교길 36</t>
  </si>
  <si>
    <t>청운산업</t>
  </si>
  <si>
    <t>2014-27
2014.06.20</t>
  </si>
  <si>
    <t>가산면 송학5길 55</t>
  </si>
  <si>
    <t>대진</t>
  </si>
  <si>
    <t>2014-29
2014.08.11</t>
  </si>
  <si>
    <t>박중한</t>
  </si>
  <si>
    <t>석적읍 석적로 335</t>
  </si>
  <si>
    <t>월드
리사이텍</t>
  </si>
  <si>
    <t>2014-30
2014.08.14</t>
  </si>
  <si>
    <t>임희득</t>
  </si>
  <si>
    <t>북삼읍 숭산로 19-17</t>
  </si>
  <si>
    <t>054-973-4818</t>
  </si>
  <si>
    <t>2014-32
2014.11.10</t>
  </si>
  <si>
    <t>김진욱</t>
  </si>
  <si>
    <t>북삼읍 시덕로 209</t>
  </si>
  <si>
    <t>054-976-0959</t>
  </si>
  <si>
    <t>예천군계</t>
    <phoneticPr fontId="15" type="noConversion"/>
  </si>
  <si>
    <t>예천군</t>
  </si>
  <si>
    <t>경북환경</t>
  </si>
  <si>
    <t>제2014-01호
(2014.08.05)</t>
  </si>
  <si>
    <t>하종성
안효재</t>
  </si>
  <si>
    <t>예천읍 솔천지길 2-60</t>
  </si>
  <si>
    <t>농업회사법인㈜해인</t>
  </si>
  <si>
    <t>제2014-02호
(2014.10.29)</t>
  </si>
  <si>
    <t>이덕희</t>
  </si>
  <si>
    <t>예천읍 청복리 828-1</t>
  </si>
  <si>
    <t>㈜새날</t>
  </si>
  <si>
    <t>제2015-02호
(2016.01.11)</t>
  </si>
  <si>
    <t>이중기</t>
  </si>
  <si>
    <t>예천읍 대심3길 23-7, 1층</t>
  </si>
  <si>
    <t>054-655-8086</t>
  </si>
  <si>
    <t>봉화군계</t>
    <phoneticPr fontId="15" type="noConversion"/>
  </si>
  <si>
    <t>봉화군</t>
  </si>
  <si>
    <t>㈜봉화환경서비스</t>
  </si>
  <si>
    <t>1999-01호
(1999.12.24.)</t>
  </si>
  <si>
    <t>김경중</t>
  </si>
  <si>
    <t>봉화읍 봉화로 999</t>
  </si>
  <si>
    <t>054-674-1033</t>
  </si>
  <si>
    <t>합자회사영원환경</t>
  </si>
  <si>
    <t>2010-02호
(2011.01.10.)</t>
  </si>
  <si>
    <t>안재순</t>
  </si>
  <si>
    <t>법전면 옥마로 353-23</t>
  </si>
  <si>
    <t>054-672-5472</t>
  </si>
  <si>
    <t>금강환경㈜</t>
  </si>
  <si>
    <t>2015-01호
(2015.08.31.)</t>
  </si>
  <si>
    <t>김명해</t>
  </si>
  <si>
    <t>법전면 법전로 98</t>
  </si>
  <si>
    <t>054-672-5533</t>
  </si>
  <si>
    <t>울진군계</t>
    <phoneticPr fontId="15" type="noConversion"/>
  </si>
  <si>
    <t>울진군</t>
  </si>
  <si>
    <t>금강엘앤씨㈜</t>
  </si>
  <si>
    <t>제3호
(2005.09.28)</t>
  </si>
  <si>
    <t>전병옥</t>
  </si>
  <si>
    <t>평해읍 
평해길6길18</t>
  </si>
  <si>
    <t>054-787-1777</t>
  </si>
  <si>
    <t>㈜나래기업</t>
  </si>
  <si>
    <t>제4호
(2014.11.25)</t>
  </si>
  <si>
    <t>윤형민</t>
  </si>
  <si>
    <t>울진읍 명도온양길 153</t>
  </si>
  <si>
    <t>054-781-7301</t>
  </si>
  <si>
    <t>다인환경㈜</t>
  </si>
  <si>
    <t>제2호
(2005.09.28)</t>
  </si>
  <si>
    <t>금종윤</t>
  </si>
  <si>
    <t>울진읍
읍내로70</t>
  </si>
  <si>
    <t>054-787-8272</t>
  </si>
  <si>
    <t>글로벌환경&amp;리싸이클링</t>
  </si>
  <si>
    <t>제2011-1호
(2011.12.12)</t>
  </si>
  <si>
    <t>황병학</t>
  </si>
  <si>
    <t>울진읍 읍남리 544-1</t>
  </si>
  <si>
    <t>054-782-8577</t>
  </si>
  <si>
    <t>㈜창조알앤씨</t>
  </si>
  <si>
    <t>제2013-1호
(2013.04.24)</t>
  </si>
  <si>
    <t>장현구</t>
  </si>
  <si>
    <t>북면 울진북로 2538</t>
  </si>
  <si>
    <t>054-781-0300</t>
  </si>
  <si>
    <t>㈜삼명건설</t>
  </si>
  <si>
    <t>제2014-1호
(2014.07.08)</t>
  </si>
  <si>
    <t>장헌견</t>
  </si>
  <si>
    <t>북면 장터길 85</t>
  </si>
  <si>
    <t>054-782-0733</t>
  </si>
  <si>
    <t>계룡고철</t>
  </si>
  <si>
    <t>제2015-2호
(2015.10.06)</t>
  </si>
  <si>
    <t>황병욱</t>
  </si>
  <si>
    <t>평해읍 동해대로 723</t>
  </si>
  <si>
    <t>054-787-0296</t>
  </si>
  <si>
    <t>일도산업주식회사</t>
  </si>
  <si>
    <t>제2016-2호
(2016.07.01.)</t>
  </si>
  <si>
    <t>임태완</t>
  </si>
  <si>
    <t>기성면 구산봉산로 445-12</t>
  </si>
  <si>
    <t>054-782-7811</t>
  </si>
  <si>
    <t>경남</t>
    <phoneticPr fontId="15" type="noConversion"/>
  </si>
  <si>
    <t>창원시계</t>
    <phoneticPr fontId="15" type="noConversion"/>
  </si>
  <si>
    <t>창원시</t>
    <phoneticPr fontId="15" type="noConversion"/>
  </si>
  <si>
    <t>㈜만수</t>
    <phoneticPr fontId="15" type="noConversion"/>
  </si>
  <si>
    <t>92 (09.09.08.)
15(1996.03.16.)</t>
    <phoneticPr fontId="15" type="noConversion"/>
  </si>
  <si>
    <t>전성수</t>
    <phoneticPr fontId="15" type="noConversion"/>
  </si>
  <si>
    <t xml:space="preserve"> 의창구 차상로 20(팔용동)</t>
  </si>
  <si>
    <t>055-297-7171</t>
    <phoneticPr fontId="15" type="noConversion"/>
  </si>
  <si>
    <t>㈜교남환경</t>
    <phoneticPr fontId="15" type="noConversion"/>
  </si>
  <si>
    <t>49(2001.03.16.)</t>
    <phoneticPr fontId="15" type="noConversion"/>
  </si>
  <si>
    <t>최희숙</t>
    <phoneticPr fontId="15" type="noConversion"/>
  </si>
  <si>
    <t xml:space="preserve"> 의창구 동읍 동읍로19번길 41</t>
  </si>
  <si>
    <t>055-262-6853</t>
    <phoneticPr fontId="15" type="noConversion"/>
  </si>
  <si>
    <t>㈜하나환경</t>
    <phoneticPr fontId="15" type="noConversion"/>
  </si>
  <si>
    <t>56(2002.10.19.)</t>
    <phoneticPr fontId="15" type="noConversion"/>
  </si>
  <si>
    <t>권정애</t>
    <phoneticPr fontId="15" type="noConversion"/>
  </si>
  <si>
    <t xml:space="preserve"> 의창구 북면 백월로 115</t>
  </si>
  <si>
    <t>055-299-1784</t>
    <phoneticPr fontId="15" type="noConversion"/>
  </si>
  <si>
    <t>태정비철환경</t>
    <phoneticPr fontId="15" type="noConversion"/>
  </si>
  <si>
    <t>65(2007.07.09.)
의창(사)14-1(2014.6.12)</t>
    <phoneticPr fontId="15" type="noConversion"/>
  </si>
  <si>
    <t xml:space="preserve"> 의창구 대산면 진남로114번길 50</t>
  </si>
  <si>
    <t>055-288-0322</t>
    <phoneticPr fontId="15" type="noConversion"/>
  </si>
  <si>
    <t>(주)석지</t>
    <phoneticPr fontId="15" type="noConversion"/>
  </si>
  <si>
    <t>73(2006.07.27)
2013-1(2013.5.8)</t>
    <phoneticPr fontId="15" type="noConversion"/>
  </si>
  <si>
    <t>김석근</t>
    <phoneticPr fontId="15" type="noConversion"/>
  </si>
  <si>
    <t xml:space="preserve"> 의창구 차상로150번길 16-1(팔용동)</t>
  </si>
  <si>
    <t>055-265-1516</t>
    <phoneticPr fontId="15" type="noConversion"/>
  </si>
  <si>
    <t>강산환경</t>
    <phoneticPr fontId="15" type="noConversion"/>
  </si>
  <si>
    <t>76(2007.03.23)</t>
    <phoneticPr fontId="15" type="noConversion"/>
  </si>
  <si>
    <t xml:space="preserve"> 의창구 신월로 42(신월동)</t>
  </si>
  <si>
    <t>055-284-4460</t>
    <phoneticPr fontId="15" type="noConversion"/>
  </si>
  <si>
    <t>태양재활용산업</t>
    <phoneticPr fontId="15" type="noConversion"/>
  </si>
  <si>
    <t>96(10.06.10.)
77(2007.04.25.)</t>
    <phoneticPr fontId="15" type="noConversion"/>
  </si>
  <si>
    <t>서남희</t>
    <phoneticPr fontId="15" type="noConversion"/>
  </si>
  <si>
    <t xml:space="preserve"> 의창구 북면 백월로 233-5</t>
  </si>
  <si>
    <t>055-255-6605</t>
    <phoneticPr fontId="15" type="noConversion"/>
  </si>
  <si>
    <t>㈜에스제이</t>
    <phoneticPr fontId="15" type="noConversion"/>
  </si>
  <si>
    <t>84
(2003.01.29.)</t>
    <phoneticPr fontId="15" type="noConversion"/>
  </si>
  <si>
    <t>김득수</t>
    <phoneticPr fontId="15" type="noConversion"/>
  </si>
  <si>
    <t xml:space="preserve"> 의창구 원이대로261번길 6-26, 401호(봉곡동, 비너스빌딩)</t>
  </si>
  <si>
    <t>055-224-3125</t>
    <phoneticPr fontId="15" type="noConversion"/>
  </si>
  <si>
    <t>신포환경</t>
    <phoneticPr fontId="15" type="noConversion"/>
  </si>
  <si>
    <t>85
(2008.01.30.)</t>
    <phoneticPr fontId="15" type="noConversion"/>
  </si>
  <si>
    <t>신미선</t>
    <phoneticPr fontId="15" type="noConversion"/>
  </si>
  <si>
    <t xml:space="preserve"> 의창구 소계로 37(소계동)</t>
  </si>
  <si>
    <t>055-253-0415</t>
    <phoneticPr fontId="15" type="noConversion"/>
  </si>
  <si>
    <t>진교자원</t>
    <phoneticPr fontId="15" type="noConversion"/>
  </si>
  <si>
    <t>98
(2010.12.13)</t>
    <phoneticPr fontId="15" type="noConversion"/>
  </si>
  <si>
    <t>김승도</t>
    <phoneticPr fontId="15" type="noConversion"/>
  </si>
  <si>
    <t xml:space="preserve"> 의창구 동정길35번길 16(동정동)</t>
  </si>
  <si>
    <t>055-293-4254</t>
    <phoneticPr fontId="15" type="noConversion"/>
  </si>
  <si>
    <t>㈜삼보이앤알</t>
    <phoneticPr fontId="15" type="noConversion"/>
  </si>
  <si>
    <t>2011-11
(2011.06.23.)</t>
    <phoneticPr fontId="15" type="noConversion"/>
  </si>
  <si>
    <t>최원혁</t>
    <phoneticPr fontId="15" type="noConversion"/>
  </si>
  <si>
    <t xml:space="preserve"> 의창구 동읍 의창대로 856, 201호(원창호수아파트상가)</t>
  </si>
  <si>
    <t>055-251-2721</t>
    <phoneticPr fontId="15" type="noConversion"/>
  </si>
  <si>
    <t>승현개발</t>
    <phoneticPr fontId="15" type="noConversion"/>
  </si>
  <si>
    <t>2011-18
(2011.08.02.)</t>
    <phoneticPr fontId="15" type="noConversion"/>
  </si>
  <si>
    <t>류승현</t>
    <phoneticPr fontId="15" type="noConversion"/>
  </si>
  <si>
    <t xml:space="preserve"> 의창구 사화로1번길 4(팔용동)</t>
  </si>
  <si>
    <t>모든환경</t>
    <phoneticPr fontId="15" type="noConversion"/>
  </si>
  <si>
    <t>2015-3
(2015.6.23)</t>
    <phoneticPr fontId="15" type="noConversion"/>
  </si>
  <si>
    <t>김봉현</t>
    <phoneticPr fontId="15" type="noConversion"/>
  </si>
  <si>
    <t xml:space="preserve"> 의창구 의안로 60</t>
  </si>
  <si>
    <t>㈜엠에스</t>
    <phoneticPr fontId="15" type="noConversion"/>
  </si>
  <si>
    <t>2015-4
(2015.12.15)</t>
    <phoneticPr fontId="15" type="noConversion"/>
  </si>
  <si>
    <t>양문석</t>
    <phoneticPr fontId="15" type="noConversion"/>
  </si>
  <si>
    <t xml:space="preserve"> 의창구 북면 천주로 714 B동</t>
  </si>
  <si>
    <t>055-297-7278</t>
    <phoneticPr fontId="15" type="noConversion"/>
  </si>
  <si>
    <t>우신 이엔브이</t>
    <phoneticPr fontId="15" type="noConversion"/>
  </si>
  <si>
    <t>7(2007.03.14)</t>
    <phoneticPr fontId="15" type="noConversion"/>
  </si>
  <si>
    <t>성산구   불모산동 374-1</t>
    <phoneticPr fontId="15" type="noConversion"/>
  </si>
  <si>
    <t>055-266-9217</t>
    <phoneticPr fontId="15" type="noConversion"/>
  </si>
  <si>
    <t>(유)태창환경</t>
    <phoneticPr fontId="15" type="noConversion"/>
  </si>
  <si>
    <t>16
(1996.07.19)</t>
    <phoneticPr fontId="15" type="noConversion"/>
  </si>
  <si>
    <t>천영진</t>
    <phoneticPr fontId="15" type="noConversion"/>
  </si>
  <si>
    <t>성산구 대방동 338-3 대방아카데미 8층</t>
    <phoneticPr fontId="15" type="noConversion"/>
  </si>
  <si>
    <t>055-297-3050</t>
    <phoneticPr fontId="15" type="noConversion"/>
  </si>
  <si>
    <t>㈜지구환경</t>
    <phoneticPr fontId="15" type="noConversion"/>
  </si>
  <si>
    <t>22-1
(2007.03.08)</t>
    <phoneticPr fontId="15" type="noConversion"/>
  </si>
  <si>
    <t>추민형</t>
    <phoneticPr fontId="15" type="noConversion"/>
  </si>
  <si>
    <t>성산동77-1 창원SK테크노파크 넥스동715호</t>
    <phoneticPr fontId="15" type="noConversion"/>
  </si>
  <si>
    <t>055-264-6661</t>
    <phoneticPr fontId="15" type="noConversion"/>
  </si>
  <si>
    <t>영신상사</t>
    <phoneticPr fontId="15" type="noConversion"/>
  </si>
  <si>
    <t>41
(2009.12.30)</t>
    <phoneticPr fontId="15" type="noConversion"/>
  </si>
  <si>
    <t>최영식</t>
    <phoneticPr fontId="15" type="noConversion"/>
  </si>
  <si>
    <t>성산구      신촌동 130-14</t>
    <phoneticPr fontId="15" type="noConversion"/>
  </si>
  <si>
    <t>055-281-9606</t>
    <phoneticPr fontId="15" type="noConversion"/>
  </si>
  <si>
    <t>건남환경</t>
    <phoneticPr fontId="15" type="noConversion"/>
  </si>
  <si>
    <t>53
(2002.04.19.)</t>
    <phoneticPr fontId="15" type="noConversion"/>
  </si>
  <si>
    <t>김연수</t>
    <phoneticPr fontId="15" type="noConversion"/>
  </si>
  <si>
    <t>성산구   상남동 71-2 양지빌딩 2층 205호</t>
    <phoneticPr fontId="15" type="noConversion"/>
  </si>
  <si>
    <t>055-261-9487</t>
    <phoneticPr fontId="15" type="noConversion"/>
  </si>
  <si>
    <t>고은상사</t>
    <phoneticPr fontId="15" type="noConversion"/>
  </si>
  <si>
    <t>54
(2002.05.23.)</t>
    <phoneticPr fontId="15" type="noConversion"/>
  </si>
  <si>
    <t>손형달</t>
    <phoneticPr fontId="15" type="noConversion"/>
  </si>
  <si>
    <t>성산구   중앙동18-1</t>
    <phoneticPr fontId="15" type="noConversion"/>
  </si>
  <si>
    <t>055-256-1965</t>
    <phoneticPr fontId="15" type="noConversion"/>
  </si>
  <si>
    <t>신성자원</t>
    <phoneticPr fontId="15" type="noConversion"/>
  </si>
  <si>
    <t>69
(2005.05.10.)</t>
    <phoneticPr fontId="15" type="noConversion"/>
  </si>
  <si>
    <t>이상정</t>
    <phoneticPr fontId="15" type="noConversion"/>
  </si>
  <si>
    <t>성산구   신촌동 132-10</t>
    <phoneticPr fontId="15" type="noConversion"/>
  </si>
  <si>
    <t>055-266-1560</t>
    <phoneticPr fontId="15" type="noConversion"/>
  </si>
  <si>
    <t>순환환경</t>
    <phoneticPr fontId="15" type="noConversion"/>
  </si>
  <si>
    <t>75
(2006.12.15.)</t>
    <phoneticPr fontId="15" type="noConversion"/>
  </si>
  <si>
    <t>신성일</t>
    <phoneticPr fontId="15" type="noConversion"/>
  </si>
  <si>
    <t>성산구   성주동79-3</t>
    <phoneticPr fontId="15" type="noConversion"/>
  </si>
  <si>
    <t>055-277-1985</t>
    <phoneticPr fontId="15" type="noConversion"/>
  </si>
  <si>
    <t>국제금속</t>
    <phoneticPr fontId="15" type="noConversion"/>
  </si>
  <si>
    <t>93
(2010.04.23.)</t>
    <phoneticPr fontId="15" type="noConversion"/>
  </si>
  <si>
    <t>노진경</t>
    <phoneticPr fontId="15" type="noConversion"/>
  </si>
  <si>
    <t>성산구   신촌동 133-8</t>
    <phoneticPr fontId="15" type="noConversion"/>
  </si>
  <si>
    <t>055-238-5836</t>
    <phoneticPr fontId="15" type="noConversion"/>
  </si>
  <si>
    <t>㈜우리환경</t>
    <phoneticPr fontId="15" type="noConversion"/>
  </si>
  <si>
    <t>96
(2010.06.23)</t>
    <phoneticPr fontId="15" type="noConversion"/>
  </si>
  <si>
    <t>현수정</t>
    <phoneticPr fontId="15" type="noConversion"/>
  </si>
  <si>
    <t>성산구 남산동601-4한양상가301호</t>
    <phoneticPr fontId="15" type="noConversion"/>
  </si>
  <si>
    <t>055-261-1110</t>
    <phoneticPr fontId="15" type="noConversion"/>
  </si>
  <si>
    <t>세민산업</t>
    <phoneticPr fontId="15" type="noConversion"/>
  </si>
  <si>
    <t>94
(2010.6.7)</t>
    <phoneticPr fontId="15" type="noConversion"/>
  </si>
  <si>
    <t>배태숙</t>
    <phoneticPr fontId="15" type="noConversion"/>
  </si>
  <si>
    <t>성산구 정동로 9번길 39</t>
    <phoneticPr fontId="15" type="noConversion"/>
  </si>
  <si>
    <t>055-262-5744</t>
    <phoneticPr fontId="15" type="noConversion"/>
  </si>
  <si>
    <t>알라이트자원</t>
    <phoneticPr fontId="15" type="noConversion"/>
  </si>
  <si>
    <t>2012-1
(2012.01.03)</t>
    <phoneticPr fontId="15" type="noConversion"/>
  </si>
  <si>
    <t>박광석</t>
    <phoneticPr fontId="15" type="noConversion"/>
  </si>
  <si>
    <t>성산구 사파동 103-2</t>
    <phoneticPr fontId="15" type="noConversion"/>
  </si>
  <si>
    <t>055-263-7701</t>
    <phoneticPr fontId="15" type="noConversion"/>
  </si>
  <si>
    <t>성산-2
(2013.8.19)</t>
    <phoneticPr fontId="15" type="noConversion"/>
  </si>
  <si>
    <t>배기한</t>
    <phoneticPr fontId="15" type="noConversion"/>
  </si>
  <si>
    <t>성산구 천선동 산 107-1</t>
    <phoneticPr fontId="15" type="noConversion"/>
  </si>
  <si>
    <t>영재산업</t>
    <phoneticPr fontId="15" type="noConversion"/>
  </si>
  <si>
    <t>2011-19
(2011.08.02)</t>
    <phoneticPr fontId="15" type="noConversion"/>
  </si>
  <si>
    <t>김영재</t>
    <phoneticPr fontId="15" type="noConversion"/>
  </si>
  <si>
    <t>성산구 완암동 232-5</t>
    <phoneticPr fontId="15" type="noConversion"/>
  </si>
  <si>
    <t>055-285-6981</t>
    <phoneticPr fontId="15" type="noConversion"/>
  </si>
  <si>
    <t>1998-26
(1998.02.18)</t>
    <phoneticPr fontId="15" type="noConversion"/>
  </si>
  <si>
    <t>허은철</t>
    <phoneticPr fontId="15" type="noConversion"/>
  </si>
  <si>
    <t>성산구 상남동 29-2</t>
    <phoneticPr fontId="15" type="noConversion"/>
  </si>
  <si>
    <t>055-223-9377</t>
    <phoneticPr fontId="15" type="noConversion"/>
  </si>
  <si>
    <t>씨제이환경</t>
    <phoneticPr fontId="15" type="noConversion"/>
  </si>
  <si>
    <t>성산-3
(2014.09.17)</t>
    <phoneticPr fontId="15" type="noConversion"/>
  </si>
  <si>
    <t>조창수, 정남훈</t>
    <phoneticPr fontId="15" type="noConversion"/>
  </si>
  <si>
    <t>성산구 중앙동 100-2, 현대오피스텔 308호</t>
    <phoneticPr fontId="15" type="noConversion"/>
  </si>
  <si>
    <t>055-293-5583</t>
    <phoneticPr fontId="15" type="noConversion"/>
  </si>
  <si>
    <t>준테크주식회사</t>
    <phoneticPr fontId="15" type="noConversion"/>
  </si>
  <si>
    <t>성산-5
(15.02.16.)</t>
    <phoneticPr fontId="15" type="noConversion"/>
  </si>
  <si>
    <t>강준길</t>
    <phoneticPr fontId="15" type="noConversion"/>
  </si>
  <si>
    <t>성산구 완암로 50, 넥스동 803호(성산동, 에스케이테크노파크)</t>
    <phoneticPr fontId="15" type="noConversion"/>
  </si>
  <si>
    <t>055-277-9078</t>
    <phoneticPr fontId="15" type="noConversion"/>
  </si>
  <si>
    <t>대건</t>
    <phoneticPr fontId="15" type="noConversion"/>
  </si>
  <si>
    <t>2008-14
(08.06.16.)</t>
    <phoneticPr fontId="15" type="noConversion"/>
  </si>
  <si>
    <t>김종근</t>
    <phoneticPr fontId="15" type="noConversion"/>
  </si>
  <si>
    <t>성산구 원이대로 774, 204동 1101호(상남동, 성원아파트)</t>
    <phoneticPr fontId="15" type="noConversion"/>
  </si>
  <si>
    <t>055-275-5145</t>
    <phoneticPr fontId="15" type="noConversion"/>
  </si>
  <si>
    <t>다한다환경</t>
    <phoneticPr fontId="15" type="noConversion"/>
  </si>
  <si>
    <t>성산-6
(15.06.24.)</t>
    <phoneticPr fontId="15" type="noConversion"/>
  </si>
  <si>
    <t>신원식</t>
    <phoneticPr fontId="15" type="noConversion"/>
  </si>
  <si>
    <t>성산구 대암로 64, 5-1306(남양동, 동성아파트)</t>
    <phoneticPr fontId="15" type="noConversion"/>
  </si>
  <si>
    <t>초록환경산업</t>
    <phoneticPr fontId="15" type="noConversion"/>
  </si>
  <si>
    <t>사업장2000-13
(2000.10.27)</t>
    <phoneticPr fontId="15" type="noConversion"/>
  </si>
  <si>
    <t>주순선</t>
    <phoneticPr fontId="15" type="noConversion"/>
  </si>
  <si>
    <t xml:space="preserve"> 마산합포구 진전면 봉오로 670</t>
  </si>
  <si>
    <t>055-221-2886</t>
    <phoneticPr fontId="15" type="noConversion"/>
  </si>
  <si>
    <t>(유)창성상사</t>
    <phoneticPr fontId="15" type="noConversion"/>
  </si>
  <si>
    <t>사업장2004-8
(2008.6.11)</t>
    <phoneticPr fontId="15" type="noConversion"/>
  </si>
  <si>
    <t>하창섭</t>
    <phoneticPr fontId="15" type="noConversion"/>
  </si>
  <si>
    <t xml:space="preserve"> 마산합포구 고운로 235</t>
  </si>
  <si>
    <t>055-252-3182</t>
    <phoneticPr fontId="15" type="noConversion"/>
  </si>
  <si>
    <t>현대상사</t>
    <phoneticPr fontId="15" type="noConversion"/>
  </si>
  <si>
    <t>2011-5
(2011.7.19)</t>
    <phoneticPr fontId="15" type="noConversion"/>
  </si>
  <si>
    <t>이호섭</t>
    <phoneticPr fontId="15" type="noConversion"/>
  </si>
  <si>
    <t xml:space="preserve"> 마산합포구 동서북2길 27</t>
  </si>
  <si>
    <t>푸른상사</t>
    <phoneticPr fontId="15" type="noConversion"/>
  </si>
  <si>
    <t>2011-19
(2011.7.20)</t>
    <phoneticPr fontId="15" type="noConversion"/>
  </si>
  <si>
    <t>정선자</t>
    <phoneticPr fontId="15" type="noConversion"/>
  </si>
  <si>
    <t xml:space="preserve"> 마산합포구 밤밭고개로 176-11</t>
  </si>
  <si>
    <t>055-242-5219</t>
    <phoneticPr fontId="15" type="noConversion"/>
  </si>
  <si>
    <t>2012-2
(2012.2.3)</t>
    <phoneticPr fontId="15" type="noConversion"/>
  </si>
  <si>
    <t>김연희</t>
    <phoneticPr fontId="15" type="noConversion"/>
  </si>
  <si>
    <t xml:space="preserve"> 마산합포구 진북면 부평리 357-6</t>
  </si>
  <si>
    <t>태원환경</t>
    <phoneticPr fontId="15" type="noConversion"/>
  </si>
  <si>
    <t>2012-5
(2012.2.23)</t>
    <phoneticPr fontId="15" type="noConversion"/>
  </si>
  <si>
    <t>김성규</t>
    <phoneticPr fontId="15" type="noConversion"/>
  </si>
  <si>
    <t xml:space="preserve"> 마산합포구 덕동길 72</t>
  </si>
  <si>
    <t>055-271-3295</t>
    <phoneticPr fontId="15" type="noConversion"/>
  </si>
  <si>
    <t>우진리사이클링</t>
    <phoneticPr fontId="15" type="noConversion"/>
  </si>
  <si>
    <t>2012-6
(2012.3.15)</t>
    <phoneticPr fontId="15" type="noConversion"/>
  </si>
  <si>
    <t>정용호</t>
    <phoneticPr fontId="15" type="noConversion"/>
  </si>
  <si>
    <t xml:space="preserve"> 마산합포구 진북면 산단3길 32-9</t>
  </si>
  <si>
    <t>합포사업장2013-1
(2004.7.30)</t>
    <phoneticPr fontId="15" type="noConversion"/>
  </si>
  <si>
    <t>김영관</t>
    <phoneticPr fontId="15" type="noConversion"/>
  </si>
  <si>
    <t xml:space="preserve"> 마산합포구 진북면 진북산업로 465-61</t>
  </si>
  <si>
    <t>055-272-0014</t>
    <phoneticPr fontId="15" type="noConversion"/>
  </si>
  <si>
    <t>2013-2(합사)
(2013.7.26)</t>
    <phoneticPr fontId="15" type="noConversion"/>
  </si>
  <si>
    <t>이정성</t>
    <phoneticPr fontId="15" type="noConversion"/>
  </si>
  <si>
    <t>관해상회</t>
    <phoneticPr fontId="15" type="noConversion"/>
  </si>
  <si>
    <t>2013-3(합사)
(2013.7.26)</t>
    <phoneticPr fontId="15" type="noConversion"/>
  </si>
  <si>
    <t>이인기</t>
    <phoneticPr fontId="15" type="noConversion"/>
  </si>
  <si>
    <t xml:space="preserve"> 마산합포구 관해정길 17</t>
  </si>
  <si>
    <t>055-221-3799</t>
    <phoneticPr fontId="15" type="noConversion"/>
  </si>
  <si>
    <t>삼아환경</t>
    <phoneticPr fontId="15" type="noConversion"/>
  </si>
  <si>
    <t>2014-1(합사)
(2014.2.11)</t>
    <phoneticPr fontId="15" type="noConversion"/>
  </si>
  <si>
    <t>이현삼</t>
    <phoneticPr fontId="15" type="noConversion"/>
  </si>
  <si>
    <t xml:space="preserve"> 마산합포구 장장군로 37-1</t>
  </si>
  <si>
    <t>㈜강동</t>
    <phoneticPr fontId="15" type="noConversion"/>
  </si>
  <si>
    <t>2014-2(합사)
(2014.3.18)</t>
    <phoneticPr fontId="15" type="noConversion"/>
  </si>
  <si>
    <t>이창수</t>
    <phoneticPr fontId="15" type="noConversion"/>
  </si>
  <si>
    <t xml:space="preserve"> 마산합포구 해안대로 553</t>
  </si>
  <si>
    <t>055-241-0220</t>
    <phoneticPr fontId="15" type="noConversion"/>
  </si>
  <si>
    <t>㈜오성산업환경</t>
    <phoneticPr fontId="15" type="noConversion"/>
  </si>
  <si>
    <t>2015-1(합사)
(2015.11.7)</t>
    <phoneticPr fontId="15" type="noConversion"/>
  </si>
  <si>
    <t>조민서</t>
    <phoneticPr fontId="15" type="noConversion"/>
  </si>
  <si>
    <t xml:space="preserve"> 마산합포구 진동면 해양관광로 309-16</t>
  </si>
  <si>
    <t>055-291-9111</t>
    <phoneticPr fontId="15" type="noConversion"/>
  </si>
  <si>
    <t>일신리사이클링</t>
    <phoneticPr fontId="15" type="noConversion"/>
  </si>
  <si>
    <t>합사2015-2
(2005.3.20)</t>
    <phoneticPr fontId="15" type="noConversion"/>
  </si>
  <si>
    <t>이연우</t>
    <phoneticPr fontId="15" type="noConversion"/>
  </si>
  <si>
    <t xml:space="preserve"> 마산합포구 진북면 덕곡천길 275</t>
  </si>
  <si>
    <t>055-231-7071</t>
    <phoneticPr fontId="15" type="noConversion"/>
  </si>
  <si>
    <t>라함기업</t>
    <phoneticPr fontId="15" type="noConversion"/>
  </si>
  <si>
    <t>합사2015-3
(2013.7.30)</t>
    <phoneticPr fontId="15" type="noConversion"/>
  </si>
  <si>
    <t>이정환</t>
    <phoneticPr fontId="15" type="noConversion"/>
  </si>
  <si>
    <t xml:space="preserve"> 마산합포구 진북면 진북신촌로 109</t>
  </si>
  <si>
    <t>055-271-9067</t>
    <phoneticPr fontId="15" type="noConversion"/>
  </si>
  <si>
    <t>월광자원</t>
    <phoneticPr fontId="15" type="noConversion"/>
  </si>
  <si>
    <t>합사2016-1
(2016.5.24)</t>
    <phoneticPr fontId="15" type="noConversion"/>
  </si>
  <si>
    <t>이정면</t>
    <phoneticPr fontId="15" type="noConversion"/>
  </si>
  <si>
    <t xml:space="preserve"> 마산합포구 진전면 삼진의거대로 488</t>
  </si>
  <si>
    <t>㈜태원비철금속</t>
    <phoneticPr fontId="15" type="noConversion"/>
  </si>
  <si>
    <t>합사2016-3
(2016.5.30)</t>
    <phoneticPr fontId="15" type="noConversion"/>
  </si>
  <si>
    <t>박우락</t>
    <phoneticPr fontId="15" type="noConversion"/>
  </si>
  <si>
    <t xml:space="preserve"> 마산합포구 진북면 진북신촌로 215</t>
  </si>
  <si>
    <t>055-271-8175</t>
    <phoneticPr fontId="15" type="noConversion"/>
  </si>
  <si>
    <t>kc환경서비스㈜창원사업부</t>
    <phoneticPr fontId="15" type="noConversion"/>
  </si>
  <si>
    <t>1997-01
(1997.08.01)</t>
    <phoneticPr fontId="15" type="noConversion"/>
  </si>
  <si>
    <t xml:space="preserve">  마산회원구 자유무역6길 103 </t>
  </si>
  <si>
    <t>055-251-7272</t>
  </si>
  <si>
    <t>㈜삼호리사일클</t>
    <phoneticPr fontId="15" type="noConversion"/>
  </si>
  <si>
    <t>2002-59
(2011.06.21)</t>
    <phoneticPr fontId="15" type="noConversion"/>
  </si>
  <si>
    <t>이권민</t>
    <phoneticPr fontId="15" type="noConversion"/>
  </si>
  <si>
    <t xml:space="preserve">  마산회원구 내서읍 중리공단로 126</t>
  </si>
  <si>
    <t>055-232-2882</t>
  </si>
  <si>
    <t>㈜무성환경</t>
    <phoneticPr fontId="15" type="noConversion"/>
  </si>
  <si>
    <t>2003-28
(2003.09.21)</t>
    <phoneticPr fontId="15" type="noConversion"/>
  </si>
  <si>
    <t>김정애</t>
    <phoneticPr fontId="15" type="noConversion"/>
  </si>
  <si>
    <t xml:space="preserve">  마산회원구 내서읍 신평안길 48</t>
  </si>
  <si>
    <t>055-295-8882</t>
  </si>
  <si>
    <t>동광기업</t>
    <phoneticPr fontId="15" type="noConversion"/>
  </si>
  <si>
    <t>2005-25
(2005.11.09)</t>
    <phoneticPr fontId="15" type="noConversion"/>
  </si>
  <si>
    <t>김경희</t>
    <phoneticPr fontId="15" type="noConversion"/>
  </si>
  <si>
    <t xml:space="preserve">  마산회원구 내서읍 호원로 315 </t>
  </si>
  <si>
    <t>055-232-0897</t>
  </si>
  <si>
    <t>공환경</t>
    <phoneticPr fontId="15" type="noConversion"/>
  </si>
  <si>
    <t>2006-12
(2006.11.07)</t>
    <phoneticPr fontId="15" type="noConversion"/>
  </si>
  <si>
    <t>손상한</t>
    <phoneticPr fontId="15" type="noConversion"/>
  </si>
  <si>
    <t xml:space="preserve">  마산회원구 내서읍 중리공단로 122 </t>
  </si>
  <si>
    <t>055-232-2083</t>
  </si>
  <si>
    <t>리사이텍</t>
    <phoneticPr fontId="15" type="noConversion"/>
  </si>
  <si>
    <t>2007-03
(2007.04.05)</t>
    <phoneticPr fontId="15" type="noConversion"/>
  </si>
  <si>
    <t>이지헌</t>
    <phoneticPr fontId="15" type="noConversion"/>
  </si>
  <si>
    <t xml:space="preserve">  마산회원구 내서읍 신평로 10-66  </t>
  </si>
  <si>
    <t>055-272-0716</t>
  </si>
  <si>
    <t>㈜아시아환경</t>
    <phoneticPr fontId="15" type="noConversion"/>
  </si>
  <si>
    <t>2007-08
(2007.07.05)</t>
    <phoneticPr fontId="15" type="noConversion"/>
  </si>
  <si>
    <t>장정현</t>
    <phoneticPr fontId="15" type="noConversion"/>
  </si>
  <si>
    <t xml:space="preserve"> 마산회원구 삼호로 241-1</t>
  </si>
  <si>
    <t>055-251-9993</t>
  </si>
  <si>
    <t>㈜선봉환경</t>
    <phoneticPr fontId="15" type="noConversion"/>
  </si>
  <si>
    <t>2008-02
(2008.03.12)</t>
    <phoneticPr fontId="15" type="noConversion"/>
  </si>
  <si>
    <t>박래수</t>
    <phoneticPr fontId="15" type="noConversion"/>
  </si>
  <si>
    <t xml:space="preserve">  마산회원구 구암남16길 54 </t>
  </si>
  <si>
    <t>055-252-8999</t>
  </si>
  <si>
    <t>㈜공환경</t>
    <phoneticPr fontId="15" type="noConversion"/>
  </si>
  <si>
    <t>2008-08
(2008.06.11)</t>
    <phoneticPr fontId="15" type="noConversion"/>
  </si>
  <si>
    <t>조영복</t>
    <phoneticPr fontId="15" type="noConversion"/>
  </si>
  <si>
    <t xml:space="preserve">  마산회원구 내서읍 호원로 186-1  </t>
  </si>
  <si>
    <t>055-231-6288</t>
  </si>
  <si>
    <t>정범환경</t>
    <phoneticPr fontId="15" type="noConversion"/>
  </si>
  <si>
    <t>2008-11
(2008.11.28)</t>
    <phoneticPr fontId="15" type="noConversion"/>
  </si>
  <si>
    <t>김영한</t>
    <phoneticPr fontId="15" type="noConversion"/>
  </si>
  <si>
    <t xml:space="preserve">  마산회원구 북성로 118, 403호 </t>
  </si>
  <si>
    <t>055-232-9926</t>
  </si>
  <si>
    <t>현득철강</t>
    <phoneticPr fontId="15" type="noConversion"/>
  </si>
  <si>
    <t>2008-13
(2008.12.01)</t>
    <phoneticPr fontId="15" type="noConversion"/>
  </si>
  <si>
    <t>이규섭</t>
    <phoneticPr fontId="15" type="noConversion"/>
  </si>
  <si>
    <t xml:space="preserve">  마산회원구 회원천북길 31 </t>
  </si>
  <si>
    <t>마창환경</t>
    <phoneticPr fontId="15" type="noConversion"/>
  </si>
  <si>
    <t>2010-13
(2010.12.08)</t>
    <phoneticPr fontId="15" type="noConversion"/>
  </si>
  <si>
    <t>김인한</t>
    <phoneticPr fontId="15" type="noConversion"/>
  </si>
  <si>
    <t xml:space="preserve">  마산회원구 구암북1길118-1</t>
  </si>
  <si>
    <t>055-251-5457</t>
  </si>
  <si>
    <t>광운상사</t>
    <phoneticPr fontId="15" type="noConversion"/>
  </si>
  <si>
    <t>2011-01
(2011.01.17)</t>
    <phoneticPr fontId="15" type="noConversion"/>
  </si>
  <si>
    <t>양광운</t>
    <phoneticPr fontId="15" type="noConversion"/>
  </si>
  <si>
    <t xml:space="preserve">  마산회원구 내서읍 용담로 50-1</t>
  </si>
  <si>
    <t>055-231-9022</t>
  </si>
  <si>
    <t>천주물류㈜</t>
    <phoneticPr fontId="15" type="noConversion"/>
  </si>
  <si>
    <t>2011-20
(2011.07.27)</t>
    <phoneticPr fontId="15" type="noConversion"/>
  </si>
  <si>
    <t xml:space="preserve">  마산회원구 구암동 122-1번지</t>
  </si>
  <si>
    <t>055-292-4872</t>
  </si>
  <si>
    <t>㈜에코원</t>
    <phoneticPr fontId="15" type="noConversion"/>
  </si>
  <si>
    <t>2012-15
(2012.10.18)</t>
    <phoneticPr fontId="15" type="noConversion"/>
  </si>
  <si>
    <t>류정환</t>
    <phoneticPr fontId="15" type="noConversion"/>
  </si>
  <si>
    <t xml:space="preserve">  마산회원구 북성로 500-1, 2층 2호 </t>
  </si>
  <si>
    <t>055-231-5244</t>
  </si>
  <si>
    <t>2005-01
(2005.10.10)</t>
    <phoneticPr fontId="15" type="noConversion"/>
  </si>
  <si>
    <t>김석주</t>
    <phoneticPr fontId="15" type="noConversion"/>
  </si>
  <si>
    <t xml:space="preserve"> 마산회원구 내서읍 중리공단로 195</t>
  </si>
  <si>
    <t>055-232-6912</t>
  </si>
  <si>
    <t>주식회사반석</t>
    <phoneticPr fontId="15" type="noConversion"/>
  </si>
  <si>
    <t>2013-07
(2014.01.12)</t>
    <phoneticPr fontId="15" type="noConversion"/>
  </si>
  <si>
    <t xml:space="preserve"> 마산회원구 3·15대로 482, 7층</t>
  </si>
  <si>
    <t>055-245-8335</t>
  </si>
  <si>
    <t>드림시티엔테크㈜</t>
    <phoneticPr fontId="15" type="noConversion"/>
  </si>
  <si>
    <t>2014-03
(2014.12.23)</t>
    <phoneticPr fontId="15" type="noConversion"/>
  </si>
  <si>
    <t>홍권두</t>
    <phoneticPr fontId="15" type="noConversion"/>
  </si>
  <si>
    <t xml:space="preserve">  마산회원구 봉암공단로 56 </t>
  </si>
  <si>
    <t>055-255-8117</t>
  </si>
  <si>
    <t>수정환경</t>
    <phoneticPr fontId="15" type="noConversion"/>
  </si>
  <si>
    <t>2014-04
(2014.07.10)</t>
    <phoneticPr fontId="15" type="noConversion"/>
  </si>
  <si>
    <t>박원권</t>
    <phoneticPr fontId="15" type="noConversion"/>
  </si>
  <si>
    <t xml:space="preserve">  마산회원구 구암북5길 19 </t>
  </si>
  <si>
    <t>055-253-0683</t>
  </si>
  <si>
    <t>일진상사</t>
    <phoneticPr fontId="15" type="noConversion"/>
  </si>
  <si>
    <t>2014-05
(2014.12.05)</t>
    <phoneticPr fontId="15" type="noConversion"/>
  </si>
  <si>
    <t>김제태</t>
    <phoneticPr fontId="15" type="noConversion"/>
  </si>
  <si>
    <t xml:space="preserve">  마산회원구 양덕서로 30</t>
  </si>
  <si>
    <t>성진철강</t>
    <phoneticPr fontId="15" type="noConversion"/>
  </si>
  <si>
    <t>2014-06
(2014.12.23)</t>
    <phoneticPr fontId="15" type="noConversion"/>
  </si>
  <si>
    <t>박장훈</t>
    <phoneticPr fontId="15" type="noConversion"/>
  </si>
  <si>
    <t xml:space="preserve">  마산회원구 내서읍 호원로 361-3</t>
  </si>
  <si>
    <t>055-586-1997</t>
    <phoneticPr fontId="15" type="noConversion"/>
  </si>
  <si>
    <t>세림환경</t>
    <phoneticPr fontId="15" type="noConversion"/>
  </si>
  <si>
    <t>2014-07
(2015.01.02)</t>
    <phoneticPr fontId="15" type="noConversion"/>
  </si>
  <si>
    <t>윤희선</t>
    <phoneticPr fontId="15" type="noConversion"/>
  </si>
  <si>
    <t xml:space="preserve">  마산회원구 삼호로 191 </t>
  </si>
  <si>
    <t>055-291-7707</t>
    <phoneticPr fontId="15" type="noConversion"/>
  </si>
  <si>
    <t>신우스틸</t>
    <phoneticPr fontId="15" type="noConversion"/>
  </si>
  <si>
    <t>2015-01
(2015.05.15)</t>
    <phoneticPr fontId="15" type="noConversion"/>
  </si>
  <si>
    <t>김이하</t>
    <phoneticPr fontId="15" type="noConversion"/>
  </si>
  <si>
    <t xml:space="preserve">  마산회원구 합성서3길10-10</t>
  </si>
  <si>
    <t>대부개발㈜</t>
    <phoneticPr fontId="15" type="noConversion"/>
  </si>
  <si>
    <t>2015-02
(2015.04.30)</t>
    <phoneticPr fontId="15" type="noConversion"/>
  </si>
  <si>
    <t>금미자</t>
    <phoneticPr fontId="15" type="noConversion"/>
  </si>
  <si>
    <t xml:space="preserve">  마산회원구 내서읍수곡로6-103</t>
  </si>
  <si>
    <t>055-223-2222</t>
    <phoneticPr fontId="15" type="noConversion"/>
  </si>
  <si>
    <t>신라상사</t>
    <phoneticPr fontId="15" type="noConversion"/>
  </si>
  <si>
    <t>2015-04
(2015.08.19)</t>
    <phoneticPr fontId="15" type="noConversion"/>
  </si>
  <si>
    <t>정은화</t>
    <phoneticPr fontId="15" type="noConversion"/>
  </si>
  <si>
    <t xml:space="preserve">  마산회원구 양덕북14길17</t>
  </si>
  <si>
    <t>055-256-5109</t>
    <phoneticPr fontId="15" type="noConversion"/>
  </si>
  <si>
    <t>유연환경</t>
    <phoneticPr fontId="15" type="noConversion"/>
  </si>
  <si>
    <t>2015-03
(2015.11.18)</t>
    <phoneticPr fontId="15" type="noConversion"/>
  </si>
  <si>
    <t>이우열</t>
    <phoneticPr fontId="15" type="noConversion"/>
  </si>
  <si>
    <t xml:space="preserve">  마산회원구 팔용로21-1</t>
  </si>
  <si>
    <t>남경금속</t>
    <phoneticPr fontId="15" type="noConversion"/>
  </si>
  <si>
    <t>2015-05
(2015.12.15)</t>
    <phoneticPr fontId="15" type="noConversion"/>
  </si>
  <si>
    <t>허남기</t>
    <phoneticPr fontId="15" type="noConversion"/>
  </si>
  <si>
    <t xml:space="preserve">  마산회원구 봉암공단9길75</t>
  </si>
  <si>
    <t>㈜장복환경테크</t>
    <phoneticPr fontId="15" type="noConversion"/>
  </si>
  <si>
    <t>5
(2004.10.05.)</t>
    <phoneticPr fontId="15" type="noConversion"/>
  </si>
  <si>
    <t>장송완</t>
    <phoneticPr fontId="15" type="noConversion"/>
  </si>
  <si>
    <t>진해구 충장로 426번길 12(이동)</t>
    <phoneticPr fontId="15" type="noConversion"/>
  </si>
  <si>
    <t>055-546-4999</t>
    <phoneticPr fontId="15" type="noConversion"/>
  </si>
  <si>
    <t>부국물산</t>
    <phoneticPr fontId="15" type="noConversion"/>
  </si>
  <si>
    <t>2014-6
(2014.8.5.)</t>
    <phoneticPr fontId="15" type="noConversion"/>
  </si>
  <si>
    <t>김옥자</t>
    <phoneticPr fontId="15" type="noConversion"/>
  </si>
  <si>
    <t>진해구 가주로15번길 15(가주동)</t>
    <phoneticPr fontId="15" type="noConversion"/>
  </si>
  <si>
    <t>055-545-1671</t>
    <phoneticPr fontId="15" type="noConversion"/>
  </si>
  <si>
    <t>㈜신일환경산업개발</t>
    <phoneticPr fontId="15" type="noConversion"/>
  </si>
  <si>
    <t>2015-4
(2015.7.16.)</t>
    <phoneticPr fontId="15" type="noConversion"/>
  </si>
  <si>
    <t>박만식</t>
    <phoneticPr fontId="15" type="noConversion"/>
  </si>
  <si>
    <t>진해구 신항북로 320(용원동)</t>
    <phoneticPr fontId="15" type="noConversion"/>
  </si>
  <si>
    <t>055-551-3312</t>
    <phoneticPr fontId="15" type="noConversion"/>
  </si>
  <si>
    <t>에이치엠산업㈜</t>
    <phoneticPr fontId="15" type="noConversion"/>
  </si>
  <si>
    <t>7
(2006.07.14.)</t>
    <phoneticPr fontId="15" type="noConversion"/>
  </si>
  <si>
    <t>문태식</t>
    <phoneticPr fontId="15" type="noConversion"/>
  </si>
  <si>
    <t>진해구 여명로8(여좌동)</t>
    <phoneticPr fontId="15" type="noConversion"/>
  </si>
  <si>
    <t>055-543-5787</t>
    <phoneticPr fontId="15" type="noConversion"/>
  </si>
  <si>
    <t>㈜거양</t>
    <phoneticPr fontId="15" type="noConversion"/>
  </si>
  <si>
    <t>6호
(2007.1.16.)</t>
    <phoneticPr fontId="15" type="noConversion"/>
  </si>
  <si>
    <t>권영식</t>
    <phoneticPr fontId="15" type="noConversion"/>
  </si>
  <si>
    <t>진해구 벚꽃로 45(대흥동)</t>
    <phoneticPr fontId="15" type="noConversion"/>
  </si>
  <si>
    <t>055-547-2818</t>
    <phoneticPr fontId="15" type="noConversion"/>
  </si>
  <si>
    <t>뉴켐스</t>
    <phoneticPr fontId="15" type="noConversion"/>
  </si>
  <si>
    <t>2014-1
(2014.8.5.)</t>
    <phoneticPr fontId="15" type="noConversion"/>
  </si>
  <si>
    <t>고범률</t>
    <phoneticPr fontId="15" type="noConversion"/>
  </si>
  <si>
    <t>진해구 웅동로 150</t>
    <phoneticPr fontId="15" type="noConversion"/>
  </si>
  <si>
    <t>070-8229-4270</t>
    <phoneticPr fontId="15" type="noConversion"/>
  </si>
  <si>
    <t>㈜지엔이산업</t>
    <phoneticPr fontId="15" type="noConversion"/>
  </si>
  <si>
    <t>전승윤</t>
    <phoneticPr fontId="15" type="noConversion"/>
  </si>
  <si>
    <t>진해구 진해대로 2221</t>
    <phoneticPr fontId="15" type="noConversion"/>
  </si>
  <si>
    <t>055-544-5350</t>
    <phoneticPr fontId="15" type="noConversion"/>
  </si>
  <si>
    <t>2014-2
(2014.10.16.)</t>
    <phoneticPr fontId="15" type="noConversion"/>
  </si>
  <si>
    <t>사직타이어</t>
    <phoneticPr fontId="15" type="noConversion"/>
  </si>
  <si>
    <t>2014-4
(2014.8.5.)</t>
    <phoneticPr fontId="15" type="noConversion"/>
  </si>
  <si>
    <t>차판늠</t>
    <phoneticPr fontId="15" type="noConversion"/>
  </si>
  <si>
    <t>진해구 남영로 473번길 11(남양동)</t>
    <phoneticPr fontId="15" type="noConversion"/>
  </si>
  <si>
    <t>055-545-2164</t>
    <phoneticPr fontId="15" type="noConversion"/>
  </si>
  <si>
    <t>에스엠산업</t>
    <phoneticPr fontId="15" type="noConversion"/>
  </si>
  <si>
    <t>2014-5
(2014.8.5.)</t>
    <phoneticPr fontId="15" type="noConversion"/>
  </si>
  <si>
    <t>하성민</t>
    <phoneticPr fontId="15" type="noConversion"/>
  </si>
  <si>
    <t>진해구 웅동로 208(두동)</t>
    <phoneticPr fontId="15" type="noConversion"/>
  </si>
  <si>
    <t>055-542-4401</t>
    <phoneticPr fontId="15" type="noConversion"/>
  </si>
  <si>
    <t>㈜고려환경</t>
    <phoneticPr fontId="15" type="noConversion"/>
  </si>
  <si>
    <t>진해-3
(2012.9.27.)</t>
    <phoneticPr fontId="15" type="noConversion"/>
  </si>
  <si>
    <t>진해구 용원동로 145(용원동)</t>
    <phoneticPr fontId="15" type="noConversion"/>
  </si>
  <si>
    <t>055-551-4444</t>
    <phoneticPr fontId="15" type="noConversion"/>
  </si>
  <si>
    <t>자연</t>
    <phoneticPr fontId="15" type="noConversion"/>
  </si>
  <si>
    <t>2014-9
(2014.10.27.)</t>
    <phoneticPr fontId="15" type="noConversion"/>
  </si>
  <si>
    <t>이희수</t>
    <phoneticPr fontId="15" type="noConversion"/>
  </si>
  <si>
    <t>진해구 자은로 82</t>
    <phoneticPr fontId="15" type="noConversion"/>
  </si>
  <si>
    <t>055-547-6932</t>
    <phoneticPr fontId="15" type="noConversion"/>
  </si>
  <si>
    <t>남문자원</t>
    <phoneticPr fontId="15" type="noConversion"/>
  </si>
  <si>
    <t>2014-11
(2014.12.14.)</t>
    <phoneticPr fontId="15" type="noConversion"/>
  </si>
  <si>
    <t>박정운</t>
    <phoneticPr fontId="15" type="noConversion"/>
  </si>
  <si>
    <t>진해구 죽곡동 112</t>
    <phoneticPr fontId="15" type="noConversion"/>
  </si>
  <si>
    <t>055-545-6689</t>
    <phoneticPr fontId="15" type="noConversion"/>
  </si>
  <si>
    <t>원일환경</t>
    <phoneticPr fontId="15" type="noConversion"/>
  </si>
  <si>
    <t>2014-12
(2014.12.26.)</t>
    <phoneticPr fontId="15" type="noConversion"/>
  </si>
  <si>
    <t>김창현</t>
    <phoneticPr fontId="15" type="noConversion"/>
  </si>
  <si>
    <t>진해구 제황로80번길 2-7(충무동)</t>
    <phoneticPr fontId="15" type="noConversion"/>
  </si>
  <si>
    <t>진주시계</t>
    <phoneticPr fontId="15" type="noConversion"/>
  </si>
  <si>
    <t>진주시</t>
  </si>
  <si>
    <t>(합)경남개발산업</t>
    <phoneticPr fontId="15" type="noConversion"/>
  </si>
  <si>
    <t>사-15
(1995.3.23)</t>
    <phoneticPr fontId="15" type="noConversion"/>
  </si>
  <si>
    <t>이소의</t>
    <phoneticPr fontId="15" type="noConversion"/>
  </si>
  <si>
    <t xml:space="preserve"> 남강로 1187-1</t>
  </si>
  <si>
    <t>055-761-8083</t>
    <phoneticPr fontId="15" type="noConversion"/>
  </si>
  <si>
    <t>㈜청호산업</t>
    <phoneticPr fontId="15" type="noConversion"/>
  </si>
  <si>
    <t>사-51
(2003.10.10)</t>
    <phoneticPr fontId="15" type="noConversion"/>
  </si>
  <si>
    <t>박용수</t>
    <phoneticPr fontId="15" type="noConversion"/>
  </si>
  <si>
    <t xml:space="preserve"> 남강로 694</t>
  </si>
  <si>
    <t>055-747-0601</t>
    <phoneticPr fontId="15" type="noConversion"/>
  </si>
  <si>
    <t>남강환경자원</t>
    <phoneticPr fontId="15" type="noConversion"/>
  </si>
  <si>
    <t>2007ㅡ2
(2007.01.18)</t>
    <phoneticPr fontId="15" type="noConversion"/>
  </si>
  <si>
    <t>서둘연</t>
    <phoneticPr fontId="15" type="noConversion"/>
  </si>
  <si>
    <t>초전동 1051-3</t>
    <phoneticPr fontId="15" type="noConversion"/>
  </si>
  <si>
    <t>055-759-3793</t>
    <phoneticPr fontId="15" type="noConversion"/>
  </si>
  <si>
    <t>㈜우리</t>
    <phoneticPr fontId="15" type="noConversion"/>
  </si>
  <si>
    <t>2008ㅡ4
(2008.08.29)</t>
    <phoneticPr fontId="15" type="noConversion"/>
  </si>
  <si>
    <t>한재정</t>
    <phoneticPr fontId="15" type="noConversion"/>
  </si>
  <si>
    <t>이현동 21-3 이현상가 1층3호</t>
    <phoneticPr fontId="15" type="noConversion"/>
  </si>
  <si>
    <t>055-743-2022</t>
    <phoneticPr fontId="15" type="noConversion"/>
  </si>
  <si>
    <t>㈜경동산업</t>
    <phoneticPr fontId="15" type="noConversion"/>
  </si>
  <si>
    <t>2006ㅡ9
(2006.12.15)</t>
    <phoneticPr fontId="15" type="noConversion"/>
  </si>
  <si>
    <t>서준길</t>
    <phoneticPr fontId="15" type="noConversion"/>
  </si>
  <si>
    <t>대곡면 유곡리 43</t>
    <phoneticPr fontId="15" type="noConversion"/>
  </si>
  <si>
    <t>055-744-6678</t>
    <phoneticPr fontId="15" type="noConversion"/>
  </si>
  <si>
    <t>지리산자원</t>
    <phoneticPr fontId="15" type="noConversion"/>
  </si>
  <si>
    <t>2013-13
(2013.09.17)</t>
    <phoneticPr fontId="15" type="noConversion"/>
  </si>
  <si>
    <t>이옥연</t>
    <phoneticPr fontId="15" type="noConversion"/>
  </si>
  <si>
    <t xml:space="preserve"> 정촌면 진주대로 26-12</t>
  </si>
  <si>
    <t>055-754-9579</t>
    <phoneticPr fontId="15" type="noConversion"/>
  </si>
  <si>
    <t>석지자원</t>
    <phoneticPr fontId="15" type="noConversion"/>
  </si>
  <si>
    <t>2013-15
(2013.12.2)</t>
    <phoneticPr fontId="15" type="noConversion"/>
  </si>
  <si>
    <t>김금현</t>
    <phoneticPr fontId="15" type="noConversion"/>
  </si>
  <si>
    <t xml:space="preserve"> 돗골로57번길 15(상평동)</t>
  </si>
  <si>
    <t>055-752-1775</t>
    <phoneticPr fontId="15" type="noConversion"/>
  </si>
  <si>
    <t>동명스틸</t>
    <phoneticPr fontId="15" type="noConversion"/>
  </si>
  <si>
    <t>2014-1
(2014.1.16)</t>
    <phoneticPr fontId="15" type="noConversion"/>
  </si>
  <si>
    <t>이강영</t>
    <phoneticPr fontId="15" type="noConversion"/>
  </si>
  <si>
    <t xml:space="preserve"> 돗골로14번길 23(상평동)</t>
  </si>
  <si>
    <t>055-758-9974</t>
    <phoneticPr fontId="15" type="noConversion"/>
  </si>
  <si>
    <t>이에프실업</t>
    <phoneticPr fontId="15" type="noConversion"/>
  </si>
  <si>
    <t>2014-2
(2014.9.17)</t>
    <phoneticPr fontId="15" type="noConversion"/>
  </si>
  <si>
    <t>주후남</t>
    <phoneticPr fontId="15" type="noConversion"/>
  </si>
  <si>
    <t xml:space="preserve"> 내동면 칠봉산길 251-42</t>
  </si>
  <si>
    <t>진주환경(유)</t>
    <phoneticPr fontId="15" type="noConversion"/>
  </si>
  <si>
    <t>생-1
(1982.12.06.)</t>
    <phoneticPr fontId="15" type="noConversion"/>
  </si>
  <si>
    <t>권영택</t>
    <phoneticPr fontId="15" type="noConversion"/>
  </si>
  <si>
    <t xml:space="preserve">솔밭로31번길 17 </t>
    <phoneticPr fontId="15" type="noConversion"/>
  </si>
  <si>
    <t>055-755-5933</t>
    <phoneticPr fontId="15" type="noConversion"/>
  </si>
  <si>
    <t>경남환경㈜</t>
    <phoneticPr fontId="15" type="noConversion"/>
  </si>
  <si>
    <t>생-3
(1994.09.15.)</t>
    <phoneticPr fontId="15" type="noConversion"/>
  </si>
  <si>
    <t>김대석</t>
    <phoneticPr fontId="15" type="noConversion"/>
  </si>
  <si>
    <t>현대환경산업㈜</t>
    <phoneticPr fontId="15" type="noConversion"/>
  </si>
  <si>
    <t>생-4
(1994.09.15.)</t>
    <phoneticPr fontId="15" type="noConversion"/>
  </si>
  <si>
    <t>남정옥</t>
    <phoneticPr fontId="15" type="noConversion"/>
  </si>
  <si>
    <t>055-742-2825</t>
    <phoneticPr fontId="15" type="noConversion"/>
  </si>
  <si>
    <t>이엔에프㈜</t>
    <phoneticPr fontId="15" type="noConversion"/>
  </si>
  <si>
    <t>생-5
(2015.12.02.)</t>
    <phoneticPr fontId="15" type="noConversion"/>
  </si>
  <si>
    <t>김경래</t>
    <phoneticPr fontId="15" type="noConversion"/>
  </si>
  <si>
    <t xml:space="preserve"> 말티고개로 32-86</t>
  </si>
  <si>
    <t>055-763-3523</t>
    <phoneticPr fontId="15" type="noConversion"/>
  </si>
  <si>
    <t>통영시계</t>
    <phoneticPr fontId="15" type="noConversion"/>
  </si>
  <si>
    <t>통영시</t>
    <phoneticPr fontId="15" type="noConversion"/>
  </si>
  <si>
    <t>일진기업</t>
    <phoneticPr fontId="15" type="noConversion"/>
  </si>
  <si>
    <t>1
(1992.01.08.)</t>
    <phoneticPr fontId="15" type="noConversion"/>
  </si>
  <si>
    <t>제진수</t>
    <phoneticPr fontId="15" type="noConversion"/>
  </si>
  <si>
    <t>북신동 661-2</t>
    <phoneticPr fontId="15" type="noConversion"/>
  </si>
  <si>
    <t>055-645-4664</t>
  </si>
  <si>
    <t>㈜에코그린</t>
    <phoneticPr fontId="15" type="noConversion"/>
  </si>
  <si>
    <t>2
(1992.01.08.)</t>
    <phoneticPr fontId="15" type="noConversion"/>
  </si>
  <si>
    <t>박형수</t>
    <phoneticPr fontId="15" type="noConversion"/>
  </si>
  <si>
    <t>도산면 남해안대로 1442</t>
    <phoneticPr fontId="15" type="noConversion"/>
  </si>
  <si>
    <t>055-642-2546</t>
  </si>
  <si>
    <t>㈜더존이엔티</t>
    <phoneticPr fontId="15" type="noConversion"/>
  </si>
  <si>
    <t>92-3
(1997.08.07.)</t>
    <phoneticPr fontId="15" type="noConversion"/>
  </si>
  <si>
    <t>정의상</t>
    <phoneticPr fontId="15" type="noConversion"/>
  </si>
  <si>
    <t>여황로 399-5, 504호(북신동)</t>
    <phoneticPr fontId="15" type="noConversion"/>
  </si>
  <si>
    <t>055-647-0027</t>
    <phoneticPr fontId="15" type="noConversion"/>
  </si>
  <si>
    <t>통영환경개발㈜</t>
    <phoneticPr fontId="15" type="noConversion"/>
  </si>
  <si>
    <t>2010-1
(2010.12.27.)</t>
    <phoneticPr fontId="15" type="noConversion"/>
  </si>
  <si>
    <t>김창성</t>
    <phoneticPr fontId="15" type="noConversion"/>
  </si>
  <si>
    <t>용남면 용남해안로368</t>
    <phoneticPr fontId="15" type="noConversion"/>
  </si>
  <si>
    <t>055-648-7273</t>
  </si>
  <si>
    <t>2010-2
(2010.12.27.)</t>
    <phoneticPr fontId="15" type="noConversion"/>
  </si>
  <si>
    <t>추무호</t>
    <phoneticPr fontId="15" type="noConversion"/>
  </si>
  <si>
    <t>멘데 해안길 111, 나동 2층(정량동)</t>
    <phoneticPr fontId="15" type="noConversion"/>
  </si>
  <si>
    <t>055-643-4797</t>
  </si>
  <si>
    <t>한진기업㈜</t>
    <phoneticPr fontId="15" type="noConversion"/>
  </si>
  <si>
    <t>15
(2003.11.03.)</t>
    <phoneticPr fontId="15" type="noConversion"/>
  </si>
  <si>
    <t>이철주</t>
    <phoneticPr fontId="15" type="noConversion"/>
  </si>
  <si>
    <t>무전7길 150, 2층(무전동)</t>
    <phoneticPr fontId="15" type="noConversion"/>
  </si>
  <si>
    <t>055-644-1265</t>
  </si>
  <si>
    <t>대성기업</t>
    <phoneticPr fontId="15" type="noConversion"/>
  </si>
  <si>
    <t>8
(1999.11.30.)</t>
    <phoneticPr fontId="15" type="noConversion"/>
  </si>
  <si>
    <t>남승희</t>
    <phoneticPr fontId="15" type="noConversion"/>
  </si>
  <si>
    <t>평인 일주로1106-7(북신동)</t>
    <phoneticPr fontId="15" type="noConversion"/>
  </si>
  <si>
    <t>055-645-1539</t>
  </si>
  <si>
    <t>동원환경</t>
    <phoneticPr fontId="15" type="noConversion"/>
  </si>
  <si>
    <t>11
(2002.12.06.)</t>
    <phoneticPr fontId="15" type="noConversion"/>
  </si>
  <si>
    <t>박치원</t>
    <phoneticPr fontId="15" type="noConversion"/>
  </si>
  <si>
    <t>도산면 도산일주로 2510</t>
    <phoneticPr fontId="15" type="noConversion"/>
  </si>
  <si>
    <t>055-649-7516</t>
  </si>
  <si>
    <t>건우종합건기</t>
    <phoneticPr fontId="15" type="noConversion"/>
  </si>
  <si>
    <t>14
(2003.08.05.)</t>
    <phoneticPr fontId="15" type="noConversion"/>
  </si>
  <si>
    <t>천선아</t>
    <phoneticPr fontId="15" type="noConversion"/>
  </si>
  <si>
    <t>광도면 은황길 342-14</t>
    <phoneticPr fontId="15" type="noConversion"/>
  </si>
  <si>
    <t>055-649-3618</t>
  </si>
  <si>
    <t>산청상사</t>
    <phoneticPr fontId="15" type="noConversion"/>
  </si>
  <si>
    <t>17
(2004.03.17.)</t>
    <phoneticPr fontId="15" type="noConversion"/>
  </si>
  <si>
    <t>정명식</t>
    <phoneticPr fontId="15" type="noConversion"/>
  </si>
  <si>
    <t>도천상가안길 18, 101동상가214호(도천동,동원나폴빌)</t>
    <phoneticPr fontId="15" type="noConversion"/>
  </si>
  <si>
    <t>055-648-9750</t>
  </si>
  <si>
    <t>종합환경</t>
    <phoneticPr fontId="15" type="noConversion"/>
  </si>
  <si>
    <t>21
(2006.01.16.)</t>
    <phoneticPr fontId="15" type="noConversion"/>
  </si>
  <si>
    <t>전복춘</t>
    <phoneticPr fontId="15" type="noConversion"/>
  </si>
  <si>
    <t>광도면 은황길369, 1층</t>
    <phoneticPr fontId="15" type="noConversion"/>
  </si>
  <si>
    <t>055-641-3308</t>
  </si>
  <si>
    <t>용남고철환경</t>
    <phoneticPr fontId="15" type="noConversion"/>
  </si>
  <si>
    <t>22
(2006.09.08.)</t>
    <phoneticPr fontId="15" type="noConversion"/>
  </si>
  <si>
    <t>정상기</t>
    <phoneticPr fontId="15" type="noConversion"/>
  </si>
  <si>
    <t>광도면 안정로 113</t>
    <phoneticPr fontId="15" type="noConversion"/>
  </si>
  <si>
    <t>055-641-6211</t>
  </si>
  <si>
    <t>㈜대우환경</t>
    <phoneticPr fontId="15" type="noConversion"/>
  </si>
  <si>
    <t>23
(2006.10.19.)</t>
    <phoneticPr fontId="15" type="noConversion"/>
  </si>
  <si>
    <t>성순미</t>
    <phoneticPr fontId="15" type="noConversion"/>
  </si>
  <si>
    <t>광도면 은황길 369</t>
    <phoneticPr fontId="15" type="noConversion"/>
  </si>
  <si>
    <t>055-649-4472</t>
  </si>
  <si>
    <t>주식회사 동진개발</t>
    <phoneticPr fontId="15" type="noConversion"/>
  </si>
  <si>
    <t>26
(2008.03.16.)</t>
    <phoneticPr fontId="15" type="noConversion"/>
  </si>
  <si>
    <t>황정식</t>
    <phoneticPr fontId="15" type="noConversion"/>
  </si>
  <si>
    <t>멘데 해안길 73, 나동 2층(정량동)</t>
    <phoneticPr fontId="15" type="noConversion"/>
  </si>
  <si>
    <t>새롬ENT</t>
    <phoneticPr fontId="15" type="noConversion"/>
  </si>
  <si>
    <t>27
(2008.07.03.)</t>
    <phoneticPr fontId="15" type="noConversion"/>
  </si>
  <si>
    <t>박종빈</t>
    <phoneticPr fontId="15" type="noConversion"/>
  </si>
  <si>
    <t>광도면 벽방4길 6</t>
    <phoneticPr fontId="15" type="noConversion"/>
  </si>
  <si>
    <t>청담환경</t>
    <phoneticPr fontId="15" type="noConversion"/>
  </si>
  <si>
    <t>2009-2
(2009.01.21.)</t>
    <phoneticPr fontId="15" type="noConversion"/>
  </si>
  <si>
    <t>이윤희</t>
    <phoneticPr fontId="15" type="noConversion"/>
  </si>
  <si>
    <t>광도면 안정로 31-26</t>
    <phoneticPr fontId="15" type="noConversion"/>
  </si>
  <si>
    <t>055-641-6875</t>
  </si>
  <si>
    <t>유진산업</t>
    <phoneticPr fontId="15" type="noConversion"/>
  </si>
  <si>
    <t>2011-1
(2011.09.09.)</t>
    <phoneticPr fontId="15" type="noConversion"/>
  </si>
  <si>
    <t>광도면 은황길 369, 2층</t>
    <phoneticPr fontId="15" type="noConversion"/>
  </si>
  <si>
    <t>055-646-0441</t>
  </si>
  <si>
    <t>(주)해양산업개발</t>
    <phoneticPr fontId="15" type="noConversion"/>
  </si>
  <si>
    <t>2013-1
(2013.01.24.)</t>
    <phoneticPr fontId="15" type="noConversion"/>
  </si>
  <si>
    <t>김남형</t>
    <phoneticPr fontId="15" type="noConversion"/>
  </si>
  <si>
    <t>용남면 남해안대로 325, 2층</t>
    <phoneticPr fontId="15" type="noConversion"/>
  </si>
  <si>
    <t>055-644-1477</t>
  </si>
  <si>
    <t>창신고철</t>
    <phoneticPr fontId="15" type="noConversion"/>
  </si>
  <si>
    <t>2013-2
(2013.05.10.)</t>
    <phoneticPr fontId="15" type="noConversion"/>
  </si>
  <si>
    <t>노현동</t>
    <phoneticPr fontId="15" type="noConversion"/>
  </si>
  <si>
    <t>용남면 장문로 150</t>
    <phoneticPr fontId="15" type="noConversion"/>
  </si>
  <si>
    <t>055-648-7339</t>
  </si>
  <si>
    <t>태경</t>
    <phoneticPr fontId="15" type="noConversion"/>
  </si>
  <si>
    <t>2014-1
(2014.08.22.)</t>
    <phoneticPr fontId="15" type="noConversion"/>
  </si>
  <si>
    <t>조영기</t>
    <phoneticPr fontId="15" type="noConversion"/>
  </si>
  <si>
    <t>용남면 장문로 458</t>
    <phoneticPr fontId="15" type="noConversion"/>
  </si>
  <si>
    <t>055-649-2212</t>
  </si>
  <si>
    <t>성진철재</t>
    <phoneticPr fontId="15" type="noConversion"/>
  </si>
  <si>
    <t>2014-2
(2014.12.22.)</t>
    <phoneticPr fontId="15" type="noConversion"/>
  </si>
  <si>
    <t>윤석무</t>
    <phoneticPr fontId="15" type="noConversion"/>
  </si>
  <si>
    <t>광도면 향교옆길 170</t>
    <phoneticPr fontId="15" type="noConversion"/>
  </si>
  <si>
    <t>남양렌탈산업</t>
    <phoneticPr fontId="15" type="noConversion"/>
  </si>
  <si>
    <t>2016-1
(2016.6.17.)</t>
    <phoneticPr fontId="15" type="noConversion"/>
  </si>
  <si>
    <t>정순조</t>
    <phoneticPr fontId="15" type="noConversion"/>
  </si>
  <si>
    <t>산양읍 산양중앙로 63</t>
    <phoneticPr fontId="15" type="noConversion"/>
  </si>
  <si>
    <t>055-643-2508</t>
    <phoneticPr fontId="15" type="noConversion"/>
  </si>
  <si>
    <t>사천시계</t>
    <phoneticPr fontId="15" type="noConversion"/>
  </si>
  <si>
    <t>사천시</t>
    <phoneticPr fontId="15" type="noConversion"/>
  </si>
  <si>
    <t>동광산업㈜</t>
    <phoneticPr fontId="15" type="noConversion"/>
  </si>
  <si>
    <t>제1996-00002
(1996.03.06)</t>
  </si>
  <si>
    <t>변형석</t>
    <phoneticPr fontId="15" type="noConversion"/>
  </si>
  <si>
    <t>삼천포대교로 880(송포동)</t>
    <phoneticPr fontId="15" type="noConversion"/>
  </si>
  <si>
    <t>055-832-5088</t>
    <phoneticPr fontId="15" type="noConversion"/>
  </si>
  <si>
    <t>㈜장산환경</t>
    <phoneticPr fontId="15" type="noConversion"/>
  </si>
  <si>
    <t>제2005-00008
(2005.11.29)</t>
  </si>
  <si>
    <t>장석명</t>
    <phoneticPr fontId="15" type="noConversion"/>
  </si>
  <si>
    <t>송포공단길 72-36(송포동)</t>
    <phoneticPr fontId="15" type="noConversion"/>
  </si>
  <si>
    <t>055-835-1445</t>
    <phoneticPr fontId="15" type="noConversion"/>
  </si>
  <si>
    <t>금하환경자원</t>
    <phoneticPr fontId="15" type="noConversion"/>
  </si>
  <si>
    <t>제2007-00002
(2007.07.16)</t>
  </si>
  <si>
    <t>하수철</t>
    <phoneticPr fontId="15" type="noConversion"/>
  </si>
  <si>
    <t>사천읍 사천대로 1742</t>
    <phoneticPr fontId="15" type="noConversion"/>
  </si>
  <si>
    <t>055-855-2525</t>
    <phoneticPr fontId="15" type="noConversion"/>
  </si>
  <si>
    <t>세한㈜</t>
    <phoneticPr fontId="15" type="noConversion"/>
  </si>
  <si>
    <t>제2007-00003
(2007.12.20)</t>
  </si>
  <si>
    <t>박용현</t>
    <phoneticPr fontId="15" type="noConversion"/>
  </si>
  <si>
    <t>중앙로 203-1(벌리동)</t>
    <phoneticPr fontId="15" type="noConversion"/>
  </si>
  <si>
    <t>055-853-5507</t>
    <phoneticPr fontId="15" type="noConversion"/>
  </si>
  <si>
    <t>(자)동원유지</t>
    <phoneticPr fontId="15" type="noConversion"/>
  </si>
  <si>
    <t>제2009-00001
(2009.06.30)</t>
  </si>
  <si>
    <t>박상순</t>
    <phoneticPr fontId="15" type="noConversion"/>
  </si>
  <si>
    <t>환경길 18-12(사등동)</t>
    <phoneticPr fontId="15" type="noConversion"/>
  </si>
  <si>
    <t>055-835-1546</t>
    <phoneticPr fontId="15" type="noConversion"/>
  </si>
  <si>
    <t>(유)트윈물류</t>
    <phoneticPr fontId="15" type="noConversion"/>
  </si>
  <si>
    <t>제2010-00001
(2010.01.12)</t>
  </si>
  <si>
    <t>임봉성</t>
    <phoneticPr fontId="15" type="noConversion"/>
  </si>
  <si>
    <t>사천읍 사천대로 2005</t>
    <phoneticPr fontId="15" type="noConversion"/>
  </si>
  <si>
    <t>055-855-0113</t>
    <phoneticPr fontId="15" type="noConversion"/>
  </si>
  <si>
    <t>한솔환경산업㈜</t>
    <phoneticPr fontId="15" type="noConversion"/>
  </si>
  <si>
    <t>제2011-00002
(2011.06.16)</t>
  </si>
  <si>
    <t>이희순</t>
    <phoneticPr fontId="15" type="noConversion"/>
  </si>
  <si>
    <t>벌용길 118(용강동)</t>
    <phoneticPr fontId="15" type="noConversion"/>
  </si>
  <si>
    <t>055-833-8350</t>
    <phoneticPr fontId="15" type="noConversion"/>
  </si>
  <si>
    <t>대경정밀</t>
    <phoneticPr fontId="15" type="noConversion"/>
  </si>
  <si>
    <t>제2011-00004
(2011.12.15)</t>
  </si>
  <si>
    <t>조현문</t>
    <phoneticPr fontId="15" type="noConversion"/>
  </si>
  <si>
    <t>축동면 서삼로 1161</t>
    <phoneticPr fontId="15" type="noConversion"/>
  </si>
  <si>
    <t>055-855-4884</t>
    <phoneticPr fontId="15" type="noConversion"/>
  </si>
  <si>
    <t>㈜대창</t>
    <phoneticPr fontId="15" type="noConversion"/>
  </si>
  <si>
    <t>제2012-00001
(2012.03.23)</t>
  </si>
  <si>
    <t>강성원</t>
    <phoneticPr fontId="15" type="noConversion"/>
  </si>
  <si>
    <t>사남면 진삼로 1136</t>
    <phoneticPr fontId="15" type="noConversion"/>
  </si>
  <si>
    <t>㈜신방</t>
    <phoneticPr fontId="15" type="noConversion"/>
  </si>
  <si>
    <t>제2013-00007
(2013.03.19)</t>
  </si>
  <si>
    <t>김연우</t>
    <phoneticPr fontId="15" type="noConversion"/>
  </si>
  <si>
    <t>통창통길 8-18 (동금동)</t>
    <phoneticPr fontId="15" type="noConversion"/>
  </si>
  <si>
    <t>마창메탈</t>
    <phoneticPr fontId="15" type="noConversion"/>
  </si>
  <si>
    <t>제2013-00012
(2013.06.11)</t>
  </si>
  <si>
    <t>주재형</t>
    <phoneticPr fontId="15" type="noConversion"/>
  </si>
  <si>
    <t>사남면 진삼로 1182</t>
    <phoneticPr fontId="15" type="noConversion"/>
  </si>
  <si>
    <t>055-855-9336</t>
    <phoneticPr fontId="15" type="noConversion"/>
  </si>
  <si>
    <t>정대환경자원</t>
    <phoneticPr fontId="15" type="noConversion"/>
  </si>
  <si>
    <t>제2013-00018
(2013.07.26)</t>
  </si>
  <si>
    <t>김중근</t>
    <phoneticPr fontId="15" type="noConversion"/>
  </si>
  <si>
    <t>사남면 병둔2길 119</t>
    <phoneticPr fontId="15" type="noConversion"/>
  </si>
  <si>
    <t>㈜청보</t>
    <phoneticPr fontId="15" type="noConversion"/>
  </si>
  <si>
    <t>제2014-00006
(2014.03.01)</t>
  </si>
  <si>
    <t>김인숙</t>
    <phoneticPr fontId="15" type="noConversion"/>
  </si>
  <si>
    <t>사천읍 수양로 88-16</t>
    <phoneticPr fontId="15" type="noConversion"/>
  </si>
  <si>
    <t>055-854-8576</t>
    <phoneticPr fontId="15" type="noConversion"/>
  </si>
  <si>
    <t>삼양중기</t>
    <phoneticPr fontId="15" type="noConversion"/>
  </si>
  <si>
    <t>제2014-00008
(2014.04.17)</t>
  </si>
  <si>
    <t>권상철</t>
    <phoneticPr fontId="15" type="noConversion"/>
  </si>
  <si>
    <t>사천읍 구암두문로 57-1</t>
    <phoneticPr fontId="15" type="noConversion"/>
  </si>
  <si>
    <t>055-854-3681</t>
    <phoneticPr fontId="15" type="noConversion"/>
  </si>
  <si>
    <t>제2014-00009
(2014.06.09)</t>
  </si>
  <si>
    <t>진영권</t>
    <phoneticPr fontId="15" type="noConversion"/>
  </si>
  <si>
    <t>정동면 상정대로 2055</t>
    <phoneticPr fontId="15" type="noConversion"/>
  </si>
  <si>
    <t>농업회사법인㈜산과들</t>
    <phoneticPr fontId="15" type="noConversion"/>
  </si>
  <si>
    <t>제2014-00012
(2014.10.14)</t>
  </si>
  <si>
    <t>김추봉</t>
    <phoneticPr fontId="15" type="noConversion"/>
  </si>
  <si>
    <t>숲뫼1길 93, 401호(향촌동, 청송하늘애빌)</t>
    <phoneticPr fontId="15" type="noConversion"/>
  </si>
  <si>
    <t>055-835-9611</t>
    <phoneticPr fontId="15" type="noConversion"/>
  </si>
  <si>
    <t>백광화물㈜</t>
    <phoneticPr fontId="15" type="noConversion"/>
  </si>
  <si>
    <t>제2014-00013
(2014.10.22)</t>
  </si>
  <si>
    <t xml:space="preserve">사천읍 사천대로 2005 </t>
    <phoneticPr fontId="15" type="noConversion"/>
  </si>
  <si>
    <t>제2015-00002
(2015.07.16)</t>
  </si>
  <si>
    <t>곤양면 구고속도로 1606-1</t>
    <phoneticPr fontId="15" type="noConversion"/>
  </si>
  <si>
    <t>055-852-2466</t>
    <phoneticPr fontId="15" type="noConversion"/>
  </si>
  <si>
    <t>제2015-00004
(2015.11.10)</t>
  </si>
  <si>
    <t>손수식</t>
    <phoneticPr fontId="15" type="noConversion"/>
  </si>
  <si>
    <t>사남면 병둔2길 57-18</t>
    <phoneticPr fontId="15" type="noConversion"/>
  </si>
  <si>
    <t>㈜나라환경</t>
    <phoneticPr fontId="15" type="noConversion"/>
  </si>
  <si>
    <t>제2016-00001
(2016.3.23)</t>
    <phoneticPr fontId="15" type="noConversion"/>
  </si>
  <si>
    <t>정현석</t>
    <phoneticPr fontId="15" type="noConversion"/>
  </si>
  <si>
    <t>사남면 사남로1070</t>
    <phoneticPr fontId="15" type="noConversion"/>
  </si>
  <si>
    <t>진성산업</t>
    <phoneticPr fontId="15" type="noConversion"/>
  </si>
  <si>
    <t>제2016-00002
(2016.4.5)</t>
    <phoneticPr fontId="15" type="noConversion"/>
  </si>
  <si>
    <t>박진석</t>
    <phoneticPr fontId="15" type="noConversion"/>
  </si>
  <si>
    <t>축동면 관동마을길5</t>
    <phoneticPr fontId="15" type="noConversion"/>
  </si>
  <si>
    <t>055-854-5007</t>
    <phoneticPr fontId="15" type="noConversion"/>
  </si>
  <si>
    <t>㈜삼포산업</t>
    <phoneticPr fontId="15" type="noConversion"/>
  </si>
  <si>
    <t>제2016-00003
(2016.6.23)</t>
    <phoneticPr fontId="15" type="noConversion"/>
  </si>
  <si>
    <t>구청효</t>
    <phoneticPr fontId="15" type="noConversion"/>
  </si>
  <si>
    <t>곤양면 구고속도로 1454-19</t>
    <phoneticPr fontId="15" type="noConversion"/>
  </si>
  <si>
    <t>㈜하진그린자원</t>
    <phoneticPr fontId="15" type="noConversion"/>
  </si>
  <si>
    <t>제2016-00004
(2016.7.20)</t>
    <phoneticPr fontId="15" type="noConversion"/>
  </si>
  <si>
    <t>구봉근</t>
    <phoneticPr fontId="15" type="noConversion"/>
  </si>
  <si>
    <t>축동면 서삼로1019-22</t>
    <phoneticPr fontId="15" type="noConversion"/>
  </si>
  <si>
    <t>백경건설㈜</t>
    <phoneticPr fontId="15" type="noConversion"/>
  </si>
  <si>
    <t>제2016-00005
(2016.9.12)</t>
    <phoneticPr fontId="15" type="noConversion"/>
  </si>
  <si>
    <t>정봉훈</t>
    <phoneticPr fontId="15" type="noConversion"/>
  </si>
  <si>
    <t>곤양면 곤북로110</t>
    <phoneticPr fontId="15" type="noConversion"/>
  </si>
  <si>
    <t>055-854-9637</t>
    <phoneticPr fontId="15" type="noConversion"/>
  </si>
  <si>
    <t>김해시계</t>
    <phoneticPr fontId="15" type="noConversion"/>
  </si>
  <si>
    <t>김해시</t>
    <phoneticPr fontId="15" type="noConversion"/>
  </si>
  <si>
    <t>㈜김해환경</t>
    <phoneticPr fontId="15" type="noConversion"/>
  </si>
  <si>
    <t>2(89.09.22)</t>
  </si>
  <si>
    <t>송의복</t>
    <phoneticPr fontId="15" type="noConversion"/>
  </si>
  <si>
    <t>전하로 43</t>
    <phoneticPr fontId="15" type="noConversion"/>
  </si>
  <si>
    <t>055-333-4800</t>
    <phoneticPr fontId="15" type="noConversion"/>
  </si>
  <si>
    <t>김해시공영(유)</t>
    <phoneticPr fontId="15" type="noConversion"/>
  </si>
  <si>
    <t>3(89.09.22)</t>
  </si>
  <si>
    <t>김용하</t>
    <phoneticPr fontId="15" type="noConversion"/>
  </si>
  <si>
    <t>김해대로 2385번길18</t>
    <phoneticPr fontId="15" type="noConversion"/>
  </si>
  <si>
    <t>055-334-6676</t>
    <phoneticPr fontId="15" type="noConversion"/>
  </si>
  <si>
    <t>(유)김해공영</t>
    <phoneticPr fontId="15" type="noConversion"/>
  </si>
  <si>
    <t>1(87.09.05)</t>
  </si>
  <si>
    <t>김석중</t>
    <phoneticPr fontId="15" type="noConversion"/>
  </si>
  <si>
    <t>부곡로 71</t>
    <phoneticPr fontId="15" type="noConversion"/>
  </si>
  <si>
    <t>055-312-9721</t>
    <phoneticPr fontId="15" type="noConversion"/>
  </si>
  <si>
    <t>㈜지엔비</t>
    <phoneticPr fontId="15" type="noConversion"/>
  </si>
  <si>
    <t>4(12.07.13)</t>
  </si>
  <si>
    <t>이순철</t>
    <phoneticPr fontId="15" type="noConversion"/>
  </si>
  <si>
    <t>김해대로 1558-37</t>
    <phoneticPr fontId="15" type="noConversion"/>
  </si>
  <si>
    <t>055-328-0086</t>
    <phoneticPr fontId="15" type="noConversion"/>
  </si>
  <si>
    <t>5(12.07.13)</t>
  </si>
  <si>
    <t>이규명, 이영애</t>
    <phoneticPr fontId="15" type="noConversion"/>
  </si>
  <si>
    <t>김해대로 2596번길23-35</t>
    <phoneticPr fontId="15" type="noConversion"/>
  </si>
  <si>
    <t>055-337-9511</t>
    <phoneticPr fontId="15" type="noConversion"/>
  </si>
  <si>
    <t>밀양시계</t>
    <phoneticPr fontId="15" type="noConversion"/>
  </si>
  <si>
    <t>밀양시</t>
    <phoneticPr fontId="15" type="noConversion"/>
  </si>
  <si>
    <t>(합)밀양환경</t>
    <phoneticPr fontId="15" type="noConversion"/>
  </si>
  <si>
    <t>제 2 호
(86.06.23)</t>
    <phoneticPr fontId="15" type="noConversion"/>
  </si>
  <si>
    <t>김원규</t>
    <phoneticPr fontId="15" type="noConversion"/>
  </si>
  <si>
    <t>밀양대로 1754(삼문동)</t>
    <phoneticPr fontId="15" type="noConversion"/>
  </si>
  <si>
    <t>055-356-4622</t>
    <phoneticPr fontId="15" type="noConversion"/>
  </si>
  <si>
    <t>밀성환경㈜</t>
    <phoneticPr fontId="15" type="noConversion"/>
  </si>
  <si>
    <t>제 3 호
(91.09.07)</t>
    <phoneticPr fontId="15" type="noConversion"/>
  </si>
  <si>
    <t>구태회</t>
    <phoneticPr fontId="15" type="noConversion"/>
  </si>
  <si>
    <t>부북면 운전리 952-87</t>
    <phoneticPr fontId="15" type="noConversion"/>
  </si>
  <si>
    <t>055-353-8664</t>
    <phoneticPr fontId="15" type="noConversion"/>
  </si>
  <si>
    <t>㈜대지</t>
    <phoneticPr fontId="15" type="noConversion"/>
  </si>
  <si>
    <t>제2011-1호
(2011.05.09)</t>
    <phoneticPr fontId="15" type="noConversion"/>
  </si>
  <si>
    <t>박희근</t>
    <phoneticPr fontId="15" type="noConversion"/>
  </si>
  <si>
    <t>부북면 송포로 66</t>
    <phoneticPr fontId="15" type="noConversion"/>
  </si>
  <si>
    <t>055-356-9583</t>
    <phoneticPr fontId="15" type="noConversion"/>
  </si>
  <si>
    <t>신한환경</t>
    <phoneticPr fontId="15" type="noConversion"/>
  </si>
  <si>
    <t>제2011-2(2011.8.16)</t>
    <phoneticPr fontId="15" type="noConversion"/>
  </si>
  <si>
    <t>황병록</t>
    <phoneticPr fontId="15" type="noConversion"/>
  </si>
  <si>
    <t>부북면 청운로 282-18</t>
    <phoneticPr fontId="15" type="noConversion"/>
  </si>
  <si>
    <t>055-353-3079</t>
    <phoneticPr fontId="15" type="noConversion"/>
  </si>
  <si>
    <t>㈜세원환경</t>
    <phoneticPr fontId="15" type="noConversion"/>
  </si>
  <si>
    <t>제2012-1(2012.12.24)</t>
    <phoneticPr fontId="15" type="noConversion"/>
  </si>
  <si>
    <t>이나래</t>
    <phoneticPr fontId="15" type="noConversion"/>
  </si>
  <si>
    <t>북성로2길 16(내이동)</t>
    <phoneticPr fontId="15" type="noConversion"/>
  </si>
  <si>
    <t>㈜제일환경</t>
    <phoneticPr fontId="15" type="noConversion"/>
  </si>
  <si>
    <t>제2012-2(2012.12.24)</t>
    <phoneticPr fontId="15" type="noConversion"/>
  </si>
  <si>
    <t>이경주</t>
    <phoneticPr fontId="15" type="noConversion"/>
  </si>
  <si>
    <t>부북면 송포로 70</t>
    <phoneticPr fontId="15" type="noConversion"/>
  </si>
  <si>
    <t>055-356-3501</t>
    <phoneticPr fontId="15" type="noConversion"/>
  </si>
  <si>
    <t>미르환경</t>
  </si>
  <si>
    <t>제2012-7호(2013.05.03)</t>
  </si>
  <si>
    <t>이창현</t>
  </si>
  <si>
    <t>중앙로 474-5</t>
  </si>
  <si>
    <t>055-352-3455</t>
  </si>
  <si>
    <t>상남상회</t>
  </si>
  <si>
    <t>제2013-4호(2013.05.10)</t>
  </si>
  <si>
    <t>정현미</t>
  </si>
  <si>
    <t>미리벌중앙로3길 47</t>
  </si>
  <si>
    <t>055-352-4791</t>
  </si>
  <si>
    <t>통지폐기물상회</t>
  </si>
  <si>
    <t>제2013-12호(2013.09.27)</t>
  </si>
  <si>
    <t>최용제</t>
  </si>
  <si>
    <t>상남면 고노실길 37</t>
  </si>
  <si>
    <t>055-353-4989</t>
  </si>
  <si>
    <t>제2013-14호(2013.11.26)</t>
  </si>
  <si>
    <t>최장해</t>
  </si>
  <si>
    <t>상남면 상남로 816</t>
  </si>
  <si>
    <t>055-355-7475</t>
  </si>
  <si>
    <t>산동왕겨</t>
  </si>
  <si>
    <t>제2014-2호(2014.04.04)</t>
  </si>
  <si>
    <t>오미정</t>
  </si>
  <si>
    <t>산외면 엄광4길 30</t>
  </si>
  <si>
    <t>055-355-3571</t>
  </si>
  <si>
    <t>㈜오케이환경</t>
  </si>
  <si>
    <t>제2014-8호(2014.05.26)</t>
  </si>
  <si>
    <t>이화수</t>
  </si>
  <si>
    <t>상남면 상남로 829</t>
  </si>
  <si>
    <t>055-351-3411</t>
  </si>
  <si>
    <t>성림환경</t>
  </si>
  <si>
    <t>제2014-14호(2014.10.07)</t>
  </si>
  <si>
    <t>박원호</t>
  </si>
  <si>
    <t>하남읍 하남로 259</t>
  </si>
  <si>
    <t>영남자원</t>
  </si>
  <si>
    <t>제2015-2호(2015.04.15.)</t>
  </si>
  <si>
    <t>황인석</t>
  </si>
  <si>
    <t>활성로116(활성동)</t>
  </si>
  <si>
    <t>055-356-2939</t>
  </si>
  <si>
    <t>웅성산업</t>
  </si>
  <si>
    <t>제2014-11호(2015.06.17.)</t>
  </si>
  <si>
    <t>김영목</t>
  </si>
  <si>
    <t>하남읍 시서상가길11,B동10호(수산상가아파트)</t>
  </si>
  <si>
    <t>가야자원</t>
  </si>
  <si>
    <t>제2015-4호(2015.08.03.)</t>
  </si>
  <si>
    <t>이철</t>
  </si>
  <si>
    <t>삼랑진읍 삼랑리 58-63</t>
  </si>
  <si>
    <t>055-353-1205</t>
  </si>
  <si>
    <t>아람산업</t>
  </si>
  <si>
    <t>제2015-5호(2014.10.07)</t>
  </si>
  <si>
    <t>박찬관</t>
  </si>
  <si>
    <t>초동면 신연로 537</t>
  </si>
  <si>
    <t>055-391-0590</t>
  </si>
  <si>
    <t>유림스틸</t>
  </si>
  <si>
    <t>제2015-6호(2015.11.05.)</t>
  </si>
  <si>
    <t>하헌주</t>
  </si>
  <si>
    <t>상남면 연금리 대흥길 9-2</t>
  </si>
  <si>
    <t>055-355-0125</t>
  </si>
  <si>
    <t>더존환경시스템 주식회사</t>
    <phoneticPr fontId="15" type="noConversion"/>
  </si>
  <si>
    <t>제2016-3호(2016.6.24)</t>
    <phoneticPr fontId="15" type="noConversion"/>
  </si>
  <si>
    <t>㈜크린엔</t>
    <phoneticPr fontId="15" type="noConversion"/>
  </si>
  <si>
    <t>제2016-5호(2016.8.31.)</t>
    <phoneticPr fontId="15" type="noConversion"/>
  </si>
  <si>
    <t>제2016-7호(2016.10.5.)</t>
    <phoneticPr fontId="15" type="noConversion"/>
  </si>
  <si>
    <t>거제시계</t>
    <phoneticPr fontId="15" type="noConversion"/>
  </si>
  <si>
    <t>거제시</t>
    <phoneticPr fontId="15" type="noConversion"/>
  </si>
  <si>
    <t>에코그린㈜</t>
    <phoneticPr fontId="15" type="noConversion"/>
  </si>
  <si>
    <t>19
(2008.05.23)</t>
    <phoneticPr fontId="15" type="noConversion"/>
  </si>
  <si>
    <t>장평로 530</t>
    <phoneticPr fontId="15" type="noConversion"/>
  </si>
  <si>
    <t>055-632-6678</t>
    <phoneticPr fontId="15" type="noConversion"/>
  </si>
  <si>
    <t>지이산업</t>
    <phoneticPr fontId="15" type="noConversion"/>
  </si>
  <si>
    <t>20160001
(2016.07.01)</t>
    <phoneticPr fontId="15" type="noConversion"/>
  </si>
  <si>
    <t>거제대로 3370(아주동)</t>
    <phoneticPr fontId="15" type="noConversion"/>
  </si>
  <si>
    <t>055-682-4077</t>
    <phoneticPr fontId="15" type="noConversion"/>
  </si>
  <si>
    <t>두성</t>
    <phoneticPr fontId="15" type="noConversion"/>
  </si>
  <si>
    <t>11
(1995.01.09)</t>
    <phoneticPr fontId="15" type="noConversion"/>
  </si>
  <si>
    <t>박규일</t>
    <phoneticPr fontId="15" type="noConversion"/>
  </si>
  <si>
    <t>삼거6길 68(삼거동)</t>
    <phoneticPr fontId="15" type="noConversion"/>
  </si>
  <si>
    <t>055-635-1775</t>
    <phoneticPr fontId="15" type="noConversion"/>
  </si>
  <si>
    <t>일성기업</t>
    <phoneticPr fontId="15" type="noConversion"/>
  </si>
  <si>
    <t>제5호
(1993.1.1.)</t>
    <phoneticPr fontId="15" type="noConversion"/>
  </si>
  <si>
    <t>조이석</t>
    <phoneticPr fontId="15" type="noConversion"/>
  </si>
  <si>
    <t>거제면 읍내로 361-7</t>
    <phoneticPr fontId="15" type="noConversion"/>
  </si>
  <si>
    <t>055-633-3085</t>
  </si>
  <si>
    <t>신한기업㈜</t>
    <phoneticPr fontId="15" type="noConversion"/>
  </si>
  <si>
    <t>제6호
(1993.7.5.)</t>
    <phoneticPr fontId="15" type="noConversion"/>
  </si>
  <si>
    <t>황영숙</t>
    <phoneticPr fontId="15" type="noConversion"/>
  </si>
  <si>
    <t>일운면 반송재로 498</t>
    <phoneticPr fontId="15" type="noConversion"/>
  </si>
  <si>
    <t>055-681-9119</t>
  </si>
  <si>
    <t>태성기업㈜</t>
    <phoneticPr fontId="15" type="noConversion"/>
  </si>
  <si>
    <t>제1호
(1984.5.29.)</t>
    <phoneticPr fontId="15" type="noConversion"/>
  </si>
  <si>
    <t>김진성</t>
    <phoneticPr fontId="15" type="noConversion"/>
  </si>
  <si>
    <t>연초면 연하해안로 271</t>
    <phoneticPr fontId="15" type="noConversion"/>
  </si>
  <si>
    <t>055-632-1117</t>
  </si>
  <si>
    <t>㈜거제환경</t>
    <phoneticPr fontId="15" type="noConversion"/>
  </si>
  <si>
    <t>제2호
(1996.2.6.)</t>
    <phoneticPr fontId="15" type="noConversion"/>
  </si>
  <si>
    <t>김학겸</t>
    <phoneticPr fontId="15" type="noConversion"/>
  </si>
  <si>
    <t>옥포대첩로 700</t>
    <phoneticPr fontId="15" type="noConversion"/>
  </si>
  <si>
    <t>055-687-0516</t>
  </si>
  <si>
    <t>대진기업㈜</t>
    <phoneticPr fontId="15" type="noConversion"/>
  </si>
  <si>
    <t>제3호
(1992.6.30.)</t>
    <phoneticPr fontId="15" type="noConversion"/>
  </si>
  <si>
    <t>옥숙애</t>
    <phoneticPr fontId="15" type="noConversion"/>
  </si>
  <si>
    <t>고현천로 132-14</t>
    <phoneticPr fontId="15" type="noConversion"/>
  </si>
  <si>
    <t>055-635-2888</t>
  </si>
  <si>
    <t>㈜명성기업</t>
    <phoneticPr fontId="15" type="noConversion"/>
  </si>
  <si>
    <t>제4호
(1990.5.8.)</t>
    <phoneticPr fontId="15" type="noConversion"/>
  </si>
  <si>
    <t>연초면 송정5길 115</t>
    <phoneticPr fontId="15" type="noConversion"/>
  </si>
  <si>
    <t>055-687-0377</t>
  </si>
  <si>
    <t>양산시계</t>
    <phoneticPr fontId="15" type="noConversion"/>
  </si>
  <si>
    <t>양산시</t>
    <phoneticPr fontId="15" type="noConversion"/>
  </si>
  <si>
    <t>㈜양산위생공사</t>
    <phoneticPr fontId="15" type="noConversion"/>
  </si>
  <si>
    <t>제3호(1993.02.26.)</t>
  </si>
  <si>
    <t>박경수</t>
    <phoneticPr fontId="15" type="noConversion"/>
  </si>
  <si>
    <t>산막공단북8길 3</t>
    <phoneticPr fontId="15" type="noConversion"/>
  </si>
  <si>
    <t>055-382-2304</t>
    <phoneticPr fontId="15" type="noConversion"/>
  </si>
  <si>
    <t>㈜세창</t>
    <phoneticPr fontId="15" type="noConversion"/>
  </si>
  <si>
    <t>제1호(1993.01.29.)</t>
  </si>
  <si>
    <t>심용보</t>
    <phoneticPr fontId="15" type="noConversion"/>
  </si>
  <si>
    <t>주남로 50</t>
    <phoneticPr fontId="15" type="noConversion"/>
  </si>
  <si>
    <t>055-387-5991</t>
    <phoneticPr fontId="15" type="noConversion"/>
  </si>
  <si>
    <t>㈜동산</t>
    <phoneticPr fontId="15" type="noConversion"/>
  </si>
  <si>
    <t>제4호(1993.11.23.)</t>
  </si>
  <si>
    <t>정송모</t>
    <phoneticPr fontId="15" type="noConversion"/>
  </si>
  <si>
    <t>소주로 15-1</t>
    <phoneticPr fontId="15" type="noConversion"/>
  </si>
  <si>
    <t>055-385-2571</t>
    <phoneticPr fontId="15" type="noConversion"/>
  </si>
  <si>
    <t>제2호(1996.06.28.)</t>
  </si>
  <si>
    <t>구자순</t>
    <phoneticPr fontId="15" type="noConversion"/>
  </si>
  <si>
    <t>상북면 상북중앙로 129</t>
    <phoneticPr fontId="15" type="noConversion"/>
  </si>
  <si>
    <t>055-375-7888</t>
    <phoneticPr fontId="15" type="noConversion"/>
  </si>
  <si>
    <t>양산위생사</t>
    <phoneticPr fontId="15" type="noConversion"/>
  </si>
  <si>
    <t>제133호(2013.02.08.)</t>
  </si>
  <si>
    <t>장터4길 13</t>
    <phoneticPr fontId="15" type="noConversion"/>
  </si>
  <si>
    <t>055-384-3386</t>
    <phoneticPr fontId="15" type="noConversion"/>
  </si>
  <si>
    <t>신우환경㈜</t>
    <phoneticPr fontId="15" type="noConversion"/>
  </si>
  <si>
    <t>제150호(2015.11.04.)</t>
    <phoneticPr fontId="15" type="noConversion"/>
  </si>
  <si>
    <t>이효</t>
    <phoneticPr fontId="15" type="noConversion"/>
  </si>
  <si>
    <t>유산공단4길 28-60</t>
    <phoneticPr fontId="15" type="noConversion"/>
  </si>
  <si>
    <t>055-386-3537</t>
    <phoneticPr fontId="15" type="noConversion"/>
  </si>
  <si>
    <t>세영산업㈜</t>
    <phoneticPr fontId="15" type="noConversion"/>
  </si>
  <si>
    <t>제149호(2015.11.04.)</t>
    <phoneticPr fontId="15" type="noConversion"/>
  </si>
  <si>
    <t>김경춘</t>
    <phoneticPr fontId="15" type="noConversion"/>
  </si>
  <si>
    <t>유산공단10길 60-56</t>
    <phoneticPr fontId="15" type="noConversion"/>
  </si>
  <si>
    <t>055-362-0610</t>
    <phoneticPr fontId="15" type="noConversion"/>
  </si>
  <si>
    <t>NC양산㈜</t>
    <phoneticPr fontId="15" type="noConversion"/>
  </si>
  <si>
    <t>제7호(1996.12.11.)</t>
    <phoneticPr fontId="15" type="noConversion"/>
  </si>
  <si>
    <t>산막공단북5길 29(산막동)</t>
    <phoneticPr fontId="15" type="noConversion"/>
  </si>
  <si>
    <t>055-367-1515</t>
    <phoneticPr fontId="15" type="noConversion"/>
  </si>
  <si>
    <t>(주)하나</t>
  </si>
  <si>
    <t>제33호(2000.01.26.)</t>
  </si>
  <si>
    <t>추교일</t>
  </si>
  <si>
    <t>북안북1길 8(북부동)</t>
    <phoneticPr fontId="15" type="noConversion"/>
  </si>
  <si>
    <t>055-385-8277</t>
    <phoneticPr fontId="15" type="noConversion"/>
  </si>
  <si>
    <t>영창산업</t>
  </si>
  <si>
    <t>제39호(2000.10.31.)</t>
  </si>
  <si>
    <t>류광열</t>
  </si>
  <si>
    <t>동중5길 23(물금읍)</t>
    <phoneticPr fontId="15" type="noConversion"/>
  </si>
  <si>
    <t>055-387-3052</t>
    <phoneticPr fontId="15" type="noConversion"/>
  </si>
  <si>
    <t>(주)경남로지스</t>
    <phoneticPr fontId="15" type="noConversion"/>
  </si>
  <si>
    <t>제46호(2002.07.05.)</t>
  </si>
  <si>
    <t>김태균</t>
  </si>
  <si>
    <t>산막공단로 56(북정동)</t>
    <phoneticPr fontId="15" type="noConversion"/>
  </si>
  <si>
    <t>055-387-2277</t>
    <phoneticPr fontId="15" type="noConversion"/>
  </si>
  <si>
    <t>보현자원</t>
    <phoneticPr fontId="15" type="noConversion"/>
  </si>
  <si>
    <t>제59호(2004.07.13.)</t>
  </si>
  <si>
    <t>구정숙</t>
  </si>
  <si>
    <t>어곡로 29(유산동)</t>
    <phoneticPr fontId="15" type="noConversion"/>
  </si>
  <si>
    <t>055-365-1718</t>
    <phoneticPr fontId="15" type="noConversion"/>
  </si>
  <si>
    <t>홍익이엔아이</t>
  </si>
  <si>
    <t>제61/96호(2006.09.26.)</t>
  </si>
  <si>
    <t>박주일</t>
  </si>
  <si>
    <t>상북면 공원로 3길 36</t>
    <phoneticPr fontId="15" type="noConversion"/>
  </si>
  <si>
    <t>055-365-6807</t>
    <phoneticPr fontId="15" type="noConversion"/>
  </si>
  <si>
    <t>파란환경산업</t>
  </si>
  <si>
    <t>제71호(2005.05.03)</t>
  </si>
  <si>
    <t>송창수</t>
  </si>
  <si>
    <t>동면 석금산로 120</t>
    <phoneticPr fontId="15" type="noConversion"/>
  </si>
  <si>
    <t>055-363-9920</t>
    <phoneticPr fontId="15" type="noConversion"/>
  </si>
  <si>
    <t>대양실업</t>
  </si>
  <si>
    <t>제70호(2005.05.03.)</t>
  </si>
  <si>
    <t>배용택</t>
  </si>
  <si>
    <t>어곡터널로 38(유산동)</t>
    <phoneticPr fontId="15" type="noConversion"/>
  </si>
  <si>
    <t>055-385-5863</t>
    <phoneticPr fontId="15" type="noConversion"/>
  </si>
  <si>
    <t>(주)혁진</t>
  </si>
  <si>
    <t>제73호(2005.06.01.)</t>
  </si>
  <si>
    <t>최병대</t>
  </si>
  <si>
    <t>산막공단북5길 28(산막동)</t>
    <phoneticPr fontId="15" type="noConversion"/>
  </si>
  <si>
    <t>055-385-6578</t>
    <phoneticPr fontId="15" type="noConversion"/>
  </si>
  <si>
    <t>세광운수㈜</t>
  </si>
  <si>
    <t>제75호(2005.07.04.)</t>
  </si>
  <si>
    <t>원동로 1702(원동면)</t>
    <phoneticPr fontId="15" type="noConversion"/>
  </si>
  <si>
    <t>055-381-1771</t>
    <phoneticPr fontId="15" type="noConversion"/>
  </si>
  <si>
    <t>(주)한국환경정유산업</t>
    <phoneticPr fontId="15" type="noConversion"/>
  </si>
  <si>
    <t>제89호(2006.07.11.)</t>
  </si>
  <si>
    <t>방정매</t>
  </si>
  <si>
    <t>산막공단남14길 16(호계동)</t>
    <phoneticPr fontId="15" type="noConversion"/>
  </si>
  <si>
    <t>055-385-4171</t>
    <phoneticPr fontId="15" type="noConversion"/>
  </si>
  <si>
    <t>남강환경</t>
  </si>
  <si>
    <t>제97호(2006.10.31.)</t>
  </si>
  <si>
    <t>이홍인</t>
  </si>
  <si>
    <t>반회서1길 6 102-502(상북면)</t>
    <phoneticPr fontId="15" type="noConversion"/>
  </si>
  <si>
    <t>055-374-2751</t>
    <phoneticPr fontId="15" type="noConversion"/>
  </si>
  <si>
    <t>㈜카원</t>
  </si>
  <si>
    <t>제124/98호(2011.03.30.)</t>
  </si>
  <si>
    <t>한상헌</t>
  </si>
  <si>
    <t>공원로 403-19(상북면)</t>
    <phoneticPr fontId="15" type="noConversion"/>
  </si>
  <si>
    <t>055-381-0703</t>
    <phoneticPr fontId="15" type="noConversion"/>
  </si>
  <si>
    <t>선진환경</t>
  </si>
  <si>
    <t>제99호(2007.04.11.)</t>
  </si>
  <si>
    <t>우윤정</t>
  </si>
  <si>
    <t xml:space="preserve"> 물금읍 범어로 33,111동, 101호 (효성 백년가약아파트)</t>
  </si>
  <si>
    <t>055-388-7330</t>
    <phoneticPr fontId="15" type="noConversion"/>
  </si>
  <si>
    <t>제102호(2007.05.15.)</t>
  </si>
  <si>
    <t>윤미순</t>
  </si>
  <si>
    <t xml:space="preserve"> 양산대로 2525(하북면)</t>
  </si>
  <si>
    <t>055-385-4663, 055-384-4667</t>
    <phoneticPr fontId="15" type="noConversion"/>
  </si>
  <si>
    <t>한진자원</t>
  </si>
  <si>
    <t>제103호(2007.09.12.)</t>
  </si>
  <si>
    <t>박정호</t>
  </si>
  <si>
    <t xml:space="preserve"> 소토1길 33-16(상북면)</t>
  </si>
  <si>
    <t>055-389-1647</t>
    <phoneticPr fontId="15" type="noConversion"/>
  </si>
  <si>
    <t>대진기업(주)</t>
    <phoneticPr fontId="15" type="noConversion"/>
  </si>
  <si>
    <t>제105/5호(1994.05.02.)</t>
  </si>
  <si>
    <t>구자순</t>
  </si>
  <si>
    <t xml:space="preserve"> 상북중앙로 129(상북면)</t>
  </si>
  <si>
    <t>㈜청솔</t>
  </si>
  <si>
    <t>제94/107호(2007.10.30.)</t>
  </si>
  <si>
    <t xml:space="preserve"> 오룡길 145(상북면)</t>
  </si>
  <si>
    <t>055-374-0007</t>
    <phoneticPr fontId="15" type="noConversion"/>
  </si>
  <si>
    <t>선영이엔텍</t>
  </si>
  <si>
    <t>제112호(2009.02.19.)</t>
  </si>
  <si>
    <t>서정희</t>
  </si>
  <si>
    <t xml:space="preserve"> 양산대로 1316(상북면)</t>
  </si>
  <si>
    <t>055-374-2005</t>
    <phoneticPr fontId="15" type="noConversion"/>
  </si>
  <si>
    <t>㈜케이씨티시</t>
    <phoneticPr fontId="15" type="noConversion"/>
  </si>
  <si>
    <t>제114호(2009.04.17.)</t>
  </si>
  <si>
    <t>이윤수</t>
  </si>
  <si>
    <t xml:space="preserve"> 제방로 225(물금읍)</t>
  </si>
  <si>
    <t>055-364-9330</t>
    <phoneticPr fontId="15" type="noConversion"/>
  </si>
  <si>
    <t>㈜태영자원</t>
    <phoneticPr fontId="15" type="noConversion"/>
  </si>
  <si>
    <t>제120호(2010.11.08.)</t>
  </si>
  <si>
    <t>박가현</t>
  </si>
  <si>
    <t xml:space="preserve"> 소토로 126(상북면)</t>
  </si>
  <si>
    <t>055-375-5119</t>
    <phoneticPr fontId="15" type="noConversion"/>
  </si>
  <si>
    <t>㈜한국무역</t>
  </si>
  <si>
    <t>제122호(2011.01.18.)</t>
  </si>
  <si>
    <t>박우기</t>
  </si>
  <si>
    <t xml:space="preserve"> 어곡공단로 22(어곡동)</t>
  </si>
  <si>
    <t>055-385-2150</t>
    <phoneticPr fontId="15" type="noConversion"/>
  </si>
  <si>
    <t>제일산업㈜</t>
  </si>
  <si>
    <t>제126호(22011.10.21.)</t>
  </si>
  <si>
    <t>박승민</t>
  </si>
  <si>
    <t xml:space="preserve"> 양산대로 542-53(동면)</t>
  </si>
  <si>
    <t>055-372-1715</t>
    <phoneticPr fontId="15" type="noConversion"/>
  </si>
  <si>
    <t>㈜대성환경</t>
  </si>
  <si>
    <t>제127/128호(2011.11.1.)</t>
  </si>
  <si>
    <t>김필준</t>
  </si>
  <si>
    <t xml:space="preserve"> 중앙로 232(북부동)</t>
  </si>
  <si>
    <t>055-367-8415</t>
    <phoneticPr fontId="15" type="noConversion"/>
  </si>
  <si>
    <t>㈜태영로직스</t>
  </si>
  <si>
    <t>제129호(2012.02.06.)</t>
  </si>
  <si>
    <t>송근영</t>
  </si>
  <si>
    <t xml:space="preserve"> 양산대로 1962(하북면)</t>
  </si>
  <si>
    <t>055-374-5115</t>
    <phoneticPr fontId="15" type="noConversion"/>
  </si>
  <si>
    <t>대신금속</t>
  </si>
  <si>
    <t>제132호(2012.03.08.)</t>
  </si>
  <si>
    <t>이성우</t>
  </si>
  <si>
    <t xml:space="preserve"> 용연로 23(하북면)</t>
  </si>
  <si>
    <t>055-375-5800</t>
    <phoneticPr fontId="15" type="noConversion"/>
  </si>
  <si>
    <t>㈜드림물류</t>
  </si>
  <si>
    <t>제134호(2012.04.10.)</t>
  </si>
  <si>
    <t>이종금</t>
  </si>
  <si>
    <t xml:space="preserve"> 남양산2길 20(동면)</t>
  </si>
  <si>
    <t>055-363-3166</t>
    <phoneticPr fontId="15" type="noConversion"/>
  </si>
  <si>
    <t>제135호(2012.05.16.)</t>
  </si>
  <si>
    <t>황인열</t>
  </si>
  <si>
    <t xml:space="preserve"> 오룡길 179(상북면)</t>
  </si>
  <si>
    <t>055-374-2295</t>
    <phoneticPr fontId="15" type="noConversion"/>
  </si>
  <si>
    <t>㈜한양메탈</t>
  </si>
  <si>
    <t>제137호(2013.04.12.)</t>
  </si>
  <si>
    <t>한경택</t>
  </si>
  <si>
    <t xml:space="preserve"> 양산대로 1829(상북면)</t>
  </si>
  <si>
    <t>055-374-2112</t>
    <phoneticPr fontId="15" type="noConversion"/>
  </si>
  <si>
    <t>제왕종합상사</t>
  </si>
  <si>
    <t>제138호(2013.04.17.)</t>
  </si>
  <si>
    <t>이미화</t>
  </si>
  <si>
    <t xml:space="preserve"> 양산대로 2345-7(하북면)</t>
  </si>
  <si>
    <t>055-384-2828</t>
    <phoneticPr fontId="15" type="noConversion"/>
  </si>
  <si>
    <t>현대자원</t>
  </si>
  <si>
    <t>제140호(2013.06.17.)</t>
  </si>
  <si>
    <t>이옥희</t>
    <phoneticPr fontId="15" type="noConversion"/>
  </si>
  <si>
    <t xml:space="preserve"> 어실로 280(어곡동)</t>
  </si>
  <si>
    <t>055-363-1534</t>
    <phoneticPr fontId="15" type="noConversion"/>
  </si>
  <si>
    <t>㈜제이투환경</t>
  </si>
  <si>
    <t>제139/141호(2013.08.19.)</t>
  </si>
  <si>
    <t>임동진</t>
  </si>
  <si>
    <t xml:space="preserve"> 하북면 양산대로 1937</t>
  </si>
  <si>
    <t>055-374-2528</t>
    <phoneticPr fontId="15" type="noConversion"/>
  </si>
  <si>
    <t>한백자원</t>
  </si>
  <si>
    <t>제142호(2013.12.12.)</t>
  </si>
  <si>
    <t>장성규</t>
  </si>
  <si>
    <t xml:space="preserve"> 북정로 37(북정동, 2층)</t>
  </si>
  <si>
    <t>055-365-4747</t>
    <phoneticPr fontId="15" type="noConversion"/>
  </si>
  <si>
    <t>㈜동남정유</t>
  </si>
  <si>
    <t>제143호(2014.02.11.)</t>
  </si>
  <si>
    <t>송병주
송수일</t>
    <phoneticPr fontId="15" type="noConversion"/>
  </si>
  <si>
    <t xml:space="preserve"> 산막공단남6길 63(호계동, A동)</t>
  </si>
  <si>
    <t>055-335-3521</t>
  </si>
  <si>
    <t>스카이환경</t>
    <phoneticPr fontId="15" type="noConversion"/>
  </si>
  <si>
    <t>제144호(2014.03.03.)</t>
  </si>
  <si>
    <t>강석관</t>
  </si>
  <si>
    <t xml:space="preserve"> 상북면 소석2길 3 </t>
  </si>
  <si>
    <t>055-389-0224</t>
  </si>
  <si>
    <t>㈜도호네트웍스</t>
  </si>
  <si>
    <t>제145호(2014.12.18.)</t>
  </si>
  <si>
    <t>이현철</t>
  </si>
  <si>
    <t xml:space="preserve"> 하북면 신평남부길 109</t>
  </si>
  <si>
    <t>055-372-5545</t>
  </si>
  <si>
    <t>맑은환경㈜</t>
    <phoneticPr fontId="15" type="noConversion"/>
  </si>
  <si>
    <t>제66호(2005.03.24.)</t>
  </si>
  <si>
    <t>박갑득</t>
    <phoneticPr fontId="15" type="noConversion"/>
  </si>
  <si>
    <t xml:space="preserve"> 외산길21-53(덕계동)</t>
  </si>
  <si>
    <t>055-364-9873</t>
  </si>
  <si>
    <t>청나환경연합</t>
    <phoneticPr fontId="15" type="noConversion"/>
  </si>
  <si>
    <t>제77호(2005.08.19.)</t>
  </si>
  <si>
    <t>여환제</t>
    <phoneticPr fontId="15" type="noConversion"/>
  </si>
  <si>
    <t xml:space="preserve"> 삼호동부로 165 (삼호동)</t>
  </si>
  <si>
    <t>055-367-5758</t>
  </si>
  <si>
    <t>㈜금도</t>
    <phoneticPr fontId="15" type="noConversion"/>
  </si>
  <si>
    <t>제웅상-10호(2009.06.22.)</t>
  </si>
  <si>
    <t>심영식</t>
    <phoneticPr fontId="15" type="noConversion"/>
  </si>
  <si>
    <t xml:space="preserve"> 서창로 241-3</t>
  </si>
  <si>
    <t>055-362-2655</t>
  </si>
  <si>
    <t>ACE환경</t>
    <phoneticPr fontId="15" type="noConversion"/>
  </si>
  <si>
    <t>제웅상-11호(2009.07.14.)</t>
  </si>
  <si>
    <t>황정녀</t>
    <phoneticPr fontId="15" type="noConversion"/>
  </si>
  <si>
    <t xml:space="preserve"> 용주로 22</t>
  </si>
  <si>
    <t>055-363-8799</t>
  </si>
  <si>
    <t>웅상환경</t>
    <phoneticPr fontId="15" type="noConversion"/>
  </si>
  <si>
    <t>제웅상-13호(2009.12.16.)</t>
  </si>
  <si>
    <t>덕계로11길12(덕계동,부영벽산아파트)106-1406
벽산@106-1404</t>
    <phoneticPr fontId="15" type="noConversion"/>
  </si>
  <si>
    <t>055-363-5007</t>
  </si>
  <si>
    <t>한국상사</t>
    <phoneticPr fontId="15" type="noConversion"/>
  </si>
  <si>
    <t>제웅상-14호(2009.12.24.)</t>
  </si>
  <si>
    <t>정말선</t>
    <phoneticPr fontId="15" type="noConversion"/>
  </si>
  <si>
    <t xml:space="preserve"> 웅비공단길18(용당동)</t>
  </si>
  <si>
    <t>055-383-6010</t>
  </si>
  <si>
    <t>연심상사</t>
    <phoneticPr fontId="15" type="noConversion"/>
  </si>
  <si>
    <t>제웅상-15호(2010.11.10.)</t>
  </si>
  <si>
    <t>정재진</t>
    <phoneticPr fontId="15" type="noConversion"/>
  </si>
  <si>
    <t xml:space="preserve"> 신명로82(평산동)101-1303,동일스위트1차</t>
  </si>
  <si>
    <t>070-4234-1621</t>
    <phoneticPr fontId="15" type="noConversion"/>
  </si>
  <si>
    <t>청우</t>
    <phoneticPr fontId="15" type="noConversion"/>
  </si>
  <si>
    <t>제웅상-16호(2010.05.10.)</t>
  </si>
  <si>
    <t>백대수</t>
    <phoneticPr fontId="15" type="noConversion"/>
  </si>
  <si>
    <t xml:space="preserve"> 백동길7(소주동 태길빌라103)</t>
  </si>
  <si>
    <t>055-362-3452</t>
    <phoneticPr fontId="15" type="noConversion"/>
  </si>
  <si>
    <t>(주)세창</t>
    <phoneticPr fontId="15" type="noConversion"/>
  </si>
  <si>
    <t>제웅상-6호(1994.04.29.)</t>
  </si>
  <si>
    <t xml:space="preserve"> 주남로50</t>
  </si>
  <si>
    <t>055-387-5995</t>
  </si>
  <si>
    <t>(주)신기개발</t>
    <phoneticPr fontId="15" type="noConversion"/>
  </si>
  <si>
    <t>제웅상-17호(2013.10.21.)</t>
  </si>
  <si>
    <t>성정미</t>
    <phoneticPr fontId="15" type="noConversion"/>
  </si>
  <si>
    <t xml:space="preserve"> 삼호8길2(삼호동)</t>
  </si>
  <si>
    <t>055-367-3697</t>
  </si>
  <si>
    <t>동현환경자원</t>
    <phoneticPr fontId="15" type="noConversion"/>
  </si>
  <si>
    <t>제웅상-18호(2014.06.10.)</t>
  </si>
  <si>
    <t>김창겸</t>
    <phoneticPr fontId="15" type="noConversion"/>
  </si>
  <si>
    <t xml:space="preserve"> 소주공단6길14</t>
  </si>
  <si>
    <t>055-387-0788</t>
  </si>
  <si>
    <t>한빛건설㈜</t>
    <phoneticPr fontId="15" type="noConversion"/>
  </si>
  <si>
    <t>제웅상-19호(2015.02.03.)</t>
  </si>
  <si>
    <t>한은호</t>
    <phoneticPr fontId="15" type="noConversion"/>
  </si>
  <si>
    <t xml:space="preserve"> 용당내광로63(용당동)</t>
  </si>
  <si>
    <t>055-363-1720</t>
  </si>
  <si>
    <t>의령군계</t>
    <phoneticPr fontId="15" type="noConversion"/>
  </si>
  <si>
    <t>의령군</t>
    <phoneticPr fontId="15" type="noConversion"/>
  </si>
  <si>
    <t>㈜청도산업</t>
  </si>
  <si>
    <t>2008-01
(08.10.1)</t>
  </si>
  <si>
    <t>김두식</t>
  </si>
  <si>
    <t>정곡면 법정로 563</t>
    <phoneticPr fontId="15" type="noConversion"/>
  </si>
  <si>
    <t>055-574-9990</t>
  </si>
  <si>
    <t>동부환경</t>
  </si>
  <si>
    <t>2013-01
(13.06.12)</t>
  </si>
  <si>
    <t>최재운</t>
  </si>
  <si>
    <t>유곡면 함의로 2236</t>
    <phoneticPr fontId="15" type="noConversion"/>
  </si>
  <si>
    <t>055-574-3488</t>
  </si>
  <si>
    <t>㈜영남환경</t>
  </si>
  <si>
    <t>2007-01
(07.01.17)</t>
  </si>
  <si>
    <t>배영선</t>
  </si>
  <si>
    <t>의령읍 벽화로 261</t>
    <phoneticPr fontId="15" type="noConversion"/>
  </si>
  <si>
    <t>055-573-1640</t>
  </si>
  <si>
    <t>함안군계</t>
    <phoneticPr fontId="15" type="noConversion"/>
  </si>
  <si>
    <t>함안군</t>
  </si>
  <si>
    <t>연강산업㈜</t>
    <phoneticPr fontId="15" type="noConversion"/>
  </si>
  <si>
    <t>1
93.12.23.</t>
    <phoneticPr fontId="15" type="noConversion"/>
  </si>
  <si>
    <t>차재문</t>
  </si>
  <si>
    <t>가야읍 함안대로 735</t>
  </si>
  <si>
    <t>055-583-3241</t>
  </si>
  <si>
    <t>삼칠산업</t>
    <phoneticPr fontId="15" type="noConversion"/>
  </si>
  <si>
    <t>1
93.12.23.</t>
  </si>
  <si>
    <t>유세종</t>
  </si>
  <si>
    <t>칠원면 구성길 91</t>
  </si>
  <si>
    <t>055-587-1502</t>
  </si>
  <si>
    <t>화성수지</t>
  </si>
  <si>
    <t>40
03.08.09.</t>
  </si>
  <si>
    <t>최수근</t>
  </si>
  <si>
    <t>칠서면 가연로 14-1</t>
  </si>
  <si>
    <t>055-587-1498</t>
  </si>
  <si>
    <t>(주)서진
인바이러테크</t>
  </si>
  <si>
    <t>29
01.10.27</t>
  </si>
  <si>
    <t>군북면 삼봉로 41</t>
  </si>
  <si>
    <t>055-586-0124</t>
  </si>
  <si>
    <t>43
04.06.28.</t>
  </si>
  <si>
    <t>하진화</t>
  </si>
  <si>
    <t>칠원읍 덕산1길 131</t>
  </si>
  <si>
    <t>055-586-0433</t>
  </si>
  <si>
    <t>53
08.01.29.</t>
  </si>
  <si>
    <t>삼계고철</t>
  </si>
  <si>
    <t>62
11.05.11.</t>
  </si>
  <si>
    <t>조행득</t>
  </si>
  <si>
    <t>가야읍 함안대로 321</t>
  </si>
  <si>
    <t>055-585-7679</t>
  </si>
  <si>
    <t>삼부산업</t>
  </si>
  <si>
    <t>89
13.08.02</t>
  </si>
  <si>
    <t>조용민</t>
  </si>
  <si>
    <t>칠북면 삼칠로 1993-1</t>
  </si>
  <si>
    <t>055-587-7823</t>
  </si>
  <si>
    <t>서인</t>
  </si>
  <si>
    <t>108
14.7.29</t>
  </si>
  <si>
    <t>서진숙</t>
  </si>
  <si>
    <t>산인면 신산로 138</t>
  </si>
  <si>
    <t>055-582-8115</t>
  </si>
  <si>
    <t>㈜보산</t>
  </si>
  <si>
    <t>106
2014.6.2</t>
  </si>
  <si>
    <t>강미숙</t>
  </si>
  <si>
    <t>산인면 송산로 206</t>
  </si>
  <si>
    <t>055-584-4782</t>
  </si>
  <si>
    <t>신세계상사</t>
  </si>
  <si>
    <t>113
2015.01.08</t>
  </si>
  <si>
    <t>하창도</t>
  </si>
  <si>
    <t>칠원읍 무기로
63-99</t>
    <phoneticPr fontId="15" type="noConversion"/>
  </si>
  <si>
    <t>뉴금산자원</t>
  </si>
  <si>
    <t>116
2015.6.1</t>
  </si>
  <si>
    <t>박종광</t>
  </si>
  <si>
    <t>칠서면 청계2길 21</t>
  </si>
  <si>
    <t>055-586-0855</t>
  </si>
  <si>
    <t>대륙자원</t>
  </si>
  <si>
    <t>117
2015.7.21</t>
  </si>
  <si>
    <t>문철곤</t>
  </si>
  <si>
    <t>칠원읍 예용로 74</t>
  </si>
  <si>
    <t>055-586-3137</t>
  </si>
  <si>
    <t>㈜온누리환경</t>
    <phoneticPr fontId="15" type="noConversion"/>
  </si>
  <si>
    <t>118
2015.12.16.</t>
  </si>
  <si>
    <t>윤한범</t>
    <phoneticPr fontId="15" type="noConversion"/>
  </si>
  <si>
    <t>칠원읍 큰오곡길 51-14</t>
    <phoneticPr fontId="15" type="noConversion"/>
  </si>
  <si>
    <t>창녕군계</t>
    <phoneticPr fontId="15" type="noConversion"/>
  </si>
  <si>
    <t>창녕군</t>
    <phoneticPr fontId="15" type="noConversion"/>
  </si>
  <si>
    <t>신영환경㈜</t>
  </si>
  <si>
    <t>제9호
(2001.5.8)</t>
    <phoneticPr fontId="6" type="noConversion"/>
  </si>
  <si>
    <t>성은숙</t>
  </si>
  <si>
    <t>부곡면 부곡온천2길 42</t>
  </si>
  <si>
    <t>055-521-0771</t>
  </si>
  <si>
    <t>제2015-3호
(2015.1.14)</t>
    <phoneticPr fontId="6" type="noConversion"/>
  </si>
  <si>
    <t>박주홍</t>
  </si>
  <si>
    <t>영산면 영산장마로 687</t>
  </si>
  <si>
    <t>055-536-3386</t>
  </si>
  <si>
    <t>㈜창녕환경</t>
  </si>
  <si>
    <t>제8호
(1998.12.30)</t>
    <phoneticPr fontId="6" type="noConversion"/>
  </si>
  <si>
    <t>이종순</t>
    <phoneticPr fontId="15" type="noConversion"/>
  </si>
  <si>
    <t>창녕읍 조산2길 1-4</t>
  </si>
  <si>
    <t>055-533-7285</t>
  </si>
  <si>
    <t>(유)방산환경</t>
  </si>
  <si>
    <t>제1호
(1999.3.13)</t>
    <phoneticPr fontId="6" type="noConversion"/>
  </si>
  <si>
    <t>이용중</t>
  </si>
  <si>
    <t>영산면 연지길 19, 104호(상가아파트)</t>
  </si>
  <si>
    <t>055-521-0550</t>
  </si>
  <si>
    <t>제2호
(1993.3.27)</t>
    <phoneticPr fontId="6" type="noConversion"/>
  </si>
  <si>
    <t>이낙중</t>
  </si>
  <si>
    <t>영산면 사라1길 55</t>
  </si>
  <si>
    <t>055-536-3436</t>
  </si>
  <si>
    <t>제2008-2호
(2008.1.17)</t>
    <phoneticPr fontId="6" type="noConversion"/>
  </si>
  <si>
    <t>홍양표</t>
    <phoneticPr fontId="15" type="noConversion"/>
  </si>
  <si>
    <t>대지면 미락귀동길 46-18</t>
    <phoneticPr fontId="15" type="noConversion"/>
  </si>
  <si>
    <t>055-343-8968</t>
    <phoneticPr fontId="15" type="noConversion"/>
  </si>
  <si>
    <t>신우철강자원</t>
    <phoneticPr fontId="15" type="noConversion"/>
  </si>
  <si>
    <t>제2012-1호
(2012.2.8)</t>
    <phoneticPr fontId="6" type="noConversion"/>
  </si>
  <si>
    <t>문용호</t>
  </si>
  <si>
    <t>창녕읍 갈전1길 26</t>
  </si>
  <si>
    <t>055-533-9531</t>
  </si>
  <si>
    <t>고성군</t>
    <phoneticPr fontId="15" type="noConversion"/>
  </si>
  <si>
    <t>고성환경㈜</t>
    <phoneticPr fontId="15" type="noConversion"/>
  </si>
  <si>
    <t>제1호
(1999.12.09)</t>
    <phoneticPr fontId="15" type="noConversion"/>
  </si>
  <si>
    <t>황도훈</t>
    <phoneticPr fontId="15" type="noConversion"/>
  </si>
  <si>
    <t>고성읍 남포로 65</t>
  </si>
  <si>
    <t>055-672-4491</t>
  </si>
  <si>
    <t>㈜그린환경</t>
    <phoneticPr fontId="15" type="noConversion"/>
  </si>
  <si>
    <t>배출시설-2호,
사업장폐기물-19
(2003.11.12.)(2010.09.20)</t>
    <phoneticPr fontId="15" type="noConversion"/>
  </si>
  <si>
    <t>박재도</t>
    <phoneticPr fontId="15" type="noConversion"/>
  </si>
  <si>
    <t>고성읍 상정대로 558</t>
  </si>
  <si>
    <t>055-674-7766</t>
  </si>
  <si>
    <t>그린자원환경</t>
    <phoneticPr fontId="15" type="noConversion"/>
  </si>
  <si>
    <t>제4호
(2004.10.30)</t>
    <phoneticPr fontId="15" type="noConversion"/>
  </si>
  <si>
    <t>최설림</t>
    <phoneticPr fontId="15" type="noConversion"/>
  </si>
  <si>
    <t>고성읍 송학고분로 24</t>
  </si>
  <si>
    <t>055-674-1555</t>
  </si>
  <si>
    <t>경남철재
제2공장</t>
    <phoneticPr fontId="15" type="noConversion"/>
  </si>
  <si>
    <t>배출시설-4
(2005.11.04)</t>
    <phoneticPr fontId="15" type="noConversion"/>
  </si>
  <si>
    <t>황규수</t>
    <phoneticPr fontId="15" type="noConversion"/>
  </si>
  <si>
    <t>고성읍 남해안대로 2915-21</t>
  </si>
  <si>
    <t>055-674-5028</t>
  </si>
  <si>
    <t>㈜혜원</t>
    <phoneticPr fontId="15" type="noConversion"/>
  </si>
  <si>
    <t>배출시설-6
(2008.06.05)</t>
    <phoneticPr fontId="15" type="noConversion"/>
  </si>
  <si>
    <t>김갑명</t>
    <phoneticPr fontId="15" type="noConversion"/>
  </si>
  <si>
    <t>하이면덕호2길 11</t>
  </si>
  <si>
    <t>055-835-7223</t>
  </si>
  <si>
    <t>한성개발㈜</t>
    <phoneticPr fontId="15" type="noConversion"/>
  </si>
  <si>
    <t>사업장폐기물-18
(2010.07.27)</t>
    <phoneticPr fontId="15" type="noConversion"/>
  </si>
  <si>
    <t>황치범</t>
    <phoneticPr fontId="15" type="noConversion"/>
  </si>
  <si>
    <t>고성읍 남해안대로 2621</t>
  </si>
  <si>
    <t>055-673-9713</t>
  </si>
  <si>
    <t>대흥산업개발</t>
    <phoneticPr fontId="15" type="noConversion"/>
  </si>
  <si>
    <t>사업장폐기물-25
(2011.07.19)</t>
    <phoneticPr fontId="15" type="noConversion"/>
  </si>
  <si>
    <t>심경보</t>
    <phoneticPr fontId="15" type="noConversion"/>
  </si>
  <si>
    <t>고성읍 우산2길 28-55</t>
  </si>
  <si>
    <t>055-649-9788</t>
  </si>
  <si>
    <t>대성자원환경</t>
    <phoneticPr fontId="15" type="noConversion"/>
  </si>
  <si>
    <t>배출시설-7
(2008.05.29)</t>
    <phoneticPr fontId="15" type="noConversion"/>
  </si>
  <si>
    <t>강장성</t>
    <phoneticPr fontId="15" type="noConversion"/>
  </si>
  <si>
    <t>고성읍 무량로 83</t>
  </si>
  <si>
    <t>055-672-9911</t>
  </si>
  <si>
    <t>철마산성</t>
    <phoneticPr fontId="15" type="noConversion"/>
  </si>
  <si>
    <t>배출시설-10
(2009.02.26)</t>
    <phoneticPr fontId="15" type="noConversion"/>
  </si>
  <si>
    <t>이민식</t>
    <phoneticPr fontId="15" type="noConversion"/>
  </si>
  <si>
    <t>동해면 장기3길 170</t>
  </si>
  <si>
    <t>055-672-0955</t>
  </si>
  <si>
    <t>세광자원환경</t>
    <phoneticPr fontId="15" type="noConversion"/>
  </si>
  <si>
    <t>배출시설-11
(2008.10.20)</t>
    <phoneticPr fontId="15" type="noConversion"/>
  </si>
  <si>
    <t>박성봉</t>
    <phoneticPr fontId="15" type="noConversion"/>
  </si>
  <si>
    <t>고성읍 율대4길 4-21</t>
  </si>
  <si>
    <t>055-674-9842</t>
  </si>
  <si>
    <t>한결 P&amp;T</t>
    <phoneticPr fontId="15" type="noConversion"/>
  </si>
  <si>
    <t>사업장폐기물-24
(2011.06.30)</t>
    <phoneticPr fontId="15" type="noConversion"/>
  </si>
  <si>
    <t>고성읍 남해안대로 2238</t>
  </si>
  <si>
    <t>055-673-2928</t>
  </si>
  <si>
    <t>새마을자원</t>
    <phoneticPr fontId="15" type="noConversion"/>
  </si>
  <si>
    <t>제2014-03호
2015.01.29</t>
    <phoneticPr fontId="15" type="noConversion"/>
  </si>
  <si>
    <t>이향련</t>
    <phoneticPr fontId="15" type="noConversion"/>
  </si>
  <si>
    <t>고성읍 남해안대로 2909-6</t>
    <phoneticPr fontId="15" type="noConversion"/>
  </si>
  <si>
    <t>055-674-2109</t>
  </si>
  <si>
    <t>㈜성우건기</t>
    <phoneticPr fontId="15" type="noConversion"/>
  </si>
  <si>
    <t>제2015-04호
(2015.09.21)</t>
    <phoneticPr fontId="15" type="noConversion"/>
  </si>
  <si>
    <t>추향숙</t>
    <phoneticPr fontId="15" type="noConversion"/>
  </si>
  <si>
    <t>하이면 하이로 310</t>
    <phoneticPr fontId="15" type="noConversion"/>
  </si>
  <si>
    <t>배출시설-5호
(2006.10.01)</t>
    <phoneticPr fontId="15" type="noConversion"/>
  </si>
  <si>
    <t>임학택</t>
    <phoneticPr fontId="15" type="noConversion"/>
  </si>
  <si>
    <t>고성읍 이당6길 237</t>
    <phoneticPr fontId="15" type="noConversion"/>
  </si>
  <si>
    <t>055-674-0471</t>
    <phoneticPr fontId="15" type="noConversion"/>
  </si>
  <si>
    <t>남해군계</t>
    <phoneticPr fontId="15" type="noConversion"/>
  </si>
  <si>
    <t>남해군</t>
    <phoneticPr fontId="15" type="noConversion"/>
  </si>
  <si>
    <t>남해환경</t>
    <phoneticPr fontId="15" type="noConversion"/>
  </si>
  <si>
    <t>1999-1호
(99.12.28)</t>
    <phoneticPr fontId="6" type="noConversion"/>
  </si>
  <si>
    <t>정효상</t>
    <phoneticPr fontId="15" type="noConversion"/>
  </si>
  <si>
    <t xml:space="preserve"> 남해읍 남해대로 2762</t>
  </si>
  <si>
    <t>055-864-2825</t>
    <phoneticPr fontId="15" type="noConversion"/>
  </si>
  <si>
    <t>남해자원</t>
    <phoneticPr fontId="15" type="noConversion"/>
  </si>
  <si>
    <t>2007-2호
(2007.12.12)</t>
    <phoneticPr fontId="6" type="noConversion"/>
  </si>
  <si>
    <t>최기환</t>
    <phoneticPr fontId="15" type="noConversion"/>
  </si>
  <si>
    <t xml:space="preserve"> 남해읍 에코파크길 31</t>
  </si>
  <si>
    <t>055-864-5859</t>
    <phoneticPr fontId="15" type="noConversion"/>
  </si>
  <si>
    <t>삼일환경</t>
    <phoneticPr fontId="15" type="noConversion"/>
  </si>
  <si>
    <t>2009-1호
(2009.07.16)</t>
    <phoneticPr fontId="6" type="noConversion"/>
  </si>
  <si>
    <t>박광옥</t>
    <phoneticPr fontId="15" type="noConversion"/>
  </si>
  <si>
    <t xml:space="preserve"> 이동면 죽방로 87</t>
  </si>
  <si>
    <t>055-8862-8940</t>
    <phoneticPr fontId="15" type="noConversion"/>
  </si>
  <si>
    <t>㈜브이앤이</t>
    <phoneticPr fontId="15" type="noConversion"/>
  </si>
  <si>
    <t>2010-1호
(2010.05.18)</t>
    <phoneticPr fontId="6" type="noConversion"/>
  </si>
  <si>
    <t>서정철</t>
    <phoneticPr fontId="15" type="noConversion"/>
  </si>
  <si>
    <t xml:space="preserve"> 남해읍 에코파크길 65-10</t>
  </si>
  <si>
    <t>055-864-7575</t>
    <phoneticPr fontId="15" type="noConversion"/>
  </si>
  <si>
    <t>㈜남동</t>
    <phoneticPr fontId="15" type="noConversion"/>
  </si>
  <si>
    <t>2012-1호
(2013.01.14)</t>
    <phoneticPr fontId="6" type="noConversion"/>
  </si>
  <si>
    <t>정기오</t>
    <phoneticPr fontId="15" type="noConversion"/>
  </si>
  <si>
    <t xml:space="preserve"> 남해읍 망운로9번길 9</t>
  </si>
  <si>
    <t>055-864-8253</t>
    <phoneticPr fontId="15" type="noConversion"/>
  </si>
  <si>
    <t>광명산업</t>
    <phoneticPr fontId="15" type="noConversion"/>
  </si>
  <si>
    <t>2016-1호
(2016.12.23)</t>
    <phoneticPr fontId="15" type="noConversion"/>
  </si>
  <si>
    <t>우정희</t>
    <phoneticPr fontId="15" type="noConversion"/>
  </si>
  <si>
    <t>남해읍 화전로96번길 1-1</t>
    <phoneticPr fontId="15" type="noConversion"/>
  </si>
  <si>
    <t>055-863-2570</t>
    <phoneticPr fontId="15" type="noConversion"/>
  </si>
  <si>
    <t>(2016.12.23)</t>
    <phoneticPr fontId="15" type="noConversion"/>
  </si>
  <si>
    <t>하동군계</t>
    <phoneticPr fontId="15" type="noConversion"/>
  </si>
  <si>
    <t>하동군</t>
    <phoneticPr fontId="15" type="noConversion"/>
  </si>
  <si>
    <t>㈜지더블유코리아</t>
  </si>
  <si>
    <t>제2001-2호
(2001-06-04)</t>
    <phoneticPr fontId="15" type="noConversion"/>
  </si>
  <si>
    <t>정권수</t>
  </si>
  <si>
    <t>고전면 농공단지길 5</t>
  </si>
  <si>
    <t>055-884-7011</t>
  </si>
  <si>
    <t>지산환경</t>
  </si>
  <si>
    <t>제2006-9호
(2006-12-11)</t>
    <phoneticPr fontId="15" type="noConversion"/>
  </si>
  <si>
    <t>김종권 외 9인</t>
  </si>
  <si>
    <t>진교면 민다리길 15-18</t>
  </si>
  <si>
    <t>055-882-0831</t>
  </si>
  <si>
    <t>신기루산업㈜</t>
  </si>
  <si>
    <t>제2008-4호
(2008-12-24)</t>
    <phoneticPr fontId="15" type="noConversion"/>
  </si>
  <si>
    <t>전재화</t>
  </si>
  <si>
    <t>금성면 산업로 560</t>
  </si>
  <si>
    <t>055-884-7364</t>
  </si>
  <si>
    <t>㈜수레</t>
  </si>
  <si>
    <t>제2009-3호
(2009-05-11)</t>
    <phoneticPr fontId="15" type="noConversion"/>
  </si>
  <si>
    <t>이기삼</t>
  </si>
  <si>
    <t>금남면 섬진강대로 931</t>
  </si>
  <si>
    <t>055-884-1803</t>
  </si>
  <si>
    <t>명성중기</t>
  </si>
  <si>
    <t>제2011-1호
(2011-02-28)</t>
    <phoneticPr fontId="15" type="noConversion"/>
  </si>
  <si>
    <t>황순덕 외 26인</t>
  </si>
  <si>
    <t>금성면 서근목길 16-8</t>
  </si>
  <si>
    <t>055-882-5038</t>
  </si>
  <si>
    <t>㈜명성산업개발</t>
  </si>
  <si>
    <t>제2012-3호
(2012-05-11)</t>
    <phoneticPr fontId="15" type="noConversion"/>
  </si>
  <si>
    <t>박한철</t>
  </si>
  <si>
    <t>금성면 고포마을길 97</t>
  </si>
  <si>
    <t>㈜에코엔지니어링</t>
  </si>
  <si>
    <t>제2012-4호
(2012-11-02)</t>
    <phoneticPr fontId="15" type="noConversion"/>
  </si>
  <si>
    <t>김기식, 박민주</t>
  </si>
  <si>
    <t>금남면 경제산업로 61</t>
  </si>
  <si>
    <t>055-884-2292</t>
  </si>
  <si>
    <t>에코탑성㈜</t>
  </si>
  <si>
    <t>제2015-5호
(2012-10-25)</t>
    <phoneticPr fontId="15" type="noConversion"/>
  </si>
  <si>
    <t>김금례</t>
  </si>
  <si>
    <t>금남면 섬진강대로 971</t>
  </si>
  <si>
    <t>055-882-7179</t>
  </si>
  <si>
    <t>현대상운건설㈜</t>
  </si>
  <si>
    <t>제2012-6호
(2012-10-25)</t>
    <phoneticPr fontId="15" type="noConversion"/>
  </si>
  <si>
    <t>한혁선</t>
  </si>
  <si>
    <t>금남면 섬진강대로 671</t>
  </si>
  <si>
    <t>055-883-1031</t>
  </si>
  <si>
    <t>㈜범사산업</t>
  </si>
  <si>
    <t>제2013-1호
(2013-02-12)</t>
    <phoneticPr fontId="15" type="noConversion"/>
  </si>
  <si>
    <t>금성면 산업로 580-24</t>
  </si>
  <si>
    <t>055-884-8112</t>
  </si>
  <si>
    <t>거마유통산업주식회사</t>
  </si>
  <si>
    <t>제2014-1호
(2014-01-28)</t>
    <phoneticPr fontId="15" type="noConversion"/>
  </si>
  <si>
    <t>금성면 경제산업로 507-80</t>
  </si>
  <si>
    <t>055-883-0514</t>
    <phoneticPr fontId="15" type="noConversion"/>
  </si>
  <si>
    <t>주식회사 선</t>
  </si>
  <si>
    <t>제2014-2호
(2014-03-11)</t>
    <phoneticPr fontId="15" type="noConversion"/>
  </si>
  <si>
    <t>김동연</t>
  </si>
  <si>
    <t>금남면 경제산업로 63</t>
  </si>
  <si>
    <t>055-884-2292</t>
    <phoneticPr fontId="15" type="noConversion"/>
  </si>
  <si>
    <t>대산자원환경</t>
  </si>
  <si>
    <t>제2014-3호
(2014-10-22)</t>
    <phoneticPr fontId="15" type="noConversion"/>
  </si>
  <si>
    <t>박충경</t>
  </si>
  <si>
    <t>금성면 길목길 9</t>
  </si>
  <si>
    <t>055-884-8225</t>
  </si>
  <si>
    <t>탑산업개발㈜</t>
  </si>
  <si>
    <t>제2015-1호
(2015-04-14)</t>
    <phoneticPr fontId="15" type="noConversion"/>
  </si>
  <si>
    <t>김수현</t>
  </si>
  <si>
    <t>055-882-5535</t>
  </si>
  <si>
    <t>산청군계</t>
    <phoneticPr fontId="15" type="noConversion"/>
  </si>
  <si>
    <t>산청군</t>
  </si>
  <si>
    <t>제2014-1호
(2014.12.26)</t>
    <phoneticPr fontId="15" type="noConversion"/>
  </si>
  <si>
    <t>유두형</t>
  </si>
  <si>
    <t xml:space="preserve"> 금서면 쌍재로 80번길 21</t>
  </si>
  <si>
    <t>055-374-5655</t>
  </si>
  <si>
    <t>진산종합중기 산청지점</t>
    <phoneticPr fontId="15" type="noConversion"/>
  </si>
  <si>
    <t>제2011-1호
(2011.04.27)</t>
    <phoneticPr fontId="15" type="noConversion"/>
  </si>
  <si>
    <t xml:space="preserve"> 산청읍 산수로 288</t>
  </si>
  <si>
    <t>055-973-7006</t>
  </si>
  <si>
    <t>함양군계</t>
    <phoneticPr fontId="15" type="noConversion"/>
  </si>
  <si>
    <t>함양군</t>
  </si>
  <si>
    <t>삼보기업</t>
  </si>
  <si>
    <t>제2009-1호
(2009.6.17)</t>
    <phoneticPr fontId="15" type="noConversion"/>
  </si>
  <si>
    <t>강성만</t>
  </si>
  <si>
    <t>안의면 황마로 147</t>
  </si>
  <si>
    <t>055-962-7779</t>
  </si>
  <si>
    <t>거창군계</t>
    <phoneticPr fontId="15" type="noConversion"/>
  </si>
  <si>
    <t>거창군</t>
    <phoneticPr fontId="15" type="noConversion"/>
  </si>
  <si>
    <t>희봉위생공사</t>
    <phoneticPr fontId="15" type="noConversion"/>
  </si>
  <si>
    <t>제1996-1호
(1996.05.10)</t>
    <phoneticPr fontId="15" type="noConversion"/>
  </si>
  <si>
    <t>강택섭</t>
    <phoneticPr fontId="15" type="noConversion"/>
  </si>
  <si>
    <t>거창읍 양평리 1239-50</t>
    <phoneticPr fontId="15" type="noConversion"/>
  </si>
  <si>
    <t>055-942-7755</t>
    <phoneticPr fontId="15" type="noConversion"/>
  </si>
  <si>
    <t>거창수지</t>
    <phoneticPr fontId="15" type="noConversion"/>
  </si>
  <si>
    <t>제2011-6호
(2012.01.27)</t>
    <phoneticPr fontId="15" type="noConversion"/>
  </si>
  <si>
    <t>손병순</t>
    <phoneticPr fontId="15" type="noConversion"/>
  </si>
  <si>
    <t>거창읍 노혜1길 36</t>
    <phoneticPr fontId="15" type="noConversion"/>
  </si>
  <si>
    <t>055-944-4040</t>
    <phoneticPr fontId="15" type="noConversion"/>
  </si>
  <si>
    <t>석민개발</t>
    <phoneticPr fontId="15" type="noConversion"/>
  </si>
  <si>
    <t>제2009-2호
(2009.07.07)</t>
    <phoneticPr fontId="15" type="noConversion"/>
  </si>
  <si>
    <t>유석민</t>
    <phoneticPr fontId="15" type="noConversion"/>
  </si>
  <si>
    <t>거창읍 창동로 171</t>
    <phoneticPr fontId="15" type="noConversion"/>
  </si>
  <si>
    <t>055-945-3081</t>
    <phoneticPr fontId="15" type="noConversion"/>
  </si>
  <si>
    <t>성운환경석재</t>
    <phoneticPr fontId="15" type="noConversion"/>
  </si>
  <si>
    <t>제2010-1호
(2010.05.07)</t>
    <phoneticPr fontId="15" type="noConversion"/>
  </si>
  <si>
    <t>유연형</t>
    <phoneticPr fontId="15" type="noConversion"/>
  </si>
  <si>
    <t xml:space="preserve">거창읍 공수들 2길 7
</t>
    <phoneticPr fontId="15" type="noConversion"/>
  </si>
  <si>
    <t>055-943-7829</t>
    <phoneticPr fontId="15" type="noConversion"/>
  </si>
  <si>
    <t>삼양</t>
    <phoneticPr fontId="15" type="noConversion"/>
  </si>
  <si>
    <t>제2012-2호
(2012.05.08)</t>
    <phoneticPr fontId="15" type="noConversion"/>
  </si>
  <si>
    <t>강신율</t>
    <phoneticPr fontId="15" type="noConversion"/>
  </si>
  <si>
    <t>거창읍 거열로 4길365</t>
    <phoneticPr fontId="15" type="noConversion"/>
  </si>
  <si>
    <t>055-945-0381</t>
    <phoneticPr fontId="15" type="noConversion"/>
  </si>
  <si>
    <t>모동전석환경</t>
    <phoneticPr fontId="15" type="noConversion"/>
  </si>
  <si>
    <t>제2013-4호
(2013.11.25)</t>
    <phoneticPr fontId="15" type="noConversion"/>
  </si>
  <si>
    <t>정원길</t>
    <phoneticPr fontId="15" type="noConversion"/>
  </si>
  <si>
    <t>위천면 원학길 356</t>
    <phoneticPr fontId="15" type="noConversion"/>
  </si>
  <si>
    <t>055-943-2789</t>
    <phoneticPr fontId="15" type="noConversion"/>
  </si>
  <si>
    <t>거창환경</t>
    <phoneticPr fontId="15" type="noConversion"/>
  </si>
  <si>
    <t>제2016-1호
(2016.06.13)</t>
    <phoneticPr fontId="15" type="noConversion"/>
  </si>
  <si>
    <t>정회영</t>
    <phoneticPr fontId="15" type="noConversion"/>
  </si>
  <si>
    <t>위천면 화리골길 55</t>
    <phoneticPr fontId="15" type="noConversion"/>
  </si>
  <si>
    <t>055-943-4904</t>
    <phoneticPr fontId="15" type="noConversion"/>
  </si>
  <si>
    <t>제주</t>
    <phoneticPr fontId="15" type="noConversion"/>
  </si>
  <si>
    <t>제주시계</t>
    <phoneticPr fontId="15" type="noConversion"/>
  </si>
  <si>
    <t>제주시</t>
    <phoneticPr fontId="15" type="noConversion"/>
  </si>
  <si>
    <t>㈜다다오환경</t>
    <phoneticPr fontId="15" type="noConversion"/>
  </si>
  <si>
    <t>제2010-1호
(2010.04.05)</t>
    <phoneticPr fontId="15" type="noConversion"/>
  </si>
  <si>
    <t>박철휘</t>
    <phoneticPr fontId="15" type="noConversion"/>
  </si>
  <si>
    <t>조천읍 북선로 145</t>
    <phoneticPr fontId="15" type="noConversion"/>
  </si>
  <si>
    <t>064-755-2828</t>
  </si>
  <si>
    <t>㈜대주환경자원</t>
    <phoneticPr fontId="15" type="noConversion"/>
  </si>
  <si>
    <t>제2010-3호
(2010.07.07)</t>
    <phoneticPr fontId="15" type="noConversion"/>
  </si>
  <si>
    <t>전춘추</t>
    <phoneticPr fontId="15" type="noConversion"/>
  </si>
  <si>
    <t>화북2동 3119-1</t>
    <phoneticPr fontId="15" type="noConversion"/>
  </si>
  <si>
    <t>064-722-8232</t>
  </si>
  <si>
    <t>제주환경산업</t>
    <phoneticPr fontId="15" type="noConversion"/>
  </si>
  <si>
    <t>제2012-15호
(2012.11.06)</t>
    <phoneticPr fontId="15" type="noConversion"/>
  </si>
  <si>
    <t>김대성</t>
    <phoneticPr fontId="15" type="noConversion"/>
  </si>
  <si>
    <t>화북이동 2388-2</t>
    <phoneticPr fontId="15" type="noConversion"/>
  </si>
  <si>
    <t>064-702-3322</t>
  </si>
  <si>
    <t>농업회사업인새별오름합자회사</t>
    <phoneticPr fontId="15" type="noConversion"/>
  </si>
  <si>
    <t>제1999-1호
(1999.12.13)</t>
    <phoneticPr fontId="15" type="noConversion"/>
  </si>
  <si>
    <t>신현덕</t>
    <phoneticPr fontId="15" type="noConversion"/>
  </si>
  <si>
    <t>애월읍 봉성리 222-29</t>
    <phoneticPr fontId="15" type="noConversion"/>
  </si>
  <si>
    <t>064-796-7274</t>
  </si>
  <si>
    <t>삼다비료㈜</t>
    <phoneticPr fontId="15" type="noConversion"/>
  </si>
  <si>
    <t>제2001-1호
(2002.11.21)</t>
    <phoneticPr fontId="15" type="noConversion"/>
  </si>
  <si>
    <t>양영천</t>
    <phoneticPr fontId="15" type="noConversion"/>
  </si>
  <si>
    <t>한링읍 금악리 산 52-5</t>
    <phoneticPr fontId="15" type="noConversion"/>
  </si>
  <si>
    <t>064-796-9116</t>
  </si>
  <si>
    <t>제2002-5호
(2002.06.18)</t>
    <phoneticPr fontId="15" type="noConversion"/>
  </si>
  <si>
    <t>화북1동 2140</t>
    <phoneticPr fontId="15" type="noConversion"/>
  </si>
  <si>
    <t>(주)청정환경</t>
    <phoneticPr fontId="15" type="noConversion"/>
  </si>
  <si>
    <t>제6호
(2002.12.28)</t>
    <phoneticPr fontId="15" type="noConversion"/>
  </si>
  <si>
    <t>부미영</t>
    <phoneticPr fontId="15" type="noConversion"/>
  </si>
  <si>
    <t>서회천4길8(회천동)</t>
    <phoneticPr fontId="15" type="noConversion"/>
  </si>
  <si>
    <t>064-723-7573</t>
  </si>
  <si>
    <t>푸른환경㈜</t>
    <phoneticPr fontId="15" type="noConversion"/>
  </si>
  <si>
    <t>제7호
(2004.01.29)</t>
    <phoneticPr fontId="15" type="noConversion"/>
  </si>
  <si>
    <t>이승진</t>
    <phoneticPr fontId="15" type="noConversion"/>
  </si>
  <si>
    <t>노형동 2328-1</t>
    <phoneticPr fontId="15" type="noConversion"/>
  </si>
  <si>
    <t>제11호
(2005.01.10)</t>
    <phoneticPr fontId="15" type="noConversion"/>
  </si>
  <si>
    <t>제2006-33호
(2006.05.26)</t>
    <phoneticPr fontId="15" type="noConversion"/>
  </si>
  <si>
    <t>한라운송</t>
    <phoneticPr fontId="15" type="noConversion"/>
  </si>
  <si>
    <t>제2007-1호
(2007.07.23)</t>
    <phoneticPr fontId="15" type="noConversion"/>
  </si>
  <si>
    <t>박동주외1인</t>
    <phoneticPr fontId="15" type="noConversion"/>
  </si>
  <si>
    <t>도련1동 2574-1 2층</t>
    <phoneticPr fontId="15" type="noConversion"/>
  </si>
  <si>
    <t>064-755-2500</t>
  </si>
  <si>
    <t>㈜한길자원</t>
    <phoneticPr fontId="15" type="noConversion"/>
  </si>
  <si>
    <t>제2007-4호
(2007.11.27)</t>
    <phoneticPr fontId="15" type="noConversion"/>
  </si>
  <si>
    <t>양연호</t>
    <phoneticPr fontId="15" type="noConversion"/>
  </si>
  <si>
    <t>화북1동 2024-1</t>
    <phoneticPr fontId="15" type="noConversion"/>
  </si>
  <si>
    <t>064-725-0028</t>
  </si>
  <si>
    <t>한수풀
환경산업㈜</t>
    <phoneticPr fontId="15" type="noConversion"/>
  </si>
  <si>
    <t>제2009-2호
(2009.05.28)</t>
    <phoneticPr fontId="15" type="noConversion"/>
  </si>
  <si>
    <t>양미경</t>
    <phoneticPr fontId="15" type="noConversion"/>
  </si>
  <si>
    <t>한림읍 상대리 3522</t>
    <phoneticPr fontId="15" type="noConversion"/>
  </si>
  <si>
    <t>064-796-9055</t>
  </si>
  <si>
    <t>신아유지</t>
    <phoneticPr fontId="15" type="noConversion"/>
  </si>
  <si>
    <t>제2009-4호
(2009.11.09)</t>
    <phoneticPr fontId="15" type="noConversion"/>
  </si>
  <si>
    <t>박귀웅</t>
    <phoneticPr fontId="15" type="noConversion"/>
  </si>
  <si>
    <t>이도1동 1249-12 2층</t>
    <phoneticPr fontId="15" type="noConversion"/>
  </si>
  <si>
    <t>064-702-0511</t>
  </si>
  <si>
    <t>쌍용통운</t>
    <phoneticPr fontId="15" type="noConversion"/>
  </si>
  <si>
    <t>제2010-2호
(2010.05.03)</t>
    <phoneticPr fontId="15" type="noConversion"/>
  </si>
  <si>
    <t>고영철</t>
    <phoneticPr fontId="15" type="noConversion"/>
  </si>
  <si>
    <t>삼도2동 801-7</t>
    <phoneticPr fontId="15" type="noConversion"/>
  </si>
  <si>
    <t>064-725-8714</t>
  </si>
  <si>
    <t>제주어류양식수산업협동조합</t>
    <phoneticPr fontId="15" type="noConversion"/>
  </si>
  <si>
    <t>제2010-4호
(2010.08.05)</t>
    <phoneticPr fontId="15" type="noConversion"/>
  </si>
  <si>
    <t>양용웅</t>
    <phoneticPr fontId="15" type="noConversion"/>
  </si>
  <si>
    <t>한림읍 상대리 1994</t>
    <phoneticPr fontId="15" type="noConversion"/>
  </si>
  <si>
    <t>064-796-7074</t>
  </si>
  <si>
    <t>씨제이대한통운㈜</t>
    <phoneticPr fontId="15" type="noConversion"/>
  </si>
  <si>
    <t>제2010-5호
(2010.08.05)</t>
    <phoneticPr fontId="15" type="noConversion"/>
  </si>
  <si>
    <t>이채욱, 손관수</t>
    <phoneticPr fontId="15" type="noConversion"/>
  </si>
  <si>
    <t>오라3동 3732</t>
    <phoneticPr fontId="15" type="noConversion"/>
  </si>
  <si>
    <t>064-758-1426</t>
  </si>
  <si>
    <t>유성자원</t>
    <phoneticPr fontId="15" type="noConversion"/>
  </si>
  <si>
    <t>제2011-2호
(2011.09.07)</t>
    <phoneticPr fontId="15" type="noConversion"/>
  </si>
  <si>
    <t>강경선</t>
    <phoneticPr fontId="15" type="noConversion"/>
  </si>
  <si>
    <t>화북1동 3782-1</t>
    <phoneticPr fontId="15" type="noConversion"/>
  </si>
  <si>
    <t>064-723-0227</t>
  </si>
  <si>
    <t>초원유통</t>
    <phoneticPr fontId="15" type="noConversion"/>
  </si>
  <si>
    <t>제2012-1호
(2012.02.09)</t>
    <phoneticPr fontId="15" type="noConversion"/>
  </si>
  <si>
    <t>현미선</t>
    <phoneticPr fontId="15" type="noConversion"/>
  </si>
  <si>
    <t>노형동 686-1 뜨레모아5차 b동 304호</t>
    <phoneticPr fontId="15" type="noConversion"/>
  </si>
  <si>
    <t>제2012-3호
(2012.04.09)</t>
    <phoneticPr fontId="15" type="noConversion"/>
  </si>
  <si>
    <t>이광훈</t>
    <phoneticPr fontId="15" type="noConversion"/>
  </si>
  <si>
    <t>도련6길 59</t>
    <phoneticPr fontId="15" type="noConversion"/>
  </si>
  <si>
    <t>064-721-3301</t>
  </si>
  <si>
    <t>대명건설㈜</t>
    <phoneticPr fontId="15" type="noConversion"/>
  </si>
  <si>
    <t>제2013-3호
(2013.03.18)</t>
    <phoneticPr fontId="15" type="noConversion"/>
  </si>
  <si>
    <t>고태관</t>
    <phoneticPr fontId="15" type="noConversion"/>
  </si>
  <si>
    <t xml:space="preserve"> 연삼로 331</t>
  </si>
  <si>
    <t>064-726-0166</t>
  </si>
  <si>
    <t>서부자원</t>
    <phoneticPr fontId="15" type="noConversion"/>
  </si>
  <si>
    <t>제2013-5호
(제2013.08.07)</t>
    <phoneticPr fontId="15" type="noConversion"/>
  </si>
  <si>
    <t>양영순</t>
    <phoneticPr fontId="15" type="noConversion"/>
  </si>
  <si>
    <t xml:space="preserve"> 월산북길 13-3</t>
  </si>
  <si>
    <t>064-743-4161</t>
  </si>
  <si>
    <t>㈜메디클린</t>
    <phoneticPr fontId="15" type="noConversion"/>
  </si>
  <si>
    <t>제2013-6호
(제2013.11.25)</t>
    <phoneticPr fontId="15" type="noConversion"/>
  </si>
  <si>
    <t>현용경</t>
    <phoneticPr fontId="15" type="noConversion"/>
  </si>
  <si>
    <t xml:space="preserve"> 해안마을북길 33</t>
  </si>
  <si>
    <t>064-711-8272</t>
  </si>
  <si>
    <t>복원메탈환경</t>
    <phoneticPr fontId="15" type="noConversion"/>
  </si>
  <si>
    <t>제2014-2호
(제2014.03.14)</t>
    <phoneticPr fontId="15" type="noConversion"/>
  </si>
  <si>
    <t>고다운</t>
    <phoneticPr fontId="15" type="noConversion"/>
  </si>
  <si>
    <t>중앙로236(이도이동)</t>
    <phoneticPr fontId="15" type="noConversion"/>
  </si>
  <si>
    <t>064-722-6220</t>
  </si>
  <si>
    <t>㈜하나건설</t>
    <phoneticPr fontId="15" type="noConversion"/>
  </si>
  <si>
    <t>제2014-3호
(제2014.03.17)</t>
    <phoneticPr fontId="15" type="noConversion"/>
  </si>
  <si>
    <t>김일홍</t>
    <phoneticPr fontId="15" type="noConversion"/>
  </si>
  <si>
    <t>청풍남8길51(화북이동)</t>
    <phoneticPr fontId="15" type="noConversion"/>
  </si>
  <si>
    <t>064-721-9666</t>
  </si>
  <si>
    <t>㈜백록개발</t>
    <phoneticPr fontId="15" type="noConversion"/>
  </si>
  <si>
    <t>제2014-6호
(제2014.10.23)</t>
    <phoneticPr fontId="15" type="noConversion"/>
  </si>
  <si>
    <t>이춘식</t>
    <phoneticPr fontId="15" type="noConversion"/>
  </si>
  <si>
    <t>신대로166,아산프라자203호(연동)</t>
    <phoneticPr fontId="15" type="noConversion"/>
  </si>
  <si>
    <t>064-711-4301</t>
  </si>
  <si>
    <t>기유엔텍</t>
    <phoneticPr fontId="15" type="noConversion"/>
  </si>
  <si>
    <t>제2014-7호
(2014.11.27)</t>
    <phoneticPr fontId="15" type="noConversion"/>
  </si>
  <si>
    <t>계기성</t>
    <phoneticPr fontId="15" type="noConversion"/>
  </si>
  <si>
    <t>애월읍 광성로 174-7</t>
    <phoneticPr fontId="15" type="noConversion"/>
  </si>
  <si>
    <t>064-799-5889</t>
  </si>
  <si>
    <t>㈜아산환경</t>
    <phoneticPr fontId="15" type="noConversion"/>
  </si>
  <si>
    <t>제2015-1호
(2015.4.27)</t>
    <phoneticPr fontId="15" type="noConversion"/>
  </si>
  <si>
    <t>이시준</t>
    <phoneticPr fontId="15" type="noConversion"/>
  </si>
  <si>
    <t xml:space="preserve"> 우평로 35(도평동)</t>
  </si>
  <si>
    <t>064-724-3301</t>
  </si>
  <si>
    <t>㈜미래환경자원</t>
    <phoneticPr fontId="15" type="noConversion"/>
  </si>
  <si>
    <t>제2015-2호
(2015.7.9)</t>
    <phoneticPr fontId="15" type="noConversion"/>
  </si>
  <si>
    <t>권경안</t>
    <phoneticPr fontId="15" type="noConversion"/>
  </si>
  <si>
    <t>천지환경</t>
    <phoneticPr fontId="15" type="noConversion"/>
  </si>
  <si>
    <t>제2016-1호
(2016.2.29)</t>
    <phoneticPr fontId="15" type="noConversion"/>
  </si>
  <si>
    <t>권오근</t>
    <phoneticPr fontId="15" type="noConversion"/>
  </si>
  <si>
    <t xml:space="preserve"> 연삼로705(화북이동) </t>
  </si>
  <si>
    <t>064-755-1780</t>
  </si>
  <si>
    <t>제2016-2호
(2016.3.7)</t>
    <phoneticPr fontId="15" type="noConversion"/>
  </si>
  <si>
    <t>송옥술</t>
    <phoneticPr fontId="15" type="noConversion"/>
  </si>
  <si>
    <t xml:space="preserve"> 거로남10길 6(화북이동)</t>
  </si>
  <si>
    <t>064-759-8945</t>
  </si>
  <si>
    <t>구제주자원</t>
    <phoneticPr fontId="15" type="noConversion"/>
  </si>
  <si>
    <t>제2016-3호
(2016.4.19)</t>
    <phoneticPr fontId="15" type="noConversion"/>
  </si>
  <si>
    <t>성경숙</t>
    <phoneticPr fontId="15" type="noConversion"/>
  </si>
  <si>
    <t xml:space="preserve"> 청풍남8길 73(화북이동)</t>
  </si>
  <si>
    <t>064-755-4757</t>
  </si>
  <si>
    <t>한국자원</t>
    <phoneticPr fontId="15" type="noConversion"/>
  </si>
  <si>
    <t>제2016-4호
(2016.9.9.)</t>
    <phoneticPr fontId="15" type="noConversion"/>
  </si>
  <si>
    <t>장덕열</t>
    <phoneticPr fontId="15" type="noConversion"/>
  </si>
  <si>
    <t xml:space="preserve"> 화북이동 772-1</t>
  </si>
  <si>
    <t>064-725-2540</t>
  </si>
  <si>
    <t>다온환경</t>
    <phoneticPr fontId="15" type="noConversion"/>
  </si>
  <si>
    <t>제2016-5호
(2016.11.8.)</t>
    <phoneticPr fontId="15" type="noConversion"/>
  </si>
  <si>
    <t>김연미</t>
    <phoneticPr fontId="15" type="noConversion"/>
  </si>
  <si>
    <t xml:space="preserve"> 지석2길 7-3, 101호(삼양이동, 이어도아파트)</t>
  </si>
  <si>
    <t>064-756-2727</t>
  </si>
  <si>
    <t>도원</t>
    <phoneticPr fontId="15" type="noConversion"/>
  </si>
  <si>
    <t>제2016-6호
(2016.11.21)</t>
    <phoneticPr fontId="15" type="noConversion"/>
  </si>
  <si>
    <t>서영현</t>
    <phoneticPr fontId="15" type="noConversion"/>
  </si>
  <si>
    <t xml:space="preserve"> 조천읍 조천10길 34</t>
  </si>
  <si>
    <t>064-782-7273</t>
  </si>
  <si>
    <t>가온환경자원</t>
    <phoneticPr fontId="15" type="noConversion"/>
  </si>
  <si>
    <t>제2016-7호
(2016.12.6)</t>
    <phoneticPr fontId="15" type="noConversion"/>
  </si>
  <si>
    <t>조영희</t>
    <phoneticPr fontId="15" type="noConversion"/>
  </si>
  <si>
    <t xml:space="preserve"> 한림읍 명월성로 10, 202호</t>
  </si>
  <si>
    <t>서귀포시계</t>
    <phoneticPr fontId="15" type="noConversion"/>
  </si>
  <si>
    <t>서귀포시</t>
    <phoneticPr fontId="15" type="noConversion"/>
  </si>
  <si>
    <t>서귀용역</t>
  </si>
  <si>
    <t>생활계-1
(1993. 3. 3)</t>
  </si>
  <si>
    <t>김동림</t>
  </si>
  <si>
    <t>일주서로135번길 4(강정동)</t>
  </si>
  <si>
    <t>064-733-3651</t>
  </si>
  <si>
    <t>환경제주영농조합법인</t>
    <phoneticPr fontId="15" type="noConversion"/>
  </si>
  <si>
    <t>생활계-2
(1999. 9.28)</t>
  </si>
  <si>
    <t>김경임</t>
  </si>
  <si>
    <t>이어도로 916(법환동)</t>
  </si>
  <si>
    <t>064-739-8440</t>
  </si>
  <si>
    <t>서부환경개발공사</t>
  </si>
  <si>
    <t>2013-생활1
(2013. 1.22)</t>
  </si>
  <si>
    <t>김재권</t>
  </si>
  <si>
    <t>대정읍 영서중로 36-8</t>
  </si>
  <si>
    <t>2016-사업장4
(2016. 10.26)</t>
    <phoneticPr fontId="15" type="noConversion"/>
  </si>
  <si>
    <t>2014-생활1
(2014. 6.23)</t>
  </si>
  <si>
    <t>도순남로 62(도순동)</t>
  </si>
  <si>
    <t>064-739-2060</t>
  </si>
  <si>
    <t>2015-사업장1
(2015. 1.27)</t>
  </si>
  <si>
    <t>㈜칠십리환경산업</t>
  </si>
  <si>
    <t>생활계-8
(2007. 7.16)</t>
  </si>
  <si>
    <t>정순희</t>
  </si>
  <si>
    <t>토평공단로106번길 2(토평동)</t>
  </si>
  <si>
    <t>064-739-0805</t>
  </si>
  <si>
    <t>한신유지</t>
  </si>
  <si>
    <t>2012-생활1
(2012. 2.15)</t>
    <phoneticPr fontId="15" type="noConversion"/>
  </si>
  <si>
    <t>김남규
김완석</t>
  </si>
  <si>
    <t>동홍중앙로66번길 14-7(동홍동)</t>
  </si>
  <si>
    <t>064-758-1119</t>
  </si>
  <si>
    <t>대신개발</t>
  </si>
  <si>
    <t>2013-사업장2
(2013. 5. 9)</t>
  </si>
  <si>
    <t>오인화</t>
  </si>
  <si>
    <t>중정로 12-4(서귀동)</t>
  </si>
  <si>
    <t>064-762-7800</t>
  </si>
  <si>
    <t>2016-생활1
(2016. 3. 4)</t>
    <phoneticPr fontId="15" type="noConversion"/>
  </si>
  <si>
    <t>문순용</t>
    <phoneticPr fontId="15" type="noConversion"/>
  </si>
  <si>
    <t>중산간동로 8044-5(동홍동)</t>
    <phoneticPr fontId="15" type="noConversion"/>
  </si>
  <si>
    <t>064-763-7781</t>
    <phoneticPr fontId="15" type="noConversion"/>
  </si>
  <si>
    <t>㈜제이리산업</t>
    <phoneticPr fontId="15" type="noConversion"/>
  </si>
  <si>
    <t>2016-생활3
(2016. 9. 9)</t>
    <phoneticPr fontId="15" type="noConversion"/>
  </si>
  <si>
    <t>이연수</t>
    <phoneticPr fontId="15" type="noConversion"/>
  </si>
  <si>
    <t>064-739-3117</t>
    <phoneticPr fontId="15" type="noConversion"/>
  </si>
  <si>
    <t>청정환경</t>
    <phoneticPr fontId="15" type="noConversion"/>
  </si>
  <si>
    <t>2016-생활4
(2016. 7. 20)</t>
    <phoneticPr fontId="15" type="noConversion"/>
  </si>
  <si>
    <t>원미선</t>
    <phoneticPr fontId="15" type="noConversion"/>
  </si>
  <si>
    <t>안덕면 화순서로7번길 4</t>
    <phoneticPr fontId="15" type="noConversion"/>
  </si>
  <si>
    <t>064-900-7710</t>
    <phoneticPr fontId="15" type="noConversion"/>
  </si>
  <si>
    <t>신세계환경공사</t>
    <phoneticPr fontId="15" type="noConversion"/>
  </si>
  <si>
    <t>2016-생활5
(2016. 9. 29)</t>
    <phoneticPr fontId="15" type="noConversion"/>
  </si>
  <si>
    <t>김동관</t>
    <phoneticPr fontId="15" type="noConversion"/>
  </si>
  <si>
    <t>일주서로135번길 4(강정동)</t>
    <phoneticPr fontId="15" type="noConversion"/>
  </si>
  <si>
    <t>070-7526-3658</t>
    <phoneticPr fontId="15" type="noConversion"/>
  </si>
  <si>
    <t>2016-생활6
(2016. 10. 21)</t>
    <phoneticPr fontId="15" type="noConversion"/>
  </si>
  <si>
    <t>박찬권</t>
    <phoneticPr fontId="15" type="noConversion"/>
  </si>
  <si>
    <t>동홍북로 88(동홍동)</t>
    <phoneticPr fontId="15" type="noConversion"/>
  </si>
  <si>
    <t>064-733-5181</t>
    <phoneticPr fontId="15" type="noConversion"/>
  </si>
  <si>
    <t>2016-사업장2
(2016. 7. 27)</t>
    <phoneticPr fontId="15" type="noConversion"/>
  </si>
  <si>
    <t>2016-사업장3
(2016. 10. 21)</t>
    <phoneticPr fontId="15" type="noConversion"/>
  </si>
</sst>
</file>

<file path=xl/styles.xml><?xml version="1.0" encoding="utf-8"?>
<styleSheet xmlns="http://schemas.openxmlformats.org/spreadsheetml/2006/main">
  <numFmts count="30">
    <numFmt numFmtId="42" formatCode="_-&quot;₩&quot;* #,##0_-;\-&quot;₩&quot;* #,##0_-;_-&quot;₩&quot;* &quot;-&quot;_-;_-@_-"/>
    <numFmt numFmtId="41" formatCode="_-* #,##0_-;\-* #,##0_-;_-* &quot;-&quot;_-;_-@_-"/>
    <numFmt numFmtId="176" formatCode="#,###\ &quot;업체&quot;"/>
    <numFmt numFmtId="177" formatCode="#,##0_);[Red]\(#,##0\)"/>
    <numFmt numFmtId="178" formatCode="##,###\ &quot;업체&quot;"/>
    <numFmt numFmtId="179" formatCode="#,##0_ "/>
    <numFmt numFmtId="180" formatCode="General\ &quot;업체&quot;"/>
    <numFmt numFmtId="181" formatCode="###\ &quot;개&quot;&quot;소&quot;"/>
    <numFmt numFmtId="182" formatCode="mm&quot;월&quot;\ dd&quot;일&quot;"/>
    <numFmt numFmtId="183" formatCode="#,##0;[Red]#,##0"/>
    <numFmt numFmtId="184" formatCode="0_ "/>
    <numFmt numFmtId="185" formatCode="####\-#"/>
    <numFmt numFmtId="186" formatCode="yyyy/m"/>
    <numFmt numFmtId="187" formatCode="##"/>
    <numFmt numFmtId="188" formatCode="####\ &quot;개&quot;&quot;소&quot;"/>
    <numFmt numFmtId="189" formatCode="[&lt;=9999999]###\-####;\(0###\)\ ###\-####"/>
    <numFmt numFmtId="190" formatCode="####\-##"/>
    <numFmt numFmtId="191" formatCode="####\ &quot;업&quot;&quot;체&quot;"/>
    <numFmt numFmtId="192" formatCode="General\ &quot;업&quot;&quot;체&quot;"/>
    <numFmt numFmtId="193" formatCode="yyyy/mm"/>
    <numFmt numFmtId="194" formatCode="_ * #,##0_ ;_ * \-#,##0_ ;_ * &quot;-&quot;_ ;_ @_ "/>
    <numFmt numFmtId="195" formatCode="_(* #,##0.00_);_(* &quot;₩&quot;&quot;₩&quot;&quot;₩&quot;&quot;₩&quot;\(#,##0.00&quot;₩&quot;&quot;₩&quot;&quot;₩&quot;&quot;₩&quot;\);_(* &quot;-&quot;??_);_(@_)"/>
    <numFmt numFmtId="196" formatCode="_ * #,##0.00_ ;_ * \-#,##0.00_ ;_ * &quot;-&quot;??_ ;_ @_ "/>
    <numFmt numFmtId="197" formatCode="_ * #,##0.00_ ;_ * \-#,##0.00_ ;_ * &quot;-&quot;_ ;_ @_ "/>
    <numFmt numFmtId="198" formatCode="_ * #,##0.000_ ;_ * \-#,##0.000_ ;_ * &quot;-&quot;_ ;_ @_ "/>
    <numFmt numFmtId="199" formatCode=".000"/>
    <numFmt numFmtId="200" formatCode="&quot;₩&quot;#,##0.00;&quot;₩&quot;&quot;₩&quot;&quot;₩&quot;&quot;₩&quot;&quot;₩&quot;&quot;₩&quot;\-#,##0.00"/>
    <numFmt numFmtId="201" formatCode="yyyy\.mm\.dd"/>
    <numFmt numFmtId="202" formatCode="&quot;₩&quot;#,##0;[Red]&quot;₩&quot;&quot;₩&quot;\-#,##0"/>
    <numFmt numFmtId="203" formatCode="_ * #,##0.0_ ;_ * \-#,##0.0_ ;_ * &quot;-&quot;_ ;_ @_ "/>
  </numFmts>
  <fonts count="4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000000"/>
      <name val="돋움"/>
      <family val="3"/>
      <charset val="129"/>
    </font>
    <font>
      <b/>
      <sz val="22"/>
      <name val="돋움"/>
      <family val="3"/>
      <charset val="129"/>
    </font>
    <font>
      <sz val="8"/>
      <name val="맑은 고딕"/>
      <family val="2"/>
      <charset val="129"/>
      <scheme val="minor"/>
    </font>
    <font>
      <sz val="13"/>
      <name val="돋움"/>
      <family val="3"/>
      <charset val="129"/>
    </font>
    <font>
      <sz val="11"/>
      <name val="굴림"/>
      <family val="3"/>
      <charset val="129"/>
    </font>
    <font>
      <sz val="16"/>
      <name val="굴림"/>
      <family val="3"/>
      <charset val="129"/>
    </font>
    <font>
      <sz val="20"/>
      <name val="돋움"/>
      <family val="3"/>
      <charset val="129"/>
    </font>
    <font>
      <sz val="12"/>
      <name val="돋움"/>
      <family val="3"/>
      <charset val="129"/>
    </font>
    <font>
      <sz val="12"/>
      <name val="굴림"/>
      <family val="3"/>
      <charset val="129"/>
    </font>
    <font>
      <sz val="11"/>
      <name val="돋움"/>
      <family val="3"/>
      <charset val="129"/>
    </font>
    <font>
      <sz val="11.5"/>
      <color theme="1"/>
      <name val="맑은 고딕"/>
      <family val="3"/>
      <charset val="129"/>
      <scheme val="major"/>
    </font>
    <font>
      <sz val="8"/>
      <name val="돋움"/>
      <family val="3"/>
      <charset val="129"/>
    </font>
    <font>
      <sz val="11"/>
      <name val="맑은 고딕"/>
      <family val="3"/>
      <charset val="129"/>
      <scheme val="major"/>
    </font>
    <font>
      <sz val="11.5"/>
      <name val="맑은 고딕"/>
      <family val="3"/>
      <charset val="129"/>
      <scheme val="major"/>
    </font>
    <font>
      <sz val="1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trike/>
      <sz val="11"/>
      <name val="맑은 고딕"/>
      <family val="3"/>
      <charset val="129"/>
      <scheme val="minor"/>
    </font>
    <font>
      <i/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Arial"/>
      <family val="2"/>
    </font>
    <font>
      <sz val="12"/>
      <color rgb="FF000000"/>
      <name val="바탕체"/>
      <family val="1"/>
      <charset val="129"/>
    </font>
    <font>
      <sz val="11"/>
      <color theme="1"/>
      <name val="돋움"/>
      <family val="2"/>
      <charset val="129"/>
    </font>
    <font>
      <sz val="11"/>
      <color rgb="FF000000"/>
      <name val="맑은 고딕"/>
      <family val="3"/>
      <charset val="129"/>
    </font>
    <font>
      <sz val="12"/>
      <color rgb="FF000000"/>
      <name val="한컴바탕"/>
      <family val="1"/>
      <charset val="129"/>
    </font>
    <font>
      <sz val="10"/>
      <name val="MS Sans Serif"/>
      <family val="2"/>
    </font>
    <font>
      <sz val="10"/>
      <color rgb="FF00000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바탕체"/>
      <family val="1"/>
      <charset val="129"/>
    </font>
    <font>
      <sz val="11"/>
      <color rgb="FF9C6500"/>
      <name val="돋움"/>
      <family val="2"/>
      <charset val="129"/>
    </font>
    <font>
      <sz val="11"/>
      <color indexed="8"/>
      <name val="맑은 고딕"/>
      <family val="3"/>
      <charset val="129"/>
    </font>
    <font>
      <sz val="10"/>
      <color rgb="FF0000FF"/>
      <name val="굴림체"/>
      <family val="3"/>
      <charset val="129"/>
    </font>
    <font>
      <sz val="12"/>
      <color rgb="FF9999FF"/>
      <name val="바탕체"/>
      <family val="1"/>
      <charset val="129"/>
    </font>
    <font>
      <sz val="11"/>
      <color theme="1"/>
      <name val="굴림"/>
      <family val="3"/>
      <charset val="129"/>
    </font>
    <font>
      <sz val="12"/>
      <color rgb="FF000000"/>
      <name val="굴림"/>
      <family val="3"/>
      <charset val="129"/>
    </font>
    <font>
      <u/>
      <sz val="11"/>
      <color rgb="FF0000FF"/>
      <name val="돋움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1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0" borderId="0"/>
    <xf numFmtId="0" fontId="13" fillId="0" borderId="0"/>
    <xf numFmtId="41" fontId="13" fillId="0" borderId="0" applyFont="0" applyFill="0" applyBorder="0" applyAlignment="0" applyProtection="0">
      <alignment vertical="center"/>
    </xf>
    <xf numFmtId="0" fontId="13" fillId="0" borderId="0"/>
    <xf numFmtId="41" fontId="4" fillId="0" borderId="0">
      <alignment vertical="center"/>
    </xf>
    <xf numFmtId="0" fontId="20" fillId="0" borderId="0">
      <alignment vertical="center"/>
    </xf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41" fontId="4" fillId="0" borderId="0">
      <alignment vertical="center"/>
    </xf>
    <xf numFmtId="0" fontId="13" fillId="0" borderId="0"/>
    <xf numFmtId="41" fontId="13" fillId="0" borderId="0" applyFont="0" applyFill="0" applyBorder="0" applyAlignment="0" applyProtection="0">
      <alignment vertical="center"/>
    </xf>
    <xf numFmtId="0" fontId="13" fillId="0" borderId="0"/>
    <xf numFmtId="0" fontId="13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13" fillId="0" borderId="0"/>
    <xf numFmtId="0" fontId="13" fillId="0" borderId="0"/>
    <xf numFmtId="0" fontId="28" fillId="0" borderId="0"/>
    <xf numFmtId="38" fontId="29" fillId="0" borderId="3">
      <alignment horizontal="right"/>
    </xf>
    <xf numFmtId="0" fontId="30" fillId="4" borderId="0" applyNumberFormat="0" applyBorder="0" applyAlignment="0" applyProtection="0">
      <alignment vertical="center"/>
    </xf>
    <xf numFmtId="0" fontId="31" fillId="7" borderId="0">
      <alignment vertical="center"/>
    </xf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194" fontId="34" fillId="0" borderId="0"/>
    <xf numFmtId="195" fontId="4" fillId="0" borderId="0"/>
    <xf numFmtId="195" fontId="4" fillId="0" borderId="0"/>
    <xf numFmtId="195" fontId="4" fillId="0" borderId="0"/>
    <xf numFmtId="196" fontId="34" fillId="0" borderId="0"/>
    <xf numFmtId="197" fontId="4" fillId="0" borderId="0"/>
    <xf numFmtId="198" fontId="4" fillId="0" borderId="0"/>
    <xf numFmtId="195" fontId="4" fillId="0" borderId="0"/>
    <xf numFmtId="195" fontId="4" fillId="0" borderId="0"/>
    <xf numFmtId="195" fontId="4" fillId="0" borderId="0"/>
    <xf numFmtId="199" fontId="4" fillId="0" borderId="0"/>
    <xf numFmtId="199" fontId="4" fillId="0" borderId="0"/>
    <xf numFmtId="199" fontId="4" fillId="0" borderId="0"/>
    <xf numFmtId="38" fontId="35" fillId="8" borderId="0" applyNumberFormat="0" applyBorder="0" applyAlignment="0" applyProtection="0"/>
    <xf numFmtId="0" fontId="36" fillId="0" borderId="57" applyNumberFormat="0" applyAlignment="0" applyProtection="0">
      <alignment horizontal="left" vertical="center"/>
    </xf>
    <xf numFmtId="0" fontId="36" fillId="0" borderId="58">
      <alignment horizontal="left" vertical="center"/>
    </xf>
    <xf numFmtId="10" fontId="35" fillId="9" borderId="1" applyNumberFormat="0" applyBorder="0" applyAlignment="0" applyProtection="0"/>
    <xf numFmtId="194" fontId="34" fillId="0" borderId="0"/>
    <xf numFmtId="196" fontId="34" fillId="0" borderId="0"/>
    <xf numFmtId="0" fontId="34" fillId="0" borderId="0"/>
    <xf numFmtId="0" fontId="34" fillId="0" borderId="0"/>
    <xf numFmtId="200" fontId="37" fillId="0" borderId="0"/>
    <xf numFmtId="0" fontId="34" fillId="0" borderId="0"/>
    <xf numFmtId="10" fontId="28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2" fillId="0" borderId="0"/>
    <xf numFmtId="41" fontId="13" fillId="0" borderId="0" applyFont="0" applyFill="0" applyBorder="0" applyAlignment="0" applyProtection="0">
      <alignment vertical="center"/>
    </xf>
    <xf numFmtId="41" fontId="4" fillId="0" borderId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4" fillId="0" borderId="0">
      <alignment vertical="center"/>
    </xf>
    <xf numFmtId="41" fontId="13" fillId="0" borderId="0" applyFont="0" applyFill="0" applyBorder="0" applyAlignment="0" applyProtection="0"/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1" fillId="0" borderId="0">
      <alignment vertical="center"/>
    </xf>
    <xf numFmtId="41" fontId="31" fillId="0" borderId="0">
      <alignment vertical="center"/>
    </xf>
    <xf numFmtId="41" fontId="13" fillId="0" borderId="0" applyFont="0" applyFill="0" applyBorder="0" applyAlignment="0" applyProtection="0"/>
    <xf numFmtId="41" fontId="4" fillId="0" borderId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201" fontId="13" fillId="0" borderId="0" applyFill="0" applyBorder="0" applyProtection="0">
      <alignment vertical="center"/>
    </xf>
    <xf numFmtId="41" fontId="13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1" fillId="0" borderId="0">
      <alignment vertical="center"/>
    </xf>
    <xf numFmtId="41" fontId="31" fillId="0" borderId="0">
      <alignment vertical="center"/>
    </xf>
    <xf numFmtId="41" fontId="13" fillId="0" borderId="0" applyFont="0" applyFill="0" applyBorder="0" applyAlignment="0" applyProtection="0"/>
    <xf numFmtId="41" fontId="4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4" fillId="0" borderId="0"/>
    <xf numFmtId="0" fontId="40" fillId="0" borderId="0">
      <alignment vertical="center"/>
    </xf>
    <xf numFmtId="3" fontId="41" fillId="0" borderId="0"/>
    <xf numFmtId="202" fontId="34" fillId="0" borderId="0"/>
    <xf numFmtId="203" fontId="4" fillId="0" borderId="0"/>
    <xf numFmtId="42" fontId="39" fillId="0" borderId="0" applyFont="0" applyFill="0" applyBorder="0" applyAlignment="0" applyProtection="0">
      <alignment vertical="center"/>
    </xf>
    <xf numFmtId="42" fontId="39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13" fillId="0" borderId="0"/>
    <xf numFmtId="0" fontId="20" fillId="0" borderId="0">
      <alignment vertical="center"/>
    </xf>
    <xf numFmtId="0" fontId="4" fillId="0" borderId="0">
      <alignment vertical="center"/>
    </xf>
    <xf numFmtId="0" fontId="4" fillId="0" borderId="0"/>
    <xf numFmtId="0" fontId="13" fillId="0" borderId="0"/>
    <xf numFmtId="0" fontId="20" fillId="0" borderId="0">
      <alignment vertical="center"/>
    </xf>
    <xf numFmtId="0" fontId="13" fillId="0" borderId="0"/>
    <xf numFmtId="0" fontId="20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/>
    <xf numFmtId="0" fontId="20" fillId="0" borderId="0">
      <alignment vertical="center"/>
    </xf>
    <xf numFmtId="0" fontId="13" fillId="0" borderId="0"/>
    <xf numFmtId="0" fontId="13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2" fillId="0" borderId="0">
      <alignment vertical="center"/>
    </xf>
    <xf numFmtId="0" fontId="13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4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31" fillId="0" borderId="0">
      <alignment vertical="center"/>
    </xf>
    <xf numFmtId="0" fontId="13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13" fillId="0" borderId="0"/>
    <xf numFmtId="0" fontId="1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31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4" fillId="0" borderId="0">
      <alignment vertical="top"/>
      <protection locked="0"/>
    </xf>
  </cellStyleXfs>
  <cellXfs count="933">
    <xf numFmtId="0" fontId="0" fillId="0" borderId="0" xfId="0">
      <alignment vertical="center"/>
    </xf>
    <xf numFmtId="0" fontId="5" fillId="0" borderId="0" xfId="4" applyNumberFormat="1" applyFont="1" applyFill="1" applyBorder="1" applyAlignment="1">
      <alignment vertical="center"/>
    </xf>
    <xf numFmtId="0" fontId="7" fillId="0" borderId="0" xfId="4" applyNumberFormat="1" applyFont="1" applyFill="1" applyBorder="1" applyAlignment="1">
      <alignment horizontal="center" vertical="center"/>
    </xf>
    <xf numFmtId="0" fontId="7" fillId="0" borderId="0" xfId="4" applyNumberFormat="1" applyFont="1" applyAlignment="1">
      <alignment horizontal="center" vertical="center"/>
    </xf>
    <xf numFmtId="176" fontId="7" fillId="0" borderId="0" xfId="4" applyNumberFormat="1" applyFont="1" applyAlignment="1">
      <alignment horizontal="center" vertical="center"/>
    </xf>
    <xf numFmtId="0" fontId="7" fillId="0" borderId="0" xfId="4" applyNumberFormat="1" applyFont="1" applyAlignment="1">
      <alignment horizontal="center" vertical="center" wrapText="1"/>
    </xf>
    <xf numFmtId="177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horizontal="center" vertical="center"/>
    </xf>
    <xf numFmtId="0" fontId="9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 wrapText="1"/>
    </xf>
    <xf numFmtId="0" fontId="8" fillId="0" borderId="0" xfId="4" applyNumberFormat="1" applyFont="1" applyAlignment="1">
      <alignment vertical="center"/>
    </xf>
    <xf numFmtId="0" fontId="10" fillId="0" borderId="0" xfId="4" applyNumberFormat="1" applyFont="1" applyFill="1" applyBorder="1" applyAlignment="1">
      <alignment vertical="center"/>
    </xf>
    <xf numFmtId="0" fontId="8" fillId="0" borderId="0" xfId="4" applyNumberFormat="1" applyFont="1" applyFill="1" applyBorder="1" applyAlignment="1">
      <alignment horizontal="center" vertical="center"/>
    </xf>
    <xf numFmtId="0" fontId="11" fillId="0" borderId="0" xfId="4" applyNumberFormat="1" applyFont="1" applyAlignment="1">
      <alignment horizontal="center" vertical="center"/>
    </xf>
    <xf numFmtId="176" fontId="11" fillId="0" borderId="0" xfId="4" applyNumberFormat="1" applyFont="1" applyAlignment="1">
      <alignment horizontal="center" vertical="center"/>
    </xf>
    <xf numFmtId="0" fontId="11" fillId="0" borderId="0" xfId="4" applyNumberFormat="1" applyFont="1" applyAlignment="1">
      <alignment horizontal="center" vertical="center" wrapText="1"/>
    </xf>
    <xf numFmtId="177" fontId="11" fillId="0" borderId="0" xfId="4" applyNumberFormat="1" applyFont="1" applyAlignment="1">
      <alignment vertical="center"/>
    </xf>
    <xf numFmtId="0" fontId="12" fillId="0" borderId="0" xfId="4" applyNumberFormat="1" applyFont="1" applyAlignment="1">
      <alignment vertical="center"/>
    </xf>
    <xf numFmtId="177" fontId="14" fillId="5" borderId="1" xfId="5" applyNumberFormat="1" applyFont="1" applyFill="1" applyBorder="1" applyAlignment="1">
      <alignment horizontal="center" vertical="center" wrapText="1"/>
    </xf>
    <xf numFmtId="176" fontId="14" fillId="5" borderId="1" xfId="5" applyNumberFormat="1" applyFont="1" applyFill="1" applyBorder="1" applyAlignment="1">
      <alignment horizontal="center" vertical="center" wrapText="1"/>
    </xf>
    <xf numFmtId="177" fontId="14" fillId="5" borderId="1" xfId="5" applyNumberFormat="1" applyFont="1" applyFill="1" applyBorder="1" applyAlignment="1">
      <alignment horizontal="center" vertical="center"/>
    </xf>
    <xf numFmtId="177" fontId="16" fillId="5" borderId="1" xfId="5" applyNumberFormat="1" applyFont="1" applyFill="1" applyBorder="1" applyAlignment="1">
      <alignment horizontal="center" vertical="center" wrapText="1"/>
    </xf>
    <xf numFmtId="177" fontId="16" fillId="0" borderId="2" xfId="5" applyNumberFormat="1" applyFont="1" applyFill="1" applyBorder="1" applyAlignment="1">
      <alignment horizontal="center" vertical="center" wrapText="1"/>
    </xf>
    <xf numFmtId="177" fontId="16" fillId="0" borderId="3" xfId="5" applyNumberFormat="1" applyFont="1" applyFill="1" applyBorder="1" applyAlignment="1">
      <alignment horizontal="center" vertical="center" wrapText="1"/>
    </xf>
    <xf numFmtId="178" fontId="16" fillId="0" borderId="4" xfId="5" applyNumberFormat="1" applyFont="1" applyFill="1" applyBorder="1" applyAlignment="1">
      <alignment horizontal="center" vertical="center"/>
    </xf>
    <xf numFmtId="177" fontId="16" fillId="0" borderId="4" xfId="5" applyNumberFormat="1" applyFont="1" applyFill="1" applyBorder="1" applyAlignment="1">
      <alignment horizontal="center" vertical="center" wrapText="1"/>
    </xf>
    <xf numFmtId="177" fontId="17" fillId="0" borderId="1" xfId="5" applyNumberFormat="1" applyFont="1" applyFill="1" applyBorder="1" applyAlignment="1">
      <alignment horizontal="center" vertical="center"/>
    </xf>
    <xf numFmtId="177" fontId="17" fillId="0" borderId="1" xfId="5" applyNumberFormat="1" applyFont="1" applyFill="1" applyBorder="1" applyAlignment="1">
      <alignment horizontal="center" vertical="center" wrapText="1"/>
    </xf>
    <xf numFmtId="179" fontId="16" fillId="0" borderId="4" xfId="5" applyNumberFormat="1" applyFont="1" applyFill="1" applyBorder="1" applyAlignment="1">
      <alignment vertical="center"/>
    </xf>
    <xf numFmtId="177" fontId="16" fillId="0" borderId="4" xfId="5" applyNumberFormat="1" applyFont="1" applyFill="1" applyBorder="1" applyAlignment="1">
      <alignment horizontal="center" vertical="center"/>
    </xf>
    <xf numFmtId="0" fontId="16" fillId="6" borderId="1" xfId="4" applyNumberFormat="1" applyFont="1" applyFill="1" applyBorder="1" applyAlignment="1">
      <alignment horizontal="center" vertical="center"/>
    </xf>
    <xf numFmtId="179" fontId="16" fillId="0" borderId="1" xfId="5" applyNumberFormat="1" applyFont="1" applyFill="1" applyBorder="1" applyAlignment="1">
      <alignment vertical="center"/>
    </xf>
    <xf numFmtId="0" fontId="18" fillId="0" borderId="0" xfId="0" applyFont="1">
      <alignment vertical="center"/>
    </xf>
    <xf numFmtId="177" fontId="16" fillId="0" borderId="5" xfId="5" applyNumberFormat="1" applyFont="1" applyFill="1" applyBorder="1" applyAlignment="1">
      <alignment horizontal="center" vertical="center" wrapText="1"/>
    </xf>
    <xf numFmtId="177" fontId="16" fillId="0" borderId="6" xfId="5" applyNumberFormat="1" applyFont="1" applyFill="1" applyBorder="1" applyAlignment="1">
      <alignment horizontal="center" vertical="center" wrapText="1"/>
    </xf>
    <xf numFmtId="178" fontId="16" fillId="0" borderId="7" xfId="5" applyNumberFormat="1" applyFont="1" applyFill="1" applyBorder="1" applyAlignment="1">
      <alignment horizontal="center" vertical="center"/>
    </xf>
    <xf numFmtId="177" fontId="16" fillId="0" borderId="7" xfId="5" applyNumberFormat="1" applyFont="1" applyFill="1" applyBorder="1" applyAlignment="1">
      <alignment horizontal="center" vertical="center" wrapText="1"/>
    </xf>
    <xf numFmtId="179" fontId="16" fillId="0" borderId="7" xfId="5" applyNumberFormat="1" applyFont="1" applyFill="1" applyBorder="1" applyAlignment="1">
      <alignment vertical="center"/>
    </xf>
    <xf numFmtId="177" fontId="16" fillId="0" borderId="7" xfId="5" applyNumberFormat="1" applyFont="1" applyFill="1" applyBorder="1" applyAlignment="1">
      <alignment horizontal="center" vertical="center"/>
    </xf>
    <xf numFmtId="177" fontId="16" fillId="0" borderId="8" xfId="5" applyNumberFormat="1" applyFont="1" applyFill="1" applyBorder="1" applyAlignment="1">
      <alignment horizontal="center" vertical="center" wrapText="1"/>
    </xf>
    <xf numFmtId="177" fontId="16" fillId="0" borderId="9" xfId="5" applyNumberFormat="1" applyFont="1" applyFill="1" applyBorder="1" applyAlignment="1">
      <alignment horizontal="center" vertical="center" wrapText="1"/>
    </xf>
    <xf numFmtId="178" fontId="16" fillId="0" borderId="10" xfId="5" applyNumberFormat="1" applyFont="1" applyFill="1" applyBorder="1" applyAlignment="1">
      <alignment horizontal="center" vertical="center"/>
    </xf>
    <xf numFmtId="177" fontId="16" fillId="0" borderId="10" xfId="5" applyNumberFormat="1" applyFont="1" applyFill="1" applyBorder="1" applyAlignment="1">
      <alignment horizontal="center" vertical="center" wrapText="1"/>
    </xf>
    <xf numFmtId="179" fontId="16" fillId="0" borderId="10" xfId="5" applyNumberFormat="1" applyFont="1" applyFill="1" applyBorder="1" applyAlignment="1">
      <alignment vertical="center"/>
    </xf>
    <xf numFmtId="177" fontId="16" fillId="0" borderId="10" xfId="5" applyNumberFormat="1" applyFont="1" applyFill="1" applyBorder="1" applyAlignment="1">
      <alignment horizontal="center" vertical="center"/>
    </xf>
    <xf numFmtId="0" fontId="16" fillId="6" borderId="1" xfId="4" applyNumberFormat="1" applyFont="1" applyFill="1" applyBorder="1" applyAlignment="1">
      <alignment horizontal="center" vertical="center" wrapText="1"/>
    </xf>
    <xf numFmtId="0" fontId="18" fillId="0" borderId="4" xfId="5" applyNumberFormat="1" applyFont="1" applyFill="1" applyBorder="1" applyAlignment="1">
      <alignment horizontal="center" vertical="center"/>
    </xf>
    <xf numFmtId="0" fontId="18" fillId="0" borderId="1" xfId="4" applyNumberFormat="1" applyFont="1" applyFill="1" applyBorder="1" applyAlignment="1">
      <alignment horizontal="center" vertical="center" wrapText="1"/>
    </xf>
    <xf numFmtId="180" fontId="18" fillId="0" borderId="1" xfId="4" applyNumberFormat="1" applyFont="1" applyFill="1" applyBorder="1" applyAlignment="1">
      <alignment horizontal="center" vertical="center" wrapText="1"/>
    </xf>
    <xf numFmtId="181" fontId="18" fillId="0" borderId="1" xfId="4" applyNumberFormat="1" applyFont="1" applyFill="1" applyBorder="1" applyAlignment="1">
      <alignment horizontal="center" vertical="center" wrapText="1"/>
    </xf>
    <xf numFmtId="179" fontId="18" fillId="0" borderId="1" xfId="4" applyNumberFormat="1" applyFont="1" applyFill="1" applyBorder="1" applyAlignment="1">
      <alignment vertical="center"/>
    </xf>
    <xf numFmtId="0" fontId="18" fillId="0" borderId="3" xfId="4" applyNumberFormat="1" applyFont="1" applyFill="1" applyBorder="1" applyAlignment="1">
      <alignment horizontal="center" vertical="center"/>
    </xf>
    <xf numFmtId="0" fontId="18" fillId="0" borderId="1" xfId="4" applyNumberFormat="1" applyFont="1" applyFill="1" applyBorder="1" applyAlignment="1">
      <alignment horizontal="center" vertical="center"/>
    </xf>
    <xf numFmtId="179" fontId="18" fillId="0" borderId="1" xfId="4" applyNumberFormat="1" applyFont="1" applyFill="1" applyBorder="1" applyAlignment="1">
      <alignment vertical="center"/>
    </xf>
    <xf numFmtId="0" fontId="18" fillId="0" borderId="7" xfId="5" applyNumberFormat="1" applyFont="1" applyFill="1" applyBorder="1" applyAlignment="1">
      <alignment horizontal="center" vertical="center"/>
    </xf>
    <xf numFmtId="0" fontId="18" fillId="0" borderId="6" xfId="4" applyNumberFormat="1" applyFont="1" applyFill="1" applyBorder="1" applyAlignment="1">
      <alignment horizontal="center" vertical="center"/>
    </xf>
    <xf numFmtId="0" fontId="18" fillId="0" borderId="9" xfId="4" applyNumberFormat="1" applyFont="1" applyFill="1" applyBorder="1" applyAlignment="1">
      <alignment horizontal="center" vertical="center"/>
    </xf>
    <xf numFmtId="0" fontId="18" fillId="0" borderId="1" xfId="4" applyNumberFormat="1" applyFont="1" applyFill="1" applyBorder="1" applyAlignment="1">
      <alignment horizontal="center" vertical="center" wrapText="1"/>
    </xf>
    <xf numFmtId="0" fontId="18" fillId="0" borderId="4" xfId="5" applyNumberFormat="1" applyFont="1" applyFill="1" applyBorder="1" applyAlignment="1">
      <alignment horizontal="center" vertical="center" wrapText="1"/>
    </xf>
    <xf numFmtId="0" fontId="18" fillId="0" borderId="4" xfId="4" applyNumberFormat="1" applyFont="1" applyFill="1" applyBorder="1" applyAlignment="1">
      <alignment horizontal="center" vertical="center" wrapText="1"/>
    </xf>
    <xf numFmtId="180" fontId="18" fillId="0" borderId="4" xfId="4" applyNumberFormat="1" applyFont="1" applyFill="1" applyBorder="1" applyAlignment="1">
      <alignment horizontal="center" vertical="center" wrapText="1"/>
    </xf>
    <xf numFmtId="179" fontId="18" fillId="0" borderId="4" xfId="4" applyNumberFormat="1" applyFont="1" applyFill="1" applyBorder="1" applyAlignment="1">
      <alignment vertical="center"/>
    </xf>
    <xf numFmtId="0" fontId="18" fillId="0" borderId="4" xfId="4" applyNumberFormat="1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 wrapText="1"/>
    </xf>
    <xf numFmtId="0" fontId="18" fillId="0" borderId="7" xfId="4" applyNumberFormat="1" applyFont="1" applyFill="1" applyBorder="1" applyAlignment="1">
      <alignment horizontal="center" vertical="center" wrapText="1"/>
    </xf>
    <xf numFmtId="180" fontId="18" fillId="0" borderId="7" xfId="4" applyNumberFormat="1" applyFont="1" applyFill="1" applyBorder="1" applyAlignment="1">
      <alignment horizontal="center" vertical="center" wrapText="1"/>
    </xf>
    <xf numFmtId="179" fontId="18" fillId="0" borderId="7" xfId="4" applyNumberFormat="1" applyFont="1" applyFill="1" applyBorder="1" applyAlignment="1">
      <alignment vertical="center"/>
    </xf>
    <xf numFmtId="0" fontId="18" fillId="0" borderId="7" xfId="4" applyNumberFormat="1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 wrapText="1"/>
    </xf>
    <xf numFmtId="0" fontId="18" fillId="0" borderId="10" xfId="4" applyNumberFormat="1" applyFont="1" applyFill="1" applyBorder="1" applyAlignment="1">
      <alignment horizontal="center" vertical="center" wrapText="1"/>
    </xf>
    <xf numFmtId="180" fontId="18" fillId="0" borderId="10" xfId="4" applyNumberFormat="1" applyFont="1" applyFill="1" applyBorder="1" applyAlignment="1">
      <alignment horizontal="center" vertical="center" wrapText="1"/>
    </xf>
    <xf numFmtId="179" fontId="18" fillId="0" borderId="10" xfId="4" applyNumberFormat="1" applyFont="1" applyFill="1" applyBorder="1" applyAlignment="1">
      <alignment vertical="center"/>
    </xf>
    <xf numFmtId="0" fontId="18" fillId="0" borderId="10" xfId="4" applyNumberFormat="1" applyFont="1" applyFill="1" applyBorder="1" applyAlignment="1">
      <alignment horizontal="center" vertical="center"/>
    </xf>
    <xf numFmtId="17" fontId="18" fillId="0" borderId="4" xfId="5" applyNumberFormat="1" applyFont="1" applyFill="1" applyBorder="1" applyAlignment="1">
      <alignment horizontal="center" vertical="center"/>
    </xf>
    <xf numFmtId="179" fontId="18" fillId="0" borderId="4" xfId="5" applyNumberFormat="1" applyFont="1" applyFill="1" applyBorder="1" applyAlignment="1">
      <alignment vertical="center"/>
    </xf>
    <xf numFmtId="0" fontId="18" fillId="0" borderId="1" xfId="5" applyNumberFormat="1" applyFont="1" applyFill="1" applyBorder="1" applyAlignment="1">
      <alignment horizontal="center" vertical="center"/>
    </xf>
    <xf numFmtId="179" fontId="18" fillId="0" borderId="1" xfId="5" applyNumberFormat="1" applyFont="1" applyFill="1" applyBorder="1" applyAlignment="1">
      <alignment vertical="center"/>
    </xf>
    <xf numFmtId="0" fontId="18" fillId="0" borderId="7" xfId="5" applyNumberFormat="1" applyFont="1" applyFill="1" applyBorder="1" applyAlignment="1">
      <alignment horizontal="center" vertical="center" wrapText="1"/>
    </xf>
    <xf numFmtId="17" fontId="18" fillId="0" borderId="7" xfId="5" applyNumberFormat="1" applyFont="1" applyFill="1" applyBorder="1" applyAlignment="1">
      <alignment horizontal="center" vertical="center"/>
    </xf>
    <xf numFmtId="179" fontId="18" fillId="0" borderId="7" xfId="5" applyNumberFormat="1" applyFont="1" applyFill="1" applyBorder="1" applyAlignment="1">
      <alignment vertical="center"/>
    </xf>
    <xf numFmtId="0" fontId="18" fillId="0" borderId="10" xfId="5" applyNumberFormat="1" applyFont="1" applyFill="1" applyBorder="1" applyAlignment="1">
      <alignment horizontal="center" vertical="center"/>
    </xf>
    <xf numFmtId="0" fontId="18" fillId="0" borderId="10" xfId="5" applyNumberFormat="1" applyFont="1" applyFill="1" applyBorder="1" applyAlignment="1">
      <alignment horizontal="center" vertical="center" wrapText="1"/>
    </xf>
    <xf numFmtId="17" fontId="18" fillId="0" borderId="10" xfId="5" applyNumberFormat="1" applyFont="1" applyFill="1" applyBorder="1" applyAlignment="1">
      <alignment horizontal="center" vertical="center"/>
    </xf>
    <xf numFmtId="179" fontId="18" fillId="0" borderId="10" xfId="5" applyNumberFormat="1" applyFont="1" applyFill="1" applyBorder="1" applyAlignment="1">
      <alignment vertical="center"/>
    </xf>
    <xf numFmtId="0" fontId="18" fillId="0" borderId="1" xfId="5" applyNumberFormat="1" applyFont="1" applyFill="1" applyBorder="1" applyAlignment="1">
      <alignment horizontal="center" vertical="center" wrapText="1"/>
    </xf>
    <xf numFmtId="182" fontId="18" fillId="0" borderId="4" xfId="5" applyNumberFormat="1" applyFont="1" applyFill="1" applyBorder="1" applyAlignment="1">
      <alignment horizontal="center" vertical="center"/>
    </xf>
    <xf numFmtId="182" fontId="18" fillId="0" borderId="7" xfId="5" applyNumberFormat="1" applyFont="1" applyFill="1" applyBorder="1" applyAlignment="1">
      <alignment horizontal="center" vertical="center"/>
    </xf>
    <xf numFmtId="182" fontId="18" fillId="0" borderId="10" xfId="5" applyNumberFormat="1" applyFont="1" applyFill="1" applyBorder="1" applyAlignment="1">
      <alignment horizontal="center" vertical="center"/>
    </xf>
    <xf numFmtId="179" fontId="18" fillId="0" borderId="4" xfId="6" applyNumberFormat="1" applyFont="1" applyFill="1" applyBorder="1" applyAlignment="1">
      <alignment vertical="center"/>
    </xf>
    <xf numFmtId="179" fontId="18" fillId="0" borderId="7" xfId="6" applyNumberFormat="1" applyFont="1" applyFill="1" applyBorder="1" applyAlignment="1">
      <alignment vertical="center"/>
    </xf>
    <xf numFmtId="179" fontId="18" fillId="0" borderId="10" xfId="6" applyNumberFormat="1" applyFont="1" applyFill="1" applyBorder="1" applyAlignment="1">
      <alignment vertical="center"/>
    </xf>
    <xf numFmtId="49" fontId="18" fillId="0" borderId="4" xfId="5" applyNumberFormat="1" applyFont="1" applyFill="1" applyBorder="1" applyAlignment="1">
      <alignment horizontal="center" vertical="center"/>
    </xf>
    <xf numFmtId="49" fontId="18" fillId="0" borderId="7" xfId="5" applyNumberFormat="1" applyFont="1" applyFill="1" applyBorder="1" applyAlignment="1">
      <alignment horizontal="center" vertical="center"/>
    </xf>
    <xf numFmtId="49" fontId="18" fillId="0" borderId="10" xfId="5" applyNumberFormat="1" applyFont="1" applyFill="1" applyBorder="1" applyAlignment="1">
      <alignment horizontal="center" vertical="center"/>
    </xf>
    <xf numFmtId="0" fontId="18" fillId="0" borderId="4" xfId="5" applyNumberFormat="1" applyFont="1" applyFill="1" applyBorder="1" applyAlignment="1">
      <alignment horizontal="center" vertical="center" wrapText="1" shrinkToFit="1"/>
    </xf>
    <xf numFmtId="179" fontId="18" fillId="0" borderId="7" xfId="0" applyNumberFormat="1" applyFont="1" applyFill="1" applyBorder="1" applyAlignment="1">
      <alignment vertical="center"/>
    </xf>
    <xf numFmtId="179" fontId="18" fillId="0" borderId="10" xfId="0" applyNumberFormat="1" applyFont="1" applyFill="1" applyBorder="1" applyAlignment="1">
      <alignment vertical="center"/>
    </xf>
    <xf numFmtId="17" fontId="18" fillId="0" borderId="4" xfId="5" applyNumberFormat="1" applyFont="1" applyFill="1" applyBorder="1" applyAlignment="1">
      <alignment horizontal="center" vertical="center" wrapText="1"/>
    </xf>
    <xf numFmtId="17" fontId="18" fillId="0" borderId="7" xfId="5" applyNumberFormat="1" applyFont="1" applyFill="1" applyBorder="1" applyAlignment="1">
      <alignment horizontal="center" vertical="center" wrapText="1"/>
    </xf>
    <xf numFmtId="17" fontId="18" fillId="0" borderId="10" xfId="5" applyNumberFormat="1" applyFont="1" applyFill="1" applyBorder="1" applyAlignment="1">
      <alignment horizontal="center" vertical="center" wrapText="1"/>
    </xf>
    <xf numFmtId="49" fontId="18" fillId="0" borderId="4" xfId="5" applyNumberFormat="1" applyFont="1" applyFill="1" applyBorder="1" applyAlignment="1">
      <alignment horizontal="center" vertical="center" wrapText="1"/>
    </xf>
    <xf numFmtId="49" fontId="18" fillId="0" borderId="7" xfId="5" applyNumberFormat="1" applyFont="1" applyFill="1" applyBorder="1" applyAlignment="1">
      <alignment horizontal="center" vertical="center" wrapText="1"/>
    </xf>
    <xf numFmtId="49" fontId="18" fillId="0" borderId="10" xfId="5" applyNumberFormat="1" applyFont="1" applyFill="1" applyBorder="1" applyAlignment="1">
      <alignment horizontal="center" vertical="center" wrapText="1"/>
    </xf>
    <xf numFmtId="0" fontId="18" fillId="0" borderId="1" xfId="5" applyNumberFormat="1" applyFont="1" applyFill="1" applyBorder="1" applyAlignment="1">
      <alignment horizontal="center" vertical="center"/>
    </xf>
    <xf numFmtId="17" fontId="18" fillId="0" borderId="4" xfId="4" applyNumberFormat="1" applyFont="1" applyFill="1" applyBorder="1" applyAlignment="1">
      <alignment horizontal="center" vertical="center" wrapText="1"/>
    </xf>
    <xf numFmtId="17" fontId="18" fillId="0" borderId="7" xfId="4" applyNumberFormat="1" applyFont="1" applyFill="1" applyBorder="1" applyAlignment="1">
      <alignment horizontal="center" vertical="center" wrapText="1"/>
    </xf>
    <xf numFmtId="17" fontId="18" fillId="0" borderId="10" xfId="4" applyNumberFormat="1" applyFont="1" applyFill="1" applyBorder="1" applyAlignment="1">
      <alignment horizontal="center" vertical="center" wrapText="1"/>
    </xf>
    <xf numFmtId="49" fontId="18" fillId="0" borderId="4" xfId="6" applyNumberFormat="1" applyFont="1" applyFill="1" applyBorder="1" applyAlignment="1">
      <alignment horizontal="center" vertical="center" wrapText="1"/>
    </xf>
    <xf numFmtId="49" fontId="18" fillId="0" borderId="7" xfId="0" applyNumberFormat="1" applyFont="1" applyFill="1" applyBorder="1">
      <alignment vertical="center"/>
    </xf>
    <xf numFmtId="49" fontId="18" fillId="0" borderId="10" xfId="0" applyNumberFormat="1" applyFont="1" applyFill="1" applyBorder="1">
      <alignment vertical="center"/>
    </xf>
    <xf numFmtId="0" fontId="18" fillId="0" borderId="7" xfId="0" applyFont="1" applyFill="1" applyBorder="1">
      <alignment vertical="center"/>
    </xf>
    <xf numFmtId="0" fontId="18" fillId="0" borderId="7" xfId="0" applyFont="1" applyFill="1" applyBorder="1" applyAlignment="1">
      <alignment vertical="center" wrapText="1"/>
    </xf>
    <xf numFmtId="0" fontId="18" fillId="0" borderId="10" xfId="0" applyFont="1" applyFill="1" applyBorder="1">
      <alignment vertical="center"/>
    </xf>
    <xf numFmtId="0" fontId="18" fillId="0" borderId="10" xfId="0" applyFont="1" applyFill="1" applyBorder="1" applyAlignment="1">
      <alignment vertical="center" wrapText="1"/>
    </xf>
    <xf numFmtId="0" fontId="18" fillId="0" borderId="4" xfId="5" applyFont="1" applyFill="1" applyBorder="1" applyAlignment="1">
      <alignment horizontal="center" vertical="center"/>
    </xf>
    <xf numFmtId="0" fontId="18" fillId="0" borderId="4" xfId="5" applyFont="1" applyFill="1" applyBorder="1" applyAlignment="1">
      <alignment horizontal="center" vertical="center" wrapText="1"/>
    </xf>
    <xf numFmtId="0" fontId="18" fillId="0" borderId="7" xfId="5" applyFont="1" applyFill="1" applyBorder="1" applyAlignment="1">
      <alignment horizontal="center" vertical="center"/>
    </xf>
    <xf numFmtId="0" fontId="18" fillId="0" borderId="7" xfId="5" applyFont="1" applyFill="1" applyBorder="1" applyAlignment="1">
      <alignment horizontal="center" vertical="center" wrapText="1"/>
    </xf>
    <xf numFmtId="0" fontId="18" fillId="0" borderId="10" xfId="5" applyFont="1" applyFill="1" applyBorder="1" applyAlignment="1">
      <alignment horizontal="center" vertical="center"/>
    </xf>
    <xf numFmtId="0" fontId="18" fillId="0" borderId="10" xfId="5" applyFont="1" applyFill="1" applyBorder="1" applyAlignment="1">
      <alignment horizontal="center" vertical="center" wrapText="1"/>
    </xf>
    <xf numFmtId="179" fontId="18" fillId="0" borderId="4" xfId="5" applyNumberFormat="1" applyFont="1" applyFill="1" applyBorder="1" applyAlignment="1">
      <alignment vertical="center"/>
    </xf>
    <xf numFmtId="17" fontId="18" fillId="0" borderId="4" xfId="5" quotePrefix="1" applyNumberFormat="1" applyFont="1" applyFill="1" applyBorder="1" applyAlignment="1">
      <alignment horizontal="center" vertical="center" wrapText="1"/>
    </xf>
    <xf numFmtId="179" fontId="18" fillId="0" borderId="1" xfId="5" applyNumberFormat="1" applyFont="1" applyFill="1" applyBorder="1" applyAlignment="1" applyProtection="1">
      <alignment vertical="center"/>
    </xf>
    <xf numFmtId="17" fontId="18" fillId="0" borderId="7" xfId="5" quotePrefix="1" applyNumberFormat="1" applyFont="1" applyFill="1" applyBorder="1" applyAlignment="1">
      <alignment horizontal="center" vertical="center" wrapText="1"/>
    </xf>
    <xf numFmtId="17" fontId="18" fillId="0" borderId="10" xfId="5" quotePrefix="1" applyNumberFormat="1" applyFont="1" applyFill="1" applyBorder="1" applyAlignment="1">
      <alignment horizontal="center" vertical="center" wrapText="1"/>
    </xf>
    <xf numFmtId="179" fontId="18" fillId="0" borderId="1" xfId="7" applyNumberFormat="1" applyFont="1" applyFill="1" applyBorder="1" applyAlignment="1" applyProtection="1">
      <alignment vertical="center"/>
    </xf>
    <xf numFmtId="0" fontId="18" fillId="0" borderId="4" xfId="5" quotePrefix="1" applyNumberFormat="1" applyFont="1" applyFill="1" applyBorder="1" applyAlignment="1">
      <alignment horizontal="center" vertical="center" wrapText="1"/>
    </xf>
    <xf numFmtId="179" fontId="18" fillId="0" borderId="4" xfId="8" applyNumberFormat="1" applyFont="1" applyFill="1" applyBorder="1" applyAlignment="1" applyProtection="1">
      <alignment vertical="center"/>
    </xf>
    <xf numFmtId="179" fontId="18" fillId="0" borderId="7" xfId="8" applyNumberFormat="1" applyFont="1" applyFill="1" applyBorder="1" applyAlignment="1" applyProtection="1">
      <alignment vertical="center"/>
    </xf>
    <xf numFmtId="179" fontId="18" fillId="0" borderId="10" xfId="8" applyNumberFormat="1" applyFont="1" applyFill="1" applyBorder="1" applyAlignment="1" applyProtection="1">
      <alignment vertical="center"/>
    </xf>
    <xf numFmtId="0" fontId="18" fillId="0" borderId="2" xfId="5" applyNumberFormat="1" applyFont="1" applyFill="1" applyBorder="1" applyAlignment="1">
      <alignment horizontal="center" vertical="center"/>
    </xf>
    <xf numFmtId="180" fontId="18" fillId="0" borderId="4" xfId="5" applyNumberFormat="1" applyFont="1" applyFill="1" applyBorder="1" applyAlignment="1">
      <alignment horizontal="center" vertical="center" wrapText="1"/>
    </xf>
    <xf numFmtId="0" fontId="18" fillId="0" borderId="3" xfId="5" applyNumberFormat="1" applyFont="1" applyFill="1" applyBorder="1" applyAlignment="1">
      <alignment horizontal="center" vertical="center"/>
    </xf>
    <xf numFmtId="179" fontId="18" fillId="0" borderId="11" xfId="5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18" fillId="0" borderId="5" xfId="5" applyNumberFormat="1" applyFont="1" applyFill="1" applyBorder="1" applyAlignment="1">
      <alignment horizontal="center" vertical="center"/>
    </xf>
    <xf numFmtId="180" fontId="18" fillId="0" borderId="7" xfId="5" applyNumberFormat="1" applyFont="1" applyFill="1" applyBorder="1" applyAlignment="1">
      <alignment horizontal="center" vertical="center" wrapText="1"/>
    </xf>
    <xf numFmtId="0" fontId="18" fillId="0" borderId="6" xfId="5" applyNumberFormat="1" applyFont="1" applyFill="1" applyBorder="1" applyAlignment="1">
      <alignment horizontal="center" vertical="center"/>
    </xf>
    <xf numFmtId="180" fontId="18" fillId="0" borderId="10" xfId="5" applyNumberFormat="1" applyFont="1" applyFill="1" applyBorder="1" applyAlignment="1">
      <alignment horizontal="center" vertical="center" wrapText="1"/>
    </xf>
    <xf numFmtId="0" fontId="18" fillId="0" borderId="9" xfId="5" applyNumberFormat="1" applyFont="1" applyFill="1" applyBorder="1" applyAlignment="1">
      <alignment horizontal="center" vertical="center"/>
    </xf>
    <xf numFmtId="179" fontId="18" fillId="0" borderId="4" xfId="5" applyNumberFormat="1" applyFont="1" applyFill="1" applyBorder="1" applyAlignment="1">
      <alignment vertical="center" shrinkToFit="1"/>
    </xf>
    <xf numFmtId="179" fontId="18" fillId="0" borderId="7" xfId="5" applyNumberFormat="1" applyFont="1" applyFill="1" applyBorder="1" applyAlignment="1">
      <alignment vertical="center" shrinkToFit="1"/>
    </xf>
    <xf numFmtId="179" fontId="18" fillId="0" borderId="10" xfId="5" applyNumberFormat="1" applyFont="1" applyFill="1" applyBorder="1" applyAlignment="1">
      <alignment vertical="center" shrinkToFit="1"/>
    </xf>
    <xf numFmtId="179" fontId="18" fillId="0" borderId="1" xfId="6" applyNumberFormat="1" applyFont="1" applyFill="1" applyBorder="1" applyAlignment="1">
      <alignment vertical="center"/>
    </xf>
    <xf numFmtId="0" fontId="18" fillId="0" borderId="7" xfId="5" applyNumberFormat="1" applyFont="1" applyFill="1" applyBorder="1" applyAlignment="1">
      <alignment horizontal="center" vertical="center"/>
    </xf>
    <xf numFmtId="183" fontId="18" fillId="0" borderId="4" xfId="5" applyNumberFormat="1" applyFont="1" applyFill="1" applyBorder="1" applyAlignment="1">
      <alignment horizontal="center" vertical="center" wrapText="1"/>
    </xf>
    <xf numFmtId="183" fontId="18" fillId="0" borderId="7" xfId="5" applyNumberFormat="1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vertical="center"/>
    </xf>
    <xf numFmtId="179" fontId="18" fillId="0" borderId="7" xfId="0" applyNumberFormat="1" applyFont="1" applyFill="1" applyBorder="1" applyAlignment="1">
      <alignment vertical="center" shrinkToFit="1"/>
    </xf>
    <xf numFmtId="183" fontId="18" fillId="0" borderId="10" xfId="5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vertical="center"/>
    </xf>
    <xf numFmtId="179" fontId="18" fillId="0" borderId="10" xfId="0" applyNumberFormat="1" applyFont="1" applyFill="1" applyBorder="1" applyAlignment="1">
      <alignment vertical="center" shrinkToFit="1"/>
    </xf>
    <xf numFmtId="14" fontId="18" fillId="0" borderId="4" xfId="5" applyNumberFormat="1" applyFont="1" applyFill="1" applyBorder="1" applyAlignment="1">
      <alignment horizontal="center" vertical="center" wrapText="1"/>
    </xf>
    <xf numFmtId="14" fontId="18" fillId="0" borderId="7" xfId="5" applyNumberFormat="1" applyFont="1" applyFill="1" applyBorder="1" applyAlignment="1">
      <alignment horizontal="center" vertical="center" wrapText="1"/>
    </xf>
    <xf numFmtId="14" fontId="18" fillId="0" borderId="10" xfId="5" applyNumberFormat="1" applyFont="1" applyFill="1" applyBorder="1" applyAlignment="1">
      <alignment horizontal="center" vertical="center" wrapText="1"/>
    </xf>
    <xf numFmtId="179" fontId="18" fillId="0" borderId="4" xfId="6" applyNumberFormat="1" applyFont="1" applyFill="1" applyBorder="1" applyAlignment="1">
      <alignment vertical="center" shrinkToFit="1"/>
    </xf>
    <xf numFmtId="179" fontId="18" fillId="0" borderId="7" xfId="6" applyNumberFormat="1" applyFont="1" applyFill="1" applyBorder="1" applyAlignment="1">
      <alignment vertical="center" shrinkToFit="1"/>
    </xf>
    <xf numFmtId="179" fontId="18" fillId="0" borderId="10" xfId="6" applyNumberFormat="1" applyFont="1" applyFill="1" applyBorder="1" applyAlignment="1">
      <alignment vertical="center" shrinkToFit="1"/>
    </xf>
    <xf numFmtId="0" fontId="18" fillId="0" borderId="7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4" xfId="5" applyNumberFormat="1" applyFont="1" applyFill="1" applyBorder="1" applyAlignment="1">
      <alignment horizontal="center" vertical="center" wrapText="1"/>
    </xf>
    <xf numFmtId="0" fontId="18" fillId="0" borderId="7" xfId="5" applyNumberFormat="1" applyFont="1" applyFill="1" applyBorder="1" applyAlignment="1">
      <alignment horizontal="center" vertical="center" wrapText="1"/>
    </xf>
    <xf numFmtId="0" fontId="18" fillId="0" borderId="10" xfId="5" applyNumberFormat="1" applyFont="1" applyFill="1" applyBorder="1" applyAlignment="1">
      <alignment horizontal="center" vertical="center" wrapText="1"/>
    </xf>
    <xf numFmtId="0" fontId="18" fillId="0" borderId="3" xfId="5" applyNumberFormat="1" applyFont="1" applyFill="1" applyBorder="1" applyAlignment="1">
      <alignment horizontal="center" vertical="center" wrapText="1"/>
    </xf>
    <xf numFmtId="49" fontId="18" fillId="0" borderId="4" xfId="0" applyNumberFormat="1" applyFont="1" applyFill="1" applyBorder="1" applyAlignment="1">
      <alignment horizontal="center" vertical="center" wrapText="1"/>
    </xf>
    <xf numFmtId="0" fontId="18" fillId="0" borderId="2" xfId="5" applyNumberFormat="1" applyFont="1" applyFill="1" applyBorder="1" applyAlignment="1">
      <alignment horizontal="center" vertical="center" wrapText="1"/>
    </xf>
    <xf numFmtId="179" fontId="18" fillId="0" borderId="1" xfId="0" applyNumberFormat="1" applyFont="1" applyFill="1" applyBorder="1" applyAlignment="1">
      <alignment vertical="center" shrinkToFit="1"/>
    </xf>
    <xf numFmtId="179" fontId="18" fillId="0" borderId="1" xfId="0" quotePrefix="1" applyNumberFormat="1" applyFont="1" applyFill="1" applyBorder="1" applyAlignment="1">
      <alignment vertical="center" shrinkToFit="1"/>
    </xf>
    <xf numFmtId="179" fontId="18" fillId="0" borderId="12" xfId="0" applyNumberFormat="1" applyFont="1" applyFill="1" applyBorder="1" applyAlignment="1">
      <alignment vertical="center"/>
    </xf>
    <xf numFmtId="0" fontId="18" fillId="0" borderId="6" xfId="5" applyNumberFormat="1" applyFont="1" applyFill="1" applyBorder="1" applyAlignment="1">
      <alignment horizontal="center" vertical="center" wrapText="1"/>
    </xf>
    <xf numFmtId="0" fontId="18" fillId="0" borderId="5" xfId="5" applyNumberFormat="1" applyFont="1" applyFill="1" applyBorder="1" applyAlignment="1">
      <alignment horizontal="center" vertical="center" wrapText="1"/>
    </xf>
    <xf numFmtId="0" fontId="18" fillId="0" borderId="9" xfId="5" applyNumberFormat="1" applyFont="1" applyFill="1" applyBorder="1" applyAlignment="1">
      <alignment horizontal="center" vertical="center" wrapText="1"/>
    </xf>
    <xf numFmtId="0" fontId="18" fillId="0" borderId="8" xfId="5" applyNumberFormat="1" applyFont="1" applyFill="1" applyBorder="1" applyAlignment="1">
      <alignment horizontal="center" vertical="center" wrapText="1"/>
    </xf>
    <xf numFmtId="179" fontId="21" fillId="0" borderId="1" xfId="0" applyNumberFormat="1" applyFont="1" applyFill="1" applyBorder="1" applyAlignment="1">
      <alignment vertical="center" shrinkToFit="1"/>
    </xf>
    <xf numFmtId="49" fontId="18" fillId="0" borderId="7" xfId="0" applyNumberFormat="1" applyFont="1" applyFill="1" applyBorder="1" applyAlignment="1">
      <alignment horizontal="center" vertical="center" wrapText="1"/>
    </xf>
    <xf numFmtId="49" fontId="18" fillId="0" borderId="10" xfId="0" applyNumberFormat="1" applyFont="1" applyFill="1" applyBorder="1" applyAlignment="1">
      <alignment horizontal="center" vertical="center" wrapText="1"/>
    </xf>
    <xf numFmtId="183" fontId="18" fillId="0" borderId="4" xfId="5" applyNumberFormat="1" applyFont="1" applyFill="1" applyBorder="1" applyAlignment="1">
      <alignment horizontal="center" vertical="center" wrapText="1" shrinkToFit="1"/>
    </xf>
    <xf numFmtId="183" fontId="18" fillId="0" borderId="4" xfId="5" applyNumberFormat="1" applyFont="1" applyFill="1" applyBorder="1" applyAlignment="1">
      <alignment horizontal="center" vertical="center"/>
    </xf>
    <xf numFmtId="183" fontId="18" fillId="0" borderId="7" xfId="5" applyNumberFormat="1" applyFont="1" applyFill="1" applyBorder="1" applyAlignment="1">
      <alignment horizontal="center" vertical="center" wrapText="1" shrinkToFit="1"/>
    </xf>
    <xf numFmtId="183" fontId="18" fillId="0" borderId="7" xfId="5" applyNumberFormat="1" applyFont="1" applyFill="1" applyBorder="1" applyAlignment="1">
      <alignment horizontal="center" vertical="center"/>
    </xf>
    <xf numFmtId="183" fontId="18" fillId="0" borderId="10" xfId="5" applyNumberFormat="1" applyFont="1" applyFill="1" applyBorder="1" applyAlignment="1">
      <alignment horizontal="center" vertical="center" wrapText="1" shrinkToFit="1"/>
    </xf>
    <xf numFmtId="183" fontId="18" fillId="0" borderId="10" xfId="5" applyNumberFormat="1" applyFont="1" applyFill="1" applyBorder="1" applyAlignment="1">
      <alignment horizontal="center" vertical="center"/>
    </xf>
    <xf numFmtId="183" fontId="18" fillId="0" borderId="4" xfId="5" quotePrefix="1" applyNumberFormat="1" applyFont="1" applyFill="1" applyBorder="1" applyAlignment="1">
      <alignment horizontal="center" vertical="center" wrapText="1"/>
    </xf>
    <xf numFmtId="183" fontId="18" fillId="0" borderId="7" xfId="5" quotePrefix="1" applyNumberFormat="1" applyFont="1" applyFill="1" applyBorder="1" applyAlignment="1">
      <alignment horizontal="center" vertical="center" wrapText="1"/>
    </xf>
    <xf numFmtId="183" fontId="18" fillId="0" borderId="10" xfId="5" quotePrefix="1" applyNumberFormat="1" applyFont="1" applyFill="1" applyBorder="1" applyAlignment="1">
      <alignment horizontal="center" vertical="center" wrapText="1"/>
    </xf>
    <xf numFmtId="183" fontId="18" fillId="0" borderId="4" xfId="0" applyNumberFormat="1" applyFont="1" applyFill="1" applyBorder="1" applyAlignment="1">
      <alignment horizontal="center" vertical="center" wrapText="1"/>
    </xf>
    <xf numFmtId="183" fontId="18" fillId="0" borderId="7" xfId="0" applyNumberFormat="1" applyFont="1" applyFill="1" applyBorder="1" applyAlignment="1">
      <alignment horizontal="center" vertical="center" wrapText="1"/>
    </xf>
    <xf numFmtId="183" fontId="18" fillId="0" borderId="10" xfId="0" applyNumberFormat="1" applyFont="1" applyFill="1" applyBorder="1" applyAlignment="1">
      <alignment horizontal="center" vertical="center" wrapText="1"/>
    </xf>
    <xf numFmtId="0" fontId="18" fillId="0" borderId="4" xfId="9" applyFont="1" applyFill="1" applyBorder="1" applyAlignment="1">
      <alignment horizontal="center" vertical="center" wrapText="1" shrinkToFit="1"/>
    </xf>
    <xf numFmtId="0" fontId="18" fillId="0" borderId="7" xfId="9" applyFont="1" applyFill="1" applyBorder="1" applyAlignment="1">
      <alignment horizontal="center" vertical="center" wrapText="1" shrinkToFit="1"/>
    </xf>
    <xf numFmtId="0" fontId="18" fillId="0" borderId="13" xfId="9" applyFont="1" applyFill="1" applyBorder="1" applyAlignment="1">
      <alignment horizontal="center" vertical="center" wrapText="1" shrinkToFit="1"/>
    </xf>
    <xf numFmtId="0" fontId="18" fillId="0" borderId="14" xfId="9" applyFont="1" applyFill="1" applyBorder="1" applyAlignment="1">
      <alignment horizontal="center" vertical="center" wrapText="1" shrinkToFit="1"/>
    </xf>
    <xf numFmtId="0" fontId="18" fillId="0" borderId="4" xfId="0" applyNumberFormat="1" applyFont="1" applyFill="1" applyBorder="1" applyAlignment="1">
      <alignment horizontal="center" vertical="center" wrapText="1" shrinkToFit="1"/>
    </xf>
    <xf numFmtId="0" fontId="18" fillId="0" borderId="7" xfId="0" applyNumberFormat="1" applyFont="1" applyFill="1" applyBorder="1" applyAlignment="1">
      <alignment horizontal="center" vertical="center" wrapText="1" shrinkToFit="1"/>
    </xf>
    <xf numFmtId="0" fontId="18" fillId="0" borderId="10" xfId="0" applyNumberFormat="1" applyFont="1" applyFill="1" applyBorder="1" applyAlignment="1">
      <alignment horizontal="center" vertical="center" wrapText="1" shrinkToFit="1"/>
    </xf>
    <xf numFmtId="0" fontId="18" fillId="0" borderId="1" xfId="5" applyNumberFormat="1" applyFont="1" applyFill="1" applyBorder="1" applyAlignment="1">
      <alignment horizontal="center" vertical="center" wrapText="1"/>
    </xf>
    <xf numFmtId="14" fontId="18" fillId="0" borderId="1" xfId="5" applyNumberFormat="1" applyFont="1" applyFill="1" applyBorder="1" applyAlignment="1">
      <alignment horizontal="center" vertical="center" wrapText="1"/>
    </xf>
    <xf numFmtId="0" fontId="18" fillId="0" borderId="1" xfId="5" applyNumberFormat="1" applyFont="1" applyFill="1" applyBorder="1" applyAlignment="1">
      <alignment horizontal="center" vertical="center" shrinkToFit="1"/>
    </xf>
    <xf numFmtId="179" fontId="22" fillId="0" borderId="1" xfId="5" applyNumberFormat="1" applyFont="1" applyFill="1" applyBorder="1" applyAlignment="1">
      <alignment vertical="center"/>
    </xf>
    <xf numFmtId="0" fontId="18" fillId="0" borderId="4" xfId="5" applyNumberFormat="1" applyFont="1" applyFill="1" applyBorder="1" applyAlignment="1">
      <alignment horizontal="center" vertical="center" shrinkToFit="1"/>
    </xf>
    <xf numFmtId="0" fontId="18" fillId="0" borderId="7" xfId="5" applyNumberFormat="1" applyFont="1" applyFill="1" applyBorder="1" applyAlignment="1">
      <alignment horizontal="center" vertical="center" shrinkToFit="1"/>
    </xf>
    <xf numFmtId="0" fontId="18" fillId="0" borderId="10" xfId="5" applyNumberFormat="1" applyFont="1" applyFill="1" applyBorder="1" applyAlignment="1">
      <alignment horizontal="center" vertical="center" shrinkToFit="1"/>
    </xf>
    <xf numFmtId="0" fontId="18" fillId="0" borderId="3" xfId="5" applyFont="1" applyFill="1" applyBorder="1" applyAlignment="1">
      <alignment horizontal="center" vertical="center" wrapText="1"/>
    </xf>
    <xf numFmtId="0" fontId="18" fillId="0" borderId="6" xfId="5" applyFont="1" applyFill="1" applyBorder="1" applyAlignment="1">
      <alignment horizontal="center" vertical="center" wrapText="1"/>
    </xf>
    <xf numFmtId="0" fontId="18" fillId="0" borderId="8" xfId="5" applyNumberFormat="1" applyFont="1" applyFill="1" applyBorder="1" applyAlignment="1">
      <alignment horizontal="center" vertical="center"/>
    </xf>
    <xf numFmtId="179" fontId="23" fillId="0" borderId="1" xfId="0" applyNumberFormat="1" applyFont="1" applyFill="1" applyBorder="1" applyAlignment="1">
      <alignment vertical="center"/>
    </xf>
    <xf numFmtId="0" fontId="20" fillId="0" borderId="4" xfId="5" applyNumberFormat="1" applyFont="1" applyFill="1" applyBorder="1" applyAlignment="1">
      <alignment horizontal="center" vertical="center"/>
    </xf>
    <xf numFmtId="0" fontId="20" fillId="0" borderId="1" xfId="5" applyNumberFormat="1" applyFont="1" applyFill="1" applyBorder="1" applyAlignment="1">
      <alignment horizontal="center" vertical="center"/>
    </xf>
    <xf numFmtId="179" fontId="20" fillId="0" borderId="1" xfId="5" applyNumberFormat="1" applyFont="1" applyFill="1" applyBorder="1" applyAlignment="1">
      <alignment vertical="center"/>
    </xf>
    <xf numFmtId="179" fontId="24" fillId="0" borderId="1" xfId="5" applyNumberFormat="1" applyFont="1" applyFill="1" applyBorder="1" applyAlignment="1">
      <alignment vertical="center"/>
    </xf>
    <xf numFmtId="0" fontId="20" fillId="0" borderId="7" xfId="5" applyNumberFormat="1" applyFont="1" applyFill="1" applyBorder="1" applyAlignment="1">
      <alignment horizontal="center" vertical="center"/>
    </xf>
    <xf numFmtId="0" fontId="20" fillId="0" borderId="10" xfId="5" applyNumberFormat="1" applyFont="1" applyFill="1" applyBorder="1" applyAlignment="1">
      <alignment horizontal="center" vertical="center"/>
    </xf>
    <xf numFmtId="0" fontId="20" fillId="0" borderId="1" xfId="5" applyNumberFormat="1" applyFont="1" applyFill="1" applyBorder="1" applyAlignment="1">
      <alignment horizontal="center" vertical="center" wrapText="1"/>
    </xf>
    <xf numFmtId="0" fontId="23" fillId="0" borderId="4" xfId="5" applyNumberFormat="1" applyFont="1" applyFill="1" applyBorder="1" applyAlignment="1">
      <alignment horizontal="center" vertical="center"/>
    </xf>
    <xf numFmtId="0" fontId="23" fillId="0" borderId="1" xfId="5" applyNumberFormat="1" applyFont="1" applyFill="1" applyBorder="1" applyAlignment="1">
      <alignment horizontal="center" vertical="center"/>
    </xf>
    <xf numFmtId="179" fontId="23" fillId="0" borderId="1" xfId="5" applyNumberFormat="1" applyFont="1" applyFill="1" applyBorder="1" applyAlignment="1">
      <alignment vertical="center"/>
    </xf>
    <xf numFmtId="0" fontId="23" fillId="0" borderId="7" xfId="5" applyNumberFormat="1" applyFont="1" applyFill="1" applyBorder="1" applyAlignment="1">
      <alignment horizontal="center" vertical="center"/>
    </xf>
    <xf numFmtId="0" fontId="23" fillId="0" borderId="10" xfId="5" applyNumberFormat="1" applyFont="1" applyFill="1" applyBorder="1" applyAlignment="1">
      <alignment horizontal="center" vertical="center"/>
    </xf>
    <xf numFmtId="0" fontId="23" fillId="0" borderId="1" xfId="5" applyNumberFormat="1" applyFont="1" applyFill="1" applyBorder="1" applyAlignment="1">
      <alignment horizontal="center" vertical="center" wrapText="1"/>
    </xf>
    <xf numFmtId="179" fontId="23" fillId="0" borderId="4" xfId="5" applyNumberFormat="1" applyFont="1" applyFill="1" applyBorder="1" applyAlignment="1">
      <alignment vertical="center"/>
    </xf>
    <xf numFmtId="17" fontId="18" fillId="0" borderId="7" xfId="5" quotePrefix="1" applyNumberFormat="1" applyFont="1" applyFill="1" applyBorder="1" applyAlignment="1">
      <alignment horizontal="center" vertical="center"/>
    </xf>
    <xf numFmtId="179" fontId="23" fillId="0" borderId="7" xfId="5" applyNumberFormat="1" applyFont="1" applyFill="1" applyBorder="1" applyAlignment="1">
      <alignment vertical="center"/>
    </xf>
    <xf numFmtId="17" fontId="18" fillId="0" borderId="10" xfId="5" quotePrefix="1" applyNumberFormat="1" applyFont="1" applyFill="1" applyBorder="1" applyAlignment="1">
      <alignment horizontal="center" vertical="center"/>
    </xf>
    <xf numFmtId="179" fontId="23" fillId="0" borderId="10" xfId="5" applyNumberFormat="1" applyFont="1" applyFill="1" applyBorder="1" applyAlignment="1">
      <alignment vertical="center"/>
    </xf>
    <xf numFmtId="0" fontId="18" fillId="0" borderId="1" xfId="5" applyFont="1" applyFill="1" applyBorder="1" applyAlignment="1">
      <alignment horizontal="center" vertical="center" wrapText="1"/>
    </xf>
    <xf numFmtId="179" fontId="18" fillId="0" borderId="1" xfId="6" applyNumberFormat="1" applyFont="1" applyFill="1" applyBorder="1" applyAlignment="1">
      <alignment vertical="center"/>
    </xf>
    <xf numFmtId="0" fontId="25" fillId="0" borderId="4" xfId="5" applyNumberFormat="1" applyFont="1" applyFill="1" applyBorder="1" applyAlignment="1">
      <alignment horizontal="center" vertical="center" wrapText="1"/>
    </xf>
    <xf numFmtId="0" fontId="25" fillId="0" borderId="7" xfId="5" applyNumberFormat="1" applyFont="1" applyFill="1" applyBorder="1" applyAlignment="1">
      <alignment horizontal="center" vertical="center" wrapText="1"/>
    </xf>
    <xf numFmtId="179" fontId="18" fillId="0" borderId="4" xfId="0" applyNumberFormat="1" applyFont="1" applyFill="1" applyBorder="1" applyAlignment="1">
      <alignment horizontal="center" vertical="center" wrapText="1"/>
    </xf>
    <xf numFmtId="179" fontId="18" fillId="0" borderId="4" xfId="0" applyNumberFormat="1" applyFont="1" applyFill="1" applyBorder="1" applyAlignment="1">
      <alignment horizontal="center" vertical="center"/>
    </xf>
    <xf numFmtId="0" fontId="18" fillId="0" borderId="4" xfId="0" applyNumberFormat="1" applyFont="1" applyFill="1" applyBorder="1" applyAlignment="1">
      <alignment horizontal="center" vertical="center" wrapText="1"/>
    </xf>
    <xf numFmtId="179" fontId="18" fillId="0" borderId="4" xfId="0" applyNumberFormat="1" applyFont="1" applyFill="1" applyBorder="1" applyAlignment="1">
      <alignment horizontal="center" vertical="center" shrinkToFit="1"/>
    </xf>
    <xf numFmtId="179" fontId="20" fillId="0" borderId="4" xfId="5" applyNumberFormat="1" applyFont="1" applyFill="1" applyBorder="1" applyAlignment="1">
      <alignment vertical="center"/>
    </xf>
    <xf numFmtId="0" fontId="18" fillId="0" borderId="7" xfId="0" applyNumberFormat="1" applyFont="1" applyFill="1" applyBorder="1" applyAlignment="1">
      <alignment horizontal="center" vertical="center" shrinkToFit="1"/>
    </xf>
    <xf numFmtId="179" fontId="18" fillId="0" borderId="7" xfId="0" applyNumberFormat="1" applyFont="1" applyFill="1" applyBorder="1" applyAlignment="1">
      <alignment horizontal="center" vertical="center" wrapText="1"/>
    </xf>
    <xf numFmtId="179" fontId="18" fillId="0" borderId="7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horizontal="center" vertical="center" wrapText="1"/>
    </xf>
    <xf numFmtId="179" fontId="18" fillId="0" borderId="7" xfId="0" applyNumberFormat="1" applyFont="1" applyFill="1" applyBorder="1" applyAlignment="1">
      <alignment horizontal="center" vertical="center" shrinkToFit="1"/>
    </xf>
    <xf numFmtId="179" fontId="20" fillId="0" borderId="7" xfId="5" applyNumberFormat="1" applyFont="1" applyFill="1" applyBorder="1" applyAlignment="1">
      <alignment vertical="center"/>
    </xf>
    <xf numFmtId="0" fontId="18" fillId="0" borderId="10" xfId="0" applyNumberFormat="1" applyFont="1" applyFill="1" applyBorder="1" applyAlignment="1">
      <alignment horizontal="center" vertical="center" shrinkToFit="1"/>
    </xf>
    <xf numFmtId="179" fontId="18" fillId="0" borderId="10" xfId="0" applyNumberFormat="1" applyFont="1" applyFill="1" applyBorder="1" applyAlignment="1">
      <alignment horizontal="center" vertical="center" wrapText="1"/>
    </xf>
    <xf numFmtId="179" fontId="18" fillId="0" borderId="10" xfId="0" applyNumberFormat="1" applyFont="1" applyFill="1" applyBorder="1" applyAlignment="1">
      <alignment horizontal="center" vertical="center"/>
    </xf>
    <xf numFmtId="0" fontId="18" fillId="0" borderId="10" xfId="0" applyNumberFormat="1" applyFont="1" applyFill="1" applyBorder="1" applyAlignment="1">
      <alignment horizontal="center" vertical="center" wrapText="1"/>
    </xf>
    <xf numFmtId="179" fontId="18" fillId="0" borderId="10" xfId="0" applyNumberFormat="1" applyFont="1" applyFill="1" applyBorder="1" applyAlignment="1">
      <alignment horizontal="center" vertical="center" shrinkToFit="1"/>
    </xf>
    <xf numFmtId="179" fontId="20" fillId="0" borderId="10" xfId="5" applyNumberFormat="1" applyFont="1" applyFill="1" applyBorder="1" applyAlignment="1">
      <alignment vertical="center"/>
    </xf>
    <xf numFmtId="0" fontId="18" fillId="0" borderId="1" xfId="0" applyNumberFormat="1" applyFont="1" applyFill="1" applyBorder="1" applyAlignment="1">
      <alignment horizontal="center" vertical="center" wrapText="1" shrinkToFit="1"/>
    </xf>
    <xf numFmtId="179" fontId="18" fillId="0" borderId="4" xfId="0" applyNumberFormat="1" applyFont="1" applyFill="1" applyBorder="1" applyAlignment="1">
      <alignment horizontal="center" vertical="center" wrapText="1" shrinkToFit="1"/>
    </xf>
    <xf numFmtId="0" fontId="18" fillId="0" borderId="4" xfId="0" applyNumberFormat="1" applyFont="1" applyFill="1" applyBorder="1" applyAlignment="1">
      <alignment horizontal="center" vertical="center" shrinkToFit="1"/>
    </xf>
    <xf numFmtId="179" fontId="20" fillId="0" borderId="4" xfId="5" applyNumberFormat="1" applyFont="1" applyFill="1" applyBorder="1" applyAlignment="1">
      <alignment vertical="center" shrinkToFit="1"/>
    </xf>
    <xf numFmtId="0" fontId="18" fillId="0" borderId="1" xfId="0" applyNumberFormat="1" applyFont="1" applyFill="1" applyBorder="1" applyAlignment="1">
      <alignment horizontal="center" vertical="center" shrinkToFit="1"/>
    </xf>
    <xf numFmtId="179" fontId="20" fillId="0" borderId="7" xfId="5" applyNumberFormat="1" applyFont="1" applyFill="1" applyBorder="1" applyAlignment="1">
      <alignment vertical="center" shrinkToFit="1"/>
    </xf>
    <xf numFmtId="179" fontId="20" fillId="0" borderId="10" xfId="5" applyNumberFormat="1" applyFont="1" applyFill="1" applyBorder="1" applyAlignment="1">
      <alignment vertical="center" shrinkToFit="1"/>
    </xf>
    <xf numFmtId="179" fontId="18" fillId="0" borderId="1" xfId="5" applyNumberFormat="1" applyFont="1" applyFill="1" applyBorder="1" applyAlignment="1">
      <alignment vertical="center" shrinkToFit="1"/>
    </xf>
    <xf numFmtId="0" fontId="18" fillId="0" borderId="1" xfId="5" applyNumberFormat="1" applyFont="1" applyFill="1" applyBorder="1" applyAlignment="1">
      <alignment horizontal="center" vertical="center" shrinkToFit="1"/>
    </xf>
    <xf numFmtId="179" fontId="18" fillId="0" borderId="1" xfId="5" applyNumberFormat="1" applyFont="1" applyFill="1" applyBorder="1" applyAlignment="1">
      <alignment vertical="center" shrinkToFit="1"/>
    </xf>
    <xf numFmtId="17" fontId="18" fillId="0" borderId="1" xfId="5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18" fillId="0" borderId="5" xfId="0" applyNumberFormat="1" applyFont="1" applyFill="1" applyBorder="1" applyAlignment="1">
      <alignment horizontal="center" vertical="center" wrapText="1"/>
    </xf>
    <xf numFmtId="184" fontId="18" fillId="0" borderId="4" xfId="5" applyNumberFormat="1" applyFont="1" applyFill="1" applyBorder="1" applyAlignment="1">
      <alignment horizontal="center" vertical="center" wrapText="1"/>
    </xf>
    <xf numFmtId="184" fontId="18" fillId="0" borderId="7" xfId="5" applyNumberFormat="1" applyFont="1" applyFill="1" applyBorder="1" applyAlignment="1">
      <alignment horizontal="center" vertical="center"/>
    </xf>
    <xf numFmtId="184" fontId="18" fillId="0" borderId="10" xfId="5" applyNumberFormat="1" applyFont="1" applyFill="1" applyBorder="1" applyAlignment="1">
      <alignment horizontal="center" vertical="center"/>
    </xf>
    <xf numFmtId="179" fontId="18" fillId="0" borderId="3" xfId="5" applyNumberFormat="1" applyFont="1" applyFill="1" applyBorder="1" applyAlignment="1">
      <alignment vertical="center"/>
    </xf>
    <xf numFmtId="182" fontId="18" fillId="0" borderId="4" xfId="0" applyNumberFormat="1" applyFont="1" applyFill="1" applyBorder="1" applyAlignment="1">
      <alignment horizontal="center" vertical="center" wrapText="1"/>
    </xf>
    <xf numFmtId="179" fontId="18" fillId="0" borderId="15" xfId="5" applyNumberFormat="1" applyFont="1" applyFill="1" applyBorder="1" applyAlignment="1">
      <alignment vertical="center"/>
    </xf>
    <xf numFmtId="184" fontId="18" fillId="0" borderId="4" xfId="5" applyNumberFormat="1" applyFont="1" applyFill="1" applyBorder="1" applyAlignment="1">
      <alignment horizontal="center" vertical="center"/>
    </xf>
    <xf numFmtId="179" fontId="18" fillId="0" borderId="4" xfId="0" applyNumberFormat="1" applyFont="1" applyFill="1" applyBorder="1" applyAlignment="1">
      <alignment vertical="center"/>
    </xf>
    <xf numFmtId="0" fontId="26" fillId="0" borderId="4" xfId="10" applyNumberFormat="1" applyFont="1" applyFill="1" applyBorder="1" applyAlignment="1">
      <alignment horizontal="center" vertical="center"/>
    </xf>
    <xf numFmtId="0" fontId="26" fillId="0" borderId="4" xfId="5" applyNumberFormat="1" applyFont="1" applyFill="1" applyBorder="1" applyAlignment="1">
      <alignment horizontal="center" vertical="center"/>
    </xf>
    <xf numFmtId="0" fontId="26" fillId="0" borderId="4" xfId="11" applyNumberFormat="1" applyFont="1" applyFill="1" applyBorder="1" applyAlignment="1">
      <alignment horizontal="center" vertical="center" wrapText="1"/>
    </xf>
    <xf numFmtId="41" fontId="26" fillId="0" borderId="4" xfId="8" applyNumberFormat="1" applyFont="1" applyFill="1" applyBorder="1" applyAlignment="1">
      <alignment horizontal="center" vertical="center" wrapText="1"/>
    </xf>
    <xf numFmtId="179" fontId="26" fillId="0" borderId="4" xfId="5" applyNumberFormat="1" applyFont="1" applyFill="1" applyBorder="1" applyAlignment="1">
      <alignment vertical="center"/>
    </xf>
    <xf numFmtId="0" fontId="26" fillId="0" borderId="1" xfId="10" applyNumberFormat="1" applyFont="1" applyFill="1" applyBorder="1" applyAlignment="1">
      <alignment horizontal="center" vertical="center"/>
    </xf>
    <xf numFmtId="179" fontId="26" fillId="0" borderId="1" xfId="7" applyNumberFormat="1" applyFont="1" applyFill="1" applyBorder="1" applyAlignment="1" applyProtection="1">
      <alignment vertical="center"/>
    </xf>
    <xf numFmtId="0" fontId="26" fillId="0" borderId="7" xfId="10" applyNumberFormat="1" applyFont="1" applyFill="1" applyBorder="1" applyAlignment="1">
      <alignment horizontal="center" vertical="center"/>
    </xf>
    <xf numFmtId="0" fontId="26" fillId="0" borderId="7" xfId="5" applyNumberFormat="1" applyFont="1" applyFill="1" applyBorder="1" applyAlignment="1">
      <alignment horizontal="center" vertical="center"/>
    </xf>
    <xf numFmtId="0" fontId="26" fillId="0" borderId="7" xfId="11" applyNumberFormat="1" applyFont="1" applyFill="1" applyBorder="1" applyAlignment="1">
      <alignment horizontal="center" vertical="center" wrapText="1"/>
    </xf>
    <xf numFmtId="41" fontId="26" fillId="0" borderId="7" xfId="8" applyNumberFormat="1" applyFont="1" applyFill="1" applyBorder="1" applyAlignment="1">
      <alignment horizontal="center" vertical="center" wrapText="1"/>
    </xf>
    <xf numFmtId="179" fontId="26" fillId="0" borderId="7" xfId="5" applyNumberFormat="1" applyFont="1" applyFill="1" applyBorder="1" applyAlignment="1">
      <alignment vertical="center"/>
    </xf>
    <xf numFmtId="0" fontId="26" fillId="0" borderId="10" xfId="5" applyNumberFormat="1" applyFont="1" applyFill="1" applyBorder="1" applyAlignment="1">
      <alignment horizontal="center" vertical="center"/>
    </xf>
    <xf numFmtId="0" fontId="26" fillId="0" borderId="10" xfId="11" applyNumberFormat="1" applyFont="1" applyFill="1" applyBorder="1" applyAlignment="1">
      <alignment horizontal="center" vertical="center" wrapText="1"/>
    </xf>
    <xf numFmtId="41" fontId="26" fillId="0" borderId="10" xfId="8" applyNumberFormat="1" applyFont="1" applyFill="1" applyBorder="1" applyAlignment="1">
      <alignment horizontal="center" vertical="center" wrapText="1"/>
    </xf>
    <xf numFmtId="179" fontId="26" fillId="0" borderId="10" xfId="5" applyNumberFormat="1" applyFont="1" applyFill="1" applyBorder="1" applyAlignment="1">
      <alignment vertical="center"/>
    </xf>
    <xf numFmtId="0" fontId="26" fillId="0" borderId="10" xfId="10" applyNumberFormat="1" applyFont="1" applyFill="1" applyBorder="1" applyAlignment="1">
      <alignment horizontal="center" vertical="center"/>
    </xf>
    <xf numFmtId="0" fontId="26" fillId="0" borderId="1" xfId="10" applyNumberFormat="1" applyFont="1" applyFill="1" applyBorder="1" applyAlignment="1">
      <alignment horizontal="center" vertical="center" wrapText="1"/>
    </xf>
    <xf numFmtId="179" fontId="26" fillId="0" borderId="1" xfId="5" applyNumberFormat="1" applyFont="1" applyFill="1" applyBorder="1" applyAlignment="1">
      <alignment vertical="center"/>
    </xf>
    <xf numFmtId="179" fontId="26" fillId="0" borderId="1" xfId="7" applyNumberFormat="1" applyFont="1" applyFill="1" applyBorder="1" applyAlignment="1" applyProtection="1">
      <alignment vertical="center"/>
      <protection locked="0"/>
    </xf>
    <xf numFmtId="0" fontId="26" fillId="0" borderId="4" xfId="5" applyNumberFormat="1" applyFont="1" applyFill="1" applyBorder="1" applyAlignment="1">
      <alignment horizontal="center" vertical="center" wrapText="1"/>
    </xf>
    <xf numFmtId="0" fontId="26" fillId="0" borderId="7" xfId="5" applyNumberFormat="1" applyFont="1" applyFill="1" applyBorder="1" applyAlignment="1">
      <alignment horizontal="center" vertical="center" wrapText="1"/>
    </xf>
    <xf numFmtId="0" fontId="26" fillId="0" borderId="10" xfId="5" applyNumberFormat="1" applyFont="1" applyFill="1" applyBorder="1" applyAlignment="1">
      <alignment horizontal="center" vertical="center" wrapText="1"/>
    </xf>
    <xf numFmtId="41" fontId="26" fillId="0" borderId="4" xfId="6" applyNumberFormat="1" applyFont="1" applyFill="1" applyBorder="1" applyAlignment="1">
      <alignment horizontal="center" vertical="center" wrapText="1"/>
    </xf>
    <xf numFmtId="179" fontId="26" fillId="0" borderId="4" xfId="6" applyNumberFormat="1" applyFont="1" applyFill="1" applyBorder="1" applyAlignment="1">
      <alignment vertical="center"/>
    </xf>
    <xf numFmtId="179" fontId="26" fillId="0" borderId="1" xfId="5" applyNumberFormat="1" applyFont="1" applyFill="1" applyBorder="1" applyAlignment="1" applyProtection="1">
      <alignment vertical="center"/>
      <protection locked="0"/>
    </xf>
    <xf numFmtId="41" fontId="26" fillId="0" borderId="7" xfId="6" applyNumberFormat="1" applyFont="1" applyFill="1" applyBorder="1" applyAlignment="1">
      <alignment horizontal="center" vertical="center" wrapText="1"/>
    </xf>
    <xf numFmtId="179" fontId="26" fillId="0" borderId="7" xfId="6" applyNumberFormat="1" applyFont="1" applyFill="1" applyBorder="1" applyAlignment="1">
      <alignment vertical="center"/>
    </xf>
    <xf numFmtId="41" fontId="26" fillId="0" borderId="10" xfId="6" applyNumberFormat="1" applyFont="1" applyFill="1" applyBorder="1" applyAlignment="1">
      <alignment horizontal="center" vertical="center" wrapText="1"/>
    </xf>
    <xf numFmtId="179" fontId="26" fillId="0" borderId="10" xfId="6" applyNumberFormat="1" applyFont="1" applyFill="1" applyBorder="1" applyAlignment="1">
      <alignment vertical="center"/>
    </xf>
    <xf numFmtId="0" fontId="26" fillId="0" borderId="4" xfId="10" applyNumberFormat="1" applyFont="1" applyFill="1" applyBorder="1" applyAlignment="1">
      <alignment horizontal="center" vertical="center" wrapText="1"/>
    </xf>
    <xf numFmtId="179" fontId="26" fillId="0" borderId="4" xfId="8" applyNumberFormat="1" applyFont="1" applyFill="1" applyBorder="1" applyAlignment="1">
      <alignment vertical="center"/>
    </xf>
    <xf numFmtId="0" fontId="26" fillId="0" borderId="7" xfId="10" applyNumberFormat="1" applyFont="1" applyFill="1" applyBorder="1" applyAlignment="1">
      <alignment horizontal="center" vertical="center" wrapText="1"/>
    </xf>
    <xf numFmtId="179" fontId="26" fillId="0" borderId="7" xfId="8" applyNumberFormat="1" applyFont="1" applyFill="1" applyBorder="1" applyAlignment="1">
      <alignment vertical="center"/>
    </xf>
    <xf numFmtId="0" fontId="26" fillId="0" borderId="10" xfId="10" applyNumberFormat="1" applyFont="1" applyFill="1" applyBorder="1" applyAlignment="1">
      <alignment horizontal="center" vertical="center" wrapText="1"/>
    </xf>
    <xf numFmtId="179" fontId="26" fillId="0" borderId="10" xfId="8" applyNumberFormat="1" applyFont="1" applyFill="1" applyBorder="1" applyAlignment="1">
      <alignment vertical="center"/>
    </xf>
    <xf numFmtId="185" fontId="18" fillId="0" borderId="4" xfId="5" applyNumberFormat="1" applyFont="1" applyFill="1" applyBorder="1" applyAlignment="1">
      <alignment horizontal="center" vertical="center" wrapText="1"/>
    </xf>
    <xf numFmtId="41" fontId="18" fillId="0" borderId="4" xfId="6" applyFont="1" applyFill="1" applyBorder="1" applyAlignment="1">
      <alignment horizontal="center" vertical="center"/>
    </xf>
    <xf numFmtId="185" fontId="18" fillId="0" borderId="7" xfId="5" applyNumberFormat="1" applyFont="1" applyFill="1" applyBorder="1" applyAlignment="1">
      <alignment horizontal="center" vertical="center" wrapText="1"/>
    </xf>
    <xf numFmtId="41" fontId="18" fillId="0" borderId="7" xfId="6" applyFont="1" applyFill="1" applyBorder="1" applyAlignment="1">
      <alignment horizontal="center" vertical="center"/>
    </xf>
    <xf numFmtId="185" fontId="18" fillId="0" borderId="10" xfId="5" applyNumberFormat="1" applyFont="1" applyFill="1" applyBorder="1" applyAlignment="1">
      <alignment horizontal="center" vertical="center" wrapText="1"/>
    </xf>
    <xf numFmtId="41" fontId="18" fillId="0" borderId="10" xfId="6" applyFont="1" applyFill="1" applyBorder="1" applyAlignment="1">
      <alignment horizontal="center" vertical="center"/>
    </xf>
    <xf numFmtId="0" fontId="18" fillId="0" borderId="4" xfId="6" applyNumberFormat="1" applyFont="1" applyFill="1" applyBorder="1" applyAlignment="1">
      <alignment horizontal="center" vertical="center"/>
    </xf>
    <xf numFmtId="0" fontId="18" fillId="0" borderId="7" xfId="6" applyNumberFormat="1" applyFont="1" applyFill="1" applyBorder="1" applyAlignment="1">
      <alignment horizontal="center" vertical="center"/>
    </xf>
    <xf numFmtId="0" fontId="18" fillId="0" borderId="10" xfId="6" applyNumberFormat="1" applyFont="1" applyFill="1" applyBorder="1" applyAlignment="1">
      <alignment horizontal="center" vertical="center"/>
    </xf>
    <xf numFmtId="14" fontId="18" fillId="0" borderId="4" xfId="12" applyNumberFormat="1" applyFont="1" applyFill="1" applyBorder="1" applyAlignment="1">
      <alignment horizontal="center" vertical="center" wrapText="1"/>
    </xf>
    <xf numFmtId="14" fontId="18" fillId="0" borderId="7" xfId="12" applyNumberFormat="1" applyFont="1" applyFill="1" applyBorder="1" applyAlignment="1">
      <alignment horizontal="center" vertical="center" wrapText="1"/>
    </xf>
    <xf numFmtId="14" fontId="18" fillId="0" borderId="10" xfId="12" applyNumberFormat="1" applyFont="1" applyFill="1" applyBorder="1" applyAlignment="1">
      <alignment horizontal="center" vertical="center" wrapText="1"/>
    </xf>
    <xf numFmtId="186" fontId="18" fillId="0" borderId="4" xfId="12" applyNumberFormat="1" applyFont="1" applyFill="1" applyBorder="1" applyAlignment="1">
      <alignment horizontal="center" vertical="center" wrapText="1"/>
    </xf>
    <xf numFmtId="186" fontId="18" fillId="0" borderId="7" xfId="12" applyNumberFormat="1" applyFont="1" applyFill="1" applyBorder="1" applyAlignment="1">
      <alignment horizontal="center" vertical="center" wrapText="1"/>
    </xf>
    <xf numFmtId="186" fontId="18" fillId="0" borderId="10" xfId="12" applyNumberFormat="1" applyFont="1" applyFill="1" applyBorder="1" applyAlignment="1">
      <alignment horizontal="center" vertical="center" wrapText="1"/>
    </xf>
    <xf numFmtId="49" fontId="18" fillId="0" borderId="7" xfId="0" applyNumberFormat="1" applyFont="1" applyFill="1" applyBorder="1" applyAlignment="1">
      <alignment horizontal="center" vertical="center"/>
    </xf>
    <xf numFmtId="49" fontId="18" fillId="0" borderId="10" xfId="0" applyNumberFormat="1" applyFont="1" applyFill="1" applyBorder="1" applyAlignment="1">
      <alignment horizontal="center" vertical="center"/>
    </xf>
    <xf numFmtId="41" fontId="18" fillId="0" borderId="4" xfId="6" applyFont="1" applyFill="1" applyBorder="1" applyAlignment="1">
      <alignment horizontal="center" vertical="center" wrapText="1"/>
    </xf>
    <xf numFmtId="41" fontId="18" fillId="0" borderId="7" xfId="6" applyFont="1" applyFill="1" applyBorder="1" applyAlignment="1">
      <alignment horizontal="center" vertical="center" wrapText="1"/>
    </xf>
    <xf numFmtId="41" fontId="18" fillId="0" borderId="10" xfId="6" applyFont="1" applyFill="1" applyBorder="1" applyAlignment="1">
      <alignment horizontal="center" vertical="center" wrapText="1"/>
    </xf>
    <xf numFmtId="41" fontId="18" fillId="0" borderId="1" xfId="6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4" xfId="13" applyNumberFormat="1" applyFont="1" applyFill="1" applyBorder="1" applyAlignment="1">
      <alignment horizontal="center" vertical="center"/>
    </xf>
    <xf numFmtId="0" fontId="18" fillId="0" borderId="4" xfId="13" applyNumberFormat="1" applyFont="1" applyFill="1" applyBorder="1" applyAlignment="1">
      <alignment horizontal="center" vertical="center" shrinkToFit="1"/>
    </xf>
    <xf numFmtId="0" fontId="18" fillId="0" borderId="4" xfId="13" applyNumberFormat="1" applyFont="1" applyFill="1" applyBorder="1" applyAlignment="1">
      <alignment horizontal="center" vertical="center" wrapText="1"/>
    </xf>
    <xf numFmtId="0" fontId="18" fillId="0" borderId="1" xfId="13" applyNumberFormat="1" applyFont="1" applyFill="1" applyBorder="1" applyAlignment="1">
      <alignment horizontal="center" vertical="center" wrapText="1"/>
    </xf>
    <xf numFmtId="0" fontId="18" fillId="0" borderId="7" xfId="13" applyNumberFormat="1" applyFont="1" applyFill="1" applyBorder="1" applyAlignment="1">
      <alignment horizontal="center" vertical="center"/>
    </xf>
    <xf numFmtId="0" fontId="18" fillId="0" borderId="7" xfId="13" applyNumberFormat="1" applyFont="1" applyFill="1" applyBorder="1" applyAlignment="1">
      <alignment horizontal="center" vertical="center" shrinkToFit="1"/>
    </xf>
    <xf numFmtId="0" fontId="18" fillId="0" borderId="10" xfId="13" applyNumberFormat="1" applyFont="1" applyFill="1" applyBorder="1" applyAlignment="1">
      <alignment horizontal="center" vertical="center" shrinkToFit="1"/>
    </xf>
    <xf numFmtId="0" fontId="18" fillId="0" borderId="10" xfId="13" applyNumberFormat="1" applyFont="1" applyFill="1" applyBorder="1" applyAlignment="1">
      <alignment horizontal="center" vertical="center"/>
    </xf>
    <xf numFmtId="183" fontId="18" fillId="0" borderId="1" xfId="6" applyNumberFormat="1" applyFont="1" applyFill="1" applyBorder="1" applyAlignment="1">
      <alignment horizontal="center" vertical="center"/>
    </xf>
    <xf numFmtId="49" fontId="18" fillId="0" borderId="4" xfId="13" applyNumberFormat="1" applyFont="1" applyFill="1" applyBorder="1" applyAlignment="1">
      <alignment horizontal="center" vertical="center" wrapText="1"/>
    </xf>
    <xf numFmtId="49" fontId="18" fillId="0" borderId="7" xfId="13" applyNumberFormat="1" applyFont="1" applyFill="1" applyBorder="1" applyAlignment="1">
      <alignment horizontal="center" vertical="center"/>
    </xf>
    <xf numFmtId="49" fontId="18" fillId="0" borderId="10" xfId="13" applyNumberFormat="1" applyFont="1" applyFill="1" applyBorder="1" applyAlignment="1">
      <alignment horizontal="center" vertical="center"/>
    </xf>
    <xf numFmtId="0" fontId="18" fillId="0" borderId="7" xfId="13" applyNumberFormat="1" applyFont="1" applyFill="1" applyBorder="1" applyAlignment="1">
      <alignment horizontal="center" vertical="center" wrapText="1"/>
    </xf>
    <xf numFmtId="0" fontId="18" fillId="0" borderId="10" xfId="13" applyNumberFormat="1" applyFont="1" applyFill="1" applyBorder="1" applyAlignment="1">
      <alignment horizontal="center" vertical="center" wrapText="1"/>
    </xf>
    <xf numFmtId="0" fontId="18" fillId="0" borderId="4" xfId="13" applyNumberFormat="1" applyFont="1" applyFill="1" applyBorder="1" applyAlignment="1">
      <alignment horizontal="center" vertical="center" wrapText="1" shrinkToFit="1"/>
    </xf>
    <xf numFmtId="41" fontId="18" fillId="0" borderId="1" xfId="6" quotePrefix="1" applyFont="1" applyFill="1" applyBorder="1" applyAlignment="1">
      <alignment horizontal="center" vertical="center" wrapText="1"/>
    </xf>
    <xf numFmtId="0" fontId="18" fillId="0" borderId="4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horizontal="center" vertical="center"/>
    </xf>
    <xf numFmtId="0" fontId="18" fillId="0" borderId="10" xfId="0" applyNumberFormat="1" applyFont="1" applyFill="1" applyBorder="1" applyAlignment="1">
      <alignment horizontal="center" vertical="center"/>
    </xf>
    <xf numFmtId="179" fontId="26" fillId="0" borderId="4" xfId="0" applyNumberFormat="1" applyFont="1" applyFill="1" applyBorder="1" applyAlignment="1">
      <alignment vertical="center"/>
    </xf>
    <xf numFmtId="179" fontId="26" fillId="0" borderId="7" xfId="0" applyNumberFormat="1" applyFont="1" applyFill="1" applyBorder="1" applyAlignment="1">
      <alignment vertical="center"/>
    </xf>
    <xf numFmtId="179" fontId="26" fillId="0" borderId="10" xfId="0" applyNumberFormat="1" applyFont="1" applyFill="1" applyBorder="1" applyAlignment="1">
      <alignment vertical="center"/>
    </xf>
    <xf numFmtId="182" fontId="18" fillId="0" borderId="7" xfId="0" applyNumberFormat="1" applyFont="1" applyFill="1" applyBorder="1" applyAlignment="1">
      <alignment horizontal="center" vertical="center" wrapText="1"/>
    </xf>
    <xf numFmtId="182" fontId="18" fillId="0" borderId="10" xfId="0" applyNumberFormat="1" applyFont="1" applyFill="1" applyBorder="1" applyAlignment="1">
      <alignment horizontal="center" vertical="center" wrapText="1"/>
    </xf>
    <xf numFmtId="182" fontId="18" fillId="0" borderId="4" xfId="0" applyNumberFormat="1" applyFont="1" applyFill="1" applyBorder="1" applyAlignment="1">
      <alignment horizontal="center" vertical="center"/>
    </xf>
    <xf numFmtId="182" fontId="18" fillId="0" borderId="7" xfId="0" applyNumberFormat="1" applyFont="1" applyFill="1" applyBorder="1" applyAlignment="1">
      <alignment horizontal="center" vertical="center"/>
    </xf>
    <xf numFmtId="182" fontId="18" fillId="0" borderId="10" xfId="0" applyNumberFormat="1" applyFont="1" applyFill="1" applyBorder="1" applyAlignment="1">
      <alignment horizontal="center" vertical="center"/>
    </xf>
    <xf numFmtId="0" fontId="23" fillId="0" borderId="4" xfId="4" applyNumberFormat="1" applyFont="1" applyFill="1" applyBorder="1" applyAlignment="1">
      <alignment horizontal="center" vertical="center" wrapText="1"/>
    </xf>
    <xf numFmtId="177" fontId="23" fillId="0" borderId="1" xfId="4" applyNumberFormat="1" applyFont="1" applyFill="1" applyBorder="1" applyAlignment="1">
      <alignment horizontal="center" vertical="center"/>
    </xf>
    <xf numFmtId="177" fontId="23" fillId="0" borderId="1" xfId="4" applyNumberFormat="1" applyFont="1" applyFill="1" applyBorder="1" applyAlignment="1">
      <alignment horizontal="center" vertical="center" wrapText="1"/>
    </xf>
    <xf numFmtId="180" fontId="23" fillId="0" borderId="1" xfId="4" applyNumberFormat="1" applyFont="1" applyFill="1" applyBorder="1" applyAlignment="1">
      <alignment horizontal="center" vertical="center"/>
    </xf>
    <xf numFmtId="179" fontId="23" fillId="0" borderId="1" xfId="4" applyNumberFormat="1" applyFont="1" applyFill="1" applyBorder="1" applyAlignment="1">
      <alignment vertical="center"/>
    </xf>
    <xf numFmtId="177" fontId="23" fillId="0" borderId="11" xfId="4" applyNumberFormat="1" applyFont="1" applyFill="1" applyBorder="1" applyAlignment="1">
      <alignment horizontal="center" vertical="center"/>
    </xf>
    <xf numFmtId="177" fontId="23" fillId="0" borderId="1" xfId="4" applyNumberFormat="1" applyFont="1" applyFill="1" applyBorder="1" applyAlignment="1">
      <alignment horizontal="center" vertical="center"/>
    </xf>
    <xf numFmtId="179" fontId="23" fillId="0" borderId="1" xfId="4" applyNumberFormat="1" applyFont="1" applyFill="1" applyBorder="1" applyAlignment="1">
      <alignment vertical="center"/>
    </xf>
    <xf numFmtId="0" fontId="23" fillId="0" borderId="7" xfId="4" applyNumberFormat="1" applyFont="1" applyFill="1" applyBorder="1" applyAlignment="1">
      <alignment horizontal="center" vertical="center" wrapText="1"/>
    </xf>
    <xf numFmtId="177" fontId="23" fillId="0" borderId="1" xfId="4" applyNumberFormat="1" applyFont="1" applyFill="1" applyBorder="1" applyAlignment="1">
      <alignment horizontal="center" vertical="center" wrapText="1"/>
    </xf>
    <xf numFmtId="0" fontId="20" fillId="0" borderId="1" xfId="4" applyNumberFormat="1" applyFont="1" applyFill="1" applyBorder="1" applyAlignment="1">
      <alignment horizontal="center" vertical="center" wrapText="1"/>
    </xf>
    <xf numFmtId="0" fontId="20" fillId="0" borderId="1" xfId="14" applyNumberFormat="1" applyFont="1" applyFill="1" applyBorder="1" applyAlignment="1">
      <alignment horizontal="center" vertical="center" wrapText="1"/>
    </xf>
    <xf numFmtId="0" fontId="20" fillId="0" borderId="4" xfId="14" applyNumberFormat="1" applyFont="1" applyFill="1" applyBorder="1" applyAlignment="1">
      <alignment horizontal="center" vertical="center" wrapText="1"/>
    </xf>
    <xf numFmtId="0" fontId="20" fillId="0" borderId="1" xfId="14" applyNumberFormat="1" applyFont="1" applyFill="1" applyBorder="1" applyAlignment="1">
      <alignment horizontal="center" vertical="center"/>
    </xf>
    <xf numFmtId="0" fontId="23" fillId="0" borderId="1" xfId="14" applyNumberFormat="1" applyFont="1" applyFill="1" applyBorder="1" applyAlignment="1">
      <alignment horizontal="center" vertical="center" wrapText="1"/>
    </xf>
    <xf numFmtId="179" fontId="20" fillId="0" borderId="1" xfId="8" applyNumberFormat="1" applyFont="1" applyFill="1" applyBorder="1" applyAlignment="1">
      <alignment vertical="center"/>
    </xf>
    <xf numFmtId="0" fontId="20" fillId="0" borderId="1" xfId="14" applyNumberFormat="1" applyFont="1" applyFill="1" applyBorder="1" applyAlignment="1">
      <alignment horizontal="center" vertical="center"/>
    </xf>
    <xf numFmtId="179" fontId="23" fillId="0" borderId="1" xfId="15" applyNumberFormat="1" applyFont="1" applyFill="1" applyBorder="1" applyAlignment="1">
      <alignment vertical="center"/>
    </xf>
    <xf numFmtId="179" fontId="23" fillId="0" borderId="1" xfId="14" applyNumberFormat="1" applyFont="1" applyFill="1" applyBorder="1" applyAlignment="1">
      <alignment vertical="center"/>
    </xf>
    <xf numFmtId="0" fontId="20" fillId="0" borderId="7" xfId="14" applyNumberFormat="1" applyFont="1" applyFill="1" applyBorder="1" applyAlignment="1">
      <alignment horizontal="center" vertical="center" wrapText="1"/>
    </xf>
    <xf numFmtId="0" fontId="20" fillId="0" borderId="1" xfId="15" applyNumberFormat="1" applyFont="1" applyFill="1" applyBorder="1" applyAlignment="1">
      <alignment horizontal="center" vertical="center"/>
    </xf>
    <xf numFmtId="0" fontId="20" fillId="0" borderId="10" xfId="14" applyNumberFormat="1" applyFont="1" applyFill="1" applyBorder="1" applyAlignment="1">
      <alignment horizontal="center" vertical="center" wrapText="1"/>
    </xf>
    <xf numFmtId="0" fontId="20" fillId="0" borderId="1" xfId="14" applyNumberFormat="1" applyFont="1" applyFill="1" applyBorder="1" applyAlignment="1">
      <alignment horizontal="center" vertical="center" wrapText="1"/>
    </xf>
    <xf numFmtId="0" fontId="23" fillId="0" borderId="4" xfId="4" applyNumberFormat="1" applyFont="1" applyFill="1" applyBorder="1" applyAlignment="1">
      <alignment horizontal="center" vertical="center"/>
    </xf>
    <xf numFmtId="179" fontId="23" fillId="0" borderId="4" xfId="4" applyNumberFormat="1" applyFont="1" applyFill="1" applyBorder="1" applyAlignment="1" applyProtection="1">
      <alignment vertical="center"/>
    </xf>
    <xf numFmtId="0" fontId="23" fillId="0" borderId="1" xfId="4" applyNumberFormat="1" applyFont="1" applyFill="1" applyBorder="1" applyAlignment="1">
      <alignment horizontal="center" vertical="center"/>
    </xf>
    <xf numFmtId="0" fontId="23" fillId="0" borderId="7" xfId="4" applyNumberFormat="1" applyFont="1" applyFill="1" applyBorder="1" applyAlignment="1">
      <alignment horizontal="center" vertical="center"/>
    </xf>
    <xf numFmtId="179" fontId="23" fillId="0" borderId="7" xfId="4" applyNumberFormat="1" applyFont="1" applyFill="1" applyBorder="1" applyAlignment="1" applyProtection="1">
      <alignment vertical="center"/>
    </xf>
    <xf numFmtId="0" fontId="23" fillId="0" borderId="10" xfId="4" applyNumberFormat="1" applyFont="1" applyFill="1" applyBorder="1" applyAlignment="1">
      <alignment horizontal="center" vertical="center"/>
    </xf>
    <xf numFmtId="0" fontId="23" fillId="0" borderId="10" xfId="4" applyNumberFormat="1" applyFont="1" applyFill="1" applyBorder="1" applyAlignment="1">
      <alignment horizontal="center" vertical="center" wrapText="1"/>
    </xf>
    <xf numFmtId="179" fontId="23" fillId="0" borderId="10" xfId="4" applyNumberFormat="1" applyFont="1" applyFill="1" applyBorder="1" applyAlignment="1" applyProtection="1">
      <alignment vertical="center"/>
    </xf>
    <xf numFmtId="0" fontId="23" fillId="0" borderId="1" xfId="4" applyNumberFormat="1" applyFont="1" applyFill="1" applyBorder="1" applyAlignment="1">
      <alignment horizontal="center" vertical="center" wrapText="1"/>
    </xf>
    <xf numFmtId="179" fontId="23" fillId="0" borderId="4" xfId="4" applyNumberFormat="1" applyFont="1" applyFill="1" applyBorder="1" applyAlignment="1">
      <alignment vertical="center"/>
    </xf>
    <xf numFmtId="179" fontId="23" fillId="0" borderId="7" xfId="4" applyNumberFormat="1" applyFont="1" applyFill="1" applyBorder="1" applyAlignment="1">
      <alignment vertical="center"/>
    </xf>
    <xf numFmtId="179" fontId="23" fillId="0" borderId="10" xfId="4" applyNumberFormat="1" applyFont="1" applyFill="1" applyBorder="1" applyAlignment="1">
      <alignment vertical="center"/>
    </xf>
    <xf numFmtId="0" fontId="20" fillId="0" borderId="7" xfId="0" applyNumberFormat="1" applyFont="1" applyFill="1" applyBorder="1" applyAlignment="1">
      <alignment horizontal="center" vertical="center"/>
    </xf>
    <xf numFmtId="49" fontId="23" fillId="0" borderId="4" xfId="4" applyNumberFormat="1" applyFont="1" applyFill="1" applyBorder="1" applyAlignment="1">
      <alignment horizontal="center" vertical="center" wrapText="1"/>
    </xf>
    <xf numFmtId="49" fontId="23" fillId="0" borderId="7" xfId="4" applyNumberFormat="1" applyFont="1" applyFill="1" applyBorder="1" applyAlignment="1">
      <alignment horizontal="center" vertical="center" wrapText="1"/>
    </xf>
    <xf numFmtId="49" fontId="23" fillId="0" borderId="10" xfId="4" applyNumberFormat="1" applyFont="1" applyFill="1" applyBorder="1" applyAlignment="1">
      <alignment horizontal="center" vertical="center" wrapText="1"/>
    </xf>
    <xf numFmtId="0" fontId="20" fillId="0" borderId="10" xfId="0" applyNumberFormat="1" applyFont="1" applyFill="1" applyBorder="1" applyAlignment="1">
      <alignment horizontal="center" vertical="center"/>
    </xf>
    <xf numFmtId="179" fontId="23" fillId="0" borderId="1" xfId="8" applyNumberFormat="1" applyFont="1" applyFill="1" applyBorder="1" applyAlignment="1">
      <alignment vertical="center"/>
    </xf>
    <xf numFmtId="0" fontId="23" fillId="0" borderId="4" xfId="0" applyNumberFormat="1" applyFont="1" applyFill="1" applyBorder="1" applyAlignment="1">
      <alignment horizontal="center" vertical="center"/>
    </xf>
    <xf numFmtId="0" fontId="23" fillId="0" borderId="4" xfId="0" applyNumberFormat="1" applyFont="1" applyFill="1" applyBorder="1" applyAlignment="1">
      <alignment horizontal="center" vertical="center" wrapText="1"/>
    </xf>
    <xf numFmtId="0" fontId="23" fillId="0" borderId="7" xfId="0" applyNumberFormat="1" applyFont="1" applyFill="1" applyBorder="1" applyAlignment="1">
      <alignment horizontal="center" vertical="center"/>
    </xf>
    <xf numFmtId="0" fontId="23" fillId="0" borderId="7" xfId="0" applyNumberFormat="1" applyFont="1" applyFill="1" applyBorder="1" applyAlignment="1">
      <alignment horizontal="center" vertical="center" wrapText="1"/>
    </xf>
    <xf numFmtId="0" fontId="23" fillId="0" borderId="10" xfId="0" applyNumberFormat="1" applyFont="1" applyFill="1" applyBorder="1" applyAlignment="1">
      <alignment horizontal="center" vertical="center"/>
    </xf>
    <xf numFmtId="0" fontId="23" fillId="0" borderId="10" xfId="0" applyNumberFormat="1" applyFont="1" applyFill="1" applyBorder="1" applyAlignment="1">
      <alignment horizontal="center" vertical="center" wrapText="1"/>
    </xf>
    <xf numFmtId="179" fontId="23" fillId="0" borderId="4" xfId="8" applyNumberFormat="1" applyFont="1" applyFill="1" applyBorder="1" applyAlignment="1">
      <alignment horizontal="right" vertical="center"/>
    </xf>
    <xf numFmtId="179" fontId="23" fillId="0" borderId="7" xfId="8" applyNumberFormat="1" applyFont="1" applyFill="1" applyBorder="1" applyAlignment="1">
      <alignment horizontal="right" vertical="center"/>
    </xf>
    <xf numFmtId="179" fontId="23" fillId="0" borderId="10" xfId="8" applyNumberFormat="1" applyFont="1" applyFill="1" applyBorder="1" applyAlignment="1">
      <alignment horizontal="right" vertical="center"/>
    </xf>
    <xf numFmtId="180" fontId="23" fillId="0" borderId="4" xfId="4" applyNumberFormat="1" applyFont="1" applyFill="1" applyBorder="1" applyAlignment="1">
      <alignment horizontal="center" vertical="center"/>
    </xf>
    <xf numFmtId="177" fontId="23" fillId="0" borderId="4" xfId="4" applyNumberFormat="1" applyFont="1" applyFill="1" applyBorder="1" applyAlignment="1">
      <alignment horizontal="center" vertical="center" wrapText="1"/>
    </xf>
    <xf numFmtId="177" fontId="23" fillId="0" borderId="4" xfId="4" applyNumberFormat="1" applyFont="1" applyFill="1" applyBorder="1" applyAlignment="1">
      <alignment horizontal="center" vertical="center"/>
    </xf>
    <xf numFmtId="179" fontId="23" fillId="0" borderId="4" xfId="8" applyNumberFormat="1" applyFont="1" applyFill="1" applyBorder="1" applyAlignment="1">
      <alignment vertical="center"/>
    </xf>
    <xf numFmtId="180" fontId="23" fillId="0" borderId="7" xfId="4" applyNumberFormat="1" applyFont="1" applyFill="1" applyBorder="1" applyAlignment="1">
      <alignment horizontal="center" vertical="center"/>
    </xf>
    <xf numFmtId="177" fontId="23" fillId="0" borderId="7" xfId="4" applyNumberFormat="1" applyFont="1" applyFill="1" applyBorder="1" applyAlignment="1">
      <alignment horizontal="center" vertical="center" wrapText="1"/>
    </xf>
    <xf numFmtId="177" fontId="23" fillId="0" borderId="7" xfId="4" applyNumberFormat="1" applyFont="1" applyFill="1" applyBorder="1" applyAlignment="1">
      <alignment horizontal="center" vertical="center"/>
    </xf>
    <xf numFmtId="179" fontId="23" fillId="0" borderId="7" xfId="8" applyNumberFormat="1" applyFont="1" applyFill="1" applyBorder="1" applyAlignment="1">
      <alignment vertical="center"/>
    </xf>
    <xf numFmtId="180" fontId="23" fillId="0" borderId="10" xfId="4" applyNumberFormat="1" applyFont="1" applyFill="1" applyBorder="1" applyAlignment="1">
      <alignment horizontal="center" vertical="center"/>
    </xf>
    <xf numFmtId="177" fontId="23" fillId="0" borderId="10" xfId="4" applyNumberFormat="1" applyFont="1" applyFill="1" applyBorder="1" applyAlignment="1">
      <alignment horizontal="center" vertical="center" wrapText="1"/>
    </xf>
    <xf numFmtId="177" fontId="23" fillId="0" borderId="10" xfId="4" applyNumberFormat="1" applyFont="1" applyFill="1" applyBorder="1" applyAlignment="1">
      <alignment horizontal="center" vertical="center"/>
    </xf>
    <xf numFmtId="179" fontId="23" fillId="0" borderId="10" xfId="8" applyNumberFormat="1" applyFont="1" applyFill="1" applyBorder="1" applyAlignment="1">
      <alignment vertical="center"/>
    </xf>
    <xf numFmtId="0" fontId="23" fillId="0" borderId="4" xfId="4" applyNumberFormat="1" applyFont="1" applyFill="1" applyBorder="1" applyAlignment="1">
      <alignment horizontal="center" vertical="center" wrapText="1" shrinkToFit="1"/>
    </xf>
    <xf numFmtId="179" fontId="23" fillId="0" borderId="4" xfId="16" applyNumberFormat="1" applyFont="1" applyFill="1" applyBorder="1" applyAlignment="1">
      <alignment vertical="center"/>
    </xf>
    <xf numFmtId="0" fontId="23" fillId="0" borderId="7" xfId="4" applyNumberFormat="1" applyFont="1" applyFill="1" applyBorder="1" applyAlignment="1">
      <alignment horizontal="center" vertical="center" wrapText="1" shrinkToFit="1"/>
    </xf>
    <xf numFmtId="179" fontId="23" fillId="0" borderId="7" xfId="16" applyNumberFormat="1" applyFont="1" applyFill="1" applyBorder="1" applyAlignment="1">
      <alignment vertical="center"/>
    </xf>
    <xf numFmtId="0" fontId="23" fillId="0" borderId="10" xfId="4" applyNumberFormat="1" applyFont="1" applyFill="1" applyBorder="1" applyAlignment="1">
      <alignment horizontal="center" vertical="center" wrapText="1" shrinkToFit="1"/>
    </xf>
    <xf numFmtId="179" fontId="23" fillId="0" borderId="10" xfId="16" applyNumberFormat="1" applyFont="1" applyFill="1" applyBorder="1" applyAlignment="1">
      <alignment vertical="center"/>
    </xf>
    <xf numFmtId="180" fontId="18" fillId="0" borderId="4" xfId="5" applyNumberFormat="1" applyFont="1" applyFill="1" applyBorder="1" applyAlignment="1">
      <alignment horizontal="center" vertical="center"/>
    </xf>
    <xf numFmtId="179" fontId="18" fillId="0" borderId="8" xfId="5" applyNumberFormat="1" applyFont="1" applyFill="1" applyBorder="1" applyAlignment="1">
      <alignment vertical="center"/>
    </xf>
    <xf numFmtId="180" fontId="18" fillId="0" borderId="7" xfId="5" applyNumberFormat="1" applyFont="1" applyFill="1" applyBorder="1" applyAlignment="1">
      <alignment horizontal="center" vertical="center"/>
    </xf>
    <xf numFmtId="180" fontId="18" fillId="0" borderId="10" xfId="5" applyNumberFormat="1" applyFont="1" applyFill="1" applyBorder="1" applyAlignment="1">
      <alignment horizontal="center" vertical="center"/>
    </xf>
    <xf numFmtId="180" fontId="18" fillId="0" borderId="1" xfId="5" applyNumberFormat="1" applyFont="1" applyFill="1" applyBorder="1" applyAlignment="1">
      <alignment horizontal="center" vertical="center"/>
    </xf>
    <xf numFmtId="179" fontId="18" fillId="0" borderId="1" xfId="5" applyNumberFormat="1" applyFont="1" applyFill="1" applyBorder="1" applyAlignment="1">
      <alignment vertical="center"/>
    </xf>
    <xf numFmtId="180" fontId="20" fillId="0" borderId="7" xfId="0" applyNumberFormat="1" applyFont="1" applyFill="1" applyBorder="1" applyAlignment="1">
      <alignment horizontal="center" vertical="center"/>
    </xf>
    <xf numFmtId="179" fontId="20" fillId="0" borderId="7" xfId="0" applyNumberFormat="1" applyFont="1" applyFill="1" applyBorder="1" applyAlignment="1">
      <alignment vertical="center"/>
    </xf>
    <xf numFmtId="180" fontId="20" fillId="0" borderId="10" xfId="0" applyNumberFormat="1" applyFont="1" applyFill="1" applyBorder="1" applyAlignment="1">
      <alignment horizontal="center" vertical="center"/>
    </xf>
    <xf numFmtId="179" fontId="20" fillId="0" borderId="10" xfId="0" applyNumberFormat="1" applyFont="1" applyFill="1" applyBorder="1" applyAlignment="1">
      <alignment vertical="center"/>
    </xf>
    <xf numFmtId="0" fontId="18" fillId="0" borderId="7" xfId="5" quotePrefix="1" applyNumberFormat="1" applyFont="1" applyFill="1" applyBorder="1" applyAlignment="1">
      <alignment horizontal="center" vertical="center" wrapText="1"/>
    </xf>
    <xf numFmtId="0" fontId="18" fillId="0" borderId="10" xfId="5" quotePrefix="1" applyNumberFormat="1" applyFont="1" applyFill="1" applyBorder="1" applyAlignment="1">
      <alignment horizontal="center" vertical="center" wrapText="1"/>
    </xf>
    <xf numFmtId="180" fontId="18" fillId="0" borderId="7" xfId="0" applyNumberFormat="1" applyFont="1" applyFill="1" applyBorder="1" applyAlignment="1">
      <alignment horizontal="center" vertical="center"/>
    </xf>
    <xf numFmtId="180" fontId="18" fillId="0" borderId="10" xfId="0" applyNumberFormat="1" applyFont="1" applyFill="1" applyBorder="1" applyAlignment="1">
      <alignment horizontal="center" vertical="center"/>
    </xf>
    <xf numFmtId="179" fontId="18" fillId="0" borderId="0" xfId="5" applyNumberFormat="1" applyFont="1" applyFill="1" applyAlignment="1">
      <alignment vertical="center"/>
    </xf>
    <xf numFmtId="0" fontId="18" fillId="0" borderId="4" xfId="17" applyNumberFormat="1" applyFont="1" applyFill="1" applyBorder="1" applyAlignment="1">
      <alignment horizontal="center" vertical="center"/>
    </xf>
    <xf numFmtId="0" fontId="18" fillId="0" borderId="4" xfId="17" applyNumberFormat="1" applyFont="1" applyFill="1" applyBorder="1" applyAlignment="1">
      <alignment horizontal="center" vertical="center" wrapText="1"/>
    </xf>
    <xf numFmtId="0" fontId="18" fillId="0" borderId="7" xfId="17" applyNumberFormat="1" applyFont="1" applyFill="1" applyBorder="1" applyAlignment="1">
      <alignment horizontal="center" vertical="center"/>
    </xf>
    <xf numFmtId="0" fontId="18" fillId="0" borderId="7" xfId="17" applyNumberFormat="1" applyFont="1" applyFill="1" applyBorder="1" applyAlignment="1">
      <alignment horizontal="center" vertical="center" wrapText="1"/>
    </xf>
    <xf numFmtId="0" fontId="18" fillId="0" borderId="10" xfId="17" applyNumberFormat="1" applyFont="1" applyFill="1" applyBorder="1" applyAlignment="1">
      <alignment horizontal="center" vertical="center"/>
    </xf>
    <xf numFmtId="0" fontId="18" fillId="0" borderId="10" xfId="17" applyNumberFormat="1" applyFont="1" applyFill="1" applyBorder="1" applyAlignment="1">
      <alignment horizontal="center" vertical="center" wrapText="1"/>
    </xf>
    <xf numFmtId="180" fontId="18" fillId="0" borderId="4" xfId="6" applyNumberFormat="1" applyFont="1" applyFill="1" applyBorder="1" applyAlignment="1">
      <alignment horizontal="center" vertical="center"/>
    </xf>
    <xf numFmtId="180" fontId="18" fillId="0" borderId="7" xfId="6" applyNumberFormat="1" applyFont="1" applyFill="1" applyBorder="1" applyAlignment="1">
      <alignment horizontal="center" vertical="center"/>
    </xf>
    <xf numFmtId="180" fontId="18" fillId="0" borderId="10" xfId="6" applyNumberFormat="1" applyFont="1" applyFill="1" applyBorder="1" applyAlignment="1">
      <alignment horizontal="center" vertical="center"/>
    </xf>
    <xf numFmtId="0" fontId="18" fillId="0" borderId="7" xfId="5" applyNumberFormat="1" applyFont="1" applyFill="1" applyBorder="1" applyAlignment="1">
      <alignment horizontal="center" wrapText="1"/>
    </xf>
    <xf numFmtId="0" fontId="18" fillId="0" borderId="10" xfId="5" applyNumberFormat="1" applyFont="1" applyFill="1" applyBorder="1" applyAlignment="1">
      <alignment horizontal="center" wrapText="1"/>
    </xf>
    <xf numFmtId="179" fontId="18" fillId="0" borderId="1" xfId="7" applyNumberFormat="1" applyFont="1" applyFill="1" applyBorder="1" applyAlignment="1" applyProtection="1">
      <alignment vertical="center"/>
      <protection locked="0"/>
    </xf>
    <xf numFmtId="179" fontId="18" fillId="0" borderId="10" xfId="5" applyNumberFormat="1" applyFont="1" applyFill="1" applyBorder="1" applyAlignment="1">
      <alignment vertical="center"/>
    </xf>
    <xf numFmtId="0" fontId="18" fillId="0" borderId="4" xfId="5" applyNumberFormat="1" applyFont="1" applyFill="1" applyBorder="1" applyAlignment="1">
      <alignment horizontal="center" wrapText="1"/>
    </xf>
    <xf numFmtId="180" fontId="18" fillId="0" borderId="1" xfId="5" applyNumberFormat="1" applyFont="1" applyFill="1" applyBorder="1" applyAlignment="1">
      <alignment horizontal="center" vertical="center" wrapText="1"/>
    </xf>
    <xf numFmtId="177" fontId="18" fillId="0" borderId="4" xfId="5" applyNumberFormat="1" applyFont="1" applyFill="1" applyBorder="1" applyAlignment="1">
      <alignment horizontal="right" vertical="center"/>
    </xf>
    <xf numFmtId="177" fontId="18" fillId="0" borderId="7" xfId="5" applyNumberFormat="1" applyFont="1" applyFill="1" applyBorder="1" applyAlignment="1">
      <alignment horizontal="right" vertical="center"/>
    </xf>
    <xf numFmtId="177" fontId="18" fillId="0" borderId="10" xfId="5" applyNumberFormat="1" applyFont="1" applyFill="1" applyBorder="1" applyAlignment="1">
      <alignment horizontal="right" vertical="center"/>
    </xf>
    <xf numFmtId="187" fontId="18" fillId="0" borderId="4" xfId="5" applyNumberFormat="1" applyFont="1" applyFill="1" applyBorder="1" applyAlignment="1">
      <alignment horizontal="center" vertical="center" wrapText="1" shrinkToFit="1"/>
    </xf>
    <xf numFmtId="179" fontId="18" fillId="0" borderId="1" xfId="0" applyNumberFormat="1" applyFont="1" applyFill="1" applyBorder="1" applyAlignment="1">
      <alignment vertical="center"/>
    </xf>
    <xf numFmtId="187" fontId="18" fillId="0" borderId="7" xfId="5" applyNumberFormat="1" applyFont="1" applyFill="1" applyBorder="1" applyAlignment="1">
      <alignment horizontal="center" vertical="center" wrapText="1" shrinkToFit="1"/>
    </xf>
    <xf numFmtId="187" fontId="18" fillId="0" borderId="10" xfId="5" applyNumberFormat="1" applyFont="1" applyFill="1" applyBorder="1" applyAlignment="1">
      <alignment horizontal="center" vertical="center" wrapText="1" shrinkToFit="1"/>
    </xf>
    <xf numFmtId="176" fontId="18" fillId="0" borderId="4" xfId="1" applyNumberFormat="1" applyFont="1" applyFill="1" applyBorder="1" applyAlignment="1">
      <alignment horizontal="center" vertical="center" wrapText="1"/>
    </xf>
    <xf numFmtId="183" fontId="18" fillId="0" borderId="4" xfId="5" applyNumberFormat="1" applyFont="1" applyFill="1" applyBorder="1" applyAlignment="1">
      <alignment horizontal="right" vertical="center" wrapText="1"/>
    </xf>
    <xf numFmtId="176" fontId="18" fillId="0" borderId="7" xfId="1" applyNumberFormat="1" applyFont="1" applyFill="1" applyBorder="1" applyAlignment="1">
      <alignment horizontal="center" vertical="center" wrapText="1"/>
    </xf>
    <xf numFmtId="183" fontId="18" fillId="0" borderId="7" xfId="5" applyNumberFormat="1" applyFont="1" applyFill="1" applyBorder="1" applyAlignment="1">
      <alignment horizontal="right" vertical="center" wrapText="1"/>
    </xf>
    <xf numFmtId="179" fontId="26" fillId="0" borderId="1" xfId="0" applyNumberFormat="1" applyFont="1" applyFill="1" applyBorder="1" applyAlignment="1">
      <alignment vertical="center"/>
    </xf>
    <xf numFmtId="176" fontId="18" fillId="0" borderId="10" xfId="1" applyNumberFormat="1" applyFont="1" applyFill="1" applyBorder="1" applyAlignment="1">
      <alignment horizontal="center" vertical="center" wrapText="1"/>
    </xf>
    <xf numFmtId="183" fontId="18" fillId="0" borderId="10" xfId="5" applyNumberFormat="1" applyFont="1" applyFill="1" applyBorder="1" applyAlignment="1">
      <alignment horizontal="right" vertical="center" wrapText="1"/>
    </xf>
    <xf numFmtId="180" fontId="18" fillId="0" borderId="1" xfId="5" applyNumberFormat="1" applyFont="1" applyFill="1" applyBorder="1" applyAlignment="1">
      <alignment horizontal="center" vertical="center" wrapText="1" shrinkToFit="1"/>
    </xf>
    <xf numFmtId="188" fontId="26" fillId="0" borderId="1" xfId="5" applyNumberFormat="1" applyFont="1" applyFill="1" applyBorder="1" applyAlignment="1">
      <alignment horizontal="center" vertical="center" wrapText="1"/>
    </xf>
    <xf numFmtId="177" fontId="26" fillId="0" borderId="1" xfId="5" quotePrefix="1" applyNumberFormat="1" applyFont="1" applyFill="1" applyBorder="1" applyAlignment="1">
      <alignment horizontal="center" vertical="center" wrapText="1"/>
    </xf>
    <xf numFmtId="177" fontId="26" fillId="0" borderId="1" xfId="5" applyNumberFormat="1" applyFont="1" applyFill="1" applyBorder="1" applyAlignment="1">
      <alignment horizontal="center" vertical="center" wrapText="1"/>
    </xf>
    <xf numFmtId="177" fontId="26" fillId="0" borderId="1" xfId="5" applyNumberFormat="1" applyFont="1" applyFill="1" applyBorder="1" applyAlignment="1">
      <alignment horizontal="center" vertical="center"/>
    </xf>
    <xf numFmtId="180" fontId="18" fillId="0" borderId="4" xfId="5" applyNumberFormat="1" applyFont="1" applyFill="1" applyBorder="1" applyAlignment="1">
      <alignment horizontal="center" vertical="center" wrapText="1" shrinkToFit="1"/>
    </xf>
    <xf numFmtId="180" fontId="18" fillId="0" borderId="7" xfId="5" applyNumberFormat="1" applyFont="1" applyFill="1" applyBorder="1" applyAlignment="1">
      <alignment horizontal="center" vertical="center" wrapText="1" shrinkToFit="1"/>
    </xf>
    <xf numFmtId="180" fontId="18" fillId="0" borderId="10" xfId="5" applyNumberFormat="1" applyFont="1" applyFill="1" applyBorder="1" applyAlignment="1">
      <alignment horizontal="center" vertical="center" wrapText="1" shrinkToFit="1"/>
    </xf>
    <xf numFmtId="179" fontId="18" fillId="0" borderId="0" xfId="0" applyNumberFormat="1" applyFont="1" applyFill="1" applyAlignment="1">
      <alignment vertical="center"/>
    </xf>
    <xf numFmtId="179" fontId="18" fillId="0" borderId="1" xfId="18" applyNumberFormat="1" applyFont="1" applyFill="1" applyBorder="1" applyAlignment="1">
      <alignment vertical="center"/>
    </xf>
    <xf numFmtId="177" fontId="18" fillId="0" borderId="1" xfId="5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18" fillId="0" borderId="7" xfId="5" applyNumberFormat="1" applyFont="1" applyFill="1" applyBorder="1" applyAlignment="1">
      <alignment horizontal="center" vertical="center" wrapText="1" shrinkToFit="1"/>
    </xf>
    <xf numFmtId="0" fontId="18" fillId="0" borderId="10" xfId="5" applyNumberFormat="1" applyFont="1" applyFill="1" applyBorder="1" applyAlignment="1">
      <alignment horizontal="center" vertical="center" wrapText="1" shrinkToFit="1"/>
    </xf>
    <xf numFmtId="177" fontId="26" fillId="0" borderId="1" xfId="5" applyNumberFormat="1" applyFont="1" applyFill="1" applyBorder="1" applyAlignment="1" applyProtection="1">
      <alignment horizontal="center" vertical="center" wrapText="1"/>
    </xf>
    <xf numFmtId="179" fontId="26" fillId="0" borderId="1" xfId="5" applyNumberFormat="1" applyFont="1" applyFill="1" applyBorder="1" applyAlignment="1">
      <alignment vertical="center"/>
    </xf>
    <xf numFmtId="179" fontId="26" fillId="0" borderId="1" xfId="6" applyNumberFormat="1" applyFont="1" applyFill="1" applyBorder="1" applyAlignment="1" applyProtection="1">
      <alignment vertical="center"/>
      <protection locked="0"/>
    </xf>
    <xf numFmtId="179" fontId="26" fillId="0" borderId="1" xfId="6" applyNumberFormat="1" applyFont="1" applyFill="1" applyBorder="1" applyAlignment="1">
      <alignment vertical="center"/>
    </xf>
    <xf numFmtId="177" fontId="26" fillId="0" borderId="4" xfId="5" applyNumberFormat="1" applyFont="1" applyFill="1" applyBorder="1" applyAlignment="1" applyProtection="1">
      <alignment horizontal="center" vertical="center" wrapText="1"/>
    </xf>
    <xf numFmtId="188" fontId="26" fillId="0" borderId="4" xfId="5" applyNumberFormat="1" applyFont="1" applyFill="1" applyBorder="1" applyAlignment="1">
      <alignment horizontal="center" vertical="center" wrapText="1"/>
    </xf>
    <xf numFmtId="177" fontId="26" fillId="0" borderId="4" xfId="5" applyNumberFormat="1" applyFont="1" applyFill="1" applyBorder="1" applyAlignment="1">
      <alignment horizontal="center" vertical="center" wrapText="1"/>
    </xf>
    <xf numFmtId="177" fontId="26" fillId="0" borderId="10" xfId="5" applyNumberFormat="1" applyFont="1" applyFill="1" applyBorder="1" applyAlignment="1" applyProtection="1">
      <alignment horizontal="center" vertical="center" wrapText="1"/>
    </xf>
    <xf numFmtId="188" fontId="26" fillId="0" borderId="10" xfId="5" applyNumberFormat="1" applyFont="1" applyFill="1" applyBorder="1" applyAlignment="1">
      <alignment horizontal="center" vertical="center" wrapText="1"/>
    </xf>
    <xf numFmtId="177" fontId="26" fillId="0" borderId="10" xfId="5" applyNumberFormat="1" applyFont="1" applyFill="1" applyBorder="1" applyAlignment="1">
      <alignment horizontal="center" vertical="center" wrapText="1"/>
    </xf>
    <xf numFmtId="0" fontId="27" fillId="0" borderId="1" xfId="5" applyNumberFormat="1" applyFont="1" applyFill="1" applyBorder="1" applyAlignment="1">
      <alignment horizontal="center" vertical="center"/>
    </xf>
    <xf numFmtId="177" fontId="26" fillId="0" borderId="7" xfId="5" applyNumberFormat="1" applyFont="1" applyFill="1" applyBorder="1" applyAlignment="1">
      <alignment horizontal="center" vertical="center" wrapText="1"/>
    </xf>
    <xf numFmtId="0" fontId="18" fillId="0" borderId="4" xfId="5" applyNumberFormat="1" applyFont="1" applyFill="1" applyBorder="1" applyAlignment="1" applyProtection="1">
      <alignment horizontal="center" vertical="center" wrapText="1"/>
      <protection locked="0"/>
    </xf>
    <xf numFmtId="0" fontId="27" fillId="0" borderId="7" xfId="5" applyNumberFormat="1" applyFont="1" applyFill="1" applyBorder="1" applyAlignment="1">
      <alignment horizontal="center" vertical="center"/>
    </xf>
    <xf numFmtId="0" fontId="18" fillId="0" borderId="7" xfId="5" applyNumberFormat="1" applyFont="1" applyFill="1" applyBorder="1" applyAlignment="1" applyProtection="1">
      <alignment horizontal="center" vertical="center" wrapText="1"/>
      <protection locked="0"/>
    </xf>
    <xf numFmtId="0" fontId="18" fillId="0" borderId="10" xfId="5" applyNumberFormat="1" applyFont="1" applyFill="1" applyBorder="1" applyAlignment="1" applyProtection="1">
      <alignment horizontal="center" vertical="center" wrapText="1"/>
      <protection locked="0"/>
    </xf>
    <xf numFmtId="38" fontId="26" fillId="0" borderId="1" xfId="5" applyNumberFormat="1" applyFont="1" applyFill="1" applyBorder="1" applyAlignment="1">
      <alignment horizontal="center" vertical="center" wrapText="1"/>
    </xf>
    <xf numFmtId="38" fontId="26" fillId="0" borderId="1" xfId="5" applyNumberFormat="1" applyFont="1" applyFill="1" applyBorder="1" applyAlignment="1">
      <alignment horizontal="center" vertical="center"/>
    </xf>
    <xf numFmtId="38" fontId="26" fillId="0" borderId="15" xfId="5" applyNumberFormat="1" applyFont="1" applyFill="1" applyBorder="1" applyAlignment="1">
      <alignment horizontal="center" vertical="center" wrapText="1"/>
    </xf>
    <xf numFmtId="38" fontId="26" fillId="0" borderId="4" xfId="5" applyNumberFormat="1" applyFont="1" applyFill="1" applyBorder="1" applyAlignment="1">
      <alignment horizontal="center" vertical="center" wrapText="1"/>
    </xf>
    <xf numFmtId="38" fontId="26" fillId="0" borderId="4" xfId="5" applyNumberFormat="1" applyFont="1" applyFill="1" applyBorder="1" applyAlignment="1">
      <alignment horizontal="center" vertical="center"/>
    </xf>
    <xf numFmtId="188" fontId="26" fillId="0" borderId="7" xfId="5" applyNumberFormat="1" applyFont="1" applyFill="1" applyBorder="1" applyAlignment="1">
      <alignment horizontal="center" vertical="center" wrapText="1"/>
    </xf>
    <xf numFmtId="38" fontId="26" fillId="0" borderId="7" xfId="5" applyNumberFormat="1" applyFont="1" applyFill="1" applyBorder="1" applyAlignment="1">
      <alignment horizontal="center" vertical="center" wrapText="1"/>
    </xf>
    <xf numFmtId="38" fontId="26" fillId="0" borderId="7" xfId="5" applyNumberFormat="1" applyFont="1" applyFill="1" applyBorder="1" applyAlignment="1">
      <alignment horizontal="center" vertical="center"/>
    </xf>
    <xf numFmtId="38" fontId="26" fillId="0" borderId="10" xfId="5" applyNumberFormat="1" applyFont="1" applyFill="1" applyBorder="1" applyAlignment="1">
      <alignment horizontal="center" vertical="center" wrapText="1"/>
    </xf>
    <xf numFmtId="38" fontId="26" fillId="0" borderId="10" xfId="5" applyNumberFormat="1" applyFont="1" applyFill="1" applyBorder="1" applyAlignment="1">
      <alignment horizontal="center" vertical="center"/>
    </xf>
    <xf numFmtId="0" fontId="27" fillId="0" borderId="10" xfId="5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0" fontId="18" fillId="0" borderId="4" xfId="19" applyFont="1" applyFill="1" applyBorder="1" applyAlignment="1">
      <alignment horizontal="center" vertical="center" wrapText="1"/>
    </xf>
    <xf numFmtId="0" fontId="18" fillId="0" borderId="7" xfId="19" applyFont="1" applyFill="1" applyBorder="1" applyAlignment="1">
      <alignment horizontal="center" vertical="center" wrapText="1"/>
    </xf>
    <xf numFmtId="0" fontId="18" fillId="0" borderId="10" xfId="19" applyFont="1" applyFill="1" applyBorder="1" applyAlignment="1">
      <alignment horizontal="center" vertical="center" wrapText="1"/>
    </xf>
    <xf numFmtId="0" fontId="18" fillId="0" borderId="4" xfId="19" applyNumberFormat="1" applyFont="1" applyFill="1" applyBorder="1" applyAlignment="1">
      <alignment horizontal="center" vertical="center" wrapText="1"/>
    </xf>
    <xf numFmtId="0" fontId="18" fillId="0" borderId="7" xfId="19" applyNumberFormat="1" applyFont="1" applyFill="1" applyBorder="1" applyAlignment="1">
      <alignment horizontal="center" vertical="center" wrapText="1"/>
    </xf>
    <xf numFmtId="0" fontId="18" fillId="0" borderId="10" xfId="19" applyNumberFormat="1" applyFont="1" applyFill="1" applyBorder="1" applyAlignment="1">
      <alignment horizontal="center" vertical="center" wrapText="1"/>
    </xf>
    <xf numFmtId="0" fontId="18" fillId="0" borderId="4" xfId="2" applyFont="1" applyFill="1" applyBorder="1" applyAlignment="1">
      <alignment horizontal="center" vertical="center" wrapText="1"/>
    </xf>
    <xf numFmtId="0" fontId="18" fillId="0" borderId="7" xfId="2" applyFont="1" applyFill="1" applyBorder="1" applyAlignment="1">
      <alignment horizontal="center" vertical="center" wrapText="1"/>
    </xf>
    <xf numFmtId="0" fontId="18" fillId="0" borderId="10" xfId="2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 shrinkToFit="1"/>
    </xf>
    <xf numFmtId="0" fontId="18" fillId="0" borderId="7" xfId="0" applyFont="1" applyFill="1" applyBorder="1" applyAlignment="1">
      <alignment horizontal="center" vertical="center" wrapText="1" shrinkToFit="1"/>
    </xf>
    <xf numFmtId="0" fontId="18" fillId="0" borderId="10" xfId="0" applyFont="1" applyFill="1" applyBorder="1" applyAlignment="1">
      <alignment horizontal="center" vertical="center" wrapText="1" shrinkToFit="1"/>
    </xf>
    <xf numFmtId="177" fontId="18" fillId="0" borderId="4" xfId="5" applyNumberFormat="1" applyFont="1" applyFill="1" applyBorder="1" applyAlignment="1">
      <alignment horizontal="center" vertical="center" wrapText="1"/>
    </xf>
    <xf numFmtId="177" fontId="18" fillId="0" borderId="7" xfId="5" applyNumberFormat="1" applyFont="1" applyFill="1" applyBorder="1" applyAlignment="1">
      <alignment horizontal="center" vertical="center" wrapText="1"/>
    </xf>
    <xf numFmtId="177" fontId="18" fillId="0" borderId="10" xfId="5" applyNumberFormat="1" applyFont="1" applyFill="1" applyBorder="1" applyAlignment="1">
      <alignment horizontal="center" vertical="center" wrapText="1"/>
    </xf>
    <xf numFmtId="179" fontId="18" fillId="0" borderId="4" xfId="18" applyNumberFormat="1" applyFont="1" applyFill="1" applyBorder="1" applyAlignment="1">
      <alignment vertical="center"/>
    </xf>
    <xf numFmtId="179" fontId="18" fillId="0" borderId="7" xfId="18" applyNumberFormat="1" applyFont="1" applyFill="1" applyBorder="1" applyAlignment="1">
      <alignment vertical="center"/>
    </xf>
    <xf numFmtId="179" fontId="18" fillId="0" borderId="10" xfId="18" applyNumberFormat="1" applyFont="1" applyFill="1" applyBorder="1" applyAlignment="1">
      <alignment vertical="center"/>
    </xf>
    <xf numFmtId="0" fontId="26" fillId="0" borderId="1" xfId="20" applyFont="1" applyFill="1" applyBorder="1" applyAlignment="1">
      <alignment horizontal="center" vertical="center" wrapText="1"/>
    </xf>
    <xf numFmtId="0" fontId="18" fillId="0" borderId="1" xfId="5" applyNumberFormat="1" applyFont="1" applyFill="1" applyBorder="1" applyAlignment="1" applyProtection="1">
      <alignment horizontal="center" vertical="center" wrapText="1"/>
      <protection locked="0"/>
    </xf>
    <xf numFmtId="179" fontId="26" fillId="0" borderId="1" xfId="5" applyNumberFormat="1" applyFont="1" applyFill="1" applyBorder="1" applyAlignment="1">
      <alignment vertical="center" shrinkToFit="1"/>
    </xf>
    <xf numFmtId="14" fontId="18" fillId="0" borderId="4" xfId="0" quotePrefix="1" applyNumberFormat="1" applyFont="1" applyFill="1" applyBorder="1" applyAlignment="1">
      <alignment horizontal="center" vertical="center" wrapText="1"/>
    </xf>
    <xf numFmtId="14" fontId="18" fillId="0" borderId="7" xfId="0" quotePrefix="1" applyNumberFormat="1" applyFont="1" applyFill="1" applyBorder="1" applyAlignment="1">
      <alignment horizontal="center" vertical="center"/>
    </xf>
    <xf numFmtId="14" fontId="18" fillId="0" borderId="10" xfId="0" quotePrefix="1" applyNumberFormat="1" applyFont="1" applyFill="1" applyBorder="1" applyAlignment="1">
      <alignment horizontal="center" vertical="center"/>
    </xf>
    <xf numFmtId="189" fontId="18" fillId="0" borderId="4" xfId="0" applyNumberFormat="1" applyFont="1" applyFill="1" applyBorder="1" applyAlignment="1">
      <alignment horizontal="center" vertical="center" wrapText="1"/>
    </xf>
    <xf numFmtId="189" fontId="18" fillId="0" borderId="7" xfId="0" applyNumberFormat="1" applyFont="1" applyFill="1" applyBorder="1" applyAlignment="1">
      <alignment horizontal="center" vertical="center" wrapText="1"/>
    </xf>
    <xf numFmtId="189" fontId="18" fillId="0" borderId="10" xfId="0" applyNumberFormat="1" applyFont="1" applyFill="1" applyBorder="1" applyAlignment="1">
      <alignment horizontal="center" vertical="center" wrapText="1"/>
    </xf>
    <xf numFmtId="177" fontId="18" fillId="0" borderId="1" xfId="5" applyNumberFormat="1" applyFont="1" applyFill="1" applyBorder="1" applyAlignment="1">
      <alignment horizontal="center" vertical="center" wrapText="1"/>
    </xf>
    <xf numFmtId="177" fontId="18" fillId="0" borderId="4" xfId="0" applyNumberFormat="1" applyFont="1" applyFill="1" applyBorder="1" applyAlignment="1">
      <alignment horizontal="center" vertical="center" wrapText="1"/>
    </xf>
    <xf numFmtId="177" fontId="18" fillId="0" borderId="7" xfId="0" applyNumberFormat="1" applyFont="1" applyFill="1" applyBorder="1" applyAlignment="1">
      <alignment horizontal="center" vertical="center" wrapText="1"/>
    </xf>
    <xf numFmtId="177" fontId="18" fillId="0" borderId="10" xfId="0" applyNumberFormat="1" applyFont="1" applyFill="1" applyBorder="1" applyAlignment="1">
      <alignment horizontal="center" vertical="center" wrapText="1"/>
    </xf>
    <xf numFmtId="14" fontId="18" fillId="0" borderId="7" xfId="0" quotePrefix="1" applyNumberFormat="1" applyFont="1" applyFill="1" applyBorder="1" applyAlignment="1">
      <alignment horizontal="center" vertical="center" wrapText="1"/>
    </xf>
    <xf numFmtId="14" fontId="18" fillId="0" borderId="10" xfId="0" quotePrefix="1" applyNumberFormat="1" applyFont="1" applyFill="1" applyBorder="1" applyAlignment="1">
      <alignment horizontal="center" vertical="center" wrapText="1"/>
    </xf>
    <xf numFmtId="14" fontId="18" fillId="0" borderId="4" xfId="5" quotePrefix="1" applyNumberFormat="1" applyFont="1" applyFill="1" applyBorder="1" applyAlignment="1">
      <alignment horizontal="center" vertical="center" wrapText="1"/>
    </xf>
    <xf numFmtId="14" fontId="18" fillId="0" borderId="7" xfId="5" quotePrefix="1" applyNumberFormat="1" applyFont="1" applyFill="1" applyBorder="1" applyAlignment="1">
      <alignment horizontal="center" vertical="center" wrapText="1"/>
    </xf>
    <xf numFmtId="14" fontId="18" fillId="0" borderId="10" xfId="5" quotePrefix="1" applyNumberFormat="1" applyFont="1" applyFill="1" applyBorder="1" applyAlignment="1">
      <alignment horizontal="center" vertical="center" wrapText="1"/>
    </xf>
    <xf numFmtId="177" fontId="18" fillId="0" borderId="1" xfId="5" applyNumberFormat="1" applyFont="1" applyFill="1" applyBorder="1" applyAlignment="1">
      <alignment horizontal="center" vertical="center"/>
    </xf>
    <xf numFmtId="177" fontId="26" fillId="0" borderId="4" xfId="5" applyNumberFormat="1" applyFont="1" applyFill="1" applyBorder="1" applyAlignment="1">
      <alignment horizontal="center" vertical="center" wrapText="1" shrinkToFit="1"/>
    </xf>
    <xf numFmtId="177" fontId="26" fillId="0" borderId="7" xfId="5" applyNumberFormat="1" applyFont="1" applyFill="1" applyBorder="1" applyAlignment="1">
      <alignment horizontal="center" vertical="center" wrapText="1" shrinkToFit="1"/>
    </xf>
    <xf numFmtId="177" fontId="26" fillId="0" borderId="10" xfId="5" applyNumberFormat="1" applyFont="1" applyFill="1" applyBorder="1" applyAlignment="1">
      <alignment horizontal="center" vertical="center" wrapText="1" shrinkToFit="1"/>
    </xf>
    <xf numFmtId="177" fontId="26" fillId="0" borderId="1" xfId="5" applyNumberFormat="1" applyFont="1" applyFill="1" applyBorder="1" applyAlignment="1">
      <alignment horizontal="center" vertical="center" wrapText="1" shrinkToFit="1"/>
    </xf>
    <xf numFmtId="177" fontId="26" fillId="0" borderId="4" xfId="5" applyNumberFormat="1" applyFont="1" applyFill="1" applyBorder="1" applyAlignment="1">
      <alignment horizontal="center" vertical="center"/>
    </xf>
    <xf numFmtId="177" fontId="26" fillId="0" borderId="7" xfId="5" applyNumberFormat="1" applyFont="1" applyFill="1" applyBorder="1" applyAlignment="1">
      <alignment horizontal="center" vertical="center"/>
    </xf>
    <xf numFmtId="177" fontId="26" fillId="0" borderId="10" xfId="5" applyNumberFormat="1" applyFont="1" applyFill="1" applyBorder="1" applyAlignment="1">
      <alignment horizontal="center" vertical="center"/>
    </xf>
    <xf numFmtId="177" fontId="18" fillId="0" borderId="4" xfId="5" applyNumberFormat="1" applyFont="1" applyFill="1" applyBorder="1" applyAlignment="1">
      <alignment horizontal="center" vertical="center"/>
    </xf>
    <xf numFmtId="177" fontId="18" fillId="0" borderId="4" xfId="5" applyNumberFormat="1" applyFont="1" applyFill="1" applyBorder="1" applyAlignment="1">
      <alignment horizontal="center" vertical="center" wrapText="1" shrinkToFit="1"/>
    </xf>
    <xf numFmtId="177" fontId="18" fillId="0" borderId="7" xfId="5" applyNumberFormat="1" applyFont="1" applyFill="1" applyBorder="1" applyAlignment="1">
      <alignment horizontal="center" vertical="center"/>
    </xf>
    <xf numFmtId="177" fontId="18" fillId="0" borderId="7" xfId="5" applyNumberFormat="1" applyFont="1" applyFill="1" applyBorder="1" applyAlignment="1">
      <alignment horizontal="center" vertical="center" wrapText="1" shrinkToFit="1"/>
    </xf>
    <xf numFmtId="177" fontId="18" fillId="0" borderId="10" xfId="5" applyNumberFormat="1" applyFont="1" applyFill="1" applyBorder="1" applyAlignment="1">
      <alignment horizontal="center" vertical="center"/>
    </xf>
    <xf numFmtId="177" fontId="18" fillId="0" borderId="10" xfId="5" applyNumberFormat="1" applyFont="1" applyFill="1" applyBorder="1" applyAlignment="1">
      <alignment horizontal="center" vertical="center" wrapText="1" shrinkToFit="1"/>
    </xf>
    <xf numFmtId="177" fontId="18" fillId="0" borderId="3" xfId="5" applyNumberFormat="1" applyFont="1" applyFill="1" applyBorder="1" applyAlignment="1">
      <alignment horizontal="center" vertical="center" wrapText="1"/>
    </xf>
    <xf numFmtId="177" fontId="18" fillId="0" borderId="6" xfId="5" applyNumberFormat="1" applyFont="1" applyFill="1" applyBorder="1" applyAlignment="1">
      <alignment horizontal="center" vertical="center" wrapText="1"/>
    </xf>
    <xf numFmtId="177" fontId="18" fillId="0" borderId="9" xfId="5" applyNumberFormat="1" applyFont="1" applyFill="1" applyBorder="1" applyAlignment="1">
      <alignment horizontal="center" vertical="center" wrapText="1"/>
    </xf>
    <xf numFmtId="49" fontId="26" fillId="0" borderId="4" xfId="5" applyNumberFormat="1" applyFont="1" applyFill="1" applyBorder="1" applyAlignment="1">
      <alignment horizontal="center" vertical="center" wrapText="1"/>
    </xf>
    <xf numFmtId="49" fontId="26" fillId="0" borderId="7" xfId="5" applyNumberFormat="1" applyFont="1" applyFill="1" applyBorder="1" applyAlignment="1">
      <alignment horizontal="center" vertical="center" wrapText="1"/>
    </xf>
    <xf numFmtId="49" fontId="26" fillId="0" borderId="10" xfId="5" applyNumberFormat="1" applyFont="1" applyFill="1" applyBorder="1" applyAlignment="1">
      <alignment horizontal="center" vertical="center" wrapText="1"/>
    </xf>
    <xf numFmtId="0" fontId="18" fillId="0" borderId="1" xfId="5" applyFont="1" applyFill="1" applyBorder="1" applyAlignment="1">
      <alignment horizontal="center" vertical="center"/>
    </xf>
    <xf numFmtId="49" fontId="18" fillId="0" borderId="1" xfId="21" applyNumberFormat="1" applyFont="1" applyFill="1" applyBorder="1" applyAlignment="1">
      <alignment horizontal="center" vertical="center" wrapText="1"/>
    </xf>
    <xf numFmtId="176" fontId="18" fillId="0" borderId="1" xfId="21" applyNumberFormat="1" applyFont="1" applyFill="1" applyBorder="1" applyAlignment="1">
      <alignment horizontal="center" vertical="center" wrapText="1"/>
    </xf>
    <xf numFmtId="179" fontId="18" fillId="0" borderId="1" xfId="21" applyNumberFormat="1" applyFont="1" applyFill="1" applyBorder="1" applyAlignment="1">
      <alignment vertical="center"/>
    </xf>
    <xf numFmtId="49" fontId="18" fillId="0" borderId="4" xfId="21" applyNumberFormat="1" applyFont="1" applyFill="1" applyBorder="1" applyAlignment="1">
      <alignment horizontal="center" vertical="center" wrapText="1"/>
    </xf>
    <xf numFmtId="176" fontId="18" fillId="0" borderId="4" xfId="21" applyNumberFormat="1" applyFont="1" applyFill="1" applyBorder="1" applyAlignment="1">
      <alignment horizontal="center" vertical="center" wrapText="1"/>
    </xf>
    <xf numFmtId="49" fontId="18" fillId="0" borderId="7" xfId="21" applyNumberFormat="1" applyFont="1" applyFill="1" applyBorder="1" applyAlignment="1">
      <alignment horizontal="center" vertical="center" wrapText="1"/>
    </xf>
    <xf numFmtId="176" fontId="18" fillId="0" borderId="7" xfId="21" applyNumberFormat="1" applyFont="1" applyFill="1" applyBorder="1" applyAlignment="1">
      <alignment horizontal="center" vertical="center" wrapText="1"/>
    </xf>
    <xf numFmtId="49" fontId="18" fillId="0" borderId="10" xfId="21" applyNumberFormat="1" applyFont="1" applyFill="1" applyBorder="1" applyAlignment="1">
      <alignment horizontal="center" vertical="center" wrapText="1"/>
    </xf>
    <xf numFmtId="176" fontId="18" fillId="0" borderId="10" xfId="21" applyNumberFormat="1" applyFont="1" applyFill="1" applyBorder="1" applyAlignment="1">
      <alignment horizontal="center" vertical="center" wrapText="1"/>
    </xf>
    <xf numFmtId="49" fontId="18" fillId="0" borderId="16" xfId="22" applyNumberFormat="1" applyFont="1" applyFill="1" applyBorder="1" applyAlignment="1">
      <alignment horizontal="center" vertical="center" wrapText="1"/>
    </xf>
    <xf numFmtId="179" fontId="18" fillId="0" borderId="16" xfId="22" applyNumberFormat="1" applyFont="1" applyFill="1" applyBorder="1" applyAlignment="1">
      <alignment vertical="center"/>
    </xf>
    <xf numFmtId="179" fontId="18" fillId="0" borderId="17" xfId="22" applyNumberFormat="1" applyFont="1" applyFill="1" applyBorder="1" applyAlignment="1">
      <alignment vertical="center"/>
    </xf>
    <xf numFmtId="49" fontId="18" fillId="0" borderId="18" xfId="22" applyNumberFormat="1" applyFont="1" applyFill="1" applyBorder="1" applyAlignment="1">
      <alignment horizontal="center" vertical="center" wrapText="1"/>
    </xf>
    <xf numFmtId="179" fontId="18" fillId="0" borderId="18" xfId="22" applyNumberFormat="1" applyFont="1" applyFill="1" applyBorder="1" applyAlignment="1">
      <alignment vertical="center"/>
    </xf>
    <xf numFmtId="49" fontId="18" fillId="0" borderId="17" xfId="22" applyNumberFormat="1" applyFont="1" applyFill="1" applyBorder="1" applyAlignment="1">
      <alignment horizontal="center" vertical="center" wrapText="1"/>
    </xf>
    <xf numFmtId="179" fontId="18" fillId="0" borderId="17" xfId="22" applyNumberFormat="1" applyFont="1" applyFill="1" applyBorder="1" applyAlignment="1">
      <alignment vertical="center"/>
    </xf>
    <xf numFmtId="179" fontId="18" fillId="0" borderId="18" xfId="22" applyNumberFormat="1" applyFont="1" applyFill="1" applyBorder="1" applyAlignment="1">
      <alignment vertical="center"/>
    </xf>
    <xf numFmtId="49" fontId="18" fillId="0" borderId="1" xfId="22" applyNumberFormat="1" applyFont="1" applyFill="1" applyBorder="1" applyAlignment="1">
      <alignment horizontal="center" vertical="center" wrapText="1"/>
    </xf>
    <xf numFmtId="179" fontId="18" fillId="0" borderId="1" xfId="22" applyNumberFormat="1" applyFont="1" applyFill="1" applyBorder="1" applyAlignment="1">
      <alignment vertical="center"/>
    </xf>
    <xf numFmtId="179" fontId="18" fillId="0" borderId="1" xfId="22" applyNumberFormat="1" applyFont="1" applyFill="1" applyBorder="1" applyAlignment="1">
      <alignment vertical="center"/>
    </xf>
    <xf numFmtId="0" fontId="25" fillId="0" borderId="10" xfId="5" applyNumberFormat="1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vertical="center" shrinkToFit="1"/>
    </xf>
    <xf numFmtId="0" fontId="18" fillId="0" borderId="10" xfId="0" applyFont="1" applyFill="1" applyBorder="1" applyAlignment="1">
      <alignment vertical="center" shrinkToFit="1"/>
    </xf>
    <xf numFmtId="0" fontId="26" fillId="0" borderId="4" xfId="5" applyNumberFormat="1" applyFont="1" applyFill="1" applyBorder="1" applyAlignment="1">
      <alignment vertical="center"/>
    </xf>
    <xf numFmtId="179" fontId="26" fillId="0" borderId="1" xfId="0" quotePrefix="1" applyNumberFormat="1" applyFont="1" applyFill="1" applyBorder="1" applyAlignment="1">
      <alignment vertical="center"/>
    </xf>
    <xf numFmtId="41" fontId="18" fillId="0" borderId="4" xfId="6" applyFont="1" applyFill="1" applyBorder="1" applyAlignment="1" applyProtection="1">
      <alignment horizontal="center" vertical="center" wrapText="1" shrinkToFit="1"/>
      <protection locked="0"/>
    </xf>
    <xf numFmtId="41" fontId="18" fillId="0" borderId="1" xfId="6" applyFont="1" applyFill="1" applyBorder="1" applyAlignment="1" applyProtection="1">
      <alignment horizontal="center" vertical="center" wrapText="1" shrinkToFit="1"/>
      <protection locked="0"/>
    </xf>
    <xf numFmtId="41" fontId="18" fillId="0" borderId="7" xfId="6" applyFont="1" applyFill="1" applyBorder="1" applyAlignment="1" applyProtection="1">
      <alignment horizontal="center" vertical="center" wrapText="1" shrinkToFit="1"/>
      <protection locked="0"/>
    </xf>
    <xf numFmtId="41" fontId="18" fillId="0" borderId="10" xfId="6" applyFont="1" applyFill="1" applyBorder="1" applyAlignment="1" applyProtection="1">
      <alignment horizontal="center" vertical="center" wrapText="1" shrinkToFit="1"/>
      <protection locked="0"/>
    </xf>
    <xf numFmtId="0" fontId="18" fillId="0" borderId="4" xfId="0" applyFont="1" applyFill="1" applyBorder="1" applyAlignment="1" applyProtection="1">
      <alignment horizontal="center" vertical="center" wrapText="1" shrinkToFit="1"/>
      <protection locked="0"/>
    </xf>
    <xf numFmtId="0" fontId="18" fillId="0" borderId="7" xfId="0" applyFont="1" applyFill="1" applyBorder="1" applyAlignment="1" applyProtection="1">
      <alignment horizontal="center" vertical="center" wrapText="1" shrinkToFit="1"/>
      <protection locked="0"/>
    </xf>
    <xf numFmtId="0" fontId="18" fillId="0" borderId="10" xfId="0" applyFont="1" applyFill="1" applyBorder="1" applyAlignment="1" applyProtection="1">
      <alignment horizontal="center" vertical="center" wrapText="1" shrinkToFit="1"/>
      <protection locked="0"/>
    </xf>
    <xf numFmtId="0" fontId="18" fillId="0" borderId="1" xfId="23" applyFont="1" applyFill="1" applyBorder="1" applyAlignment="1" applyProtection="1">
      <alignment horizontal="center" vertical="center" wrapText="1" shrinkToFit="1"/>
      <protection locked="0"/>
    </xf>
    <xf numFmtId="41" fontId="18" fillId="0" borderId="1" xfId="24" applyFont="1" applyFill="1" applyBorder="1" applyAlignment="1" applyProtection="1">
      <alignment horizontal="center" vertical="center" wrapText="1" shrinkToFit="1"/>
      <protection locked="0"/>
    </xf>
    <xf numFmtId="0" fontId="18" fillId="0" borderId="1" xfId="25" applyFont="1" applyFill="1" applyBorder="1" applyAlignment="1" applyProtection="1">
      <alignment horizontal="center" vertical="center" wrapText="1" shrinkToFit="1"/>
      <protection locked="0"/>
    </xf>
    <xf numFmtId="41" fontId="18" fillId="0" borderId="1" xfId="16" applyFont="1" applyFill="1" applyBorder="1" applyAlignment="1" applyProtection="1">
      <alignment horizontal="center" vertical="center" wrapText="1" shrinkToFit="1"/>
      <protection locked="0"/>
    </xf>
    <xf numFmtId="182" fontId="18" fillId="0" borderId="4" xfId="6" applyNumberFormat="1" applyFont="1" applyFill="1" applyBorder="1" applyAlignment="1" applyProtection="1">
      <alignment horizontal="center" vertical="center" wrapText="1" shrinkToFit="1"/>
      <protection locked="0"/>
    </xf>
    <xf numFmtId="182" fontId="18" fillId="0" borderId="7" xfId="6" applyNumberFormat="1" applyFont="1" applyFill="1" applyBorder="1" applyAlignment="1" applyProtection="1">
      <alignment horizontal="center" vertical="center" wrapText="1" shrinkToFit="1"/>
      <protection locked="0"/>
    </xf>
    <xf numFmtId="182" fontId="18" fillId="0" borderId="10" xfId="6" applyNumberFormat="1" applyFont="1" applyFill="1" applyBorder="1" applyAlignment="1" applyProtection="1">
      <alignment horizontal="center" vertical="center" wrapText="1" shrinkToFit="1"/>
      <protection locked="0"/>
    </xf>
    <xf numFmtId="179" fontId="26" fillId="0" borderId="1" xfId="18" applyNumberFormat="1" applyFont="1" applyFill="1" applyBorder="1" applyAlignment="1" applyProtection="1">
      <alignment vertical="center"/>
    </xf>
    <xf numFmtId="177" fontId="18" fillId="0" borderId="1" xfId="5" applyNumberFormat="1" applyFont="1" applyFill="1" applyBorder="1" applyAlignment="1">
      <alignment vertical="center"/>
    </xf>
    <xf numFmtId="0" fontId="26" fillId="0" borderId="4" xfId="0" applyNumberFormat="1" applyFont="1" applyFill="1" applyBorder="1" applyAlignment="1" applyProtection="1">
      <alignment horizontal="center" vertical="center" wrapText="1"/>
    </xf>
    <xf numFmtId="0" fontId="26" fillId="0" borderId="19" xfId="0" applyNumberFormat="1" applyFont="1" applyFill="1" applyBorder="1" applyAlignment="1" applyProtection="1">
      <alignment horizontal="center" vertical="center" wrapText="1"/>
    </xf>
    <xf numFmtId="0" fontId="26" fillId="0" borderId="20" xfId="0" applyNumberFormat="1" applyFont="1" applyFill="1" applyBorder="1" applyAlignment="1" applyProtection="1">
      <alignment horizontal="center" vertical="center"/>
    </xf>
    <xf numFmtId="0" fontId="26" fillId="0" borderId="20" xfId="0" applyNumberFormat="1" applyFont="1" applyFill="1" applyBorder="1" applyAlignment="1" applyProtection="1">
      <alignment horizontal="center" vertical="center" wrapText="1"/>
    </xf>
    <xf numFmtId="0" fontId="26" fillId="0" borderId="7" xfId="0" applyNumberFormat="1" applyFont="1" applyFill="1" applyBorder="1" applyAlignment="1" applyProtection="1">
      <alignment horizontal="center" vertical="center" wrapText="1"/>
    </xf>
    <xf numFmtId="0" fontId="26" fillId="0" borderId="21" xfId="0" applyNumberFormat="1" applyFont="1" applyFill="1" applyBorder="1" applyAlignment="1" applyProtection="1">
      <alignment horizontal="center" vertical="center" wrapText="1"/>
    </xf>
    <xf numFmtId="0" fontId="26" fillId="0" borderId="18" xfId="0" applyNumberFormat="1" applyFont="1" applyFill="1" applyBorder="1" applyAlignment="1" applyProtection="1">
      <alignment horizontal="center" vertical="center"/>
    </xf>
    <xf numFmtId="0" fontId="26" fillId="0" borderId="18" xfId="0" applyNumberFormat="1" applyFont="1" applyFill="1" applyBorder="1" applyAlignment="1" applyProtection="1">
      <alignment horizontal="center" vertical="center" wrapText="1"/>
    </xf>
    <xf numFmtId="0" fontId="26" fillId="0" borderId="10" xfId="0" applyNumberFormat="1" applyFont="1" applyFill="1" applyBorder="1" applyAlignment="1" applyProtection="1">
      <alignment horizontal="center" vertical="center" wrapText="1"/>
    </xf>
    <xf numFmtId="0" fontId="26" fillId="0" borderId="22" xfId="0" applyNumberFormat="1" applyFont="1" applyFill="1" applyBorder="1" applyAlignment="1" applyProtection="1">
      <alignment horizontal="center" vertical="center" wrapText="1"/>
    </xf>
    <xf numFmtId="0" fontId="26" fillId="0" borderId="17" xfId="0" applyNumberFormat="1" applyFont="1" applyFill="1" applyBorder="1" applyAlignment="1" applyProtection="1">
      <alignment horizontal="center" vertical="center"/>
    </xf>
    <xf numFmtId="0" fontId="26" fillId="0" borderId="17" xfId="0" applyNumberFormat="1" applyFont="1" applyFill="1" applyBorder="1" applyAlignment="1" applyProtection="1">
      <alignment horizontal="center" vertical="center" wrapText="1"/>
    </xf>
    <xf numFmtId="17" fontId="26" fillId="0" borderId="23" xfId="0" applyNumberFormat="1" applyFont="1" applyFill="1" applyBorder="1" applyAlignment="1" applyProtection="1">
      <alignment horizontal="center" vertical="center" wrapText="1"/>
    </xf>
    <xf numFmtId="0" fontId="26" fillId="0" borderId="16" xfId="0" applyNumberFormat="1" applyFont="1" applyFill="1" applyBorder="1" applyAlignment="1" applyProtection="1">
      <alignment horizontal="center" vertical="center"/>
    </xf>
    <xf numFmtId="0" fontId="26" fillId="0" borderId="16" xfId="0" applyNumberFormat="1" applyFont="1" applyFill="1" applyBorder="1" applyAlignment="1" applyProtection="1">
      <alignment horizontal="center" vertical="center" wrapText="1"/>
    </xf>
    <xf numFmtId="17" fontId="26" fillId="0" borderId="21" xfId="0" applyNumberFormat="1" applyFont="1" applyFill="1" applyBorder="1" applyAlignment="1" applyProtection="1">
      <alignment horizontal="center" vertical="center" wrapText="1"/>
    </xf>
    <xf numFmtId="17" fontId="26" fillId="0" borderId="22" xfId="0" applyNumberFormat="1" applyFont="1" applyFill="1" applyBorder="1" applyAlignment="1" applyProtection="1">
      <alignment horizontal="center" vertical="center" wrapText="1"/>
    </xf>
    <xf numFmtId="0" fontId="26" fillId="0" borderId="14" xfId="0" applyNumberFormat="1" applyFont="1" applyFill="1" applyBorder="1" applyAlignment="1" applyProtection="1">
      <alignment horizontal="center" vertical="center" wrapText="1"/>
    </xf>
    <xf numFmtId="0" fontId="26" fillId="0" borderId="23" xfId="0" applyNumberFormat="1" applyFont="1" applyFill="1" applyBorder="1" applyAlignment="1" applyProtection="1">
      <alignment horizontal="center" vertical="center" wrapText="1"/>
    </xf>
    <xf numFmtId="0" fontId="26" fillId="0" borderId="13" xfId="0" applyNumberFormat="1" applyFont="1" applyFill="1" applyBorder="1" applyAlignment="1" applyProtection="1">
      <alignment horizontal="center" vertical="center" wrapText="1"/>
    </xf>
    <xf numFmtId="0" fontId="26" fillId="0" borderId="24" xfId="0" applyNumberFormat="1" applyFont="1" applyFill="1" applyBorder="1" applyAlignment="1" applyProtection="1">
      <alignment horizontal="center" vertical="center" wrapText="1"/>
    </xf>
    <xf numFmtId="0" fontId="26" fillId="0" borderId="25" xfId="0" applyNumberFormat="1" applyFont="1" applyFill="1" applyBorder="1" applyAlignment="1" applyProtection="1">
      <alignment horizontal="center" vertical="center"/>
    </xf>
    <xf numFmtId="0" fontId="26" fillId="0" borderId="25" xfId="0" applyNumberFormat="1" applyFont="1" applyFill="1" applyBorder="1" applyAlignment="1" applyProtection="1">
      <alignment horizontal="center" vertical="center" wrapText="1"/>
    </xf>
    <xf numFmtId="0" fontId="26" fillId="0" borderId="26" xfId="0" applyNumberFormat="1" applyFont="1" applyFill="1" applyBorder="1" applyAlignment="1" applyProtection="1">
      <alignment horizontal="center" vertical="center"/>
    </xf>
    <xf numFmtId="0" fontId="26" fillId="0" borderId="27" xfId="0" applyNumberFormat="1" applyFont="1" applyFill="1" applyBorder="1" applyAlignment="1" applyProtection="1">
      <alignment horizontal="center" vertical="center"/>
    </xf>
    <xf numFmtId="0" fontId="26" fillId="0" borderId="28" xfId="0" applyNumberFormat="1" applyFont="1" applyFill="1" applyBorder="1" applyAlignment="1" applyProtection="1">
      <alignment horizontal="center" vertical="center"/>
    </xf>
    <xf numFmtId="0" fontId="26" fillId="0" borderId="29" xfId="0" applyNumberFormat="1" applyFont="1" applyFill="1" applyBorder="1" applyAlignment="1" applyProtection="1">
      <alignment horizontal="center" vertical="center"/>
    </xf>
    <xf numFmtId="0" fontId="26" fillId="0" borderId="30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0" fontId="18" fillId="0" borderId="1" xfId="5" quotePrefix="1" applyNumberFormat="1" applyFont="1" applyFill="1" applyBorder="1" applyAlignment="1">
      <alignment horizontal="center" vertical="center" wrapText="1"/>
    </xf>
    <xf numFmtId="0" fontId="18" fillId="0" borderId="1" xfId="5" quotePrefix="1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 wrapText="1"/>
    </xf>
    <xf numFmtId="179" fontId="26" fillId="0" borderId="1" xfId="18" applyNumberFormat="1" applyFont="1" applyFill="1" applyBorder="1" applyAlignment="1">
      <alignment vertical="center"/>
    </xf>
    <xf numFmtId="179" fontId="26" fillId="0" borderId="1" xfId="0" applyNumberFormat="1" applyFont="1" applyFill="1" applyBorder="1" applyAlignment="1" applyProtection="1">
      <alignment vertical="center"/>
    </xf>
    <xf numFmtId="0" fontId="26" fillId="0" borderId="1" xfId="26" applyFont="1" applyFill="1" applyBorder="1" applyAlignment="1">
      <alignment horizontal="center" vertical="center" wrapText="1"/>
    </xf>
    <xf numFmtId="0" fontId="26" fillId="0" borderId="1" xfId="26" applyFont="1" applyFill="1" applyBorder="1" applyAlignment="1">
      <alignment horizontal="center" vertical="center"/>
    </xf>
    <xf numFmtId="0" fontId="18" fillId="0" borderId="4" xfId="5" applyNumberFormat="1" applyFont="1" applyFill="1" applyBorder="1" applyAlignment="1">
      <alignment vertical="center"/>
    </xf>
    <xf numFmtId="0" fontId="18" fillId="0" borderId="7" xfId="5" applyNumberFormat="1" applyFont="1" applyFill="1" applyBorder="1" applyAlignment="1">
      <alignment vertical="center"/>
    </xf>
    <xf numFmtId="0" fontId="18" fillId="0" borderId="10" xfId="5" applyNumberFormat="1" applyFont="1" applyFill="1" applyBorder="1" applyAlignment="1">
      <alignment vertical="center"/>
    </xf>
    <xf numFmtId="49" fontId="18" fillId="0" borderId="4" xfId="5" applyNumberFormat="1" applyFont="1" applyFill="1" applyBorder="1" applyAlignment="1">
      <alignment horizontal="center" vertical="center" wrapText="1" shrinkToFit="1"/>
    </xf>
    <xf numFmtId="49" fontId="18" fillId="0" borderId="7" xfId="5" applyNumberFormat="1" applyFont="1" applyFill="1" applyBorder="1" applyAlignment="1">
      <alignment horizontal="center" vertical="center" shrinkToFit="1"/>
    </xf>
    <xf numFmtId="49" fontId="18" fillId="0" borderId="10" xfId="5" applyNumberFormat="1" applyFont="1" applyFill="1" applyBorder="1" applyAlignment="1">
      <alignment horizontal="center" vertical="center" shrinkToFit="1"/>
    </xf>
    <xf numFmtId="14" fontId="18" fillId="0" borderId="4" xfId="5" applyNumberFormat="1" applyFont="1" applyFill="1" applyBorder="1" applyAlignment="1">
      <alignment horizontal="center" vertical="center" wrapText="1" shrinkToFit="1"/>
    </xf>
    <xf numFmtId="179" fontId="26" fillId="0" borderId="4" xfId="18" applyNumberFormat="1" applyFont="1" applyFill="1" applyBorder="1" applyAlignment="1">
      <alignment vertical="center"/>
    </xf>
    <xf numFmtId="179" fontId="26" fillId="0" borderId="7" xfId="18" applyNumberFormat="1" applyFont="1" applyFill="1" applyBorder="1" applyAlignment="1">
      <alignment vertical="center"/>
    </xf>
    <xf numFmtId="179" fontId="26" fillId="0" borderId="10" xfId="18" applyNumberFormat="1" applyFont="1" applyFill="1" applyBorder="1" applyAlignment="1">
      <alignment vertical="center"/>
    </xf>
    <xf numFmtId="14" fontId="18" fillId="0" borderId="7" xfId="5" applyNumberFormat="1" applyFont="1" applyFill="1" applyBorder="1" applyAlignment="1">
      <alignment horizontal="center" vertical="center" shrinkToFit="1"/>
    </xf>
    <xf numFmtId="14" fontId="18" fillId="0" borderId="10" xfId="5" applyNumberFormat="1" applyFont="1" applyFill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179" fontId="18" fillId="0" borderId="4" xfId="16" applyNumberFormat="1" applyFont="1" applyFill="1" applyBorder="1" applyAlignment="1">
      <alignment vertical="center"/>
    </xf>
    <xf numFmtId="179" fontId="18" fillId="0" borderId="7" xfId="16" applyNumberFormat="1" applyFont="1" applyFill="1" applyBorder="1" applyAlignment="1">
      <alignment vertical="center"/>
    </xf>
    <xf numFmtId="179" fontId="18" fillId="0" borderId="10" xfId="16" applyNumberFormat="1" applyFont="1" applyFill="1" applyBorder="1" applyAlignment="1">
      <alignment vertical="center"/>
    </xf>
    <xf numFmtId="0" fontId="23" fillId="0" borderId="4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18" fillId="0" borderId="4" xfId="3" applyNumberFormat="1" applyFont="1" applyFill="1" applyBorder="1" applyAlignment="1">
      <alignment horizontal="center" vertical="center" wrapText="1"/>
    </xf>
    <xf numFmtId="0" fontId="18" fillId="0" borderId="7" xfId="3" applyNumberFormat="1" applyFont="1" applyFill="1" applyBorder="1" applyAlignment="1">
      <alignment horizontal="center" vertical="center" wrapText="1"/>
    </xf>
    <xf numFmtId="0" fontId="18" fillId="0" borderId="10" xfId="3" applyNumberFormat="1" applyFont="1" applyFill="1" applyBorder="1" applyAlignment="1">
      <alignment horizontal="center" vertical="center" wrapText="1"/>
    </xf>
    <xf numFmtId="179" fontId="18" fillId="0" borderId="31" xfId="5" applyNumberFormat="1" applyFont="1" applyFill="1" applyBorder="1" applyAlignment="1">
      <alignment vertical="center"/>
    </xf>
    <xf numFmtId="179" fontId="18" fillId="0" borderId="32" xfId="5" applyNumberFormat="1" applyFont="1" applyFill="1" applyBorder="1" applyAlignment="1">
      <alignment vertical="center"/>
    </xf>
    <xf numFmtId="179" fontId="18" fillId="0" borderId="33" xfId="5" applyNumberFormat="1" applyFont="1" applyFill="1" applyBorder="1" applyAlignment="1">
      <alignment vertical="center"/>
    </xf>
    <xf numFmtId="179" fontId="18" fillId="0" borderId="34" xfId="5" applyNumberFormat="1" applyFont="1" applyFill="1" applyBorder="1" applyAlignment="1">
      <alignment vertical="center"/>
    </xf>
    <xf numFmtId="0" fontId="18" fillId="0" borderId="15" xfId="5" applyNumberFormat="1" applyFont="1" applyFill="1" applyBorder="1" applyAlignment="1">
      <alignment horizontal="center" vertical="center" wrapText="1"/>
    </xf>
    <xf numFmtId="179" fontId="18" fillId="0" borderId="35" xfId="5" applyNumberFormat="1" applyFont="1" applyFill="1" applyBorder="1" applyAlignment="1">
      <alignment vertical="center"/>
    </xf>
    <xf numFmtId="49" fontId="18" fillId="0" borderId="4" xfId="5" applyNumberFormat="1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8" fillId="0" borderId="4" xfId="5" applyNumberFormat="1" applyFont="1" applyFill="1" applyBorder="1" applyAlignment="1">
      <alignment horizontal="center" vertical="center"/>
    </xf>
    <xf numFmtId="0" fontId="18" fillId="0" borderId="4" xfId="27" applyNumberFormat="1" applyFont="1" applyFill="1" applyBorder="1" applyAlignment="1">
      <alignment horizontal="center" vertical="center" wrapText="1" shrinkToFit="1"/>
    </xf>
    <xf numFmtId="179" fontId="18" fillId="0" borderId="4" xfId="27" applyNumberFormat="1" applyFont="1" applyFill="1" applyBorder="1" applyAlignment="1">
      <alignment vertical="center"/>
    </xf>
    <xf numFmtId="0" fontId="18" fillId="0" borderId="7" xfId="27" applyNumberFormat="1" applyFont="1" applyFill="1" applyBorder="1" applyAlignment="1">
      <alignment horizontal="center" vertical="center" wrapText="1" shrinkToFit="1"/>
    </xf>
    <xf numFmtId="179" fontId="18" fillId="0" borderId="7" xfId="27" applyNumberFormat="1" applyFont="1" applyFill="1" applyBorder="1" applyAlignment="1">
      <alignment vertical="center"/>
    </xf>
    <xf numFmtId="0" fontId="18" fillId="0" borderId="10" xfId="27" applyNumberFormat="1" applyFont="1" applyFill="1" applyBorder="1" applyAlignment="1">
      <alignment horizontal="center" vertical="center" wrapText="1" shrinkToFit="1"/>
    </xf>
    <xf numFmtId="179" fontId="18" fillId="0" borderId="10" xfId="27" applyNumberFormat="1" applyFont="1" applyFill="1" applyBorder="1" applyAlignment="1">
      <alignment vertical="center"/>
    </xf>
    <xf numFmtId="0" fontId="18" fillId="0" borderId="4" xfId="18" applyNumberFormat="1" applyFont="1" applyFill="1" applyBorder="1" applyAlignment="1" applyProtection="1">
      <alignment horizontal="center" vertical="center"/>
      <protection locked="0"/>
    </xf>
    <xf numFmtId="0" fontId="18" fillId="0" borderId="7" xfId="18" applyNumberFormat="1" applyFont="1" applyFill="1" applyBorder="1" applyAlignment="1" applyProtection="1">
      <alignment horizontal="center" vertical="center"/>
      <protection locked="0"/>
    </xf>
    <xf numFmtId="0" fontId="18" fillId="0" borderId="10" xfId="18" applyNumberFormat="1" applyFont="1" applyFill="1" applyBorder="1" applyAlignment="1" applyProtection="1">
      <alignment horizontal="center" vertical="center"/>
      <protection locked="0"/>
    </xf>
    <xf numFmtId="180" fontId="18" fillId="0" borderId="4" xfId="0" applyNumberFormat="1" applyFont="1" applyFill="1" applyBorder="1" applyAlignment="1">
      <alignment horizontal="center" vertical="center" wrapText="1" shrinkToFit="1"/>
    </xf>
    <xf numFmtId="49" fontId="18" fillId="0" borderId="4" xfId="0" applyNumberFormat="1" applyFont="1" applyFill="1" applyBorder="1" applyAlignment="1">
      <alignment horizontal="center" vertical="center" wrapText="1" shrinkToFit="1"/>
    </xf>
    <xf numFmtId="180" fontId="18" fillId="0" borderId="7" xfId="0" applyNumberFormat="1" applyFont="1" applyFill="1" applyBorder="1" applyAlignment="1">
      <alignment horizontal="center" vertical="center" wrapText="1" shrinkToFit="1"/>
    </xf>
    <xf numFmtId="49" fontId="18" fillId="0" borderId="7" xfId="0" applyNumberFormat="1" applyFont="1" applyFill="1" applyBorder="1" applyAlignment="1">
      <alignment horizontal="center" vertical="center" wrapText="1" shrinkToFit="1"/>
    </xf>
    <xf numFmtId="180" fontId="18" fillId="0" borderId="10" xfId="0" applyNumberFormat="1" applyFont="1" applyFill="1" applyBorder="1" applyAlignment="1">
      <alignment horizontal="center" vertical="center" wrapText="1" shrinkToFit="1"/>
    </xf>
    <xf numFmtId="49" fontId="18" fillId="0" borderId="10" xfId="0" applyNumberFormat="1" applyFont="1" applyFill="1" applyBorder="1" applyAlignment="1">
      <alignment horizontal="center" vertical="center" wrapText="1" shrinkToFit="1"/>
    </xf>
    <xf numFmtId="0" fontId="18" fillId="0" borderId="4" xfId="0" applyFont="1" applyFill="1" applyBorder="1" applyAlignment="1">
      <alignment horizontal="center" vertical="center" shrinkToFit="1"/>
    </xf>
    <xf numFmtId="0" fontId="18" fillId="0" borderId="7" xfId="0" applyFont="1" applyFill="1" applyBorder="1" applyAlignment="1">
      <alignment horizontal="center" vertical="center" shrinkToFit="1"/>
    </xf>
    <xf numFmtId="0" fontId="18" fillId="0" borderId="10" xfId="0" applyFont="1" applyFill="1" applyBorder="1" applyAlignment="1">
      <alignment horizontal="center" vertical="center" shrinkToFit="1"/>
    </xf>
    <xf numFmtId="0" fontId="18" fillId="0" borderId="4" xfId="5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7" xfId="5" applyNumberFormat="1" applyFont="1" applyFill="1" applyBorder="1" applyAlignment="1">
      <alignment horizontal="left" vertical="center" wrapText="1"/>
    </xf>
    <xf numFmtId="0" fontId="18" fillId="0" borderId="10" xfId="5" applyNumberFormat="1" applyFont="1" applyFill="1" applyBorder="1" applyAlignment="1">
      <alignment horizontal="left" vertical="center" wrapText="1"/>
    </xf>
    <xf numFmtId="190" fontId="18" fillId="0" borderId="4" xfId="5" applyNumberFormat="1" applyFont="1" applyFill="1" applyBorder="1" applyAlignment="1">
      <alignment horizontal="center" vertical="center" wrapText="1"/>
    </xf>
    <xf numFmtId="190" fontId="18" fillId="0" borderId="7" xfId="5" applyNumberFormat="1" applyFont="1" applyFill="1" applyBorder="1" applyAlignment="1">
      <alignment horizontal="center" vertical="center" wrapText="1"/>
    </xf>
    <xf numFmtId="190" fontId="18" fillId="0" borderId="10" xfId="5" applyNumberFormat="1" applyFont="1" applyFill="1" applyBorder="1" applyAlignment="1">
      <alignment horizontal="center" vertical="center" wrapText="1"/>
    </xf>
    <xf numFmtId="177" fontId="20" fillId="0" borderId="4" xfId="5" applyNumberFormat="1" applyFont="1" applyFill="1" applyBorder="1" applyAlignment="1">
      <alignment horizontal="center" vertical="center" wrapText="1"/>
    </xf>
    <xf numFmtId="191" fontId="18" fillId="0" borderId="4" xfId="0" applyNumberFormat="1" applyFont="1" applyFill="1" applyBorder="1" applyAlignment="1">
      <alignment horizontal="center" vertical="center" wrapText="1"/>
    </xf>
    <xf numFmtId="177" fontId="20" fillId="0" borderId="4" xfId="5" applyNumberFormat="1" applyFont="1" applyFill="1" applyBorder="1" applyAlignment="1">
      <alignment horizontal="right" vertical="center" wrapText="1"/>
    </xf>
    <xf numFmtId="177" fontId="20" fillId="0" borderId="3" xfId="5" applyNumberFormat="1" applyFont="1" applyFill="1" applyBorder="1" applyAlignment="1">
      <alignment horizontal="center" vertical="center"/>
    </xf>
    <xf numFmtId="177" fontId="20" fillId="0" borderId="1" xfId="5" applyNumberFormat="1" applyFont="1" applyFill="1" applyBorder="1" applyAlignment="1">
      <alignment horizontal="center" vertical="center"/>
    </xf>
    <xf numFmtId="177" fontId="20" fillId="0" borderId="7" xfId="5" applyNumberFormat="1" applyFont="1" applyFill="1" applyBorder="1" applyAlignment="1">
      <alignment horizontal="center" vertical="center" wrapText="1"/>
    </xf>
    <xf numFmtId="191" fontId="18" fillId="0" borderId="7" xfId="0" applyNumberFormat="1" applyFont="1" applyFill="1" applyBorder="1" applyAlignment="1">
      <alignment horizontal="center" vertical="center" wrapText="1"/>
    </xf>
    <xf numFmtId="177" fontId="20" fillId="0" borderId="7" xfId="5" applyNumberFormat="1" applyFont="1" applyFill="1" applyBorder="1" applyAlignment="1">
      <alignment horizontal="right" vertical="center" wrapText="1"/>
    </xf>
    <xf numFmtId="177" fontId="20" fillId="0" borderId="6" xfId="5" applyNumberFormat="1" applyFont="1" applyFill="1" applyBorder="1" applyAlignment="1">
      <alignment horizontal="center" vertical="center"/>
    </xf>
    <xf numFmtId="177" fontId="20" fillId="0" borderId="10" xfId="5" applyNumberFormat="1" applyFont="1" applyFill="1" applyBorder="1" applyAlignment="1">
      <alignment horizontal="center" vertical="center" wrapText="1"/>
    </xf>
    <xf numFmtId="191" fontId="18" fillId="0" borderId="10" xfId="0" applyNumberFormat="1" applyFont="1" applyFill="1" applyBorder="1" applyAlignment="1">
      <alignment horizontal="center" vertical="center" wrapText="1"/>
    </xf>
    <xf numFmtId="177" fontId="20" fillId="0" borderId="10" xfId="5" applyNumberFormat="1" applyFont="1" applyFill="1" applyBorder="1" applyAlignment="1">
      <alignment horizontal="right" vertical="center" wrapText="1"/>
    </xf>
    <xf numFmtId="177" fontId="20" fillId="0" borderId="9" xfId="5" applyNumberFormat="1" applyFont="1" applyFill="1" applyBorder="1" applyAlignment="1">
      <alignment horizontal="center" vertical="center"/>
    </xf>
    <xf numFmtId="177" fontId="20" fillId="0" borderId="1" xfId="5" applyNumberFormat="1" applyFont="1" applyFill="1" applyBorder="1" applyAlignment="1">
      <alignment horizontal="center" vertical="center" wrapText="1"/>
    </xf>
    <xf numFmtId="192" fontId="20" fillId="0" borderId="4" xfId="5" applyNumberFormat="1" applyFont="1" applyFill="1" applyBorder="1" applyAlignment="1">
      <alignment horizontal="center" vertical="center" wrapText="1"/>
    </xf>
    <xf numFmtId="177" fontId="20" fillId="0" borderId="1" xfId="14" applyNumberFormat="1" applyFont="1" applyFill="1" applyBorder="1" applyAlignment="1">
      <alignment horizontal="center" vertical="center" wrapText="1"/>
    </xf>
    <xf numFmtId="179" fontId="20" fillId="0" borderId="4" xfId="18" applyNumberFormat="1" applyFont="1" applyFill="1" applyBorder="1" applyAlignment="1">
      <alignment vertical="center"/>
    </xf>
    <xf numFmtId="177" fontId="20" fillId="0" borderId="7" xfId="5" applyNumberFormat="1" applyFont="1" applyFill="1" applyBorder="1" applyAlignment="1">
      <alignment horizontal="center" vertical="center"/>
    </xf>
    <xf numFmtId="177" fontId="20" fillId="0" borderId="10" xfId="5" applyNumberFormat="1" applyFont="1" applyFill="1" applyBorder="1" applyAlignment="1">
      <alignment horizontal="center" vertical="center"/>
    </xf>
    <xf numFmtId="179" fontId="20" fillId="0" borderId="1" xfId="15" applyNumberFormat="1" applyFont="1" applyFill="1" applyBorder="1" applyAlignment="1">
      <alignment vertical="center"/>
    </xf>
    <xf numFmtId="179" fontId="20" fillId="0" borderId="1" xfId="14" applyNumberFormat="1" applyFont="1" applyFill="1" applyBorder="1" applyAlignment="1">
      <alignment vertical="center"/>
    </xf>
    <xf numFmtId="192" fontId="20" fillId="0" borderId="7" xfId="5" applyNumberFormat="1" applyFont="1" applyFill="1" applyBorder="1" applyAlignment="1">
      <alignment horizontal="center" vertical="center" wrapText="1"/>
    </xf>
    <xf numFmtId="179" fontId="20" fillId="0" borderId="7" xfId="18" applyNumberFormat="1" applyFont="1" applyFill="1" applyBorder="1" applyAlignment="1">
      <alignment vertical="center"/>
    </xf>
    <xf numFmtId="192" fontId="20" fillId="0" borderId="10" xfId="5" applyNumberFormat="1" applyFont="1" applyFill="1" applyBorder="1" applyAlignment="1">
      <alignment horizontal="center" vertical="center" wrapText="1"/>
    </xf>
    <xf numFmtId="179" fontId="20" fillId="0" borderId="10" xfId="18" applyNumberFormat="1" applyFont="1" applyFill="1" applyBorder="1" applyAlignment="1">
      <alignment vertical="center"/>
    </xf>
    <xf numFmtId="177" fontId="20" fillId="0" borderId="10" xfId="5" applyNumberFormat="1" applyFont="1" applyFill="1" applyBorder="1" applyAlignment="1">
      <alignment horizontal="center" vertical="center"/>
    </xf>
    <xf numFmtId="0" fontId="20" fillId="0" borderId="4" xfId="0" applyNumberFormat="1" applyFont="1" applyFill="1" applyBorder="1" applyAlignment="1">
      <alignment horizontal="center" vertical="center"/>
    </xf>
    <xf numFmtId="0" fontId="20" fillId="0" borderId="4" xfId="0" applyNumberFormat="1" applyFont="1" applyFill="1" applyBorder="1" applyAlignment="1">
      <alignment horizontal="center" vertical="center" wrapText="1"/>
    </xf>
    <xf numFmtId="0" fontId="20" fillId="0" borderId="4" xfId="0" applyNumberFormat="1" applyFont="1" applyFill="1" applyBorder="1" applyAlignment="1">
      <alignment horizontal="center" vertical="center" wrapText="1" shrinkToFit="1"/>
    </xf>
    <xf numFmtId="179" fontId="20" fillId="0" borderId="1" xfId="0" applyNumberFormat="1" applyFont="1" applyFill="1" applyBorder="1" applyAlignment="1">
      <alignment vertical="center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 shrinkToFit="1"/>
    </xf>
    <xf numFmtId="0" fontId="20" fillId="0" borderId="10" xfId="0" applyNumberFormat="1" applyFont="1" applyFill="1" applyBorder="1" applyAlignment="1">
      <alignment horizontal="center" vertical="center" wrapText="1"/>
    </xf>
    <xf numFmtId="0" fontId="20" fillId="0" borderId="10" xfId="0" applyNumberFormat="1" applyFont="1" applyFill="1" applyBorder="1" applyAlignment="1">
      <alignment horizontal="center" vertical="center" wrapText="1" shrinkToFit="1"/>
    </xf>
    <xf numFmtId="177" fontId="20" fillId="0" borderId="4" xfId="0" applyNumberFormat="1" applyFont="1" applyFill="1" applyBorder="1" applyAlignment="1">
      <alignment horizontal="center" vertical="center" wrapText="1"/>
    </xf>
    <xf numFmtId="177" fontId="20" fillId="0" borderId="4" xfId="0" applyNumberFormat="1" applyFont="1" applyFill="1" applyBorder="1" applyAlignment="1">
      <alignment horizontal="center" vertical="center" wrapText="1" shrinkToFit="1"/>
    </xf>
    <xf numFmtId="177" fontId="20" fillId="0" borderId="4" xfId="0" applyNumberFormat="1" applyFont="1" applyFill="1" applyBorder="1" applyAlignment="1">
      <alignment horizontal="center" vertical="center"/>
    </xf>
    <xf numFmtId="177" fontId="20" fillId="0" borderId="7" xfId="0" applyNumberFormat="1" applyFont="1" applyFill="1" applyBorder="1" applyAlignment="1">
      <alignment horizontal="center" vertical="center"/>
    </xf>
    <xf numFmtId="177" fontId="20" fillId="0" borderId="7" xfId="0" applyNumberFormat="1" applyFont="1" applyFill="1" applyBorder="1" applyAlignment="1">
      <alignment horizontal="center" vertical="center" wrapText="1"/>
    </xf>
    <xf numFmtId="177" fontId="20" fillId="0" borderId="7" xfId="0" applyNumberFormat="1" applyFont="1" applyFill="1" applyBorder="1" applyAlignment="1">
      <alignment horizontal="center" vertical="center" wrapText="1" shrinkToFit="1"/>
    </xf>
    <xf numFmtId="177" fontId="20" fillId="0" borderId="10" xfId="0" applyNumberFormat="1" applyFont="1" applyFill="1" applyBorder="1" applyAlignment="1">
      <alignment horizontal="center" vertical="center"/>
    </xf>
    <xf numFmtId="177" fontId="20" fillId="0" borderId="10" xfId="0" applyNumberFormat="1" applyFont="1" applyFill="1" applyBorder="1" applyAlignment="1">
      <alignment horizontal="center" vertical="center" wrapText="1"/>
    </xf>
    <xf numFmtId="177" fontId="20" fillId="0" borderId="10" xfId="0" applyNumberFormat="1" applyFont="1" applyFill="1" applyBorder="1" applyAlignment="1">
      <alignment horizontal="center" vertical="center" wrapText="1" shrinkToFit="1"/>
    </xf>
    <xf numFmtId="177" fontId="20" fillId="0" borderId="4" xfId="5" applyNumberFormat="1" applyFont="1" applyFill="1" applyBorder="1" applyAlignment="1">
      <alignment horizontal="center" vertical="center"/>
    </xf>
    <xf numFmtId="49" fontId="20" fillId="0" borderId="4" xfId="5" applyNumberFormat="1" applyFont="1" applyFill="1" applyBorder="1" applyAlignment="1">
      <alignment horizontal="center" vertical="center" wrapText="1"/>
    </xf>
    <xf numFmtId="49" fontId="20" fillId="0" borderId="7" xfId="5" applyNumberFormat="1" applyFont="1" applyFill="1" applyBorder="1" applyAlignment="1">
      <alignment horizontal="center" vertical="center" wrapText="1"/>
    </xf>
    <xf numFmtId="49" fontId="20" fillId="0" borderId="10" xfId="5" applyNumberFormat="1" applyFont="1" applyFill="1" applyBorder="1" applyAlignment="1">
      <alignment horizontal="center" vertical="center" wrapText="1"/>
    </xf>
    <xf numFmtId="177" fontId="20" fillId="0" borderId="4" xfId="5" applyNumberFormat="1" applyFont="1" applyFill="1" applyBorder="1" applyAlignment="1">
      <alignment horizontal="center" vertical="center" wrapText="1" shrinkToFit="1"/>
    </xf>
    <xf numFmtId="177" fontId="20" fillId="0" borderId="7" xfId="5" applyNumberFormat="1" applyFont="1" applyFill="1" applyBorder="1" applyAlignment="1">
      <alignment horizontal="center" vertical="center" shrinkToFit="1"/>
    </xf>
    <xf numFmtId="177" fontId="20" fillId="0" borderId="10" xfId="5" applyNumberFormat="1" applyFont="1" applyFill="1" applyBorder="1" applyAlignment="1">
      <alignment horizontal="center" vertical="center" shrinkToFit="1"/>
    </xf>
    <xf numFmtId="177" fontId="20" fillId="0" borderId="7" xfId="5" quotePrefix="1" applyNumberFormat="1" applyFont="1" applyFill="1" applyBorder="1" applyAlignment="1">
      <alignment horizontal="center" vertical="center"/>
    </xf>
    <xf numFmtId="177" fontId="20" fillId="0" borderId="10" xfId="5" quotePrefix="1" applyNumberFormat="1" applyFont="1" applyFill="1" applyBorder="1" applyAlignment="1">
      <alignment horizontal="center" vertical="center"/>
    </xf>
    <xf numFmtId="177" fontId="20" fillId="0" borderId="1" xfId="5" applyNumberFormat="1" applyFont="1" applyFill="1" applyBorder="1" applyAlignment="1">
      <alignment horizontal="center" vertical="center" wrapText="1"/>
    </xf>
    <xf numFmtId="177" fontId="20" fillId="0" borderId="1" xfId="5" applyNumberFormat="1" applyFont="1" applyFill="1" applyBorder="1" applyAlignment="1">
      <alignment horizontal="center" vertical="center"/>
    </xf>
    <xf numFmtId="177" fontId="20" fillId="0" borderId="1" xfId="5" quotePrefix="1" applyNumberFormat="1" applyFont="1" applyFill="1" applyBorder="1" applyAlignment="1">
      <alignment horizontal="center" vertical="center" wrapText="1"/>
    </xf>
    <xf numFmtId="177" fontId="20" fillId="0" borderId="4" xfId="5" quotePrefix="1" applyNumberFormat="1" applyFont="1" applyFill="1" applyBorder="1" applyAlignment="1">
      <alignment horizontal="center" vertical="center" wrapText="1"/>
    </xf>
    <xf numFmtId="179" fontId="20" fillId="0" borderId="10" xfId="14" applyNumberFormat="1" applyFont="1" applyFill="1" applyBorder="1" applyAlignment="1">
      <alignment vertical="center"/>
    </xf>
    <xf numFmtId="177" fontId="20" fillId="0" borderId="7" xfId="5" applyNumberFormat="1" applyFont="1" applyFill="1" applyBorder="1" applyAlignment="1">
      <alignment horizontal="center" vertical="center" wrapText="1" shrinkToFit="1"/>
    </xf>
    <xf numFmtId="179" fontId="20" fillId="0" borderId="9" xfId="5" applyNumberFormat="1" applyFont="1" applyFill="1" applyBorder="1" applyAlignment="1">
      <alignment vertical="center"/>
    </xf>
    <xf numFmtId="179" fontId="20" fillId="0" borderId="15" xfId="5" applyNumberFormat="1" applyFont="1" applyFill="1" applyBorder="1" applyAlignment="1">
      <alignment vertical="center"/>
    </xf>
    <xf numFmtId="177" fontId="20" fillId="0" borderId="10" xfId="5" applyNumberFormat="1" applyFont="1" applyFill="1" applyBorder="1" applyAlignment="1">
      <alignment horizontal="center" vertical="center" wrapText="1" shrinkToFit="1"/>
    </xf>
    <xf numFmtId="177" fontId="18" fillId="0" borderId="4" xfId="5" applyNumberFormat="1" applyFont="1" applyFill="1" applyBorder="1" applyAlignment="1">
      <alignment horizontal="center" vertical="center" shrinkToFit="1"/>
    </xf>
    <xf numFmtId="177" fontId="18" fillId="0" borderId="7" xfId="5" applyNumberFormat="1" applyFont="1" applyFill="1" applyBorder="1" applyAlignment="1">
      <alignment horizontal="center" vertical="center" shrinkToFit="1"/>
    </xf>
    <xf numFmtId="177" fontId="18" fillId="0" borderId="10" xfId="5" applyNumberFormat="1" applyFont="1" applyFill="1" applyBorder="1" applyAlignment="1">
      <alignment horizontal="center" vertical="center" shrinkToFit="1"/>
    </xf>
    <xf numFmtId="177" fontId="18" fillId="0" borderId="1" xfId="5" applyNumberFormat="1" applyFont="1" applyFill="1" applyBorder="1" applyAlignment="1">
      <alignment horizontal="center" vertical="center" wrapText="1" shrinkToFit="1"/>
    </xf>
    <xf numFmtId="177" fontId="18" fillId="0" borderId="1" xfId="5" applyNumberFormat="1" applyFont="1" applyFill="1" applyBorder="1" applyAlignment="1">
      <alignment horizontal="center" vertical="center" shrinkToFit="1"/>
    </xf>
    <xf numFmtId="177" fontId="20" fillId="0" borderId="4" xfId="5" applyNumberFormat="1" applyFont="1" applyFill="1" applyBorder="1" applyAlignment="1">
      <alignment horizontal="center" vertical="center" shrinkToFit="1"/>
    </xf>
    <xf numFmtId="179" fontId="20" fillId="0" borderId="10" xfId="5" applyNumberFormat="1" applyFont="1" applyFill="1" applyBorder="1" applyAlignment="1">
      <alignment vertical="center"/>
    </xf>
    <xf numFmtId="187" fontId="20" fillId="0" borderId="4" xfId="5" applyNumberFormat="1" applyFont="1" applyFill="1" applyBorder="1" applyAlignment="1">
      <alignment horizontal="center" vertical="center" shrinkToFit="1"/>
    </xf>
    <xf numFmtId="187" fontId="20" fillId="0" borderId="4" xfId="5" applyNumberFormat="1" applyFont="1" applyFill="1" applyBorder="1" applyAlignment="1">
      <alignment horizontal="center" vertical="center" wrapText="1" shrinkToFit="1"/>
    </xf>
    <xf numFmtId="179" fontId="23" fillId="0" borderId="36" xfId="0" applyNumberFormat="1" applyFont="1" applyFill="1" applyBorder="1" applyAlignment="1">
      <alignment vertical="center"/>
    </xf>
    <xf numFmtId="187" fontId="20" fillId="0" borderId="7" xfId="5" applyNumberFormat="1" applyFont="1" applyFill="1" applyBorder="1" applyAlignment="1">
      <alignment horizontal="center" vertical="center" shrinkToFit="1"/>
    </xf>
    <xf numFmtId="187" fontId="20" fillId="0" borderId="7" xfId="5" applyNumberFormat="1" applyFont="1" applyFill="1" applyBorder="1" applyAlignment="1">
      <alignment horizontal="center" vertical="center" wrapText="1" shrinkToFit="1"/>
    </xf>
    <xf numFmtId="187" fontId="20" fillId="0" borderId="10" xfId="5" applyNumberFormat="1" applyFont="1" applyFill="1" applyBorder="1" applyAlignment="1">
      <alignment horizontal="center" vertical="center" shrinkToFit="1"/>
    </xf>
    <xf numFmtId="187" fontId="20" fillId="0" borderId="10" xfId="5" applyNumberFormat="1" applyFont="1" applyFill="1" applyBorder="1" applyAlignment="1">
      <alignment horizontal="center" vertical="center" wrapText="1" shrinkToFit="1"/>
    </xf>
    <xf numFmtId="191" fontId="18" fillId="0" borderId="4" xfId="5" applyNumberFormat="1" applyFont="1" applyFill="1" applyBorder="1" applyAlignment="1">
      <alignment horizontal="center" vertical="center" shrinkToFit="1"/>
    </xf>
    <xf numFmtId="191" fontId="18" fillId="0" borderId="7" xfId="5" applyNumberFormat="1" applyFont="1" applyFill="1" applyBorder="1" applyAlignment="1">
      <alignment horizontal="center" vertical="center" shrinkToFit="1"/>
    </xf>
    <xf numFmtId="191" fontId="18" fillId="0" borderId="10" xfId="5" applyNumberFormat="1" applyFont="1" applyFill="1" applyBorder="1" applyAlignment="1">
      <alignment horizontal="center" vertical="center" shrinkToFit="1"/>
    </xf>
    <xf numFmtId="49" fontId="18" fillId="0" borderId="7" xfId="5" applyNumberFormat="1" applyFont="1" applyFill="1" applyBorder="1" applyAlignment="1">
      <alignment horizontal="center" vertical="center" wrapText="1" shrinkToFit="1"/>
    </xf>
    <xf numFmtId="49" fontId="18" fillId="0" borderId="10" xfId="5" applyNumberFormat="1" applyFont="1" applyFill="1" applyBorder="1" applyAlignment="1">
      <alignment horizontal="center" vertical="center" wrapText="1" shrinkToFit="1"/>
    </xf>
    <xf numFmtId="193" fontId="18" fillId="0" borderId="4" xfId="5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179" fontId="18" fillId="0" borderId="4" xfId="5" applyNumberFormat="1" applyFont="1" applyFill="1" applyBorder="1" applyAlignment="1">
      <alignment horizontal="center" vertical="center"/>
    </xf>
    <xf numFmtId="179" fontId="18" fillId="0" borderId="4" xfId="5" applyNumberFormat="1" applyFont="1" applyFill="1" applyBorder="1" applyAlignment="1">
      <alignment horizontal="center" vertical="center" wrapText="1" shrinkToFit="1"/>
    </xf>
    <xf numFmtId="179" fontId="18" fillId="0" borderId="1" xfId="5" applyNumberFormat="1" applyFont="1" applyFill="1" applyBorder="1" applyAlignment="1">
      <alignment horizontal="center" vertical="center"/>
    </xf>
    <xf numFmtId="179" fontId="18" fillId="0" borderId="7" xfId="5" applyNumberFormat="1" applyFont="1" applyFill="1" applyBorder="1" applyAlignment="1">
      <alignment horizontal="center" vertical="center"/>
    </xf>
    <xf numFmtId="179" fontId="18" fillId="0" borderId="7" xfId="5" applyNumberFormat="1" applyFont="1" applyFill="1" applyBorder="1" applyAlignment="1">
      <alignment horizontal="center" vertical="center" wrapText="1" shrinkToFit="1"/>
    </xf>
    <xf numFmtId="179" fontId="18" fillId="0" borderId="10" xfId="5" applyNumberFormat="1" applyFont="1" applyFill="1" applyBorder="1" applyAlignment="1">
      <alignment horizontal="center" vertical="center"/>
    </xf>
    <xf numFmtId="179" fontId="18" fillId="0" borderId="10" xfId="5" applyNumberFormat="1" applyFont="1" applyFill="1" applyBorder="1" applyAlignment="1">
      <alignment horizontal="center" vertical="center" wrapText="1" shrinkToFit="1"/>
    </xf>
    <xf numFmtId="179" fontId="18" fillId="0" borderId="1" xfId="5" applyNumberFormat="1" applyFont="1" applyFill="1" applyBorder="1" applyAlignment="1">
      <alignment horizontal="center" vertical="center" wrapText="1"/>
    </xf>
    <xf numFmtId="0" fontId="18" fillId="0" borderId="1" xfId="0" applyFont="1" applyFill="1" applyBorder="1">
      <alignment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179" fontId="18" fillId="0" borderId="1" xfId="0" applyNumberFormat="1" applyFont="1" applyFill="1" applyBorder="1" applyAlignment="1">
      <alignment vertical="center"/>
    </xf>
    <xf numFmtId="0" fontId="18" fillId="0" borderId="1" xfId="5" applyNumberFormat="1" applyFont="1" applyFill="1" applyBorder="1" applyAlignment="1">
      <alignment horizontal="center" vertical="center" wrapText="1" shrinkToFit="1"/>
    </xf>
    <xf numFmtId="177" fontId="18" fillId="0" borderId="7" xfId="0" applyNumberFormat="1" applyFont="1" applyFill="1" applyBorder="1" applyAlignment="1">
      <alignment horizontal="center" vertical="center"/>
    </xf>
    <xf numFmtId="177" fontId="18" fillId="0" borderId="10" xfId="0" applyNumberFormat="1" applyFont="1" applyFill="1" applyBorder="1" applyAlignment="1">
      <alignment horizontal="center" vertical="center"/>
    </xf>
    <xf numFmtId="0" fontId="18" fillId="0" borderId="4" xfId="25" applyNumberFormat="1" applyFont="1" applyFill="1" applyBorder="1" applyAlignment="1">
      <alignment horizontal="center" vertical="center" wrapText="1" shrinkToFit="1"/>
    </xf>
    <xf numFmtId="0" fontId="18" fillId="0" borderId="4" xfId="25" applyNumberFormat="1" applyFont="1" applyFill="1" applyBorder="1" applyAlignment="1">
      <alignment horizontal="center" vertical="center" wrapText="1"/>
    </xf>
    <xf numFmtId="0" fontId="18" fillId="0" borderId="7" xfId="25" applyNumberFormat="1" applyFont="1" applyFill="1" applyBorder="1" applyAlignment="1">
      <alignment horizontal="center" vertical="center" wrapText="1" shrinkToFit="1"/>
    </xf>
    <xf numFmtId="0" fontId="18" fillId="0" borderId="7" xfId="25" applyNumberFormat="1" applyFont="1" applyFill="1" applyBorder="1" applyAlignment="1">
      <alignment horizontal="center" vertical="center" wrapText="1"/>
    </xf>
    <xf numFmtId="0" fontId="18" fillId="0" borderId="10" xfId="25" applyNumberFormat="1" applyFont="1" applyFill="1" applyBorder="1" applyAlignment="1">
      <alignment horizontal="center" vertical="center" wrapText="1" shrinkToFit="1"/>
    </xf>
    <xf numFmtId="0" fontId="18" fillId="0" borderId="10" xfId="25" applyNumberFormat="1" applyFont="1" applyFill="1" applyBorder="1" applyAlignment="1">
      <alignment horizontal="center" vertical="center" wrapText="1"/>
    </xf>
    <xf numFmtId="0" fontId="18" fillId="0" borderId="4" xfId="25" applyNumberFormat="1" applyFont="1" applyFill="1" applyBorder="1" applyAlignment="1">
      <alignment horizontal="center" vertical="center"/>
    </xf>
    <xf numFmtId="0" fontId="18" fillId="0" borderId="7" xfId="25" applyNumberFormat="1" applyFont="1" applyFill="1" applyBorder="1" applyAlignment="1">
      <alignment horizontal="center" vertical="center"/>
    </xf>
    <xf numFmtId="0" fontId="18" fillId="0" borderId="10" xfId="25" applyNumberFormat="1" applyFont="1" applyFill="1" applyBorder="1" applyAlignment="1">
      <alignment horizontal="center" vertical="center"/>
    </xf>
    <xf numFmtId="181" fontId="18" fillId="0" borderId="4" xfId="5" applyNumberFormat="1" applyFont="1" applyFill="1" applyBorder="1" applyAlignment="1">
      <alignment horizontal="center" vertical="center" wrapText="1"/>
    </xf>
    <xf numFmtId="177" fontId="18" fillId="0" borderId="1" xfId="5" applyNumberFormat="1" applyFont="1" applyFill="1" applyBorder="1" applyAlignment="1">
      <alignment vertical="center"/>
    </xf>
    <xf numFmtId="177" fontId="18" fillId="0" borderId="4" xfId="5" applyNumberFormat="1" applyFont="1" applyFill="1" applyBorder="1" applyAlignment="1">
      <alignment vertical="center"/>
    </xf>
    <xf numFmtId="177" fontId="18" fillId="0" borderId="7" xfId="5" applyNumberFormat="1" applyFont="1" applyFill="1" applyBorder="1" applyAlignment="1">
      <alignment vertical="center"/>
    </xf>
    <xf numFmtId="177" fontId="18" fillId="0" borderId="10" xfId="5" applyNumberFormat="1" applyFont="1" applyFill="1" applyBorder="1" applyAlignment="1">
      <alignment vertical="center"/>
    </xf>
    <xf numFmtId="0" fontId="18" fillId="0" borderId="37" xfId="0" applyFont="1" applyFill="1" applyBorder="1" applyAlignment="1">
      <alignment horizontal="center" vertical="center"/>
    </xf>
    <xf numFmtId="0" fontId="18" fillId="0" borderId="38" xfId="0" applyFont="1" applyFill="1" applyBorder="1" applyAlignment="1">
      <alignment horizontal="center" vertical="center" wrapText="1"/>
    </xf>
    <xf numFmtId="179" fontId="18" fillId="0" borderId="4" xfId="5" quotePrefix="1" applyNumberFormat="1" applyFont="1" applyFill="1" applyBorder="1" applyAlignment="1">
      <alignment vertical="center"/>
    </xf>
    <xf numFmtId="179" fontId="18" fillId="0" borderId="7" xfId="5" quotePrefix="1" applyNumberFormat="1" applyFont="1" applyFill="1" applyBorder="1" applyAlignment="1">
      <alignment vertical="center"/>
    </xf>
    <xf numFmtId="179" fontId="18" fillId="0" borderId="10" xfId="5" quotePrefix="1" applyNumberFormat="1" applyFont="1" applyFill="1" applyBorder="1" applyAlignment="1">
      <alignment vertical="center"/>
    </xf>
    <xf numFmtId="0" fontId="18" fillId="0" borderId="7" xfId="5" quotePrefix="1" applyNumberFormat="1" applyFont="1" applyFill="1" applyBorder="1" applyAlignment="1">
      <alignment horizontal="center" vertical="center"/>
    </xf>
    <xf numFmtId="0" fontId="18" fillId="0" borderId="10" xfId="5" quotePrefix="1" applyNumberFormat="1" applyFont="1" applyFill="1" applyBorder="1" applyAlignment="1">
      <alignment horizontal="center" vertical="center"/>
    </xf>
    <xf numFmtId="0" fontId="18" fillId="0" borderId="37" xfId="5" applyNumberFormat="1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42" xfId="0" applyFont="1" applyFill="1" applyBorder="1" applyAlignment="1">
      <alignment horizontal="center" vertical="center"/>
    </xf>
    <xf numFmtId="0" fontId="18" fillId="0" borderId="43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/>
    </xf>
    <xf numFmtId="0" fontId="18" fillId="0" borderId="44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45" xfId="0" applyFont="1" applyFill="1" applyBorder="1" applyAlignment="1">
      <alignment horizontal="center" vertic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47" xfId="0" applyFont="1" applyFill="1" applyBorder="1" applyAlignment="1">
      <alignment horizontal="center" vertical="center"/>
    </xf>
    <xf numFmtId="0" fontId="18" fillId="0" borderId="48" xfId="0" applyFont="1" applyFill="1" applyBorder="1" applyAlignment="1">
      <alignment horizontal="center" vertical="center"/>
    </xf>
    <xf numFmtId="0" fontId="18" fillId="0" borderId="49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51" xfId="0" quotePrefix="1" applyFont="1" applyFill="1" applyBorder="1" applyAlignment="1">
      <alignment horizontal="center" vertical="center"/>
    </xf>
    <xf numFmtId="0" fontId="18" fillId="0" borderId="5" xfId="0" quotePrefix="1" applyFont="1" applyFill="1" applyBorder="1" applyAlignment="1">
      <alignment horizontal="center" vertical="center"/>
    </xf>
    <xf numFmtId="0" fontId="18" fillId="0" borderId="48" xfId="0" quotePrefix="1" applyFont="1" applyFill="1" applyBorder="1" applyAlignment="1">
      <alignment horizontal="center" vertical="center"/>
    </xf>
    <xf numFmtId="0" fontId="18" fillId="0" borderId="52" xfId="0" applyFont="1" applyFill="1" applyBorder="1" applyAlignment="1">
      <alignment horizontal="center" vertical="center" wrapText="1"/>
    </xf>
    <xf numFmtId="0" fontId="18" fillId="0" borderId="51" xfId="0" applyFont="1" applyFill="1" applyBorder="1" applyAlignment="1">
      <alignment horizontal="center" vertical="center"/>
    </xf>
    <xf numFmtId="0" fontId="18" fillId="0" borderId="42" xfId="0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center" vertical="center" wrapText="1"/>
    </xf>
    <xf numFmtId="0" fontId="18" fillId="0" borderId="54" xfId="0" applyFont="1" applyFill="1" applyBorder="1" applyAlignment="1">
      <alignment horizontal="center" vertical="center"/>
    </xf>
    <xf numFmtId="0" fontId="18" fillId="0" borderId="55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2" xfId="5" quotePrefix="1" applyNumberFormat="1" applyFont="1" applyFill="1" applyBorder="1" applyAlignment="1">
      <alignment horizontal="center" vertical="center" wrapText="1"/>
    </xf>
    <xf numFmtId="0" fontId="18" fillId="0" borderId="5" xfId="5" quotePrefix="1" applyNumberFormat="1" applyFont="1" applyFill="1" applyBorder="1" applyAlignment="1">
      <alignment horizontal="center" vertical="center" wrapText="1"/>
    </xf>
    <xf numFmtId="0" fontId="18" fillId="0" borderId="8" xfId="5" quotePrefix="1" applyNumberFormat="1" applyFont="1" applyFill="1" applyBorder="1" applyAlignment="1">
      <alignment horizontal="center" vertical="center" wrapText="1"/>
    </xf>
    <xf numFmtId="177" fontId="18" fillId="0" borderId="4" xfId="5" applyNumberFormat="1" applyFont="1" applyFill="1" applyBorder="1" applyAlignment="1">
      <alignment vertical="center" wrapText="1"/>
    </xf>
    <xf numFmtId="177" fontId="18" fillId="0" borderId="7" xfId="5" applyNumberFormat="1" applyFont="1" applyFill="1" applyBorder="1" applyAlignment="1">
      <alignment vertical="center" wrapText="1"/>
    </xf>
    <xf numFmtId="177" fontId="18" fillId="0" borderId="10" xfId="5" applyNumberFormat="1" applyFont="1" applyFill="1" applyBorder="1" applyAlignment="1">
      <alignment vertical="center" wrapText="1"/>
    </xf>
    <xf numFmtId="0" fontId="18" fillId="0" borderId="4" xfId="5" applyFont="1" applyFill="1" applyBorder="1" applyAlignment="1" applyProtection="1">
      <alignment horizontal="center" vertical="center" wrapText="1"/>
      <protection locked="0"/>
    </xf>
    <xf numFmtId="180" fontId="18" fillId="0" borderId="4" xfId="18" applyNumberFormat="1" applyFont="1" applyFill="1" applyBorder="1" applyAlignment="1">
      <alignment horizontal="center" vertical="center"/>
    </xf>
    <xf numFmtId="179" fontId="18" fillId="0" borderId="1" xfId="5" applyNumberFormat="1" applyFont="1" applyFill="1" applyBorder="1" applyAlignment="1">
      <alignment horizontal="right" vertical="center"/>
    </xf>
    <xf numFmtId="0" fontId="18" fillId="0" borderId="7" xfId="5" applyFont="1" applyFill="1" applyBorder="1" applyAlignment="1" applyProtection="1">
      <alignment horizontal="center" vertical="center" wrapText="1"/>
      <protection locked="0"/>
    </xf>
    <xf numFmtId="180" fontId="18" fillId="0" borderId="7" xfId="18" applyNumberFormat="1" applyFont="1" applyFill="1" applyBorder="1" applyAlignment="1">
      <alignment horizontal="center" vertical="center"/>
    </xf>
    <xf numFmtId="0" fontId="18" fillId="0" borderId="10" xfId="5" applyFont="1" applyFill="1" applyBorder="1" applyAlignment="1" applyProtection="1">
      <alignment horizontal="center" vertical="center" wrapText="1"/>
      <protection locked="0"/>
    </xf>
    <xf numFmtId="180" fontId="18" fillId="0" borderId="10" xfId="18" applyNumberFormat="1" applyFont="1" applyFill="1" applyBorder="1" applyAlignment="1">
      <alignment horizontal="center" vertical="center"/>
    </xf>
    <xf numFmtId="177" fontId="18" fillId="0" borderId="4" xfId="5" applyNumberFormat="1" applyFont="1" applyFill="1" applyBorder="1" applyAlignment="1" applyProtection="1">
      <alignment horizontal="center" vertical="center" wrapText="1"/>
      <protection locked="0"/>
    </xf>
    <xf numFmtId="177" fontId="18" fillId="0" borderId="1" xfId="5" applyNumberFormat="1" applyFont="1" applyFill="1" applyBorder="1" applyAlignment="1">
      <alignment horizontal="center" vertical="center"/>
    </xf>
    <xf numFmtId="177" fontId="18" fillId="0" borderId="7" xfId="5" applyNumberFormat="1" applyFont="1" applyFill="1" applyBorder="1" applyAlignment="1" applyProtection="1">
      <alignment horizontal="center" vertical="center" wrapText="1"/>
      <protection locked="0"/>
    </xf>
    <xf numFmtId="177" fontId="18" fillId="0" borderId="10" xfId="5" applyNumberFormat="1" applyFont="1" applyFill="1" applyBorder="1" applyAlignment="1" applyProtection="1">
      <alignment horizontal="center" vertical="center" wrapText="1"/>
      <protection locked="0"/>
    </xf>
    <xf numFmtId="177" fontId="18" fillId="0" borderId="1" xfId="5" applyNumberFormat="1" applyFont="1" applyFill="1" applyBorder="1" applyAlignment="1">
      <alignment horizontal="center" vertical="center" wrapText="1"/>
    </xf>
    <xf numFmtId="183" fontId="18" fillId="0" borderId="4" xfId="18" applyNumberFormat="1" applyFont="1" applyFill="1" applyBorder="1" applyAlignment="1">
      <alignment horizontal="center" vertical="center" wrapText="1"/>
    </xf>
    <xf numFmtId="183" fontId="18" fillId="0" borderId="7" xfId="18" applyNumberFormat="1" applyFont="1" applyFill="1" applyBorder="1" applyAlignment="1">
      <alignment horizontal="center" vertical="center" wrapText="1"/>
    </xf>
    <xf numFmtId="183" fontId="18" fillId="0" borderId="10" xfId="18" applyNumberFormat="1" applyFont="1" applyFill="1" applyBorder="1" applyAlignment="1">
      <alignment horizontal="center" vertical="center" wrapText="1"/>
    </xf>
    <xf numFmtId="179" fontId="18" fillId="0" borderId="1" xfId="0" applyNumberFormat="1" applyFont="1" applyFill="1" applyBorder="1" applyAlignment="1" applyProtection="1">
      <alignment vertical="center"/>
      <protection locked="0"/>
    </xf>
    <xf numFmtId="177" fontId="18" fillId="0" borderId="7" xfId="5" applyNumberFormat="1" applyFont="1" applyFill="1" applyBorder="1" applyAlignment="1">
      <alignment vertical="center" wrapText="1"/>
    </xf>
    <xf numFmtId="177" fontId="18" fillId="0" borderId="4" xfId="5" applyNumberFormat="1" applyFont="1" applyFill="1" applyBorder="1" applyAlignment="1">
      <alignment vertical="center"/>
    </xf>
    <xf numFmtId="177" fontId="18" fillId="0" borderId="7" xfId="5" applyNumberFormat="1" applyFont="1" applyFill="1" applyBorder="1" applyAlignment="1">
      <alignment vertical="center"/>
    </xf>
    <xf numFmtId="177" fontId="18" fillId="0" borderId="10" xfId="5" applyNumberFormat="1" applyFont="1" applyFill="1" applyBorder="1" applyAlignment="1">
      <alignment vertical="center"/>
    </xf>
    <xf numFmtId="0" fontId="18" fillId="0" borderId="4" xfId="28" applyNumberFormat="1" applyFont="1" applyFill="1" applyBorder="1" applyAlignment="1">
      <alignment horizontal="center" vertical="center" wrapText="1"/>
    </xf>
    <xf numFmtId="49" fontId="18" fillId="0" borderId="4" xfId="28" applyNumberFormat="1" applyFont="1" applyFill="1" applyBorder="1" applyAlignment="1">
      <alignment horizontal="center" vertical="center" wrapText="1"/>
    </xf>
    <xf numFmtId="0" fontId="18" fillId="0" borderId="3" xfId="28" applyNumberFormat="1" applyFont="1" applyFill="1" applyBorder="1" applyAlignment="1">
      <alignment horizontal="center" vertical="center" wrapText="1"/>
    </xf>
    <xf numFmtId="0" fontId="18" fillId="0" borderId="7" xfId="28" applyNumberFormat="1" applyFont="1" applyFill="1" applyBorder="1" applyAlignment="1">
      <alignment horizontal="center" vertical="center" wrapText="1"/>
    </xf>
    <xf numFmtId="49" fontId="18" fillId="0" borderId="7" xfId="28" applyNumberFormat="1" applyFont="1" applyFill="1" applyBorder="1" applyAlignment="1">
      <alignment horizontal="center" vertical="center" wrapText="1"/>
    </xf>
    <xf numFmtId="0" fontId="18" fillId="0" borderId="6" xfId="28" applyNumberFormat="1" applyFont="1" applyFill="1" applyBorder="1" applyAlignment="1">
      <alignment horizontal="center" vertical="center" wrapText="1"/>
    </xf>
    <xf numFmtId="0" fontId="18" fillId="0" borderId="10" xfId="28" applyNumberFormat="1" applyFont="1" applyFill="1" applyBorder="1" applyAlignment="1">
      <alignment horizontal="center" vertical="center" wrapText="1"/>
    </xf>
    <xf numFmtId="49" fontId="18" fillId="0" borderId="10" xfId="28" applyNumberFormat="1" applyFont="1" applyFill="1" applyBorder="1" applyAlignment="1">
      <alignment horizontal="center" vertical="center" wrapText="1"/>
    </xf>
    <xf numFmtId="0" fontId="18" fillId="0" borderId="9" xfId="28" applyNumberFormat="1" applyFont="1" applyFill="1" applyBorder="1" applyAlignment="1">
      <alignment horizontal="center" vertical="center" wrapText="1"/>
    </xf>
    <xf numFmtId="177" fontId="18" fillId="0" borderId="4" xfId="18" applyNumberFormat="1" applyFont="1" applyFill="1" applyBorder="1" applyAlignment="1">
      <alignment vertical="center"/>
    </xf>
    <xf numFmtId="179" fontId="18" fillId="0" borderId="4" xfId="18" applyNumberFormat="1" applyFont="1" applyFill="1" applyBorder="1" applyAlignment="1">
      <alignment vertical="center" shrinkToFit="1"/>
    </xf>
    <xf numFmtId="179" fontId="18" fillId="0" borderId="7" xfId="18" applyNumberFormat="1" applyFont="1" applyFill="1" applyBorder="1" applyAlignment="1">
      <alignment vertical="center" shrinkToFit="1"/>
    </xf>
    <xf numFmtId="179" fontId="18" fillId="0" borderId="10" xfId="18" applyNumberFormat="1" applyFont="1" applyFill="1" applyBorder="1" applyAlignment="1">
      <alignment vertical="center" shrinkToFit="1"/>
    </xf>
    <xf numFmtId="177" fontId="18" fillId="0" borderId="2" xfId="5" applyNumberFormat="1" applyFont="1" applyFill="1" applyBorder="1" applyAlignment="1">
      <alignment horizontal="center" vertical="center"/>
    </xf>
    <xf numFmtId="192" fontId="18" fillId="0" borderId="4" xfId="5" applyNumberFormat="1" applyFont="1" applyFill="1" applyBorder="1" applyAlignment="1">
      <alignment horizontal="center" vertical="center"/>
    </xf>
    <xf numFmtId="0" fontId="18" fillId="0" borderId="6" xfId="5" applyNumberFormat="1" applyFont="1" applyFill="1" applyBorder="1" applyAlignment="1">
      <alignment horizontal="center" vertical="center"/>
    </xf>
    <xf numFmtId="0" fontId="18" fillId="0" borderId="56" xfId="5" applyNumberFormat="1" applyFont="1" applyFill="1" applyBorder="1" applyAlignment="1">
      <alignment horizontal="center" vertical="center"/>
    </xf>
    <xf numFmtId="177" fontId="18" fillId="0" borderId="5" xfId="5" applyNumberFormat="1" applyFont="1" applyFill="1" applyBorder="1" applyAlignment="1">
      <alignment horizontal="center" vertical="center"/>
    </xf>
    <xf numFmtId="192" fontId="18" fillId="0" borderId="7" xfId="5" applyNumberFormat="1" applyFont="1" applyFill="1" applyBorder="1" applyAlignment="1">
      <alignment horizontal="center" vertical="center"/>
    </xf>
    <xf numFmtId="192" fontId="18" fillId="0" borderId="10" xfId="5" applyNumberFormat="1" applyFont="1" applyFill="1" applyBorder="1" applyAlignment="1">
      <alignment horizontal="center" vertical="center"/>
    </xf>
    <xf numFmtId="177" fontId="18" fillId="0" borderId="1" xfId="5" applyNumberFormat="1" applyFont="1" applyFill="1" applyBorder="1" applyAlignment="1">
      <alignment horizontal="left" vertical="center" wrapText="1"/>
    </xf>
    <xf numFmtId="49" fontId="18" fillId="0" borderId="4" xfId="5" applyNumberFormat="1" applyFont="1" applyFill="1" applyBorder="1" applyAlignment="1">
      <alignment horizontal="center" vertical="center" wrapText="1"/>
    </xf>
    <xf numFmtId="49" fontId="18" fillId="0" borderId="7" xfId="5" applyNumberFormat="1" applyFont="1" applyFill="1" applyBorder="1" applyAlignment="1">
      <alignment horizontal="center" vertical="center" wrapText="1"/>
    </xf>
    <xf numFmtId="49" fontId="18" fillId="0" borderId="10" xfId="5" applyNumberFormat="1" applyFont="1" applyFill="1" applyBorder="1" applyAlignment="1">
      <alignment horizontal="center" vertical="center" wrapText="1"/>
    </xf>
    <xf numFmtId="49" fontId="18" fillId="0" borderId="1" xfId="5" applyNumberFormat="1" applyFont="1" applyFill="1" applyBorder="1" applyAlignment="1">
      <alignment horizontal="center" vertical="center" wrapText="1"/>
    </xf>
    <xf numFmtId="179" fontId="27" fillId="0" borderId="10" xfId="5" applyNumberFormat="1" applyFont="1" applyFill="1" applyBorder="1" applyAlignment="1">
      <alignment vertical="center"/>
    </xf>
    <xf numFmtId="179" fontId="27" fillId="0" borderId="1" xfId="5" applyNumberFormat="1" applyFont="1" applyFill="1" applyBorder="1" applyAlignment="1">
      <alignment vertical="center"/>
    </xf>
    <xf numFmtId="177" fontId="18" fillId="0" borderId="7" xfId="0" applyNumberFormat="1" applyFont="1" applyFill="1" applyBorder="1" applyAlignment="1">
      <alignment vertical="center" wrapText="1"/>
    </xf>
    <xf numFmtId="177" fontId="18" fillId="0" borderId="10" xfId="0" applyNumberFormat="1" applyFont="1" applyFill="1" applyBorder="1" applyAlignment="1">
      <alignment vertical="center" wrapText="1"/>
    </xf>
    <xf numFmtId="180" fontId="18" fillId="0" borderId="1" xfId="0" applyNumberFormat="1" applyFont="1" applyFill="1" applyBorder="1" applyAlignment="1">
      <alignment horizontal="center" vertical="center" wrapText="1"/>
    </xf>
    <xf numFmtId="179" fontId="18" fillId="0" borderId="1" xfId="18" applyNumberFormat="1" applyFont="1" applyFill="1" applyBorder="1" applyAlignment="1">
      <alignment vertical="center"/>
    </xf>
    <xf numFmtId="0" fontId="18" fillId="0" borderId="4" xfId="29" applyFont="1" applyFill="1" applyBorder="1" applyAlignment="1">
      <alignment horizontal="center" vertical="center" wrapText="1"/>
    </xf>
    <xf numFmtId="0" fontId="18" fillId="0" borderId="4" xfId="29" applyFont="1" applyFill="1" applyBorder="1" applyAlignment="1">
      <alignment horizontal="center" vertical="center"/>
    </xf>
    <xf numFmtId="0" fontId="18" fillId="0" borderId="7" xfId="29" applyFont="1" applyFill="1" applyBorder="1" applyAlignment="1">
      <alignment horizontal="center" vertical="center" wrapText="1"/>
    </xf>
    <xf numFmtId="0" fontId="18" fillId="0" borderId="10" xfId="29" applyFont="1" applyFill="1" applyBorder="1" applyAlignment="1">
      <alignment horizontal="center" vertical="center" wrapText="1"/>
    </xf>
    <xf numFmtId="0" fontId="18" fillId="0" borderId="1" xfId="29" applyFont="1" applyFill="1" applyBorder="1" applyAlignment="1">
      <alignment horizontal="center" vertical="center" wrapText="1"/>
    </xf>
    <xf numFmtId="0" fontId="18" fillId="0" borderId="7" xfId="29" applyFont="1" applyFill="1" applyBorder="1" applyAlignment="1">
      <alignment horizontal="center" vertical="center"/>
    </xf>
    <xf numFmtId="0" fontId="18" fillId="0" borderId="10" xfId="29" applyFont="1" applyFill="1" applyBorder="1" applyAlignment="1">
      <alignment horizontal="center" vertical="center"/>
    </xf>
    <xf numFmtId="180" fontId="18" fillId="0" borderId="4" xfId="0" applyNumberFormat="1" applyFont="1" applyFill="1" applyBorder="1" applyAlignment="1">
      <alignment horizontal="center" vertical="center" wrapText="1"/>
    </xf>
    <xf numFmtId="180" fontId="18" fillId="0" borderId="7" xfId="0" applyNumberFormat="1" applyFont="1" applyFill="1" applyBorder="1" applyAlignment="1">
      <alignment horizontal="center" vertical="center" wrapText="1"/>
    </xf>
    <xf numFmtId="180" fontId="18" fillId="0" borderId="10" xfId="0" applyNumberFormat="1" applyFont="1" applyFill="1" applyBorder="1" applyAlignment="1">
      <alignment horizontal="center" vertical="center" wrapText="1"/>
    </xf>
    <xf numFmtId="177" fontId="18" fillId="0" borderId="1" xfId="0" quotePrefix="1" applyNumberFormat="1" applyFont="1" applyFill="1" applyBorder="1" applyAlignment="1">
      <alignment horizontal="center" vertical="center" wrapText="1"/>
    </xf>
    <xf numFmtId="177" fontId="18" fillId="0" borderId="4" xfId="0" applyNumberFormat="1" applyFont="1" applyFill="1" applyBorder="1" applyAlignment="1">
      <alignment horizontal="center" vertical="center"/>
    </xf>
    <xf numFmtId="177" fontId="18" fillId="0" borderId="1" xfId="0" applyNumberFormat="1" applyFont="1" applyFill="1" applyBorder="1" applyAlignment="1">
      <alignment horizontal="center" vertical="center"/>
    </xf>
    <xf numFmtId="177" fontId="18" fillId="0" borderId="4" xfId="14" applyNumberFormat="1" applyFont="1" applyFill="1" applyBorder="1" applyAlignment="1">
      <alignment horizontal="center" vertical="center" wrapText="1"/>
    </xf>
    <xf numFmtId="192" fontId="18" fillId="0" borderId="1" xfId="5" applyNumberFormat="1" applyFont="1" applyFill="1" applyBorder="1" applyAlignment="1">
      <alignment horizontal="center" vertical="center" wrapText="1"/>
    </xf>
    <xf numFmtId="177" fontId="18" fillId="0" borderId="1" xfId="14" applyNumberFormat="1" applyFont="1" applyFill="1" applyBorder="1" applyAlignment="1">
      <alignment horizontal="center" vertical="center" wrapText="1"/>
    </xf>
    <xf numFmtId="177" fontId="18" fillId="0" borderId="1" xfId="14" applyNumberFormat="1" applyFont="1" applyFill="1" applyBorder="1" applyAlignment="1">
      <alignment horizontal="center" vertical="center"/>
    </xf>
    <xf numFmtId="177" fontId="18" fillId="0" borderId="7" xfId="14" applyNumberFormat="1" applyFont="1" applyFill="1" applyBorder="1" applyAlignment="1">
      <alignment horizontal="center" vertical="center" wrapText="1"/>
    </xf>
    <xf numFmtId="177" fontId="18" fillId="0" borderId="10" xfId="14" applyNumberFormat="1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177" fontId="18" fillId="0" borderId="8" xfId="5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79" fontId="0" fillId="0" borderId="0" xfId="0" applyNumberFormat="1" applyAlignment="1">
      <alignment vertical="center"/>
    </xf>
  </cellXfs>
  <cellStyles count="212">
    <cellStyle name="(표준)" xfId="30"/>
    <cellStyle name="40% - 강조색1 2" xfId="31"/>
    <cellStyle name="40% - 강조색6 2" xfId="32"/>
    <cellStyle name="AeE­ [0]_INQUIRY ¿μ¾÷AßAø " xfId="33"/>
    <cellStyle name="AeE­_INQUIRY ¿μ¾÷AßAø " xfId="34"/>
    <cellStyle name="ALIGNMENT" xfId="35"/>
    <cellStyle name="AÞ¸¶ [0]_INQUIRY ¿μ¾÷AßAø " xfId="36"/>
    <cellStyle name="AÞ¸¶_INQUIRY ¿μ¾÷AßAø " xfId="37"/>
    <cellStyle name="C￥AØ_¿μ¾÷CoE² " xfId="38"/>
    <cellStyle name="Comma [0]_ SG&amp;A Bridge " xfId="39"/>
    <cellStyle name="comma zerodec" xfId="40"/>
    <cellStyle name="comma zerodec 2" xfId="41"/>
    <cellStyle name="comma zerodec 2 2" xfId="42"/>
    <cellStyle name="Comma_ SG&amp;A Bridge " xfId="43"/>
    <cellStyle name="Currency [0]_ SG&amp;A Bridge " xfId="44"/>
    <cellStyle name="Currency_ SG&amp;A Bridge " xfId="45"/>
    <cellStyle name="Currency1" xfId="46"/>
    <cellStyle name="Currency1 2" xfId="47"/>
    <cellStyle name="Currency1 2 2" xfId="48"/>
    <cellStyle name="Dollar (zero dec)" xfId="49"/>
    <cellStyle name="Dollar (zero dec) 2" xfId="50"/>
    <cellStyle name="Dollar (zero dec) 2 2" xfId="51"/>
    <cellStyle name="Grey" xfId="52"/>
    <cellStyle name="Header1" xfId="53"/>
    <cellStyle name="Header2" xfId="54"/>
    <cellStyle name="Input [yellow]" xfId="55"/>
    <cellStyle name="Milliers [0]_Arabian Spec" xfId="56"/>
    <cellStyle name="Milliers_Arabian Spec" xfId="57"/>
    <cellStyle name="Mon?aire [0]_Arabian Spec" xfId="58"/>
    <cellStyle name="Mon?aire_Arabian Spec" xfId="59"/>
    <cellStyle name="Normal - Style1" xfId="60"/>
    <cellStyle name="Normal_ SG&amp;A Bridge " xfId="61"/>
    <cellStyle name="Percent [2]" xfId="62"/>
    <cellStyle name="나쁨" xfId="2" builtinId="27"/>
    <cellStyle name="백분율 2" xfId="63"/>
    <cellStyle name="보통" xfId="3" builtinId="28"/>
    <cellStyle name="보통 2" xfId="64"/>
    <cellStyle name="뷭?_BOOKSHIP" xfId="65"/>
    <cellStyle name="쉼표 [0]" xfId="1" builtinId="6"/>
    <cellStyle name="쉼표 [0] 10" xfId="66"/>
    <cellStyle name="쉼표 [0] 11" xfId="67"/>
    <cellStyle name="쉼표 [0] 12" xfId="68"/>
    <cellStyle name="쉼표 [0] 12 2" xfId="18"/>
    <cellStyle name="쉼표 [0] 13" xfId="69"/>
    <cellStyle name="쉼표 [0] 14" xfId="70"/>
    <cellStyle name="쉼표 [0] 15" xfId="71"/>
    <cellStyle name="쉼표 [0] 16" xfId="72"/>
    <cellStyle name="쉼표 [0] 17" xfId="73"/>
    <cellStyle name="쉼표 [0] 18" xfId="74"/>
    <cellStyle name="쉼표 [0] 19" xfId="75"/>
    <cellStyle name="쉼표 [0] 2" xfId="6"/>
    <cellStyle name="쉼표 [0] 2 2" xfId="76"/>
    <cellStyle name="쉼표 [0] 2 2 2" xfId="77"/>
    <cellStyle name="쉼표 [0] 2 2 2 2" xfId="78"/>
    <cellStyle name="쉼표 [0] 2 2 2 2 2" xfId="8"/>
    <cellStyle name="쉼표 [0] 2 2 2 2 3" xfId="79"/>
    <cellStyle name="쉼표 [0] 2 3" xfId="80"/>
    <cellStyle name="쉼표 [0] 2 4" xfId="81"/>
    <cellStyle name="쉼표 [0] 20" xfId="82"/>
    <cellStyle name="쉼표 [0] 21" xfId="83"/>
    <cellStyle name="쉼표 [0] 22" xfId="84"/>
    <cellStyle name="쉼표 [0] 23" xfId="85"/>
    <cellStyle name="쉼표 [0] 24" xfId="86"/>
    <cellStyle name="쉼표 [0] 25" xfId="87"/>
    <cellStyle name="쉼표 [0] 26" xfId="88"/>
    <cellStyle name="쉼표 [0] 27" xfId="89"/>
    <cellStyle name="쉼표 [0] 28" xfId="90"/>
    <cellStyle name="쉼표 [0] 29" xfId="91"/>
    <cellStyle name="쉼표 [0] 3" xfId="92"/>
    <cellStyle name="쉼표 [0] 3 2" xfId="93"/>
    <cellStyle name="쉼표 [0] 3 2 2" xfId="94"/>
    <cellStyle name="쉼표 [0] 3 3" xfId="95"/>
    <cellStyle name="쉼표 [0] 3 4" xfId="96"/>
    <cellStyle name="쉼표 [0] 3 5" xfId="97"/>
    <cellStyle name="쉼표 [0] 3 5 2" xfId="98"/>
    <cellStyle name="쉼표 [0] 30" xfId="99"/>
    <cellStyle name="쉼표 [0] 31" xfId="100"/>
    <cellStyle name="쉼표 [0] 32" xfId="101"/>
    <cellStyle name="쉼표 [0] 33" xfId="102"/>
    <cellStyle name="쉼표 [0] 34" xfId="103"/>
    <cellStyle name="쉼표 [0] 35" xfId="104"/>
    <cellStyle name="쉼표 [0] 4" xfId="105"/>
    <cellStyle name="쉼표 [0] 4 2" xfId="106"/>
    <cellStyle name="쉼표 [0] 4 3" xfId="107"/>
    <cellStyle name="쉼표 [0] 4 4" xfId="108"/>
    <cellStyle name="쉼표 [0] 4 5" xfId="109"/>
    <cellStyle name="쉼표 [0] 5" xfId="110"/>
    <cellStyle name="쉼표 [0] 5 2" xfId="111"/>
    <cellStyle name="쉼표 [0] 6" xfId="112"/>
    <cellStyle name="쉼표 [0] 7" xfId="113"/>
    <cellStyle name="쉼표 [0] 7 2" xfId="16"/>
    <cellStyle name="쉼표 [0] 8" xfId="114"/>
    <cellStyle name="쉼표 [0] 8 2" xfId="24"/>
    <cellStyle name="쉼표 [0] 8 3" xfId="115"/>
    <cellStyle name="쉼표 [0] 9" xfId="116"/>
    <cellStyle name="쉼표 [0] 9 6 2" xfId="117"/>
    <cellStyle name="스타일 1" xfId="29"/>
    <cellStyle name="스타일 1 2" xfId="118"/>
    <cellStyle name="유1" xfId="119"/>
    <cellStyle name="자리수0" xfId="120"/>
    <cellStyle name="콤마 [0]_1202" xfId="121"/>
    <cellStyle name="콤마_1202" xfId="122"/>
    <cellStyle name="통화 [0] 2" xfId="123"/>
    <cellStyle name="통화 [0] 3" xfId="124"/>
    <cellStyle name="표준" xfId="0" builtinId="0"/>
    <cellStyle name="표준 10" xfId="26"/>
    <cellStyle name="표준 11" xfId="125"/>
    <cellStyle name="표준 11 2" xfId="126"/>
    <cellStyle name="표준 11 2 2" xfId="127"/>
    <cellStyle name="표준 11 2 2 2" xfId="128"/>
    <cellStyle name="표준 11 2 2 2 2" xfId="129"/>
    <cellStyle name="표준 12" xfId="130"/>
    <cellStyle name="표준 12 2" xfId="131"/>
    <cellStyle name="표준 12 3" xfId="132"/>
    <cellStyle name="표준 12 4" xfId="25"/>
    <cellStyle name="표준 12 6" xfId="133"/>
    <cellStyle name="표준 13" xfId="134"/>
    <cellStyle name="표준 13 2" xfId="135"/>
    <cellStyle name="표준 13 3" xfId="21"/>
    <cellStyle name="표준 13 4" xfId="22"/>
    <cellStyle name="표준 14" xfId="136"/>
    <cellStyle name="표준 14 2" xfId="23"/>
    <cellStyle name="표준 14 3" xfId="137"/>
    <cellStyle name="표준 15" xfId="138"/>
    <cellStyle name="표준 15 2" xfId="139"/>
    <cellStyle name="표준 15 3" xfId="140"/>
    <cellStyle name="표준 16" xfId="141"/>
    <cellStyle name="표준 16 2" xfId="142"/>
    <cellStyle name="표준 16 2 2" xfId="143"/>
    <cellStyle name="표준 17" xfId="144"/>
    <cellStyle name="표준 17 2" xfId="145"/>
    <cellStyle name="표준 18" xfId="146"/>
    <cellStyle name="표준 18 2" xfId="147"/>
    <cellStyle name="표준 18 3" xfId="148"/>
    <cellStyle name="표준 19" xfId="149"/>
    <cellStyle name="표준 19 2" xfId="150"/>
    <cellStyle name="표준 19 2 2" xfId="151"/>
    <cellStyle name="표준 19 3" xfId="152"/>
    <cellStyle name="표준 2" xfId="153"/>
    <cellStyle name="표준 2 2" xfId="19"/>
    <cellStyle name="표준 2 2 2" xfId="154"/>
    <cellStyle name="표준 2 2 2 2" xfId="155"/>
    <cellStyle name="표준 2 3" xfId="156"/>
    <cellStyle name="표준 2 3 2" xfId="157"/>
    <cellStyle name="표준 2 3 3" xfId="158"/>
    <cellStyle name="표준 2 4" xfId="159"/>
    <cellStyle name="표준 2 4 2" xfId="160"/>
    <cellStyle name="표준 20" xfId="161"/>
    <cellStyle name="표준 20 2" xfId="162"/>
    <cellStyle name="표준 21" xfId="163"/>
    <cellStyle name="표준 22" xfId="164"/>
    <cellStyle name="표준 22 2" xfId="9"/>
    <cellStyle name="표준 23" xfId="165"/>
    <cellStyle name="표준 25 2" xfId="166"/>
    <cellStyle name="표준 26" xfId="27"/>
    <cellStyle name="표준 27" xfId="167"/>
    <cellStyle name="표준 27 2" xfId="168"/>
    <cellStyle name="표준 28" xfId="169"/>
    <cellStyle name="표준 3" xfId="170"/>
    <cellStyle name="표준 3 2" xfId="171"/>
    <cellStyle name="표준 3 3" xfId="172"/>
    <cellStyle name="표준 3_(2007)사업장지정폐기물(최종)" xfId="173"/>
    <cellStyle name="표준 30" xfId="174"/>
    <cellStyle name="표준 31" xfId="175"/>
    <cellStyle name="표준 31 2" xfId="176"/>
    <cellStyle name="표준 31 3" xfId="177"/>
    <cellStyle name="표준 31 4" xfId="178"/>
    <cellStyle name="표준 33" xfId="179"/>
    <cellStyle name="표준 33 2" xfId="180"/>
    <cellStyle name="표준 33 3" xfId="181"/>
    <cellStyle name="표준 33 4" xfId="182"/>
    <cellStyle name="표준 34" xfId="183"/>
    <cellStyle name="표준 34 2" xfId="184"/>
    <cellStyle name="표준 34 3" xfId="185"/>
    <cellStyle name="표준 34 4" xfId="186"/>
    <cellStyle name="표준 35" xfId="187"/>
    <cellStyle name="표준 35 2" xfId="188"/>
    <cellStyle name="표준 35 3" xfId="189"/>
    <cellStyle name="표준 35 4" xfId="190"/>
    <cellStyle name="표준 4" xfId="191"/>
    <cellStyle name="표준 4 2" xfId="192"/>
    <cellStyle name="표준 42 2" xfId="193"/>
    <cellStyle name="표준 43 2" xfId="194"/>
    <cellStyle name="표준 44 2" xfId="195"/>
    <cellStyle name="표준 46 2" xfId="196"/>
    <cellStyle name="표준 47 2" xfId="197"/>
    <cellStyle name="표준 48 2" xfId="198"/>
    <cellStyle name="표준 5" xfId="199"/>
    <cellStyle name="표준 5 2" xfId="200"/>
    <cellStyle name="표준 5 3" xfId="201"/>
    <cellStyle name="표준 52" xfId="20"/>
    <cellStyle name="표준 6" xfId="202"/>
    <cellStyle name="표준 6 2" xfId="203"/>
    <cellStyle name="표준 7" xfId="204"/>
    <cellStyle name="표준 7 2" xfId="205"/>
    <cellStyle name="표준 8" xfId="206"/>
    <cellStyle name="표준 8 2" xfId="207"/>
    <cellStyle name="표준 9" xfId="208"/>
    <cellStyle name="표준 9 2" xfId="209"/>
    <cellStyle name="표준 9 2 2" xfId="210"/>
    <cellStyle name="표준_2007(최종) 2" xfId="15"/>
    <cellStyle name="표준_2008년 실적(1) 2" xfId="14"/>
    <cellStyle name="표준_2008년기준_전국" xfId="7"/>
    <cellStyle name="표준_2008년기준_전국폐기물발생및처리현황_서식" xfId="5"/>
    <cellStyle name="표준_2008년기준_전국폐기물발생및처리현황_서식 2" xfId="11"/>
    <cellStyle name="표준_2008년기준_전국폐기물발생및처리현황_서식 2 2" xfId="4"/>
    <cellStyle name="표준_2008년기준_전국폐기물발생및처리현황_서식 2 3" xfId="10"/>
    <cellStyle name="표준_2008년기준_전국폐기물발생및처리현황_서식_전국폐기물발생및처리현황(2009)" xfId="13"/>
    <cellStyle name="표준_Sheet1" xfId="12"/>
    <cellStyle name="표준_서식8-가" xfId="28"/>
    <cellStyle name="표준_폐기물처리실적보고서" xfId="17"/>
    <cellStyle name="하이퍼링크 2" xfId="2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5219</xdr:row>
      <xdr:rowOff>17781</xdr:rowOff>
    </xdr:from>
    <xdr:to>
      <xdr:col>1</xdr:col>
      <xdr:colOff>31750</xdr:colOff>
      <xdr:row>5219</xdr:row>
      <xdr:rowOff>63500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V="1">
          <a:off x="428625" y="1093811631"/>
          <a:ext cx="31750" cy="45719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lnSpc>
              <a:spcPts val="1400"/>
            </a:lnSpc>
            <a:defRPr sz="1000"/>
          </a:pPr>
          <a:r>
            <a:rPr lang="ko-KR" altLang="en-US" sz="1200" b="1" i="0" u="none" strike="noStrike" baseline="0">
              <a:solidFill>
                <a:srgbClr val="0000FF"/>
              </a:solidFill>
              <a:latin typeface="돋움"/>
              <a:ea typeface="돋움"/>
            </a:rPr>
            <a:t> </a:t>
          </a:r>
        </a:p>
        <a:p>
          <a:pPr algn="l" rtl="0">
            <a:lnSpc>
              <a:spcPts val="1400"/>
            </a:lnSpc>
            <a:defRPr sz="1000"/>
          </a:pPr>
          <a:r>
            <a:rPr lang="en-US" altLang="ko-KR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&lt;</a:t>
          </a:r>
          <a:r>
            <a:rPr lang="ko-KR" altLang="en-US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작성요령</a:t>
          </a:r>
          <a:r>
            <a:rPr lang="en-US" altLang="ko-KR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&gt;- </a:t>
          </a:r>
          <a:r>
            <a:rPr lang="ko-KR" altLang="en-US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작성요령 책자 </a:t>
          </a:r>
          <a:r>
            <a:rPr lang="en-US" altLang="ko-KR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p.47 </a:t>
          </a:r>
          <a:r>
            <a:rPr lang="ko-KR" altLang="en-US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참고</a:t>
          </a:r>
        </a:p>
        <a:p>
          <a:pPr algn="l" rtl="0">
            <a:lnSpc>
              <a:spcPts val="1400"/>
            </a:lnSpc>
            <a:defRPr sz="1000"/>
          </a:pPr>
          <a:endParaRPr lang="ko-KR" altLang="en-US" sz="1200" b="1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r>
            <a:rPr lang="ko-KR" altLang="en-US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◦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장비 종류 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: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폐기물 관리법 시행규칙 제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28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조제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6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항 관련 시행규칙 별표 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7.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폐기물처리업의 시설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·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장비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·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기술능력의 기준에 의거 장비 종류 변경</a:t>
          </a:r>
        </a:p>
        <a:p>
          <a:pPr algn="l" rtl="0">
            <a:lnSpc>
              <a:spcPts val="1400"/>
            </a:lnSpc>
            <a:defRPr sz="1000"/>
          </a:pPr>
          <a:endParaRPr lang="ko-KR" altLang="en-US" sz="1200" b="1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◦ 수집운반업을 가지고 있는 업체를 기재</a:t>
          </a:r>
        </a:p>
        <a:p>
          <a:pPr algn="l" rtl="0">
            <a:lnSpc>
              <a:spcPts val="1400"/>
            </a:lnSpc>
            <a:defRPr sz="1000"/>
          </a:pPr>
          <a:endParaRPr lang="ko-KR" altLang="en-US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◦ 대상폐기물 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: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수집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·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운반의 대상 폐기물별로서 아래와 같이 구분하여 기재함</a:t>
          </a:r>
        </a:p>
        <a:p>
          <a:pPr algn="l" rtl="0">
            <a:lnSpc>
              <a:spcPts val="1400"/>
            </a:lnSpc>
            <a:defRPr sz="1000"/>
          </a:pP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   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-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가정생활 및 사업장생활폐기물 수집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·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운반 ⇒ 생활</a:t>
          </a:r>
        </a:p>
        <a:p>
          <a:pPr algn="l" rtl="0">
            <a:lnSpc>
              <a:spcPts val="1400"/>
            </a:lnSpc>
            <a:defRPr sz="1000"/>
          </a:pP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   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-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사업장배출시설계폐기물 수집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·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운반 ⇒ 사업장</a:t>
          </a:r>
        </a:p>
        <a:p>
          <a:pPr algn="l" rtl="0">
            <a:lnSpc>
              <a:spcPts val="1400"/>
            </a:lnSpc>
            <a:defRPr sz="1000"/>
          </a:pP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   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-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생활 및 사업장배출시설계 수집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·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운반 ⇒ 생활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/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사업장</a:t>
          </a:r>
        </a:p>
        <a:p>
          <a:pPr algn="l" rtl="0">
            <a:lnSpc>
              <a:spcPts val="1400"/>
            </a:lnSpc>
            <a:defRPr sz="1000"/>
          </a:pPr>
          <a:endParaRPr lang="ko-KR" altLang="en-US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◦ 차량종류와 용도별로 구분하여 기재</a:t>
          </a:r>
          <a:endParaRPr lang="en-US" altLang="ko-KR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endParaRPr lang="en-US" altLang="ko-KR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marL="0" marR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ko-KR" altLang="en-US" sz="1200" b="0" i="0" baseline="0">
              <a:latin typeface="돋움" pitchFamily="50" charset="-127"/>
              <a:ea typeface="돋움" pitchFamily="50" charset="-127"/>
              <a:cs typeface="+mn-cs"/>
            </a:rPr>
            <a:t>◦ 관할 시군구의 등록 및 관리번호 기재</a:t>
          </a:r>
          <a:endParaRPr lang="en-US" sz="1200" b="0" i="0" baseline="0">
            <a:latin typeface="돋움" pitchFamily="50" charset="-127"/>
            <a:ea typeface="돋움" pitchFamily="50" charset="-127"/>
            <a:cs typeface="+mn-cs"/>
          </a:endParaRPr>
        </a:p>
        <a:p>
          <a:pPr algn="l" rtl="0">
            <a:lnSpc>
              <a:spcPts val="1400"/>
            </a:lnSpc>
            <a:defRPr sz="1000"/>
          </a:pPr>
          <a:endParaRPr lang="ko-KR" altLang="en-US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endParaRPr lang="ko-KR" altLang="en-US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r>
            <a:rPr lang="en-US" altLang="ko-KR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&lt;</a:t>
          </a:r>
          <a:r>
            <a:rPr lang="ko-KR" altLang="en-US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수치 표기</a:t>
          </a:r>
          <a:r>
            <a:rPr lang="en-US" altLang="ko-KR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&gt;</a:t>
          </a:r>
          <a:endParaRPr lang="en-US" altLang="ko-KR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500"/>
            </a:lnSpc>
            <a:defRPr sz="1000"/>
          </a:pP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◦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정수로 입력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(##)</a:t>
          </a:r>
        </a:p>
        <a:p>
          <a:pPr algn="l" rtl="0">
            <a:lnSpc>
              <a:spcPts val="1400"/>
            </a:lnSpc>
            <a:defRPr sz="1000"/>
          </a:pPr>
          <a:endParaRPr lang="en-US" altLang="ko-KR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500"/>
            </a:lnSpc>
            <a:defRPr sz="1000"/>
          </a:pPr>
          <a:r>
            <a:rPr lang="en-US" altLang="ko-KR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&lt;</a:t>
          </a:r>
          <a:r>
            <a:rPr lang="ko-KR" altLang="en-US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검토 사항</a:t>
          </a:r>
          <a:r>
            <a:rPr lang="en-US" altLang="ko-KR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&gt;</a:t>
          </a:r>
          <a:endParaRPr lang="en-US" altLang="ko-KR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◦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수집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·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운반 차량 또는 중장비 수에 비해서 수집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·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운반량 과도 기재 여부</a:t>
          </a:r>
        </a:p>
        <a:p>
          <a:pPr algn="l" rtl="0">
            <a:lnSpc>
              <a:spcPts val="1500"/>
            </a:lnSpc>
            <a:defRPr sz="1000"/>
          </a:pPr>
          <a:endParaRPr lang="ko-KR" altLang="en-US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r>
            <a:rPr lang="en-US" altLang="ko-KR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&lt;</a:t>
          </a:r>
          <a:r>
            <a:rPr lang="ko-KR" altLang="en-US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작성 오류 예</a:t>
          </a:r>
          <a:r>
            <a:rPr lang="en-US" altLang="ko-KR" sz="1200" b="1" i="0" u="none" strike="noStrike" baseline="0">
              <a:solidFill>
                <a:srgbClr val="000000"/>
              </a:solidFill>
              <a:latin typeface="돋움"/>
              <a:ea typeface="돋움"/>
            </a:rPr>
            <a:t>&gt;</a:t>
          </a:r>
          <a:endParaRPr lang="en-US" altLang="ko-KR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500"/>
            </a:lnSpc>
            <a:defRPr sz="1000"/>
          </a:pP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◦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용도별 차량 보유 수 누락 또는 오류기입</a:t>
          </a:r>
        </a:p>
        <a:p>
          <a:pPr algn="l" rtl="0">
            <a:lnSpc>
              <a:spcPts val="1400"/>
            </a:lnSpc>
            <a:defRPr sz="1000"/>
          </a:pP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◦ 합산 오류</a:t>
          </a:r>
        </a:p>
        <a:p>
          <a:pPr algn="l" rtl="0">
            <a:lnSpc>
              <a:spcPts val="1500"/>
            </a:lnSpc>
            <a:defRPr sz="1000"/>
          </a:pP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◦ 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2015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년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 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수집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·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운반량에 “실적없음” 등으로 기입 → 수치 입력 부분이므로 “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0”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으로 기입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(</a:t>
          </a:r>
          <a:r>
            <a:rPr lang="ko-KR" altLang="en-US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메모삽입으로 실적없음 표기</a:t>
          </a:r>
          <a:r>
            <a:rPr lang="en-US" altLang="ko-KR" sz="1200" b="0" i="0" u="none" strike="noStrike" baseline="0">
              <a:solidFill>
                <a:srgbClr val="000000"/>
              </a:solidFill>
              <a:latin typeface="돋움"/>
              <a:ea typeface="돋움"/>
            </a:rPr>
            <a:t>)</a:t>
          </a:r>
          <a:endParaRPr lang="ko-KR" altLang="en-US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  <a:p>
          <a:pPr algn="l" rtl="0">
            <a:lnSpc>
              <a:spcPts val="1400"/>
            </a:lnSpc>
            <a:defRPr sz="1000"/>
          </a:pPr>
          <a:endParaRPr lang="ko-KR" altLang="en-US" sz="1200" b="0" i="0" u="none" strike="noStrike" baseline="0">
            <a:solidFill>
              <a:srgbClr val="000000"/>
            </a:solidFill>
            <a:latin typeface="돋움"/>
            <a:ea typeface="돋움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45208;&#46972;&#51109;&#53552;\Desktop\04_02_2016_&#51204;&#44397;_&#49884;&#44400;&#44396;%20&#54788;&#548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가"/>
      <sheetName val="2가+나"/>
      <sheetName val="2가"/>
      <sheetName val="2나"/>
      <sheetName val="2다"/>
      <sheetName val="2라"/>
      <sheetName val="3가+나"/>
      <sheetName val="3가"/>
      <sheetName val="3나"/>
      <sheetName val="3다"/>
      <sheetName val="3라"/>
      <sheetName val="4가"/>
      <sheetName val="4나"/>
      <sheetName val="5가"/>
      <sheetName val="5나"/>
      <sheetName val="6가"/>
      <sheetName val="6나"/>
      <sheetName val="6다"/>
      <sheetName val="7가"/>
      <sheetName val="7나"/>
      <sheetName val="8가"/>
      <sheetName val="8나"/>
      <sheetName val="8다"/>
      <sheetName val="8라"/>
      <sheetName val="8마"/>
      <sheetName val="8바"/>
      <sheetName val="8사"/>
      <sheetName val="8아"/>
      <sheetName val="9가"/>
      <sheetName val="9나"/>
      <sheetName val="부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G14838"/>
  <sheetViews>
    <sheetView tabSelected="1" view="pageBreakPreview" zoomScale="87" zoomScaleNormal="75" zoomScaleSheetLayoutView="87" workbookViewId="0">
      <pane xSplit="4" ySplit="6" topLeftCell="E7" activePane="bottomRight" state="frozen"/>
      <selection activeCell="G19" sqref="G19"/>
      <selection pane="topRight" activeCell="G19" sqref="G19"/>
      <selection pane="bottomLeft" activeCell="G19" sqref="G19"/>
      <selection pane="bottomRight" activeCell="A3" sqref="A3"/>
    </sheetView>
  </sheetViews>
  <sheetFormatPr defaultRowHeight="16.5"/>
  <cols>
    <col min="1" max="1" width="5.625" customWidth="1"/>
    <col min="2" max="2" width="10.75" customWidth="1"/>
    <col min="3" max="3" width="15.375" customWidth="1"/>
    <col min="4" max="4" width="19.625" style="930" customWidth="1"/>
    <col min="5" max="5" width="23.5" customWidth="1"/>
    <col min="6" max="6" width="15.875" customWidth="1"/>
    <col min="7" max="7" width="47.5" customWidth="1"/>
    <col min="8" max="8" width="17.625" customWidth="1"/>
    <col min="9" max="9" width="14.625" customWidth="1"/>
    <col min="10" max="10" width="6.875" style="931" customWidth="1"/>
    <col min="11" max="11" width="20" customWidth="1"/>
    <col min="12" max="12" width="9.5" style="932" customWidth="1"/>
    <col min="13" max="24" width="9.125" style="932" customWidth="1"/>
  </cols>
  <sheetData>
    <row r="1" spans="1:24" ht="27">
      <c r="A1" s="1" t="s">
        <v>0</v>
      </c>
      <c r="B1" s="2"/>
      <c r="C1" s="3"/>
      <c r="D1" s="4"/>
      <c r="E1" s="5"/>
      <c r="F1" s="3"/>
      <c r="G1" s="3"/>
      <c r="H1" s="3"/>
      <c r="I1" s="6"/>
      <c r="J1" s="7"/>
      <c r="K1" s="8"/>
      <c r="L1" s="7"/>
      <c r="M1" s="9"/>
      <c r="N1" s="7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24" ht="25.5">
      <c r="A2" s="11" t="s">
        <v>1</v>
      </c>
      <c r="B2" s="12"/>
      <c r="C2" s="13"/>
      <c r="D2" s="14"/>
      <c r="E2" s="15"/>
      <c r="F2" s="13"/>
      <c r="G2" s="13"/>
      <c r="H2" s="13"/>
      <c r="I2" s="16"/>
      <c r="J2" s="7"/>
      <c r="K2" s="17"/>
      <c r="L2" s="7"/>
      <c r="M2" s="9"/>
      <c r="N2" s="7"/>
      <c r="O2" s="10"/>
      <c r="P2" s="10"/>
      <c r="Q2" s="10"/>
      <c r="R2" s="10"/>
      <c r="S2" s="10"/>
      <c r="T2" s="10"/>
      <c r="U2" s="10"/>
      <c r="V2" s="10"/>
      <c r="W2" s="10"/>
      <c r="X2" s="10"/>
    </row>
    <row r="3" spans="1:24">
      <c r="A3" s="12"/>
      <c r="B3" s="12"/>
      <c r="C3" s="13"/>
      <c r="D3" s="14"/>
      <c r="E3" s="15"/>
      <c r="F3" s="13"/>
      <c r="G3" s="13"/>
      <c r="H3" s="13"/>
      <c r="I3" s="16"/>
      <c r="J3" s="7"/>
      <c r="K3" s="17"/>
      <c r="L3" s="7"/>
      <c r="M3" s="9"/>
      <c r="N3" s="7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>
      <c r="A4" s="18" t="s">
        <v>2</v>
      </c>
      <c r="B4" s="18"/>
      <c r="C4" s="18" t="s">
        <v>3</v>
      </c>
      <c r="D4" s="19" t="s">
        <v>4</v>
      </c>
      <c r="E4" s="18" t="s">
        <v>5</v>
      </c>
      <c r="F4" s="18" t="s">
        <v>6</v>
      </c>
      <c r="G4" s="18" t="s">
        <v>7</v>
      </c>
      <c r="H4" s="18" t="s">
        <v>8</v>
      </c>
      <c r="I4" s="18" t="s">
        <v>9</v>
      </c>
      <c r="J4" s="20" t="s">
        <v>10</v>
      </c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1:24">
      <c r="A5" s="18" t="s">
        <v>11</v>
      </c>
      <c r="B5" s="18" t="s">
        <v>12</v>
      </c>
      <c r="C5" s="18"/>
      <c r="D5" s="19"/>
      <c r="E5" s="18"/>
      <c r="F5" s="18"/>
      <c r="G5" s="18"/>
      <c r="H5" s="18"/>
      <c r="I5" s="18"/>
      <c r="J5" s="20" t="s">
        <v>13</v>
      </c>
      <c r="K5" s="20"/>
      <c r="L5" s="20"/>
      <c r="M5" s="21" t="s">
        <v>14</v>
      </c>
      <c r="N5" s="21" t="s">
        <v>15</v>
      </c>
      <c r="O5" s="21" t="s">
        <v>16</v>
      </c>
      <c r="P5" s="21" t="s">
        <v>17</v>
      </c>
      <c r="Q5" s="21" t="s">
        <v>18</v>
      </c>
      <c r="R5" s="21" t="s">
        <v>19</v>
      </c>
      <c r="S5" s="21" t="s">
        <v>20</v>
      </c>
      <c r="T5" s="21" t="s">
        <v>21</v>
      </c>
      <c r="U5" s="21" t="s">
        <v>22</v>
      </c>
      <c r="V5" s="21" t="s">
        <v>23</v>
      </c>
      <c r="W5" s="21" t="s">
        <v>24</v>
      </c>
      <c r="X5" s="21" t="s">
        <v>25</v>
      </c>
    </row>
    <row r="6" spans="1:24">
      <c r="A6" s="18"/>
      <c r="B6" s="18"/>
      <c r="C6" s="18"/>
      <c r="D6" s="19"/>
      <c r="E6" s="18"/>
      <c r="F6" s="18"/>
      <c r="G6" s="18"/>
      <c r="H6" s="18"/>
      <c r="I6" s="18"/>
      <c r="J6" s="20"/>
      <c r="K6" s="20"/>
      <c r="L6" s="20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4" s="32" customFormat="1">
      <c r="A7" s="22" t="s">
        <v>26</v>
      </c>
      <c r="B7" s="23" t="s">
        <v>27</v>
      </c>
      <c r="C7" s="22"/>
      <c r="D7" s="24">
        <f>SUMIF(B11:B14838,"소계",D11:D14838)</f>
        <v>4698</v>
      </c>
      <c r="E7" s="25"/>
      <c r="F7" s="25"/>
      <c r="G7" s="26" t="s">
        <v>28</v>
      </c>
      <c r="H7" s="27">
        <f>SUM(H8:H10)</f>
        <v>4698</v>
      </c>
      <c r="I7" s="28">
        <f>I11+I495+I1297+I1778+I2691+I2974+I3170+I3630+I3787+I7505+I8289+I9538+I10748+I11382+I12247+I13697+I14673</f>
        <v>48879466.396620005</v>
      </c>
      <c r="J7" s="29" t="s">
        <v>29</v>
      </c>
      <c r="K7" s="30" t="s">
        <v>30</v>
      </c>
      <c r="L7" s="31">
        <f>SUM(L8:L10)</f>
        <v>24325</v>
      </c>
      <c r="M7" s="31">
        <f t="shared" ref="M7:X7" si="0">SUM(M8:M10)</f>
        <v>2773</v>
      </c>
      <c r="N7" s="31">
        <f t="shared" si="0"/>
        <v>3458</v>
      </c>
      <c r="O7" s="31">
        <f t="shared" si="0"/>
        <v>3458</v>
      </c>
      <c r="P7" s="31">
        <f t="shared" si="0"/>
        <v>379</v>
      </c>
      <c r="Q7" s="31">
        <f t="shared" si="0"/>
        <v>0</v>
      </c>
      <c r="R7" s="31">
        <f t="shared" si="0"/>
        <v>418</v>
      </c>
      <c r="S7" s="31">
        <f t="shared" si="0"/>
        <v>3744</v>
      </c>
      <c r="T7" s="31">
        <f t="shared" si="0"/>
        <v>3701</v>
      </c>
      <c r="U7" s="31">
        <f t="shared" si="0"/>
        <v>1019</v>
      </c>
      <c r="V7" s="31">
        <f t="shared" si="0"/>
        <v>18</v>
      </c>
      <c r="W7" s="31">
        <f t="shared" si="0"/>
        <v>3354</v>
      </c>
      <c r="X7" s="31">
        <f t="shared" si="0"/>
        <v>2003</v>
      </c>
    </row>
    <row r="8" spans="1:24" s="32" customFormat="1">
      <c r="A8" s="33"/>
      <c r="B8" s="34"/>
      <c r="C8" s="33"/>
      <c r="D8" s="35"/>
      <c r="E8" s="36"/>
      <c r="F8" s="36"/>
      <c r="G8" s="26" t="s">
        <v>31</v>
      </c>
      <c r="H8" s="27">
        <f>COUNTIF(C15:C14838,"생활")</f>
        <v>1096</v>
      </c>
      <c r="I8" s="37"/>
      <c r="J8" s="38"/>
      <c r="K8" s="30" t="s">
        <v>32</v>
      </c>
      <c r="L8" s="31">
        <f>SUM(M8:X8)</f>
        <v>9085</v>
      </c>
      <c r="M8" s="31">
        <f>M12+M496+M1298+M1779+M2692+M2975+M3171+M3631+M3788+M7506+M8290+M9539+M10749+M11383+M12248+M13698+M14674</f>
        <v>1003</v>
      </c>
      <c r="N8" s="31">
        <f t="shared" ref="N8:X8" si="1">N12+N496+N1298+N1779+N2692+N2975+N3171+N3631+N3788+N7506+N8290+N9539+N10749+N11383+N12248+N13698+N14674</f>
        <v>2737</v>
      </c>
      <c r="O8" s="31">
        <f t="shared" si="1"/>
        <v>658</v>
      </c>
      <c r="P8" s="31">
        <f t="shared" si="1"/>
        <v>231</v>
      </c>
      <c r="Q8" s="31">
        <f t="shared" si="1"/>
        <v>0</v>
      </c>
      <c r="R8" s="31">
        <f t="shared" si="1"/>
        <v>46</v>
      </c>
      <c r="S8" s="31">
        <f t="shared" si="1"/>
        <v>1504</v>
      </c>
      <c r="T8" s="31">
        <f t="shared" si="1"/>
        <v>1362</v>
      </c>
      <c r="U8" s="31">
        <f t="shared" si="1"/>
        <v>92</v>
      </c>
      <c r="V8" s="31">
        <f t="shared" si="1"/>
        <v>9</v>
      </c>
      <c r="W8" s="31">
        <f t="shared" si="1"/>
        <v>560</v>
      </c>
      <c r="X8" s="31">
        <f t="shared" si="1"/>
        <v>883</v>
      </c>
    </row>
    <row r="9" spans="1:24" s="32" customFormat="1">
      <c r="A9" s="33"/>
      <c r="B9" s="34"/>
      <c r="C9" s="33"/>
      <c r="D9" s="35"/>
      <c r="E9" s="36"/>
      <c r="F9" s="36"/>
      <c r="G9" s="26" t="s">
        <v>33</v>
      </c>
      <c r="H9" s="27">
        <f>COUNTIF(C15:C14838,"사업장")</f>
        <v>3086</v>
      </c>
      <c r="I9" s="37"/>
      <c r="J9" s="38"/>
      <c r="K9" s="30" t="s">
        <v>34</v>
      </c>
      <c r="L9" s="31">
        <f>SUM(M9:X9)</f>
        <v>2267</v>
      </c>
      <c r="M9" s="31">
        <f t="shared" ref="M9:X10" si="2">M13+M497+M1299+M1780+M2693+M2976+M3172+M3632+M3789+M7507+M8291+M9540+M10750+M11384+M12249+M13699+M14675</f>
        <v>845</v>
      </c>
      <c r="N9" s="31">
        <f t="shared" si="2"/>
        <v>541</v>
      </c>
      <c r="O9" s="31">
        <f t="shared" si="2"/>
        <v>285</v>
      </c>
      <c r="P9" s="31">
        <f t="shared" si="2"/>
        <v>135</v>
      </c>
      <c r="Q9" s="31">
        <f t="shared" si="2"/>
        <v>0</v>
      </c>
      <c r="R9" s="31">
        <f t="shared" si="2"/>
        <v>116</v>
      </c>
      <c r="S9" s="31">
        <f t="shared" si="2"/>
        <v>124</v>
      </c>
      <c r="T9" s="31">
        <f t="shared" si="2"/>
        <v>77</v>
      </c>
      <c r="U9" s="31">
        <f t="shared" si="2"/>
        <v>6</v>
      </c>
      <c r="V9" s="31">
        <f t="shared" si="2"/>
        <v>1</v>
      </c>
      <c r="W9" s="31">
        <f t="shared" si="2"/>
        <v>18</v>
      </c>
      <c r="X9" s="31">
        <f t="shared" si="2"/>
        <v>119</v>
      </c>
    </row>
    <row r="10" spans="1:24" s="32" customFormat="1">
      <c r="A10" s="39"/>
      <c r="B10" s="40"/>
      <c r="C10" s="39"/>
      <c r="D10" s="41"/>
      <c r="E10" s="42"/>
      <c r="F10" s="42"/>
      <c r="G10" s="26" t="s">
        <v>35</v>
      </c>
      <c r="H10" s="27">
        <f>COUNTIF(C18:C14838,"생활/사업장")</f>
        <v>516</v>
      </c>
      <c r="I10" s="43"/>
      <c r="J10" s="44"/>
      <c r="K10" s="45" t="s">
        <v>36</v>
      </c>
      <c r="L10" s="31">
        <f>SUM(M10:X10)</f>
        <v>12973</v>
      </c>
      <c r="M10" s="31">
        <f t="shared" si="2"/>
        <v>925</v>
      </c>
      <c r="N10" s="31">
        <f t="shared" si="2"/>
        <v>180</v>
      </c>
      <c r="O10" s="31">
        <f t="shared" si="2"/>
        <v>2515</v>
      </c>
      <c r="P10" s="31">
        <f t="shared" si="2"/>
        <v>13</v>
      </c>
      <c r="Q10" s="31">
        <f t="shared" si="2"/>
        <v>0</v>
      </c>
      <c r="R10" s="31">
        <f t="shared" si="2"/>
        <v>256</v>
      </c>
      <c r="S10" s="31">
        <f t="shared" si="2"/>
        <v>2116</v>
      </c>
      <c r="T10" s="31">
        <f t="shared" si="2"/>
        <v>2262</v>
      </c>
      <c r="U10" s="31">
        <f t="shared" si="2"/>
        <v>921</v>
      </c>
      <c r="V10" s="31">
        <f t="shared" si="2"/>
        <v>8</v>
      </c>
      <c r="W10" s="31">
        <f t="shared" si="2"/>
        <v>2776</v>
      </c>
      <c r="X10" s="31">
        <f t="shared" si="2"/>
        <v>1001</v>
      </c>
    </row>
    <row r="11" spans="1:24">
      <c r="A11" s="46" t="s">
        <v>37</v>
      </c>
      <c r="B11" s="47" t="s">
        <v>38</v>
      </c>
      <c r="C11" s="47"/>
      <c r="D11" s="48">
        <f>D15+D27+D48+D69+D84+D99+D111+D129+D144+D159+D192+D207+D228+D240+D255+D276+D300+D315+D330+D357+D375+D402+D420+D453+D483</f>
        <v>133</v>
      </c>
      <c r="E11" s="49"/>
      <c r="F11" s="49"/>
      <c r="G11" s="49"/>
      <c r="H11" s="49"/>
      <c r="I11" s="50">
        <f>I15+I27+I48+I69+I84+I99+I111+I129+I144+I159+I192+I207+I228+I240+I255+I276+I300+I315+I330+I357+I375+I402+I420+I453+I483</f>
        <v>1966771.1459999999</v>
      </c>
      <c r="J11" s="51" t="s">
        <v>39</v>
      </c>
      <c r="K11" s="52" t="s">
        <v>40</v>
      </c>
      <c r="L11" s="53">
        <f>SUM(L12:L14)</f>
        <v>1640</v>
      </c>
      <c r="M11" s="53">
        <f>SUM(M12:M14)</f>
        <v>81</v>
      </c>
      <c r="N11" s="53">
        <f t="shared" ref="N11:X11" si="3">SUM(N12:N14)</f>
        <v>568</v>
      </c>
      <c r="O11" s="53">
        <f t="shared" si="3"/>
        <v>124</v>
      </c>
      <c r="P11" s="53">
        <f t="shared" si="3"/>
        <v>109</v>
      </c>
      <c r="Q11" s="53">
        <f t="shared" si="3"/>
        <v>0</v>
      </c>
      <c r="R11" s="53">
        <f t="shared" si="3"/>
        <v>8</v>
      </c>
      <c r="S11" s="53">
        <f t="shared" si="3"/>
        <v>267</v>
      </c>
      <c r="T11" s="53">
        <f t="shared" si="3"/>
        <v>189</v>
      </c>
      <c r="U11" s="53">
        <f t="shared" si="3"/>
        <v>14</v>
      </c>
      <c r="V11" s="53">
        <f t="shared" si="3"/>
        <v>4</v>
      </c>
      <c r="W11" s="53">
        <f t="shared" si="3"/>
        <v>142</v>
      </c>
      <c r="X11" s="53">
        <f t="shared" si="3"/>
        <v>134</v>
      </c>
    </row>
    <row r="12" spans="1:24">
      <c r="A12" s="54"/>
      <c r="B12" s="47"/>
      <c r="C12" s="47"/>
      <c r="D12" s="48"/>
      <c r="E12" s="47"/>
      <c r="F12" s="47"/>
      <c r="G12" s="47"/>
      <c r="H12" s="47"/>
      <c r="I12" s="50"/>
      <c r="J12" s="55"/>
      <c r="K12" s="52" t="s">
        <v>32</v>
      </c>
      <c r="L12" s="53">
        <f t="shared" ref="L12:L75" si="4">SUM(M12:X12)</f>
        <v>1164</v>
      </c>
      <c r="M12" s="53">
        <f>M15+M27+M48+M69+M84+M99+M111+M129+M144+M159+M192+M207+M228+M240+M255+M276+M300+M315+M330+M357+M375+M402+M420+M453+M483</f>
        <v>37</v>
      </c>
      <c r="N12" s="53">
        <f t="shared" ref="N12:X12" si="5">N15+N27+N48+N69+N84+N99+N111+N129+N144+N159+N192+N207+N228+N240+N255+N276+N300+N315+N330+N357+N375+N402+N420+N453+N483</f>
        <v>387</v>
      </c>
      <c r="O12" s="53">
        <f t="shared" si="5"/>
        <v>36</v>
      </c>
      <c r="P12" s="53">
        <f t="shared" si="5"/>
        <v>86</v>
      </c>
      <c r="Q12" s="53">
        <f t="shared" si="5"/>
        <v>0</v>
      </c>
      <c r="R12" s="53">
        <f t="shared" si="5"/>
        <v>4</v>
      </c>
      <c r="S12" s="53">
        <f t="shared" si="5"/>
        <v>222</v>
      </c>
      <c r="T12" s="53">
        <f t="shared" si="5"/>
        <v>153</v>
      </c>
      <c r="U12" s="53">
        <f t="shared" si="5"/>
        <v>11</v>
      </c>
      <c r="V12" s="53">
        <f t="shared" si="5"/>
        <v>4</v>
      </c>
      <c r="W12" s="53">
        <f t="shared" si="5"/>
        <v>99</v>
      </c>
      <c r="X12" s="53">
        <f t="shared" si="5"/>
        <v>125</v>
      </c>
    </row>
    <row r="13" spans="1:24">
      <c r="A13" s="54"/>
      <c r="B13" s="47"/>
      <c r="C13" s="47"/>
      <c r="D13" s="48"/>
      <c r="E13" s="47"/>
      <c r="F13" s="47"/>
      <c r="G13" s="47"/>
      <c r="H13" s="47"/>
      <c r="I13" s="50"/>
      <c r="J13" s="55"/>
      <c r="K13" s="52" t="s">
        <v>34</v>
      </c>
      <c r="L13" s="53">
        <f t="shared" si="4"/>
        <v>387</v>
      </c>
      <c r="M13" s="53">
        <f t="shared" ref="M13:X14" si="6">M16+M28+M49+M70+M85+M100+M112+M130+M145+M160+M193+M208+M229+M241+M256+M277+M301+M316+M331+M358+M376+M403+M421+M454+M484</f>
        <v>39</v>
      </c>
      <c r="N13" s="53">
        <f t="shared" si="6"/>
        <v>180</v>
      </c>
      <c r="O13" s="53">
        <f t="shared" si="6"/>
        <v>81</v>
      </c>
      <c r="P13" s="53">
        <f t="shared" si="6"/>
        <v>23</v>
      </c>
      <c r="Q13" s="53">
        <f t="shared" si="6"/>
        <v>0</v>
      </c>
      <c r="R13" s="53">
        <f t="shared" si="6"/>
        <v>4</v>
      </c>
      <c r="S13" s="53">
        <f t="shared" si="6"/>
        <v>22</v>
      </c>
      <c r="T13" s="53">
        <f t="shared" si="6"/>
        <v>18</v>
      </c>
      <c r="U13" s="53">
        <f t="shared" si="6"/>
        <v>1</v>
      </c>
      <c r="V13" s="53">
        <f t="shared" si="6"/>
        <v>0</v>
      </c>
      <c r="W13" s="53">
        <f t="shared" si="6"/>
        <v>13</v>
      </c>
      <c r="X13" s="53">
        <f t="shared" si="6"/>
        <v>6</v>
      </c>
    </row>
    <row r="14" spans="1:24">
      <c r="A14" s="54"/>
      <c r="B14" s="47"/>
      <c r="C14" s="47"/>
      <c r="D14" s="48"/>
      <c r="E14" s="47"/>
      <c r="F14" s="47"/>
      <c r="G14" s="47"/>
      <c r="H14" s="47"/>
      <c r="I14" s="50"/>
      <c r="J14" s="56"/>
      <c r="K14" s="57" t="s">
        <v>36</v>
      </c>
      <c r="L14" s="53">
        <f t="shared" si="4"/>
        <v>89</v>
      </c>
      <c r="M14" s="53">
        <f t="shared" si="6"/>
        <v>5</v>
      </c>
      <c r="N14" s="53">
        <f t="shared" si="6"/>
        <v>1</v>
      </c>
      <c r="O14" s="53">
        <f t="shared" si="6"/>
        <v>7</v>
      </c>
      <c r="P14" s="53">
        <f t="shared" si="6"/>
        <v>0</v>
      </c>
      <c r="Q14" s="53">
        <f t="shared" si="6"/>
        <v>0</v>
      </c>
      <c r="R14" s="53">
        <f t="shared" si="6"/>
        <v>0</v>
      </c>
      <c r="S14" s="53">
        <f t="shared" si="6"/>
        <v>23</v>
      </c>
      <c r="T14" s="53">
        <f t="shared" si="6"/>
        <v>18</v>
      </c>
      <c r="U14" s="53">
        <f t="shared" si="6"/>
        <v>2</v>
      </c>
      <c r="V14" s="53">
        <f t="shared" si="6"/>
        <v>0</v>
      </c>
      <c r="W14" s="53">
        <f t="shared" si="6"/>
        <v>30</v>
      </c>
      <c r="X14" s="53">
        <f t="shared" si="6"/>
        <v>3</v>
      </c>
    </row>
    <row r="15" spans="1:24">
      <c r="A15" s="54"/>
      <c r="B15" s="58" t="s">
        <v>41</v>
      </c>
      <c r="C15" s="59"/>
      <c r="D15" s="60">
        <f>COUNTA(D18:D26)</f>
        <v>3</v>
      </c>
      <c r="E15" s="59"/>
      <c r="F15" s="59"/>
      <c r="G15" s="59"/>
      <c r="H15" s="59"/>
      <c r="I15" s="61">
        <f>SUM(I18:I26)</f>
        <v>44727</v>
      </c>
      <c r="J15" s="62" t="s">
        <v>39</v>
      </c>
      <c r="K15" s="52" t="s">
        <v>32</v>
      </c>
      <c r="L15" s="53">
        <f t="shared" si="4"/>
        <v>54</v>
      </c>
      <c r="M15" s="53">
        <f>M18+M21+M24</f>
        <v>7</v>
      </c>
      <c r="N15" s="53">
        <f t="shared" ref="N15:X15" si="7">N18+N21+N24</f>
        <v>18</v>
      </c>
      <c r="O15" s="53">
        <f t="shared" si="7"/>
        <v>0</v>
      </c>
      <c r="P15" s="53">
        <f t="shared" si="7"/>
        <v>29</v>
      </c>
      <c r="Q15" s="53">
        <f t="shared" si="7"/>
        <v>0</v>
      </c>
      <c r="R15" s="53">
        <f t="shared" si="7"/>
        <v>0</v>
      </c>
      <c r="S15" s="53">
        <f t="shared" si="7"/>
        <v>0</v>
      </c>
      <c r="T15" s="53">
        <f t="shared" si="7"/>
        <v>0</v>
      </c>
      <c r="U15" s="53">
        <f t="shared" si="7"/>
        <v>0</v>
      </c>
      <c r="V15" s="53">
        <f t="shared" si="7"/>
        <v>0</v>
      </c>
      <c r="W15" s="53">
        <f t="shared" si="7"/>
        <v>0</v>
      </c>
      <c r="X15" s="53">
        <f t="shared" si="7"/>
        <v>0</v>
      </c>
    </row>
    <row r="16" spans="1:24">
      <c r="A16" s="54"/>
      <c r="B16" s="63"/>
      <c r="C16" s="64"/>
      <c r="D16" s="65"/>
      <c r="E16" s="64"/>
      <c r="F16" s="64"/>
      <c r="G16" s="64"/>
      <c r="H16" s="64"/>
      <c r="I16" s="66"/>
      <c r="J16" s="67"/>
      <c r="K16" s="52" t="s">
        <v>34</v>
      </c>
      <c r="L16" s="53">
        <f t="shared" si="4"/>
        <v>27</v>
      </c>
      <c r="M16" s="53">
        <f t="shared" ref="M16:X17" si="8">M19+M22+M25</f>
        <v>0</v>
      </c>
      <c r="N16" s="53">
        <f t="shared" si="8"/>
        <v>9</v>
      </c>
      <c r="O16" s="53">
        <f t="shared" si="8"/>
        <v>6</v>
      </c>
      <c r="P16" s="53">
        <f t="shared" si="8"/>
        <v>12</v>
      </c>
      <c r="Q16" s="53">
        <f t="shared" si="8"/>
        <v>0</v>
      </c>
      <c r="R16" s="53">
        <f t="shared" si="8"/>
        <v>0</v>
      </c>
      <c r="S16" s="53">
        <f t="shared" si="8"/>
        <v>0</v>
      </c>
      <c r="T16" s="53">
        <f t="shared" si="8"/>
        <v>0</v>
      </c>
      <c r="U16" s="53">
        <f t="shared" si="8"/>
        <v>0</v>
      </c>
      <c r="V16" s="53">
        <f t="shared" si="8"/>
        <v>0</v>
      </c>
      <c r="W16" s="53">
        <f t="shared" si="8"/>
        <v>0</v>
      </c>
      <c r="X16" s="53">
        <f t="shared" si="8"/>
        <v>0</v>
      </c>
    </row>
    <row r="17" spans="1:24">
      <c r="A17" s="54"/>
      <c r="B17" s="68"/>
      <c r="C17" s="69"/>
      <c r="D17" s="70"/>
      <c r="E17" s="69"/>
      <c r="F17" s="69"/>
      <c r="G17" s="69"/>
      <c r="H17" s="69"/>
      <c r="I17" s="71"/>
      <c r="J17" s="72"/>
      <c r="K17" s="57" t="s">
        <v>36</v>
      </c>
      <c r="L17" s="53">
        <f t="shared" si="4"/>
        <v>0</v>
      </c>
      <c r="M17" s="53">
        <f t="shared" si="8"/>
        <v>0</v>
      </c>
      <c r="N17" s="53">
        <f t="shared" si="8"/>
        <v>0</v>
      </c>
      <c r="O17" s="53">
        <f t="shared" si="8"/>
        <v>0</v>
      </c>
      <c r="P17" s="53">
        <f t="shared" si="8"/>
        <v>0</v>
      </c>
      <c r="Q17" s="53">
        <f t="shared" si="8"/>
        <v>0</v>
      </c>
      <c r="R17" s="53">
        <f t="shared" si="8"/>
        <v>0</v>
      </c>
      <c r="S17" s="53">
        <f t="shared" si="8"/>
        <v>0</v>
      </c>
      <c r="T17" s="53">
        <f t="shared" si="8"/>
        <v>0</v>
      </c>
      <c r="U17" s="53">
        <f t="shared" si="8"/>
        <v>0</v>
      </c>
      <c r="V17" s="53">
        <f t="shared" si="8"/>
        <v>0</v>
      </c>
      <c r="W17" s="53">
        <f t="shared" si="8"/>
        <v>0</v>
      </c>
      <c r="X17" s="53">
        <f t="shared" si="8"/>
        <v>0</v>
      </c>
    </row>
    <row r="18" spans="1:24">
      <c r="A18" s="54"/>
      <c r="B18" s="46" t="s">
        <v>42</v>
      </c>
      <c r="C18" s="46" t="s">
        <v>31</v>
      </c>
      <c r="D18" s="58" t="s">
        <v>43</v>
      </c>
      <c r="E18" s="73" t="s">
        <v>44</v>
      </c>
      <c r="F18" s="46" t="s">
        <v>45</v>
      </c>
      <c r="G18" s="58" t="s">
        <v>46</v>
      </c>
      <c r="H18" s="58" t="s">
        <v>47</v>
      </c>
      <c r="I18" s="74">
        <v>14909</v>
      </c>
      <c r="J18" s="46" t="s">
        <v>48</v>
      </c>
      <c r="K18" s="75" t="s">
        <v>49</v>
      </c>
      <c r="L18" s="76">
        <f t="shared" si="4"/>
        <v>21</v>
      </c>
      <c r="M18" s="76">
        <v>3</v>
      </c>
      <c r="N18" s="76">
        <v>6</v>
      </c>
      <c r="O18" s="76"/>
      <c r="P18" s="76">
        <v>12</v>
      </c>
      <c r="Q18" s="76"/>
      <c r="R18" s="76"/>
      <c r="S18" s="76"/>
      <c r="T18" s="76"/>
      <c r="U18" s="76"/>
      <c r="V18" s="76"/>
      <c r="W18" s="76"/>
      <c r="X18" s="76"/>
    </row>
    <row r="19" spans="1:24">
      <c r="A19" s="54"/>
      <c r="B19" s="54"/>
      <c r="C19" s="54"/>
      <c r="D19" s="77"/>
      <c r="E19" s="78"/>
      <c r="F19" s="54"/>
      <c r="G19" s="77"/>
      <c r="H19" s="54"/>
      <c r="I19" s="79"/>
      <c r="J19" s="54"/>
      <c r="K19" s="75" t="s">
        <v>50</v>
      </c>
      <c r="L19" s="76">
        <f t="shared" si="4"/>
        <v>11</v>
      </c>
      <c r="M19" s="76"/>
      <c r="N19" s="76">
        <v>3</v>
      </c>
      <c r="O19" s="76">
        <v>2</v>
      </c>
      <c r="P19" s="76">
        <v>6</v>
      </c>
      <c r="Q19" s="76"/>
      <c r="R19" s="76"/>
      <c r="S19" s="76"/>
      <c r="T19" s="76"/>
      <c r="U19" s="76"/>
      <c r="V19" s="76"/>
      <c r="W19" s="76"/>
      <c r="X19" s="76"/>
    </row>
    <row r="20" spans="1:24">
      <c r="A20" s="54"/>
      <c r="B20" s="54"/>
      <c r="C20" s="80"/>
      <c r="D20" s="81"/>
      <c r="E20" s="82"/>
      <c r="F20" s="80"/>
      <c r="G20" s="81"/>
      <c r="H20" s="80"/>
      <c r="I20" s="83"/>
      <c r="J20" s="80"/>
      <c r="K20" s="84" t="s">
        <v>51</v>
      </c>
      <c r="L20" s="76">
        <f t="shared" si="4"/>
        <v>0</v>
      </c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</row>
    <row r="21" spans="1:24">
      <c r="A21" s="54"/>
      <c r="B21" s="54"/>
      <c r="C21" s="46" t="s">
        <v>31</v>
      </c>
      <c r="D21" s="58" t="s">
        <v>52</v>
      </c>
      <c r="E21" s="85" t="s">
        <v>53</v>
      </c>
      <c r="F21" s="46" t="s">
        <v>54</v>
      </c>
      <c r="G21" s="58" t="s">
        <v>55</v>
      </c>
      <c r="H21" s="58" t="s">
        <v>56</v>
      </c>
      <c r="I21" s="74">
        <v>14409</v>
      </c>
      <c r="J21" s="46" t="s">
        <v>48</v>
      </c>
      <c r="K21" s="75" t="s">
        <v>49</v>
      </c>
      <c r="L21" s="76">
        <f t="shared" si="4"/>
        <v>15</v>
      </c>
      <c r="M21" s="76">
        <v>2</v>
      </c>
      <c r="N21" s="76">
        <v>4</v>
      </c>
      <c r="O21" s="76"/>
      <c r="P21" s="76">
        <v>9</v>
      </c>
      <c r="Q21" s="76"/>
      <c r="R21" s="76"/>
      <c r="S21" s="76"/>
      <c r="T21" s="76"/>
      <c r="U21" s="76"/>
      <c r="V21" s="76"/>
      <c r="W21" s="76"/>
      <c r="X21" s="76"/>
    </row>
    <row r="22" spans="1:24">
      <c r="A22" s="54"/>
      <c r="B22" s="54"/>
      <c r="C22" s="54"/>
      <c r="D22" s="77"/>
      <c r="E22" s="86"/>
      <c r="F22" s="54"/>
      <c r="G22" s="77"/>
      <c r="H22" s="54"/>
      <c r="I22" s="79"/>
      <c r="J22" s="54"/>
      <c r="K22" s="75" t="s">
        <v>50</v>
      </c>
      <c r="L22" s="76">
        <f t="shared" si="4"/>
        <v>7</v>
      </c>
      <c r="M22" s="76"/>
      <c r="N22" s="76">
        <v>2</v>
      </c>
      <c r="O22" s="76">
        <v>2</v>
      </c>
      <c r="P22" s="76">
        <v>3</v>
      </c>
      <c r="Q22" s="76"/>
      <c r="R22" s="76"/>
      <c r="S22" s="76"/>
      <c r="T22" s="76"/>
      <c r="U22" s="76"/>
      <c r="V22" s="76"/>
      <c r="W22" s="76"/>
      <c r="X22" s="76"/>
    </row>
    <row r="23" spans="1:24">
      <c r="A23" s="54"/>
      <c r="B23" s="54"/>
      <c r="C23" s="80"/>
      <c r="D23" s="81"/>
      <c r="E23" s="87"/>
      <c r="F23" s="80"/>
      <c r="G23" s="81"/>
      <c r="H23" s="80"/>
      <c r="I23" s="83"/>
      <c r="J23" s="80"/>
      <c r="K23" s="84" t="s">
        <v>51</v>
      </c>
      <c r="L23" s="76">
        <f t="shared" si="4"/>
        <v>0</v>
      </c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</row>
    <row r="24" spans="1:24">
      <c r="A24" s="54"/>
      <c r="B24" s="54"/>
      <c r="C24" s="46" t="s">
        <v>31</v>
      </c>
      <c r="D24" s="58" t="s">
        <v>57</v>
      </c>
      <c r="E24" s="46" t="s">
        <v>58</v>
      </c>
      <c r="F24" s="46" t="s">
        <v>59</v>
      </c>
      <c r="G24" s="58" t="s">
        <v>60</v>
      </c>
      <c r="H24" s="58" t="s">
        <v>61</v>
      </c>
      <c r="I24" s="74">
        <v>15409</v>
      </c>
      <c r="J24" s="46" t="s">
        <v>48</v>
      </c>
      <c r="K24" s="75" t="s">
        <v>49</v>
      </c>
      <c r="L24" s="76">
        <f t="shared" si="4"/>
        <v>18</v>
      </c>
      <c r="M24" s="76">
        <v>2</v>
      </c>
      <c r="N24" s="76">
        <v>8</v>
      </c>
      <c r="O24" s="76"/>
      <c r="P24" s="76">
        <v>8</v>
      </c>
      <c r="Q24" s="76"/>
      <c r="R24" s="76"/>
      <c r="S24" s="76"/>
      <c r="T24" s="76"/>
      <c r="U24" s="76"/>
      <c r="V24" s="76"/>
      <c r="W24" s="76"/>
      <c r="X24" s="76"/>
    </row>
    <row r="25" spans="1:24">
      <c r="A25" s="54"/>
      <c r="B25" s="54"/>
      <c r="C25" s="54"/>
      <c r="D25" s="77"/>
      <c r="E25" s="54"/>
      <c r="F25" s="54"/>
      <c r="G25" s="77"/>
      <c r="H25" s="54"/>
      <c r="I25" s="79"/>
      <c r="J25" s="54"/>
      <c r="K25" s="75" t="s">
        <v>50</v>
      </c>
      <c r="L25" s="76">
        <f t="shared" si="4"/>
        <v>9</v>
      </c>
      <c r="M25" s="76"/>
      <c r="N25" s="76">
        <v>4</v>
      </c>
      <c r="O25" s="76">
        <v>2</v>
      </c>
      <c r="P25" s="76">
        <v>3</v>
      </c>
      <c r="Q25" s="76"/>
      <c r="R25" s="76"/>
      <c r="S25" s="76"/>
      <c r="T25" s="76"/>
      <c r="U25" s="76"/>
      <c r="V25" s="76"/>
      <c r="W25" s="76"/>
      <c r="X25" s="76"/>
    </row>
    <row r="26" spans="1:24">
      <c r="A26" s="54"/>
      <c r="B26" s="80"/>
      <c r="C26" s="80"/>
      <c r="D26" s="81"/>
      <c r="E26" s="80"/>
      <c r="F26" s="80"/>
      <c r="G26" s="81"/>
      <c r="H26" s="80"/>
      <c r="I26" s="83"/>
      <c r="J26" s="80"/>
      <c r="K26" s="84" t="s">
        <v>51</v>
      </c>
      <c r="L26" s="76">
        <f t="shared" si="4"/>
        <v>0</v>
      </c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</row>
    <row r="27" spans="1:24">
      <c r="A27" s="54"/>
      <c r="B27" s="58" t="s">
        <v>62</v>
      </c>
      <c r="C27" s="59"/>
      <c r="D27" s="60">
        <f>COUNTA(D30:D47)</f>
        <v>6</v>
      </c>
      <c r="E27" s="59"/>
      <c r="F27" s="59"/>
      <c r="G27" s="59"/>
      <c r="H27" s="59"/>
      <c r="I27" s="61">
        <f>SUM(I30:I47)</f>
        <v>94229</v>
      </c>
      <c r="J27" s="62" t="s">
        <v>39</v>
      </c>
      <c r="K27" s="52" t="s">
        <v>32</v>
      </c>
      <c r="L27" s="53">
        <f>SUM(M27:X27)</f>
        <v>55</v>
      </c>
      <c r="M27" s="53">
        <f>M30+M33+M36+M39+M42+M45</f>
        <v>1</v>
      </c>
      <c r="N27" s="53">
        <f t="shared" ref="N27:X27" si="9">N30+N33+N36+N39+N42+N45</f>
        <v>19</v>
      </c>
      <c r="O27" s="53">
        <f t="shared" si="9"/>
        <v>1</v>
      </c>
      <c r="P27" s="53">
        <f t="shared" si="9"/>
        <v>3</v>
      </c>
      <c r="Q27" s="53">
        <f t="shared" si="9"/>
        <v>0</v>
      </c>
      <c r="R27" s="53">
        <f t="shared" si="9"/>
        <v>0</v>
      </c>
      <c r="S27" s="53">
        <f t="shared" si="9"/>
        <v>3</v>
      </c>
      <c r="T27" s="53">
        <f t="shared" si="9"/>
        <v>17</v>
      </c>
      <c r="U27" s="53">
        <f t="shared" si="9"/>
        <v>0</v>
      </c>
      <c r="V27" s="53">
        <f t="shared" si="9"/>
        <v>0</v>
      </c>
      <c r="W27" s="53">
        <f t="shared" si="9"/>
        <v>4</v>
      </c>
      <c r="X27" s="53">
        <f t="shared" si="9"/>
        <v>7</v>
      </c>
    </row>
    <row r="28" spans="1:24">
      <c r="A28" s="54"/>
      <c r="B28" s="63"/>
      <c r="C28" s="64"/>
      <c r="D28" s="65"/>
      <c r="E28" s="64"/>
      <c r="F28" s="64"/>
      <c r="G28" s="64"/>
      <c r="H28" s="64"/>
      <c r="I28" s="66"/>
      <c r="J28" s="67"/>
      <c r="K28" s="52" t="s">
        <v>34</v>
      </c>
      <c r="L28" s="53">
        <f>SUM(M28:X28)</f>
        <v>17</v>
      </c>
      <c r="M28" s="53">
        <f t="shared" ref="M28:X29" si="10">M31+M34+M37+M40+M43+M46</f>
        <v>1</v>
      </c>
      <c r="N28" s="53">
        <f t="shared" si="10"/>
        <v>0</v>
      </c>
      <c r="O28" s="53">
        <f t="shared" si="10"/>
        <v>5</v>
      </c>
      <c r="P28" s="53">
        <f t="shared" si="10"/>
        <v>3</v>
      </c>
      <c r="Q28" s="53">
        <f t="shared" si="10"/>
        <v>0</v>
      </c>
      <c r="R28" s="53">
        <f t="shared" si="10"/>
        <v>0</v>
      </c>
      <c r="S28" s="53">
        <f t="shared" si="10"/>
        <v>2</v>
      </c>
      <c r="T28" s="53">
        <f t="shared" si="10"/>
        <v>6</v>
      </c>
      <c r="U28" s="53">
        <f t="shared" si="10"/>
        <v>0</v>
      </c>
      <c r="V28" s="53">
        <f t="shared" si="10"/>
        <v>0</v>
      </c>
      <c r="W28" s="53">
        <f t="shared" si="10"/>
        <v>0</v>
      </c>
      <c r="X28" s="53">
        <f t="shared" si="10"/>
        <v>0</v>
      </c>
    </row>
    <row r="29" spans="1:24">
      <c r="A29" s="54"/>
      <c r="B29" s="68"/>
      <c r="C29" s="69"/>
      <c r="D29" s="70"/>
      <c r="E29" s="69"/>
      <c r="F29" s="69"/>
      <c r="G29" s="69"/>
      <c r="H29" s="69"/>
      <c r="I29" s="71"/>
      <c r="J29" s="72"/>
      <c r="K29" s="57" t="s">
        <v>36</v>
      </c>
      <c r="L29" s="53">
        <f>SUM(M29:X29)</f>
        <v>0</v>
      </c>
      <c r="M29" s="53">
        <f t="shared" si="10"/>
        <v>0</v>
      </c>
      <c r="N29" s="53">
        <f t="shared" si="10"/>
        <v>0</v>
      </c>
      <c r="O29" s="53">
        <f t="shared" si="10"/>
        <v>0</v>
      </c>
      <c r="P29" s="53">
        <f t="shared" si="10"/>
        <v>0</v>
      </c>
      <c r="Q29" s="53">
        <f t="shared" si="10"/>
        <v>0</v>
      </c>
      <c r="R29" s="53">
        <f t="shared" si="10"/>
        <v>0</v>
      </c>
      <c r="S29" s="53">
        <f t="shared" si="10"/>
        <v>0</v>
      </c>
      <c r="T29" s="53">
        <f t="shared" si="10"/>
        <v>0</v>
      </c>
      <c r="U29" s="53">
        <f t="shared" si="10"/>
        <v>0</v>
      </c>
      <c r="V29" s="53">
        <f t="shared" si="10"/>
        <v>0</v>
      </c>
      <c r="W29" s="53">
        <f t="shared" si="10"/>
        <v>0</v>
      </c>
      <c r="X29" s="53">
        <f t="shared" si="10"/>
        <v>0</v>
      </c>
    </row>
    <row r="30" spans="1:24">
      <c r="A30" s="54"/>
      <c r="B30" s="46" t="s">
        <v>63</v>
      </c>
      <c r="C30" s="46" t="s">
        <v>35</v>
      </c>
      <c r="D30" s="58" t="s">
        <v>64</v>
      </c>
      <c r="E30" s="58" t="s">
        <v>65</v>
      </c>
      <c r="F30" s="46" t="s">
        <v>66</v>
      </c>
      <c r="G30" s="58" t="s">
        <v>67</v>
      </c>
      <c r="H30" s="46" t="s">
        <v>68</v>
      </c>
      <c r="I30" s="88">
        <v>10791</v>
      </c>
      <c r="J30" s="46" t="s">
        <v>48</v>
      </c>
      <c r="K30" s="75" t="s">
        <v>49</v>
      </c>
      <c r="L30" s="76">
        <f t="shared" si="4"/>
        <v>6</v>
      </c>
      <c r="M30" s="76"/>
      <c r="N30" s="76"/>
      <c r="O30" s="76"/>
      <c r="P30" s="76"/>
      <c r="Q30" s="76"/>
      <c r="R30" s="76"/>
      <c r="S30" s="76">
        <v>1</v>
      </c>
      <c r="T30" s="76">
        <v>2</v>
      </c>
      <c r="U30" s="76"/>
      <c r="V30" s="76"/>
      <c r="W30" s="76">
        <v>1</v>
      </c>
      <c r="X30" s="76">
        <v>2</v>
      </c>
    </row>
    <row r="31" spans="1:24">
      <c r="A31" s="54"/>
      <c r="B31" s="54"/>
      <c r="C31" s="54"/>
      <c r="D31" s="77"/>
      <c r="E31" s="54"/>
      <c r="F31" s="54"/>
      <c r="G31" s="77"/>
      <c r="H31" s="54"/>
      <c r="I31" s="89"/>
      <c r="J31" s="54"/>
      <c r="K31" s="75" t="s">
        <v>50</v>
      </c>
      <c r="L31" s="76">
        <f t="shared" si="4"/>
        <v>4</v>
      </c>
      <c r="M31" s="76"/>
      <c r="N31" s="76"/>
      <c r="O31" s="76"/>
      <c r="P31" s="76"/>
      <c r="Q31" s="76"/>
      <c r="R31" s="76"/>
      <c r="S31" s="76">
        <v>2</v>
      </c>
      <c r="T31" s="76">
        <v>2</v>
      </c>
      <c r="U31" s="76"/>
      <c r="V31" s="76"/>
      <c r="W31" s="76"/>
      <c r="X31" s="76"/>
    </row>
    <row r="32" spans="1:24">
      <c r="A32" s="54"/>
      <c r="B32" s="54"/>
      <c r="C32" s="80"/>
      <c r="D32" s="81"/>
      <c r="E32" s="80"/>
      <c r="F32" s="80"/>
      <c r="G32" s="81"/>
      <c r="H32" s="80"/>
      <c r="I32" s="90"/>
      <c r="J32" s="80"/>
      <c r="K32" s="84" t="s">
        <v>51</v>
      </c>
      <c r="L32" s="76">
        <f t="shared" si="4"/>
        <v>0</v>
      </c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</row>
    <row r="33" spans="1:24">
      <c r="A33" s="54"/>
      <c r="B33" s="54"/>
      <c r="C33" s="46" t="s">
        <v>35</v>
      </c>
      <c r="D33" s="58" t="s">
        <v>69</v>
      </c>
      <c r="E33" s="58" t="s">
        <v>65</v>
      </c>
      <c r="F33" s="46" t="s">
        <v>70</v>
      </c>
      <c r="G33" s="58" t="s">
        <v>71</v>
      </c>
      <c r="H33" s="46" t="s">
        <v>72</v>
      </c>
      <c r="I33" s="88">
        <v>9121</v>
      </c>
      <c r="J33" s="46" t="s">
        <v>48</v>
      </c>
      <c r="K33" s="75" t="s">
        <v>49</v>
      </c>
      <c r="L33" s="76">
        <f t="shared" si="4"/>
        <v>8</v>
      </c>
      <c r="M33" s="76"/>
      <c r="N33" s="76">
        <v>3</v>
      </c>
      <c r="O33" s="76"/>
      <c r="P33" s="76">
        <v>1</v>
      </c>
      <c r="Q33" s="76"/>
      <c r="R33" s="76"/>
      <c r="S33" s="76">
        <v>1</v>
      </c>
      <c r="T33" s="76">
        <v>3</v>
      </c>
      <c r="U33" s="76"/>
      <c r="V33" s="76"/>
      <c r="W33" s="76"/>
      <c r="X33" s="76"/>
    </row>
    <row r="34" spans="1:24">
      <c r="A34" s="54"/>
      <c r="B34" s="54"/>
      <c r="C34" s="54"/>
      <c r="D34" s="77"/>
      <c r="E34" s="54"/>
      <c r="F34" s="54"/>
      <c r="G34" s="77"/>
      <c r="H34" s="54"/>
      <c r="I34" s="89"/>
      <c r="J34" s="54"/>
      <c r="K34" s="75" t="s">
        <v>50</v>
      </c>
      <c r="L34" s="76">
        <f t="shared" si="4"/>
        <v>4</v>
      </c>
      <c r="M34" s="76"/>
      <c r="N34" s="76"/>
      <c r="O34" s="76"/>
      <c r="P34" s="76">
        <v>3</v>
      </c>
      <c r="Q34" s="76"/>
      <c r="R34" s="76"/>
      <c r="S34" s="76"/>
      <c r="T34" s="76">
        <v>1</v>
      </c>
      <c r="U34" s="76"/>
      <c r="V34" s="76"/>
      <c r="W34" s="76"/>
      <c r="X34" s="76"/>
    </row>
    <row r="35" spans="1:24">
      <c r="A35" s="54"/>
      <c r="B35" s="54"/>
      <c r="C35" s="80"/>
      <c r="D35" s="81"/>
      <c r="E35" s="80"/>
      <c r="F35" s="80"/>
      <c r="G35" s="81"/>
      <c r="H35" s="80"/>
      <c r="I35" s="90"/>
      <c r="J35" s="80"/>
      <c r="K35" s="84" t="s">
        <v>51</v>
      </c>
      <c r="L35" s="76">
        <f t="shared" si="4"/>
        <v>0</v>
      </c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</row>
    <row r="36" spans="1:24">
      <c r="A36" s="54"/>
      <c r="B36" s="54"/>
      <c r="C36" s="46" t="s">
        <v>35</v>
      </c>
      <c r="D36" s="58" t="s">
        <v>73</v>
      </c>
      <c r="E36" s="58" t="s">
        <v>65</v>
      </c>
      <c r="F36" s="91" t="s">
        <v>74</v>
      </c>
      <c r="G36" s="58" t="s">
        <v>75</v>
      </c>
      <c r="H36" s="46" t="s">
        <v>76</v>
      </c>
      <c r="I36" s="88">
        <v>16522</v>
      </c>
      <c r="J36" s="46" t="s">
        <v>48</v>
      </c>
      <c r="K36" s="75" t="s">
        <v>49</v>
      </c>
      <c r="L36" s="76">
        <f t="shared" si="4"/>
        <v>11</v>
      </c>
      <c r="M36" s="76"/>
      <c r="N36" s="76">
        <v>3</v>
      </c>
      <c r="O36" s="76">
        <v>1</v>
      </c>
      <c r="P36" s="76">
        <v>2</v>
      </c>
      <c r="Q36" s="76"/>
      <c r="R36" s="76"/>
      <c r="S36" s="76"/>
      <c r="T36" s="76">
        <v>1</v>
      </c>
      <c r="U36" s="76"/>
      <c r="V36" s="76"/>
      <c r="W36" s="76">
        <v>2</v>
      </c>
      <c r="X36" s="76">
        <v>2</v>
      </c>
    </row>
    <row r="37" spans="1:24">
      <c r="A37" s="54"/>
      <c r="B37" s="54"/>
      <c r="C37" s="54"/>
      <c r="D37" s="77"/>
      <c r="E37" s="54"/>
      <c r="F37" s="92"/>
      <c r="G37" s="77"/>
      <c r="H37" s="54"/>
      <c r="I37" s="89"/>
      <c r="J37" s="54"/>
      <c r="K37" s="75" t="s">
        <v>50</v>
      </c>
      <c r="L37" s="76">
        <f t="shared" si="4"/>
        <v>1</v>
      </c>
      <c r="M37" s="76"/>
      <c r="N37" s="76"/>
      <c r="O37" s="76"/>
      <c r="P37" s="76"/>
      <c r="Q37" s="76"/>
      <c r="R37" s="76"/>
      <c r="S37" s="76"/>
      <c r="T37" s="76">
        <v>1</v>
      </c>
      <c r="U37" s="76"/>
      <c r="V37" s="76"/>
      <c r="W37" s="76"/>
      <c r="X37" s="76"/>
    </row>
    <row r="38" spans="1:24">
      <c r="A38" s="54"/>
      <c r="B38" s="54"/>
      <c r="C38" s="80"/>
      <c r="D38" s="81"/>
      <c r="E38" s="80"/>
      <c r="F38" s="93"/>
      <c r="G38" s="81"/>
      <c r="H38" s="80"/>
      <c r="I38" s="90"/>
      <c r="J38" s="80"/>
      <c r="K38" s="84" t="s">
        <v>51</v>
      </c>
      <c r="L38" s="76">
        <f t="shared" si="4"/>
        <v>0</v>
      </c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</row>
    <row r="39" spans="1:24">
      <c r="A39" s="54"/>
      <c r="B39" s="54"/>
      <c r="C39" s="46" t="s">
        <v>35</v>
      </c>
      <c r="D39" s="58" t="s">
        <v>77</v>
      </c>
      <c r="E39" s="58" t="s">
        <v>65</v>
      </c>
      <c r="F39" s="46" t="s">
        <v>78</v>
      </c>
      <c r="G39" s="58" t="s">
        <v>79</v>
      </c>
      <c r="H39" s="46" t="s">
        <v>80</v>
      </c>
      <c r="I39" s="88">
        <v>17430</v>
      </c>
      <c r="J39" s="46" t="s">
        <v>48</v>
      </c>
      <c r="K39" s="75" t="s">
        <v>49</v>
      </c>
      <c r="L39" s="76">
        <f t="shared" si="4"/>
        <v>7</v>
      </c>
      <c r="M39" s="76"/>
      <c r="N39" s="76">
        <v>4</v>
      </c>
      <c r="O39" s="76"/>
      <c r="P39" s="76"/>
      <c r="Q39" s="76"/>
      <c r="R39" s="76"/>
      <c r="S39" s="76">
        <v>1</v>
      </c>
      <c r="T39" s="76">
        <v>2</v>
      </c>
      <c r="U39" s="76"/>
      <c r="V39" s="76"/>
      <c r="W39" s="76"/>
      <c r="X39" s="76"/>
    </row>
    <row r="40" spans="1:24">
      <c r="A40" s="54"/>
      <c r="B40" s="54"/>
      <c r="C40" s="54"/>
      <c r="D40" s="77"/>
      <c r="E40" s="54"/>
      <c r="F40" s="54"/>
      <c r="G40" s="77"/>
      <c r="H40" s="54"/>
      <c r="I40" s="89"/>
      <c r="J40" s="54"/>
      <c r="K40" s="75" t="s">
        <v>50</v>
      </c>
      <c r="L40" s="76">
        <f t="shared" si="4"/>
        <v>3</v>
      </c>
      <c r="M40" s="76"/>
      <c r="N40" s="76"/>
      <c r="O40" s="76">
        <v>1</v>
      </c>
      <c r="P40" s="76"/>
      <c r="Q40" s="76"/>
      <c r="R40" s="76"/>
      <c r="S40" s="76"/>
      <c r="T40" s="76">
        <v>2</v>
      </c>
      <c r="U40" s="76"/>
      <c r="V40" s="76"/>
      <c r="W40" s="76"/>
      <c r="X40" s="76"/>
    </row>
    <row r="41" spans="1:24">
      <c r="A41" s="54"/>
      <c r="B41" s="54"/>
      <c r="C41" s="80"/>
      <c r="D41" s="81"/>
      <c r="E41" s="80"/>
      <c r="F41" s="80"/>
      <c r="G41" s="81"/>
      <c r="H41" s="80"/>
      <c r="I41" s="90"/>
      <c r="J41" s="80"/>
      <c r="K41" s="84" t="s">
        <v>51</v>
      </c>
      <c r="L41" s="76">
        <f t="shared" si="4"/>
        <v>0</v>
      </c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</row>
    <row r="42" spans="1:24">
      <c r="A42" s="54"/>
      <c r="B42" s="54"/>
      <c r="C42" s="46" t="s">
        <v>35</v>
      </c>
      <c r="D42" s="58" t="s">
        <v>81</v>
      </c>
      <c r="E42" s="58" t="s">
        <v>65</v>
      </c>
      <c r="F42" s="46" t="s">
        <v>82</v>
      </c>
      <c r="G42" s="58" t="s">
        <v>83</v>
      </c>
      <c r="H42" s="46" t="s">
        <v>84</v>
      </c>
      <c r="I42" s="88">
        <v>19887</v>
      </c>
      <c r="J42" s="46" t="s">
        <v>48</v>
      </c>
      <c r="K42" s="75" t="s">
        <v>49</v>
      </c>
      <c r="L42" s="76">
        <f t="shared" si="4"/>
        <v>11</v>
      </c>
      <c r="M42" s="76">
        <v>1</v>
      </c>
      <c r="N42" s="76">
        <v>3</v>
      </c>
      <c r="O42" s="76"/>
      <c r="P42" s="76"/>
      <c r="Q42" s="76"/>
      <c r="R42" s="76"/>
      <c r="S42" s="76"/>
      <c r="T42" s="76">
        <v>7</v>
      </c>
      <c r="U42" s="76"/>
      <c r="V42" s="76"/>
      <c r="W42" s="76"/>
      <c r="X42" s="76"/>
    </row>
    <row r="43" spans="1:24">
      <c r="A43" s="54"/>
      <c r="B43" s="54"/>
      <c r="C43" s="54"/>
      <c r="D43" s="77"/>
      <c r="E43" s="54"/>
      <c r="F43" s="54"/>
      <c r="G43" s="77"/>
      <c r="H43" s="54"/>
      <c r="I43" s="89"/>
      <c r="J43" s="54"/>
      <c r="K43" s="75" t="s">
        <v>50</v>
      </c>
      <c r="L43" s="76">
        <f t="shared" si="4"/>
        <v>4</v>
      </c>
      <c r="M43" s="76">
        <v>1</v>
      </c>
      <c r="N43" s="76"/>
      <c r="O43" s="76">
        <v>3</v>
      </c>
      <c r="P43" s="76"/>
      <c r="Q43" s="76"/>
      <c r="R43" s="76"/>
      <c r="S43" s="76"/>
      <c r="T43" s="76"/>
      <c r="U43" s="76"/>
      <c r="V43" s="76"/>
      <c r="W43" s="76"/>
      <c r="X43" s="76"/>
    </row>
    <row r="44" spans="1:24">
      <c r="A44" s="54"/>
      <c r="B44" s="54"/>
      <c r="C44" s="80"/>
      <c r="D44" s="81"/>
      <c r="E44" s="80"/>
      <c r="F44" s="80"/>
      <c r="G44" s="81"/>
      <c r="H44" s="80"/>
      <c r="I44" s="90"/>
      <c r="J44" s="80"/>
      <c r="K44" s="84" t="s">
        <v>51</v>
      </c>
      <c r="L44" s="76">
        <f t="shared" si="4"/>
        <v>0</v>
      </c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</row>
    <row r="45" spans="1:24">
      <c r="A45" s="54"/>
      <c r="B45" s="54"/>
      <c r="C45" s="46" t="s">
        <v>35</v>
      </c>
      <c r="D45" s="58" t="s">
        <v>85</v>
      </c>
      <c r="E45" s="58" t="s">
        <v>65</v>
      </c>
      <c r="F45" s="46" t="s">
        <v>86</v>
      </c>
      <c r="G45" s="58" t="s">
        <v>87</v>
      </c>
      <c r="H45" s="46" t="s">
        <v>88</v>
      </c>
      <c r="I45" s="88">
        <v>20478</v>
      </c>
      <c r="J45" s="46" t="s">
        <v>48</v>
      </c>
      <c r="K45" s="75" t="s">
        <v>49</v>
      </c>
      <c r="L45" s="76">
        <f t="shared" si="4"/>
        <v>12</v>
      </c>
      <c r="M45" s="76"/>
      <c r="N45" s="76">
        <v>6</v>
      </c>
      <c r="O45" s="76"/>
      <c r="P45" s="76"/>
      <c r="Q45" s="76"/>
      <c r="R45" s="76"/>
      <c r="S45" s="76"/>
      <c r="T45" s="76">
        <v>2</v>
      </c>
      <c r="U45" s="76"/>
      <c r="V45" s="76"/>
      <c r="W45" s="76">
        <v>1</v>
      </c>
      <c r="X45" s="76">
        <v>3</v>
      </c>
    </row>
    <row r="46" spans="1:24">
      <c r="A46" s="54"/>
      <c r="B46" s="54"/>
      <c r="C46" s="54"/>
      <c r="D46" s="77"/>
      <c r="E46" s="54"/>
      <c r="F46" s="54"/>
      <c r="G46" s="77"/>
      <c r="H46" s="54"/>
      <c r="I46" s="89"/>
      <c r="J46" s="54"/>
      <c r="K46" s="75" t="s">
        <v>50</v>
      </c>
      <c r="L46" s="76">
        <f t="shared" si="4"/>
        <v>1</v>
      </c>
      <c r="M46" s="76"/>
      <c r="N46" s="76"/>
      <c r="O46" s="76">
        <v>1</v>
      </c>
      <c r="P46" s="76"/>
      <c r="Q46" s="76"/>
      <c r="R46" s="76"/>
      <c r="S46" s="76"/>
      <c r="T46" s="76"/>
      <c r="U46" s="76"/>
      <c r="V46" s="76"/>
      <c r="W46" s="76"/>
      <c r="X46" s="76"/>
    </row>
    <row r="47" spans="1:24">
      <c r="A47" s="54"/>
      <c r="B47" s="80"/>
      <c r="C47" s="80"/>
      <c r="D47" s="81"/>
      <c r="E47" s="80"/>
      <c r="F47" s="80"/>
      <c r="G47" s="81"/>
      <c r="H47" s="80"/>
      <c r="I47" s="90"/>
      <c r="J47" s="80"/>
      <c r="K47" s="84" t="s">
        <v>51</v>
      </c>
      <c r="L47" s="76">
        <f t="shared" si="4"/>
        <v>0</v>
      </c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</row>
    <row r="48" spans="1:24">
      <c r="A48" s="54"/>
      <c r="B48" s="58" t="s">
        <v>89</v>
      </c>
      <c r="C48" s="59"/>
      <c r="D48" s="60">
        <f>COUNTA(D51:D68)</f>
        <v>6</v>
      </c>
      <c r="E48" s="59"/>
      <c r="F48" s="59"/>
      <c r="G48" s="59"/>
      <c r="H48" s="59"/>
      <c r="I48" s="61">
        <f>SUM(I51:I68)</f>
        <v>34776</v>
      </c>
      <c r="J48" s="62" t="s">
        <v>39</v>
      </c>
      <c r="K48" s="52" t="s">
        <v>32</v>
      </c>
      <c r="L48" s="53">
        <f>SUM(M48:X48)</f>
        <v>50</v>
      </c>
      <c r="M48" s="53">
        <f>M51+M54+M57+M60+M63+M66</f>
        <v>0</v>
      </c>
      <c r="N48" s="53">
        <f t="shared" ref="N48:X48" si="11">N51+N54+N57+N60+N63+N66</f>
        <v>14</v>
      </c>
      <c r="O48" s="53">
        <f t="shared" si="11"/>
        <v>2</v>
      </c>
      <c r="P48" s="53">
        <f t="shared" si="11"/>
        <v>0</v>
      </c>
      <c r="Q48" s="53">
        <f t="shared" si="11"/>
        <v>0</v>
      </c>
      <c r="R48" s="53">
        <f t="shared" si="11"/>
        <v>0</v>
      </c>
      <c r="S48" s="53">
        <f t="shared" si="11"/>
        <v>24</v>
      </c>
      <c r="T48" s="53">
        <f t="shared" si="11"/>
        <v>7</v>
      </c>
      <c r="U48" s="53">
        <f t="shared" si="11"/>
        <v>0</v>
      </c>
      <c r="V48" s="53">
        <f t="shared" si="11"/>
        <v>0</v>
      </c>
      <c r="W48" s="53">
        <f t="shared" si="11"/>
        <v>0</v>
      </c>
      <c r="X48" s="53">
        <f t="shared" si="11"/>
        <v>3</v>
      </c>
    </row>
    <row r="49" spans="1:24">
      <c r="A49" s="54"/>
      <c r="B49" s="63"/>
      <c r="C49" s="64"/>
      <c r="D49" s="65"/>
      <c r="E49" s="64"/>
      <c r="F49" s="64"/>
      <c r="G49" s="64"/>
      <c r="H49" s="64"/>
      <c r="I49" s="66"/>
      <c r="J49" s="67"/>
      <c r="K49" s="52" t="s">
        <v>34</v>
      </c>
      <c r="L49" s="53">
        <f>SUM(M49:X49)</f>
        <v>15</v>
      </c>
      <c r="M49" s="53">
        <f t="shared" ref="M49:X50" si="12">M52+M55+M58+M61+M64+M67</f>
        <v>0</v>
      </c>
      <c r="N49" s="53">
        <f t="shared" si="12"/>
        <v>6</v>
      </c>
      <c r="O49" s="53">
        <f t="shared" si="12"/>
        <v>2</v>
      </c>
      <c r="P49" s="53">
        <f t="shared" si="12"/>
        <v>0</v>
      </c>
      <c r="Q49" s="53">
        <f t="shared" si="12"/>
        <v>0</v>
      </c>
      <c r="R49" s="53">
        <f t="shared" si="12"/>
        <v>0</v>
      </c>
      <c r="S49" s="53">
        <f t="shared" si="12"/>
        <v>6</v>
      </c>
      <c r="T49" s="53">
        <f t="shared" si="12"/>
        <v>1</v>
      </c>
      <c r="U49" s="53">
        <f t="shared" si="12"/>
        <v>0</v>
      </c>
      <c r="V49" s="53">
        <f t="shared" si="12"/>
        <v>0</v>
      </c>
      <c r="W49" s="53">
        <f t="shared" si="12"/>
        <v>0</v>
      </c>
      <c r="X49" s="53">
        <f t="shared" si="12"/>
        <v>0</v>
      </c>
    </row>
    <row r="50" spans="1:24">
      <c r="A50" s="54"/>
      <c r="B50" s="68"/>
      <c r="C50" s="69"/>
      <c r="D50" s="70"/>
      <c r="E50" s="69"/>
      <c r="F50" s="69"/>
      <c r="G50" s="69"/>
      <c r="H50" s="69"/>
      <c r="I50" s="71"/>
      <c r="J50" s="72"/>
      <c r="K50" s="57" t="s">
        <v>36</v>
      </c>
      <c r="L50" s="53">
        <f>SUM(M50:X50)</f>
        <v>0</v>
      </c>
      <c r="M50" s="53">
        <f t="shared" si="12"/>
        <v>0</v>
      </c>
      <c r="N50" s="53">
        <f t="shared" si="12"/>
        <v>0</v>
      </c>
      <c r="O50" s="53">
        <f t="shared" si="12"/>
        <v>0</v>
      </c>
      <c r="P50" s="53">
        <f t="shared" si="12"/>
        <v>0</v>
      </c>
      <c r="Q50" s="53">
        <f t="shared" si="12"/>
        <v>0</v>
      </c>
      <c r="R50" s="53">
        <f t="shared" si="12"/>
        <v>0</v>
      </c>
      <c r="S50" s="53">
        <f t="shared" si="12"/>
        <v>0</v>
      </c>
      <c r="T50" s="53">
        <f t="shared" si="12"/>
        <v>0</v>
      </c>
      <c r="U50" s="53">
        <f t="shared" si="12"/>
        <v>0</v>
      </c>
      <c r="V50" s="53">
        <f t="shared" si="12"/>
        <v>0</v>
      </c>
      <c r="W50" s="53">
        <f t="shared" si="12"/>
        <v>0</v>
      </c>
      <c r="X50" s="53">
        <f t="shared" si="12"/>
        <v>0</v>
      </c>
    </row>
    <row r="51" spans="1:24">
      <c r="A51" s="54"/>
      <c r="B51" s="46" t="s">
        <v>90</v>
      </c>
      <c r="C51" s="46" t="s">
        <v>91</v>
      </c>
      <c r="D51" s="58" t="s">
        <v>92</v>
      </c>
      <c r="E51" s="58" t="s">
        <v>93</v>
      </c>
      <c r="F51" s="58" t="s">
        <v>94</v>
      </c>
      <c r="G51" s="58" t="s">
        <v>95</v>
      </c>
      <c r="H51" s="58" t="s">
        <v>96</v>
      </c>
      <c r="I51" s="88">
        <v>12554</v>
      </c>
      <c r="J51" s="46" t="s">
        <v>48</v>
      </c>
      <c r="K51" s="75" t="s">
        <v>49</v>
      </c>
      <c r="L51" s="76">
        <f t="shared" si="4"/>
        <v>16</v>
      </c>
      <c r="M51" s="76"/>
      <c r="N51" s="76">
        <v>4</v>
      </c>
      <c r="O51" s="76"/>
      <c r="P51" s="76"/>
      <c r="Q51" s="76"/>
      <c r="R51" s="76"/>
      <c r="S51" s="76">
        <v>10</v>
      </c>
      <c r="T51" s="76">
        <v>1</v>
      </c>
      <c r="U51" s="76"/>
      <c r="V51" s="76"/>
      <c r="W51" s="76"/>
      <c r="X51" s="76">
        <v>1</v>
      </c>
    </row>
    <row r="52" spans="1:24">
      <c r="A52" s="54"/>
      <c r="B52" s="54"/>
      <c r="C52" s="54"/>
      <c r="D52" s="77"/>
      <c r="E52" s="63"/>
      <c r="F52" s="63"/>
      <c r="G52" s="77"/>
      <c r="H52" s="54"/>
      <c r="I52" s="89"/>
      <c r="J52" s="54"/>
      <c r="K52" s="75" t="s">
        <v>50</v>
      </c>
      <c r="L52" s="76">
        <f t="shared" si="4"/>
        <v>2</v>
      </c>
      <c r="M52" s="76"/>
      <c r="N52" s="76"/>
      <c r="O52" s="76"/>
      <c r="P52" s="76"/>
      <c r="Q52" s="76"/>
      <c r="R52" s="76"/>
      <c r="S52" s="76">
        <v>2</v>
      </c>
      <c r="T52" s="76"/>
      <c r="U52" s="76"/>
      <c r="V52" s="76"/>
      <c r="W52" s="76"/>
      <c r="X52" s="76"/>
    </row>
    <row r="53" spans="1:24">
      <c r="A53" s="54"/>
      <c r="B53" s="54"/>
      <c r="C53" s="80"/>
      <c r="D53" s="81"/>
      <c r="E53" s="68"/>
      <c r="F53" s="68"/>
      <c r="G53" s="81"/>
      <c r="H53" s="80"/>
      <c r="I53" s="90"/>
      <c r="J53" s="80"/>
      <c r="K53" s="84" t="s">
        <v>51</v>
      </c>
      <c r="L53" s="76">
        <f t="shared" si="4"/>
        <v>0</v>
      </c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</row>
    <row r="54" spans="1:24">
      <c r="A54" s="54"/>
      <c r="B54" s="54"/>
      <c r="C54" s="46" t="s">
        <v>31</v>
      </c>
      <c r="D54" s="58" t="s">
        <v>97</v>
      </c>
      <c r="E54" s="58" t="s">
        <v>98</v>
      </c>
      <c r="F54" s="58" t="s">
        <v>99</v>
      </c>
      <c r="G54" s="58" t="s">
        <v>100</v>
      </c>
      <c r="H54" s="46" t="s">
        <v>101</v>
      </c>
      <c r="I54" s="88">
        <v>6559</v>
      </c>
      <c r="J54" s="46" t="s">
        <v>48</v>
      </c>
      <c r="K54" s="75" t="s">
        <v>49</v>
      </c>
      <c r="L54" s="76">
        <f t="shared" si="4"/>
        <v>9</v>
      </c>
      <c r="M54" s="76"/>
      <c r="N54" s="76">
        <v>2</v>
      </c>
      <c r="O54" s="76">
        <v>1</v>
      </c>
      <c r="P54" s="76"/>
      <c r="Q54" s="76"/>
      <c r="R54" s="76"/>
      <c r="S54" s="76">
        <v>4</v>
      </c>
      <c r="T54" s="76">
        <v>1</v>
      </c>
      <c r="U54" s="76"/>
      <c r="V54" s="76"/>
      <c r="W54" s="76"/>
      <c r="X54" s="76">
        <v>1</v>
      </c>
    </row>
    <row r="55" spans="1:24">
      <c r="A55" s="54"/>
      <c r="B55" s="54"/>
      <c r="C55" s="54"/>
      <c r="D55" s="77"/>
      <c r="E55" s="63"/>
      <c r="F55" s="63"/>
      <c r="G55" s="77"/>
      <c r="H55" s="54"/>
      <c r="I55" s="89"/>
      <c r="J55" s="54"/>
      <c r="K55" s="75" t="s">
        <v>50</v>
      </c>
      <c r="L55" s="76">
        <f t="shared" si="4"/>
        <v>2</v>
      </c>
      <c r="M55" s="76"/>
      <c r="N55" s="76">
        <v>1</v>
      </c>
      <c r="O55" s="76">
        <v>1</v>
      </c>
      <c r="P55" s="76"/>
      <c r="Q55" s="76"/>
      <c r="R55" s="76"/>
      <c r="S55" s="76"/>
      <c r="T55" s="76"/>
      <c r="U55" s="76"/>
      <c r="V55" s="76"/>
      <c r="W55" s="76"/>
      <c r="X55" s="76"/>
    </row>
    <row r="56" spans="1:24">
      <c r="A56" s="54"/>
      <c r="B56" s="54"/>
      <c r="C56" s="80"/>
      <c r="D56" s="81"/>
      <c r="E56" s="68"/>
      <c r="F56" s="68"/>
      <c r="G56" s="81"/>
      <c r="H56" s="80"/>
      <c r="I56" s="90"/>
      <c r="J56" s="80"/>
      <c r="K56" s="84" t="s">
        <v>51</v>
      </c>
      <c r="L56" s="76">
        <f t="shared" si="4"/>
        <v>0</v>
      </c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</row>
    <row r="57" spans="1:24">
      <c r="A57" s="54"/>
      <c r="B57" s="54"/>
      <c r="C57" s="46" t="s">
        <v>31</v>
      </c>
      <c r="D57" s="58" t="s">
        <v>102</v>
      </c>
      <c r="E57" s="58" t="s">
        <v>103</v>
      </c>
      <c r="F57" s="58" t="s">
        <v>104</v>
      </c>
      <c r="G57" s="58" t="s">
        <v>105</v>
      </c>
      <c r="H57" s="46" t="s">
        <v>106</v>
      </c>
      <c r="I57" s="88">
        <v>7679</v>
      </c>
      <c r="J57" s="46" t="s">
        <v>48</v>
      </c>
      <c r="K57" s="75" t="s">
        <v>49</v>
      </c>
      <c r="L57" s="76">
        <f t="shared" si="4"/>
        <v>7</v>
      </c>
      <c r="M57" s="76"/>
      <c r="N57" s="76">
        <v>2</v>
      </c>
      <c r="O57" s="76"/>
      <c r="P57" s="76"/>
      <c r="Q57" s="76"/>
      <c r="R57" s="76"/>
      <c r="S57" s="76">
        <v>3</v>
      </c>
      <c r="T57" s="76">
        <v>2</v>
      </c>
      <c r="U57" s="76"/>
      <c r="V57" s="76"/>
      <c r="W57" s="76"/>
      <c r="X57" s="76"/>
    </row>
    <row r="58" spans="1:24">
      <c r="A58" s="54"/>
      <c r="B58" s="54"/>
      <c r="C58" s="54"/>
      <c r="D58" s="77"/>
      <c r="E58" s="63"/>
      <c r="F58" s="63"/>
      <c r="G58" s="77"/>
      <c r="H58" s="54"/>
      <c r="I58" s="89"/>
      <c r="J58" s="54"/>
      <c r="K58" s="75" t="s">
        <v>50</v>
      </c>
      <c r="L58" s="76">
        <f t="shared" si="4"/>
        <v>5</v>
      </c>
      <c r="M58" s="76"/>
      <c r="N58" s="76">
        <v>2</v>
      </c>
      <c r="O58" s="76"/>
      <c r="P58" s="76"/>
      <c r="Q58" s="76"/>
      <c r="R58" s="76"/>
      <c r="S58" s="76">
        <v>3</v>
      </c>
      <c r="T58" s="76"/>
      <c r="U58" s="76"/>
      <c r="V58" s="76"/>
      <c r="W58" s="76"/>
      <c r="X58" s="76"/>
    </row>
    <row r="59" spans="1:24">
      <c r="A59" s="54"/>
      <c r="B59" s="54"/>
      <c r="C59" s="80"/>
      <c r="D59" s="81"/>
      <c r="E59" s="68"/>
      <c r="F59" s="68"/>
      <c r="G59" s="81"/>
      <c r="H59" s="80"/>
      <c r="I59" s="90"/>
      <c r="J59" s="80"/>
      <c r="K59" s="84" t="s">
        <v>51</v>
      </c>
      <c r="L59" s="76">
        <f t="shared" si="4"/>
        <v>0</v>
      </c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</row>
    <row r="60" spans="1:24">
      <c r="A60" s="54"/>
      <c r="B60" s="54"/>
      <c r="C60" s="46" t="s">
        <v>31</v>
      </c>
      <c r="D60" s="58" t="s">
        <v>107</v>
      </c>
      <c r="E60" s="58" t="s">
        <v>108</v>
      </c>
      <c r="F60" s="58" t="s">
        <v>109</v>
      </c>
      <c r="G60" s="58" t="s">
        <v>110</v>
      </c>
      <c r="H60" s="46" t="s">
        <v>111</v>
      </c>
      <c r="I60" s="88">
        <v>3324</v>
      </c>
      <c r="J60" s="46" t="s">
        <v>48</v>
      </c>
      <c r="K60" s="75" t="s">
        <v>49</v>
      </c>
      <c r="L60" s="76">
        <f t="shared" si="4"/>
        <v>4</v>
      </c>
      <c r="M60" s="76"/>
      <c r="N60" s="76">
        <v>2</v>
      </c>
      <c r="O60" s="76"/>
      <c r="P60" s="76"/>
      <c r="Q60" s="76"/>
      <c r="R60" s="76"/>
      <c r="S60" s="76">
        <v>1</v>
      </c>
      <c r="T60" s="76">
        <v>1</v>
      </c>
      <c r="U60" s="76"/>
      <c r="V60" s="76"/>
      <c r="W60" s="76"/>
      <c r="X60" s="76"/>
    </row>
    <row r="61" spans="1:24">
      <c r="A61" s="54"/>
      <c r="B61" s="54"/>
      <c r="C61" s="54"/>
      <c r="D61" s="77"/>
      <c r="E61" s="63"/>
      <c r="F61" s="63"/>
      <c r="G61" s="77"/>
      <c r="H61" s="54"/>
      <c r="I61" s="89"/>
      <c r="J61" s="54"/>
      <c r="K61" s="75" t="s">
        <v>50</v>
      </c>
      <c r="L61" s="76">
        <f t="shared" si="4"/>
        <v>1</v>
      </c>
      <c r="M61" s="76"/>
      <c r="N61" s="76">
        <v>1</v>
      </c>
      <c r="O61" s="76"/>
      <c r="P61" s="76"/>
      <c r="Q61" s="76"/>
      <c r="R61" s="76"/>
      <c r="S61" s="76"/>
      <c r="T61" s="76"/>
      <c r="U61" s="76"/>
      <c r="V61" s="76"/>
      <c r="W61" s="76"/>
      <c r="X61" s="76"/>
    </row>
    <row r="62" spans="1:24">
      <c r="A62" s="54"/>
      <c r="B62" s="54"/>
      <c r="C62" s="80"/>
      <c r="D62" s="81"/>
      <c r="E62" s="68"/>
      <c r="F62" s="68"/>
      <c r="G62" s="81"/>
      <c r="H62" s="80"/>
      <c r="I62" s="90"/>
      <c r="J62" s="80"/>
      <c r="K62" s="84" t="s">
        <v>51</v>
      </c>
      <c r="L62" s="76">
        <f t="shared" si="4"/>
        <v>0</v>
      </c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</row>
    <row r="63" spans="1:24">
      <c r="A63" s="54"/>
      <c r="B63" s="54"/>
      <c r="C63" s="46" t="s">
        <v>31</v>
      </c>
      <c r="D63" s="58" t="s">
        <v>112</v>
      </c>
      <c r="E63" s="58" t="s">
        <v>113</v>
      </c>
      <c r="F63" s="58" t="s">
        <v>114</v>
      </c>
      <c r="G63" s="58" t="s">
        <v>115</v>
      </c>
      <c r="H63" s="46" t="s">
        <v>116</v>
      </c>
      <c r="I63" s="88">
        <v>4392</v>
      </c>
      <c r="J63" s="46" t="s">
        <v>48</v>
      </c>
      <c r="K63" s="75" t="s">
        <v>49</v>
      </c>
      <c r="L63" s="76">
        <f t="shared" si="4"/>
        <v>5</v>
      </c>
      <c r="M63" s="76"/>
      <c r="N63" s="76">
        <v>2</v>
      </c>
      <c r="O63" s="76"/>
      <c r="P63" s="76"/>
      <c r="Q63" s="76"/>
      <c r="R63" s="76"/>
      <c r="S63" s="76">
        <v>2</v>
      </c>
      <c r="T63" s="76">
        <v>1</v>
      </c>
      <c r="U63" s="76"/>
      <c r="V63" s="76"/>
      <c r="W63" s="76"/>
      <c r="X63" s="76"/>
    </row>
    <row r="64" spans="1:24">
      <c r="A64" s="54"/>
      <c r="B64" s="54"/>
      <c r="C64" s="54"/>
      <c r="D64" s="77"/>
      <c r="E64" s="63"/>
      <c r="F64" s="63"/>
      <c r="G64" s="77"/>
      <c r="H64" s="54"/>
      <c r="I64" s="89"/>
      <c r="J64" s="54"/>
      <c r="K64" s="75" t="s">
        <v>50</v>
      </c>
      <c r="L64" s="76">
        <f t="shared" si="4"/>
        <v>3</v>
      </c>
      <c r="M64" s="76"/>
      <c r="N64" s="76">
        <v>1</v>
      </c>
      <c r="O64" s="76"/>
      <c r="P64" s="76"/>
      <c r="Q64" s="76"/>
      <c r="R64" s="76"/>
      <c r="S64" s="76">
        <v>1</v>
      </c>
      <c r="T64" s="76">
        <v>1</v>
      </c>
      <c r="U64" s="76"/>
      <c r="V64" s="76"/>
      <c r="W64" s="76"/>
      <c r="X64" s="76"/>
    </row>
    <row r="65" spans="1:24">
      <c r="A65" s="54"/>
      <c r="B65" s="54"/>
      <c r="C65" s="80"/>
      <c r="D65" s="81"/>
      <c r="E65" s="68"/>
      <c r="F65" s="68"/>
      <c r="G65" s="81"/>
      <c r="H65" s="80"/>
      <c r="I65" s="90"/>
      <c r="J65" s="80"/>
      <c r="K65" s="84" t="s">
        <v>51</v>
      </c>
      <c r="L65" s="76">
        <f t="shared" si="4"/>
        <v>0</v>
      </c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</row>
    <row r="66" spans="1:24">
      <c r="A66" s="54"/>
      <c r="B66" s="54"/>
      <c r="C66" s="46" t="s">
        <v>31</v>
      </c>
      <c r="D66" s="58" t="s">
        <v>117</v>
      </c>
      <c r="E66" s="58" t="s">
        <v>118</v>
      </c>
      <c r="F66" s="58" t="s">
        <v>119</v>
      </c>
      <c r="G66" s="58" t="s">
        <v>120</v>
      </c>
      <c r="H66" s="46" t="s">
        <v>121</v>
      </c>
      <c r="I66" s="88">
        <v>268</v>
      </c>
      <c r="J66" s="46" t="s">
        <v>48</v>
      </c>
      <c r="K66" s="75" t="s">
        <v>49</v>
      </c>
      <c r="L66" s="76">
        <f t="shared" si="4"/>
        <v>9</v>
      </c>
      <c r="M66" s="76"/>
      <c r="N66" s="76">
        <v>2</v>
      </c>
      <c r="O66" s="76">
        <v>1</v>
      </c>
      <c r="P66" s="76"/>
      <c r="Q66" s="76"/>
      <c r="R66" s="76"/>
      <c r="S66" s="76">
        <v>4</v>
      </c>
      <c r="T66" s="76">
        <v>1</v>
      </c>
      <c r="U66" s="76"/>
      <c r="V66" s="76"/>
      <c r="W66" s="76"/>
      <c r="X66" s="76">
        <v>1</v>
      </c>
    </row>
    <row r="67" spans="1:24">
      <c r="A67" s="54"/>
      <c r="B67" s="54"/>
      <c r="C67" s="54"/>
      <c r="D67" s="77"/>
      <c r="E67" s="63"/>
      <c r="F67" s="63"/>
      <c r="G67" s="77"/>
      <c r="H67" s="54"/>
      <c r="I67" s="89"/>
      <c r="J67" s="54"/>
      <c r="K67" s="75" t="s">
        <v>50</v>
      </c>
      <c r="L67" s="76">
        <f t="shared" si="4"/>
        <v>2</v>
      </c>
      <c r="M67" s="76"/>
      <c r="N67" s="76">
        <v>1</v>
      </c>
      <c r="O67" s="76">
        <v>1</v>
      </c>
      <c r="P67" s="76"/>
      <c r="Q67" s="76"/>
      <c r="R67" s="76"/>
      <c r="S67" s="76"/>
      <c r="T67" s="76"/>
      <c r="U67" s="76"/>
      <c r="V67" s="76"/>
      <c r="W67" s="76"/>
      <c r="X67" s="76"/>
    </row>
    <row r="68" spans="1:24">
      <c r="A68" s="54"/>
      <c r="B68" s="80"/>
      <c r="C68" s="80"/>
      <c r="D68" s="81"/>
      <c r="E68" s="68"/>
      <c r="F68" s="68"/>
      <c r="G68" s="81"/>
      <c r="H68" s="80"/>
      <c r="I68" s="90"/>
      <c r="J68" s="80"/>
      <c r="K68" s="84" t="s">
        <v>51</v>
      </c>
      <c r="L68" s="76">
        <f t="shared" si="4"/>
        <v>0</v>
      </c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</row>
    <row r="69" spans="1:24">
      <c r="A69" s="54"/>
      <c r="B69" s="58" t="s">
        <v>122</v>
      </c>
      <c r="C69" s="59"/>
      <c r="D69" s="60">
        <f>COUNTA(D72:D83)</f>
        <v>4</v>
      </c>
      <c r="E69" s="59"/>
      <c r="F69" s="59"/>
      <c r="G69" s="59"/>
      <c r="H69" s="59"/>
      <c r="I69" s="61">
        <f>SUM(I72:I83)</f>
        <v>59603</v>
      </c>
      <c r="J69" s="62" t="s">
        <v>39</v>
      </c>
      <c r="K69" s="52" t="s">
        <v>32</v>
      </c>
      <c r="L69" s="53">
        <f>SUM(M69:X69)</f>
        <v>29</v>
      </c>
      <c r="M69" s="53">
        <f>M72+M75+M78+M81</f>
        <v>14</v>
      </c>
      <c r="N69" s="53">
        <f t="shared" ref="N69:X69" si="13">N72+N75+N78+N81</f>
        <v>0</v>
      </c>
      <c r="O69" s="53">
        <f t="shared" si="13"/>
        <v>0</v>
      </c>
      <c r="P69" s="53">
        <f t="shared" si="13"/>
        <v>0</v>
      </c>
      <c r="Q69" s="53">
        <f t="shared" si="13"/>
        <v>0</v>
      </c>
      <c r="R69" s="53">
        <f t="shared" si="13"/>
        <v>4</v>
      </c>
      <c r="S69" s="53">
        <f t="shared" si="13"/>
        <v>7</v>
      </c>
      <c r="T69" s="53">
        <f t="shared" si="13"/>
        <v>0</v>
      </c>
      <c r="U69" s="53">
        <f t="shared" si="13"/>
        <v>0</v>
      </c>
      <c r="V69" s="53">
        <f t="shared" si="13"/>
        <v>4</v>
      </c>
      <c r="W69" s="53">
        <f t="shared" si="13"/>
        <v>0</v>
      </c>
      <c r="X69" s="53">
        <f t="shared" si="13"/>
        <v>0</v>
      </c>
    </row>
    <row r="70" spans="1:24">
      <c r="A70" s="54"/>
      <c r="B70" s="63"/>
      <c r="C70" s="64"/>
      <c r="D70" s="65"/>
      <c r="E70" s="64"/>
      <c r="F70" s="64"/>
      <c r="G70" s="64"/>
      <c r="H70" s="64"/>
      <c r="I70" s="66"/>
      <c r="J70" s="67"/>
      <c r="K70" s="52" t="s">
        <v>34</v>
      </c>
      <c r="L70" s="53">
        <f>SUM(M70:X70)</f>
        <v>16</v>
      </c>
      <c r="M70" s="53">
        <f t="shared" ref="M70:X71" si="14">M73+M76+M79+M82</f>
        <v>11</v>
      </c>
      <c r="N70" s="53">
        <f t="shared" si="14"/>
        <v>0</v>
      </c>
      <c r="O70" s="53">
        <f t="shared" si="14"/>
        <v>0</v>
      </c>
      <c r="P70" s="53">
        <f t="shared" si="14"/>
        <v>0</v>
      </c>
      <c r="Q70" s="53">
        <f t="shared" si="14"/>
        <v>0</v>
      </c>
      <c r="R70" s="53">
        <f t="shared" si="14"/>
        <v>3</v>
      </c>
      <c r="S70" s="53">
        <f t="shared" si="14"/>
        <v>2</v>
      </c>
      <c r="T70" s="53">
        <f t="shared" si="14"/>
        <v>0</v>
      </c>
      <c r="U70" s="53">
        <f t="shared" si="14"/>
        <v>0</v>
      </c>
      <c r="V70" s="53">
        <f t="shared" si="14"/>
        <v>0</v>
      </c>
      <c r="W70" s="53">
        <f t="shared" si="14"/>
        <v>0</v>
      </c>
      <c r="X70" s="53">
        <f t="shared" si="14"/>
        <v>0</v>
      </c>
    </row>
    <row r="71" spans="1:24">
      <c r="A71" s="54"/>
      <c r="B71" s="68"/>
      <c r="C71" s="69"/>
      <c r="D71" s="70"/>
      <c r="E71" s="69"/>
      <c r="F71" s="69"/>
      <c r="G71" s="69"/>
      <c r="H71" s="69"/>
      <c r="I71" s="71"/>
      <c r="J71" s="72"/>
      <c r="K71" s="57" t="s">
        <v>36</v>
      </c>
      <c r="L71" s="53">
        <f>SUM(M71:X71)</f>
        <v>0</v>
      </c>
      <c r="M71" s="53">
        <f t="shared" si="14"/>
        <v>0</v>
      </c>
      <c r="N71" s="53">
        <f t="shared" si="14"/>
        <v>0</v>
      </c>
      <c r="O71" s="53">
        <f t="shared" si="14"/>
        <v>0</v>
      </c>
      <c r="P71" s="53">
        <f t="shared" si="14"/>
        <v>0</v>
      </c>
      <c r="Q71" s="53">
        <f t="shared" si="14"/>
        <v>0</v>
      </c>
      <c r="R71" s="53">
        <f t="shared" si="14"/>
        <v>0</v>
      </c>
      <c r="S71" s="53">
        <f t="shared" si="14"/>
        <v>0</v>
      </c>
      <c r="T71" s="53">
        <f t="shared" si="14"/>
        <v>0</v>
      </c>
      <c r="U71" s="53">
        <f t="shared" si="14"/>
        <v>0</v>
      </c>
      <c r="V71" s="53">
        <f t="shared" si="14"/>
        <v>0</v>
      </c>
      <c r="W71" s="53">
        <f t="shared" si="14"/>
        <v>0</v>
      </c>
      <c r="X71" s="53">
        <f t="shared" si="14"/>
        <v>0</v>
      </c>
    </row>
    <row r="72" spans="1:24">
      <c r="A72" s="54"/>
      <c r="B72" s="46" t="s">
        <v>123</v>
      </c>
      <c r="C72" s="94" t="s">
        <v>35</v>
      </c>
      <c r="D72" s="94" t="s">
        <v>124</v>
      </c>
      <c r="E72" s="94" t="s">
        <v>125</v>
      </c>
      <c r="F72" s="94" t="s">
        <v>126</v>
      </c>
      <c r="G72" s="94" t="s">
        <v>127</v>
      </c>
      <c r="H72" s="94" t="s">
        <v>128</v>
      </c>
      <c r="I72" s="74">
        <v>15542</v>
      </c>
      <c r="J72" s="46" t="s">
        <v>48</v>
      </c>
      <c r="K72" s="75" t="s">
        <v>49</v>
      </c>
      <c r="L72" s="76">
        <f t="shared" si="4"/>
        <v>8</v>
      </c>
      <c r="M72" s="76">
        <v>5</v>
      </c>
      <c r="N72" s="76"/>
      <c r="O72" s="76"/>
      <c r="P72" s="76"/>
      <c r="Q72" s="76"/>
      <c r="R72" s="76">
        <v>1</v>
      </c>
      <c r="S72" s="76">
        <v>2</v>
      </c>
      <c r="T72" s="76"/>
      <c r="U72" s="76"/>
      <c r="V72" s="76"/>
      <c r="W72" s="76"/>
      <c r="X72" s="76"/>
    </row>
    <row r="73" spans="1:24">
      <c r="A73" s="54"/>
      <c r="B73" s="54"/>
      <c r="C73" s="63"/>
      <c r="D73" s="63"/>
      <c r="E73" s="63"/>
      <c r="F73" s="63"/>
      <c r="G73" s="63"/>
      <c r="H73" s="63"/>
      <c r="I73" s="95"/>
      <c r="J73" s="54"/>
      <c r="K73" s="75" t="s">
        <v>50</v>
      </c>
      <c r="L73" s="76">
        <f t="shared" si="4"/>
        <v>5</v>
      </c>
      <c r="M73" s="76">
        <v>3</v>
      </c>
      <c r="N73" s="76"/>
      <c r="O73" s="76"/>
      <c r="P73" s="76"/>
      <c r="Q73" s="76"/>
      <c r="R73" s="76"/>
      <c r="S73" s="76">
        <v>2</v>
      </c>
      <c r="T73" s="76"/>
      <c r="U73" s="76"/>
      <c r="V73" s="76"/>
      <c r="W73" s="76"/>
      <c r="X73" s="76"/>
    </row>
    <row r="74" spans="1:24">
      <c r="A74" s="54"/>
      <c r="B74" s="54"/>
      <c r="C74" s="68"/>
      <c r="D74" s="68"/>
      <c r="E74" s="68"/>
      <c r="F74" s="68"/>
      <c r="G74" s="68"/>
      <c r="H74" s="68"/>
      <c r="I74" s="96"/>
      <c r="J74" s="80"/>
      <c r="K74" s="84" t="s">
        <v>51</v>
      </c>
      <c r="L74" s="76">
        <f t="shared" si="4"/>
        <v>0</v>
      </c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</row>
    <row r="75" spans="1:24">
      <c r="A75" s="54"/>
      <c r="B75" s="54"/>
      <c r="C75" s="94" t="s">
        <v>35</v>
      </c>
      <c r="D75" s="94" t="s">
        <v>129</v>
      </c>
      <c r="E75" s="94" t="s">
        <v>130</v>
      </c>
      <c r="F75" s="94" t="s">
        <v>131</v>
      </c>
      <c r="G75" s="94" t="s">
        <v>132</v>
      </c>
      <c r="H75" s="94" t="s">
        <v>133</v>
      </c>
      <c r="I75" s="74">
        <v>14755</v>
      </c>
      <c r="J75" s="46" t="s">
        <v>48</v>
      </c>
      <c r="K75" s="75" t="s">
        <v>49</v>
      </c>
      <c r="L75" s="76">
        <f t="shared" si="4"/>
        <v>6</v>
      </c>
      <c r="M75" s="76">
        <v>2</v>
      </c>
      <c r="N75" s="76"/>
      <c r="O75" s="76"/>
      <c r="P75" s="76"/>
      <c r="Q75" s="76"/>
      <c r="R75" s="76"/>
      <c r="S75" s="76">
        <v>2</v>
      </c>
      <c r="T75" s="76"/>
      <c r="U75" s="76"/>
      <c r="V75" s="76">
        <v>2</v>
      </c>
      <c r="W75" s="76"/>
      <c r="X75" s="76"/>
    </row>
    <row r="76" spans="1:24">
      <c r="A76" s="54"/>
      <c r="B76" s="54"/>
      <c r="C76" s="63"/>
      <c r="D76" s="63"/>
      <c r="E76" s="63"/>
      <c r="F76" s="63"/>
      <c r="G76" s="63"/>
      <c r="H76" s="63"/>
      <c r="I76" s="95"/>
      <c r="J76" s="54"/>
      <c r="K76" s="75" t="s">
        <v>50</v>
      </c>
      <c r="L76" s="76">
        <f t="shared" ref="L76:L83" si="15">SUM(M76:X76)</f>
        <v>4</v>
      </c>
      <c r="M76" s="76">
        <v>3</v>
      </c>
      <c r="N76" s="76"/>
      <c r="O76" s="76"/>
      <c r="P76" s="76"/>
      <c r="Q76" s="76"/>
      <c r="R76" s="76">
        <v>1</v>
      </c>
      <c r="S76" s="76"/>
      <c r="T76" s="76"/>
      <c r="U76" s="76"/>
      <c r="V76" s="76"/>
      <c r="W76" s="76"/>
      <c r="X76" s="76"/>
    </row>
    <row r="77" spans="1:24">
      <c r="A77" s="54"/>
      <c r="B77" s="54"/>
      <c r="C77" s="68"/>
      <c r="D77" s="68"/>
      <c r="E77" s="68"/>
      <c r="F77" s="68"/>
      <c r="G77" s="68"/>
      <c r="H77" s="68"/>
      <c r="I77" s="96"/>
      <c r="J77" s="80"/>
      <c r="K77" s="84" t="s">
        <v>51</v>
      </c>
      <c r="L77" s="76">
        <f t="shared" si="15"/>
        <v>0</v>
      </c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</row>
    <row r="78" spans="1:24">
      <c r="A78" s="54"/>
      <c r="B78" s="54"/>
      <c r="C78" s="94" t="s">
        <v>35</v>
      </c>
      <c r="D78" s="94" t="s">
        <v>134</v>
      </c>
      <c r="E78" s="94" t="s">
        <v>135</v>
      </c>
      <c r="F78" s="94" t="s">
        <v>136</v>
      </c>
      <c r="G78" s="94" t="s">
        <v>137</v>
      </c>
      <c r="H78" s="94" t="s">
        <v>138</v>
      </c>
      <c r="I78" s="74">
        <v>15160</v>
      </c>
      <c r="J78" s="46" t="s">
        <v>48</v>
      </c>
      <c r="K78" s="75" t="s">
        <v>49</v>
      </c>
      <c r="L78" s="76">
        <f t="shared" si="15"/>
        <v>10</v>
      </c>
      <c r="M78" s="76">
        <v>5</v>
      </c>
      <c r="N78" s="76"/>
      <c r="O78" s="76"/>
      <c r="P78" s="76"/>
      <c r="Q78" s="76"/>
      <c r="R78" s="76">
        <v>2</v>
      </c>
      <c r="S78" s="76">
        <v>1</v>
      </c>
      <c r="T78" s="76"/>
      <c r="U78" s="76"/>
      <c r="V78" s="76">
        <v>2</v>
      </c>
      <c r="W78" s="76"/>
      <c r="X78" s="76"/>
    </row>
    <row r="79" spans="1:24">
      <c r="A79" s="54"/>
      <c r="B79" s="54"/>
      <c r="C79" s="63"/>
      <c r="D79" s="63"/>
      <c r="E79" s="63"/>
      <c r="F79" s="63"/>
      <c r="G79" s="63"/>
      <c r="H79" s="63"/>
      <c r="I79" s="95"/>
      <c r="J79" s="54"/>
      <c r="K79" s="75" t="s">
        <v>50</v>
      </c>
      <c r="L79" s="76">
        <f t="shared" si="15"/>
        <v>3</v>
      </c>
      <c r="M79" s="76">
        <v>3</v>
      </c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</row>
    <row r="80" spans="1:24">
      <c r="A80" s="54"/>
      <c r="B80" s="54"/>
      <c r="C80" s="68"/>
      <c r="D80" s="68"/>
      <c r="E80" s="68"/>
      <c r="F80" s="68"/>
      <c r="G80" s="68"/>
      <c r="H80" s="68"/>
      <c r="I80" s="96"/>
      <c r="J80" s="80"/>
      <c r="K80" s="84" t="s">
        <v>51</v>
      </c>
      <c r="L80" s="76">
        <f t="shared" si="15"/>
        <v>0</v>
      </c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</row>
    <row r="81" spans="1:24">
      <c r="A81" s="54"/>
      <c r="B81" s="54"/>
      <c r="C81" s="94" t="s">
        <v>35</v>
      </c>
      <c r="D81" s="94" t="s">
        <v>139</v>
      </c>
      <c r="E81" s="94" t="s">
        <v>140</v>
      </c>
      <c r="F81" s="94" t="s">
        <v>141</v>
      </c>
      <c r="G81" s="94" t="s">
        <v>142</v>
      </c>
      <c r="H81" s="94" t="s">
        <v>143</v>
      </c>
      <c r="I81" s="74">
        <v>14146</v>
      </c>
      <c r="J81" s="46" t="s">
        <v>48</v>
      </c>
      <c r="K81" s="75" t="s">
        <v>49</v>
      </c>
      <c r="L81" s="76">
        <f t="shared" si="15"/>
        <v>5</v>
      </c>
      <c r="M81" s="76">
        <v>2</v>
      </c>
      <c r="N81" s="76"/>
      <c r="O81" s="76"/>
      <c r="P81" s="76"/>
      <c r="Q81" s="76"/>
      <c r="R81" s="76">
        <v>1</v>
      </c>
      <c r="S81" s="76">
        <v>2</v>
      </c>
      <c r="T81" s="76"/>
      <c r="U81" s="76"/>
      <c r="V81" s="76"/>
      <c r="W81" s="76"/>
      <c r="X81" s="76"/>
    </row>
    <row r="82" spans="1:24">
      <c r="A82" s="54"/>
      <c r="B82" s="54"/>
      <c r="C82" s="63"/>
      <c r="D82" s="63"/>
      <c r="E82" s="63"/>
      <c r="F82" s="63"/>
      <c r="G82" s="63"/>
      <c r="H82" s="63"/>
      <c r="I82" s="95"/>
      <c r="J82" s="54"/>
      <c r="K82" s="75" t="s">
        <v>50</v>
      </c>
      <c r="L82" s="76">
        <f t="shared" si="15"/>
        <v>4</v>
      </c>
      <c r="M82" s="76">
        <v>2</v>
      </c>
      <c r="N82" s="76"/>
      <c r="O82" s="76"/>
      <c r="P82" s="76"/>
      <c r="Q82" s="76"/>
      <c r="R82" s="76">
        <v>2</v>
      </c>
      <c r="S82" s="76"/>
      <c r="T82" s="76"/>
      <c r="U82" s="76"/>
      <c r="V82" s="76"/>
      <c r="W82" s="76"/>
      <c r="X82" s="76"/>
    </row>
    <row r="83" spans="1:24">
      <c r="A83" s="54"/>
      <c r="B83" s="80"/>
      <c r="C83" s="68"/>
      <c r="D83" s="68"/>
      <c r="E83" s="68"/>
      <c r="F83" s="68"/>
      <c r="G83" s="68"/>
      <c r="H83" s="68"/>
      <c r="I83" s="96"/>
      <c r="J83" s="80"/>
      <c r="K83" s="84" t="s">
        <v>51</v>
      </c>
      <c r="L83" s="76">
        <f t="shared" si="15"/>
        <v>0</v>
      </c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</row>
    <row r="84" spans="1:24">
      <c r="A84" s="54"/>
      <c r="B84" s="58" t="s">
        <v>144</v>
      </c>
      <c r="C84" s="59"/>
      <c r="D84" s="60">
        <f>COUNTA(D87:D98)</f>
        <v>4</v>
      </c>
      <c r="E84" s="59"/>
      <c r="F84" s="59"/>
      <c r="G84" s="59"/>
      <c r="H84" s="59"/>
      <c r="I84" s="61">
        <f>SUM(I87:I98)</f>
        <v>31677</v>
      </c>
      <c r="J84" s="62" t="s">
        <v>39</v>
      </c>
      <c r="K84" s="52" t="s">
        <v>32</v>
      </c>
      <c r="L84" s="53">
        <f>SUM(M84:X84)</f>
        <v>32</v>
      </c>
      <c r="M84" s="53">
        <f>M87+M90+M93+M96</f>
        <v>0</v>
      </c>
      <c r="N84" s="53">
        <f t="shared" ref="N84:X84" si="16">N87+N90+N93+N96</f>
        <v>13</v>
      </c>
      <c r="O84" s="53">
        <f t="shared" si="16"/>
        <v>3</v>
      </c>
      <c r="P84" s="53">
        <f t="shared" si="16"/>
        <v>2</v>
      </c>
      <c r="Q84" s="53">
        <f t="shared" si="16"/>
        <v>0</v>
      </c>
      <c r="R84" s="53">
        <f t="shared" si="16"/>
        <v>0</v>
      </c>
      <c r="S84" s="53">
        <f t="shared" si="16"/>
        <v>3</v>
      </c>
      <c r="T84" s="53">
        <f t="shared" si="16"/>
        <v>6</v>
      </c>
      <c r="U84" s="53">
        <f t="shared" si="16"/>
        <v>0</v>
      </c>
      <c r="V84" s="53">
        <f t="shared" si="16"/>
        <v>0</v>
      </c>
      <c r="W84" s="53">
        <f t="shared" si="16"/>
        <v>5</v>
      </c>
      <c r="X84" s="53">
        <f t="shared" si="16"/>
        <v>0</v>
      </c>
    </row>
    <row r="85" spans="1:24">
      <c r="A85" s="54"/>
      <c r="B85" s="63"/>
      <c r="C85" s="64"/>
      <c r="D85" s="65"/>
      <c r="E85" s="64"/>
      <c r="F85" s="64"/>
      <c r="G85" s="64"/>
      <c r="H85" s="64"/>
      <c r="I85" s="66"/>
      <c r="J85" s="67"/>
      <c r="K85" s="52" t="s">
        <v>34</v>
      </c>
      <c r="L85" s="53">
        <f>SUM(M85:X85)</f>
        <v>21</v>
      </c>
      <c r="M85" s="53">
        <f t="shared" ref="M85:X86" si="17">M88+M91+M94+M97</f>
        <v>0</v>
      </c>
      <c r="N85" s="53">
        <f t="shared" si="17"/>
        <v>9</v>
      </c>
      <c r="O85" s="53">
        <f t="shared" si="17"/>
        <v>7</v>
      </c>
      <c r="P85" s="53">
        <f t="shared" si="17"/>
        <v>3</v>
      </c>
      <c r="Q85" s="53">
        <f t="shared" si="17"/>
        <v>0</v>
      </c>
      <c r="R85" s="53">
        <f t="shared" si="17"/>
        <v>0</v>
      </c>
      <c r="S85" s="53">
        <f t="shared" si="17"/>
        <v>2</v>
      </c>
      <c r="T85" s="53">
        <f t="shared" si="17"/>
        <v>0</v>
      </c>
      <c r="U85" s="53">
        <f t="shared" si="17"/>
        <v>0</v>
      </c>
      <c r="V85" s="53">
        <f t="shared" si="17"/>
        <v>0</v>
      </c>
      <c r="W85" s="53">
        <f t="shared" si="17"/>
        <v>0</v>
      </c>
      <c r="X85" s="53">
        <f t="shared" si="17"/>
        <v>0</v>
      </c>
    </row>
    <row r="86" spans="1:24">
      <c r="A86" s="54"/>
      <c r="B86" s="68"/>
      <c r="C86" s="69"/>
      <c r="D86" s="70"/>
      <c r="E86" s="69"/>
      <c r="F86" s="69"/>
      <c r="G86" s="69"/>
      <c r="H86" s="69"/>
      <c r="I86" s="71"/>
      <c r="J86" s="72"/>
      <c r="K86" s="57" t="s">
        <v>36</v>
      </c>
      <c r="L86" s="53">
        <f>SUM(M86:X86)</f>
        <v>0</v>
      </c>
      <c r="M86" s="53">
        <f t="shared" si="17"/>
        <v>0</v>
      </c>
      <c r="N86" s="53">
        <f t="shared" si="17"/>
        <v>0</v>
      </c>
      <c r="O86" s="53">
        <f t="shared" si="17"/>
        <v>0</v>
      </c>
      <c r="P86" s="53">
        <f t="shared" si="17"/>
        <v>0</v>
      </c>
      <c r="Q86" s="53">
        <f t="shared" si="17"/>
        <v>0</v>
      </c>
      <c r="R86" s="53">
        <f t="shared" si="17"/>
        <v>0</v>
      </c>
      <c r="S86" s="53">
        <f t="shared" si="17"/>
        <v>0</v>
      </c>
      <c r="T86" s="53">
        <f t="shared" si="17"/>
        <v>0</v>
      </c>
      <c r="U86" s="53">
        <f t="shared" si="17"/>
        <v>0</v>
      </c>
      <c r="V86" s="53">
        <f t="shared" si="17"/>
        <v>0</v>
      </c>
      <c r="W86" s="53">
        <f t="shared" si="17"/>
        <v>0</v>
      </c>
      <c r="X86" s="53">
        <f t="shared" si="17"/>
        <v>0</v>
      </c>
    </row>
    <row r="87" spans="1:24">
      <c r="A87" s="54"/>
      <c r="B87" s="46" t="s">
        <v>145</v>
      </c>
      <c r="C87" s="46" t="s">
        <v>35</v>
      </c>
      <c r="D87" s="58" t="s">
        <v>146</v>
      </c>
      <c r="E87" s="97" t="s">
        <v>147</v>
      </c>
      <c r="F87" s="58" t="s">
        <v>148</v>
      </c>
      <c r="G87" s="58" t="s">
        <v>149</v>
      </c>
      <c r="H87" s="58" t="s">
        <v>150</v>
      </c>
      <c r="I87" s="74">
        <v>11404</v>
      </c>
      <c r="J87" s="46" t="s">
        <v>48</v>
      </c>
      <c r="K87" s="75" t="s">
        <v>49</v>
      </c>
      <c r="L87" s="76">
        <f t="shared" ref="L87:L201" si="18">SUM(M87:X87)</f>
        <v>11</v>
      </c>
      <c r="M87" s="76"/>
      <c r="N87" s="76">
        <v>4</v>
      </c>
      <c r="O87" s="76">
        <v>1</v>
      </c>
      <c r="P87" s="76">
        <v>1</v>
      </c>
      <c r="Q87" s="76"/>
      <c r="R87" s="76"/>
      <c r="S87" s="76"/>
      <c r="T87" s="76">
        <v>2</v>
      </c>
      <c r="U87" s="76"/>
      <c r="V87" s="76"/>
      <c r="W87" s="76">
        <v>3</v>
      </c>
      <c r="X87" s="76"/>
    </row>
    <row r="88" spans="1:24">
      <c r="A88" s="54"/>
      <c r="B88" s="54"/>
      <c r="C88" s="54"/>
      <c r="D88" s="77"/>
      <c r="E88" s="98"/>
      <c r="F88" s="77"/>
      <c r="G88" s="77"/>
      <c r="H88" s="77"/>
      <c r="I88" s="79"/>
      <c r="J88" s="54"/>
      <c r="K88" s="75" t="s">
        <v>50</v>
      </c>
      <c r="L88" s="76">
        <f t="shared" si="18"/>
        <v>6</v>
      </c>
      <c r="M88" s="76"/>
      <c r="N88" s="76">
        <v>3</v>
      </c>
      <c r="O88" s="76"/>
      <c r="P88" s="76">
        <v>3</v>
      </c>
      <c r="Q88" s="76"/>
      <c r="R88" s="76"/>
      <c r="S88" s="76"/>
      <c r="T88" s="76"/>
      <c r="U88" s="76"/>
      <c r="V88" s="76"/>
      <c r="W88" s="76"/>
      <c r="X88" s="76"/>
    </row>
    <row r="89" spans="1:24">
      <c r="A89" s="54"/>
      <c r="B89" s="54"/>
      <c r="C89" s="80"/>
      <c r="D89" s="81"/>
      <c r="E89" s="99"/>
      <c r="F89" s="81"/>
      <c r="G89" s="81"/>
      <c r="H89" s="81"/>
      <c r="I89" s="83"/>
      <c r="J89" s="80"/>
      <c r="K89" s="84" t="s">
        <v>51</v>
      </c>
      <c r="L89" s="76">
        <f t="shared" si="18"/>
        <v>0</v>
      </c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</row>
    <row r="90" spans="1:24">
      <c r="A90" s="54"/>
      <c r="B90" s="54"/>
      <c r="C90" s="46" t="s">
        <v>35</v>
      </c>
      <c r="D90" s="58" t="s">
        <v>151</v>
      </c>
      <c r="E90" s="58" t="s">
        <v>152</v>
      </c>
      <c r="F90" s="58" t="s">
        <v>153</v>
      </c>
      <c r="G90" s="58" t="s">
        <v>154</v>
      </c>
      <c r="H90" s="58" t="s">
        <v>155</v>
      </c>
      <c r="I90" s="74">
        <v>8236</v>
      </c>
      <c r="J90" s="46" t="s">
        <v>48</v>
      </c>
      <c r="K90" s="75" t="s">
        <v>49</v>
      </c>
      <c r="L90" s="76">
        <f t="shared" si="18"/>
        <v>9</v>
      </c>
      <c r="M90" s="76"/>
      <c r="N90" s="76">
        <v>4</v>
      </c>
      <c r="O90" s="76"/>
      <c r="P90" s="76"/>
      <c r="Q90" s="76"/>
      <c r="R90" s="76"/>
      <c r="S90" s="76">
        <v>3</v>
      </c>
      <c r="T90" s="76">
        <v>2</v>
      </c>
      <c r="U90" s="76"/>
      <c r="V90" s="76"/>
      <c r="W90" s="76"/>
      <c r="X90" s="76"/>
    </row>
    <row r="91" spans="1:24">
      <c r="A91" s="54"/>
      <c r="B91" s="54"/>
      <c r="C91" s="54"/>
      <c r="D91" s="77"/>
      <c r="E91" s="63"/>
      <c r="F91" s="77"/>
      <c r="G91" s="77"/>
      <c r="H91" s="77"/>
      <c r="I91" s="79"/>
      <c r="J91" s="54"/>
      <c r="K91" s="75" t="s">
        <v>50</v>
      </c>
      <c r="L91" s="76">
        <f t="shared" si="18"/>
        <v>4</v>
      </c>
      <c r="M91" s="76"/>
      <c r="N91" s="76">
        <v>2</v>
      </c>
      <c r="O91" s="76"/>
      <c r="P91" s="76"/>
      <c r="Q91" s="76"/>
      <c r="R91" s="76"/>
      <c r="S91" s="76">
        <v>2</v>
      </c>
      <c r="T91" s="76"/>
      <c r="U91" s="76"/>
      <c r="V91" s="76"/>
      <c r="W91" s="76"/>
      <c r="X91" s="76"/>
    </row>
    <row r="92" spans="1:24">
      <c r="A92" s="54"/>
      <c r="B92" s="54"/>
      <c r="C92" s="80"/>
      <c r="D92" s="81"/>
      <c r="E92" s="68"/>
      <c r="F92" s="81"/>
      <c r="G92" s="81"/>
      <c r="H92" s="81"/>
      <c r="I92" s="83"/>
      <c r="J92" s="80"/>
      <c r="K92" s="84" t="s">
        <v>51</v>
      </c>
      <c r="L92" s="76">
        <f t="shared" si="18"/>
        <v>0</v>
      </c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</row>
    <row r="93" spans="1:24">
      <c r="A93" s="54"/>
      <c r="B93" s="54"/>
      <c r="C93" s="46" t="s">
        <v>35</v>
      </c>
      <c r="D93" s="58" t="s">
        <v>156</v>
      </c>
      <c r="E93" s="58" t="s">
        <v>157</v>
      </c>
      <c r="F93" s="58" t="s">
        <v>158</v>
      </c>
      <c r="G93" s="58" t="s">
        <v>159</v>
      </c>
      <c r="H93" s="58" t="s">
        <v>160</v>
      </c>
      <c r="I93" s="74">
        <v>6969</v>
      </c>
      <c r="J93" s="46" t="s">
        <v>48</v>
      </c>
      <c r="K93" s="75" t="s">
        <v>49</v>
      </c>
      <c r="L93" s="76">
        <f t="shared" si="18"/>
        <v>6</v>
      </c>
      <c r="M93" s="76"/>
      <c r="N93" s="76">
        <v>3</v>
      </c>
      <c r="O93" s="76">
        <v>2</v>
      </c>
      <c r="P93" s="76"/>
      <c r="Q93" s="76"/>
      <c r="R93" s="76"/>
      <c r="S93" s="76"/>
      <c r="T93" s="76">
        <v>1</v>
      </c>
      <c r="U93" s="76"/>
      <c r="V93" s="76"/>
      <c r="W93" s="76"/>
      <c r="X93" s="76"/>
    </row>
    <row r="94" spans="1:24">
      <c r="A94" s="54"/>
      <c r="B94" s="54"/>
      <c r="C94" s="54"/>
      <c r="D94" s="77"/>
      <c r="E94" s="63"/>
      <c r="F94" s="77"/>
      <c r="G94" s="77"/>
      <c r="H94" s="77"/>
      <c r="I94" s="79"/>
      <c r="J94" s="54"/>
      <c r="K94" s="75" t="s">
        <v>50</v>
      </c>
      <c r="L94" s="76">
        <f t="shared" si="18"/>
        <v>4</v>
      </c>
      <c r="M94" s="76"/>
      <c r="N94" s="76">
        <v>2</v>
      </c>
      <c r="O94" s="76">
        <v>2</v>
      </c>
      <c r="P94" s="76"/>
      <c r="Q94" s="76"/>
      <c r="R94" s="76"/>
      <c r="S94" s="76"/>
      <c r="T94" s="76"/>
      <c r="U94" s="76"/>
      <c r="V94" s="76"/>
      <c r="W94" s="76"/>
      <c r="X94" s="76"/>
    </row>
    <row r="95" spans="1:24">
      <c r="A95" s="54"/>
      <c r="B95" s="54"/>
      <c r="C95" s="80"/>
      <c r="D95" s="81"/>
      <c r="E95" s="68"/>
      <c r="F95" s="81"/>
      <c r="G95" s="81"/>
      <c r="H95" s="81"/>
      <c r="I95" s="83"/>
      <c r="J95" s="80"/>
      <c r="K95" s="84" t="s">
        <v>51</v>
      </c>
      <c r="L95" s="76">
        <f t="shared" si="18"/>
        <v>0</v>
      </c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</row>
    <row r="96" spans="1:24">
      <c r="A96" s="54"/>
      <c r="B96" s="54"/>
      <c r="C96" s="46" t="s">
        <v>35</v>
      </c>
      <c r="D96" s="58" t="s">
        <v>161</v>
      </c>
      <c r="E96" s="58" t="s">
        <v>162</v>
      </c>
      <c r="F96" s="58" t="s">
        <v>163</v>
      </c>
      <c r="G96" s="58" t="s">
        <v>164</v>
      </c>
      <c r="H96" s="58" t="s">
        <v>165</v>
      </c>
      <c r="I96" s="74">
        <v>5068</v>
      </c>
      <c r="J96" s="46" t="s">
        <v>48</v>
      </c>
      <c r="K96" s="75" t="s">
        <v>49</v>
      </c>
      <c r="L96" s="76">
        <f t="shared" si="18"/>
        <v>6</v>
      </c>
      <c r="M96" s="76"/>
      <c r="N96" s="76">
        <v>2</v>
      </c>
      <c r="O96" s="76"/>
      <c r="P96" s="76">
        <v>1</v>
      </c>
      <c r="Q96" s="76"/>
      <c r="R96" s="76"/>
      <c r="S96" s="76"/>
      <c r="T96" s="76">
        <v>1</v>
      </c>
      <c r="U96" s="76"/>
      <c r="V96" s="76"/>
      <c r="W96" s="76">
        <v>2</v>
      </c>
      <c r="X96" s="76"/>
    </row>
    <row r="97" spans="1:24">
      <c r="A97" s="54"/>
      <c r="B97" s="54"/>
      <c r="C97" s="54"/>
      <c r="D97" s="77"/>
      <c r="E97" s="63"/>
      <c r="F97" s="77"/>
      <c r="G97" s="77"/>
      <c r="H97" s="77"/>
      <c r="I97" s="79"/>
      <c r="J97" s="54"/>
      <c r="K97" s="75" t="s">
        <v>50</v>
      </c>
      <c r="L97" s="76">
        <f t="shared" si="18"/>
        <v>7</v>
      </c>
      <c r="M97" s="76"/>
      <c r="N97" s="76">
        <v>2</v>
      </c>
      <c r="O97" s="76">
        <v>5</v>
      </c>
      <c r="P97" s="76"/>
      <c r="Q97" s="76"/>
      <c r="R97" s="76"/>
      <c r="S97" s="76"/>
      <c r="T97" s="76"/>
      <c r="U97" s="76"/>
      <c r="V97" s="76"/>
      <c r="W97" s="76"/>
      <c r="X97" s="76"/>
    </row>
    <row r="98" spans="1:24">
      <c r="A98" s="54"/>
      <c r="B98" s="80"/>
      <c r="C98" s="80"/>
      <c r="D98" s="81"/>
      <c r="E98" s="68"/>
      <c r="F98" s="81"/>
      <c r="G98" s="81"/>
      <c r="H98" s="81"/>
      <c r="I98" s="83"/>
      <c r="J98" s="80"/>
      <c r="K98" s="84" t="s">
        <v>51</v>
      </c>
      <c r="L98" s="76">
        <f t="shared" si="18"/>
        <v>0</v>
      </c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</row>
    <row r="99" spans="1:24">
      <c r="A99" s="54"/>
      <c r="B99" s="58" t="s">
        <v>166</v>
      </c>
      <c r="C99" s="59"/>
      <c r="D99" s="60">
        <f>COUNTA(D102:D110)</f>
        <v>3</v>
      </c>
      <c r="E99" s="59"/>
      <c r="F99" s="59"/>
      <c r="G99" s="59"/>
      <c r="H99" s="59"/>
      <c r="I99" s="61">
        <f>SUM(I102:I110)</f>
        <v>85401</v>
      </c>
      <c r="J99" s="62" t="s">
        <v>39</v>
      </c>
      <c r="K99" s="52" t="s">
        <v>32</v>
      </c>
      <c r="L99" s="53">
        <f>SUM(M99:X99)</f>
        <v>79</v>
      </c>
      <c r="M99" s="53">
        <f>M102+M105+M108</f>
        <v>0</v>
      </c>
      <c r="N99" s="53">
        <f t="shared" ref="N99:X99" si="19">N102+N105+N108</f>
        <v>9</v>
      </c>
      <c r="O99" s="53">
        <f t="shared" si="19"/>
        <v>0</v>
      </c>
      <c r="P99" s="53">
        <f t="shared" si="19"/>
        <v>13</v>
      </c>
      <c r="Q99" s="53">
        <f t="shared" si="19"/>
        <v>0</v>
      </c>
      <c r="R99" s="53">
        <f t="shared" si="19"/>
        <v>0</v>
      </c>
      <c r="S99" s="53">
        <f t="shared" si="19"/>
        <v>38</v>
      </c>
      <c r="T99" s="53">
        <f t="shared" si="19"/>
        <v>7</v>
      </c>
      <c r="U99" s="53">
        <f t="shared" si="19"/>
        <v>0</v>
      </c>
      <c r="V99" s="53">
        <f t="shared" si="19"/>
        <v>0</v>
      </c>
      <c r="W99" s="53">
        <f t="shared" si="19"/>
        <v>7</v>
      </c>
      <c r="X99" s="53">
        <f t="shared" si="19"/>
        <v>5</v>
      </c>
    </row>
    <row r="100" spans="1:24">
      <c r="A100" s="54"/>
      <c r="B100" s="63"/>
      <c r="C100" s="64"/>
      <c r="D100" s="65"/>
      <c r="E100" s="64"/>
      <c r="F100" s="64"/>
      <c r="G100" s="64"/>
      <c r="H100" s="64"/>
      <c r="I100" s="66"/>
      <c r="J100" s="67"/>
      <c r="K100" s="52" t="s">
        <v>34</v>
      </c>
      <c r="L100" s="53">
        <f>SUM(M100:X100)</f>
        <v>13</v>
      </c>
      <c r="M100" s="53">
        <f t="shared" ref="M100:X101" si="20">M103+M106+M109</f>
        <v>0</v>
      </c>
      <c r="N100" s="53">
        <f t="shared" si="20"/>
        <v>0</v>
      </c>
      <c r="O100" s="53">
        <f t="shared" si="20"/>
        <v>13</v>
      </c>
      <c r="P100" s="53">
        <f t="shared" si="20"/>
        <v>0</v>
      </c>
      <c r="Q100" s="53">
        <f t="shared" si="20"/>
        <v>0</v>
      </c>
      <c r="R100" s="53">
        <f t="shared" si="20"/>
        <v>0</v>
      </c>
      <c r="S100" s="53">
        <f t="shared" si="20"/>
        <v>0</v>
      </c>
      <c r="T100" s="53">
        <f t="shared" si="20"/>
        <v>0</v>
      </c>
      <c r="U100" s="53">
        <f t="shared" si="20"/>
        <v>0</v>
      </c>
      <c r="V100" s="53">
        <f t="shared" si="20"/>
        <v>0</v>
      </c>
      <c r="W100" s="53">
        <f t="shared" si="20"/>
        <v>0</v>
      </c>
      <c r="X100" s="53">
        <f t="shared" si="20"/>
        <v>0</v>
      </c>
    </row>
    <row r="101" spans="1:24">
      <c r="A101" s="54"/>
      <c r="B101" s="68"/>
      <c r="C101" s="69"/>
      <c r="D101" s="70"/>
      <c r="E101" s="69"/>
      <c r="F101" s="69"/>
      <c r="G101" s="69"/>
      <c r="H101" s="69"/>
      <c r="I101" s="71"/>
      <c r="J101" s="72"/>
      <c r="K101" s="57" t="s">
        <v>36</v>
      </c>
      <c r="L101" s="53">
        <f>SUM(M101:X101)</f>
        <v>0</v>
      </c>
      <c r="M101" s="53">
        <f t="shared" si="20"/>
        <v>0</v>
      </c>
      <c r="N101" s="53">
        <f t="shared" si="20"/>
        <v>0</v>
      </c>
      <c r="O101" s="53">
        <f t="shared" si="20"/>
        <v>0</v>
      </c>
      <c r="P101" s="53">
        <f t="shared" si="20"/>
        <v>0</v>
      </c>
      <c r="Q101" s="53">
        <f t="shared" si="20"/>
        <v>0</v>
      </c>
      <c r="R101" s="53">
        <f t="shared" si="20"/>
        <v>0</v>
      </c>
      <c r="S101" s="53">
        <f t="shared" si="20"/>
        <v>0</v>
      </c>
      <c r="T101" s="53">
        <f t="shared" si="20"/>
        <v>0</v>
      </c>
      <c r="U101" s="53">
        <f t="shared" si="20"/>
        <v>0</v>
      </c>
      <c r="V101" s="53">
        <f t="shared" si="20"/>
        <v>0</v>
      </c>
      <c r="W101" s="53">
        <f t="shared" si="20"/>
        <v>0</v>
      </c>
      <c r="X101" s="53">
        <f t="shared" si="20"/>
        <v>0</v>
      </c>
    </row>
    <row r="102" spans="1:24">
      <c r="A102" s="54"/>
      <c r="B102" s="46" t="s">
        <v>167</v>
      </c>
      <c r="C102" s="46" t="s">
        <v>31</v>
      </c>
      <c r="D102" s="58" t="s">
        <v>168</v>
      </c>
      <c r="E102" s="58" t="s">
        <v>169</v>
      </c>
      <c r="F102" s="46" t="s">
        <v>170</v>
      </c>
      <c r="G102" s="58" t="s">
        <v>171</v>
      </c>
      <c r="H102" s="46" t="s">
        <v>172</v>
      </c>
      <c r="I102" s="74">
        <v>36206</v>
      </c>
      <c r="J102" s="46" t="s">
        <v>48</v>
      </c>
      <c r="K102" s="75" t="s">
        <v>49</v>
      </c>
      <c r="L102" s="76">
        <f t="shared" si="18"/>
        <v>31</v>
      </c>
      <c r="M102" s="76"/>
      <c r="N102" s="76">
        <v>3</v>
      </c>
      <c r="O102" s="76"/>
      <c r="P102" s="76">
        <v>5</v>
      </c>
      <c r="Q102" s="76"/>
      <c r="R102" s="76"/>
      <c r="S102" s="76">
        <v>14</v>
      </c>
      <c r="T102" s="76">
        <v>3</v>
      </c>
      <c r="U102" s="76"/>
      <c r="V102" s="76"/>
      <c r="W102" s="76">
        <v>1</v>
      </c>
      <c r="X102" s="76">
        <v>5</v>
      </c>
    </row>
    <row r="103" spans="1:24">
      <c r="A103" s="54"/>
      <c r="B103" s="54"/>
      <c r="C103" s="54"/>
      <c r="D103" s="77"/>
      <c r="E103" s="77"/>
      <c r="F103" s="54"/>
      <c r="G103" s="77"/>
      <c r="H103" s="54"/>
      <c r="I103" s="79"/>
      <c r="J103" s="54"/>
      <c r="K103" s="75" t="s">
        <v>50</v>
      </c>
      <c r="L103" s="76">
        <f t="shared" si="18"/>
        <v>5</v>
      </c>
      <c r="M103" s="76"/>
      <c r="N103" s="76"/>
      <c r="O103" s="76">
        <v>5</v>
      </c>
      <c r="P103" s="76"/>
      <c r="Q103" s="76"/>
      <c r="R103" s="76"/>
      <c r="S103" s="76"/>
      <c r="T103" s="76"/>
      <c r="U103" s="76"/>
      <c r="V103" s="76"/>
      <c r="W103" s="76"/>
      <c r="X103" s="76"/>
    </row>
    <row r="104" spans="1:24">
      <c r="A104" s="54"/>
      <c r="B104" s="54"/>
      <c r="C104" s="80"/>
      <c r="D104" s="81"/>
      <c r="E104" s="81"/>
      <c r="F104" s="80"/>
      <c r="G104" s="81"/>
      <c r="H104" s="80"/>
      <c r="I104" s="83"/>
      <c r="J104" s="80"/>
      <c r="K104" s="84" t="s">
        <v>51</v>
      </c>
      <c r="L104" s="76">
        <f t="shared" si="18"/>
        <v>0</v>
      </c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</row>
    <row r="105" spans="1:24">
      <c r="A105" s="54"/>
      <c r="B105" s="54"/>
      <c r="C105" s="46" t="s">
        <v>31</v>
      </c>
      <c r="D105" s="58" t="s">
        <v>173</v>
      </c>
      <c r="E105" s="58" t="s">
        <v>174</v>
      </c>
      <c r="F105" s="46" t="s">
        <v>175</v>
      </c>
      <c r="G105" s="58" t="s">
        <v>176</v>
      </c>
      <c r="H105" s="46" t="s">
        <v>177</v>
      </c>
      <c r="I105" s="74">
        <v>28846</v>
      </c>
      <c r="J105" s="46" t="s">
        <v>48</v>
      </c>
      <c r="K105" s="75" t="s">
        <v>49</v>
      </c>
      <c r="L105" s="76">
        <f t="shared" si="18"/>
        <v>24</v>
      </c>
      <c r="M105" s="76"/>
      <c r="N105" s="76">
        <v>3</v>
      </c>
      <c r="O105" s="76"/>
      <c r="P105" s="76">
        <v>4</v>
      </c>
      <c r="Q105" s="76"/>
      <c r="R105" s="76"/>
      <c r="S105" s="76">
        <v>10</v>
      </c>
      <c r="T105" s="76">
        <v>3</v>
      </c>
      <c r="U105" s="76"/>
      <c r="V105" s="76"/>
      <c r="W105" s="76">
        <v>4</v>
      </c>
      <c r="X105" s="76"/>
    </row>
    <row r="106" spans="1:24">
      <c r="A106" s="54"/>
      <c r="B106" s="54"/>
      <c r="C106" s="54"/>
      <c r="D106" s="77"/>
      <c r="E106" s="77"/>
      <c r="F106" s="54"/>
      <c r="G106" s="77"/>
      <c r="H106" s="54"/>
      <c r="I106" s="79"/>
      <c r="J106" s="54"/>
      <c r="K106" s="75" t="s">
        <v>50</v>
      </c>
      <c r="L106" s="76">
        <f t="shared" si="18"/>
        <v>4</v>
      </c>
      <c r="M106" s="76"/>
      <c r="N106" s="76"/>
      <c r="O106" s="76">
        <v>4</v>
      </c>
      <c r="P106" s="76"/>
      <c r="Q106" s="76"/>
      <c r="R106" s="76"/>
      <c r="S106" s="76"/>
      <c r="T106" s="76"/>
      <c r="U106" s="76"/>
      <c r="V106" s="76"/>
      <c r="W106" s="76"/>
      <c r="X106" s="76"/>
    </row>
    <row r="107" spans="1:24">
      <c r="A107" s="54"/>
      <c r="B107" s="54"/>
      <c r="C107" s="80"/>
      <c r="D107" s="81"/>
      <c r="E107" s="81"/>
      <c r="F107" s="80"/>
      <c r="G107" s="81"/>
      <c r="H107" s="80"/>
      <c r="I107" s="83"/>
      <c r="J107" s="80"/>
      <c r="K107" s="84" t="s">
        <v>51</v>
      </c>
      <c r="L107" s="76">
        <f t="shared" si="18"/>
        <v>0</v>
      </c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</row>
    <row r="108" spans="1:24">
      <c r="A108" s="54"/>
      <c r="B108" s="54"/>
      <c r="C108" s="46" t="s">
        <v>31</v>
      </c>
      <c r="D108" s="58" t="s">
        <v>178</v>
      </c>
      <c r="E108" s="58" t="s">
        <v>179</v>
      </c>
      <c r="F108" s="46" t="s">
        <v>180</v>
      </c>
      <c r="G108" s="58" t="s">
        <v>181</v>
      </c>
      <c r="H108" s="46" t="s">
        <v>182</v>
      </c>
      <c r="I108" s="74">
        <v>20349</v>
      </c>
      <c r="J108" s="46" t="s">
        <v>48</v>
      </c>
      <c r="K108" s="75" t="s">
        <v>49</v>
      </c>
      <c r="L108" s="76">
        <f t="shared" si="18"/>
        <v>24</v>
      </c>
      <c r="M108" s="76"/>
      <c r="N108" s="76">
        <v>3</v>
      </c>
      <c r="O108" s="76"/>
      <c r="P108" s="76">
        <v>4</v>
      </c>
      <c r="Q108" s="76"/>
      <c r="R108" s="76"/>
      <c r="S108" s="76">
        <v>14</v>
      </c>
      <c r="T108" s="76">
        <v>1</v>
      </c>
      <c r="U108" s="76"/>
      <c r="V108" s="76"/>
      <c r="W108" s="76">
        <v>2</v>
      </c>
      <c r="X108" s="76"/>
    </row>
    <row r="109" spans="1:24">
      <c r="A109" s="54"/>
      <c r="B109" s="54"/>
      <c r="C109" s="54"/>
      <c r="D109" s="77"/>
      <c r="E109" s="77"/>
      <c r="F109" s="54"/>
      <c r="G109" s="77"/>
      <c r="H109" s="54"/>
      <c r="I109" s="79"/>
      <c r="J109" s="54"/>
      <c r="K109" s="75" t="s">
        <v>50</v>
      </c>
      <c r="L109" s="76">
        <f t="shared" si="18"/>
        <v>4</v>
      </c>
      <c r="M109" s="76"/>
      <c r="N109" s="76"/>
      <c r="O109" s="76">
        <v>4</v>
      </c>
      <c r="P109" s="76"/>
      <c r="Q109" s="76"/>
      <c r="R109" s="76"/>
      <c r="S109" s="76"/>
      <c r="T109" s="76"/>
      <c r="U109" s="76"/>
      <c r="V109" s="76"/>
      <c r="W109" s="76"/>
      <c r="X109" s="76"/>
    </row>
    <row r="110" spans="1:24">
      <c r="A110" s="54"/>
      <c r="B110" s="80"/>
      <c r="C110" s="80"/>
      <c r="D110" s="81"/>
      <c r="E110" s="81"/>
      <c r="F110" s="80"/>
      <c r="G110" s="81"/>
      <c r="H110" s="80"/>
      <c r="I110" s="83"/>
      <c r="J110" s="80"/>
      <c r="K110" s="84" t="s">
        <v>51</v>
      </c>
      <c r="L110" s="76">
        <f t="shared" si="18"/>
        <v>0</v>
      </c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</row>
    <row r="111" spans="1:24">
      <c r="A111" s="54"/>
      <c r="B111" s="58" t="s">
        <v>183</v>
      </c>
      <c r="C111" s="59"/>
      <c r="D111" s="60">
        <f>COUNTA(D114:D128)</f>
        <v>5</v>
      </c>
      <c r="E111" s="59"/>
      <c r="F111" s="59"/>
      <c r="G111" s="59"/>
      <c r="H111" s="59"/>
      <c r="I111" s="61">
        <f>SUM(I114:I128)</f>
        <v>81313</v>
      </c>
      <c r="J111" s="62" t="s">
        <v>39</v>
      </c>
      <c r="K111" s="52" t="s">
        <v>32</v>
      </c>
      <c r="L111" s="53">
        <f>SUM(M111:X111)</f>
        <v>51</v>
      </c>
      <c r="M111" s="53">
        <f>M114+M117+M120+M123+M126</f>
        <v>0</v>
      </c>
      <c r="N111" s="53">
        <f t="shared" ref="N111:X111" si="21">N114+N117+N120+N123+N126</f>
        <v>10</v>
      </c>
      <c r="O111" s="53">
        <f t="shared" si="21"/>
        <v>0</v>
      </c>
      <c r="P111" s="53">
        <f t="shared" si="21"/>
        <v>0</v>
      </c>
      <c r="Q111" s="53">
        <f t="shared" si="21"/>
        <v>0</v>
      </c>
      <c r="R111" s="53">
        <f t="shared" si="21"/>
        <v>0</v>
      </c>
      <c r="S111" s="53">
        <f t="shared" si="21"/>
        <v>27</v>
      </c>
      <c r="T111" s="53">
        <f t="shared" si="21"/>
        <v>10</v>
      </c>
      <c r="U111" s="53">
        <f t="shared" si="21"/>
        <v>0</v>
      </c>
      <c r="V111" s="53">
        <f t="shared" si="21"/>
        <v>0</v>
      </c>
      <c r="W111" s="53">
        <f t="shared" si="21"/>
        <v>0</v>
      </c>
      <c r="X111" s="53">
        <f t="shared" si="21"/>
        <v>4</v>
      </c>
    </row>
    <row r="112" spans="1:24">
      <c r="A112" s="54"/>
      <c r="B112" s="63"/>
      <c r="C112" s="64"/>
      <c r="D112" s="65"/>
      <c r="E112" s="64"/>
      <c r="F112" s="64"/>
      <c r="G112" s="64"/>
      <c r="H112" s="64"/>
      <c r="I112" s="66"/>
      <c r="J112" s="67"/>
      <c r="K112" s="52" t="s">
        <v>34</v>
      </c>
      <c r="L112" s="53">
        <f>SUM(M112:X112)</f>
        <v>8</v>
      </c>
      <c r="M112" s="53">
        <f t="shared" ref="M112:X113" si="22">M115+M118+M121+M124+M127</f>
        <v>0</v>
      </c>
      <c r="N112" s="53">
        <f t="shared" si="22"/>
        <v>8</v>
      </c>
      <c r="O112" s="53">
        <f t="shared" si="22"/>
        <v>0</v>
      </c>
      <c r="P112" s="53">
        <f t="shared" si="22"/>
        <v>0</v>
      </c>
      <c r="Q112" s="53">
        <f t="shared" si="22"/>
        <v>0</v>
      </c>
      <c r="R112" s="53">
        <f t="shared" si="22"/>
        <v>0</v>
      </c>
      <c r="S112" s="53">
        <f t="shared" si="22"/>
        <v>0</v>
      </c>
      <c r="T112" s="53">
        <f t="shared" si="22"/>
        <v>0</v>
      </c>
      <c r="U112" s="53">
        <f t="shared" si="22"/>
        <v>0</v>
      </c>
      <c r="V112" s="53">
        <f t="shared" si="22"/>
        <v>0</v>
      </c>
      <c r="W112" s="53">
        <f t="shared" si="22"/>
        <v>0</v>
      </c>
      <c r="X112" s="53">
        <f t="shared" si="22"/>
        <v>0</v>
      </c>
    </row>
    <row r="113" spans="1:24">
      <c r="A113" s="54"/>
      <c r="B113" s="68"/>
      <c r="C113" s="69"/>
      <c r="D113" s="70"/>
      <c r="E113" s="69"/>
      <c r="F113" s="69"/>
      <c r="G113" s="69"/>
      <c r="H113" s="69"/>
      <c r="I113" s="71"/>
      <c r="J113" s="72"/>
      <c r="K113" s="57" t="s">
        <v>36</v>
      </c>
      <c r="L113" s="53">
        <f>SUM(M113:X113)</f>
        <v>6</v>
      </c>
      <c r="M113" s="53">
        <f t="shared" si="22"/>
        <v>0</v>
      </c>
      <c r="N113" s="53">
        <f t="shared" si="22"/>
        <v>0</v>
      </c>
      <c r="O113" s="53">
        <f t="shared" si="22"/>
        <v>0</v>
      </c>
      <c r="P113" s="53">
        <f t="shared" si="22"/>
        <v>0</v>
      </c>
      <c r="Q113" s="53">
        <f t="shared" si="22"/>
        <v>0</v>
      </c>
      <c r="R113" s="53">
        <f t="shared" si="22"/>
        <v>0</v>
      </c>
      <c r="S113" s="53">
        <f t="shared" si="22"/>
        <v>1</v>
      </c>
      <c r="T113" s="53">
        <f t="shared" si="22"/>
        <v>1</v>
      </c>
      <c r="U113" s="53">
        <f t="shared" si="22"/>
        <v>0</v>
      </c>
      <c r="V113" s="53">
        <f t="shared" si="22"/>
        <v>0</v>
      </c>
      <c r="W113" s="53">
        <f t="shared" si="22"/>
        <v>4</v>
      </c>
      <c r="X113" s="53">
        <f t="shared" si="22"/>
        <v>0</v>
      </c>
    </row>
    <row r="114" spans="1:24">
      <c r="A114" s="54"/>
      <c r="B114" s="46" t="s">
        <v>184</v>
      </c>
      <c r="C114" s="46" t="s">
        <v>91</v>
      </c>
      <c r="D114" s="58" t="s">
        <v>185</v>
      </c>
      <c r="E114" s="97" t="s">
        <v>186</v>
      </c>
      <c r="F114" s="46" t="s">
        <v>187</v>
      </c>
      <c r="G114" s="58" t="s">
        <v>188</v>
      </c>
      <c r="H114" s="46" t="s">
        <v>189</v>
      </c>
      <c r="I114" s="74">
        <v>10480</v>
      </c>
      <c r="J114" s="46" t="s">
        <v>48</v>
      </c>
      <c r="K114" s="75" t="s">
        <v>49</v>
      </c>
      <c r="L114" s="76">
        <f t="shared" si="18"/>
        <v>11</v>
      </c>
      <c r="M114" s="76"/>
      <c r="N114" s="76">
        <v>1</v>
      </c>
      <c r="O114" s="76"/>
      <c r="P114" s="76"/>
      <c r="Q114" s="76"/>
      <c r="R114" s="76"/>
      <c r="S114" s="76">
        <v>7</v>
      </c>
      <c r="T114" s="76">
        <v>3</v>
      </c>
      <c r="U114" s="76"/>
      <c r="V114" s="76"/>
      <c r="W114" s="76"/>
      <c r="X114" s="76"/>
    </row>
    <row r="115" spans="1:24">
      <c r="A115" s="54"/>
      <c r="B115" s="54"/>
      <c r="C115" s="54"/>
      <c r="D115" s="77"/>
      <c r="E115" s="78"/>
      <c r="F115" s="54"/>
      <c r="G115" s="77"/>
      <c r="H115" s="54"/>
      <c r="I115" s="79"/>
      <c r="J115" s="54"/>
      <c r="K115" s="75" t="s">
        <v>50</v>
      </c>
      <c r="L115" s="76">
        <f t="shared" si="18"/>
        <v>3</v>
      </c>
      <c r="M115" s="76"/>
      <c r="N115" s="76">
        <v>3</v>
      </c>
      <c r="O115" s="76"/>
      <c r="P115" s="76"/>
      <c r="Q115" s="76"/>
      <c r="R115" s="76"/>
      <c r="S115" s="76"/>
      <c r="T115" s="76"/>
      <c r="U115" s="76"/>
      <c r="V115" s="76"/>
      <c r="W115" s="76"/>
      <c r="X115" s="76"/>
    </row>
    <row r="116" spans="1:24">
      <c r="A116" s="54"/>
      <c r="B116" s="54"/>
      <c r="C116" s="80"/>
      <c r="D116" s="81"/>
      <c r="E116" s="82"/>
      <c r="F116" s="80"/>
      <c r="G116" s="81"/>
      <c r="H116" s="80"/>
      <c r="I116" s="83"/>
      <c r="J116" s="80"/>
      <c r="K116" s="84" t="s">
        <v>51</v>
      </c>
      <c r="L116" s="76">
        <f t="shared" si="18"/>
        <v>0</v>
      </c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</row>
    <row r="117" spans="1:24">
      <c r="A117" s="54"/>
      <c r="B117" s="54"/>
      <c r="C117" s="46" t="s">
        <v>91</v>
      </c>
      <c r="D117" s="58" t="s">
        <v>190</v>
      </c>
      <c r="E117" s="58" t="s">
        <v>191</v>
      </c>
      <c r="F117" s="58" t="s">
        <v>192</v>
      </c>
      <c r="G117" s="58" t="s">
        <v>193</v>
      </c>
      <c r="H117" s="46" t="s">
        <v>194</v>
      </c>
      <c r="I117" s="74">
        <v>7733</v>
      </c>
      <c r="J117" s="46" t="s">
        <v>48</v>
      </c>
      <c r="K117" s="75" t="s">
        <v>49</v>
      </c>
      <c r="L117" s="76">
        <f t="shared" si="18"/>
        <v>11</v>
      </c>
      <c r="M117" s="76"/>
      <c r="N117" s="76">
        <v>4</v>
      </c>
      <c r="O117" s="76"/>
      <c r="P117" s="76"/>
      <c r="Q117" s="76"/>
      <c r="R117" s="76"/>
      <c r="S117" s="76">
        <v>4</v>
      </c>
      <c r="T117" s="76">
        <v>2</v>
      </c>
      <c r="U117" s="76"/>
      <c r="V117" s="76"/>
      <c r="W117" s="76"/>
      <c r="X117" s="76">
        <v>1</v>
      </c>
    </row>
    <row r="118" spans="1:24">
      <c r="A118" s="54"/>
      <c r="B118" s="54"/>
      <c r="C118" s="54"/>
      <c r="D118" s="77"/>
      <c r="E118" s="54"/>
      <c r="F118" s="77"/>
      <c r="G118" s="77"/>
      <c r="H118" s="54"/>
      <c r="I118" s="79"/>
      <c r="J118" s="54"/>
      <c r="K118" s="75" t="s">
        <v>50</v>
      </c>
      <c r="L118" s="76">
        <f t="shared" si="18"/>
        <v>0</v>
      </c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</row>
    <row r="119" spans="1:24">
      <c r="A119" s="54"/>
      <c r="B119" s="54"/>
      <c r="C119" s="80"/>
      <c r="D119" s="81"/>
      <c r="E119" s="80"/>
      <c r="F119" s="81"/>
      <c r="G119" s="81"/>
      <c r="H119" s="80"/>
      <c r="I119" s="83"/>
      <c r="J119" s="80"/>
      <c r="K119" s="84" t="s">
        <v>51</v>
      </c>
      <c r="L119" s="76">
        <f t="shared" si="18"/>
        <v>0</v>
      </c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</row>
    <row r="120" spans="1:24">
      <c r="A120" s="54"/>
      <c r="B120" s="54"/>
      <c r="C120" s="46" t="s">
        <v>91</v>
      </c>
      <c r="D120" s="58" t="s">
        <v>195</v>
      </c>
      <c r="E120" s="58" t="s">
        <v>196</v>
      </c>
      <c r="F120" s="46" t="s">
        <v>197</v>
      </c>
      <c r="G120" s="58" t="s">
        <v>198</v>
      </c>
      <c r="H120" s="46" t="s">
        <v>199</v>
      </c>
      <c r="I120" s="74">
        <v>15014</v>
      </c>
      <c r="J120" s="46" t="s">
        <v>48</v>
      </c>
      <c r="K120" s="75" t="s">
        <v>49</v>
      </c>
      <c r="L120" s="76">
        <f t="shared" si="18"/>
        <v>19</v>
      </c>
      <c r="M120" s="76"/>
      <c r="N120" s="76">
        <v>5</v>
      </c>
      <c r="O120" s="76"/>
      <c r="P120" s="76"/>
      <c r="Q120" s="76"/>
      <c r="R120" s="76"/>
      <c r="S120" s="76">
        <v>9</v>
      </c>
      <c r="T120" s="76">
        <v>3</v>
      </c>
      <c r="U120" s="76"/>
      <c r="V120" s="76"/>
      <c r="W120" s="76"/>
      <c r="X120" s="76">
        <v>2</v>
      </c>
    </row>
    <row r="121" spans="1:24">
      <c r="A121" s="54"/>
      <c r="B121" s="54"/>
      <c r="C121" s="54"/>
      <c r="D121" s="77"/>
      <c r="E121" s="54"/>
      <c r="F121" s="54"/>
      <c r="G121" s="77"/>
      <c r="H121" s="54"/>
      <c r="I121" s="79"/>
      <c r="J121" s="54"/>
      <c r="K121" s="75" t="s">
        <v>50</v>
      </c>
      <c r="L121" s="76">
        <f t="shared" si="18"/>
        <v>5</v>
      </c>
      <c r="M121" s="76"/>
      <c r="N121" s="76">
        <v>5</v>
      </c>
      <c r="O121" s="76"/>
      <c r="P121" s="76"/>
      <c r="Q121" s="76"/>
      <c r="R121" s="76"/>
      <c r="S121" s="76"/>
      <c r="T121" s="76"/>
      <c r="U121" s="76"/>
      <c r="V121" s="76"/>
      <c r="W121" s="76"/>
      <c r="X121" s="76"/>
    </row>
    <row r="122" spans="1:24">
      <c r="A122" s="54"/>
      <c r="B122" s="54"/>
      <c r="C122" s="80"/>
      <c r="D122" s="81"/>
      <c r="E122" s="80"/>
      <c r="F122" s="80"/>
      <c r="G122" s="81"/>
      <c r="H122" s="80"/>
      <c r="I122" s="83"/>
      <c r="J122" s="80"/>
      <c r="K122" s="84" t="s">
        <v>51</v>
      </c>
      <c r="L122" s="76">
        <f t="shared" si="18"/>
        <v>0</v>
      </c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</row>
    <row r="123" spans="1:24">
      <c r="A123" s="54"/>
      <c r="B123" s="54"/>
      <c r="C123" s="46" t="s">
        <v>91</v>
      </c>
      <c r="D123" s="58" t="s">
        <v>200</v>
      </c>
      <c r="E123" s="58" t="s">
        <v>201</v>
      </c>
      <c r="F123" s="46" t="s">
        <v>202</v>
      </c>
      <c r="G123" s="58" t="s">
        <v>203</v>
      </c>
      <c r="H123" s="46" t="s">
        <v>204</v>
      </c>
      <c r="I123" s="74">
        <v>6828</v>
      </c>
      <c r="J123" s="46" t="s">
        <v>48</v>
      </c>
      <c r="K123" s="75" t="s">
        <v>49</v>
      </c>
      <c r="L123" s="76">
        <f t="shared" si="18"/>
        <v>10</v>
      </c>
      <c r="M123" s="76"/>
      <c r="N123" s="76"/>
      <c r="O123" s="76"/>
      <c r="P123" s="76"/>
      <c r="Q123" s="76"/>
      <c r="R123" s="76"/>
      <c r="S123" s="76">
        <v>7</v>
      </c>
      <c r="T123" s="76">
        <v>2</v>
      </c>
      <c r="U123" s="76"/>
      <c r="V123" s="76"/>
      <c r="W123" s="76"/>
      <c r="X123" s="76">
        <v>1</v>
      </c>
    </row>
    <row r="124" spans="1:24">
      <c r="A124" s="54"/>
      <c r="B124" s="54"/>
      <c r="C124" s="54"/>
      <c r="D124" s="77"/>
      <c r="E124" s="54"/>
      <c r="F124" s="54"/>
      <c r="G124" s="77"/>
      <c r="H124" s="54"/>
      <c r="I124" s="79"/>
      <c r="J124" s="54"/>
      <c r="K124" s="75" t="s">
        <v>50</v>
      </c>
      <c r="L124" s="76">
        <f t="shared" si="18"/>
        <v>0</v>
      </c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</row>
    <row r="125" spans="1:24">
      <c r="A125" s="54"/>
      <c r="B125" s="54"/>
      <c r="C125" s="80"/>
      <c r="D125" s="81"/>
      <c r="E125" s="80"/>
      <c r="F125" s="80"/>
      <c r="G125" s="81"/>
      <c r="H125" s="80"/>
      <c r="I125" s="83"/>
      <c r="J125" s="80"/>
      <c r="K125" s="84" t="s">
        <v>51</v>
      </c>
      <c r="L125" s="76">
        <f t="shared" si="18"/>
        <v>0</v>
      </c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</row>
    <row r="126" spans="1:24">
      <c r="A126" s="54"/>
      <c r="B126" s="54"/>
      <c r="C126" s="46" t="s">
        <v>205</v>
      </c>
      <c r="D126" s="58" t="s">
        <v>206</v>
      </c>
      <c r="E126" s="58" t="s">
        <v>207</v>
      </c>
      <c r="F126" s="46" t="s">
        <v>208</v>
      </c>
      <c r="G126" s="58" t="s">
        <v>203</v>
      </c>
      <c r="H126" s="46" t="s">
        <v>204</v>
      </c>
      <c r="I126" s="74">
        <v>41258</v>
      </c>
      <c r="J126" s="46" t="s">
        <v>48</v>
      </c>
      <c r="K126" s="75" t="s">
        <v>49</v>
      </c>
      <c r="L126" s="76">
        <f t="shared" si="18"/>
        <v>0</v>
      </c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</row>
    <row r="127" spans="1:24">
      <c r="A127" s="54"/>
      <c r="B127" s="54"/>
      <c r="C127" s="54"/>
      <c r="D127" s="77"/>
      <c r="E127" s="54"/>
      <c r="F127" s="54"/>
      <c r="G127" s="77"/>
      <c r="H127" s="54"/>
      <c r="I127" s="79"/>
      <c r="J127" s="54"/>
      <c r="K127" s="75" t="s">
        <v>50</v>
      </c>
      <c r="L127" s="76">
        <f t="shared" si="18"/>
        <v>0</v>
      </c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</row>
    <row r="128" spans="1:24">
      <c r="A128" s="54"/>
      <c r="B128" s="80"/>
      <c r="C128" s="80"/>
      <c r="D128" s="81"/>
      <c r="E128" s="80"/>
      <c r="F128" s="80"/>
      <c r="G128" s="81"/>
      <c r="H128" s="80"/>
      <c r="I128" s="83"/>
      <c r="J128" s="80"/>
      <c r="K128" s="84" t="s">
        <v>51</v>
      </c>
      <c r="L128" s="76">
        <f t="shared" si="18"/>
        <v>6</v>
      </c>
      <c r="M128" s="76"/>
      <c r="N128" s="76"/>
      <c r="O128" s="76"/>
      <c r="P128" s="76"/>
      <c r="Q128" s="76"/>
      <c r="R128" s="76"/>
      <c r="S128" s="76">
        <v>1</v>
      </c>
      <c r="T128" s="76">
        <v>1</v>
      </c>
      <c r="U128" s="76"/>
      <c r="V128" s="76"/>
      <c r="W128" s="76">
        <v>4</v>
      </c>
      <c r="X128" s="76"/>
    </row>
    <row r="129" spans="1:24">
      <c r="A129" s="54"/>
      <c r="B129" s="58" t="s">
        <v>209</v>
      </c>
      <c r="C129" s="59"/>
      <c r="D129" s="60">
        <f>COUNTA(D132:D143)</f>
        <v>4</v>
      </c>
      <c r="E129" s="59"/>
      <c r="F129" s="59"/>
      <c r="G129" s="59"/>
      <c r="H129" s="59"/>
      <c r="I129" s="61">
        <f>SUM(I132:I143)</f>
        <v>47500</v>
      </c>
      <c r="J129" s="62" t="s">
        <v>39</v>
      </c>
      <c r="K129" s="52" t="s">
        <v>32</v>
      </c>
      <c r="L129" s="53">
        <f>SUM(M129:X129)</f>
        <v>69</v>
      </c>
      <c r="M129" s="53">
        <f>M132+M135+M138+M141</f>
        <v>0</v>
      </c>
      <c r="N129" s="53">
        <f t="shared" ref="N129:X129" si="23">N132+N135+N138+N141</f>
        <v>9</v>
      </c>
      <c r="O129" s="53">
        <f t="shared" si="23"/>
        <v>16</v>
      </c>
      <c r="P129" s="53">
        <f t="shared" si="23"/>
        <v>0</v>
      </c>
      <c r="Q129" s="53">
        <f t="shared" si="23"/>
        <v>0</v>
      </c>
      <c r="R129" s="53">
        <f t="shared" si="23"/>
        <v>0</v>
      </c>
      <c r="S129" s="53">
        <f t="shared" si="23"/>
        <v>23</v>
      </c>
      <c r="T129" s="53">
        <f t="shared" si="23"/>
        <v>10</v>
      </c>
      <c r="U129" s="53">
        <f t="shared" si="23"/>
        <v>0</v>
      </c>
      <c r="V129" s="53">
        <f t="shared" si="23"/>
        <v>0</v>
      </c>
      <c r="W129" s="53">
        <f t="shared" si="23"/>
        <v>11</v>
      </c>
      <c r="X129" s="53">
        <f t="shared" si="23"/>
        <v>0</v>
      </c>
    </row>
    <row r="130" spans="1:24">
      <c r="A130" s="54"/>
      <c r="B130" s="63"/>
      <c r="C130" s="64"/>
      <c r="D130" s="65"/>
      <c r="E130" s="64"/>
      <c r="F130" s="64"/>
      <c r="G130" s="64"/>
      <c r="H130" s="64"/>
      <c r="I130" s="66"/>
      <c r="J130" s="67"/>
      <c r="K130" s="52" t="s">
        <v>34</v>
      </c>
      <c r="L130" s="53">
        <f>SUM(M130:X130)</f>
        <v>10</v>
      </c>
      <c r="M130" s="53">
        <f t="shared" ref="M130:X131" si="24">M133+M136+M139+M142</f>
        <v>0</v>
      </c>
      <c r="N130" s="53">
        <f t="shared" si="24"/>
        <v>0</v>
      </c>
      <c r="O130" s="53">
        <f t="shared" si="24"/>
        <v>10</v>
      </c>
      <c r="P130" s="53">
        <f t="shared" si="24"/>
        <v>0</v>
      </c>
      <c r="Q130" s="53">
        <f t="shared" si="24"/>
        <v>0</v>
      </c>
      <c r="R130" s="53">
        <f t="shared" si="24"/>
        <v>0</v>
      </c>
      <c r="S130" s="53">
        <f t="shared" si="24"/>
        <v>0</v>
      </c>
      <c r="T130" s="53">
        <f t="shared" si="24"/>
        <v>0</v>
      </c>
      <c r="U130" s="53">
        <f t="shared" si="24"/>
        <v>0</v>
      </c>
      <c r="V130" s="53">
        <f t="shared" si="24"/>
        <v>0</v>
      </c>
      <c r="W130" s="53">
        <f t="shared" si="24"/>
        <v>0</v>
      </c>
      <c r="X130" s="53">
        <f t="shared" si="24"/>
        <v>0</v>
      </c>
    </row>
    <row r="131" spans="1:24">
      <c r="A131" s="54"/>
      <c r="B131" s="68"/>
      <c r="C131" s="69"/>
      <c r="D131" s="70"/>
      <c r="E131" s="69"/>
      <c r="F131" s="69"/>
      <c r="G131" s="69"/>
      <c r="H131" s="69"/>
      <c r="I131" s="71"/>
      <c r="J131" s="72"/>
      <c r="K131" s="57" t="s">
        <v>36</v>
      </c>
      <c r="L131" s="53">
        <f>SUM(M131:X131)</f>
        <v>0</v>
      </c>
      <c r="M131" s="53">
        <f t="shared" si="24"/>
        <v>0</v>
      </c>
      <c r="N131" s="53">
        <f t="shared" si="24"/>
        <v>0</v>
      </c>
      <c r="O131" s="53">
        <f t="shared" si="24"/>
        <v>0</v>
      </c>
      <c r="P131" s="53">
        <f t="shared" si="24"/>
        <v>0</v>
      </c>
      <c r="Q131" s="53">
        <f t="shared" si="24"/>
        <v>0</v>
      </c>
      <c r="R131" s="53">
        <f t="shared" si="24"/>
        <v>0</v>
      </c>
      <c r="S131" s="53">
        <f t="shared" si="24"/>
        <v>0</v>
      </c>
      <c r="T131" s="53">
        <f t="shared" si="24"/>
        <v>0</v>
      </c>
      <c r="U131" s="53">
        <f t="shared" si="24"/>
        <v>0</v>
      </c>
      <c r="V131" s="53">
        <f t="shared" si="24"/>
        <v>0</v>
      </c>
      <c r="W131" s="53">
        <f t="shared" si="24"/>
        <v>0</v>
      </c>
      <c r="X131" s="53">
        <f t="shared" si="24"/>
        <v>0</v>
      </c>
    </row>
    <row r="132" spans="1:24">
      <c r="A132" s="54"/>
      <c r="B132" s="46" t="s">
        <v>210</v>
      </c>
      <c r="C132" s="46" t="s">
        <v>31</v>
      </c>
      <c r="D132" s="58" t="s">
        <v>211</v>
      </c>
      <c r="E132" s="100" t="s">
        <v>212</v>
      </c>
      <c r="F132" s="46" t="s">
        <v>213</v>
      </c>
      <c r="G132" s="58" t="s">
        <v>214</v>
      </c>
      <c r="H132" s="46" t="s">
        <v>215</v>
      </c>
      <c r="I132" s="88">
        <v>14781</v>
      </c>
      <c r="J132" s="46" t="s">
        <v>48</v>
      </c>
      <c r="K132" s="75" t="s">
        <v>49</v>
      </c>
      <c r="L132" s="76">
        <f t="shared" si="18"/>
        <v>26</v>
      </c>
      <c r="M132" s="76"/>
      <c r="N132" s="76">
        <v>5</v>
      </c>
      <c r="O132" s="76">
        <v>11</v>
      </c>
      <c r="P132" s="76"/>
      <c r="Q132" s="76"/>
      <c r="R132" s="76"/>
      <c r="S132" s="76">
        <v>2</v>
      </c>
      <c r="T132" s="76">
        <v>4</v>
      </c>
      <c r="U132" s="76"/>
      <c r="V132" s="76"/>
      <c r="W132" s="76">
        <v>4</v>
      </c>
      <c r="X132" s="76"/>
    </row>
    <row r="133" spans="1:24">
      <c r="A133" s="54"/>
      <c r="B133" s="54"/>
      <c r="C133" s="54"/>
      <c r="D133" s="77"/>
      <c r="E133" s="101"/>
      <c r="F133" s="54"/>
      <c r="G133" s="77"/>
      <c r="H133" s="54"/>
      <c r="I133" s="89"/>
      <c r="J133" s="54"/>
      <c r="K133" s="75" t="s">
        <v>50</v>
      </c>
      <c r="L133" s="76">
        <f t="shared" si="18"/>
        <v>2</v>
      </c>
      <c r="M133" s="76"/>
      <c r="N133" s="76"/>
      <c r="O133" s="76">
        <v>2</v>
      </c>
      <c r="P133" s="76"/>
      <c r="Q133" s="76"/>
      <c r="R133" s="76"/>
      <c r="S133" s="76"/>
      <c r="T133" s="76"/>
      <c r="U133" s="76"/>
      <c r="V133" s="76"/>
      <c r="W133" s="76"/>
      <c r="X133" s="76"/>
    </row>
    <row r="134" spans="1:24">
      <c r="A134" s="54"/>
      <c r="B134" s="54"/>
      <c r="C134" s="80"/>
      <c r="D134" s="81"/>
      <c r="E134" s="102"/>
      <c r="F134" s="80"/>
      <c r="G134" s="81"/>
      <c r="H134" s="80"/>
      <c r="I134" s="90"/>
      <c r="J134" s="80"/>
      <c r="K134" s="84" t="s">
        <v>51</v>
      </c>
      <c r="L134" s="76">
        <f t="shared" si="18"/>
        <v>0</v>
      </c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</row>
    <row r="135" spans="1:24">
      <c r="A135" s="54"/>
      <c r="B135" s="54"/>
      <c r="C135" s="46" t="s">
        <v>31</v>
      </c>
      <c r="D135" s="58" t="s">
        <v>216</v>
      </c>
      <c r="E135" s="100" t="s">
        <v>217</v>
      </c>
      <c r="F135" s="46" t="s">
        <v>218</v>
      </c>
      <c r="G135" s="58" t="s">
        <v>219</v>
      </c>
      <c r="H135" s="46" t="s">
        <v>220</v>
      </c>
      <c r="I135" s="88">
        <v>13564</v>
      </c>
      <c r="J135" s="46" t="s">
        <v>48</v>
      </c>
      <c r="K135" s="75" t="s">
        <v>49</v>
      </c>
      <c r="L135" s="76">
        <f t="shared" si="18"/>
        <v>18</v>
      </c>
      <c r="M135" s="76"/>
      <c r="N135" s="76">
        <v>2</v>
      </c>
      <c r="O135" s="76">
        <v>4</v>
      </c>
      <c r="P135" s="76"/>
      <c r="Q135" s="76"/>
      <c r="R135" s="76"/>
      <c r="S135" s="76">
        <v>5</v>
      </c>
      <c r="T135" s="76">
        <v>3</v>
      </c>
      <c r="U135" s="76"/>
      <c r="V135" s="76"/>
      <c r="W135" s="76">
        <v>4</v>
      </c>
      <c r="X135" s="76"/>
    </row>
    <row r="136" spans="1:24">
      <c r="A136" s="54"/>
      <c r="B136" s="54"/>
      <c r="C136" s="54"/>
      <c r="D136" s="77"/>
      <c r="E136" s="101"/>
      <c r="F136" s="54"/>
      <c r="G136" s="77"/>
      <c r="H136" s="54"/>
      <c r="I136" s="89"/>
      <c r="J136" s="54"/>
      <c r="K136" s="75" t="s">
        <v>50</v>
      </c>
      <c r="L136" s="76">
        <f t="shared" si="18"/>
        <v>3</v>
      </c>
      <c r="M136" s="76"/>
      <c r="N136" s="76"/>
      <c r="O136" s="76">
        <v>3</v>
      </c>
      <c r="P136" s="76"/>
      <c r="Q136" s="76"/>
      <c r="R136" s="76"/>
      <c r="S136" s="76"/>
      <c r="T136" s="76"/>
      <c r="U136" s="76"/>
      <c r="V136" s="76"/>
      <c r="W136" s="76"/>
      <c r="X136" s="76"/>
    </row>
    <row r="137" spans="1:24">
      <c r="A137" s="54"/>
      <c r="B137" s="54"/>
      <c r="C137" s="80"/>
      <c r="D137" s="81"/>
      <c r="E137" s="102"/>
      <c r="F137" s="80"/>
      <c r="G137" s="81"/>
      <c r="H137" s="80"/>
      <c r="I137" s="90"/>
      <c r="J137" s="80"/>
      <c r="K137" s="84" t="s">
        <v>51</v>
      </c>
      <c r="L137" s="76">
        <f t="shared" si="18"/>
        <v>0</v>
      </c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</row>
    <row r="138" spans="1:24">
      <c r="A138" s="54"/>
      <c r="B138" s="54"/>
      <c r="C138" s="46" t="s">
        <v>31</v>
      </c>
      <c r="D138" s="58" t="s">
        <v>221</v>
      </c>
      <c r="E138" s="100" t="s">
        <v>222</v>
      </c>
      <c r="F138" s="46" t="s">
        <v>223</v>
      </c>
      <c r="G138" s="58" t="s">
        <v>224</v>
      </c>
      <c r="H138" s="46" t="s">
        <v>225</v>
      </c>
      <c r="I138" s="88">
        <v>10333</v>
      </c>
      <c r="J138" s="46" t="s">
        <v>48</v>
      </c>
      <c r="K138" s="75" t="s">
        <v>49</v>
      </c>
      <c r="L138" s="76">
        <f t="shared" si="18"/>
        <v>16</v>
      </c>
      <c r="M138" s="76"/>
      <c r="N138" s="76">
        <v>2</v>
      </c>
      <c r="O138" s="76"/>
      <c r="P138" s="76"/>
      <c r="Q138" s="76"/>
      <c r="R138" s="76"/>
      <c r="S138" s="76">
        <v>8</v>
      </c>
      <c r="T138" s="76">
        <v>3</v>
      </c>
      <c r="U138" s="76"/>
      <c r="V138" s="76"/>
      <c r="W138" s="76">
        <v>3</v>
      </c>
      <c r="X138" s="76"/>
    </row>
    <row r="139" spans="1:24">
      <c r="A139" s="54"/>
      <c r="B139" s="54"/>
      <c r="C139" s="54"/>
      <c r="D139" s="77"/>
      <c r="E139" s="101"/>
      <c r="F139" s="54"/>
      <c r="G139" s="77"/>
      <c r="H139" s="54"/>
      <c r="I139" s="89"/>
      <c r="J139" s="54"/>
      <c r="K139" s="75" t="s">
        <v>50</v>
      </c>
      <c r="L139" s="76">
        <f t="shared" si="18"/>
        <v>5</v>
      </c>
      <c r="M139" s="76"/>
      <c r="N139" s="76"/>
      <c r="O139" s="76">
        <v>5</v>
      </c>
      <c r="P139" s="76"/>
      <c r="Q139" s="76"/>
      <c r="R139" s="76"/>
      <c r="S139" s="76"/>
      <c r="T139" s="76"/>
      <c r="U139" s="76"/>
      <c r="V139" s="76"/>
      <c r="W139" s="76"/>
      <c r="X139" s="76"/>
    </row>
    <row r="140" spans="1:24">
      <c r="A140" s="54"/>
      <c r="B140" s="54"/>
      <c r="C140" s="80"/>
      <c r="D140" s="81"/>
      <c r="E140" s="102"/>
      <c r="F140" s="80"/>
      <c r="G140" s="81"/>
      <c r="H140" s="80"/>
      <c r="I140" s="90"/>
      <c r="J140" s="80"/>
      <c r="K140" s="84" t="s">
        <v>51</v>
      </c>
      <c r="L140" s="76">
        <f t="shared" si="18"/>
        <v>0</v>
      </c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</row>
    <row r="141" spans="1:24">
      <c r="A141" s="54"/>
      <c r="B141" s="54"/>
      <c r="C141" s="46" t="s">
        <v>91</v>
      </c>
      <c r="D141" s="58" t="s">
        <v>226</v>
      </c>
      <c r="E141" s="100" t="s">
        <v>227</v>
      </c>
      <c r="F141" s="46" t="s">
        <v>228</v>
      </c>
      <c r="G141" s="58" t="s">
        <v>229</v>
      </c>
      <c r="H141" s="46" t="s">
        <v>230</v>
      </c>
      <c r="I141" s="88">
        <v>8822</v>
      </c>
      <c r="J141" s="46" t="s">
        <v>48</v>
      </c>
      <c r="K141" s="75" t="s">
        <v>49</v>
      </c>
      <c r="L141" s="76">
        <f t="shared" si="18"/>
        <v>9</v>
      </c>
      <c r="M141" s="76"/>
      <c r="N141" s="76"/>
      <c r="O141" s="76">
        <v>1</v>
      </c>
      <c r="P141" s="76"/>
      <c r="Q141" s="76"/>
      <c r="R141" s="76"/>
      <c r="S141" s="76">
        <v>8</v>
      </c>
      <c r="T141" s="76"/>
      <c r="U141" s="76"/>
      <c r="V141" s="76"/>
      <c r="W141" s="76"/>
      <c r="X141" s="76"/>
    </row>
    <row r="142" spans="1:24">
      <c r="A142" s="54"/>
      <c r="B142" s="54"/>
      <c r="C142" s="54"/>
      <c r="D142" s="77"/>
      <c r="E142" s="101"/>
      <c r="F142" s="54"/>
      <c r="G142" s="77"/>
      <c r="H142" s="54"/>
      <c r="I142" s="89"/>
      <c r="J142" s="54"/>
      <c r="K142" s="75" t="s">
        <v>50</v>
      </c>
      <c r="L142" s="76">
        <f t="shared" si="18"/>
        <v>0</v>
      </c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</row>
    <row r="143" spans="1:24">
      <c r="A143" s="54"/>
      <c r="B143" s="80"/>
      <c r="C143" s="80"/>
      <c r="D143" s="81"/>
      <c r="E143" s="102"/>
      <c r="F143" s="80"/>
      <c r="G143" s="81"/>
      <c r="H143" s="80"/>
      <c r="I143" s="90"/>
      <c r="J143" s="80"/>
      <c r="K143" s="84" t="s">
        <v>51</v>
      </c>
      <c r="L143" s="76">
        <f t="shared" si="18"/>
        <v>0</v>
      </c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</row>
    <row r="144" spans="1:24">
      <c r="A144" s="54"/>
      <c r="B144" s="58" t="s">
        <v>231</v>
      </c>
      <c r="C144" s="59"/>
      <c r="D144" s="60">
        <f>COUNTA(D147:D158)</f>
        <v>4</v>
      </c>
      <c r="E144" s="59"/>
      <c r="F144" s="59"/>
      <c r="G144" s="59"/>
      <c r="H144" s="59"/>
      <c r="I144" s="61">
        <f>SUM(I147:I158)</f>
        <v>62824</v>
      </c>
      <c r="J144" s="62" t="s">
        <v>39</v>
      </c>
      <c r="K144" s="52" t="s">
        <v>32</v>
      </c>
      <c r="L144" s="53">
        <f>SUM(M144:X144)</f>
        <v>24</v>
      </c>
      <c r="M144" s="53">
        <f>M147+M150+M153+M156</f>
        <v>0</v>
      </c>
      <c r="N144" s="53">
        <f t="shared" ref="N144:X144" si="25">N147+N150+N153+N156</f>
        <v>5</v>
      </c>
      <c r="O144" s="53">
        <f t="shared" si="25"/>
        <v>2</v>
      </c>
      <c r="P144" s="53">
        <f t="shared" si="25"/>
        <v>0</v>
      </c>
      <c r="Q144" s="53">
        <f t="shared" si="25"/>
        <v>0</v>
      </c>
      <c r="R144" s="53">
        <f t="shared" si="25"/>
        <v>0</v>
      </c>
      <c r="S144" s="53">
        <f t="shared" si="25"/>
        <v>0</v>
      </c>
      <c r="T144" s="53">
        <f t="shared" si="25"/>
        <v>2</v>
      </c>
      <c r="U144" s="53">
        <f t="shared" si="25"/>
        <v>0</v>
      </c>
      <c r="V144" s="53">
        <f t="shared" si="25"/>
        <v>0</v>
      </c>
      <c r="W144" s="53">
        <f t="shared" si="25"/>
        <v>0</v>
      </c>
      <c r="X144" s="53">
        <f t="shared" si="25"/>
        <v>15</v>
      </c>
    </row>
    <row r="145" spans="1:24">
      <c r="A145" s="54"/>
      <c r="B145" s="63"/>
      <c r="C145" s="64"/>
      <c r="D145" s="65"/>
      <c r="E145" s="64"/>
      <c r="F145" s="64"/>
      <c r="G145" s="64"/>
      <c r="H145" s="64"/>
      <c r="I145" s="66"/>
      <c r="J145" s="67"/>
      <c r="K145" s="52" t="s">
        <v>34</v>
      </c>
      <c r="L145" s="53">
        <f>SUM(M145:X145)</f>
        <v>10</v>
      </c>
      <c r="M145" s="53">
        <f t="shared" ref="M145:X146" si="26">M148+M151+M154+M157</f>
        <v>4</v>
      </c>
      <c r="N145" s="53">
        <f t="shared" si="26"/>
        <v>1</v>
      </c>
      <c r="O145" s="53">
        <f t="shared" si="26"/>
        <v>0</v>
      </c>
      <c r="P145" s="53">
        <f t="shared" si="26"/>
        <v>0</v>
      </c>
      <c r="Q145" s="53">
        <f t="shared" si="26"/>
        <v>0</v>
      </c>
      <c r="R145" s="53">
        <f t="shared" si="26"/>
        <v>0</v>
      </c>
      <c r="S145" s="53">
        <f t="shared" si="26"/>
        <v>0</v>
      </c>
      <c r="T145" s="53">
        <f t="shared" si="26"/>
        <v>1</v>
      </c>
      <c r="U145" s="53">
        <f t="shared" si="26"/>
        <v>0</v>
      </c>
      <c r="V145" s="53">
        <f t="shared" si="26"/>
        <v>0</v>
      </c>
      <c r="W145" s="53">
        <f t="shared" si="26"/>
        <v>0</v>
      </c>
      <c r="X145" s="53">
        <f t="shared" si="26"/>
        <v>4</v>
      </c>
    </row>
    <row r="146" spans="1:24">
      <c r="A146" s="54"/>
      <c r="B146" s="68"/>
      <c r="C146" s="69"/>
      <c r="D146" s="70"/>
      <c r="E146" s="69"/>
      <c r="F146" s="69"/>
      <c r="G146" s="69"/>
      <c r="H146" s="69"/>
      <c r="I146" s="71"/>
      <c r="J146" s="72"/>
      <c r="K146" s="57" t="s">
        <v>36</v>
      </c>
      <c r="L146" s="53">
        <f>SUM(M146:X146)</f>
        <v>0</v>
      </c>
      <c r="M146" s="53">
        <f t="shared" si="26"/>
        <v>0</v>
      </c>
      <c r="N146" s="53">
        <f t="shared" si="26"/>
        <v>0</v>
      </c>
      <c r="O146" s="53">
        <f t="shared" si="26"/>
        <v>0</v>
      </c>
      <c r="P146" s="53">
        <f t="shared" si="26"/>
        <v>0</v>
      </c>
      <c r="Q146" s="53">
        <f t="shared" si="26"/>
        <v>0</v>
      </c>
      <c r="R146" s="53">
        <f t="shared" si="26"/>
        <v>0</v>
      </c>
      <c r="S146" s="53">
        <f t="shared" si="26"/>
        <v>0</v>
      </c>
      <c r="T146" s="53">
        <f t="shared" si="26"/>
        <v>0</v>
      </c>
      <c r="U146" s="53">
        <f t="shared" si="26"/>
        <v>0</v>
      </c>
      <c r="V146" s="53">
        <f t="shared" si="26"/>
        <v>0</v>
      </c>
      <c r="W146" s="53">
        <f t="shared" si="26"/>
        <v>0</v>
      </c>
      <c r="X146" s="53">
        <f t="shared" si="26"/>
        <v>0</v>
      </c>
    </row>
    <row r="147" spans="1:24">
      <c r="A147" s="54"/>
      <c r="B147" s="46" t="s">
        <v>232</v>
      </c>
      <c r="C147" s="46" t="s">
        <v>35</v>
      </c>
      <c r="D147" s="58" t="s">
        <v>233</v>
      </c>
      <c r="E147" s="58" t="s">
        <v>234</v>
      </c>
      <c r="F147" s="46" t="s">
        <v>235</v>
      </c>
      <c r="G147" s="58" t="s">
        <v>236</v>
      </c>
      <c r="H147" s="46" t="s">
        <v>237</v>
      </c>
      <c r="I147" s="88">
        <v>31101</v>
      </c>
      <c r="J147" s="46" t="s">
        <v>48</v>
      </c>
      <c r="K147" s="75" t="s">
        <v>49</v>
      </c>
      <c r="L147" s="76">
        <f t="shared" si="18"/>
        <v>13</v>
      </c>
      <c r="M147" s="76"/>
      <c r="N147" s="76">
        <v>3</v>
      </c>
      <c r="O147" s="76"/>
      <c r="P147" s="76"/>
      <c r="Q147" s="76"/>
      <c r="R147" s="76"/>
      <c r="S147" s="76"/>
      <c r="T147" s="76"/>
      <c r="U147" s="76"/>
      <c r="V147" s="76"/>
      <c r="W147" s="76"/>
      <c r="X147" s="76">
        <v>10</v>
      </c>
    </row>
    <row r="148" spans="1:24">
      <c r="A148" s="54"/>
      <c r="B148" s="54"/>
      <c r="C148" s="54"/>
      <c r="D148" s="77"/>
      <c r="E148" s="54"/>
      <c r="F148" s="54"/>
      <c r="G148" s="77"/>
      <c r="H148" s="54"/>
      <c r="I148" s="89"/>
      <c r="J148" s="54"/>
      <c r="K148" s="75" t="s">
        <v>50</v>
      </c>
      <c r="L148" s="76">
        <f t="shared" si="18"/>
        <v>6</v>
      </c>
      <c r="M148" s="76">
        <v>2</v>
      </c>
      <c r="N148" s="76">
        <v>1</v>
      </c>
      <c r="O148" s="76"/>
      <c r="P148" s="76"/>
      <c r="Q148" s="76"/>
      <c r="R148" s="76"/>
      <c r="S148" s="76"/>
      <c r="T148" s="76">
        <v>1</v>
      </c>
      <c r="U148" s="76"/>
      <c r="V148" s="76"/>
      <c r="W148" s="76"/>
      <c r="X148" s="76">
        <v>2</v>
      </c>
    </row>
    <row r="149" spans="1:24">
      <c r="A149" s="54"/>
      <c r="B149" s="54"/>
      <c r="C149" s="80"/>
      <c r="D149" s="81"/>
      <c r="E149" s="80"/>
      <c r="F149" s="80"/>
      <c r="G149" s="81"/>
      <c r="H149" s="80"/>
      <c r="I149" s="90"/>
      <c r="J149" s="80"/>
      <c r="K149" s="84" t="s">
        <v>51</v>
      </c>
      <c r="L149" s="76">
        <f t="shared" si="18"/>
        <v>0</v>
      </c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</row>
    <row r="150" spans="1:24">
      <c r="A150" s="54"/>
      <c r="B150" s="54"/>
      <c r="C150" s="46" t="s">
        <v>35</v>
      </c>
      <c r="D150" s="58" t="s">
        <v>238</v>
      </c>
      <c r="E150" s="58" t="s">
        <v>239</v>
      </c>
      <c r="F150" s="58" t="s">
        <v>240</v>
      </c>
      <c r="G150" s="58" t="s">
        <v>241</v>
      </c>
      <c r="H150" s="46" t="s">
        <v>242</v>
      </c>
      <c r="I150" s="88">
        <v>31723</v>
      </c>
      <c r="J150" s="46" t="s">
        <v>48</v>
      </c>
      <c r="K150" s="75" t="s">
        <v>49</v>
      </c>
      <c r="L150" s="76">
        <f t="shared" si="18"/>
        <v>5</v>
      </c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>
        <v>5</v>
      </c>
    </row>
    <row r="151" spans="1:24">
      <c r="A151" s="54"/>
      <c r="B151" s="54"/>
      <c r="C151" s="54"/>
      <c r="D151" s="77"/>
      <c r="E151" s="54"/>
      <c r="F151" s="54"/>
      <c r="G151" s="77"/>
      <c r="H151" s="54"/>
      <c r="I151" s="89"/>
      <c r="J151" s="54"/>
      <c r="K151" s="75" t="s">
        <v>50</v>
      </c>
      <c r="L151" s="76">
        <f t="shared" si="18"/>
        <v>4</v>
      </c>
      <c r="M151" s="76">
        <v>2</v>
      </c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>
        <v>2</v>
      </c>
    </row>
    <row r="152" spans="1:24">
      <c r="A152" s="54"/>
      <c r="B152" s="54"/>
      <c r="C152" s="80"/>
      <c r="D152" s="81"/>
      <c r="E152" s="80"/>
      <c r="F152" s="80"/>
      <c r="G152" s="81"/>
      <c r="H152" s="80"/>
      <c r="I152" s="90"/>
      <c r="J152" s="80"/>
      <c r="K152" s="84" t="s">
        <v>51</v>
      </c>
      <c r="L152" s="76">
        <f t="shared" si="18"/>
        <v>0</v>
      </c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</row>
    <row r="153" spans="1:24">
      <c r="A153" s="54"/>
      <c r="B153" s="54"/>
      <c r="C153" s="46" t="s">
        <v>35</v>
      </c>
      <c r="D153" s="58" t="s">
        <v>243</v>
      </c>
      <c r="E153" s="58" t="s">
        <v>244</v>
      </c>
      <c r="F153" s="46" t="s">
        <v>245</v>
      </c>
      <c r="G153" s="58" t="s">
        <v>246</v>
      </c>
      <c r="H153" s="46" t="s">
        <v>247</v>
      </c>
      <c r="I153" s="88">
        <v>0</v>
      </c>
      <c r="J153" s="46" t="s">
        <v>48</v>
      </c>
      <c r="K153" s="75" t="s">
        <v>49</v>
      </c>
      <c r="L153" s="76">
        <f t="shared" si="18"/>
        <v>3</v>
      </c>
      <c r="M153" s="76"/>
      <c r="N153" s="76">
        <v>1</v>
      </c>
      <c r="O153" s="76">
        <v>1</v>
      </c>
      <c r="P153" s="76"/>
      <c r="Q153" s="76"/>
      <c r="R153" s="76"/>
      <c r="S153" s="76"/>
      <c r="T153" s="76">
        <v>1</v>
      </c>
      <c r="U153" s="76"/>
      <c r="V153" s="76"/>
      <c r="W153" s="76"/>
      <c r="X153" s="76"/>
    </row>
    <row r="154" spans="1:24">
      <c r="A154" s="54"/>
      <c r="B154" s="54"/>
      <c r="C154" s="54"/>
      <c r="D154" s="77"/>
      <c r="E154" s="54"/>
      <c r="F154" s="54"/>
      <c r="G154" s="77"/>
      <c r="H154" s="54"/>
      <c r="I154" s="89"/>
      <c r="J154" s="54"/>
      <c r="K154" s="75" t="s">
        <v>50</v>
      </c>
      <c r="L154" s="76">
        <f t="shared" si="18"/>
        <v>0</v>
      </c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</row>
    <row r="155" spans="1:24">
      <c r="A155" s="54"/>
      <c r="B155" s="54"/>
      <c r="C155" s="80"/>
      <c r="D155" s="81"/>
      <c r="E155" s="80"/>
      <c r="F155" s="80"/>
      <c r="G155" s="81"/>
      <c r="H155" s="80"/>
      <c r="I155" s="90"/>
      <c r="J155" s="80"/>
      <c r="K155" s="84" t="s">
        <v>51</v>
      </c>
      <c r="L155" s="76">
        <f t="shared" si="18"/>
        <v>0</v>
      </c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</row>
    <row r="156" spans="1:24">
      <c r="A156" s="54"/>
      <c r="B156" s="54"/>
      <c r="C156" s="46" t="s">
        <v>35</v>
      </c>
      <c r="D156" s="58" t="s">
        <v>248</v>
      </c>
      <c r="E156" s="58" t="s">
        <v>249</v>
      </c>
      <c r="F156" s="46" t="s">
        <v>250</v>
      </c>
      <c r="G156" s="58" t="s">
        <v>251</v>
      </c>
      <c r="H156" s="46" t="s">
        <v>252</v>
      </c>
      <c r="I156" s="88">
        <v>0</v>
      </c>
      <c r="J156" s="46" t="s">
        <v>48</v>
      </c>
      <c r="K156" s="75" t="s">
        <v>49</v>
      </c>
      <c r="L156" s="76">
        <f t="shared" si="18"/>
        <v>3</v>
      </c>
      <c r="M156" s="76"/>
      <c r="N156" s="76">
        <v>1</v>
      </c>
      <c r="O156" s="76">
        <v>1</v>
      </c>
      <c r="P156" s="76"/>
      <c r="Q156" s="76"/>
      <c r="R156" s="76"/>
      <c r="S156" s="76"/>
      <c r="T156" s="76">
        <v>1</v>
      </c>
      <c r="U156" s="76"/>
      <c r="V156" s="76"/>
      <c r="W156" s="76"/>
      <c r="X156" s="76"/>
    </row>
    <row r="157" spans="1:24">
      <c r="A157" s="54"/>
      <c r="B157" s="54"/>
      <c r="C157" s="54"/>
      <c r="D157" s="77"/>
      <c r="E157" s="54"/>
      <c r="F157" s="54"/>
      <c r="G157" s="77"/>
      <c r="H157" s="54"/>
      <c r="I157" s="89"/>
      <c r="J157" s="54"/>
      <c r="K157" s="75" t="s">
        <v>50</v>
      </c>
      <c r="L157" s="76">
        <f t="shared" si="18"/>
        <v>0</v>
      </c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</row>
    <row r="158" spans="1:24">
      <c r="A158" s="54"/>
      <c r="B158" s="80"/>
      <c r="C158" s="80"/>
      <c r="D158" s="81"/>
      <c r="E158" s="80"/>
      <c r="F158" s="80"/>
      <c r="G158" s="81"/>
      <c r="H158" s="80"/>
      <c r="I158" s="90"/>
      <c r="J158" s="80"/>
      <c r="K158" s="84" t="s">
        <v>51</v>
      </c>
      <c r="L158" s="76">
        <f t="shared" si="18"/>
        <v>0</v>
      </c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</row>
    <row r="159" spans="1:24">
      <c r="A159" s="54"/>
      <c r="B159" s="58" t="s">
        <v>253</v>
      </c>
      <c r="C159" s="59"/>
      <c r="D159" s="60">
        <f>COUNTA(D162:D191)</f>
        <v>10</v>
      </c>
      <c r="E159" s="59"/>
      <c r="F159" s="59"/>
      <c r="G159" s="59"/>
      <c r="H159" s="59"/>
      <c r="I159" s="61">
        <f>SUM(I162:I191)</f>
        <v>126219</v>
      </c>
      <c r="J159" s="62" t="s">
        <v>39</v>
      </c>
      <c r="K159" s="52" t="s">
        <v>32</v>
      </c>
      <c r="L159" s="53">
        <f>SUM(M159:X159)</f>
        <v>38</v>
      </c>
      <c r="M159" s="53">
        <f>M162+M165+M168+M171+M174+M177+M180+M183+M186+M189</f>
        <v>0</v>
      </c>
      <c r="N159" s="53">
        <f t="shared" ref="N159:X159" si="27">N162+N165+N168+N171+N174+N177+N180+N183+N186+N189</f>
        <v>10</v>
      </c>
      <c r="O159" s="53">
        <f t="shared" si="27"/>
        <v>0</v>
      </c>
      <c r="P159" s="53">
        <f t="shared" si="27"/>
        <v>11</v>
      </c>
      <c r="Q159" s="53">
        <f t="shared" si="27"/>
        <v>0</v>
      </c>
      <c r="R159" s="53">
        <f t="shared" si="27"/>
        <v>0</v>
      </c>
      <c r="S159" s="53">
        <f t="shared" si="27"/>
        <v>4</v>
      </c>
      <c r="T159" s="53">
        <f t="shared" si="27"/>
        <v>5</v>
      </c>
      <c r="U159" s="53">
        <f t="shared" si="27"/>
        <v>0</v>
      </c>
      <c r="V159" s="53">
        <f t="shared" si="27"/>
        <v>0</v>
      </c>
      <c r="W159" s="53">
        <f t="shared" si="27"/>
        <v>8</v>
      </c>
      <c r="X159" s="53">
        <f t="shared" si="27"/>
        <v>0</v>
      </c>
    </row>
    <row r="160" spans="1:24">
      <c r="A160" s="54"/>
      <c r="B160" s="63"/>
      <c r="C160" s="64"/>
      <c r="D160" s="65"/>
      <c r="E160" s="64"/>
      <c r="F160" s="64"/>
      <c r="G160" s="64"/>
      <c r="H160" s="64"/>
      <c r="I160" s="66"/>
      <c r="J160" s="67"/>
      <c r="K160" s="52" t="s">
        <v>34</v>
      </c>
      <c r="L160" s="53">
        <f>SUM(M160:X160)</f>
        <v>10</v>
      </c>
      <c r="M160" s="53">
        <f t="shared" ref="M160:X161" si="28">M163+M166+M169+M172+M175+M178+M181+M184+M187+M190</f>
        <v>9</v>
      </c>
      <c r="N160" s="53">
        <f t="shared" si="28"/>
        <v>0</v>
      </c>
      <c r="O160" s="53">
        <f t="shared" si="28"/>
        <v>0</v>
      </c>
      <c r="P160" s="53">
        <f t="shared" si="28"/>
        <v>0</v>
      </c>
      <c r="Q160" s="53">
        <f t="shared" si="28"/>
        <v>0</v>
      </c>
      <c r="R160" s="53">
        <f t="shared" si="28"/>
        <v>0</v>
      </c>
      <c r="S160" s="53">
        <f t="shared" si="28"/>
        <v>0</v>
      </c>
      <c r="T160" s="53">
        <f t="shared" si="28"/>
        <v>0</v>
      </c>
      <c r="U160" s="53">
        <f t="shared" si="28"/>
        <v>0</v>
      </c>
      <c r="V160" s="53">
        <f t="shared" si="28"/>
        <v>0</v>
      </c>
      <c r="W160" s="53">
        <f t="shared" si="28"/>
        <v>1</v>
      </c>
      <c r="X160" s="53">
        <f t="shared" si="28"/>
        <v>0</v>
      </c>
    </row>
    <row r="161" spans="1:24">
      <c r="A161" s="54"/>
      <c r="B161" s="68"/>
      <c r="C161" s="69"/>
      <c r="D161" s="70"/>
      <c r="E161" s="69"/>
      <c r="F161" s="69"/>
      <c r="G161" s="69"/>
      <c r="H161" s="69"/>
      <c r="I161" s="71"/>
      <c r="J161" s="72"/>
      <c r="K161" s="57" t="s">
        <v>36</v>
      </c>
      <c r="L161" s="53">
        <f>SUM(M161:X161)</f>
        <v>42</v>
      </c>
      <c r="M161" s="53">
        <f t="shared" si="28"/>
        <v>0</v>
      </c>
      <c r="N161" s="53">
        <f t="shared" si="28"/>
        <v>0</v>
      </c>
      <c r="O161" s="53">
        <f t="shared" si="28"/>
        <v>0</v>
      </c>
      <c r="P161" s="53">
        <f t="shared" si="28"/>
        <v>0</v>
      </c>
      <c r="Q161" s="53">
        <f t="shared" si="28"/>
        <v>0</v>
      </c>
      <c r="R161" s="53">
        <f t="shared" si="28"/>
        <v>0</v>
      </c>
      <c r="S161" s="53">
        <f t="shared" si="28"/>
        <v>6</v>
      </c>
      <c r="T161" s="53">
        <f t="shared" si="28"/>
        <v>9</v>
      </c>
      <c r="U161" s="53">
        <f t="shared" si="28"/>
        <v>0</v>
      </c>
      <c r="V161" s="53">
        <f t="shared" si="28"/>
        <v>0</v>
      </c>
      <c r="W161" s="53">
        <f t="shared" si="28"/>
        <v>26</v>
      </c>
      <c r="X161" s="53">
        <f t="shared" si="28"/>
        <v>1</v>
      </c>
    </row>
    <row r="162" spans="1:24">
      <c r="A162" s="54"/>
      <c r="B162" s="46" t="s">
        <v>254</v>
      </c>
      <c r="C162" s="103" t="s">
        <v>31</v>
      </c>
      <c r="D162" s="59" t="s">
        <v>255</v>
      </c>
      <c r="E162" s="59" t="s">
        <v>256</v>
      </c>
      <c r="F162" s="59" t="s">
        <v>257</v>
      </c>
      <c r="G162" s="59" t="s">
        <v>258</v>
      </c>
      <c r="H162" s="59" t="s">
        <v>259</v>
      </c>
      <c r="I162" s="61">
        <v>8138</v>
      </c>
      <c r="J162" s="46" t="s">
        <v>48</v>
      </c>
      <c r="K162" s="75" t="s">
        <v>49</v>
      </c>
      <c r="L162" s="76">
        <f t="shared" si="18"/>
        <v>14</v>
      </c>
      <c r="M162" s="76"/>
      <c r="N162" s="76">
        <v>3</v>
      </c>
      <c r="O162" s="76"/>
      <c r="P162" s="76">
        <v>3</v>
      </c>
      <c r="Q162" s="76"/>
      <c r="R162" s="76"/>
      <c r="S162" s="76">
        <v>4</v>
      </c>
      <c r="T162" s="76">
        <v>3</v>
      </c>
      <c r="U162" s="76"/>
      <c r="V162" s="76"/>
      <c r="W162" s="76">
        <v>1</v>
      </c>
      <c r="X162" s="76"/>
    </row>
    <row r="163" spans="1:24">
      <c r="A163" s="54"/>
      <c r="B163" s="54"/>
      <c r="C163" s="103"/>
      <c r="D163" s="64"/>
      <c r="E163" s="64"/>
      <c r="F163" s="64"/>
      <c r="G163" s="64"/>
      <c r="H163" s="64"/>
      <c r="I163" s="66"/>
      <c r="J163" s="54"/>
      <c r="K163" s="75" t="s">
        <v>50</v>
      </c>
      <c r="L163" s="76">
        <f t="shared" si="18"/>
        <v>4</v>
      </c>
      <c r="M163" s="76">
        <v>4</v>
      </c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</row>
    <row r="164" spans="1:24">
      <c r="A164" s="54"/>
      <c r="B164" s="54"/>
      <c r="C164" s="103"/>
      <c r="D164" s="69"/>
      <c r="E164" s="69"/>
      <c r="F164" s="69"/>
      <c r="G164" s="69"/>
      <c r="H164" s="69"/>
      <c r="I164" s="71"/>
      <c r="J164" s="80"/>
      <c r="K164" s="84" t="s">
        <v>51</v>
      </c>
      <c r="L164" s="76">
        <f t="shared" si="18"/>
        <v>0</v>
      </c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</row>
    <row r="165" spans="1:24">
      <c r="A165" s="54"/>
      <c r="B165" s="54"/>
      <c r="C165" s="103" t="s">
        <v>31</v>
      </c>
      <c r="D165" s="59" t="s">
        <v>260</v>
      </c>
      <c r="E165" s="59" t="s">
        <v>261</v>
      </c>
      <c r="F165" s="59" t="s">
        <v>262</v>
      </c>
      <c r="G165" s="59" t="s">
        <v>263</v>
      </c>
      <c r="H165" s="59" t="s">
        <v>264</v>
      </c>
      <c r="I165" s="61">
        <v>6258</v>
      </c>
      <c r="J165" s="46" t="s">
        <v>48</v>
      </c>
      <c r="K165" s="75" t="s">
        <v>49</v>
      </c>
      <c r="L165" s="76">
        <f t="shared" si="18"/>
        <v>11</v>
      </c>
      <c r="M165" s="76"/>
      <c r="N165" s="76">
        <v>3</v>
      </c>
      <c r="O165" s="76"/>
      <c r="P165" s="76">
        <v>7</v>
      </c>
      <c r="Q165" s="76"/>
      <c r="R165" s="76"/>
      <c r="S165" s="76"/>
      <c r="T165" s="76">
        <v>1</v>
      </c>
      <c r="U165" s="76"/>
      <c r="V165" s="76"/>
      <c r="W165" s="76"/>
      <c r="X165" s="76"/>
    </row>
    <row r="166" spans="1:24">
      <c r="A166" s="54"/>
      <c r="B166" s="54"/>
      <c r="C166" s="103"/>
      <c r="D166" s="64"/>
      <c r="E166" s="64"/>
      <c r="F166" s="64"/>
      <c r="G166" s="64"/>
      <c r="H166" s="64"/>
      <c r="I166" s="66"/>
      <c r="J166" s="54"/>
      <c r="K166" s="75" t="s">
        <v>50</v>
      </c>
      <c r="L166" s="76">
        <f t="shared" si="18"/>
        <v>4</v>
      </c>
      <c r="M166" s="76">
        <v>3</v>
      </c>
      <c r="N166" s="76"/>
      <c r="O166" s="76"/>
      <c r="P166" s="76"/>
      <c r="Q166" s="76"/>
      <c r="R166" s="76"/>
      <c r="S166" s="76"/>
      <c r="T166" s="76"/>
      <c r="U166" s="76"/>
      <c r="V166" s="76"/>
      <c r="W166" s="76">
        <v>1</v>
      </c>
      <c r="X166" s="76"/>
    </row>
    <row r="167" spans="1:24">
      <c r="A167" s="54"/>
      <c r="B167" s="54"/>
      <c r="C167" s="103"/>
      <c r="D167" s="69"/>
      <c r="E167" s="69"/>
      <c r="F167" s="69"/>
      <c r="G167" s="69"/>
      <c r="H167" s="69"/>
      <c r="I167" s="71"/>
      <c r="J167" s="80"/>
      <c r="K167" s="84" t="s">
        <v>51</v>
      </c>
      <c r="L167" s="76">
        <f t="shared" si="18"/>
        <v>0</v>
      </c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</row>
    <row r="168" spans="1:24">
      <c r="A168" s="54"/>
      <c r="B168" s="54"/>
      <c r="C168" s="103" t="s">
        <v>31</v>
      </c>
      <c r="D168" s="59" t="s">
        <v>265</v>
      </c>
      <c r="E168" s="59" t="s">
        <v>266</v>
      </c>
      <c r="F168" s="59" t="s">
        <v>267</v>
      </c>
      <c r="G168" s="59" t="s">
        <v>268</v>
      </c>
      <c r="H168" s="59" t="s">
        <v>269</v>
      </c>
      <c r="I168" s="61">
        <v>6319</v>
      </c>
      <c r="J168" s="46" t="s">
        <v>48</v>
      </c>
      <c r="K168" s="75" t="s">
        <v>49</v>
      </c>
      <c r="L168" s="76">
        <f t="shared" si="18"/>
        <v>13</v>
      </c>
      <c r="M168" s="76"/>
      <c r="N168" s="76">
        <v>4</v>
      </c>
      <c r="O168" s="76"/>
      <c r="P168" s="76">
        <v>1</v>
      </c>
      <c r="Q168" s="76"/>
      <c r="R168" s="76"/>
      <c r="S168" s="76"/>
      <c r="T168" s="76">
        <v>1</v>
      </c>
      <c r="U168" s="76"/>
      <c r="V168" s="76"/>
      <c r="W168" s="76">
        <v>7</v>
      </c>
      <c r="X168" s="76"/>
    </row>
    <row r="169" spans="1:24">
      <c r="A169" s="54"/>
      <c r="B169" s="54"/>
      <c r="C169" s="103"/>
      <c r="D169" s="64"/>
      <c r="E169" s="64"/>
      <c r="F169" s="64"/>
      <c r="G169" s="64"/>
      <c r="H169" s="64"/>
      <c r="I169" s="66"/>
      <c r="J169" s="54"/>
      <c r="K169" s="75" t="s">
        <v>50</v>
      </c>
      <c r="L169" s="76">
        <f t="shared" si="18"/>
        <v>2</v>
      </c>
      <c r="M169" s="76">
        <v>2</v>
      </c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</row>
    <row r="170" spans="1:24">
      <c r="A170" s="54"/>
      <c r="B170" s="54"/>
      <c r="C170" s="103"/>
      <c r="D170" s="69"/>
      <c r="E170" s="69"/>
      <c r="F170" s="69"/>
      <c r="G170" s="69"/>
      <c r="H170" s="69"/>
      <c r="I170" s="71"/>
      <c r="J170" s="80"/>
      <c r="K170" s="84" t="s">
        <v>51</v>
      </c>
      <c r="L170" s="76">
        <f t="shared" si="18"/>
        <v>0</v>
      </c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</row>
    <row r="171" spans="1:24">
      <c r="A171" s="54"/>
      <c r="B171" s="54"/>
      <c r="C171" s="103" t="s">
        <v>33</v>
      </c>
      <c r="D171" s="59" t="s">
        <v>270</v>
      </c>
      <c r="E171" s="104" t="s">
        <v>271</v>
      </c>
      <c r="F171" s="59" t="s">
        <v>272</v>
      </c>
      <c r="G171" s="59" t="s">
        <v>273</v>
      </c>
      <c r="H171" s="59" t="s">
        <v>274</v>
      </c>
      <c r="I171" s="61">
        <v>132</v>
      </c>
      <c r="J171" s="46" t="s">
        <v>48</v>
      </c>
      <c r="K171" s="75" t="s">
        <v>49</v>
      </c>
      <c r="L171" s="76">
        <f t="shared" si="18"/>
        <v>0</v>
      </c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</row>
    <row r="172" spans="1:24">
      <c r="A172" s="54"/>
      <c r="B172" s="54"/>
      <c r="C172" s="103"/>
      <c r="D172" s="64"/>
      <c r="E172" s="105"/>
      <c r="F172" s="64"/>
      <c r="G172" s="64"/>
      <c r="H172" s="64"/>
      <c r="I172" s="66"/>
      <c r="J172" s="54"/>
      <c r="K172" s="75" t="s">
        <v>50</v>
      </c>
      <c r="L172" s="76">
        <f t="shared" si="18"/>
        <v>0</v>
      </c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</row>
    <row r="173" spans="1:24">
      <c r="A173" s="54"/>
      <c r="B173" s="54"/>
      <c r="C173" s="103"/>
      <c r="D173" s="69"/>
      <c r="E173" s="106"/>
      <c r="F173" s="69"/>
      <c r="G173" s="69"/>
      <c r="H173" s="69"/>
      <c r="I173" s="71"/>
      <c r="J173" s="80"/>
      <c r="K173" s="84" t="s">
        <v>51</v>
      </c>
      <c r="L173" s="76">
        <f t="shared" si="18"/>
        <v>3</v>
      </c>
      <c r="M173" s="76"/>
      <c r="N173" s="76"/>
      <c r="O173" s="76"/>
      <c r="P173" s="76"/>
      <c r="Q173" s="76"/>
      <c r="R173" s="76"/>
      <c r="S173" s="76"/>
      <c r="T173" s="76">
        <v>2</v>
      </c>
      <c r="U173" s="76"/>
      <c r="V173" s="76"/>
      <c r="W173" s="76">
        <v>1</v>
      </c>
      <c r="X173" s="76"/>
    </row>
    <row r="174" spans="1:24">
      <c r="A174" s="54"/>
      <c r="B174" s="54"/>
      <c r="C174" s="46" t="s">
        <v>33</v>
      </c>
      <c r="D174" s="59" t="s">
        <v>275</v>
      </c>
      <c r="E174" s="104" t="s">
        <v>276</v>
      </c>
      <c r="F174" s="59" t="s">
        <v>277</v>
      </c>
      <c r="G174" s="59" t="s">
        <v>278</v>
      </c>
      <c r="H174" s="59" t="s">
        <v>279</v>
      </c>
      <c r="I174" s="61">
        <v>5326</v>
      </c>
      <c r="J174" s="46" t="s">
        <v>48</v>
      </c>
      <c r="K174" s="75" t="s">
        <v>49</v>
      </c>
      <c r="L174" s="76">
        <f t="shared" si="18"/>
        <v>0</v>
      </c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</row>
    <row r="175" spans="1:24">
      <c r="A175" s="54"/>
      <c r="B175" s="54"/>
      <c r="C175" s="54"/>
      <c r="D175" s="64"/>
      <c r="E175" s="105"/>
      <c r="F175" s="64"/>
      <c r="G175" s="64"/>
      <c r="H175" s="64"/>
      <c r="I175" s="66"/>
      <c r="J175" s="54"/>
      <c r="K175" s="75" t="s">
        <v>50</v>
      </c>
      <c r="L175" s="76">
        <f t="shared" si="18"/>
        <v>0</v>
      </c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</row>
    <row r="176" spans="1:24">
      <c r="A176" s="54"/>
      <c r="B176" s="54"/>
      <c r="C176" s="80"/>
      <c r="D176" s="69"/>
      <c r="E176" s="106"/>
      <c r="F176" s="69"/>
      <c r="G176" s="69"/>
      <c r="H176" s="69"/>
      <c r="I176" s="71"/>
      <c r="J176" s="80"/>
      <c r="K176" s="84" t="s">
        <v>51</v>
      </c>
      <c r="L176" s="76">
        <f t="shared" si="18"/>
        <v>5</v>
      </c>
      <c r="M176" s="76"/>
      <c r="N176" s="76"/>
      <c r="O176" s="76"/>
      <c r="P176" s="76"/>
      <c r="Q176" s="76"/>
      <c r="R176" s="76"/>
      <c r="S176" s="76"/>
      <c r="T176" s="76">
        <v>2</v>
      </c>
      <c r="U176" s="76"/>
      <c r="V176" s="76"/>
      <c r="W176" s="76">
        <v>3</v>
      </c>
      <c r="X176" s="76"/>
    </row>
    <row r="177" spans="1:24">
      <c r="A177" s="54"/>
      <c r="B177" s="54"/>
      <c r="C177" s="46" t="s">
        <v>33</v>
      </c>
      <c r="D177" s="59" t="s">
        <v>280</v>
      </c>
      <c r="E177" s="104" t="s">
        <v>281</v>
      </c>
      <c r="F177" s="59" t="s">
        <v>282</v>
      </c>
      <c r="G177" s="59" t="s">
        <v>283</v>
      </c>
      <c r="H177" s="59" t="s">
        <v>284</v>
      </c>
      <c r="I177" s="61">
        <v>60722</v>
      </c>
      <c r="J177" s="46" t="s">
        <v>48</v>
      </c>
      <c r="K177" s="75" t="s">
        <v>49</v>
      </c>
      <c r="L177" s="76">
        <f t="shared" si="18"/>
        <v>0</v>
      </c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</row>
    <row r="178" spans="1:24">
      <c r="A178" s="54"/>
      <c r="B178" s="54"/>
      <c r="C178" s="54"/>
      <c r="D178" s="64"/>
      <c r="E178" s="105"/>
      <c r="F178" s="64"/>
      <c r="G178" s="64"/>
      <c r="H178" s="64"/>
      <c r="I178" s="66"/>
      <c r="J178" s="54"/>
      <c r="K178" s="75" t="s">
        <v>50</v>
      </c>
      <c r="L178" s="76">
        <f t="shared" si="18"/>
        <v>0</v>
      </c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</row>
    <row r="179" spans="1:24">
      <c r="A179" s="54"/>
      <c r="B179" s="54"/>
      <c r="C179" s="80"/>
      <c r="D179" s="69"/>
      <c r="E179" s="106"/>
      <c r="F179" s="69"/>
      <c r="G179" s="69"/>
      <c r="H179" s="69"/>
      <c r="I179" s="71"/>
      <c r="J179" s="80"/>
      <c r="K179" s="84" t="s">
        <v>51</v>
      </c>
      <c r="L179" s="76">
        <f t="shared" si="18"/>
        <v>6</v>
      </c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>
        <v>6</v>
      </c>
      <c r="X179" s="76"/>
    </row>
    <row r="180" spans="1:24">
      <c r="A180" s="54"/>
      <c r="B180" s="54"/>
      <c r="C180" s="103" t="s">
        <v>33</v>
      </c>
      <c r="D180" s="59" t="s">
        <v>285</v>
      </c>
      <c r="E180" s="104" t="s">
        <v>286</v>
      </c>
      <c r="F180" s="59" t="s">
        <v>287</v>
      </c>
      <c r="G180" s="59" t="s">
        <v>288</v>
      </c>
      <c r="H180" s="59" t="s">
        <v>289</v>
      </c>
      <c r="I180" s="61">
        <v>9995</v>
      </c>
      <c r="J180" s="46" t="s">
        <v>48</v>
      </c>
      <c r="K180" s="75" t="s">
        <v>49</v>
      </c>
      <c r="L180" s="76">
        <f t="shared" si="18"/>
        <v>0</v>
      </c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</row>
    <row r="181" spans="1:24">
      <c r="A181" s="54"/>
      <c r="B181" s="54"/>
      <c r="C181" s="103"/>
      <c r="D181" s="64"/>
      <c r="E181" s="105"/>
      <c r="F181" s="64"/>
      <c r="G181" s="64"/>
      <c r="H181" s="64"/>
      <c r="I181" s="66"/>
      <c r="J181" s="54"/>
      <c r="K181" s="75" t="s">
        <v>50</v>
      </c>
      <c r="L181" s="76">
        <f t="shared" si="18"/>
        <v>0</v>
      </c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</row>
    <row r="182" spans="1:24">
      <c r="A182" s="54"/>
      <c r="B182" s="54"/>
      <c r="C182" s="103"/>
      <c r="D182" s="69"/>
      <c r="E182" s="106"/>
      <c r="F182" s="69"/>
      <c r="G182" s="69"/>
      <c r="H182" s="69"/>
      <c r="I182" s="71"/>
      <c r="J182" s="80"/>
      <c r="K182" s="84" t="s">
        <v>51</v>
      </c>
      <c r="L182" s="76">
        <f t="shared" si="18"/>
        <v>8</v>
      </c>
      <c r="M182" s="76"/>
      <c r="N182" s="76"/>
      <c r="O182" s="76"/>
      <c r="P182" s="76"/>
      <c r="Q182" s="76"/>
      <c r="R182" s="76"/>
      <c r="S182" s="76">
        <v>1</v>
      </c>
      <c r="T182" s="76">
        <v>5</v>
      </c>
      <c r="U182" s="76"/>
      <c r="V182" s="76"/>
      <c r="W182" s="76">
        <v>2</v>
      </c>
      <c r="X182" s="76"/>
    </row>
    <row r="183" spans="1:24">
      <c r="A183" s="54"/>
      <c r="B183" s="54"/>
      <c r="C183" s="103" t="s">
        <v>33</v>
      </c>
      <c r="D183" s="59" t="s">
        <v>290</v>
      </c>
      <c r="E183" s="104" t="s">
        <v>291</v>
      </c>
      <c r="F183" s="59" t="s">
        <v>292</v>
      </c>
      <c r="G183" s="59" t="s">
        <v>293</v>
      </c>
      <c r="H183" s="59" t="s">
        <v>294</v>
      </c>
      <c r="I183" s="61">
        <v>3678</v>
      </c>
      <c r="J183" s="46" t="s">
        <v>48</v>
      </c>
      <c r="K183" s="75" t="s">
        <v>49</v>
      </c>
      <c r="L183" s="76">
        <f t="shared" si="18"/>
        <v>0</v>
      </c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</row>
    <row r="184" spans="1:24">
      <c r="A184" s="54"/>
      <c r="B184" s="54"/>
      <c r="C184" s="103"/>
      <c r="D184" s="64"/>
      <c r="E184" s="64"/>
      <c r="F184" s="64"/>
      <c r="G184" s="64"/>
      <c r="H184" s="64"/>
      <c r="I184" s="66"/>
      <c r="J184" s="54"/>
      <c r="K184" s="75" t="s">
        <v>50</v>
      </c>
      <c r="L184" s="76">
        <f t="shared" si="18"/>
        <v>0</v>
      </c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</row>
    <row r="185" spans="1:24">
      <c r="A185" s="54"/>
      <c r="B185" s="54"/>
      <c r="C185" s="103"/>
      <c r="D185" s="69"/>
      <c r="E185" s="69"/>
      <c r="F185" s="69"/>
      <c r="G185" s="69"/>
      <c r="H185" s="69"/>
      <c r="I185" s="71"/>
      <c r="J185" s="80"/>
      <c r="K185" s="84" t="s">
        <v>51</v>
      </c>
      <c r="L185" s="76">
        <f t="shared" si="18"/>
        <v>6</v>
      </c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>
        <v>5</v>
      </c>
      <c r="X185" s="76">
        <v>1</v>
      </c>
    </row>
    <row r="186" spans="1:24">
      <c r="A186" s="54"/>
      <c r="B186" s="54"/>
      <c r="C186" s="103" t="s">
        <v>33</v>
      </c>
      <c r="D186" s="59" t="s">
        <v>295</v>
      </c>
      <c r="E186" s="104" t="s">
        <v>296</v>
      </c>
      <c r="F186" s="59" t="s">
        <v>297</v>
      </c>
      <c r="G186" s="59" t="s">
        <v>298</v>
      </c>
      <c r="H186" s="59" t="s">
        <v>299</v>
      </c>
      <c r="I186" s="61">
        <v>22826</v>
      </c>
      <c r="J186" s="46" t="s">
        <v>48</v>
      </c>
      <c r="K186" s="75" t="s">
        <v>49</v>
      </c>
      <c r="L186" s="76">
        <f t="shared" si="18"/>
        <v>0</v>
      </c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</row>
    <row r="187" spans="1:24">
      <c r="A187" s="54"/>
      <c r="B187" s="54"/>
      <c r="C187" s="103"/>
      <c r="D187" s="64"/>
      <c r="E187" s="105"/>
      <c r="F187" s="64"/>
      <c r="G187" s="64"/>
      <c r="H187" s="64"/>
      <c r="I187" s="66"/>
      <c r="J187" s="54"/>
      <c r="K187" s="75" t="s">
        <v>50</v>
      </c>
      <c r="L187" s="76">
        <f t="shared" si="18"/>
        <v>0</v>
      </c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</row>
    <row r="188" spans="1:24">
      <c r="A188" s="54"/>
      <c r="B188" s="54"/>
      <c r="C188" s="103"/>
      <c r="D188" s="69"/>
      <c r="E188" s="106"/>
      <c r="F188" s="69"/>
      <c r="G188" s="69"/>
      <c r="H188" s="69"/>
      <c r="I188" s="71"/>
      <c r="J188" s="80"/>
      <c r="K188" s="84" t="s">
        <v>51</v>
      </c>
      <c r="L188" s="76">
        <f t="shared" si="18"/>
        <v>9</v>
      </c>
      <c r="M188" s="76"/>
      <c r="N188" s="76"/>
      <c r="O188" s="76"/>
      <c r="P188" s="76"/>
      <c r="Q188" s="76"/>
      <c r="R188" s="76"/>
      <c r="S188" s="76">
        <v>2</v>
      </c>
      <c r="T188" s="76"/>
      <c r="U188" s="76"/>
      <c r="V188" s="76"/>
      <c r="W188" s="76">
        <v>7</v>
      </c>
      <c r="X188" s="76"/>
    </row>
    <row r="189" spans="1:24">
      <c r="A189" s="54"/>
      <c r="B189" s="54"/>
      <c r="C189" s="103" t="s">
        <v>33</v>
      </c>
      <c r="D189" s="59" t="s">
        <v>300</v>
      </c>
      <c r="E189" s="104" t="s">
        <v>301</v>
      </c>
      <c r="F189" s="59" t="s">
        <v>302</v>
      </c>
      <c r="G189" s="59" t="s">
        <v>303</v>
      </c>
      <c r="H189" s="59" t="s">
        <v>304</v>
      </c>
      <c r="I189" s="61">
        <v>2825</v>
      </c>
      <c r="J189" s="46" t="s">
        <v>48</v>
      </c>
      <c r="K189" s="75" t="s">
        <v>49</v>
      </c>
      <c r="L189" s="76">
        <f t="shared" si="18"/>
        <v>0</v>
      </c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</row>
    <row r="190" spans="1:24">
      <c r="A190" s="54"/>
      <c r="B190" s="54"/>
      <c r="C190" s="103"/>
      <c r="D190" s="64"/>
      <c r="E190" s="64"/>
      <c r="F190" s="64"/>
      <c r="G190" s="64"/>
      <c r="H190" s="64"/>
      <c r="I190" s="66"/>
      <c r="J190" s="54"/>
      <c r="K190" s="75" t="s">
        <v>50</v>
      </c>
      <c r="L190" s="76">
        <f t="shared" si="18"/>
        <v>0</v>
      </c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</row>
    <row r="191" spans="1:24">
      <c r="A191" s="54"/>
      <c r="B191" s="80"/>
      <c r="C191" s="103"/>
      <c r="D191" s="69"/>
      <c r="E191" s="69"/>
      <c r="F191" s="69"/>
      <c r="G191" s="69"/>
      <c r="H191" s="69"/>
      <c r="I191" s="71"/>
      <c r="J191" s="80"/>
      <c r="K191" s="84" t="s">
        <v>51</v>
      </c>
      <c r="L191" s="76">
        <f t="shared" si="18"/>
        <v>5</v>
      </c>
      <c r="M191" s="76"/>
      <c r="N191" s="76"/>
      <c r="O191" s="76"/>
      <c r="P191" s="76"/>
      <c r="Q191" s="76"/>
      <c r="R191" s="76"/>
      <c r="S191" s="76">
        <v>3</v>
      </c>
      <c r="T191" s="76"/>
      <c r="U191" s="76"/>
      <c r="V191" s="76"/>
      <c r="W191" s="76">
        <v>2</v>
      </c>
      <c r="X191" s="76"/>
    </row>
    <row r="192" spans="1:24">
      <c r="A192" s="54"/>
      <c r="B192" s="58" t="s">
        <v>305</v>
      </c>
      <c r="C192" s="59"/>
      <c r="D192" s="60">
        <f>COUNTA(D195:D206)</f>
        <v>4</v>
      </c>
      <c r="E192" s="59"/>
      <c r="F192" s="59"/>
      <c r="G192" s="59"/>
      <c r="H192" s="59"/>
      <c r="I192" s="61">
        <f>SUM(I195:I206)</f>
        <v>89204</v>
      </c>
      <c r="J192" s="62" t="s">
        <v>39</v>
      </c>
      <c r="K192" s="52" t="s">
        <v>32</v>
      </c>
      <c r="L192" s="53">
        <f>SUM(M192:X192)</f>
        <v>21</v>
      </c>
      <c r="M192" s="53">
        <f>M195+M198+M201+M204</f>
        <v>0</v>
      </c>
      <c r="N192" s="53">
        <f t="shared" ref="N192:X192" si="29">N195+N198+N201+N204</f>
        <v>12</v>
      </c>
      <c r="O192" s="53">
        <f t="shared" si="29"/>
        <v>3</v>
      </c>
      <c r="P192" s="53">
        <f t="shared" si="29"/>
        <v>2</v>
      </c>
      <c r="Q192" s="53">
        <f t="shared" si="29"/>
        <v>0</v>
      </c>
      <c r="R192" s="53">
        <f t="shared" si="29"/>
        <v>0</v>
      </c>
      <c r="S192" s="53">
        <f t="shared" si="29"/>
        <v>0</v>
      </c>
      <c r="T192" s="53">
        <f t="shared" si="29"/>
        <v>2</v>
      </c>
      <c r="U192" s="53">
        <f t="shared" si="29"/>
        <v>0</v>
      </c>
      <c r="V192" s="53">
        <f t="shared" si="29"/>
        <v>0</v>
      </c>
      <c r="W192" s="53">
        <f t="shared" si="29"/>
        <v>2</v>
      </c>
      <c r="X192" s="53">
        <f t="shared" si="29"/>
        <v>0</v>
      </c>
    </row>
    <row r="193" spans="1:24">
      <c r="A193" s="54"/>
      <c r="B193" s="63"/>
      <c r="C193" s="64"/>
      <c r="D193" s="65"/>
      <c r="E193" s="64"/>
      <c r="F193" s="64"/>
      <c r="G193" s="64"/>
      <c r="H193" s="64"/>
      <c r="I193" s="66"/>
      <c r="J193" s="67"/>
      <c r="K193" s="52" t="s">
        <v>34</v>
      </c>
      <c r="L193" s="53">
        <f>SUM(M193:X193)</f>
        <v>20</v>
      </c>
      <c r="M193" s="53">
        <f t="shared" ref="M193:X194" si="30">M196+M199+M202+M205</f>
        <v>0</v>
      </c>
      <c r="N193" s="53">
        <f t="shared" si="30"/>
        <v>0</v>
      </c>
      <c r="O193" s="53">
        <f t="shared" si="30"/>
        <v>12</v>
      </c>
      <c r="P193" s="53">
        <f t="shared" si="30"/>
        <v>5</v>
      </c>
      <c r="Q193" s="53">
        <f t="shared" si="30"/>
        <v>0</v>
      </c>
      <c r="R193" s="53">
        <f t="shared" si="30"/>
        <v>0</v>
      </c>
      <c r="S193" s="53">
        <f t="shared" si="30"/>
        <v>2</v>
      </c>
      <c r="T193" s="53">
        <f t="shared" si="30"/>
        <v>1</v>
      </c>
      <c r="U193" s="53">
        <f t="shared" si="30"/>
        <v>0</v>
      </c>
      <c r="V193" s="53">
        <f t="shared" si="30"/>
        <v>0</v>
      </c>
      <c r="W193" s="53">
        <f t="shared" si="30"/>
        <v>0</v>
      </c>
      <c r="X193" s="53">
        <f t="shared" si="30"/>
        <v>0</v>
      </c>
    </row>
    <row r="194" spans="1:24">
      <c r="A194" s="54"/>
      <c r="B194" s="68"/>
      <c r="C194" s="69"/>
      <c r="D194" s="70"/>
      <c r="E194" s="69"/>
      <c r="F194" s="69"/>
      <c r="G194" s="69"/>
      <c r="H194" s="69"/>
      <c r="I194" s="71"/>
      <c r="J194" s="72"/>
      <c r="K194" s="57" t="s">
        <v>36</v>
      </c>
      <c r="L194" s="53">
        <f>SUM(M194:X194)</f>
        <v>0</v>
      </c>
      <c r="M194" s="53">
        <f t="shared" si="30"/>
        <v>0</v>
      </c>
      <c r="N194" s="53">
        <f t="shared" si="30"/>
        <v>0</v>
      </c>
      <c r="O194" s="53">
        <f t="shared" si="30"/>
        <v>0</v>
      </c>
      <c r="P194" s="53">
        <f t="shared" si="30"/>
        <v>0</v>
      </c>
      <c r="Q194" s="53">
        <f t="shared" si="30"/>
        <v>0</v>
      </c>
      <c r="R194" s="53">
        <f t="shared" si="30"/>
        <v>0</v>
      </c>
      <c r="S194" s="53">
        <f t="shared" si="30"/>
        <v>0</v>
      </c>
      <c r="T194" s="53">
        <f t="shared" si="30"/>
        <v>0</v>
      </c>
      <c r="U194" s="53">
        <f t="shared" si="30"/>
        <v>0</v>
      </c>
      <c r="V194" s="53">
        <f t="shared" si="30"/>
        <v>0</v>
      </c>
      <c r="W194" s="53">
        <f t="shared" si="30"/>
        <v>0</v>
      </c>
      <c r="X194" s="53">
        <f t="shared" si="30"/>
        <v>0</v>
      </c>
    </row>
    <row r="195" spans="1:24">
      <c r="A195" s="54"/>
      <c r="B195" s="46" t="s">
        <v>306</v>
      </c>
      <c r="C195" s="58" t="s">
        <v>31</v>
      </c>
      <c r="D195" s="58" t="s">
        <v>307</v>
      </c>
      <c r="E195" s="58" t="s">
        <v>308</v>
      </c>
      <c r="F195" s="58" t="s">
        <v>309</v>
      </c>
      <c r="G195" s="58" t="s">
        <v>310</v>
      </c>
      <c r="H195" s="58" t="s">
        <v>311</v>
      </c>
      <c r="I195" s="74">
        <v>24528</v>
      </c>
      <c r="J195" s="46" t="s">
        <v>48</v>
      </c>
      <c r="K195" s="75" t="s">
        <v>49</v>
      </c>
      <c r="L195" s="76">
        <f t="shared" si="18"/>
        <v>5</v>
      </c>
      <c r="M195" s="76"/>
      <c r="N195" s="76">
        <v>4</v>
      </c>
      <c r="O195" s="76"/>
      <c r="P195" s="76"/>
      <c r="Q195" s="76"/>
      <c r="R195" s="76"/>
      <c r="S195" s="76"/>
      <c r="T195" s="76"/>
      <c r="U195" s="76"/>
      <c r="V195" s="76"/>
      <c r="W195" s="76">
        <v>1</v>
      </c>
      <c r="X195" s="76"/>
    </row>
    <row r="196" spans="1:24">
      <c r="A196" s="54"/>
      <c r="B196" s="54"/>
      <c r="C196" s="77"/>
      <c r="D196" s="77"/>
      <c r="E196" s="77"/>
      <c r="F196" s="77"/>
      <c r="G196" s="77"/>
      <c r="H196" s="77"/>
      <c r="I196" s="79"/>
      <c r="J196" s="54"/>
      <c r="K196" s="75" t="s">
        <v>50</v>
      </c>
      <c r="L196" s="76">
        <f t="shared" si="18"/>
        <v>4</v>
      </c>
      <c r="M196" s="76"/>
      <c r="N196" s="76"/>
      <c r="O196" s="76">
        <v>3</v>
      </c>
      <c r="P196" s="76"/>
      <c r="Q196" s="76"/>
      <c r="R196" s="76"/>
      <c r="S196" s="76">
        <v>1</v>
      </c>
      <c r="T196" s="76"/>
      <c r="U196" s="76"/>
      <c r="V196" s="76"/>
      <c r="W196" s="76"/>
      <c r="X196" s="76"/>
    </row>
    <row r="197" spans="1:24">
      <c r="A197" s="54"/>
      <c r="B197" s="54"/>
      <c r="C197" s="81"/>
      <c r="D197" s="81"/>
      <c r="E197" s="81"/>
      <c r="F197" s="81"/>
      <c r="G197" s="81"/>
      <c r="H197" s="81"/>
      <c r="I197" s="83"/>
      <c r="J197" s="80"/>
      <c r="K197" s="84" t="s">
        <v>51</v>
      </c>
      <c r="L197" s="76">
        <f t="shared" si="18"/>
        <v>0</v>
      </c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</row>
    <row r="198" spans="1:24">
      <c r="A198" s="54"/>
      <c r="B198" s="54"/>
      <c r="C198" s="58" t="s">
        <v>31</v>
      </c>
      <c r="D198" s="58" t="s">
        <v>312</v>
      </c>
      <c r="E198" s="58" t="s">
        <v>313</v>
      </c>
      <c r="F198" s="58" t="s">
        <v>314</v>
      </c>
      <c r="G198" s="58" t="s">
        <v>315</v>
      </c>
      <c r="H198" s="58" t="s">
        <v>316</v>
      </c>
      <c r="I198" s="74">
        <v>20480</v>
      </c>
      <c r="J198" s="46" t="s">
        <v>48</v>
      </c>
      <c r="K198" s="75" t="s">
        <v>49</v>
      </c>
      <c r="L198" s="76">
        <f t="shared" si="18"/>
        <v>3</v>
      </c>
      <c r="M198" s="76"/>
      <c r="N198" s="76">
        <v>2</v>
      </c>
      <c r="O198" s="76"/>
      <c r="P198" s="76"/>
      <c r="Q198" s="76"/>
      <c r="R198" s="76"/>
      <c r="S198" s="76"/>
      <c r="T198" s="76">
        <v>1</v>
      </c>
      <c r="U198" s="76"/>
      <c r="V198" s="76"/>
      <c r="W198" s="76"/>
      <c r="X198" s="76"/>
    </row>
    <row r="199" spans="1:24">
      <c r="A199" s="54"/>
      <c r="B199" s="54"/>
      <c r="C199" s="77"/>
      <c r="D199" s="77"/>
      <c r="E199" s="77"/>
      <c r="F199" s="77"/>
      <c r="G199" s="77"/>
      <c r="H199" s="77"/>
      <c r="I199" s="79"/>
      <c r="J199" s="54"/>
      <c r="K199" s="75" t="s">
        <v>50</v>
      </c>
      <c r="L199" s="76">
        <f t="shared" si="18"/>
        <v>8</v>
      </c>
      <c r="M199" s="76"/>
      <c r="N199" s="76"/>
      <c r="O199" s="76">
        <v>3</v>
      </c>
      <c r="P199" s="76">
        <v>3</v>
      </c>
      <c r="Q199" s="76"/>
      <c r="R199" s="76"/>
      <c r="S199" s="76">
        <v>1</v>
      </c>
      <c r="T199" s="76">
        <v>1</v>
      </c>
      <c r="U199" s="76"/>
      <c r="V199" s="76"/>
      <c r="W199" s="76"/>
      <c r="X199" s="76"/>
    </row>
    <row r="200" spans="1:24">
      <c r="A200" s="54"/>
      <c r="B200" s="54"/>
      <c r="C200" s="81"/>
      <c r="D200" s="81"/>
      <c r="E200" s="81"/>
      <c r="F200" s="81"/>
      <c r="G200" s="81"/>
      <c r="H200" s="81"/>
      <c r="I200" s="83"/>
      <c r="J200" s="80"/>
      <c r="K200" s="84" t="s">
        <v>51</v>
      </c>
      <c r="L200" s="76">
        <f t="shared" si="18"/>
        <v>0</v>
      </c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</row>
    <row r="201" spans="1:24">
      <c r="A201" s="54"/>
      <c r="B201" s="54"/>
      <c r="C201" s="58" t="s">
        <v>31</v>
      </c>
      <c r="D201" s="58" t="s">
        <v>317</v>
      </c>
      <c r="E201" s="58" t="s">
        <v>318</v>
      </c>
      <c r="F201" s="58" t="s">
        <v>319</v>
      </c>
      <c r="G201" s="58" t="s">
        <v>320</v>
      </c>
      <c r="H201" s="58" t="s">
        <v>321</v>
      </c>
      <c r="I201" s="74">
        <v>24083</v>
      </c>
      <c r="J201" s="46" t="s">
        <v>48</v>
      </c>
      <c r="K201" s="75" t="s">
        <v>49</v>
      </c>
      <c r="L201" s="76">
        <f t="shared" si="18"/>
        <v>5</v>
      </c>
      <c r="M201" s="76"/>
      <c r="N201" s="76">
        <v>2</v>
      </c>
      <c r="O201" s="76"/>
      <c r="P201" s="76">
        <v>2</v>
      </c>
      <c r="Q201" s="76"/>
      <c r="R201" s="76"/>
      <c r="S201" s="76"/>
      <c r="T201" s="76"/>
      <c r="U201" s="76"/>
      <c r="V201" s="76"/>
      <c r="W201" s="76">
        <v>1</v>
      </c>
      <c r="X201" s="76"/>
    </row>
    <row r="202" spans="1:24">
      <c r="A202" s="54"/>
      <c r="B202" s="54"/>
      <c r="C202" s="77"/>
      <c r="D202" s="77"/>
      <c r="E202" s="77"/>
      <c r="F202" s="77"/>
      <c r="G202" s="77"/>
      <c r="H202" s="77"/>
      <c r="I202" s="79"/>
      <c r="J202" s="54"/>
      <c r="K202" s="75" t="s">
        <v>50</v>
      </c>
      <c r="L202" s="76">
        <f>SUM(M202:X202)</f>
        <v>5</v>
      </c>
      <c r="M202" s="76"/>
      <c r="N202" s="76"/>
      <c r="O202" s="76">
        <v>3</v>
      </c>
      <c r="P202" s="76">
        <v>2</v>
      </c>
      <c r="Q202" s="76"/>
      <c r="R202" s="76"/>
      <c r="S202" s="76"/>
      <c r="T202" s="76"/>
      <c r="U202" s="76"/>
      <c r="V202" s="76"/>
      <c r="W202" s="76"/>
      <c r="X202" s="76"/>
    </row>
    <row r="203" spans="1:24">
      <c r="A203" s="54"/>
      <c r="B203" s="54"/>
      <c r="C203" s="81"/>
      <c r="D203" s="81"/>
      <c r="E203" s="81"/>
      <c r="F203" s="81"/>
      <c r="G203" s="81"/>
      <c r="H203" s="81"/>
      <c r="I203" s="83"/>
      <c r="J203" s="80"/>
      <c r="K203" s="84" t="s">
        <v>51</v>
      </c>
      <c r="L203" s="76">
        <f>SUM(M203:X203)</f>
        <v>0</v>
      </c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</row>
    <row r="204" spans="1:24">
      <c r="A204" s="54"/>
      <c r="B204" s="54"/>
      <c r="C204" s="58" t="s">
        <v>31</v>
      </c>
      <c r="D204" s="58" t="s">
        <v>322</v>
      </c>
      <c r="E204" s="58" t="s">
        <v>323</v>
      </c>
      <c r="F204" s="58" t="s">
        <v>324</v>
      </c>
      <c r="G204" s="58" t="s">
        <v>325</v>
      </c>
      <c r="H204" s="58" t="s">
        <v>326</v>
      </c>
      <c r="I204" s="74">
        <v>20113</v>
      </c>
      <c r="J204" s="46" t="s">
        <v>48</v>
      </c>
      <c r="K204" s="75" t="s">
        <v>49</v>
      </c>
      <c r="L204" s="76">
        <f>SUM(M204:X204)</f>
        <v>8</v>
      </c>
      <c r="M204" s="76"/>
      <c r="N204" s="76">
        <v>4</v>
      </c>
      <c r="O204" s="76">
        <v>3</v>
      </c>
      <c r="P204" s="76"/>
      <c r="Q204" s="76"/>
      <c r="R204" s="76"/>
      <c r="S204" s="76"/>
      <c r="T204" s="76">
        <v>1</v>
      </c>
      <c r="U204" s="76"/>
      <c r="V204" s="76"/>
      <c r="W204" s="76"/>
      <c r="X204" s="76"/>
    </row>
    <row r="205" spans="1:24">
      <c r="A205" s="54"/>
      <c r="B205" s="54"/>
      <c r="C205" s="77"/>
      <c r="D205" s="77"/>
      <c r="E205" s="77"/>
      <c r="F205" s="77"/>
      <c r="G205" s="77"/>
      <c r="H205" s="77"/>
      <c r="I205" s="79"/>
      <c r="J205" s="54"/>
      <c r="K205" s="75" t="s">
        <v>50</v>
      </c>
      <c r="L205" s="76">
        <f>SUM(M205:X205)</f>
        <v>3</v>
      </c>
      <c r="M205" s="76"/>
      <c r="N205" s="76"/>
      <c r="O205" s="76">
        <v>3</v>
      </c>
      <c r="P205" s="76"/>
      <c r="Q205" s="76"/>
      <c r="R205" s="76"/>
      <c r="S205" s="76"/>
      <c r="T205" s="76"/>
      <c r="U205" s="76"/>
      <c r="V205" s="76"/>
      <c r="W205" s="76"/>
      <c r="X205" s="76"/>
    </row>
    <row r="206" spans="1:24">
      <c r="A206" s="54"/>
      <c r="B206" s="80"/>
      <c r="C206" s="81"/>
      <c r="D206" s="81"/>
      <c r="E206" s="81"/>
      <c r="F206" s="81"/>
      <c r="G206" s="81"/>
      <c r="H206" s="81"/>
      <c r="I206" s="83"/>
      <c r="J206" s="80"/>
      <c r="K206" s="84" t="s">
        <v>51</v>
      </c>
      <c r="L206" s="76">
        <f t="shared" ref="L206:L290" si="31">SUM(M206:X206)</f>
        <v>0</v>
      </c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</row>
    <row r="207" spans="1:24">
      <c r="A207" s="54"/>
      <c r="B207" s="58" t="s">
        <v>327</v>
      </c>
      <c r="C207" s="59"/>
      <c r="D207" s="60">
        <f>COUNTA(D210:D227)</f>
        <v>6</v>
      </c>
      <c r="E207" s="59"/>
      <c r="F207" s="59"/>
      <c r="G207" s="59"/>
      <c r="H207" s="59"/>
      <c r="I207" s="61">
        <f>SUM(I210:I227)</f>
        <v>340847</v>
      </c>
      <c r="J207" s="62" t="s">
        <v>39</v>
      </c>
      <c r="K207" s="52" t="s">
        <v>32</v>
      </c>
      <c r="L207" s="53">
        <f>SUM(M207:X207)</f>
        <v>64</v>
      </c>
      <c r="M207" s="53">
        <f>M210+M213+M216+M219+M222+M225</f>
        <v>0</v>
      </c>
      <c r="N207" s="53">
        <f t="shared" ref="N207:X207" si="32">N210+N213+N216+N219+N222+N225</f>
        <v>33</v>
      </c>
      <c r="O207" s="53">
        <f t="shared" si="32"/>
        <v>0</v>
      </c>
      <c r="P207" s="53">
        <f t="shared" si="32"/>
        <v>0</v>
      </c>
      <c r="Q207" s="53">
        <f t="shared" si="32"/>
        <v>0</v>
      </c>
      <c r="R207" s="53">
        <f t="shared" si="32"/>
        <v>0</v>
      </c>
      <c r="S207" s="53">
        <f t="shared" si="32"/>
        <v>20</v>
      </c>
      <c r="T207" s="53">
        <f t="shared" si="32"/>
        <v>6</v>
      </c>
      <c r="U207" s="53">
        <f t="shared" si="32"/>
        <v>0</v>
      </c>
      <c r="V207" s="53">
        <f t="shared" si="32"/>
        <v>0</v>
      </c>
      <c r="W207" s="53">
        <f t="shared" si="32"/>
        <v>1</v>
      </c>
      <c r="X207" s="53">
        <f t="shared" si="32"/>
        <v>4</v>
      </c>
    </row>
    <row r="208" spans="1:24">
      <c r="A208" s="54"/>
      <c r="B208" s="63"/>
      <c r="C208" s="64"/>
      <c r="D208" s="65"/>
      <c r="E208" s="64"/>
      <c r="F208" s="64"/>
      <c r="G208" s="64"/>
      <c r="H208" s="64"/>
      <c r="I208" s="66"/>
      <c r="J208" s="67"/>
      <c r="K208" s="52" t="s">
        <v>34</v>
      </c>
      <c r="L208" s="53">
        <f>SUM(M208:X208)</f>
        <v>16</v>
      </c>
      <c r="M208" s="53">
        <f t="shared" ref="M208:X209" si="33">M211+M214+M217+M220+M223+M226</f>
        <v>0</v>
      </c>
      <c r="N208" s="53">
        <f t="shared" si="33"/>
        <v>13</v>
      </c>
      <c r="O208" s="53">
        <f t="shared" si="33"/>
        <v>0</v>
      </c>
      <c r="P208" s="53">
        <f t="shared" si="33"/>
        <v>0</v>
      </c>
      <c r="Q208" s="53">
        <f t="shared" si="33"/>
        <v>0</v>
      </c>
      <c r="R208" s="53">
        <f t="shared" si="33"/>
        <v>0</v>
      </c>
      <c r="S208" s="53">
        <f t="shared" si="33"/>
        <v>0</v>
      </c>
      <c r="T208" s="53">
        <f t="shared" si="33"/>
        <v>3</v>
      </c>
      <c r="U208" s="53">
        <f t="shared" si="33"/>
        <v>0</v>
      </c>
      <c r="V208" s="53">
        <f t="shared" si="33"/>
        <v>0</v>
      </c>
      <c r="W208" s="53">
        <f t="shared" si="33"/>
        <v>0</v>
      </c>
      <c r="X208" s="53">
        <f t="shared" si="33"/>
        <v>0</v>
      </c>
    </row>
    <row r="209" spans="1:24">
      <c r="A209" s="54"/>
      <c r="B209" s="68"/>
      <c r="C209" s="69"/>
      <c r="D209" s="70"/>
      <c r="E209" s="69"/>
      <c r="F209" s="69"/>
      <c r="G209" s="69"/>
      <c r="H209" s="69"/>
      <c r="I209" s="71"/>
      <c r="J209" s="72"/>
      <c r="K209" s="57" t="s">
        <v>36</v>
      </c>
      <c r="L209" s="53">
        <f>SUM(M209:X209)</f>
        <v>8</v>
      </c>
      <c r="M209" s="53">
        <f t="shared" si="33"/>
        <v>3</v>
      </c>
      <c r="N209" s="53">
        <f t="shared" si="33"/>
        <v>0</v>
      </c>
      <c r="O209" s="53">
        <f t="shared" si="33"/>
        <v>2</v>
      </c>
      <c r="P209" s="53">
        <f t="shared" si="33"/>
        <v>0</v>
      </c>
      <c r="Q209" s="53">
        <f t="shared" si="33"/>
        <v>0</v>
      </c>
      <c r="R209" s="53">
        <f t="shared" si="33"/>
        <v>0</v>
      </c>
      <c r="S209" s="53">
        <f t="shared" si="33"/>
        <v>3</v>
      </c>
      <c r="T209" s="53">
        <f t="shared" si="33"/>
        <v>0</v>
      </c>
      <c r="U209" s="53">
        <f t="shared" si="33"/>
        <v>0</v>
      </c>
      <c r="V209" s="53">
        <f t="shared" si="33"/>
        <v>0</v>
      </c>
      <c r="W209" s="53">
        <f t="shared" si="33"/>
        <v>0</v>
      </c>
      <c r="X209" s="53">
        <f t="shared" si="33"/>
        <v>0</v>
      </c>
    </row>
    <row r="210" spans="1:24">
      <c r="A210" s="54"/>
      <c r="B210" s="46" t="s">
        <v>328</v>
      </c>
      <c r="C210" s="46" t="s">
        <v>35</v>
      </c>
      <c r="D210" s="58" t="s">
        <v>329</v>
      </c>
      <c r="E210" s="58" t="s">
        <v>330</v>
      </c>
      <c r="F210" s="46" t="s">
        <v>331</v>
      </c>
      <c r="G210" s="58" t="s">
        <v>332</v>
      </c>
      <c r="H210" s="46" t="s">
        <v>333</v>
      </c>
      <c r="I210" s="88">
        <v>11287</v>
      </c>
      <c r="J210" s="46" t="s">
        <v>48</v>
      </c>
      <c r="K210" s="75" t="s">
        <v>49</v>
      </c>
      <c r="L210" s="76">
        <f t="shared" si="31"/>
        <v>16</v>
      </c>
      <c r="M210" s="76"/>
      <c r="N210" s="76">
        <v>10</v>
      </c>
      <c r="O210" s="76"/>
      <c r="P210" s="76"/>
      <c r="Q210" s="76"/>
      <c r="R210" s="76"/>
      <c r="S210" s="76">
        <v>3</v>
      </c>
      <c r="T210" s="76">
        <v>2</v>
      </c>
      <c r="U210" s="76"/>
      <c r="V210" s="76"/>
      <c r="W210" s="76"/>
      <c r="X210" s="76">
        <v>1</v>
      </c>
    </row>
    <row r="211" spans="1:24">
      <c r="A211" s="54"/>
      <c r="B211" s="54"/>
      <c r="C211" s="54"/>
      <c r="D211" s="77"/>
      <c r="E211" s="54"/>
      <c r="F211" s="54"/>
      <c r="G211" s="77"/>
      <c r="H211" s="54"/>
      <c r="I211" s="89"/>
      <c r="J211" s="54"/>
      <c r="K211" s="75" t="s">
        <v>50</v>
      </c>
      <c r="L211" s="76">
        <f t="shared" si="31"/>
        <v>3</v>
      </c>
      <c r="M211" s="76"/>
      <c r="N211" s="76">
        <v>3</v>
      </c>
      <c r="O211" s="76"/>
      <c r="P211" s="76"/>
      <c r="Q211" s="76"/>
      <c r="R211" s="76"/>
      <c r="S211" s="76"/>
      <c r="T211" s="76"/>
      <c r="U211" s="76"/>
      <c r="V211" s="76"/>
      <c r="W211" s="76"/>
      <c r="X211" s="76"/>
    </row>
    <row r="212" spans="1:24">
      <c r="A212" s="54"/>
      <c r="B212" s="54"/>
      <c r="C212" s="80"/>
      <c r="D212" s="81"/>
      <c r="E212" s="80"/>
      <c r="F212" s="80"/>
      <c r="G212" s="81"/>
      <c r="H212" s="80"/>
      <c r="I212" s="90"/>
      <c r="J212" s="80"/>
      <c r="K212" s="84" t="s">
        <v>51</v>
      </c>
      <c r="L212" s="76">
        <f t="shared" si="31"/>
        <v>0</v>
      </c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</row>
    <row r="213" spans="1:24">
      <c r="A213" s="54"/>
      <c r="B213" s="54"/>
      <c r="C213" s="46" t="s">
        <v>35</v>
      </c>
      <c r="D213" s="58" t="s">
        <v>334</v>
      </c>
      <c r="E213" s="58" t="s">
        <v>335</v>
      </c>
      <c r="F213" s="46" t="s">
        <v>336</v>
      </c>
      <c r="G213" s="58" t="s">
        <v>337</v>
      </c>
      <c r="H213" s="46" t="s">
        <v>338</v>
      </c>
      <c r="I213" s="88">
        <v>11996</v>
      </c>
      <c r="J213" s="46" t="s">
        <v>48</v>
      </c>
      <c r="K213" s="75" t="s">
        <v>49</v>
      </c>
      <c r="L213" s="76">
        <f t="shared" si="31"/>
        <v>13</v>
      </c>
      <c r="M213" s="76"/>
      <c r="N213" s="76">
        <v>7</v>
      </c>
      <c r="O213" s="76"/>
      <c r="P213" s="76"/>
      <c r="Q213" s="76"/>
      <c r="R213" s="76"/>
      <c r="S213" s="76">
        <v>4</v>
      </c>
      <c r="T213" s="76">
        <v>1</v>
      </c>
      <c r="U213" s="76"/>
      <c r="V213" s="76"/>
      <c r="W213" s="76"/>
      <c r="X213" s="76">
        <v>1</v>
      </c>
    </row>
    <row r="214" spans="1:24">
      <c r="A214" s="54"/>
      <c r="B214" s="54"/>
      <c r="C214" s="54"/>
      <c r="D214" s="77"/>
      <c r="E214" s="54"/>
      <c r="F214" s="54"/>
      <c r="G214" s="77"/>
      <c r="H214" s="54"/>
      <c r="I214" s="89"/>
      <c r="J214" s="54"/>
      <c r="K214" s="75" t="s">
        <v>50</v>
      </c>
      <c r="L214" s="76">
        <f t="shared" si="31"/>
        <v>4</v>
      </c>
      <c r="M214" s="76"/>
      <c r="N214" s="76">
        <v>3</v>
      </c>
      <c r="O214" s="76"/>
      <c r="P214" s="76"/>
      <c r="Q214" s="76"/>
      <c r="R214" s="76"/>
      <c r="S214" s="76"/>
      <c r="T214" s="76">
        <v>1</v>
      </c>
      <c r="U214" s="76"/>
      <c r="V214" s="76"/>
      <c r="W214" s="76"/>
      <c r="X214" s="76"/>
    </row>
    <row r="215" spans="1:24">
      <c r="A215" s="54"/>
      <c r="B215" s="54"/>
      <c r="C215" s="80"/>
      <c r="D215" s="81"/>
      <c r="E215" s="80"/>
      <c r="F215" s="80"/>
      <c r="G215" s="81"/>
      <c r="H215" s="80"/>
      <c r="I215" s="90"/>
      <c r="J215" s="80"/>
      <c r="K215" s="84" t="s">
        <v>51</v>
      </c>
      <c r="L215" s="76">
        <f t="shared" si="31"/>
        <v>0</v>
      </c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</row>
    <row r="216" spans="1:24">
      <c r="A216" s="54"/>
      <c r="B216" s="54"/>
      <c r="C216" s="46" t="s">
        <v>35</v>
      </c>
      <c r="D216" s="58" t="s">
        <v>339</v>
      </c>
      <c r="E216" s="58" t="s">
        <v>340</v>
      </c>
      <c r="F216" s="46" t="s">
        <v>341</v>
      </c>
      <c r="G216" s="58" t="s">
        <v>342</v>
      </c>
      <c r="H216" s="46" t="s">
        <v>343</v>
      </c>
      <c r="I216" s="88">
        <v>17224</v>
      </c>
      <c r="J216" s="46" t="s">
        <v>48</v>
      </c>
      <c r="K216" s="75" t="s">
        <v>49</v>
      </c>
      <c r="L216" s="76">
        <f t="shared" si="31"/>
        <v>20</v>
      </c>
      <c r="M216" s="76"/>
      <c r="N216" s="76">
        <v>11</v>
      </c>
      <c r="O216" s="76"/>
      <c r="P216" s="76"/>
      <c r="Q216" s="76"/>
      <c r="R216" s="76"/>
      <c r="S216" s="76">
        <v>5</v>
      </c>
      <c r="T216" s="76">
        <v>2</v>
      </c>
      <c r="U216" s="76"/>
      <c r="V216" s="76"/>
      <c r="W216" s="76">
        <v>1</v>
      </c>
      <c r="X216" s="76">
        <v>1</v>
      </c>
    </row>
    <row r="217" spans="1:24">
      <c r="A217" s="54"/>
      <c r="B217" s="54"/>
      <c r="C217" s="54"/>
      <c r="D217" s="77"/>
      <c r="E217" s="54"/>
      <c r="F217" s="54"/>
      <c r="G217" s="77"/>
      <c r="H217" s="54"/>
      <c r="I217" s="89"/>
      <c r="J217" s="54"/>
      <c r="K217" s="75" t="s">
        <v>50</v>
      </c>
      <c r="L217" s="76">
        <f t="shared" si="31"/>
        <v>5</v>
      </c>
      <c r="M217" s="76"/>
      <c r="N217" s="76">
        <v>4</v>
      </c>
      <c r="O217" s="76"/>
      <c r="P217" s="76"/>
      <c r="Q217" s="76"/>
      <c r="R217" s="76"/>
      <c r="S217" s="76"/>
      <c r="T217" s="76">
        <v>1</v>
      </c>
      <c r="U217" s="76"/>
      <c r="V217" s="76"/>
      <c r="W217" s="76"/>
      <c r="X217" s="76"/>
    </row>
    <row r="218" spans="1:24">
      <c r="A218" s="54"/>
      <c r="B218" s="54"/>
      <c r="C218" s="80"/>
      <c r="D218" s="81"/>
      <c r="E218" s="80"/>
      <c r="F218" s="80"/>
      <c r="G218" s="81"/>
      <c r="H218" s="80"/>
      <c r="I218" s="90"/>
      <c r="J218" s="80"/>
      <c r="K218" s="84" t="s">
        <v>51</v>
      </c>
      <c r="L218" s="76">
        <f t="shared" si="31"/>
        <v>0</v>
      </c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</row>
    <row r="219" spans="1:24">
      <c r="A219" s="54"/>
      <c r="B219" s="54"/>
      <c r="C219" s="46" t="s">
        <v>35</v>
      </c>
      <c r="D219" s="58" t="s">
        <v>344</v>
      </c>
      <c r="E219" s="58" t="s">
        <v>345</v>
      </c>
      <c r="F219" s="46" t="s">
        <v>346</v>
      </c>
      <c r="G219" s="58" t="s">
        <v>347</v>
      </c>
      <c r="H219" s="46" t="s">
        <v>348</v>
      </c>
      <c r="I219" s="74">
        <v>0</v>
      </c>
      <c r="J219" s="46" t="s">
        <v>48</v>
      </c>
      <c r="K219" s="75" t="s">
        <v>49</v>
      </c>
      <c r="L219" s="76">
        <f t="shared" si="31"/>
        <v>15</v>
      </c>
      <c r="M219" s="76"/>
      <c r="N219" s="76">
        <v>5</v>
      </c>
      <c r="O219" s="76"/>
      <c r="P219" s="76"/>
      <c r="Q219" s="76"/>
      <c r="R219" s="76"/>
      <c r="S219" s="76">
        <v>8</v>
      </c>
      <c r="T219" s="76">
        <v>1</v>
      </c>
      <c r="U219" s="76"/>
      <c r="V219" s="76"/>
      <c r="W219" s="76"/>
      <c r="X219" s="76">
        <v>1</v>
      </c>
    </row>
    <row r="220" spans="1:24">
      <c r="A220" s="54"/>
      <c r="B220" s="54"/>
      <c r="C220" s="54"/>
      <c r="D220" s="77"/>
      <c r="E220" s="54"/>
      <c r="F220" s="54"/>
      <c r="G220" s="77"/>
      <c r="H220" s="54"/>
      <c r="I220" s="79"/>
      <c r="J220" s="54"/>
      <c r="K220" s="75" t="s">
        <v>50</v>
      </c>
      <c r="L220" s="76">
        <f t="shared" si="31"/>
        <v>4</v>
      </c>
      <c r="M220" s="76"/>
      <c r="N220" s="76">
        <v>3</v>
      </c>
      <c r="O220" s="76"/>
      <c r="P220" s="76"/>
      <c r="Q220" s="76"/>
      <c r="R220" s="76"/>
      <c r="S220" s="76"/>
      <c r="T220" s="76">
        <v>1</v>
      </c>
      <c r="U220" s="76"/>
      <c r="V220" s="76"/>
      <c r="W220" s="76"/>
      <c r="X220" s="76"/>
    </row>
    <row r="221" spans="1:24">
      <c r="A221" s="54"/>
      <c r="B221" s="54"/>
      <c r="C221" s="80"/>
      <c r="D221" s="81"/>
      <c r="E221" s="80"/>
      <c r="F221" s="80"/>
      <c r="G221" s="81"/>
      <c r="H221" s="80"/>
      <c r="I221" s="83"/>
      <c r="J221" s="80"/>
      <c r="K221" s="84" t="s">
        <v>51</v>
      </c>
      <c r="L221" s="76">
        <f t="shared" si="31"/>
        <v>0</v>
      </c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</row>
    <row r="222" spans="1:24">
      <c r="A222" s="54"/>
      <c r="B222" s="54"/>
      <c r="C222" s="46" t="s">
        <v>33</v>
      </c>
      <c r="D222" s="58" t="s">
        <v>349</v>
      </c>
      <c r="E222" s="107" t="s">
        <v>350</v>
      </c>
      <c r="F222" s="46" t="s">
        <v>351</v>
      </c>
      <c r="G222" s="58" t="s">
        <v>352</v>
      </c>
      <c r="H222" s="46" t="s">
        <v>353</v>
      </c>
      <c r="I222" s="88">
        <v>181070</v>
      </c>
      <c r="J222" s="46" t="s">
        <v>48</v>
      </c>
      <c r="K222" s="75" t="s">
        <v>49</v>
      </c>
      <c r="L222" s="76">
        <f t="shared" si="31"/>
        <v>0</v>
      </c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</row>
    <row r="223" spans="1:24">
      <c r="A223" s="54"/>
      <c r="B223" s="54"/>
      <c r="C223" s="54"/>
      <c r="D223" s="77"/>
      <c r="E223" s="108"/>
      <c r="F223" s="54"/>
      <c r="G223" s="77"/>
      <c r="H223" s="54"/>
      <c r="I223" s="89"/>
      <c r="J223" s="54"/>
      <c r="K223" s="75" t="s">
        <v>50</v>
      </c>
      <c r="L223" s="76">
        <f t="shared" si="31"/>
        <v>0</v>
      </c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</row>
    <row r="224" spans="1:24">
      <c r="A224" s="54"/>
      <c r="B224" s="54"/>
      <c r="C224" s="80"/>
      <c r="D224" s="81"/>
      <c r="E224" s="109"/>
      <c r="F224" s="80"/>
      <c r="G224" s="81"/>
      <c r="H224" s="80"/>
      <c r="I224" s="90"/>
      <c r="J224" s="80"/>
      <c r="K224" s="84" t="s">
        <v>51</v>
      </c>
      <c r="L224" s="76">
        <f t="shared" si="31"/>
        <v>6</v>
      </c>
      <c r="M224" s="76">
        <v>3</v>
      </c>
      <c r="N224" s="76"/>
      <c r="O224" s="76"/>
      <c r="P224" s="76"/>
      <c r="Q224" s="76"/>
      <c r="R224" s="76"/>
      <c r="S224" s="76">
        <v>3</v>
      </c>
      <c r="T224" s="76"/>
      <c r="U224" s="76"/>
      <c r="V224" s="76"/>
      <c r="W224" s="76"/>
      <c r="X224" s="76"/>
    </row>
    <row r="225" spans="1:24">
      <c r="A225" s="54"/>
      <c r="B225" s="54"/>
      <c r="C225" s="46" t="s">
        <v>33</v>
      </c>
      <c r="D225" s="58" t="s">
        <v>354</v>
      </c>
      <c r="E225" s="100" t="s">
        <v>355</v>
      </c>
      <c r="F225" s="46" t="s">
        <v>356</v>
      </c>
      <c r="G225" s="58" t="s">
        <v>357</v>
      </c>
      <c r="H225" s="46"/>
      <c r="I225" s="88">
        <v>119270</v>
      </c>
      <c r="J225" s="46" t="s">
        <v>48</v>
      </c>
      <c r="K225" s="75" t="s">
        <v>49</v>
      </c>
      <c r="L225" s="76">
        <f t="shared" si="31"/>
        <v>0</v>
      </c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</row>
    <row r="226" spans="1:24">
      <c r="A226" s="54"/>
      <c r="B226" s="54"/>
      <c r="C226" s="54"/>
      <c r="D226" s="77"/>
      <c r="E226" s="92"/>
      <c r="F226" s="54"/>
      <c r="G226" s="77"/>
      <c r="H226" s="54"/>
      <c r="I226" s="89"/>
      <c r="J226" s="54"/>
      <c r="K226" s="75" t="s">
        <v>50</v>
      </c>
      <c r="L226" s="76">
        <f t="shared" si="31"/>
        <v>0</v>
      </c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</row>
    <row r="227" spans="1:24">
      <c r="A227" s="54"/>
      <c r="B227" s="80"/>
      <c r="C227" s="80"/>
      <c r="D227" s="81"/>
      <c r="E227" s="93"/>
      <c r="F227" s="80"/>
      <c r="G227" s="81"/>
      <c r="H227" s="80"/>
      <c r="I227" s="90"/>
      <c r="J227" s="80"/>
      <c r="K227" s="84" t="s">
        <v>51</v>
      </c>
      <c r="L227" s="76">
        <f t="shared" si="31"/>
        <v>2</v>
      </c>
      <c r="M227" s="76"/>
      <c r="N227" s="76"/>
      <c r="O227" s="76">
        <v>2</v>
      </c>
      <c r="P227" s="76"/>
      <c r="Q227" s="76"/>
      <c r="R227" s="76"/>
      <c r="S227" s="76"/>
      <c r="T227" s="76"/>
      <c r="U227" s="76"/>
      <c r="V227" s="76"/>
      <c r="W227" s="76"/>
      <c r="X227" s="76"/>
    </row>
    <row r="228" spans="1:24">
      <c r="A228" s="54"/>
      <c r="B228" s="58" t="s">
        <v>358</v>
      </c>
      <c r="C228" s="59"/>
      <c r="D228" s="60">
        <f>COUNTA(D237:D239)</f>
        <v>1</v>
      </c>
      <c r="E228" s="59"/>
      <c r="F228" s="59"/>
      <c r="G228" s="59"/>
      <c r="H228" s="59"/>
      <c r="I228" s="61">
        <f>SUM(I237:I239)</f>
        <v>13563</v>
      </c>
      <c r="J228" s="62" t="s">
        <v>39</v>
      </c>
      <c r="K228" s="52" t="s">
        <v>32</v>
      </c>
      <c r="L228" s="53">
        <f>SUM(M228:X228)</f>
        <v>30</v>
      </c>
      <c r="M228" s="53">
        <f>M231+M234+M237</f>
        <v>8</v>
      </c>
      <c r="N228" s="53">
        <f t="shared" ref="N228:X228" si="34">N231+N234+N237</f>
        <v>12</v>
      </c>
      <c r="O228" s="53">
        <f t="shared" si="34"/>
        <v>0</v>
      </c>
      <c r="P228" s="53">
        <f t="shared" si="34"/>
        <v>0</v>
      </c>
      <c r="Q228" s="53">
        <f t="shared" si="34"/>
        <v>0</v>
      </c>
      <c r="R228" s="53">
        <f t="shared" si="34"/>
        <v>0</v>
      </c>
      <c r="S228" s="53">
        <f t="shared" si="34"/>
        <v>2</v>
      </c>
      <c r="T228" s="53">
        <f t="shared" si="34"/>
        <v>2</v>
      </c>
      <c r="U228" s="53">
        <f t="shared" si="34"/>
        <v>3</v>
      </c>
      <c r="V228" s="53">
        <f t="shared" si="34"/>
        <v>0</v>
      </c>
      <c r="W228" s="53">
        <f t="shared" si="34"/>
        <v>0</v>
      </c>
      <c r="X228" s="53">
        <f t="shared" si="34"/>
        <v>3</v>
      </c>
    </row>
    <row r="229" spans="1:24">
      <c r="A229" s="54"/>
      <c r="B229" s="63"/>
      <c r="C229" s="64"/>
      <c r="D229" s="65"/>
      <c r="E229" s="64"/>
      <c r="F229" s="64"/>
      <c r="G229" s="64"/>
      <c r="H229" s="64"/>
      <c r="I229" s="66"/>
      <c r="J229" s="67"/>
      <c r="K229" s="52" t="s">
        <v>34</v>
      </c>
      <c r="L229" s="53">
        <f>SUM(M229:X229)</f>
        <v>7</v>
      </c>
      <c r="M229" s="53">
        <f t="shared" ref="M229:X230" si="35">M232+M235+M238</f>
        <v>3</v>
      </c>
      <c r="N229" s="53">
        <f t="shared" si="35"/>
        <v>0</v>
      </c>
      <c r="O229" s="53">
        <f t="shared" si="35"/>
        <v>3</v>
      </c>
      <c r="P229" s="53">
        <f t="shared" si="35"/>
        <v>0</v>
      </c>
      <c r="Q229" s="53">
        <f t="shared" si="35"/>
        <v>0</v>
      </c>
      <c r="R229" s="53">
        <f t="shared" si="35"/>
        <v>0</v>
      </c>
      <c r="S229" s="53">
        <f t="shared" si="35"/>
        <v>0</v>
      </c>
      <c r="T229" s="53">
        <f t="shared" si="35"/>
        <v>0</v>
      </c>
      <c r="U229" s="53">
        <f t="shared" si="35"/>
        <v>1</v>
      </c>
      <c r="V229" s="53">
        <f t="shared" si="35"/>
        <v>0</v>
      </c>
      <c r="W229" s="53">
        <f t="shared" si="35"/>
        <v>0</v>
      </c>
      <c r="X229" s="53">
        <f t="shared" si="35"/>
        <v>0</v>
      </c>
    </row>
    <row r="230" spans="1:24">
      <c r="A230" s="54"/>
      <c r="B230" s="68"/>
      <c r="C230" s="69"/>
      <c r="D230" s="70"/>
      <c r="E230" s="69"/>
      <c r="F230" s="69"/>
      <c r="G230" s="69"/>
      <c r="H230" s="69"/>
      <c r="I230" s="71"/>
      <c r="J230" s="72"/>
      <c r="K230" s="57" t="s">
        <v>36</v>
      </c>
      <c r="L230" s="53">
        <f>SUM(M230:X230)</f>
        <v>2</v>
      </c>
      <c r="M230" s="53">
        <f t="shared" si="35"/>
        <v>2</v>
      </c>
      <c r="N230" s="53">
        <f t="shared" si="35"/>
        <v>0</v>
      </c>
      <c r="O230" s="53">
        <f t="shared" si="35"/>
        <v>0</v>
      </c>
      <c r="P230" s="53">
        <f t="shared" si="35"/>
        <v>0</v>
      </c>
      <c r="Q230" s="53">
        <f t="shared" si="35"/>
        <v>0</v>
      </c>
      <c r="R230" s="53">
        <f t="shared" si="35"/>
        <v>0</v>
      </c>
      <c r="S230" s="53">
        <f t="shared" si="35"/>
        <v>0</v>
      </c>
      <c r="T230" s="53">
        <f t="shared" si="35"/>
        <v>0</v>
      </c>
      <c r="U230" s="53">
        <f t="shared" si="35"/>
        <v>0</v>
      </c>
      <c r="V230" s="53">
        <f t="shared" si="35"/>
        <v>0</v>
      </c>
      <c r="W230" s="53">
        <f t="shared" si="35"/>
        <v>0</v>
      </c>
      <c r="X230" s="53">
        <f t="shared" si="35"/>
        <v>0</v>
      </c>
    </row>
    <row r="231" spans="1:24">
      <c r="A231" s="54"/>
      <c r="B231" s="46" t="s">
        <v>359</v>
      </c>
      <c r="C231" s="46" t="s">
        <v>35</v>
      </c>
      <c r="D231" s="46" t="s">
        <v>360</v>
      </c>
      <c r="E231" s="58" t="s">
        <v>361</v>
      </c>
      <c r="F231" s="46" t="s">
        <v>362</v>
      </c>
      <c r="G231" s="58" t="s">
        <v>363</v>
      </c>
      <c r="H231" s="46" t="s">
        <v>364</v>
      </c>
      <c r="I231" s="74">
        <v>11121</v>
      </c>
      <c r="J231" s="46" t="s">
        <v>48</v>
      </c>
      <c r="K231" s="75" t="s">
        <v>49</v>
      </c>
      <c r="L231" s="76">
        <f t="shared" ref="L231:L242" si="36">SUM(M231:X231)</f>
        <v>12</v>
      </c>
      <c r="M231" s="76">
        <v>4</v>
      </c>
      <c r="N231" s="76">
        <v>4</v>
      </c>
      <c r="O231" s="76"/>
      <c r="P231" s="76"/>
      <c r="Q231" s="76"/>
      <c r="R231" s="76"/>
      <c r="S231" s="76">
        <v>1</v>
      </c>
      <c r="T231" s="76">
        <v>1</v>
      </c>
      <c r="U231" s="76">
        <v>1</v>
      </c>
      <c r="V231" s="76"/>
      <c r="W231" s="76"/>
      <c r="X231" s="76">
        <v>1</v>
      </c>
    </row>
    <row r="232" spans="1:24">
      <c r="A232" s="54"/>
      <c r="B232" s="54"/>
      <c r="C232" s="54"/>
      <c r="D232" s="54"/>
      <c r="E232" s="54"/>
      <c r="F232" s="54"/>
      <c r="G232" s="77"/>
      <c r="H232" s="54"/>
      <c r="I232" s="79"/>
      <c r="J232" s="54"/>
      <c r="K232" s="75" t="s">
        <v>50</v>
      </c>
      <c r="L232" s="76">
        <f t="shared" si="36"/>
        <v>2</v>
      </c>
      <c r="M232" s="76">
        <v>1</v>
      </c>
      <c r="N232" s="76"/>
      <c r="O232" s="76">
        <v>1</v>
      </c>
      <c r="P232" s="76"/>
      <c r="Q232" s="76"/>
      <c r="R232" s="76"/>
      <c r="S232" s="76"/>
      <c r="T232" s="76"/>
      <c r="U232" s="76"/>
      <c r="V232" s="76"/>
      <c r="W232" s="76"/>
      <c r="X232" s="76"/>
    </row>
    <row r="233" spans="1:24">
      <c r="A233" s="54"/>
      <c r="B233" s="54"/>
      <c r="C233" s="80"/>
      <c r="D233" s="80"/>
      <c r="E233" s="80"/>
      <c r="F233" s="80"/>
      <c r="G233" s="81"/>
      <c r="H233" s="80"/>
      <c r="I233" s="83"/>
      <c r="J233" s="80"/>
      <c r="K233" s="84" t="s">
        <v>51</v>
      </c>
      <c r="L233" s="76">
        <f t="shared" si="36"/>
        <v>1</v>
      </c>
      <c r="M233" s="76">
        <v>1</v>
      </c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</row>
    <row r="234" spans="1:24">
      <c r="A234" s="54"/>
      <c r="B234" s="54"/>
      <c r="C234" s="46" t="s">
        <v>35</v>
      </c>
      <c r="D234" s="46" t="s">
        <v>365</v>
      </c>
      <c r="E234" s="58" t="s">
        <v>366</v>
      </c>
      <c r="F234" s="46" t="s">
        <v>367</v>
      </c>
      <c r="G234" s="58" t="s">
        <v>368</v>
      </c>
      <c r="H234" s="46" t="s">
        <v>369</v>
      </c>
      <c r="I234" s="74">
        <v>9680</v>
      </c>
      <c r="J234" s="46" t="s">
        <v>48</v>
      </c>
      <c r="K234" s="75" t="s">
        <v>49</v>
      </c>
      <c r="L234" s="76">
        <f t="shared" si="36"/>
        <v>10</v>
      </c>
      <c r="M234" s="76">
        <v>2</v>
      </c>
      <c r="N234" s="76">
        <v>4</v>
      </c>
      <c r="O234" s="76"/>
      <c r="P234" s="76"/>
      <c r="Q234" s="76"/>
      <c r="R234" s="76"/>
      <c r="S234" s="76">
        <v>1</v>
      </c>
      <c r="T234" s="76">
        <v>1</v>
      </c>
      <c r="U234" s="76">
        <v>1</v>
      </c>
      <c r="V234" s="76"/>
      <c r="W234" s="76"/>
      <c r="X234" s="76">
        <v>1</v>
      </c>
    </row>
    <row r="235" spans="1:24">
      <c r="A235" s="54"/>
      <c r="B235" s="54"/>
      <c r="C235" s="54"/>
      <c r="D235" s="54"/>
      <c r="E235" s="54"/>
      <c r="F235" s="54"/>
      <c r="G235" s="77"/>
      <c r="H235" s="54"/>
      <c r="I235" s="79"/>
      <c r="J235" s="54"/>
      <c r="K235" s="75" t="s">
        <v>50</v>
      </c>
      <c r="L235" s="76">
        <f t="shared" si="36"/>
        <v>2</v>
      </c>
      <c r="M235" s="76">
        <v>1</v>
      </c>
      <c r="N235" s="76"/>
      <c r="O235" s="76">
        <v>1</v>
      </c>
      <c r="P235" s="76"/>
      <c r="Q235" s="76"/>
      <c r="R235" s="76"/>
      <c r="S235" s="76"/>
      <c r="T235" s="76"/>
      <c r="U235" s="76"/>
      <c r="V235" s="76"/>
      <c r="W235" s="76"/>
      <c r="X235" s="76"/>
    </row>
    <row r="236" spans="1:24">
      <c r="A236" s="54"/>
      <c r="B236" s="54"/>
      <c r="C236" s="80"/>
      <c r="D236" s="80"/>
      <c r="E236" s="80"/>
      <c r="F236" s="80"/>
      <c r="G236" s="81"/>
      <c r="H236" s="80"/>
      <c r="I236" s="83"/>
      <c r="J236" s="80"/>
      <c r="K236" s="84" t="s">
        <v>51</v>
      </c>
      <c r="L236" s="76">
        <f t="shared" si="36"/>
        <v>0</v>
      </c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</row>
    <row r="237" spans="1:24">
      <c r="A237" s="54"/>
      <c r="B237" s="54"/>
      <c r="C237" s="46" t="s">
        <v>35</v>
      </c>
      <c r="D237" s="46" t="s">
        <v>370</v>
      </c>
      <c r="E237" s="58" t="s">
        <v>371</v>
      </c>
      <c r="F237" s="46" t="s">
        <v>372</v>
      </c>
      <c r="G237" s="58" t="s">
        <v>373</v>
      </c>
      <c r="H237" s="46" t="s">
        <v>374</v>
      </c>
      <c r="I237" s="74">
        <v>13563</v>
      </c>
      <c r="J237" s="46" t="s">
        <v>48</v>
      </c>
      <c r="K237" s="75" t="s">
        <v>49</v>
      </c>
      <c r="L237" s="76">
        <f t="shared" si="36"/>
        <v>8</v>
      </c>
      <c r="M237" s="76">
        <v>2</v>
      </c>
      <c r="N237" s="76">
        <v>4</v>
      </c>
      <c r="O237" s="76"/>
      <c r="P237" s="76"/>
      <c r="Q237" s="76"/>
      <c r="R237" s="76"/>
      <c r="S237" s="76"/>
      <c r="T237" s="76"/>
      <c r="U237" s="76">
        <v>1</v>
      </c>
      <c r="V237" s="76"/>
      <c r="W237" s="76"/>
      <c r="X237" s="76">
        <v>1</v>
      </c>
    </row>
    <row r="238" spans="1:24">
      <c r="A238" s="54"/>
      <c r="B238" s="54"/>
      <c r="C238" s="54"/>
      <c r="D238" s="54"/>
      <c r="E238" s="54"/>
      <c r="F238" s="54"/>
      <c r="G238" s="77"/>
      <c r="H238" s="54"/>
      <c r="I238" s="79"/>
      <c r="J238" s="54"/>
      <c r="K238" s="75" t="s">
        <v>50</v>
      </c>
      <c r="L238" s="76">
        <f t="shared" si="36"/>
        <v>3</v>
      </c>
      <c r="M238" s="76">
        <v>1</v>
      </c>
      <c r="N238" s="76"/>
      <c r="O238" s="76">
        <v>1</v>
      </c>
      <c r="P238" s="76"/>
      <c r="Q238" s="76"/>
      <c r="R238" s="76"/>
      <c r="S238" s="76"/>
      <c r="T238" s="76"/>
      <c r="U238" s="76">
        <v>1</v>
      </c>
      <c r="V238" s="76"/>
      <c r="W238" s="76"/>
      <c r="X238" s="76"/>
    </row>
    <row r="239" spans="1:24">
      <c r="A239" s="54"/>
      <c r="B239" s="80"/>
      <c r="C239" s="80"/>
      <c r="D239" s="80"/>
      <c r="E239" s="80"/>
      <c r="F239" s="80"/>
      <c r="G239" s="81"/>
      <c r="H239" s="80"/>
      <c r="I239" s="83"/>
      <c r="J239" s="80"/>
      <c r="K239" s="84" t="s">
        <v>51</v>
      </c>
      <c r="L239" s="76">
        <f t="shared" si="36"/>
        <v>1</v>
      </c>
      <c r="M239" s="76">
        <v>1</v>
      </c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</row>
    <row r="240" spans="1:24">
      <c r="A240" s="54"/>
      <c r="B240" s="58" t="s">
        <v>375</v>
      </c>
      <c r="C240" s="59"/>
      <c r="D240" s="60">
        <f>COUNTA(D243:D254)</f>
        <v>4</v>
      </c>
      <c r="E240" s="59"/>
      <c r="F240" s="59"/>
      <c r="G240" s="59"/>
      <c r="H240" s="59"/>
      <c r="I240" s="61">
        <f>SUM(I243:I254)</f>
        <v>41711</v>
      </c>
      <c r="J240" s="62" t="s">
        <v>39</v>
      </c>
      <c r="K240" s="52" t="s">
        <v>32</v>
      </c>
      <c r="L240" s="53">
        <f t="shared" si="36"/>
        <v>59</v>
      </c>
      <c r="M240" s="53">
        <f>M243+M246+M249+M252</f>
        <v>0</v>
      </c>
      <c r="N240" s="53">
        <f t="shared" ref="N240:X240" si="37">N243+N246+N249+N252</f>
        <v>15</v>
      </c>
      <c r="O240" s="53">
        <f t="shared" si="37"/>
        <v>0</v>
      </c>
      <c r="P240" s="53">
        <f t="shared" si="37"/>
        <v>0</v>
      </c>
      <c r="Q240" s="53">
        <f t="shared" si="37"/>
        <v>0</v>
      </c>
      <c r="R240" s="53">
        <f t="shared" si="37"/>
        <v>0</v>
      </c>
      <c r="S240" s="53">
        <f t="shared" si="37"/>
        <v>0</v>
      </c>
      <c r="T240" s="53">
        <f t="shared" si="37"/>
        <v>4</v>
      </c>
      <c r="U240" s="53">
        <f t="shared" si="37"/>
        <v>0</v>
      </c>
      <c r="V240" s="53">
        <f t="shared" si="37"/>
        <v>0</v>
      </c>
      <c r="W240" s="53">
        <f t="shared" si="37"/>
        <v>19</v>
      </c>
      <c r="X240" s="53">
        <f t="shared" si="37"/>
        <v>21</v>
      </c>
    </row>
    <row r="241" spans="1:24">
      <c r="A241" s="54"/>
      <c r="B241" s="63"/>
      <c r="C241" s="64"/>
      <c r="D241" s="65"/>
      <c r="E241" s="64"/>
      <c r="F241" s="64"/>
      <c r="G241" s="64"/>
      <c r="H241" s="64"/>
      <c r="I241" s="66"/>
      <c r="J241" s="67"/>
      <c r="K241" s="52" t="s">
        <v>34</v>
      </c>
      <c r="L241" s="53">
        <f t="shared" si="36"/>
        <v>6</v>
      </c>
      <c r="M241" s="53">
        <f t="shared" ref="M241:X242" si="38">M244+M247+M250+M253</f>
        <v>0</v>
      </c>
      <c r="N241" s="53">
        <f t="shared" si="38"/>
        <v>6</v>
      </c>
      <c r="O241" s="53">
        <f t="shared" si="38"/>
        <v>0</v>
      </c>
      <c r="P241" s="53">
        <f t="shared" si="38"/>
        <v>0</v>
      </c>
      <c r="Q241" s="53">
        <f t="shared" si="38"/>
        <v>0</v>
      </c>
      <c r="R241" s="53">
        <f t="shared" si="38"/>
        <v>0</v>
      </c>
      <c r="S241" s="53">
        <f t="shared" si="38"/>
        <v>0</v>
      </c>
      <c r="T241" s="53">
        <f t="shared" si="38"/>
        <v>0</v>
      </c>
      <c r="U241" s="53">
        <f t="shared" si="38"/>
        <v>0</v>
      </c>
      <c r="V241" s="53">
        <f t="shared" si="38"/>
        <v>0</v>
      </c>
      <c r="W241" s="53">
        <f t="shared" si="38"/>
        <v>0</v>
      </c>
      <c r="X241" s="53">
        <f t="shared" si="38"/>
        <v>0</v>
      </c>
    </row>
    <row r="242" spans="1:24">
      <c r="A242" s="54"/>
      <c r="B242" s="68"/>
      <c r="C242" s="69"/>
      <c r="D242" s="70"/>
      <c r="E242" s="69"/>
      <c r="F242" s="69"/>
      <c r="G242" s="69"/>
      <c r="H242" s="69"/>
      <c r="I242" s="71"/>
      <c r="J242" s="72"/>
      <c r="K242" s="57" t="s">
        <v>36</v>
      </c>
      <c r="L242" s="53">
        <f t="shared" si="36"/>
        <v>0</v>
      </c>
      <c r="M242" s="53">
        <f t="shared" si="38"/>
        <v>0</v>
      </c>
      <c r="N242" s="53">
        <f t="shared" si="38"/>
        <v>0</v>
      </c>
      <c r="O242" s="53">
        <f t="shared" si="38"/>
        <v>0</v>
      </c>
      <c r="P242" s="53">
        <f t="shared" si="38"/>
        <v>0</v>
      </c>
      <c r="Q242" s="53">
        <f t="shared" si="38"/>
        <v>0</v>
      </c>
      <c r="R242" s="53">
        <f t="shared" si="38"/>
        <v>0</v>
      </c>
      <c r="S242" s="53">
        <f t="shared" si="38"/>
        <v>0</v>
      </c>
      <c r="T242" s="53">
        <f t="shared" si="38"/>
        <v>0</v>
      </c>
      <c r="U242" s="53">
        <f t="shared" si="38"/>
        <v>0</v>
      </c>
      <c r="V242" s="53">
        <f t="shared" si="38"/>
        <v>0</v>
      </c>
      <c r="W242" s="53">
        <f t="shared" si="38"/>
        <v>0</v>
      </c>
      <c r="X242" s="53">
        <f t="shared" si="38"/>
        <v>0</v>
      </c>
    </row>
    <row r="243" spans="1:24">
      <c r="A243" s="54"/>
      <c r="B243" s="46" t="s">
        <v>376</v>
      </c>
      <c r="C243" s="46" t="s">
        <v>35</v>
      </c>
      <c r="D243" s="58" t="s">
        <v>377</v>
      </c>
      <c r="E243" s="58" t="s">
        <v>378</v>
      </c>
      <c r="F243" s="58" t="s">
        <v>379</v>
      </c>
      <c r="G243" s="58" t="s">
        <v>380</v>
      </c>
      <c r="H243" s="58" t="s">
        <v>381</v>
      </c>
      <c r="I243" s="88">
        <v>11454</v>
      </c>
      <c r="J243" s="46" t="s">
        <v>48</v>
      </c>
      <c r="K243" s="75" t="s">
        <v>49</v>
      </c>
      <c r="L243" s="76">
        <f t="shared" si="31"/>
        <v>14</v>
      </c>
      <c r="M243" s="76"/>
      <c r="N243" s="76">
        <v>4</v>
      </c>
      <c r="O243" s="76"/>
      <c r="P243" s="76"/>
      <c r="Q243" s="76"/>
      <c r="R243" s="76"/>
      <c r="S243" s="76"/>
      <c r="T243" s="76">
        <v>1</v>
      </c>
      <c r="U243" s="76"/>
      <c r="V243" s="76"/>
      <c r="W243" s="76">
        <v>4</v>
      </c>
      <c r="X243" s="76">
        <v>5</v>
      </c>
    </row>
    <row r="244" spans="1:24">
      <c r="A244" s="54"/>
      <c r="B244" s="54"/>
      <c r="C244" s="54"/>
      <c r="D244" s="63"/>
      <c r="E244" s="63"/>
      <c r="F244" s="63"/>
      <c r="G244" s="63"/>
      <c r="H244" s="63"/>
      <c r="I244" s="95"/>
      <c r="J244" s="54"/>
      <c r="K244" s="75" t="s">
        <v>50</v>
      </c>
      <c r="L244" s="76">
        <f t="shared" si="31"/>
        <v>2</v>
      </c>
      <c r="M244" s="76"/>
      <c r="N244" s="76">
        <v>2</v>
      </c>
      <c r="O244" s="76"/>
      <c r="P244" s="76"/>
      <c r="Q244" s="76"/>
      <c r="R244" s="76"/>
      <c r="S244" s="76"/>
      <c r="T244" s="76"/>
      <c r="U244" s="76"/>
      <c r="V244" s="76"/>
      <c r="W244" s="76"/>
      <c r="X244" s="76"/>
    </row>
    <row r="245" spans="1:24">
      <c r="A245" s="54"/>
      <c r="B245" s="54"/>
      <c r="C245" s="80"/>
      <c r="D245" s="68"/>
      <c r="E245" s="68"/>
      <c r="F245" s="68"/>
      <c r="G245" s="68"/>
      <c r="H245" s="68"/>
      <c r="I245" s="96"/>
      <c r="J245" s="80"/>
      <c r="K245" s="84" t="s">
        <v>51</v>
      </c>
      <c r="L245" s="76">
        <f t="shared" si="31"/>
        <v>0</v>
      </c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</row>
    <row r="246" spans="1:24">
      <c r="A246" s="54"/>
      <c r="B246" s="54"/>
      <c r="C246" s="46" t="s">
        <v>35</v>
      </c>
      <c r="D246" s="58" t="s">
        <v>382</v>
      </c>
      <c r="E246" s="58" t="s">
        <v>383</v>
      </c>
      <c r="F246" s="58" t="s">
        <v>384</v>
      </c>
      <c r="G246" s="58" t="s">
        <v>385</v>
      </c>
      <c r="H246" s="58" t="s">
        <v>386</v>
      </c>
      <c r="I246" s="88">
        <v>11488</v>
      </c>
      <c r="J246" s="46" t="s">
        <v>48</v>
      </c>
      <c r="K246" s="75" t="s">
        <v>49</v>
      </c>
      <c r="L246" s="76">
        <f t="shared" si="31"/>
        <v>16</v>
      </c>
      <c r="M246" s="76"/>
      <c r="N246" s="76">
        <v>3</v>
      </c>
      <c r="O246" s="76"/>
      <c r="P246" s="76"/>
      <c r="Q246" s="76"/>
      <c r="R246" s="76"/>
      <c r="S246" s="76"/>
      <c r="T246" s="76">
        <v>1</v>
      </c>
      <c r="U246" s="76"/>
      <c r="V246" s="76"/>
      <c r="W246" s="76">
        <v>5</v>
      </c>
      <c r="X246" s="76">
        <v>7</v>
      </c>
    </row>
    <row r="247" spans="1:24">
      <c r="A247" s="54"/>
      <c r="B247" s="54"/>
      <c r="C247" s="54"/>
      <c r="D247" s="63"/>
      <c r="E247" s="63"/>
      <c r="F247" s="63"/>
      <c r="G247" s="63"/>
      <c r="H247" s="63"/>
      <c r="I247" s="95"/>
      <c r="J247" s="54"/>
      <c r="K247" s="75" t="s">
        <v>50</v>
      </c>
      <c r="L247" s="76">
        <f t="shared" si="31"/>
        <v>1</v>
      </c>
      <c r="M247" s="76"/>
      <c r="N247" s="76">
        <v>1</v>
      </c>
      <c r="O247" s="76"/>
      <c r="P247" s="76"/>
      <c r="Q247" s="76"/>
      <c r="R247" s="76"/>
      <c r="S247" s="76"/>
      <c r="T247" s="76"/>
      <c r="U247" s="76"/>
      <c r="V247" s="76"/>
      <c r="W247" s="76"/>
      <c r="X247" s="76"/>
    </row>
    <row r="248" spans="1:24">
      <c r="A248" s="54"/>
      <c r="B248" s="54"/>
      <c r="C248" s="80"/>
      <c r="D248" s="68"/>
      <c r="E248" s="68"/>
      <c r="F248" s="68"/>
      <c r="G248" s="68"/>
      <c r="H248" s="68"/>
      <c r="I248" s="96"/>
      <c r="J248" s="80"/>
      <c r="K248" s="84" t="s">
        <v>51</v>
      </c>
      <c r="L248" s="76">
        <f t="shared" si="31"/>
        <v>0</v>
      </c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</row>
    <row r="249" spans="1:24">
      <c r="A249" s="54"/>
      <c r="B249" s="54"/>
      <c r="C249" s="46" t="s">
        <v>35</v>
      </c>
      <c r="D249" s="58" t="s">
        <v>387</v>
      </c>
      <c r="E249" s="58" t="s">
        <v>388</v>
      </c>
      <c r="F249" s="58" t="s">
        <v>367</v>
      </c>
      <c r="G249" s="58" t="s">
        <v>389</v>
      </c>
      <c r="H249" s="58" t="s">
        <v>390</v>
      </c>
      <c r="I249" s="88">
        <v>8602</v>
      </c>
      <c r="J249" s="46" t="s">
        <v>48</v>
      </c>
      <c r="K249" s="75" t="s">
        <v>49</v>
      </c>
      <c r="L249" s="76">
        <f t="shared" si="31"/>
        <v>13</v>
      </c>
      <c r="M249" s="76"/>
      <c r="N249" s="76">
        <v>4</v>
      </c>
      <c r="O249" s="76"/>
      <c r="P249" s="76"/>
      <c r="Q249" s="76"/>
      <c r="R249" s="76"/>
      <c r="S249" s="76"/>
      <c r="T249" s="76">
        <v>1</v>
      </c>
      <c r="U249" s="76"/>
      <c r="V249" s="76"/>
      <c r="W249" s="76">
        <v>4</v>
      </c>
      <c r="X249" s="76">
        <v>4</v>
      </c>
    </row>
    <row r="250" spans="1:24">
      <c r="A250" s="54"/>
      <c r="B250" s="54"/>
      <c r="C250" s="54"/>
      <c r="D250" s="63"/>
      <c r="E250" s="63"/>
      <c r="F250" s="63"/>
      <c r="G250" s="63"/>
      <c r="H250" s="63"/>
      <c r="I250" s="95"/>
      <c r="J250" s="54"/>
      <c r="K250" s="75" t="s">
        <v>50</v>
      </c>
      <c r="L250" s="76">
        <f t="shared" si="31"/>
        <v>2</v>
      </c>
      <c r="M250" s="76"/>
      <c r="N250" s="76">
        <v>2</v>
      </c>
      <c r="O250" s="76"/>
      <c r="P250" s="76"/>
      <c r="Q250" s="76"/>
      <c r="R250" s="76"/>
      <c r="S250" s="76"/>
      <c r="T250" s="76"/>
      <c r="U250" s="76"/>
      <c r="V250" s="76"/>
      <c r="W250" s="76"/>
      <c r="X250" s="76"/>
    </row>
    <row r="251" spans="1:24">
      <c r="A251" s="54"/>
      <c r="B251" s="54"/>
      <c r="C251" s="80"/>
      <c r="D251" s="68"/>
      <c r="E251" s="68"/>
      <c r="F251" s="68"/>
      <c r="G251" s="68"/>
      <c r="H251" s="68"/>
      <c r="I251" s="96"/>
      <c r="J251" s="80"/>
      <c r="K251" s="84" t="s">
        <v>51</v>
      </c>
      <c r="L251" s="76">
        <f t="shared" si="31"/>
        <v>0</v>
      </c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</row>
    <row r="252" spans="1:24">
      <c r="A252" s="54"/>
      <c r="B252" s="54"/>
      <c r="C252" s="46" t="s">
        <v>35</v>
      </c>
      <c r="D252" s="58" t="s">
        <v>391</v>
      </c>
      <c r="E252" s="58" t="s">
        <v>392</v>
      </c>
      <c r="F252" s="58" t="s">
        <v>393</v>
      </c>
      <c r="G252" s="58" t="s">
        <v>394</v>
      </c>
      <c r="H252" s="58" t="s">
        <v>395</v>
      </c>
      <c r="I252" s="88">
        <v>10167</v>
      </c>
      <c r="J252" s="46" t="s">
        <v>48</v>
      </c>
      <c r="K252" s="75" t="s">
        <v>49</v>
      </c>
      <c r="L252" s="76">
        <f t="shared" si="31"/>
        <v>16</v>
      </c>
      <c r="M252" s="76"/>
      <c r="N252" s="76">
        <v>4</v>
      </c>
      <c r="O252" s="76"/>
      <c r="P252" s="76"/>
      <c r="Q252" s="76"/>
      <c r="R252" s="76"/>
      <c r="S252" s="76"/>
      <c r="T252" s="76">
        <v>1</v>
      </c>
      <c r="U252" s="76"/>
      <c r="V252" s="76"/>
      <c r="W252" s="76">
        <v>6</v>
      </c>
      <c r="X252" s="76">
        <v>5</v>
      </c>
    </row>
    <row r="253" spans="1:24">
      <c r="A253" s="54"/>
      <c r="B253" s="54"/>
      <c r="C253" s="54"/>
      <c r="D253" s="63"/>
      <c r="E253" s="63"/>
      <c r="F253" s="63"/>
      <c r="G253" s="63"/>
      <c r="H253" s="63"/>
      <c r="I253" s="95"/>
      <c r="J253" s="54"/>
      <c r="K253" s="75" t="s">
        <v>50</v>
      </c>
      <c r="L253" s="76">
        <f t="shared" si="31"/>
        <v>1</v>
      </c>
      <c r="M253" s="76"/>
      <c r="N253" s="76">
        <v>1</v>
      </c>
      <c r="O253" s="76"/>
      <c r="P253" s="76"/>
      <c r="Q253" s="76"/>
      <c r="R253" s="76"/>
      <c r="S253" s="76"/>
      <c r="T253" s="76"/>
      <c r="U253" s="76"/>
      <c r="V253" s="76"/>
      <c r="W253" s="76"/>
      <c r="X253" s="76"/>
    </row>
    <row r="254" spans="1:24">
      <c r="A254" s="54"/>
      <c r="B254" s="80"/>
      <c r="C254" s="80"/>
      <c r="D254" s="68"/>
      <c r="E254" s="68"/>
      <c r="F254" s="68"/>
      <c r="G254" s="68"/>
      <c r="H254" s="68"/>
      <c r="I254" s="96"/>
      <c r="J254" s="80"/>
      <c r="K254" s="84" t="s">
        <v>51</v>
      </c>
      <c r="L254" s="76">
        <f t="shared" si="31"/>
        <v>0</v>
      </c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</row>
    <row r="255" spans="1:24">
      <c r="A255" s="54"/>
      <c r="B255" s="58" t="s">
        <v>396</v>
      </c>
      <c r="C255" s="59"/>
      <c r="D255" s="60">
        <f>COUNTA(D258:D275)</f>
        <v>6</v>
      </c>
      <c r="E255" s="59"/>
      <c r="F255" s="59"/>
      <c r="G255" s="59"/>
      <c r="H255" s="59"/>
      <c r="I255" s="61">
        <f>SUM(I258:I275)</f>
        <v>32815</v>
      </c>
      <c r="J255" s="62" t="s">
        <v>39</v>
      </c>
      <c r="K255" s="52" t="s">
        <v>32</v>
      </c>
      <c r="L255" s="53">
        <f>SUM(M255:X255)</f>
        <v>31</v>
      </c>
      <c r="M255" s="53">
        <f>M258+M261+M264+M267+M270+M273</f>
        <v>6</v>
      </c>
      <c r="N255" s="53">
        <f t="shared" ref="N255:X255" si="39">N258+N261+N264+N267+N270+N273</f>
        <v>16</v>
      </c>
      <c r="O255" s="53">
        <f t="shared" si="39"/>
        <v>0</v>
      </c>
      <c r="P255" s="53">
        <f t="shared" si="39"/>
        <v>0</v>
      </c>
      <c r="Q255" s="53">
        <f t="shared" si="39"/>
        <v>0</v>
      </c>
      <c r="R255" s="53">
        <f t="shared" si="39"/>
        <v>0</v>
      </c>
      <c r="S255" s="53">
        <f t="shared" si="39"/>
        <v>0</v>
      </c>
      <c r="T255" s="53">
        <f t="shared" si="39"/>
        <v>0</v>
      </c>
      <c r="U255" s="53">
        <f t="shared" si="39"/>
        <v>6</v>
      </c>
      <c r="V255" s="53">
        <f t="shared" si="39"/>
        <v>0</v>
      </c>
      <c r="W255" s="53">
        <f t="shared" si="39"/>
        <v>0</v>
      </c>
      <c r="X255" s="53">
        <f t="shared" si="39"/>
        <v>3</v>
      </c>
    </row>
    <row r="256" spans="1:24">
      <c r="A256" s="54"/>
      <c r="B256" s="63"/>
      <c r="C256" s="64"/>
      <c r="D256" s="65"/>
      <c r="E256" s="64"/>
      <c r="F256" s="64"/>
      <c r="G256" s="64"/>
      <c r="H256" s="64"/>
      <c r="I256" s="66"/>
      <c r="J256" s="67"/>
      <c r="K256" s="52" t="s">
        <v>34</v>
      </c>
      <c r="L256" s="53">
        <f>SUM(M256:X256)</f>
        <v>18</v>
      </c>
      <c r="M256" s="53">
        <f t="shared" ref="M256:X257" si="40">M259+M262+M265+M268+M271+M274</f>
        <v>0</v>
      </c>
      <c r="N256" s="53">
        <f t="shared" si="40"/>
        <v>16</v>
      </c>
      <c r="O256" s="53">
        <f t="shared" si="40"/>
        <v>0</v>
      </c>
      <c r="P256" s="53">
        <f t="shared" si="40"/>
        <v>0</v>
      </c>
      <c r="Q256" s="53">
        <f t="shared" si="40"/>
        <v>0</v>
      </c>
      <c r="R256" s="53">
        <f t="shared" si="40"/>
        <v>0</v>
      </c>
      <c r="S256" s="53">
        <f t="shared" si="40"/>
        <v>0</v>
      </c>
      <c r="T256" s="53">
        <f t="shared" si="40"/>
        <v>2</v>
      </c>
      <c r="U256" s="53">
        <f t="shared" si="40"/>
        <v>0</v>
      </c>
      <c r="V256" s="53">
        <f t="shared" si="40"/>
        <v>0</v>
      </c>
      <c r="W256" s="53">
        <f t="shared" si="40"/>
        <v>0</v>
      </c>
      <c r="X256" s="53">
        <f t="shared" si="40"/>
        <v>0</v>
      </c>
    </row>
    <row r="257" spans="1:24">
      <c r="A257" s="54"/>
      <c r="B257" s="68"/>
      <c r="C257" s="69"/>
      <c r="D257" s="70"/>
      <c r="E257" s="69"/>
      <c r="F257" s="69"/>
      <c r="G257" s="69"/>
      <c r="H257" s="69"/>
      <c r="I257" s="71"/>
      <c r="J257" s="72"/>
      <c r="K257" s="57" t="s">
        <v>36</v>
      </c>
      <c r="L257" s="53">
        <f>SUM(M257:X257)</f>
        <v>0</v>
      </c>
      <c r="M257" s="53">
        <f t="shared" si="40"/>
        <v>0</v>
      </c>
      <c r="N257" s="53">
        <f t="shared" si="40"/>
        <v>0</v>
      </c>
      <c r="O257" s="53">
        <f t="shared" si="40"/>
        <v>0</v>
      </c>
      <c r="P257" s="53">
        <f t="shared" si="40"/>
        <v>0</v>
      </c>
      <c r="Q257" s="53">
        <f t="shared" si="40"/>
        <v>0</v>
      </c>
      <c r="R257" s="53">
        <f t="shared" si="40"/>
        <v>0</v>
      </c>
      <c r="S257" s="53">
        <f t="shared" si="40"/>
        <v>0</v>
      </c>
      <c r="T257" s="53">
        <f t="shared" si="40"/>
        <v>0</v>
      </c>
      <c r="U257" s="53">
        <f t="shared" si="40"/>
        <v>0</v>
      </c>
      <c r="V257" s="53">
        <f t="shared" si="40"/>
        <v>0</v>
      </c>
      <c r="W257" s="53">
        <f t="shared" si="40"/>
        <v>0</v>
      </c>
      <c r="X257" s="53">
        <f t="shared" si="40"/>
        <v>0</v>
      </c>
    </row>
    <row r="258" spans="1:24">
      <c r="A258" s="54"/>
      <c r="B258" s="46" t="s">
        <v>397</v>
      </c>
      <c r="C258" s="58" t="s">
        <v>35</v>
      </c>
      <c r="D258" s="58" t="s">
        <v>398</v>
      </c>
      <c r="E258" s="97" t="s">
        <v>399</v>
      </c>
      <c r="F258" s="58" t="s">
        <v>400</v>
      </c>
      <c r="G258" s="58" t="s">
        <v>401</v>
      </c>
      <c r="H258" s="58" t="s">
        <v>402</v>
      </c>
      <c r="I258" s="74">
        <v>5618</v>
      </c>
      <c r="J258" s="46" t="s">
        <v>48</v>
      </c>
      <c r="K258" s="75" t="s">
        <v>49</v>
      </c>
      <c r="L258" s="76">
        <f t="shared" si="31"/>
        <v>5</v>
      </c>
      <c r="M258" s="76">
        <v>1</v>
      </c>
      <c r="N258" s="76">
        <v>2</v>
      </c>
      <c r="O258" s="76"/>
      <c r="P258" s="76"/>
      <c r="Q258" s="76"/>
      <c r="R258" s="76"/>
      <c r="S258" s="76"/>
      <c r="T258" s="76"/>
      <c r="U258" s="76">
        <v>1</v>
      </c>
      <c r="V258" s="76"/>
      <c r="W258" s="76"/>
      <c r="X258" s="76">
        <v>1</v>
      </c>
    </row>
    <row r="259" spans="1:24">
      <c r="A259" s="54"/>
      <c r="B259" s="54"/>
      <c r="C259" s="110"/>
      <c r="D259" s="111"/>
      <c r="E259" s="110"/>
      <c r="F259" s="110"/>
      <c r="G259" s="111"/>
      <c r="H259" s="110"/>
      <c r="I259" s="95"/>
      <c r="J259" s="54"/>
      <c r="K259" s="75" t="s">
        <v>50</v>
      </c>
      <c r="L259" s="76">
        <f t="shared" si="31"/>
        <v>2</v>
      </c>
      <c r="M259" s="76"/>
      <c r="N259" s="76">
        <v>2</v>
      </c>
      <c r="O259" s="76"/>
      <c r="P259" s="76"/>
      <c r="Q259" s="76"/>
      <c r="R259" s="76"/>
      <c r="S259" s="76"/>
      <c r="T259" s="76"/>
      <c r="U259" s="76"/>
      <c r="V259" s="76"/>
      <c r="W259" s="76"/>
      <c r="X259" s="76"/>
    </row>
    <row r="260" spans="1:24">
      <c r="A260" s="54"/>
      <c r="B260" s="54"/>
      <c r="C260" s="112"/>
      <c r="D260" s="113"/>
      <c r="E260" s="112"/>
      <c r="F260" s="112"/>
      <c r="G260" s="113"/>
      <c r="H260" s="112"/>
      <c r="I260" s="96"/>
      <c r="J260" s="80"/>
      <c r="K260" s="84" t="s">
        <v>51</v>
      </c>
      <c r="L260" s="76">
        <f t="shared" si="31"/>
        <v>0</v>
      </c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</row>
    <row r="261" spans="1:24">
      <c r="A261" s="54"/>
      <c r="B261" s="54"/>
      <c r="C261" s="58" t="s">
        <v>35</v>
      </c>
      <c r="D261" s="58" t="s">
        <v>403</v>
      </c>
      <c r="E261" s="97" t="s">
        <v>404</v>
      </c>
      <c r="F261" s="58" t="s">
        <v>405</v>
      </c>
      <c r="G261" s="58" t="s">
        <v>406</v>
      </c>
      <c r="H261" s="58" t="s">
        <v>407</v>
      </c>
      <c r="I261" s="74">
        <v>6826</v>
      </c>
      <c r="J261" s="46" t="s">
        <v>48</v>
      </c>
      <c r="K261" s="75" t="s">
        <v>49</v>
      </c>
      <c r="L261" s="76">
        <f t="shared" si="31"/>
        <v>7</v>
      </c>
      <c r="M261" s="76">
        <v>1</v>
      </c>
      <c r="N261" s="76">
        <v>3</v>
      </c>
      <c r="O261" s="76"/>
      <c r="P261" s="76"/>
      <c r="Q261" s="76"/>
      <c r="R261" s="76"/>
      <c r="S261" s="76"/>
      <c r="T261" s="76"/>
      <c r="U261" s="76">
        <v>1</v>
      </c>
      <c r="V261" s="76"/>
      <c r="W261" s="76"/>
      <c r="X261" s="76">
        <v>2</v>
      </c>
    </row>
    <row r="262" spans="1:24">
      <c r="A262" s="54"/>
      <c r="B262" s="54"/>
      <c r="C262" s="110"/>
      <c r="D262" s="111"/>
      <c r="E262" s="110"/>
      <c r="F262" s="110"/>
      <c r="G262" s="111"/>
      <c r="H262" s="110"/>
      <c r="I262" s="95"/>
      <c r="J262" s="54"/>
      <c r="K262" s="75" t="s">
        <v>50</v>
      </c>
      <c r="L262" s="76">
        <f t="shared" si="31"/>
        <v>3</v>
      </c>
      <c r="M262" s="76"/>
      <c r="N262" s="76">
        <v>3</v>
      </c>
      <c r="O262" s="76"/>
      <c r="P262" s="76"/>
      <c r="Q262" s="76"/>
      <c r="R262" s="76"/>
      <c r="S262" s="76"/>
      <c r="T262" s="76"/>
      <c r="U262" s="76"/>
      <c r="V262" s="76"/>
      <c r="W262" s="76"/>
      <c r="X262" s="76"/>
    </row>
    <row r="263" spans="1:24">
      <c r="A263" s="54"/>
      <c r="B263" s="54"/>
      <c r="C263" s="112"/>
      <c r="D263" s="113"/>
      <c r="E263" s="112"/>
      <c r="F263" s="112"/>
      <c r="G263" s="113"/>
      <c r="H263" s="112"/>
      <c r="I263" s="96"/>
      <c r="J263" s="80"/>
      <c r="K263" s="84" t="s">
        <v>51</v>
      </c>
      <c r="L263" s="76">
        <f t="shared" si="31"/>
        <v>0</v>
      </c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</row>
    <row r="264" spans="1:24">
      <c r="A264" s="54"/>
      <c r="B264" s="54"/>
      <c r="C264" s="58" t="s">
        <v>35</v>
      </c>
      <c r="D264" s="58" t="s">
        <v>408</v>
      </c>
      <c r="E264" s="58" t="s">
        <v>409</v>
      </c>
      <c r="F264" s="58" t="s">
        <v>410</v>
      </c>
      <c r="G264" s="58" t="s">
        <v>411</v>
      </c>
      <c r="H264" s="58" t="s">
        <v>412</v>
      </c>
      <c r="I264" s="74">
        <v>5295</v>
      </c>
      <c r="J264" s="46" t="s">
        <v>48</v>
      </c>
      <c r="K264" s="75" t="s">
        <v>49</v>
      </c>
      <c r="L264" s="76">
        <f t="shared" si="31"/>
        <v>5</v>
      </c>
      <c r="M264" s="76">
        <v>1</v>
      </c>
      <c r="N264" s="76">
        <v>3</v>
      </c>
      <c r="O264" s="76"/>
      <c r="P264" s="76"/>
      <c r="Q264" s="76"/>
      <c r="R264" s="76"/>
      <c r="S264" s="76"/>
      <c r="T264" s="76"/>
      <c r="U264" s="76">
        <v>1</v>
      </c>
      <c r="V264" s="76"/>
      <c r="W264" s="76"/>
      <c r="X264" s="76"/>
    </row>
    <row r="265" spans="1:24">
      <c r="A265" s="54"/>
      <c r="B265" s="54"/>
      <c r="C265" s="110"/>
      <c r="D265" s="111"/>
      <c r="E265" s="110"/>
      <c r="F265" s="110"/>
      <c r="G265" s="111"/>
      <c r="H265" s="110"/>
      <c r="I265" s="95"/>
      <c r="J265" s="54"/>
      <c r="K265" s="75" t="s">
        <v>50</v>
      </c>
      <c r="L265" s="76">
        <f t="shared" si="31"/>
        <v>3</v>
      </c>
      <c r="M265" s="76"/>
      <c r="N265" s="76">
        <v>3</v>
      </c>
      <c r="O265" s="76"/>
      <c r="P265" s="76"/>
      <c r="Q265" s="76"/>
      <c r="R265" s="76"/>
      <c r="S265" s="76"/>
      <c r="T265" s="76"/>
      <c r="U265" s="76"/>
      <c r="V265" s="76"/>
      <c r="W265" s="76"/>
      <c r="X265" s="76"/>
    </row>
    <row r="266" spans="1:24">
      <c r="A266" s="54"/>
      <c r="B266" s="54"/>
      <c r="C266" s="112"/>
      <c r="D266" s="113"/>
      <c r="E266" s="112"/>
      <c r="F266" s="112"/>
      <c r="G266" s="113"/>
      <c r="H266" s="112"/>
      <c r="I266" s="96"/>
      <c r="J266" s="80"/>
      <c r="K266" s="84" t="s">
        <v>51</v>
      </c>
      <c r="L266" s="76">
        <f t="shared" si="31"/>
        <v>0</v>
      </c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</row>
    <row r="267" spans="1:24">
      <c r="A267" s="54"/>
      <c r="B267" s="54"/>
      <c r="C267" s="58" t="s">
        <v>35</v>
      </c>
      <c r="D267" s="58" t="s">
        <v>413</v>
      </c>
      <c r="E267" s="58" t="s">
        <v>414</v>
      </c>
      <c r="F267" s="58" t="s">
        <v>415</v>
      </c>
      <c r="G267" s="58" t="s">
        <v>416</v>
      </c>
      <c r="H267" s="58" t="s">
        <v>417</v>
      </c>
      <c r="I267" s="74">
        <v>5399</v>
      </c>
      <c r="J267" s="46" t="s">
        <v>48</v>
      </c>
      <c r="K267" s="75" t="s">
        <v>49</v>
      </c>
      <c r="L267" s="76">
        <f t="shared" si="31"/>
        <v>5</v>
      </c>
      <c r="M267" s="76">
        <v>1</v>
      </c>
      <c r="N267" s="76">
        <v>3</v>
      </c>
      <c r="O267" s="76"/>
      <c r="P267" s="76"/>
      <c r="Q267" s="76"/>
      <c r="R267" s="76"/>
      <c r="S267" s="76"/>
      <c r="T267" s="76"/>
      <c r="U267" s="76">
        <v>1</v>
      </c>
      <c r="V267" s="76"/>
      <c r="W267" s="76"/>
      <c r="X267" s="76"/>
    </row>
    <row r="268" spans="1:24">
      <c r="A268" s="54"/>
      <c r="B268" s="54"/>
      <c r="C268" s="110"/>
      <c r="D268" s="111"/>
      <c r="E268" s="110"/>
      <c r="F268" s="110"/>
      <c r="G268" s="111"/>
      <c r="H268" s="110"/>
      <c r="I268" s="95"/>
      <c r="J268" s="54"/>
      <c r="K268" s="75" t="s">
        <v>50</v>
      </c>
      <c r="L268" s="76">
        <f t="shared" si="31"/>
        <v>3</v>
      </c>
      <c r="M268" s="76"/>
      <c r="N268" s="76">
        <v>3</v>
      </c>
      <c r="O268" s="76"/>
      <c r="P268" s="76"/>
      <c r="Q268" s="76"/>
      <c r="R268" s="76"/>
      <c r="S268" s="76"/>
      <c r="T268" s="76"/>
      <c r="U268" s="76"/>
      <c r="V268" s="76"/>
      <c r="W268" s="76"/>
      <c r="X268" s="76"/>
    </row>
    <row r="269" spans="1:24">
      <c r="A269" s="54"/>
      <c r="B269" s="54"/>
      <c r="C269" s="112"/>
      <c r="D269" s="113"/>
      <c r="E269" s="112"/>
      <c r="F269" s="112"/>
      <c r="G269" s="113"/>
      <c r="H269" s="112"/>
      <c r="I269" s="96"/>
      <c r="J269" s="80"/>
      <c r="K269" s="84" t="s">
        <v>51</v>
      </c>
      <c r="L269" s="76">
        <f t="shared" si="31"/>
        <v>0</v>
      </c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</row>
    <row r="270" spans="1:24">
      <c r="A270" s="54"/>
      <c r="B270" s="54"/>
      <c r="C270" s="58" t="s">
        <v>35</v>
      </c>
      <c r="D270" s="58" t="s">
        <v>418</v>
      </c>
      <c r="E270" s="58" t="s">
        <v>419</v>
      </c>
      <c r="F270" s="58" t="s">
        <v>420</v>
      </c>
      <c r="G270" s="58" t="s">
        <v>421</v>
      </c>
      <c r="H270" s="58" t="s">
        <v>422</v>
      </c>
      <c r="I270" s="74">
        <v>6948</v>
      </c>
      <c r="J270" s="46" t="s">
        <v>48</v>
      </c>
      <c r="K270" s="75" t="s">
        <v>49</v>
      </c>
      <c r="L270" s="76">
        <f t="shared" si="31"/>
        <v>5</v>
      </c>
      <c r="M270" s="76">
        <v>1</v>
      </c>
      <c r="N270" s="76">
        <v>3</v>
      </c>
      <c r="O270" s="76"/>
      <c r="P270" s="76"/>
      <c r="Q270" s="76"/>
      <c r="R270" s="76"/>
      <c r="S270" s="76"/>
      <c r="T270" s="76"/>
      <c r="U270" s="76">
        <v>1</v>
      </c>
      <c r="V270" s="76"/>
      <c r="W270" s="76"/>
      <c r="X270" s="76"/>
    </row>
    <row r="271" spans="1:24">
      <c r="A271" s="54"/>
      <c r="B271" s="54"/>
      <c r="C271" s="110"/>
      <c r="D271" s="111"/>
      <c r="E271" s="110"/>
      <c r="F271" s="110"/>
      <c r="G271" s="111"/>
      <c r="H271" s="110"/>
      <c r="I271" s="95"/>
      <c r="J271" s="54"/>
      <c r="K271" s="75" t="s">
        <v>50</v>
      </c>
      <c r="L271" s="76">
        <f t="shared" si="31"/>
        <v>3</v>
      </c>
      <c r="M271" s="76"/>
      <c r="N271" s="76">
        <v>3</v>
      </c>
      <c r="O271" s="76"/>
      <c r="P271" s="76"/>
      <c r="Q271" s="76"/>
      <c r="R271" s="76"/>
      <c r="S271" s="76"/>
      <c r="T271" s="76"/>
      <c r="U271" s="76"/>
      <c r="V271" s="76"/>
      <c r="W271" s="76"/>
      <c r="X271" s="76"/>
    </row>
    <row r="272" spans="1:24">
      <c r="A272" s="54"/>
      <c r="B272" s="54"/>
      <c r="C272" s="112"/>
      <c r="D272" s="113"/>
      <c r="E272" s="112"/>
      <c r="F272" s="112"/>
      <c r="G272" s="113"/>
      <c r="H272" s="112"/>
      <c r="I272" s="96"/>
      <c r="J272" s="80"/>
      <c r="K272" s="84" t="s">
        <v>51</v>
      </c>
      <c r="L272" s="76">
        <f t="shared" si="31"/>
        <v>0</v>
      </c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</row>
    <row r="273" spans="1:24">
      <c r="A273" s="54"/>
      <c r="B273" s="54"/>
      <c r="C273" s="58" t="s">
        <v>35</v>
      </c>
      <c r="D273" s="58" t="s">
        <v>423</v>
      </c>
      <c r="E273" s="58" t="s">
        <v>424</v>
      </c>
      <c r="F273" s="58" t="s">
        <v>425</v>
      </c>
      <c r="G273" s="58" t="s">
        <v>426</v>
      </c>
      <c r="H273" s="58" t="s">
        <v>427</v>
      </c>
      <c r="I273" s="74">
        <v>2729</v>
      </c>
      <c r="J273" s="46" t="s">
        <v>48</v>
      </c>
      <c r="K273" s="75" t="s">
        <v>49</v>
      </c>
      <c r="L273" s="76">
        <f t="shared" si="31"/>
        <v>4</v>
      </c>
      <c r="M273" s="76">
        <v>1</v>
      </c>
      <c r="N273" s="76">
        <v>2</v>
      </c>
      <c r="O273" s="76"/>
      <c r="P273" s="76"/>
      <c r="Q273" s="76"/>
      <c r="R273" s="76"/>
      <c r="S273" s="76"/>
      <c r="T273" s="76"/>
      <c r="U273" s="76">
        <v>1</v>
      </c>
      <c r="V273" s="76"/>
      <c r="W273" s="76"/>
      <c r="X273" s="76"/>
    </row>
    <row r="274" spans="1:24">
      <c r="A274" s="54"/>
      <c r="B274" s="54"/>
      <c r="C274" s="110"/>
      <c r="D274" s="111"/>
      <c r="E274" s="110"/>
      <c r="F274" s="110"/>
      <c r="G274" s="111"/>
      <c r="H274" s="110"/>
      <c r="I274" s="95"/>
      <c r="J274" s="54"/>
      <c r="K274" s="75" t="s">
        <v>50</v>
      </c>
      <c r="L274" s="76">
        <f t="shared" si="31"/>
        <v>4</v>
      </c>
      <c r="M274" s="76"/>
      <c r="N274" s="76">
        <v>2</v>
      </c>
      <c r="O274" s="76"/>
      <c r="P274" s="76"/>
      <c r="Q274" s="76"/>
      <c r="R274" s="76"/>
      <c r="S274" s="76"/>
      <c r="T274" s="76">
        <v>2</v>
      </c>
      <c r="U274" s="76"/>
      <c r="V274" s="76"/>
      <c r="W274" s="76"/>
      <c r="X274" s="76"/>
    </row>
    <row r="275" spans="1:24">
      <c r="A275" s="54"/>
      <c r="B275" s="80"/>
      <c r="C275" s="112"/>
      <c r="D275" s="113"/>
      <c r="E275" s="112"/>
      <c r="F275" s="112"/>
      <c r="G275" s="113"/>
      <c r="H275" s="112"/>
      <c r="I275" s="96"/>
      <c r="J275" s="80"/>
      <c r="K275" s="84" t="s">
        <v>51</v>
      </c>
      <c r="L275" s="76">
        <f t="shared" si="31"/>
        <v>0</v>
      </c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</row>
    <row r="276" spans="1:24">
      <c r="A276" s="54"/>
      <c r="B276" s="58" t="s">
        <v>428</v>
      </c>
      <c r="C276" s="59"/>
      <c r="D276" s="60">
        <f>COUNTA(D279:D299)</f>
        <v>7</v>
      </c>
      <c r="E276" s="59"/>
      <c r="F276" s="59"/>
      <c r="G276" s="59"/>
      <c r="H276" s="59"/>
      <c r="I276" s="61">
        <f>SUM(I279:I299)</f>
        <v>116071.746</v>
      </c>
      <c r="J276" s="62" t="s">
        <v>39</v>
      </c>
      <c r="K276" s="52" t="s">
        <v>32</v>
      </c>
      <c r="L276" s="53">
        <f>SUM(M276:X276)</f>
        <v>17</v>
      </c>
      <c r="M276" s="53">
        <f>M279+M282+M285+M288+M291+M294+M297</f>
        <v>0</v>
      </c>
      <c r="N276" s="53">
        <f t="shared" ref="N276:X276" si="41">N279+N282+N285+N288+N291+N294+N297</f>
        <v>1</v>
      </c>
      <c r="O276" s="53">
        <f t="shared" si="41"/>
        <v>3</v>
      </c>
      <c r="P276" s="53">
        <f t="shared" si="41"/>
        <v>0</v>
      </c>
      <c r="Q276" s="53">
        <f t="shared" si="41"/>
        <v>0</v>
      </c>
      <c r="R276" s="53">
        <f t="shared" si="41"/>
        <v>0</v>
      </c>
      <c r="S276" s="53">
        <f t="shared" si="41"/>
        <v>4</v>
      </c>
      <c r="T276" s="53">
        <f t="shared" si="41"/>
        <v>4</v>
      </c>
      <c r="U276" s="53">
        <f t="shared" si="41"/>
        <v>2</v>
      </c>
      <c r="V276" s="53">
        <f t="shared" si="41"/>
        <v>0</v>
      </c>
      <c r="W276" s="53">
        <f t="shared" si="41"/>
        <v>3</v>
      </c>
      <c r="X276" s="53">
        <f t="shared" si="41"/>
        <v>0</v>
      </c>
    </row>
    <row r="277" spans="1:24">
      <c r="A277" s="54"/>
      <c r="B277" s="63"/>
      <c r="C277" s="64"/>
      <c r="D277" s="65"/>
      <c r="E277" s="64"/>
      <c r="F277" s="64"/>
      <c r="G277" s="64"/>
      <c r="H277" s="64"/>
      <c r="I277" s="66"/>
      <c r="J277" s="67"/>
      <c r="K277" s="52" t="s">
        <v>34</v>
      </c>
      <c r="L277" s="53">
        <f>SUM(M277:X277)</f>
        <v>0</v>
      </c>
      <c r="M277" s="53">
        <f t="shared" ref="M277:X278" si="42">M280+M283+M286+M289+M292+M295+M298</f>
        <v>0</v>
      </c>
      <c r="N277" s="53">
        <f t="shared" si="42"/>
        <v>0</v>
      </c>
      <c r="O277" s="53">
        <f t="shared" si="42"/>
        <v>0</v>
      </c>
      <c r="P277" s="53">
        <f t="shared" si="42"/>
        <v>0</v>
      </c>
      <c r="Q277" s="53">
        <f t="shared" si="42"/>
        <v>0</v>
      </c>
      <c r="R277" s="53">
        <f t="shared" si="42"/>
        <v>0</v>
      </c>
      <c r="S277" s="53">
        <f t="shared" si="42"/>
        <v>0</v>
      </c>
      <c r="T277" s="53">
        <f t="shared" si="42"/>
        <v>0</v>
      </c>
      <c r="U277" s="53">
        <f t="shared" si="42"/>
        <v>0</v>
      </c>
      <c r="V277" s="53">
        <f t="shared" si="42"/>
        <v>0</v>
      </c>
      <c r="W277" s="53">
        <f t="shared" si="42"/>
        <v>0</v>
      </c>
      <c r="X277" s="53">
        <f t="shared" si="42"/>
        <v>0</v>
      </c>
    </row>
    <row r="278" spans="1:24">
      <c r="A278" s="54"/>
      <c r="B278" s="68"/>
      <c r="C278" s="69"/>
      <c r="D278" s="70"/>
      <c r="E278" s="69"/>
      <c r="F278" s="69"/>
      <c r="G278" s="69"/>
      <c r="H278" s="69"/>
      <c r="I278" s="71"/>
      <c r="J278" s="72"/>
      <c r="K278" s="57" t="s">
        <v>36</v>
      </c>
      <c r="L278" s="53">
        <f>SUM(M278:X278)</f>
        <v>11</v>
      </c>
      <c r="M278" s="53">
        <f t="shared" si="42"/>
        <v>0</v>
      </c>
      <c r="N278" s="53">
        <f t="shared" si="42"/>
        <v>0</v>
      </c>
      <c r="O278" s="53">
        <f t="shared" si="42"/>
        <v>1</v>
      </c>
      <c r="P278" s="53">
        <f t="shared" si="42"/>
        <v>0</v>
      </c>
      <c r="Q278" s="53">
        <f t="shared" si="42"/>
        <v>0</v>
      </c>
      <c r="R278" s="53">
        <f t="shared" si="42"/>
        <v>0</v>
      </c>
      <c r="S278" s="53">
        <f t="shared" si="42"/>
        <v>0</v>
      </c>
      <c r="T278" s="53">
        <f t="shared" si="42"/>
        <v>6</v>
      </c>
      <c r="U278" s="53">
        <f t="shared" si="42"/>
        <v>2</v>
      </c>
      <c r="V278" s="53">
        <f t="shared" si="42"/>
        <v>0</v>
      </c>
      <c r="W278" s="53">
        <f t="shared" si="42"/>
        <v>0</v>
      </c>
      <c r="X278" s="53">
        <f t="shared" si="42"/>
        <v>2</v>
      </c>
    </row>
    <row r="279" spans="1:24">
      <c r="A279" s="54"/>
      <c r="B279" s="46" t="s">
        <v>429</v>
      </c>
      <c r="C279" s="46" t="s">
        <v>31</v>
      </c>
      <c r="D279" s="58" t="s">
        <v>430</v>
      </c>
      <c r="E279" s="100" t="s">
        <v>431</v>
      </c>
      <c r="F279" s="46" t="s">
        <v>432</v>
      </c>
      <c r="G279" s="58" t="s">
        <v>433</v>
      </c>
      <c r="H279" s="46" t="s">
        <v>434</v>
      </c>
      <c r="I279" s="74">
        <v>15361.09</v>
      </c>
      <c r="J279" s="46" t="s">
        <v>48</v>
      </c>
      <c r="K279" s="75" t="s">
        <v>49</v>
      </c>
      <c r="L279" s="76">
        <f t="shared" si="31"/>
        <v>10</v>
      </c>
      <c r="M279" s="76"/>
      <c r="N279" s="76"/>
      <c r="O279" s="76">
        <v>3</v>
      </c>
      <c r="P279" s="76"/>
      <c r="Q279" s="76"/>
      <c r="R279" s="76"/>
      <c r="S279" s="76">
        <v>1</v>
      </c>
      <c r="T279" s="76">
        <v>4</v>
      </c>
      <c r="U279" s="76"/>
      <c r="V279" s="76"/>
      <c r="W279" s="76">
        <v>2</v>
      </c>
      <c r="X279" s="76"/>
    </row>
    <row r="280" spans="1:24">
      <c r="A280" s="54"/>
      <c r="B280" s="54"/>
      <c r="C280" s="54"/>
      <c r="D280" s="77"/>
      <c r="E280" s="101"/>
      <c r="F280" s="54"/>
      <c r="G280" s="77"/>
      <c r="H280" s="54"/>
      <c r="I280" s="79"/>
      <c r="J280" s="54"/>
      <c r="K280" s="75" t="s">
        <v>50</v>
      </c>
      <c r="L280" s="76">
        <f t="shared" si="31"/>
        <v>0</v>
      </c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</row>
    <row r="281" spans="1:24">
      <c r="A281" s="54"/>
      <c r="B281" s="54"/>
      <c r="C281" s="80"/>
      <c r="D281" s="81"/>
      <c r="E281" s="102"/>
      <c r="F281" s="80"/>
      <c r="G281" s="81"/>
      <c r="H281" s="80"/>
      <c r="I281" s="83"/>
      <c r="J281" s="80"/>
      <c r="K281" s="84" t="s">
        <v>51</v>
      </c>
      <c r="L281" s="76">
        <f t="shared" si="31"/>
        <v>0</v>
      </c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</row>
    <row r="282" spans="1:24">
      <c r="A282" s="54"/>
      <c r="B282" s="54"/>
      <c r="C282" s="46" t="s">
        <v>31</v>
      </c>
      <c r="D282" s="58" t="s">
        <v>435</v>
      </c>
      <c r="E282" s="100" t="s">
        <v>436</v>
      </c>
      <c r="F282" s="46" t="s">
        <v>437</v>
      </c>
      <c r="G282" s="58" t="s">
        <v>438</v>
      </c>
      <c r="H282" s="46" t="s">
        <v>439</v>
      </c>
      <c r="I282" s="74">
        <v>70.555999999999997</v>
      </c>
      <c r="J282" s="46" t="s">
        <v>48</v>
      </c>
      <c r="K282" s="75" t="s">
        <v>49</v>
      </c>
      <c r="L282" s="76">
        <f t="shared" si="31"/>
        <v>3</v>
      </c>
      <c r="M282" s="76"/>
      <c r="N282" s="76"/>
      <c r="O282" s="76"/>
      <c r="P282" s="76"/>
      <c r="Q282" s="76"/>
      <c r="R282" s="76"/>
      <c r="S282" s="76"/>
      <c r="T282" s="76"/>
      <c r="U282" s="76">
        <v>2</v>
      </c>
      <c r="V282" s="76"/>
      <c r="W282" s="76">
        <v>1</v>
      </c>
      <c r="X282" s="76"/>
    </row>
    <row r="283" spans="1:24">
      <c r="A283" s="54"/>
      <c r="B283" s="54"/>
      <c r="C283" s="54"/>
      <c r="D283" s="77"/>
      <c r="E283" s="101"/>
      <c r="F283" s="54"/>
      <c r="G283" s="77"/>
      <c r="H283" s="54"/>
      <c r="I283" s="79"/>
      <c r="J283" s="54"/>
      <c r="K283" s="75" t="s">
        <v>50</v>
      </c>
      <c r="L283" s="76">
        <f t="shared" si="31"/>
        <v>0</v>
      </c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</row>
    <row r="284" spans="1:24">
      <c r="A284" s="54"/>
      <c r="B284" s="54"/>
      <c r="C284" s="80"/>
      <c r="D284" s="81"/>
      <c r="E284" s="102"/>
      <c r="F284" s="80"/>
      <c r="G284" s="81"/>
      <c r="H284" s="80"/>
      <c r="I284" s="83"/>
      <c r="J284" s="80"/>
      <c r="K284" s="84" t="s">
        <v>51</v>
      </c>
      <c r="L284" s="76">
        <f t="shared" si="31"/>
        <v>0</v>
      </c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</row>
    <row r="285" spans="1:24">
      <c r="A285" s="54"/>
      <c r="B285" s="54"/>
      <c r="C285" s="46" t="s">
        <v>31</v>
      </c>
      <c r="D285" s="58" t="s">
        <v>440</v>
      </c>
      <c r="E285" s="100" t="s">
        <v>441</v>
      </c>
      <c r="F285" s="46" t="s">
        <v>442</v>
      </c>
      <c r="G285" s="58" t="s">
        <v>443</v>
      </c>
      <c r="H285" s="46" t="s">
        <v>444</v>
      </c>
      <c r="I285" s="74">
        <v>1595.11</v>
      </c>
      <c r="J285" s="46" t="s">
        <v>48</v>
      </c>
      <c r="K285" s="75" t="s">
        <v>49</v>
      </c>
      <c r="L285" s="76">
        <f t="shared" si="31"/>
        <v>4</v>
      </c>
      <c r="M285" s="76"/>
      <c r="N285" s="76">
        <v>1</v>
      </c>
      <c r="O285" s="76"/>
      <c r="P285" s="76"/>
      <c r="Q285" s="76"/>
      <c r="R285" s="76"/>
      <c r="S285" s="76">
        <v>3</v>
      </c>
      <c r="T285" s="76"/>
      <c r="U285" s="76"/>
      <c r="V285" s="76"/>
      <c r="W285" s="76"/>
      <c r="X285" s="76"/>
    </row>
    <row r="286" spans="1:24">
      <c r="A286" s="54"/>
      <c r="B286" s="54"/>
      <c r="C286" s="54"/>
      <c r="D286" s="77"/>
      <c r="E286" s="101"/>
      <c r="F286" s="54"/>
      <c r="G286" s="77"/>
      <c r="H286" s="54"/>
      <c r="I286" s="79"/>
      <c r="J286" s="54"/>
      <c r="K286" s="75" t="s">
        <v>50</v>
      </c>
      <c r="L286" s="76">
        <f t="shared" si="31"/>
        <v>0</v>
      </c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</row>
    <row r="287" spans="1:24">
      <c r="A287" s="54"/>
      <c r="B287" s="54"/>
      <c r="C287" s="80"/>
      <c r="D287" s="81"/>
      <c r="E287" s="102"/>
      <c r="F287" s="80"/>
      <c r="G287" s="81"/>
      <c r="H287" s="80"/>
      <c r="I287" s="83"/>
      <c r="J287" s="80"/>
      <c r="K287" s="84" t="s">
        <v>51</v>
      </c>
      <c r="L287" s="76">
        <f t="shared" si="31"/>
        <v>0</v>
      </c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</row>
    <row r="288" spans="1:24">
      <c r="A288" s="54"/>
      <c r="B288" s="54"/>
      <c r="C288" s="46" t="s">
        <v>33</v>
      </c>
      <c r="D288" s="58" t="s">
        <v>445</v>
      </c>
      <c r="E288" s="100" t="s">
        <v>446</v>
      </c>
      <c r="F288" s="46" t="s">
        <v>447</v>
      </c>
      <c r="G288" s="58" t="s">
        <v>448</v>
      </c>
      <c r="H288" s="46" t="s">
        <v>449</v>
      </c>
      <c r="I288" s="74">
        <v>93828.2</v>
      </c>
      <c r="J288" s="46" t="s">
        <v>48</v>
      </c>
      <c r="K288" s="75" t="s">
        <v>49</v>
      </c>
      <c r="L288" s="76">
        <f t="shared" si="31"/>
        <v>0</v>
      </c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</row>
    <row r="289" spans="1:24">
      <c r="A289" s="54"/>
      <c r="B289" s="54"/>
      <c r="C289" s="54"/>
      <c r="D289" s="77"/>
      <c r="E289" s="101"/>
      <c r="F289" s="54"/>
      <c r="G289" s="77"/>
      <c r="H289" s="54"/>
      <c r="I289" s="79"/>
      <c r="J289" s="54"/>
      <c r="K289" s="75" t="s">
        <v>50</v>
      </c>
      <c r="L289" s="76">
        <f t="shared" si="31"/>
        <v>0</v>
      </c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</row>
    <row r="290" spans="1:24">
      <c r="A290" s="54"/>
      <c r="B290" s="54"/>
      <c r="C290" s="80"/>
      <c r="D290" s="81"/>
      <c r="E290" s="102"/>
      <c r="F290" s="80"/>
      <c r="G290" s="81"/>
      <c r="H290" s="80"/>
      <c r="I290" s="83"/>
      <c r="J290" s="80"/>
      <c r="K290" s="84" t="s">
        <v>51</v>
      </c>
      <c r="L290" s="76">
        <f t="shared" si="31"/>
        <v>5</v>
      </c>
      <c r="M290" s="76"/>
      <c r="N290" s="76"/>
      <c r="O290" s="76"/>
      <c r="P290" s="76"/>
      <c r="Q290" s="76"/>
      <c r="R290" s="76"/>
      <c r="S290" s="76"/>
      <c r="T290" s="76">
        <v>5</v>
      </c>
      <c r="U290" s="76"/>
      <c r="V290" s="76"/>
      <c r="W290" s="76"/>
      <c r="X290" s="76"/>
    </row>
    <row r="291" spans="1:24">
      <c r="A291" s="54"/>
      <c r="B291" s="54"/>
      <c r="C291" s="46" t="s">
        <v>33</v>
      </c>
      <c r="D291" s="58" t="s">
        <v>435</v>
      </c>
      <c r="E291" s="100" t="s">
        <v>450</v>
      </c>
      <c r="F291" s="46" t="s">
        <v>437</v>
      </c>
      <c r="G291" s="58" t="s">
        <v>438</v>
      </c>
      <c r="H291" s="46" t="s">
        <v>439</v>
      </c>
      <c r="I291" s="74">
        <v>0</v>
      </c>
      <c r="J291" s="46" t="s">
        <v>48</v>
      </c>
      <c r="K291" s="75" t="s">
        <v>49</v>
      </c>
      <c r="L291" s="76">
        <f t="shared" ref="L291:L329" si="43">SUM(M291:X291)</f>
        <v>0</v>
      </c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</row>
    <row r="292" spans="1:24">
      <c r="A292" s="54"/>
      <c r="B292" s="54"/>
      <c r="C292" s="54"/>
      <c r="D292" s="77"/>
      <c r="E292" s="101"/>
      <c r="F292" s="54"/>
      <c r="G292" s="77"/>
      <c r="H292" s="54"/>
      <c r="I292" s="79"/>
      <c r="J292" s="54"/>
      <c r="K292" s="75" t="s">
        <v>50</v>
      </c>
      <c r="L292" s="76">
        <f t="shared" si="43"/>
        <v>0</v>
      </c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</row>
    <row r="293" spans="1:24">
      <c r="A293" s="54"/>
      <c r="B293" s="54"/>
      <c r="C293" s="80"/>
      <c r="D293" s="81"/>
      <c r="E293" s="102"/>
      <c r="F293" s="80"/>
      <c r="G293" s="81"/>
      <c r="H293" s="80"/>
      <c r="I293" s="83"/>
      <c r="J293" s="80"/>
      <c r="K293" s="84" t="s">
        <v>51</v>
      </c>
      <c r="L293" s="76">
        <f t="shared" si="43"/>
        <v>2</v>
      </c>
      <c r="M293" s="76"/>
      <c r="N293" s="76"/>
      <c r="O293" s="76"/>
      <c r="P293" s="76"/>
      <c r="Q293" s="76"/>
      <c r="R293" s="76"/>
      <c r="S293" s="76"/>
      <c r="T293" s="76"/>
      <c r="U293" s="76">
        <v>2</v>
      </c>
      <c r="V293" s="76"/>
      <c r="W293" s="76"/>
      <c r="X293" s="76"/>
    </row>
    <row r="294" spans="1:24">
      <c r="A294" s="54"/>
      <c r="B294" s="54"/>
      <c r="C294" s="46" t="s">
        <v>33</v>
      </c>
      <c r="D294" s="58" t="s">
        <v>451</v>
      </c>
      <c r="E294" s="100" t="s">
        <v>452</v>
      </c>
      <c r="F294" s="46" t="s">
        <v>453</v>
      </c>
      <c r="G294" s="58" t="s">
        <v>454</v>
      </c>
      <c r="H294" s="46" t="s">
        <v>455</v>
      </c>
      <c r="I294" s="74">
        <v>5216.79</v>
      </c>
      <c r="J294" s="46" t="s">
        <v>48</v>
      </c>
      <c r="K294" s="75" t="s">
        <v>49</v>
      </c>
      <c r="L294" s="76">
        <f t="shared" si="43"/>
        <v>0</v>
      </c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</row>
    <row r="295" spans="1:24">
      <c r="A295" s="54"/>
      <c r="B295" s="54"/>
      <c r="C295" s="54"/>
      <c r="D295" s="77"/>
      <c r="E295" s="101"/>
      <c r="F295" s="54"/>
      <c r="G295" s="77"/>
      <c r="H295" s="54"/>
      <c r="I295" s="79"/>
      <c r="J295" s="54"/>
      <c r="K295" s="75" t="s">
        <v>50</v>
      </c>
      <c r="L295" s="76">
        <f t="shared" si="43"/>
        <v>0</v>
      </c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</row>
    <row r="296" spans="1:24">
      <c r="A296" s="54"/>
      <c r="B296" s="54"/>
      <c r="C296" s="80"/>
      <c r="D296" s="81"/>
      <c r="E296" s="102"/>
      <c r="F296" s="80"/>
      <c r="G296" s="81"/>
      <c r="H296" s="80"/>
      <c r="I296" s="83"/>
      <c r="J296" s="80"/>
      <c r="K296" s="84" t="s">
        <v>51</v>
      </c>
      <c r="L296" s="76">
        <f t="shared" si="43"/>
        <v>2</v>
      </c>
      <c r="M296" s="76"/>
      <c r="N296" s="76"/>
      <c r="O296" s="76"/>
      <c r="P296" s="76"/>
      <c r="Q296" s="76"/>
      <c r="R296" s="76"/>
      <c r="S296" s="76"/>
      <c r="T296" s="76">
        <v>1</v>
      </c>
      <c r="U296" s="76"/>
      <c r="V296" s="76"/>
      <c r="W296" s="76"/>
      <c r="X296" s="76">
        <v>1</v>
      </c>
    </row>
    <row r="297" spans="1:24">
      <c r="A297" s="54"/>
      <c r="B297" s="54"/>
      <c r="C297" s="46" t="s">
        <v>33</v>
      </c>
      <c r="D297" s="58" t="s">
        <v>456</v>
      </c>
      <c r="E297" s="100" t="s">
        <v>457</v>
      </c>
      <c r="F297" s="46" t="s">
        <v>458</v>
      </c>
      <c r="G297" s="58" t="s">
        <v>459</v>
      </c>
      <c r="H297" s="46" t="s">
        <v>460</v>
      </c>
      <c r="I297" s="74">
        <v>0</v>
      </c>
      <c r="J297" s="46" t="s">
        <v>48</v>
      </c>
      <c r="K297" s="75" t="s">
        <v>49</v>
      </c>
      <c r="L297" s="76">
        <f t="shared" si="43"/>
        <v>0</v>
      </c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</row>
    <row r="298" spans="1:24">
      <c r="A298" s="54"/>
      <c r="B298" s="54"/>
      <c r="C298" s="54"/>
      <c r="D298" s="77"/>
      <c r="E298" s="101"/>
      <c r="F298" s="54"/>
      <c r="G298" s="77"/>
      <c r="H298" s="54"/>
      <c r="I298" s="79"/>
      <c r="J298" s="54"/>
      <c r="K298" s="75" t="s">
        <v>50</v>
      </c>
      <c r="L298" s="76">
        <f t="shared" si="43"/>
        <v>0</v>
      </c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</row>
    <row r="299" spans="1:24">
      <c r="A299" s="54"/>
      <c r="B299" s="80"/>
      <c r="C299" s="80"/>
      <c r="D299" s="81"/>
      <c r="E299" s="102"/>
      <c r="F299" s="80"/>
      <c r="G299" s="81"/>
      <c r="H299" s="80"/>
      <c r="I299" s="83"/>
      <c r="J299" s="80"/>
      <c r="K299" s="84" t="s">
        <v>51</v>
      </c>
      <c r="L299" s="76">
        <f t="shared" si="43"/>
        <v>2</v>
      </c>
      <c r="M299" s="76"/>
      <c r="N299" s="76"/>
      <c r="O299" s="76">
        <v>1</v>
      </c>
      <c r="P299" s="76"/>
      <c r="Q299" s="76"/>
      <c r="R299" s="76"/>
      <c r="S299" s="76"/>
      <c r="T299" s="76"/>
      <c r="U299" s="76"/>
      <c r="V299" s="76"/>
      <c r="W299" s="76"/>
      <c r="X299" s="76">
        <v>1</v>
      </c>
    </row>
    <row r="300" spans="1:24">
      <c r="A300" s="54"/>
      <c r="B300" s="58" t="s">
        <v>461</v>
      </c>
      <c r="C300" s="59"/>
      <c r="D300" s="60">
        <f>COUNTA(D303:D314)</f>
        <v>4</v>
      </c>
      <c r="E300" s="59"/>
      <c r="F300" s="59"/>
      <c r="G300" s="59"/>
      <c r="H300" s="59"/>
      <c r="I300" s="61">
        <f>SUM(I303:I314)</f>
        <v>42138</v>
      </c>
      <c r="J300" s="62" t="s">
        <v>39</v>
      </c>
      <c r="K300" s="52" t="s">
        <v>32</v>
      </c>
      <c r="L300" s="53">
        <f>SUM(M300:X300)</f>
        <v>47</v>
      </c>
      <c r="M300" s="53">
        <f>M303+M306+M309+M312</f>
        <v>0</v>
      </c>
      <c r="N300" s="53">
        <f t="shared" ref="N300:X300" si="44">N303+N306+N309+N312</f>
        <v>34</v>
      </c>
      <c r="O300" s="53">
        <f t="shared" si="44"/>
        <v>0</v>
      </c>
      <c r="P300" s="53">
        <f t="shared" si="44"/>
        <v>0</v>
      </c>
      <c r="Q300" s="53">
        <f t="shared" si="44"/>
        <v>0</v>
      </c>
      <c r="R300" s="53">
        <f t="shared" si="44"/>
        <v>0</v>
      </c>
      <c r="S300" s="53">
        <f t="shared" si="44"/>
        <v>0</v>
      </c>
      <c r="T300" s="53">
        <f t="shared" si="44"/>
        <v>8</v>
      </c>
      <c r="U300" s="53">
        <f t="shared" si="44"/>
        <v>0</v>
      </c>
      <c r="V300" s="53">
        <f t="shared" si="44"/>
        <v>0</v>
      </c>
      <c r="W300" s="53">
        <f t="shared" si="44"/>
        <v>0</v>
      </c>
      <c r="X300" s="53">
        <f t="shared" si="44"/>
        <v>5</v>
      </c>
    </row>
    <row r="301" spans="1:24">
      <c r="A301" s="54"/>
      <c r="B301" s="63"/>
      <c r="C301" s="64"/>
      <c r="D301" s="65"/>
      <c r="E301" s="64"/>
      <c r="F301" s="64"/>
      <c r="G301" s="64"/>
      <c r="H301" s="64"/>
      <c r="I301" s="66"/>
      <c r="J301" s="67"/>
      <c r="K301" s="52" t="s">
        <v>34</v>
      </c>
      <c r="L301" s="53">
        <f>SUM(M301:X301)</f>
        <v>11</v>
      </c>
      <c r="M301" s="53">
        <f t="shared" ref="M301:X302" si="45">M304+M307+M310+M313</f>
        <v>3</v>
      </c>
      <c r="N301" s="53">
        <f t="shared" si="45"/>
        <v>8</v>
      </c>
      <c r="O301" s="53">
        <f t="shared" si="45"/>
        <v>0</v>
      </c>
      <c r="P301" s="53">
        <f t="shared" si="45"/>
        <v>0</v>
      </c>
      <c r="Q301" s="53">
        <f t="shared" si="45"/>
        <v>0</v>
      </c>
      <c r="R301" s="53">
        <f t="shared" si="45"/>
        <v>0</v>
      </c>
      <c r="S301" s="53">
        <f t="shared" si="45"/>
        <v>0</v>
      </c>
      <c r="T301" s="53">
        <f t="shared" si="45"/>
        <v>0</v>
      </c>
      <c r="U301" s="53">
        <f t="shared" si="45"/>
        <v>0</v>
      </c>
      <c r="V301" s="53">
        <f t="shared" si="45"/>
        <v>0</v>
      </c>
      <c r="W301" s="53">
        <f t="shared" si="45"/>
        <v>0</v>
      </c>
      <c r="X301" s="53">
        <f t="shared" si="45"/>
        <v>0</v>
      </c>
    </row>
    <row r="302" spans="1:24">
      <c r="A302" s="54"/>
      <c r="B302" s="68"/>
      <c r="C302" s="69"/>
      <c r="D302" s="70"/>
      <c r="E302" s="69"/>
      <c r="F302" s="69"/>
      <c r="G302" s="69"/>
      <c r="H302" s="69"/>
      <c r="I302" s="71"/>
      <c r="J302" s="72"/>
      <c r="K302" s="57" t="s">
        <v>36</v>
      </c>
      <c r="L302" s="53">
        <f>SUM(M302:X302)</f>
        <v>0</v>
      </c>
      <c r="M302" s="53">
        <f t="shared" si="45"/>
        <v>0</v>
      </c>
      <c r="N302" s="53">
        <f t="shared" si="45"/>
        <v>0</v>
      </c>
      <c r="O302" s="53">
        <f t="shared" si="45"/>
        <v>0</v>
      </c>
      <c r="P302" s="53">
        <f t="shared" si="45"/>
        <v>0</v>
      </c>
      <c r="Q302" s="53">
        <f t="shared" si="45"/>
        <v>0</v>
      </c>
      <c r="R302" s="53">
        <f t="shared" si="45"/>
        <v>0</v>
      </c>
      <c r="S302" s="53">
        <f t="shared" si="45"/>
        <v>0</v>
      </c>
      <c r="T302" s="53">
        <f t="shared" si="45"/>
        <v>0</v>
      </c>
      <c r="U302" s="53">
        <f t="shared" si="45"/>
        <v>0</v>
      </c>
      <c r="V302" s="53">
        <f t="shared" si="45"/>
        <v>0</v>
      </c>
      <c r="W302" s="53">
        <f t="shared" si="45"/>
        <v>0</v>
      </c>
      <c r="X302" s="53">
        <f t="shared" si="45"/>
        <v>0</v>
      </c>
    </row>
    <row r="303" spans="1:24">
      <c r="A303" s="54"/>
      <c r="B303" s="46" t="s">
        <v>462</v>
      </c>
      <c r="C303" s="46" t="s">
        <v>31</v>
      </c>
      <c r="D303" s="58" t="s">
        <v>463</v>
      </c>
      <c r="E303" s="58" t="s">
        <v>464</v>
      </c>
      <c r="F303" s="46" t="s">
        <v>465</v>
      </c>
      <c r="G303" s="58" t="s">
        <v>466</v>
      </c>
      <c r="H303" s="46" t="s">
        <v>467</v>
      </c>
      <c r="I303" s="74">
        <v>10782</v>
      </c>
      <c r="J303" s="46" t="s">
        <v>48</v>
      </c>
      <c r="K303" s="75" t="s">
        <v>49</v>
      </c>
      <c r="L303" s="76">
        <f t="shared" si="43"/>
        <v>10</v>
      </c>
      <c r="M303" s="76"/>
      <c r="N303" s="76">
        <v>7</v>
      </c>
      <c r="O303" s="76"/>
      <c r="P303" s="76"/>
      <c r="Q303" s="76"/>
      <c r="R303" s="76"/>
      <c r="S303" s="76"/>
      <c r="T303" s="76">
        <v>2</v>
      </c>
      <c r="U303" s="76"/>
      <c r="V303" s="76"/>
      <c r="W303" s="76"/>
      <c r="X303" s="76">
        <v>1</v>
      </c>
    </row>
    <row r="304" spans="1:24">
      <c r="A304" s="54"/>
      <c r="B304" s="54"/>
      <c r="C304" s="54"/>
      <c r="D304" s="77"/>
      <c r="E304" s="77"/>
      <c r="F304" s="54"/>
      <c r="G304" s="77"/>
      <c r="H304" s="54"/>
      <c r="I304" s="79"/>
      <c r="J304" s="54"/>
      <c r="K304" s="75" t="s">
        <v>50</v>
      </c>
      <c r="L304" s="76">
        <f t="shared" si="43"/>
        <v>3</v>
      </c>
      <c r="M304" s="76">
        <v>1</v>
      </c>
      <c r="N304" s="76">
        <v>2</v>
      </c>
      <c r="O304" s="76"/>
      <c r="P304" s="76"/>
      <c r="Q304" s="76"/>
      <c r="R304" s="76"/>
      <c r="S304" s="76"/>
      <c r="T304" s="76"/>
      <c r="U304" s="76"/>
      <c r="V304" s="76"/>
      <c r="W304" s="76"/>
      <c r="X304" s="76"/>
    </row>
    <row r="305" spans="1:24">
      <c r="A305" s="54"/>
      <c r="B305" s="54"/>
      <c r="C305" s="80"/>
      <c r="D305" s="81"/>
      <c r="E305" s="81"/>
      <c r="F305" s="80"/>
      <c r="G305" s="81"/>
      <c r="H305" s="80"/>
      <c r="I305" s="83"/>
      <c r="J305" s="80"/>
      <c r="K305" s="84" t="s">
        <v>51</v>
      </c>
      <c r="L305" s="76">
        <f t="shared" si="43"/>
        <v>0</v>
      </c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</row>
    <row r="306" spans="1:24">
      <c r="A306" s="54"/>
      <c r="B306" s="54"/>
      <c r="C306" s="46" t="s">
        <v>31</v>
      </c>
      <c r="D306" s="58" t="s">
        <v>468</v>
      </c>
      <c r="E306" s="58" t="s">
        <v>469</v>
      </c>
      <c r="F306" s="46" t="s">
        <v>470</v>
      </c>
      <c r="G306" s="58" t="s">
        <v>471</v>
      </c>
      <c r="H306" s="46" t="s">
        <v>472</v>
      </c>
      <c r="I306" s="74">
        <v>12136</v>
      </c>
      <c r="J306" s="46" t="s">
        <v>48</v>
      </c>
      <c r="K306" s="75" t="s">
        <v>49</v>
      </c>
      <c r="L306" s="76">
        <f t="shared" si="43"/>
        <v>13</v>
      </c>
      <c r="M306" s="76"/>
      <c r="N306" s="76">
        <v>9</v>
      </c>
      <c r="O306" s="76"/>
      <c r="P306" s="76"/>
      <c r="Q306" s="76"/>
      <c r="R306" s="76"/>
      <c r="S306" s="76"/>
      <c r="T306" s="76">
        <v>2</v>
      </c>
      <c r="U306" s="76"/>
      <c r="V306" s="76"/>
      <c r="W306" s="76"/>
      <c r="X306" s="76">
        <v>2</v>
      </c>
    </row>
    <row r="307" spans="1:24">
      <c r="A307" s="54"/>
      <c r="B307" s="54"/>
      <c r="C307" s="54"/>
      <c r="D307" s="77"/>
      <c r="E307" s="77"/>
      <c r="F307" s="54"/>
      <c r="G307" s="77"/>
      <c r="H307" s="54"/>
      <c r="I307" s="79"/>
      <c r="J307" s="54"/>
      <c r="K307" s="75" t="s">
        <v>50</v>
      </c>
      <c r="L307" s="76">
        <f t="shared" si="43"/>
        <v>2</v>
      </c>
      <c r="M307" s="76"/>
      <c r="N307" s="76">
        <v>2</v>
      </c>
      <c r="O307" s="76"/>
      <c r="P307" s="76"/>
      <c r="Q307" s="76"/>
      <c r="R307" s="76"/>
      <c r="S307" s="76"/>
      <c r="T307" s="76"/>
      <c r="U307" s="76"/>
      <c r="V307" s="76"/>
      <c r="W307" s="76"/>
      <c r="X307" s="76"/>
    </row>
    <row r="308" spans="1:24">
      <c r="A308" s="54"/>
      <c r="B308" s="54"/>
      <c r="C308" s="80"/>
      <c r="D308" s="81"/>
      <c r="E308" s="81"/>
      <c r="F308" s="80"/>
      <c r="G308" s="81"/>
      <c r="H308" s="80"/>
      <c r="I308" s="83"/>
      <c r="J308" s="80"/>
      <c r="K308" s="84" t="s">
        <v>51</v>
      </c>
      <c r="L308" s="76">
        <f t="shared" si="43"/>
        <v>0</v>
      </c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</row>
    <row r="309" spans="1:24">
      <c r="A309" s="54"/>
      <c r="B309" s="54"/>
      <c r="C309" s="46" t="s">
        <v>31</v>
      </c>
      <c r="D309" s="58" t="s">
        <v>473</v>
      </c>
      <c r="E309" s="58" t="s">
        <v>474</v>
      </c>
      <c r="F309" s="46" t="s">
        <v>475</v>
      </c>
      <c r="G309" s="58" t="s">
        <v>476</v>
      </c>
      <c r="H309" s="46" t="s">
        <v>477</v>
      </c>
      <c r="I309" s="74">
        <v>9734</v>
      </c>
      <c r="J309" s="46" t="s">
        <v>48</v>
      </c>
      <c r="K309" s="75" t="s">
        <v>49</v>
      </c>
      <c r="L309" s="76">
        <f t="shared" si="43"/>
        <v>12</v>
      </c>
      <c r="M309" s="76"/>
      <c r="N309" s="76">
        <v>8</v>
      </c>
      <c r="O309" s="76"/>
      <c r="P309" s="76"/>
      <c r="Q309" s="76"/>
      <c r="R309" s="76"/>
      <c r="S309" s="76"/>
      <c r="T309" s="76">
        <v>2</v>
      </c>
      <c r="U309" s="76"/>
      <c r="V309" s="76"/>
      <c r="W309" s="76"/>
      <c r="X309" s="76">
        <v>2</v>
      </c>
    </row>
    <row r="310" spans="1:24">
      <c r="A310" s="54"/>
      <c r="B310" s="54"/>
      <c r="C310" s="54"/>
      <c r="D310" s="77"/>
      <c r="E310" s="77"/>
      <c r="F310" s="54"/>
      <c r="G310" s="77"/>
      <c r="H310" s="54"/>
      <c r="I310" s="95"/>
      <c r="J310" s="54"/>
      <c r="K310" s="75" t="s">
        <v>50</v>
      </c>
      <c r="L310" s="76">
        <f t="shared" si="43"/>
        <v>2</v>
      </c>
      <c r="M310" s="76"/>
      <c r="N310" s="76">
        <v>2</v>
      </c>
      <c r="O310" s="76"/>
      <c r="P310" s="76"/>
      <c r="Q310" s="76"/>
      <c r="R310" s="76"/>
      <c r="S310" s="76"/>
      <c r="T310" s="76"/>
      <c r="U310" s="76"/>
      <c r="V310" s="76"/>
      <c r="W310" s="76"/>
      <c r="X310" s="76"/>
    </row>
    <row r="311" spans="1:24">
      <c r="A311" s="54"/>
      <c r="B311" s="54"/>
      <c r="C311" s="80"/>
      <c r="D311" s="81"/>
      <c r="E311" s="81"/>
      <c r="F311" s="80"/>
      <c r="G311" s="81"/>
      <c r="H311" s="80"/>
      <c r="I311" s="96"/>
      <c r="J311" s="80"/>
      <c r="K311" s="84" t="s">
        <v>51</v>
      </c>
      <c r="L311" s="76">
        <f t="shared" si="43"/>
        <v>0</v>
      </c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</row>
    <row r="312" spans="1:24">
      <c r="A312" s="54"/>
      <c r="B312" s="54"/>
      <c r="C312" s="46" t="s">
        <v>31</v>
      </c>
      <c r="D312" s="58" t="s">
        <v>478</v>
      </c>
      <c r="E312" s="58" t="s">
        <v>479</v>
      </c>
      <c r="F312" s="46" t="s">
        <v>480</v>
      </c>
      <c r="G312" s="58" t="s">
        <v>481</v>
      </c>
      <c r="H312" s="46" t="s">
        <v>482</v>
      </c>
      <c r="I312" s="74">
        <v>9486</v>
      </c>
      <c r="J312" s="46" t="s">
        <v>48</v>
      </c>
      <c r="K312" s="75" t="s">
        <v>49</v>
      </c>
      <c r="L312" s="76">
        <f t="shared" si="43"/>
        <v>12</v>
      </c>
      <c r="M312" s="76"/>
      <c r="N312" s="76">
        <v>10</v>
      </c>
      <c r="O312" s="76"/>
      <c r="P312" s="76"/>
      <c r="Q312" s="76"/>
      <c r="R312" s="76"/>
      <c r="S312" s="76"/>
      <c r="T312" s="76">
        <v>2</v>
      </c>
      <c r="U312" s="76"/>
      <c r="V312" s="76"/>
      <c r="W312" s="76"/>
      <c r="X312" s="76"/>
    </row>
    <row r="313" spans="1:24">
      <c r="A313" s="54"/>
      <c r="B313" s="54"/>
      <c r="C313" s="54"/>
      <c r="D313" s="77"/>
      <c r="E313" s="77"/>
      <c r="F313" s="54"/>
      <c r="G313" s="77"/>
      <c r="H313" s="54"/>
      <c r="I313" s="79"/>
      <c r="J313" s="54"/>
      <c r="K313" s="75" t="s">
        <v>50</v>
      </c>
      <c r="L313" s="76">
        <f t="shared" si="43"/>
        <v>4</v>
      </c>
      <c r="M313" s="76">
        <v>2</v>
      </c>
      <c r="N313" s="76">
        <v>2</v>
      </c>
      <c r="O313" s="76"/>
      <c r="P313" s="76"/>
      <c r="Q313" s="76"/>
      <c r="R313" s="76"/>
      <c r="S313" s="76"/>
      <c r="T313" s="76"/>
      <c r="U313" s="76"/>
      <c r="V313" s="76"/>
      <c r="W313" s="76"/>
      <c r="X313" s="76"/>
    </row>
    <row r="314" spans="1:24">
      <c r="A314" s="54"/>
      <c r="B314" s="80"/>
      <c r="C314" s="80"/>
      <c r="D314" s="81"/>
      <c r="E314" s="81"/>
      <c r="F314" s="80"/>
      <c r="G314" s="81"/>
      <c r="H314" s="80"/>
      <c r="I314" s="83"/>
      <c r="J314" s="80"/>
      <c r="K314" s="84" t="s">
        <v>51</v>
      </c>
      <c r="L314" s="76">
        <f t="shared" si="43"/>
        <v>0</v>
      </c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</row>
    <row r="315" spans="1:24">
      <c r="A315" s="54"/>
      <c r="B315" s="58" t="s">
        <v>483</v>
      </c>
      <c r="C315" s="59"/>
      <c r="D315" s="60">
        <f>COUNTA(D318:D329)</f>
        <v>4</v>
      </c>
      <c r="E315" s="59"/>
      <c r="F315" s="59"/>
      <c r="G315" s="59"/>
      <c r="H315" s="59"/>
      <c r="I315" s="61">
        <f>SUM(I318:I329)</f>
        <v>25087</v>
      </c>
      <c r="J315" s="62" t="s">
        <v>39</v>
      </c>
      <c r="K315" s="52" t="s">
        <v>32</v>
      </c>
      <c r="L315" s="53">
        <f>SUM(M315:X315)</f>
        <v>25</v>
      </c>
      <c r="M315" s="53">
        <f>M318+M321+M324+M327</f>
        <v>0</v>
      </c>
      <c r="N315" s="53">
        <f t="shared" ref="N315:X315" si="46">N318+N321+N324+N327</f>
        <v>6</v>
      </c>
      <c r="O315" s="53">
        <f t="shared" si="46"/>
        <v>0</v>
      </c>
      <c r="P315" s="53">
        <f t="shared" si="46"/>
        <v>0</v>
      </c>
      <c r="Q315" s="53">
        <f t="shared" si="46"/>
        <v>0</v>
      </c>
      <c r="R315" s="53">
        <f t="shared" si="46"/>
        <v>0</v>
      </c>
      <c r="S315" s="53">
        <f t="shared" si="46"/>
        <v>2</v>
      </c>
      <c r="T315" s="53">
        <f t="shared" si="46"/>
        <v>7</v>
      </c>
      <c r="U315" s="53">
        <f t="shared" si="46"/>
        <v>0</v>
      </c>
      <c r="V315" s="53">
        <f t="shared" si="46"/>
        <v>0</v>
      </c>
      <c r="W315" s="53">
        <f t="shared" si="46"/>
        <v>4</v>
      </c>
      <c r="X315" s="53">
        <f t="shared" si="46"/>
        <v>6</v>
      </c>
    </row>
    <row r="316" spans="1:24">
      <c r="A316" s="54"/>
      <c r="B316" s="63"/>
      <c r="C316" s="64"/>
      <c r="D316" s="65"/>
      <c r="E316" s="64"/>
      <c r="F316" s="64"/>
      <c r="G316" s="64"/>
      <c r="H316" s="64"/>
      <c r="I316" s="66"/>
      <c r="J316" s="67"/>
      <c r="K316" s="52" t="s">
        <v>34</v>
      </c>
      <c r="L316" s="53">
        <f>SUM(M316:X316)</f>
        <v>8</v>
      </c>
      <c r="M316" s="53">
        <f t="shared" ref="M316:X317" si="47">M319+M322+M325+M328</f>
        <v>0</v>
      </c>
      <c r="N316" s="53">
        <f t="shared" si="47"/>
        <v>2</v>
      </c>
      <c r="O316" s="53">
        <f t="shared" si="47"/>
        <v>0</v>
      </c>
      <c r="P316" s="53">
        <f t="shared" si="47"/>
        <v>0</v>
      </c>
      <c r="Q316" s="53">
        <f t="shared" si="47"/>
        <v>0</v>
      </c>
      <c r="R316" s="53">
        <f t="shared" si="47"/>
        <v>0</v>
      </c>
      <c r="S316" s="53">
        <f t="shared" si="47"/>
        <v>0</v>
      </c>
      <c r="T316" s="53">
        <f t="shared" si="47"/>
        <v>1</v>
      </c>
      <c r="U316" s="53">
        <f t="shared" si="47"/>
        <v>0</v>
      </c>
      <c r="V316" s="53">
        <f t="shared" si="47"/>
        <v>0</v>
      </c>
      <c r="W316" s="53">
        <f t="shared" si="47"/>
        <v>5</v>
      </c>
      <c r="X316" s="53">
        <f t="shared" si="47"/>
        <v>0</v>
      </c>
    </row>
    <row r="317" spans="1:24">
      <c r="A317" s="54"/>
      <c r="B317" s="68"/>
      <c r="C317" s="69"/>
      <c r="D317" s="70"/>
      <c r="E317" s="69"/>
      <c r="F317" s="69"/>
      <c r="G317" s="69"/>
      <c r="H317" s="69"/>
      <c r="I317" s="71"/>
      <c r="J317" s="72"/>
      <c r="K317" s="57" t="s">
        <v>36</v>
      </c>
      <c r="L317" s="53">
        <f>SUM(M317:X317)</f>
        <v>0</v>
      </c>
      <c r="M317" s="53">
        <f t="shared" si="47"/>
        <v>0</v>
      </c>
      <c r="N317" s="53">
        <f t="shared" si="47"/>
        <v>0</v>
      </c>
      <c r="O317" s="53">
        <f t="shared" si="47"/>
        <v>0</v>
      </c>
      <c r="P317" s="53">
        <f t="shared" si="47"/>
        <v>0</v>
      </c>
      <c r="Q317" s="53">
        <f t="shared" si="47"/>
        <v>0</v>
      </c>
      <c r="R317" s="53">
        <f t="shared" si="47"/>
        <v>0</v>
      </c>
      <c r="S317" s="53">
        <f t="shared" si="47"/>
        <v>0</v>
      </c>
      <c r="T317" s="53">
        <f t="shared" si="47"/>
        <v>0</v>
      </c>
      <c r="U317" s="53">
        <f t="shared" si="47"/>
        <v>0</v>
      </c>
      <c r="V317" s="53">
        <f t="shared" si="47"/>
        <v>0</v>
      </c>
      <c r="W317" s="53">
        <f t="shared" si="47"/>
        <v>0</v>
      </c>
      <c r="X317" s="53">
        <f t="shared" si="47"/>
        <v>0</v>
      </c>
    </row>
    <row r="318" spans="1:24">
      <c r="A318" s="54"/>
      <c r="B318" s="46" t="s">
        <v>484</v>
      </c>
      <c r="C318" s="46" t="s">
        <v>31</v>
      </c>
      <c r="D318" s="58" t="s">
        <v>485</v>
      </c>
      <c r="E318" s="97" t="s">
        <v>486</v>
      </c>
      <c r="F318" s="58" t="s">
        <v>487</v>
      </c>
      <c r="G318" s="58" t="s">
        <v>488</v>
      </c>
      <c r="H318" s="58" t="s">
        <v>489</v>
      </c>
      <c r="I318" s="74">
        <v>8979</v>
      </c>
      <c r="J318" s="46" t="s">
        <v>48</v>
      </c>
      <c r="K318" s="75" t="s">
        <v>49</v>
      </c>
      <c r="L318" s="76">
        <f t="shared" si="43"/>
        <v>6</v>
      </c>
      <c r="M318" s="76"/>
      <c r="N318" s="76">
        <v>2</v>
      </c>
      <c r="O318" s="76"/>
      <c r="P318" s="76"/>
      <c r="Q318" s="76"/>
      <c r="R318" s="76"/>
      <c r="S318" s="76">
        <v>0</v>
      </c>
      <c r="T318" s="76">
        <v>2</v>
      </c>
      <c r="U318" s="76"/>
      <c r="V318" s="76"/>
      <c r="W318" s="76">
        <v>1</v>
      </c>
      <c r="X318" s="76">
        <v>1</v>
      </c>
    </row>
    <row r="319" spans="1:24">
      <c r="A319" s="54"/>
      <c r="B319" s="54"/>
      <c r="C319" s="54"/>
      <c r="D319" s="63"/>
      <c r="E319" s="98"/>
      <c r="F319" s="63"/>
      <c r="G319" s="63"/>
      <c r="H319" s="63"/>
      <c r="I319" s="79"/>
      <c r="J319" s="54"/>
      <c r="K319" s="75" t="s">
        <v>50</v>
      </c>
      <c r="L319" s="76">
        <f t="shared" si="43"/>
        <v>2</v>
      </c>
      <c r="M319" s="76"/>
      <c r="N319" s="76">
        <v>0</v>
      </c>
      <c r="O319" s="76"/>
      <c r="P319" s="76"/>
      <c r="Q319" s="76"/>
      <c r="R319" s="76"/>
      <c r="S319" s="76">
        <v>0</v>
      </c>
      <c r="T319" s="76">
        <v>0</v>
      </c>
      <c r="U319" s="76"/>
      <c r="V319" s="76"/>
      <c r="W319" s="76">
        <v>2</v>
      </c>
      <c r="X319" s="76"/>
    </row>
    <row r="320" spans="1:24">
      <c r="A320" s="54"/>
      <c r="B320" s="54"/>
      <c r="C320" s="80"/>
      <c r="D320" s="68"/>
      <c r="E320" s="99"/>
      <c r="F320" s="68"/>
      <c r="G320" s="68"/>
      <c r="H320" s="68"/>
      <c r="I320" s="83"/>
      <c r="J320" s="80"/>
      <c r="K320" s="84" t="s">
        <v>51</v>
      </c>
      <c r="L320" s="76">
        <f t="shared" si="43"/>
        <v>0</v>
      </c>
      <c r="M320" s="76"/>
      <c r="N320" s="76">
        <v>0</v>
      </c>
      <c r="O320" s="76"/>
      <c r="P320" s="76"/>
      <c r="Q320" s="76"/>
      <c r="R320" s="76"/>
      <c r="S320" s="76">
        <v>0</v>
      </c>
      <c r="T320" s="76">
        <v>0</v>
      </c>
      <c r="U320" s="76"/>
      <c r="V320" s="76"/>
      <c r="W320" s="76">
        <v>0</v>
      </c>
      <c r="X320" s="76"/>
    </row>
    <row r="321" spans="1:24">
      <c r="A321" s="54"/>
      <c r="B321" s="54"/>
      <c r="C321" s="46" t="s">
        <v>31</v>
      </c>
      <c r="D321" s="58" t="s">
        <v>490</v>
      </c>
      <c r="E321" s="97" t="s">
        <v>491</v>
      </c>
      <c r="F321" s="58" t="s">
        <v>492</v>
      </c>
      <c r="G321" s="58" t="s">
        <v>493</v>
      </c>
      <c r="H321" s="58" t="s">
        <v>494</v>
      </c>
      <c r="I321" s="74">
        <v>7452</v>
      </c>
      <c r="J321" s="46" t="s">
        <v>48</v>
      </c>
      <c r="K321" s="75" t="s">
        <v>49</v>
      </c>
      <c r="L321" s="76">
        <f t="shared" si="43"/>
        <v>8</v>
      </c>
      <c r="M321" s="76"/>
      <c r="N321" s="76">
        <v>1</v>
      </c>
      <c r="O321" s="76"/>
      <c r="P321" s="76"/>
      <c r="Q321" s="76"/>
      <c r="R321" s="76"/>
      <c r="S321" s="76">
        <v>0</v>
      </c>
      <c r="T321" s="76">
        <v>2</v>
      </c>
      <c r="U321" s="76"/>
      <c r="V321" s="76"/>
      <c r="W321" s="76">
        <v>2</v>
      </c>
      <c r="X321" s="76">
        <v>3</v>
      </c>
    </row>
    <row r="322" spans="1:24">
      <c r="A322" s="54"/>
      <c r="B322" s="54"/>
      <c r="C322" s="54"/>
      <c r="D322" s="63"/>
      <c r="E322" s="98"/>
      <c r="F322" s="63"/>
      <c r="G322" s="63"/>
      <c r="H322" s="63"/>
      <c r="I322" s="79"/>
      <c r="J322" s="54"/>
      <c r="K322" s="75" t="s">
        <v>50</v>
      </c>
      <c r="L322" s="76">
        <f t="shared" si="43"/>
        <v>1</v>
      </c>
      <c r="M322" s="76"/>
      <c r="N322" s="76">
        <v>0</v>
      </c>
      <c r="O322" s="76"/>
      <c r="P322" s="76"/>
      <c r="Q322" s="76"/>
      <c r="R322" s="76"/>
      <c r="S322" s="76">
        <v>0</v>
      </c>
      <c r="T322" s="76">
        <v>0</v>
      </c>
      <c r="U322" s="76"/>
      <c r="V322" s="76"/>
      <c r="W322" s="76">
        <v>1</v>
      </c>
      <c r="X322" s="76"/>
    </row>
    <row r="323" spans="1:24">
      <c r="A323" s="54"/>
      <c r="B323" s="54"/>
      <c r="C323" s="80"/>
      <c r="D323" s="68"/>
      <c r="E323" s="99"/>
      <c r="F323" s="68"/>
      <c r="G323" s="68"/>
      <c r="H323" s="68"/>
      <c r="I323" s="83"/>
      <c r="J323" s="80"/>
      <c r="K323" s="84" t="s">
        <v>51</v>
      </c>
      <c r="L323" s="76">
        <f t="shared" si="43"/>
        <v>0</v>
      </c>
      <c r="M323" s="76"/>
      <c r="N323" s="76">
        <v>0</v>
      </c>
      <c r="O323" s="76"/>
      <c r="P323" s="76"/>
      <c r="Q323" s="76"/>
      <c r="R323" s="76"/>
      <c r="S323" s="76">
        <v>0</v>
      </c>
      <c r="T323" s="76">
        <v>0</v>
      </c>
      <c r="U323" s="76"/>
      <c r="V323" s="76"/>
      <c r="W323" s="76">
        <v>0</v>
      </c>
      <c r="X323" s="76"/>
    </row>
    <row r="324" spans="1:24">
      <c r="A324" s="54"/>
      <c r="B324" s="54"/>
      <c r="C324" s="46" t="s">
        <v>31</v>
      </c>
      <c r="D324" s="58" t="s">
        <v>495</v>
      </c>
      <c r="E324" s="97" t="s">
        <v>496</v>
      </c>
      <c r="F324" s="58" t="s">
        <v>497</v>
      </c>
      <c r="G324" s="58" t="s">
        <v>498</v>
      </c>
      <c r="H324" s="58" t="s">
        <v>499</v>
      </c>
      <c r="I324" s="74">
        <v>3371</v>
      </c>
      <c r="J324" s="46" t="s">
        <v>48</v>
      </c>
      <c r="K324" s="75" t="s">
        <v>49</v>
      </c>
      <c r="L324" s="76">
        <f t="shared" si="43"/>
        <v>5</v>
      </c>
      <c r="M324" s="76"/>
      <c r="N324" s="76">
        <v>2</v>
      </c>
      <c r="O324" s="76"/>
      <c r="P324" s="76"/>
      <c r="Q324" s="76"/>
      <c r="R324" s="76"/>
      <c r="S324" s="76">
        <v>1</v>
      </c>
      <c r="T324" s="76">
        <v>1</v>
      </c>
      <c r="U324" s="76"/>
      <c r="V324" s="76"/>
      <c r="W324" s="76">
        <v>0</v>
      </c>
      <c r="X324" s="76">
        <v>1</v>
      </c>
    </row>
    <row r="325" spans="1:24">
      <c r="A325" s="54"/>
      <c r="B325" s="54"/>
      <c r="C325" s="54"/>
      <c r="D325" s="63"/>
      <c r="E325" s="98"/>
      <c r="F325" s="63"/>
      <c r="G325" s="63"/>
      <c r="H325" s="63"/>
      <c r="I325" s="79"/>
      <c r="J325" s="54"/>
      <c r="K325" s="75" t="s">
        <v>50</v>
      </c>
      <c r="L325" s="76">
        <f t="shared" si="43"/>
        <v>3</v>
      </c>
      <c r="M325" s="76"/>
      <c r="N325" s="76">
        <v>1</v>
      </c>
      <c r="O325" s="76"/>
      <c r="P325" s="76"/>
      <c r="Q325" s="76"/>
      <c r="R325" s="76"/>
      <c r="S325" s="76">
        <v>0</v>
      </c>
      <c r="T325" s="76">
        <v>1</v>
      </c>
      <c r="U325" s="76"/>
      <c r="V325" s="76"/>
      <c r="W325" s="76">
        <v>1</v>
      </c>
      <c r="X325" s="76"/>
    </row>
    <row r="326" spans="1:24">
      <c r="A326" s="54"/>
      <c r="B326" s="54"/>
      <c r="C326" s="80"/>
      <c r="D326" s="68"/>
      <c r="E326" s="99"/>
      <c r="F326" s="68"/>
      <c r="G326" s="68"/>
      <c r="H326" s="68"/>
      <c r="I326" s="83"/>
      <c r="J326" s="80"/>
      <c r="K326" s="84" t="s">
        <v>51</v>
      </c>
      <c r="L326" s="76">
        <f t="shared" si="43"/>
        <v>0</v>
      </c>
      <c r="M326" s="76"/>
      <c r="N326" s="76">
        <v>0</v>
      </c>
      <c r="O326" s="76"/>
      <c r="P326" s="76"/>
      <c r="Q326" s="76"/>
      <c r="R326" s="76"/>
      <c r="S326" s="76">
        <v>0</v>
      </c>
      <c r="T326" s="76">
        <v>0</v>
      </c>
      <c r="U326" s="76"/>
      <c r="V326" s="76"/>
      <c r="W326" s="76">
        <v>0</v>
      </c>
      <c r="X326" s="76"/>
    </row>
    <row r="327" spans="1:24">
      <c r="A327" s="54"/>
      <c r="B327" s="54"/>
      <c r="C327" s="46" t="s">
        <v>31</v>
      </c>
      <c r="D327" s="58" t="s">
        <v>500</v>
      </c>
      <c r="E327" s="97" t="s">
        <v>501</v>
      </c>
      <c r="F327" s="58" t="s">
        <v>502</v>
      </c>
      <c r="G327" s="58" t="s">
        <v>503</v>
      </c>
      <c r="H327" s="58" t="s">
        <v>504</v>
      </c>
      <c r="I327" s="74">
        <v>5285</v>
      </c>
      <c r="J327" s="46" t="s">
        <v>48</v>
      </c>
      <c r="K327" s="75" t="s">
        <v>49</v>
      </c>
      <c r="L327" s="76">
        <f t="shared" si="43"/>
        <v>6</v>
      </c>
      <c r="M327" s="76"/>
      <c r="N327" s="76">
        <v>1</v>
      </c>
      <c r="O327" s="76"/>
      <c r="P327" s="76"/>
      <c r="Q327" s="76"/>
      <c r="R327" s="76"/>
      <c r="S327" s="76">
        <v>1</v>
      </c>
      <c r="T327" s="76">
        <v>2</v>
      </c>
      <c r="U327" s="76"/>
      <c r="V327" s="76"/>
      <c r="W327" s="76">
        <v>1</v>
      </c>
      <c r="X327" s="76">
        <v>1</v>
      </c>
    </row>
    <row r="328" spans="1:24">
      <c r="A328" s="54"/>
      <c r="B328" s="54"/>
      <c r="C328" s="54"/>
      <c r="D328" s="63"/>
      <c r="E328" s="98"/>
      <c r="F328" s="63"/>
      <c r="G328" s="63"/>
      <c r="H328" s="63"/>
      <c r="I328" s="79"/>
      <c r="J328" s="54"/>
      <c r="K328" s="75" t="s">
        <v>50</v>
      </c>
      <c r="L328" s="76">
        <f t="shared" si="43"/>
        <v>2</v>
      </c>
      <c r="M328" s="76"/>
      <c r="N328" s="76">
        <v>1</v>
      </c>
      <c r="O328" s="76"/>
      <c r="P328" s="76"/>
      <c r="Q328" s="76"/>
      <c r="R328" s="76"/>
      <c r="S328" s="76">
        <v>0</v>
      </c>
      <c r="T328" s="76">
        <v>0</v>
      </c>
      <c r="U328" s="76"/>
      <c r="V328" s="76"/>
      <c r="W328" s="76">
        <v>1</v>
      </c>
      <c r="X328" s="76"/>
    </row>
    <row r="329" spans="1:24">
      <c r="A329" s="54"/>
      <c r="B329" s="80"/>
      <c r="C329" s="80"/>
      <c r="D329" s="68"/>
      <c r="E329" s="99"/>
      <c r="F329" s="68"/>
      <c r="G329" s="68"/>
      <c r="H329" s="68"/>
      <c r="I329" s="83"/>
      <c r="J329" s="80"/>
      <c r="K329" s="84" t="s">
        <v>51</v>
      </c>
      <c r="L329" s="76">
        <f t="shared" si="43"/>
        <v>0</v>
      </c>
      <c r="M329" s="76"/>
      <c r="N329" s="76">
        <v>0</v>
      </c>
      <c r="O329" s="76"/>
      <c r="P329" s="76"/>
      <c r="Q329" s="76"/>
      <c r="R329" s="76"/>
      <c r="S329" s="76">
        <v>0</v>
      </c>
      <c r="T329" s="76">
        <v>0</v>
      </c>
      <c r="U329" s="76"/>
      <c r="V329" s="76"/>
      <c r="W329" s="76">
        <v>0</v>
      </c>
      <c r="X329" s="76"/>
    </row>
    <row r="330" spans="1:24">
      <c r="A330" s="54"/>
      <c r="B330" s="58" t="s">
        <v>505</v>
      </c>
      <c r="C330" s="59"/>
      <c r="D330" s="60">
        <f>COUNTA(D333:D356)</f>
        <v>8</v>
      </c>
      <c r="E330" s="59"/>
      <c r="F330" s="59"/>
      <c r="G330" s="59"/>
      <c r="H330" s="59"/>
      <c r="I330" s="61">
        <f>SUM(I333:I356)</f>
        <v>82181</v>
      </c>
      <c r="J330" s="62" t="s">
        <v>39</v>
      </c>
      <c r="K330" s="52" t="s">
        <v>32</v>
      </c>
      <c r="L330" s="53">
        <f>SUM(L333,L336,L339,L342,L345,L348,L351,L354)</f>
        <v>41</v>
      </c>
      <c r="M330" s="53">
        <f t="shared" ref="M330:X332" si="48">SUM(M333,M336,M339,M342,M345,M348,M351,M354)</f>
        <v>0</v>
      </c>
      <c r="N330" s="53">
        <f t="shared" si="48"/>
        <v>20</v>
      </c>
      <c r="O330" s="53">
        <f t="shared" si="48"/>
        <v>0</v>
      </c>
      <c r="P330" s="53">
        <f t="shared" si="48"/>
        <v>0</v>
      </c>
      <c r="Q330" s="53">
        <f t="shared" si="48"/>
        <v>0</v>
      </c>
      <c r="R330" s="53">
        <f t="shared" si="48"/>
        <v>0</v>
      </c>
      <c r="S330" s="53">
        <f t="shared" si="48"/>
        <v>12</v>
      </c>
      <c r="T330" s="53">
        <f t="shared" si="48"/>
        <v>9</v>
      </c>
      <c r="U330" s="53">
        <f t="shared" si="48"/>
        <v>0</v>
      </c>
      <c r="V330" s="53">
        <f t="shared" si="48"/>
        <v>0</v>
      </c>
      <c r="W330" s="53">
        <f t="shared" si="48"/>
        <v>0</v>
      </c>
      <c r="X330" s="53">
        <f t="shared" si="48"/>
        <v>0</v>
      </c>
    </row>
    <row r="331" spans="1:24">
      <c r="A331" s="54"/>
      <c r="B331" s="63"/>
      <c r="C331" s="64"/>
      <c r="D331" s="65"/>
      <c r="E331" s="64"/>
      <c r="F331" s="64"/>
      <c r="G331" s="64"/>
      <c r="H331" s="64"/>
      <c r="I331" s="66"/>
      <c r="J331" s="67"/>
      <c r="K331" s="52" t="s">
        <v>34</v>
      </c>
      <c r="L331" s="53">
        <f>SUM(L334,L337,L340,L343,L346,L349,L352,L355)</f>
        <v>23</v>
      </c>
      <c r="M331" s="53">
        <f t="shared" si="48"/>
        <v>0</v>
      </c>
      <c r="N331" s="53">
        <f t="shared" si="48"/>
        <v>20</v>
      </c>
      <c r="O331" s="53">
        <f t="shared" si="48"/>
        <v>0</v>
      </c>
      <c r="P331" s="53">
        <f t="shared" si="48"/>
        <v>0</v>
      </c>
      <c r="Q331" s="53">
        <f t="shared" si="48"/>
        <v>0</v>
      </c>
      <c r="R331" s="53">
        <f t="shared" si="48"/>
        <v>0</v>
      </c>
      <c r="S331" s="53">
        <f t="shared" si="48"/>
        <v>3</v>
      </c>
      <c r="T331" s="53">
        <f t="shared" si="48"/>
        <v>0</v>
      </c>
      <c r="U331" s="53">
        <f t="shared" si="48"/>
        <v>0</v>
      </c>
      <c r="V331" s="53">
        <f t="shared" si="48"/>
        <v>0</v>
      </c>
      <c r="W331" s="53">
        <f t="shared" si="48"/>
        <v>0</v>
      </c>
      <c r="X331" s="53">
        <f t="shared" si="48"/>
        <v>0</v>
      </c>
    </row>
    <row r="332" spans="1:24">
      <c r="A332" s="54"/>
      <c r="B332" s="68"/>
      <c r="C332" s="69"/>
      <c r="D332" s="70"/>
      <c r="E332" s="69"/>
      <c r="F332" s="69"/>
      <c r="G332" s="69"/>
      <c r="H332" s="69"/>
      <c r="I332" s="71"/>
      <c r="J332" s="72"/>
      <c r="K332" s="57" t="s">
        <v>36</v>
      </c>
      <c r="L332" s="53">
        <f>SUM(L335,L338,L341,L344,L347,L350,L353,L356)</f>
        <v>0</v>
      </c>
      <c r="M332" s="53">
        <f t="shared" si="48"/>
        <v>0</v>
      </c>
      <c r="N332" s="53">
        <f t="shared" si="48"/>
        <v>0</v>
      </c>
      <c r="O332" s="53">
        <f t="shared" si="48"/>
        <v>0</v>
      </c>
      <c r="P332" s="53">
        <f t="shared" si="48"/>
        <v>0</v>
      </c>
      <c r="Q332" s="53">
        <f t="shared" si="48"/>
        <v>0</v>
      </c>
      <c r="R332" s="53">
        <f t="shared" si="48"/>
        <v>0</v>
      </c>
      <c r="S332" s="53">
        <f t="shared" si="48"/>
        <v>0</v>
      </c>
      <c r="T332" s="53">
        <f t="shared" si="48"/>
        <v>0</v>
      </c>
      <c r="U332" s="53">
        <f t="shared" si="48"/>
        <v>0</v>
      </c>
      <c r="V332" s="53">
        <f t="shared" si="48"/>
        <v>0</v>
      </c>
      <c r="W332" s="53">
        <f t="shared" si="48"/>
        <v>0</v>
      </c>
      <c r="X332" s="53">
        <f t="shared" si="48"/>
        <v>0</v>
      </c>
    </row>
    <row r="333" spans="1:24">
      <c r="A333" s="54"/>
      <c r="B333" s="54" t="s">
        <v>506</v>
      </c>
      <c r="C333" s="114" t="s">
        <v>91</v>
      </c>
      <c r="D333" s="115" t="s">
        <v>507</v>
      </c>
      <c r="E333" s="115" t="s">
        <v>508</v>
      </c>
      <c r="F333" s="114" t="s">
        <v>509</v>
      </c>
      <c r="G333" s="115" t="s">
        <v>510</v>
      </c>
      <c r="H333" s="114" t="s">
        <v>511</v>
      </c>
      <c r="I333" s="74">
        <v>13925</v>
      </c>
      <c r="J333" s="46" t="s">
        <v>48</v>
      </c>
      <c r="K333" s="75" t="s">
        <v>49</v>
      </c>
      <c r="L333" s="76">
        <f>SUM(M333:X333)</f>
        <v>4</v>
      </c>
      <c r="M333" s="76"/>
      <c r="N333" s="76">
        <v>2</v>
      </c>
      <c r="O333" s="76"/>
      <c r="P333" s="76"/>
      <c r="Q333" s="76"/>
      <c r="R333" s="76"/>
      <c r="S333" s="76">
        <v>1</v>
      </c>
      <c r="T333" s="76">
        <v>1</v>
      </c>
      <c r="U333" s="76"/>
      <c r="V333" s="76"/>
      <c r="W333" s="76"/>
      <c r="X333" s="76"/>
    </row>
    <row r="334" spans="1:24">
      <c r="A334" s="54"/>
      <c r="B334" s="54"/>
      <c r="C334" s="116"/>
      <c r="D334" s="117"/>
      <c r="E334" s="116"/>
      <c r="F334" s="116"/>
      <c r="G334" s="117"/>
      <c r="H334" s="116"/>
      <c r="I334" s="79"/>
      <c r="J334" s="54"/>
      <c r="K334" s="75" t="s">
        <v>50</v>
      </c>
      <c r="L334" s="76">
        <f t="shared" ref="L334:L356" si="49">SUM(M334:X334)</f>
        <v>2</v>
      </c>
      <c r="M334" s="76"/>
      <c r="N334" s="76">
        <v>2</v>
      </c>
      <c r="O334" s="76"/>
      <c r="P334" s="76"/>
      <c r="Q334" s="76"/>
      <c r="R334" s="76"/>
      <c r="S334" s="76"/>
      <c r="T334" s="76"/>
      <c r="U334" s="76"/>
      <c r="V334" s="76"/>
      <c r="W334" s="76"/>
      <c r="X334" s="76"/>
    </row>
    <row r="335" spans="1:24">
      <c r="A335" s="54"/>
      <c r="B335" s="54"/>
      <c r="C335" s="118"/>
      <c r="D335" s="119"/>
      <c r="E335" s="118"/>
      <c r="F335" s="118"/>
      <c r="G335" s="119"/>
      <c r="H335" s="118"/>
      <c r="I335" s="83"/>
      <c r="J335" s="80"/>
      <c r="K335" s="84" t="s">
        <v>51</v>
      </c>
      <c r="L335" s="76">
        <f t="shared" si="49"/>
        <v>0</v>
      </c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</row>
    <row r="336" spans="1:24">
      <c r="A336" s="54"/>
      <c r="B336" s="54"/>
      <c r="C336" s="114" t="s">
        <v>91</v>
      </c>
      <c r="D336" s="115" t="s">
        <v>512</v>
      </c>
      <c r="E336" s="115" t="s">
        <v>513</v>
      </c>
      <c r="F336" s="114" t="s">
        <v>514</v>
      </c>
      <c r="G336" s="115" t="s">
        <v>515</v>
      </c>
      <c r="H336" s="114" t="s">
        <v>516</v>
      </c>
      <c r="I336" s="74">
        <v>7921</v>
      </c>
      <c r="J336" s="46" t="s">
        <v>48</v>
      </c>
      <c r="K336" s="75" t="s">
        <v>49</v>
      </c>
      <c r="L336" s="76">
        <f t="shared" si="49"/>
        <v>5</v>
      </c>
      <c r="M336" s="76"/>
      <c r="N336" s="76">
        <v>2</v>
      </c>
      <c r="O336" s="76"/>
      <c r="P336" s="76"/>
      <c r="Q336" s="76"/>
      <c r="R336" s="76"/>
      <c r="S336" s="76">
        <v>2</v>
      </c>
      <c r="T336" s="76">
        <v>1</v>
      </c>
      <c r="U336" s="76"/>
      <c r="V336" s="76"/>
      <c r="W336" s="76"/>
      <c r="X336" s="76"/>
    </row>
    <row r="337" spans="1:24">
      <c r="A337" s="54"/>
      <c r="B337" s="54"/>
      <c r="C337" s="116"/>
      <c r="D337" s="117"/>
      <c r="E337" s="116"/>
      <c r="F337" s="116"/>
      <c r="G337" s="117"/>
      <c r="H337" s="116"/>
      <c r="I337" s="79"/>
      <c r="J337" s="54"/>
      <c r="K337" s="75" t="s">
        <v>50</v>
      </c>
      <c r="L337" s="76">
        <f t="shared" si="49"/>
        <v>3</v>
      </c>
      <c r="M337" s="76"/>
      <c r="N337" s="76">
        <v>2</v>
      </c>
      <c r="O337" s="76"/>
      <c r="P337" s="76"/>
      <c r="Q337" s="76"/>
      <c r="R337" s="76"/>
      <c r="S337" s="76">
        <v>1</v>
      </c>
      <c r="T337" s="76"/>
      <c r="U337" s="76"/>
      <c r="V337" s="76"/>
      <c r="W337" s="76"/>
      <c r="X337" s="76"/>
    </row>
    <row r="338" spans="1:24">
      <c r="A338" s="54"/>
      <c r="B338" s="54"/>
      <c r="C338" s="118"/>
      <c r="D338" s="119"/>
      <c r="E338" s="118"/>
      <c r="F338" s="118"/>
      <c r="G338" s="119"/>
      <c r="H338" s="118"/>
      <c r="I338" s="83"/>
      <c r="J338" s="80"/>
      <c r="K338" s="84" t="s">
        <v>51</v>
      </c>
      <c r="L338" s="76">
        <f t="shared" si="49"/>
        <v>0</v>
      </c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</row>
    <row r="339" spans="1:24">
      <c r="A339" s="54"/>
      <c r="B339" s="54"/>
      <c r="C339" s="114" t="s">
        <v>91</v>
      </c>
      <c r="D339" s="115" t="s">
        <v>517</v>
      </c>
      <c r="E339" s="115" t="s">
        <v>518</v>
      </c>
      <c r="F339" s="114" t="s">
        <v>519</v>
      </c>
      <c r="G339" s="115" t="s">
        <v>520</v>
      </c>
      <c r="H339" s="114" t="s">
        <v>521</v>
      </c>
      <c r="I339" s="74">
        <v>12453</v>
      </c>
      <c r="J339" s="46" t="s">
        <v>48</v>
      </c>
      <c r="K339" s="75" t="s">
        <v>49</v>
      </c>
      <c r="L339" s="76">
        <f t="shared" si="49"/>
        <v>6</v>
      </c>
      <c r="M339" s="76"/>
      <c r="N339" s="76">
        <v>3</v>
      </c>
      <c r="O339" s="76"/>
      <c r="P339" s="76"/>
      <c r="Q339" s="76"/>
      <c r="R339" s="76"/>
      <c r="S339" s="76">
        <v>2</v>
      </c>
      <c r="T339" s="76">
        <v>1</v>
      </c>
      <c r="U339" s="76"/>
      <c r="V339" s="76"/>
      <c r="W339" s="76"/>
      <c r="X339" s="76"/>
    </row>
    <row r="340" spans="1:24">
      <c r="A340" s="54"/>
      <c r="B340" s="54"/>
      <c r="C340" s="116"/>
      <c r="D340" s="117"/>
      <c r="E340" s="116"/>
      <c r="F340" s="116"/>
      <c r="G340" s="117"/>
      <c r="H340" s="116"/>
      <c r="I340" s="79"/>
      <c r="J340" s="54"/>
      <c r="K340" s="75" t="s">
        <v>50</v>
      </c>
      <c r="L340" s="76">
        <f t="shared" si="49"/>
        <v>3</v>
      </c>
      <c r="M340" s="76"/>
      <c r="N340" s="76">
        <v>3</v>
      </c>
      <c r="O340" s="76"/>
      <c r="P340" s="76"/>
      <c r="Q340" s="76"/>
      <c r="R340" s="76"/>
      <c r="S340" s="76"/>
      <c r="T340" s="76"/>
      <c r="U340" s="76"/>
      <c r="V340" s="76"/>
      <c r="W340" s="76"/>
      <c r="X340" s="76"/>
    </row>
    <row r="341" spans="1:24">
      <c r="A341" s="54"/>
      <c r="B341" s="54"/>
      <c r="C341" s="118"/>
      <c r="D341" s="119"/>
      <c r="E341" s="118"/>
      <c r="F341" s="118"/>
      <c r="G341" s="119"/>
      <c r="H341" s="118"/>
      <c r="I341" s="83"/>
      <c r="J341" s="80"/>
      <c r="K341" s="84" t="s">
        <v>51</v>
      </c>
      <c r="L341" s="76">
        <f t="shared" si="49"/>
        <v>0</v>
      </c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</row>
    <row r="342" spans="1:24">
      <c r="A342" s="54"/>
      <c r="B342" s="54"/>
      <c r="C342" s="114" t="s">
        <v>91</v>
      </c>
      <c r="D342" s="115" t="s">
        <v>522</v>
      </c>
      <c r="E342" s="115" t="s">
        <v>523</v>
      </c>
      <c r="F342" s="114" t="s">
        <v>524</v>
      </c>
      <c r="G342" s="115" t="s">
        <v>525</v>
      </c>
      <c r="H342" s="114" t="s">
        <v>526</v>
      </c>
      <c r="I342" s="74">
        <v>9924</v>
      </c>
      <c r="J342" s="46" t="s">
        <v>48</v>
      </c>
      <c r="K342" s="75" t="s">
        <v>49</v>
      </c>
      <c r="L342" s="76">
        <f t="shared" si="49"/>
        <v>6</v>
      </c>
      <c r="M342" s="76"/>
      <c r="N342" s="76">
        <v>3</v>
      </c>
      <c r="O342" s="76"/>
      <c r="P342" s="76"/>
      <c r="Q342" s="76"/>
      <c r="R342" s="76"/>
      <c r="S342" s="76">
        <v>2</v>
      </c>
      <c r="T342" s="76">
        <v>1</v>
      </c>
      <c r="U342" s="76"/>
      <c r="V342" s="76"/>
      <c r="W342" s="76"/>
      <c r="X342" s="76"/>
    </row>
    <row r="343" spans="1:24">
      <c r="A343" s="54"/>
      <c r="B343" s="54"/>
      <c r="C343" s="116"/>
      <c r="D343" s="117"/>
      <c r="E343" s="116"/>
      <c r="F343" s="116"/>
      <c r="G343" s="117"/>
      <c r="H343" s="116"/>
      <c r="I343" s="79"/>
      <c r="J343" s="54"/>
      <c r="K343" s="75" t="s">
        <v>50</v>
      </c>
      <c r="L343" s="76">
        <f t="shared" si="49"/>
        <v>3</v>
      </c>
      <c r="M343" s="76"/>
      <c r="N343" s="76">
        <v>3</v>
      </c>
      <c r="O343" s="76"/>
      <c r="P343" s="76"/>
      <c r="Q343" s="76"/>
      <c r="R343" s="76"/>
      <c r="S343" s="76"/>
      <c r="T343" s="76"/>
      <c r="U343" s="76"/>
      <c r="V343" s="76"/>
      <c r="W343" s="76"/>
      <c r="X343" s="76"/>
    </row>
    <row r="344" spans="1:24">
      <c r="A344" s="54"/>
      <c r="B344" s="54"/>
      <c r="C344" s="118"/>
      <c r="D344" s="119"/>
      <c r="E344" s="118"/>
      <c r="F344" s="118"/>
      <c r="G344" s="119"/>
      <c r="H344" s="118"/>
      <c r="I344" s="83"/>
      <c r="J344" s="80"/>
      <c r="K344" s="84" t="s">
        <v>51</v>
      </c>
      <c r="L344" s="76">
        <f t="shared" si="49"/>
        <v>0</v>
      </c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</row>
    <row r="345" spans="1:24">
      <c r="A345" s="54"/>
      <c r="B345" s="54"/>
      <c r="C345" s="114" t="s">
        <v>91</v>
      </c>
      <c r="D345" s="115" t="s">
        <v>527</v>
      </c>
      <c r="E345" s="115" t="s">
        <v>528</v>
      </c>
      <c r="F345" s="114" t="s">
        <v>529</v>
      </c>
      <c r="G345" s="115" t="s">
        <v>530</v>
      </c>
      <c r="H345" s="114" t="s">
        <v>531</v>
      </c>
      <c r="I345" s="74">
        <v>7183</v>
      </c>
      <c r="J345" s="46" t="s">
        <v>48</v>
      </c>
      <c r="K345" s="75" t="s">
        <v>49</v>
      </c>
      <c r="L345" s="76">
        <f t="shared" si="49"/>
        <v>4</v>
      </c>
      <c r="M345" s="76"/>
      <c r="N345" s="76">
        <v>3</v>
      </c>
      <c r="O345" s="76"/>
      <c r="P345" s="76"/>
      <c r="Q345" s="76"/>
      <c r="R345" s="76"/>
      <c r="S345" s="76"/>
      <c r="T345" s="76">
        <v>1</v>
      </c>
      <c r="U345" s="76"/>
      <c r="V345" s="76"/>
      <c r="W345" s="76"/>
      <c r="X345" s="76"/>
    </row>
    <row r="346" spans="1:24">
      <c r="A346" s="54"/>
      <c r="B346" s="54"/>
      <c r="C346" s="116"/>
      <c r="D346" s="117"/>
      <c r="E346" s="116"/>
      <c r="F346" s="116"/>
      <c r="G346" s="117"/>
      <c r="H346" s="116"/>
      <c r="I346" s="79"/>
      <c r="J346" s="54"/>
      <c r="K346" s="75" t="s">
        <v>50</v>
      </c>
      <c r="L346" s="76">
        <f t="shared" si="49"/>
        <v>2</v>
      </c>
      <c r="M346" s="76"/>
      <c r="N346" s="76">
        <v>2</v>
      </c>
      <c r="O346" s="76"/>
      <c r="P346" s="76"/>
      <c r="Q346" s="76"/>
      <c r="R346" s="76"/>
      <c r="S346" s="76"/>
      <c r="T346" s="76"/>
      <c r="U346" s="76"/>
      <c r="V346" s="76"/>
      <c r="W346" s="76"/>
      <c r="X346" s="76"/>
    </row>
    <row r="347" spans="1:24">
      <c r="A347" s="54"/>
      <c r="B347" s="54"/>
      <c r="C347" s="118"/>
      <c r="D347" s="119"/>
      <c r="E347" s="118"/>
      <c r="F347" s="118"/>
      <c r="G347" s="119"/>
      <c r="H347" s="118"/>
      <c r="I347" s="83"/>
      <c r="J347" s="80"/>
      <c r="K347" s="84" t="s">
        <v>51</v>
      </c>
      <c r="L347" s="76">
        <f t="shared" si="49"/>
        <v>0</v>
      </c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</row>
    <row r="348" spans="1:24">
      <c r="A348" s="54"/>
      <c r="B348" s="54"/>
      <c r="C348" s="114" t="s">
        <v>91</v>
      </c>
      <c r="D348" s="115" t="s">
        <v>532</v>
      </c>
      <c r="E348" s="115" t="s">
        <v>533</v>
      </c>
      <c r="F348" s="114" t="s">
        <v>534</v>
      </c>
      <c r="G348" s="115" t="s">
        <v>535</v>
      </c>
      <c r="H348" s="114" t="s">
        <v>536</v>
      </c>
      <c r="I348" s="74">
        <v>12778</v>
      </c>
      <c r="J348" s="46" t="s">
        <v>48</v>
      </c>
      <c r="K348" s="75" t="s">
        <v>49</v>
      </c>
      <c r="L348" s="76">
        <f t="shared" si="49"/>
        <v>7</v>
      </c>
      <c r="M348" s="76"/>
      <c r="N348" s="76">
        <v>4</v>
      </c>
      <c r="O348" s="76"/>
      <c r="P348" s="76"/>
      <c r="Q348" s="76"/>
      <c r="R348" s="76"/>
      <c r="S348" s="76">
        <v>1</v>
      </c>
      <c r="T348" s="76">
        <v>2</v>
      </c>
      <c r="U348" s="76"/>
      <c r="V348" s="76"/>
      <c r="W348" s="76"/>
      <c r="X348" s="76"/>
    </row>
    <row r="349" spans="1:24">
      <c r="A349" s="54"/>
      <c r="B349" s="54"/>
      <c r="C349" s="116"/>
      <c r="D349" s="117"/>
      <c r="E349" s="116"/>
      <c r="F349" s="116"/>
      <c r="G349" s="117"/>
      <c r="H349" s="116"/>
      <c r="I349" s="79"/>
      <c r="J349" s="54"/>
      <c r="K349" s="75" t="s">
        <v>50</v>
      </c>
      <c r="L349" s="76">
        <f t="shared" si="49"/>
        <v>3</v>
      </c>
      <c r="M349" s="76"/>
      <c r="N349" s="76">
        <v>2</v>
      </c>
      <c r="O349" s="76"/>
      <c r="P349" s="76"/>
      <c r="Q349" s="76"/>
      <c r="R349" s="76"/>
      <c r="S349" s="76">
        <v>1</v>
      </c>
      <c r="T349" s="76"/>
      <c r="U349" s="76"/>
      <c r="V349" s="76"/>
      <c r="W349" s="76"/>
      <c r="X349" s="76"/>
    </row>
    <row r="350" spans="1:24">
      <c r="A350" s="54"/>
      <c r="B350" s="54"/>
      <c r="C350" s="118"/>
      <c r="D350" s="119"/>
      <c r="E350" s="118"/>
      <c r="F350" s="118"/>
      <c r="G350" s="119"/>
      <c r="H350" s="118"/>
      <c r="I350" s="83"/>
      <c r="J350" s="80"/>
      <c r="K350" s="84" t="s">
        <v>51</v>
      </c>
      <c r="L350" s="76">
        <f t="shared" si="49"/>
        <v>0</v>
      </c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</row>
    <row r="351" spans="1:24">
      <c r="A351" s="54"/>
      <c r="B351" s="54"/>
      <c r="C351" s="114" t="s">
        <v>91</v>
      </c>
      <c r="D351" s="115" t="s">
        <v>537</v>
      </c>
      <c r="E351" s="115" t="s">
        <v>538</v>
      </c>
      <c r="F351" s="114" t="s">
        <v>539</v>
      </c>
      <c r="G351" s="115" t="s">
        <v>540</v>
      </c>
      <c r="H351" s="114" t="s">
        <v>541</v>
      </c>
      <c r="I351" s="74">
        <v>10357</v>
      </c>
      <c r="J351" s="46" t="s">
        <v>48</v>
      </c>
      <c r="K351" s="75" t="s">
        <v>49</v>
      </c>
      <c r="L351" s="76">
        <f t="shared" si="49"/>
        <v>5</v>
      </c>
      <c r="M351" s="76"/>
      <c r="N351" s="76">
        <v>2</v>
      </c>
      <c r="O351" s="76"/>
      <c r="P351" s="76"/>
      <c r="Q351" s="76"/>
      <c r="R351" s="76"/>
      <c r="S351" s="76">
        <v>2</v>
      </c>
      <c r="T351" s="76">
        <v>1</v>
      </c>
      <c r="U351" s="76"/>
      <c r="V351" s="76"/>
      <c r="W351" s="76"/>
      <c r="X351" s="76"/>
    </row>
    <row r="352" spans="1:24">
      <c r="A352" s="54"/>
      <c r="B352" s="54"/>
      <c r="C352" s="116"/>
      <c r="D352" s="117"/>
      <c r="E352" s="116"/>
      <c r="F352" s="116"/>
      <c r="G352" s="117"/>
      <c r="H352" s="116"/>
      <c r="I352" s="79"/>
      <c r="J352" s="54"/>
      <c r="K352" s="75" t="s">
        <v>50</v>
      </c>
      <c r="L352" s="76">
        <f t="shared" si="49"/>
        <v>4</v>
      </c>
      <c r="M352" s="76"/>
      <c r="N352" s="76">
        <v>4</v>
      </c>
      <c r="O352" s="76"/>
      <c r="P352" s="76"/>
      <c r="Q352" s="76"/>
      <c r="R352" s="76"/>
      <c r="S352" s="76"/>
      <c r="T352" s="76"/>
      <c r="U352" s="76"/>
      <c r="V352" s="76"/>
      <c r="W352" s="76"/>
      <c r="X352" s="76"/>
    </row>
    <row r="353" spans="1:24">
      <c r="A353" s="54"/>
      <c r="B353" s="54"/>
      <c r="C353" s="118"/>
      <c r="D353" s="119"/>
      <c r="E353" s="118"/>
      <c r="F353" s="118"/>
      <c r="G353" s="119"/>
      <c r="H353" s="118"/>
      <c r="I353" s="83"/>
      <c r="J353" s="80"/>
      <c r="K353" s="84" t="s">
        <v>51</v>
      </c>
      <c r="L353" s="76">
        <f t="shared" si="49"/>
        <v>0</v>
      </c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</row>
    <row r="354" spans="1:24">
      <c r="A354" s="54"/>
      <c r="B354" s="54"/>
      <c r="C354" s="114" t="s">
        <v>91</v>
      </c>
      <c r="D354" s="115" t="s">
        <v>542</v>
      </c>
      <c r="E354" s="115" t="s">
        <v>543</v>
      </c>
      <c r="F354" s="114" t="s">
        <v>544</v>
      </c>
      <c r="G354" s="115" t="s">
        <v>545</v>
      </c>
      <c r="H354" s="114" t="s">
        <v>546</v>
      </c>
      <c r="I354" s="74">
        <v>7640</v>
      </c>
      <c r="J354" s="46" t="s">
        <v>48</v>
      </c>
      <c r="K354" s="75" t="s">
        <v>49</v>
      </c>
      <c r="L354" s="76">
        <f t="shared" si="49"/>
        <v>4</v>
      </c>
      <c r="M354" s="76"/>
      <c r="N354" s="76">
        <v>1</v>
      </c>
      <c r="O354" s="76"/>
      <c r="P354" s="76"/>
      <c r="Q354" s="76"/>
      <c r="R354" s="76"/>
      <c r="S354" s="76">
        <v>2</v>
      </c>
      <c r="T354" s="76">
        <v>1</v>
      </c>
      <c r="U354" s="76"/>
      <c r="V354" s="76"/>
      <c r="W354" s="76"/>
      <c r="X354" s="76"/>
    </row>
    <row r="355" spans="1:24">
      <c r="A355" s="54"/>
      <c r="B355" s="54"/>
      <c r="C355" s="116"/>
      <c r="D355" s="117"/>
      <c r="E355" s="116"/>
      <c r="F355" s="116"/>
      <c r="G355" s="117"/>
      <c r="H355" s="116"/>
      <c r="I355" s="79"/>
      <c r="J355" s="54"/>
      <c r="K355" s="75" t="s">
        <v>50</v>
      </c>
      <c r="L355" s="76">
        <f t="shared" si="49"/>
        <v>3</v>
      </c>
      <c r="M355" s="76"/>
      <c r="N355" s="76">
        <v>2</v>
      </c>
      <c r="O355" s="76"/>
      <c r="P355" s="76"/>
      <c r="Q355" s="76"/>
      <c r="R355" s="76"/>
      <c r="S355" s="76">
        <v>1</v>
      </c>
      <c r="T355" s="76"/>
      <c r="U355" s="76"/>
      <c r="V355" s="76"/>
      <c r="W355" s="76"/>
      <c r="X355" s="76"/>
    </row>
    <row r="356" spans="1:24">
      <c r="A356" s="54"/>
      <c r="B356" s="54"/>
      <c r="C356" s="118"/>
      <c r="D356" s="119"/>
      <c r="E356" s="118"/>
      <c r="F356" s="118"/>
      <c r="G356" s="119"/>
      <c r="H356" s="118"/>
      <c r="I356" s="83"/>
      <c r="J356" s="80"/>
      <c r="K356" s="84" t="s">
        <v>51</v>
      </c>
      <c r="L356" s="76">
        <f t="shared" si="49"/>
        <v>0</v>
      </c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</row>
    <row r="357" spans="1:24">
      <c r="A357" s="54"/>
      <c r="B357" s="58" t="s">
        <v>547</v>
      </c>
      <c r="C357" s="59"/>
      <c r="D357" s="60">
        <f>COUNTA(D360:D374)</f>
        <v>5</v>
      </c>
      <c r="E357" s="59"/>
      <c r="F357" s="59"/>
      <c r="G357" s="59"/>
      <c r="H357" s="59"/>
      <c r="I357" s="61">
        <f>SUM(I360:I374)</f>
        <v>32739</v>
      </c>
      <c r="J357" s="62" t="s">
        <v>39</v>
      </c>
      <c r="K357" s="52" t="s">
        <v>32</v>
      </c>
      <c r="L357" s="53">
        <f>SUM(M357:X357)</f>
        <v>38</v>
      </c>
      <c r="M357" s="53">
        <f>M360+M363+M366+M369+M372</f>
        <v>0</v>
      </c>
      <c r="N357" s="53">
        <f t="shared" ref="N357:X357" si="50">N360+N363+N366+N369+N372</f>
        <v>11</v>
      </c>
      <c r="O357" s="53">
        <f t="shared" si="50"/>
        <v>0</v>
      </c>
      <c r="P357" s="53">
        <f t="shared" si="50"/>
        <v>0</v>
      </c>
      <c r="Q357" s="53">
        <f t="shared" si="50"/>
        <v>0</v>
      </c>
      <c r="R357" s="53">
        <f t="shared" si="50"/>
        <v>0</v>
      </c>
      <c r="S357" s="53">
        <f t="shared" si="50"/>
        <v>21</v>
      </c>
      <c r="T357" s="53">
        <f t="shared" si="50"/>
        <v>6</v>
      </c>
      <c r="U357" s="53">
        <f t="shared" si="50"/>
        <v>0</v>
      </c>
      <c r="V357" s="53">
        <f t="shared" si="50"/>
        <v>0</v>
      </c>
      <c r="W357" s="53">
        <f t="shared" si="50"/>
        <v>0</v>
      </c>
      <c r="X357" s="53">
        <f t="shared" si="50"/>
        <v>0</v>
      </c>
    </row>
    <row r="358" spans="1:24">
      <c r="A358" s="54"/>
      <c r="B358" s="63"/>
      <c r="C358" s="64"/>
      <c r="D358" s="65"/>
      <c r="E358" s="64"/>
      <c r="F358" s="64"/>
      <c r="G358" s="64"/>
      <c r="H358" s="64"/>
      <c r="I358" s="66"/>
      <c r="J358" s="67"/>
      <c r="K358" s="52" t="s">
        <v>34</v>
      </c>
      <c r="L358" s="53">
        <f>SUM(M358:X358)</f>
        <v>12</v>
      </c>
      <c r="M358" s="53">
        <f t="shared" ref="M358:X359" si="51">M361+M364+M367+M370+M373</f>
        <v>0</v>
      </c>
      <c r="N358" s="53">
        <f t="shared" si="51"/>
        <v>0</v>
      </c>
      <c r="O358" s="53">
        <f t="shared" si="51"/>
        <v>12</v>
      </c>
      <c r="P358" s="53">
        <f t="shared" si="51"/>
        <v>0</v>
      </c>
      <c r="Q358" s="53">
        <f t="shared" si="51"/>
        <v>0</v>
      </c>
      <c r="R358" s="53">
        <f t="shared" si="51"/>
        <v>0</v>
      </c>
      <c r="S358" s="53">
        <f t="shared" si="51"/>
        <v>0</v>
      </c>
      <c r="T358" s="53">
        <f t="shared" si="51"/>
        <v>0</v>
      </c>
      <c r="U358" s="53">
        <f t="shared" si="51"/>
        <v>0</v>
      </c>
      <c r="V358" s="53">
        <f t="shared" si="51"/>
        <v>0</v>
      </c>
      <c r="W358" s="53">
        <f t="shared" si="51"/>
        <v>0</v>
      </c>
      <c r="X358" s="53">
        <f t="shared" si="51"/>
        <v>0</v>
      </c>
    </row>
    <row r="359" spans="1:24">
      <c r="A359" s="54"/>
      <c r="B359" s="68"/>
      <c r="C359" s="69"/>
      <c r="D359" s="70"/>
      <c r="E359" s="69"/>
      <c r="F359" s="69"/>
      <c r="G359" s="69"/>
      <c r="H359" s="69"/>
      <c r="I359" s="71"/>
      <c r="J359" s="72"/>
      <c r="K359" s="57" t="s">
        <v>36</v>
      </c>
      <c r="L359" s="53">
        <f>SUM(M359:X359)</f>
        <v>0</v>
      </c>
      <c r="M359" s="53">
        <f t="shared" si="51"/>
        <v>0</v>
      </c>
      <c r="N359" s="53">
        <f t="shared" si="51"/>
        <v>0</v>
      </c>
      <c r="O359" s="53">
        <f t="shared" si="51"/>
        <v>0</v>
      </c>
      <c r="P359" s="53">
        <f t="shared" si="51"/>
        <v>0</v>
      </c>
      <c r="Q359" s="53">
        <f t="shared" si="51"/>
        <v>0</v>
      </c>
      <c r="R359" s="53">
        <f t="shared" si="51"/>
        <v>0</v>
      </c>
      <c r="S359" s="53">
        <f t="shared" si="51"/>
        <v>0</v>
      </c>
      <c r="T359" s="53">
        <f t="shared" si="51"/>
        <v>0</v>
      </c>
      <c r="U359" s="53">
        <f t="shared" si="51"/>
        <v>0</v>
      </c>
      <c r="V359" s="53">
        <f t="shared" si="51"/>
        <v>0</v>
      </c>
      <c r="W359" s="53">
        <f t="shared" si="51"/>
        <v>0</v>
      </c>
      <c r="X359" s="53">
        <f t="shared" si="51"/>
        <v>0</v>
      </c>
    </row>
    <row r="360" spans="1:24">
      <c r="A360" s="54"/>
      <c r="B360" s="46" t="s">
        <v>548</v>
      </c>
      <c r="C360" s="46" t="s">
        <v>35</v>
      </c>
      <c r="D360" s="58" t="s">
        <v>549</v>
      </c>
      <c r="E360" s="58" t="s">
        <v>550</v>
      </c>
      <c r="F360" s="46" t="s">
        <v>551</v>
      </c>
      <c r="G360" s="58" t="s">
        <v>552</v>
      </c>
      <c r="H360" s="46" t="s">
        <v>553</v>
      </c>
      <c r="I360" s="74">
        <v>6205</v>
      </c>
      <c r="J360" s="46" t="s">
        <v>48</v>
      </c>
      <c r="K360" s="75" t="s">
        <v>49</v>
      </c>
      <c r="L360" s="76">
        <f t="shared" ref="L360:L452" si="52">SUM(M360:X360)</f>
        <v>7</v>
      </c>
      <c r="M360" s="76"/>
      <c r="N360" s="76">
        <v>2</v>
      </c>
      <c r="O360" s="76"/>
      <c r="P360" s="76"/>
      <c r="Q360" s="76"/>
      <c r="R360" s="76"/>
      <c r="S360" s="76">
        <v>4</v>
      </c>
      <c r="T360" s="76">
        <v>1</v>
      </c>
      <c r="U360" s="76"/>
      <c r="V360" s="76"/>
      <c r="W360" s="76"/>
      <c r="X360" s="76"/>
    </row>
    <row r="361" spans="1:24">
      <c r="A361" s="54"/>
      <c r="B361" s="54"/>
      <c r="C361" s="54"/>
      <c r="D361" s="77"/>
      <c r="E361" s="77"/>
      <c r="F361" s="54"/>
      <c r="G361" s="77"/>
      <c r="H361" s="54"/>
      <c r="I361" s="79"/>
      <c r="J361" s="54"/>
      <c r="K361" s="75" t="s">
        <v>50</v>
      </c>
      <c r="L361" s="76">
        <f t="shared" si="52"/>
        <v>2</v>
      </c>
      <c r="M361" s="76"/>
      <c r="N361" s="76"/>
      <c r="O361" s="76">
        <v>2</v>
      </c>
      <c r="P361" s="76"/>
      <c r="Q361" s="76"/>
      <c r="R361" s="76"/>
      <c r="S361" s="76"/>
      <c r="T361" s="76"/>
      <c r="U361" s="76"/>
      <c r="V361" s="76"/>
      <c r="W361" s="76"/>
      <c r="X361" s="76"/>
    </row>
    <row r="362" spans="1:24">
      <c r="A362" s="54"/>
      <c r="B362" s="54"/>
      <c r="C362" s="80"/>
      <c r="D362" s="81"/>
      <c r="E362" s="81"/>
      <c r="F362" s="80"/>
      <c r="G362" s="81"/>
      <c r="H362" s="80"/>
      <c r="I362" s="83"/>
      <c r="J362" s="80"/>
      <c r="K362" s="84" t="s">
        <v>51</v>
      </c>
      <c r="L362" s="76">
        <f t="shared" si="52"/>
        <v>0</v>
      </c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</row>
    <row r="363" spans="1:24">
      <c r="A363" s="54"/>
      <c r="B363" s="54"/>
      <c r="C363" s="46" t="s">
        <v>35</v>
      </c>
      <c r="D363" s="58" t="s">
        <v>554</v>
      </c>
      <c r="E363" s="58" t="s">
        <v>555</v>
      </c>
      <c r="F363" s="46" t="s">
        <v>556</v>
      </c>
      <c r="G363" s="58" t="s">
        <v>557</v>
      </c>
      <c r="H363" s="46" t="s">
        <v>558</v>
      </c>
      <c r="I363" s="74">
        <v>9059</v>
      </c>
      <c r="J363" s="46" t="s">
        <v>48</v>
      </c>
      <c r="K363" s="75" t="s">
        <v>49</v>
      </c>
      <c r="L363" s="76">
        <f t="shared" si="52"/>
        <v>9</v>
      </c>
      <c r="M363" s="76"/>
      <c r="N363" s="76">
        <v>3</v>
      </c>
      <c r="O363" s="76"/>
      <c r="P363" s="76"/>
      <c r="Q363" s="76"/>
      <c r="R363" s="76"/>
      <c r="S363" s="76">
        <v>4</v>
      </c>
      <c r="T363" s="76">
        <v>2</v>
      </c>
      <c r="U363" s="76"/>
      <c r="V363" s="76"/>
      <c r="W363" s="76"/>
      <c r="X363" s="76"/>
    </row>
    <row r="364" spans="1:24">
      <c r="A364" s="54"/>
      <c r="B364" s="54"/>
      <c r="C364" s="54"/>
      <c r="D364" s="77"/>
      <c r="E364" s="77"/>
      <c r="F364" s="54"/>
      <c r="G364" s="77"/>
      <c r="H364" s="54"/>
      <c r="I364" s="79"/>
      <c r="J364" s="54"/>
      <c r="K364" s="75" t="s">
        <v>50</v>
      </c>
      <c r="L364" s="76">
        <f t="shared" si="52"/>
        <v>4</v>
      </c>
      <c r="M364" s="76"/>
      <c r="N364" s="76"/>
      <c r="O364" s="76">
        <v>4</v>
      </c>
      <c r="P364" s="76"/>
      <c r="Q364" s="76"/>
      <c r="R364" s="76"/>
      <c r="S364" s="76"/>
      <c r="T364" s="76"/>
      <c r="U364" s="76"/>
      <c r="V364" s="76"/>
      <c r="W364" s="76"/>
      <c r="X364" s="76"/>
    </row>
    <row r="365" spans="1:24">
      <c r="A365" s="54"/>
      <c r="B365" s="54"/>
      <c r="C365" s="80"/>
      <c r="D365" s="81"/>
      <c r="E365" s="81"/>
      <c r="F365" s="80"/>
      <c r="G365" s="81"/>
      <c r="H365" s="80"/>
      <c r="I365" s="83"/>
      <c r="J365" s="80"/>
      <c r="K365" s="84" t="s">
        <v>51</v>
      </c>
      <c r="L365" s="76">
        <f t="shared" si="52"/>
        <v>0</v>
      </c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</row>
    <row r="366" spans="1:24">
      <c r="A366" s="54"/>
      <c r="B366" s="54"/>
      <c r="C366" s="46" t="s">
        <v>35</v>
      </c>
      <c r="D366" s="58" t="s">
        <v>559</v>
      </c>
      <c r="E366" s="58" t="s">
        <v>560</v>
      </c>
      <c r="F366" s="46" t="s">
        <v>561</v>
      </c>
      <c r="G366" s="58" t="s">
        <v>562</v>
      </c>
      <c r="H366" s="46" t="s">
        <v>563</v>
      </c>
      <c r="I366" s="74">
        <v>5430</v>
      </c>
      <c r="J366" s="46" t="s">
        <v>48</v>
      </c>
      <c r="K366" s="75" t="s">
        <v>49</v>
      </c>
      <c r="L366" s="76">
        <f>SUM(M366:X366)</f>
        <v>7</v>
      </c>
      <c r="M366" s="76"/>
      <c r="N366" s="76">
        <v>2</v>
      </c>
      <c r="O366" s="76"/>
      <c r="P366" s="76"/>
      <c r="Q366" s="76"/>
      <c r="R366" s="76"/>
      <c r="S366" s="76">
        <v>4</v>
      </c>
      <c r="T366" s="76">
        <v>1</v>
      </c>
      <c r="U366" s="76"/>
      <c r="V366" s="76"/>
      <c r="W366" s="76"/>
      <c r="X366" s="76"/>
    </row>
    <row r="367" spans="1:24">
      <c r="A367" s="54"/>
      <c r="B367" s="54"/>
      <c r="C367" s="54"/>
      <c r="D367" s="77"/>
      <c r="E367" s="77"/>
      <c r="F367" s="54"/>
      <c r="G367" s="77"/>
      <c r="H367" s="54"/>
      <c r="I367" s="79"/>
      <c r="J367" s="54"/>
      <c r="K367" s="75" t="s">
        <v>50</v>
      </c>
      <c r="L367" s="76">
        <f t="shared" si="52"/>
        <v>2</v>
      </c>
      <c r="M367" s="76"/>
      <c r="N367" s="76"/>
      <c r="O367" s="76">
        <v>2</v>
      </c>
      <c r="P367" s="76"/>
      <c r="Q367" s="76"/>
      <c r="R367" s="76"/>
      <c r="S367" s="76"/>
      <c r="T367" s="76"/>
      <c r="U367" s="76"/>
      <c r="V367" s="76"/>
      <c r="W367" s="76"/>
      <c r="X367" s="76"/>
    </row>
    <row r="368" spans="1:24">
      <c r="A368" s="54"/>
      <c r="B368" s="54"/>
      <c r="C368" s="80"/>
      <c r="D368" s="81"/>
      <c r="E368" s="81"/>
      <c r="F368" s="80"/>
      <c r="G368" s="81"/>
      <c r="H368" s="80"/>
      <c r="I368" s="83"/>
      <c r="J368" s="80"/>
      <c r="K368" s="84" t="s">
        <v>51</v>
      </c>
      <c r="L368" s="76">
        <f t="shared" si="52"/>
        <v>0</v>
      </c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</row>
    <row r="369" spans="1:24">
      <c r="A369" s="54"/>
      <c r="B369" s="54"/>
      <c r="C369" s="46" t="s">
        <v>35</v>
      </c>
      <c r="D369" s="58" t="s">
        <v>564</v>
      </c>
      <c r="E369" s="58" t="s">
        <v>565</v>
      </c>
      <c r="F369" s="46" t="s">
        <v>566</v>
      </c>
      <c r="G369" s="58" t="s">
        <v>567</v>
      </c>
      <c r="H369" s="46" t="s">
        <v>568</v>
      </c>
      <c r="I369" s="74">
        <v>5708</v>
      </c>
      <c r="J369" s="46" t="s">
        <v>48</v>
      </c>
      <c r="K369" s="75" t="s">
        <v>49</v>
      </c>
      <c r="L369" s="76">
        <f t="shared" si="52"/>
        <v>7</v>
      </c>
      <c r="M369" s="76"/>
      <c r="N369" s="76">
        <v>2</v>
      </c>
      <c r="O369" s="76"/>
      <c r="P369" s="76"/>
      <c r="Q369" s="76"/>
      <c r="R369" s="76"/>
      <c r="S369" s="76">
        <v>4</v>
      </c>
      <c r="T369" s="76">
        <v>1</v>
      </c>
      <c r="U369" s="76"/>
      <c r="V369" s="76"/>
      <c r="W369" s="76"/>
      <c r="X369" s="76"/>
    </row>
    <row r="370" spans="1:24">
      <c r="A370" s="54"/>
      <c r="B370" s="54"/>
      <c r="C370" s="54"/>
      <c r="D370" s="77"/>
      <c r="E370" s="77"/>
      <c r="F370" s="54"/>
      <c r="G370" s="77"/>
      <c r="H370" s="54"/>
      <c r="I370" s="79"/>
      <c r="J370" s="54"/>
      <c r="K370" s="75" t="s">
        <v>50</v>
      </c>
      <c r="L370" s="76">
        <f t="shared" si="52"/>
        <v>2</v>
      </c>
      <c r="M370" s="76"/>
      <c r="N370" s="76"/>
      <c r="O370" s="76">
        <v>2</v>
      </c>
      <c r="P370" s="76"/>
      <c r="Q370" s="76"/>
      <c r="R370" s="76"/>
      <c r="S370" s="76"/>
      <c r="T370" s="76"/>
      <c r="U370" s="76"/>
      <c r="V370" s="76"/>
      <c r="W370" s="76"/>
      <c r="X370" s="76"/>
    </row>
    <row r="371" spans="1:24">
      <c r="A371" s="54"/>
      <c r="B371" s="54"/>
      <c r="C371" s="80"/>
      <c r="D371" s="81"/>
      <c r="E371" s="81"/>
      <c r="F371" s="80"/>
      <c r="G371" s="81"/>
      <c r="H371" s="80"/>
      <c r="I371" s="83"/>
      <c r="J371" s="80"/>
      <c r="K371" s="84" t="s">
        <v>51</v>
      </c>
      <c r="L371" s="76">
        <f t="shared" si="52"/>
        <v>0</v>
      </c>
      <c r="M371" s="120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</row>
    <row r="372" spans="1:24">
      <c r="A372" s="54"/>
      <c r="B372" s="54"/>
      <c r="C372" s="46" t="s">
        <v>35</v>
      </c>
      <c r="D372" s="58" t="s">
        <v>569</v>
      </c>
      <c r="E372" s="58" t="s">
        <v>570</v>
      </c>
      <c r="F372" s="46" t="s">
        <v>571</v>
      </c>
      <c r="G372" s="58" t="s">
        <v>572</v>
      </c>
      <c r="H372" s="46" t="s">
        <v>573</v>
      </c>
      <c r="I372" s="74">
        <v>6337</v>
      </c>
      <c r="J372" s="46" t="s">
        <v>48</v>
      </c>
      <c r="K372" s="75" t="s">
        <v>49</v>
      </c>
      <c r="L372" s="76">
        <f t="shared" si="52"/>
        <v>8</v>
      </c>
      <c r="M372" s="76"/>
      <c r="N372" s="76">
        <v>2</v>
      </c>
      <c r="O372" s="76"/>
      <c r="P372" s="76"/>
      <c r="Q372" s="76"/>
      <c r="R372" s="76"/>
      <c r="S372" s="76">
        <v>5</v>
      </c>
      <c r="T372" s="76">
        <v>1</v>
      </c>
      <c r="U372" s="76"/>
      <c r="V372" s="76"/>
      <c r="W372" s="76"/>
      <c r="X372" s="76"/>
    </row>
    <row r="373" spans="1:24">
      <c r="A373" s="54"/>
      <c r="B373" s="54"/>
      <c r="C373" s="54"/>
      <c r="D373" s="77"/>
      <c r="E373" s="77"/>
      <c r="F373" s="54"/>
      <c r="G373" s="77"/>
      <c r="H373" s="54"/>
      <c r="I373" s="79"/>
      <c r="J373" s="54"/>
      <c r="K373" s="75" t="s">
        <v>50</v>
      </c>
      <c r="L373" s="76">
        <f t="shared" si="52"/>
        <v>2</v>
      </c>
      <c r="M373" s="76"/>
      <c r="N373" s="76"/>
      <c r="O373" s="76">
        <v>2</v>
      </c>
      <c r="P373" s="76"/>
      <c r="Q373" s="76"/>
      <c r="R373" s="76"/>
      <c r="S373" s="76"/>
      <c r="T373" s="76"/>
      <c r="U373" s="76"/>
      <c r="V373" s="76"/>
      <c r="W373" s="76"/>
      <c r="X373" s="76"/>
    </row>
    <row r="374" spans="1:24">
      <c r="A374" s="54"/>
      <c r="B374" s="80"/>
      <c r="C374" s="80"/>
      <c r="D374" s="81"/>
      <c r="E374" s="81"/>
      <c r="F374" s="80"/>
      <c r="G374" s="81"/>
      <c r="H374" s="80"/>
      <c r="I374" s="83"/>
      <c r="J374" s="80"/>
      <c r="K374" s="84" t="s">
        <v>51</v>
      </c>
      <c r="L374" s="76">
        <f t="shared" si="52"/>
        <v>0</v>
      </c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</row>
    <row r="375" spans="1:24">
      <c r="A375" s="54"/>
      <c r="B375" s="58" t="s">
        <v>574</v>
      </c>
      <c r="C375" s="59"/>
      <c r="D375" s="60">
        <f>COUNTA(D378:D401)</f>
        <v>8</v>
      </c>
      <c r="E375" s="59"/>
      <c r="F375" s="59"/>
      <c r="G375" s="59"/>
      <c r="H375" s="59"/>
      <c r="I375" s="61">
        <f>SUM(I378:I401)</f>
        <v>51644.149999999994</v>
      </c>
      <c r="J375" s="62" t="s">
        <v>39</v>
      </c>
      <c r="K375" s="52" t="s">
        <v>32</v>
      </c>
      <c r="L375" s="53">
        <f>SUM(M375:X375)</f>
        <v>30</v>
      </c>
      <c r="M375" s="53">
        <f>M378+M381+M384+M387+M390+M393+M396+M399</f>
        <v>0</v>
      </c>
      <c r="N375" s="53">
        <f t="shared" ref="N375:X375" si="53">N378+N381+N384+N387+N390+N393+N396+N399</f>
        <v>23</v>
      </c>
      <c r="O375" s="53">
        <f t="shared" si="53"/>
        <v>0</v>
      </c>
      <c r="P375" s="53">
        <f t="shared" si="53"/>
        <v>0</v>
      </c>
      <c r="Q375" s="53">
        <f t="shared" si="53"/>
        <v>0</v>
      </c>
      <c r="R375" s="53">
        <f t="shared" si="53"/>
        <v>0</v>
      </c>
      <c r="S375" s="53">
        <f t="shared" si="53"/>
        <v>0</v>
      </c>
      <c r="T375" s="53">
        <f t="shared" si="53"/>
        <v>7</v>
      </c>
      <c r="U375" s="53">
        <f t="shared" si="53"/>
        <v>0</v>
      </c>
      <c r="V375" s="53">
        <f t="shared" si="53"/>
        <v>0</v>
      </c>
      <c r="W375" s="53">
        <f t="shared" si="53"/>
        <v>0</v>
      </c>
      <c r="X375" s="53">
        <f t="shared" si="53"/>
        <v>0</v>
      </c>
    </row>
    <row r="376" spans="1:24">
      <c r="A376" s="54"/>
      <c r="B376" s="63"/>
      <c r="C376" s="64"/>
      <c r="D376" s="65"/>
      <c r="E376" s="64"/>
      <c r="F376" s="64"/>
      <c r="G376" s="64"/>
      <c r="H376" s="64"/>
      <c r="I376" s="66"/>
      <c r="J376" s="67"/>
      <c r="K376" s="52" t="s">
        <v>34</v>
      </c>
      <c r="L376" s="53">
        <f>SUM(M376:X376)</f>
        <v>18</v>
      </c>
      <c r="M376" s="53">
        <f t="shared" ref="M376:X377" si="54">M379+M382+M385+M388+M391+M394+M397+M400</f>
        <v>7</v>
      </c>
      <c r="N376" s="53">
        <f t="shared" si="54"/>
        <v>11</v>
      </c>
      <c r="O376" s="53">
        <f t="shared" si="54"/>
        <v>0</v>
      </c>
      <c r="P376" s="53">
        <f t="shared" si="54"/>
        <v>0</v>
      </c>
      <c r="Q376" s="53">
        <f t="shared" si="54"/>
        <v>0</v>
      </c>
      <c r="R376" s="53">
        <f t="shared" si="54"/>
        <v>0</v>
      </c>
      <c r="S376" s="53">
        <f t="shared" si="54"/>
        <v>0</v>
      </c>
      <c r="T376" s="53">
        <f t="shared" si="54"/>
        <v>0</v>
      </c>
      <c r="U376" s="53">
        <f t="shared" si="54"/>
        <v>0</v>
      </c>
      <c r="V376" s="53">
        <f t="shared" si="54"/>
        <v>0</v>
      </c>
      <c r="W376" s="53">
        <f t="shared" si="54"/>
        <v>0</v>
      </c>
      <c r="X376" s="53">
        <f t="shared" si="54"/>
        <v>0</v>
      </c>
    </row>
    <row r="377" spans="1:24">
      <c r="A377" s="54"/>
      <c r="B377" s="68"/>
      <c r="C377" s="69"/>
      <c r="D377" s="70"/>
      <c r="E377" s="69"/>
      <c r="F377" s="69"/>
      <c r="G377" s="69"/>
      <c r="H377" s="69"/>
      <c r="I377" s="71"/>
      <c r="J377" s="72"/>
      <c r="K377" s="57" t="s">
        <v>36</v>
      </c>
      <c r="L377" s="53">
        <f>SUM(M377:X377)</f>
        <v>20</v>
      </c>
      <c r="M377" s="53">
        <f t="shared" si="54"/>
        <v>0</v>
      </c>
      <c r="N377" s="53">
        <f t="shared" si="54"/>
        <v>1</v>
      </c>
      <c r="O377" s="53">
        <f t="shared" si="54"/>
        <v>4</v>
      </c>
      <c r="P377" s="53">
        <f t="shared" si="54"/>
        <v>0</v>
      </c>
      <c r="Q377" s="53">
        <f t="shared" si="54"/>
        <v>0</v>
      </c>
      <c r="R377" s="53">
        <f t="shared" si="54"/>
        <v>0</v>
      </c>
      <c r="S377" s="53">
        <f t="shared" si="54"/>
        <v>13</v>
      </c>
      <c r="T377" s="53">
        <f t="shared" si="54"/>
        <v>2</v>
      </c>
      <c r="U377" s="53">
        <f t="shared" si="54"/>
        <v>0</v>
      </c>
      <c r="V377" s="53">
        <f t="shared" si="54"/>
        <v>0</v>
      </c>
      <c r="W377" s="53">
        <f t="shared" si="54"/>
        <v>0</v>
      </c>
      <c r="X377" s="53">
        <f t="shared" si="54"/>
        <v>0</v>
      </c>
    </row>
    <row r="378" spans="1:24">
      <c r="A378" s="54"/>
      <c r="B378" s="46" t="s">
        <v>575</v>
      </c>
      <c r="C378" s="46" t="s">
        <v>35</v>
      </c>
      <c r="D378" s="58" t="s">
        <v>576</v>
      </c>
      <c r="E378" s="58" t="s">
        <v>577</v>
      </c>
      <c r="F378" s="58" t="s">
        <v>578</v>
      </c>
      <c r="G378" s="58" t="s">
        <v>579</v>
      </c>
      <c r="H378" s="58" t="s">
        <v>580</v>
      </c>
      <c r="I378" s="88">
        <v>6081</v>
      </c>
      <c r="J378" s="46" t="s">
        <v>48</v>
      </c>
      <c r="K378" s="75" t="s">
        <v>49</v>
      </c>
      <c r="L378" s="76">
        <f t="shared" si="52"/>
        <v>0</v>
      </c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</row>
    <row r="379" spans="1:24">
      <c r="A379" s="54"/>
      <c r="B379" s="54"/>
      <c r="C379" s="54"/>
      <c r="D379" s="77"/>
      <c r="E379" s="77"/>
      <c r="F379" s="77"/>
      <c r="G379" s="77"/>
      <c r="H379" s="77"/>
      <c r="I379" s="89"/>
      <c r="J379" s="54"/>
      <c r="K379" s="75" t="s">
        <v>50</v>
      </c>
      <c r="L379" s="76">
        <f t="shared" si="52"/>
        <v>0</v>
      </c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</row>
    <row r="380" spans="1:24">
      <c r="A380" s="54"/>
      <c r="B380" s="54"/>
      <c r="C380" s="80"/>
      <c r="D380" s="81"/>
      <c r="E380" s="81"/>
      <c r="F380" s="81"/>
      <c r="G380" s="81"/>
      <c r="H380" s="81"/>
      <c r="I380" s="90"/>
      <c r="J380" s="80"/>
      <c r="K380" s="84" t="s">
        <v>51</v>
      </c>
      <c r="L380" s="76">
        <f t="shared" si="52"/>
        <v>20</v>
      </c>
      <c r="M380" s="76"/>
      <c r="N380" s="76">
        <v>1</v>
      </c>
      <c r="O380" s="76">
        <v>4</v>
      </c>
      <c r="P380" s="76"/>
      <c r="Q380" s="76"/>
      <c r="R380" s="76"/>
      <c r="S380" s="76">
        <v>13</v>
      </c>
      <c r="T380" s="76">
        <v>2</v>
      </c>
      <c r="U380" s="76"/>
      <c r="V380" s="76"/>
      <c r="W380" s="76"/>
      <c r="X380" s="76"/>
    </row>
    <row r="381" spans="1:24">
      <c r="A381" s="54"/>
      <c r="B381" s="54"/>
      <c r="C381" s="46" t="s">
        <v>31</v>
      </c>
      <c r="D381" s="58" t="s">
        <v>581</v>
      </c>
      <c r="E381" s="121" t="s">
        <v>582</v>
      </c>
      <c r="F381" s="58" t="s">
        <v>583</v>
      </c>
      <c r="G381" s="58" t="s">
        <v>584</v>
      </c>
      <c r="H381" s="58" t="s">
        <v>585</v>
      </c>
      <c r="I381" s="88">
        <v>11819.74</v>
      </c>
      <c r="J381" s="46" t="s">
        <v>48</v>
      </c>
      <c r="K381" s="75" t="s">
        <v>49</v>
      </c>
      <c r="L381" s="76">
        <f t="shared" si="52"/>
        <v>8</v>
      </c>
      <c r="M381" s="122"/>
      <c r="N381" s="122">
        <v>6</v>
      </c>
      <c r="O381" s="122"/>
      <c r="P381" s="122"/>
      <c r="Q381" s="122"/>
      <c r="R381" s="122"/>
      <c r="S381" s="122"/>
      <c r="T381" s="122">
        <v>2</v>
      </c>
      <c r="U381" s="122"/>
      <c r="V381" s="122"/>
      <c r="W381" s="122"/>
      <c r="X381" s="122"/>
    </row>
    <row r="382" spans="1:24">
      <c r="A382" s="54"/>
      <c r="B382" s="54"/>
      <c r="C382" s="54"/>
      <c r="D382" s="77"/>
      <c r="E382" s="123"/>
      <c r="F382" s="77"/>
      <c r="G382" s="77"/>
      <c r="H382" s="77"/>
      <c r="I382" s="89"/>
      <c r="J382" s="54"/>
      <c r="K382" s="75" t="s">
        <v>50</v>
      </c>
      <c r="L382" s="76">
        <f t="shared" si="52"/>
        <v>4</v>
      </c>
      <c r="M382" s="122">
        <v>1</v>
      </c>
      <c r="N382" s="122">
        <v>3</v>
      </c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</row>
    <row r="383" spans="1:24">
      <c r="A383" s="54"/>
      <c r="B383" s="54"/>
      <c r="C383" s="80"/>
      <c r="D383" s="81"/>
      <c r="E383" s="124"/>
      <c r="F383" s="81"/>
      <c r="G383" s="81"/>
      <c r="H383" s="81"/>
      <c r="I383" s="90"/>
      <c r="J383" s="80"/>
      <c r="K383" s="84" t="s">
        <v>51</v>
      </c>
      <c r="L383" s="76">
        <f t="shared" si="52"/>
        <v>0</v>
      </c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</row>
    <row r="384" spans="1:24">
      <c r="A384" s="54"/>
      <c r="B384" s="54"/>
      <c r="C384" s="46" t="s">
        <v>31</v>
      </c>
      <c r="D384" s="58" t="s">
        <v>586</v>
      </c>
      <c r="E384" s="121" t="s">
        <v>587</v>
      </c>
      <c r="F384" s="58" t="s">
        <v>561</v>
      </c>
      <c r="G384" s="58" t="s">
        <v>588</v>
      </c>
      <c r="H384" s="58" t="s">
        <v>589</v>
      </c>
      <c r="I384" s="88">
        <v>5851.61</v>
      </c>
      <c r="J384" s="46" t="s">
        <v>48</v>
      </c>
      <c r="K384" s="75" t="s">
        <v>49</v>
      </c>
      <c r="L384" s="76">
        <f t="shared" si="52"/>
        <v>5</v>
      </c>
      <c r="M384" s="122"/>
      <c r="N384" s="122">
        <v>4</v>
      </c>
      <c r="O384" s="122"/>
      <c r="P384" s="122"/>
      <c r="Q384" s="122"/>
      <c r="R384" s="122"/>
      <c r="S384" s="122"/>
      <c r="T384" s="122">
        <v>1</v>
      </c>
      <c r="U384" s="122"/>
      <c r="V384" s="122"/>
      <c r="W384" s="122"/>
      <c r="X384" s="122"/>
    </row>
    <row r="385" spans="1:24">
      <c r="A385" s="54"/>
      <c r="B385" s="54"/>
      <c r="C385" s="54"/>
      <c r="D385" s="77"/>
      <c r="E385" s="123"/>
      <c r="F385" s="77"/>
      <c r="G385" s="77"/>
      <c r="H385" s="77"/>
      <c r="I385" s="89"/>
      <c r="J385" s="54"/>
      <c r="K385" s="75" t="s">
        <v>50</v>
      </c>
      <c r="L385" s="76">
        <f t="shared" si="52"/>
        <v>2</v>
      </c>
      <c r="M385" s="122">
        <v>1</v>
      </c>
      <c r="N385" s="122">
        <v>1</v>
      </c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</row>
    <row r="386" spans="1:24">
      <c r="A386" s="54"/>
      <c r="B386" s="54"/>
      <c r="C386" s="80"/>
      <c r="D386" s="81"/>
      <c r="E386" s="124"/>
      <c r="F386" s="81"/>
      <c r="G386" s="81"/>
      <c r="H386" s="81"/>
      <c r="I386" s="90"/>
      <c r="J386" s="80"/>
      <c r="K386" s="84" t="s">
        <v>51</v>
      </c>
      <c r="L386" s="76">
        <f t="shared" si="52"/>
        <v>0</v>
      </c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</row>
    <row r="387" spans="1:24">
      <c r="A387" s="54"/>
      <c r="B387" s="54"/>
      <c r="C387" s="46" t="s">
        <v>31</v>
      </c>
      <c r="D387" s="58" t="s">
        <v>590</v>
      </c>
      <c r="E387" s="121" t="s">
        <v>591</v>
      </c>
      <c r="F387" s="58" t="s">
        <v>592</v>
      </c>
      <c r="G387" s="58" t="s">
        <v>593</v>
      </c>
      <c r="H387" s="58" t="s">
        <v>594</v>
      </c>
      <c r="I387" s="88">
        <v>5667.93</v>
      </c>
      <c r="J387" s="46" t="s">
        <v>48</v>
      </c>
      <c r="K387" s="75" t="s">
        <v>49</v>
      </c>
      <c r="L387" s="76">
        <f t="shared" si="52"/>
        <v>4</v>
      </c>
      <c r="M387" s="122"/>
      <c r="N387" s="122">
        <v>3</v>
      </c>
      <c r="O387" s="122"/>
      <c r="P387" s="122"/>
      <c r="Q387" s="122"/>
      <c r="R387" s="122"/>
      <c r="S387" s="122"/>
      <c r="T387" s="122">
        <v>1</v>
      </c>
      <c r="U387" s="122"/>
      <c r="V387" s="122"/>
      <c r="W387" s="122"/>
      <c r="X387" s="122"/>
    </row>
    <row r="388" spans="1:24">
      <c r="A388" s="54"/>
      <c r="B388" s="54"/>
      <c r="C388" s="54"/>
      <c r="D388" s="77"/>
      <c r="E388" s="123"/>
      <c r="F388" s="77"/>
      <c r="G388" s="77"/>
      <c r="H388" s="77"/>
      <c r="I388" s="89"/>
      <c r="J388" s="54"/>
      <c r="K388" s="75" t="s">
        <v>50</v>
      </c>
      <c r="L388" s="76">
        <f t="shared" si="52"/>
        <v>2</v>
      </c>
      <c r="M388" s="122">
        <v>1</v>
      </c>
      <c r="N388" s="122">
        <v>1</v>
      </c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</row>
    <row r="389" spans="1:24">
      <c r="A389" s="54"/>
      <c r="B389" s="54"/>
      <c r="C389" s="80"/>
      <c r="D389" s="81"/>
      <c r="E389" s="124"/>
      <c r="F389" s="81"/>
      <c r="G389" s="81"/>
      <c r="H389" s="81"/>
      <c r="I389" s="90"/>
      <c r="J389" s="80"/>
      <c r="K389" s="84" t="s">
        <v>51</v>
      </c>
      <c r="L389" s="76">
        <f t="shared" si="52"/>
        <v>0</v>
      </c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</row>
    <row r="390" spans="1:24">
      <c r="A390" s="54"/>
      <c r="B390" s="54"/>
      <c r="C390" s="46" t="s">
        <v>31</v>
      </c>
      <c r="D390" s="58" t="s">
        <v>595</v>
      </c>
      <c r="E390" s="121" t="s">
        <v>596</v>
      </c>
      <c r="F390" s="58" t="s">
        <v>597</v>
      </c>
      <c r="G390" s="58" t="s">
        <v>598</v>
      </c>
      <c r="H390" s="58" t="s">
        <v>599</v>
      </c>
      <c r="I390" s="88">
        <v>6265.17</v>
      </c>
      <c r="J390" s="46" t="s">
        <v>48</v>
      </c>
      <c r="K390" s="75" t="s">
        <v>49</v>
      </c>
      <c r="L390" s="76">
        <f t="shared" si="52"/>
        <v>4</v>
      </c>
      <c r="M390" s="122"/>
      <c r="N390" s="122">
        <v>3</v>
      </c>
      <c r="O390" s="122"/>
      <c r="P390" s="122"/>
      <c r="Q390" s="122"/>
      <c r="R390" s="122"/>
      <c r="S390" s="122"/>
      <c r="T390" s="122">
        <v>1</v>
      </c>
      <c r="U390" s="122"/>
      <c r="V390" s="122"/>
      <c r="W390" s="122"/>
      <c r="X390" s="122"/>
    </row>
    <row r="391" spans="1:24">
      <c r="A391" s="54"/>
      <c r="B391" s="54"/>
      <c r="C391" s="54"/>
      <c r="D391" s="77"/>
      <c r="E391" s="123"/>
      <c r="F391" s="77"/>
      <c r="G391" s="77"/>
      <c r="H391" s="77"/>
      <c r="I391" s="89"/>
      <c r="J391" s="54"/>
      <c r="K391" s="75" t="s">
        <v>50</v>
      </c>
      <c r="L391" s="76">
        <f t="shared" si="52"/>
        <v>3</v>
      </c>
      <c r="M391" s="122">
        <v>1</v>
      </c>
      <c r="N391" s="122">
        <v>2</v>
      </c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</row>
    <row r="392" spans="1:24">
      <c r="A392" s="54"/>
      <c r="B392" s="54"/>
      <c r="C392" s="80"/>
      <c r="D392" s="81"/>
      <c r="E392" s="124"/>
      <c r="F392" s="81"/>
      <c r="G392" s="81"/>
      <c r="H392" s="81"/>
      <c r="I392" s="90"/>
      <c r="J392" s="80"/>
      <c r="K392" s="84" t="s">
        <v>51</v>
      </c>
      <c r="L392" s="76">
        <f t="shared" si="52"/>
        <v>0</v>
      </c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</row>
    <row r="393" spans="1:24">
      <c r="A393" s="54"/>
      <c r="B393" s="54"/>
      <c r="C393" s="46" t="s">
        <v>31</v>
      </c>
      <c r="D393" s="58" t="s">
        <v>600</v>
      </c>
      <c r="E393" s="121" t="s">
        <v>601</v>
      </c>
      <c r="F393" s="58" t="s">
        <v>556</v>
      </c>
      <c r="G393" s="58" t="s">
        <v>602</v>
      </c>
      <c r="H393" s="58" t="s">
        <v>603</v>
      </c>
      <c r="I393" s="88">
        <v>6859.38</v>
      </c>
      <c r="J393" s="46" t="s">
        <v>48</v>
      </c>
      <c r="K393" s="75" t="s">
        <v>49</v>
      </c>
      <c r="L393" s="76">
        <f t="shared" si="52"/>
        <v>3</v>
      </c>
      <c r="M393" s="122"/>
      <c r="N393" s="122">
        <v>3</v>
      </c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</row>
    <row r="394" spans="1:24">
      <c r="A394" s="54"/>
      <c r="B394" s="54"/>
      <c r="C394" s="54"/>
      <c r="D394" s="77"/>
      <c r="E394" s="123"/>
      <c r="F394" s="77"/>
      <c r="G394" s="77"/>
      <c r="H394" s="77"/>
      <c r="I394" s="89"/>
      <c r="J394" s="54"/>
      <c r="K394" s="75" t="s">
        <v>50</v>
      </c>
      <c r="L394" s="76">
        <f t="shared" si="52"/>
        <v>3</v>
      </c>
      <c r="M394" s="122">
        <v>1</v>
      </c>
      <c r="N394" s="122">
        <v>2</v>
      </c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</row>
    <row r="395" spans="1:24">
      <c r="A395" s="54"/>
      <c r="B395" s="54"/>
      <c r="C395" s="80"/>
      <c r="D395" s="81"/>
      <c r="E395" s="124"/>
      <c r="F395" s="81"/>
      <c r="G395" s="81"/>
      <c r="H395" s="81"/>
      <c r="I395" s="90"/>
      <c r="J395" s="80"/>
      <c r="K395" s="84" t="s">
        <v>51</v>
      </c>
      <c r="L395" s="76">
        <f t="shared" si="52"/>
        <v>0</v>
      </c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</row>
    <row r="396" spans="1:24">
      <c r="A396" s="54"/>
      <c r="B396" s="54"/>
      <c r="C396" s="46" t="s">
        <v>31</v>
      </c>
      <c r="D396" s="58" t="s">
        <v>604</v>
      </c>
      <c r="E396" s="121" t="s">
        <v>605</v>
      </c>
      <c r="F396" s="58" t="s">
        <v>606</v>
      </c>
      <c r="G396" s="58" t="s">
        <v>584</v>
      </c>
      <c r="H396" s="58" t="s">
        <v>607</v>
      </c>
      <c r="I396" s="88">
        <v>4790.75</v>
      </c>
      <c r="J396" s="46" t="s">
        <v>48</v>
      </c>
      <c r="K396" s="75" t="s">
        <v>49</v>
      </c>
      <c r="L396" s="76">
        <f t="shared" si="52"/>
        <v>3</v>
      </c>
      <c r="M396" s="122"/>
      <c r="N396" s="76">
        <v>2</v>
      </c>
      <c r="O396" s="76"/>
      <c r="P396" s="76"/>
      <c r="Q396" s="76"/>
      <c r="R396" s="76"/>
      <c r="S396" s="76"/>
      <c r="T396" s="76">
        <v>1</v>
      </c>
      <c r="U396" s="76"/>
      <c r="V396" s="76"/>
      <c r="W396" s="76"/>
      <c r="X396" s="76"/>
    </row>
    <row r="397" spans="1:24">
      <c r="A397" s="54"/>
      <c r="B397" s="54"/>
      <c r="C397" s="54"/>
      <c r="D397" s="77"/>
      <c r="E397" s="123"/>
      <c r="F397" s="77"/>
      <c r="G397" s="77"/>
      <c r="H397" s="77"/>
      <c r="I397" s="89"/>
      <c r="J397" s="54"/>
      <c r="K397" s="75" t="s">
        <v>50</v>
      </c>
      <c r="L397" s="76">
        <f t="shared" si="52"/>
        <v>2</v>
      </c>
      <c r="M397" s="122">
        <v>1</v>
      </c>
      <c r="N397" s="76">
        <v>1</v>
      </c>
      <c r="O397" s="76"/>
      <c r="P397" s="76"/>
      <c r="Q397" s="76"/>
      <c r="R397" s="76"/>
      <c r="S397" s="76"/>
      <c r="T397" s="76"/>
      <c r="U397" s="76"/>
      <c r="V397" s="76"/>
      <c r="W397" s="76"/>
      <c r="X397" s="76"/>
    </row>
    <row r="398" spans="1:24">
      <c r="A398" s="54"/>
      <c r="B398" s="54"/>
      <c r="C398" s="80"/>
      <c r="D398" s="81"/>
      <c r="E398" s="124"/>
      <c r="F398" s="81"/>
      <c r="G398" s="81"/>
      <c r="H398" s="81"/>
      <c r="I398" s="90"/>
      <c r="J398" s="80"/>
      <c r="K398" s="84" t="s">
        <v>51</v>
      </c>
      <c r="L398" s="76">
        <f t="shared" si="52"/>
        <v>0</v>
      </c>
      <c r="M398" s="122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</row>
    <row r="399" spans="1:24">
      <c r="A399" s="54"/>
      <c r="B399" s="54"/>
      <c r="C399" s="46" t="s">
        <v>31</v>
      </c>
      <c r="D399" s="58" t="s">
        <v>608</v>
      </c>
      <c r="E399" s="121" t="s">
        <v>609</v>
      </c>
      <c r="F399" s="58" t="s">
        <v>610</v>
      </c>
      <c r="G399" s="58" t="s">
        <v>611</v>
      </c>
      <c r="H399" s="58" t="s">
        <v>612</v>
      </c>
      <c r="I399" s="88">
        <v>4308.57</v>
      </c>
      <c r="J399" s="46" t="s">
        <v>48</v>
      </c>
      <c r="K399" s="75" t="s">
        <v>49</v>
      </c>
      <c r="L399" s="76">
        <f t="shared" si="52"/>
        <v>3</v>
      </c>
      <c r="M399" s="122"/>
      <c r="N399" s="122">
        <v>2</v>
      </c>
      <c r="O399" s="122"/>
      <c r="P399" s="122"/>
      <c r="Q399" s="122"/>
      <c r="R399" s="122"/>
      <c r="S399" s="122"/>
      <c r="T399" s="122">
        <v>1</v>
      </c>
      <c r="U399" s="122"/>
      <c r="V399" s="122"/>
      <c r="W399" s="122"/>
      <c r="X399" s="122"/>
    </row>
    <row r="400" spans="1:24">
      <c r="A400" s="54"/>
      <c r="B400" s="54"/>
      <c r="C400" s="54"/>
      <c r="D400" s="77"/>
      <c r="E400" s="123"/>
      <c r="F400" s="77"/>
      <c r="G400" s="77"/>
      <c r="H400" s="77"/>
      <c r="I400" s="89"/>
      <c r="J400" s="54"/>
      <c r="K400" s="75" t="s">
        <v>50</v>
      </c>
      <c r="L400" s="76">
        <f t="shared" si="52"/>
        <v>2</v>
      </c>
      <c r="M400" s="122">
        <v>1</v>
      </c>
      <c r="N400" s="122">
        <v>1</v>
      </c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</row>
    <row r="401" spans="1:24">
      <c r="A401" s="54"/>
      <c r="B401" s="80"/>
      <c r="C401" s="80"/>
      <c r="D401" s="81"/>
      <c r="E401" s="124"/>
      <c r="F401" s="81"/>
      <c r="G401" s="81"/>
      <c r="H401" s="81"/>
      <c r="I401" s="90"/>
      <c r="J401" s="80"/>
      <c r="K401" s="84" t="s">
        <v>51</v>
      </c>
      <c r="L401" s="76">
        <f t="shared" si="52"/>
        <v>0</v>
      </c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</row>
    <row r="402" spans="1:24">
      <c r="A402" s="54"/>
      <c r="B402" s="58" t="s">
        <v>613</v>
      </c>
      <c r="C402" s="59"/>
      <c r="D402" s="60">
        <f>COUNTA(D405:D419)</f>
        <v>5</v>
      </c>
      <c r="E402" s="59"/>
      <c r="F402" s="59"/>
      <c r="G402" s="59"/>
      <c r="H402" s="59"/>
      <c r="I402" s="61">
        <f>SUM(I405:I419)</f>
        <v>61200</v>
      </c>
      <c r="J402" s="62" t="s">
        <v>39</v>
      </c>
      <c r="K402" s="52" t="s">
        <v>32</v>
      </c>
      <c r="L402" s="53">
        <f>SUM(M402:X402)</f>
        <v>62</v>
      </c>
      <c r="M402" s="53">
        <f>M405+M408+M411+M414+M417</f>
        <v>0</v>
      </c>
      <c r="N402" s="53">
        <f t="shared" ref="N402:X402" si="55">N405+N408+N411+N414+N417</f>
        <v>16</v>
      </c>
      <c r="O402" s="53">
        <f t="shared" si="55"/>
        <v>6</v>
      </c>
      <c r="P402" s="53">
        <f t="shared" si="55"/>
        <v>0</v>
      </c>
      <c r="Q402" s="53">
        <f t="shared" si="55"/>
        <v>0</v>
      </c>
      <c r="R402" s="53">
        <f t="shared" si="55"/>
        <v>0</v>
      </c>
      <c r="S402" s="53">
        <f t="shared" si="55"/>
        <v>19</v>
      </c>
      <c r="T402" s="53">
        <f t="shared" si="55"/>
        <v>14</v>
      </c>
      <c r="U402" s="53">
        <f t="shared" si="55"/>
        <v>0</v>
      </c>
      <c r="V402" s="53">
        <f t="shared" si="55"/>
        <v>0</v>
      </c>
      <c r="W402" s="53">
        <f t="shared" si="55"/>
        <v>1</v>
      </c>
      <c r="X402" s="53">
        <f t="shared" si="55"/>
        <v>6</v>
      </c>
    </row>
    <row r="403" spans="1:24">
      <c r="A403" s="54"/>
      <c r="B403" s="63"/>
      <c r="C403" s="64"/>
      <c r="D403" s="65"/>
      <c r="E403" s="64"/>
      <c r="F403" s="64"/>
      <c r="G403" s="64"/>
      <c r="H403" s="64"/>
      <c r="I403" s="66"/>
      <c r="J403" s="67"/>
      <c r="K403" s="52" t="s">
        <v>34</v>
      </c>
      <c r="L403" s="53">
        <f>SUM(M403:X403)</f>
        <v>32</v>
      </c>
      <c r="M403" s="53">
        <f t="shared" ref="M403:X404" si="56">M406+M409+M412+M415+M418</f>
        <v>0</v>
      </c>
      <c r="N403" s="53">
        <f t="shared" si="56"/>
        <v>20</v>
      </c>
      <c r="O403" s="53">
        <f t="shared" si="56"/>
        <v>11</v>
      </c>
      <c r="P403" s="53">
        <f t="shared" si="56"/>
        <v>0</v>
      </c>
      <c r="Q403" s="53">
        <f t="shared" si="56"/>
        <v>0</v>
      </c>
      <c r="R403" s="53">
        <f t="shared" si="56"/>
        <v>1</v>
      </c>
      <c r="S403" s="53">
        <f t="shared" si="56"/>
        <v>0</v>
      </c>
      <c r="T403" s="53">
        <f t="shared" si="56"/>
        <v>0</v>
      </c>
      <c r="U403" s="53">
        <f t="shared" si="56"/>
        <v>0</v>
      </c>
      <c r="V403" s="53">
        <f t="shared" si="56"/>
        <v>0</v>
      </c>
      <c r="W403" s="53">
        <f t="shared" si="56"/>
        <v>0</v>
      </c>
      <c r="X403" s="53">
        <f t="shared" si="56"/>
        <v>0</v>
      </c>
    </row>
    <row r="404" spans="1:24">
      <c r="A404" s="54"/>
      <c r="B404" s="68"/>
      <c r="C404" s="69"/>
      <c r="D404" s="70"/>
      <c r="E404" s="69"/>
      <c r="F404" s="69"/>
      <c r="G404" s="69"/>
      <c r="H404" s="69"/>
      <c r="I404" s="71"/>
      <c r="J404" s="72"/>
      <c r="K404" s="57" t="s">
        <v>36</v>
      </c>
      <c r="L404" s="53">
        <f>SUM(M404:X404)</f>
        <v>0</v>
      </c>
      <c r="M404" s="53">
        <f t="shared" si="56"/>
        <v>0</v>
      </c>
      <c r="N404" s="53">
        <f t="shared" si="56"/>
        <v>0</v>
      </c>
      <c r="O404" s="53">
        <f t="shared" si="56"/>
        <v>0</v>
      </c>
      <c r="P404" s="53">
        <f t="shared" si="56"/>
        <v>0</v>
      </c>
      <c r="Q404" s="53">
        <f t="shared" si="56"/>
        <v>0</v>
      </c>
      <c r="R404" s="53">
        <f t="shared" si="56"/>
        <v>0</v>
      </c>
      <c r="S404" s="53">
        <f t="shared" si="56"/>
        <v>0</v>
      </c>
      <c r="T404" s="53">
        <f t="shared" si="56"/>
        <v>0</v>
      </c>
      <c r="U404" s="53">
        <f t="shared" si="56"/>
        <v>0</v>
      </c>
      <c r="V404" s="53">
        <f t="shared" si="56"/>
        <v>0</v>
      </c>
      <c r="W404" s="53">
        <f t="shared" si="56"/>
        <v>0</v>
      </c>
      <c r="X404" s="53">
        <f t="shared" si="56"/>
        <v>0</v>
      </c>
    </row>
    <row r="405" spans="1:24">
      <c r="A405" s="54"/>
      <c r="B405" s="46" t="s">
        <v>614</v>
      </c>
      <c r="C405" s="58" t="s">
        <v>31</v>
      </c>
      <c r="D405" s="58" t="s">
        <v>615</v>
      </c>
      <c r="E405" s="121" t="s">
        <v>616</v>
      </c>
      <c r="F405" s="58" t="s">
        <v>617</v>
      </c>
      <c r="G405" s="58" t="s">
        <v>618</v>
      </c>
      <c r="H405" s="58" t="s">
        <v>619</v>
      </c>
      <c r="I405" s="88">
        <v>16463</v>
      </c>
      <c r="J405" s="46" t="s">
        <v>48</v>
      </c>
      <c r="K405" s="75" t="s">
        <v>49</v>
      </c>
      <c r="L405" s="76">
        <f t="shared" si="52"/>
        <v>16</v>
      </c>
      <c r="M405" s="76"/>
      <c r="N405" s="125">
        <v>4</v>
      </c>
      <c r="O405" s="125"/>
      <c r="P405" s="125"/>
      <c r="Q405" s="125"/>
      <c r="R405" s="125"/>
      <c r="S405" s="125">
        <v>8</v>
      </c>
      <c r="T405" s="125">
        <v>3</v>
      </c>
      <c r="U405" s="125"/>
      <c r="V405" s="125"/>
      <c r="W405" s="125"/>
      <c r="X405" s="125">
        <v>1</v>
      </c>
    </row>
    <row r="406" spans="1:24">
      <c r="A406" s="54"/>
      <c r="B406" s="54"/>
      <c r="C406" s="77"/>
      <c r="D406" s="77"/>
      <c r="E406" s="77"/>
      <c r="F406" s="77"/>
      <c r="G406" s="77"/>
      <c r="H406" s="77"/>
      <c r="I406" s="89"/>
      <c r="J406" s="54"/>
      <c r="K406" s="75" t="s">
        <v>50</v>
      </c>
      <c r="L406" s="76">
        <f t="shared" si="52"/>
        <v>9</v>
      </c>
      <c r="M406" s="76"/>
      <c r="N406" s="125">
        <v>9</v>
      </c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</row>
    <row r="407" spans="1:24">
      <c r="A407" s="54"/>
      <c r="B407" s="54"/>
      <c r="C407" s="81"/>
      <c r="D407" s="81"/>
      <c r="E407" s="81"/>
      <c r="F407" s="81"/>
      <c r="G407" s="81"/>
      <c r="H407" s="81"/>
      <c r="I407" s="90"/>
      <c r="J407" s="80"/>
      <c r="K407" s="84" t="s">
        <v>51</v>
      </c>
      <c r="L407" s="76">
        <f t="shared" si="52"/>
        <v>0</v>
      </c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</row>
    <row r="408" spans="1:24">
      <c r="A408" s="54"/>
      <c r="B408" s="54"/>
      <c r="C408" s="58" t="s">
        <v>31</v>
      </c>
      <c r="D408" s="58" t="s">
        <v>620</v>
      </c>
      <c r="E408" s="126" t="s">
        <v>621</v>
      </c>
      <c r="F408" s="58" t="s">
        <v>622</v>
      </c>
      <c r="G408" s="58" t="s">
        <v>623</v>
      </c>
      <c r="H408" s="58" t="s">
        <v>624</v>
      </c>
      <c r="I408" s="88">
        <v>16157</v>
      </c>
      <c r="J408" s="46" t="s">
        <v>48</v>
      </c>
      <c r="K408" s="75" t="s">
        <v>49</v>
      </c>
      <c r="L408" s="76">
        <f t="shared" si="52"/>
        <v>14</v>
      </c>
      <c r="M408" s="76"/>
      <c r="N408" s="125">
        <v>2</v>
      </c>
      <c r="O408" s="125">
        <v>4</v>
      </c>
      <c r="P408" s="125"/>
      <c r="Q408" s="125"/>
      <c r="R408" s="125"/>
      <c r="S408" s="125">
        <v>4</v>
      </c>
      <c r="T408" s="125">
        <v>3</v>
      </c>
      <c r="U408" s="125"/>
      <c r="V408" s="125"/>
      <c r="W408" s="125">
        <v>1</v>
      </c>
      <c r="X408" s="125"/>
    </row>
    <row r="409" spans="1:24">
      <c r="A409" s="54"/>
      <c r="B409" s="54"/>
      <c r="C409" s="77"/>
      <c r="D409" s="77"/>
      <c r="E409" s="77"/>
      <c r="F409" s="77"/>
      <c r="G409" s="77"/>
      <c r="H409" s="77"/>
      <c r="I409" s="89"/>
      <c r="J409" s="54"/>
      <c r="K409" s="75" t="s">
        <v>50</v>
      </c>
      <c r="L409" s="76">
        <f t="shared" si="52"/>
        <v>7</v>
      </c>
      <c r="M409" s="76"/>
      <c r="N409" s="125">
        <v>1</v>
      </c>
      <c r="O409" s="125">
        <v>6</v>
      </c>
      <c r="P409" s="125"/>
      <c r="Q409" s="125"/>
      <c r="R409" s="125"/>
      <c r="S409" s="125"/>
      <c r="T409" s="125"/>
      <c r="U409" s="125"/>
      <c r="V409" s="125"/>
      <c r="W409" s="125"/>
      <c r="X409" s="125"/>
    </row>
    <row r="410" spans="1:24">
      <c r="A410" s="54"/>
      <c r="B410" s="54"/>
      <c r="C410" s="81"/>
      <c r="D410" s="81"/>
      <c r="E410" s="81"/>
      <c r="F410" s="81"/>
      <c r="G410" s="81"/>
      <c r="H410" s="81"/>
      <c r="I410" s="90"/>
      <c r="J410" s="80"/>
      <c r="K410" s="84" t="s">
        <v>51</v>
      </c>
      <c r="L410" s="76">
        <f t="shared" si="52"/>
        <v>0</v>
      </c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</row>
    <row r="411" spans="1:24">
      <c r="A411" s="54"/>
      <c r="B411" s="54"/>
      <c r="C411" s="58" t="s">
        <v>31</v>
      </c>
      <c r="D411" s="58" t="s">
        <v>625</v>
      </c>
      <c r="E411" s="126" t="s">
        <v>626</v>
      </c>
      <c r="F411" s="58" t="s">
        <v>627</v>
      </c>
      <c r="G411" s="58" t="s">
        <v>628</v>
      </c>
      <c r="H411" s="58" t="s">
        <v>629</v>
      </c>
      <c r="I411" s="88">
        <v>9669</v>
      </c>
      <c r="J411" s="46" t="s">
        <v>48</v>
      </c>
      <c r="K411" s="75" t="s">
        <v>49</v>
      </c>
      <c r="L411" s="76">
        <f t="shared" si="52"/>
        <v>11</v>
      </c>
      <c r="M411" s="76"/>
      <c r="N411" s="76">
        <v>4</v>
      </c>
      <c r="O411" s="76"/>
      <c r="P411" s="76"/>
      <c r="Q411" s="76"/>
      <c r="R411" s="76"/>
      <c r="S411" s="76"/>
      <c r="T411" s="76">
        <v>3</v>
      </c>
      <c r="U411" s="76"/>
      <c r="V411" s="76"/>
      <c r="W411" s="76"/>
      <c r="X411" s="76">
        <v>4</v>
      </c>
    </row>
    <row r="412" spans="1:24">
      <c r="A412" s="54"/>
      <c r="B412" s="54"/>
      <c r="C412" s="77"/>
      <c r="D412" s="77"/>
      <c r="E412" s="77"/>
      <c r="F412" s="77"/>
      <c r="G412" s="77"/>
      <c r="H412" s="77"/>
      <c r="I412" s="89"/>
      <c r="J412" s="54"/>
      <c r="K412" s="75" t="s">
        <v>50</v>
      </c>
      <c r="L412" s="76">
        <f t="shared" si="52"/>
        <v>6</v>
      </c>
      <c r="M412" s="76"/>
      <c r="N412" s="76">
        <v>5</v>
      </c>
      <c r="O412" s="76"/>
      <c r="P412" s="76"/>
      <c r="Q412" s="76"/>
      <c r="R412" s="76">
        <v>1</v>
      </c>
      <c r="S412" s="76"/>
      <c r="T412" s="76"/>
      <c r="U412" s="76"/>
      <c r="V412" s="76"/>
      <c r="W412" s="76"/>
      <c r="X412" s="76"/>
    </row>
    <row r="413" spans="1:24">
      <c r="A413" s="54"/>
      <c r="B413" s="54"/>
      <c r="C413" s="81"/>
      <c r="D413" s="81"/>
      <c r="E413" s="81"/>
      <c r="F413" s="81"/>
      <c r="G413" s="81"/>
      <c r="H413" s="81"/>
      <c r="I413" s="90"/>
      <c r="J413" s="80"/>
      <c r="K413" s="84" t="s">
        <v>51</v>
      </c>
      <c r="L413" s="76">
        <f t="shared" si="52"/>
        <v>0</v>
      </c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</row>
    <row r="414" spans="1:24">
      <c r="A414" s="54"/>
      <c r="B414" s="54"/>
      <c r="C414" s="58" t="s">
        <v>31</v>
      </c>
      <c r="D414" s="58" t="s">
        <v>630</v>
      </c>
      <c r="E414" s="126" t="s">
        <v>631</v>
      </c>
      <c r="F414" s="58" t="s">
        <v>632</v>
      </c>
      <c r="G414" s="58" t="s">
        <v>633</v>
      </c>
      <c r="H414" s="58" t="s">
        <v>634</v>
      </c>
      <c r="I414" s="88">
        <v>10246</v>
      </c>
      <c r="J414" s="46" t="s">
        <v>48</v>
      </c>
      <c r="K414" s="75" t="s">
        <v>49</v>
      </c>
      <c r="L414" s="76">
        <f t="shared" si="52"/>
        <v>11</v>
      </c>
      <c r="M414" s="76"/>
      <c r="N414" s="125">
        <v>2</v>
      </c>
      <c r="O414" s="125">
        <v>2</v>
      </c>
      <c r="P414" s="125"/>
      <c r="Q414" s="125"/>
      <c r="R414" s="125"/>
      <c r="S414" s="125">
        <v>4</v>
      </c>
      <c r="T414" s="125">
        <v>2</v>
      </c>
      <c r="U414" s="125"/>
      <c r="V414" s="125"/>
      <c r="W414" s="125"/>
      <c r="X414" s="125">
        <v>1</v>
      </c>
    </row>
    <row r="415" spans="1:24">
      <c r="A415" s="54"/>
      <c r="B415" s="54"/>
      <c r="C415" s="77"/>
      <c r="D415" s="77"/>
      <c r="E415" s="77"/>
      <c r="F415" s="77"/>
      <c r="G415" s="77"/>
      <c r="H415" s="77"/>
      <c r="I415" s="89"/>
      <c r="J415" s="54"/>
      <c r="K415" s="75" t="s">
        <v>50</v>
      </c>
      <c r="L415" s="76">
        <f t="shared" si="52"/>
        <v>5</v>
      </c>
      <c r="M415" s="76"/>
      <c r="N415" s="125"/>
      <c r="O415" s="125">
        <v>5</v>
      </c>
      <c r="P415" s="125"/>
      <c r="Q415" s="125"/>
      <c r="R415" s="125"/>
      <c r="S415" s="125"/>
      <c r="T415" s="125"/>
      <c r="U415" s="125"/>
      <c r="V415" s="125"/>
      <c r="W415" s="125"/>
      <c r="X415" s="125"/>
    </row>
    <row r="416" spans="1:24">
      <c r="A416" s="54"/>
      <c r="B416" s="54"/>
      <c r="C416" s="81"/>
      <c r="D416" s="81"/>
      <c r="E416" s="81"/>
      <c r="F416" s="81"/>
      <c r="G416" s="81"/>
      <c r="H416" s="81"/>
      <c r="I416" s="90"/>
      <c r="J416" s="80"/>
      <c r="K416" s="84" t="s">
        <v>51</v>
      </c>
      <c r="L416" s="76">
        <f t="shared" si="52"/>
        <v>0</v>
      </c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</row>
    <row r="417" spans="1:24">
      <c r="A417" s="54"/>
      <c r="B417" s="54"/>
      <c r="C417" s="58" t="s">
        <v>31</v>
      </c>
      <c r="D417" s="58" t="s">
        <v>635</v>
      </c>
      <c r="E417" s="126" t="s">
        <v>636</v>
      </c>
      <c r="F417" s="58" t="s">
        <v>637</v>
      </c>
      <c r="G417" s="58" t="s">
        <v>638</v>
      </c>
      <c r="H417" s="58" t="s">
        <v>639</v>
      </c>
      <c r="I417" s="88">
        <v>8665</v>
      </c>
      <c r="J417" s="46" t="s">
        <v>48</v>
      </c>
      <c r="K417" s="75" t="s">
        <v>49</v>
      </c>
      <c r="L417" s="76">
        <f t="shared" si="52"/>
        <v>10</v>
      </c>
      <c r="M417" s="125"/>
      <c r="N417" s="125">
        <v>4</v>
      </c>
      <c r="O417" s="125"/>
      <c r="P417" s="125"/>
      <c r="Q417" s="125"/>
      <c r="R417" s="125"/>
      <c r="S417" s="125">
        <v>3</v>
      </c>
      <c r="T417" s="125">
        <v>3</v>
      </c>
      <c r="U417" s="125"/>
      <c r="V417" s="125"/>
      <c r="W417" s="125"/>
      <c r="X417" s="125"/>
    </row>
    <row r="418" spans="1:24">
      <c r="A418" s="54"/>
      <c r="B418" s="54"/>
      <c r="C418" s="77"/>
      <c r="D418" s="77"/>
      <c r="E418" s="77"/>
      <c r="F418" s="77"/>
      <c r="G418" s="77"/>
      <c r="H418" s="77"/>
      <c r="I418" s="89"/>
      <c r="J418" s="54"/>
      <c r="K418" s="75" t="s">
        <v>50</v>
      </c>
      <c r="L418" s="76">
        <f t="shared" si="52"/>
        <v>5</v>
      </c>
      <c r="M418" s="125"/>
      <c r="N418" s="125">
        <v>5</v>
      </c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</row>
    <row r="419" spans="1:24">
      <c r="A419" s="54"/>
      <c r="B419" s="80"/>
      <c r="C419" s="81"/>
      <c r="D419" s="81"/>
      <c r="E419" s="81"/>
      <c r="F419" s="81"/>
      <c r="G419" s="81"/>
      <c r="H419" s="81"/>
      <c r="I419" s="90"/>
      <c r="J419" s="80"/>
      <c r="K419" s="84" t="s">
        <v>51</v>
      </c>
      <c r="L419" s="76">
        <f t="shared" si="52"/>
        <v>0</v>
      </c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</row>
    <row r="420" spans="1:24">
      <c r="A420" s="54"/>
      <c r="B420" s="58" t="s">
        <v>640</v>
      </c>
      <c r="C420" s="59"/>
      <c r="D420" s="60">
        <f>COUNTA(D423:D452)</f>
        <v>10</v>
      </c>
      <c r="E420" s="59"/>
      <c r="F420" s="59"/>
      <c r="G420" s="59"/>
      <c r="H420" s="59"/>
      <c r="I420" s="61">
        <f>SUM(I423:I452)</f>
        <v>140627</v>
      </c>
      <c r="J420" s="62" t="s">
        <v>39</v>
      </c>
      <c r="K420" s="52" t="s">
        <v>32</v>
      </c>
      <c r="L420" s="53">
        <f>SUM(M420:X420)</f>
        <v>93</v>
      </c>
      <c r="M420" s="53">
        <f>M423+M426+M429+M432+M435+M438+M441+M444+M447+M450</f>
        <v>1</v>
      </c>
      <c r="N420" s="53">
        <f t="shared" ref="N420:X420" si="57">N423+N426+N429+N432+N435+N438+N441+N444+N447+N450</f>
        <v>41</v>
      </c>
      <c r="O420" s="53">
        <f t="shared" si="57"/>
        <v>0</v>
      </c>
      <c r="P420" s="53">
        <f t="shared" si="57"/>
        <v>2</v>
      </c>
      <c r="Q420" s="53">
        <f t="shared" si="57"/>
        <v>0</v>
      </c>
      <c r="R420" s="53">
        <f t="shared" si="57"/>
        <v>0</v>
      </c>
      <c r="S420" s="53">
        <f t="shared" si="57"/>
        <v>7</v>
      </c>
      <c r="T420" s="53">
        <f t="shared" si="57"/>
        <v>13</v>
      </c>
      <c r="U420" s="53">
        <f t="shared" si="57"/>
        <v>0</v>
      </c>
      <c r="V420" s="53">
        <f t="shared" si="57"/>
        <v>0</v>
      </c>
      <c r="W420" s="53">
        <f t="shared" si="57"/>
        <v>9</v>
      </c>
      <c r="X420" s="53">
        <f t="shared" si="57"/>
        <v>20</v>
      </c>
    </row>
    <row r="421" spans="1:24">
      <c r="A421" s="54"/>
      <c r="B421" s="63"/>
      <c r="C421" s="64"/>
      <c r="D421" s="65"/>
      <c r="E421" s="64"/>
      <c r="F421" s="64"/>
      <c r="G421" s="64"/>
      <c r="H421" s="64"/>
      <c r="I421" s="66"/>
      <c r="J421" s="67"/>
      <c r="K421" s="52" t="s">
        <v>34</v>
      </c>
      <c r="L421" s="53">
        <f>SUM(M421:X421)</f>
        <v>37</v>
      </c>
      <c r="M421" s="53">
        <f t="shared" ref="M421:X422" si="58">M424+M427+M430+M433+M436+M439+M442+M445+M448+M451</f>
        <v>1</v>
      </c>
      <c r="N421" s="53">
        <f t="shared" si="58"/>
        <v>21</v>
      </c>
      <c r="O421" s="53">
        <f t="shared" si="58"/>
        <v>0</v>
      </c>
      <c r="P421" s="53">
        <f t="shared" si="58"/>
        <v>0</v>
      </c>
      <c r="Q421" s="53">
        <f t="shared" si="58"/>
        <v>0</v>
      </c>
      <c r="R421" s="53">
        <f t="shared" si="58"/>
        <v>0</v>
      </c>
      <c r="S421" s="53">
        <f t="shared" si="58"/>
        <v>3</v>
      </c>
      <c r="T421" s="53">
        <f t="shared" si="58"/>
        <v>3</v>
      </c>
      <c r="U421" s="53">
        <f t="shared" si="58"/>
        <v>0</v>
      </c>
      <c r="V421" s="53">
        <f t="shared" si="58"/>
        <v>0</v>
      </c>
      <c r="W421" s="53">
        <f t="shared" si="58"/>
        <v>7</v>
      </c>
      <c r="X421" s="53">
        <f t="shared" si="58"/>
        <v>2</v>
      </c>
    </row>
    <row r="422" spans="1:24">
      <c r="A422" s="54"/>
      <c r="B422" s="68"/>
      <c r="C422" s="69"/>
      <c r="D422" s="70"/>
      <c r="E422" s="69"/>
      <c r="F422" s="69"/>
      <c r="G422" s="69"/>
      <c r="H422" s="69"/>
      <c r="I422" s="71"/>
      <c r="J422" s="72"/>
      <c r="K422" s="57" t="s">
        <v>36</v>
      </c>
      <c r="L422" s="53">
        <f>SUM(M422:X422)</f>
        <v>0</v>
      </c>
      <c r="M422" s="53">
        <f t="shared" si="58"/>
        <v>0</v>
      </c>
      <c r="N422" s="53">
        <f t="shared" si="58"/>
        <v>0</v>
      </c>
      <c r="O422" s="53">
        <f t="shared" si="58"/>
        <v>0</v>
      </c>
      <c r="P422" s="53">
        <f t="shared" si="58"/>
        <v>0</v>
      </c>
      <c r="Q422" s="53">
        <f t="shared" si="58"/>
        <v>0</v>
      </c>
      <c r="R422" s="53">
        <f t="shared" si="58"/>
        <v>0</v>
      </c>
      <c r="S422" s="53">
        <f t="shared" si="58"/>
        <v>0</v>
      </c>
      <c r="T422" s="53">
        <f t="shared" si="58"/>
        <v>0</v>
      </c>
      <c r="U422" s="53">
        <f t="shared" si="58"/>
        <v>0</v>
      </c>
      <c r="V422" s="53">
        <f t="shared" si="58"/>
        <v>0</v>
      </c>
      <c r="W422" s="53">
        <f t="shared" si="58"/>
        <v>0</v>
      </c>
      <c r="X422" s="53">
        <f t="shared" si="58"/>
        <v>0</v>
      </c>
    </row>
    <row r="423" spans="1:24">
      <c r="A423" s="54"/>
      <c r="B423" s="46" t="s">
        <v>641</v>
      </c>
      <c r="C423" s="58" t="s">
        <v>91</v>
      </c>
      <c r="D423" s="58" t="s">
        <v>642</v>
      </c>
      <c r="E423" s="58" t="s">
        <v>643</v>
      </c>
      <c r="F423" s="58" t="s">
        <v>644</v>
      </c>
      <c r="G423" s="58" t="s">
        <v>645</v>
      </c>
      <c r="H423" s="58" t="s">
        <v>646</v>
      </c>
      <c r="I423" s="74">
        <v>26527</v>
      </c>
      <c r="J423" s="46" t="s">
        <v>48</v>
      </c>
      <c r="K423" s="75" t="s">
        <v>49</v>
      </c>
      <c r="L423" s="76">
        <f t="shared" si="52"/>
        <v>13</v>
      </c>
      <c r="M423" s="76"/>
      <c r="N423" s="76">
        <v>8</v>
      </c>
      <c r="O423" s="76"/>
      <c r="P423" s="76"/>
      <c r="Q423" s="76"/>
      <c r="R423" s="76"/>
      <c r="S423" s="76"/>
      <c r="T423" s="76">
        <v>2</v>
      </c>
      <c r="U423" s="76"/>
      <c r="V423" s="76"/>
      <c r="W423" s="76">
        <v>1</v>
      </c>
      <c r="X423" s="76">
        <v>2</v>
      </c>
    </row>
    <row r="424" spans="1:24">
      <c r="A424" s="54"/>
      <c r="B424" s="54"/>
      <c r="C424" s="77"/>
      <c r="D424" s="77"/>
      <c r="E424" s="77"/>
      <c r="F424" s="77"/>
      <c r="G424" s="77"/>
      <c r="H424" s="77"/>
      <c r="I424" s="79"/>
      <c r="J424" s="54"/>
      <c r="K424" s="75" t="s">
        <v>50</v>
      </c>
      <c r="L424" s="76">
        <f t="shared" si="52"/>
        <v>4</v>
      </c>
      <c r="M424" s="76"/>
      <c r="N424" s="76">
        <v>3</v>
      </c>
      <c r="O424" s="76"/>
      <c r="P424" s="76"/>
      <c r="Q424" s="76"/>
      <c r="R424" s="76"/>
      <c r="S424" s="76"/>
      <c r="T424" s="76">
        <v>1</v>
      </c>
      <c r="U424" s="76"/>
      <c r="V424" s="76"/>
      <c r="W424" s="76"/>
      <c r="X424" s="76"/>
    </row>
    <row r="425" spans="1:24">
      <c r="A425" s="54"/>
      <c r="B425" s="54"/>
      <c r="C425" s="81"/>
      <c r="D425" s="81"/>
      <c r="E425" s="81"/>
      <c r="F425" s="81"/>
      <c r="G425" s="81"/>
      <c r="H425" s="81"/>
      <c r="I425" s="83"/>
      <c r="J425" s="80"/>
      <c r="K425" s="84" t="s">
        <v>51</v>
      </c>
      <c r="L425" s="76">
        <f t="shared" si="52"/>
        <v>0</v>
      </c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</row>
    <row r="426" spans="1:24">
      <c r="A426" s="54"/>
      <c r="B426" s="54"/>
      <c r="C426" s="58" t="s">
        <v>91</v>
      </c>
      <c r="D426" s="58" t="s">
        <v>647</v>
      </c>
      <c r="E426" s="97" t="s">
        <v>648</v>
      </c>
      <c r="F426" s="58" t="s">
        <v>649</v>
      </c>
      <c r="G426" s="58" t="s">
        <v>650</v>
      </c>
      <c r="H426" s="58" t="s">
        <v>651</v>
      </c>
      <c r="I426" s="74">
        <v>32392</v>
      </c>
      <c r="J426" s="46" t="s">
        <v>48</v>
      </c>
      <c r="K426" s="75" t="s">
        <v>49</v>
      </c>
      <c r="L426" s="76">
        <f t="shared" si="52"/>
        <v>9</v>
      </c>
      <c r="M426" s="76"/>
      <c r="N426" s="76">
        <v>7</v>
      </c>
      <c r="O426" s="76"/>
      <c r="P426" s="76"/>
      <c r="Q426" s="76"/>
      <c r="R426" s="76"/>
      <c r="S426" s="76">
        <v>2</v>
      </c>
      <c r="T426" s="76"/>
      <c r="U426" s="76"/>
      <c r="V426" s="76"/>
      <c r="W426" s="76"/>
      <c r="X426" s="76"/>
    </row>
    <row r="427" spans="1:24">
      <c r="A427" s="54"/>
      <c r="B427" s="54"/>
      <c r="C427" s="77"/>
      <c r="D427" s="77"/>
      <c r="E427" s="77"/>
      <c r="F427" s="77"/>
      <c r="G427" s="77"/>
      <c r="H427" s="77"/>
      <c r="I427" s="79"/>
      <c r="J427" s="54"/>
      <c r="K427" s="75" t="s">
        <v>50</v>
      </c>
      <c r="L427" s="76">
        <f t="shared" si="52"/>
        <v>16</v>
      </c>
      <c r="M427" s="76"/>
      <c r="N427" s="76">
        <v>4</v>
      </c>
      <c r="O427" s="76"/>
      <c r="P427" s="76"/>
      <c r="Q427" s="76"/>
      <c r="R427" s="76"/>
      <c r="S427" s="76">
        <v>3</v>
      </c>
      <c r="T427" s="76"/>
      <c r="U427" s="76"/>
      <c r="V427" s="76"/>
      <c r="W427" s="76">
        <v>7</v>
      </c>
      <c r="X427" s="76">
        <v>2</v>
      </c>
    </row>
    <row r="428" spans="1:24">
      <c r="A428" s="54"/>
      <c r="B428" s="54"/>
      <c r="C428" s="81"/>
      <c r="D428" s="81"/>
      <c r="E428" s="81"/>
      <c r="F428" s="81"/>
      <c r="G428" s="81"/>
      <c r="H428" s="81"/>
      <c r="I428" s="83"/>
      <c r="J428" s="80"/>
      <c r="K428" s="84" t="s">
        <v>51</v>
      </c>
      <c r="L428" s="76">
        <f t="shared" si="52"/>
        <v>0</v>
      </c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</row>
    <row r="429" spans="1:24">
      <c r="A429" s="54"/>
      <c r="B429" s="54"/>
      <c r="C429" s="58" t="s">
        <v>91</v>
      </c>
      <c r="D429" s="58" t="s">
        <v>652</v>
      </c>
      <c r="E429" s="58" t="s">
        <v>653</v>
      </c>
      <c r="F429" s="58" t="s">
        <v>654</v>
      </c>
      <c r="G429" s="58" t="s">
        <v>655</v>
      </c>
      <c r="H429" s="58" t="s">
        <v>656</v>
      </c>
      <c r="I429" s="74">
        <v>31863</v>
      </c>
      <c r="J429" s="46" t="s">
        <v>48</v>
      </c>
      <c r="K429" s="75" t="s">
        <v>49</v>
      </c>
      <c r="L429" s="76">
        <f t="shared" si="52"/>
        <v>15</v>
      </c>
      <c r="M429" s="76"/>
      <c r="N429" s="76">
        <v>7</v>
      </c>
      <c r="O429" s="76"/>
      <c r="P429" s="76"/>
      <c r="Q429" s="76"/>
      <c r="R429" s="76"/>
      <c r="S429" s="76">
        <v>2</v>
      </c>
      <c r="T429" s="76">
        <v>1</v>
      </c>
      <c r="U429" s="76"/>
      <c r="V429" s="76"/>
      <c r="W429" s="76">
        <v>4</v>
      </c>
      <c r="X429" s="76">
        <v>1</v>
      </c>
    </row>
    <row r="430" spans="1:24">
      <c r="A430" s="54"/>
      <c r="B430" s="54"/>
      <c r="C430" s="77"/>
      <c r="D430" s="77"/>
      <c r="E430" s="77"/>
      <c r="F430" s="77"/>
      <c r="G430" s="77"/>
      <c r="H430" s="77"/>
      <c r="I430" s="79"/>
      <c r="J430" s="54"/>
      <c r="K430" s="75" t="s">
        <v>50</v>
      </c>
      <c r="L430" s="76">
        <f t="shared" si="52"/>
        <v>5</v>
      </c>
      <c r="M430" s="76"/>
      <c r="N430" s="76">
        <v>4</v>
      </c>
      <c r="O430" s="76"/>
      <c r="P430" s="76"/>
      <c r="Q430" s="76"/>
      <c r="R430" s="76"/>
      <c r="S430" s="76"/>
      <c r="T430" s="76">
        <v>1</v>
      </c>
      <c r="U430" s="76"/>
      <c r="V430" s="76"/>
      <c r="W430" s="76"/>
      <c r="X430" s="76"/>
    </row>
    <row r="431" spans="1:24">
      <c r="A431" s="54"/>
      <c r="B431" s="54"/>
      <c r="C431" s="81"/>
      <c r="D431" s="81"/>
      <c r="E431" s="81"/>
      <c r="F431" s="81"/>
      <c r="G431" s="81"/>
      <c r="H431" s="81"/>
      <c r="I431" s="83"/>
      <c r="J431" s="80"/>
      <c r="K431" s="84" t="s">
        <v>51</v>
      </c>
      <c r="L431" s="76">
        <f t="shared" si="52"/>
        <v>0</v>
      </c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</row>
    <row r="432" spans="1:24">
      <c r="A432" s="54"/>
      <c r="B432" s="54"/>
      <c r="C432" s="58" t="s">
        <v>91</v>
      </c>
      <c r="D432" s="58" t="s">
        <v>657</v>
      </c>
      <c r="E432" s="58" t="s">
        <v>658</v>
      </c>
      <c r="F432" s="58" t="s">
        <v>659</v>
      </c>
      <c r="G432" s="58" t="s">
        <v>660</v>
      </c>
      <c r="H432" s="58" t="s">
        <v>661</v>
      </c>
      <c r="I432" s="74">
        <v>6067</v>
      </c>
      <c r="J432" s="46" t="s">
        <v>48</v>
      </c>
      <c r="K432" s="75" t="s">
        <v>49</v>
      </c>
      <c r="L432" s="76">
        <f t="shared" si="52"/>
        <v>9</v>
      </c>
      <c r="M432" s="76">
        <v>1</v>
      </c>
      <c r="N432" s="76">
        <v>4</v>
      </c>
      <c r="O432" s="76"/>
      <c r="P432" s="76"/>
      <c r="Q432" s="76"/>
      <c r="R432" s="76"/>
      <c r="S432" s="76"/>
      <c r="T432" s="76">
        <v>1</v>
      </c>
      <c r="U432" s="76"/>
      <c r="V432" s="76"/>
      <c r="W432" s="76">
        <v>1</v>
      </c>
      <c r="X432" s="76">
        <v>2</v>
      </c>
    </row>
    <row r="433" spans="1:24">
      <c r="A433" s="54"/>
      <c r="B433" s="54"/>
      <c r="C433" s="77"/>
      <c r="D433" s="77"/>
      <c r="E433" s="77"/>
      <c r="F433" s="77"/>
      <c r="G433" s="77"/>
      <c r="H433" s="77"/>
      <c r="I433" s="79"/>
      <c r="J433" s="54"/>
      <c r="K433" s="75" t="s">
        <v>50</v>
      </c>
      <c r="L433" s="76">
        <f t="shared" si="52"/>
        <v>2</v>
      </c>
      <c r="M433" s="76"/>
      <c r="N433" s="76">
        <v>2</v>
      </c>
      <c r="O433" s="76"/>
      <c r="P433" s="76"/>
      <c r="Q433" s="76"/>
      <c r="R433" s="76"/>
      <c r="S433" s="76"/>
      <c r="T433" s="76"/>
      <c r="U433" s="76"/>
      <c r="V433" s="76"/>
      <c r="W433" s="76"/>
      <c r="X433" s="76"/>
    </row>
    <row r="434" spans="1:24">
      <c r="A434" s="54"/>
      <c r="B434" s="54"/>
      <c r="C434" s="81"/>
      <c r="D434" s="81"/>
      <c r="E434" s="81"/>
      <c r="F434" s="81"/>
      <c r="G434" s="81"/>
      <c r="H434" s="81"/>
      <c r="I434" s="83"/>
      <c r="J434" s="80"/>
      <c r="K434" s="84" t="s">
        <v>51</v>
      </c>
      <c r="L434" s="76">
        <f t="shared" si="52"/>
        <v>0</v>
      </c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</row>
    <row r="435" spans="1:24">
      <c r="A435" s="54"/>
      <c r="B435" s="54"/>
      <c r="C435" s="58" t="s">
        <v>91</v>
      </c>
      <c r="D435" s="58" t="s">
        <v>662</v>
      </c>
      <c r="E435" s="58" t="s">
        <v>663</v>
      </c>
      <c r="F435" s="58" t="s">
        <v>664</v>
      </c>
      <c r="G435" s="58" t="s">
        <v>665</v>
      </c>
      <c r="H435" s="58" t="s">
        <v>666</v>
      </c>
      <c r="I435" s="74">
        <v>23834</v>
      </c>
      <c r="J435" s="46" t="s">
        <v>48</v>
      </c>
      <c r="K435" s="75" t="s">
        <v>49</v>
      </c>
      <c r="L435" s="76">
        <f t="shared" si="52"/>
        <v>5</v>
      </c>
      <c r="M435" s="76"/>
      <c r="N435" s="76">
        <v>4</v>
      </c>
      <c r="O435" s="76"/>
      <c r="P435" s="76"/>
      <c r="Q435" s="76"/>
      <c r="R435" s="76"/>
      <c r="S435" s="76"/>
      <c r="T435" s="76">
        <v>1</v>
      </c>
      <c r="U435" s="76"/>
      <c r="V435" s="76"/>
      <c r="W435" s="76"/>
      <c r="X435" s="76"/>
    </row>
    <row r="436" spans="1:24">
      <c r="A436" s="54"/>
      <c r="B436" s="54"/>
      <c r="C436" s="77"/>
      <c r="D436" s="77"/>
      <c r="E436" s="77"/>
      <c r="F436" s="77"/>
      <c r="G436" s="77"/>
      <c r="H436" s="77"/>
      <c r="I436" s="79"/>
      <c r="J436" s="54"/>
      <c r="K436" s="75" t="s">
        <v>50</v>
      </c>
      <c r="L436" s="76">
        <f t="shared" si="52"/>
        <v>4</v>
      </c>
      <c r="M436" s="76">
        <v>1</v>
      </c>
      <c r="N436" s="76">
        <v>2</v>
      </c>
      <c r="O436" s="76"/>
      <c r="P436" s="76"/>
      <c r="Q436" s="76"/>
      <c r="R436" s="76"/>
      <c r="S436" s="76"/>
      <c r="T436" s="76">
        <v>1</v>
      </c>
      <c r="U436" s="76"/>
      <c r="V436" s="76"/>
      <c r="W436" s="76"/>
      <c r="X436" s="76"/>
    </row>
    <row r="437" spans="1:24">
      <c r="A437" s="54"/>
      <c r="B437" s="54"/>
      <c r="C437" s="81"/>
      <c r="D437" s="81"/>
      <c r="E437" s="81"/>
      <c r="F437" s="81"/>
      <c r="G437" s="81"/>
      <c r="H437" s="81"/>
      <c r="I437" s="83"/>
      <c r="J437" s="80"/>
      <c r="K437" s="84" t="s">
        <v>51</v>
      </c>
      <c r="L437" s="76">
        <f t="shared" si="52"/>
        <v>0</v>
      </c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</row>
    <row r="438" spans="1:24">
      <c r="A438" s="54"/>
      <c r="B438" s="54"/>
      <c r="C438" s="58" t="s">
        <v>91</v>
      </c>
      <c r="D438" s="58" t="s">
        <v>667</v>
      </c>
      <c r="E438" s="58" t="s">
        <v>668</v>
      </c>
      <c r="F438" s="58" t="s">
        <v>669</v>
      </c>
      <c r="G438" s="58" t="s">
        <v>670</v>
      </c>
      <c r="H438" s="58" t="s">
        <v>671</v>
      </c>
      <c r="I438" s="74">
        <v>5808</v>
      </c>
      <c r="J438" s="46" t="s">
        <v>48</v>
      </c>
      <c r="K438" s="75" t="s">
        <v>49</v>
      </c>
      <c r="L438" s="76">
        <f t="shared" si="52"/>
        <v>9</v>
      </c>
      <c r="M438" s="76"/>
      <c r="N438" s="76">
        <v>2</v>
      </c>
      <c r="O438" s="76"/>
      <c r="P438" s="76"/>
      <c r="Q438" s="76"/>
      <c r="R438" s="76"/>
      <c r="S438" s="76"/>
      <c r="T438" s="76">
        <v>2</v>
      </c>
      <c r="U438" s="76"/>
      <c r="V438" s="76"/>
      <c r="W438" s="76">
        <v>2</v>
      </c>
      <c r="X438" s="76">
        <v>3</v>
      </c>
    </row>
    <row r="439" spans="1:24">
      <c r="A439" s="54"/>
      <c r="B439" s="54"/>
      <c r="C439" s="77"/>
      <c r="D439" s="77"/>
      <c r="E439" s="77"/>
      <c r="F439" s="77"/>
      <c r="G439" s="77"/>
      <c r="H439" s="77"/>
      <c r="I439" s="79"/>
      <c r="J439" s="54"/>
      <c r="K439" s="75" t="s">
        <v>50</v>
      </c>
      <c r="L439" s="76">
        <f t="shared" si="52"/>
        <v>2</v>
      </c>
      <c r="M439" s="76"/>
      <c r="N439" s="76">
        <v>2</v>
      </c>
      <c r="O439" s="76"/>
      <c r="P439" s="76"/>
      <c r="Q439" s="76"/>
      <c r="R439" s="76"/>
      <c r="S439" s="76"/>
      <c r="T439" s="76"/>
      <c r="U439" s="76"/>
      <c r="V439" s="76"/>
      <c r="W439" s="76"/>
      <c r="X439" s="76"/>
    </row>
    <row r="440" spans="1:24">
      <c r="A440" s="54"/>
      <c r="B440" s="54"/>
      <c r="C440" s="81"/>
      <c r="D440" s="81"/>
      <c r="E440" s="81"/>
      <c r="F440" s="81"/>
      <c r="G440" s="81"/>
      <c r="H440" s="81"/>
      <c r="I440" s="83"/>
      <c r="J440" s="80"/>
      <c r="K440" s="84" t="s">
        <v>51</v>
      </c>
      <c r="L440" s="76">
        <f t="shared" si="52"/>
        <v>0</v>
      </c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</row>
    <row r="441" spans="1:24">
      <c r="A441" s="54"/>
      <c r="B441" s="54"/>
      <c r="C441" s="58" t="s">
        <v>91</v>
      </c>
      <c r="D441" s="58" t="s">
        <v>672</v>
      </c>
      <c r="E441" s="58" t="s">
        <v>673</v>
      </c>
      <c r="F441" s="58" t="s">
        <v>674</v>
      </c>
      <c r="G441" s="58" t="s">
        <v>675</v>
      </c>
      <c r="H441" s="58" t="s">
        <v>676</v>
      </c>
      <c r="I441" s="74">
        <v>6200</v>
      </c>
      <c r="J441" s="46" t="s">
        <v>48</v>
      </c>
      <c r="K441" s="75" t="s">
        <v>49</v>
      </c>
      <c r="L441" s="76">
        <f t="shared" si="52"/>
        <v>5</v>
      </c>
      <c r="M441" s="76"/>
      <c r="N441" s="76">
        <v>3</v>
      </c>
      <c r="O441" s="76"/>
      <c r="P441" s="76"/>
      <c r="Q441" s="76"/>
      <c r="R441" s="76"/>
      <c r="S441" s="76">
        <v>1</v>
      </c>
      <c r="T441" s="76">
        <v>1</v>
      </c>
      <c r="U441" s="76"/>
      <c r="V441" s="76"/>
      <c r="W441" s="76"/>
      <c r="X441" s="76"/>
    </row>
    <row r="442" spans="1:24">
      <c r="A442" s="54"/>
      <c r="B442" s="54"/>
      <c r="C442" s="77"/>
      <c r="D442" s="77"/>
      <c r="E442" s="77"/>
      <c r="F442" s="77"/>
      <c r="G442" s="77"/>
      <c r="H442" s="77"/>
      <c r="I442" s="79"/>
      <c r="J442" s="54"/>
      <c r="K442" s="75" t="s">
        <v>50</v>
      </c>
      <c r="L442" s="76">
        <f t="shared" si="52"/>
        <v>2</v>
      </c>
      <c r="M442" s="76"/>
      <c r="N442" s="76">
        <v>2</v>
      </c>
      <c r="O442" s="76"/>
      <c r="P442" s="76"/>
      <c r="Q442" s="76"/>
      <c r="R442" s="76"/>
      <c r="S442" s="76"/>
      <c r="T442" s="76"/>
      <c r="U442" s="76"/>
      <c r="V442" s="76"/>
      <c r="W442" s="76"/>
      <c r="X442" s="76"/>
    </row>
    <row r="443" spans="1:24">
      <c r="A443" s="54"/>
      <c r="B443" s="54"/>
      <c r="C443" s="81"/>
      <c r="D443" s="81"/>
      <c r="E443" s="81"/>
      <c r="F443" s="81"/>
      <c r="G443" s="81"/>
      <c r="H443" s="81"/>
      <c r="I443" s="83"/>
      <c r="J443" s="80"/>
      <c r="K443" s="84" t="s">
        <v>51</v>
      </c>
      <c r="L443" s="76">
        <f t="shared" si="52"/>
        <v>0</v>
      </c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</row>
    <row r="444" spans="1:24">
      <c r="A444" s="54"/>
      <c r="B444" s="54"/>
      <c r="C444" s="58" t="s">
        <v>91</v>
      </c>
      <c r="D444" s="58" t="s">
        <v>677</v>
      </c>
      <c r="E444" s="58" t="s">
        <v>678</v>
      </c>
      <c r="F444" s="58" t="s">
        <v>679</v>
      </c>
      <c r="G444" s="58" t="s">
        <v>680</v>
      </c>
      <c r="H444" s="58" t="s">
        <v>681</v>
      </c>
      <c r="I444" s="74">
        <v>5235</v>
      </c>
      <c r="J444" s="46" t="s">
        <v>48</v>
      </c>
      <c r="K444" s="75" t="s">
        <v>49</v>
      </c>
      <c r="L444" s="76">
        <f t="shared" si="52"/>
        <v>3</v>
      </c>
      <c r="M444" s="76"/>
      <c r="N444" s="76">
        <v>2</v>
      </c>
      <c r="O444" s="76"/>
      <c r="P444" s="76"/>
      <c r="Q444" s="76"/>
      <c r="R444" s="76"/>
      <c r="S444" s="76"/>
      <c r="T444" s="76">
        <v>1</v>
      </c>
      <c r="U444" s="76"/>
      <c r="V444" s="76"/>
      <c r="W444" s="76"/>
      <c r="X444" s="76"/>
    </row>
    <row r="445" spans="1:24">
      <c r="A445" s="54"/>
      <c r="B445" s="54"/>
      <c r="C445" s="77"/>
      <c r="D445" s="77"/>
      <c r="E445" s="77"/>
      <c r="F445" s="77"/>
      <c r="G445" s="77"/>
      <c r="H445" s="77"/>
      <c r="I445" s="79"/>
      <c r="J445" s="54"/>
      <c r="K445" s="75" t="s">
        <v>50</v>
      </c>
      <c r="L445" s="76">
        <f t="shared" si="52"/>
        <v>2</v>
      </c>
      <c r="M445" s="76"/>
      <c r="N445" s="76">
        <v>2</v>
      </c>
      <c r="O445" s="76"/>
      <c r="P445" s="76"/>
      <c r="Q445" s="76"/>
      <c r="R445" s="76"/>
      <c r="S445" s="76"/>
      <c r="T445" s="76"/>
      <c r="U445" s="76"/>
      <c r="V445" s="76"/>
      <c r="W445" s="76"/>
      <c r="X445" s="76"/>
    </row>
    <row r="446" spans="1:24">
      <c r="A446" s="54"/>
      <c r="B446" s="54"/>
      <c r="C446" s="81"/>
      <c r="D446" s="81"/>
      <c r="E446" s="81"/>
      <c r="F446" s="81"/>
      <c r="G446" s="81"/>
      <c r="H446" s="81"/>
      <c r="I446" s="83"/>
      <c r="J446" s="80"/>
      <c r="K446" s="84" t="s">
        <v>51</v>
      </c>
      <c r="L446" s="76">
        <f t="shared" si="52"/>
        <v>0</v>
      </c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</row>
    <row r="447" spans="1:24">
      <c r="A447" s="54"/>
      <c r="B447" s="54"/>
      <c r="C447" s="58" t="s">
        <v>91</v>
      </c>
      <c r="D447" s="58" t="s">
        <v>682</v>
      </c>
      <c r="E447" s="58" t="s">
        <v>683</v>
      </c>
      <c r="F447" s="58" t="s">
        <v>684</v>
      </c>
      <c r="G447" s="58" t="s">
        <v>685</v>
      </c>
      <c r="H447" s="58" t="s">
        <v>686</v>
      </c>
      <c r="I447" s="74">
        <v>1086</v>
      </c>
      <c r="J447" s="46" t="s">
        <v>48</v>
      </c>
      <c r="K447" s="75" t="s">
        <v>49</v>
      </c>
      <c r="L447" s="76">
        <f t="shared" si="52"/>
        <v>20</v>
      </c>
      <c r="M447" s="76"/>
      <c r="N447" s="76">
        <v>2</v>
      </c>
      <c r="O447" s="76"/>
      <c r="P447" s="76">
        <v>2</v>
      </c>
      <c r="Q447" s="76"/>
      <c r="R447" s="76"/>
      <c r="S447" s="76">
        <v>1</v>
      </c>
      <c r="T447" s="76">
        <v>2</v>
      </c>
      <c r="U447" s="76"/>
      <c r="V447" s="76"/>
      <c r="W447" s="76">
        <v>1</v>
      </c>
      <c r="X447" s="76">
        <v>12</v>
      </c>
    </row>
    <row r="448" spans="1:24">
      <c r="A448" s="54"/>
      <c r="B448" s="54"/>
      <c r="C448" s="77"/>
      <c r="D448" s="77"/>
      <c r="E448" s="77"/>
      <c r="F448" s="77"/>
      <c r="G448" s="77"/>
      <c r="H448" s="77"/>
      <c r="I448" s="79"/>
      <c r="J448" s="54"/>
      <c r="K448" s="75" t="s">
        <v>50</v>
      </c>
      <c r="L448" s="76">
        <f t="shared" si="52"/>
        <v>0</v>
      </c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</row>
    <row r="449" spans="1:24">
      <c r="A449" s="54"/>
      <c r="B449" s="54"/>
      <c r="C449" s="81"/>
      <c r="D449" s="81"/>
      <c r="E449" s="81"/>
      <c r="F449" s="81"/>
      <c r="G449" s="81"/>
      <c r="H449" s="81"/>
      <c r="I449" s="83"/>
      <c r="J449" s="80"/>
      <c r="K449" s="84" t="s">
        <v>51</v>
      </c>
      <c r="L449" s="76">
        <f t="shared" si="52"/>
        <v>0</v>
      </c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</row>
    <row r="450" spans="1:24">
      <c r="A450" s="54"/>
      <c r="B450" s="54"/>
      <c r="C450" s="58" t="s">
        <v>91</v>
      </c>
      <c r="D450" s="58" t="s">
        <v>687</v>
      </c>
      <c r="E450" s="58" t="s">
        <v>683</v>
      </c>
      <c r="F450" s="58" t="s">
        <v>688</v>
      </c>
      <c r="G450" s="58" t="s">
        <v>689</v>
      </c>
      <c r="H450" s="58" t="s">
        <v>690</v>
      </c>
      <c r="I450" s="74">
        <v>1615</v>
      </c>
      <c r="J450" s="46" t="s">
        <v>48</v>
      </c>
      <c r="K450" s="75" t="s">
        <v>49</v>
      </c>
      <c r="L450" s="76">
        <f t="shared" si="52"/>
        <v>5</v>
      </c>
      <c r="M450" s="76"/>
      <c r="N450" s="76">
        <v>2</v>
      </c>
      <c r="O450" s="76"/>
      <c r="P450" s="76"/>
      <c r="Q450" s="76"/>
      <c r="R450" s="76"/>
      <c r="S450" s="76">
        <v>1</v>
      </c>
      <c r="T450" s="76">
        <v>2</v>
      </c>
      <c r="U450" s="76"/>
      <c r="V450" s="76"/>
      <c r="W450" s="76"/>
      <c r="X450" s="76"/>
    </row>
    <row r="451" spans="1:24">
      <c r="A451" s="54"/>
      <c r="B451" s="54"/>
      <c r="C451" s="77"/>
      <c r="D451" s="77"/>
      <c r="E451" s="77"/>
      <c r="F451" s="77"/>
      <c r="G451" s="77"/>
      <c r="H451" s="77"/>
      <c r="I451" s="79"/>
      <c r="J451" s="54"/>
      <c r="K451" s="75" t="s">
        <v>50</v>
      </c>
      <c r="L451" s="76">
        <f t="shared" si="52"/>
        <v>0</v>
      </c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</row>
    <row r="452" spans="1:24">
      <c r="A452" s="54"/>
      <c r="B452" s="80"/>
      <c r="C452" s="81"/>
      <c r="D452" s="81"/>
      <c r="E452" s="81"/>
      <c r="F452" s="81"/>
      <c r="G452" s="81"/>
      <c r="H452" s="81"/>
      <c r="I452" s="83"/>
      <c r="J452" s="80"/>
      <c r="K452" s="84" t="s">
        <v>51</v>
      </c>
      <c r="L452" s="76">
        <f t="shared" si="52"/>
        <v>0</v>
      </c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</row>
    <row r="453" spans="1:24">
      <c r="A453" s="54"/>
      <c r="B453" s="58" t="s">
        <v>691</v>
      </c>
      <c r="C453" s="59"/>
      <c r="D453" s="60">
        <f>COUNTA(D456:D482)</f>
        <v>9</v>
      </c>
      <c r="E453" s="59"/>
      <c r="F453" s="59"/>
      <c r="G453" s="59"/>
      <c r="H453" s="59"/>
      <c r="I453" s="61">
        <f>SUM(I456:I482)</f>
        <v>141448</v>
      </c>
      <c r="J453" s="62" t="s">
        <v>39</v>
      </c>
      <c r="K453" s="52" t="s">
        <v>32</v>
      </c>
      <c r="L453" s="53">
        <f>SUM(M453:X453)</f>
        <v>82</v>
      </c>
      <c r="M453" s="53">
        <f>M456+M459+M462+M465+M468+M471+M474+M477+M480</f>
        <v>0</v>
      </c>
      <c r="N453" s="53">
        <f t="shared" ref="N453:X453" si="59">N456+N459+N462+N465+N468+N471+N474+N477+N480</f>
        <v>22</v>
      </c>
      <c r="O453" s="53">
        <f t="shared" si="59"/>
        <v>0</v>
      </c>
      <c r="P453" s="53">
        <f t="shared" si="59"/>
        <v>24</v>
      </c>
      <c r="Q453" s="53">
        <f t="shared" si="59"/>
        <v>0</v>
      </c>
      <c r="R453" s="53">
        <f t="shared" si="59"/>
        <v>0</v>
      </c>
      <c r="S453" s="53">
        <f t="shared" si="59"/>
        <v>0</v>
      </c>
      <c r="T453" s="53">
        <f t="shared" si="59"/>
        <v>0</v>
      </c>
      <c r="U453" s="53">
        <f t="shared" si="59"/>
        <v>0</v>
      </c>
      <c r="V453" s="53">
        <f t="shared" si="59"/>
        <v>0</v>
      </c>
      <c r="W453" s="53">
        <f t="shared" si="59"/>
        <v>16</v>
      </c>
      <c r="X453" s="53">
        <f t="shared" si="59"/>
        <v>20</v>
      </c>
    </row>
    <row r="454" spans="1:24">
      <c r="A454" s="54"/>
      <c r="B454" s="63"/>
      <c r="C454" s="64"/>
      <c r="D454" s="65"/>
      <c r="E454" s="64"/>
      <c r="F454" s="64"/>
      <c r="G454" s="64"/>
      <c r="H454" s="64"/>
      <c r="I454" s="66"/>
      <c r="J454" s="67"/>
      <c r="K454" s="52" t="s">
        <v>34</v>
      </c>
      <c r="L454" s="53">
        <f>SUM(M454:X454)</f>
        <v>22</v>
      </c>
      <c r="M454" s="53">
        <f t="shared" ref="M454:X455" si="60">M457+M460+M463+M466+M469+M472+M475+M478+M481</f>
        <v>0</v>
      </c>
      <c r="N454" s="53">
        <f t="shared" si="60"/>
        <v>22</v>
      </c>
      <c r="O454" s="53">
        <f t="shared" si="60"/>
        <v>0</v>
      </c>
      <c r="P454" s="53">
        <f t="shared" si="60"/>
        <v>0</v>
      </c>
      <c r="Q454" s="53">
        <f t="shared" si="60"/>
        <v>0</v>
      </c>
      <c r="R454" s="53">
        <f t="shared" si="60"/>
        <v>0</v>
      </c>
      <c r="S454" s="53">
        <f t="shared" si="60"/>
        <v>0</v>
      </c>
      <c r="T454" s="53">
        <f t="shared" si="60"/>
        <v>0</v>
      </c>
      <c r="U454" s="53">
        <f t="shared" si="60"/>
        <v>0</v>
      </c>
      <c r="V454" s="53">
        <f t="shared" si="60"/>
        <v>0</v>
      </c>
      <c r="W454" s="53">
        <f t="shared" si="60"/>
        <v>0</v>
      </c>
      <c r="X454" s="53">
        <f t="shared" si="60"/>
        <v>0</v>
      </c>
    </row>
    <row r="455" spans="1:24">
      <c r="A455" s="54"/>
      <c r="B455" s="68"/>
      <c r="C455" s="69"/>
      <c r="D455" s="70"/>
      <c r="E455" s="69"/>
      <c r="F455" s="69"/>
      <c r="G455" s="69"/>
      <c r="H455" s="69"/>
      <c r="I455" s="71"/>
      <c r="J455" s="72"/>
      <c r="K455" s="57" t="s">
        <v>36</v>
      </c>
      <c r="L455" s="53">
        <f>SUM(M455:X455)</f>
        <v>0</v>
      </c>
      <c r="M455" s="53">
        <f t="shared" si="60"/>
        <v>0</v>
      </c>
      <c r="N455" s="53">
        <f t="shared" si="60"/>
        <v>0</v>
      </c>
      <c r="O455" s="53">
        <f t="shared" si="60"/>
        <v>0</v>
      </c>
      <c r="P455" s="53">
        <f t="shared" si="60"/>
        <v>0</v>
      </c>
      <c r="Q455" s="53">
        <f t="shared" si="60"/>
        <v>0</v>
      </c>
      <c r="R455" s="53">
        <f t="shared" si="60"/>
        <v>0</v>
      </c>
      <c r="S455" s="53">
        <f t="shared" si="60"/>
        <v>0</v>
      </c>
      <c r="T455" s="53">
        <f t="shared" si="60"/>
        <v>0</v>
      </c>
      <c r="U455" s="53">
        <f t="shared" si="60"/>
        <v>0</v>
      </c>
      <c r="V455" s="53">
        <f t="shared" si="60"/>
        <v>0</v>
      </c>
      <c r="W455" s="53">
        <f t="shared" si="60"/>
        <v>0</v>
      </c>
      <c r="X455" s="53">
        <f t="shared" si="60"/>
        <v>0</v>
      </c>
    </row>
    <row r="456" spans="1:24">
      <c r="A456" s="54"/>
      <c r="B456" s="46" t="s">
        <v>692</v>
      </c>
      <c r="C456" s="46" t="s">
        <v>31</v>
      </c>
      <c r="D456" s="59" t="s">
        <v>693</v>
      </c>
      <c r="E456" s="59" t="s">
        <v>694</v>
      </c>
      <c r="F456" s="59" t="s">
        <v>695</v>
      </c>
      <c r="G456" s="59" t="s">
        <v>696</v>
      </c>
      <c r="H456" s="59" t="s">
        <v>697</v>
      </c>
      <c r="I456" s="127">
        <v>21924</v>
      </c>
      <c r="J456" s="46" t="s">
        <v>48</v>
      </c>
      <c r="K456" s="75" t="s">
        <v>49</v>
      </c>
      <c r="L456" s="76">
        <f t="shared" ref="L456:L492" si="61">SUM(M456:X456)</f>
        <v>12</v>
      </c>
      <c r="M456" s="53"/>
      <c r="N456" s="53">
        <v>3</v>
      </c>
      <c r="O456" s="53"/>
      <c r="P456" s="53">
        <v>3</v>
      </c>
      <c r="Q456" s="53"/>
      <c r="R456" s="53"/>
      <c r="S456" s="53"/>
      <c r="T456" s="53"/>
      <c r="U456" s="53"/>
      <c r="V456" s="53"/>
      <c r="W456" s="53">
        <v>3</v>
      </c>
      <c r="X456" s="53">
        <v>3</v>
      </c>
    </row>
    <row r="457" spans="1:24">
      <c r="A457" s="54"/>
      <c r="B457" s="54"/>
      <c r="C457" s="54"/>
      <c r="D457" s="63"/>
      <c r="E457" s="63"/>
      <c r="F457" s="63"/>
      <c r="G457" s="64"/>
      <c r="H457" s="63"/>
      <c r="I457" s="95"/>
      <c r="J457" s="54"/>
      <c r="K457" s="75" t="s">
        <v>50</v>
      </c>
      <c r="L457" s="76">
        <f t="shared" si="61"/>
        <v>4</v>
      </c>
      <c r="M457" s="53"/>
      <c r="N457" s="53">
        <v>4</v>
      </c>
      <c r="O457" s="53"/>
      <c r="P457" s="53"/>
      <c r="Q457" s="53"/>
      <c r="R457" s="53"/>
      <c r="S457" s="53"/>
      <c r="T457" s="53"/>
      <c r="U457" s="53"/>
      <c r="V457" s="53"/>
      <c r="W457" s="53"/>
      <c r="X457" s="53"/>
    </row>
    <row r="458" spans="1:24">
      <c r="A458" s="54"/>
      <c r="B458" s="54"/>
      <c r="C458" s="80"/>
      <c r="D458" s="68"/>
      <c r="E458" s="68"/>
      <c r="F458" s="68"/>
      <c r="G458" s="69"/>
      <c r="H458" s="68"/>
      <c r="I458" s="96"/>
      <c r="J458" s="80"/>
      <c r="K458" s="84" t="s">
        <v>51</v>
      </c>
      <c r="L458" s="76">
        <f t="shared" si="61"/>
        <v>0</v>
      </c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</row>
    <row r="459" spans="1:24">
      <c r="A459" s="54"/>
      <c r="B459" s="54"/>
      <c r="C459" s="46" t="s">
        <v>31</v>
      </c>
      <c r="D459" s="59" t="s">
        <v>698</v>
      </c>
      <c r="E459" s="59" t="s">
        <v>699</v>
      </c>
      <c r="F459" s="59" t="s">
        <v>700</v>
      </c>
      <c r="G459" s="59" t="s">
        <v>701</v>
      </c>
      <c r="H459" s="59" t="s">
        <v>702</v>
      </c>
      <c r="I459" s="127">
        <v>28148</v>
      </c>
      <c r="J459" s="46" t="s">
        <v>48</v>
      </c>
      <c r="K459" s="75" t="s">
        <v>49</v>
      </c>
      <c r="L459" s="76">
        <f t="shared" si="61"/>
        <v>15</v>
      </c>
      <c r="M459" s="53"/>
      <c r="N459" s="53">
        <v>4</v>
      </c>
      <c r="O459" s="53"/>
      <c r="P459" s="53">
        <v>4</v>
      </c>
      <c r="Q459" s="53"/>
      <c r="R459" s="53"/>
      <c r="S459" s="53"/>
      <c r="T459" s="53"/>
      <c r="U459" s="53"/>
      <c r="V459" s="53"/>
      <c r="W459" s="53">
        <v>3</v>
      </c>
      <c r="X459" s="53">
        <v>4</v>
      </c>
    </row>
    <row r="460" spans="1:24">
      <c r="A460" s="54"/>
      <c r="B460" s="54"/>
      <c r="C460" s="54"/>
      <c r="D460" s="63"/>
      <c r="E460" s="63"/>
      <c r="F460" s="63"/>
      <c r="G460" s="64"/>
      <c r="H460" s="63"/>
      <c r="I460" s="95"/>
      <c r="J460" s="54"/>
      <c r="K460" s="75" t="s">
        <v>50</v>
      </c>
      <c r="L460" s="76">
        <f t="shared" si="61"/>
        <v>4</v>
      </c>
      <c r="M460" s="53"/>
      <c r="N460" s="53">
        <v>4</v>
      </c>
      <c r="O460" s="53"/>
      <c r="P460" s="53"/>
      <c r="Q460" s="53"/>
      <c r="R460" s="53"/>
      <c r="S460" s="53"/>
      <c r="T460" s="53"/>
      <c r="U460" s="53"/>
      <c r="V460" s="53"/>
      <c r="W460" s="53"/>
      <c r="X460" s="53"/>
    </row>
    <row r="461" spans="1:24">
      <c r="A461" s="54"/>
      <c r="B461" s="54"/>
      <c r="C461" s="80"/>
      <c r="D461" s="68"/>
      <c r="E461" s="68"/>
      <c r="F461" s="68"/>
      <c r="G461" s="69"/>
      <c r="H461" s="68"/>
      <c r="I461" s="96"/>
      <c r="J461" s="80"/>
      <c r="K461" s="84" t="s">
        <v>51</v>
      </c>
      <c r="L461" s="76">
        <f t="shared" si="61"/>
        <v>0</v>
      </c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</row>
    <row r="462" spans="1:24">
      <c r="A462" s="54"/>
      <c r="B462" s="54"/>
      <c r="C462" s="46" t="s">
        <v>31</v>
      </c>
      <c r="D462" s="59" t="s">
        <v>703</v>
      </c>
      <c r="E462" s="59" t="s">
        <v>704</v>
      </c>
      <c r="F462" s="59" t="s">
        <v>705</v>
      </c>
      <c r="G462" s="59" t="s">
        <v>706</v>
      </c>
      <c r="H462" s="59" t="s">
        <v>707</v>
      </c>
      <c r="I462" s="127">
        <v>21075</v>
      </c>
      <c r="J462" s="46" t="s">
        <v>48</v>
      </c>
      <c r="K462" s="75" t="s">
        <v>49</v>
      </c>
      <c r="L462" s="76">
        <f t="shared" si="61"/>
        <v>11</v>
      </c>
      <c r="M462" s="53"/>
      <c r="N462" s="53">
        <v>3</v>
      </c>
      <c r="O462" s="53"/>
      <c r="P462" s="53">
        <v>3</v>
      </c>
      <c r="Q462" s="53"/>
      <c r="R462" s="53"/>
      <c r="S462" s="53"/>
      <c r="T462" s="53"/>
      <c r="U462" s="53"/>
      <c r="V462" s="53"/>
      <c r="W462" s="53">
        <v>2</v>
      </c>
      <c r="X462" s="53">
        <v>3</v>
      </c>
    </row>
    <row r="463" spans="1:24">
      <c r="A463" s="54"/>
      <c r="B463" s="54"/>
      <c r="C463" s="54"/>
      <c r="D463" s="63"/>
      <c r="E463" s="63"/>
      <c r="F463" s="63"/>
      <c r="G463" s="64"/>
      <c r="H463" s="63"/>
      <c r="I463" s="95"/>
      <c r="J463" s="54"/>
      <c r="K463" s="75" t="s">
        <v>50</v>
      </c>
      <c r="L463" s="76">
        <f t="shared" si="61"/>
        <v>3</v>
      </c>
      <c r="M463" s="53"/>
      <c r="N463" s="53">
        <v>3</v>
      </c>
      <c r="O463" s="53"/>
      <c r="P463" s="53"/>
      <c r="Q463" s="53"/>
      <c r="R463" s="53"/>
      <c r="S463" s="53"/>
      <c r="T463" s="53"/>
      <c r="U463" s="53"/>
      <c r="V463" s="53"/>
      <c r="W463" s="53"/>
      <c r="X463" s="53"/>
    </row>
    <row r="464" spans="1:24">
      <c r="A464" s="54"/>
      <c r="B464" s="54"/>
      <c r="C464" s="80"/>
      <c r="D464" s="68"/>
      <c r="E464" s="68"/>
      <c r="F464" s="68"/>
      <c r="G464" s="69"/>
      <c r="H464" s="68"/>
      <c r="I464" s="96"/>
      <c r="J464" s="80"/>
      <c r="K464" s="84" t="s">
        <v>51</v>
      </c>
      <c r="L464" s="76">
        <f t="shared" si="61"/>
        <v>0</v>
      </c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</row>
    <row r="465" spans="1:24">
      <c r="A465" s="54"/>
      <c r="B465" s="54"/>
      <c r="C465" s="46" t="s">
        <v>31</v>
      </c>
      <c r="D465" s="59" t="s">
        <v>708</v>
      </c>
      <c r="E465" s="59" t="s">
        <v>709</v>
      </c>
      <c r="F465" s="59" t="s">
        <v>710</v>
      </c>
      <c r="G465" s="59" t="s">
        <v>711</v>
      </c>
      <c r="H465" s="59" t="s">
        <v>712</v>
      </c>
      <c r="I465" s="127">
        <v>17822</v>
      </c>
      <c r="J465" s="46" t="s">
        <v>48</v>
      </c>
      <c r="K465" s="75" t="s">
        <v>49</v>
      </c>
      <c r="L465" s="76">
        <f t="shared" si="61"/>
        <v>9</v>
      </c>
      <c r="M465" s="53"/>
      <c r="N465" s="53">
        <v>2</v>
      </c>
      <c r="O465" s="53"/>
      <c r="P465" s="53">
        <v>3</v>
      </c>
      <c r="Q465" s="53"/>
      <c r="R465" s="53"/>
      <c r="S465" s="53"/>
      <c r="T465" s="53"/>
      <c r="U465" s="53"/>
      <c r="V465" s="53"/>
      <c r="W465" s="53">
        <v>2</v>
      </c>
      <c r="X465" s="53">
        <v>2</v>
      </c>
    </row>
    <row r="466" spans="1:24">
      <c r="A466" s="54"/>
      <c r="B466" s="54"/>
      <c r="C466" s="54"/>
      <c r="D466" s="63"/>
      <c r="E466" s="63"/>
      <c r="F466" s="63"/>
      <c r="G466" s="64"/>
      <c r="H466" s="63"/>
      <c r="I466" s="95"/>
      <c r="J466" s="54"/>
      <c r="K466" s="75" t="s">
        <v>50</v>
      </c>
      <c r="L466" s="76">
        <f t="shared" si="61"/>
        <v>2</v>
      </c>
      <c r="M466" s="53"/>
      <c r="N466" s="53">
        <v>2</v>
      </c>
      <c r="O466" s="53"/>
      <c r="P466" s="53"/>
      <c r="Q466" s="53"/>
      <c r="R466" s="53"/>
      <c r="S466" s="53"/>
      <c r="T466" s="53"/>
      <c r="U466" s="53"/>
      <c r="V466" s="53"/>
      <c r="W466" s="53"/>
      <c r="X466" s="53"/>
    </row>
    <row r="467" spans="1:24">
      <c r="A467" s="54"/>
      <c r="B467" s="54"/>
      <c r="C467" s="80"/>
      <c r="D467" s="68"/>
      <c r="E467" s="68"/>
      <c r="F467" s="68"/>
      <c r="G467" s="69"/>
      <c r="H467" s="68"/>
      <c r="I467" s="96"/>
      <c r="J467" s="80"/>
      <c r="K467" s="84" t="s">
        <v>51</v>
      </c>
      <c r="L467" s="76">
        <f t="shared" si="61"/>
        <v>0</v>
      </c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</row>
    <row r="468" spans="1:24">
      <c r="A468" s="54"/>
      <c r="B468" s="54"/>
      <c r="C468" s="46" t="s">
        <v>31</v>
      </c>
      <c r="D468" s="59" t="s">
        <v>713</v>
      </c>
      <c r="E468" s="59" t="s">
        <v>714</v>
      </c>
      <c r="F468" s="59" t="s">
        <v>715</v>
      </c>
      <c r="G468" s="59" t="s">
        <v>716</v>
      </c>
      <c r="H468" s="59" t="s">
        <v>717</v>
      </c>
      <c r="I468" s="127">
        <v>12730</v>
      </c>
      <c r="J468" s="46" t="s">
        <v>48</v>
      </c>
      <c r="K468" s="75" t="s">
        <v>49</v>
      </c>
      <c r="L468" s="76">
        <f t="shared" si="61"/>
        <v>9</v>
      </c>
      <c r="M468" s="53"/>
      <c r="N468" s="53">
        <v>2</v>
      </c>
      <c r="O468" s="53"/>
      <c r="P468" s="53">
        <v>2</v>
      </c>
      <c r="Q468" s="53"/>
      <c r="R468" s="53"/>
      <c r="S468" s="53"/>
      <c r="T468" s="53"/>
      <c r="U468" s="53"/>
      <c r="V468" s="53"/>
      <c r="W468" s="53">
        <v>2</v>
      </c>
      <c r="X468" s="53">
        <v>3</v>
      </c>
    </row>
    <row r="469" spans="1:24">
      <c r="A469" s="54"/>
      <c r="B469" s="54"/>
      <c r="C469" s="54"/>
      <c r="D469" s="63"/>
      <c r="E469" s="63"/>
      <c r="F469" s="63"/>
      <c r="G469" s="64"/>
      <c r="H469" s="63"/>
      <c r="I469" s="95"/>
      <c r="J469" s="54"/>
      <c r="K469" s="75" t="s">
        <v>50</v>
      </c>
      <c r="L469" s="76">
        <f t="shared" si="61"/>
        <v>2</v>
      </c>
      <c r="M469" s="53"/>
      <c r="N469" s="53">
        <v>2</v>
      </c>
      <c r="O469" s="53"/>
      <c r="P469" s="53"/>
      <c r="Q469" s="53"/>
      <c r="R469" s="53"/>
      <c r="S469" s="53"/>
      <c r="T469" s="53"/>
      <c r="U469" s="53"/>
      <c r="V469" s="53"/>
      <c r="W469" s="53"/>
      <c r="X469" s="53"/>
    </row>
    <row r="470" spans="1:24">
      <c r="A470" s="54"/>
      <c r="B470" s="54"/>
      <c r="C470" s="80"/>
      <c r="D470" s="68"/>
      <c r="E470" s="68"/>
      <c r="F470" s="68"/>
      <c r="G470" s="69"/>
      <c r="H470" s="68"/>
      <c r="I470" s="96"/>
      <c r="J470" s="80"/>
      <c r="K470" s="84" t="s">
        <v>51</v>
      </c>
      <c r="L470" s="76">
        <f t="shared" si="61"/>
        <v>0</v>
      </c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</row>
    <row r="471" spans="1:24">
      <c r="A471" s="54"/>
      <c r="B471" s="54"/>
      <c r="C471" s="46" t="s">
        <v>31</v>
      </c>
      <c r="D471" s="58" t="s">
        <v>718</v>
      </c>
      <c r="E471" s="59" t="s">
        <v>719</v>
      </c>
      <c r="F471" s="46" t="s">
        <v>720</v>
      </c>
      <c r="G471" s="59" t="s">
        <v>721</v>
      </c>
      <c r="H471" s="59" t="s">
        <v>722</v>
      </c>
      <c r="I471" s="127">
        <v>15983</v>
      </c>
      <c r="J471" s="46" t="s">
        <v>48</v>
      </c>
      <c r="K471" s="75" t="s">
        <v>49</v>
      </c>
      <c r="L471" s="76">
        <f t="shared" si="61"/>
        <v>8</v>
      </c>
      <c r="M471" s="53"/>
      <c r="N471" s="53">
        <v>2</v>
      </c>
      <c r="O471" s="53"/>
      <c r="P471" s="53">
        <v>3</v>
      </c>
      <c r="Q471" s="53"/>
      <c r="R471" s="53"/>
      <c r="S471" s="53"/>
      <c r="T471" s="53"/>
      <c r="U471" s="53"/>
      <c r="V471" s="53"/>
      <c r="W471" s="53">
        <v>1</v>
      </c>
      <c r="X471" s="53">
        <v>2</v>
      </c>
    </row>
    <row r="472" spans="1:24">
      <c r="A472" s="54"/>
      <c r="B472" s="54"/>
      <c r="C472" s="54"/>
      <c r="D472" s="77"/>
      <c r="E472" s="63"/>
      <c r="F472" s="54"/>
      <c r="G472" s="64"/>
      <c r="H472" s="64"/>
      <c r="I472" s="128"/>
      <c r="J472" s="54"/>
      <c r="K472" s="75" t="s">
        <v>50</v>
      </c>
      <c r="L472" s="76">
        <f t="shared" si="61"/>
        <v>2</v>
      </c>
      <c r="M472" s="53"/>
      <c r="N472" s="53">
        <v>2</v>
      </c>
      <c r="O472" s="53"/>
      <c r="P472" s="53"/>
      <c r="Q472" s="53"/>
      <c r="R472" s="53"/>
      <c r="S472" s="53"/>
      <c r="T472" s="53"/>
      <c r="U472" s="53"/>
      <c r="V472" s="53"/>
      <c r="W472" s="53"/>
      <c r="X472" s="53"/>
    </row>
    <row r="473" spans="1:24">
      <c r="A473" s="54"/>
      <c r="B473" s="54"/>
      <c r="C473" s="80"/>
      <c r="D473" s="81"/>
      <c r="E473" s="68"/>
      <c r="F473" s="80"/>
      <c r="G473" s="69"/>
      <c r="H473" s="69"/>
      <c r="I473" s="129"/>
      <c r="J473" s="80"/>
      <c r="K473" s="84" t="s">
        <v>51</v>
      </c>
      <c r="L473" s="76">
        <f t="shared" si="61"/>
        <v>0</v>
      </c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</row>
    <row r="474" spans="1:24">
      <c r="A474" s="54"/>
      <c r="B474" s="54"/>
      <c r="C474" s="46" t="s">
        <v>31</v>
      </c>
      <c r="D474" s="59" t="s">
        <v>723</v>
      </c>
      <c r="E474" s="59" t="s">
        <v>724</v>
      </c>
      <c r="F474" s="59" t="s">
        <v>725</v>
      </c>
      <c r="G474" s="59" t="s">
        <v>726</v>
      </c>
      <c r="H474" s="59" t="s">
        <v>727</v>
      </c>
      <c r="I474" s="127">
        <v>19095</v>
      </c>
      <c r="J474" s="46" t="s">
        <v>48</v>
      </c>
      <c r="K474" s="75" t="s">
        <v>49</v>
      </c>
      <c r="L474" s="76">
        <f t="shared" si="61"/>
        <v>9</v>
      </c>
      <c r="M474" s="53"/>
      <c r="N474" s="53">
        <v>3</v>
      </c>
      <c r="O474" s="53"/>
      <c r="P474" s="53">
        <v>3</v>
      </c>
      <c r="Q474" s="53"/>
      <c r="R474" s="53"/>
      <c r="S474" s="53"/>
      <c r="T474" s="53"/>
      <c r="U474" s="53"/>
      <c r="V474" s="53"/>
      <c r="W474" s="53">
        <v>1</v>
      </c>
      <c r="X474" s="53">
        <v>2</v>
      </c>
    </row>
    <row r="475" spans="1:24">
      <c r="A475" s="54"/>
      <c r="B475" s="54"/>
      <c r="C475" s="54"/>
      <c r="D475" s="64"/>
      <c r="E475" s="64"/>
      <c r="F475" s="64"/>
      <c r="G475" s="64" t="s">
        <v>728</v>
      </c>
      <c r="H475" s="64"/>
      <c r="I475" s="128"/>
      <c r="J475" s="54"/>
      <c r="K475" s="75" t="s">
        <v>50</v>
      </c>
      <c r="L475" s="76">
        <f t="shared" si="61"/>
        <v>2</v>
      </c>
      <c r="M475" s="53"/>
      <c r="N475" s="53">
        <v>2</v>
      </c>
      <c r="O475" s="53"/>
      <c r="P475" s="53"/>
      <c r="Q475" s="53"/>
      <c r="R475" s="53"/>
      <c r="S475" s="53"/>
      <c r="T475" s="53"/>
      <c r="U475" s="53"/>
      <c r="V475" s="53"/>
      <c r="W475" s="53"/>
      <c r="X475" s="53"/>
    </row>
    <row r="476" spans="1:24">
      <c r="A476" s="54"/>
      <c r="B476" s="54"/>
      <c r="C476" s="80"/>
      <c r="D476" s="69"/>
      <c r="E476" s="69"/>
      <c r="F476" s="69"/>
      <c r="G476" s="69" t="s">
        <v>728</v>
      </c>
      <c r="H476" s="69"/>
      <c r="I476" s="129"/>
      <c r="J476" s="80"/>
      <c r="K476" s="84" t="s">
        <v>51</v>
      </c>
      <c r="L476" s="76">
        <f t="shared" si="61"/>
        <v>0</v>
      </c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</row>
    <row r="477" spans="1:24">
      <c r="A477" s="54"/>
      <c r="B477" s="54"/>
      <c r="C477" s="46" t="s">
        <v>31</v>
      </c>
      <c r="D477" s="59" t="s">
        <v>729</v>
      </c>
      <c r="E477" s="59" t="s">
        <v>730</v>
      </c>
      <c r="F477" s="59" t="s">
        <v>731</v>
      </c>
      <c r="G477" s="59" t="s">
        <v>732</v>
      </c>
      <c r="H477" s="59" t="s">
        <v>733</v>
      </c>
      <c r="I477" s="127">
        <v>3776</v>
      </c>
      <c r="J477" s="46" t="s">
        <v>48</v>
      </c>
      <c r="K477" s="75" t="s">
        <v>49</v>
      </c>
      <c r="L477" s="76">
        <f t="shared" si="61"/>
        <v>3</v>
      </c>
      <c r="M477" s="53"/>
      <c r="N477" s="53">
        <v>1</v>
      </c>
      <c r="O477" s="53"/>
      <c r="P477" s="53">
        <v>1</v>
      </c>
      <c r="Q477" s="53"/>
      <c r="R477" s="53"/>
      <c r="S477" s="53"/>
      <c r="T477" s="53"/>
      <c r="U477" s="53"/>
      <c r="V477" s="53"/>
      <c r="W477" s="53">
        <v>1</v>
      </c>
      <c r="X477" s="53"/>
    </row>
    <row r="478" spans="1:24">
      <c r="A478" s="54"/>
      <c r="B478" s="54"/>
      <c r="C478" s="54"/>
      <c r="D478" s="64"/>
      <c r="E478" s="64"/>
      <c r="F478" s="64"/>
      <c r="G478" s="64" t="s">
        <v>734</v>
      </c>
      <c r="H478" s="64"/>
      <c r="I478" s="128"/>
      <c r="J478" s="54"/>
      <c r="K478" s="75" t="s">
        <v>50</v>
      </c>
      <c r="L478" s="76">
        <f t="shared" si="61"/>
        <v>1</v>
      </c>
      <c r="M478" s="53"/>
      <c r="N478" s="53">
        <v>1</v>
      </c>
      <c r="O478" s="53"/>
      <c r="P478" s="53"/>
      <c r="Q478" s="53"/>
      <c r="R478" s="53"/>
      <c r="S478" s="53"/>
      <c r="T478" s="53"/>
      <c r="U478" s="53"/>
      <c r="V478" s="53"/>
      <c r="W478" s="53"/>
      <c r="X478" s="53"/>
    </row>
    <row r="479" spans="1:24">
      <c r="A479" s="54"/>
      <c r="B479" s="54"/>
      <c r="C479" s="80"/>
      <c r="D479" s="69"/>
      <c r="E479" s="69"/>
      <c r="F479" s="69"/>
      <c r="G479" s="69" t="s">
        <v>734</v>
      </c>
      <c r="H479" s="69"/>
      <c r="I479" s="129"/>
      <c r="J479" s="80"/>
      <c r="K479" s="84" t="s">
        <v>51</v>
      </c>
      <c r="L479" s="76">
        <f t="shared" si="61"/>
        <v>0</v>
      </c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</row>
    <row r="480" spans="1:24">
      <c r="A480" s="54"/>
      <c r="B480" s="54"/>
      <c r="C480" s="46" t="s">
        <v>31</v>
      </c>
      <c r="D480" s="59" t="s">
        <v>735</v>
      </c>
      <c r="E480" s="59" t="s">
        <v>736</v>
      </c>
      <c r="F480" s="59" t="s">
        <v>737</v>
      </c>
      <c r="G480" s="59" t="s">
        <v>738</v>
      </c>
      <c r="H480" s="59" t="s">
        <v>739</v>
      </c>
      <c r="I480" s="127">
        <v>895</v>
      </c>
      <c r="J480" s="46" t="s">
        <v>48</v>
      </c>
      <c r="K480" s="75" t="s">
        <v>49</v>
      </c>
      <c r="L480" s="76">
        <f t="shared" si="61"/>
        <v>6</v>
      </c>
      <c r="M480" s="53"/>
      <c r="N480" s="53">
        <v>2</v>
      </c>
      <c r="O480" s="53"/>
      <c r="P480" s="53">
        <v>2</v>
      </c>
      <c r="Q480" s="53"/>
      <c r="R480" s="53"/>
      <c r="S480" s="53"/>
      <c r="T480" s="53"/>
      <c r="U480" s="53"/>
      <c r="V480" s="53"/>
      <c r="W480" s="53">
        <v>1</v>
      </c>
      <c r="X480" s="53">
        <v>1</v>
      </c>
    </row>
    <row r="481" spans="1:137">
      <c r="A481" s="54"/>
      <c r="B481" s="54"/>
      <c r="C481" s="54"/>
      <c r="D481" s="64"/>
      <c r="E481" s="64"/>
      <c r="F481" s="64"/>
      <c r="G481" s="64"/>
      <c r="H481" s="64"/>
      <c r="I481" s="128"/>
      <c r="J481" s="54"/>
      <c r="K481" s="75" t="s">
        <v>50</v>
      </c>
      <c r="L481" s="76">
        <f t="shared" si="61"/>
        <v>2</v>
      </c>
      <c r="M481" s="53"/>
      <c r="N481" s="53">
        <v>2</v>
      </c>
      <c r="O481" s="53"/>
      <c r="P481" s="53"/>
      <c r="Q481" s="53"/>
      <c r="R481" s="53"/>
      <c r="S481" s="53"/>
      <c r="T481" s="53"/>
      <c r="U481" s="53"/>
      <c r="V481" s="53"/>
      <c r="W481" s="53"/>
      <c r="X481" s="53"/>
    </row>
    <row r="482" spans="1:137">
      <c r="A482" s="54"/>
      <c r="B482" s="80"/>
      <c r="C482" s="80"/>
      <c r="D482" s="69"/>
      <c r="E482" s="69"/>
      <c r="F482" s="69"/>
      <c r="G482" s="69"/>
      <c r="H482" s="69"/>
      <c r="I482" s="129"/>
      <c r="J482" s="80"/>
      <c r="K482" s="84" t="s">
        <v>51</v>
      </c>
      <c r="L482" s="76">
        <f t="shared" si="61"/>
        <v>0</v>
      </c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</row>
    <row r="483" spans="1:137">
      <c r="A483" s="54"/>
      <c r="B483" s="58" t="s">
        <v>740</v>
      </c>
      <c r="C483" s="59"/>
      <c r="D483" s="60">
        <f>COUNTA(D486:D494)</f>
        <v>3</v>
      </c>
      <c r="E483" s="59"/>
      <c r="F483" s="59"/>
      <c r="G483" s="59"/>
      <c r="H483" s="59"/>
      <c r="I483" s="61">
        <f>SUM(I486:I494)</f>
        <v>87226.25</v>
      </c>
      <c r="J483" s="62" t="s">
        <v>39</v>
      </c>
      <c r="K483" s="52" t="s">
        <v>32</v>
      </c>
      <c r="L483" s="53">
        <f>SUM(M483:X483)</f>
        <v>43</v>
      </c>
      <c r="M483" s="53">
        <f>M486+M489+M492</f>
        <v>0</v>
      </c>
      <c r="N483" s="53">
        <f t="shared" ref="N483:X483" si="62">N486+N489+N492</f>
        <v>18</v>
      </c>
      <c r="O483" s="53">
        <f t="shared" si="62"/>
        <v>0</v>
      </c>
      <c r="P483" s="53">
        <f t="shared" si="62"/>
        <v>0</v>
      </c>
      <c r="Q483" s="53">
        <f t="shared" si="62"/>
        <v>0</v>
      </c>
      <c r="R483" s="53">
        <f t="shared" si="62"/>
        <v>0</v>
      </c>
      <c r="S483" s="53">
        <f t="shared" si="62"/>
        <v>6</v>
      </c>
      <c r="T483" s="53">
        <f t="shared" si="62"/>
        <v>7</v>
      </c>
      <c r="U483" s="53">
        <f t="shared" si="62"/>
        <v>0</v>
      </c>
      <c r="V483" s="53">
        <f t="shared" si="62"/>
        <v>0</v>
      </c>
      <c r="W483" s="53">
        <f t="shared" si="62"/>
        <v>9</v>
      </c>
      <c r="X483" s="53">
        <f t="shared" si="62"/>
        <v>3</v>
      </c>
    </row>
    <row r="484" spans="1:137">
      <c r="A484" s="54"/>
      <c r="B484" s="63"/>
      <c r="C484" s="64"/>
      <c r="D484" s="65"/>
      <c r="E484" s="64"/>
      <c r="F484" s="64"/>
      <c r="G484" s="64"/>
      <c r="H484" s="64"/>
      <c r="I484" s="66"/>
      <c r="J484" s="67"/>
      <c r="K484" s="52" t="s">
        <v>34</v>
      </c>
      <c r="L484" s="53">
        <f>SUM(M484:X484)</f>
        <v>10</v>
      </c>
      <c r="M484" s="53">
        <f t="shared" ref="M484:X485" si="63">M487+M490+M493</f>
        <v>0</v>
      </c>
      <c r="N484" s="53">
        <f t="shared" si="63"/>
        <v>8</v>
      </c>
      <c r="O484" s="53">
        <f t="shared" si="63"/>
        <v>0</v>
      </c>
      <c r="P484" s="53">
        <f t="shared" si="63"/>
        <v>0</v>
      </c>
      <c r="Q484" s="53">
        <f t="shared" si="63"/>
        <v>0</v>
      </c>
      <c r="R484" s="53">
        <f t="shared" si="63"/>
        <v>0</v>
      </c>
      <c r="S484" s="53">
        <f t="shared" si="63"/>
        <v>2</v>
      </c>
      <c r="T484" s="53">
        <f t="shared" si="63"/>
        <v>0</v>
      </c>
      <c r="U484" s="53">
        <f t="shared" si="63"/>
        <v>0</v>
      </c>
      <c r="V484" s="53">
        <f t="shared" si="63"/>
        <v>0</v>
      </c>
      <c r="W484" s="53">
        <f t="shared" si="63"/>
        <v>0</v>
      </c>
      <c r="X484" s="53">
        <f t="shared" si="63"/>
        <v>0</v>
      </c>
    </row>
    <row r="485" spans="1:137">
      <c r="A485" s="54"/>
      <c r="B485" s="68"/>
      <c r="C485" s="69"/>
      <c r="D485" s="70"/>
      <c r="E485" s="69"/>
      <c r="F485" s="69"/>
      <c r="G485" s="69"/>
      <c r="H485" s="69"/>
      <c r="I485" s="71"/>
      <c r="J485" s="72"/>
      <c r="K485" s="57" t="s">
        <v>36</v>
      </c>
      <c r="L485" s="53">
        <f>SUM(M485:X485)</f>
        <v>0</v>
      </c>
      <c r="M485" s="53">
        <f t="shared" si="63"/>
        <v>0</v>
      </c>
      <c r="N485" s="53">
        <f t="shared" si="63"/>
        <v>0</v>
      </c>
      <c r="O485" s="53">
        <f t="shared" si="63"/>
        <v>0</v>
      </c>
      <c r="P485" s="53">
        <f t="shared" si="63"/>
        <v>0</v>
      </c>
      <c r="Q485" s="53">
        <f t="shared" si="63"/>
        <v>0</v>
      </c>
      <c r="R485" s="53">
        <f t="shared" si="63"/>
        <v>0</v>
      </c>
      <c r="S485" s="53">
        <f t="shared" si="63"/>
        <v>0</v>
      </c>
      <c r="T485" s="53">
        <f t="shared" si="63"/>
        <v>0</v>
      </c>
      <c r="U485" s="53">
        <f t="shared" si="63"/>
        <v>0</v>
      </c>
      <c r="V485" s="53">
        <f t="shared" si="63"/>
        <v>0</v>
      </c>
      <c r="W485" s="53">
        <f t="shared" si="63"/>
        <v>0</v>
      </c>
      <c r="X485" s="53">
        <f t="shared" si="63"/>
        <v>0</v>
      </c>
    </row>
    <row r="486" spans="1:137">
      <c r="A486" s="54"/>
      <c r="B486" s="46" t="s">
        <v>741</v>
      </c>
      <c r="C486" s="46" t="s">
        <v>35</v>
      </c>
      <c r="D486" s="58" t="s">
        <v>742</v>
      </c>
      <c r="E486" s="58" t="s">
        <v>743</v>
      </c>
      <c r="F486" s="46" t="s">
        <v>744</v>
      </c>
      <c r="G486" s="58" t="s">
        <v>745</v>
      </c>
      <c r="H486" s="46" t="s">
        <v>746</v>
      </c>
      <c r="I486" s="74">
        <v>27908.79</v>
      </c>
      <c r="J486" s="46" t="s">
        <v>48</v>
      </c>
      <c r="K486" s="75" t="s">
        <v>49</v>
      </c>
      <c r="L486" s="76">
        <f t="shared" si="61"/>
        <v>14</v>
      </c>
      <c r="M486" s="76"/>
      <c r="N486" s="76">
        <v>6</v>
      </c>
      <c r="O486" s="76"/>
      <c r="P486" s="76"/>
      <c r="Q486" s="76"/>
      <c r="R486" s="76"/>
      <c r="S486" s="76">
        <v>2</v>
      </c>
      <c r="T486" s="76">
        <v>2</v>
      </c>
      <c r="U486" s="76"/>
      <c r="V486" s="76"/>
      <c r="W486" s="76">
        <v>3</v>
      </c>
      <c r="X486" s="76">
        <v>1</v>
      </c>
    </row>
    <row r="487" spans="1:137">
      <c r="A487" s="54"/>
      <c r="B487" s="54"/>
      <c r="C487" s="54"/>
      <c r="D487" s="77"/>
      <c r="E487" s="77"/>
      <c r="F487" s="54"/>
      <c r="G487" s="77"/>
      <c r="H487" s="54"/>
      <c r="I487" s="79"/>
      <c r="J487" s="54"/>
      <c r="K487" s="75" t="s">
        <v>50</v>
      </c>
      <c r="L487" s="76">
        <f t="shared" si="61"/>
        <v>4</v>
      </c>
      <c r="M487" s="76"/>
      <c r="N487" s="76">
        <v>2</v>
      </c>
      <c r="O487" s="76"/>
      <c r="P487" s="76"/>
      <c r="Q487" s="76"/>
      <c r="R487" s="76"/>
      <c r="S487" s="76">
        <v>2</v>
      </c>
      <c r="T487" s="76"/>
      <c r="U487" s="76"/>
      <c r="V487" s="76"/>
      <c r="W487" s="76"/>
      <c r="X487" s="76"/>
    </row>
    <row r="488" spans="1:137">
      <c r="A488" s="54"/>
      <c r="B488" s="54"/>
      <c r="C488" s="80"/>
      <c r="D488" s="81"/>
      <c r="E488" s="81"/>
      <c r="F488" s="80"/>
      <c r="G488" s="81"/>
      <c r="H488" s="80"/>
      <c r="I488" s="83"/>
      <c r="J488" s="80"/>
      <c r="K488" s="84" t="s">
        <v>51</v>
      </c>
      <c r="L488" s="76">
        <f t="shared" si="61"/>
        <v>0</v>
      </c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</row>
    <row r="489" spans="1:137">
      <c r="A489" s="54"/>
      <c r="B489" s="54"/>
      <c r="C489" s="46" t="s">
        <v>35</v>
      </c>
      <c r="D489" s="58" t="s">
        <v>747</v>
      </c>
      <c r="E489" s="58" t="s">
        <v>748</v>
      </c>
      <c r="F489" s="46" t="s">
        <v>749</v>
      </c>
      <c r="G489" s="58" t="s">
        <v>750</v>
      </c>
      <c r="H489" s="46" t="s">
        <v>751</v>
      </c>
      <c r="I489" s="74">
        <v>31048.46</v>
      </c>
      <c r="J489" s="46" t="s">
        <v>48</v>
      </c>
      <c r="K489" s="75" t="s">
        <v>49</v>
      </c>
      <c r="L489" s="76">
        <f t="shared" si="61"/>
        <v>15</v>
      </c>
      <c r="M489" s="76"/>
      <c r="N489" s="76">
        <v>6</v>
      </c>
      <c r="O489" s="76"/>
      <c r="P489" s="76"/>
      <c r="Q489" s="76"/>
      <c r="R489" s="76"/>
      <c r="S489" s="76">
        <v>2</v>
      </c>
      <c r="T489" s="76">
        <v>3</v>
      </c>
      <c r="U489" s="76"/>
      <c r="V489" s="76"/>
      <c r="W489" s="76">
        <v>2</v>
      </c>
      <c r="X489" s="76">
        <v>2</v>
      </c>
    </row>
    <row r="490" spans="1:137">
      <c r="A490" s="54"/>
      <c r="B490" s="54"/>
      <c r="C490" s="54"/>
      <c r="D490" s="77"/>
      <c r="E490" s="77"/>
      <c r="F490" s="54"/>
      <c r="G490" s="77"/>
      <c r="H490" s="54"/>
      <c r="I490" s="79"/>
      <c r="J490" s="54"/>
      <c r="K490" s="75" t="s">
        <v>50</v>
      </c>
      <c r="L490" s="76">
        <f t="shared" si="61"/>
        <v>3</v>
      </c>
      <c r="M490" s="76"/>
      <c r="N490" s="76">
        <v>3</v>
      </c>
      <c r="O490" s="76"/>
      <c r="P490" s="76"/>
      <c r="Q490" s="76"/>
      <c r="R490" s="76"/>
      <c r="S490" s="76"/>
      <c r="T490" s="76"/>
      <c r="U490" s="76"/>
      <c r="V490" s="76"/>
      <c r="W490" s="76"/>
      <c r="X490" s="76"/>
    </row>
    <row r="491" spans="1:137">
      <c r="A491" s="54"/>
      <c r="B491" s="54"/>
      <c r="C491" s="80"/>
      <c r="D491" s="81"/>
      <c r="E491" s="81"/>
      <c r="F491" s="80"/>
      <c r="G491" s="81"/>
      <c r="H491" s="80"/>
      <c r="I491" s="83"/>
      <c r="J491" s="80"/>
      <c r="K491" s="84" t="s">
        <v>51</v>
      </c>
      <c r="L491" s="76">
        <f t="shared" si="61"/>
        <v>0</v>
      </c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</row>
    <row r="492" spans="1:137">
      <c r="A492" s="54"/>
      <c r="B492" s="54"/>
      <c r="C492" s="46" t="s">
        <v>35</v>
      </c>
      <c r="D492" s="58" t="s">
        <v>752</v>
      </c>
      <c r="E492" s="58" t="s">
        <v>753</v>
      </c>
      <c r="F492" s="46" t="s">
        <v>710</v>
      </c>
      <c r="G492" s="58" t="s">
        <v>754</v>
      </c>
      <c r="H492" s="46" t="s">
        <v>755</v>
      </c>
      <c r="I492" s="74">
        <v>28269</v>
      </c>
      <c r="J492" s="46" t="s">
        <v>48</v>
      </c>
      <c r="K492" s="75" t="s">
        <v>49</v>
      </c>
      <c r="L492" s="76">
        <f t="shared" si="61"/>
        <v>14</v>
      </c>
      <c r="M492" s="76"/>
      <c r="N492" s="76">
        <v>6</v>
      </c>
      <c r="O492" s="76"/>
      <c r="P492" s="76"/>
      <c r="Q492" s="76"/>
      <c r="R492" s="76"/>
      <c r="S492" s="76">
        <v>2</v>
      </c>
      <c r="T492" s="76">
        <v>2</v>
      </c>
      <c r="U492" s="76"/>
      <c r="V492" s="76"/>
      <c r="W492" s="76">
        <v>4</v>
      </c>
      <c r="X492" s="76"/>
    </row>
    <row r="493" spans="1:137">
      <c r="A493" s="54"/>
      <c r="B493" s="54"/>
      <c r="C493" s="54"/>
      <c r="D493" s="77"/>
      <c r="E493" s="77"/>
      <c r="F493" s="54"/>
      <c r="G493" s="77"/>
      <c r="H493" s="54"/>
      <c r="I493" s="79"/>
      <c r="J493" s="54"/>
      <c r="K493" s="75" t="s">
        <v>50</v>
      </c>
      <c r="L493" s="76">
        <f>SUM(M493:X493)</f>
        <v>3</v>
      </c>
      <c r="M493" s="76"/>
      <c r="N493" s="76">
        <v>3</v>
      </c>
      <c r="O493" s="76"/>
      <c r="P493" s="76"/>
      <c r="Q493" s="76"/>
      <c r="R493" s="76"/>
      <c r="S493" s="76"/>
      <c r="T493" s="76"/>
      <c r="U493" s="76"/>
      <c r="V493" s="76"/>
      <c r="W493" s="76"/>
      <c r="X493" s="76"/>
    </row>
    <row r="494" spans="1:137">
      <c r="A494" s="80"/>
      <c r="B494" s="80"/>
      <c r="C494" s="80"/>
      <c r="D494" s="81"/>
      <c r="E494" s="81"/>
      <c r="F494" s="80"/>
      <c r="G494" s="81"/>
      <c r="H494" s="80"/>
      <c r="I494" s="83"/>
      <c r="J494" s="80"/>
      <c r="K494" s="84" t="s">
        <v>51</v>
      </c>
      <c r="L494" s="76">
        <f>SUM(M494:X494)</f>
        <v>0</v>
      </c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</row>
    <row r="495" spans="1:137">
      <c r="A495" s="130" t="s">
        <v>756</v>
      </c>
      <c r="B495" s="46" t="s">
        <v>757</v>
      </c>
      <c r="C495" s="58"/>
      <c r="D495" s="131">
        <f>SUM(D499,D523,D553,D565,D592,D616,D646,D682,D739,D769,D886,D955,D1075,D1087,D1111,D1225)</f>
        <v>250</v>
      </c>
      <c r="E495" s="58"/>
      <c r="F495" s="58"/>
      <c r="G495" s="58"/>
      <c r="H495" s="58"/>
      <c r="I495" s="74">
        <f>SUM(I499,I523,I553,I565,I592,I616,I646,I682,I739,I769,I886,I955,I1075,I1087,I1111,I1225)</f>
        <v>3750648.63</v>
      </c>
      <c r="J495" s="132" t="s">
        <v>48</v>
      </c>
      <c r="K495" s="75" t="s">
        <v>40</v>
      </c>
      <c r="L495" s="133">
        <f>SUM(M495:X495)</f>
        <v>1754</v>
      </c>
      <c r="M495" s="133">
        <f t="shared" ref="M495:X495" si="64">SUM(M496:M498)</f>
        <v>155</v>
      </c>
      <c r="N495" s="133">
        <f t="shared" si="64"/>
        <v>278</v>
      </c>
      <c r="O495" s="133">
        <f t="shared" si="64"/>
        <v>282</v>
      </c>
      <c r="P495" s="133">
        <f t="shared" si="64"/>
        <v>145</v>
      </c>
      <c r="Q495" s="133">
        <f t="shared" si="64"/>
        <v>0</v>
      </c>
      <c r="R495" s="133">
        <f t="shared" si="64"/>
        <v>3</v>
      </c>
      <c r="S495" s="133">
        <f t="shared" si="64"/>
        <v>311</v>
      </c>
      <c r="T495" s="133">
        <f t="shared" si="64"/>
        <v>163</v>
      </c>
      <c r="U495" s="133">
        <f t="shared" si="64"/>
        <v>37</v>
      </c>
      <c r="V495" s="133">
        <f t="shared" si="64"/>
        <v>0</v>
      </c>
      <c r="W495" s="133">
        <f t="shared" si="64"/>
        <v>194</v>
      </c>
      <c r="X495" s="133">
        <f t="shared" si="64"/>
        <v>186</v>
      </c>
      <c r="Y495" s="134"/>
      <c r="Z495" s="134"/>
      <c r="AA495" s="134"/>
      <c r="AB495" s="134"/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/>
      <c r="AT495" s="134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4"/>
      <c r="BE495" s="134"/>
      <c r="BF495" s="134"/>
      <c r="BG495" s="134"/>
      <c r="BH495" s="134"/>
      <c r="BI495" s="134"/>
      <c r="BJ495" s="134"/>
      <c r="BK495" s="134"/>
      <c r="BL495" s="134"/>
      <c r="BM495" s="134"/>
      <c r="BN495" s="134"/>
      <c r="BO495" s="134"/>
      <c r="BP495" s="134"/>
      <c r="BQ495" s="134"/>
      <c r="BR495" s="134"/>
      <c r="BS495" s="134"/>
      <c r="BT495" s="134"/>
      <c r="BU495" s="134"/>
      <c r="BV495" s="134"/>
      <c r="BW495" s="134"/>
      <c r="BX495" s="134"/>
      <c r="BY495" s="134"/>
      <c r="BZ495" s="134"/>
      <c r="CA495" s="134"/>
      <c r="CB495" s="134"/>
      <c r="CC495" s="134"/>
      <c r="CD495" s="134"/>
      <c r="CE495" s="134"/>
      <c r="CF495" s="134"/>
      <c r="CG495" s="134"/>
      <c r="CH495" s="134"/>
      <c r="CI495" s="134"/>
      <c r="CJ495" s="134"/>
      <c r="CK495" s="134"/>
      <c r="CL495" s="134"/>
      <c r="CM495" s="134"/>
      <c r="CN495" s="134"/>
      <c r="CO495" s="134"/>
      <c r="CP495" s="134"/>
      <c r="CQ495" s="134"/>
      <c r="CR495" s="134"/>
      <c r="CS495" s="134"/>
      <c r="CT495" s="134"/>
      <c r="CU495" s="134"/>
      <c r="CV495" s="134"/>
      <c r="CW495" s="134"/>
      <c r="CX495" s="134"/>
      <c r="CY495" s="134"/>
      <c r="CZ495" s="134"/>
      <c r="DA495" s="134"/>
      <c r="DB495" s="134"/>
      <c r="DC495" s="134"/>
      <c r="DD495" s="134"/>
      <c r="DE495" s="134"/>
      <c r="DF495" s="134"/>
      <c r="DG495" s="134"/>
      <c r="DH495" s="134"/>
      <c r="DI495" s="134"/>
      <c r="DJ495" s="134"/>
      <c r="DK495" s="134"/>
      <c r="DL495" s="134"/>
      <c r="DM495" s="134"/>
      <c r="DN495" s="134"/>
      <c r="DO495" s="134"/>
      <c r="DP495" s="134"/>
      <c r="DQ495" s="134"/>
      <c r="DR495" s="134"/>
      <c r="DS495" s="134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134"/>
      <c r="ED495" s="134"/>
      <c r="EE495" s="134"/>
      <c r="EF495" s="134"/>
      <c r="EG495" s="134"/>
    </row>
    <row r="496" spans="1:137">
      <c r="A496" s="135"/>
      <c r="B496" s="54"/>
      <c r="C496" s="77"/>
      <c r="D496" s="136"/>
      <c r="E496" s="77"/>
      <c r="F496" s="77"/>
      <c r="G496" s="77"/>
      <c r="H496" s="77"/>
      <c r="I496" s="79"/>
      <c r="J496" s="137"/>
      <c r="K496" s="75" t="s">
        <v>49</v>
      </c>
      <c r="L496" s="76">
        <f>SUM(M496:X496)</f>
        <v>1022</v>
      </c>
      <c r="M496" s="76">
        <f>M499+M523+M553+M565+M592+M616+M646+M682+M739+M769+M886+M955+M1075+M1087+M1111+M1225</f>
        <v>40</v>
      </c>
      <c r="N496" s="76">
        <f t="shared" ref="N496:X496" si="65">N499+N523+N553+N565+N592+N616+N646+N682+N739+N769+N886+N955+N1075+N1087+N1111+N1225</f>
        <v>243</v>
      </c>
      <c r="O496" s="76">
        <f t="shared" si="65"/>
        <v>121</v>
      </c>
      <c r="P496" s="76">
        <f t="shared" si="65"/>
        <v>116</v>
      </c>
      <c r="Q496" s="76">
        <f t="shared" si="65"/>
        <v>0</v>
      </c>
      <c r="R496" s="76">
        <f t="shared" si="65"/>
        <v>0</v>
      </c>
      <c r="S496" s="76">
        <f t="shared" si="65"/>
        <v>138</v>
      </c>
      <c r="T496" s="76">
        <f t="shared" si="65"/>
        <v>85</v>
      </c>
      <c r="U496" s="76">
        <f t="shared" si="65"/>
        <v>0</v>
      </c>
      <c r="V496" s="76">
        <f t="shared" si="65"/>
        <v>0</v>
      </c>
      <c r="W496" s="76">
        <f t="shared" si="65"/>
        <v>109</v>
      </c>
      <c r="X496" s="76">
        <f t="shared" si="65"/>
        <v>170</v>
      </c>
      <c r="Y496" s="134"/>
      <c r="Z496" s="134"/>
      <c r="AA496" s="134"/>
      <c r="AB496" s="134"/>
      <c r="AC496" s="134"/>
      <c r="AD496" s="134"/>
      <c r="AE496" s="134"/>
      <c r="AF496" s="134"/>
      <c r="AG496" s="134"/>
      <c r="AH496" s="134"/>
      <c r="AI496" s="134"/>
      <c r="AJ496" s="134"/>
      <c r="AK496" s="134"/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4"/>
      <c r="BE496" s="134"/>
      <c r="BF496" s="134"/>
      <c r="BG496" s="134"/>
      <c r="BH496" s="134"/>
      <c r="BI496" s="134"/>
      <c r="BJ496" s="134"/>
      <c r="BK496" s="134"/>
      <c r="BL496" s="134"/>
      <c r="BM496" s="134"/>
      <c r="BN496" s="134"/>
      <c r="BO496" s="134"/>
      <c r="BP496" s="134"/>
      <c r="BQ496" s="134"/>
      <c r="BR496" s="134"/>
      <c r="BS496" s="134"/>
      <c r="BT496" s="134"/>
      <c r="BU496" s="134"/>
      <c r="BV496" s="134"/>
      <c r="BW496" s="134"/>
      <c r="BX496" s="134"/>
      <c r="BY496" s="134"/>
      <c r="BZ496" s="134"/>
      <c r="CA496" s="134"/>
      <c r="CB496" s="134"/>
      <c r="CC496" s="134"/>
      <c r="CD496" s="134"/>
      <c r="CE496" s="134"/>
      <c r="CF496" s="134"/>
      <c r="CG496" s="134"/>
      <c r="CH496" s="134"/>
      <c r="CI496" s="134"/>
      <c r="CJ496" s="134"/>
      <c r="CK496" s="134"/>
      <c r="CL496" s="134"/>
      <c r="CM496" s="134"/>
      <c r="CN496" s="134"/>
      <c r="CO496" s="134"/>
      <c r="CP496" s="134"/>
      <c r="CQ496" s="134"/>
      <c r="CR496" s="134"/>
      <c r="CS496" s="134"/>
      <c r="CT496" s="134"/>
      <c r="CU496" s="134"/>
      <c r="CV496" s="134"/>
      <c r="CW496" s="134"/>
      <c r="CX496" s="134"/>
      <c r="CY496" s="134"/>
      <c r="CZ496" s="134"/>
      <c r="DA496" s="134"/>
      <c r="DB496" s="134"/>
      <c r="DC496" s="134"/>
      <c r="DD496" s="134"/>
      <c r="DE496" s="134"/>
      <c r="DF496" s="134"/>
      <c r="DG496" s="134"/>
      <c r="DH496" s="134"/>
      <c r="DI496" s="134"/>
      <c r="DJ496" s="134"/>
      <c r="DK496" s="134"/>
      <c r="DL496" s="134"/>
      <c r="DM496" s="134"/>
      <c r="DN496" s="134"/>
      <c r="DO496" s="134"/>
      <c r="DP496" s="134"/>
      <c r="DQ496" s="134"/>
      <c r="DR496" s="134"/>
      <c r="DS496" s="134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134"/>
      <c r="ED496" s="134"/>
      <c r="EE496" s="134"/>
      <c r="EF496" s="134"/>
      <c r="EG496" s="134"/>
    </row>
    <row r="497" spans="1:137">
      <c r="A497" s="135"/>
      <c r="B497" s="54"/>
      <c r="C497" s="77"/>
      <c r="D497" s="136"/>
      <c r="E497" s="77"/>
      <c r="F497" s="77"/>
      <c r="G497" s="77"/>
      <c r="H497" s="77"/>
      <c r="I497" s="79"/>
      <c r="J497" s="137"/>
      <c r="K497" s="75" t="s">
        <v>50</v>
      </c>
      <c r="L497" s="76">
        <f t="shared" ref="L497:L552" si="66">SUM(M497:X497)</f>
        <v>155</v>
      </c>
      <c r="M497" s="76">
        <f t="shared" ref="M497:X498" si="67">M500+M524+M554+M566+M593+M617+M647+M683+M740+M770+M887+M956+M1076+M1088+M1112+M1226</f>
        <v>88</v>
      </c>
      <c r="N497" s="76">
        <f t="shared" si="67"/>
        <v>26</v>
      </c>
      <c r="O497" s="76">
        <f t="shared" si="67"/>
        <v>13</v>
      </c>
      <c r="P497" s="76">
        <f t="shared" si="67"/>
        <v>27</v>
      </c>
      <c r="Q497" s="76">
        <f t="shared" si="67"/>
        <v>0</v>
      </c>
      <c r="R497" s="76">
        <f t="shared" si="67"/>
        <v>0</v>
      </c>
      <c r="S497" s="76">
        <f t="shared" si="67"/>
        <v>0</v>
      </c>
      <c r="T497" s="76">
        <f t="shared" si="67"/>
        <v>1</v>
      </c>
      <c r="U497" s="76">
        <f t="shared" si="67"/>
        <v>0</v>
      </c>
      <c r="V497" s="76">
        <f t="shared" si="67"/>
        <v>0</v>
      </c>
      <c r="W497" s="76">
        <f t="shared" si="67"/>
        <v>0</v>
      </c>
      <c r="X497" s="76">
        <f t="shared" si="67"/>
        <v>0</v>
      </c>
      <c r="Y497" s="134"/>
      <c r="Z497" s="134"/>
      <c r="AA497" s="134"/>
      <c r="AB497" s="134"/>
      <c r="AC497" s="134"/>
      <c r="AD497" s="134"/>
      <c r="AE497" s="134"/>
      <c r="AF497" s="134"/>
      <c r="AG497" s="134"/>
      <c r="AH497" s="134"/>
      <c r="AI497" s="134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4"/>
      <c r="AV497" s="134"/>
      <c r="AW497" s="134"/>
      <c r="AX497" s="134"/>
      <c r="AY497" s="134"/>
      <c r="AZ497" s="134"/>
      <c r="BA497" s="134"/>
      <c r="BB497" s="134"/>
      <c r="BC497" s="134"/>
      <c r="BD497" s="134"/>
      <c r="BE497" s="134"/>
      <c r="BF497" s="134"/>
      <c r="BG497" s="134"/>
      <c r="BH497" s="134"/>
      <c r="BI497" s="134"/>
      <c r="BJ497" s="134"/>
      <c r="BK497" s="134"/>
      <c r="BL497" s="134"/>
      <c r="BM497" s="134"/>
      <c r="BN497" s="134"/>
      <c r="BO497" s="134"/>
      <c r="BP497" s="134"/>
      <c r="BQ497" s="134"/>
      <c r="BR497" s="134"/>
      <c r="BS497" s="134"/>
      <c r="BT497" s="134"/>
      <c r="BU497" s="134"/>
      <c r="BV497" s="134"/>
      <c r="BW497" s="134"/>
      <c r="BX497" s="134"/>
      <c r="BY497" s="134"/>
      <c r="BZ497" s="134"/>
      <c r="CA497" s="134"/>
      <c r="CB497" s="134"/>
      <c r="CC497" s="134"/>
      <c r="CD497" s="134"/>
      <c r="CE497" s="134"/>
      <c r="CF497" s="134"/>
      <c r="CG497" s="134"/>
      <c r="CH497" s="134"/>
      <c r="CI497" s="134"/>
      <c r="CJ497" s="134"/>
      <c r="CK497" s="134"/>
      <c r="CL497" s="134"/>
      <c r="CM497" s="134"/>
      <c r="CN497" s="134"/>
      <c r="CO497" s="134"/>
      <c r="CP497" s="134"/>
      <c r="CQ497" s="134"/>
      <c r="CR497" s="134"/>
      <c r="CS497" s="134"/>
      <c r="CT497" s="134"/>
      <c r="CU497" s="134"/>
      <c r="CV497" s="134"/>
      <c r="CW497" s="134"/>
      <c r="CX497" s="134"/>
      <c r="CY497" s="134"/>
      <c r="CZ497" s="134"/>
      <c r="DA497" s="134"/>
      <c r="DB497" s="134"/>
      <c r="DC497" s="134"/>
      <c r="DD497" s="134"/>
      <c r="DE497" s="134"/>
      <c r="DF497" s="134"/>
      <c r="DG497" s="134"/>
      <c r="DH497" s="134"/>
      <c r="DI497" s="134"/>
      <c r="DJ497" s="134"/>
      <c r="DK497" s="134"/>
      <c r="DL497" s="134"/>
      <c r="DM497" s="134"/>
      <c r="DN497" s="134"/>
      <c r="DO497" s="134"/>
      <c r="DP497" s="134"/>
      <c r="DQ497" s="134"/>
      <c r="DR497" s="134"/>
      <c r="DS497" s="134"/>
      <c r="DT497" s="134"/>
      <c r="DU497" s="134"/>
      <c r="DV497" s="134"/>
      <c r="DW497" s="134"/>
      <c r="DX497" s="134"/>
      <c r="DY497" s="134"/>
      <c r="DZ497" s="134"/>
      <c r="EA497" s="134"/>
      <c r="EB497" s="134"/>
      <c r="EC497" s="134"/>
      <c r="ED497" s="134"/>
      <c r="EE497" s="134"/>
      <c r="EF497" s="134"/>
      <c r="EG497" s="134"/>
    </row>
    <row r="498" spans="1:137">
      <c r="A498" s="135"/>
      <c r="B498" s="80"/>
      <c r="C498" s="81"/>
      <c r="D498" s="138"/>
      <c r="E498" s="81"/>
      <c r="F498" s="81"/>
      <c r="G498" s="81"/>
      <c r="H498" s="81"/>
      <c r="I498" s="83"/>
      <c r="J498" s="139"/>
      <c r="K498" s="84" t="s">
        <v>51</v>
      </c>
      <c r="L498" s="76">
        <f t="shared" si="66"/>
        <v>577</v>
      </c>
      <c r="M498" s="76">
        <f t="shared" si="67"/>
        <v>27</v>
      </c>
      <c r="N498" s="76">
        <f t="shared" si="67"/>
        <v>9</v>
      </c>
      <c r="O498" s="76">
        <f t="shared" si="67"/>
        <v>148</v>
      </c>
      <c r="P498" s="76">
        <f t="shared" si="67"/>
        <v>2</v>
      </c>
      <c r="Q498" s="76">
        <f t="shared" si="67"/>
        <v>0</v>
      </c>
      <c r="R498" s="76">
        <f t="shared" si="67"/>
        <v>3</v>
      </c>
      <c r="S498" s="76">
        <f t="shared" si="67"/>
        <v>173</v>
      </c>
      <c r="T498" s="76">
        <f t="shared" si="67"/>
        <v>77</v>
      </c>
      <c r="U498" s="76">
        <f t="shared" si="67"/>
        <v>37</v>
      </c>
      <c r="V498" s="76">
        <f t="shared" si="67"/>
        <v>0</v>
      </c>
      <c r="W498" s="76">
        <f t="shared" si="67"/>
        <v>85</v>
      </c>
      <c r="X498" s="76">
        <f t="shared" si="67"/>
        <v>16</v>
      </c>
      <c r="Y498" s="134"/>
      <c r="Z498" s="134"/>
      <c r="AA498" s="134"/>
      <c r="AB498" s="134"/>
      <c r="AC498" s="134"/>
      <c r="AD498" s="134"/>
      <c r="AE498" s="134"/>
      <c r="AF498" s="134"/>
      <c r="AG498" s="134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134"/>
      <c r="BE498" s="134"/>
      <c r="BF498" s="134"/>
      <c r="BG498" s="134"/>
      <c r="BH498" s="134"/>
      <c r="BI498" s="134"/>
      <c r="BJ498" s="134"/>
      <c r="BK498" s="134"/>
      <c r="BL498" s="134"/>
      <c r="BM498" s="134"/>
      <c r="BN498" s="134"/>
      <c r="BO498" s="134"/>
      <c r="BP498" s="134"/>
      <c r="BQ498" s="134"/>
      <c r="BR498" s="134"/>
      <c r="BS498" s="134"/>
      <c r="BT498" s="134"/>
      <c r="BU498" s="134"/>
      <c r="BV498" s="134"/>
      <c r="BW498" s="134"/>
      <c r="BX498" s="134"/>
      <c r="BY498" s="134"/>
      <c r="BZ498" s="134"/>
      <c r="CA498" s="134"/>
      <c r="CB498" s="134"/>
      <c r="CC498" s="134"/>
      <c r="CD498" s="134"/>
      <c r="CE498" s="134"/>
      <c r="CF498" s="134"/>
      <c r="CG498" s="134"/>
      <c r="CH498" s="134"/>
      <c r="CI498" s="134"/>
      <c r="CJ498" s="134"/>
      <c r="CK498" s="134"/>
      <c r="CL498" s="134"/>
      <c r="CM498" s="134"/>
      <c r="CN498" s="134"/>
      <c r="CO498" s="134"/>
      <c r="CP498" s="134"/>
      <c r="CQ498" s="134"/>
      <c r="CR498" s="134"/>
      <c r="CS498" s="134"/>
      <c r="CT498" s="134"/>
      <c r="CU498" s="134"/>
      <c r="CV498" s="134"/>
      <c r="CW498" s="134"/>
      <c r="CX498" s="134"/>
      <c r="CY498" s="134"/>
      <c r="CZ498" s="134"/>
      <c r="DA498" s="134"/>
      <c r="DB498" s="134"/>
      <c r="DC498" s="134"/>
      <c r="DD498" s="134"/>
      <c r="DE498" s="134"/>
      <c r="DF498" s="134"/>
      <c r="DG498" s="134"/>
      <c r="DH498" s="134"/>
      <c r="DI498" s="134"/>
      <c r="DJ498" s="134"/>
      <c r="DK498" s="134"/>
      <c r="DL498" s="134"/>
      <c r="DM498" s="134"/>
      <c r="DN498" s="134"/>
      <c r="DO498" s="134"/>
      <c r="DP498" s="134"/>
      <c r="DQ498" s="134"/>
      <c r="DR498" s="134"/>
      <c r="DS498" s="134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134"/>
      <c r="ED498" s="134"/>
      <c r="EE498" s="134"/>
      <c r="EF498" s="134"/>
      <c r="EG498" s="134"/>
    </row>
    <row r="499" spans="1:137">
      <c r="A499" s="135"/>
      <c r="B499" s="103" t="s">
        <v>62</v>
      </c>
      <c r="C499" s="58"/>
      <c r="D499" s="131">
        <f>COUNTA(D502:D522)</f>
        <v>7</v>
      </c>
      <c r="E499" s="58"/>
      <c r="F499" s="58"/>
      <c r="G499" s="58"/>
      <c r="H499" s="46"/>
      <c r="I499" s="140">
        <f>SUM(I502:I522)</f>
        <v>26913</v>
      </c>
      <c r="J499" s="46" t="s">
        <v>48</v>
      </c>
      <c r="K499" s="75" t="s">
        <v>49</v>
      </c>
      <c r="L499" s="76">
        <f>SUM(M499:X499)</f>
        <v>19</v>
      </c>
      <c r="M499" s="76">
        <f>M502+M505+M508+M511+M514+M517+M520</f>
        <v>0</v>
      </c>
      <c r="N499" s="76">
        <f t="shared" ref="N499:X499" si="68">N502+N505+N508+N511+N514+N517+N520</f>
        <v>5</v>
      </c>
      <c r="O499" s="76">
        <f t="shared" si="68"/>
        <v>0</v>
      </c>
      <c r="P499" s="76">
        <f t="shared" si="68"/>
        <v>9</v>
      </c>
      <c r="Q499" s="76">
        <f t="shared" si="68"/>
        <v>0</v>
      </c>
      <c r="R499" s="76">
        <f t="shared" si="68"/>
        <v>0</v>
      </c>
      <c r="S499" s="76">
        <f t="shared" si="68"/>
        <v>0</v>
      </c>
      <c r="T499" s="76">
        <f t="shared" si="68"/>
        <v>5</v>
      </c>
      <c r="U499" s="76">
        <f t="shared" si="68"/>
        <v>0</v>
      </c>
      <c r="V499" s="76">
        <f t="shared" si="68"/>
        <v>0</v>
      </c>
      <c r="W499" s="76">
        <f t="shared" si="68"/>
        <v>0</v>
      </c>
      <c r="X499" s="76">
        <f t="shared" si="68"/>
        <v>0</v>
      </c>
      <c r="Y499" s="134"/>
      <c r="Z499" s="134"/>
      <c r="AA499" s="134"/>
      <c r="AB499" s="134"/>
      <c r="AC499" s="134"/>
      <c r="AD499" s="134"/>
      <c r="AE499" s="134"/>
      <c r="AF499" s="134"/>
      <c r="AG499" s="134"/>
      <c r="AH499" s="134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4"/>
      <c r="BE499" s="134"/>
      <c r="BF499" s="134"/>
      <c r="BG499" s="134"/>
      <c r="BH499" s="134"/>
      <c r="BI499" s="134"/>
      <c r="BJ499" s="134"/>
      <c r="BK499" s="134"/>
      <c r="BL499" s="134"/>
      <c r="BM499" s="134"/>
      <c r="BN499" s="134"/>
      <c r="BO499" s="134"/>
      <c r="BP499" s="134"/>
      <c r="BQ499" s="134"/>
      <c r="BR499" s="134"/>
      <c r="BS499" s="134"/>
      <c r="BT499" s="134"/>
      <c r="BU499" s="134"/>
      <c r="BV499" s="134"/>
      <c r="BW499" s="134"/>
      <c r="BX499" s="134"/>
      <c r="BY499" s="134"/>
      <c r="BZ499" s="134"/>
      <c r="CA499" s="134"/>
      <c r="CB499" s="134"/>
      <c r="CC499" s="134"/>
      <c r="CD499" s="134"/>
      <c r="CE499" s="134"/>
      <c r="CF499" s="134"/>
      <c r="CG499" s="134"/>
      <c r="CH499" s="134"/>
      <c r="CI499" s="134"/>
      <c r="CJ499" s="134"/>
      <c r="CK499" s="134"/>
      <c r="CL499" s="134"/>
      <c r="CM499" s="134"/>
      <c r="CN499" s="134"/>
      <c r="CO499" s="134"/>
      <c r="CP499" s="134"/>
      <c r="CQ499" s="134"/>
      <c r="CR499" s="134"/>
      <c r="CS499" s="134"/>
      <c r="CT499" s="134"/>
      <c r="CU499" s="134"/>
      <c r="CV499" s="134"/>
      <c r="CW499" s="134"/>
      <c r="CX499" s="134"/>
      <c r="CY499" s="134"/>
      <c r="CZ499" s="134"/>
      <c r="DA499" s="134"/>
      <c r="DB499" s="134"/>
      <c r="DC499" s="134"/>
      <c r="DD499" s="134"/>
      <c r="DE499" s="134"/>
      <c r="DF499" s="134"/>
      <c r="DG499" s="134"/>
      <c r="DH499" s="134"/>
      <c r="DI499" s="134"/>
      <c r="DJ499" s="134"/>
      <c r="DK499" s="134"/>
      <c r="DL499" s="134"/>
      <c r="DM499" s="134"/>
      <c r="DN499" s="134"/>
      <c r="DO499" s="134"/>
      <c r="DP499" s="134"/>
      <c r="DQ499" s="134"/>
      <c r="DR499" s="134"/>
      <c r="DS499" s="134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134"/>
      <c r="ED499" s="134"/>
      <c r="EE499" s="134"/>
      <c r="EF499" s="134"/>
      <c r="EG499" s="134"/>
    </row>
    <row r="500" spans="1:137">
      <c r="A500" s="135"/>
      <c r="B500" s="103"/>
      <c r="C500" s="77"/>
      <c r="D500" s="136"/>
      <c r="E500" s="77"/>
      <c r="F500" s="77"/>
      <c r="G500" s="77"/>
      <c r="H500" s="54"/>
      <c r="I500" s="141"/>
      <c r="J500" s="54"/>
      <c r="K500" s="75" t="s">
        <v>50</v>
      </c>
      <c r="L500" s="76">
        <f>SUM(M500:X500)</f>
        <v>4</v>
      </c>
      <c r="M500" s="76">
        <f t="shared" ref="M500:X501" si="69">M503+M506+M509+M512+M515+M518+M521</f>
        <v>4</v>
      </c>
      <c r="N500" s="76">
        <f t="shared" si="69"/>
        <v>0</v>
      </c>
      <c r="O500" s="76">
        <f t="shared" si="69"/>
        <v>0</v>
      </c>
      <c r="P500" s="76">
        <f t="shared" si="69"/>
        <v>0</v>
      </c>
      <c r="Q500" s="76">
        <f t="shared" si="69"/>
        <v>0</v>
      </c>
      <c r="R500" s="76">
        <f t="shared" si="69"/>
        <v>0</v>
      </c>
      <c r="S500" s="76">
        <f t="shared" si="69"/>
        <v>0</v>
      </c>
      <c r="T500" s="76">
        <f t="shared" si="69"/>
        <v>0</v>
      </c>
      <c r="U500" s="76">
        <f t="shared" si="69"/>
        <v>0</v>
      </c>
      <c r="V500" s="76">
        <f t="shared" si="69"/>
        <v>0</v>
      </c>
      <c r="W500" s="76">
        <f t="shared" si="69"/>
        <v>0</v>
      </c>
      <c r="X500" s="76">
        <f t="shared" si="69"/>
        <v>0</v>
      </c>
      <c r="Y500" s="134"/>
      <c r="Z500" s="134"/>
      <c r="AA500" s="134"/>
      <c r="AB500" s="134"/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  <c r="BK500" s="134"/>
      <c r="BL500" s="134"/>
      <c r="BM500" s="134"/>
      <c r="BN500" s="134"/>
      <c r="BO500" s="134"/>
      <c r="BP500" s="134"/>
      <c r="BQ500" s="134"/>
      <c r="BR500" s="134"/>
      <c r="BS500" s="134"/>
      <c r="BT500" s="134"/>
      <c r="BU500" s="134"/>
      <c r="BV500" s="134"/>
      <c r="BW500" s="134"/>
      <c r="BX500" s="134"/>
      <c r="BY500" s="134"/>
      <c r="BZ500" s="134"/>
      <c r="CA500" s="134"/>
      <c r="CB500" s="134"/>
      <c r="CC500" s="134"/>
      <c r="CD500" s="134"/>
      <c r="CE500" s="134"/>
      <c r="CF500" s="134"/>
      <c r="CG500" s="134"/>
      <c r="CH500" s="134"/>
      <c r="CI500" s="134"/>
      <c r="CJ500" s="134"/>
      <c r="CK500" s="134"/>
      <c r="CL500" s="134"/>
      <c r="CM500" s="134"/>
      <c r="CN500" s="134"/>
      <c r="CO500" s="134"/>
      <c r="CP500" s="134"/>
      <c r="CQ500" s="134"/>
      <c r="CR500" s="134"/>
      <c r="CS500" s="134"/>
      <c r="CT500" s="134"/>
      <c r="CU500" s="134"/>
      <c r="CV500" s="134"/>
      <c r="CW500" s="134"/>
      <c r="CX500" s="134"/>
      <c r="CY500" s="134"/>
      <c r="CZ500" s="134"/>
      <c r="DA500" s="134"/>
      <c r="DB500" s="134"/>
      <c r="DC500" s="134"/>
      <c r="DD500" s="134"/>
      <c r="DE500" s="134"/>
      <c r="DF500" s="134"/>
      <c r="DG500" s="134"/>
      <c r="DH500" s="134"/>
      <c r="DI500" s="134"/>
      <c r="DJ500" s="134"/>
      <c r="DK500" s="134"/>
      <c r="DL500" s="134"/>
      <c r="DM500" s="134"/>
      <c r="DN500" s="134"/>
      <c r="DO500" s="134"/>
      <c r="DP500" s="134"/>
      <c r="DQ500" s="134"/>
      <c r="DR500" s="134"/>
      <c r="DS500" s="134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134"/>
      <c r="ED500" s="134"/>
      <c r="EE500" s="134"/>
      <c r="EF500" s="134"/>
      <c r="EG500" s="134"/>
    </row>
    <row r="501" spans="1:137">
      <c r="A501" s="135"/>
      <c r="B501" s="103"/>
      <c r="C501" s="81"/>
      <c r="D501" s="138"/>
      <c r="E501" s="81"/>
      <c r="F501" s="81"/>
      <c r="G501" s="81"/>
      <c r="H501" s="80"/>
      <c r="I501" s="142"/>
      <c r="J501" s="80"/>
      <c r="K501" s="84" t="s">
        <v>51</v>
      </c>
      <c r="L501" s="76">
        <f>SUM(M501:X501)</f>
        <v>24</v>
      </c>
      <c r="M501" s="76">
        <f>M504+M507+M510+M513+M516+M519+M522</f>
        <v>0</v>
      </c>
      <c r="N501" s="76">
        <f t="shared" si="69"/>
        <v>0</v>
      </c>
      <c r="O501" s="76">
        <f t="shared" si="69"/>
        <v>0</v>
      </c>
      <c r="P501" s="76">
        <f t="shared" si="69"/>
        <v>0</v>
      </c>
      <c r="Q501" s="76">
        <f t="shared" si="69"/>
        <v>0</v>
      </c>
      <c r="R501" s="76">
        <f t="shared" si="69"/>
        <v>0</v>
      </c>
      <c r="S501" s="76">
        <f t="shared" si="69"/>
        <v>0</v>
      </c>
      <c r="T501" s="76">
        <f t="shared" si="69"/>
        <v>0</v>
      </c>
      <c r="U501" s="76">
        <f t="shared" si="69"/>
        <v>24</v>
      </c>
      <c r="V501" s="76">
        <f t="shared" si="69"/>
        <v>0</v>
      </c>
      <c r="W501" s="76">
        <f t="shared" si="69"/>
        <v>0</v>
      </c>
      <c r="X501" s="76">
        <f t="shared" si="69"/>
        <v>0</v>
      </c>
      <c r="Y501" s="134"/>
      <c r="Z501" s="134"/>
      <c r="AA501" s="134"/>
      <c r="AB501" s="134"/>
      <c r="AC501" s="134"/>
      <c r="AD501" s="134"/>
      <c r="AE501" s="134"/>
      <c r="AF501" s="134"/>
      <c r="AG501" s="134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  <c r="AX501" s="134"/>
      <c r="AY501" s="134"/>
      <c r="AZ501" s="134"/>
      <c r="BA501" s="134"/>
      <c r="BB501" s="134"/>
      <c r="BC501" s="134"/>
      <c r="BD501" s="134"/>
      <c r="BE501" s="134"/>
      <c r="BF501" s="134"/>
      <c r="BG501" s="134"/>
      <c r="BH501" s="134"/>
      <c r="BI501" s="134"/>
      <c r="BJ501" s="134"/>
      <c r="BK501" s="134"/>
      <c r="BL501" s="134"/>
      <c r="BM501" s="134"/>
      <c r="BN501" s="134"/>
      <c r="BO501" s="134"/>
      <c r="BP501" s="134"/>
      <c r="BQ501" s="134"/>
      <c r="BR501" s="134"/>
      <c r="BS501" s="134"/>
      <c r="BT501" s="134"/>
      <c r="BU501" s="134"/>
      <c r="BV501" s="134"/>
      <c r="BW501" s="134"/>
      <c r="BX501" s="134"/>
      <c r="BY501" s="134"/>
      <c r="BZ501" s="134"/>
      <c r="CA501" s="134"/>
      <c r="CB501" s="134"/>
      <c r="CC501" s="134"/>
      <c r="CD501" s="134"/>
      <c r="CE501" s="134"/>
      <c r="CF501" s="134"/>
      <c r="CG501" s="134"/>
      <c r="CH501" s="134"/>
      <c r="CI501" s="134"/>
      <c r="CJ501" s="134"/>
      <c r="CK501" s="134"/>
      <c r="CL501" s="134"/>
      <c r="CM501" s="134"/>
      <c r="CN501" s="134"/>
      <c r="CO501" s="134"/>
      <c r="CP501" s="134"/>
      <c r="CQ501" s="134"/>
      <c r="CR501" s="134"/>
      <c r="CS501" s="134"/>
      <c r="CT501" s="134"/>
      <c r="CU501" s="134"/>
      <c r="CV501" s="134"/>
      <c r="CW501" s="134"/>
      <c r="CX501" s="134"/>
      <c r="CY501" s="134"/>
      <c r="CZ501" s="134"/>
      <c r="DA501" s="134"/>
      <c r="DB501" s="134"/>
      <c r="DC501" s="134"/>
      <c r="DD501" s="134"/>
      <c r="DE501" s="134"/>
      <c r="DF501" s="134"/>
      <c r="DG501" s="134"/>
      <c r="DH501" s="134"/>
      <c r="DI501" s="134"/>
      <c r="DJ501" s="134"/>
      <c r="DK501" s="134"/>
      <c r="DL501" s="134"/>
      <c r="DM501" s="134"/>
      <c r="DN501" s="134"/>
      <c r="DO501" s="134"/>
      <c r="DP501" s="134"/>
      <c r="DQ501" s="134"/>
      <c r="DR501" s="134"/>
      <c r="DS501" s="134"/>
      <c r="DT501" s="134"/>
      <c r="DU501" s="134"/>
      <c r="DV501" s="134"/>
      <c r="DW501" s="134"/>
      <c r="DX501" s="134"/>
      <c r="DY501" s="134"/>
      <c r="DZ501" s="134"/>
      <c r="EA501" s="134"/>
      <c r="EB501" s="134"/>
      <c r="EC501" s="134"/>
      <c r="ED501" s="134"/>
      <c r="EE501" s="134"/>
      <c r="EF501" s="134"/>
      <c r="EG501" s="134"/>
    </row>
    <row r="502" spans="1:137">
      <c r="A502" s="135"/>
      <c r="B502" s="46" t="s">
        <v>63</v>
      </c>
      <c r="C502" s="58" t="s">
        <v>31</v>
      </c>
      <c r="D502" s="58" t="s">
        <v>758</v>
      </c>
      <c r="E502" s="58" t="s">
        <v>759</v>
      </c>
      <c r="F502" s="58" t="s">
        <v>760</v>
      </c>
      <c r="G502" s="58" t="s">
        <v>761</v>
      </c>
      <c r="H502" s="46" t="s">
        <v>762</v>
      </c>
      <c r="I502" s="88">
        <v>9527</v>
      </c>
      <c r="J502" s="46" t="s">
        <v>48</v>
      </c>
      <c r="K502" s="75" t="s">
        <v>49</v>
      </c>
      <c r="L502" s="76">
        <f t="shared" ref="L502:L522" si="70">SUM(M502:X502)</f>
        <v>9</v>
      </c>
      <c r="M502" s="143">
        <v>0</v>
      </c>
      <c r="N502" s="143">
        <v>2</v>
      </c>
      <c r="O502" s="143">
        <v>0</v>
      </c>
      <c r="P502" s="143">
        <v>4</v>
      </c>
      <c r="Q502" s="143">
        <v>0</v>
      </c>
      <c r="R502" s="143">
        <v>0</v>
      </c>
      <c r="S502" s="143">
        <v>0</v>
      </c>
      <c r="T502" s="143">
        <v>3</v>
      </c>
      <c r="U502" s="143">
        <v>0</v>
      </c>
      <c r="V502" s="143">
        <v>0</v>
      </c>
      <c r="W502" s="143">
        <v>0</v>
      </c>
      <c r="X502" s="143">
        <v>0</v>
      </c>
      <c r="Y502" s="134"/>
      <c r="Z502" s="134"/>
      <c r="AA502" s="134"/>
      <c r="AB502" s="134"/>
      <c r="AC502" s="134"/>
      <c r="AD502" s="134"/>
      <c r="AE502" s="134"/>
      <c r="AF502" s="134"/>
      <c r="AG502" s="134"/>
      <c r="AH502" s="13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134"/>
      <c r="BE502" s="134"/>
      <c r="BF502" s="134"/>
      <c r="BG502" s="134"/>
      <c r="BH502" s="134"/>
      <c r="BI502" s="134"/>
      <c r="BJ502" s="134"/>
      <c r="BK502" s="134"/>
      <c r="BL502" s="134"/>
      <c r="BM502" s="134"/>
      <c r="BN502" s="134"/>
      <c r="BO502" s="134"/>
      <c r="BP502" s="134"/>
      <c r="BQ502" s="134"/>
      <c r="BR502" s="134"/>
      <c r="BS502" s="134"/>
      <c r="BT502" s="134"/>
      <c r="BU502" s="134"/>
      <c r="BV502" s="134"/>
      <c r="BW502" s="134"/>
      <c r="BX502" s="134"/>
      <c r="BY502" s="134"/>
      <c r="BZ502" s="134"/>
      <c r="CA502" s="134"/>
      <c r="CB502" s="134"/>
      <c r="CC502" s="134"/>
      <c r="CD502" s="134"/>
      <c r="CE502" s="134"/>
      <c r="CF502" s="134"/>
      <c r="CG502" s="134"/>
      <c r="CH502" s="134"/>
      <c r="CI502" s="134"/>
      <c r="CJ502" s="134"/>
      <c r="CK502" s="134"/>
      <c r="CL502" s="134"/>
      <c r="CM502" s="134"/>
      <c r="CN502" s="134"/>
      <c r="CO502" s="134"/>
      <c r="CP502" s="134"/>
      <c r="CQ502" s="134"/>
      <c r="CR502" s="134"/>
      <c r="CS502" s="134"/>
      <c r="CT502" s="134"/>
      <c r="CU502" s="134"/>
      <c r="CV502" s="134"/>
      <c r="CW502" s="134"/>
      <c r="CX502" s="134"/>
      <c r="CY502" s="134"/>
      <c r="CZ502" s="134"/>
      <c r="DA502" s="134"/>
      <c r="DB502" s="134"/>
      <c r="DC502" s="134"/>
      <c r="DD502" s="134"/>
      <c r="DE502" s="134"/>
      <c r="DF502" s="134"/>
      <c r="DG502" s="134"/>
      <c r="DH502" s="134"/>
      <c r="DI502" s="134"/>
      <c r="DJ502" s="134"/>
      <c r="DK502" s="134"/>
      <c r="DL502" s="134"/>
      <c r="DM502" s="134"/>
      <c r="DN502" s="134"/>
      <c r="DO502" s="134"/>
      <c r="DP502" s="134"/>
      <c r="DQ502" s="134"/>
      <c r="DR502" s="134"/>
      <c r="DS502" s="134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134"/>
      <c r="ED502" s="134"/>
      <c r="EE502" s="134"/>
      <c r="EF502" s="134"/>
      <c r="EG502" s="134"/>
    </row>
    <row r="503" spans="1:137">
      <c r="A503" s="135"/>
      <c r="B503" s="54"/>
      <c r="C503" s="77"/>
      <c r="D503" s="77"/>
      <c r="E503" s="77"/>
      <c r="F503" s="77"/>
      <c r="G503" s="77"/>
      <c r="H503" s="54"/>
      <c r="I503" s="89"/>
      <c r="J503" s="54"/>
      <c r="K503" s="75" t="s">
        <v>50</v>
      </c>
      <c r="L503" s="76">
        <f t="shared" si="70"/>
        <v>2</v>
      </c>
      <c r="M503" s="143">
        <v>2</v>
      </c>
      <c r="N503" s="143"/>
      <c r="O503" s="143">
        <v>0</v>
      </c>
      <c r="P503" s="143"/>
      <c r="Q503" s="143">
        <v>0</v>
      </c>
      <c r="R503" s="143">
        <v>0</v>
      </c>
      <c r="S503" s="143">
        <v>0</v>
      </c>
      <c r="T503" s="143">
        <v>0</v>
      </c>
      <c r="U503" s="143">
        <v>0</v>
      </c>
      <c r="V503" s="143">
        <v>0</v>
      </c>
      <c r="W503" s="143">
        <v>0</v>
      </c>
      <c r="X503" s="143">
        <v>0</v>
      </c>
      <c r="Y503" s="134"/>
      <c r="Z503" s="134"/>
      <c r="AA503" s="134"/>
      <c r="AB503" s="134"/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4"/>
      <c r="BE503" s="134"/>
      <c r="BF503" s="134"/>
      <c r="BG503" s="134"/>
      <c r="BH503" s="134"/>
      <c r="BI503" s="134"/>
      <c r="BJ503" s="134"/>
      <c r="BK503" s="134"/>
      <c r="BL503" s="134"/>
      <c r="BM503" s="134"/>
      <c r="BN503" s="134"/>
      <c r="BO503" s="134"/>
      <c r="BP503" s="134"/>
      <c r="BQ503" s="134"/>
      <c r="BR503" s="134"/>
      <c r="BS503" s="134"/>
      <c r="BT503" s="134"/>
      <c r="BU503" s="134"/>
      <c r="BV503" s="134"/>
      <c r="BW503" s="134"/>
      <c r="BX503" s="134"/>
      <c r="BY503" s="134"/>
      <c r="BZ503" s="134"/>
      <c r="CA503" s="134"/>
      <c r="CB503" s="134"/>
      <c r="CC503" s="134"/>
      <c r="CD503" s="134"/>
      <c r="CE503" s="134"/>
      <c r="CF503" s="134"/>
      <c r="CG503" s="134"/>
      <c r="CH503" s="134"/>
      <c r="CI503" s="134"/>
      <c r="CJ503" s="134"/>
      <c r="CK503" s="134"/>
      <c r="CL503" s="134"/>
      <c r="CM503" s="134"/>
      <c r="CN503" s="134"/>
      <c r="CO503" s="134"/>
      <c r="CP503" s="134"/>
      <c r="CQ503" s="134"/>
      <c r="CR503" s="134"/>
      <c r="CS503" s="134"/>
      <c r="CT503" s="134"/>
      <c r="CU503" s="134"/>
      <c r="CV503" s="134"/>
      <c r="CW503" s="134"/>
      <c r="CX503" s="134"/>
      <c r="CY503" s="134"/>
      <c r="CZ503" s="134"/>
      <c r="DA503" s="134"/>
      <c r="DB503" s="134"/>
      <c r="DC503" s="134"/>
      <c r="DD503" s="134"/>
      <c r="DE503" s="134"/>
      <c r="DF503" s="134"/>
      <c r="DG503" s="134"/>
      <c r="DH503" s="134"/>
      <c r="DI503" s="134"/>
      <c r="DJ503" s="134"/>
      <c r="DK503" s="134"/>
      <c r="DL503" s="134"/>
      <c r="DM503" s="134"/>
      <c r="DN503" s="134"/>
      <c r="DO503" s="134"/>
      <c r="DP503" s="134"/>
      <c r="DQ503" s="134"/>
      <c r="DR503" s="134"/>
      <c r="DS503" s="134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134"/>
      <c r="ED503" s="134"/>
      <c r="EE503" s="134"/>
      <c r="EF503" s="134"/>
      <c r="EG503" s="134"/>
    </row>
    <row r="504" spans="1:137">
      <c r="A504" s="135"/>
      <c r="B504" s="54"/>
      <c r="C504" s="81"/>
      <c r="D504" s="81"/>
      <c r="E504" s="81"/>
      <c r="F504" s="81"/>
      <c r="G504" s="81"/>
      <c r="H504" s="80"/>
      <c r="I504" s="90"/>
      <c r="J504" s="80"/>
      <c r="K504" s="84" t="s">
        <v>51</v>
      </c>
      <c r="L504" s="76">
        <f t="shared" si="70"/>
        <v>0</v>
      </c>
      <c r="M504" s="143">
        <v>0</v>
      </c>
      <c r="N504" s="143">
        <v>0</v>
      </c>
      <c r="O504" s="143">
        <v>0</v>
      </c>
      <c r="P504" s="143">
        <v>0</v>
      </c>
      <c r="Q504" s="143">
        <v>0</v>
      </c>
      <c r="R504" s="143">
        <v>0</v>
      </c>
      <c r="S504" s="143">
        <v>0</v>
      </c>
      <c r="T504" s="143">
        <v>0</v>
      </c>
      <c r="U504" s="143">
        <v>0</v>
      </c>
      <c r="V504" s="143">
        <v>0</v>
      </c>
      <c r="W504" s="143">
        <v>0</v>
      </c>
      <c r="X504" s="143">
        <v>0</v>
      </c>
      <c r="Y504" s="134"/>
      <c r="Z504" s="134"/>
      <c r="AA504" s="134"/>
      <c r="AB504" s="134"/>
      <c r="AC504" s="134"/>
      <c r="AD504" s="134"/>
      <c r="AE504" s="134"/>
      <c r="AF504" s="134"/>
      <c r="AG504" s="134"/>
      <c r="AH504" s="13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4"/>
      <c r="BE504" s="134"/>
      <c r="BF504" s="134"/>
      <c r="BG504" s="134"/>
      <c r="BH504" s="134"/>
      <c r="BI504" s="134"/>
      <c r="BJ504" s="134"/>
      <c r="BK504" s="134"/>
      <c r="BL504" s="134"/>
      <c r="BM504" s="134"/>
      <c r="BN504" s="134"/>
      <c r="BO504" s="134"/>
      <c r="BP504" s="134"/>
      <c r="BQ504" s="134"/>
      <c r="BR504" s="134"/>
      <c r="BS504" s="134"/>
      <c r="BT504" s="134"/>
      <c r="BU504" s="134"/>
      <c r="BV504" s="134"/>
      <c r="BW504" s="134"/>
      <c r="BX504" s="134"/>
      <c r="BY504" s="134"/>
      <c r="BZ504" s="134"/>
      <c r="CA504" s="134"/>
      <c r="CB504" s="134"/>
      <c r="CC504" s="134"/>
      <c r="CD504" s="134"/>
      <c r="CE504" s="134"/>
      <c r="CF504" s="134"/>
      <c r="CG504" s="134"/>
      <c r="CH504" s="134"/>
      <c r="CI504" s="134"/>
      <c r="CJ504" s="134"/>
      <c r="CK504" s="134"/>
      <c r="CL504" s="134"/>
      <c r="CM504" s="134"/>
      <c r="CN504" s="134"/>
      <c r="CO504" s="134"/>
      <c r="CP504" s="134"/>
      <c r="CQ504" s="134"/>
      <c r="CR504" s="134"/>
      <c r="CS504" s="134"/>
      <c r="CT504" s="134"/>
      <c r="CU504" s="134"/>
      <c r="CV504" s="134"/>
      <c r="CW504" s="134"/>
      <c r="CX504" s="134"/>
      <c r="CY504" s="134"/>
      <c r="CZ504" s="134"/>
      <c r="DA504" s="134"/>
      <c r="DB504" s="134"/>
      <c r="DC504" s="134"/>
      <c r="DD504" s="134"/>
      <c r="DE504" s="134"/>
      <c r="DF504" s="134"/>
      <c r="DG504" s="134"/>
      <c r="DH504" s="134"/>
      <c r="DI504" s="134"/>
      <c r="DJ504" s="134"/>
      <c r="DK504" s="134"/>
      <c r="DL504" s="134"/>
      <c r="DM504" s="134"/>
      <c r="DN504" s="134"/>
      <c r="DO504" s="134"/>
      <c r="DP504" s="134"/>
      <c r="DQ504" s="134"/>
      <c r="DR504" s="134"/>
      <c r="DS504" s="134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134"/>
      <c r="ED504" s="134"/>
      <c r="EE504" s="134"/>
      <c r="EF504" s="134"/>
      <c r="EG504" s="134"/>
    </row>
    <row r="505" spans="1:137">
      <c r="A505" s="135"/>
      <c r="B505" s="54"/>
      <c r="C505" s="58" t="s">
        <v>31</v>
      </c>
      <c r="D505" s="58" t="s">
        <v>763</v>
      </c>
      <c r="E505" s="58" t="s">
        <v>764</v>
      </c>
      <c r="F505" s="58" t="s">
        <v>765</v>
      </c>
      <c r="G505" s="58" t="s">
        <v>766</v>
      </c>
      <c r="H505" s="46" t="s">
        <v>767</v>
      </c>
      <c r="I505" s="88">
        <v>11460</v>
      </c>
      <c r="J505" s="46" t="s">
        <v>48</v>
      </c>
      <c r="K505" s="75" t="s">
        <v>49</v>
      </c>
      <c r="L505" s="76">
        <f t="shared" si="70"/>
        <v>10</v>
      </c>
      <c r="M505" s="143">
        <v>0</v>
      </c>
      <c r="N505" s="143">
        <v>3</v>
      </c>
      <c r="O505" s="143">
        <v>0</v>
      </c>
      <c r="P505" s="143">
        <v>5</v>
      </c>
      <c r="Q505" s="143">
        <v>0</v>
      </c>
      <c r="R505" s="143">
        <v>0</v>
      </c>
      <c r="S505" s="143">
        <v>0</v>
      </c>
      <c r="T505" s="143">
        <v>2</v>
      </c>
      <c r="U505" s="143">
        <v>0</v>
      </c>
      <c r="V505" s="143">
        <v>0</v>
      </c>
      <c r="W505" s="143">
        <v>0</v>
      </c>
      <c r="X505" s="143">
        <v>0</v>
      </c>
      <c r="Y505" s="134"/>
      <c r="Z505" s="134"/>
      <c r="AA505" s="134"/>
      <c r="AB505" s="134"/>
      <c r="AC505" s="134"/>
      <c r="AD505" s="134"/>
      <c r="AE505" s="134"/>
      <c r="AF505" s="134"/>
      <c r="AG505" s="134"/>
      <c r="AH505" s="13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  <c r="AW505" s="134"/>
      <c r="AX505" s="134"/>
      <c r="AY505" s="134"/>
      <c r="AZ505" s="134"/>
      <c r="BA505" s="134"/>
      <c r="BB505" s="134"/>
      <c r="BC505" s="134"/>
      <c r="BD505" s="134"/>
      <c r="BE505" s="134"/>
      <c r="BF505" s="134"/>
      <c r="BG505" s="134"/>
      <c r="BH505" s="134"/>
      <c r="BI505" s="134"/>
      <c r="BJ505" s="134"/>
      <c r="BK505" s="134"/>
      <c r="BL505" s="134"/>
      <c r="BM505" s="134"/>
      <c r="BN505" s="134"/>
      <c r="BO505" s="134"/>
      <c r="BP505" s="134"/>
      <c r="BQ505" s="134"/>
      <c r="BR505" s="134"/>
      <c r="BS505" s="134"/>
      <c r="BT505" s="134"/>
      <c r="BU505" s="134"/>
      <c r="BV505" s="134"/>
      <c r="BW505" s="134"/>
      <c r="BX505" s="134"/>
      <c r="BY505" s="134"/>
      <c r="BZ505" s="134"/>
      <c r="CA505" s="134"/>
      <c r="CB505" s="134"/>
      <c r="CC505" s="134"/>
      <c r="CD505" s="134"/>
      <c r="CE505" s="134"/>
      <c r="CF505" s="134"/>
      <c r="CG505" s="134"/>
      <c r="CH505" s="134"/>
      <c r="CI505" s="134"/>
      <c r="CJ505" s="134"/>
      <c r="CK505" s="134"/>
      <c r="CL505" s="134"/>
      <c r="CM505" s="134"/>
      <c r="CN505" s="134"/>
      <c r="CO505" s="134"/>
      <c r="CP505" s="134"/>
      <c r="CQ505" s="134"/>
      <c r="CR505" s="134"/>
      <c r="CS505" s="134"/>
      <c r="CT505" s="134"/>
      <c r="CU505" s="134"/>
      <c r="CV505" s="134"/>
      <c r="CW505" s="134"/>
      <c r="CX505" s="134"/>
      <c r="CY505" s="134"/>
      <c r="CZ505" s="134"/>
      <c r="DA505" s="134"/>
      <c r="DB505" s="134"/>
      <c r="DC505" s="134"/>
      <c r="DD505" s="134"/>
      <c r="DE505" s="134"/>
      <c r="DF505" s="134"/>
      <c r="DG505" s="134"/>
      <c r="DH505" s="134"/>
      <c r="DI505" s="134"/>
      <c r="DJ505" s="134"/>
      <c r="DK505" s="134"/>
      <c r="DL505" s="134"/>
      <c r="DM505" s="134"/>
      <c r="DN505" s="134"/>
      <c r="DO505" s="134"/>
      <c r="DP505" s="134"/>
      <c r="DQ505" s="134"/>
      <c r="DR505" s="134"/>
      <c r="DS505" s="134"/>
      <c r="DT505" s="134"/>
      <c r="DU505" s="134"/>
      <c r="DV505" s="134"/>
      <c r="DW505" s="134"/>
      <c r="DX505" s="134"/>
      <c r="DY505" s="134"/>
      <c r="DZ505" s="134"/>
      <c r="EA505" s="134"/>
      <c r="EB505" s="134"/>
      <c r="EC505" s="134"/>
      <c r="ED505" s="134"/>
      <c r="EE505" s="134"/>
      <c r="EF505" s="134"/>
      <c r="EG505" s="134"/>
    </row>
    <row r="506" spans="1:137">
      <c r="A506" s="135"/>
      <c r="B506" s="54"/>
      <c r="C506" s="77"/>
      <c r="D506" s="77"/>
      <c r="E506" s="77"/>
      <c r="F506" s="77"/>
      <c r="G506" s="77"/>
      <c r="H506" s="54"/>
      <c r="I506" s="89"/>
      <c r="J506" s="54"/>
      <c r="K506" s="75" t="s">
        <v>50</v>
      </c>
      <c r="L506" s="76">
        <f t="shared" si="70"/>
        <v>2</v>
      </c>
      <c r="M506" s="143">
        <v>2</v>
      </c>
      <c r="N506" s="143">
        <v>0</v>
      </c>
      <c r="O506" s="143">
        <v>0</v>
      </c>
      <c r="P506" s="143"/>
      <c r="Q506" s="143"/>
      <c r="R506" s="143"/>
      <c r="S506" s="143"/>
      <c r="T506" s="143"/>
      <c r="U506" s="143">
        <v>0</v>
      </c>
      <c r="V506" s="143">
        <v>0</v>
      </c>
      <c r="W506" s="143">
        <v>0</v>
      </c>
      <c r="X506" s="143">
        <v>0</v>
      </c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134"/>
      <c r="BE506" s="134"/>
      <c r="BF506" s="134"/>
      <c r="BG506" s="134"/>
      <c r="BH506" s="134"/>
      <c r="BI506" s="134"/>
      <c r="BJ506" s="134"/>
      <c r="BK506" s="134"/>
      <c r="BL506" s="134"/>
      <c r="BM506" s="134"/>
      <c r="BN506" s="134"/>
      <c r="BO506" s="134"/>
      <c r="BP506" s="134"/>
      <c r="BQ506" s="134"/>
      <c r="BR506" s="134"/>
      <c r="BS506" s="134"/>
      <c r="BT506" s="134"/>
      <c r="BU506" s="134"/>
      <c r="BV506" s="134"/>
      <c r="BW506" s="134"/>
      <c r="BX506" s="134"/>
      <c r="BY506" s="134"/>
      <c r="BZ506" s="134"/>
      <c r="CA506" s="134"/>
      <c r="CB506" s="134"/>
      <c r="CC506" s="134"/>
      <c r="CD506" s="134"/>
      <c r="CE506" s="134"/>
      <c r="CF506" s="134"/>
      <c r="CG506" s="134"/>
      <c r="CH506" s="134"/>
      <c r="CI506" s="134"/>
      <c r="CJ506" s="134"/>
      <c r="CK506" s="134"/>
      <c r="CL506" s="134"/>
      <c r="CM506" s="134"/>
      <c r="CN506" s="134"/>
      <c r="CO506" s="134"/>
      <c r="CP506" s="134"/>
      <c r="CQ506" s="134"/>
      <c r="CR506" s="134"/>
      <c r="CS506" s="134"/>
      <c r="CT506" s="134"/>
      <c r="CU506" s="134"/>
      <c r="CV506" s="134"/>
      <c r="CW506" s="134"/>
      <c r="CX506" s="134"/>
      <c r="CY506" s="134"/>
      <c r="CZ506" s="134"/>
      <c r="DA506" s="134"/>
      <c r="DB506" s="134"/>
      <c r="DC506" s="134"/>
      <c r="DD506" s="134"/>
      <c r="DE506" s="134"/>
      <c r="DF506" s="134"/>
      <c r="DG506" s="134"/>
      <c r="DH506" s="134"/>
      <c r="DI506" s="134"/>
      <c r="DJ506" s="134"/>
      <c r="DK506" s="134"/>
      <c r="DL506" s="134"/>
      <c r="DM506" s="134"/>
      <c r="DN506" s="134"/>
      <c r="DO506" s="134"/>
      <c r="DP506" s="134"/>
      <c r="DQ506" s="134"/>
      <c r="DR506" s="134"/>
      <c r="DS506" s="134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134"/>
      <c r="ED506" s="134"/>
      <c r="EE506" s="134"/>
      <c r="EF506" s="134"/>
      <c r="EG506" s="134"/>
    </row>
    <row r="507" spans="1:137">
      <c r="A507" s="135"/>
      <c r="B507" s="54"/>
      <c r="C507" s="81"/>
      <c r="D507" s="81"/>
      <c r="E507" s="81"/>
      <c r="F507" s="81"/>
      <c r="G507" s="81"/>
      <c r="H507" s="80"/>
      <c r="I507" s="90"/>
      <c r="J507" s="80"/>
      <c r="K507" s="84" t="s">
        <v>51</v>
      </c>
      <c r="L507" s="76">
        <f t="shared" si="70"/>
        <v>0</v>
      </c>
      <c r="M507" s="143">
        <v>0</v>
      </c>
      <c r="N507" s="143">
        <v>0</v>
      </c>
      <c r="O507" s="143">
        <v>0</v>
      </c>
      <c r="P507" s="143">
        <v>0</v>
      </c>
      <c r="Q507" s="143">
        <v>0</v>
      </c>
      <c r="R507" s="143">
        <v>0</v>
      </c>
      <c r="S507" s="143">
        <v>0</v>
      </c>
      <c r="T507" s="143">
        <v>0</v>
      </c>
      <c r="U507" s="143">
        <v>0</v>
      </c>
      <c r="V507" s="143">
        <v>0</v>
      </c>
      <c r="W507" s="143">
        <v>0</v>
      </c>
      <c r="X507" s="143">
        <v>0</v>
      </c>
      <c r="Y507" s="134"/>
      <c r="Z507" s="134"/>
      <c r="AA507" s="134"/>
      <c r="AB507" s="134"/>
      <c r="AC507" s="134"/>
      <c r="AD507" s="134"/>
      <c r="AE507" s="134"/>
      <c r="AF507" s="134"/>
      <c r="AG507" s="134"/>
      <c r="AH507" s="134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4"/>
      <c r="BE507" s="134"/>
      <c r="BF507" s="134"/>
      <c r="BG507" s="134"/>
      <c r="BH507" s="134"/>
      <c r="BI507" s="134"/>
      <c r="BJ507" s="134"/>
      <c r="BK507" s="134"/>
      <c r="BL507" s="134"/>
      <c r="BM507" s="134"/>
      <c r="BN507" s="134"/>
      <c r="BO507" s="134"/>
      <c r="BP507" s="134"/>
      <c r="BQ507" s="134"/>
      <c r="BR507" s="134"/>
      <c r="BS507" s="134"/>
      <c r="BT507" s="134"/>
      <c r="BU507" s="134"/>
      <c r="BV507" s="134"/>
      <c r="BW507" s="134"/>
      <c r="BX507" s="134"/>
      <c r="BY507" s="134"/>
      <c r="BZ507" s="134"/>
      <c r="CA507" s="134"/>
      <c r="CB507" s="134"/>
      <c r="CC507" s="134"/>
      <c r="CD507" s="134"/>
      <c r="CE507" s="134"/>
      <c r="CF507" s="134"/>
      <c r="CG507" s="134"/>
      <c r="CH507" s="134"/>
      <c r="CI507" s="134"/>
      <c r="CJ507" s="134"/>
      <c r="CK507" s="134"/>
      <c r="CL507" s="134"/>
      <c r="CM507" s="134"/>
      <c r="CN507" s="134"/>
      <c r="CO507" s="134"/>
      <c r="CP507" s="134"/>
      <c r="CQ507" s="134"/>
      <c r="CR507" s="134"/>
      <c r="CS507" s="134"/>
      <c r="CT507" s="134"/>
      <c r="CU507" s="134"/>
      <c r="CV507" s="134"/>
      <c r="CW507" s="134"/>
      <c r="CX507" s="134"/>
      <c r="CY507" s="134"/>
      <c r="CZ507" s="134"/>
      <c r="DA507" s="134"/>
      <c r="DB507" s="134"/>
      <c r="DC507" s="134"/>
      <c r="DD507" s="134"/>
      <c r="DE507" s="134"/>
      <c r="DF507" s="134"/>
      <c r="DG507" s="134"/>
      <c r="DH507" s="134"/>
      <c r="DI507" s="134"/>
      <c r="DJ507" s="134"/>
      <c r="DK507" s="134"/>
      <c r="DL507" s="134"/>
      <c r="DM507" s="134"/>
      <c r="DN507" s="134"/>
      <c r="DO507" s="134"/>
      <c r="DP507" s="134"/>
      <c r="DQ507" s="134"/>
      <c r="DR507" s="134"/>
      <c r="DS507" s="134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134"/>
      <c r="ED507" s="134"/>
      <c r="EE507" s="134"/>
      <c r="EF507" s="134"/>
      <c r="EG507" s="134"/>
    </row>
    <row r="508" spans="1:137">
      <c r="A508" s="135"/>
      <c r="B508" s="54"/>
      <c r="C508" s="58" t="s">
        <v>33</v>
      </c>
      <c r="D508" s="58" t="s">
        <v>768</v>
      </c>
      <c r="E508" s="58" t="s">
        <v>769</v>
      </c>
      <c r="F508" s="58" t="s">
        <v>770</v>
      </c>
      <c r="G508" s="58" t="s">
        <v>771</v>
      </c>
      <c r="H508" s="46" t="s">
        <v>772</v>
      </c>
      <c r="I508" s="88">
        <v>308</v>
      </c>
      <c r="J508" s="46" t="s">
        <v>48</v>
      </c>
      <c r="K508" s="75" t="s">
        <v>49</v>
      </c>
      <c r="L508" s="76">
        <f t="shared" si="70"/>
        <v>0</v>
      </c>
      <c r="M508" s="143">
        <v>0</v>
      </c>
      <c r="N508" s="143">
        <v>0</v>
      </c>
      <c r="O508" s="143">
        <v>0</v>
      </c>
      <c r="P508" s="143">
        <v>0</v>
      </c>
      <c r="Q508" s="143">
        <v>0</v>
      </c>
      <c r="R508" s="143">
        <v>0</v>
      </c>
      <c r="S508" s="143">
        <v>0</v>
      </c>
      <c r="T508" s="143">
        <v>0</v>
      </c>
      <c r="U508" s="143">
        <v>0</v>
      </c>
      <c r="V508" s="143">
        <v>0</v>
      </c>
      <c r="W508" s="143">
        <v>0</v>
      </c>
      <c r="X508" s="143">
        <v>0</v>
      </c>
      <c r="Y508" s="134"/>
      <c r="Z508" s="134"/>
      <c r="AA508" s="134"/>
      <c r="AB508" s="134"/>
      <c r="AC508" s="134"/>
      <c r="AD508" s="134"/>
      <c r="AE508" s="134"/>
      <c r="AF508" s="134"/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4"/>
      <c r="BE508" s="134"/>
      <c r="BF508" s="134"/>
      <c r="BG508" s="134"/>
      <c r="BH508" s="134"/>
      <c r="BI508" s="134"/>
      <c r="BJ508" s="134"/>
      <c r="BK508" s="134"/>
      <c r="BL508" s="134"/>
      <c r="BM508" s="134"/>
      <c r="BN508" s="134"/>
      <c r="BO508" s="134"/>
      <c r="BP508" s="134"/>
      <c r="BQ508" s="134"/>
      <c r="BR508" s="134"/>
      <c r="BS508" s="134"/>
      <c r="BT508" s="134"/>
      <c r="BU508" s="134"/>
      <c r="BV508" s="134"/>
      <c r="BW508" s="134"/>
      <c r="BX508" s="134"/>
      <c r="BY508" s="134"/>
      <c r="BZ508" s="134"/>
      <c r="CA508" s="134"/>
      <c r="CB508" s="134"/>
      <c r="CC508" s="134"/>
      <c r="CD508" s="134"/>
      <c r="CE508" s="134"/>
      <c r="CF508" s="134"/>
      <c r="CG508" s="134"/>
      <c r="CH508" s="134"/>
      <c r="CI508" s="134"/>
      <c r="CJ508" s="134"/>
      <c r="CK508" s="134"/>
      <c r="CL508" s="134"/>
      <c r="CM508" s="134"/>
      <c r="CN508" s="134"/>
      <c r="CO508" s="134"/>
      <c r="CP508" s="134"/>
      <c r="CQ508" s="134"/>
      <c r="CR508" s="134"/>
      <c r="CS508" s="134"/>
      <c r="CT508" s="134"/>
      <c r="CU508" s="134"/>
      <c r="CV508" s="134"/>
      <c r="CW508" s="134"/>
      <c r="CX508" s="134"/>
      <c r="CY508" s="134"/>
      <c r="CZ508" s="134"/>
      <c r="DA508" s="134"/>
      <c r="DB508" s="134"/>
      <c r="DC508" s="134"/>
      <c r="DD508" s="134"/>
      <c r="DE508" s="134"/>
      <c r="DF508" s="134"/>
      <c r="DG508" s="134"/>
      <c r="DH508" s="134"/>
      <c r="DI508" s="134"/>
      <c r="DJ508" s="134"/>
      <c r="DK508" s="134"/>
      <c r="DL508" s="134"/>
      <c r="DM508" s="134"/>
      <c r="DN508" s="134"/>
      <c r="DO508" s="134"/>
      <c r="DP508" s="134"/>
      <c r="DQ508" s="134"/>
      <c r="DR508" s="134"/>
      <c r="DS508" s="134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134"/>
      <c r="ED508" s="134"/>
      <c r="EE508" s="134"/>
      <c r="EF508" s="134"/>
      <c r="EG508" s="134"/>
    </row>
    <row r="509" spans="1:137">
      <c r="A509" s="135"/>
      <c r="B509" s="54"/>
      <c r="C509" s="77"/>
      <c r="D509" s="77"/>
      <c r="E509" s="77"/>
      <c r="F509" s="77"/>
      <c r="G509" s="77"/>
      <c r="H509" s="54"/>
      <c r="I509" s="89"/>
      <c r="J509" s="54"/>
      <c r="K509" s="75" t="s">
        <v>50</v>
      </c>
      <c r="L509" s="76">
        <f t="shared" si="70"/>
        <v>0</v>
      </c>
      <c r="M509" s="143">
        <v>0</v>
      </c>
      <c r="N509" s="143">
        <v>0</v>
      </c>
      <c r="O509" s="143">
        <v>0</v>
      </c>
      <c r="P509" s="143">
        <v>0</v>
      </c>
      <c r="Q509" s="143">
        <v>0</v>
      </c>
      <c r="R509" s="143">
        <v>0</v>
      </c>
      <c r="S509" s="143">
        <v>0</v>
      </c>
      <c r="T509" s="143">
        <v>0</v>
      </c>
      <c r="U509" s="143">
        <v>0</v>
      </c>
      <c r="V509" s="143">
        <v>0</v>
      </c>
      <c r="W509" s="143">
        <v>0</v>
      </c>
      <c r="X509" s="143">
        <v>0</v>
      </c>
      <c r="Y509" s="134"/>
      <c r="Z509" s="134"/>
      <c r="AA509" s="134"/>
      <c r="AB509" s="134"/>
      <c r="AC509" s="134"/>
      <c r="AD509" s="134"/>
      <c r="AE509" s="134"/>
      <c r="AF509" s="134"/>
      <c r="AG509" s="134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  <c r="AX509" s="134"/>
      <c r="AY509" s="134"/>
      <c r="AZ509" s="134"/>
      <c r="BA509" s="134"/>
      <c r="BB509" s="134"/>
      <c r="BC509" s="134"/>
      <c r="BD509" s="134"/>
      <c r="BE509" s="134"/>
      <c r="BF509" s="134"/>
      <c r="BG509" s="134"/>
      <c r="BH509" s="134"/>
      <c r="BI509" s="134"/>
      <c r="BJ509" s="134"/>
      <c r="BK509" s="134"/>
      <c r="BL509" s="134"/>
      <c r="BM509" s="134"/>
      <c r="BN509" s="134"/>
      <c r="BO509" s="134"/>
      <c r="BP509" s="134"/>
      <c r="BQ509" s="134"/>
      <c r="BR509" s="134"/>
      <c r="BS509" s="134"/>
      <c r="BT509" s="134"/>
      <c r="BU509" s="134"/>
      <c r="BV509" s="134"/>
      <c r="BW509" s="134"/>
      <c r="BX509" s="134"/>
      <c r="BY509" s="134"/>
      <c r="BZ509" s="134"/>
      <c r="CA509" s="134"/>
      <c r="CB509" s="134"/>
      <c r="CC509" s="134"/>
      <c r="CD509" s="134"/>
      <c r="CE509" s="134"/>
      <c r="CF509" s="134"/>
      <c r="CG509" s="134"/>
      <c r="CH509" s="134"/>
      <c r="CI509" s="134"/>
      <c r="CJ509" s="134"/>
      <c r="CK509" s="134"/>
      <c r="CL509" s="134"/>
      <c r="CM509" s="134"/>
      <c r="CN509" s="134"/>
      <c r="CO509" s="134"/>
      <c r="CP509" s="134"/>
      <c r="CQ509" s="134"/>
      <c r="CR509" s="134"/>
      <c r="CS509" s="134"/>
      <c r="CT509" s="134"/>
      <c r="CU509" s="134"/>
      <c r="CV509" s="134"/>
      <c r="CW509" s="134"/>
      <c r="CX509" s="134"/>
      <c r="CY509" s="134"/>
      <c r="CZ509" s="134"/>
      <c r="DA509" s="134"/>
      <c r="DB509" s="134"/>
      <c r="DC509" s="134"/>
      <c r="DD509" s="134"/>
      <c r="DE509" s="134"/>
      <c r="DF509" s="134"/>
      <c r="DG509" s="134"/>
      <c r="DH509" s="134"/>
      <c r="DI509" s="134"/>
      <c r="DJ509" s="134"/>
      <c r="DK509" s="134"/>
      <c r="DL509" s="134"/>
      <c r="DM509" s="134"/>
      <c r="DN509" s="134"/>
      <c r="DO509" s="134"/>
      <c r="DP509" s="134"/>
      <c r="DQ509" s="134"/>
      <c r="DR509" s="134"/>
      <c r="DS509" s="134"/>
      <c r="DT509" s="134"/>
      <c r="DU509" s="134"/>
      <c r="DV509" s="134"/>
      <c r="DW509" s="134"/>
      <c r="DX509" s="134"/>
      <c r="DY509" s="134"/>
      <c r="DZ509" s="134"/>
      <c r="EA509" s="134"/>
      <c r="EB509" s="134"/>
      <c r="EC509" s="134"/>
      <c r="ED509" s="134"/>
      <c r="EE509" s="134"/>
      <c r="EF509" s="134"/>
      <c r="EG509" s="134"/>
    </row>
    <row r="510" spans="1:137">
      <c r="A510" s="135"/>
      <c r="B510" s="54"/>
      <c r="C510" s="81"/>
      <c r="D510" s="81"/>
      <c r="E510" s="81"/>
      <c r="F510" s="81"/>
      <c r="G510" s="81"/>
      <c r="H510" s="80"/>
      <c r="I510" s="90"/>
      <c r="J510" s="80"/>
      <c r="K510" s="84" t="s">
        <v>51</v>
      </c>
      <c r="L510" s="76">
        <f t="shared" si="70"/>
        <v>7</v>
      </c>
      <c r="M510" s="143">
        <v>0</v>
      </c>
      <c r="N510" s="143">
        <v>0</v>
      </c>
      <c r="O510" s="143">
        <v>0</v>
      </c>
      <c r="P510" s="143">
        <v>0</v>
      </c>
      <c r="Q510" s="143">
        <v>0</v>
      </c>
      <c r="R510" s="143">
        <v>0</v>
      </c>
      <c r="S510" s="143">
        <v>0</v>
      </c>
      <c r="T510" s="143">
        <v>0</v>
      </c>
      <c r="U510" s="143">
        <v>7</v>
      </c>
      <c r="V510" s="143">
        <v>0</v>
      </c>
      <c r="W510" s="143">
        <v>0</v>
      </c>
      <c r="X510" s="143">
        <v>0</v>
      </c>
      <c r="Y510" s="134"/>
      <c r="Z510" s="134"/>
      <c r="AA510" s="134"/>
      <c r="AB510" s="134"/>
      <c r="AC510" s="134"/>
      <c r="AD510" s="134"/>
      <c r="AE510" s="134"/>
      <c r="AF510" s="134"/>
      <c r="AG510" s="134"/>
      <c r="AH510" s="13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134"/>
      <c r="BE510" s="134"/>
      <c r="BF510" s="134"/>
      <c r="BG510" s="134"/>
      <c r="BH510" s="134"/>
      <c r="BI510" s="134"/>
      <c r="BJ510" s="134"/>
      <c r="BK510" s="134"/>
      <c r="BL510" s="134"/>
      <c r="BM510" s="134"/>
      <c r="BN510" s="134"/>
      <c r="BO510" s="134"/>
      <c r="BP510" s="134"/>
      <c r="BQ510" s="134"/>
      <c r="BR510" s="134"/>
      <c r="BS510" s="134"/>
      <c r="BT510" s="134"/>
      <c r="BU510" s="134"/>
      <c r="BV510" s="134"/>
      <c r="BW510" s="134"/>
      <c r="BX510" s="134"/>
      <c r="BY510" s="134"/>
      <c r="BZ510" s="134"/>
      <c r="CA510" s="134"/>
      <c r="CB510" s="134"/>
      <c r="CC510" s="134"/>
      <c r="CD510" s="134"/>
      <c r="CE510" s="134"/>
      <c r="CF510" s="134"/>
      <c r="CG510" s="134"/>
      <c r="CH510" s="134"/>
      <c r="CI510" s="134"/>
      <c r="CJ510" s="134"/>
      <c r="CK510" s="134"/>
      <c r="CL510" s="134"/>
      <c r="CM510" s="134"/>
      <c r="CN510" s="134"/>
      <c r="CO510" s="134"/>
      <c r="CP510" s="134"/>
      <c r="CQ510" s="134"/>
      <c r="CR510" s="134"/>
      <c r="CS510" s="134"/>
      <c r="CT510" s="134"/>
      <c r="CU510" s="134"/>
      <c r="CV510" s="134"/>
      <c r="CW510" s="134"/>
      <c r="CX510" s="134"/>
      <c r="CY510" s="134"/>
      <c r="CZ510" s="134"/>
      <c r="DA510" s="134"/>
      <c r="DB510" s="134"/>
      <c r="DC510" s="134"/>
      <c r="DD510" s="134"/>
      <c r="DE510" s="134"/>
      <c r="DF510" s="134"/>
      <c r="DG510" s="134"/>
      <c r="DH510" s="134"/>
      <c r="DI510" s="134"/>
      <c r="DJ510" s="134"/>
      <c r="DK510" s="134"/>
      <c r="DL510" s="134"/>
      <c r="DM510" s="134"/>
      <c r="DN510" s="134"/>
      <c r="DO510" s="134"/>
      <c r="DP510" s="134"/>
      <c r="DQ510" s="134"/>
      <c r="DR510" s="134"/>
      <c r="DS510" s="134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134"/>
      <c r="ED510" s="134"/>
      <c r="EE510" s="134"/>
      <c r="EF510" s="134"/>
      <c r="EG510" s="134"/>
    </row>
    <row r="511" spans="1:137">
      <c r="A511" s="135"/>
      <c r="B511" s="54"/>
      <c r="C511" s="58" t="s">
        <v>33</v>
      </c>
      <c r="D511" s="58" t="s">
        <v>773</v>
      </c>
      <c r="E511" s="58" t="s">
        <v>774</v>
      </c>
      <c r="F511" s="58" t="s">
        <v>775</v>
      </c>
      <c r="G511" s="58" t="s">
        <v>776</v>
      </c>
      <c r="H511" s="46" t="s">
        <v>777</v>
      </c>
      <c r="I511" s="88">
        <v>0</v>
      </c>
      <c r="J511" s="46" t="s">
        <v>48</v>
      </c>
      <c r="K511" s="75" t="s">
        <v>49</v>
      </c>
      <c r="L511" s="76">
        <f t="shared" si="70"/>
        <v>0</v>
      </c>
      <c r="M511" s="143">
        <v>0</v>
      </c>
      <c r="N511" s="143">
        <v>0</v>
      </c>
      <c r="O511" s="143">
        <v>0</v>
      </c>
      <c r="P511" s="143">
        <v>0</v>
      </c>
      <c r="Q511" s="143">
        <v>0</v>
      </c>
      <c r="R511" s="143">
        <v>0</v>
      </c>
      <c r="S511" s="143">
        <v>0</v>
      </c>
      <c r="T511" s="143">
        <v>0</v>
      </c>
      <c r="U511" s="143">
        <v>0</v>
      </c>
      <c r="V511" s="143">
        <v>0</v>
      </c>
      <c r="W511" s="143">
        <v>0</v>
      </c>
      <c r="X511" s="143">
        <v>0</v>
      </c>
      <c r="Y511" s="134"/>
      <c r="Z511" s="134"/>
      <c r="AA511" s="134"/>
      <c r="AB511" s="134"/>
      <c r="AC511" s="134"/>
      <c r="AD511" s="134"/>
      <c r="AE511" s="134"/>
      <c r="AF511" s="134"/>
      <c r="AG511" s="134"/>
      <c r="AH511" s="134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4"/>
      <c r="BE511" s="134"/>
      <c r="BF511" s="134"/>
      <c r="BG511" s="134"/>
      <c r="BH511" s="134"/>
      <c r="BI511" s="134"/>
      <c r="BJ511" s="134"/>
      <c r="BK511" s="134"/>
      <c r="BL511" s="134"/>
      <c r="BM511" s="134"/>
      <c r="BN511" s="134"/>
      <c r="BO511" s="134"/>
      <c r="BP511" s="134"/>
      <c r="BQ511" s="134"/>
      <c r="BR511" s="134"/>
      <c r="BS511" s="134"/>
      <c r="BT511" s="134"/>
      <c r="BU511" s="134"/>
      <c r="BV511" s="134"/>
      <c r="BW511" s="134"/>
      <c r="BX511" s="134"/>
      <c r="BY511" s="134"/>
      <c r="BZ511" s="134"/>
      <c r="CA511" s="134"/>
      <c r="CB511" s="134"/>
      <c r="CC511" s="134"/>
      <c r="CD511" s="134"/>
      <c r="CE511" s="134"/>
      <c r="CF511" s="134"/>
      <c r="CG511" s="134"/>
      <c r="CH511" s="134"/>
      <c r="CI511" s="134"/>
      <c r="CJ511" s="134"/>
      <c r="CK511" s="134"/>
      <c r="CL511" s="134"/>
      <c r="CM511" s="134"/>
      <c r="CN511" s="134"/>
      <c r="CO511" s="134"/>
      <c r="CP511" s="134"/>
      <c r="CQ511" s="134"/>
      <c r="CR511" s="134"/>
      <c r="CS511" s="134"/>
      <c r="CT511" s="134"/>
      <c r="CU511" s="134"/>
      <c r="CV511" s="134"/>
      <c r="CW511" s="134"/>
      <c r="CX511" s="134"/>
      <c r="CY511" s="134"/>
      <c r="CZ511" s="134"/>
      <c r="DA511" s="134"/>
      <c r="DB511" s="134"/>
      <c r="DC511" s="134"/>
      <c r="DD511" s="134"/>
      <c r="DE511" s="134"/>
      <c r="DF511" s="134"/>
      <c r="DG511" s="134"/>
      <c r="DH511" s="134"/>
      <c r="DI511" s="134"/>
      <c r="DJ511" s="134"/>
      <c r="DK511" s="134"/>
      <c r="DL511" s="134"/>
      <c r="DM511" s="134"/>
      <c r="DN511" s="134"/>
      <c r="DO511" s="134"/>
      <c r="DP511" s="134"/>
      <c r="DQ511" s="134"/>
      <c r="DR511" s="134"/>
      <c r="DS511" s="134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134"/>
      <c r="ED511" s="134"/>
      <c r="EE511" s="134"/>
      <c r="EF511" s="134"/>
      <c r="EG511" s="134"/>
    </row>
    <row r="512" spans="1:137">
      <c r="A512" s="135"/>
      <c r="B512" s="54"/>
      <c r="C512" s="77"/>
      <c r="D512" s="77"/>
      <c r="E512" s="77"/>
      <c r="F512" s="77"/>
      <c r="G512" s="77"/>
      <c r="H512" s="54"/>
      <c r="I512" s="89"/>
      <c r="J512" s="54"/>
      <c r="K512" s="75" t="s">
        <v>50</v>
      </c>
      <c r="L512" s="76">
        <f t="shared" si="70"/>
        <v>0</v>
      </c>
      <c r="M512" s="143">
        <v>0</v>
      </c>
      <c r="N512" s="143">
        <v>0</v>
      </c>
      <c r="O512" s="143">
        <v>0</v>
      </c>
      <c r="P512" s="143">
        <v>0</v>
      </c>
      <c r="Q512" s="143">
        <v>0</v>
      </c>
      <c r="R512" s="143">
        <v>0</v>
      </c>
      <c r="S512" s="143">
        <v>0</v>
      </c>
      <c r="T512" s="143">
        <v>0</v>
      </c>
      <c r="U512" s="143">
        <v>0</v>
      </c>
      <c r="V512" s="143">
        <v>0</v>
      </c>
      <c r="W512" s="143">
        <v>0</v>
      </c>
      <c r="X512" s="143">
        <v>0</v>
      </c>
      <c r="Y512" s="134"/>
      <c r="Z512" s="134"/>
      <c r="AA512" s="134"/>
      <c r="AB512" s="134"/>
      <c r="AC512" s="134"/>
      <c r="AD512" s="134"/>
      <c r="AE512" s="134"/>
      <c r="AF512" s="134"/>
      <c r="AG512" s="134"/>
      <c r="AH512" s="134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4"/>
      <c r="BE512" s="134"/>
      <c r="BF512" s="134"/>
      <c r="BG512" s="134"/>
      <c r="BH512" s="134"/>
      <c r="BI512" s="134"/>
      <c r="BJ512" s="134"/>
      <c r="BK512" s="134"/>
      <c r="BL512" s="134"/>
      <c r="BM512" s="134"/>
      <c r="BN512" s="134"/>
      <c r="BO512" s="134"/>
      <c r="BP512" s="134"/>
      <c r="BQ512" s="134"/>
      <c r="BR512" s="134"/>
      <c r="BS512" s="134"/>
      <c r="BT512" s="134"/>
      <c r="BU512" s="134"/>
      <c r="BV512" s="134"/>
      <c r="BW512" s="134"/>
      <c r="BX512" s="134"/>
      <c r="BY512" s="134"/>
      <c r="BZ512" s="134"/>
      <c r="CA512" s="134"/>
      <c r="CB512" s="134"/>
      <c r="CC512" s="134"/>
      <c r="CD512" s="134"/>
      <c r="CE512" s="134"/>
      <c r="CF512" s="134"/>
      <c r="CG512" s="134"/>
      <c r="CH512" s="134"/>
      <c r="CI512" s="134"/>
      <c r="CJ512" s="134"/>
      <c r="CK512" s="134"/>
      <c r="CL512" s="134"/>
      <c r="CM512" s="134"/>
      <c r="CN512" s="134"/>
      <c r="CO512" s="134"/>
      <c r="CP512" s="134"/>
      <c r="CQ512" s="134"/>
      <c r="CR512" s="134"/>
      <c r="CS512" s="134"/>
      <c r="CT512" s="134"/>
      <c r="CU512" s="134"/>
      <c r="CV512" s="134"/>
      <c r="CW512" s="134"/>
      <c r="CX512" s="134"/>
      <c r="CY512" s="134"/>
      <c r="CZ512" s="134"/>
      <c r="DA512" s="134"/>
      <c r="DB512" s="134"/>
      <c r="DC512" s="134"/>
      <c r="DD512" s="134"/>
      <c r="DE512" s="134"/>
      <c r="DF512" s="134"/>
      <c r="DG512" s="134"/>
      <c r="DH512" s="134"/>
      <c r="DI512" s="134"/>
      <c r="DJ512" s="134"/>
      <c r="DK512" s="134"/>
      <c r="DL512" s="134"/>
      <c r="DM512" s="134"/>
      <c r="DN512" s="134"/>
      <c r="DO512" s="134"/>
      <c r="DP512" s="134"/>
      <c r="DQ512" s="134"/>
      <c r="DR512" s="134"/>
      <c r="DS512" s="134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134"/>
      <c r="ED512" s="134"/>
      <c r="EE512" s="134"/>
      <c r="EF512" s="134"/>
      <c r="EG512" s="134"/>
    </row>
    <row r="513" spans="1:137">
      <c r="A513" s="135"/>
      <c r="B513" s="54"/>
      <c r="C513" s="81"/>
      <c r="D513" s="81"/>
      <c r="E513" s="81"/>
      <c r="F513" s="81"/>
      <c r="G513" s="81"/>
      <c r="H513" s="80"/>
      <c r="I513" s="90"/>
      <c r="J513" s="80"/>
      <c r="K513" s="84" t="s">
        <v>51</v>
      </c>
      <c r="L513" s="76">
        <f t="shared" si="70"/>
        <v>3</v>
      </c>
      <c r="M513" s="143">
        <v>0</v>
      </c>
      <c r="N513" s="143">
        <v>0</v>
      </c>
      <c r="O513" s="143">
        <v>0</v>
      </c>
      <c r="P513" s="143">
        <v>0</v>
      </c>
      <c r="Q513" s="143">
        <v>0</v>
      </c>
      <c r="R513" s="143">
        <v>0</v>
      </c>
      <c r="S513" s="143">
        <v>0</v>
      </c>
      <c r="T513" s="143">
        <v>0</v>
      </c>
      <c r="U513" s="143">
        <v>3</v>
      </c>
      <c r="V513" s="143">
        <v>0</v>
      </c>
      <c r="W513" s="143">
        <v>0</v>
      </c>
      <c r="X513" s="143">
        <v>0</v>
      </c>
      <c r="Y513" s="134"/>
      <c r="Z513" s="134"/>
      <c r="AA513" s="134"/>
      <c r="AB513" s="134"/>
      <c r="AC513" s="134"/>
      <c r="AD513" s="134"/>
      <c r="AE513" s="134"/>
      <c r="AF513" s="134"/>
      <c r="AG513" s="134"/>
      <c r="AH513" s="134"/>
      <c r="AI513" s="134"/>
      <c r="AJ513" s="134"/>
      <c r="AK513" s="134"/>
      <c r="AL513" s="134"/>
      <c r="AM513" s="134"/>
      <c r="AN513" s="134"/>
      <c r="AO513" s="134"/>
      <c r="AP513" s="134"/>
      <c r="AQ513" s="134"/>
      <c r="AR513" s="134"/>
      <c r="AS513" s="134"/>
      <c r="AT513" s="134"/>
      <c r="AU513" s="134"/>
      <c r="AV513" s="134"/>
      <c r="AW513" s="134"/>
      <c r="AX513" s="134"/>
      <c r="AY513" s="134"/>
      <c r="AZ513" s="134"/>
      <c r="BA513" s="134"/>
      <c r="BB513" s="134"/>
      <c r="BC513" s="134"/>
      <c r="BD513" s="134"/>
      <c r="BE513" s="134"/>
      <c r="BF513" s="134"/>
      <c r="BG513" s="134"/>
      <c r="BH513" s="134"/>
      <c r="BI513" s="134"/>
      <c r="BJ513" s="134"/>
      <c r="BK513" s="134"/>
      <c r="BL513" s="134"/>
      <c r="BM513" s="134"/>
      <c r="BN513" s="134"/>
      <c r="BO513" s="134"/>
      <c r="BP513" s="134"/>
      <c r="BQ513" s="134"/>
      <c r="BR513" s="134"/>
      <c r="BS513" s="134"/>
      <c r="BT513" s="134"/>
      <c r="BU513" s="134"/>
      <c r="BV513" s="134"/>
      <c r="BW513" s="134"/>
      <c r="BX513" s="134"/>
      <c r="BY513" s="134"/>
      <c r="BZ513" s="134"/>
      <c r="CA513" s="134"/>
      <c r="CB513" s="134"/>
      <c r="CC513" s="134"/>
      <c r="CD513" s="134"/>
      <c r="CE513" s="134"/>
      <c r="CF513" s="134"/>
      <c r="CG513" s="134"/>
      <c r="CH513" s="134"/>
      <c r="CI513" s="134"/>
      <c r="CJ513" s="134"/>
      <c r="CK513" s="134"/>
      <c r="CL513" s="134"/>
      <c r="CM513" s="134"/>
      <c r="CN513" s="134"/>
      <c r="CO513" s="134"/>
      <c r="CP513" s="134"/>
      <c r="CQ513" s="134"/>
      <c r="CR513" s="134"/>
      <c r="CS513" s="134"/>
      <c r="CT513" s="134"/>
      <c r="CU513" s="134"/>
      <c r="CV513" s="134"/>
      <c r="CW513" s="134"/>
      <c r="CX513" s="134"/>
      <c r="CY513" s="134"/>
      <c r="CZ513" s="134"/>
      <c r="DA513" s="134"/>
      <c r="DB513" s="134"/>
      <c r="DC513" s="134"/>
      <c r="DD513" s="134"/>
      <c r="DE513" s="134"/>
      <c r="DF513" s="134"/>
      <c r="DG513" s="134"/>
      <c r="DH513" s="134"/>
      <c r="DI513" s="134"/>
      <c r="DJ513" s="134"/>
      <c r="DK513" s="134"/>
      <c r="DL513" s="134"/>
      <c r="DM513" s="134"/>
      <c r="DN513" s="134"/>
      <c r="DO513" s="134"/>
      <c r="DP513" s="134"/>
      <c r="DQ513" s="134"/>
      <c r="DR513" s="134"/>
      <c r="DS513" s="134"/>
      <c r="DT513" s="134"/>
      <c r="DU513" s="134"/>
      <c r="DV513" s="134"/>
      <c r="DW513" s="134"/>
      <c r="DX513" s="134"/>
      <c r="DY513" s="134"/>
      <c r="DZ513" s="134"/>
      <c r="EA513" s="134"/>
      <c r="EB513" s="134"/>
      <c r="EC513" s="134"/>
      <c r="ED513" s="134"/>
      <c r="EE513" s="134"/>
      <c r="EF513" s="134"/>
      <c r="EG513" s="134"/>
    </row>
    <row r="514" spans="1:137">
      <c r="A514" s="135"/>
      <c r="B514" s="54"/>
      <c r="C514" s="58" t="s">
        <v>33</v>
      </c>
      <c r="D514" s="58" t="s">
        <v>778</v>
      </c>
      <c r="E514" s="58" t="s">
        <v>779</v>
      </c>
      <c r="F514" s="58" t="s">
        <v>780</v>
      </c>
      <c r="G514" s="58" t="s">
        <v>781</v>
      </c>
      <c r="H514" s="46" t="s">
        <v>782</v>
      </c>
      <c r="I514" s="88">
        <v>5618</v>
      </c>
      <c r="J514" s="144"/>
      <c r="K514" s="75" t="s">
        <v>49</v>
      </c>
      <c r="L514" s="76">
        <f t="shared" si="70"/>
        <v>0</v>
      </c>
      <c r="M514" s="143">
        <v>0</v>
      </c>
      <c r="N514" s="143">
        <v>0</v>
      </c>
      <c r="O514" s="143">
        <v>0</v>
      </c>
      <c r="P514" s="143">
        <v>0</v>
      </c>
      <c r="Q514" s="143">
        <v>0</v>
      </c>
      <c r="R514" s="143">
        <v>0</v>
      </c>
      <c r="S514" s="143">
        <v>0</v>
      </c>
      <c r="T514" s="143">
        <v>0</v>
      </c>
      <c r="U514" s="143">
        <v>0</v>
      </c>
      <c r="V514" s="143">
        <v>0</v>
      </c>
      <c r="W514" s="143">
        <v>0</v>
      </c>
      <c r="X514" s="143">
        <v>0</v>
      </c>
      <c r="Y514" s="134"/>
      <c r="Z514" s="134"/>
      <c r="AA514" s="134"/>
      <c r="AB514" s="134"/>
      <c r="AC514" s="134"/>
      <c r="AD514" s="134"/>
      <c r="AE514" s="134"/>
      <c r="AF514" s="134"/>
      <c r="AG514" s="134"/>
      <c r="AH514" s="134"/>
      <c r="AI514" s="134"/>
      <c r="AJ514" s="134"/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134"/>
      <c r="BE514" s="134"/>
      <c r="BF514" s="134"/>
      <c r="BG514" s="134"/>
      <c r="BH514" s="134"/>
      <c r="BI514" s="134"/>
      <c r="BJ514" s="134"/>
      <c r="BK514" s="134"/>
      <c r="BL514" s="134"/>
      <c r="BM514" s="134"/>
      <c r="BN514" s="134"/>
      <c r="BO514" s="134"/>
      <c r="BP514" s="134"/>
      <c r="BQ514" s="134"/>
      <c r="BR514" s="134"/>
      <c r="BS514" s="134"/>
      <c r="BT514" s="134"/>
      <c r="BU514" s="134"/>
      <c r="BV514" s="134"/>
      <c r="BW514" s="134"/>
      <c r="BX514" s="134"/>
      <c r="BY514" s="134"/>
      <c r="BZ514" s="134"/>
      <c r="CA514" s="134"/>
      <c r="CB514" s="134"/>
      <c r="CC514" s="134"/>
      <c r="CD514" s="134"/>
      <c r="CE514" s="134"/>
      <c r="CF514" s="134"/>
      <c r="CG514" s="134"/>
      <c r="CH514" s="134"/>
      <c r="CI514" s="134"/>
      <c r="CJ514" s="134"/>
      <c r="CK514" s="134"/>
      <c r="CL514" s="134"/>
      <c r="CM514" s="134"/>
      <c r="CN514" s="134"/>
      <c r="CO514" s="134"/>
      <c r="CP514" s="134"/>
      <c r="CQ514" s="134"/>
      <c r="CR514" s="134"/>
      <c r="CS514" s="134"/>
      <c r="CT514" s="134"/>
      <c r="CU514" s="134"/>
      <c r="CV514" s="134"/>
      <c r="CW514" s="134"/>
      <c r="CX514" s="134"/>
      <c r="CY514" s="134"/>
      <c r="CZ514" s="134"/>
      <c r="DA514" s="134"/>
      <c r="DB514" s="134"/>
      <c r="DC514" s="134"/>
      <c r="DD514" s="134"/>
      <c r="DE514" s="134"/>
      <c r="DF514" s="134"/>
      <c r="DG514" s="134"/>
      <c r="DH514" s="134"/>
      <c r="DI514" s="134"/>
      <c r="DJ514" s="134"/>
      <c r="DK514" s="134"/>
      <c r="DL514" s="134"/>
      <c r="DM514" s="134"/>
      <c r="DN514" s="134"/>
      <c r="DO514" s="134"/>
      <c r="DP514" s="134"/>
      <c r="DQ514" s="134"/>
      <c r="DR514" s="134"/>
      <c r="DS514" s="134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134"/>
      <c r="ED514" s="134"/>
      <c r="EE514" s="134"/>
      <c r="EF514" s="134"/>
      <c r="EG514" s="134"/>
    </row>
    <row r="515" spans="1:137">
      <c r="A515" s="135"/>
      <c r="B515" s="54"/>
      <c r="C515" s="77"/>
      <c r="D515" s="77"/>
      <c r="E515" s="77"/>
      <c r="F515" s="77"/>
      <c r="G515" s="77"/>
      <c r="H515" s="54"/>
      <c r="I515" s="89"/>
      <c r="J515" s="144" t="s">
        <v>48</v>
      </c>
      <c r="K515" s="75" t="s">
        <v>50</v>
      </c>
      <c r="L515" s="76">
        <f t="shared" si="70"/>
        <v>0</v>
      </c>
      <c r="M515" s="143">
        <v>0</v>
      </c>
      <c r="N515" s="143">
        <v>0</v>
      </c>
      <c r="O515" s="143">
        <v>0</v>
      </c>
      <c r="P515" s="143">
        <v>0</v>
      </c>
      <c r="Q515" s="143">
        <v>0</v>
      </c>
      <c r="R515" s="143">
        <v>0</v>
      </c>
      <c r="S515" s="143">
        <v>0</v>
      </c>
      <c r="T515" s="143">
        <v>0</v>
      </c>
      <c r="U515" s="143">
        <v>0</v>
      </c>
      <c r="V515" s="143">
        <v>0</v>
      </c>
      <c r="W515" s="143">
        <v>0</v>
      </c>
      <c r="X515" s="143">
        <v>0</v>
      </c>
      <c r="Y515" s="134"/>
      <c r="Z515" s="134"/>
      <c r="AA515" s="134"/>
      <c r="AB515" s="134"/>
      <c r="AC515" s="134"/>
      <c r="AD515" s="134"/>
      <c r="AE515" s="134"/>
      <c r="AF515" s="134"/>
      <c r="AG515" s="134"/>
      <c r="AH515" s="134"/>
      <c r="AI515" s="134"/>
      <c r="AJ515" s="134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4"/>
      <c r="BE515" s="134"/>
      <c r="BF515" s="134"/>
      <c r="BG515" s="134"/>
      <c r="BH515" s="134"/>
      <c r="BI515" s="134"/>
      <c r="BJ515" s="134"/>
      <c r="BK515" s="134"/>
      <c r="BL515" s="134"/>
      <c r="BM515" s="134"/>
      <c r="BN515" s="134"/>
      <c r="BO515" s="134"/>
      <c r="BP515" s="134"/>
      <c r="BQ515" s="134"/>
      <c r="BR515" s="134"/>
      <c r="BS515" s="134"/>
      <c r="BT515" s="134"/>
      <c r="BU515" s="134"/>
      <c r="BV515" s="134"/>
      <c r="BW515" s="134"/>
      <c r="BX515" s="134"/>
      <c r="BY515" s="134"/>
      <c r="BZ515" s="134"/>
      <c r="CA515" s="134"/>
      <c r="CB515" s="134"/>
      <c r="CC515" s="134"/>
      <c r="CD515" s="134"/>
      <c r="CE515" s="134"/>
      <c r="CF515" s="134"/>
      <c r="CG515" s="134"/>
      <c r="CH515" s="134"/>
      <c r="CI515" s="134"/>
      <c r="CJ515" s="134"/>
      <c r="CK515" s="134"/>
      <c r="CL515" s="134"/>
      <c r="CM515" s="134"/>
      <c r="CN515" s="134"/>
      <c r="CO515" s="134"/>
      <c r="CP515" s="134"/>
      <c r="CQ515" s="134"/>
      <c r="CR515" s="134"/>
      <c r="CS515" s="134"/>
      <c r="CT515" s="134"/>
      <c r="CU515" s="134"/>
      <c r="CV515" s="134"/>
      <c r="CW515" s="134"/>
      <c r="CX515" s="134"/>
      <c r="CY515" s="134"/>
      <c r="CZ515" s="134"/>
      <c r="DA515" s="134"/>
      <c r="DB515" s="134"/>
      <c r="DC515" s="134"/>
      <c r="DD515" s="134"/>
      <c r="DE515" s="134"/>
      <c r="DF515" s="134"/>
      <c r="DG515" s="134"/>
      <c r="DH515" s="134"/>
      <c r="DI515" s="134"/>
      <c r="DJ515" s="134"/>
      <c r="DK515" s="134"/>
      <c r="DL515" s="134"/>
      <c r="DM515" s="134"/>
      <c r="DN515" s="134"/>
      <c r="DO515" s="134"/>
      <c r="DP515" s="134"/>
      <c r="DQ515" s="134"/>
      <c r="DR515" s="134"/>
      <c r="DS515" s="134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134"/>
      <c r="ED515" s="134"/>
      <c r="EE515" s="134"/>
      <c r="EF515" s="134"/>
      <c r="EG515" s="134"/>
    </row>
    <row r="516" spans="1:137">
      <c r="A516" s="135"/>
      <c r="B516" s="54"/>
      <c r="C516" s="81"/>
      <c r="D516" s="81"/>
      <c r="E516" s="81"/>
      <c r="F516" s="81"/>
      <c r="G516" s="81"/>
      <c r="H516" s="80"/>
      <c r="I516" s="90"/>
      <c r="J516" s="144"/>
      <c r="K516" s="84" t="s">
        <v>51</v>
      </c>
      <c r="L516" s="76">
        <f t="shared" si="70"/>
        <v>10</v>
      </c>
      <c r="M516" s="143">
        <v>0</v>
      </c>
      <c r="N516" s="143">
        <v>0</v>
      </c>
      <c r="O516" s="143">
        <v>0</v>
      </c>
      <c r="P516" s="143">
        <v>0</v>
      </c>
      <c r="Q516" s="143">
        <v>0</v>
      </c>
      <c r="R516" s="143">
        <v>0</v>
      </c>
      <c r="S516" s="143">
        <v>0</v>
      </c>
      <c r="T516" s="143">
        <v>0</v>
      </c>
      <c r="U516" s="143">
        <v>10</v>
      </c>
      <c r="V516" s="143">
        <v>0</v>
      </c>
      <c r="W516" s="143">
        <v>0</v>
      </c>
      <c r="X516" s="143">
        <v>0</v>
      </c>
      <c r="Y516" s="134"/>
      <c r="Z516" s="134"/>
      <c r="AA516" s="134"/>
      <c r="AB516" s="134"/>
      <c r="AC516" s="134"/>
      <c r="AD516" s="134"/>
      <c r="AE516" s="134"/>
      <c r="AF516" s="134"/>
      <c r="AG516" s="134"/>
      <c r="AH516" s="13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4"/>
      <c r="BE516" s="134"/>
      <c r="BF516" s="134"/>
      <c r="BG516" s="134"/>
      <c r="BH516" s="134"/>
      <c r="BI516" s="134"/>
      <c r="BJ516" s="134"/>
      <c r="BK516" s="134"/>
      <c r="BL516" s="134"/>
      <c r="BM516" s="134"/>
      <c r="BN516" s="134"/>
      <c r="BO516" s="134"/>
      <c r="BP516" s="134"/>
      <c r="BQ516" s="134"/>
      <c r="BR516" s="134"/>
      <c r="BS516" s="134"/>
      <c r="BT516" s="134"/>
      <c r="BU516" s="134"/>
      <c r="BV516" s="134"/>
      <c r="BW516" s="134"/>
      <c r="BX516" s="134"/>
      <c r="BY516" s="134"/>
      <c r="BZ516" s="134"/>
      <c r="CA516" s="134"/>
      <c r="CB516" s="134"/>
      <c r="CC516" s="134"/>
      <c r="CD516" s="134"/>
      <c r="CE516" s="134"/>
      <c r="CF516" s="134"/>
      <c r="CG516" s="134"/>
      <c r="CH516" s="134"/>
      <c r="CI516" s="134"/>
      <c r="CJ516" s="134"/>
      <c r="CK516" s="134"/>
      <c r="CL516" s="134"/>
      <c r="CM516" s="134"/>
      <c r="CN516" s="134"/>
      <c r="CO516" s="134"/>
      <c r="CP516" s="134"/>
      <c r="CQ516" s="134"/>
      <c r="CR516" s="134"/>
      <c r="CS516" s="134"/>
      <c r="CT516" s="134"/>
      <c r="CU516" s="134"/>
      <c r="CV516" s="134"/>
      <c r="CW516" s="134"/>
      <c r="CX516" s="134"/>
      <c r="CY516" s="134"/>
      <c r="CZ516" s="134"/>
      <c r="DA516" s="134"/>
      <c r="DB516" s="134"/>
      <c r="DC516" s="134"/>
      <c r="DD516" s="134"/>
      <c r="DE516" s="134"/>
      <c r="DF516" s="134"/>
      <c r="DG516" s="134"/>
      <c r="DH516" s="134"/>
      <c r="DI516" s="134"/>
      <c r="DJ516" s="134"/>
      <c r="DK516" s="134"/>
      <c r="DL516" s="134"/>
      <c r="DM516" s="134"/>
      <c r="DN516" s="134"/>
      <c r="DO516" s="134"/>
      <c r="DP516" s="134"/>
      <c r="DQ516" s="134"/>
      <c r="DR516" s="134"/>
      <c r="DS516" s="134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134"/>
      <c r="ED516" s="134"/>
      <c r="EE516" s="134"/>
      <c r="EF516" s="134"/>
      <c r="EG516" s="134"/>
    </row>
    <row r="517" spans="1:137">
      <c r="A517" s="135"/>
      <c r="B517" s="54"/>
      <c r="C517" s="58" t="s">
        <v>33</v>
      </c>
      <c r="D517" s="58" t="s">
        <v>783</v>
      </c>
      <c r="E517" s="58" t="s">
        <v>784</v>
      </c>
      <c r="F517" s="58" t="s">
        <v>785</v>
      </c>
      <c r="G517" s="58" t="s">
        <v>786</v>
      </c>
      <c r="H517" s="46" t="s">
        <v>787</v>
      </c>
      <c r="I517" s="88">
        <v>0</v>
      </c>
      <c r="J517" s="46" t="s">
        <v>48</v>
      </c>
      <c r="K517" s="75" t="s">
        <v>49</v>
      </c>
      <c r="L517" s="76">
        <f t="shared" si="70"/>
        <v>0</v>
      </c>
      <c r="M517" s="143">
        <v>0</v>
      </c>
      <c r="N517" s="143">
        <v>0</v>
      </c>
      <c r="O517" s="143">
        <v>0</v>
      </c>
      <c r="P517" s="143">
        <v>0</v>
      </c>
      <c r="Q517" s="143">
        <v>0</v>
      </c>
      <c r="R517" s="143">
        <v>0</v>
      </c>
      <c r="S517" s="143">
        <v>0</v>
      </c>
      <c r="T517" s="143">
        <v>0</v>
      </c>
      <c r="U517" s="143">
        <v>0</v>
      </c>
      <c r="V517" s="143">
        <v>0</v>
      </c>
      <c r="W517" s="143">
        <v>0</v>
      </c>
      <c r="X517" s="143">
        <v>0</v>
      </c>
      <c r="Y517" s="134"/>
      <c r="Z517" s="134"/>
      <c r="AA517" s="134"/>
      <c r="AB517" s="134"/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  <c r="AX517" s="134"/>
      <c r="AY517" s="134"/>
      <c r="AZ517" s="134"/>
      <c r="BA517" s="134"/>
      <c r="BB517" s="134"/>
      <c r="BC517" s="134"/>
      <c r="BD517" s="134"/>
      <c r="BE517" s="134"/>
      <c r="BF517" s="134"/>
      <c r="BG517" s="134"/>
      <c r="BH517" s="134"/>
      <c r="BI517" s="134"/>
      <c r="BJ517" s="134"/>
      <c r="BK517" s="134"/>
      <c r="BL517" s="134"/>
      <c r="BM517" s="134"/>
      <c r="BN517" s="134"/>
      <c r="BO517" s="134"/>
      <c r="BP517" s="134"/>
      <c r="BQ517" s="134"/>
      <c r="BR517" s="134"/>
      <c r="BS517" s="134"/>
      <c r="BT517" s="134"/>
      <c r="BU517" s="134"/>
      <c r="BV517" s="134"/>
      <c r="BW517" s="134"/>
      <c r="BX517" s="134"/>
      <c r="BY517" s="134"/>
      <c r="BZ517" s="134"/>
      <c r="CA517" s="134"/>
      <c r="CB517" s="134"/>
      <c r="CC517" s="134"/>
      <c r="CD517" s="134"/>
      <c r="CE517" s="134"/>
      <c r="CF517" s="134"/>
      <c r="CG517" s="134"/>
      <c r="CH517" s="134"/>
      <c r="CI517" s="134"/>
      <c r="CJ517" s="134"/>
      <c r="CK517" s="134"/>
      <c r="CL517" s="134"/>
      <c r="CM517" s="134"/>
      <c r="CN517" s="134"/>
      <c r="CO517" s="134"/>
      <c r="CP517" s="134"/>
      <c r="CQ517" s="134"/>
      <c r="CR517" s="134"/>
      <c r="CS517" s="134"/>
      <c r="CT517" s="134"/>
      <c r="CU517" s="134"/>
      <c r="CV517" s="134"/>
      <c r="CW517" s="134"/>
      <c r="CX517" s="134"/>
      <c r="CY517" s="134"/>
      <c r="CZ517" s="134"/>
      <c r="DA517" s="134"/>
      <c r="DB517" s="134"/>
      <c r="DC517" s="134"/>
      <c r="DD517" s="134"/>
      <c r="DE517" s="134"/>
      <c r="DF517" s="134"/>
      <c r="DG517" s="134"/>
      <c r="DH517" s="134"/>
      <c r="DI517" s="134"/>
      <c r="DJ517" s="134"/>
      <c r="DK517" s="134"/>
      <c r="DL517" s="134"/>
      <c r="DM517" s="134"/>
      <c r="DN517" s="134"/>
      <c r="DO517" s="134"/>
      <c r="DP517" s="134"/>
      <c r="DQ517" s="134"/>
      <c r="DR517" s="134"/>
      <c r="DS517" s="134"/>
      <c r="DT517" s="134"/>
      <c r="DU517" s="134"/>
      <c r="DV517" s="134"/>
      <c r="DW517" s="134"/>
      <c r="DX517" s="134"/>
      <c r="DY517" s="134"/>
      <c r="DZ517" s="134"/>
      <c r="EA517" s="134"/>
      <c r="EB517" s="134"/>
      <c r="EC517" s="134"/>
      <c r="ED517" s="134"/>
      <c r="EE517" s="134"/>
      <c r="EF517" s="134"/>
      <c r="EG517" s="134"/>
    </row>
    <row r="518" spans="1:137">
      <c r="A518" s="135"/>
      <c r="B518" s="54"/>
      <c r="C518" s="77"/>
      <c r="D518" s="77"/>
      <c r="E518" s="77"/>
      <c r="F518" s="77"/>
      <c r="G518" s="77"/>
      <c r="H518" s="54"/>
      <c r="I518" s="89"/>
      <c r="J518" s="54"/>
      <c r="K518" s="75" t="s">
        <v>50</v>
      </c>
      <c r="L518" s="76">
        <f t="shared" si="70"/>
        <v>0</v>
      </c>
      <c r="M518" s="143">
        <v>0</v>
      </c>
      <c r="N518" s="143">
        <v>0</v>
      </c>
      <c r="O518" s="143">
        <v>0</v>
      </c>
      <c r="P518" s="143">
        <v>0</v>
      </c>
      <c r="Q518" s="143">
        <v>0</v>
      </c>
      <c r="R518" s="143">
        <v>0</v>
      </c>
      <c r="S518" s="143">
        <v>0</v>
      </c>
      <c r="T518" s="143">
        <v>0</v>
      </c>
      <c r="U518" s="143">
        <v>0</v>
      </c>
      <c r="V518" s="143">
        <v>0</v>
      </c>
      <c r="W518" s="143">
        <v>0</v>
      </c>
      <c r="X518" s="143">
        <v>0</v>
      </c>
      <c r="Y518" s="134"/>
      <c r="Z518" s="134"/>
      <c r="AA518" s="134"/>
      <c r="AB518" s="134"/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134"/>
      <c r="BE518" s="134"/>
      <c r="BF518" s="134"/>
      <c r="BG518" s="134"/>
      <c r="BH518" s="134"/>
      <c r="BI518" s="134"/>
      <c r="BJ518" s="134"/>
      <c r="BK518" s="134"/>
      <c r="BL518" s="134"/>
      <c r="BM518" s="134"/>
      <c r="BN518" s="134"/>
      <c r="BO518" s="134"/>
      <c r="BP518" s="134"/>
      <c r="BQ518" s="134"/>
      <c r="BR518" s="134"/>
      <c r="BS518" s="134"/>
      <c r="BT518" s="134"/>
      <c r="BU518" s="134"/>
      <c r="BV518" s="134"/>
      <c r="BW518" s="134"/>
      <c r="BX518" s="134"/>
      <c r="BY518" s="134"/>
      <c r="BZ518" s="134"/>
      <c r="CA518" s="134"/>
      <c r="CB518" s="134"/>
      <c r="CC518" s="134"/>
      <c r="CD518" s="134"/>
      <c r="CE518" s="134"/>
      <c r="CF518" s="134"/>
      <c r="CG518" s="134"/>
      <c r="CH518" s="134"/>
      <c r="CI518" s="134"/>
      <c r="CJ518" s="134"/>
      <c r="CK518" s="134"/>
      <c r="CL518" s="134"/>
      <c r="CM518" s="134"/>
      <c r="CN518" s="134"/>
      <c r="CO518" s="134"/>
      <c r="CP518" s="134"/>
      <c r="CQ518" s="134"/>
      <c r="CR518" s="134"/>
      <c r="CS518" s="134"/>
      <c r="CT518" s="134"/>
      <c r="CU518" s="134"/>
      <c r="CV518" s="134"/>
      <c r="CW518" s="134"/>
      <c r="CX518" s="134"/>
      <c r="CY518" s="134"/>
      <c r="CZ518" s="134"/>
      <c r="DA518" s="134"/>
      <c r="DB518" s="134"/>
      <c r="DC518" s="134"/>
      <c r="DD518" s="134"/>
      <c r="DE518" s="134"/>
      <c r="DF518" s="134"/>
      <c r="DG518" s="134"/>
      <c r="DH518" s="134"/>
      <c r="DI518" s="134"/>
      <c r="DJ518" s="134"/>
      <c r="DK518" s="134"/>
      <c r="DL518" s="134"/>
      <c r="DM518" s="134"/>
      <c r="DN518" s="134"/>
      <c r="DO518" s="134"/>
      <c r="DP518" s="134"/>
      <c r="DQ518" s="134"/>
      <c r="DR518" s="134"/>
      <c r="DS518" s="134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134"/>
      <c r="ED518" s="134"/>
      <c r="EE518" s="134"/>
      <c r="EF518" s="134"/>
      <c r="EG518" s="134"/>
    </row>
    <row r="519" spans="1:137">
      <c r="A519" s="135"/>
      <c r="B519" s="54"/>
      <c r="C519" s="81"/>
      <c r="D519" s="81"/>
      <c r="E519" s="81"/>
      <c r="F519" s="81"/>
      <c r="G519" s="81"/>
      <c r="H519" s="80"/>
      <c r="I519" s="90"/>
      <c r="J519" s="80"/>
      <c r="K519" s="84" t="s">
        <v>51</v>
      </c>
      <c r="L519" s="76">
        <f t="shared" si="70"/>
        <v>2</v>
      </c>
      <c r="M519" s="143">
        <v>0</v>
      </c>
      <c r="N519" s="143">
        <v>0</v>
      </c>
      <c r="O519" s="143">
        <v>0</v>
      </c>
      <c r="P519" s="143">
        <v>0</v>
      </c>
      <c r="Q519" s="143">
        <v>0</v>
      </c>
      <c r="R519" s="143">
        <v>0</v>
      </c>
      <c r="S519" s="143">
        <v>0</v>
      </c>
      <c r="T519" s="143">
        <v>0</v>
      </c>
      <c r="U519" s="143">
        <v>2</v>
      </c>
      <c r="V519" s="143">
        <v>0</v>
      </c>
      <c r="W519" s="143">
        <v>0</v>
      </c>
      <c r="X519" s="143">
        <v>0</v>
      </c>
      <c r="Y519" s="134"/>
      <c r="Z519" s="134"/>
      <c r="AA519" s="134"/>
      <c r="AB519" s="134"/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4"/>
      <c r="BE519" s="134"/>
      <c r="BF519" s="134"/>
      <c r="BG519" s="134"/>
      <c r="BH519" s="134"/>
      <c r="BI519" s="134"/>
      <c r="BJ519" s="134"/>
      <c r="BK519" s="134"/>
      <c r="BL519" s="134"/>
      <c r="BM519" s="134"/>
      <c r="BN519" s="134"/>
      <c r="BO519" s="134"/>
      <c r="BP519" s="134"/>
      <c r="BQ519" s="134"/>
      <c r="BR519" s="134"/>
      <c r="BS519" s="134"/>
      <c r="BT519" s="134"/>
      <c r="BU519" s="134"/>
      <c r="BV519" s="134"/>
      <c r="BW519" s="134"/>
      <c r="BX519" s="134"/>
      <c r="BY519" s="134"/>
      <c r="BZ519" s="134"/>
      <c r="CA519" s="134"/>
      <c r="CB519" s="134"/>
      <c r="CC519" s="134"/>
      <c r="CD519" s="134"/>
      <c r="CE519" s="134"/>
      <c r="CF519" s="134"/>
      <c r="CG519" s="134"/>
      <c r="CH519" s="134"/>
      <c r="CI519" s="134"/>
      <c r="CJ519" s="134"/>
      <c r="CK519" s="134"/>
      <c r="CL519" s="134"/>
      <c r="CM519" s="134"/>
      <c r="CN519" s="134"/>
      <c r="CO519" s="134"/>
      <c r="CP519" s="134"/>
      <c r="CQ519" s="134"/>
      <c r="CR519" s="134"/>
      <c r="CS519" s="134"/>
      <c r="CT519" s="134"/>
      <c r="CU519" s="134"/>
      <c r="CV519" s="134"/>
      <c r="CW519" s="134"/>
      <c r="CX519" s="134"/>
      <c r="CY519" s="134"/>
      <c r="CZ519" s="134"/>
      <c r="DA519" s="134"/>
      <c r="DB519" s="134"/>
      <c r="DC519" s="134"/>
      <c r="DD519" s="134"/>
      <c r="DE519" s="134"/>
      <c r="DF519" s="134"/>
      <c r="DG519" s="134"/>
      <c r="DH519" s="134"/>
      <c r="DI519" s="134"/>
      <c r="DJ519" s="134"/>
      <c r="DK519" s="134"/>
      <c r="DL519" s="134"/>
      <c r="DM519" s="134"/>
      <c r="DN519" s="134"/>
      <c r="DO519" s="134"/>
      <c r="DP519" s="134"/>
      <c r="DQ519" s="134"/>
      <c r="DR519" s="134"/>
      <c r="DS519" s="134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134"/>
      <c r="ED519" s="134"/>
      <c r="EE519" s="134"/>
      <c r="EF519" s="134"/>
      <c r="EG519" s="134"/>
    </row>
    <row r="520" spans="1:137">
      <c r="A520" s="135"/>
      <c r="B520" s="54"/>
      <c r="C520" s="58" t="s">
        <v>33</v>
      </c>
      <c r="D520" s="58" t="s">
        <v>788</v>
      </c>
      <c r="E520" s="58" t="s">
        <v>789</v>
      </c>
      <c r="F520" s="58" t="s">
        <v>790</v>
      </c>
      <c r="G520" s="58" t="s">
        <v>791</v>
      </c>
      <c r="H520" s="46" t="s">
        <v>792</v>
      </c>
      <c r="I520" s="88">
        <v>0</v>
      </c>
      <c r="J520" s="46" t="s">
        <v>48</v>
      </c>
      <c r="K520" s="75" t="s">
        <v>49</v>
      </c>
      <c r="L520" s="76">
        <f t="shared" si="70"/>
        <v>0</v>
      </c>
      <c r="M520" s="143">
        <v>0</v>
      </c>
      <c r="N520" s="143">
        <v>0</v>
      </c>
      <c r="O520" s="143">
        <v>0</v>
      </c>
      <c r="P520" s="143">
        <v>0</v>
      </c>
      <c r="Q520" s="143">
        <v>0</v>
      </c>
      <c r="R520" s="143">
        <v>0</v>
      </c>
      <c r="S520" s="143">
        <v>0</v>
      </c>
      <c r="T520" s="143">
        <v>0</v>
      </c>
      <c r="U520" s="143">
        <v>0</v>
      </c>
      <c r="V520" s="143">
        <v>0</v>
      </c>
      <c r="W520" s="143">
        <v>0</v>
      </c>
      <c r="X520" s="143">
        <v>0</v>
      </c>
      <c r="Y520" s="134"/>
      <c r="Z520" s="134"/>
      <c r="AA520" s="134"/>
      <c r="AB520" s="134"/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4"/>
      <c r="BE520" s="134"/>
      <c r="BF520" s="134"/>
      <c r="BG520" s="134"/>
      <c r="BH520" s="134"/>
      <c r="BI520" s="134"/>
      <c r="BJ520" s="134"/>
      <c r="BK520" s="134"/>
      <c r="BL520" s="134"/>
      <c r="BM520" s="134"/>
      <c r="BN520" s="134"/>
      <c r="BO520" s="134"/>
      <c r="BP520" s="134"/>
      <c r="BQ520" s="134"/>
      <c r="BR520" s="134"/>
      <c r="BS520" s="134"/>
      <c r="BT520" s="134"/>
      <c r="BU520" s="134"/>
      <c r="BV520" s="134"/>
      <c r="BW520" s="134"/>
      <c r="BX520" s="134"/>
      <c r="BY520" s="134"/>
      <c r="BZ520" s="134"/>
      <c r="CA520" s="134"/>
      <c r="CB520" s="134"/>
      <c r="CC520" s="134"/>
      <c r="CD520" s="134"/>
      <c r="CE520" s="134"/>
      <c r="CF520" s="134"/>
      <c r="CG520" s="134"/>
      <c r="CH520" s="134"/>
      <c r="CI520" s="134"/>
      <c r="CJ520" s="134"/>
      <c r="CK520" s="134"/>
      <c r="CL520" s="134"/>
      <c r="CM520" s="134"/>
      <c r="CN520" s="134"/>
      <c r="CO520" s="134"/>
      <c r="CP520" s="134"/>
      <c r="CQ520" s="134"/>
      <c r="CR520" s="134"/>
      <c r="CS520" s="134"/>
      <c r="CT520" s="134"/>
      <c r="CU520" s="134"/>
      <c r="CV520" s="134"/>
      <c r="CW520" s="134"/>
      <c r="CX520" s="134"/>
      <c r="CY520" s="134"/>
      <c r="CZ520" s="134"/>
      <c r="DA520" s="134"/>
      <c r="DB520" s="134"/>
      <c r="DC520" s="134"/>
      <c r="DD520" s="134"/>
      <c r="DE520" s="134"/>
      <c r="DF520" s="134"/>
      <c r="DG520" s="134"/>
      <c r="DH520" s="134"/>
      <c r="DI520" s="134"/>
      <c r="DJ520" s="134"/>
      <c r="DK520" s="134"/>
      <c r="DL520" s="134"/>
      <c r="DM520" s="134"/>
      <c r="DN520" s="134"/>
      <c r="DO520" s="134"/>
      <c r="DP520" s="134"/>
      <c r="DQ520" s="134"/>
      <c r="DR520" s="134"/>
      <c r="DS520" s="134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134"/>
      <c r="ED520" s="134"/>
      <c r="EE520" s="134"/>
      <c r="EF520" s="134"/>
      <c r="EG520" s="134"/>
    </row>
    <row r="521" spans="1:137">
      <c r="A521" s="135"/>
      <c r="B521" s="54"/>
      <c r="C521" s="77"/>
      <c r="D521" s="77"/>
      <c r="E521" s="77"/>
      <c r="F521" s="77"/>
      <c r="G521" s="77"/>
      <c r="H521" s="54"/>
      <c r="I521" s="89"/>
      <c r="J521" s="54"/>
      <c r="K521" s="75" t="s">
        <v>50</v>
      </c>
      <c r="L521" s="76">
        <f t="shared" si="70"/>
        <v>0</v>
      </c>
      <c r="M521" s="143">
        <v>0</v>
      </c>
      <c r="N521" s="143">
        <v>0</v>
      </c>
      <c r="O521" s="143">
        <v>0</v>
      </c>
      <c r="P521" s="143">
        <v>0</v>
      </c>
      <c r="Q521" s="143">
        <v>0</v>
      </c>
      <c r="R521" s="143">
        <v>0</v>
      </c>
      <c r="S521" s="143">
        <v>0</v>
      </c>
      <c r="T521" s="143">
        <v>0</v>
      </c>
      <c r="U521" s="143">
        <v>0</v>
      </c>
      <c r="V521" s="143">
        <v>0</v>
      </c>
      <c r="W521" s="143">
        <v>0</v>
      </c>
      <c r="X521" s="143">
        <v>0</v>
      </c>
      <c r="Y521" s="134"/>
      <c r="Z521" s="134"/>
      <c r="AA521" s="134"/>
      <c r="AB521" s="134"/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  <c r="AW521" s="134"/>
      <c r="AX521" s="134"/>
      <c r="AY521" s="134"/>
      <c r="AZ521" s="134"/>
      <c r="BA521" s="134"/>
      <c r="BB521" s="134"/>
      <c r="BC521" s="134"/>
      <c r="BD521" s="134"/>
      <c r="BE521" s="134"/>
      <c r="BF521" s="134"/>
      <c r="BG521" s="134"/>
      <c r="BH521" s="134"/>
      <c r="BI521" s="134"/>
      <c r="BJ521" s="134"/>
      <c r="BK521" s="134"/>
      <c r="BL521" s="134"/>
      <c r="BM521" s="134"/>
      <c r="BN521" s="134"/>
      <c r="BO521" s="134"/>
      <c r="BP521" s="134"/>
      <c r="BQ521" s="134"/>
      <c r="BR521" s="134"/>
      <c r="BS521" s="134"/>
      <c r="BT521" s="134"/>
      <c r="BU521" s="134"/>
      <c r="BV521" s="134"/>
      <c r="BW521" s="134"/>
      <c r="BX521" s="134"/>
      <c r="BY521" s="134"/>
      <c r="BZ521" s="134"/>
      <c r="CA521" s="134"/>
      <c r="CB521" s="134"/>
      <c r="CC521" s="134"/>
      <c r="CD521" s="134"/>
      <c r="CE521" s="134"/>
      <c r="CF521" s="134"/>
      <c r="CG521" s="134"/>
      <c r="CH521" s="134"/>
      <c r="CI521" s="134"/>
      <c r="CJ521" s="134"/>
      <c r="CK521" s="134"/>
      <c r="CL521" s="134"/>
      <c r="CM521" s="134"/>
      <c r="CN521" s="134"/>
      <c r="CO521" s="134"/>
      <c r="CP521" s="134"/>
      <c r="CQ521" s="134"/>
      <c r="CR521" s="134"/>
      <c r="CS521" s="134"/>
      <c r="CT521" s="134"/>
      <c r="CU521" s="134"/>
      <c r="CV521" s="134"/>
      <c r="CW521" s="134"/>
      <c r="CX521" s="134"/>
      <c r="CY521" s="134"/>
      <c r="CZ521" s="134"/>
      <c r="DA521" s="134"/>
      <c r="DB521" s="134"/>
      <c r="DC521" s="134"/>
      <c r="DD521" s="134"/>
      <c r="DE521" s="134"/>
      <c r="DF521" s="134"/>
      <c r="DG521" s="134"/>
      <c r="DH521" s="134"/>
      <c r="DI521" s="134"/>
      <c r="DJ521" s="134"/>
      <c r="DK521" s="134"/>
      <c r="DL521" s="134"/>
      <c r="DM521" s="134"/>
      <c r="DN521" s="134"/>
      <c r="DO521" s="134"/>
      <c r="DP521" s="134"/>
      <c r="DQ521" s="134"/>
      <c r="DR521" s="134"/>
      <c r="DS521" s="134"/>
      <c r="DT521" s="134"/>
      <c r="DU521" s="134"/>
      <c r="DV521" s="134"/>
      <c r="DW521" s="134"/>
      <c r="DX521" s="134"/>
      <c r="DY521" s="134"/>
      <c r="DZ521" s="134"/>
      <c r="EA521" s="134"/>
      <c r="EB521" s="134"/>
      <c r="EC521" s="134"/>
      <c r="ED521" s="134"/>
      <c r="EE521" s="134"/>
      <c r="EF521" s="134"/>
      <c r="EG521" s="134"/>
    </row>
    <row r="522" spans="1:137">
      <c r="A522" s="135"/>
      <c r="B522" s="54"/>
      <c r="C522" s="81"/>
      <c r="D522" s="81"/>
      <c r="E522" s="81"/>
      <c r="F522" s="81"/>
      <c r="G522" s="81"/>
      <c r="H522" s="80"/>
      <c r="I522" s="90"/>
      <c r="J522" s="80"/>
      <c r="K522" s="84" t="s">
        <v>51</v>
      </c>
      <c r="L522" s="76">
        <f t="shared" si="70"/>
        <v>2</v>
      </c>
      <c r="M522" s="143">
        <v>0</v>
      </c>
      <c r="N522" s="143">
        <v>0</v>
      </c>
      <c r="O522" s="143">
        <v>0</v>
      </c>
      <c r="P522" s="143">
        <v>0</v>
      </c>
      <c r="Q522" s="143">
        <v>0</v>
      </c>
      <c r="R522" s="143">
        <v>0</v>
      </c>
      <c r="S522" s="143">
        <v>0</v>
      </c>
      <c r="T522" s="143">
        <v>0</v>
      </c>
      <c r="U522" s="143">
        <v>2</v>
      </c>
      <c r="V522" s="143">
        <v>0</v>
      </c>
      <c r="W522" s="143">
        <v>0</v>
      </c>
      <c r="X522" s="143">
        <v>0</v>
      </c>
      <c r="Y522" s="134"/>
      <c r="Z522" s="134"/>
      <c r="AA522" s="134"/>
      <c r="AB522" s="134"/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4"/>
      <c r="BE522" s="134"/>
      <c r="BF522" s="134"/>
      <c r="BG522" s="134"/>
      <c r="BH522" s="134"/>
      <c r="BI522" s="134"/>
      <c r="BJ522" s="134"/>
      <c r="BK522" s="134"/>
      <c r="BL522" s="134"/>
      <c r="BM522" s="134"/>
      <c r="BN522" s="134"/>
      <c r="BO522" s="134"/>
      <c r="BP522" s="134"/>
      <c r="BQ522" s="134"/>
      <c r="BR522" s="134"/>
      <c r="BS522" s="134"/>
      <c r="BT522" s="134"/>
      <c r="BU522" s="134"/>
      <c r="BV522" s="134"/>
      <c r="BW522" s="134"/>
      <c r="BX522" s="134"/>
      <c r="BY522" s="134"/>
      <c r="BZ522" s="134"/>
      <c r="CA522" s="134"/>
      <c r="CB522" s="134"/>
      <c r="CC522" s="134"/>
      <c r="CD522" s="134"/>
      <c r="CE522" s="134"/>
      <c r="CF522" s="134"/>
      <c r="CG522" s="134"/>
      <c r="CH522" s="134"/>
      <c r="CI522" s="134"/>
      <c r="CJ522" s="134"/>
      <c r="CK522" s="134"/>
      <c r="CL522" s="134"/>
      <c r="CM522" s="134"/>
      <c r="CN522" s="134"/>
      <c r="CO522" s="134"/>
      <c r="CP522" s="134"/>
      <c r="CQ522" s="134"/>
      <c r="CR522" s="134"/>
      <c r="CS522" s="134"/>
      <c r="CT522" s="134"/>
      <c r="CU522" s="134"/>
      <c r="CV522" s="134"/>
      <c r="CW522" s="134"/>
      <c r="CX522" s="134"/>
      <c r="CY522" s="134"/>
      <c r="CZ522" s="134"/>
      <c r="DA522" s="134"/>
      <c r="DB522" s="134"/>
      <c r="DC522" s="134"/>
      <c r="DD522" s="134"/>
      <c r="DE522" s="134"/>
      <c r="DF522" s="134"/>
      <c r="DG522" s="134"/>
      <c r="DH522" s="134"/>
      <c r="DI522" s="134"/>
      <c r="DJ522" s="134"/>
      <c r="DK522" s="134"/>
      <c r="DL522" s="134"/>
      <c r="DM522" s="134"/>
      <c r="DN522" s="134"/>
      <c r="DO522" s="134"/>
      <c r="DP522" s="134"/>
      <c r="DQ522" s="134"/>
      <c r="DR522" s="134"/>
      <c r="DS522" s="134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134"/>
      <c r="ED522" s="134"/>
      <c r="EE522" s="134"/>
      <c r="EF522" s="134"/>
      <c r="EG522" s="134"/>
    </row>
    <row r="523" spans="1:137">
      <c r="A523" s="135"/>
      <c r="B523" s="46" t="s">
        <v>793</v>
      </c>
      <c r="C523" s="58"/>
      <c r="D523" s="131">
        <f>COUNTA(D526:D552)</f>
        <v>9</v>
      </c>
      <c r="E523" s="145"/>
      <c r="F523" s="58"/>
      <c r="G523" s="58"/>
      <c r="H523" s="46"/>
      <c r="I523" s="140">
        <f>SUM(I526:I552)</f>
        <v>16118</v>
      </c>
      <c r="J523" s="46" t="s">
        <v>48</v>
      </c>
      <c r="K523" s="75" t="s">
        <v>49</v>
      </c>
      <c r="L523" s="76">
        <f>SUM(M523:X523)</f>
        <v>24</v>
      </c>
      <c r="M523" s="76">
        <f>M526+M529+M532+M535+M538+M541+M544+M547+M550</f>
        <v>0</v>
      </c>
      <c r="N523" s="76">
        <f t="shared" ref="M523:Y525" si="71">N526+N529+N532+N535+N538+N541+N544+N547+N550</f>
        <v>5</v>
      </c>
      <c r="O523" s="76">
        <f t="shared" si="71"/>
        <v>11</v>
      </c>
      <c r="P523" s="76">
        <f t="shared" si="71"/>
        <v>0</v>
      </c>
      <c r="Q523" s="76">
        <f t="shared" si="71"/>
        <v>0</v>
      </c>
      <c r="R523" s="76">
        <f t="shared" si="71"/>
        <v>0</v>
      </c>
      <c r="S523" s="76">
        <f t="shared" si="71"/>
        <v>5</v>
      </c>
      <c r="T523" s="76">
        <f t="shared" si="71"/>
        <v>2</v>
      </c>
      <c r="U523" s="76">
        <f t="shared" si="71"/>
        <v>0</v>
      </c>
      <c r="V523" s="76">
        <f t="shared" si="71"/>
        <v>0</v>
      </c>
      <c r="W523" s="76">
        <f t="shared" si="71"/>
        <v>0</v>
      </c>
      <c r="X523" s="76">
        <f t="shared" si="71"/>
        <v>1</v>
      </c>
      <c r="Y523" s="134"/>
      <c r="Z523" s="134"/>
      <c r="AA523" s="134"/>
      <c r="AB523" s="134"/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4"/>
      <c r="BE523" s="134"/>
      <c r="BF523" s="134"/>
      <c r="BG523" s="134"/>
      <c r="BH523" s="134"/>
      <c r="BI523" s="134"/>
      <c r="BJ523" s="134"/>
      <c r="BK523" s="134"/>
      <c r="BL523" s="134"/>
      <c r="BM523" s="134"/>
      <c r="BN523" s="134"/>
      <c r="BO523" s="134"/>
      <c r="BP523" s="134"/>
      <c r="BQ523" s="134"/>
      <c r="BR523" s="134"/>
      <c r="BS523" s="134"/>
      <c r="BT523" s="134"/>
      <c r="BU523" s="134"/>
      <c r="BV523" s="134"/>
      <c r="BW523" s="134"/>
      <c r="BX523" s="134"/>
      <c r="BY523" s="134"/>
      <c r="BZ523" s="134"/>
      <c r="CA523" s="134"/>
      <c r="CB523" s="134"/>
      <c r="CC523" s="134"/>
      <c r="CD523" s="134"/>
      <c r="CE523" s="134"/>
      <c r="CF523" s="134"/>
      <c r="CG523" s="134"/>
      <c r="CH523" s="134"/>
      <c r="CI523" s="134"/>
      <c r="CJ523" s="134"/>
      <c r="CK523" s="134"/>
      <c r="CL523" s="134"/>
      <c r="CM523" s="134"/>
      <c r="CN523" s="134"/>
      <c r="CO523" s="134"/>
      <c r="CP523" s="134"/>
      <c r="CQ523" s="134"/>
      <c r="CR523" s="134"/>
      <c r="CS523" s="134"/>
      <c r="CT523" s="134"/>
      <c r="CU523" s="134"/>
      <c r="CV523" s="134"/>
      <c r="CW523" s="134"/>
      <c r="CX523" s="134"/>
      <c r="CY523" s="134"/>
      <c r="CZ523" s="134"/>
      <c r="DA523" s="134"/>
      <c r="DB523" s="134"/>
      <c r="DC523" s="134"/>
      <c r="DD523" s="134"/>
      <c r="DE523" s="134"/>
      <c r="DF523" s="134"/>
      <c r="DG523" s="134"/>
      <c r="DH523" s="134"/>
      <c r="DI523" s="134"/>
      <c r="DJ523" s="134"/>
      <c r="DK523" s="134"/>
      <c r="DL523" s="134"/>
      <c r="DM523" s="134"/>
      <c r="DN523" s="134"/>
      <c r="DO523" s="134"/>
      <c r="DP523" s="134"/>
      <c r="DQ523" s="134"/>
      <c r="DR523" s="134"/>
      <c r="DS523" s="134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134"/>
      <c r="ED523" s="134"/>
      <c r="EE523" s="134"/>
      <c r="EF523" s="134"/>
      <c r="EG523" s="134"/>
    </row>
    <row r="524" spans="1:137">
      <c r="A524" s="135"/>
      <c r="B524" s="54"/>
      <c r="C524" s="111"/>
      <c r="D524" s="136"/>
      <c r="E524" s="146"/>
      <c r="F524" s="111"/>
      <c r="G524" s="111"/>
      <c r="H524" s="147"/>
      <c r="I524" s="148"/>
      <c r="J524" s="54"/>
      <c r="K524" s="75" t="s">
        <v>50</v>
      </c>
      <c r="L524" s="76">
        <f>SUM(M524:X524)</f>
        <v>6</v>
      </c>
      <c r="M524" s="76">
        <f t="shared" si="71"/>
        <v>0</v>
      </c>
      <c r="N524" s="76">
        <f t="shared" si="71"/>
        <v>6</v>
      </c>
      <c r="O524" s="76">
        <f t="shared" si="71"/>
        <v>0</v>
      </c>
      <c r="P524" s="76">
        <f t="shared" si="71"/>
        <v>0</v>
      </c>
      <c r="Q524" s="76">
        <f t="shared" si="71"/>
        <v>0</v>
      </c>
      <c r="R524" s="76">
        <f t="shared" si="71"/>
        <v>0</v>
      </c>
      <c r="S524" s="76">
        <f t="shared" si="71"/>
        <v>0</v>
      </c>
      <c r="T524" s="76">
        <f t="shared" si="71"/>
        <v>0</v>
      </c>
      <c r="U524" s="76">
        <f t="shared" si="71"/>
        <v>0</v>
      </c>
      <c r="V524" s="76">
        <f t="shared" si="71"/>
        <v>0</v>
      </c>
      <c r="W524" s="76">
        <f t="shared" si="71"/>
        <v>0</v>
      </c>
      <c r="X524" s="76">
        <f t="shared" si="71"/>
        <v>0</v>
      </c>
      <c r="Y524" s="134"/>
      <c r="Z524" s="134"/>
      <c r="AA524" s="134"/>
      <c r="AB524" s="134"/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4"/>
      <c r="BE524" s="134"/>
      <c r="BF524" s="134"/>
      <c r="BG524" s="134"/>
      <c r="BH524" s="134"/>
      <c r="BI524" s="134"/>
      <c r="BJ524" s="134"/>
      <c r="BK524" s="134"/>
      <c r="BL524" s="134"/>
      <c r="BM524" s="134"/>
      <c r="BN524" s="134"/>
      <c r="BO524" s="134"/>
      <c r="BP524" s="134"/>
      <c r="BQ524" s="134"/>
      <c r="BR524" s="134"/>
      <c r="BS524" s="134"/>
      <c r="BT524" s="134"/>
      <c r="BU524" s="134"/>
      <c r="BV524" s="134"/>
      <c r="BW524" s="134"/>
      <c r="BX524" s="134"/>
      <c r="BY524" s="134"/>
      <c r="BZ524" s="134"/>
      <c r="CA524" s="134"/>
      <c r="CB524" s="134"/>
      <c r="CC524" s="134"/>
      <c r="CD524" s="134"/>
      <c r="CE524" s="134"/>
      <c r="CF524" s="134"/>
      <c r="CG524" s="134"/>
      <c r="CH524" s="134"/>
      <c r="CI524" s="134"/>
      <c r="CJ524" s="134"/>
      <c r="CK524" s="134"/>
      <c r="CL524" s="134"/>
      <c r="CM524" s="134"/>
      <c r="CN524" s="134"/>
      <c r="CO524" s="134"/>
      <c r="CP524" s="134"/>
      <c r="CQ524" s="134"/>
      <c r="CR524" s="134"/>
      <c r="CS524" s="134"/>
      <c r="CT524" s="134"/>
      <c r="CU524" s="134"/>
      <c r="CV524" s="134"/>
      <c r="CW524" s="134"/>
      <c r="CX524" s="134"/>
      <c r="CY524" s="134"/>
      <c r="CZ524" s="134"/>
      <c r="DA524" s="134"/>
      <c r="DB524" s="134"/>
      <c r="DC524" s="134"/>
      <c r="DD524" s="134"/>
      <c r="DE524" s="134"/>
      <c r="DF524" s="134"/>
      <c r="DG524" s="134"/>
      <c r="DH524" s="134"/>
      <c r="DI524" s="134"/>
      <c r="DJ524" s="134"/>
      <c r="DK524" s="134"/>
      <c r="DL524" s="134"/>
      <c r="DM524" s="134"/>
      <c r="DN524" s="134"/>
      <c r="DO524" s="134"/>
      <c r="DP524" s="134"/>
      <c r="DQ524" s="134"/>
      <c r="DR524" s="134"/>
      <c r="DS524" s="134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134"/>
      <c r="ED524" s="134"/>
      <c r="EE524" s="134"/>
      <c r="EF524" s="134"/>
      <c r="EG524" s="134"/>
    </row>
    <row r="525" spans="1:137">
      <c r="A525" s="135"/>
      <c r="B525" s="80"/>
      <c r="C525" s="113"/>
      <c r="D525" s="138"/>
      <c r="E525" s="149"/>
      <c r="F525" s="113"/>
      <c r="G525" s="113"/>
      <c r="H525" s="150"/>
      <c r="I525" s="151"/>
      <c r="J525" s="80"/>
      <c r="K525" s="84" t="s">
        <v>51</v>
      </c>
      <c r="L525" s="76">
        <f>SUM(M525:X525)</f>
        <v>21</v>
      </c>
      <c r="M525" s="76">
        <f>M528+M531+M534+M537+M540+M543+M546+M549+M552</f>
        <v>9</v>
      </c>
      <c r="N525" s="76">
        <f t="shared" si="71"/>
        <v>0</v>
      </c>
      <c r="O525" s="76">
        <f t="shared" si="71"/>
        <v>5</v>
      </c>
      <c r="P525" s="76">
        <f t="shared" si="71"/>
        <v>0</v>
      </c>
      <c r="Q525" s="76">
        <f t="shared" si="71"/>
        <v>0</v>
      </c>
      <c r="R525" s="76">
        <f t="shared" si="71"/>
        <v>2</v>
      </c>
      <c r="S525" s="76">
        <f t="shared" si="71"/>
        <v>4</v>
      </c>
      <c r="T525" s="76">
        <f t="shared" si="71"/>
        <v>0</v>
      </c>
      <c r="U525" s="76">
        <f t="shared" si="71"/>
        <v>0</v>
      </c>
      <c r="V525" s="76">
        <f t="shared" si="71"/>
        <v>0</v>
      </c>
      <c r="W525" s="76">
        <f t="shared" si="71"/>
        <v>1</v>
      </c>
      <c r="X525" s="76">
        <f t="shared" si="71"/>
        <v>0</v>
      </c>
      <c r="Y525" s="134"/>
      <c r="Z525" s="134"/>
      <c r="AA525" s="134"/>
      <c r="AB525" s="134"/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  <c r="AW525" s="134"/>
      <c r="AX525" s="134"/>
      <c r="AY525" s="134"/>
      <c r="AZ525" s="134"/>
      <c r="BA525" s="134"/>
      <c r="BB525" s="134"/>
      <c r="BC525" s="134"/>
      <c r="BD525" s="134"/>
      <c r="BE525" s="134"/>
      <c r="BF525" s="134"/>
      <c r="BG525" s="134"/>
      <c r="BH525" s="134"/>
      <c r="BI525" s="134"/>
      <c r="BJ525" s="134"/>
      <c r="BK525" s="134"/>
      <c r="BL525" s="134"/>
      <c r="BM525" s="134"/>
      <c r="BN525" s="134"/>
      <c r="BO525" s="134"/>
      <c r="BP525" s="134"/>
      <c r="BQ525" s="134"/>
      <c r="BR525" s="134"/>
      <c r="BS525" s="134"/>
      <c r="BT525" s="134"/>
      <c r="BU525" s="134"/>
      <c r="BV525" s="134"/>
      <c r="BW525" s="134"/>
      <c r="BX525" s="134"/>
      <c r="BY525" s="134"/>
      <c r="BZ525" s="134"/>
      <c r="CA525" s="134"/>
      <c r="CB525" s="134"/>
      <c r="CC525" s="134"/>
      <c r="CD525" s="134"/>
      <c r="CE525" s="134"/>
      <c r="CF525" s="134"/>
      <c r="CG525" s="134"/>
      <c r="CH525" s="134"/>
      <c r="CI525" s="134"/>
      <c r="CJ525" s="134"/>
      <c r="CK525" s="134"/>
      <c r="CL525" s="134"/>
      <c r="CM525" s="134"/>
      <c r="CN525" s="134"/>
      <c r="CO525" s="134"/>
      <c r="CP525" s="134"/>
      <c r="CQ525" s="134"/>
      <c r="CR525" s="134"/>
      <c r="CS525" s="134"/>
      <c r="CT525" s="134"/>
      <c r="CU525" s="134"/>
      <c r="CV525" s="134"/>
      <c r="CW525" s="134"/>
      <c r="CX525" s="134"/>
      <c r="CY525" s="134"/>
      <c r="CZ525" s="134"/>
      <c r="DA525" s="134"/>
      <c r="DB525" s="134"/>
      <c r="DC525" s="134"/>
      <c r="DD525" s="134"/>
      <c r="DE525" s="134"/>
      <c r="DF525" s="134"/>
      <c r="DG525" s="134"/>
      <c r="DH525" s="134"/>
      <c r="DI525" s="134"/>
      <c r="DJ525" s="134"/>
      <c r="DK525" s="134"/>
      <c r="DL525" s="134"/>
      <c r="DM525" s="134"/>
      <c r="DN525" s="134"/>
      <c r="DO525" s="134"/>
      <c r="DP525" s="134"/>
      <c r="DQ525" s="134"/>
      <c r="DR525" s="134"/>
      <c r="DS525" s="134"/>
      <c r="DT525" s="134"/>
      <c r="DU525" s="134"/>
      <c r="DV525" s="134"/>
      <c r="DW525" s="134"/>
      <c r="DX525" s="134"/>
      <c r="DY525" s="134"/>
      <c r="DZ525" s="134"/>
      <c r="EA525" s="134"/>
      <c r="EB525" s="134"/>
      <c r="EC525" s="134"/>
      <c r="ED525" s="134"/>
      <c r="EE525" s="134"/>
      <c r="EF525" s="134"/>
      <c r="EG525" s="134"/>
    </row>
    <row r="526" spans="1:137">
      <c r="A526" s="135"/>
      <c r="B526" s="46" t="s">
        <v>794</v>
      </c>
      <c r="C526" s="58" t="s">
        <v>35</v>
      </c>
      <c r="D526" s="58" t="s">
        <v>795</v>
      </c>
      <c r="E526" s="145" t="s">
        <v>796</v>
      </c>
      <c r="F526" s="58" t="s">
        <v>797</v>
      </c>
      <c r="G526" s="58" t="s">
        <v>798</v>
      </c>
      <c r="H526" s="46" t="s">
        <v>799</v>
      </c>
      <c r="I526" s="140">
        <v>2894</v>
      </c>
      <c r="J526" s="46" t="s">
        <v>48</v>
      </c>
      <c r="K526" s="75" t="s">
        <v>49</v>
      </c>
      <c r="L526" s="76">
        <f t="shared" si="66"/>
        <v>6</v>
      </c>
      <c r="M526" s="76"/>
      <c r="N526" s="76">
        <v>2</v>
      </c>
      <c r="O526" s="76">
        <v>3</v>
      </c>
      <c r="P526" s="76"/>
      <c r="Q526" s="76"/>
      <c r="R526" s="76"/>
      <c r="S526" s="76"/>
      <c r="T526" s="76">
        <v>1</v>
      </c>
      <c r="U526" s="76"/>
      <c r="V526" s="76"/>
      <c r="W526" s="76"/>
      <c r="X526" s="76"/>
      <c r="Y526" s="134"/>
      <c r="Z526" s="134"/>
      <c r="AA526" s="134"/>
      <c r="AB526" s="134"/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4"/>
      <c r="BE526" s="134"/>
      <c r="BF526" s="134"/>
      <c r="BG526" s="134"/>
      <c r="BH526" s="134"/>
      <c r="BI526" s="134"/>
      <c r="BJ526" s="134"/>
      <c r="BK526" s="134"/>
      <c r="BL526" s="134"/>
      <c r="BM526" s="134"/>
      <c r="BN526" s="134"/>
      <c r="BO526" s="134"/>
      <c r="BP526" s="134"/>
      <c r="BQ526" s="134"/>
      <c r="BR526" s="134"/>
      <c r="BS526" s="134"/>
      <c r="BT526" s="134"/>
      <c r="BU526" s="134"/>
      <c r="BV526" s="134"/>
      <c r="BW526" s="134"/>
      <c r="BX526" s="134"/>
      <c r="BY526" s="134"/>
      <c r="BZ526" s="134"/>
      <c r="CA526" s="134"/>
      <c r="CB526" s="134"/>
      <c r="CC526" s="134"/>
      <c r="CD526" s="134"/>
      <c r="CE526" s="134"/>
      <c r="CF526" s="134"/>
      <c r="CG526" s="134"/>
      <c r="CH526" s="134"/>
      <c r="CI526" s="134"/>
      <c r="CJ526" s="134"/>
      <c r="CK526" s="134"/>
      <c r="CL526" s="134"/>
      <c r="CM526" s="134"/>
      <c r="CN526" s="134"/>
      <c r="CO526" s="134"/>
      <c r="CP526" s="134"/>
      <c r="CQ526" s="134"/>
      <c r="CR526" s="134"/>
      <c r="CS526" s="134"/>
      <c r="CT526" s="134"/>
      <c r="CU526" s="134"/>
      <c r="CV526" s="134"/>
      <c r="CW526" s="134"/>
      <c r="CX526" s="134"/>
      <c r="CY526" s="134"/>
      <c r="CZ526" s="134"/>
      <c r="DA526" s="134"/>
      <c r="DB526" s="134"/>
      <c r="DC526" s="134"/>
      <c r="DD526" s="134"/>
      <c r="DE526" s="134"/>
      <c r="DF526" s="134"/>
      <c r="DG526" s="134"/>
      <c r="DH526" s="134"/>
      <c r="DI526" s="134"/>
      <c r="DJ526" s="134"/>
      <c r="DK526" s="134"/>
      <c r="DL526" s="134"/>
      <c r="DM526" s="134"/>
      <c r="DN526" s="134"/>
      <c r="DO526" s="134"/>
      <c r="DP526" s="134"/>
      <c r="DQ526" s="134"/>
      <c r="DR526" s="134"/>
      <c r="DS526" s="134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134"/>
      <c r="ED526" s="134"/>
      <c r="EE526" s="134"/>
      <c r="EF526" s="134"/>
      <c r="EG526" s="134"/>
    </row>
    <row r="527" spans="1:137">
      <c r="A527" s="135"/>
      <c r="B527" s="54"/>
      <c r="C527" s="111"/>
      <c r="D527" s="111"/>
      <c r="E527" s="146"/>
      <c r="F527" s="111"/>
      <c r="G527" s="111"/>
      <c r="H527" s="147"/>
      <c r="I527" s="148"/>
      <c r="J527" s="54"/>
      <c r="K527" s="75" t="s">
        <v>50</v>
      </c>
      <c r="L527" s="76">
        <f t="shared" si="66"/>
        <v>2</v>
      </c>
      <c r="M527" s="76"/>
      <c r="N527" s="76">
        <v>2</v>
      </c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134"/>
      <c r="Z527" s="134"/>
      <c r="AA527" s="134"/>
      <c r="AB527" s="134"/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4"/>
      <c r="BE527" s="134"/>
      <c r="BF527" s="134"/>
      <c r="BG527" s="134"/>
      <c r="BH527" s="134"/>
      <c r="BI527" s="134"/>
      <c r="BJ527" s="134"/>
      <c r="BK527" s="134"/>
      <c r="BL527" s="134"/>
      <c r="BM527" s="134"/>
      <c r="BN527" s="134"/>
      <c r="BO527" s="134"/>
      <c r="BP527" s="134"/>
      <c r="BQ527" s="134"/>
      <c r="BR527" s="134"/>
      <c r="BS527" s="134"/>
      <c r="BT527" s="134"/>
      <c r="BU527" s="134"/>
      <c r="BV527" s="134"/>
      <c r="BW527" s="134"/>
      <c r="BX527" s="134"/>
      <c r="BY527" s="134"/>
      <c r="BZ527" s="134"/>
      <c r="CA527" s="134"/>
      <c r="CB527" s="134"/>
      <c r="CC527" s="134"/>
      <c r="CD527" s="134"/>
      <c r="CE527" s="134"/>
      <c r="CF527" s="134"/>
      <c r="CG527" s="134"/>
      <c r="CH527" s="134"/>
      <c r="CI527" s="134"/>
      <c r="CJ527" s="134"/>
      <c r="CK527" s="134"/>
      <c r="CL527" s="134"/>
      <c r="CM527" s="134"/>
      <c r="CN527" s="134"/>
      <c r="CO527" s="134"/>
      <c r="CP527" s="134"/>
      <c r="CQ527" s="134"/>
      <c r="CR527" s="134"/>
      <c r="CS527" s="134"/>
      <c r="CT527" s="134"/>
      <c r="CU527" s="134"/>
      <c r="CV527" s="134"/>
      <c r="CW527" s="134"/>
      <c r="CX527" s="134"/>
      <c r="CY527" s="134"/>
      <c r="CZ527" s="134"/>
      <c r="DA527" s="134"/>
      <c r="DB527" s="134"/>
      <c r="DC527" s="134"/>
      <c r="DD527" s="134"/>
      <c r="DE527" s="134"/>
      <c r="DF527" s="134"/>
      <c r="DG527" s="134"/>
      <c r="DH527" s="134"/>
      <c r="DI527" s="134"/>
      <c r="DJ527" s="134"/>
      <c r="DK527" s="134"/>
      <c r="DL527" s="134"/>
      <c r="DM527" s="134"/>
      <c r="DN527" s="134"/>
      <c r="DO527" s="134"/>
      <c r="DP527" s="134"/>
      <c r="DQ527" s="134"/>
      <c r="DR527" s="134"/>
      <c r="DS527" s="134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134"/>
      <c r="ED527" s="134"/>
      <c r="EE527" s="134"/>
      <c r="EF527" s="134"/>
      <c r="EG527" s="134"/>
    </row>
    <row r="528" spans="1:137">
      <c r="A528" s="135"/>
      <c r="B528" s="54"/>
      <c r="C528" s="113"/>
      <c r="D528" s="113"/>
      <c r="E528" s="149"/>
      <c r="F528" s="113"/>
      <c r="G528" s="113"/>
      <c r="H528" s="150"/>
      <c r="I528" s="151"/>
      <c r="J528" s="80"/>
      <c r="K528" s="84" t="s">
        <v>51</v>
      </c>
      <c r="L528" s="76">
        <f t="shared" si="66"/>
        <v>0</v>
      </c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134"/>
      <c r="Z528" s="134"/>
      <c r="AA528" s="134"/>
      <c r="AB528" s="134"/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4"/>
      <c r="BE528" s="134"/>
      <c r="BF528" s="134"/>
      <c r="BG528" s="134"/>
      <c r="BH528" s="134"/>
      <c r="BI528" s="134"/>
      <c r="BJ528" s="134"/>
      <c r="BK528" s="134"/>
      <c r="BL528" s="134"/>
      <c r="BM528" s="134"/>
      <c r="BN528" s="134"/>
      <c r="BO528" s="134"/>
      <c r="BP528" s="134"/>
      <c r="BQ528" s="134"/>
      <c r="BR528" s="134"/>
      <c r="BS528" s="134"/>
      <c r="BT528" s="134"/>
      <c r="BU528" s="134"/>
      <c r="BV528" s="134"/>
      <c r="BW528" s="134"/>
      <c r="BX528" s="134"/>
      <c r="BY528" s="134"/>
      <c r="BZ528" s="134"/>
      <c r="CA528" s="134"/>
      <c r="CB528" s="134"/>
      <c r="CC528" s="134"/>
      <c r="CD528" s="134"/>
      <c r="CE528" s="134"/>
      <c r="CF528" s="134"/>
      <c r="CG528" s="134"/>
      <c r="CH528" s="134"/>
      <c r="CI528" s="134"/>
      <c r="CJ528" s="134"/>
      <c r="CK528" s="134"/>
      <c r="CL528" s="134"/>
      <c r="CM528" s="134"/>
      <c r="CN528" s="134"/>
      <c r="CO528" s="134"/>
      <c r="CP528" s="134"/>
      <c r="CQ528" s="134"/>
      <c r="CR528" s="134"/>
      <c r="CS528" s="134"/>
      <c r="CT528" s="134"/>
      <c r="CU528" s="134"/>
      <c r="CV528" s="134"/>
      <c r="CW528" s="134"/>
      <c r="CX528" s="134"/>
      <c r="CY528" s="134"/>
      <c r="CZ528" s="134"/>
      <c r="DA528" s="134"/>
      <c r="DB528" s="134"/>
      <c r="DC528" s="134"/>
      <c r="DD528" s="134"/>
      <c r="DE528" s="134"/>
      <c r="DF528" s="134"/>
      <c r="DG528" s="134"/>
      <c r="DH528" s="134"/>
      <c r="DI528" s="134"/>
      <c r="DJ528" s="134"/>
      <c r="DK528" s="134"/>
      <c r="DL528" s="134"/>
      <c r="DM528" s="134"/>
      <c r="DN528" s="134"/>
      <c r="DO528" s="134"/>
      <c r="DP528" s="134"/>
      <c r="DQ528" s="134"/>
      <c r="DR528" s="134"/>
      <c r="DS528" s="134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134"/>
      <c r="ED528" s="134"/>
      <c r="EE528" s="134"/>
      <c r="EF528" s="134"/>
      <c r="EG528" s="134"/>
    </row>
    <row r="529" spans="1:137">
      <c r="A529" s="135"/>
      <c r="B529" s="54"/>
      <c r="C529" s="58" t="s">
        <v>35</v>
      </c>
      <c r="D529" s="58" t="s">
        <v>800</v>
      </c>
      <c r="E529" s="145" t="s">
        <v>801</v>
      </c>
      <c r="F529" s="58" t="s">
        <v>802</v>
      </c>
      <c r="G529" s="58" t="s">
        <v>798</v>
      </c>
      <c r="H529" s="46" t="s">
        <v>803</v>
      </c>
      <c r="I529" s="140">
        <v>9731</v>
      </c>
      <c r="J529" s="46" t="s">
        <v>48</v>
      </c>
      <c r="K529" s="75" t="s">
        <v>49</v>
      </c>
      <c r="L529" s="76">
        <f t="shared" si="66"/>
        <v>13</v>
      </c>
      <c r="M529" s="76"/>
      <c r="N529" s="76">
        <v>3</v>
      </c>
      <c r="O529" s="76">
        <v>7</v>
      </c>
      <c r="P529" s="76"/>
      <c r="Q529" s="76"/>
      <c r="R529" s="76"/>
      <c r="S529" s="76">
        <v>1</v>
      </c>
      <c r="T529" s="76">
        <v>1</v>
      </c>
      <c r="U529" s="76"/>
      <c r="V529" s="76"/>
      <c r="W529" s="76"/>
      <c r="X529" s="76">
        <v>1</v>
      </c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  <c r="AX529" s="134"/>
      <c r="AY529" s="134"/>
      <c r="AZ529" s="134"/>
      <c r="BA529" s="134"/>
      <c r="BB529" s="134"/>
      <c r="BC529" s="134"/>
      <c r="BD529" s="134"/>
      <c r="BE529" s="134"/>
      <c r="BF529" s="134"/>
      <c r="BG529" s="134"/>
      <c r="BH529" s="134"/>
      <c r="BI529" s="134"/>
      <c r="BJ529" s="134"/>
      <c r="BK529" s="134"/>
      <c r="BL529" s="134"/>
      <c r="BM529" s="134"/>
      <c r="BN529" s="134"/>
      <c r="BO529" s="134"/>
      <c r="BP529" s="134"/>
      <c r="BQ529" s="134"/>
      <c r="BR529" s="134"/>
      <c r="BS529" s="134"/>
      <c r="BT529" s="134"/>
      <c r="BU529" s="134"/>
      <c r="BV529" s="134"/>
      <c r="BW529" s="134"/>
      <c r="BX529" s="134"/>
      <c r="BY529" s="134"/>
      <c r="BZ529" s="134"/>
      <c r="CA529" s="134"/>
      <c r="CB529" s="134"/>
      <c r="CC529" s="134"/>
      <c r="CD529" s="134"/>
      <c r="CE529" s="134"/>
      <c r="CF529" s="134"/>
      <c r="CG529" s="134"/>
      <c r="CH529" s="134"/>
      <c r="CI529" s="134"/>
      <c r="CJ529" s="134"/>
      <c r="CK529" s="134"/>
      <c r="CL529" s="134"/>
      <c r="CM529" s="134"/>
      <c r="CN529" s="134"/>
      <c r="CO529" s="134"/>
      <c r="CP529" s="134"/>
      <c r="CQ529" s="134"/>
      <c r="CR529" s="134"/>
      <c r="CS529" s="134"/>
      <c r="CT529" s="134"/>
      <c r="CU529" s="134"/>
      <c r="CV529" s="134"/>
      <c r="CW529" s="134"/>
      <c r="CX529" s="134"/>
      <c r="CY529" s="134"/>
      <c r="CZ529" s="134"/>
      <c r="DA529" s="134"/>
      <c r="DB529" s="134"/>
      <c r="DC529" s="134"/>
      <c r="DD529" s="134"/>
      <c r="DE529" s="134"/>
      <c r="DF529" s="134"/>
      <c r="DG529" s="134"/>
      <c r="DH529" s="134"/>
      <c r="DI529" s="134"/>
      <c r="DJ529" s="134"/>
      <c r="DK529" s="134"/>
      <c r="DL529" s="134"/>
      <c r="DM529" s="134"/>
      <c r="DN529" s="134"/>
      <c r="DO529" s="134"/>
      <c r="DP529" s="134"/>
      <c r="DQ529" s="134"/>
      <c r="DR529" s="134"/>
      <c r="DS529" s="134"/>
      <c r="DT529" s="134"/>
      <c r="DU529" s="134"/>
      <c r="DV529" s="134"/>
      <c r="DW529" s="134"/>
      <c r="DX529" s="134"/>
      <c r="DY529" s="134"/>
      <c r="DZ529" s="134"/>
      <c r="EA529" s="134"/>
      <c r="EB529" s="134"/>
      <c r="EC529" s="134"/>
      <c r="ED529" s="134"/>
      <c r="EE529" s="134"/>
      <c r="EF529" s="134"/>
      <c r="EG529" s="134"/>
    </row>
    <row r="530" spans="1:137">
      <c r="A530" s="135"/>
      <c r="B530" s="54"/>
      <c r="C530" s="111"/>
      <c r="D530" s="111"/>
      <c r="E530" s="146"/>
      <c r="F530" s="111"/>
      <c r="G530" s="111"/>
      <c r="H530" s="147"/>
      <c r="I530" s="148"/>
      <c r="J530" s="54"/>
      <c r="K530" s="75" t="s">
        <v>50</v>
      </c>
      <c r="L530" s="76">
        <f t="shared" si="66"/>
        <v>3</v>
      </c>
      <c r="M530" s="76"/>
      <c r="N530" s="76">
        <v>3</v>
      </c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134"/>
      <c r="Z530" s="134"/>
      <c r="AA530" s="134"/>
      <c r="AB530" s="134"/>
      <c r="AC530" s="134"/>
      <c r="AD530" s="134"/>
      <c r="AE530" s="134"/>
      <c r="AF530" s="134"/>
      <c r="AG530" s="134"/>
      <c r="AH530" s="134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4"/>
      <c r="BE530" s="134"/>
      <c r="BF530" s="134"/>
      <c r="BG530" s="134"/>
      <c r="BH530" s="134"/>
      <c r="BI530" s="134"/>
      <c r="BJ530" s="134"/>
      <c r="BK530" s="134"/>
      <c r="BL530" s="134"/>
      <c r="BM530" s="134"/>
      <c r="BN530" s="134"/>
      <c r="BO530" s="134"/>
      <c r="BP530" s="134"/>
      <c r="BQ530" s="134"/>
      <c r="BR530" s="134"/>
      <c r="BS530" s="134"/>
      <c r="BT530" s="134"/>
      <c r="BU530" s="134"/>
      <c r="BV530" s="134"/>
      <c r="BW530" s="134"/>
      <c r="BX530" s="134"/>
      <c r="BY530" s="134"/>
      <c r="BZ530" s="134"/>
      <c r="CA530" s="134"/>
      <c r="CB530" s="134"/>
      <c r="CC530" s="134"/>
      <c r="CD530" s="134"/>
      <c r="CE530" s="134"/>
      <c r="CF530" s="134"/>
      <c r="CG530" s="134"/>
      <c r="CH530" s="134"/>
      <c r="CI530" s="134"/>
      <c r="CJ530" s="134"/>
      <c r="CK530" s="134"/>
      <c r="CL530" s="134"/>
      <c r="CM530" s="134"/>
      <c r="CN530" s="134"/>
      <c r="CO530" s="134"/>
      <c r="CP530" s="134"/>
      <c r="CQ530" s="134"/>
      <c r="CR530" s="134"/>
      <c r="CS530" s="134"/>
      <c r="CT530" s="134"/>
      <c r="CU530" s="134"/>
      <c r="CV530" s="134"/>
      <c r="CW530" s="134"/>
      <c r="CX530" s="134"/>
      <c r="CY530" s="134"/>
      <c r="CZ530" s="134"/>
      <c r="DA530" s="134"/>
      <c r="DB530" s="134"/>
      <c r="DC530" s="134"/>
      <c r="DD530" s="134"/>
      <c r="DE530" s="134"/>
      <c r="DF530" s="134"/>
      <c r="DG530" s="134"/>
      <c r="DH530" s="134"/>
      <c r="DI530" s="134"/>
      <c r="DJ530" s="134"/>
      <c r="DK530" s="134"/>
      <c r="DL530" s="134"/>
      <c r="DM530" s="134"/>
      <c r="DN530" s="134"/>
      <c r="DO530" s="134"/>
      <c r="DP530" s="134"/>
      <c r="DQ530" s="134"/>
      <c r="DR530" s="134"/>
      <c r="DS530" s="134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134"/>
      <c r="ED530" s="134"/>
      <c r="EE530" s="134"/>
      <c r="EF530" s="134"/>
      <c r="EG530" s="134"/>
    </row>
    <row r="531" spans="1:137">
      <c r="A531" s="135"/>
      <c r="B531" s="54"/>
      <c r="C531" s="113"/>
      <c r="D531" s="113"/>
      <c r="E531" s="149"/>
      <c r="F531" s="113"/>
      <c r="G531" s="113"/>
      <c r="H531" s="150"/>
      <c r="I531" s="151"/>
      <c r="J531" s="80"/>
      <c r="K531" s="84" t="s">
        <v>51</v>
      </c>
      <c r="L531" s="76">
        <f t="shared" si="66"/>
        <v>0</v>
      </c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134"/>
      <c r="Z531" s="134"/>
      <c r="AA531" s="134"/>
      <c r="AB531" s="134"/>
      <c r="AC531" s="134"/>
      <c r="AD531" s="134"/>
      <c r="AE531" s="134"/>
      <c r="AF531" s="134"/>
      <c r="AG531" s="134"/>
      <c r="AH531" s="134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4"/>
      <c r="BE531" s="134"/>
      <c r="BF531" s="134"/>
      <c r="BG531" s="134"/>
      <c r="BH531" s="134"/>
      <c r="BI531" s="134"/>
      <c r="BJ531" s="134"/>
      <c r="BK531" s="134"/>
      <c r="BL531" s="134"/>
      <c r="BM531" s="134"/>
      <c r="BN531" s="134"/>
      <c r="BO531" s="134"/>
      <c r="BP531" s="134"/>
      <c r="BQ531" s="134"/>
      <c r="BR531" s="134"/>
      <c r="BS531" s="134"/>
      <c r="BT531" s="134"/>
      <c r="BU531" s="134"/>
      <c r="BV531" s="134"/>
      <c r="BW531" s="134"/>
      <c r="BX531" s="134"/>
      <c r="BY531" s="134"/>
      <c r="BZ531" s="134"/>
      <c r="CA531" s="134"/>
      <c r="CB531" s="134"/>
      <c r="CC531" s="134"/>
      <c r="CD531" s="134"/>
      <c r="CE531" s="134"/>
      <c r="CF531" s="134"/>
      <c r="CG531" s="134"/>
      <c r="CH531" s="134"/>
      <c r="CI531" s="134"/>
      <c r="CJ531" s="134"/>
      <c r="CK531" s="134"/>
      <c r="CL531" s="134"/>
      <c r="CM531" s="134"/>
      <c r="CN531" s="134"/>
      <c r="CO531" s="134"/>
      <c r="CP531" s="134"/>
      <c r="CQ531" s="134"/>
      <c r="CR531" s="134"/>
      <c r="CS531" s="134"/>
      <c r="CT531" s="134"/>
      <c r="CU531" s="134"/>
      <c r="CV531" s="134"/>
      <c r="CW531" s="134"/>
      <c r="CX531" s="134"/>
      <c r="CY531" s="134"/>
      <c r="CZ531" s="134"/>
      <c r="DA531" s="134"/>
      <c r="DB531" s="134"/>
      <c r="DC531" s="134"/>
      <c r="DD531" s="134"/>
      <c r="DE531" s="134"/>
      <c r="DF531" s="134"/>
      <c r="DG531" s="134"/>
      <c r="DH531" s="134"/>
      <c r="DI531" s="134"/>
      <c r="DJ531" s="134"/>
      <c r="DK531" s="134"/>
      <c r="DL531" s="134"/>
      <c r="DM531" s="134"/>
      <c r="DN531" s="134"/>
      <c r="DO531" s="134"/>
      <c r="DP531" s="134"/>
      <c r="DQ531" s="134"/>
      <c r="DR531" s="134"/>
      <c r="DS531" s="134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134"/>
      <c r="ED531" s="134"/>
      <c r="EE531" s="134"/>
      <c r="EF531" s="134"/>
      <c r="EG531" s="134"/>
    </row>
    <row r="532" spans="1:137">
      <c r="A532" s="135"/>
      <c r="B532" s="54"/>
      <c r="C532" s="58" t="s">
        <v>33</v>
      </c>
      <c r="D532" s="58" t="s">
        <v>804</v>
      </c>
      <c r="E532" s="145" t="s">
        <v>805</v>
      </c>
      <c r="F532" s="58" t="s">
        <v>806</v>
      </c>
      <c r="G532" s="58" t="s">
        <v>807</v>
      </c>
      <c r="H532" s="46" t="s">
        <v>808</v>
      </c>
      <c r="I532" s="140">
        <v>1057</v>
      </c>
      <c r="J532" s="46" t="s">
        <v>48</v>
      </c>
      <c r="K532" s="75" t="s">
        <v>49</v>
      </c>
      <c r="L532" s="76">
        <f t="shared" si="66"/>
        <v>0</v>
      </c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134"/>
      <c r="Z532" s="134"/>
      <c r="AA532" s="134"/>
      <c r="AB532" s="134"/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4"/>
      <c r="BE532" s="134"/>
      <c r="BF532" s="134"/>
      <c r="BG532" s="134"/>
      <c r="BH532" s="134"/>
      <c r="BI532" s="134"/>
      <c r="BJ532" s="134"/>
      <c r="BK532" s="134"/>
      <c r="BL532" s="134"/>
      <c r="BM532" s="134"/>
      <c r="BN532" s="134"/>
      <c r="BO532" s="134"/>
      <c r="BP532" s="134"/>
      <c r="BQ532" s="134"/>
      <c r="BR532" s="134"/>
      <c r="BS532" s="134"/>
      <c r="BT532" s="134"/>
      <c r="BU532" s="134"/>
      <c r="BV532" s="134"/>
      <c r="BW532" s="134"/>
      <c r="BX532" s="134"/>
      <c r="BY532" s="134"/>
      <c r="BZ532" s="134"/>
      <c r="CA532" s="134"/>
      <c r="CB532" s="134"/>
      <c r="CC532" s="134"/>
      <c r="CD532" s="134"/>
      <c r="CE532" s="134"/>
      <c r="CF532" s="134"/>
      <c r="CG532" s="134"/>
      <c r="CH532" s="134"/>
      <c r="CI532" s="134"/>
      <c r="CJ532" s="134"/>
      <c r="CK532" s="134"/>
      <c r="CL532" s="134"/>
      <c r="CM532" s="134"/>
      <c r="CN532" s="134"/>
      <c r="CO532" s="134"/>
      <c r="CP532" s="134"/>
      <c r="CQ532" s="134"/>
      <c r="CR532" s="134"/>
      <c r="CS532" s="134"/>
      <c r="CT532" s="134"/>
      <c r="CU532" s="134"/>
      <c r="CV532" s="134"/>
      <c r="CW532" s="134"/>
      <c r="CX532" s="134"/>
      <c r="CY532" s="134"/>
      <c r="CZ532" s="134"/>
      <c r="DA532" s="134"/>
      <c r="DB532" s="134"/>
      <c r="DC532" s="134"/>
      <c r="DD532" s="134"/>
      <c r="DE532" s="134"/>
      <c r="DF532" s="134"/>
      <c r="DG532" s="134"/>
      <c r="DH532" s="134"/>
      <c r="DI532" s="134"/>
      <c r="DJ532" s="134"/>
      <c r="DK532" s="134"/>
      <c r="DL532" s="134"/>
      <c r="DM532" s="134"/>
      <c r="DN532" s="134"/>
      <c r="DO532" s="134"/>
      <c r="DP532" s="134"/>
      <c r="DQ532" s="134"/>
      <c r="DR532" s="134"/>
      <c r="DS532" s="134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134"/>
      <c r="ED532" s="134"/>
      <c r="EE532" s="134"/>
      <c r="EF532" s="134"/>
      <c r="EG532" s="134"/>
    </row>
    <row r="533" spans="1:137">
      <c r="A533" s="135"/>
      <c r="B533" s="54"/>
      <c r="C533" s="111"/>
      <c r="D533" s="111"/>
      <c r="E533" s="146"/>
      <c r="F533" s="111"/>
      <c r="G533" s="111"/>
      <c r="H533" s="147"/>
      <c r="I533" s="148"/>
      <c r="J533" s="54"/>
      <c r="K533" s="75" t="s">
        <v>50</v>
      </c>
      <c r="L533" s="76">
        <f t="shared" si="66"/>
        <v>0</v>
      </c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134"/>
      <c r="Z533" s="134"/>
      <c r="AA533" s="134"/>
      <c r="AB533" s="134"/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  <c r="AX533" s="134"/>
      <c r="AY533" s="134"/>
      <c r="AZ533" s="134"/>
      <c r="BA533" s="134"/>
      <c r="BB533" s="134"/>
      <c r="BC533" s="134"/>
      <c r="BD533" s="134"/>
      <c r="BE533" s="134"/>
      <c r="BF533" s="134"/>
      <c r="BG533" s="134"/>
      <c r="BH533" s="134"/>
      <c r="BI533" s="134"/>
      <c r="BJ533" s="134"/>
      <c r="BK533" s="134"/>
      <c r="BL533" s="134"/>
      <c r="BM533" s="134"/>
      <c r="BN533" s="134"/>
      <c r="BO533" s="134"/>
      <c r="BP533" s="134"/>
      <c r="BQ533" s="134"/>
      <c r="BR533" s="134"/>
      <c r="BS533" s="134"/>
      <c r="BT533" s="134"/>
      <c r="BU533" s="134"/>
      <c r="BV533" s="134"/>
      <c r="BW533" s="134"/>
      <c r="BX533" s="134"/>
      <c r="BY533" s="134"/>
      <c r="BZ533" s="134"/>
      <c r="CA533" s="134"/>
      <c r="CB533" s="134"/>
      <c r="CC533" s="134"/>
      <c r="CD533" s="134"/>
      <c r="CE533" s="134"/>
      <c r="CF533" s="134"/>
      <c r="CG533" s="134"/>
      <c r="CH533" s="134"/>
      <c r="CI533" s="134"/>
      <c r="CJ533" s="134"/>
      <c r="CK533" s="134"/>
      <c r="CL533" s="134"/>
      <c r="CM533" s="134"/>
      <c r="CN533" s="134"/>
      <c r="CO533" s="134"/>
      <c r="CP533" s="134"/>
      <c r="CQ533" s="134"/>
      <c r="CR533" s="134"/>
      <c r="CS533" s="134"/>
      <c r="CT533" s="134"/>
      <c r="CU533" s="134"/>
      <c r="CV533" s="134"/>
      <c r="CW533" s="134"/>
      <c r="CX533" s="134"/>
      <c r="CY533" s="134"/>
      <c r="CZ533" s="134"/>
      <c r="DA533" s="134"/>
      <c r="DB533" s="134"/>
      <c r="DC533" s="134"/>
      <c r="DD533" s="134"/>
      <c r="DE533" s="134"/>
      <c r="DF533" s="134"/>
      <c r="DG533" s="134"/>
      <c r="DH533" s="134"/>
      <c r="DI533" s="134"/>
      <c r="DJ533" s="134"/>
      <c r="DK533" s="134"/>
      <c r="DL533" s="134"/>
      <c r="DM533" s="134"/>
      <c r="DN533" s="134"/>
      <c r="DO533" s="134"/>
      <c r="DP533" s="134"/>
      <c r="DQ533" s="134"/>
      <c r="DR533" s="134"/>
      <c r="DS533" s="134"/>
      <c r="DT533" s="134"/>
      <c r="DU533" s="134"/>
      <c r="DV533" s="134"/>
      <c r="DW533" s="134"/>
      <c r="DX533" s="134"/>
      <c r="DY533" s="134"/>
      <c r="DZ533" s="134"/>
      <c r="EA533" s="134"/>
      <c r="EB533" s="134"/>
      <c r="EC533" s="134"/>
      <c r="ED533" s="134"/>
      <c r="EE533" s="134"/>
      <c r="EF533" s="134"/>
      <c r="EG533" s="134"/>
    </row>
    <row r="534" spans="1:137">
      <c r="A534" s="135"/>
      <c r="B534" s="54"/>
      <c r="C534" s="113"/>
      <c r="D534" s="113"/>
      <c r="E534" s="149"/>
      <c r="F534" s="113"/>
      <c r="G534" s="113"/>
      <c r="H534" s="150"/>
      <c r="I534" s="151"/>
      <c r="J534" s="80"/>
      <c r="K534" s="84" t="s">
        <v>51</v>
      </c>
      <c r="L534" s="76">
        <f t="shared" si="66"/>
        <v>5</v>
      </c>
      <c r="M534" s="76">
        <v>5</v>
      </c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134"/>
      <c r="Z534" s="134"/>
      <c r="AA534" s="134"/>
      <c r="AB534" s="134"/>
      <c r="AC534" s="134"/>
      <c r="AD534" s="134"/>
      <c r="AE534" s="134"/>
      <c r="AF534" s="134"/>
      <c r="AG534" s="134"/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4"/>
      <c r="BE534" s="134"/>
      <c r="BF534" s="134"/>
      <c r="BG534" s="134"/>
      <c r="BH534" s="134"/>
      <c r="BI534" s="134"/>
      <c r="BJ534" s="134"/>
      <c r="BK534" s="134"/>
      <c r="BL534" s="134"/>
      <c r="BM534" s="134"/>
      <c r="BN534" s="134"/>
      <c r="BO534" s="134"/>
      <c r="BP534" s="134"/>
      <c r="BQ534" s="134"/>
      <c r="BR534" s="134"/>
      <c r="BS534" s="134"/>
      <c r="BT534" s="134"/>
      <c r="BU534" s="134"/>
      <c r="BV534" s="134"/>
      <c r="BW534" s="134"/>
      <c r="BX534" s="134"/>
      <c r="BY534" s="134"/>
      <c r="BZ534" s="134"/>
      <c r="CA534" s="134"/>
      <c r="CB534" s="134"/>
      <c r="CC534" s="134"/>
      <c r="CD534" s="134"/>
      <c r="CE534" s="134"/>
      <c r="CF534" s="134"/>
      <c r="CG534" s="134"/>
      <c r="CH534" s="134"/>
      <c r="CI534" s="134"/>
      <c r="CJ534" s="134"/>
      <c r="CK534" s="134"/>
      <c r="CL534" s="134"/>
      <c r="CM534" s="134"/>
      <c r="CN534" s="134"/>
      <c r="CO534" s="134"/>
      <c r="CP534" s="134"/>
      <c r="CQ534" s="134"/>
      <c r="CR534" s="134"/>
      <c r="CS534" s="134"/>
      <c r="CT534" s="134"/>
      <c r="CU534" s="134"/>
      <c r="CV534" s="134"/>
      <c r="CW534" s="134"/>
      <c r="CX534" s="134"/>
      <c r="CY534" s="134"/>
      <c r="CZ534" s="134"/>
      <c r="DA534" s="134"/>
      <c r="DB534" s="134"/>
      <c r="DC534" s="134"/>
      <c r="DD534" s="134"/>
      <c r="DE534" s="134"/>
      <c r="DF534" s="134"/>
      <c r="DG534" s="134"/>
      <c r="DH534" s="134"/>
      <c r="DI534" s="134"/>
      <c r="DJ534" s="134"/>
      <c r="DK534" s="134"/>
      <c r="DL534" s="134"/>
      <c r="DM534" s="134"/>
      <c r="DN534" s="134"/>
      <c r="DO534" s="134"/>
      <c r="DP534" s="134"/>
      <c r="DQ534" s="134"/>
      <c r="DR534" s="134"/>
      <c r="DS534" s="134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134"/>
      <c r="ED534" s="134"/>
      <c r="EE534" s="134"/>
      <c r="EF534" s="134"/>
      <c r="EG534" s="134"/>
    </row>
    <row r="535" spans="1:137">
      <c r="A535" s="135"/>
      <c r="B535" s="54"/>
      <c r="C535" s="58" t="s">
        <v>33</v>
      </c>
      <c r="D535" s="58" t="s">
        <v>809</v>
      </c>
      <c r="E535" s="145" t="s">
        <v>810</v>
      </c>
      <c r="F535" s="58" t="s">
        <v>811</v>
      </c>
      <c r="G535" s="58" t="s">
        <v>812</v>
      </c>
      <c r="H535" s="46" t="s">
        <v>813</v>
      </c>
      <c r="I535" s="140">
        <v>76</v>
      </c>
      <c r="J535" s="46" t="s">
        <v>48</v>
      </c>
      <c r="K535" s="75" t="s">
        <v>49</v>
      </c>
      <c r="L535" s="76">
        <f t="shared" si="66"/>
        <v>0</v>
      </c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134"/>
      <c r="Z535" s="134"/>
      <c r="AA535" s="134"/>
      <c r="AB535" s="134"/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4"/>
      <c r="BE535" s="134"/>
      <c r="BF535" s="134"/>
      <c r="BG535" s="134"/>
      <c r="BH535" s="134"/>
      <c r="BI535" s="134"/>
      <c r="BJ535" s="134"/>
      <c r="BK535" s="134"/>
      <c r="BL535" s="134"/>
      <c r="BM535" s="134"/>
      <c r="BN535" s="134"/>
      <c r="BO535" s="134"/>
      <c r="BP535" s="134"/>
      <c r="BQ535" s="134"/>
      <c r="BR535" s="134"/>
      <c r="BS535" s="134"/>
      <c r="BT535" s="134"/>
      <c r="BU535" s="134"/>
      <c r="BV535" s="134"/>
      <c r="BW535" s="134"/>
      <c r="BX535" s="134"/>
      <c r="BY535" s="134"/>
      <c r="BZ535" s="134"/>
      <c r="CA535" s="134"/>
      <c r="CB535" s="134"/>
      <c r="CC535" s="134"/>
      <c r="CD535" s="134"/>
      <c r="CE535" s="134"/>
      <c r="CF535" s="134"/>
      <c r="CG535" s="134"/>
      <c r="CH535" s="134"/>
      <c r="CI535" s="134"/>
      <c r="CJ535" s="134"/>
      <c r="CK535" s="134"/>
      <c r="CL535" s="134"/>
      <c r="CM535" s="134"/>
      <c r="CN535" s="134"/>
      <c r="CO535" s="134"/>
      <c r="CP535" s="134"/>
      <c r="CQ535" s="134"/>
      <c r="CR535" s="134"/>
      <c r="CS535" s="134"/>
      <c r="CT535" s="134"/>
      <c r="CU535" s="134"/>
      <c r="CV535" s="134"/>
      <c r="CW535" s="134"/>
      <c r="CX535" s="134"/>
      <c r="CY535" s="134"/>
      <c r="CZ535" s="134"/>
      <c r="DA535" s="134"/>
      <c r="DB535" s="134"/>
      <c r="DC535" s="134"/>
      <c r="DD535" s="134"/>
      <c r="DE535" s="134"/>
      <c r="DF535" s="134"/>
      <c r="DG535" s="134"/>
      <c r="DH535" s="134"/>
      <c r="DI535" s="134"/>
      <c r="DJ535" s="134"/>
      <c r="DK535" s="134"/>
      <c r="DL535" s="134"/>
      <c r="DM535" s="134"/>
      <c r="DN535" s="134"/>
      <c r="DO535" s="134"/>
      <c r="DP535" s="134"/>
      <c r="DQ535" s="134"/>
      <c r="DR535" s="134"/>
      <c r="DS535" s="134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134"/>
      <c r="ED535" s="134"/>
      <c r="EE535" s="134"/>
      <c r="EF535" s="134"/>
      <c r="EG535" s="134"/>
    </row>
    <row r="536" spans="1:137">
      <c r="A536" s="135"/>
      <c r="B536" s="54"/>
      <c r="C536" s="111"/>
      <c r="D536" s="111"/>
      <c r="E536" s="146"/>
      <c r="F536" s="111"/>
      <c r="G536" s="111"/>
      <c r="H536" s="147"/>
      <c r="I536" s="148"/>
      <c r="J536" s="54"/>
      <c r="K536" s="75" t="s">
        <v>50</v>
      </c>
      <c r="L536" s="76">
        <f t="shared" si="66"/>
        <v>0</v>
      </c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134"/>
      <c r="Z536" s="134"/>
      <c r="AA536" s="134"/>
      <c r="AB536" s="134"/>
      <c r="AC536" s="134"/>
      <c r="AD536" s="134"/>
      <c r="AE536" s="134"/>
      <c r="AF536" s="134"/>
      <c r="AG536" s="134"/>
      <c r="AH536" s="134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4"/>
      <c r="BE536" s="134"/>
      <c r="BF536" s="134"/>
      <c r="BG536" s="134"/>
      <c r="BH536" s="134"/>
      <c r="BI536" s="134"/>
      <c r="BJ536" s="134"/>
      <c r="BK536" s="134"/>
      <c r="BL536" s="134"/>
      <c r="BM536" s="134"/>
      <c r="BN536" s="134"/>
      <c r="BO536" s="134"/>
      <c r="BP536" s="134"/>
      <c r="BQ536" s="134"/>
      <c r="BR536" s="134"/>
      <c r="BS536" s="134"/>
      <c r="BT536" s="134"/>
      <c r="BU536" s="134"/>
      <c r="BV536" s="134"/>
      <c r="BW536" s="134"/>
      <c r="BX536" s="134"/>
      <c r="BY536" s="134"/>
      <c r="BZ536" s="134"/>
      <c r="CA536" s="134"/>
      <c r="CB536" s="134"/>
      <c r="CC536" s="134"/>
      <c r="CD536" s="134"/>
      <c r="CE536" s="134"/>
      <c r="CF536" s="134"/>
      <c r="CG536" s="134"/>
      <c r="CH536" s="134"/>
      <c r="CI536" s="134"/>
      <c r="CJ536" s="134"/>
      <c r="CK536" s="134"/>
      <c r="CL536" s="134"/>
      <c r="CM536" s="134"/>
      <c r="CN536" s="134"/>
      <c r="CO536" s="134"/>
      <c r="CP536" s="134"/>
      <c r="CQ536" s="134"/>
      <c r="CR536" s="134"/>
      <c r="CS536" s="134"/>
      <c r="CT536" s="134"/>
      <c r="CU536" s="134"/>
      <c r="CV536" s="134"/>
      <c r="CW536" s="134"/>
      <c r="CX536" s="134"/>
      <c r="CY536" s="134"/>
      <c r="CZ536" s="134"/>
      <c r="DA536" s="134"/>
      <c r="DB536" s="134"/>
      <c r="DC536" s="134"/>
      <c r="DD536" s="134"/>
      <c r="DE536" s="134"/>
      <c r="DF536" s="134"/>
      <c r="DG536" s="134"/>
      <c r="DH536" s="134"/>
      <c r="DI536" s="134"/>
      <c r="DJ536" s="134"/>
      <c r="DK536" s="134"/>
      <c r="DL536" s="134"/>
      <c r="DM536" s="134"/>
      <c r="DN536" s="134"/>
      <c r="DO536" s="134"/>
      <c r="DP536" s="134"/>
      <c r="DQ536" s="134"/>
      <c r="DR536" s="134"/>
      <c r="DS536" s="134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134"/>
      <c r="ED536" s="134"/>
      <c r="EE536" s="134"/>
      <c r="EF536" s="134"/>
      <c r="EG536" s="134"/>
    </row>
    <row r="537" spans="1:137">
      <c r="A537" s="135"/>
      <c r="B537" s="54"/>
      <c r="C537" s="113"/>
      <c r="D537" s="113"/>
      <c r="E537" s="149"/>
      <c r="F537" s="113"/>
      <c r="G537" s="113"/>
      <c r="H537" s="150"/>
      <c r="I537" s="151"/>
      <c r="J537" s="80"/>
      <c r="K537" s="84" t="s">
        <v>51</v>
      </c>
      <c r="L537" s="76">
        <f t="shared" si="66"/>
        <v>2</v>
      </c>
      <c r="M537" s="76">
        <v>1</v>
      </c>
      <c r="N537" s="76"/>
      <c r="O537" s="76">
        <v>1</v>
      </c>
      <c r="P537" s="76"/>
      <c r="Q537" s="76"/>
      <c r="R537" s="76"/>
      <c r="S537" s="76"/>
      <c r="T537" s="76"/>
      <c r="U537" s="76"/>
      <c r="V537" s="76"/>
      <c r="W537" s="76"/>
      <c r="X537" s="76"/>
      <c r="Y537" s="134"/>
      <c r="Z537" s="134"/>
      <c r="AA537" s="134"/>
      <c r="AB537" s="134"/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  <c r="AX537" s="134"/>
      <c r="AY537" s="134"/>
      <c r="AZ537" s="134"/>
      <c r="BA537" s="134"/>
      <c r="BB537" s="134"/>
      <c r="BC537" s="134"/>
      <c r="BD537" s="134"/>
      <c r="BE537" s="134"/>
      <c r="BF537" s="134"/>
      <c r="BG537" s="134"/>
      <c r="BH537" s="134"/>
      <c r="BI537" s="134"/>
      <c r="BJ537" s="134"/>
      <c r="BK537" s="134"/>
      <c r="BL537" s="134"/>
      <c r="BM537" s="134"/>
      <c r="BN537" s="134"/>
      <c r="BO537" s="134"/>
      <c r="BP537" s="134"/>
      <c r="BQ537" s="134"/>
      <c r="BR537" s="134"/>
      <c r="BS537" s="134"/>
      <c r="BT537" s="134"/>
      <c r="BU537" s="134"/>
      <c r="BV537" s="134"/>
      <c r="BW537" s="134"/>
      <c r="BX537" s="134"/>
      <c r="BY537" s="134"/>
      <c r="BZ537" s="134"/>
      <c r="CA537" s="134"/>
      <c r="CB537" s="134"/>
      <c r="CC537" s="134"/>
      <c r="CD537" s="134"/>
      <c r="CE537" s="134"/>
      <c r="CF537" s="134"/>
      <c r="CG537" s="134"/>
      <c r="CH537" s="134"/>
      <c r="CI537" s="134"/>
      <c r="CJ537" s="134"/>
      <c r="CK537" s="134"/>
      <c r="CL537" s="134"/>
      <c r="CM537" s="134"/>
      <c r="CN537" s="134"/>
      <c r="CO537" s="134"/>
      <c r="CP537" s="134"/>
      <c r="CQ537" s="134"/>
      <c r="CR537" s="134"/>
      <c r="CS537" s="134"/>
      <c r="CT537" s="134"/>
      <c r="CU537" s="134"/>
      <c r="CV537" s="134"/>
      <c r="CW537" s="134"/>
      <c r="CX537" s="134"/>
      <c r="CY537" s="134"/>
      <c r="CZ537" s="134"/>
      <c r="DA537" s="134"/>
      <c r="DB537" s="134"/>
      <c r="DC537" s="134"/>
      <c r="DD537" s="134"/>
      <c r="DE537" s="134"/>
      <c r="DF537" s="134"/>
      <c r="DG537" s="134"/>
      <c r="DH537" s="134"/>
      <c r="DI537" s="134"/>
      <c r="DJ537" s="134"/>
      <c r="DK537" s="134"/>
      <c r="DL537" s="134"/>
      <c r="DM537" s="134"/>
      <c r="DN537" s="134"/>
      <c r="DO537" s="134"/>
      <c r="DP537" s="134"/>
      <c r="DQ537" s="134"/>
      <c r="DR537" s="134"/>
      <c r="DS537" s="134"/>
      <c r="DT537" s="134"/>
      <c r="DU537" s="134"/>
      <c r="DV537" s="134"/>
      <c r="DW537" s="134"/>
      <c r="DX537" s="134"/>
      <c r="DY537" s="134"/>
      <c r="DZ537" s="134"/>
      <c r="EA537" s="134"/>
      <c r="EB537" s="134"/>
      <c r="EC537" s="134"/>
      <c r="ED537" s="134"/>
      <c r="EE537" s="134"/>
      <c r="EF537" s="134"/>
      <c r="EG537" s="134"/>
    </row>
    <row r="538" spans="1:137">
      <c r="A538" s="135"/>
      <c r="B538" s="54"/>
      <c r="C538" s="58" t="s">
        <v>205</v>
      </c>
      <c r="D538" s="58" t="s">
        <v>814</v>
      </c>
      <c r="E538" s="145" t="s">
        <v>815</v>
      </c>
      <c r="F538" s="58" t="s">
        <v>816</v>
      </c>
      <c r="G538" s="58" t="s">
        <v>817</v>
      </c>
      <c r="H538" s="46" t="s">
        <v>818</v>
      </c>
      <c r="I538" s="140">
        <v>880</v>
      </c>
      <c r="J538" s="46" t="s">
        <v>48</v>
      </c>
      <c r="K538" s="75" t="s">
        <v>49</v>
      </c>
      <c r="L538" s="76">
        <f t="shared" si="66"/>
        <v>0</v>
      </c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134"/>
      <c r="Z538" s="134"/>
      <c r="AA538" s="134"/>
      <c r="AB538" s="134"/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4"/>
      <c r="BE538" s="134"/>
      <c r="BF538" s="134"/>
      <c r="BG538" s="134"/>
      <c r="BH538" s="134"/>
      <c r="BI538" s="134"/>
      <c r="BJ538" s="134"/>
      <c r="BK538" s="134"/>
      <c r="BL538" s="134"/>
      <c r="BM538" s="134"/>
      <c r="BN538" s="134"/>
      <c r="BO538" s="134"/>
      <c r="BP538" s="134"/>
      <c r="BQ538" s="134"/>
      <c r="BR538" s="134"/>
      <c r="BS538" s="134"/>
      <c r="BT538" s="134"/>
      <c r="BU538" s="134"/>
      <c r="BV538" s="134"/>
      <c r="BW538" s="134"/>
      <c r="BX538" s="134"/>
      <c r="BY538" s="134"/>
      <c r="BZ538" s="134"/>
      <c r="CA538" s="134"/>
      <c r="CB538" s="134"/>
      <c r="CC538" s="134"/>
      <c r="CD538" s="134"/>
      <c r="CE538" s="134"/>
      <c r="CF538" s="134"/>
      <c r="CG538" s="134"/>
      <c r="CH538" s="134"/>
      <c r="CI538" s="134"/>
      <c r="CJ538" s="134"/>
      <c r="CK538" s="134"/>
      <c r="CL538" s="134"/>
      <c r="CM538" s="134"/>
      <c r="CN538" s="134"/>
      <c r="CO538" s="134"/>
      <c r="CP538" s="134"/>
      <c r="CQ538" s="134"/>
      <c r="CR538" s="134"/>
      <c r="CS538" s="134"/>
      <c r="CT538" s="134"/>
      <c r="CU538" s="134"/>
      <c r="CV538" s="134"/>
      <c r="CW538" s="134"/>
      <c r="CX538" s="134"/>
      <c r="CY538" s="134"/>
      <c r="CZ538" s="134"/>
      <c r="DA538" s="134"/>
      <c r="DB538" s="134"/>
      <c r="DC538" s="134"/>
      <c r="DD538" s="134"/>
      <c r="DE538" s="134"/>
      <c r="DF538" s="134"/>
      <c r="DG538" s="134"/>
      <c r="DH538" s="134"/>
      <c r="DI538" s="134"/>
      <c r="DJ538" s="134"/>
      <c r="DK538" s="134"/>
      <c r="DL538" s="134"/>
      <c r="DM538" s="134"/>
      <c r="DN538" s="134"/>
      <c r="DO538" s="134"/>
      <c r="DP538" s="134"/>
      <c r="DQ538" s="134"/>
      <c r="DR538" s="134"/>
      <c r="DS538" s="134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134"/>
      <c r="ED538" s="134"/>
      <c r="EE538" s="134"/>
      <c r="EF538" s="134"/>
      <c r="EG538" s="134"/>
    </row>
    <row r="539" spans="1:137">
      <c r="A539" s="135"/>
      <c r="B539" s="54"/>
      <c r="C539" s="111"/>
      <c r="D539" s="111"/>
      <c r="E539" s="146"/>
      <c r="F539" s="111"/>
      <c r="G539" s="111"/>
      <c r="H539" s="147"/>
      <c r="I539" s="148"/>
      <c r="J539" s="54"/>
      <c r="K539" s="75" t="s">
        <v>50</v>
      </c>
      <c r="L539" s="76">
        <f t="shared" si="66"/>
        <v>0</v>
      </c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134"/>
      <c r="Z539" s="134"/>
      <c r="AA539" s="134"/>
      <c r="AB539" s="134"/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4"/>
      <c r="BE539" s="134"/>
      <c r="BF539" s="134"/>
      <c r="BG539" s="134"/>
      <c r="BH539" s="134"/>
      <c r="BI539" s="134"/>
      <c r="BJ539" s="134"/>
      <c r="BK539" s="134"/>
      <c r="BL539" s="134"/>
      <c r="BM539" s="134"/>
      <c r="BN539" s="134"/>
      <c r="BO539" s="134"/>
      <c r="BP539" s="134"/>
      <c r="BQ539" s="134"/>
      <c r="BR539" s="134"/>
      <c r="BS539" s="134"/>
      <c r="BT539" s="134"/>
      <c r="BU539" s="134"/>
      <c r="BV539" s="134"/>
      <c r="BW539" s="134"/>
      <c r="BX539" s="134"/>
      <c r="BY539" s="134"/>
      <c r="BZ539" s="134"/>
      <c r="CA539" s="134"/>
      <c r="CB539" s="134"/>
      <c r="CC539" s="134"/>
      <c r="CD539" s="134"/>
      <c r="CE539" s="134"/>
      <c r="CF539" s="134"/>
      <c r="CG539" s="134"/>
      <c r="CH539" s="134"/>
      <c r="CI539" s="134"/>
      <c r="CJ539" s="134"/>
      <c r="CK539" s="134"/>
      <c r="CL539" s="134"/>
      <c r="CM539" s="134"/>
      <c r="CN539" s="134"/>
      <c r="CO539" s="134"/>
      <c r="CP539" s="134"/>
      <c r="CQ539" s="134"/>
      <c r="CR539" s="134"/>
      <c r="CS539" s="134"/>
      <c r="CT539" s="134"/>
      <c r="CU539" s="134"/>
      <c r="CV539" s="134"/>
      <c r="CW539" s="134"/>
      <c r="CX539" s="134"/>
      <c r="CY539" s="134"/>
      <c r="CZ539" s="134"/>
      <c r="DA539" s="134"/>
      <c r="DB539" s="134"/>
      <c r="DC539" s="134"/>
      <c r="DD539" s="134"/>
      <c r="DE539" s="134"/>
      <c r="DF539" s="134"/>
      <c r="DG539" s="134"/>
      <c r="DH539" s="134"/>
      <c r="DI539" s="134"/>
      <c r="DJ539" s="134"/>
      <c r="DK539" s="134"/>
      <c r="DL539" s="134"/>
      <c r="DM539" s="134"/>
      <c r="DN539" s="134"/>
      <c r="DO539" s="134"/>
      <c r="DP539" s="134"/>
      <c r="DQ539" s="134"/>
      <c r="DR539" s="134"/>
      <c r="DS539" s="134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134"/>
      <c r="ED539" s="134"/>
      <c r="EE539" s="134"/>
      <c r="EF539" s="134"/>
      <c r="EG539" s="134"/>
    </row>
    <row r="540" spans="1:137">
      <c r="A540" s="135"/>
      <c r="B540" s="54"/>
      <c r="C540" s="113"/>
      <c r="D540" s="113"/>
      <c r="E540" s="149"/>
      <c r="F540" s="113"/>
      <c r="G540" s="113"/>
      <c r="H540" s="150"/>
      <c r="I540" s="151"/>
      <c r="J540" s="80"/>
      <c r="K540" s="84" t="s">
        <v>51</v>
      </c>
      <c r="L540" s="76">
        <f t="shared" si="66"/>
        <v>5</v>
      </c>
      <c r="M540" s="76">
        <v>1</v>
      </c>
      <c r="N540" s="76"/>
      <c r="O540" s="76"/>
      <c r="P540" s="76"/>
      <c r="Q540" s="76"/>
      <c r="R540" s="76">
        <v>2</v>
      </c>
      <c r="S540" s="76">
        <v>1</v>
      </c>
      <c r="T540" s="76"/>
      <c r="U540" s="76"/>
      <c r="V540" s="76"/>
      <c r="W540" s="76">
        <v>1</v>
      </c>
      <c r="X540" s="76"/>
      <c r="Y540" s="134"/>
      <c r="Z540" s="134"/>
      <c r="AA540" s="134"/>
      <c r="AB540" s="134"/>
      <c r="AC540" s="134"/>
      <c r="AD540" s="134"/>
      <c r="AE540" s="134"/>
      <c r="AF540" s="134"/>
      <c r="AG540" s="134"/>
      <c r="AH540" s="134"/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4"/>
      <c r="BE540" s="134"/>
      <c r="BF540" s="134"/>
      <c r="BG540" s="134"/>
      <c r="BH540" s="134"/>
      <c r="BI540" s="134"/>
      <c r="BJ540" s="134"/>
      <c r="BK540" s="134"/>
      <c r="BL540" s="134"/>
      <c r="BM540" s="134"/>
      <c r="BN540" s="134"/>
      <c r="BO540" s="134"/>
      <c r="BP540" s="134"/>
      <c r="BQ540" s="134"/>
      <c r="BR540" s="134"/>
      <c r="BS540" s="134"/>
      <c r="BT540" s="134"/>
      <c r="BU540" s="134"/>
      <c r="BV540" s="134"/>
      <c r="BW540" s="134"/>
      <c r="BX540" s="134"/>
      <c r="BY540" s="134"/>
      <c r="BZ540" s="134"/>
      <c r="CA540" s="134"/>
      <c r="CB540" s="134"/>
      <c r="CC540" s="134"/>
      <c r="CD540" s="134"/>
      <c r="CE540" s="134"/>
      <c r="CF540" s="134"/>
      <c r="CG540" s="134"/>
      <c r="CH540" s="134"/>
      <c r="CI540" s="134"/>
      <c r="CJ540" s="134"/>
      <c r="CK540" s="134"/>
      <c r="CL540" s="134"/>
      <c r="CM540" s="134"/>
      <c r="CN540" s="134"/>
      <c r="CO540" s="134"/>
      <c r="CP540" s="134"/>
      <c r="CQ540" s="134"/>
      <c r="CR540" s="134"/>
      <c r="CS540" s="134"/>
      <c r="CT540" s="134"/>
      <c r="CU540" s="134"/>
      <c r="CV540" s="134"/>
      <c r="CW540" s="134"/>
      <c r="CX540" s="134"/>
      <c r="CY540" s="134"/>
      <c r="CZ540" s="134"/>
      <c r="DA540" s="134"/>
      <c r="DB540" s="134"/>
      <c r="DC540" s="134"/>
      <c r="DD540" s="134"/>
      <c r="DE540" s="134"/>
      <c r="DF540" s="134"/>
      <c r="DG540" s="134"/>
      <c r="DH540" s="134"/>
      <c r="DI540" s="134"/>
      <c r="DJ540" s="134"/>
      <c r="DK540" s="134"/>
      <c r="DL540" s="134"/>
      <c r="DM540" s="134"/>
      <c r="DN540" s="134"/>
      <c r="DO540" s="134"/>
      <c r="DP540" s="134"/>
      <c r="DQ540" s="134"/>
      <c r="DR540" s="134"/>
      <c r="DS540" s="134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134"/>
      <c r="ED540" s="134"/>
      <c r="EE540" s="134"/>
      <c r="EF540" s="134"/>
      <c r="EG540" s="134"/>
    </row>
    <row r="541" spans="1:137">
      <c r="A541" s="135"/>
      <c r="B541" s="54"/>
      <c r="C541" s="58" t="s">
        <v>205</v>
      </c>
      <c r="D541" s="58" t="s">
        <v>819</v>
      </c>
      <c r="E541" s="145" t="s">
        <v>820</v>
      </c>
      <c r="F541" s="58" t="s">
        <v>821</v>
      </c>
      <c r="G541" s="58" t="s">
        <v>822</v>
      </c>
      <c r="H541" s="46" t="s">
        <v>823</v>
      </c>
      <c r="I541" s="140">
        <v>192</v>
      </c>
      <c r="J541" s="46" t="s">
        <v>48</v>
      </c>
      <c r="K541" s="75" t="s">
        <v>49</v>
      </c>
      <c r="L541" s="76">
        <f t="shared" si="66"/>
        <v>0</v>
      </c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134"/>
      <c r="Z541" s="134"/>
      <c r="AA541" s="134"/>
      <c r="AB541" s="134"/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  <c r="AX541" s="134"/>
      <c r="AY541" s="134"/>
      <c r="AZ541" s="134"/>
      <c r="BA541" s="134"/>
      <c r="BB541" s="134"/>
      <c r="BC541" s="134"/>
      <c r="BD541" s="134"/>
      <c r="BE541" s="134"/>
      <c r="BF541" s="134"/>
      <c r="BG541" s="134"/>
      <c r="BH541" s="134"/>
      <c r="BI541" s="134"/>
      <c r="BJ541" s="134"/>
      <c r="BK541" s="134"/>
      <c r="BL541" s="134"/>
      <c r="BM541" s="134"/>
      <c r="BN541" s="134"/>
      <c r="BO541" s="134"/>
      <c r="BP541" s="134"/>
      <c r="BQ541" s="134"/>
      <c r="BR541" s="134"/>
      <c r="BS541" s="134"/>
      <c r="BT541" s="134"/>
      <c r="BU541" s="134"/>
      <c r="BV541" s="134"/>
      <c r="BW541" s="134"/>
      <c r="BX541" s="134"/>
      <c r="BY541" s="134"/>
      <c r="BZ541" s="134"/>
      <c r="CA541" s="134"/>
      <c r="CB541" s="134"/>
      <c r="CC541" s="134"/>
      <c r="CD541" s="134"/>
      <c r="CE541" s="134"/>
      <c r="CF541" s="134"/>
      <c r="CG541" s="134"/>
      <c r="CH541" s="134"/>
      <c r="CI541" s="134"/>
      <c r="CJ541" s="134"/>
      <c r="CK541" s="134"/>
      <c r="CL541" s="134"/>
      <c r="CM541" s="134"/>
      <c r="CN541" s="134"/>
      <c r="CO541" s="134"/>
      <c r="CP541" s="134"/>
      <c r="CQ541" s="134"/>
      <c r="CR541" s="134"/>
      <c r="CS541" s="134"/>
      <c r="CT541" s="134"/>
      <c r="CU541" s="134"/>
      <c r="CV541" s="134"/>
      <c r="CW541" s="134"/>
      <c r="CX541" s="134"/>
      <c r="CY541" s="134"/>
      <c r="CZ541" s="134"/>
      <c r="DA541" s="134"/>
      <c r="DB541" s="134"/>
      <c r="DC541" s="134"/>
      <c r="DD541" s="134"/>
      <c r="DE541" s="134"/>
      <c r="DF541" s="134"/>
      <c r="DG541" s="134"/>
      <c r="DH541" s="134"/>
      <c r="DI541" s="134"/>
      <c r="DJ541" s="134"/>
      <c r="DK541" s="134"/>
      <c r="DL541" s="134"/>
      <c r="DM541" s="134"/>
      <c r="DN541" s="134"/>
      <c r="DO541" s="134"/>
      <c r="DP541" s="134"/>
      <c r="DQ541" s="134"/>
      <c r="DR541" s="134"/>
      <c r="DS541" s="134"/>
      <c r="DT541" s="134"/>
      <c r="DU541" s="134"/>
      <c r="DV541" s="134"/>
      <c r="DW541" s="134"/>
      <c r="DX541" s="134"/>
      <c r="DY541" s="134"/>
      <c r="DZ541" s="134"/>
      <c r="EA541" s="134"/>
      <c r="EB541" s="134"/>
      <c r="EC541" s="134"/>
      <c r="ED541" s="134"/>
      <c r="EE541" s="134"/>
      <c r="EF541" s="134"/>
      <c r="EG541" s="134"/>
    </row>
    <row r="542" spans="1:137">
      <c r="A542" s="135"/>
      <c r="B542" s="54"/>
      <c r="C542" s="111"/>
      <c r="D542" s="111"/>
      <c r="E542" s="146"/>
      <c r="F542" s="111"/>
      <c r="G542" s="111"/>
      <c r="H542" s="147"/>
      <c r="I542" s="148"/>
      <c r="J542" s="54"/>
      <c r="K542" s="75" t="s">
        <v>50</v>
      </c>
      <c r="L542" s="76">
        <f t="shared" si="66"/>
        <v>0</v>
      </c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4"/>
      <c r="BE542" s="134"/>
      <c r="BF542" s="134"/>
      <c r="BG542" s="134"/>
      <c r="BH542" s="134"/>
      <c r="BI542" s="134"/>
      <c r="BJ542" s="134"/>
      <c r="BK542" s="134"/>
      <c r="BL542" s="134"/>
      <c r="BM542" s="134"/>
      <c r="BN542" s="134"/>
      <c r="BO542" s="134"/>
      <c r="BP542" s="134"/>
      <c r="BQ542" s="134"/>
      <c r="BR542" s="134"/>
      <c r="BS542" s="134"/>
      <c r="BT542" s="134"/>
      <c r="BU542" s="134"/>
      <c r="BV542" s="134"/>
      <c r="BW542" s="134"/>
      <c r="BX542" s="134"/>
      <c r="BY542" s="134"/>
      <c r="BZ542" s="134"/>
      <c r="CA542" s="134"/>
      <c r="CB542" s="134"/>
      <c r="CC542" s="134"/>
      <c r="CD542" s="134"/>
      <c r="CE542" s="134"/>
      <c r="CF542" s="134"/>
      <c r="CG542" s="134"/>
      <c r="CH542" s="134"/>
      <c r="CI542" s="134"/>
      <c r="CJ542" s="134"/>
      <c r="CK542" s="134"/>
      <c r="CL542" s="134"/>
      <c r="CM542" s="134"/>
      <c r="CN542" s="134"/>
      <c r="CO542" s="134"/>
      <c r="CP542" s="134"/>
      <c r="CQ542" s="134"/>
      <c r="CR542" s="134"/>
      <c r="CS542" s="134"/>
      <c r="CT542" s="134"/>
      <c r="CU542" s="134"/>
      <c r="CV542" s="134"/>
      <c r="CW542" s="134"/>
      <c r="CX542" s="134"/>
      <c r="CY542" s="134"/>
      <c r="CZ542" s="134"/>
      <c r="DA542" s="134"/>
      <c r="DB542" s="134"/>
      <c r="DC542" s="134"/>
      <c r="DD542" s="134"/>
      <c r="DE542" s="134"/>
      <c r="DF542" s="134"/>
      <c r="DG542" s="134"/>
      <c r="DH542" s="134"/>
      <c r="DI542" s="134"/>
      <c r="DJ542" s="134"/>
      <c r="DK542" s="134"/>
      <c r="DL542" s="134"/>
      <c r="DM542" s="134"/>
      <c r="DN542" s="134"/>
      <c r="DO542" s="134"/>
      <c r="DP542" s="134"/>
      <c r="DQ542" s="134"/>
      <c r="DR542" s="134"/>
      <c r="DS542" s="134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134"/>
      <c r="ED542" s="134"/>
      <c r="EE542" s="134"/>
      <c r="EF542" s="134"/>
      <c r="EG542" s="134"/>
    </row>
    <row r="543" spans="1:137">
      <c r="A543" s="135"/>
      <c r="B543" s="54"/>
      <c r="C543" s="113"/>
      <c r="D543" s="113"/>
      <c r="E543" s="149"/>
      <c r="F543" s="113"/>
      <c r="G543" s="113"/>
      <c r="H543" s="150"/>
      <c r="I543" s="151"/>
      <c r="J543" s="80"/>
      <c r="K543" s="84" t="s">
        <v>51</v>
      </c>
      <c r="L543" s="76">
        <f t="shared" si="66"/>
        <v>2</v>
      </c>
      <c r="M543" s="76"/>
      <c r="N543" s="76"/>
      <c r="O543" s="76">
        <v>2</v>
      </c>
      <c r="P543" s="76"/>
      <c r="Q543" s="76"/>
      <c r="R543" s="76"/>
      <c r="S543" s="76"/>
      <c r="T543" s="76"/>
      <c r="U543" s="76"/>
      <c r="V543" s="76"/>
      <c r="W543" s="76"/>
      <c r="X543" s="76"/>
      <c r="Y543" s="134"/>
      <c r="Z543" s="134"/>
      <c r="AA543" s="134"/>
      <c r="AB543" s="134"/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4"/>
      <c r="BE543" s="134"/>
      <c r="BF543" s="134"/>
      <c r="BG543" s="134"/>
      <c r="BH543" s="134"/>
      <c r="BI543" s="134"/>
      <c r="BJ543" s="134"/>
      <c r="BK543" s="134"/>
      <c r="BL543" s="134"/>
      <c r="BM543" s="134"/>
      <c r="BN543" s="134"/>
      <c r="BO543" s="134"/>
      <c r="BP543" s="134"/>
      <c r="BQ543" s="134"/>
      <c r="BR543" s="134"/>
      <c r="BS543" s="134"/>
      <c r="BT543" s="134"/>
      <c r="BU543" s="134"/>
      <c r="BV543" s="134"/>
      <c r="BW543" s="134"/>
      <c r="BX543" s="134"/>
      <c r="BY543" s="134"/>
      <c r="BZ543" s="134"/>
      <c r="CA543" s="134"/>
      <c r="CB543" s="134"/>
      <c r="CC543" s="134"/>
      <c r="CD543" s="134"/>
      <c r="CE543" s="134"/>
      <c r="CF543" s="134"/>
      <c r="CG543" s="134"/>
      <c r="CH543" s="134"/>
      <c r="CI543" s="134"/>
      <c r="CJ543" s="134"/>
      <c r="CK543" s="134"/>
      <c r="CL543" s="134"/>
      <c r="CM543" s="134"/>
      <c r="CN543" s="134"/>
      <c r="CO543" s="134"/>
      <c r="CP543" s="134"/>
      <c r="CQ543" s="134"/>
      <c r="CR543" s="134"/>
      <c r="CS543" s="134"/>
      <c r="CT543" s="134"/>
      <c r="CU543" s="134"/>
      <c r="CV543" s="134"/>
      <c r="CW543" s="134"/>
      <c r="CX543" s="134"/>
      <c r="CY543" s="134"/>
      <c r="CZ543" s="134"/>
      <c r="DA543" s="134"/>
      <c r="DB543" s="134"/>
      <c r="DC543" s="134"/>
      <c r="DD543" s="134"/>
      <c r="DE543" s="134"/>
      <c r="DF543" s="134"/>
      <c r="DG543" s="134"/>
      <c r="DH543" s="134"/>
      <c r="DI543" s="134"/>
      <c r="DJ543" s="134"/>
      <c r="DK543" s="134"/>
      <c r="DL543" s="134"/>
      <c r="DM543" s="134"/>
      <c r="DN543" s="134"/>
      <c r="DO543" s="134"/>
      <c r="DP543" s="134"/>
      <c r="DQ543" s="134"/>
      <c r="DR543" s="134"/>
      <c r="DS543" s="134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134"/>
      <c r="ED543" s="134"/>
      <c r="EE543" s="134"/>
      <c r="EF543" s="134"/>
      <c r="EG543" s="134"/>
    </row>
    <row r="544" spans="1:137">
      <c r="A544" s="135"/>
      <c r="B544" s="54"/>
      <c r="C544" s="58" t="s">
        <v>205</v>
      </c>
      <c r="D544" s="58" t="s">
        <v>824</v>
      </c>
      <c r="E544" s="145" t="s">
        <v>825</v>
      </c>
      <c r="F544" s="58" t="s">
        <v>826</v>
      </c>
      <c r="G544" s="58" t="s">
        <v>827</v>
      </c>
      <c r="H544" s="46" t="s">
        <v>828</v>
      </c>
      <c r="I544" s="140">
        <v>287</v>
      </c>
      <c r="J544" s="46" t="s">
        <v>48</v>
      </c>
      <c r="K544" s="75" t="s">
        <v>49</v>
      </c>
      <c r="L544" s="76">
        <f t="shared" si="66"/>
        <v>2</v>
      </c>
      <c r="M544" s="76"/>
      <c r="N544" s="76"/>
      <c r="O544" s="76">
        <v>1</v>
      </c>
      <c r="P544" s="76"/>
      <c r="Q544" s="76"/>
      <c r="R544" s="76"/>
      <c r="S544" s="76">
        <v>1</v>
      </c>
      <c r="T544" s="76"/>
      <c r="U544" s="76"/>
      <c r="V544" s="76"/>
      <c r="W544" s="76"/>
      <c r="X544" s="76"/>
      <c r="Y544" s="134"/>
      <c r="Z544" s="134"/>
      <c r="AA544" s="134"/>
      <c r="AB544" s="134"/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134"/>
      <c r="AM544" s="134"/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4"/>
      <c r="BE544" s="134"/>
      <c r="BF544" s="134"/>
      <c r="BG544" s="134"/>
      <c r="BH544" s="134"/>
      <c r="BI544" s="134"/>
      <c r="BJ544" s="134"/>
      <c r="BK544" s="134"/>
      <c r="BL544" s="134"/>
      <c r="BM544" s="134"/>
      <c r="BN544" s="134"/>
      <c r="BO544" s="134"/>
      <c r="BP544" s="134"/>
      <c r="BQ544" s="134"/>
      <c r="BR544" s="134"/>
      <c r="BS544" s="134"/>
      <c r="BT544" s="134"/>
      <c r="BU544" s="134"/>
      <c r="BV544" s="134"/>
      <c r="BW544" s="134"/>
      <c r="BX544" s="134"/>
      <c r="BY544" s="134"/>
      <c r="BZ544" s="134"/>
      <c r="CA544" s="134"/>
      <c r="CB544" s="134"/>
      <c r="CC544" s="134"/>
      <c r="CD544" s="134"/>
      <c r="CE544" s="134"/>
      <c r="CF544" s="134"/>
      <c r="CG544" s="134"/>
      <c r="CH544" s="134"/>
      <c r="CI544" s="134"/>
      <c r="CJ544" s="134"/>
      <c r="CK544" s="134"/>
      <c r="CL544" s="134"/>
      <c r="CM544" s="134"/>
      <c r="CN544" s="134"/>
      <c r="CO544" s="134"/>
      <c r="CP544" s="134"/>
      <c r="CQ544" s="134"/>
      <c r="CR544" s="134"/>
      <c r="CS544" s="134"/>
      <c r="CT544" s="134"/>
      <c r="CU544" s="134"/>
      <c r="CV544" s="134"/>
      <c r="CW544" s="134"/>
      <c r="CX544" s="134"/>
      <c r="CY544" s="134"/>
      <c r="CZ544" s="134"/>
      <c r="DA544" s="134"/>
      <c r="DB544" s="134"/>
      <c r="DC544" s="134"/>
      <c r="DD544" s="134"/>
      <c r="DE544" s="134"/>
      <c r="DF544" s="134"/>
      <c r="DG544" s="134"/>
      <c r="DH544" s="134"/>
      <c r="DI544" s="134"/>
      <c r="DJ544" s="134"/>
      <c r="DK544" s="134"/>
      <c r="DL544" s="134"/>
      <c r="DM544" s="134"/>
      <c r="DN544" s="134"/>
      <c r="DO544" s="134"/>
      <c r="DP544" s="134"/>
      <c r="DQ544" s="134"/>
      <c r="DR544" s="134"/>
      <c r="DS544" s="134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134"/>
      <c r="ED544" s="134"/>
      <c r="EE544" s="134"/>
      <c r="EF544" s="134"/>
      <c r="EG544" s="134"/>
    </row>
    <row r="545" spans="1:137">
      <c r="A545" s="135"/>
      <c r="B545" s="54"/>
      <c r="C545" s="111"/>
      <c r="D545" s="111"/>
      <c r="E545" s="146"/>
      <c r="F545" s="111"/>
      <c r="G545" s="111"/>
      <c r="H545" s="147"/>
      <c r="I545" s="148"/>
      <c r="J545" s="54"/>
      <c r="K545" s="75" t="s">
        <v>50</v>
      </c>
      <c r="L545" s="76">
        <f t="shared" si="66"/>
        <v>1</v>
      </c>
      <c r="M545" s="76"/>
      <c r="N545" s="76">
        <v>1</v>
      </c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134"/>
      <c r="Z545" s="134"/>
      <c r="AA545" s="134"/>
      <c r="AB545" s="134"/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/>
      <c r="AT545" s="134"/>
      <c r="AU545" s="134"/>
      <c r="AV545" s="134"/>
      <c r="AW545" s="134"/>
      <c r="AX545" s="134"/>
      <c r="AY545" s="134"/>
      <c r="AZ545" s="134"/>
      <c r="BA545" s="134"/>
      <c r="BB545" s="134"/>
      <c r="BC545" s="134"/>
      <c r="BD545" s="134"/>
      <c r="BE545" s="134"/>
      <c r="BF545" s="134"/>
      <c r="BG545" s="134"/>
      <c r="BH545" s="134"/>
      <c r="BI545" s="134"/>
      <c r="BJ545" s="134"/>
      <c r="BK545" s="134"/>
      <c r="BL545" s="134"/>
      <c r="BM545" s="134"/>
      <c r="BN545" s="134"/>
      <c r="BO545" s="134"/>
      <c r="BP545" s="134"/>
      <c r="BQ545" s="134"/>
      <c r="BR545" s="134"/>
      <c r="BS545" s="134"/>
      <c r="BT545" s="134"/>
      <c r="BU545" s="134"/>
      <c r="BV545" s="134"/>
      <c r="BW545" s="134"/>
      <c r="BX545" s="134"/>
      <c r="BY545" s="134"/>
      <c r="BZ545" s="134"/>
      <c r="CA545" s="134"/>
      <c r="CB545" s="134"/>
      <c r="CC545" s="134"/>
      <c r="CD545" s="134"/>
      <c r="CE545" s="134"/>
      <c r="CF545" s="134"/>
      <c r="CG545" s="134"/>
      <c r="CH545" s="134"/>
      <c r="CI545" s="134"/>
      <c r="CJ545" s="134"/>
      <c r="CK545" s="134"/>
      <c r="CL545" s="134"/>
      <c r="CM545" s="134"/>
      <c r="CN545" s="134"/>
      <c r="CO545" s="134"/>
      <c r="CP545" s="134"/>
      <c r="CQ545" s="134"/>
      <c r="CR545" s="134"/>
      <c r="CS545" s="134"/>
      <c r="CT545" s="134"/>
      <c r="CU545" s="134"/>
      <c r="CV545" s="134"/>
      <c r="CW545" s="134"/>
      <c r="CX545" s="134"/>
      <c r="CY545" s="134"/>
      <c r="CZ545" s="134"/>
      <c r="DA545" s="134"/>
      <c r="DB545" s="134"/>
      <c r="DC545" s="134"/>
      <c r="DD545" s="134"/>
      <c r="DE545" s="134"/>
      <c r="DF545" s="134"/>
      <c r="DG545" s="134"/>
      <c r="DH545" s="134"/>
      <c r="DI545" s="134"/>
      <c r="DJ545" s="134"/>
      <c r="DK545" s="134"/>
      <c r="DL545" s="134"/>
      <c r="DM545" s="134"/>
      <c r="DN545" s="134"/>
      <c r="DO545" s="134"/>
      <c r="DP545" s="134"/>
      <c r="DQ545" s="134"/>
      <c r="DR545" s="134"/>
      <c r="DS545" s="134"/>
      <c r="DT545" s="134"/>
      <c r="DU545" s="134"/>
      <c r="DV545" s="134"/>
      <c r="DW545" s="134"/>
      <c r="DX545" s="134"/>
      <c r="DY545" s="134"/>
      <c r="DZ545" s="134"/>
      <c r="EA545" s="134"/>
      <c r="EB545" s="134"/>
      <c r="EC545" s="134"/>
      <c r="ED545" s="134"/>
      <c r="EE545" s="134"/>
      <c r="EF545" s="134"/>
      <c r="EG545" s="134"/>
    </row>
    <row r="546" spans="1:137">
      <c r="A546" s="135"/>
      <c r="B546" s="54"/>
      <c r="C546" s="113"/>
      <c r="D546" s="113"/>
      <c r="E546" s="149"/>
      <c r="F546" s="113"/>
      <c r="G546" s="113"/>
      <c r="H546" s="150"/>
      <c r="I546" s="151"/>
      <c r="J546" s="80"/>
      <c r="K546" s="84" t="s">
        <v>51</v>
      </c>
      <c r="L546" s="76">
        <f t="shared" si="66"/>
        <v>0</v>
      </c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134"/>
      <c r="Z546" s="134"/>
      <c r="AA546" s="134"/>
      <c r="AB546" s="134"/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4"/>
      <c r="BE546" s="134"/>
      <c r="BF546" s="134"/>
      <c r="BG546" s="134"/>
      <c r="BH546" s="134"/>
      <c r="BI546" s="134"/>
      <c r="BJ546" s="134"/>
      <c r="BK546" s="134"/>
      <c r="BL546" s="134"/>
      <c r="BM546" s="134"/>
      <c r="BN546" s="134"/>
      <c r="BO546" s="134"/>
      <c r="BP546" s="134"/>
      <c r="BQ546" s="134"/>
      <c r="BR546" s="134"/>
      <c r="BS546" s="134"/>
      <c r="BT546" s="134"/>
      <c r="BU546" s="134"/>
      <c r="BV546" s="134"/>
      <c r="BW546" s="134"/>
      <c r="BX546" s="134"/>
      <c r="BY546" s="134"/>
      <c r="BZ546" s="134"/>
      <c r="CA546" s="134"/>
      <c r="CB546" s="134"/>
      <c r="CC546" s="134"/>
      <c r="CD546" s="134"/>
      <c r="CE546" s="134"/>
      <c r="CF546" s="134"/>
      <c r="CG546" s="134"/>
      <c r="CH546" s="134"/>
      <c r="CI546" s="134"/>
      <c r="CJ546" s="134"/>
      <c r="CK546" s="134"/>
      <c r="CL546" s="134"/>
      <c r="CM546" s="134"/>
      <c r="CN546" s="134"/>
      <c r="CO546" s="134"/>
      <c r="CP546" s="134"/>
      <c r="CQ546" s="134"/>
      <c r="CR546" s="134"/>
      <c r="CS546" s="134"/>
      <c r="CT546" s="134"/>
      <c r="CU546" s="134"/>
      <c r="CV546" s="134"/>
      <c r="CW546" s="134"/>
      <c r="CX546" s="134"/>
      <c r="CY546" s="134"/>
      <c r="CZ546" s="134"/>
      <c r="DA546" s="134"/>
      <c r="DB546" s="134"/>
      <c r="DC546" s="134"/>
      <c r="DD546" s="134"/>
      <c r="DE546" s="134"/>
      <c r="DF546" s="134"/>
      <c r="DG546" s="134"/>
      <c r="DH546" s="134"/>
      <c r="DI546" s="134"/>
      <c r="DJ546" s="134"/>
      <c r="DK546" s="134"/>
      <c r="DL546" s="134"/>
      <c r="DM546" s="134"/>
      <c r="DN546" s="134"/>
      <c r="DO546" s="134"/>
      <c r="DP546" s="134"/>
      <c r="DQ546" s="134"/>
      <c r="DR546" s="134"/>
      <c r="DS546" s="134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134"/>
      <c r="ED546" s="134"/>
      <c r="EE546" s="134"/>
      <c r="EF546" s="134"/>
      <c r="EG546" s="134"/>
    </row>
    <row r="547" spans="1:137">
      <c r="A547" s="135"/>
      <c r="B547" s="54"/>
      <c r="C547" s="58" t="s">
        <v>205</v>
      </c>
      <c r="D547" s="58" t="s">
        <v>829</v>
      </c>
      <c r="E547" s="145" t="s">
        <v>830</v>
      </c>
      <c r="F547" s="58" t="s">
        <v>831</v>
      </c>
      <c r="G547" s="58" t="s">
        <v>832</v>
      </c>
      <c r="H547" s="46"/>
      <c r="I547" s="140">
        <v>296</v>
      </c>
      <c r="J547" s="46" t="s">
        <v>48</v>
      </c>
      <c r="K547" s="75" t="s">
        <v>49</v>
      </c>
      <c r="L547" s="76">
        <f t="shared" si="66"/>
        <v>0</v>
      </c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134"/>
      <c r="Z547" s="134"/>
      <c r="AA547" s="134"/>
      <c r="AB547" s="134"/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4"/>
      <c r="BE547" s="134"/>
      <c r="BF547" s="134"/>
      <c r="BG547" s="134"/>
      <c r="BH547" s="134"/>
      <c r="BI547" s="134"/>
      <c r="BJ547" s="134"/>
      <c r="BK547" s="134"/>
      <c r="BL547" s="134"/>
      <c r="BM547" s="134"/>
      <c r="BN547" s="134"/>
      <c r="BO547" s="134"/>
      <c r="BP547" s="134"/>
      <c r="BQ547" s="134"/>
      <c r="BR547" s="134"/>
      <c r="BS547" s="134"/>
      <c r="BT547" s="134"/>
      <c r="BU547" s="134"/>
      <c r="BV547" s="134"/>
      <c r="BW547" s="134"/>
      <c r="BX547" s="134"/>
      <c r="BY547" s="134"/>
      <c r="BZ547" s="134"/>
      <c r="CA547" s="134"/>
      <c r="CB547" s="134"/>
      <c r="CC547" s="134"/>
      <c r="CD547" s="134"/>
      <c r="CE547" s="134"/>
      <c r="CF547" s="134"/>
      <c r="CG547" s="134"/>
      <c r="CH547" s="134"/>
      <c r="CI547" s="134"/>
      <c r="CJ547" s="134"/>
      <c r="CK547" s="134"/>
      <c r="CL547" s="134"/>
      <c r="CM547" s="134"/>
      <c r="CN547" s="134"/>
      <c r="CO547" s="134"/>
      <c r="CP547" s="134"/>
      <c r="CQ547" s="134"/>
      <c r="CR547" s="134"/>
      <c r="CS547" s="134"/>
      <c r="CT547" s="134"/>
      <c r="CU547" s="134"/>
      <c r="CV547" s="134"/>
      <c r="CW547" s="134"/>
      <c r="CX547" s="134"/>
      <c r="CY547" s="134"/>
      <c r="CZ547" s="134"/>
      <c r="DA547" s="134"/>
      <c r="DB547" s="134"/>
      <c r="DC547" s="134"/>
      <c r="DD547" s="134"/>
      <c r="DE547" s="134"/>
      <c r="DF547" s="134"/>
      <c r="DG547" s="134"/>
      <c r="DH547" s="134"/>
      <c r="DI547" s="134"/>
      <c r="DJ547" s="134"/>
      <c r="DK547" s="134"/>
      <c r="DL547" s="134"/>
      <c r="DM547" s="134"/>
      <c r="DN547" s="134"/>
      <c r="DO547" s="134"/>
      <c r="DP547" s="134"/>
      <c r="DQ547" s="134"/>
      <c r="DR547" s="134"/>
      <c r="DS547" s="134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134"/>
      <c r="ED547" s="134"/>
      <c r="EE547" s="134"/>
      <c r="EF547" s="134"/>
      <c r="EG547" s="134"/>
    </row>
    <row r="548" spans="1:137">
      <c r="A548" s="135"/>
      <c r="B548" s="54"/>
      <c r="C548" s="111"/>
      <c r="D548" s="111"/>
      <c r="E548" s="146"/>
      <c r="F548" s="111"/>
      <c r="G548" s="111"/>
      <c r="H548" s="147"/>
      <c r="I548" s="148"/>
      <c r="J548" s="54"/>
      <c r="K548" s="75" t="s">
        <v>50</v>
      </c>
      <c r="L548" s="76">
        <f t="shared" si="66"/>
        <v>0</v>
      </c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134"/>
      <c r="Z548" s="134"/>
      <c r="AA548" s="134"/>
      <c r="AB548" s="134"/>
      <c r="AC548" s="134"/>
      <c r="AD548" s="134"/>
      <c r="AE548" s="134"/>
      <c r="AF548" s="134"/>
      <c r="AG548" s="134"/>
      <c r="AH548" s="134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4"/>
      <c r="BE548" s="134"/>
      <c r="BF548" s="134"/>
      <c r="BG548" s="134"/>
      <c r="BH548" s="134"/>
      <c r="BI548" s="134"/>
      <c r="BJ548" s="134"/>
      <c r="BK548" s="134"/>
      <c r="BL548" s="134"/>
      <c r="BM548" s="134"/>
      <c r="BN548" s="134"/>
      <c r="BO548" s="134"/>
      <c r="BP548" s="134"/>
      <c r="BQ548" s="134"/>
      <c r="BR548" s="134"/>
      <c r="BS548" s="134"/>
      <c r="BT548" s="134"/>
      <c r="BU548" s="134"/>
      <c r="BV548" s="134"/>
      <c r="BW548" s="134"/>
      <c r="BX548" s="134"/>
      <c r="BY548" s="134"/>
      <c r="BZ548" s="134"/>
      <c r="CA548" s="134"/>
      <c r="CB548" s="134"/>
      <c r="CC548" s="134"/>
      <c r="CD548" s="134"/>
      <c r="CE548" s="134"/>
      <c r="CF548" s="134"/>
      <c r="CG548" s="134"/>
      <c r="CH548" s="134"/>
      <c r="CI548" s="134"/>
      <c r="CJ548" s="134"/>
      <c r="CK548" s="134"/>
      <c r="CL548" s="134"/>
      <c r="CM548" s="134"/>
      <c r="CN548" s="134"/>
      <c r="CO548" s="134"/>
      <c r="CP548" s="134"/>
      <c r="CQ548" s="134"/>
      <c r="CR548" s="134"/>
      <c r="CS548" s="134"/>
      <c r="CT548" s="134"/>
      <c r="CU548" s="134"/>
      <c r="CV548" s="134"/>
      <c r="CW548" s="134"/>
      <c r="CX548" s="134"/>
      <c r="CY548" s="134"/>
      <c r="CZ548" s="134"/>
      <c r="DA548" s="134"/>
      <c r="DB548" s="134"/>
      <c r="DC548" s="134"/>
      <c r="DD548" s="134"/>
      <c r="DE548" s="134"/>
      <c r="DF548" s="134"/>
      <c r="DG548" s="134"/>
      <c r="DH548" s="134"/>
      <c r="DI548" s="134"/>
      <c r="DJ548" s="134"/>
      <c r="DK548" s="134"/>
      <c r="DL548" s="134"/>
      <c r="DM548" s="134"/>
      <c r="DN548" s="134"/>
      <c r="DO548" s="134"/>
      <c r="DP548" s="134"/>
      <c r="DQ548" s="134"/>
      <c r="DR548" s="134"/>
      <c r="DS548" s="134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134"/>
      <c r="ED548" s="134"/>
      <c r="EE548" s="134"/>
      <c r="EF548" s="134"/>
      <c r="EG548" s="134"/>
    </row>
    <row r="549" spans="1:137">
      <c r="A549" s="135"/>
      <c r="B549" s="54"/>
      <c r="C549" s="113"/>
      <c r="D549" s="113"/>
      <c r="E549" s="149"/>
      <c r="F549" s="113"/>
      <c r="G549" s="113"/>
      <c r="H549" s="150"/>
      <c r="I549" s="151"/>
      <c r="J549" s="80"/>
      <c r="K549" s="84" t="s">
        <v>51</v>
      </c>
      <c r="L549" s="76">
        <f t="shared" si="66"/>
        <v>7</v>
      </c>
      <c r="M549" s="76">
        <v>2</v>
      </c>
      <c r="N549" s="76"/>
      <c r="O549" s="76">
        <v>2</v>
      </c>
      <c r="P549" s="76"/>
      <c r="Q549" s="76"/>
      <c r="R549" s="76"/>
      <c r="S549" s="76">
        <v>3</v>
      </c>
      <c r="T549" s="76"/>
      <c r="U549" s="76"/>
      <c r="V549" s="76"/>
      <c r="W549" s="76"/>
      <c r="X549" s="76"/>
      <c r="Y549" s="134"/>
      <c r="Z549" s="134"/>
      <c r="AA549" s="134"/>
      <c r="AB549" s="134"/>
      <c r="AC549" s="134"/>
      <c r="AD549" s="134"/>
      <c r="AE549" s="134"/>
      <c r="AF549" s="134"/>
      <c r="AG549" s="134"/>
      <c r="AH549" s="134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  <c r="AX549" s="134"/>
      <c r="AY549" s="134"/>
      <c r="AZ549" s="134"/>
      <c r="BA549" s="134"/>
      <c r="BB549" s="134"/>
      <c r="BC549" s="134"/>
      <c r="BD549" s="134"/>
      <c r="BE549" s="134"/>
      <c r="BF549" s="134"/>
      <c r="BG549" s="134"/>
      <c r="BH549" s="134"/>
      <c r="BI549" s="134"/>
      <c r="BJ549" s="134"/>
      <c r="BK549" s="134"/>
      <c r="BL549" s="134"/>
      <c r="BM549" s="134"/>
      <c r="BN549" s="134"/>
      <c r="BO549" s="134"/>
      <c r="BP549" s="134"/>
      <c r="BQ549" s="134"/>
      <c r="BR549" s="134"/>
      <c r="BS549" s="134"/>
      <c r="BT549" s="134"/>
      <c r="BU549" s="134"/>
      <c r="BV549" s="134"/>
      <c r="BW549" s="134"/>
      <c r="BX549" s="134"/>
      <c r="BY549" s="134"/>
      <c r="BZ549" s="134"/>
      <c r="CA549" s="134"/>
      <c r="CB549" s="134"/>
      <c r="CC549" s="134"/>
      <c r="CD549" s="134"/>
      <c r="CE549" s="134"/>
      <c r="CF549" s="134"/>
      <c r="CG549" s="134"/>
      <c r="CH549" s="134"/>
      <c r="CI549" s="134"/>
      <c r="CJ549" s="134"/>
      <c r="CK549" s="134"/>
      <c r="CL549" s="134"/>
      <c r="CM549" s="134"/>
      <c r="CN549" s="134"/>
      <c r="CO549" s="134"/>
      <c r="CP549" s="134"/>
      <c r="CQ549" s="134"/>
      <c r="CR549" s="134"/>
      <c r="CS549" s="134"/>
      <c r="CT549" s="134"/>
      <c r="CU549" s="134"/>
      <c r="CV549" s="134"/>
      <c r="CW549" s="134"/>
      <c r="CX549" s="134"/>
      <c r="CY549" s="134"/>
      <c r="CZ549" s="134"/>
      <c r="DA549" s="134"/>
      <c r="DB549" s="134"/>
      <c r="DC549" s="134"/>
      <c r="DD549" s="134"/>
      <c r="DE549" s="134"/>
      <c r="DF549" s="134"/>
      <c r="DG549" s="134"/>
      <c r="DH549" s="134"/>
      <c r="DI549" s="134"/>
      <c r="DJ549" s="134"/>
      <c r="DK549" s="134"/>
      <c r="DL549" s="134"/>
      <c r="DM549" s="134"/>
      <c r="DN549" s="134"/>
      <c r="DO549" s="134"/>
      <c r="DP549" s="134"/>
      <c r="DQ549" s="134"/>
      <c r="DR549" s="134"/>
      <c r="DS549" s="134"/>
      <c r="DT549" s="134"/>
      <c r="DU549" s="134"/>
      <c r="DV549" s="134"/>
      <c r="DW549" s="134"/>
      <c r="DX549" s="134"/>
      <c r="DY549" s="134"/>
      <c r="DZ549" s="134"/>
      <c r="EA549" s="134"/>
      <c r="EB549" s="134"/>
      <c r="EC549" s="134"/>
      <c r="ED549" s="134"/>
      <c r="EE549" s="134"/>
      <c r="EF549" s="134"/>
      <c r="EG549" s="134"/>
    </row>
    <row r="550" spans="1:137">
      <c r="A550" s="135"/>
      <c r="B550" s="54"/>
      <c r="C550" s="58" t="s">
        <v>91</v>
      </c>
      <c r="D550" s="58" t="s">
        <v>833</v>
      </c>
      <c r="E550" s="145" t="s">
        <v>834</v>
      </c>
      <c r="F550" s="58" t="s">
        <v>835</v>
      </c>
      <c r="G550" s="58" t="s">
        <v>836</v>
      </c>
      <c r="H550" s="46" t="s">
        <v>837</v>
      </c>
      <c r="I550" s="140">
        <v>705</v>
      </c>
      <c r="J550" s="46" t="s">
        <v>48</v>
      </c>
      <c r="K550" s="75" t="s">
        <v>49</v>
      </c>
      <c r="L550" s="76">
        <f t="shared" si="66"/>
        <v>3</v>
      </c>
      <c r="M550" s="76"/>
      <c r="N550" s="76"/>
      <c r="O550" s="76"/>
      <c r="P550" s="76"/>
      <c r="Q550" s="76"/>
      <c r="R550" s="76"/>
      <c r="S550" s="76">
        <v>3</v>
      </c>
      <c r="T550" s="76"/>
      <c r="U550" s="76"/>
      <c r="V550" s="76"/>
      <c r="W550" s="76"/>
      <c r="X550" s="76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134"/>
      <c r="BE550" s="134"/>
      <c r="BF550" s="134"/>
      <c r="BG550" s="134"/>
      <c r="BH550" s="134"/>
      <c r="BI550" s="134"/>
      <c r="BJ550" s="134"/>
      <c r="BK550" s="134"/>
      <c r="BL550" s="134"/>
      <c r="BM550" s="134"/>
      <c r="BN550" s="134"/>
      <c r="BO550" s="134"/>
      <c r="BP550" s="134"/>
      <c r="BQ550" s="134"/>
      <c r="BR550" s="134"/>
      <c r="BS550" s="134"/>
      <c r="BT550" s="134"/>
      <c r="BU550" s="134"/>
      <c r="BV550" s="134"/>
      <c r="BW550" s="134"/>
      <c r="BX550" s="134"/>
      <c r="BY550" s="134"/>
      <c r="BZ550" s="134"/>
      <c r="CA550" s="134"/>
      <c r="CB550" s="134"/>
      <c r="CC550" s="134"/>
      <c r="CD550" s="134"/>
      <c r="CE550" s="134"/>
      <c r="CF550" s="134"/>
      <c r="CG550" s="134"/>
      <c r="CH550" s="134"/>
      <c r="CI550" s="134"/>
      <c r="CJ550" s="134"/>
      <c r="CK550" s="134"/>
      <c r="CL550" s="134"/>
      <c r="CM550" s="134"/>
      <c r="CN550" s="134"/>
      <c r="CO550" s="134"/>
      <c r="CP550" s="134"/>
      <c r="CQ550" s="134"/>
      <c r="CR550" s="134"/>
      <c r="CS550" s="134"/>
      <c r="CT550" s="134"/>
      <c r="CU550" s="134"/>
      <c r="CV550" s="134"/>
      <c r="CW550" s="134"/>
      <c r="CX550" s="134"/>
      <c r="CY550" s="134"/>
      <c r="CZ550" s="134"/>
      <c r="DA550" s="134"/>
      <c r="DB550" s="134"/>
      <c r="DC550" s="134"/>
      <c r="DD550" s="134"/>
      <c r="DE550" s="134"/>
      <c r="DF550" s="134"/>
      <c r="DG550" s="134"/>
      <c r="DH550" s="134"/>
      <c r="DI550" s="134"/>
      <c r="DJ550" s="134"/>
      <c r="DK550" s="134"/>
      <c r="DL550" s="134"/>
      <c r="DM550" s="134"/>
      <c r="DN550" s="134"/>
      <c r="DO550" s="134"/>
      <c r="DP550" s="134"/>
      <c r="DQ550" s="134"/>
      <c r="DR550" s="134"/>
      <c r="DS550" s="134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134"/>
      <c r="ED550" s="134"/>
      <c r="EE550" s="134"/>
      <c r="EF550" s="134"/>
      <c r="EG550" s="134"/>
    </row>
    <row r="551" spans="1:137">
      <c r="A551" s="135"/>
      <c r="B551" s="54"/>
      <c r="C551" s="111"/>
      <c r="D551" s="111"/>
      <c r="E551" s="146"/>
      <c r="F551" s="111"/>
      <c r="G551" s="111"/>
      <c r="H551" s="147"/>
      <c r="I551" s="148"/>
      <c r="J551" s="54"/>
      <c r="K551" s="75" t="s">
        <v>50</v>
      </c>
      <c r="L551" s="76">
        <f t="shared" si="66"/>
        <v>0</v>
      </c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134"/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134"/>
      <c r="BE551" s="134"/>
      <c r="BF551" s="134"/>
      <c r="BG551" s="134"/>
      <c r="BH551" s="134"/>
      <c r="BI551" s="134"/>
      <c r="BJ551" s="134"/>
      <c r="BK551" s="134"/>
      <c r="BL551" s="134"/>
      <c r="BM551" s="134"/>
      <c r="BN551" s="134"/>
      <c r="BO551" s="134"/>
      <c r="BP551" s="134"/>
      <c r="BQ551" s="134"/>
      <c r="BR551" s="134"/>
      <c r="BS551" s="134"/>
      <c r="BT551" s="134"/>
      <c r="BU551" s="134"/>
      <c r="BV551" s="134"/>
      <c r="BW551" s="134"/>
      <c r="BX551" s="134"/>
      <c r="BY551" s="134"/>
      <c r="BZ551" s="134"/>
      <c r="CA551" s="134"/>
      <c r="CB551" s="134"/>
      <c r="CC551" s="134"/>
      <c r="CD551" s="134"/>
      <c r="CE551" s="134"/>
      <c r="CF551" s="134"/>
      <c r="CG551" s="134"/>
      <c r="CH551" s="134"/>
      <c r="CI551" s="134"/>
      <c r="CJ551" s="134"/>
      <c r="CK551" s="134"/>
      <c r="CL551" s="134"/>
      <c r="CM551" s="134"/>
      <c r="CN551" s="134"/>
      <c r="CO551" s="134"/>
      <c r="CP551" s="134"/>
      <c r="CQ551" s="134"/>
      <c r="CR551" s="134"/>
      <c r="CS551" s="134"/>
      <c r="CT551" s="134"/>
      <c r="CU551" s="134"/>
      <c r="CV551" s="134"/>
      <c r="CW551" s="134"/>
      <c r="CX551" s="134"/>
      <c r="CY551" s="134"/>
      <c r="CZ551" s="134"/>
      <c r="DA551" s="134"/>
      <c r="DB551" s="134"/>
      <c r="DC551" s="134"/>
      <c r="DD551" s="134"/>
      <c r="DE551" s="134"/>
      <c r="DF551" s="134"/>
      <c r="DG551" s="134"/>
      <c r="DH551" s="134"/>
      <c r="DI551" s="134"/>
      <c r="DJ551" s="134"/>
      <c r="DK551" s="134"/>
      <c r="DL551" s="134"/>
      <c r="DM551" s="134"/>
      <c r="DN551" s="134"/>
      <c r="DO551" s="134"/>
      <c r="DP551" s="134"/>
      <c r="DQ551" s="134"/>
      <c r="DR551" s="134"/>
      <c r="DS551" s="134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134"/>
      <c r="ED551" s="134"/>
      <c r="EE551" s="134"/>
      <c r="EF551" s="134"/>
      <c r="EG551" s="134"/>
    </row>
    <row r="552" spans="1:137">
      <c r="A552" s="135"/>
      <c r="B552" s="80"/>
      <c r="C552" s="113"/>
      <c r="D552" s="113"/>
      <c r="E552" s="149"/>
      <c r="F552" s="113"/>
      <c r="G552" s="113"/>
      <c r="H552" s="150"/>
      <c r="I552" s="151"/>
      <c r="J552" s="80"/>
      <c r="K552" s="84" t="s">
        <v>51</v>
      </c>
      <c r="L552" s="76">
        <f t="shared" si="66"/>
        <v>0</v>
      </c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134"/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134"/>
      <c r="BE552" s="134"/>
      <c r="BF552" s="134"/>
      <c r="BG552" s="134"/>
      <c r="BH552" s="134"/>
      <c r="BI552" s="134"/>
      <c r="BJ552" s="134"/>
      <c r="BK552" s="134"/>
      <c r="BL552" s="134"/>
      <c r="BM552" s="134"/>
      <c r="BN552" s="134"/>
      <c r="BO552" s="134"/>
      <c r="BP552" s="134"/>
      <c r="BQ552" s="134"/>
      <c r="BR552" s="134"/>
      <c r="BS552" s="134"/>
      <c r="BT552" s="134"/>
      <c r="BU552" s="134"/>
      <c r="BV552" s="134"/>
      <c r="BW552" s="134"/>
      <c r="BX552" s="134"/>
      <c r="BY552" s="134"/>
      <c r="BZ552" s="134"/>
      <c r="CA552" s="134"/>
      <c r="CB552" s="134"/>
      <c r="CC552" s="134"/>
      <c r="CD552" s="134"/>
      <c r="CE552" s="134"/>
      <c r="CF552" s="134"/>
      <c r="CG552" s="134"/>
      <c r="CH552" s="134"/>
      <c r="CI552" s="134"/>
      <c r="CJ552" s="134"/>
      <c r="CK552" s="134"/>
      <c r="CL552" s="134"/>
      <c r="CM552" s="134"/>
      <c r="CN552" s="134"/>
      <c r="CO552" s="134"/>
      <c r="CP552" s="134"/>
      <c r="CQ552" s="134"/>
      <c r="CR552" s="134"/>
      <c r="CS552" s="134"/>
      <c r="CT552" s="134"/>
      <c r="CU552" s="134"/>
      <c r="CV552" s="134"/>
      <c r="CW552" s="134"/>
      <c r="CX552" s="134"/>
      <c r="CY552" s="134"/>
      <c r="CZ552" s="134"/>
      <c r="DA552" s="134"/>
      <c r="DB552" s="134"/>
      <c r="DC552" s="134"/>
      <c r="DD552" s="134"/>
      <c r="DE552" s="134"/>
      <c r="DF552" s="134"/>
      <c r="DG552" s="134"/>
      <c r="DH552" s="134"/>
      <c r="DI552" s="134"/>
      <c r="DJ552" s="134"/>
      <c r="DK552" s="134"/>
      <c r="DL552" s="134"/>
      <c r="DM552" s="134"/>
      <c r="DN552" s="134"/>
      <c r="DO552" s="134"/>
      <c r="DP552" s="134"/>
      <c r="DQ552" s="134"/>
      <c r="DR552" s="134"/>
      <c r="DS552" s="134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134"/>
      <c r="ED552" s="134"/>
      <c r="EE552" s="134"/>
      <c r="EF552" s="134"/>
      <c r="EG552" s="134"/>
    </row>
    <row r="553" spans="1:137">
      <c r="A553" s="135"/>
      <c r="B553" s="46" t="s">
        <v>838</v>
      </c>
      <c r="C553" s="58"/>
      <c r="D553" s="131">
        <f>COUNTA(D556:D564)</f>
        <v>3</v>
      </c>
      <c r="E553" s="145"/>
      <c r="F553" s="58"/>
      <c r="G553" s="58"/>
      <c r="H553" s="46"/>
      <c r="I553" s="140">
        <f>SUM(I556:I564)</f>
        <v>18103</v>
      </c>
      <c r="J553" s="46" t="s">
        <v>48</v>
      </c>
      <c r="K553" s="75" t="s">
        <v>49</v>
      </c>
      <c r="L553" s="76">
        <f>SUM(M553:X553)</f>
        <v>20</v>
      </c>
      <c r="M553" s="76">
        <f>M556+M559+M562</f>
        <v>0</v>
      </c>
      <c r="N553" s="76">
        <f t="shared" ref="N553:X553" si="72">N556+N559+N562</f>
        <v>6</v>
      </c>
      <c r="O553" s="76">
        <f t="shared" si="72"/>
        <v>13</v>
      </c>
      <c r="P553" s="76">
        <f t="shared" si="72"/>
        <v>0</v>
      </c>
      <c r="Q553" s="76">
        <f t="shared" si="72"/>
        <v>0</v>
      </c>
      <c r="R553" s="76">
        <f t="shared" si="72"/>
        <v>0</v>
      </c>
      <c r="S553" s="76">
        <f t="shared" si="72"/>
        <v>0</v>
      </c>
      <c r="T553" s="76">
        <f t="shared" si="72"/>
        <v>1</v>
      </c>
      <c r="U553" s="76">
        <f t="shared" si="72"/>
        <v>0</v>
      </c>
      <c r="V553" s="76">
        <f t="shared" si="72"/>
        <v>0</v>
      </c>
      <c r="W553" s="76">
        <f t="shared" si="72"/>
        <v>0</v>
      </c>
      <c r="X553" s="76">
        <f t="shared" si="72"/>
        <v>0</v>
      </c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  <c r="AX553" s="134"/>
      <c r="AY553" s="134"/>
      <c r="AZ553" s="134"/>
      <c r="BA553" s="134"/>
      <c r="BB553" s="134"/>
      <c r="BC553" s="134"/>
      <c r="BD553" s="134"/>
      <c r="BE553" s="134"/>
      <c r="BF553" s="134"/>
      <c r="BG553" s="134"/>
      <c r="BH553" s="134"/>
      <c r="BI553" s="134"/>
      <c r="BJ553" s="134"/>
      <c r="BK553" s="134"/>
      <c r="BL553" s="134"/>
      <c r="BM553" s="134"/>
      <c r="BN553" s="134"/>
      <c r="BO553" s="134"/>
      <c r="BP553" s="134"/>
      <c r="BQ553" s="134"/>
      <c r="BR553" s="134"/>
      <c r="BS553" s="134"/>
      <c r="BT553" s="134"/>
      <c r="BU553" s="134"/>
      <c r="BV553" s="134"/>
      <c r="BW553" s="134"/>
      <c r="BX553" s="134"/>
      <c r="BY553" s="134"/>
      <c r="BZ553" s="134"/>
      <c r="CA553" s="134"/>
      <c r="CB553" s="134"/>
      <c r="CC553" s="134"/>
      <c r="CD553" s="134"/>
      <c r="CE553" s="134"/>
      <c r="CF553" s="134"/>
      <c r="CG553" s="134"/>
      <c r="CH553" s="134"/>
      <c r="CI553" s="134"/>
      <c r="CJ553" s="134"/>
      <c r="CK553" s="134"/>
      <c r="CL553" s="134"/>
      <c r="CM553" s="134"/>
      <c r="CN553" s="134"/>
      <c r="CO553" s="134"/>
      <c r="CP553" s="134"/>
      <c r="CQ553" s="134"/>
      <c r="CR553" s="134"/>
      <c r="CS553" s="134"/>
      <c r="CT553" s="134"/>
      <c r="CU553" s="134"/>
      <c r="CV553" s="134"/>
      <c r="CW553" s="134"/>
      <c r="CX553" s="134"/>
      <c r="CY553" s="134"/>
      <c r="CZ553" s="134"/>
      <c r="DA553" s="134"/>
      <c r="DB553" s="134"/>
      <c r="DC553" s="134"/>
      <c r="DD553" s="134"/>
      <c r="DE553" s="134"/>
      <c r="DF553" s="134"/>
      <c r="DG553" s="134"/>
      <c r="DH553" s="134"/>
      <c r="DI553" s="134"/>
      <c r="DJ553" s="134"/>
      <c r="DK553" s="134"/>
      <c r="DL553" s="134"/>
      <c r="DM553" s="134"/>
      <c r="DN553" s="134"/>
      <c r="DO553" s="134"/>
      <c r="DP553" s="134"/>
      <c r="DQ553" s="134"/>
      <c r="DR553" s="134"/>
      <c r="DS553" s="134"/>
      <c r="DT553" s="134"/>
      <c r="DU553" s="134"/>
      <c r="DV553" s="134"/>
      <c r="DW553" s="134"/>
      <c r="DX553" s="134"/>
      <c r="DY553" s="134"/>
      <c r="DZ553" s="134"/>
      <c r="EA553" s="134"/>
      <c r="EB553" s="134"/>
      <c r="EC553" s="134"/>
      <c r="ED553" s="134"/>
      <c r="EE553" s="134"/>
      <c r="EF553" s="134"/>
      <c r="EG553" s="134"/>
    </row>
    <row r="554" spans="1:137">
      <c r="A554" s="135"/>
      <c r="B554" s="54"/>
      <c r="C554" s="111"/>
      <c r="D554" s="136"/>
      <c r="E554" s="146"/>
      <c r="F554" s="111"/>
      <c r="G554" s="111"/>
      <c r="H554" s="147"/>
      <c r="I554" s="148"/>
      <c r="J554" s="54"/>
      <c r="K554" s="75" t="s">
        <v>50</v>
      </c>
      <c r="L554" s="76">
        <f>SUM(M554:X554)</f>
        <v>4</v>
      </c>
      <c r="M554" s="76">
        <f t="shared" ref="M554:X555" si="73">M557+M560+M563</f>
        <v>4</v>
      </c>
      <c r="N554" s="76">
        <f t="shared" si="73"/>
        <v>0</v>
      </c>
      <c r="O554" s="76">
        <f t="shared" si="73"/>
        <v>0</v>
      </c>
      <c r="P554" s="76">
        <f t="shared" si="73"/>
        <v>0</v>
      </c>
      <c r="Q554" s="76">
        <f t="shared" si="73"/>
        <v>0</v>
      </c>
      <c r="R554" s="76">
        <f t="shared" si="73"/>
        <v>0</v>
      </c>
      <c r="S554" s="76">
        <f t="shared" si="73"/>
        <v>0</v>
      </c>
      <c r="T554" s="76">
        <f t="shared" si="73"/>
        <v>0</v>
      </c>
      <c r="U554" s="76">
        <f t="shared" si="73"/>
        <v>0</v>
      </c>
      <c r="V554" s="76">
        <f t="shared" si="73"/>
        <v>0</v>
      </c>
      <c r="W554" s="76">
        <f t="shared" si="73"/>
        <v>0</v>
      </c>
      <c r="X554" s="76">
        <f t="shared" si="73"/>
        <v>0</v>
      </c>
      <c r="Y554" s="134"/>
      <c r="Z554" s="134"/>
      <c r="AA554" s="134"/>
      <c r="AB554" s="134"/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134"/>
      <c r="BE554" s="134"/>
      <c r="BF554" s="134"/>
      <c r="BG554" s="134"/>
      <c r="BH554" s="134"/>
      <c r="BI554" s="134"/>
      <c r="BJ554" s="134"/>
      <c r="BK554" s="134"/>
      <c r="BL554" s="134"/>
      <c r="BM554" s="134"/>
      <c r="BN554" s="134"/>
      <c r="BO554" s="134"/>
      <c r="BP554" s="134"/>
      <c r="BQ554" s="134"/>
      <c r="BR554" s="134"/>
      <c r="BS554" s="134"/>
      <c r="BT554" s="134"/>
      <c r="BU554" s="134"/>
      <c r="BV554" s="134"/>
      <c r="BW554" s="134"/>
      <c r="BX554" s="134"/>
      <c r="BY554" s="134"/>
      <c r="BZ554" s="134"/>
      <c r="CA554" s="134"/>
      <c r="CB554" s="134"/>
      <c r="CC554" s="134"/>
      <c r="CD554" s="134"/>
      <c r="CE554" s="134"/>
      <c r="CF554" s="134"/>
      <c r="CG554" s="134"/>
      <c r="CH554" s="134"/>
      <c r="CI554" s="134"/>
      <c r="CJ554" s="134"/>
      <c r="CK554" s="134"/>
      <c r="CL554" s="134"/>
      <c r="CM554" s="134"/>
      <c r="CN554" s="134"/>
      <c r="CO554" s="134"/>
      <c r="CP554" s="134"/>
      <c r="CQ554" s="134"/>
      <c r="CR554" s="134"/>
      <c r="CS554" s="134"/>
      <c r="CT554" s="134"/>
      <c r="CU554" s="134"/>
      <c r="CV554" s="134"/>
      <c r="CW554" s="134"/>
      <c r="CX554" s="134"/>
      <c r="CY554" s="134"/>
      <c r="CZ554" s="134"/>
      <c r="DA554" s="134"/>
      <c r="DB554" s="134"/>
      <c r="DC554" s="134"/>
      <c r="DD554" s="134"/>
      <c r="DE554" s="134"/>
      <c r="DF554" s="134"/>
      <c r="DG554" s="134"/>
      <c r="DH554" s="134"/>
      <c r="DI554" s="134"/>
      <c r="DJ554" s="134"/>
      <c r="DK554" s="134"/>
      <c r="DL554" s="134"/>
      <c r="DM554" s="134"/>
      <c r="DN554" s="134"/>
      <c r="DO554" s="134"/>
      <c r="DP554" s="134"/>
      <c r="DQ554" s="134"/>
      <c r="DR554" s="134"/>
      <c r="DS554" s="134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134"/>
      <c r="ED554" s="134"/>
      <c r="EE554" s="134"/>
      <c r="EF554" s="134"/>
      <c r="EG554" s="134"/>
    </row>
    <row r="555" spans="1:137">
      <c r="A555" s="135"/>
      <c r="B555" s="80"/>
      <c r="C555" s="113"/>
      <c r="D555" s="138"/>
      <c r="E555" s="149"/>
      <c r="F555" s="113"/>
      <c r="G555" s="113"/>
      <c r="H555" s="150"/>
      <c r="I555" s="151"/>
      <c r="J555" s="80"/>
      <c r="K555" s="84" t="s">
        <v>51</v>
      </c>
      <c r="L555" s="76">
        <f>SUM(M555:X555)</f>
        <v>4</v>
      </c>
      <c r="M555" s="76">
        <f t="shared" si="73"/>
        <v>0</v>
      </c>
      <c r="N555" s="76">
        <f t="shared" si="73"/>
        <v>2</v>
      </c>
      <c r="O555" s="76">
        <f t="shared" si="73"/>
        <v>0</v>
      </c>
      <c r="P555" s="76">
        <f t="shared" si="73"/>
        <v>0</v>
      </c>
      <c r="Q555" s="76">
        <f t="shared" si="73"/>
        <v>0</v>
      </c>
      <c r="R555" s="76">
        <f t="shared" si="73"/>
        <v>0</v>
      </c>
      <c r="S555" s="76">
        <f t="shared" si="73"/>
        <v>2</v>
      </c>
      <c r="T555" s="76">
        <f t="shared" si="73"/>
        <v>0</v>
      </c>
      <c r="U555" s="76">
        <f t="shared" si="73"/>
        <v>0</v>
      </c>
      <c r="V555" s="76">
        <f t="shared" si="73"/>
        <v>0</v>
      </c>
      <c r="W555" s="76">
        <f t="shared" si="73"/>
        <v>0</v>
      </c>
      <c r="X555" s="76">
        <f t="shared" si="73"/>
        <v>0</v>
      </c>
      <c r="Y555" s="134"/>
      <c r="Z555" s="134"/>
      <c r="AA555" s="134"/>
      <c r="AB555" s="134"/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134"/>
      <c r="BE555" s="134"/>
      <c r="BF555" s="134"/>
      <c r="BG555" s="134"/>
      <c r="BH555" s="134"/>
      <c r="BI555" s="134"/>
      <c r="BJ555" s="134"/>
      <c r="BK555" s="134"/>
      <c r="BL555" s="134"/>
      <c r="BM555" s="134"/>
      <c r="BN555" s="134"/>
      <c r="BO555" s="134"/>
      <c r="BP555" s="134"/>
      <c r="BQ555" s="134"/>
      <c r="BR555" s="134"/>
      <c r="BS555" s="134"/>
      <c r="BT555" s="134"/>
      <c r="BU555" s="134"/>
      <c r="BV555" s="134"/>
      <c r="BW555" s="134"/>
      <c r="BX555" s="134"/>
      <c r="BY555" s="134"/>
      <c r="BZ555" s="134"/>
      <c r="CA555" s="134"/>
      <c r="CB555" s="134"/>
      <c r="CC555" s="134"/>
      <c r="CD555" s="134"/>
      <c r="CE555" s="134"/>
      <c r="CF555" s="134"/>
      <c r="CG555" s="134"/>
      <c r="CH555" s="134"/>
      <c r="CI555" s="134"/>
      <c r="CJ555" s="134"/>
      <c r="CK555" s="134"/>
      <c r="CL555" s="134"/>
      <c r="CM555" s="134"/>
      <c r="CN555" s="134"/>
      <c r="CO555" s="134"/>
      <c r="CP555" s="134"/>
      <c r="CQ555" s="134"/>
      <c r="CR555" s="134"/>
      <c r="CS555" s="134"/>
      <c r="CT555" s="134"/>
      <c r="CU555" s="134"/>
      <c r="CV555" s="134"/>
      <c r="CW555" s="134"/>
      <c r="CX555" s="134"/>
      <c r="CY555" s="134"/>
      <c r="CZ555" s="134"/>
      <c r="DA555" s="134"/>
      <c r="DB555" s="134"/>
      <c r="DC555" s="134"/>
      <c r="DD555" s="134"/>
      <c r="DE555" s="134"/>
      <c r="DF555" s="134"/>
      <c r="DG555" s="134"/>
      <c r="DH555" s="134"/>
      <c r="DI555" s="134"/>
      <c r="DJ555" s="134"/>
      <c r="DK555" s="134"/>
      <c r="DL555" s="134"/>
      <c r="DM555" s="134"/>
      <c r="DN555" s="134"/>
      <c r="DO555" s="134"/>
      <c r="DP555" s="134"/>
      <c r="DQ555" s="134"/>
      <c r="DR555" s="134"/>
      <c r="DS555" s="134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134"/>
      <c r="ED555" s="134"/>
      <c r="EE555" s="134"/>
      <c r="EF555" s="134"/>
      <c r="EG555" s="134"/>
    </row>
    <row r="556" spans="1:137">
      <c r="A556" s="135"/>
      <c r="B556" s="46" t="s">
        <v>839</v>
      </c>
      <c r="C556" s="145" t="s">
        <v>35</v>
      </c>
      <c r="D556" s="58" t="s">
        <v>840</v>
      </c>
      <c r="E556" s="58" t="s">
        <v>841</v>
      </c>
      <c r="F556" s="58" t="s">
        <v>842</v>
      </c>
      <c r="G556" s="58" t="s">
        <v>843</v>
      </c>
      <c r="H556" s="46" t="s">
        <v>844</v>
      </c>
      <c r="I556" s="74">
        <v>7474</v>
      </c>
      <c r="J556" s="46" t="s">
        <v>48</v>
      </c>
      <c r="K556" s="75" t="s">
        <v>49</v>
      </c>
      <c r="L556" s="76">
        <f>SUM(M556:X556)</f>
        <v>10</v>
      </c>
      <c r="M556" s="76"/>
      <c r="N556" s="76">
        <v>3</v>
      </c>
      <c r="O556" s="76">
        <v>6</v>
      </c>
      <c r="P556" s="76"/>
      <c r="Q556" s="76"/>
      <c r="R556" s="76"/>
      <c r="S556" s="76"/>
      <c r="T556" s="76">
        <v>1</v>
      </c>
      <c r="U556" s="76"/>
      <c r="V556" s="76"/>
      <c r="W556" s="76"/>
      <c r="X556" s="76"/>
      <c r="Y556" s="134"/>
      <c r="Z556" s="134"/>
      <c r="AA556" s="134"/>
      <c r="AB556" s="134"/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134"/>
      <c r="BE556" s="134"/>
      <c r="BF556" s="134"/>
      <c r="BG556" s="134"/>
      <c r="BH556" s="134"/>
      <c r="BI556" s="134"/>
      <c r="BJ556" s="134"/>
      <c r="BK556" s="134"/>
      <c r="BL556" s="134"/>
      <c r="BM556" s="134"/>
      <c r="BN556" s="134"/>
      <c r="BO556" s="134"/>
      <c r="BP556" s="134"/>
      <c r="BQ556" s="134"/>
      <c r="BR556" s="134"/>
      <c r="BS556" s="134"/>
      <c r="BT556" s="134"/>
      <c r="BU556" s="134"/>
      <c r="BV556" s="134"/>
      <c r="BW556" s="134"/>
      <c r="BX556" s="134"/>
      <c r="BY556" s="134"/>
      <c r="BZ556" s="134"/>
      <c r="CA556" s="134"/>
      <c r="CB556" s="134"/>
      <c r="CC556" s="134"/>
      <c r="CD556" s="134"/>
      <c r="CE556" s="134"/>
      <c r="CF556" s="134"/>
      <c r="CG556" s="134"/>
      <c r="CH556" s="134"/>
      <c r="CI556" s="134"/>
      <c r="CJ556" s="134"/>
      <c r="CK556" s="134"/>
      <c r="CL556" s="134"/>
      <c r="CM556" s="134"/>
      <c r="CN556" s="134"/>
      <c r="CO556" s="134"/>
      <c r="CP556" s="134"/>
      <c r="CQ556" s="134"/>
      <c r="CR556" s="134"/>
      <c r="CS556" s="134"/>
      <c r="CT556" s="134"/>
      <c r="CU556" s="134"/>
      <c r="CV556" s="134"/>
      <c r="CW556" s="134"/>
      <c r="CX556" s="134"/>
      <c r="CY556" s="134"/>
      <c r="CZ556" s="134"/>
      <c r="DA556" s="134"/>
      <c r="DB556" s="134"/>
      <c r="DC556" s="134"/>
      <c r="DD556" s="134"/>
      <c r="DE556" s="134"/>
      <c r="DF556" s="134"/>
      <c r="DG556" s="134"/>
      <c r="DH556" s="134"/>
      <c r="DI556" s="134"/>
      <c r="DJ556" s="134"/>
      <c r="DK556" s="134"/>
      <c r="DL556" s="134"/>
      <c r="DM556" s="134"/>
      <c r="DN556" s="134"/>
      <c r="DO556" s="134"/>
      <c r="DP556" s="134"/>
      <c r="DQ556" s="134"/>
      <c r="DR556" s="134"/>
      <c r="DS556" s="134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134"/>
      <c r="ED556" s="134"/>
      <c r="EE556" s="134"/>
      <c r="EF556" s="134"/>
      <c r="EG556" s="134"/>
    </row>
    <row r="557" spans="1:137">
      <c r="A557" s="135"/>
      <c r="B557" s="54"/>
      <c r="C557" s="146"/>
      <c r="D557" s="77"/>
      <c r="E557" s="77"/>
      <c r="F557" s="77"/>
      <c r="G557" s="77"/>
      <c r="H557" s="54"/>
      <c r="I557" s="79"/>
      <c r="J557" s="54"/>
      <c r="K557" s="75" t="s">
        <v>50</v>
      </c>
      <c r="L557" s="76">
        <f t="shared" ref="L557:L564" si="74">SUM(M557:X557)</f>
        <v>2</v>
      </c>
      <c r="M557" s="76">
        <v>2</v>
      </c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134"/>
      <c r="Z557" s="134"/>
      <c r="AA557" s="134"/>
      <c r="AB557" s="134"/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  <c r="AX557" s="134"/>
      <c r="AY557" s="134"/>
      <c r="AZ557" s="134"/>
      <c r="BA557" s="134"/>
      <c r="BB557" s="134"/>
      <c r="BC557" s="134"/>
      <c r="BD557" s="134"/>
      <c r="BE557" s="134"/>
      <c r="BF557" s="134"/>
      <c r="BG557" s="134"/>
      <c r="BH557" s="134"/>
      <c r="BI557" s="134"/>
      <c r="BJ557" s="134"/>
      <c r="BK557" s="134"/>
      <c r="BL557" s="134"/>
      <c r="BM557" s="134"/>
      <c r="BN557" s="134"/>
      <c r="BO557" s="134"/>
      <c r="BP557" s="134"/>
      <c r="BQ557" s="134"/>
      <c r="BR557" s="134"/>
      <c r="BS557" s="134"/>
      <c r="BT557" s="134"/>
      <c r="BU557" s="134"/>
      <c r="BV557" s="134"/>
      <c r="BW557" s="134"/>
      <c r="BX557" s="134"/>
      <c r="BY557" s="134"/>
      <c r="BZ557" s="134"/>
      <c r="CA557" s="134"/>
      <c r="CB557" s="134"/>
      <c r="CC557" s="134"/>
      <c r="CD557" s="134"/>
      <c r="CE557" s="134"/>
      <c r="CF557" s="134"/>
      <c r="CG557" s="134"/>
      <c r="CH557" s="134"/>
      <c r="CI557" s="134"/>
      <c r="CJ557" s="134"/>
      <c r="CK557" s="134"/>
      <c r="CL557" s="134"/>
      <c r="CM557" s="134"/>
      <c r="CN557" s="134"/>
      <c r="CO557" s="134"/>
      <c r="CP557" s="134"/>
      <c r="CQ557" s="134"/>
      <c r="CR557" s="134"/>
      <c r="CS557" s="134"/>
      <c r="CT557" s="134"/>
      <c r="CU557" s="134"/>
      <c r="CV557" s="134"/>
      <c r="CW557" s="134"/>
      <c r="CX557" s="134"/>
      <c r="CY557" s="134"/>
      <c r="CZ557" s="134"/>
      <c r="DA557" s="134"/>
      <c r="DB557" s="134"/>
      <c r="DC557" s="134"/>
      <c r="DD557" s="134"/>
      <c r="DE557" s="134"/>
      <c r="DF557" s="134"/>
      <c r="DG557" s="134"/>
      <c r="DH557" s="134"/>
      <c r="DI557" s="134"/>
      <c r="DJ557" s="134"/>
      <c r="DK557" s="134"/>
      <c r="DL557" s="134"/>
      <c r="DM557" s="134"/>
      <c r="DN557" s="134"/>
      <c r="DO557" s="134"/>
      <c r="DP557" s="134"/>
      <c r="DQ557" s="134"/>
      <c r="DR557" s="134"/>
      <c r="DS557" s="134"/>
      <c r="DT557" s="134"/>
      <c r="DU557" s="134"/>
      <c r="DV557" s="134"/>
      <c r="DW557" s="134"/>
      <c r="DX557" s="134"/>
      <c r="DY557" s="134"/>
      <c r="DZ557" s="134"/>
      <c r="EA557" s="134"/>
      <c r="EB557" s="134"/>
      <c r="EC557" s="134"/>
      <c r="ED557" s="134"/>
      <c r="EE557" s="134"/>
      <c r="EF557" s="134"/>
      <c r="EG557" s="134"/>
    </row>
    <row r="558" spans="1:137">
      <c r="A558" s="135"/>
      <c r="B558" s="54"/>
      <c r="C558" s="149"/>
      <c r="D558" s="81"/>
      <c r="E558" s="81"/>
      <c r="F558" s="81"/>
      <c r="G558" s="81"/>
      <c r="H558" s="80"/>
      <c r="I558" s="83"/>
      <c r="J558" s="80"/>
      <c r="K558" s="84" t="s">
        <v>51</v>
      </c>
      <c r="L558" s="76">
        <f t="shared" si="74"/>
        <v>1</v>
      </c>
      <c r="M558" s="76"/>
      <c r="N558" s="76">
        <v>1</v>
      </c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134"/>
      <c r="Z558" s="134"/>
      <c r="AA558" s="134"/>
      <c r="AB558" s="134"/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134"/>
      <c r="BE558" s="134"/>
      <c r="BF558" s="134"/>
      <c r="BG558" s="134"/>
      <c r="BH558" s="134"/>
      <c r="BI558" s="134"/>
      <c r="BJ558" s="134"/>
      <c r="BK558" s="134"/>
      <c r="BL558" s="134"/>
      <c r="BM558" s="134"/>
      <c r="BN558" s="134"/>
      <c r="BO558" s="134"/>
      <c r="BP558" s="134"/>
      <c r="BQ558" s="134"/>
      <c r="BR558" s="134"/>
      <c r="BS558" s="134"/>
      <c r="BT558" s="134"/>
      <c r="BU558" s="134"/>
      <c r="BV558" s="134"/>
      <c r="BW558" s="134"/>
      <c r="BX558" s="134"/>
      <c r="BY558" s="134"/>
      <c r="BZ558" s="134"/>
      <c r="CA558" s="134"/>
      <c r="CB558" s="134"/>
      <c r="CC558" s="134"/>
      <c r="CD558" s="134"/>
      <c r="CE558" s="134"/>
      <c r="CF558" s="134"/>
      <c r="CG558" s="134"/>
      <c r="CH558" s="134"/>
      <c r="CI558" s="134"/>
      <c r="CJ558" s="134"/>
      <c r="CK558" s="134"/>
      <c r="CL558" s="134"/>
      <c r="CM558" s="134"/>
      <c r="CN558" s="134"/>
      <c r="CO558" s="134"/>
      <c r="CP558" s="134"/>
      <c r="CQ558" s="134"/>
      <c r="CR558" s="134"/>
      <c r="CS558" s="134"/>
      <c r="CT558" s="134"/>
      <c r="CU558" s="134"/>
      <c r="CV558" s="134"/>
      <c r="CW558" s="134"/>
      <c r="CX558" s="134"/>
      <c r="CY558" s="134"/>
      <c r="CZ558" s="134"/>
      <c r="DA558" s="134"/>
      <c r="DB558" s="134"/>
      <c r="DC558" s="134"/>
      <c r="DD558" s="134"/>
      <c r="DE558" s="134"/>
      <c r="DF558" s="134"/>
      <c r="DG558" s="134"/>
      <c r="DH558" s="134"/>
      <c r="DI558" s="134"/>
      <c r="DJ558" s="134"/>
      <c r="DK558" s="134"/>
      <c r="DL558" s="134"/>
      <c r="DM558" s="134"/>
      <c r="DN558" s="134"/>
      <c r="DO558" s="134"/>
      <c r="DP558" s="134"/>
      <c r="DQ558" s="134"/>
      <c r="DR558" s="134"/>
      <c r="DS558" s="134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134"/>
      <c r="ED558" s="134"/>
      <c r="EE558" s="134"/>
      <c r="EF558" s="134"/>
      <c r="EG558" s="134"/>
    </row>
    <row r="559" spans="1:137">
      <c r="A559" s="135"/>
      <c r="B559" s="54"/>
      <c r="C559" s="145" t="s">
        <v>35</v>
      </c>
      <c r="D559" s="58" t="s">
        <v>845</v>
      </c>
      <c r="E559" s="58" t="s">
        <v>846</v>
      </c>
      <c r="F559" s="58" t="s">
        <v>847</v>
      </c>
      <c r="G559" s="58" t="s">
        <v>843</v>
      </c>
      <c r="H559" s="46" t="s">
        <v>848</v>
      </c>
      <c r="I559" s="74">
        <v>7539</v>
      </c>
      <c r="J559" s="46" t="s">
        <v>48</v>
      </c>
      <c r="K559" s="75" t="s">
        <v>49</v>
      </c>
      <c r="L559" s="76">
        <f t="shared" si="74"/>
        <v>10</v>
      </c>
      <c r="M559" s="76"/>
      <c r="N559" s="76">
        <v>3</v>
      </c>
      <c r="O559" s="76">
        <v>7</v>
      </c>
      <c r="P559" s="76"/>
      <c r="Q559" s="76"/>
      <c r="R559" s="76"/>
      <c r="S559" s="76"/>
      <c r="T559" s="76"/>
      <c r="U559" s="76"/>
      <c r="V559" s="76"/>
      <c r="W559" s="76"/>
      <c r="X559" s="76"/>
      <c r="Y559" s="134"/>
      <c r="Z559" s="134"/>
      <c r="AA559" s="134"/>
      <c r="AB559" s="134"/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134"/>
      <c r="BE559" s="134"/>
      <c r="BF559" s="134"/>
      <c r="BG559" s="134"/>
      <c r="BH559" s="134"/>
      <c r="BI559" s="134"/>
      <c r="BJ559" s="134"/>
      <c r="BK559" s="134"/>
      <c r="BL559" s="134"/>
      <c r="BM559" s="134"/>
      <c r="BN559" s="134"/>
      <c r="BO559" s="134"/>
      <c r="BP559" s="134"/>
      <c r="BQ559" s="134"/>
      <c r="BR559" s="134"/>
      <c r="BS559" s="134"/>
      <c r="BT559" s="134"/>
      <c r="BU559" s="134"/>
      <c r="BV559" s="134"/>
      <c r="BW559" s="134"/>
      <c r="BX559" s="134"/>
      <c r="BY559" s="134"/>
      <c r="BZ559" s="134"/>
      <c r="CA559" s="134"/>
      <c r="CB559" s="134"/>
      <c r="CC559" s="134"/>
      <c r="CD559" s="134"/>
      <c r="CE559" s="134"/>
      <c r="CF559" s="134"/>
      <c r="CG559" s="134"/>
      <c r="CH559" s="134"/>
      <c r="CI559" s="134"/>
      <c r="CJ559" s="134"/>
      <c r="CK559" s="134"/>
      <c r="CL559" s="134"/>
      <c r="CM559" s="134"/>
      <c r="CN559" s="134"/>
      <c r="CO559" s="134"/>
      <c r="CP559" s="134"/>
      <c r="CQ559" s="134"/>
      <c r="CR559" s="134"/>
      <c r="CS559" s="134"/>
      <c r="CT559" s="134"/>
      <c r="CU559" s="134"/>
      <c r="CV559" s="134"/>
      <c r="CW559" s="134"/>
      <c r="CX559" s="134"/>
      <c r="CY559" s="134"/>
      <c r="CZ559" s="134"/>
      <c r="DA559" s="134"/>
      <c r="DB559" s="134"/>
      <c r="DC559" s="134"/>
      <c r="DD559" s="134"/>
      <c r="DE559" s="134"/>
      <c r="DF559" s="134"/>
      <c r="DG559" s="134"/>
      <c r="DH559" s="134"/>
      <c r="DI559" s="134"/>
      <c r="DJ559" s="134"/>
      <c r="DK559" s="134"/>
      <c r="DL559" s="134"/>
      <c r="DM559" s="134"/>
      <c r="DN559" s="134"/>
      <c r="DO559" s="134"/>
      <c r="DP559" s="134"/>
      <c r="DQ559" s="134"/>
      <c r="DR559" s="134"/>
      <c r="DS559" s="134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134"/>
      <c r="ED559" s="134"/>
      <c r="EE559" s="134"/>
      <c r="EF559" s="134"/>
      <c r="EG559" s="134"/>
    </row>
    <row r="560" spans="1:137">
      <c r="A560" s="135"/>
      <c r="B560" s="54"/>
      <c r="C560" s="146"/>
      <c r="D560" s="77"/>
      <c r="E560" s="77"/>
      <c r="F560" s="77"/>
      <c r="G560" s="77"/>
      <c r="H560" s="54"/>
      <c r="I560" s="79"/>
      <c r="J560" s="54"/>
      <c r="K560" s="75" t="s">
        <v>50</v>
      </c>
      <c r="L560" s="76">
        <f t="shared" si="74"/>
        <v>2</v>
      </c>
      <c r="M560" s="76">
        <v>2</v>
      </c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134"/>
      <c r="Z560" s="134"/>
      <c r="AA560" s="134"/>
      <c r="AB560" s="134"/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134"/>
      <c r="BE560" s="134"/>
      <c r="BF560" s="134"/>
      <c r="BG560" s="134"/>
      <c r="BH560" s="134"/>
      <c r="BI560" s="134"/>
      <c r="BJ560" s="134"/>
      <c r="BK560" s="134"/>
      <c r="BL560" s="134"/>
      <c r="BM560" s="134"/>
      <c r="BN560" s="134"/>
      <c r="BO560" s="134"/>
      <c r="BP560" s="134"/>
      <c r="BQ560" s="134"/>
      <c r="BR560" s="134"/>
      <c r="BS560" s="134"/>
      <c r="BT560" s="134"/>
      <c r="BU560" s="134"/>
      <c r="BV560" s="134"/>
      <c r="BW560" s="134"/>
      <c r="BX560" s="134"/>
      <c r="BY560" s="134"/>
      <c r="BZ560" s="134"/>
      <c r="CA560" s="134"/>
      <c r="CB560" s="134"/>
      <c r="CC560" s="134"/>
      <c r="CD560" s="134"/>
      <c r="CE560" s="134"/>
      <c r="CF560" s="134"/>
      <c r="CG560" s="134"/>
      <c r="CH560" s="134"/>
      <c r="CI560" s="134"/>
      <c r="CJ560" s="134"/>
      <c r="CK560" s="134"/>
      <c r="CL560" s="134"/>
      <c r="CM560" s="134"/>
      <c r="CN560" s="134"/>
      <c r="CO560" s="134"/>
      <c r="CP560" s="134"/>
      <c r="CQ560" s="134"/>
      <c r="CR560" s="134"/>
      <c r="CS560" s="134"/>
      <c r="CT560" s="134"/>
      <c r="CU560" s="134"/>
      <c r="CV560" s="134"/>
      <c r="CW560" s="134"/>
      <c r="CX560" s="134"/>
      <c r="CY560" s="134"/>
      <c r="CZ560" s="134"/>
      <c r="DA560" s="134"/>
      <c r="DB560" s="134"/>
      <c r="DC560" s="134"/>
      <c r="DD560" s="134"/>
      <c r="DE560" s="134"/>
      <c r="DF560" s="134"/>
      <c r="DG560" s="134"/>
      <c r="DH560" s="134"/>
      <c r="DI560" s="134"/>
      <c r="DJ560" s="134"/>
      <c r="DK560" s="134"/>
      <c r="DL560" s="134"/>
      <c r="DM560" s="134"/>
      <c r="DN560" s="134"/>
      <c r="DO560" s="134"/>
      <c r="DP560" s="134"/>
      <c r="DQ560" s="134"/>
      <c r="DR560" s="134"/>
      <c r="DS560" s="134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134"/>
      <c r="ED560" s="134"/>
      <c r="EE560" s="134"/>
      <c r="EF560" s="134"/>
      <c r="EG560" s="134"/>
    </row>
    <row r="561" spans="1:137">
      <c r="A561" s="135"/>
      <c r="B561" s="54"/>
      <c r="C561" s="149"/>
      <c r="D561" s="81"/>
      <c r="E561" s="81"/>
      <c r="F561" s="81"/>
      <c r="G561" s="81"/>
      <c r="H561" s="80"/>
      <c r="I561" s="83"/>
      <c r="J561" s="80"/>
      <c r="K561" s="84" t="s">
        <v>51</v>
      </c>
      <c r="L561" s="76">
        <f t="shared" si="74"/>
        <v>1</v>
      </c>
      <c r="M561" s="76"/>
      <c r="N561" s="76">
        <v>1</v>
      </c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134"/>
      <c r="Z561" s="134"/>
      <c r="AA561" s="134"/>
      <c r="AB561" s="134"/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  <c r="AX561" s="134"/>
      <c r="AY561" s="134"/>
      <c r="AZ561" s="134"/>
      <c r="BA561" s="134"/>
      <c r="BB561" s="134"/>
      <c r="BC561" s="134"/>
      <c r="BD561" s="134"/>
      <c r="BE561" s="134"/>
      <c r="BF561" s="134"/>
      <c r="BG561" s="134"/>
      <c r="BH561" s="134"/>
      <c r="BI561" s="134"/>
      <c r="BJ561" s="134"/>
      <c r="BK561" s="134"/>
      <c r="BL561" s="134"/>
      <c r="BM561" s="134"/>
      <c r="BN561" s="134"/>
      <c r="BO561" s="134"/>
      <c r="BP561" s="134"/>
      <c r="BQ561" s="134"/>
      <c r="BR561" s="134"/>
      <c r="BS561" s="134"/>
      <c r="BT561" s="134"/>
      <c r="BU561" s="134"/>
      <c r="BV561" s="134"/>
      <c r="BW561" s="134"/>
      <c r="BX561" s="134"/>
      <c r="BY561" s="134"/>
      <c r="BZ561" s="134"/>
      <c r="CA561" s="134"/>
      <c r="CB561" s="134"/>
      <c r="CC561" s="134"/>
      <c r="CD561" s="134"/>
      <c r="CE561" s="134"/>
      <c r="CF561" s="134"/>
      <c r="CG561" s="134"/>
      <c r="CH561" s="134"/>
      <c r="CI561" s="134"/>
      <c r="CJ561" s="134"/>
      <c r="CK561" s="134"/>
      <c r="CL561" s="134"/>
      <c r="CM561" s="134"/>
      <c r="CN561" s="134"/>
      <c r="CO561" s="134"/>
      <c r="CP561" s="134"/>
      <c r="CQ561" s="134"/>
      <c r="CR561" s="134"/>
      <c r="CS561" s="134"/>
      <c r="CT561" s="134"/>
      <c r="CU561" s="134"/>
      <c r="CV561" s="134"/>
      <c r="CW561" s="134"/>
      <c r="CX561" s="134"/>
      <c r="CY561" s="134"/>
      <c r="CZ561" s="134"/>
      <c r="DA561" s="134"/>
      <c r="DB561" s="134"/>
      <c r="DC561" s="134"/>
      <c r="DD561" s="134"/>
      <c r="DE561" s="134"/>
      <c r="DF561" s="134"/>
      <c r="DG561" s="134"/>
      <c r="DH561" s="134"/>
      <c r="DI561" s="134"/>
      <c r="DJ561" s="134"/>
      <c r="DK561" s="134"/>
      <c r="DL561" s="134"/>
      <c r="DM561" s="134"/>
      <c r="DN561" s="134"/>
      <c r="DO561" s="134"/>
      <c r="DP561" s="134"/>
      <c r="DQ561" s="134"/>
      <c r="DR561" s="134"/>
      <c r="DS561" s="134"/>
      <c r="DT561" s="134"/>
      <c r="DU561" s="134"/>
      <c r="DV561" s="134"/>
      <c r="DW561" s="134"/>
      <c r="DX561" s="134"/>
      <c r="DY561" s="134"/>
      <c r="DZ561" s="134"/>
      <c r="EA561" s="134"/>
      <c r="EB561" s="134"/>
      <c r="EC561" s="134"/>
      <c r="ED561" s="134"/>
      <c r="EE561" s="134"/>
      <c r="EF561" s="134"/>
      <c r="EG561" s="134"/>
    </row>
    <row r="562" spans="1:137">
      <c r="A562" s="135"/>
      <c r="B562" s="54"/>
      <c r="C562" s="58" t="s">
        <v>33</v>
      </c>
      <c r="D562" s="58" t="s">
        <v>849</v>
      </c>
      <c r="E562" s="152" t="s">
        <v>850</v>
      </c>
      <c r="F562" s="58" t="s">
        <v>851</v>
      </c>
      <c r="G562" s="58" t="s">
        <v>852</v>
      </c>
      <c r="H562" s="46" t="s">
        <v>853</v>
      </c>
      <c r="I562" s="74">
        <v>3090</v>
      </c>
      <c r="J562" s="46" t="s">
        <v>48</v>
      </c>
      <c r="K562" s="75" t="s">
        <v>49</v>
      </c>
      <c r="L562" s="76">
        <f t="shared" si="74"/>
        <v>0</v>
      </c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134"/>
      <c r="Z562" s="134"/>
      <c r="AA562" s="134"/>
      <c r="AB562" s="134"/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134"/>
      <c r="BE562" s="134"/>
      <c r="BF562" s="134"/>
      <c r="BG562" s="134"/>
      <c r="BH562" s="134"/>
      <c r="BI562" s="134"/>
      <c r="BJ562" s="134"/>
      <c r="BK562" s="134"/>
      <c r="BL562" s="134"/>
      <c r="BM562" s="134"/>
      <c r="BN562" s="134"/>
      <c r="BO562" s="134"/>
      <c r="BP562" s="134"/>
      <c r="BQ562" s="134"/>
      <c r="BR562" s="134"/>
      <c r="BS562" s="134"/>
      <c r="BT562" s="134"/>
      <c r="BU562" s="134"/>
      <c r="BV562" s="134"/>
      <c r="BW562" s="134"/>
      <c r="BX562" s="134"/>
      <c r="BY562" s="134"/>
      <c r="BZ562" s="134"/>
      <c r="CA562" s="134"/>
      <c r="CB562" s="134"/>
      <c r="CC562" s="134"/>
      <c r="CD562" s="134"/>
      <c r="CE562" s="134"/>
      <c r="CF562" s="134"/>
      <c r="CG562" s="134"/>
      <c r="CH562" s="134"/>
      <c r="CI562" s="134"/>
      <c r="CJ562" s="134"/>
      <c r="CK562" s="134"/>
      <c r="CL562" s="134"/>
      <c r="CM562" s="134"/>
      <c r="CN562" s="134"/>
      <c r="CO562" s="134"/>
      <c r="CP562" s="134"/>
      <c r="CQ562" s="134"/>
      <c r="CR562" s="134"/>
      <c r="CS562" s="134"/>
      <c r="CT562" s="134"/>
      <c r="CU562" s="134"/>
      <c r="CV562" s="134"/>
      <c r="CW562" s="134"/>
      <c r="CX562" s="134"/>
      <c r="CY562" s="134"/>
      <c r="CZ562" s="134"/>
      <c r="DA562" s="134"/>
      <c r="DB562" s="134"/>
      <c r="DC562" s="134"/>
      <c r="DD562" s="134"/>
      <c r="DE562" s="134"/>
      <c r="DF562" s="134"/>
      <c r="DG562" s="134"/>
      <c r="DH562" s="134"/>
      <c r="DI562" s="134"/>
      <c r="DJ562" s="134"/>
      <c r="DK562" s="134"/>
      <c r="DL562" s="134"/>
      <c r="DM562" s="134"/>
      <c r="DN562" s="134"/>
      <c r="DO562" s="134"/>
      <c r="DP562" s="134"/>
      <c r="DQ562" s="134"/>
      <c r="DR562" s="134"/>
      <c r="DS562" s="134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134"/>
      <c r="ED562" s="134"/>
      <c r="EE562" s="134"/>
      <c r="EF562" s="134"/>
      <c r="EG562" s="134"/>
    </row>
    <row r="563" spans="1:137">
      <c r="A563" s="135"/>
      <c r="B563" s="54"/>
      <c r="C563" s="77"/>
      <c r="D563" s="77"/>
      <c r="E563" s="153"/>
      <c r="F563" s="77"/>
      <c r="G563" s="77"/>
      <c r="H563" s="54"/>
      <c r="I563" s="79"/>
      <c r="J563" s="54"/>
      <c r="K563" s="75" t="s">
        <v>50</v>
      </c>
      <c r="L563" s="76">
        <f t="shared" si="74"/>
        <v>0</v>
      </c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134"/>
      <c r="Z563" s="134"/>
      <c r="AA563" s="134"/>
      <c r="AB563" s="134"/>
      <c r="AC563" s="134"/>
      <c r="AD563" s="134"/>
      <c r="AE563" s="134"/>
      <c r="AF563" s="134"/>
      <c r="AG563" s="134"/>
      <c r="AH563" s="134"/>
      <c r="AI563" s="134"/>
      <c r="AJ563" s="134"/>
      <c r="AK563" s="134"/>
      <c r="AL563" s="134"/>
      <c r="AM563" s="134"/>
      <c r="AN563" s="134"/>
      <c r="AO563" s="134"/>
      <c r="AP563" s="134"/>
      <c r="AQ563" s="134"/>
      <c r="AR563" s="134"/>
      <c r="AS563" s="134"/>
      <c r="AT563" s="134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134"/>
      <c r="BE563" s="134"/>
      <c r="BF563" s="134"/>
      <c r="BG563" s="134"/>
      <c r="BH563" s="134"/>
      <c r="BI563" s="134"/>
      <c r="BJ563" s="134"/>
      <c r="BK563" s="134"/>
      <c r="BL563" s="134"/>
      <c r="BM563" s="134"/>
      <c r="BN563" s="134"/>
      <c r="BO563" s="134"/>
      <c r="BP563" s="134"/>
      <c r="BQ563" s="134"/>
      <c r="BR563" s="134"/>
      <c r="BS563" s="134"/>
      <c r="BT563" s="134"/>
      <c r="BU563" s="134"/>
      <c r="BV563" s="134"/>
      <c r="BW563" s="134"/>
      <c r="BX563" s="134"/>
      <c r="BY563" s="134"/>
      <c r="BZ563" s="134"/>
      <c r="CA563" s="134"/>
      <c r="CB563" s="134"/>
      <c r="CC563" s="134"/>
      <c r="CD563" s="134"/>
      <c r="CE563" s="134"/>
      <c r="CF563" s="134"/>
      <c r="CG563" s="134"/>
      <c r="CH563" s="134"/>
      <c r="CI563" s="134"/>
      <c r="CJ563" s="134"/>
      <c r="CK563" s="134"/>
      <c r="CL563" s="134"/>
      <c r="CM563" s="134"/>
      <c r="CN563" s="134"/>
      <c r="CO563" s="134"/>
      <c r="CP563" s="134"/>
      <c r="CQ563" s="134"/>
      <c r="CR563" s="134"/>
      <c r="CS563" s="134"/>
      <c r="CT563" s="134"/>
      <c r="CU563" s="134"/>
      <c r="CV563" s="134"/>
      <c r="CW563" s="134"/>
      <c r="CX563" s="134"/>
      <c r="CY563" s="134"/>
      <c r="CZ563" s="134"/>
      <c r="DA563" s="134"/>
      <c r="DB563" s="134"/>
      <c r="DC563" s="134"/>
      <c r="DD563" s="134"/>
      <c r="DE563" s="134"/>
      <c r="DF563" s="134"/>
      <c r="DG563" s="134"/>
      <c r="DH563" s="134"/>
      <c r="DI563" s="134"/>
      <c r="DJ563" s="134"/>
      <c r="DK563" s="134"/>
      <c r="DL563" s="134"/>
      <c r="DM563" s="134"/>
      <c r="DN563" s="134"/>
      <c r="DO563" s="134"/>
      <c r="DP563" s="134"/>
      <c r="DQ563" s="134"/>
      <c r="DR563" s="134"/>
      <c r="DS563" s="134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134"/>
      <c r="ED563" s="134"/>
      <c r="EE563" s="134"/>
      <c r="EF563" s="134"/>
      <c r="EG563" s="134"/>
    </row>
    <row r="564" spans="1:137">
      <c r="A564" s="135"/>
      <c r="B564" s="80"/>
      <c r="C564" s="81"/>
      <c r="D564" s="81"/>
      <c r="E564" s="154"/>
      <c r="F564" s="81"/>
      <c r="G564" s="81"/>
      <c r="H564" s="80"/>
      <c r="I564" s="83"/>
      <c r="J564" s="80"/>
      <c r="K564" s="84" t="s">
        <v>51</v>
      </c>
      <c r="L564" s="76">
        <f t="shared" si="74"/>
        <v>2</v>
      </c>
      <c r="M564" s="76"/>
      <c r="N564" s="76"/>
      <c r="O564" s="76"/>
      <c r="P564" s="76"/>
      <c r="Q564" s="76"/>
      <c r="R564" s="76"/>
      <c r="S564" s="76">
        <v>2</v>
      </c>
      <c r="T564" s="76"/>
      <c r="U564" s="76"/>
      <c r="V564" s="76"/>
      <c r="W564" s="76"/>
      <c r="X564" s="76"/>
      <c r="Y564" s="134"/>
      <c r="Z564" s="134"/>
      <c r="AA564" s="134"/>
      <c r="AB564" s="134"/>
      <c r="AC564" s="134"/>
      <c r="AD564" s="134"/>
      <c r="AE564" s="134"/>
      <c r="AF564" s="134"/>
      <c r="AG564" s="134"/>
      <c r="AH564" s="134"/>
      <c r="AI564" s="134"/>
      <c r="AJ564" s="134"/>
      <c r="AK564" s="134"/>
      <c r="AL564" s="134"/>
      <c r="AM564" s="134"/>
      <c r="AN564" s="134"/>
      <c r="AO564" s="134"/>
      <c r="AP564" s="134"/>
      <c r="AQ564" s="134"/>
      <c r="AR564" s="134"/>
      <c r="AS564" s="134"/>
      <c r="AT564" s="134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134"/>
      <c r="BE564" s="134"/>
      <c r="BF564" s="134"/>
      <c r="BG564" s="134"/>
      <c r="BH564" s="134"/>
      <c r="BI564" s="134"/>
      <c r="BJ564" s="134"/>
      <c r="BK564" s="134"/>
      <c r="BL564" s="134"/>
      <c r="BM564" s="134"/>
      <c r="BN564" s="134"/>
      <c r="BO564" s="134"/>
      <c r="BP564" s="134"/>
      <c r="BQ564" s="134"/>
      <c r="BR564" s="134"/>
      <c r="BS564" s="134"/>
      <c r="BT564" s="134"/>
      <c r="BU564" s="134"/>
      <c r="BV564" s="134"/>
      <c r="BW564" s="134"/>
      <c r="BX564" s="134"/>
      <c r="BY564" s="134"/>
      <c r="BZ564" s="134"/>
      <c r="CA564" s="134"/>
      <c r="CB564" s="134"/>
      <c r="CC564" s="134"/>
      <c r="CD564" s="134"/>
      <c r="CE564" s="134"/>
      <c r="CF564" s="134"/>
      <c r="CG564" s="134"/>
      <c r="CH564" s="134"/>
      <c r="CI564" s="134"/>
      <c r="CJ564" s="134"/>
      <c r="CK564" s="134"/>
      <c r="CL564" s="134"/>
      <c r="CM564" s="134"/>
      <c r="CN564" s="134"/>
      <c r="CO564" s="134"/>
      <c r="CP564" s="134"/>
      <c r="CQ564" s="134"/>
      <c r="CR564" s="134"/>
      <c r="CS564" s="134"/>
      <c r="CT564" s="134"/>
      <c r="CU564" s="134"/>
      <c r="CV564" s="134"/>
      <c r="CW564" s="134"/>
      <c r="CX564" s="134"/>
      <c r="CY564" s="134"/>
      <c r="CZ564" s="134"/>
      <c r="DA564" s="134"/>
      <c r="DB564" s="134"/>
      <c r="DC564" s="134"/>
      <c r="DD564" s="134"/>
      <c r="DE564" s="134"/>
      <c r="DF564" s="134"/>
      <c r="DG564" s="134"/>
      <c r="DH564" s="134"/>
      <c r="DI564" s="134"/>
      <c r="DJ564" s="134"/>
      <c r="DK564" s="134"/>
      <c r="DL564" s="134"/>
      <c r="DM564" s="134"/>
      <c r="DN564" s="134"/>
      <c r="DO564" s="134"/>
      <c r="DP564" s="134"/>
      <c r="DQ564" s="134"/>
      <c r="DR564" s="134"/>
      <c r="DS564" s="134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134"/>
      <c r="ED564" s="134"/>
      <c r="EE564" s="134"/>
      <c r="EF564" s="134"/>
      <c r="EG564" s="134"/>
    </row>
    <row r="565" spans="1:137">
      <c r="A565" s="135"/>
      <c r="B565" s="103" t="s">
        <v>854</v>
      </c>
      <c r="C565" s="58"/>
      <c r="D565" s="131">
        <f>COUNTA(D568:D591)</f>
        <v>8</v>
      </c>
      <c r="E565" s="58"/>
      <c r="F565" s="58"/>
      <c r="G565" s="58"/>
      <c r="H565" s="46"/>
      <c r="I565" s="140">
        <f>SUM(I568:I591)</f>
        <v>24006</v>
      </c>
      <c r="J565" s="46" t="s">
        <v>48</v>
      </c>
      <c r="K565" s="75" t="s">
        <v>49</v>
      </c>
      <c r="L565" s="76">
        <f>SUM(M565:X565)</f>
        <v>26</v>
      </c>
      <c r="M565" s="76">
        <f>M568+M571+M574+M577+M580+M583+M586+M589</f>
        <v>0</v>
      </c>
      <c r="N565" s="76">
        <f t="shared" ref="N565:X565" si="75">N568+N571+N574+N577+N580+N583+N586+N589</f>
        <v>9</v>
      </c>
      <c r="O565" s="76">
        <f t="shared" si="75"/>
        <v>0</v>
      </c>
      <c r="P565" s="76">
        <f t="shared" si="75"/>
        <v>0</v>
      </c>
      <c r="Q565" s="76">
        <f t="shared" si="75"/>
        <v>0</v>
      </c>
      <c r="R565" s="76">
        <f t="shared" si="75"/>
        <v>0</v>
      </c>
      <c r="S565" s="76">
        <f t="shared" si="75"/>
        <v>9</v>
      </c>
      <c r="T565" s="76">
        <f t="shared" si="75"/>
        <v>2</v>
      </c>
      <c r="U565" s="76">
        <f t="shared" si="75"/>
        <v>0</v>
      </c>
      <c r="V565" s="76">
        <f t="shared" si="75"/>
        <v>0</v>
      </c>
      <c r="W565" s="76">
        <f t="shared" si="75"/>
        <v>6</v>
      </c>
      <c r="X565" s="76">
        <f t="shared" si="75"/>
        <v>0</v>
      </c>
      <c r="Y565" s="134"/>
      <c r="Z565" s="134"/>
      <c r="AA565" s="134"/>
      <c r="AB565" s="134"/>
      <c r="AC565" s="134"/>
      <c r="AD565" s="134"/>
      <c r="AE565" s="134"/>
      <c r="AF565" s="134"/>
      <c r="AG565" s="134"/>
      <c r="AH565" s="134"/>
      <c r="AI565" s="134"/>
      <c r="AJ565" s="134"/>
      <c r="AK565" s="134"/>
      <c r="AL565" s="134"/>
      <c r="AM565" s="134"/>
      <c r="AN565" s="134"/>
      <c r="AO565" s="134"/>
      <c r="AP565" s="134"/>
      <c r="AQ565" s="134"/>
      <c r="AR565" s="134"/>
      <c r="AS565" s="134"/>
      <c r="AT565" s="134"/>
      <c r="AU565" s="134"/>
      <c r="AV565" s="134"/>
      <c r="AW565" s="134"/>
      <c r="AX565" s="134"/>
      <c r="AY565" s="134"/>
      <c r="AZ565" s="134"/>
      <c r="BA565" s="134"/>
      <c r="BB565" s="134"/>
      <c r="BC565" s="134"/>
      <c r="BD565" s="134"/>
      <c r="BE565" s="134"/>
      <c r="BF565" s="134"/>
      <c r="BG565" s="134"/>
      <c r="BH565" s="134"/>
      <c r="BI565" s="134"/>
      <c r="BJ565" s="134"/>
      <c r="BK565" s="134"/>
      <c r="BL565" s="134"/>
      <c r="BM565" s="134"/>
      <c r="BN565" s="134"/>
      <c r="BO565" s="134"/>
      <c r="BP565" s="134"/>
      <c r="BQ565" s="134"/>
      <c r="BR565" s="134"/>
      <c r="BS565" s="134"/>
      <c r="BT565" s="134"/>
      <c r="BU565" s="134"/>
      <c r="BV565" s="134"/>
      <c r="BW565" s="134"/>
      <c r="BX565" s="134"/>
      <c r="BY565" s="134"/>
      <c r="BZ565" s="134"/>
      <c r="CA565" s="134"/>
      <c r="CB565" s="134"/>
      <c r="CC565" s="134"/>
      <c r="CD565" s="134"/>
      <c r="CE565" s="134"/>
      <c r="CF565" s="134"/>
      <c r="CG565" s="134"/>
      <c r="CH565" s="134"/>
      <c r="CI565" s="134"/>
      <c r="CJ565" s="134"/>
      <c r="CK565" s="134"/>
      <c r="CL565" s="134"/>
      <c r="CM565" s="134"/>
      <c r="CN565" s="134"/>
      <c r="CO565" s="134"/>
      <c r="CP565" s="134"/>
      <c r="CQ565" s="134"/>
      <c r="CR565" s="134"/>
      <c r="CS565" s="134"/>
      <c r="CT565" s="134"/>
      <c r="CU565" s="134"/>
      <c r="CV565" s="134"/>
      <c r="CW565" s="134"/>
      <c r="CX565" s="134"/>
      <c r="CY565" s="134"/>
      <c r="CZ565" s="134"/>
      <c r="DA565" s="134"/>
      <c r="DB565" s="134"/>
      <c r="DC565" s="134"/>
      <c r="DD565" s="134"/>
      <c r="DE565" s="134"/>
      <c r="DF565" s="134"/>
      <c r="DG565" s="134"/>
      <c r="DH565" s="134"/>
      <c r="DI565" s="134"/>
      <c r="DJ565" s="134"/>
      <c r="DK565" s="134"/>
      <c r="DL565" s="134"/>
      <c r="DM565" s="134"/>
      <c r="DN565" s="134"/>
      <c r="DO565" s="134"/>
      <c r="DP565" s="134"/>
      <c r="DQ565" s="134"/>
      <c r="DR565" s="134"/>
      <c r="DS565" s="134"/>
      <c r="DT565" s="134"/>
      <c r="DU565" s="134"/>
      <c r="DV565" s="134"/>
      <c r="DW565" s="134"/>
      <c r="DX565" s="134"/>
      <c r="DY565" s="134"/>
      <c r="DZ565" s="134"/>
      <c r="EA565" s="134"/>
      <c r="EB565" s="134"/>
      <c r="EC565" s="134"/>
      <c r="ED565" s="134"/>
      <c r="EE565" s="134"/>
      <c r="EF565" s="134"/>
      <c r="EG565" s="134"/>
    </row>
    <row r="566" spans="1:137">
      <c r="A566" s="135"/>
      <c r="B566" s="103"/>
      <c r="C566" s="77"/>
      <c r="D566" s="136"/>
      <c r="E566" s="77"/>
      <c r="F566" s="77"/>
      <c r="G566" s="77"/>
      <c r="H566" s="54"/>
      <c r="I566" s="141"/>
      <c r="J566" s="54"/>
      <c r="K566" s="75" t="s">
        <v>50</v>
      </c>
      <c r="L566" s="76">
        <f t="shared" ref="L566:L576" si="76">SUM(M566:X566)</f>
        <v>6</v>
      </c>
      <c r="M566" s="76">
        <f t="shared" ref="M566:X567" si="77">M569+M572+M575+M578+M581+M584+M587+M590</f>
        <v>0</v>
      </c>
      <c r="N566" s="76">
        <f t="shared" si="77"/>
        <v>0</v>
      </c>
      <c r="O566" s="76">
        <f t="shared" si="77"/>
        <v>6</v>
      </c>
      <c r="P566" s="76">
        <f t="shared" si="77"/>
        <v>0</v>
      </c>
      <c r="Q566" s="76">
        <f t="shared" si="77"/>
        <v>0</v>
      </c>
      <c r="R566" s="76">
        <f t="shared" si="77"/>
        <v>0</v>
      </c>
      <c r="S566" s="76">
        <f t="shared" si="77"/>
        <v>0</v>
      </c>
      <c r="T566" s="76">
        <f t="shared" si="77"/>
        <v>0</v>
      </c>
      <c r="U566" s="76">
        <f t="shared" si="77"/>
        <v>0</v>
      </c>
      <c r="V566" s="76">
        <f t="shared" si="77"/>
        <v>0</v>
      </c>
      <c r="W566" s="76">
        <f t="shared" si="77"/>
        <v>0</v>
      </c>
      <c r="X566" s="76">
        <f t="shared" si="77"/>
        <v>0</v>
      </c>
      <c r="Y566" s="134"/>
      <c r="Z566" s="134"/>
      <c r="AA566" s="134"/>
      <c r="AB566" s="134"/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134"/>
      <c r="BE566" s="134"/>
      <c r="BF566" s="134"/>
      <c r="BG566" s="134"/>
      <c r="BH566" s="134"/>
      <c r="BI566" s="134"/>
      <c r="BJ566" s="134"/>
      <c r="BK566" s="134"/>
      <c r="BL566" s="134"/>
      <c r="BM566" s="134"/>
      <c r="BN566" s="134"/>
      <c r="BO566" s="134"/>
      <c r="BP566" s="134"/>
      <c r="BQ566" s="134"/>
      <c r="BR566" s="134"/>
      <c r="BS566" s="134"/>
      <c r="BT566" s="134"/>
      <c r="BU566" s="134"/>
      <c r="BV566" s="134"/>
      <c r="BW566" s="134"/>
      <c r="BX566" s="134"/>
      <c r="BY566" s="134"/>
      <c r="BZ566" s="134"/>
      <c r="CA566" s="134"/>
      <c r="CB566" s="134"/>
      <c r="CC566" s="134"/>
      <c r="CD566" s="134"/>
      <c r="CE566" s="134"/>
      <c r="CF566" s="134"/>
      <c r="CG566" s="134"/>
      <c r="CH566" s="134"/>
      <c r="CI566" s="134"/>
      <c r="CJ566" s="134"/>
      <c r="CK566" s="134"/>
      <c r="CL566" s="134"/>
      <c r="CM566" s="134"/>
      <c r="CN566" s="134"/>
      <c r="CO566" s="134"/>
      <c r="CP566" s="134"/>
      <c r="CQ566" s="134"/>
      <c r="CR566" s="134"/>
      <c r="CS566" s="134"/>
      <c r="CT566" s="134"/>
      <c r="CU566" s="134"/>
      <c r="CV566" s="134"/>
      <c r="CW566" s="134"/>
      <c r="CX566" s="134"/>
      <c r="CY566" s="134"/>
      <c r="CZ566" s="134"/>
      <c r="DA566" s="134"/>
      <c r="DB566" s="134"/>
      <c r="DC566" s="134"/>
      <c r="DD566" s="134"/>
      <c r="DE566" s="134"/>
      <c r="DF566" s="134"/>
      <c r="DG566" s="134"/>
      <c r="DH566" s="134"/>
      <c r="DI566" s="134"/>
      <c r="DJ566" s="134"/>
      <c r="DK566" s="134"/>
      <c r="DL566" s="134"/>
      <c r="DM566" s="134"/>
      <c r="DN566" s="134"/>
      <c r="DO566" s="134"/>
      <c r="DP566" s="134"/>
      <c r="DQ566" s="134"/>
      <c r="DR566" s="134"/>
      <c r="DS566" s="134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134"/>
      <c r="ED566" s="134"/>
      <c r="EE566" s="134"/>
      <c r="EF566" s="134"/>
      <c r="EG566" s="134"/>
    </row>
    <row r="567" spans="1:137">
      <c r="A567" s="135"/>
      <c r="B567" s="103"/>
      <c r="C567" s="81"/>
      <c r="D567" s="138"/>
      <c r="E567" s="81"/>
      <c r="F567" s="81"/>
      <c r="G567" s="81"/>
      <c r="H567" s="80"/>
      <c r="I567" s="142"/>
      <c r="J567" s="80"/>
      <c r="K567" s="84" t="s">
        <v>51</v>
      </c>
      <c r="L567" s="76">
        <f t="shared" si="76"/>
        <v>6</v>
      </c>
      <c r="M567" s="76">
        <f t="shared" si="77"/>
        <v>0</v>
      </c>
      <c r="N567" s="76">
        <f t="shared" si="77"/>
        <v>0</v>
      </c>
      <c r="O567" s="76">
        <f t="shared" si="77"/>
        <v>2</v>
      </c>
      <c r="P567" s="76">
        <f t="shared" si="77"/>
        <v>0</v>
      </c>
      <c r="Q567" s="76">
        <f t="shared" si="77"/>
        <v>0</v>
      </c>
      <c r="R567" s="76">
        <f t="shared" si="77"/>
        <v>0</v>
      </c>
      <c r="S567" s="76">
        <f t="shared" si="77"/>
        <v>3</v>
      </c>
      <c r="T567" s="76">
        <f t="shared" si="77"/>
        <v>0</v>
      </c>
      <c r="U567" s="76">
        <f t="shared" si="77"/>
        <v>0</v>
      </c>
      <c r="V567" s="76">
        <f t="shared" si="77"/>
        <v>0</v>
      </c>
      <c r="W567" s="76">
        <f t="shared" si="77"/>
        <v>1</v>
      </c>
      <c r="X567" s="76">
        <f t="shared" si="77"/>
        <v>0</v>
      </c>
      <c r="Y567" s="134"/>
      <c r="Z567" s="134"/>
      <c r="AA567" s="134"/>
      <c r="AB567" s="134"/>
      <c r="AC567" s="134"/>
      <c r="AD567" s="134"/>
      <c r="AE567" s="134"/>
      <c r="AF567" s="134"/>
      <c r="AG567" s="134"/>
      <c r="AH567" s="134"/>
      <c r="AI567" s="134"/>
      <c r="AJ567" s="134"/>
      <c r="AK567" s="134"/>
      <c r="AL567" s="134"/>
      <c r="AM567" s="134"/>
      <c r="AN567" s="134"/>
      <c r="AO567" s="134"/>
      <c r="AP567" s="134"/>
      <c r="AQ567" s="134"/>
      <c r="AR567" s="134"/>
      <c r="AS567" s="134"/>
      <c r="AT567" s="134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134"/>
      <c r="BE567" s="134"/>
      <c r="BF567" s="134"/>
      <c r="BG567" s="134"/>
      <c r="BH567" s="134"/>
      <c r="BI567" s="134"/>
      <c r="BJ567" s="134"/>
      <c r="BK567" s="134"/>
      <c r="BL567" s="134"/>
      <c r="BM567" s="134"/>
      <c r="BN567" s="134"/>
      <c r="BO567" s="134"/>
      <c r="BP567" s="134"/>
      <c r="BQ567" s="134"/>
      <c r="BR567" s="134"/>
      <c r="BS567" s="134"/>
      <c r="BT567" s="134"/>
      <c r="BU567" s="134"/>
      <c r="BV567" s="134"/>
      <c r="BW567" s="134"/>
      <c r="BX567" s="134"/>
      <c r="BY567" s="134"/>
      <c r="BZ567" s="134"/>
      <c r="CA567" s="134"/>
      <c r="CB567" s="134"/>
      <c r="CC567" s="134"/>
      <c r="CD567" s="134"/>
      <c r="CE567" s="134"/>
      <c r="CF567" s="134"/>
      <c r="CG567" s="134"/>
      <c r="CH567" s="134"/>
      <c r="CI567" s="134"/>
      <c r="CJ567" s="134"/>
      <c r="CK567" s="134"/>
      <c r="CL567" s="134"/>
      <c r="CM567" s="134"/>
      <c r="CN567" s="134"/>
      <c r="CO567" s="134"/>
      <c r="CP567" s="134"/>
      <c r="CQ567" s="134"/>
      <c r="CR567" s="134"/>
      <c r="CS567" s="134"/>
      <c r="CT567" s="134"/>
      <c r="CU567" s="134"/>
      <c r="CV567" s="134"/>
      <c r="CW567" s="134"/>
      <c r="CX567" s="134"/>
      <c r="CY567" s="134"/>
      <c r="CZ567" s="134"/>
      <c r="DA567" s="134"/>
      <c r="DB567" s="134"/>
      <c r="DC567" s="134"/>
      <c r="DD567" s="134"/>
      <c r="DE567" s="134"/>
      <c r="DF567" s="134"/>
      <c r="DG567" s="134"/>
      <c r="DH567" s="134"/>
      <c r="DI567" s="134"/>
      <c r="DJ567" s="134"/>
      <c r="DK567" s="134"/>
      <c r="DL567" s="134"/>
      <c r="DM567" s="134"/>
      <c r="DN567" s="134"/>
      <c r="DO567" s="134"/>
      <c r="DP567" s="134"/>
      <c r="DQ567" s="134"/>
      <c r="DR567" s="134"/>
      <c r="DS567" s="134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134"/>
      <c r="ED567" s="134"/>
      <c r="EE567" s="134"/>
      <c r="EF567" s="134"/>
      <c r="EG567" s="134"/>
    </row>
    <row r="568" spans="1:137">
      <c r="A568" s="135"/>
      <c r="B568" s="46" t="s">
        <v>855</v>
      </c>
      <c r="C568" s="58" t="s">
        <v>31</v>
      </c>
      <c r="D568" s="58" t="s">
        <v>856</v>
      </c>
      <c r="E568" s="100" t="s">
        <v>857</v>
      </c>
      <c r="F568" s="58" t="s">
        <v>858</v>
      </c>
      <c r="G568" s="58" t="s">
        <v>859</v>
      </c>
      <c r="H568" s="46" t="s">
        <v>860</v>
      </c>
      <c r="I568" s="140">
        <v>8813</v>
      </c>
      <c r="J568" s="46" t="s">
        <v>48</v>
      </c>
      <c r="K568" s="75" t="s">
        <v>49</v>
      </c>
      <c r="L568" s="76">
        <f t="shared" si="76"/>
        <v>9</v>
      </c>
      <c r="M568" s="76"/>
      <c r="N568" s="76">
        <v>4</v>
      </c>
      <c r="O568" s="76"/>
      <c r="P568" s="76"/>
      <c r="Q568" s="76"/>
      <c r="R568" s="76"/>
      <c r="S568" s="76"/>
      <c r="T568" s="76">
        <v>1</v>
      </c>
      <c r="U568" s="76"/>
      <c r="V568" s="76"/>
      <c r="W568" s="76">
        <v>4</v>
      </c>
      <c r="X568" s="76"/>
      <c r="Y568" s="134"/>
      <c r="Z568" s="134"/>
      <c r="AA568" s="134"/>
      <c r="AB568" s="134"/>
      <c r="AC568" s="134"/>
      <c r="AD568" s="134"/>
      <c r="AE568" s="134"/>
      <c r="AF568" s="134"/>
      <c r="AG568" s="134"/>
      <c r="AH568" s="134"/>
      <c r="AI568" s="134"/>
      <c r="AJ568" s="134"/>
      <c r="AK568" s="134"/>
      <c r="AL568" s="134"/>
      <c r="AM568" s="134"/>
      <c r="AN568" s="134"/>
      <c r="AO568" s="134"/>
      <c r="AP568" s="134"/>
      <c r="AQ568" s="134"/>
      <c r="AR568" s="134"/>
      <c r="AS568" s="134"/>
      <c r="AT568" s="134"/>
      <c r="AU568" s="134"/>
      <c r="AV568" s="134"/>
      <c r="AW568" s="134"/>
      <c r="AX568" s="134"/>
      <c r="AY568" s="134"/>
      <c r="AZ568" s="134"/>
      <c r="BA568" s="134"/>
      <c r="BB568" s="134"/>
      <c r="BC568" s="134"/>
      <c r="BD568" s="134"/>
      <c r="BE568" s="134"/>
      <c r="BF568" s="134"/>
      <c r="BG568" s="134"/>
      <c r="BH568" s="134"/>
      <c r="BI568" s="134"/>
      <c r="BJ568" s="134"/>
      <c r="BK568" s="134"/>
      <c r="BL568" s="134"/>
      <c r="BM568" s="134"/>
      <c r="BN568" s="134"/>
      <c r="BO568" s="134"/>
      <c r="BP568" s="134"/>
      <c r="BQ568" s="134"/>
      <c r="BR568" s="134"/>
      <c r="BS568" s="134"/>
      <c r="BT568" s="134"/>
      <c r="BU568" s="134"/>
      <c r="BV568" s="134"/>
      <c r="BW568" s="134"/>
      <c r="BX568" s="134"/>
      <c r="BY568" s="134"/>
      <c r="BZ568" s="134"/>
      <c r="CA568" s="134"/>
      <c r="CB568" s="134"/>
      <c r="CC568" s="134"/>
      <c r="CD568" s="134"/>
      <c r="CE568" s="134"/>
      <c r="CF568" s="134"/>
      <c r="CG568" s="134"/>
      <c r="CH568" s="134"/>
      <c r="CI568" s="134"/>
      <c r="CJ568" s="134"/>
      <c r="CK568" s="134"/>
      <c r="CL568" s="134"/>
      <c r="CM568" s="134"/>
      <c r="CN568" s="134"/>
      <c r="CO568" s="134"/>
      <c r="CP568" s="134"/>
      <c r="CQ568" s="134"/>
      <c r="CR568" s="134"/>
      <c r="CS568" s="134"/>
      <c r="CT568" s="134"/>
      <c r="CU568" s="134"/>
      <c r="CV568" s="134"/>
      <c r="CW568" s="134"/>
      <c r="CX568" s="134"/>
      <c r="CY568" s="134"/>
      <c r="CZ568" s="134"/>
      <c r="DA568" s="134"/>
      <c r="DB568" s="134"/>
      <c r="DC568" s="134"/>
      <c r="DD568" s="134"/>
      <c r="DE568" s="134"/>
      <c r="DF568" s="134"/>
      <c r="DG568" s="134"/>
      <c r="DH568" s="134"/>
      <c r="DI568" s="134"/>
      <c r="DJ568" s="134"/>
      <c r="DK568" s="134"/>
      <c r="DL568" s="134"/>
      <c r="DM568" s="134"/>
      <c r="DN568" s="134"/>
      <c r="DO568" s="134"/>
      <c r="DP568" s="134"/>
      <c r="DQ568" s="134"/>
      <c r="DR568" s="134"/>
      <c r="DS568" s="134"/>
      <c r="DT568" s="134"/>
      <c r="DU568" s="134"/>
      <c r="DV568" s="134"/>
      <c r="DW568" s="134"/>
      <c r="DX568" s="134"/>
      <c r="DY568" s="134"/>
      <c r="DZ568" s="134"/>
      <c r="EA568" s="134"/>
      <c r="EB568" s="134"/>
      <c r="EC568" s="134"/>
      <c r="ED568" s="134"/>
      <c r="EE568" s="134"/>
      <c r="EF568" s="134"/>
      <c r="EG568" s="134"/>
    </row>
    <row r="569" spans="1:137">
      <c r="A569" s="135"/>
      <c r="B569" s="54"/>
      <c r="C569" s="77"/>
      <c r="D569" s="77"/>
      <c r="E569" s="101"/>
      <c r="F569" s="77"/>
      <c r="G569" s="77"/>
      <c r="H569" s="54"/>
      <c r="I569" s="141"/>
      <c r="J569" s="54"/>
      <c r="K569" s="75" t="s">
        <v>50</v>
      </c>
      <c r="L569" s="76">
        <f t="shared" si="76"/>
        <v>3</v>
      </c>
      <c r="M569" s="76"/>
      <c r="N569" s="76"/>
      <c r="O569" s="76">
        <v>3</v>
      </c>
      <c r="P569" s="76"/>
      <c r="Q569" s="76"/>
      <c r="R569" s="76"/>
      <c r="S569" s="76"/>
      <c r="T569" s="76"/>
      <c r="U569" s="76"/>
      <c r="V569" s="76"/>
      <c r="W569" s="76"/>
      <c r="X569" s="76"/>
      <c r="Y569" s="134"/>
      <c r="Z569" s="134"/>
      <c r="AA569" s="134"/>
      <c r="AB569" s="134"/>
      <c r="AC569" s="134"/>
      <c r="AD569" s="134"/>
      <c r="AE569" s="134"/>
      <c r="AF569" s="134"/>
      <c r="AG569" s="134"/>
      <c r="AH569" s="134"/>
      <c r="AI569" s="134"/>
      <c r="AJ569" s="134"/>
      <c r="AK569" s="134"/>
      <c r="AL569" s="134"/>
      <c r="AM569" s="134"/>
      <c r="AN569" s="134"/>
      <c r="AO569" s="134"/>
      <c r="AP569" s="134"/>
      <c r="AQ569" s="134"/>
      <c r="AR569" s="134"/>
      <c r="AS569" s="134"/>
      <c r="AT569" s="134"/>
      <c r="AU569" s="134"/>
      <c r="AV569" s="134"/>
      <c r="AW569" s="134"/>
      <c r="AX569" s="134"/>
      <c r="AY569" s="134"/>
      <c r="AZ569" s="134"/>
      <c r="BA569" s="134"/>
      <c r="BB569" s="134"/>
      <c r="BC569" s="134"/>
      <c r="BD569" s="134"/>
      <c r="BE569" s="134"/>
      <c r="BF569" s="134"/>
      <c r="BG569" s="134"/>
      <c r="BH569" s="134"/>
      <c r="BI569" s="134"/>
      <c r="BJ569" s="134"/>
      <c r="BK569" s="134"/>
      <c r="BL569" s="134"/>
      <c r="BM569" s="134"/>
      <c r="BN569" s="134"/>
      <c r="BO569" s="134"/>
      <c r="BP569" s="134"/>
      <c r="BQ569" s="134"/>
      <c r="BR569" s="134"/>
      <c r="BS569" s="134"/>
      <c r="BT569" s="134"/>
      <c r="BU569" s="134"/>
      <c r="BV569" s="134"/>
      <c r="BW569" s="134"/>
      <c r="BX569" s="134"/>
      <c r="BY569" s="134"/>
      <c r="BZ569" s="134"/>
      <c r="CA569" s="134"/>
      <c r="CB569" s="134"/>
      <c r="CC569" s="134"/>
      <c r="CD569" s="134"/>
      <c r="CE569" s="134"/>
      <c r="CF569" s="134"/>
      <c r="CG569" s="134"/>
      <c r="CH569" s="134"/>
      <c r="CI569" s="134"/>
      <c r="CJ569" s="134"/>
      <c r="CK569" s="134"/>
      <c r="CL569" s="134"/>
      <c r="CM569" s="134"/>
      <c r="CN569" s="134"/>
      <c r="CO569" s="134"/>
      <c r="CP569" s="134"/>
      <c r="CQ569" s="134"/>
      <c r="CR569" s="134"/>
      <c r="CS569" s="134"/>
      <c r="CT569" s="134"/>
      <c r="CU569" s="134"/>
      <c r="CV569" s="134"/>
      <c r="CW569" s="134"/>
      <c r="CX569" s="134"/>
      <c r="CY569" s="134"/>
      <c r="CZ569" s="134"/>
      <c r="DA569" s="134"/>
      <c r="DB569" s="134"/>
      <c r="DC569" s="134"/>
      <c r="DD569" s="134"/>
      <c r="DE569" s="134"/>
      <c r="DF569" s="134"/>
      <c r="DG569" s="134"/>
      <c r="DH569" s="134"/>
      <c r="DI569" s="134"/>
      <c r="DJ569" s="134"/>
      <c r="DK569" s="134"/>
      <c r="DL569" s="134"/>
      <c r="DM569" s="134"/>
      <c r="DN569" s="134"/>
      <c r="DO569" s="134"/>
      <c r="DP569" s="134"/>
      <c r="DQ569" s="134"/>
      <c r="DR569" s="134"/>
      <c r="DS569" s="134"/>
      <c r="DT569" s="134"/>
      <c r="DU569" s="134"/>
      <c r="DV569" s="134"/>
      <c r="DW569" s="134"/>
      <c r="DX569" s="134"/>
      <c r="DY569" s="134"/>
      <c r="DZ569" s="134"/>
      <c r="EA569" s="134"/>
      <c r="EB569" s="134"/>
      <c r="EC569" s="134"/>
      <c r="ED569" s="134"/>
      <c r="EE569" s="134"/>
      <c r="EF569" s="134"/>
      <c r="EG569" s="134"/>
    </row>
    <row r="570" spans="1:137">
      <c r="A570" s="135"/>
      <c r="B570" s="54"/>
      <c r="C570" s="81"/>
      <c r="D570" s="81"/>
      <c r="E570" s="102"/>
      <c r="F570" s="81"/>
      <c r="G570" s="81"/>
      <c r="H570" s="80"/>
      <c r="I570" s="142"/>
      <c r="J570" s="80"/>
      <c r="K570" s="84" t="s">
        <v>51</v>
      </c>
      <c r="L570" s="76">
        <f t="shared" si="76"/>
        <v>0</v>
      </c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134"/>
      <c r="Z570" s="134"/>
      <c r="AA570" s="134"/>
      <c r="AB570" s="134"/>
      <c r="AC570" s="134"/>
      <c r="AD570" s="134"/>
      <c r="AE570" s="134"/>
      <c r="AF570" s="134"/>
      <c r="AG570" s="134"/>
      <c r="AH570" s="134"/>
      <c r="AI570" s="134"/>
      <c r="AJ570" s="134"/>
      <c r="AK570" s="134"/>
      <c r="AL570" s="134"/>
      <c r="AM570" s="134"/>
      <c r="AN570" s="134"/>
      <c r="AO570" s="134"/>
      <c r="AP570" s="134"/>
      <c r="AQ570" s="134"/>
      <c r="AR570" s="134"/>
      <c r="AS570" s="134"/>
      <c r="AT570" s="134"/>
      <c r="AU570" s="134"/>
      <c r="AV570" s="134"/>
      <c r="AW570" s="134"/>
      <c r="AX570" s="134"/>
      <c r="AY570" s="134"/>
      <c r="AZ570" s="134"/>
      <c r="BA570" s="134"/>
      <c r="BB570" s="134"/>
      <c r="BC570" s="134"/>
      <c r="BD570" s="134"/>
      <c r="BE570" s="134"/>
      <c r="BF570" s="134"/>
      <c r="BG570" s="134"/>
      <c r="BH570" s="134"/>
      <c r="BI570" s="134"/>
      <c r="BJ570" s="134"/>
      <c r="BK570" s="134"/>
      <c r="BL570" s="134"/>
      <c r="BM570" s="134"/>
      <c r="BN570" s="134"/>
      <c r="BO570" s="134"/>
      <c r="BP570" s="134"/>
      <c r="BQ570" s="134"/>
      <c r="BR570" s="134"/>
      <c r="BS570" s="134"/>
      <c r="BT570" s="134"/>
      <c r="BU570" s="134"/>
      <c r="BV570" s="134"/>
      <c r="BW570" s="134"/>
      <c r="BX570" s="134"/>
      <c r="BY570" s="134"/>
      <c r="BZ570" s="134"/>
      <c r="CA570" s="134"/>
      <c r="CB570" s="134"/>
      <c r="CC570" s="134"/>
      <c r="CD570" s="134"/>
      <c r="CE570" s="134"/>
      <c r="CF570" s="134"/>
      <c r="CG570" s="134"/>
      <c r="CH570" s="134"/>
      <c r="CI570" s="134"/>
      <c r="CJ570" s="134"/>
      <c r="CK570" s="134"/>
      <c r="CL570" s="134"/>
      <c r="CM570" s="134"/>
      <c r="CN570" s="134"/>
      <c r="CO570" s="134"/>
      <c r="CP570" s="134"/>
      <c r="CQ570" s="134"/>
      <c r="CR570" s="134"/>
      <c r="CS570" s="134"/>
      <c r="CT570" s="134"/>
      <c r="CU570" s="134"/>
      <c r="CV570" s="134"/>
      <c r="CW570" s="134"/>
      <c r="CX570" s="134"/>
      <c r="CY570" s="134"/>
      <c r="CZ570" s="134"/>
      <c r="DA570" s="134"/>
      <c r="DB570" s="134"/>
      <c r="DC570" s="134"/>
      <c r="DD570" s="134"/>
      <c r="DE570" s="134"/>
      <c r="DF570" s="134"/>
      <c r="DG570" s="134"/>
      <c r="DH570" s="134"/>
      <c r="DI570" s="134"/>
      <c r="DJ570" s="134"/>
      <c r="DK570" s="134"/>
      <c r="DL570" s="134"/>
      <c r="DM570" s="134"/>
      <c r="DN570" s="134"/>
      <c r="DO570" s="134"/>
      <c r="DP570" s="134"/>
      <c r="DQ570" s="134"/>
      <c r="DR570" s="134"/>
      <c r="DS570" s="134"/>
      <c r="DT570" s="134"/>
      <c r="DU570" s="134"/>
      <c r="DV570" s="134"/>
      <c r="DW570" s="134"/>
      <c r="DX570" s="134"/>
      <c r="DY570" s="134"/>
      <c r="DZ570" s="134"/>
      <c r="EA570" s="134"/>
      <c r="EB570" s="134"/>
      <c r="EC570" s="134"/>
      <c r="ED570" s="134"/>
      <c r="EE570" s="134"/>
      <c r="EF570" s="134"/>
      <c r="EG570" s="134"/>
    </row>
    <row r="571" spans="1:137">
      <c r="A571" s="135"/>
      <c r="B571" s="54"/>
      <c r="C571" s="58" t="s">
        <v>31</v>
      </c>
      <c r="D571" s="58" t="s">
        <v>861</v>
      </c>
      <c r="E571" s="100" t="s">
        <v>862</v>
      </c>
      <c r="F571" s="58" t="s">
        <v>863</v>
      </c>
      <c r="G571" s="58" t="s">
        <v>864</v>
      </c>
      <c r="H571" s="46" t="s">
        <v>865</v>
      </c>
      <c r="I571" s="140">
        <v>13238</v>
      </c>
      <c r="J571" s="46" t="s">
        <v>48</v>
      </c>
      <c r="K571" s="75" t="s">
        <v>49</v>
      </c>
      <c r="L571" s="76">
        <f t="shared" si="76"/>
        <v>8</v>
      </c>
      <c r="M571" s="76"/>
      <c r="N571" s="76">
        <v>5</v>
      </c>
      <c r="O571" s="76"/>
      <c r="P571" s="76"/>
      <c r="Q571" s="76"/>
      <c r="R571" s="76"/>
      <c r="S571" s="76"/>
      <c r="T571" s="76">
        <v>1</v>
      </c>
      <c r="U571" s="76"/>
      <c r="V571" s="76"/>
      <c r="W571" s="76">
        <v>2</v>
      </c>
      <c r="X571" s="76"/>
      <c r="Y571" s="134"/>
      <c r="Z571" s="134"/>
      <c r="AA571" s="134"/>
      <c r="AB571" s="134"/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  <c r="AX571" s="134"/>
      <c r="AY571" s="134"/>
      <c r="AZ571" s="134"/>
      <c r="BA571" s="134"/>
      <c r="BB571" s="134"/>
      <c r="BC571" s="134"/>
      <c r="BD571" s="134"/>
      <c r="BE571" s="134"/>
      <c r="BF571" s="134"/>
      <c r="BG571" s="134"/>
      <c r="BH571" s="134"/>
      <c r="BI571" s="134"/>
      <c r="BJ571" s="134"/>
      <c r="BK571" s="134"/>
      <c r="BL571" s="134"/>
      <c r="BM571" s="134"/>
      <c r="BN571" s="134"/>
      <c r="BO571" s="134"/>
      <c r="BP571" s="134"/>
      <c r="BQ571" s="134"/>
      <c r="BR571" s="134"/>
      <c r="BS571" s="134"/>
      <c r="BT571" s="134"/>
      <c r="BU571" s="134"/>
      <c r="BV571" s="134"/>
      <c r="BW571" s="134"/>
      <c r="BX571" s="134"/>
      <c r="BY571" s="134"/>
      <c r="BZ571" s="134"/>
      <c r="CA571" s="134"/>
      <c r="CB571" s="134"/>
      <c r="CC571" s="134"/>
      <c r="CD571" s="134"/>
      <c r="CE571" s="134"/>
      <c r="CF571" s="134"/>
      <c r="CG571" s="134"/>
      <c r="CH571" s="134"/>
      <c r="CI571" s="134"/>
      <c r="CJ571" s="134"/>
      <c r="CK571" s="134"/>
      <c r="CL571" s="134"/>
      <c r="CM571" s="134"/>
      <c r="CN571" s="134"/>
      <c r="CO571" s="134"/>
      <c r="CP571" s="134"/>
      <c r="CQ571" s="134"/>
      <c r="CR571" s="134"/>
      <c r="CS571" s="134"/>
      <c r="CT571" s="134"/>
      <c r="CU571" s="134"/>
      <c r="CV571" s="134"/>
      <c r="CW571" s="134"/>
      <c r="CX571" s="134"/>
      <c r="CY571" s="134"/>
      <c r="CZ571" s="134"/>
      <c r="DA571" s="134"/>
      <c r="DB571" s="134"/>
      <c r="DC571" s="134"/>
      <c r="DD571" s="134"/>
      <c r="DE571" s="134"/>
      <c r="DF571" s="134"/>
      <c r="DG571" s="134"/>
      <c r="DH571" s="134"/>
      <c r="DI571" s="134"/>
      <c r="DJ571" s="134"/>
      <c r="DK571" s="134"/>
      <c r="DL571" s="134"/>
      <c r="DM571" s="134"/>
      <c r="DN571" s="134"/>
      <c r="DO571" s="134"/>
      <c r="DP571" s="134"/>
      <c r="DQ571" s="134"/>
      <c r="DR571" s="134"/>
      <c r="DS571" s="134"/>
      <c r="DT571" s="134"/>
      <c r="DU571" s="134"/>
      <c r="DV571" s="134"/>
      <c r="DW571" s="134"/>
      <c r="DX571" s="134"/>
      <c r="DY571" s="134"/>
      <c r="DZ571" s="134"/>
      <c r="EA571" s="134"/>
      <c r="EB571" s="134"/>
      <c r="EC571" s="134"/>
      <c r="ED571" s="134"/>
      <c r="EE571" s="134"/>
      <c r="EF571" s="134"/>
      <c r="EG571" s="134"/>
    </row>
    <row r="572" spans="1:137">
      <c r="A572" s="135"/>
      <c r="B572" s="54"/>
      <c r="C572" s="77"/>
      <c r="D572" s="77"/>
      <c r="E572" s="101"/>
      <c r="F572" s="77"/>
      <c r="G572" s="77"/>
      <c r="H572" s="54"/>
      <c r="I572" s="141"/>
      <c r="J572" s="54"/>
      <c r="K572" s="75" t="s">
        <v>50</v>
      </c>
      <c r="L572" s="76">
        <f t="shared" si="76"/>
        <v>3</v>
      </c>
      <c r="M572" s="76"/>
      <c r="N572" s="76"/>
      <c r="O572" s="76">
        <v>3</v>
      </c>
      <c r="P572" s="76"/>
      <c r="Q572" s="76"/>
      <c r="R572" s="76"/>
      <c r="S572" s="76"/>
      <c r="T572" s="76"/>
      <c r="U572" s="76"/>
      <c r="V572" s="76"/>
      <c r="W572" s="76"/>
      <c r="X572" s="76"/>
      <c r="Y572" s="134"/>
      <c r="Z572" s="134"/>
      <c r="AA572" s="134"/>
      <c r="AB572" s="134"/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  <c r="AX572" s="134"/>
      <c r="AY572" s="134"/>
      <c r="AZ572" s="134"/>
      <c r="BA572" s="134"/>
      <c r="BB572" s="134"/>
      <c r="BC572" s="134"/>
      <c r="BD572" s="134"/>
      <c r="BE572" s="134"/>
      <c r="BF572" s="134"/>
      <c r="BG572" s="134"/>
      <c r="BH572" s="134"/>
      <c r="BI572" s="134"/>
      <c r="BJ572" s="134"/>
      <c r="BK572" s="134"/>
      <c r="BL572" s="134"/>
      <c r="BM572" s="134"/>
      <c r="BN572" s="134"/>
      <c r="BO572" s="134"/>
      <c r="BP572" s="134"/>
      <c r="BQ572" s="134"/>
      <c r="BR572" s="134"/>
      <c r="BS572" s="134"/>
      <c r="BT572" s="134"/>
      <c r="BU572" s="134"/>
      <c r="BV572" s="134"/>
      <c r="BW572" s="134"/>
      <c r="BX572" s="134"/>
      <c r="BY572" s="134"/>
      <c r="BZ572" s="134"/>
      <c r="CA572" s="134"/>
      <c r="CB572" s="134"/>
      <c r="CC572" s="134"/>
      <c r="CD572" s="134"/>
      <c r="CE572" s="134"/>
      <c r="CF572" s="134"/>
      <c r="CG572" s="134"/>
      <c r="CH572" s="134"/>
      <c r="CI572" s="134"/>
      <c r="CJ572" s="134"/>
      <c r="CK572" s="134"/>
      <c r="CL572" s="134"/>
      <c r="CM572" s="134"/>
      <c r="CN572" s="134"/>
      <c r="CO572" s="134"/>
      <c r="CP572" s="134"/>
      <c r="CQ572" s="134"/>
      <c r="CR572" s="134"/>
      <c r="CS572" s="134"/>
      <c r="CT572" s="134"/>
      <c r="CU572" s="134"/>
      <c r="CV572" s="134"/>
      <c r="CW572" s="134"/>
      <c r="CX572" s="134"/>
      <c r="CY572" s="134"/>
      <c r="CZ572" s="134"/>
      <c r="DA572" s="134"/>
      <c r="DB572" s="134"/>
      <c r="DC572" s="134"/>
      <c r="DD572" s="134"/>
      <c r="DE572" s="134"/>
      <c r="DF572" s="134"/>
      <c r="DG572" s="134"/>
      <c r="DH572" s="134"/>
      <c r="DI572" s="134"/>
      <c r="DJ572" s="134"/>
      <c r="DK572" s="134"/>
      <c r="DL572" s="134"/>
      <c r="DM572" s="134"/>
      <c r="DN572" s="134"/>
      <c r="DO572" s="134"/>
      <c r="DP572" s="134"/>
      <c r="DQ572" s="134"/>
      <c r="DR572" s="134"/>
      <c r="DS572" s="134"/>
      <c r="DT572" s="134"/>
      <c r="DU572" s="134"/>
      <c r="DV572" s="134"/>
      <c r="DW572" s="134"/>
      <c r="DX572" s="134"/>
      <c r="DY572" s="134"/>
      <c r="DZ572" s="134"/>
      <c r="EA572" s="134"/>
      <c r="EB572" s="134"/>
      <c r="EC572" s="134"/>
      <c r="ED572" s="134"/>
      <c r="EE572" s="134"/>
      <c r="EF572" s="134"/>
      <c r="EG572" s="134"/>
    </row>
    <row r="573" spans="1:137">
      <c r="A573" s="135"/>
      <c r="B573" s="54"/>
      <c r="C573" s="81"/>
      <c r="D573" s="81"/>
      <c r="E573" s="102"/>
      <c r="F573" s="81"/>
      <c r="G573" s="81"/>
      <c r="H573" s="80"/>
      <c r="I573" s="142"/>
      <c r="J573" s="80"/>
      <c r="K573" s="84" t="s">
        <v>51</v>
      </c>
      <c r="L573" s="76">
        <f t="shared" si="76"/>
        <v>0</v>
      </c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134"/>
      <c r="Z573" s="134"/>
      <c r="AA573" s="134"/>
      <c r="AB573" s="134"/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  <c r="AX573" s="134"/>
      <c r="AY573" s="134"/>
      <c r="AZ573" s="134"/>
      <c r="BA573" s="134"/>
      <c r="BB573" s="134"/>
      <c r="BC573" s="134"/>
      <c r="BD573" s="134"/>
      <c r="BE573" s="134"/>
      <c r="BF573" s="134"/>
      <c r="BG573" s="134"/>
      <c r="BH573" s="134"/>
      <c r="BI573" s="134"/>
      <c r="BJ573" s="134"/>
      <c r="BK573" s="134"/>
      <c r="BL573" s="134"/>
      <c r="BM573" s="134"/>
      <c r="BN573" s="134"/>
      <c r="BO573" s="134"/>
      <c r="BP573" s="134"/>
      <c r="BQ573" s="134"/>
      <c r="BR573" s="134"/>
      <c r="BS573" s="134"/>
      <c r="BT573" s="134"/>
      <c r="BU573" s="134"/>
      <c r="BV573" s="134"/>
      <c r="BW573" s="134"/>
      <c r="BX573" s="134"/>
      <c r="BY573" s="134"/>
      <c r="BZ573" s="134"/>
      <c r="CA573" s="134"/>
      <c r="CB573" s="134"/>
      <c r="CC573" s="134"/>
      <c r="CD573" s="134"/>
      <c r="CE573" s="134"/>
      <c r="CF573" s="134"/>
      <c r="CG573" s="134"/>
      <c r="CH573" s="134"/>
      <c r="CI573" s="134"/>
      <c r="CJ573" s="134"/>
      <c r="CK573" s="134"/>
      <c r="CL573" s="134"/>
      <c r="CM573" s="134"/>
      <c r="CN573" s="134"/>
      <c r="CO573" s="134"/>
      <c r="CP573" s="134"/>
      <c r="CQ573" s="134"/>
      <c r="CR573" s="134"/>
      <c r="CS573" s="134"/>
      <c r="CT573" s="134"/>
      <c r="CU573" s="134"/>
      <c r="CV573" s="134"/>
      <c r="CW573" s="134"/>
      <c r="CX573" s="134"/>
      <c r="CY573" s="134"/>
      <c r="CZ573" s="134"/>
      <c r="DA573" s="134"/>
      <c r="DB573" s="134"/>
      <c r="DC573" s="134"/>
      <c r="DD573" s="134"/>
      <c r="DE573" s="134"/>
      <c r="DF573" s="134"/>
      <c r="DG573" s="134"/>
      <c r="DH573" s="134"/>
      <c r="DI573" s="134"/>
      <c r="DJ573" s="134"/>
      <c r="DK573" s="134"/>
      <c r="DL573" s="134"/>
      <c r="DM573" s="134"/>
      <c r="DN573" s="134"/>
      <c r="DO573" s="134"/>
      <c r="DP573" s="134"/>
      <c r="DQ573" s="134"/>
      <c r="DR573" s="134"/>
      <c r="DS573" s="134"/>
      <c r="DT573" s="134"/>
      <c r="DU573" s="134"/>
      <c r="DV573" s="134"/>
      <c r="DW573" s="134"/>
      <c r="DX573" s="134"/>
      <c r="DY573" s="134"/>
      <c r="DZ573" s="134"/>
      <c r="EA573" s="134"/>
      <c r="EB573" s="134"/>
      <c r="EC573" s="134"/>
      <c r="ED573" s="134"/>
      <c r="EE573" s="134"/>
      <c r="EF573" s="134"/>
      <c r="EG573" s="134"/>
    </row>
    <row r="574" spans="1:137">
      <c r="A574" s="135"/>
      <c r="B574" s="54"/>
      <c r="C574" s="58" t="s">
        <v>31</v>
      </c>
      <c r="D574" s="58" t="s">
        <v>866</v>
      </c>
      <c r="E574" s="100" t="s">
        <v>867</v>
      </c>
      <c r="F574" s="58" t="s">
        <v>868</v>
      </c>
      <c r="G574" s="58" t="s">
        <v>869</v>
      </c>
      <c r="H574" s="46" t="s">
        <v>870</v>
      </c>
      <c r="I574" s="140">
        <v>1077</v>
      </c>
      <c r="J574" s="46" t="s">
        <v>48</v>
      </c>
      <c r="K574" s="75" t="s">
        <v>49</v>
      </c>
      <c r="L574" s="76">
        <f t="shared" si="76"/>
        <v>3</v>
      </c>
      <c r="M574" s="76"/>
      <c r="N574" s="76"/>
      <c r="O574" s="76"/>
      <c r="P574" s="76"/>
      <c r="Q574" s="76"/>
      <c r="R574" s="76"/>
      <c r="S574" s="76">
        <v>3</v>
      </c>
      <c r="T574" s="76"/>
      <c r="U574" s="76"/>
      <c r="V574" s="76"/>
      <c r="W574" s="76"/>
      <c r="X574" s="76"/>
      <c r="Y574" s="134"/>
      <c r="Z574" s="134"/>
      <c r="AA574" s="134"/>
      <c r="AB574" s="134"/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134"/>
      <c r="AM574" s="134"/>
      <c r="AN574" s="134"/>
      <c r="AO574" s="134"/>
      <c r="AP574" s="134"/>
      <c r="AQ574" s="134"/>
      <c r="AR574" s="134"/>
      <c r="AS574" s="134"/>
      <c r="AT574" s="134"/>
      <c r="AU574" s="134"/>
      <c r="AV574" s="134"/>
      <c r="AW574" s="134"/>
      <c r="AX574" s="134"/>
      <c r="AY574" s="134"/>
      <c r="AZ574" s="134"/>
      <c r="BA574" s="134"/>
      <c r="BB574" s="134"/>
      <c r="BC574" s="134"/>
      <c r="BD574" s="134"/>
      <c r="BE574" s="134"/>
      <c r="BF574" s="134"/>
      <c r="BG574" s="134"/>
      <c r="BH574" s="134"/>
      <c r="BI574" s="134"/>
      <c r="BJ574" s="134"/>
      <c r="BK574" s="134"/>
      <c r="BL574" s="134"/>
      <c r="BM574" s="134"/>
      <c r="BN574" s="134"/>
      <c r="BO574" s="134"/>
      <c r="BP574" s="134"/>
      <c r="BQ574" s="134"/>
      <c r="BR574" s="134"/>
      <c r="BS574" s="134"/>
      <c r="BT574" s="134"/>
      <c r="BU574" s="134"/>
      <c r="BV574" s="134"/>
      <c r="BW574" s="134"/>
      <c r="BX574" s="134"/>
      <c r="BY574" s="134"/>
      <c r="BZ574" s="134"/>
      <c r="CA574" s="134"/>
      <c r="CB574" s="134"/>
      <c r="CC574" s="134"/>
      <c r="CD574" s="134"/>
      <c r="CE574" s="134"/>
      <c r="CF574" s="134"/>
      <c r="CG574" s="134"/>
      <c r="CH574" s="134"/>
      <c r="CI574" s="134"/>
      <c r="CJ574" s="134"/>
      <c r="CK574" s="134"/>
      <c r="CL574" s="134"/>
      <c r="CM574" s="134"/>
      <c r="CN574" s="134"/>
      <c r="CO574" s="134"/>
      <c r="CP574" s="134"/>
      <c r="CQ574" s="134"/>
      <c r="CR574" s="134"/>
      <c r="CS574" s="134"/>
      <c r="CT574" s="134"/>
      <c r="CU574" s="134"/>
      <c r="CV574" s="134"/>
      <c r="CW574" s="134"/>
      <c r="CX574" s="134"/>
      <c r="CY574" s="134"/>
      <c r="CZ574" s="134"/>
      <c r="DA574" s="134"/>
      <c r="DB574" s="134"/>
      <c r="DC574" s="134"/>
      <c r="DD574" s="134"/>
      <c r="DE574" s="134"/>
      <c r="DF574" s="134"/>
      <c r="DG574" s="134"/>
      <c r="DH574" s="134"/>
      <c r="DI574" s="134"/>
      <c r="DJ574" s="134"/>
      <c r="DK574" s="134"/>
      <c r="DL574" s="134"/>
      <c r="DM574" s="134"/>
      <c r="DN574" s="134"/>
      <c r="DO574" s="134"/>
      <c r="DP574" s="134"/>
      <c r="DQ574" s="134"/>
      <c r="DR574" s="134"/>
      <c r="DS574" s="134"/>
      <c r="DT574" s="134"/>
      <c r="DU574" s="134"/>
      <c r="DV574" s="134"/>
      <c r="DW574" s="134"/>
      <c r="DX574" s="134"/>
      <c r="DY574" s="134"/>
      <c r="DZ574" s="134"/>
      <c r="EA574" s="134"/>
      <c r="EB574" s="134"/>
      <c r="EC574" s="134"/>
      <c r="ED574" s="134"/>
      <c r="EE574" s="134"/>
      <c r="EF574" s="134"/>
      <c r="EG574" s="134"/>
    </row>
    <row r="575" spans="1:137">
      <c r="A575" s="135"/>
      <c r="B575" s="54"/>
      <c r="C575" s="77"/>
      <c r="D575" s="77"/>
      <c r="E575" s="101"/>
      <c r="F575" s="77"/>
      <c r="G575" s="77"/>
      <c r="H575" s="54"/>
      <c r="I575" s="141"/>
      <c r="J575" s="54"/>
      <c r="K575" s="75" t="s">
        <v>50</v>
      </c>
      <c r="L575" s="76">
        <f t="shared" si="76"/>
        <v>0</v>
      </c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134"/>
      <c r="Z575" s="134"/>
      <c r="AA575" s="134"/>
      <c r="AB575" s="134"/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/>
      <c r="AP575" s="134"/>
      <c r="AQ575" s="134"/>
      <c r="AR575" s="134"/>
      <c r="AS575" s="134"/>
      <c r="AT575" s="134"/>
      <c r="AU575" s="134"/>
      <c r="AV575" s="134"/>
      <c r="AW575" s="134"/>
      <c r="AX575" s="134"/>
      <c r="AY575" s="134"/>
      <c r="AZ575" s="134"/>
      <c r="BA575" s="134"/>
      <c r="BB575" s="134"/>
      <c r="BC575" s="134"/>
      <c r="BD575" s="134"/>
      <c r="BE575" s="134"/>
      <c r="BF575" s="134"/>
      <c r="BG575" s="134"/>
      <c r="BH575" s="134"/>
      <c r="BI575" s="134"/>
      <c r="BJ575" s="134"/>
      <c r="BK575" s="134"/>
      <c r="BL575" s="134"/>
      <c r="BM575" s="134"/>
      <c r="BN575" s="134"/>
      <c r="BO575" s="134"/>
      <c r="BP575" s="134"/>
      <c r="BQ575" s="134"/>
      <c r="BR575" s="134"/>
      <c r="BS575" s="134"/>
      <c r="BT575" s="134"/>
      <c r="BU575" s="134"/>
      <c r="BV575" s="134"/>
      <c r="BW575" s="134"/>
      <c r="BX575" s="134"/>
      <c r="BY575" s="134"/>
      <c r="BZ575" s="134"/>
      <c r="CA575" s="134"/>
      <c r="CB575" s="134"/>
      <c r="CC575" s="134"/>
      <c r="CD575" s="134"/>
      <c r="CE575" s="134"/>
      <c r="CF575" s="134"/>
      <c r="CG575" s="134"/>
      <c r="CH575" s="134"/>
      <c r="CI575" s="134"/>
      <c r="CJ575" s="134"/>
      <c r="CK575" s="134"/>
      <c r="CL575" s="134"/>
      <c r="CM575" s="134"/>
      <c r="CN575" s="134"/>
      <c r="CO575" s="134"/>
      <c r="CP575" s="134"/>
      <c r="CQ575" s="134"/>
      <c r="CR575" s="134"/>
      <c r="CS575" s="134"/>
      <c r="CT575" s="134"/>
      <c r="CU575" s="134"/>
      <c r="CV575" s="134"/>
      <c r="CW575" s="134"/>
      <c r="CX575" s="134"/>
      <c r="CY575" s="134"/>
      <c r="CZ575" s="134"/>
      <c r="DA575" s="134"/>
      <c r="DB575" s="134"/>
      <c r="DC575" s="134"/>
      <c r="DD575" s="134"/>
      <c r="DE575" s="134"/>
      <c r="DF575" s="134"/>
      <c r="DG575" s="134"/>
      <c r="DH575" s="134"/>
      <c r="DI575" s="134"/>
      <c r="DJ575" s="134"/>
      <c r="DK575" s="134"/>
      <c r="DL575" s="134"/>
      <c r="DM575" s="134"/>
      <c r="DN575" s="134"/>
      <c r="DO575" s="134"/>
      <c r="DP575" s="134"/>
      <c r="DQ575" s="134"/>
      <c r="DR575" s="134"/>
      <c r="DS575" s="134"/>
      <c r="DT575" s="134"/>
      <c r="DU575" s="134"/>
      <c r="DV575" s="134"/>
      <c r="DW575" s="134"/>
      <c r="DX575" s="134"/>
      <c r="DY575" s="134"/>
      <c r="DZ575" s="134"/>
      <c r="EA575" s="134"/>
      <c r="EB575" s="134"/>
      <c r="EC575" s="134"/>
      <c r="ED575" s="134"/>
      <c r="EE575" s="134"/>
      <c r="EF575" s="134"/>
      <c r="EG575" s="134"/>
    </row>
    <row r="576" spans="1:137">
      <c r="A576" s="135"/>
      <c r="B576" s="54"/>
      <c r="C576" s="81"/>
      <c r="D576" s="81"/>
      <c r="E576" s="102"/>
      <c r="F576" s="81"/>
      <c r="G576" s="81"/>
      <c r="H576" s="80"/>
      <c r="I576" s="142"/>
      <c r="J576" s="80"/>
      <c r="K576" s="84" t="s">
        <v>51</v>
      </c>
      <c r="L576" s="76">
        <f t="shared" si="76"/>
        <v>0</v>
      </c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134"/>
      <c r="Z576" s="134"/>
      <c r="AA576" s="134"/>
      <c r="AB576" s="134"/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  <c r="AX576" s="134"/>
      <c r="AY576" s="134"/>
      <c r="AZ576" s="134"/>
      <c r="BA576" s="134"/>
      <c r="BB576" s="134"/>
      <c r="BC576" s="134"/>
      <c r="BD576" s="134"/>
      <c r="BE576" s="134"/>
      <c r="BF576" s="134"/>
      <c r="BG576" s="134"/>
      <c r="BH576" s="134"/>
      <c r="BI576" s="134"/>
      <c r="BJ576" s="134"/>
      <c r="BK576" s="134"/>
      <c r="BL576" s="134"/>
      <c r="BM576" s="134"/>
      <c r="BN576" s="134"/>
      <c r="BO576" s="134"/>
      <c r="BP576" s="134"/>
      <c r="BQ576" s="134"/>
      <c r="BR576" s="134"/>
      <c r="BS576" s="134"/>
      <c r="BT576" s="134"/>
      <c r="BU576" s="134"/>
      <c r="BV576" s="134"/>
      <c r="BW576" s="134"/>
      <c r="BX576" s="134"/>
      <c r="BY576" s="134"/>
      <c r="BZ576" s="134"/>
      <c r="CA576" s="134"/>
      <c r="CB576" s="134"/>
      <c r="CC576" s="134"/>
      <c r="CD576" s="134"/>
      <c r="CE576" s="134"/>
      <c r="CF576" s="134"/>
      <c r="CG576" s="134"/>
      <c r="CH576" s="134"/>
      <c r="CI576" s="134"/>
      <c r="CJ576" s="134"/>
      <c r="CK576" s="134"/>
      <c r="CL576" s="134"/>
      <c r="CM576" s="134"/>
      <c r="CN576" s="134"/>
      <c r="CO576" s="134"/>
      <c r="CP576" s="134"/>
      <c r="CQ576" s="134"/>
      <c r="CR576" s="134"/>
      <c r="CS576" s="134"/>
      <c r="CT576" s="134"/>
      <c r="CU576" s="134"/>
      <c r="CV576" s="134"/>
      <c r="CW576" s="134"/>
      <c r="CX576" s="134"/>
      <c r="CY576" s="134"/>
      <c r="CZ576" s="134"/>
      <c r="DA576" s="134"/>
      <c r="DB576" s="134"/>
      <c r="DC576" s="134"/>
      <c r="DD576" s="134"/>
      <c r="DE576" s="134"/>
      <c r="DF576" s="134"/>
      <c r="DG576" s="134"/>
      <c r="DH576" s="134"/>
      <c r="DI576" s="134"/>
      <c r="DJ576" s="134"/>
      <c r="DK576" s="134"/>
      <c r="DL576" s="134"/>
      <c r="DM576" s="134"/>
      <c r="DN576" s="134"/>
      <c r="DO576" s="134"/>
      <c r="DP576" s="134"/>
      <c r="DQ576" s="134"/>
      <c r="DR576" s="134"/>
      <c r="DS576" s="134"/>
      <c r="DT576" s="134"/>
      <c r="DU576" s="134"/>
      <c r="DV576" s="134"/>
      <c r="DW576" s="134"/>
      <c r="DX576" s="134"/>
      <c r="DY576" s="134"/>
      <c r="DZ576" s="134"/>
      <c r="EA576" s="134"/>
      <c r="EB576" s="134"/>
      <c r="EC576" s="134"/>
      <c r="ED576" s="134"/>
      <c r="EE576" s="134"/>
      <c r="EF576" s="134"/>
      <c r="EG576" s="134"/>
    </row>
    <row r="577" spans="1:137">
      <c r="A577" s="135"/>
      <c r="B577" s="54"/>
      <c r="C577" s="58" t="s">
        <v>31</v>
      </c>
      <c r="D577" s="58" t="s">
        <v>871</v>
      </c>
      <c r="E577" s="100" t="s">
        <v>872</v>
      </c>
      <c r="F577" s="58" t="s">
        <v>873</v>
      </c>
      <c r="G577" s="58" t="s">
        <v>874</v>
      </c>
      <c r="H577" s="46" t="s">
        <v>875</v>
      </c>
      <c r="I577" s="140">
        <v>0</v>
      </c>
      <c r="J577" s="46" t="s">
        <v>48</v>
      </c>
      <c r="K577" s="75" t="s">
        <v>49</v>
      </c>
      <c r="L577" s="76">
        <f>SUM(M577:X577)</f>
        <v>3</v>
      </c>
      <c r="M577" s="76"/>
      <c r="N577" s="76"/>
      <c r="O577" s="76"/>
      <c r="P577" s="76"/>
      <c r="Q577" s="76"/>
      <c r="R577" s="76"/>
      <c r="S577" s="76">
        <v>3</v>
      </c>
      <c r="T577" s="76"/>
      <c r="U577" s="76"/>
      <c r="V577" s="76"/>
      <c r="W577" s="76"/>
      <c r="X577" s="76"/>
      <c r="Y577" s="134"/>
      <c r="Z577" s="134"/>
      <c r="AA577" s="134"/>
      <c r="AB577" s="134"/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134"/>
      <c r="AM577" s="134"/>
      <c r="AN577" s="134"/>
      <c r="AO577" s="134"/>
      <c r="AP577" s="134"/>
      <c r="AQ577" s="134"/>
      <c r="AR577" s="134"/>
      <c r="AS577" s="134"/>
      <c r="AT577" s="134"/>
      <c r="AU577" s="134"/>
      <c r="AV577" s="134"/>
      <c r="AW577" s="134"/>
      <c r="AX577" s="134"/>
      <c r="AY577" s="134"/>
      <c r="AZ577" s="134"/>
      <c r="BA577" s="134"/>
      <c r="BB577" s="134"/>
      <c r="BC577" s="134"/>
      <c r="BD577" s="134"/>
      <c r="BE577" s="134"/>
      <c r="BF577" s="134"/>
      <c r="BG577" s="134"/>
      <c r="BH577" s="134"/>
      <c r="BI577" s="134"/>
      <c r="BJ577" s="134"/>
      <c r="BK577" s="134"/>
      <c r="BL577" s="134"/>
      <c r="BM577" s="134"/>
      <c r="BN577" s="134"/>
      <c r="BO577" s="134"/>
      <c r="BP577" s="134"/>
      <c r="BQ577" s="134"/>
      <c r="BR577" s="134"/>
      <c r="BS577" s="134"/>
      <c r="BT577" s="134"/>
      <c r="BU577" s="134"/>
      <c r="BV577" s="134"/>
      <c r="BW577" s="134"/>
      <c r="BX577" s="134"/>
      <c r="BY577" s="134"/>
      <c r="BZ577" s="134"/>
      <c r="CA577" s="134"/>
      <c r="CB577" s="134"/>
      <c r="CC577" s="134"/>
      <c r="CD577" s="134"/>
      <c r="CE577" s="134"/>
      <c r="CF577" s="134"/>
      <c r="CG577" s="134"/>
      <c r="CH577" s="134"/>
      <c r="CI577" s="134"/>
      <c r="CJ577" s="134"/>
      <c r="CK577" s="134"/>
      <c r="CL577" s="134"/>
      <c r="CM577" s="134"/>
      <c r="CN577" s="134"/>
      <c r="CO577" s="134"/>
      <c r="CP577" s="134"/>
      <c r="CQ577" s="134"/>
      <c r="CR577" s="134"/>
      <c r="CS577" s="134"/>
      <c r="CT577" s="134"/>
      <c r="CU577" s="134"/>
      <c r="CV577" s="134"/>
      <c r="CW577" s="134"/>
      <c r="CX577" s="134"/>
      <c r="CY577" s="134"/>
      <c r="CZ577" s="134"/>
      <c r="DA577" s="134"/>
      <c r="DB577" s="134"/>
      <c r="DC577" s="134"/>
      <c r="DD577" s="134"/>
      <c r="DE577" s="134"/>
      <c r="DF577" s="134"/>
      <c r="DG577" s="134"/>
      <c r="DH577" s="134"/>
      <c r="DI577" s="134"/>
      <c r="DJ577" s="134"/>
      <c r="DK577" s="134"/>
      <c r="DL577" s="134"/>
      <c r="DM577" s="134"/>
      <c r="DN577" s="134"/>
      <c r="DO577" s="134"/>
      <c r="DP577" s="134"/>
      <c r="DQ577" s="134"/>
      <c r="DR577" s="134"/>
      <c r="DS577" s="134"/>
      <c r="DT577" s="134"/>
      <c r="DU577" s="134"/>
      <c r="DV577" s="134"/>
      <c r="DW577" s="134"/>
      <c r="DX577" s="134"/>
      <c r="DY577" s="134"/>
      <c r="DZ577" s="134"/>
      <c r="EA577" s="134"/>
      <c r="EB577" s="134"/>
      <c r="EC577" s="134"/>
      <c r="ED577" s="134"/>
      <c r="EE577" s="134"/>
      <c r="EF577" s="134"/>
      <c r="EG577" s="134"/>
    </row>
    <row r="578" spans="1:137">
      <c r="A578" s="135"/>
      <c r="B578" s="54"/>
      <c r="C578" s="77"/>
      <c r="D578" s="77"/>
      <c r="E578" s="101"/>
      <c r="F578" s="77"/>
      <c r="G578" s="77"/>
      <c r="H578" s="54"/>
      <c r="I578" s="141"/>
      <c r="J578" s="54"/>
      <c r="K578" s="75" t="s">
        <v>50</v>
      </c>
      <c r="L578" s="76">
        <f>SUM(M578:X578)</f>
        <v>0</v>
      </c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134"/>
      <c r="Z578" s="134"/>
      <c r="AA578" s="134"/>
      <c r="AB578" s="134"/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  <c r="AX578" s="134"/>
      <c r="AY578" s="134"/>
      <c r="AZ578" s="134"/>
      <c r="BA578" s="134"/>
      <c r="BB578" s="134"/>
      <c r="BC578" s="134"/>
      <c r="BD578" s="134"/>
      <c r="BE578" s="134"/>
      <c r="BF578" s="134"/>
      <c r="BG578" s="134"/>
      <c r="BH578" s="134"/>
      <c r="BI578" s="134"/>
      <c r="BJ578" s="134"/>
      <c r="BK578" s="134"/>
      <c r="BL578" s="134"/>
      <c r="BM578" s="134"/>
      <c r="BN578" s="134"/>
      <c r="BO578" s="134"/>
      <c r="BP578" s="134"/>
      <c r="BQ578" s="134"/>
      <c r="BR578" s="134"/>
      <c r="BS578" s="134"/>
      <c r="BT578" s="134"/>
      <c r="BU578" s="134"/>
      <c r="BV578" s="134"/>
      <c r="BW578" s="134"/>
      <c r="BX578" s="134"/>
      <c r="BY578" s="134"/>
      <c r="BZ578" s="134"/>
      <c r="CA578" s="134"/>
      <c r="CB578" s="134"/>
      <c r="CC578" s="134"/>
      <c r="CD578" s="134"/>
      <c r="CE578" s="134"/>
      <c r="CF578" s="134"/>
      <c r="CG578" s="134"/>
      <c r="CH578" s="134"/>
      <c r="CI578" s="134"/>
      <c r="CJ578" s="134"/>
      <c r="CK578" s="134"/>
      <c r="CL578" s="134"/>
      <c r="CM578" s="134"/>
      <c r="CN578" s="134"/>
      <c r="CO578" s="134"/>
      <c r="CP578" s="134"/>
      <c r="CQ578" s="134"/>
      <c r="CR578" s="134"/>
      <c r="CS578" s="134"/>
      <c r="CT578" s="134"/>
      <c r="CU578" s="134"/>
      <c r="CV578" s="134"/>
      <c r="CW578" s="134"/>
      <c r="CX578" s="134"/>
      <c r="CY578" s="134"/>
      <c r="CZ578" s="134"/>
      <c r="DA578" s="134"/>
      <c r="DB578" s="134"/>
      <c r="DC578" s="134"/>
      <c r="DD578" s="134"/>
      <c r="DE578" s="134"/>
      <c r="DF578" s="134"/>
      <c r="DG578" s="134"/>
      <c r="DH578" s="134"/>
      <c r="DI578" s="134"/>
      <c r="DJ578" s="134"/>
      <c r="DK578" s="134"/>
      <c r="DL578" s="134"/>
      <c r="DM578" s="134"/>
      <c r="DN578" s="134"/>
      <c r="DO578" s="134"/>
      <c r="DP578" s="134"/>
      <c r="DQ578" s="134"/>
      <c r="DR578" s="134"/>
      <c r="DS578" s="134"/>
      <c r="DT578" s="134"/>
      <c r="DU578" s="134"/>
      <c r="DV578" s="134"/>
      <c r="DW578" s="134"/>
      <c r="DX578" s="134"/>
      <c r="DY578" s="134"/>
      <c r="DZ578" s="134"/>
      <c r="EA578" s="134"/>
      <c r="EB578" s="134"/>
      <c r="EC578" s="134"/>
      <c r="ED578" s="134"/>
      <c r="EE578" s="134"/>
      <c r="EF578" s="134"/>
      <c r="EG578" s="134"/>
    </row>
    <row r="579" spans="1:137">
      <c r="A579" s="135"/>
      <c r="B579" s="54"/>
      <c r="C579" s="81"/>
      <c r="D579" s="81"/>
      <c r="E579" s="102"/>
      <c r="F579" s="81"/>
      <c r="G579" s="81"/>
      <c r="H579" s="80"/>
      <c r="I579" s="142"/>
      <c r="J579" s="80"/>
      <c r="K579" s="84" t="s">
        <v>51</v>
      </c>
      <c r="L579" s="76">
        <f>SUM(M579:X579)</f>
        <v>0</v>
      </c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134"/>
      <c r="Z579" s="134"/>
      <c r="AA579" s="134"/>
      <c r="AB579" s="134"/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  <c r="AX579" s="134"/>
      <c r="AY579" s="134"/>
      <c r="AZ579" s="134"/>
      <c r="BA579" s="134"/>
      <c r="BB579" s="134"/>
      <c r="BC579" s="134"/>
      <c r="BD579" s="134"/>
      <c r="BE579" s="134"/>
      <c r="BF579" s="134"/>
      <c r="BG579" s="134"/>
      <c r="BH579" s="134"/>
      <c r="BI579" s="134"/>
      <c r="BJ579" s="134"/>
      <c r="BK579" s="134"/>
      <c r="BL579" s="134"/>
      <c r="BM579" s="134"/>
      <c r="BN579" s="134"/>
      <c r="BO579" s="134"/>
      <c r="BP579" s="134"/>
      <c r="BQ579" s="134"/>
      <c r="BR579" s="134"/>
      <c r="BS579" s="134"/>
      <c r="BT579" s="134"/>
      <c r="BU579" s="134"/>
      <c r="BV579" s="134"/>
      <c r="BW579" s="134"/>
      <c r="BX579" s="134"/>
      <c r="BY579" s="134"/>
      <c r="BZ579" s="134"/>
      <c r="CA579" s="134"/>
      <c r="CB579" s="134"/>
      <c r="CC579" s="134"/>
      <c r="CD579" s="134"/>
      <c r="CE579" s="134"/>
      <c r="CF579" s="134"/>
      <c r="CG579" s="134"/>
      <c r="CH579" s="134"/>
      <c r="CI579" s="134"/>
      <c r="CJ579" s="134"/>
      <c r="CK579" s="134"/>
      <c r="CL579" s="134"/>
      <c r="CM579" s="134"/>
      <c r="CN579" s="134"/>
      <c r="CO579" s="134"/>
      <c r="CP579" s="134"/>
      <c r="CQ579" s="134"/>
      <c r="CR579" s="134"/>
      <c r="CS579" s="134"/>
      <c r="CT579" s="134"/>
      <c r="CU579" s="134"/>
      <c r="CV579" s="134"/>
      <c r="CW579" s="134"/>
      <c r="CX579" s="134"/>
      <c r="CY579" s="134"/>
      <c r="CZ579" s="134"/>
      <c r="DA579" s="134"/>
      <c r="DB579" s="134"/>
      <c r="DC579" s="134"/>
      <c r="DD579" s="134"/>
      <c r="DE579" s="134"/>
      <c r="DF579" s="134"/>
      <c r="DG579" s="134"/>
      <c r="DH579" s="134"/>
      <c r="DI579" s="134"/>
      <c r="DJ579" s="134"/>
      <c r="DK579" s="134"/>
      <c r="DL579" s="134"/>
      <c r="DM579" s="134"/>
      <c r="DN579" s="134"/>
      <c r="DO579" s="134"/>
      <c r="DP579" s="134"/>
      <c r="DQ579" s="134"/>
      <c r="DR579" s="134"/>
      <c r="DS579" s="134"/>
      <c r="DT579" s="134"/>
      <c r="DU579" s="134"/>
      <c r="DV579" s="134"/>
      <c r="DW579" s="134"/>
      <c r="DX579" s="134"/>
      <c r="DY579" s="134"/>
      <c r="DZ579" s="134"/>
      <c r="EA579" s="134"/>
      <c r="EB579" s="134"/>
      <c r="EC579" s="134"/>
      <c r="ED579" s="134"/>
      <c r="EE579" s="134"/>
      <c r="EF579" s="134"/>
      <c r="EG579" s="134"/>
    </row>
    <row r="580" spans="1:137">
      <c r="A580" s="135"/>
      <c r="B580" s="54"/>
      <c r="C580" s="58" t="s">
        <v>31</v>
      </c>
      <c r="D580" s="58" t="s">
        <v>876</v>
      </c>
      <c r="E580" s="100" t="s">
        <v>877</v>
      </c>
      <c r="F580" s="58" t="s">
        <v>878</v>
      </c>
      <c r="G580" s="58" t="s">
        <v>879</v>
      </c>
      <c r="H580" s="46" t="s">
        <v>880</v>
      </c>
      <c r="I580" s="140">
        <v>416</v>
      </c>
      <c r="J580" s="46" t="s">
        <v>48</v>
      </c>
      <c r="K580" s="75" t="s">
        <v>49</v>
      </c>
      <c r="L580" s="76">
        <f t="shared" ref="L580:L588" si="78">SUM(M580:X580)</f>
        <v>3</v>
      </c>
      <c r="M580" s="76"/>
      <c r="N580" s="76"/>
      <c r="O580" s="76"/>
      <c r="P580" s="76"/>
      <c r="Q580" s="76"/>
      <c r="R580" s="76"/>
      <c r="S580" s="76">
        <v>3</v>
      </c>
      <c r="T580" s="76"/>
      <c r="U580" s="76"/>
      <c r="V580" s="76"/>
      <c r="W580" s="76"/>
      <c r="X580" s="76"/>
      <c r="Y580" s="134"/>
      <c r="Z580" s="134"/>
      <c r="AA580" s="134"/>
      <c r="AB580" s="134"/>
      <c r="AC580" s="134"/>
      <c r="AD580" s="134"/>
      <c r="AE580" s="134"/>
      <c r="AF580" s="134"/>
      <c r="AG580" s="134"/>
      <c r="AH580" s="134"/>
      <c r="AI580" s="134"/>
      <c r="AJ580" s="134"/>
      <c r="AK580" s="134"/>
      <c r="AL580" s="134"/>
      <c r="AM580" s="134"/>
      <c r="AN580" s="134"/>
      <c r="AO580" s="134"/>
      <c r="AP580" s="134"/>
      <c r="AQ580" s="134"/>
      <c r="AR580" s="134"/>
      <c r="AS580" s="134"/>
      <c r="AT580" s="134"/>
      <c r="AU580" s="134"/>
      <c r="AV580" s="134"/>
      <c r="AW580" s="134"/>
      <c r="AX580" s="134"/>
      <c r="AY580" s="134"/>
      <c r="AZ580" s="134"/>
      <c r="BA580" s="134"/>
      <c r="BB580" s="134"/>
      <c r="BC580" s="134"/>
      <c r="BD580" s="134"/>
      <c r="BE580" s="134"/>
      <c r="BF580" s="134"/>
      <c r="BG580" s="134"/>
      <c r="BH580" s="134"/>
      <c r="BI580" s="134"/>
      <c r="BJ580" s="134"/>
      <c r="BK580" s="134"/>
      <c r="BL580" s="134"/>
      <c r="BM580" s="134"/>
      <c r="BN580" s="134"/>
      <c r="BO580" s="134"/>
      <c r="BP580" s="134"/>
      <c r="BQ580" s="134"/>
      <c r="BR580" s="134"/>
      <c r="BS580" s="134"/>
      <c r="BT580" s="134"/>
      <c r="BU580" s="134"/>
      <c r="BV580" s="134"/>
      <c r="BW580" s="134"/>
      <c r="BX580" s="134"/>
      <c r="BY580" s="134"/>
      <c r="BZ580" s="134"/>
      <c r="CA580" s="134"/>
      <c r="CB580" s="134"/>
      <c r="CC580" s="134"/>
      <c r="CD580" s="134"/>
      <c r="CE580" s="134"/>
      <c r="CF580" s="134"/>
      <c r="CG580" s="134"/>
      <c r="CH580" s="134"/>
      <c r="CI580" s="134"/>
      <c r="CJ580" s="134"/>
      <c r="CK580" s="134"/>
      <c r="CL580" s="134"/>
      <c r="CM580" s="134"/>
      <c r="CN580" s="134"/>
      <c r="CO580" s="134"/>
      <c r="CP580" s="134"/>
      <c r="CQ580" s="134"/>
      <c r="CR580" s="134"/>
      <c r="CS580" s="134"/>
      <c r="CT580" s="134"/>
      <c r="CU580" s="134"/>
      <c r="CV580" s="134"/>
      <c r="CW580" s="134"/>
      <c r="CX580" s="134"/>
      <c r="CY580" s="134"/>
      <c r="CZ580" s="134"/>
      <c r="DA580" s="134"/>
      <c r="DB580" s="134"/>
      <c r="DC580" s="134"/>
      <c r="DD580" s="134"/>
      <c r="DE580" s="134"/>
      <c r="DF580" s="134"/>
      <c r="DG580" s="134"/>
      <c r="DH580" s="134"/>
      <c r="DI580" s="134"/>
      <c r="DJ580" s="134"/>
      <c r="DK580" s="134"/>
      <c r="DL580" s="134"/>
      <c r="DM580" s="134"/>
      <c r="DN580" s="134"/>
      <c r="DO580" s="134"/>
      <c r="DP580" s="134"/>
      <c r="DQ580" s="134"/>
      <c r="DR580" s="134"/>
      <c r="DS580" s="134"/>
      <c r="DT580" s="134"/>
      <c r="DU580" s="134"/>
      <c r="DV580" s="134"/>
      <c r="DW580" s="134"/>
      <c r="DX580" s="134"/>
      <c r="DY580" s="134"/>
      <c r="DZ580" s="134"/>
      <c r="EA580" s="134"/>
      <c r="EB580" s="134"/>
      <c r="EC580" s="134"/>
      <c r="ED580" s="134"/>
      <c r="EE580" s="134"/>
      <c r="EF580" s="134"/>
      <c r="EG580" s="134"/>
    </row>
    <row r="581" spans="1:137">
      <c r="A581" s="135"/>
      <c r="B581" s="54"/>
      <c r="C581" s="77"/>
      <c r="D581" s="77"/>
      <c r="E581" s="101"/>
      <c r="F581" s="77"/>
      <c r="G581" s="77"/>
      <c r="H581" s="54"/>
      <c r="I581" s="141"/>
      <c r="J581" s="54"/>
      <c r="K581" s="75" t="s">
        <v>50</v>
      </c>
      <c r="L581" s="76">
        <f t="shared" si="78"/>
        <v>0</v>
      </c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134"/>
      <c r="Z581" s="134"/>
      <c r="AA581" s="134"/>
      <c r="AB581" s="134"/>
      <c r="AC581" s="134"/>
      <c r="AD581" s="134"/>
      <c r="AE581" s="134"/>
      <c r="AF581" s="134"/>
      <c r="AG581" s="134"/>
      <c r="AH581" s="134"/>
      <c r="AI581" s="134"/>
      <c r="AJ581" s="134"/>
      <c r="AK581" s="134"/>
      <c r="AL581" s="134"/>
      <c r="AM581" s="134"/>
      <c r="AN581" s="134"/>
      <c r="AO581" s="134"/>
      <c r="AP581" s="134"/>
      <c r="AQ581" s="134"/>
      <c r="AR581" s="134"/>
      <c r="AS581" s="134"/>
      <c r="AT581" s="134"/>
      <c r="AU581" s="134"/>
      <c r="AV581" s="134"/>
      <c r="AW581" s="134"/>
      <c r="AX581" s="134"/>
      <c r="AY581" s="134"/>
      <c r="AZ581" s="134"/>
      <c r="BA581" s="134"/>
      <c r="BB581" s="134"/>
      <c r="BC581" s="134"/>
      <c r="BD581" s="134"/>
      <c r="BE581" s="134"/>
      <c r="BF581" s="134"/>
      <c r="BG581" s="134"/>
      <c r="BH581" s="134"/>
      <c r="BI581" s="134"/>
      <c r="BJ581" s="134"/>
      <c r="BK581" s="134"/>
      <c r="BL581" s="134"/>
      <c r="BM581" s="134"/>
      <c r="BN581" s="134"/>
      <c r="BO581" s="134"/>
      <c r="BP581" s="134"/>
      <c r="BQ581" s="134"/>
      <c r="BR581" s="134"/>
      <c r="BS581" s="134"/>
      <c r="BT581" s="134"/>
      <c r="BU581" s="134"/>
      <c r="BV581" s="134"/>
      <c r="BW581" s="134"/>
      <c r="BX581" s="134"/>
      <c r="BY581" s="134"/>
      <c r="BZ581" s="134"/>
      <c r="CA581" s="134"/>
      <c r="CB581" s="134"/>
      <c r="CC581" s="134"/>
      <c r="CD581" s="134"/>
      <c r="CE581" s="134"/>
      <c r="CF581" s="134"/>
      <c r="CG581" s="134"/>
      <c r="CH581" s="134"/>
      <c r="CI581" s="134"/>
      <c r="CJ581" s="134"/>
      <c r="CK581" s="134"/>
      <c r="CL581" s="134"/>
      <c r="CM581" s="134"/>
      <c r="CN581" s="134"/>
      <c r="CO581" s="134"/>
      <c r="CP581" s="134"/>
      <c r="CQ581" s="134"/>
      <c r="CR581" s="134"/>
      <c r="CS581" s="134"/>
      <c r="CT581" s="134"/>
      <c r="CU581" s="134"/>
      <c r="CV581" s="134"/>
      <c r="CW581" s="134"/>
      <c r="CX581" s="134"/>
      <c r="CY581" s="134"/>
      <c r="CZ581" s="134"/>
      <c r="DA581" s="134"/>
      <c r="DB581" s="134"/>
      <c r="DC581" s="134"/>
      <c r="DD581" s="134"/>
      <c r="DE581" s="134"/>
      <c r="DF581" s="134"/>
      <c r="DG581" s="134"/>
      <c r="DH581" s="134"/>
      <c r="DI581" s="134"/>
      <c r="DJ581" s="134"/>
      <c r="DK581" s="134"/>
      <c r="DL581" s="134"/>
      <c r="DM581" s="134"/>
      <c r="DN581" s="134"/>
      <c r="DO581" s="134"/>
      <c r="DP581" s="134"/>
      <c r="DQ581" s="134"/>
      <c r="DR581" s="134"/>
      <c r="DS581" s="134"/>
      <c r="DT581" s="134"/>
      <c r="DU581" s="134"/>
      <c r="DV581" s="134"/>
      <c r="DW581" s="134"/>
      <c r="DX581" s="134"/>
      <c r="DY581" s="134"/>
      <c r="DZ581" s="134"/>
      <c r="EA581" s="134"/>
      <c r="EB581" s="134"/>
      <c r="EC581" s="134"/>
      <c r="ED581" s="134"/>
      <c r="EE581" s="134"/>
      <c r="EF581" s="134"/>
      <c r="EG581" s="134"/>
    </row>
    <row r="582" spans="1:137">
      <c r="A582" s="135"/>
      <c r="B582" s="54"/>
      <c r="C582" s="81"/>
      <c r="D582" s="81"/>
      <c r="E582" s="102"/>
      <c r="F582" s="81"/>
      <c r="G582" s="81"/>
      <c r="H582" s="80"/>
      <c r="I582" s="142"/>
      <c r="J582" s="80"/>
      <c r="K582" s="84" t="s">
        <v>51</v>
      </c>
      <c r="L582" s="76">
        <f t="shared" si="78"/>
        <v>0</v>
      </c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134"/>
      <c r="Z582" s="134"/>
      <c r="AA582" s="134"/>
      <c r="AB582" s="134"/>
      <c r="AC582" s="134"/>
      <c r="AD582" s="134"/>
      <c r="AE582" s="134"/>
      <c r="AF582" s="134"/>
      <c r="AG582" s="134"/>
      <c r="AH582" s="134"/>
      <c r="AI582" s="134"/>
      <c r="AJ582" s="134"/>
      <c r="AK582" s="134"/>
      <c r="AL582" s="134"/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  <c r="AX582" s="134"/>
      <c r="AY582" s="134"/>
      <c r="AZ582" s="134"/>
      <c r="BA582" s="134"/>
      <c r="BB582" s="134"/>
      <c r="BC582" s="134"/>
      <c r="BD582" s="134"/>
      <c r="BE582" s="134"/>
      <c r="BF582" s="134"/>
      <c r="BG582" s="134"/>
      <c r="BH582" s="134"/>
      <c r="BI582" s="134"/>
      <c r="BJ582" s="134"/>
      <c r="BK582" s="134"/>
      <c r="BL582" s="134"/>
      <c r="BM582" s="134"/>
      <c r="BN582" s="134"/>
      <c r="BO582" s="134"/>
      <c r="BP582" s="134"/>
      <c r="BQ582" s="134"/>
      <c r="BR582" s="134"/>
      <c r="BS582" s="134"/>
      <c r="BT582" s="134"/>
      <c r="BU582" s="134"/>
      <c r="BV582" s="134"/>
      <c r="BW582" s="134"/>
      <c r="BX582" s="134"/>
      <c r="BY582" s="134"/>
      <c r="BZ582" s="134"/>
      <c r="CA582" s="134"/>
      <c r="CB582" s="134"/>
      <c r="CC582" s="134"/>
      <c r="CD582" s="134"/>
      <c r="CE582" s="134"/>
      <c r="CF582" s="134"/>
      <c r="CG582" s="134"/>
      <c r="CH582" s="134"/>
      <c r="CI582" s="134"/>
      <c r="CJ582" s="134"/>
      <c r="CK582" s="134"/>
      <c r="CL582" s="134"/>
      <c r="CM582" s="134"/>
      <c r="CN582" s="134"/>
      <c r="CO582" s="134"/>
      <c r="CP582" s="134"/>
      <c r="CQ582" s="134"/>
      <c r="CR582" s="134"/>
      <c r="CS582" s="134"/>
      <c r="CT582" s="134"/>
      <c r="CU582" s="134"/>
      <c r="CV582" s="134"/>
      <c r="CW582" s="134"/>
      <c r="CX582" s="134"/>
      <c r="CY582" s="134"/>
      <c r="CZ582" s="134"/>
      <c r="DA582" s="134"/>
      <c r="DB582" s="134"/>
      <c r="DC582" s="134"/>
      <c r="DD582" s="134"/>
      <c r="DE582" s="134"/>
      <c r="DF582" s="134"/>
      <c r="DG582" s="134"/>
      <c r="DH582" s="134"/>
      <c r="DI582" s="134"/>
      <c r="DJ582" s="134"/>
      <c r="DK582" s="134"/>
      <c r="DL582" s="134"/>
      <c r="DM582" s="134"/>
      <c r="DN582" s="134"/>
      <c r="DO582" s="134"/>
      <c r="DP582" s="134"/>
      <c r="DQ582" s="134"/>
      <c r="DR582" s="134"/>
      <c r="DS582" s="134"/>
      <c r="DT582" s="134"/>
      <c r="DU582" s="134"/>
      <c r="DV582" s="134"/>
      <c r="DW582" s="134"/>
      <c r="DX582" s="134"/>
      <c r="DY582" s="134"/>
      <c r="DZ582" s="134"/>
      <c r="EA582" s="134"/>
      <c r="EB582" s="134"/>
      <c r="EC582" s="134"/>
      <c r="ED582" s="134"/>
      <c r="EE582" s="134"/>
      <c r="EF582" s="134"/>
      <c r="EG582" s="134"/>
    </row>
    <row r="583" spans="1:137">
      <c r="A583" s="135"/>
      <c r="B583" s="54"/>
      <c r="C583" s="58" t="s">
        <v>33</v>
      </c>
      <c r="D583" s="58" t="s">
        <v>881</v>
      </c>
      <c r="E583" s="100" t="s">
        <v>882</v>
      </c>
      <c r="F583" s="58" t="s">
        <v>883</v>
      </c>
      <c r="G583" s="58" t="s">
        <v>884</v>
      </c>
      <c r="H583" s="46"/>
      <c r="I583" s="140">
        <v>0</v>
      </c>
      <c r="J583" s="46" t="s">
        <v>48</v>
      </c>
      <c r="K583" s="75" t="s">
        <v>49</v>
      </c>
      <c r="L583" s="76">
        <f t="shared" si="78"/>
        <v>0</v>
      </c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134"/>
      <c r="Z583" s="134"/>
      <c r="AA583" s="134"/>
      <c r="AB583" s="134"/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  <c r="AX583" s="134"/>
      <c r="AY583" s="134"/>
      <c r="AZ583" s="134"/>
      <c r="BA583" s="134"/>
      <c r="BB583" s="134"/>
      <c r="BC583" s="134"/>
      <c r="BD583" s="134"/>
      <c r="BE583" s="134"/>
      <c r="BF583" s="134"/>
      <c r="BG583" s="134"/>
      <c r="BH583" s="134"/>
      <c r="BI583" s="134"/>
      <c r="BJ583" s="134"/>
      <c r="BK583" s="134"/>
      <c r="BL583" s="134"/>
      <c r="BM583" s="134"/>
      <c r="BN583" s="134"/>
      <c r="BO583" s="134"/>
      <c r="BP583" s="134"/>
      <c r="BQ583" s="134"/>
      <c r="BR583" s="134"/>
      <c r="BS583" s="134"/>
      <c r="BT583" s="134"/>
      <c r="BU583" s="134"/>
      <c r="BV583" s="134"/>
      <c r="BW583" s="134"/>
      <c r="BX583" s="134"/>
      <c r="BY583" s="134"/>
      <c r="BZ583" s="134"/>
      <c r="CA583" s="134"/>
      <c r="CB583" s="134"/>
      <c r="CC583" s="134"/>
      <c r="CD583" s="134"/>
      <c r="CE583" s="134"/>
      <c r="CF583" s="134"/>
      <c r="CG583" s="134"/>
      <c r="CH583" s="134"/>
      <c r="CI583" s="134"/>
      <c r="CJ583" s="134"/>
      <c r="CK583" s="134"/>
      <c r="CL583" s="134"/>
      <c r="CM583" s="134"/>
      <c r="CN583" s="134"/>
      <c r="CO583" s="134"/>
      <c r="CP583" s="134"/>
      <c r="CQ583" s="134"/>
      <c r="CR583" s="134"/>
      <c r="CS583" s="134"/>
      <c r="CT583" s="134"/>
      <c r="CU583" s="134"/>
      <c r="CV583" s="134"/>
      <c r="CW583" s="134"/>
      <c r="CX583" s="134"/>
      <c r="CY583" s="134"/>
      <c r="CZ583" s="134"/>
      <c r="DA583" s="134"/>
      <c r="DB583" s="134"/>
      <c r="DC583" s="134"/>
      <c r="DD583" s="134"/>
      <c r="DE583" s="134"/>
      <c r="DF583" s="134"/>
      <c r="DG583" s="134"/>
      <c r="DH583" s="134"/>
      <c r="DI583" s="134"/>
      <c r="DJ583" s="134"/>
      <c r="DK583" s="134"/>
      <c r="DL583" s="134"/>
      <c r="DM583" s="134"/>
      <c r="DN583" s="134"/>
      <c r="DO583" s="134"/>
      <c r="DP583" s="134"/>
      <c r="DQ583" s="134"/>
      <c r="DR583" s="134"/>
      <c r="DS583" s="134"/>
      <c r="DT583" s="134"/>
      <c r="DU583" s="134"/>
      <c r="DV583" s="134"/>
      <c r="DW583" s="134"/>
      <c r="DX583" s="134"/>
      <c r="DY583" s="134"/>
      <c r="DZ583" s="134"/>
      <c r="EA583" s="134"/>
      <c r="EB583" s="134"/>
      <c r="EC583" s="134"/>
      <c r="ED583" s="134"/>
      <c r="EE583" s="134"/>
      <c r="EF583" s="134"/>
      <c r="EG583" s="134"/>
    </row>
    <row r="584" spans="1:137">
      <c r="A584" s="135"/>
      <c r="B584" s="54"/>
      <c r="C584" s="77"/>
      <c r="D584" s="77"/>
      <c r="E584" s="101"/>
      <c r="F584" s="77"/>
      <c r="G584" s="77"/>
      <c r="H584" s="54"/>
      <c r="I584" s="141"/>
      <c r="J584" s="54"/>
      <c r="K584" s="75" t="s">
        <v>50</v>
      </c>
      <c r="L584" s="76">
        <f t="shared" si="78"/>
        <v>0</v>
      </c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134"/>
      <c r="Z584" s="134"/>
      <c r="AA584" s="134"/>
      <c r="AB584" s="134"/>
      <c r="AC584" s="134"/>
      <c r="AD584" s="134"/>
      <c r="AE584" s="134"/>
      <c r="AF584" s="134"/>
      <c r="AG584" s="134"/>
      <c r="AH584" s="134"/>
      <c r="AI584" s="134"/>
      <c r="AJ584" s="134"/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  <c r="AX584" s="134"/>
      <c r="AY584" s="134"/>
      <c r="AZ584" s="134"/>
      <c r="BA584" s="134"/>
      <c r="BB584" s="134"/>
      <c r="BC584" s="134"/>
      <c r="BD584" s="134"/>
      <c r="BE584" s="134"/>
      <c r="BF584" s="134"/>
      <c r="BG584" s="134"/>
      <c r="BH584" s="134"/>
      <c r="BI584" s="134"/>
      <c r="BJ584" s="134"/>
      <c r="BK584" s="134"/>
      <c r="BL584" s="134"/>
      <c r="BM584" s="134"/>
      <c r="BN584" s="134"/>
      <c r="BO584" s="134"/>
      <c r="BP584" s="134"/>
      <c r="BQ584" s="134"/>
      <c r="BR584" s="134"/>
      <c r="BS584" s="134"/>
      <c r="BT584" s="134"/>
      <c r="BU584" s="134"/>
      <c r="BV584" s="134"/>
      <c r="BW584" s="134"/>
      <c r="BX584" s="134"/>
      <c r="BY584" s="134"/>
      <c r="BZ584" s="134"/>
      <c r="CA584" s="134"/>
      <c r="CB584" s="134"/>
      <c r="CC584" s="134"/>
      <c r="CD584" s="134"/>
      <c r="CE584" s="134"/>
      <c r="CF584" s="134"/>
      <c r="CG584" s="134"/>
      <c r="CH584" s="134"/>
      <c r="CI584" s="134"/>
      <c r="CJ584" s="134"/>
      <c r="CK584" s="134"/>
      <c r="CL584" s="134"/>
      <c r="CM584" s="134"/>
      <c r="CN584" s="134"/>
      <c r="CO584" s="134"/>
      <c r="CP584" s="134"/>
      <c r="CQ584" s="134"/>
      <c r="CR584" s="134"/>
      <c r="CS584" s="134"/>
      <c r="CT584" s="134"/>
      <c r="CU584" s="134"/>
      <c r="CV584" s="134"/>
      <c r="CW584" s="134"/>
      <c r="CX584" s="134"/>
      <c r="CY584" s="134"/>
      <c r="CZ584" s="134"/>
      <c r="DA584" s="134"/>
      <c r="DB584" s="134"/>
      <c r="DC584" s="134"/>
      <c r="DD584" s="134"/>
      <c r="DE584" s="134"/>
      <c r="DF584" s="134"/>
      <c r="DG584" s="134"/>
      <c r="DH584" s="134"/>
      <c r="DI584" s="134"/>
      <c r="DJ584" s="134"/>
      <c r="DK584" s="134"/>
      <c r="DL584" s="134"/>
      <c r="DM584" s="134"/>
      <c r="DN584" s="134"/>
      <c r="DO584" s="134"/>
      <c r="DP584" s="134"/>
      <c r="DQ584" s="134"/>
      <c r="DR584" s="134"/>
      <c r="DS584" s="134"/>
      <c r="DT584" s="134"/>
      <c r="DU584" s="134"/>
      <c r="DV584" s="134"/>
      <c r="DW584" s="134"/>
      <c r="DX584" s="134"/>
      <c r="DY584" s="134"/>
      <c r="DZ584" s="134"/>
      <c r="EA584" s="134"/>
      <c r="EB584" s="134"/>
      <c r="EC584" s="134"/>
      <c r="ED584" s="134"/>
      <c r="EE584" s="134"/>
      <c r="EF584" s="134"/>
      <c r="EG584" s="134"/>
    </row>
    <row r="585" spans="1:137">
      <c r="A585" s="135"/>
      <c r="B585" s="54"/>
      <c r="C585" s="81"/>
      <c r="D585" s="81"/>
      <c r="E585" s="102"/>
      <c r="F585" s="81"/>
      <c r="G585" s="81"/>
      <c r="H585" s="80"/>
      <c r="I585" s="142"/>
      <c r="J585" s="80"/>
      <c r="K585" s="84" t="s">
        <v>51</v>
      </c>
      <c r="L585" s="76">
        <f t="shared" si="78"/>
        <v>2</v>
      </c>
      <c r="M585" s="76"/>
      <c r="N585" s="76"/>
      <c r="O585" s="76"/>
      <c r="P585" s="76"/>
      <c r="Q585" s="76"/>
      <c r="R585" s="76"/>
      <c r="S585" s="76">
        <v>1</v>
      </c>
      <c r="T585" s="76"/>
      <c r="U585" s="76"/>
      <c r="V585" s="76"/>
      <c r="W585" s="76">
        <v>1</v>
      </c>
      <c r="X585" s="76"/>
      <c r="Y585" s="134"/>
      <c r="Z585" s="134"/>
      <c r="AA585" s="134"/>
      <c r="AB585" s="134"/>
      <c r="AC585" s="134"/>
      <c r="AD585" s="134"/>
      <c r="AE585" s="134"/>
      <c r="AF585" s="134"/>
      <c r="AG585" s="134"/>
      <c r="AH585" s="134"/>
      <c r="AI585" s="134"/>
      <c r="AJ585" s="134"/>
      <c r="AK585" s="134"/>
      <c r="AL585" s="134"/>
      <c r="AM585" s="134"/>
      <c r="AN585" s="134"/>
      <c r="AO585" s="134"/>
      <c r="AP585" s="134"/>
      <c r="AQ585" s="134"/>
      <c r="AR585" s="134"/>
      <c r="AS585" s="134"/>
      <c r="AT585" s="134"/>
      <c r="AU585" s="134"/>
      <c r="AV585" s="134"/>
      <c r="AW585" s="134"/>
      <c r="AX585" s="134"/>
      <c r="AY585" s="134"/>
      <c r="AZ585" s="134"/>
      <c r="BA585" s="134"/>
      <c r="BB585" s="134"/>
      <c r="BC585" s="134"/>
      <c r="BD585" s="134"/>
      <c r="BE585" s="134"/>
      <c r="BF585" s="134"/>
      <c r="BG585" s="134"/>
      <c r="BH585" s="134"/>
      <c r="BI585" s="134"/>
      <c r="BJ585" s="134"/>
      <c r="BK585" s="134"/>
      <c r="BL585" s="134"/>
      <c r="BM585" s="134"/>
      <c r="BN585" s="134"/>
      <c r="BO585" s="134"/>
      <c r="BP585" s="134"/>
      <c r="BQ585" s="134"/>
      <c r="BR585" s="134"/>
      <c r="BS585" s="134"/>
      <c r="BT585" s="134"/>
      <c r="BU585" s="134"/>
      <c r="BV585" s="134"/>
      <c r="BW585" s="134"/>
      <c r="BX585" s="134"/>
      <c r="BY585" s="134"/>
      <c r="BZ585" s="134"/>
      <c r="CA585" s="134"/>
      <c r="CB585" s="134"/>
      <c r="CC585" s="134"/>
      <c r="CD585" s="134"/>
      <c r="CE585" s="134"/>
      <c r="CF585" s="134"/>
      <c r="CG585" s="134"/>
      <c r="CH585" s="134"/>
      <c r="CI585" s="134"/>
      <c r="CJ585" s="134"/>
      <c r="CK585" s="134"/>
      <c r="CL585" s="134"/>
      <c r="CM585" s="134"/>
      <c r="CN585" s="134"/>
      <c r="CO585" s="134"/>
      <c r="CP585" s="134"/>
      <c r="CQ585" s="134"/>
      <c r="CR585" s="134"/>
      <c r="CS585" s="134"/>
      <c r="CT585" s="134"/>
      <c r="CU585" s="134"/>
      <c r="CV585" s="134"/>
      <c r="CW585" s="134"/>
      <c r="CX585" s="134"/>
      <c r="CY585" s="134"/>
      <c r="CZ585" s="134"/>
      <c r="DA585" s="134"/>
      <c r="DB585" s="134"/>
      <c r="DC585" s="134"/>
      <c r="DD585" s="134"/>
      <c r="DE585" s="134"/>
      <c r="DF585" s="134"/>
      <c r="DG585" s="134"/>
      <c r="DH585" s="134"/>
      <c r="DI585" s="134"/>
      <c r="DJ585" s="134"/>
      <c r="DK585" s="134"/>
      <c r="DL585" s="134"/>
      <c r="DM585" s="134"/>
      <c r="DN585" s="134"/>
      <c r="DO585" s="134"/>
      <c r="DP585" s="134"/>
      <c r="DQ585" s="134"/>
      <c r="DR585" s="134"/>
      <c r="DS585" s="134"/>
      <c r="DT585" s="134"/>
      <c r="DU585" s="134"/>
      <c r="DV585" s="134"/>
      <c r="DW585" s="134"/>
      <c r="DX585" s="134"/>
      <c r="DY585" s="134"/>
      <c r="DZ585" s="134"/>
      <c r="EA585" s="134"/>
      <c r="EB585" s="134"/>
      <c r="EC585" s="134"/>
      <c r="ED585" s="134"/>
      <c r="EE585" s="134"/>
      <c r="EF585" s="134"/>
      <c r="EG585" s="134"/>
    </row>
    <row r="586" spans="1:137">
      <c r="A586" s="135"/>
      <c r="B586" s="54"/>
      <c r="C586" s="58" t="s">
        <v>33</v>
      </c>
      <c r="D586" s="58" t="s">
        <v>885</v>
      </c>
      <c r="E586" s="100" t="s">
        <v>886</v>
      </c>
      <c r="F586" s="58" t="s">
        <v>887</v>
      </c>
      <c r="G586" s="58" t="s">
        <v>888</v>
      </c>
      <c r="H586" s="46" t="s">
        <v>889</v>
      </c>
      <c r="I586" s="140">
        <v>46</v>
      </c>
      <c r="J586" s="46" t="s">
        <v>48</v>
      </c>
      <c r="K586" s="75" t="s">
        <v>49</v>
      </c>
      <c r="L586" s="76">
        <f t="shared" si="78"/>
        <v>0</v>
      </c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134"/>
      <c r="Z586" s="134"/>
      <c r="AA586" s="134"/>
      <c r="AB586" s="134"/>
      <c r="AC586" s="134"/>
      <c r="AD586" s="134"/>
      <c r="AE586" s="134"/>
      <c r="AF586" s="134"/>
      <c r="AG586" s="134"/>
      <c r="AH586" s="134"/>
      <c r="AI586" s="134"/>
      <c r="AJ586" s="134"/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134"/>
      <c r="BE586" s="134"/>
      <c r="BF586" s="134"/>
      <c r="BG586" s="134"/>
      <c r="BH586" s="134"/>
      <c r="BI586" s="134"/>
      <c r="BJ586" s="134"/>
      <c r="BK586" s="134"/>
      <c r="BL586" s="134"/>
      <c r="BM586" s="134"/>
      <c r="BN586" s="134"/>
      <c r="BO586" s="134"/>
      <c r="BP586" s="134"/>
      <c r="BQ586" s="134"/>
      <c r="BR586" s="134"/>
      <c r="BS586" s="134"/>
      <c r="BT586" s="134"/>
      <c r="BU586" s="134"/>
      <c r="BV586" s="134"/>
      <c r="BW586" s="134"/>
      <c r="BX586" s="134"/>
      <c r="BY586" s="134"/>
      <c r="BZ586" s="134"/>
      <c r="CA586" s="134"/>
      <c r="CB586" s="134"/>
      <c r="CC586" s="134"/>
      <c r="CD586" s="134"/>
      <c r="CE586" s="134"/>
      <c r="CF586" s="134"/>
      <c r="CG586" s="134"/>
      <c r="CH586" s="134"/>
      <c r="CI586" s="134"/>
      <c r="CJ586" s="134"/>
      <c r="CK586" s="134"/>
      <c r="CL586" s="134"/>
      <c r="CM586" s="134"/>
      <c r="CN586" s="134"/>
      <c r="CO586" s="134"/>
      <c r="CP586" s="134"/>
      <c r="CQ586" s="134"/>
      <c r="CR586" s="134"/>
      <c r="CS586" s="134"/>
      <c r="CT586" s="134"/>
      <c r="CU586" s="134"/>
      <c r="CV586" s="134"/>
      <c r="CW586" s="134"/>
      <c r="CX586" s="134"/>
      <c r="CY586" s="134"/>
      <c r="CZ586" s="134"/>
      <c r="DA586" s="134"/>
      <c r="DB586" s="134"/>
      <c r="DC586" s="134"/>
      <c r="DD586" s="134"/>
      <c r="DE586" s="134"/>
      <c r="DF586" s="134"/>
      <c r="DG586" s="134"/>
      <c r="DH586" s="134"/>
      <c r="DI586" s="134"/>
      <c r="DJ586" s="134"/>
      <c r="DK586" s="134"/>
      <c r="DL586" s="134"/>
      <c r="DM586" s="134"/>
      <c r="DN586" s="134"/>
      <c r="DO586" s="134"/>
      <c r="DP586" s="134"/>
      <c r="DQ586" s="134"/>
      <c r="DR586" s="134"/>
      <c r="DS586" s="134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134"/>
      <c r="ED586" s="134"/>
      <c r="EE586" s="134"/>
      <c r="EF586" s="134"/>
      <c r="EG586" s="134"/>
    </row>
    <row r="587" spans="1:137">
      <c r="A587" s="135"/>
      <c r="B587" s="54"/>
      <c r="C587" s="77"/>
      <c r="D587" s="77"/>
      <c r="E587" s="101"/>
      <c r="F587" s="77"/>
      <c r="G587" s="77"/>
      <c r="H587" s="54"/>
      <c r="I587" s="141"/>
      <c r="J587" s="54"/>
      <c r="K587" s="75" t="s">
        <v>50</v>
      </c>
      <c r="L587" s="76">
        <f t="shared" si="78"/>
        <v>0</v>
      </c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134"/>
      <c r="Z587" s="134"/>
      <c r="AA587" s="134"/>
      <c r="AB587" s="134"/>
      <c r="AC587" s="134"/>
      <c r="AD587" s="134"/>
      <c r="AE587" s="134"/>
      <c r="AF587" s="134"/>
      <c r="AG587" s="134"/>
      <c r="AH587" s="134"/>
      <c r="AI587" s="134"/>
      <c r="AJ587" s="134"/>
      <c r="AK587" s="134"/>
      <c r="AL587" s="134"/>
      <c r="AM587" s="134"/>
      <c r="AN587" s="134"/>
      <c r="AO587" s="134"/>
      <c r="AP587" s="134"/>
      <c r="AQ587" s="134"/>
      <c r="AR587" s="134"/>
      <c r="AS587" s="134"/>
      <c r="AT587" s="134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4"/>
      <c r="BE587" s="134"/>
      <c r="BF587" s="134"/>
      <c r="BG587" s="134"/>
      <c r="BH587" s="134"/>
      <c r="BI587" s="134"/>
      <c r="BJ587" s="134"/>
      <c r="BK587" s="134"/>
      <c r="BL587" s="134"/>
      <c r="BM587" s="134"/>
      <c r="BN587" s="134"/>
      <c r="BO587" s="134"/>
      <c r="BP587" s="134"/>
      <c r="BQ587" s="134"/>
      <c r="BR587" s="134"/>
      <c r="BS587" s="134"/>
      <c r="BT587" s="134"/>
      <c r="BU587" s="134"/>
      <c r="BV587" s="134"/>
      <c r="BW587" s="134"/>
      <c r="BX587" s="134"/>
      <c r="BY587" s="134"/>
      <c r="BZ587" s="134"/>
      <c r="CA587" s="134"/>
      <c r="CB587" s="134"/>
      <c r="CC587" s="134"/>
      <c r="CD587" s="134"/>
      <c r="CE587" s="134"/>
      <c r="CF587" s="134"/>
      <c r="CG587" s="134"/>
      <c r="CH587" s="134"/>
      <c r="CI587" s="134"/>
      <c r="CJ587" s="134"/>
      <c r="CK587" s="134"/>
      <c r="CL587" s="134"/>
      <c r="CM587" s="134"/>
      <c r="CN587" s="134"/>
      <c r="CO587" s="134"/>
      <c r="CP587" s="134"/>
      <c r="CQ587" s="134"/>
      <c r="CR587" s="134"/>
      <c r="CS587" s="134"/>
      <c r="CT587" s="134"/>
      <c r="CU587" s="134"/>
      <c r="CV587" s="134"/>
      <c r="CW587" s="134"/>
      <c r="CX587" s="134"/>
      <c r="CY587" s="134"/>
      <c r="CZ587" s="134"/>
      <c r="DA587" s="134"/>
      <c r="DB587" s="134"/>
      <c r="DC587" s="134"/>
      <c r="DD587" s="134"/>
      <c r="DE587" s="134"/>
      <c r="DF587" s="134"/>
      <c r="DG587" s="134"/>
      <c r="DH587" s="134"/>
      <c r="DI587" s="134"/>
      <c r="DJ587" s="134"/>
      <c r="DK587" s="134"/>
      <c r="DL587" s="134"/>
      <c r="DM587" s="134"/>
      <c r="DN587" s="134"/>
      <c r="DO587" s="134"/>
      <c r="DP587" s="134"/>
      <c r="DQ587" s="134"/>
      <c r="DR587" s="134"/>
      <c r="DS587" s="134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134"/>
      <c r="ED587" s="134"/>
      <c r="EE587" s="134"/>
      <c r="EF587" s="134"/>
      <c r="EG587" s="134"/>
    </row>
    <row r="588" spans="1:137">
      <c r="A588" s="135"/>
      <c r="B588" s="54"/>
      <c r="C588" s="81"/>
      <c r="D588" s="81"/>
      <c r="E588" s="102"/>
      <c r="F588" s="81"/>
      <c r="G588" s="81"/>
      <c r="H588" s="80"/>
      <c r="I588" s="142"/>
      <c r="J588" s="80"/>
      <c r="K588" s="84" t="s">
        <v>51</v>
      </c>
      <c r="L588" s="76">
        <f t="shared" si="78"/>
        <v>2</v>
      </c>
      <c r="M588" s="76"/>
      <c r="N588" s="76"/>
      <c r="O588" s="76">
        <v>2</v>
      </c>
      <c r="P588" s="76"/>
      <c r="Q588" s="76"/>
      <c r="R588" s="76"/>
      <c r="S588" s="76"/>
      <c r="T588" s="76"/>
      <c r="U588" s="76"/>
      <c r="V588" s="76"/>
      <c r="W588" s="76"/>
      <c r="X588" s="76"/>
      <c r="Y588" s="134"/>
      <c r="Z588" s="134"/>
      <c r="AA588" s="134"/>
      <c r="AB588" s="134"/>
      <c r="AC588" s="134"/>
      <c r="AD588" s="134"/>
      <c r="AE588" s="134"/>
      <c r="AF588" s="134"/>
      <c r="AG588" s="134"/>
      <c r="AH588" s="134"/>
      <c r="AI588" s="134"/>
      <c r="AJ588" s="134"/>
      <c r="AK588" s="134"/>
      <c r="AL588" s="134"/>
      <c r="AM588" s="134"/>
      <c r="AN588" s="134"/>
      <c r="AO588" s="134"/>
      <c r="AP588" s="134"/>
      <c r="AQ588" s="134"/>
      <c r="AR588" s="134"/>
      <c r="AS588" s="134"/>
      <c r="AT588" s="134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4"/>
      <c r="BE588" s="134"/>
      <c r="BF588" s="134"/>
      <c r="BG588" s="134"/>
      <c r="BH588" s="134"/>
      <c r="BI588" s="134"/>
      <c r="BJ588" s="134"/>
      <c r="BK588" s="134"/>
      <c r="BL588" s="134"/>
      <c r="BM588" s="134"/>
      <c r="BN588" s="134"/>
      <c r="BO588" s="134"/>
      <c r="BP588" s="134"/>
      <c r="BQ588" s="134"/>
      <c r="BR588" s="134"/>
      <c r="BS588" s="134"/>
      <c r="BT588" s="134"/>
      <c r="BU588" s="134"/>
      <c r="BV588" s="134"/>
      <c r="BW588" s="134"/>
      <c r="BX588" s="134"/>
      <c r="BY588" s="134"/>
      <c r="BZ588" s="134"/>
      <c r="CA588" s="134"/>
      <c r="CB588" s="134"/>
      <c r="CC588" s="134"/>
      <c r="CD588" s="134"/>
      <c r="CE588" s="134"/>
      <c r="CF588" s="134"/>
      <c r="CG588" s="134"/>
      <c r="CH588" s="134"/>
      <c r="CI588" s="134"/>
      <c r="CJ588" s="134"/>
      <c r="CK588" s="134"/>
      <c r="CL588" s="134"/>
      <c r="CM588" s="134"/>
      <c r="CN588" s="134"/>
      <c r="CO588" s="134"/>
      <c r="CP588" s="134"/>
      <c r="CQ588" s="134"/>
      <c r="CR588" s="134"/>
      <c r="CS588" s="134"/>
      <c r="CT588" s="134"/>
      <c r="CU588" s="134"/>
      <c r="CV588" s="134"/>
      <c r="CW588" s="134"/>
      <c r="CX588" s="134"/>
      <c r="CY588" s="134"/>
      <c r="CZ588" s="134"/>
      <c r="DA588" s="134"/>
      <c r="DB588" s="134"/>
      <c r="DC588" s="134"/>
      <c r="DD588" s="134"/>
      <c r="DE588" s="134"/>
      <c r="DF588" s="134"/>
      <c r="DG588" s="134"/>
      <c r="DH588" s="134"/>
      <c r="DI588" s="134"/>
      <c r="DJ588" s="134"/>
      <c r="DK588" s="134"/>
      <c r="DL588" s="134"/>
      <c r="DM588" s="134"/>
      <c r="DN588" s="134"/>
      <c r="DO588" s="134"/>
      <c r="DP588" s="134"/>
      <c r="DQ588" s="134"/>
      <c r="DR588" s="134"/>
      <c r="DS588" s="134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134"/>
      <c r="ED588" s="134"/>
      <c r="EE588" s="134"/>
      <c r="EF588" s="134"/>
      <c r="EG588" s="134"/>
    </row>
    <row r="589" spans="1:137">
      <c r="A589" s="135"/>
      <c r="B589" s="54"/>
      <c r="C589" s="58" t="s">
        <v>33</v>
      </c>
      <c r="D589" s="58" t="s">
        <v>876</v>
      </c>
      <c r="E589" s="100" t="s">
        <v>877</v>
      </c>
      <c r="F589" s="58" t="s">
        <v>878</v>
      </c>
      <c r="G589" s="58" t="s">
        <v>879</v>
      </c>
      <c r="H589" s="46" t="s">
        <v>880</v>
      </c>
      <c r="I589" s="140">
        <v>416</v>
      </c>
      <c r="J589" s="46" t="s">
        <v>48</v>
      </c>
      <c r="K589" s="75" t="s">
        <v>49</v>
      </c>
      <c r="L589" s="76">
        <f>SUM(M589:X589)</f>
        <v>0</v>
      </c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134"/>
      <c r="Z589" s="134"/>
      <c r="AA589" s="134"/>
      <c r="AB589" s="134"/>
      <c r="AC589" s="134"/>
      <c r="AD589" s="134"/>
      <c r="AE589" s="134"/>
      <c r="AF589" s="134"/>
      <c r="AG589" s="134"/>
      <c r="AH589" s="134"/>
      <c r="AI589" s="134"/>
      <c r="AJ589" s="134"/>
      <c r="AK589" s="134"/>
      <c r="AL589" s="134"/>
      <c r="AM589" s="134"/>
      <c r="AN589" s="134"/>
      <c r="AO589" s="134"/>
      <c r="AP589" s="134"/>
      <c r="AQ589" s="134"/>
      <c r="AR589" s="134"/>
      <c r="AS589" s="134"/>
      <c r="AT589" s="134"/>
      <c r="AU589" s="134"/>
      <c r="AV589" s="134"/>
      <c r="AW589" s="134"/>
      <c r="AX589" s="134"/>
      <c r="AY589" s="134"/>
      <c r="AZ589" s="134"/>
      <c r="BA589" s="134"/>
      <c r="BB589" s="134"/>
      <c r="BC589" s="134"/>
      <c r="BD589" s="134"/>
      <c r="BE589" s="134"/>
      <c r="BF589" s="134"/>
      <c r="BG589" s="134"/>
      <c r="BH589" s="134"/>
      <c r="BI589" s="134"/>
      <c r="BJ589" s="134"/>
      <c r="BK589" s="134"/>
      <c r="BL589" s="134"/>
      <c r="BM589" s="134"/>
      <c r="BN589" s="134"/>
      <c r="BO589" s="134"/>
      <c r="BP589" s="134"/>
      <c r="BQ589" s="134"/>
      <c r="BR589" s="134"/>
      <c r="BS589" s="134"/>
      <c r="BT589" s="134"/>
      <c r="BU589" s="134"/>
      <c r="BV589" s="134"/>
      <c r="BW589" s="134"/>
      <c r="BX589" s="134"/>
      <c r="BY589" s="134"/>
      <c r="BZ589" s="134"/>
      <c r="CA589" s="134"/>
      <c r="CB589" s="134"/>
      <c r="CC589" s="134"/>
      <c r="CD589" s="134"/>
      <c r="CE589" s="134"/>
      <c r="CF589" s="134"/>
      <c r="CG589" s="134"/>
      <c r="CH589" s="134"/>
      <c r="CI589" s="134"/>
      <c r="CJ589" s="134"/>
      <c r="CK589" s="134"/>
      <c r="CL589" s="134"/>
      <c r="CM589" s="134"/>
      <c r="CN589" s="134"/>
      <c r="CO589" s="134"/>
      <c r="CP589" s="134"/>
      <c r="CQ589" s="134"/>
      <c r="CR589" s="134"/>
      <c r="CS589" s="134"/>
      <c r="CT589" s="134"/>
      <c r="CU589" s="134"/>
      <c r="CV589" s="134"/>
      <c r="CW589" s="134"/>
      <c r="CX589" s="134"/>
      <c r="CY589" s="134"/>
      <c r="CZ589" s="134"/>
      <c r="DA589" s="134"/>
      <c r="DB589" s="134"/>
      <c r="DC589" s="134"/>
      <c r="DD589" s="134"/>
      <c r="DE589" s="134"/>
      <c r="DF589" s="134"/>
      <c r="DG589" s="134"/>
      <c r="DH589" s="134"/>
      <c r="DI589" s="134"/>
      <c r="DJ589" s="134"/>
      <c r="DK589" s="134"/>
      <c r="DL589" s="134"/>
      <c r="DM589" s="134"/>
      <c r="DN589" s="134"/>
      <c r="DO589" s="134"/>
      <c r="DP589" s="134"/>
      <c r="DQ589" s="134"/>
      <c r="DR589" s="134"/>
      <c r="DS589" s="134"/>
      <c r="DT589" s="134"/>
      <c r="DU589" s="134"/>
      <c r="DV589" s="134"/>
      <c r="DW589" s="134"/>
      <c r="DX589" s="134"/>
      <c r="DY589" s="134"/>
      <c r="DZ589" s="134"/>
      <c r="EA589" s="134"/>
      <c r="EB589" s="134"/>
      <c r="EC589" s="134"/>
      <c r="ED589" s="134"/>
      <c r="EE589" s="134"/>
      <c r="EF589" s="134"/>
      <c r="EG589" s="134"/>
    </row>
    <row r="590" spans="1:137">
      <c r="A590" s="135"/>
      <c r="B590" s="54"/>
      <c r="C590" s="77"/>
      <c r="D590" s="77"/>
      <c r="E590" s="101"/>
      <c r="F590" s="77"/>
      <c r="G590" s="77"/>
      <c r="H590" s="54"/>
      <c r="I590" s="141"/>
      <c r="J590" s="54"/>
      <c r="K590" s="75" t="s">
        <v>50</v>
      </c>
      <c r="L590" s="76">
        <f>SUM(M590:X590)</f>
        <v>0</v>
      </c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134"/>
      <c r="Z590" s="134"/>
      <c r="AA590" s="134"/>
      <c r="AB590" s="134"/>
      <c r="AC590" s="134"/>
      <c r="AD590" s="134"/>
      <c r="AE590" s="134"/>
      <c r="AF590" s="134"/>
      <c r="AG590" s="134"/>
      <c r="AH590" s="134"/>
      <c r="AI590" s="134"/>
      <c r="AJ590" s="134"/>
      <c r="AK590" s="134"/>
      <c r="AL590" s="134"/>
      <c r="AM590" s="134"/>
      <c r="AN590" s="134"/>
      <c r="AO590" s="134"/>
      <c r="AP590" s="134"/>
      <c r="AQ590" s="134"/>
      <c r="AR590" s="134"/>
      <c r="AS590" s="134"/>
      <c r="AT590" s="134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134"/>
      <c r="BE590" s="134"/>
      <c r="BF590" s="134"/>
      <c r="BG590" s="134"/>
      <c r="BH590" s="134"/>
      <c r="BI590" s="134"/>
      <c r="BJ590" s="134"/>
      <c r="BK590" s="134"/>
      <c r="BL590" s="134"/>
      <c r="BM590" s="134"/>
      <c r="BN590" s="134"/>
      <c r="BO590" s="134"/>
      <c r="BP590" s="134"/>
      <c r="BQ590" s="134"/>
      <c r="BR590" s="134"/>
      <c r="BS590" s="134"/>
      <c r="BT590" s="134"/>
      <c r="BU590" s="134"/>
      <c r="BV590" s="134"/>
      <c r="BW590" s="134"/>
      <c r="BX590" s="134"/>
      <c r="BY590" s="134"/>
      <c r="BZ590" s="134"/>
      <c r="CA590" s="134"/>
      <c r="CB590" s="134"/>
      <c r="CC590" s="134"/>
      <c r="CD590" s="134"/>
      <c r="CE590" s="134"/>
      <c r="CF590" s="134"/>
      <c r="CG590" s="134"/>
      <c r="CH590" s="134"/>
      <c r="CI590" s="134"/>
      <c r="CJ590" s="134"/>
      <c r="CK590" s="134"/>
      <c r="CL590" s="134"/>
      <c r="CM590" s="134"/>
      <c r="CN590" s="134"/>
      <c r="CO590" s="134"/>
      <c r="CP590" s="134"/>
      <c r="CQ590" s="134"/>
      <c r="CR590" s="134"/>
      <c r="CS590" s="134"/>
      <c r="CT590" s="134"/>
      <c r="CU590" s="134"/>
      <c r="CV590" s="134"/>
      <c r="CW590" s="134"/>
      <c r="CX590" s="134"/>
      <c r="CY590" s="134"/>
      <c r="CZ590" s="134"/>
      <c r="DA590" s="134"/>
      <c r="DB590" s="134"/>
      <c r="DC590" s="134"/>
      <c r="DD590" s="134"/>
      <c r="DE590" s="134"/>
      <c r="DF590" s="134"/>
      <c r="DG590" s="134"/>
      <c r="DH590" s="134"/>
      <c r="DI590" s="134"/>
      <c r="DJ590" s="134"/>
      <c r="DK590" s="134"/>
      <c r="DL590" s="134"/>
      <c r="DM590" s="134"/>
      <c r="DN590" s="134"/>
      <c r="DO590" s="134"/>
      <c r="DP590" s="134"/>
      <c r="DQ590" s="134"/>
      <c r="DR590" s="134"/>
      <c r="DS590" s="134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134"/>
      <c r="ED590" s="134"/>
      <c r="EE590" s="134"/>
      <c r="EF590" s="134"/>
      <c r="EG590" s="134"/>
    </row>
    <row r="591" spans="1:137">
      <c r="A591" s="135"/>
      <c r="B591" s="80"/>
      <c r="C591" s="81"/>
      <c r="D591" s="81"/>
      <c r="E591" s="102"/>
      <c r="F591" s="81"/>
      <c r="G591" s="81"/>
      <c r="H591" s="80"/>
      <c r="I591" s="142"/>
      <c r="J591" s="80"/>
      <c r="K591" s="84" t="s">
        <v>51</v>
      </c>
      <c r="L591" s="76">
        <f>SUM(M591:X591)</f>
        <v>2</v>
      </c>
      <c r="M591" s="76"/>
      <c r="N591" s="76"/>
      <c r="O591" s="76"/>
      <c r="P591" s="76"/>
      <c r="Q591" s="76"/>
      <c r="R591" s="76"/>
      <c r="S591" s="76">
        <v>2</v>
      </c>
      <c r="T591" s="76"/>
      <c r="U591" s="76"/>
      <c r="V591" s="76"/>
      <c r="W591" s="76"/>
      <c r="X591" s="76"/>
      <c r="Y591" s="134"/>
      <c r="Z591" s="134"/>
      <c r="AA591" s="134"/>
      <c r="AB591" s="134"/>
      <c r="AC591" s="134"/>
      <c r="AD591" s="134"/>
      <c r="AE591" s="134"/>
      <c r="AF591" s="134"/>
      <c r="AG591" s="134"/>
      <c r="AH591" s="134"/>
      <c r="AI591" s="134"/>
      <c r="AJ591" s="134"/>
      <c r="AK591" s="134"/>
      <c r="AL591" s="134"/>
      <c r="AM591" s="134"/>
      <c r="AN591" s="134"/>
      <c r="AO591" s="134"/>
      <c r="AP591" s="134"/>
      <c r="AQ591" s="134"/>
      <c r="AR591" s="134"/>
      <c r="AS591" s="134"/>
      <c r="AT591" s="134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4"/>
      <c r="BE591" s="134"/>
      <c r="BF591" s="134"/>
      <c r="BG591" s="134"/>
      <c r="BH591" s="134"/>
      <c r="BI591" s="134"/>
      <c r="BJ591" s="134"/>
      <c r="BK591" s="134"/>
      <c r="BL591" s="134"/>
      <c r="BM591" s="134"/>
      <c r="BN591" s="134"/>
      <c r="BO591" s="134"/>
      <c r="BP591" s="134"/>
      <c r="BQ591" s="134"/>
      <c r="BR591" s="134"/>
      <c r="BS591" s="134"/>
      <c r="BT591" s="134"/>
      <c r="BU591" s="134"/>
      <c r="BV591" s="134"/>
      <c r="BW591" s="134"/>
      <c r="BX591" s="134"/>
      <c r="BY591" s="134"/>
      <c r="BZ591" s="134"/>
      <c r="CA591" s="134"/>
      <c r="CB591" s="134"/>
      <c r="CC591" s="134"/>
      <c r="CD591" s="134"/>
      <c r="CE591" s="134"/>
      <c r="CF591" s="134"/>
      <c r="CG591" s="134"/>
      <c r="CH591" s="134"/>
      <c r="CI591" s="134"/>
      <c r="CJ591" s="134"/>
      <c r="CK591" s="134"/>
      <c r="CL591" s="134"/>
      <c r="CM591" s="134"/>
      <c r="CN591" s="134"/>
      <c r="CO591" s="134"/>
      <c r="CP591" s="134"/>
      <c r="CQ591" s="134"/>
      <c r="CR591" s="134"/>
      <c r="CS591" s="134"/>
      <c r="CT591" s="134"/>
      <c r="CU591" s="134"/>
      <c r="CV591" s="134"/>
      <c r="CW591" s="134"/>
      <c r="CX591" s="134"/>
      <c r="CY591" s="134"/>
      <c r="CZ591" s="134"/>
      <c r="DA591" s="134"/>
      <c r="DB591" s="134"/>
      <c r="DC591" s="134"/>
      <c r="DD591" s="134"/>
      <c r="DE591" s="134"/>
      <c r="DF591" s="134"/>
      <c r="DG591" s="134"/>
      <c r="DH591" s="134"/>
      <c r="DI591" s="134"/>
      <c r="DJ591" s="134"/>
      <c r="DK591" s="134"/>
      <c r="DL591" s="134"/>
      <c r="DM591" s="134"/>
      <c r="DN591" s="134"/>
      <c r="DO591" s="134"/>
      <c r="DP591" s="134"/>
      <c r="DQ591" s="134"/>
      <c r="DR591" s="134"/>
      <c r="DS591" s="134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134"/>
      <c r="ED591" s="134"/>
      <c r="EE591" s="134"/>
      <c r="EF591" s="134"/>
      <c r="EG591" s="134"/>
    </row>
    <row r="592" spans="1:137">
      <c r="A592" s="135"/>
      <c r="B592" s="103" t="s">
        <v>890</v>
      </c>
      <c r="C592" s="58"/>
      <c r="D592" s="131">
        <f>COUNTA(D595:D615)</f>
        <v>7</v>
      </c>
      <c r="E592" s="58"/>
      <c r="F592" s="58"/>
      <c r="G592" s="58"/>
      <c r="H592" s="46"/>
      <c r="I592" s="155">
        <f>SUM(I595:I615)</f>
        <v>78878</v>
      </c>
      <c r="J592" s="46" t="s">
        <v>48</v>
      </c>
      <c r="K592" s="75" t="s">
        <v>49</v>
      </c>
      <c r="L592" s="76">
        <f>SUM(M592:X592)</f>
        <v>67</v>
      </c>
      <c r="M592" s="76">
        <f>M595+M598+M601+M604+M607+M610+M613</f>
        <v>0</v>
      </c>
      <c r="N592" s="76">
        <f t="shared" ref="N592:X592" si="79">N595+N598+N601+N604+N607+N610+N613</f>
        <v>23</v>
      </c>
      <c r="O592" s="76">
        <f t="shared" si="79"/>
        <v>0</v>
      </c>
      <c r="P592" s="76">
        <f t="shared" si="79"/>
        <v>0</v>
      </c>
      <c r="Q592" s="76">
        <f t="shared" si="79"/>
        <v>0</v>
      </c>
      <c r="R592" s="76">
        <f t="shared" si="79"/>
        <v>0</v>
      </c>
      <c r="S592" s="76">
        <f t="shared" si="79"/>
        <v>0</v>
      </c>
      <c r="T592" s="76">
        <f t="shared" si="79"/>
        <v>12</v>
      </c>
      <c r="U592" s="76">
        <f t="shared" si="79"/>
        <v>0</v>
      </c>
      <c r="V592" s="76">
        <f t="shared" si="79"/>
        <v>0</v>
      </c>
      <c r="W592" s="76">
        <f t="shared" si="79"/>
        <v>0</v>
      </c>
      <c r="X592" s="76">
        <f t="shared" si="79"/>
        <v>32</v>
      </c>
      <c r="Y592" s="134"/>
      <c r="Z592" s="134"/>
      <c r="AA592" s="134"/>
      <c r="AB592" s="134"/>
      <c r="AC592" s="134"/>
      <c r="AD592" s="134"/>
      <c r="AE592" s="134"/>
      <c r="AF592" s="134"/>
      <c r="AG592" s="134"/>
      <c r="AH592" s="134"/>
      <c r="AI592" s="134"/>
      <c r="AJ592" s="134"/>
      <c r="AK592" s="134"/>
      <c r="AL592" s="134"/>
      <c r="AM592" s="134"/>
      <c r="AN592" s="134"/>
      <c r="AO592" s="134"/>
      <c r="AP592" s="134"/>
      <c r="AQ592" s="134"/>
      <c r="AR592" s="134"/>
      <c r="AS592" s="134"/>
      <c r="AT592" s="134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4"/>
      <c r="BE592" s="134"/>
      <c r="BF592" s="134"/>
      <c r="BG592" s="134"/>
      <c r="BH592" s="134"/>
      <c r="BI592" s="134"/>
      <c r="BJ592" s="134"/>
      <c r="BK592" s="134"/>
      <c r="BL592" s="134"/>
      <c r="BM592" s="134"/>
      <c r="BN592" s="134"/>
      <c r="BO592" s="134"/>
      <c r="BP592" s="134"/>
      <c r="BQ592" s="134"/>
      <c r="BR592" s="134"/>
      <c r="BS592" s="134"/>
      <c r="BT592" s="134"/>
      <c r="BU592" s="134"/>
      <c r="BV592" s="134"/>
      <c r="BW592" s="134"/>
      <c r="BX592" s="134"/>
      <c r="BY592" s="134"/>
      <c r="BZ592" s="134"/>
      <c r="CA592" s="134"/>
      <c r="CB592" s="134"/>
      <c r="CC592" s="134"/>
      <c r="CD592" s="134"/>
      <c r="CE592" s="134"/>
      <c r="CF592" s="134"/>
      <c r="CG592" s="134"/>
      <c r="CH592" s="134"/>
      <c r="CI592" s="134"/>
      <c r="CJ592" s="134"/>
      <c r="CK592" s="134"/>
      <c r="CL592" s="134"/>
      <c r="CM592" s="134"/>
      <c r="CN592" s="134"/>
      <c r="CO592" s="134"/>
      <c r="CP592" s="134"/>
      <c r="CQ592" s="134"/>
      <c r="CR592" s="134"/>
      <c r="CS592" s="134"/>
      <c r="CT592" s="134"/>
      <c r="CU592" s="134"/>
      <c r="CV592" s="134"/>
      <c r="CW592" s="134"/>
      <c r="CX592" s="134"/>
      <c r="CY592" s="134"/>
      <c r="CZ592" s="134"/>
      <c r="DA592" s="134"/>
      <c r="DB592" s="134"/>
      <c r="DC592" s="134"/>
      <c r="DD592" s="134"/>
      <c r="DE592" s="134"/>
      <c r="DF592" s="134"/>
      <c r="DG592" s="134"/>
      <c r="DH592" s="134"/>
      <c r="DI592" s="134"/>
      <c r="DJ592" s="134"/>
      <c r="DK592" s="134"/>
      <c r="DL592" s="134"/>
      <c r="DM592" s="134"/>
      <c r="DN592" s="134"/>
      <c r="DO592" s="134"/>
      <c r="DP592" s="134"/>
      <c r="DQ592" s="134"/>
      <c r="DR592" s="134"/>
      <c r="DS592" s="134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134"/>
      <c r="ED592" s="134"/>
      <c r="EE592" s="134"/>
      <c r="EF592" s="134"/>
      <c r="EG592" s="134"/>
    </row>
    <row r="593" spans="1:137">
      <c r="A593" s="135"/>
      <c r="B593" s="103"/>
      <c r="C593" s="77"/>
      <c r="D593" s="136"/>
      <c r="E593" s="77"/>
      <c r="F593" s="77"/>
      <c r="G593" s="77"/>
      <c r="H593" s="54"/>
      <c r="I593" s="156"/>
      <c r="J593" s="54"/>
      <c r="K593" s="75" t="s">
        <v>50</v>
      </c>
      <c r="L593" s="76">
        <f t="shared" ref="L593:L645" si="80">SUM(M593:X593)</f>
        <v>10</v>
      </c>
      <c r="M593" s="76">
        <f t="shared" ref="M593:X594" si="81">M596+M599+M602+M605+M608+M611+M614</f>
        <v>10</v>
      </c>
      <c r="N593" s="76">
        <f t="shared" si="81"/>
        <v>0</v>
      </c>
      <c r="O593" s="76">
        <f t="shared" si="81"/>
        <v>0</v>
      </c>
      <c r="P593" s="76">
        <f t="shared" si="81"/>
        <v>0</v>
      </c>
      <c r="Q593" s="76">
        <f t="shared" si="81"/>
        <v>0</v>
      </c>
      <c r="R593" s="76">
        <f t="shared" si="81"/>
        <v>0</v>
      </c>
      <c r="S593" s="76">
        <f t="shared" si="81"/>
        <v>0</v>
      </c>
      <c r="T593" s="76">
        <f t="shared" si="81"/>
        <v>0</v>
      </c>
      <c r="U593" s="76">
        <f t="shared" si="81"/>
        <v>0</v>
      </c>
      <c r="V593" s="76">
        <f t="shared" si="81"/>
        <v>0</v>
      </c>
      <c r="W593" s="76">
        <f t="shared" si="81"/>
        <v>0</v>
      </c>
      <c r="X593" s="76">
        <f t="shared" si="81"/>
        <v>0</v>
      </c>
      <c r="Y593" s="134"/>
      <c r="Z593" s="134"/>
      <c r="AA593" s="134"/>
      <c r="AB593" s="134"/>
      <c r="AC593" s="134"/>
      <c r="AD593" s="134"/>
      <c r="AE593" s="134"/>
      <c r="AF593" s="134"/>
      <c r="AG593" s="134"/>
      <c r="AH593" s="134"/>
      <c r="AI593" s="134"/>
      <c r="AJ593" s="134"/>
      <c r="AK593" s="134"/>
      <c r="AL593" s="134"/>
      <c r="AM593" s="134"/>
      <c r="AN593" s="134"/>
      <c r="AO593" s="134"/>
      <c r="AP593" s="134"/>
      <c r="AQ593" s="134"/>
      <c r="AR593" s="134"/>
      <c r="AS593" s="134"/>
      <c r="AT593" s="134"/>
      <c r="AU593" s="134"/>
      <c r="AV593" s="134"/>
      <c r="AW593" s="134"/>
      <c r="AX593" s="134"/>
      <c r="AY593" s="134"/>
      <c r="AZ593" s="134"/>
      <c r="BA593" s="134"/>
      <c r="BB593" s="134"/>
      <c r="BC593" s="134"/>
      <c r="BD593" s="134"/>
      <c r="BE593" s="134"/>
      <c r="BF593" s="134"/>
      <c r="BG593" s="134"/>
      <c r="BH593" s="134"/>
      <c r="BI593" s="134"/>
      <c r="BJ593" s="134"/>
      <c r="BK593" s="134"/>
      <c r="BL593" s="134"/>
      <c r="BM593" s="134"/>
      <c r="BN593" s="134"/>
      <c r="BO593" s="134"/>
      <c r="BP593" s="134"/>
      <c r="BQ593" s="134"/>
      <c r="BR593" s="134"/>
      <c r="BS593" s="134"/>
      <c r="BT593" s="134"/>
      <c r="BU593" s="134"/>
      <c r="BV593" s="134"/>
      <c r="BW593" s="134"/>
      <c r="BX593" s="134"/>
      <c r="BY593" s="134"/>
      <c r="BZ593" s="134"/>
      <c r="CA593" s="134"/>
      <c r="CB593" s="134"/>
      <c r="CC593" s="134"/>
      <c r="CD593" s="134"/>
      <c r="CE593" s="134"/>
      <c r="CF593" s="134"/>
      <c r="CG593" s="134"/>
      <c r="CH593" s="134"/>
      <c r="CI593" s="134"/>
      <c r="CJ593" s="134"/>
      <c r="CK593" s="134"/>
      <c r="CL593" s="134"/>
      <c r="CM593" s="134"/>
      <c r="CN593" s="134"/>
      <c r="CO593" s="134"/>
      <c r="CP593" s="134"/>
      <c r="CQ593" s="134"/>
      <c r="CR593" s="134"/>
      <c r="CS593" s="134"/>
      <c r="CT593" s="134"/>
      <c r="CU593" s="134"/>
      <c r="CV593" s="134"/>
      <c r="CW593" s="134"/>
      <c r="CX593" s="134"/>
      <c r="CY593" s="134"/>
      <c r="CZ593" s="134"/>
      <c r="DA593" s="134"/>
      <c r="DB593" s="134"/>
      <c r="DC593" s="134"/>
      <c r="DD593" s="134"/>
      <c r="DE593" s="134"/>
      <c r="DF593" s="134"/>
      <c r="DG593" s="134"/>
      <c r="DH593" s="134"/>
      <c r="DI593" s="134"/>
      <c r="DJ593" s="134"/>
      <c r="DK593" s="134"/>
      <c r="DL593" s="134"/>
      <c r="DM593" s="134"/>
      <c r="DN593" s="134"/>
      <c r="DO593" s="134"/>
      <c r="DP593" s="134"/>
      <c r="DQ593" s="134"/>
      <c r="DR593" s="134"/>
      <c r="DS593" s="134"/>
      <c r="DT593" s="134"/>
      <c r="DU593" s="134"/>
      <c r="DV593" s="134"/>
      <c r="DW593" s="134"/>
      <c r="DX593" s="134"/>
      <c r="DY593" s="134"/>
      <c r="DZ593" s="134"/>
      <c r="EA593" s="134"/>
      <c r="EB593" s="134"/>
      <c r="EC593" s="134"/>
      <c r="ED593" s="134"/>
      <c r="EE593" s="134"/>
      <c r="EF593" s="134"/>
      <c r="EG593" s="134"/>
    </row>
    <row r="594" spans="1:137">
      <c r="A594" s="135"/>
      <c r="B594" s="103"/>
      <c r="C594" s="81"/>
      <c r="D594" s="138"/>
      <c r="E594" s="81"/>
      <c r="F594" s="81"/>
      <c r="G594" s="81"/>
      <c r="H594" s="80"/>
      <c r="I594" s="157"/>
      <c r="J594" s="80"/>
      <c r="K594" s="84" t="s">
        <v>51</v>
      </c>
      <c r="L594" s="76">
        <f t="shared" si="80"/>
        <v>10</v>
      </c>
      <c r="M594" s="76">
        <f t="shared" si="81"/>
        <v>0</v>
      </c>
      <c r="N594" s="76">
        <f t="shared" si="81"/>
        <v>0</v>
      </c>
      <c r="O594" s="76">
        <f t="shared" si="81"/>
        <v>4</v>
      </c>
      <c r="P594" s="76">
        <f t="shared" si="81"/>
        <v>0</v>
      </c>
      <c r="Q594" s="76">
        <f t="shared" si="81"/>
        <v>0</v>
      </c>
      <c r="R594" s="76">
        <f t="shared" si="81"/>
        <v>0</v>
      </c>
      <c r="S594" s="76">
        <f t="shared" si="81"/>
        <v>2</v>
      </c>
      <c r="T594" s="76">
        <f t="shared" si="81"/>
        <v>0</v>
      </c>
      <c r="U594" s="76">
        <f t="shared" si="81"/>
        <v>3</v>
      </c>
      <c r="V594" s="76">
        <f t="shared" si="81"/>
        <v>0</v>
      </c>
      <c r="W594" s="76">
        <f t="shared" si="81"/>
        <v>0</v>
      </c>
      <c r="X594" s="76">
        <f t="shared" si="81"/>
        <v>1</v>
      </c>
      <c r="Y594" s="134"/>
      <c r="Z594" s="134"/>
      <c r="AA594" s="134"/>
      <c r="AB594" s="134"/>
      <c r="AC594" s="134"/>
      <c r="AD594" s="134"/>
      <c r="AE594" s="134"/>
      <c r="AF594" s="134"/>
      <c r="AG594" s="134"/>
      <c r="AH594" s="134"/>
      <c r="AI594" s="134"/>
      <c r="AJ594" s="134"/>
      <c r="AK594" s="134"/>
      <c r="AL594" s="134"/>
      <c r="AM594" s="134"/>
      <c r="AN594" s="134"/>
      <c r="AO594" s="134"/>
      <c r="AP594" s="134"/>
      <c r="AQ594" s="134"/>
      <c r="AR594" s="134"/>
      <c r="AS594" s="134"/>
      <c r="AT594" s="134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134"/>
      <c r="BE594" s="134"/>
      <c r="BF594" s="134"/>
      <c r="BG594" s="134"/>
      <c r="BH594" s="134"/>
      <c r="BI594" s="134"/>
      <c r="BJ594" s="134"/>
      <c r="BK594" s="134"/>
      <c r="BL594" s="134"/>
      <c r="BM594" s="134"/>
      <c r="BN594" s="134"/>
      <c r="BO594" s="134"/>
      <c r="BP594" s="134"/>
      <c r="BQ594" s="134"/>
      <c r="BR594" s="134"/>
      <c r="BS594" s="134"/>
      <c r="BT594" s="134"/>
      <c r="BU594" s="134"/>
      <c r="BV594" s="134"/>
      <c r="BW594" s="134"/>
      <c r="BX594" s="134"/>
      <c r="BY594" s="134"/>
      <c r="BZ594" s="134"/>
      <c r="CA594" s="134"/>
      <c r="CB594" s="134"/>
      <c r="CC594" s="134"/>
      <c r="CD594" s="134"/>
      <c r="CE594" s="134"/>
      <c r="CF594" s="134"/>
      <c r="CG594" s="134"/>
      <c r="CH594" s="134"/>
      <c r="CI594" s="134"/>
      <c r="CJ594" s="134"/>
      <c r="CK594" s="134"/>
      <c r="CL594" s="134"/>
      <c r="CM594" s="134"/>
      <c r="CN594" s="134"/>
      <c r="CO594" s="134"/>
      <c r="CP594" s="134"/>
      <c r="CQ594" s="134"/>
      <c r="CR594" s="134"/>
      <c r="CS594" s="134"/>
      <c r="CT594" s="134"/>
      <c r="CU594" s="134"/>
      <c r="CV594" s="134"/>
      <c r="CW594" s="134"/>
      <c r="CX594" s="134"/>
      <c r="CY594" s="134"/>
      <c r="CZ594" s="134"/>
      <c r="DA594" s="134"/>
      <c r="DB594" s="134"/>
      <c r="DC594" s="134"/>
      <c r="DD594" s="134"/>
      <c r="DE594" s="134"/>
      <c r="DF594" s="134"/>
      <c r="DG594" s="134"/>
      <c r="DH594" s="134"/>
      <c r="DI594" s="134"/>
      <c r="DJ594" s="134"/>
      <c r="DK594" s="134"/>
      <c r="DL594" s="134"/>
      <c r="DM594" s="134"/>
      <c r="DN594" s="134"/>
      <c r="DO594" s="134"/>
      <c r="DP594" s="134"/>
      <c r="DQ594" s="134"/>
      <c r="DR594" s="134"/>
      <c r="DS594" s="134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134"/>
      <c r="ED594" s="134"/>
      <c r="EE594" s="134"/>
      <c r="EF594" s="134"/>
      <c r="EG594" s="134"/>
    </row>
    <row r="595" spans="1:137">
      <c r="A595" s="135"/>
      <c r="B595" s="46" t="s">
        <v>891</v>
      </c>
      <c r="C595" s="58" t="s">
        <v>31</v>
      </c>
      <c r="D595" s="58" t="s">
        <v>892</v>
      </c>
      <c r="E595" s="58" t="s">
        <v>893</v>
      </c>
      <c r="F595" s="58" t="s">
        <v>894</v>
      </c>
      <c r="G595" s="58" t="s">
        <v>895</v>
      </c>
      <c r="H595" s="46" t="s">
        <v>896</v>
      </c>
      <c r="I595" s="155">
        <v>26950</v>
      </c>
      <c r="J595" s="46" t="s">
        <v>48</v>
      </c>
      <c r="K595" s="75" t="s">
        <v>49</v>
      </c>
      <c r="L595" s="76">
        <f t="shared" si="80"/>
        <v>29</v>
      </c>
      <c r="M595" s="76"/>
      <c r="N595" s="76">
        <v>7</v>
      </c>
      <c r="O595" s="76"/>
      <c r="P595" s="76"/>
      <c r="Q595" s="76"/>
      <c r="R595" s="76"/>
      <c r="S595" s="76"/>
      <c r="T595" s="76">
        <v>3</v>
      </c>
      <c r="U595" s="76"/>
      <c r="V595" s="76"/>
      <c r="W595" s="76"/>
      <c r="X595" s="76">
        <v>19</v>
      </c>
      <c r="Y595" s="134"/>
      <c r="Z595" s="134"/>
      <c r="AA595" s="134"/>
      <c r="AB595" s="134"/>
      <c r="AC595" s="134"/>
      <c r="AD595" s="134"/>
      <c r="AE595" s="134"/>
      <c r="AF595" s="134"/>
      <c r="AG595" s="134"/>
      <c r="AH595" s="134"/>
      <c r="AI595" s="134"/>
      <c r="AJ595" s="134"/>
      <c r="AK595" s="134"/>
      <c r="AL595" s="134"/>
      <c r="AM595" s="134"/>
      <c r="AN595" s="134"/>
      <c r="AO595" s="134"/>
      <c r="AP595" s="134"/>
      <c r="AQ595" s="134"/>
      <c r="AR595" s="134"/>
      <c r="AS595" s="134"/>
      <c r="AT595" s="134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4"/>
      <c r="BE595" s="134"/>
      <c r="BF595" s="134"/>
      <c r="BG595" s="134"/>
      <c r="BH595" s="134"/>
      <c r="BI595" s="134"/>
      <c r="BJ595" s="134"/>
      <c r="BK595" s="134"/>
      <c r="BL595" s="134"/>
      <c r="BM595" s="134"/>
      <c r="BN595" s="134"/>
      <c r="BO595" s="134"/>
      <c r="BP595" s="134"/>
      <c r="BQ595" s="134"/>
      <c r="BR595" s="134"/>
      <c r="BS595" s="134"/>
      <c r="BT595" s="134"/>
      <c r="BU595" s="134"/>
      <c r="BV595" s="134"/>
      <c r="BW595" s="134"/>
      <c r="BX595" s="134"/>
      <c r="BY595" s="134"/>
      <c r="BZ595" s="134"/>
      <c r="CA595" s="134"/>
      <c r="CB595" s="134"/>
      <c r="CC595" s="134"/>
      <c r="CD595" s="134"/>
      <c r="CE595" s="134"/>
      <c r="CF595" s="134"/>
      <c r="CG595" s="134"/>
      <c r="CH595" s="134"/>
      <c r="CI595" s="134"/>
      <c r="CJ595" s="134"/>
      <c r="CK595" s="134"/>
      <c r="CL595" s="134"/>
      <c r="CM595" s="134"/>
      <c r="CN595" s="134"/>
      <c r="CO595" s="134"/>
      <c r="CP595" s="134"/>
      <c r="CQ595" s="134"/>
      <c r="CR595" s="134"/>
      <c r="CS595" s="134"/>
      <c r="CT595" s="134"/>
      <c r="CU595" s="134"/>
      <c r="CV595" s="134"/>
      <c r="CW595" s="134"/>
      <c r="CX595" s="134"/>
      <c r="CY595" s="134"/>
      <c r="CZ595" s="134"/>
      <c r="DA595" s="134"/>
      <c r="DB595" s="134"/>
      <c r="DC595" s="134"/>
      <c r="DD595" s="134"/>
      <c r="DE595" s="134"/>
      <c r="DF595" s="134"/>
      <c r="DG595" s="134"/>
      <c r="DH595" s="134"/>
      <c r="DI595" s="134"/>
      <c r="DJ595" s="134"/>
      <c r="DK595" s="134"/>
      <c r="DL595" s="134"/>
      <c r="DM595" s="134"/>
      <c r="DN595" s="134"/>
      <c r="DO595" s="134"/>
      <c r="DP595" s="134"/>
      <c r="DQ595" s="134"/>
      <c r="DR595" s="134"/>
      <c r="DS595" s="134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134"/>
      <c r="ED595" s="134"/>
      <c r="EE595" s="134"/>
      <c r="EF595" s="134"/>
      <c r="EG595" s="134"/>
    </row>
    <row r="596" spans="1:137">
      <c r="A596" s="135"/>
      <c r="B596" s="54"/>
      <c r="C596" s="77"/>
      <c r="D596" s="77"/>
      <c r="E596" s="77"/>
      <c r="F596" s="77"/>
      <c r="G596" s="54"/>
      <c r="H596" s="54"/>
      <c r="I596" s="156"/>
      <c r="J596" s="54"/>
      <c r="K596" s="75" t="s">
        <v>50</v>
      </c>
      <c r="L596" s="76">
        <f t="shared" si="80"/>
        <v>3</v>
      </c>
      <c r="M596" s="76">
        <v>3</v>
      </c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4"/>
      <c r="AJ596" s="134"/>
      <c r="AK596" s="134"/>
      <c r="AL596" s="134"/>
      <c r="AM596" s="134"/>
      <c r="AN596" s="134"/>
      <c r="AO596" s="134"/>
      <c r="AP596" s="134"/>
      <c r="AQ596" s="134"/>
      <c r="AR596" s="134"/>
      <c r="AS596" s="134"/>
      <c r="AT596" s="134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4"/>
      <c r="BE596" s="134"/>
      <c r="BF596" s="134"/>
      <c r="BG596" s="134"/>
      <c r="BH596" s="134"/>
      <c r="BI596" s="134"/>
      <c r="BJ596" s="134"/>
      <c r="BK596" s="134"/>
      <c r="BL596" s="134"/>
      <c r="BM596" s="134"/>
      <c r="BN596" s="134"/>
      <c r="BO596" s="134"/>
      <c r="BP596" s="134"/>
      <c r="BQ596" s="134"/>
      <c r="BR596" s="134"/>
      <c r="BS596" s="134"/>
      <c r="BT596" s="134"/>
      <c r="BU596" s="134"/>
      <c r="BV596" s="134"/>
      <c r="BW596" s="134"/>
      <c r="BX596" s="134"/>
      <c r="BY596" s="134"/>
      <c r="BZ596" s="134"/>
      <c r="CA596" s="134"/>
      <c r="CB596" s="134"/>
      <c r="CC596" s="134"/>
      <c r="CD596" s="134"/>
      <c r="CE596" s="134"/>
      <c r="CF596" s="134"/>
      <c r="CG596" s="134"/>
      <c r="CH596" s="134"/>
      <c r="CI596" s="134"/>
      <c r="CJ596" s="134"/>
      <c r="CK596" s="134"/>
      <c r="CL596" s="134"/>
      <c r="CM596" s="134"/>
      <c r="CN596" s="134"/>
      <c r="CO596" s="134"/>
      <c r="CP596" s="134"/>
      <c r="CQ596" s="134"/>
      <c r="CR596" s="134"/>
      <c r="CS596" s="134"/>
      <c r="CT596" s="134"/>
      <c r="CU596" s="134"/>
      <c r="CV596" s="134"/>
      <c r="CW596" s="134"/>
      <c r="CX596" s="134"/>
      <c r="CY596" s="134"/>
      <c r="CZ596" s="134"/>
      <c r="DA596" s="134"/>
      <c r="DB596" s="134"/>
      <c r="DC596" s="134"/>
      <c r="DD596" s="134"/>
      <c r="DE596" s="134"/>
      <c r="DF596" s="134"/>
      <c r="DG596" s="134"/>
      <c r="DH596" s="134"/>
      <c r="DI596" s="134"/>
      <c r="DJ596" s="134"/>
      <c r="DK596" s="134"/>
      <c r="DL596" s="134"/>
      <c r="DM596" s="134"/>
      <c r="DN596" s="134"/>
      <c r="DO596" s="134"/>
      <c r="DP596" s="134"/>
      <c r="DQ596" s="134"/>
      <c r="DR596" s="134"/>
      <c r="DS596" s="134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134"/>
      <c r="ED596" s="134"/>
      <c r="EE596" s="134"/>
      <c r="EF596" s="134"/>
      <c r="EG596" s="134"/>
    </row>
    <row r="597" spans="1:137">
      <c r="A597" s="135"/>
      <c r="B597" s="54"/>
      <c r="C597" s="81"/>
      <c r="D597" s="81"/>
      <c r="E597" s="81"/>
      <c r="F597" s="81"/>
      <c r="G597" s="80"/>
      <c r="H597" s="80"/>
      <c r="I597" s="157"/>
      <c r="J597" s="80"/>
      <c r="K597" s="84" t="s">
        <v>51</v>
      </c>
      <c r="L597" s="76">
        <f t="shared" si="80"/>
        <v>0</v>
      </c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134"/>
      <c r="Z597" s="134"/>
      <c r="AA597" s="134"/>
      <c r="AB597" s="134"/>
      <c r="AC597" s="134"/>
      <c r="AD597" s="134"/>
      <c r="AE597" s="134"/>
      <c r="AF597" s="134"/>
      <c r="AG597" s="134"/>
      <c r="AH597" s="134"/>
      <c r="AI597" s="134"/>
      <c r="AJ597" s="134"/>
      <c r="AK597" s="134"/>
      <c r="AL597" s="134"/>
      <c r="AM597" s="134"/>
      <c r="AN597" s="134"/>
      <c r="AO597" s="134"/>
      <c r="AP597" s="134"/>
      <c r="AQ597" s="134"/>
      <c r="AR597" s="134"/>
      <c r="AS597" s="134"/>
      <c r="AT597" s="134"/>
      <c r="AU597" s="134"/>
      <c r="AV597" s="134"/>
      <c r="AW597" s="134"/>
      <c r="AX597" s="134"/>
      <c r="AY597" s="134"/>
      <c r="AZ597" s="134"/>
      <c r="BA597" s="134"/>
      <c r="BB597" s="134"/>
      <c r="BC597" s="134"/>
      <c r="BD597" s="134"/>
      <c r="BE597" s="134"/>
      <c r="BF597" s="134"/>
      <c r="BG597" s="134"/>
      <c r="BH597" s="134"/>
      <c r="BI597" s="134"/>
      <c r="BJ597" s="134"/>
      <c r="BK597" s="134"/>
      <c r="BL597" s="134"/>
      <c r="BM597" s="134"/>
      <c r="BN597" s="134"/>
      <c r="BO597" s="134"/>
      <c r="BP597" s="134"/>
      <c r="BQ597" s="134"/>
      <c r="BR597" s="134"/>
      <c r="BS597" s="134"/>
      <c r="BT597" s="134"/>
      <c r="BU597" s="134"/>
      <c r="BV597" s="134"/>
      <c r="BW597" s="134"/>
      <c r="BX597" s="134"/>
      <c r="BY597" s="134"/>
      <c r="BZ597" s="134"/>
      <c r="CA597" s="134"/>
      <c r="CB597" s="134"/>
      <c r="CC597" s="134"/>
      <c r="CD597" s="134"/>
      <c r="CE597" s="134"/>
      <c r="CF597" s="134"/>
      <c r="CG597" s="134"/>
      <c r="CH597" s="134"/>
      <c r="CI597" s="134"/>
      <c r="CJ597" s="134"/>
      <c r="CK597" s="134"/>
      <c r="CL597" s="134"/>
      <c r="CM597" s="134"/>
      <c r="CN597" s="134"/>
      <c r="CO597" s="134"/>
      <c r="CP597" s="134"/>
      <c r="CQ597" s="134"/>
      <c r="CR597" s="134"/>
      <c r="CS597" s="134"/>
      <c r="CT597" s="134"/>
      <c r="CU597" s="134"/>
      <c r="CV597" s="134"/>
      <c r="CW597" s="134"/>
      <c r="CX597" s="134"/>
      <c r="CY597" s="134"/>
      <c r="CZ597" s="134"/>
      <c r="DA597" s="134"/>
      <c r="DB597" s="134"/>
      <c r="DC597" s="134"/>
      <c r="DD597" s="134"/>
      <c r="DE597" s="134"/>
      <c r="DF597" s="134"/>
      <c r="DG597" s="134"/>
      <c r="DH597" s="134"/>
      <c r="DI597" s="134"/>
      <c r="DJ597" s="134"/>
      <c r="DK597" s="134"/>
      <c r="DL597" s="134"/>
      <c r="DM597" s="134"/>
      <c r="DN597" s="134"/>
      <c r="DO597" s="134"/>
      <c r="DP597" s="134"/>
      <c r="DQ597" s="134"/>
      <c r="DR597" s="134"/>
      <c r="DS597" s="134"/>
      <c r="DT597" s="134"/>
      <c r="DU597" s="134"/>
      <c r="DV597" s="134"/>
      <c r="DW597" s="134"/>
      <c r="DX597" s="134"/>
      <c r="DY597" s="134"/>
      <c r="DZ597" s="134"/>
      <c r="EA597" s="134"/>
      <c r="EB597" s="134"/>
      <c r="EC597" s="134"/>
      <c r="ED597" s="134"/>
      <c r="EE597" s="134"/>
      <c r="EF597" s="134"/>
      <c r="EG597" s="134"/>
    </row>
    <row r="598" spans="1:137">
      <c r="A598" s="135"/>
      <c r="B598" s="54"/>
      <c r="C598" s="58" t="s">
        <v>31</v>
      </c>
      <c r="D598" s="58" t="s">
        <v>897</v>
      </c>
      <c r="E598" s="58" t="s">
        <v>898</v>
      </c>
      <c r="F598" s="58" t="s">
        <v>899</v>
      </c>
      <c r="G598" s="58" t="s">
        <v>900</v>
      </c>
      <c r="H598" s="46" t="s">
        <v>901</v>
      </c>
      <c r="I598" s="155">
        <v>6352</v>
      </c>
      <c r="J598" s="46" t="s">
        <v>48</v>
      </c>
      <c r="K598" s="75" t="s">
        <v>49</v>
      </c>
      <c r="L598" s="76">
        <f t="shared" si="80"/>
        <v>9</v>
      </c>
      <c r="M598" s="76"/>
      <c r="N598" s="76">
        <v>4</v>
      </c>
      <c r="O598" s="76"/>
      <c r="P598" s="76"/>
      <c r="Q598" s="76"/>
      <c r="R598" s="76"/>
      <c r="S598" s="76"/>
      <c r="T598" s="76"/>
      <c r="U598" s="76"/>
      <c r="V598" s="76"/>
      <c r="W598" s="76"/>
      <c r="X598" s="76">
        <v>5</v>
      </c>
      <c r="Y598" s="134"/>
      <c r="Z598" s="134"/>
      <c r="AA598" s="134"/>
      <c r="AB598" s="134"/>
      <c r="AC598" s="134"/>
      <c r="AD598" s="134"/>
      <c r="AE598" s="134"/>
      <c r="AF598" s="134"/>
      <c r="AG598" s="134"/>
      <c r="AH598" s="134"/>
      <c r="AI598" s="134"/>
      <c r="AJ598" s="134"/>
      <c r="AK598" s="134"/>
      <c r="AL598" s="134"/>
      <c r="AM598" s="134"/>
      <c r="AN598" s="134"/>
      <c r="AO598" s="134"/>
      <c r="AP598" s="134"/>
      <c r="AQ598" s="134"/>
      <c r="AR598" s="134"/>
      <c r="AS598" s="134"/>
      <c r="AT598" s="134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134"/>
      <c r="BE598" s="134"/>
      <c r="BF598" s="134"/>
      <c r="BG598" s="134"/>
      <c r="BH598" s="134"/>
      <c r="BI598" s="134"/>
      <c r="BJ598" s="134"/>
      <c r="BK598" s="134"/>
      <c r="BL598" s="134"/>
      <c r="BM598" s="134"/>
      <c r="BN598" s="134"/>
      <c r="BO598" s="134"/>
      <c r="BP598" s="134"/>
      <c r="BQ598" s="134"/>
      <c r="BR598" s="134"/>
      <c r="BS598" s="134"/>
      <c r="BT598" s="134"/>
      <c r="BU598" s="134"/>
      <c r="BV598" s="134"/>
      <c r="BW598" s="134"/>
      <c r="BX598" s="134"/>
      <c r="BY598" s="134"/>
      <c r="BZ598" s="134"/>
      <c r="CA598" s="134"/>
      <c r="CB598" s="134"/>
      <c r="CC598" s="134"/>
      <c r="CD598" s="134"/>
      <c r="CE598" s="134"/>
      <c r="CF598" s="134"/>
      <c r="CG598" s="134"/>
      <c r="CH598" s="134"/>
      <c r="CI598" s="134"/>
      <c r="CJ598" s="134"/>
      <c r="CK598" s="134"/>
      <c r="CL598" s="134"/>
      <c r="CM598" s="134"/>
      <c r="CN598" s="134"/>
      <c r="CO598" s="134"/>
      <c r="CP598" s="134"/>
      <c r="CQ598" s="134"/>
      <c r="CR598" s="134"/>
      <c r="CS598" s="134"/>
      <c r="CT598" s="134"/>
      <c r="CU598" s="134"/>
      <c r="CV598" s="134"/>
      <c r="CW598" s="134"/>
      <c r="CX598" s="134"/>
      <c r="CY598" s="134"/>
      <c r="CZ598" s="134"/>
      <c r="DA598" s="134"/>
      <c r="DB598" s="134"/>
      <c r="DC598" s="134"/>
      <c r="DD598" s="134"/>
      <c r="DE598" s="134"/>
      <c r="DF598" s="134"/>
      <c r="DG598" s="134"/>
      <c r="DH598" s="134"/>
      <c r="DI598" s="134"/>
      <c r="DJ598" s="134"/>
      <c r="DK598" s="134"/>
      <c r="DL598" s="134"/>
      <c r="DM598" s="134"/>
      <c r="DN598" s="134"/>
      <c r="DO598" s="134"/>
      <c r="DP598" s="134"/>
      <c r="DQ598" s="134"/>
      <c r="DR598" s="134"/>
      <c r="DS598" s="134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134"/>
      <c r="ED598" s="134"/>
      <c r="EE598" s="134"/>
      <c r="EF598" s="134"/>
      <c r="EG598" s="134"/>
    </row>
    <row r="599" spans="1:137">
      <c r="A599" s="135"/>
      <c r="B599" s="54"/>
      <c r="C599" s="77"/>
      <c r="D599" s="77"/>
      <c r="E599" s="77"/>
      <c r="F599" s="77"/>
      <c r="G599" s="77"/>
      <c r="H599" s="54"/>
      <c r="I599" s="156"/>
      <c r="J599" s="54"/>
      <c r="K599" s="75" t="s">
        <v>50</v>
      </c>
      <c r="L599" s="76">
        <f t="shared" si="80"/>
        <v>2</v>
      </c>
      <c r="M599" s="76">
        <v>2</v>
      </c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134"/>
      <c r="Z599" s="134"/>
      <c r="AA599" s="134"/>
      <c r="AB599" s="134"/>
      <c r="AC599" s="134"/>
      <c r="AD599" s="134"/>
      <c r="AE599" s="134"/>
      <c r="AF599" s="134"/>
      <c r="AG599" s="134"/>
      <c r="AH599" s="134"/>
      <c r="AI599" s="134"/>
      <c r="AJ599" s="134"/>
      <c r="AK599" s="134"/>
      <c r="AL599" s="134"/>
      <c r="AM599" s="134"/>
      <c r="AN599" s="134"/>
      <c r="AO599" s="134"/>
      <c r="AP599" s="134"/>
      <c r="AQ599" s="134"/>
      <c r="AR599" s="134"/>
      <c r="AS599" s="134"/>
      <c r="AT599" s="134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4"/>
      <c r="BE599" s="134"/>
      <c r="BF599" s="134"/>
      <c r="BG599" s="134"/>
      <c r="BH599" s="134"/>
      <c r="BI599" s="134"/>
      <c r="BJ599" s="134"/>
      <c r="BK599" s="134"/>
      <c r="BL599" s="134"/>
      <c r="BM599" s="134"/>
      <c r="BN599" s="134"/>
      <c r="BO599" s="134"/>
      <c r="BP599" s="134"/>
      <c r="BQ599" s="134"/>
      <c r="BR599" s="134"/>
      <c r="BS599" s="134"/>
      <c r="BT599" s="134"/>
      <c r="BU599" s="134"/>
      <c r="BV599" s="134"/>
      <c r="BW599" s="134"/>
      <c r="BX599" s="134"/>
      <c r="BY599" s="134"/>
      <c r="BZ599" s="134"/>
      <c r="CA599" s="134"/>
      <c r="CB599" s="134"/>
      <c r="CC599" s="134"/>
      <c r="CD599" s="134"/>
      <c r="CE599" s="134"/>
      <c r="CF599" s="134"/>
      <c r="CG599" s="134"/>
      <c r="CH599" s="134"/>
      <c r="CI599" s="134"/>
      <c r="CJ599" s="134"/>
      <c r="CK599" s="134"/>
      <c r="CL599" s="134"/>
      <c r="CM599" s="134"/>
      <c r="CN599" s="134"/>
      <c r="CO599" s="134"/>
      <c r="CP599" s="134"/>
      <c r="CQ599" s="134"/>
      <c r="CR599" s="134"/>
      <c r="CS599" s="134"/>
      <c r="CT599" s="134"/>
      <c r="CU599" s="134"/>
      <c r="CV599" s="134"/>
      <c r="CW599" s="134"/>
      <c r="CX599" s="134"/>
      <c r="CY599" s="134"/>
      <c r="CZ599" s="134"/>
      <c r="DA599" s="134"/>
      <c r="DB599" s="134"/>
      <c r="DC599" s="134"/>
      <c r="DD599" s="134"/>
      <c r="DE599" s="134"/>
      <c r="DF599" s="134"/>
      <c r="DG599" s="134"/>
      <c r="DH599" s="134"/>
      <c r="DI599" s="134"/>
      <c r="DJ599" s="134"/>
      <c r="DK599" s="134"/>
      <c r="DL599" s="134"/>
      <c r="DM599" s="134"/>
      <c r="DN599" s="134"/>
      <c r="DO599" s="134"/>
      <c r="DP599" s="134"/>
      <c r="DQ599" s="134"/>
      <c r="DR599" s="134"/>
      <c r="DS599" s="134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134"/>
      <c r="ED599" s="134"/>
      <c r="EE599" s="134"/>
      <c r="EF599" s="134"/>
      <c r="EG599" s="134"/>
    </row>
    <row r="600" spans="1:137">
      <c r="A600" s="135"/>
      <c r="B600" s="54"/>
      <c r="C600" s="81"/>
      <c r="D600" s="81"/>
      <c r="E600" s="81"/>
      <c r="F600" s="81"/>
      <c r="G600" s="81"/>
      <c r="H600" s="80"/>
      <c r="I600" s="157"/>
      <c r="J600" s="80"/>
      <c r="K600" s="84" t="s">
        <v>51</v>
      </c>
      <c r="L600" s="76">
        <f t="shared" si="80"/>
        <v>0</v>
      </c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134"/>
      <c r="Z600" s="134"/>
      <c r="AA600" s="134"/>
      <c r="AB600" s="134"/>
      <c r="AC600" s="134"/>
      <c r="AD600" s="134"/>
      <c r="AE600" s="134"/>
      <c r="AF600" s="134"/>
      <c r="AG600" s="134"/>
      <c r="AH600" s="134"/>
      <c r="AI600" s="134"/>
      <c r="AJ600" s="134"/>
      <c r="AK600" s="134"/>
      <c r="AL600" s="134"/>
      <c r="AM600" s="134"/>
      <c r="AN600" s="134"/>
      <c r="AO600" s="134"/>
      <c r="AP600" s="134"/>
      <c r="AQ600" s="134"/>
      <c r="AR600" s="134"/>
      <c r="AS600" s="134"/>
      <c r="AT600" s="134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4"/>
      <c r="BE600" s="134"/>
      <c r="BF600" s="134"/>
      <c r="BG600" s="134"/>
      <c r="BH600" s="134"/>
      <c r="BI600" s="134"/>
      <c r="BJ600" s="134"/>
      <c r="BK600" s="134"/>
      <c r="BL600" s="134"/>
      <c r="BM600" s="134"/>
      <c r="BN600" s="134"/>
      <c r="BO600" s="134"/>
      <c r="BP600" s="134"/>
      <c r="BQ600" s="134"/>
      <c r="BR600" s="134"/>
      <c r="BS600" s="134"/>
      <c r="BT600" s="134"/>
      <c r="BU600" s="134"/>
      <c r="BV600" s="134"/>
      <c r="BW600" s="134"/>
      <c r="BX600" s="134"/>
      <c r="BY600" s="134"/>
      <c r="BZ600" s="134"/>
      <c r="CA600" s="134"/>
      <c r="CB600" s="134"/>
      <c r="CC600" s="134"/>
      <c r="CD600" s="134"/>
      <c r="CE600" s="134"/>
      <c r="CF600" s="134"/>
      <c r="CG600" s="134"/>
      <c r="CH600" s="134"/>
      <c r="CI600" s="134"/>
      <c r="CJ600" s="134"/>
      <c r="CK600" s="134"/>
      <c r="CL600" s="134"/>
      <c r="CM600" s="134"/>
      <c r="CN600" s="134"/>
      <c r="CO600" s="134"/>
      <c r="CP600" s="134"/>
      <c r="CQ600" s="134"/>
      <c r="CR600" s="134"/>
      <c r="CS600" s="134"/>
      <c r="CT600" s="134"/>
      <c r="CU600" s="134"/>
      <c r="CV600" s="134"/>
      <c r="CW600" s="134"/>
      <c r="CX600" s="134"/>
      <c r="CY600" s="134"/>
      <c r="CZ600" s="134"/>
      <c r="DA600" s="134"/>
      <c r="DB600" s="134"/>
      <c r="DC600" s="134"/>
      <c r="DD600" s="134"/>
      <c r="DE600" s="134"/>
      <c r="DF600" s="134"/>
      <c r="DG600" s="134"/>
      <c r="DH600" s="134"/>
      <c r="DI600" s="134"/>
      <c r="DJ600" s="134"/>
      <c r="DK600" s="134"/>
      <c r="DL600" s="134"/>
      <c r="DM600" s="134"/>
      <c r="DN600" s="134"/>
      <c r="DO600" s="134"/>
      <c r="DP600" s="134"/>
      <c r="DQ600" s="134"/>
      <c r="DR600" s="134"/>
      <c r="DS600" s="134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134"/>
      <c r="ED600" s="134"/>
      <c r="EE600" s="134"/>
      <c r="EF600" s="134"/>
      <c r="EG600" s="134"/>
    </row>
    <row r="601" spans="1:137">
      <c r="A601" s="135"/>
      <c r="B601" s="54"/>
      <c r="C601" s="58" t="s">
        <v>31</v>
      </c>
      <c r="D601" s="58" t="s">
        <v>902</v>
      </c>
      <c r="E601" s="58" t="s">
        <v>903</v>
      </c>
      <c r="F601" s="58" t="s">
        <v>904</v>
      </c>
      <c r="G601" s="46" t="s">
        <v>905</v>
      </c>
      <c r="H601" s="46" t="s">
        <v>906</v>
      </c>
      <c r="I601" s="155">
        <v>22523</v>
      </c>
      <c r="J601" s="46" t="s">
        <v>48</v>
      </c>
      <c r="K601" s="75" t="s">
        <v>49</v>
      </c>
      <c r="L601" s="76">
        <f t="shared" si="80"/>
        <v>11</v>
      </c>
      <c r="M601" s="76"/>
      <c r="N601" s="76">
        <v>4</v>
      </c>
      <c r="O601" s="76"/>
      <c r="P601" s="76"/>
      <c r="Q601" s="76"/>
      <c r="R601" s="76"/>
      <c r="S601" s="76"/>
      <c r="T601" s="76">
        <v>2</v>
      </c>
      <c r="U601" s="76"/>
      <c r="V601" s="76"/>
      <c r="W601" s="76"/>
      <c r="X601" s="76">
        <v>5</v>
      </c>
      <c r="Y601" s="134"/>
      <c r="Z601" s="134"/>
      <c r="AA601" s="134"/>
      <c r="AB601" s="134"/>
      <c r="AC601" s="134"/>
      <c r="AD601" s="134"/>
      <c r="AE601" s="134"/>
      <c r="AF601" s="134"/>
      <c r="AG601" s="134"/>
      <c r="AH601" s="134"/>
      <c r="AI601" s="134"/>
      <c r="AJ601" s="134"/>
      <c r="AK601" s="134"/>
      <c r="AL601" s="134"/>
      <c r="AM601" s="134"/>
      <c r="AN601" s="134"/>
      <c r="AO601" s="134"/>
      <c r="AP601" s="134"/>
      <c r="AQ601" s="134"/>
      <c r="AR601" s="134"/>
      <c r="AS601" s="134"/>
      <c r="AT601" s="134"/>
      <c r="AU601" s="134"/>
      <c r="AV601" s="134"/>
      <c r="AW601" s="134"/>
      <c r="AX601" s="134"/>
      <c r="AY601" s="134"/>
      <c r="AZ601" s="134"/>
      <c r="BA601" s="134"/>
      <c r="BB601" s="134"/>
      <c r="BC601" s="134"/>
      <c r="BD601" s="134"/>
      <c r="BE601" s="134"/>
      <c r="BF601" s="134"/>
      <c r="BG601" s="134"/>
      <c r="BH601" s="134"/>
      <c r="BI601" s="134"/>
      <c r="BJ601" s="134"/>
      <c r="BK601" s="134"/>
      <c r="BL601" s="134"/>
      <c r="BM601" s="134"/>
      <c r="BN601" s="134"/>
      <c r="BO601" s="134"/>
      <c r="BP601" s="134"/>
      <c r="BQ601" s="134"/>
      <c r="BR601" s="134"/>
      <c r="BS601" s="134"/>
      <c r="BT601" s="134"/>
      <c r="BU601" s="134"/>
      <c r="BV601" s="134"/>
      <c r="BW601" s="134"/>
      <c r="BX601" s="134"/>
      <c r="BY601" s="134"/>
      <c r="BZ601" s="134"/>
      <c r="CA601" s="134"/>
      <c r="CB601" s="134"/>
      <c r="CC601" s="134"/>
      <c r="CD601" s="134"/>
      <c r="CE601" s="134"/>
      <c r="CF601" s="134"/>
      <c r="CG601" s="134"/>
      <c r="CH601" s="134"/>
      <c r="CI601" s="134"/>
      <c r="CJ601" s="134"/>
      <c r="CK601" s="134"/>
      <c r="CL601" s="134"/>
      <c r="CM601" s="134"/>
      <c r="CN601" s="134"/>
      <c r="CO601" s="134"/>
      <c r="CP601" s="134"/>
      <c r="CQ601" s="134"/>
      <c r="CR601" s="134"/>
      <c r="CS601" s="134"/>
      <c r="CT601" s="134"/>
      <c r="CU601" s="134"/>
      <c r="CV601" s="134"/>
      <c r="CW601" s="134"/>
      <c r="CX601" s="134"/>
      <c r="CY601" s="134"/>
      <c r="CZ601" s="134"/>
      <c r="DA601" s="134"/>
      <c r="DB601" s="134"/>
      <c r="DC601" s="134"/>
      <c r="DD601" s="134"/>
      <c r="DE601" s="134"/>
      <c r="DF601" s="134"/>
      <c r="DG601" s="134"/>
      <c r="DH601" s="134"/>
      <c r="DI601" s="134"/>
      <c r="DJ601" s="134"/>
      <c r="DK601" s="134"/>
      <c r="DL601" s="134"/>
      <c r="DM601" s="134"/>
      <c r="DN601" s="134"/>
      <c r="DO601" s="134"/>
      <c r="DP601" s="134"/>
      <c r="DQ601" s="134"/>
      <c r="DR601" s="134"/>
      <c r="DS601" s="134"/>
      <c r="DT601" s="134"/>
      <c r="DU601" s="134"/>
      <c r="DV601" s="134"/>
      <c r="DW601" s="134"/>
      <c r="DX601" s="134"/>
      <c r="DY601" s="134"/>
      <c r="DZ601" s="134"/>
      <c r="EA601" s="134"/>
      <c r="EB601" s="134"/>
      <c r="EC601" s="134"/>
      <c r="ED601" s="134"/>
      <c r="EE601" s="134"/>
      <c r="EF601" s="134"/>
      <c r="EG601" s="134"/>
    </row>
    <row r="602" spans="1:137">
      <c r="A602" s="135"/>
      <c r="B602" s="54"/>
      <c r="C602" s="77"/>
      <c r="D602" s="77"/>
      <c r="E602" s="77"/>
      <c r="F602" s="77"/>
      <c r="G602" s="54"/>
      <c r="H602" s="54"/>
      <c r="I602" s="156"/>
      <c r="J602" s="54"/>
      <c r="K602" s="75" t="s">
        <v>50</v>
      </c>
      <c r="L602" s="76">
        <f t="shared" si="80"/>
        <v>3</v>
      </c>
      <c r="M602" s="76">
        <v>3</v>
      </c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134"/>
      <c r="Z602" s="134"/>
      <c r="AA602" s="134"/>
      <c r="AB602" s="134"/>
      <c r="AC602" s="134"/>
      <c r="AD602" s="134"/>
      <c r="AE602" s="134"/>
      <c r="AF602" s="134"/>
      <c r="AG602" s="134"/>
      <c r="AH602" s="134"/>
      <c r="AI602" s="134"/>
      <c r="AJ602" s="134"/>
      <c r="AK602" s="134"/>
      <c r="AL602" s="134"/>
      <c r="AM602" s="134"/>
      <c r="AN602" s="134"/>
      <c r="AO602" s="134"/>
      <c r="AP602" s="134"/>
      <c r="AQ602" s="134"/>
      <c r="AR602" s="134"/>
      <c r="AS602" s="134"/>
      <c r="AT602" s="134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134"/>
      <c r="BE602" s="134"/>
      <c r="BF602" s="134"/>
      <c r="BG602" s="134"/>
      <c r="BH602" s="134"/>
      <c r="BI602" s="134"/>
      <c r="BJ602" s="134"/>
      <c r="BK602" s="134"/>
      <c r="BL602" s="134"/>
      <c r="BM602" s="134"/>
      <c r="BN602" s="134"/>
      <c r="BO602" s="134"/>
      <c r="BP602" s="134"/>
      <c r="BQ602" s="134"/>
      <c r="BR602" s="134"/>
      <c r="BS602" s="134"/>
      <c r="BT602" s="134"/>
      <c r="BU602" s="134"/>
      <c r="BV602" s="134"/>
      <c r="BW602" s="134"/>
      <c r="BX602" s="134"/>
      <c r="BY602" s="134"/>
      <c r="BZ602" s="134"/>
      <c r="CA602" s="134"/>
      <c r="CB602" s="134"/>
      <c r="CC602" s="134"/>
      <c r="CD602" s="134"/>
      <c r="CE602" s="134"/>
      <c r="CF602" s="134"/>
      <c r="CG602" s="134"/>
      <c r="CH602" s="134"/>
      <c r="CI602" s="134"/>
      <c r="CJ602" s="134"/>
      <c r="CK602" s="134"/>
      <c r="CL602" s="134"/>
      <c r="CM602" s="134"/>
      <c r="CN602" s="134"/>
      <c r="CO602" s="134"/>
      <c r="CP602" s="134"/>
      <c r="CQ602" s="134"/>
      <c r="CR602" s="134"/>
      <c r="CS602" s="134"/>
      <c r="CT602" s="134"/>
      <c r="CU602" s="134"/>
      <c r="CV602" s="134"/>
      <c r="CW602" s="134"/>
      <c r="CX602" s="134"/>
      <c r="CY602" s="134"/>
      <c r="CZ602" s="134"/>
      <c r="DA602" s="134"/>
      <c r="DB602" s="134"/>
      <c r="DC602" s="134"/>
      <c r="DD602" s="134"/>
      <c r="DE602" s="134"/>
      <c r="DF602" s="134"/>
      <c r="DG602" s="134"/>
      <c r="DH602" s="134"/>
      <c r="DI602" s="134"/>
      <c r="DJ602" s="134"/>
      <c r="DK602" s="134"/>
      <c r="DL602" s="134"/>
      <c r="DM602" s="134"/>
      <c r="DN602" s="134"/>
      <c r="DO602" s="134"/>
      <c r="DP602" s="134"/>
      <c r="DQ602" s="134"/>
      <c r="DR602" s="134"/>
      <c r="DS602" s="134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134"/>
      <c r="ED602" s="134"/>
      <c r="EE602" s="134"/>
      <c r="EF602" s="134"/>
      <c r="EG602" s="134"/>
    </row>
    <row r="603" spans="1:137">
      <c r="A603" s="135"/>
      <c r="B603" s="54"/>
      <c r="C603" s="81"/>
      <c r="D603" s="81"/>
      <c r="E603" s="81"/>
      <c r="F603" s="81"/>
      <c r="G603" s="80"/>
      <c r="H603" s="80"/>
      <c r="I603" s="157"/>
      <c r="J603" s="80"/>
      <c r="K603" s="84" t="s">
        <v>51</v>
      </c>
      <c r="L603" s="76">
        <f t="shared" si="80"/>
        <v>0</v>
      </c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134"/>
      <c r="Z603" s="134"/>
      <c r="AA603" s="134"/>
      <c r="AB603" s="134"/>
      <c r="AC603" s="134"/>
      <c r="AD603" s="134"/>
      <c r="AE603" s="134"/>
      <c r="AF603" s="134"/>
      <c r="AG603" s="134"/>
      <c r="AH603" s="134"/>
      <c r="AI603" s="134"/>
      <c r="AJ603" s="134"/>
      <c r="AK603" s="134"/>
      <c r="AL603" s="134"/>
      <c r="AM603" s="134"/>
      <c r="AN603" s="134"/>
      <c r="AO603" s="134"/>
      <c r="AP603" s="134"/>
      <c r="AQ603" s="134"/>
      <c r="AR603" s="134"/>
      <c r="AS603" s="134"/>
      <c r="AT603" s="134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4"/>
      <c r="BE603" s="134"/>
      <c r="BF603" s="134"/>
      <c r="BG603" s="134"/>
      <c r="BH603" s="134"/>
      <c r="BI603" s="134"/>
      <c r="BJ603" s="134"/>
      <c r="BK603" s="134"/>
      <c r="BL603" s="134"/>
      <c r="BM603" s="134"/>
      <c r="BN603" s="134"/>
      <c r="BO603" s="134"/>
      <c r="BP603" s="134"/>
      <c r="BQ603" s="134"/>
      <c r="BR603" s="134"/>
      <c r="BS603" s="134"/>
      <c r="BT603" s="134"/>
      <c r="BU603" s="134"/>
      <c r="BV603" s="134"/>
      <c r="BW603" s="134"/>
      <c r="BX603" s="134"/>
      <c r="BY603" s="134"/>
      <c r="BZ603" s="134"/>
      <c r="CA603" s="134"/>
      <c r="CB603" s="134"/>
      <c r="CC603" s="134"/>
      <c r="CD603" s="134"/>
      <c r="CE603" s="134"/>
      <c r="CF603" s="134"/>
      <c r="CG603" s="134"/>
      <c r="CH603" s="134"/>
      <c r="CI603" s="134"/>
      <c r="CJ603" s="134"/>
      <c r="CK603" s="134"/>
      <c r="CL603" s="134"/>
      <c r="CM603" s="134"/>
      <c r="CN603" s="134"/>
      <c r="CO603" s="134"/>
      <c r="CP603" s="134"/>
      <c r="CQ603" s="134"/>
      <c r="CR603" s="134"/>
      <c r="CS603" s="134"/>
      <c r="CT603" s="134"/>
      <c r="CU603" s="134"/>
      <c r="CV603" s="134"/>
      <c r="CW603" s="134"/>
      <c r="CX603" s="134"/>
      <c r="CY603" s="134"/>
      <c r="CZ603" s="134"/>
      <c r="DA603" s="134"/>
      <c r="DB603" s="134"/>
      <c r="DC603" s="134"/>
      <c r="DD603" s="134"/>
      <c r="DE603" s="134"/>
      <c r="DF603" s="134"/>
      <c r="DG603" s="134"/>
      <c r="DH603" s="134"/>
      <c r="DI603" s="134"/>
      <c r="DJ603" s="134"/>
      <c r="DK603" s="134"/>
      <c r="DL603" s="134"/>
      <c r="DM603" s="134"/>
      <c r="DN603" s="134"/>
      <c r="DO603" s="134"/>
      <c r="DP603" s="134"/>
      <c r="DQ603" s="134"/>
      <c r="DR603" s="134"/>
      <c r="DS603" s="134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134"/>
      <c r="ED603" s="134"/>
      <c r="EE603" s="134"/>
      <c r="EF603" s="134"/>
      <c r="EG603" s="134"/>
    </row>
    <row r="604" spans="1:137">
      <c r="A604" s="135"/>
      <c r="B604" s="54"/>
      <c r="C604" s="58" t="s">
        <v>31</v>
      </c>
      <c r="D604" s="58" t="s">
        <v>907</v>
      </c>
      <c r="E604" s="58" t="s">
        <v>908</v>
      </c>
      <c r="F604" s="58" t="s">
        <v>909</v>
      </c>
      <c r="G604" s="46" t="s">
        <v>910</v>
      </c>
      <c r="H604" s="46" t="s">
        <v>911</v>
      </c>
      <c r="I604" s="155">
        <v>23002</v>
      </c>
      <c r="J604" s="46" t="s">
        <v>48</v>
      </c>
      <c r="K604" s="75" t="s">
        <v>49</v>
      </c>
      <c r="L604" s="76">
        <f t="shared" si="80"/>
        <v>18</v>
      </c>
      <c r="M604" s="76"/>
      <c r="N604" s="76">
        <v>8</v>
      </c>
      <c r="O604" s="76"/>
      <c r="P604" s="76"/>
      <c r="Q604" s="76"/>
      <c r="R604" s="76"/>
      <c r="S604" s="76"/>
      <c r="T604" s="76">
        <v>7</v>
      </c>
      <c r="U604" s="76"/>
      <c r="V604" s="76"/>
      <c r="W604" s="76"/>
      <c r="X604" s="76">
        <v>3</v>
      </c>
      <c r="Y604" s="134"/>
      <c r="Z604" s="134"/>
      <c r="AA604" s="134"/>
      <c r="AB604" s="134"/>
      <c r="AC604" s="134"/>
      <c r="AD604" s="134"/>
      <c r="AE604" s="134"/>
      <c r="AF604" s="134"/>
      <c r="AG604" s="134"/>
      <c r="AH604" s="134"/>
      <c r="AI604" s="134"/>
      <c r="AJ604" s="134"/>
      <c r="AK604" s="134"/>
      <c r="AL604" s="134"/>
      <c r="AM604" s="134"/>
      <c r="AN604" s="134"/>
      <c r="AO604" s="134"/>
      <c r="AP604" s="134"/>
      <c r="AQ604" s="134"/>
      <c r="AR604" s="134"/>
      <c r="AS604" s="134"/>
      <c r="AT604" s="134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4"/>
      <c r="BE604" s="134"/>
      <c r="BF604" s="134"/>
      <c r="BG604" s="134"/>
      <c r="BH604" s="134"/>
      <c r="BI604" s="134"/>
      <c r="BJ604" s="134"/>
      <c r="BK604" s="134"/>
      <c r="BL604" s="134"/>
      <c r="BM604" s="134"/>
      <c r="BN604" s="134"/>
      <c r="BO604" s="134"/>
      <c r="BP604" s="134"/>
      <c r="BQ604" s="134"/>
      <c r="BR604" s="134"/>
      <c r="BS604" s="134"/>
      <c r="BT604" s="134"/>
      <c r="BU604" s="134"/>
      <c r="BV604" s="134"/>
      <c r="BW604" s="134"/>
      <c r="BX604" s="134"/>
      <c r="BY604" s="134"/>
      <c r="BZ604" s="134"/>
      <c r="CA604" s="134"/>
      <c r="CB604" s="134"/>
      <c r="CC604" s="134"/>
      <c r="CD604" s="134"/>
      <c r="CE604" s="134"/>
      <c r="CF604" s="134"/>
      <c r="CG604" s="134"/>
      <c r="CH604" s="134"/>
      <c r="CI604" s="134"/>
      <c r="CJ604" s="134"/>
      <c r="CK604" s="134"/>
      <c r="CL604" s="134"/>
      <c r="CM604" s="134"/>
      <c r="CN604" s="134"/>
      <c r="CO604" s="134"/>
      <c r="CP604" s="134"/>
      <c r="CQ604" s="134"/>
      <c r="CR604" s="134"/>
      <c r="CS604" s="134"/>
      <c r="CT604" s="134"/>
      <c r="CU604" s="134"/>
      <c r="CV604" s="134"/>
      <c r="CW604" s="134"/>
      <c r="CX604" s="134"/>
      <c r="CY604" s="134"/>
      <c r="CZ604" s="134"/>
      <c r="DA604" s="134"/>
      <c r="DB604" s="134"/>
      <c r="DC604" s="134"/>
      <c r="DD604" s="134"/>
      <c r="DE604" s="134"/>
      <c r="DF604" s="134"/>
      <c r="DG604" s="134"/>
      <c r="DH604" s="134"/>
      <c r="DI604" s="134"/>
      <c r="DJ604" s="134"/>
      <c r="DK604" s="134"/>
      <c r="DL604" s="134"/>
      <c r="DM604" s="134"/>
      <c r="DN604" s="134"/>
      <c r="DO604" s="134"/>
      <c r="DP604" s="134"/>
      <c r="DQ604" s="134"/>
      <c r="DR604" s="134"/>
      <c r="DS604" s="134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134"/>
      <c r="ED604" s="134"/>
      <c r="EE604" s="134"/>
      <c r="EF604" s="134"/>
      <c r="EG604" s="134"/>
    </row>
    <row r="605" spans="1:137">
      <c r="A605" s="135"/>
      <c r="B605" s="54"/>
      <c r="C605" s="77"/>
      <c r="D605" s="77"/>
      <c r="E605" s="77"/>
      <c r="F605" s="77"/>
      <c r="G605" s="54"/>
      <c r="H605" s="54"/>
      <c r="I605" s="156"/>
      <c r="J605" s="54"/>
      <c r="K605" s="75" t="s">
        <v>50</v>
      </c>
      <c r="L605" s="76">
        <f t="shared" si="80"/>
        <v>2</v>
      </c>
      <c r="M605" s="76">
        <v>2</v>
      </c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134"/>
      <c r="Z605" s="134"/>
      <c r="AA605" s="134"/>
      <c r="AB605" s="134"/>
      <c r="AC605" s="134"/>
      <c r="AD605" s="134"/>
      <c r="AE605" s="134"/>
      <c r="AF605" s="134"/>
      <c r="AG605" s="134"/>
      <c r="AH605" s="134"/>
      <c r="AI605" s="134"/>
      <c r="AJ605" s="134"/>
      <c r="AK605" s="134"/>
      <c r="AL605" s="134"/>
      <c r="AM605" s="134"/>
      <c r="AN605" s="134"/>
      <c r="AO605" s="134"/>
      <c r="AP605" s="134"/>
      <c r="AQ605" s="134"/>
      <c r="AR605" s="134"/>
      <c r="AS605" s="134"/>
      <c r="AT605" s="134"/>
      <c r="AU605" s="134"/>
      <c r="AV605" s="134"/>
      <c r="AW605" s="134"/>
      <c r="AX605" s="134"/>
      <c r="AY605" s="134"/>
      <c r="AZ605" s="134"/>
      <c r="BA605" s="134"/>
      <c r="BB605" s="134"/>
      <c r="BC605" s="134"/>
      <c r="BD605" s="134"/>
      <c r="BE605" s="134"/>
      <c r="BF605" s="134"/>
      <c r="BG605" s="134"/>
      <c r="BH605" s="134"/>
      <c r="BI605" s="134"/>
      <c r="BJ605" s="134"/>
      <c r="BK605" s="134"/>
      <c r="BL605" s="134"/>
      <c r="BM605" s="134"/>
      <c r="BN605" s="134"/>
      <c r="BO605" s="134"/>
      <c r="BP605" s="134"/>
      <c r="BQ605" s="134"/>
      <c r="BR605" s="134"/>
      <c r="BS605" s="134"/>
      <c r="BT605" s="134"/>
      <c r="BU605" s="134"/>
      <c r="BV605" s="134"/>
      <c r="BW605" s="134"/>
      <c r="BX605" s="134"/>
      <c r="BY605" s="134"/>
      <c r="BZ605" s="134"/>
      <c r="CA605" s="134"/>
      <c r="CB605" s="134"/>
      <c r="CC605" s="134"/>
      <c r="CD605" s="134"/>
      <c r="CE605" s="134"/>
      <c r="CF605" s="134"/>
      <c r="CG605" s="134"/>
      <c r="CH605" s="134"/>
      <c r="CI605" s="134"/>
      <c r="CJ605" s="134"/>
      <c r="CK605" s="134"/>
      <c r="CL605" s="134"/>
      <c r="CM605" s="134"/>
      <c r="CN605" s="134"/>
      <c r="CO605" s="134"/>
      <c r="CP605" s="134"/>
      <c r="CQ605" s="134"/>
      <c r="CR605" s="134"/>
      <c r="CS605" s="134"/>
      <c r="CT605" s="134"/>
      <c r="CU605" s="134"/>
      <c r="CV605" s="134"/>
      <c r="CW605" s="134"/>
      <c r="CX605" s="134"/>
      <c r="CY605" s="134"/>
      <c r="CZ605" s="134"/>
      <c r="DA605" s="134"/>
      <c r="DB605" s="134"/>
      <c r="DC605" s="134"/>
      <c r="DD605" s="134"/>
      <c r="DE605" s="134"/>
      <c r="DF605" s="134"/>
      <c r="DG605" s="134"/>
      <c r="DH605" s="134"/>
      <c r="DI605" s="134"/>
      <c r="DJ605" s="134"/>
      <c r="DK605" s="134"/>
      <c r="DL605" s="134"/>
      <c r="DM605" s="134"/>
      <c r="DN605" s="134"/>
      <c r="DO605" s="134"/>
      <c r="DP605" s="134"/>
      <c r="DQ605" s="134"/>
      <c r="DR605" s="134"/>
      <c r="DS605" s="134"/>
      <c r="DT605" s="134"/>
      <c r="DU605" s="134"/>
      <c r="DV605" s="134"/>
      <c r="DW605" s="134"/>
      <c r="DX605" s="134"/>
      <c r="DY605" s="134"/>
      <c r="DZ605" s="134"/>
      <c r="EA605" s="134"/>
      <c r="EB605" s="134"/>
      <c r="EC605" s="134"/>
      <c r="ED605" s="134"/>
      <c r="EE605" s="134"/>
      <c r="EF605" s="134"/>
      <c r="EG605" s="134"/>
    </row>
    <row r="606" spans="1:137">
      <c r="A606" s="135"/>
      <c r="B606" s="54"/>
      <c r="C606" s="81"/>
      <c r="D606" s="81"/>
      <c r="E606" s="81"/>
      <c r="F606" s="81"/>
      <c r="G606" s="80"/>
      <c r="H606" s="80"/>
      <c r="I606" s="157"/>
      <c r="J606" s="80"/>
      <c r="K606" s="84" t="s">
        <v>51</v>
      </c>
      <c r="L606" s="76">
        <f t="shared" si="80"/>
        <v>0</v>
      </c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134"/>
      <c r="Z606" s="134"/>
      <c r="AA606" s="134"/>
      <c r="AB606" s="134"/>
      <c r="AC606" s="134"/>
      <c r="AD606" s="134"/>
      <c r="AE606" s="134"/>
      <c r="AF606" s="134"/>
      <c r="AG606" s="134"/>
      <c r="AH606" s="134"/>
      <c r="AI606" s="134"/>
      <c r="AJ606" s="134"/>
      <c r="AK606" s="134"/>
      <c r="AL606" s="134"/>
      <c r="AM606" s="134"/>
      <c r="AN606" s="134"/>
      <c r="AO606" s="134"/>
      <c r="AP606" s="134"/>
      <c r="AQ606" s="134"/>
      <c r="AR606" s="134"/>
      <c r="AS606" s="134"/>
      <c r="AT606" s="134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134"/>
      <c r="BE606" s="134"/>
      <c r="BF606" s="134"/>
      <c r="BG606" s="134"/>
      <c r="BH606" s="134"/>
      <c r="BI606" s="134"/>
      <c r="BJ606" s="134"/>
      <c r="BK606" s="134"/>
      <c r="BL606" s="134"/>
      <c r="BM606" s="134"/>
      <c r="BN606" s="134"/>
      <c r="BO606" s="134"/>
      <c r="BP606" s="134"/>
      <c r="BQ606" s="134"/>
      <c r="BR606" s="134"/>
      <c r="BS606" s="134"/>
      <c r="BT606" s="134"/>
      <c r="BU606" s="134"/>
      <c r="BV606" s="134"/>
      <c r="BW606" s="134"/>
      <c r="BX606" s="134"/>
      <c r="BY606" s="134"/>
      <c r="BZ606" s="134"/>
      <c r="CA606" s="134"/>
      <c r="CB606" s="134"/>
      <c r="CC606" s="134"/>
      <c r="CD606" s="134"/>
      <c r="CE606" s="134"/>
      <c r="CF606" s="134"/>
      <c r="CG606" s="134"/>
      <c r="CH606" s="134"/>
      <c r="CI606" s="134"/>
      <c r="CJ606" s="134"/>
      <c r="CK606" s="134"/>
      <c r="CL606" s="134"/>
      <c r="CM606" s="134"/>
      <c r="CN606" s="134"/>
      <c r="CO606" s="134"/>
      <c r="CP606" s="134"/>
      <c r="CQ606" s="134"/>
      <c r="CR606" s="134"/>
      <c r="CS606" s="134"/>
      <c r="CT606" s="134"/>
      <c r="CU606" s="134"/>
      <c r="CV606" s="134"/>
      <c r="CW606" s="134"/>
      <c r="CX606" s="134"/>
      <c r="CY606" s="134"/>
      <c r="CZ606" s="134"/>
      <c r="DA606" s="134"/>
      <c r="DB606" s="134"/>
      <c r="DC606" s="134"/>
      <c r="DD606" s="134"/>
      <c r="DE606" s="134"/>
      <c r="DF606" s="134"/>
      <c r="DG606" s="134"/>
      <c r="DH606" s="134"/>
      <c r="DI606" s="134"/>
      <c r="DJ606" s="134"/>
      <c r="DK606" s="134"/>
      <c r="DL606" s="134"/>
      <c r="DM606" s="134"/>
      <c r="DN606" s="134"/>
      <c r="DO606" s="134"/>
      <c r="DP606" s="134"/>
      <c r="DQ606" s="134"/>
      <c r="DR606" s="134"/>
      <c r="DS606" s="134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134"/>
      <c r="ED606" s="134"/>
      <c r="EE606" s="134"/>
      <c r="EF606" s="134"/>
      <c r="EG606" s="134"/>
    </row>
    <row r="607" spans="1:137">
      <c r="A607" s="135"/>
      <c r="B607" s="54"/>
      <c r="C607" s="58" t="s">
        <v>33</v>
      </c>
      <c r="D607" s="58" t="s">
        <v>912</v>
      </c>
      <c r="E607" s="58" t="s">
        <v>913</v>
      </c>
      <c r="F607" s="58" t="s">
        <v>914</v>
      </c>
      <c r="G607" s="46" t="s">
        <v>915</v>
      </c>
      <c r="H607" s="46" t="s">
        <v>916</v>
      </c>
      <c r="I607" s="155">
        <v>51</v>
      </c>
      <c r="J607" s="46" t="s">
        <v>48</v>
      </c>
      <c r="K607" s="75" t="s">
        <v>49</v>
      </c>
      <c r="L607" s="76">
        <f t="shared" si="80"/>
        <v>0</v>
      </c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134"/>
      <c r="Z607" s="134"/>
      <c r="AA607" s="134"/>
      <c r="AB607" s="134"/>
      <c r="AC607" s="134"/>
      <c r="AD607" s="134"/>
      <c r="AE607" s="134"/>
      <c r="AF607" s="134"/>
      <c r="AG607" s="134"/>
      <c r="AH607" s="134"/>
      <c r="AI607" s="134"/>
      <c r="AJ607" s="134"/>
      <c r="AK607" s="134"/>
      <c r="AL607" s="134"/>
      <c r="AM607" s="134"/>
      <c r="AN607" s="134"/>
      <c r="AO607" s="134"/>
      <c r="AP607" s="134"/>
      <c r="AQ607" s="134"/>
      <c r="AR607" s="134"/>
      <c r="AS607" s="134"/>
      <c r="AT607" s="134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4"/>
      <c r="BE607" s="134"/>
      <c r="BF607" s="134"/>
      <c r="BG607" s="134"/>
      <c r="BH607" s="134"/>
      <c r="BI607" s="134"/>
      <c r="BJ607" s="134"/>
      <c r="BK607" s="134"/>
      <c r="BL607" s="134"/>
      <c r="BM607" s="134"/>
      <c r="BN607" s="134"/>
      <c r="BO607" s="134"/>
      <c r="BP607" s="134"/>
      <c r="BQ607" s="134"/>
      <c r="BR607" s="134"/>
      <c r="BS607" s="134"/>
      <c r="BT607" s="134"/>
      <c r="BU607" s="134"/>
      <c r="BV607" s="134"/>
      <c r="BW607" s="134"/>
      <c r="BX607" s="134"/>
      <c r="BY607" s="134"/>
      <c r="BZ607" s="134"/>
      <c r="CA607" s="134"/>
      <c r="CB607" s="134"/>
      <c r="CC607" s="134"/>
      <c r="CD607" s="134"/>
      <c r="CE607" s="134"/>
      <c r="CF607" s="134"/>
      <c r="CG607" s="134"/>
      <c r="CH607" s="134"/>
      <c r="CI607" s="134"/>
      <c r="CJ607" s="134"/>
      <c r="CK607" s="134"/>
      <c r="CL607" s="134"/>
      <c r="CM607" s="134"/>
      <c r="CN607" s="134"/>
      <c r="CO607" s="134"/>
      <c r="CP607" s="134"/>
      <c r="CQ607" s="134"/>
      <c r="CR607" s="134"/>
      <c r="CS607" s="134"/>
      <c r="CT607" s="134"/>
      <c r="CU607" s="134"/>
      <c r="CV607" s="134"/>
      <c r="CW607" s="134"/>
      <c r="CX607" s="134"/>
      <c r="CY607" s="134"/>
      <c r="CZ607" s="134"/>
      <c r="DA607" s="134"/>
      <c r="DB607" s="134"/>
      <c r="DC607" s="134"/>
      <c r="DD607" s="134"/>
      <c r="DE607" s="134"/>
      <c r="DF607" s="134"/>
      <c r="DG607" s="134"/>
      <c r="DH607" s="134"/>
      <c r="DI607" s="134"/>
      <c r="DJ607" s="134"/>
      <c r="DK607" s="134"/>
      <c r="DL607" s="134"/>
      <c r="DM607" s="134"/>
      <c r="DN607" s="134"/>
      <c r="DO607" s="134"/>
      <c r="DP607" s="134"/>
      <c r="DQ607" s="134"/>
      <c r="DR607" s="134"/>
      <c r="DS607" s="134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134"/>
      <c r="ED607" s="134"/>
      <c r="EE607" s="134"/>
      <c r="EF607" s="134"/>
      <c r="EG607" s="134"/>
    </row>
    <row r="608" spans="1:137">
      <c r="A608" s="135"/>
      <c r="B608" s="54"/>
      <c r="C608" s="77"/>
      <c r="D608" s="77"/>
      <c r="E608" s="77"/>
      <c r="F608" s="77"/>
      <c r="G608" s="54"/>
      <c r="H608" s="54"/>
      <c r="I608" s="156"/>
      <c r="J608" s="54"/>
      <c r="K608" s="75" t="s">
        <v>50</v>
      </c>
      <c r="L608" s="76">
        <f t="shared" si="80"/>
        <v>0</v>
      </c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134"/>
      <c r="Z608" s="134"/>
      <c r="AA608" s="134"/>
      <c r="AB608" s="134"/>
      <c r="AC608" s="134"/>
      <c r="AD608" s="134"/>
      <c r="AE608" s="134"/>
      <c r="AF608" s="134"/>
      <c r="AG608" s="134"/>
      <c r="AH608" s="134"/>
      <c r="AI608" s="134"/>
      <c r="AJ608" s="134"/>
      <c r="AK608" s="134"/>
      <c r="AL608" s="134"/>
      <c r="AM608" s="134"/>
      <c r="AN608" s="134"/>
      <c r="AO608" s="134"/>
      <c r="AP608" s="134"/>
      <c r="AQ608" s="134"/>
      <c r="AR608" s="134"/>
      <c r="AS608" s="134"/>
      <c r="AT608" s="134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4"/>
      <c r="BE608" s="134"/>
      <c r="BF608" s="134"/>
      <c r="BG608" s="134"/>
      <c r="BH608" s="134"/>
      <c r="BI608" s="134"/>
      <c r="BJ608" s="134"/>
      <c r="BK608" s="134"/>
      <c r="BL608" s="134"/>
      <c r="BM608" s="134"/>
      <c r="BN608" s="134"/>
      <c r="BO608" s="134"/>
      <c r="BP608" s="134"/>
      <c r="BQ608" s="134"/>
      <c r="BR608" s="134"/>
      <c r="BS608" s="134"/>
      <c r="BT608" s="134"/>
      <c r="BU608" s="134"/>
      <c r="BV608" s="134"/>
      <c r="BW608" s="134"/>
      <c r="BX608" s="134"/>
      <c r="BY608" s="134"/>
      <c r="BZ608" s="134"/>
      <c r="CA608" s="134"/>
      <c r="CB608" s="134"/>
      <c r="CC608" s="134"/>
      <c r="CD608" s="134"/>
      <c r="CE608" s="134"/>
      <c r="CF608" s="134"/>
      <c r="CG608" s="134"/>
      <c r="CH608" s="134"/>
      <c r="CI608" s="134"/>
      <c r="CJ608" s="134"/>
      <c r="CK608" s="134"/>
      <c r="CL608" s="134"/>
      <c r="CM608" s="134"/>
      <c r="CN608" s="134"/>
      <c r="CO608" s="134"/>
      <c r="CP608" s="134"/>
      <c r="CQ608" s="134"/>
      <c r="CR608" s="134"/>
      <c r="CS608" s="134"/>
      <c r="CT608" s="134"/>
      <c r="CU608" s="134"/>
      <c r="CV608" s="134"/>
      <c r="CW608" s="134"/>
      <c r="CX608" s="134"/>
      <c r="CY608" s="134"/>
      <c r="CZ608" s="134"/>
      <c r="DA608" s="134"/>
      <c r="DB608" s="134"/>
      <c r="DC608" s="134"/>
      <c r="DD608" s="134"/>
      <c r="DE608" s="134"/>
      <c r="DF608" s="134"/>
      <c r="DG608" s="134"/>
      <c r="DH608" s="134"/>
      <c r="DI608" s="134"/>
      <c r="DJ608" s="134"/>
      <c r="DK608" s="134"/>
      <c r="DL608" s="134"/>
      <c r="DM608" s="134"/>
      <c r="DN608" s="134"/>
      <c r="DO608" s="134"/>
      <c r="DP608" s="134"/>
      <c r="DQ608" s="134"/>
      <c r="DR608" s="134"/>
      <c r="DS608" s="134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134"/>
      <c r="ED608" s="134"/>
      <c r="EE608" s="134"/>
      <c r="EF608" s="134"/>
      <c r="EG608" s="134"/>
    </row>
    <row r="609" spans="1:137">
      <c r="A609" s="135"/>
      <c r="B609" s="54"/>
      <c r="C609" s="81"/>
      <c r="D609" s="81"/>
      <c r="E609" s="81"/>
      <c r="F609" s="81"/>
      <c r="G609" s="80"/>
      <c r="H609" s="80"/>
      <c r="I609" s="157"/>
      <c r="J609" s="80"/>
      <c r="K609" s="84" t="s">
        <v>51</v>
      </c>
      <c r="L609" s="76">
        <f t="shared" si="80"/>
        <v>4</v>
      </c>
      <c r="M609" s="76"/>
      <c r="N609" s="76"/>
      <c r="O609" s="76"/>
      <c r="P609" s="76"/>
      <c r="Q609" s="76"/>
      <c r="R609" s="76"/>
      <c r="S609" s="76"/>
      <c r="T609" s="76"/>
      <c r="U609" s="76">
        <v>3</v>
      </c>
      <c r="V609" s="76"/>
      <c r="W609" s="76"/>
      <c r="X609" s="76">
        <v>1</v>
      </c>
      <c r="Y609" s="134"/>
      <c r="Z609" s="134"/>
      <c r="AA609" s="134"/>
      <c r="AB609" s="134"/>
      <c r="AC609" s="134"/>
      <c r="AD609" s="134"/>
      <c r="AE609" s="134"/>
      <c r="AF609" s="134"/>
      <c r="AG609" s="134"/>
      <c r="AH609" s="134"/>
      <c r="AI609" s="134"/>
      <c r="AJ609" s="134"/>
      <c r="AK609" s="134"/>
      <c r="AL609" s="134"/>
      <c r="AM609" s="134"/>
      <c r="AN609" s="134"/>
      <c r="AO609" s="134"/>
      <c r="AP609" s="134"/>
      <c r="AQ609" s="134"/>
      <c r="AR609" s="134"/>
      <c r="AS609" s="134"/>
      <c r="AT609" s="134"/>
      <c r="AU609" s="134"/>
      <c r="AV609" s="134"/>
      <c r="AW609" s="134"/>
      <c r="AX609" s="134"/>
      <c r="AY609" s="134"/>
      <c r="AZ609" s="134"/>
      <c r="BA609" s="134"/>
      <c r="BB609" s="134"/>
      <c r="BC609" s="134"/>
      <c r="BD609" s="134"/>
      <c r="BE609" s="134"/>
      <c r="BF609" s="134"/>
      <c r="BG609" s="134"/>
      <c r="BH609" s="134"/>
      <c r="BI609" s="134"/>
      <c r="BJ609" s="134"/>
      <c r="BK609" s="134"/>
      <c r="BL609" s="134"/>
      <c r="BM609" s="134"/>
      <c r="BN609" s="134"/>
      <c r="BO609" s="134"/>
      <c r="BP609" s="134"/>
      <c r="BQ609" s="134"/>
      <c r="BR609" s="134"/>
      <c r="BS609" s="134"/>
      <c r="BT609" s="134"/>
      <c r="BU609" s="134"/>
      <c r="BV609" s="134"/>
      <c r="BW609" s="134"/>
      <c r="BX609" s="134"/>
      <c r="BY609" s="134"/>
      <c r="BZ609" s="134"/>
      <c r="CA609" s="134"/>
      <c r="CB609" s="134"/>
      <c r="CC609" s="134"/>
      <c r="CD609" s="134"/>
      <c r="CE609" s="134"/>
      <c r="CF609" s="134"/>
      <c r="CG609" s="134"/>
      <c r="CH609" s="134"/>
      <c r="CI609" s="134"/>
      <c r="CJ609" s="134"/>
      <c r="CK609" s="134"/>
      <c r="CL609" s="134"/>
      <c r="CM609" s="134"/>
      <c r="CN609" s="134"/>
      <c r="CO609" s="134"/>
      <c r="CP609" s="134"/>
      <c r="CQ609" s="134"/>
      <c r="CR609" s="134"/>
      <c r="CS609" s="134"/>
      <c r="CT609" s="134"/>
      <c r="CU609" s="134"/>
      <c r="CV609" s="134"/>
      <c r="CW609" s="134"/>
      <c r="CX609" s="134"/>
      <c r="CY609" s="134"/>
      <c r="CZ609" s="134"/>
      <c r="DA609" s="134"/>
      <c r="DB609" s="134"/>
      <c r="DC609" s="134"/>
      <c r="DD609" s="134"/>
      <c r="DE609" s="134"/>
      <c r="DF609" s="134"/>
      <c r="DG609" s="134"/>
      <c r="DH609" s="134"/>
      <c r="DI609" s="134"/>
      <c r="DJ609" s="134"/>
      <c r="DK609" s="134"/>
      <c r="DL609" s="134"/>
      <c r="DM609" s="134"/>
      <c r="DN609" s="134"/>
      <c r="DO609" s="134"/>
      <c r="DP609" s="134"/>
      <c r="DQ609" s="134"/>
      <c r="DR609" s="134"/>
      <c r="DS609" s="134"/>
      <c r="DT609" s="134"/>
      <c r="DU609" s="134"/>
      <c r="DV609" s="134"/>
      <c r="DW609" s="134"/>
      <c r="DX609" s="134"/>
      <c r="DY609" s="134"/>
      <c r="DZ609" s="134"/>
      <c r="EA609" s="134"/>
      <c r="EB609" s="134"/>
      <c r="EC609" s="134"/>
      <c r="ED609" s="134"/>
      <c r="EE609" s="134"/>
      <c r="EF609" s="134"/>
      <c r="EG609" s="134"/>
    </row>
    <row r="610" spans="1:137">
      <c r="A610" s="135"/>
      <c r="B610" s="54"/>
      <c r="C610" s="58" t="s">
        <v>33</v>
      </c>
      <c r="D610" s="58" t="s">
        <v>917</v>
      </c>
      <c r="E610" s="58" t="s">
        <v>918</v>
      </c>
      <c r="F610" s="58" t="s">
        <v>919</v>
      </c>
      <c r="G610" s="58" t="s">
        <v>920</v>
      </c>
      <c r="H610" s="46" t="s">
        <v>921</v>
      </c>
      <c r="I610" s="155">
        <v>0</v>
      </c>
      <c r="J610" s="46" t="s">
        <v>48</v>
      </c>
      <c r="K610" s="75" t="s">
        <v>49</v>
      </c>
      <c r="L610" s="76">
        <f t="shared" si="80"/>
        <v>0</v>
      </c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134"/>
      <c r="Z610" s="134"/>
      <c r="AA610" s="134"/>
      <c r="AB610" s="134"/>
      <c r="AC610" s="134"/>
      <c r="AD610" s="134"/>
      <c r="AE610" s="134"/>
      <c r="AF610" s="134"/>
      <c r="AG610" s="134"/>
      <c r="AH610" s="134"/>
      <c r="AI610" s="134"/>
      <c r="AJ610" s="134"/>
      <c r="AK610" s="134"/>
      <c r="AL610" s="134"/>
      <c r="AM610" s="134"/>
      <c r="AN610" s="134"/>
      <c r="AO610" s="134"/>
      <c r="AP610" s="134"/>
      <c r="AQ610" s="134"/>
      <c r="AR610" s="134"/>
      <c r="AS610" s="134"/>
      <c r="AT610" s="134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134"/>
      <c r="BE610" s="134"/>
      <c r="BF610" s="134"/>
      <c r="BG610" s="134"/>
      <c r="BH610" s="134"/>
      <c r="BI610" s="134"/>
      <c r="BJ610" s="134"/>
      <c r="BK610" s="134"/>
      <c r="BL610" s="134"/>
      <c r="BM610" s="134"/>
      <c r="BN610" s="134"/>
      <c r="BO610" s="134"/>
      <c r="BP610" s="134"/>
      <c r="BQ610" s="134"/>
      <c r="BR610" s="134"/>
      <c r="BS610" s="134"/>
      <c r="BT610" s="134"/>
      <c r="BU610" s="134"/>
      <c r="BV610" s="134"/>
      <c r="BW610" s="134"/>
      <c r="BX610" s="134"/>
      <c r="BY610" s="134"/>
      <c r="BZ610" s="134"/>
      <c r="CA610" s="134"/>
      <c r="CB610" s="134"/>
      <c r="CC610" s="134"/>
      <c r="CD610" s="134"/>
      <c r="CE610" s="134"/>
      <c r="CF610" s="134"/>
      <c r="CG610" s="134"/>
      <c r="CH610" s="134"/>
      <c r="CI610" s="134"/>
      <c r="CJ610" s="134"/>
      <c r="CK610" s="134"/>
      <c r="CL610" s="134"/>
      <c r="CM610" s="134"/>
      <c r="CN610" s="134"/>
      <c r="CO610" s="134"/>
      <c r="CP610" s="134"/>
      <c r="CQ610" s="134"/>
      <c r="CR610" s="134"/>
      <c r="CS610" s="134"/>
      <c r="CT610" s="134"/>
      <c r="CU610" s="134"/>
      <c r="CV610" s="134"/>
      <c r="CW610" s="134"/>
      <c r="CX610" s="134"/>
      <c r="CY610" s="134"/>
      <c r="CZ610" s="134"/>
      <c r="DA610" s="134"/>
      <c r="DB610" s="134"/>
      <c r="DC610" s="134"/>
      <c r="DD610" s="134"/>
      <c r="DE610" s="134"/>
      <c r="DF610" s="134"/>
      <c r="DG610" s="134"/>
      <c r="DH610" s="134"/>
      <c r="DI610" s="134"/>
      <c r="DJ610" s="134"/>
      <c r="DK610" s="134"/>
      <c r="DL610" s="134"/>
      <c r="DM610" s="134"/>
      <c r="DN610" s="134"/>
      <c r="DO610" s="134"/>
      <c r="DP610" s="134"/>
      <c r="DQ610" s="134"/>
      <c r="DR610" s="134"/>
      <c r="DS610" s="134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134"/>
      <c r="ED610" s="134"/>
      <c r="EE610" s="134"/>
      <c r="EF610" s="134"/>
      <c r="EG610" s="134"/>
    </row>
    <row r="611" spans="1:137">
      <c r="A611" s="135"/>
      <c r="B611" s="54"/>
      <c r="C611" s="77"/>
      <c r="D611" s="77"/>
      <c r="E611" s="77"/>
      <c r="F611" s="77"/>
      <c r="G611" s="77"/>
      <c r="H611" s="54"/>
      <c r="I611" s="156"/>
      <c r="J611" s="54"/>
      <c r="K611" s="75" t="s">
        <v>50</v>
      </c>
      <c r="L611" s="76">
        <f t="shared" si="80"/>
        <v>0</v>
      </c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134"/>
      <c r="Z611" s="134"/>
      <c r="AA611" s="134"/>
      <c r="AB611" s="134"/>
      <c r="AC611" s="134"/>
      <c r="AD611" s="134"/>
      <c r="AE611" s="134"/>
      <c r="AF611" s="134"/>
      <c r="AG611" s="134"/>
      <c r="AH611" s="134"/>
      <c r="AI611" s="134"/>
      <c r="AJ611" s="134"/>
      <c r="AK611" s="134"/>
      <c r="AL611" s="134"/>
      <c r="AM611" s="134"/>
      <c r="AN611" s="134"/>
      <c r="AO611" s="134"/>
      <c r="AP611" s="134"/>
      <c r="AQ611" s="134"/>
      <c r="AR611" s="134"/>
      <c r="AS611" s="134"/>
      <c r="AT611" s="134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4"/>
      <c r="BE611" s="134"/>
      <c r="BF611" s="134"/>
      <c r="BG611" s="134"/>
      <c r="BH611" s="134"/>
      <c r="BI611" s="134"/>
      <c r="BJ611" s="134"/>
      <c r="BK611" s="134"/>
      <c r="BL611" s="134"/>
      <c r="BM611" s="134"/>
      <c r="BN611" s="134"/>
      <c r="BO611" s="134"/>
      <c r="BP611" s="134"/>
      <c r="BQ611" s="134"/>
      <c r="BR611" s="134"/>
      <c r="BS611" s="134"/>
      <c r="BT611" s="134"/>
      <c r="BU611" s="134"/>
      <c r="BV611" s="134"/>
      <c r="BW611" s="134"/>
      <c r="BX611" s="134"/>
      <c r="BY611" s="134"/>
      <c r="BZ611" s="134"/>
      <c r="CA611" s="134"/>
      <c r="CB611" s="134"/>
      <c r="CC611" s="134"/>
      <c r="CD611" s="134"/>
      <c r="CE611" s="134"/>
      <c r="CF611" s="134"/>
      <c r="CG611" s="134"/>
      <c r="CH611" s="134"/>
      <c r="CI611" s="134"/>
      <c r="CJ611" s="134"/>
      <c r="CK611" s="134"/>
      <c r="CL611" s="134"/>
      <c r="CM611" s="134"/>
      <c r="CN611" s="134"/>
      <c r="CO611" s="134"/>
      <c r="CP611" s="134"/>
      <c r="CQ611" s="134"/>
      <c r="CR611" s="134"/>
      <c r="CS611" s="134"/>
      <c r="CT611" s="134"/>
      <c r="CU611" s="134"/>
      <c r="CV611" s="134"/>
      <c r="CW611" s="134"/>
      <c r="CX611" s="134"/>
      <c r="CY611" s="134"/>
      <c r="CZ611" s="134"/>
      <c r="DA611" s="134"/>
      <c r="DB611" s="134"/>
      <c r="DC611" s="134"/>
      <c r="DD611" s="134"/>
      <c r="DE611" s="134"/>
      <c r="DF611" s="134"/>
      <c r="DG611" s="134"/>
      <c r="DH611" s="134"/>
      <c r="DI611" s="134"/>
      <c r="DJ611" s="134"/>
      <c r="DK611" s="134"/>
      <c r="DL611" s="134"/>
      <c r="DM611" s="134"/>
      <c r="DN611" s="134"/>
      <c r="DO611" s="134"/>
      <c r="DP611" s="134"/>
      <c r="DQ611" s="134"/>
      <c r="DR611" s="134"/>
      <c r="DS611" s="134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134"/>
      <c r="ED611" s="134"/>
      <c r="EE611" s="134"/>
      <c r="EF611" s="134"/>
      <c r="EG611" s="134"/>
    </row>
    <row r="612" spans="1:137">
      <c r="A612" s="135"/>
      <c r="B612" s="54"/>
      <c r="C612" s="81"/>
      <c r="D612" s="81"/>
      <c r="E612" s="81"/>
      <c r="F612" s="81"/>
      <c r="G612" s="81"/>
      <c r="H612" s="80"/>
      <c r="I612" s="157"/>
      <c r="J612" s="80"/>
      <c r="K612" s="84" t="s">
        <v>51</v>
      </c>
      <c r="L612" s="76">
        <f t="shared" si="80"/>
        <v>4</v>
      </c>
      <c r="M612" s="76"/>
      <c r="N612" s="76"/>
      <c r="O612" s="76">
        <v>4</v>
      </c>
      <c r="P612" s="76"/>
      <c r="Q612" s="76"/>
      <c r="R612" s="76"/>
      <c r="S612" s="76"/>
      <c r="T612" s="76"/>
      <c r="U612" s="76"/>
      <c r="V612" s="76"/>
      <c r="W612" s="76"/>
      <c r="X612" s="76"/>
      <c r="Y612" s="134"/>
      <c r="Z612" s="134"/>
      <c r="AA612" s="134"/>
      <c r="AB612" s="134"/>
      <c r="AC612" s="134"/>
      <c r="AD612" s="134"/>
      <c r="AE612" s="134"/>
      <c r="AF612" s="134"/>
      <c r="AG612" s="134"/>
      <c r="AH612" s="134"/>
      <c r="AI612" s="134"/>
      <c r="AJ612" s="134"/>
      <c r="AK612" s="134"/>
      <c r="AL612" s="134"/>
      <c r="AM612" s="134"/>
      <c r="AN612" s="134"/>
      <c r="AO612" s="134"/>
      <c r="AP612" s="134"/>
      <c r="AQ612" s="134"/>
      <c r="AR612" s="134"/>
      <c r="AS612" s="134"/>
      <c r="AT612" s="134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4"/>
      <c r="BE612" s="134"/>
      <c r="BF612" s="134"/>
      <c r="BG612" s="134"/>
      <c r="BH612" s="134"/>
      <c r="BI612" s="134"/>
      <c r="BJ612" s="134"/>
      <c r="BK612" s="134"/>
      <c r="BL612" s="134"/>
      <c r="BM612" s="134"/>
      <c r="BN612" s="134"/>
      <c r="BO612" s="134"/>
      <c r="BP612" s="134"/>
      <c r="BQ612" s="134"/>
      <c r="BR612" s="134"/>
      <c r="BS612" s="134"/>
      <c r="BT612" s="134"/>
      <c r="BU612" s="134"/>
      <c r="BV612" s="134"/>
      <c r="BW612" s="134"/>
      <c r="BX612" s="134"/>
      <c r="BY612" s="134"/>
      <c r="BZ612" s="134"/>
      <c r="CA612" s="134"/>
      <c r="CB612" s="134"/>
      <c r="CC612" s="134"/>
      <c r="CD612" s="134"/>
      <c r="CE612" s="134"/>
      <c r="CF612" s="134"/>
      <c r="CG612" s="134"/>
      <c r="CH612" s="134"/>
      <c r="CI612" s="134"/>
      <c r="CJ612" s="134"/>
      <c r="CK612" s="134"/>
      <c r="CL612" s="134"/>
      <c r="CM612" s="134"/>
      <c r="CN612" s="134"/>
      <c r="CO612" s="134"/>
      <c r="CP612" s="134"/>
      <c r="CQ612" s="134"/>
      <c r="CR612" s="134"/>
      <c r="CS612" s="134"/>
      <c r="CT612" s="134"/>
      <c r="CU612" s="134"/>
      <c r="CV612" s="134"/>
      <c r="CW612" s="134"/>
      <c r="CX612" s="134"/>
      <c r="CY612" s="134"/>
      <c r="CZ612" s="134"/>
      <c r="DA612" s="134"/>
      <c r="DB612" s="134"/>
      <c r="DC612" s="134"/>
      <c r="DD612" s="134"/>
      <c r="DE612" s="134"/>
      <c r="DF612" s="134"/>
      <c r="DG612" s="134"/>
      <c r="DH612" s="134"/>
      <c r="DI612" s="134"/>
      <c r="DJ612" s="134"/>
      <c r="DK612" s="134"/>
      <c r="DL612" s="134"/>
      <c r="DM612" s="134"/>
      <c r="DN612" s="134"/>
      <c r="DO612" s="134"/>
      <c r="DP612" s="134"/>
      <c r="DQ612" s="134"/>
      <c r="DR612" s="134"/>
      <c r="DS612" s="134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134"/>
      <c r="ED612" s="134"/>
      <c r="EE612" s="134"/>
      <c r="EF612" s="134"/>
      <c r="EG612" s="134"/>
    </row>
    <row r="613" spans="1:137">
      <c r="A613" s="135"/>
      <c r="B613" s="54"/>
      <c r="C613" s="58" t="s">
        <v>33</v>
      </c>
      <c r="D613" s="58" t="s">
        <v>922</v>
      </c>
      <c r="E613" s="58" t="s">
        <v>923</v>
      </c>
      <c r="F613" s="58" t="s">
        <v>924</v>
      </c>
      <c r="G613" s="58" t="s">
        <v>925</v>
      </c>
      <c r="H613" s="46"/>
      <c r="I613" s="155">
        <v>0</v>
      </c>
      <c r="J613" s="46" t="s">
        <v>48</v>
      </c>
      <c r="K613" s="75" t="s">
        <v>49</v>
      </c>
      <c r="L613" s="76">
        <f t="shared" si="80"/>
        <v>0</v>
      </c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134"/>
      <c r="Z613" s="134"/>
      <c r="AA613" s="134"/>
      <c r="AB613" s="134"/>
      <c r="AC613" s="134"/>
      <c r="AD613" s="134"/>
      <c r="AE613" s="134"/>
      <c r="AF613" s="134"/>
      <c r="AG613" s="134"/>
      <c r="AH613" s="134"/>
      <c r="AI613" s="134"/>
      <c r="AJ613" s="134"/>
      <c r="AK613" s="134"/>
      <c r="AL613" s="134"/>
      <c r="AM613" s="134"/>
      <c r="AN613" s="134"/>
      <c r="AO613" s="134"/>
      <c r="AP613" s="134"/>
      <c r="AQ613" s="134"/>
      <c r="AR613" s="134"/>
      <c r="AS613" s="134"/>
      <c r="AT613" s="134"/>
      <c r="AU613" s="134"/>
      <c r="AV613" s="134"/>
      <c r="AW613" s="134"/>
      <c r="AX613" s="134"/>
      <c r="AY613" s="134"/>
      <c r="AZ613" s="134"/>
      <c r="BA613" s="134"/>
      <c r="BB613" s="134"/>
      <c r="BC613" s="134"/>
      <c r="BD613" s="134"/>
      <c r="BE613" s="134"/>
      <c r="BF613" s="134"/>
      <c r="BG613" s="134"/>
      <c r="BH613" s="134"/>
      <c r="BI613" s="134"/>
      <c r="BJ613" s="134"/>
      <c r="BK613" s="134"/>
      <c r="BL613" s="134"/>
      <c r="BM613" s="134"/>
      <c r="BN613" s="134"/>
      <c r="BO613" s="134"/>
      <c r="BP613" s="134"/>
      <c r="BQ613" s="134"/>
      <c r="BR613" s="134"/>
      <c r="BS613" s="134"/>
      <c r="BT613" s="134"/>
      <c r="BU613" s="134"/>
      <c r="BV613" s="134"/>
      <c r="BW613" s="134"/>
      <c r="BX613" s="134"/>
      <c r="BY613" s="134"/>
      <c r="BZ613" s="134"/>
      <c r="CA613" s="134"/>
      <c r="CB613" s="134"/>
      <c r="CC613" s="134"/>
      <c r="CD613" s="134"/>
      <c r="CE613" s="134"/>
      <c r="CF613" s="134"/>
      <c r="CG613" s="134"/>
      <c r="CH613" s="134"/>
      <c r="CI613" s="134"/>
      <c r="CJ613" s="134"/>
      <c r="CK613" s="134"/>
      <c r="CL613" s="134"/>
      <c r="CM613" s="134"/>
      <c r="CN613" s="134"/>
      <c r="CO613" s="134"/>
      <c r="CP613" s="134"/>
      <c r="CQ613" s="134"/>
      <c r="CR613" s="134"/>
      <c r="CS613" s="134"/>
      <c r="CT613" s="134"/>
      <c r="CU613" s="134"/>
      <c r="CV613" s="134"/>
      <c r="CW613" s="134"/>
      <c r="CX613" s="134"/>
      <c r="CY613" s="134"/>
      <c r="CZ613" s="134"/>
      <c r="DA613" s="134"/>
      <c r="DB613" s="134"/>
      <c r="DC613" s="134"/>
      <c r="DD613" s="134"/>
      <c r="DE613" s="134"/>
      <c r="DF613" s="134"/>
      <c r="DG613" s="134"/>
      <c r="DH613" s="134"/>
      <c r="DI613" s="134"/>
      <c r="DJ613" s="134"/>
      <c r="DK613" s="134"/>
      <c r="DL613" s="134"/>
      <c r="DM613" s="134"/>
      <c r="DN613" s="134"/>
      <c r="DO613" s="134"/>
      <c r="DP613" s="134"/>
      <c r="DQ613" s="134"/>
      <c r="DR613" s="134"/>
      <c r="DS613" s="134"/>
      <c r="DT613" s="134"/>
      <c r="DU613" s="134"/>
      <c r="DV613" s="134"/>
      <c r="DW613" s="134"/>
      <c r="DX613" s="134"/>
      <c r="DY613" s="134"/>
      <c r="DZ613" s="134"/>
      <c r="EA613" s="134"/>
      <c r="EB613" s="134"/>
      <c r="EC613" s="134"/>
      <c r="ED613" s="134"/>
      <c r="EE613" s="134"/>
      <c r="EF613" s="134"/>
      <c r="EG613" s="134"/>
    </row>
    <row r="614" spans="1:137">
      <c r="A614" s="135"/>
      <c r="B614" s="54"/>
      <c r="C614" s="77"/>
      <c r="D614" s="77"/>
      <c r="E614" s="77"/>
      <c r="F614" s="77"/>
      <c r="G614" s="77"/>
      <c r="H614" s="54"/>
      <c r="I614" s="156"/>
      <c r="J614" s="54"/>
      <c r="K614" s="75" t="s">
        <v>50</v>
      </c>
      <c r="L614" s="76">
        <f t="shared" si="80"/>
        <v>0</v>
      </c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134"/>
      <c r="Z614" s="134"/>
      <c r="AA614" s="134"/>
      <c r="AB614" s="134"/>
      <c r="AC614" s="134"/>
      <c r="AD614" s="134"/>
      <c r="AE614" s="134"/>
      <c r="AF614" s="134"/>
      <c r="AG614" s="134"/>
      <c r="AH614" s="134"/>
      <c r="AI614" s="134"/>
      <c r="AJ614" s="134"/>
      <c r="AK614" s="134"/>
      <c r="AL614" s="134"/>
      <c r="AM614" s="134"/>
      <c r="AN614" s="134"/>
      <c r="AO614" s="134"/>
      <c r="AP614" s="134"/>
      <c r="AQ614" s="134"/>
      <c r="AR614" s="134"/>
      <c r="AS614" s="134"/>
      <c r="AT614" s="134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134"/>
      <c r="BE614" s="134"/>
      <c r="BF614" s="134"/>
      <c r="BG614" s="134"/>
      <c r="BH614" s="134"/>
      <c r="BI614" s="134"/>
      <c r="BJ614" s="134"/>
      <c r="BK614" s="134"/>
      <c r="BL614" s="134"/>
      <c r="BM614" s="134"/>
      <c r="BN614" s="134"/>
      <c r="BO614" s="134"/>
      <c r="BP614" s="134"/>
      <c r="BQ614" s="134"/>
      <c r="BR614" s="134"/>
      <c r="BS614" s="134"/>
      <c r="BT614" s="134"/>
      <c r="BU614" s="134"/>
      <c r="BV614" s="134"/>
      <c r="BW614" s="134"/>
      <c r="BX614" s="134"/>
      <c r="BY614" s="134"/>
      <c r="BZ614" s="134"/>
      <c r="CA614" s="134"/>
      <c r="CB614" s="134"/>
      <c r="CC614" s="134"/>
      <c r="CD614" s="134"/>
      <c r="CE614" s="134"/>
      <c r="CF614" s="134"/>
      <c r="CG614" s="134"/>
      <c r="CH614" s="134"/>
      <c r="CI614" s="134"/>
      <c r="CJ614" s="134"/>
      <c r="CK614" s="134"/>
      <c r="CL614" s="134"/>
      <c r="CM614" s="134"/>
      <c r="CN614" s="134"/>
      <c r="CO614" s="134"/>
      <c r="CP614" s="134"/>
      <c r="CQ614" s="134"/>
      <c r="CR614" s="134"/>
      <c r="CS614" s="134"/>
      <c r="CT614" s="134"/>
      <c r="CU614" s="134"/>
      <c r="CV614" s="134"/>
      <c r="CW614" s="134"/>
      <c r="CX614" s="134"/>
      <c r="CY614" s="134"/>
      <c r="CZ614" s="134"/>
      <c r="DA614" s="134"/>
      <c r="DB614" s="134"/>
      <c r="DC614" s="134"/>
      <c r="DD614" s="134"/>
      <c r="DE614" s="134"/>
      <c r="DF614" s="134"/>
      <c r="DG614" s="134"/>
      <c r="DH614" s="134"/>
      <c r="DI614" s="134"/>
      <c r="DJ614" s="134"/>
      <c r="DK614" s="134"/>
      <c r="DL614" s="134"/>
      <c r="DM614" s="134"/>
      <c r="DN614" s="134"/>
      <c r="DO614" s="134"/>
      <c r="DP614" s="134"/>
      <c r="DQ614" s="134"/>
      <c r="DR614" s="134"/>
      <c r="DS614" s="134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134"/>
      <c r="ED614" s="134"/>
      <c r="EE614" s="134"/>
      <c r="EF614" s="134"/>
      <c r="EG614" s="134"/>
    </row>
    <row r="615" spans="1:137">
      <c r="A615" s="135"/>
      <c r="B615" s="54"/>
      <c r="C615" s="81"/>
      <c r="D615" s="81"/>
      <c r="E615" s="81"/>
      <c r="F615" s="81"/>
      <c r="G615" s="81"/>
      <c r="H615" s="80"/>
      <c r="I615" s="157"/>
      <c r="J615" s="80"/>
      <c r="K615" s="84" t="s">
        <v>51</v>
      </c>
      <c r="L615" s="76">
        <f t="shared" si="80"/>
        <v>2</v>
      </c>
      <c r="M615" s="76"/>
      <c r="N615" s="76"/>
      <c r="O615" s="76"/>
      <c r="P615" s="76"/>
      <c r="Q615" s="76"/>
      <c r="R615" s="76"/>
      <c r="S615" s="76">
        <v>2</v>
      </c>
      <c r="T615" s="76"/>
      <c r="U615" s="76"/>
      <c r="V615" s="76"/>
      <c r="W615" s="76"/>
      <c r="X615" s="76"/>
      <c r="Y615" s="134"/>
      <c r="Z615" s="134"/>
      <c r="AA615" s="134"/>
      <c r="AB615" s="134"/>
      <c r="AC615" s="134"/>
      <c r="AD615" s="134"/>
      <c r="AE615" s="134"/>
      <c r="AF615" s="134"/>
      <c r="AG615" s="134"/>
      <c r="AH615" s="134"/>
      <c r="AI615" s="134"/>
      <c r="AJ615" s="134"/>
      <c r="AK615" s="134"/>
      <c r="AL615" s="134"/>
      <c r="AM615" s="134"/>
      <c r="AN615" s="134"/>
      <c r="AO615" s="134"/>
      <c r="AP615" s="134"/>
      <c r="AQ615" s="134"/>
      <c r="AR615" s="134"/>
      <c r="AS615" s="134"/>
      <c r="AT615" s="134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4"/>
      <c r="BE615" s="134"/>
      <c r="BF615" s="134"/>
      <c r="BG615" s="134"/>
      <c r="BH615" s="134"/>
      <c r="BI615" s="134"/>
      <c r="BJ615" s="134"/>
      <c r="BK615" s="134"/>
      <c r="BL615" s="134"/>
      <c r="BM615" s="134"/>
      <c r="BN615" s="134"/>
      <c r="BO615" s="134"/>
      <c r="BP615" s="134"/>
      <c r="BQ615" s="134"/>
      <c r="BR615" s="134"/>
      <c r="BS615" s="134"/>
      <c r="BT615" s="134"/>
      <c r="BU615" s="134"/>
      <c r="BV615" s="134"/>
      <c r="BW615" s="134"/>
      <c r="BX615" s="134"/>
      <c r="BY615" s="134"/>
      <c r="BZ615" s="134"/>
      <c r="CA615" s="134"/>
      <c r="CB615" s="134"/>
      <c r="CC615" s="134"/>
      <c r="CD615" s="134"/>
      <c r="CE615" s="134"/>
      <c r="CF615" s="134"/>
      <c r="CG615" s="134"/>
      <c r="CH615" s="134"/>
      <c r="CI615" s="134"/>
      <c r="CJ615" s="134"/>
      <c r="CK615" s="134"/>
      <c r="CL615" s="134"/>
      <c r="CM615" s="134"/>
      <c r="CN615" s="134"/>
      <c r="CO615" s="134"/>
      <c r="CP615" s="134"/>
      <c r="CQ615" s="134"/>
      <c r="CR615" s="134"/>
      <c r="CS615" s="134"/>
      <c r="CT615" s="134"/>
      <c r="CU615" s="134"/>
      <c r="CV615" s="134"/>
      <c r="CW615" s="134"/>
      <c r="CX615" s="134"/>
      <c r="CY615" s="134"/>
      <c r="CZ615" s="134"/>
      <c r="DA615" s="134"/>
      <c r="DB615" s="134"/>
      <c r="DC615" s="134"/>
      <c r="DD615" s="134"/>
      <c r="DE615" s="134"/>
      <c r="DF615" s="134"/>
      <c r="DG615" s="134"/>
      <c r="DH615" s="134"/>
      <c r="DI615" s="134"/>
      <c r="DJ615" s="134"/>
      <c r="DK615" s="134"/>
      <c r="DL615" s="134"/>
      <c r="DM615" s="134"/>
      <c r="DN615" s="134"/>
      <c r="DO615" s="134"/>
      <c r="DP615" s="134"/>
      <c r="DQ615" s="134"/>
      <c r="DR615" s="134"/>
      <c r="DS615" s="134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134"/>
      <c r="ED615" s="134"/>
      <c r="EE615" s="134"/>
      <c r="EF615" s="134"/>
      <c r="EG615" s="134"/>
    </row>
    <row r="616" spans="1:137">
      <c r="A616" s="135"/>
      <c r="B616" s="103" t="s">
        <v>926</v>
      </c>
      <c r="C616" s="58"/>
      <c r="D616" s="131">
        <f>COUNTA(D619:D645)</f>
        <v>9</v>
      </c>
      <c r="E616" s="58"/>
      <c r="F616" s="58"/>
      <c r="G616" s="58"/>
      <c r="H616" s="46"/>
      <c r="I616" s="140">
        <f>SUM(I619:I645)</f>
        <v>819861.55</v>
      </c>
      <c r="J616" s="46" t="s">
        <v>48</v>
      </c>
      <c r="K616" s="75" t="s">
        <v>49</v>
      </c>
      <c r="L616" s="76">
        <f t="shared" si="80"/>
        <v>145</v>
      </c>
      <c r="M616" s="76">
        <f>M619+M622+M625+M628+M631+M634+M637+M640+M643</f>
        <v>3</v>
      </c>
      <c r="N616" s="76">
        <f t="shared" ref="N616:X616" si="82">N619+N622+N625+N628+N631+N634+N637+N640+N643</f>
        <v>15</v>
      </c>
      <c r="O616" s="76">
        <f t="shared" si="82"/>
        <v>16</v>
      </c>
      <c r="P616" s="76">
        <f t="shared" si="82"/>
        <v>10</v>
      </c>
      <c r="Q616" s="76">
        <f t="shared" si="82"/>
        <v>0</v>
      </c>
      <c r="R616" s="76">
        <f t="shared" si="82"/>
        <v>0</v>
      </c>
      <c r="S616" s="76">
        <f t="shared" si="82"/>
        <v>2</v>
      </c>
      <c r="T616" s="76">
        <f t="shared" si="82"/>
        <v>0</v>
      </c>
      <c r="U616" s="76">
        <f t="shared" si="82"/>
        <v>0</v>
      </c>
      <c r="V616" s="76">
        <f t="shared" si="82"/>
        <v>0</v>
      </c>
      <c r="W616" s="76">
        <f t="shared" si="82"/>
        <v>99</v>
      </c>
      <c r="X616" s="76">
        <f t="shared" si="82"/>
        <v>0</v>
      </c>
      <c r="Y616" s="134"/>
      <c r="Z616" s="134"/>
      <c r="AA616" s="134"/>
      <c r="AB616" s="134"/>
      <c r="AC616" s="134"/>
      <c r="AD616" s="134"/>
      <c r="AE616" s="134"/>
      <c r="AF616" s="134"/>
      <c r="AG616" s="134"/>
      <c r="AH616" s="134"/>
      <c r="AI616" s="134"/>
      <c r="AJ616" s="134"/>
      <c r="AK616" s="134"/>
      <c r="AL616" s="134"/>
      <c r="AM616" s="134"/>
      <c r="AN616" s="134"/>
      <c r="AO616" s="134"/>
      <c r="AP616" s="134"/>
      <c r="AQ616" s="134"/>
      <c r="AR616" s="134"/>
      <c r="AS616" s="134"/>
      <c r="AT616" s="134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4"/>
      <c r="BE616" s="134"/>
      <c r="BF616" s="134"/>
      <c r="BG616" s="134"/>
      <c r="BH616" s="134"/>
      <c r="BI616" s="134"/>
      <c r="BJ616" s="134"/>
      <c r="BK616" s="134"/>
      <c r="BL616" s="134"/>
      <c r="BM616" s="134"/>
      <c r="BN616" s="134"/>
      <c r="BO616" s="134"/>
      <c r="BP616" s="134"/>
      <c r="BQ616" s="134"/>
      <c r="BR616" s="134"/>
      <c r="BS616" s="134"/>
      <c r="BT616" s="134"/>
      <c r="BU616" s="134"/>
      <c r="BV616" s="134"/>
      <c r="BW616" s="134"/>
      <c r="BX616" s="134"/>
      <c r="BY616" s="134"/>
      <c r="BZ616" s="134"/>
      <c r="CA616" s="134"/>
      <c r="CB616" s="134"/>
      <c r="CC616" s="134"/>
      <c r="CD616" s="134"/>
      <c r="CE616" s="134"/>
      <c r="CF616" s="134"/>
      <c r="CG616" s="134"/>
      <c r="CH616" s="134"/>
      <c r="CI616" s="134"/>
      <c r="CJ616" s="134"/>
      <c r="CK616" s="134"/>
      <c r="CL616" s="134"/>
      <c r="CM616" s="134"/>
      <c r="CN616" s="134"/>
      <c r="CO616" s="134"/>
      <c r="CP616" s="134"/>
      <c r="CQ616" s="134"/>
      <c r="CR616" s="134"/>
      <c r="CS616" s="134"/>
      <c r="CT616" s="134"/>
      <c r="CU616" s="134"/>
      <c r="CV616" s="134"/>
      <c r="CW616" s="134"/>
      <c r="CX616" s="134"/>
      <c r="CY616" s="134"/>
      <c r="CZ616" s="134"/>
      <c r="DA616" s="134"/>
      <c r="DB616" s="134"/>
      <c r="DC616" s="134"/>
      <c r="DD616" s="134"/>
      <c r="DE616" s="134"/>
      <c r="DF616" s="134"/>
      <c r="DG616" s="134"/>
      <c r="DH616" s="134"/>
      <c r="DI616" s="134"/>
      <c r="DJ616" s="134"/>
      <c r="DK616" s="134"/>
      <c r="DL616" s="134"/>
      <c r="DM616" s="134"/>
      <c r="DN616" s="134"/>
      <c r="DO616" s="134"/>
      <c r="DP616" s="134"/>
      <c r="DQ616" s="134"/>
      <c r="DR616" s="134"/>
      <c r="DS616" s="134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134"/>
      <c r="ED616" s="134"/>
      <c r="EE616" s="134"/>
      <c r="EF616" s="134"/>
      <c r="EG616" s="134"/>
    </row>
    <row r="617" spans="1:137">
      <c r="A617" s="135"/>
      <c r="B617" s="103"/>
      <c r="C617" s="77"/>
      <c r="D617" s="136"/>
      <c r="E617" s="77"/>
      <c r="F617" s="77"/>
      <c r="G617" s="77"/>
      <c r="H617" s="54"/>
      <c r="I617" s="141"/>
      <c r="J617" s="54"/>
      <c r="K617" s="75" t="s">
        <v>50</v>
      </c>
      <c r="L617" s="76">
        <f t="shared" si="80"/>
        <v>8</v>
      </c>
      <c r="M617" s="76">
        <f t="shared" ref="M617:X618" si="83">M620+M623+M626+M629+M632+M635+M638+M641+M644</f>
        <v>4</v>
      </c>
      <c r="N617" s="76">
        <f t="shared" si="83"/>
        <v>4</v>
      </c>
      <c r="O617" s="76">
        <f t="shared" si="83"/>
        <v>0</v>
      </c>
      <c r="P617" s="76">
        <f t="shared" si="83"/>
        <v>0</v>
      </c>
      <c r="Q617" s="76">
        <f t="shared" si="83"/>
        <v>0</v>
      </c>
      <c r="R617" s="76">
        <f t="shared" si="83"/>
        <v>0</v>
      </c>
      <c r="S617" s="76">
        <f t="shared" si="83"/>
        <v>0</v>
      </c>
      <c r="T617" s="76">
        <f t="shared" si="83"/>
        <v>0</v>
      </c>
      <c r="U617" s="76">
        <f t="shared" si="83"/>
        <v>0</v>
      </c>
      <c r="V617" s="76">
        <f t="shared" si="83"/>
        <v>0</v>
      </c>
      <c r="W617" s="76">
        <f t="shared" si="83"/>
        <v>0</v>
      </c>
      <c r="X617" s="76">
        <f t="shared" si="83"/>
        <v>0</v>
      </c>
      <c r="Y617" s="134"/>
      <c r="Z617" s="134"/>
      <c r="AA617" s="134"/>
      <c r="AB617" s="134"/>
      <c r="AC617" s="134"/>
      <c r="AD617" s="134"/>
      <c r="AE617" s="134"/>
      <c r="AF617" s="134"/>
      <c r="AG617" s="134"/>
      <c r="AH617" s="134"/>
      <c r="AI617" s="134"/>
      <c r="AJ617" s="134"/>
      <c r="AK617" s="134"/>
      <c r="AL617" s="134"/>
      <c r="AM617" s="134"/>
      <c r="AN617" s="134"/>
      <c r="AO617" s="134"/>
      <c r="AP617" s="134"/>
      <c r="AQ617" s="134"/>
      <c r="AR617" s="134"/>
      <c r="AS617" s="134"/>
      <c r="AT617" s="134"/>
      <c r="AU617" s="134"/>
      <c r="AV617" s="134"/>
      <c r="AW617" s="134"/>
      <c r="AX617" s="134"/>
      <c r="AY617" s="134"/>
      <c r="AZ617" s="134"/>
      <c r="BA617" s="134"/>
      <c r="BB617" s="134"/>
      <c r="BC617" s="134"/>
      <c r="BD617" s="134"/>
      <c r="BE617" s="134"/>
      <c r="BF617" s="134"/>
      <c r="BG617" s="134"/>
      <c r="BH617" s="134"/>
      <c r="BI617" s="134"/>
      <c r="BJ617" s="134"/>
      <c r="BK617" s="134"/>
      <c r="BL617" s="134"/>
      <c r="BM617" s="134"/>
      <c r="BN617" s="134"/>
      <c r="BO617" s="134"/>
      <c r="BP617" s="134"/>
      <c r="BQ617" s="134"/>
      <c r="BR617" s="134"/>
      <c r="BS617" s="134"/>
      <c r="BT617" s="134"/>
      <c r="BU617" s="134"/>
      <c r="BV617" s="134"/>
      <c r="BW617" s="134"/>
      <c r="BX617" s="134"/>
      <c r="BY617" s="134"/>
      <c r="BZ617" s="134"/>
      <c r="CA617" s="134"/>
      <c r="CB617" s="134"/>
      <c r="CC617" s="134"/>
      <c r="CD617" s="134"/>
      <c r="CE617" s="134"/>
      <c r="CF617" s="134"/>
      <c r="CG617" s="134"/>
      <c r="CH617" s="134"/>
      <c r="CI617" s="134"/>
      <c r="CJ617" s="134"/>
      <c r="CK617" s="134"/>
      <c r="CL617" s="134"/>
      <c r="CM617" s="134"/>
      <c r="CN617" s="134"/>
      <c r="CO617" s="134"/>
      <c r="CP617" s="134"/>
      <c r="CQ617" s="134"/>
      <c r="CR617" s="134"/>
      <c r="CS617" s="134"/>
      <c r="CT617" s="134"/>
      <c r="CU617" s="134"/>
      <c r="CV617" s="134"/>
      <c r="CW617" s="134"/>
      <c r="CX617" s="134"/>
      <c r="CY617" s="134"/>
      <c r="CZ617" s="134"/>
      <c r="DA617" s="134"/>
      <c r="DB617" s="134"/>
      <c r="DC617" s="134"/>
      <c r="DD617" s="134"/>
      <c r="DE617" s="134"/>
      <c r="DF617" s="134"/>
      <c r="DG617" s="134"/>
      <c r="DH617" s="134"/>
      <c r="DI617" s="134"/>
      <c r="DJ617" s="134"/>
      <c r="DK617" s="134"/>
      <c r="DL617" s="134"/>
      <c r="DM617" s="134"/>
      <c r="DN617" s="134"/>
      <c r="DO617" s="134"/>
      <c r="DP617" s="134"/>
      <c r="DQ617" s="134"/>
      <c r="DR617" s="134"/>
      <c r="DS617" s="134"/>
      <c r="DT617" s="134"/>
      <c r="DU617" s="134"/>
      <c r="DV617" s="134"/>
      <c r="DW617" s="134"/>
      <c r="DX617" s="134"/>
      <c r="DY617" s="134"/>
      <c r="DZ617" s="134"/>
      <c r="EA617" s="134"/>
      <c r="EB617" s="134"/>
      <c r="EC617" s="134"/>
      <c r="ED617" s="134"/>
      <c r="EE617" s="134"/>
      <c r="EF617" s="134"/>
      <c r="EG617" s="134"/>
    </row>
    <row r="618" spans="1:137">
      <c r="A618" s="135"/>
      <c r="B618" s="103"/>
      <c r="C618" s="81"/>
      <c r="D618" s="138"/>
      <c r="E618" s="81"/>
      <c r="F618" s="81"/>
      <c r="G618" s="81"/>
      <c r="H618" s="80"/>
      <c r="I618" s="142"/>
      <c r="J618" s="80"/>
      <c r="K618" s="84" t="s">
        <v>51</v>
      </c>
      <c r="L618" s="76">
        <f t="shared" si="80"/>
        <v>26</v>
      </c>
      <c r="M618" s="76">
        <f t="shared" si="83"/>
        <v>8</v>
      </c>
      <c r="N618" s="76">
        <f t="shared" si="83"/>
        <v>1</v>
      </c>
      <c r="O618" s="76">
        <f t="shared" si="83"/>
        <v>4</v>
      </c>
      <c r="P618" s="76">
        <f t="shared" si="83"/>
        <v>1</v>
      </c>
      <c r="Q618" s="76">
        <f t="shared" si="83"/>
        <v>0</v>
      </c>
      <c r="R618" s="76">
        <f t="shared" si="83"/>
        <v>0</v>
      </c>
      <c r="S618" s="76">
        <f t="shared" si="83"/>
        <v>2</v>
      </c>
      <c r="T618" s="76">
        <f t="shared" si="83"/>
        <v>4</v>
      </c>
      <c r="U618" s="76">
        <f t="shared" si="83"/>
        <v>0</v>
      </c>
      <c r="V618" s="76">
        <f t="shared" si="83"/>
        <v>0</v>
      </c>
      <c r="W618" s="76">
        <f t="shared" si="83"/>
        <v>6</v>
      </c>
      <c r="X618" s="76">
        <f t="shared" si="83"/>
        <v>0</v>
      </c>
      <c r="Y618" s="134"/>
      <c r="Z618" s="134"/>
      <c r="AA618" s="134"/>
      <c r="AB618" s="134"/>
      <c r="AC618" s="134"/>
      <c r="AD618" s="134"/>
      <c r="AE618" s="134"/>
      <c r="AF618" s="134"/>
      <c r="AG618" s="134"/>
      <c r="AH618" s="134"/>
      <c r="AI618" s="134"/>
      <c r="AJ618" s="134"/>
      <c r="AK618" s="134"/>
      <c r="AL618" s="134"/>
      <c r="AM618" s="134"/>
      <c r="AN618" s="134"/>
      <c r="AO618" s="134"/>
      <c r="AP618" s="134"/>
      <c r="AQ618" s="134"/>
      <c r="AR618" s="134"/>
      <c r="AS618" s="134"/>
      <c r="AT618" s="134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4"/>
      <c r="BE618" s="134"/>
      <c r="BF618" s="134"/>
      <c r="BG618" s="134"/>
      <c r="BH618" s="134"/>
      <c r="BI618" s="134"/>
      <c r="BJ618" s="134"/>
      <c r="BK618" s="134"/>
      <c r="BL618" s="134"/>
      <c r="BM618" s="134"/>
      <c r="BN618" s="134"/>
      <c r="BO618" s="134"/>
      <c r="BP618" s="134"/>
      <c r="BQ618" s="134"/>
      <c r="BR618" s="134"/>
      <c r="BS618" s="134"/>
      <c r="BT618" s="134"/>
      <c r="BU618" s="134"/>
      <c r="BV618" s="134"/>
      <c r="BW618" s="134"/>
      <c r="BX618" s="134"/>
      <c r="BY618" s="134"/>
      <c r="BZ618" s="134"/>
      <c r="CA618" s="134"/>
      <c r="CB618" s="134"/>
      <c r="CC618" s="134"/>
      <c r="CD618" s="134"/>
      <c r="CE618" s="134"/>
      <c r="CF618" s="134"/>
      <c r="CG618" s="134"/>
      <c r="CH618" s="134"/>
      <c r="CI618" s="134"/>
      <c r="CJ618" s="134"/>
      <c r="CK618" s="134"/>
      <c r="CL618" s="134"/>
      <c r="CM618" s="134"/>
      <c r="CN618" s="134"/>
      <c r="CO618" s="134"/>
      <c r="CP618" s="134"/>
      <c r="CQ618" s="134"/>
      <c r="CR618" s="134"/>
      <c r="CS618" s="134"/>
      <c r="CT618" s="134"/>
      <c r="CU618" s="134"/>
      <c r="CV618" s="134"/>
      <c r="CW618" s="134"/>
      <c r="CX618" s="134"/>
      <c r="CY618" s="134"/>
      <c r="CZ618" s="134"/>
      <c r="DA618" s="134"/>
      <c r="DB618" s="134"/>
      <c r="DC618" s="134"/>
      <c r="DD618" s="134"/>
      <c r="DE618" s="134"/>
      <c r="DF618" s="134"/>
      <c r="DG618" s="134"/>
      <c r="DH618" s="134"/>
      <c r="DI618" s="134"/>
      <c r="DJ618" s="134"/>
      <c r="DK618" s="134"/>
      <c r="DL618" s="134"/>
      <c r="DM618" s="134"/>
      <c r="DN618" s="134"/>
      <c r="DO618" s="134"/>
      <c r="DP618" s="134"/>
      <c r="DQ618" s="134"/>
      <c r="DR618" s="134"/>
      <c r="DS618" s="134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134"/>
      <c r="ED618" s="134"/>
      <c r="EE618" s="134"/>
      <c r="EF618" s="134"/>
      <c r="EG618" s="134"/>
    </row>
    <row r="619" spans="1:137">
      <c r="A619" s="135"/>
      <c r="B619" s="46" t="s">
        <v>927</v>
      </c>
      <c r="C619" s="58" t="s">
        <v>31</v>
      </c>
      <c r="D619" s="58" t="s">
        <v>928</v>
      </c>
      <c r="E619" s="58">
        <v>199600001</v>
      </c>
      <c r="F619" s="58" t="s">
        <v>929</v>
      </c>
      <c r="G619" s="58" t="s">
        <v>930</v>
      </c>
      <c r="H619" s="46" t="s">
        <v>931</v>
      </c>
      <c r="I619" s="140">
        <v>13317</v>
      </c>
      <c r="J619" s="46" t="s">
        <v>48</v>
      </c>
      <c r="K619" s="75" t="s">
        <v>49</v>
      </c>
      <c r="L619" s="76">
        <f t="shared" si="80"/>
        <v>22</v>
      </c>
      <c r="M619" s="76"/>
      <c r="N619" s="76">
        <v>7</v>
      </c>
      <c r="O619" s="76">
        <v>5</v>
      </c>
      <c r="P619" s="76">
        <v>10</v>
      </c>
      <c r="Q619" s="76"/>
      <c r="R619" s="76"/>
      <c r="S619" s="76"/>
      <c r="T619" s="76"/>
      <c r="U619" s="76"/>
      <c r="V619" s="76"/>
      <c r="W619" s="76"/>
      <c r="X619" s="76"/>
      <c r="Y619" s="134"/>
      <c r="Z619" s="134"/>
      <c r="AA619" s="134"/>
      <c r="AB619" s="134"/>
      <c r="AC619" s="134"/>
      <c r="AD619" s="134"/>
      <c r="AE619" s="134"/>
      <c r="AF619" s="134"/>
      <c r="AG619" s="134"/>
      <c r="AH619" s="134"/>
      <c r="AI619" s="134"/>
      <c r="AJ619" s="134"/>
      <c r="AK619" s="134"/>
      <c r="AL619" s="134"/>
      <c r="AM619" s="134"/>
      <c r="AN619" s="134"/>
      <c r="AO619" s="134"/>
      <c r="AP619" s="134"/>
      <c r="AQ619" s="134"/>
      <c r="AR619" s="134"/>
      <c r="AS619" s="134"/>
      <c r="AT619" s="134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4"/>
      <c r="BE619" s="134"/>
      <c r="BF619" s="134"/>
      <c r="BG619" s="134"/>
      <c r="BH619" s="134"/>
      <c r="BI619" s="134"/>
      <c r="BJ619" s="134"/>
      <c r="BK619" s="134"/>
      <c r="BL619" s="134"/>
      <c r="BM619" s="134"/>
      <c r="BN619" s="134"/>
      <c r="BO619" s="134"/>
      <c r="BP619" s="134"/>
      <c r="BQ619" s="134"/>
      <c r="BR619" s="134"/>
      <c r="BS619" s="134"/>
      <c r="BT619" s="134"/>
      <c r="BU619" s="134"/>
      <c r="BV619" s="134"/>
      <c r="BW619" s="134"/>
      <c r="BX619" s="134"/>
      <c r="BY619" s="134"/>
      <c r="BZ619" s="134"/>
      <c r="CA619" s="134"/>
      <c r="CB619" s="134"/>
      <c r="CC619" s="134"/>
      <c r="CD619" s="134"/>
      <c r="CE619" s="134"/>
      <c r="CF619" s="134"/>
      <c r="CG619" s="134"/>
      <c r="CH619" s="134"/>
      <c r="CI619" s="134"/>
      <c r="CJ619" s="134"/>
      <c r="CK619" s="134"/>
      <c r="CL619" s="134"/>
      <c r="CM619" s="134"/>
      <c r="CN619" s="134"/>
      <c r="CO619" s="134"/>
      <c r="CP619" s="134"/>
      <c r="CQ619" s="134"/>
      <c r="CR619" s="134"/>
      <c r="CS619" s="134"/>
      <c r="CT619" s="134"/>
      <c r="CU619" s="134"/>
      <c r="CV619" s="134"/>
      <c r="CW619" s="134"/>
      <c r="CX619" s="134"/>
      <c r="CY619" s="134"/>
      <c r="CZ619" s="134"/>
      <c r="DA619" s="134"/>
      <c r="DB619" s="134"/>
      <c r="DC619" s="134"/>
      <c r="DD619" s="134"/>
      <c r="DE619" s="134"/>
      <c r="DF619" s="134"/>
      <c r="DG619" s="134"/>
      <c r="DH619" s="134"/>
      <c r="DI619" s="134"/>
      <c r="DJ619" s="134"/>
      <c r="DK619" s="134"/>
      <c r="DL619" s="134"/>
      <c r="DM619" s="134"/>
      <c r="DN619" s="134"/>
      <c r="DO619" s="134"/>
      <c r="DP619" s="134"/>
      <c r="DQ619" s="134"/>
      <c r="DR619" s="134"/>
      <c r="DS619" s="134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134"/>
      <c r="ED619" s="134"/>
      <c r="EE619" s="134"/>
      <c r="EF619" s="134"/>
      <c r="EG619" s="134"/>
    </row>
    <row r="620" spans="1:137">
      <c r="A620" s="135"/>
      <c r="B620" s="54"/>
      <c r="C620" s="77"/>
      <c r="D620" s="77"/>
      <c r="E620" s="77"/>
      <c r="F620" s="77"/>
      <c r="G620" s="77"/>
      <c r="H620" s="54"/>
      <c r="I620" s="141"/>
      <c r="J620" s="54"/>
      <c r="K620" s="75" t="s">
        <v>50</v>
      </c>
      <c r="L620" s="76">
        <f t="shared" si="80"/>
        <v>4</v>
      </c>
      <c r="M620" s="76">
        <v>4</v>
      </c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134"/>
      <c r="Z620" s="134"/>
      <c r="AA620" s="134"/>
      <c r="AB620" s="134"/>
      <c r="AC620" s="134"/>
      <c r="AD620" s="134"/>
      <c r="AE620" s="134"/>
      <c r="AF620" s="134"/>
      <c r="AG620" s="134"/>
      <c r="AH620" s="134"/>
      <c r="AI620" s="134"/>
      <c r="AJ620" s="134"/>
      <c r="AK620" s="134"/>
      <c r="AL620" s="134"/>
      <c r="AM620" s="134"/>
      <c r="AN620" s="134"/>
      <c r="AO620" s="134"/>
      <c r="AP620" s="134"/>
      <c r="AQ620" s="134"/>
      <c r="AR620" s="134"/>
      <c r="AS620" s="134"/>
      <c r="AT620" s="134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4"/>
      <c r="BE620" s="134"/>
      <c r="BF620" s="134"/>
      <c r="BG620" s="134"/>
      <c r="BH620" s="134"/>
      <c r="BI620" s="134"/>
      <c r="BJ620" s="134"/>
      <c r="BK620" s="134"/>
      <c r="BL620" s="134"/>
      <c r="BM620" s="134"/>
      <c r="BN620" s="134"/>
      <c r="BO620" s="134"/>
      <c r="BP620" s="134"/>
      <c r="BQ620" s="134"/>
      <c r="BR620" s="134"/>
      <c r="BS620" s="134"/>
      <c r="BT620" s="134"/>
      <c r="BU620" s="134"/>
      <c r="BV620" s="134"/>
      <c r="BW620" s="134"/>
      <c r="BX620" s="134"/>
      <c r="BY620" s="134"/>
      <c r="BZ620" s="134"/>
      <c r="CA620" s="134"/>
      <c r="CB620" s="134"/>
      <c r="CC620" s="134"/>
      <c r="CD620" s="134"/>
      <c r="CE620" s="134"/>
      <c r="CF620" s="134"/>
      <c r="CG620" s="134"/>
      <c r="CH620" s="134"/>
      <c r="CI620" s="134"/>
      <c r="CJ620" s="134"/>
      <c r="CK620" s="134"/>
      <c r="CL620" s="134"/>
      <c r="CM620" s="134"/>
      <c r="CN620" s="134"/>
      <c r="CO620" s="134"/>
      <c r="CP620" s="134"/>
      <c r="CQ620" s="134"/>
      <c r="CR620" s="134"/>
      <c r="CS620" s="134"/>
      <c r="CT620" s="134"/>
      <c r="CU620" s="134"/>
      <c r="CV620" s="134"/>
      <c r="CW620" s="134"/>
      <c r="CX620" s="134"/>
      <c r="CY620" s="134"/>
      <c r="CZ620" s="134"/>
      <c r="DA620" s="134"/>
      <c r="DB620" s="134"/>
      <c r="DC620" s="134"/>
      <c r="DD620" s="134"/>
      <c r="DE620" s="134"/>
      <c r="DF620" s="134"/>
      <c r="DG620" s="134"/>
      <c r="DH620" s="134"/>
      <c r="DI620" s="134"/>
      <c r="DJ620" s="134"/>
      <c r="DK620" s="134"/>
      <c r="DL620" s="134"/>
      <c r="DM620" s="134"/>
      <c r="DN620" s="134"/>
      <c r="DO620" s="134"/>
      <c r="DP620" s="134"/>
      <c r="DQ620" s="134"/>
      <c r="DR620" s="134"/>
      <c r="DS620" s="134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134"/>
      <c r="ED620" s="134"/>
      <c r="EE620" s="134"/>
      <c r="EF620" s="134"/>
      <c r="EG620" s="134"/>
    </row>
    <row r="621" spans="1:137">
      <c r="A621" s="135"/>
      <c r="B621" s="54"/>
      <c r="C621" s="81"/>
      <c r="D621" s="81"/>
      <c r="E621" s="81"/>
      <c r="F621" s="81"/>
      <c r="G621" s="81"/>
      <c r="H621" s="80"/>
      <c r="I621" s="142"/>
      <c r="J621" s="80"/>
      <c r="K621" s="84" t="s">
        <v>51</v>
      </c>
      <c r="L621" s="76">
        <f t="shared" si="80"/>
        <v>2</v>
      </c>
      <c r="M621" s="76">
        <v>1</v>
      </c>
      <c r="N621" s="76"/>
      <c r="O621" s="76"/>
      <c r="P621" s="76">
        <v>1</v>
      </c>
      <c r="Q621" s="76"/>
      <c r="R621" s="76"/>
      <c r="S621" s="76"/>
      <c r="T621" s="76"/>
      <c r="U621" s="76"/>
      <c r="V621" s="76"/>
      <c r="W621" s="76"/>
      <c r="X621" s="76"/>
      <c r="Y621" s="134"/>
      <c r="Z621" s="134"/>
      <c r="AA621" s="134"/>
      <c r="AB621" s="134"/>
      <c r="AC621" s="134"/>
      <c r="AD621" s="134"/>
      <c r="AE621" s="134"/>
      <c r="AF621" s="134"/>
      <c r="AG621" s="134"/>
      <c r="AH621" s="134"/>
      <c r="AI621" s="134"/>
      <c r="AJ621" s="134"/>
      <c r="AK621" s="134"/>
      <c r="AL621" s="134"/>
      <c r="AM621" s="134"/>
      <c r="AN621" s="134"/>
      <c r="AO621" s="134"/>
      <c r="AP621" s="134"/>
      <c r="AQ621" s="134"/>
      <c r="AR621" s="134"/>
      <c r="AS621" s="134"/>
      <c r="AT621" s="134"/>
      <c r="AU621" s="134"/>
      <c r="AV621" s="134"/>
      <c r="AW621" s="134"/>
      <c r="AX621" s="134"/>
      <c r="AY621" s="134"/>
      <c r="AZ621" s="134"/>
      <c r="BA621" s="134"/>
      <c r="BB621" s="134"/>
      <c r="BC621" s="134"/>
      <c r="BD621" s="134"/>
      <c r="BE621" s="134"/>
      <c r="BF621" s="134"/>
      <c r="BG621" s="134"/>
      <c r="BH621" s="134"/>
      <c r="BI621" s="134"/>
      <c r="BJ621" s="134"/>
      <c r="BK621" s="134"/>
      <c r="BL621" s="134"/>
      <c r="BM621" s="134"/>
      <c r="BN621" s="134"/>
      <c r="BO621" s="134"/>
      <c r="BP621" s="134"/>
      <c r="BQ621" s="134"/>
      <c r="BR621" s="134"/>
      <c r="BS621" s="134"/>
      <c r="BT621" s="134"/>
      <c r="BU621" s="134"/>
      <c r="BV621" s="134"/>
      <c r="BW621" s="134"/>
      <c r="BX621" s="134"/>
      <c r="BY621" s="134"/>
      <c r="BZ621" s="134"/>
      <c r="CA621" s="134"/>
      <c r="CB621" s="134"/>
      <c r="CC621" s="134"/>
      <c r="CD621" s="134"/>
      <c r="CE621" s="134"/>
      <c r="CF621" s="134"/>
      <c r="CG621" s="134"/>
      <c r="CH621" s="134"/>
      <c r="CI621" s="134"/>
      <c r="CJ621" s="134"/>
      <c r="CK621" s="134"/>
      <c r="CL621" s="134"/>
      <c r="CM621" s="134"/>
      <c r="CN621" s="134"/>
      <c r="CO621" s="134"/>
      <c r="CP621" s="134"/>
      <c r="CQ621" s="134"/>
      <c r="CR621" s="134"/>
      <c r="CS621" s="134"/>
      <c r="CT621" s="134"/>
      <c r="CU621" s="134"/>
      <c r="CV621" s="134"/>
      <c r="CW621" s="134"/>
      <c r="CX621" s="134"/>
      <c r="CY621" s="134"/>
      <c r="CZ621" s="134"/>
      <c r="DA621" s="134"/>
      <c r="DB621" s="134"/>
      <c r="DC621" s="134"/>
      <c r="DD621" s="134"/>
      <c r="DE621" s="134"/>
      <c r="DF621" s="134"/>
      <c r="DG621" s="134"/>
      <c r="DH621" s="134"/>
      <c r="DI621" s="134"/>
      <c r="DJ621" s="134"/>
      <c r="DK621" s="134"/>
      <c r="DL621" s="134"/>
      <c r="DM621" s="134"/>
      <c r="DN621" s="134"/>
      <c r="DO621" s="134"/>
      <c r="DP621" s="134"/>
      <c r="DQ621" s="134"/>
      <c r="DR621" s="134"/>
      <c r="DS621" s="134"/>
      <c r="DT621" s="134"/>
      <c r="DU621" s="134"/>
      <c r="DV621" s="134"/>
      <c r="DW621" s="134"/>
      <c r="DX621" s="134"/>
      <c r="DY621" s="134"/>
      <c r="DZ621" s="134"/>
      <c r="EA621" s="134"/>
      <c r="EB621" s="134"/>
      <c r="EC621" s="134"/>
      <c r="ED621" s="134"/>
      <c r="EE621" s="134"/>
      <c r="EF621" s="134"/>
      <c r="EG621" s="134"/>
    </row>
    <row r="622" spans="1:137">
      <c r="A622" s="135"/>
      <c r="B622" s="54"/>
      <c r="C622" s="58" t="s">
        <v>91</v>
      </c>
      <c r="D622" s="58" t="s">
        <v>932</v>
      </c>
      <c r="E622" s="58">
        <v>199600002</v>
      </c>
      <c r="F622" s="58" t="s">
        <v>933</v>
      </c>
      <c r="G622" s="58" t="s">
        <v>934</v>
      </c>
      <c r="H622" s="46" t="s">
        <v>935</v>
      </c>
      <c r="I622" s="140">
        <v>10102</v>
      </c>
      <c r="J622" s="46" t="s">
        <v>48</v>
      </c>
      <c r="K622" s="75" t="s">
        <v>49</v>
      </c>
      <c r="L622" s="76">
        <f t="shared" si="80"/>
        <v>19</v>
      </c>
      <c r="M622" s="76">
        <v>3</v>
      </c>
      <c r="N622" s="76">
        <v>5</v>
      </c>
      <c r="O622" s="76">
        <v>11</v>
      </c>
      <c r="P622" s="76"/>
      <c r="Q622" s="76"/>
      <c r="R622" s="76"/>
      <c r="S622" s="76"/>
      <c r="T622" s="76"/>
      <c r="U622" s="76"/>
      <c r="V622" s="76"/>
      <c r="W622" s="76"/>
      <c r="X622" s="76"/>
      <c r="Y622" s="134"/>
      <c r="Z622" s="134"/>
      <c r="AA622" s="134"/>
      <c r="AB622" s="134"/>
      <c r="AC622" s="134"/>
      <c r="AD622" s="134"/>
      <c r="AE622" s="134"/>
      <c r="AF622" s="134"/>
      <c r="AG622" s="134"/>
      <c r="AH622" s="134"/>
      <c r="AI622" s="134"/>
      <c r="AJ622" s="134"/>
      <c r="AK622" s="134"/>
      <c r="AL622" s="134"/>
      <c r="AM622" s="134"/>
      <c r="AN622" s="134"/>
      <c r="AO622" s="134"/>
      <c r="AP622" s="134"/>
      <c r="AQ622" s="134"/>
      <c r="AR622" s="134"/>
      <c r="AS622" s="134"/>
      <c r="AT622" s="134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4"/>
      <c r="BE622" s="134"/>
      <c r="BF622" s="134"/>
      <c r="BG622" s="134"/>
      <c r="BH622" s="134"/>
      <c r="BI622" s="134"/>
      <c r="BJ622" s="134"/>
      <c r="BK622" s="134"/>
      <c r="BL622" s="134"/>
      <c r="BM622" s="134"/>
      <c r="BN622" s="134"/>
      <c r="BO622" s="134"/>
      <c r="BP622" s="134"/>
      <c r="BQ622" s="134"/>
      <c r="BR622" s="134"/>
      <c r="BS622" s="134"/>
      <c r="BT622" s="134"/>
      <c r="BU622" s="134"/>
      <c r="BV622" s="134"/>
      <c r="BW622" s="134"/>
      <c r="BX622" s="134"/>
      <c r="BY622" s="134"/>
      <c r="BZ622" s="134"/>
      <c r="CA622" s="134"/>
      <c r="CB622" s="134"/>
      <c r="CC622" s="134"/>
      <c r="CD622" s="134"/>
      <c r="CE622" s="134"/>
      <c r="CF622" s="134"/>
      <c r="CG622" s="134"/>
      <c r="CH622" s="134"/>
      <c r="CI622" s="134"/>
      <c r="CJ622" s="134"/>
      <c r="CK622" s="134"/>
      <c r="CL622" s="134"/>
      <c r="CM622" s="134"/>
      <c r="CN622" s="134"/>
      <c r="CO622" s="134"/>
      <c r="CP622" s="134"/>
      <c r="CQ622" s="134"/>
      <c r="CR622" s="134"/>
      <c r="CS622" s="134"/>
      <c r="CT622" s="134"/>
      <c r="CU622" s="134"/>
      <c r="CV622" s="134"/>
      <c r="CW622" s="134"/>
      <c r="CX622" s="134"/>
      <c r="CY622" s="134"/>
      <c r="CZ622" s="134"/>
      <c r="DA622" s="134"/>
      <c r="DB622" s="134"/>
      <c r="DC622" s="134"/>
      <c r="DD622" s="134"/>
      <c r="DE622" s="134"/>
      <c r="DF622" s="134"/>
      <c r="DG622" s="134"/>
      <c r="DH622" s="134"/>
      <c r="DI622" s="134"/>
      <c r="DJ622" s="134"/>
      <c r="DK622" s="134"/>
      <c r="DL622" s="134"/>
      <c r="DM622" s="134"/>
      <c r="DN622" s="134"/>
      <c r="DO622" s="134"/>
      <c r="DP622" s="134"/>
      <c r="DQ622" s="134"/>
      <c r="DR622" s="134"/>
      <c r="DS622" s="134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134"/>
      <c r="ED622" s="134"/>
      <c r="EE622" s="134"/>
      <c r="EF622" s="134"/>
      <c r="EG622" s="134"/>
    </row>
    <row r="623" spans="1:137">
      <c r="A623" s="135"/>
      <c r="B623" s="54"/>
      <c r="C623" s="77"/>
      <c r="D623" s="77"/>
      <c r="E623" s="77"/>
      <c r="F623" s="77"/>
      <c r="G623" s="77"/>
      <c r="H623" s="54"/>
      <c r="I623" s="141"/>
      <c r="J623" s="54"/>
      <c r="K623" s="75" t="s">
        <v>50</v>
      </c>
      <c r="L623" s="76">
        <f t="shared" si="80"/>
        <v>4</v>
      </c>
      <c r="M623" s="76"/>
      <c r="N623" s="76">
        <v>4</v>
      </c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134"/>
      <c r="Z623" s="134"/>
      <c r="AA623" s="134"/>
      <c r="AB623" s="134"/>
      <c r="AC623" s="134"/>
      <c r="AD623" s="134"/>
      <c r="AE623" s="134"/>
      <c r="AF623" s="134"/>
      <c r="AG623" s="134"/>
      <c r="AH623" s="134"/>
      <c r="AI623" s="134"/>
      <c r="AJ623" s="134"/>
      <c r="AK623" s="134"/>
      <c r="AL623" s="134"/>
      <c r="AM623" s="134"/>
      <c r="AN623" s="134"/>
      <c r="AO623" s="134"/>
      <c r="AP623" s="134"/>
      <c r="AQ623" s="134"/>
      <c r="AR623" s="134"/>
      <c r="AS623" s="134"/>
      <c r="AT623" s="134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4"/>
      <c r="BE623" s="134"/>
      <c r="BF623" s="134"/>
      <c r="BG623" s="134"/>
      <c r="BH623" s="134"/>
      <c r="BI623" s="134"/>
      <c r="BJ623" s="134"/>
      <c r="BK623" s="134"/>
      <c r="BL623" s="134"/>
      <c r="BM623" s="134"/>
      <c r="BN623" s="134"/>
      <c r="BO623" s="134"/>
      <c r="BP623" s="134"/>
      <c r="BQ623" s="134"/>
      <c r="BR623" s="134"/>
      <c r="BS623" s="134"/>
      <c r="BT623" s="134"/>
      <c r="BU623" s="134"/>
      <c r="BV623" s="134"/>
      <c r="BW623" s="134"/>
      <c r="BX623" s="134"/>
      <c r="BY623" s="134"/>
      <c r="BZ623" s="134"/>
      <c r="CA623" s="134"/>
      <c r="CB623" s="134"/>
      <c r="CC623" s="134"/>
      <c r="CD623" s="134"/>
      <c r="CE623" s="134"/>
      <c r="CF623" s="134"/>
      <c r="CG623" s="134"/>
      <c r="CH623" s="134"/>
      <c r="CI623" s="134"/>
      <c r="CJ623" s="134"/>
      <c r="CK623" s="134"/>
      <c r="CL623" s="134"/>
      <c r="CM623" s="134"/>
      <c r="CN623" s="134"/>
      <c r="CO623" s="134"/>
      <c r="CP623" s="134"/>
      <c r="CQ623" s="134"/>
      <c r="CR623" s="134"/>
      <c r="CS623" s="134"/>
      <c r="CT623" s="134"/>
      <c r="CU623" s="134"/>
      <c r="CV623" s="134"/>
      <c r="CW623" s="134"/>
      <c r="CX623" s="134"/>
      <c r="CY623" s="134"/>
      <c r="CZ623" s="134"/>
      <c r="DA623" s="134"/>
      <c r="DB623" s="134"/>
      <c r="DC623" s="134"/>
      <c r="DD623" s="134"/>
      <c r="DE623" s="134"/>
      <c r="DF623" s="134"/>
      <c r="DG623" s="134"/>
      <c r="DH623" s="134"/>
      <c r="DI623" s="134"/>
      <c r="DJ623" s="134"/>
      <c r="DK623" s="134"/>
      <c r="DL623" s="134"/>
      <c r="DM623" s="134"/>
      <c r="DN623" s="134"/>
      <c r="DO623" s="134"/>
      <c r="DP623" s="134"/>
      <c r="DQ623" s="134"/>
      <c r="DR623" s="134"/>
      <c r="DS623" s="134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134"/>
      <c r="ED623" s="134"/>
      <c r="EE623" s="134"/>
      <c r="EF623" s="134"/>
      <c r="EG623" s="134"/>
    </row>
    <row r="624" spans="1:137">
      <c r="A624" s="135"/>
      <c r="B624" s="54"/>
      <c r="C624" s="81"/>
      <c r="D624" s="81"/>
      <c r="E624" s="81"/>
      <c r="F624" s="81"/>
      <c r="G624" s="81"/>
      <c r="H624" s="80"/>
      <c r="I624" s="142"/>
      <c r="J624" s="80"/>
      <c r="K624" s="84" t="s">
        <v>51</v>
      </c>
      <c r="L624" s="76">
        <f t="shared" si="80"/>
        <v>2</v>
      </c>
      <c r="M624" s="76">
        <v>1</v>
      </c>
      <c r="N624" s="76">
        <v>1</v>
      </c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134"/>
      <c r="Z624" s="134"/>
      <c r="AA624" s="134"/>
      <c r="AB624" s="134"/>
      <c r="AC624" s="134"/>
      <c r="AD624" s="134"/>
      <c r="AE624" s="134"/>
      <c r="AF624" s="134"/>
      <c r="AG624" s="134"/>
      <c r="AH624" s="134"/>
      <c r="AI624" s="134"/>
      <c r="AJ624" s="134"/>
      <c r="AK624" s="134"/>
      <c r="AL624" s="134"/>
      <c r="AM624" s="134"/>
      <c r="AN624" s="134"/>
      <c r="AO624" s="134"/>
      <c r="AP624" s="134"/>
      <c r="AQ624" s="134"/>
      <c r="AR624" s="134"/>
      <c r="AS624" s="134"/>
      <c r="AT624" s="134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4"/>
      <c r="BE624" s="134"/>
      <c r="BF624" s="134"/>
      <c r="BG624" s="134"/>
      <c r="BH624" s="134"/>
      <c r="BI624" s="134"/>
      <c r="BJ624" s="134"/>
      <c r="BK624" s="134"/>
      <c r="BL624" s="134"/>
      <c r="BM624" s="134"/>
      <c r="BN624" s="134"/>
      <c r="BO624" s="134"/>
      <c r="BP624" s="134"/>
      <c r="BQ624" s="134"/>
      <c r="BR624" s="134"/>
      <c r="BS624" s="134"/>
      <c r="BT624" s="134"/>
      <c r="BU624" s="134"/>
      <c r="BV624" s="134"/>
      <c r="BW624" s="134"/>
      <c r="BX624" s="134"/>
      <c r="BY624" s="134"/>
      <c r="BZ624" s="134"/>
      <c r="CA624" s="134"/>
      <c r="CB624" s="134"/>
      <c r="CC624" s="134"/>
      <c r="CD624" s="134"/>
      <c r="CE624" s="134"/>
      <c r="CF624" s="134"/>
      <c r="CG624" s="134"/>
      <c r="CH624" s="134"/>
      <c r="CI624" s="134"/>
      <c r="CJ624" s="134"/>
      <c r="CK624" s="134"/>
      <c r="CL624" s="134"/>
      <c r="CM624" s="134"/>
      <c r="CN624" s="134"/>
      <c r="CO624" s="134"/>
      <c r="CP624" s="134"/>
      <c r="CQ624" s="134"/>
      <c r="CR624" s="134"/>
      <c r="CS624" s="134"/>
      <c r="CT624" s="134"/>
      <c r="CU624" s="134"/>
      <c r="CV624" s="134"/>
      <c r="CW624" s="134"/>
      <c r="CX624" s="134"/>
      <c r="CY624" s="134"/>
      <c r="CZ624" s="134"/>
      <c r="DA624" s="134"/>
      <c r="DB624" s="134"/>
      <c r="DC624" s="134"/>
      <c r="DD624" s="134"/>
      <c r="DE624" s="134"/>
      <c r="DF624" s="134"/>
      <c r="DG624" s="134"/>
      <c r="DH624" s="134"/>
      <c r="DI624" s="134"/>
      <c r="DJ624" s="134"/>
      <c r="DK624" s="134"/>
      <c r="DL624" s="134"/>
      <c r="DM624" s="134"/>
      <c r="DN624" s="134"/>
      <c r="DO624" s="134"/>
      <c r="DP624" s="134"/>
      <c r="DQ624" s="134"/>
      <c r="DR624" s="134"/>
      <c r="DS624" s="134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134"/>
      <c r="ED624" s="134"/>
      <c r="EE624" s="134"/>
      <c r="EF624" s="134"/>
      <c r="EG624" s="134"/>
    </row>
    <row r="625" spans="1:137">
      <c r="A625" s="135"/>
      <c r="B625" s="54"/>
      <c r="C625" s="58" t="s">
        <v>31</v>
      </c>
      <c r="D625" s="58" t="s">
        <v>936</v>
      </c>
      <c r="E625" s="58" t="s">
        <v>937</v>
      </c>
      <c r="F625" s="58" t="s">
        <v>938</v>
      </c>
      <c r="G625" s="58" t="s">
        <v>939</v>
      </c>
      <c r="H625" s="46" t="s">
        <v>940</v>
      </c>
      <c r="I625" s="140">
        <v>506010.05</v>
      </c>
      <c r="J625" s="46" t="s">
        <v>48</v>
      </c>
      <c r="K625" s="75" t="s">
        <v>49</v>
      </c>
      <c r="L625" s="76">
        <f t="shared" si="80"/>
        <v>104</v>
      </c>
      <c r="M625" s="76"/>
      <c r="N625" s="76">
        <v>3</v>
      </c>
      <c r="O625" s="76"/>
      <c r="P625" s="76"/>
      <c r="Q625" s="76"/>
      <c r="R625" s="76"/>
      <c r="S625" s="76">
        <v>2</v>
      </c>
      <c r="T625" s="76"/>
      <c r="U625" s="76"/>
      <c r="V625" s="76"/>
      <c r="W625" s="76">
        <v>99</v>
      </c>
      <c r="X625" s="76"/>
      <c r="Y625" s="134"/>
      <c r="Z625" s="134"/>
      <c r="AA625" s="134"/>
      <c r="AB625" s="134"/>
      <c r="AC625" s="134"/>
      <c r="AD625" s="134"/>
      <c r="AE625" s="134"/>
      <c r="AF625" s="134"/>
      <c r="AG625" s="134"/>
      <c r="AH625" s="134"/>
      <c r="AI625" s="134"/>
      <c r="AJ625" s="134"/>
      <c r="AK625" s="134"/>
      <c r="AL625" s="134"/>
      <c r="AM625" s="134"/>
      <c r="AN625" s="134"/>
      <c r="AO625" s="134"/>
      <c r="AP625" s="134"/>
      <c r="AQ625" s="134"/>
      <c r="AR625" s="134"/>
      <c r="AS625" s="134"/>
      <c r="AT625" s="134"/>
      <c r="AU625" s="134"/>
      <c r="AV625" s="134"/>
      <c r="AW625" s="134"/>
      <c r="AX625" s="134"/>
      <c r="AY625" s="134"/>
      <c r="AZ625" s="134"/>
      <c r="BA625" s="134"/>
      <c r="BB625" s="134"/>
      <c r="BC625" s="134"/>
      <c r="BD625" s="134"/>
      <c r="BE625" s="134"/>
      <c r="BF625" s="134"/>
      <c r="BG625" s="134"/>
      <c r="BH625" s="134"/>
      <c r="BI625" s="134"/>
      <c r="BJ625" s="134"/>
      <c r="BK625" s="134"/>
      <c r="BL625" s="134"/>
      <c r="BM625" s="134"/>
      <c r="BN625" s="134"/>
      <c r="BO625" s="134"/>
      <c r="BP625" s="134"/>
      <c r="BQ625" s="134"/>
      <c r="BR625" s="134"/>
      <c r="BS625" s="134"/>
      <c r="BT625" s="134"/>
      <c r="BU625" s="134"/>
      <c r="BV625" s="134"/>
      <c r="BW625" s="134"/>
      <c r="BX625" s="134"/>
      <c r="BY625" s="134"/>
      <c r="BZ625" s="134"/>
      <c r="CA625" s="134"/>
      <c r="CB625" s="134"/>
      <c r="CC625" s="134"/>
      <c r="CD625" s="134"/>
      <c r="CE625" s="134"/>
      <c r="CF625" s="134"/>
      <c r="CG625" s="134"/>
      <c r="CH625" s="134"/>
      <c r="CI625" s="134"/>
      <c r="CJ625" s="134"/>
      <c r="CK625" s="134"/>
      <c r="CL625" s="134"/>
      <c r="CM625" s="134"/>
      <c r="CN625" s="134"/>
      <c r="CO625" s="134"/>
      <c r="CP625" s="134"/>
      <c r="CQ625" s="134"/>
      <c r="CR625" s="134"/>
      <c r="CS625" s="134"/>
      <c r="CT625" s="134"/>
      <c r="CU625" s="134"/>
      <c r="CV625" s="134"/>
      <c r="CW625" s="134"/>
      <c r="CX625" s="134"/>
      <c r="CY625" s="134"/>
      <c r="CZ625" s="134"/>
      <c r="DA625" s="134"/>
      <c r="DB625" s="134"/>
      <c r="DC625" s="134"/>
      <c r="DD625" s="134"/>
      <c r="DE625" s="134"/>
      <c r="DF625" s="134"/>
      <c r="DG625" s="134"/>
      <c r="DH625" s="134"/>
      <c r="DI625" s="134"/>
      <c r="DJ625" s="134"/>
      <c r="DK625" s="134"/>
      <c r="DL625" s="134"/>
      <c r="DM625" s="134"/>
      <c r="DN625" s="134"/>
      <c r="DO625" s="134"/>
      <c r="DP625" s="134"/>
      <c r="DQ625" s="134"/>
      <c r="DR625" s="134"/>
      <c r="DS625" s="134"/>
      <c r="DT625" s="134"/>
      <c r="DU625" s="134"/>
      <c r="DV625" s="134"/>
      <c r="DW625" s="134"/>
      <c r="DX625" s="134"/>
      <c r="DY625" s="134"/>
      <c r="DZ625" s="134"/>
      <c r="EA625" s="134"/>
      <c r="EB625" s="134"/>
      <c r="EC625" s="134"/>
      <c r="ED625" s="134"/>
      <c r="EE625" s="134"/>
      <c r="EF625" s="134"/>
      <c r="EG625" s="134"/>
    </row>
    <row r="626" spans="1:137">
      <c r="A626" s="135"/>
      <c r="B626" s="54"/>
      <c r="C626" s="77"/>
      <c r="D626" s="77"/>
      <c r="E626" s="77"/>
      <c r="F626" s="77"/>
      <c r="G626" s="77"/>
      <c r="H626" s="158"/>
      <c r="I626" s="141"/>
      <c r="J626" s="54"/>
      <c r="K626" s="75" t="s">
        <v>50</v>
      </c>
      <c r="L626" s="76">
        <f t="shared" si="80"/>
        <v>0</v>
      </c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134"/>
      <c r="Z626" s="134"/>
      <c r="AA626" s="134"/>
      <c r="AB626" s="134"/>
      <c r="AC626" s="134"/>
      <c r="AD626" s="134"/>
      <c r="AE626" s="134"/>
      <c r="AF626" s="134"/>
      <c r="AG626" s="134"/>
      <c r="AH626" s="134"/>
      <c r="AI626" s="134"/>
      <c r="AJ626" s="134"/>
      <c r="AK626" s="134"/>
      <c r="AL626" s="134"/>
      <c r="AM626" s="134"/>
      <c r="AN626" s="134"/>
      <c r="AO626" s="134"/>
      <c r="AP626" s="134"/>
      <c r="AQ626" s="134"/>
      <c r="AR626" s="134"/>
      <c r="AS626" s="134"/>
      <c r="AT626" s="134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4"/>
      <c r="BE626" s="134"/>
      <c r="BF626" s="134"/>
      <c r="BG626" s="134"/>
      <c r="BH626" s="134"/>
      <c r="BI626" s="134"/>
      <c r="BJ626" s="134"/>
      <c r="BK626" s="134"/>
      <c r="BL626" s="134"/>
      <c r="BM626" s="134"/>
      <c r="BN626" s="134"/>
      <c r="BO626" s="134"/>
      <c r="BP626" s="134"/>
      <c r="BQ626" s="134"/>
      <c r="BR626" s="134"/>
      <c r="BS626" s="134"/>
      <c r="BT626" s="134"/>
      <c r="BU626" s="134"/>
      <c r="BV626" s="134"/>
      <c r="BW626" s="134"/>
      <c r="BX626" s="134"/>
      <c r="BY626" s="134"/>
      <c r="BZ626" s="134"/>
      <c r="CA626" s="134"/>
      <c r="CB626" s="134"/>
      <c r="CC626" s="134"/>
      <c r="CD626" s="134"/>
      <c r="CE626" s="134"/>
      <c r="CF626" s="134"/>
      <c r="CG626" s="134"/>
      <c r="CH626" s="134"/>
      <c r="CI626" s="134"/>
      <c r="CJ626" s="134"/>
      <c r="CK626" s="134"/>
      <c r="CL626" s="134"/>
      <c r="CM626" s="134"/>
      <c r="CN626" s="134"/>
      <c r="CO626" s="134"/>
      <c r="CP626" s="134"/>
      <c r="CQ626" s="134"/>
      <c r="CR626" s="134"/>
      <c r="CS626" s="134"/>
      <c r="CT626" s="134"/>
      <c r="CU626" s="134"/>
      <c r="CV626" s="134"/>
      <c r="CW626" s="134"/>
      <c r="CX626" s="134"/>
      <c r="CY626" s="134"/>
      <c r="CZ626" s="134"/>
      <c r="DA626" s="134"/>
      <c r="DB626" s="134"/>
      <c r="DC626" s="134"/>
      <c r="DD626" s="134"/>
      <c r="DE626" s="134"/>
      <c r="DF626" s="134"/>
      <c r="DG626" s="134"/>
      <c r="DH626" s="134"/>
      <c r="DI626" s="134"/>
      <c r="DJ626" s="134"/>
      <c r="DK626" s="134"/>
      <c r="DL626" s="134"/>
      <c r="DM626" s="134"/>
      <c r="DN626" s="134"/>
      <c r="DO626" s="134"/>
      <c r="DP626" s="134"/>
      <c r="DQ626" s="134"/>
      <c r="DR626" s="134"/>
      <c r="DS626" s="134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134"/>
      <c r="ED626" s="134"/>
      <c r="EE626" s="134"/>
      <c r="EF626" s="134"/>
      <c r="EG626" s="134"/>
    </row>
    <row r="627" spans="1:137">
      <c r="A627" s="135"/>
      <c r="B627" s="54"/>
      <c r="C627" s="81"/>
      <c r="D627" s="81"/>
      <c r="E627" s="81"/>
      <c r="F627" s="81"/>
      <c r="G627" s="81"/>
      <c r="H627" s="159"/>
      <c r="I627" s="142"/>
      <c r="J627" s="80"/>
      <c r="K627" s="84" t="s">
        <v>51</v>
      </c>
      <c r="L627" s="76">
        <f t="shared" si="80"/>
        <v>0</v>
      </c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134"/>
      <c r="Z627" s="134"/>
      <c r="AA627" s="134"/>
      <c r="AB627" s="134"/>
      <c r="AC627" s="134"/>
      <c r="AD627" s="134"/>
      <c r="AE627" s="134"/>
      <c r="AF627" s="134"/>
      <c r="AG627" s="134"/>
      <c r="AH627" s="134"/>
      <c r="AI627" s="134"/>
      <c r="AJ627" s="134"/>
      <c r="AK627" s="134"/>
      <c r="AL627" s="134"/>
      <c r="AM627" s="134"/>
      <c r="AN627" s="134"/>
      <c r="AO627" s="134"/>
      <c r="AP627" s="134"/>
      <c r="AQ627" s="134"/>
      <c r="AR627" s="134"/>
      <c r="AS627" s="134"/>
      <c r="AT627" s="134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4"/>
      <c r="BE627" s="134"/>
      <c r="BF627" s="134"/>
      <c r="BG627" s="134"/>
      <c r="BH627" s="134"/>
      <c r="BI627" s="134"/>
      <c r="BJ627" s="134"/>
      <c r="BK627" s="134"/>
      <c r="BL627" s="134"/>
      <c r="BM627" s="134"/>
      <c r="BN627" s="134"/>
      <c r="BO627" s="134"/>
      <c r="BP627" s="134"/>
      <c r="BQ627" s="134"/>
      <c r="BR627" s="134"/>
      <c r="BS627" s="134"/>
      <c r="BT627" s="134"/>
      <c r="BU627" s="134"/>
      <c r="BV627" s="134"/>
      <c r="BW627" s="134"/>
      <c r="BX627" s="134"/>
      <c r="BY627" s="134"/>
      <c r="BZ627" s="134"/>
      <c r="CA627" s="134"/>
      <c r="CB627" s="134"/>
      <c r="CC627" s="134"/>
      <c r="CD627" s="134"/>
      <c r="CE627" s="134"/>
      <c r="CF627" s="134"/>
      <c r="CG627" s="134"/>
      <c r="CH627" s="134"/>
      <c r="CI627" s="134"/>
      <c r="CJ627" s="134"/>
      <c r="CK627" s="134"/>
      <c r="CL627" s="134"/>
      <c r="CM627" s="134"/>
      <c r="CN627" s="134"/>
      <c r="CO627" s="134"/>
      <c r="CP627" s="134"/>
      <c r="CQ627" s="134"/>
      <c r="CR627" s="134"/>
      <c r="CS627" s="134"/>
      <c r="CT627" s="134"/>
      <c r="CU627" s="134"/>
      <c r="CV627" s="134"/>
      <c r="CW627" s="134"/>
      <c r="CX627" s="134"/>
      <c r="CY627" s="134"/>
      <c r="CZ627" s="134"/>
      <c r="DA627" s="134"/>
      <c r="DB627" s="134"/>
      <c r="DC627" s="134"/>
      <c r="DD627" s="134"/>
      <c r="DE627" s="134"/>
      <c r="DF627" s="134"/>
      <c r="DG627" s="134"/>
      <c r="DH627" s="134"/>
      <c r="DI627" s="134"/>
      <c r="DJ627" s="134"/>
      <c r="DK627" s="134"/>
      <c r="DL627" s="134"/>
      <c r="DM627" s="134"/>
      <c r="DN627" s="134"/>
      <c r="DO627" s="134"/>
      <c r="DP627" s="134"/>
      <c r="DQ627" s="134"/>
      <c r="DR627" s="134"/>
      <c r="DS627" s="134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134"/>
      <c r="ED627" s="134"/>
      <c r="EE627" s="134"/>
      <c r="EF627" s="134"/>
      <c r="EG627" s="134"/>
    </row>
    <row r="628" spans="1:137">
      <c r="A628" s="135"/>
      <c r="B628" s="54"/>
      <c r="C628" s="58" t="s">
        <v>33</v>
      </c>
      <c r="D628" s="58" t="s">
        <v>936</v>
      </c>
      <c r="E628" s="58" t="s">
        <v>941</v>
      </c>
      <c r="F628" s="58" t="s">
        <v>938</v>
      </c>
      <c r="G628" s="58" t="s">
        <v>939</v>
      </c>
      <c r="H628" s="46" t="s">
        <v>940</v>
      </c>
      <c r="I628" s="140">
        <v>289604.84000000003</v>
      </c>
      <c r="J628" s="46" t="s">
        <v>48</v>
      </c>
      <c r="K628" s="75" t="s">
        <v>49</v>
      </c>
      <c r="L628" s="76">
        <f t="shared" si="80"/>
        <v>0</v>
      </c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134"/>
      <c r="Z628" s="134"/>
      <c r="AA628" s="134"/>
      <c r="AB628" s="134"/>
      <c r="AC628" s="134"/>
      <c r="AD628" s="134"/>
      <c r="AE628" s="134"/>
      <c r="AF628" s="134"/>
      <c r="AG628" s="134"/>
      <c r="AH628" s="134"/>
      <c r="AI628" s="134"/>
      <c r="AJ628" s="134"/>
      <c r="AK628" s="134"/>
      <c r="AL628" s="134"/>
      <c r="AM628" s="134"/>
      <c r="AN628" s="134"/>
      <c r="AO628" s="134"/>
      <c r="AP628" s="134"/>
      <c r="AQ628" s="134"/>
      <c r="AR628" s="134"/>
      <c r="AS628" s="134"/>
      <c r="AT628" s="134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4"/>
      <c r="BE628" s="134"/>
      <c r="BF628" s="134"/>
      <c r="BG628" s="134"/>
      <c r="BH628" s="134"/>
      <c r="BI628" s="134"/>
      <c r="BJ628" s="134"/>
      <c r="BK628" s="134"/>
      <c r="BL628" s="134"/>
      <c r="BM628" s="134"/>
      <c r="BN628" s="134"/>
      <c r="BO628" s="134"/>
      <c r="BP628" s="134"/>
      <c r="BQ628" s="134"/>
      <c r="BR628" s="134"/>
      <c r="BS628" s="134"/>
      <c r="BT628" s="134"/>
      <c r="BU628" s="134"/>
      <c r="BV628" s="134"/>
      <c r="BW628" s="134"/>
      <c r="BX628" s="134"/>
      <c r="BY628" s="134"/>
      <c r="BZ628" s="134"/>
      <c r="CA628" s="134"/>
      <c r="CB628" s="134"/>
      <c r="CC628" s="134"/>
      <c r="CD628" s="134"/>
      <c r="CE628" s="134"/>
      <c r="CF628" s="134"/>
      <c r="CG628" s="134"/>
      <c r="CH628" s="134"/>
      <c r="CI628" s="134"/>
      <c r="CJ628" s="134"/>
      <c r="CK628" s="134"/>
      <c r="CL628" s="134"/>
      <c r="CM628" s="134"/>
      <c r="CN628" s="134"/>
      <c r="CO628" s="134"/>
      <c r="CP628" s="134"/>
      <c r="CQ628" s="134"/>
      <c r="CR628" s="134"/>
      <c r="CS628" s="134"/>
      <c r="CT628" s="134"/>
      <c r="CU628" s="134"/>
      <c r="CV628" s="134"/>
      <c r="CW628" s="134"/>
      <c r="CX628" s="134"/>
      <c r="CY628" s="134"/>
      <c r="CZ628" s="134"/>
      <c r="DA628" s="134"/>
      <c r="DB628" s="134"/>
      <c r="DC628" s="134"/>
      <c r="DD628" s="134"/>
      <c r="DE628" s="134"/>
      <c r="DF628" s="134"/>
      <c r="DG628" s="134"/>
      <c r="DH628" s="134"/>
      <c r="DI628" s="134"/>
      <c r="DJ628" s="134"/>
      <c r="DK628" s="134"/>
      <c r="DL628" s="134"/>
      <c r="DM628" s="134"/>
      <c r="DN628" s="134"/>
      <c r="DO628" s="134"/>
      <c r="DP628" s="134"/>
      <c r="DQ628" s="134"/>
      <c r="DR628" s="134"/>
      <c r="DS628" s="134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134"/>
      <c r="ED628" s="134"/>
      <c r="EE628" s="134"/>
      <c r="EF628" s="134"/>
      <c r="EG628" s="134"/>
    </row>
    <row r="629" spans="1:137">
      <c r="A629" s="135"/>
      <c r="B629" s="54"/>
      <c r="C629" s="77"/>
      <c r="D629" s="77"/>
      <c r="E629" s="77"/>
      <c r="F629" s="77"/>
      <c r="G629" s="77"/>
      <c r="H629" s="158"/>
      <c r="I629" s="141"/>
      <c r="J629" s="54"/>
      <c r="K629" s="75" t="s">
        <v>50</v>
      </c>
      <c r="L629" s="76">
        <f t="shared" si="80"/>
        <v>0</v>
      </c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134"/>
      <c r="Z629" s="134"/>
      <c r="AA629" s="134"/>
      <c r="AB629" s="134"/>
      <c r="AC629" s="134"/>
      <c r="AD629" s="134"/>
      <c r="AE629" s="134"/>
      <c r="AF629" s="134"/>
      <c r="AG629" s="134"/>
      <c r="AH629" s="134"/>
      <c r="AI629" s="134"/>
      <c r="AJ629" s="134"/>
      <c r="AK629" s="134"/>
      <c r="AL629" s="134"/>
      <c r="AM629" s="134"/>
      <c r="AN629" s="134"/>
      <c r="AO629" s="134"/>
      <c r="AP629" s="134"/>
      <c r="AQ629" s="134"/>
      <c r="AR629" s="134"/>
      <c r="AS629" s="134"/>
      <c r="AT629" s="134"/>
      <c r="AU629" s="134"/>
      <c r="AV629" s="134"/>
      <c r="AW629" s="134"/>
      <c r="AX629" s="134"/>
      <c r="AY629" s="134"/>
      <c r="AZ629" s="134"/>
      <c r="BA629" s="134"/>
      <c r="BB629" s="134"/>
      <c r="BC629" s="134"/>
      <c r="BD629" s="134"/>
      <c r="BE629" s="134"/>
      <c r="BF629" s="134"/>
      <c r="BG629" s="134"/>
      <c r="BH629" s="134"/>
      <c r="BI629" s="134"/>
      <c r="BJ629" s="134"/>
      <c r="BK629" s="134"/>
      <c r="BL629" s="134"/>
      <c r="BM629" s="134"/>
      <c r="BN629" s="134"/>
      <c r="BO629" s="134"/>
      <c r="BP629" s="134"/>
      <c r="BQ629" s="134"/>
      <c r="BR629" s="134"/>
      <c r="BS629" s="134"/>
      <c r="BT629" s="134"/>
      <c r="BU629" s="134"/>
      <c r="BV629" s="134"/>
      <c r="BW629" s="134"/>
      <c r="BX629" s="134"/>
      <c r="BY629" s="134"/>
      <c r="BZ629" s="134"/>
      <c r="CA629" s="134"/>
      <c r="CB629" s="134"/>
      <c r="CC629" s="134"/>
      <c r="CD629" s="134"/>
      <c r="CE629" s="134"/>
      <c r="CF629" s="134"/>
      <c r="CG629" s="134"/>
      <c r="CH629" s="134"/>
      <c r="CI629" s="134"/>
      <c r="CJ629" s="134"/>
      <c r="CK629" s="134"/>
      <c r="CL629" s="134"/>
      <c r="CM629" s="134"/>
      <c r="CN629" s="134"/>
      <c r="CO629" s="134"/>
      <c r="CP629" s="134"/>
      <c r="CQ629" s="134"/>
      <c r="CR629" s="134"/>
      <c r="CS629" s="134"/>
      <c r="CT629" s="134"/>
      <c r="CU629" s="134"/>
      <c r="CV629" s="134"/>
      <c r="CW629" s="134"/>
      <c r="CX629" s="134"/>
      <c r="CY629" s="134"/>
      <c r="CZ629" s="134"/>
      <c r="DA629" s="134"/>
      <c r="DB629" s="134"/>
      <c r="DC629" s="134"/>
      <c r="DD629" s="134"/>
      <c r="DE629" s="134"/>
      <c r="DF629" s="134"/>
      <c r="DG629" s="134"/>
      <c r="DH629" s="134"/>
      <c r="DI629" s="134"/>
      <c r="DJ629" s="134"/>
      <c r="DK629" s="134"/>
      <c r="DL629" s="134"/>
      <c r="DM629" s="134"/>
      <c r="DN629" s="134"/>
      <c r="DO629" s="134"/>
      <c r="DP629" s="134"/>
      <c r="DQ629" s="134"/>
      <c r="DR629" s="134"/>
      <c r="DS629" s="134"/>
      <c r="DT629" s="134"/>
      <c r="DU629" s="134"/>
      <c r="DV629" s="134"/>
      <c r="DW629" s="134"/>
      <c r="DX629" s="134"/>
      <c r="DY629" s="134"/>
      <c r="DZ629" s="134"/>
      <c r="EA629" s="134"/>
      <c r="EB629" s="134"/>
      <c r="EC629" s="134"/>
      <c r="ED629" s="134"/>
      <c r="EE629" s="134"/>
      <c r="EF629" s="134"/>
      <c r="EG629" s="134"/>
    </row>
    <row r="630" spans="1:137">
      <c r="A630" s="135"/>
      <c r="B630" s="54"/>
      <c r="C630" s="81"/>
      <c r="D630" s="81"/>
      <c r="E630" s="81"/>
      <c r="F630" s="81"/>
      <c r="G630" s="81"/>
      <c r="H630" s="159"/>
      <c r="I630" s="142"/>
      <c r="J630" s="80"/>
      <c r="K630" s="84" t="s">
        <v>51</v>
      </c>
      <c r="L630" s="76">
        <f t="shared" si="80"/>
        <v>9</v>
      </c>
      <c r="M630" s="76"/>
      <c r="N630" s="76"/>
      <c r="O630" s="76"/>
      <c r="P630" s="76"/>
      <c r="Q630" s="76"/>
      <c r="R630" s="76"/>
      <c r="S630" s="76"/>
      <c r="T630" s="76">
        <v>4</v>
      </c>
      <c r="U630" s="76"/>
      <c r="V630" s="76"/>
      <c r="W630" s="76">
        <v>5</v>
      </c>
      <c r="X630" s="76"/>
      <c r="Y630" s="134"/>
      <c r="Z630" s="134"/>
      <c r="AA630" s="134"/>
      <c r="AB630" s="134"/>
      <c r="AC630" s="134"/>
      <c r="AD630" s="134"/>
      <c r="AE630" s="134"/>
      <c r="AF630" s="134"/>
      <c r="AG630" s="134"/>
      <c r="AH630" s="134"/>
      <c r="AI630" s="134"/>
      <c r="AJ630" s="134"/>
      <c r="AK630" s="134"/>
      <c r="AL630" s="134"/>
      <c r="AM630" s="134"/>
      <c r="AN630" s="134"/>
      <c r="AO630" s="134"/>
      <c r="AP630" s="134"/>
      <c r="AQ630" s="134"/>
      <c r="AR630" s="134"/>
      <c r="AS630" s="134"/>
      <c r="AT630" s="134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4"/>
      <c r="BE630" s="134"/>
      <c r="BF630" s="134"/>
      <c r="BG630" s="134"/>
      <c r="BH630" s="134"/>
      <c r="BI630" s="134"/>
      <c r="BJ630" s="134"/>
      <c r="BK630" s="134"/>
      <c r="BL630" s="134"/>
      <c r="BM630" s="134"/>
      <c r="BN630" s="134"/>
      <c r="BO630" s="134"/>
      <c r="BP630" s="134"/>
      <c r="BQ630" s="134"/>
      <c r="BR630" s="134"/>
      <c r="BS630" s="134"/>
      <c r="BT630" s="134"/>
      <c r="BU630" s="134"/>
      <c r="BV630" s="134"/>
      <c r="BW630" s="134"/>
      <c r="BX630" s="134"/>
      <c r="BY630" s="134"/>
      <c r="BZ630" s="134"/>
      <c r="CA630" s="134"/>
      <c r="CB630" s="134"/>
      <c r="CC630" s="134"/>
      <c r="CD630" s="134"/>
      <c r="CE630" s="134"/>
      <c r="CF630" s="134"/>
      <c r="CG630" s="134"/>
      <c r="CH630" s="134"/>
      <c r="CI630" s="134"/>
      <c r="CJ630" s="134"/>
      <c r="CK630" s="134"/>
      <c r="CL630" s="134"/>
      <c r="CM630" s="134"/>
      <c r="CN630" s="134"/>
      <c r="CO630" s="134"/>
      <c r="CP630" s="134"/>
      <c r="CQ630" s="134"/>
      <c r="CR630" s="134"/>
      <c r="CS630" s="134"/>
      <c r="CT630" s="134"/>
      <c r="CU630" s="134"/>
      <c r="CV630" s="134"/>
      <c r="CW630" s="134"/>
      <c r="CX630" s="134"/>
      <c r="CY630" s="134"/>
      <c r="CZ630" s="134"/>
      <c r="DA630" s="134"/>
      <c r="DB630" s="134"/>
      <c r="DC630" s="134"/>
      <c r="DD630" s="134"/>
      <c r="DE630" s="134"/>
      <c r="DF630" s="134"/>
      <c r="DG630" s="134"/>
      <c r="DH630" s="134"/>
      <c r="DI630" s="134"/>
      <c r="DJ630" s="134"/>
      <c r="DK630" s="134"/>
      <c r="DL630" s="134"/>
      <c r="DM630" s="134"/>
      <c r="DN630" s="134"/>
      <c r="DO630" s="134"/>
      <c r="DP630" s="134"/>
      <c r="DQ630" s="134"/>
      <c r="DR630" s="134"/>
      <c r="DS630" s="134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134"/>
      <c r="ED630" s="134"/>
      <c r="EE630" s="134"/>
      <c r="EF630" s="134"/>
      <c r="EG630" s="134"/>
    </row>
    <row r="631" spans="1:137">
      <c r="A631" s="135"/>
      <c r="B631" s="54"/>
      <c r="C631" s="58" t="s">
        <v>33</v>
      </c>
      <c r="D631" s="58" t="s">
        <v>942</v>
      </c>
      <c r="E631" s="58" t="s">
        <v>943</v>
      </c>
      <c r="F631" s="58" t="s">
        <v>944</v>
      </c>
      <c r="G631" s="58" t="s">
        <v>945</v>
      </c>
      <c r="H631" s="46" t="s">
        <v>946</v>
      </c>
      <c r="I631" s="140">
        <v>0</v>
      </c>
      <c r="J631" s="46" t="s">
        <v>48</v>
      </c>
      <c r="K631" s="75" t="s">
        <v>49</v>
      </c>
      <c r="L631" s="76">
        <f t="shared" si="80"/>
        <v>0</v>
      </c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134"/>
      <c r="Z631" s="134"/>
      <c r="AA631" s="134"/>
      <c r="AB631" s="134"/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4"/>
      <c r="BE631" s="134"/>
      <c r="BF631" s="134"/>
      <c r="BG631" s="134"/>
      <c r="BH631" s="134"/>
      <c r="BI631" s="134"/>
      <c r="BJ631" s="134"/>
      <c r="BK631" s="134"/>
      <c r="BL631" s="134"/>
      <c r="BM631" s="134"/>
      <c r="BN631" s="134"/>
      <c r="BO631" s="134"/>
      <c r="BP631" s="134"/>
      <c r="BQ631" s="134"/>
      <c r="BR631" s="134"/>
      <c r="BS631" s="134"/>
      <c r="BT631" s="134"/>
      <c r="BU631" s="134"/>
      <c r="BV631" s="134"/>
      <c r="BW631" s="134"/>
      <c r="BX631" s="134"/>
      <c r="BY631" s="134"/>
      <c r="BZ631" s="134"/>
      <c r="CA631" s="134"/>
      <c r="CB631" s="134"/>
      <c r="CC631" s="134"/>
      <c r="CD631" s="134"/>
      <c r="CE631" s="134"/>
      <c r="CF631" s="134"/>
      <c r="CG631" s="134"/>
      <c r="CH631" s="134"/>
      <c r="CI631" s="134"/>
      <c r="CJ631" s="134"/>
      <c r="CK631" s="134"/>
      <c r="CL631" s="134"/>
      <c r="CM631" s="134"/>
      <c r="CN631" s="134"/>
      <c r="CO631" s="134"/>
      <c r="CP631" s="134"/>
      <c r="CQ631" s="134"/>
      <c r="CR631" s="134"/>
      <c r="CS631" s="134"/>
      <c r="CT631" s="134"/>
      <c r="CU631" s="134"/>
      <c r="CV631" s="134"/>
      <c r="CW631" s="134"/>
      <c r="CX631" s="134"/>
      <c r="CY631" s="134"/>
      <c r="CZ631" s="134"/>
      <c r="DA631" s="134"/>
      <c r="DB631" s="134"/>
      <c r="DC631" s="134"/>
      <c r="DD631" s="134"/>
      <c r="DE631" s="134"/>
      <c r="DF631" s="134"/>
      <c r="DG631" s="134"/>
      <c r="DH631" s="134"/>
      <c r="DI631" s="134"/>
      <c r="DJ631" s="134"/>
      <c r="DK631" s="134"/>
      <c r="DL631" s="134"/>
      <c r="DM631" s="134"/>
      <c r="DN631" s="134"/>
      <c r="DO631" s="134"/>
      <c r="DP631" s="134"/>
      <c r="DQ631" s="134"/>
      <c r="DR631" s="134"/>
      <c r="DS631" s="134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134"/>
      <c r="ED631" s="134"/>
      <c r="EE631" s="134"/>
      <c r="EF631" s="134"/>
      <c r="EG631" s="134"/>
    </row>
    <row r="632" spans="1:137">
      <c r="A632" s="135"/>
      <c r="B632" s="54"/>
      <c r="C632" s="77"/>
      <c r="D632" s="77"/>
      <c r="E632" s="77"/>
      <c r="F632" s="77"/>
      <c r="G632" s="77"/>
      <c r="H632" s="158"/>
      <c r="I632" s="141"/>
      <c r="J632" s="54"/>
      <c r="K632" s="75" t="s">
        <v>50</v>
      </c>
      <c r="L632" s="76">
        <f t="shared" si="80"/>
        <v>0</v>
      </c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134"/>
      <c r="Z632" s="134"/>
      <c r="AA632" s="134"/>
      <c r="AB632" s="134"/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4"/>
      <c r="BE632" s="134"/>
      <c r="BF632" s="134"/>
      <c r="BG632" s="134"/>
      <c r="BH632" s="134"/>
      <c r="BI632" s="134"/>
      <c r="BJ632" s="134"/>
      <c r="BK632" s="134"/>
      <c r="BL632" s="134"/>
      <c r="BM632" s="134"/>
      <c r="BN632" s="134"/>
      <c r="BO632" s="134"/>
      <c r="BP632" s="134"/>
      <c r="BQ632" s="134"/>
      <c r="BR632" s="134"/>
      <c r="BS632" s="134"/>
      <c r="BT632" s="134"/>
      <c r="BU632" s="134"/>
      <c r="BV632" s="134"/>
      <c r="BW632" s="134"/>
      <c r="BX632" s="134"/>
      <c r="BY632" s="134"/>
      <c r="BZ632" s="134"/>
      <c r="CA632" s="134"/>
      <c r="CB632" s="134"/>
      <c r="CC632" s="134"/>
      <c r="CD632" s="134"/>
      <c r="CE632" s="134"/>
      <c r="CF632" s="134"/>
      <c r="CG632" s="134"/>
      <c r="CH632" s="134"/>
      <c r="CI632" s="134"/>
      <c r="CJ632" s="134"/>
      <c r="CK632" s="134"/>
      <c r="CL632" s="134"/>
      <c r="CM632" s="134"/>
      <c r="CN632" s="134"/>
      <c r="CO632" s="134"/>
      <c r="CP632" s="134"/>
      <c r="CQ632" s="134"/>
      <c r="CR632" s="134"/>
      <c r="CS632" s="134"/>
      <c r="CT632" s="134"/>
      <c r="CU632" s="134"/>
      <c r="CV632" s="134"/>
      <c r="CW632" s="134"/>
      <c r="CX632" s="134"/>
      <c r="CY632" s="134"/>
      <c r="CZ632" s="134"/>
      <c r="DA632" s="134"/>
      <c r="DB632" s="134"/>
      <c r="DC632" s="134"/>
      <c r="DD632" s="134"/>
      <c r="DE632" s="134"/>
      <c r="DF632" s="134"/>
      <c r="DG632" s="134"/>
      <c r="DH632" s="134"/>
      <c r="DI632" s="134"/>
      <c r="DJ632" s="134"/>
      <c r="DK632" s="134"/>
      <c r="DL632" s="134"/>
      <c r="DM632" s="134"/>
      <c r="DN632" s="134"/>
      <c r="DO632" s="134"/>
      <c r="DP632" s="134"/>
      <c r="DQ632" s="134"/>
      <c r="DR632" s="134"/>
      <c r="DS632" s="134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134"/>
      <c r="ED632" s="134"/>
      <c r="EE632" s="134"/>
      <c r="EF632" s="134"/>
      <c r="EG632" s="134"/>
    </row>
    <row r="633" spans="1:137">
      <c r="A633" s="135"/>
      <c r="B633" s="54"/>
      <c r="C633" s="81"/>
      <c r="D633" s="81"/>
      <c r="E633" s="81"/>
      <c r="F633" s="81"/>
      <c r="G633" s="81"/>
      <c r="H633" s="159"/>
      <c r="I633" s="142"/>
      <c r="J633" s="80"/>
      <c r="K633" s="84" t="s">
        <v>51</v>
      </c>
      <c r="L633" s="76">
        <f t="shared" si="80"/>
        <v>3</v>
      </c>
      <c r="M633" s="76">
        <v>3</v>
      </c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134"/>
      <c r="Z633" s="134"/>
      <c r="AA633" s="134"/>
      <c r="AB633" s="134"/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  <c r="BA633" s="134"/>
      <c r="BB633" s="134"/>
      <c r="BC633" s="134"/>
      <c r="BD633" s="134"/>
      <c r="BE633" s="134"/>
      <c r="BF633" s="134"/>
      <c r="BG633" s="134"/>
      <c r="BH633" s="134"/>
      <c r="BI633" s="134"/>
      <c r="BJ633" s="134"/>
      <c r="BK633" s="134"/>
      <c r="BL633" s="134"/>
      <c r="BM633" s="134"/>
      <c r="BN633" s="134"/>
      <c r="BO633" s="134"/>
      <c r="BP633" s="134"/>
      <c r="BQ633" s="134"/>
      <c r="BR633" s="134"/>
      <c r="BS633" s="134"/>
      <c r="BT633" s="134"/>
      <c r="BU633" s="134"/>
      <c r="BV633" s="134"/>
      <c r="BW633" s="134"/>
      <c r="BX633" s="134"/>
      <c r="BY633" s="134"/>
      <c r="BZ633" s="134"/>
      <c r="CA633" s="134"/>
      <c r="CB633" s="134"/>
      <c r="CC633" s="134"/>
      <c r="CD633" s="134"/>
      <c r="CE633" s="134"/>
      <c r="CF633" s="134"/>
      <c r="CG633" s="134"/>
      <c r="CH633" s="134"/>
      <c r="CI633" s="134"/>
      <c r="CJ633" s="134"/>
      <c r="CK633" s="134"/>
      <c r="CL633" s="134"/>
      <c r="CM633" s="134"/>
      <c r="CN633" s="134"/>
      <c r="CO633" s="134"/>
      <c r="CP633" s="134"/>
      <c r="CQ633" s="134"/>
      <c r="CR633" s="134"/>
      <c r="CS633" s="134"/>
      <c r="CT633" s="134"/>
      <c r="CU633" s="134"/>
      <c r="CV633" s="134"/>
      <c r="CW633" s="134"/>
      <c r="CX633" s="134"/>
      <c r="CY633" s="134"/>
      <c r="CZ633" s="134"/>
      <c r="DA633" s="134"/>
      <c r="DB633" s="134"/>
      <c r="DC633" s="134"/>
      <c r="DD633" s="134"/>
      <c r="DE633" s="134"/>
      <c r="DF633" s="134"/>
      <c r="DG633" s="134"/>
      <c r="DH633" s="134"/>
      <c r="DI633" s="134"/>
      <c r="DJ633" s="134"/>
      <c r="DK633" s="134"/>
      <c r="DL633" s="134"/>
      <c r="DM633" s="134"/>
      <c r="DN633" s="134"/>
      <c r="DO633" s="134"/>
      <c r="DP633" s="134"/>
      <c r="DQ633" s="134"/>
      <c r="DR633" s="134"/>
      <c r="DS633" s="134"/>
      <c r="DT633" s="134"/>
      <c r="DU633" s="134"/>
      <c r="DV633" s="134"/>
      <c r="DW633" s="134"/>
      <c r="DX633" s="134"/>
      <c r="DY633" s="134"/>
      <c r="DZ633" s="134"/>
      <c r="EA633" s="134"/>
      <c r="EB633" s="134"/>
      <c r="EC633" s="134"/>
      <c r="ED633" s="134"/>
      <c r="EE633" s="134"/>
      <c r="EF633" s="134"/>
      <c r="EG633" s="134"/>
    </row>
    <row r="634" spans="1:137">
      <c r="A634" s="135"/>
      <c r="B634" s="54"/>
      <c r="C634" s="58" t="s">
        <v>33</v>
      </c>
      <c r="D634" s="58" t="s">
        <v>947</v>
      </c>
      <c r="E634" s="58" t="s">
        <v>948</v>
      </c>
      <c r="F634" s="58" t="s">
        <v>949</v>
      </c>
      <c r="G634" s="58" t="s">
        <v>950</v>
      </c>
      <c r="H634" s="46"/>
      <c r="I634" s="140">
        <v>0</v>
      </c>
      <c r="J634" s="46" t="s">
        <v>48</v>
      </c>
      <c r="K634" s="75" t="s">
        <v>49</v>
      </c>
      <c r="L634" s="76">
        <f t="shared" si="80"/>
        <v>0</v>
      </c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134"/>
      <c r="Z634" s="134"/>
      <c r="AA634" s="134"/>
      <c r="AB634" s="134"/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4"/>
      <c r="BE634" s="134"/>
      <c r="BF634" s="134"/>
      <c r="BG634" s="134"/>
      <c r="BH634" s="134"/>
      <c r="BI634" s="134"/>
      <c r="BJ634" s="134"/>
      <c r="BK634" s="134"/>
      <c r="BL634" s="134"/>
      <c r="BM634" s="134"/>
      <c r="BN634" s="134"/>
      <c r="BO634" s="134"/>
      <c r="BP634" s="134"/>
      <c r="BQ634" s="134"/>
      <c r="BR634" s="134"/>
      <c r="BS634" s="134"/>
      <c r="BT634" s="134"/>
      <c r="BU634" s="134"/>
      <c r="BV634" s="134"/>
      <c r="BW634" s="134"/>
      <c r="BX634" s="134"/>
      <c r="BY634" s="134"/>
      <c r="BZ634" s="134"/>
      <c r="CA634" s="134"/>
      <c r="CB634" s="134"/>
      <c r="CC634" s="134"/>
      <c r="CD634" s="134"/>
      <c r="CE634" s="134"/>
      <c r="CF634" s="134"/>
      <c r="CG634" s="134"/>
      <c r="CH634" s="134"/>
      <c r="CI634" s="134"/>
      <c r="CJ634" s="134"/>
      <c r="CK634" s="134"/>
      <c r="CL634" s="134"/>
      <c r="CM634" s="134"/>
      <c r="CN634" s="134"/>
      <c r="CO634" s="134"/>
      <c r="CP634" s="134"/>
      <c r="CQ634" s="134"/>
      <c r="CR634" s="134"/>
      <c r="CS634" s="134"/>
      <c r="CT634" s="134"/>
      <c r="CU634" s="134"/>
      <c r="CV634" s="134"/>
      <c r="CW634" s="134"/>
      <c r="CX634" s="134"/>
      <c r="CY634" s="134"/>
      <c r="CZ634" s="134"/>
      <c r="DA634" s="134"/>
      <c r="DB634" s="134"/>
      <c r="DC634" s="134"/>
      <c r="DD634" s="134"/>
      <c r="DE634" s="134"/>
      <c r="DF634" s="134"/>
      <c r="DG634" s="134"/>
      <c r="DH634" s="134"/>
      <c r="DI634" s="134"/>
      <c r="DJ634" s="134"/>
      <c r="DK634" s="134"/>
      <c r="DL634" s="134"/>
      <c r="DM634" s="134"/>
      <c r="DN634" s="134"/>
      <c r="DO634" s="134"/>
      <c r="DP634" s="134"/>
      <c r="DQ634" s="134"/>
      <c r="DR634" s="134"/>
      <c r="DS634" s="134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134"/>
      <c r="ED634" s="134"/>
      <c r="EE634" s="134"/>
      <c r="EF634" s="134"/>
      <c r="EG634" s="134"/>
    </row>
    <row r="635" spans="1:137">
      <c r="A635" s="135"/>
      <c r="B635" s="54"/>
      <c r="C635" s="77"/>
      <c r="D635" s="77"/>
      <c r="E635" s="77"/>
      <c r="F635" s="77"/>
      <c r="G635" s="77"/>
      <c r="H635" s="158"/>
      <c r="I635" s="141"/>
      <c r="J635" s="54"/>
      <c r="K635" s="75" t="s">
        <v>50</v>
      </c>
      <c r="L635" s="76">
        <f t="shared" si="80"/>
        <v>0</v>
      </c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134"/>
      <c r="Z635" s="134"/>
      <c r="AA635" s="134"/>
      <c r="AB635" s="134"/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4"/>
      <c r="BE635" s="134"/>
      <c r="BF635" s="134"/>
      <c r="BG635" s="134"/>
      <c r="BH635" s="134"/>
      <c r="BI635" s="134"/>
      <c r="BJ635" s="134"/>
      <c r="BK635" s="134"/>
      <c r="BL635" s="134"/>
      <c r="BM635" s="134"/>
      <c r="BN635" s="134"/>
      <c r="BO635" s="134"/>
      <c r="BP635" s="134"/>
      <c r="BQ635" s="134"/>
      <c r="BR635" s="134"/>
      <c r="BS635" s="134"/>
      <c r="BT635" s="134"/>
      <c r="BU635" s="134"/>
      <c r="BV635" s="134"/>
      <c r="BW635" s="134"/>
      <c r="BX635" s="134"/>
      <c r="BY635" s="134"/>
      <c r="BZ635" s="134"/>
      <c r="CA635" s="134"/>
      <c r="CB635" s="134"/>
      <c r="CC635" s="134"/>
      <c r="CD635" s="134"/>
      <c r="CE635" s="134"/>
      <c r="CF635" s="134"/>
      <c r="CG635" s="134"/>
      <c r="CH635" s="134"/>
      <c r="CI635" s="134"/>
      <c r="CJ635" s="134"/>
      <c r="CK635" s="134"/>
      <c r="CL635" s="134"/>
      <c r="CM635" s="134"/>
      <c r="CN635" s="134"/>
      <c r="CO635" s="134"/>
      <c r="CP635" s="134"/>
      <c r="CQ635" s="134"/>
      <c r="CR635" s="134"/>
      <c r="CS635" s="134"/>
      <c r="CT635" s="134"/>
      <c r="CU635" s="134"/>
      <c r="CV635" s="134"/>
      <c r="CW635" s="134"/>
      <c r="CX635" s="134"/>
      <c r="CY635" s="134"/>
      <c r="CZ635" s="134"/>
      <c r="DA635" s="134"/>
      <c r="DB635" s="134"/>
      <c r="DC635" s="134"/>
      <c r="DD635" s="134"/>
      <c r="DE635" s="134"/>
      <c r="DF635" s="134"/>
      <c r="DG635" s="134"/>
      <c r="DH635" s="134"/>
      <c r="DI635" s="134"/>
      <c r="DJ635" s="134"/>
      <c r="DK635" s="134"/>
      <c r="DL635" s="134"/>
      <c r="DM635" s="134"/>
      <c r="DN635" s="134"/>
      <c r="DO635" s="134"/>
      <c r="DP635" s="134"/>
      <c r="DQ635" s="134"/>
      <c r="DR635" s="134"/>
      <c r="DS635" s="134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134"/>
      <c r="ED635" s="134"/>
      <c r="EE635" s="134"/>
      <c r="EF635" s="134"/>
      <c r="EG635" s="134"/>
    </row>
    <row r="636" spans="1:137">
      <c r="A636" s="135"/>
      <c r="B636" s="54"/>
      <c r="C636" s="81"/>
      <c r="D636" s="81"/>
      <c r="E636" s="81"/>
      <c r="F636" s="81"/>
      <c r="G636" s="81"/>
      <c r="H636" s="159"/>
      <c r="I636" s="142"/>
      <c r="J636" s="80"/>
      <c r="K636" s="84" t="s">
        <v>51</v>
      </c>
      <c r="L636" s="76">
        <f t="shared" si="80"/>
        <v>2</v>
      </c>
      <c r="M636" s="76"/>
      <c r="N636" s="76"/>
      <c r="O636" s="76">
        <v>2</v>
      </c>
      <c r="P636" s="76"/>
      <c r="Q636" s="76"/>
      <c r="R636" s="76"/>
      <c r="S636" s="76"/>
      <c r="T636" s="76"/>
      <c r="U636" s="76"/>
      <c r="V636" s="76"/>
      <c r="W636" s="76"/>
      <c r="X636" s="76"/>
      <c r="Y636" s="134"/>
      <c r="Z636" s="134"/>
      <c r="AA636" s="134"/>
      <c r="AB636" s="134"/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4"/>
      <c r="BE636" s="134"/>
      <c r="BF636" s="134"/>
      <c r="BG636" s="134"/>
      <c r="BH636" s="134"/>
      <c r="BI636" s="134"/>
      <c r="BJ636" s="134"/>
      <c r="BK636" s="134"/>
      <c r="BL636" s="134"/>
      <c r="BM636" s="134"/>
      <c r="BN636" s="134"/>
      <c r="BO636" s="134"/>
      <c r="BP636" s="134"/>
      <c r="BQ636" s="134"/>
      <c r="BR636" s="134"/>
      <c r="BS636" s="134"/>
      <c r="BT636" s="134"/>
      <c r="BU636" s="134"/>
      <c r="BV636" s="134"/>
      <c r="BW636" s="134"/>
      <c r="BX636" s="134"/>
      <c r="BY636" s="134"/>
      <c r="BZ636" s="134"/>
      <c r="CA636" s="134"/>
      <c r="CB636" s="134"/>
      <c r="CC636" s="134"/>
      <c r="CD636" s="134"/>
      <c r="CE636" s="134"/>
      <c r="CF636" s="134"/>
      <c r="CG636" s="134"/>
      <c r="CH636" s="134"/>
      <c r="CI636" s="134"/>
      <c r="CJ636" s="134"/>
      <c r="CK636" s="134"/>
      <c r="CL636" s="134"/>
      <c r="CM636" s="134"/>
      <c r="CN636" s="134"/>
      <c r="CO636" s="134"/>
      <c r="CP636" s="134"/>
      <c r="CQ636" s="134"/>
      <c r="CR636" s="134"/>
      <c r="CS636" s="134"/>
      <c r="CT636" s="134"/>
      <c r="CU636" s="134"/>
      <c r="CV636" s="134"/>
      <c r="CW636" s="134"/>
      <c r="CX636" s="134"/>
      <c r="CY636" s="134"/>
      <c r="CZ636" s="134"/>
      <c r="DA636" s="134"/>
      <c r="DB636" s="134"/>
      <c r="DC636" s="134"/>
      <c r="DD636" s="134"/>
      <c r="DE636" s="134"/>
      <c r="DF636" s="134"/>
      <c r="DG636" s="134"/>
      <c r="DH636" s="134"/>
      <c r="DI636" s="134"/>
      <c r="DJ636" s="134"/>
      <c r="DK636" s="134"/>
      <c r="DL636" s="134"/>
      <c r="DM636" s="134"/>
      <c r="DN636" s="134"/>
      <c r="DO636" s="134"/>
      <c r="DP636" s="134"/>
      <c r="DQ636" s="134"/>
      <c r="DR636" s="134"/>
      <c r="DS636" s="134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134"/>
      <c r="ED636" s="134"/>
      <c r="EE636" s="134"/>
      <c r="EF636" s="134"/>
      <c r="EG636" s="134"/>
    </row>
    <row r="637" spans="1:137">
      <c r="A637" s="135"/>
      <c r="B637" s="54"/>
      <c r="C637" s="58" t="s">
        <v>33</v>
      </c>
      <c r="D637" s="58" t="s">
        <v>951</v>
      </c>
      <c r="E637" s="58" t="s">
        <v>952</v>
      </c>
      <c r="F637" s="58" t="s">
        <v>953</v>
      </c>
      <c r="G637" s="58" t="s">
        <v>954</v>
      </c>
      <c r="H637" s="46"/>
      <c r="I637" s="140">
        <v>773.44</v>
      </c>
      <c r="J637" s="46" t="s">
        <v>48</v>
      </c>
      <c r="K637" s="75" t="s">
        <v>49</v>
      </c>
      <c r="L637" s="76">
        <f t="shared" si="80"/>
        <v>0</v>
      </c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134"/>
      <c r="Z637" s="134"/>
      <c r="AA637" s="134"/>
      <c r="AB637" s="134"/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  <c r="BA637" s="134"/>
      <c r="BB637" s="134"/>
      <c r="BC637" s="134"/>
      <c r="BD637" s="134"/>
      <c r="BE637" s="134"/>
      <c r="BF637" s="134"/>
      <c r="BG637" s="134"/>
      <c r="BH637" s="134"/>
      <c r="BI637" s="134"/>
      <c r="BJ637" s="134"/>
      <c r="BK637" s="134"/>
      <c r="BL637" s="134"/>
      <c r="BM637" s="134"/>
      <c r="BN637" s="134"/>
      <c r="BO637" s="134"/>
      <c r="BP637" s="134"/>
      <c r="BQ637" s="134"/>
      <c r="BR637" s="134"/>
      <c r="BS637" s="134"/>
      <c r="BT637" s="134"/>
      <c r="BU637" s="134"/>
      <c r="BV637" s="134"/>
      <c r="BW637" s="134"/>
      <c r="BX637" s="134"/>
      <c r="BY637" s="134"/>
      <c r="BZ637" s="134"/>
      <c r="CA637" s="134"/>
      <c r="CB637" s="134"/>
      <c r="CC637" s="134"/>
      <c r="CD637" s="134"/>
      <c r="CE637" s="134"/>
      <c r="CF637" s="134"/>
      <c r="CG637" s="134"/>
      <c r="CH637" s="134"/>
      <c r="CI637" s="134"/>
      <c r="CJ637" s="134"/>
      <c r="CK637" s="134"/>
      <c r="CL637" s="134"/>
      <c r="CM637" s="134"/>
      <c r="CN637" s="134"/>
      <c r="CO637" s="134"/>
      <c r="CP637" s="134"/>
      <c r="CQ637" s="134"/>
      <c r="CR637" s="134"/>
      <c r="CS637" s="134"/>
      <c r="CT637" s="134"/>
      <c r="CU637" s="134"/>
      <c r="CV637" s="134"/>
      <c r="CW637" s="134"/>
      <c r="CX637" s="134"/>
      <c r="CY637" s="134"/>
      <c r="CZ637" s="134"/>
      <c r="DA637" s="134"/>
      <c r="DB637" s="134"/>
      <c r="DC637" s="134"/>
      <c r="DD637" s="134"/>
      <c r="DE637" s="134"/>
      <c r="DF637" s="134"/>
      <c r="DG637" s="134"/>
      <c r="DH637" s="134"/>
      <c r="DI637" s="134"/>
      <c r="DJ637" s="134"/>
      <c r="DK637" s="134"/>
      <c r="DL637" s="134"/>
      <c r="DM637" s="134"/>
      <c r="DN637" s="134"/>
      <c r="DO637" s="134"/>
      <c r="DP637" s="134"/>
      <c r="DQ637" s="134"/>
      <c r="DR637" s="134"/>
      <c r="DS637" s="134"/>
      <c r="DT637" s="134"/>
      <c r="DU637" s="134"/>
      <c r="DV637" s="134"/>
      <c r="DW637" s="134"/>
      <c r="DX637" s="134"/>
      <c r="DY637" s="134"/>
      <c r="DZ637" s="134"/>
      <c r="EA637" s="134"/>
      <c r="EB637" s="134"/>
      <c r="EC637" s="134"/>
      <c r="ED637" s="134"/>
      <c r="EE637" s="134"/>
      <c r="EF637" s="134"/>
      <c r="EG637" s="134"/>
    </row>
    <row r="638" spans="1:137">
      <c r="A638" s="135"/>
      <c r="B638" s="54"/>
      <c r="C638" s="77"/>
      <c r="D638" s="77"/>
      <c r="E638" s="77"/>
      <c r="F638" s="77"/>
      <c r="G638" s="77"/>
      <c r="H638" s="158"/>
      <c r="I638" s="141"/>
      <c r="J638" s="54"/>
      <c r="K638" s="75" t="s">
        <v>50</v>
      </c>
      <c r="L638" s="76">
        <f t="shared" si="80"/>
        <v>0</v>
      </c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134"/>
      <c r="Z638" s="134"/>
      <c r="AA638" s="134"/>
      <c r="AB638" s="134"/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4"/>
      <c r="BE638" s="134"/>
      <c r="BF638" s="134"/>
      <c r="BG638" s="134"/>
      <c r="BH638" s="134"/>
      <c r="BI638" s="134"/>
      <c r="BJ638" s="134"/>
      <c r="BK638" s="134"/>
      <c r="BL638" s="134"/>
      <c r="BM638" s="134"/>
      <c r="BN638" s="134"/>
      <c r="BO638" s="134"/>
      <c r="BP638" s="134"/>
      <c r="BQ638" s="134"/>
      <c r="BR638" s="134"/>
      <c r="BS638" s="134"/>
      <c r="BT638" s="134"/>
      <c r="BU638" s="134"/>
      <c r="BV638" s="134"/>
      <c r="BW638" s="134"/>
      <c r="BX638" s="134"/>
      <c r="BY638" s="134"/>
      <c r="BZ638" s="134"/>
      <c r="CA638" s="134"/>
      <c r="CB638" s="134"/>
      <c r="CC638" s="134"/>
      <c r="CD638" s="134"/>
      <c r="CE638" s="134"/>
      <c r="CF638" s="134"/>
      <c r="CG638" s="134"/>
      <c r="CH638" s="134"/>
      <c r="CI638" s="134"/>
      <c r="CJ638" s="134"/>
      <c r="CK638" s="134"/>
      <c r="CL638" s="134"/>
      <c r="CM638" s="134"/>
      <c r="CN638" s="134"/>
      <c r="CO638" s="134"/>
      <c r="CP638" s="134"/>
      <c r="CQ638" s="134"/>
      <c r="CR638" s="134"/>
      <c r="CS638" s="134"/>
      <c r="CT638" s="134"/>
      <c r="CU638" s="134"/>
      <c r="CV638" s="134"/>
      <c r="CW638" s="134"/>
      <c r="CX638" s="134"/>
      <c r="CY638" s="134"/>
      <c r="CZ638" s="134"/>
      <c r="DA638" s="134"/>
      <c r="DB638" s="134"/>
      <c r="DC638" s="134"/>
      <c r="DD638" s="134"/>
      <c r="DE638" s="134"/>
      <c r="DF638" s="134"/>
      <c r="DG638" s="134"/>
      <c r="DH638" s="134"/>
      <c r="DI638" s="134"/>
      <c r="DJ638" s="134"/>
      <c r="DK638" s="134"/>
      <c r="DL638" s="134"/>
      <c r="DM638" s="134"/>
      <c r="DN638" s="134"/>
      <c r="DO638" s="134"/>
      <c r="DP638" s="134"/>
      <c r="DQ638" s="134"/>
      <c r="DR638" s="134"/>
      <c r="DS638" s="134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134"/>
      <c r="ED638" s="134"/>
      <c r="EE638" s="134"/>
      <c r="EF638" s="134"/>
      <c r="EG638" s="134"/>
    </row>
    <row r="639" spans="1:137">
      <c r="A639" s="135"/>
      <c r="B639" s="54"/>
      <c r="C639" s="81"/>
      <c r="D639" s="81"/>
      <c r="E639" s="81"/>
      <c r="F639" s="81"/>
      <c r="G639" s="81"/>
      <c r="H639" s="159"/>
      <c r="I639" s="142"/>
      <c r="J639" s="80"/>
      <c r="K639" s="84" t="s">
        <v>51</v>
      </c>
      <c r="L639" s="76">
        <f t="shared" si="80"/>
        <v>3</v>
      </c>
      <c r="M639" s="76"/>
      <c r="N639" s="76"/>
      <c r="O639" s="76">
        <v>2</v>
      </c>
      <c r="P639" s="76"/>
      <c r="Q639" s="76"/>
      <c r="R639" s="76"/>
      <c r="S639" s="76">
        <v>1</v>
      </c>
      <c r="T639" s="76"/>
      <c r="U639" s="76"/>
      <c r="V639" s="76"/>
      <c r="W639" s="76"/>
      <c r="X639" s="76"/>
      <c r="Y639" s="134"/>
      <c r="Z639" s="134"/>
      <c r="AA639" s="134"/>
      <c r="AB639" s="134"/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4"/>
      <c r="BE639" s="134"/>
      <c r="BF639" s="134"/>
      <c r="BG639" s="134"/>
      <c r="BH639" s="134"/>
      <c r="BI639" s="134"/>
      <c r="BJ639" s="134"/>
      <c r="BK639" s="134"/>
      <c r="BL639" s="134"/>
      <c r="BM639" s="134"/>
      <c r="BN639" s="134"/>
      <c r="BO639" s="134"/>
      <c r="BP639" s="134"/>
      <c r="BQ639" s="134"/>
      <c r="BR639" s="134"/>
      <c r="BS639" s="134"/>
      <c r="BT639" s="134"/>
      <c r="BU639" s="134"/>
      <c r="BV639" s="134"/>
      <c r="BW639" s="134"/>
      <c r="BX639" s="134"/>
      <c r="BY639" s="134"/>
      <c r="BZ639" s="134"/>
      <c r="CA639" s="134"/>
      <c r="CB639" s="134"/>
      <c r="CC639" s="134"/>
      <c r="CD639" s="134"/>
      <c r="CE639" s="134"/>
      <c r="CF639" s="134"/>
      <c r="CG639" s="134"/>
      <c r="CH639" s="134"/>
      <c r="CI639" s="134"/>
      <c r="CJ639" s="134"/>
      <c r="CK639" s="134"/>
      <c r="CL639" s="134"/>
      <c r="CM639" s="134"/>
      <c r="CN639" s="134"/>
      <c r="CO639" s="134"/>
      <c r="CP639" s="134"/>
      <c r="CQ639" s="134"/>
      <c r="CR639" s="134"/>
      <c r="CS639" s="134"/>
      <c r="CT639" s="134"/>
      <c r="CU639" s="134"/>
      <c r="CV639" s="134"/>
      <c r="CW639" s="134"/>
      <c r="CX639" s="134"/>
      <c r="CY639" s="134"/>
      <c r="CZ639" s="134"/>
      <c r="DA639" s="134"/>
      <c r="DB639" s="134"/>
      <c r="DC639" s="134"/>
      <c r="DD639" s="134"/>
      <c r="DE639" s="134"/>
      <c r="DF639" s="134"/>
      <c r="DG639" s="134"/>
      <c r="DH639" s="134"/>
      <c r="DI639" s="134"/>
      <c r="DJ639" s="134"/>
      <c r="DK639" s="134"/>
      <c r="DL639" s="134"/>
      <c r="DM639" s="134"/>
      <c r="DN639" s="134"/>
      <c r="DO639" s="134"/>
      <c r="DP639" s="134"/>
      <c r="DQ639" s="134"/>
      <c r="DR639" s="134"/>
      <c r="DS639" s="134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134"/>
      <c r="ED639" s="134"/>
      <c r="EE639" s="134"/>
      <c r="EF639" s="134"/>
      <c r="EG639" s="134"/>
    </row>
    <row r="640" spans="1:137">
      <c r="A640" s="135"/>
      <c r="B640" s="54"/>
      <c r="C640" s="58" t="s">
        <v>33</v>
      </c>
      <c r="D640" s="58" t="s">
        <v>955</v>
      </c>
      <c r="E640" s="58" t="s">
        <v>956</v>
      </c>
      <c r="F640" s="58" t="s">
        <v>957</v>
      </c>
      <c r="G640" s="58" t="s">
        <v>958</v>
      </c>
      <c r="H640" s="46" t="s">
        <v>959</v>
      </c>
      <c r="I640" s="140">
        <v>54.22</v>
      </c>
      <c r="J640" s="46" t="s">
        <v>48</v>
      </c>
      <c r="K640" s="75" t="s">
        <v>49</v>
      </c>
      <c r="L640" s="76">
        <f t="shared" si="80"/>
        <v>0</v>
      </c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134"/>
      <c r="Z640" s="134"/>
      <c r="AA640" s="134"/>
      <c r="AB640" s="134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4"/>
      <c r="BE640" s="134"/>
      <c r="BF640" s="134"/>
      <c r="BG640" s="134"/>
      <c r="BH640" s="134"/>
      <c r="BI640" s="134"/>
      <c r="BJ640" s="134"/>
      <c r="BK640" s="134"/>
      <c r="BL640" s="134"/>
      <c r="BM640" s="134"/>
      <c r="BN640" s="134"/>
      <c r="BO640" s="134"/>
      <c r="BP640" s="134"/>
      <c r="BQ640" s="134"/>
      <c r="BR640" s="134"/>
      <c r="BS640" s="134"/>
      <c r="BT640" s="134"/>
      <c r="BU640" s="134"/>
      <c r="BV640" s="134"/>
      <c r="BW640" s="134"/>
      <c r="BX640" s="134"/>
      <c r="BY640" s="134"/>
      <c r="BZ640" s="134"/>
      <c r="CA640" s="134"/>
      <c r="CB640" s="134"/>
      <c r="CC640" s="134"/>
      <c r="CD640" s="134"/>
      <c r="CE640" s="134"/>
      <c r="CF640" s="134"/>
      <c r="CG640" s="134"/>
      <c r="CH640" s="134"/>
      <c r="CI640" s="134"/>
      <c r="CJ640" s="134"/>
      <c r="CK640" s="134"/>
      <c r="CL640" s="134"/>
      <c r="CM640" s="134"/>
      <c r="CN640" s="134"/>
      <c r="CO640" s="134"/>
      <c r="CP640" s="134"/>
      <c r="CQ640" s="134"/>
      <c r="CR640" s="134"/>
      <c r="CS640" s="134"/>
      <c r="CT640" s="134"/>
      <c r="CU640" s="134"/>
      <c r="CV640" s="134"/>
      <c r="CW640" s="134"/>
      <c r="CX640" s="134"/>
      <c r="CY640" s="134"/>
      <c r="CZ640" s="134"/>
      <c r="DA640" s="134"/>
      <c r="DB640" s="134"/>
      <c r="DC640" s="134"/>
      <c r="DD640" s="134"/>
      <c r="DE640" s="134"/>
      <c r="DF640" s="134"/>
      <c r="DG640" s="134"/>
      <c r="DH640" s="134"/>
      <c r="DI640" s="134"/>
      <c r="DJ640" s="134"/>
      <c r="DK640" s="134"/>
      <c r="DL640" s="134"/>
      <c r="DM640" s="134"/>
      <c r="DN640" s="134"/>
      <c r="DO640" s="134"/>
      <c r="DP640" s="134"/>
      <c r="DQ640" s="134"/>
      <c r="DR640" s="134"/>
      <c r="DS640" s="134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134"/>
      <c r="ED640" s="134"/>
      <c r="EE640" s="134"/>
      <c r="EF640" s="134"/>
      <c r="EG640" s="134"/>
    </row>
    <row r="641" spans="1:137">
      <c r="A641" s="135"/>
      <c r="B641" s="54"/>
      <c r="C641" s="77"/>
      <c r="D641" s="77"/>
      <c r="E641" s="77"/>
      <c r="F641" s="77"/>
      <c r="G641" s="77"/>
      <c r="H641" s="158"/>
      <c r="I641" s="141"/>
      <c r="J641" s="54"/>
      <c r="K641" s="75" t="s">
        <v>50</v>
      </c>
      <c r="L641" s="76">
        <f t="shared" si="80"/>
        <v>0</v>
      </c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  <c r="BA641" s="134"/>
      <c r="BB641" s="134"/>
      <c r="BC641" s="134"/>
      <c r="BD641" s="134"/>
      <c r="BE641" s="134"/>
      <c r="BF641" s="134"/>
      <c r="BG641" s="134"/>
      <c r="BH641" s="134"/>
      <c r="BI641" s="134"/>
      <c r="BJ641" s="134"/>
      <c r="BK641" s="134"/>
      <c r="BL641" s="134"/>
      <c r="BM641" s="134"/>
      <c r="BN641" s="134"/>
      <c r="BO641" s="134"/>
      <c r="BP641" s="134"/>
      <c r="BQ641" s="134"/>
      <c r="BR641" s="134"/>
      <c r="BS641" s="134"/>
      <c r="BT641" s="134"/>
      <c r="BU641" s="134"/>
      <c r="BV641" s="134"/>
      <c r="BW641" s="134"/>
      <c r="BX641" s="134"/>
      <c r="BY641" s="134"/>
      <c r="BZ641" s="134"/>
      <c r="CA641" s="134"/>
      <c r="CB641" s="134"/>
      <c r="CC641" s="134"/>
      <c r="CD641" s="134"/>
      <c r="CE641" s="134"/>
      <c r="CF641" s="134"/>
      <c r="CG641" s="134"/>
      <c r="CH641" s="134"/>
      <c r="CI641" s="134"/>
      <c r="CJ641" s="134"/>
      <c r="CK641" s="134"/>
      <c r="CL641" s="134"/>
      <c r="CM641" s="134"/>
      <c r="CN641" s="134"/>
      <c r="CO641" s="134"/>
      <c r="CP641" s="134"/>
      <c r="CQ641" s="134"/>
      <c r="CR641" s="134"/>
      <c r="CS641" s="134"/>
      <c r="CT641" s="134"/>
      <c r="CU641" s="134"/>
      <c r="CV641" s="134"/>
      <c r="CW641" s="134"/>
      <c r="CX641" s="134"/>
      <c r="CY641" s="134"/>
      <c r="CZ641" s="134"/>
      <c r="DA641" s="134"/>
      <c r="DB641" s="134"/>
      <c r="DC641" s="134"/>
      <c r="DD641" s="134"/>
      <c r="DE641" s="134"/>
      <c r="DF641" s="134"/>
      <c r="DG641" s="134"/>
      <c r="DH641" s="134"/>
      <c r="DI641" s="134"/>
      <c r="DJ641" s="134"/>
      <c r="DK641" s="134"/>
      <c r="DL641" s="134"/>
      <c r="DM641" s="134"/>
      <c r="DN641" s="134"/>
      <c r="DO641" s="134"/>
      <c r="DP641" s="134"/>
      <c r="DQ641" s="134"/>
      <c r="DR641" s="134"/>
      <c r="DS641" s="134"/>
      <c r="DT641" s="134"/>
      <c r="DU641" s="134"/>
      <c r="DV641" s="134"/>
      <c r="DW641" s="134"/>
      <c r="DX641" s="134"/>
      <c r="DY641" s="134"/>
      <c r="DZ641" s="134"/>
      <c r="EA641" s="134"/>
      <c r="EB641" s="134"/>
      <c r="EC641" s="134"/>
      <c r="ED641" s="134"/>
      <c r="EE641" s="134"/>
      <c r="EF641" s="134"/>
      <c r="EG641" s="134"/>
    </row>
    <row r="642" spans="1:137">
      <c r="A642" s="135"/>
      <c r="B642" s="54"/>
      <c r="C642" s="81"/>
      <c r="D642" s="81"/>
      <c r="E642" s="81"/>
      <c r="F642" s="81"/>
      <c r="G642" s="81"/>
      <c r="H642" s="159"/>
      <c r="I642" s="142"/>
      <c r="J642" s="80"/>
      <c r="K642" s="84" t="s">
        <v>51</v>
      </c>
      <c r="L642" s="76">
        <f t="shared" si="80"/>
        <v>3</v>
      </c>
      <c r="M642" s="76">
        <v>3</v>
      </c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134"/>
      <c r="Z642" s="134"/>
      <c r="AA642" s="134"/>
      <c r="AB642" s="134"/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4"/>
      <c r="BE642" s="134"/>
      <c r="BF642" s="134"/>
      <c r="BG642" s="134"/>
      <c r="BH642" s="134"/>
      <c r="BI642" s="134"/>
      <c r="BJ642" s="134"/>
      <c r="BK642" s="134"/>
      <c r="BL642" s="134"/>
      <c r="BM642" s="134"/>
      <c r="BN642" s="134"/>
      <c r="BO642" s="134"/>
      <c r="BP642" s="134"/>
      <c r="BQ642" s="134"/>
      <c r="BR642" s="134"/>
      <c r="BS642" s="134"/>
      <c r="BT642" s="134"/>
      <c r="BU642" s="134"/>
      <c r="BV642" s="134"/>
      <c r="BW642" s="134"/>
      <c r="BX642" s="134"/>
      <c r="BY642" s="134"/>
      <c r="BZ642" s="134"/>
      <c r="CA642" s="134"/>
      <c r="CB642" s="134"/>
      <c r="CC642" s="134"/>
      <c r="CD642" s="134"/>
      <c r="CE642" s="134"/>
      <c r="CF642" s="134"/>
      <c r="CG642" s="134"/>
      <c r="CH642" s="134"/>
      <c r="CI642" s="134"/>
      <c r="CJ642" s="134"/>
      <c r="CK642" s="134"/>
      <c r="CL642" s="134"/>
      <c r="CM642" s="134"/>
      <c r="CN642" s="134"/>
      <c r="CO642" s="134"/>
      <c r="CP642" s="134"/>
      <c r="CQ642" s="134"/>
      <c r="CR642" s="134"/>
      <c r="CS642" s="134"/>
      <c r="CT642" s="134"/>
      <c r="CU642" s="134"/>
      <c r="CV642" s="134"/>
      <c r="CW642" s="134"/>
      <c r="CX642" s="134"/>
      <c r="CY642" s="134"/>
      <c r="CZ642" s="134"/>
      <c r="DA642" s="134"/>
      <c r="DB642" s="134"/>
      <c r="DC642" s="134"/>
      <c r="DD642" s="134"/>
      <c r="DE642" s="134"/>
      <c r="DF642" s="134"/>
      <c r="DG642" s="134"/>
      <c r="DH642" s="134"/>
      <c r="DI642" s="134"/>
      <c r="DJ642" s="134"/>
      <c r="DK642" s="134"/>
      <c r="DL642" s="134"/>
      <c r="DM642" s="134"/>
      <c r="DN642" s="134"/>
      <c r="DO642" s="134"/>
      <c r="DP642" s="134"/>
      <c r="DQ642" s="134"/>
      <c r="DR642" s="134"/>
      <c r="DS642" s="134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134"/>
      <c r="ED642" s="134"/>
      <c r="EE642" s="134"/>
      <c r="EF642" s="134"/>
      <c r="EG642" s="134"/>
    </row>
    <row r="643" spans="1:137">
      <c r="A643" s="135"/>
      <c r="B643" s="54"/>
      <c r="C643" s="58" t="s">
        <v>33</v>
      </c>
      <c r="D643" s="58" t="s">
        <v>960</v>
      </c>
      <c r="E643" s="58" t="s">
        <v>961</v>
      </c>
      <c r="F643" s="58" t="s">
        <v>962</v>
      </c>
      <c r="G643" s="58" t="s">
        <v>963</v>
      </c>
      <c r="H643" s="46" t="s">
        <v>964</v>
      </c>
      <c r="I643" s="140">
        <v>0</v>
      </c>
      <c r="J643" s="46" t="s">
        <v>48</v>
      </c>
      <c r="K643" s="75" t="s">
        <v>49</v>
      </c>
      <c r="L643" s="76">
        <f t="shared" si="80"/>
        <v>0</v>
      </c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134"/>
      <c r="Z643" s="134"/>
      <c r="AA643" s="134"/>
      <c r="AB643" s="134"/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4"/>
      <c r="BE643" s="134"/>
      <c r="BF643" s="134"/>
      <c r="BG643" s="134"/>
      <c r="BH643" s="134"/>
      <c r="BI643" s="134"/>
      <c r="BJ643" s="134"/>
      <c r="BK643" s="134"/>
      <c r="BL643" s="134"/>
      <c r="BM643" s="134"/>
      <c r="BN643" s="134"/>
      <c r="BO643" s="134"/>
      <c r="BP643" s="134"/>
      <c r="BQ643" s="134"/>
      <c r="BR643" s="134"/>
      <c r="BS643" s="134"/>
      <c r="BT643" s="134"/>
      <c r="BU643" s="134"/>
      <c r="BV643" s="134"/>
      <c r="BW643" s="134"/>
      <c r="BX643" s="134"/>
      <c r="BY643" s="134"/>
      <c r="BZ643" s="134"/>
      <c r="CA643" s="134"/>
      <c r="CB643" s="134"/>
      <c r="CC643" s="134"/>
      <c r="CD643" s="134"/>
      <c r="CE643" s="134"/>
      <c r="CF643" s="134"/>
      <c r="CG643" s="134"/>
      <c r="CH643" s="134"/>
      <c r="CI643" s="134"/>
      <c r="CJ643" s="134"/>
      <c r="CK643" s="134"/>
      <c r="CL643" s="134"/>
      <c r="CM643" s="134"/>
      <c r="CN643" s="134"/>
      <c r="CO643" s="134"/>
      <c r="CP643" s="134"/>
      <c r="CQ643" s="134"/>
      <c r="CR643" s="134"/>
      <c r="CS643" s="134"/>
      <c r="CT643" s="134"/>
      <c r="CU643" s="134"/>
      <c r="CV643" s="134"/>
      <c r="CW643" s="134"/>
      <c r="CX643" s="134"/>
      <c r="CY643" s="134"/>
      <c r="CZ643" s="134"/>
      <c r="DA643" s="134"/>
      <c r="DB643" s="134"/>
      <c r="DC643" s="134"/>
      <c r="DD643" s="134"/>
      <c r="DE643" s="134"/>
      <c r="DF643" s="134"/>
      <c r="DG643" s="134"/>
      <c r="DH643" s="134"/>
      <c r="DI643" s="134"/>
      <c r="DJ643" s="134"/>
      <c r="DK643" s="134"/>
      <c r="DL643" s="134"/>
      <c r="DM643" s="134"/>
      <c r="DN643" s="134"/>
      <c r="DO643" s="134"/>
      <c r="DP643" s="134"/>
      <c r="DQ643" s="134"/>
      <c r="DR643" s="134"/>
      <c r="DS643" s="134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134"/>
      <c r="ED643" s="134"/>
      <c r="EE643" s="134"/>
      <c r="EF643" s="134"/>
      <c r="EG643" s="134"/>
    </row>
    <row r="644" spans="1:137">
      <c r="A644" s="135"/>
      <c r="B644" s="54"/>
      <c r="C644" s="77"/>
      <c r="D644" s="77"/>
      <c r="E644" s="63"/>
      <c r="F644" s="77"/>
      <c r="G644" s="77"/>
      <c r="H644" s="158"/>
      <c r="I644" s="141"/>
      <c r="J644" s="54"/>
      <c r="K644" s="75" t="s">
        <v>50</v>
      </c>
      <c r="L644" s="76">
        <f t="shared" si="80"/>
        <v>0</v>
      </c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134"/>
      <c r="Z644" s="134"/>
      <c r="AA644" s="134"/>
      <c r="AB644" s="134"/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4"/>
      <c r="BE644" s="134"/>
      <c r="BF644" s="134"/>
      <c r="BG644" s="134"/>
      <c r="BH644" s="134"/>
      <c r="BI644" s="134"/>
      <c r="BJ644" s="134"/>
      <c r="BK644" s="134"/>
      <c r="BL644" s="134"/>
      <c r="BM644" s="134"/>
      <c r="BN644" s="134"/>
      <c r="BO644" s="134"/>
      <c r="BP644" s="134"/>
      <c r="BQ644" s="134"/>
      <c r="BR644" s="134"/>
      <c r="BS644" s="134"/>
      <c r="BT644" s="134"/>
      <c r="BU644" s="134"/>
      <c r="BV644" s="134"/>
      <c r="BW644" s="134"/>
      <c r="BX644" s="134"/>
      <c r="BY644" s="134"/>
      <c r="BZ644" s="134"/>
      <c r="CA644" s="134"/>
      <c r="CB644" s="134"/>
      <c r="CC644" s="134"/>
      <c r="CD644" s="134"/>
      <c r="CE644" s="134"/>
      <c r="CF644" s="134"/>
      <c r="CG644" s="134"/>
      <c r="CH644" s="134"/>
      <c r="CI644" s="134"/>
      <c r="CJ644" s="134"/>
      <c r="CK644" s="134"/>
      <c r="CL644" s="134"/>
      <c r="CM644" s="134"/>
      <c r="CN644" s="134"/>
      <c r="CO644" s="134"/>
      <c r="CP644" s="134"/>
      <c r="CQ644" s="134"/>
      <c r="CR644" s="134"/>
      <c r="CS644" s="134"/>
      <c r="CT644" s="134"/>
      <c r="CU644" s="134"/>
      <c r="CV644" s="134"/>
      <c r="CW644" s="134"/>
      <c r="CX644" s="134"/>
      <c r="CY644" s="134"/>
      <c r="CZ644" s="134"/>
      <c r="DA644" s="134"/>
      <c r="DB644" s="134"/>
      <c r="DC644" s="134"/>
      <c r="DD644" s="134"/>
      <c r="DE644" s="134"/>
      <c r="DF644" s="134"/>
      <c r="DG644" s="134"/>
      <c r="DH644" s="134"/>
      <c r="DI644" s="134"/>
      <c r="DJ644" s="134"/>
      <c r="DK644" s="134"/>
      <c r="DL644" s="134"/>
      <c r="DM644" s="134"/>
      <c r="DN644" s="134"/>
      <c r="DO644" s="134"/>
      <c r="DP644" s="134"/>
      <c r="DQ644" s="134"/>
      <c r="DR644" s="134"/>
      <c r="DS644" s="134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134"/>
      <c r="ED644" s="134"/>
      <c r="EE644" s="134"/>
      <c r="EF644" s="134"/>
      <c r="EG644" s="134"/>
    </row>
    <row r="645" spans="1:137">
      <c r="A645" s="135"/>
      <c r="B645" s="80"/>
      <c r="C645" s="81"/>
      <c r="D645" s="81"/>
      <c r="E645" s="68"/>
      <c r="F645" s="81"/>
      <c r="G645" s="81"/>
      <c r="H645" s="159"/>
      <c r="I645" s="142"/>
      <c r="J645" s="80"/>
      <c r="K645" s="84" t="s">
        <v>51</v>
      </c>
      <c r="L645" s="76">
        <f t="shared" si="80"/>
        <v>2</v>
      </c>
      <c r="M645" s="76"/>
      <c r="N645" s="76"/>
      <c r="O645" s="76"/>
      <c r="P645" s="76"/>
      <c r="Q645" s="76"/>
      <c r="R645" s="76"/>
      <c r="S645" s="76">
        <v>1</v>
      </c>
      <c r="T645" s="76"/>
      <c r="U645" s="76"/>
      <c r="V645" s="76"/>
      <c r="W645" s="76">
        <v>1</v>
      </c>
      <c r="X645" s="76"/>
      <c r="Y645" s="134"/>
      <c r="Z645" s="134"/>
      <c r="AA645" s="134"/>
      <c r="AB645" s="134"/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  <c r="BK645" s="134"/>
      <c r="BL645" s="134"/>
      <c r="BM645" s="134"/>
      <c r="BN645" s="134"/>
      <c r="BO645" s="134"/>
      <c r="BP645" s="134"/>
      <c r="BQ645" s="134"/>
      <c r="BR645" s="134"/>
      <c r="BS645" s="134"/>
      <c r="BT645" s="134"/>
      <c r="BU645" s="134"/>
      <c r="BV645" s="134"/>
      <c r="BW645" s="134"/>
      <c r="BX645" s="134"/>
      <c r="BY645" s="134"/>
      <c r="BZ645" s="134"/>
      <c r="CA645" s="134"/>
      <c r="CB645" s="134"/>
      <c r="CC645" s="134"/>
      <c r="CD645" s="134"/>
      <c r="CE645" s="134"/>
      <c r="CF645" s="134"/>
      <c r="CG645" s="134"/>
      <c r="CH645" s="134"/>
      <c r="CI645" s="134"/>
      <c r="CJ645" s="134"/>
      <c r="CK645" s="134"/>
      <c r="CL645" s="134"/>
      <c r="CM645" s="134"/>
      <c r="CN645" s="134"/>
      <c r="CO645" s="134"/>
      <c r="CP645" s="134"/>
      <c r="CQ645" s="134"/>
      <c r="CR645" s="134"/>
      <c r="CS645" s="134"/>
      <c r="CT645" s="134"/>
      <c r="CU645" s="134"/>
      <c r="CV645" s="134"/>
      <c r="CW645" s="134"/>
      <c r="CX645" s="134"/>
      <c r="CY645" s="134"/>
      <c r="CZ645" s="134"/>
      <c r="DA645" s="134"/>
      <c r="DB645" s="134"/>
      <c r="DC645" s="134"/>
      <c r="DD645" s="134"/>
      <c r="DE645" s="134"/>
      <c r="DF645" s="134"/>
      <c r="DG645" s="134"/>
      <c r="DH645" s="134"/>
      <c r="DI645" s="134"/>
      <c r="DJ645" s="134"/>
      <c r="DK645" s="134"/>
      <c r="DL645" s="134"/>
      <c r="DM645" s="134"/>
      <c r="DN645" s="134"/>
      <c r="DO645" s="134"/>
      <c r="DP645" s="134"/>
      <c r="DQ645" s="134"/>
      <c r="DR645" s="134"/>
      <c r="DS645" s="134"/>
      <c r="DT645" s="134"/>
      <c r="DU645" s="134"/>
      <c r="DV645" s="134"/>
      <c r="DW645" s="134"/>
      <c r="DX645" s="134"/>
      <c r="DY645" s="134"/>
      <c r="DZ645" s="134"/>
      <c r="EA645" s="134"/>
      <c r="EB645" s="134"/>
      <c r="EC645" s="134"/>
      <c r="ED645" s="134"/>
      <c r="EE645" s="134"/>
      <c r="EF645" s="134"/>
      <c r="EG645" s="134"/>
    </row>
    <row r="646" spans="1:137">
      <c r="A646" s="135"/>
      <c r="B646" s="46" t="s">
        <v>965</v>
      </c>
      <c r="C646" s="58"/>
      <c r="D646" s="131">
        <f>COUNTA(D649:D681)</f>
        <v>11</v>
      </c>
      <c r="E646" s="160"/>
      <c r="F646" s="58"/>
      <c r="G646" s="58"/>
      <c r="H646" s="46"/>
      <c r="I646" s="140">
        <f>SUM(I649:I681)</f>
        <v>195837.24</v>
      </c>
      <c r="J646" s="46" t="s">
        <v>48</v>
      </c>
      <c r="K646" s="75" t="s">
        <v>49</v>
      </c>
      <c r="L646" s="76">
        <f>SUM(M646:X646)</f>
        <v>78</v>
      </c>
      <c r="M646" s="76">
        <f>M649+M652+M655+M658+M661+M664+M667+M670+M673+M676+M679</f>
        <v>1</v>
      </c>
      <c r="N646" s="76">
        <f t="shared" ref="N646:X648" si="84">N649+N652+N655+N658+N661+N664+N667+N670+N673+N676+N679</f>
        <v>26</v>
      </c>
      <c r="O646" s="76">
        <f t="shared" si="84"/>
        <v>5</v>
      </c>
      <c r="P646" s="76">
        <f t="shared" si="84"/>
        <v>41</v>
      </c>
      <c r="Q646" s="76">
        <f t="shared" si="84"/>
        <v>0</v>
      </c>
      <c r="R646" s="76">
        <f t="shared" si="84"/>
        <v>0</v>
      </c>
      <c r="S646" s="76">
        <f t="shared" si="84"/>
        <v>0</v>
      </c>
      <c r="T646" s="76">
        <f t="shared" si="84"/>
        <v>5</v>
      </c>
      <c r="U646" s="76">
        <f t="shared" si="84"/>
        <v>0</v>
      </c>
      <c r="V646" s="76">
        <f t="shared" si="84"/>
        <v>0</v>
      </c>
      <c r="W646" s="76">
        <f t="shared" si="84"/>
        <v>0</v>
      </c>
      <c r="X646" s="76">
        <f t="shared" si="84"/>
        <v>0</v>
      </c>
      <c r="Y646" s="134"/>
      <c r="Z646" s="134"/>
      <c r="AA646" s="134"/>
      <c r="AB646" s="134"/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134"/>
      <c r="BE646" s="134"/>
      <c r="BF646" s="134"/>
      <c r="BG646" s="134"/>
      <c r="BH646" s="134"/>
      <c r="BI646" s="134"/>
      <c r="BJ646" s="134"/>
      <c r="BK646" s="134"/>
      <c r="BL646" s="134"/>
      <c r="BM646" s="134"/>
      <c r="BN646" s="134"/>
      <c r="BO646" s="134"/>
      <c r="BP646" s="134"/>
      <c r="BQ646" s="134"/>
      <c r="BR646" s="134"/>
      <c r="BS646" s="134"/>
      <c r="BT646" s="134"/>
      <c r="BU646" s="134"/>
      <c r="BV646" s="134"/>
      <c r="BW646" s="134"/>
      <c r="BX646" s="134"/>
      <c r="BY646" s="134"/>
      <c r="BZ646" s="134"/>
      <c r="CA646" s="134"/>
      <c r="CB646" s="134"/>
      <c r="CC646" s="134"/>
      <c r="CD646" s="134"/>
      <c r="CE646" s="134"/>
      <c r="CF646" s="134"/>
      <c r="CG646" s="134"/>
      <c r="CH646" s="134"/>
      <c r="CI646" s="134"/>
      <c r="CJ646" s="134"/>
      <c r="CK646" s="134"/>
      <c r="CL646" s="134"/>
      <c r="CM646" s="134"/>
      <c r="CN646" s="134"/>
      <c r="CO646" s="134"/>
      <c r="CP646" s="134"/>
      <c r="CQ646" s="134"/>
      <c r="CR646" s="134"/>
      <c r="CS646" s="134"/>
      <c r="CT646" s="134"/>
      <c r="CU646" s="134"/>
      <c r="CV646" s="134"/>
      <c r="CW646" s="134"/>
      <c r="CX646" s="134"/>
      <c r="CY646" s="134"/>
      <c r="CZ646" s="134"/>
      <c r="DA646" s="134"/>
      <c r="DB646" s="134"/>
      <c r="DC646" s="134"/>
      <c r="DD646" s="134"/>
      <c r="DE646" s="134"/>
      <c r="DF646" s="134"/>
      <c r="DG646" s="134"/>
      <c r="DH646" s="134"/>
      <c r="DI646" s="134"/>
      <c r="DJ646" s="134"/>
      <c r="DK646" s="134"/>
      <c r="DL646" s="134"/>
      <c r="DM646" s="134"/>
      <c r="DN646" s="134"/>
      <c r="DO646" s="134"/>
      <c r="DP646" s="134"/>
      <c r="DQ646" s="134"/>
      <c r="DR646" s="134"/>
      <c r="DS646" s="134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134"/>
      <c r="ED646" s="134"/>
      <c r="EE646" s="134"/>
      <c r="EF646" s="134"/>
      <c r="EG646" s="134"/>
    </row>
    <row r="647" spans="1:137">
      <c r="A647" s="135"/>
      <c r="B647" s="54"/>
      <c r="C647" s="77"/>
      <c r="D647" s="136"/>
      <c r="E647" s="161"/>
      <c r="F647" s="77"/>
      <c r="G647" s="77"/>
      <c r="H647" s="54"/>
      <c r="I647" s="141"/>
      <c r="J647" s="54"/>
      <c r="K647" s="75" t="s">
        <v>50</v>
      </c>
      <c r="L647" s="76">
        <f t="shared" ref="L647:L681" si="85">SUM(M647:X647)</f>
        <v>10</v>
      </c>
      <c r="M647" s="76">
        <f>M650+M653+M656+M659+M662+M665+M668+M671+M674+M677+M680</f>
        <v>5</v>
      </c>
      <c r="N647" s="76">
        <f t="shared" si="84"/>
        <v>0</v>
      </c>
      <c r="O647" s="76">
        <f t="shared" si="84"/>
        <v>5</v>
      </c>
      <c r="P647" s="76">
        <f t="shared" si="84"/>
        <v>0</v>
      </c>
      <c r="Q647" s="76">
        <f t="shared" si="84"/>
        <v>0</v>
      </c>
      <c r="R647" s="76">
        <f t="shared" si="84"/>
        <v>0</v>
      </c>
      <c r="S647" s="76">
        <f t="shared" si="84"/>
        <v>0</v>
      </c>
      <c r="T647" s="76">
        <f t="shared" si="84"/>
        <v>0</v>
      </c>
      <c r="U647" s="76">
        <f t="shared" si="84"/>
        <v>0</v>
      </c>
      <c r="V647" s="76">
        <f t="shared" si="84"/>
        <v>0</v>
      </c>
      <c r="W647" s="76">
        <f t="shared" si="84"/>
        <v>0</v>
      </c>
      <c r="X647" s="76">
        <f t="shared" si="84"/>
        <v>0</v>
      </c>
      <c r="Y647" s="134"/>
      <c r="Z647" s="134"/>
      <c r="AA647" s="134"/>
      <c r="AB647" s="134"/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134"/>
      <c r="BE647" s="134"/>
      <c r="BF647" s="134"/>
      <c r="BG647" s="134"/>
      <c r="BH647" s="134"/>
      <c r="BI647" s="134"/>
      <c r="BJ647" s="134"/>
      <c r="BK647" s="134"/>
      <c r="BL647" s="134"/>
      <c r="BM647" s="134"/>
      <c r="BN647" s="134"/>
      <c r="BO647" s="134"/>
      <c r="BP647" s="134"/>
      <c r="BQ647" s="134"/>
      <c r="BR647" s="134"/>
      <c r="BS647" s="134"/>
      <c r="BT647" s="134"/>
      <c r="BU647" s="134"/>
      <c r="BV647" s="134"/>
      <c r="BW647" s="134"/>
      <c r="BX647" s="134"/>
      <c r="BY647" s="134"/>
      <c r="BZ647" s="134"/>
      <c r="CA647" s="134"/>
      <c r="CB647" s="134"/>
      <c r="CC647" s="134"/>
      <c r="CD647" s="134"/>
      <c r="CE647" s="134"/>
      <c r="CF647" s="134"/>
      <c r="CG647" s="134"/>
      <c r="CH647" s="134"/>
      <c r="CI647" s="134"/>
      <c r="CJ647" s="134"/>
      <c r="CK647" s="134"/>
      <c r="CL647" s="134"/>
      <c r="CM647" s="134"/>
      <c r="CN647" s="134"/>
      <c r="CO647" s="134"/>
      <c r="CP647" s="134"/>
      <c r="CQ647" s="134"/>
      <c r="CR647" s="134"/>
      <c r="CS647" s="134"/>
      <c r="CT647" s="134"/>
      <c r="CU647" s="134"/>
      <c r="CV647" s="134"/>
      <c r="CW647" s="134"/>
      <c r="CX647" s="134"/>
      <c r="CY647" s="134"/>
      <c r="CZ647" s="134"/>
      <c r="DA647" s="134"/>
      <c r="DB647" s="134"/>
      <c r="DC647" s="134"/>
      <c r="DD647" s="134"/>
      <c r="DE647" s="134"/>
      <c r="DF647" s="134"/>
      <c r="DG647" s="134"/>
      <c r="DH647" s="134"/>
      <c r="DI647" s="134"/>
      <c r="DJ647" s="134"/>
      <c r="DK647" s="134"/>
      <c r="DL647" s="134"/>
      <c r="DM647" s="134"/>
      <c r="DN647" s="134"/>
      <c r="DO647" s="134"/>
      <c r="DP647" s="134"/>
      <c r="DQ647" s="134"/>
      <c r="DR647" s="134"/>
      <c r="DS647" s="134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134"/>
      <c r="ED647" s="134"/>
      <c r="EE647" s="134"/>
      <c r="EF647" s="134"/>
      <c r="EG647" s="134"/>
    </row>
    <row r="648" spans="1:137">
      <c r="A648" s="135"/>
      <c r="B648" s="80"/>
      <c r="C648" s="81"/>
      <c r="D648" s="138"/>
      <c r="E648" s="162"/>
      <c r="F648" s="81"/>
      <c r="G648" s="81"/>
      <c r="H648" s="80"/>
      <c r="I648" s="142"/>
      <c r="J648" s="80"/>
      <c r="K648" s="84" t="s">
        <v>51</v>
      </c>
      <c r="L648" s="76">
        <f t="shared" si="85"/>
        <v>19</v>
      </c>
      <c r="M648" s="76">
        <f>M651+M654+M657+M660+M663+M666+M669+M672+M675+M678+M681</f>
        <v>2</v>
      </c>
      <c r="N648" s="76">
        <f t="shared" si="84"/>
        <v>0</v>
      </c>
      <c r="O648" s="76">
        <f t="shared" si="84"/>
        <v>3</v>
      </c>
      <c r="P648" s="76">
        <f t="shared" si="84"/>
        <v>0</v>
      </c>
      <c r="Q648" s="76">
        <f t="shared" si="84"/>
        <v>0</v>
      </c>
      <c r="R648" s="76">
        <f t="shared" si="84"/>
        <v>0</v>
      </c>
      <c r="S648" s="76">
        <f t="shared" si="84"/>
        <v>3</v>
      </c>
      <c r="T648" s="76">
        <f t="shared" si="84"/>
        <v>0</v>
      </c>
      <c r="U648" s="76">
        <f t="shared" si="84"/>
        <v>5</v>
      </c>
      <c r="V648" s="76">
        <f t="shared" si="84"/>
        <v>0</v>
      </c>
      <c r="W648" s="76">
        <f t="shared" si="84"/>
        <v>6</v>
      </c>
      <c r="X648" s="76">
        <f t="shared" si="84"/>
        <v>0</v>
      </c>
      <c r="Y648" s="134"/>
      <c r="Z648" s="134"/>
      <c r="AA648" s="134"/>
      <c r="AB648" s="134"/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134"/>
      <c r="BE648" s="134"/>
      <c r="BF648" s="134"/>
      <c r="BG648" s="134"/>
      <c r="BH648" s="134"/>
      <c r="BI648" s="134"/>
      <c r="BJ648" s="134"/>
      <c r="BK648" s="134"/>
      <c r="BL648" s="134"/>
      <c r="BM648" s="134"/>
      <c r="BN648" s="134"/>
      <c r="BO648" s="134"/>
      <c r="BP648" s="134"/>
      <c r="BQ648" s="134"/>
      <c r="BR648" s="134"/>
      <c r="BS648" s="134"/>
      <c r="BT648" s="134"/>
      <c r="BU648" s="134"/>
      <c r="BV648" s="134"/>
      <c r="BW648" s="134"/>
      <c r="BX648" s="134"/>
      <c r="BY648" s="134"/>
      <c r="BZ648" s="134"/>
      <c r="CA648" s="134"/>
      <c r="CB648" s="134"/>
      <c r="CC648" s="134"/>
      <c r="CD648" s="134"/>
      <c r="CE648" s="134"/>
      <c r="CF648" s="134"/>
      <c r="CG648" s="134"/>
      <c r="CH648" s="134"/>
      <c r="CI648" s="134"/>
      <c r="CJ648" s="134"/>
      <c r="CK648" s="134"/>
      <c r="CL648" s="134"/>
      <c r="CM648" s="134"/>
      <c r="CN648" s="134"/>
      <c r="CO648" s="134"/>
      <c r="CP648" s="134"/>
      <c r="CQ648" s="134"/>
      <c r="CR648" s="134"/>
      <c r="CS648" s="134"/>
      <c r="CT648" s="134"/>
      <c r="CU648" s="134"/>
      <c r="CV648" s="134"/>
      <c r="CW648" s="134"/>
      <c r="CX648" s="134"/>
      <c r="CY648" s="134"/>
      <c r="CZ648" s="134"/>
      <c r="DA648" s="134"/>
      <c r="DB648" s="134"/>
      <c r="DC648" s="134"/>
      <c r="DD648" s="134"/>
      <c r="DE648" s="134"/>
      <c r="DF648" s="134"/>
      <c r="DG648" s="134"/>
      <c r="DH648" s="134"/>
      <c r="DI648" s="134"/>
      <c r="DJ648" s="134"/>
      <c r="DK648" s="134"/>
      <c r="DL648" s="134"/>
      <c r="DM648" s="134"/>
      <c r="DN648" s="134"/>
      <c r="DO648" s="134"/>
      <c r="DP648" s="134"/>
      <c r="DQ648" s="134"/>
      <c r="DR648" s="134"/>
      <c r="DS648" s="134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134"/>
      <c r="ED648" s="134"/>
      <c r="EE648" s="134"/>
      <c r="EF648" s="134"/>
      <c r="EG648" s="134"/>
    </row>
    <row r="649" spans="1:137">
      <c r="A649" s="135"/>
      <c r="B649" s="46" t="s">
        <v>966</v>
      </c>
      <c r="C649" s="58" t="s">
        <v>31</v>
      </c>
      <c r="D649" s="58" t="s">
        <v>967</v>
      </c>
      <c r="E649" s="58" t="s">
        <v>968</v>
      </c>
      <c r="F649" s="58" t="s">
        <v>969</v>
      </c>
      <c r="G649" s="58" t="s">
        <v>970</v>
      </c>
      <c r="H649" s="46" t="s">
        <v>971</v>
      </c>
      <c r="I649" s="140">
        <v>17282</v>
      </c>
      <c r="J649" s="46" t="s">
        <v>48</v>
      </c>
      <c r="K649" s="75" t="s">
        <v>49</v>
      </c>
      <c r="L649" s="76">
        <f t="shared" si="85"/>
        <v>35</v>
      </c>
      <c r="M649" s="76"/>
      <c r="N649" s="76">
        <v>13</v>
      </c>
      <c r="O649" s="76"/>
      <c r="P649" s="76">
        <v>19</v>
      </c>
      <c r="Q649" s="76"/>
      <c r="R649" s="76"/>
      <c r="S649" s="76"/>
      <c r="T649" s="76">
        <v>3</v>
      </c>
      <c r="U649" s="76"/>
      <c r="V649" s="76"/>
      <c r="W649" s="76"/>
      <c r="X649" s="76"/>
      <c r="Y649" s="134"/>
      <c r="Z649" s="134"/>
      <c r="AA649" s="134"/>
      <c r="AB649" s="134"/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  <c r="BK649" s="134"/>
      <c r="BL649" s="134"/>
      <c r="BM649" s="134"/>
      <c r="BN649" s="134"/>
      <c r="BO649" s="134"/>
      <c r="BP649" s="134"/>
      <c r="BQ649" s="134"/>
      <c r="BR649" s="134"/>
      <c r="BS649" s="134"/>
      <c r="BT649" s="134"/>
      <c r="BU649" s="134"/>
      <c r="BV649" s="134"/>
      <c r="BW649" s="134"/>
      <c r="BX649" s="134"/>
      <c r="BY649" s="134"/>
      <c r="BZ649" s="134"/>
      <c r="CA649" s="134"/>
      <c r="CB649" s="134"/>
      <c r="CC649" s="134"/>
      <c r="CD649" s="134"/>
      <c r="CE649" s="134"/>
      <c r="CF649" s="134"/>
      <c r="CG649" s="134"/>
      <c r="CH649" s="134"/>
      <c r="CI649" s="134"/>
      <c r="CJ649" s="134"/>
      <c r="CK649" s="134"/>
      <c r="CL649" s="134"/>
      <c r="CM649" s="134"/>
      <c r="CN649" s="134"/>
      <c r="CO649" s="134"/>
      <c r="CP649" s="134"/>
      <c r="CQ649" s="134"/>
      <c r="CR649" s="134"/>
      <c r="CS649" s="134"/>
      <c r="CT649" s="134"/>
      <c r="CU649" s="134"/>
      <c r="CV649" s="134"/>
      <c r="CW649" s="134"/>
      <c r="CX649" s="134"/>
      <c r="CY649" s="134"/>
      <c r="CZ649" s="134"/>
      <c r="DA649" s="134"/>
      <c r="DB649" s="134"/>
      <c r="DC649" s="134"/>
      <c r="DD649" s="134"/>
      <c r="DE649" s="134"/>
      <c r="DF649" s="134"/>
      <c r="DG649" s="134"/>
      <c r="DH649" s="134"/>
      <c r="DI649" s="134"/>
      <c r="DJ649" s="134"/>
      <c r="DK649" s="134"/>
      <c r="DL649" s="134"/>
      <c r="DM649" s="134"/>
      <c r="DN649" s="134"/>
      <c r="DO649" s="134"/>
      <c r="DP649" s="134"/>
      <c r="DQ649" s="134"/>
      <c r="DR649" s="134"/>
      <c r="DS649" s="134"/>
      <c r="DT649" s="134"/>
      <c r="DU649" s="134"/>
      <c r="DV649" s="134"/>
      <c r="DW649" s="134"/>
      <c r="DX649" s="134"/>
      <c r="DY649" s="134"/>
      <c r="DZ649" s="134"/>
      <c r="EA649" s="134"/>
      <c r="EB649" s="134"/>
      <c r="EC649" s="134"/>
      <c r="ED649" s="134"/>
      <c r="EE649" s="134"/>
      <c r="EF649" s="134"/>
      <c r="EG649" s="134"/>
    </row>
    <row r="650" spans="1:137">
      <c r="A650" s="135"/>
      <c r="B650" s="54"/>
      <c r="C650" s="77"/>
      <c r="D650" s="77"/>
      <c r="E650" s="77"/>
      <c r="F650" s="77"/>
      <c r="G650" s="77"/>
      <c r="H650" s="54"/>
      <c r="I650" s="141"/>
      <c r="J650" s="54"/>
      <c r="K650" s="75" t="s">
        <v>50</v>
      </c>
      <c r="L650" s="76">
        <f t="shared" si="85"/>
        <v>5</v>
      </c>
      <c r="M650" s="76"/>
      <c r="N650" s="76"/>
      <c r="O650" s="76">
        <v>5</v>
      </c>
      <c r="P650" s="76"/>
      <c r="Q650" s="76"/>
      <c r="R650" s="76"/>
      <c r="S650" s="76"/>
      <c r="T650" s="76"/>
      <c r="U650" s="76"/>
      <c r="V650" s="76"/>
      <c r="W650" s="76"/>
      <c r="X650" s="76"/>
      <c r="Y650" s="134"/>
      <c r="Z650" s="134"/>
      <c r="AA650" s="134"/>
      <c r="AB650" s="134"/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134"/>
      <c r="BE650" s="134"/>
      <c r="BF650" s="134"/>
      <c r="BG650" s="134"/>
      <c r="BH650" s="134"/>
      <c r="BI650" s="134"/>
      <c r="BJ650" s="134"/>
      <c r="BK650" s="134"/>
      <c r="BL650" s="134"/>
      <c r="BM650" s="134"/>
      <c r="BN650" s="134"/>
      <c r="BO650" s="134"/>
      <c r="BP650" s="134"/>
      <c r="BQ650" s="134"/>
      <c r="BR650" s="134"/>
      <c r="BS650" s="134"/>
      <c r="BT650" s="134"/>
      <c r="BU650" s="134"/>
      <c r="BV650" s="134"/>
      <c r="BW650" s="134"/>
      <c r="BX650" s="134"/>
      <c r="BY650" s="134"/>
      <c r="BZ650" s="134"/>
      <c r="CA650" s="134"/>
      <c r="CB650" s="134"/>
      <c r="CC650" s="134"/>
      <c r="CD650" s="134"/>
      <c r="CE650" s="134"/>
      <c r="CF650" s="134"/>
      <c r="CG650" s="134"/>
      <c r="CH650" s="134"/>
      <c r="CI650" s="134"/>
      <c r="CJ650" s="134"/>
      <c r="CK650" s="134"/>
      <c r="CL650" s="134"/>
      <c r="CM650" s="134"/>
      <c r="CN650" s="134"/>
      <c r="CO650" s="134"/>
      <c r="CP650" s="134"/>
      <c r="CQ650" s="134"/>
      <c r="CR650" s="134"/>
      <c r="CS650" s="134"/>
      <c r="CT650" s="134"/>
      <c r="CU650" s="134"/>
      <c r="CV650" s="134"/>
      <c r="CW650" s="134"/>
      <c r="CX650" s="134"/>
      <c r="CY650" s="134"/>
      <c r="CZ650" s="134"/>
      <c r="DA650" s="134"/>
      <c r="DB650" s="134"/>
      <c r="DC650" s="134"/>
      <c r="DD650" s="134"/>
      <c r="DE650" s="134"/>
      <c r="DF650" s="134"/>
      <c r="DG650" s="134"/>
      <c r="DH650" s="134"/>
      <c r="DI650" s="134"/>
      <c r="DJ650" s="134"/>
      <c r="DK650" s="134"/>
      <c r="DL650" s="134"/>
      <c r="DM650" s="134"/>
      <c r="DN650" s="134"/>
      <c r="DO650" s="134"/>
      <c r="DP650" s="134"/>
      <c r="DQ650" s="134"/>
      <c r="DR650" s="134"/>
      <c r="DS650" s="134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134"/>
      <c r="ED650" s="134"/>
      <c r="EE650" s="134"/>
      <c r="EF650" s="134"/>
      <c r="EG650" s="134"/>
    </row>
    <row r="651" spans="1:137">
      <c r="A651" s="135"/>
      <c r="B651" s="54"/>
      <c r="C651" s="81"/>
      <c r="D651" s="81"/>
      <c r="E651" s="81"/>
      <c r="F651" s="81"/>
      <c r="G651" s="81"/>
      <c r="H651" s="80"/>
      <c r="I651" s="142"/>
      <c r="J651" s="80"/>
      <c r="K651" s="84" t="s">
        <v>51</v>
      </c>
      <c r="L651" s="76">
        <f t="shared" si="85"/>
        <v>0</v>
      </c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134"/>
      <c r="Z651" s="134"/>
      <c r="AA651" s="134"/>
      <c r="AB651" s="134"/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134"/>
      <c r="BE651" s="134"/>
      <c r="BF651" s="134"/>
      <c r="BG651" s="134"/>
      <c r="BH651" s="134"/>
      <c r="BI651" s="134"/>
      <c r="BJ651" s="134"/>
      <c r="BK651" s="134"/>
      <c r="BL651" s="134"/>
      <c r="BM651" s="134"/>
      <c r="BN651" s="134"/>
      <c r="BO651" s="134"/>
      <c r="BP651" s="134"/>
      <c r="BQ651" s="134"/>
      <c r="BR651" s="134"/>
      <c r="BS651" s="134"/>
      <c r="BT651" s="134"/>
      <c r="BU651" s="134"/>
      <c r="BV651" s="134"/>
      <c r="BW651" s="134"/>
      <c r="BX651" s="134"/>
      <c r="BY651" s="134"/>
      <c r="BZ651" s="134"/>
      <c r="CA651" s="134"/>
      <c r="CB651" s="134"/>
      <c r="CC651" s="134"/>
      <c r="CD651" s="134"/>
      <c r="CE651" s="134"/>
      <c r="CF651" s="134"/>
      <c r="CG651" s="134"/>
      <c r="CH651" s="134"/>
      <c r="CI651" s="134"/>
      <c r="CJ651" s="134"/>
      <c r="CK651" s="134"/>
      <c r="CL651" s="134"/>
      <c r="CM651" s="134"/>
      <c r="CN651" s="134"/>
      <c r="CO651" s="134"/>
      <c r="CP651" s="134"/>
      <c r="CQ651" s="134"/>
      <c r="CR651" s="134"/>
      <c r="CS651" s="134"/>
      <c r="CT651" s="134"/>
      <c r="CU651" s="134"/>
      <c r="CV651" s="134"/>
      <c r="CW651" s="134"/>
      <c r="CX651" s="134"/>
      <c r="CY651" s="134"/>
      <c r="CZ651" s="134"/>
      <c r="DA651" s="134"/>
      <c r="DB651" s="134"/>
      <c r="DC651" s="134"/>
      <c r="DD651" s="134"/>
      <c r="DE651" s="134"/>
      <c r="DF651" s="134"/>
      <c r="DG651" s="134"/>
      <c r="DH651" s="134"/>
      <c r="DI651" s="134"/>
      <c r="DJ651" s="134"/>
      <c r="DK651" s="134"/>
      <c r="DL651" s="134"/>
      <c r="DM651" s="134"/>
      <c r="DN651" s="134"/>
      <c r="DO651" s="134"/>
      <c r="DP651" s="134"/>
      <c r="DQ651" s="134"/>
      <c r="DR651" s="134"/>
      <c r="DS651" s="134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134"/>
      <c r="ED651" s="134"/>
      <c r="EE651" s="134"/>
      <c r="EF651" s="134"/>
      <c r="EG651" s="134"/>
    </row>
    <row r="652" spans="1:137">
      <c r="A652" s="135"/>
      <c r="B652" s="54"/>
      <c r="C652" s="58" t="s">
        <v>31</v>
      </c>
      <c r="D652" s="58" t="s">
        <v>972</v>
      </c>
      <c r="E652" s="58" t="s">
        <v>973</v>
      </c>
      <c r="F652" s="58" t="s">
        <v>974</v>
      </c>
      <c r="G652" s="58" t="s">
        <v>975</v>
      </c>
      <c r="H652" s="46" t="s">
        <v>976</v>
      </c>
      <c r="I652" s="140">
        <v>21458</v>
      </c>
      <c r="J652" s="46" t="s">
        <v>48</v>
      </c>
      <c r="K652" s="75" t="s">
        <v>49</v>
      </c>
      <c r="L652" s="76">
        <f t="shared" si="85"/>
        <v>29</v>
      </c>
      <c r="M652" s="76"/>
      <c r="N652" s="76">
        <v>9</v>
      </c>
      <c r="O652" s="76">
        <v>3</v>
      </c>
      <c r="P652" s="76">
        <v>16</v>
      </c>
      <c r="Q652" s="76"/>
      <c r="R652" s="76"/>
      <c r="S652" s="76"/>
      <c r="T652" s="76">
        <v>1</v>
      </c>
      <c r="U652" s="76"/>
      <c r="V652" s="76"/>
      <c r="W652" s="76"/>
      <c r="X652" s="76"/>
      <c r="Y652" s="134"/>
      <c r="Z652" s="134"/>
      <c r="AA652" s="134"/>
      <c r="AB652" s="134"/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134"/>
      <c r="BE652" s="134"/>
      <c r="BF652" s="134"/>
      <c r="BG652" s="134"/>
      <c r="BH652" s="134"/>
      <c r="BI652" s="134"/>
      <c r="BJ652" s="134"/>
      <c r="BK652" s="134"/>
      <c r="BL652" s="134"/>
      <c r="BM652" s="134"/>
      <c r="BN652" s="134"/>
      <c r="BO652" s="134"/>
      <c r="BP652" s="134"/>
      <c r="BQ652" s="134"/>
      <c r="BR652" s="134"/>
      <c r="BS652" s="134"/>
      <c r="BT652" s="134"/>
      <c r="BU652" s="134"/>
      <c r="BV652" s="134"/>
      <c r="BW652" s="134"/>
      <c r="BX652" s="134"/>
      <c r="BY652" s="134"/>
      <c r="BZ652" s="134"/>
      <c r="CA652" s="134"/>
      <c r="CB652" s="134"/>
      <c r="CC652" s="134"/>
      <c r="CD652" s="134"/>
      <c r="CE652" s="134"/>
      <c r="CF652" s="134"/>
      <c r="CG652" s="134"/>
      <c r="CH652" s="134"/>
      <c r="CI652" s="134"/>
      <c r="CJ652" s="134"/>
      <c r="CK652" s="134"/>
      <c r="CL652" s="134"/>
      <c r="CM652" s="134"/>
      <c r="CN652" s="134"/>
      <c r="CO652" s="134"/>
      <c r="CP652" s="134"/>
      <c r="CQ652" s="134"/>
      <c r="CR652" s="134"/>
      <c r="CS652" s="134"/>
      <c r="CT652" s="134"/>
      <c r="CU652" s="134"/>
      <c r="CV652" s="134"/>
      <c r="CW652" s="134"/>
      <c r="CX652" s="134"/>
      <c r="CY652" s="134"/>
      <c r="CZ652" s="134"/>
      <c r="DA652" s="134"/>
      <c r="DB652" s="134"/>
      <c r="DC652" s="134"/>
      <c r="DD652" s="134"/>
      <c r="DE652" s="134"/>
      <c r="DF652" s="134"/>
      <c r="DG652" s="134"/>
      <c r="DH652" s="134"/>
      <c r="DI652" s="134"/>
      <c r="DJ652" s="134"/>
      <c r="DK652" s="134"/>
      <c r="DL652" s="134"/>
      <c r="DM652" s="134"/>
      <c r="DN652" s="134"/>
      <c r="DO652" s="134"/>
      <c r="DP652" s="134"/>
      <c r="DQ652" s="134"/>
      <c r="DR652" s="134"/>
      <c r="DS652" s="134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134"/>
      <c r="ED652" s="134"/>
      <c r="EE652" s="134"/>
      <c r="EF652" s="134"/>
      <c r="EG652" s="134"/>
    </row>
    <row r="653" spans="1:137">
      <c r="A653" s="135"/>
      <c r="B653" s="54"/>
      <c r="C653" s="77"/>
      <c r="D653" s="77"/>
      <c r="E653" s="77"/>
      <c r="F653" s="77"/>
      <c r="G653" s="77"/>
      <c r="H653" s="54"/>
      <c r="I653" s="141"/>
      <c r="J653" s="54"/>
      <c r="K653" s="75" t="s">
        <v>50</v>
      </c>
      <c r="L653" s="76">
        <f t="shared" si="85"/>
        <v>5</v>
      </c>
      <c r="M653" s="76">
        <v>5</v>
      </c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134"/>
      <c r="Z653" s="134"/>
      <c r="AA653" s="134"/>
      <c r="AB653" s="134"/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  <c r="BA653" s="134"/>
      <c r="BB653" s="134"/>
      <c r="BC653" s="134"/>
      <c r="BD653" s="134"/>
      <c r="BE653" s="134"/>
      <c r="BF653" s="134"/>
      <c r="BG653" s="134"/>
      <c r="BH653" s="134"/>
      <c r="BI653" s="134"/>
      <c r="BJ653" s="134"/>
      <c r="BK653" s="134"/>
      <c r="BL653" s="134"/>
      <c r="BM653" s="134"/>
      <c r="BN653" s="134"/>
      <c r="BO653" s="134"/>
      <c r="BP653" s="134"/>
      <c r="BQ653" s="134"/>
      <c r="BR653" s="134"/>
      <c r="BS653" s="134"/>
      <c r="BT653" s="134"/>
      <c r="BU653" s="134"/>
      <c r="BV653" s="134"/>
      <c r="BW653" s="134"/>
      <c r="BX653" s="134"/>
      <c r="BY653" s="134"/>
      <c r="BZ653" s="134"/>
      <c r="CA653" s="134"/>
      <c r="CB653" s="134"/>
      <c r="CC653" s="134"/>
      <c r="CD653" s="134"/>
      <c r="CE653" s="134"/>
      <c r="CF653" s="134"/>
      <c r="CG653" s="134"/>
      <c r="CH653" s="134"/>
      <c r="CI653" s="134"/>
      <c r="CJ653" s="134"/>
      <c r="CK653" s="134"/>
      <c r="CL653" s="134"/>
      <c r="CM653" s="134"/>
      <c r="CN653" s="134"/>
      <c r="CO653" s="134"/>
      <c r="CP653" s="134"/>
      <c r="CQ653" s="134"/>
      <c r="CR653" s="134"/>
      <c r="CS653" s="134"/>
      <c r="CT653" s="134"/>
      <c r="CU653" s="134"/>
      <c r="CV653" s="134"/>
      <c r="CW653" s="134"/>
      <c r="CX653" s="134"/>
      <c r="CY653" s="134"/>
      <c r="CZ653" s="134"/>
      <c r="DA653" s="134"/>
      <c r="DB653" s="134"/>
      <c r="DC653" s="134"/>
      <c r="DD653" s="134"/>
      <c r="DE653" s="134"/>
      <c r="DF653" s="134"/>
      <c r="DG653" s="134"/>
      <c r="DH653" s="134"/>
      <c r="DI653" s="134"/>
      <c r="DJ653" s="134"/>
      <c r="DK653" s="134"/>
      <c r="DL653" s="134"/>
      <c r="DM653" s="134"/>
      <c r="DN653" s="134"/>
      <c r="DO653" s="134"/>
      <c r="DP653" s="134"/>
      <c r="DQ653" s="134"/>
      <c r="DR653" s="134"/>
      <c r="DS653" s="134"/>
      <c r="DT653" s="134"/>
      <c r="DU653" s="134"/>
      <c r="DV653" s="134"/>
      <c r="DW653" s="134"/>
      <c r="DX653" s="134"/>
      <c r="DY653" s="134"/>
      <c r="DZ653" s="134"/>
      <c r="EA653" s="134"/>
      <c r="EB653" s="134"/>
      <c r="EC653" s="134"/>
      <c r="ED653" s="134"/>
      <c r="EE653" s="134"/>
      <c r="EF653" s="134"/>
      <c r="EG653" s="134"/>
    </row>
    <row r="654" spans="1:137">
      <c r="A654" s="135"/>
      <c r="B654" s="54"/>
      <c r="C654" s="81"/>
      <c r="D654" s="81"/>
      <c r="E654" s="81"/>
      <c r="F654" s="81"/>
      <c r="G654" s="81"/>
      <c r="H654" s="80"/>
      <c r="I654" s="142"/>
      <c r="J654" s="80"/>
      <c r="K654" s="84" t="s">
        <v>51</v>
      </c>
      <c r="L654" s="76">
        <f t="shared" si="85"/>
        <v>0</v>
      </c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134"/>
      <c r="Z654" s="134"/>
      <c r="AA654" s="134"/>
      <c r="AB654" s="134"/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134"/>
      <c r="BE654" s="134"/>
      <c r="BF654" s="134"/>
      <c r="BG654" s="134"/>
      <c r="BH654" s="134"/>
      <c r="BI654" s="134"/>
      <c r="BJ654" s="134"/>
      <c r="BK654" s="134"/>
      <c r="BL654" s="134"/>
      <c r="BM654" s="134"/>
      <c r="BN654" s="134"/>
      <c r="BO654" s="134"/>
      <c r="BP654" s="134"/>
      <c r="BQ654" s="134"/>
      <c r="BR654" s="134"/>
      <c r="BS654" s="134"/>
      <c r="BT654" s="134"/>
      <c r="BU654" s="134"/>
      <c r="BV654" s="134"/>
      <c r="BW654" s="134"/>
      <c r="BX654" s="134"/>
      <c r="BY654" s="134"/>
      <c r="BZ654" s="134"/>
      <c r="CA654" s="134"/>
      <c r="CB654" s="134"/>
      <c r="CC654" s="134"/>
      <c r="CD654" s="134"/>
      <c r="CE654" s="134"/>
      <c r="CF654" s="134"/>
      <c r="CG654" s="134"/>
      <c r="CH654" s="134"/>
      <c r="CI654" s="134"/>
      <c r="CJ654" s="134"/>
      <c r="CK654" s="134"/>
      <c r="CL654" s="134"/>
      <c r="CM654" s="134"/>
      <c r="CN654" s="134"/>
      <c r="CO654" s="134"/>
      <c r="CP654" s="134"/>
      <c r="CQ654" s="134"/>
      <c r="CR654" s="134"/>
      <c r="CS654" s="134"/>
      <c r="CT654" s="134"/>
      <c r="CU654" s="134"/>
      <c r="CV654" s="134"/>
      <c r="CW654" s="134"/>
      <c r="CX654" s="134"/>
      <c r="CY654" s="134"/>
      <c r="CZ654" s="134"/>
      <c r="DA654" s="134"/>
      <c r="DB654" s="134"/>
      <c r="DC654" s="134"/>
      <c r="DD654" s="134"/>
      <c r="DE654" s="134"/>
      <c r="DF654" s="134"/>
      <c r="DG654" s="134"/>
      <c r="DH654" s="134"/>
      <c r="DI654" s="134"/>
      <c r="DJ654" s="134"/>
      <c r="DK654" s="134"/>
      <c r="DL654" s="134"/>
      <c r="DM654" s="134"/>
      <c r="DN654" s="134"/>
      <c r="DO654" s="134"/>
      <c r="DP654" s="134"/>
      <c r="DQ654" s="134"/>
      <c r="DR654" s="134"/>
      <c r="DS654" s="134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134"/>
      <c r="ED654" s="134"/>
      <c r="EE654" s="134"/>
      <c r="EF654" s="134"/>
      <c r="EG654" s="134"/>
    </row>
    <row r="655" spans="1:137">
      <c r="A655" s="135"/>
      <c r="B655" s="54"/>
      <c r="C655" s="58" t="s">
        <v>31</v>
      </c>
      <c r="D655" s="58" t="s">
        <v>977</v>
      </c>
      <c r="E655" s="58" t="s">
        <v>978</v>
      </c>
      <c r="F655" s="58" t="s">
        <v>979</v>
      </c>
      <c r="G655" s="58" t="s">
        <v>980</v>
      </c>
      <c r="H655" s="46" t="s">
        <v>981</v>
      </c>
      <c r="I655" s="140">
        <v>1602</v>
      </c>
      <c r="J655" s="46" t="s">
        <v>48</v>
      </c>
      <c r="K655" s="75" t="s">
        <v>49</v>
      </c>
      <c r="L655" s="76">
        <f t="shared" si="85"/>
        <v>6</v>
      </c>
      <c r="M655" s="76">
        <v>1</v>
      </c>
      <c r="N655" s="76">
        <v>1</v>
      </c>
      <c r="O655" s="76">
        <v>1</v>
      </c>
      <c r="P655" s="76">
        <v>2</v>
      </c>
      <c r="Q655" s="76"/>
      <c r="R655" s="76"/>
      <c r="S655" s="76"/>
      <c r="T655" s="76">
        <v>1</v>
      </c>
      <c r="U655" s="76"/>
      <c r="V655" s="76"/>
      <c r="W655" s="76"/>
      <c r="X655" s="76"/>
      <c r="Y655" s="134"/>
      <c r="Z655" s="134"/>
      <c r="AA655" s="134"/>
      <c r="AB655" s="134"/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134"/>
      <c r="BE655" s="134"/>
      <c r="BF655" s="134"/>
      <c r="BG655" s="134"/>
      <c r="BH655" s="134"/>
      <c r="BI655" s="134"/>
      <c r="BJ655" s="134"/>
      <c r="BK655" s="134"/>
      <c r="BL655" s="134"/>
      <c r="BM655" s="134"/>
      <c r="BN655" s="134"/>
      <c r="BO655" s="134"/>
      <c r="BP655" s="134"/>
      <c r="BQ655" s="134"/>
      <c r="BR655" s="134"/>
      <c r="BS655" s="134"/>
      <c r="BT655" s="134"/>
      <c r="BU655" s="134"/>
      <c r="BV655" s="134"/>
      <c r="BW655" s="134"/>
      <c r="BX655" s="134"/>
      <c r="BY655" s="134"/>
      <c r="BZ655" s="134"/>
      <c r="CA655" s="134"/>
      <c r="CB655" s="134"/>
      <c r="CC655" s="134"/>
      <c r="CD655" s="134"/>
      <c r="CE655" s="134"/>
      <c r="CF655" s="134"/>
      <c r="CG655" s="134"/>
      <c r="CH655" s="134"/>
      <c r="CI655" s="134"/>
      <c r="CJ655" s="134"/>
      <c r="CK655" s="134"/>
      <c r="CL655" s="134"/>
      <c r="CM655" s="134"/>
      <c r="CN655" s="134"/>
      <c r="CO655" s="134"/>
      <c r="CP655" s="134"/>
      <c r="CQ655" s="134"/>
      <c r="CR655" s="134"/>
      <c r="CS655" s="134"/>
      <c r="CT655" s="134"/>
      <c r="CU655" s="134"/>
      <c r="CV655" s="134"/>
      <c r="CW655" s="134"/>
      <c r="CX655" s="134"/>
      <c r="CY655" s="134"/>
      <c r="CZ655" s="134"/>
      <c r="DA655" s="134"/>
      <c r="DB655" s="134"/>
      <c r="DC655" s="134"/>
      <c r="DD655" s="134"/>
      <c r="DE655" s="134"/>
      <c r="DF655" s="134"/>
      <c r="DG655" s="134"/>
      <c r="DH655" s="134"/>
      <c r="DI655" s="134"/>
      <c r="DJ655" s="134"/>
      <c r="DK655" s="134"/>
      <c r="DL655" s="134"/>
      <c r="DM655" s="134"/>
      <c r="DN655" s="134"/>
      <c r="DO655" s="134"/>
      <c r="DP655" s="134"/>
      <c r="DQ655" s="134"/>
      <c r="DR655" s="134"/>
      <c r="DS655" s="134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134"/>
      <c r="ED655" s="134"/>
      <c r="EE655" s="134"/>
      <c r="EF655" s="134"/>
      <c r="EG655" s="134"/>
    </row>
    <row r="656" spans="1:137">
      <c r="A656" s="135"/>
      <c r="B656" s="54"/>
      <c r="C656" s="77"/>
      <c r="D656" s="77"/>
      <c r="E656" s="77"/>
      <c r="F656" s="77"/>
      <c r="G656" s="77"/>
      <c r="H656" s="54"/>
      <c r="I656" s="141"/>
      <c r="J656" s="54"/>
      <c r="K656" s="75" t="s">
        <v>50</v>
      </c>
      <c r="L656" s="76">
        <f t="shared" si="85"/>
        <v>0</v>
      </c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134"/>
      <c r="Z656" s="134"/>
      <c r="AA656" s="134"/>
      <c r="AB656" s="134"/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134"/>
      <c r="BE656" s="134"/>
      <c r="BF656" s="134"/>
      <c r="BG656" s="134"/>
      <c r="BH656" s="134"/>
      <c r="BI656" s="134"/>
      <c r="BJ656" s="134"/>
      <c r="BK656" s="134"/>
      <c r="BL656" s="134"/>
      <c r="BM656" s="134"/>
      <c r="BN656" s="134"/>
      <c r="BO656" s="134"/>
      <c r="BP656" s="134"/>
      <c r="BQ656" s="134"/>
      <c r="BR656" s="134"/>
      <c r="BS656" s="134"/>
      <c r="BT656" s="134"/>
      <c r="BU656" s="134"/>
      <c r="BV656" s="134"/>
      <c r="BW656" s="134"/>
      <c r="BX656" s="134"/>
      <c r="BY656" s="134"/>
      <c r="BZ656" s="134"/>
      <c r="CA656" s="134"/>
      <c r="CB656" s="134"/>
      <c r="CC656" s="134"/>
      <c r="CD656" s="134"/>
      <c r="CE656" s="134"/>
      <c r="CF656" s="134"/>
      <c r="CG656" s="134"/>
      <c r="CH656" s="134"/>
      <c r="CI656" s="134"/>
      <c r="CJ656" s="134"/>
      <c r="CK656" s="134"/>
      <c r="CL656" s="134"/>
      <c r="CM656" s="134"/>
      <c r="CN656" s="134"/>
      <c r="CO656" s="134"/>
      <c r="CP656" s="134"/>
      <c r="CQ656" s="134"/>
      <c r="CR656" s="134"/>
      <c r="CS656" s="134"/>
      <c r="CT656" s="134"/>
      <c r="CU656" s="134"/>
      <c r="CV656" s="134"/>
      <c r="CW656" s="134"/>
      <c r="CX656" s="134"/>
      <c r="CY656" s="134"/>
      <c r="CZ656" s="134"/>
      <c r="DA656" s="134"/>
      <c r="DB656" s="134"/>
      <c r="DC656" s="134"/>
      <c r="DD656" s="134"/>
      <c r="DE656" s="134"/>
      <c r="DF656" s="134"/>
      <c r="DG656" s="134"/>
      <c r="DH656" s="134"/>
      <c r="DI656" s="134"/>
      <c r="DJ656" s="134"/>
      <c r="DK656" s="134"/>
      <c r="DL656" s="134"/>
      <c r="DM656" s="134"/>
      <c r="DN656" s="134"/>
      <c r="DO656" s="134"/>
      <c r="DP656" s="134"/>
      <c r="DQ656" s="134"/>
      <c r="DR656" s="134"/>
      <c r="DS656" s="134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134"/>
      <c r="ED656" s="134"/>
      <c r="EE656" s="134"/>
      <c r="EF656" s="134"/>
      <c r="EG656" s="134"/>
    </row>
    <row r="657" spans="1:137">
      <c r="A657" s="135"/>
      <c r="B657" s="54"/>
      <c r="C657" s="81"/>
      <c r="D657" s="81"/>
      <c r="E657" s="81"/>
      <c r="F657" s="81"/>
      <c r="G657" s="81"/>
      <c r="H657" s="80"/>
      <c r="I657" s="142"/>
      <c r="J657" s="80"/>
      <c r="K657" s="84" t="s">
        <v>51</v>
      </c>
      <c r="L657" s="76">
        <f t="shared" si="85"/>
        <v>0</v>
      </c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134"/>
      <c r="Z657" s="134"/>
      <c r="AA657" s="134"/>
      <c r="AB657" s="134"/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  <c r="BA657" s="134"/>
      <c r="BB657" s="134"/>
      <c r="BC657" s="134"/>
      <c r="BD657" s="134"/>
      <c r="BE657" s="134"/>
      <c r="BF657" s="134"/>
      <c r="BG657" s="134"/>
      <c r="BH657" s="134"/>
      <c r="BI657" s="134"/>
      <c r="BJ657" s="134"/>
      <c r="BK657" s="134"/>
      <c r="BL657" s="134"/>
      <c r="BM657" s="134"/>
      <c r="BN657" s="134"/>
      <c r="BO657" s="134"/>
      <c r="BP657" s="134"/>
      <c r="BQ657" s="134"/>
      <c r="BR657" s="134"/>
      <c r="BS657" s="134"/>
      <c r="BT657" s="134"/>
      <c r="BU657" s="134"/>
      <c r="BV657" s="134"/>
      <c r="BW657" s="134"/>
      <c r="BX657" s="134"/>
      <c r="BY657" s="134"/>
      <c r="BZ657" s="134"/>
      <c r="CA657" s="134"/>
      <c r="CB657" s="134"/>
      <c r="CC657" s="134"/>
      <c r="CD657" s="134"/>
      <c r="CE657" s="134"/>
      <c r="CF657" s="134"/>
      <c r="CG657" s="134"/>
      <c r="CH657" s="134"/>
      <c r="CI657" s="134"/>
      <c r="CJ657" s="134"/>
      <c r="CK657" s="134"/>
      <c r="CL657" s="134"/>
      <c r="CM657" s="134"/>
      <c r="CN657" s="134"/>
      <c r="CO657" s="134"/>
      <c r="CP657" s="134"/>
      <c r="CQ657" s="134"/>
      <c r="CR657" s="134"/>
      <c r="CS657" s="134"/>
      <c r="CT657" s="134"/>
      <c r="CU657" s="134"/>
      <c r="CV657" s="134"/>
      <c r="CW657" s="134"/>
      <c r="CX657" s="134"/>
      <c r="CY657" s="134"/>
      <c r="CZ657" s="134"/>
      <c r="DA657" s="134"/>
      <c r="DB657" s="134"/>
      <c r="DC657" s="134"/>
      <c r="DD657" s="134"/>
      <c r="DE657" s="134"/>
      <c r="DF657" s="134"/>
      <c r="DG657" s="134"/>
      <c r="DH657" s="134"/>
      <c r="DI657" s="134"/>
      <c r="DJ657" s="134"/>
      <c r="DK657" s="134"/>
      <c r="DL657" s="134"/>
      <c r="DM657" s="134"/>
      <c r="DN657" s="134"/>
      <c r="DO657" s="134"/>
      <c r="DP657" s="134"/>
      <c r="DQ657" s="134"/>
      <c r="DR657" s="134"/>
      <c r="DS657" s="134"/>
      <c r="DT657" s="134"/>
      <c r="DU657" s="134"/>
      <c r="DV657" s="134"/>
      <c r="DW657" s="134"/>
      <c r="DX657" s="134"/>
      <c r="DY657" s="134"/>
      <c r="DZ657" s="134"/>
      <c r="EA657" s="134"/>
      <c r="EB657" s="134"/>
      <c r="EC657" s="134"/>
      <c r="ED657" s="134"/>
      <c r="EE657" s="134"/>
      <c r="EF657" s="134"/>
      <c r="EG657" s="134"/>
    </row>
    <row r="658" spans="1:137">
      <c r="A658" s="135"/>
      <c r="B658" s="54"/>
      <c r="C658" s="58" t="s">
        <v>31</v>
      </c>
      <c r="D658" s="58" t="s">
        <v>190</v>
      </c>
      <c r="E658" s="58" t="s">
        <v>982</v>
      </c>
      <c r="F658" s="58" t="s">
        <v>983</v>
      </c>
      <c r="G658" s="58" t="s">
        <v>984</v>
      </c>
      <c r="H658" s="46" t="s">
        <v>985</v>
      </c>
      <c r="I658" s="140">
        <v>1132</v>
      </c>
      <c r="J658" s="46" t="s">
        <v>48</v>
      </c>
      <c r="K658" s="75" t="s">
        <v>49</v>
      </c>
      <c r="L658" s="76">
        <f t="shared" si="85"/>
        <v>8</v>
      </c>
      <c r="M658" s="76"/>
      <c r="N658" s="76">
        <v>3</v>
      </c>
      <c r="O658" s="76">
        <v>1</v>
      </c>
      <c r="P658" s="76">
        <v>4</v>
      </c>
      <c r="Q658" s="76"/>
      <c r="R658" s="76"/>
      <c r="S658" s="76"/>
      <c r="T658" s="76"/>
      <c r="U658" s="76"/>
      <c r="V658" s="76"/>
      <c r="W658" s="76"/>
      <c r="X658" s="76"/>
      <c r="Y658" s="134"/>
      <c r="Z658" s="134"/>
      <c r="AA658" s="134"/>
      <c r="AB658" s="134"/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134"/>
      <c r="BE658" s="134"/>
      <c r="BF658" s="134"/>
      <c r="BG658" s="134"/>
      <c r="BH658" s="134"/>
      <c r="BI658" s="134"/>
      <c r="BJ658" s="134"/>
      <c r="BK658" s="134"/>
      <c r="BL658" s="134"/>
      <c r="BM658" s="134"/>
      <c r="BN658" s="134"/>
      <c r="BO658" s="134"/>
      <c r="BP658" s="134"/>
      <c r="BQ658" s="134"/>
      <c r="BR658" s="134"/>
      <c r="BS658" s="134"/>
      <c r="BT658" s="134"/>
      <c r="BU658" s="134"/>
      <c r="BV658" s="134"/>
      <c r="BW658" s="134"/>
      <c r="BX658" s="134"/>
      <c r="BY658" s="134"/>
      <c r="BZ658" s="134"/>
      <c r="CA658" s="134"/>
      <c r="CB658" s="134"/>
      <c r="CC658" s="134"/>
      <c r="CD658" s="134"/>
      <c r="CE658" s="134"/>
      <c r="CF658" s="134"/>
      <c r="CG658" s="134"/>
      <c r="CH658" s="134"/>
      <c r="CI658" s="134"/>
      <c r="CJ658" s="134"/>
      <c r="CK658" s="134"/>
      <c r="CL658" s="134"/>
      <c r="CM658" s="134"/>
      <c r="CN658" s="134"/>
      <c r="CO658" s="134"/>
      <c r="CP658" s="134"/>
      <c r="CQ658" s="134"/>
      <c r="CR658" s="134"/>
      <c r="CS658" s="134"/>
      <c r="CT658" s="134"/>
      <c r="CU658" s="134"/>
      <c r="CV658" s="134"/>
      <c r="CW658" s="134"/>
      <c r="CX658" s="134"/>
      <c r="CY658" s="134"/>
      <c r="CZ658" s="134"/>
      <c r="DA658" s="134"/>
      <c r="DB658" s="134"/>
      <c r="DC658" s="134"/>
      <c r="DD658" s="134"/>
      <c r="DE658" s="134"/>
      <c r="DF658" s="134"/>
      <c r="DG658" s="134"/>
      <c r="DH658" s="134"/>
      <c r="DI658" s="134"/>
      <c r="DJ658" s="134"/>
      <c r="DK658" s="134"/>
      <c r="DL658" s="134"/>
      <c r="DM658" s="134"/>
      <c r="DN658" s="134"/>
      <c r="DO658" s="134"/>
      <c r="DP658" s="134"/>
      <c r="DQ658" s="134"/>
      <c r="DR658" s="134"/>
      <c r="DS658" s="134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134"/>
      <c r="ED658" s="134"/>
      <c r="EE658" s="134"/>
      <c r="EF658" s="134"/>
      <c r="EG658" s="134"/>
    </row>
    <row r="659" spans="1:137">
      <c r="A659" s="135"/>
      <c r="B659" s="54"/>
      <c r="C659" s="77"/>
      <c r="D659" s="77"/>
      <c r="E659" s="77"/>
      <c r="F659" s="77"/>
      <c r="G659" s="77"/>
      <c r="H659" s="54"/>
      <c r="I659" s="141"/>
      <c r="J659" s="54"/>
      <c r="K659" s="75" t="s">
        <v>50</v>
      </c>
      <c r="L659" s="76">
        <f t="shared" si="85"/>
        <v>0</v>
      </c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134"/>
      <c r="Z659" s="134"/>
      <c r="AA659" s="134"/>
      <c r="AB659" s="134"/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134"/>
      <c r="BE659" s="134"/>
      <c r="BF659" s="134"/>
      <c r="BG659" s="134"/>
      <c r="BH659" s="134"/>
      <c r="BI659" s="134"/>
      <c r="BJ659" s="134"/>
      <c r="BK659" s="134"/>
      <c r="BL659" s="134"/>
      <c r="BM659" s="134"/>
      <c r="BN659" s="134"/>
      <c r="BO659" s="134"/>
      <c r="BP659" s="134"/>
      <c r="BQ659" s="134"/>
      <c r="BR659" s="134"/>
      <c r="BS659" s="134"/>
      <c r="BT659" s="134"/>
      <c r="BU659" s="134"/>
      <c r="BV659" s="134"/>
      <c r="BW659" s="134"/>
      <c r="BX659" s="134"/>
      <c r="BY659" s="134"/>
      <c r="BZ659" s="134"/>
      <c r="CA659" s="134"/>
      <c r="CB659" s="134"/>
      <c r="CC659" s="134"/>
      <c r="CD659" s="134"/>
      <c r="CE659" s="134"/>
      <c r="CF659" s="134"/>
      <c r="CG659" s="134"/>
      <c r="CH659" s="134"/>
      <c r="CI659" s="134"/>
      <c r="CJ659" s="134"/>
      <c r="CK659" s="134"/>
      <c r="CL659" s="134"/>
      <c r="CM659" s="134"/>
      <c r="CN659" s="134"/>
      <c r="CO659" s="134"/>
      <c r="CP659" s="134"/>
      <c r="CQ659" s="134"/>
      <c r="CR659" s="134"/>
      <c r="CS659" s="134"/>
      <c r="CT659" s="134"/>
      <c r="CU659" s="134"/>
      <c r="CV659" s="134"/>
      <c r="CW659" s="134"/>
      <c r="CX659" s="134"/>
      <c r="CY659" s="134"/>
      <c r="CZ659" s="134"/>
      <c r="DA659" s="134"/>
      <c r="DB659" s="134"/>
      <c r="DC659" s="134"/>
      <c r="DD659" s="134"/>
      <c r="DE659" s="134"/>
      <c r="DF659" s="134"/>
      <c r="DG659" s="134"/>
      <c r="DH659" s="134"/>
      <c r="DI659" s="134"/>
      <c r="DJ659" s="134"/>
      <c r="DK659" s="134"/>
      <c r="DL659" s="134"/>
      <c r="DM659" s="134"/>
      <c r="DN659" s="134"/>
      <c r="DO659" s="134"/>
      <c r="DP659" s="134"/>
      <c r="DQ659" s="134"/>
      <c r="DR659" s="134"/>
      <c r="DS659" s="134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134"/>
      <c r="ED659" s="134"/>
      <c r="EE659" s="134"/>
      <c r="EF659" s="134"/>
      <c r="EG659" s="134"/>
    </row>
    <row r="660" spans="1:137">
      <c r="A660" s="135"/>
      <c r="B660" s="54"/>
      <c r="C660" s="81"/>
      <c r="D660" s="81"/>
      <c r="E660" s="81"/>
      <c r="F660" s="81"/>
      <c r="G660" s="81"/>
      <c r="H660" s="80"/>
      <c r="I660" s="142"/>
      <c r="J660" s="80"/>
      <c r="K660" s="84" t="s">
        <v>51</v>
      </c>
      <c r="L660" s="76">
        <f t="shared" si="85"/>
        <v>0</v>
      </c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134"/>
      <c r="Z660" s="134"/>
      <c r="AA660" s="134"/>
      <c r="AB660" s="134"/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134"/>
      <c r="BE660" s="134"/>
      <c r="BF660" s="134"/>
      <c r="BG660" s="134"/>
      <c r="BH660" s="134"/>
      <c r="BI660" s="134"/>
      <c r="BJ660" s="134"/>
      <c r="BK660" s="134"/>
      <c r="BL660" s="134"/>
      <c r="BM660" s="134"/>
      <c r="BN660" s="134"/>
      <c r="BO660" s="134"/>
      <c r="BP660" s="134"/>
      <c r="BQ660" s="134"/>
      <c r="BR660" s="134"/>
      <c r="BS660" s="134"/>
      <c r="BT660" s="134"/>
      <c r="BU660" s="134"/>
      <c r="BV660" s="134"/>
      <c r="BW660" s="134"/>
      <c r="BX660" s="134"/>
      <c r="BY660" s="134"/>
      <c r="BZ660" s="134"/>
      <c r="CA660" s="134"/>
      <c r="CB660" s="134"/>
      <c r="CC660" s="134"/>
      <c r="CD660" s="134"/>
      <c r="CE660" s="134"/>
      <c r="CF660" s="134"/>
      <c r="CG660" s="134"/>
      <c r="CH660" s="134"/>
      <c r="CI660" s="134"/>
      <c r="CJ660" s="134"/>
      <c r="CK660" s="134"/>
      <c r="CL660" s="134"/>
      <c r="CM660" s="134"/>
      <c r="CN660" s="134"/>
      <c r="CO660" s="134"/>
      <c r="CP660" s="134"/>
      <c r="CQ660" s="134"/>
      <c r="CR660" s="134"/>
      <c r="CS660" s="134"/>
      <c r="CT660" s="134"/>
      <c r="CU660" s="134"/>
      <c r="CV660" s="134"/>
      <c r="CW660" s="134"/>
      <c r="CX660" s="134"/>
      <c r="CY660" s="134"/>
      <c r="CZ660" s="134"/>
      <c r="DA660" s="134"/>
      <c r="DB660" s="134"/>
      <c r="DC660" s="134"/>
      <c r="DD660" s="134"/>
      <c r="DE660" s="134"/>
      <c r="DF660" s="134"/>
      <c r="DG660" s="134"/>
      <c r="DH660" s="134"/>
      <c r="DI660" s="134"/>
      <c r="DJ660" s="134"/>
      <c r="DK660" s="134"/>
      <c r="DL660" s="134"/>
      <c r="DM660" s="134"/>
      <c r="DN660" s="134"/>
      <c r="DO660" s="134"/>
      <c r="DP660" s="134"/>
      <c r="DQ660" s="134"/>
      <c r="DR660" s="134"/>
      <c r="DS660" s="134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134"/>
      <c r="ED660" s="134"/>
      <c r="EE660" s="134"/>
      <c r="EF660" s="134"/>
      <c r="EG660" s="134"/>
    </row>
    <row r="661" spans="1:137">
      <c r="A661" s="135"/>
      <c r="B661" s="54"/>
      <c r="C661" s="58" t="s">
        <v>33</v>
      </c>
      <c r="D661" s="58" t="s">
        <v>986</v>
      </c>
      <c r="E661" s="58" t="s">
        <v>987</v>
      </c>
      <c r="F661" s="58" t="s">
        <v>988</v>
      </c>
      <c r="G661" s="58" t="s">
        <v>989</v>
      </c>
      <c r="H661" s="46" t="s">
        <v>990</v>
      </c>
      <c r="I661" s="140">
        <v>4425.04</v>
      </c>
      <c r="J661" s="46" t="s">
        <v>48</v>
      </c>
      <c r="K661" s="75" t="s">
        <v>49</v>
      </c>
      <c r="L661" s="76">
        <f t="shared" si="85"/>
        <v>0</v>
      </c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134"/>
      <c r="Z661" s="134"/>
      <c r="AA661" s="134"/>
      <c r="AB661" s="134"/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  <c r="BA661" s="134"/>
      <c r="BB661" s="134"/>
      <c r="BC661" s="134"/>
      <c r="BD661" s="134"/>
      <c r="BE661" s="134"/>
      <c r="BF661" s="134"/>
      <c r="BG661" s="134"/>
      <c r="BH661" s="134"/>
      <c r="BI661" s="134"/>
      <c r="BJ661" s="134"/>
      <c r="BK661" s="134"/>
      <c r="BL661" s="134"/>
      <c r="BM661" s="134"/>
      <c r="BN661" s="134"/>
      <c r="BO661" s="134"/>
      <c r="BP661" s="134"/>
      <c r="BQ661" s="134"/>
      <c r="BR661" s="134"/>
      <c r="BS661" s="134"/>
      <c r="BT661" s="134"/>
      <c r="BU661" s="134"/>
      <c r="BV661" s="134"/>
      <c r="BW661" s="134"/>
      <c r="BX661" s="134"/>
      <c r="BY661" s="134"/>
      <c r="BZ661" s="134"/>
      <c r="CA661" s="134"/>
      <c r="CB661" s="134"/>
      <c r="CC661" s="134"/>
      <c r="CD661" s="134"/>
      <c r="CE661" s="134"/>
      <c r="CF661" s="134"/>
      <c r="CG661" s="134"/>
      <c r="CH661" s="134"/>
      <c r="CI661" s="134"/>
      <c r="CJ661" s="134"/>
      <c r="CK661" s="134"/>
      <c r="CL661" s="134"/>
      <c r="CM661" s="134"/>
      <c r="CN661" s="134"/>
      <c r="CO661" s="134"/>
      <c r="CP661" s="134"/>
      <c r="CQ661" s="134"/>
      <c r="CR661" s="134"/>
      <c r="CS661" s="134"/>
      <c r="CT661" s="134"/>
      <c r="CU661" s="134"/>
      <c r="CV661" s="134"/>
      <c r="CW661" s="134"/>
      <c r="CX661" s="134"/>
      <c r="CY661" s="134"/>
      <c r="CZ661" s="134"/>
      <c r="DA661" s="134"/>
      <c r="DB661" s="134"/>
      <c r="DC661" s="134"/>
      <c r="DD661" s="134"/>
      <c r="DE661" s="134"/>
      <c r="DF661" s="134"/>
      <c r="DG661" s="134"/>
      <c r="DH661" s="134"/>
      <c r="DI661" s="134"/>
      <c r="DJ661" s="134"/>
      <c r="DK661" s="134"/>
      <c r="DL661" s="134"/>
      <c r="DM661" s="134"/>
      <c r="DN661" s="134"/>
      <c r="DO661" s="134"/>
      <c r="DP661" s="134"/>
      <c r="DQ661" s="134"/>
      <c r="DR661" s="134"/>
      <c r="DS661" s="134"/>
      <c r="DT661" s="134"/>
      <c r="DU661" s="134"/>
      <c r="DV661" s="134"/>
      <c r="DW661" s="134"/>
      <c r="DX661" s="134"/>
      <c r="DY661" s="134"/>
      <c r="DZ661" s="134"/>
      <c r="EA661" s="134"/>
      <c r="EB661" s="134"/>
      <c r="EC661" s="134"/>
      <c r="ED661" s="134"/>
      <c r="EE661" s="134"/>
      <c r="EF661" s="134"/>
      <c r="EG661" s="134"/>
    </row>
    <row r="662" spans="1:137">
      <c r="A662" s="135"/>
      <c r="B662" s="54"/>
      <c r="C662" s="77"/>
      <c r="D662" s="77"/>
      <c r="E662" s="77"/>
      <c r="F662" s="77"/>
      <c r="G662" s="77"/>
      <c r="H662" s="54"/>
      <c r="I662" s="141"/>
      <c r="J662" s="54"/>
      <c r="K662" s="75" t="s">
        <v>50</v>
      </c>
      <c r="L662" s="76">
        <f t="shared" si="85"/>
        <v>0</v>
      </c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134"/>
      <c r="Z662" s="134"/>
      <c r="AA662" s="134"/>
      <c r="AB662" s="134"/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134"/>
      <c r="BE662" s="134"/>
      <c r="BF662" s="134"/>
      <c r="BG662" s="134"/>
      <c r="BH662" s="134"/>
      <c r="BI662" s="134"/>
      <c r="BJ662" s="134"/>
      <c r="BK662" s="134"/>
      <c r="BL662" s="134"/>
      <c r="BM662" s="134"/>
      <c r="BN662" s="134"/>
      <c r="BO662" s="134"/>
      <c r="BP662" s="134"/>
      <c r="BQ662" s="134"/>
      <c r="BR662" s="134"/>
      <c r="BS662" s="134"/>
      <c r="BT662" s="134"/>
      <c r="BU662" s="134"/>
      <c r="BV662" s="134"/>
      <c r="BW662" s="134"/>
      <c r="BX662" s="134"/>
      <c r="BY662" s="134"/>
      <c r="BZ662" s="134"/>
      <c r="CA662" s="134"/>
      <c r="CB662" s="134"/>
      <c r="CC662" s="134"/>
      <c r="CD662" s="134"/>
      <c r="CE662" s="134"/>
      <c r="CF662" s="134"/>
      <c r="CG662" s="134"/>
      <c r="CH662" s="134"/>
      <c r="CI662" s="134"/>
      <c r="CJ662" s="134"/>
      <c r="CK662" s="134"/>
      <c r="CL662" s="134"/>
      <c r="CM662" s="134"/>
      <c r="CN662" s="134"/>
      <c r="CO662" s="134"/>
      <c r="CP662" s="134"/>
      <c r="CQ662" s="134"/>
      <c r="CR662" s="134"/>
      <c r="CS662" s="134"/>
      <c r="CT662" s="134"/>
      <c r="CU662" s="134"/>
      <c r="CV662" s="134"/>
      <c r="CW662" s="134"/>
      <c r="CX662" s="134"/>
      <c r="CY662" s="134"/>
      <c r="CZ662" s="134"/>
      <c r="DA662" s="134"/>
      <c r="DB662" s="134"/>
      <c r="DC662" s="134"/>
      <c r="DD662" s="134"/>
      <c r="DE662" s="134"/>
      <c r="DF662" s="134"/>
      <c r="DG662" s="134"/>
      <c r="DH662" s="134"/>
      <c r="DI662" s="134"/>
      <c r="DJ662" s="134"/>
      <c r="DK662" s="134"/>
      <c r="DL662" s="134"/>
      <c r="DM662" s="134"/>
      <c r="DN662" s="134"/>
      <c r="DO662" s="134"/>
      <c r="DP662" s="134"/>
      <c r="DQ662" s="134"/>
      <c r="DR662" s="134"/>
      <c r="DS662" s="134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134"/>
      <c r="ED662" s="134"/>
      <c r="EE662" s="134"/>
      <c r="EF662" s="134"/>
      <c r="EG662" s="134"/>
    </row>
    <row r="663" spans="1:137">
      <c r="A663" s="135"/>
      <c r="B663" s="54"/>
      <c r="C663" s="81"/>
      <c r="D663" s="81"/>
      <c r="E663" s="81"/>
      <c r="F663" s="81"/>
      <c r="G663" s="81"/>
      <c r="H663" s="80"/>
      <c r="I663" s="142"/>
      <c r="J663" s="80"/>
      <c r="K663" s="84" t="s">
        <v>51</v>
      </c>
      <c r="L663" s="76">
        <f t="shared" si="85"/>
        <v>4</v>
      </c>
      <c r="M663" s="76"/>
      <c r="N663" s="76"/>
      <c r="O663" s="76"/>
      <c r="P663" s="76"/>
      <c r="Q663" s="76"/>
      <c r="R663" s="76"/>
      <c r="S663" s="76">
        <v>3</v>
      </c>
      <c r="T663" s="76"/>
      <c r="U663" s="76"/>
      <c r="V663" s="76"/>
      <c r="W663" s="76">
        <v>1</v>
      </c>
      <c r="X663" s="76"/>
      <c r="Y663" s="134"/>
      <c r="Z663" s="134"/>
      <c r="AA663" s="134"/>
      <c r="AB663" s="134"/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134"/>
      <c r="BE663" s="134"/>
      <c r="BF663" s="134"/>
      <c r="BG663" s="134"/>
      <c r="BH663" s="134"/>
      <c r="BI663" s="134"/>
      <c r="BJ663" s="134"/>
      <c r="BK663" s="134"/>
      <c r="BL663" s="134"/>
      <c r="BM663" s="134"/>
      <c r="BN663" s="134"/>
      <c r="BO663" s="134"/>
      <c r="BP663" s="134"/>
      <c r="BQ663" s="134"/>
      <c r="BR663" s="134"/>
      <c r="BS663" s="134"/>
      <c r="BT663" s="134"/>
      <c r="BU663" s="134"/>
      <c r="BV663" s="134"/>
      <c r="BW663" s="134"/>
      <c r="BX663" s="134"/>
      <c r="BY663" s="134"/>
      <c r="BZ663" s="134"/>
      <c r="CA663" s="134"/>
      <c r="CB663" s="134"/>
      <c r="CC663" s="134"/>
      <c r="CD663" s="134"/>
      <c r="CE663" s="134"/>
      <c r="CF663" s="134"/>
      <c r="CG663" s="134"/>
      <c r="CH663" s="134"/>
      <c r="CI663" s="134"/>
      <c r="CJ663" s="134"/>
      <c r="CK663" s="134"/>
      <c r="CL663" s="134"/>
      <c r="CM663" s="134"/>
      <c r="CN663" s="134"/>
      <c r="CO663" s="134"/>
      <c r="CP663" s="134"/>
      <c r="CQ663" s="134"/>
      <c r="CR663" s="134"/>
      <c r="CS663" s="134"/>
      <c r="CT663" s="134"/>
      <c r="CU663" s="134"/>
      <c r="CV663" s="134"/>
      <c r="CW663" s="134"/>
      <c r="CX663" s="134"/>
      <c r="CY663" s="134"/>
      <c r="CZ663" s="134"/>
      <c r="DA663" s="134"/>
      <c r="DB663" s="134"/>
      <c r="DC663" s="134"/>
      <c r="DD663" s="134"/>
      <c r="DE663" s="134"/>
      <c r="DF663" s="134"/>
      <c r="DG663" s="134"/>
      <c r="DH663" s="134"/>
      <c r="DI663" s="134"/>
      <c r="DJ663" s="134"/>
      <c r="DK663" s="134"/>
      <c r="DL663" s="134"/>
      <c r="DM663" s="134"/>
      <c r="DN663" s="134"/>
      <c r="DO663" s="134"/>
      <c r="DP663" s="134"/>
      <c r="DQ663" s="134"/>
      <c r="DR663" s="134"/>
      <c r="DS663" s="134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134"/>
      <c r="ED663" s="134"/>
      <c r="EE663" s="134"/>
      <c r="EF663" s="134"/>
      <c r="EG663" s="134"/>
    </row>
    <row r="664" spans="1:137">
      <c r="A664" s="135"/>
      <c r="B664" s="54"/>
      <c r="C664" s="58" t="s">
        <v>33</v>
      </c>
      <c r="D664" s="58" t="s">
        <v>991</v>
      </c>
      <c r="E664" s="58" t="s">
        <v>992</v>
      </c>
      <c r="F664" s="58" t="s">
        <v>993</v>
      </c>
      <c r="G664" s="58" t="s">
        <v>994</v>
      </c>
      <c r="H664" s="46" t="s">
        <v>995</v>
      </c>
      <c r="I664" s="140">
        <v>37.619999999999997</v>
      </c>
      <c r="J664" s="46" t="s">
        <v>48</v>
      </c>
      <c r="K664" s="75" t="s">
        <v>49</v>
      </c>
      <c r="L664" s="76">
        <f t="shared" si="85"/>
        <v>0</v>
      </c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134"/>
      <c r="Z664" s="134"/>
      <c r="AA664" s="134"/>
      <c r="AB664" s="134"/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  <c r="BA664" s="134"/>
      <c r="BB664" s="134"/>
      <c r="BC664" s="134"/>
      <c r="BD664" s="134"/>
      <c r="BE664" s="134"/>
      <c r="BF664" s="134"/>
      <c r="BG664" s="134"/>
      <c r="BH664" s="134"/>
      <c r="BI664" s="134"/>
      <c r="BJ664" s="134"/>
      <c r="BK664" s="134"/>
      <c r="BL664" s="134"/>
      <c r="BM664" s="134"/>
      <c r="BN664" s="134"/>
      <c r="BO664" s="134"/>
      <c r="BP664" s="134"/>
      <c r="BQ664" s="134"/>
      <c r="BR664" s="134"/>
      <c r="BS664" s="134"/>
      <c r="BT664" s="134"/>
      <c r="BU664" s="134"/>
      <c r="BV664" s="134"/>
      <c r="BW664" s="134"/>
      <c r="BX664" s="134"/>
      <c r="BY664" s="134"/>
      <c r="BZ664" s="134"/>
      <c r="CA664" s="134"/>
      <c r="CB664" s="134"/>
      <c r="CC664" s="134"/>
      <c r="CD664" s="134"/>
      <c r="CE664" s="134"/>
      <c r="CF664" s="134"/>
      <c r="CG664" s="134"/>
      <c r="CH664" s="134"/>
      <c r="CI664" s="134"/>
      <c r="CJ664" s="134"/>
      <c r="CK664" s="134"/>
      <c r="CL664" s="134"/>
      <c r="CM664" s="134"/>
      <c r="CN664" s="134"/>
      <c r="CO664" s="134"/>
      <c r="CP664" s="134"/>
      <c r="CQ664" s="134"/>
      <c r="CR664" s="134"/>
      <c r="CS664" s="134"/>
      <c r="CT664" s="134"/>
      <c r="CU664" s="134"/>
      <c r="CV664" s="134"/>
      <c r="CW664" s="134"/>
      <c r="CX664" s="134"/>
      <c r="CY664" s="134"/>
      <c r="CZ664" s="134"/>
      <c r="DA664" s="134"/>
      <c r="DB664" s="134"/>
      <c r="DC664" s="134"/>
      <c r="DD664" s="134"/>
      <c r="DE664" s="134"/>
      <c r="DF664" s="134"/>
      <c r="DG664" s="134"/>
      <c r="DH664" s="134"/>
      <c r="DI664" s="134"/>
      <c r="DJ664" s="134"/>
      <c r="DK664" s="134"/>
      <c r="DL664" s="134"/>
      <c r="DM664" s="134"/>
      <c r="DN664" s="134"/>
      <c r="DO664" s="134"/>
      <c r="DP664" s="134"/>
      <c r="DQ664" s="134"/>
      <c r="DR664" s="134"/>
      <c r="DS664" s="134"/>
      <c r="DT664" s="134"/>
      <c r="DU664" s="134"/>
      <c r="DV664" s="134"/>
      <c r="DW664" s="134"/>
      <c r="DX664" s="134"/>
      <c r="DY664" s="134"/>
      <c r="DZ664" s="134"/>
      <c r="EA664" s="134"/>
      <c r="EB664" s="134"/>
      <c r="EC664" s="134"/>
      <c r="ED664" s="134"/>
      <c r="EE664" s="134"/>
      <c r="EF664" s="134"/>
      <c r="EG664" s="134"/>
    </row>
    <row r="665" spans="1:137">
      <c r="A665" s="135"/>
      <c r="B665" s="54"/>
      <c r="C665" s="77"/>
      <c r="D665" s="77"/>
      <c r="E665" s="77"/>
      <c r="F665" s="77"/>
      <c r="G665" s="77"/>
      <c r="H665" s="54"/>
      <c r="I665" s="141"/>
      <c r="J665" s="54"/>
      <c r="K665" s="75" t="s">
        <v>50</v>
      </c>
      <c r="L665" s="76">
        <f t="shared" si="85"/>
        <v>0</v>
      </c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134"/>
      <c r="Z665" s="134"/>
      <c r="AA665" s="134"/>
      <c r="AB665" s="134"/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  <c r="BA665" s="134"/>
      <c r="BB665" s="134"/>
      <c r="BC665" s="134"/>
      <c r="BD665" s="134"/>
      <c r="BE665" s="134"/>
      <c r="BF665" s="134"/>
      <c r="BG665" s="134"/>
      <c r="BH665" s="134"/>
      <c r="BI665" s="134"/>
      <c r="BJ665" s="134"/>
      <c r="BK665" s="134"/>
      <c r="BL665" s="134"/>
      <c r="BM665" s="134"/>
      <c r="BN665" s="134"/>
      <c r="BO665" s="134"/>
      <c r="BP665" s="134"/>
      <c r="BQ665" s="134"/>
      <c r="BR665" s="134"/>
      <c r="BS665" s="134"/>
      <c r="BT665" s="134"/>
      <c r="BU665" s="134"/>
      <c r="BV665" s="134"/>
      <c r="BW665" s="134"/>
      <c r="BX665" s="134"/>
      <c r="BY665" s="134"/>
      <c r="BZ665" s="134"/>
      <c r="CA665" s="134"/>
      <c r="CB665" s="134"/>
      <c r="CC665" s="134"/>
      <c r="CD665" s="134"/>
      <c r="CE665" s="134"/>
      <c r="CF665" s="134"/>
      <c r="CG665" s="134"/>
      <c r="CH665" s="134"/>
      <c r="CI665" s="134"/>
      <c r="CJ665" s="134"/>
      <c r="CK665" s="134"/>
      <c r="CL665" s="134"/>
      <c r="CM665" s="134"/>
      <c r="CN665" s="134"/>
      <c r="CO665" s="134"/>
      <c r="CP665" s="134"/>
      <c r="CQ665" s="134"/>
      <c r="CR665" s="134"/>
      <c r="CS665" s="134"/>
      <c r="CT665" s="134"/>
      <c r="CU665" s="134"/>
      <c r="CV665" s="134"/>
      <c r="CW665" s="134"/>
      <c r="CX665" s="134"/>
      <c r="CY665" s="134"/>
      <c r="CZ665" s="134"/>
      <c r="DA665" s="134"/>
      <c r="DB665" s="134"/>
      <c r="DC665" s="134"/>
      <c r="DD665" s="134"/>
      <c r="DE665" s="134"/>
      <c r="DF665" s="134"/>
      <c r="DG665" s="134"/>
      <c r="DH665" s="134"/>
      <c r="DI665" s="134"/>
      <c r="DJ665" s="134"/>
      <c r="DK665" s="134"/>
      <c r="DL665" s="134"/>
      <c r="DM665" s="134"/>
      <c r="DN665" s="134"/>
      <c r="DO665" s="134"/>
      <c r="DP665" s="134"/>
      <c r="DQ665" s="134"/>
      <c r="DR665" s="134"/>
      <c r="DS665" s="134"/>
      <c r="DT665" s="134"/>
      <c r="DU665" s="134"/>
      <c r="DV665" s="134"/>
      <c r="DW665" s="134"/>
      <c r="DX665" s="134"/>
      <c r="DY665" s="134"/>
      <c r="DZ665" s="134"/>
      <c r="EA665" s="134"/>
      <c r="EB665" s="134"/>
      <c r="EC665" s="134"/>
      <c r="ED665" s="134"/>
      <c r="EE665" s="134"/>
      <c r="EF665" s="134"/>
      <c r="EG665" s="134"/>
    </row>
    <row r="666" spans="1:137">
      <c r="A666" s="135"/>
      <c r="B666" s="54"/>
      <c r="C666" s="81"/>
      <c r="D666" s="81"/>
      <c r="E666" s="81"/>
      <c r="F666" s="81"/>
      <c r="G666" s="81"/>
      <c r="H666" s="80"/>
      <c r="I666" s="142"/>
      <c r="J666" s="80"/>
      <c r="K666" s="84" t="s">
        <v>51</v>
      </c>
      <c r="L666" s="76">
        <f t="shared" si="85"/>
        <v>2</v>
      </c>
      <c r="M666" s="76"/>
      <c r="N666" s="76"/>
      <c r="O666" s="76"/>
      <c r="P666" s="76"/>
      <c r="Q666" s="76"/>
      <c r="R666" s="76"/>
      <c r="S666" s="76"/>
      <c r="T666" s="76"/>
      <c r="U666" s="76">
        <v>2</v>
      </c>
      <c r="V666" s="76"/>
      <c r="W666" s="76"/>
      <c r="X666" s="76"/>
      <c r="Y666" s="134"/>
      <c r="Z666" s="134"/>
      <c r="AA666" s="134"/>
      <c r="AB666" s="134"/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  <c r="BA666" s="134"/>
      <c r="BB666" s="134"/>
      <c r="BC666" s="134"/>
      <c r="BD666" s="134"/>
      <c r="BE666" s="134"/>
      <c r="BF666" s="134"/>
      <c r="BG666" s="134"/>
      <c r="BH666" s="134"/>
      <c r="BI666" s="134"/>
      <c r="BJ666" s="134"/>
      <c r="BK666" s="134"/>
      <c r="BL666" s="134"/>
      <c r="BM666" s="134"/>
      <c r="BN666" s="134"/>
      <c r="BO666" s="134"/>
      <c r="BP666" s="134"/>
      <c r="BQ666" s="134"/>
      <c r="BR666" s="134"/>
      <c r="BS666" s="134"/>
      <c r="BT666" s="134"/>
      <c r="BU666" s="134"/>
      <c r="BV666" s="134"/>
      <c r="BW666" s="134"/>
      <c r="BX666" s="134"/>
      <c r="BY666" s="134"/>
      <c r="BZ666" s="134"/>
      <c r="CA666" s="134"/>
      <c r="CB666" s="134"/>
      <c r="CC666" s="134"/>
      <c r="CD666" s="134"/>
      <c r="CE666" s="134"/>
      <c r="CF666" s="134"/>
      <c r="CG666" s="134"/>
      <c r="CH666" s="134"/>
      <c r="CI666" s="134"/>
      <c r="CJ666" s="134"/>
      <c r="CK666" s="134"/>
      <c r="CL666" s="134"/>
      <c r="CM666" s="134"/>
      <c r="CN666" s="134"/>
      <c r="CO666" s="134"/>
      <c r="CP666" s="134"/>
      <c r="CQ666" s="134"/>
      <c r="CR666" s="134"/>
      <c r="CS666" s="134"/>
      <c r="CT666" s="134"/>
      <c r="CU666" s="134"/>
      <c r="CV666" s="134"/>
      <c r="CW666" s="134"/>
      <c r="CX666" s="134"/>
      <c r="CY666" s="134"/>
      <c r="CZ666" s="134"/>
      <c r="DA666" s="134"/>
      <c r="DB666" s="134"/>
      <c r="DC666" s="134"/>
      <c r="DD666" s="134"/>
      <c r="DE666" s="134"/>
      <c r="DF666" s="134"/>
      <c r="DG666" s="134"/>
      <c r="DH666" s="134"/>
      <c r="DI666" s="134"/>
      <c r="DJ666" s="134"/>
      <c r="DK666" s="134"/>
      <c r="DL666" s="134"/>
      <c r="DM666" s="134"/>
      <c r="DN666" s="134"/>
      <c r="DO666" s="134"/>
      <c r="DP666" s="134"/>
      <c r="DQ666" s="134"/>
      <c r="DR666" s="134"/>
      <c r="DS666" s="134"/>
      <c r="DT666" s="134"/>
      <c r="DU666" s="134"/>
      <c r="DV666" s="134"/>
      <c r="DW666" s="134"/>
      <c r="DX666" s="134"/>
      <c r="DY666" s="134"/>
      <c r="DZ666" s="134"/>
      <c r="EA666" s="134"/>
      <c r="EB666" s="134"/>
      <c r="EC666" s="134"/>
      <c r="ED666" s="134"/>
      <c r="EE666" s="134"/>
      <c r="EF666" s="134"/>
      <c r="EG666" s="134"/>
    </row>
    <row r="667" spans="1:137">
      <c r="A667" s="135"/>
      <c r="B667" s="54"/>
      <c r="C667" s="58" t="s">
        <v>33</v>
      </c>
      <c r="D667" s="58" t="s">
        <v>996</v>
      </c>
      <c r="E667" s="58" t="s">
        <v>997</v>
      </c>
      <c r="F667" s="58" t="s">
        <v>998</v>
      </c>
      <c r="G667" s="58" t="s">
        <v>999</v>
      </c>
      <c r="H667" s="46" t="s">
        <v>1000</v>
      </c>
      <c r="I667" s="140">
        <v>149900.57999999999</v>
      </c>
      <c r="J667" s="46" t="s">
        <v>48</v>
      </c>
      <c r="K667" s="75" t="s">
        <v>49</v>
      </c>
      <c r="L667" s="76">
        <f t="shared" si="85"/>
        <v>0</v>
      </c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134"/>
      <c r="Z667" s="134"/>
      <c r="AA667" s="134"/>
      <c r="AB667" s="134"/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  <c r="BA667" s="134"/>
      <c r="BB667" s="134"/>
      <c r="BC667" s="134"/>
      <c r="BD667" s="134"/>
      <c r="BE667" s="134"/>
      <c r="BF667" s="134"/>
      <c r="BG667" s="134"/>
      <c r="BH667" s="134"/>
      <c r="BI667" s="134"/>
      <c r="BJ667" s="134"/>
      <c r="BK667" s="134"/>
      <c r="BL667" s="134"/>
      <c r="BM667" s="134"/>
      <c r="BN667" s="134"/>
      <c r="BO667" s="134"/>
      <c r="BP667" s="134"/>
      <c r="BQ667" s="134"/>
      <c r="BR667" s="134"/>
      <c r="BS667" s="134"/>
      <c r="BT667" s="134"/>
      <c r="BU667" s="134"/>
      <c r="BV667" s="134"/>
      <c r="BW667" s="134"/>
      <c r="BX667" s="134"/>
      <c r="BY667" s="134"/>
      <c r="BZ667" s="134"/>
      <c r="CA667" s="134"/>
      <c r="CB667" s="134"/>
      <c r="CC667" s="134"/>
      <c r="CD667" s="134"/>
      <c r="CE667" s="134"/>
      <c r="CF667" s="134"/>
      <c r="CG667" s="134"/>
      <c r="CH667" s="134"/>
      <c r="CI667" s="134"/>
      <c r="CJ667" s="134"/>
      <c r="CK667" s="134"/>
      <c r="CL667" s="134"/>
      <c r="CM667" s="134"/>
      <c r="CN667" s="134"/>
      <c r="CO667" s="134"/>
      <c r="CP667" s="134"/>
      <c r="CQ667" s="134"/>
      <c r="CR667" s="134"/>
      <c r="CS667" s="134"/>
      <c r="CT667" s="134"/>
      <c r="CU667" s="134"/>
      <c r="CV667" s="134"/>
      <c r="CW667" s="134"/>
      <c r="CX667" s="134"/>
      <c r="CY667" s="134"/>
      <c r="CZ667" s="134"/>
      <c r="DA667" s="134"/>
      <c r="DB667" s="134"/>
      <c r="DC667" s="134"/>
      <c r="DD667" s="134"/>
      <c r="DE667" s="134"/>
      <c r="DF667" s="134"/>
      <c r="DG667" s="134"/>
      <c r="DH667" s="134"/>
      <c r="DI667" s="134"/>
      <c r="DJ667" s="134"/>
      <c r="DK667" s="134"/>
      <c r="DL667" s="134"/>
      <c r="DM667" s="134"/>
      <c r="DN667" s="134"/>
      <c r="DO667" s="134"/>
      <c r="DP667" s="134"/>
      <c r="DQ667" s="134"/>
      <c r="DR667" s="134"/>
      <c r="DS667" s="134"/>
      <c r="DT667" s="134"/>
      <c r="DU667" s="134"/>
      <c r="DV667" s="134"/>
      <c r="DW667" s="134"/>
      <c r="DX667" s="134"/>
      <c r="DY667" s="134"/>
      <c r="DZ667" s="134"/>
      <c r="EA667" s="134"/>
      <c r="EB667" s="134"/>
      <c r="EC667" s="134"/>
      <c r="ED667" s="134"/>
      <c r="EE667" s="134"/>
      <c r="EF667" s="134"/>
      <c r="EG667" s="134"/>
    </row>
    <row r="668" spans="1:137">
      <c r="A668" s="135"/>
      <c r="B668" s="54"/>
      <c r="C668" s="77"/>
      <c r="D668" s="77"/>
      <c r="E668" s="77"/>
      <c r="F668" s="77"/>
      <c r="G668" s="77"/>
      <c r="H668" s="54"/>
      <c r="I668" s="141"/>
      <c r="J668" s="54"/>
      <c r="K668" s="75" t="s">
        <v>50</v>
      </c>
      <c r="L668" s="76">
        <f t="shared" si="85"/>
        <v>0</v>
      </c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134"/>
      <c r="Z668" s="134"/>
      <c r="AA668" s="134"/>
      <c r="AB668" s="134"/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  <c r="BA668" s="134"/>
      <c r="BB668" s="134"/>
      <c r="BC668" s="134"/>
      <c r="BD668" s="134"/>
      <c r="BE668" s="134"/>
      <c r="BF668" s="134"/>
      <c r="BG668" s="134"/>
      <c r="BH668" s="134"/>
      <c r="BI668" s="134"/>
      <c r="BJ668" s="134"/>
      <c r="BK668" s="134"/>
      <c r="BL668" s="134"/>
      <c r="BM668" s="134"/>
      <c r="BN668" s="134"/>
      <c r="BO668" s="134"/>
      <c r="BP668" s="134"/>
      <c r="BQ668" s="134"/>
      <c r="BR668" s="134"/>
      <c r="BS668" s="134"/>
      <c r="BT668" s="134"/>
      <c r="BU668" s="134"/>
      <c r="BV668" s="134"/>
      <c r="BW668" s="134"/>
      <c r="BX668" s="134"/>
      <c r="BY668" s="134"/>
      <c r="BZ668" s="134"/>
      <c r="CA668" s="134"/>
      <c r="CB668" s="134"/>
      <c r="CC668" s="134"/>
      <c r="CD668" s="134"/>
      <c r="CE668" s="134"/>
      <c r="CF668" s="134"/>
      <c r="CG668" s="134"/>
      <c r="CH668" s="134"/>
      <c r="CI668" s="134"/>
      <c r="CJ668" s="134"/>
      <c r="CK668" s="134"/>
      <c r="CL668" s="134"/>
      <c r="CM668" s="134"/>
      <c r="CN668" s="134"/>
      <c r="CO668" s="134"/>
      <c r="CP668" s="134"/>
      <c r="CQ668" s="134"/>
      <c r="CR668" s="134"/>
      <c r="CS668" s="134"/>
      <c r="CT668" s="134"/>
      <c r="CU668" s="134"/>
      <c r="CV668" s="134"/>
      <c r="CW668" s="134"/>
      <c r="CX668" s="134"/>
      <c r="CY668" s="134"/>
      <c r="CZ668" s="134"/>
      <c r="DA668" s="134"/>
      <c r="DB668" s="134"/>
      <c r="DC668" s="134"/>
      <c r="DD668" s="134"/>
      <c r="DE668" s="134"/>
      <c r="DF668" s="134"/>
      <c r="DG668" s="134"/>
      <c r="DH668" s="134"/>
      <c r="DI668" s="134"/>
      <c r="DJ668" s="134"/>
      <c r="DK668" s="134"/>
      <c r="DL668" s="134"/>
      <c r="DM668" s="134"/>
      <c r="DN668" s="134"/>
      <c r="DO668" s="134"/>
      <c r="DP668" s="134"/>
      <c r="DQ668" s="134"/>
      <c r="DR668" s="134"/>
      <c r="DS668" s="134"/>
      <c r="DT668" s="134"/>
      <c r="DU668" s="134"/>
      <c r="DV668" s="134"/>
      <c r="DW668" s="134"/>
      <c r="DX668" s="134"/>
      <c r="DY668" s="134"/>
      <c r="DZ668" s="134"/>
      <c r="EA668" s="134"/>
      <c r="EB668" s="134"/>
      <c r="EC668" s="134"/>
      <c r="ED668" s="134"/>
      <c r="EE668" s="134"/>
      <c r="EF668" s="134"/>
      <c r="EG668" s="134"/>
    </row>
    <row r="669" spans="1:137">
      <c r="A669" s="135"/>
      <c r="B669" s="54"/>
      <c r="C669" s="81"/>
      <c r="D669" s="81"/>
      <c r="E669" s="81"/>
      <c r="F669" s="81"/>
      <c r="G669" s="81"/>
      <c r="H669" s="80"/>
      <c r="I669" s="142"/>
      <c r="J669" s="80"/>
      <c r="K669" s="84" t="s">
        <v>51</v>
      </c>
      <c r="L669" s="76">
        <f t="shared" si="85"/>
        <v>5</v>
      </c>
      <c r="M669" s="76"/>
      <c r="N669" s="76"/>
      <c r="O669" s="76"/>
      <c r="P669" s="76"/>
      <c r="Q669" s="76"/>
      <c r="R669" s="76"/>
      <c r="S669" s="76"/>
      <c r="T669" s="76"/>
      <c r="U669" s="76">
        <v>2</v>
      </c>
      <c r="V669" s="76"/>
      <c r="W669" s="76">
        <v>3</v>
      </c>
      <c r="X669" s="76"/>
      <c r="Y669" s="134"/>
      <c r="Z669" s="134"/>
      <c r="AA669" s="134"/>
      <c r="AB669" s="134"/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  <c r="BA669" s="134"/>
      <c r="BB669" s="134"/>
      <c r="BC669" s="134"/>
      <c r="BD669" s="134"/>
      <c r="BE669" s="134"/>
      <c r="BF669" s="134"/>
      <c r="BG669" s="134"/>
      <c r="BH669" s="134"/>
      <c r="BI669" s="134"/>
      <c r="BJ669" s="134"/>
      <c r="BK669" s="134"/>
      <c r="BL669" s="134"/>
      <c r="BM669" s="134"/>
      <c r="BN669" s="134"/>
      <c r="BO669" s="134"/>
      <c r="BP669" s="134"/>
      <c r="BQ669" s="134"/>
      <c r="BR669" s="134"/>
      <c r="BS669" s="134"/>
      <c r="BT669" s="134"/>
      <c r="BU669" s="134"/>
      <c r="BV669" s="134"/>
      <c r="BW669" s="134"/>
      <c r="BX669" s="134"/>
      <c r="BY669" s="134"/>
      <c r="BZ669" s="134"/>
      <c r="CA669" s="134"/>
      <c r="CB669" s="134"/>
      <c r="CC669" s="134"/>
      <c r="CD669" s="134"/>
      <c r="CE669" s="134"/>
      <c r="CF669" s="134"/>
      <c r="CG669" s="134"/>
      <c r="CH669" s="134"/>
      <c r="CI669" s="134"/>
      <c r="CJ669" s="134"/>
      <c r="CK669" s="134"/>
      <c r="CL669" s="134"/>
      <c r="CM669" s="134"/>
      <c r="CN669" s="134"/>
      <c r="CO669" s="134"/>
      <c r="CP669" s="134"/>
      <c r="CQ669" s="134"/>
      <c r="CR669" s="134"/>
      <c r="CS669" s="134"/>
      <c r="CT669" s="134"/>
      <c r="CU669" s="134"/>
      <c r="CV669" s="134"/>
      <c r="CW669" s="134"/>
      <c r="CX669" s="134"/>
      <c r="CY669" s="134"/>
      <c r="CZ669" s="134"/>
      <c r="DA669" s="134"/>
      <c r="DB669" s="134"/>
      <c r="DC669" s="134"/>
      <c r="DD669" s="134"/>
      <c r="DE669" s="134"/>
      <c r="DF669" s="134"/>
      <c r="DG669" s="134"/>
      <c r="DH669" s="134"/>
      <c r="DI669" s="134"/>
      <c r="DJ669" s="134"/>
      <c r="DK669" s="134"/>
      <c r="DL669" s="134"/>
      <c r="DM669" s="134"/>
      <c r="DN669" s="134"/>
      <c r="DO669" s="134"/>
      <c r="DP669" s="134"/>
      <c r="DQ669" s="134"/>
      <c r="DR669" s="134"/>
      <c r="DS669" s="134"/>
      <c r="DT669" s="134"/>
      <c r="DU669" s="134"/>
      <c r="DV669" s="134"/>
      <c r="DW669" s="134"/>
      <c r="DX669" s="134"/>
      <c r="DY669" s="134"/>
      <c r="DZ669" s="134"/>
      <c r="EA669" s="134"/>
      <c r="EB669" s="134"/>
      <c r="EC669" s="134"/>
      <c r="ED669" s="134"/>
      <c r="EE669" s="134"/>
      <c r="EF669" s="134"/>
      <c r="EG669" s="134"/>
    </row>
    <row r="670" spans="1:137">
      <c r="A670" s="135"/>
      <c r="B670" s="54"/>
      <c r="C670" s="58" t="s">
        <v>33</v>
      </c>
      <c r="D670" s="58" t="s">
        <v>1001</v>
      </c>
      <c r="E670" s="58" t="s">
        <v>1002</v>
      </c>
      <c r="F670" s="58" t="s">
        <v>1003</v>
      </c>
      <c r="G670" s="58" t="s">
        <v>1004</v>
      </c>
      <c r="H670" s="46" t="s">
        <v>1005</v>
      </c>
      <c r="I670" s="140">
        <v>0</v>
      </c>
      <c r="J670" s="46" t="s">
        <v>48</v>
      </c>
      <c r="K670" s="75" t="s">
        <v>49</v>
      </c>
      <c r="L670" s="76">
        <f t="shared" si="85"/>
        <v>0</v>
      </c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134"/>
      <c r="Z670" s="134"/>
      <c r="AA670" s="134"/>
      <c r="AB670" s="134"/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  <c r="BA670" s="134"/>
      <c r="BB670" s="134"/>
      <c r="BC670" s="134"/>
      <c r="BD670" s="134"/>
      <c r="BE670" s="134"/>
      <c r="BF670" s="134"/>
      <c r="BG670" s="134"/>
      <c r="BH670" s="134"/>
      <c r="BI670" s="134"/>
      <c r="BJ670" s="134"/>
      <c r="BK670" s="134"/>
      <c r="BL670" s="134"/>
      <c r="BM670" s="134"/>
      <c r="BN670" s="134"/>
      <c r="BO670" s="134"/>
      <c r="BP670" s="134"/>
      <c r="BQ670" s="134"/>
      <c r="BR670" s="134"/>
      <c r="BS670" s="134"/>
      <c r="BT670" s="134"/>
      <c r="BU670" s="134"/>
      <c r="BV670" s="134"/>
      <c r="BW670" s="134"/>
      <c r="BX670" s="134"/>
      <c r="BY670" s="134"/>
      <c r="BZ670" s="134"/>
      <c r="CA670" s="134"/>
      <c r="CB670" s="134"/>
      <c r="CC670" s="134"/>
      <c r="CD670" s="134"/>
      <c r="CE670" s="134"/>
      <c r="CF670" s="134"/>
      <c r="CG670" s="134"/>
      <c r="CH670" s="134"/>
      <c r="CI670" s="134"/>
      <c r="CJ670" s="134"/>
      <c r="CK670" s="134"/>
      <c r="CL670" s="134"/>
      <c r="CM670" s="134"/>
      <c r="CN670" s="134"/>
      <c r="CO670" s="134"/>
      <c r="CP670" s="134"/>
      <c r="CQ670" s="134"/>
      <c r="CR670" s="134"/>
      <c r="CS670" s="134"/>
      <c r="CT670" s="134"/>
      <c r="CU670" s="134"/>
      <c r="CV670" s="134"/>
      <c r="CW670" s="134"/>
      <c r="CX670" s="134"/>
      <c r="CY670" s="134"/>
      <c r="CZ670" s="134"/>
      <c r="DA670" s="134"/>
      <c r="DB670" s="134"/>
      <c r="DC670" s="134"/>
      <c r="DD670" s="134"/>
      <c r="DE670" s="134"/>
      <c r="DF670" s="134"/>
      <c r="DG670" s="134"/>
      <c r="DH670" s="134"/>
      <c r="DI670" s="134"/>
      <c r="DJ670" s="134"/>
      <c r="DK670" s="134"/>
      <c r="DL670" s="134"/>
      <c r="DM670" s="134"/>
      <c r="DN670" s="134"/>
      <c r="DO670" s="134"/>
      <c r="DP670" s="134"/>
      <c r="DQ670" s="134"/>
      <c r="DR670" s="134"/>
      <c r="DS670" s="134"/>
      <c r="DT670" s="134"/>
      <c r="DU670" s="134"/>
      <c r="DV670" s="134"/>
      <c r="DW670" s="134"/>
      <c r="DX670" s="134"/>
      <c r="DY670" s="134"/>
      <c r="DZ670" s="134"/>
      <c r="EA670" s="134"/>
      <c r="EB670" s="134"/>
      <c r="EC670" s="134"/>
      <c r="ED670" s="134"/>
      <c r="EE670" s="134"/>
      <c r="EF670" s="134"/>
      <c r="EG670" s="134"/>
    </row>
    <row r="671" spans="1:137">
      <c r="A671" s="135"/>
      <c r="B671" s="54"/>
      <c r="C671" s="77"/>
      <c r="D671" s="77"/>
      <c r="E671" s="77"/>
      <c r="F671" s="77"/>
      <c r="G671" s="77"/>
      <c r="H671" s="54"/>
      <c r="I671" s="141"/>
      <c r="J671" s="54"/>
      <c r="K671" s="75" t="s">
        <v>50</v>
      </c>
      <c r="L671" s="76">
        <f t="shared" si="85"/>
        <v>0</v>
      </c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134"/>
      <c r="Z671" s="134"/>
      <c r="AA671" s="134"/>
      <c r="AB671" s="134"/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  <c r="BA671" s="134"/>
      <c r="BB671" s="134"/>
      <c r="BC671" s="134"/>
      <c r="BD671" s="134"/>
      <c r="BE671" s="134"/>
      <c r="BF671" s="134"/>
      <c r="BG671" s="134"/>
      <c r="BH671" s="134"/>
      <c r="BI671" s="134"/>
      <c r="BJ671" s="134"/>
      <c r="BK671" s="134"/>
      <c r="BL671" s="134"/>
      <c r="BM671" s="134"/>
      <c r="BN671" s="134"/>
      <c r="BO671" s="134"/>
      <c r="BP671" s="134"/>
      <c r="BQ671" s="134"/>
      <c r="BR671" s="134"/>
      <c r="BS671" s="134"/>
      <c r="BT671" s="134"/>
      <c r="BU671" s="134"/>
      <c r="BV671" s="134"/>
      <c r="BW671" s="134"/>
      <c r="BX671" s="134"/>
      <c r="BY671" s="134"/>
      <c r="BZ671" s="134"/>
      <c r="CA671" s="134"/>
      <c r="CB671" s="134"/>
      <c r="CC671" s="134"/>
      <c r="CD671" s="134"/>
      <c r="CE671" s="134"/>
      <c r="CF671" s="134"/>
      <c r="CG671" s="134"/>
      <c r="CH671" s="134"/>
      <c r="CI671" s="134"/>
      <c r="CJ671" s="134"/>
      <c r="CK671" s="134"/>
      <c r="CL671" s="134"/>
      <c r="CM671" s="134"/>
      <c r="CN671" s="134"/>
      <c r="CO671" s="134"/>
      <c r="CP671" s="134"/>
      <c r="CQ671" s="134"/>
      <c r="CR671" s="134"/>
      <c r="CS671" s="134"/>
      <c r="CT671" s="134"/>
      <c r="CU671" s="134"/>
      <c r="CV671" s="134"/>
      <c r="CW671" s="134"/>
      <c r="CX671" s="134"/>
      <c r="CY671" s="134"/>
      <c r="CZ671" s="134"/>
      <c r="DA671" s="134"/>
      <c r="DB671" s="134"/>
      <c r="DC671" s="134"/>
      <c r="DD671" s="134"/>
      <c r="DE671" s="134"/>
      <c r="DF671" s="134"/>
      <c r="DG671" s="134"/>
      <c r="DH671" s="134"/>
      <c r="DI671" s="134"/>
      <c r="DJ671" s="134"/>
      <c r="DK671" s="134"/>
      <c r="DL671" s="134"/>
      <c r="DM671" s="134"/>
      <c r="DN671" s="134"/>
      <c r="DO671" s="134"/>
      <c r="DP671" s="134"/>
      <c r="DQ671" s="134"/>
      <c r="DR671" s="134"/>
      <c r="DS671" s="134"/>
      <c r="DT671" s="134"/>
      <c r="DU671" s="134"/>
      <c r="DV671" s="134"/>
      <c r="DW671" s="134"/>
      <c r="DX671" s="134"/>
      <c r="DY671" s="134"/>
      <c r="DZ671" s="134"/>
      <c r="EA671" s="134"/>
      <c r="EB671" s="134"/>
      <c r="EC671" s="134"/>
      <c r="ED671" s="134"/>
      <c r="EE671" s="134"/>
      <c r="EF671" s="134"/>
      <c r="EG671" s="134"/>
    </row>
    <row r="672" spans="1:137">
      <c r="A672" s="135"/>
      <c r="B672" s="54"/>
      <c r="C672" s="81"/>
      <c r="D672" s="81"/>
      <c r="E672" s="81"/>
      <c r="F672" s="81"/>
      <c r="G672" s="81"/>
      <c r="H672" s="80"/>
      <c r="I672" s="142"/>
      <c r="J672" s="80"/>
      <c r="K672" s="84" t="s">
        <v>51</v>
      </c>
      <c r="L672" s="76">
        <f t="shared" si="85"/>
        <v>2</v>
      </c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>
        <v>2</v>
      </c>
      <c r="X672" s="76"/>
      <c r="Y672" s="134"/>
      <c r="Z672" s="134"/>
      <c r="AA672" s="134"/>
      <c r="AB672" s="134"/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  <c r="BA672" s="134"/>
      <c r="BB672" s="134"/>
      <c r="BC672" s="134"/>
      <c r="BD672" s="134"/>
      <c r="BE672" s="134"/>
      <c r="BF672" s="134"/>
      <c r="BG672" s="134"/>
      <c r="BH672" s="134"/>
      <c r="BI672" s="134"/>
      <c r="BJ672" s="134"/>
      <c r="BK672" s="134"/>
      <c r="BL672" s="134"/>
      <c r="BM672" s="134"/>
      <c r="BN672" s="134"/>
      <c r="BO672" s="134"/>
      <c r="BP672" s="134"/>
      <c r="BQ672" s="134"/>
      <c r="BR672" s="134"/>
      <c r="BS672" s="134"/>
      <c r="BT672" s="134"/>
      <c r="BU672" s="134"/>
      <c r="BV672" s="134"/>
      <c r="BW672" s="134"/>
      <c r="BX672" s="134"/>
      <c r="BY672" s="134"/>
      <c r="BZ672" s="134"/>
      <c r="CA672" s="134"/>
      <c r="CB672" s="134"/>
      <c r="CC672" s="134"/>
      <c r="CD672" s="134"/>
      <c r="CE672" s="134"/>
      <c r="CF672" s="134"/>
      <c r="CG672" s="134"/>
      <c r="CH672" s="134"/>
      <c r="CI672" s="134"/>
      <c r="CJ672" s="134"/>
      <c r="CK672" s="134"/>
      <c r="CL672" s="134"/>
      <c r="CM672" s="134"/>
      <c r="CN672" s="134"/>
      <c r="CO672" s="134"/>
      <c r="CP672" s="134"/>
      <c r="CQ672" s="134"/>
      <c r="CR672" s="134"/>
      <c r="CS672" s="134"/>
      <c r="CT672" s="134"/>
      <c r="CU672" s="134"/>
      <c r="CV672" s="134"/>
      <c r="CW672" s="134"/>
      <c r="CX672" s="134"/>
      <c r="CY672" s="134"/>
      <c r="CZ672" s="134"/>
      <c r="DA672" s="134"/>
      <c r="DB672" s="134"/>
      <c r="DC672" s="134"/>
      <c r="DD672" s="134"/>
      <c r="DE672" s="134"/>
      <c r="DF672" s="134"/>
      <c r="DG672" s="134"/>
      <c r="DH672" s="134"/>
      <c r="DI672" s="134"/>
      <c r="DJ672" s="134"/>
      <c r="DK672" s="134"/>
      <c r="DL672" s="134"/>
      <c r="DM672" s="134"/>
      <c r="DN672" s="134"/>
      <c r="DO672" s="134"/>
      <c r="DP672" s="134"/>
      <c r="DQ672" s="134"/>
      <c r="DR672" s="134"/>
      <c r="DS672" s="134"/>
      <c r="DT672" s="134"/>
      <c r="DU672" s="134"/>
      <c r="DV672" s="134"/>
      <c r="DW672" s="134"/>
      <c r="DX672" s="134"/>
      <c r="DY672" s="134"/>
      <c r="DZ672" s="134"/>
      <c r="EA672" s="134"/>
      <c r="EB672" s="134"/>
      <c r="EC672" s="134"/>
      <c r="ED672" s="134"/>
      <c r="EE672" s="134"/>
      <c r="EF672" s="134"/>
      <c r="EG672" s="134"/>
    </row>
    <row r="673" spans="1:137">
      <c r="A673" s="135"/>
      <c r="B673" s="54"/>
      <c r="C673" s="58" t="s">
        <v>33</v>
      </c>
      <c r="D673" s="58" t="s">
        <v>1006</v>
      </c>
      <c r="E673" s="58" t="s">
        <v>1007</v>
      </c>
      <c r="F673" s="58" t="s">
        <v>1008</v>
      </c>
      <c r="G673" s="58" t="s">
        <v>1009</v>
      </c>
      <c r="H673" s="46" t="s">
        <v>1010</v>
      </c>
      <c r="I673" s="140">
        <v>0</v>
      </c>
      <c r="J673" s="46" t="s">
        <v>48</v>
      </c>
      <c r="K673" s="75" t="s">
        <v>49</v>
      </c>
      <c r="L673" s="76">
        <f t="shared" si="85"/>
        <v>0</v>
      </c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134"/>
      <c r="Z673" s="134"/>
      <c r="AA673" s="134"/>
      <c r="AB673" s="134"/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  <c r="BA673" s="134"/>
      <c r="BB673" s="134"/>
      <c r="BC673" s="134"/>
      <c r="BD673" s="134"/>
      <c r="BE673" s="134"/>
      <c r="BF673" s="134"/>
      <c r="BG673" s="134"/>
      <c r="BH673" s="134"/>
      <c r="BI673" s="134"/>
      <c r="BJ673" s="134"/>
      <c r="BK673" s="134"/>
      <c r="BL673" s="134"/>
      <c r="BM673" s="134"/>
      <c r="BN673" s="134"/>
      <c r="BO673" s="134"/>
      <c r="BP673" s="134"/>
      <c r="BQ673" s="134"/>
      <c r="BR673" s="134"/>
      <c r="BS673" s="134"/>
      <c r="BT673" s="134"/>
      <c r="BU673" s="134"/>
      <c r="BV673" s="134"/>
      <c r="BW673" s="134"/>
      <c r="BX673" s="134"/>
      <c r="BY673" s="134"/>
      <c r="BZ673" s="134"/>
      <c r="CA673" s="134"/>
      <c r="CB673" s="134"/>
      <c r="CC673" s="134"/>
      <c r="CD673" s="134"/>
      <c r="CE673" s="134"/>
      <c r="CF673" s="134"/>
      <c r="CG673" s="134"/>
      <c r="CH673" s="134"/>
      <c r="CI673" s="134"/>
      <c r="CJ673" s="134"/>
      <c r="CK673" s="134"/>
      <c r="CL673" s="134"/>
      <c r="CM673" s="134"/>
      <c r="CN673" s="134"/>
      <c r="CO673" s="134"/>
      <c r="CP673" s="134"/>
      <c r="CQ673" s="134"/>
      <c r="CR673" s="134"/>
      <c r="CS673" s="134"/>
      <c r="CT673" s="134"/>
      <c r="CU673" s="134"/>
      <c r="CV673" s="134"/>
      <c r="CW673" s="134"/>
      <c r="CX673" s="134"/>
      <c r="CY673" s="134"/>
      <c r="CZ673" s="134"/>
      <c r="DA673" s="134"/>
      <c r="DB673" s="134"/>
      <c r="DC673" s="134"/>
      <c r="DD673" s="134"/>
      <c r="DE673" s="134"/>
      <c r="DF673" s="134"/>
      <c r="DG673" s="134"/>
      <c r="DH673" s="134"/>
      <c r="DI673" s="134"/>
      <c r="DJ673" s="134"/>
      <c r="DK673" s="134"/>
      <c r="DL673" s="134"/>
      <c r="DM673" s="134"/>
      <c r="DN673" s="134"/>
      <c r="DO673" s="134"/>
      <c r="DP673" s="134"/>
      <c r="DQ673" s="134"/>
      <c r="DR673" s="134"/>
      <c r="DS673" s="134"/>
      <c r="DT673" s="134"/>
      <c r="DU673" s="134"/>
      <c r="DV673" s="134"/>
      <c r="DW673" s="134"/>
      <c r="DX673" s="134"/>
      <c r="DY673" s="134"/>
      <c r="DZ673" s="134"/>
      <c r="EA673" s="134"/>
      <c r="EB673" s="134"/>
      <c r="EC673" s="134"/>
      <c r="ED673" s="134"/>
      <c r="EE673" s="134"/>
      <c r="EF673" s="134"/>
      <c r="EG673" s="134"/>
    </row>
    <row r="674" spans="1:137">
      <c r="A674" s="135"/>
      <c r="B674" s="54"/>
      <c r="C674" s="77"/>
      <c r="D674" s="77"/>
      <c r="E674" s="77"/>
      <c r="F674" s="77"/>
      <c r="G674" s="77"/>
      <c r="H674" s="54"/>
      <c r="I674" s="141"/>
      <c r="J674" s="54"/>
      <c r="K674" s="75" t="s">
        <v>50</v>
      </c>
      <c r="L674" s="76">
        <f t="shared" si="85"/>
        <v>0</v>
      </c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134"/>
      <c r="Z674" s="134"/>
      <c r="AA674" s="134"/>
      <c r="AB674" s="134"/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  <c r="BA674" s="134"/>
      <c r="BB674" s="134"/>
      <c r="BC674" s="134"/>
      <c r="BD674" s="134"/>
      <c r="BE674" s="134"/>
      <c r="BF674" s="134"/>
      <c r="BG674" s="134"/>
      <c r="BH674" s="134"/>
      <c r="BI674" s="134"/>
      <c r="BJ674" s="134"/>
      <c r="BK674" s="134"/>
      <c r="BL674" s="134"/>
      <c r="BM674" s="134"/>
      <c r="BN674" s="134"/>
      <c r="BO674" s="134"/>
      <c r="BP674" s="134"/>
      <c r="BQ674" s="134"/>
      <c r="BR674" s="134"/>
      <c r="BS674" s="134"/>
      <c r="BT674" s="134"/>
      <c r="BU674" s="134"/>
      <c r="BV674" s="134"/>
      <c r="BW674" s="134"/>
      <c r="BX674" s="134"/>
      <c r="BY674" s="134"/>
      <c r="BZ674" s="134"/>
      <c r="CA674" s="134"/>
      <c r="CB674" s="134"/>
      <c r="CC674" s="134"/>
      <c r="CD674" s="134"/>
      <c r="CE674" s="134"/>
      <c r="CF674" s="134"/>
      <c r="CG674" s="134"/>
      <c r="CH674" s="134"/>
      <c r="CI674" s="134"/>
      <c r="CJ674" s="134"/>
      <c r="CK674" s="134"/>
      <c r="CL674" s="134"/>
      <c r="CM674" s="134"/>
      <c r="CN674" s="134"/>
      <c r="CO674" s="134"/>
      <c r="CP674" s="134"/>
      <c r="CQ674" s="134"/>
      <c r="CR674" s="134"/>
      <c r="CS674" s="134"/>
      <c r="CT674" s="134"/>
      <c r="CU674" s="134"/>
      <c r="CV674" s="134"/>
      <c r="CW674" s="134"/>
      <c r="CX674" s="134"/>
      <c r="CY674" s="134"/>
      <c r="CZ674" s="134"/>
      <c r="DA674" s="134"/>
      <c r="DB674" s="134"/>
      <c r="DC674" s="134"/>
      <c r="DD674" s="134"/>
      <c r="DE674" s="134"/>
      <c r="DF674" s="134"/>
      <c r="DG674" s="134"/>
      <c r="DH674" s="134"/>
      <c r="DI674" s="134"/>
      <c r="DJ674" s="134"/>
      <c r="DK674" s="134"/>
      <c r="DL674" s="134"/>
      <c r="DM674" s="134"/>
      <c r="DN674" s="134"/>
      <c r="DO674" s="134"/>
      <c r="DP674" s="134"/>
      <c r="DQ674" s="134"/>
      <c r="DR674" s="134"/>
      <c r="DS674" s="134"/>
      <c r="DT674" s="134"/>
      <c r="DU674" s="134"/>
      <c r="DV674" s="134"/>
      <c r="DW674" s="134"/>
      <c r="DX674" s="134"/>
      <c r="DY674" s="134"/>
      <c r="DZ674" s="134"/>
      <c r="EA674" s="134"/>
      <c r="EB674" s="134"/>
      <c r="EC674" s="134"/>
      <c r="ED674" s="134"/>
      <c r="EE674" s="134"/>
      <c r="EF674" s="134"/>
      <c r="EG674" s="134"/>
    </row>
    <row r="675" spans="1:137">
      <c r="A675" s="135"/>
      <c r="B675" s="54"/>
      <c r="C675" s="81"/>
      <c r="D675" s="81"/>
      <c r="E675" s="81"/>
      <c r="F675" s="81"/>
      <c r="G675" s="81"/>
      <c r="H675" s="80"/>
      <c r="I675" s="142"/>
      <c r="J675" s="80"/>
      <c r="K675" s="84" t="s">
        <v>51</v>
      </c>
      <c r="L675" s="76">
        <f t="shared" si="85"/>
        <v>2</v>
      </c>
      <c r="M675" s="76">
        <v>1</v>
      </c>
      <c r="N675" s="76"/>
      <c r="O675" s="76">
        <v>1</v>
      </c>
      <c r="P675" s="76"/>
      <c r="Q675" s="76"/>
      <c r="R675" s="76"/>
      <c r="S675" s="76"/>
      <c r="T675" s="76"/>
      <c r="U675" s="76"/>
      <c r="V675" s="76"/>
      <c r="W675" s="76"/>
      <c r="X675" s="76"/>
      <c r="Y675" s="134"/>
      <c r="Z675" s="134"/>
      <c r="AA675" s="134"/>
      <c r="AB675" s="134"/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  <c r="BA675" s="134"/>
      <c r="BB675" s="134"/>
      <c r="BC675" s="134"/>
      <c r="BD675" s="134"/>
      <c r="BE675" s="134"/>
      <c r="BF675" s="134"/>
      <c r="BG675" s="134"/>
      <c r="BH675" s="134"/>
      <c r="BI675" s="134"/>
      <c r="BJ675" s="134"/>
      <c r="BK675" s="134"/>
      <c r="BL675" s="134"/>
      <c r="BM675" s="134"/>
      <c r="BN675" s="134"/>
      <c r="BO675" s="134"/>
      <c r="BP675" s="134"/>
      <c r="BQ675" s="134"/>
      <c r="BR675" s="134"/>
      <c r="BS675" s="134"/>
      <c r="BT675" s="134"/>
      <c r="BU675" s="134"/>
      <c r="BV675" s="134"/>
      <c r="BW675" s="134"/>
      <c r="BX675" s="134"/>
      <c r="BY675" s="134"/>
      <c r="BZ675" s="134"/>
      <c r="CA675" s="134"/>
      <c r="CB675" s="134"/>
      <c r="CC675" s="134"/>
      <c r="CD675" s="134"/>
      <c r="CE675" s="134"/>
      <c r="CF675" s="134"/>
      <c r="CG675" s="134"/>
      <c r="CH675" s="134"/>
      <c r="CI675" s="134"/>
      <c r="CJ675" s="134"/>
      <c r="CK675" s="134"/>
      <c r="CL675" s="134"/>
      <c r="CM675" s="134"/>
      <c r="CN675" s="134"/>
      <c r="CO675" s="134"/>
      <c r="CP675" s="134"/>
      <c r="CQ675" s="134"/>
      <c r="CR675" s="134"/>
      <c r="CS675" s="134"/>
      <c r="CT675" s="134"/>
      <c r="CU675" s="134"/>
      <c r="CV675" s="134"/>
      <c r="CW675" s="134"/>
      <c r="CX675" s="134"/>
      <c r="CY675" s="134"/>
      <c r="CZ675" s="134"/>
      <c r="DA675" s="134"/>
      <c r="DB675" s="134"/>
      <c r="DC675" s="134"/>
      <c r="DD675" s="134"/>
      <c r="DE675" s="134"/>
      <c r="DF675" s="134"/>
      <c r="DG675" s="134"/>
      <c r="DH675" s="134"/>
      <c r="DI675" s="134"/>
      <c r="DJ675" s="134"/>
      <c r="DK675" s="134"/>
      <c r="DL675" s="134"/>
      <c r="DM675" s="134"/>
      <c r="DN675" s="134"/>
      <c r="DO675" s="134"/>
      <c r="DP675" s="134"/>
      <c r="DQ675" s="134"/>
      <c r="DR675" s="134"/>
      <c r="DS675" s="134"/>
      <c r="DT675" s="134"/>
      <c r="DU675" s="134"/>
      <c r="DV675" s="134"/>
      <c r="DW675" s="134"/>
      <c r="DX675" s="134"/>
      <c r="DY675" s="134"/>
      <c r="DZ675" s="134"/>
      <c r="EA675" s="134"/>
      <c r="EB675" s="134"/>
      <c r="EC675" s="134"/>
      <c r="ED675" s="134"/>
      <c r="EE675" s="134"/>
      <c r="EF675" s="134"/>
      <c r="EG675" s="134"/>
    </row>
    <row r="676" spans="1:137">
      <c r="A676" s="135"/>
      <c r="B676" s="54"/>
      <c r="C676" s="58" t="s">
        <v>33</v>
      </c>
      <c r="D676" s="58" t="s">
        <v>1011</v>
      </c>
      <c r="E676" s="58" t="s">
        <v>1012</v>
      </c>
      <c r="F676" s="58" t="s">
        <v>1013</v>
      </c>
      <c r="G676" s="58" t="s">
        <v>1014</v>
      </c>
      <c r="H676" s="46" t="s">
        <v>1015</v>
      </c>
      <c r="I676" s="140">
        <v>0</v>
      </c>
      <c r="J676" s="46" t="s">
        <v>48</v>
      </c>
      <c r="K676" s="75" t="s">
        <v>49</v>
      </c>
      <c r="L676" s="76">
        <f t="shared" si="85"/>
        <v>0</v>
      </c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134"/>
      <c r="Z676" s="134"/>
      <c r="AA676" s="134"/>
      <c r="AB676" s="134"/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  <c r="BA676" s="134"/>
      <c r="BB676" s="134"/>
      <c r="BC676" s="134"/>
      <c r="BD676" s="134"/>
      <c r="BE676" s="134"/>
      <c r="BF676" s="134"/>
      <c r="BG676" s="134"/>
      <c r="BH676" s="134"/>
      <c r="BI676" s="134"/>
      <c r="BJ676" s="134"/>
      <c r="BK676" s="134"/>
      <c r="BL676" s="134"/>
      <c r="BM676" s="134"/>
      <c r="BN676" s="134"/>
      <c r="BO676" s="134"/>
      <c r="BP676" s="134"/>
      <c r="BQ676" s="134"/>
      <c r="BR676" s="134"/>
      <c r="BS676" s="134"/>
      <c r="BT676" s="134"/>
      <c r="BU676" s="134"/>
      <c r="BV676" s="134"/>
      <c r="BW676" s="134"/>
      <c r="BX676" s="134"/>
      <c r="BY676" s="134"/>
      <c r="BZ676" s="134"/>
      <c r="CA676" s="134"/>
      <c r="CB676" s="134"/>
      <c r="CC676" s="134"/>
      <c r="CD676" s="134"/>
      <c r="CE676" s="134"/>
      <c r="CF676" s="134"/>
      <c r="CG676" s="134"/>
      <c r="CH676" s="134"/>
      <c r="CI676" s="134"/>
      <c r="CJ676" s="134"/>
      <c r="CK676" s="134"/>
      <c r="CL676" s="134"/>
      <c r="CM676" s="134"/>
      <c r="CN676" s="134"/>
      <c r="CO676" s="134"/>
      <c r="CP676" s="134"/>
      <c r="CQ676" s="134"/>
      <c r="CR676" s="134"/>
      <c r="CS676" s="134"/>
      <c r="CT676" s="134"/>
      <c r="CU676" s="134"/>
      <c r="CV676" s="134"/>
      <c r="CW676" s="134"/>
      <c r="CX676" s="134"/>
      <c r="CY676" s="134"/>
      <c r="CZ676" s="134"/>
      <c r="DA676" s="134"/>
      <c r="DB676" s="134"/>
      <c r="DC676" s="134"/>
      <c r="DD676" s="134"/>
      <c r="DE676" s="134"/>
      <c r="DF676" s="134"/>
      <c r="DG676" s="134"/>
      <c r="DH676" s="134"/>
      <c r="DI676" s="134"/>
      <c r="DJ676" s="134"/>
      <c r="DK676" s="134"/>
      <c r="DL676" s="134"/>
      <c r="DM676" s="134"/>
      <c r="DN676" s="134"/>
      <c r="DO676" s="134"/>
      <c r="DP676" s="134"/>
      <c r="DQ676" s="134"/>
      <c r="DR676" s="134"/>
      <c r="DS676" s="134"/>
      <c r="DT676" s="134"/>
      <c r="DU676" s="134"/>
      <c r="DV676" s="134"/>
      <c r="DW676" s="134"/>
      <c r="DX676" s="134"/>
      <c r="DY676" s="134"/>
      <c r="DZ676" s="134"/>
      <c r="EA676" s="134"/>
      <c r="EB676" s="134"/>
      <c r="EC676" s="134"/>
      <c r="ED676" s="134"/>
      <c r="EE676" s="134"/>
      <c r="EF676" s="134"/>
      <c r="EG676" s="134"/>
    </row>
    <row r="677" spans="1:137">
      <c r="A677" s="135"/>
      <c r="B677" s="54"/>
      <c r="C677" s="77"/>
      <c r="D677" s="77"/>
      <c r="E677" s="77"/>
      <c r="F677" s="77"/>
      <c r="G677" s="77"/>
      <c r="H677" s="54"/>
      <c r="I677" s="141"/>
      <c r="J677" s="54"/>
      <c r="K677" s="75" t="s">
        <v>50</v>
      </c>
      <c r="L677" s="76">
        <f t="shared" si="85"/>
        <v>0</v>
      </c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134"/>
      <c r="Z677" s="134"/>
      <c r="AA677" s="134"/>
      <c r="AB677" s="134"/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  <c r="BA677" s="134"/>
      <c r="BB677" s="134"/>
      <c r="BC677" s="134"/>
      <c r="BD677" s="134"/>
      <c r="BE677" s="134"/>
      <c r="BF677" s="134"/>
      <c r="BG677" s="134"/>
      <c r="BH677" s="134"/>
      <c r="BI677" s="134"/>
      <c r="BJ677" s="134"/>
      <c r="BK677" s="134"/>
      <c r="BL677" s="134"/>
      <c r="BM677" s="134"/>
      <c r="BN677" s="134"/>
      <c r="BO677" s="134"/>
      <c r="BP677" s="134"/>
      <c r="BQ677" s="134"/>
      <c r="BR677" s="134"/>
      <c r="BS677" s="134"/>
      <c r="BT677" s="134"/>
      <c r="BU677" s="134"/>
      <c r="BV677" s="134"/>
      <c r="BW677" s="134"/>
      <c r="BX677" s="134"/>
      <c r="BY677" s="134"/>
      <c r="BZ677" s="134"/>
      <c r="CA677" s="134"/>
      <c r="CB677" s="134"/>
      <c r="CC677" s="134"/>
      <c r="CD677" s="134"/>
      <c r="CE677" s="134"/>
      <c r="CF677" s="134"/>
      <c r="CG677" s="134"/>
      <c r="CH677" s="134"/>
      <c r="CI677" s="134"/>
      <c r="CJ677" s="134"/>
      <c r="CK677" s="134"/>
      <c r="CL677" s="134"/>
      <c r="CM677" s="134"/>
      <c r="CN677" s="134"/>
      <c r="CO677" s="134"/>
      <c r="CP677" s="134"/>
      <c r="CQ677" s="134"/>
      <c r="CR677" s="134"/>
      <c r="CS677" s="134"/>
      <c r="CT677" s="134"/>
      <c r="CU677" s="134"/>
      <c r="CV677" s="134"/>
      <c r="CW677" s="134"/>
      <c r="CX677" s="134"/>
      <c r="CY677" s="134"/>
      <c r="CZ677" s="134"/>
      <c r="DA677" s="134"/>
      <c r="DB677" s="134"/>
      <c r="DC677" s="134"/>
      <c r="DD677" s="134"/>
      <c r="DE677" s="134"/>
      <c r="DF677" s="134"/>
      <c r="DG677" s="134"/>
      <c r="DH677" s="134"/>
      <c r="DI677" s="134"/>
      <c r="DJ677" s="134"/>
      <c r="DK677" s="134"/>
      <c r="DL677" s="134"/>
      <c r="DM677" s="134"/>
      <c r="DN677" s="134"/>
      <c r="DO677" s="134"/>
      <c r="DP677" s="134"/>
      <c r="DQ677" s="134"/>
      <c r="DR677" s="134"/>
      <c r="DS677" s="134"/>
      <c r="DT677" s="134"/>
      <c r="DU677" s="134"/>
      <c r="DV677" s="134"/>
      <c r="DW677" s="134"/>
      <c r="DX677" s="134"/>
      <c r="DY677" s="134"/>
      <c r="DZ677" s="134"/>
      <c r="EA677" s="134"/>
      <c r="EB677" s="134"/>
      <c r="EC677" s="134"/>
      <c r="ED677" s="134"/>
      <c r="EE677" s="134"/>
      <c r="EF677" s="134"/>
      <c r="EG677" s="134"/>
    </row>
    <row r="678" spans="1:137">
      <c r="A678" s="135"/>
      <c r="B678" s="54"/>
      <c r="C678" s="81"/>
      <c r="D678" s="81"/>
      <c r="E678" s="81"/>
      <c r="F678" s="81"/>
      <c r="G678" s="81"/>
      <c r="H678" s="80"/>
      <c r="I678" s="142"/>
      <c r="J678" s="80"/>
      <c r="K678" s="84" t="s">
        <v>51</v>
      </c>
      <c r="L678" s="76">
        <f t="shared" si="85"/>
        <v>2</v>
      </c>
      <c r="M678" s="76">
        <v>1</v>
      </c>
      <c r="N678" s="76"/>
      <c r="O678" s="76"/>
      <c r="P678" s="76"/>
      <c r="Q678" s="76"/>
      <c r="R678" s="76"/>
      <c r="S678" s="76"/>
      <c r="T678" s="76"/>
      <c r="U678" s="76">
        <v>1</v>
      </c>
      <c r="V678" s="76"/>
      <c r="W678" s="76"/>
      <c r="X678" s="76"/>
      <c r="Y678" s="134"/>
      <c r="Z678" s="134"/>
      <c r="AA678" s="134"/>
      <c r="AB678" s="134"/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  <c r="BA678" s="134"/>
      <c r="BB678" s="134"/>
      <c r="BC678" s="134"/>
      <c r="BD678" s="134"/>
      <c r="BE678" s="134"/>
      <c r="BF678" s="134"/>
      <c r="BG678" s="134"/>
      <c r="BH678" s="134"/>
      <c r="BI678" s="134"/>
      <c r="BJ678" s="134"/>
      <c r="BK678" s="134"/>
      <c r="BL678" s="134"/>
      <c r="BM678" s="134"/>
      <c r="BN678" s="134"/>
      <c r="BO678" s="134"/>
      <c r="BP678" s="134"/>
      <c r="BQ678" s="134"/>
      <c r="BR678" s="134"/>
      <c r="BS678" s="134"/>
      <c r="BT678" s="134"/>
      <c r="BU678" s="134"/>
      <c r="BV678" s="134"/>
      <c r="BW678" s="134"/>
      <c r="BX678" s="134"/>
      <c r="BY678" s="134"/>
      <c r="BZ678" s="134"/>
      <c r="CA678" s="134"/>
      <c r="CB678" s="134"/>
      <c r="CC678" s="134"/>
      <c r="CD678" s="134"/>
      <c r="CE678" s="134"/>
      <c r="CF678" s="134"/>
      <c r="CG678" s="134"/>
      <c r="CH678" s="134"/>
      <c r="CI678" s="134"/>
      <c r="CJ678" s="134"/>
      <c r="CK678" s="134"/>
      <c r="CL678" s="134"/>
      <c r="CM678" s="134"/>
      <c r="CN678" s="134"/>
      <c r="CO678" s="134"/>
      <c r="CP678" s="134"/>
      <c r="CQ678" s="134"/>
      <c r="CR678" s="134"/>
      <c r="CS678" s="134"/>
      <c r="CT678" s="134"/>
      <c r="CU678" s="134"/>
      <c r="CV678" s="134"/>
      <c r="CW678" s="134"/>
      <c r="CX678" s="134"/>
      <c r="CY678" s="134"/>
      <c r="CZ678" s="134"/>
      <c r="DA678" s="134"/>
      <c r="DB678" s="134"/>
      <c r="DC678" s="134"/>
      <c r="DD678" s="134"/>
      <c r="DE678" s="134"/>
      <c r="DF678" s="134"/>
      <c r="DG678" s="134"/>
      <c r="DH678" s="134"/>
      <c r="DI678" s="134"/>
      <c r="DJ678" s="134"/>
      <c r="DK678" s="134"/>
      <c r="DL678" s="134"/>
      <c r="DM678" s="134"/>
      <c r="DN678" s="134"/>
      <c r="DO678" s="134"/>
      <c r="DP678" s="134"/>
      <c r="DQ678" s="134"/>
      <c r="DR678" s="134"/>
      <c r="DS678" s="134"/>
      <c r="DT678" s="134"/>
      <c r="DU678" s="134"/>
      <c r="DV678" s="134"/>
      <c r="DW678" s="134"/>
      <c r="DX678" s="134"/>
      <c r="DY678" s="134"/>
      <c r="DZ678" s="134"/>
      <c r="EA678" s="134"/>
      <c r="EB678" s="134"/>
      <c r="EC678" s="134"/>
      <c r="ED678" s="134"/>
      <c r="EE678" s="134"/>
      <c r="EF678" s="134"/>
      <c r="EG678" s="134"/>
    </row>
    <row r="679" spans="1:137">
      <c r="A679" s="135"/>
      <c r="B679" s="54"/>
      <c r="C679" s="58" t="s">
        <v>33</v>
      </c>
      <c r="D679" s="58" t="s">
        <v>1016</v>
      </c>
      <c r="E679" s="58" t="s">
        <v>1017</v>
      </c>
      <c r="F679" s="58" t="s">
        <v>1018</v>
      </c>
      <c r="G679" s="58" t="s">
        <v>1019</v>
      </c>
      <c r="H679" s="46" t="s">
        <v>1020</v>
      </c>
      <c r="I679" s="140">
        <v>0</v>
      </c>
      <c r="J679" s="46" t="s">
        <v>48</v>
      </c>
      <c r="K679" s="75" t="s">
        <v>49</v>
      </c>
      <c r="L679" s="76">
        <f t="shared" si="85"/>
        <v>0</v>
      </c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134"/>
      <c r="Z679" s="134"/>
      <c r="AA679" s="134"/>
      <c r="AB679" s="134"/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  <c r="BA679" s="134"/>
      <c r="BB679" s="134"/>
      <c r="BC679" s="134"/>
      <c r="BD679" s="134"/>
      <c r="BE679" s="134"/>
      <c r="BF679" s="134"/>
      <c r="BG679" s="134"/>
      <c r="BH679" s="134"/>
      <c r="BI679" s="134"/>
      <c r="BJ679" s="134"/>
      <c r="BK679" s="134"/>
      <c r="BL679" s="134"/>
      <c r="BM679" s="134"/>
      <c r="BN679" s="134"/>
      <c r="BO679" s="134"/>
      <c r="BP679" s="134"/>
      <c r="BQ679" s="134"/>
      <c r="BR679" s="134"/>
      <c r="BS679" s="134"/>
      <c r="BT679" s="134"/>
      <c r="BU679" s="134"/>
      <c r="BV679" s="134"/>
      <c r="BW679" s="134"/>
      <c r="BX679" s="134"/>
      <c r="BY679" s="134"/>
      <c r="BZ679" s="134"/>
      <c r="CA679" s="134"/>
      <c r="CB679" s="134"/>
      <c r="CC679" s="134"/>
      <c r="CD679" s="134"/>
      <c r="CE679" s="134"/>
      <c r="CF679" s="134"/>
      <c r="CG679" s="134"/>
      <c r="CH679" s="134"/>
      <c r="CI679" s="134"/>
      <c r="CJ679" s="134"/>
      <c r="CK679" s="134"/>
      <c r="CL679" s="134"/>
      <c r="CM679" s="134"/>
      <c r="CN679" s="134"/>
      <c r="CO679" s="134"/>
      <c r="CP679" s="134"/>
      <c r="CQ679" s="134"/>
      <c r="CR679" s="134"/>
      <c r="CS679" s="134"/>
      <c r="CT679" s="134"/>
      <c r="CU679" s="134"/>
      <c r="CV679" s="134"/>
      <c r="CW679" s="134"/>
      <c r="CX679" s="134"/>
      <c r="CY679" s="134"/>
      <c r="CZ679" s="134"/>
      <c r="DA679" s="134"/>
      <c r="DB679" s="134"/>
      <c r="DC679" s="134"/>
      <c r="DD679" s="134"/>
      <c r="DE679" s="134"/>
      <c r="DF679" s="134"/>
      <c r="DG679" s="134"/>
      <c r="DH679" s="134"/>
      <c r="DI679" s="134"/>
      <c r="DJ679" s="134"/>
      <c r="DK679" s="134"/>
      <c r="DL679" s="134"/>
      <c r="DM679" s="134"/>
      <c r="DN679" s="134"/>
      <c r="DO679" s="134"/>
      <c r="DP679" s="134"/>
      <c r="DQ679" s="134"/>
      <c r="DR679" s="134"/>
      <c r="DS679" s="134"/>
      <c r="DT679" s="134"/>
      <c r="DU679" s="134"/>
      <c r="DV679" s="134"/>
      <c r="DW679" s="134"/>
      <c r="DX679" s="134"/>
      <c r="DY679" s="134"/>
      <c r="DZ679" s="134"/>
      <c r="EA679" s="134"/>
      <c r="EB679" s="134"/>
      <c r="EC679" s="134"/>
      <c r="ED679" s="134"/>
      <c r="EE679" s="134"/>
      <c r="EF679" s="134"/>
      <c r="EG679" s="134"/>
    </row>
    <row r="680" spans="1:137">
      <c r="A680" s="135"/>
      <c r="B680" s="54"/>
      <c r="C680" s="77"/>
      <c r="D680" s="77"/>
      <c r="E680" s="77"/>
      <c r="F680" s="77"/>
      <c r="G680" s="77"/>
      <c r="H680" s="54"/>
      <c r="I680" s="141"/>
      <c r="J680" s="54"/>
      <c r="K680" s="75" t="s">
        <v>50</v>
      </c>
      <c r="L680" s="76">
        <f t="shared" si="85"/>
        <v>0</v>
      </c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134"/>
      <c r="Z680" s="134"/>
      <c r="AA680" s="134"/>
      <c r="AB680" s="134"/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  <c r="BA680" s="134"/>
      <c r="BB680" s="134"/>
      <c r="BC680" s="134"/>
      <c r="BD680" s="134"/>
      <c r="BE680" s="134"/>
      <c r="BF680" s="134"/>
      <c r="BG680" s="134"/>
      <c r="BH680" s="134"/>
      <c r="BI680" s="134"/>
      <c r="BJ680" s="134"/>
      <c r="BK680" s="134"/>
      <c r="BL680" s="134"/>
      <c r="BM680" s="134"/>
      <c r="BN680" s="134"/>
      <c r="BO680" s="134"/>
      <c r="BP680" s="134"/>
      <c r="BQ680" s="134"/>
      <c r="BR680" s="134"/>
      <c r="BS680" s="134"/>
      <c r="BT680" s="134"/>
      <c r="BU680" s="134"/>
      <c r="BV680" s="134"/>
      <c r="BW680" s="134"/>
      <c r="BX680" s="134"/>
      <c r="BY680" s="134"/>
      <c r="BZ680" s="134"/>
      <c r="CA680" s="134"/>
      <c r="CB680" s="134"/>
      <c r="CC680" s="134"/>
      <c r="CD680" s="134"/>
      <c r="CE680" s="134"/>
      <c r="CF680" s="134"/>
      <c r="CG680" s="134"/>
      <c r="CH680" s="134"/>
      <c r="CI680" s="134"/>
      <c r="CJ680" s="134"/>
      <c r="CK680" s="134"/>
      <c r="CL680" s="134"/>
      <c r="CM680" s="134"/>
      <c r="CN680" s="134"/>
      <c r="CO680" s="134"/>
      <c r="CP680" s="134"/>
      <c r="CQ680" s="134"/>
      <c r="CR680" s="134"/>
      <c r="CS680" s="134"/>
      <c r="CT680" s="134"/>
      <c r="CU680" s="134"/>
      <c r="CV680" s="134"/>
      <c r="CW680" s="134"/>
      <c r="CX680" s="134"/>
      <c r="CY680" s="134"/>
      <c r="CZ680" s="134"/>
      <c r="DA680" s="134"/>
      <c r="DB680" s="134"/>
      <c r="DC680" s="134"/>
      <c r="DD680" s="134"/>
      <c r="DE680" s="134"/>
      <c r="DF680" s="134"/>
      <c r="DG680" s="134"/>
      <c r="DH680" s="134"/>
      <c r="DI680" s="134"/>
      <c r="DJ680" s="134"/>
      <c r="DK680" s="134"/>
      <c r="DL680" s="134"/>
      <c r="DM680" s="134"/>
      <c r="DN680" s="134"/>
      <c r="DO680" s="134"/>
      <c r="DP680" s="134"/>
      <c r="DQ680" s="134"/>
      <c r="DR680" s="134"/>
      <c r="DS680" s="134"/>
      <c r="DT680" s="134"/>
      <c r="DU680" s="134"/>
      <c r="DV680" s="134"/>
      <c r="DW680" s="134"/>
      <c r="DX680" s="134"/>
      <c r="DY680" s="134"/>
      <c r="DZ680" s="134"/>
      <c r="EA680" s="134"/>
      <c r="EB680" s="134"/>
      <c r="EC680" s="134"/>
      <c r="ED680" s="134"/>
      <c r="EE680" s="134"/>
      <c r="EF680" s="134"/>
      <c r="EG680" s="134"/>
    </row>
    <row r="681" spans="1:137">
      <c r="A681" s="135"/>
      <c r="B681" s="80"/>
      <c r="C681" s="81"/>
      <c r="D681" s="81"/>
      <c r="E681" s="81"/>
      <c r="F681" s="81"/>
      <c r="G681" s="81"/>
      <c r="H681" s="80"/>
      <c r="I681" s="142"/>
      <c r="J681" s="80"/>
      <c r="K681" s="84" t="s">
        <v>51</v>
      </c>
      <c r="L681" s="76">
        <f t="shared" si="85"/>
        <v>2</v>
      </c>
      <c r="M681" s="76"/>
      <c r="N681" s="76"/>
      <c r="O681" s="76">
        <v>2</v>
      </c>
      <c r="P681" s="76"/>
      <c r="Q681" s="76"/>
      <c r="R681" s="76"/>
      <c r="S681" s="76"/>
      <c r="T681" s="76"/>
      <c r="U681" s="76"/>
      <c r="V681" s="76"/>
      <c r="W681" s="76"/>
      <c r="X681" s="76"/>
      <c r="Y681" s="134"/>
      <c r="Z681" s="134"/>
      <c r="AA681" s="134"/>
      <c r="AB681" s="134"/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  <c r="BA681" s="134"/>
      <c r="BB681" s="134"/>
      <c r="BC681" s="134"/>
      <c r="BD681" s="134"/>
      <c r="BE681" s="134"/>
      <c r="BF681" s="134"/>
      <c r="BG681" s="134"/>
      <c r="BH681" s="134"/>
      <c r="BI681" s="134"/>
      <c r="BJ681" s="134"/>
      <c r="BK681" s="134"/>
      <c r="BL681" s="134"/>
      <c r="BM681" s="134"/>
      <c r="BN681" s="134"/>
      <c r="BO681" s="134"/>
      <c r="BP681" s="134"/>
      <c r="BQ681" s="134"/>
      <c r="BR681" s="134"/>
      <c r="BS681" s="134"/>
      <c r="BT681" s="134"/>
      <c r="BU681" s="134"/>
      <c r="BV681" s="134"/>
      <c r="BW681" s="134"/>
      <c r="BX681" s="134"/>
      <c r="BY681" s="134"/>
      <c r="BZ681" s="134"/>
      <c r="CA681" s="134"/>
      <c r="CB681" s="134"/>
      <c r="CC681" s="134"/>
      <c r="CD681" s="134"/>
      <c r="CE681" s="134"/>
      <c r="CF681" s="134"/>
      <c r="CG681" s="134"/>
      <c r="CH681" s="134"/>
      <c r="CI681" s="134"/>
      <c r="CJ681" s="134"/>
      <c r="CK681" s="134"/>
      <c r="CL681" s="134"/>
      <c r="CM681" s="134"/>
      <c r="CN681" s="134"/>
      <c r="CO681" s="134"/>
      <c r="CP681" s="134"/>
      <c r="CQ681" s="134"/>
      <c r="CR681" s="134"/>
      <c r="CS681" s="134"/>
      <c r="CT681" s="134"/>
      <c r="CU681" s="134"/>
      <c r="CV681" s="134"/>
      <c r="CW681" s="134"/>
      <c r="CX681" s="134"/>
      <c r="CY681" s="134"/>
      <c r="CZ681" s="134"/>
      <c r="DA681" s="134"/>
      <c r="DB681" s="134"/>
      <c r="DC681" s="134"/>
      <c r="DD681" s="134"/>
      <c r="DE681" s="134"/>
      <c r="DF681" s="134"/>
      <c r="DG681" s="134"/>
      <c r="DH681" s="134"/>
      <c r="DI681" s="134"/>
      <c r="DJ681" s="134"/>
      <c r="DK681" s="134"/>
      <c r="DL681" s="134"/>
      <c r="DM681" s="134"/>
      <c r="DN681" s="134"/>
      <c r="DO681" s="134"/>
      <c r="DP681" s="134"/>
      <c r="DQ681" s="134"/>
      <c r="DR681" s="134"/>
      <c r="DS681" s="134"/>
      <c r="DT681" s="134"/>
      <c r="DU681" s="134"/>
      <c r="DV681" s="134"/>
      <c r="DW681" s="134"/>
      <c r="DX681" s="134"/>
      <c r="DY681" s="134"/>
      <c r="DZ681" s="134"/>
      <c r="EA681" s="134"/>
      <c r="EB681" s="134"/>
      <c r="EC681" s="134"/>
      <c r="ED681" s="134"/>
      <c r="EE681" s="134"/>
      <c r="EF681" s="134"/>
      <c r="EG681" s="134"/>
    </row>
    <row r="682" spans="1:137">
      <c r="A682" s="135"/>
      <c r="B682" s="46" t="s">
        <v>1021</v>
      </c>
      <c r="C682" s="58"/>
      <c r="D682" s="131">
        <f>COUNTA(D685:D738)</f>
        <v>18</v>
      </c>
      <c r="E682" s="160"/>
      <c r="F682" s="58"/>
      <c r="G682" s="58"/>
      <c r="H682" s="46"/>
      <c r="I682" s="140">
        <f>SUM(I685:I738)</f>
        <v>171999</v>
      </c>
      <c r="J682" s="46" t="s">
        <v>48</v>
      </c>
      <c r="K682" s="75" t="s">
        <v>49</v>
      </c>
      <c r="L682" s="76">
        <f>SUM(M682:X682)</f>
        <v>94</v>
      </c>
      <c r="M682" s="76">
        <f>M685+M688+M691+M694+M697+M700+M703+M706+M709+M712+M715+M718+M721+M724+M727+M730+M733+M736</f>
        <v>4</v>
      </c>
      <c r="N682" s="76">
        <f t="shared" ref="N682:X684" si="86">N685+N688+N691+N694+N697+N700+N703+N706+N709+N712+N715+N718+N721+N724+N727+N730+N733+N736</f>
        <v>27</v>
      </c>
      <c r="O682" s="76">
        <f t="shared" si="86"/>
        <v>3</v>
      </c>
      <c r="P682" s="76">
        <f t="shared" si="86"/>
        <v>0</v>
      </c>
      <c r="Q682" s="76">
        <f t="shared" si="86"/>
        <v>0</v>
      </c>
      <c r="R682" s="76">
        <f t="shared" si="86"/>
        <v>0</v>
      </c>
      <c r="S682" s="76">
        <f t="shared" si="86"/>
        <v>14</v>
      </c>
      <c r="T682" s="76">
        <f t="shared" si="86"/>
        <v>4</v>
      </c>
      <c r="U682" s="76">
        <f t="shared" si="86"/>
        <v>0</v>
      </c>
      <c r="V682" s="76">
        <f t="shared" si="86"/>
        <v>0</v>
      </c>
      <c r="W682" s="76">
        <f t="shared" si="86"/>
        <v>2</v>
      </c>
      <c r="X682" s="76">
        <f t="shared" si="86"/>
        <v>40</v>
      </c>
      <c r="Y682" s="134"/>
      <c r="Z682" s="134"/>
      <c r="AA682" s="134"/>
      <c r="AB682" s="134"/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134"/>
      <c r="BE682" s="134"/>
      <c r="BF682" s="134"/>
      <c r="BG682" s="134"/>
      <c r="BH682" s="134"/>
      <c r="BI682" s="134"/>
      <c r="BJ682" s="134"/>
      <c r="BK682" s="134"/>
      <c r="BL682" s="134"/>
      <c r="BM682" s="134"/>
      <c r="BN682" s="134"/>
      <c r="BO682" s="134"/>
      <c r="BP682" s="134"/>
      <c r="BQ682" s="134"/>
      <c r="BR682" s="134"/>
      <c r="BS682" s="134"/>
      <c r="BT682" s="134"/>
      <c r="BU682" s="134"/>
      <c r="BV682" s="134"/>
      <c r="BW682" s="134"/>
      <c r="BX682" s="134"/>
      <c r="BY682" s="134"/>
      <c r="BZ682" s="134"/>
      <c r="CA682" s="134"/>
      <c r="CB682" s="134"/>
      <c r="CC682" s="134"/>
      <c r="CD682" s="134"/>
      <c r="CE682" s="134"/>
      <c r="CF682" s="134"/>
      <c r="CG682" s="134"/>
      <c r="CH682" s="134"/>
      <c r="CI682" s="134"/>
      <c r="CJ682" s="134"/>
      <c r="CK682" s="134"/>
      <c r="CL682" s="134"/>
      <c r="CM682" s="134"/>
      <c r="CN682" s="134"/>
      <c r="CO682" s="134"/>
      <c r="CP682" s="134"/>
      <c r="CQ682" s="134"/>
      <c r="CR682" s="134"/>
      <c r="CS682" s="134"/>
      <c r="CT682" s="134"/>
      <c r="CU682" s="134"/>
      <c r="CV682" s="134"/>
      <c r="CW682" s="134"/>
      <c r="CX682" s="134"/>
      <c r="CY682" s="134"/>
      <c r="CZ682" s="134"/>
      <c r="DA682" s="134"/>
      <c r="DB682" s="134"/>
      <c r="DC682" s="134"/>
      <c r="DD682" s="134"/>
      <c r="DE682" s="134"/>
      <c r="DF682" s="134"/>
      <c r="DG682" s="134"/>
      <c r="DH682" s="134"/>
      <c r="DI682" s="134"/>
      <c r="DJ682" s="134"/>
      <c r="DK682" s="134"/>
      <c r="DL682" s="134"/>
      <c r="DM682" s="134"/>
      <c r="DN682" s="134"/>
      <c r="DO682" s="134"/>
      <c r="DP682" s="134"/>
      <c r="DQ682" s="134"/>
      <c r="DR682" s="134"/>
      <c r="DS682" s="134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134"/>
      <c r="ED682" s="134"/>
      <c r="EE682" s="134"/>
      <c r="EF682" s="134"/>
      <c r="EG682" s="134"/>
    </row>
    <row r="683" spans="1:137">
      <c r="A683" s="135"/>
      <c r="B683" s="54"/>
      <c r="C683" s="77"/>
      <c r="D683" s="136"/>
      <c r="E683" s="161"/>
      <c r="F683" s="77"/>
      <c r="G683" s="77"/>
      <c r="H683" s="54"/>
      <c r="I683" s="141"/>
      <c r="J683" s="54"/>
      <c r="K683" s="75" t="s">
        <v>50</v>
      </c>
      <c r="L683" s="76">
        <f>SUM(M683:X683)</f>
        <v>14</v>
      </c>
      <c r="M683" s="76">
        <f>M686+M689+M692+M695+M698+M701+M704+M707+M710+M713+M716+M719+M722+M725+M728+M731+M734+M737</f>
        <v>0</v>
      </c>
      <c r="N683" s="76">
        <f t="shared" si="86"/>
        <v>4</v>
      </c>
      <c r="O683" s="76">
        <f t="shared" si="86"/>
        <v>0</v>
      </c>
      <c r="P683" s="76">
        <f t="shared" si="86"/>
        <v>10</v>
      </c>
      <c r="Q683" s="76">
        <f t="shared" si="86"/>
        <v>0</v>
      </c>
      <c r="R683" s="76">
        <f t="shared" si="86"/>
        <v>0</v>
      </c>
      <c r="S683" s="76">
        <f t="shared" si="86"/>
        <v>0</v>
      </c>
      <c r="T683" s="76">
        <f t="shared" si="86"/>
        <v>0</v>
      </c>
      <c r="U683" s="76">
        <f t="shared" si="86"/>
        <v>0</v>
      </c>
      <c r="V683" s="76">
        <f t="shared" si="86"/>
        <v>0</v>
      </c>
      <c r="W683" s="76">
        <f t="shared" si="86"/>
        <v>0</v>
      </c>
      <c r="X683" s="76">
        <f t="shared" si="86"/>
        <v>0</v>
      </c>
      <c r="Y683" s="134"/>
      <c r="Z683" s="134"/>
      <c r="AA683" s="134"/>
      <c r="AB683" s="134"/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4"/>
      <c r="BE683" s="134"/>
      <c r="BF683" s="134"/>
      <c r="BG683" s="134"/>
      <c r="BH683" s="134"/>
      <c r="BI683" s="134"/>
      <c r="BJ683" s="134"/>
      <c r="BK683" s="134"/>
      <c r="BL683" s="134"/>
      <c r="BM683" s="134"/>
      <c r="BN683" s="134"/>
      <c r="BO683" s="134"/>
      <c r="BP683" s="134"/>
      <c r="BQ683" s="134"/>
      <c r="BR683" s="134"/>
      <c r="BS683" s="134"/>
      <c r="BT683" s="134"/>
      <c r="BU683" s="134"/>
      <c r="BV683" s="134"/>
      <c r="BW683" s="134"/>
      <c r="BX683" s="134"/>
      <c r="BY683" s="134"/>
      <c r="BZ683" s="134"/>
      <c r="CA683" s="134"/>
      <c r="CB683" s="134"/>
      <c r="CC683" s="134"/>
      <c r="CD683" s="134"/>
      <c r="CE683" s="134"/>
      <c r="CF683" s="134"/>
      <c r="CG683" s="134"/>
      <c r="CH683" s="134"/>
      <c r="CI683" s="134"/>
      <c r="CJ683" s="134"/>
      <c r="CK683" s="134"/>
      <c r="CL683" s="134"/>
      <c r="CM683" s="134"/>
      <c r="CN683" s="134"/>
      <c r="CO683" s="134"/>
      <c r="CP683" s="134"/>
      <c r="CQ683" s="134"/>
      <c r="CR683" s="134"/>
      <c r="CS683" s="134"/>
      <c r="CT683" s="134"/>
      <c r="CU683" s="134"/>
      <c r="CV683" s="134"/>
      <c r="CW683" s="134"/>
      <c r="CX683" s="134"/>
      <c r="CY683" s="134"/>
      <c r="CZ683" s="134"/>
      <c r="DA683" s="134"/>
      <c r="DB683" s="134"/>
      <c r="DC683" s="134"/>
      <c r="DD683" s="134"/>
      <c r="DE683" s="134"/>
      <c r="DF683" s="134"/>
      <c r="DG683" s="134"/>
      <c r="DH683" s="134"/>
      <c r="DI683" s="134"/>
      <c r="DJ683" s="134"/>
      <c r="DK683" s="134"/>
      <c r="DL683" s="134"/>
      <c r="DM683" s="134"/>
      <c r="DN683" s="134"/>
      <c r="DO683" s="134"/>
      <c r="DP683" s="134"/>
      <c r="DQ683" s="134"/>
      <c r="DR683" s="134"/>
      <c r="DS683" s="134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134"/>
      <c r="ED683" s="134"/>
      <c r="EE683" s="134"/>
      <c r="EF683" s="134"/>
      <c r="EG683" s="134"/>
    </row>
    <row r="684" spans="1:137">
      <c r="A684" s="135"/>
      <c r="B684" s="80"/>
      <c r="C684" s="81"/>
      <c r="D684" s="138"/>
      <c r="E684" s="162"/>
      <c r="F684" s="81"/>
      <c r="G684" s="81"/>
      <c r="H684" s="80"/>
      <c r="I684" s="142"/>
      <c r="J684" s="80"/>
      <c r="K684" s="84" t="s">
        <v>51</v>
      </c>
      <c r="L684" s="76">
        <f>SUM(M684:X684)</f>
        <v>34</v>
      </c>
      <c r="M684" s="76">
        <f>M687+M690+M693+M696+M699+M702+M705+M708+M711+M714+M717+M720+M723+M726+M729+M732+M735+M738</f>
        <v>2</v>
      </c>
      <c r="N684" s="76">
        <f t="shared" si="86"/>
        <v>1</v>
      </c>
      <c r="O684" s="76">
        <f t="shared" si="86"/>
        <v>10</v>
      </c>
      <c r="P684" s="76">
        <f t="shared" si="86"/>
        <v>0</v>
      </c>
      <c r="Q684" s="76">
        <f t="shared" si="86"/>
        <v>0</v>
      </c>
      <c r="R684" s="76">
        <f t="shared" si="86"/>
        <v>0</v>
      </c>
      <c r="S684" s="76">
        <f t="shared" si="86"/>
        <v>3</v>
      </c>
      <c r="T684" s="76">
        <f t="shared" si="86"/>
        <v>3</v>
      </c>
      <c r="U684" s="76">
        <f t="shared" si="86"/>
        <v>0</v>
      </c>
      <c r="V684" s="76">
        <f t="shared" si="86"/>
        <v>0</v>
      </c>
      <c r="W684" s="76">
        <f t="shared" si="86"/>
        <v>7</v>
      </c>
      <c r="X684" s="76">
        <f t="shared" si="86"/>
        <v>8</v>
      </c>
      <c r="Y684" s="134"/>
      <c r="Z684" s="134"/>
      <c r="AA684" s="134"/>
      <c r="AB684" s="134"/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4"/>
      <c r="BE684" s="134"/>
      <c r="BF684" s="134"/>
      <c r="BG684" s="134"/>
      <c r="BH684" s="134"/>
      <c r="BI684" s="134"/>
      <c r="BJ684" s="134"/>
      <c r="BK684" s="134"/>
      <c r="BL684" s="134"/>
      <c r="BM684" s="134"/>
      <c r="BN684" s="134"/>
      <c r="BO684" s="134"/>
      <c r="BP684" s="134"/>
      <c r="BQ684" s="134"/>
      <c r="BR684" s="134"/>
      <c r="BS684" s="134"/>
      <c r="BT684" s="134"/>
      <c r="BU684" s="134"/>
      <c r="BV684" s="134"/>
      <c r="BW684" s="134"/>
      <c r="BX684" s="134"/>
      <c r="BY684" s="134"/>
      <c r="BZ684" s="134"/>
      <c r="CA684" s="134"/>
      <c r="CB684" s="134"/>
      <c r="CC684" s="134"/>
      <c r="CD684" s="134"/>
      <c r="CE684" s="134"/>
      <c r="CF684" s="134"/>
      <c r="CG684" s="134"/>
      <c r="CH684" s="134"/>
      <c r="CI684" s="134"/>
      <c r="CJ684" s="134"/>
      <c r="CK684" s="134"/>
      <c r="CL684" s="134"/>
      <c r="CM684" s="134"/>
      <c r="CN684" s="134"/>
      <c r="CO684" s="134"/>
      <c r="CP684" s="134"/>
      <c r="CQ684" s="134"/>
      <c r="CR684" s="134"/>
      <c r="CS684" s="134"/>
      <c r="CT684" s="134"/>
      <c r="CU684" s="134"/>
      <c r="CV684" s="134"/>
      <c r="CW684" s="134"/>
      <c r="CX684" s="134"/>
      <c r="CY684" s="134"/>
      <c r="CZ684" s="134"/>
      <c r="DA684" s="134"/>
      <c r="DB684" s="134"/>
      <c r="DC684" s="134"/>
      <c r="DD684" s="134"/>
      <c r="DE684" s="134"/>
      <c r="DF684" s="134"/>
      <c r="DG684" s="134"/>
      <c r="DH684" s="134"/>
      <c r="DI684" s="134"/>
      <c r="DJ684" s="134"/>
      <c r="DK684" s="134"/>
      <c r="DL684" s="134"/>
      <c r="DM684" s="134"/>
      <c r="DN684" s="134"/>
      <c r="DO684" s="134"/>
      <c r="DP684" s="134"/>
      <c r="DQ684" s="134"/>
      <c r="DR684" s="134"/>
      <c r="DS684" s="134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134"/>
      <c r="ED684" s="134"/>
      <c r="EE684" s="134"/>
      <c r="EF684" s="134"/>
      <c r="EG684" s="134"/>
    </row>
    <row r="685" spans="1:137">
      <c r="A685" s="135"/>
      <c r="B685" s="46" t="s">
        <v>1022</v>
      </c>
      <c r="C685" s="58" t="s">
        <v>31</v>
      </c>
      <c r="D685" s="58" t="s">
        <v>1023</v>
      </c>
      <c r="E685" s="58" t="s">
        <v>1024</v>
      </c>
      <c r="F685" s="58" t="s">
        <v>1025</v>
      </c>
      <c r="G685" s="58" t="s">
        <v>1026</v>
      </c>
      <c r="H685" s="46" t="s">
        <v>1027</v>
      </c>
      <c r="I685" s="140">
        <v>30290</v>
      </c>
      <c r="J685" s="46" t="s">
        <v>48</v>
      </c>
      <c r="K685" s="75" t="s">
        <v>49</v>
      </c>
      <c r="L685" s="76">
        <f>SUM(M685:X685)</f>
        <v>24</v>
      </c>
      <c r="M685" s="76"/>
      <c r="N685" s="76">
        <v>10</v>
      </c>
      <c r="O685" s="76"/>
      <c r="P685" s="76"/>
      <c r="Q685" s="76"/>
      <c r="R685" s="76"/>
      <c r="S685" s="76"/>
      <c r="T685" s="76">
        <v>1</v>
      </c>
      <c r="U685" s="76"/>
      <c r="V685" s="76"/>
      <c r="W685" s="76"/>
      <c r="X685" s="76">
        <v>13</v>
      </c>
      <c r="Y685" s="134"/>
      <c r="Z685" s="134"/>
      <c r="AA685" s="134"/>
      <c r="AB685" s="134"/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  <c r="BA685" s="134"/>
      <c r="BB685" s="134"/>
      <c r="BC685" s="134"/>
      <c r="BD685" s="134"/>
      <c r="BE685" s="134"/>
      <c r="BF685" s="134"/>
      <c r="BG685" s="134"/>
      <c r="BH685" s="134"/>
      <c r="BI685" s="134"/>
      <c r="BJ685" s="134"/>
      <c r="BK685" s="134"/>
      <c r="BL685" s="134"/>
      <c r="BM685" s="134"/>
      <c r="BN685" s="134"/>
      <c r="BO685" s="134"/>
      <c r="BP685" s="134"/>
      <c r="BQ685" s="134"/>
      <c r="BR685" s="134"/>
      <c r="BS685" s="134"/>
      <c r="BT685" s="134"/>
      <c r="BU685" s="134"/>
      <c r="BV685" s="134"/>
      <c r="BW685" s="134"/>
      <c r="BX685" s="134"/>
      <c r="BY685" s="134"/>
      <c r="BZ685" s="134"/>
      <c r="CA685" s="134"/>
      <c r="CB685" s="134"/>
      <c r="CC685" s="134"/>
      <c r="CD685" s="134"/>
      <c r="CE685" s="134"/>
      <c r="CF685" s="134"/>
      <c r="CG685" s="134"/>
      <c r="CH685" s="134"/>
      <c r="CI685" s="134"/>
      <c r="CJ685" s="134"/>
      <c r="CK685" s="134"/>
      <c r="CL685" s="134"/>
      <c r="CM685" s="134"/>
      <c r="CN685" s="134"/>
      <c r="CO685" s="134"/>
      <c r="CP685" s="134"/>
      <c r="CQ685" s="134"/>
      <c r="CR685" s="134"/>
      <c r="CS685" s="134"/>
      <c r="CT685" s="134"/>
      <c r="CU685" s="134"/>
      <c r="CV685" s="134"/>
      <c r="CW685" s="134"/>
      <c r="CX685" s="134"/>
      <c r="CY685" s="134"/>
      <c r="CZ685" s="134"/>
      <c r="DA685" s="134"/>
      <c r="DB685" s="134"/>
      <c r="DC685" s="134"/>
      <c r="DD685" s="134"/>
      <c r="DE685" s="134"/>
      <c r="DF685" s="134"/>
      <c r="DG685" s="134"/>
      <c r="DH685" s="134"/>
      <c r="DI685" s="134"/>
      <c r="DJ685" s="134"/>
      <c r="DK685" s="134"/>
      <c r="DL685" s="134"/>
      <c r="DM685" s="134"/>
      <c r="DN685" s="134"/>
      <c r="DO685" s="134"/>
      <c r="DP685" s="134"/>
      <c r="DQ685" s="134"/>
      <c r="DR685" s="134"/>
      <c r="DS685" s="134"/>
      <c r="DT685" s="134"/>
      <c r="DU685" s="134"/>
      <c r="DV685" s="134"/>
      <c r="DW685" s="134"/>
      <c r="DX685" s="134"/>
      <c r="DY685" s="134"/>
      <c r="DZ685" s="134"/>
      <c r="EA685" s="134"/>
      <c r="EB685" s="134"/>
      <c r="EC685" s="134"/>
      <c r="ED685" s="134"/>
      <c r="EE685" s="134"/>
      <c r="EF685" s="134"/>
      <c r="EG685" s="134"/>
    </row>
    <row r="686" spans="1:137">
      <c r="A686" s="135"/>
      <c r="B686" s="54"/>
      <c r="C686" s="77"/>
      <c r="D686" s="77"/>
      <c r="E686" s="77"/>
      <c r="F686" s="77"/>
      <c r="G686" s="77"/>
      <c r="H686" s="54"/>
      <c r="I686" s="141"/>
      <c r="J686" s="54"/>
      <c r="K686" s="75" t="s">
        <v>50</v>
      </c>
      <c r="L686" s="76">
        <f t="shared" ref="L686:L738" si="87">SUM(M686:X686)</f>
        <v>5</v>
      </c>
      <c r="M686" s="76"/>
      <c r="N686" s="76">
        <v>1</v>
      </c>
      <c r="O686" s="76"/>
      <c r="P686" s="76">
        <v>4</v>
      </c>
      <c r="Q686" s="76"/>
      <c r="R686" s="76"/>
      <c r="S686" s="76"/>
      <c r="T686" s="76"/>
      <c r="U686" s="76"/>
      <c r="V686" s="76"/>
      <c r="W686" s="76"/>
      <c r="X686" s="76"/>
      <c r="Y686" s="134"/>
      <c r="Z686" s="134"/>
      <c r="AA686" s="134"/>
      <c r="AB686" s="134"/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134"/>
      <c r="BE686" s="134"/>
      <c r="BF686" s="134"/>
      <c r="BG686" s="134"/>
      <c r="BH686" s="134"/>
      <c r="BI686" s="134"/>
      <c r="BJ686" s="134"/>
      <c r="BK686" s="134"/>
      <c r="BL686" s="134"/>
      <c r="BM686" s="134"/>
      <c r="BN686" s="134"/>
      <c r="BO686" s="134"/>
      <c r="BP686" s="134"/>
      <c r="BQ686" s="134"/>
      <c r="BR686" s="134"/>
      <c r="BS686" s="134"/>
      <c r="BT686" s="134"/>
      <c r="BU686" s="134"/>
      <c r="BV686" s="134"/>
      <c r="BW686" s="134"/>
      <c r="BX686" s="134"/>
      <c r="BY686" s="134"/>
      <c r="BZ686" s="134"/>
      <c r="CA686" s="134"/>
      <c r="CB686" s="134"/>
      <c r="CC686" s="134"/>
      <c r="CD686" s="134"/>
      <c r="CE686" s="134"/>
      <c r="CF686" s="134"/>
      <c r="CG686" s="134"/>
      <c r="CH686" s="134"/>
      <c r="CI686" s="134"/>
      <c r="CJ686" s="134"/>
      <c r="CK686" s="134"/>
      <c r="CL686" s="134"/>
      <c r="CM686" s="134"/>
      <c r="CN686" s="134"/>
      <c r="CO686" s="134"/>
      <c r="CP686" s="134"/>
      <c r="CQ686" s="134"/>
      <c r="CR686" s="134"/>
      <c r="CS686" s="134"/>
      <c r="CT686" s="134"/>
      <c r="CU686" s="134"/>
      <c r="CV686" s="134"/>
      <c r="CW686" s="134"/>
      <c r="CX686" s="134"/>
      <c r="CY686" s="134"/>
      <c r="CZ686" s="134"/>
      <c r="DA686" s="134"/>
      <c r="DB686" s="134"/>
      <c r="DC686" s="134"/>
      <c r="DD686" s="134"/>
      <c r="DE686" s="134"/>
      <c r="DF686" s="134"/>
      <c r="DG686" s="134"/>
      <c r="DH686" s="134"/>
      <c r="DI686" s="134"/>
      <c r="DJ686" s="134"/>
      <c r="DK686" s="134"/>
      <c r="DL686" s="134"/>
      <c r="DM686" s="134"/>
      <c r="DN686" s="134"/>
      <c r="DO686" s="134"/>
      <c r="DP686" s="134"/>
      <c r="DQ686" s="134"/>
      <c r="DR686" s="134"/>
      <c r="DS686" s="134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134"/>
      <c r="ED686" s="134"/>
      <c r="EE686" s="134"/>
      <c r="EF686" s="134"/>
      <c r="EG686" s="134"/>
    </row>
    <row r="687" spans="1:137">
      <c r="A687" s="135"/>
      <c r="B687" s="54"/>
      <c r="C687" s="81"/>
      <c r="D687" s="81"/>
      <c r="E687" s="81"/>
      <c r="F687" s="81"/>
      <c r="G687" s="81"/>
      <c r="H687" s="80"/>
      <c r="I687" s="142"/>
      <c r="J687" s="80"/>
      <c r="K687" s="84" t="s">
        <v>51</v>
      </c>
      <c r="L687" s="76">
        <f t="shared" si="87"/>
        <v>0</v>
      </c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134"/>
      <c r="Z687" s="134"/>
      <c r="AA687" s="134"/>
      <c r="AB687" s="134"/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4"/>
      <c r="BE687" s="134"/>
      <c r="BF687" s="134"/>
      <c r="BG687" s="134"/>
      <c r="BH687" s="134"/>
      <c r="BI687" s="134"/>
      <c r="BJ687" s="134"/>
      <c r="BK687" s="134"/>
      <c r="BL687" s="134"/>
      <c r="BM687" s="134"/>
      <c r="BN687" s="134"/>
      <c r="BO687" s="134"/>
      <c r="BP687" s="134"/>
      <c r="BQ687" s="134"/>
      <c r="BR687" s="134"/>
      <c r="BS687" s="134"/>
      <c r="BT687" s="134"/>
      <c r="BU687" s="134"/>
      <c r="BV687" s="134"/>
      <c r="BW687" s="134"/>
      <c r="BX687" s="134"/>
      <c r="BY687" s="134"/>
      <c r="BZ687" s="134"/>
      <c r="CA687" s="134"/>
      <c r="CB687" s="134"/>
      <c r="CC687" s="134"/>
      <c r="CD687" s="134"/>
      <c r="CE687" s="134"/>
      <c r="CF687" s="134"/>
      <c r="CG687" s="134"/>
      <c r="CH687" s="134"/>
      <c r="CI687" s="134"/>
      <c r="CJ687" s="134"/>
      <c r="CK687" s="134"/>
      <c r="CL687" s="134"/>
      <c r="CM687" s="134"/>
      <c r="CN687" s="134"/>
      <c r="CO687" s="134"/>
      <c r="CP687" s="134"/>
      <c r="CQ687" s="134"/>
      <c r="CR687" s="134"/>
      <c r="CS687" s="134"/>
      <c r="CT687" s="134"/>
      <c r="CU687" s="134"/>
      <c r="CV687" s="134"/>
      <c r="CW687" s="134"/>
      <c r="CX687" s="134"/>
      <c r="CY687" s="134"/>
      <c r="CZ687" s="134"/>
      <c r="DA687" s="134"/>
      <c r="DB687" s="134"/>
      <c r="DC687" s="134"/>
      <c r="DD687" s="134"/>
      <c r="DE687" s="134"/>
      <c r="DF687" s="134"/>
      <c r="DG687" s="134"/>
      <c r="DH687" s="134"/>
      <c r="DI687" s="134"/>
      <c r="DJ687" s="134"/>
      <c r="DK687" s="134"/>
      <c r="DL687" s="134"/>
      <c r="DM687" s="134"/>
      <c r="DN687" s="134"/>
      <c r="DO687" s="134"/>
      <c r="DP687" s="134"/>
      <c r="DQ687" s="134"/>
      <c r="DR687" s="134"/>
      <c r="DS687" s="134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134"/>
      <c r="ED687" s="134"/>
      <c r="EE687" s="134"/>
      <c r="EF687" s="134"/>
      <c r="EG687" s="134"/>
    </row>
    <row r="688" spans="1:137">
      <c r="A688" s="135"/>
      <c r="B688" s="54"/>
      <c r="C688" s="58" t="s">
        <v>31</v>
      </c>
      <c r="D688" s="58" t="s">
        <v>1028</v>
      </c>
      <c r="E688" s="58" t="s">
        <v>1029</v>
      </c>
      <c r="F688" s="58" t="s">
        <v>1030</v>
      </c>
      <c r="G688" s="58" t="s">
        <v>1031</v>
      </c>
      <c r="H688" s="46" t="s">
        <v>1032</v>
      </c>
      <c r="I688" s="140">
        <v>14393</v>
      </c>
      <c r="J688" s="46" t="s">
        <v>48</v>
      </c>
      <c r="K688" s="75" t="s">
        <v>49</v>
      </c>
      <c r="L688" s="76">
        <f t="shared" si="87"/>
        <v>16</v>
      </c>
      <c r="M688" s="76"/>
      <c r="N688" s="76">
        <v>6</v>
      </c>
      <c r="O688" s="76"/>
      <c r="P688" s="76"/>
      <c r="Q688" s="76"/>
      <c r="R688" s="76"/>
      <c r="S688" s="76">
        <v>1</v>
      </c>
      <c r="T688" s="76">
        <v>1</v>
      </c>
      <c r="U688" s="76"/>
      <c r="V688" s="76"/>
      <c r="W688" s="76"/>
      <c r="X688" s="76">
        <v>8</v>
      </c>
      <c r="Y688" s="134"/>
      <c r="Z688" s="134"/>
      <c r="AA688" s="134"/>
      <c r="AB688" s="134"/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4"/>
      <c r="BE688" s="134"/>
      <c r="BF688" s="134"/>
      <c r="BG688" s="134"/>
      <c r="BH688" s="134"/>
      <c r="BI688" s="134"/>
      <c r="BJ688" s="134"/>
      <c r="BK688" s="134"/>
      <c r="BL688" s="134"/>
      <c r="BM688" s="134"/>
      <c r="BN688" s="134"/>
      <c r="BO688" s="134"/>
      <c r="BP688" s="134"/>
      <c r="BQ688" s="134"/>
      <c r="BR688" s="134"/>
      <c r="BS688" s="134"/>
      <c r="BT688" s="134"/>
      <c r="BU688" s="134"/>
      <c r="BV688" s="134"/>
      <c r="BW688" s="134"/>
      <c r="BX688" s="134"/>
      <c r="BY688" s="134"/>
      <c r="BZ688" s="134"/>
      <c r="CA688" s="134"/>
      <c r="CB688" s="134"/>
      <c r="CC688" s="134"/>
      <c r="CD688" s="134"/>
      <c r="CE688" s="134"/>
      <c r="CF688" s="134"/>
      <c r="CG688" s="134"/>
      <c r="CH688" s="134"/>
      <c r="CI688" s="134"/>
      <c r="CJ688" s="134"/>
      <c r="CK688" s="134"/>
      <c r="CL688" s="134"/>
      <c r="CM688" s="134"/>
      <c r="CN688" s="134"/>
      <c r="CO688" s="134"/>
      <c r="CP688" s="134"/>
      <c r="CQ688" s="134"/>
      <c r="CR688" s="134"/>
      <c r="CS688" s="134"/>
      <c r="CT688" s="134"/>
      <c r="CU688" s="134"/>
      <c r="CV688" s="134"/>
      <c r="CW688" s="134"/>
      <c r="CX688" s="134"/>
      <c r="CY688" s="134"/>
      <c r="CZ688" s="134"/>
      <c r="DA688" s="134"/>
      <c r="DB688" s="134"/>
      <c r="DC688" s="134"/>
      <c r="DD688" s="134"/>
      <c r="DE688" s="134"/>
      <c r="DF688" s="134"/>
      <c r="DG688" s="134"/>
      <c r="DH688" s="134"/>
      <c r="DI688" s="134"/>
      <c r="DJ688" s="134"/>
      <c r="DK688" s="134"/>
      <c r="DL688" s="134"/>
      <c r="DM688" s="134"/>
      <c r="DN688" s="134"/>
      <c r="DO688" s="134"/>
      <c r="DP688" s="134"/>
      <c r="DQ688" s="134"/>
      <c r="DR688" s="134"/>
      <c r="DS688" s="134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134"/>
      <c r="ED688" s="134"/>
      <c r="EE688" s="134"/>
      <c r="EF688" s="134"/>
      <c r="EG688" s="134"/>
    </row>
    <row r="689" spans="1:137">
      <c r="A689" s="135"/>
      <c r="B689" s="54"/>
      <c r="C689" s="77"/>
      <c r="D689" s="77"/>
      <c r="E689" s="77"/>
      <c r="F689" s="77"/>
      <c r="G689" s="77"/>
      <c r="H689" s="54"/>
      <c r="I689" s="141"/>
      <c r="J689" s="54"/>
      <c r="K689" s="75" t="s">
        <v>50</v>
      </c>
      <c r="L689" s="76">
        <f t="shared" si="87"/>
        <v>3</v>
      </c>
      <c r="M689" s="76"/>
      <c r="N689" s="76">
        <v>1</v>
      </c>
      <c r="O689" s="76"/>
      <c r="P689" s="76">
        <v>2</v>
      </c>
      <c r="Q689" s="76"/>
      <c r="R689" s="76"/>
      <c r="S689" s="76"/>
      <c r="T689" s="76"/>
      <c r="U689" s="76"/>
      <c r="V689" s="76"/>
      <c r="W689" s="76"/>
      <c r="X689" s="76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  <c r="BK689" s="134"/>
      <c r="BL689" s="134"/>
      <c r="BM689" s="134"/>
      <c r="BN689" s="134"/>
      <c r="BO689" s="134"/>
      <c r="BP689" s="134"/>
      <c r="BQ689" s="134"/>
      <c r="BR689" s="134"/>
      <c r="BS689" s="134"/>
      <c r="BT689" s="134"/>
      <c r="BU689" s="134"/>
      <c r="BV689" s="134"/>
      <c r="BW689" s="134"/>
      <c r="BX689" s="134"/>
      <c r="BY689" s="134"/>
      <c r="BZ689" s="134"/>
      <c r="CA689" s="134"/>
      <c r="CB689" s="134"/>
      <c r="CC689" s="134"/>
      <c r="CD689" s="134"/>
      <c r="CE689" s="134"/>
      <c r="CF689" s="134"/>
      <c r="CG689" s="134"/>
      <c r="CH689" s="134"/>
      <c r="CI689" s="134"/>
      <c r="CJ689" s="134"/>
      <c r="CK689" s="134"/>
      <c r="CL689" s="134"/>
      <c r="CM689" s="134"/>
      <c r="CN689" s="134"/>
      <c r="CO689" s="134"/>
      <c r="CP689" s="134"/>
      <c r="CQ689" s="134"/>
      <c r="CR689" s="134"/>
      <c r="CS689" s="134"/>
      <c r="CT689" s="134"/>
      <c r="CU689" s="134"/>
      <c r="CV689" s="134"/>
      <c r="CW689" s="134"/>
      <c r="CX689" s="134"/>
      <c r="CY689" s="134"/>
      <c r="CZ689" s="134"/>
      <c r="DA689" s="134"/>
      <c r="DB689" s="134"/>
      <c r="DC689" s="134"/>
      <c r="DD689" s="134"/>
      <c r="DE689" s="134"/>
      <c r="DF689" s="134"/>
      <c r="DG689" s="134"/>
      <c r="DH689" s="134"/>
      <c r="DI689" s="134"/>
      <c r="DJ689" s="134"/>
      <c r="DK689" s="134"/>
      <c r="DL689" s="134"/>
      <c r="DM689" s="134"/>
      <c r="DN689" s="134"/>
      <c r="DO689" s="134"/>
      <c r="DP689" s="134"/>
      <c r="DQ689" s="134"/>
      <c r="DR689" s="134"/>
      <c r="DS689" s="134"/>
      <c r="DT689" s="134"/>
      <c r="DU689" s="134"/>
      <c r="DV689" s="134"/>
      <c r="DW689" s="134"/>
      <c r="DX689" s="134"/>
      <c r="DY689" s="134"/>
      <c r="DZ689" s="134"/>
      <c r="EA689" s="134"/>
      <c r="EB689" s="134"/>
      <c r="EC689" s="134"/>
      <c r="ED689" s="134"/>
      <c r="EE689" s="134"/>
      <c r="EF689" s="134"/>
      <c r="EG689" s="134"/>
    </row>
    <row r="690" spans="1:137">
      <c r="A690" s="135"/>
      <c r="B690" s="54"/>
      <c r="C690" s="81"/>
      <c r="D690" s="81"/>
      <c r="E690" s="81"/>
      <c r="F690" s="81"/>
      <c r="G690" s="81"/>
      <c r="H690" s="80"/>
      <c r="I690" s="142"/>
      <c r="J690" s="80"/>
      <c r="K690" s="84" t="s">
        <v>51</v>
      </c>
      <c r="L690" s="76">
        <f t="shared" si="87"/>
        <v>0</v>
      </c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134"/>
      <c r="Z690" s="134"/>
      <c r="AA690" s="134"/>
      <c r="AB690" s="134"/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134"/>
      <c r="BE690" s="134"/>
      <c r="BF690" s="134"/>
      <c r="BG690" s="134"/>
      <c r="BH690" s="134"/>
      <c r="BI690" s="134"/>
      <c r="BJ690" s="134"/>
      <c r="BK690" s="134"/>
      <c r="BL690" s="134"/>
      <c r="BM690" s="134"/>
      <c r="BN690" s="134"/>
      <c r="BO690" s="134"/>
      <c r="BP690" s="134"/>
      <c r="BQ690" s="134"/>
      <c r="BR690" s="134"/>
      <c r="BS690" s="134"/>
      <c r="BT690" s="134"/>
      <c r="BU690" s="134"/>
      <c r="BV690" s="134"/>
      <c r="BW690" s="134"/>
      <c r="BX690" s="134"/>
      <c r="BY690" s="134"/>
      <c r="BZ690" s="134"/>
      <c r="CA690" s="134"/>
      <c r="CB690" s="134"/>
      <c r="CC690" s="134"/>
      <c r="CD690" s="134"/>
      <c r="CE690" s="134"/>
      <c r="CF690" s="134"/>
      <c r="CG690" s="134"/>
      <c r="CH690" s="134"/>
      <c r="CI690" s="134"/>
      <c r="CJ690" s="134"/>
      <c r="CK690" s="134"/>
      <c r="CL690" s="134"/>
      <c r="CM690" s="134"/>
      <c r="CN690" s="134"/>
      <c r="CO690" s="134"/>
      <c r="CP690" s="134"/>
      <c r="CQ690" s="134"/>
      <c r="CR690" s="134"/>
      <c r="CS690" s="134"/>
      <c r="CT690" s="134"/>
      <c r="CU690" s="134"/>
      <c r="CV690" s="134"/>
      <c r="CW690" s="134"/>
      <c r="CX690" s="134"/>
      <c r="CY690" s="134"/>
      <c r="CZ690" s="134"/>
      <c r="DA690" s="134"/>
      <c r="DB690" s="134"/>
      <c r="DC690" s="134"/>
      <c r="DD690" s="134"/>
      <c r="DE690" s="134"/>
      <c r="DF690" s="134"/>
      <c r="DG690" s="134"/>
      <c r="DH690" s="134"/>
      <c r="DI690" s="134"/>
      <c r="DJ690" s="134"/>
      <c r="DK690" s="134"/>
      <c r="DL690" s="134"/>
      <c r="DM690" s="134"/>
      <c r="DN690" s="134"/>
      <c r="DO690" s="134"/>
      <c r="DP690" s="134"/>
      <c r="DQ690" s="134"/>
      <c r="DR690" s="134"/>
      <c r="DS690" s="134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134"/>
      <c r="ED690" s="134"/>
      <c r="EE690" s="134"/>
      <c r="EF690" s="134"/>
      <c r="EG690" s="134"/>
    </row>
    <row r="691" spans="1:137">
      <c r="A691" s="135"/>
      <c r="B691" s="54"/>
      <c r="C691" s="58" t="s">
        <v>35</v>
      </c>
      <c r="D691" s="58" t="s">
        <v>1033</v>
      </c>
      <c r="E691" s="58" t="s">
        <v>1034</v>
      </c>
      <c r="F691" s="58" t="s">
        <v>1035</v>
      </c>
      <c r="G691" s="58" t="s">
        <v>1036</v>
      </c>
      <c r="H691" s="46" t="s">
        <v>1037</v>
      </c>
      <c r="I691" s="140">
        <v>7329</v>
      </c>
      <c r="J691" s="46" t="s">
        <v>48</v>
      </c>
      <c r="K691" s="75" t="s">
        <v>49</v>
      </c>
      <c r="L691" s="76">
        <f t="shared" si="87"/>
        <v>12</v>
      </c>
      <c r="M691" s="76"/>
      <c r="N691" s="76">
        <v>2</v>
      </c>
      <c r="O691" s="76"/>
      <c r="P691" s="76"/>
      <c r="Q691" s="76"/>
      <c r="R691" s="76"/>
      <c r="S691" s="76">
        <v>4</v>
      </c>
      <c r="T691" s="76"/>
      <c r="U691" s="76"/>
      <c r="V691" s="76"/>
      <c r="W691" s="76"/>
      <c r="X691" s="76">
        <v>6</v>
      </c>
      <c r="Y691" s="134"/>
      <c r="Z691" s="134"/>
      <c r="AA691" s="134"/>
      <c r="AB691" s="134"/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4"/>
      <c r="BE691" s="134"/>
      <c r="BF691" s="134"/>
      <c r="BG691" s="134"/>
      <c r="BH691" s="134"/>
      <c r="BI691" s="134"/>
      <c r="BJ691" s="134"/>
      <c r="BK691" s="134"/>
      <c r="BL691" s="134"/>
      <c r="BM691" s="134"/>
      <c r="BN691" s="134"/>
      <c r="BO691" s="134"/>
      <c r="BP691" s="134"/>
      <c r="BQ691" s="134"/>
      <c r="BR691" s="134"/>
      <c r="BS691" s="134"/>
      <c r="BT691" s="134"/>
      <c r="BU691" s="134"/>
      <c r="BV691" s="134"/>
      <c r="BW691" s="134"/>
      <c r="BX691" s="134"/>
      <c r="BY691" s="134"/>
      <c r="BZ691" s="134"/>
      <c r="CA691" s="134"/>
      <c r="CB691" s="134"/>
      <c r="CC691" s="134"/>
      <c r="CD691" s="134"/>
      <c r="CE691" s="134"/>
      <c r="CF691" s="134"/>
      <c r="CG691" s="134"/>
      <c r="CH691" s="134"/>
      <c r="CI691" s="134"/>
      <c r="CJ691" s="134"/>
      <c r="CK691" s="134"/>
      <c r="CL691" s="134"/>
      <c r="CM691" s="134"/>
      <c r="CN691" s="134"/>
      <c r="CO691" s="134"/>
      <c r="CP691" s="134"/>
      <c r="CQ691" s="134"/>
      <c r="CR691" s="134"/>
      <c r="CS691" s="134"/>
      <c r="CT691" s="134"/>
      <c r="CU691" s="134"/>
      <c r="CV691" s="134"/>
      <c r="CW691" s="134"/>
      <c r="CX691" s="134"/>
      <c r="CY691" s="134"/>
      <c r="CZ691" s="134"/>
      <c r="DA691" s="134"/>
      <c r="DB691" s="134"/>
      <c r="DC691" s="134"/>
      <c r="DD691" s="134"/>
      <c r="DE691" s="134"/>
      <c r="DF691" s="134"/>
      <c r="DG691" s="134"/>
      <c r="DH691" s="134"/>
      <c r="DI691" s="134"/>
      <c r="DJ691" s="134"/>
      <c r="DK691" s="134"/>
      <c r="DL691" s="134"/>
      <c r="DM691" s="134"/>
      <c r="DN691" s="134"/>
      <c r="DO691" s="134"/>
      <c r="DP691" s="134"/>
      <c r="DQ691" s="134"/>
      <c r="DR691" s="134"/>
      <c r="DS691" s="134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134"/>
      <c r="ED691" s="134"/>
      <c r="EE691" s="134"/>
      <c r="EF691" s="134"/>
      <c r="EG691" s="134"/>
    </row>
    <row r="692" spans="1:137">
      <c r="A692" s="135"/>
      <c r="B692" s="54"/>
      <c r="C692" s="77"/>
      <c r="D692" s="77"/>
      <c r="E692" s="77"/>
      <c r="F692" s="77"/>
      <c r="G692" s="77"/>
      <c r="H692" s="54"/>
      <c r="I692" s="141"/>
      <c r="J692" s="54"/>
      <c r="K692" s="75" t="s">
        <v>50</v>
      </c>
      <c r="L692" s="76">
        <f t="shared" si="87"/>
        <v>1</v>
      </c>
      <c r="M692" s="76"/>
      <c r="N692" s="76"/>
      <c r="O692" s="76"/>
      <c r="P692" s="76">
        <v>1</v>
      </c>
      <c r="Q692" s="76"/>
      <c r="R692" s="76"/>
      <c r="S692" s="76"/>
      <c r="T692" s="76"/>
      <c r="U692" s="76"/>
      <c r="V692" s="76"/>
      <c r="W692" s="76"/>
      <c r="X692" s="76"/>
      <c r="Y692" s="134"/>
      <c r="Z692" s="134"/>
      <c r="AA692" s="134"/>
      <c r="AB692" s="134"/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4"/>
      <c r="BE692" s="134"/>
      <c r="BF692" s="134"/>
      <c r="BG692" s="134"/>
      <c r="BH692" s="134"/>
      <c r="BI692" s="134"/>
      <c r="BJ692" s="134"/>
      <c r="BK692" s="134"/>
      <c r="BL692" s="134"/>
      <c r="BM692" s="134"/>
      <c r="BN692" s="134"/>
      <c r="BO692" s="134"/>
      <c r="BP692" s="134"/>
      <c r="BQ692" s="134"/>
      <c r="BR692" s="134"/>
      <c r="BS692" s="134"/>
      <c r="BT692" s="134"/>
      <c r="BU692" s="134"/>
      <c r="BV692" s="134"/>
      <c r="BW692" s="134"/>
      <c r="BX692" s="134"/>
      <c r="BY692" s="134"/>
      <c r="BZ692" s="134"/>
      <c r="CA692" s="134"/>
      <c r="CB692" s="134"/>
      <c r="CC692" s="134"/>
      <c r="CD692" s="134"/>
      <c r="CE692" s="134"/>
      <c r="CF692" s="134"/>
      <c r="CG692" s="134"/>
      <c r="CH692" s="134"/>
      <c r="CI692" s="134"/>
      <c r="CJ692" s="134"/>
      <c r="CK692" s="134"/>
      <c r="CL692" s="134"/>
      <c r="CM692" s="134"/>
      <c r="CN692" s="134"/>
      <c r="CO692" s="134"/>
      <c r="CP692" s="134"/>
      <c r="CQ692" s="134"/>
      <c r="CR692" s="134"/>
      <c r="CS692" s="134"/>
      <c r="CT692" s="134"/>
      <c r="CU692" s="134"/>
      <c r="CV692" s="134"/>
      <c r="CW692" s="134"/>
      <c r="CX692" s="134"/>
      <c r="CY692" s="134"/>
      <c r="CZ692" s="134"/>
      <c r="DA692" s="134"/>
      <c r="DB692" s="134"/>
      <c r="DC692" s="134"/>
      <c r="DD692" s="134"/>
      <c r="DE692" s="134"/>
      <c r="DF692" s="134"/>
      <c r="DG692" s="134"/>
      <c r="DH692" s="134"/>
      <c r="DI692" s="134"/>
      <c r="DJ692" s="134"/>
      <c r="DK692" s="134"/>
      <c r="DL692" s="134"/>
      <c r="DM692" s="134"/>
      <c r="DN692" s="134"/>
      <c r="DO692" s="134"/>
      <c r="DP692" s="134"/>
      <c r="DQ692" s="134"/>
      <c r="DR692" s="134"/>
      <c r="DS692" s="134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134"/>
      <c r="ED692" s="134"/>
      <c r="EE692" s="134"/>
      <c r="EF692" s="134"/>
      <c r="EG692" s="134"/>
    </row>
    <row r="693" spans="1:137">
      <c r="A693" s="135"/>
      <c r="B693" s="54"/>
      <c r="C693" s="81"/>
      <c r="D693" s="81"/>
      <c r="E693" s="81"/>
      <c r="F693" s="81"/>
      <c r="G693" s="81"/>
      <c r="H693" s="80"/>
      <c r="I693" s="142"/>
      <c r="J693" s="80"/>
      <c r="K693" s="84" t="s">
        <v>51</v>
      </c>
      <c r="L693" s="76">
        <f t="shared" si="87"/>
        <v>2</v>
      </c>
      <c r="M693" s="76"/>
      <c r="N693" s="76"/>
      <c r="O693" s="76">
        <v>1</v>
      </c>
      <c r="P693" s="76"/>
      <c r="Q693" s="76"/>
      <c r="R693" s="76"/>
      <c r="S693" s="76"/>
      <c r="T693" s="76"/>
      <c r="U693" s="76"/>
      <c r="V693" s="76"/>
      <c r="W693" s="76"/>
      <c r="X693" s="76">
        <v>1</v>
      </c>
      <c r="Y693" s="134"/>
      <c r="Z693" s="134"/>
      <c r="AA693" s="134"/>
      <c r="AB693" s="134"/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  <c r="BA693" s="134"/>
      <c r="BB693" s="134"/>
      <c r="BC693" s="134"/>
      <c r="BD693" s="134"/>
      <c r="BE693" s="134"/>
      <c r="BF693" s="134"/>
      <c r="BG693" s="134"/>
      <c r="BH693" s="134"/>
      <c r="BI693" s="134"/>
      <c r="BJ693" s="134"/>
      <c r="BK693" s="134"/>
      <c r="BL693" s="134"/>
      <c r="BM693" s="134"/>
      <c r="BN693" s="134"/>
      <c r="BO693" s="134"/>
      <c r="BP693" s="134"/>
      <c r="BQ693" s="134"/>
      <c r="BR693" s="134"/>
      <c r="BS693" s="134"/>
      <c r="BT693" s="134"/>
      <c r="BU693" s="134"/>
      <c r="BV693" s="134"/>
      <c r="BW693" s="134"/>
      <c r="BX693" s="134"/>
      <c r="BY693" s="134"/>
      <c r="BZ693" s="134"/>
      <c r="CA693" s="134"/>
      <c r="CB693" s="134"/>
      <c r="CC693" s="134"/>
      <c r="CD693" s="134"/>
      <c r="CE693" s="134"/>
      <c r="CF693" s="134"/>
      <c r="CG693" s="134"/>
      <c r="CH693" s="134"/>
      <c r="CI693" s="134"/>
      <c r="CJ693" s="134"/>
      <c r="CK693" s="134"/>
      <c r="CL693" s="134"/>
      <c r="CM693" s="134"/>
      <c r="CN693" s="134"/>
      <c r="CO693" s="134"/>
      <c r="CP693" s="134"/>
      <c r="CQ693" s="134"/>
      <c r="CR693" s="134"/>
      <c r="CS693" s="134"/>
      <c r="CT693" s="134"/>
      <c r="CU693" s="134"/>
      <c r="CV693" s="134"/>
      <c r="CW693" s="134"/>
      <c r="CX693" s="134"/>
      <c r="CY693" s="134"/>
      <c r="CZ693" s="134"/>
      <c r="DA693" s="134"/>
      <c r="DB693" s="134"/>
      <c r="DC693" s="134"/>
      <c r="DD693" s="134"/>
      <c r="DE693" s="134"/>
      <c r="DF693" s="134"/>
      <c r="DG693" s="134"/>
      <c r="DH693" s="134"/>
      <c r="DI693" s="134"/>
      <c r="DJ693" s="134"/>
      <c r="DK693" s="134"/>
      <c r="DL693" s="134"/>
      <c r="DM693" s="134"/>
      <c r="DN693" s="134"/>
      <c r="DO693" s="134"/>
      <c r="DP693" s="134"/>
      <c r="DQ693" s="134"/>
      <c r="DR693" s="134"/>
      <c r="DS693" s="134"/>
      <c r="DT693" s="134"/>
      <c r="DU693" s="134"/>
      <c r="DV693" s="134"/>
      <c r="DW693" s="134"/>
      <c r="DX693" s="134"/>
      <c r="DY693" s="134"/>
      <c r="DZ693" s="134"/>
      <c r="EA693" s="134"/>
      <c r="EB693" s="134"/>
      <c r="EC693" s="134"/>
      <c r="ED693" s="134"/>
      <c r="EE693" s="134"/>
      <c r="EF693" s="134"/>
      <c r="EG693" s="134"/>
    </row>
    <row r="694" spans="1:137">
      <c r="A694" s="135"/>
      <c r="B694" s="54"/>
      <c r="C694" s="58" t="s">
        <v>33</v>
      </c>
      <c r="D694" s="58" t="s">
        <v>1038</v>
      </c>
      <c r="E694" s="58" t="s">
        <v>1039</v>
      </c>
      <c r="F694" s="58" t="s">
        <v>1040</v>
      </c>
      <c r="G694" s="58" t="s">
        <v>1041</v>
      </c>
      <c r="H694" s="46" t="s">
        <v>1042</v>
      </c>
      <c r="I694" s="140">
        <v>6420</v>
      </c>
      <c r="J694" s="46" t="s">
        <v>48</v>
      </c>
      <c r="K694" s="75" t="s">
        <v>49</v>
      </c>
      <c r="L694" s="76">
        <f t="shared" si="87"/>
        <v>0</v>
      </c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134"/>
      <c r="Z694" s="134"/>
      <c r="AA694" s="134"/>
      <c r="AB694" s="134"/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134"/>
      <c r="BE694" s="134"/>
      <c r="BF694" s="134"/>
      <c r="BG694" s="134"/>
      <c r="BH694" s="134"/>
      <c r="BI694" s="134"/>
      <c r="BJ694" s="134"/>
      <c r="BK694" s="134"/>
      <c r="BL694" s="134"/>
      <c r="BM694" s="134"/>
      <c r="BN694" s="134"/>
      <c r="BO694" s="134"/>
      <c r="BP694" s="134"/>
      <c r="BQ694" s="134"/>
      <c r="BR694" s="134"/>
      <c r="BS694" s="134"/>
      <c r="BT694" s="134"/>
      <c r="BU694" s="134"/>
      <c r="BV694" s="134"/>
      <c r="BW694" s="134"/>
      <c r="BX694" s="134"/>
      <c r="BY694" s="134"/>
      <c r="BZ694" s="134"/>
      <c r="CA694" s="134"/>
      <c r="CB694" s="134"/>
      <c r="CC694" s="134"/>
      <c r="CD694" s="134"/>
      <c r="CE694" s="134"/>
      <c r="CF694" s="134"/>
      <c r="CG694" s="134"/>
      <c r="CH694" s="134"/>
      <c r="CI694" s="134"/>
      <c r="CJ694" s="134"/>
      <c r="CK694" s="134"/>
      <c r="CL694" s="134"/>
      <c r="CM694" s="134"/>
      <c r="CN694" s="134"/>
      <c r="CO694" s="134"/>
      <c r="CP694" s="134"/>
      <c r="CQ694" s="134"/>
      <c r="CR694" s="134"/>
      <c r="CS694" s="134"/>
      <c r="CT694" s="134"/>
      <c r="CU694" s="134"/>
      <c r="CV694" s="134"/>
      <c r="CW694" s="134"/>
      <c r="CX694" s="134"/>
      <c r="CY694" s="134"/>
      <c r="CZ694" s="134"/>
      <c r="DA694" s="134"/>
      <c r="DB694" s="134"/>
      <c r="DC694" s="134"/>
      <c r="DD694" s="134"/>
      <c r="DE694" s="134"/>
      <c r="DF694" s="134"/>
      <c r="DG694" s="134"/>
      <c r="DH694" s="134"/>
      <c r="DI694" s="134"/>
      <c r="DJ694" s="134"/>
      <c r="DK694" s="134"/>
      <c r="DL694" s="134"/>
      <c r="DM694" s="134"/>
      <c r="DN694" s="134"/>
      <c r="DO694" s="134"/>
      <c r="DP694" s="134"/>
      <c r="DQ694" s="134"/>
      <c r="DR694" s="134"/>
      <c r="DS694" s="134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134"/>
      <c r="ED694" s="134"/>
      <c r="EE694" s="134"/>
      <c r="EF694" s="134"/>
      <c r="EG694" s="134"/>
    </row>
    <row r="695" spans="1:137">
      <c r="A695" s="135"/>
      <c r="B695" s="54"/>
      <c r="C695" s="77"/>
      <c r="D695" s="77"/>
      <c r="E695" s="77"/>
      <c r="F695" s="77"/>
      <c r="G695" s="77"/>
      <c r="H695" s="54"/>
      <c r="I695" s="141"/>
      <c r="J695" s="54"/>
      <c r="K695" s="75" t="s">
        <v>50</v>
      </c>
      <c r="L695" s="76">
        <f t="shared" si="87"/>
        <v>0</v>
      </c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134"/>
      <c r="Z695" s="134"/>
      <c r="AA695" s="134"/>
      <c r="AB695" s="134"/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4"/>
      <c r="BE695" s="134"/>
      <c r="BF695" s="134"/>
      <c r="BG695" s="134"/>
      <c r="BH695" s="134"/>
      <c r="BI695" s="134"/>
      <c r="BJ695" s="134"/>
      <c r="BK695" s="134"/>
      <c r="BL695" s="134"/>
      <c r="BM695" s="134"/>
      <c r="BN695" s="134"/>
      <c r="BO695" s="134"/>
      <c r="BP695" s="134"/>
      <c r="BQ695" s="134"/>
      <c r="BR695" s="134"/>
      <c r="BS695" s="134"/>
      <c r="BT695" s="134"/>
      <c r="BU695" s="134"/>
      <c r="BV695" s="134"/>
      <c r="BW695" s="134"/>
      <c r="BX695" s="134"/>
      <c r="BY695" s="134"/>
      <c r="BZ695" s="134"/>
      <c r="CA695" s="134"/>
      <c r="CB695" s="134"/>
      <c r="CC695" s="134"/>
      <c r="CD695" s="134"/>
      <c r="CE695" s="134"/>
      <c r="CF695" s="134"/>
      <c r="CG695" s="134"/>
      <c r="CH695" s="134"/>
      <c r="CI695" s="134"/>
      <c r="CJ695" s="134"/>
      <c r="CK695" s="134"/>
      <c r="CL695" s="134"/>
      <c r="CM695" s="134"/>
      <c r="CN695" s="134"/>
      <c r="CO695" s="134"/>
      <c r="CP695" s="134"/>
      <c r="CQ695" s="134"/>
      <c r="CR695" s="134"/>
      <c r="CS695" s="134"/>
      <c r="CT695" s="134"/>
      <c r="CU695" s="134"/>
      <c r="CV695" s="134"/>
      <c r="CW695" s="134"/>
      <c r="CX695" s="134"/>
      <c r="CY695" s="134"/>
      <c r="CZ695" s="134"/>
      <c r="DA695" s="134"/>
      <c r="DB695" s="134"/>
      <c r="DC695" s="134"/>
      <c r="DD695" s="134"/>
      <c r="DE695" s="134"/>
      <c r="DF695" s="134"/>
      <c r="DG695" s="134"/>
      <c r="DH695" s="134"/>
      <c r="DI695" s="134"/>
      <c r="DJ695" s="134"/>
      <c r="DK695" s="134"/>
      <c r="DL695" s="134"/>
      <c r="DM695" s="134"/>
      <c r="DN695" s="134"/>
      <c r="DO695" s="134"/>
      <c r="DP695" s="134"/>
      <c r="DQ695" s="134"/>
      <c r="DR695" s="134"/>
      <c r="DS695" s="134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134"/>
      <c r="ED695" s="134"/>
      <c r="EE695" s="134"/>
      <c r="EF695" s="134"/>
      <c r="EG695" s="134"/>
    </row>
    <row r="696" spans="1:137">
      <c r="A696" s="135"/>
      <c r="B696" s="54"/>
      <c r="C696" s="81"/>
      <c r="D696" s="81"/>
      <c r="E696" s="81"/>
      <c r="F696" s="81"/>
      <c r="G696" s="81"/>
      <c r="H696" s="80"/>
      <c r="I696" s="142"/>
      <c r="J696" s="80"/>
      <c r="K696" s="84" t="s">
        <v>51</v>
      </c>
      <c r="L696" s="76">
        <f t="shared" si="87"/>
        <v>5</v>
      </c>
      <c r="M696" s="76"/>
      <c r="N696" s="76">
        <v>1</v>
      </c>
      <c r="O696" s="76">
        <v>2</v>
      </c>
      <c r="P696" s="76"/>
      <c r="Q696" s="76"/>
      <c r="R696" s="76"/>
      <c r="S696" s="76"/>
      <c r="T696" s="76">
        <v>1</v>
      </c>
      <c r="U696" s="76"/>
      <c r="V696" s="76"/>
      <c r="W696" s="76"/>
      <c r="X696" s="76">
        <v>1</v>
      </c>
      <c r="Y696" s="134"/>
      <c r="Z696" s="134"/>
      <c r="AA696" s="134"/>
      <c r="AB696" s="134"/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4"/>
      <c r="BE696" s="134"/>
      <c r="BF696" s="134"/>
      <c r="BG696" s="134"/>
      <c r="BH696" s="134"/>
      <c r="BI696" s="134"/>
      <c r="BJ696" s="134"/>
      <c r="BK696" s="134"/>
      <c r="BL696" s="134"/>
      <c r="BM696" s="134"/>
      <c r="BN696" s="134"/>
      <c r="BO696" s="134"/>
      <c r="BP696" s="134"/>
      <c r="BQ696" s="134"/>
      <c r="BR696" s="134"/>
      <c r="BS696" s="134"/>
      <c r="BT696" s="134"/>
      <c r="BU696" s="134"/>
      <c r="BV696" s="134"/>
      <c r="BW696" s="134"/>
      <c r="BX696" s="134"/>
      <c r="BY696" s="134"/>
      <c r="BZ696" s="134"/>
      <c r="CA696" s="134"/>
      <c r="CB696" s="134"/>
      <c r="CC696" s="134"/>
      <c r="CD696" s="134"/>
      <c r="CE696" s="134"/>
      <c r="CF696" s="134"/>
      <c r="CG696" s="134"/>
      <c r="CH696" s="134"/>
      <c r="CI696" s="134"/>
      <c r="CJ696" s="134"/>
      <c r="CK696" s="134"/>
      <c r="CL696" s="134"/>
      <c r="CM696" s="134"/>
      <c r="CN696" s="134"/>
      <c r="CO696" s="134"/>
      <c r="CP696" s="134"/>
      <c r="CQ696" s="134"/>
      <c r="CR696" s="134"/>
      <c r="CS696" s="134"/>
      <c r="CT696" s="134"/>
      <c r="CU696" s="134"/>
      <c r="CV696" s="134"/>
      <c r="CW696" s="134"/>
      <c r="CX696" s="134"/>
      <c r="CY696" s="134"/>
      <c r="CZ696" s="134"/>
      <c r="DA696" s="134"/>
      <c r="DB696" s="134"/>
      <c r="DC696" s="134"/>
      <c r="DD696" s="134"/>
      <c r="DE696" s="134"/>
      <c r="DF696" s="134"/>
      <c r="DG696" s="134"/>
      <c r="DH696" s="134"/>
      <c r="DI696" s="134"/>
      <c r="DJ696" s="134"/>
      <c r="DK696" s="134"/>
      <c r="DL696" s="134"/>
      <c r="DM696" s="134"/>
      <c r="DN696" s="134"/>
      <c r="DO696" s="134"/>
      <c r="DP696" s="134"/>
      <c r="DQ696" s="134"/>
      <c r="DR696" s="134"/>
      <c r="DS696" s="134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134"/>
      <c r="ED696" s="134"/>
      <c r="EE696" s="134"/>
      <c r="EF696" s="134"/>
      <c r="EG696" s="134"/>
    </row>
    <row r="697" spans="1:137">
      <c r="A697" s="135"/>
      <c r="B697" s="54"/>
      <c r="C697" s="58" t="s">
        <v>31</v>
      </c>
      <c r="D697" s="58" t="s">
        <v>1043</v>
      </c>
      <c r="E697" s="58" t="s">
        <v>1044</v>
      </c>
      <c r="F697" s="58" t="s">
        <v>1045</v>
      </c>
      <c r="G697" s="58" t="s">
        <v>1046</v>
      </c>
      <c r="H697" s="46" t="s">
        <v>1047</v>
      </c>
      <c r="I697" s="140">
        <v>211</v>
      </c>
      <c r="J697" s="46" t="s">
        <v>48</v>
      </c>
      <c r="K697" s="75" t="s">
        <v>49</v>
      </c>
      <c r="L697" s="76">
        <f t="shared" si="87"/>
        <v>4</v>
      </c>
      <c r="M697" s="76"/>
      <c r="N697" s="76">
        <v>1</v>
      </c>
      <c r="O697" s="76"/>
      <c r="P697" s="76"/>
      <c r="Q697" s="76"/>
      <c r="R697" s="76"/>
      <c r="S697" s="76">
        <v>1</v>
      </c>
      <c r="T697" s="76">
        <v>2</v>
      </c>
      <c r="U697" s="76"/>
      <c r="V697" s="76"/>
      <c r="W697" s="76"/>
      <c r="X697" s="76"/>
      <c r="Y697" s="134"/>
      <c r="Z697" s="134"/>
      <c r="AA697" s="134"/>
      <c r="AB697" s="134"/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  <c r="BA697" s="134"/>
      <c r="BB697" s="134"/>
      <c r="BC697" s="134"/>
      <c r="BD697" s="134"/>
      <c r="BE697" s="134"/>
      <c r="BF697" s="134"/>
      <c r="BG697" s="134"/>
      <c r="BH697" s="134"/>
      <c r="BI697" s="134"/>
      <c r="BJ697" s="134"/>
      <c r="BK697" s="134"/>
      <c r="BL697" s="134"/>
      <c r="BM697" s="134"/>
      <c r="BN697" s="134"/>
      <c r="BO697" s="134"/>
      <c r="BP697" s="134"/>
      <c r="BQ697" s="134"/>
      <c r="BR697" s="134"/>
      <c r="BS697" s="134"/>
      <c r="BT697" s="134"/>
      <c r="BU697" s="134"/>
      <c r="BV697" s="134"/>
      <c r="BW697" s="134"/>
      <c r="BX697" s="134"/>
      <c r="BY697" s="134"/>
      <c r="BZ697" s="134"/>
      <c r="CA697" s="134"/>
      <c r="CB697" s="134"/>
      <c r="CC697" s="134"/>
      <c r="CD697" s="134"/>
      <c r="CE697" s="134"/>
      <c r="CF697" s="134"/>
      <c r="CG697" s="134"/>
      <c r="CH697" s="134"/>
      <c r="CI697" s="134"/>
      <c r="CJ697" s="134"/>
      <c r="CK697" s="134"/>
      <c r="CL697" s="134"/>
      <c r="CM697" s="134"/>
      <c r="CN697" s="134"/>
      <c r="CO697" s="134"/>
      <c r="CP697" s="134"/>
      <c r="CQ697" s="134"/>
      <c r="CR697" s="134"/>
      <c r="CS697" s="134"/>
      <c r="CT697" s="134"/>
      <c r="CU697" s="134"/>
      <c r="CV697" s="134"/>
      <c r="CW697" s="134"/>
      <c r="CX697" s="134"/>
      <c r="CY697" s="134"/>
      <c r="CZ697" s="134"/>
      <c r="DA697" s="134"/>
      <c r="DB697" s="134"/>
      <c r="DC697" s="134"/>
      <c r="DD697" s="134"/>
      <c r="DE697" s="134"/>
      <c r="DF697" s="134"/>
      <c r="DG697" s="134"/>
      <c r="DH697" s="134"/>
      <c r="DI697" s="134"/>
      <c r="DJ697" s="134"/>
      <c r="DK697" s="134"/>
      <c r="DL697" s="134"/>
      <c r="DM697" s="134"/>
      <c r="DN697" s="134"/>
      <c r="DO697" s="134"/>
      <c r="DP697" s="134"/>
      <c r="DQ697" s="134"/>
      <c r="DR697" s="134"/>
      <c r="DS697" s="134"/>
      <c r="DT697" s="134"/>
      <c r="DU697" s="134"/>
      <c r="DV697" s="134"/>
      <c r="DW697" s="134"/>
      <c r="DX697" s="134"/>
      <c r="DY697" s="134"/>
      <c r="DZ697" s="134"/>
      <c r="EA697" s="134"/>
      <c r="EB697" s="134"/>
      <c r="EC697" s="134"/>
      <c r="ED697" s="134"/>
      <c r="EE697" s="134"/>
      <c r="EF697" s="134"/>
      <c r="EG697" s="134"/>
    </row>
    <row r="698" spans="1:137">
      <c r="A698" s="135"/>
      <c r="B698" s="54"/>
      <c r="C698" s="77"/>
      <c r="D698" s="77"/>
      <c r="E698" s="77"/>
      <c r="F698" s="77"/>
      <c r="G698" s="77"/>
      <c r="H698" s="54"/>
      <c r="I698" s="141"/>
      <c r="J698" s="54"/>
      <c r="K698" s="75" t="s">
        <v>50</v>
      </c>
      <c r="L698" s="76">
        <f t="shared" si="87"/>
        <v>0</v>
      </c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134"/>
      <c r="Z698" s="134"/>
      <c r="AA698" s="134"/>
      <c r="AB698" s="134"/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134"/>
      <c r="BE698" s="134"/>
      <c r="BF698" s="134"/>
      <c r="BG698" s="134"/>
      <c r="BH698" s="134"/>
      <c r="BI698" s="134"/>
      <c r="BJ698" s="134"/>
      <c r="BK698" s="134"/>
      <c r="BL698" s="134"/>
      <c r="BM698" s="134"/>
      <c r="BN698" s="134"/>
      <c r="BO698" s="134"/>
      <c r="BP698" s="134"/>
      <c r="BQ698" s="134"/>
      <c r="BR698" s="134"/>
      <c r="BS698" s="134"/>
      <c r="BT698" s="134"/>
      <c r="BU698" s="134"/>
      <c r="BV698" s="134"/>
      <c r="BW698" s="134"/>
      <c r="BX698" s="134"/>
      <c r="BY698" s="134"/>
      <c r="BZ698" s="134"/>
      <c r="CA698" s="134"/>
      <c r="CB698" s="134"/>
      <c r="CC698" s="134"/>
      <c r="CD698" s="134"/>
      <c r="CE698" s="134"/>
      <c r="CF698" s="134"/>
      <c r="CG698" s="134"/>
      <c r="CH698" s="134"/>
      <c r="CI698" s="134"/>
      <c r="CJ698" s="134"/>
      <c r="CK698" s="134"/>
      <c r="CL698" s="134"/>
      <c r="CM698" s="134"/>
      <c r="CN698" s="134"/>
      <c r="CO698" s="134"/>
      <c r="CP698" s="134"/>
      <c r="CQ698" s="134"/>
      <c r="CR698" s="134"/>
      <c r="CS698" s="134"/>
      <c r="CT698" s="134"/>
      <c r="CU698" s="134"/>
      <c r="CV698" s="134"/>
      <c r="CW698" s="134"/>
      <c r="CX698" s="134"/>
      <c r="CY698" s="134"/>
      <c r="CZ698" s="134"/>
      <c r="DA698" s="134"/>
      <c r="DB698" s="134"/>
      <c r="DC698" s="134"/>
      <c r="DD698" s="134"/>
      <c r="DE698" s="134"/>
      <c r="DF698" s="134"/>
      <c r="DG698" s="134"/>
      <c r="DH698" s="134"/>
      <c r="DI698" s="134"/>
      <c r="DJ698" s="134"/>
      <c r="DK698" s="134"/>
      <c r="DL698" s="134"/>
      <c r="DM698" s="134"/>
      <c r="DN698" s="134"/>
      <c r="DO698" s="134"/>
      <c r="DP698" s="134"/>
      <c r="DQ698" s="134"/>
      <c r="DR698" s="134"/>
      <c r="DS698" s="134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134"/>
      <c r="ED698" s="134"/>
      <c r="EE698" s="134"/>
      <c r="EF698" s="134"/>
      <c r="EG698" s="134"/>
    </row>
    <row r="699" spans="1:137">
      <c r="A699" s="135"/>
      <c r="B699" s="54"/>
      <c r="C699" s="81"/>
      <c r="D699" s="81"/>
      <c r="E699" s="81"/>
      <c r="F699" s="81"/>
      <c r="G699" s="81"/>
      <c r="H699" s="80"/>
      <c r="I699" s="142"/>
      <c r="J699" s="80"/>
      <c r="K699" s="84" t="s">
        <v>51</v>
      </c>
      <c r="L699" s="76">
        <f t="shared" si="87"/>
        <v>0</v>
      </c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134"/>
      <c r="Z699" s="134"/>
      <c r="AA699" s="134"/>
      <c r="AB699" s="134"/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4"/>
      <c r="BE699" s="134"/>
      <c r="BF699" s="134"/>
      <c r="BG699" s="134"/>
      <c r="BH699" s="134"/>
      <c r="BI699" s="134"/>
      <c r="BJ699" s="134"/>
      <c r="BK699" s="134"/>
      <c r="BL699" s="134"/>
      <c r="BM699" s="134"/>
      <c r="BN699" s="134"/>
      <c r="BO699" s="134"/>
      <c r="BP699" s="134"/>
      <c r="BQ699" s="134"/>
      <c r="BR699" s="134"/>
      <c r="BS699" s="134"/>
      <c r="BT699" s="134"/>
      <c r="BU699" s="134"/>
      <c r="BV699" s="134"/>
      <c r="BW699" s="134"/>
      <c r="BX699" s="134"/>
      <c r="BY699" s="134"/>
      <c r="BZ699" s="134"/>
      <c r="CA699" s="134"/>
      <c r="CB699" s="134"/>
      <c r="CC699" s="134"/>
      <c r="CD699" s="134"/>
      <c r="CE699" s="134"/>
      <c r="CF699" s="134"/>
      <c r="CG699" s="134"/>
      <c r="CH699" s="134"/>
      <c r="CI699" s="134"/>
      <c r="CJ699" s="134"/>
      <c r="CK699" s="134"/>
      <c r="CL699" s="134"/>
      <c r="CM699" s="134"/>
      <c r="CN699" s="134"/>
      <c r="CO699" s="134"/>
      <c r="CP699" s="134"/>
      <c r="CQ699" s="134"/>
      <c r="CR699" s="134"/>
      <c r="CS699" s="134"/>
      <c r="CT699" s="134"/>
      <c r="CU699" s="134"/>
      <c r="CV699" s="134"/>
      <c r="CW699" s="134"/>
      <c r="CX699" s="134"/>
      <c r="CY699" s="134"/>
      <c r="CZ699" s="134"/>
      <c r="DA699" s="134"/>
      <c r="DB699" s="134"/>
      <c r="DC699" s="134"/>
      <c r="DD699" s="134"/>
      <c r="DE699" s="134"/>
      <c r="DF699" s="134"/>
      <c r="DG699" s="134"/>
      <c r="DH699" s="134"/>
      <c r="DI699" s="134"/>
      <c r="DJ699" s="134"/>
      <c r="DK699" s="134"/>
      <c r="DL699" s="134"/>
      <c r="DM699" s="134"/>
      <c r="DN699" s="134"/>
      <c r="DO699" s="134"/>
      <c r="DP699" s="134"/>
      <c r="DQ699" s="134"/>
      <c r="DR699" s="134"/>
      <c r="DS699" s="134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134"/>
      <c r="ED699" s="134"/>
      <c r="EE699" s="134"/>
      <c r="EF699" s="134"/>
      <c r="EG699" s="134"/>
    </row>
    <row r="700" spans="1:137">
      <c r="A700" s="135"/>
      <c r="B700" s="54"/>
      <c r="C700" s="58" t="s">
        <v>33</v>
      </c>
      <c r="D700" s="58" t="s">
        <v>1048</v>
      </c>
      <c r="E700" s="58" t="s">
        <v>1049</v>
      </c>
      <c r="F700" s="58" t="s">
        <v>1050</v>
      </c>
      <c r="G700" s="58" t="s">
        <v>1051</v>
      </c>
      <c r="H700" s="46" t="s">
        <v>1052</v>
      </c>
      <c r="I700" s="140">
        <v>3475</v>
      </c>
      <c r="J700" s="46" t="s">
        <v>48</v>
      </c>
      <c r="K700" s="75" t="s">
        <v>49</v>
      </c>
      <c r="L700" s="76">
        <f t="shared" si="87"/>
        <v>0</v>
      </c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134"/>
      <c r="Z700" s="134"/>
      <c r="AA700" s="134"/>
      <c r="AB700" s="134"/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4"/>
      <c r="BE700" s="134"/>
      <c r="BF700" s="134"/>
      <c r="BG700" s="134"/>
      <c r="BH700" s="134"/>
      <c r="BI700" s="134"/>
      <c r="BJ700" s="134"/>
      <c r="BK700" s="134"/>
      <c r="BL700" s="134"/>
      <c r="BM700" s="134"/>
      <c r="BN700" s="134"/>
      <c r="BO700" s="134"/>
      <c r="BP700" s="134"/>
      <c r="BQ700" s="134"/>
      <c r="BR700" s="134"/>
      <c r="BS700" s="134"/>
      <c r="BT700" s="134"/>
      <c r="BU700" s="134"/>
      <c r="BV700" s="134"/>
      <c r="BW700" s="134"/>
      <c r="BX700" s="134"/>
      <c r="BY700" s="134"/>
      <c r="BZ700" s="134"/>
      <c r="CA700" s="134"/>
      <c r="CB700" s="134"/>
      <c r="CC700" s="134"/>
      <c r="CD700" s="134"/>
      <c r="CE700" s="134"/>
      <c r="CF700" s="134"/>
      <c r="CG700" s="134"/>
      <c r="CH700" s="134"/>
      <c r="CI700" s="134"/>
      <c r="CJ700" s="134"/>
      <c r="CK700" s="134"/>
      <c r="CL700" s="134"/>
      <c r="CM700" s="134"/>
      <c r="CN700" s="134"/>
      <c r="CO700" s="134"/>
      <c r="CP700" s="134"/>
      <c r="CQ700" s="134"/>
      <c r="CR700" s="134"/>
      <c r="CS700" s="134"/>
      <c r="CT700" s="134"/>
      <c r="CU700" s="134"/>
      <c r="CV700" s="134"/>
      <c r="CW700" s="134"/>
      <c r="CX700" s="134"/>
      <c r="CY700" s="134"/>
      <c r="CZ700" s="134"/>
      <c r="DA700" s="134"/>
      <c r="DB700" s="134"/>
      <c r="DC700" s="134"/>
      <c r="DD700" s="134"/>
      <c r="DE700" s="134"/>
      <c r="DF700" s="134"/>
      <c r="DG700" s="134"/>
      <c r="DH700" s="134"/>
      <c r="DI700" s="134"/>
      <c r="DJ700" s="134"/>
      <c r="DK700" s="134"/>
      <c r="DL700" s="134"/>
      <c r="DM700" s="134"/>
      <c r="DN700" s="134"/>
      <c r="DO700" s="134"/>
      <c r="DP700" s="134"/>
      <c r="DQ700" s="134"/>
      <c r="DR700" s="134"/>
      <c r="DS700" s="134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134"/>
      <c r="ED700" s="134"/>
      <c r="EE700" s="134"/>
      <c r="EF700" s="134"/>
      <c r="EG700" s="134"/>
    </row>
    <row r="701" spans="1:137">
      <c r="A701" s="135"/>
      <c r="B701" s="54"/>
      <c r="C701" s="77"/>
      <c r="D701" s="77"/>
      <c r="E701" s="77"/>
      <c r="F701" s="77"/>
      <c r="G701" s="77"/>
      <c r="H701" s="54"/>
      <c r="I701" s="141"/>
      <c r="J701" s="54"/>
      <c r="K701" s="75" t="s">
        <v>50</v>
      </c>
      <c r="L701" s="76">
        <f t="shared" si="87"/>
        <v>0</v>
      </c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134"/>
      <c r="Z701" s="134"/>
      <c r="AA701" s="134"/>
      <c r="AB701" s="134"/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  <c r="BA701" s="134"/>
      <c r="BB701" s="134"/>
      <c r="BC701" s="134"/>
      <c r="BD701" s="134"/>
      <c r="BE701" s="134"/>
      <c r="BF701" s="134"/>
      <c r="BG701" s="134"/>
      <c r="BH701" s="134"/>
      <c r="BI701" s="134"/>
      <c r="BJ701" s="134"/>
      <c r="BK701" s="134"/>
      <c r="BL701" s="134"/>
      <c r="BM701" s="134"/>
      <c r="BN701" s="134"/>
      <c r="BO701" s="134"/>
      <c r="BP701" s="134"/>
      <c r="BQ701" s="134"/>
      <c r="BR701" s="134"/>
      <c r="BS701" s="134"/>
      <c r="BT701" s="134"/>
      <c r="BU701" s="134"/>
      <c r="BV701" s="134"/>
      <c r="BW701" s="134"/>
      <c r="BX701" s="134"/>
      <c r="BY701" s="134"/>
      <c r="BZ701" s="134"/>
      <c r="CA701" s="134"/>
      <c r="CB701" s="134"/>
      <c r="CC701" s="134"/>
      <c r="CD701" s="134"/>
      <c r="CE701" s="134"/>
      <c r="CF701" s="134"/>
      <c r="CG701" s="134"/>
      <c r="CH701" s="134"/>
      <c r="CI701" s="134"/>
      <c r="CJ701" s="134"/>
      <c r="CK701" s="134"/>
      <c r="CL701" s="134"/>
      <c r="CM701" s="134"/>
      <c r="CN701" s="134"/>
      <c r="CO701" s="134"/>
      <c r="CP701" s="134"/>
      <c r="CQ701" s="134"/>
      <c r="CR701" s="134"/>
      <c r="CS701" s="134"/>
      <c r="CT701" s="134"/>
      <c r="CU701" s="134"/>
      <c r="CV701" s="134"/>
      <c r="CW701" s="134"/>
      <c r="CX701" s="134"/>
      <c r="CY701" s="134"/>
      <c r="CZ701" s="134"/>
      <c r="DA701" s="134"/>
      <c r="DB701" s="134"/>
      <c r="DC701" s="134"/>
      <c r="DD701" s="134"/>
      <c r="DE701" s="134"/>
      <c r="DF701" s="134"/>
      <c r="DG701" s="134"/>
      <c r="DH701" s="134"/>
      <c r="DI701" s="134"/>
      <c r="DJ701" s="134"/>
      <c r="DK701" s="134"/>
      <c r="DL701" s="134"/>
      <c r="DM701" s="134"/>
      <c r="DN701" s="134"/>
      <c r="DO701" s="134"/>
      <c r="DP701" s="134"/>
      <c r="DQ701" s="134"/>
      <c r="DR701" s="134"/>
      <c r="DS701" s="134"/>
      <c r="DT701" s="134"/>
      <c r="DU701" s="134"/>
      <c r="DV701" s="134"/>
      <c r="DW701" s="134"/>
      <c r="DX701" s="134"/>
      <c r="DY701" s="134"/>
      <c r="DZ701" s="134"/>
      <c r="EA701" s="134"/>
      <c r="EB701" s="134"/>
      <c r="EC701" s="134"/>
      <c r="ED701" s="134"/>
      <c r="EE701" s="134"/>
      <c r="EF701" s="134"/>
      <c r="EG701" s="134"/>
    </row>
    <row r="702" spans="1:137">
      <c r="A702" s="135"/>
      <c r="B702" s="54"/>
      <c r="C702" s="81"/>
      <c r="D702" s="81"/>
      <c r="E702" s="81"/>
      <c r="F702" s="81"/>
      <c r="G702" s="81"/>
      <c r="H702" s="80"/>
      <c r="I702" s="142"/>
      <c r="J702" s="80"/>
      <c r="K702" s="84" t="s">
        <v>51</v>
      </c>
      <c r="L702" s="76">
        <f t="shared" si="87"/>
        <v>2</v>
      </c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>
        <v>1</v>
      </c>
      <c r="X702" s="76">
        <v>1</v>
      </c>
      <c r="Y702" s="134"/>
      <c r="Z702" s="134"/>
      <c r="AA702" s="134"/>
      <c r="AB702" s="134"/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134"/>
      <c r="BE702" s="134"/>
      <c r="BF702" s="134"/>
      <c r="BG702" s="134"/>
      <c r="BH702" s="134"/>
      <c r="BI702" s="134"/>
      <c r="BJ702" s="134"/>
      <c r="BK702" s="134"/>
      <c r="BL702" s="134"/>
      <c r="BM702" s="134"/>
      <c r="BN702" s="134"/>
      <c r="BO702" s="134"/>
      <c r="BP702" s="134"/>
      <c r="BQ702" s="134"/>
      <c r="BR702" s="134"/>
      <c r="BS702" s="134"/>
      <c r="BT702" s="134"/>
      <c r="BU702" s="134"/>
      <c r="BV702" s="134"/>
      <c r="BW702" s="134"/>
      <c r="BX702" s="134"/>
      <c r="BY702" s="134"/>
      <c r="BZ702" s="134"/>
      <c r="CA702" s="134"/>
      <c r="CB702" s="134"/>
      <c r="CC702" s="134"/>
      <c r="CD702" s="134"/>
      <c r="CE702" s="134"/>
      <c r="CF702" s="134"/>
      <c r="CG702" s="134"/>
      <c r="CH702" s="134"/>
      <c r="CI702" s="134"/>
      <c r="CJ702" s="134"/>
      <c r="CK702" s="134"/>
      <c r="CL702" s="134"/>
      <c r="CM702" s="134"/>
      <c r="CN702" s="134"/>
      <c r="CO702" s="134"/>
      <c r="CP702" s="134"/>
      <c r="CQ702" s="134"/>
      <c r="CR702" s="134"/>
      <c r="CS702" s="134"/>
      <c r="CT702" s="134"/>
      <c r="CU702" s="134"/>
      <c r="CV702" s="134"/>
      <c r="CW702" s="134"/>
      <c r="CX702" s="134"/>
      <c r="CY702" s="134"/>
      <c r="CZ702" s="134"/>
      <c r="DA702" s="134"/>
      <c r="DB702" s="134"/>
      <c r="DC702" s="134"/>
      <c r="DD702" s="134"/>
      <c r="DE702" s="134"/>
      <c r="DF702" s="134"/>
      <c r="DG702" s="134"/>
      <c r="DH702" s="134"/>
      <c r="DI702" s="134"/>
      <c r="DJ702" s="134"/>
      <c r="DK702" s="134"/>
      <c r="DL702" s="134"/>
      <c r="DM702" s="134"/>
      <c r="DN702" s="134"/>
      <c r="DO702" s="134"/>
      <c r="DP702" s="134"/>
      <c r="DQ702" s="134"/>
      <c r="DR702" s="134"/>
      <c r="DS702" s="134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134"/>
      <c r="ED702" s="134"/>
      <c r="EE702" s="134"/>
      <c r="EF702" s="134"/>
      <c r="EG702" s="134"/>
    </row>
    <row r="703" spans="1:137">
      <c r="A703" s="135"/>
      <c r="B703" s="54"/>
      <c r="C703" s="58" t="s">
        <v>33</v>
      </c>
      <c r="D703" s="58" t="s">
        <v>1053</v>
      </c>
      <c r="E703" s="58" t="s">
        <v>1054</v>
      </c>
      <c r="F703" s="58" t="s">
        <v>1055</v>
      </c>
      <c r="G703" s="58" t="s">
        <v>1056</v>
      </c>
      <c r="H703" s="46" t="s">
        <v>1057</v>
      </c>
      <c r="I703" s="140">
        <v>999</v>
      </c>
      <c r="J703" s="46" t="s">
        <v>48</v>
      </c>
      <c r="K703" s="75" t="s">
        <v>49</v>
      </c>
      <c r="L703" s="76">
        <f t="shared" si="87"/>
        <v>0</v>
      </c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134"/>
      <c r="Z703" s="134"/>
      <c r="AA703" s="134"/>
      <c r="AB703" s="134"/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4"/>
      <c r="BE703" s="134"/>
      <c r="BF703" s="134"/>
      <c r="BG703" s="134"/>
      <c r="BH703" s="134"/>
      <c r="BI703" s="134"/>
      <c r="BJ703" s="134"/>
      <c r="BK703" s="134"/>
      <c r="BL703" s="134"/>
      <c r="BM703" s="134"/>
      <c r="BN703" s="134"/>
      <c r="BO703" s="134"/>
      <c r="BP703" s="134"/>
      <c r="BQ703" s="134"/>
      <c r="BR703" s="134"/>
      <c r="BS703" s="134"/>
      <c r="BT703" s="134"/>
      <c r="BU703" s="134"/>
      <c r="BV703" s="134"/>
      <c r="BW703" s="134"/>
      <c r="BX703" s="134"/>
      <c r="BY703" s="134"/>
      <c r="BZ703" s="134"/>
      <c r="CA703" s="134"/>
      <c r="CB703" s="134"/>
      <c r="CC703" s="134"/>
      <c r="CD703" s="134"/>
      <c r="CE703" s="134"/>
      <c r="CF703" s="134"/>
      <c r="CG703" s="134"/>
      <c r="CH703" s="134"/>
      <c r="CI703" s="134"/>
      <c r="CJ703" s="134"/>
      <c r="CK703" s="134"/>
      <c r="CL703" s="134"/>
      <c r="CM703" s="134"/>
      <c r="CN703" s="134"/>
      <c r="CO703" s="134"/>
      <c r="CP703" s="134"/>
      <c r="CQ703" s="134"/>
      <c r="CR703" s="134"/>
      <c r="CS703" s="134"/>
      <c r="CT703" s="134"/>
      <c r="CU703" s="134"/>
      <c r="CV703" s="134"/>
      <c r="CW703" s="134"/>
      <c r="CX703" s="134"/>
      <c r="CY703" s="134"/>
      <c r="CZ703" s="134"/>
      <c r="DA703" s="134"/>
      <c r="DB703" s="134"/>
      <c r="DC703" s="134"/>
      <c r="DD703" s="134"/>
      <c r="DE703" s="134"/>
      <c r="DF703" s="134"/>
      <c r="DG703" s="134"/>
      <c r="DH703" s="134"/>
      <c r="DI703" s="134"/>
      <c r="DJ703" s="134"/>
      <c r="DK703" s="134"/>
      <c r="DL703" s="134"/>
      <c r="DM703" s="134"/>
      <c r="DN703" s="134"/>
      <c r="DO703" s="134"/>
      <c r="DP703" s="134"/>
      <c r="DQ703" s="134"/>
      <c r="DR703" s="134"/>
      <c r="DS703" s="134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134"/>
      <c r="ED703" s="134"/>
      <c r="EE703" s="134"/>
      <c r="EF703" s="134"/>
      <c r="EG703" s="134"/>
    </row>
    <row r="704" spans="1:137">
      <c r="A704" s="135"/>
      <c r="B704" s="54"/>
      <c r="C704" s="77"/>
      <c r="D704" s="77"/>
      <c r="E704" s="77"/>
      <c r="F704" s="77"/>
      <c r="G704" s="77"/>
      <c r="H704" s="54"/>
      <c r="I704" s="141"/>
      <c r="J704" s="54"/>
      <c r="K704" s="75" t="s">
        <v>50</v>
      </c>
      <c r="L704" s="76">
        <f t="shared" si="87"/>
        <v>0</v>
      </c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134"/>
      <c r="Z704" s="134"/>
      <c r="AA704" s="134"/>
      <c r="AB704" s="134"/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4"/>
      <c r="BE704" s="134"/>
      <c r="BF704" s="134"/>
      <c r="BG704" s="134"/>
      <c r="BH704" s="134"/>
      <c r="BI704" s="134"/>
      <c r="BJ704" s="134"/>
      <c r="BK704" s="134"/>
      <c r="BL704" s="134"/>
      <c r="BM704" s="134"/>
      <c r="BN704" s="134"/>
      <c r="BO704" s="134"/>
      <c r="BP704" s="134"/>
      <c r="BQ704" s="134"/>
      <c r="BR704" s="134"/>
      <c r="BS704" s="134"/>
      <c r="BT704" s="134"/>
      <c r="BU704" s="134"/>
      <c r="BV704" s="134"/>
      <c r="BW704" s="134"/>
      <c r="BX704" s="134"/>
      <c r="BY704" s="134"/>
      <c r="BZ704" s="134"/>
      <c r="CA704" s="134"/>
      <c r="CB704" s="134"/>
      <c r="CC704" s="134"/>
      <c r="CD704" s="134"/>
      <c r="CE704" s="134"/>
      <c r="CF704" s="134"/>
      <c r="CG704" s="134"/>
      <c r="CH704" s="134"/>
      <c r="CI704" s="134"/>
      <c r="CJ704" s="134"/>
      <c r="CK704" s="134"/>
      <c r="CL704" s="134"/>
      <c r="CM704" s="134"/>
      <c r="CN704" s="134"/>
      <c r="CO704" s="134"/>
      <c r="CP704" s="134"/>
      <c r="CQ704" s="134"/>
      <c r="CR704" s="134"/>
      <c r="CS704" s="134"/>
      <c r="CT704" s="134"/>
      <c r="CU704" s="134"/>
      <c r="CV704" s="134"/>
      <c r="CW704" s="134"/>
      <c r="CX704" s="134"/>
      <c r="CY704" s="134"/>
      <c r="CZ704" s="134"/>
      <c r="DA704" s="134"/>
      <c r="DB704" s="134"/>
      <c r="DC704" s="134"/>
      <c r="DD704" s="134"/>
      <c r="DE704" s="134"/>
      <c r="DF704" s="134"/>
      <c r="DG704" s="134"/>
      <c r="DH704" s="134"/>
      <c r="DI704" s="134"/>
      <c r="DJ704" s="134"/>
      <c r="DK704" s="134"/>
      <c r="DL704" s="134"/>
      <c r="DM704" s="134"/>
      <c r="DN704" s="134"/>
      <c r="DO704" s="134"/>
      <c r="DP704" s="134"/>
      <c r="DQ704" s="134"/>
      <c r="DR704" s="134"/>
      <c r="DS704" s="134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134"/>
      <c r="ED704" s="134"/>
      <c r="EE704" s="134"/>
      <c r="EF704" s="134"/>
      <c r="EG704" s="134"/>
    </row>
    <row r="705" spans="1:137">
      <c r="A705" s="135"/>
      <c r="B705" s="54"/>
      <c r="C705" s="81"/>
      <c r="D705" s="81"/>
      <c r="E705" s="81"/>
      <c r="F705" s="81"/>
      <c r="G705" s="81"/>
      <c r="H705" s="80"/>
      <c r="I705" s="142"/>
      <c r="J705" s="80"/>
      <c r="K705" s="84" t="s">
        <v>51</v>
      </c>
      <c r="L705" s="76">
        <f t="shared" si="87"/>
        <v>3</v>
      </c>
      <c r="M705" s="76"/>
      <c r="N705" s="76"/>
      <c r="O705" s="76">
        <v>1</v>
      </c>
      <c r="P705" s="76"/>
      <c r="Q705" s="76"/>
      <c r="R705" s="76"/>
      <c r="S705" s="76"/>
      <c r="T705" s="76">
        <v>1</v>
      </c>
      <c r="U705" s="76"/>
      <c r="V705" s="76"/>
      <c r="W705" s="76"/>
      <c r="X705" s="76">
        <v>1</v>
      </c>
      <c r="Y705" s="134"/>
      <c r="Z705" s="134"/>
      <c r="AA705" s="134"/>
      <c r="AB705" s="134"/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  <c r="BA705" s="134"/>
      <c r="BB705" s="134"/>
      <c r="BC705" s="134"/>
      <c r="BD705" s="134"/>
      <c r="BE705" s="134"/>
      <c r="BF705" s="134"/>
      <c r="BG705" s="134"/>
      <c r="BH705" s="134"/>
      <c r="BI705" s="134"/>
      <c r="BJ705" s="134"/>
      <c r="BK705" s="134"/>
      <c r="BL705" s="134"/>
      <c r="BM705" s="134"/>
      <c r="BN705" s="134"/>
      <c r="BO705" s="134"/>
      <c r="BP705" s="134"/>
      <c r="BQ705" s="134"/>
      <c r="BR705" s="134"/>
      <c r="BS705" s="134"/>
      <c r="BT705" s="134"/>
      <c r="BU705" s="134"/>
      <c r="BV705" s="134"/>
      <c r="BW705" s="134"/>
      <c r="BX705" s="134"/>
      <c r="BY705" s="134"/>
      <c r="BZ705" s="134"/>
      <c r="CA705" s="134"/>
      <c r="CB705" s="134"/>
      <c r="CC705" s="134"/>
      <c r="CD705" s="134"/>
      <c r="CE705" s="134"/>
      <c r="CF705" s="134"/>
      <c r="CG705" s="134"/>
      <c r="CH705" s="134"/>
      <c r="CI705" s="134"/>
      <c r="CJ705" s="134"/>
      <c r="CK705" s="134"/>
      <c r="CL705" s="134"/>
      <c r="CM705" s="134"/>
      <c r="CN705" s="134"/>
      <c r="CO705" s="134"/>
      <c r="CP705" s="134"/>
      <c r="CQ705" s="134"/>
      <c r="CR705" s="134"/>
      <c r="CS705" s="134"/>
      <c r="CT705" s="134"/>
      <c r="CU705" s="134"/>
      <c r="CV705" s="134"/>
      <c r="CW705" s="134"/>
      <c r="CX705" s="134"/>
      <c r="CY705" s="134"/>
      <c r="CZ705" s="134"/>
      <c r="DA705" s="134"/>
      <c r="DB705" s="134"/>
      <c r="DC705" s="134"/>
      <c r="DD705" s="134"/>
      <c r="DE705" s="134"/>
      <c r="DF705" s="134"/>
      <c r="DG705" s="134"/>
      <c r="DH705" s="134"/>
      <c r="DI705" s="134"/>
      <c r="DJ705" s="134"/>
      <c r="DK705" s="134"/>
      <c r="DL705" s="134"/>
      <c r="DM705" s="134"/>
      <c r="DN705" s="134"/>
      <c r="DO705" s="134"/>
      <c r="DP705" s="134"/>
      <c r="DQ705" s="134"/>
      <c r="DR705" s="134"/>
      <c r="DS705" s="134"/>
      <c r="DT705" s="134"/>
      <c r="DU705" s="134"/>
      <c r="DV705" s="134"/>
      <c r="DW705" s="134"/>
      <c r="DX705" s="134"/>
      <c r="DY705" s="134"/>
      <c r="DZ705" s="134"/>
      <c r="EA705" s="134"/>
      <c r="EB705" s="134"/>
      <c r="EC705" s="134"/>
      <c r="ED705" s="134"/>
      <c r="EE705" s="134"/>
      <c r="EF705" s="134"/>
      <c r="EG705" s="134"/>
    </row>
    <row r="706" spans="1:137">
      <c r="A706" s="135"/>
      <c r="B706" s="54"/>
      <c r="C706" s="58" t="s">
        <v>33</v>
      </c>
      <c r="D706" s="58" t="s">
        <v>1058</v>
      </c>
      <c r="E706" s="58" t="s">
        <v>1059</v>
      </c>
      <c r="F706" s="58" t="s">
        <v>1060</v>
      </c>
      <c r="G706" s="58" t="s">
        <v>1061</v>
      </c>
      <c r="H706" s="46" t="s">
        <v>1062</v>
      </c>
      <c r="I706" s="140">
        <v>416</v>
      </c>
      <c r="J706" s="46" t="s">
        <v>48</v>
      </c>
      <c r="K706" s="75" t="s">
        <v>49</v>
      </c>
      <c r="L706" s="76">
        <f t="shared" si="87"/>
        <v>0</v>
      </c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134"/>
      <c r="Z706" s="134"/>
      <c r="AA706" s="134"/>
      <c r="AB706" s="134"/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134"/>
      <c r="BE706" s="134"/>
      <c r="BF706" s="134"/>
      <c r="BG706" s="134"/>
      <c r="BH706" s="134"/>
      <c r="BI706" s="134"/>
      <c r="BJ706" s="134"/>
      <c r="BK706" s="134"/>
      <c r="BL706" s="134"/>
      <c r="BM706" s="134"/>
      <c r="BN706" s="134"/>
      <c r="BO706" s="134"/>
      <c r="BP706" s="134"/>
      <c r="BQ706" s="134"/>
      <c r="BR706" s="134"/>
      <c r="BS706" s="134"/>
      <c r="BT706" s="134"/>
      <c r="BU706" s="134"/>
      <c r="BV706" s="134"/>
      <c r="BW706" s="134"/>
      <c r="BX706" s="134"/>
      <c r="BY706" s="134"/>
      <c r="BZ706" s="134"/>
      <c r="CA706" s="134"/>
      <c r="CB706" s="134"/>
      <c r="CC706" s="134"/>
      <c r="CD706" s="134"/>
      <c r="CE706" s="134"/>
      <c r="CF706" s="134"/>
      <c r="CG706" s="134"/>
      <c r="CH706" s="134"/>
      <c r="CI706" s="134"/>
      <c r="CJ706" s="134"/>
      <c r="CK706" s="134"/>
      <c r="CL706" s="134"/>
      <c r="CM706" s="134"/>
      <c r="CN706" s="134"/>
      <c r="CO706" s="134"/>
      <c r="CP706" s="134"/>
      <c r="CQ706" s="134"/>
      <c r="CR706" s="134"/>
      <c r="CS706" s="134"/>
      <c r="CT706" s="134"/>
      <c r="CU706" s="134"/>
      <c r="CV706" s="134"/>
      <c r="CW706" s="134"/>
      <c r="CX706" s="134"/>
      <c r="CY706" s="134"/>
      <c r="CZ706" s="134"/>
      <c r="DA706" s="134"/>
      <c r="DB706" s="134"/>
      <c r="DC706" s="134"/>
      <c r="DD706" s="134"/>
      <c r="DE706" s="134"/>
      <c r="DF706" s="134"/>
      <c r="DG706" s="134"/>
      <c r="DH706" s="134"/>
      <c r="DI706" s="134"/>
      <c r="DJ706" s="134"/>
      <c r="DK706" s="134"/>
      <c r="DL706" s="134"/>
      <c r="DM706" s="134"/>
      <c r="DN706" s="134"/>
      <c r="DO706" s="134"/>
      <c r="DP706" s="134"/>
      <c r="DQ706" s="134"/>
      <c r="DR706" s="134"/>
      <c r="DS706" s="134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134"/>
      <c r="ED706" s="134"/>
      <c r="EE706" s="134"/>
      <c r="EF706" s="134"/>
      <c r="EG706" s="134"/>
    </row>
    <row r="707" spans="1:137">
      <c r="A707" s="135"/>
      <c r="B707" s="54"/>
      <c r="C707" s="77"/>
      <c r="D707" s="77"/>
      <c r="E707" s="77"/>
      <c r="F707" s="77"/>
      <c r="G707" s="77"/>
      <c r="H707" s="54"/>
      <c r="I707" s="141"/>
      <c r="J707" s="54"/>
      <c r="K707" s="75" t="s">
        <v>50</v>
      </c>
      <c r="L707" s="76">
        <f t="shared" si="87"/>
        <v>0</v>
      </c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134"/>
      <c r="Z707" s="134"/>
      <c r="AA707" s="134"/>
      <c r="AB707" s="134"/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4"/>
      <c r="BE707" s="134"/>
      <c r="BF707" s="134"/>
      <c r="BG707" s="134"/>
      <c r="BH707" s="134"/>
      <c r="BI707" s="134"/>
      <c r="BJ707" s="134"/>
      <c r="BK707" s="134"/>
      <c r="BL707" s="134"/>
      <c r="BM707" s="134"/>
      <c r="BN707" s="134"/>
      <c r="BO707" s="134"/>
      <c r="BP707" s="134"/>
      <c r="BQ707" s="134"/>
      <c r="BR707" s="134"/>
      <c r="BS707" s="134"/>
      <c r="BT707" s="134"/>
      <c r="BU707" s="134"/>
      <c r="BV707" s="134"/>
      <c r="BW707" s="134"/>
      <c r="BX707" s="134"/>
      <c r="BY707" s="134"/>
      <c r="BZ707" s="134"/>
      <c r="CA707" s="134"/>
      <c r="CB707" s="134"/>
      <c r="CC707" s="134"/>
      <c r="CD707" s="134"/>
      <c r="CE707" s="134"/>
      <c r="CF707" s="134"/>
      <c r="CG707" s="134"/>
      <c r="CH707" s="134"/>
      <c r="CI707" s="134"/>
      <c r="CJ707" s="134"/>
      <c r="CK707" s="134"/>
      <c r="CL707" s="134"/>
      <c r="CM707" s="134"/>
      <c r="CN707" s="134"/>
      <c r="CO707" s="134"/>
      <c r="CP707" s="134"/>
      <c r="CQ707" s="134"/>
      <c r="CR707" s="134"/>
      <c r="CS707" s="134"/>
      <c r="CT707" s="134"/>
      <c r="CU707" s="134"/>
      <c r="CV707" s="134"/>
      <c r="CW707" s="134"/>
      <c r="CX707" s="134"/>
      <c r="CY707" s="134"/>
      <c r="CZ707" s="134"/>
      <c r="DA707" s="134"/>
      <c r="DB707" s="134"/>
      <c r="DC707" s="134"/>
      <c r="DD707" s="134"/>
      <c r="DE707" s="134"/>
      <c r="DF707" s="134"/>
      <c r="DG707" s="134"/>
      <c r="DH707" s="134"/>
      <c r="DI707" s="134"/>
      <c r="DJ707" s="134"/>
      <c r="DK707" s="134"/>
      <c r="DL707" s="134"/>
      <c r="DM707" s="134"/>
      <c r="DN707" s="134"/>
      <c r="DO707" s="134"/>
      <c r="DP707" s="134"/>
      <c r="DQ707" s="134"/>
      <c r="DR707" s="134"/>
      <c r="DS707" s="134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134"/>
      <c r="ED707" s="134"/>
      <c r="EE707" s="134"/>
      <c r="EF707" s="134"/>
      <c r="EG707" s="134"/>
    </row>
    <row r="708" spans="1:137">
      <c r="A708" s="135"/>
      <c r="B708" s="54"/>
      <c r="C708" s="81"/>
      <c r="D708" s="81"/>
      <c r="E708" s="81"/>
      <c r="F708" s="81"/>
      <c r="G708" s="81"/>
      <c r="H708" s="80"/>
      <c r="I708" s="142"/>
      <c r="J708" s="80"/>
      <c r="K708" s="84" t="s">
        <v>51</v>
      </c>
      <c r="L708" s="76">
        <f t="shared" si="87"/>
        <v>9</v>
      </c>
      <c r="M708" s="76"/>
      <c r="N708" s="76"/>
      <c r="O708" s="76">
        <v>4</v>
      </c>
      <c r="P708" s="76"/>
      <c r="Q708" s="76"/>
      <c r="R708" s="76"/>
      <c r="S708" s="76">
        <v>1</v>
      </c>
      <c r="T708" s="76"/>
      <c r="U708" s="76"/>
      <c r="V708" s="76"/>
      <c r="W708" s="76"/>
      <c r="X708" s="76">
        <v>4</v>
      </c>
      <c r="Y708" s="134"/>
      <c r="Z708" s="134"/>
      <c r="AA708" s="134"/>
      <c r="AB708" s="134"/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4"/>
      <c r="BE708" s="134"/>
      <c r="BF708" s="134"/>
      <c r="BG708" s="134"/>
      <c r="BH708" s="134"/>
      <c r="BI708" s="134"/>
      <c r="BJ708" s="134"/>
      <c r="BK708" s="134"/>
      <c r="BL708" s="134"/>
      <c r="BM708" s="134"/>
      <c r="BN708" s="134"/>
      <c r="BO708" s="134"/>
      <c r="BP708" s="134"/>
      <c r="BQ708" s="134"/>
      <c r="BR708" s="134"/>
      <c r="BS708" s="134"/>
      <c r="BT708" s="134"/>
      <c r="BU708" s="134"/>
      <c r="BV708" s="134"/>
      <c r="BW708" s="134"/>
      <c r="BX708" s="134"/>
      <c r="BY708" s="134"/>
      <c r="BZ708" s="134"/>
      <c r="CA708" s="134"/>
      <c r="CB708" s="134"/>
      <c r="CC708" s="134"/>
      <c r="CD708" s="134"/>
      <c r="CE708" s="134"/>
      <c r="CF708" s="134"/>
      <c r="CG708" s="134"/>
      <c r="CH708" s="134"/>
      <c r="CI708" s="134"/>
      <c r="CJ708" s="134"/>
      <c r="CK708" s="134"/>
      <c r="CL708" s="134"/>
      <c r="CM708" s="134"/>
      <c r="CN708" s="134"/>
      <c r="CO708" s="134"/>
      <c r="CP708" s="134"/>
      <c r="CQ708" s="134"/>
      <c r="CR708" s="134"/>
      <c r="CS708" s="134"/>
      <c r="CT708" s="134"/>
      <c r="CU708" s="134"/>
      <c r="CV708" s="134"/>
      <c r="CW708" s="134"/>
      <c r="CX708" s="134"/>
      <c r="CY708" s="134"/>
      <c r="CZ708" s="134"/>
      <c r="DA708" s="134"/>
      <c r="DB708" s="134"/>
      <c r="DC708" s="134"/>
      <c r="DD708" s="134"/>
      <c r="DE708" s="134"/>
      <c r="DF708" s="134"/>
      <c r="DG708" s="134"/>
      <c r="DH708" s="134"/>
      <c r="DI708" s="134"/>
      <c r="DJ708" s="134"/>
      <c r="DK708" s="134"/>
      <c r="DL708" s="134"/>
      <c r="DM708" s="134"/>
      <c r="DN708" s="134"/>
      <c r="DO708" s="134"/>
      <c r="DP708" s="134"/>
      <c r="DQ708" s="134"/>
      <c r="DR708" s="134"/>
      <c r="DS708" s="134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134"/>
      <c r="ED708" s="134"/>
      <c r="EE708" s="134"/>
      <c r="EF708" s="134"/>
      <c r="EG708" s="134"/>
    </row>
    <row r="709" spans="1:137">
      <c r="A709" s="135"/>
      <c r="B709" s="54"/>
      <c r="C709" s="58" t="s">
        <v>31</v>
      </c>
      <c r="D709" s="58" t="s">
        <v>1063</v>
      </c>
      <c r="E709" s="58" t="s">
        <v>1064</v>
      </c>
      <c r="F709" s="58" t="s">
        <v>1065</v>
      </c>
      <c r="G709" s="58" t="s">
        <v>1066</v>
      </c>
      <c r="H709" s="46" t="s">
        <v>1067</v>
      </c>
      <c r="I709" s="140">
        <v>8598</v>
      </c>
      <c r="J709" s="46" t="s">
        <v>48</v>
      </c>
      <c r="K709" s="75" t="s">
        <v>49</v>
      </c>
      <c r="L709" s="76">
        <f t="shared" si="87"/>
        <v>18</v>
      </c>
      <c r="M709" s="76"/>
      <c r="N709" s="76">
        <v>4</v>
      </c>
      <c r="O709" s="76">
        <v>1</v>
      </c>
      <c r="P709" s="76"/>
      <c r="Q709" s="76"/>
      <c r="R709" s="76"/>
      <c r="S709" s="76">
        <v>6</v>
      </c>
      <c r="T709" s="76"/>
      <c r="U709" s="76"/>
      <c r="V709" s="76"/>
      <c r="W709" s="76"/>
      <c r="X709" s="76">
        <v>7</v>
      </c>
      <c r="Y709" s="134"/>
      <c r="Z709" s="134"/>
      <c r="AA709" s="134"/>
      <c r="AB709" s="134"/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  <c r="BA709" s="134"/>
      <c r="BB709" s="134"/>
      <c r="BC709" s="134"/>
      <c r="BD709" s="134"/>
      <c r="BE709" s="134"/>
      <c r="BF709" s="134"/>
      <c r="BG709" s="134"/>
      <c r="BH709" s="134"/>
      <c r="BI709" s="134"/>
      <c r="BJ709" s="134"/>
      <c r="BK709" s="134"/>
      <c r="BL709" s="134"/>
      <c r="BM709" s="134"/>
      <c r="BN709" s="134"/>
      <c r="BO709" s="134"/>
      <c r="BP709" s="134"/>
      <c r="BQ709" s="134"/>
      <c r="BR709" s="134"/>
      <c r="BS709" s="134"/>
      <c r="BT709" s="134"/>
      <c r="BU709" s="134"/>
      <c r="BV709" s="134"/>
      <c r="BW709" s="134"/>
      <c r="BX709" s="134"/>
      <c r="BY709" s="134"/>
      <c r="BZ709" s="134"/>
      <c r="CA709" s="134"/>
      <c r="CB709" s="134"/>
      <c r="CC709" s="134"/>
      <c r="CD709" s="134"/>
      <c r="CE709" s="134"/>
      <c r="CF709" s="134"/>
      <c r="CG709" s="134"/>
      <c r="CH709" s="134"/>
      <c r="CI709" s="134"/>
      <c r="CJ709" s="134"/>
      <c r="CK709" s="134"/>
      <c r="CL709" s="134"/>
      <c r="CM709" s="134"/>
      <c r="CN709" s="134"/>
      <c r="CO709" s="134"/>
      <c r="CP709" s="134"/>
      <c r="CQ709" s="134"/>
      <c r="CR709" s="134"/>
      <c r="CS709" s="134"/>
      <c r="CT709" s="134"/>
      <c r="CU709" s="134"/>
      <c r="CV709" s="134"/>
      <c r="CW709" s="134"/>
      <c r="CX709" s="134"/>
      <c r="CY709" s="134"/>
      <c r="CZ709" s="134"/>
      <c r="DA709" s="134"/>
      <c r="DB709" s="134"/>
      <c r="DC709" s="134"/>
      <c r="DD709" s="134"/>
      <c r="DE709" s="134"/>
      <c r="DF709" s="134"/>
      <c r="DG709" s="134"/>
      <c r="DH709" s="134"/>
      <c r="DI709" s="134"/>
      <c r="DJ709" s="134"/>
      <c r="DK709" s="134"/>
      <c r="DL709" s="134"/>
      <c r="DM709" s="134"/>
      <c r="DN709" s="134"/>
      <c r="DO709" s="134"/>
      <c r="DP709" s="134"/>
      <c r="DQ709" s="134"/>
      <c r="DR709" s="134"/>
      <c r="DS709" s="134"/>
      <c r="DT709" s="134"/>
      <c r="DU709" s="134"/>
      <c r="DV709" s="134"/>
      <c r="DW709" s="134"/>
      <c r="DX709" s="134"/>
      <c r="DY709" s="134"/>
      <c r="DZ709" s="134"/>
      <c r="EA709" s="134"/>
      <c r="EB709" s="134"/>
      <c r="EC709" s="134"/>
      <c r="ED709" s="134"/>
      <c r="EE709" s="134"/>
      <c r="EF709" s="134"/>
      <c r="EG709" s="134"/>
    </row>
    <row r="710" spans="1:137">
      <c r="A710" s="135"/>
      <c r="B710" s="54"/>
      <c r="C710" s="77"/>
      <c r="D710" s="77"/>
      <c r="E710" s="77"/>
      <c r="F710" s="77"/>
      <c r="G710" s="77"/>
      <c r="H710" s="54"/>
      <c r="I710" s="141"/>
      <c r="J710" s="54"/>
      <c r="K710" s="75" t="s">
        <v>50</v>
      </c>
      <c r="L710" s="76">
        <f t="shared" si="87"/>
        <v>2</v>
      </c>
      <c r="M710" s="76"/>
      <c r="N710" s="76"/>
      <c r="O710" s="76"/>
      <c r="P710" s="76">
        <v>2</v>
      </c>
      <c r="Q710" s="76"/>
      <c r="R710" s="76"/>
      <c r="S710" s="76"/>
      <c r="T710" s="76"/>
      <c r="U710" s="76"/>
      <c r="V710" s="76"/>
      <c r="W710" s="76"/>
      <c r="X710" s="76"/>
      <c r="Y710" s="134"/>
      <c r="Z710" s="134"/>
      <c r="AA710" s="134"/>
      <c r="AB710" s="134"/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134"/>
      <c r="BE710" s="134"/>
      <c r="BF710" s="134"/>
      <c r="BG710" s="134"/>
      <c r="BH710" s="134"/>
      <c r="BI710" s="134"/>
      <c r="BJ710" s="134"/>
      <c r="BK710" s="134"/>
      <c r="BL710" s="134"/>
      <c r="BM710" s="134"/>
      <c r="BN710" s="134"/>
      <c r="BO710" s="134"/>
      <c r="BP710" s="134"/>
      <c r="BQ710" s="134"/>
      <c r="BR710" s="134"/>
      <c r="BS710" s="134"/>
      <c r="BT710" s="134"/>
      <c r="BU710" s="134"/>
      <c r="BV710" s="134"/>
      <c r="BW710" s="134"/>
      <c r="BX710" s="134"/>
      <c r="BY710" s="134"/>
      <c r="BZ710" s="134"/>
      <c r="CA710" s="134"/>
      <c r="CB710" s="134"/>
      <c r="CC710" s="134"/>
      <c r="CD710" s="134"/>
      <c r="CE710" s="134"/>
      <c r="CF710" s="134"/>
      <c r="CG710" s="134"/>
      <c r="CH710" s="134"/>
      <c r="CI710" s="134"/>
      <c r="CJ710" s="134"/>
      <c r="CK710" s="134"/>
      <c r="CL710" s="134"/>
      <c r="CM710" s="134"/>
      <c r="CN710" s="134"/>
      <c r="CO710" s="134"/>
      <c r="CP710" s="134"/>
      <c r="CQ710" s="134"/>
      <c r="CR710" s="134"/>
      <c r="CS710" s="134"/>
      <c r="CT710" s="134"/>
      <c r="CU710" s="134"/>
      <c r="CV710" s="134"/>
      <c r="CW710" s="134"/>
      <c r="CX710" s="134"/>
      <c r="CY710" s="134"/>
      <c r="CZ710" s="134"/>
      <c r="DA710" s="134"/>
      <c r="DB710" s="134"/>
      <c r="DC710" s="134"/>
      <c r="DD710" s="134"/>
      <c r="DE710" s="134"/>
      <c r="DF710" s="134"/>
      <c r="DG710" s="134"/>
      <c r="DH710" s="134"/>
      <c r="DI710" s="134"/>
      <c r="DJ710" s="134"/>
      <c r="DK710" s="134"/>
      <c r="DL710" s="134"/>
      <c r="DM710" s="134"/>
      <c r="DN710" s="134"/>
      <c r="DO710" s="134"/>
      <c r="DP710" s="134"/>
      <c r="DQ710" s="134"/>
      <c r="DR710" s="134"/>
      <c r="DS710" s="134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134"/>
      <c r="ED710" s="134"/>
      <c r="EE710" s="134"/>
      <c r="EF710" s="134"/>
      <c r="EG710" s="134"/>
    </row>
    <row r="711" spans="1:137">
      <c r="A711" s="135"/>
      <c r="B711" s="54"/>
      <c r="C711" s="81"/>
      <c r="D711" s="81"/>
      <c r="E711" s="81"/>
      <c r="F711" s="81"/>
      <c r="G711" s="81"/>
      <c r="H711" s="80"/>
      <c r="I711" s="142"/>
      <c r="J711" s="80"/>
      <c r="K711" s="84" t="s">
        <v>51</v>
      </c>
      <c r="L711" s="76">
        <f t="shared" si="87"/>
        <v>0</v>
      </c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134"/>
      <c r="Z711" s="134"/>
      <c r="AA711" s="134"/>
      <c r="AB711" s="134"/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4"/>
      <c r="BE711" s="134"/>
      <c r="BF711" s="134"/>
      <c r="BG711" s="134"/>
      <c r="BH711" s="134"/>
      <c r="BI711" s="134"/>
      <c r="BJ711" s="134"/>
      <c r="BK711" s="134"/>
      <c r="BL711" s="134"/>
      <c r="BM711" s="134"/>
      <c r="BN711" s="134"/>
      <c r="BO711" s="134"/>
      <c r="BP711" s="134"/>
      <c r="BQ711" s="134"/>
      <c r="BR711" s="134"/>
      <c r="BS711" s="134"/>
      <c r="BT711" s="134"/>
      <c r="BU711" s="134"/>
      <c r="BV711" s="134"/>
      <c r="BW711" s="134"/>
      <c r="BX711" s="134"/>
      <c r="BY711" s="134"/>
      <c r="BZ711" s="134"/>
      <c r="CA711" s="134"/>
      <c r="CB711" s="134"/>
      <c r="CC711" s="134"/>
      <c r="CD711" s="134"/>
      <c r="CE711" s="134"/>
      <c r="CF711" s="134"/>
      <c r="CG711" s="134"/>
      <c r="CH711" s="134"/>
      <c r="CI711" s="134"/>
      <c r="CJ711" s="134"/>
      <c r="CK711" s="134"/>
      <c r="CL711" s="134"/>
      <c r="CM711" s="134"/>
      <c r="CN711" s="134"/>
      <c r="CO711" s="134"/>
      <c r="CP711" s="134"/>
      <c r="CQ711" s="134"/>
      <c r="CR711" s="134"/>
      <c r="CS711" s="134"/>
      <c r="CT711" s="134"/>
      <c r="CU711" s="134"/>
      <c r="CV711" s="134"/>
      <c r="CW711" s="134"/>
      <c r="CX711" s="134"/>
      <c r="CY711" s="134"/>
      <c r="CZ711" s="134"/>
      <c r="DA711" s="134"/>
      <c r="DB711" s="134"/>
      <c r="DC711" s="134"/>
      <c r="DD711" s="134"/>
      <c r="DE711" s="134"/>
      <c r="DF711" s="134"/>
      <c r="DG711" s="134"/>
      <c r="DH711" s="134"/>
      <c r="DI711" s="134"/>
      <c r="DJ711" s="134"/>
      <c r="DK711" s="134"/>
      <c r="DL711" s="134"/>
      <c r="DM711" s="134"/>
      <c r="DN711" s="134"/>
      <c r="DO711" s="134"/>
      <c r="DP711" s="134"/>
      <c r="DQ711" s="134"/>
      <c r="DR711" s="134"/>
      <c r="DS711" s="134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134"/>
      <c r="ED711" s="134"/>
      <c r="EE711" s="134"/>
      <c r="EF711" s="134"/>
      <c r="EG711" s="134"/>
    </row>
    <row r="712" spans="1:137">
      <c r="A712" s="135"/>
      <c r="B712" s="54"/>
      <c r="C712" s="58" t="s">
        <v>33</v>
      </c>
      <c r="D712" s="58" t="s">
        <v>1068</v>
      </c>
      <c r="E712" s="58" t="s">
        <v>1069</v>
      </c>
      <c r="F712" s="58" t="s">
        <v>1070</v>
      </c>
      <c r="G712" s="58" t="s">
        <v>1071</v>
      </c>
      <c r="H712" s="46" t="s">
        <v>1072</v>
      </c>
      <c r="I712" s="140">
        <v>7066</v>
      </c>
      <c r="J712" s="46" t="s">
        <v>48</v>
      </c>
      <c r="K712" s="75" t="s">
        <v>49</v>
      </c>
      <c r="L712" s="76">
        <f t="shared" si="87"/>
        <v>0</v>
      </c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134"/>
      <c r="Z712" s="134"/>
      <c r="AA712" s="134"/>
      <c r="AB712" s="134"/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4"/>
      <c r="BE712" s="134"/>
      <c r="BF712" s="134"/>
      <c r="BG712" s="134"/>
      <c r="BH712" s="134"/>
      <c r="BI712" s="134"/>
      <c r="BJ712" s="134"/>
      <c r="BK712" s="134"/>
      <c r="BL712" s="134"/>
      <c r="BM712" s="134"/>
      <c r="BN712" s="134"/>
      <c r="BO712" s="134"/>
      <c r="BP712" s="134"/>
      <c r="BQ712" s="134"/>
      <c r="BR712" s="134"/>
      <c r="BS712" s="134"/>
      <c r="BT712" s="134"/>
      <c r="BU712" s="134"/>
      <c r="BV712" s="134"/>
      <c r="BW712" s="134"/>
      <c r="BX712" s="134"/>
      <c r="BY712" s="134"/>
      <c r="BZ712" s="134"/>
      <c r="CA712" s="134"/>
      <c r="CB712" s="134"/>
      <c r="CC712" s="134"/>
      <c r="CD712" s="134"/>
      <c r="CE712" s="134"/>
      <c r="CF712" s="134"/>
      <c r="CG712" s="134"/>
      <c r="CH712" s="134"/>
      <c r="CI712" s="134"/>
      <c r="CJ712" s="134"/>
      <c r="CK712" s="134"/>
      <c r="CL712" s="134"/>
      <c r="CM712" s="134"/>
      <c r="CN712" s="134"/>
      <c r="CO712" s="134"/>
      <c r="CP712" s="134"/>
      <c r="CQ712" s="134"/>
      <c r="CR712" s="134"/>
      <c r="CS712" s="134"/>
      <c r="CT712" s="134"/>
      <c r="CU712" s="134"/>
      <c r="CV712" s="134"/>
      <c r="CW712" s="134"/>
      <c r="CX712" s="134"/>
      <c r="CY712" s="134"/>
      <c r="CZ712" s="134"/>
      <c r="DA712" s="134"/>
      <c r="DB712" s="134"/>
      <c r="DC712" s="134"/>
      <c r="DD712" s="134"/>
      <c r="DE712" s="134"/>
      <c r="DF712" s="134"/>
      <c r="DG712" s="134"/>
      <c r="DH712" s="134"/>
      <c r="DI712" s="134"/>
      <c r="DJ712" s="134"/>
      <c r="DK712" s="134"/>
      <c r="DL712" s="134"/>
      <c r="DM712" s="134"/>
      <c r="DN712" s="134"/>
      <c r="DO712" s="134"/>
      <c r="DP712" s="134"/>
      <c r="DQ712" s="134"/>
      <c r="DR712" s="134"/>
      <c r="DS712" s="134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134"/>
      <c r="ED712" s="134"/>
      <c r="EE712" s="134"/>
      <c r="EF712" s="134"/>
      <c r="EG712" s="134"/>
    </row>
    <row r="713" spans="1:137">
      <c r="A713" s="135"/>
      <c r="B713" s="54"/>
      <c r="C713" s="77"/>
      <c r="D713" s="77"/>
      <c r="E713" s="77"/>
      <c r="F713" s="77"/>
      <c r="G713" s="77"/>
      <c r="H713" s="54"/>
      <c r="I713" s="141"/>
      <c r="J713" s="54"/>
      <c r="K713" s="75" t="s">
        <v>50</v>
      </c>
      <c r="L713" s="76">
        <f t="shared" si="87"/>
        <v>0</v>
      </c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134"/>
      <c r="Z713" s="134"/>
      <c r="AA713" s="134"/>
      <c r="AB713" s="134"/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  <c r="BA713" s="134"/>
      <c r="BB713" s="134"/>
      <c r="BC713" s="134"/>
      <c r="BD713" s="134"/>
      <c r="BE713" s="134"/>
      <c r="BF713" s="134"/>
      <c r="BG713" s="134"/>
      <c r="BH713" s="134"/>
      <c r="BI713" s="134"/>
      <c r="BJ713" s="134"/>
      <c r="BK713" s="134"/>
      <c r="BL713" s="134"/>
      <c r="BM713" s="134"/>
      <c r="BN713" s="134"/>
      <c r="BO713" s="134"/>
      <c r="BP713" s="134"/>
      <c r="BQ713" s="134"/>
      <c r="BR713" s="134"/>
      <c r="BS713" s="134"/>
      <c r="BT713" s="134"/>
      <c r="BU713" s="134"/>
      <c r="BV713" s="134"/>
      <c r="BW713" s="134"/>
      <c r="BX713" s="134"/>
      <c r="BY713" s="134"/>
      <c r="BZ713" s="134"/>
      <c r="CA713" s="134"/>
      <c r="CB713" s="134"/>
      <c r="CC713" s="134"/>
      <c r="CD713" s="134"/>
      <c r="CE713" s="134"/>
      <c r="CF713" s="134"/>
      <c r="CG713" s="134"/>
      <c r="CH713" s="134"/>
      <c r="CI713" s="134"/>
      <c r="CJ713" s="134"/>
      <c r="CK713" s="134"/>
      <c r="CL713" s="134"/>
      <c r="CM713" s="134"/>
      <c r="CN713" s="134"/>
      <c r="CO713" s="134"/>
      <c r="CP713" s="134"/>
      <c r="CQ713" s="134"/>
      <c r="CR713" s="134"/>
      <c r="CS713" s="134"/>
      <c r="CT713" s="134"/>
      <c r="CU713" s="134"/>
      <c r="CV713" s="134"/>
      <c r="CW713" s="134"/>
      <c r="CX713" s="134"/>
      <c r="CY713" s="134"/>
      <c r="CZ713" s="134"/>
      <c r="DA713" s="134"/>
      <c r="DB713" s="134"/>
      <c r="DC713" s="134"/>
      <c r="DD713" s="134"/>
      <c r="DE713" s="134"/>
      <c r="DF713" s="134"/>
      <c r="DG713" s="134"/>
      <c r="DH713" s="134"/>
      <c r="DI713" s="134"/>
      <c r="DJ713" s="134"/>
      <c r="DK713" s="134"/>
      <c r="DL713" s="134"/>
      <c r="DM713" s="134"/>
      <c r="DN713" s="134"/>
      <c r="DO713" s="134"/>
      <c r="DP713" s="134"/>
      <c r="DQ713" s="134"/>
      <c r="DR713" s="134"/>
      <c r="DS713" s="134"/>
      <c r="DT713" s="134"/>
      <c r="DU713" s="134"/>
      <c r="DV713" s="134"/>
      <c r="DW713" s="134"/>
      <c r="DX713" s="134"/>
      <c r="DY713" s="134"/>
      <c r="DZ713" s="134"/>
      <c r="EA713" s="134"/>
      <c r="EB713" s="134"/>
      <c r="EC713" s="134"/>
      <c r="ED713" s="134"/>
      <c r="EE713" s="134"/>
      <c r="EF713" s="134"/>
      <c r="EG713" s="134"/>
    </row>
    <row r="714" spans="1:137">
      <c r="A714" s="135"/>
      <c r="B714" s="54"/>
      <c r="C714" s="81"/>
      <c r="D714" s="81"/>
      <c r="E714" s="81"/>
      <c r="F714" s="81"/>
      <c r="G714" s="81"/>
      <c r="H714" s="80"/>
      <c r="I714" s="142"/>
      <c r="J714" s="80"/>
      <c r="K714" s="84" t="s">
        <v>51</v>
      </c>
      <c r="L714" s="76">
        <f t="shared" si="87"/>
        <v>2</v>
      </c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>
        <v>2</v>
      </c>
      <c r="X714" s="76"/>
      <c r="Y714" s="134"/>
      <c r="Z714" s="134"/>
      <c r="AA714" s="134"/>
      <c r="AB714" s="134"/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4"/>
      <c r="BE714" s="134"/>
      <c r="BF714" s="134"/>
      <c r="BG714" s="134"/>
      <c r="BH714" s="134"/>
      <c r="BI714" s="134"/>
      <c r="BJ714" s="134"/>
      <c r="BK714" s="134"/>
      <c r="BL714" s="134"/>
      <c r="BM714" s="134"/>
      <c r="BN714" s="134"/>
      <c r="BO714" s="134"/>
      <c r="BP714" s="134"/>
      <c r="BQ714" s="134"/>
      <c r="BR714" s="134"/>
      <c r="BS714" s="134"/>
      <c r="BT714" s="134"/>
      <c r="BU714" s="134"/>
      <c r="BV714" s="134"/>
      <c r="BW714" s="134"/>
      <c r="BX714" s="134"/>
      <c r="BY714" s="134"/>
      <c r="BZ714" s="134"/>
      <c r="CA714" s="134"/>
      <c r="CB714" s="134"/>
      <c r="CC714" s="134"/>
      <c r="CD714" s="134"/>
      <c r="CE714" s="134"/>
      <c r="CF714" s="134"/>
      <c r="CG714" s="134"/>
      <c r="CH714" s="134"/>
      <c r="CI714" s="134"/>
      <c r="CJ714" s="134"/>
      <c r="CK714" s="134"/>
      <c r="CL714" s="134"/>
      <c r="CM714" s="134"/>
      <c r="CN714" s="134"/>
      <c r="CO714" s="134"/>
      <c r="CP714" s="134"/>
      <c r="CQ714" s="134"/>
      <c r="CR714" s="134"/>
      <c r="CS714" s="134"/>
      <c r="CT714" s="134"/>
      <c r="CU714" s="134"/>
      <c r="CV714" s="134"/>
      <c r="CW714" s="134"/>
      <c r="CX714" s="134"/>
      <c r="CY714" s="134"/>
      <c r="CZ714" s="134"/>
      <c r="DA714" s="134"/>
      <c r="DB714" s="134"/>
      <c r="DC714" s="134"/>
      <c r="DD714" s="134"/>
      <c r="DE714" s="134"/>
      <c r="DF714" s="134"/>
      <c r="DG714" s="134"/>
      <c r="DH714" s="134"/>
      <c r="DI714" s="134"/>
      <c r="DJ714" s="134"/>
      <c r="DK714" s="134"/>
      <c r="DL714" s="134"/>
      <c r="DM714" s="134"/>
      <c r="DN714" s="134"/>
      <c r="DO714" s="134"/>
      <c r="DP714" s="134"/>
      <c r="DQ714" s="134"/>
      <c r="DR714" s="134"/>
      <c r="DS714" s="134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134"/>
      <c r="ED714" s="134"/>
      <c r="EE714" s="134"/>
      <c r="EF714" s="134"/>
      <c r="EG714" s="134"/>
    </row>
    <row r="715" spans="1:137">
      <c r="A715" s="135"/>
      <c r="B715" s="54"/>
      <c r="C715" s="58" t="s">
        <v>35</v>
      </c>
      <c r="D715" s="58" t="s">
        <v>1073</v>
      </c>
      <c r="E715" s="58" t="s">
        <v>1074</v>
      </c>
      <c r="F715" s="58" t="s">
        <v>1075</v>
      </c>
      <c r="G715" s="58" t="s">
        <v>1076</v>
      </c>
      <c r="H715" s="46" t="s">
        <v>1077</v>
      </c>
      <c r="I715" s="140">
        <v>72646</v>
      </c>
      <c r="J715" s="46" t="s">
        <v>48</v>
      </c>
      <c r="K715" s="75" t="s">
        <v>49</v>
      </c>
      <c r="L715" s="76">
        <f t="shared" si="87"/>
        <v>4</v>
      </c>
      <c r="M715" s="76">
        <v>1</v>
      </c>
      <c r="N715" s="76">
        <v>1</v>
      </c>
      <c r="O715" s="76">
        <v>1</v>
      </c>
      <c r="P715" s="76"/>
      <c r="Q715" s="76"/>
      <c r="R715" s="76"/>
      <c r="S715" s="76"/>
      <c r="T715" s="76"/>
      <c r="U715" s="76"/>
      <c r="V715" s="76"/>
      <c r="W715" s="76">
        <v>1</v>
      </c>
      <c r="X715" s="76"/>
      <c r="Y715" s="134"/>
      <c r="Z715" s="134"/>
      <c r="AA715" s="134"/>
      <c r="AB715" s="134"/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4"/>
      <c r="BE715" s="134"/>
      <c r="BF715" s="134"/>
      <c r="BG715" s="134"/>
      <c r="BH715" s="134"/>
      <c r="BI715" s="134"/>
      <c r="BJ715" s="134"/>
      <c r="BK715" s="134"/>
      <c r="BL715" s="134"/>
      <c r="BM715" s="134"/>
      <c r="BN715" s="134"/>
      <c r="BO715" s="134"/>
      <c r="BP715" s="134"/>
      <c r="BQ715" s="134"/>
      <c r="BR715" s="134"/>
      <c r="BS715" s="134"/>
      <c r="BT715" s="134"/>
      <c r="BU715" s="134"/>
      <c r="BV715" s="134"/>
      <c r="BW715" s="134"/>
      <c r="BX715" s="134"/>
      <c r="BY715" s="134"/>
      <c r="BZ715" s="134"/>
      <c r="CA715" s="134"/>
      <c r="CB715" s="134"/>
      <c r="CC715" s="134"/>
      <c r="CD715" s="134"/>
      <c r="CE715" s="134"/>
      <c r="CF715" s="134"/>
      <c r="CG715" s="134"/>
      <c r="CH715" s="134"/>
      <c r="CI715" s="134"/>
      <c r="CJ715" s="134"/>
      <c r="CK715" s="134"/>
      <c r="CL715" s="134"/>
      <c r="CM715" s="134"/>
      <c r="CN715" s="134"/>
      <c r="CO715" s="134"/>
      <c r="CP715" s="134"/>
      <c r="CQ715" s="134"/>
      <c r="CR715" s="134"/>
      <c r="CS715" s="134"/>
      <c r="CT715" s="134"/>
      <c r="CU715" s="134"/>
      <c r="CV715" s="134"/>
      <c r="CW715" s="134"/>
      <c r="CX715" s="134"/>
      <c r="CY715" s="134"/>
      <c r="CZ715" s="134"/>
      <c r="DA715" s="134"/>
      <c r="DB715" s="134"/>
      <c r="DC715" s="134"/>
      <c r="DD715" s="134"/>
      <c r="DE715" s="134"/>
      <c r="DF715" s="134"/>
      <c r="DG715" s="134"/>
      <c r="DH715" s="134"/>
      <c r="DI715" s="134"/>
      <c r="DJ715" s="134"/>
      <c r="DK715" s="134"/>
      <c r="DL715" s="134"/>
      <c r="DM715" s="134"/>
      <c r="DN715" s="134"/>
      <c r="DO715" s="134"/>
      <c r="DP715" s="134"/>
      <c r="DQ715" s="134"/>
      <c r="DR715" s="134"/>
      <c r="DS715" s="134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134"/>
      <c r="ED715" s="134"/>
      <c r="EE715" s="134"/>
      <c r="EF715" s="134"/>
      <c r="EG715" s="134"/>
    </row>
    <row r="716" spans="1:137">
      <c r="A716" s="135"/>
      <c r="B716" s="54"/>
      <c r="C716" s="77"/>
      <c r="D716" s="77"/>
      <c r="E716" s="77"/>
      <c r="F716" s="77"/>
      <c r="G716" s="77"/>
      <c r="H716" s="54"/>
      <c r="I716" s="141"/>
      <c r="J716" s="54"/>
      <c r="K716" s="75" t="s">
        <v>50</v>
      </c>
      <c r="L716" s="76">
        <f t="shared" si="87"/>
        <v>0</v>
      </c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134"/>
      <c r="Z716" s="134"/>
      <c r="AA716" s="134"/>
      <c r="AB716" s="134"/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4"/>
      <c r="BE716" s="134"/>
      <c r="BF716" s="134"/>
      <c r="BG716" s="134"/>
      <c r="BH716" s="134"/>
      <c r="BI716" s="134"/>
      <c r="BJ716" s="134"/>
      <c r="BK716" s="134"/>
      <c r="BL716" s="134"/>
      <c r="BM716" s="134"/>
      <c r="BN716" s="134"/>
      <c r="BO716" s="134"/>
      <c r="BP716" s="134"/>
      <c r="BQ716" s="134"/>
      <c r="BR716" s="134"/>
      <c r="BS716" s="134"/>
      <c r="BT716" s="134"/>
      <c r="BU716" s="134"/>
      <c r="BV716" s="134"/>
      <c r="BW716" s="134"/>
      <c r="BX716" s="134"/>
      <c r="BY716" s="134"/>
      <c r="BZ716" s="134"/>
      <c r="CA716" s="134"/>
      <c r="CB716" s="134"/>
      <c r="CC716" s="134"/>
      <c r="CD716" s="134"/>
      <c r="CE716" s="134"/>
      <c r="CF716" s="134"/>
      <c r="CG716" s="134"/>
      <c r="CH716" s="134"/>
      <c r="CI716" s="134"/>
      <c r="CJ716" s="134"/>
      <c r="CK716" s="134"/>
      <c r="CL716" s="134"/>
      <c r="CM716" s="134"/>
      <c r="CN716" s="134"/>
      <c r="CO716" s="134"/>
      <c r="CP716" s="134"/>
      <c r="CQ716" s="134"/>
      <c r="CR716" s="134"/>
      <c r="CS716" s="134"/>
      <c r="CT716" s="134"/>
      <c r="CU716" s="134"/>
      <c r="CV716" s="134"/>
      <c r="CW716" s="134"/>
      <c r="CX716" s="134"/>
      <c r="CY716" s="134"/>
      <c r="CZ716" s="134"/>
      <c r="DA716" s="134"/>
      <c r="DB716" s="134"/>
      <c r="DC716" s="134"/>
      <c r="DD716" s="134"/>
      <c r="DE716" s="134"/>
      <c r="DF716" s="134"/>
      <c r="DG716" s="134"/>
      <c r="DH716" s="134"/>
      <c r="DI716" s="134"/>
      <c r="DJ716" s="134"/>
      <c r="DK716" s="134"/>
      <c r="DL716" s="134"/>
      <c r="DM716" s="134"/>
      <c r="DN716" s="134"/>
      <c r="DO716" s="134"/>
      <c r="DP716" s="134"/>
      <c r="DQ716" s="134"/>
      <c r="DR716" s="134"/>
      <c r="DS716" s="134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134"/>
      <c r="ED716" s="134"/>
      <c r="EE716" s="134"/>
      <c r="EF716" s="134"/>
      <c r="EG716" s="134"/>
    </row>
    <row r="717" spans="1:137">
      <c r="A717" s="135"/>
      <c r="B717" s="54"/>
      <c r="C717" s="81"/>
      <c r="D717" s="81"/>
      <c r="E717" s="81"/>
      <c r="F717" s="81"/>
      <c r="G717" s="81"/>
      <c r="H717" s="80"/>
      <c r="I717" s="142"/>
      <c r="J717" s="80"/>
      <c r="K717" s="84" t="s">
        <v>51</v>
      </c>
      <c r="L717" s="76">
        <f t="shared" si="87"/>
        <v>3</v>
      </c>
      <c r="M717" s="76"/>
      <c r="N717" s="76"/>
      <c r="O717" s="76">
        <v>1</v>
      </c>
      <c r="P717" s="76"/>
      <c r="Q717" s="76"/>
      <c r="R717" s="76"/>
      <c r="S717" s="76"/>
      <c r="T717" s="76">
        <v>1</v>
      </c>
      <c r="U717" s="76"/>
      <c r="V717" s="76"/>
      <c r="W717" s="76">
        <v>1</v>
      </c>
      <c r="X717" s="76"/>
      <c r="Y717" s="134"/>
      <c r="Z717" s="134"/>
      <c r="AA717" s="134"/>
      <c r="AB717" s="134"/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  <c r="BA717" s="134"/>
      <c r="BB717" s="134"/>
      <c r="BC717" s="134"/>
      <c r="BD717" s="134"/>
      <c r="BE717" s="134"/>
      <c r="BF717" s="134"/>
      <c r="BG717" s="134"/>
      <c r="BH717" s="134"/>
      <c r="BI717" s="134"/>
      <c r="BJ717" s="134"/>
      <c r="BK717" s="134"/>
      <c r="BL717" s="134"/>
      <c r="BM717" s="134"/>
      <c r="BN717" s="134"/>
      <c r="BO717" s="134"/>
      <c r="BP717" s="134"/>
      <c r="BQ717" s="134"/>
      <c r="BR717" s="134"/>
      <c r="BS717" s="134"/>
      <c r="BT717" s="134"/>
      <c r="BU717" s="134"/>
      <c r="BV717" s="134"/>
      <c r="BW717" s="134"/>
      <c r="BX717" s="134"/>
      <c r="BY717" s="134"/>
      <c r="BZ717" s="134"/>
      <c r="CA717" s="134"/>
      <c r="CB717" s="134"/>
      <c r="CC717" s="134"/>
      <c r="CD717" s="134"/>
      <c r="CE717" s="134"/>
      <c r="CF717" s="134"/>
      <c r="CG717" s="134"/>
      <c r="CH717" s="134"/>
      <c r="CI717" s="134"/>
      <c r="CJ717" s="134"/>
      <c r="CK717" s="134"/>
      <c r="CL717" s="134"/>
      <c r="CM717" s="134"/>
      <c r="CN717" s="134"/>
      <c r="CO717" s="134"/>
      <c r="CP717" s="134"/>
      <c r="CQ717" s="134"/>
      <c r="CR717" s="134"/>
      <c r="CS717" s="134"/>
      <c r="CT717" s="134"/>
      <c r="CU717" s="134"/>
      <c r="CV717" s="134"/>
      <c r="CW717" s="134"/>
      <c r="CX717" s="134"/>
      <c r="CY717" s="134"/>
      <c r="CZ717" s="134"/>
      <c r="DA717" s="134"/>
      <c r="DB717" s="134"/>
      <c r="DC717" s="134"/>
      <c r="DD717" s="134"/>
      <c r="DE717" s="134"/>
      <c r="DF717" s="134"/>
      <c r="DG717" s="134"/>
      <c r="DH717" s="134"/>
      <c r="DI717" s="134"/>
      <c r="DJ717" s="134"/>
      <c r="DK717" s="134"/>
      <c r="DL717" s="134"/>
      <c r="DM717" s="134"/>
      <c r="DN717" s="134"/>
      <c r="DO717" s="134"/>
      <c r="DP717" s="134"/>
      <c r="DQ717" s="134"/>
      <c r="DR717" s="134"/>
      <c r="DS717" s="134"/>
      <c r="DT717" s="134"/>
      <c r="DU717" s="134"/>
      <c r="DV717" s="134"/>
      <c r="DW717" s="134"/>
      <c r="DX717" s="134"/>
      <c r="DY717" s="134"/>
      <c r="DZ717" s="134"/>
      <c r="EA717" s="134"/>
      <c r="EB717" s="134"/>
      <c r="EC717" s="134"/>
      <c r="ED717" s="134"/>
      <c r="EE717" s="134"/>
      <c r="EF717" s="134"/>
      <c r="EG717" s="134"/>
    </row>
    <row r="718" spans="1:137">
      <c r="A718" s="135"/>
      <c r="B718" s="54"/>
      <c r="C718" s="58" t="s">
        <v>31</v>
      </c>
      <c r="D718" s="58" t="s">
        <v>1078</v>
      </c>
      <c r="E718" s="58" t="s">
        <v>1079</v>
      </c>
      <c r="F718" s="58" t="s">
        <v>1080</v>
      </c>
      <c r="G718" s="58" t="s">
        <v>1081</v>
      </c>
      <c r="H718" s="46" t="s">
        <v>1082</v>
      </c>
      <c r="I718" s="140">
        <v>1020</v>
      </c>
      <c r="J718" s="46" t="s">
        <v>48</v>
      </c>
      <c r="K718" s="75" t="s">
        <v>49</v>
      </c>
      <c r="L718" s="76">
        <f t="shared" si="87"/>
        <v>4</v>
      </c>
      <c r="M718" s="76">
        <v>2</v>
      </c>
      <c r="N718" s="76">
        <v>1</v>
      </c>
      <c r="O718" s="76"/>
      <c r="P718" s="76"/>
      <c r="Q718" s="76"/>
      <c r="R718" s="76"/>
      <c r="S718" s="76"/>
      <c r="T718" s="76"/>
      <c r="U718" s="76"/>
      <c r="V718" s="76"/>
      <c r="W718" s="76"/>
      <c r="X718" s="76">
        <v>1</v>
      </c>
      <c r="Y718" s="134"/>
      <c r="Z718" s="134"/>
      <c r="AA718" s="134"/>
      <c r="AB718" s="134"/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4"/>
      <c r="BE718" s="134"/>
      <c r="BF718" s="134"/>
      <c r="BG718" s="134"/>
      <c r="BH718" s="134"/>
      <c r="BI718" s="134"/>
      <c r="BJ718" s="134"/>
      <c r="BK718" s="134"/>
      <c r="BL718" s="134"/>
      <c r="BM718" s="134"/>
      <c r="BN718" s="134"/>
      <c r="BO718" s="134"/>
      <c r="BP718" s="134"/>
      <c r="BQ718" s="134"/>
      <c r="BR718" s="134"/>
      <c r="BS718" s="134"/>
      <c r="BT718" s="134"/>
      <c r="BU718" s="134"/>
      <c r="BV718" s="134"/>
      <c r="BW718" s="134"/>
      <c r="BX718" s="134"/>
      <c r="BY718" s="134"/>
      <c r="BZ718" s="134"/>
      <c r="CA718" s="134"/>
      <c r="CB718" s="134"/>
      <c r="CC718" s="134"/>
      <c r="CD718" s="134"/>
      <c r="CE718" s="134"/>
      <c r="CF718" s="134"/>
      <c r="CG718" s="134"/>
      <c r="CH718" s="134"/>
      <c r="CI718" s="134"/>
      <c r="CJ718" s="134"/>
      <c r="CK718" s="134"/>
      <c r="CL718" s="134"/>
      <c r="CM718" s="134"/>
      <c r="CN718" s="134"/>
      <c r="CO718" s="134"/>
      <c r="CP718" s="134"/>
      <c r="CQ718" s="134"/>
      <c r="CR718" s="134"/>
      <c r="CS718" s="134"/>
      <c r="CT718" s="134"/>
      <c r="CU718" s="134"/>
      <c r="CV718" s="134"/>
      <c r="CW718" s="134"/>
      <c r="CX718" s="134"/>
      <c r="CY718" s="134"/>
      <c r="CZ718" s="134"/>
      <c r="DA718" s="134"/>
      <c r="DB718" s="134"/>
      <c r="DC718" s="134"/>
      <c r="DD718" s="134"/>
      <c r="DE718" s="134"/>
      <c r="DF718" s="134"/>
      <c r="DG718" s="134"/>
      <c r="DH718" s="134"/>
      <c r="DI718" s="134"/>
      <c r="DJ718" s="134"/>
      <c r="DK718" s="134"/>
      <c r="DL718" s="134"/>
      <c r="DM718" s="134"/>
      <c r="DN718" s="134"/>
      <c r="DO718" s="134"/>
      <c r="DP718" s="134"/>
      <c r="DQ718" s="134"/>
      <c r="DR718" s="134"/>
      <c r="DS718" s="134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134"/>
      <c r="ED718" s="134"/>
      <c r="EE718" s="134"/>
      <c r="EF718" s="134"/>
      <c r="EG718" s="134"/>
    </row>
    <row r="719" spans="1:137">
      <c r="A719" s="135"/>
      <c r="B719" s="54"/>
      <c r="C719" s="77"/>
      <c r="D719" s="77"/>
      <c r="E719" s="77"/>
      <c r="F719" s="77"/>
      <c r="G719" s="77"/>
      <c r="H719" s="54"/>
      <c r="I719" s="141"/>
      <c r="J719" s="54"/>
      <c r="K719" s="75" t="s">
        <v>50</v>
      </c>
      <c r="L719" s="76">
        <f t="shared" si="87"/>
        <v>1</v>
      </c>
      <c r="M719" s="76"/>
      <c r="N719" s="76">
        <v>1</v>
      </c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134"/>
      <c r="Z719" s="134"/>
      <c r="AA719" s="134"/>
      <c r="AB719" s="134"/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4"/>
      <c r="BE719" s="134"/>
      <c r="BF719" s="134"/>
      <c r="BG719" s="134"/>
      <c r="BH719" s="134"/>
      <c r="BI719" s="134"/>
      <c r="BJ719" s="134"/>
      <c r="BK719" s="134"/>
      <c r="BL719" s="134"/>
      <c r="BM719" s="134"/>
      <c r="BN719" s="134"/>
      <c r="BO719" s="134"/>
      <c r="BP719" s="134"/>
      <c r="BQ719" s="134"/>
      <c r="BR719" s="134"/>
      <c r="BS719" s="134"/>
      <c r="BT719" s="134"/>
      <c r="BU719" s="134"/>
      <c r="BV719" s="134"/>
      <c r="BW719" s="134"/>
      <c r="BX719" s="134"/>
      <c r="BY719" s="134"/>
      <c r="BZ719" s="134"/>
      <c r="CA719" s="134"/>
      <c r="CB719" s="134"/>
      <c r="CC719" s="134"/>
      <c r="CD719" s="134"/>
      <c r="CE719" s="134"/>
      <c r="CF719" s="134"/>
      <c r="CG719" s="134"/>
      <c r="CH719" s="134"/>
      <c r="CI719" s="134"/>
      <c r="CJ719" s="134"/>
      <c r="CK719" s="134"/>
      <c r="CL719" s="134"/>
      <c r="CM719" s="134"/>
      <c r="CN719" s="134"/>
      <c r="CO719" s="134"/>
      <c r="CP719" s="134"/>
      <c r="CQ719" s="134"/>
      <c r="CR719" s="134"/>
      <c r="CS719" s="134"/>
      <c r="CT719" s="134"/>
      <c r="CU719" s="134"/>
      <c r="CV719" s="134"/>
      <c r="CW719" s="134"/>
      <c r="CX719" s="134"/>
      <c r="CY719" s="134"/>
      <c r="CZ719" s="134"/>
      <c r="DA719" s="134"/>
      <c r="DB719" s="134"/>
      <c r="DC719" s="134"/>
      <c r="DD719" s="134"/>
      <c r="DE719" s="134"/>
      <c r="DF719" s="134"/>
      <c r="DG719" s="134"/>
      <c r="DH719" s="134"/>
      <c r="DI719" s="134"/>
      <c r="DJ719" s="134"/>
      <c r="DK719" s="134"/>
      <c r="DL719" s="134"/>
      <c r="DM719" s="134"/>
      <c r="DN719" s="134"/>
      <c r="DO719" s="134"/>
      <c r="DP719" s="134"/>
      <c r="DQ719" s="134"/>
      <c r="DR719" s="134"/>
      <c r="DS719" s="134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134"/>
      <c r="ED719" s="134"/>
      <c r="EE719" s="134"/>
      <c r="EF719" s="134"/>
      <c r="EG719" s="134"/>
    </row>
    <row r="720" spans="1:137">
      <c r="A720" s="135"/>
      <c r="B720" s="54"/>
      <c r="C720" s="81"/>
      <c r="D720" s="81"/>
      <c r="E720" s="81"/>
      <c r="F720" s="81"/>
      <c r="G720" s="81"/>
      <c r="H720" s="80"/>
      <c r="I720" s="142"/>
      <c r="J720" s="80"/>
      <c r="K720" s="75" t="s">
        <v>51</v>
      </c>
      <c r="L720" s="76">
        <f t="shared" si="87"/>
        <v>0</v>
      </c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134"/>
      <c r="Z720" s="134"/>
      <c r="AA720" s="134"/>
      <c r="AB720" s="134"/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4"/>
      <c r="BE720" s="134"/>
      <c r="BF720" s="134"/>
      <c r="BG720" s="134"/>
      <c r="BH720" s="134"/>
      <c r="BI720" s="134"/>
      <c r="BJ720" s="134"/>
      <c r="BK720" s="134"/>
      <c r="BL720" s="134"/>
      <c r="BM720" s="134"/>
      <c r="BN720" s="134"/>
      <c r="BO720" s="134"/>
      <c r="BP720" s="134"/>
      <c r="BQ720" s="134"/>
      <c r="BR720" s="134"/>
      <c r="BS720" s="134"/>
      <c r="BT720" s="134"/>
      <c r="BU720" s="134"/>
      <c r="BV720" s="134"/>
      <c r="BW720" s="134"/>
      <c r="BX720" s="134"/>
      <c r="BY720" s="134"/>
      <c r="BZ720" s="134"/>
      <c r="CA720" s="134"/>
      <c r="CB720" s="134"/>
      <c r="CC720" s="134"/>
      <c r="CD720" s="134"/>
      <c r="CE720" s="134"/>
      <c r="CF720" s="134"/>
      <c r="CG720" s="134"/>
      <c r="CH720" s="134"/>
      <c r="CI720" s="134"/>
      <c r="CJ720" s="134"/>
      <c r="CK720" s="134"/>
      <c r="CL720" s="134"/>
      <c r="CM720" s="134"/>
      <c r="CN720" s="134"/>
      <c r="CO720" s="134"/>
      <c r="CP720" s="134"/>
      <c r="CQ720" s="134"/>
      <c r="CR720" s="134"/>
      <c r="CS720" s="134"/>
      <c r="CT720" s="134"/>
      <c r="CU720" s="134"/>
      <c r="CV720" s="134"/>
      <c r="CW720" s="134"/>
      <c r="CX720" s="134"/>
      <c r="CY720" s="134"/>
      <c r="CZ720" s="134"/>
      <c r="DA720" s="134"/>
      <c r="DB720" s="134"/>
      <c r="DC720" s="134"/>
      <c r="DD720" s="134"/>
      <c r="DE720" s="134"/>
      <c r="DF720" s="134"/>
      <c r="DG720" s="134"/>
      <c r="DH720" s="134"/>
      <c r="DI720" s="134"/>
      <c r="DJ720" s="134"/>
      <c r="DK720" s="134"/>
      <c r="DL720" s="134"/>
      <c r="DM720" s="134"/>
      <c r="DN720" s="134"/>
      <c r="DO720" s="134"/>
      <c r="DP720" s="134"/>
      <c r="DQ720" s="134"/>
      <c r="DR720" s="134"/>
      <c r="DS720" s="134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134"/>
      <c r="ED720" s="134"/>
      <c r="EE720" s="134"/>
      <c r="EF720" s="134"/>
      <c r="EG720" s="134"/>
    </row>
    <row r="721" spans="1:137">
      <c r="A721" s="135"/>
      <c r="B721" s="54"/>
      <c r="C721" s="58" t="s">
        <v>31</v>
      </c>
      <c r="D721" s="58" t="s">
        <v>1083</v>
      </c>
      <c r="E721" s="58" t="s">
        <v>1084</v>
      </c>
      <c r="F721" s="58" t="s">
        <v>1085</v>
      </c>
      <c r="G721" s="58" t="s">
        <v>1086</v>
      </c>
      <c r="H721" s="46" t="s">
        <v>1087</v>
      </c>
      <c r="I721" s="140">
        <v>1399</v>
      </c>
      <c r="J721" s="46" t="s">
        <v>48</v>
      </c>
      <c r="K721" s="75" t="s">
        <v>49</v>
      </c>
      <c r="L721" s="76">
        <f t="shared" si="87"/>
        <v>8</v>
      </c>
      <c r="M721" s="76"/>
      <c r="N721" s="76">
        <v>1</v>
      </c>
      <c r="O721" s="76"/>
      <c r="P721" s="76"/>
      <c r="Q721" s="76"/>
      <c r="R721" s="76"/>
      <c r="S721" s="76">
        <v>2</v>
      </c>
      <c r="T721" s="76"/>
      <c r="U721" s="76"/>
      <c r="V721" s="76"/>
      <c r="W721" s="76">
        <v>1</v>
      </c>
      <c r="X721" s="76">
        <v>4</v>
      </c>
      <c r="Y721" s="134"/>
      <c r="Z721" s="134"/>
      <c r="AA721" s="134"/>
      <c r="AB721" s="134"/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  <c r="BA721" s="134"/>
      <c r="BB721" s="134"/>
      <c r="BC721" s="134"/>
      <c r="BD721" s="134"/>
      <c r="BE721" s="134"/>
      <c r="BF721" s="134"/>
      <c r="BG721" s="134"/>
      <c r="BH721" s="134"/>
      <c r="BI721" s="134"/>
      <c r="BJ721" s="134"/>
      <c r="BK721" s="134"/>
      <c r="BL721" s="134"/>
      <c r="BM721" s="134"/>
      <c r="BN721" s="134"/>
      <c r="BO721" s="134"/>
      <c r="BP721" s="134"/>
      <c r="BQ721" s="134"/>
      <c r="BR721" s="134"/>
      <c r="BS721" s="134"/>
      <c r="BT721" s="134"/>
      <c r="BU721" s="134"/>
      <c r="BV721" s="134"/>
      <c r="BW721" s="134"/>
      <c r="BX721" s="134"/>
      <c r="BY721" s="134"/>
      <c r="BZ721" s="134"/>
      <c r="CA721" s="134"/>
      <c r="CB721" s="134"/>
      <c r="CC721" s="134"/>
      <c r="CD721" s="134"/>
      <c r="CE721" s="134"/>
      <c r="CF721" s="134"/>
      <c r="CG721" s="134"/>
      <c r="CH721" s="134"/>
      <c r="CI721" s="134"/>
      <c r="CJ721" s="134"/>
      <c r="CK721" s="134"/>
      <c r="CL721" s="134"/>
      <c r="CM721" s="134"/>
      <c r="CN721" s="134"/>
      <c r="CO721" s="134"/>
      <c r="CP721" s="134"/>
      <c r="CQ721" s="134"/>
      <c r="CR721" s="134"/>
      <c r="CS721" s="134"/>
      <c r="CT721" s="134"/>
      <c r="CU721" s="134"/>
      <c r="CV721" s="134"/>
      <c r="CW721" s="134"/>
      <c r="CX721" s="134"/>
      <c r="CY721" s="134"/>
      <c r="CZ721" s="134"/>
      <c r="DA721" s="134"/>
      <c r="DB721" s="134"/>
      <c r="DC721" s="134"/>
      <c r="DD721" s="134"/>
      <c r="DE721" s="134"/>
      <c r="DF721" s="134"/>
      <c r="DG721" s="134"/>
      <c r="DH721" s="134"/>
      <c r="DI721" s="134"/>
      <c r="DJ721" s="134"/>
      <c r="DK721" s="134"/>
      <c r="DL721" s="134"/>
      <c r="DM721" s="134"/>
      <c r="DN721" s="134"/>
      <c r="DO721" s="134"/>
      <c r="DP721" s="134"/>
      <c r="DQ721" s="134"/>
      <c r="DR721" s="134"/>
      <c r="DS721" s="134"/>
      <c r="DT721" s="134"/>
      <c r="DU721" s="134"/>
      <c r="DV721" s="134"/>
      <c r="DW721" s="134"/>
      <c r="DX721" s="134"/>
      <c r="DY721" s="134"/>
      <c r="DZ721" s="134"/>
      <c r="EA721" s="134"/>
      <c r="EB721" s="134"/>
      <c r="EC721" s="134"/>
      <c r="ED721" s="134"/>
      <c r="EE721" s="134"/>
      <c r="EF721" s="134"/>
      <c r="EG721" s="134"/>
    </row>
    <row r="722" spans="1:137">
      <c r="A722" s="135"/>
      <c r="B722" s="54"/>
      <c r="C722" s="77"/>
      <c r="D722" s="77"/>
      <c r="E722" s="77"/>
      <c r="F722" s="77"/>
      <c r="G722" s="77"/>
      <c r="H722" s="54"/>
      <c r="I722" s="141"/>
      <c r="J722" s="54"/>
      <c r="K722" s="75" t="s">
        <v>50</v>
      </c>
      <c r="L722" s="76">
        <f t="shared" si="87"/>
        <v>2</v>
      </c>
      <c r="M722" s="76"/>
      <c r="N722" s="76">
        <v>1</v>
      </c>
      <c r="O722" s="76"/>
      <c r="P722" s="76">
        <v>1</v>
      </c>
      <c r="Q722" s="76"/>
      <c r="R722" s="76"/>
      <c r="S722" s="76"/>
      <c r="T722" s="76"/>
      <c r="U722" s="76"/>
      <c r="V722" s="76"/>
      <c r="W722" s="76"/>
      <c r="X722" s="76"/>
      <c r="Y722" s="134"/>
      <c r="Z722" s="134"/>
      <c r="AA722" s="134"/>
      <c r="AB722" s="134"/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4"/>
      <c r="BE722" s="134"/>
      <c r="BF722" s="134"/>
      <c r="BG722" s="134"/>
      <c r="BH722" s="134"/>
      <c r="BI722" s="134"/>
      <c r="BJ722" s="134"/>
      <c r="BK722" s="134"/>
      <c r="BL722" s="134"/>
      <c r="BM722" s="134"/>
      <c r="BN722" s="134"/>
      <c r="BO722" s="134"/>
      <c r="BP722" s="134"/>
      <c r="BQ722" s="134"/>
      <c r="BR722" s="134"/>
      <c r="BS722" s="134"/>
      <c r="BT722" s="134"/>
      <c r="BU722" s="134"/>
      <c r="BV722" s="134"/>
      <c r="BW722" s="134"/>
      <c r="BX722" s="134"/>
      <c r="BY722" s="134"/>
      <c r="BZ722" s="134"/>
      <c r="CA722" s="134"/>
      <c r="CB722" s="134"/>
      <c r="CC722" s="134"/>
      <c r="CD722" s="134"/>
      <c r="CE722" s="134"/>
      <c r="CF722" s="134"/>
      <c r="CG722" s="134"/>
      <c r="CH722" s="134"/>
      <c r="CI722" s="134"/>
      <c r="CJ722" s="134"/>
      <c r="CK722" s="134"/>
      <c r="CL722" s="134"/>
      <c r="CM722" s="134"/>
      <c r="CN722" s="134"/>
      <c r="CO722" s="134"/>
      <c r="CP722" s="134"/>
      <c r="CQ722" s="134"/>
      <c r="CR722" s="134"/>
      <c r="CS722" s="134"/>
      <c r="CT722" s="134"/>
      <c r="CU722" s="134"/>
      <c r="CV722" s="134"/>
      <c r="CW722" s="134"/>
      <c r="CX722" s="134"/>
      <c r="CY722" s="134"/>
      <c r="CZ722" s="134"/>
      <c r="DA722" s="134"/>
      <c r="DB722" s="134"/>
      <c r="DC722" s="134"/>
      <c r="DD722" s="134"/>
      <c r="DE722" s="134"/>
      <c r="DF722" s="134"/>
      <c r="DG722" s="134"/>
      <c r="DH722" s="134"/>
      <c r="DI722" s="134"/>
      <c r="DJ722" s="134"/>
      <c r="DK722" s="134"/>
      <c r="DL722" s="134"/>
      <c r="DM722" s="134"/>
      <c r="DN722" s="134"/>
      <c r="DO722" s="134"/>
      <c r="DP722" s="134"/>
      <c r="DQ722" s="134"/>
      <c r="DR722" s="134"/>
      <c r="DS722" s="134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134"/>
      <c r="ED722" s="134"/>
      <c r="EE722" s="134"/>
      <c r="EF722" s="134"/>
      <c r="EG722" s="134"/>
    </row>
    <row r="723" spans="1:137">
      <c r="A723" s="135"/>
      <c r="B723" s="54"/>
      <c r="C723" s="81"/>
      <c r="D723" s="81"/>
      <c r="E723" s="81"/>
      <c r="F723" s="81"/>
      <c r="G723" s="81"/>
      <c r="H723" s="80"/>
      <c r="I723" s="142"/>
      <c r="J723" s="80"/>
      <c r="K723" s="75" t="s">
        <v>51</v>
      </c>
      <c r="L723" s="76">
        <f t="shared" si="87"/>
        <v>0</v>
      </c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134"/>
      <c r="Z723" s="134"/>
      <c r="AA723" s="134"/>
      <c r="AB723" s="134"/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4"/>
      <c r="BE723" s="134"/>
      <c r="BF723" s="134"/>
      <c r="BG723" s="134"/>
      <c r="BH723" s="134"/>
      <c r="BI723" s="134"/>
      <c r="BJ723" s="134"/>
      <c r="BK723" s="134"/>
      <c r="BL723" s="134"/>
      <c r="BM723" s="134"/>
      <c r="BN723" s="134"/>
      <c r="BO723" s="134"/>
      <c r="BP723" s="134"/>
      <c r="BQ723" s="134"/>
      <c r="BR723" s="134"/>
      <c r="BS723" s="134"/>
      <c r="BT723" s="134"/>
      <c r="BU723" s="134"/>
      <c r="BV723" s="134"/>
      <c r="BW723" s="134"/>
      <c r="BX723" s="134"/>
      <c r="BY723" s="134"/>
      <c r="BZ723" s="134"/>
      <c r="CA723" s="134"/>
      <c r="CB723" s="134"/>
      <c r="CC723" s="134"/>
      <c r="CD723" s="134"/>
      <c r="CE723" s="134"/>
      <c r="CF723" s="134"/>
      <c r="CG723" s="134"/>
      <c r="CH723" s="134"/>
      <c r="CI723" s="134"/>
      <c r="CJ723" s="134"/>
      <c r="CK723" s="134"/>
      <c r="CL723" s="134"/>
      <c r="CM723" s="134"/>
      <c r="CN723" s="134"/>
      <c r="CO723" s="134"/>
      <c r="CP723" s="134"/>
      <c r="CQ723" s="134"/>
      <c r="CR723" s="134"/>
      <c r="CS723" s="134"/>
      <c r="CT723" s="134"/>
      <c r="CU723" s="134"/>
      <c r="CV723" s="134"/>
      <c r="CW723" s="134"/>
      <c r="CX723" s="134"/>
      <c r="CY723" s="134"/>
      <c r="CZ723" s="134"/>
      <c r="DA723" s="134"/>
      <c r="DB723" s="134"/>
      <c r="DC723" s="134"/>
      <c r="DD723" s="134"/>
      <c r="DE723" s="134"/>
      <c r="DF723" s="134"/>
      <c r="DG723" s="134"/>
      <c r="DH723" s="134"/>
      <c r="DI723" s="134"/>
      <c r="DJ723" s="134"/>
      <c r="DK723" s="134"/>
      <c r="DL723" s="134"/>
      <c r="DM723" s="134"/>
      <c r="DN723" s="134"/>
      <c r="DO723" s="134"/>
      <c r="DP723" s="134"/>
      <c r="DQ723" s="134"/>
      <c r="DR723" s="134"/>
      <c r="DS723" s="134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134"/>
      <c r="ED723" s="134"/>
      <c r="EE723" s="134"/>
      <c r="EF723" s="134"/>
      <c r="EG723" s="134"/>
    </row>
    <row r="724" spans="1:137">
      <c r="A724" s="135"/>
      <c r="B724" s="54"/>
      <c r="C724" s="58" t="s">
        <v>31</v>
      </c>
      <c r="D724" s="58" t="s">
        <v>1088</v>
      </c>
      <c r="E724" s="58" t="s">
        <v>1089</v>
      </c>
      <c r="F724" s="58" t="s">
        <v>1090</v>
      </c>
      <c r="G724" s="58" t="s">
        <v>1091</v>
      </c>
      <c r="H724" s="46" t="s">
        <v>1092</v>
      </c>
      <c r="I724" s="140">
        <v>722</v>
      </c>
      <c r="J724" s="46" t="s">
        <v>48</v>
      </c>
      <c r="K724" s="75" t="s">
        <v>49</v>
      </c>
      <c r="L724" s="76">
        <f t="shared" si="87"/>
        <v>4</v>
      </c>
      <c r="M724" s="76">
        <v>1</v>
      </c>
      <c r="N724" s="76">
        <v>1</v>
      </c>
      <c r="O724" s="76">
        <v>1</v>
      </c>
      <c r="P724" s="76"/>
      <c r="Q724" s="76"/>
      <c r="R724" s="76"/>
      <c r="S724" s="76"/>
      <c r="T724" s="76"/>
      <c r="U724" s="76"/>
      <c r="V724" s="76"/>
      <c r="W724" s="76"/>
      <c r="X724" s="76">
        <v>1</v>
      </c>
      <c r="Y724" s="134"/>
      <c r="Z724" s="134"/>
      <c r="AA724" s="134"/>
      <c r="AB724" s="134"/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4"/>
      <c r="BE724" s="134"/>
      <c r="BF724" s="134"/>
      <c r="BG724" s="134"/>
      <c r="BH724" s="134"/>
      <c r="BI724" s="134"/>
      <c r="BJ724" s="134"/>
      <c r="BK724" s="134"/>
      <c r="BL724" s="134"/>
      <c r="BM724" s="134"/>
      <c r="BN724" s="134"/>
      <c r="BO724" s="134"/>
      <c r="BP724" s="134"/>
      <c r="BQ724" s="134"/>
      <c r="BR724" s="134"/>
      <c r="BS724" s="134"/>
      <c r="BT724" s="134"/>
      <c r="BU724" s="134"/>
      <c r="BV724" s="134"/>
      <c r="BW724" s="134"/>
      <c r="BX724" s="134"/>
      <c r="BY724" s="134"/>
      <c r="BZ724" s="134"/>
      <c r="CA724" s="134"/>
      <c r="CB724" s="134"/>
      <c r="CC724" s="134"/>
      <c r="CD724" s="134"/>
      <c r="CE724" s="134"/>
      <c r="CF724" s="134"/>
      <c r="CG724" s="134"/>
      <c r="CH724" s="134"/>
      <c r="CI724" s="134"/>
      <c r="CJ724" s="134"/>
      <c r="CK724" s="134"/>
      <c r="CL724" s="134"/>
      <c r="CM724" s="134"/>
      <c r="CN724" s="134"/>
      <c r="CO724" s="134"/>
      <c r="CP724" s="134"/>
      <c r="CQ724" s="134"/>
      <c r="CR724" s="134"/>
      <c r="CS724" s="134"/>
      <c r="CT724" s="134"/>
      <c r="CU724" s="134"/>
      <c r="CV724" s="134"/>
      <c r="CW724" s="134"/>
      <c r="CX724" s="134"/>
      <c r="CY724" s="134"/>
      <c r="CZ724" s="134"/>
      <c r="DA724" s="134"/>
      <c r="DB724" s="134"/>
      <c r="DC724" s="134"/>
      <c r="DD724" s="134"/>
      <c r="DE724" s="134"/>
      <c r="DF724" s="134"/>
      <c r="DG724" s="134"/>
      <c r="DH724" s="134"/>
      <c r="DI724" s="134"/>
      <c r="DJ724" s="134"/>
      <c r="DK724" s="134"/>
      <c r="DL724" s="134"/>
      <c r="DM724" s="134"/>
      <c r="DN724" s="134"/>
      <c r="DO724" s="134"/>
      <c r="DP724" s="134"/>
      <c r="DQ724" s="134"/>
      <c r="DR724" s="134"/>
      <c r="DS724" s="134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134"/>
      <c r="ED724" s="134"/>
      <c r="EE724" s="134"/>
      <c r="EF724" s="134"/>
      <c r="EG724" s="134"/>
    </row>
    <row r="725" spans="1:137">
      <c r="A725" s="135"/>
      <c r="B725" s="54"/>
      <c r="C725" s="77"/>
      <c r="D725" s="77"/>
      <c r="E725" s="77"/>
      <c r="F725" s="77"/>
      <c r="G725" s="77"/>
      <c r="H725" s="54"/>
      <c r="I725" s="141"/>
      <c r="J725" s="54"/>
      <c r="K725" s="75" t="s">
        <v>50</v>
      </c>
      <c r="L725" s="76">
        <f t="shared" si="87"/>
        <v>0</v>
      </c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134"/>
      <c r="Z725" s="134"/>
      <c r="AA725" s="134"/>
      <c r="AB725" s="134"/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  <c r="BA725" s="134"/>
      <c r="BB725" s="134"/>
      <c r="BC725" s="134"/>
      <c r="BD725" s="134"/>
      <c r="BE725" s="134"/>
      <c r="BF725" s="134"/>
      <c r="BG725" s="134"/>
      <c r="BH725" s="134"/>
      <c r="BI725" s="134"/>
      <c r="BJ725" s="134"/>
      <c r="BK725" s="134"/>
      <c r="BL725" s="134"/>
      <c r="BM725" s="134"/>
      <c r="BN725" s="134"/>
      <c r="BO725" s="134"/>
      <c r="BP725" s="134"/>
      <c r="BQ725" s="134"/>
      <c r="BR725" s="134"/>
      <c r="BS725" s="134"/>
      <c r="BT725" s="134"/>
      <c r="BU725" s="134"/>
      <c r="BV725" s="134"/>
      <c r="BW725" s="134"/>
      <c r="BX725" s="134"/>
      <c r="BY725" s="134"/>
      <c r="BZ725" s="134"/>
      <c r="CA725" s="134"/>
      <c r="CB725" s="134"/>
      <c r="CC725" s="134"/>
      <c r="CD725" s="134"/>
      <c r="CE725" s="134"/>
      <c r="CF725" s="134"/>
      <c r="CG725" s="134"/>
      <c r="CH725" s="134"/>
      <c r="CI725" s="134"/>
      <c r="CJ725" s="134"/>
      <c r="CK725" s="134"/>
      <c r="CL725" s="134"/>
      <c r="CM725" s="134"/>
      <c r="CN725" s="134"/>
      <c r="CO725" s="134"/>
      <c r="CP725" s="134"/>
      <c r="CQ725" s="134"/>
      <c r="CR725" s="134"/>
      <c r="CS725" s="134"/>
      <c r="CT725" s="134"/>
      <c r="CU725" s="134"/>
      <c r="CV725" s="134"/>
      <c r="CW725" s="134"/>
      <c r="CX725" s="134"/>
      <c r="CY725" s="134"/>
      <c r="CZ725" s="134"/>
      <c r="DA725" s="134"/>
      <c r="DB725" s="134"/>
      <c r="DC725" s="134"/>
      <c r="DD725" s="134"/>
      <c r="DE725" s="134"/>
      <c r="DF725" s="134"/>
      <c r="DG725" s="134"/>
      <c r="DH725" s="134"/>
      <c r="DI725" s="134"/>
      <c r="DJ725" s="134"/>
      <c r="DK725" s="134"/>
      <c r="DL725" s="134"/>
      <c r="DM725" s="134"/>
      <c r="DN725" s="134"/>
      <c r="DO725" s="134"/>
      <c r="DP725" s="134"/>
      <c r="DQ725" s="134"/>
      <c r="DR725" s="134"/>
      <c r="DS725" s="134"/>
      <c r="DT725" s="134"/>
      <c r="DU725" s="134"/>
      <c r="DV725" s="134"/>
      <c r="DW725" s="134"/>
      <c r="DX725" s="134"/>
      <c r="DY725" s="134"/>
      <c r="DZ725" s="134"/>
      <c r="EA725" s="134"/>
      <c r="EB725" s="134"/>
      <c r="EC725" s="134"/>
      <c r="ED725" s="134"/>
      <c r="EE725" s="134"/>
      <c r="EF725" s="134"/>
      <c r="EG725" s="134"/>
    </row>
    <row r="726" spans="1:137">
      <c r="A726" s="135"/>
      <c r="B726" s="54"/>
      <c r="C726" s="81"/>
      <c r="D726" s="81"/>
      <c r="E726" s="81"/>
      <c r="F726" s="81"/>
      <c r="G726" s="81"/>
      <c r="H726" s="80"/>
      <c r="I726" s="142"/>
      <c r="J726" s="80"/>
      <c r="K726" s="75" t="s">
        <v>51</v>
      </c>
      <c r="L726" s="76">
        <f t="shared" si="87"/>
        <v>0</v>
      </c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134"/>
      <c r="Z726" s="134"/>
      <c r="AA726" s="134"/>
      <c r="AB726" s="134"/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4"/>
      <c r="BE726" s="134"/>
      <c r="BF726" s="134"/>
      <c r="BG726" s="134"/>
      <c r="BH726" s="134"/>
      <c r="BI726" s="134"/>
      <c r="BJ726" s="134"/>
      <c r="BK726" s="134"/>
      <c r="BL726" s="134"/>
      <c r="BM726" s="134"/>
      <c r="BN726" s="134"/>
      <c r="BO726" s="134"/>
      <c r="BP726" s="134"/>
      <c r="BQ726" s="134"/>
      <c r="BR726" s="134"/>
      <c r="BS726" s="134"/>
      <c r="BT726" s="134"/>
      <c r="BU726" s="134"/>
      <c r="BV726" s="134"/>
      <c r="BW726" s="134"/>
      <c r="BX726" s="134"/>
      <c r="BY726" s="134"/>
      <c r="BZ726" s="134"/>
      <c r="CA726" s="134"/>
      <c r="CB726" s="134"/>
      <c r="CC726" s="134"/>
      <c r="CD726" s="134"/>
      <c r="CE726" s="134"/>
      <c r="CF726" s="134"/>
      <c r="CG726" s="134"/>
      <c r="CH726" s="134"/>
      <c r="CI726" s="134"/>
      <c r="CJ726" s="134"/>
      <c r="CK726" s="134"/>
      <c r="CL726" s="134"/>
      <c r="CM726" s="134"/>
      <c r="CN726" s="134"/>
      <c r="CO726" s="134"/>
      <c r="CP726" s="134"/>
      <c r="CQ726" s="134"/>
      <c r="CR726" s="134"/>
      <c r="CS726" s="134"/>
      <c r="CT726" s="134"/>
      <c r="CU726" s="134"/>
      <c r="CV726" s="134"/>
      <c r="CW726" s="134"/>
      <c r="CX726" s="134"/>
      <c r="CY726" s="134"/>
      <c r="CZ726" s="134"/>
      <c r="DA726" s="134"/>
      <c r="DB726" s="134"/>
      <c r="DC726" s="134"/>
      <c r="DD726" s="134"/>
      <c r="DE726" s="134"/>
      <c r="DF726" s="134"/>
      <c r="DG726" s="134"/>
      <c r="DH726" s="134"/>
      <c r="DI726" s="134"/>
      <c r="DJ726" s="134"/>
      <c r="DK726" s="134"/>
      <c r="DL726" s="134"/>
      <c r="DM726" s="134"/>
      <c r="DN726" s="134"/>
      <c r="DO726" s="134"/>
      <c r="DP726" s="134"/>
      <c r="DQ726" s="134"/>
      <c r="DR726" s="134"/>
      <c r="DS726" s="134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134"/>
      <c r="ED726" s="134"/>
      <c r="EE726" s="134"/>
      <c r="EF726" s="134"/>
      <c r="EG726" s="134"/>
    </row>
    <row r="727" spans="1:137">
      <c r="A727" s="135"/>
      <c r="B727" s="54"/>
      <c r="C727" s="58" t="s">
        <v>33</v>
      </c>
      <c r="D727" s="58" t="s">
        <v>1093</v>
      </c>
      <c r="E727" s="58" t="s">
        <v>1094</v>
      </c>
      <c r="F727" s="58" t="s">
        <v>1095</v>
      </c>
      <c r="G727" s="58" t="s">
        <v>1096</v>
      </c>
      <c r="H727" s="46"/>
      <c r="I727" s="140">
        <v>2002</v>
      </c>
      <c r="J727" s="46" t="s">
        <v>48</v>
      </c>
      <c r="K727" s="75" t="s">
        <v>49</v>
      </c>
      <c r="L727" s="76">
        <f t="shared" si="87"/>
        <v>0</v>
      </c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134"/>
      <c r="Z727" s="134"/>
      <c r="AA727" s="134"/>
      <c r="AB727" s="134"/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4"/>
      <c r="BE727" s="134"/>
      <c r="BF727" s="134"/>
      <c r="BG727" s="134"/>
      <c r="BH727" s="134"/>
      <c r="BI727" s="134"/>
      <c r="BJ727" s="134"/>
      <c r="BK727" s="134"/>
      <c r="BL727" s="134"/>
      <c r="BM727" s="134"/>
      <c r="BN727" s="134"/>
      <c r="BO727" s="134"/>
      <c r="BP727" s="134"/>
      <c r="BQ727" s="134"/>
      <c r="BR727" s="134"/>
      <c r="BS727" s="134"/>
      <c r="BT727" s="134"/>
      <c r="BU727" s="134"/>
      <c r="BV727" s="134"/>
      <c r="BW727" s="134"/>
      <c r="BX727" s="134"/>
      <c r="BY727" s="134"/>
      <c r="BZ727" s="134"/>
      <c r="CA727" s="134"/>
      <c r="CB727" s="134"/>
      <c r="CC727" s="134"/>
      <c r="CD727" s="134"/>
      <c r="CE727" s="134"/>
      <c r="CF727" s="134"/>
      <c r="CG727" s="134"/>
      <c r="CH727" s="134"/>
      <c r="CI727" s="134"/>
      <c r="CJ727" s="134"/>
      <c r="CK727" s="134"/>
      <c r="CL727" s="134"/>
      <c r="CM727" s="134"/>
      <c r="CN727" s="134"/>
      <c r="CO727" s="134"/>
      <c r="CP727" s="134"/>
      <c r="CQ727" s="134"/>
      <c r="CR727" s="134"/>
      <c r="CS727" s="134"/>
      <c r="CT727" s="134"/>
      <c r="CU727" s="134"/>
      <c r="CV727" s="134"/>
      <c r="CW727" s="134"/>
      <c r="CX727" s="134"/>
      <c r="CY727" s="134"/>
      <c r="CZ727" s="134"/>
      <c r="DA727" s="134"/>
      <c r="DB727" s="134"/>
      <c r="DC727" s="134"/>
      <c r="DD727" s="134"/>
      <c r="DE727" s="134"/>
      <c r="DF727" s="134"/>
      <c r="DG727" s="134"/>
      <c r="DH727" s="134"/>
      <c r="DI727" s="134"/>
      <c r="DJ727" s="134"/>
      <c r="DK727" s="134"/>
      <c r="DL727" s="134"/>
      <c r="DM727" s="134"/>
      <c r="DN727" s="134"/>
      <c r="DO727" s="134"/>
      <c r="DP727" s="134"/>
      <c r="DQ727" s="134"/>
      <c r="DR727" s="134"/>
      <c r="DS727" s="134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134"/>
      <c r="ED727" s="134"/>
      <c r="EE727" s="134"/>
      <c r="EF727" s="134"/>
      <c r="EG727" s="134"/>
    </row>
    <row r="728" spans="1:137">
      <c r="A728" s="135"/>
      <c r="B728" s="54"/>
      <c r="C728" s="77"/>
      <c r="D728" s="77"/>
      <c r="E728" s="77"/>
      <c r="F728" s="77"/>
      <c r="G728" s="77"/>
      <c r="H728" s="54"/>
      <c r="I728" s="141"/>
      <c r="J728" s="54"/>
      <c r="K728" s="75" t="s">
        <v>50</v>
      </c>
      <c r="L728" s="76">
        <f t="shared" si="87"/>
        <v>0</v>
      </c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134"/>
      <c r="Z728" s="134"/>
      <c r="AA728" s="134"/>
      <c r="AB728" s="134"/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4"/>
      <c r="BE728" s="134"/>
      <c r="BF728" s="134"/>
      <c r="BG728" s="134"/>
      <c r="BH728" s="134"/>
      <c r="BI728" s="134"/>
      <c r="BJ728" s="134"/>
      <c r="BK728" s="134"/>
      <c r="BL728" s="134"/>
      <c r="BM728" s="134"/>
      <c r="BN728" s="134"/>
      <c r="BO728" s="134"/>
      <c r="BP728" s="134"/>
      <c r="BQ728" s="134"/>
      <c r="BR728" s="134"/>
      <c r="BS728" s="134"/>
      <c r="BT728" s="134"/>
      <c r="BU728" s="134"/>
      <c r="BV728" s="134"/>
      <c r="BW728" s="134"/>
      <c r="BX728" s="134"/>
      <c r="BY728" s="134"/>
      <c r="BZ728" s="134"/>
      <c r="CA728" s="134"/>
      <c r="CB728" s="134"/>
      <c r="CC728" s="134"/>
      <c r="CD728" s="134"/>
      <c r="CE728" s="134"/>
      <c r="CF728" s="134"/>
      <c r="CG728" s="134"/>
      <c r="CH728" s="134"/>
      <c r="CI728" s="134"/>
      <c r="CJ728" s="134"/>
      <c r="CK728" s="134"/>
      <c r="CL728" s="134"/>
      <c r="CM728" s="134"/>
      <c r="CN728" s="134"/>
      <c r="CO728" s="134"/>
      <c r="CP728" s="134"/>
      <c r="CQ728" s="134"/>
      <c r="CR728" s="134"/>
      <c r="CS728" s="134"/>
      <c r="CT728" s="134"/>
      <c r="CU728" s="134"/>
      <c r="CV728" s="134"/>
      <c r="CW728" s="134"/>
      <c r="CX728" s="134"/>
      <c r="CY728" s="134"/>
      <c r="CZ728" s="134"/>
      <c r="DA728" s="134"/>
      <c r="DB728" s="134"/>
      <c r="DC728" s="134"/>
      <c r="DD728" s="134"/>
      <c r="DE728" s="134"/>
      <c r="DF728" s="134"/>
      <c r="DG728" s="134"/>
      <c r="DH728" s="134"/>
      <c r="DI728" s="134"/>
      <c r="DJ728" s="134"/>
      <c r="DK728" s="134"/>
      <c r="DL728" s="134"/>
      <c r="DM728" s="134"/>
      <c r="DN728" s="134"/>
      <c r="DO728" s="134"/>
      <c r="DP728" s="134"/>
      <c r="DQ728" s="134"/>
      <c r="DR728" s="134"/>
      <c r="DS728" s="134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134"/>
      <c r="ED728" s="134"/>
      <c r="EE728" s="134"/>
      <c r="EF728" s="134"/>
      <c r="EG728" s="134"/>
    </row>
    <row r="729" spans="1:137">
      <c r="A729" s="135"/>
      <c r="B729" s="54"/>
      <c r="C729" s="81"/>
      <c r="D729" s="81"/>
      <c r="E729" s="81"/>
      <c r="F729" s="81"/>
      <c r="G729" s="81"/>
      <c r="H729" s="80"/>
      <c r="I729" s="142"/>
      <c r="J729" s="80"/>
      <c r="K729" s="75" t="s">
        <v>51</v>
      </c>
      <c r="L729" s="76">
        <f t="shared" si="87"/>
        <v>2</v>
      </c>
      <c r="M729" s="76"/>
      <c r="N729" s="76"/>
      <c r="O729" s="76"/>
      <c r="P729" s="76"/>
      <c r="Q729" s="76"/>
      <c r="R729" s="76"/>
      <c r="S729" s="76">
        <v>2</v>
      </c>
      <c r="T729" s="76"/>
      <c r="U729" s="76"/>
      <c r="V729" s="76"/>
      <c r="W729" s="76"/>
      <c r="X729" s="76"/>
      <c r="Y729" s="134"/>
      <c r="Z729" s="134"/>
      <c r="AA729" s="134"/>
      <c r="AB729" s="134"/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  <c r="BA729" s="134"/>
      <c r="BB729" s="134"/>
      <c r="BC729" s="134"/>
      <c r="BD729" s="134"/>
      <c r="BE729" s="134"/>
      <c r="BF729" s="134"/>
      <c r="BG729" s="134"/>
      <c r="BH729" s="134"/>
      <c r="BI729" s="134"/>
      <c r="BJ729" s="134"/>
      <c r="BK729" s="134"/>
      <c r="BL729" s="134"/>
      <c r="BM729" s="134"/>
      <c r="BN729" s="134"/>
      <c r="BO729" s="134"/>
      <c r="BP729" s="134"/>
      <c r="BQ729" s="134"/>
      <c r="BR729" s="134"/>
      <c r="BS729" s="134"/>
      <c r="BT729" s="134"/>
      <c r="BU729" s="134"/>
      <c r="BV729" s="134"/>
      <c r="BW729" s="134"/>
      <c r="BX729" s="134"/>
      <c r="BY729" s="134"/>
      <c r="BZ729" s="134"/>
      <c r="CA729" s="134"/>
      <c r="CB729" s="134"/>
      <c r="CC729" s="134"/>
      <c r="CD729" s="134"/>
      <c r="CE729" s="134"/>
      <c r="CF729" s="134"/>
      <c r="CG729" s="134"/>
      <c r="CH729" s="134"/>
      <c r="CI729" s="134"/>
      <c r="CJ729" s="134"/>
      <c r="CK729" s="134"/>
      <c r="CL729" s="134"/>
      <c r="CM729" s="134"/>
      <c r="CN729" s="134"/>
      <c r="CO729" s="134"/>
      <c r="CP729" s="134"/>
      <c r="CQ729" s="134"/>
      <c r="CR729" s="134"/>
      <c r="CS729" s="134"/>
      <c r="CT729" s="134"/>
      <c r="CU729" s="134"/>
      <c r="CV729" s="134"/>
      <c r="CW729" s="134"/>
      <c r="CX729" s="134"/>
      <c r="CY729" s="134"/>
      <c r="CZ729" s="134"/>
      <c r="DA729" s="134"/>
      <c r="DB729" s="134"/>
      <c r="DC729" s="134"/>
      <c r="DD729" s="134"/>
      <c r="DE729" s="134"/>
      <c r="DF729" s="134"/>
      <c r="DG729" s="134"/>
      <c r="DH729" s="134"/>
      <c r="DI729" s="134"/>
      <c r="DJ729" s="134"/>
      <c r="DK729" s="134"/>
      <c r="DL729" s="134"/>
      <c r="DM729" s="134"/>
      <c r="DN729" s="134"/>
      <c r="DO729" s="134"/>
      <c r="DP729" s="134"/>
      <c r="DQ729" s="134"/>
      <c r="DR729" s="134"/>
      <c r="DS729" s="134"/>
      <c r="DT729" s="134"/>
      <c r="DU729" s="134"/>
      <c r="DV729" s="134"/>
      <c r="DW729" s="134"/>
      <c r="DX729" s="134"/>
      <c r="DY729" s="134"/>
      <c r="DZ729" s="134"/>
      <c r="EA729" s="134"/>
      <c r="EB729" s="134"/>
      <c r="EC729" s="134"/>
      <c r="ED729" s="134"/>
      <c r="EE729" s="134"/>
      <c r="EF729" s="134"/>
      <c r="EG729" s="134"/>
    </row>
    <row r="730" spans="1:137">
      <c r="A730" s="135"/>
      <c r="B730" s="54"/>
      <c r="C730" s="58" t="s">
        <v>33</v>
      </c>
      <c r="D730" s="58" t="s">
        <v>1097</v>
      </c>
      <c r="E730" s="58" t="s">
        <v>1098</v>
      </c>
      <c r="F730" s="58" t="s">
        <v>1099</v>
      </c>
      <c r="G730" s="58" t="s">
        <v>1100</v>
      </c>
      <c r="H730" s="46" t="s">
        <v>1101</v>
      </c>
      <c r="I730" s="140">
        <v>15013</v>
      </c>
      <c r="J730" s="46" t="s">
        <v>48</v>
      </c>
      <c r="K730" s="75" t="s">
        <v>49</v>
      </c>
      <c r="L730" s="76">
        <f t="shared" si="87"/>
        <v>0</v>
      </c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134"/>
      <c r="Z730" s="134"/>
      <c r="AA730" s="134"/>
      <c r="AB730" s="134"/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4"/>
      <c r="BE730" s="134"/>
      <c r="BF730" s="134"/>
      <c r="BG730" s="134"/>
      <c r="BH730" s="134"/>
      <c r="BI730" s="134"/>
      <c r="BJ730" s="134"/>
      <c r="BK730" s="134"/>
      <c r="BL730" s="134"/>
      <c r="BM730" s="134"/>
      <c r="BN730" s="134"/>
      <c r="BO730" s="134"/>
      <c r="BP730" s="134"/>
      <c r="BQ730" s="134"/>
      <c r="BR730" s="134"/>
      <c r="BS730" s="134"/>
      <c r="BT730" s="134"/>
      <c r="BU730" s="134"/>
      <c r="BV730" s="134"/>
      <c r="BW730" s="134"/>
      <c r="BX730" s="134"/>
      <c r="BY730" s="134"/>
      <c r="BZ730" s="134"/>
      <c r="CA730" s="134"/>
      <c r="CB730" s="134"/>
      <c r="CC730" s="134"/>
      <c r="CD730" s="134"/>
      <c r="CE730" s="134"/>
      <c r="CF730" s="134"/>
      <c r="CG730" s="134"/>
      <c r="CH730" s="134"/>
      <c r="CI730" s="134"/>
      <c r="CJ730" s="134"/>
      <c r="CK730" s="134"/>
      <c r="CL730" s="134"/>
      <c r="CM730" s="134"/>
      <c r="CN730" s="134"/>
      <c r="CO730" s="134"/>
      <c r="CP730" s="134"/>
      <c r="CQ730" s="134"/>
      <c r="CR730" s="134"/>
      <c r="CS730" s="134"/>
      <c r="CT730" s="134"/>
      <c r="CU730" s="134"/>
      <c r="CV730" s="134"/>
      <c r="CW730" s="134"/>
      <c r="CX730" s="134"/>
      <c r="CY730" s="134"/>
      <c r="CZ730" s="134"/>
      <c r="DA730" s="134"/>
      <c r="DB730" s="134"/>
      <c r="DC730" s="134"/>
      <c r="DD730" s="134"/>
      <c r="DE730" s="134"/>
      <c r="DF730" s="134"/>
      <c r="DG730" s="134"/>
      <c r="DH730" s="134"/>
      <c r="DI730" s="134"/>
      <c r="DJ730" s="134"/>
      <c r="DK730" s="134"/>
      <c r="DL730" s="134"/>
      <c r="DM730" s="134"/>
      <c r="DN730" s="134"/>
      <c r="DO730" s="134"/>
      <c r="DP730" s="134"/>
      <c r="DQ730" s="134"/>
      <c r="DR730" s="134"/>
      <c r="DS730" s="134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134"/>
      <c r="ED730" s="134"/>
      <c r="EE730" s="134"/>
      <c r="EF730" s="134"/>
      <c r="EG730" s="134"/>
    </row>
    <row r="731" spans="1:137">
      <c r="A731" s="135"/>
      <c r="B731" s="54"/>
      <c r="C731" s="77"/>
      <c r="D731" s="77"/>
      <c r="E731" s="77"/>
      <c r="F731" s="77"/>
      <c r="G731" s="77"/>
      <c r="H731" s="54"/>
      <c r="I731" s="141"/>
      <c r="J731" s="54"/>
      <c r="K731" s="75" t="s">
        <v>50</v>
      </c>
      <c r="L731" s="76">
        <f t="shared" si="87"/>
        <v>0</v>
      </c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134"/>
      <c r="Z731" s="134"/>
      <c r="AA731" s="134"/>
      <c r="AB731" s="134"/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4"/>
      <c r="BE731" s="134"/>
      <c r="BF731" s="134"/>
      <c r="BG731" s="134"/>
      <c r="BH731" s="134"/>
      <c r="BI731" s="134"/>
      <c r="BJ731" s="134"/>
      <c r="BK731" s="134"/>
      <c r="BL731" s="134"/>
      <c r="BM731" s="134"/>
      <c r="BN731" s="134"/>
      <c r="BO731" s="134"/>
      <c r="BP731" s="134"/>
      <c r="BQ731" s="134"/>
      <c r="BR731" s="134"/>
      <c r="BS731" s="134"/>
      <c r="BT731" s="134"/>
      <c r="BU731" s="134"/>
      <c r="BV731" s="134"/>
      <c r="BW731" s="134"/>
      <c r="BX731" s="134"/>
      <c r="BY731" s="134"/>
      <c r="BZ731" s="134"/>
      <c r="CA731" s="134"/>
      <c r="CB731" s="134"/>
      <c r="CC731" s="134"/>
      <c r="CD731" s="134"/>
      <c r="CE731" s="134"/>
      <c r="CF731" s="134"/>
      <c r="CG731" s="134"/>
      <c r="CH731" s="134"/>
      <c r="CI731" s="134"/>
      <c r="CJ731" s="134"/>
      <c r="CK731" s="134"/>
      <c r="CL731" s="134"/>
      <c r="CM731" s="134"/>
      <c r="CN731" s="134"/>
      <c r="CO731" s="134"/>
      <c r="CP731" s="134"/>
      <c r="CQ731" s="134"/>
      <c r="CR731" s="134"/>
      <c r="CS731" s="134"/>
      <c r="CT731" s="134"/>
      <c r="CU731" s="134"/>
      <c r="CV731" s="134"/>
      <c r="CW731" s="134"/>
      <c r="CX731" s="134"/>
      <c r="CY731" s="134"/>
      <c r="CZ731" s="134"/>
      <c r="DA731" s="134"/>
      <c r="DB731" s="134"/>
      <c r="DC731" s="134"/>
      <c r="DD731" s="134"/>
      <c r="DE731" s="134"/>
      <c r="DF731" s="134"/>
      <c r="DG731" s="134"/>
      <c r="DH731" s="134"/>
      <c r="DI731" s="134"/>
      <c r="DJ731" s="134"/>
      <c r="DK731" s="134"/>
      <c r="DL731" s="134"/>
      <c r="DM731" s="134"/>
      <c r="DN731" s="134"/>
      <c r="DO731" s="134"/>
      <c r="DP731" s="134"/>
      <c r="DQ731" s="134"/>
      <c r="DR731" s="134"/>
      <c r="DS731" s="134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134"/>
      <c r="ED731" s="134"/>
      <c r="EE731" s="134"/>
      <c r="EF731" s="134"/>
      <c r="EG731" s="134"/>
    </row>
    <row r="732" spans="1:137">
      <c r="A732" s="135"/>
      <c r="B732" s="54"/>
      <c r="C732" s="81"/>
      <c r="D732" s="81"/>
      <c r="E732" s="81"/>
      <c r="F732" s="81"/>
      <c r="G732" s="81"/>
      <c r="H732" s="80"/>
      <c r="I732" s="142"/>
      <c r="J732" s="80"/>
      <c r="K732" s="75" t="s">
        <v>51</v>
      </c>
      <c r="L732" s="76">
        <f t="shared" si="87"/>
        <v>2</v>
      </c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>
        <v>2</v>
      </c>
      <c r="X732" s="76"/>
      <c r="Y732" s="134"/>
      <c r="Z732" s="134"/>
      <c r="AA732" s="134"/>
      <c r="AB732" s="134"/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4"/>
      <c r="BE732" s="134"/>
      <c r="BF732" s="134"/>
      <c r="BG732" s="134"/>
      <c r="BH732" s="134"/>
      <c r="BI732" s="134"/>
      <c r="BJ732" s="134"/>
      <c r="BK732" s="134"/>
      <c r="BL732" s="134"/>
      <c r="BM732" s="134"/>
      <c r="BN732" s="134"/>
      <c r="BO732" s="134"/>
      <c r="BP732" s="134"/>
      <c r="BQ732" s="134"/>
      <c r="BR732" s="134"/>
      <c r="BS732" s="134"/>
      <c r="BT732" s="134"/>
      <c r="BU732" s="134"/>
      <c r="BV732" s="134"/>
      <c r="BW732" s="134"/>
      <c r="BX732" s="134"/>
      <c r="BY732" s="134"/>
      <c r="BZ732" s="134"/>
      <c r="CA732" s="134"/>
      <c r="CB732" s="134"/>
      <c r="CC732" s="134"/>
      <c r="CD732" s="134"/>
      <c r="CE732" s="134"/>
      <c r="CF732" s="134"/>
      <c r="CG732" s="134"/>
      <c r="CH732" s="134"/>
      <c r="CI732" s="134"/>
      <c r="CJ732" s="134"/>
      <c r="CK732" s="134"/>
      <c r="CL732" s="134"/>
      <c r="CM732" s="134"/>
      <c r="CN732" s="134"/>
      <c r="CO732" s="134"/>
      <c r="CP732" s="134"/>
      <c r="CQ732" s="134"/>
      <c r="CR732" s="134"/>
      <c r="CS732" s="134"/>
      <c r="CT732" s="134"/>
      <c r="CU732" s="134"/>
      <c r="CV732" s="134"/>
      <c r="CW732" s="134"/>
      <c r="CX732" s="134"/>
      <c r="CY732" s="134"/>
      <c r="CZ732" s="134"/>
      <c r="DA732" s="134"/>
      <c r="DB732" s="134"/>
      <c r="DC732" s="134"/>
      <c r="DD732" s="134"/>
      <c r="DE732" s="134"/>
      <c r="DF732" s="134"/>
      <c r="DG732" s="134"/>
      <c r="DH732" s="134"/>
      <c r="DI732" s="134"/>
      <c r="DJ732" s="134"/>
      <c r="DK732" s="134"/>
      <c r="DL732" s="134"/>
      <c r="DM732" s="134"/>
      <c r="DN732" s="134"/>
      <c r="DO732" s="134"/>
      <c r="DP732" s="134"/>
      <c r="DQ732" s="134"/>
      <c r="DR732" s="134"/>
      <c r="DS732" s="134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134"/>
      <c r="ED732" s="134"/>
      <c r="EE732" s="134"/>
      <c r="EF732" s="134"/>
      <c r="EG732" s="134"/>
    </row>
    <row r="733" spans="1:137">
      <c r="A733" s="135"/>
      <c r="B733" s="54"/>
      <c r="C733" s="58" t="s">
        <v>33</v>
      </c>
      <c r="D733" s="58" t="s">
        <v>1102</v>
      </c>
      <c r="E733" s="58" t="s">
        <v>1103</v>
      </c>
      <c r="F733" s="58" t="s">
        <v>1104</v>
      </c>
      <c r="G733" s="58" t="s">
        <v>1105</v>
      </c>
      <c r="H733" s="46" t="s">
        <v>1106</v>
      </c>
      <c r="I733" s="140">
        <v>0</v>
      </c>
      <c r="J733" s="46" t="s">
        <v>48</v>
      </c>
      <c r="K733" s="75" t="s">
        <v>49</v>
      </c>
      <c r="L733" s="76">
        <f t="shared" si="87"/>
        <v>0</v>
      </c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134"/>
      <c r="Z733" s="134"/>
      <c r="AA733" s="134"/>
      <c r="AB733" s="134"/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  <c r="BA733" s="134"/>
      <c r="BB733" s="134"/>
      <c r="BC733" s="134"/>
      <c r="BD733" s="134"/>
      <c r="BE733" s="134"/>
      <c r="BF733" s="134"/>
      <c r="BG733" s="134"/>
      <c r="BH733" s="134"/>
      <c r="BI733" s="134"/>
      <c r="BJ733" s="134"/>
      <c r="BK733" s="134"/>
      <c r="BL733" s="134"/>
      <c r="BM733" s="134"/>
      <c r="BN733" s="134"/>
      <c r="BO733" s="134"/>
      <c r="BP733" s="134"/>
      <c r="BQ733" s="134"/>
      <c r="BR733" s="134"/>
      <c r="BS733" s="134"/>
      <c r="BT733" s="134"/>
      <c r="BU733" s="134"/>
      <c r="BV733" s="134"/>
      <c r="BW733" s="134"/>
      <c r="BX733" s="134"/>
      <c r="BY733" s="134"/>
      <c r="BZ733" s="134"/>
      <c r="CA733" s="134"/>
      <c r="CB733" s="134"/>
      <c r="CC733" s="134"/>
      <c r="CD733" s="134"/>
      <c r="CE733" s="134"/>
      <c r="CF733" s="134"/>
      <c r="CG733" s="134"/>
      <c r="CH733" s="134"/>
      <c r="CI733" s="134"/>
      <c r="CJ733" s="134"/>
      <c r="CK733" s="134"/>
      <c r="CL733" s="134"/>
      <c r="CM733" s="134"/>
      <c r="CN733" s="134"/>
      <c r="CO733" s="134"/>
      <c r="CP733" s="134"/>
      <c r="CQ733" s="134"/>
      <c r="CR733" s="134"/>
      <c r="CS733" s="134"/>
      <c r="CT733" s="134"/>
      <c r="CU733" s="134"/>
      <c r="CV733" s="134"/>
      <c r="CW733" s="134"/>
      <c r="CX733" s="134"/>
      <c r="CY733" s="134"/>
      <c r="CZ733" s="134"/>
      <c r="DA733" s="134"/>
      <c r="DB733" s="134"/>
      <c r="DC733" s="134"/>
      <c r="DD733" s="134"/>
      <c r="DE733" s="134"/>
      <c r="DF733" s="134"/>
      <c r="DG733" s="134"/>
      <c r="DH733" s="134"/>
      <c r="DI733" s="134"/>
      <c r="DJ733" s="134"/>
      <c r="DK733" s="134"/>
      <c r="DL733" s="134"/>
      <c r="DM733" s="134"/>
      <c r="DN733" s="134"/>
      <c r="DO733" s="134"/>
      <c r="DP733" s="134"/>
      <c r="DQ733" s="134"/>
      <c r="DR733" s="134"/>
      <c r="DS733" s="134"/>
      <c r="DT733" s="134"/>
      <c r="DU733" s="134"/>
      <c r="DV733" s="134"/>
      <c r="DW733" s="134"/>
      <c r="DX733" s="134"/>
      <c r="DY733" s="134"/>
      <c r="DZ733" s="134"/>
      <c r="EA733" s="134"/>
      <c r="EB733" s="134"/>
      <c r="EC733" s="134"/>
      <c r="ED733" s="134"/>
      <c r="EE733" s="134"/>
      <c r="EF733" s="134"/>
      <c r="EG733" s="134"/>
    </row>
    <row r="734" spans="1:137">
      <c r="A734" s="135"/>
      <c r="B734" s="54"/>
      <c r="C734" s="77"/>
      <c r="D734" s="77"/>
      <c r="E734" s="77"/>
      <c r="F734" s="77"/>
      <c r="G734" s="77"/>
      <c r="H734" s="54"/>
      <c r="I734" s="141"/>
      <c r="J734" s="54"/>
      <c r="K734" s="75" t="s">
        <v>50</v>
      </c>
      <c r="L734" s="76">
        <f t="shared" si="87"/>
        <v>0</v>
      </c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134"/>
      <c r="Z734" s="134"/>
      <c r="AA734" s="134"/>
      <c r="AB734" s="134"/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4"/>
      <c r="BE734" s="134"/>
      <c r="BF734" s="134"/>
      <c r="BG734" s="134"/>
      <c r="BH734" s="134"/>
      <c r="BI734" s="134"/>
      <c r="BJ734" s="134"/>
      <c r="BK734" s="134"/>
      <c r="BL734" s="134"/>
      <c r="BM734" s="134"/>
      <c r="BN734" s="134"/>
      <c r="BO734" s="134"/>
      <c r="BP734" s="134"/>
      <c r="BQ734" s="134"/>
      <c r="BR734" s="134"/>
      <c r="BS734" s="134"/>
      <c r="BT734" s="134"/>
      <c r="BU734" s="134"/>
      <c r="BV734" s="134"/>
      <c r="BW734" s="134"/>
      <c r="BX734" s="134"/>
      <c r="BY734" s="134"/>
      <c r="BZ734" s="134"/>
      <c r="CA734" s="134"/>
      <c r="CB734" s="134"/>
      <c r="CC734" s="134"/>
      <c r="CD734" s="134"/>
      <c r="CE734" s="134"/>
      <c r="CF734" s="134"/>
      <c r="CG734" s="134"/>
      <c r="CH734" s="134"/>
      <c r="CI734" s="134"/>
      <c r="CJ734" s="134"/>
      <c r="CK734" s="134"/>
      <c r="CL734" s="134"/>
      <c r="CM734" s="134"/>
      <c r="CN734" s="134"/>
      <c r="CO734" s="134"/>
      <c r="CP734" s="134"/>
      <c r="CQ734" s="134"/>
      <c r="CR734" s="134"/>
      <c r="CS734" s="134"/>
      <c r="CT734" s="134"/>
      <c r="CU734" s="134"/>
      <c r="CV734" s="134"/>
      <c r="CW734" s="134"/>
      <c r="CX734" s="134"/>
      <c r="CY734" s="134"/>
      <c r="CZ734" s="134"/>
      <c r="DA734" s="134"/>
      <c r="DB734" s="134"/>
      <c r="DC734" s="134"/>
      <c r="DD734" s="134"/>
      <c r="DE734" s="134"/>
      <c r="DF734" s="134"/>
      <c r="DG734" s="134"/>
      <c r="DH734" s="134"/>
      <c r="DI734" s="134"/>
      <c r="DJ734" s="134"/>
      <c r="DK734" s="134"/>
      <c r="DL734" s="134"/>
      <c r="DM734" s="134"/>
      <c r="DN734" s="134"/>
      <c r="DO734" s="134"/>
      <c r="DP734" s="134"/>
      <c r="DQ734" s="134"/>
      <c r="DR734" s="134"/>
      <c r="DS734" s="134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134"/>
      <c r="ED734" s="134"/>
      <c r="EE734" s="134"/>
      <c r="EF734" s="134"/>
      <c r="EG734" s="134"/>
    </row>
    <row r="735" spans="1:137">
      <c r="A735" s="135"/>
      <c r="B735" s="54"/>
      <c r="C735" s="81"/>
      <c r="D735" s="81"/>
      <c r="E735" s="81"/>
      <c r="F735" s="81"/>
      <c r="G735" s="81"/>
      <c r="H735" s="80"/>
      <c r="I735" s="142"/>
      <c r="J735" s="80"/>
      <c r="K735" s="75" t="s">
        <v>51</v>
      </c>
      <c r="L735" s="76">
        <f t="shared" si="87"/>
        <v>2</v>
      </c>
      <c r="M735" s="76"/>
      <c r="N735" s="76"/>
      <c r="O735" s="76">
        <v>1</v>
      </c>
      <c r="P735" s="76"/>
      <c r="Q735" s="76"/>
      <c r="R735" s="76"/>
      <c r="S735" s="76"/>
      <c r="T735" s="76"/>
      <c r="U735" s="76"/>
      <c r="V735" s="76"/>
      <c r="W735" s="76">
        <v>1</v>
      </c>
      <c r="X735" s="76"/>
      <c r="Y735" s="134"/>
      <c r="Z735" s="134"/>
      <c r="AA735" s="134"/>
      <c r="AB735" s="134"/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4"/>
      <c r="BE735" s="134"/>
      <c r="BF735" s="134"/>
      <c r="BG735" s="134"/>
      <c r="BH735" s="134"/>
      <c r="BI735" s="134"/>
      <c r="BJ735" s="134"/>
      <c r="BK735" s="134"/>
      <c r="BL735" s="134"/>
      <c r="BM735" s="134"/>
      <c r="BN735" s="134"/>
      <c r="BO735" s="134"/>
      <c r="BP735" s="134"/>
      <c r="BQ735" s="134"/>
      <c r="BR735" s="134"/>
      <c r="BS735" s="134"/>
      <c r="BT735" s="134"/>
      <c r="BU735" s="134"/>
      <c r="BV735" s="134"/>
      <c r="BW735" s="134"/>
      <c r="BX735" s="134"/>
      <c r="BY735" s="134"/>
      <c r="BZ735" s="134"/>
      <c r="CA735" s="134"/>
      <c r="CB735" s="134"/>
      <c r="CC735" s="134"/>
      <c r="CD735" s="134"/>
      <c r="CE735" s="134"/>
      <c r="CF735" s="134"/>
      <c r="CG735" s="134"/>
      <c r="CH735" s="134"/>
      <c r="CI735" s="134"/>
      <c r="CJ735" s="134"/>
      <c r="CK735" s="134"/>
      <c r="CL735" s="134"/>
      <c r="CM735" s="134"/>
      <c r="CN735" s="134"/>
      <c r="CO735" s="134"/>
      <c r="CP735" s="134"/>
      <c r="CQ735" s="134"/>
      <c r="CR735" s="134"/>
      <c r="CS735" s="134"/>
      <c r="CT735" s="134"/>
      <c r="CU735" s="134"/>
      <c r="CV735" s="134"/>
      <c r="CW735" s="134"/>
      <c r="CX735" s="134"/>
      <c r="CY735" s="134"/>
      <c r="CZ735" s="134"/>
      <c r="DA735" s="134"/>
      <c r="DB735" s="134"/>
      <c r="DC735" s="134"/>
      <c r="DD735" s="134"/>
      <c r="DE735" s="134"/>
      <c r="DF735" s="134"/>
      <c r="DG735" s="134"/>
      <c r="DH735" s="134"/>
      <c r="DI735" s="134"/>
      <c r="DJ735" s="134"/>
      <c r="DK735" s="134"/>
      <c r="DL735" s="134"/>
      <c r="DM735" s="134"/>
      <c r="DN735" s="134"/>
      <c r="DO735" s="134"/>
      <c r="DP735" s="134"/>
      <c r="DQ735" s="134"/>
      <c r="DR735" s="134"/>
      <c r="DS735" s="134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134"/>
      <c r="ED735" s="134"/>
      <c r="EE735" s="134"/>
      <c r="EF735" s="134"/>
      <c r="EG735" s="134"/>
    </row>
    <row r="736" spans="1:137">
      <c r="A736" s="135"/>
      <c r="B736" s="54"/>
      <c r="C736" s="58" t="s">
        <v>33</v>
      </c>
      <c r="D736" s="58" t="s">
        <v>1107</v>
      </c>
      <c r="E736" s="58" t="s">
        <v>1108</v>
      </c>
      <c r="F736" s="58" t="s">
        <v>1109</v>
      </c>
      <c r="G736" s="58" t="s">
        <v>1110</v>
      </c>
      <c r="H736" s="46" t="s">
        <v>1111</v>
      </c>
      <c r="I736" s="140">
        <v>0</v>
      </c>
      <c r="J736" s="46" t="s">
        <v>48</v>
      </c>
      <c r="K736" s="75" t="s">
        <v>49</v>
      </c>
      <c r="L736" s="76">
        <f t="shared" si="87"/>
        <v>0</v>
      </c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134"/>
      <c r="Z736" s="134"/>
      <c r="AA736" s="134"/>
      <c r="AB736" s="134"/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4"/>
      <c r="BE736" s="134"/>
      <c r="BF736" s="134"/>
      <c r="BG736" s="134"/>
      <c r="BH736" s="134"/>
      <c r="BI736" s="134"/>
      <c r="BJ736" s="134"/>
      <c r="BK736" s="134"/>
      <c r="BL736" s="134"/>
      <c r="BM736" s="134"/>
      <c r="BN736" s="134"/>
      <c r="BO736" s="134"/>
      <c r="BP736" s="134"/>
      <c r="BQ736" s="134"/>
      <c r="BR736" s="134"/>
      <c r="BS736" s="134"/>
      <c r="BT736" s="134"/>
      <c r="BU736" s="134"/>
      <c r="BV736" s="134"/>
      <c r="BW736" s="134"/>
      <c r="BX736" s="134"/>
      <c r="BY736" s="134"/>
      <c r="BZ736" s="134"/>
      <c r="CA736" s="134"/>
      <c r="CB736" s="134"/>
      <c r="CC736" s="134"/>
      <c r="CD736" s="134"/>
      <c r="CE736" s="134"/>
      <c r="CF736" s="134"/>
      <c r="CG736" s="134"/>
      <c r="CH736" s="134"/>
      <c r="CI736" s="134"/>
      <c r="CJ736" s="134"/>
      <c r="CK736" s="134"/>
      <c r="CL736" s="134"/>
      <c r="CM736" s="134"/>
      <c r="CN736" s="134"/>
      <c r="CO736" s="134"/>
      <c r="CP736" s="134"/>
      <c r="CQ736" s="134"/>
      <c r="CR736" s="134"/>
      <c r="CS736" s="134"/>
      <c r="CT736" s="134"/>
      <c r="CU736" s="134"/>
      <c r="CV736" s="134"/>
      <c r="CW736" s="134"/>
      <c r="CX736" s="134"/>
      <c r="CY736" s="134"/>
      <c r="CZ736" s="134"/>
      <c r="DA736" s="134"/>
      <c r="DB736" s="134"/>
      <c r="DC736" s="134"/>
      <c r="DD736" s="134"/>
      <c r="DE736" s="134"/>
      <c r="DF736" s="134"/>
      <c r="DG736" s="134"/>
      <c r="DH736" s="134"/>
      <c r="DI736" s="134"/>
      <c r="DJ736" s="134"/>
      <c r="DK736" s="134"/>
      <c r="DL736" s="134"/>
      <c r="DM736" s="134"/>
      <c r="DN736" s="134"/>
      <c r="DO736" s="134"/>
      <c r="DP736" s="134"/>
      <c r="DQ736" s="134"/>
      <c r="DR736" s="134"/>
      <c r="DS736" s="134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134"/>
      <c r="ED736" s="134"/>
      <c r="EE736" s="134"/>
      <c r="EF736" s="134"/>
      <c r="EG736" s="134"/>
    </row>
    <row r="737" spans="1:137">
      <c r="A737" s="135"/>
      <c r="B737" s="54"/>
      <c r="C737" s="77"/>
      <c r="D737" s="77"/>
      <c r="E737" s="77"/>
      <c r="F737" s="77"/>
      <c r="G737" s="77"/>
      <c r="H737" s="54"/>
      <c r="I737" s="141"/>
      <c r="J737" s="54"/>
      <c r="K737" s="75" t="s">
        <v>50</v>
      </c>
      <c r="L737" s="76">
        <f t="shared" si="87"/>
        <v>0</v>
      </c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134"/>
      <c r="Z737" s="134"/>
      <c r="AA737" s="134"/>
      <c r="AB737" s="134"/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  <c r="BA737" s="134"/>
      <c r="BB737" s="134"/>
      <c r="BC737" s="134"/>
      <c r="BD737" s="134"/>
      <c r="BE737" s="134"/>
      <c r="BF737" s="134"/>
      <c r="BG737" s="134"/>
      <c r="BH737" s="134"/>
      <c r="BI737" s="134"/>
      <c r="BJ737" s="134"/>
      <c r="BK737" s="134"/>
      <c r="BL737" s="134"/>
      <c r="BM737" s="134"/>
      <c r="BN737" s="134"/>
      <c r="BO737" s="134"/>
      <c r="BP737" s="134"/>
      <c r="BQ737" s="134"/>
      <c r="BR737" s="134"/>
      <c r="BS737" s="134"/>
      <c r="BT737" s="134"/>
      <c r="BU737" s="134"/>
      <c r="BV737" s="134"/>
      <c r="BW737" s="134"/>
      <c r="BX737" s="134"/>
      <c r="BY737" s="134"/>
      <c r="BZ737" s="134"/>
      <c r="CA737" s="134"/>
      <c r="CB737" s="134"/>
      <c r="CC737" s="134"/>
      <c r="CD737" s="134"/>
      <c r="CE737" s="134"/>
      <c r="CF737" s="134"/>
      <c r="CG737" s="134"/>
      <c r="CH737" s="134"/>
      <c r="CI737" s="134"/>
      <c r="CJ737" s="134"/>
      <c r="CK737" s="134"/>
      <c r="CL737" s="134"/>
      <c r="CM737" s="134"/>
      <c r="CN737" s="134"/>
      <c r="CO737" s="134"/>
      <c r="CP737" s="134"/>
      <c r="CQ737" s="134"/>
      <c r="CR737" s="134"/>
      <c r="CS737" s="134"/>
      <c r="CT737" s="134"/>
      <c r="CU737" s="134"/>
      <c r="CV737" s="134"/>
      <c r="CW737" s="134"/>
      <c r="CX737" s="134"/>
      <c r="CY737" s="134"/>
      <c r="CZ737" s="134"/>
      <c r="DA737" s="134"/>
      <c r="DB737" s="134"/>
      <c r="DC737" s="134"/>
      <c r="DD737" s="134"/>
      <c r="DE737" s="134"/>
      <c r="DF737" s="134"/>
      <c r="DG737" s="134"/>
      <c r="DH737" s="134"/>
      <c r="DI737" s="134"/>
      <c r="DJ737" s="134"/>
      <c r="DK737" s="134"/>
      <c r="DL737" s="134"/>
      <c r="DM737" s="134"/>
      <c r="DN737" s="134"/>
      <c r="DO737" s="134"/>
      <c r="DP737" s="134"/>
      <c r="DQ737" s="134"/>
      <c r="DR737" s="134"/>
      <c r="DS737" s="134"/>
      <c r="DT737" s="134"/>
      <c r="DU737" s="134"/>
      <c r="DV737" s="134"/>
      <c r="DW737" s="134"/>
      <c r="DX737" s="134"/>
      <c r="DY737" s="134"/>
      <c r="DZ737" s="134"/>
      <c r="EA737" s="134"/>
      <c r="EB737" s="134"/>
      <c r="EC737" s="134"/>
      <c r="ED737" s="134"/>
      <c r="EE737" s="134"/>
      <c r="EF737" s="134"/>
      <c r="EG737" s="134"/>
    </row>
    <row r="738" spans="1:137">
      <c r="A738" s="135"/>
      <c r="B738" s="80"/>
      <c r="C738" s="81"/>
      <c r="D738" s="81"/>
      <c r="E738" s="81"/>
      <c r="F738" s="81"/>
      <c r="G738" s="81"/>
      <c r="H738" s="80"/>
      <c r="I738" s="142"/>
      <c r="J738" s="80"/>
      <c r="K738" s="75" t="s">
        <v>51</v>
      </c>
      <c r="L738" s="76">
        <f t="shared" si="87"/>
        <v>2</v>
      </c>
      <c r="M738" s="76">
        <v>2</v>
      </c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134"/>
      <c r="Z738" s="134"/>
      <c r="AA738" s="134"/>
      <c r="AB738" s="134"/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4"/>
      <c r="BE738" s="134"/>
      <c r="BF738" s="134"/>
      <c r="BG738" s="134"/>
      <c r="BH738" s="134"/>
      <c r="BI738" s="134"/>
      <c r="BJ738" s="134"/>
      <c r="BK738" s="134"/>
      <c r="BL738" s="134"/>
      <c r="BM738" s="134"/>
      <c r="BN738" s="134"/>
      <c r="BO738" s="134"/>
      <c r="BP738" s="134"/>
      <c r="BQ738" s="134"/>
      <c r="BR738" s="134"/>
      <c r="BS738" s="134"/>
      <c r="BT738" s="134"/>
      <c r="BU738" s="134"/>
      <c r="BV738" s="134"/>
      <c r="BW738" s="134"/>
      <c r="BX738" s="134"/>
      <c r="BY738" s="134"/>
      <c r="BZ738" s="134"/>
      <c r="CA738" s="134"/>
      <c r="CB738" s="134"/>
      <c r="CC738" s="134"/>
      <c r="CD738" s="134"/>
      <c r="CE738" s="134"/>
      <c r="CF738" s="134"/>
      <c r="CG738" s="134"/>
      <c r="CH738" s="134"/>
      <c r="CI738" s="134"/>
      <c r="CJ738" s="134"/>
      <c r="CK738" s="134"/>
      <c r="CL738" s="134"/>
      <c r="CM738" s="134"/>
      <c r="CN738" s="134"/>
      <c r="CO738" s="134"/>
      <c r="CP738" s="134"/>
      <c r="CQ738" s="134"/>
      <c r="CR738" s="134"/>
      <c r="CS738" s="134"/>
      <c r="CT738" s="134"/>
      <c r="CU738" s="134"/>
      <c r="CV738" s="134"/>
      <c r="CW738" s="134"/>
      <c r="CX738" s="134"/>
      <c r="CY738" s="134"/>
      <c r="CZ738" s="134"/>
      <c r="DA738" s="134"/>
      <c r="DB738" s="134"/>
      <c r="DC738" s="134"/>
      <c r="DD738" s="134"/>
      <c r="DE738" s="134"/>
      <c r="DF738" s="134"/>
      <c r="DG738" s="134"/>
      <c r="DH738" s="134"/>
      <c r="DI738" s="134"/>
      <c r="DJ738" s="134"/>
      <c r="DK738" s="134"/>
      <c r="DL738" s="134"/>
      <c r="DM738" s="134"/>
      <c r="DN738" s="134"/>
      <c r="DO738" s="134"/>
      <c r="DP738" s="134"/>
      <c r="DQ738" s="134"/>
      <c r="DR738" s="134"/>
      <c r="DS738" s="134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134"/>
      <c r="ED738" s="134"/>
      <c r="EE738" s="134"/>
      <c r="EF738" s="134"/>
      <c r="EG738" s="134"/>
    </row>
    <row r="739" spans="1:137">
      <c r="A739" s="135"/>
      <c r="B739" s="103" t="s">
        <v>1112</v>
      </c>
      <c r="C739" s="58"/>
      <c r="D739" s="131">
        <f>COUNTA(D742:D768)</f>
        <v>9</v>
      </c>
      <c r="E739" s="58"/>
      <c r="F739" s="58"/>
      <c r="G739" s="58"/>
      <c r="H739" s="46"/>
      <c r="I739" s="140">
        <f>SUM(I742:I768)</f>
        <v>80458.639999999985</v>
      </c>
      <c r="J739" s="46" t="s">
        <v>48</v>
      </c>
      <c r="K739" s="75" t="s">
        <v>49</v>
      </c>
      <c r="L739" s="76">
        <f t="shared" ref="L739:L802" si="88">SUM(M739:X739)</f>
        <v>117</v>
      </c>
      <c r="M739" s="76">
        <f>M742+M745+M748+M751+M754+M757+M760+M763+M766</f>
        <v>0</v>
      </c>
      <c r="N739" s="76">
        <f t="shared" ref="N739:X739" si="89">N742+N745+N748+N751+N754+N757+N760+N763+N766</f>
        <v>38</v>
      </c>
      <c r="O739" s="76">
        <f t="shared" si="89"/>
        <v>6</v>
      </c>
      <c r="P739" s="76">
        <f t="shared" si="89"/>
        <v>53</v>
      </c>
      <c r="Q739" s="76">
        <f t="shared" si="89"/>
        <v>0</v>
      </c>
      <c r="R739" s="76">
        <f t="shared" si="89"/>
        <v>0</v>
      </c>
      <c r="S739" s="76">
        <f t="shared" si="89"/>
        <v>2</v>
      </c>
      <c r="T739" s="76">
        <f t="shared" si="89"/>
        <v>18</v>
      </c>
      <c r="U739" s="76">
        <f t="shared" si="89"/>
        <v>0</v>
      </c>
      <c r="V739" s="76">
        <f t="shared" si="89"/>
        <v>0</v>
      </c>
      <c r="W739" s="76">
        <f t="shared" si="89"/>
        <v>0</v>
      </c>
      <c r="X739" s="76">
        <f t="shared" si="89"/>
        <v>0</v>
      </c>
      <c r="Y739" s="134"/>
      <c r="Z739" s="134"/>
      <c r="AA739" s="134"/>
      <c r="AB739" s="134"/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4"/>
      <c r="BE739" s="134"/>
      <c r="BF739" s="134"/>
      <c r="BG739" s="134"/>
      <c r="BH739" s="134"/>
      <c r="BI739" s="134"/>
      <c r="BJ739" s="134"/>
      <c r="BK739" s="134"/>
      <c r="BL739" s="134"/>
      <c r="BM739" s="134"/>
      <c r="BN739" s="134"/>
      <c r="BO739" s="134"/>
      <c r="BP739" s="134"/>
      <c r="BQ739" s="134"/>
      <c r="BR739" s="134"/>
      <c r="BS739" s="134"/>
      <c r="BT739" s="134"/>
      <c r="BU739" s="134"/>
      <c r="BV739" s="134"/>
      <c r="BW739" s="134"/>
      <c r="BX739" s="134"/>
      <c r="BY739" s="134"/>
      <c r="BZ739" s="134"/>
      <c r="CA739" s="134"/>
      <c r="CB739" s="134"/>
      <c r="CC739" s="134"/>
      <c r="CD739" s="134"/>
      <c r="CE739" s="134"/>
      <c r="CF739" s="134"/>
      <c r="CG739" s="134"/>
      <c r="CH739" s="134"/>
      <c r="CI739" s="134"/>
      <c r="CJ739" s="134"/>
      <c r="CK739" s="134"/>
      <c r="CL739" s="134"/>
      <c r="CM739" s="134"/>
      <c r="CN739" s="134"/>
      <c r="CO739" s="134"/>
      <c r="CP739" s="134"/>
      <c r="CQ739" s="134"/>
      <c r="CR739" s="134"/>
      <c r="CS739" s="134"/>
      <c r="CT739" s="134"/>
      <c r="CU739" s="134"/>
      <c r="CV739" s="134"/>
      <c r="CW739" s="134"/>
      <c r="CX739" s="134"/>
      <c r="CY739" s="134"/>
      <c r="CZ739" s="134"/>
      <c r="DA739" s="134"/>
      <c r="DB739" s="134"/>
      <c r="DC739" s="134"/>
      <c r="DD739" s="134"/>
      <c r="DE739" s="134"/>
      <c r="DF739" s="134"/>
      <c r="DG739" s="134"/>
      <c r="DH739" s="134"/>
      <c r="DI739" s="134"/>
      <c r="DJ739" s="134"/>
      <c r="DK739" s="134"/>
      <c r="DL739" s="134"/>
      <c r="DM739" s="134"/>
      <c r="DN739" s="134"/>
      <c r="DO739" s="134"/>
      <c r="DP739" s="134"/>
      <c r="DQ739" s="134"/>
      <c r="DR739" s="134"/>
      <c r="DS739" s="134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134"/>
      <c r="ED739" s="134"/>
      <c r="EE739" s="134"/>
      <c r="EF739" s="134"/>
      <c r="EG739" s="134"/>
    </row>
    <row r="740" spans="1:137">
      <c r="A740" s="135"/>
      <c r="B740" s="103"/>
      <c r="C740" s="77"/>
      <c r="D740" s="136"/>
      <c r="E740" s="77"/>
      <c r="F740" s="77"/>
      <c r="G740" s="77"/>
      <c r="H740" s="54"/>
      <c r="I740" s="141"/>
      <c r="J740" s="54"/>
      <c r="K740" s="75" t="s">
        <v>50</v>
      </c>
      <c r="L740" s="76">
        <f t="shared" si="88"/>
        <v>23</v>
      </c>
      <c r="M740" s="76">
        <f t="shared" ref="M740:X741" si="90">M743+M746+M749+M752+M755+M758+M761+M764+M767</f>
        <v>21</v>
      </c>
      <c r="N740" s="76">
        <f t="shared" si="90"/>
        <v>0</v>
      </c>
      <c r="O740" s="76">
        <f t="shared" si="90"/>
        <v>2</v>
      </c>
      <c r="P740" s="76">
        <f t="shared" si="90"/>
        <v>0</v>
      </c>
      <c r="Q740" s="76">
        <f t="shared" si="90"/>
        <v>0</v>
      </c>
      <c r="R740" s="76">
        <f t="shared" si="90"/>
        <v>0</v>
      </c>
      <c r="S740" s="76">
        <f t="shared" si="90"/>
        <v>0</v>
      </c>
      <c r="T740" s="76">
        <f t="shared" si="90"/>
        <v>0</v>
      </c>
      <c r="U740" s="76">
        <f t="shared" si="90"/>
        <v>0</v>
      </c>
      <c r="V740" s="76">
        <f t="shared" si="90"/>
        <v>0</v>
      </c>
      <c r="W740" s="76">
        <f t="shared" si="90"/>
        <v>0</v>
      </c>
      <c r="X740" s="76">
        <f t="shared" si="90"/>
        <v>0</v>
      </c>
      <c r="Y740" s="134"/>
      <c r="Z740" s="134"/>
      <c r="AA740" s="134"/>
      <c r="AB740" s="134"/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4"/>
      <c r="BE740" s="134"/>
      <c r="BF740" s="134"/>
      <c r="BG740" s="134"/>
      <c r="BH740" s="134"/>
      <c r="BI740" s="134"/>
      <c r="BJ740" s="134"/>
      <c r="BK740" s="134"/>
      <c r="BL740" s="134"/>
      <c r="BM740" s="134"/>
      <c r="BN740" s="134"/>
      <c r="BO740" s="134"/>
      <c r="BP740" s="134"/>
      <c r="BQ740" s="134"/>
      <c r="BR740" s="134"/>
      <c r="BS740" s="134"/>
      <c r="BT740" s="134"/>
      <c r="BU740" s="134"/>
      <c r="BV740" s="134"/>
      <c r="BW740" s="134"/>
      <c r="BX740" s="134"/>
      <c r="BY740" s="134"/>
      <c r="BZ740" s="134"/>
      <c r="CA740" s="134"/>
      <c r="CB740" s="134"/>
      <c r="CC740" s="134"/>
      <c r="CD740" s="134"/>
      <c r="CE740" s="134"/>
      <c r="CF740" s="134"/>
      <c r="CG740" s="134"/>
      <c r="CH740" s="134"/>
      <c r="CI740" s="134"/>
      <c r="CJ740" s="134"/>
      <c r="CK740" s="134"/>
      <c r="CL740" s="134"/>
      <c r="CM740" s="134"/>
      <c r="CN740" s="134"/>
      <c r="CO740" s="134"/>
      <c r="CP740" s="134"/>
      <c r="CQ740" s="134"/>
      <c r="CR740" s="134"/>
      <c r="CS740" s="134"/>
      <c r="CT740" s="134"/>
      <c r="CU740" s="134"/>
      <c r="CV740" s="134"/>
      <c r="CW740" s="134"/>
      <c r="CX740" s="134"/>
      <c r="CY740" s="134"/>
      <c r="CZ740" s="134"/>
      <c r="DA740" s="134"/>
      <c r="DB740" s="134"/>
      <c r="DC740" s="134"/>
      <c r="DD740" s="134"/>
      <c r="DE740" s="134"/>
      <c r="DF740" s="134"/>
      <c r="DG740" s="134"/>
      <c r="DH740" s="134"/>
      <c r="DI740" s="134"/>
      <c r="DJ740" s="134"/>
      <c r="DK740" s="134"/>
      <c r="DL740" s="134"/>
      <c r="DM740" s="134"/>
      <c r="DN740" s="134"/>
      <c r="DO740" s="134"/>
      <c r="DP740" s="134"/>
      <c r="DQ740" s="134"/>
      <c r="DR740" s="134"/>
      <c r="DS740" s="134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134"/>
      <c r="ED740" s="134"/>
      <c r="EE740" s="134"/>
      <c r="EF740" s="134"/>
      <c r="EG740" s="134"/>
    </row>
    <row r="741" spans="1:137">
      <c r="A741" s="135"/>
      <c r="B741" s="103"/>
      <c r="C741" s="81"/>
      <c r="D741" s="138"/>
      <c r="E741" s="81"/>
      <c r="F741" s="81"/>
      <c r="G741" s="81"/>
      <c r="H741" s="80"/>
      <c r="I741" s="142"/>
      <c r="J741" s="80"/>
      <c r="K741" s="84" t="s">
        <v>51</v>
      </c>
      <c r="L741" s="76">
        <f>SUM(M741:X741)</f>
        <v>0</v>
      </c>
      <c r="M741" s="76">
        <f t="shared" si="90"/>
        <v>0</v>
      </c>
      <c r="N741" s="76">
        <f t="shared" si="90"/>
        <v>0</v>
      </c>
      <c r="O741" s="76">
        <f t="shared" si="90"/>
        <v>0</v>
      </c>
      <c r="P741" s="76">
        <f t="shared" si="90"/>
        <v>0</v>
      </c>
      <c r="Q741" s="76">
        <f t="shared" si="90"/>
        <v>0</v>
      </c>
      <c r="R741" s="76">
        <f t="shared" si="90"/>
        <v>0</v>
      </c>
      <c r="S741" s="76">
        <f t="shared" si="90"/>
        <v>0</v>
      </c>
      <c r="T741" s="76">
        <f t="shared" si="90"/>
        <v>0</v>
      </c>
      <c r="U741" s="76">
        <f t="shared" si="90"/>
        <v>0</v>
      </c>
      <c r="V741" s="76">
        <f t="shared" si="90"/>
        <v>0</v>
      </c>
      <c r="W741" s="76">
        <f t="shared" si="90"/>
        <v>0</v>
      </c>
      <c r="X741" s="76">
        <f t="shared" si="90"/>
        <v>0</v>
      </c>
      <c r="Y741" s="134"/>
      <c r="Z741" s="134"/>
      <c r="AA741" s="134"/>
      <c r="AB741" s="134"/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  <c r="BA741" s="134"/>
      <c r="BB741" s="134"/>
      <c r="BC741" s="134"/>
      <c r="BD741" s="134"/>
      <c r="BE741" s="134"/>
      <c r="BF741" s="134"/>
      <c r="BG741" s="134"/>
      <c r="BH741" s="134"/>
      <c r="BI741" s="134"/>
      <c r="BJ741" s="134"/>
      <c r="BK741" s="134"/>
      <c r="BL741" s="134"/>
      <c r="BM741" s="134"/>
      <c r="BN741" s="134"/>
      <c r="BO741" s="134"/>
      <c r="BP741" s="134"/>
      <c r="BQ741" s="134"/>
      <c r="BR741" s="134"/>
      <c r="BS741" s="134"/>
      <c r="BT741" s="134"/>
      <c r="BU741" s="134"/>
      <c r="BV741" s="134"/>
      <c r="BW741" s="134"/>
      <c r="BX741" s="134"/>
      <c r="BY741" s="134"/>
      <c r="BZ741" s="134"/>
      <c r="CA741" s="134"/>
      <c r="CB741" s="134"/>
      <c r="CC741" s="134"/>
      <c r="CD741" s="134"/>
      <c r="CE741" s="134"/>
      <c r="CF741" s="134"/>
      <c r="CG741" s="134"/>
      <c r="CH741" s="134"/>
      <c r="CI741" s="134"/>
      <c r="CJ741" s="134"/>
      <c r="CK741" s="134"/>
      <c r="CL741" s="134"/>
      <c r="CM741" s="134"/>
      <c r="CN741" s="134"/>
      <c r="CO741" s="134"/>
      <c r="CP741" s="134"/>
      <c r="CQ741" s="134"/>
      <c r="CR741" s="134"/>
      <c r="CS741" s="134"/>
      <c r="CT741" s="134"/>
      <c r="CU741" s="134"/>
      <c r="CV741" s="134"/>
      <c r="CW741" s="134"/>
      <c r="CX741" s="134"/>
      <c r="CY741" s="134"/>
      <c r="CZ741" s="134"/>
      <c r="DA741" s="134"/>
      <c r="DB741" s="134"/>
      <c r="DC741" s="134"/>
      <c r="DD741" s="134"/>
      <c r="DE741" s="134"/>
      <c r="DF741" s="134"/>
      <c r="DG741" s="134"/>
      <c r="DH741" s="134"/>
      <c r="DI741" s="134"/>
      <c r="DJ741" s="134"/>
      <c r="DK741" s="134"/>
      <c r="DL741" s="134"/>
      <c r="DM741" s="134"/>
      <c r="DN741" s="134"/>
      <c r="DO741" s="134"/>
      <c r="DP741" s="134"/>
      <c r="DQ741" s="134"/>
      <c r="DR741" s="134"/>
      <c r="DS741" s="134"/>
      <c r="DT741" s="134"/>
      <c r="DU741" s="134"/>
      <c r="DV741" s="134"/>
      <c r="DW741" s="134"/>
      <c r="DX741" s="134"/>
      <c r="DY741" s="134"/>
      <c r="DZ741" s="134"/>
      <c r="EA741" s="134"/>
      <c r="EB741" s="134"/>
      <c r="EC741" s="134"/>
      <c r="ED741" s="134"/>
      <c r="EE741" s="134"/>
      <c r="EF741" s="134"/>
      <c r="EG741" s="134"/>
    </row>
    <row r="742" spans="1:137">
      <c r="A742" s="135"/>
      <c r="B742" s="46" t="s">
        <v>1113</v>
      </c>
      <c r="C742" s="58" t="s">
        <v>31</v>
      </c>
      <c r="D742" s="58" t="s">
        <v>1114</v>
      </c>
      <c r="E742" s="145" t="s">
        <v>1115</v>
      </c>
      <c r="F742" s="58" t="s">
        <v>1116</v>
      </c>
      <c r="G742" s="58" t="s">
        <v>1117</v>
      </c>
      <c r="H742" s="46" t="s">
        <v>1118</v>
      </c>
      <c r="I742" s="155">
        <v>21618.76</v>
      </c>
      <c r="J742" s="46" t="s">
        <v>48</v>
      </c>
      <c r="K742" s="75" t="s">
        <v>49</v>
      </c>
      <c r="L742" s="76">
        <f t="shared" si="88"/>
        <v>29</v>
      </c>
      <c r="M742" s="76"/>
      <c r="N742" s="76">
        <v>11</v>
      </c>
      <c r="O742" s="76">
        <v>1</v>
      </c>
      <c r="P742" s="76">
        <v>14</v>
      </c>
      <c r="Q742" s="76"/>
      <c r="R742" s="76"/>
      <c r="S742" s="76"/>
      <c r="T742" s="76">
        <v>3</v>
      </c>
      <c r="U742" s="76"/>
      <c r="V742" s="76"/>
      <c r="W742" s="76"/>
      <c r="X742" s="76"/>
      <c r="Y742" s="134"/>
      <c r="Z742" s="134"/>
      <c r="AA742" s="134"/>
      <c r="AB742" s="134"/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134"/>
      <c r="BE742" s="134"/>
      <c r="BF742" s="134"/>
      <c r="BG742" s="134"/>
      <c r="BH742" s="134"/>
      <c r="BI742" s="134"/>
      <c r="BJ742" s="134"/>
      <c r="BK742" s="134"/>
      <c r="BL742" s="134"/>
      <c r="BM742" s="134"/>
      <c r="BN742" s="134"/>
      <c r="BO742" s="134"/>
      <c r="BP742" s="134"/>
      <c r="BQ742" s="134"/>
      <c r="BR742" s="134"/>
      <c r="BS742" s="134"/>
      <c r="BT742" s="134"/>
      <c r="BU742" s="134"/>
      <c r="BV742" s="134"/>
      <c r="BW742" s="134"/>
      <c r="BX742" s="134"/>
      <c r="BY742" s="134"/>
      <c r="BZ742" s="134"/>
      <c r="CA742" s="134"/>
      <c r="CB742" s="134"/>
      <c r="CC742" s="134"/>
      <c r="CD742" s="134"/>
      <c r="CE742" s="134"/>
      <c r="CF742" s="134"/>
      <c r="CG742" s="134"/>
      <c r="CH742" s="134"/>
      <c r="CI742" s="134"/>
      <c r="CJ742" s="134"/>
      <c r="CK742" s="134"/>
      <c r="CL742" s="134"/>
      <c r="CM742" s="134"/>
      <c r="CN742" s="134"/>
      <c r="CO742" s="134"/>
      <c r="CP742" s="134"/>
      <c r="CQ742" s="134"/>
      <c r="CR742" s="134"/>
      <c r="CS742" s="134"/>
      <c r="CT742" s="134"/>
      <c r="CU742" s="134"/>
      <c r="CV742" s="134"/>
      <c r="CW742" s="134"/>
      <c r="CX742" s="134"/>
      <c r="CY742" s="134"/>
      <c r="CZ742" s="134"/>
      <c r="DA742" s="134"/>
      <c r="DB742" s="134"/>
      <c r="DC742" s="134"/>
      <c r="DD742" s="134"/>
      <c r="DE742" s="134"/>
      <c r="DF742" s="134"/>
      <c r="DG742" s="134"/>
      <c r="DH742" s="134"/>
      <c r="DI742" s="134"/>
      <c r="DJ742" s="134"/>
      <c r="DK742" s="134"/>
      <c r="DL742" s="134"/>
      <c r="DM742" s="134"/>
      <c r="DN742" s="134"/>
      <c r="DO742" s="134"/>
      <c r="DP742" s="134"/>
      <c r="DQ742" s="134"/>
      <c r="DR742" s="134"/>
      <c r="DS742" s="134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134"/>
      <c r="ED742" s="134"/>
      <c r="EE742" s="134"/>
      <c r="EF742" s="134"/>
      <c r="EG742" s="134"/>
    </row>
    <row r="743" spans="1:137">
      <c r="A743" s="135"/>
      <c r="B743" s="54"/>
      <c r="C743" s="77"/>
      <c r="D743" s="77"/>
      <c r="E743" s="63"/>
      <c r="F743" s="77"/>
      <c r="G743" s="77"/>
      <c r="H743" s="54"/>
      <c r="I743" s="156"/>
      <c r="J743" s="54"/>
      <c r="K743" s="75" t="s">
        <v>50</v>
      </c>
      <c r="L743" s="76">
        <f t="shared" si="88"/>
        <v>6</v>
      </c>
      <c r="M743" s="76">
        <v>6</v>
      </c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134"/>
      <c r="Z743" s="134"/>
      <c r="AA743" s="134"/>
      <c r="AB743" s="134"/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134"/>
      <c r="BE743" s="134"/>
      <c r="BF743" s="134"/>
      <c r="BG743" s="134"/>
      <c r="BH743" s="134"/>
      <c r="BI743" s="134"/>
      <c r="BJ743" s="134"/>
      <c r="BK743" s="134"/>
      <c r="BL743" s="134"/>
      <c r="BM743" s="134"/>
      <c r="BN743" s="134"/>
      <c r="BO743" s="134"/>
      <c r="BP743" s="134"/>
      <c r="BQ743" s="134"/>
      <c r="BR743" s="134"/>
      <c r="BS743" s="134"/>
      <c r="BT743" s="134"/>
      <c r="BU743" s="134"/>
      <c r="BV743" s="134"/>
      <c r="BW743" s="134"/>
      <c r="BX743" s="134"/>
      <c r="BY743" s="134"/>
      <c r="BZ743" s="134"/>
      <c r="CA743" s="134"/>
      <c r="CB743" s="134"/>
      <c r="CC743" s="134"/>
      <c r="CD743" s="134"/>
      <c r="CE743" s="134"/>
      <c r="CF743" s="134"/>
      <c r="CG743" s="134"/>
      <c r="CH743" s="134"/>
      <c r="CI743" s="134"/>
      <c r="CJ743" s="134"/>
      <c r="CK743" s="134"/>
      <c r="CL743" s="134"/>
      <c r="CM743" s="134"/>
      <c r="CN743" s="134"/>
      <c r="CO743" s="134"/>
      <c r="CP743" s="134"/>
      <c r="CQ743" s="134"/>
      <c r="CR743" s="134"/>
      <c r="CS743" s="134"/>
      <c r="CT743" s="134"/>
      <c r="CU743" s="134"/>
      <c r="CV743" s="134"/>
      <c r="CW743" s="134"/>
      <c r="CX743" s="134"/>
      <c r="CY743" s="134"/>
      <c r="CZ743" s="134"/>
      <c r="DA743" s="134"/>
      <c r="DB743" s="134"/>
      <c r="DC743" s="134"/>
      <c r="DD743" s="134"/>
      <c r="DE743" s="134"/>
      <c r="DF743" s="134"/>
      <c r="DG743" s="134"/>
      <c r="DH743" s="134"/>
      <c r="DI743" s="134"/>
      <c r="DJ743" s="134"/>
      <c r="DK743" s="134"/>
      <c r="DL743" s="134"/>
      <c r="DM743" s="134"/>
      <c r="DN743" s="134"/>
      <c r="DO743" s="134"/>
      <c r="DP743" s="134"/>
      <c r="DQ743" s="134"/>
      <c r="DR743" s="134"/>
      <c r="DS743" s="134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134"/>
      <c r="ED743" s="134"/>
      <c r="EE743" s="134"/>
      <c r="EF743" s="134"/>
      <c r="EG743" s="134"/>
    </row>
    <row r="744" spans="1:137">
      <c r="A744" s="135"/>
      <c r="B744" s="54"/>
      <c r="C744" s="81"/>
      <c r="D744" s="81"/>
      <c r="E744" s="68"/>
      <c r="F744" s="81"/>
      <c r="G744" s="81"/>
      <c r="H744" s="80"/>
      <c r="I744" s="157"/>
      <c r="J744" s="80"/>
      <c r="K744" s="84" t="s">
        <v>51</v>
      </c>
      <c r="L744" s="76">
        <f t="shared" si="88"/>
        <v>0</v>
      </c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134"/>
      <c r="Z744" s="134"/>
      <c r="AA744" s="134"/>
      <c r="AB744" s="134"/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134"/>
      <c r="BE744" s="134"/>
      <c r="BF744" s="134"/>
      <c r="BG744" s="134"/>
      <c r="BH744" s="134"/>
      <c r="BI744" s="134"/>
      <c r="BJ744" s="134"/>
      <c r="BK744" s="134"/>
      <c r="BL744" s="134"/>
      <c r="BM744" s="134"/>
      <c r="BN744" s="134"/>
      <c r="BO744" s="134"/>
      <c r="BP744" s="134"/>
      <c r="BQ744" s="134"/>
      <c r="BR744" s="134"/>
      <c r="BS744" s="134"/>
      <c r="BT744" s="134"/>
      <c r="BU744" s="134"/>
      <c r="BV744" s="134"/>
      <c r="BW744" s="134"/>
      <c r="BX744" s="134"/>
      <c r="BY744" s="134"/>
      <c r="BZ744" s="134"/>
      <c r="CA744" s="134"/>
      <c r="CB744" s="134"/>
      <c r="CC744" s="134"/>
      <c r="CD744" s="134"/>
      <c r="CE744" s="134"/>
      <c r="CF744" s="134"/>
      <c r="CG744" s="134"/>
      <c r="CH744" s="134"/>
      <c r="CI744" s="134"/>
      <c r="CJ744" s="134"/>
      <c r="CK744" s="134"/>
      <c r="CL744" s="134"/>
      <c r="CM744" s="134"/>
      <c r="CN744" s="134"/>
      <c r="CO744" s="134"/>
      <c r="CP744" s="134"/>
      <c r="CQ744" s="134"/>
      <c r="CR744" s="134"/>
      <c r="CS744" s="134"/>
      <c r="CT744" s="134"/>
      <c r="CU744" s="134"/>
      <c r="CV744" s="134"/>
      <c r="CW744" s="134"/>
      <c r="CX744" s="134"/>
      <c r="CY744" s="134"/>
      <c r="CZ744" s="134"/>
      <c r="DA744" s="134"/>
      <c r="DB744" s="134"/>
      <c r="DC744" s="134"/>
      <c r="DD744" s="134"/>
      <c r="DE744" s="134"/>
      <c r="DF744" s="134"/>
      <c r="DG744" s="134"/>
      <c r="DH744" s="134"/>
      <c r="DI744" s="134"/>
      <c r="DJ744" s="134"/>
      <c r="DK744" s="134"/>
      <c r="DL744" s="134"/>
      <c r="DM744" s="134"/>
      <c r="DN744" s="134"/>
      <c r="DO744" s="134"/>
      <c r="DP744" s="134"/>
      <c r="DQ744" s="134"/>
      <c r="DR744" s="134"/>
      <c r="DS744" s="134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134"/>
      <c r="ED744" s="134"/>
      <c r="EE744" s="134"/>
      <c r="EF744" s="134"/>
      <c r="EG744" s="134"/>
    </row>
    <row r="745" spans="1:137">
      <c r="A745" s="135"/>
      <c r="B745" s="54"/>
      <c r="C745" s="58" t="s">
        <v>31</v>
      </c>
      <c r="D745" s="58" t="s">
        <v>1119</v>
      </c>
      <c r="E745" s="145" t="s">
        <v>1120</v>
      </c>
      <c r="F745" s="58" t="s">
        <v>1121</v>
      </c>
      <c r="G745" s="58" t="s">
        <v>1122</v>
      </c>
      <c r="H745" s="46" t="s">
        <v>1123</v>
      </c>
      <c r="I745" s="155">
        <v>22157.64</v>
      </c>
      <c r="J745" s="46" t="s">
        <v>48</v>
      </c>
      <c r="K745" s="75" t="s">
        <v>49</v>
      </c>
      <c r="L745" s="76">
        <f t="shared" si="88"/>
        <v>37</v>
      </c>
      <c r="M745" s="76"/>
      <c r="N745" s="76">
        <v>14</v>
      </c>
      <c r="O745" s="76">
        <v>2</v>
      </c>
      <c r="P745" s="76">
        <v>16</v>
      </c>
      <c r="Q745" s="76"/>
      <c r="R745" s="76"/>
      <c r="S745" s="76"/>
      <c r="T745" s="76">
        <v>5</v>
      </c>
      <c r="U745" s="76"/>
      <c r="V745" s="76"/>
      <c r="W745" s="76"/>
      <c r="X745" s="76"/>
      <c r="Y745" s="134"/>
      <c r="Z745" s="134"/>
      <c r="AA745" s="134"/>
      <c r="AB745" s="134"/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  <c r="BA745" s="134"/>
      <c r="BB745" s="134"/>
      <c r="BC745" s="134"/>
      <c r="BD745" s="134"/>
      <c r="BE745" s="134"/>
      <c r="BF745" s="134"/>
      <c r="BG745" s="134"/>
      <c r="BH745" s="134"/>
      <c r="BI745" s="134"/>
      <c r="BJ745" s="134"/>
      <c r="BK745" s="134"/>
      <c r="BL745" s="134"/>
      <c r="BM745" s="134"/>
      <c r="BN745" s="134"/>
      <c r="BO745" s="134"/>
      <c r="BP745" s="134"/>
      <c r="BQ745" s="134"/>
      <c r="BR745" s="134"/>
      <c r="BS745" s="134"/>
      <c r="BT745" s="134"/>
      <c r="BU745" s="134"/>
      <c r="BV745" s="134"/>
      <c r="BW745" s="134"/>
      <c r="BX745" s="134"/>
      <c r="BY745" s="134"/>
      <c r="BZ745" s="134"/>
      <c r="CA745" s="134"/>
      <c r="CB745" s="134"/>
      <c r="CC745" s="134"/>
      <c r="CD745" s="134"/>
      <c r="CE745" s="134"/>
      <c r="CF745" s="134"/>
      <c r="CG745" s="134"/>
      <c r="CH745" s="134"/>
      <c r="CI745" s="134"/>
      <c r="CJ745" s="134"/>
      <c r="CK745" s="134"/>
      <c r="CL745" s="134"/>
      <c r="CM745" s="134"/>
      <c r="CN745" s="134"/>
      <c r="CO745" s="134"/>
      <c r="CP745" s="134"/>
      <c r="CQ745" s="134"/>
      <c r="CR745" s="134"/>
      <c r="CS745" s="134"/>
      <c r="CT745" s="134"/>
      <c r="CU745" s="134"/>
      <c r="CV745" s="134"/>
      <c r="CW745" s="134"/>
      <c r="CX745" s="134"/>
      <c r="CY745" s="134"/>
      <c r="CZ745" s="134"/>
      <c r="DA745" s="134"/>
      <c r="DB745" s="134"/>
      <c r="DC745" s="134"/>
      <c r="DD745" s="134"/>
      <c r="DE745" s="134"/>
      <c r="DF745" s="134"/>
      <c r="DG745" s="134"/>
      <c r="DH745" s="134"/>
      <c r="DI745" s="134"/>
      <c r="DJ745" s="134"/>
      <c r="DK745" s="134"/>
      <c r="DL745" s="134"/>
      <c r="DM745" s="134"/>
      <c r="DN745" s="134"/>
      <c r="DO745" s="134"/>
      <c r="DP745" s="134"/>
      <c r="DQ745" s="134"/>
      <c r="DR745" s="134"/>
      <c r="DS745" s="134"/>
      <c r="DT745" s="134"/>
      <c r="DU745" s="134"/>
      <c r="DV745" s="134"/>
      <c r="DW745" s="134"/>
      <c r="DX745" s="134"/>
      <c r="DY745" s="134"/>
      <c r="DZ745" s="134"/>
      <c r="EA745" s="134"/>
      <c r="EB745" s="134"/>
      <c r="EC745" s="134"/>
      <c r="ED745" s="134"/>
      <c r="EE745" s="134"/>
      <c r="EF745" s="134"/>
      <c r="EG745" s="134"/>
    </row>
    <row r="746" spans="1:137">
      <c r="A746" s="135"/>
      <c r="B746" s="54"/>
      <c r="C746" s="77"/>
      <c r="D746" s="77"/>
      <c r="E746" s="63"/>
      <c r="F746" s="77"/>
      <c r="G746" s="77"/>
      <c r="H746" s="54"/>
      <c r="I746" s="156"/>
      <c r="J746" s="54"/>
      <c r="K746" s="75" t="s">
        <v>50</v>
      </c>
      <c r="L746" s="76">
        <f t="shared" si="88"/>
        <v>4</v>
      </c>
      <c r="M746" s="76">
        <v>4</v>
      </c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134"/>
      <c r="Z746" s="134"/>
      <c r="AA746" s="134"/>
      <c r="AB746" s="134"/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134"/>
      <c r="BE746" s="134"/>
      <c r="BF746" s="134"/>
      <c r="BG746" s="134"/>
      <c r="BH746" s="134"/>
      <c r="BI746" s="134"/>
      <c r="BJ746" s="134"/>
      <c r="BK746" s="134"/>
      <c r="BL746" s="134"/>
      <c r="BM746" s="134"/>
      <c r="BN746" s="134"/>
      <c r="BO746" s="134"/>
      <c r="BP746" s="134"/>
      <c r="BQ746" s="134"/>
      <c r="BR746" s="134"/>
      <c r="BS746" s="134"/>
      <c r="BT746" s="134"/>
      <c r="BU746" s="134"/>
      <c r="BV746" s="134"/>
      <c r="BW746" s="134"/>
      <c r="BX746" s="134"/>
      <c r="BY746" s="134"/>
      <c r="BZ746" s="134"/>
      <c r="CA746" s="134"/>
      <c r="CB746" s="134"/>
      <c r="CC746" s="134"/>
      <c r="CD746" s="134"/>
      <c r="CE746" s="134"/>
      <c r="CF746" s="134"/>
      <c r="CG746" s="134"/>
      <c r="CH746" s="134"/>
      <c r="CI746" s="134"/>
      <c r="CJ746" s="134"/>
      <c r="CK746" s="134"/>
      <c r="CL746" s="134"/>
      <c r="CM746" s="134"/>
      <c r="CN746" s="134"/>
      <c r="CO746" s="134"/>
      <c r="CP746" s="134"/>
      <c r="CQ746" s="134"/>
      <c r="CR746" s="134"/>
      <c r="CS746" s="134"/>
      <c r="CT746" s="134"/>
      <c r="CU746" s="134"/>
      <c r="CV746" s="134"/>
      <c r="CW746" s="134"/>
      <c r="CX746" s="134"/>
      <c r="CY746" s="134"/>
      <c r="CZ746" s="134"/>
      <c r="DA746" s="134"/>
      <c r="DB746" s="134"/>
      <c r="DC746" s="134"/>
      <c r="DD746" s="134"/>
      <c r="DE746" s="134"/>
      <c r="DF746" s="134"/>
      <c r="DG746" s="134"/>
      <c r="DH746" s="134"/>
      <c r="DI746" s="134"/>
      <c r="DJ746" s="134"/>
      <c r="DK746" s="134"/>
      <c r="DL746" s="134"/>
      <c r="DM746" s="134"/>
      <c r="DN746" s="134"/>
      <c r="DO746" s="134"/>
      <c r="DP746" s="134"/>
      <c r="DQ746" s="134"/>
      <c r="DR746" s="134"/>
      <c r="DS746" s="134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134"/>
      <c r="ED746" s="134"/>
      <c r="EE746" s="134"/>
      <c r="EF746" s="134"/>
      <c r="EG746" s="134"/>
    </row>
    <row r="747" spans="1:137">
      <c r="A747" s="135"/>
      <c r="B747" s="54"/>
      <c r="C747" s="81"/>
      <c r="D747" s="81"/>
      <c r="E747" s="68"/>
      <c r="F747" s="81"/>
      <c r="G747" s="81"/>
      <c r="H747" s="80"/>
      <c r="I747" s="157"/>
      <c r="J747" s="80"/>
      <c r="K747" s="84" t="s">
        <v>51</v>
      </c>
      <c r="L747" s="76">
        <f t="shared" si="88"/>
        <v>0</v>
      </c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134"/>
      <c r="Z747" s="134"/>
      <c r="AA747" s="134"/>
      <c r="AB747" s="134"/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134"/>
      <c r="BE747" s="134"/>
      <c r="BF747" s="134"/>
      <c r="BG747" s="134"/>
      <c r="BH747" s="134"/>
      <c r="BI747" s="134"/>
      <c r="BJ747" s="134"/>
      <c r="BK747" s="134"/>
      <c r="BL747" s="134"/>
      <c r="BM747" s="134"/>
      <c r="BN747" s="134"/>
      <c r="BO747" s="134"/>
      <c r="BP747" s="134"/>
      <c r="BQ747" s="134"/>
      <c r="BR747" s="134"/>
      <c r="BS747" s="134"/>
      <c r="BT747" s="134"/>
      <c r="BU747" s="134"/>
      <c r="BV747" s="134"/>
      <c r="BW747" s="134"/>
      <c r="BX747" s="134"/>
      <c r="BY747" s="134"/>
      <c r="BZ747" s="134"/>
      <c r="CA747" s="134"/>
      <c r="CB747" s="134"/>
      <c r="CC747" s="134"/>
      <c r="CD747" s="134"/>
      <c r="CE747" s="134"/>
      <c r="CF747" s="134"/>
      <c r="CG747" s="134"/>
      <c r="CH747" s="134"/>
      <c r="CI747" s="134"/>
      <c r="CJ747" s="134"/>
      <c r="CK747" s="134"/>
      <c r="CL747" s="134"/>
      <c r="CM747" s="134"/>
      <c r="CN747" s="134"/>
      <c r="CO747" s="134"/>
      <c r="CP747" s="134"/>
      <c r="CQ747" s="134"/>
      <c r="CR747" s="134"/>
      <c r="CS747" s="134"/>
      <c r="CT747" s="134"/>
      <c r="CU747" s="134"/>
      <c r="CV747" s="134"/>
      <c r="CW747" s="134"/>
      <c r="CX747" s="134"/>
      <c r="CY747" s="134"/>
      <c r="CZ747" s="134"/>
      <c r="DA747" s="134"/>
      <c r="DB747" s="134"/>
      <c r="DC747" s="134"/>
      <c r="DD747" s="134"/>
      <c r="DE747" s="134"/>
      <c r="DF747" s="134"/>
      <c r="DG747" s="134"/>
      <c r="DH747" s="134"/>
      <c r="DI747" s="134"/>
      <c r="DJ747" s="134"/>
      <c r="DK747" s="134"/>
      <c r="DL747" s="134"/>
      <c r="DM747" s="134"/>
      <c r="DN747" s="134"/>
      <c r="DO747" s="134"/>
      <c r="DP747" s="134"/>
      <c r="DQ747" s="134"/>
      <c r="DR747" s="134"/>
      <c r="DS747" s="134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134"/>
      <c r="ED747" s="134"/>
      <c r="EE747" s="134"/>
      <c r="EF747" s="134"/>
      <c r="EG747" s="134"/>
    </row>
    <row r="748" spans="1:137">
      <c r="A748" s="135"/>
      <c r="B748" s="54"/>
      <c r="C748" s="58" t="s">
        <v>31</v>
      </c>
      <c r="D748" s="58" t="s">
        <v>1124</v>
      </c>
      <c r="E748" s="145" t="s">
        <v>1125</v>
      </c>
      <c r="F748" s="58" t="s">
        <v>1126</v>
      </c>
      <c r="G748" s="58" t="s">
        <v>1127</v>
      </c>
      <c r="H748" s="46" t="s">
        <v>1128</v>
      </c>
      <c r="I748" s="155">
        <v>19941.28</v>
      </c>
      <c r="J748" s="46" t="s">
        <v>48</v>
      </c>
      <c r="K748" s="75" t="s">
        <v>49</v>
      </c>
      <c r="L748" s="76">
        <f t="shared" si="88"/>
        <v>16</v>
      </c>
      <c r="M748" s="76"/>
      <c r="N748" s="76">
        <v>6</v>
      </c>
      <c r="O748" s="76">
        <v>1</v>
      </c>
      <c r="P748" s="76">
        <v>6</v>
      </c>
      <c r="Q748" s="76"/>
      <c r="R748" s="76"/>
      <c r="S748" s="76"/>
      <c r="T748" s="76">
        <v>3</v>
      </c>
      <c r="U748" s="76"/>
      <c r="V748" s="76"/>
      <c r="W748" s="76"/>
      <c r="X748" s="76"/>
      <c r="Y748" s="134"/>
      <c r="Z748" s="134"/>
      <c r="AA748" s="134"/>
      <c r="AB748" s="134"/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134"/>
      <c r="AM748" s="134"/>
      <c r="AN748" s="134"/>
      <c r="AO748" s="134"/>
      <c r="AP748" s="134"/>
      <c r="AQ748" s="134"/>
      <c r="AR748" s="134"/>
      <c r="AS748" s="134"/>
      <c r="AT748" s="134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134"/>
      <c r="BE748" s="134"/>
      <c r="BF748" s="134"/>
      <c r="BG748" s="134"/>
      <c r="BH748" s="134"/>
      <c r="BI748" s="134"/>
      <c r="BJ748" s="134"/>
      <c r="BK748" s="134"/>
      <c r="BL748" s="134"/>
      <c r="BM748" s="134"/>
      <c r="BN748" s="134"/>
      <c r="BO748" s="134"/>
      <c r="BP748" s="134"/>
      <c r="BQ748" s="134"/>
      <c r="BR748" s="134"/>
      <c r="BS748" s="134"/>
      <c r="BT748" s="134"/>
      <c r="BU748" s="134"/>
      <c r="BV748" s="134"/>
      <c r="BW748" s="134"/>
      <c r="BX748" s="134"/>
      <c r="BY748" s="134"/>
      <c r="BZ748" s="134"/>
      <c r="CA748" s="134"/>
      <c r="CB748" s="134"/>
      <c r="CC748" s="134"/>
      <c r="CD748" s="134"/>
      <c r="CE748" s="134"/>
      <c r="CF748" s="134"/>
      <c r="CG748" s="134"/>
      <c r="CH748" s="134"/>
      <c r="CI748" s="134"/>
      <c r="CJ748" s="134"/>
      <c r="CK748" s="134"/>
      <c r="CL748" s="134"/>
      <c r="CM748" s="134"/>
      <c r="CN748" s="134"/>
      <c r="CO748" s="134"/>
      <c r="CP748" s="134"/>
      <c r="CQ748" s="134"/>
      <c r="CR748" s="134"/>
      <c r="CS748" s="134"/>
      <c r="CT748" s="134"/>
      <c r="CU748" s="134"/>
      <c r="CV748" s="134"/>
      <c r="CW748" s="134"/>
      <c r="CX748" s="134"/>
      <c r="CY748" s="134"/>
      <c r="CZ748" s="134"/>
      <c r="DA748" s="134"/>
      <c r="DB748" s="134"/>
      <c r="DC748" s="134"/>
      <c r="DD748" s="134"/>
      <c r="DE748" s="134"/>
      <c r="DF748" s="134"/>
      <c r="DG748" s="134"/>
      <c r="DH748" s="134"/>
      <c r="DI748" s="134"/>
      <c r="DJ748" s="134"/>
      <c r="DK748" s="134"/>
      <c r="DL748" s="134"/>
      <c r="DM748" s="134"/>
      <c r="DN748" s="134"/>
      <c r="DO748" s="134"/>
      <c r="DP748" s="134"/>
      <c r="DQ748" s="134"/>
      <c r="DR748" s="134"/>
      <c r="DS748" s="134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134"/>
      <c r="ED748" s="134"/>
      <c r="EE748" s="134"/>
      <c r="EF748" s="134"/>
      <c r="EG748" s="134"/>
    </row>
    <row r="749" spans="1:137">
      <c r="A749" s="135"/>
      <c r="B749" s="54"/>
      <c r="C749" s="77"/>
      <c r="D749" s="77"/>
      <c r="E749" s="63"/>
      <c r="F749" s="77"/>
      <c r="G749" s="77"/>
      <c r="H749" s="54"/>
      <c r="I749" s="156"/>
      <c r="J749" s="54"/>
      <c r="K749" s="75" t="s">
        <v>50</v>
      </c>
      <c r="L749" s="76">
        <f t="shared" si="88"/>
        <v>3</v>
      </c>
      <c r="M749" s="76">
        <v>3</v>
      </c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134"/>
      <c r="Z749" s="134"/>
      <c r="AA749" s="134"/>
      <c r="AB749" s="134"/>
      <c r="AC749" s="134"/>
      <c r="AD749" s="134"/>
      <c r="AE749" s="134"/>
      <c r="AF749" s="134"/>
      <c r="AG749" s="134"/>
      <c r="AH749" s="134"/>
      <c r="AI749" s="134"/>
      <c r="AJ749" s="134"/>
      <c r="AK749" s="134"/>
      <c r="AL749" s="134"/>
      <c r="AM749" s="134"/>
      <c r="AN749" s="134"/>
      <c r="AO749" s="134"/>
      <c r="AP749" s="134"/>
      <c r="AQ749" s="134"/>
      <c r="AR749" s="134"/>
      <c r="AS749" s="134"/>
      <c r="AT749" s="134"/>
      <c r="AU749" s="134"/>
      <c r="AV749" s="134"/>
      <c r="AW749" s="134"/>
      <c r="AX749" s="134"/>
      <c r="AY749" s="134"/>
      <c r="AZ749" s="134"/>
      <c r="BA749" s="134"/>
      <c r="BB749" s="134"/>
      <c r="BC749" s="134"/>
      <c r="BD749" s="134"/>
      <c r="BE749" s="134"/>
      <c r="BF749" s="134"/>
      <c r="BG749" s="134"/>
      <c r="BH749" s="134"/>
      <c r="BI749" s="134"/>
      <c r="BJ749" s="134"/>
      <c r="BK749" s="134"/>
      <c r="BL749" s="134"/>
      <c r="BM749" s="134"/>
      <c r="BN749" s="134"/>
      <c r="BO749" s="134"/>
      <c r="BP749" s="134"/>
      <c r="BQ749" s="134"/>
      <c r="BR749" s="134"/>
      <c r="BS749" s="134"/>
      <c r="BT749" s="134"/>
      <c r="BU749" s="134"/>
      <c r="BV749" s="134"/>
      <c r="BW749" s="134"/>
      <c r="BX749" s="134"/>
      <c r="BY749" s="134"/>
      <c r="BZ749" s="134"/>
      <c r="CA749" s="134"/>
      <c r="CB749" s="134"/>
      <c r="CC749" s="134"/>
      <c r="CD749" s="134"/>
      <c r="CE749" s="134"/>
      <c r="CF749" s="134"/>
      <c r="CG749" s="134"/>
      <c r="CH749" s="134"/>
      <c r="CI749" s="134"/>
      <c r="CJ749" s="134"/>
      <c r="CK749" s="134"/>
      <c r="CL749" s="134"/>
      <c r="CM749" s="134"/>
      <c r="CN749" s="134"/>
      <c r="CO749" s="134"/>
      <c r="CP749" s="134"/>
      <c r="CQ749" s="134"/>
      <c r="CR749" s="134"/>
      <c r="CS749" s="134"/>
      <c r="CT749" s="134"/>
      <c r="CU749" s="134"/>
      <c r="CV749" s="134"/>
      <c r="CW749" s="134"/>
      <c r="CX749" s="134"/>
      <c r="CY749" s="134"/>
      <c r="CZ749" s="134"/>
      <c r="DA749" s="134"/>
      <c r="DB749" s="134"/>
      <c r="DC749" s="134"/>
      <c r="DD749" s="134"/>
      <c r="DE749" s="134"/>
      <c r="DF749" s="134"/>
      <c r="DG749" s="134"/>
      <c r="DH749" s="134"/>
      <c r="DI749" s="134"/>
      <c r="DJ749" s="134"/>
      <c r="DK749" s="134"/>
      <c r="DL749" s="134"/>
      <c r="DM749" s="134"/>
      <c r="DN749" s="134"/>
      <c r="DO749" s="134"/>
      <c r="DP749" s="134"/>
      <c r="DQ749" s="134"/>
      <c r="DR749" s="134"/>
      <c r="DS749" s="134"/>
      <c r="DT749" s="134"/>
      <c r="DU749" s="134"/>
      <c r="DV749" s="134"/>
      <c r="DW749" s="134"/>
      <c r="DX749" s="134"/>
      <c r="DY749" s="134"/>
      <c r="DZ749" s="134"/>
      <c r="EA749" s="134"/>
      <c r="EB749" s="134"/>
      <c r="EC749" s="134"/>
      <c r="ED749" s="134"/>
      <c r="EE749" s="134"/>
      <c r="EF749" s="134"/>
      <c r="EG749" s="134"/>
    </row>
    <row r="750" spans="1:137">
      <c r="A750" s="135"/>
      <c r="B750" s="54"/>
      <c r="C750" s="81"/>
      <c r="D750" s="81"/>
      <c r="E750" s="68"/>
      <c r="F750" s="81"/>
      <c r="G750" s="81"/>
      <c r="H750" s="80"/>
      <c r="I750" s="157"/>
      <c r="J750" s="80"/>
      <c r="K750" s="84" t="s">
        <v>51</v>
      </c>
      <c r="L750" s="76">
        <f t="shared" si="88"/>
        <v>0</v>
      </c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134"/>
      <c r="Z750" s="134"/>
      <c r="AA750" s="134"/>
      <c r="AB750" s="134"/>
      <c r="AC750" s="134"/>
      <c r="AD750" s="134"/>
      <c r="AE750" s="134"/>
      <c r="AF750" s="134"/>
      <c r="AG750" s="134"/>
      <c r="AH750" s="134"/>
      <c r="AI750" s="134"/>
      <c r="AJ750" s="134"/>
      <c r="AK750" s="134"/>
      <c r="AL750" s="134"/>
      <c r="AM750" s="134"/>
      <c r="AN750" s="134"/>
      <c r="AO750" s="134"/>
      <c r="AP750" s="134"/>
      <c r="AQ750" s="134"/>
      <c r="AR750" s="134"/>
      <c r="AS750" s="134"/>
      <c r="AT750" s="134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134"/>
      <c r="BE750" s="134"/>
      <c r="BF750" s="134"/>
      <c r="BG750" s="134"/>
      <c r="BH750" s="134"/>
      <c r="BI750" s="134"/>
      <c r="BJ750" s="134"/>
      <c r="BK750" s="134"/>
      <c r="BL750" s="134"/>
      <c r="BM750" s="134"/>
      <c r="BN750" s="134"/>
      <c r="BO750" s="134"/>
      <c r="BP750" s="134"/>
      <c r="BQ750" s="134"/>
      <c r="BR750" s="134"/>
      <c r="BS750" s="134"/>
      <c r="BT750" s="134"/>
      <c r="BU750" s="134"/>
      <c r="BV750" s="134"/>
      <c r="BW750" s="134"/>
      <c r="BX750" s="134"/>
      <c r="BY750" s="134"/>
      <c r="BZ750" s="134"/>
      <c r="CA750" s="134"/>
      <c r="CB750" s="134"/>
      <c r="CC750" s="134"/>
      <c r="CD750" s="134"/>
      <c r="CE750" s="134"/>
      <c r="CF750" s="134"/>
      <c r="CG750" s="134"/>
      <c r="CH750" s="134"/>
      <c r="CI750" s="134"/>
      <c r="CJ750" s="134"/>
      <c r="CK750" s="134"/>
      <c r="CL750" s="134"/>
      <c r="CM750" s="134"/>
      <c r="CN750" s="134"/>
      <c r="CO750" s="134"/>
      <c r="CP750" s="134"/>
      <c r="CQ750" s="134"/>
      <c r="CR750" s="134"/>
      <c r="CS750" s="134"/>
      <c r="CT750" s="134"/>
      <c r="CU750" s="134"/>
      <c r="CV750" s="134"/>
      <c r="CW750" s="134"/>
      <c r="CX750" s="134"/>
      <c r="CY750" s="134"/>
      <c r="CZ750" s="134"/>
      <c r="DA750" s="134"/>
      <c r="DB750" s="134"/>
      <c r="DC750" s="134"/>
      <c r="DD750" s="134"/>
      <c r="DE750" s="134"/>
      <c r="DF750" s="134"/>
      <c r="DG750" s="134"/>
      <c r="DH750" s="134"/>
      <c r="DI750" s="134"/>
      <c r="DJ750" s="134"/>
      <c r="DK750" s="134"/>
      <c r="DL750" s="134"/>
      <c r="DM750" s="134"/>
      <c r="DN750" s="134"/>
      <c r="DO750" s="134"/>
      <c r="DP750" s="134"/>
      <c r="DQ750" s="134"/>
      <c r="DR750" s="134"/>
      <c r="DS750" s="134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134"/>
      <c r="ED750" s="134"/>
      <c r="EE750" s="134"/>
      <c r="EF750" s="134"/>
      <c r="EG750" s="134"/>
    </row>
    <row r="751" spans="1:137">
      <c r="A751" s="135"/>
      <c r="B751" s="54"/>
      <c r="C751" s="58" t="s">
        <v>31</v>
      </c>
      <c r="D751" s="58" t="s">
        <v>1129</v>
      </c>
      <c r="E751" s="145" t="s">
        <v>1130</v>
      </c>
      <c r="F751" s="58" t="s">
        <v>1131</v>
      </c>
      <c r="G751" s="58" t="s">
        <v>1132</v>
      </c>
      <c r="H751" s="46" t="s">
        <v>1133</v>
      </c>
      <c r="I751" s="155">
        <v>11134.96</v>
      </c>
      <c r="J751" s="46" t="s">
        <v>48</v>
      </c>
      <c r="K751" s="75" t="s">
        <v>49</v>
      </c>
      <c r="L751" s="76">
        <f t="shared" si="88"/>
        <v>14</v>
      </c>
      <c r="M751" s="76"/>
      <c r="N751" s="76">
        <v>4</v>
      </c>
      <c r="O751" s="76">
        <v>1</v>
      </c>
      <c r="P751" s="76">
        <v>7</v>
      </c>
      <c r="Q751" s="76"/>
      <c r="R751" s="76"/>
      <c r="S751" s="76"/>
      <c r="T751" s="76">
        <v>2</v>
      </c>
      <c r="U751" s="76"/>
      <c r="V751" s="76"/>
      <c r="W751" s="76"/>
      <c r="X751" s="76"/>
      <c r="Y751" s="134"/>
      <c r="Z751" s="134"/>
      <c r="AA751" s="134"/>
      <c r="AB751" s="134"/>
      <c r="AC751" s="134"/>
      <c r="AD751" s="134"/>
      <c r="AE751" s="134"/>
      <c r="AF751" s="134"/>
      <c r="AG751" s="134"/>
      <c r="AH751" s="134"/>
      <c r="AI751" s="134"/>
      <c r="AJ751" s="134"/>
      <c r="AK751" s="134"/>
      <c r="AL751" s="134"/>
      <c r="AM751" s="134"/>
      <c r="AN751" s="134"/>
      <c r="AO751" s="134"/>
      <c r="AP751" s="134"/>
      <c r="AQ751" s="134"/>
      <c r="AR751" s="134"/>
      <c r="AS751" s="134"/>
      <c r="AT751" s="134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134"/>
      <c r="BE751" s="134"/>
      <c r="BF751" s="134"/>
      <c r="BG751" s="134"/>
      <c r="BH751" s="134"/>
      <c r="BI751" s="134"/>
      <c r="BJ751" s="134"/>
      <c r="BK751" s="134"/>
      <c r="BL751" s="134"/>
      <c r="BM751" s="134"/>
      <c r="BN751" s="134"/>
      <c r="BO751" s="134"/>
      <c r="BP751" s="134"/>
      <c r="BQ751" s="134"/>
      <c r="BR751" s="134"/>
      <c r="BS751" s="134"/>
      <c r="BT751" s="134"/>
      <c r="BU751" s="134"/>
      <c r="BV751" s="134"/>
      <c r="BW751" s="134"/>
      <c r="BX751" s="134"/>
      <c r="BY751" s="134"/>
      <c r="BZ751" s="134"/>
      <c r="CA751" s="134"/>
      <c r="CB751" s="134"/>
      <c r="CC751" s="134"/>
      <c r="CD751" s="134"/>
      <c r="CE751" s="134"/>
      <c r="CF751" s="134"/>
      <c r="CG751" s="134"/>
      <c r="CH751" s="134"/>
      <c r="CI751" s="134"/>
      <c r="CJ751" s="134"/>
      <c r="CK751" s="134"/>
      <c r="CL751" s="134"/>
      <c r="CM751" s="134"/>
      <c r="CN751" s="134"/>
      <c r="CO751" s="134"/>
      <c r="CP751" s="134"/>
      <c r="CQ751" s="134"/>
      <c r="CR751" s="134"/>
      <c r="CS751" s="134"/>
      <c r="CT751" s="134"/>
      <c r="CU751" s="134"/>
      <c r="CV751" s="134"/>
      <c r="CW751" s="134"/>
      <c r="CX751" s="134"/>
      <c r="CY751" s="134"/>
      <c r="CZ751" s="134"/>
      <c r="DA751" s="134"/>
      <c r="DB751" s="134"/>
      <c r="DC751" s="134"/>
      <c r="DD751" s="134"/>
      <c r="DE751" s="134"/>
      <c r="DF751" s="134"/>
      <c r="DG751" s="134"/>
      <c r="DH751" s="134"/>
      <c r="DI751" s="134"/>
      <c r="DJ751" s="134"/>
      <c r="DK751" s="134"/>
      <c r="DL751" s="134"/>
      <c r="DM751" s="134"/>
      <c r="DN751" s="134"/>
      <c r="DO751" s="134"/>
      <c r="DP751" s="134"/>
      <c r="DQ751" s="134"/>
      <c r="DR751" s="134"/>
      <c r="DS751" s="134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134"/>
      <c r="ED751" s="134"/>
      <c r="EE751" s="134"/>
      <c r="EF751" s="134"/>
      <c r="EG751" s="134"/>
    </row>
    <row r="752" spans="1:137">
      <c r="A752" s="135"/>
      <c r="B752" s="54"/>
      <c r="C752" s="77"/>
      <c r="D752" s="77"/>
      <c r="E752" s="146"/>
      <c r="F752" s="77"/>
      <c r="G752" s="77"/>
      <c r="H752" s="54"/>
      <c r="I752" s="156"/>
      <c r="J752" s="54"/>
      <c r="K752" s="75" t="s">
        <v>50</v>
      </c>
      <c r="L752" s="76">
        <f t="shared" si="88"/>
        <v>3</v>
      </c>
      <c r="M752" s="76">
        <v>3</v>
      </c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134"/>
      <c r="Z752" s="134"/>
      <c r="AA752" s="134"/>
      <c r="AB752" s="134"/>
      <c r="AC752" s="134"/>
      <c r="AD752" s="134"/>
      <c r="AE752" s="134"/>
      <c r="AF752" s="134"/>
      <c r="AG752" s="134"/>
      <c r="AH752" s="134"/>
      <c r="AI752" s="134"/>
      <c r="AJ752" s="134"/>
      <c r="AK752" s="134"/>
      <c r="AL752" s="134"/>
      <c r="AM752" s="134"/>
      <c r="AN752" s="134"/>
      <c r="AO752" s="134"/>
      <c r="AP752" s="134"/>
      <c r="AQ752" s="134"/>
      <c r="AR752" s="134"/>
      <c r="AS752" s="134"/>
      <c r="AT752" s="134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134"/>
      <c r="BE752" s="134"/>
      <c r="BF752" s="134"/>
      <c r="BG752" s="134"/>
      <c r="BH752" s="134"/>
      <c r="BI752" s="134"/>
      <c r="BJ752" s="134"/>
      <c r="BK752" s="134"/>
      <c r="BL752" s="134"/>
      <c r="BM752" s="134"/>
      <c r="BN752" s="134"/>
      <c r="BO752" s="134"/>
      <c r="BP752" s="134"/>
      <c r="BQ752" s="134"/>
      <c r="BR752" s="134"/>
      <c r="BS752" s="134"/>
      <c r="BT752" s="134"/>
      <c r="BU752" s="134"/>
      <c r="BV752" s="134"/>
      <c r="BW752" s="134"/>
      <c r="BX752" s="134"/>
      <c r="BY752" s="134"/>
      <c r="BZ752" s="134"/>
      <c r="CA752" s="134"/>
      <c r="CB752" s="134"/>
      <c r="CC752" s="134"/>
      <c r="CD752" s="134"/>
      <c r="CE752" s="134"/>
      <c r="CF752" s="134"/>
      <c r="CG752" s="134"/>
      <c r="CH752" s="134"/>
      <c r="CI752" s="134"/>
      <c r="CJ752" s="134"/>
      <c r="CK752" s="134"/>
      <c r="CL752" s="134"/>
      <c r="CM752" s="134"/>
      <c r="CN752" s="134"/>
      <c r="CO752" s="134"/>
      <c r="CP752" s="134"/>
      <c r="CQ752" s="134"/>
      <c r="CR752" s="134"/>
      <c r="CS752" s="134"/>
      <c r="CT752" s="134"/>
      <c r="CU752" s="134"/>
      <c r="CV752" s="134"/>
      <c r="CW752" s="134"/>
      <c r="CX752" s="134"/>
      <c r="CY752" s="134"/>
      <c r="CZ752" s="134"/>
      <c r="DA752" s="134"/>
      <c r="DB752" s="134"/>
      <c r="DC752" s="134"/>
      <c r="DD752" s="134"/>
      <c r="DE752" s="134"/>
      <c r="DF752" s="134"/>
      <c r="DG752" s="134"/>
      <c r="DH752" s="134"/>
      <c r="DI752" s="134"/>
      <c r="DJ752" s="134"/>
      <c r="DK752" s="134"/>
      <c r="DL752" s="134"/>
      <c r="DM752" s="134"/>
      <c r="DN752" s="134"/>
      <c r="DO752" s="134"/>
      <c r="DP752" s="134"/>
      <c r="DQ752" s="134"/>
      <c r="DR752" s="134"/>
      <c r="DS752" s="134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134"/>
      <c r="ED752" s="134"/>
      <c r="EE752" s="134"/>
      <c r="EF752" s="134"/>
      <c r="EG752" s="134"/>
    </row>
    <row r="753" spans="1:137">
      <c r="A753" s="135"/>
      <c r="B753" s="54"/>
      <c r="C753" s="81"/>
      <c r="D753" s="81"/>
      <c r="E753" s="149"/>
      <c r="F753" s="81"/>
      <c r="G753" s="81"/>
      <c r="H753" s="80"/>
      <c r="I753" s="157"/>
      <c r="J753" s="80"/>
      <c r="K753" s="84" t="s">
        <v>51</v>
      </c>
      <c r="L753" s="76">
        <f t="shared" si="88"/>
        <v>0</v>
      </c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134"/>
      <c r="Z753" s="134"/>
      <c r="AA753" s="134"/>
      <c r="AB753" s="134"/>
      <c r="AC753" s="134"/>
      <c r="AD753" s="134"/>
      <c r="AE753" s="134"/>
      <c r="AF753" s="134"/>
      <c r="AG753" s="134"/>
      <c r="AH753" s="134"/>
      <c r="AI753" s="134"/>
      <c r="AJ753" s="134"/>
      <c r="AK753" s="134"/>
      <c r="AL753" s="134"/>
      <c r="AM753" s="134"/>
      <c r="AN753" s="134"/>
      <c r="AO753" s="134"/>
      <c r="AP753" s="134"/>
      <c r="AQ753" s="134"/>
      <c r="AR753" s="134"/>
      <c r="AS753" s="134"/>
      <c r="AT753" s="134"/>
      <c r="AU753" s="134"/>
      <c r="AV753" s="134"/>
      <c r="AW753" s="134"/>
      <c r="AX753" s="134"/>
      <c r="AY753" s="134"/>
      <c r="AZ753" s="134"/>
      <c r="BA753" s="134"/>
      <c r="BB753" s="134"/>
      <c r="BC753" s="134"/>
      <c r="BD753" s="134"/>
      <c r="BE753" s="134"/>
      <c r="BF753" s="134"/>
      <c r="BG753" s="134"/>
      <c r="BH753" s="134"/>
      <c r="BI753" s="134"/>
      <c r="BJ753" s="134"/>
      <c r="BK753" s="134"/>
      <c r="BL753" s="134"/>
      <c r="BM753" s="134"/>
      <c r="BN753" s="134"/>
      <c r="BO753" s="134"/>
      <c r="BP753" s="134"/>
      <c r="BQ753" s="134"/>
      <c r="BR753" s="134"/>
      <c r="BS753" s="134"/>
      <c r="BT753" s="134"/>
      <c r="BU753" s="134"/>
      <c r="BV753" s="134"/>
      <c r="BW753" s="134"/>
      <c r="BX753" s="134"/>
      <c r="BY753" s="134"/>
      <c r="BZ753" s="134"/>
      <c r="CA753" s="134"/>
      <c r="CB753" s="134"/>
      <c r="CC753" s="134"/>
      <c r="CD753" s="134"/>
      <c r="CE753" s="134"/>
      <c r="CF753" s="134"/>
      <c r="CG753" s="134"/>
      <c r="CH753" s="134"/>
      <c r="CI753" s="134"/>
      <c r="CJ753" s="134"/>
      <c r="CK753" s="134"/>
      <c r="CL753" s="134"/>
      <c r="CM753" s="134"/>
      <c r="CN753" s="134"/>
      <c r="CO753" s="134"/>
      <c r="CP753" s="134"/>
      <c r="CQ753" s="134"/>
      <c r="CR753" s="134"/>
      <c r="CS753" s="134"/>
      <c r="CT753" s="134"/>
      <c r="CU753" s="134"/>
      <c r="CV753" s="134"/>
      <c r="CW753" s="134"/>
      <c r="CX753" s="134"/>
      <c r="CY753" s="134"/>
      <c r="CZ753" s="134"/>
      <c r="DA753" s="134"/>
      <c r="DB753" s="134"/>
      <c r="DC753" s="134"/>
      <c r="DD753" s="134"/>
      <c r="DE753" s="134"/>
      <c r="DF753" s="134"/>
      <c r="DG753" s="134"/>
      <c r="DH753" s="134"/>
      <c r="DI753" s="134"/>
      <c r="DJ753" s="134"/>
      <c r="DK753" s="134"/>
      <c r="DL753" s="134"/>
      <c r="DM753" s="134"/>
      <c r="DN753" s="134"/>
      <c r="DO753" s="134"/>
      <c r="DP753" s="134"/>
      <c r="DQ753" s="134"/>
      <c r="DR753" s="134"/>
      <c r="DS753" s="134"/>
      <c r="DT753" s="134"/>
      <c r="DU753" s="134"/>
      <c r="DV753" s="134"/>
      <c r="DW753" s="134"/>
      <c r="DX753" s="134"/>
      <c r="DY753" s="134"/>
      <c r="DZ753" s="134"/>
      <c r="EA753" s="134"/>
      <c r="EB753" s="134"/>
      <c r="EC753" s="134"/>
      <c r="ED753" s="134"/>
      <c r="EE753" s="134"/>
      <c r="EF753" s="134"/>
      <c r="EG753" s="134"/>
    </row>
    <row r="754" spans="1:137">
      <c r="A754" s="135"/>
      <c r="B754" s="54"/>
      <c r="C754" s="58" t="s">
        <v>31</v>
      </c>
      <c r="D754" s="58" t="s">
        <v>1134</v>
      </c>
      <c r="E754" s="145" t="s">
        <v>1135</v>
      </c>
      <c r="F754" s="58" t="s">
        <v>1136</v>
      </c>
      <c r="G754" s="58" t="s">
        <v>1137</v>
      </c>
      <c r="H754" s="46" t="s">
        <v>1138</v>
      </c>
      <c r="I754" s="155">
        <v>1670</v>
      </c>
      <c r="J754" s="46" t="s">
        <v>48</v>
      </c>
      <c r="K754" s="75" t="s">
        <v>49</v>
      </c>
      <c r="L754" s="76">
        <f t="shared" si="88"/>
        <v>6</v>
      </c>
      <c r="M754" s="76"/>
      <c r="N754" s="76"/>
      <c r="O754" s="76"/>
      <c r="P754" s="76">
        <v>6</v>
      </c>
      <c r="Q754" s="76"/>
      <c r="R754" s="76"/>
      <c r="S754" s="76"/>
      <c r="T754" s="76"/>
      <c r="U754" s="76"/>
      <c r="V754" s="76"/>
      <c r="W754" s="76"/>
      <c r="X754" s="76"/>
      <c r="Y754" s="134"/>
      <c r="Z754" s="134"/>
      <c r="AA754" s="134"/>
      <c r="AB754" s="134"/>
      <c r="AC754" s="134"/>
      <c r="AD754" s="134"/>
      <c r="AE754" s="134"/>
      <c r="AF754" s="134"/>
      <c r="AG754" s="134"/>
      <c r="AH754" s="134"/>
      <c r="AI754" s="134"/>
      <c r="AJ754" s="134"/>
      <c r="AK754" s="134"/>
      <c r="AL754" s="134"/>
      <c r="AM754" s="134"/>
      <c r="AN754" s="134"/>
      <c r="AO754" s="134"/>
      <c r="AP754" s="134"/>
      <c r="AQ754" s="134"/>
      <c r="AR754" s="134"/>
      <c r="AS754" s="134"/>
      <c r="AT754" s="134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134"/>
      <c r="BE754" s="134"/>
      <c r="BF754" s="134"/>
      <c r="BG754" s="134"/>
      <c r="BH754" s="134"/>
      <c r="BI754" s="134"/>
      <c r="BJ754" s="134"/>
      <c r="BK754" s="134"/>
      <c r="BL754" s="134"/>
      <c r="BM754" s="134"/>
      <c r="BN754" s="134"/>
      <c r="BO754" s="134"/>
      <c r="BP754" s="134"/>
      <c r="BQ754" s="134"/>
      <c r="BR754" s="134"/>
      <c r="BS754" s="134"/>
      <c r="BT754" s="134"/>
      <c r="BU754" s="134"/>
      <c r="BV754" s="134"/>
      <c r="BW754" s="134"/>
      <c r="BX754" s="134"/>
      <c r="BY754" s="134"/>
      <c r="BZ754" s="134"/>
      <c r="CA754" s="134"/>
      <c r="CB754" s="134"/>
      <c r="CC754" s="134"/>
      <c r="CD754" s="134"/>
      <c r="CE754" s="134"/>
      <c r="CF754" s="134"/>
      <c r="CG754" s="134"/>
      <c r="CH754" s="134"/>
      <c r="CI754" s="134"/>
      <c r="CJ754" s="134"/>
      <c r="CK754" s="134"/>
      <c r="CL754" s="134"/>
      <c r="CM754" s="134"/>
      <c r="CN754" s="134"/>
      <c r="CO754" s="134"/>
      <c r="CP754" s="134"/>
      <c r="CQ754" s="134"/>
      <c r="CR754" s="134"/>
      <c r="CS754" s="134"/>
      <c r="CT754" s="134"/>
      <c r="CU754" s="134"/>
      <c r="CV754" s="134"/>
      <c r="CW754" s="134"/>
      <c r="CX754" s="134"/>
      <c r="CY754" s="134"/>
      <c r="CZ754" s="134"/>
      <c r="DA754" s="134"/>
      <c r="DB754" s="134"/>
      <c r="DC754" s="134"/>
      <c r="DD754" s="134"/>
      <c r="DE754" s="134"/>
      <c r="DF754" s="134"/>
      <c r="DG754" s="134"/>
      <c r="DH754" s="134"/>
      <c r="DI754" s="134"/>
      <c r="DJ754" s="134"/>
      <c r="DK754" s="134"/>
      <c r="DL754" s="134"/>
      <c r="DM754" s="134"/>
      <c r="DN754" s="134"/>
      <c r="DO754" s="134"/>
      <c r="DP754" s="134"/>
      <c r="DQ754" s="134"/>
      <c r="DR754" s="134"/>
      <c r="DS754" s="134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134"/>
      <c r="ED754" s="134"/>
      <c r="EE754" s="134"/>
      <c r="EF754" s="134"/>
      <c r="EG754" s="134"/>
    </row>
    <row r="755" spans="1:137">
      <c r="A755" s="135"/>
      <c r="B755" s="54"/>
      <c r="C755" s="77"/>
      <c r="D755" s="77"/>
      <c r="E755" s="63"/>
      <c r="F755" s="77"/>
      <c r="G755" s="77"/>
      <c r="H755" s="54"/>
      <c r="I755" s="156"/>
      <c r="J755" s="54"/>
      <c r="K755" s="75" t="s">
        <v>50</v>
      </c>
      <c r="L755" s="76">
        <f t="shared" si="88"/>
        <v>0</v>
      </c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134"/>
      <c r="Z755" s="134"/>
      <c r="AA755" s="134"/>
      <c r="AB755" s="134"/>
      <c r="AC755" s="134"/>
      <c r="AD755" s="134"/>
      <c r="AE755" s="134"/>
      <c r="AF755" s="134"/>
      <c r="AG755" s="134"/>
      <c r="AH755" s="134"/>
      <c r="AI755" s="134"/>
      <c r="AJ755" s="134"/>
      <c r="AK755" s="134"/>
      <c r="AL755" s="134"/>
      <c r="AM755" s="134"/>
      <c r="AN755" s="134"/>
      <c r="AO755" s="134"/>
      <c r="AP755" s="134"/>
      <c r="AQ755" s="134"/>
      <c r="AR755" s="134"/>
      <c r="AS755" s="134"/>
      <c r="AT755" s="134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134"/>
      <c r="BE755" s="134"/>
      <c r="BF755" s="134"/>
      <c r="BG755" s="134"/>
      <c r="BH755" s="134"/>
      <c r="BI755" s="134"/>
      <c r="BJ755" s="134"/>
      <c r="BK755" s="134"/>
      <c r="BL755" s="134"/>
      <c r="BM755" s="134"/>
      <c r="BN755" s="134"/>
      <c r="BO755" s="134"/>
      <c r="BP755" s="134"/>
      <c r="BQ755" s="134"/>
      <c r="BR755" s="134"/>
      <c r="BS755" s="134"/>
      <c r="BT755" s="134"/>
      <c r="BU755" s="134"/>
      <c r="BV755" s="134"/>
      <c r="BW755" s="134"/>
      <c r="BX755" s="134"/>
      <c r="BY755" s="134"/>
      <c r="BZ755" s="134"/>
      <c r="CA755" s="134"/>
      <c r="CB755" s="134"/>
      <c r="CC755" s="134"/>
      <c r="CD755" s="134"/>
      <c r="CE755" s="134"/>
      <c r="CF755" s="134"/>
      <c r="CG755" s="134"/>
      <c r="CH755" s="134"/>
      <c r="CI755" s="134"/>
      <c r="CJ755" s="134"/>
      <c r="CK755" s="134"/>
      <c r="CL755" s="134"/>
      <c r="CM755" s="134"/>
      <c r="CN755" s="134"/>
      <c r="CO755" s="134"/>
      <c r="CP755" s="134"/>
      <c r="CQ755" s="134"/>
      <c r="CR755" s="134"/>
      <c r="CS755" s="134"/>
      <c r="CT755" s="134"/>
      <c r="CU755" s="134"/>
      <c r="CV755" s="134"/>
      <c r="CW755" s="134"/>
      <c r="CX755" s="134"/>
      <c r="CY755" s="134"/>
      <c r="CZ755" s="134"/>
      <c r="DA755" s="134"/>
      <c r="DB755" s="134"/>
      <c r="DC755" s="134"/>
      <c r="DD755" s="134"/>
      <c r="DE755" s="134"/>
      <c r="DF755" s="134"/>
      <c r="DG755" s="134"/>
      <c r="DH755" s="134"/>
      <c r="DI755" s="134"/>
      <c r="DJ755" s="134"/>
      <c r="DK755" s="134"/>
      <c r="DL755" s="134"/>
      <c r="DM755" s="134"/>
      <c r="DN755" s="134"/>
      <c r="DO755" s="134"/>
      <c r="DP755" s="134"/>
      <c r="DQ755" s="134"/>
      <c r="DR755" s="134"/>
      <c r="DS755" s="134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134"/>
      <c r="ED755" s="134"/>
      <c r="EE755" s="134"/>
      <c r="EF755" s="134"/>
      <c r="EG755" s="134"/>
    </row>
    <row r="756" spans="1:137">
      <c r="A756" s="135"/>
      <c r="B756" s="54"/>
      <c r="C756" s="81"/>
      <c r="D756" s="81"/>
      <c r="E756" s="68"/>
      <c r="F756" s="81"/>
      <c r="G756" s="81"/>
      <c r="H756" s="80"/>
      <c r="I756" s="157"/>
      <c r="J756" s="80"/>
      <c r="K756" s="84" t="s">
        <v>51</v>
      </c>
      <c r="L756" s="76">
        <f t="shared" si="88"/>
        <v>0</v>
      </c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134"/>
      <c r="Z756" s="134"/>
      <c r="AA756" s="134"/>
      <c r="AB756" s="134"/>
      <c r="AC756" s="134"/>
      <c r="AD756" s="134"/>
      <c r="AE756" s="134"/>
      <c r="AF756" s="134"/>
      <c r="AG756" s="134"/>
      <c r="AH756" s="134"/>
      <c r="AI756" s="134"/>
      <c r="AJ756" s="134"/>
      <c r="AK756" s="134"/>
      <c r="AL756" s="134"/>
      <c r="AM756" s="134"/>
      <c r="AN756" s="134"/>
      <c r="AO756" s="134"/>
      <c r="AP756" s="134"/>
      <c r="AQ756" s="134"/>
      <c r="AR756" s="134"/>
      <c r="AS756" s="134"/>
      <c r="AT756" s="134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134"/>
      <c r="BE756" s="134"/>
      <c r="BF756" s="134"/>
      <c r="BG756" s="134"/>
      <c r="BH756" s="134"/>
      <c r="BI756" s="134"/>
      <c r="BJ756" s="134"/>
      <c r="BK756" s="134"/>
      <c r="BL756" s="134"/>
      <c r="BM756" s="134"/>
      <c r="BN756" s="134"/>
      <c r="BO756" s="134"/>
      <c r="BP756" s="134"/>
      <c r="BQ756" s="134"/>
      <c r="BR756" s="134"/>
      <c r="BS756" s="134"/>
      <c r="BT756" s="134"/>
      <c r="BU756" s="134"/>
      <c r="BV756" s="134"/>
      <c r="BW756" s="134"/>
      <c r="BX756" s="134"/>
      <c r="BY756" s="134"/>
      <c r="BZ756" s="134"/>
      <c r="CA756" s="134"/>
      <c r="CB756" s="134"/>
      <c r="CC756" s="134"/>
      <c r="CD756" s="134"/>
      <c r="CE756" s="134"/>
      <c r="CF756" s="134"/>
      <c r="CG756" s="134"/>
      <c r="CH756" s="134"/>
      <c r="CI756" s="134"/>
      <c r="CJ756" s="134"/>
      <c r="CK756" s="134"/>
      <c r="CL756" s="134"/>
      <c r="CM756" s="134"/>
      <c r="CN756" s="134"/>
      <c r="CO756" s="134"/>
      <c r="CP756" s="134"/>
      <c r="CQ756" s="134"/>
      <c r="CR756" s="134"/>
      <c r="CS756" s="134"/>
      <c r="CT756" s="134"/>
      <c r="CU756" s="134"/>
      <c r="CV756" s="134"/>
      <c r="CW756" s="134"/>
      <c r="CX756" s="134"/>
      <c r="CY756" s="134"/>
      <c r="CZ756" s="134"/>
      <c r="DA756" s="134"/>
      <c r="DB756" s="134"/>
      <c r="DC756" s="134"/>
      <c r="DD756" s="134"/>
      <c r="DE756" s="134"/>
      <c r="DF756" s="134"/>
      <c r="DG756" s="134"/>
      <c r="DH756" s="134"/>
      <c r="DI756" s="134"/>
      <c r="DJ756" s="134"/>
      <c r="DK756" s="134"/>
      <c r="DL756" s="134"/>
      <c r="DM756" s="134"/>
      <c r="DN756" s="134"/>
      <c r="DO756" s="134"/>
      <c r="DP756" s="134"/>
      <c r="DQ756" s="134"/>
      <c r="DR756" s="134"/>
      <c r="DS756" s="134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134"/>
      <c r="ED756" s="134"/>
      <c r="EE756" s="134"/>
      <c r="EF756" s="134"/>
      <c r="EG756" s="134"/>
    </row>
    <row r="757" spans="1:137">
      <c r="A757" s="135"/>
      <c r="B757" s="54"/>
      <c r="C757" s="58" t="s">
        <v>31</v>
      </c>
      <c r="D757" s="58" t="s">
        <v>1139</v>
      </c>
      <c r="E757" s="145" t="s">
        <v>1140</v>
      </c>
      <c r="F757" s="58" t="s">
        <v>1141</v>
      </c>
      <c r="G757" s="58" t="s">
        <v>1142</v>
      </c>
      <c r="H757" s="46" t="s">
        <v>1143</v>
      </c>
      <c r="I757" s="155">
        <v>956</v>
      </c>
      <c r="J757" s="46" t="s">
        <v>48</v>
      </c>
      <c r="K757" s="75" t="s">
        <v>49</v>
      </c>
      <c r="L757" s="76">
        <f t="shared" si="88"/>
        <v>4</v>
      </c>
      <c r="M757" s="76"/>
      <c r="N757" s="76"/>
      <c r="O757" s="76"/>
      <c r="P757" s="76">
        <v>4</v>
      </c>
      <c r="Q757" s="76"/>
      <c r="R757" s="76"/>
      <c r="S757" s="76"/>
      <c r="T757" s="76"/>
      <c r="U757" s="76"/>
      <c r="V757" s="76"/>
      <c r="W757" s="76"/>
      <c r="X757" s="76"/>
      <c r="Y757" s="134"/>
      <c r="Z757" s="134"/>
      <c r="AA757" s="134"/>
      <c r="AB757" s="134"/>
      <c r="AC757" s="134"/>
      <c r="AD757" s="134"/>
      <c r="AE757" s="134"/>
      <c r="AF757" s="134"/>
      <c r="AG757" s="134"/>
      <c r="AH757" s="134"/>
      <c r="AI757" s="134"/>
      <c r="AJ757" s="134"/>
      <c r="AK757" s="134"/>
      <c r="AL757" s="134"/>
      <c r="AM757" s="134"/>
      <c r="AN757" s="134"/>
      <c r="AO757" s="134"/>
      <c r="AP757" s="134"/>
      <c r="AQ757" s="134"/>
      <c r="AR757" s="134"/>
      <c r="AS757" s="134"/>
      <c r="AT757" s="134"/>
      <c r="AU757" s="134"/>
      <c r="AV757" s="134"/>
      <c r="AW757" s="134"/>
      <c r="AX757" s="134"/>
      <c r="AY757" s="134"/>
      <c r="AZ757" s="134"/>
      <c r="BA757" s="134"/>
      <c r="BB757" s="134"/>
      <c r="BC757" s="134"/>
      <c r="BD757" s="134"/>
      <c r="BE757" s="134"/>
      <c r="BF757" s="134"/>
      <c r="BG757" s="134"/>
      <c r="BH757" s="134"/>
      <c r="BI757" s="134"/>
      <c r="BJ757" s="134"/>
      <c r="BK757" s="134"/>
      <c r="BL757" s="134"/>
      <c r="BM757" s="134"/>
      <c r="BN757" s="134"/>
      <c r="BO757" s="134"/>
      <c r="BP757" s="134"/>
      <c r="BQ757" s="134"/>
      <c r="BR757" s="134"/>
      <c r="BS757" s="134"/>
      <c r="BT757" s="134"/>
      <c r="BU757" s="134"/>
      <c r="BV757" s="134"/>
      <c r="BW757" s="134"/>
      <c r="BX757" s="134"/>
      <c r="BY757" s="134"/>
      <c r="BZ757" s="134"/>
      <c r="CA757" s="134"/>
      <c r="CB757" s="134"/>
      <c r="CC757" s="134"/>
      <c r="CD757" s="134"/>
      <c r="CE757" s="134"/>
      <c r="CF757" s="134"/>
      <c r="CG757" s="134"/>
      <c r="CH757" s="134"/>
      <c r="CI757" s="134"/>
      <c r="CJ757" s="134"/>
      <c r="CK757" s="134"/>
      <c r="CL757" s="134"/>
      <c r="CM757" s="134"/>
      <c r="CN757" s="134"/>
      <c r="CO757" s="134"/>
      <c r="CP757" s="134"/>
      <c r="CQ757" s="134"/>
      <c r="CR757" s="134"/>
      <c r="CS757" s="134"/>
      <c r="CT757" s="134"/>
      <c r="CU757" s="134"/>
      <c r="CV757" s="134"/>
      <c r="CW757" s="134"/>
      <c r="CX757" s="134"/>
      <c r="CY757" s="134"/>
      <c r="CZ757" s="134"/>
      <c r="DA757" s="134"/>
      <c r="DB757" s="134"/>
      <c r="DC757" s="134"/>
      <c r="DD757" s="134"/>
      <c r="DE757" s="134"/>
      <c r="DF757" s="134"/>
      <c r="DG757" s="134"/>
      <c r="DH757" s="134"/>
      <c r="DI757" s="134"/>
      <c r="DJ757" s="134"/>
      <c r="DK757" s="134"/>
      <c r="DL757" s="134"/>
      <c r="DM757" s="134"/>
      <c r="DN757" s="134"/>
      <c r="DO757" s="134"/>
      <c r="DP757" s="134"/>
      <c r="DQ757" s="134"/>
      <c r="DR757" s="134"/>
      <c r="DS757" s="134"/>
      <c r="DT757" s="134"/>
      <c r="DU757" s="134"/>
      <c r="DV757" s="134"/>
      <c r="DW757" s="134"/>
      <c r="DX757" s="134"/>
      <c r="DY757" s="134"/>
      <c r="DZ757" s="134"/>
      <c r="EA757" s="134"/>
      <c r="EB757" s="134"/>
      <c r="EC757" s="134"/>
      <c r="ED757" s="134"/>
      <c r="EE757" s="134"/>
      <c r="EF757" s="134"/>
      <c r="EG757" s="134"/>
    </row>
    <row r="758" spans="1:137">
      <c r="A758" s="135"/>
      <c r="B758" s="54"/>
      <c r="C758" s="77"/>
      <c r="D758" s="77"/>
      <c r="E758" s="63"/>
      <c r="F758" s="77"/>
      <c r="G758" s="77"/>
      <c r="H758" s="54"/>
      <c r="I758" s="156"/>
      <c r="J758" s="54"/>
      <c r="K758" s="75" t="s">
        <v>50</v>
      </c>
      <c r="L758" s="76">
        <f t="shared" si="88"/>
        <v>0</v>
      </c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134"/>
      <c r="Z758" s="134"/>
      <c r="AA758" s="134"/>
      <c r="AB758" s="134"/>
      <c r="AC758" s="134"/>
      <c r="AD758" s="134"/>
      <c r="AE758" s="134"/>
      <c r="AF758" s="134"/>
      <c r="AG758" s="134"/>
      <c r="AH758" s="134"/>
      <c r="AI758" s="134"/>
      <c r="AJ758" s="134"/>
      <c r="AK758" s="134"/>
      <c r="AL758" s="134"/>
      <c r="AM758" s="134"/>
      <c r="AN758" s="134"/>
      <c r="AO758" s="134"/>
      <c r="AP758" s="134"/>
      <c r="AQ758" s="134"/>
      <c r="AR758" s="134"/>
      <c r="AS758" s="134"/>
      <c r="AT758" s="134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134"/>
      <c r="BE758" s="134"/>
      <c r="BF758" s="134"/>
      <c r="BG758" s="134"/>
      <c r="BH758" s="134"/>
      <c r="BI758" s="134"/>
      <c r="BJ758" s="134"/>
      <c r="BK758" s="134"/>
      <c r="BL758" s="134"/>
      <c r="BM758" s="134"/>
      <c r="BN758" s="134"/>
      <c r="BO758" s="134"/>
      <c r="BP758" s="134"/>
      <c r="BQ758" s="134"/>
      <c r="BR758" s="134"/>
      <c r="BS758" s="134"/>
      <c r="BT758" s="134"/>
      <c r="BU758" s="134"/>
      <c r="BV758" s="134"/>
      <c r="BW758" s="134"/>
      <c r="BX758" s="134"/>
      <c r="BY758" s="134"/>
      <c r="BZ758" s="134"/>
      <c r="CA758" s="134"/>
      <c r="CB758" s="134"/>
      <c r="CC758" s="134"/>
      <c r="CD758" s="134"/>
      <c r="CE758" s="134"/>
      <c r="CF758" s="134"/>
      <c r="CG758" s="134"/>
      <c r="CH758" s="134"/>
      <c r="CI758" s="134"/>
      <c r="CJ758" s="134"/>
      <c r="CK758" s="134"/>
      <c r="CL758" s="134"/>
      <c r="CM758" s="134"/>
      <c r="CN758" s="134"/>
      <c r="CO758" s="134"/>
      <c r="CP758" s="134"/>
      <c r="CQ758" s="134"/>
      <c r="CR758" s="134"/>
      <c r="CS758" s="134"/>
      <c r="CT758" s="134"/>
      <c r="CU758" s="134"/>
      <c r="CV758" s="134"/>
      <c r="CW758" s="134"/>
      <c r="CX758" s="134"/>
      <c r="CY758" s="134"/>
      <c r="CZ758" s="134"/>
      <c r="DA758" s="134"/>
      <c r="DB758" s="134"/>
      <c r="DC758" s="134"/>
      <c r="DD758" s="134"/>
      <c r="DE758" s="134"/>
      <c r="DF758" s="134"/>
      <c r="DG758" s="134"/>
      <c r="DH758" s="134"/>
      <c r="DI758" s="134"/>
      <c r="DJ758" s="134"/>
      <c r="DK758" s="134"/>
      <c r="DL758" s="134"/>
      <c r="DM758" s="134"/>
      <c r="DN758" s="134"/>
      <c r="DO758" s="134"/>
      <c r="DP758" s="134"/>
      <c r="DQ758" s="134"/>
      <c r="DR758" s="134"/>
      <c r="DS758" s="134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134"/>
      <c r="ED758" s="134"/>
      <c r="EE758" s="134"/>
      <c r="EF758" s="134"/>
      <c r="EG758" s="134"/>
    </row>
    <row r="759" spans="1:137">
      <c r="A759" s="135"/>
      <c r="B759" s="54"/>
      <c r="C759" s="81"/>
      <c r="D759" s="81"/>
      <c r="E759" s="68"/>
      <c r="F759" s="81"/>
      <c r="G759" s="81"/>
      <c r="H759" s="80"/>
      <c r="I759" s="157"/>
      <c r="J759" s="80"/>
      <c r="K759" s="84" t="s">
        <v>51</v>
      </c>
      <c r="L759" s="76">
        <f t="shared" si="88"/>
        <v>0</v>
      </c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134"/>
      <c r="Z759" s="134"/>
      <c r="AA759" s="134"/>
      <c r="AB759" s="134"/>
      <c r="AC759" s="134"/>
      <c r="AD759" s="134"/>
      <c r="AE759" s="134"/>
      <c r="AF759" s="134"/>
      <c r="AG759" s="134"/>
      <c r="AH759" s="134"/>
      <c r="AI759" s="134"/>
      <c r="AJ759" s="134"/>
      <c r="AK759" s="134"/>
      <c r="AL759" s="134"/>
      <c r="AM759" s="134"/>
      <c r="AN759" s="134"/>
      <c r="AO759" s="134"/>
      <c r="AP759" s="134"/>
      <c r="AQ759" s="134"/>
      <c r="AR759" s="134"/>
      <c r="AS759" s="134"/>
      <c r="AT759" s="134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134"/>
      <c r="BE759" s="134"/>
      <c r="BF759" s="134"/>
      <c r="BG759" s="134"/>
      <c r="BH759" s="134"/>
      <c r="BI759" s="134"/>
      <c r="BJ759" s="134"/>
      <c r="BK759" s="134"/>
      <c r="BL759" s="134"/>
      <c r="BM759" s="134"/>
      <c r="BN759" s="134"/>
      <c r="BO759" s="134"/>
      <c r="BP759" s="134"/>
      <c r="BQ759" s="134"/>
      <c r="BR759" s="134"/>
      <c r="BS759" s="134"/>
      <c r="BT759" s="134"/>
      <c r="BU759" s="134"/>
      <c r="BV759" s="134"/>
      <c r="BW759" s="134"/>
      <c r="BX759" s="134"/>
      <c r="BY759" s="134"/>
      <c r="BZ759" s="134"/>
      <c r="CA759" s="134"/>
      <c r="CB759" s="134"/>
      <c r="CC759" s="134"/>
      <c r="CD759" s="134"/>
      <c r="CE759" s="134"/>
      <c r="CF759" s="134"/>
      <c r="CG759" s="134"/>
      <c r="CH759" s="134"/>
      <c r="CI759" s="134"/>
      <c r="CJ759" s="134"/>
      <c r="CK759" s="134"/>
      <c r="CL759" s="134"/>
      <c r="CM759" s="134"/>
      <c r="CN759" s="134"/>
      <c r="CO759" s="134"/>
      <c r="CP759" s="134"/>
      <c r="CQ759" s="134"/>
      <c r="CR759" s="134"/>
      <c r="CS759" s="134"/>
      <c r="CT759" s="134"/>
      <c r="CU759" s="134"/>
      <c r="CV759" s="134"/>
      <c r="CW759" s="134"/>
      <c r="CX759" s="134"/>
      <c r="CY759" s="134"/>
      <c r="CZ759" s="134"/>
      <c r="DA759" s="134"/>
      <c r="DB759" s="134"/>
      <c r="DC759" s="134"/>
      <c r="DD759" s="134"/>
      <c r="DE759" s="134"/>
      <c r="DF759" s="134"/>
      <c r="DG759" s="134"/>
      <c r="DH759" s="134"/>
      <c r="DI759" s="134"/>
      <c r="DJ759" s="134"/>
      <c r="DK759" s="134"/>
      <c r="DL759" s="134"/>
      <c r="DM759" s="134"/>
      <c r="DN759" s="134"/>
      <c r="DO759" s="134"/>
      <c r="DP759" s="134"/>
      <c r="DQ759" s="134"/>
      <c r="DR759" s="134"/>
      <c r="DS759" s="134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134"/>
      <c r="ED759" s="134"/>
      <c r="EE759" s="134"/>
      <c r="EF759" s="134"/>
      <c r="EG759" s="134"/>
    </row>
    <row r="760" spans="1:137">
      <c r="A760" s="135"/>
      <c r="B760" s="54"/>
      <c r="C760" s="58" t="s">
        <v>35</v>
      </c>
      <c r="D760" s="58" t="s">
        <v>1144</v>
      </c>
      <c r="E760" s="145" t="s">
        <v>1145</v>
      </c>
      <c r="F760" s="58" t="s">
        <v>1146</v>
      </c>
      <c r="G760" s="58" t="s">
        <v>1147</v>
      </c>
      <c r="H760" s="46" t="s">
        <v>1148</v>
      </c>
      <c r="I760" s="155">
        <v>2500</v>
      </c>
      <c r="J760" s="46" t="s">
        <v>48</v>
      </c>
      <c r="K760" s="75" t="s">
        <v>49</v>
      </c>
      <c r="L760" s="76">
        <f t="shared" si="88"/>
        <v>3</v>
      </c>
      <c r="M760" s="76"/>
      <c r="N760" s="76"/>
      <c r="O760" s="76"/>
      <c r="P760" s="76"/>
      <c r="Q760" s="76"/>
      <c r="R760" s="76"/>
      <c r="S760" s="76"/>
      <c r="T760" s="76">
        <v>3</v>
      </c>
      <c r="U760" s="76"/>
      <c r="V760" s="76"/>
      <c r="W760" s="76"/>
      <c r="X760" s="76"/>
      <c r="Y760" s="134"/>
      <c r="Z760" s="134"/>
      <c r="AA760" s="134"/>
      <c r="AB760" s="134"/>
      <c r="AC760" s="134"/>
      <c r="AD760" s="134"/>
      <c r="AE760" s="134"/>
      <c r="AF760" s="134"/>
      <c r="AG760" s="134"/>
      <c r="AH760" s="134"/>
      <c r="AI760" s="134"/>
      <c r="AJ760" s="134"/>
      <c r="AK760" s="134"/>
      <c r="AL760" s="134"/>
      <c r="AM760" s="134"/>
      <c r="AN760" s="134"/>
      <c r="AO760" s="134"/>
      <c r="AP760" s="134"/>
      <c r="AQ760" s="134"/>
      <c r="AR760" s="134"/>
      <c r="AS760" s="134"/>
      <c r="AT760" s="134"/>
      <c r="AU760" s="134"/>
      <c r="AV760" s="134"/>
      <c r="AW760" s="134"/>
      <c r="AX760" s="134"/>
      <c r="AY760" s="134"/>
      <c r="AZ760" s="134"/>
      <c r="BA760" s="134"/>
      <c r="BB760" s="134"/>
      <c r="BC760" s="134"/>
      <c r="BD760" s="134"/>
      <c r="BE760" s="134"/>
      <c r="BF760" s="134"/>
      <c r="BG760" s="134"/>
      <c r="BH760" s="134"/>
      <c r="BI760" s="134"/>
      <c r="BJ760" s="134"/>
      <c r="BK760" s="134"/>
      <c r="BL760" s="134"/>
      <c r="BM760" s="134"/>
      <c r="BN760" s="134"/>
      <c r="BO760" s="134"/>
      <c r="BP760" s="134"/>
      <c r="BQ760" s="134"/>
      <c r="BR760" s="134"/>
      <c r="BS760" s="134"/>
      <c r="BT760" s="134"/>
      <c r="BU760" s="134"/>
      <c r="BV760" s="134"/>
      <c r="BW760" s="134"/>
      <c r="BX760" s="134"/>
      <c r="BY760" s="134"/>
      <c r="BZ760" s="134"/>
      <c r="CA760" s="134"/>
      <c r="CB760" s="134"/>
      <c r="CC760" s="134"/>
      <c r="CD760" s="134"/>
      <c r="CE760" s="134"/>
      <c r="CF760" s="134"/>
      <c r="CG760" s="134"/>
      <c r="CH760" s="134"/>
      <c r="CI760" s="134"/>
      <c r="CJ760" s="134"/>
      <c r="CK760" s="134"/>
      <c r="CL760" s="134"/>
      <c r="CM760" s="134"/>
      <c r="CN760" s="134"/>
      <c r="CO760" s="134"/>
      <c r="CP760" s="134"/>
      <c r="CQ760" s="134"/>
      <c r="CR760" s="134"/>
      <c r="CS760" s="134"/>
      <c r="CT760" s="134"/>
      <c r="CU760" s="134"/>
      <c r="CV760" s="134"/>
      <c r="CW760" s="134"/>
      <c r="CX760" s="134"/>
      <c r="CY760" s="134"/>
      <c r="CZ760" s="134"/>
      <c r="DA760" s="134"/>
      <c r="DB760" s="134"/>
      <c r="DC760" s="134"/>
      <c r="DD760" s="134"/>
      <c r="DE760" s="134"/>
      <c r="DF760" s="134"/>
      <c r="DG760" s="134"/>
      <c r="DH760" s="134"/>
      <c r="DI760" s="134"/>
      <c r="DJ760" s="134"/>
      <c r="DK760" s="134"/>
      <c r="DL760" s="134"/>
      <c r="DM760" s="134"/>
      <c r="DN760" s="134"/>
      <c r="DO760" s="134"/>
      <c r="DP760" s="134"/>
      <c r="DQ760" s="134"/>
      <c r="DR760" s="134"/>
      <c r="DS760" s="134"/>
      <c r="DT760" s="134"/>
      <c r="DU760" s="134"/>
      <c r="DV760" s="134"/>
      <c r="DW760" s="134"/>
      <c r="DX760" s="134"/>
      <c r="DY760" s="134"/>
      <c r="DZ760" s="134"/>
      <c r="EA760" s="134"/>
      <c r="EB760" s="134"/>
      <c r="EC760" s="134"/>
      <c r="ED760" s="134"/>
      <c r="EE760" s="134"/>
      <c r="EF760" s="134"/>
      <c r="EG760" s="134"/>
    </row>
    <row r="761" spans="1:137">
      <c r="A761" s="135"/>
      <c r="B761" s="54"/>
      <c r="C761" s="77"/>
      <c r="D761" s="77"/>
      <c r="E761" s="63"/>
      <c r="F761" s="77"/>
      <c r="G761" s="77"/>
      <c r="H761" s="54"/>
      <c r="I761" s="156"/>
      <c r="J761" s="54"/>
      <c r="K761" s="75" t="s">
        <v>50</v>
      </c>
      <c r="L761" s="76">
        <f t="shared" si="88"/>
        <v>3</v>
      </c>
      <c r="M761" s="76">
        <v>1</v>
      </c>
      <c r="N761" s="76"/>
      <c r="O761" s="76">
        <v>2</v>
      </c>
      <c r="P761" s="76"/>
      <c r="Q761" s="76"/>
      <c r="R761" s="76"/>
      <c r="S761" s="76"/>
      <c r="T761" s="76"/>
      <c r="U761" s="76"/>
      <c r="V761" s="76"/>
      <c r="W761" s="76"/>
      <c r="X761" s="76"/>
      <c r="Y761" s="134"/>
      <c r="Z761" s="134"/>
      <c r="AA761" s="134"/>
      <c r="AB761" s="134"/>
      <c r="AC761" s="134"/>
      <c r="AD761" s="134"/>
      <c r="AE761" s="134"/>
      <c r="AF761" s="134"/>
      <c r="AG761" s="134"/>
      <c r="AH761" s="134"/>
      <c r="AI761" s="134"/>
      <c r="AJ761" s="134"/>
      <c r="AK761" s="134"/>
      <c r="AL761" s="134"/>
      <c r="AM761" s="134"/>
      <c r="AN761" s="134"/>
      <c r="AO761" s="134"/>
      <c r="AP761" s="134"/>
      <c r="AQ761" s="134"/>
      <c r="AR761" s="134"/>
      <c r="AS761" s="134"/>
      <c r="AT761" s="134"/>
      <c r="AU761" s="134"/>
      <c r="AV761" s="134"/>
      <c r="AW761" s="134"/>
      <c r="AX761" s="134"/>
      <c r="AY761" s="134"/>
      <c r="AZ761" s="134"/>
      <c r="BA761" s="134"/>
      <c r="BB761" s="134"/>
      <c r="BC761" s="134"/>
      <c r="BD761" s="134"/>
      <c r="BE761" s="134"/>
      <c r="BF761" s="134"/>
      <c r="BG761" s="134"/>
      <c r="BH761" s="134"/>
      <c r="BI761" s="134"/>
      <c r="BJ761" s="134"/>
      <c r="BK761" s="134"/>
      <c r="BL761" s="134"/>
      <c r="BM761" s="134"/>
      <c r="BN761" s="134"/>
      <c r="BO761" s="134"/>
      <c r="BP761" s="134"/>
      <c r="BQ761" s="134"/>
      <c r="BR761" s="134"/>
      <c r="BS761" s="134"/>
      <c r="BT761" s="134"/>
      <c r="BU761" s="134"/>
      <c r="BV761" s="134"/>
      <c r="BW761" s="134"/>
      <c r="BX761" s="134"/>
      <c r="BY761" s="134"/>
      <c r="BZ761" s="134"/>
      <c r="CA761" s="134"/>
      <c r="CB761" s="134"/>
      <c r="CC761" s="134"/>
      <c r="CD761" s="134"/>
      <c r="CE761" s="134"/>
      <c r="CF761" s="134"/>
      <c r="CG761" s="134"/>
      <c r="CH761" s="134"/>
      <c r="CI761" s="134"/>
      <c r="CJ761" s="134"/>
      <c r="CK761" s="134"/>
      <c r="CL761" s="134"/>
      <c r="CM761" s="134"/>
      <c r="CN761" s="134"/>
      <c r="CO761" s="134"/>
      <c r="CP761" s="134"/>
      <c r="CQ761" s="134"/>
      <c r="CR761" s="134"/>
      <c r="CS761" s="134"/>
      <c r="CT761" s="134"/>
      <c r="CU761" s="134"/>
      <c r="CV761" s="134"/>
      <c r="CW761" s="134"/>
      <c r="CX761" s="134"/>
      <c r="CY761" s="134"/>
      <c r="CZ761" s="134"/>
      <c r="DA761" s="134"/>
      <c r="DB761" s="134"/>
      <c r="DC761" s="134"/>
      <c r="DD761" s="134"/>
      <c r="DE761" s="134"/>
      <c r="DF761" s="134"/>
      <c r="DG761" s="134"/>
      <c r="DH761" s="134"/>
      <c r="DI761" s="134"/>
      <c r="DJ761" s="134"/>
      <c r="DK761" s="134"/>
      <c r="DL761" s="134"/>
      <c r="DM761" s="134"/>
      <c r="DN761" s="134"/>
      <c r="DO761" s="134"/>
      <c r="DP761" s="134"/>
      <c r="DQ761" s="134"/>
      <c r="DR761" s="134"/>
      <c r="DS761" s="134"/>
      <c r="DT761" s="134"/>
      <c r="DU761" s="134"/>
      <c r="DV761" s="134"/>
      <c r="DW761" s="134"/>
      <c r="DX761" s="134"/>
      <c r="DY761" s="134"/>
      <c r="DZ761" s="134"/>
      <c r="EA761" s="134"/>
      <c r="EB761" s="134"/>
      <c r="EC761" s="134"/>
      <c r="ED761" s="134"/>
      <c r="EE761" s="134"/>
      <c r="EF761" s="134"/>
      <c r="EG761" s="134"/>
    </row>
    <row r="762" spans="1:137">
      <c r="A762" s="135"/>
      <c r="B762" s="54"/>
      <c r="C762" s="81"/>
      <c r="D762" s="81"/>
      <c r="E762" s="68"/>
      <c r="F762" s="81"/>
      <c r="G762" s="81"/>
      <c r="H762" s="80"/>
      <c r="I762" s="157"/>
      <c r="J762" s="80"/>
      <c r="K762" s="84" t="s">
        <v>51</v>
      </c>
      <c r="L762" s="76">
        <f t="shared" si="88"/>
        <v>0</v>
      </c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134"/>
      <c r="Z762" s="134"/>
      <c r="AA762" s="134"/>
      <c r="AB762" s="134"/>
      <c r="AC762" s="134"/>
      <c r="AD762" s="134"/>
      <c r="AE762" s="134"/>
      <c r="AF762" s="134"/>
      <c r="AG762" s="134"/>
      <c r="AH762" s="134"/>
      <c r="AI762" s="134"/>
      <c r="AJ762" s="134"/>
      <c r="AK762" s="134"/>
      <c r="AL762" s="134"/>
      <c r="AM762" s="134"/>
      <c r="AN762" s="134"/>
      <c r="AO762" s="134"/>
      <c r="AP762" s="134"/>
      <c r="AQ762" s="134"/>
      <c r="AR762" s="134"/>
      <c r="AS762" s="134"/>
      <c r="AT762" s="134"/>
      <c r="AU762" s="134"/>
      <c r="AV762" s="134"/>
      <c r="AW762" s="134"/>
      <c r="AX762" s="134"/>
      <c r="AY762" s="134"/>
      <c r="AZ762" s="134"/>
      <c r="BA762" s="134"/>
      <c r="BB762" s="134"/>
      <c r="BC762" s="134"/>
      <c r="BD762" s="134"/>
      <c r="BE762" s="134"/>
      <c r="BF762" s="134"/>
      <c r="BG762" s="134"/>
      <c r="BH762" s="134"/>
      <c r="BI762" s="134"/>
      <c r="BJ762" s="134"/>
      <c r="BK762" s="134"/>
      <c r="BL762" s="134"/>
      <c r="BM762" s="134"/>
      <c r="BN762" s="134"/>
      <c r="BO762" s="134"/>
      <c r="BP762" s="134"/>
      <c r="BQ762" s="134"/>
      <c r="BR762" s="134"/>
      <c r="BS762" s="134"/>
      <c r="BT762" s="134"/>
      <c r="BU762" s="134"/>
      <c r="BV762" s="134"/>
      <c r="BW762" s="134"/>
      <c r="BX762" s="134"/>
      <c r="BY762" s="134"/>
      <c r="BZ762" s="134"/>
      <c r="CA762" s="134"/>
      <c r="CB762" s="134"/>
      <c r="CC762" s="134"/>
      <c r="CD762" s="134"/>
      <c r="CE762" s="134"/>
      <c r="CF762" s="134"/>
      <c r="CG762" s="134"/>
      <c r="CH762" s="134"/>
      <c r="CI762" s="134"/>
      <c r="CJ762" s="134"/>
      <c r="CK762" s="134"/>
      <c r="CL762" s="134"/>
      <c r="CM762" s="134"/>
      <c r="CN762" s="134"/>
      <c r="CO762" s="134"/>
      <c r="CP762" s="134"/>
      <c r="CQ762" s="134"/>
      <c r="CR762" s="134"/>
      <c r="CS762" s="134"/>
      <c r="CT762" s="134"/>
      <c r="CU762" s="134"/>
      <c r="CV762" s="134"/>
      <c r="CW762" s="134"/>
      <c r="CX762" s="134"/>
      <c r="CY762" s="134"/>
      <c r="CZ762" s="134"/>
      <c r="DA762" s="134"/>
      <c r="DB762" s="134"/>
      <c r="DC762" s="134"/>
      <c r="DD762" s="134"/>
      <c r="DE762" s="134"/>
      <c r="DF762" s="134"/>
      <c r="DG762" s="134"/>
      <c r="DH762" s="134"/>
      <c r="DI762" s="134"/>
      <c r="DJ762" s="134"/>
      <c r="DK762" s="134"/>
      <c r="DL762" s="134"/>
      <c r="DM762" s="134"/>
      <c r="DN762" s="134"/>
      <c r="DO762" s="134"/>
      <c r="DP762" s="134"/>
      <c r="DQ762" s="134"/>
      <c r="DR762" s="134"/>
      <c r="DS762" s="134"/>
      <c r="DT762" s="134"/>
      <c r="DU762" s="134"/>
      <c r="DV762" s="134"/>
      <c r="DW762" s="134"/>
      <c r="DX762" s="134"/>
      <c r="DY762" s="134"/>
      <c r="DZ762" s="134"/>
      <c r="EA762" s="134"/>
      <c r="EB762" s="134"/>
      <c r="EC762" s="134"/>
      <c r="ED762" s="134"/>
      <c r="EE762" s="134"/>
      <c r="EF762" s="134"/>
      <c r="EG762" s="134"/>
    </row>
    <row r="763" spans="1:137">
      <c r="A763" s="135"/>
      <c r="B763" s="54"/>
      <c r="C763" s="58" t="s">
        <v>35</v>
      </c>
      <c r="D763" s="58" t="s">
        <v>1149</v>
      </c>
      <c r="E763" s="145" t="s">
        <v>1150</v>
      </c>
      <c r="F763" s="58" t="s">
        <v>1151</v>
      </c>
      <c r="G763" s="58" t="s">
        <v>1152</v>
      </c>
      <c r="H763" s="46" t="s">
        <v>1153</v>
      </c>
      <c r="I763" s="155">
        <v>270</v>
      </c>
      <c r="J763" s="46" t="s">
        <v>48</v>
      </c>
      <c r="K763" s="75" t="s">
        <v>49</v>
      </c>
      <c r="L763" s="76">
        <f t="shared" si="88"/>
        <v>4</v>
      </c>
      <c r="M763" s="76"/>
      <c r="N763" s="76">
        <v>2</v>
      </c>
      <c r="O763" s="76"/>
      <c r="P763" s="76"/>
      <c r="Q763" s="76"/>
      <c r="R763" s="76"/>
      <c r="S763" s="76">
        <v>1</v>
      </c>
      <c r="T763" s="76">
        <v>1</v>
      </c>
      <c r="U763" s="76"/>
      <c r="V763" s="76"/>
      <c r="W763" s="76"/>
      <c r="X763" s="76"/>
      <c r="Y763" s="134"/>
      <c r="Z763" s="134"/>
      <c r="AA763" s="134"/>
      <c r="AB763" s="134"/>
      <c r="AC763" s="134"/>
      <c r="AD763" s="134"/>
      <c r="AE763" s="134"/>
      <c r="AF763" s="134"/>
      <c r="AG763" s="134"/>
      <c r="AH763" s="134"/>
      <c r="AI763" s="134"/>
      <c r="AJ763" s="134"/>
      <c r="AK763" s="134"/>
      <c r="AL763" s="134"/>
      <c r="AM763" s="134"/>
      <c r="AN763" s="134"/>
      <c r="AO763" s="134"/>
      <c r="AP763" s="134"/>
      <c r="AQ763" s="134"/>
      <c r="AR763" s="134"/>
      <c r="AS763" s="134"/>
      <c r="AT763" s="134"/>
      <c r="AU763" s="134"/>
      <c r="AV763" s="134"/>
      <c r="AW763" s="134"/>
      <c r="AX763" s="134"/>
      <c r="AY763" s="134"/>
      <c r="AZ763" s="134"/>
      <c r="BA763" s="134"/>
      <c r="BB763" s="134"/>
      <c r="BC763" s="134"/>
      <c r="BD763" s="134"/>
      <c r="BE763" s="134"/>
      <c r="BF763" s="134"/>
      <c r="BG763" s="134"/>
      <c r="BH763" s="134"/>
      <c r="BI763" s="134"/>
      <c r="BJ763" s="134"/>
      <c r="BK763" s="134"/>
      <c r="BL763" s="134"/>
      <c r="BM763" s="134"/>
      <c r="BN763" s="134"/>
      <c r="BO763" s="134"/>
      <c r="BP763" s="134"/>
      <c r="BQ763" s="134"/>
      <c r="BR763" s="134"/>
      <c r="BS763" s="134"/>
      <c r="BT763" s="134"/>
      <c r="BU763" s="134"/>
      <c r="BV763" s="134"/>
      <c r="BW763" s="134"/>
      <c r="BX763" s="134"/>
      <c r="BY763" s="134"/>
      <c r="BZ763" s="134"/>
      <c r="CA763" s="134"/>
      <c r="CB763" s="134"/>
      <c r="CC763" s="134"/>
      <c r="CD763" s="134"/>
      <c r="CE763" s="134"/>
      <c r="CF763" s="134"/>
      <c r="CG763" s="134"/>
      <c r="CH763" s="134"/>
      <c r="CI763" s="134"/>
      <c r="CJ763" s="134"/>
      <c r="CK763" s="134"/>
      <c r="CL763" s="134"/>
      <c r="CM763" s="134"/>
      <c r="CN763" s="134"/>
      <c r="CO763" s="134"/>
      <c r="CP763" s="134"/>
      <c r="CQ763" s="134"/>
      <c r="CR763" s="134"/>
      <c r="CS763" s="134"/>
      <c r="CT763" s="134"/>
      <c r="CU763" s="134"/>
      <c r="CV763" s="134"/>
      <c r="CW763" s="134"/>
      <c r="CX763" s="134"/>
      <c r="CY763" s="134"/>
      <c r="CZ763" s="134"/>
      <c r="DA763" s="134"/>
      <c r="DB763" s="134"/>
      <c r="DC763" s="134"/>
      <c r="DD763" s="134"/>
      <c r="DE763" s="134"/>
      <c r="DF763" s="134"/>
      <c r="DG763" s="134"/>
      <c r="DH763" s="134"/>
      <c r="DI763" s="134"/>
      <c r="DJ763" s="134"/>
      <c r="DK763" s="134"/>
      <c r="DL763" s="134"/>
      <c r="DM763" s="134"/>
      <c r="DN763" s="134"/>
      <c r="DO763" s="134"/>
      <c r="DP763" s="134"/>
      <c r="DQ763" s="134"/>
      <c r="DR763" s="134"/>
      <c r="DS763" s="134"/>
      <c r="DT763" s="134"/>
      <c r="DU763" s="134"/>
      <c r="DV763" s="134"/>
      <c r="DW763" s="134"/>
      <c r="DX763" s="134"/>
      <c r="DY763" s="134"/>
      <c r="DZ763" s="134"/>
      <c r="EA763" s="134"/>
      <c r="EB763" s="134"/>
      <c r="EC763" s="134"/>
      <c r="ED763" s="134"/>
      <c r="EE763" s="134"/>
      <c r="EF763" s="134"/>
      <c r="EG763" s="134"/>
    </row>
    <row r="764" spans="1:137">
      <c r="A764" s="135"/>
      <c r="B764" s="54"/>
      <c r="C764" s="77"/>
      <c r="D764" s="77"/>
      <c r="E764" s="146"/>
      <c r="F764" s="77"/>
      <c r="G764" s="77"/>
      <c r="H764" s="54"/>
      <c r="I764" s="156"/>
      <c r="J764" s="54"/>
      <c r="K764" s="75" t="s">
        <v>50</v>
      </c>
      <c r="L764" s="76">
        <f t="shared" si="88"/>
        <v>1</v>
      </c>
      <c r="M764" s="76">
        <v>1</v>
      </c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134"/>
      <c r="Z764" s="134"/>
      <c r="AA764" s="134"/>
      <c r="AB764" s="134"/>
      <c r="AC764" s="134"/>
      <c r="AD764" s="134"/>
      <c r="AE764" s="134"/>
      <c r="AF764" s="134"/>
      <c r="AG764" s="134"/>
      <c r="AH764" s="134"/>
      <c r="AI764" s="134"/>
      <c r="AJ764" s="134"/>
      <c r="AK764" s="134"/>
      <c r="AL764" s="134"/>
      <c r="AM764" s="134"/>
      <c r="AN764" s="134"/>
      <c r="AO764" s="134"/>
      <c r="AP764" s="134"/>
      <c r="AQ764" s="134"/>
      <c r="AR764" s="134"/>
      <c r="AS764" s="134"/>
      <c r="AT764" s="134"/>
      <c r="AU764" s="134"/>
      <c r="AV764" s="134"/>
      <c r="AW764" s="134"/>
      <c r="AX764" s="134"/>
      <c r="AY764" s="134"/>
      <c r="AZ764" s="134"/>
      <c r="BA764" s="134"/>
      <c r="BB764" s="134"/>
      <c r="BC764" s="134"/>
      <c r="BD764" s="134"/>
      <c r="BE764" s="134"/>
      <c r="BF764" s="134"/>
      <c r="BG764" s="134"/>
      <c r="BH764" s="134"/>
      <c r="BI764" s="134"/>
      <c r="BJ764" s="134"/>
      <c r="BK764" s="134"/>
      <c r="BL764" s="134"/>
      <c r="BM764" s="134"/>
      <c r="BN764" s="134"/>
      <c r="BO764" s="134"/>
      <c r="BP764" s="134"/>
      <c r="BQ764" s="134"/>
      <c r="BR764" s="134"/>
      <c r="BS764" s="134"/>
      <c r="BT764" s="134"/>
      <c r="BU764" s="134"/>
      <c r="BV764" s="134"/>
      <c r="BW764" s="134"/>
      <c r="BX764" s="134"/>
      <c r="BY764" s="134"/>
      <c r="BZ764" s="134"/>
      <c r="CA764" s="134"/>
      <c r="CB764" s="134"/>
      <c r="CC764" s="134"/>
      <c r="CD764" s="134"/>
      <c r="CE764" s="134"/>
      <c r="CF764" s="134"/>
      <c r="CG764" s="134"/>
      <c r="CH764" s="134"/>
      <c r="CI764" s="134"/>
      <c r="CJ764" s="134"/>
      <c r="CK764" s="134"/>
      <c r="CL764" s="134"/>
      <c r="CM764" s="134"/>
      <c r="CN764" s="134"/>
      <c r="CO764" s="134"/>
      <c r="CP764" s="134"/>
      <c r="CQ764" s="134"/>
      <c r="CR764" s="134"/>
      <c r="CS764" s="134"/>
      <c r="CT764" s="134"/>
      <c r="CU764" s="134"/>
      <c r="CV764" s="134"/>
      <c r="CW764" s="134"/>
      <c r="CX764" s="134"/>
      <c r="CY764" s="134"/>
      <c r="CZ764" s="134"/>
      <c r="DA764" s="134"/>
      <c r="DB764" s="134"/>
      <c r="DC764" s="134"/>
      <c r="DD764" s="134"/>
      <c r="DE764" s="134"/>
      <c r="DF764" s="134"/>
      <c r="DG764" s="134"/>
      <c r="DH764" s="134"/>
      <c r="DI764" s="134"/>
      <c r="DJ764" s="134"/>
      <c r="DK764" s="134"/>
      <c r="DL764" s="134"/>
      <c r="DM764" s="134"/>
      <c r="DN764" s="134"/>
      <c r="DO764" s="134"/>
      <c r="DP764" s="134"/>
      <c r="DQ764" s="134"/>
      <c r="DR764" s="134"/>
      <c r="DS764" s="134"/>
      <c r="DT764" s="134"/>
      <c r="DU764" s="134"/>
      <c r="DV764" s="134"/>
      <c r="DW764" s="134"/>
      <c r="DX764" s="134"/>
      <c r="DY764" s="134"/>
      <c r="DZ764" s="134"/>
      <c r="EA764" s="134"/>
      <c r="EB764" s="134"/>
      <c r="EC764" s="134"/>
      <c r="ED764" s="134"/>
      <c r="EE764" s="134"/>
      <c r="EF764" s="134"/>
      <c r="EG764" s="134"/>
    </row>
    <row r="765" spans="1:137">
      <c r="A765" s="135"/>
      <c r="B765" s="54"/>
      <c r="C765" s="81"/>
      <c r="D765" s="81"/>
      <c r="E765" s="149"/>
      <c r="F765" s="81"/>
      <c r="G765" s="81"/>
      <c r="H765" s="80"/>
      <c r="I765" s="157"/>
      <c r="J765" s="80"/>
      <c r="K765" s="84" t="s">
        <v>51</v>
      </c>
      <c r="L765" s="76">
        <f t="shared" si="88"/>
        <v>0</v>
      </c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134"/>
      <c r="Z765" s="134"/>
      <c r="AA765" s="134"/>
      <c r="AB765" s="134"/>
      <c r="AC765" s="134"/>
      <c r="AD765" s="134"/>
      <c r="AE765" s="134"/>
      <c r="AF765" s="134"/>
      <c r="AG765" s="134"/>
      <c r="AH765" s="134"/>
      <c r="AI765" s="134"/>
      <c r="AJ765" s="134"/>
      <c r="AK765" s="134"/>
      <c r="AL765" s="134"/>
      <c r="AM765" s="134"/>
      <c r="AN765" s="134"/>
      <c r="AO765" s="134"/>
      <c r="AP765" s="134"/>
      <c r="AQ765" s="134"/>
      <c r="AR765" s="134"/>
      <c r="AS765" s="134"/>
      <c r="AT765" s="134"/>
      <c r="AU765" s="134"/>
      <c r="AV765" s="134"/>
      <c r="AW765" s="134"/>
      <c r="AX765" s="134"/>
      <c r="AY765" s="134"/>
      <c r="AZ765" s="134"/>
      <c r="BA765" s="134"/>
      <c r="BB765" s="134"/>
      <c r="BC765" s="134"/>
      <c r="BD765" s="134"/>
      <c r="BE765" s="134"/>
      <c r="BF765" s="134"/>
      <c r="BG765" s="134"/>
      <c r="BH765" s="134"/>
      <c r="BI765" s="134"/>
      <c r="BJ765" s="134"/>
      <c r="BK765" s="134"/>
      <c r="BL765" s="134"/>
      <c r="BM765" s="134"/>
      <c r="BN765" s="134"/>
      <c r="BO765" s="134"/>
      <c r="BP765" s="134"/>
      <c r="BQ765" s="134"/>
      <c r="BR765" s="134"/>
      <c r="BS765" s="134"/>
      <c r="BT765" s="134"/>
      <c r="BU765" s="134"/>
      <c r="BV765" s="134"/>
      <c r="BW765" s="134"/>
      <c r="BX765" s="134"/>
      <c r="BY765" s="134"/>
      <c r="BZ765" s="134"/>
      <c r="CA765" s="134"/>
      <c r="CB765" s="134"/>
      <c r="CC765" s="134"/>
      <c r="CD765" s="134"/>
      <c r="CE765" s="134"/>
      <c r="CF765" s="134"/>
      <c r="CG765" s="134"/>
      <c r="CH765" s="134"/>
      <c r="CI765" s="134"/>
      <c r="CJ765" s="134"/>
      <c r="CK765" s="134"/>
      <c r="CL765" s="134"/>
      <c r="CM765" s="134"/>
      <c r="CN765" s="134"/>
      <c r="CO765" s="134"/>
      <c r="CP765" s="134"/>
      <c r="CQ765" s="134"/>
      <c r="CR765" s="134"/>
      <c r="CS765" s="134"/>
      <c r="CT765" s="134"/>
      <c r="CU765" s="134"/>
      <c r="CV765" s="134"/>
      <c r="CW765" s="134"/>
      <c r="CX765" s="134"/>
      <c r="CY765" s="134"/>
      <c r="CZ765" s="134"/>
      <c r="DA765" s="134"/>
      <c r="DB765" s="134"/>
      <c r="DC765" s="134"/>
      <c r="DD765" s="134"/>
      <c r="DE765" s="134"/>
      <c r="DF765" s="134"/>
      <c r="DG765" s="134"/>
      <c r="DH765" s="134"/>
      <c r="DI765" s="134"/>
      <c r="DJ765" s="134"/>
      <c r="DK765" s="134"/>
      <c r="DL765" s="134"/>
      <c r="DM765" s="134"/>
      <c r="DN765" s="134"/>
      <c r="DO765" s="134"/>
      <c r="DP765" s="134"/>
      <c r="DQ765" s="134"/>
      <c r="DR765" s="134"/>
      <c r="DS765" s="134"/>
      <c r="DT765" s="134"/>
      <c r="DU765" s="134"/>
      <c r="DV765" s="134"/>
      <c r="DW765" s="134"/>
      <c r="DX765" s="134"/>
      <c r="DY765" s="134"/>
      <c r="DZ765" s="134"/>
      <c r="EA765" s="134"/>
      <c r="EB765" s="134"/>
      <c r="EC765" s="134"/>
      <c r="ED765" s="134"/>
      <c r="EE765" s="134"/>
      <c r="EF765" s="134"/>
      <c r="EG765" s="134"/>
    </row>
    <row r="766" spans="1:137">
      <c r="A766" s="135"/>
      <c r="B766" s="54"/>
      <c r="C766" s="58" t="s">
        <v>35</v>
      </c>
      <c r="D766" s="58" t="s">
        <v>1154</v>
      </c>
      <c r="E766" s="145" t="s">
        <v>1155</v>
      </c>
      <c r="F766" s="58" t="s">
        <v>1156</v>
      </c>
      <c r="G766" s="58" t="s">
        <v>1157</v>
      </c>
      <c r="H766" s="46" t="s">
        <v>1158</v>
      </c>
      <c r="I766" s="155">
        <v>210</v>
      </c>
      <c r="J766" s="46" t="s">
        <v>48</v>
      </c>
      <c r="K766" s="75" t="s">
        <v>49</v>
      </c>
      <c r="L766" s="76">
        <f t="shared" si="88"/>
        <v>4</v>
      </c>
      <c r="M766" s="76"/>
      <c r="N766" s="76">
        <v>1</v>
      </c>
      <c r="O766" s="76">
        <v>1</v>
      </c>
      <c r="P766" s="76"/>
      <c r="Q766" s="76"/>
      <c r="R766" s="76"/>
      <c r="S766" s="76">
        <v>1</v>
      </c>
      <c r="T766" s="76">
        <v>1</v>
      </c>
      <c r="U766" s="76"/>
      <c r="V766" s="76"/>
      <c r="W766" s="76"/>
      <c r="X766" s="76"/>
      <c r="Y766" s="134"/>
      <c r="Z766" s="134"/>
      <c r="AA766" s="134"/>
      <c r="AB766" s="134"/>
      <c r="AC766" s="134"/>
      <c r="AD766" s="134"/>
      <c r="AE766" s="134"/>
      <c r="AF766" s="134"/>
      <c r="AG766" s="134"/>
      <c r="AH766" s="134"/>
      <c r="AI766" s="134"/>
      <c r="AJ766" s="134"/>
      <c r="AK766" s="134"/>
      <c r="AL766" s="134"/>
      <c r="AM766" s="134"/>
      <c r="AN766" s="134"/>
      <c r="AO766" s="134"/>
      <c r="AP766" s="134"/>
      <c r="AQ766" s="134"/>
      <c r="AR766" s="134"/>
      <c r="AS766" s="134"/>
      <c r="AT766" s="134"/>
      <c r="AU766" s="134"/>
      <c r="AV766" s="134"/>
      <c r="AW766" s="134"/>
      <c r="AX766" s="134"/>
      <c r="AY766" s="134"/>
      <c r="AZ766" s="134"/>
      <c r="BA766" s="134"/>
      <c r="BB766" s="134"/>
      <c r="BC766" s="134"/>
      <c r="BD766" s="134"/>
      <c r="BE766" s="134"/>
      <c r="BF766" s="134"/>
      <c r="BG766" s="134"/>
      <c r="BH766" s="134"/>
      <c r="BI766" s="134"/>
      <c r="BJ766" s="134"/>
      <c r="BK766" s="134"/>
      <c r="BL766" s="134"/>
      <c r="BM766" s="134"/>
      <c r="BN766" s="134"/>
      <c r="BO766" s="134"/>
      <c r="BP766" s="134"/>
      <c r="BQ766" s="134"/>
      <c r="BR766" s="134"/>
      <c r="BS766" s="134"/>
      <c r="BT766" s="134"/>
      <c r="BU766" s="134"/>
      <c r="BV766" s="134"/>
      <c r="BW766" s="134"/>
      <c r="BX766" s="134"/>
      <c r="BY766" s="134"/>
      <c r="BZ766" s="134"/>
      <c r="CA766" s="134"/>
      <c r="CB766" s="134"/>
      <c r="CC766" s="134"/>
      <c r="CD766" s="134"/>
      <c r="CE766" s="134"/>
      <c r="CF766" s="134"/>
      <c r="CG766" s="134"/>
      <c r="CH766" s="134"/>
      <c r="CI766" s="134"/>
      <c r="CJ766" s="134"/>
      <c r="CK766" s="134"/>
      <c r="CL766" s="134"/>
      <c r="CM766" s="134"/>
      <c r="CN766" s="134"/>
      <c r="CO766" s="134"/>
      <c r="CP766" s="134"/>
      <c r="CQ766" s="134"/>
      <c r="CR766" s="134"/>
      <c r="CS766" s="134"/>
      <c r="CT766" s="134"/>
      <c r="CU766" s="134"/>
      <c r="CV766" s="134"/>
      <c r="CW766" s="134"/>
      <c r="CX766" s="134"/>
      <c r="CY766" s="134"/>
      <c r="CZ766" s="134"/>
      <c r="DA766" s="134"/>
      <c r="DB766" s="134"/>
      <c r="DC766" s="134"/>
      <c r="DD766" s="134"/>
      <c r="DE766" s="134"/>
      <c r="DF766" s="134"/>
      <c r="DG766" s="134"/>
      <c r="DH766" s="134"/>
      <c r="DI766" s="134"/>
      <c r="DJ766" s="134"/>
      <c r="DK766" s="134"/>
      <c r="DL766" s="134"/>
      <c r="DM766" s="134"/>
      <c r="DN766" s="134"/>
      <c r="DO766" s="134"/>
      <c r="DP766" s="134"/>
      <c r="DQ766" s="134"/>
      <c r="DR766" s="134"/>
      <c r="DS766" s="134"/>
      <c r="DT766" s="134"/>
      <c r="DU766" s="134"/>
      <c r="DV766" s="134"/>
      <c r="DW766" s="134"/>
      <c r="DX766" s="134"/>
      <c r="DY766" s="134"/>
      <c r="DZ766" s="134"/>
      <c r="EA766" s="134"/>
      <c r="EB766" s="134"/>
      <c r="EC766" s="134"/>
      <c r="ED766" s="134"/>
      <c r="EE766" s="134"/>
      <c r="EF766" s="134"/>
      <c r="EG766" s="134"/>
    </row>
    <row r="767" spans="1:137">
      <c r="A767" s="135"/>
      <c r="B767" s="54"/>
      <c r="C767" s="77"/>
      <c r="D767" s="77"/>
      <c r="E767" s="63"/>
      <c r="F767" s="77"/>
      <c r="G767" s="77"/>
      <c r="H767" s="54"/>
      <c r="I767" s="156"/>
      <c r="J767" s="54"/>
      <c r="K767" s="75" t="s">
        <v>50</v>
      </c>
      <c r="L767" s="76">
        <f t="shared" si="88"/>
        <v>3</v>
      </c>
      <c r="M767" s="76">
        <v>3</v>
      </c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134"/>
      <c r="Z767" s="134"/>
      <c r="AA767" s="134"/>
      <c r="AB767" s="134"/>
      <c r="AC767" s="134"/>
      <c r="AD767" s="134"/>
      <c r="AE767" s="134"/>
      <c r="AF767" s="134"/>
      <c r="AG767" s="134"/>
      <c r="AH767" s="134"/>
      <c r="AI767" s="134"/>
      <c r="AJ767" s="134"/>
      <c r="AK767" s="134"/>
      <c r="AL767" s="134"/>
      <c r="AM767" s="134"/>
      <c r="AN767" s="134"/>
      <c r="AO767" s="134"/>
      <c r="AP767" s="134"/>
      <c r="AQ767" s="134"/>
      <c r="AR767" s="134"/>
      <c r="AS767" s="134"/>
      <c r="AT767" s="134"/>
      <c r="AU767" s="134"/>
      <c r="AV767" s="134"/>
      <c r="AW767" s="134"/>
      <c r="AX767" s="134"/>
      <c r="AY767" s="134"/>
      <c r="AZ767" s="134"/>
      <c r="BA767" s="134"/>
      <c r="BB767" s="134"/>
      <c r="BC767" s="134"/>
      <c r="BD767" s="134"/>
      <c r="BE767" s="134"/>
      <c r="BF767" s="134"/>
      <c r="BG767" s="134"/>
      <c r="BH767" s="134"/>
      <c r="BI767" s="134"/>
      <c r="BJ767" s="134"/>
      <c r="BK767" s="134"/>
      <c r="BL767" s="134"/>
      <c r="BM767" s="134"/>
      <c r="BN767" s="134"/>
      <c r="BO767" s="134"/>
      <c r="BP767" s="134"/>
      <c r="BQ767" s="134"/>
      <c r="BR767" s="134"/>
      <c r="BS767" s="134"/>
      <c r="BT767" s="134"/>
      <c r="BU767" s="134"/>
      <c r="BV767" s="134"/>
      <c r="BW767" s="134"/>
      <c r="BX767" s="134"/>
      <c r="BY767" s="134"/>
      <c r="BZ767" s="134"/>
      <c r="CA767" s="134"/>
      <c r="CB767" s="134"/>
      <c r="CC767" s="134"/>
      <c r="CD767" s="134"/>
      <c r="CE767" s="134"/>
      <c r="CF767" s="134"/>
      <c r="CG767" s="134"/>
      <c r="CH767" s="134"/>
      <c r="CI767" s="134"/>
      <c r="CJ767" s="134"/>
      <c r="CK767" s="134"/>
      <c r="CL767" s="134"/>
      <c r="CM767" s="134"/>
      <c r="CN767" s="134"/>
      <c r="CO767" s="134"/>
      <c r="CP767" s="134"/>
      <c r="CQ767" s="134"/>
      <c r="CR767" s="134"/>
      <c r="CS767" s="134"/>
      <c r="CT767" s="134"/>
      <c r="CU767" s="134"/>
      <c r="CV767" s="134"/>
      <c r="CW767" s="134"/>
      <c r="CX767" s="134"/>
      <c r="CY767" s="134"/>
      <c r="CZ767" s="134"/>
      <c r="DA767" s="134"/>
      <c r="DB767" s="134"/>
      <c r="DC767" s="134"/>
      <c r="DD767" s="134"/>
      <c r="DE767" s="134"/>
      <c r="DF767" s="134"/>
      <c r="DG767" s="134"/>
      <c r="DH767" s="134"/>
      <c r="DI767" s="134"/>
      <c r="DJ767" s="134"/>
      <c r="DK767" s="134"/>
      <c r="DL767" s="134"/>
      <c r="DM767" s="134"/>
      <c r="DN767" s="134"/>
      <c r="DO767" s="134"/>
      <c r="DP767" s="134"/>
      <c r="DQ767" s="134"/>
      <c r="DR767" s="134"/>
      <c r="DS767" s="134"/>
      <c r="DT767" s="134"/>
      <c r="DU767" s="134"/>
      <c r="DV767" s="134"/>
      <c r="DW767" s="134"/>
      <c r="DX767" s="134"/>
      <c r="DY767" s="134"/>
      <c r="DZ767" s="134"/>
      <c r="EA767" s="134"/>
      <c r="EB767" s="134"/>
      <c r="EC767" s="134"/>
      <c r="ED767" s="134"/>
      <c r="EE767" s="134"/>
      <c r="EF767" s="134"/>
      <c r="EG767" s="134"/>
    </row>
    <row r="768" spans="1:137">
      <c r="A768" s="135"/>
      <c r="B768" s="80"/>
      <c r="C768" s="81"/>
      <c r="D768" s="81"/>
      <c r="E768" s="68"/>
      <c r="F768" s="81"/>
      <c r="G768" s="81"/>
      <c r="H768" s="80"/>
      <c r="I768" s="157"/>
      <c r="J768" s="80"/>
      <c r="K768" s="84" t="s">
        <v>51</v>
      </c>
      <c r="L768" s="76">
        <f t="shared" si="88"/>
        <v>0</v>
      </c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134"/>
      <c r="Z768" s="134"/>
      <c r="AA768" s="134"/>
      <c r="AB768" s="134"/>
      <c r="AC768" s="134"/>
      <c r="AD768" s="134"/>
      <c r="AE768" s="134"/>
      <c r="AF768" s="134"/>
      <c r="AG768" s="134"/>
      <c r="AH768" s="134"/>
      <c r="AI768" s="134"/>
      <c r="AJ768" s="134"/>
      <c r="AK768" s="134"/>
      <c r="AL768" s="134"/>
      <c r="AM768" s="134"/>
      <c r="AN768" s="134"/>
      <c r="AO768" s="134"/>
      <c r="AP768" s="134"/>
      <c r="AQ768" s="134"/>
      <c r="AR768" s="134"/>
      <c r="AS768" s="134"/>
      <c r="AT768" s="134"/>
      <c r="AU768" s="134"/>
      <c r="AV768" s="134"/>
      <c r="AW768" s="134"/>
      <c r="AX768" s="134"/>
      <c r="AY768" s="134"/>
      <c r="AZ768" s="134"/>
      <c r="BA768" s="134"/>
      <c r="BB768" s="134"/>
      <c r="BC768" s="134"/>
      <c r="BD768" s="134"/>
      <c r="BE768" s="134"/>
      <c r="BF768" s="134"/>
      <c r="BG768" s="134"/>
      <c r="BH768" s="134"/>
      <c r="BI768" s="134"/>
      <c r="BJ768" s="134"/>
      <c r="BK768" s="134"/>
      <c r="BL768" s="134"/>
      <c r="BM768" s="134"/>
      <c r="BN768" s="134"/>
      <c r="BO768" s="134"/>
      <c r="BP768" s="134"/>
      <c r="BQ768" s="134"/>
      <c r="BR768" s="134"/>
      <c r="BS768" s="134"/>
      <c r="BT768" s="134"/>
      <c r="BU768" s="134"/>
      <c r="BV768" s="134"/>
      <c r="BW768" s="134"/>
      <c r="BX768" s="134"/>
      <c r="BY768" s="134"/>
      <c r="BZ768" s="134"/>
      <c r="CA768" s="134"/>
      <c r="CB768" s="134"/>
      <c r="CC768" s="134"/>
      <c r="CD768" s="134"/>
      <c r="CE768" s="134"/>
      <c r="CF768" s="134"/>
      <c r="CG768" s="134"/>
      <c r="CH768" s="134"/>
      <c r="CI768" s="134"/>
      <c r="CJ768" s="134"/>
      <c r="CK768" s="134"/>
      <c r="CL768" s="134"/>
      <c r="CM768" s="134"/>
      <c r="CN768" s="134"/>
      <c r="CO768" s="134"/>
      <c r="CP768" s="134"/>
      <c r="CQ768" s="134"/>
      <c r="CR768" s="134"/>
      <c r="CS768" s="134"/>
      <c r="CT768" s="134"/>
      <c r="CU768" s="134"/>
      <c r="CV768" s="134"/>
      <c r="CW768" s="134"/>
      <c r="CX768" s="134"/>
      <c r="CY768" s="134"/>
      <c r="CZ768" s="134"/>
      <c r="DA768" s="134"/>
      <c r="DB768" s="134"/>
      <c r="DC768" s="134"/>
      <c r="DD768" s="134"/>
      <c r="DE768" s="134"/>
      <c r="DF768" s="134"/>
      <c r="DG768" s="134"/>
      <c r="DH768" s="134"/>
      <c r="DI768" s="134"/>
      <c r="DJ768" s="134"/>
      <c r="DK768" s="134"/>
      <c r="DL768" s="134"/>
      <c r="DM768" s="134"/>
      <c r="DN768" s="134"/>
      <c r="DO768" s="134"/>
      <c r="DP768" s="134"/>
      <c r="DQ768" s="134"/>
      <c r="DR768" s="134"/>
      <c r="DS768" s="134"/>
      <c r="DT768" s="134"/>
      <c r="DU768" s="134"/>
      <c r="DV768" s="134"/>
      <c r="DW768" s="134"/>
      <c r="DX768" s="134"/>
      <c r="DY768" s="134"/>
      <c r="DZ768" s="134"/>
      <c r="EA768" s="134"/>
      <c r="EB768" s="134"/>
      <c r="EC768" s="134"/>
      <c r="ED768" s="134"/>
      <c r="EE768" s="134"/>
      <c r="EF768" s="134"/>
      <c r="EG768" s="134"/>
    </row>
    <row r="769" spans="1:137">
      <c r="A769" s="135"/>
      <c r="B769" s="103" t="s">
        <v>1159</v>
      </c>
      <c r="C769" s="58"/>
      <c r="D769" s="131">
        <f>COUNTA(D772:D885)</f>
        <v>38</v>
      </c>
      <c r="E769" s="58"/>
      <c r="F769" s="58"/>
      <c r="G769" s="58"/>
      <c r="H769" s="46"/>
      <c r="I769" s="140">
        <f>SUM(I772:I885)</f>
        <v>239430.38000000003</v>
      </c>
      <c r="J769" s="46" t="s">
        <v>48</v>
      </c>
      <c r="K769" s="75" t="s">
        <v>49</v>
      </c>
      <c r="L769" s="76">
        <f t="shared" si="88"/>
        <v>95</v>
      </c>
      <c r="M769" s="76">
        <f>M772+M775+M778+M781+M784+M787+M790+M793+M796+M799+M802+M805+M808+M811+M814+M817+M820+M823+M826+M829+M832+M835+M838+M841+M844+M847+M850+M853+M856+M859+M862+M865+M868+M871+M874+M877+M880+M883</f>
        <v>19</v>
      </c>
      <c r="N769" s="76">
        <f t="shared" ref="N769:X769" si="91">N772+N775+N778+N781+N784+N787+N790+N793+N796+N799+N802+N805+N808+N811+N814+N817+N820+N823+N826+N829+N832+N835+N838+N841+N844+N847+N850+N853+N856+N859+N862+N865+N868+N871+N874+N877+N880+N883</f>
        <v>6</v>
      </c>
      <c r="O769" s="76">
        <f t="shared" si="91"/>
        <v>5</v>
      </c>
      <c r="P769" s="76">
        <f t="shared" si="91"/>
        <v>0</v>
      </c>
      <c r="Q769" s="76">
        <f t="shared" si="91"/>
        <v>0</v>
      </c>
      <c r="R769" s="76">
        <f t="shared" si="91"/>
        <v>0</v>
      </c>
      <c r="S769" s="76">
        <f t="shared" si="91"/>
        <v>52</v>
      </c>
      <c r="T769" s="76">
        <f t="shared" si="91"/>
        <v>9</v>
      </c>
      <c r="U769" s="76">
        <f t="shared" si="91"/>
        <v>0</v>
      </c>
      <c r="V769" s="76">
        <f t="shared" si="91"/>
        <v>0</v>
      </c>
      <c r="W769" s="76">
        <f t="shared" si="91"/>
        <v>1</v>
      </c>
      <c r="X769" s="76">
        <f t="shared" si="91"/>
        <v>3</v>
      </c>
      <c r="Y769" s="134"/>
      <c r="Z769" s="134"/>
      <c r="AA769" s="134"/>
      <c r="AB769" s="134"/>
      <c r="AC769" s="134"/>
      <c r="AD769" s="134"/>
      <c r="AE769" s="134"/>
      <c r="AF769" s="134"/>
      <c r="AG769" s="134"/>
      <c r="AH769" s="134"/>
      <c r="AI769" s="134"/>
      <c r="AJ769" s="134"/>
      <c r="AK769" s="134"/>
      <c r="AL769" s="134"/>
      <c r="AM769" s="134"/>
      <c r="AN769" s="134"/>
      <c r="AO769" s="134"/>
      <c r="AP769" s="134"/>
      <c r="AQ769" s="134"/>
      <c r="AR769" s="134"/>
      <c r="AS769" s="134"/>
      <c r="AT769" s="134"/>
      <c r="AU769" s="134"/>
      <c r="AV769" s="134"/>
      <c r="AW769" s="134"/>
      <c r="AX769" s="134"/>
      <c r="AY769" s="134"/>
      <c r="AZ769" s="134"/>
      <c r="BA769" s="134"/>
      <c r="BB769" s="134"/>
      <c r="BC769" s="134"/>
      <c r="BD769" s="134"/>
      <c r="BE769" s="134"/>
      <c r="BF769" s="134"/>
      <c r="BG769" s="134"/>
      <c r="BH769" s="134"/>
      <c r="BI769" s="134"/>
      <c r="BJ769" s="134"/>
      <c r="BK769" s="134"/>
      <c r="BL769" s="134"/>
      <c r="BM769" s="134"/>
      <c r="BN769" s="134"/>
      <c r="BO769" s="134"/>
      <c r="BP769" s="134"/>
      <c r="BQ769" s="134"/>
      <c r="BR769" s="134"/>
      <c r="BS769" s="134"/>
      <c r="BT769" s="134"/>
      <c r="BU769" s="134"/>
      <c r="BV769" s="134"/>
      <c r="BW769" s="134"/>
      <c r="BX769" s="134"/>
      <c r="BY769" s="134"/>
      <c r="BZ769" s="134"/>
      <c r="CA769" s="134"/>
      <c r="CB769" s="134"/>
      <c r="CC769" s="134"/>
      <c r="CD769" s="134"/>
      <c r="CE769" s="134"/>
      <c r="CF769" s="134"/>
      <c r="CG769" s="134"/>
      <c r="CH769" s="134"/>
      <c r="CI769" s="134"/>
      <c r="CJ769" s="134"/>
      <c r="CK769" s="134"/>
      <c r="CL769" s="134"/>
      <c r="CM769" s="134"/>
      <c r="CN769" s="134"/>
      <c r="CO769" s="134"/>
      <c r="CP769" s="134"/>
      <c r="CQ769" s="134"/>
      <c r="CR769" s="134"/>
      <c r="CS769" s="134"/>
      <c r="CT769" s="134"/>
      <c r="CU769" s="134"/>
      <c r="CV769" s="134"/>
      <c r="CW769" s="134"/>
      <c r="CX769" s="134"/>
      <c r="CY769" s="134"/>
      <c r="CZ769" s="134"/>
      <c r="DA769" s="134"/>
      <c r="DB769" s="134"/>
      <c r="DC769" s="134"/>
      <c r="DD769" s="134"/>
      <c r="DE769" s="134"/>
      <c r="DF769" s="134"/>
      <c r="DG769" s="134"/>
      <c r="DH769" s="134"/>
      <c r="DI769" s="134"/>
      <c r="DJ769" s="134"/>
      <c r="DK769" s="134"/>
      <c r="DL769" s="134"/>
      <c r="DM769" s="134"/>
      <c r="DN769" s="134"/>
      <c r="DO769" s="134"/>
      <c r="DP769" s="134"/>
      <c r="DQ769" s="134"/>
      <c r="DR769" s="134"/>
      <c r="DS769" s="134"/>
      <c r="DT769" s="134"/>
      <c r="DU769" s="134"/>
      <c r="DV769" s="134"/>
      <c r="DW769" s="134"/>
      <c r="DX769" s="134"/>
      <c r="DY769" s="134"/>
      <c r="DZ769" s="134"/>
      <c r="EA769" s="134"/>
      <c r="EB769" s="134"/>
      <c r="EC769" s="134"/>
      <c r="ED769" s="134"/>
      <c r="EE769" s="134"/>
      <c r="EF769" s="134"/>
      <c r="EG769" s="134"/>
    </row>
    <row r="770" spans="1:137">
      <c r="A770" s="135"/>
      <c r="B770" s="103"/>
      <c r="C770" s="77"/>
      <c r="D770" s="136"/>
      <c r="E770" s="77"/>
      <c r="F770" s="77"/>
      <c r="G770" s="77"/>
      <c r="H770" s="54"/>
      <c r="I770" s="141"/>
      <c r="J770" s="54"/>
      <c r="K770" s="75" t="s">
        <v>50</v>
      </c>
      <c r="L770" s="76">
        <f t="shared" si="88"/>
        <v>9</v>
      </c>
      <c r="M770" s="76">
        <f t="shared" ref="M770:X771" si="92">M773+M776+M779+M782+M785+M788+M791+M794+M797+M800+M803+M806+M809+M812+M815+M818+M821+M824+M827+M830+M833+M836+M839+M842+M845+M848+M851+M854+M857+M860+M863+M866+M869+M872+M875+M878+M881+M884</f>
        <v>9</v>
      </c>
      <c r="N770" s="76">
        <f t="shared" si="92"/>
        <v>0</v>
      </c>
      <c r="O770" s="76">
        <f t="shared" si="92"/>
        <v>0</v>
      </c>
      <c r="P770" s="76">
        <f t="shared" si="92"/>
        <v>0</v>
      </c>
      <c r="Q770" s="76">
        <f t="shared" si="92"/>
        <v>0</v>
      </c>
      <c r="R770" s="76">
        <f t="shared" si="92"/>
        <v>0</v>
      </c>
      <c r="S770" s="76">
        <f t="shared" si="92"/>
        <v>0</v>
      </c>
      <c r="T770" s="76">
        <f t="shared" si="92"/>
        <v>0</v>
      </c>
      <c r="U770" s="76">
        <f t="shared" si="92"/>
        <v>0</v>
      </c>
      <c r="V770" s="76">
        <f t="shared" si="92"/>
        <v>0</v>
      </c>
      <c r="W770" s="76">
        <f t="shared" si="92"/>
        <v>0</v>
      </c>
      <c r="X770" s="76">
        <f t="shared" si="92"/>
        <v>0</v>
      </c>
      <c r="Y770" s="134"/>
      <c r="Z770" s="134"/>
      <c r="AA770" s="134"/>
      <c r="AB770" s="134"/>
      <c r="AC770" s="134"/>
      <c r="AD770" s="134"/>
      <c r="AE770" s="134"/>
      <c r="AF770" s="134"/>
      <c r="AG770" s="134"/>
      <c r="AH770" s="134"/>
      <c r="AI770" s="134"/>
      <c r="AJ770" s="134"/>
      <c r="AK770" s="134"/>
      <c r="AL770" s="134"/>
      <c r="AM770" s="134"/>
      <c r="AN770" s="134"/>
      <c r="AO770" s="134"/>
      <c r="AP770" s="134"/>
      <c r="AQ770" s="134"/>
      <c r="AR770" s="134"/>
      <c r="AS770" s="134"/>
      <c r="AT770" s="134"/>
      <c r="AU770" s="134"/>
      <c r="AV770" s="134"/>
      <c r="AW770" s="134"/>
      <c r="AX770" s="134"/>
      <c r="AY770" s="134"/>
      <c r="AZ770" s="134"/>
      <c r="BA770" s="134"/>
      <c r="BB770" s="134"/>
      <c r="BC770" s="134"/>
      <c r="BD770" s="134"/>
      <c r="BE770" s="134"/>
      <c r="BF770" s="134"/>
      <c r="BG770" s="134"/>
      <c r="BH770" s="134"/>
      <c r="BI770" s="134"/>
      <c r="BJ770" s="134"/>
      <c r="BK770" s="134"/>
      <c r="BL770" s="134"/>
      <c r="BM770" s="134"/>
      <c r="BN770" s="134"/>
      <c r="BO770" s="134"/>
      <c r="BP770" s="134"/>
      <c r="BQ770" s="134"/>
      <c r="BR770" s="134"/>
      <c r="BS770" s="134"/>
      <c r="BT770" s="134"/>
      <c r="BU770" s="134"/>
      <c r="BV770" s="134"/>
      <c r="BW770" s="134"/>
      <c r="BX770" s="134"/>
      <c r="BY770" s="134"/>
      <c r="BZ770" s="134"/>
      <c r="CA770" s="134"/>
      <c r="CB770" s="134"/>
      <c r="CC770" s="134"/>
      <c r="CD770" s="134"/>
      <c r="CE770" s="134"/>
      <c r="CF770" s="134"/>
      <c r="CG770" s="134"/>
      <c r="CH770" s="134"/>
      <c r="CI770" s="134"/>
      <c r="CJ770" s="134"/>
      <c r="CK770" s="134"/>
      <c r="CL770" s="134"/>
      <c r="CM770" s="134"/>
      <c r="CN770" s="134"/>
      <c r="CO770" s="134"/>
      <c r="CP770" s="134"/>
      <c r="CQ770" s="134"/>
      <c r="CR770" s="134"/>
      <c r="CS770" s="134"/>
      <c r="CT770" s="134"/>
      <c r="CU770" s="134"/>
      <c r="CV770" s="134"/>
      <c r="CW770" s="134"/>
      <c r="CX770" s="134"/>
      <c r="CY770" s="134"/>
      <c r="CZ770" s="134"/>
      <c r="DA770" s="134"/>
      <c r="DB770" s="134"/>
      <c r="DC770" s="134"/>
      <c r="DD770" s="134"/>
      <c r="DE770" s="134"/>
      <c r="DF770" s="134"/>
      <c r="DG770" s="134"/>
      <c r="DH770" s="134"/>
      <c r="DI770" s="134"/>
      <c r="DJ770" s="134"/>
      <c r="DK770" s="134"/>
      <c r="DL770" s="134"/>
      <c r="DM770" s="134"/>
      <c r="DN770" s="134"/>
      <c r="DO770" s="134"/>
      <c r="DP770" s="134"/>
      <c r="DQ770" s="134"/>
      <c r="DR770" s="134"/>
      <c r="DS770" s="134"/>
      <c r="DT770" s="134"/>
      <c r="DU770" s="134"/>
      <c r="DV770" s="134"/>
      <c r="DW770" s="134"/>
      <c r="DX770" s="134"/>
      <c r="DY770" s="134"/>
      <c r="DZ770" s="134"/>
      <c r="EA770" s="134"/>
      <c r="EB770" s="134"/>
      <c r="EC770" s="134"/>
      <c r="ED770" s="134"/>
      <c r="EE770" s="134"/>
      <c r="EF770" s="134"/>
      <c r="EG770" s="134"/>
    </row>
    <row r="771" spans="1:137">
      <c r="A771" s="135"/>
      <c r="B771" s="103"/>
      <c r="C771" s="81"/>
      <c r="D771" s="138"/>
      <c r="E771" s="81"/>
      <c r="F771" s="81"/>
      <c r="G771" s="81"/>
      <c r="H771" s="80"/>
      <c r="I771" s="142"/>
      <c r="J771" s="80"/>
      <c r="K771" s="84" t="s">
        <v>51</v>
      </c>
      <c r="L771" s="76">
        <f t="shared" si="88"/>
        <v>79</v>
      </c>
      <c r="M771" s="76">
        <f t="shared" si="92"/>
        <v>0</v>
      </c>
      <c r="N771" s="76">
        <f t="shared" si="92"/>
        <v>1</v>
      </c>
      <c r="O771" s="76">
        <f t="shared" si="92"/>
        <v>26</v>
      </c>
      <c r="P771" s="76">
        <f t="shared" si="92"/>
        <v>0</v>
      </c>
      <c r="Q771" s="76">
        <f t="shared" si="92"/>
        <v>0</v>
      </c>
      <c r="R771" s="76">
        <f t="shared" si="92"/>
        <v>0</v>
      </c>
      <c r="S771" s="76">
        <f t="shared" si="92"/>
        <v>22</v>
      </c>
      <c r="T771" s="76">
        <f t="shared" si="92"/>
        <v>17</v>
      </c>
      <c r="U771" s="76">
        <f t="shared" si="92"/>
        <v>0</v>
      </c>
      <c r="V771" s="76">
        <f t="shared" si="92"/>
        <v>0</v>
      </c>
      <c r="W771" s="76">
        <f t="shared" si="92"/>
        <v>9</v>
      </c>
      <c r="X771" s="76">
        <f t="shared" si="92"/>
        <v>4</v>
      </c>
      <c r="Y771" s="134"/>
      <c r="Z771" s="134"/>
      <c r="AA771" s="134"/>
      <c r="AB771" s="134"/>
      <c r="AC771" s="134"/>
      <c r="AD771" s="134"/>
      <c r="AE771" s="134"/>
      <c r="AF771" s="134"/>
      <c r="AG771" s="134"/>
      <c r="AH771" s="134"/>
      <c r="AI771" s="134"/>
      <c r="AJ771" s="134"/>
      <c r="AK771" s="134"/>
      <c r="AL771" s="134"/>
      <c r="AM771" s="134"/>
      <c r="AN771" s="134"/>
      <c r="AO771" s="134"/>
      <c r="AP771" s="134"/>
      <c r="AQ771" s="134"/>
      <c r="AR771" s="134"/>
      <c r="AS771" s="134"/>
      <c r="AT771" s="134"/>
      <c r="AU771" s="134"/>
      <c r="AV771" s="134"/>
      <c r="AW771" s="134"/>
      <c r="AX771" s="134"/>
      <c r="AY771" s="134"/>
      <c r="AZ771" s="134"/>
      <c r="BA771" s="134"/>
      <c r="BB771" s="134"/>
      <c r="BC771" s="134"/>
      <c r="BD771" s="134"/>
      <c r="BE771" s="134"/>
      <c r="BF771" s="134"/>
      <c r="BG771" s="134"/>
      <c r="BH771" s="134"/>
      <c r="BI771" s="134"/>
      <c r="BJ771" s="134"/>
      <c r="BK771" s="134"/>
      <c r="BL771" s="134"/>
      <c r="BM771" s="134"/>
      <c r="BN771" s="134"/>
      <c r="BO771" s="134"/>
      <c r="BP771" s="134"/>
      <c r="BQ771" s="134"/>
      <c r="BR771" s="134"/>
      <c r="BS771" s="134"/>
      <c r="BT771" s="134"/>
      <c r="BU771" s="134"/>
      <c r="BV771" s="134"/>
      <c r="BW771" s="134"/>
      <c r="BX771" s="134"/>
      <c r="BY771" s="134"/>
      <c r="BZ771" s="134"/>
      <c r="CA771" s="134"/>
      <c r="CB771" s="134"/>
      <c r="CC771" s="134"/>
      <c r="CD771" s="134"/>
      <c r="CE771" s="134"/>
      <c r="CF771" s="134"/>
      <c r="CG771" s="134"/>
      <c r="CH771" s="134"/>
      <c r="CI771" s="134"/>
      <c r="CJ771" s="134"/>
      <c r="CK771" s="134"/>
      <c r="CL771" s="134"/>
      <c r="CM771" s="134"/>
      <c r="CN771" s="134"/>
      <c r="CO771" s="134"/>
      <c r="CP771" s="134"/>
      <c r="CQ771" s="134"/>
      <c r="CR771" s="134"/>
      <c r="CS771" s="134"/>
      <c r="CT771" s="134"/>
      <c r="CU771" s="134"/>
      <c r="CV771" s="134"/>
      <c r="CW771" s="134"/>
      <c r="CX771" s="134"/>
      <c r="CY771" s="134"/>
      <c r="CZ771" s="134"/>
      <c r="DA771" s="134"/>
      <c r="DB771" s="134"/>
      <c r="DC771" s="134"/>
      <c r="DD771" s="134"/>
      <c r="DE771" s="134"/>
      <c r="DF771" s="134"/>
      <c r="DG771" s="134"/>
      <c r="DH771" s="134"/>
      <c r="DI771" s="134"/>
      <c r="DJ771" s="134"/>
      <c r="DK771" s="134"/>
      <c r="DL771" s="134"/>
      <c r="DM771" s="134"/>
      <c r="DN771" s="134"/>
      <c r="DO771" s="134"/>
      <c r="DP771" s="134"/>
      <c r="DQ771" s="134"/>
      <c r="DR771" s="134"/>
      <c r="DS771" s="134"/>
      <c r="DT771" s="134"/>
      <c r="DU771" s="134"/>
      <c r="DV771" s="134"/>
      <c r="DW771" s="134"/>
      <c r="DX771" s="134"/>
      <c r="DY771" s="134"/>
      <c r="DZ771" s="134"/>
      <c r="EA771" s="134"/>
      <c r="EB771" s="134"/>
      <c r="EC771" s="134"/>
      <c r="ED771" s="134"/>
      <c r="EE771" s="134"/>
      <c r="EF771" s="134"/>
      <c r="EG771" s="134"/>
    </row>
    <row r="772" spans="1:137">
      <c r="A772" s="135"/>
      <c r="B772" s="46" t="s">
        <v>1160</v>
      </c>
      <c r="C772" s="58" t="s">
        <v>31</v>
      </c>
      <c r="D772" s="163" t="s">
        <v>1161</v>
      </c>
      <c r="E772" s="164" t="s">
        <v>1162</v>
      </c>
      <c r="F772" s="165" t="s">
        <v>1163</v>
      </c>
      <c r="G772" s="58" t="s">
        <v>1164</v>
      </c>
      <c r="H772" s="46" t="s">
        <v>1165</v>
      </c>
      <c r="I772" s="140">
        <v>19983</v>
      </c>
      <c r="J772" s="46" t="s">
        <v>48</v>
      </c>
      <c r="K772" s="75" t="s">
        <v>49</v>
      </c>
      <c r="L772" s="76">
        <f t="shared" si="88"/>
        <v>30</v>
      </c>
      <c r="M772" s="166">
        <v>8</v>
      </c>
      <c r="N772" s="167"/>
      <c r="O772" s="166"/>
      <c r="P772" s="168"/>
      <c r="Q772" s="166"/>
      <c r="R772" s="168"/>
      <c r="S772" s="166">
        <v>20</v>
      </c>
      <c r="T772" s="168">
        <v>2</v>
      </c>
      <c r="U772" s="168"/>
      <c r="V772" s="76"/>
      <c r="W772" s="76"/>
      <c r="X772" s="76"/>
      <c r="Y772" s="134"/>
      <c r="Z772" s="134"/>
      <c r="AA772" s="134"/>
      <c r="AB772" s="134"/>
      <c r="AC772" s="134"/>
      <c r="AD772" s="134"/>
      <c r="AE772" s="134"/>
      <c r="AF772" s="134"/>
      <c r="AG772" s="134"/>
      <c r="AH772" s="134"/>
      <c r="AI772" s="134"/>
      <c r="AJ772" s="134"/>
      <c r="AK772" s="134"/>
      <c r="AL772" s="134"/>
      <c r="AM772" s="134"/>
      <c r="AN772" s="134"/>
      <c r="AO772" s="134"/>
      <c r="AP772" s="134"/>
      <c r="AQ772" s="134"/>
      <c r="AR772" s="134"/>
      <c r="AS772" s="134"/>
      <c r="AT772" s="134"/>
      <c r="AU772" s="134"/>
      <c r="AV772" s="134"/>
      <c r="AW772" s="134"/>
      <c r="AX772" s="134"/>
      <c r="AY772" s="134"/>
      <c r="AZ772" s="134"/>
      <c r="BA772" s="134"/>
      <c r="BB772" s="134"/>
      <c r="BC772" s="134"/>
      <c r="BD772" s="134"/>
      <c r="BE772" s="134"/>
      <c r="BF772" s="134"/>
      <c r="BG772" s="134"/>
      <c r="BH772" s="134"/>
      <c r="BI772" s="134"/>
      <c r="BJ772" s="134"/>
      <c r="BK772" s="134"/>
      <c r="BL772" s="134"/>
      <c r="BM772" s="134"/>
      <c r="BN772" s="134"/>
      <c r="BO772" s="134"/>
      <c r="BP772" s="134"/>
      <c r="BQ772" s="134"/>
      <c r="BR772" s="134"/>
      <c r="BS772" s="134"/>
      <c r="BT772" s="134"/>
      <c r="BU772" s="134"/>
      <c r="BV772" s="134"/>
      <c r="BW772" s="134"/>
      <c r="BX772" s="134"/>
      <c r="BY772" s="134"/>
      <c r="BZ772" s="134"/>
      <c r="CA772" s="134"/>
      <c r="CB772" s="134"/>
      <c r="CC772" s="134"/>
      <c r="CD772" s="134"/>
      <c r="CE772" s="134"/>
      <c r="CF772" s="134"/>
      <c r="CG772" s="134"/>
      <c r="CH772" s="134"/>
      <c r="CI772" s="134"/>
      <c r="CJ772" s="134"/>
      <c r="CK772" s="134"/>
      <c r="CL772" s="134"/>
      <c r="CM772" s="134"/>
      <c r="CN772" s="134"/>
      <c r="CO772" s="134"/>
      <c r="CP772" s="134"/>
      <c r="CQ772" s="134"/>
      <c r="CR772" s="134"/>
      <c r="CS772" s="134"/>
      <c r="CT772" s="134"/>
      <c r="CU772" s="134"/>
      <c r="CV772" s="134"/>
      <c r="CW772" s="134"/>
      <c r="CX772" s="134"/>
      <c r="CY772" s="134"/>
      <c r="CZ772" s="134"/>
      <c r="DA772" s="134"/>
      <c r="DB772" s="134"/>
      <c r="DC772" s="134"/>
      <c r="DD772" s="134"/>
      <c r="DE772" s="134"/>
      <c r="DF772" s="134"/>
      <c r="DG772" s="134"/>
      <c r="DH772" s="134"/>
      <c r="DI772" s="134"/>
      <c r="DJ772" s="134"/>
      <c r="DK772" s="134"/>
      <c r="DL772" s="134"/>
      <c r="DM772" s="134"/>
      <c r="DN772" s="134"/>
      <c r="DO772" s="134"/>
      <c r="DP772" s="134"/>
      <c r="DQ772" s="134"/>
      <c r="DR772" s="134"/>
      <c r="DS772" s="134"/>
      <c r="DT772" s="134"/>
      <c r="DU772" s="134"/>
      <c r="DV772" s="134"/>
      <c r="DW772" s="134"/>
      <c r="DX772" s="134"/>
      <c r="DY772" s="134"/>
      <c r="DZ772" s="134"/>
      <c r="EA772" s="134"/>
      <c r="EB772" s="134"/>
      <c r="EC772" s="134"/>
      <c r="ED772" s="134"/>
      <c r="EE772" s="134"/>
      <c r="EF772" s="134"/>
      <c r="EG772" s="134"/>
    </row>
    <row r="773" spans="1:137">
      <c r="A773" s="135"/>
      <c r="B773" s="54"/>
      <c r="C773" s="77"/>
      <c r="D773" s="169"/>
      <c r="E773" s="63"/>
      <c r="F773" s="170"/>
      <c r="G773" s="77"/>
      <c r="H773" s="54"/>
      <c r="I773" s="141"/>
      <c r="J773" s="54"/>
      <c r="K773" s="75" t="s">
        <v>50</v>
      </c>
      <c r="L773" s="76">
        <f t="shared" si="88"/>
        <v>4</v>
      </c>
      <c r="M773" s="166">
        <v>4</v>
      </c>
      <c r="N773" s="167"/>
      <c r="O773" s="166"/>
      <c r="P773" s="168"/>
      <c r="Q773" s="166"/>
      <c r="R773" s="168"/>
      <c r="S773" s="166"/>
      <c r="T773" s="168"/>
      <c r="U773" s="168"/>
      <c r="V773" s="76"/>
      <c r="W773" s="76"/>
      <c r="X773" s="76"/>
      <c r="Y773" s="134"/>
      <c r="Z773" s="134"/>
      <c r="AA773" s="134"/>
      <c r="AB773" s="134"/>
      <c r="AC773" s="134"/>
      <c r="AD773" s="134"/>
      <c r="AE773" s="134"/>
      <c r="AF773" s="134"/>
      <c r="AG773" s="134"/>
      <c r="AH773" s="134"/>
      <c r="AI773" s="134"/>
      <c r="AJ773" s="134"/>
      <c r="AK773" s="134"/>
      <c r="AL773" s="134"/>
      <c r="AM773" s="134"/>
      <c r="AN773" s="134"/>
      <c r="AO773" s="134"/>
      <c r="AP773" s="134"/>
      <c r="AQ773" s="134"/>
      <c r="AR773" s="134"/>
      <c r="AS773" s="134"/>
      <c r="AT773" s="134"/>
      <c r="AU773" s="134"/>
      <c r="AV773" s="134"/>
      <c r="AW773" s="134"/>
      <c r="AX773" s="134"/>
      <c r="AY773" s="134"/>
      <c r="AZ773" s="134"/>
      <c r="BA773" s="134"/>
      <c r="BB773" s="134"/>
      <c r="BC773" s="134"/>
      <c r="BD773" s="134"/>
      <c r="BE773" s="134"/>
      <c r="BF773" s="134"/>
      <c r="BG773" s="134"/>
      <c r="BH773" s="134"/>
      <c r="BI773" s="134"/>
      <c r="BJ773" s="134"/>
      <c r="BK773" s="134"/>
      <c r="BL773" s="134"/>
      <c r="BM773" s="134"/>
      <c r="BN773" s="134"/>
      <c r="BO773" s="134"/>
      <c r="BP773" s="134"/>
      <c r="BQ773" s="134"/>
      <c r="BR773" s="134"/>
      <c r="BS773" s="134"/>
      <c r="BT773" s="134"/>
      <c r="BU773" s="134"/>
      <c r="BV773" s="134"/>
      <c r="BW773" s="134"/>
      <c r="BX773" s="134"/>
      <c r="BY773" s="134"/>
      <c r="BZ773" s="134"/>
      <c r="CA773" s="134"/>
      <c r="CB773" s="134"/>
      <c r="CC773" s="134"/>
      <c r="CD773" s="134"/>
      <c r="CE773" s="134"/>
      <c r="CF773" s="134"/>
      <c r="CG773" s="134"/>
      <c r="CH773" s="134"/>
      <c r="CI773" s="134"/>
      <c r="CJ773" s="134"/>
      <c r="CK773" s="134"/>
      <c r="CL773" s="134"/>
      <c r="CM773" s="134"/>
      <c r="CN773" s="134"/>
      <c r="CO773" s="134"/>
      <c r="CP773" s="134"/>
      <c r="CQ773" s="134"/>
      <c r="CR773" s="134"/>
      <c r="CS773" s="134"/>
      <c r="CT773" s="134"/>
      <c r="CU773" s="134"/>
      <c r="CV773" s="134"/>
      <c r="CW773" s="134"/>
      <c r="CX773" s="134"/>
      <c r="CY773" s="134"/>
      <c r="CZ773" s="134"/>
      <c r="DA773" s="134"/>
      <c r="DB773" s="134"/>
      <c r="DC773" s="134"/>
      <c r="DD773" s="134"/>
      <c r="DE773" s="134"/>
      <c r="DF773" s="134"/>
      <c r="DG773" s="134"/>
      <c r="DH773" s="134"/>
      <c r="DI773" s="134"/>
      <c r="DJ773" s="134"/>
      <c r="DK773" s="134"/>
      <c r="DL773" s="134"/>
      <c r="DM773" s="134"/>
      <c r="DN773" s="134"/>
      <c r="DO773" s="134"/>
      <c r="DP773" s="134"/>
      <c r="DQ773" s="134"/>
      <c r="DR773" s="134"/>
      <c r="DS773" s="134"/>
      <c r="DT773" s="134"/>
      <c r="DU773" s="134"/>
      <c r="DV773" s="134"/>
      <c r="DW773" s="134"/>
      <c r="DX773" s="134"/>
      <c r="DY773" s="134"/>
      <c r="DZ773" s="134"/>
      <c r="EA773" s="134"/>
      <c r="EB773" s="134"/>
      <c r="EC773" s="134"/>
      <c r="ED773" s="134"/>
      <c r="EE773" s="134"/>
      <c r="EF773" s="134"/>
      <c r="EG773" s="134"/>
    </row>
    <row r="774" spans="1:137">
      <c r="A774" s="135"/>
      <c r="B774" s="54"/>
      <c r="C774" s="81"/>
      <c r="D774" s="171"/>
      <c r="E774" s="68"/>
      <c r="F774" s="172"/>
      <c r="G774" s="81"/>
      <c r="H774" s="80"/>
      <c r="I774" s="142"/>
      <c r="J774" s="80"/>
      <c r="K774" s="84" t="s">
        <v>51</v>
      </c>
      <c r="L774" s="76">
        <f t="shared" si="88"/>
        <v>0</v>
      </c>
      <c r="M774" s="166"/>
      <c r="N774" s="166"/>
      <c r="O774" s="166"/>
      <c r="P774" s="168"/>
      <c r="Q774" s="166"/>
      <c r="R774" s="168"/>
      <c r="S774" s="166"/>
      <c r="T774" s="168"/>
      <c r="U774" s="168"/>
      <c r="V774" s="76"/>
      <c r="W774" s="76"/>
      <c r="X774" s="76"/>
      <c r="Y774" s="134"/>
      <c r="Z774" s="134"/>
      <c r="AA774" s="134"/>
      <c r="AB774" s="134"/>
      <c r="AC774" s="134"/>
      <c r="AD774" s="134"/>
      <c r="AE774" s="134"/>
      <c r="AF774" s="134"/>
      <c r="AG774" s="134"/>
      <c r="AH774" s="134"/>
      <c r="AI774" s="134"/>
      <c r="AJ774" s="134"/>
      <c r="AK774" s="134"/>
      <c r="AL774" s="134"/>
      <c r="AM774" s="134"/>
      <c r="AN774" s="134"/>
      <c r="AO774" s="134"/>
      <c r="AP774" s="134"/>
      <c r="AQ774" s="134"/>
      <c r="AR774" s="134"/>
      <c r="AS774" s="134"/>
      <c r="AT774" s="134"/>
      <c r="AU774" s="134"/>
      <c r="AV774" s="134"/>
      <c r="AW774" s="134"/>
      <c r="AX774" s="134"/>
      <c r="AY774" s="134"/>
      <c r="AZ774" s="134"/>
      <c r="BA774" s="134"/>
      <c r="BB774" s="134"/>
      <c r="BC774" s="134"/>
      <c r="BD774" s="134"/>
      <c r="BE774" s="134"/>
      <c r="BF774" s="134"/>
      <c r="BG774" s="134"/>
      <c r="BH774" s="134"/>
      <c r="BI774" s="134"/>
      <c r="BJ774" s="134"/>
      <c r="BK774" s="134"/>
      <c r="BL774" s="134"/>
      <c r="BM774" s="134"/>
      <c r="BN774" s="134"/>
      <c r="BO774" s="134"/>
      <c r="BP774" s="134"/>
      <c r="BQ774" s="134"/>
      <c r="BR774" s="134"/>
      <c r="BS774" s="134"/>
      <c r="BT774" s="134"/>
      <c r="BU774" s="134"/>
      <c r="BV774" s="134"/>
      <c r="BW774" s="134"/>
      <c r="BX774" s="134"/>
      <c r="BY774" s="134"/>
      <c r="BZ774" s="134"/>
      <c r="CA774" s="134"/>
      <c r="CB774" s="134"/>
      <c r="CC774" s="134"/>
      <c r="CD774" s="134"/>
      <c r="CE774" s="134"/>
      <c r="CF774" s="134"/>
      <c r="CG774" s="134"/>
      <c r="CH774" s="134"/>
      <c r="CI774" s="134"/>
      <c r="CJ774" s="134"/>
      <c r="CK774" s="134"/>
      <c r="CL774" s="134"/>
      <c r="CM774" s="134"/>
      <c r="CN774" s="134"/>
      <c r="CO774" s="134"/>
      <c r="CP774" s="134"/>
      <c r="CQ774" s="134"/>
      <c r="CR774" s="134"/>
      <c r="CS774" s="134"/>
      <c r="CT774" s="134"/>
      <c r="CU774" s="134"/>
      <c r="CV774" s="134"/>
      <c r="CW774" s="134"/>
      <c r="CX774" s="134"/>
      <c r="CY774" s="134"/>
      <c r="CZ774" s="134"/>
      <c r="DA774" s="134"/>
      <c r="DB774" s="134"/>
      <c r="DC774" s="134"/>
      <c r="DD774" s="134"/>
      <c r="DE774" s="134"/>
      <c r="DF774" s="134"/>
      <c r="DG774" s="134"/>
      <c r="DH774" s="134"/>
      <c r="DI774" s="134"/>
      <c r="DJ774" s="134"/>
      <c r="DK774" s="134"/>
      <c r="DL774" s="134"/>
      <c r="DM774" s="134"/>
      <c r="DN774" s="134"/>
      <c r="DO774" s="134"/>
      <c r="DP774" s="134"/>
      <c r="DQ774" s="134"/>
      <c r="DR774" s="134"/>
      <c r="DS774" s="134"/>
      <c r="DT774" s="134"/>
      <c r="DU774" s="134"/>
      <c r="DV774" s="134"/>
      <c r="DW774" s="134"/>
      <c r="DX774" s="134"/>
      <c r="DY774" s="134"/>
      <c r="DZ774" s="134"/>
      <c r="EA774" s="134"/>
      <c r="EB774" s="134"/>
      <c r="EC774" s="134"/>
      <c r="ED774" s="134"/>
      <c r="EE774" s="134"/>
      <c r="EF774" s="134"/>
      <c r="EG774" s="134"/>
    </row>
    <row r="775" spans="1:137">
      <c r="A775" s="135"/>
      <c r="B775" s="54"/>
      <c r="C775" s="58" t="s">
        <v>31</v>
      </c>
      <c r="D775" s="163" t="s">
        <v>1161</v>
      </c>
      <c r="E775" s="164" t="s">
        <v>1166</v>
      </c>
      <c r="F775" s="165" t="s">
        <v>1163</v>
      </c>
      <c r="G775" s="58" t="s">
        <v>1164</v>
      </c>
      <c r="H775" s="46" t="s">
        <v>1165</v>
      </c>
      <c r="I775" s="140">
        <v>283.47000000000003</v>
      </c>
      <c r="J775" s="46" t="s">
        <v>48</v>
      </c>
      <c r="K775" s="75" t="s">
        <v>49</v>
      </c>
      <c r="L775" s="76">
        <f t="shared" si="88"/>
        <v>3</v>
      </c>
      <c r="M775" s="166">
        <v>2</v>
      </c>
      <c r="N775" s="166"/>
      <c r="O775" s="166"/>
      <c r="P775" s="168"/>
      <c r="Q775" s="166"/>
      <c r="R775" s="168"/>
      <c r="S775" s="166"/>
      <c r="T775" s="168">
        <v>1</v>
      </c>
      <c r="U775" s="168"/>
      <c r="V775" s="76"/>
      <c r="W775" s="76"/>
      <c r="X775" s="76"/>
      <c r="Y775" s="134"/>
      <c r="Z775" s="134"/>
      <c r="AA775" s="134"/>
      <c r="AB775" s="134"/>
      <c r="AC775" s="134"/>
      <c r="AD775" s="134"/>
      <c r="AE775" s="134"/>
      <c r="AF775" s="134"/>
      <c r="AG775" s="134"/>
      <c r="AH775" s="134"/>
      <c r="AI775" s="134"/>
      <c r="AJ775" s="134"/>
      <c r="AK775" s="134"/>
      <c r="AL775" s="134"/>
      <c r="AM775" s="134"/>
      <c r="AN775" s="134"/>
      <c r="AO775" s="134"/>
      <c r="AP775" s="134"/>
      <c r="AQ775" s="134"/>
      <c r="AR775" s="134"/>
      <c r="AS775" s="134"/>
      <c r="AT775" s="134"/>
      <c r="AU775" s="134"/>
      <c r="AV775" s="134"/>
      <c r="AW775" s="134"/>
      <c r="AX775" s="134"/>
      <c r="AY775" s="134"/>
      <c r="AZ775" s="134"/>
      <c r="BA775" s="134"/>
      <c r="BB775" s="134"/>
      <c r="BC775" s="134"/>
      <c r="BD775" s="134"/>
      <c r="BE775" s="134"/>
      <c r="BF775" s="134"/>
      <c r="BG775" s="134"/>
      <c r="BH775" s="134"/>
      <c r="BI775" s="134"/>
      <c r="BJ775" s="134"/>
      <c r="BK775" s="134"/>
      <c r="BL775" s="134"/>
      <c r="BM775" s="134"/>
      <c r="BN775" s="134"/>
      <c r="BO775" s="134"/>
      <c r="BP775" s="134"/>
      <c r="BQ775" s="134"/>
      <c r="BR775" s="134"/>
      <c r="BS775" s="134"/>
      <c r="BT775" s="134"/>
      <c r="BU775" s="134"/>
      <c r="BV775" s="134"/>
      <c r="BW775" s="134"/>
      <c r="BX775" s="134"/>
      <c r="BY775" s="134"/>
      <c r="BZ775" s="134"/>
      <c r="CA775" s="134"/>
      <c r="CB775" s="134"/>
      <c r="CC775" s="134"/>
      <c r="CD775" s="134"/>
      <c r="CE775" s="134"/>
      <c r="CF775" s="134"/>
      <c r="CG775" s="134"/>
      <c r="CH775" s="134"/>
      <c r="CI775" s="134"/>
      <c r="CJ775" s="134"/>
      <c r="CK775" s="134"/>
      <c r="CL775" s="134"/>
      <c r="CM775" s="134"/>
      <c r="CN775" s="134"/>
      <c r="CO775" s="134"/>
      <c r="CP775" s="134"/>
      <c r="CQ775" s="134"/>
      <c r="CR775" s="134"/>
      <c r="CS775" s="134"/>
      <c r="CT775" s="134"/>
      <c r="CU775" s="134"/>
      <c r="CV775" s="134"/>
      <c r="CW775" s="134"/>
      <c r="CX775" s="134"/>
      <c r="CY775" s="134"/>
      <c r="CZ775" s="134"/>
      <c r="DA775" s="134"/>
      <c r="DB775" s="134"/>
      <c r="DC775" s="134"/>
      <c r="DD775" s="134"/>
      <c r="DE775" s="134"/>
      <c r="DF775" s="134"/>
      <c r="DG775" s="134"/>
      <c r="DH775" s="134"/>
      <c r="DI775" s="134"/>
      <c r="DJ775" s="134"/>
      <c r="DK775" s="134"/>
      <c r="DL775" s="134"/>
      <c r="DM775" s="134"/>
      <c r="DN775" s="134"/>
      <c r="DO775" s="134"/>
      <c r="DP775" s="134"/>
      <c r="DQ775" s="134"/>
      <c r="DR775" s="134"/>
      <c r="DS775" s="134"/>
      <c r="DT775" s="134"/>
      <c r="DU775" s="134"/>
      <c r="DV775" s="134"/>
      <c r="DW775" s="134"/>
      <c r="DX775" s="134"/>
      <c r="DY775" s="134"/>
      <c r="DZ775" s="134"/>
      <c r="EA775" s="134"/>
      <c r="EB775" s="134"/>
      <c r="EC775" s="134"/>
      <c r="ED775" s="134"/>
      <c r="EE775" s="134"/>
      <c r="EF775" s="134"/>
      <c r="EG775" s="134"/>
    </row>
    <row r="776" spans="1:137">
      <c r="A776" s="135"/>
      <c r="B776" s="54"/>
      <c r="C776" s="77"/>
      <c r="D776" s="169"/>
      <c r="E776" s="63"/>
      <c r="F776" s="170"/>
      <c r="G776" s="77"/>
      <c r="H776" s="54"/>
      <c r="I776" s="141"/>
      <c r="J776" s="54"/>
      <c r="K776" s="75" t="s">
        <v>50</v>
      </c>
      <c r="L776" s="76">
        <f t="shared" si="88"/>
        <v>0</v>
      </c>
      <c r="M776" s="166"/>
      <c r="N776" s="166"/>
      <c r="O776" s="166"/>
      <c r="P776" s="168"/>
      <c r="Q776" s="166"/>
      <c r="R776" s="168"/>
      <c r="S776" s="166"/>
      <c r="T776" s="168"/>
      <c r="U776" s="168"/>
      <c r="V776" s="76"/>
      <c r="W776" s="76"/>
      <c r="X776" s="76"/>
      <c r="Y776" s="134"/>
      <c r="Z776" s="134"/>
      <c r="AA776" s="134"/>
      <c r="AB776" s="134"/>
      <c r="AC776" s="134"/>
      <c r="AD776" s="134"/>
      <c r="AE776" s="134"/>
      <c r="AF776" s="134"/>
      <c r="AG776" s="134"/>
      <c r="AH776" s="134"/>
      <c r="AI776" s="134"/>
      <c r="AJ776" s="134"/>
      <c r="AK776" s="134"/>
      <c r="AL776" s="134"/>
      <c r="AM776" s="134"/>
      <c r="AN776" s="134"/>
      <c r="AO776" s="134"/>
      <c r="AP776" s="134"/>
      <c r="AQ776" s="134"/>
      <c r="AR776" s="134"/>
      <c r="AS776" s="134"/>
      <c r="AT776" s="134"/>
      <c r="AU776" s="134"/>
      <c r="AV776" s="134"/>
      <c r="AW776" s="134"/>
      <c r="AX776" s="134"/>
      <c r="AY776" s="134"/>
      <c r="AZ776" s="134"/>
      <c r="BA776" s="134"/>
      <c r="BB776" s="134"/>
      <c r="BC776" s="134"/>
      <c r="BD776" s="134"/>
      <c r="BE776" s="134"/>
      <c r="BF776" s="134"/>
      <c r="BG776" s="134"/>
      <c r="BH776" s="134"/>
      <c r="BI776" s="134"/>
      <c r="BJ776" s="134"/>
      <c r="BK776" s="134"/>
      <c r="BL776" s="134"/>
      <c r="BM776" s="134"/>
      <c r="BN776" s="134"/>
      <c r="BO776" s="134"/>
      <c r="BP776" s="134"/>
      <c r="BQ776" s="134"/>
      <c r="BR776" s="134"/>
      <c r="BS776" s="134"/>
      <c r="BT776" s="134"/>
      <c r="BU776" s="134"/>
      <c r="BV776" s="134"/>
      <c r="BW776" s="134"/>
      <c r="BX776" s="134"/>
      <c r="BY776" s="134"/>
      <c r="BZ776" s="134"/>
      <c r="CA776" s="134"/>
      <c r="CB776" s="134"/>
      <c r="CC776" s="134"/>
      <c r="CD776" s="134"/>
      <c r="CE776" s="134"/>
      <c r="CF776" s="134"/>
      <c r="CG776" s="134"/>
      <c r="CH776" s="134"/>
      <c r="CI776" s="134"/>
      <c r="CJ776" s="134"/>
      <c r="CK776" s="134"/>
      <c r="CL776" s="134"/>
      <c r="CM776" s="134"/>
      <c r="CN776" s="134"/>
      <c r="CO776" s="134"/>
      <c r="CP776" s="134"/>
      <c r="CQ776" s="134"/>
      <c r="CR776" s="134"/>
      <c r="CS776" s="134"/>
      <c r="CT776" s="134"/>
      <c r="CU776" s="134"/>
      <c r="CV776" s="134"/>
      <c r="CW776" s="134"/>
      <c r="CX776" s="134"/>
      <c r="CY776" s="134"/>
      <c r="CZ776" s="134"/>
      <c r="DA776" s="134"/>
      <c r="DB776" s="134"/>
      <c r="DC776" s="134"/>
      <c r="DD776" s="134"/>
      <c r="DE776" s="134"/>
      <c r="DF776" s="134"/>
      <c r="DG776" s="134"/>
      <c r="DH776" s="134"/>
      <c r="DI776" s="134"/>
      <c r="DJ776" s="134"/>
      <c r="DK776" s="134"/>
      <c r="DL776" s="134"/>
      <c r="DM776" s="134"/>
      <c r="DN776" s="134"/>
      <c r="DO776" s="134"/>
      <c r="DP776" s="134"/>
      <c r="DQ776" s="134"/>
      <c r="DR776" s="134"/>
      <c r="DS776" s="134"/>
      <c r="DT776" s="134"/>
      <c r="DU776" s="134"/>
      <c r="DV776" s="134"/>
      <c r="DW776" s="134"/>
      <c r="DX776" s="134"/>
      <c r="DY776" s="134"/>
      <c r="DZ776" s="134"/>
      <c r="EA776" s="134"/>
      <c r="EB776" s="134"/>
      <c r="EC776" s="134"/>
      <c r="ED776" s="134"/>
      <c r="EE776" s="134"/>
      <c r="EF776" s="134"/>
      <c r="EG776" s="134"/>
    </row>
    <row r="777" spans="1:137">
      <c r="A777" s="135"/>
      <c r="B777" s="54"/>
      <c r="C777" s="81"/>
      <c r="D777" s="171"/>
      <c r="E777" s="68"/>
      <c r="F777" s="172"/>
      <c r="G777" s="81"/>
      <c r="H777" s="80"/>
      <c r="I777" s="142"/>
      <c r="J777" s="80"/>
      <c r="K777" s="84" t="s">
        <v>51</v>
      </c>
      <c r="L777" s="76">
        <f t="shared" si="88"/>
        <v>0</v>
      </c>
      <c r="M777" s="166"/>
      <c r="N777" s="167"/>
      <c r="O777" s="166"/>
      <c r="P777" s="168"/>
      <c r="Q777" s="166"/>
      <c r="R777" s="168"/>
      <c r="S777" s="166"/>
      <c r="T777" s="168"/>
      <c r="U777" s="168"/>
      <c r="V777" s="76"/>
      <c r="W777" s="76"/>
      <c r="X777" s="76"/>
      <c r="Y777" s="134"/>
      <c r="Z777" s="134"/>
      <c r="AA777" s="134"/>
      <c r="AB777" s="134"/>
      <c r="AC777" s="134"/>
      <c r="AD777" s="134"/>
      <c r="AE777" s="134"/>
      <c r="AF777" s="134"/>
      <c r="AG777" s="134"/>
      <c r="AH777" s="134"/>
      <c r="AI777" s="134"/>
      <c r="AJ777" s="134"/>
      <c r="AK777" s="134"/>
      <c r="AL777" s="134"/>
      <c r="AM777" s="134"/>
      <c r="AN777" s="134"/>
      <c r="AO777" s="134"/>
      <c r="AP777" s="134"/>
      <c r="AQ777" s="134"/>
      <c r="AR777" s="134"/>
      <c r="AS777" s="134"/>
      <c r="AT777" s="134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134"/>
      <c r="BE777" s="134"/>
      <c r="BF777" s="134"/>
      <c r="BG777" s="134"/>
      <c r="BH777" s="134"/>
      <c r="BI777" s="134"/>
      <c r="BJ777" s="134"/>
      <c r="BK777" s="134"/>
      <c r="BL777" s="134"/>
      <c r="BM777" s="134"/>
      <c r="BN777" s="134"/>
      <c r="BO777" s="134"/>
      <c r="BP777" s="134"/>
      <c r="BQ777" s="134"/>
      <c r="BR777" s="134"/>
      <c r="BS777" s="134"/>
      <c r="BT777" s="134"/>
      <c r="BU777" s="134"/>
      <c r="BV777" s="134"/>
      <c r="BW777" s="134"/>
      <c r="BX777" s="134"/>
      <c r="BY777" s="134"/>
      <c r="BZ777" s="134"/>
      <c r="CA777" s="134"/>
      <c r="CB777" s="134"/>
      <c r="CC777" s="134"/>
      <c r="CD777" s="134"/>
      <c r="CE777" s="134"/>
      <c r="CF777" s="134"/>
      <c r="CG777" s="134"/>
      <c r="CH777" s="134"/>
      <c r="CI777" s="134"/>
      <c r="CJ777" s="134"/>
      <c r="CK777" s="134"/>
      <c r="CL777" s="134"/>
      <c r="CM777" s="134"/>
      <c r="CN777" s="134"/>
      <c r="CO777" s="134"/>
      <c r="CP777" s="134"/>
      <c r="CQ777" s="134"/>
      <c r="CR777" s="134"/>
      <c r="CS777" s="134"/>
      <c r="CT777" s="134"/>
      <c r="CU777" s="134"/>
      <c r="CV777" s="134"/>
      <c r="CW777" s="134"/>
      <c r="CX777" s="134"/>
      <c r="CY777" s="134"/>
      <c r="CZ777" s="134"/>
      <c r="DA777" s="134"/>
      <c r="DB777" s="134"/>
      <c r="DC777" s="134"/>
      <c r="DD777" s="134"/>
      <c r="DE777" s="134"/>
      <c r="DF777" s="134"/>
      <c r="DG777" s="134"/>
      <c r="DH777" s="134"/>
      <c r="DI777" s="134"/>
      <c r="DJ777" s="134"/>
      <c r="DK777" s="134"/>
      <c r="DL777" s="134"/>
      <c r="DM777" s="134"/>
      <c r="DN777" s="134"/>
      <c r="DO777" s="134"/>
      <c r="DP777" s="134"/>
      <c r="DQ777" s="134"/>
      <c r="DR777" s="134"/>
      <c r="DS777" s="134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134"/>
      <c r="ED777" s="134"/>
      <c r="EE777" s="134"/>
      <c r="EF777" s="134"/>
      <c r="EG777" s="134"/>
    </row>
    <row r="778" spans="1:137">
      <c r="A778" s="135"/>
      <c r="B778" s="54"/>
      <c r="C778" s="58" t="s">
        <v>31</v>
      </c>
      <c r="D778" s="163" t="s">
        <v>1167</v>
      </c>
      <c r="E778" s="164" t="s">
        <v>1168</v>
      </c>
      <c r="F778" s="165" t="s">
        <v>1169</v>
      </c>
      <c r="G778" s="58" t="s">
        <v>1170</v>
      </c>
      <c r="H778" s="46" t="s">
        <v>1171</v>
      </c>
      <c r="I778" s="140">
        <v>21873.63</v>
      </c>
      <c r="J778" s="46" t="s">
        <v>48</v>
      </c>
      <c r="K778" s="75" t="s">
        <v>49</v>
      </c>
      <c r="L778" s="76">
        <f t="shared" si="88"/>
        <v>30</v>
      </c>
      <c r="M778" s="166">
        <v>3</v>
      </c>
      <c r="N778" s="167">
        <v>2</v>
      </c>
      <c r="O778" s="166"/>
      <c r="P778" s="168"/>
      <c r="Q778" s="166"/>
      <c r="R778" s="168"/>
      <c r="S778" s="166">
        <v>20</v>
      </c>
      <c r="T778" s="168">
        <v>4</v>
      </c>
      <c r="U778" s="168"/>
      <c r="V778" s="76"/>
      <c r="W778" s="76"/>
      <c r="X778" s="76">
        <v>1</v>
      </c>
      <c r="Y778" s="134"/>
      <c r="Z778" s="134"/>
      <c r="AA778" s="134"/>
      <c r="AB778" s="134"/>
      <c r="AC778" s="134"/>
      <c r="AD778" s="134"/>
      <c r="AE778" s="134"/>
      <c r="AF778" s="134"/>
      <c r="AG778" s="134"/>
      <c r="AH778" s="134"/>
      <c r="AI778" s="134"/>
      <c r="AJ778" s="134"/>
      <c r="AK778" s="134"/>
      <c r="AL778" s="134"/>
      <c r="AM778" s="134"/>
      <c r="AN778" s="134"/>
      <c r="AO778" s="134"/>
      <c r="AP778" s="134"/>
      <c r="AQ778" s="134"/>
      <c r="AR778" s="134"/>
      <c r="AS778" s="134"/>
      <c r="AT778" s="134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4"/>
      <c r="BE778" s="134"/>
      <c r="BF778" s="134"/>
      <c r="BG778" s="134"/>
      <c r="BH778" s="134"/>
      <c r="BI778" s="134"/>
      <c r="BJ778" s="134"/>
      <c r="BK778" s="134"/>
      <c r="BL778" s="134"/>
      <c r="BM778" s="134"/>
      <c r="BN778" s="134"/>
      <c r="BO778" s="134"/>
      <c r="BP778" s="134"/>
      <c r="BQ778" s="134"/>
      <c r="BR778" s="134"/>
      <c r="BS778" s="134"/>
      <c r="BT778" s="134"/>
      <c r="BU778" s="134"/>
      <c r="BV778" s="134"/>
      <c r="BW778" s="134"/>
      <c r="BX778" s="134"/>
      <c r="BY778" s="134"/>
      <c r="BZ778" s="134"/>
      <c r="CA778" s="134"/>
      <c r="CB778" s="134"/>
      <c r="CC778" s="134"/>
      <c r="CD778" s="134"/>
      <c r="CE778" s="134"/>
      <c r="CF778" s="134"/>
      <c r="CG778" s="134"/>
      <c r="CH778" s="134"/>
      <c r="CI778" s="134"/>
      <c r="CJ778" s="134"/>
      <c r="CK778" s="134"/>
      <c r="CL778" s="134"/>
      <c r="CM778" s="134"/>
      <c r="CN778" s="134"/>
      <c r="CO778" s="134"/>
      <c r="CP778" s="134"/>
      <c r="CQ778" s="134"/>
      <c r="CR778" s="134"/>
      <c r="CS778" s="134"/>
      <c r="CT778" s="134"/>
      <c r="CU778" s="134"/>
      <c r="CV778" s="134"/>
      <c r="CW778" s="134"/>
      <c r="CX778" s="134"/>
      <c r="CY778" s="134"/>
      <c r="CZ778" s="134"/>
      <c r="DA778" s="134"/>
      <c r="DB778" s="134"/>
      <c r="DC778" s="134"/>
      <c r="DD778" s="134"/>
      <c r="DE778" s="134"/>
      <c r="DF778" s="134"/>
      <c r="DG778" s="134"/>
      <c r="DH778" s="134"/>
      <c r="DI778" s="134"/>
      <c r="DJ778" s="134"/>
      <c r="DK778" s="134"/>
      <c r="DL778" s="134"/>
      <c r="DM778" s="134"/>
      <c r="DN778" s="134"/>
      <c r="DO778" s="134"/>
      <c r="DP778" s="134"/>
      <c r="DQ778" s="134"/>
      <c r="DR778" s="134"/>
      <c r="DS778" s="134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134"/>
      <c r="ED778" s="134"/>
      <c r="EE778" s="134"/>
      <c r="EF778" s="134"/>
      <c r="EG778" s="134"/>
    </row>
    <row r="779" spans="1:137">
      <c r="A779" s="135"/>
      <c r="B779" s="54"/>
      <c r="C779" s="77"/>
      <c r="D779" s="169"/>
      <c r="E779" s="63"/>
      <c r="F779" s="170"/>
      <c r="G779" s="77"/>
      <c r="H779" s="54"/>
      <c r="I779" s="141"/>
      <c r="J779" s="54"/>
      <c r="K779" s="75" t="s">
        <v>50</v>
      </c>
      <c r="L779" s="76">
        <f t="shared" si="88"/>
        <v>3</v>
      </c>
      <c r="M779" s="166">
        <v>3</v>
      </c>
      <c r="N779" s="167"/>
      <c r="O779" s="166"/>
      <c r="P779" s="168"/>
      <c r="Q779" s="166"/>
      <c r="R779" s="168"/>
      <c r="S779" s="166"/>
      <c r="T779" s="168"/>
      <c r="U779" s="168"/>
      <c r="V779" s="76"/>
      <c r="W779" s="76"/>
      <c r="X779" s="76"/>
      <c r="Y779" s="134"/>
      <c r="Z779" s="134"/>
      <c r="AA779" s="134"/>
      <c r="AB779" s="134"/>
      <c r="AC779" s="134"/>
      <c r="AD779" s="134"/>
      <c r="AE779" s="134"/>
      <c r="AF779" s="134"/>
      <c r="AG779" s="134"/>
      <c r="AH779" s="134"/>
      <c r="AI779" s="134"/>
      <c r="AJ779" s="134"/>
      <c r="AK779" s="134"/>
      <c r="AL779" s="134"/>
      <c r="AM779" s="134"/>
      <c r="AN779" s="134"/>
      <c r="AO779" s="134"/>
      <c r="AP779" s="134"/>
      <c r="AQ779" s="134"/>
      <c r="AR779" s="134"/>
      <c r="AS779" s="134"/>
      <c r="AT779" s="134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4"/>
      <c r="BE779" s="134"/>
      <c r="BF779" s="134"/>
      <c r="BG779" s="134"/>
      <c r="BH779" s="134"/>
      <c r="BI779" s="134"/>
      <c r="BJ779" s="134"/>
      <c r="BK779" s="134"/>
      <c r="BL779" s="134"/>
      <c r="BM779" s="134"/>
      <c r="BN779" s="134"/>
      <c r="BO779" s="134"/>
      <c r="BP779" s="134"/>
      <c r="BQ779" s="134"/>
      <c r="BR779" s="134"/>
      <c r="BS779" s="134"/>
      <c r="BT779" s="134"/>
      <c r="BU779" s="134"/>
      <c r="BV779" s="134"/>
      <c r="BW779" s="134"/>
      <c r="BX779" s="134"/>
      <c r="BY779" s="134"/>
      <c r="BZ779" s="134"/>
      <c r="CA779" s="134"/>
      <c r="CB779" s="134"/>
      <c r="CC779" s="134"/>
      <c r="CD779" s="134"/>
      <c r="CE779" s="134"/>
      <c r="CF779" s="134"/>
      <c r="CG779" s="134"/>
      <c r="CH779" s="134"/>
      <c r="CI779" s="134"/>
      <c r="CJ779" s="134"/>
      <c r="CK779" s="134"/>
      <c r="CL779" s="134"/>
      <c r="CM779" s="134"/>
      <c r="CN779" s="134"/>
      <c r="CO779" s="134"/>
      <c r="CP779" s="134"/>
      <c r="CQ779" s="134"/>
      <c r="CR779" s="134"/>
      <c r="CS779" s="134"/>
      <c r="CT779" s="134"/>
      <c r="CU779" s="134"/>
      <c r="CV779" s="134"/>
      <c r="CW779" s="134"/>
      <c r="CX779" s="134"/>
      <c r="CY779" s="134"/>
      <c r="CZ779" s="134"/>
      <c r="DA779" s="134"/>
      <c r="DB779" s="134"/>
      <c r="DC779" s="134"/>
      <c r="DD779" s="134"/>
      <c r="DE779" s="134"/>
      <c r="DF779" s="134"/>
      <c r="DG779" s="134"/>
      <c r="DH779" s="134"/>
      <c r="DI779" s="134"/>
      <c r="DJ779" s="134"/>
      <c r="DK779" s="134"/>
      <c r="DL779" s="134"/>
      <c r="DM779" s="134"/>
      <c r="DN779" s="134"/>
      <c r="DO779" s="134"/>
      <c r="DP779" s="134"/>
      <c r="DQ779" s="134"/>
      <c r="DR779" s="134"/>
      <c r="DS779" s="134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134"/>
      <c r="ED779" s="134"/>
      <c r="EE779" s="134"/>
      <c r="EF779" s="134"/>
      <c r="EG779" s="134"/>
    </row>
    <row r="780" spans="1:137">
      <c r="A780" s="135"/>
      <c r="B780" s="54"/>
      <c r="C780" s="81"/>
      <c r="D780" s="171"/>
      <c r="E780" s="68"/>
      <c r="F780" s="172"/>
      <c r="G780" s="81"/>
      <c r="H780" s="80"/>
      <c r="I780" s="142"/>
      <c r="J780" s="80"/>
      <c r="K780" s="84" t="s">
        <v>51</v>
      </c>
      <c r="L780" s="76">
        <f t="shared" si="88"/>
        <v>0</v>
      </c>
      <c r="M780" s="166"/>
      <c r="N780" s="167"/>
      <c r="O780" s="166"/>
      <c r="P780" s="168"/>
      <c r="Q780" s="166"/>
      <c r="R780" s="168"/>
      <c r="S780" s="166"/>
      <c r="T780" s="168"/>
      <c r="U780" s="168"/>
      <c r="V780" s="76"/>
      <c r="W780" s="76"/>
      <c r="X780" s="76"/>
      <c r="Y780" s="134"/>
      <c r="Z780" s="134"/>
      <c r="AA780" s="134"/>
      <c r="AB780" s="134"/>
      <c r="AC780" s="134"/>
      <c r="AD780" s="134"/>
      <c r="AE780" s="134"/>
      <c r="AF780" s="134"/>
      <c r="AG780" s="134"/>
      <c r="AH780" s="134"/>
      <c r="AI780" s="134"/>
      <c r="AJ780" s="134"/>
      <c r="AK780" s="134"/>
      <c r="AL780" s="134"/>
      <c r="AM780" s="134"/>
      <c r="AN780" s="134"/>
      <c r="AO780" s="134"/>
      <c r="AP780" s="134"/>
      <c r="AQ780" s="134"/>
      <c r="AR780" s="134"/>
      <c r="AS780" s="134"/>
      <c r="AT780" s="134"/>
      <c r="AU780" s="134"/>
      <c r="AV780" s="134"/>
      <c r="AW780" s="134"/>
      <c r="AX780" s="134"/>
      <c r="AY780" s="134"/>
      <c r="AZ780" s="134"/>
      <c r="BA780" s="134"/>
      <c r="BB780" s="134"/>
      <c r="BC780" s="134"/>
      <c r="BD780" s="134"/>
      <c r="BE780" s="134"/>
      <c r="BF780" s="134"/>
      <c r="BG780" s="134"/>
      <c r="BH780" s="134"/>
      <c r="BI780" s="134"/>
      <c r="BJ780" s="134"/>
      <c r="BK780" s="134"/>
      <c r="BL780" s="134"/>
      <c r="BM780" s="134"/>
      <c r="BN780" s="134"/>
      <c r="BO780" s="134"/>
      <c r="BP780" s="134"/>
      <c r="BQ780" s="134"/>
      <c r="BR780" s="134"/>
      <c r="BS780" s="134"/>
      <c r="BT780" s="134"/>
      <c r="BU780" s="134"/>
      <c r="BV780" s="134"/>
      <c r="BW780" s="134"/>
      <c r="BX780" s="134"/>
      <c r="BY780" s="134"/>
      <c r="BZ780" s="134"/>
      <c r="CA780" s="134"/>
      <c r="CB780" s="134"/>
      <c r="CC780" s="134"/>
      <c r="CD780" s="134"/>
      <c r="CE780" s="134"/>
      <c r="CF780" s="134"/>
      <c r="CG780" s="134"/>
      <c r="CH780" s="134"/>
      <c r="CI780" s="134"/>
      <c r="CJ780" s="134"/>
      <c r="CK780" s="134"/>
      <c r="CL780" s="134"/>
      <c r="CM780" s="134"/>
      <c r="CN780" s="134"/>
      <c r="CO780" s="134"/>
      <c r="CP780" s="134"/>
      <c r="CQ780" s="134"/>
      <c r="CR780" s="134"/>
      <c r="CS780" s="134"/>
      <c r="CT780" s="134"/>
      <c r="CU780" s="134"/>
      <c r="CV780" s="134"/>
      <c r="CW780" s="134"/>
      <c r="CX780" s="134"/>
      <c r="CY780" s="134"/>
      <c r="CZ780" s="134"/>
      <c r="DA780" s="134"/>
      <c r="DB780" s="134"/>
      <c r="DC780" s="134"/>
      <c r="DD780" s="134"/>
      <c r="DE780" s="134"/>
      <c r="DF780" s="134"/>
      <c r="DG780" s="134"/>
      <c r="DH780" s="134"/>
      <c r="DI780" s="134"/>
      <c r="DJ780" s="134"/>
      <c r="DK780" s="134"/>
      <c r="DL780" s="134"/>
      <c r="DM780" s="134"/>
      <c r="DN780" s="134"/>
      <c r="DO780" s="134"/>
      <c r="DP780" s="134"/>
      <c r="DQ780" s="134"/>
      <c r="DR780" s="134"/>
      <c r="DS780" s="134"/>
      <c r="DT780" s="134"/>
      <c r="DU780" s="134"/>
      <c r="DV780" s="134"/>
      <c r="DW780" s="134"/>
      <c r="DX780" s="134"/>
      <c r="DY780" s="134"/>
      <c r="DZ780" s="134"/>
      <c r="EA780" s="134"/>
      <c r="EB780" s="134"/>
      <c r="EC780" s="134"/>
      <c r="ED780" s="134"/>
      <c r="EE780" s="134"/>
      <c r="EF780" s="134"/>
      <c r="EG780" s="134"/>
    </row>
    <row r="781" spans="1:137">
      <c r="A781" s="135"/>
      <c r="B781" s="54"/>
      <c r="C781" s="58" t="s">
        <v>31</v>
      </c>
      <c r="D781" s="163" t="s">
        <v>1167</v>
      </c>
      <c r="E781" s="164" t="s">
        <v>1172</v>
      </c>
      <c r="F781" s="165" t="s">
        <v>1169</v>
      </c>
      <c r="G781" s="58" t="s">
        <v>1170</v>
      </c>
      <c r="H781" s="46" t="s">
        <v>1171</v>
      </c>
      <c r="I781" s="140">
        <v>1553.97</v>
      </c>
      <c r="J781" s="46" t="s">
        <v>48</v>
      </c>
      <c r="K781" s="75" t="s">
        <v>49</v>
      </c>
      <c r="L781" s="76">
        <f t="shared" si="88"/>
        <v>3</v>
      </c>
      <c r="M781" s="166">
        <v>2</v>
      </c>
      <c r="N781" s="167"/>
      <c r="O781" s="166"/>
      <c r="P781" s="168"/>
      <c r="Q781" s="166"/>
      <c r="R781" s="168"/>
      <c r="S781" s="166"/>
      <c r="T781" s="168">
        <v>1</v>
      </c>
      <c r="U781" s="168"/>
      <c r="V781" s="76"/>
      <c r="W781" s="76"/>
      <c r="X781" s="76"/>
      <c r="Y781" s="134"/>
      <c r="Z781" s="134"/>
      <c r="AA781" s="134"/>
      <c r="AB781" s="134"/>
      <c r="AC781" s="134"/>
      <c r="AD781" s="134"/>
      <c r="AE781" s="134"/>
      <c r="AF781" s="134"/>
      <c r="AG781" s="134"/>
      <c r="AH781" s="134"/>
      <c r="AI781" s="134"/>
      <c r="AJ781" s="134"/>
      <c r="AK781" s="134"/>
      <c r="AL781" s="134"/>
      <c r="AM781" s="134"/>
      <c r="AN781" s="134"/>
      <c r="AO781" s="134"/>
      <c r="AP781" s="134"/>
      <c r="AQ781" s="134"/>
      <c r="AR781" s="134"/>
      <c r="AS781" s="134"/>
      <c r="AT781" s="134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134"/>
      <c r="BE781" s="134"/>
      <c r="BF781" s="134"/>
      <c r="BG781" s="134"/>
      <c r="BH781" s="134"/>
      <c r="BI781" s="134"/>
      <c r="BJ781" s="134"/>
      <c r="BK781" s="134"/>
      <c r="BL781" s="134"/>
      <c r="BM781" s="134"/>
      <c r="BN781" s="134"/>
      <c r="BO781" s="134"/>
      <c r="BP781" s="134"/>
      <c r="BQ781" s="134"/>
      <c r="BR781" s="134"/>
      <c r="BS781" s="134"/>
      <c r="BT781" s="134"/>
      <c r="BU781" s="134"/>
      <c r="BV781" s="134"/>
      <c r="BW781" s="134"/>
      <c r="BX781" s="134"/>
      <c r="BY781" s="134"/>
      <c r="BZ781" s="134"/>
      <c r="CA781" s="134"/>
      <c r="CB781" s="134"/>
      <c r="CC781" s="134"/>
      <c r="CD781" s="134"/>
      <c r="CE781" s="134"/>
      <c r="CF781" s="134"/>
      <c r="CG781" s="134"/>
      <c r="CH781" s="134"/>
      <c r="CI781" s="134"/>
      <c r="CJ781" s="134"/>
      <c r="CK781" s="134"/>
      <c r="CL781" s="134"/>
      <c r="CM781" s="134"/>
      <c r="CN781" s="134"/>
      <c r="CO781" s="134"/>
      <c r="CP781" s="134"/>
      <c r="CQ781" s="134"/>
      <c r="CR781" s="134"/>
      <c r="CS781" s="134"/>
      <c r="CT781" s="134"/>
      <c r="CU781" s="134"/>
      <c r="CV781" s="134"/>
      <c r="CW781" s="134"/>
      <c r="CX781" s="134"/>
      <c r="CY781" s="134"/>
      <c r="CZ781" s="134"/>
      <c r="DA781" s="134"/>
      <c r="DB781" s="134"/>
      <c r="DC781" s="134"/>
      <c r="DD781" s="134"/>
      <c r="DE781" s="134"/>
      <c r="DF781" s="134"/>
      <c r="DG781" s="134"/>
      <c r="DH781" s="134"/>
      <c r="DI781" s="134"/>
      <c r="DJ781" s="134"/>
      <c r="DK781" s="134"/>
      <c r="DL781" s="134"/>
      <c r="DM781" s="134"/>
      <c r="DN781" s="134"/>
      <c r="DO781" s="134"/>
      <c r="DP781" s="134"/>
      <c r="DQ781" s="134"/>
      <c r="DR781" s="134"/>
      <c r="DS781" s="134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134"/>
      <c r="ED781" s="134"/>
      <c r="EE781" s="134"/>
      <c r="EF781" s="134"/>
      <c r="EG781" s="134"/>
    </row>
    <row r="782" spans="1:137">
      <c r="A782" s="135"/>
      <c r="B782" s="54"/>
      <c r="C782" s="77"/>
      <c r="D782" s="169"/>
      <c r="E782" s="63"/>
      <c r="F782" s="170"/>
      <c r="G782" s="77"/>
      <c r="H782" s="54"/>
      <c r="I782" s="141"/>
      <c r="J782" s="54"/>
      <c r="K782" s="75" t="s">
        <v>50</v>
      </c>
      <c r="L782" s="76">
        <f t="shared" si="88"/>
        <v>0</v>
      </c>
      <c r="M782" s="166"/>
      <c r="N782" s="167"/>
      <c r="O782" s="166"/>
      <c r="P782" s="168"/>
      <c r="Q782" s="166"/>
      <c r="R782" s="168"/>
      <c r="S782" s="166"/>
      <c r="T782" s="168"/>
      <c r="U782" s="168"/>
      <c r="V782" s="76"/>
      <c r="W782" s="76"/>
      <c r="X782" s="76"/>
      <c r="Y782" s="134"/>
      <c r="Z782" s="134"/>
      <c r="AA782" s="134"/>
      <c r="AB782" s="134"/>
      <c r="AC782" s="134"/>
      <c r="AD782" s="134"/>
      <c r="AE782" s="134"/>
      <c r="AF782" s="134"/>
      <c r="AG782" s="134"/>
      <c r="AH782" s="134"/>
      <c r="AI782" s="134"/>
      <c r="AJ782" s="134"/>
      <c r="AK782" s="134"/>
      <c r="AL782" s="134"/>
      <c r="AM782" s="134"/>
      <c r="AN782" s="134"/>
      <c r="AO782" s="134"/>
      <c r="AP782" s="134"/>
      <c r="AQ782" s="134"/>
      <c r="AR782" s="134"/>
      <c r="AS782" s="134"/>
      <c r="AT782" s="134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4"/>
      <c r="BE782" s="134"/>
      <c r="BF782" s="134"/>
      <c r="BG782" s="134"/>
      <c r="BH782" s="134"/>
      <c r="BI782" s="134"/>
      <c r="BJ782" s="134"/>
      <c r="BK782" s="134"/>
      <c r="BL782" s="134"/>
      <c r="BM782" s="134"/>
      <c r="BN782" s="134"/>
      <c r="BO782" s="134"/>
      <c r="BP782" s="134"/>
      <c r="BQ782" s="134"/>
      <c r="BR782" s="134"/>
      <c r="BS782" s="134"/>
      <c r="BT782" s="134"/>
      <c r="BU782" s="134"/>
      <c r="BV782" s="134"/>
      <c r="BW782" s="134"/>
      <c r="BX782" s="134"/>
      <c r="BY782" s="134"/>
      <c r="BZ782" s="134"/>
      <c r="CA782" s="134"/>
      <c r="CB782" s="134"/>
      <c r="CC782" s="134"/>
      <c r="CD782" s="134"/>
      <c r="CE782" s="134"/>
      <c r="CF782" s="134"/>
      <c r="CG782" s="134"/>
      <c r="CH782" s="134"/>
      <c r="CI782" s="134"/>
      <c r="CJ782" s="134"/>
      <c r="CK782" s="134"/>
      <c r="CL782" s="134"/>
      <c r="CM782" s="134"/>
      <c r="CN782" s="134"/>
      <c r="CO782" s="134"/>
      <c r="CP782" s="134"/>
      <c r="CQ782" s="134"/>
      <c r="CR782" s="134"/>
      <c r="CS782" s="134"/>
      <c r="CT782" s="134"/>
      <c r="CU782" s="134"/>
      <c r="CV782" s="134"/>
      <c r="CW782" s="134"/>
      <c r="CX782" s="134"/>
      <c r="CY782" s="134"/>
      <c r="CZ782" s="134"/>
      <c r="DA782" s="134"/>
      <c r="DB782" s="134"/>
      <c r="DC782" s="134"/>
      <c r="DD782" s="134"/>
      <c r="DE782" s="134"/>
      <c r="DF782" s="134"/>
      <c r="DG782" s="134"/>
      <c r="DH782" s="134"/>
      <c r="DI782" s="134"/>
      <c r="DJ782" s="134"/>
      <c r="DK782" s="134"/>
      <c r="DL782" s="134"/>
      <c r="DM782" s="134"/>
      <c r="DN782" s="134"/>
      <c r="DO782" s="134"/>
      <c r="DP782" s="134"/>
      <c r="DQ782" s="134"/>
      <c r="DR782" s="134"/>
      <c r="DS782" s="134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134"/>
      <c r="ED782" s="134"/>
      <c r="EE782" s="134"/>
      <c r="EF782" s="134"/>
      <c r="EG782" s="134"/>
    </row>
    <row r="783" spans="1:137">
      <c r="A783" s="135"/>
      <c r="B783" s="54"/>
      <c r="C783" s="81"/>
      <c r="D783" s="171"/>
      <c r="E783" s="68"/>
      <c r="F783" s="172"/>
      <c r="G783" s="81"/>
      <c r="H783" s="80"/>
      <c r="I783" s="142"/>
      <c r="J783" s="80"/>
      <c r="K783" s="84" t="s">
        <v>51</v>
      </c>
      <c r="L783" s="76">
        <f t="shared" si="88"/>
        <v>0</v>
      </c>
      <c r="M783" s="166"/>
      <c r="N783" s="167"/>
      <c r="O783" s="166"/>
      <c r="P783" s="168"/>
      <c r="Q783" s="166"/>
      <c r="R783" s="168"/>
      <c r="S783" s="166"/>
      <c r="T783" s="168"/>
      <c r="U783" s="168"/>
      <c r="V783" s="76"/>
      <c r="W783" s="76"/>
      <c r="X783" s="76"/>
      <c r="Y783" s="134"/>
      <c r="Z783" s="134"/>
      <c r="AA783" s="134"/>
      <c r="AB783" s="134"/>
      <c r="AC783" s="134"/>
      <c r="AD783" s="134"/>
      <c r="AE783" s="134"/>
      <c r="AF783" s="134"/>
      <c r="AG783" s="134"/>
      <c r="AH783" s="134"/>
      <c r="AI783" s="134"/>
      <c r="AJ783" s="134"/>
      <c r="AK783" s="134"/>
      <c r="AL783" s="134"/>
      <c r="AM783" s="134"/>
      <c r="AN783" s="134"/>
      <c r="AO783" s="134"/>
      <c r="AP783" s="134"/>
      <c r="AQ783" s="134"/>
      <c r="AR783" s="134"/>
      <c r="AS783" s="134"/>
      <c r="AT783" s="134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4"/>
      <c r="BE783" s="134"/>
      <c r="BF783" s="134"/>
      <c r="BG783" s="134"/>
      <c r="BH783" s="134"/>
      <c r="BI783" s="134"/>
      <c r="BJ783" s="134"/>
      <c r="BK783" s="134"/>
      <c r="BL783" s="134"/>
      <c r="BM783" s="134"/>
      <c r="BN783" s="134"/>
      <c r="BO783" s="134"/>
      <c r="BP783" s="134"/>
      <c r="BQ783" s="134"/>
      <c r="BR783" s="134"/>
      <c r="BS783" s="134"/>
      <c r="BT783" s="134"/>
      <c r="BU783" s="134"/>
      <c r="BV783" s="134"/>
      <c r="BW783" s="134"/>
      <c r="BX783" s="134"/>
      <c r="BY783" s="134"/>
      <c r="BZ783" s="134"/>
      <c r="CA783" s="134"/>
      <c r="CB783" s="134"/>
      <c r="CC783" s="134"/>
      <c r="CD783" s="134"/>
      <c r="CE783" s="134"/>
      <c r="CF783" s="134"/>
      <c r="CG783" s="134"/>
      <c r="CH783" s="134"/>
      <c r="CI783" s="134"/>
      <c r="CJ783" s="134"/>
      <c r="CK783" s="134"/>
      <c r="CL783" s="134"/>
      <c r="CM783" s="134"/>
      <c r="CN783" s="134"/>
      <c r="CO783" s="134"/>
      <c r="CP783" s="134"/>
      <c r="CQ783" s="134"/>
      <c r="CR783" s="134"/>
      <c r="CS783" s="134"/>
      <c r="CT783" s="134"/>
      <c r="CU783" s="134"/>
      <c r="CV783" s="134"/>
      <c r="CW783" s="134"/>
      <c r="CX783" s="134"/>
      <c r="CY783" s="134"/>
      <c r="CZ783" s="134"/>
      <c r="DA783" s="134"/>
      <c r="DB783" s="134"/>
      <c r="DC783" s="134"/>
      <c r="DD783" s="134"/>
      <c r="DE783" s="134"/>
      <c r="DF783" s="134"/>
      <c r="DG783" s="134"/>
      <c r="DH783" s="134"/>
      <c r="DI783" s="134"/>
      <c r="DJ783" s="134"/>
      <c r="DK783" s="134"/>
      <c r="DL783" s="134"/>
      <c r="DM783" s="134"/>
      <c r="DN783" s="134"/>
      <c r="DO783" s="134"/>
      <c r="DP783" s="134"/>
      <c r="DQ783" s="134"/>
      <c r="DR783" s="134"/>
      <c r="DS783" s="134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134"/>
      <c r="ED783" s="134"/>
      <c r="EE783" s="134"/>
      <c r="EF783" s="134"/>
      <c r="EG783" s="134"/>
    </row>
    <row r="784" spans="1:137">
      <c r="A784" s="135"/>
      <c r="B784" s="54"/>
      <c r="C784" s="58" t="s">
        <v>31</v>
      </c>
      <c r="D784" s="163" t="s">
        <v>1173</v>
      </c>
      <c r="E784" s="164" t="s">
        <v>1174</v>
      </c>
      <c r="F784" s="165" t="s">
        <v>1175</v>
      </c>
      <c r="G784" s="58" t="s">
        <v>1176</v>
      </c>
      <c r="H784" s="46" t="s">
        <v>1177</v>
      </c>
      <c r="I784" s="140">
        <v>8157.96</v>
      </c>
      <c r="J784" s="46" t="s">
        <v>48</v>
      </c>
      <c r="K784" s="75" t="s">
        <v>49</v>
      </c>
      <c r="L784" s="76">
        <f t="shared" si="88"/>
        <v>17</v>
      </c>
      <c r="M784" s="166"/>
      <c r="N784" s="167">
        <v>4</v>
      </c>
      <c r="O784" s="166"/>
      <c r="P784" s="168"/>
      <c r="Q784" s="166"/>
      <c r="R784" s="168"/>
      <c r="S784" s="166">
        <v>11</v>
      </c>
      <c r="T784" s="168">
        <v>1</v>
      </c>
      <c r="U784" s="168"/>
      <c r="V784" s="76"/>
      <c r="W784" s="76"/>
      <c r="X784" s="76">
        <v>1</v>
      </c>
      <c r="Y784" s="134"/>
      <c r="Z784" s="134"/>
      <c r="AA784" s="134"/>
      <c r="AB784" s="134"/>
      <c r="AC784" s="134"/>
      <c r="AD784" s="134"/>
      <c r="AE784" s="134"/>
      <c r="AF784" s="134"/>
      <c r="AG784" s="134"/>
      <c r="AH784" s="134"/>
      <c r="AI784" s="134"/>
      <c r="AJ784" s="134"/>
      <c r="AK784" s="134"/>
      <c r="AL784" s="134"/>
      <c r="AM784" s="134"/>
      <c r="AN784" s="134"/>
      <c r="AO784" s="134"/>
      <c r="AP784" s="134"/>
      <c r="AQ784" s="134"/>
      <c r="AR784" s="134"/>
      <c r="AS784" s="134"/>
      <c r="AT784" s="134"/>
      <c r="AU784" s="134"/>
      <c r="AV784" s="134"/>
      <c r="AW784" s="134"/>
      <c r="AX784" s="134"/>
      <c r="AY784" s="134"/>
      <c r="AZ784" s="134"/>
      <c r="BA784" s="134"/>
      <c r="BB784" s="134"/>
      <c r="BC784" s="134"/>
      <c r="BD784" s="134"/>
      <c r="BE784" s="134"/>
      <c r="BF784" s="134"/>
      <c r="BG784" s="134"/>
      <c r="BH784" s="134"/>
      <c r="BI784" s="134"/>
      <c r="BJ784" s="134"/>
      <c r="BK784" s="134"/>
      <c r="BL784" s="134"/>
      <c r="BM784" s="134"/>
      <c r="BN784" s="134"/>
      <c r="BO784" s="134"/>
      <c r="BP784" s="134"/>
      <c r="BQ784" s="134"/>
      <c r="BR784" s="134"/>
      <c r="BS784" s="134"/>
      <c r="BT784" s="134"/>
      <c r="BU784" s="134"/>
      <c r="BV784" s="134"/>
      <c r="BW784" s="134"/>
      <c r="BX784" s="134"/>
      <c r="BY784" s="134"/>
      <c r="BZ784" s="134"/>
      <c r="CA784" s="134"/>
      <c r="CB784" s="134"/>
      <c r="CC784" s="134"/>
      <c r="CD784" s="134"/>
      <c r="CE784" s="134"/>
      <c r="CF784" s="134"/>
      <c r="CG784" s="134"/>
      <c r="CH784" s="134"/>
      <c r="CI784" s="134"/>
      <c r="CJ784" s="134"/>
      <c r="CK784" s="134"/>
      <c r="CL784" s="134"/>
      <c r="CM784" s="134"/>
      <c r="CN784" s="134"/>
      <c r="CO784" s="134"/>
      <c r="CP784" s="134"/>
      <c r="CQ784" s="134"/>
      <c r="CR784" s="134"/>
      <c r="CS784" s="134"/>
      <c r="CT784" s="134"/>
      <c r="CU784" s="134"/>
      <c r="CV784" s="134"/>
      <c r="CW784" s="134"/>
      <c r="CX784" s="134"/>
      <c r="CY784" s="134"/>
      <c r="CZ784" s="134"/>
      <c r="DA784" s="134"/>
      <c r="DB784" s="134"/>
      <c r="DC784" s="134"/>
      <c r="DD784" s="134"/>
      <c r="DE784" s="134"/>
      <c r="DF784" s="134"/>
      <c r="DG784" s="134"/>
      <c r="DH784" s="134"/>
      <c r="DI784" s="134"/>
      <c r="DJ784" s="134"/>
      <c r="DK784" s="134"/>
      <c r="DL784" s="134"/>
      <c r="DM784" s="134"/>
      <c r="DN784" s="134"/>
      <c r="DO784" s="134"/>
      <c r="DP784" s="134"/>
      <c r="DQ784" s="134"/>
      <c r="DR784" s="134"/>
      <c r="DS784" s="134"/>
      <c r="DT784" s="134"/>
      <c r="DU784" s="134"/>
      <c r="DV784" s="134"/>
      <c r="DW784" s="134"/>
      <c r="DX784" s="134"/>
      <c r="DY784" s="134"/>
      <c r="DZ784" s="134"/>
      <c r="EA784" s="134"/>
      <c r="EB784" s="134"/>
      <c r="EC784" s="134"/>
      <c r="ED784" s="134"/>
      <c r="EE784" s="134"/>
      <c r="EF784" s="134"/>
      <c r="EG784" s="134"/>
    </row>
    <row r="785" spans="1:137">
      <c r="A785" s="135"/>
      <c r="B785" s="54"/>
      <c r="C785" s="77"/>
      <c r="D785" s="169"/>
      <c r="E785" s="63"/>
      <c r="F785" s="170"/>
      <c r="G785" s="77"/>
      <c r="H785" s="54"/>
      <c r="I785" s="141"/>
      <c r="J785" s="54"/>
      <c r="K785" s="75" t="s">
        <v>50</v>
      </c>
      <c r="L785" s="76">
        <f t="shared" si="88"/>
        <v>2</v>
      </c>
      <c r="M785" s="166">
        <v>2</v>
      </c>
      <c r="N785" s="167"/>
      <c r="O785" s="166"/>
      <c r="P785" s="168"/>
      <c r="Q785" s="166"/>
      <c r="R785" s="168"/>
      <c r="S785" s="166"/>
      <c r="T785" s="168"/>
      <c r="U785" s="168"/>
      <c r="V785" s="76"/>
      <c r="W785" s="76"/>
      <c r="X785" s="76"/>
      <c r="Y785" s="134"/>
      <c r="Z785" s="134"/>
      <c r="AA785" s="134"/>
      <c r="AB785" s="134"/>
      <c r="AC785" s="134"/>
      <c r="AD785" s="134"/>
      <c r="AE785" s="134"/>
      <c r="AF785" s="134"/>
      <c r="AG785" s="134"/>
      <c r="AH785" s="134"/>
      <c r="AI785" s="134"/>
      <c r="AJ785" s="134"/>
      <c r="AK785" s="134"/>
      <c r="AL785" s="134"/>
      <c r="AM785" s="134"/>
      <c r="AN785" s="134"/>
      <c r="AO785" s="134"/>
      <c r="AP785" s="134"/>
      <c r="AQ785" s="134"/>
      <c r="AR785" s="134"/>
      <c r="AS785" s="134"/>
      <c r="AT785" s="134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134"/>
      <c r="BE785" s="134"/>
      <c r="BF785" s="134"/>
      <c r="BG785" s="134"/>
      <c r="BH785" s="134"/>
      <c r="BI785" s="134"/>
      <c r="BJ785" s="134"/>
      <c r="BK785" s="134"/>
      <c r="BL785" s="134"/>
      <c r="BM785" s="134"/>
      <c r="BN785" s="134"/>
      <c r="BO785" s="134"/>
      <c r="BP785" s="134"/>
      <c r="BQ785" s="134"/>
      <c r="BR785" s="134"/>
      <c r="BS785" s="134"/>
      <c r="BT785" s="134"/>
      <c r="BU785" s="134"/>
      <c r="BV785" s="134"/>
      <c r="BW785" s="134"/>
      <c r="BX785" s="134"/>
      <c r="BY785" s="134"/>
      <c r="BZ785" s="134"/>
      <c r="CA785" s="134"/>
      <c r="CB785" s="134"/>
      <c r="CC785" s="134"/>
      <c r="CD785" s="134"/>
      <c r="CE785" s="134"/>
      <c r="CF785" s="134"/>
      <c r="CG785" s="134"/>
      <c r="CH785" s="134"/>
      <c r="CI785" s="134"/>
      <c r="CJ785" s="134"/>
      <c r="CK785" s="134"/>
      <c r="CL785" s="134"/>
      <c r="CM785" s="134"/>
      <c r="CN785" s="134"/>
      <c r="CO785" s="134"/>
      <c r="CP785" s="134"/>
      <c r="CQ785" s="134"/>
      <c r="CR785" s="134"/>
      <c r="CS785" s="134"/>
      <c r="CT785" s="134"/>
      <c r="CU785" s="134"/>
      <c r="CV785" s="134"/>
      <c r="CW785" s="134"/>
      <c r="CX785" s="134"/>
      <c r="CY785" s="134"/>
      <c r="CZ785" s="134"/>
      <c r="DA785" s="134"/>
      <c r="DB785" s="134"/>
      <c r="DC785" s="134"/>
      <c r="DD785" s="134"/>
      <c r="DE785" s="134"/>
      <c r="DF785" s="134"/>
      <c r="DG785" s="134"/>
      <c r="DH785" s="134"/>
      <c r="DI785" s="134"/>
      <c r="DJ785" s="134"/>
      <c r="DK785" s="134"/>
      <c r="DL785" s="134"/>
      <c r="DM785" s="134"/>
      <c r="DN785" s="134"/>
      <c r="DO785" s="134"/>
      <c r="DP785" s="134"/>
      <c r="DQ785" s="134"/>
      <c r="DR785" s="134"/>
      <c r="DS785" s="134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134"/>
      <c r="ED785" s="134"/>
      <c r="EE785" s="134"/>
      <c r="EF785" s="134"/>
      <c r="EG785" s="134"/>
    </row>
    <row r="786" spans="1:137">
      <c r="A786" s="135"/>
      <c r="B786" s="54"/>
      <c r="C786" s="81"/>
      <c r="D786" s="171"/>
      <c r="E786" s="68"/>
      <c r="F786" s="172"/>
      <c r="G786" s="81"/>
      <c r="H786" s="80"/>
      <c r="I786" s="142"/>
      <c r="J786" s="80"/>
      <c r="K786" s="84" t="s">
        <v>51</v>
      </c>
      <c r="L786" s="76">
        <f t="shared" si="88"/>
        <v>0</v>
      </c>
      <c r="M786" s="166"/>
      <c r="N786" s="167"/>
      <c r="O786" s="166"/>
      <c r="P786" s="168"/>
      <c r="Q786" s="166"/>
      <c r="R786" s="168"/>
      <c r="S786" s="166"/>
      <c r="T786" s="168"/>
      <c r="U786" s="168"/>
      <c r="V786" s="76"/>
      <c r="W786" s="76"/>
      <c r="X786" s="76"/>
      <c r="Y786" s="134"/>
      <c r="Z786" s="134"/>
      <c r="AA786" s="134"/>
      <c r="AB786" s="134"/>
      <c r="AC786" s="134"/>
      <c r="AD786" s="134"/>
      <c r="AE786" s="134"/>
      <c r="AF786" s="134"/>
      <c r="AG786" s="134"/>
      <c r="AH786" s="134"/>
      <c r="AI786" s="134"/>
      <c r="AJ786" s="134"/>
      <c r="AK786" s="134"/>
      <c r="AL786" s="134"/>
      <c r="AM786" s="134"/>
      <c r="AN786" s="134"/>
      <c r="AO786" s="134"/>
      <c r="AP786" s="134"/>
      <c r="AQ786" s="134"/>
      <c r="AR786" s="134"/>
      <c r="AS786" s="134"/>
      <c r="AT786" s="134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4"/>
      <c r="BE786" s="134"/>
      <c r="BF786" s="134"/>
      <c r="BG786" s="134"/>
      <c r="BH786" s="134"/>
      <c r="BI786" s="134"/>
      <c r="BJ786" s="134"/>
      <c r="BK786" s="134"/>
      <c r="BL786" s="134"/>
      <c r="BM786" s="134"/>
      <c r="BN786" s="134"/>
      <c r="BO786" s="134"/>
      <c r="BP786" s="134"/>
      <c r="BQ786" s="134"/>
      <c r="BR786" s="134"/>
      <c r="BS786" s="134"/>
      <c r="BT786" s="134"/>
      <c r="BU786" s="134"/>
      <c r="BV786" s="134"/>
      <c r="BW786" s="134"/>
      <c r="BX786" s="134"/>
      <c r="BY786" s="134"/>
      <c r="BZ786" s="134"/>
      <c r="CA786" s="134"/>
      <c r="CB786" s="134"/>
      <c r="CC786" s="134"/>
      <c r="CD786" s="134"/>
      <c r="CE786" s="134"/>
      <c r="CF786" s="134"/>
      <c r="CG786" s="134"/>
      <c r="CH786" s="134"/>
      <c r="CI786" s="134"/>
      <c r="CJ786" s="134"/>
      <c r="CK786" s="134"/>
      <c r="CL786" s="134"/>
      <c r="CM786" s="134"/>
      <c r="CN786" s="134"/>
      <c r="CO786" s="134"/>
      <c r="CP786" s="134"/>
      <c r="CQ786" s="134"/>
      <c r="CR786" s="134"/>
      <c r="CS786" s="134"/>
      <c r="CT786" s="134"/>
      <c r="CU786" s="134"/>
      <c r="CV786" s="134"/>
      <c r="CW786" s="134"/>
      <c r="CX786" s="134"/>
      <c r="CY786" s="134"/>
      <c r="CZ786" s="134"/>
      <c r="DA786" s="134"/>
      <c r="DB786" s="134"/>
      <c r="DC786" s="134"/>
      <c r="DD786" s="134"/>
      <c r="DE786" s="134"/>
      <c r="DF786" s="134"/>
      <c r="DG786" s="134"/>
      <c r="DH786" s="134"/>
      <c r="DI786" s="134"/>
      <c r="DJ786" s="134"/>
      <c r="DK786" s="134"/>
      <c r="DL786" s="134"/>
      <c r="DM786" s="134"/>
      <c r="DN786" s="134"/>
      <c r="DO786" s="134"/>
      <c r="DP786" s="134"/>
      <c r="DQ786" s="134"/>
      <c r="DR786" s="134"/>
      <c r="DS786" s="134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134"/>
      <c r="ED786" s="134"/>
      <c r="EE786" s="134"/>
      <c r="EF786" s="134"/>
      <c r="EG786" s="134"/>
    </row>
    <row r="787" spans="1:137">
      <c r="A787" s="135"/>
      <c r="B787" s="54"/>
      <c r="C787" s="58" t="s">
        <v>33</v>
      </c>
      <c r="D787" s="163" t="s">
        <v>1178</v>
      </c>
      <c r="E787" s="164" t="s">
        <v>1179</v>
      </c>
      <c r="F787" s="165" t="s">
        <v>1180</v>
      </c>
      <c r="G787" s="58" t="s">
        <v>1181</v>
      </c>
      <c r="H787" s="46" t="s">
        <v>1182</v>
      </c>
      <c r="I787" s="140">
        <v>2871.93</v>
      </c>
      <c r="J787" s="46" t="s">
        <v>48</v>
      </c>
      <c r="K787" s="75" t="s">
        <v>49</v>
      </c>
      <c r="L787" s="76">
        <f t="shared" si="88"/>
        <v>0</v>
      </c>
      <c r="M787" s="166"/>
      <c r="N787" s="167"/>
      <c r="O787" s="166"/>
      <c r="P787" s="168"/>
      <c r="Q787" s="166"/>
      <c r="R787" s="168"/>
      <c r="S787" s="166"/>
      <c r="T787" s="168"/>
      <c r="U787" s="168"/>
      <c r="V787" s="76"/>
      <c r="W787" s="76"/>
      <c r="X787" s="76"/>
      <c r="Y787" s="134"/>
      <c r="Z787" s="134"/>
      <c r="AA787" s="134"/>
      <c r="AB787" s="134"/>
      <c r="AC787" s="134"/>
      <c r="AD787" s="134"/>
      <c r="AE787" s="134"/>
      <c r="AF787" s="134"/>
      <c r="AG787" s="134"/>
      <c r="AH787" s="134"/>
      <c r="AI787" s="134"/>
      <c r="AJ787" s="134"/>
      <c r="AK787" s="134"/>
      <c r="AL787" s="134"/>
      <c r="AM787" s="134"/>
      <c r="AN787" s="134"/>
      <c r="AO787" s="134"/>
      <c r="AP787" s="134"/>
      <c r="AQ787" s="134"/>
      <c r="AR787" s="134"/>
      <c r="AS787" s="134"/>
      <c r="AT787" s="134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4"/>
      <c r="BE787" s="134"/>
      <c r="BF787" s="134"/>
      <c r="BG787" s="134"/>
      <c r="BH787" s="134"/>
      <c r="BI787" s="134"/>
      <c r="BJ787" s="134"/>
      <c r="BK787" s="134"/>
      <c r="BL787" s="134"/>
      <c r="BM787" s="134"/>
      <c r="BN787" s="134"/>
      <c r="BO787" s="134"/>
      <c r="BP787" s="134"/>
      <c r="BQ787" s="134"/>
      <c r="BR787" s="134"/>
      <c r="BS787" s="134"/>
      <c r="BT787" s="134"/>
      <c r="BU787" s="134"/>
      <c r="BV787" s="134"/>
      <c r="BW787" s="134"/>
      <c r="BX787" s="134"/>
      <c r="BY787" s="134"/>
      <c r="BZ787" s="134"/>
      <c r="CA787" s="134"/>
      <c r="CB787" s="134"/>
      <c r="CC787" s="134"/>
      <c r="CD787" s="134"/>
      <c r="CE787" s="134"/>
      <c r="CF787" s="134"/>
      <c r="CG787" s="134"/>
      <c r="CH787" s="134"/>
      <c r="CI787" s="134"/>
      <c r="CJ787" s="134"/>
      <c r="CK787" s="134"/>
      <c r="CL787" s="134"/>
      <c r="CM787" s="134"/>
      <c r="CN787" s="134"/>
      <c r="CO787" s="134"/>
      <c r="CP787" s="134"/>
      <c r="CQ787" s="134"/>
      <c r="CR787" s="134"/>
      <c r="CS787" s="134"/>
      <c r="CT787" s="134"/>
      <c r="CU787" s="134"/>
      <c r="CV787" s="134"/>
      <c r="CW787" s="134"/>
      <c r="CX787" s="134"/>
      <c r="CY787" s="134"/>
      <c r="CZ787" s="134"/>
      <c r="DA787" s="134"/>
      <c r="DB787" s="134"/>
      <c r="DC787" s="134"/>
      <c r="DD787" s="134"/>
      <c r="DE787" s="134"/>
      <c r="DF787" s="134"/>
      <c r="DG787" s="134"/>
      <c r="DH787" s="134"/>
      <c r="DI787" s="134"/>
      <c r="DJ787" s="134"/>
      <c r="DK787" s="134"/>
      <c r="DL787" s="134"/>
      <c r="DM787" s="134"/>
      <c r="DN787" s="134"/>
      <c r="DO787" s="134"/>
      <c r="DP787" s="134"/>
      <c r="DQ787" s="134"/>
      <c r="DR787" s="134"/>
      <c r="DS787" s="134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134"/>
      <c r="ED787" s="134"/>
      <c r="EE787" s="134"/>
      <c r="EF787" s="134"/>
      <c r="EG787" s="134"/>
    </row>
    <row r="788" spans="1:137">
      <c r="A788" s="135"/>
      <c r="B788" s="54"/>
      <c r="C788" s="77"/>
      <c r="D788" s="169"/>
      <c r="E788" s="63"/>
      <c r="F788" s="170"/>
      <c r="G788" s="77"/>
      <c r="H788" s="54"/>
      <c r="I788" s="141"/>
      <c r="J788" s="54"/>
      <c r="K788" s="75" t="s">
        <v>50</v>
      </c>
      <c r="L788" s="76">
        <f t="shared" si="88"/>
        <v>0</v>
      </c>
      <c r="M788" s="166"/>
      <c r="N788" s="167"/>
      <c r="O788" s="166"/>
      <c r="P788" s="168"/>
      <c r="Q788" s="166"/>
      <c r="R788" s="168"/>
      <c r="S788" s="166"/>
      <c r="T788" s="168"/>
      <c r="U788" s="168"/>
      <c r="V788" s="76"/>
      <c r="W788" s="76"/>
      <c r="X788" s="76"/>
      <c r="Y788" s="134"/>
      <c r="Z788" s="134"/>
      <c r="AA788" s="134"/>
      <c r="AB788" s="134"/>
      <c r="AC788" s="134"/>
      <c r="AD788" s="134"/>
      <c r="AE788" s="134"/>
      <c r="AF788" s="134"/>
      <c r="AG788" s="134"/>
      <c r="AH788" s="134"/>
      <c r="AI788" s="134"/>
      <c r="AJ788" s="134"/>
      <c r="AK788" s="134"/>
      <c r="AL788" s="134"/>
      <c r="AM788" s="134"/>
      <c r="AN788" s="134"/>
      <c r="AO788" s="134"/>
      <c r="AP788" s="134"/>
      <c r="AQ788" s="134"/>
      <c r="AR788" s="134"/>
      <c r="AS788" s="134"/>
      <c r="AT788" s="134"/>
      <c r="AU788" s="134"/>
      <c r="AV788" s="134"/>
      <c r="AW788" s="134"/>
      <c r="AX788" s="134"/>
      <c r="AY788" s="134"/>
      <c r="AZ788" s="134"/>
      <c r="BA788" s="134"/>
      <c r="BB788" s="134"/>
      <c r="BC788" s="134"/>
      <c r="BD788" s="134"/>
      <c r="BE788" s="134"/>
      <c r="BF788" s="134"/>
      <c r="BG788" s="134"/>
      <c r="BH788" s="134"/>
      <c r="BI788" s="134"/>
      <c r="BJ788" s="134"/>
      <c r="BK788" s="134"/>
      <c r="BL788" s="134"/>
      <c r="BM788" s="134"/>
      <c r="BN788" s="134"/>
      <c r="BO788" s="134"/>
      <c r="BP788" s="134"/>
      <c r="BQ788" s="134"/>
      <c r="BR788" s="134"/>
      <c r="BS788" s="134"/>
      <c r="BT788" s="134"/>
      <c r="BU788" s="134"/>
      <c r="BV788" s="134"/>
      <c r="BW788" s="134"/>
      <c r="BX788" s="134"/>
      <c r="BY788" s="134"/>
      <c r="BZ788" s="134"/>
      <c r="CA788" s="134"/>
      <c r="CB788" s="134"/>
      <c r="CC788" s="134"/>
      <c r="CD788" s="134"/>
      <c r="CE788" s="134"/>
      <c r="CF788" s="134"/>
      <c r="CG788" s="134"/>
      <c r="CH788" s="134"/>
      <c r="CI788" s="134"/>
      <c r="CJ788" s="134"/>
      <c r="CK788" s="134"/>
      <c r="CL788" s="134"/>
      <c r="CM788" s="134"/>
      <c r="CN788" s="134"/>
      <c r="CO788" s="134"/>
      <c r="CP788" s="134"/>
      <c r="CQ788" s="134"/>
      <c r="CR788" s="134"/>
      <c r="CS788" s="134"/>
      <c r="CT788" s="134"/>
      <c r="CU788" s="134"/>
      <c r="CV788" s="134"/>
      <c r="CW788" s="134"/>
      <c r="CX788" s="134"/>
      <c r="CY788" s="134"/>
      <c r="CZ788" s="134"/>
      <c r="DA788" s="134"/>
      <c r="DB788" s="134"/>
      <c r="DC788" s="134"/>
      <c r="DD788" s="134"/>
      <c r="DE788" s="134"/>
      <c r="DF788" s="134"/>
      <c r="DG788" s="134"/>
      <c r="DH788" s="134"/>
      <c r="DI788" s="134"/>
      <c r="DJ788" s="134"/>
      <c r="DK788" s="134"/>
      <c r="DL788" s="134"/>
      <c r="DM788" s="134"/>
      <c r="DN788" s="134"/>
      <c r="DO788" s="134"/>
      <c r="DP788" s="134"/>
      <c r="DQ788" s="134"/>
      <c r="DR788" s="134"/>
      <c r="DS788" s="134"/>
      <c r="DT788" s="134"/>
      <c r="DU788" s="134"/>
      <c r="DV788" s="134"/>
      <c r="DW788" s="134"/>
      <c r="DX788" s="134"/>
      <c r="DY788" s="134"/>
      <c r="DZ788" s="134"/>
      <c r="EA788" s="134"/>
      <c r="EB788" s="134"/>
      <c r="EC788" s="134"/>
      <c r="ED788" s="134"/>
      <c r="EE788" s="134"/>
      <c r="EF788" s="134"/>
      <c r="EG788" s="134"/>
    </row>
    <row r="789" spans="1:137">
      <c r="A789" s="135"/>
      <c r="B789" s="54"/>
      <c r="C789" s="81"/>
      <c r="D789" s="171"/>
      <c r="E789" s="68"/>
      <c r="F789" s="172"/>
      <c r="G789" s="81"/>
      <c r="H789" s="80"/>
      <c r="I789" s="142"/>
      <c r="J789" s="80"/>
      <c r="K789" s="84" t="s">
        <v>51</v>
      </c>
      <c r="L789" s="76">
        <f t="shared" si="88"/>
        <v>2</v>
      </c>
      <c r="M789" s="166"/>
      <c r="N789" s="167"/>
      <c r="O789" s="166">
        <v>1</v>
      </c>
      <c r="P789" s="168"/>
      <c r="Q789" s="166"/>
      <c r="R789" s="168"/>
      <c r="S789" s="166">
        <v>1</v>
      </c>
      <c r="T789" s="168">
        <v>0</v>
      </c>
      <c r="U789" s="168"/>
      <c r="V789" s="76"/>
      <c r="W789" s="76"/>
      <c r="X789" s="76"/>
      <c r="Y789" s="134"/>
      <c r="Z789" s="134"/>
      <c r="AA789" s="134"/>
      <c r="AB789" s="134"/>
      <c r="AC789" s="134"/>
      <c r="AD789" s="134"/>
      <c r="AE789" s="134"/>
      <c r="AF789" s="134"/>
      <c r="AG789" s="134"/>
      <c r="AH789" s="134"/>
      <c r="AI789" s="134"/>
      <c r="AJ789" s="134"/>
      <c r="AK789" s="134"/>
      <c r="AL789" s="134"/>
      <c r="AM789" s="134"/>
      <c r="AN789" s="134"/>
      <c r="AO789" s="134"/>
      <c r="AP789" s="134"/>
      <c r="AQ789" s="134"/>
      <c r="AR789" s="134"/>
      <c r="AS789" s="134"/>
      <c r="AT789" s="134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134"/>
      <c r="BE789" s="134"/>
      <c r="BF789" s="134"/>
      <c r="BG789" s="134"/>
      <c r="BH789" s="134"/>
      <c r="BI789" s="134"/>
      <c r="BJ789" s="134"/>
      <c r="BK789" s="134"/>
      <c r="BL789" s="134"/>
      <c r="BM789" s="134"/>
      <c r="BN789" s="134"/>
      <c r="BO789" s="134"/>
      <c r="BP789" s="134"/>
      <c r="BQ789" s="134"/>
      <c r="BR789" s="134"/>
      <c r="BS789" s="134"/>
      <c r="BT789" s="134"/>
      <c r="BU789" s="134"/>
      <c r="BV789" s="134"/>
      <c r="BW789" s="134"/>
      <c r="BX789" s="134"/>
      <c r="BY789" s="134"/>
      <c r="BZ789" s="134"/>
      <c r="CA789" s="134"/>
      <c r="CB789" s="134"/>
      <c r="CC789" s="134"/>
      <c r="CD789" s="134"/>
      <c r="CE789" s="134"/>
      <c r="CF789" s="134"/>
      <c r="CG789" s="134"/>
      <c r="CH789" s="134"/>
      <c r="CI789" s="134"/>
      <c r="CJ789" s="134"/>
      <c r="CK789" s="134"/>
      <c r="CL789" s="134"/>
      <c r="CM789" s="134"/>
      <c r="CN789" s="134"/>
      <c r="CO789" s="134"/>
      <c r="CP789" s="134"/>
      <c r="CQ789" s="134"/>
      <c r="CR789" s="134"/>
      <c r="CS789" s="134"/>
      <c r="CT789" s="134"/>
      <c r="CU789" s="134"/>
      <c r="CV789" s="134"/>
      <c r="CW789" s="134"/>
      <c r="CX789" s="134"/>
      <c r="CY789" s="134"/>
      <c r="CZ789" s="134"/>
      <c r="DA789" s="134"/>
      <c r="DB789" s="134"/>
      <c r="DC789" s="134"/>
      <c r="DD789" s="134"/>
      <c r="DE789" s="134"/>
      <c r="DF789" s="134"/>
      <c r="DG789" s="134"/>
      <c r="DH789" s="134"/>
      <c r="DI789" s="134"/>
      <c r="DJ789" s="134"/>
      <c r="DK789" s="134"/>
      <c r="DL789" s="134"/>
      <c r="DM789" s="134"/>
      <c r="DN789" s="134"/>
      <c r="DO789" s="134"/>
      <c r="DP789" s="134"/>
      <c r="DQ789" s="134"/>
      <c r="DR789" s="134"/>
      <c r="DS789" s="134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134"/>
      <c r="ED789" s="134"/>
      <c r="EE789" s="134"/>
      <c r="EF789" s="134"/>
      <c r="EG789" s="134"/>
    </row>
    <row r="790" spans="1:137">
      <c r="A790" s="135"/>
      <c r="B790" s="54"/>
      <c r="C790" s="58" t="s">
        <v>33</v>
      </c>
      <c r="D790" s="163" t="s">
        <v>1161</v>
      </c>
      <c r="E790" s="164" t="s">
        <v>1183</v>
      </c>
      <c r="F790" s="165" t="s">
        <v>1163</v>
      </c>
      <c r="G790" s="58" t="s">
        <v>1164</v>
      </c>
      <c r="H790" s="46" t="s">
        <v>1165</v>
      </c>
      <c r="I790" s="140">
        <v>663.51</v>
      </c>
      <c r="J790" s="46" t="s">
        <v>48</v>
      </c>
      <c r="K790" s="75" t="s">
        <v>49</v>
      </c>
      <c r="L790" s="76">
        <f t="shared" si="88"/>
        <v>0</v>
      </c>
      <c r="M790" s="166"/>
      <c r="N790" s="167"/>
      <c r="O790" s="166"/>
      <c r="P790" s="168"/>
      <c r="Q790" s="166"/>
      <c r="R790" s="168"/>
      <c r="S790" s="166"/>
      <c r="T790" s="168"/>
      <c r="U790" s="168"/>
      <c r="V790" s="76"/>
      <c r="W790" s="76"/>
      <c r="X790" s="76"/>
      <c r="Y790" s="134"/>
      <c r="Z790" s="134"/>
      <c r="AA790" s="134"/>
      <c r="AB790" s="134"/>
      <c r="AC790" s="134"/>
      <c r="AD790" s="134"/>
      <c r="AE790" s="134"/>
      <c r="AF790" s="134"/>
      <c r="AG790" s="134"/>
      <c r="AH790" s="134"/>
      <c r="AI790" s="134"/>
      <c r="AJ790" s="134"/>
      <c r="AK790" s="134"/>
      <c r="AL790" s="134"/>
      <c r="AM790" s="134"/>
      <c r="AN790" s="134"/>
      <c r="AO790" s="134"/>
      <c r="AP790" s="134"/>
      <c r="AQ790" s="134"/>
      <c r="AR790" s="134"/>
      <c r="AS790" s="134"/>
      <c r="AT790" s="134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4"/>
      <c r="BE790" s="134"/>
      <c r="BF790" s="134"/>
      <c r="BG790" s="134"/>
      <c r="BH790" s="134"/>
      <c r="BI790" s="134"/>
      <c r="BJ790" s="134"/>
      <c r="BK790" s="134"/>
      <c r="BL790" s="134"/>
      <c r="BM790" s="134"/>
      <c r="BN790" s="134"/>
      <c r="BO790" s="134"/>
      <c r="BP790" s="134"/>
      <c r="BQ790" s="134"/>
      <c r="BR790" s="134"/>
      <c r="BS790" s="134"/>
      <c r="BT790" s="134"/>
      <c r="BU790" s="134"/>
      <c r="BV790" s="134"/>
      <c r="BW790" s="134"/>
      <c r="BX790" s="134"/>
      <c r="BY790" s="134"/>
      <c r="BZ790" s="134"/>
      <c r="CA790" s="134"/>
      <c r="CB790" s="134"/>
      <c r="CC790" s="134"/>
      <c r="CD790" s="134"/>
      <c r="CE790" s="134"/>
      <c r="CF790" s="134"/>
      <c r="CG790" s="134"/>
      <c r="CH790" s="134"/>
      <c r="CI790" s="134"/>
      <c r="CJ790" s="134"/>
      <c r="CK790" s="134"/>
      <c r="CL790" s="134"/>
      <c r="CM790" s="134"/>
      <c r="CN790" s="134"/>
      <c r="CO790" s="134"/>
      <c r="CP790" s="134"/>
      <c r="CQ790" s="134"/>
      <c r="CR790" s="134"/>
      <c r="CS790" s="134"/>
      <c r="CT790" s="134"/>
      <c r="CU790" s="134"/>
      <c r="CV790" s="134"/>
      <c r="CW790" s="134"/>
      <c r="CX790" s="134"/>
      <c r="CY790" s="134"/>
      <c r="CZ790" s="134"/>
      <c r="DA790" s="134"/>
      <c r="DB790" s="134"/>
      <c r="DC790" s="134"/>
      <c r="DD790" s="134"/>
      <c r="DE790" s="134"/>
      <c r="DF790" s="134"/>
      <c r="DG790" s="134"/>
      <c r="DH790" s="134"/>
      <c r="DI790" s="134"/>
      <c r="DJ790" s="134"/>
      <c r="DK790" s="134"/>
      <c r="DL790" s="134"/>
      <c r="DM790" s="134"/>
      <c r="DN790" s="134"/>
      <c r="DO790" s="134"/>
      <c r="DP790" s="134"/>
      <c r="DQ790" s="134"/>
      <c r="DR790" s="134"/>
      <c r="DS790" s="134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134"/>
      <c r="ED790" s="134"/>
      <c r="EE790" s="134"/>
      <c r="EF790" s="134"/>
      <c r="EG790" s="134"/>
    </row>
    <row r="791" spans="1:137">
      <c r="A791" s="135"/>
      <c r="B791" s="54"/>
      <c r="C791" s="77"/>
      <c r="D791" s="169"/>
      <c r="E791" s="63"/>
      <c r="F791" s="170"/>
      <c r="G791" s="77"/>
      <c r="H791" s="54"/>
      <c r="I791" s="141"/>
      <c r="J791" s="54"/>
      <c r="K791" s="75" t="s">
        <v>50</v>
      </c>
      <c r="L791" s="76">
        <f t="shared" si="88"/>
        <v>0</v>
      </c>
      <c r="M791" s="166"/>
      <c r="N791" s="167"/>
      <c r="O791" s="166"/>
      <c r="P791" s="168"/>
      <c r="Q791" s="166"/>
      <c r="R791" s="168"/>
      <c r="S791" s="166"/>
      <c r="T791" s="168"/>
      <c r="U791" s="168"/>
      <c r="V791" s="76"/>
      <c r="W791" s="76"/>
      <c r="X791" s="76"/>
      <c r="Y791" s="134"/>
      <c r="Z791" s="134"/>
      <c r="AA791" s="134"/>
      <c r="AB791" s="134"/>
      <c r="AC791" s="134"/>
      <c r="AD791" s="134"/>
      <c r="AE791" s="134"/>
      <c r="AF791" s="134"/>
      <c r="AG791" s="134"/>
      <c r="AH791" s="134"/>
      <c r="AI791" s="134"/>
      <c r="AJ791" s="134"/>
      <c r="AK791" s="134"/>
      <c r="AL791" s="134"/>
      <c r="AM791" s="134"/>
      <c r="AN791" s="134"/>
      <c r="AO791" s="134"/>
      <c r="AP791" s="134"/>
      <c r="AQ791" s="134"/>
      <c r="AR791" s="134"/>
      <c r="AS791" s="134"/>
      <c r="AT791" s="134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4"/>
      <c r="BE791" s="134"/>
      <c r="BF791" s="134"/>
      <c r="BG791" s="134"/>
      <c r="BH791" s="134"/>
      <c r="BI791" s="134"/>
      <c r="BJ791" s="134"/>
      <c r="BK791" s="134"/>
      <c r="BL791" s="134"/>
      <c r="BM791" s="134"/>
      <c r="BN791" s="134"/>
      <c r="BO791" s="134"/>
      <c r="BP791" s="134"/>
      <c r="BQ791" s="134"/>
      <c r="BR791" s="134"/>
      <c r="BS791" s="134"/>
      <c r="BT791" s="134"/>
      <c r="BU791" s="134"/>
      <c r="BV791" s="134"/>
      <c r="BW791" s="134"/>
      <c r="BX791" s="134"/>
      <c r="BY791" s="134"/>
      <c r="BZ791" s="134"/>
      <c r="CA791" s="134"/>
      <c r="CB791" s="134"/>
      <c r="CC791" s="134"/>
      <c r="CD791" s="134"/>
      <c r="CE791" s="134"/>
      <c r="CF791" s="134"/>
      <c r="CG791" s="134"/>
      <c r="CH791" s="134"/>
      <c r="CI791" s="134"/>
      <c r="CJ791" s="134"/>
      <c r="CK791" s="134"/>
      <c r="CL791" s="134"/>
      <c r="CM791" s="134"/>
      <c r="CN791" s="134"/>
      <c r="CO791" s="134"/>
      <c r="CP791" s="134"/>
      <c r="CQ791" s="134"/>
      <c r="CR791" s="134"/>
      <c r="CS791" s="134"/>
      <c r="CT791" s="134"/>
      <c r="CU791" s="134"/>
      <c r="CV791" s="134"/>
      <c r="CW791" s="134"/>
      <c r="CX791" s="134"/>
      <c r="CY791" s="134"/>
      <c r="CZ791" s="134"/>
      <c r="DA791" s="134"/>
      <c r="DB791" s="134"/>
      <c r="DC791" s="134"/>
      <c r="DD791" s="134"/>
      <c r="DE791" s="134"/>
      <c r="DF791" s="134"/>
      <c r="DG791" s="134"/>
      <c r="DH791" s="134"/>
      <c r="DI791" s="134"/>
      <c r="DJ791" s="134"/>
      <c r="DK791" s="134"/>
      <c r="DL791" s="134"/>
      <c r="DM791" s="134"/>
      <c r="DN791" s="134"/>
      <c r="DO791" s="134"/>
      <c r="DP791" s="134"/>
      <c r="DQ791" s="134"/>
      <c r="DR791" s="134"/>
      <c r="DS791" s="134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134"/>
      <c r="ED791" s="134"/>
      <c r="EE791" s="134"/>
      <c r="EF791" s="134"/>
      <c r="EG791" s="134"/>
    </row>
    <row r="792" spans="1:137">
      <c r="A792" s="135"/>
      <c r="B792" s="54"/>
      <c r="C792" s="81"/>
      <c r="D792" s="171"/>
      <c r="E792" s="68"/>
      <c r="F792" s="172"/>
      <c r="G792" s="81"/>
      <c r="H792" s="80"/>
      <c r="I792" s="142"/>
      <c r="J792" s="80"/>
      <c r="K792" s="84" t="s">
        <v>51</v>
      </c>
      <c r="L792" s="76">
        <f t="shared" si="88"/>
        <v>3</v>
      </c>
      <c r="M792" s="166"/>
      <c r="N792" s="167">
        <v>1</v>
      </c>
      <c r="O792" s="166">
        <v>1</v>
      </c>
      <c r="P792" s="168"/>
      <c r="Q792" s="166"/>
      <c r="R792" s="168"/>
      <c r="S792" s="166">
        <v>1</v>
      </c>
      <c r="T792" s="168"/>
      <c r="U792" s="168"/>
      <c r="V792" s="76"/>
      <c r="W792" s="76"/>
      <c r="X792" s="76"/>
      <c r="Y792" s="134"/>
      <c r="Z792" s="134"/>
      <c r="AA792" s="134"/>
      <c r="AB792" s="134"/>
      <c r="AC792" s="134"/>
      <c r="AD792" s="134"/>
      <c r="AE792" s="134"/>
      <c r="AF792" s="134"/>
      <c r="AG792" s="134"/>
      <c r="AH792" s="134"/>
      <c r="AI792" s="134"/>
      <c r="AJ792" s="134"/>
      <c r="AK792" s="134"/>
      <c r="AL792" s="134"/>
      <c r="AM792" s="134"/>
      <c r="AN792" s="134"/>
      <c r="AO792" s="134"/>
      <c r="AP792" s="134"/>
      <c r="AQ792" s="134"/>
      <c r="AR792" s="134"/>
      <c r="AS792" s="134"/>
      <c r="AT792" s="134"/>
      <c r="AU792" s="134"/>
      <c r="AV792" s="134"/>
      <c r="AW792" s="134"/>
      <c r="AX792" s="134"/>
      <c r="AY792" s="134"/>
      <c r="AZ792" s="134"/>
      <c r="BA792" s="134"/>
      <c r="BB792" s="134"/>
      <c r="BC792" s="134"/>
      <c r="BD792" s="134"/>
      <c r="BE792" s="134"/>
      <c r="BF792" s="134"/>
      <c r="BG792" s="134"/>
      <c r="BH792" s="134"/>
      <c r="BI792" s="134"/>
      <c r="BJ792" s="134"/>
      <c r="BK792" s="134"/>
      <c r="BL792" s="134"/>
      <c r="BM792" s="134"/>
      <c r="BN792" s="134"/>
      <c r="BO792" s="134"/>
      <c r="BP792" s="134"/>
      <c r="BQ792" s="134"/>
      <c r="BR792" s="134"/>
      <c r="BS792" s="134"/>
      <c r="BT792" s="134"/>
      <c r="BU792" s="134"/>
      <c r="BV792" s="134"/>
      <c r="BW792" s="134"/>
      <c r="BX792" s="134"/>
      <c r="BY792" s="134"/>
      <c r="BZ792" s="134"/>
      <c r="CA792" s="134"/>
      <c r="CB792" s="134"/>
      <c r="CC792" s="134"/>
      <c r="CD792" s="134"/>
      <c r="CE792" s="134"/>
      <c r="CF792" s="134"/>
      <c r="CG792" s="134"/>
      <c r="CH792" s="134"/>
      <c r="CI792" s="134"/>
      <c r="CJ792" s="134"/>
      <c r="CK792" s="134"/>
      <c r="CL792" s="134"/>
      <c r="CM792" s="134"/>
      <c r="CN792" s="134"/>
      <c r="CO792" s="134"/>
      <c r="CP792" s="134"/>
      <c r="CQ792" s="134"/>
      <c r="CR792" s="134"/>
      <c r="CS792" s="134"/>
      <c r="CT792" s="134"/>
      <c r="CU792" s="134"/>
      <c r="CV792" s="134"/>
      <c r="CW792" s="134"/>
      <c r="CX792" s="134"/>
      <c r="CY792" s="134"/>
      <c r="CZ792" s="134"/>
      <c r="DA792" s="134"/>
      <c r="DB792" s="134"/>
      <c r="DC792" s="134"/>
      <c r="DD792" s="134"/>
      <c r="DE792" s="134"/>
      <c r="DF792" s="134"/>
      <c r="DG792" s="134"/>
      <c r="DH792" s="134"/>
      <c r="DI792" s="134"/>
      <c r="DJ792" s="134"/>
      <c r="DK792" s="134"/>
      <c r="DL792" s="134"/>
      <c r="DM792" s="134"/>
      <c r="DN792" s="134"/>
      <c r="DO792" s="134"/>
      <c r="DP792" s="134"/>
      <c r="DQ792" s="134"/>
      <c r="DR792" s="134"/>
      <c r="DS792" s="134"/>
      <c r="DT792" s="134"/>
      <c r="DU792" s="134"/>
      <c r="DV792" s="134"/>
      <c r="DW792" s="134"/>
      <c r="DX792" s="134"/>
      <c r="DY792" s="134"/>
      <c r="DZ792" s="134"/>
      <c r="EA792" s="134"/>
      <c r="EB792" s="134"/>
      <c r="EC792" s="134"/>
      <c r="ED792" s="134"/>
      <c r="EE792" s="134"/>
      <c r="EF792" s="134"/>
      <c r="EG792" s="134"/>
    </row>
    <row r="793" spans="1:137">
      <c r="A793" s="135"/>
      <c r="B793" s="54"/>
      <c r="C793" s="58" t="s">
        <v>33</v>
      </c>
      <c r="D793" s="163" t="s">
        <v>1184</v>
      </c>
      <c r="E793" s="164" t="s">
        <v>1185</v>
      </c>
      <c r="F793" s="165" t="s">
        <v>1186</v>
      </c>
      <c r="G793" s="58" t="s">
        <v>1187</v>
      </c>
      <c r="H793" s="46" t="s">
        <v>1188</v>
      </c>
      <c r="I793" s="140">
        <v>17781.740000000002</v>
      </c>
      <c r="J793" s="46" t="s">
        <v>48</v>
      </c>
      <c r="K793" s="75" t="s">
        <v>49</v>
      </c>
      <c r="L793" s="76">
        <f t="shared" si="88"/>
        <v>0</v>
      </c>
      <c r="M793" s="166"/>
      <c r="N793" s="167"/>
      <c r="O793" s="166"/>
      <c r="P793" s="168"/>
      <c r="Q793" s="166"/>
      <c r="R793" s="168"/>
      <c r="S793" s="166"/>
      <c r="T793" s="168"/>
      <c r="U793" s="168"/>
      <c r="V793" s="76"/>
      <c r="W793" s="76"/>
      <c r="X793" s="76"/>
      <c r="Y793" s="134"/>
      <c r="Z793" s="134"/>
      <c r="AA793" s="134"/>
      <c r="AB793" s="134"/>
      <c r="AC793" s="134"/>
      <c r="AD793" s="134"/>
      <c r="AE793" s="134"/>
      <c r="AF793" s="134"/>
      <c r="AG793" s="134"/>
      <c r="AH793" s="134"/>
      <c r="AI793" s="134"/>
      <c r="AJ793" s="134"/>
      <c r="AK793" s="134"/>
      <c r="AL793" s="134"/>
      <c r="AM793" s="134"/>
      <c r="AN793" s="134"/>
      <c r="AO793" s="134"/>
      <c r="AP793" s="134"/>
      <c r="AQ793" s="134"/>
      <c r="AR793" s="134"/>
      <c r="AS793" s="134"/>
      <c r="AT793" s="134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134"/>
      <c r="BE793" s="134"/>
      <c r="BF793" s="134"/>
      <c r="BG793" s="134"/>
      <c r="BH793" s="134"/>
      <c r="BI793" s="134"/>
      <c r="BJ793" s="134"/>
      <c r="BK793" s="134"/>
      <c r="BL793" s="134"/>
      <c r="BM793" s="134"/>
      <c r="BN793" s="134"/>
      <c r="BO793" s="134"/>
      <c r="BP793" s="134"/>
      <c r="BQ793" s="134"/>
      <c r="BR793" s="134"/>
      <c r="BS793" s="134"/>
      <c r="BT793" s="134"/>
      <c r="BU793" s="134"/>
      <c r="BV793" s="134"/>
      <c r="BW793" s="134"/>
      <c r="BX793" s="134"/>
      <c r="BY793" s="134"/>
      <c r="BZ793" s="134"/>
      <c r="CA793" s="134"/>
      <c r="CB793" s="134"/>
      <c r="CC793" s="134"/>
      <c r="CD793" s="134"/>
      <c r="CE793" s="134"/>
      <c r="CF793" s="134"/>
      <c r="CG793" s="134"/>
      <c r="CH793" s="134"/>
      <c r="CI793" s="134"/>
      <c r="CJ793" s="134"/>
      <c r="CK793" s="134"/>
      <c r="CL793" s="134"/>
      <c r="CM793" s="134"/>
      <c r="CN793" s="134"/>
      <c r="CO793" s="134"/>
      <c r="CP793" s="134"/>
      <c r="CQ793" s="134"/>
      <c r="CR793" s="134"/>
      <c r="CS793" s="134"/>
      <c r="CT793" s="134"/>
      <c r="CU793" s="134"/>
      <c r="CV793" s="134"/>
      <c r="CW793" s="134"/>
      <c r="CX793" s="134"/>
      <c r="CY793" s="134"/>
      <c r="CZ793" s="134"/>
      <c r="DA793" s="134"/>
      <c r="DB793" s="134"/>
      <c r="DC793" s="134"/>
      <c r="DD793" s="134"/>
      <c r="DE793" s="134"/>
      <c r="DF793" s="134"/>
      <c r="DG793" s="134"/>
      <c r="DH793" s="134"/>
      <c r="DI793" s="134"/>
      <c r="DJ793" s="134"/>
      <c r="DK793" s="134"/>
      <c r="DL793" s="134"/>
      <c r="DM793" s="134"/>
      <c r="DN793" s="134"/>
      <c r="DO793" s="134"/>
      <c r="DP793" s="134"/>
      <c r="DQ793" s="134"/>
      <c r="DR793" s="134"/>
      <c r="DS793" s="134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134"/>
      <c r="ED793" s="134"/>
      <c r="EE793" s="134"/>
      <c r="EF793" s="134"/>
      <c r="EG793" s="134"/>
    </row>
    <row r="794" spans="1:137">
      <c r="A794" s="135"/>
      <c r="B794" s="54"/>
      <c r="C794" s="77"/>
      <c r="D794" s="169"/>
      <c r="E794" s="63"/>
      <c r="F794" s="170"/>
      <c r="G794" s="77"/>
      <c r="H794" s="54"/>
      <c r="I794" s="141"/>
      <c r="J794" s="54"/>
      <c r="K794" s="75" t="s">
        <v>50</v>
      </c>
      <c r="L794" s="76">
        <f t="shared" si="88"/>
        <v>0</v>
      </c>
      <c r="M794" s="166"/>
      <c r="N794" s="167"/>
      <c r="O794" s="166"/>
      <c r="P794" s="168"/>
      <c r="Q794" s="166"/>
      <c r="R794" s="168"/>
      <c r="S794" s="166"/>
      <c r="T794" s="168"/>
      <c r="U794" s="168"/>
      <c r="V794" s="76"/>
      <c r="W794" s="76"/>
      <c r="X794" s="76"/>
      <c r="Y794" s="134"/>
      <c r="Z794" s="134"/>
      <c r="AA794" s="134"/>
      <c r="AB794" s="134"/>
      <c r="AC794" s="134"/>
      <c r="AD794" s="134"/>
      <c r="AE794" s="134"/>
      <c r="AF794" s="134"/>
      <c r="AG794" s="134"/>
      <c r="AH794" s="134"/>
      <c r="AI794" s="134"/>
      <c r="AJ794" s="134"/>
      <c r="AK794" s="134"/>
      <c r="AL794" s="134"/>
      <c r="AM794" s="134"/>
      <c r="AN794" s="134"/>
      <c r="AO794" s="134"/>
      <c r="AP794" s="134"/>
      <c r="AQ794" s="134"/>
      <c r="AR794" s="134"/>
      <c r="AS794" s="134"/>
      <c r="AT794" s="134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4"/>
      <c r="BE794" s="134"/>
      <c r="BF794" s="134"/>
      <c r="BG794" s="134"/>
      <c r="BH794" s="134"/>
      <c r="BI794" s="134"/>
      <c r="BJ794" s="134"/>
      <c r="BK794" s="134"/>
      <c r="BL794" s="134"/>
      <c r="BM794" s="134"/>
      <c r="BN794" s="134"/>
      <c r="BO794" s="134"/>
      <c r="BP794" s="134"/>
      <c r="BQ794" s="134"/>
      <c r="BR794" s="134"/>
      <c r="BS794" s="134"/>
      <c r="BT794" s="134"/>
      <c r="BU794" s="134"/>
      <c r="BV794" s="134"/>
      <c r="BW794" s="134"/>
      <c r="BX794" s="134"/>
      <c r="BY794" s="134"/>
      <c r="BZ794" s="134"/>
      <c r="CA794" s="134"/>
      <c r="CB794" s="134"/>
      <c r="CC794" s="134"/>
      <c r="CD794" s="134"/>
      <c r="CE794" s="134"/>
      <c r="CF794" s="134"/>
      <c r="CG794" s="134"/>
      <c r="CH794" s="134"/>
      <c r="CI794" s="134"/>
      <c r="CJ794" s="134"/>
      <c r="CK794" s="134"/>
      <c r="CL794" s="134"/>
      <c r="CM794" s="134"/>
      <c r="CN794" s="134"/>
      <c r="CO794" s="134"/>
      <c r="CP794" s="134"/>
      <c r="CQ794" s="134"/>
      <c r="CR794" s="134"/>
      <c r="CS794" s="134"/>
      <c r="CT794" s="134"/>
      <c r="CU794" s="134"/>
      <c r="CV794" s="134"/>
      <c r="CW794" s="134"/>
      <c r="CX794" s="134"/>
      <c r="CY794" s="134"/>
      <c r="CZ794" s="134"/>
      <c r="DA794" s="134"/>
      <c r="DB794" s="134"/>
      <c r="DC794" s="134"/>
      <c r="DD794" s="134"/>
      <c r="DE794" s="134"/>
      <c r="DF794" s="134"/>
      <c r="DG794" s="134"/>
      <c r="DH794" s="134"/>
      <c r="DI794" s="134"/>
      <c r="DJ794" s="134"/>
      <c r="DK794" s="134"/>
      <c r="DL794" s="134"/>
      <c r="DM794" s="134"/>
      <c r="DN794" s="134"/>
      <c r="DO794" s="134"/>
      <c r="DP794" s="134"/>
      <c r="DQ794" s="134"/>
      <c r="DR794" s="134"/>
      <c r="DS794" s="134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134"/>
      <c r="ED794" s="134"/>
      <c r="EE794" s="134"/>
      <c r="EF794" s="134"/>
      <c r="EG794" s="134"/>
    </row>
    <row r="795" spans="1:137">
      <c r="A795" s="135"/>
      <c r="B795" s="54"/>
      <c r="C795" s="81"/>
      <c r="D795" s="171"/>
      <c r="E795" s="68"/>
      <c r="F795" s="172"/>
      <c r="G795" s="81"/>
      <c r="H795" s="80"/>
      <c r="I795" s="142"/>
      <c r="J795" s="80"/>
      <c r="K795" s="84" t="s">
        <v>51</v>
      </c>
      <c r="L795" s="76">
        <f t="shared" si="88"/>
        <v>4</v>
      </c>
      <c r="M795" s="166"/>
      <c r="N795" s="167"/>
      <c r="O795" s="166"/>
      <c r="P795" s="168"/>
      <c r="Q795" s="166"/>
      <c r="R795" s="168"/>
      <c r="S795" s="166"/>
      <c r="T795" s="168">
        <v>4</v>
      </c>
      <c r="U795" s="168"/>
      <c r="V795" s="76"/>
      <c r="W795" s="76"/>
      <c r="X795" s="76"/>
      <c r="Y795" s="134"/>
      <c r="Z795" s="134"/>
      <c r="AA795" s="134"/>
      <c r="AB795" s="134"/>
      <c r="AC795" s="134"/>
      <c r="AD795" s="134"/>
      <c r="AE795" s="134"/>
      <c r="AF795" s="134"/>
      <c r="AG795" s="134"/>
      <c r="AH795" s="134"/>
      <c r="AI795" s="134"/>
      <c r="AJ795" s="134"/>
      <c r="AK795" s="134"/>
      <c r="AL795" s="134"/>
      <c r="AM795" s="134"/>
      <c r="AN795" s="134"/>
      <c r="AO795" s="134"/>
      <c r="AP795" s="134"/>
      <c r="AQ795" s="134"/>
      <c r="AR795" s="134"/>
      <c r="AS795" s="134"/>
      <c r="AT795" s="134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4"/>
      <c r="BE795" s="134"/>
      <c r="BF795" s="134"/>
      <c r="BG795" s="134"/>
      <c r="BH795" s="134"/>
      <c r="BI795" s="134"/>
      <c r="BJ795" s="134"/>
      <c r="BK795" s="134"/>
      <c r="BL795" s="134"/>
      <c r="BM795" s="134"/>
      <c r="BN795" s="134"/>
      <c r="BO795" s="134"/>
      <c r="BP795" s="134"/>
      <c r="BQ795" s="134"/>
      <c r="BR795" s="134"/>
      <c r="BS795" s="134"/>
      <c r="BT795" s="134"/>
      <c r="BU795" s="134"/>
      <c r="BV795" s="134"/>
      <c r="BW795" s="134"/>
      <c r="BX795" s="134"/>
      <c r="BY795" s="134"/>
      <c r="BZ795" s="134"/>
      <c r="CA795" s="134"/>
      <c r="CB795" s="134"/>
      <c r="CC795" s="134"/>
      <c r="CD795" s="134"/>
      <c r="CE795" s="134"/>
      <c r="CF795" s="134"/>
      <c r="CG795" s="134"/>
      <c r="CH795" s="134"/>
      <c r="CI795" s="134"/>
      <c r="CJ795" s="134"/>
      <c r="CK795" s="134"/>
      <c r="CL795" s="134"/>
      <c r="CM795" s="134"/>
      <c r="CN795" s="134"/>
      <c r="CO795" s="134"/>
      <c r="CP795" s="134"/>
      <c r="CQ795" s="134"/>
      <c r="CR795" s="134"/>
      <c r="CS795" s="134"/>
      <c r="CT795" s="134"/>
      <c r="CU795" s="134"/>
      <c r="CV795" s="134"/>
      <c r="CW795" s="134"/>
      <c r="CX795" s="134"/>
      <c r="CY795" s="134"/>
      <c r="CZ795" s="134"/>
      <c r="DA795" s="134"/>
      <c r="DB795" s="134"/>
      <c r="DC795" s="134"/>
      <c r="DD795" s="134"/>
      <c r="DE795" s="134"/>
      <c r="DF795" s="134"/>
      <c r="DG795" s="134"/>
      <c r="DH795" s="134"/>
      <c r="DI795" s="134"/>
      <c r="DJ795" s="134"/>
      <c r="DK795" s="134"/>
      <c r="DL795" s="134"/>
      <c r="DM795" s="134"/>
      <c r="DN795" s="134"/>
      <c r="DO795" s="134"/>
      <c r="DP795" s="134"/>
      <c r="DQ795" s="134"/>
      <c r="DR795" s="134"/>
      <c r="DS795" s="134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134"/>
      <c r="ED795" s="134"/>
      <c r="EE795" s="134"/>
      <c r="EF795" s="134"/>
      <c r="EG795" s="134"/>
    </row>
    <row r="796" spans="1:137">
      <c r="A796" s="135"/>
      <c r="B796" s="54"/>
      <c r="C796" s="58" t="s">
        <v>33</v>
      </c>
      <c r="D796" s="163" t="s">
        <v>1189</v>
      </c>
      <c r="E796" s="164" t="s">
        <v>1190</v>
      </c>
      <c r="F796" s="165" t="s">
        <v>1191</v>
      </c>
      <c r="G796" s="58" t="s">
        <v>1192</v>
      </c>
      <c r="H796" s="46" t="s">
        <v>1193</v>
      </c>
      <c r="I796" s="140">
        <v>404.74</v>
      </c>
      <c r="J796" s="46" t="s">
        <v>48</v>
      </c>
      <c r="K796" s="75" t="s">
        <v>49</v>
      </c>
      <c r="L796" s="76">
        <f t="shared" si="88"/>
        <v>0</v>
      </c>
      <c r="M796" s="173"/>
      <c r="N796" s="173"/>
      <c r="O796" s="173"/>
      <c r="P796" s="168"/>
      <c r="Q796" s="173"/>
      <c r="R796" s="168"/>
      <c r="S796" s="173"/>
      <c r="T796" s="168"/>
      <c r="U796" s="168"/>
      <c r="V796" s="76"/>
      <c r="W796" s="76"/>
      <c r="X796" s="76"/>
      <c r="Y796" s="134"/>
      <c r="Z796" s="134"/>
      <c r="AA796" s="134"/>
      <c r="AB796" s="134"/>
      <c r="AC796" s="134"/>
      <c r="AD796" s="134"/>
      <c r="AE796" s="134"/>
      <c r="AF796" s="134"/>
      <c r="AG796" s="134"/>
      <c r="AH796" s="134"/>
      <c r="AI796" s="134"/>
      <c r="AJ796" s="134"/>
      <c r="AK796" s="134"/>
      <c r="AL796" s="134"/>
      <c r="AM796" s="134"/>
      <c r="AN796" s="134"/>
      <c r="AO796" s="134"/>
      <c r="AP796" s="134"/>
      <c r="AQ796" s="134"/>
      <c r="AR796" s="134"/>
      <c r="AS796" s="134"/>
      <c r="AT796" s="134"/>
      <c r="AU796" s="134"/>
      <c r="AV796" s="134"/>
      <c r="AW796" s="134"/>
      <c r="AX796" s="134"/>
      <c r="AY796" s="134"/>
      <c r="AZ796" s="134"/>
      <c r="BA796" s="134"/>
      <c r="BB796" s="134"/>
      <c r="BC796" s="134"/>
      <c r="BD796" s="134"/>
      <c r="BE796" s="134"/>
      <c r="BF796" s="134"/>
      <c r="BG796" s="134"/>
      <c r="BH796" s="134"/>
      <c r="BI796" s="134"/>
      <c r="BJ796" s="134"/>
      <c r="BK796" s="134"/>
      <c r="BL796" s="134"/>
      <c r="BM796" s="134"/>
      <c r="BN796" s="134"/>
      <c r="BO796" s="134"/>
      <c r="BP796" s="134"/>
      <c r="BQ796" s="134"/>
      <c r="BR796" s="134"/>
      <c r="BS796" s="134"/>
      <c r="BT796" s="134"/>
      <c r="BU796" s="134"/>
      <c r="BV796" s="134"/>
      <c r="BW796" s="134"/>
      <c r="BX796" s="134"/>
      <c r="BY796" s="134"/>
      <c r="BZ796" s="134"/>
      <c r="CA796" s="134"/>
      <c r="CB796" s="134"/>
      <c r="CC796" s="134"/>
      <c r="CD796" s="134"/>
      <c r="CE796" s="134"/>
      <c r="CF796" s="134"/>
      <c r="CG796" s="134"/>
      <c r="CH796" s="134"/>
      <c r="CI796" s="134"/>
      <c r="CJ796" s="134"/>
      <c r="CK796" s="134"/>
      <c r="CL796" s="134"/>
      <c r="CM796" s="134"/>
      <c r="CN796" s="134"/>
      <c r="CO796" s="134"/>
      <c r="CP796" s="134"/>
      <c r="CQ796" s="134"/>
      <c r="CR796" s="134"/>
      <c r="CS796" s="134"/>
      <c r="CT796" s="134"/>
      <c r="CU796" s="134"/>
      <c r="CV796" s="134"/>
      <c r="CW796" s="134"/>
      <c r="CX796" s="134"/>
      <c r="CY796" s="134"/>
      <c r="CZ796" s="134"/>
      <c r="DA796" s="134"/>
      <c r="DB796" s="134"/>
      <c r="DC796" s="134"/>
      <c r="DD796" s="134"/>
      <c r="DE796" s="134"/>
      <c r="DF796" s="134"/>
      <c r="DG796" s="134"/>
      <c r="DH796" s="134"/>
      <c r="DI796" s="134"/>
      <c r="DJ796" s="134"/>
      <c r="DK796" s="134"/>
      <c r="DL796" s="134"/>
      <c r="DM796" s="134"/>
      <c r="DN796" s="134"/>
      <c r="DO796" s="134"/>
      <c r="DP796" s="134"/>
      <c r="DQ796" s="134"/>
      <c r="DR796" s="134"/>
      <c r="DS796" s="134"/>
      <c r="DT796" s="134"/>
      <c r="DU796" s="134"/>
      <c r="DV796" s="134"/>
      <c r="DW796" s="134"/>
      <c r="DX796" s="134"/>
      <c r="DY796" s="134"/>
      <c r="DZ796" s="134"/>
      <c r="EA796" s="134"/>
      <c r="EB796" s="134"/>
      <c r="EC796" s="134"/>
      <c r="ED796" s="134"/>
      <c r="EE796" s="134"/>
      <c r="EF796" s="134"/>
      <c r="EG796" s="134"/>
    </row>
    <row r="797" spans="1:137">
      <c r="A797" s="135"/>
      <c r="B797" s="54"/>
      <c r="C797" s="77"/>
      <c r="D797" s="169"/>
      <c r="E797" s="63"/>
      <c r="F797" s="170"/>
      <c r="G797" s="77"/>
      <c r="H797" s="54"/>
      <c r="I797" s="141"/>
      <c r="J797" s="54"/>
      <c r="K797" s="75" t="s">
        <v>50</v>
      </c>
      <c r="L797" s="76">
        <f t="shared" si="88"/>
        <v>0</v>
      </c>
      <c r="M797" s="166"/>
      <c r="N797" s="167"/>
      <c r="O797" s="166"/>
      <c r="P797" s="168"/>
      <c r="Q797" s="166"/>
      <c r="R797" s="168"/>
      <c r="S797" s="166"/>
      <c r="T797" s="168"/>
      <c r="U797" s="168"/>
      <c r="V797" s="76"/>
      <c r="W797" s="76"/>
      <c r="X797" s="76"/>
      <c r="Y797" s="134"/>
      <c r="Z797" s="134"/>
      <c r="AA797" s="134"/>
      <c r="AB797" s="134"/>
      <c r="AC797" s="134"/>
      <c r="AD797" s="134"/>
      <c r="AE797" s="134"/>
      <c r="AF797" s="134"/>
      <c r="AG797" s="134"/>
      <c r="AH797" s="134"/>
      <c r="AI797" s="134"/>
      <c r="AJ797" s="134"/>
      <c r="AK797" s="134"/>
      <c r="AL797" s="134"/>
      <c r="AM797" s="134"/>
      <c r="AN797" s="134"/>
      <c r="AO797" s="134"/>
      <c r="AP797" s="134"/>
      <c r="AQ797" s="134"/>
      <c r="AR797" s="134"/>
      <c r="AS797" s="134"/>
      <c r="AT797" s="134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134"/>
      <c r="BE797" s="134"/>
      <c r="BF797" s="134"/>
      <c r="BG797" s="134"/>
      <c r="BH797" s="134"/>
      <c r="BI797" s="134"/>
      <c r="BJ797" s="134"/>
      <c r="BK797" s="134"/>
      <c r="BL797" s="134"/>
      <c r="BM797" s="134"/>
      <c r="BN797" s="134"/>
      <c r="BO797" s="134"/>
      <c r="BP797" s="134"/>
      <c r="BQ797" s="134"/>
      <c r="BR797" s="134"/>
      <c r="BS797" s="134"/>
      <c r="BT797" s="134"/>
      <c r="BU797" s="134"/>
      <c r="BV797" s="134"/>
      <c r="BW797" s="134"/>
      <c r="BX797" s="134"/>
      <c r="BY797" s="134"/>
      <c r="BZ797" s="134"/>
      <c r="CA797" s="134"/>
      <c r="CB797" s="134"/>
      <c r="CC797" s="134"/>
      <c r="CD797" s="134"/>
      <c r="CE797" s="134"/>
      <c r="CF797" s="134"/>
      <c r="CG797" s="134"/>
      <c r="CH797" s="134"/>
      <c r="CI797" s="134"/>
      <c r="CJ797" s="134"/>
      <c r="CK797" s="134"/>
      <c r="CL797" s="134"/>
      <c r="CM797" s="134"/>
      <c r="CN797" s="134"/>
      <c r="CO797" s="134"/>
      <c r="CP797" s="134"/>
      <c r="CQ797" s="134"/>
      <c r="CR797" s="134"/>
      <c r="CS797" s="134"/>
      <c r="CT797" s="134"/>
      <c r="CU797" s="134"/>
      <c r="CV797" s="134"/>
      <c r="CW797" s="134"/>
      <c r="CX797" s="134"/>
      <c r="CY797" s="134"/>
      <c r="CZ797" s="134"/>
      <c r="DA797" s="134"/>
      <c r="DB797" s="134"/>
      <c r="DC797" s="134"/>
      <c r="DD797" s="134"/>
      <c r="DE797" s="134"/>
      <c r="DF797" s="134"/>
      <c r="DG797" s="134"/>
      <c r="DH797" s="134"/>
      <c r="DI797" s="134"/>
      <c r="DJ797" s="134"/>
      <c r="DK797" s="134"/>
      <c r="DL797" s="134"/>
      <c r="DM797" s="134"/>
      <c r="DN797" s="134"/>
      <c r="DO797" s="134"/>
      <c r="DP797" s="134"/>
      <c r="DQ797" s="134"/>
      <c r="DR797" s="134"/>
      <c r="DS797" s="134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134"/>
      <c r="ED797" s="134"/>
      <c r="EE797" s="134"/>
      <c r="EF797" s="134"/>
      <c r="EG797" s="134"/>
    </row>
    <row r="798" spans="1:137">
      <c r="A798" s="135"/>
      <c r="B798" s="54"/>
      <c r="C798" s="81"/>
      <c r="D798" s="171"/>
      <c r="E798" s="68"/>
      <c r="F798" s="172"/>
      <c r="G798" s="81"/>
      <c r="H798" s="80"/>
      <c r="I798" s="142"/>
      <c r="J798" s="80"/>
      <c r="K798" s="84" t="s">
        <v>51</v>
      </c>
      <c r="L798" s="76">
        <f t="shared" si="88"/>
        <v>2</v>
      </c>
      <c r="M798" s="166"/>
      <c r="N798" s="167"/>
      <c r="O798" s="166">
        <v>1</v>
      </c>
      <c r="P798" s="168"/>
      <c r="Q798" s="166"/>
      <c r="R798" s="168"/>
      <c r="S798" s="166"/>
      <c r="T798" s="168">
        <v>1</v>
      </c>
      <c r="U798" s="168"/>
      <c r="V798" s="76"/>
      <c r="W798" s="76"/>
      <c r="X798" s="76"/>
      <c r="Y798" s="134"/>
      <c r="Z798" s="134"/>
      <c r="AA798" s="134"/>
      <c r="AB798" s="134"/>
      <c r="AC798" s="134"/>
      <c r="AD798" s="134"/>
      <c r="AE798" s="134"/>
      <c r="AF798" s="134"/>
      <c r="AG798" s="134"/>
      <c r="AH798" s="134"/>
      <c r="AI798" s="134"/>
      <c r="AJ798" s="134"/>
      <c r="AK798" s="134"/>
      <c r="AL798" s="134"/>
      <c r="AM798" s="134"/>
      <c r="AN798" s="134"/>
      <c r="AO798" s="134"/>
      <c r="AP798" s="134"/>
      <c r="AQ798" s="134"/>
      <c r="AR798" s="134"/>
      <c r="AS798" s="134"/>
      <c r="AT798" s="134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4"/>
      <c r="BE798" s="134"/>
      <c r="BF798" s="134"/>
      <c r="BG798" s="134"/>
      <c r="BH798" s="134"/>
      <c r="BI798" s="134"/>
      <c r="BJ798" s="134"/>
      <c r="BK798" s="134"/>
      <c r="BL798" s="134"/>
      <c r="BM798" s="134"/>
      <c r="BN798" s="134"/>
      <c r="BO798" s="134"/>
      <c r="BP798" s="134"/>
      <c r="BQ798" s="134"/>
      <c r="BR798" s="134"/>
      <c r="BS798" s="134"/>
      <c r="BT798" s="134"/>
      <c r="BU798" s="134"/>
      <c r="BV798" s="134"/>
      <c r="BW798" s="134"/>
      <c r="BX798" s="134"/>
      <c r="BY798" s="134"/>
      <c r="BZ798" s="134"/>
      <c r="CA798" s="134"/>
      <c r="CB798" s="134"/>
      <c r="CC798" s="134"/>
      <c r="CD798" s="134"/>
      <c r="CE798" s="134"/>
      <c r="CF798" s="134"/>
      <c r="CG798" s="134"/>
      <c r="CH798" s="134"/>
      <c r="CI798" s="134"/>
      <c r="CJ798" s="134"/>
      <c r="CK798" s="134"/>
      <c r="CL798" s="134"/>
      <c r="CM798" s="134"/>
      <c r="CN798" s="134"/>
      <c r="CO798" s="134"/>
      <c r="CP798" s="134"/>
      <c r="CQ798" s="134"/>
      <c r="CR798" s="134"/>
      <c r="CS798" s="134"/>
      <c r="CT798" s="134"/>
      <c r="CU798" s="134"/>
      <c r="CV798" s="134"/>
      <c r="CW798" s="134"/>
      <c r="CX798" s="134"/>
      <c r="CY798" s="134"/>
      <c r="CZ798" s="134"/>
      <c r="DA798" s="134"/>
      <c r="DB798" s="134"/>
      <c r="DC798" s="134"/>
      <c r="DD798" s="134"/>
      <c r="DE798" s="134"/>
      <c r="DF798" s="134"/>
      <c r="DG798" s="134"/>
      <c r="DH798" s="134"/>
      <c r="DI798" s="134"/>
      <c r="DJ798" s="134"/>
      <c r="DK798" s="134"/>
      <c r="DL798" s="134"/>
      <c r="DM798" s="134"/>
      <c r="DN798" s="134"/>
      <c r="DO798" s="134"/>
      <c r="DP798" s="134"/>
      <c r="DQ798" s="134"/>
      <c r="DR798" s="134"/>
      <c r="DS798" s="134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134"/>
      <c r="ED798" s="134"/>
      <c r="EE798" s="134"/>
      <c r="EF798" s="134"/>
      <c r="EG798" s="134"/>
    </row>
    <row r="799" spans="1:137">
      <c r="A799" s="135"/>
      <c r="B799" s="54"/>
      <c r="C799" s="58" t="s">
        <v>33</v>
      </c>
      <c r="D799" s="163" t="s">
        <v>1194</v>
      </c>
      <c r="E799" s="164" t="s">
        <v>1195</v>
      </c>
      <c r="F799" s="165" t="s">
        <v>1196</v>
      </c>
      <c r="G799" s="58" t="s">
        <v>1197</v>
      </c>
      <c r="H799" s="46" t="s">
        <v>1198</v>
      </c>
      <c r="I799" s="140">
        <v>25.38</v>
      </c>
      <c r="J799" s="46" t="s">
        <v>48</v>
      </c>
      <c r="K799" s="75" t="s">
        <v>49</v>
      </c>
      <c r="L799" s="76">
        <f t="shared" si="88"/>
        <v>0</v>
      </c>
      <c r="M799" s="166"/>
      <c r="N799" s="167"/>
      <c r="O799" s="166"/>
      <c r="P799" s="168"/>
      <c r="Q799" s="166"/>
      <c r="R799" s="168"/>
      <c r="S799" s="166"/>
      <c r="T799" s="168"/>
      <c r="U799" s="168"/>
      <c r="V799" s="76"/>
      <c r="W799" s="76"/>
      <c r="X799" s="76"/>
      <c r="Y799" s="134"/>
      <c r="Z799" s="134"/>
      <c r="AA799" s="134"/>
      <c r="AB799" s="134"/>
      <c r="AC799" s="134"/>
      <c r="AD799" s="134"/>
      <c r="AE799" s="134"/>
      <c r="AF799" s="134"/>
      <c r="AG799" s="134"/>
      <c r="AH799" s="134"/>
      <c r="AI799" s="134"/>
      <c r="AJ799" s="134"/>
      <c r="AK799" s="134"/>
      <c r="AL799" s="134"/>
      <c r="AM799" s="134"/>
      <c r="AN799" s="134"/>
      <c r="AO799" s="134"/>
      <c r="AP799" s="134"/>
      <c r="AQ799" s="134"/>
      <c r="AR799" s="134"/>
      <c r="AS799" s="134"/>
      <c r="AT799" s="134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4"/>
      <c r="BE799" s="134"/>
      <c r="BF799" s="134"/>
      <c r="BG799" s="134"/>
      <c r="BH799" s="134"/>
      <c r="BI799" s="134"/>
      <c r="BJ799" s="134"/>
      <c r="BK799" s="134"/>
      <c r="BL799" s="134"/>
      <c r="BM799" s="134"/>
      <c r="BN799" s="134"/>
      <c r="BO799" s="134"/>
      <c r="BP799" s="134"/>
      <c r="BQ799" s="134"/>
      <c r="BR799" s="134"/>
      <c r="BS799" s="134"/>
      <c r="BT799" s="134"/>
      <c r="BU799" s="134"/>
      <c r="BV799" s="134"/>
      <c r="BW799" s="134"/>
      <c r="BX799" s="134"/>
      <c r="BY799" s="134"/>
      <c r="BZ799" s="134"/>
      <c r="CA799" s="134"/>
      <c r="CB799" s="134"/>
      <c r="CC799" s="134"/>
      <c r="CD799" s="134"/>
      <c r="CE799" s="134"/>
      <c r="CF799" s="134"/>
      <c r="CG799" s="134"/>
      <c r="CH799" s="134"/>
      <c r="CI799" s="134"/>
      <c r="CJ799" s="134"/>
      <c r="CK799" s="134"/>
      <c r="CL799" s="134"/>
      <c r="CM799" s="134"/>
      <c r="CN799" s="134"/>
      <c r="CO799" s="134"/>
      <c r="CP799" s="134"/>
      <c r="CQ799" s="134"/>
      <c r="CR799" s="134"/>
      <c r="CS799" s="134"/>
      <c r="CT799" s="134"/>
      <c r="CU799" s="134"/>
      <c r="CV799" s="134"/>
      <c r="CW799" s="134"/>
      <c r="CX799" s="134"/>
      <c r="CY799" s="134"/>
      <c r="CZ799" s="134"/>
      <c r="DA799" s="134"/>
      <c r="DB799" s="134"/>
      <c r="DC799" s="134"/>
      <c r="DD799" s="134"/>
      <c r="DE799" s="134"/>
      <c r="DF799" s="134"/>
      <c r="DG799" s="134"/>
      <c r="DH799" s="134"/>
      <c r="DI799" s="134"/>
      <c r="DJ799" s="134"/>
      <c r="DK799" s="134"/>
      <c r="DL799" s="134"/>
      <c r="DM799" s="134"/>
      <c r="DN799" s="134"/>
      <c r="DO799" s="134"/>
      <c r="DP799" s="134"/>
      <c r="DQ799" s="134"/>
      <c r="DR799" s="134"/>
      <c r="DS799" s="134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134"/>
      <c r="ED799" s="134"/>
      <c r="EE799" s="134"/>
      <c r="EF799" s="134"/>
      <c r="EG799" s="134"/>
    </row>
    <row r="800" spans="1:137">
      <c r="A800" s="135"/>
      <c r="B800" s="54"/>
      <c r="C800" s="77"/>
      <c r="D800" s="169"/>
      <c r="E800" s="63"/>
      <c r="F800" s="170"/>
      <c r="G800" s="77"/>
      <c r="H800" s="54"/>
      <c r="I800" s="141"/>
      <c r="J800" s="54"/>
      <c r="K800" s="75" t="s">
        <v>50</v>
      </c>
      <c r="L800" s="76">
        <f t="shared" si="88"/>
        <v>0</v>
      </c>
      <c r="M800" s="166"/>
      <c r="N800" s="167"/>
      <c r="O800" s="166"/>
      <c r="P800" s="168"/>
      <c r="Q800" s="166"/>
      <c r="R800" s="168"/>
      <c r="S800" s="166"/>
      <c r="T800" s="168"/>
      <c r="U800" s="168"/>
      <c r="V800" s="76"/>
      <c r="W800" s="76"/>
      <c r="X800" s="76"/>
      <c r="Y800" s="134"/>
      <c r="Z800" s="134"/>
      <c r="AA800" s="134"/>
      <c r="AB800" s="134"/>
      <c r="AC800" s="134"/>
      <c r="AD800" s="134"/>
      <c r="AE800" s="134"/>
      <c r="AF800" s="134"/>
      <c r="AG800" s="134"/>
      <c r="AH800" s="134"/>
      <c r="AI800" s="134"/>
      <c r="AJ800" s="134"/>
      <c r="AK800" s="134"/>
      <c r="AL800" s="134"/>
      <c r="AM800" s="134"/>
      <c r="AN800" s="134"/>
      <c r="AO800" s="134"/>
      <c r="AP800" s="134"/>
      <c r="AQ800" s="134"/>
      <c r="AR800" s="134"/>
      <c r="AS800" s="134"/>
      <c r="AT800" s="134"/>
      <c r="AU800" s="134"/>
      <c r="AV800" s="134"/>
      <c r="AW800" s="134"/>
      <c r="AX800" s="134"/>
      <c r="AY800" s="134"/>
      <c r="AZ800" s="134"/>
      <c r="BA800" s="134"/>
      <c r="BB800" s="134"/>
      <c r="BC800" s="134"/>
      <c r="BD800" s="134"/>
      <c r="BE800" s="134"/>
      <c r="BF800" s="134"/>
      <c r="BG800" s="134"/>
      <c r="BH800" s="134"/>
      <c r="BI800" s="134"/>
      <c r="BJ800" s="134"/>
      <c r="BK800" s="134"/>
      <c r="BL800" s="134"/>
      <c r="BM800" s="134"/>
      <c r="BN800" s="134"/>
      <c r="BO800" s="134"/>
      <c r="BP800" s="134"/>
      <c r="BQ800" s="134"/>
      <c r="BR800" s="134"/>
      <c r="BS800" s="134"/>
      <c r="BT800" s="134"/>
      <c r="BU800" s="134"/>
      <c r="BV800" s="134"/>
      <c r="BW800" s="134"/>
      <c r="BX800" s="134"/>
      <c r="BY800" s="134"/>
      <c r="BZ800" s="134"/>
      <c r="CA800" s="134"/>
      <c r="CB800" s="134"/>
      <c r="CC800" s="134"/>
      <c r="CD800" s="134"/>
      <c r="CE800" s="134"/>
      <c r="CF800" s="134"/>
      <c r="CG800" s="134"/>
      <c r="CH800" s="134"/>
      <c r="CI800" s="134"/>
      <c r="CJ800" s="134"/>
      <c r="CK800" s="134"/>
      <c r="CL800" s="134"/>
      <c r="CM800" s="134"/>
      <c r="CN800" s="134"/>
      <c r="CO800" s="134"/>
      <c r="CP800" s="134"/>
      <c r="CQ800" s="134"/>
      <c r="CR800" s="134"/>
      <c r="CS800" s="134"/>
      <c r="CT800" s="134"/>
      <c r="CU800" s="134"/>
      <c r="CV800" s="134"/>
      <c r="CW800" s="134"/>
      <c r="CX800" s="134"/>
      <c r="CY800" s="134"/>
      <c r="CZ800" s="134"/>
      <c r="DA800" s="134"/>
      <c r="DB800" s="134"/>
      <c r="DC800" s="134"/>
      <c r="DD800" s="134"/>
      <c r="DE800" s="134"/>
      <c r="DF800" s="134"/>
      <c r="DG800" s="134"/>
      <c r="DH800" s="134"/>
      <c r="DI800" s="134"/>
      <c r="DJ800" s="134"/>
      <c r="DK800" s="134"/>
      <c r="DL800" s="134"/>
      <c r="DM800" s="134"/>
      <c r="DN800" s="134"/>
      <c r="DO800" s="134"/>
      <c r="DP800" s="134"/>
      <c r="DQ800" s="134"/>
      <c r="DR800" s="134"/>
      <c r="DS800" s="134"/>
      <c r="DT800" s="134"/>
      <c r="DU800" s="134"/>
      <c r="DV800" s="134"/>
      <c r="DW800" s="134"/>
      <c r="DX800" s="134"/>
      <c r="DY800" s="134"/>
      <c r="DZ800" s="134"/>
      <c r="EA800" s="134"/>
      <c r="EB800" s="134"/>
      <c r="EC800" s="134"/>
      <c r="ED800" s="134"/>
      <c r="EE800" s="134"/>
      <c r="EF800" s="134"/>
      <c r="EG800" s="134"/>
    </row>
    <row r="801" spans="1:137">
      <c r="A801" s="135"/>
      <c r="B801" s="54"/>
      <c r="C801" s="81"/>
      <c r="D801" s="171"/>
      <c r="E801" s="68"/>
      <c r="F801" s="172"/>
      <c r="G801" s="81"/>
      <c r="H801" s="80"/>
      <c r="I801" s="142"/>
      <c r="J801" s="80"/>
      <c r="K801" s="84" t="s">
        <v>51</v>
      </c>
      <c r="L801" s="76">
        <f t="shared" si="88"/>
        <v>3</v>
      </c>
      <c r="M801" s="166"/>
      <c r="N801" s="167"/>
      <c r="O801" s="166">
        <v>1</v>
      </c>
      <c r="P801" s="168"/>
      <c r="Q801" s="166"/>
      <c r="R801" s="168"/>
      <c r="S801" s="166"/>
      <c r="T801" s="168"/>
      <c r="U801" s="168"/>
      <c r="V801" s="76"/>
      <c r="W801" s="76">
        <v>1</v>
      </c>
      <c r="X801" s="76">
        <v>1</v>
      </c>
      <c r="Y801" s="134"/>
      <c r="Z801" s="134"/>
      <c r="AA801" s="134"/>
      <c r="AB801" s="134"/>
      <c r="AC801" s="134"/>
      <c r="AD801" s="134"/>
      <c r="AE801" s="134"/>
      <c r="AF801" s="134"/>
      <c r="AG801" s="134"/>
      <c r="AH801" s="134"/>
      <c r="AI801" s="134"/>
      <c r="AJ801" s="134"/>
      <c r="AK801" s="134"/>
      <c r="AL801" s="134"/>
      <c r="AM801" s="134"/>
      <c r="AN801" s="134"/>
      <c r="AO801" s="134"/>
      <c r="AP801" s="134"/>
      <c r="AQ801" s="134"/>
      <c r="AR801" s="134"/>
      <c r="AS801" s="134"/>
      <c r="AT801" s="134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134"/>
      <c r="BE801" s="134"/>
      <c r="BF801" s="134"/>
      <c r="BG801" s="134"/>
      <c r="BH801" s="134"/>
      <c r="BI801" s="134"/>
      <c r="BJ801" s="134"/>
      <c r="BK801" s="134"/>
      <c r="BL801" s="134"/>
      <c r="BM801" s="134"/>
      <c r="BN801" s="134"/>
      <c r="BO801" s="134"/>
      <c r="BP801" s="134"/>
      <c r="BQ801" s="134"/>
      <c r="BR801" s="134"/>
      <c r="BS801" s="134"/>
      <c r="BT801" s="134"/>
      <c r="BU801" s="134"/>
      <c r="BV801" s="134"/>
      <c r="BW801" s="134"/>
      <c r="BX801" s="134"/>
      <c r="BY801" s="134"/>
      <c r="BZ801" s="134"/>
      <c r="CA801" s="134"/>
      <c r="CB801" s="134"/>
      <c r="CC801" s="134"/>
      <c r="CD801" s="134"/>
      <c r="CE801" s="134"/>
      <c r="CF801" s="134"/>
      <c r="CG801" s="134"/>
      <c r="CH801" s="134"/>
      <c r="CI801" s="134"/>
      <c r="CJ801" s="134"/>
      <c r="CK801" s="134"/>
      <c r="CL801" s="134"/>
      <c r="CM801" s="134"/>
      <c r="CN801" s="134"/>
      <c r="CO801" s="134"/>
      <c r="CP801" s="134"/>
      <c r="CQ801" s="134"/>
      <c r="CR801" s="134"/>
      <c r="CS801" s="134"/>
      <c r="CT801" s="134"/>
      <c r="CU801" s="134"/>
      <c r="CV801" s="134"/>
      <c r="CW801" s="134"/>
      <c r="CX801" s="134"/>
      <c r="CY801" s="134"/>
      <c r="CZ801" s="134"/>
      <c r="DA801" s="134"/>
      <c r="DB801" s="134"/>
      <c r="DC801" s="134"/>
      <c r="DD801" s="134"/>
      <c r="DE801" s="134"/>
      <c r="DF801" s="134"/>
      <c r="DG801" s="134"/>
      <c r="DH801" s="134"/>
      <c r="DI801" s="134"/>
      <c r="DJ801" s="134"/>
      <c r="DK801" s="134"/>
      <c r="DL801" s="134"/>
      <c r="DM801" s="134"/>
      <c r="DN801" s="134"/>
      <c r="DO801" s="134"/>
      <c r="DP801" s="134"/>
      <c r="DQ801" s="134"/>
      <c r="DR801" s="134"/>
      <c r="DS801" s="134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134"/>
      <c r="ED801" s="134"/>
      <c r="EE801" s="134"/>
      <c r="EF801" s="134"/>
      <c r="EG801" s="134"/>
    </row>
    <row r="802" spans="1:137">
      <c r="A802" s="135"/>
      <c r="B802" s="54"/>
      <c r="C802" s="58" t="s">
        <v>33</v>
      </c>
      <c r="D802" s="163" t="s">
        <v>1199</v>
      </c>
      <c r="E802" s="164" t="s">
        <v>1200</v>
      </c>
      <c r="F802" s="165" t="s">
        <v>1201</v>
      </c>
      <c r="G802" s="58" t="s">
        <v>1202</v>
      </c>
      <c r="H802" s="46" t="s">
        <v>1203</v>
      </c>
      <c r="I802" s="140">
        <v>14397.29</v>
      </c>
      <c r="J802" s="46" t="s">
        <v>48</v>
      </c>
      <c r="K802" s="75" t="s">
        <v>49</v>
      </c>
      <c r="L802" s="76">
        <f t="shared" si="88"/>
        <v>0</v>
      </c>
      <c r="M802" s="166"/>
      <c r="N802" s="166"/>
      <c r="O802" s="166"/>
      <c r="P802" s="168"/>
      <c r="Q802" s="166"/>
      <c r="R802" s="168"/>
      <c r="S802" s="166"/>
      <c r="T802" s="168"/>
      <c r="U802" s="168"/>
      <c r="V802" s="76"/>
      <c r="W802" s="76"/>
      <c r="X802" s="76"/>
      <c r="Y802" s="134"/>
      <c r="Z802" s="134"/>
      <c r="AA802" s="134"/>
      <c r="AB802" s="134"/>
      <c r="AC802" s="134"/>
      <c r="AD802" s="134"/>
      <c r="AE802" s="134"/>
      <c r="AF802" s="134"/>
      <c r="AG802" s="134"/>
      <c r="AH802" s="134"/>
      <c r="AI802" s="134"/>
      <c r="AJ802" s="134"/>
      <c r="AK802" s="134"/>
      <c r="AL802" s="134"/>
      <c r="AM802" s="134"/>
      <c r="AN802" s="134"/>
      <c r="AO802" s="134"/>
      <c r="AP802" s="134"/>
      <c r="AQ802" s="134"/>
      <c r="AR802" s="134"/>
      <c r="AS802" s="134"/>
      <c r="AT802" s="134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4"/>
      <c r="BE802" s="134"/>
      <c r="BF802" s="134"/>
      <c r="BG802" s="134"/>
      <c r="BH802" s="134"/>
      <c r="BI802" s="134"/>
      <c r="BJ802" s="134"/>
      <c r="BK802" s="134"/>
      <c r="BL802" s="134"/>
      <c r="BM802" s="134"/>
      <c r="BN802" s="134"/>
      <c r="BO802" s="134"/>
      <c r="BP802" s="134"/>
      <c r="BQ802" s="134"/>
      <c r="BR802" s="134"/>
      <c r="BS802" s="134"/>
      <c r="BT802" s="134"/>
      <c r="BU802" s="134"/>
      <c r="BV802" s="134"/>
      <c r="BW802" s="134"/>
      <c r="BX802" s="134"/>
      <c r="BY802" s="134"/>
      <c r="BZ802" s="134"/>
      <c r="CA802" s="134"/>
      <c r="CB802" s="134"/>
      <c r="CC802" s="134"/>
      <c r="CD802" s="134"/>
      <c r="CE802" s="134"/>
      <c r="CF802" s="134"/>
      <c r="CG802" s="134"/>
      <c r="CH802" s="134"/>
      <c r="CI802" s="134"/>
      <c r="CJ802" s="134"/>
      <c r="CK802" s="134"/>
      <c r="CL802" s="134"/>
      <c r="CM802" s="134"/>
      <c r="CN802" s="134"/>
      <c r="CO802" s="134"/>
      <c r="CP802" s="134"/>
      <c r="CQ802" s="134"/>
      <c r="CR802" s="134"/>
      <c r="CS802" s="134"/>
      <c r="CT802" s="134"/>
      <c r="CU802" s="134"/>
      <c r="CV802" s="134"/>
      <c r="CW802" s="134"/>
      <c r="CX802" s="134"/>
      <c r="CY802" s="134"/>
      <c r="CZ802" s="134"/>
      <c r="DA802" s="134"/>
      <c r="DB802" s="134"/>
      <c r="DC802" s="134"/>
      <c r="DD802" s="134"/>
      <c r="DE802" s="134"/>
      <c r="DF802" s="134"/>
      <c r="DG802" s="134"/>
      <c r="DH802" s="134"/>
      <c r="DI802" s="134"/>
      <c r="DJ802" s="134"/>
      <c r="DK802" s="134"/>
      <c r="DL802" s="134"/>
      <c r="DM802" s="134"/>
      <c r="DN802" s="134"/>
      <c r="DO802" s="134"/>
      <c r="DP802" s="134"/>
      <c r="DQ802" s="134"/>
      <c r="DR802" s="134"/>
      <c r="DS802" s="134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134"/>
      <c r="ED802" s="134"/>
      <c r="EE802" s="134"/>
      <c r="EF802" s="134"/>
      <c r="EG802" s="134"/>
    </row>
    <row r="803" spans="1:137">
      <c r="A803" s="135"/>
      <c r="B803" s="54"/>
      <c r="C803" s="77"/>
      <c r="D803" s="169"/>
      <c r="E803" s="63"/>
      <c r="F803" s="170"/>
      <c r="G803" s="77"/>
      <c r="H803" s="54"/>
      <c r="I803" s="141"/>
      <c r="J803" s="54"/>
      <c r="K803" s="75" t="s">
        <v>50</v>
      </c>
      <c r="L803" s="76">
        <f t="shared" ref="L803:L866" si="93">SUM(M803:X803)</f>
        <v>0</v>
      </c>
      <c r="M803" s="166"/>
      <c r="N803" s="166"/>
      <c r="O803" s="166"/>
      <c r="P803" s="168"/>
      <c r="Q803" s="166"/>
      <c r="R803" s="168"/>
      <c r="S803" s="166"/>
      <c r="T803" s="168"/>
      <c r="U803" s="168"/>
      <c r="V803" s="76"/>
      <c r="W803" s="76"/>
      <c r="X803" s="76"/>
      <c r="Y803" s="134"/>
      <c r="Z803" s="134"/>
      <c r="AA803" s="134"/>
      <c r="AB803" s="134"/>
      <c r="AC803" s="134"/>
      <c r="AD803" s="134"/>
      <c r="AE803" s="134"/>
      <c r="AF803" s="134"/>
      <c r="AG803" s="134"/>
      <c r="AH803" s="134"/>
      <c r="AI803" s="134"/>
      <c r="AJ803" s="134"/>
      <c r="AK803" s="134"/>
      <c r="AL803" s="134"/>
      <c r="AM803" s="134"/>
      <c r="AN803" s="134"/>
      <c r="AO803" s="134"/>
      <c r="AP803" s="134"/>
      <c r="AQ803" s="134"/>
      <c r="AR803" s="134"/>
      <c r="AS803" s="134"/>
      <c r="AT803" s="134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4"/>
      <c r="BE803" s="134"/>
      <c r="BF803" s="134"/>
      <c r="BG803" s="134"/>
      <c r="BH803" s="134"/>
      <c r="BI803" s="134"/>
      <c r="BJ803" s="134"/>
      <c r="BK803" s="134"/>
      <c r="BL803" s="134"/>
      <c r="BM803" s="134"/>
      <c r="BN803" s="134"/>
      <c r="BO803" s="134"/>
      <c r="BP803" s="134"/>
      <c r="BQ803" s="134"/>
      <c r="BR803" s="134"/>
      <c r="BS803" s="134"/>
      <c r="BT803" s="134"/>
      <c r="BU803" s="134"/>
      <c r="BV803" s="134"/>
      <c r="BW803" s="134"/>
      <c r="BX803" s="134"/>
      <c r="BY803" s="134"/>
      <c r="BZ803" s="134"/>
      <c r="CA803" s="134"/>
      <c r="CB803" s="134"/>
      <c r="CC803" s="134"/>
      <c r="CD803" s="134"/>
      <c r="CE803" s="134"/>
      <c r="CF803" s="134"/>
      <c r="CG803" s="134"/>
      <c r="CH803" s="134"/>
      <c r="CI803" s="134"/>
      <c r="CJ803" s="134"/>
      <c r="CK803" s="134"/>
      <c r="CL803" s="134"/>
      <c r="CM803" s="134"/>
      <c r="CN803" s="134"/>
      <c r="CO803" s="134"/>
      <c r="CP803" s="134"/>
      <c r="CQ803" s="134"/>
      <c r="CR803" s="134"/>
      <c r="CS803" s="134"/>
      <c r="CT803" s="134"/>
      <c r="CU803" s="134"/>
      <c r="CV803" s="134"/>
      <c r="CW803" s="134"/>
      <c r="CX803" s="134"/>
      <c r="CY803" s="134"/>
      <c r="CZ803" s="134"/>
      <c r="DA803" s="134"/>
      <c r="DB803" s="134"/>
      <c r="DC803" s="134"/>
      <c r="DD803" s="134"/>
      <c r="DE803" s="134"/>
      <c r="DF803" s="134"/>
      <c r="DG803" s="134"/>
      <c r="DH803" s="134"/>
      <c r="DI803" s="134"/>
      <c r="DJ803" s="134"/>
      <c r="DK803" s="134"/>
      <c r="DL803" s="134"/>
      <c r="DM803" s="134"/>
      <c r="DN803" s="134"/>
      <c r="DO803" s="134"/>
      <c r="DP803" s="134"/>
      <c r="DQ803" s="134"/>
      <c r="DR803" s="134"/>
      <c r="DS803" s="134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134"/>
      <c r="ED803" s="134"/>
      <c r="EE803" s="134"/>
      <c r="EF803" s="134"/>
      <c r="EG803" s="134"/>
    </row>
    <row r="804" spans="1:137">
      <c r="A804" s="135"/>
      <c r="B804" s="54"/>
      <c r="C804" s="81"/>
      <c r="D804" s="171"/>
      <c r="E804" s="68"/>
      <c r="F804" s="172"/>
      <c r="G804" s="81"/>
      <c r="H804" s="80"/>
      <c r="I804" s="142"/>
      <c r="J804" s="80"/>
      <c r="K804" s="84" t="s">
        <v>51</v>
      </c>
      <c r="L804" s="76">
        <f t="shared" si="93"/>
        <v>2</v>
      </c>
      <c r="M804" s="166"/>
      <c r="N804" s="166"/>
      <c r="O804" s="166"/>
      <c r="P804" s="168"/>
      <c r="Q804" s="166"/>
      <c r="R804" s="168"/>
      <c r="S804" s="166"/>
      <c r="T804" s="168">
        <v>1</v>
      </c>
      <c r="U804" s="168"/>
      <c r="V804" s="76"/>
      <c r="W804" s="76">
        <v>1</v>
      </c>
      <c r="X804" s="76"/>
      <c r="Y804" s="134"/>
      <c r="Z804" s="134"/>
      <c r="AA804" s="134"/>
      <c r="AB804" s="134"/>
      <c r="AC804" s="134"/>
      <c r="AD804" s="134"/>
      <c r="AE804" s="134"/>
      <c r="AF804" s="134"/>
      <c r="AG804" s="134"/>
      <c r="AH804" s="134"/>
      <c r="AI804" s="134"/>
      <c r="AJ804" s="134"/>
      <c r="AK804" s="134"/>
      <c r="AL804" s="134"/>
      <c r="AM804" s="134"/>
      <c r="AN804" s="134"/>
      <c r="AO804" s="134"/>
      <c r="AP804" s="134"/>
      <c r="AQ804" s="134"/>
      <c r="AR804" s="134"/>
      <c r="AS804" s="134"/>
      <c r="AT804" s="134"/>
      <c r="AU804" s="134"/>
      <c r="AV804" s="134"/>
      <c r="AW804" s="134"/>
      <c r="AX804" s="134"/>
      <c r="AY804" s="134"/>
      <c r="AZ804" s="134"/>
      <c r="BA804" s="134"/>
      <c r="BB804" s="134"/>
      <c r="BC804" s="134"/>
      <c r="BD804" s="134"/>
      <c r="BE804" s="134"/>
      <c r="BF804" s="134"/>
      <c r="BG804" s="134"/>
      <c r="BH804" s="134"/>
      <c r="BI804" s="134"/>
      <c r="BJ804" s="134"/>
      <c r="BK804" s="134"/>
      <c r="BL804" s="134"/>
      <c r="BM804" s="134"/>
      <c r="BN804" s="134"/>
      <c r="BO804" s="134"/>
      <c r="BP804" s="134"/>
      <c r="BQ804" s="134"/>
      <c r="BR804" s="134"/>
      <c r="BS804" s="134"/>
      <c r="BT804" s="134"/>
      <c r="BU804" s="134"/>
      <c r="BV804" s="134"/>
      <c r="BW804" s="134"/>
      <c r="BX804" s="134"/>
      <c r="BY804" s="134"/>
      <c r="BZ804" s="134"/>
      <c r="CA804" s="134"/>
      <c r="CB804" s="134"/>
      <c r="CC804" s="134"/>
      <c r="CD804" s="134"/>
      <c r="CE804" s="134"/>
      <c r="CF804" s="134"/>
      <c r="CG804" s="134"/>
      <c r="CH804" s="134"/>
      <c r="CI804" s="134"/>
      <c r="CJ804" s="134"/>
      <c r="CK804" s="134"/>
      <c r="CL804" s="134"/>
      <c r="CM804" s="134"/>
      <c r="CN804" s="134"/>
      <c r="CO804" s="134"/>
      <c r="CP804" s="134"/>
      <c r="CQ804" s="134"/>
      <c r="CR804" s="134"/>
      <c r="CS804" s="134"/>
      <c r="CT804" s="134"/>
      <c r="CU804" s="134"/>
      <c r="CV804" s="134"/>
      <c r="CW804" s="134"/>
      <c r="CX804" s="134"/>
      <c r="CY804" s="134"/>
      <c r="CZ804" s="134"/>
      <c r="DA804" s="134"/>
      <c r="DB804" s="134"/>
      <c r="DC804" s="134"/>
      <c r="DD804" s="134"/>
      <c r="DE804" s="134"/>
      <c r="DF804" s="134"/>
      <c r="DG804" s="134"/>
      <c r="DH804" s="134"/>
      <c r="DI804" s="134"/>
      <c r="DJ804" s="134"/>
      <c r="DK804" s="134"/>
      <c r="DL804" s="134"/>
      <c r="DM804" s="134"/>
      <c r="DN804" s="134"/>
      <c r="DO804" s="134"/>
      <c r="DP804" s="134"/>
      <c r="DQ804" s="134"/>
      <c r="DR804" s="134"/>
      <c r="DS804" s="134"/>
      <c r="DT804" s="134"/>
      <c r="DU804" s="134"/>
      <c r="DV804" s="134"/>
      <c r="DW804" s="134"/>
      <c r="DX804" s="134"/>
      <c r="DY804" s="134"/>
      <c r="DZ804" s="134"/>
      <c r="EA804" s="134"/>
      <c r="EB804" s="134"/>
      <c r="EC804" s="134"/>
      <c r="ED804" s="134"/>
      <c r="EE804" s="134"/>
      <c r="EF804" s="134"/>
      <c r="EG804" s="134"/>
    </row>
    <row r="805" spans="1:137">
      <c r="A805" s="135"/>
      <c r="B805" s="54"/>
      <c r="C805" s="58" t="s">
        <v>33</v>
      </c>
      <c r="D805" s="163" t="s">
        <v>1204</v>
      </c>
      <c r="E805" s="164" t="s">
        <v>1205</v>
      </c>
      <c r="F805" s="165" t="s">
        <v>1206</v>
      </c>
      <c r="G805" s="58" t="s">
        <v>1207</v>
      </c>
      <c r="H805" s="46" t="s">
        <v>1208</v>
      </c>
      <c r="I805" s="140">
        <v>2360.1</v>
      </c>
      <c r="J805" s="46" t="s">
        <v>48</v>
      </c>
      <c r="K805" s="75" t="s">
        <v>49</v>
      </c>
      <c r="L805" s="76">
        <f t="shared" si="93"/>
        <v>0</v>
      </c>
      <c r="M805" s="76"/>
      <c r="N805" s="168"/>
      <c r="O805" s="168"/>
      <c r="P805" s="168"/>
      <c r="Q805" s="76"/>
      <c r="R805" s="168"/>
      <c r="S805" s="76"/>
      <c r="T805" s="168"/>
      <c r="U805" s="168"/>
      <c r="V805" s="76"/>
      <c r="W805" s="76"/>
      <c r="X805" s="76"/>
      <c r="Y805" s="134"/>
      <c r="Z805" s="134"/>
      <c r="AA805" s="134"/>
      <c r="AB805" s="134"/>
      <c r="AC805" s="134"/>
      <c r="AD805" s="134"/>
      <c r="AE805" s="134"/>
      <c r="AF805" s="134"/>
      <c r="AG805" s="134"/>
      <c r="AH805" s="134"/>
      <c r="AI805" s="134"/>
      <c r="AJ805" s="134"/>
      <c r="AK805" s="134"/>
      <c r="AL805" s="134"/>
      <c r="AM805" s="134"/>
      <c r="AN805" s="134"/>
      <c r="AO805" s="134"/>
      <c r="AP805" s="134"/>
      <c r="AQ805" s="134"/>
      <c r="AR805" s="134"/>
      <c r="AS805" s="134"/>
      <c r="AT805" s="134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134"/>
      <c r="BE805" s="134"/>
      <c r="BF805" s="134"/>
      <c r="BG805" s="134"/>
      <c r="BH805" s="134"/>
      <c r="BI805" s="134"/>
      <c r="BJ805" s="134"/>
      <c r="BK805" s="134"/>
      <c r="BL805" s="134"/>
      <c r="BM805" s="134"/>
      <c r="BN805" s="134"/>
      <c r="BO805" s="134"/>
      <c r="BP805" s="134"/>
      <c r="BQ805" s="134"/>
      <c r="BR805" s="134"/>
      <c r="BS805" s="134"/>
      <c r="BT805" s="134"/>
      <c r="BU805" s="134"/>
      <c r="BV805" s="134"/>
      <c r="BW805" s="134"/>
      <c r="BX805" s="134"/>
      <c r="BY805" s="134"/>
      <c r="BZ805" s="134"/>
      <c r="CA805" s="134"/>
      <c r="CB805" s="134"/>
      <c r="CC805" s="134"/>
      <c r="CD805" s="134"/>
      <c r="CE805" s="134"/>
      <c r="CF805" s="134"/>
      <c r="CG805" s="134"/>
      <c r="CH805" s="134"/>
      <c r="CI805" s="134"/>
      <c r="CJ805" s="134"/>
      <c r="CK805" s="134"/>
      <c r="CL805" s="134"/>
      <c r="CM805" s="134"/>
      <c r="CN805" s="134"/>
      <c r="CO805" s="134"/>
      <c r="CP805" s="134"/>
      <c r="CQ805" s="134"/>
      <c r="CR805" s="134"/>
      <c r="CS805" s="134"/>
      <c r="CT805" s="134"/>
      <c r="CU805" s="134"/>
      <c r="CV805" s="134"/>
      <c r="CW805" s="134"/>
      <c r="CX805" s="134"/>
      <c r="CY805" s="134"/>
      <c r="CZ805" s="134"/>
      <c r="DA805" s="134"/>
      <c r="DB805" s="134"/>
      <c r="DC805" s="134"/>
      <c r="DD805" s="134"/>
      <c r="DE805" s="134"/>
      <c r="DF805" s="134"/>
      <c r="DG805" s="134"/>
      <c r="DH805" s="134"/>
      <c r="DI805" s="134"/>
      <c r="DJ805" s="134"/>
      <c r="DK805" s="134"/>
      <c r="DL805" s="134"/>
      <c r="DM805" s="134"/>
      <c r="DN805" s="134"/>
      <c r="DO805" s="134"/>
      <c r="DP805" s="134"/>
      <c r="DQ805" s="134"/>
      <c r="DR805" s="134"/>
      <c r="DS805" s="134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134"/>
      <c r="ED805" s="134"/>
      <c r="EE805" s="134"/>
      <c r="EF805" s="134"/>
      <c r="EG805" s="134"/>
    </row>
    <row r="806" spans="1:137">
      <c r="A806" s="135"/>
      <c r="B806" s="54"/>
      <c r="C806" s="77"/>
      <c r="D806" s="169"/>
      <c r="E806" s="174"/>
      <c r="F806" s="170"/>
      <c r="G806" s="77"/>
      <c r="H806" s="54"/>
      <c r="I806" s="141"/>
      <c r="J806" s="54"/>
      <c r="K806" s="75" t="s">
        <v>50</v>
      </c>
      <c r="L806" s="76">
        <f t="shared" si="93"/>
        <v>0</v>
      </c>
      <c r="M806" s="76"/>
      <c r="N806" s="168"/>
      <c r="O806" s="168"/>
      <c r="P806" s="168"/>
      <c r="Q806" s="76"/>
      <c r="R806" s="168"/>
      <c r="S806" s="76"/>
      <c r="T806" s="168"/>
      <c r="U806" s="168"/>
      <c r="V806" s="76"/>
      <c r="W806" s="76"/>
      <c r="X806" s="76"/>
      <c r="Y806" s="134"/>
      <c r="Z806" s="134"/>
      <c r="AA806" s="134"/>
      <c r="AB806" s="134"/>
      <c r="AC806" s="134"/>
      <c r="AD806" s="134"/>
      <c r="AE806" s="134"/>
      <c r="AF806" s="134"/>
      <c r="AG806" s="134"/>
      <c r="AH806" s="134"/>
      <c r="AI806" s="134"/>
      <c r="AJ806" s="134"/>
      <c r="AK806" s="134"/>
      <c r="AL806" s="134"/>
      <c r="AM806" s="134"/>
      <c r="AN806" s="134"/>
      <c r="AO806" s="134"/>
      <c r="AP806" s="134"/>
      <c r="AQ806" s="134"/>
      <c r="AR806" s="134"/>
      <c r="AS806" s="134"/>
      <c r="AT806" s="134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4"/>
      <c r="BE806" s="134"/>
      <c r="BF806" s="134"/>
      <c r="BG806" s="134"/>
      <c r="BH806" s="134"/>
      <c r="BI806" s="134"/>
      <c r="BJ806" s="134"/>
      <c r="BK806" s="134"/>
      <c r="BL806" s="134"/>
      <c r="BM806" s="134"/>
      <c r="BN806" s="134"/>
      <c r="BO806" s="134"/>
      <c r="BP806" s="134"/>
      <c r="BQ806" s="134"/>
      <c r="BR806" s="134"/>
      <c r="BS806" s="134"/>
      <c r="BT806" s="134"/>
      <c r="BU806" s="134"/>
      <c r="BV806" s="134"/>
      <c r="BW806" s="134"/>
      <c r="BX806" s="134"/>
      <c r="BY806" s="134"/>
      <c r="BZ806" s="134"/>
      <c r="CA806" s="134"/>
      <c r="CB806" s="134"/>
      <c r="CC806" s="134"/>
      <c r="CD806" s="134"/>
      <c r="CE806" s="134"/>
      <c r="CF806" s="134"/>
      <c r="CG806" s="134"/>
      <c r="CH806" s="134"/>
      <c r="CI806" s="134"/>
      <c r="CJ806" s="134"/>
      <c r="CK806" s="134"/>
      <c r="CL806" s="134"/>
      <c r="CM806" s="134"/>
      <c r="CN806" s="134"/>
      <c r="CO806" s="134"/>
      <c r="CP806" s="134"/>
      <c r="CQ806" s="134"/>
      <c r="CR806" s="134"/>
      <c r="CS806" s="134"/>
      <c r="CT806" s="134"/>
      <c r="CU806" s="134"/>
      <c r="CV806" s="134"/>
      <c r="CW806" s="134"/>
      <c r="CX806" s="134"/>
      <c r="CY806" s="134"/>
      <c r="CZ806" s="134"/>
      <c r="DA806" s="134"/>
      <c r="DB806" s="134"/>
      <c r="DC806" s="134"/>
      <c r="DD806" s="134"/>
      <c r="DE806" s="134"/>
      <c r="DF806" s="134"/>
      <c r="DG806" s="134"/>
      <c r="DH806" s="134"/>
      <c r="DI806" s="134"/>
      <c r="DJ806" s="134"/>
      <c r="DK806" s="134"/>
      <c r="DL806" s="134"/>
      <c r="DM806" s="134"/>
      <c r="DN806" s="134"/>
      <c r="DO806" s="134"/>
      <c r="DP806" s="134"/>
      <c r="DQ806" s="134"/>
      <c r="DR806" s="134"/>
      <c r="DS806" s="134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134"/>
      <c r="ED806" s="134"/>
      <c r="EE806" s="134"/>
      <c r="EF806" s="134"/>
      <c r="EG806" s="134"/>
    </row>
    <row r="807" spans="1:137">
      <c r="A807" s="135"/>
      <c r="B807" s="54"/>
      <c r="C807" s="81"/>
      <c r="D807" s="171"/>
      <c r="E807" s="175"/>
      <c r="F807" s="172"/>
      <c r="G807" s="81"/>
      <c r="H807" s="80"/>
      <c r="I807" s="142"/>
      <c r="J807" s="80"/>
      <c r="K807" s="84" t="s">
        <v>51</v>
      </c>
      <c r="L807" s="76">
        <f t="shared" si="93"/>
        <v>2</v>
      </c>
      <c r="M807" s="76"/>
      <c r="N807" s="168"/>
      <c r="O807" s="168">
        <v>1</v>
      </c>
      <c r="P807" s="168"/>
      <c r="Q807" s="76"/>
      <c r="R807" s="168"/>
      <c r="S807" s="76">
        <v>1</v>
      </c>
      <c r="T807" s="168"/>
      <c r="U807" s="168"/>
      <c r="V807" s="76"/>
      <c r="W807" s="76"/>
      <c r="X807" s="76"/>
      <c r="Y807" s="134"/>
      <c r="Z807" s="134"/>
      <c r="AA807" s="134"/>
      <c r="AB807" s="134"/>
      <c r="AC807" s="134"/>
      <c r="AD807" s="134"/>
      <c r="AE807" s="134"/>
      <c r="AF807" s="134"/>
      <c r="AG807" s="134"/>
      <c r="AH807" s="134"/>
      <c r="AI807" s="134"/>
      <c r="AJ807" s="134"/>
      <c r="AK807" s="134"/>
      <c r="AL807" s="134"/>
      <c r="AM807" s="134"/>
      <c r="AN807" s="134"/>
      <c r="AO807" s="134"/>
      <c r="AP807" s="134"/>
      <c r="AQ807" s="134"/>
      <c r="AR807" s="134"/>
      <c r="AS807" s="134"/>
      <c r="AT807" s="134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4"/>
      <c r="BE807" s="134"/>
      <c r="BF807" s="134"/>
      <c r="BG807" s="134"/>
      <c r="BH807" s="134"/>
      <c r="BI807" s="134"/>
      <c r="BJ807" s="134"/>
      <c r="BK807" s="134"/>
      <c r="BL807" s="134"/>
      <c r="BM807" s="134"/>
      <c r="BN807" s="134"/>
      <c r="BO807" s="134"/>
      <c r="BP807" s="134"/>
      <c r="BQ807" s="134"/>
      <c r="BR807" s="134"/>
      <c r="BS807" s="134"/>
      <c r="BT807" s="134"/>
      <c r="BU807" s="134"/>
      <c r="BV807" s="134"/>
      <c r="BW807" s="134"/>
      <c r="BX807" s="134"/>
      <c r="BY807" s="134"/>
      <c r="BZ807" s="134"/>
      <c r="CA807" s="134"/>
      <c r="CB807" s="134"/>
      <c r="CC807" s="134"/>
      <c r="CD807" s="134"/>
      <c r="CE807" s="134"/>
      <c r="CF807" s="134"/>
      <c r="CG807" s="134"/>
      <c r="CH807" s="134"/>
      <c r="CI807" s="134"/>
      <c r="CJ807" s="134"/>
      <c r="CK807" s="134"/>
      <c r="CL807" s="134"/>
      <c r="CM807" s="134"/>
      <c r="CN807" s="134"/>
      <c r="CO807" s="134"/>
      <c r="CP807" s="134"/>
      <c r="CQ807" s="134"/>
      <c r="CR807" s="134"/>
      <c r="CS807" s="134"/>
      <c r="CT807" s="134"/>
      <c r="CU807" s="134"/>
      <c r="CV807" s="134"/>
      <c r="CW807" s="134"/>
      <c r="CX807" s="134"/>
      <c r="CY807" s="134"/>
      <c r="CZ807" s="134"/>
      <c r="DA807" s="134"/>
      <c r="DB807" s="134"/>
      <c r="DC807" s="134"/>
      <c r="DD807" s="134"/>
      <c r="DE807" s="134"/>
      <c r="DF807" s="134"/>
      <c r="DG807" s="134"/>
      <c r="DH807" s="134"/>
      <c r="DI807" s="134"/>
      <c r="DJ807" s="134"/>
      <c r="DK807" s="134"/>
      <c r="DL807" s="134"/>
      <c r="DM807" s="134"/>
      <c r="DN807" s="134"/>
      <c r="DO807" s="134"/>
      <c r="DP807" s="134"/>
      <c r="DQ807" s="134"/>
      <c r="DR807" s="134"/>
      <c r="DS807" s="134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134"/>
      <c r="ED807" s="134"/>
      <c r="EE807" s="134"/>
      <c r="EF807" s="134"/>
      <c r="EG807" s="134"/>
    </row>
    <row r="808" spans="1:137">
      <c r="A808" s="135"/>
      <c r="B808" s="54"/>
      <c r="C808" s="58" t="s">
        <v>33</v>
      </c>
      <c r="D808" s="163" t="s">
        <v>1209</v>
      </c>
      <c r="E808" s="164" t="s">
        <v>1210</v>
      </c>
      <c r="F808" s="165" t="s">
        <v>1211</v>
      </c>
      <c r="G808" s="58" t="s">
        <v>1212</v>
      </c>
      <c r="H808" s="46" t="s">
        <v>1213</v>
      </c>
      <c r="I808" s="140">
        <v>146.47</v>
      </c>
      <c r="J808" s="46" t="s">
        <v>48</v>
      </c>
      <c r="K808" s="75" t="s">
        <v>49</v>
      </c>
      <c r="L808" s="76">
        <f t="shared" si="93"/>
        <v>0</v>
      </c>
      <c r="M808" s="76"/>
      <c r="N808" s="168"/>
      <c r="O808" s="168"/>
      <c r="P808" s="168"/>
      <c r="Q808" s="76"/>
      <c r="R808" s="168"/>
      <c r="S808" s="76"/>
      <c r="T808" s="168"/>
      <c r="U808" s="168"/>
      <c r="V808" s="76"/>
      <c r="W808" s="76"/>
      <c r="X808" s="76"/>
      <c r="Y808" s="134"/>
      <c r="Z808" s="134"/>
      <c r="AA808" s="134"/>
      <c r="AB808" s="134"/>
      <c r="AC808" s="134"/>
      <c r="AD808" s="134"/>
      <c r="AE808" s="134"/>
      <c r="AF808" s="134"/>
      <c r="AG808" s="134"/>
      <c r="AH808" s="134"/>
      <c r="AI808" s="134"/>
      <c r="AJ808" s="134"/>
      <c r="AK808" s="134"/>
      <c r="AL808" s="134"/>
      <c r="AM808" s="134"/>
      <c r="AN808" s="134"/>
      <c r="AO808" s="134"/>
      <c r="AP808" s="134"/>
      <c r="AQ808" s="134"/>
      <c r="AR808" s="134"/>
      <c r="AS808" s="134"/>
      <c r="AT808" s="134"/>
      <c r="AU808" s="134"/>
      <c r="AV808" s="134"/>
      <c r="AW808" s="134"/>
      <c r="AX808" s="134"/>
      <c r="AY808" s="134"/>
      <c r="AZ808" s="134"/>
      <c r="BA808" s="134"/>
      <c r="BB808" s="134"/>
      <c r="BC808" s="134"/>
      <c r="BD808" s="134"/>
      <c r="BE808" s="134"/>
      <c r="BF808" s="134"/>
      <c r="BG808" s="134"/>
      <c r="BH808" s="134"/>
      <c r="BI808" s="134"/>
      <c r="BJ808" s="134"/>
      <c r="BK808" s="134"/>
      <c r="BL808" s="134"/>
      <c r="BM808" s="134"/>
      <c r="BN808" s="134"/>
      <c r="BO808" s="134"/>
      <c r="BP808" s="134"/>
      <c r="BQ808" s="134"/>
      <c r="BR808" s="134"/>
      <c r="BS808" s="134"/>
      <c r="BT808" s="134"/>
      <c r="BU808" s="134"/>
      <c r="BV808" s="134"/>
      <c r="BW808" s="134"/>
      <c r="BX808" s="134"/>
      <c r="BY808" s="134"/>
      <c r="BZ808" s="134"/>
      <c r="CA808" s="134"/>
      <c r="CB808" s="134"/>
      <c r="CC808" s="134"/>
      <c r="CD808" s="134"/>
      <c r="CE808" s="134"/>
      <c r="CF808" s="134"/>
      <c r="CG808" s="134"/>
      <c r="CH808" s="134"/>
      <c r="CI808" s="134"/>
      <c r="CJ808" s="134"/>
      <c r="CK808" s="134"/>
      <c r="CL808" s="134"/>
      <c r="CM808" s="134"/>
      <c r="CN808" s="134"/>
      <c r="CO808" s="134"/>
      <c r="CP808" s="134"/>
      <c r="CQ808" s="134"/>
      <c r="CR808" s="134"/>
      <c r="CS808" s="134"/>
      <c r="CT808" s="134"/>
      <c r="CU808" s="134"/>
      <c r="CV808" s="134"/>
      <c r="CW808" s="134"/>
      <c r="CX808" s="134"/>
      <c r="CY808" s="134"/>
      <c r="CZ808" s="134"/>
      <c r="DA808" s="134"/>
      <c r="DB808" s="134"/>
      <c r="DC808" s="134"/>
      <c r="DD808" s="134"/>
      <c r="DE808" s="134"/>
      <c r="DF808" s="134"/>
      <c r="DG808" s="134"/>
      <c r="DH808" s="134"/>
      <c r="DI808" s="134"/>
      <c r="DJ808" s="134"/>
      <c r="DK808" s="134"/>
      <c r="DL808" s="134"/>
      <c r="DM808" s="134"/>
      <c r="DN808" s="134"/>
      <c r="DO808" s="134"/>
      <c r="DP808" s="134"/>
      <c r="DQ808" s="134"/>
      <c r="DR808" s="134"/>
      <c r="DS808" s="134"/>
      <c r="DT808" s="134"/>
      <c r="DU808" s="134"/>
      <c r="DV808" s="134"/>
      <c r="DW808" s="134"/>
      <c r="DX808" s="134"/>
      <c r="DY808" s="134"/>
      <c r="DZ808" s="134"/>
      <c r="EA808" s="134"/>
      <c r="EB808" s="134"/>
      <c r="EC808" s="134"/>
      <c r="ED808" s="134"/>
      <c r="EE808" s="134"/>
      <c r="EF808" s="134"/>
      <c r="EG808" s="134"/>
    </row>
    <row r="809" spans="1:137">
      <c r="A809" s="135"/>
      <c r="B809" s="54"/>
      <c r="C809" s="77"/>
      <c r="D809" s="169"/>
      <c r="E809" s="174"/>
      <c r="F809" s="170"/>
      <c r="G809" s="77"/>
      <c r="H809" s="54"/>
      <c r="I809" s="141"/>
      <c r="J809" s="54"/>
      <c r="K809" s="75" t="s">
        <v>50</v>
      </c>
      <c r="L809" s="76">
        <f t="shared" si="93"/>
        <v>0</v>
      </c>
      <c r="M809" s="76"/>
      <c r="N809" s="168"/>
      <c r="O809" s="168"/>
      <c r="P809" s="168"/>
      <c r="Q809" s="76"/>
      <c r="R809" s="168"/>
      <c r="S809" s="76"/>
      <c r="T809" s="168"/>
      <c r="U809" s="168"/>
      <c r="V809" s="76"/>
      <c r="W809" s="76"/>
      <c r="X809" s="76"/>
      <c r="Y809" s="134"/>
      <c r="Z809" s="134"/>
      <c r="AA809" s="134"/>
      <c r="AB809" s="134"/>
      <c r="AC809" s="134"/>
      <c r="AD809" s="134"/>
      <c r="AE809" s="134"/>
      <c r="AF809" s="134"/>
      <c r="AG809" s="134"/>
      <c r="AH809" s="134"/>
      <c r="AI809" s="134"/>
      <c r="AJ809" s="134"/>
      <c r="AK809" s="134"/>
      <c r="AL809" s="134"/>
      <c r="AM809" s="134"/>
      <c r="AN809" s="134"/>
      <c r="AO809" s="134"/>
      <c r="AP809" s="134"/>
      <c r="AQ809" s="134"/>
      <c r="AR809" s="134"/>
      <c r="AS809" s="134"/>
      <c r="AT809" s="134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4"/>
      <c r="BE809" s="134"/>
      <c r="BF809" s="134"/>
      <c r="BG809" s="134"/>
      <c r="BH809" s="134"/>
      <c r="BI809" s="134"/>
      <c r="BJ809" s="134"/>
      <c r="BK809" s="134"/>
      <c r="BL809" s="134"/>
      <c r="BM809" s="134"/>
      <c r="BN809" s="134"/>
      <c r="BO809" s="134"/>
      <c r="BP809" s="134"/>
      <c r="BQ809" s="134"/>
      <c r="BR809" s="134"/>
      <c r="BS809" s="134"/>
      <c r="BT809" s="134"/>
      <c r="BU809" s="134"/>
      <c r="BV809" s="134"/>
      <c r="BW809" s="134"/>
      <c r="BX809" s="134"/>
      <c r="BY809" s="134"/>
      <c r="BZ809" s="134"/>
      <c r="CA809" s="134"/>
      <c r="CB809" s="134"/>
      <c r="CC809" s="134"/>
      <c r="CD809" s="134"/>
      <c r="CE809" s="134"/>
      <c r="CF809" s="134"/>
      <c r="CG809" s="134"/>
      <c r="CH809" s="134"/>
      <c r="CI809" s="134"/>
      <c r="CJ809" s="134"/>
      <c r="CK809" s="134"/>
      <c r="CL809" s="134"/>
      <c r="CM809" s="134"/>
      <c r="CN809" s="134"/>
      <c r="CO809" s="134"/>
      <c r="CP809" s="134"/>
      <c r="CQ809" s="134"/>
      <c r="CR809" s="134"/>
      <c r="CS809" s="134"/>
      <c r="CT809" s="134"/>
      <c r="CU809" s="134"/>
      <c r="CV809" s="134"/>
      <c r="CW809" s="134"/>
      <c r="CX809" s="134"/>
      <c r="CY809" s="134"/>
      <c r="CZ809" s="134"/>
      <c r="DA809" s="134"/>
      <c r="DB809" s="134"/>
      <c r="DC809" s="134"/>
      <c r="DD809" s="134"/>
      <c r="DE809" s="134"/>
      <c r="DF809" s="134"/>
      <c r="DG809" s="134"/>
      <c r="DH809" s="134"/>
      <c r="DI809" s="134"/>
      <c r="DJ809" s="134"/>
      <c r="DK809" s="134"/>
      <c r="DL809" s="134"/>
      <c r="DM809" s="134"/>
      <c r="DN809" s="134"/>
      <c r="DO809" s="134"/>
      <c r="DP809" s="134"/>
      <c r="DQ809" s="134"/>
      <c r="DR809" s="134"/>
      <c r="DS809" s="134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134"/>
      <c r="ED809" s="134"/>
      <c r="EE809" s="134"/>
      <c r="EF809" s="134"/>
      <c r="EG809" s="134"/>
    </row>
    <row r="810" spans="1:137">
      <c r="A810" s="135"/>
      <c r="B810" s="54"/>
      <c r="C810" s="81"/>
      <c r="D810" s="171"/>
      <c r="E810" s="175"/>
      <c r="F810" s="172"/>
      <c r="G810" s="81"/>
      <c r="H810" s="80"/>
      <c r="I810" s="142"/>
      <c r="J810" s="80"/>
      <c r="K810" s="84" t="s">
        <v>51</v>
      </c>
      <c r="L810" s="76">
        <f t="shared" si="93"/>
        <v>3</v>
      </c>
      <c r="M810" s="76"/>
      <c r="N810" s="168"/>
      <c r="O810" s="168">
        <v>2</v>
      </c>
      <c r="P810" s="168"/>
      <c r="Q810" s="76"/>
      <c r="R810" s="168"/>
      <c r="S810" s="76"/>
      <c r="T810" s="168"/>
      <c r="U810" s="168"/>
      <c r="V810" s="76"/>
      <c r="W810" s="76"/>
      <c r="X810" s="76">
        <v>1</v>
      </c>
      <c r="Y810" s="134"/>
      <c r="Z810" s="134"/>
      <c r="AA810" s="134"/>
      <c r="AB810" s="134"/>
      <c r="AC810" s="134"/>
      <c r="AD810" s="134"/>
      <c r="AE810" s="134"/>
      <c r="AF810" s="134"/>
      <c r="AG810" s="134"/>
      <c r="AH810" s="134"/>
      <c r="AI810" s="134"/>
      <c r="AJ810" s="134"/>
      <c r="AK810" s="134"/>
      <c r="AL810" s="134"/>
      <c r="AM810" s="134"/>
      <c r="AN810" s="134"/>
      <c r="AO810" s="134"/>
      <c r="AP810" s="134"/>
      <c r="AQ810" s="134"/>
      <c r="AR810" s="134"/>
      <c r="AS810" s="134"/>
      <c r="AT810" s="134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4"/>
      <c r="BE810" s="134"/>
      <c r="BF810" s="134"/>
      <c r="BG810" s="134"/>
      <c r="BH810" s="134"/>
      <c r="BI810" s="134"/>
      <c r="BJ810" s="134"/>
      <c r="BK810" s="134"/>
      <c r="BL810" s="134"/>
      <c r="BM810" s="134"/>
      <c r="BN810" s="134"/>
      <c r="BO810" s="134"/>
      <c r="BP810" s="134"/>
      <c r="BQ810" s="134"/>
      <c r="BR810" s="134"/>
      <c r="BS810" s="134"/>
      <c r="BT810" s="134"/>
      <c r="BU810" s="134"/>
      <c r="BV810" s="134"/>
      <c r="BW810" s="134"/>
      <c r="BX810" s="134"/>
      <c r="BY810" s="134"/>
      <c r="BZ810" s="134"/>
      <c r="CA810" s="134"/>
      <c r="CB810" s="134"/>
      <c r="CC810" s="134"/>
      <c r="CD810" s="134"/>
      <c r="CE810" s="134"/>
      <c r="CF810" s="134"/>
      <c r="CG810" s="134"/>
      <c r="CH810" s="134"/>
      <c r="CI810" s="134"/>
      <c r="CJ810" s="134"/>
      <c r="CK810" s="134"/>
      <c r="CL810" s="134"/>
      <c r="CM810" s="134"/>
      <c r="CN810" s="134"/>
      <c r="CO810" s="134"/>
      <c r="CP810" s="134"/>
      <c r="CQ810" s="134"/>
      <c r="CR810" s="134"/>
      <c r="CS810" s="134"/>
      <c r="CT810" s="134"/>
      <c r="CU810" s="134"/>
      <c r="CV810" s="134"/>
      <c r="CW810" s="134"/>
      <c r="CX810" s="134"/>
      <c r="CY810" s="134"/>
      <c r="CZ810" s="134"/>
      <c r="DA810" s="134"/>
      <c r="DB810" s="134"/>
      <c r="DC810" s="134"/>
      <c r="DD810" s="134"/>
      <c r="DE810" s="134"/>
      <c r="DF810" s="134"/>
      <c r="DG810" s="134"/>
      <c r="DH810" s="134"/>
      <c r="DI810" s="134"/>
      <c r="DJ810" s="134"/>
      <c r="DK810" s="134"/>
      <c r="DL810" s="134"/>
      <c r="DM810" s="134"/>
      <c r="DN810" s="134"/>
      <c r="DO810" s="134"/>
      <c r="DP810" s="134"/>
      <c r="DQ810" s="134"/>
      <c r="DR810" s="134"/>
      <c r="DS810" s="134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134"/>
      <c r="ED810" s="134"/>
      <c r="EE810" s="134"/>
      <c r="EF810" s="134"/>
      <c r="EG810" s="134"/>
    </row>
    <row r="811" spans="1:137">
      <c r="A811" s="135"/>
      <c r="B811" s="54"/>
      <c r="C811" s="58" t="s">
        <v>33</v>
      </c>
      <c r="D811" s="163" t="s">
        <v>1214</v>
      </c>
      <c r="E811" s="164" t="s">
        <v>1215</v>
      </c>
      <c r="F811" s="165" t="s">
        <v>1216</v>
      </c>
      <c r="G811" s="58" t="s">
        <v>1217</v>
      </c>
      <c r="H811" s="46" t="s">
        <v>1218</v>
      </c>
      <c r="I811" s="140">
        <v>413.87</v>
      </c>
      <c r="J811" s="46" t="s">
        <v>48</v>
      </c>
      <c r="K811" s="75" t="s">
        <v>49</v>
      </c>
      <c r="L811" s="76">
        <f t="shared" si="93"/>
        <v>0</v>
      </c>
      <c r="M811" s="76"/>
      <c r="N811" s="168"/>
      <c r="O811" s="168"/>
      <c r="P811" s="168"/>
      <c r="Q811" s="76"/>
      <c r="R811" s="168"/>
      <c r="S811" s="76"/>
      <c r="T811" s="168"/>
      <c r="U811" s="168"/>
      <c r="V811" s="76"/>
      <c r="W811" s="76"/>
      <c r="X811" s="76"/>
      <c r="Y811" s="134"/>
      <c r="Z811" s="134"/>
      <c r="AA811" s="134"/>
      <c r="AB811" s="134"/>
      <c r="AC811" s="134"/>
      <c r="AD811" s="134"/>
      <c r="AE811" s="134"/>
      <c r="AF811" s="134"/>
      <c r="AG811" s="134"/>
      <c r="AH811" s="134"/>
      <c r="AI811" s="134"/>
      <c r="AJ811" s="134"/>
      <c r="AK811" s="134"/>
      <c r="AL811" s="134"/>
      <c r="AM811" s="134"/>
      <c r="AN811" s="134"/>
      <c r="AO811" s="134"/>
      <c r="AP811" s="134"/>
      <c r="AQ811" s="134"/>
      <c r="AR811" s="134"/>
      <c r="AS811" s="134"/>
      <c r="AT811" s="134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4"/>
      <c r="BE811" s="134"/>
      <c r="BF811" s="134"/>
      <c r="BG811" s="134"/>
      <c r="BH811" s="134"/>
      <c r="BI811" s="134"/>
      <c r="BJ811" s="134"/>
      <c r="BK811" s="134"/>
      <c r="BL811" s="134"/>
      <c r="BM811" s="134"/>
      <c r="BN811" s="134"/>
      <c r="BO811" s="134"/>
      <c r="BP811" s="134"/>
      <c r="BQ811" s="134"/>
      <c r="BR811" s="134"/>
      <c r="BS811" s="134"/>
      <c r="BT811" s="134"/>
      <c r="BU811" s="134"/>
      <c r="BV811" s="134"/>
      <c r="BW811" s="134"/>
      <c r="BX811" s="134"/>
      <c r="BY811" s="134"/>
      <c r="BZ811" s="134"/>
      <c r="CA811" s="134"/>
      <c r="CB811" s="134"/>
      <c r="CC811" s="134"/>
      <c r="CD811" s="134"/>
      <c r="CE811" s="134"/>
      <c r="CF811" s="134"/>
      <c r="CG811" s="134"/>
      <c r="CH811" s="134"/>
      <c r="CI811" s="134"/>
      <c r="CJ811" s="134"/>
      <c r="CK811" s="134"/>
      <c r="CL811" s="134"/>
      <c r="CM811" s="134"/>
      <c r="CN811" s="134"/>
      <c r="CO811" s="134"/>
      <c r="CP811" s="134"/>
      <c r="CQ811" s="134"/>
      <c r="CR811" s="134"/>
      <c r="CS811" s="134"/>
      <c r="CT811" s="134"/>
      <c r="CU811" s="134"/>
      <c r="CV811" s="134"/>
      <c r="CW811" s="134"/>
      <c r="CX811" s="134"/>
      <c r="CY811" s="134"/>
      <c r="CZ811" s="134"/>
      <c r="DA811" s="134"/>
      <c r="DB811" s="134"/>
      <c r="DC811" s="134"/>
      <c r="DD811" s="134"/>
      <c r="DE811" s="134"/>
      <c r="DF811" s="134"/>
      <c r="DG811" s="134"/>
      <c r="DH811" s="134"/>
      <c r="DI811" s="134"/>
      <c r="DJ811" s="134"/>
      <c r="DK811" s="134"/>
      <c r="DL811" s="134"/>
      <c r="DM811" s="134"/>
      <c r="DN811" s="134"/>
      <c r="DO811" s="134"/>
      <c r="DP811" s="134"/>
      <c r="DQ811" s="134"/>
      <c r="DR811" s="134"/>
      <c r="DS811" s="134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134"/>
      <c r="ED811" s="134"/>
      <c r="EE811" s="134"/>
      <c r="EF811" s="134"/>
      <c r="EG811" s="134"/>
    </row>
    <row r="812" spans="1:137">
      <c r="A812" s="135"/>
      <c r="B812" s="54"/>
      <c r="C812" s="77"/>
      <c r="D812" s="169"/>
      <c r="E812" s="174"/>
      <c r="F812" s="170"/>
      <c r="G812" s="77"/>
      <c r="H812" s="54"/>
      <c r="I812" s="141"/>
      <c r="J812" s="54"/>
      <c r="K812" s="75" t="s">
        <v>50</v>
      </c>
      <c r="L812" s="76">
        <f t="shared" si="93"/>
        <v>0</v>
      </c>
      <c r="M812" s="76"/>
      <c r="N812" s="168"/>
      <c r="O812" s="168"/>
      <c r="P812" s="168"/>
      <c r="Q812" s="76"/>
      <c r="R812" s="168"/>
      <c r="S812" s="76"/>
      <c r="T812" s="168"/>
      <c r="U812" s="168"/>
      <c r="V812" s="76"/>
      <c r="W812" s="76"/>
      <c r="X812" s="76"/>
      <c r="Y812" s="134"/>
      <c r="Z812" s="134"/>
      <c r="AA812" s="134"/>
      <c r="AB812" s="134"/>
      <c r="AC812" s="134"/>
      <c r="AD812" s="134"/>
      <c r="AE812" s="134"/>
      <c r="AF812" s="134"/>
      <c r="AG812" s="134"/>
      <c r="AH812" s="134"/>
      <c r="AI812" s="134"/>
      <c r="AJ812" s="134"/>
      <c r="AK812" s="134"/>
      <c r="AL812" s="134"/>
      <c r="AM812" s="134"/>
      <c r="AN812" s="134"/>
      <c r="AO812" s="134"/>
      <c r="AP812" s="134"/>
      <c r="AQ812" s="134"/>
      <c r="AR812" s="134"/>
      <c r="AS812" s="134"/>
      <c r="AT812" s="134"/>
      <c r="AU812" s="134"/>
      <c r="AV812" s="134"/>
      <c r="AW812" s="134"/>
      <c r="AX812" s="134"/>
      <c r="AY812" s="134"/>
      <c r="AZ812" s="134"/>
      <c r="BA812" s="134"/>
      <c r="BB812" s="134"/>
      <c r="BC812" s="134"/>
      <c r="BD812" s="134"/>
      <c r="BE812" s="134"/>
      <c r="BF812" s="134"/>
      <c r="BG812" s="134"/>
      <c r="BH812" s="134"/>
      <c r="BI812" s="134"/>
      <c r="BJ812" s="134"/>
      <c r="BK812" s="134"/>
      <c r="BL812" s="134"/>
      <c r="BM812" s="134"/>
      <c r="BN812" s="134"/>
      <c r="BO812" s="134"/>
      <c r="BP812" s="134"/>
      <c r="BQ812" s="134"/>
      <c r="BR812" s="134"/>
      <c r="BS812" s="134"/>
      <c r="BT812" s="134"/>
      <c r="BU812" s="134"/>
      <c r="BV812" s="134"/>
      <c r="BW812" s="134"/>
      <c r="BX812" s="134"/>
      <c r="BY812" s="134"/>
      <c r="BZ812" s="134"/>
      <c r="CA812" s="134"/>
      <c r="CB812" s="134"/>
      <c r="CC812" s="134"/>
      <c r="CD812" s="134"/>
      <c r="CE812" s="134"/>
      <c r="CF812" s="134"/>
      <c r="CG812" s="134"/>
      <c r="CH812" s="134"/>
      <c r="CI812" s="134"/>
      <c r="CJ812" s="134"/>
      <c r="CK812" s="134"/>
      <c r="CL812" s="134"/>
      <c r="CM812" s="134"/>
      <c r="CN812" s="134"/>
      <c r="CO812" s="134"/>
      <c r="CP812" s="134"/>
      <c r="CQ812" s="134"/>
      <c r="CR812" s="134"/>
      <c r="CS812" s="134"/>
      <c r="CT812" s="134"/>
      <c r="CU812" s="134"/>
      <c r="CV812" s="134"/>
      <c r="CW812" s="134"/>
      <c r="CX812" s="134"/>
      <c r="CY812" s="134"/>
      <c r="CZ812" s="134"/>
      <c r="DA812" s="134"/>
      <c r="DB812" s="134"/>
      <c r="DC812" s="134"/>
      <c r="DD812" s="134"/>
      <c r="DE812" s="134"/>
      <c r="DF812" s="134"/>
      <c r="DG812" s="134"/>
      <c r="DH812" s="134"/>
      <c r="DI812" s="134"/>
      <c r="DJ812" s="134"/>
      <c r="DK812" s="134"/>
      <c r="DL812" s="134"/>
      <c r="DM812" s="134"/>
      <c r="DN812" s="134"/>
      <c r="DO812" s="134"/>
      <c r="DP812" s="134"/>
      <c r="DQ812" s="134"/>
      <c r="DR812" s="134"/>
      <c r="DS812" s="134"/>
      <c r="DT812" s="134"/>
      <c r="DU812" s="134"/>
      <c r="DV812" s="134"/>
      <c r="DW812" s="134"/>
      <c r="DX812" s="134"/>
      <c r="DY812" s="134"/>
      <c r="DZ812" s="134"/>
      <c r="EA812" s="134"/>
      <c r="EB812" s="134"/>
      <c r="EC812" s="134"/>
      <c r="ED812" s="134"/>
      <c r="EE812" s="134"/>
      <c r="EF812" s="134"/>
      <c r="EG812" s="134"/>
    </row>
    <row r="813" spans="1:137">
      <c r="A813" s="135"/>
      <c r="B813" s="54"/>
      <c r="C813" s="81"/>
      <c r="D813" s="171"/>
      <c r="E813" s="175"/>
      <c r="F813" s="172"/>
      <c r="G813" s="81"/>
      <c r="H813" s="80"/>
      <c r="I813" s="142"/>
      <c r="J813" s="80"/>
      <c r="K813" s="84" t="s">
        <v>51</v>
      </c>
      <c r="L813" s="76">
        <f t="shared" si="93"/>
        <v>3</v>
      </c>
      <c r="M813" s="76"/>
      <c r="N813" s="168"/>
      <c r="O813" s="168">
        <v>1</v>
      </c>
      <c r="P813" s="168"/>
      <c r="Q813" s="76"/>
      <c r="R813" s="168"/>
      <c r="S813" s="76">
        <v>2</v>
      </c>
      <c r="T813" s="168"/>
      <c r="U813" s="168"/>
      <c r="V813" s="76"/>
      <c r="W813" s="76"/>
      <c r="X813" s="76"/>
      <c r="Y813" s="134"/>
      <c r="Z813" s="134"/>
      <c r="AA813" s="134"/>
      <c r="AB813" s="134"/>
      <c r="AC813" s="134"/>
      <c r="AD813" s="134"/>
      <c r="AE813" s="134"/>
      <c r="AF813" s="134"/>
      <c r="AG813" s="134"/>
      <c r="AH813" s="134"/>
      <c r="AI813" s="134"/>
      <c r="AJ813" s="134"/>
      <c r="AK813" s="134"/>
      <c r="AL813" s="134"/>
      <c r="AM813" s="134"/>
      <c r="AN813" s="134"/>
      <c r="AO813" s="134"/>
      <c r="AP813" s="134"/>
      <c r="AQ813" s="134"/>
      <c r="AR813" s="134"/>
      <c r="AS813" s="134"/>
      <c r="AT813" s="134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4"/>
      <c r="BE813" s="134"/>
      <c r="BF813" s="134"/>
      <c r="BG813" s="134"/>
      <c r="BH813" s="134"/>
      <c r="BI813" s="134"/>
      <c r="BJ813" s="134"/>
      <c r="BK813" s="134"/>
      <c r="BL813" s="134"/>
      <c r="BM813" s="134"/>
      <c r="BN813" s="134"/>
      <c r="BO813" s="134"/>
      <c r="BP813" s="134"/>
      <c r="BQ813" s="134"/>
      <c r="BR813" s="134"/>
      <c r="BS813" s="134"/>
      <c r="BT813" s="134"/>
      <c r="BU813" s="134"/>
      <c r="BV813" s="134"/>
      <c r="BW813" s="134"/>
      <c r="BX813" s="134"/>
      <c r="BY813" s="134"/>
      <c r="BZ813" s="134"/>
      <c r="CA813" s="134"/>
      <c r="CB813" s="134"/>
      <c r="CC813" s="134"/>
      <c r="CD813" s="134"/>
      <c r="CE813" s="134"/>
      <c r="CF813" s="134"/>
      <c r="CG813" s="134"/>
      <c r="CH813" s="134"/>
      <c r="CI813" s="134"/>
      <c r="CJ813" s="134"/>
      <c r="CK813" s="134"/>
      <c r="CL813" s="134"/>
      <c r="CM813" s="134"/>
      <c r="CN813" s="134"/>
      <c r="CO813" s="134"/>
      <c r="CP813" s="134"/>
      <c r="CQ813" s="134"/>
      <c r="CR813" s="134"/>
      <c r="CS813" s="134"/>
      <c r="CT813" s="134"/>
      <c r="CU813" s="134"/>
      <c r="CV813" s="134"/>
      <c r="CW813" s="134"/>
      <c r="CX813" s="134"/>
      <c r="CY813" s="134"/>
      <c r="CZ813" s="134"/>
      <c r="DA813" s="134"/>
      <c r="DB813" s="134"/>
      <c r="DC813" s="134"/>
      <c r="DD813" s="134"/>
      <c r="DE813" s="134"/>
      <c r="DF813" s="134"/>
      <c r="DG813" s="134"/>
      <c r="DH813" s="134"/>
      <c r="DI813" s="134"/>
      <c r="DJ813" s="134"/>
      <c r="DK813" s="134"/>
      <c r="DL813" s="134"/>
      <c r="DM813" s="134"/>
      <c r="DN813" s="134"/>
      <c r="DO813" s="134"/>
      <c r="DP813" s="134"/>
      <c r="DQ813" s="134"/>
      <c r="DR813" s="134"/>
      <c r="DS813" s="134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134"/>
      <c r="ED813" s="134"/>
      <c r="EE813" s="134"/>
      <c r="EF813" s="134"/>
      <c r="EG813" s="134"/>
    </row>
    <row r="814" spans="1:137">
      <c r="A814" s="135"/>
      <c r="B814" s="54"/>
      <c r="C814" s="58" t="s">
        <v>33</v>
      </c>
      <c r="D814" s="163" t="s">
        <v>1219</v>
      </c>
      <c r="E814" s="164" t="s">
        <v>1220</v>
      </c>
      <c r="F814" s="165" t="s">
        <v>1221</v>
      </c>
      <c r="G814" s="58" t="s">
        <v>1192</v>
      </c>
      <c r="H814" s="46" t="s">
        <v>1222</v>
      </c>
      <c r="I814" s="140">
        <v>609.37</v>
      </c>
      <c r="J814" s="46" t="s">
        <v>48</v>
      </c>
      <c r="K814" s="75" t="s">
        <v>49</v>
      </c>
      <c r="L814" s="76">
        <f t="shared" si="93"/>
        <v>0</v>
      </c>
      <c r="M814" s="76"/>
      <c r="N814" s="168"/>
      <c r="O814" s="168"/>
      <c r="P814" s="168"/>
      <c r="Q814" s="76"/>
      <c r="R814" s="168"/>
      <c r="S814" s="76"/>
      <c r="T814" s="168"/>
      <c r="U814" s="168"/>
      <c r="V814" s="76"/>
      <c r="W814" s="76"/>
      <c r="X814" s="76"/>
      <c r="Y814" s="134"/>
      <c r="Z814" s="134"/>
      <c r="AA814" s="134"/>
      <c r="AB814" s="134"/>
      <c r="AC814" s="134"/>
      <c r="AD814" s="134"/>
      <c r="AE814" s="134"/>
      <c r="AF814" s="134"/>
      <c r="AG814" s="134"/>
      <c r="AH814" s="134"/>
      <c r="AI814" s="134"/>
      <c r="AJ814" s="134"/>
      <c r="AK814" s="134"/>
      <c r="AL814" s="134"/>
      <c r="AM814" s="134"/>
      <c r="AN814" s="134"/>
      <c r="AO814" s="134"/>
      <c r="AP814" s="134"/>
      <c r="AQ814" s="134"/>
      <c r="AR814" s="134"/>
      <c r="AS814" s="134"/>
      <c r="AT814" s="134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4"/>
      <c r="BE814" s="134"/>
      <c r="BF814" s="134"/>
      <c r="BG814" s="134"/>
      <c r="BH814" s="134"/>
      <c r="BI814" s="134"/>
      <c r="BJ814" s="134"/>
      <c r="BK814" s="134"/>
      <c r="BL814" s="134"/>
      <c r="BM814" s="134"/>
      <c r="BN814" s="134"/>
      <c r="BO814" s="134"/>
      <c r="BP814" s="134"/>
      <c r="BQ814" s="134"/>
      <c r="BR814" s="134"/>
      <c r="BS814" s="134"/>
      <c r="BT814" s="134"/>
      <c r="BU814" s="134"/>
      <c r="BV814" s="134"/>
      <c r="BW814" s="134"/>
      <c r="BX814" s="134"/>
      <c r="BY814" s="134"/>
      <c r="BZ814" s="134"/>
      <c r="CA814" s="134"/>
      <c r="CB814" s="134"/>
      <c r="CC814" s="134"/>
      <c r="CD814" s="134"/>
      <c r="CE814" s="134"/>
      <c r="CF814" s="134"/>
      <c r="CG814" s="134"/>
      <c r="CH814" s="134"/>
      <c r="CI814" s="134"/>
      <c r="CJ814" s="134"/>
      <c r="CK814" s="134"/>
      <c r="CL814" s="134"/>
      <c r="CM814" s="134"/>
      <c r="CN814" s="134"/>
      <c r="CO814" s="134"/>
      <c r="CP814" s="134"/>
      <c r="CQ814" s="134"/>
      <c r="CR814" s="134"/>
      <c r="CS814" s="134"/>
      <c r="CT814" s="134"/>
      <c r="CU814" s="134"/>
      <c r="CV814" s="134"/>
      <c r="CW814" s="134"/>
      <c r="CX814" s="134"/>
      <c r="CY814" s="134"/>
      <c r="CZ814" s="134"/>
      <c r="DA814" s="134"/>
      <c r="DB814" s="134"/>
      <c r="DC814" s="134"/>
      <c r="DD814" s="134"/>
      <c r="DE814" s="134"/>
      <c r="DF814" s="134"/>
      <c r="DG814" s="134"/>
      <c r="DH814" s="134"/>
      <c r="DI814" s="134"/>
      <c r="DJ814" s="134"/>
      <c r="DK814" s="134"/>
      <c r="DL814" s="134"/>
      <c r="DM814" s="134"/>
      <c r="DN814" s="134"/>
      <c r="DO814" s="134"/>
      <c r="DP814" s="134"/>
      <c r="DQ814" s="134"/>
      <c r="DR814" s="134"/>
      <c r="DS814" s="134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134"/>
      <c r="ED814" s="134"/>
      <c r="EE814" s="134"/>
      <c r="EF814" s="134"/>
      <c r="EG814" s="134"/>
    </row>
    <row r="815" spans="1:137">
      <c r="A815" s="135"/>
      <c r="B815" s="54"/>
      <c r="C815" s="77"/>
      <c r="D815" s="169"/>
      <c r="E815" s="174"/>
      <c r="F815" s="170"/>
      <c r="G815" s="77"/>
      <c r="H815" s="54"/>
      <c r="I815" s="141"/>
      <c r="J815" s="54"/>
      <c r="K815" s="75" t="s">
        <v>50</v>
      </c>
      <c r="L815" s="76">
        <f t="shared" si="93"/>
        <v>0</v>
      </c>
      <c r="M815" s="76"/>
      <c r="N815" s="168"/>
      <c r="O815" s="168"/>
      <c r="P815" s="168"/>
      <c r="Q815" s="76"/>
      <c r="R815" s="168"/>
      <c r="S815" s="76"/>
      <c r="T815" s="168"/>
      <c r="U815" s="168"/>
      <c r="V815" s="76"/>
      <c r="W815" s="76"/>
      <c r="X815" s="76"/>
      <c r="Y815" s="134"/>
      <c r="Z815" s="134"/>
      <c r="AA815" s="134"/>
      <c r="AB815" s="134"/>
      <c r="AC815" s="134"/>
      <c r="AD815" s="134"/>
      <c r="AE815" s="134"/>
      <c r="AF815" s="134"/>
      <c r="AG815" s="134"/>
      <c r="AH815" s="134"/>
      <c r="AI815" s="134"/>
      <c r="AJ815" s="134"/>
      <c r="AK815" s="134"/>
      <c r="AL815" s="134"/>
      <c r="AM815" s="134"/>
      <c r="AN815" s="134"/>
      <c r="AO815" s="134"/>
      <c r="AP815" s="134"/>
      <c r="AQ815" s="134"/>
      <c r="AR815" s="134"/>
      <c r="AS815" s="134"/>
      <c r="AT815" s="134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4"/>
      <c r="BE815" s="134"/>
      <c r="BF815" s="134"/>
      <c r="BG815" s="134"/>
      <c r="BH815" s="134"/>
      <c r="BI815" s="134"/>
      <c r="BJ815" s="134"/>
      <c r="BK815" s="134"/>
      <c r="BL815" s="134"/>
      <c r="BM815" s="134"/>
      <c r="BN815" s="134"/>
      <c r="BO815" s="134"/>
      <c r="BP815" s="134"/>
      <c r="BQ815" s="134"/>
      <c r="BR815" s="134"/>
      <c r="BS815" s="134"/>
      <c r="BT815" s="134"/>
      <c r="BU815" s="134"/>
      <c r="BV815" s="134"/>
      <c r="BW815" s="134"/>
      <c r="BX815" s="134"/>
      <c r="BY815" s="134"/>
      <c r="BZ815" s="134"/>
      <c r="CA815" s="134"/>
      <c r="CB815" s="134"/>
      <c r="CC815" s="134"/>
      <c r="CD815" s="134"/>
      <c r="CE815" s="134"/>
      <c r="CF815" s="134"/>
      <c r="CG815" s="134"/>
      <c r="CH815" s="134"/>
      <c r="CI815" s="134"/>
      <c r="CJ815" s="134"/>
      <c r="CK815" s="134"/>
      <c r="CL815" s="134"/>
      <c r="CM815" s="134"/>
      <c r="CN815" s="134"/>
      <c r="CO815" s="134"/>
      <c r="CP815" s="134"/>
      <c r="CQ815" s="134"/>
      <c r="CR815" s="134"/>
      <c r="CS815" s="134"/>
      <c r="CT815" s="134"/>
      <c r="CU815" s="134"/>
      <c r="CV815" s="134"/>
      <c r="CW815" s="134"/>
      <c r="CX815" s="134"/>
      <c r="CY815" s="134"/>
      <c r="CZ815" s="134"/>
      <c r="DA815" s="134"/>
      <c r="DB815" s="134"/>
      <c r="DC815" s="134"/>
      <c r="DD815" s="134"/>
      <c r="DE815" s="134"/>
      <c r="DF815" s="134"/>
      <c r="DG815" s="134"/>
      <c r="DH815" s="134"/>
      <c r="DI815" s="134"/>
      <c r="DJ815" s="134"/>
      <c r="DK815" s="134"/>
      <c r="DL815" s="134"/>
      <c r="DM815" s="134"/>
      <c r="DN815" s="134"/>
      <c r="DO815" s="134"/>
      <c r="DP815" s="134"/>
      <c r="DQ815" s="134"/>
      <c r="DR815" s="134"/>
      <c r="DS815" s="134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134"/>
      <c r="ED815" s="134"/>
      <c r="EE815" s="134"/>
      <c r="EF815" s="134"/>
      <c r="EG815" s="134"/>
    </row>
    <row r="816" spans="1:137">
      <c r="A816" s="135"/>
      <c r="B816" s="54"/>
      <c r="C816" s="81"/>
      <c r="D816" s="171"/>
      <c r="E816" s="175"/>
      <c r="F816" s="172"/>
      <c r="G816" s="81"/>
      <c r="H816" s="80"/>
      <c r="I816" s="142"/>
      <c r="J816" s="80"/>
      <c r="K816" s="84" t="s">
        <v>51</v>
      </c>
      <c r="L816" s="76">
        <f t="shared" si="93"/>
        <v>2</v>
      </c>
      <c r="M816" s="76"/>
      <c r="N816" s="168"/>
      <c r="O816" s="168">
        <v>1</v>
      </c>
      <c r="P816" s="168"/>
      <c r="Q816" s="76"/>
      <c r="R816" s="168"/>
      <c r="S816" s="76"/>
      <c r="T816" s="168">
        <v>1</v>
      </c>
      <c r="U816" s="168"/>
      <c r="V816" s="76"/>
      <c r="W816" s="76"/>
      <c r="X816" s="76"/>
      <c r="Y816" s="134"/>
      <c r="Z816" s="134"/>
      <c r="AA816" s="134"/>
      <c r="AB816" s="134"/>
      <c r="AC816" s="134"/>
      <c r="AD816" s="134"/>
      <c r="AE816" s="134"/>
      <c r="AF816" s="134"/>
      <c r="AG816" s="134"/>
      <c r="AH816" s="134"/>
      <c r="AI816" s="134"/>
      <c r="AJ816" s="134"/>
      <c r="AK816" s="134"/>
      <c r="AL816" s="134"/>
      <c r="AM816" s="134"/>
      <c r="AN816" s="134"/>
      <c r="AO816" s="134"/>
      <c r="AP816" s="134"/>
      <c r="AQ816" s="134"/>
      <c r="AR816" s="134"/>
      <c r="AS816" s="134"/>
      <c r="AT816" s="134"/>
      <c r="AU816" s="134"/>
      <c r="AV816" s="134"/>
      <c r="AW816" s="134"/>
      <c r="AX816" s="134"/>
      <c r="AY816" s="134"/>
      <c r="AZ816" s="134"/>
      <c r="BA816" s="134"/>
      <c r="BB816" s="134"/>
      <c r="BC816" s="134"/>
      <c r="BD816" s="134"/>
      <c r="BE816" s="134"/>
      <c r="BF816" s="134"/>
      <c r="BG816" s="134"/>
      <c r="BH816" s="134"/>
      <c r="BI816" s="134"/>
      <c r="BJ816" s="134"/>
      <c r="BK816" s="134"/>
      <c r="BL816" s="134"/>
      <c r="BM816" s="134"/>
      <c r="BN816" s="134"/>
      <c r="BO816" s="134"/>
      <c r="BP816" s="134"/>
      <c r="BQ816" s="134"/>
      <c r="BR816" s="134"/>
      <c r="BS816" s="134"/>
      <c r="BT816" s="134"/>
      <c r="BU816" s="134"/>
      <c r="BV816" s="134"/>
      <c r="BW816" s="134"/>
      <c r="BX816" s="134"/>
      <c r="BY816" s="134"/>
      <c r="BZ816" s="134"/>
      <c r="CA816" s="134"/>
      <c r="CB816" s="134"/>
      <c r="CC816" s="134"/>
      <c r="CD816" s="134"/>
      <c r="CE816" s="134"/>
      <c r="CF816" s="134"/>
      <c r="CG816" s="134"/>
      <c r="CH816" s="134"/>
      <c r="CI816" s="134"/>
      <c r="CJ816" s="134"/>
      <c r="CK816" s="134"/>
      <c r="CL816" s="134"/>
      <c r="CM816" s="134"/>
      <c r="CN816" s="134"/>
      <c r="CO816" s="134"/>
      <c r="CP816" s="134"/>
      <c r="CQ816" s="134"/>
      <c r="CR816" s="134"/>
      <c r="CS816" s="134"/>
      <c r="CT816" s="134"/>
      <c r="CU816" s="134"/>
      <c r="CV816" s="134"/>
      <c r="CW816" s="134"/>
      <c r="CX816" s="134"/>
      <c r="CY816" s="134"/>
      <c r="CZ816" s="134"/>
      <c r="DA816" s="134"/>
      <c r="DB816" s="134"/>
      <c r="DC816" s="134"/>
      <c r="DD816" s="134"/>
      <c r="DE816" s="134"/>
      <c r="DF816" s="134"/>
      <c r="DG816" s="134"/>
      <c r="DH816" s="134"/>
      <c r="DI816" s="134"/>
      <c r="DJ816" s="134"/>
      <c r="DK816" s="134"/>
      <c r="DL816" s="134"/>
      <c r="DM816" s="134"/>
      <c r="DN816" s="134"/>
      <c r="DO816" s="134"/>
      <c r="DP816" s="134"/>
      <c r="DQ816" s="134"/>
      <c r="DR816" s="134"/>
      <c r="DS816" s="134"/>
      <c r="DT816" s="134"/>
      <c r="DU816" s="134"/>
      <c r="DV816" s="134"/>
      <c r="DW816" s="134"/>
      <c r="DX816" s="134"/>
      <c r="DY816" s="134"/>
      <c r="DZ816" s="134"/>
      <c r="EA816" s="134"/>
      <c r="EB816" s="134"/>
      <c r="EC816" s="134"/>
      <c r="ED816" s="134"/>
      <c r="EE816" s="134"/>
      <c r="EF816" s="134"/>
      <c r="EG816" s="134"/>
    </row>
    <row r="817" spans="1:137" ht="15.75" customHeight="1">
      <c r="A817" s="135"/>
      <c r="B817" s="54"/>
      <c r="C817" s="58" t="s">
        <v>33</v>
      </c>
      <c r="D817" s="163" t="s">
        <v>1223</v>
      </c>
      <c r="E817" s="164" t="s">
        <v>1224</v>
      </c>
      <c r="F817" s="165" t="s">
        <v>1225</v>
      </c>
      <c r="G817" s="58" t="s">
        <v>1226</v>
      </c>
      <c r="H817" s="46"/>
      <c r="I817" s="140">
        <v>1146.98</v>
      </c>
      <c r="J817" s="46" t="s">
        <v>48</v>
      </c>
      <c r="K817" s="75" t="s">
        <v>49</v>
      </c>
      <c r="L817" s="76">
        <f t="shared" si="93"/>
        <v>0</v>
      </c>
      <c r="M817" s="76"/>
      <c r="N817" s="168"/>
      <c r="O817" s="168"/>
      <c r="P817" s="168"/>
      <c r="Q817" s="76"/>
      <c r="R817" s="168"/>
      <c r="S817" s="76"/>
      <c r="T817" s="168"/>
      <c r="U817" s="168"/>
      <c r="V817" s="76"/>
      <c r="W817" s="76"/>
      <c r="X817" s="76"/>
      <c r="Y817" s="134"/>
      <c r="Z817" s="134"/>
      <c r="AA817" s="134"/>
      <c r="AB817" s="134"/>
      <c r="AC817" s="134"/>
      <c r="AD817" s="134"/>
      <c r="AE817" s="134"/>
      <c r="AF817" s="134"/>
      <c r="AG817" s="134"/>
      <c r="AH817" s="134"/>
      <c r="AI817" s="134"/>
      <c r="AJ817" s="134"/>
      <c r="AK817" s="134"/>
      <c r="AL817" s="134"/>
      <c r="AM817" s="134"/>
      <c r="AN817" s="134"/>
      <c r="AO817" s="134"/>
      <c r="AP817" s="134"/>
      <c r="AQ817" s="134"/>
      <c r="AR817" s="134"/>
      <c r="AS817" s="134"/>
      <c r="AT817" s="134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4"/>
      <c r="BE817" s="134"/>
      <c r="BF817" s="134"/>
      <c r="BG817" s="134"/>
      <c r="BH817" s="134"/>
      <c r="BI817" s="134"/>
      <c r="BJ817" s="134"/>
      <c r="BK817" s="134"/>
      <c r="BL817" s="134"/>
      <c r="BM817" s="134"/>
      <c r="BN817" s="134"/>
      <c r="BO817" s="134"/>
      <c r="BP817" s="134"/>
      <c r="BQ817" s="134"/>
      <c r="BR817" s="134"/>
      <c r="BS817" s="134"/>
      <c r="BT817" s="134"/>
      <c r="BU817" s="134"/>
      <c r="BV817" s="134"/>
      <c r="BW817" s="134"/>
      <c r="BX817" s="134"/>
      <c r="BY817" s="134"/>
      <c r="BZ817" s="134"/>
      <c r="CA817" s="134"/>
      <c r="CB817" s="134"/>
      <c r="CC817" s="134"/>
      <c r="CD817" s="134"/>
      <c r="CE817" s="134"/>
      <c r="CF817" s="134"/>
      <c r="CG817" s="134"/>
      <c r="CH817" s="134"/>
      <c r="CI817" s="134"/>
      <c r="CJ817" s="134"/>
      <c r="CK817" s="134"/>
      <c r="CL817" s="134"/>
      <c r="CM817" s="134"/>
      <c r="CN817" s="134"/>
      <c r="CO817" s="134"/>
      <c r="CP817" s="134"/>
      <c r="CQ817" s="134"/>
      <c r="CR817" s="134"/>
      <c r="CS817" s="134"/>
      <c r="CT817" s="134"/>
      <c r="CU817" s="134"/>
      <c r="CV817" s="134"/>
      <c r="CW817" s="134"/>
      <c r="CX817" s="134"/>
      <c r="CY817" s="134"/>
      <c r="CZ817" s="134"/>
      <c r="DA817" s="134"/>
      <c r="DB817" s="134"/>
      <c r="DC817" s="134"/>
      <c r="DD817" s="134"/>
      <c r="DE817" s="134"/>
      <c r="DF817" s="134"/>
      <c r="DG817" s="134"/>
      <c r="DH817" s="134"/>
      <c r="DI817" s="134"/>
      <c r="DJ817" s="134"/>
      <c r="DK817" s="134"/>
      <c r="DL817" s="134"/>
      <c r="DM817" s="134"/>
      <c r="DN817" s="134"/>
      <c r="DO817" s="134"/>
      <c r="DP817" s="134"/>
      <c r="DQ817" s="134"/>
      <c r="DR817" s="134"/>
      <c r="DS817" s="134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134"/>
      <c r="ED817" s="134"/>
      <c r="EE817" s="134"/>
      <c r="EF817" s="134"/>
      <c r="EG817" s="134"/>
    </row>
    <row r="818" spans="1:137">
      <c r="A818" s="135"/>
      <c r="B818" s="54"/>
      <c r="C818" s="77"/>
      <c r="D818" s="169"/>
      <c r="E818" s="174"/>
      <c r="F818" s="170"/>
      <c r="G818" s="77"/>
      <c r="H818" s="54"/>
      <c r="I818" s="141"/>
      <c r="J818" s="54"/>
      <c r="K818" s="75" t="s">
        <v>50</v>
      </c>
      <c r="L818" s="76">
        <f t="shared" si="93"/>
        <v>0</v>
      </c>
      <c r="M818" s="76"/>
      <c r="N818" s="168"/>
      <c r="O818" s="168"/>
      <c r="P818" s="168"/>
      <c r="Q818" s="76"/>
      <c r="R818" s="168"/>
      <c r="S818" s="76"/>
      <c r="T818" s="168"/>
      <c r="U818" s="168"/>
      <c r="V818" s="76"/>
      <c r="W818" s="76"/>
      <c r="X818" s="76"/>
      <c r="Y818" s="134"/>
      <c r="Z818" s="134"/>
      <c r="AA818" s="134"/>
      <c r="AB818" s="134"/>
      <c r="AC818" s="134"/>
      <c r="AD818" s="134"/>
      <c r="AE818" s="134"/>
      <c r="AF818" s="134"/>
      <c r="AG818" s="134"/>
      <c r="AH818" s="134"/>
      <c r="AI818" s="134"/>
      <c r="AJ818" s="134"/>
      <c r="AK818" s="134"/>
      <c r="AL818" s="134"/>
      <c r="AM818" s="134"/>
      <c r="AN818" s="134"/>
      <c r="AO818" s="134"/>
      <c r="AP818" s="134"/>
      <c r="AQ818" s="134"/>
      <c r="AR818" s="134"/>
      <c r="AS818" s="134"/>
      <c r="AT818" s="134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4"/>
      <c r="BE818" s="134"/>
      <c r="BF818" s="134"/>
      <c r="BG818" s="134"/>
      <c r="BH818" s="134"/>
      <c r="BI818" s="134"/>
      <c r="BJ818" s="134"/>
      <c r="BK818" s="134"/>
      <c r="BL818" s="134"/>
      <c r="BM818" s="134"/>
      <c r="BN818" s="134"/>
      <c r="BO818" s="134"/>
      <c r="BP818" s="134"/>
      <c r="BQ818" s="134"/>
      <c r="BR818" s="134"/>
      <c r="BS818" s="134"/>
      <c r="BT818" s="134"/>
      <c r="BU818" s="134"/>
      <c r="BV818" s="134"/>
      <c r="BW818" s="134"/>
      <c r="BX818" s="134"/>
      <c r="BY818" s="134"/>
      <c r="BZ818" s="134"/>
      <c r="CA818" s="134"/>
      <c r="CB818" s="134"/>
      <c r="CC818" s="134"/>
      <c r="CD818" s="134"/>
      <c r="CE818" s="134"/>
      <c r="CF818" s="134"/>
      <c r="CG818" s="134"/>
      <c r="CH818" s="134"/>
      <c r="CI818" s="134"/>
      <c r="CJ818" s="134"/>
      <c r="CK818" s="134"/>
      <c r="CL818" s="134"/>
      <c r="CM818" s="134"/>
      <c r="CN818" s="134"/>
      <c r="CO818" s="134"/>
      <c r="CP818" s="134"/>
      <c r="CQ818" s="134"/>
      <c r="CR818" s="134"/>
      <c r="CS818" s="134"/>
      <c r="CT818" s="134"/>
      <c r="CU818" s="134"/>
      <c r="CV818" s="134"/>
      <c r="CW818" s="134"/>
      <c r="CX818" s="134"/>
      <c r="CY818" s="134"/>
      <c r="CZ818" s="134"/>
      <c r="DA818" s="134"/>
      <c r="DB818" s="134"/>
      <c r="DC818" s="134"/>
      <c r="DD818" s="134"/>
      <c r="DE818" s="134"/>
      <c r="DF818" s="134"/>
      <c r="DG818" s="134"/>
      <c r="DH818" s="134"/>
      <c r="DI818" s="134"/>
      <c r="DJ818" s="134"/>
      <c r="DK818" s="134"/>
      <c r="DL818" s="134"/>
      <c r="DM818" s="134"/>
      <c r="DN818" s="134"/>
      <c r="DO818" s="134"/>
      <c r="DP818" s="134"/>
      <c r="DQ818" s="134"/>
      <c r="DR818" s="134"/>
      <c r="DS818" s="134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134"/>
      <c r="ED818" s="134"/>
      <c r="EE818" s="134"/>
      <c r="EF818" s="134"/>
      <c r="EG818" s="134"/>
    </row>
    <row r="819" spans="1:137">
      <c r="A819" s="135"/>
      <c r="B819" s="54"/>
      <c r="C819" s="81"/>
      <c r="D819" s="171"/>
      <c r="E819" s="175"/>
      <c r="F819" s="172"/>
      <c r="G819" s="81"/>
      <c r="H819" s="80"/>
      <c r="I819" s="142"/>
      <c r="J819" s="80"/>
      <c r="K819" s="84" t="s">
        <v>51</v>
      </c>
      <c r="L819" s="76">
        <f t="shared" si="93"/>
        <v>2</v>
      </c>
      <c r="M819" s="76"/>
      <c r="N819" s="168"/>
      <c r="O819" s="168">
        <v>1</v>
      </c>
      <c r="P819" s="168"/>
      <c r="Q819" s="76"/>
      <c r="R819" s="168"/>
      <c r="S819" s="76">
        <v>1</v>
      </c>
      <c r="T819" s="168"/>
      <c r="U819" s="168"/>
      <c r="V819" s="76"/>
      <c r="W819" s="76"/>
      <c r="X819" s="76"/>
      <c r="Y819" s="134"/>
      <c r="Z819" s="134"/>
      <c r="AA819" s="134"/>
      <c r="AB819" s="134"/>
      <c r="AC819" s="134"/>
      <c r="AD819" s="134"/>
      <c r="AE819" s="134"/>
      <c r="AF819" s="134"/>
      <c r="AG819" s="134"/>
      <c r="AH819" s="134"/>
      <c r="AI819" s="134"/>
      <c r="AJ819" s="134"/>
      <c r="AK819" s="134"/>
      <c r="AL819" s="134"/>
      <c r="AM819" s="134"/>
      <c r="AN819" s="134"/>
      <c r="AO819" s="134"/>
      <c r="AP819" s="134"/>
      <c r="AQ819" s="134"/>
      <c r="AR819" s="134"/>
      <c r="AS819" s="134"/>
      <c r="AT819" s="134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4"/>
      <c r="BE819" s="134"/>
      <c r="BF819" s="134"/>
      <c r="BG819" s="134"/>
      <c r="BH819" s="134"/>
      <c r="BI819" s="134"/>
      <c r="BJ819" s="134"/>
      <c r="BK819" s="134"/>
      <c r="BL819" s="134"/>
      <c r="BM819" s="134"/>
      <c r="BN819" s="134"/>
      <c r="BO819" s="134"/>
      <c r="BP819" s="134"/>
      <c r="BQ819" s="134"/>
      <c r="BR819" s="134"/>
      <c r="BS819" s="134"/>
      <c r="BT819" s="134"/>
      <c r="BU819" s="134"/>
      <c r="BV819" s="134"/>
      <c r="BW819" s="134"/>
      <c r="BX819" s="134"/>
      <c r="BY819" s="134"/>
      <c r="BZ819" s="134"/>
      <c r="CA819" s="134"/>
      <c r="CB819" s="134"/>
      <c r="CC819" s="134"/>
      <c r="CD819" s="134"/>
      <c r="CE819" s="134"/>
      <c r="CF819" s="134"/>
      <c r="CG819" s="134"/>
      <c r="CH819" s="134"/>
      <c r="CI819" s="134"/>
      <c r="CJ819" s="134"/>
      <c r="CK819" s="134"/>
      <c r="CL819" s="134"/>
      <c r="CM819" s="134"/>
      <c r="CN819" s="134"/>
      <c r="CO819" s="134"/>
      <c r="CP819" s="134"/>
      <c r="CQ819" s="134"/>
      <c r="CR819" s="134"/>
      <c r="CS819" s="134"/>
      <c r="CT819" s="134"/>
      <c r="CU819" s="134"/>
      <c r="CV819" s="134"/>
      <c r="CW819" s="134"/>
      <c r="CX819" s="134"/>
      <c r="CY819" s="134"/>
      <c r="CZ819" s="134"/>
      <c r="DA819" s="134"/>
      <c r="DB819" s="134"/>
      <c r="DC819" s="134"/>
      <c r="DD819" s="134"/>
      <c r="DE819" s="134"/>
      <c r="DF819" s="134"/>
      <c r="DG819" s="134"/>
      <c r="DH819" s="134"/>
      <c r="DI819" s="134"/>
      <c r="DJ819" s="134"/>
      <c r="DK819" s="134"/>
      <c r="DL819" s="134"/>
      <c r="DM819" s="134"/>
      <c r="DN819" s="134"/>
      <c r="DO819" s="134"/>
      <c r="DP819" s="134"/>
      <c r="DQ819" s="134"/>
      <c r="DR819" s="134"/>
      <c r="DS819" s="134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134"/>
      <c r="ED819" s="134"/>
      <c r="EE819" s="134"/>
      <c r="EF819" s="134"/>
      <c r="EG819" s="134"/>
    </row>
    <row r="820" spans="1:137">
      <c r="A820" s="135"/>
      <c r="B820" s="54"/>
      <c r="C820" s="58" t="s">
        <v>33</v>
      </c>
      <c r="D820" s="163" t="s">
        <v>1227</v>
      </c>
      <c r="E820" s="164" t="s">
        <v>1228</v>
      </c>
      <c r="F820" s="165" t="s">
        <v>1229</v>
      </c>
      <c r="G820" s="58" t="s">
        <v>1230</v>
      </c>
      <c r="H820" s="46" t="s">
        <v>1231</v>
      </c>
      <c r="I820" s="140">
        <v>271.83999999999997</v>
      </c>
      <c r="J820" s="46" t="s">
        <v>48</v>
      </c>
      <c r="K820" s="75" t="s">
        <v>49</v>
      </c>
      <c r="L820" s="76">
        <f t="shared" si="93"/>
        <v>0</v>
      </c>
      <c r="M820" s="76"/>
      <c r="N820" s="168"/>
      <c r="O820" s="168"/>
      <c r="P820" s="168"/>
      <c r="Q820" s="76"/>
      <c r="R820" s="168"/>
      <c r="S820" s="76"/>
      <c r="T820" s="168"/>
      <c r="U820" s="168"/>
      <c r="V820" s="76"/>
      <c r="W820" s="76"/>
      <c r="X820" s="76"/>
      <c r="Y820" s="134"/>
      <c r="Z820" s="134"/>
      <c r="AA820" s="134"/>
      <c r="AB820" s="134"/>
      <c r="AC820" s="134"/>
      <c r="AD820" s="134"/>
      <c r="AE820" s="134"/>
      <c r="AF820" s="134"/>
      <c r="AG820" s="134"/>
      <c r="AH820" s="134"/>
      <c r="AI820" s="134"/>
      <c r="AJ820" s="134"/>
      <c r="AK820" s="134"/>
      <c r="AL820" s="134"/>
      <c r="AM820" s="134"/>
      <c r="AN820" s="134"/>
      <c r="AO820" s="134"/>
      <c r="AP820" s="134"/>
      <c r="AQ820" s="134"/>
      <c r="AR820" s="134"/>
      <c r="AS820" s="134"/>
      <c r="AT820" s="134"/>
      <c r="AU820" s="134"/>
      <c r="AV820" s="134"/>
      <c r="AW820" s="134"/>
      <c r="AX820" s="134"/>
      <c r="AY820" s="134"/>
      <c r="AZ820" s="134"/>
      <c r="BA820" s="134"/>
      <c r="BB820" s="134"/>
      <c r="BC820" s="134"/>
      <c r="BD820" s="134"/>
      <c r="BE820" s="134"/>
      <c r="BF820" s="134"/>
      <c r="BG820" s="134"/>
      <c r="BH820" s="134"/>
      <c r="BI820" s="134"/>
      <c r="BJ820" s="134"/>
      <c r="BK820" s="134"/>
      <c r="BL820" s="134"/>
      <c r="BM820" s="134"/>
      <c r="BN820" s="134"/>
      <c r="BO820" s="134"/>
      <c r="BP820" s="134"/>
      <c r="BQ820" s="134"/>
      <c r="BR820" s="134"/>
      <c r="BS820" s="134"/>
      <c r="BT820" s="134"/>
      <c r="BU820" s="134"/>
      <c r="BV820" s="134"/>
      <c r="BW820" s="134"/>
      <c r="BX820" s="134"/>
      <c r="BY820" s="134"/>
      <c r="BZ820" s="134"/>
      <c r="CA820" s="134"/>
      <c r="CB820" s="134"/>
      <c r="CC820" s="134"/>
      <c r="CD820" s="134"/>
      <c r="CE820" s="134"/>
      <c r="CF820" s="134"/>
      <c r="CG820" s="134"/>
      <c r="CH820" s="134"/>
      <c r="CI820" s="134"/>
      <c r="CJ820" s="134"/>
      <c r="CK820" s="134"/>
      <c r="CL820" s="134"/>
      <c r="CM820" s="134"/>
      <c r="CN820" s="134"/>
      <c r="CO820" s="134"/>
      <c r="CP820" s="134"/>
      <c r="CQ820" s="134"/>
      <c r="CR820" s="134"/>
      <c r="CS820" s="134"/>
      <c r="CT820" s="134"/>
      <c r="CU820" s="134"/>
      <c r="CV820" s="134"/>
      <c r="CW820" s="134"/>
      <c r="CX820" s="134"/>
      <c r="CY820" s="134"/>
      <c r="CZ820" s="134"/>
      <c r="DA820" s="134"/>
      <c r="DB820" s="134"/>
      <c r="DC820" s="134"/>
      <c r="DD820" s="134"/>
      <c r="DE820" s="134"/>
      <c r="DF820" s="134"/>
      <c r="DG820" s="134"/>
      <c r="DH820" s="134"/>
      <c r="DI820" s="134"/>
      <c r="DJ820" s="134"/>
      <c r="DK820" s="134"/>
      <c r="DL820" s="134"/>
      <c r="DM820" s="134"/>
      <c r="DN820" s="134"/>
      <c r="DO820" s="134"/>
      <c r="DP820" s="134"/>
      <c r="DQ820" s="134"/>
      <c r="DR820" s="134"/>
      <c r="DS820" s="134"/>
      <c r="DT820" s="134"/>
      <c r="DU820" s="134"/>
      <c r="DV820" s="134"/>
      <c r="DW820" s="134"/>
      <c r="DX820" s="134"/>
      <c r="DY820" s="134"/>
      <c r="DZ820" s="134"/>
      <c r="EA820" s="134"/>
      <c r="EB820" s="134"/>
      <c r="EC820" s="134"/>
      <c r="ED820" s="134"/>
      <c r="EE820" s="134"/>
      <c r="EF820" s="134"/>
      <c r="EG820" s="134"/>
    </row>
    <row r="821" spans="1:137">
      <c r="A821" s="135"/>
      <c r="B821" s="54"/>
      <c r="C821" s="77"/>
      <c r="D821" s="169"/>
      <c r="E821" s="174"/>
      <c r="F821" s="170"/>
      <c r="G821" s="77"/>
      <c r="H821" s="54"/>
      <c r="I821" s="141"/>
      <c r="J821" s="54"/>
      <c r="K821" s="75" t="s">
        <v>50</v>
      </c>
      <c r="L821" s="76">
        <f t="shared" si="93"/>
        <v>0</v>
      </c>
      <c r="M821" s="76"/>
      <c r="N821" s="168"/>
      <c r="O821" s="168"/>
      <c r="P821" s="168"/>
      <c r="Q821" s="76"/>
      <c r="R821" s="168"/>
      <c r="S821" s="76"/>
      <c r="T821" s="168"/>
      <c r="U821" s="168"/>
      <c r="V821" s="76"/>
      <c r="W821" s="76"/>
      <c r="X821" s="76"/>
      <c r="Y821" s="134"/>
      <c r="Z821" s="134"/>
      <c r="AA821" s="134"/>
      <c r="AB821" s="134"/>
      <c r="AC821" s="134"/>
      <c r="AD821" s="134"/>
      <c r="AE821" s="134"/>
      <c r="AF821" s="134"/>
      <c r="AG821" s="134"/>
      <c r="AH821" s="134"/>
      <c r="AI821" s="134"/>
      <c r="AJ821" s="134"/>
      <c r="AK821" s="134"/>
      <c r="AL821" s="134"/>
      <c r="AM821" s="134"/>
      <c r="AN821" s="134"/>
      <c r="AO821" s="134"/>
      <c r="AP821" s="134"/>
      <c r="AQ821" s="134"/>
      <c r="AR821" s="134"/>
      <c r="AS821" s="134"/>
      <c r="AT821" s="134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4"/>
      <c r="BE821" s="134"/>
      <c r="BF821" s="134"/>
      <c r="BG821" s="134"/>
      <c r="BH821" s="134"/>
      <c r="BI821" s="134"/>
      <c r="BJ821" s="134"/>
      <c r="BK821" s="134"/>
      <c r="BL821" s="134"/>
      <c r="BM821" s="134"/>
      <c r="BN821" s="134"/>
      <c r="BO821" s="134"/>
      <c r="BP821" s="134"/>
      <c r="BQ821" s="134"/>
      <c r="BR821" s="134"/>
      <c r="BS821" s="134"/>
      <c r="BT821" s="134"/>
      <c r="BU821" s="134"/>
      <c r="BV821" s="134"/>
      <c r="BW821" s="134"/>
      <c r="BX821" s="134"/>
      <c r="BY821" s="134"/>
      <c r="BZ821" s="134"/>
      <c r="CA821" s="134"/>
      <c r="CB821" s="134"/>
      <c r="CC821" s="134"/>
      <c r="CD821" s="134"/>
      <c r="CE821" s="134"/>
      <c r="CF821" s="134"/>
      <c r="CG821" s="134"/>
      <c r="CH821" s="134"/>
      <c r="CI821" s="134"/>
      <c r="CJ821" s="134"/>
      <c r="CK821" s="134"/>
      <c r="CL821" s="134"/>
      <c r="CM821" s="134"/>
      <c r="CN821" s="134"/>
      <c r="CO821" s="134"/>
      <c r="CP821" s="134"/>
      <c r="CQ821" s="134"/>
      <c r="CR821" s="134"/>
      <c r="CS821" s="134"/>
      <c r="CT821" s="134"/>
      <c r="CU821" s="134"/>
      <c r="CV821" s="134"/>
      <c r="CW821" s="134"/>
      <c r="CX821" s="134"/>
      <c r="CY821" s="134"/>
      <c r="CZ821" s="134"/>
      <c r="DA821" s="134"/>
      <c r="DB821" s="134"/>
      <c r="DC821" s="134"/>
      <c r="DD821" s="134"/>
      <c r="DE821" s="134"/>
      <c r="DF821" s="134"/>
      <c r="DG821" s="134"/>
      <c r="DH821" s="134"/>
      <c r="DI821" s="134"/>
      <c r="DJ821" s="134"/>
      <c r="DK821" s="134"/>
      <c r="DL821" s="134"/>
      <c r="DM821" s="134"/>
      <c r="DN821" s="134"/>
      <c r="DO821" s="134"/>
      <c r="DP821" s="134"/>
      <c r="DQ821" s="134"/>
      <c r="DR821" s="134"/>
      <c r="DS821" s="134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134"/>
      <c r="ED821" s="134"/>
      <c r="EE821" s="134"/>
      <c r="EF821" s="134"/>
      <c r="EG821" s="134"/>
    </row>
    <row r="822" spans="1:137">
      <c r="A822" s="135"/>
      <c r="B822" s="54"/>
      <c r="C822" s="81"/>
      <c r="D822" s="171"/>
      <c r="E822" s="175"/>
      <c r="F822" s="172"/>
      <c r="G822" s="81"/>
      <c r="H822" s="80"/>
      <c r="I822" s="142"/>
      <c r="J822" s="80"/>
      <c r="K822" s="84" t="s">
        <v>51</v>
      </c>
      <c r="L822" s="76">
        <f t="shared" si="93"/>
        <v>3</v>
      </c>
      <c r="M822" s="76"/>
      <c r="N822" s="168"/>
      <c r="O822" s="168">
        <v>1</v>
      </c>
      <c r="P822" s="168"/>
      <c r="Q822" s="76"/>
      <c r="R822" s="168"/>
      <c r="S822" s="76">
        <v>1</v>
      </c>
      <c r="T822" s="168"/>
      <c r="U822" s="168"/>
      <c r="V822" s="76"/>
      <c r="W822" s="76"/>
      <c r="X822" s="76">
        <v>1</v>
      </c>
      <c r="Y822" s="134"/>
      <c r="Z822" s="134"/>
      <c r="AA822" s="134"/>
      <c r="AB822" s="134"/>
      <c r="AC822" s="134"/>
      <c r="AD822" s="134"/>
      <c r="AE822" s="134"/>
      <c r="AF822" s="134"/>
      <c r="AG822" s="134"/>
      <c r="AH822" s="134"/>
      <c r="AI822" s="134"/>
      <c r="AJ822" s="134"/>
      <c r="AK822" s="134"/>
      <c r="AL822" s="134"/>
      <c r="AM822" s="134"/>
      <c r="AN822" s="134"/>
      <c r="AO822" s="134"/>
      <c r="AP822" s="134"/>
      <c r="AQ822" s="134"/>
      <c r="AR822" s="134"/>
      <c r="AS822" s="134"/>
      <c r="AT822" s="134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4"/>
      <c r="BE822" s="134"/>
      <c r="BF822" s="134"/>
      <c r="BG822" s="134"/>
      <c r="BH822" s="134"/>
      <c r="BI822" s="134"/>
      <c r="BJ822" s="134"/>
      <c r="BK822" s="134"/>
      <c r="BL822" s="134"/>
      <c r="BM822" s="134"/>
      <c r="BN822" s="134"/>
      <c r="BO822" s="134"/>
      <c r="BP822" s="134"/>
      <c r="BQ822" s="134"/>
      <c r="BR822" s="134"/>
      <c r="BS822" s="134"/>
      <c r="BT822" s="134"/>
      <c r="BU822" s="134"/>
      <c r="BV822" s="134"/>
      <c r="BW822" s="134"/>
      <c r="BX822" s="134"/>
      <c r="BY822" s="134"/>
      <c r="BZ822" s="134"/>
      <c r="CA822" s="134"/>
      <c r="CB822" s="134"/>
      <c r="CC822" s="134"/>
      <c r="CD822" s="134"/>
      <c r="CE822" s="134"/>
      <c r="CF822" s="134"/>
      <c r="CG822" s="134"/>
      <c r="CH822" s="134"/>
      <c r="CI822" s="134"/>
      <c r="CJ822" s="134"/>
      <c r="CK822" s="134"/>
      <c r="CL822" s="134"/>
      <c r="CM822" s="134"/>
      <c r="CN822" s="134"/>
      <c r="CO822" s="134"/>
      <c r="CP822" s="134"/>
      <c r="CQ822" s="134"/>
      <c r="CR822" s="134"/>
      <c r="CS822" s="134"/>
      <c r="CT822" s="134"/>
      <c r="CU822" s="134"/>
      <c r="CV822" s="134"/>
      <c r="CW822" s="134"/>
      <c r="CX822" s="134"/>
      <c r="CY822" s="134"/>
      <c r="CZ822" s="134"/>
      <c r="DA822" s="134"/>
      <c r="DB822" s="134"/>
      <c r="DC822" s="134"/>
      <c r="DD822" s="134"/>
      <c r="DE822" s="134"/>
      <c r="DF822" s="134"/>
      <c r="DG822" s="134"/>
      <c r="DH822" s="134"/>
      <c r="DI822" s="134"/>
      <c r="DJ822" s="134"/>
      <c r="DK822" s="134"/>
      <c r="DL822" s="134"/>
      <c r="DM822" s="134"/>
      <c r="DN822" s="134"/>
      <c r="DO822" s="134"/>
      <c r="DP822" s="134"/>
      <c r="DQ822" s="134"/>
      <c r="DR822" s="134"/>
      <c r="DS822" s="134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134"/>
      <c r="ED822" s="134"/>
      <c r="EE822" s="134"/>
      <c r="EF822" s="134"/>
      <c r="EG822" s="134"/>
    </row>
    <row r="823" spans="1:137">
      <c r="A823" s="135"/>
      <c r="B823" s="54"/>
      <c r="C823" s="58" t="s">
        <v>33</v>
      </c>
      <c r="D823" s="163" t="s">
        <v>1232</v>
      </c>
      <c r="E823" s="164" t="s">
        <v>1233</v>
      </c>
      <c r="F823" s="165" t="s">
        <v>1234</v>
      </c>
      <c r="G823" s="58" t="s">
        <v>1235</v>
      </c>
      <c r="H823" s="46" t="s">
        <v>1236</v>
      </c>
      <c r="I823" s="140">
        <v>37005.71</v>
      </c>
      <c r="J823" s="46" t="s">
        <v>48</v>
      </c>
      <c r="K823" s="75" t="s">
        <v>49</v>
      </c>
      <c r="L823" s="76">
        <f t="shared" si="93"/>
        <v>0</v>
      </c>
      <c r="M823" s="76"/>
      <c r="N823" s="168"/>
      <c r="O823" s="168"/>
      <c r="P823" s="168"/>
      <c r="Q823" s="76"/>
      <c r="R823" s="168"/>
      <c r="S823" s="76"/>
      <c r="T823" s="168"/>
      <c r="U823" s="168"/>
      <c r="V823" s="76"/>
      <c r="W823" s="76"/>
      <c r="X823" s="76"/>
      <c r="Y823" s="134"/>
      <c r="Z823" s="134"/>
      <c r="AA823" s="134"/>
      <c r="AB823" s="134"/>
      <c r="AC823" s="134"/>
      <c r="AD823" s="134"/>
      <c r="AE823" s="134"/>
      <c r="AF823" s="134"/>
      <c r="AG823" s="134"/>
      <c r="AH823" s="134"/>
      <c r="AI823" s="134"/>
      <c r="AJ823" s="134"/>
      <c r="AK823" s="134"/>
      <c r="AL823" s="134"/>
      <c r="AM823" s="134"/>
      <c r="AN823" s="134"/>
      <c r="AO823" s="134"/>
      <c r="AP823" s="134"/>
      <c r="AQ823" s="134"/>
      <c r="AR823" s="134"/>
      <c r="AS823" s="134"/>
      <c r="AT823" s="134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4"/>
      <c r="BE823" s="134"/>
      <c r="BF823" s="134"/>
      <c r="BG823" s="134"/>
      <c r="BH823" s="134"/>
      <c r="BI823" s="134"/>
      <c r="BJ823" s="134"/>
      <c r="BK823" s="134"/>
      <c r="BL823" s="134"/>
      <c r="BM823" s="134"/>
      <c r="BN823" s="134"/>
      <c r="BO823" s="134"/>
      <c r="BP823" s="134"/>
      <c r="BQ823" s="134"/>
      <c r="BR823" s="134"/>
      <c r="BS823" s="134"/>
      <c r="BT823" s="134"/>
      <c r="BU823" s="134"/>
      <c r="BV823" s="134"/>
      <c r="BW823" s="134"/>
      <c r="BX823" s="134"/>
      <c r="BY823" s="134"/>
      <c r="BZ823" s="134"/>
      <c r="CA823" s="134"/>
      <c r="CB823" s="134"/>
      <c r="CC823" s="134"/>
      <c r="CD823" s="134"/>
      <c r="CE823" s="134"/>
      <c r="CF823" s="134"/>
      <c r="CG823" s="134"/>
      <c r="CH823" s="134"/>
      <c r="CI823" s="134"/>
      <c r="CJ823" s="134"/>
      <c r="CK823" s="134"/>
      <c r="CL823" s="134"/>
      <c r="CM823" s="134"/>
      <c r="CN823" s="134"/>
      <c r="CO823" s="134"/>
      <c r="CP823" s="134"/>
      <c r="CQ823" s="134"/>
      <c r="CR823" s="134"/>
      <c r="CS823" s="134"/>
      <c r="CT823" s="134"/>
      <c r="CU823" s="134"/>
      <c r="CV823" s="134"/>
      <c r="CW823" s="134"/>
      <c r="CX823" s="134"/>
      <c r="CY823" s="134"/>
      <c r="CZ823" s="134"/>
      <c r="DA823" s="134"/>
      <c r="DB823" s="134"/>
      <c r="DC823" s="134"/>
      <c r="DD823" s="134"/>
      <c r="DE823" s="134"/>
      <c r="DF823" s="134"/>
      <c r="DG823" s="134"/>
      <c r="DH823" s="134"/>
      <c r="DI823" s="134"/>
      <c r="DJ823" s="134"/>
      <c r="DK823" s="134"/>
      <c r="DL823" s="134"/>
      <c r="DM823" s="134"/>
      <c r="DN823" s="134"/>
      <c r="DO823" s="134"/>
      <c r="DP823" s="134"/>
      <c r="DQ823" s="134"/>
      <c r="DR823" s="134"/>
      <c r="DS823" s="134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134"/>
      <c r="ED823" s="134"/>
      <c r="EE823" s="134"/>
      <c r="EF823" s="134"/>
      <c r="EG823" s="134"/>
    </row>
    <row r="824" spans="1:137">
      <c r="A824" s="135"/>
      <c r="B824" s="54"/>
      <c r="C824" s="77"/>
      <c r="D824" s="169"/>
      <c r="E824" s="174"/>
      <c r="F824" s="170"/>
      <c r="G824" s="77"/>
      <c r="H824" s="54"/>
      <c r="I824" s="141"/>
      <c r="J824" s="54"/>
      <c r="K824" s="75" t="s">
        <v>50</v>
      </c>
      <c r="L824" s="76">
        <f t="shared" si="93"/>
        <v>0</v>
      </c>
      <c r="M824" s="76"/>
      <c r="N824" s="168"/>
      <c r="O824" s="168"/>
      <c r="P824" s="168"/>
      <c r="Q824" s="76"/>
      <c r="R824" s="168"/>
      <c r="S824" s="76"/>
      <c r="T824" s="168"/>
      <c r="U824" s="168"/>
      <c r="V824" s="76"/>
      <c r="W824" s="76"/>
      <c r="X824" s="76"/>
      <c r="Y824" s="134"/>
      <c r="Z824" s="134"/>
      <c r="AA824" s="134"/>
      <c r="AB824" s="134"/>
      <c r="AC824" s="134"/>
      <c r="AD824" s="134"/>
      <c r="AE824" s="134"/>
      <c r="AF824" s="134"/>
      <c r="AG824" s="134"/>
      <c r="AH824" s="134"/>
      <c r="AI824" s="134"/>
      <c r="AJ824" s="134"/>
      <c r="AK824" s="134"/>
      <c r="AL824" s="134"/>
      <c r="AM824" s="134"/>
      <c r="AN824" s="134"/>
      <c r="AO824" s="134"/>
      <c r="AP824" s="134"/>
      <c r="AQ824" s="134"/>
      <c r="AR824" s="134"/>
      <c r="AS824" s="134"/>
      <c r="AT824" s="134"/>
      <c r="AU824" s="134"/>
      <c r="AV824" s="134"/>
      <c r="AW824" s="134"/>
      <c r="AX824" s="134"/>
      <c r="AY824" s="134"/>
      <c r="AZ824" s="134"/>
      <c r="BA824" s="134"/>
      <c r="BB824" s="134"/>
      <c r="BC824" s="134"/>
      <c r="BD824" s="134"/>
      <c r="BE824" s="134"/>
      <c r="BF824" s="134"/>
      <c r="BG824" s="134"/>
      <c r="BH824" s="134"/>
      <c r="BI824" s="134"/>
      <c r="BJ824" s="134"/>
      <c r="BK824" s="134"/>
      <c r="BL824" s="134"/>
      <c r="BM824" s="134"/>
      <c r="BN824" s="134"/>
      <c r="BO824" s="134"/>
      <c r="BP824" s="134"/>
      <c r="BQ824" s="134"/>
      <c r="BR824" s="134"/>
      <c r="BS824" s="134"/>
      <c r="BT824" s="134"/>
      <c r="BU824" s="134"/>
      <c r="BV824" s="134"/>
      <c r="BW824" s="134"/>
      <c r="BX824" s="134"/>
      <c r="BY824" s="134"/>
      <c r="BZ824" s="134"/>
      <c r="CA824" s="134"/>
      <c r="CB824" s="134"/>
      <c r="CC824" s="134"/>
      <c r="CD824" s="134"/>
      <c r="CE824" s="134"/>
      <c r="CF824" s="134"/>
      <c r="CG824" s="134"/>
      <c r="CH824" s="134"/>
      <c r="CI824" s="134"/>
      <c r="CJ824" s="134"/>
      <c r="CK824" s="134"/>
      <c r="CL824" s="134"/>
      <c r="CM824" s="134"/>
      <c r="CN824" s="134"/>
      <c r="CO824" s="134"/>
      <c r="CP824" s="134"/>
      <c r="CQ824" s="134"/>
      <c r="CR824" s="134"/>
      <c r="CS824" s="134"/>
      <c r="CT824" s="134"/>
      <c r="CU824" s="134"/>
      <c r="CV824" s="134"/>
      <c r="CW824" s="134"/>
      <c r="CX824" s="134"/>
      <c r="CY824" s="134"/>
      <c r="CZ824" s="134"/>
      <c r="DA824" s="134"/>
      <c r="DB824" s="134"/>
      <c r="DC824" s="134"/>
      <c r="DD824" s="134"/>
      <c r="DE824" s="134"/>
      <c r="DF824" s="134"/>
      <c r="DG824" s="134"/>
      <c r="DH824" s="134"/>
      <c r="DI824" s="134"/>
      <c r="DJ824" s="134"/>
      <c r="DK824" s="134"/>
      <c r="DL824" s="134"/>
      <c r="DM824" s="134"/>
      <c r="DN824" s="134"/>
      <c r="DO824" s="134"/>
      <c r="DP824" s="134"/>
      <c r="DQ824" s="134"/>
      <c r="DR824" s="134"/>
      <c r="DS824" s="134"/>
      <c r="DT824" s="134"/>
      <c r="DU824" s="134"/>
      <c r="DV824" s="134"/>
      <c r="DW824" s="134"/>
      <c r="DX824" s="134"/>
      <c r="DY824" s="134"/>
      <c r="DZ824" s="134"/>
      <c r="EA824" s="134"/>
      <c r="EB824" s="134"/>
      <c r="EC824" s="134"/>
      <c r="ED824" s="134"/>
      <c r="EE824" s="134"/>
      <c r="EF824" s="134"/>
      <c r="EG824" s="134"/>
    </row>
    <row r="825" spans="1:137">
      <c r="A825" s="135"/>
      <c r="B825" s="54"/>
      <c r="C825" s="81"/>
      <c r="D825" s="171"/>
      <c r="E825" s="175"/>
      <c r="F825" s="172"/>
      <c r="G825" s="81"/>
      <c r="H825" s="80"/>
      <c r="I825" s="142"/>
      <c r="J825" s="80"/>
      <c r="K825" s="84" t="s">
        <v>51</v>
      </c>
      <c r="L825" s="76">
        <f t="shared" si="93"/>
        <v>4</v>
      </c>
      <c r="M825" s="76"/>
      <c r="N825" s="168"/>
      <c r="O825" s="168"/>
      <c r="P825" s="168"/>
      <c r="Q825" s="76"/>
      <c r="R825" s="168"/>
      <c r="S825" s="76"/>
      <c r="T825" s="168">
        <v>3</v>
      </c>
      <c r="U825" s="168"/>
      <c r="V825" s="76"/>
      <c r="W825" s="76">
        <v>1</v>
      </c>
      <c r="X825" s="76"/>
      <c r="Y825" s="134"/>
      <c r="Z825" s="134"/>
      <c r="AA825" s="134"/>
      <c r="AB825" s="134"/>
      <c r="AC825" s="134"/>
      <c r="AD825" s="134"/>
      <c r="AE825" s="134"/>
      <c r="AF825" s="134"/>
      <c r="AG825" s="134"/>
      <c r="AH825" s="134"/>
      <c r="AI825" s="134"/>
      <c r="AJ825" s="134"/>
      <c r="AK825" s="134"/>
      <c r="AL825" s="134"/>
      <c r="AM825" s="134"/>
      <c r="AN825" s="134"/>
      <c r="AO825" s="134"/>
      <c r="AP825" s="134"/>
      <c r="AQ825" s="134"/>
      <c r="AR825" s="134"/>
      <c r="AS825" s="134"/>
      <c r="AT825" s="134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4"/>
      <c r="BE825" s="134"/>
      <c r="BF825" s="134"/>
      <c r="BG825" s="134"/>
      <c r="BH825" s="134"/>
      <c r="BI825" s="134"/>
      <c r="BJ825" s="134"/>
      <c r="BK825" s="134"/>
      <c r="BL825" s="134"/>
      <c r="BM825" s="134"/>
      <c r="BN825" s="134"/>
      <c r="BO825" s="134"/>
      <c r="BP825" s="134"/>
      <c r="BQ825" s="134"/>
      <c r="BR825" s="134"/>
      <c r="BS825" s="134"/>
      <c r="BT825" s="134"/>
      <c r="BU825" s="134"/>
      <c r="BV825" s="134"/>
      <c r="BW825" s="134"/>
      <c r="BX825" s="134"/>
      <c r="BY825" s="134"/>
      <c r="BZ825" s="134"/>
      <c r="CA825" s="134"/>
      <c r="CB825" s="134"/>
      <c r="CC825" s="134"/>
      <c r="CD825" s="134"/>
      <c r="CE825" s="134"/>
      <c r="CF825" s="134"/>
      <c r="CG825" s="134"/>
      <c r="CH825" s="134"/>
      <c r="CI825" s="134"/>
      <c r="CJ825" s="134"/>
      <c r="CK825" s="134"/>
      <c r="CL825" s="134"/>
      <c r="CM825" s="134"/>
      <c r="CN825" s="134"/>
      <c r="CO825" s="134"/>
      <c r="CP825" s="134"/>
      <c r="CQ825" s="134"/>
      <c r="CR825" s="134"/>
      <c r="CS825" s="134"/>
      <c r="CT825" s="134"/>
      <c r="CU825" s="134"/>
      <c r="CV825" s="134"/>
      <c r="CW825" s="134"/>
      <c r="CX825" s="134"/>
      <c r="CY825" s="134"/>
      <c r="CZ825" s="134"/>
      <c r="DA825" s="134"/>
      <c r="DB825" s="134"/>
      <c r="DC825" s="134"/>
      <c r="DD825" s="134"/>
      <c r="DE825" s="134"/>
      <c r="DF825" s="134"/>
      <c r="DG825" s="134"/>
      <c r="DH825" s="134"/>
      <c r="DI825" s="134"/>
      <c r="DJ825" s="134"/>
      <c r="DK825" s="134"/>
      <c r="DL825" s="134"/>
      <c r="DM825" s="134"/>
      <c r="DN825" s="134"/>
      <c r="DO825" s="134"/>
      <c r="DP825" s="134"/>
      <c r="DQ825" s="134"/>
      <c r="DR825" s="134"/>
      <c r="DS825" s="134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134"/>
      <c r="ED825" s="134"/>
      <c r="EE825" s="134"/>
      <c r="EF825" s="134"/>
      <c r="EG825" s="134"/>
    </row>
    <row r="826" spans="1:137">
      <c r="A826" s="135"/>
      <c r="B826" s="54"/>
      <c r="C826" s="58" t="s">
        <v>33</v>
      </c>
      <c r="D826" s="163" t="s">
        <v>1237</v>
      </c>
      <c r="E826" s="164" t="s">
        <v>1238</v>
      </c>
      <c r="F826" s="165" t="s">
        <v>1239</v>
      </c>
      <c r="G826" s="58" t="s">
        <v>1240</v>
      </c>
      <c r="H826" s="46" t="s">
        <v>1241</v>
      </c>
      <c r="I826" s="140">
        <v>0</v>
      </c>
      <c r="J826" s="46" t="s">
        <v>48</v>
      </c>
      <c r="K826" s="75" t="s">
        <v>49</v>
      </c>
      <c r="L826" s="76">
        <f t="shared" si="93"/>
        <v>0</v>
      </c>
      <c r="M826" s="76"/>
      <c r="N826" s="168"/>
      <c r="O826" s="168"/>
      <c r="P826" s="168"/>
      <c r="Q826" s="76"/>
      <c r="R826" s="168"/>
      <c r="S826" s="76"/>
      <c r="T826" s="168"/>
      <c r="U826" s="168"/>
      <c r="V826" s="76"/>
      <c r="W826" s="76"/>
      <c r="X826" s="76"/>
      <c r="Y826" s="134"/>
      <c r="Z826" s="134"/>
      <c r="AA826" s="134"/>
      <c r="AB826" s="134"/>
      <c r="AC826" s="134"/>
      <c r="AD826" s="134"/>
      <c r="AE826" s="134"/>
      <c r="AF826" s="134"/>
      <c r="AG826" s="134"/>
      <c r="AH826" s="134"/>
      <c r="AI826" s="134"/>
      <c r="AJ826" s="134"/>
      <c r="AK826" s="134"/>
      <c r="AL826" s="134"/>
      <c r="AM826" s="134"/>
      <c r="AN826" s="134"/>
      <c r="AO826" s="134"/>
      <c r="AP826" s="134"/>
      <c r="AQ826" s="134"/>
      <c r="AR826" s="134"/>
      <c r="AS826" s="134"/>
      <c r="AT826" s="134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4"/>
      <c r="BE826" s="134"/>
      <c r="BF826" s="134"/>
      <c r="BG826" s="134"/>
      <c r="BH826" s="134"/>
      <c r="BI826" s="134"/>
      <c r="BJ826" s="134"/>
      <c r="BK826" s="134"/>
      <c r="BL826" s="134"/>
      <c r="BM826" s="134"/>
      <c r="BN826" s="134"/>
      <c r="BO826" s="134"/>
      <c r="BP826" s="134"/>
      <c r="BQ826" s="134"/>
      <c r="BR826" s="134"/>
      <c r="BS826" s="134"/>
      <c r="BT826" s="134"/>
      <c r="BU826" s="134"/>
      <c r="BV826" s="134"/>
      <c r="BW826" s="134"/>
      <c r="BX826" s="134"/>
      <c r="BY826" s="134"/>
      <c r="BZ826" s="134"/>
      <c r="CA826" s="134"/>
      <c r="CB826" s="134"/>
      <c r="CC826" s="134"/>
      <c r="CD826" s="134"/>
      <c r="CE826" s="134"/>
      <c r="CF826" s="134"/>
      <c r="CG826" s="134"/>
      <c r="CH826" s="134"/>
      <c r="CI826" s="134"/>
      <c r="CJ826" s="134"/>
      <c r="CK826" s="134"/>
      <c r="CL826" s="134"/>
      <c r="CM826" s="134"/>
      <c r="CN826" s="134"/>
      <c r="CO826" s="134"/>
      <c r="CP826" s="134"/>
      <c r="CQ826" s="134"/>
      <c r="CR826" s="134"/>
      <c r="CS826" s="134"/>
      <c r="CT826" s="134"/>
      <c r="CU826" s="134"/>
      <c r="CV826" s="134"/>
      <c r="CW826" s="134"/>
      <c r="CX826" s="134"/>
      <c r="CY826" s="134"/>
      <c r="CZ826" s="134"/>
      <c r="DA826" s="134"/>
      <c r="DB826" s="134"/>
      <c r="DC826" s="134"/>
      <c r="DD826" s="134"/>
      <c r="DE826" s="134"/>
      <c r="DF826" s="134"/>
      <c r="DG826" s="134"/>
      <c r="DH826" s="134"/>
      <c r="DI826" s="134"/>
      <c r="DJ826" s="134"/>
      <c r="DK826" s="134"/>
      <c r="DL826" s="134"/>
      <c r="DM826" s="134"/>
      <c r="DN826" s="134"/>
      <c r="DO826" s="134"/>
      <c r="DP826" s="134"/>
      <c r="DQ826" s="134"/>
      <c r="DR826" s="134"/>
      <c r="DS826" s="134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134"/>
      <c r="ED826" s="134"/>
      <c r="EE826" s="134"/>
      <c r="EF826" s="134"/>
      <c r="EG826" s="134"/>
    </row>
    <row r="827" spans="1:137">
      <c r="A827" s="135"/>
      <c r="B827" s="54"/>
      <c r="C827" s="77"/>
      <c r="D827" s="169"/>
      <c r="E827" s="174"/>
      <c r="F827" s="170"/>
      <c r="G827" s="77"/>
      <c r="H827" s="54"/>
      <c r="I827" s="141"/>
      <c r="J827" s="54"/>
      <c r="K827" s="75" t="s">
        <v>50</v>
      </c>
      <c r="L827" s="76">
        <f t="shared" si="93"/>
        <v>0</v>
      </c>
      <c r="M827" s="76"/>
      <c r="N827" s="168"/>
      <c r="O827" s="168"/>
      <c r="P827" s="168"/>
      <c r="Q827" s="76"/>
      <c r="R827" s="168"/>
      <c r="S827" s="76"/>
      <c r="T827" s="168"/>
      <c r="U827" s="168"/>
      <c r="V827" s="76"/>
      <c r="W827" s="76"/>
      <c r="X827" s="76"/>
      <c r="Y827" s="134"/>
      <c r="Z827" s="134"/>
      <c r="AA827" s="134"/>
      <c r="AB827" s="134"/>
      <c r="AC827" s="134"/>
      <c r="AD827" s="134"/>
      <c r="AE827" s="134"/>
      <c r="AF827" s="134"/>
      <c r="AG827" s="134"/>
      <c r="AH827" s="134"/>
      <c r="AI827" s="134"/>
      <c r="AJ827" s="134"/>
      <c r="AK827" s="134"/>
      <c r="AL827" s="134"/>
      <c r="AM827" s="134"/>
      <c r="AN827" s="134"/>
      <c r="AO827" s="134"/>
      <c r="AP827" s="134"/>
      <c r="AQ827" s="134"/>
      <c r="AR827" s="134"/>
      <c r="AS827" s="134"/>
      <c r="AT827" s="134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4"/>
      <c r="BE827" s="134"/>
      <c r="BF827" s="134"/>
      <c r="BG827" s="134"/>
      <c r="BH827" s="134"/>
      <c r="BI827" s="134"/>
      <c r="BJ827" s="134"/>
      <c r="BK827" s="134"/>
      <c r="BL827" s="134"/>
      <c r="BM827" s="134"/>
      <c r="BN827" s="134"/>
      <c r="BO827" s="134"/>
      <c r="BP827" s="134"/>
      <c r="BQ827" s="134"/>
      <c r="BR827" s="134"/>
      <c r="BS827" s="134"/>
      <c r="BT827" s="134"/>
      <c r="BU827" s="134"/>
      <c r="BV827" s="134"/>
      <c r="BW827" s="134"/>
      <c r="BX827" s="134"/>
      <c r="BY827" s="134"/>
      <c r="BZ827" s="134"/>
      <c r="CA827" s="134"/>
      <c r="CB827" s="134"/>
      <c r="CC827" s="134"/>
      <c r="CD827" s="134"/>
      <c r="CE827" s="134"/>
      <c r="CF827" s="134"/>
      <c r="CG827" s="134"/>
      <c r="CH827" s="134"/>
      <c r="CI827" s="134"/>
      <c r="CJ827" s="134"/>
      <c r="CK827" s="134"/>
      <c r="CL827" s="134"/>
      <c r="CM827" s="134"/>
      <c r="CN827" s="134"/>
      <c r="CO827" s="134"/>
      <c r="CP827" s="134"/>
      <c r="CQ827" s="134"/>
      <c r="CR827" s="134"/>
      <c r="CS827" s="134"/>
      <c r="CT827" s="134"/>
      <c r="CU827" s="134"/>
      <c r="CV827" s="134"/>
      <c r="CW827" s="134"/>
      <c r="CX827" s="134"/>
      <c r="CY827" s="134"/>
      <c r="CZ827" s="134"/>
      <c r="DA827" s="134"/>
      <c r="DB827" s="134"/>
      <c r="DC827" s="134"/>
      <c r="DD827" s="134"/>
      <c r="DE827" s="134"/>
      <c r="DF827" s="134"/>
      <c r="DG827" s="134"/>
      <c r="DH827" s="134"/>
      <c r="DI827" s="134"/>
      <c r="DJ827" s="134"/>
      <c r="DK827" s="134"/>
      <c r="DL827" s="134"/>
      <c r="DM827" s="134"/>
      <c r="DN827" s="134"/>
      <c r="DO827" s="134"/>
      <c r="DP827" s="134"/>
      <c r="DQ827" s="134"/>
      <c r="DR827" s="134"/>
      <c r="DS827" s="134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134"/>
      <c r="ED827" s="134"/>
      <c r="EE827" s="134"/>
      <c r="EF827" s="134"/>
      <c r="EG827" s="134"/>
    </row>
    <row r="828" spans="1:137">
      <c r="A828" s="135"/>
      <c r="B828" s="54"/>
      <c r="C828" s="81"/>
      <c r="D828" s="171"/>
      <c r="E828" s="175"/>
      <c r="F828" s="172"/>
      <c r="G828" s="81"/>
      <c r="H828" s="80"/>
      <c r="I828" s="142"/>
      <c r="J828" s="80"/>
      <c r="K828" s="84" t="s">
        <v>51</v>
      </c>
      <c r="L828" s="76">
        <f t="shared" si="93"/>
        <v>2</v>
      </c>
      <c r="M828" s="76"/>
      <c r="N828" s="168"/>
      <c r="O828" s="168">
        <v>1</v>
      </c>
      <c r="P828" s="168"/>
      <c r="Q828" s="76"/>
      <c r="R828" s="168"/>
      <c r="S828" s="76"/>
      <c r="T828" s="168"/>
      <c r="U828" s="168"/>
      <c r="V828" s="76"/>
      <c r="W828" s="76"/>
      <c r="X828" s="76">
        <v>1</v>
      </c>
      <c r="Y828" s="134"/>
      <c r="Z828" s="134"/>
      <c r="AA828" s="134"/>
      <c r="AB828" s="134"/>
      <c r="AC828" s="134"/>
      <c r="AD828" s="134"/>
      <c r="AE828" s="134"/>
      <c r="AF828" s="134"/>
      <c r="AG828" s="134"/>
      <c r="AH828" s="134"/>
      <c r="AI828" s="134"/>
      <c r="AJ828" s="134"/>
      <c r="AK828" s="134"/>
      <c r="AL828" s="134"/>
      <c r="AM828" s="134"/>
      <c r="AN828" s="134"/>
      <c r="AO828" s="134"/>
      <c r="AP828" s="134"/>
      <c r="AQ828" s="134"/>
      <c r="AR828" s="134"/>
      <c r="AS828" s="134"/>
      <c r="AT828" s="134"/>
      <c r="AU828" s="134"/>
      <c r="AV828" s="134"/>
      <c r="AW828" s="134"/>
      <c r="AX828" s="134"/>
      <c r="AY828" s="134"/>
      <c r="AZ828" s="134"/>
      <c r="BA828" s="134"/>
      <c r="BB828" s="134"/>
      <c r="BC828" s="134"/>
      <c r="BD828" s="134"/>
      <c r="BE828" s="134"/>
      <c r="BF828" s="134"/>
      <c r="BG828" s="134"/>
      <c r="BH828" s="134"/>
      <c r="BI828" s="134"/>
      <c r="BJ828" s="134"/>
      <c r="BK828" s="134"/>
      <c r="BL828" s="134"/>
      <c r="BM828" s="134"/>
      <c r="BN828" s="134"/>
      <c r="BO828" s="134"/>
      <c r="BP828" s="134"/>
      <c r="BQ828" s="134"/>
      <c r="BR828" s="134"/>
      <c r="BS828" s="134"/>
      <c r="BT828" s="134"/>
      <c r="BU828" s="134"/>
      <c r="BV828" s="134"/>
      <c r="BW828" s="134"/>
      <c r="BX828" s="134"/>
      <c r="BY828" s="134"/>
      <c r="BZ828" s="134"/>
      <c r="CA828" s="134"/>
      <c r="CB828" s="134"/>
      <c r="CC828" s="134"/>
      <c r="CD828" s="134"/>
      <c r="CE828" s="134"/>
      <c r="CF828" s="134"/>
      <c r="CG828" s="134"/>
      <c r="CH828" s="134"/>
      <c r="CI828" s="134"/>
      <c r="CJ828" s="134"/>
      <c r="CK828" s="134"/>
      <c r="CL828" s="134"/>
      <c r="CM828" s="134"/>
      <c r="CN828" s="134"/>
      <c r="CO828" s="134"/>
      <c r="CP828" s="134"/>
      <c r="CQ828" s="134"/>
      <c r="CR828" s="134"/>
      <c r="CS828" s="134"/>
      <c r="CT828" s="134"/>
      <c r="CU828" s="134"/>
      <c r="CV828" s="134"/>
      <c r="CW828" s="134"/>
      <c r="CX828" s="134"/>
      <c r="CY828" s="134"/>
      <c r="CZ828" s="134"/>
      <c r="DA828" s="134"/>
      <c r="DB828" s="134"/>
      <c r="DC828" s="134"/>
      <c r="DD828" s="134"/>
      <c r="DE828" s="134"/>
      <c r="DF828" s="134"/>
      <c r="DG828" s="134"/>
      <c r="DH828" s="134"/>
      <c r="DI828" s="134"/>
      <c r="DJ828" s="134"/>
      <c r="DK828" s="134"/>
      <c r="DL828" s="134"/>
      <c r="DM828" s="134"/>
      <c r="DN828" s="134"/>
      <c r="DO828" s="134"/>
      <c r="DP828" s="134"/>
      <c r="DQ828" s="134"/>
      <c r="DR828" s="134"/>
      <c r="DS828" s="134"/>
      <c r="DT828" s="134"/>
      <c r="DU828" s="134"/>
      <c r="DV828" s="134"/>
      <c r="DW828" s="134"/>
      <c r="DX828" s="134"/>
      <c r="DY828" s="134"/>
      <c r="DZ828" s="134"/>
      <c r="EA828" s="134"/>
      <c r="EB828" s="134"/>
      <c r="EC828" s="134"/>
      <c r="ED828" s="134"/>
      <c r="EE828" s="134"/>
      <c r="EF828" s="134"/>
      <c r="EG828" s="134"/>
    </row>
    <row r="829" spans="1:137">
      <c r="A829" s="135"/>
      <c r="B829" s="54"/>
      <c r="C829" s="58" t="s">
        <v>33</v>
      </c>
      <c r="D829" s="163" t="s">
        <v>1242</v>
      </c>
      <c r="E829" s="164" t="s">
        <v>1243</v>
      </c>
      <c r="F829" s="165" t="s">
        <v>1244</v>
      </c>
      <c r="G829" s="58" t="s">
        <v>1245</v>
      </c>
      <c r="H829" s="46" t="s">
        <v>1246</v>
      </c>
      <c r="I829" s="140">
        <v>223.45</v>
      </c>
      <c r="J829" s="46" t="s">
        <v>48</v>
      </c>
      <c r="K829" s="75" t="s">
        <v>49</v>
      </c>
      <c r="L829" s="76">
        <f t="shared" si="93"/>
        <v>0</v>
      </c>
      <c r="M829" s="76"/>
      <c r="N829" s="168"/>
      <c r="O829" s="168"/>
      <c r="P829" s="168"/>
      <c r="Q829" s="76"/>
      <c r="R829" s="168"/>
      <c r="S829" s="76"/>
      <c r="T829" s="168"/>
      <c r="U829" s="168"/>
      <c r="V829" s="76"/>
      <c r="W829" s="76"/>
      <c r="X829" s="76"/>
      <c r="Y829" s="134"/>
      <c r="Z829" s="134"/>
      <c r="AA829" s="134"/>
      <c r="AB829" s="134"/>
      <c r="AC829" s="134"/>
      <c r="AD829" s="134"/>
      <c r="AE829" s="134"/>
      <c r="AF829" s="134"/>
      <c r="AG829" s="134"/>
      <c r="AH829" s="134"/>
      <c r="AI829" s="134"/>
      <c r="AJ829" s="134"/>
      <c r="AK829" s="134"/>
      <c r="AL829" s="134"/>
      <c r="AM829" s="134"/>
      <c r="AN829" s="134"/>
      <c r="AO829" s="134"/>
      <c r="AP829" s="134"/>
      <c r="AQ829" s="134"/>
      <c r="AR829" s="134"/>
      <c r="AS829" s="134"/>
      <c r="AT829" s="134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4"/>
      <c r="BE829" s="134"/>
      <c r="BF829" s="134"/>
      <c r="BG829" s="134"/>
      <c r="BH829" s="134"/>
      <c r="BI829" s="134"/>
      <c r="BJ829" s="134"/>
      <c r="BK829" s="134"/>
      <c r="BL829" s="134"/>
      <c r="BM829" s="134"/>
      <c r="BN829" s="134"/>
      <c r="BO829" s="134"/>
      <c r="BP829" s="134"/>
      <c r="BQ829" s="134"/>
      <c r="BR829" s="134"/>
      <c r="BS829" s="134"/>
      <c r="BT829" s="134"/>
      <c r="BU829" s="134"/>
      <c r="BV829" s="134"/>
      <c r="BW829" s="134"/>
      <c r="BX829" s="134"/>
      <c r="BY829" s="134"/>
      <c r="BZ829" s="134"/>
      <c r="CA829" s="134"/>
      <c r="CB829" s="134"/>
      <c r="CC829" s="134"/>
      <c r="CD829" s="134"/>
      <c r="CE829" s="134"/>
      <c r="CF829" s="134"/>
      <c r="CG829" s="134"/>
      <c r="CH829" s="134"/>
      <c r="CI829" s="134"/>
      <c r="CJ829" s="134"/>
      <c r="CK829" s="134"/>
      <c r="CL829" s="134"/>
      <c r="CM829" s="134"/>
      <c r="CN829" s="134"/>
      <c r="CO829" s="134"/>
      <c r="CP829" s="134"/>
      <c r="CQ829" s="134"/>
      <c r="CR829" s="134"/>
      <c r="CS829" s="134"/>
      <c r="CT829" s="134"/>
      <c r="CU829" s="134"/>
      <c r="CV829" s="134"/>
      <c r="CW829" s="134"/>
      <c r="CX829" s="134"/>
      <c r="CY829" s="134"/>
      <c r="CZ829" s="134"/>
      <c r="DA829" s="134"/>
      <c r="DB829" s="134"/>
      <c r="DC829" s="134"/>
      <c r="DD829" s="134"/>
      <c r="DE829" s="134"/>
      <c r="DF829" s="134"/>
      <c r="DG829" s="134"/>
      <c r="DH829" s="134"/>
      <c r="DI829" s="134"/>
      <c r="DJ829" s="134"/>
      <c r="DK829" s="134"/>
      <c r="DL829" s="134"/>
      <c r="DM829" s="134"/>
      <c r="DN829" s="134"/>
      <c r="DO829" s="134"/>
      <c r="DP829" s="134"/>
      <c r="DQ829" s="134"/>
      <c r="DR829" s="134"/>
      <c r="DS829" s="134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134"/>
      <c r="ED829" s="134"/>
      <c r="EE829" s="134"/>
      <c r="EF829" s="134"/>
      <c r="EG829" s="134"/>
    </row>
    <row r="830" spans="1:137">
      <c r="A830" s="135"/>
      <c r="B830" s="54"/>
      <c r="C830" s="77"/>
      <c r="D830" s="169"/>
      <c r="E830" s="174"/>
      <c r="F830" s="170"/>
      <c r="G830" s="77"/>
      <c r="H830" s="54"/>
      <c r="I830" s="141"/>
      <c r="J830" s="54"/>
      <c r="K830" s="75" t="s">
        <v>50</v>
      </c>
      <c r="L830" s="76">
        <f t="shared" si="93"/>
        <v>0</v>
      </c>
      <c r="M830" s="76"/>
      <c r="N830" s="168"/>
      <c r="O830" s="168"/>
      <c r="P830" s="168"/>
      <c r="Q830" s="76"/>
      <c r="R830" s="168"/>
      <c r="S830" s="76"/>
      <c r="T830" s="168"/>
      <c r="U830" s="168"/>
      <c r="V830" s="76"/>
      <c r="W830" s="76"/>
      <c r="X830" s="76"/>
      <c r="Y830" s="134"/>
      <c r="Z830" s="134"/>
      <c r="AA830" s="134"/>
      <c r="AB830" s="134"/>
      <c r="AC830" s="134"/>
      <c r="AD830" s="134"/>
      <c r="AE830" s="134"/>
      <c r="AF830" s="134"/>
      <c r="AG830" s="134"/>
      <c r="AH830" s="134"/>
      <c r="AI830" s="134"/>
      <c r="AJ830" s="134"/>
      <c r="AK830" s="134"/>
      <c r="AL830" s="134"/>
      <c r="AM830" s="134"/>
      <c r="AN830" s="134"/>
      <c r="AO830" s="134"/>
      <c r="AP830" s="134"/>
      <c r="AQ830" s="134"/>
      <c r="AR830" s="134"/>
      <c r="AS830" s="134"/>
      <c r="AT830" s="134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4"/>
      <c r="BE830" s="134"/>
      <c r="BF830" s="134"/>
      <c r="BG830" s="134"/>
      <c r="BH830" s="134"/>
      <c r="BI830" s="134"/>
      <c r="BJ830" s="134"/>
      <c r="BK830" s="134"/>
      <c r="BL830" s="134"/>
      <c r="BM830" s="134"/>
      <c r="BN830" s="134"/>
      <c r="BO830" s="134"/>
      <c r="BP830" s="134"/>
      <c r="BQ830" s="134"/>
      <c r="BR830" s="134"/>
      <c r="BS830" s="134"/>
      <c r="BT830" s="134"/>
      <c r="BU830" s="134"/>
      <c r="BV830" s="134"/>
      <c r="BW830" s="134"/>
      <c r="BX830" s="134"/>
      <c r="BY830" s="134"/>
      <c r="BZ830" s="134"/>
      <c r="CA830" s="134"/>
      <c r="CB830" s="134"/>
      <c r="CC830" s="134"/>
      <c r="CD830" s="134"/>
      <c r="CE830" s="134"/>
      <c r="CF830" s="134"/>
      <c r="CG830" s="134"/>
      <c r="CH830" s="134"/>
      <c r="CI830" s="134"/>
      <c r="CJ830" s="134"/>
      <c r="CK830" s="134"/>
      <c r="CL830" s="134"/>
      <c r="CM830" s="134"/>
      <c r="CN830" s="134"/>
      <c r="CO830" s="134"/>
      <c r="CP830" s="134"/>
      <c r="CQ830" s="134"/>
      <c r="CR830" s="134"/>
      <c r="CS830" s="134"/>
      <c r="CT830" s="134"/>
      <c r="CU830" s="134"/>
      <c r="CV830" s="134"/>
      <c r="CW830" s="134"/>
      <c r="CX830" s="134"/>
      <c r="CY830" s="134"/>
      <c r="CZ830" s="134"/>
      <c r="DA830" s="134"/>
      <c r="DB830" s="134"/>
      <c r="DC830" s="134"/>
      <c r="DD830" s="134"/>
      <c r="DE830" s="134"/>
      <c r="DF830" s="134"/>
      <c r="DG830" s="134"/>
      <c r="DH830" s="134"/>
      <c r="DI830" s="134"/>
      <c r="DJ830" s="134"/>
      <c r="DK830" s="134"/>
      <c r="DL830" s="134"/>
      <c r="DM830" s="134"/>
      <c r="DN830" s="134"/>
      <c r="DO830" s="134"/>
      <c r="DP830" s="134"/>
      <c r="DQ830" s="134"/>
      <c r="DR830" s="134"/>
      <c r="DS830" s="134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134"/>
      <c r="ED830" s="134"/>
      <c r="EE830" s="134"/>
      <c r="EF830" s="134"/>
      <c r="EG830" s="134"/>
    </row>
    <row r="831" spans="1:137">
      <c r="A831" s="135"/>
      <c r="B831" s="54"/>
      <c r="C831" s="81"/>
      <c r="D831" s="171"/>
      <c r="E831" s="175"/>
      <c r="F831" s="172"/>
      <c r="G831" s="81"/>
      <c r="H831" s="80"/>
      <c r="I831" s="142"/>
      <c r="J831" s="80"/>
      <c r="K831" s="84" t="s">
        <v>51</v>
      </c>
      <c r="L831" s="76">
        <f t="shared" si="93"/>
        <v>2</v>
      </c>
      <c r="M831" s="76"/>
      <c r="N831" s="168"/>
      <c r="O831" s="168">
        <v>1</v>
      </c>
      <c r="P831" s="168"/>
      <c r="Q831" s="76"/>
      <c r="R831" s="168"/>
      <c r="S831" s="76">
        <v>1</v>
      </c>
      <c r="T831" s="168"/>
      <c r="U831" s="168"/>
      <c r="V831" s="76"/>
      <c r="W831" s="76"/>
      <c r="X831" s="76">
        <v>0</v>
      </c>
      <c r="Y831" s="134"/>
      <c r="Z831" s="134"/>
      <c r="AA831" s="134"/>
      <c r="AB831" s="134"/>
      <c r="AC831" s="134"/>
      <c r="AD831" s="134"/>
      <c r="AE831" s="134"/>
      <c r="AF831" s="134"/>
      <c r="AG831" s="134"/>
      <c r="AH831" s="134"/>
      <c r="AI831" s="134"/>
      <c r="AJ831" s="134"/>
      <c r="AK831" s="134"/>
      <c r="AL831" s="134"/>
      <c r="AM831" s="134"/>
      <c r="AN831" s="134"/>
      <c r="AO831" s="134"/>
      <c r="AP831" s="134"/>
      <c r="AQ831" s="134"/>
      <c r="AR831" s="134"/>
      <c r="AS831" s="134"/>
      <c r="AT831" s="134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4"/>
      <c r="BE831" s="134"/>
      <c r="BF831" s="134"/>
      <c r="BG831" s="134"/>
      <c r="BH831" s="134"/>
      <c r="BI831" s="134"/>
      <c r="BJ831" s="134"/>
      <c r="BK831" s="134"/>
      <c r="BL831" s="134"/>
      <c r="BM831" s="134"/>
      <c r="BN831" s="134"/>
      <c r="BO831" s="134"/>
      <c r="BP831" s="134"/>
      <c r="BQ831" s="134"/>
      <c r="BR831" s="134"/>
      <c r="BS831" s="134"/>
      <c r="BT831" s="134"/>
      <c r="BU831" s="134"/>
      <c r="BV831" s="134"/>
      <c r="BW831" s="134"/>
      <c r="BX831" s="134"/>
      <c r="BY831" s="134"/>
      <c r="BZ831" s="134"/>
      <c r="CA831" s="134"/>
      <c r="CB831" s="134"/>
      <c r="CC831" s="134"/>
      <c r="CD831" s="134"/>
      <c r="CE831" s="134"/>
      <c r="CF831" s="134"/>
      <c r="CG831" s="134"/>
      <c r="CH831" s="134"/>
      <c r="CI831" s="134"/>
      <c r="CJ831" s="134"/>
      <c r="CK831" s="134"/>
      <c r="CL831" s="134"/>
      <c r="CM831" s="134"/>
      <c r="CN831" s="134"/>
      <c r="CO831" s="134"/>
      <c r="CP831" s="134"/>
      <c r="CQ831" s="134"/>
      <c r="CR831" s="134"/>
      <c r="CS831" s="134"/>
      <c r="CT831" s="134"/>
      <c r="CU831" s="134"/>
      <c r="CV831" s="134"/>
      <c r="CW831" s="134"/>
      <c r="CX831" s="134"/>
      <c r="CY831" s="134"/>
      <c r="CZ831" s="134"/>
      <c r="DA831" s="134"/>
      <c r="DB831" s="134"/>
      <c r="DC831" s="134"/>
      <c r="DD831" s="134"/>
      <c r="DE831" s="134"/>
      <c r="DF831" s="134"/>
      <c r="DG831" s="134"/>
      <c r="DH831" s="134"/>
      <c r="DI831" s="134"/>
      <c r="DJ831" s="134"/>
      <c r="DK831" s="134"/>
      <c r="DL831" s="134"/>
      <c r="DM831" s="134"/>
      <c r="DN831" s="134"/>
      <c r="DO831" s="134"/>
      <c r="DP831" s="134"/>
      <c r="DQ831" s="134"/>
      <c r="DR831" s="134"/>
      <c r="DS831" s="134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134"/>
      <c r="ED831" s="134"/>
      <c r="EE831" s="134"/>
      <c r="EF831" s="134"/>
      <c r="EG831" s="134"/>
    </row>
    <row r="832" spans="1:137">
      <c r="A832" s="135"/>
      <c r="B832" s="54"/>
      <c r="C832" s="58" t="s">
        <v>33</v>
      </c>
      <c r="D832" s="163" t="s">
        <v>1247</v>
      </c>
      <c r="E832" s="164" t="s">
        <v>1248</v>
      </c>
      <c r="F832" s="165" t="s">
        <v>1249</v>
      </c>
      <c r="G832" s="58" t="s">
        <v>1250</v>
      </c>
      <c r="H832" s="46" t="s">
        <v>1251</v>
      </c>
      <c r="I832" s="140">
        <v>55478.67</v>
      </c>
      <c r="J832" s="46" t="s">
        <v>48</v>
      </c>
      <c r="K832" s="75" t="s">
        <v>49</v>
      </c>
      <c r="L832" s="76">
        <f t="shared" si="93"/>
        <v>0</v>
      </c>
      <c r="M832" s="76"/>
      <c r="N832" s="168"/>
      <c r="O832" s="168"/>
      <c r="P832" s="168"/>
      <c r="Q832" s="76"/>
      <c r="R832" s="168"/>
      <c r="S832" s="76"/>
      <c r="T832" s="168"/>
      <c r="U832" s="168"/>
      <c r="V832" s="76"/>
      <c r="W832" s="76"/>
      <c r="X832" s="76"/>
      <c r="Y832" s="134"/>
      <c r="Z832" s="134"/>
      <c r="AA832" s="134"/>
      <c r="AB832" s="134"/>
      <c r="AC832" s="134"/>
      <c r="AD832" s="134"/>
      <c r="AE832" s="134"/>
      <c r="AF832" s="134"/>
      <c r="AG832" s="134"/>
      <c r="AH832" s="134"/>
      <c r="AI832" s="134"/>
      <c r="AJ832" s="134"/>
      <c r="AK832" s="134"/>
      <c r="AL832" s="134"/>
      <c r="AM832" s="134"/>
      <c r="AN832" s="134"/>
      <c r="AO832" s="134"/>
      <c r="AP832" s="134"/>
      <c r="AQ832" s="134"/>
      <c r="AR832" s="134"/>
      <c r="AS832" s="134"/>
      <c r="AT832" s="134"/>
      <c r="AU832" s="134"/>
      <c r="AV832" s="134"/>
      <c r="AW832" s="134"/>
      <c r="AX832" s="134"/>
      <c r="AY832" s="134"/>
      <c r="AZ832" s="134"/>
      <c r="BA832" s="134"/>
      <c r="BB832" s="134"/>
      <c r="BC832" s="134"/>
      <c r="BD832" s="134"/>
      <c r="BE832" s="134"/>
      <c r="BF832" s="134"/>
      <c r="BG832" s="134"/>
      <c r="BH832" s="134"/>
      <c r="BI832" s="134"/>
      <c r="BJ832" s="134"/>
      <c r="BK832" s="134"/>
      <c r="BL832" s="134"/>
      <c r="BM832" s="134"/>
      <c r="BN832" s="134"/>
      <c r="BO832" s="134"/>
      <c r="BP832" s="134"/>
      <c r="BQ832" s="134"/>
      <c r="BR832" s="134"/>
      <c r="BS832" s="134"/>
      <c r="BT832" s="134"/>
      <c r="BU832" s="134"/>
      <c r="BV832" s="134"/>
      <c r="BW832" s="134"/>
      <c r="BX832" s="134"/>
      <c r="BY832" s="134"/>
      <c r="BZ832" s="134"/>
      <c r="CA832" s="134"/>
      <c r="CB832" s="134"/>
      <c r="CC832" s="134"/>
      <c r="CD832" s="134"/>
      <c r="CE832" s="134"/>
      <c r="CF832" s="134"/>
      <c r="CG832" s="134"/>
      <c r="CH832" s="134"/>
      <c r="CI832" s="134"/>
      <c r="CJ832" s="134"/>
      <c r="CK832" s="134"/>
      <c r="CL832" s="134"/>
      <c r="CM832" s="134"/>
      <c r="CN832" s="134"/>
      <c r="CO832" s="134"/>
      <c r="CP832" s="134"/>
      <c r="CQ832" s="134"/>
      <c r="CR832" s="134"/>
      <c r="CS832" s="134"/>
      <c r="CT832" s="134"/>
      <c r="CU832" s="134"/>
      <c r="CV832" s="134"/>
      <c r="CW832" s="134"/>
      <c r="CX832" s="134"/>
      <c r="CY832" s="134"/>
      <c r="CZ832" s="134"/>
      <c r="DA832" s="134"/>
      <c r="DB832" s="134"/>
      <c r="DC832" s="134"/>
      <c r="DD832" s="134"/>
      <c r="DE832" s="134"/>
      <c r="DF832" s="134"/>
      <c r="DG832" s="134"/>
      <c r="DH832" s="134"/>
      <c r="DI832" s="134"/>
      <c r="DJ832" s="134"/>
      <c r="DK832" s="134"/>
      <c r="DL832" s="134"/>
      <c r="DM832" s="134"/>
      <c r="DN832" s="134"/>
      <c r="DO832" s="134"/>
      <c r="DP832" s="134"/>
      <c r="DQ832" s="134"/>
      <c r="DR832" s="134"/>
      <c r="DS832" s="134"/>
      <c r="DT832" s="134"/>
      <c r="DU832" s="134"/>
      <c r="DV832" s="134"/>
      <c r="DW832" s="134"/>
      <c r="DX832" s="134"/>
      <c r="DY832" s="134"/>
      <c r="DZ832" s="134"/>
      <c r="EA832" s="134"/>
      <c r="EB832" s="134"/>
      <c r="EC832" s="134"/>
      <c r="ED832" s="134"/>
      <c r="EE832" s="134"/>
      <c r="EF832" s="134"/>
      <c r="EG832" s="134"/>
    </row>
    <row r="833" spans="1:137">
      <c r="A833" s="135"/>
      <c r="B833" s="54"/>
      <c r="C833" s="77"/>
      <c r="D833" s="169"/>
      <c r="E833" s="174"/>
      <c r="F833" s="170"/>
      <c r="G833" s="77"/>
      <c r="H833" s="54"/>
      <c r="I833" s="141"/>
      <c r="J833" s="54"/>
      <c r="K833" s="75" t="s">
        <v>50</v>
      </c>
      <c r="L833" s="76">
        <f t="shared" si="93"/>
        <v>0</v>
      </c>
      <c r="M833" s="76"/>
      <c r="N833" s="168"/>
      <c r="O833" s="168"/>
      <c r="P833" s="168"/>
      <c r="Q833" s="76"/>
      <c r="R833" s="168"/>
      <c r="S833" s="76"/>
      <c r="T833" s="168"/>
      <c r="U833" s="168"/>
      <c r="V833" s="76"/>
      <c r="W833" s="76"/>
      <c r="X833" s="76"/>
      <c r="Y833" s="134"/>
      <c r="Z833" s="134"/>
      <c r="AA833" s="134"/>
      <c r="AB833" s="134"/>
      <c r="AC833" s="134"/>
      <c r="AD833" s="134"/>
      <c r="AE833" s="134"/>
      <c r="AF833" s="134"/>
      <c r="AG833" s="134"/>
      <c r="AH833" s="134"/>
      <c r="AI833" s="134"/>
      <c r="AJ833" s="134"/>
      <c r="AK833" s="134"/>
      <c r="AL833" s="134"/>
      <c r="AM833" s="134"/>
      <c r="AN833" s="134"/>
      <c r="AO833" s="134"/>
      <c r="AP833" s="134"/>
      <c r="AQ833" s="134"/>
      <c r="AR833" s="134"/>
      <c r="AS833" s="134"/>
      <c r="AT833" s="134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4"/>
      <c r="BE833" s="134"/>
      <c r="BF833" s="134"/>
      <c r="BG833" s="134"/>
      <c r="BH833" s="134"/>
      <c r="BI833" s="134"/>
      <c r="BJ833" s="134"/>
      <c r="BK833" s="134"/>
      <c r="BL833" s="134"/>
      <c r="BM833" s="134"/>
      <c r="BN833" s="134"/>
      <c r="BO833" s="134"/>
      <c r="BP833" s="134"/>
      <c r="BQ833" s="134"/>
      <c r="BR833" s="134"/>
      <c r="BS833" s="134"/>
      <c r="BT833" s="134"/>
      <c r="BU833" s="134"/>
      <c r="BV833" s="134"/>
      <c r="BW833" s="134"/>
      <c r="BX833" s="134"/>
      <c r="BY833" s="134"/>
      <c r="BZ833" s="134"/>
      <c r="CA833" s="134"/>
      <c r="CB833" s="134"/>
      <c r="CC833" s="134"/>
      <c r="CD833" s="134"/>
      <c r="CE833" s="134"/>
      <c r="CF833" s="134"/>
      <c r="CG833" s="134"/>
      <c r="CH833" s="134"/>
      <c r="CI833" s="134"/>
      <c r="CJ833" s="134"/>
      <c r="CK833" s="134"/>
      <c r="CL833" s="134"/>
      <c r="CM833" s="134"/>
      <c r="CN833" s="134"/>
      <c r="CO833" s="134"/>
      <c r="CP833" s="134"/>
      <c r="CQ833" s="134"/>
      <c r="CR833" s="134"/>
      <c r="CS833" s="134"/>
      <c r="CT833" s="134"/>
      <c r="CU833" s="134"/>
      <c r="CV833" s="134"/>
      <c r="CW833" s="134"/>
      <c r="CX833" s="134"/>
      <c r="CY833" s="134"/>
      <c r="CZ833" s="134"/>
      <c r="DA833" s="134"/>
      <c r="DB833" s="134"/>
      <c r="DC833" s="134"/>
      <c r="DD833" s="134"/>
      <c r="DE833" s="134"/>
      <c r="DF833" s="134"/>
      <c r="DG833" s="134"/>
      <c r="DH833" s="134"/>
      <c r="DI833" s="134"/>
      <c r="DJ833" s="134"/>
      <c r="DK833" s="134"/>
      <c r="DL833" s="134"/>
      <c r="DM833" s="134"/>
      <c r="DN833" s="134"/>
      <c r="DO833" s="134"/>
      <c r="DP833" s="134"/>
      <c r="DQ833" s="134"/>
      <c r="DR833" s="134"/>
      <c r="DS833" s="134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134"/>
      <c r="ED833" s="134"/>
      <c r="EE833" s="134"/>
      <c r="EF833" s="134"/>
      <c r="EG833" s="134"/>
    </row>
    <row r="834" spans="1:137">
      <c r="A834" s="135"/>
      <c r="B834" s="54"/>
      <c r="C834" s="81"/>
      <c r="D834" s="171"/>
      <c r="E834" s="175"/>
      <c r="F834" s="172"/>
      <c r="G834" s="81"/>
      <c r="H834" s="80"/>
      <c r="I834" s="142"/>
      <c r="J834" s="80"/>
      <c r="K834" s="84" t="s">
        <v>51</v>
      </c>
      <c r="L834" s="76">
        <f t="shared" si="93"/>
        <v>3</v>
      </c>
      <c r="M834" s="76"/>
      <c r="N834" s="168"/>
      <c r="O834" s="168"/>
      <c r="P834" s="168"/>
      <c r="Q834" s="76"/>
      <c r="R834" s="168"/>
      <c r="S834" s="76"/>
      <c r="T834" s="168">
        <v>1</v>
      </c>
      <c r="U834" s="168"/>
      <c r="V834" s="76"/>
      <c r="W834" s="76">
        <v>2</v>
      </c>
      <c r="X834" s="76"/>
      <c r="Y834" s="134"/>
      <c r="Z834" s="134"/>
      <c r="AA834" s="134"/>
      <c r="AB834" s="134"/>
      <c r="AC834" s="134"/>
      <c r="AD834" s="134"/>
      <c r="AE834" s="134"/>
      <c r="AF834" s="134"/>
      <c r="AG834" s="134"/>
      <c r="AH834" s="134"/>
      <c r="AI834" s="134"/>
      <c r="AJ834" s="134"/>
      <c r="AK834" s="134"/>
      <c r="AL834" s="134"/>
      <c r="AM834" s="134"/>
      <c r="AN834" s="134"/>
      <c r="AO834" s="134"/>
      <c r="AP834" s="134"/>
      <c r="AQ834" s="134"/>
      <c r="AR834" s="134"/>
      <c r="AS834" s="134"/>
      <c r="AT834" s="134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4"/>
      <c r="BE834" s="134"/>
      <c r="BF834" s="134"/>
      <c r="BG834" s="134"/>
      <c r="BH834" s="134"/>
      <c r="BI834" s="134"/>
      <c r="BJ834" s="134"/>
      <c r="BK834" s="134"/>
      <c r="BL834" s="134"/>
      <c r="BM834" s="134"/>
      <c r="BN834" s="134"/>
      <c r="BO834" s="134"/>
      <c r="BP834" s="134"/>
      <c r="BQ834" s="134"/>
      <c r="BR834" s="134"/>
      <c r="BS834" s="134"/>
      <c r="BT834" s="134"/>
      <c r="BU834" s="134"/>
      <c r="BV834" s="134"/>
      <c r="BW834" s="134"/>
      <c r="BX834" s="134"/>
      <c r="BY834" s="134"/>
      <c r="BZ834" s="134"/>
      <c r="CA834" s="134"/>
      <c r="CB834" s="134"/>
      <c r="CC834" s="134"/>
      <c r="CD834" s="134"/>
      <c r="CE834" s="134"/>
      <c r="CF834" s="134"/>
      <c r="CG834" s="134"/>
      <c r="CH834" s="134"/>
      <c r="CI834" s="134"/>
      <c r="CJ834" s="134"/>
      <c r="CK834" s="134"/>
      <c r="CL834" s="134"/>
      <c r="CM834" s="134"/>
      <c r="CN834" s="134"/>
      <c r="CO834" s="134"/>
      <c r="CP834" s="134"/>
      <c r="CQ834" s="134"/>
      <c r="CR834" s="134"/>
      <c r="CS834" s="134"/>
      <c r="CT834" s="134"/>
      <c r="CU834" s="134"/>
      <c r="CV834" s="134"/>
      <c r="CW834" s="134"/>
      <c r="CX834" s="134"/>
      <c r="CY834" s="134"/>
      <c r="CZ834" s="134"/>
      <c r="DA834" s="134"/>
      <c r="DB834" s="134"/>
      <c r="DC834" s="134"/>
      <c r="DD834" s="134"/>
      <c r="DE834" s="134"/>
      <c r="DF834" s="134"/>
      <c r="DG834" s="134"/>
      <c r="DH834" s="134"/>
      <c r="DI834" s="134"/>
      <c r="DJ834" s="134"/>
      <c r="DK834" s="134"/>
      <c r="DL834" s="134"/>
      <c r="DM834" s="134"/>
      <c r="DN834" s="134"/>
      <c r="DO834" s="134"/>
      <c r="DP834" s="134"/>
      <c r="DQ834" s="134"/>
      <c r="DR834" s="134"/>
      <c r="DS834" s="134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134"/>
      <c r="ED834" s="134"/>
      <c r="EE834" s="134"/>
      <c r="EF834" s="134"/>
      <c r="EG834" s="134"/>
    </row>
    <row r="835" spans="1:137">
      <c r="A835" s="135"/>
      <c r="B835" s="54"/>
      <c r="C835" s="58" t="s">
        <v>33</v>
      </c>
      <c r="D835" s="163" t="s">
        <v>1252</v>
      </c>
      <c r="E835" s="164" t="s">
        <v>1253</v>
      </c>
      <c r="F835" s="165" t="s">
        <v>1254</v>
      </c>
      <c r="G835" s="58" t="s">
        <v>1255</v>
      </c>
      <c r="H835" s="46" t="s">
        <v>1256</v>
      </c>
      <c r="I835" s="140">
        <v>0</v>
      </c>
      <c r="J835" s="46" t="s">
        <v>48</v>
      </c>
      <c r="K835" s="75" t="s">
        <v>49</v>
      </c>
      <c r="L835" s="76">
        <f t="shared" si="93"/>
        <v>0</v>
      </c>
      <c r="M835" s="76"/>
      <c r="N835" s="168"/>
      <c r="O835" s="168"/>
      <c r="P835" s="168"/>
      <c r="Q835" s="76"/>
      <c r="R835" s="168"/>
      <c r="S835" s="76"/>
      <c r="T835" s="168"/>
      <c r="U835" s="168"/>
      <c r="V835" s="76"/>
      <c r="W835" s="76"/>
      <c r="X835" s="76"/>
      <c r="Y835" s="134"/>
      <c r="Z835" s="134"/>
      <c r="AA835" s="134"/>
      <c r="AB835" s="134"/>
      <c r="AC835" s="134"/>
      <c r="AD835" s="134"/>
      <c r="AE835" s="134"/>
      <c r="AF835" s="134"/>
      <c r="AG835" s="134"/>
      <c r="AH835" s="134"/>
      <c r="AI835" s="134"/>
      <c r="AJ835" s="134"/>
      <c r="AK835" s="134"/>
      <c r="AL835" s="134"/>
      <c r="AM835" s="134"/>
      <c r="AN835" s="134"/>
      <c r="AO835" s="134"/>
      <c r="AP835" s="134"/>
      <c r="AQ835" s="134"/>
      <c r="AR835" s="134"/>
      <c r="AS835" s="134"/>
      <c r="AT835" s="134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4"/>
      <c r="BE835" s="134"/>
      <c r="BF835" s="134"/>
      <c r="BG835" s="134"/>
      <c r="BH835" s="134"/>
      <c r="BI835" s="134"/>
      <c r="BJ835" s="134"/>
      <c r="BK835" s="134"/>
      <c r="BL835" s="134"/>
      <c r="BM835" s="134"/>
      <c r="BN835" s="134"/>
      <c r="BO835" s="134"/>
      <c r="BP835" s="134"/>
      <c r="BQ835" s="134"/>
      <c r="BR835" s="134"/>
      <c r="BS835" s="134"/>
      <c r="BT835" s="134"/>
      <c r="BU835" s="134"/>
      <c r="BV835" s="134"/>
      <c r="BW835" s="134"/>
      <c r="BX835" s="134"/>
      <c r="BY835" s="134"/>
      <c r="BZ835" s="134"/>
      <c r="CA835" s="134"/>
      <c r="CB835" s="134"/>
      <c r="CC835" s="134"/>
      <c r="CD835" s="134"/>
      <c r="CE835" s="134"/>
      <c r="CF835" s="134"/>
      <c r="CG835" s="134"/>
      <c r="CH835" s="134"/>
      <c r="CI835" s="134"/>
      <c r="CJ835" s="134"/>
      <c r="CK835" s="134"/>
      <c r="CL835" s="134"/>
      <c r="CM835" s="134"/>
      <c r="CN835" s="134"/>
      <c r="CO835" s="134"/>
      <c r="CP835" s="134"/>
      <c r="CQ835" s="134"/>
      <c r="CR835" s="134"/>
      <c r="CS835" s="134"/>
      <c r="CT835" s="134"/>
      <c r="CU835" s="134"/>
      <c r="CV835" s="134"/>
      <c r="CW835" s="134"/>
      <c r="CX835" s="134"/>
      <c r="CY835" s="134"/>
      <c r="CZ835" s="134"/>
      <c r="DA835" s="134"/>
      <c r="DB835" s="134"/>
      <c r="DC835" s="134"/>
      <c r="DD835" s="134"/>
      <c r="DE835" s="134"/>
      <c r="DF835" s="134"/>
      <c r="DG835" s="134"/>
      <c r="DH835" s="134"/>
      <c r="DI835" s="134"/>
      <c r="DJ835" s="134"/>
      <c r="DK835" s="134"/>
      <c r="DL835" s="134"/>
      <c r="DM835" s="134"/>
      <c r="DN835" s="134"/>
      <c r="DO835" s="134"/>
      <c r="DP835" s="134"/>
      <c r="DQ835" s="134"/>
      <c r="DR835" s="134"/>
      <c r="DS835" s="134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134"/>
      <c r="ED835" s="134"/>
      <c r="EE835" s="134"/>
      <c r="EF835" s="134"/>
      <c r="EG835" s="134"/>
    </row>
    <row r="836" spans="1:137">
      <c r="A836" s="135"/>
      <c r="B836" s="54"/>
      <c r="C836" s="77"/>
      <c r="D836" s="169"/>
      <c r="E836" s="174"/>
      <c r="F836" s="170"/>
      <c r="G836" s="77"/>
      <c r="H836" s="54"/>
      <c r="I836" s="141"/>
      <c r="J836" s="54"/>
      <c r="K836" s="75" t="s">
        <v>50</v>
      </c>
      <c r="L836" s="76">
        <f t="shared" si="93"/>
        <v>0</v>
      </c>
      <c r="M836" s="76"/>
      <c r="N836" s="168"/>
      <c r="O836" s="168"/>
      <c r="P836" s="168"/>
      <c r="Q836" s="76"/>
      <c r="R836" s="168"/>
      <c r="S836" s="76"/>
      <c r="T836" s="168"/>
      <c r="U836" s="168"/>
      <c r="V836" s="76"/>
      <c r="W836" s="76"/>
      <c r="X836" s="76"/>
      <c r="Y836" s="134"/>
      <c r="Z836" s="134"/>
      <c r="AA836" s="134"/>
      <c r="AB836" s="134"/>
      <c r="AC836" s="134"/>
      <c r="AD836" s="134"/>
      <c r="AE836" s="134"/>
      <c r="AF836" s="134"/>
      <c r="AG836" s="134"/>
      <c r="AH836" s="134"/>
      <c r="AI836" s="134"/>
      <c r="AJ836" s="134"/>
      <c r="AK836" s="134"/>
      <c r="AL836" s="134"/>
      <c r="AM836" s="134"/>
      <c r="AN836" s="134"/>
      <c r="AO836" s="134"/>
      <c r="AP836" s="134"/>
      <c r="AQ836" s="134"/>
      <c r="AR836" s="134"/>
      <c r="AS836" s="134"/>
      <c r="AT836" s="134"/>
      <c r="AU836" s="134"/>
      <c r="AV836" s="134"/>
      <c r="AW836" s="134"/>
      <c r="AX836" s="134"/>
      <c r="AY836" s="134"/>
      <c r="AZ836" s="134"/>
      <c r="BA836" s="134"/>
      <c r="BB836" s="134"/>
      <c r="BC836" s="134"/>
      <c r="BD836" s="134"/>
      <c r="BE836" s="134"/>
      <c r="BF836" s="134"/>
      <c r="BG836" s="134"/>
      <c r="BH836" s="134"/>
      <c r="BI836" s="134"/>
      <c r="BJ836" s="134"/>
      <c r="BK836" s="134"/>
      <c r="BL836" s="134"/>
      <c r="BM836" s="134"/>
      <c r="BN836" s="134"/>
      <c r="BO836" s="134"/>
      <c r="BP836" s="134"/>
      <c r="BQ836" s="134"/>
      <c r="BR836" s="134"/>
      <c r="BS836" s="134"/>
      <c r="BT836" s="134"/>
      <c r="BU836" s="134"/>
      <c r="BV836" s="134"/>
      <c r="BW836" s="134"/>
      <c r="BX836" s="134"/>
      <c r="BY836" s="134"/>
      <c r="BZ836" s="134"/>
      <c r="CA836" s="134"/>
      <c r="CB836" s="134"/>
      <c r="CC836" s="134"/>
      <c r="CD836" s="134"/>
      <c r="CE836" s="134"/>
      <c r="CF836" s="134"/>
      <c r="CG836" s="134"/>
      <c r="CH836" s="134"/>
      <c r="CI836" s="134"/>
      <c r="CJ836" s="134"/>
      <c r="CK836" s="134"/>
      <c r="CL836" s="134"/>
      <c r="CM836" s="134"/>
      <c r="CN836" s="134"/>
      <c r="CO836" s="134"/>
      <c r="CP836" s="134"/>
      <c r="CQ836" s="134"/>
      <c r="CR836" s="134"/>
      <c r="CS836" s="134"/>
      <c r="CT836" s="134"/>
      <c r="CU836" s="134"/>
      <c r="CV836" s="134"/>
      <c r="CW836" s="134"/>
      <c r="CX836" s="134"/>
      <c r="CY836" s="134"/>
      <c r="CZ836" s="134"/>
      <c r="DA836" s="134"/>
      <c r="DB836" s="134"/>
      <c r="DC836" s="134"/>
      <c r="DD836" s="134"/>
      <c r="DE836" s="134"/>
      <c r="DF836" s="134"/>
      <c r="DG836" s="134"/>
      <c r="DH836" s="134"/>
      <c r="DI836" s="134"/>
      <c r="DJ836" s="134"/>
      <c r="DK836" s="134"/>
      <c r="DL836" s="134"/>
      <c r="DM836" s="134"/>
      <c r="DN836" s="134"/>
      <c r="DO836" s="134"/>
      <c r="DP836" s="134"/>
      <c r="DQ836" s="134"/>
      <c r="DR836" s="134"/>
      <c r="DS836" s="134"/>
      <c r="DT836" s="134"/>
      <c r="DU836" s="134"/>
      <c r="DV836" s="134"/>
      <c r="DW836" s="134"/>
      <c r="DX836" s="134"/>
      <c r="DY836" s="134"/>
      <c r="DZ836" s="134"/>
      <c r="EA836" s="134"/>
      <c r="EB836" s="134"/>
      <c r="EC836" s="134"/>
      <c r="ED836" s="134"/>
      <c r="EE836" s="134"/>
      <c r="EF836" s="134"/>
      <c r="EG836" s="134"/>
    </row>
    <row r="837" spans="1:137">
      <c r="A837" s="135"/>
      <c r="B837" s="54"/>
      <c r="C837" s="81"/>
      <c r="D837" s="171"/>
      <c r="E837" s="175"/>
      <c r="F837" s="172"/>
      <c r="G837" s="81"/>
      <c r="H837" s="80"/>
      <c r="I837" s="142"/>
      <c r="J837" s="80"/>
      <c r="K837" s="84" t="s">
        <v>51</v>
      </c>
      <c r="L837" s="76">
        <f t="shared" si="93"/>
        <v>2</v>
      </c>
      <c r="M837" s="76"/>
      <c r="N837" s="168"/>
      <c r="O837" s="168"/>
      <c r="P837" s="168"/>
      <c r="Q837" s="76"/>
      <c r="R837" s="168"/>
      <c r="S837" s="76"/>
      <c r="T837" s="168"/>
      <c r="U837" s="168"/>
      <c r="V837" s="76"/>
      <c r="W837" s="76">
        <v>2</v>
      </c>
      <c r="X837" s="76"/>
      <c r="Y837" s="134"/>
      <c r="Z837" s="134"/>
      <c r="AA837" s="134"/>
      <c r="AB837" s="134"/>
      <c r="AC837" s="134"/>
      <c r="AD837" s="134"/>
      <c r="AE837" s="134"/>
      <c r="AF837" s="134"/>
      <c r="AG837" s="134"/>
      <c r="AH837" s="134"/>
      <c r="AI837" s="134"/>
      <c r="AJ837" s="134"/>
      <c r="AK837" s="134"/>
      <c r="AL837" s="134"/>
      <c r="AM837" s="134"/>
      <c r="AN837" s="134"/>
      <c r="AO837" s="134"/>
      <c r="AP837" s="134"/>
      <c r="AQ837" s="134"/>
      <c r="AR837" s="134"/>
      <c r="AS837" s="134"/>
      <c r="AT837" s="134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134"/>
      <c r="BE837" s="134"/>
      <c r="BF837" s="134"/>
      <c r="BG837" s="134"/>
      <c r="BH837" s="134"/>
      <c r="BI837" s="134"/>
      <c r="BJ837" s="134"/>
      <c r="BK837" s="134"/>
      <c r="BL837" s="134"/>
      <c r="BM837" s="134"/>
      <c r="BN837" s="134"/>
      <c r="BO837" s="134"/>
      <c r="BP837" s="134"/>
      <c r="BQ837" s="134"/>
      <c r="BR837" s="134"/>
      <c r="BS837" s="134"/>
      <c r="BT837" s="134"/>
      <c r="BU837" s="134"/>
      <c r="BV837" s="134"/>
      <c r="BW837" s="134"/>
      <c r="BX837" s="134"/>
      <c r="BY837" s="134"/>
      <c r="BZ837" s="134"/>
      <c r="CA837" s="134"/>
      <c r="CB837" s="134"/>
      <c r="CC837" s="134"/>
      <c r="CD837" s="134"/>
      <c r="CE837" s="134"/>
      <c r="CF837" s="134"/>
      <c r="CG837" s="134"/>
      <c r="CH837" s="134"/>
      <c r="CI837" s="134"/>
      <c r="CJ837" s="134"/>
      <c r="CK837" s="134"/>
      <c r="CL837" s="134"/>
      <c r="CM837" s="134"/>
      <c r="CN837" s="134"/>
      <c r="CO837" s="134"/>
      <c r="CP837" s="134"/>
      <c r="CQ837" s="134"/>
      <c r="CR837" s="134"/>
      <c r="CS837" s="134"/>
      <c r="CT837" s="134"/>
      <c r="CU837" s="134"/>
      <c r="CV837" s="134"/>
      <c r="CW837" s="134"/>
      <c r="CX837" s="134"/>
      <c r="CY837" s="134"/>
      <c r="CZ837" s="134"/>
      <c r="DA837" s="134"/>
      <c r="DB837" s="134"/>
      <c r="DC837" s="134"/>
      <c r="DD837" s="134"/>
      <c r="DE837" s="134"/>
      <c r="DF837" s="134"/>
      <c r="DG837" s="134"/>
      <c r="DH837" s="134"/>
      <c r="DI837" s="134"/>
      <c r="DJ837" s="134"/>
      <c r="DK837" s="134"/>
      <c r="DL837" s="134"/>
      <c r="DM837" s="134"/>
      <c r="DN837" s="134"/>
      <c r="DO837" s="134"/>
      <c r="DP837" s="134"/>
      <c r="DQ837" s="134"/>
      <c r="DR837" s="134"/>
      <c r="DS837" s="134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134"/>
      <c r="ED837" s="134"/>
      <c r="EE837" s="134"/>
      <c r="EF837" s="134"/>
      <c r="EG837" s="134"/>
    </row>
    <row r="838" spans="1:137">
      <c r="A838" s="135"/>
      <c r="B838" s="54"/>
      <c r="C838" s="58" t="s">
        <v>33</v>
      </c>
      <c r="D838" s="163" t="s">
        <v>1257</v>
      </c>
      <c r="E838" s="164" t="s">
        <v>1258</v>
      </c>
      <c r="F838" s="165" t="s">
        <v>1259</v>
      </c>
      <c r="G838" s="58" t="s">
        <v>1260</v>
      </c>
      <c r="H838" s="46" t="s">
        <v>1261</v>
      </c>
      <c r="I838" s="140">
        <v>124.19</v>
      </c>
      <c r="J838" s="46" t="s">
        <v>48</v>
      </c>
      <c r="K838" s="75" t="s">
        <v>49</v>
      </c>
      <c r="L838" s="76">
        <f t="shared" si="93"/>
        <v>0</v>
      </c>
      <c r="M838" s="76"/>
      <c r="N838" s="168"/>
      <c r="O838" s="168"/>
      <c r="P838" s="168"/>
      <c r="Q838" s="76"/>
      <c r="R838" s="168"/>
      <c r="S838" s="76"/>
      <c r="T838" s="168"/>
      <c r="U838" s="168"/>
      <c r="V838" s="76"/>
      <c r="W838" s="76"/>
      <c r="X838" s="76"/>
      <c r="Y838" s="134"/>
      <c r="Z838" s="134"/>
      <c r="AA838" s="134"/>
      <c r="AB838" s="134"/>
      <c r="AC838" s="134"/>
      <c r="AD838" s="134"/>
      <c r="AE838" s="134"/>
      <c r="AF838" s="134"/>
      <c r="AG838" s="134"/>
      <c r="AH838" s="134"/>
      <c r="AI838" s="134"/>
      <c r="AJ838" s="134"/>
      <c r="AK838" s="134"/>
      <c r="AL838" s="134"/>
      <c r="AM838" s="134"/>
      <c r="AN838" s="134"/>
      <c r="AO838" s="134"/>
      <c r="AP838" s="134"/>
      <c r="AQ838" s="134"/>
      <c r="AR838" s="134"/>
      <c r="AS838" s="134"/>
      <c r="AT838" s="134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134"/>
      <c r="BE838" s="134"/>
      <c r="BF838" s="134"/>
      <c r="BG838" s="134"/>
      <c r="BH838" s="134"/>
      <c r="BI838" s="134"/>
      <c r="BJ838" s="134"/>
      <c r="BK838" s="134"/>
      <c r="BL838" s="134"/>
      <c r="BM838" s="134"/>
      <c r="BN838" s="134"/>
      <c r="BO838" s="134"/>
      <c r="BP838" s="134"/>
      <c r="BQ838" s="134"/>
      <c r="BR838" s="134"/>
      <c r="BS838" s="134"/>
      <c r="BT838" s="134"/>
      <c r="BU838" s="134"/>
      <c r="BV838" s="134"/>
      <c r="BW838" s="134"/>
      <c r="BX838" s="134"/>
      <c r="BY838" s="134"/>
      <c r="BZ838" s="134"/>
      <c r="CA838" s="134"/>
      <c r="CB838" s="134"/>
      <c r="CC838" s="134"/>
      <c r="CD838" s="134"/>
      <c r="CE838" s="134"/>
      <c r="CF838" s="134"/>
      <c r="CG838" s="134"/>
      <c r="CH838" s="134"/>
      <c r="CI838" s="134"/>
      <c r="CJ838" s="134"/>
      <c r="CK838" s="134"/>
      <c r="CL838" s="134"/>
      <c r="CM838" s="134"/>
      <c r="CN838" s="134"/>
      <c r="CO838" s="134"/>
      <c r="CP838" s="134"/>
      <c r="CQ838" s="134"/>
      <c r="CR838" s="134"/>
      <c r="CS838" s="134"/>
      <c r="CT838" s="134"/>
      <c r="CU838" s="134"/>
      <c r="CV838" s="134"/>
      <c r="CW838" s="134"/>
      <c r="CX838" s="134"/>
      <c r="CY838" s="134"/>
      <c r="CZ838" s="134"/>
      <c r="DA838" s="134"/>
      <c r="DB838" s="134"/>
      <c r="DC838" s="134"/>
      <c r="DD838" s="134"/>
      <c r="DE838" s="134"/>
      <c r="DF838" s="134"/>
      <c r="DG838" s="134"/>
      <c r="DH838" s="134"/>
      <c r="DI838" s="134"/>
      <c r="DJ838" s="134"/>
      <c r="DK838" s="134"/>
      <c r="DL838" s="134"/>
      <c r="DM838" s="134"/>
      <c r="DN838" s="134"/>
      <c r="DO838" s="134"/>
      <c r="DP838" s="134"/>
      <c r="DQ838" s="134"/>
      <c r="DR838" s="134"/>
      <c r="DS838" s="134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134"/>
      <c r="ED838" s="134"/>
      <c r="EE838" s="134"/>
      <c r="EF838" s="134"/>
      <c r="EG838" s="134"/>
    </row>
    <row r="839" spans="1:137">
      <c r="A839" s="135"/>
      <c r="B839" s="54"/>
      <c r="C839" s="77"/>
      <c r="D839" s="169"/>
      <c r="E839" s="174"/>
      <c r="F839" s="170"/>
      <c r="G839" s="77"/>
      <c r="H839" s="54"/>
      <c r="I839" s="141"/>
      <c r="J839" s="54"/>
      <c r="K839" s="75" t="s">
        <v>50</v>
      </c>
      <c r="L839" s="76">
        <f t="shared" si="93"/>
        <v>0</v>
      </c>
      <c r="M839" s="76"/>
      <c r="N839" s="168"/>
      <c r="O839" s="168"/>
      <c r="P839" s="168"/>
      <c r="Q839" s="76"/>
      <c r="R839" s="168"/>
      <c r="S839" s="76"/>
      <c r="T839" s="168"/>
      <c r="U839" s="168"/>
      <c r="V839" s="76"/>
      <c r="W839" s="76"/>
      <c r="X839" s="76"/>
      <c r="Y839" s="134"/>
      <c r="Z839" s="134"/>
      <c r="AA839" s="134"/>
      <c r="AB839" s="134"/>
      <c r="AC839" s="134"/>
      <c r="AD839" s="134"/>
      <c r="AE839" s="134"/>
      <c r="AF839" s="134"/>
      <c r="AG839" s="134"/>
      <c r="AH839" s="134"/>
      <c r="AI839" s="134"/>
      <c r="AJ839" s="134"/>
      <c r="AK839" s="134"/>
      <c r="AL839" s="134"/>
      <c r="AM839" s="134"/>
      <c r="AN839" s="134"/>
      <c r="AO839" s="134"/>
      <c r="AP839" s="134"/>
      <c r="AQ839" s="134"/>
      <c r="AR839" s="134"/>
      <c r="AS839" s="134"/>
      <c r="AT839" s="134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134"/>
      <c r="BE839" s="134"/>
      <c r="BF839" s="134"/>
      <c r="BG839" s="134"/>
      <c r="BH839" s="134"/>
      <c r="BI839" s="134"/>
      <c r="BJ839" s="134"/>
      <c r="BK839" s="134"/>
      <c r="BL839" s="134"/>
      <c r="BM839" s="134"/>
      <c r="BN839" s="134"/>
      <c r="BO839" s="134"/>
      <c r="BP839" s="134"/>
      <c r="BQ839" s="134"/>
      <c r="BR839" s="134"/>
      <c r="BS839" s="134"/>
      <c r="BT839" s="134"/>
      <c r="BU839" s="134"/>
      <c r="BV839" s="134"/>
      <c r="BW839" s="134"/>
      <c r="BX839" s="134"/>
      <c r="BY839" s="134"/>
      <c r="BZ839" s="134"/>
      <c r="CA839" s="134"/>
      <c r="CB839" s="134"/>
      <c r="CC839" s="134"/>
      <c r="CD839" s="134"/>
      <c r="CE839" s="134"/>
      <c r="CF839" s="134"/>
      <c r="CG839" s="134"/>
      <c r="CH839" s="134"/>
      <c r="CI839" s="134"/>
      <c r="CJ839" s="134"/>
      <c r="CK839" s="134"/>
      <c r="CL839" s="134"/>
      <c r="CM839" s="134"/>
      <c r="CN839" s="134"/>
      <c r="CO839" s="134"/>
      <c r="CP839" s="134"/>
      <c r="CQ839" s="134"/>
      <c r="CR839" s="134"/>
      <c r="CS839" s="134"/>
      <c r="CT839" s="134"/>
      <c r="CU839" s="134"/>
      <c r="CV839" s="134"/>
      <c r="CW839" s="134"/>
      <c r="CX839" s="134"/>
      <c r="CY839" s="134"/>
      <c r="CZ839" s="134"/>
      <c r="DA839" s="134"/>
      <c r="DB839" s="134"/>
      <c r="DC839" s="134"/>
      <c r="DD839" s="134"/>
      <c r="DE839" s="134"/>
      <c r="DF839" s="134"/>
      <c r="DG839" s="134"/>
      <c r="DH839" s="134"/>
      <c r="DI839" s="134"/>
      <c r="DJ839" s="134"/>
      <c r="DK839" s="134"/>
      <c r="DL839" s="134"/>
      <c r="DM839" s="134"/>
      <c r="DN839" s="134"/>
      <c r="DO839" s="134"/>
      <c r="DP839" s="134"/>
      <c r="DQ839" s="134"/>
      <c r="DR839" s="134"/>
      <c r="DS839" s="134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134"/>
      <c r="ED839" s="134"/>
      <c r="EE839" s="134"/>
      <c r="EF839" s="134"/>
      <c r="EG839" s="134"/>
    </row>
    <row r="840" spans="1:137">
      <c r="A840" s="135"/>
      <c r="B840" s="54"/>
      <c r="C840" s="81"/>
      <c r="D840" s="171"/>
      <c r="E840" s="175"/>
      <c r="F840" s="172"/>
      <c r="G840" s="81"/>
      <c r="H840" s="80"/>
      <c r="I840" s="142"/>
      <c r="J840" s="80"/>
      <c r="K840" s="84" t="s">
        <v>51</v>
      </c>
      <c r="L840" s="76">
        <f t="shared" si="93"/>
        <v>3</v>
      </c>
      <c r="M840" s="76"/>
      <c r="N840" s="168"/>
      <c r="O840" s="168">
        <v>1</v>
      </c>
      <c r="P840" s="168"/>
      <c r="Q840" s="76"/>
      <c r="R840" s="168"/>
      <c r="S840" s="76"/>
      <c r="T840" s="168">
        <v>2</v>
      </c>
      <c r="U840" s="168"/>
      <c r="V840" s="76"/>
      <c r="W840" s="76"/>
      <c r="X840" s="76"/>
      <c r="Y840" s="134"/>
      <c r="Z840" s="134"/>
      <c r="AA840" s="134"/>
      <c r="AB840" s="134"/>
      <c r="AC840" s="134"/>
      <c r="AD840" s="134"/>
      <c r="AE840" s="134"/>
      <c r="AF840" s="134"/>
      <c r="AG840" s="134"/>
      <c r="AH840" s="134"/>
      <c r="AI840" s="134"/>
      <c r="AJ840" s="134"/>
      <c r="AK840" s="134"/>
      <c r="AL840" s="134"/>
      <c r="AM840" s="134"/>
      <c r="AN840" s="134"/>
      <c r="AO840" s="134"/>
      <c r="AP840" s="134"/>
      <c r="AQ840" s="134"/>
      <c r="AR840" s="134"/>
      <c r="AS840" s="134"/>
      <c r="AT840" s="134"/>
      <c r="AU840" s="134"/>
      <c r="AV840" s="134"/>
      <c r="AW840" s="134"/>
      <c r="AX840" s="134"/>
      <c r="AY840" s="134"/>
      <c r="AZ840" s="134"/>
      <c r="BA840" s="134"/>
      <c r="BB840" s="134"/>
      <c r="BC840" s="134"/>
      <c r="BD840" s="134"/>
      <c r="BE840" s="134"/>
      <c r="BF840" s="134"/>
      <c r="BG840" s="134"/>
      <c r="BH840" s="134"/>
      <c r="BI840" s="134"/>
      <c r="BJ840" s="134"/>
      <c r="BK840" s="134"/>
      <c r="BL840" s="134"/>
      <c r="BM840" s="134"/>
      <c r="BN840" s="134"/>
      <c r="BO840" s="134"/>
      <c r="BP840" s="134"/>
      <c r="BQ840" s="134"/>
      <c r="BR840" s="134"/>
      <c r="BS840" s="134"/>
      <c r="BT840" s="134"/>
      <c r="BU840" s="134"/>
      <c r="BV840" s="134"/>
      <c r="BW840" s="134"/>
      <c r="BX840" s="134"/>
      <c r="BY840" s="134"/>
      <c r="BZ840" s="134"/>
      <c r="CA840" s="134"/>
      <c r="CB840" s="134"/>
      <c r="CC840" s="134"/>
      <c r="CD840" s="134"/>
      <c r="CE840" s="134"/>
      <c r="CF840" s="134"/>
      <c r="CG840" s="134"/>
      <c r="CH840" s="134"/>
      <c r="CI840" s="134"/>
      <c r="CJ840" s="134"/>
      <c r="CK840" s="134"/>
      <c r="CL840" s="134"/>
      <c r="CM840" s="134"/>
      <c r="CN840" s="134"/>
      <c r="CO840" s="134"/>
      <c r="CP840" s="134"/>
      <c r="CQ840" s="134"/>
      <c r="CR840" s="134"/>
      <c r="CS840" s="134"/>
      <c r="CT840" s="134"/>
      <c r="CU840" s="134"/>
      <c r="CV840" s="134"/>
      <c r="CW840" s="134"/>
      <c r="CX840" s="134"/>
      <c r="CY840" s="134"/>
      <c r="CZ840" s="134"/>
      <c r="DA840" s="134"/>
      <c r="DB840" s="134"/>
      <c r="DC840" s="134"/>
      <c r="DD840" s="134"/>
      <c r="DE840" s="134"/>
      <c r="DF840" s="134"/>
      <c r="DG840" s="134"/>
      <c r="DH840" s="134"/>
      <c r="DI840" s="134"/>
      <c r="DJ840" s="134"/>
      <c r="DK840" s="134"/>
      <c r="DL840" s="134"/>
      <c r="DM840" s="134"/>
      <c r="DN840" s="134"/>
      <c r="DO840" s="134"/>
      <c r="DP840" s="134"/>
      <c r="DQ840" s="134"/>
      <c r="DR840" s="134"/>
      <c r="DS840" s="134"/>
      <c r="DT840" s="134"/>
      <c r="DU840" s="134"/>
      <c r="DV840" s="134"/>
      <c r="DW840" s="134"/>
      <c r="DX840" s="134"/>
      <c r="DY840" s="134"/>
      <c r="DZ840" s="134"/>
      <c r="EA840" s="134"/>
      <c r="EB840" s="134"/>
      <c r="EC840" s="134"/>
      <c r="ED840" s="134"/>
      <c r="EE840" s="134"/>
      <c r="EF840" s="134"/>
      <c r="EG840" s="134"/>
    </row>
    <row r="841" spans="1:137">
      <c r="A841" s="135"/>
      <c r="B841" s="54"/>
      <c r="C841" s="58" t="s">
        <v>31</v>
      </c>
      <c r="D841" s="163" t="s">
        <v>1257</v>
      </c>
      <c r="E841" s="164" t="s">
        <v>1262</v>
      </c>
      <c r="F841" s="165" t="s">
        <v>1259</v>
      </c>
      <c r="G841" s="58" t="s">
        <v>1260</v>
      </c>
      <c r="H841" s="46" t="s">
        <v>1261</v>
      </c>
      <c r="I841" s="140">
        <v>15.43</v>
      </c>
      <c r="J841" s="46" t="s">
        <v>48</v>
      </c>
      <c r="K841" s="75" t="s">
        <v>49</v>
      </c>
      <c r="L841" s="76">
        <f t="shared" si="93"/>
        <v>3</v>
      </c>
      <c r="M841" s="76">
        <v>1</v>
      </c>
      <c r="N841" s="168"/>
      <c r="O841" s="168">
        <v>1</v>
      </c>
      <c r="P841" s="168"/>
      <c r="Q841" s="76"/>
      <c r="R841" s="168"/>
      <c r="S841" s="76"/>
      <c r="T841" s="168"/>
      <c r="U841" s="168"/>
      <c r="V841" s="76"/>
      <c r="W841" s="76">
        <v>1</v>
      </c>
      <c r="X841" s="76"/>
      <c r="Y841" s="134"/>
      <c r="Z841" s="134"/>
      <c r="AA841" s="134"/>
      <c r="AB841" s="134"/>
      <c r="AC841" s="134"/>
      <c r="AD841" s="134"/>
      <c r="AE841" s="134"/>
      <c r="AF841" s="134"/>
      <c r="AG841" s="134"/>
      <c r="AH841" s="134"/>
      <c r="AI841" s="134"/>
      <c r="AJ841" s="134"/>
      <c r="AK841" s="134"/>
      <c r="AL841" s="134"/>
      <c r="AM841" s="134"/>
      <c r="AN841" s="134"/>
      <c r="AO841" s="134"/>
      <c r="AP841" s="134"/>
      <c r="AQ841" s="134"/>
      <c r="AR841" s="134"/>
      <c r="AS841" s="134"/>
      <c r="AT841" s="134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134"/>
      <c r="BE841" s="134"/>
      <c r="BF841" s="134"/>
      <c r="BG841" s="134"/>
      <c r="BH841" s="134"/>
      <c r="BI841" s="134"/>
      <c r="BJ841" s="134"/>
      <c r="BK841" s="134"/>
      <c r="BL841" s="134"/>
      <c r="BM841" s="134"/>
      <c r="BN841" s="134"/>
      <c r="BO841" s="134"/>
      <c r="BP841" s="134"/>
      <c r="BQ841" s="134"/>
      <c r="BR841" s="134"/>
      <c r="BS841" s="134"/>
      <c r="BT841" s="134"/>
      <c r="BU841" s="134"/>
      <c r="BV841" s="134"/>
      <c r="BW841" s="134"/>
      <c r="BX841" s="134"/>
      <c r="BY841" s="134"/>
      <c r="BZ841" s="134"/>
      <c r="CA841" s="134"/>
      <c r="CB841" s="134"/>
      <c r="CC841" s="134"/>
      <c r="CD841" s="134"/>
      <c r="CE841" s="134"/>
      <c r="CF841" s="134"/>
      <c r="CG841" s="134"/>
      <c r="CH841" s="134"/>
      <c r="CI841" s="134"/>
      <c r="CJ841" s="134"/>
      <c r="CK841" s="134"/>
      <c r="CL841" s="134"/>
      <c r="CM841" s="134"/>
      <c r="CN841" s="134"/>
      <c r="CO841" s="134"/>
      <c r="CP841" s="134"/>
      <c r="CQ841" s="134"/>
      <c r="CR841" s="134"/>
      <c r="CS841" s="134"/>
      <c r="CT841" s="134"/>
      <c r="CU841" s="134"/>
      <c r="CV841" s="134"/>
      <c r="CW841" s="134"/>
      <c r="CX841" s="134"/>
      <c r="CY841" s="134"/>
      <c r="CZ841" s="134"/>
      <c r="DA841" s="134"/>
      <c r="DB841" s="134"/>
      <c r="DC841" s="134"/>
      <c r="DD841" s="134"/>
      <c r="DE841" s="134"/>
      <c r="DF841" s="134"/>
      <c r="DG841" s="134"/>
      <c r="DH841" s="134"/>
      <c r="DI841" s="134"/>
      <c r="DJ841" s="134"/>
      <c r="DK841" s="134"/>
      <c r="DL841" s="134"/>
      <c r="DM841" s="134"/>
      <c r="DN841" s="134"/>
      <c r="DO841" s="134"/>
      <c r="DP841" s="134"/>
      <c r="DQ841" s="134"/>
      <c r="DR841" s="134"/>
      <c r="DS841" s="134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134"/>
      <c r="ED841" s="134"/>
      <c r="EE841" s="134"/>
      <c r="EF841" s="134"/>
      <c r="EG841" s="134"/>
    </row>
    <row r="842" spans="1:137">
      <c r="A842" s="135"/>
      <c r="B842" s="54"/>
      <c r="C842" s="77"/>
      <c r="D842" s="169"/>
      <c r="E842" s="174"/>
      <c r="F842" s="170"/>
      <c r="G842" s="77"/>
      <c r="H842" s="54"/>
      <c r="I842" s="141"/>
      <c r="J842" s="54"/>
      <c r="K842" s="75" t="s">
        <v>50</v>
      </c>
      <c r="L842" s="76">
        <f t="shared" si="93"/>
        <v>0</v>
      </c>
      <c r="M842" s="76"/>
      <c r="N842" s="168"/>
      <c r="O842" s="168"/>
      <c r="P842" s="168"/>
      <c r="Q842" s="76"/>
      <c r="R842" s="168"/>
      <c r="S842" s="76"/>
      <c r="T842" s="168"/>
      <c r="U842" s="168"/>
      <c r="V842" s="76"/>
      <c r="W842" s="76"/>
      <c r="X842" s="76"/>
      <c r="Y842" s="134"/>
      <c r="Z842" s="134"/>
      <c r="AA842" s="134"/>
      <c r="AB842" s="134"/>
      <c r="AC842" s="134"/>
      <c r="AD842" s="134"/>
      <c r="AE842" s="134"/>
      <c r="AF842" s="134"/>
      <c r="AG842" s="134"/>
      <c r="AH842" s="134"/>
      <c r="AI842" s="134"/>
      <c r="AJ842" s="134"/>
      <c r="AK842" s="134"/>
      <c r="AL842" s="134"/>
      <c r="AM842" s="134"/>
      <c r="AN842" s="134"/>
      <c r="AO842" s="134"/>
      <c r="AP842" s="134"/>
      <c r="AQ842" s="134"/>
      <c r="AR842" s="134"/>
      <c r="AS842" s="134"/>
      <c r="AT842" s="134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134"/>
      <c r="BE842" s="134"/>
      <c r="BF842" s="134"/>
      <c r="BG842" s="134"/>
      <c r="BH842" s="134"/>
      <c r="BI842" s="134"/>
      <c r="BJ842" s="134"/>
      <c r="BK842" s="134"/>
      <c r="BL842" s="134"/>
      <c r="BM842" s="134"/>
      <c r="BN842" s="134"/>
      <c r="BO842" s="134"/>
      <c r="BP842" s="134"/>
      <c r="BQ842" s="134"/>
      <c r="BR842" s="134"/>
      <c r="BS842" s="134"/>
      <c r="BT842" s="134"/>
      <c r="BU842" s="134"/>
      <c r="BV842" s="134"/>
      <c r="BW842" s="134"/>
      <c r="BX842" s="134"/>
      <c r="BY842" s="134"/>
      <c r="BZ842" s="134"/>
      <c r="CA842" s="134"/>
      <c r="CB842" s="134"/>
      <c r="CC842" s="134"/>
      <c r="CD842" s="134"/>
      <c r="CE842" s="134"/>
      <c r="CF842" s="134"/>
      <c r="CG842" s="134"/>
      <c r="CH842" s="134"/>
      <c r="CI842" s="134"/>
      <c r="CJ842" s="134"/>
      <c r="CK842" s="134"/>
      <c r="CL842" s="134"/>
      <c r="CM842" s="134"/>
      <c r="CN842" s="134"/>
      <c r="CO842" s="134"/>
      <c r="CP842" s="134"/>
      <c r="CQ842" s="134"/>
      <c r="CR842" s="134"/>
      <c r="CS842" s="134"/>
      <c r="CT842" s="134"/>
      <c r="CU842" s="134"/>
      <c r="CV842" s="134"/>
      <c r="CW842" s="134"/>
      <c r="CX842" s="134"/>
      <c r="CY842" s="134"/>
      <c r="CZ842" s="134"/>
      <c r="DA842" s="134"/>
      <c r="DB842" s="134"/>
      <c r="DC842" s="134"/>
      <c r="DD842" s="134"/>
      <c r="DE842" s="134"/>
      <c r="DF842" s="134"/>
      <c r="DG842" s="134"/>
      <c r="DH842" s="134"/>
      <c r="DI842" s="134"/>
      <c r="DJ842" s="134"/>
      <c r="DK842" s="134"/>
      <c r="DL842" s="134"/>
      <c r="DM842" s="134"/>
      <c r="DN842" s="134"/>
      <c r="DO842" s="134"/>
      <c r="DP842" s="134"/>
      <c r="DQ842" s="134"/>
      <c r="DR842" s="134"/>
      <c r="DS842" s="134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134"/>
      <c r="ED842" s="134"/>
      <c r="EE842" s="134"/>
      <c r="EF842" s="134"/>
      <c r="EG842" s="134"/>
    </row>
    <row r="843" spans="1:137">
      <c r="A843" s="135"/>
      <c r="B843" s="54"/>
      <c r="C843" s="81"/>
      <c r="D843" s="171"/>
      <c r="E843" s="175"/>
      <c r="F843" s="172"/>
      <c r="G843" s="81"/>
      <c r="H843" s="80"/>
      <c r="I843" s="142"/>
      <c r="J843" s="80"/>
      <c r="K843" s="84" t="s">
        <v>51</v>
      </c>
      <c r="L843" s="76">
        <f t="shared" si="93"/>
        <v>0</v>
      </c>
      <c r="M843" s="76"/>
      <c r="N843" s="168"/>
      <c r="O843" s="168"/>
      <c r="P843" s="168"/>
      <c r="Q843" s="76"/>
      <c r="R843" s="168"/>
      <c r="S843" s="76"/>
      <c r="T843" s="168"/>
      <c r="U843" s="168"/>
      <c r="V843" s="76"/>
      <c r="W843" s="76"/>
      <c r="X843" s="76"/>
      <c r="Y843" s="134"/>
      <c r="Z843" s="134"/>
      <c r="AA843" s="134"/>
      <c r="AB843" s="134"/>
      <c r="AC843" s="134"/>
      <c r="AD843" s="134"/>
      <c r="AE843" s="134"/>
      <c r="AF843" s="134"/>
      <c r="AG843" s="134"/>
      <c r="AH843" s="134"/>
      <c r="AI843" s="134"/>
      <c r="AJ843" s="134"/>
      <c r="AK843" s="134"/>
      <c r="AL843" s="134"/>
      <c r="AM843" s="134"/>
      <c r="AN843" s="134"/>
      <c r="AO843" s="134"/>
      <c r="AP843" s="134"/>
      <c r="AQ843" s="134"/>
      <c r="AR843" s="134"/>
      <c r="AS843" s="134"/>
      <c r="AT843" s="134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134"/>
      <c r="BE843" s="134"/>
      <c r="BF843" s="134"/>
      <c r="BG843" s="134"/>
      <c r="BH843" s="134"/>
      <c r="BI843" s="134"/>
      <c r="BJ843" s="134"/>
      <c r="BK843" s="134"/>
      <c r="BL843" s="134"/>
      <c r="BM843" s="134"/>
      <c r="BN843" s="134"/>
      <c r="BO843" s="134"/>
      <c r="BP843" s="134"/>
      <c r="BQ843" s="134"/>
      <c r="BR843" s="134"/>
      <c r="BS843" s="134"/>
      <c r="BT843" s="134"/>
      <c r="BU843" s="134"/>
      <c r="BV843" s="134"/>
      <c r="BW843" s="134"/>
      <c r="BX843" s="134"/>
      <c r="BY843" s="134"/>
      <c r="BZ843" s="134"/>
      <c r="CA843" s="134"/>
      <c r="CB843" s="134"/>
      <c r="CC843" s="134"/>
      <c r="CD843" s="134"/>
      <c r="CE843" s="134"/>
      <c r="CF843" s="134"/>
      <c r="CG843" s="134"/>
      <c r="CH843" s="134"/>
      <c r="CI843" s="134"/>
      <c r="CJ843" s="134"/>
      <c r="CK843" s="134"/>
      <c r="CL843" s="134"/>
      <c r="CM843" s="134"/>
      <c r="CN843" s="134"/>
      <c r="CO843" s="134"/>
      <c r="CP843" s="134"/>
      <c r="CQ843" s="134"/>
      <c r="CR843" s="134"/>
      <c r="CS843" s="134"/>
      <c r="CT843" s="134"/>
      <c r="CU843" s="134"/>
      <c r="CV843" s="134"/>
      <c r="CW843" s="134"/>
      <c r="CX843" s="134"/>
      <c r="CY843" s="134"/>
      <c r="CZ843" s="134"/>
      <c r="DA843" s="134"/>
      <c r="DB843" s="134"/>
      <c r="DC843" s="134"/>
      <c r="DD843" s="134"/>
      <c r="DE843" s="134"/>
      <c r="DF843" s="134"/>
      <c r="DG843" s="134"/>
      <c r="DH843" s="134"/>
      <c r="DI843" s="134"/>
      <c r="DJ843" s="134"/>
      <c r="DK843" s="134"/>
      <c r="DL843" s="134"/>
      <c r="DM843" s="134"/>
      <c r="DN843" s="134"/>
      <c r="DO843" s="134"/>
      <c r="DP843" s="134"/>
      <c r="DQ843" s="134"/>
      <c r="DR843" s="134"/>
      <c r="DS843" s="134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134"/>
      <c r="ED843" s="134"/>
      <c r="EE843" s="134"/>
      <c r="EF843" s="134"/>
      <c r="EG843" s="134"/>
    </row>
    <row r="844" spans="1:137">
      <c r="A844" s="135"/>
      <c r="B844" s="54"/>
      <c r="C844" s="58" t="s">
        <v>31</v>
      </c>
      <c r="D844" s="163" t="s">
        <v>1219</v>
      </c>
      <c r="E844" s="164" t="s">
        <v>1263</v>
      </c>
      <c r="F844" s="165" t="s">
        <v>1221</v>
      </c>
      <c r="G844" s="58" t="s">
        <v>1192</v>
      </c>
      <c r="H844" s="46" t="s">
        <v>1264</v>
      </c>
      <c r="I844" s="140">
        <v>88.73</v>
      </c>
      <c r="J844" s="46" t="s">
        <v>48</v>
      </c>
      <c r="K844" s="75" t="s">
        <v>49</v>
      </c>
      <c r="L844" s="76">
        <f t="shared" si="93"/>
        <v>3</v>
      </c>
      <c r="M844" s="76">
        <v>1</v>
      </c>
      <c r="N844" s="168"/>
      <c r="O844" s="168">
        <v>1</v>
      </c>
      <c r="P844" s="168"/>
      <c r="Q844" s="76"/>
      <c r="R844" s="168"/>
      <c r="S844" s="76"/>
      <c r="T844" s="168"/>
      <c r="U844" s="168"/>
      <c r="V844" s="76"/>
      <c r="W844" s="76"/>
      <c r="X844" s="76">
        <v>1</v>
      </c>
      <c r="Y844" s="134"/>
      <c r="Z844" s="134"/>
      <c r="AA844" s="134"/>
      <c r="AB844" s="134"/>
      <c r="AC844" s="134"/>
      <c r="AD844" s="134"/>
      <c r="AE844" s="134"/>
      <c r="AF844" s="134"/>
      <c r="AG844" s="134"/>
      <c r="AH844" s="134"/>
      <c r="AI844" s="134"/>
      <c r="AJ844" s="134"/>
      <c r="AK844" s="134"/>
      <c r="AL844" s="134"/>
      <c r="AM844" s="134"/>
      <c r="AN844" s="134"/>
      <c r="AO844" s="134"/>
      <c r="AP844" s="134"/>
      <c r="AQ844" s="134"/>
      <c r="AR844" s="134"/>
      <c r="AS844" s="134"/>
      <c r="AT844" s="134"/>
      <c r="AU844" s="134"/>
      <c r="AV844" s="134"/>
      <c r="AW844" s="134"/>
      <c r="AX844" s="134"/>
      <c r="AY844" s="134"/>
      <c r="AZ844" s="134"/>
      <c r="BA844" s="134"/>
      <c r="BB844" s="134"/>
      <c r="BC844" s="134"/>
      <c r="BD844" s="134"/>
      <c r="BE844" s="134"/>
      <c r="BF844" s="134"/>
      <c r="BG844" s="134"/>
      <c r="BH844" s="134"/>
      <c r="BI844" s="134"/>
      <c r="BJ844" s="134"/>
      <c r="BK844" s="134"/>
      <c r="BL844" s="134"/>
      <c r="BM844" s="134"/>
      <c r="BN844" s="134"/>
      <c r="BO844" s="134"/>
      <c r="BP844" s="134"/>
      <c r="BQ844" s="134"/>
      <c r="BR844" s="134"/>
      <c r="BS844" s="134"/>
      <c r="BT844" s="134"/>
      <c r="BU844" s="134"/>
      <c r="BV844" s="134"/>
      <c r="BW844" s="134"/>
      <c r="BX844" s="134"/>
      <c r="BY844" s="134"/>
      <c r="BZ844" s="134"/>
      <c r="CA844" s="134"/>
      <c r="CB844" s="134"/>
      <c r="CC844" s="134"/>
      <c r="CD844" s="134"/>
      <c r="CE844" s="134"/>
      <c r="CF844" s="134"/>
      <c r="CG844" s="134"/>
      <c r="CH844" s="134"/>
      <c r="CI844" s="134"/>
      <c r="CJ844" s="134"/>
      <c r="CK844" s="134"/>
      <c r="CL844" s="134"/>
      <c r="CM844" s="134"/>
      <c r="CN844" s="134"/>
      <c r="CO844" s="134"/>
      <c r="CP844" s="134"/>
      <c r="CQ844" s="134"/>
      <c r="CR844" s="134"/>
      <c r="CS844" s="134"/>
      <c r="CT844" s="134"/>
      <c r="CU844" s="134"/>
      <c r="CV844" s="134"/>
      <c r="CW844" s="134"/>
      <c r="CX844" s="134"/>
      <c r="CY844" s="134"/>
      <c r="CZ844" s="134"/>
      <c r="DA844" s="134"/>
      <c r="DB844" s="134"/>
      <c r="DC844" s="134"/>
      <c r="DD844" s="134"/>
      <c r="DE844" s="134"/>
      <c r="DF844" s="134"/>
      <c r="DG844" s="134"/>
      <c r="DH844" s="134"/>
      <c r="DI844" s="134"/>
      <c r="DJ844" s="134"/>
      <c r="DK844" s="134"/>
      <c r="DL844" s="134"/>
      <c r="DM844" s="134"/>
      <c r="DN844" s="134"/>
      <c r="DO844" s="134"/>
      <c r="DP844" s="134"/>
      <c r="DQ844" s="134"/>
      <c r="DR844" s="134"/>
      <c r="DS844" s="134"/>
      <c r="DT844" s="134"/>
      <c r="DU844" s="134"/>
      <c r="DV844" s="134"/>
      <c r="DW844" s="134"/>
      <c r="DX844" s="134"/>
      <c r="DY844" s="134"/>
      <c r="DZ844" s="134"/>
      <c r="EA844" s="134"/>
      <c r="EB844" s="134"/>
      <c r="EC844" s="134"/>
      <c r="ED844" s="134"/>
      <c r="EE844" s="134"/>
      <c r="EF844" s="134"/>
      <c r="EG844" s="134"/>
    </row>
    <row r="845" spans="1:137">
      <c r="A845" s="135"/>
      <c r="B845" s="54"/>
      <c r="C845" s="77"/>
      <c r="D845" s="169"/>
      <c r="E845" s="174"/>
      <c r="F845" s="170"/>
      <c r="G845" s="77"/>
      <c r="H845" s="54"/>
      <c r="I845" s="141"/>
      <c r="J845" s="54"/>
      <c r="K845" s="75" t="s">
        <v>50</v>
      </c>
      <c r="L845" s="76">
        <f t="shared" si="93"/>
        <v>0</v>
      </c>
      <c r="M845" s="76"/>
      <c r="N845" s="168"/>
      <c r="O845" s="168"/>
      <c r="P845" s="168"/>
      <c r="Q845" s="76"/>
      <c r="R845" s="168"/>
      <c r="S845" s="76"/>
      <c r="T845" s="168"/>
      <c r="U845" s="168"/>
      <c r="V845" s="76"/>
      <c r="W845" s="76"/>
      <c r="X845" s="76"/>
      <c r="Y845" s="134"/>
      <c r="Z845" s="134"/>
      <c r="AA845" s="134"/>
      <c r="AB845" s="134"/>
      <c r="AC845" s="134"/>
      <c r="AD845" s="134"/>
      <c r="AE845" s="134"/>
      <c r="AF845" s="134"/>
      <c r="AG845" s="134"/>
      <c r="AH845" s="134"/>
      <c r="AI845" s="134"/>
      <c r="AJ845" s="134"/>
      <c r="AK845" s="134"/>
      <c r="AL845" s="134"/>
      <c r="AM845" s="134"/>
      <c r="AN845" s="134"/>
      <c r="AO845" s="134"/>
      <c r="AP845" s="134"/>
      <c r="AQ845" s="134"/>
      <c r="AR845" s="134"/>
      <c r="AS845" s="134"/>
      <c r="AT845" s="134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134"/>
      <c r="BE845" s="134"/>
      <c r="BF845" s="134"/>
      <c r="BG845" s="134"/>
      <c r="BH845" s="134"/>
      <c r="BI845" s="134"/>
      <c r="BJ845" s="134"/>
      <c r="BK845" s="134"/>
      <c r="BL845" s="134"/>
      <c r="BM845" s="134"/>
      <c r="BN845" s="134"/>
      <c r="BO845" s="134"/>
      <c r="BP845" s="134"/>
      <c r="BQ845" s="134"/>
      <c r="BR845" s="134"/>
      <c r="BS845" s="134"/>
      <c r="BT845" s="134"/>
      <c r="BU845" s="134"/>
      <c r="BV845" s="134"/>
      <c r="BW845" s="134"/>
      <c r="BX845" s="134"/>
      <c r="BY845" s="134"/>
      <c r="BZ845" s="134"/>
      <c r="CA845" s="134"/>
      <c r="CB845" s="134"/>
      <c r="CC845" s="134"/>
      <c r="CD845" s="134"/>
      <c r="CE845" s="134"/>
      <c r="CF845" s="134"/>
      <c r="CG845" s="134"/>
      <c r="CH845" s="134"/>
      <c r="CI845" s="134"/>
      <c r="CJ845" s="134"/>
      <c r="CK845" s="134"/>
      <c r="CL845" s="134"/>
      <c r="CM845" s="134"/>
      <c r="CN845" s="134"/>
      <c r="CO845" s="134"/>
      <c r="CP845" s="134"/>
      <c r="CQ845" s="134"/>
      <c r="CR845" s="134"/>
      <c r="CS845" s="134"/>
      <c r="CT845" s="134"/>
      <c r="CU845" s="134"/>
      <c r="CV845" s="134"/>
      <c r="CW845" s="134"/>
      <c r="CX845" s="134"/>
      <c r="CY845" s="134"/>
      <c r="CZ845" s="134"/>
      <c r="DA845" s="134"/>
      <c r="DB845" s="134"/>
      <c r="DC845" s="134"/>
      <c r="DD845" s="134"/>
      <c r="DE845" s="134"/>
      <c r="DF845" s="134"/>
      <c r="DG845" s="134"/>
      <c r="DH845" s="134"/>
      <c r="DI845" s="134"/>
      <c r="DJ845" s="134"/>
      <c r="DK845" s="134"/>
      <c r="DL845" s="134"/>
      <c r="DM845" s="134"/>
      <c r="DN845" s="134"/>
      <c r="DO845" s="134"/>
      <c r="DP845" s="134"/>
      <c r="DQ845" s="134"/>
      <c r="DR845" s="134"/>
      <c r="DS845" s="134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134"/>
      <c r="ED845" s="134"/>
      <c r="EE845" s="134"/>
      <c r="EF845" s="134"/>
      <c r="EG845" s="134"/>
    </row>
    <row r="846" spans="1:137">
      <c r="A846" s="135"/>
      <c r="B846" s="54"/>
      <c r="C846" s="81"/>
      <c r="D846" s="171"/>
      <c r="E846" s="175"/>
      <c r="F846" s="172"/>
      <c r="G846" s="81"/>
      <c r="H846" s="80"/>
      <c r="I846" s="142"/>
      <c r="J846" s="80"/>
      <c r="K846" s="84" t="s">
        <v>51</v>
      </c>
      <c r="L846" s="76">
        <f t="shared" si="93"/>
        <v>0</v>
      </c>
      <c r="M846" s="76"/>
      <c r="N846" s="168"/>
      <c r="O846" s="168"/>
      <c r="P846" s="168"/>
      <c r="Q846" s="76"/>
      <c r="R846" s="168"/>
      <c r="S846" s="76"/>
      <c r="T846" s="168"/>
      <c r="U846" s="168"/>
      <c r="V846" s="76"/>
      <c r="W846" s="76"/>
      <c r="X846" s="76"/>
      <c r="Y846" s="134"/>
      <c r="Z846" s="134"/>
      <c r="AA846" s="134"/>
      <c r="AB846" s="134"/>
      <c r="AC846" s="134"/>
      <c r="AD846" s="134"/>
      <c r="AE846" s="134"/>
      <c r="AF846" s="134"/>
      <c r="AG846" s="134"/>
      <c r="AH846" s="134"/>
      <c r="AI846" s="134"/>
      <c r="AJ846" s="134"/>
      <c r="AK846" s="134"/>
      <c r="AL846" s="134"/>
      <c r="AM846" s="134"/>
      <c r="AN846" s="134"/>
      <c r="AO846" s="134"/>
      <c r="AP846" s="134"/>
      <c r="AQ846" s="134"/>
      <c r="AR846" s="134"/>
      <c r="AS846" s="134"/>
      <c r="AT846" s="134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134"/>
      <c r="BE846" s="134"/>
      <c r="BF846" s="134"/>
      <c r="BG846" s="134"/>
      <c r="BH846" s="134"/>
      <c r="BI846" s="134"/>
      <c r="BJ846" s="134"/>
      <c r="BK846" s="134"/>
      <c r="BL846" s="134"/>
      <c r="BM846" s="134"/>
      <c r="BN846" s="134"/>
      <c r="BO846" s="134"/>
      <c r="BP846" s="134"/>
      <c r="BQ846" s="134"/>
      <c r="BR846" s="134"/>
      <c r="BS846" s="134"/>
      <c r="BT846" s="134"/>
      <c r="BU846" s="134"/>
      <c r="BV846" s="134"/>
      <c r="BW846" s="134"/>
      <c r="BX846" s="134"/>
      <c r="BY846" s="134"/>
      <c r="BZ846" s="134"/>
      <c r="CA846" s="134"/>
      <c r="CB846" s="134"/>
      <c r="CC846" s="134"/>
      <c r="CD846" s="134"/>
      <c r="CE846" s="134"/>
      <c r="CF846" s="134"/>
      <c r="CG846" s="134"/>
      <c r="CH846" s="134"/>
      <c r="CI846" s="134"/>
      <c r="CJ846" s="134"/>
      <c r="CK846" s="134"/>
      <c r="CL846" s="134"/>
      <c r="CM846" s="134"/>
      <c r="CN846" s="134"/>
      <c r="CO846" s="134"/>
      <c r="CP846" s="134"/>
      <c r="CQ846" s="134"/>
      <c r="CR846" s="134"/>
      <c r="CS846" s="134"/>
      <c r="CT846" s="134"/>
      <c r="CU846" s="134"/>
      <c r="CV846" s="134"/>
      <c r="CW846" s="134"/>
      <c r="CX846" s="134"/>
      <c r="CY846" s="134"/>
      <c r="CZ846" s="134"/>
      <c r="DA846" s="134"/>
      <c r="DB846" s="134"/>
      <c r="DC846" s="134"/>
      <c r="DD846" s="134"/>
      <c r="DE846" s="134"/>
      <c r="DF846" s="134"/>
      <c r="DG846" s="134"/>
      <c r="DH846" s="134"/>
      <c r="DI846" s="134"/>
      <c r="DJ846" s="134"/>
      <c r="DK846" s="134"/>
      <c r="DL846" s="134"/>
      <c r="DM846" s="134"/>
      <c r="DN846" s="134"/>
      <c r="DO846" s="134"/>
      <c r="DP846" s="134"/>
      <c r="DQ846" s="134"/>
      <c r="DR846" s="134"/>
      <c r="DS846" s="134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134"/>
      <c r="ED846" s="134"/>
      <c r="EE846" s="134"/>
      <c r="EF846" s="134"/>
      <c r="EG846" s="134"/>
    </row>
    <row r="847" spans="1:137">
      <c r="A847" s="135"/>
      <c r="B847" s="54"/>
      <c r="C847" s="58" t="s">
        <v>33</v>
      </c>
      <c r="D847" s="163" t="s">
        <v>1265</v>
      </c>
      <c r="E847" s="164" t="s">
        <v>1266</v>
      </c>
      <c r="F847" s="165" t="s">
        <v>1267</v>
      </c>
      <c r="G847" s="58" t="s">
        <v>1268</v>
      </c>
      <c r="H847" s="46" t="s">
        <v>1269</v>
      </c>
      <c r="I847" s="140">
        <v>40820.43</v>
      </c>
      <c r="J847" s="46" t="s">
        <v>48</v>
      </c>
      <c r="K847" s="75" t="s">
        <v>49</v>
      </c>
      <c r="L847" s="76">
        <f t="shared" si="93"/>
        <v>0</v>
      </c>
      <c r="M847" s="76"/>
      <c r="N847" s="168"/>
      <c r="O847" s="168"/>
      <c r="P847" s="168"/>
      <c r="Q847" s="76"/>
      <c r="R847" s="168"/>
      <c r="S847" s="76"/>
      <c r="T847" s="168"/>
      <c r="U847" s="168"/>
      <c r="V847" s="76"/>
      <c r="W847" s="76"/>
      <c r="X847" s="76"/>
      <c r="Y847" s="134"/>
      <c r="Z847" s="134"/>
      <c r="AA847" s="134"/>
      <c r="AB847" s="134"/>
      <c r="AC847" s="134"/>
      <c r="AD847" s="134"/>
      <c r="AE847" s="134"/>
      <c r="AF847" s="134"/>
      <c r="AG847" s="134"/>
      <c r="AH847" s="134"/>
      <c r="AI847" s="134"/>
      <c r="AJ847" s="134"/>
      <c r="AK847" s="134"/>
      <c r="AL847" s="134"/>
      <c r="AM847" s="134"/>
      <c r="AN847" s="134"/>
      <c r="AO847" s="134"/>
      <c r="AP847" s="134"/>
      <c r="AQ847" s="134"/>
      <c r="AR847" s="134"/>
      <c r="AS847" s="134"/>
      <c r="AT847" s="134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134"/>
      <c r="BE847" s="134"/>
      <c r="BF847" s="134"/>
      <c r="BG847" s="134"/>
      <c r="BH847" s="134"/>
      <c r="BI847" s="134"/>
      <c r="BJ847" s="134"/>
      <c r="BK847" s="134"/>
      <c r="BL847" s="134"/>
      <c r="BM847" s="134"/>
      <c r="BN847" s="134"/>
      <c r="BO847" s="134"/>
      <c r="BP847" s="134"/>
      <c r="BQ847" s="134"/>
      <c r="BR847" s="134"/>
      <c r="BS847" s="134"/>
      <c r="BT847" s="134"/>
      <c r="BU847" s="134"/>
      <c r="BV847" s="134"/>
      <c r="BW847" s="134"/>
      <c r="BX847" s="134"/>
      <c r="BY847" s="134"/>
      <c r="BZ847" s="134"/>
      <c r="CA847" s="134"/>
      <c r="CB847" s="134"/>
      <c r="CC847" s="134"/>
      <c r="CD847" s="134"/>
      <c r="CE847" s="134"/>
      <c r="CF847" s="134"/>
      <c r="CG847" s="134"/>
      <c r="CH847" s="134"/>
      <c r="CI847" s="134"/>
      <c r="CJ847" s="134"/>
      <c r="CK847" s="134"/>
      <c r="CL847" s="134"/>
      <c r="CM847" s="134"/>
      <c r="CN847" s="134"/>
      <c r="CO847" s="134"/>
      <c r="CP847" s="134"/>
      <c r="CQ847" s="134"/>
      <c r="CR847" s="134"/>
      <c r="CS847" s="134"/>
      <c r="CT847" s="134"/>
      <c r="CU847" s="134"/>
      <c r="CV847" s="134"/>
      <c r="CW847" s="134"/>
      <c r="CX847" s="134"/>
      <c r="CY847" s="134"/>
      <c r="CZ847" s="134"/>
      <c r="DA847" s="134"/>
      <c r="DB847" s="134"/>
      <c r="DC847" s="134"/>
      <c r="DD847" s="134"/>
      <c r="DE847" s="134"/>
      <c r="DF847" s="134"/>
      <c r="DG847" s="134"/>
      <c r="DH847" s="134"/>
      <c r="DI847" s="134"/>
      <c r="DJ847" s="134"/>
      <c r="DK847" s="134"/>
      <c r="DL847" s="134"/>
      <c r="DM847" s="134"/>
      <c r="DN847" s="134"/>
      <c r="DO847" s="134"/>
      <c r="DP847" s="134"/>
      <c r="DQ847" s="134"/>
      <c r="DR847" s="134"/>
      <c r="DS847" s="134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134"/>
      <c r="ED847" s="134"/>
      <c r="EE847" s="134"/>
      <c r="EF847" s="134"/>
      <c r="EG847" s="134"/>
    </row>
    <row r="848" spans="1:137">
      <c r="A848" s="135"/>
      <c r="B848" s="54"/>
      <c r="C848" s="77"/>
      <c r="D848" s="169"/>
      <c r="E848" s="174"/>
      <c r="F848" s="170"/>
      <c r="G848" s="77"/>
      <c r="H848" s="54"/>
      <c r="I848" s="141"/>
      <c r="J848" s="54"/>
      <c r="K848" s="75" t="s">
        <v>50</v>
      </c>
      <c r="L848" s="76">
        <f t="shared" si="93"/>
        <v>0</v>
      </c>
      <c r="M848" s="76"/>
      <c r="N848" s="168"/>
      <c r="O848" s="168"/>
      <c r="P848" s="168"/>
      <c r="Q848" s="76"/>
      <c r="R848" s="168"/>
      <c r="S848" s="76"/>
      <c r="T848" s="168"/>
      <c r="U848" s="168"/>
      <c r="V848" s="76"/>
      <c r="W848" s="76"/>
      <c r="X848" s="76"/>
      <c r="Y848" s="134"/>
      <c r="Z848" s="134"/>
      <c r="AA848" s="134"/>
      <c r="AB848" s="134"/>
      <c r="AC848" s="134"/>
      <c r="AD848" s="134"/>
      <c r="AE848" s="134"/>
      <c r="AF848" s="134"/>
      <c r="AG848" s="134"/>
      <c r="AH848" s="134"/>
      <c r="AI848" s="134"/>
      <c r="AJ848" s="134"/>
      <c r="AK848" s="134"/>
      <c r="AL848" s="134"/>
      <c r="AM848" s="134"/>
      <c r="AN848" s="134"/>
      <c r="AO848" s="134"/>
      <c r="AP848" s="134"/>
      <c r="AQ848" s="134"/>
      <c r="AR848" s="134"/>
      <c r="AS848" s="134"/>
      <c r="AT848" s="134"/>
      <c r="AU848" s="134"/>
      <c r="AV848" s="134"/>
      <c r="AW848" s="134"/>
      <c r="AX848" s="134"/>
      <c r="AY848" s="134"/>
      <c r="AZ848" s="134"/>
      <c r="BA848" s="134"/>
      <c r="BB848" s="134"/>
      <c r="BC848" s="134"/>
      <c r="BD848" s="134"/>
      <c r="BE848" s="134"/>
      <c r="BF848" s="134"/>
      <c r="BG848" s="134"/>
      <c r="BH848" s="134"/>
      <c r="BI848" s="134"/>
      <c r="BJ848" s="134"/>
      <c r="BK848" s="134"/>
      <c r="BL848" s="134"/>
      <c r="BM848" s="134"/>
      <c r="BN848" s="134"/>
      <c r="BO848" s="134"/>
      <c r="BP848" s="134"/>
      <c r="BQ848" s="134"/>
      <c r="BR848" s="134"/>
      <c r="BS848" s="134"/>
      <c r="BT848" s="134"/>
      <c r="BU848" s="134"/>
      <c r="BV848" s="134"/>
      <c r="BW848" s="134"/>
      <c r="BX848" s="134"/>
      <c r="BY848" s="134"/>
      <c r="BZ848" s="134"/>
      <c r="CA848" s="134"/>
      <c r="CB848" s="134"/>
      <c r="CC848" s="134"/>
      <c r="CD848" s="134"/>
      <c r="CE848" s="134"/>
      <c r="CF848" s="134"/>
      <c r="CG848" s="134"/>
      <c r="CH848" s="134"/>
      <c r="CI848" s="134"/>
      <c r="CJ848" s="134"/>
      <c r="CK848" s="134"/>
      <c r="CL848" s="134"/>
      <c r="CM848" s="134"/>
      <c r="CN848" s="134"/>
      <c r="CO848" s="134"/>
      <c r="CP848" s="134"/>
      <c r="CQ848" s="134"/>
      <c r="CR848" s="134"/>
      <c r="CS848" s="134"/>
      <c r="CT848" s="134"/>
      <c r="CU848" s="134"/>
      <c r="CV848" s="134"/>
      <c r="CW848" s="134"/>
      <c r="CX848" s="134"/>
      <c r="CY848" s="134"/>
      <c r="CZ848" s="134"/>
      <c r="DA848" s="134"/>
      <c r="DB848" s="134"/>
      <c r="DC848" s="134"/>
      <c r="DD848" s="134"/>
      <c r="DE848" s="134"/>
      <c r="DF848" s="134"/>
      <c r="DG848" s="134"/>
      <c r="DH848" s="134"/>
      <c r="DI848" s="134"/>
      <c r="DJ848" s="134"/>
      <c r="DK848" s="134"/>
      <c r="DL848" s="134"/>
      <c r="DM848" s="134"/>
      <c r="DN848" s="134"/>
      <c r="DO848" s="134"/>
      <c r="DP848" s="134"/>
      <c r="DQ848" s="134"/>
      <c r="DR848" s="134"/>
      <c r="DS848" s="134"/>
      <c r="DT848" s="134"/>
      <c r="DU848" s="134"/>
      <c r="DV848" s="134"/>
      <c r="DW848" s="134"/>
      <c r="DX848" s="134"/>
      <c r="DY848" s="134"/>
      <c r="DZ848" s="134"/>
      <c r="EA848" s="134"/>
      <c r="EB848" s="134"/>
      <c r="EC848" s="134"/>
      <c r="ED848" s="134"/>
      <c r="EE848" s="134"/>
      <c r="EF848" s="134"/>
      <c r="EG848" s="134"/>
    </row>
    <row r="849" spans="1:137">
      <c r="A849" s="135"/>
      <c r="B849" s="54"/>
      <c r="C849" s="81"/>
      <c r="D849" s="171"/>
      <c r="E849" s="175"/>
      <c r="F849" s="172"/>
      <c r="G849" s="81"/>
      <c r="H849" s="80"/>
      <c r="I849" s="142"/>
      <c r="J849" s="80"/>
      <c r="K849" s="84" t="s">
        <v>51</v>
      </c>
      <c r="L849" s="76">
        <f t="shared" si="93"/>
        <v>2</v>
      </c>
      <c r="M849" s="76"/>
      <c r="N849" s="168"/>
      <c r="O849" s="168"/>
      <c r="P849" s="168"/>
      <c r="Q849" s="76"/>
      <c r="R849" s="168"/>
      <c r="S849" s="76"/>
      <c r="T849" s="168"/>
      <c r="U849" s="168"/>
      <c r="V849" s="76"/>
      <c r="W849" s="76">
        <v>2</v>
      </c>
      <c r="X849" s="76"/>
      <c r="Y849" s="134"/>
      <c r="Z849" s="134"/>
      <c r="AA849" s="134"/>
      <c r="AB849" s="134"/>
      <c r="AC849" s="134"/>
      <c r="AD849" s="134"/>
      <c r="AE849" s="134"/>
      <c r="AF849" s="134"/>
      <c r="AG849" s="134"/>
      <c r="AH849" s="134"/>
      <c r="AI849" s="134"/>
      <c r="AJ849" s="134"/>
      <c r="AK849" s="134"/>
      <c r="AL849" s="134"/>
      <c r="AM849" s="134"/>
      <c r="AN849" s="134"/>
      <c r="AO849" s="134"/>
      <c r="AP849" s="134"/>
      <c r="AQ849" s="134"/>
      <c r="AR849" s="134"/>
      <c r="AS849" s="134"/>
      <c r="AT849" s="134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134"/>
      <c r="BE849" s="134"/>
      <c r="BF849" s="134"/>
      <c r="BG849" s="134"/>
      <c r="BH849" s="134"/>
      <c r="BI849" s="134"/>
      <c r="BJ849" s="134"/>
      <c r="BK849" s="134"/>
      <c r="BL849" s="134"/>
      <c r="BM849" s="134"/>
      <c r="BN849" s="134"/>
      <c r="BO849" s="134"/>
      <c r="BP849" s="134"/>
      <c r="BQ849" s="134"/>
      <c r="BR849" s="134"/>
      <c r="BS849" s="134"/>
      <c r="BT849" s="134"/>
      <c r="BU849" s="134"/>
      <c r="BV849" s="134"/>
      <c r="BW849" s="134"/>
      <c r="BX849" s="134"/>
      <c r="BY849" s="134"/>
      <c r="BZ849" s="134"/>
      <c r="CA849" s="134"/>
      <c r="CB849" s="134"/>
      <c r="CC849" s="134"/>
      <c r="CD849" s="134"/>
      <c r="CE849" s="134"/>
      <c r="CF849" s="134"/>
      <c r="CG849" s="134"/>
      <c r="CH849" s="134"/>
      <c r="CI849" s="134"/>
      <c r="CJ849" s="134"/>
      <c r="CK849" s="134"/>
      <c r="CL849" s="134"/>
      <c r="CM849" s="134"/>
      <c r="CN849" s="134"/>
      <c r="CO849" s="134"/>
      <c r="CP849" s="134"/>
      <c r="CQ849" s="134"/>
      <c r="CR849" s="134"/>
      <c r="CS849" s="134"/>
      <c r="CT849" s="134"/>
      <c r="CU849" s="134"/>
      <c r="CV849" s="134"/>
      <c r="CW849" s="134"/>
      <c r="CX849" s="134"/>
      <c r="CY849" s="134"/>
      <c r="CZ849" s="134"/>
      <c r="DA849" s="134"/>
      <c r="DB849" s="134"/>
      <c r="DC849" s="134"/>
      <c r="DD849" s="134"/>
      <c r="DE849" s="134"/>
      <c r="DF849" s="134"/>
      <c r="DG849" s="134"/>
      <c r="DH849" s="134"/>
      <c r="DI849" s="134"/>
      <c r="DJ849" s="134"/>
      <c r="DK849" s="134"/>
      <c r="DL849" s="134"/>
      <c r="DM849" s="134"/>
      <c r="DN849" s="134"/>
      <c r="DO849" s="134"/>
      <c r="DP849" s="134"/>
      <c r="DQ849" s="134"/>
      <c r="DR849" s="134"/>
      <c r="DS849" s="134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134"/>
      <c r="ED849" s="134"/>
      <c r="EE849" s="134"/>
      <c r="EF849" s="134"/>
      <c r="EG849" s="134"/>
    </row>
    <row r="850" spans="1:137">
      <c r="A850" s="135"/>
      <c r="B850" s="54"/>
      <c r="C850" s="58" t="s">
        <v>31</v>
      </c>
      <c r="D850" s="163" t="s">
        <v>1189</v>
      </c>
      <c r="E850" s="164" t="s">
        <v>1270</v>
      </c>
      <c r="F850" s="165" t="s">
        <v>1191</v>
      </c>
      <c r="G850" s="58" t="s">
        <v>1192</v>
      </c>
      <c r="H850" s="46" t="s">
        <v>1193</v>
      </c>
      <c r="I850" s="140">
        <v>912.39</v>
      </c>
      <c r="J850" s="46" t="s">
        <v>48</v>
      </c>
      <c r="K850" s="75" t="s">
        <v>49</v>
      </c>
      <c r="L850" s="76">
        <f t="shared" si="93"/>
        <v>3</v>
      </c>
      <c r="M850" s="76">
        <v>1</v>
      </c>
      <c r="N850" s="168"/>
      <c r="O850" s="168">
        <v>2</v>
      </c>
      <c r="P850" s="168"/>
      <c r="Q850" s="76"/>
      <c r="R850" s="168"/>
      <c r="S850" s="76"/>
      <c r="T850" s="168"/>
      <c r="U850" s="168"/>
      <c r="V850" s="76"/>
      <c r="W850" s="76"/>
      <c r="X850" s="76"/>
      <c r="Y850" s="134"/>
      <c r="Z850" s="134"/>
      <c r="AA850" s="134"/>
      <c r="AB850" s="134"/>
      <c r="AC850" s="134"/>
      <c r="AD850" s="134"/>
      <c r="AE850" s="134"/>
      <c r="AF850" s="134"/>
      <c r="AG850" s="134"/>
      <c r="AH850" s="134"/>
      <c r="AI850" s="134"/>
      <c r="AJ850" s="134"/>
      <c r="AK850" s="134"/>
      <c r="AL850" s="134"/>
      <c r="AM850" s="134"/>
      <c r="AN850" s="134"/>
      <c r="AO850" s="134"/>
      <c r="AP850" s="134"/>
      <c r="AQ850" s="134"/>
      <c r="AR850" s="134"/>
      <c r="AS850" s="134"/>
      <c r="AT850" s="134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134"/>
      <c r="BE850" s="134"/>
      <c r="BF850" s="134"/>
      <c r="BG850" s="134"/>
      <c r="BH850" s="134"/>
      <c r="BI850" s="134"/>
      <c r="BJ850" s="134"/>
      <c r="BK850" s="134"/>
      <c r="BL850" s="134"/>
      <c r="BM850" s="134"/>
      <c r="BN850" s="134"/>
      <c r="BO850" s="134"/>
      <c r="BP850" s="134"/>
      <c r="BQ850" s="134"/>
      <c r="BR850" s="134"/>
      <c r="BS850" s="134"/>
      <c r="BT850" s="134"/>
      <c r="BU850" s="134"/>
      <c r="BV850" s="134"/>
      <c r="BW850" s="134"/>
      <c r="BX850" s="134"/>
      <c r="BY850" s="134"/>
      <c r="BZ850" s="134"/>
      <c r="CA850" s="134"/>
      <c r="CB850" s="134"/>
      <c r="CC850" s="134"/>
      <c r="CD850" s="134"/>
      <c r="CE850" s="134"/>
      <c r="CF850" s="134"/>
      <c r="CG850" s="134"/>
      <c r="CH850" s="134"/>
      <c r="CI850" s="134"/>
      <c r="CJ850" s="134"/>
      <c r="CK850" s="134"/>
      <c r="CL850" s="134"/>
      <c r="CM850" s="134"/>
      <c r="CN850" s="134"/>
      <c r="CO850" s="134"/>
      <c r="CP850" s="134"/>
      <c r="CQ850" s="134"/>
      <c r="CR850" s="134"/>
      <c r="CS850" s="134"/>
      <c r="CT850" s="134"/>
      <c r="CU850" s="134"/>
      <c r="CV850" s="134"/>
      <c r="CW850" s="134"/>
      <c r="CX850" s="134"/>
      <c r="CY850" s="134"/>
      <c r="CZ850" s="134"/>
      <c r="DA850" s="134"/>
      <c r="DB850" s="134"/>
      <c r="DC850" s="134"/>
      <c r="DD850" s="134"/>
      <c r="DE850" s="134"/>
      <c r="DF850" s="134"/>
      <c r="DG850" s="134"/>
      <c r="DH850" s="134"/>
      <c r="DI850" s="134"/>
      <c r="DJ850" s="134"/>
      <c r="DK850" s="134"/>
      <c r="DL850" s="134"/>
      <c r="DM850" s="134"/>
      <c r="DN850" s="134"/>
      <c r="DO850" s="134"/>
      <c r="DP850" s="134"/>
      <c r="DQ850" s="134"/>
      <c r="DR850" s="134"/>
      <c r="DS850" s="134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134"/>
      <c r="ED850" s="134"/>
      <c r="EE850" s="134"/>
      <c r="EF850" s="134"/>
      <c r="EG850" s="134"/>
    </row>
    <row r="851" spans="1:137">
      <c r="A851" s="135"/>
      <c r="B851" s="54"/>
      <c r="C851" s="77"/>
      <c r="D851" s="169"/>
      <c r="E851" s="174"/>
      <c r="F851" s="170"/>
      <c r="G851" s="77"/>
      <c r="H851" s="54"/>
      <c r="I851" s="141"/>
      <c r="J851" s="54"/>
      <c r="K851" s="75" t="s">
        <v>50</v>
      </c>
      <c r="L851" s="76">
        <f t="shared" si="93"/>
        <v>0</v>
      </c>
      <c r="M851" s="76"/>
      <c r="N851" s="168"/>
      <c r="O851" s="168"/>
      <c r="P851" s="168"/>
      <c r="Q851" s="76"/>
      <c r="R851" s="168"/>
      <c r="S851" s="76"/>
      <c r="T851" s="168"/>
      <c r="U851" s="168"/>
      <c r="V851" s="76"/>
      <c r="W851" s="76"/>
      <c r="X851" s="76"/>
      <c r="Y851" s="134"/>
      <c r="Z851" s="134"/>
      <c r="AA851" s="134"/>
      <c r="AB851" s="134"/>
      <c r="AC851" s="134"/>
      <c r="AD851" s="134"/>
      <c r="AE851" s="134"/>
      <c r="AF851" s="134"/>
      <c r="AG851" s="134"/>
      <c r="AH851" s="134"/>
      <c r="AI851" s="134"/>
      <c r="AJ851" s="134"/>
      <c r="AK851" s="134"/>
      <c r="AL851" s="134"/>
      <c r="AM851" s="134"/>
      <c r="AN851" s="134"/>
      <c r="AO851" s="134"/>
      <c r="AP851" s="134"/>
      <c r="AQ851" s="134"/>
      <c r="AR851" s="134"/>
      <c r="AS851" s="134"/>
      <c r="AT851" s="134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134"/>
      <c r="BE851" s="134"/>
      <c r="BF851" s="134"/>
      <c r="BG851" s="134"/>
      <c r="BH851" s="134"/>
      <c r="BI851" s="134"/>
      <c r="BJ851" s="134"/>
      <c r="BK851" s="134"/>
      <c r="BL851" s="134"/>
      <c r="BM851" s="134"/>
      <c r="BN851" s="134"/>
      <c r="BO851" s="134"/>
      <c r="BP851" s="134"/>
      <c r="BQ851" s="134"/>
      <c r="BR851" s="134"/>
      <c r="BS851" s="134"/>
      <c r="BT851" s="134"/>
      <c r="BU851" s="134"/>
      <c r="BV851" s="134"/>
      <c r="BW851" s="134"/>
      <c r="BX851" s="134"/>
      <c r="BY851" s="134"/>
      <c r="BZ851" s="134"/>
      <c r="CA851" s="134"/>
      <c r="CB851" s="134"/>
      <c r="CC851" s="134"/>
      <c r="CD851" s="134"/>
      <c r="CE851" s="134"/>
      <c r="CF851" s="134"/>
      <c r="CG851" s="134"/>
      <c r="CH851" s="134"/>
      <c r="CI851" s="134"/>
      <c r="CJ851" s="134"/>
      <c r="CK851" s="134"/>
      <c r="CL851" s="134"/>
      <c r="CM851" s="134"/>
      <c r="CN851" s="134"/>
      <c r="CO851" s="134"/>
      <c r="CP851" s="134"/>
      <c r="CQ851" s="134"/>
      <c r="CR851" s="134"/>
      <c r="CS851" s="134"/>
      <c r="CT851" s="134"/>
      <c r="CU851" s="134"/>
      <c r="CV851" s="134"/>
      <c r="CW851" s="134"/>
      <c r="CX851" s="134"/>
      <c r="CY851" s="134"/>
      <c r="CZ851" s="134"/>
      <c r="DA851" s="134"/>
      <c r="DB851" s="134"/>
      <c r="DC851" s="134"/>
      <c r="DD851" s="134"/>
      <c r="DE851" s="134"/>
      <c r="DF851" s="134"/>
      <c r="DG851" s="134"/>
      <c r="DH851" s="134"/>
      <c r="DI851" s="134"/>
      <c r="DJ851" s="134"/>
      <c r="DK851" s="134"/>
      <c r="DL851" s="134"/>
      <c r="DM851" s="134"/>
      <c r="DN851" s="134"/>
      <c r="DO851" s="134"/>
      <c r="DP851" s="134"/>
      <c r="DQ851" s="134"/>
      <c r="DR851" s="134"/>
      <c r="DS851" s="134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134"/>
      <c r="ED851" s="134"/>
      <c r="EE851" s="134"/>
      <c r="EF851" s="134"/>
      <c r="EG851" s="134"/>
    </row>
    <row r="852" spans="1:137">
      <c r="A852" s="135"/>
      <c r="B852" s="54"/>
      <c r="C852" s="81"/>
      <c r="D852" s="171"/>
      <c r="E852" s="175"/>
      <c r="F852" s="172"/>
      <c r="G852" s="81"/>
      <c r="H852" s="80"/>
      <c r="I852" s="142"/>
      <c r="J852" s="80"/>
      <c r="K852" s="84" t="s">
        <v>51</v>
      </c>
      <c r="L852" s="76">
        <f t="shared" si="93"/>
        <v>0</v>
      </c>
      <c r="M852" s="76"/>
      <c r="N852" s="168"/>
      <c r="O852" s="168"/>
      <c r="P852" s="168"/>
      <c r="Q852" s="76"/>
      <c r="R852" s="168"/>
      <c r="S852" s="76"/>
      <c r="T852" s="168"/>
      <c r="U852" s="168"/>
      <c r="V852" s="76"/>
      <c r="W852" s="76"/>
      <c r="X852" s="76"/>
      <c r="Y852" s="134"/>
      <c r="Z852" s="134"/>
      <c r="AA852" s="134"/>
      <c r="AB852" s="134"/>
      <c r="AC852" s="134"/>
      <c r="AD852" s="134"/>
      <c r="AE852" s="134"/>
      <c r="AF852" s="134"/>
      <c r="AG852" s="134"/>
      <c r="AH852" s="134"/>
      <c r="AI852" s="134"/>
      <c r="AJ852" s="134"/>
      <c r="AK852" s="134"/>
      <c r="AL852" s="134"/>
      <c r="AM852" s="134"/>
      <c r="AN852" s="134"/>
      <c r="AO852" s="134"/>
      <c r="AP852" s="134"/>
      <c r="AQ852" s="134"/>
      <c r="AR852" s="134"/>
      <c r="AS852" s="134"/>
      <c r="AT852" s="134"/>
      <c r="AU852" s="134"/>
      <c r="AV852" s="134"/>
      <c r="AW852" s="134"/>
      <c r="AX852" s="134"/>
      <c r="AY852" s="134"/>
      <c r="AZ852" s="134"/>
      <c r="BA852" s="134"/>
      <c r="BB852" s="134"/>
      <c r="BC852" s="134"/>
      <c r="BD852" s="134"/>
      <c r="BE852" s="134"/>
      <c r="BF852" s="134"/>
      <c r="BG852" s="134"/>
      <c r="BH852" s="134"/>
      <c r="BI852" s="134"/>
      <c r="BJ852" s="134"/>
      <c r="BK852" s="134"/>
      <c r="BL852" s="134"/>
      <c r="BM852" s="134"/>
      <c r="BN852" s="134"/>
      <c r="BO852" s="134"/>
      <c r="BP852" s="134"/>
      <c r="BQ852" s="134"/>
      <c r="BR852" s="134"/>
      <c r="BS852" s="134"/>
      <c r="BT852" s="134"/>
      <c r="BU852" s="134"/>
      <c r="BV852" s="134"/>
      <c r="BW852" s="134"/>
      <c r="BX852" s="134"/>
      <c r="BY852" s="134"/>
      <c r="BZ852" s="134"/>
      <c r="CA852" s="134"/>
      <c r="CB852" s="134"/>
      <c r="CC852" s="134"/>
      <c r="CD852" s="134"/>
      <c r="CE852" s="134"/>
      <c r="CF852" s="134"/>
      <c r="CG852" s="134"/>
      <c r="CH852" s="134"/>
      <c r="CI852" s="134"/>
      <c r="CJ852" s="134"/>
      <c r="CK852" s="134"/>
      <c r="CL852" s="134"/>
      <c r="CM852" s="134"/>
      <c r="CN852" s="134"/>
      <c r="CO852" s="134"/>
      <c r="CP852" s="134"/>
      <c r="CQ852" s="134"/>
      <c r="CR852" s="134"/>
      <c r="CS852" s="134"/>
      <c r="CT852" s="134"/>
      <c r="CU852" s="134"/>
      <c r="CV852" s="134"/>
      <c r="CW852" s="134"/>
      <c r="CX852" s="134"/>
      <c r="CY852" s="134"/>
      <c r="CZ852" s="134"/>
      <c r="DA852" s="134"/>
      <c r="DB852" s="134"/>
      <c r="DC852" s="134"/>
      <c r="DD852" s="134"/>
      <c r="DE852" s="134"/>
      <c r="DF852" s="134"/>
      <c r="DG852" s="134"/>
      <c r="DH852" s="134"/>
      <c r="DI852" s="134"/>
      <c r="DJ852" s="134"/>
      <c r="DK852" s="134"/>
      <c r="DL852" s="134"/>
      <c r="DM852" s="134"/>
      <c r="DN852" s="134"/>
      <c r="DO852" s="134"/>
      <c r="DP852" s="134"/>
      <c r="DQ852" s="134"/>
      <c r="DR852" s="134"/>
      <c r="DS852" s="134"/>
      <c r="DT852" s="134"/>
      <c r="DU852" s="134"/>
      <c r="DV852" s="134"/>
      <c r="DW852" s="134"/>
      <c r="DX852" s="134"/>
      <c r="DY852" s="134"/>
      <c r="DZ852" s="134"/>
      <c r="EA852" s="134"/>
      <c r="EB852" s="134"/>
      <c r="EC852" s="134"/>
      <c r="ED852" s="134"/>
      <c r="EE852" s="134"/>
      <c r="EF852" s="134"/>
      <c r="EG852" s="134"/>
    </row>
    <row r="853" spans="1:137">
      <c r="A853" s="135"/>
      <c r="B853" s="54"/>
      <c r="C853" s="58" t="s">
        <v>31</v>
      </c>
      <c r="D853" s="163" t="s">
        <v>1173</v>
      </c>
      <c r="E853" s="164" t="s">
        <v>1271</v>
      </c>
      <c r="F853" s="165" t="s">
        <v>1175</v>
      </c>
      <c r="G853" s="58" t="s">
        <v>1176</v>
      </c>
      <c r="H853" s="46" t="s">
        <v>1177</v>
      </c>
      <c r="I853" s="140">
        <v>0</v>
      </c>
      <c r="J853" s="46" t="s">
        <v>48</v>
      </c>
      <c r="K853" s="75" t="s">
        <v>49</v>
      </c>
      <c r="L853" s="76">
        <f t="shared" si="93"/>
        <v>3</v>
      </c>
      <c r="M853" s="76">
        <v>1</v>
      </c>
      <c r="N853" s="168"/>
      <c r="O853" s="168">
        <v>1</v>
      </c>
      <c r="P853" s="168"/>
      <c r="Q853" s="76"/>
      <c r="R853" s="168"/>
      <c r="S853" s="76">
        <v>1</v>
      </c>
      <c r="T853" s="168"/>
      <c r="U853" s="168"/>
      <c r="V853" s="76"/>
      <c r="W853" s="76"/>
      <c r="X853" s="76"/>
      <c r="Y853" s="134"/>
      <c r="Z853" s="134"/>
      <c r="AA853" s="134"/>
      <c r="AB853" s="134"/>
      <c r="AC853" s="134"/>
      <c r="AD853" s="134"/>
      <c r="AE853" s="134"/>
      <c r="AF853" s="134"/>
      <c r="AG853" s="134"/>
      <c r="AH853" s="134"/>
      <c r="AI853" s="134"/>
      <c r="AJ853" s="134"/>
      <c r="AK853" s="134"/>
      <c r="AL853" s="134"/>
      <c r="AM853" s="134"/>
      <c r="AN853" s="134"/>
      <c r="AO853" s="134"/>
      <c r="AP853" s="134"/>
      <c r="AQ853" s="134"/>
      <c r="AR853" s="134"/>
      <c r="AS853" s="134"/>
      <c r="AT853" s="134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134"/>
      <c r="BE853" s="134"/>
      <c r="BF853" s="134"/>
      <c r="BG853" s="134"/>
      <c r="BH853" s="134"/>
      <c r="BI853" s="134"/>
      <c r="BJ853" s="134"/>
      <c r="BK853" s="134"/>
      <c r="BL853" s="134"/>
      <c r="BM853" s="134"/>
      <c r="BN853" s="134"/>
      <c r="BO853" s="134"/>
      <c r="BP853" s="134"/>
      <c r="BQ853" s="134"/>
      <c r="BR853" s="134"/>
      <c r="BS853" s="134"/>
      <c r="BT853" s="134"/>
      <c r="BU853" s="134"/>
      <c r="BV853" s="134"/>
      <c r="BW853" s="134"/>
      <c r="BX853" s="134"/>
      <c r="BY853" s="134"/>
      <c r="BZ853" s="134"/>
      <c r="CA853" s="134"/>
      <c r="CB853" s="134"/>
      <c r="CC853" s="134"/>
      <c r="CD853" s="134"/>
      <c r="CE853" s="134"/>
      <c r="CF853" s="134"/>
      <c r="CG853" s="134"/>
      <c r="CH853" s="134"/>
      <c r="CI853" s="134"/>
      <c r="CJ853" s="134"/>
      <c r="CK853" s="134"/>
      <c r="CL853" s="134"/>
      <c r="CM853" s="134"/>
      <c r="CN853" s="134"/>
      <c r="CO853" s="134"/>
      <c r="CP853" s="134"/>
      <c r="CQ853" s="134"/>
      <c r="CR853" s="134"/>
      <c r="CS853" s="134"/>
      <c r="CT853" s="134"/>
      <c r="CU853" s="134"/>
      <c r="CV853" s="134"/>
      <c r="CW853" s="134"/>
      <c r="CX853" s="134"/>
      <c r="CY853" s="134"/>
      <c r="CZ853" s="134"/>
      <c r="DA853" s="134"/>
      <c r="DB853" s="134"/>
      <c r="DC853" s="134"/>
      <c r="DD853" s="134"/>
      <c r="DE853" s="134"/>
      <c r="DF853" s="134"/>
      <c r="DG853" s="134"/>
      <c r="DH853" s="134"/>
      <c r="DI853" s="134"/>
      <c r="DJ853" s="134"/>
      <c r="DK853" s="134"/>
      <c r="DL853" s="134"/>
      <c r="DM853" s="134"/>
      <c r="DN853" s="134"/>
      <c r="DO853" s="134"/>
      <c r="DP853" s="134"/>
      <c r="DQ853" s="134"/>
      <c r="DR853" s="134"/>
      <c r="DS853" s="134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134"/>
      <c r="ED853" s="134"/>
      <c r="EE853" s="134"/>
      <c r="EF853" s="134"/>
      <c r="EG853" s="134"/>
    </row>
    <row r="854" spans="1:137">
      <c r="A854" s="135"/>
      <c r="B854" s="54"/>
      <c r="C854" s="77"/>
      <c r="D854" s="169"/>
      <c r="E854" s="174"/>
      <c r="F854" s="170"/>
      <c r="G854" s="77"/>
      <c r="H854" s="54"/>
      <c r="I854" s="141"/>
      <c r="J854" s="54"/>
      <c r="K854" s="75" t="s">
        <v>50</v>
      </c>
      <c r="L854" s="76">
        <f t="shared" si="93"/>
        <v>0</v>
      </c>
      <c r="M854" s="76"/>
      <c r="N854" s="168"/>
      <c r="O854" s="168"/>
      <c r="P854" s="168"/>
      <c r="Q854" s="76"/>
      <c r="R854" s="168"/>
      <c r="S854" s="76"/>
      <c r="T854" s="168"/>
      <c r="U854" s="168"/>
      <c r="V854" s="76"/>
      <c r="W854" s="76"/>
      <c r="X854" s="76"/>
      <c r="Y854" s="134"/>
      <c r="Z854" s="134"/>
      <c r="AA854" s="134"/>
      <c r="AB854" s="134"/>
      <c r="AC854" s="134"/>
      <c r="AD854" s="134"/>
      <c r="AE854" s="134"/>
      <c r="AF854" s="134"/>
      <c r="AG854" s="134"/>
      <c r="AH854" s="134"/>
      <c r="AI854" s="134"/>
      <c r="AJ854" s="134"/>
      <c r="AK854" s="134"/>
      <c r="AL854" s="134"/>
      <c r="AM854" s="134"/>
      <c r="AN854" s="134"/>
      <c r="AO854" s="134"/>
      <c r="AP854" s="134"/>
      <c r="AQ854" s="134"/>
      <c r="AR854" s="134"/>
      <c r="AS854" s="134"/>
      <c r="AT854" s="134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134"/>
      <c r="BE854" s="134"/>
      <c r="BF854" s="134"/>
      <c r="BG854" s="134"/>
      <c r="BH854" s="134"/>
      <c r="BI854" s="134"/>
      <c r="BJ854" s="134"/>
      <c r="BK854" s="134"/>
      <c r="BL854" s="134"/>
      <c r="BM854" s="134"/>
      <c r="BN854" s="134"/>
      <c r="BO854" s="134"/>
      <c r="BP854" s="134"/>
      <c r="BQ854" s="134"/>
      <c r="BR854" s="134"/>
      <c r="BS854" s="134"/>
      <c r="BT854" s="134"/>
      <c r="BU854" s="134"/>
      <c r="BV854" s="134"/>
      <c r="BW854" s="134"/>
      <c r="BX854" s="134"/>
      <c r="BY854" s="134"/>
      <c r="BZ854" s="134"/>
      <c r="CA854" s="134"/>
      <c r="CB854" s="134"/>
      <c r="CC854" s="134"/>
      <c r="CD854" s="134"/>
      <c r="CE854" s="134"/>
      <c r="CF854" s="134"/>
      <c r="CG854" s="134"/>
      <c r="CH854" s="134"/>
      <c r="CI854" s="134"/>
      <c r="CJ854" s="134"/>
      <c r="CK854" s="134"/>
      <c r="CL854" s="134"/>
      <c r="CM854" s="134"/>
      <c r="CN854" s="134"/>
      <c r="CO854" s="134"/>
      <c r="CP854" s="134"/>
      <c r="CQ854" s="134"/>
      <c r="CR854" s="134"/>
      <c r="CS854" s="134"/>
      <c r="CT854" s="134"/>
      <c r="CU854" s="134"/>
      <c r="CV854" s="134"/>
      <c r="CW854" s="134"/>
      <c r="CX854" s="134"/>
      <c r="CY854" s="134"/>
      <c r="CZ854" s="134"/>
      <c r="DA854" s="134"/>
      <c r="DB854" s="134"/>
      <c r="DC854" s="134"/>
      <c r="DD854" s="134"/>
      <c r="DE854" s="134"/>
      <c r="DF854" s="134"/>
      <c r="DG854" s="134"/>
      <c r="DH854" s="134"/>
      <c r="DI854" s="134"/>
      <c r="DJ854" s="134"/>
      <c r="DK854" s="134"/>
      <c r="DL854" s="134"/>
      <c r="DM854" s="134"/>
      <c r="DN854" s="134"/>
      <c r="DO854" s="134"/>
      <c r="DP854" s="134"/>
      <c r="DQ854" s="134"/>
      <c r="DR854" s="134"/>
      <c r="DS854" s="134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134"/>
      <c r="ED854" s="134"/>
      <c r="EE854" s="134"/>
      <c r="EF854" s="134"/>
      <c r="EG854" s="134"/>
    </row>
    <row r="855" spans="1:137">
      <c r="A855" s="135"/>
      <c r="B855" s="54"/>
      <c r="C855" s="81"/>
      <c r="D855" s="171"/>
      <c r="E855" s="175"/>
      <c r="F855" s="172"/>
      <c r="G855" s="81"/>
      <c r="H855" s="80"/>
      <c r="I855" s="142"/>
      <c r="J855" s="80"/>
      <c r="K855" s="84" t="s">
        <v>51</v>
      </c>
      <c r="L855" s="76">
        <f t="shared" si="93"/>
        <v>0</v>
      </c>
      <c r="M855" s="76"/>
      <c r="N855" s="168"/>
      <c r="O855" s="168"/>
      <c r="P855" s="168"/>
      <c r="Q855" s="76"/>
      <c r="R855" s="168"/>
      <c r="S855" s="76"/>
      <c r="T855" s="168"/>
      <c r="U855" s="168"/>
      <c r="V855" s="76"/>
      <c r="W855" s="76"/>
      <c r="X855" s="76"/>
      <c r="Y855" s="134"/>
      <c r="Z855" s="134"/>
      <c r="AA855" s="134"/>
      <c r="AB855" s="134"/>
      <c r="AC855" s="134"/>
      <c r="AD855" s="134"/>
      <c r="AE855" s="134"/>
      <c r="AF855" s="134"/>
      <c r="AG855" s="134"/>
      <c r="AH855" s="134"/>
      <c r="AI855" s="134"/>
      <c r="AJ855" s="134"/>
      <c r="AK855" s="134"/>
      <c r="AL855" s="134"/>
      <c r="AM855" s="134"/>
      <c r="AN855" s="134"/>
      <c r="AO855" s="134"/>
      <c r="AP855" s="134"/>
      <c r="AQ855" s="134"/>
      <c r="AR855" s="134"/>
      <c r="AS855" s="134"/>
      <c r="AT855" s="134"/>
      <c r="AU855" s="134"/>
      <c r="AV855" s="134"/>
      <c r="AW855" s="134"/>
      <c r="AX855" s="134"/>
      <c r="AY855" s="134"/>
      <c r="AZ855" s="134"/>
      <c r="BA855" s="134"/>
      <c r="BB855" s="134"/>
      <c r="BC855" s="134"/>
      <c r="BD855" s="134"/>
      <c r="BE855" s="134"/>
      <c r="BF855" s="134"/>
      <c r="BG855" s="134"/>
      <c r="BH855" s="134"/>
      <c r="BI855" s="134"/>
      <c r="BJ855" s="134"/>
      <c r="BK855" s="134"/>
      <c r="BL855" s="134"/>
      <c r="BM855" s="134"/>
      <c r="BN855" s="134"/>
      <c r="BO855" s="134"/>
      <c r="BP855" s="134"/>
      <c r="BQ855" s="134"/>
      <c r="BR855" s="134"/>
      <c r="BS855" s="134"/>
      <c r="BT855" s="134"/>
      <c r="BU855" s="134"/>
      <c r="BV855" s="134"/>
      <c r="BW855" s="134"/>
      <c r="BX855" s="134"/>
      <c r="BY855" s="134"/>
      <c r="BZ855" s="134"/>
      <c r="CA855" s="134"/>
      <c r="CB855" s="134"/>
      <c r="CC855" s="134"/>
      <c r="CD855" s="134"/>
      <c r="CE855" s="134"/>
      <c r="CF855" s="134"/>
      <c r="CG855" s="134"/>
      <c r="CH855" s="134"/>
      <c r="CI855" s="134"/>
      <c r="CJ855" s="134"/>
      <c r="CK855" s="134"/>
      <c r="CL855" s="134"/>
      <c r="CM855" s="134"/>
      <c r="CN855" s="134"/>
      <c r="CO855" s="134"/>
      <c r="CP855" s="134"/>
      <c r="CQ855" s="134"/>
      <c r="CR855" s="134"/>
      <c r="CS855" s="134"/>
      <c r="CT855" s="134"/>
      <c r="CU855" s="134"/>
      <c r="CV855" s="134"/>
      <c r="CW855" s="134"/>
      <c r="CX855" s="134"/>
      <c r="CY855" s="134"/>
      <c r="CZ855" s="134"/>
      <c r="DA855" s="134"/>
      <c r="DB855" s="134"/>
      <c r="DC855" s="134"/>
      <c r="DD855" s="134"/>
      <c r="DE855" s="134"/>
      <c r="DF855" s="134"/>
      <c r="DG855" s="134"/>
      <c r="DH855" s="134"/>
      <c r="DI855" s="134"/>
      <c r="DJ855" s="134"/>
      <c r="DK855" s="134"/>
      <c r="DL855" s="134"/>
      <c r="DM855" s="134"/>
      <c r="DN855" s="134"/>
      <c r="DO855" s="134"/>
      <c r="DP855" s="134"/>
      <c r="DQ855" s="134"/>
      <c r="DR855" s="134"/>
      <c r="DS855" s="134"/>
      <c r="DT855" s="134"/>
      <c r="DU855" s="134"/>
      <c r="DV855" s="134"/>
      <c r="DW855" s="134"/>
      <c r="DX855" s="134"/>
      <c r="DY855" s="134"/>
      <c r="DZ855" s="134"/>
      <c r="EA855" s="134"/>
      <c r="EB855" s="134"/>
      <c r="EC855" s="134"/>
      <c r="ED855" s="134"/>
      <c r="EE855" s="134"/>
      <c r="EF855" s="134"/>
      <c r="EG855" s="134"/>
    </row>
    <row r="856" spans="1:137">
      <c r="A856" s="135"/>
      <c r="B856" s="54"/>
      <c r="C856" s="58" t="s">
        <v>33</v>
      </c>
      <c r="D856" s="163" t="s">
        <v>1272</v>
      </c>
      <c r="E856" s="164" t="s">
        <v>1273</v>
      </c>
      <c r="F856" s="165" t="s">
        <v>1274</v>
      </c>
      <c r="G856" s="58" t="s">
        <v>1275</v>
      </c>
      <c r="H856" s="46" t="s">
        <v>1276</v>
      </c>
      <c r="I856" s="140">
        <v>3.4</v>
      </c>
      <c r="J856" s="46" t="s">
        <v>48</v>
      </c>
      <c r="K856" s="75" t="s">
        <v>49</v>
      </c>
      <c r="L856" s="76">
        <f t="shared" si="93"/>
        <v>0</v>
      </c>
      <c r="M856" s="76"/>
      <c r="N856" s="168"/>
      <c r="O856" s="168"/>
      <c r="P856" s="168"/>
      <c r="Q856" s="76"/>
      <c r="R856" s="168"/>
      <c r="S856" s="76"/>
      <c r="T856" s="168"/>
      <c r="U856" s="168"/>
      <c r="V856" s="76"/>
      <c r="W856" s="76"/>
      <c r="X856" s="76"/>
      <c r="Y856" s="134"/>
      <c r="Z856" s="134"/>
      <c r="AA856" s="134"/>
      <c r="AB856" s="134"/>
      <c r="AC856" s="134"/>
      <c r="AD856" s="134"/>
      <c r="AE856" s="134"/>
      <c r="AF856" s="134"/>
      <c r="AG856" s="134"/>
      <c r="AH856" s="134"/>
      <c r="AI856" s="134"/>
      <c r="AJ856" s="134"/>
      <c r="AK856" s="134"/>
      <c r="AL856" s="134"/>
      <c r="AM856" s="134"/>
      <c r="AN856" s="134"/>
      <c r="AO856" s="134"/>
      <c r="AP856" s="134"/>
      <c r="AQ856" s="134"/>
      <c r="AR856" s="134"/>
      <c r="AS856" s="134"/>
      <c r="AT856" s="134"/>
      <c r="AU856" s="134"/>
      <c r="AV856" s="134"/>
      <c r="AW856" s="134"/>
      <c r="AX856" s="134"/>
      <c r="AY856" s="134"/>
      <c r="AZ856" s="134"/>
      <c r="BA856" s="134"/>
      <c r="BB856" s="134"/>
      <c r="BC856" s="134"/>
      <c r="BD856" s="134"/>
      <c r="BE856" s="134"/>
      <c r="BF856" s="134"/>
      <c r="BG856" s="134"/>
      <c r="BH856" s="134"/>
      <c r="BI856" s="134"/>
      <c r="BJ856" s="134"/>
      <c r="BK856" s="134"/>
      <c r="BL856" s="134"/>
      <c r="BM856" s="134"/>
      <c r="BN856" s="134"/>
      <c r="BO856" s="134"/>
      <c r="BP856" s="134"/>
      <c r="BQ856" s="134"/>
      <c r="BR856" s="134"/>
      <c r="BS856" s="134"/>
      <c r="BT856" s="134"/>
      <c r="BU856" s="134"/>
      <c r="BV856" s="134"/>
      <c r="BW856" s="134"/>
      <c r="BX856" s="134"/>
      <c r="BY856" s="134"/>
      <c r="BZ856" s="134"/>
      <c r="CA856" s="134"/>
      <c r="CB856" s="134"/>
      <c r="CC856" s="134"/>
      <c r="CD856" s="134"/>
      <c r="CE856" s="134"/>
      <c r="CF856" s="134"/>
      <c r="CG856" s="134"/>
      <c r="CH856" s="134"/>
      <c r="CI856" s="134"/>
      <c r="CJ856" s="134"/>
      <c r="CK856" s="134"/>
      <c r="CL856" s="134"/>
      <c r="CM856" s="134"/>
      <c r="CN856" s="134"/>
      <c r="CO856" s="134"/>
      <c r="CP856" s="134"/>
      <c r="CQ856" s="134"/>
      <c r="CR856" s="134"/>
      <c r="CS856" s="134"/>
      <c r="CT856" s="134"/>
      <c r="CU856" s="134"/>
      <c r="CV856" s="134"/>
      <c r="CW856" s="134"/>
      <c r="CX856" s="134"/>
      <c r="CY856" s="134"/>
      <c r="CZ856" s="134"/>
      <c r="DA856" s="134"/>
      <c r="DB856" s="134"/>
      <c r="DC856" s="134"/>
      <c r="DD856" s="134"/>
      <c r="DE856" s="134"/>
      <c r="DF856" s="134"/>
      <c r="DG856" s="134"/>
      <c r="DH856" s="134"/>
      <c r="DI856" s="134"/>
      <c r="DJ856" s="134"/>
      <c r="DK856" s="134"/>
      <c r="DL856" s="134"/>
      <c r="DM856" s="134"/>
      <c r="DN856" s="134"/>
      <c r="DO856" s="134"/>
      <c r="DP856" s="134"/>
      <c r="DQ856" s="134"/>
      <c r="DR856" s="134"/>
      <c r="DS856" s="134"/>
      <c r="DT856" s="134"/>
      <c r="DU856" s="134"/>
      <c r="DV856" s="134"/>
      <c r="DW856" s="134"/>
      <c r="DX856" s="134"/>
      <c r="DY856" s="134"/>
      <c r="DZ856" s="134"/>
      <c r="EA856" s="134"/>
      <c r="EB856" s="134"/>
      <c r="EC856" s="134"/>
      <c r="ED856" s="134"/>
      <c r="EE856" s="134"/>
      <c r="EF856" s="134"/>
      <c r="EG856" s="134"/>
    </row>
    <row r="857" spans="1:137">
      <c r="A857" s="135"/>
      <c r="B857" s="54"/>
      <c r="C857" s="77"/>
      <c r="D857" s="169"/>
      <c r="E857" s="174"/>
      <c r="F857" s="170"/>
      <c r="G857" s="77"/>
      <c r="H857" s="54"/>
      <c r="I857" s="141"/>
      <c r="J857" s="54"/>
      <c r="K857" s="75" t="s">
        <v>50</v>
      </c>
      <c r="L857" s="76">
        <f t="shared" si="93"/>
        <v>0</v>
      </c>
      <c r="M857" s="76"/>
      <c r="N857" s="168"/>
      <c r="O857" s="168"/>
      <c r="P857" s="168"/>
      <c r="Q857" s="76"/>
      <c r="R857" s="168"/>
      <c r="S857" s="76"/>
      <c r="T857" s="168"/>
      <c r="U857" s="168"/>
      <c r="V857" s="76"/>
      <c r="W857" s="76"/>
      <c r="X857" s="76"/>
      <c r="Y857" s="134"/>
      <c r="Z857" s="134"/>
      <c r="AA857" s="134"/>
      <c r="AB857" s="134"/>
      <c r="AC857" s="134"/>
      <c r="AD857" s="134"/>
      <c r="AE857" s="134"/>
      <c r="AF857" s="134"/>
      <c r="AG857" s="134"/>
      <c r="AH857" s="134"/>
      <c r="AI857" s="134"/>
      <c r="AJ857" s="134"/>
      <c r="AK857" s="134"/>
      <c r="AL857" s="134"/>
      <c r="AM857" s="134"/>
      <c r="AN857" s="134"/>
      <c r="AO857" s="134"/>
      <c r="AP857" s="134"/>
      <c r="AQ857" s="134"/>
      <c r="AR857" s="134"/>
      <c r="AS857" s="134"/>
      <c r="AT857" s="134"/>
      <c r="AU857" s="134"/>
      <c r="AV857" s="134"/>
      <c r="AW857" s="134"/>
      <c r="AX857" s="134"/>
      <c r="AY857" s="134"/>
      <c r="AZ857" s="134"/>
      <c r="BA857" s="134"/>
      <c r="BB857" s="134"/>
      <c r="BC857" s="134"/>
      <c r="BD857" s="134"/>
      <c r="BE857" s="134"/>
      <c r="BF857" s="134"/>
      <c r="BG857" s="134"/>
      <c r="BH857" s="134"/>
      <c r="BI857" s="134"/>
      <c r="BJ857" s="134"/>
      <c r="BK857" s="134"/>
      <c r="BL857" s="134"/>
      <c r="BM857" s="134"/>
      <c r="BN857" s="134"/>
      <c r="BO857" s="134"/>
      <c r="BP857" s="134"/>
      <c r="BQ857" s="134"/>
      <c r="BR857" s="134"/>
      <c r="BS857" s="134"/>
      <c r="BT857" s="134"/>
      <c r="BU857" s="134"/>
      <c r="BV857" s="134"/>
      <c r="BW857" s="134"/>
      <c r="BX857" s="134"/>
      <c r="BY857" s="134"/>
      <c r="BZ857" s="134"/>
      <c r="CA857" s="134"/>
      <c r="CB857" s="134"/>
      <c r="CC857" s="134"/>
      <c r="CD857" s="134"/>
      <c r="CE857" s="134"/>
      <c r="CF857" s="134"/>
      <c r="CG857" s="134"/>
      <c r="CH857" s="134"/>
      <c r="CI857" s="134"/>
      <c r="CJ857" s="134"/>
      <c r="CK857" s="134"/>
      <c r="CL857" s="134"/>
      <c r="CM857" s="134"/>
      <c r="CN857" s="134"/>
      <c r="CO857" s="134"/>
      <c r="CP857" s="134"/>
      <c r="CQ857" s="134"/>
      <c r="CR857" s="134"/>
      <c r="CS857" s="134"/>
      <c r="CT857" s="134"/>
      <c r="CU857" s="134"/>
      <c r="CV857" s="134"/>
      <c r="CW857" s="134"/>
      <c r="CX857" s="134"/>
      <c r="CY857" s="134"/>
      <c r="CZ857" s="134"/>
      <c r="DA857" s="134"/>
      <c r="DB857" s="134"/>
      <c r="DC857" s="134"/>
      <c r="DD857" s="134"/>
      <c r="DE857" s="134"/>
      <c r="DF857" s="134"/>
      <c r="DG857" s="134"/>
      <c r="DH857" s="134"/>
      <c r="DI857" s="134"/>
      <c r="DJ857" s="134"/>
      <c r="DK857" s="134"/>
      <c r="DL857" s="134"/>
      <c r="DM857" s="134"/>
      <c r="DN857" s="134"/>
      <c r="DO857" s="134"/>
      <c r="DP857" s="134"/>
      <c r="DQ857" s="134"/>
      <c r="DR857" s="134"/>
      <c r="DS857" s="134"/>
      <c r="DT857" s="134"/>
      <c r="DU857" s="134"/>
      <c r="DV857" s="134"/>
      <c r="DW857" s="134"/>
      <c r="DX857" s="134"/>
      <c r="DY857" s="134"/>
      <c r="DZ857" s="134"/>
      <c r="EA857" s="134"/>
      <c r="EB857" s="134"/>
      <c r="EC857" s="134"/>
      <c r="ED857" s="134"/>
      <c r="EE857" s="134"/>
      <c r="EF857" s="134"/>
      <c r="EG857" s="134"/>
    </row>
    <row r="858" spans="1:137">
      <c r="A858" s="135"/>
      <c r="B858" s="54"/>
      <c r="C858" s="81"/>
      <c r="D858" s="171"/>
      <c r="E858" s="175"/>
      <c r="F858" s="172"/>
      <c r="G858" s="81"/>
      <c r="H858" s="80"/>
      <c r="I858" s="142"/>
      <c r="J858" s="80"/>
      <c r="K858" s="84" t="s">
        <v>51</v>
      </c>
      <c r="L858" s="76">
        <f t="shared" si="93"/>
        <v>3</v>
      </c>
      <c r="M858" s="76"/>
      <c r="N858" s="168"/>
      <c r="O858" s="168">
        <v>2</v>
      </c>
      <c r="P858" s="168"/>
      <c r="Q858" s="76"/>
      <c r="R858" s="168"/>
      <c r="S858" s="76">
        <v>1</v>
      </c>
      <c r="T858" s="168"/>
      <c r="U858" s="168"/>
      <c r="V858" s="76"/>
      <c r="W858" s="76"/>
      <c r="X858" s="76"/>
      <c r="Y858" s="134"/>
      <c r="Z858" s="134"/>
      <c r="AA858" s="134"/>
      <c r="AB858" s="134"/>
      <c r="AC858" s="134"/>
      <c r="AD858" s="134"/>
      <c r="AE858" s="134"/>
      <c r="AF858" s="134"/>
      <c r="AG858" s="134"/>
      <c r="AH858" s="134"/>
      <c r="AI858" s="134"/>
      <c r="AJ858" s="134"/>
      <c r="AK858" s="134"/>
      <c r="AL858" s="134"/>
      <c r="AM858" s="134"/>
      <c r="AN858" s="134"/>
      <c r="AO858" s="134"/>
      <c r="AP858" s="134"/>
      <c r="AQ858" s="134"/>
      <c r="AR858" s="134"/>
      <c r="AS858" s="134"/>
      <c r="AT858" s="134"/>
      <c r="AU858" s="134"/>
      <c r="AV858" s="134"/>
      <c r="AW858" s="134"/>
      <c r="AX858" s="134"/>
      <c r="AY858" s="134"/>
      <c r="AZ858" s="134"/>
      <c r="BA858" s="134"/>
      <c r="BB858" s="134"/>
      <c r="BC858" s="134"/>
      <c r="BD858" s="134"/>
      <c r="BE858" s="134"/>
      <c r="BF858" s="134"/>
      <c r="BG858" s="134"/>
      <c r="BH858" s="134"/>
      <c r="BI858" s="134"/>
      <c r="BJ858" s="134"/>
      <c r="BK858" s="134"/>
      <c r="BL858" s="134"/>
      <c r="BM858" s="134"/>
      <c r="BN858" s="134"/>
      <c r="BO858" s="134"/>
      <c r="BP858" s="134"/>
      <c r="BQ858" s="134"/>
      <c r="BR858" s="134"/>
      <c r="BS858" s="134"/>
      <c r="BT858" s="134"/>
      <c r="BU858" s="134"/>
      <c r="BV858" s="134"/>
      <c r="BW858" s="134"/>
      <c r="BX858" s="134"/>
      <c r="BY858" s="134"/>
      <c r="BZ858" s="134"/>
      <c r="CA858" s="134"/>
      <c r="CB858" s="134"/>
      <c r="CC858" s="134"/>
      <c r="CD858" s="134"/>
      <c r="CE858" s="134"/>
      <c r="CF858" s="134"/>
      <c r="CG858" s="134"/>
      <c r="CH858" s="134"/>
      <c r="CI858" s="134"/>
      <c r="CJ858" s="134"/>
      <c r="CK858" s="134"/>
      <c r="CL858" s="134"/>
      <c r="CM858" s="134"/>
      <c r="CN858" s="134"/>
      <c r="CO858" s="134"/>
      <c r="CP858" s="134"/>
      <c r="CQ858" s="134"/>
      <c r="CR858" s="134"/>
      <c r="CS858" s="134"/>
      <c r="CT858" s="134"/>
      <c r="CU858" s="134"/>
      <c r="CV858" s="134"/>
      <c r="CW858" s="134"/>
      <c r="CX858" s="134"/>
      <c r="CY858" s="134"/>
      <c r="CZ858" s="134"/>
      <c r="DA858" s="134"/>
      <c r="DB858" s="134"/>
      <c r="DC858" s="134"/>
      <c r="DD858" s="134"/>
      <c r="DE858" s="134"/>
      <c r="DF858" s="134"/>
      <c r="DG858" s="134"/>
      <c r="DH858" s="134"/>
      <c r="DI858" s="134"/>
      <c r="DJ858" s="134"/>
      <c r="DK858" s="134"/>
      <c r="DL858" s="134"/>
      <c r="DM858" s="134"/>
      <c r="DN858" s="134"/>
      <c r="DO858" s="134"/>
      <c r="DP858" s="134"/>
      <c r="DQ858" s="134"/>
      <c r="DR858" s="134"/>
      <c r="DS858" s="134"/>
      <c r="DT858" s="134"/>
      <c r="DU858" s="134"/>
      <c r="DV858" s="134"/>
      <c r="DW858" s="134"/>
      <c r="DX858" s="134"/>
      <c r="DY858" s="134"/>
      <c r="DZ858" s="134"/>
      <c r="EA858" s="134"/>
      <c r="EB858" s="134"/>
      <c r="EC858" s="134"/>
      <c r="ED858" s="134"/>
      <c r="EE858" s="134"/>
      <c r="EF858" s="134"/>
      <c r="EG858" s="134"/>
    </row>
    <row r="859" spans="1:137">
      <c r="A859" s="135"/>
      <c r="B859" s="54"/>
      <c r="C859" s="58" t="s">
        <v>31</v>
      </c>
      <c r="D859" s="163" t="s">
        <v>1277</v>
      </c>
      <c r="E859" s="164" t="s">
        <v>1278</v>
      </c>
      <c r="F859" s="165" t="s">
        <v>1279</v>
      </c>
      <c r="G859" s="58" t="s">
        <v>1280</v>
      </c>
      <c r="H859" s="46" t="s">
        <v>1281</v>
      </c>
      <c r="I859" s="140">
        <v>1539.95</v>
      </c>
      <c r="J859" s="46" t="s">
        <v>48</v>
      </c>
      <c r="K859" s="75" t="s">
        <v>49</v>
      </c>
      <c r="L859" s="76">
        <f t="shared" si="93"/>
        <v>0</v>
      </c>
      <c r="M859" s="76"/>
      <c r="N859" s="168"/>
      <c r="O859" s="76"/>
      <c r="P859" s="76"/>
      <c r="Q859" s="76"/>
      <c r="R859" s="168"/>
      <c r="S859" s="76"/>
      <c r="T859" s="76"/>
      <c r="U859" s="76"/>
      <c r="V859" s="76"/>
      <c r="W859" s="76"/>
      <c r="X859" s="76"/>
      <c r="Y859" s="134"/>
      <c r="Z859" s="134"/>
      <c r="AA859" s="134"/>
      <c r="AB859" s="134"/>
      <c r="AC859" s="134"/>
      <c r="AD859" s="134"/>
      <c r="AE859" s="134"/>
      <c r="AF859" s="134"/>
      <c r="AG859" s="134"/>
      <c r="AH859" s="134"/>
      <c r="AI859" s="134"/>
      <c r="AJ859" s="134"/>
      <c r="AK859" s="134"/>
      <c r="AL859" s="134"/>
      <c r="AM859" s="134"/>
      <c r="AN859" s="134"/>
      <c r="AO859" s="134"/>
      <c r="AP859" s="134"/>
      <c r="AQ859" s="134"/>
      <c r="AR859" s="134"/>
      <c r="AS859" s="134"/>
      <c r="AT859" s="134"/>
      <c r="AU859" s="134"/>
      <c r="AV859" s="134"/>
      <c r="AW859" s="134"/>
      <c r="AX859" s="134"/>
      <c r="AY859" s="134"/>
      <c r="AZ859" s="134"/>
      <c r="BA859" s="134"/>
      <c r="BB859" s="134"/>
      <c r="BC859" s="134"/>
      <c r="BD859" s="134"/>
      <c r="BE859" s="134"/>
      <c r="BF859" s="134"/>
      <c r="BG859" s="134"/>
      <c r="BH859" s="134"/>
      <c r="BI859" s="134"/>
      <c r="BJ859" s="134"/>
      <c r="BK859" s="134"/>
      <c r="BL859" s="134"/>
      <c r="BM859" s="134"/>
      <c r="BN859" s="134"/>
      <c r="BO859" s="134"/>
      <c r="BP859" s="134"/>
      <c r="BQ859" s="134"/>
      <c r="BR859" s="134"/>
      <c r="BS859" s="134"/>
      <c r="BT859" s="134"/>
      <c r="BU859" s="134"/>
      <c r="BV859" s="134"/>
      <c r="BW859" s="134"/>
      <c r="BX859" s="134"/>
      <c r="BY859" s="134"/>
      <c r="BZ859" s="134"/>
      <c r="CA859" s="134"/>
      <c r="CB859" s="134"/>
      <c r="CC859" s="134"/>
      <c r="CD859" s="134"/>
      <c r="CE859" s="134"/>
      <c r="CF859" s="134"/>
      <c r="CG859" s="134"/>
      <c r="CH859" s="134"/>
      <c r="CI859" s="134"/>
      <c r="CJ859" s="134"/>
      <c r="CK859" s="134"/>
      <c r="CL859" s="134"/>
      <c r="CM859" s="134"/>
      <c r="CN859" s="134"/>
      <c r="CO859" s="134"/>
      <c r="CP859" s="134"/>
      <c r="CQ859" s="134"/>
      <c r="CR859" s="134"/>
      <c r="CS859" s="134"/>
      <c r="CT859" s="134"/>
      <c r="CU859" s="134"/>
      <c r="CV859" s="134"/>
      <c r="CW859" s="134"/>
      <c r="CX859" s="134"/>
      <c r="CY859" s="134"/>
      <c r="CZ859" s="134"/>
      <c r="DA859" s="134"/>
      <c r="DB859" s="134"/>
      <c r="DC859" s="134"/>
      <c r="DD859" s="134"/>
      <c r="DE859" s="134"/>
      <c r="DF859" s="134"/>
      <c r="DG859" s="134"/>
      <c r="DH859" s="134"/>
      <c r="DI859" s="134"/>
      <c r="DJ859" s="134"/>
      <c r="DK859" s="134"/>
      <c r="DL859" s="134"/>
      <c r="DM859" s="134"/>
      <c r="DN859" s="134"/>
      <c r="DO859" s="134"/>
      <c r="DP859" s="134"/>
      <c r="DQ859" s="134"/>
      <c r="DR859" s="134"/>
      <c r="DS859" s="134"/>
      <c r="DT859" s="134"/>
      <c r="DU859" s="134"/>
      <c r="DV859" s="134"/>
      <c r="DW859" s="134"/>
      <c r="DX859" s="134"/>
      <c r="DY859" s="134"/>
      <c r="DZ859" s="134"/>
      <c r="EA859" s="134"/>
      <c r="EB859" s="134"/>
      <c r="EC859" s="134"/>
      <c r="ED859" s="134"/>
      <c r="EE859" s="134"/>
      <c r="EF859" s="134"/>
      <c r="EG859" s="134"/>
    </row>
    <row r="860" spans="1:137">
      <c r="A860" s="135"/>
      <c r="B860" s="54"/>
      <c r="C860" s="77"/>
      <c r="D860" s="169"/>
      <c r="E860" s="174"/>
      <c r="F860" s="170"/>
      <c r="G860" s="77"/>
      <c r="H860" s="54"/>
      <c r="I860" s="141"/>
      <c r="J860" s="54"/>
      <c r="K860" s="75" t="s">
        <v>50</v>
      </c>
      <c r="L860" s="76">
        <f t="shared" si="93"/>
        <v>0</v>
      </c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134"/>
      <c r="Z860" s="134"/>
      <c r="AA860" s="134"/>
      <c r="AB860" s="134"/>
      <c r="AC860" s="134"/>
      <c r="AD860" s="134"/>
      <c r="AE860" s="134"/>
      <c r="AF860" s="134"/>
      <c r="AG860" s="134"/>
      <c r="AH860" s="134"/>
      <c r="AI860" s="134"/>
      <c r="AJ860" s="134"/>
      <c r="AK860" s="134"/>
      <c r="AL860" s="134"/>
      <c r="AM860" s="134"/>
      <c r="AN860" s="134"/>
      <c r="AO860" s="134"/>
      <c r="AP860" s="134"/>
      <c r="AQ860" s="134"/>
      <c r="AR860" s="134"/>
      <c r="AS860" s="134"/>
      <c r="AT860" s="134"/>
      <c r="AU860" s="134"/>
      <c r="AV860" s="134"/>
      <c r="AW860" s="134"/>
      <c r="AX860" s="134"/>
      <c r="AY860" s="134"/>
      <c r="AZ860" s="134"/>
      <c r="BA860" s="134"/>
      <c r="BB860" s="134"/>
      <c r="BC860" s="134"/>
      <c r="BD860" s="134"/>
      <c r="BE860" s="134"/>
      <c r="BF860" s="134"/>
      <c r="BG860" s="134"/>
      <c r="BH860" s="134"/>
      <c r="BI860" s="134"/>
      <c r="BJ860" s="134"/>
      <c r="BK860" s="134"/>
      <c r="BL860" s="134"/>
      <c r="BM860" s="134"/>
      <c r="BN860" s="134"/>
      <c r="BO860" s="134"/>
      <c r="BP860" s="134"/>
      <c r="BQ860" s="134"/>
      <c r="BR860" s="134"/>
      <c r="BS860" s="134"/>
      <c r="BT860" s="134"/>
      <c r="BU860" s="134"/>
      <c r="BV860" s="134"/>
      <c r="BW860" s="134"/>
      <c r="BX860" s="134"/>
      <c r="BY860" s="134"/>
      <c r="BZ860" s="134"/>
      <c r="CA860" s="134"/>
      <c r="CB860" s="134"/>
      <c r="CC860" s="134"/>
      <c r="CD860" s="134"/>
      <c r="CE860" s="134"/>
      <c r="CF860" s="134"/>
      <c r="CG860" s="134"/>
      <c r="CH860" s="134"/>
      <c r="CI860" s="134"/>
      <c r="CJ860" s="134"/>
      <c r="CK860" s="134"/>
      <c r="CL860" s="134"/>
      <c r="CM860" s="134"/>
      <c r="CN860" s="134"/>
      <c r="CO860" s="134"/>
      <c r="CP860" s="134"/>
      <c r="CQ860" s="134"/>
      <c r="CR860" s="134"/>
      <c r="CS860" s="134"/>
      <c r="CT860" s="134"/>
      <c r="CU860" s="134"/>
      <c r="CV860" s="134"/>
      <c r="CW860" s="134"/>
      <c r="CX860" s="134"/>
      <c r="CY860" s="134"/>
      <c r="CZ860" s="134"/>
      <c r="DA860" s="134"/>
      <c r="DB860" s="134"/>
      <c r="DC860" s="134"/>
      <c r="DD860" s="134"/>
      <c r="DE860" s="134"/>
      <c r="DF860" s="134"/>
      <c r="DG860" s="134"/>
      <c r="DH860" s="134"/>
      <c r="DI860" s="134"/>
      <c r="DJ860" s="134"/>
      <c r="DK860" s="134"/>
      <c r="DL860" s="134"/>
      <c r="DM860" s="134"/>
      <c r="DN860" s="134"/>
      <c r="DO860" s="134"/>
      <c r="DP860" s="134"/>
      <c r="DQ860" s="134"/>
      <c r="DR860" s="134"/>
      <c r="DS860" s="134"/>
      <c r="DT860" s="134"/>
      <c r="DU860" s="134"/>
      <c r="DV860" s="134"/>
      <c r="DW860" s="134"/>
      <c r="DX860" s="134"/>
      <c r="DY860" s="134"/>
      <c r="DZ860" s="134"/>
      <c r="EA860" s="134"/>
      <c r="EB860" s="134"/>
      <c r="EC860" s="134"/>
      <c r="ED860" s="134"/>
      <c r="EE860" s="134"/>
      <c r="EF860" s="134"/>
      <c r="EG860" s="134"/>
    </row>
    <row r="861" spans="1:137">
      <c r="A861" s="135"/>
      <c r="B861" s="54"/>
      <c r="C861" s="81"/>
      <c r="D861" s="171"/>
      <c r="E861" s="175"/>
      <c r="F861" s="172"/>
      <c r="G861" s="81"/>
      <c r="H861" s="80"/>
      <c r="I861" s="142"/>
      <c r="J861" s="80"/>
      <c r="K861" s="84" t="s">
        <v>51</v>
      </c>
      <c r="L861" s="76">
        <f t="shared" si="93"/>
        <v>7</v>
      </c>
      <c r="M861" s="76"/>
      <c r="N861" s="76"/>
      <c r="O861" s="76"/>
      <c r="P861" s="76"/>
      <c r="Q861" s="76"/>
      <c r="R861" s="76"/>
      <c r="S861" s="76">
        <v>7</v>
      </c>
      <c r="T861" s="76"/>
      <c r="U861" s="76"/>
      <c r="V861" s="76"/>
      <c r="W861" s="76"/>
      <c r="X861" s="76"/>
      <c r="Y861" s="134"/>
      <c r="Z861" s="134"/>
      <c r="AA861" s="134"/>
      <c r="AB861" s="134"/>
      <c r="AC861" s="134"/>
      <c r="AD861" s="134"/>
      <c r="AE861" s="134"/>
      <c r="AF861" s="134"/>
      <c r="AG861" s="134"/>
      <c r="AH861" s="134"/>
      <c r="AI861" s="134"/>
      <c r="AJ861" s="134"/>
      <c r="AK861" s="134"/>
      <c r="AL861" s="134"/>
      <c r="AM861" s="134"/>
      <c r="AN861" s="134"/>
      <c r="AO861" s="134"/>
      <c r="AP861" s="134"/>
      <c r="AQ861" s="134"/>
      <c r="AR861" s="134"/>
      <c r="AS861" s="134"/>
      <c r="AT861" s="134"/>
      <c r="AU861" s="134"/>
      <c r="AV861" s="134"/>
      <c r="AW861" s="134"/>
      <c r="AX861" s="134"/>
      <c r="AY861" s="134"/>
      <c r="AZ861" s="134"/>
      <c r="BA861" s="134"/>
      <c r="BB861" s="134"/>
      <c r="BC861" s="134"/>
      <c r="BD861" s="134"/>
      <c r="BE861" s="134"/>
      <c r="BF861" s="134"/>
      <c r="BG861" s="134"/>
      <c r="BH861" s="134"/>
      <c r="BI861" s="134"/>
      <c r="BJ861" s="134"/>
      <c r="BK861" s="134"/>
      <c r="BL861" s="134"/>
      <c r="BM861" s="134"/>
      <c r="BN861" s="134"/>
      <c r="BO861" s="134"/>
      <c r="BP861" s="134"/>
      <c r="BQ861" s="134"/>
      <c r="BR861" s="134"/>
      <c r="BS861" s="134"/>
      <c r="BT861" s="134"/>
      <c r="BU861" s="134"/>
      <c r="BV861" s="134"/>
      <c r="BW861" s="134"/>
      <c r="BX861" s="134"/>
      <c r="BY861" s="134"/>
      <c r="BZ861" s="134"/>
      <c r="CA861" s="134"/>
      <c r="CB861" s="134"/>
      <c r="CC861" s="134"/>
      <c r="CD861" s="134"/>
      <c r="CE861" s="134"/>
      <c r="CF861" s="134"/>
      <c r="CG861" s="134"/>
      <c r="CH861" s="134"/>
      <c r="CI861" s="134"/>
      <c r="CJ861" s="134"/>
      <c r="CK861" s="134"/>
      <c r="CL861" s="134"/>
      <c r="CM861" s="134"/>
      <c r="CN861" s="134"/>
      <c r="CO861" s="134"/>
      <c r="CP861" s="134"/>
      <c r="CQ861" s="134"/>
      <c r="CR861" s="134"/>
      <c r="CS861" s="134"/>
      <c r="CT861" s="134"/>
      <c r="CU861" s="134"/>
      <c r="CV861" s="134"/>
      <c r="CW861" s="134"/>
      <c r="CX861" s="134"/>
      <c r="CY861" s="134"/>
      <c r="CZ861" s="134"/>
      <c r="DA861" s="134"/>
      <c r="DB861" s="134"/>
      <c r="DC861" s="134"/>
      <c r="DD861" s="134"/>
      <c r="DE861" s="134"/>
      <c r="DF861" s="134"/>
      <c r="DG861" s="134"/>
      <c r="DH861" s="134"/>
      <c r="DI861" s="134"/>
      <c r="DJ861" s="134"/>
      <c r="DK861" s="134"/>
      <c r="DL861" s="134"/>
      <c r="DM861" s="134"/>
      <c r="DN861" s="134"/>
      <c r="DO861" s="134"/>
      <c r="DP861" s="134"/>
      <c r="DQ861" s="134"/>
      <c r="DR861" s="134"/>
      <c r="DS861" s="134"/>
      <c r="DT861" s="134"/>
      <c r="DU861" s="134"/>
      <c r="DV861" s="134"/>
      <c r="DW861" s="134"/>
      <c r="DX861" s="134"/>
      <c r="DY861" s="134"/>
      <c r="DZ861" s="134"/>
      <c r="EA861" s="134"/>
      <c r="EB861" s="134"/>
      <c r="EC861" s="134"/>
      <c r="ED861" s="134"/>
      <c r="EE861" s="134"/>
      <c r="EF861" s="134"/>
      <c r="EG861" s="134"/>
    </row>
    <row r="862" spans="1:137">
      <c r="A862" s="135"/>
      <c r="B862" s="54"/>
      <c r="C862" s="58" t="s">
        <v>33</v>
      </c>
      <c r="D862" s="163" t="s">
        <v>1282</v>
      </c>
      <c r="E862" s="164" t="s">
        <v>1283</v>
      </c>
      <c r="F862" s="165" t="s">
        <v>1284</v>
      </c>
      <c r="G862" s="58" t="s">
        <v>1285</v>
      </c>
      <c r="H862" s="46" t="s">
        <v>1286</v>
      </c>
      <c r="I862" s="140">
        <v>318.89</v>
      </c>
      <c r="J862" s="46" t="s">
        <v>48</v>
      </c>
      <c r="K862" s="75" t="s">
        <v>49</v>
      </c>
      <c r="L862" s="76">
        <f t="shared" si="93"/>
        <v>0</v>
      </c>
      <c r="M862" s="76"/>
      <c r="N862" s="168"/>
      <c r="O862" s="168"/>
      <c r="P862" s="168"/>
      <c r="Q862" s="76"/>
      <c r="R862" s="168"/>
      <c r="S862" s="76"/>
      <c r="T862" s="168"/>
      <c r="U862" s="168"/>
      <c r="V862" s="76"/>
      <c r="W862" s="76"/>
      <c r="X862" s="76"/>
      <c r="Y862" s="134"/>
      <c r="Z862" s="134"/>
      <c r="AA862" s="134"/>
      <c r="AB862" s="134"/>
      <c r="AC862" s="134"/>
      <c r="AD862" s="134"/>
      <c r="AE862" s="134"/>
      <c r="AF862" s="134"/>
      <c r="AG862" s="134"/>
      <c r="AH862" s="134"/>
      <c r="AI862" s="134"/>
      <c r="AJ862" s="134"/>
      <c r="AK862" s="134"/>
      <c r="AL862" s="134"/>
      <c r="AM862" s="134"/>
      <c r="AN862" s="134"/>
      <c r="AO862" s="134"/>
      <c r="AP862" s="134"/>
      <c r="AQ862" s="134"/>
      <c r="AR862" s="134"/>
      <c r="AS862" s="134"/>
      <c r="AT862" s="134"/>
      <c r="AU862" s="134"/>
      <c r="AV862" s="134"/>
      <c r="AW862" s="134"/>
      <c r="AX862" s="134"/>
      <c r="AY862" s="134"/>
      <c r="AZ862" s="134"/>
      <c r="BA862" s="134"/>
      <c r="BB862" s="134"/>
      <c r="BC862" s="134"/>
      <c r="BD862" s="134"/>
      <c r="BE862" s="134"/>
      <c r="BF862" s="134"/>
      <c r="BG862" s="134"/>
      <c r="BH862" s="134"/>
      <c r="BI862" s="134"/>
      <c r="BJ862" s="134"/>
      <c r="BK862" s="134"/>
      <c r="BL862" s="134"/>
      <c r="BM862" s="134"/>
      <c r="BN862" s="134"/>
      <c r="BO862" s="134"/>
      <c r="BP862" s="134"/>
      <c r="BQ862" s="134"/>
      <c r="BR862" s="134"/>
      <c r="BS862" s="134"/>
      <c r="BT862" s="134"/>
      <c r="BU862" s="134"/>
      <c r="BV862" s="134"/>
      <c r="BW862" s="134"/>
      <c r="BX862" s="134"/>
      <c r="BY862" s="134"/>
      <c r="BZ862" s="134"/>
      <c r="CA862" s="134"/>
      <c r="CB862" s="134"/>
      <c r="CC862" s="134"/>
      <c r="CD862" s="134"/>
      <c r="CE862" s="134"/>
      <c r="CF862" s="134"/>
      <c r="CG862" s="134"/>
      <c r="CH862" s="134"/>
      <c r="CI862" s="134"/>
      <c r="CJ862" s="134"/>
      <c r="CK862" s="134"/>
      <c r="CL862" s="134"/>
      <c r="CM862" s="134"/>
      <c r="CN862" s="134"/>
      <c r="CO862" s="134"/>
      <c r="CP862" s="134"/>
      <c r="CQ862" s="134"/>
      <c r="CR862" s="134"/>
      <c r="CS862" s="134"/>
      <c r="CT862" s="134"/>
      <c r="CU862" s="134"/>
      <c r="CV862" s="134"/>
      <c r="CW862" s="134"/>
      <c r="CX862" s="134"/>
      <c r="CY862" s="134"/>
      <c r="CZ862" s="134"/>
      <c r="DA862" s="134"/>
      <c r="DB862" s="134"/>
      <c r="DC862" s="134"/>
      <c r="DD862" s="134"/>
      <c r="DE862" s="134"/>
      <c r="DF862" s="134"/>
      <c r="DG862" s="134"/>
      <c r="DH862" s="134"/>
      <c r="DI862" s="134"/>
      <c r="DJ862" s="134"/>
      <c r="DK862" s="134"/>
      <c r="DL862" s="134"/>
      <c r="DM862" s="134"/>
      <c r="DN862" s="134"/>
      <c r="DO862" s="134"/>
      <c r="DP862" s="134"/>
      <c r="DQ862" s="134"/>
      <c r="DR862" s="134"/>
      <c r="DS862" s="134"/>
      <c r="DT862" s="134"/>
      <c r="DU862" s="134"/>
      <c r="DV862" s="134"/>
      <c r="DW862" s="134"/>
      <c r="DX862" s="134"/>
      <c r="DY862" s="134"/>
      <c r="DZ862" s="134"/>
      <c r="EA862" s="134"/>
      <c r="EB862" s="134"/>
      <c r="EC862" s="134"/>
      <c r="ED862" s="134"/>
      <c r="EE862" s="134"/>
      <c r="EF862" s="134"/>
      <c r="EG862" s="134"/>
    </row>
    <row r="863" spans="1:137">
      <c r="A863" s="135"/>
      <c r="B863" s="54"/>
      <c r="C863" s="77"/>
      <c r="D863" s="169"/>
      <c r="E863" s="174"/>
      <c r="F863" s="170"/>
      <c r="G863" s="77"/>
      <c r="H863" s="54"/>
      <c r="I863" s="141"/>
      <c r="J863" s="54"/>
      <c r="K863" s="75" t="s">
        <v>50</v>
      </c>
      <c r="L863" s="76">
        <f t="shared" si="93"/>
        <v>0</v>
      </c>
      <c r="M863" s="76"/>
      <c r="N863" s="168"/>
      <c r="O863" s="168"/>
      <c r="P863" s="168"/>
      <c r="Q863" s="76"/>
      <c r="R863" s="168"/>
      <c r="S863" s="76"/>
      <c r="T863" s="168"/>
      <c r="U863" s="168"/>
      <c r="V863" s="76"/>
      <c r="W863" s="76"/>
      <c r="X863" s="76"/>
      <c r="Y863" s="134"/>
      <c r="Z863" s="134"/>
      <c r="AA863" s="134"/>
      <c r="AB863" s="134"/>
      <c r="AC863" s="134"/>
      <c r="AD863" s="134"/>
      <c r="AE863" s="134"/>
      <c r="AF863" s="134"/>
      <c r="AG863" s="134"/>
      <c r="AH863" s="134"/>
      <c r="AI863" s="134"/>
      <c r="AJ863" s="134"/>
      <c r="AK863" s="134"/>
      <c r="AL863" s="134"/>
      <c r="AM863" s="134"/>
      <c r="AN863" s="134"/>
      <c r="AO863" s="134"/>
      <c r="AP863" s="134"/>
      <c r="AQ863" s="134"/>
      <c r="AR863" s="134"/>
      <c r="AS863" s="134"/>
      <c r="AT863" s="134"/>
      <c r="AU863" s="134"/>
      <c r="AV863" s="134"/>
      <c r="AW863" s="134"/>
      <c r="AX863" s="134"/>
      <c r="AY863" s="134"/>
      <c r="AZ863" s="134"/>
      <c r="BA863" s="134"/>
      <c r="BB863" s="134"/>
      <c r="BC863" s="134"/>
      <c r="BD863" s="134"/>
      <c r="BE863" s="134"/>
      <c r="BF863" s="134"/>
      <c r="BG863" s="134"/>
      <c r="BH863" s="134"/>
      <c r="BI863" s="134"/>
      <c r="BJ863" s="134"/>
      <c r="BK863" s="134"/>
      <c r="BL863" s="134"/>
      <c r="BM863" s="134"/>
      <c r="BN863" s="134"/>
      <c r="BO863" s="134"/>
      <c r="BP863" s="134"/>
      <c r="BQ863" s="134"/>
      <c r="BR863" s="134"/>
      <c r="BS863" s="134"/>
      <c r="BT863" s="134"/>
      <c r="BU863" s="134"/>
      <c r="BV863" s="134"/>
      <c r="BW863" s="134"/>
      <c r="BX863" s="134"/>
      <c r="BY863" s="134"/>
      <c r="BZ863" s="134"/>
      <c r="CA863" s="134"/>
      <c r="CB863" s="134"/>
      <c r="CC863" s="134"/>
      <c r="CD863" s="134"/>
      <c r="CE863" s="134"/>
      <c r="CF863" s="134"/>
      <c r="CG863" s="134"/>
      <c r="CH863" s="134"/>
      <c r="CI863" s="134"/>
      <c r="CJ863" s="134"/>
      <c r="CK863" s="134"/>
      <c r="CL863" s="134"/>
      <c r="CM863" s="134"/>
      <c r="CN863" s="134"/>
      <c r="CO863" s="134"/>
      <c r="CP863" s="134"/>
      <c r="CQ863" s="134"/>
      <c r="CR863" s="134"/>
      <c r="CS863" s="134"/>
      <c r="CT863" s="134"/>
      <c r="CU863" s="134"/>
      <c r="CV863" s="134"/>
      <c r="CW863" s="134"/>
      <c r="CX863" s="134"/>
      <c r="CY863" s="134"/>
      <c r="CZ863" s="134"/>
      <c r="DA863" s="134"/>
      <c r="DB863" s="134"/>
      <c r="DC863" s="134"/>
      <c r="DD863" s="134"/>
      <c r="DE863" s="134"/>
      <c r="DF863" s="134"/>
      <c r="DG863" s="134"/>
      <c r="DH863" s="134"/>
      <c r="DI863" s="134"/>
      <c r="DJ863" s="134"/>
      <c r="DK863" s="134"/>
      <c r="DL863" s="134"/>
      <c r="DM863" s="134"/>
      <c r="DN863" s="134"/>
      <c r="DO863" s="134"/>
      <c r="DP863" s="134"/>
      <c r="DQ863" s="134"/>
      <c r="DR863" s="134"/>
      <c r="DS863" s="134"/>
      <c r="DT863" s="134"/>
      <c r="DU863" s="134"/>
      <c r="DV863" s="134"/>
      <c r="DW863" s="134"/>
      <c r="DX863" s="134"/>
      <c r="DY863" s="134"/>
      <c r="DZ863" s="134"/>
      <c r="EA863" s="134"/>
      <c r="EB863" s="134"/>
      <c r="EC863" s="134"/>
      <c r="ED863" s="134"/>
      <c r="EE863" s="134"/>
      <c r="EF863" s="134"/>
      <c r="EG863" s="134"/>
    </row>
    <row r="864" spans="1:137">
      <c r="A864" s="135"/>
      <c r="B864" s="54"/>
      <c r="C864" s="81"/>
      <c r="D864" s="171"/>
      <c r="E864" s="175"/>
      <c r="F864" s="172"/>
      <c r="G864" s="81"/>
      <c r="H864" s="80"/>
      <c r="I864" s="142"/>
      <c r="J864" s="80"/>
      <c r="K864" s="84" t="s">
        <v>51</v>
      </c>
      <c r="L864" s="76">
        <f t="shared" si="93"/>
        <v>2</v>
      </c>
      <c r="M864" s="76"/>
      <c r="N864" s="168"/>
      <c r="O864" s="168">
        <v>1</v>
      </c>
      <c r="P864" s="168"/>
      <c r="Q864" s="76"/>
      <c r="R864" s="168"/>
      <c r="S864" s="76"/>
      <c r="T864" s="168">
        <v>1</v>
      </c>
      <c r="U864" s="168"/>
      <c r="V864" s="76"/>
      <c r="W864" s="76"/>
      <c r="X864" s="76"/>
      <c r="Y864" s="134"/>
      <c r="Z864" s="134"/>
      <c r="AA864" s="134"/>
      <c r="AB864" s="134"/>
      <c r="AC864" s="134"/>
      <c r="AD864" s="134"/>
      <c r="AE864" s="134"/>
      <c r="AF864" s="134"/>
      <c r="AG864" s="134"/>
      <c r="AH864" s="134"/>
      <c r="AI864" s="134"/>
      <c r="AJ864" s="134"/>
      <c r="AK864" s="134"/>
      <c r="AL864" s="134"/>
      <c r="AM864" s="134"/>
      <c r="AN864" s="134"/>
      <c r="AO864" s="134"/>
      <c r="AP864" s="134"/>
      <c r="AQ864" s="134"/>
      <c r="AR864" s="134"/>
      <c r="AS864" s="134"/>
      <c r="AT864" s="134"/>
      <c r="AU864" s="134"/>
      <c r="AV864" s="134"/>
      <c r="AW864" s="134"/>
      <c r="AX864" s="134"/>
      <c r="AY864" s="134"/>
      <c r="AZ864" s="134"/>
      <c r="BA864" s="134"/>
      <c r="BB864" s="134"/>
      <c r="BC864" s="134"/>
      <c r="BD864" s="134"/>
      <c r="BE864" s="134"/>
      <c r="BF864" s="134"/>
      <c r="BG864" s="134"/>
      <c r="BH864" s="134"/>
      <c r="BI864" s="134"/>
      <c r="BJ864" s="134"/>
      <c r="BK864" s="134"/>
      <c r="BL864" s="134"/>
      <c r="BM864" s="134"/>
      <c r="BN864" s="134"/>
      <c r="BO864" s="134"/>
      <c r="BP864" s="134"/>
      <c r="BQ864" s="134"/>
      <c r="BR864" s="134"/>
      <c r="BS864" s="134"/>
      <c r="BT864" s="134"/>
      <c r="BU864" s="134"/>
      <c r="BV864" s="134"/>
      <c r="BW864" s="134"/>
      <c r="BX864" s="134"/>
      <c r="BY864" s="134"/>
      <c r="BZ864" s="134"/>
      <c r="CA864" s="134"/>
      <c r="CB864" s="134"/>
      <c r="CC864" s="134"/>
      <c r="CD864" s="134"/>
      <c r="CE864" s="134"/>
      <c r="CF864" s="134"/>
      <c r="CG864" s="134"/>
      <c r="CH864" s="134"/>
      <c r="CI864" s="134"/>
      <c r="CJ864" s="134"/>
      <c r="CK864" s="134"/>
      <c r="CL864" s="134"/>
      <c r="CM864" s="134"/>
      <c r="CN864" s="134"/>
      <c r="CO864" s="134"/>
      <c r="CP864" s="134"/>
      <c r="CQ864" s="134"/>
      <c r="CR864" s="134"/>
      <c r="CS864" s="134"/>
      <c r="CT864" s="134"/>
      <c r="CU864" s="134"/>
      <c r="CV864" s="134"/>
      <c r="CW864" s="134"/>
      <c r="CX864" s="134"/>
      <c r="CY864" s="134"/>
      <c r="CZ864" s="134"/>
      <c r="DA864" s="134"/>
      <c r="DB864" s="134"/>
      <c r="DC864" s="134"/>
      <c r="DD864" s="134"/>
      <c r="DE864" s="134"/>
      <c r="DF864" s="134"/>
      <c r="DG864" s="134"/>
      <c r="DH864" s="134"/>
      <c r="DI864" s="134"/>
      <c r="DJ864" s="134"/>
      <c r="DK864" s="134"/>
      <c r="DL864" s="134"/>
      <c r="DM864" s="134"/>
      <c r="DN864" s="134"/>
      <c r="DO864" s="134"/>
      <c r="DP864" s="134"/>
      <c r="DQ864" s="134"/>
      <c r="DR864" s="134"/>
      <c r="DS864" s="134"/>
      <c r="DT864" s="134"/>
      <c r="DU864" s="134"/>
      <c r="DV864" s="134"/>
      <c r="DW864" s="134"/>
      <c r="DX864" s="134"/>
      <c r="DY864" s="134"/>
      <c r="DZ864" s="134"/>
      <c r="EA864" s="134"/>
      <c r="EB864" s="134"/>
      <c r="EC864" s="134"/>
      <c r="ED864" s="134"/>
      <c r="EE864" s="134"/>
      <c r="EF864" s="134"/>
      <c r="EG864" s="134"/>
    </row>
    <row r="865" spans="1:137">
      <c r="A865" s="135"/>
      <c r="B865" s="54"/>
      <c r="C865" s="58" t="s">
        <v>33</v>
      </c>
      <c r="D865" s="163" t="s">
        <v>1287</v>
      </c>
      <c r="E865" s="164" t="s">
        <v>1288</v>
      </c>
      <c r="F865" s="165" t="s">
        <v>1289</v>
      </c>
      <c r="G865" s="58" t="s">
        <v>1290</v>
      </c>
      <c r="H865" s="46" t="s">
        <v>1291</v>
      </c>
      <c r="I865" s="140">
        <v>2297.65</v>
      </c>
      <c r="J865" s="46" t="s">
        <v>48</v>
      </c>
      <c r="K865" s="75" t="s">
        <v>49</v>
      </c>
      <c r="L865" s="76">
        <f t="shared" si="93"/>
        <v>0</v>
      </c>
      <c r="M865" s="76"/>
      <c r="N865" s="168"/>
      <c r="O865" s="168"/>
      <c r="P865" s="168"/>
      <c r="Q865" s="76"/>
      <c r="R865" s="168"/>
      <c r="S865" s="76"/>
      <c r="T865" s="168"/>
      <c r="U865" s="168"/>
      <c r="V865" s="76"/>
      <c r="W865" s="76"/>
      <c r="X865" s="76"/>
      <c r="Y865" s="134"/>
      <c r="Z865" s="134"/>
      <c r="AA865" s="134"/>
      <c r="AB865" s="134"/>
      <c r="AC865" s="134"/>
      <c r="AD865" s="134"/>
      <c r="AE865" s="134"/>
      <c r="AF865" s="134"/>
      <c r="AG865" s="134"/>
      <c r="AH865" s="134"/>
      <c r="AI865" s="134"/>
      <c r="AJ865" s="134"/>
      <c r="AK865" s="134"/>
      <c r="AL865" s="134"/>
      <c r="AM865" s="134"/>
      <c r="AN865" s="134"/>
      <c r="AO865" s="134"/>
      <c r="AP865" s="134"/>
      <c r="AQ865" s="134"/>
      <c r="AR865" s="134"/>
      <c r="AS865" s="134"/>
      <c r="AT865" s="134"/>
      <c r="AU865" s="134"/>
      <c r="AV865" s="134"/>
      <c r="AW865" s="134"/>
      <c r="AX865" s="134"/>
      <c r="AY865" s="134"/>
      <c r="AZ865" s="134"/>
      <c r="BA865" s="134"/>
      <c r="BB865" s="134"/>
      <c r="BC865" s="134"/>
      <c r="BD865" s="134"/>
      <c r="BE865" s="134"/>
      <c r="BF865" s="134"/>
      <c r="BG865" s="134"/>
      <c r="BH865" s="134"/>
      <c r="BI865" s="134"/>
      <c r="BJ865" s="134"/>
      <c r="BK865" s="134"/>
      <c r="BL865" s="134"/>
      <c r="BM865" s="134"/>
      <c r="BN865" s="134"/>
      <c r="BO865" s="134"/>
      <c r="BP865" s="134"/>
      <c r="BQ865" s="134"/>
      <c r="BR865" s="134"/>
      <c r="BS865" s="134"/>
      <c r="BT865" s="134"/>
      <c r="BU865" s="134"/>
      <c r="BV865" s="134"/>
      <c r="BW865" s="134"/>
      <c r="BX865" s="134"/>
      <c r="BY865" s="134"/>
      <c r="BZ865" s="134"/>
      <c r="CA865" s="134"/>
      <c r="CB865" s="134"/>
      <c r="CC865" s="134"/>
      <c r="CD865" s="134"/>
      <c r="CE865" s="134"/>
      <c r="CF865" s="134"/>
      <c r="CG865" s="134"/>
      <c r="CH865" s="134"/>
      <c r="CI865" s="134"/>
      <c r="CJ865" s="134"/>
      <c r="CK865" s="134"/>
      <c r="CL865" s="134"/>
      <c r="CM865" s="134"/>
      <c r="CN865" s="134"/>
      <c r="CO865" s="134"/>
      <c r="CP865" s="134"/>
      <c r="CQ865" s="134"/>
      <c r="CR865" s="134"/>
      <c r="CS865" s="134"/>
      <c r="CT865" s="134"/>
      <c r="CU865" s="134"/>
      <c r="CV865" s="134"/>
      <c r="CW865" s="134"/>
      <c r="CX865" s="134"/>
      <c r="CY865" s="134"/>
      <c r="CZ865" s="134"/>
      <c r="DA865" s="134"/>
      <c r="DB865" s="134"/>
      <c r="DC865" s="134"/>
      <c r="DD865" s="134"/>
      <c r="DE865" s="134"/>
      <c r="DF865" s="134"/>
      <c r="DG865" s="134"/>
      <c r="DH865" s="134"/>
      <c r="DI865" s="134"/>
      <c r="DJ865" s="134"/>
      <c r="DK865" s="134"/>
      <c r="DL865" s="134"/>
      <c r="DM865" s="134"/>
      <c r="DN865" s="134"/>
      <c r="DO865" s="134"/>
      <c r="DP865" s="134"/>
      <c r="DQ865" s="134"/>
      <c r="DR865" s="134"/>
      <c r="DS865" s="134"/>
      <c r="DT865" s="134"/>
      <c r="DU865" s="134"/>
      <c r="DV865" s="134"/>
      <c r="DW865" s="134"/>
      <c r="DX865" s="134"/>
      <c r="DY865" s="134"/>
      <c r="DZ865" s="134"/>
      <c r="EA865" s="134"/>
      <c r="EB865" s="134"/>
      <c r="EC865" s="134"/>
      <c r="ED865" s="134"/>
      <c r="EE865" s="134"/>
      <c r="EF865" s="134"/>
      <c r="EG865" s="134"/>
    </row>
    <row r="866" spans="1:137">
      <c r="A866" s="135"/>
      <c r="B866" s="54"/>
      <c r="C866" s="77"/>
      <c r="D866" s="169"/>
      <c r="E866" s="174"/>
      <c r="F866" s="170"/>
      <c r="G866" s="77"/>
      <c r="H866" s="54"/>
      <c r="I866" s="141"/>
      <c r="J866" s="54"/>
      <c r="K866" s="75" t="s">
        <v>50</v>
      </c>
      <c r="L866" s="76">
        <f t="shared" si="93"/>
        <v>0</v>
      </c>
      <c r="M866" s="76"/>
      <c r="N866" s="168"/>
      <c r="O866" s="168"/>
      <c r="P866" s="168"/>
      <c r="Q866" s="76"/>
      <c r="R866" s="168"/>
      <c r="S866" s="76"/>
      <c r="T866" s="168"/>
      <c r="U866" s="168"/>
      <c r="V866" s="76"/>
      <c r="W866" s="76"/>
      <c r="X866" s="76"/>
      <c r="Y866" s="134"/>
      <c r="Z866" s="134"/>
      <c r="AA866" s="134"/>
      <c r="AB866" s="134"/>
      <c r="AC866" s="134"/>
      <c r="AD866" s="134"/>
      <c r="AE866" s="134"/>
      <c r="AF866" s="134"/>
      <c r="AG866" s="134"/>
      <c r="AH866" s="134"/>
      <c r="AI866" s="134"/>
      <c r="AJ866" s="134"/>
      <c r="AK866" s="134"/>
      <c r="AL866" s="134"/>
      <c r="AM866" s="134"/>
      <c r="AN866" s="134"/>
      <c r="AO866" s="134"/>
      <c r="AP866" s="134"/>
      <c r="AQ866" s="134"/>
      <c r="AR866" s="134"/>
      <c r="AS866" s="134"/>
      <c r="AT866" s="134"/>
      <c r="AU866" s="134"/>
      <c r="AV866" s="134"/>
      <c r="AW866" s="134"/>
      <c r="AX866" s="134"/>
      <c r="AY866" s="134"/>
      <c r="AZ866" s="134"/>
      <c r="BA866" s="134"/>
      <c r="BB866" s="134"/>
      <c r="BC866" s="134"/>
      <c r="BD866" s="134"/>
      <c r="BE866" s="134"/>
      <c r="BF866" s="134"/>
      <c r="BG866" s="134"/>
      <c r="BH866" s="134"/>
      <c r="BI866" s="134"/>
      <c r="BJ866" s="134"/>
      <c r="BK866" s="134"/>
      <c r="BL866" s="134"/>
      <c r="BM866" s="134"/>
      <c r="BN866" s="134"/>
      <c r="BO866" s="134"/>
      <c r="BP866" s="134"/>
      <c r="BQ866" s="134"/>
      <c r="BR866" s="134"/>
      <c r="BS866" s="134"/>
      <c r="BT866" s="134"/>
      <c r="BU866" s="134"/>
      <c r="BV866" s="134"/>
      <c r="BW866" s="134"/>
      <c r="BX866" s="134"/>
      <c r="BY866" s="134"/>
      <c r="BZ866" s="134"/>
      <c r="CA866" s="134"/>
      <c r="CB866" s="134"/>
      <c r="CC866" s="134"/>
      <c r="CD866" s="134"/>
      <c r="CE866" s="134"/>
      <c r="CF866" s="134"/>
      <c r="CG866" s="134"/>
      <c r="CH866" s="134"/>
      <c r="CI866" s="134"/>
      <c r="CJ866" s="134"/>
      <c r="CK866" s="134"/>
      <c r="CL866" s="134"/>
      <c r="CM866" s="134"/>
      <c r="CN866" s="134"/>
      <c r="CO866" s="134"/>
      <c r="CP866" s="134"/>
      <c r="CQ866" s="134"/>
      <c r="CR866" s="134"/>
      <c r="CS866" s="134"/>
      <c r="CT866" s="134"/>
      <c r="CU866" s="134"/>
      <c r="CV866" s="134"/>
      <c r="CW866" s="134"/>
      <c r="CX866" s="134"/>
      <c r="CY866" s="134"/>
      <c r="CZ866" s="134"/>
      <c r="DA866" s="134"/>
      <c r="DB866" s="134"/>
      <c r="DC866" s="134"/>
      <c r="DD866" s="134"/>
      <c r="DE866" s="134"/>
      <c r="DF866" s="134"/>
      <c r="DG866" s="134"/>
      <c r="DH866" s="134"/>
      <c r="DI866" s="134"/>
      <c r="DJ866" s="134"/>
      <c r="DK866" s="134"/>
      <c r="DL866" s="134"/>
      <c r="DM866" s="134"/>
      <c r="DN866" s="134"/>
      <c r="DO866" s="134"/>
      <c r="DP866" s="134"/>
      <c r="DQ866" s="134"/>
      <c r="DR866" s="134"/>
      <c r="DS866" s="134"/>
      <c r="DT866" s="134"/>
      <c r="DU866" s="134"/>
      <c r="DV866" s="134"/>
      <c r="DW866" s="134"/>
      <c r="DX866" s="134"/>
      <c r="DY866" s="134"/>
      <c r="DZ866" s="134"/>
      <c r="EA866" s="134"/>
      <c r="EB866" s="134"/>
      <c r="EC866" s="134"/>
      <c r="ED866" s="134"/>
      <c r="EE866" s="134"/>
      <c r="EF866" s="134"/>
      <c r="EG866" s="134"/>
    </row>
    <row r="867" spans="1:137">
      <c r="A867" s="135"/>
      <c r="B867" s="54"/>
      <c r="C867" s="81"/>
      <c r="D867" s="171"/>
      <c r="E867" s="175"/>
      <c r="F867" s="172"/>
      <c r="G867" s="81"/>
      <c r="H867" s="80"/>
      <c r="I867" s="142"/>
      <c r="J867" s="80"/>
      <c r="K867" s="84" t="s">
        <v>51</v>
      </c>
      <c r="L867" s="76">
        <f t="shared" ref="L867:L887" si="94">SUM(M867:X867)</f>
        <v>3</v>
      </c>
      <c r="M867" s="76"/>
      <c r="N867" s="168"/>
      <c r="O867" s="168">
        <v>2</v>
      </c>
      <c r="P867" s="168"/>
      <c r="Q867" s="76"/>
      <c r="R867" s="168"/>
      <c r="S867" s="76"/>
      <c r="T867" s="168">
        <v>1</v>
      </c>
      <c r="U867" s="168"/>
      <c r="V867" s="76"/>
      <c r="W867" s="76"/>
      <c r="X867" s="76"/>
      <c r="Y867" s="134"/>
      <c r="Z867" s="134"/>
      <c r="AA867" s="134"/>
      <c r="AB867" s="134"/>
      <c r="AC867" s="134"/>
      <c r="AD867" s="134"/>
      <c r="AE867" s="134"/>
      <c r="AF867" s="134"/>
      <c r="AG867" s="134"/>
      <c r="AH867" s="134"/>
      <c r="AI867" s="134"/>
      <c r="AJ867" s="134"/>
      <c r="AK867" s="134"/>
      <c r="AL867" s="134"/>
      <c r="AM867" s="134"/>
      <c r="AN867" s="134"/>
      <c r="AO867" s="134"/>
      <c r="AP867" s="134"/>
      <c r="AQ867" s="134"/>
      <c r="AR867" s="134"/>
      <c r="AS867" s="134"/>
      <c r="AT867" s="134"/>
      <c r="AU867" s="134"/>
      <c r="AV867" s="134"/>
      <c r="AW867" s="134"/>
      <c r="AX867" s="134"/>
      <c r="AY867" s="134"/>
      <c r="AZ867" s="134"/>
      <c r="BA867" s="134"/>
      <c r="BB867" s="134"/>
      <c r="BC867" s="134"/>
      <c r="BD867" s="134"/>
      <c r="BE867" s="134"/>
      <c r="BF867" s="134"/>
      <c r="BG867" s="134"/>
      <c r="BH867" s="134"/>
      <c r="BI867" s="134"/>
      <c r="BJ867" s="134"/>
      <c r="BK867" s="134"/>
      <c r="BL867" s="134"/>
      <c r="BM867" s="134"/>
      <c r="BN867" s="134"/>
      <c r="BO867" s="134"/>
      <c r="BP867" s="134"/>
      <c r="BQ867" s="134"/>
      <c r="BR867" s="134"/>
      <c r="BS867" s="134"/>
      <c r="BT867" s="134"/>
      <c r="BU867" s="134"/>
      <c r="BV867" s="134"/>
      <c r="BW867" s="134"/>
      <c r="BX867" s="134"/>
      <c r="BY867" s="134"/>
      <c r="BZ867" s="134"/>
      <c r="CA867" s="134"/>
      <c r="CB867" s="134"/>
      <c r="CC867" s="134"/>
      <c r="CD867" s="134"/>
      <c r="CE867" s="134"/>
      <c r="CF867" s="134"/>
      <c r="CG867" s="134"/>
      <c r="CH867" s="134"/>
      <c r="CI867" s="134"/>
      <c r="CJ867" s="134"/>
      <c r="CK867" s="134"/>
      <c r="CL867" s="134"/>
      <c r="CM867" s="134"/>
      <c r="CN867" s="134"/>
      <c r="CO867" s="134"/>
      <c r="CP867" s="134"/>
      <c r="CQ867" s="134"/>
      <c r="CR867" s="134"/>
      <c r="CS867" s="134"/>
      <c r="CT867" s="134"/>
      <c r="CU867" s="134"/>
      <c r="CV867" s="134"/>
      <c r="CW867" s="134"/>
      <c r="CX867" s="134"/>
      <c r="CY867" s="134"/>
      <c r="CZ867" s="134"/>
      <c r="DA867" s="134"/>
      <c r="DB867" s="134"/>
      <c r="DC867" s="134"/>
      <c r="DD867" s="134"/>
      <c r="DE867" s="134"/>
      <c r="DF867" s="134"/>
      <c r="DG867" s="134"/>
      <c r="DH867" s="134"/>
      <c r="DI867" s="134"/>
      <c r="DJ867" s="134"/>
      <c r="DK867" s="134"/>
      <c r="DL867" s="134"/>
      <c r="DM867" s="134"/>
      <c r="DN867" s="134"/>
      <c r="DO867" s="134"/>
      <c r="DP867" s="134"/>
      <c r="DQ867" s="134"/>
      <c r="DR867" s="134"/>
      <c r="DS867" s="134"/>
      <c r="DT867" s="134"/>
      <c r="DU867" s="134"/>
      <c r="DV867" s="134"/>
      <c r="DW867" s="134"/>
      <c r="DX867" s="134"/>
      <c r="DY867" s="134"/>
      <c r="DZ867" s="134"/>
      <c r="EA867" s="134"/>
      <c r="EB867" s="134"/>
      <c r="EC867" s="134"/>
      <c r="ED867" s="134"/>
      <c r="EE867" s="134"/>
      <c r="EF867" s="134"/>
      <c r="EG867" s="134"/>
    </row>
    <row r="868" spans="1:137">
      <c r="A868" s="135"/>
      <c r="B868" s="54"/>
      <c r="C868" s="58" t="s">
        <v>33</v>
      </c>
      <c r="D868" s="163" t="s">
        <v>1292</v>
      </c>
      <c r="E868" s="164" t="s">
        <v>1293</v>
      </c>
      <c r="F868" s="165" t="s">
        <v>1294</v>
      </c>
      <c r="G868" s="58" t="s">
        <v>1295</v>
      </c>
      <c r="H868" s="46" t="s">
        <v>1296</v>
      </c>
      <c r="I868" s="140">
        <v>54.9</v>
      </c>
      <c r="J868" s="46" t="s">
        <v>48</v>
      </c>
      <c r="K868" s="75" t="s">
        <v>49</v>
      </c>
      <c r="L868" s="76">
        <f t="shared" si="94"/>
        <v>0</v>
      </c>
      <c r="M868" s="76"/>
      <c r="N868" s="168"/>
      <c r="O868" s="168"/>
      <c r="P868" s="168"/>
      <c r="Q868" s="76"/>
      <c r="R868" s="168"/>
      <c r="S868" s="76"/>
      <c r="T868" s="168"/>
      <c r="U868" s="168"/>
      <c r="V868" s="76"/>
      <c r="W868" s="76"/>
      <c r="X868" s="76"/>
      <c r="Y868" s="134"/>
      <c r="Z868" s="134"/>
      <c r="AA868" s="134"/>
      <c r="AB868" s="134"/>
      <c r="AC868" s="134"/>
      <c r="AD868" s="134"/>
      <c r="AE868" s="134"/>
      <c r="AF868" s="134"/>
      <c r="AG868" s="134"/>
      <c r="AH868" s="134"/>
      <c r="AI868" s="134"/>
      <c r="AJ868" s="134"/>
      <c r="AK868" s="134"/>
      <c r="AL868" s="134"/>
      <c r="AM868" s="134"/>
      <c r="AN868" s="134"/>
      <c r="AO868" s="134"/>
      <c r="AP868" s="134"/>
      <c r="AQ868" s="134"/>
      <c r="AR868" s="134"/>
      <c r="AS868" s="134"/>
      <c r="AT868" s="134"/>
      <c r="AU868" s="134"/>
      <c r="AV868" s="134"/>
      <c r="AW868" s="134"/>
      <c r="AX868" s="134"/>
      <c r="AY868" s="134"/>
      <c r="AZ868" s="134"/>
      <c r="BA868" s="134"/>
      <c r="BB868" s="134"/>
      <c r="BC868" s="134"/>
      <c r="BD868" s="134"/>
      <c r="BE868" s="134"/>
      <c r="BF868" s="134"/>
      <c r="BG868" s="134"/>
      <c r="BH868" s="134"/>
      <c r="BI868" s="134"/>
      <c r="BJ868" s="134"/>
      <c r="BK868" s="134"/>
      <c r="BL868" s="134"/>
      <c r="BM868" s="134"/>
      <c r="BN868" s="134"/>
      <c r="BO868" s="134"/>
      <c r="BP868" s="134"/>
      <c r="BQ868" s="134"/>
      <c r="BR868" s="134"/>
      <c r="BS868" s="134"/>
      <c r="BT868" s="134"/>
      <c r="BU868" s="134"/>
      <c r="BV868" s="134"/>
      <c r="BW868" s="134"/>
      <c r="BX868" s="134"/>
      <c r="BY868" s="134"/>
      <c r="BZ868" s="134"/>
      <c r="CA868" s="134"/>
      <c r="CB868" s="134"/>
      <c r="CC868" s="134"/>
      <c r="CD868" s="134"/>
      <c r="CE868" s="134"/>
      <c r="CF868" s="134"/>
      <c r="CG868" s="134"/>
      <c r="CH868" s="134"/>
      <c r="CI868" s="134"/>
      <c r="CJ868" s="134"/>
      <c r="CK868" s="134"/>
      <c r="CL868" s="134"/>
      <c r="CM868" s="134"/>
      <c r="CN868" s="134"/>
      <c r="CO868" s="134"/>
      <c r="CP868" s="134"/>
      <c r="CQ868" s="134"/>
      <c r="CR868" s="134"/>
      <c r="CS868" s="134"/>
      <c r="CT868" s="134"/>
      <c r="CU868" s="134"/>
      <c r="CV868" s="134"/>
      <c r="CW868" s="134"/>
      <c r="CX868" s="134"/>
      <c r="CY868" s="134"/>
      <c r="CZ868" s="134"/>
      <c r="DA868" s="134"/>
      <c r="DB868" s="134"/>
      <c r="DC868" s="134"/>
      <c r="DD868" s="134"/>
      <c r="DE868" s="134"/>
      <c r="DF868" s="134"/>
      <c r="DG868" s="134"/>
      <c r="DH868" s="134"/>
      <c r="DI868" s="134"/>
      <c r="DJ868" s="134"/>
      <c r="DK868" s="134"/>
      <c r="DL868" s="134"/>
      <c r="DM868" s="134"/>
      <c r="DN868" s="134"/>
      <c r="DO868" s="134"/>
      <c r="DP868" s="134"/>
      <c r="DQ868" s="134"/>
      <c r="DR868" s="134"/>
      <c r="DS868" s="134"/>
      <c r="DT868" s="134"/>
      <c r="DU868" s="134"/>
      <c r="DV868" s="134"/>
      <c r="DW868" s="134"/>
      <c r="DX868" s="134"/>
      <c r="DY868" s="134"/>
      <c r="DZ868" s="134"/>
      <c r="EA868" s="134"/>
      <c r="EB868" s="134"/>
      <c r="EC868" s="134"/>
      <c r="ED868" s="134"/>
      <c r="EE868" s="134"/>
      <c r="EF868" s="134"/>
      <c r="EG868" s="134"/>
    </row>
    <row r="869" spans="1:137">
      <c r="A869" s="135"/>
      <c r="B869" s="54"/>
      <c r="C869" s="77"/>
      <c r="D869" s="169"/>
      <c r="E869" s="174"/>
      <c r="F869" s="170"/>
      <c r="G869" s="77"/>
      <c r="H869" s="54"/>
      <c r="I869" s="141"/>
      <c r="J869" s="54"/>
      <c r="K869" s="75" t="s">
        <v>50</v>
      </c>
      <c r="L869" s="76">
        <f t="shared" si="94"/>
        <v>0</v>
      </c>
      <c r="M869" s="76"/>
      <c r="N869" s="168"/>
      <c r="O869" s="168"/>
      <c r="P869" s="168"/>
      <c r="Q869" s="76"/>
      <c r="R869" s="168"/>
      <c r="S869" s="76"/>
      <c r="T869" s="168"/>
      <c r="U869" s="168"/>
      <c r="V869" s="76"/>
      <c r="W869" s="76"/>
      <c r="X869" s="76"/>
      <c r="Y869" s="134"/>
      <c r="Z869" s="134"/>
      <c r="AA869" s="134"/>
      <c r="AB869" s="134"/>
      <c r="AC869" s="134"/>
      <c r="AD869" s="134"/>
      <c r="AE869" s="134"/>
      <c r="AF869" s="134"/>
      <c r="AG869" s="134"/>
      <c r="AH869" s="134"/>
      <c r="AI869" s="134"/>
      <c r="AJ869" s="134"/>
      <c r="AK869" s="134"/>
      <c r="AL869" s="134"/>
      <c r="AM869" s="134"/>
      <c r="AN869" s="134"/>
      <c r="AO869" s="134"/>
      <c r="AP869" s="134"/>
      <c r="AQ869" s="134"/>
      <c r="AR869" s="134"/>
      <c r="AS869" s="134"/>
      <c r="AT869" s="134"/>
      <c r="AU869" s="134"/>
      <c r="AV869" s="134"/>
      <c r="AW869" s="134"/>
      <c r="AX869" s="134"/>
      <c r="AY869" s="134"/>
      <c r="AZ869" s="134"/>
      <c r="BA869" s="134"/>
      <c r="BB869" s="134"/>
      <c r="BC869" s="134"/>
      <c r="BD869" s="134"/>
      <c r="BE869" s="134"/>
      <c r="BF869" s="134"/>
      <c r="BG869" s="134"/>
      <c r="BH869" s="134"/>
      <c r="BI869" s="134"/>
      <c r="BJ869" s="134"/>
      <c r="BK869" s="134"/>
      <c r="BL869" s="134"/>
      <c r="BM869" s="134"/>
      <c r="BN869" s="134"/>
      <c r="BO869" s="134"/>
      <c r="BP869" s="134"/>
      <c r="BQ869" s="134"/>
      <c r="BR869" s="134"/>
      <c r="BS869" s="134"/>
      <c r="BT869" s="134"/>
      <c r="BU869" s="134"/>
      <c r="BV869" s="134"/>
      <c r="BW869" s="134"/>
      <c r="BX869" s="134"/>
      <c r="BY869" s="134"/>
      <c r="BZ869" s="134"/>
      <c r="CA869" s="134"/>
      <c r="CB869" s="134"/>
      <c r="CC869" s="134"/>
      <c r="CD869" s="134"/>
      <c r="CE869" s="134"/>
      <c r="CF869" s="134"/>
      <c r="CG869" s="134"/>
      <c r="CH869" s="134"/>
      <c r="CI869" s="134"/>
      <c r="CJ869" s="134"/>
      <c r="CK869" s="134"/>
      <c r="CL869" s="134"/>
      <c r="CM869" s="134"/>
      <c r="CN869" s="134"/>
      <c r="CO869" s="134"/>
      <c r="CP869" s="134"/>
      <c r="CQ869" s="134"/>
      <c r="CR869" s="134"/>
      <c r="CS869" s="134"/>
      <c r="CT869" s="134"/>
      <c r="CU869" s="134"/>
      <c r="CV869" s="134"/>
      <c r="CW869" s="134"/>
      <c r="CX869" s="134"/>
      <c r="CY869" s="134"/>
      <c r="CZ869" s="134"/>
      <c r="DA869" s="134"/>
      <c r="DB869" s="134"/>
      <c r="DC869" s="134"/>
      <c r="DD869" s="134"/>
      <c r="DE869" s="134"/>
      <c r="DF869" s="134"/>
      <c r="DG869" s="134"/>
      <c r="DH869" s="134"/>
      <c r="DI869" s="134"/>
      <c r="DJ869" s="134"/>
      <c r="DK869" s="134"/>
      <c r="DL869" s="134"/>
      <c r="DM869" s="134"/>
      <c r="DN869" s="134"/>
      <c r="DO869" s="134"/>
      <c r="DP869" s="134"/>
      <c r="DQ869" s="134"/>
      <c r="DR869" s="134"/>
      <c r="DS869" s="134"/>
      <c r="DT869" s="134"/>
      <c r="DU869" s="134"/>
      <c r="DV869" s="134"/>
      <c r="DW869" s="134"/>
      <c r="DX869" s="134"/>
      <c r="DY869" s="134"/>
      <c r="DZ869" s="134"/>
      <c r="EA869" s="134"/>
      <c r="EB869" s="134"/>
      <c r="EC869" s="134"/>
      <c r="ED869" s="134"/>
      <c r="EE869" s="134"/>
      <c r="EF869" s="134"/>
      <c r="EG869" s="134"/>
    </row>
    <row r="870" spans="1:137">
      <c r="A870" s="135"/>
      <c r="B870" s="54"/>
      <c r="C870" s="81"/>
      <c r="D870" s="171"/>
      <c r="E870" s="175"/>
      <c r="F870" s="172"/>
      <c r="G870" s="81"/>
      <c r="H870" s="80"/>
      <c r="I870" s="142"/>
      <c r="J870" s="80"/>
      <c r="K870" s="84" t="s">
        <v>51</v>
      </c>
      <c r="L870" s="76">
        <f t="shared" si="94"/>
        <v>2</v>
      </c>
      <c r="M870" s="76"/>
      <c r="N870" s="168"/>
      <c r="O870" s="168">
        <v>1</v>
      </c>
      <c r="P870" s="168"/>
      <c r="Q870" s="76"/>
      <c r="R870" s="168"/>
      <c r="S870" s="76">
        <v>1</v>
      </c>
      <c r="T870" s="168"/>
      <c r="U870" s="168"/>
      <c r="V870" s="76"/>
      <c r="W870" s="76"/>
      <c r="X870" s="76"/>
      <c r="Y870" s="134"/>
      <c r="Z870" s="134"/>
      <c r="AA870" s="134"/>
      <c r="AB870" s="134"/>
      <c r="AC870" s="134"/>
      <c r="AD870" s="134"/>
      <c r="AE870" s="134"/>
      <c r="AF870" s="134"/>
      <c r="AG870" s="134"/>
      <c r="AH870" s="134"/>
      <c r="AI870" s="134"/>
      <c r="AJ870" s="134"/>
      <c r="AK870" s="134"/>
      <c r="AL870" s="134"/>
      <c r="AM870" s="134"/>
      <c r="AN870" s="134"/>
      <c r="AO870" s="134"/>
      <c r="AP870" s="134"/>
      <c r="AQ870" s="134"/>
      <c r="AR870" s="134"/>
      <c r="AS870" s="134"/>
      <c r="AT870" s="134"/>
      <c r="AU870" s="134"/>
      <c r="AV870" s="134"/>
      <c r="AW870" s="134"/>
      <c r="AX870" s="134"/>
      <c r="AY870" s="134"/>
      <c r="AZ870" s="134"/>
      <c r="BA870" s="134"/>
      <c r="BB870" s="134"/>
      <c r="BC870" s="134"/>
      <c r="BD870" s="134"/>
      <c r="BE870" s="134"/>
      <c r="BF870" s="134"/>
      <c r="BG870" s="134"/>
      <c r="BH870" s="134"/>
      <c r="BI870" s="134"/>
      <c r="BJ870" s="134"/>
      <c r="BK870" s="134"/>
      <c r="BL870" s="134"/>
      <c r="BM870" s="134"/>
      <c r="BN870" s="134"/>
      <c r="BO870" s="134"/>
      <c r="BP870" s="134"/>
      <c r="BQ870" s="134"/>
      <c r="BR870" s="134"/>
      <c r="BS870" s="134"/>
      <c r="BT870" s="134"/>
      <c r="BU870" s="134"/>
      <c r="BV870" s="134"/>
      <c r="BW870" s="134"/>
      <c r="BX870" s="134"/>
      <c r="BY870" s="134"/>
      <c r="BZ870" s="134"/>
      <c r="CA870" s="134"/>
      <c r="CB870" s="134"/>
      <c r="CC870" s="134"/>
      <c r="CD870" s="134"/>
      <c r="CE870" s="134"/>
      <c r="CF870" s="134"/>
      <c r="CG870" s="134"/>
      <c r="CH870" s="134"/>
      <c r="CI870" s="134"/>
      <c r="CJ870" s="134"/>
      <c r="CK870" s="134"/>
      <c r="CL870" s="134"/>
      <c r="CM870" s="134"/>
      <c r="CN870" s="134"/>
      <c r="CO870" s="134"/>
      <c r="CP870" s="134"/>
      <c r="CQ870" s="134"/>
      <c r="CR870" s="134"/>
      <c r="CS870" s="134"/>
      <c r="CT870" s="134"/>
      <c r="CU870" s="134"/>
      <c r="CV870" s="134"/>
      <c r="CW870" s="134"/>
      <c r="CX870" s="134"/>
      <c r="CY870" s="134"/>
      <c r="CZ870" s="134"/>
      <c r="DA870" s="134"/>
      <c r="DB870" s="134"/>
      <c r="DC870" s="134"/>
      <c r="DD870" s="134"/>
      <c r="DE870" s="134"/>
      <c r="DF870" s="134"/>
      <c r="DG870" s="134"/>
      <c r="DH870" s="134"/>
      <c r="DI870" s="134"/>
      <c r="DJ870" s="134"/>
      <c r="DK870" s="134"/>
      <c r="DL870" s="134"/>
      <c r="DM870" s="134"/>
      <c r="DN870" s="134"/>
      <c r="DO870" s="134"/>
      <c r="DP870" s="134"/>
      <c r="DQ870" s="134"/>
      <c r="DR870" s="134"/>
      <c r="DS870" s="134"/>
      <c r="DT870" s="134"/>
      <c r="DU870" s="134"/>
      <c r="DV870" s="134"/>
      <c r="DW870" s="134"/>
      <c r="DX870" s="134"/>
      <c r="DY870" s="134"/>
      <c r="DZ870" s="134"/>
      <c r="EA870" s="134"/>
      <c r="EB870" s="134"/>
      <c r="EC870" s="134"/>
      <c r="ED870" s="134"/>
      <c r="EE870" s="134"/>
      <c r="EF870" s="134"/>
      <c r="EG870" s="134"/>
    </row>
    <row r="871" spans="1:137">
      <c r="A871" s="135"/>
      <c r="B871" s="54"/>
      <c r="C871" s="58" t="s">
        <v>33</v>
      </c>
      <c r="D871" s="163" t="s">
        <v>1297</v>
      </c>
      <c r="E871" s="164" t="s">
        <v>1298</v>
      </c>
      <c r="F871" s="165" t="s">
        <v>1299</v>
      </c>
      <c r="G871" s="58" t="s">
        <v>1300</v>
      </c>
      <c r="H871" s="46" t="s">
        <v>1301</v>
      </c>
      <c r="I871" s="140">
        <v>0</v>
      </c>
      <c r="J871" s="46" t="s">
        <v>48</v>
      </c>
      <c r="K871" s="75" t="s">
        <v>49</v>
      </c>
      <c r="L871" s="76">
        <f t="shared" si="94"/>
        <v>0</v>
      </c>
      <c r="M871" s="76"/>
      <c r="N871" s="168"/>
      <c r="O871" s="168"/>
      <c r="P871" s="168"/>
      <c r="Q871" s="76"/>
      <c r="R871" s="168"/>
      <c r="S871" s="76"/>
      <c r="T871" s="168"/>
      <c r="U871" s="168"/>
      <c r="V871" s="76"/>
      <c r="W871" s="76"/>
      <c r="X871" s="76"/>
      <c r="Y871" s="134"/>
      <c r="Z871" s="134"/>
      <c r="AA871" s="134"/>
      <c r="AB871" s="134"/>
      <c r="AC871" s="134"/>
      <c r="AD871" s="134"/>
      <c r="AE871" s="134"/>
      <c r="AF871" s="134"/>
      <c r="AG871" s="134"/>
      <c r="AH871" s="134"/>
      <c r="AI871" s="134"/>
      <c r="AJ871" s="134"/>
      <c r="AK871" s="134"/>
      <c r="AL871" s="134"/>
      <c r="AM871" s="134"/>
      <c r="AN871" s="134"/>
      <c r="AO871" s="134"/>
      <c r="AP871" s="134"/>
      <c r="AQ871" s="134"/>
      <c r="AR871" s="134"/>
      <c r="AS871" s="134"/>
      <c r="AT871" s="134"/>
      <c r="AU871" s="134"/>
      <c r="AV871" s="134"/>
      <c r="AW871" s="134"/>
      <c r="AX871" s="134"/>
      <c r="AY871" s="134"/>
      <c r="AZ871" s="134"/>
      <c r="BA871" s="134"/>
      <c r="BB871" s="134"/>
      <c r="BC871" s="134"/>
      <c r="BD871" s="134"/>
      <c r="BE871" s="134"/>
      <c r="BF871" s="134"/>
      <c r="BG871" s="134"/>
      <c r="BH871" s="134"/>
      <c r="BI871" s="134"/>
      <c r="BJ871" s="134"/>
      <c r="BK871" s="134"/>
      <c r="BL871" s="134"/>
      <c r="BM871" s="134"/>
      <c r="BN871" s="134"/>
      <c r="BO871" s="134"/>
      <c r="BP871" s="134"/>
      <c r="BQ871" s="134"/>
      <c r="BR871" s="134"/>
      <c r="BS871" s="134"/>
      <c r="BT871" s="134"/>
      <c r="BU871" s="134"/>
      <c r="BV871" s="134"/>
      <c r="BW871" s="134"/>
      <c r="BX871" s="134"/>
      <c r="BY871" s="134"/>
      <c r="BZ871" s="134"/>
      <c r="CA871" s="134"/>
      <c r="CB871" s="134"/>
      <c r="CC871" s="134"/>
      <c r="CD871" s="134"/>
      <c r="CE871" s="134"/>
      <c r="CF871" s="134"/>
      <c r="CG871" s="134"/>
      <c r="CH871" s="134"/>
      <c r="CI871" s="134"/>
      <c r="CJ871" s="134"/>
      <c r="CK871" s="134"/>
      <c r="CL871" s="134"/>
      <c r="CM871" s="134"/>
      <c r="CN871" s="134"/>
      <c r="CO871" s="134"/>
      <c r="CP871" s="134"/>
      <c r="CQ871" s="134"/>
      <c r="CR871" s="134"/>
      <c r="CS871" s="134"/>
      <c r="CT871" s="134"/>
      <c r="CU871" s="134"/>
      <c r="CV871" s="134"/>
      <c r="CW871" s="134"/>
      <c r="CX871" s="134"/>
      <c r="CY871" s="134"/>
      <c r="CZ871" s="134"/>
      <c r="DA871" s="134"/>
      <c r="DB871" s="134"/>
      <c r="DC871" s="134"/>
      <c r="DD871" s="134"/>
      <c r="DE871" s="134"/>
      <c r="DF871" s="134"/>
      <c r="DG871" s="134"/>
      <c r="DH871" s="134"/>
      <c r="DI871" s="134"/>
      <c r="DJ871" s="134"/>
      <c r="DK871" s="134"/>
      <c r="DL871" s="134"/>
      <c r="DM871" s="134"/>
      <c r="DN871" s="134"/>
      <c r="DO871" s="134"/>
      <c r="DP871" s="134"/>
      <c r="DQ871" s="134"/>
      <c r="DR871" s="134"/>
      <c r="DS871" s="134"/>
      <c r="DT871" s="134"/>
      <c r="DU871" s="134"/>
      <c r="DV871" s="134"/>
      <c r="DW871" s="134"/>
      <c r="DX871" s="134"/>
      <c r="DY871" s="134"/>
      <c r="DZ871" s="134"/>
      <c r="EA871" s="134"/>
      <c r="EB871" s="134"/>
      <c r="EC871" s="134"/>
      <c r="ED871" s="134"/>
      <c r="EE871" s="134"/>
      <c r="EF871" s="134"/>
      <c r="EG871" s="134"/>
    </row>
    <row r="872" spans="1:137">
      <c r="A872" s="135"/>
      <c r="B872" s="54"/>
      <c r="C872" s="77"/>
      <c r="D872" s="169"/>
      <c r="E872" s="174"/>
      <c r="F872" s="170"/>
      <c r="G872" s="77"/>
      <c r="H872" s="54"/>
      <c r="I872" s="141"/>
      <c r="J872" s="54"/>
      <c r="K872" s="75" t="s">
        <v>50</v>
      </c>
      <c r="L872" s="76">
        <f t="shared" si="94"/>
        <v>0</v>
      </c>
      <c r="M872" s="76"/>
      <c r="N872" s="168"/>
      <c r="O872" s="168"/>
      <c r="P872" s="168"/>
      <c r="Q872" s="76"/>
      <c r="R872" s="168"/>
      <c r="S872" s="76"/>
      <c r="T872" s="168"/>
      <c r="U872" s="168"/>
      <c r="V872" s="76"/>
      <c r="W872" s="76"/>
      <c r="X872" s="76"/>
      <c r="Y872" s="134"/>
      <c r="Z872" s="134"/>
      <c r="AA872" s="134"/>
      <c r="AB872" s="134"/>
      <c r="AC872" s="134"/>
      <c r="AD872" s="134"/>
      <c r="AE872" s="134"/>
      <c r="AF872" s="134"/>
      <c r="AG872" s="134"/>
      <c r="AH872" s="134"/>
      <c r="AI872" s="134"/>
      <c r="AJ872" s="134"/>
      <c r="AK872" s="134"/>
      <c r="AL872" s="134"/>
      <c r="AM872" s="134"/>
      <c r="AN872" s="134"/>
      <c r="AO872" s="134"/>
      <c r="AP872" s="134"/>
      <c r="AQ872" s="134"/>
      <c r="AR872" s="134"/>
      <c r="AS872" s="134"/>
      <c r="AT872" s="134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134"/>
      <c r="BE872" s="134"/>
      <c r="BF872" s="134"/>
      <c r="BG872" s="134"/>
      <c r="BH872" s="134"/>
      <c r="BI872" s="134"/>
      <c r="BJ872" s="134"/>
      <c r="BK872" s="134"/>
      <c r="BL872" s="134"/>
      <c r="BM872" s="134"/>
      <c r="BN872" s="134"/>
      <c r="BO872" s="134"/>
      <c r="BP872" s="134"/>
      <c r="BQ872" s="134"/>
      <c r="BR872" s="134"/>
      <c r="BS872" s="134"/>
      <c r="BT872" s="134"/>
      <c r="BU872" s="134"/>
      <c r="BV872" s="134"/>
      <c r="BW872" s="134"/>
      <c r="BX872" s="134"/>
      <c r="BY872" s="134"/>
      <c r="BZ872" s="134"/>
      <c r="CA872" s="134"/>
      <c r="CB872" s="134"/>
      <c r="CC872" s="134"/>
      <c r="CD872" s="134"/>
      <c r="CE872" s="134"/>
      <c r="CF872" s="134"/>
      <c r="CG872" s="134"/>
      <c r="CH872" s="134"/>
      <c r="CI872" s="134"/>
      <c r="CJ872" s="134"/>
      <c r="CK872" s="134"/>
      <c r="CL872" s="134"/>
      <c r="CM872" s="134"/>
      <c r="CN872" s="134"/>
      <c r="CO872" s="134"/>
      <c r="CP872" s="134"/>
      <c r="CQ872" s="134"/>
      <c r="CR872" s="134"/>
      <c r="CS872" s="134"/>
      <c r="CT872" s="134"/>
      <c r="CU872" s="134"/>
      <c r="CV872" s="134"/>
      <c r="CW872" s="134"/>
      <c r="CX872" s="134"/>
      <c r="CY872" s="134"/>
      <c r="CZ872" s="134"/>
      <c r="DA872" s="134"/>
      <c r="DB872" s="134"/>
      <c r="DC872" s="134"/>
      <c r="DD872" s="134"/>
      <c r="DE872" s="134"/>
      <c r="DF872" s="134"/>
      <c r="DG872" s="134"/>
      <c r="DH872" s="134"/>
      <c r="DI872" s="134"/>
      <c r="DJ872" s="134"/>
      <c r="DK872" s="134"/>
      <c r="DL872" s="134"/>
      <c r="DM872" s="134"/>
      <c r="DN872" s="134"/>
      <c r="DO872" s="134"/>
      <c r="DP872" s="134"/>
      <c r="DQ872" s="134"/>
      <c r="DR872" s="134"/>
      <c r="DS872" s="134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134"/>
      <c r="ED872" s="134"/>
      <c r="EE872" s="134"/>
      <c r="EF872" s="134"/>
      <c r="EG872" s="134"/>
    </row>
    <row r="873" spans="1:137">
      <c r="A873" s="135"/>
      <c r="B873" s="54"/>
      <c r="C873" s="81"/>
      <c r="D873" s="171"/>
      <c r="E873" s="175"/>
      <c r="F873" s="172"/>
      <c r="G873" s="81"/>
      <c r="H873" s="80"/>
      <c r="I873" s="142"/>
      <c r="J873" s="80"/>
      <c r="K873" s="84" t="s">
        <v>51</v>
      </c>
      <c r="L873" s="76">
        <f t="shared" si="94"/>
        <v>3</v>
      </c>
      <c r="M873" s="76"/>
      <c r="N873" s="168"/>
      <c r="O873" s="168">
        <v>2</v>
      </c>
      <c r="P873" s="168"/>
      <c r="Q873" s="76"/>
      <c r="R873" s="168"/>
      <c r="S873" s="76">
        <v>1</v>
      </c>
      <c r="T873" s="168"/>
      <c r="U873" s="168"/>
      <c r="V873" s="76"/>
      <c r="W873" s="76"/>
      <c r="X873" s="76"/>
      <c r="Y873" s="134"/>
      <c r="Z873" s="134"/>
      <c r="AA873" s="134"/>
      <c r="AB873" s="134"/>
      <c r="AC873" s="134"/>
      <c r="AD873" s="134"/>
      <c r="AE873" s="134"/>
      <c r="AF873" s="134"/>
      <c r="AG873" s="134"/>
      <c r="AH873" s="134"/>
      <c r="AI873" s="134"/>
      <c r="AJ873" s="134"/>
      <c r="AK873" s="134"/>
      <c r="AL873" s="134"/>
      <c r="AM873" s="134"/>
      <c r="AN873" s="134"/>
      <c r="AO873" s="134"/>
      <c r="AP873" s="134"/>
      <c r="AQ873" s="134"/>
      <c r="AR873" s="134"/>
      <c r="AS873" s="134"/>
      <c r="AT873" s="134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4"/>
      <c r="BE873" s="134"/>
      <c r="BF873" s="134"/>
      <c r="BG873" s="134"/>
      <c r="BH873" s="134"/>
      <c r="BI873" s="134"/>
      <c r="BJ873" s="134"/>
      <c r="BK873" s="134"/>
      <c r="BL873" s="134"/>
      <c r="BM873" s="134"/>
      <c r="BN873" s="134"/>
      <c r="BO873" s="134"/>
      <c r="BP873" s="134"/>
      <c r="BQ873" s="134"/>
      <c r="BR873" s="134"/>
      <c r="BS873" s="134"/>
      <c r="BT873" s="134"/>
      <c r="BU873" s="134"/>
      <c r="BV873" s="134"/>
      <c r="BW873" s="134"/>
      <c r="BX873" s="134"/>
      <c r="BY873" s="134"/>
      <c r="BZ873" s="134"/>
      <c r="CA873" s="134"/>
      <c r="CB873" s="134"/>
      <c r="CC873" s="134"/>
      <c r="CD873" s="134"/>
      <c r="CE873" s="134"/>
      <c r="CF873" s="134"/>
      <c r="CG873" s="134"/>
      <c r="CH873" s="134"/>
      <c r="CI873" s="134"/>
      <c r="CJ873" s="134"/>
      <c r="CK873" s="134"/>
      <c r="CL873" s="134"/>
      <c r="CM873" s="134"/>
      <c r="CN873" s="134"/>
      <c r="CO873" s="134"/>
      <c r="CP873" s="134"/>
      <c r="CQ873" s="134"/>
      <c r="CR873" s="134"/>
      <c r="CS873" s="134"/>
      <c r="CT873" s="134"/>
      <c r="CU873" s="134"/>
      <c r="CV873" s="134"/>
      <c r="CW873" s="134"/>
      <c r="CX873" s="134"/>
      <c r="CY873" s="134"/>
      <c r="CZ873" s="134"/>
      <c r="DA873" s="134"/>
      <c r="DB873" s="134"/>
      <c r="DC873" s="134"/>
      <c r="DD873" s="134"/>
      <c r="DE873" s="134"/>
      <c r="DF873" s="134"/>
      <c r="DG873" s="134"/>
      <c r="DH873" s="134"/>
      <c r="DI873" s="134"/>
      <c r="DJ873" s="134"/>
      <c r="DK873" s="134"/>
      <c r="DL873" s="134"/>
      <c r="DM873" s="134"/>
      <c r="DN873" s="134"/>
      <c r="DO873" s="134"/>
      <c r="DP873" s="134"/>
      <c r="DQ873" s="134"/>
      <c r="DR873" s="134"/>
      <c r="DS873" s="134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134"/>
      <c r="ED873" s="134"/>
      <c r="EE873" s="134"/>
      <c r="EF873" s="134"/>
      <c r="EG873" s="134"/>
    </row>
    <row r="874" spans="1:137">
      <c r="A874" s="135"/>
      <c r="B874" s="54"/>
      <c r="C874" s="58" t="s">
        <v>33</v>
      </c>
      <c r="D874" s="58" t="s">
        <v>876</v>
      </c>
      <c r="E874" s="58" t="s">
        <v>1302</v>
      </c>
      <c r="F874" s="58" t="s">
        <v>1303</v>
      </c>
      <c r="G874" s="58" t="s">
        <v>1304</v>
      </c>
      <c r="H874" s="46" t="s">
        <v>1305</v>
      </c>
      <c r="I874" s="140">
        <v>33.22</v>
      </c>
      <c r="J874" s="46" t="s">
        <v>48</v>
      </c>
      <c r="K874" s="75" t="s">
        <v>49</v>
      </c>
      <c r="L874" s="76">
        <f t="shared" si="94"/>
        <v>0</v>
      </c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134"/>
      <c r="Z874" s="134"/>
      <c r="AA874" s="134"/>
      <c r="AB874" s="134"/>
      <c r="AC874" s="134"/>
      <c r="AD874" s="134"/>
      <c r="AE874" s="134"/>
      <c r="AF874" s="134"/>
      <c r="AG874" s="134"/>
      <c r="AH874" s="134"/>
      <c r="AI874" s="134"/>
      <c r="AJ874" s="134"/>
      <c r="AK874" s="134"/>
      <c r="AL874" s="134"/>
      <c r="AM874" s="134"/>
      <c r="AN874" s="134"/>
      <c r="AO874" s="134"/>
      <c r="AP874" s="134"/>
      <c r="AQ874" s="134"/>
      <c r="AR874" s="134"/>
      <c r="AS874" s="134"/>
      <c r="AT874" s="134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4"/>
      <c r="BE874" s="134"/>
      <c r="BF874" s="134"/>
      <c r="BG874" s="134"/>
      <c r="BH874" s="134"/>
      <c r="BI874" s="134"/>
      <c r="BJ874" s="134"/>
      <c r="BK874" s="134"/>
      <c r="BL874" s="134"/>
      <c r="BM874" s="134"/>
      <c r="BN874" s="134"/>
      <c r="BO874" s="134"/>
      <c r="BP874" s="134"/>
      <c r="BQ874" s="134"/>
      <c r="BR874" s="134"/>
      <c r="BS874" s="134"/>
      <c r="BT874" s="134"/>
      <c r="BU874" s="134"/>
      <c r="BV874" s="134"/>
      <c r="BW874" s="134"/>
      <c r="BX874" s="134"/>
      <c r="BY874" s="134"/>
      <c r="BZ874" s="134"/>
      <c r="CA874" s="134"/>
      <c r="CB874" s="134"/>
      <c r="CC874" s="134"/>
      <c r="CD874" s="134"/>
      <c r="CE874" s="134"/>
      <c r="CF874" s="134"/>
      <c r="CG874" s="134"/>
      <c r="CH874" s="134"/>
      <c r="CI874" s="134"/>
      <c r="CJ874" s="134"/>
      <c r="CK874" s="134"/>
      <c r="CL874" s="134"/>
      <c r="CM874" s="134"/>
      <c r="CN874" s="134"/>
      <c r="CO874" s="134"/>
      <c r="CP874" s="134"/>
      <c r="CQ874" s="134"/>
      <c r="CR874" s="134"/>
      <c r="CS874" s="134"/>
      <c r="CT874" s="134"/>
      <c r="CU874" s="134"/>
      <c r="CV874" s="134"/>
      <c r="CW874" s="134"/>
      <c r="CX874" s="134"/>
      <c r="CY874" s="134"/>
      <c r="CZ874" s="134"/>
      <c r="DA874" s="134"/>
      <c r="DB874" s="134"/>
      <c r="DC874" s="134"/>
      <c r="DD874" s="134"/>
      <c r="DE874" s="134"/>
      <c r="DF874" s="134"/>
      <c r="DG874" s="134"/>
      <c r="DH874" s="134"/>
      <c r="DI874" s="134"/>
      <c r="DJ874" s="134"/>
      <c r="DK874" s="134"/>
      <c r="DL874" s="134"/>
      <c r="DM874" s="134"/>
      <c r="DN874" s="134"/>
      <c r="DO874" s="134"/>
      <c r="DP874" s="134"/>
      <c r="DQ874" s="134"/>
      <c r="DR874" s="134"/>
      <c r="DS874" s="134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134"/>
      <c r="ED874" s="134"/>
      <c r="EE874" s="134"/>
      <c r="EF874" s="134"/>
      <c r="EG874" s="134"/>
    </row>
    <row r="875" spans="1:137">
      <c r="A875" s="135"/>
      <c r="B875" s="54"/>
      <c r="C875" s="77"/>
      <c r="D875" s="77"/>
      <c r="E875" s="77"/>
      <c r="F875" s="77"/>
      <c r="G875" s="77"/>
      <c r="H875" s="54"/>
      <c r="I875" s="141"/>
      <c r="J875" s="54"/>
      <c r="K875" s="75" t="s">
        <v>50</v>
      </c>
      <c r="L875" s="76">
        <f t="shared" si="94"/>
        <v>0</v>
      </c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134"/>
      <c r="Z875" s="134"/>
      <c r="AA875" s="134"/>
      <c r="AB875" s="134"/>
      <c r="AC875" s="134"/>
      <c r="AD875" s="134"/>
      <c r="AE875" s="134"/>
      <c r="AF875" s="134"/>
      <c r="AG875" s="134"/>
      <c r="AH875" s="134"/>
      <c r="AI875" s="134"/>
      <c r="AJ875" s="134"/>
      <c r="AK875" s="134"/>
      <c r="AL875" s="134"/>
      <c r="AM875" s="134"/>
      <c r="AN875" s="134"/>
      <c r="AO875" s="134"/>
      <c r="AP875" s="134"/>
      <c r="AQ875" s="134"/>
      <c r="AR875" s="134"/>
      <c r="AS875" s="134"/>
      <c r="AT875" s="134"/>
      <c r="AU875" s="134"/>
      <c r="AV875" s="134"/>
      <c r="AW875" s="134"/>
      <c r="AX875" s="134"/>
      <c r="AY875" s="134"/>
      <c r="AZ875" s="134"/>
      <c r="BA875" s="134"/>
      <c r="BB875" s="134"/>
      <c r="BC875" s="134"/>
      <c r="BD875" s="134"/>
      <c r="BE875" s="134"/>
      <c r="BF875" s="134"/>
      <c r="BG875" s="134"/>
      <c r="BH875" s="134"/>
      <c r="BI875" s="134"/>
      <c r="BJ875" s="134"/>
      <c r="BK875" s="134"/>
      <c r="BL875" s="134"/>
      <c r="BM875" s="134"/>
      <c r="BN875" s="134"/>
      <c r="BO875" s="134"/>
      <c r="BP875" s="134"/>
      <c r="BQ875" s="134"/>
      <c r="BR875" s="134"/>
      <c r="BS875" s="134"/>
      <c r="BT875" s="134"/>
      <c r="BU875" s="134"/>
      <c r="BV875" s="134"/>
      <c r="BW875" s="134"/>
      <c r="BX875" s="134"/>
      <c r="BY875" s="134"/>
      <c r="BZ875" s="134"/>
      <c r="CA875" s="134"/>
      <c r="CB875" s="134"/>
      <c r="CC875" s="134"/>
      <c r="CD875" s="134"/>
      <c r="CE875" s="134"/>
      <c r="CF875" s="134"/>
      <c r="CG875" s="134"/>
      <c r="CH875" s="134"/>
      <c r="CI875" s="134"/>
      <c r="CJ875" s="134"/>
      <c r="CK875" s="134"/>
      <c r="CL875" s="134"/>
      <c r="CM875" s="134"/>
      <c r="CN875" s="134"/>
      <c r="CO875" s="134"/>
      <c r="CP875" s="134"/>
      <c r="CQ875" s="134"/>
      <c r="CR875" s="134"/>
      <c r="CS875" s="134"/>
      <c r="CT875" s="134"/>
      <c r="CU875" s="134"/>
      <c r="CV875" s="134"/>
      <c r="CW875" s="134"/>
      <c r="CX875" s="134"/>
      <c r="CY875" s="134"/>
      <c r="CZ875" s="134"/>
      <c r="DA875" s="134"/>
      <c r="DB875" s="134"/>
      <c r="DC875" s="134"/>
      <c r="DD875" s="134"/>
      <c r="DE875" s="134"/>
      <c r="DF875" s="134"/>
      <c r="DG875" s="134"/>
      <c r="DH875" s="134"/>
      <c r="DI875" s="134"/>
      <c r="DJ875" s="134"/>
      <c r="DK875" s="134"/>
      <c r="DL875" s="134"/>
      <c r="DM875" s="134"/>
      <c r="DN875" s="134"/>
      <c r="DO875" s="134"/>
      <c r="DP875" s="134"/>
      <c r="DQ875" s="134"/>
      <c r="DR875" s="134"/>
      <c r="DS875" s="134"/>
      <c r="DT875" s="134"/>
      <c r="DU875" s="134"/>
      <c r="DV875" s="134"/>
      <c r="DW875" s="134"/>
      <c r="DX875" s="134"/>
      <c r="DY875" s="134"/>
      <c r="DZ875" s="134"/>
      <c r="EA875" s="134"/>
      <c r="EB875" s="134"/>
      <c r="EC875" s="134"/>
      <c r="ED875" s="134"/>
      <c r="EE875" s="134"/>
      <c r="EF875" s="134"/>
      <c r="EG875" s="134"/>
    </row>
    <row r="876" spans="1:137">
      <c r="A876" s="135"/>
      <c r="B876" s="54"/>
      <c r="C876" s="81"/>
      <c r="D876" s="81"/>
      <c r="E876" s="81"/>
      <c r="F876" s="81"/>
      <c r="G876" s="81"/>
      <c r="H876" s="80"/>
      <c r="I876" s="142"/>
      <c r="J876" s="80"/>
      <c r="K876" s="84" t="s">
        <v>51</v>
      </c>
      <c r="L876" s="76">
        <f t="shared" si="94"/>
        <v>2</v>
      </c>
      <c r="M876" s="76"/>
      <c r="N876" s="76"/>
      <c r="O876" s="76">
        <v>1</v>
      </c>
      <c r="P876" s="76"/>
      <c r="Q876" s="76"/>
      <c r="R876" s="76"/>
      <c r="S876" s="76">
        <v>1</v>
      </c>
      <c r="T876" s="76"/>
      <c r="U876" s="76"/>
      <c r="V876" s="76"/>
      <c r="W876" s="76"/>
      <c r="X876" s="76"/>
      <c r="Y876" s="134"/>
      <c r="Z876" s="134"/>
      <c r="AA876" s="134"/>
      <c r="AB876" s="134"/>
      <c r="AC876" s="134"/>
      <c r="AD876" s="134"/>
      <c r="AE876" s="134"/>
      <c r="AF876" s="134"/>
      <c r="AG876" s="134"/>
      <c r="AH876" s="134"/>
      <c r="AI876" s="134"/>
      <c r="AJ876" s="134"/>
      <c r="AK876" s="134"/>
      <c r="AL876" s="134"/>
      <c r="AM876" s="134"/>
      <c r="AN876" s="134"/>
      <c r="AO876" s="134"/>
      <c r="AP876" s="134"/>
      <c r="AQ876" s="134"/>
      <c r="AR876" s="134"/>
      <c r="AS876" s="134"/>
      <c r="AT876" s="134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134"/>
      <c r="BE876" s="134"/>
      <c r="BF876" s="134"/>
      <c r="BG876" s="134"/>
      <c r="BH876" s="134"/>
      <c r="BI876" s="134"/>
      <c r="BJ876" s="134"/>
      <c r="BK876" s="134"/>
      <c r="BL876" s="134"/>
      <c r="BM876" s="134"/>
      <c r="BN876" s="134"/>
      <c r="BO876" s="134"/>
      <c r="BP876" s="134"/>
      <c r="BQ876" s="134"/>
      <c r="BR876" s="134"/>
      <c r="BS876" s="134"/>
      <c r="BT876" s="134"/>
      <c r="BU876" s="134"/>
      <c r="BV876" s="134"/>
      <c r="BW876" s="134"/>
      <c r="BX876" s="134"/>
      <c r="BY876" s="134"/>
      <c r="BZ876" s="134"/>
      <c r="CA876" s="134"/>
      <c r="CB876" s="134"/>
      <c r="CC876" s="134"/>
      <c r="CD876" s="134"/>
      <c r="CE876" s="134"/>
      <c r="CF876" s="134"/>
      <c r="CG876" s="134"/>
      <c r="CH876" s="134"/>
      <c r="CI876" s="134"/>
      <c r="CJ876" s="134"/>
      <c r="CK876" s="134"/>
      <c r="CL876" s="134"/>
      <c r="CM876" s="134"/>
      <c r="CN876" s="134"/>
      <c r="CO876" s="134"/>
      <c r="CP876" s="134"/>
      <c r="CQ876" s="134"/>
      <c r="CR876" s="134"/>
      <c r="CS876" s="134"/>
      <c r="CT876" s="134"/>
      <c r="CU876" s="134"/>
      <c r="CV876" s="134"/>
      <c r="CW876" s="134"/>
      <c r="CX876" s="134"/>
      <c r="CY876" s="134"/>
      <c r="CZ876" s="134"/>
      <c r="DA876" s="134"/>
      <c r="DB876" s="134"/>
      <c r="DC876" s="134"/>
      <c r="DD876" s="134"/>
      <c r="DE876" s="134"/>
      <c r="DF876" s="134"/>
      <c r="DG876" s="134"/>
      <c r="DH876" s="134"/>
      <c r="DI876" s="134"/>
      <c r="DJ876" s="134"/>
      <c r="DK876" s="134"/>
      <c r="DL876" s="134"/>
      <c r="DM876" s="134"/>
      <c r="DN876" s="134"/>
      <c r="DO876" s="134"/>
      <c r="DP876" s="134"/>
      <c r="DQ876" s="134"/>
      <c r="DR876" s="134"/>
      <c r="DS876" s="134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134"/>
      <c r="ED876" s="134"/>
      <c r="EE876" s="134"/>
      <c r="EF876" s="134"/>
      <c r="EG876" s="134"/>
    </row>
    <row r="877" spans="1:137">
      <c r="A877" s="135"/>
      <c r="B877" s="54"/>
      <c r="C877" s="58" t="s">
        <v>33</v>
      </c>
      <c r="D877" s="58" t="s">
        <v>1306</v>
      </c>
      <c r="E877" s="58" t="s">
        <v>1307</v>
      </c>
      <c r="F877" s="58" t="s">
        <v>1308</v>
      </c>
      <c r="G877" s="58" t="s">
        <v>1309</v>
      </c>
      <c r="H877" s="46" t="s">
        <v>1310</v>
      </c>
      <c r="I877" s="140">
        <v>7568.12</v>
      </c>
      <c r="J877" s="46" t="s">
        <v>48</v>
      </c>
      <c r="K877" s="75" t="s">
        <v>49</v>
      </c>
      <c r="L877" s="76">
        <f t="shared" si="94"/>
        <v>0</v>
      </c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134"/>
      <c r="Z877" s="134"/>
      <c r="AA877" s="134"/>
      <c r="AB877" s="134"/>
      <c r="AC877" s="134"/>
      <c r="AD877" s="134"/>
      <c r="AE877" s="134"/>
      <c r="AF877" s="134"/>
      <c r="AG877" s="134"/>
      <c r="AH877" s="134"/>
      <c r="AI877" s="134"/>
      <c r="AJ877" s="134"/>
      <c r="AK877" s="134"/>
      <c r="AL877" s="134"/>
      <c r="AM877" s="134"/>
      <c r="AN877" s="134"/>
      <c r="AO877" s="134"/>
      <c r="AP877" s="134"/>
      <c r="AQ877" s="134"/>
      <c r="AR877" s="134"/>
      <c r="AS877" s="134"/>
      <c r="AT877" s="134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4"/>
      <c r="BE877" s="134"/>
      <c r="BF877" s="134"/>
      <c r="BG877" s="134"/>
      <c r="BH877" s="134"/>
      <c r="BI877" s="134"/>
      <c r="BJ877" s="134"/>
      <c r="BK877" s="134"/>
      <c r="BL877" s="134"/>
      <c r="BM877" s="134"/>
      <c r="BN877" s="134"/>
      <c r="BO877" s="134"/>
      <c r="BP877" s="134"/>
      <c r="BQ877" s="134"/>
      <c r="BR877" s="134"/>
      <c r="BS877" s="134"/>
      <c r="BT877" s="134"/>
      <c r="BU877" s="134"/>
      <c r="BV877" s="134"/>
      <c r="BW877" s="134"/>
      <c r="BX877" s="134"/>
      <c r="BY877" s="134"/>
      <c r="BZ877" s="134"/>
      <c r="CA877" s="134"/>
      <c r="CB877" s="134"/>
      <c r="CC877" s="134"/>
      <c r="CD877" s="134"/>
      <c r="CE877" s="134"/>
      <c r="CF877" s="134"/>
      <c r="CG877" s="134"/>
      <c r="CH877" s="134"/>
      <c r="CI877" s="134"/>
      <c r="CJ877" s="134"/>
      <c r="CK877" s="134"/>
      <c r="CL877" s="134"/>
      <c r="CM877" s="134"/>
      <c r="CN877" s="134"/>
      <c r="CO877" s="134"/>
      <c r="CP877" s="134"/>
      <c r="CQ877" s="134"/>
      <c r="CR877" s="134"/>
      <c r="CS877" s="134"/>
      <c r="CT877" s="134"/>
      <c r="CU877" s="134"/>
      <c r="CV877" s="134"/>
      <c r="CW877" s="134"/>
      <c r="CX877" s="134"/>
      <c r="CY877" s="134"/>
      <c r="CZ877" s="134"/>
      <c r="DA877" s="134"/>
      <c r="DB877" s="134"/>
      <c r="DC877" s="134"/>
      <c r="DD877" s="134"/>
      <c r="DE877" s="134"/>
      <c r="DF877" s="134"/>
      <c r="DG877" s="134"/>
      <c r="DH877" s="134"/>
      <c r="DI877" s="134"/>
      <c r="DJ877" s="134"/>
      <c r="DK877" s="134"/>
      <c r="DL877" s="134"/>
      <c r="DM877" s="134"/>
      <c r="DN877" s="134"/>
      <c r="DO877" s="134"/>
      <c r="DP877" s="134"/>
      <c r="DQ877" s="134"/>
      <c r="DR877" s="134"/>
      <c r="DS877" s="134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134"/>
      <c r="ED877" s="134"/>
      <c r="EE877" s="134"/>
      <c r="EF877" s="134"/>
      <c r="EG877" s="134"/>
    </row>
    <row r="878" spans="1:137">
      <c r="A878" s="135"/>
      <c r="B878" s="54"/>
      <c r="C878" s="77"/>
      <c r="D878" s="77"/>
      <c r="E878" s="77"/>
      <c r="F878" s="77"/>
      <c r="G878" s="77"/>
      <c r="H878" s="54"/>
      <c r="I878" s="141"/>
      <c r="J878" s="54"/>
      <c r="K878" s="75" t="s">
        <v>50</v>
      </c>
      <c r="L878" s="76">
        <f t="shared" si="94"/>
        <v>0</v>
      </c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134"/>
      <c r="Z878" s="134"/>
      <c r="AA878" s="134"/>
      <c r="AB878" s="134"/>
      <c r="AC878" s="134"/>
      <c r="AD878" s="134"/>
      <c r="AE878" s="134"/>
      <c r="AF878" s="134"/>
      <c r="AG878" s="134"/>
      <c r="AH878" s="134"/>
      <c r="AI878" s="134"/>
      <c r="AJ878" s="134"/>
      <c r="AK878" s="134"/>
      <c r="AL878" s="134"/>
      <c r="AM878" s="134"/>
      <c r="AN878" s="134"/>
      <c r="AO878" s="134"/>
      <c r="AP878" s="134"/>
      <c r="AQ878" s="134"/>
      <c r="AR878" s="134"/>
      <c r="AS878" s="134"/>
      <c r="AT878" s="134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4"/>
      <c r="BE878" s="134"/>
      <c r="BF878" s="134"/>
      <c r="BG878" s="134"/>
      <c r="BH878" s="134"/>
      <c r="BI878" s="134"/>
      <c r="BJ878" s="134"/>
      <c r="BK878" s="134"/>
      <c r="BL878" s="134"/>
      <c r="BM878" s="134"/>
      <c r="BN878" s="134"/>
      <c r="BO878" s="134"/>
      <c r="BP878" s="134"/>
      <c r="BQ878" s="134"/>
      <c r="BR878" s="134"/>
      <c r="BS878" s="134"/>
      <c r="BT878" s="134"/>
      <c r="BU878" s="134"/>
      <c r="BV878" s="134"/>
      <c r="BW878" s="134"/>
      <c r="BX878" s="134"/>
      <c r="BY878" s="134"/>
      <c r="BZ878" s="134"/>
      <c r="CA878" s="134"/>
      <c r="CB878" s="134"/>
      <c r="CC878" s="134"/>
      <c r="CD878" s="134"/>
      <c r="CE878" s="134"/>
      <c r="CF878" s="134"/>
      <c r="CG878" s="134"/>
      <c r="CH878" s="134"/>
      <c r="CI878" s="134"/>
      <c r="CJ878" s="134"/>
      <c r="CK878" s="134"/>
      <c r="CL878" s="134"/>
      <c r="CM878" s="134"/>
      <c r="CN878" s="134"/>
      <c r="CO878" s="134"/>
      <c r="CP878" s="134"/>
      <c r="CQ878" s="134"/>
      <c r="CR878" s="134"/>
      <c r="CS878" s="134"/>
      <c r="CT878" s="134"/>
      <c r="CU878" s="134"/>
      <c r="CV878" s="134"/>
      <c r="CW878" s="134"/>
      <c r="CX878" s="134"/>
      <c r="CY878" s="134"/>
      <c r="CZ878" s="134"/>
      <c r="DA878" s="134"/>
      <c r="DB878" s="134"/>
      <c r="DC878" s="134"/>
      <c r="DD878" s="134"/>
      <c r="DE878" s="134"/>
      <c r="DF878" s="134"/>
      <c r="DG878" s="134"/>
      <c r="DH878" s="134"/>
      <c r="DI878" s="134"/>
      <c r="DJ878" s="134"/>
      <c r="DK878" s="134"/>
      <c r="DL878" s="134"/>
      <c r="DM878" s="134"/>
      <c r="DN878" s="134"/>
      <c r="DO878" s="134"/>
      <c r="DP878" s="134"/>
      <c r="DQ878" s="134"/>
      <c r="DR878" s="134"/>
      <c r="DS878" s="134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134"/>
      <c r="ED878" s="134"/>
      <c r="EE878" s="134"/>
      <c r="EF878" s="134"/>
      <c r="EG878" s="134"/>
    </row>
    <row r="879" spans="1:137">
      <c r="A879" s="135"/>
      <c r="B879" s="54"/>
      <c r="C879" s="81"/>
      <c r="D879" s="81"/>
      <c r="E879" s="81"/>
      <c r="F879" s="81"/>
      <c r="G879" s="81"/>
      <c r="H879" s="80"/>
      <c r="I879" s="142"/>
      <c r="J879" s="80"/>
      <c r="K879" s="84" t="s">
        <v>51</v>
      </c>
      <c r="L879" s="76">
        <f t="shared" si="94"/>
        <v>3</v>
      </c>
      <c r="M879" s="76"/>
      <c r="N879" s="76"/>
      <c r="O879" s="76">
        <v>1</v>
      </c>
      <c r="P879" s="76"/>
      <c r="Q879" s="76"/>
      <c r="R879" s="76"/>
      <c r="S879" s="76"/>
      <c r="T879" s="76">
        <v>2</v>
      </c>
      <c r="U879" s="76"/>
      <c r="V879" s="76"/>
      <c r="W879" s="76"/>
      <c r="X879" s="76"/>
      <c r="Y879" s="134"/>
      <c r="Z879" s="134"/>
      <c r="AA879" s="134"/>
      <c r="AB879" s="134"/>
      <c r="AC879" s="134"/>
      <c r="AD879" s="134"/>
      <c r="AE879" s="134"/>
      <c r="AF879" s="134"/>
      <c r="AG879" s="134"/>
      <c r="AH879" s="134"/>
      <c r="AI879" s="134"/>
      <c r="AJ879" s="134"/>
      <c r="AK879" s="134"/>
      <c r="AL879" s="134"/>
      <c r="AM879" s="134"/>
      <c r="AN879" s="134"/>
      <c r="AO879" s="134"/>
      <c r="AP879" s="134"/>
      <c r="AQ879" s="134"/>
      <c r="AR879" s="134"/>
      <c r="AS879" s="134"/>
      <c r="AT879" s="134"/>
      <c r="AU879" s="134"/>
      <c r="AV879" s="134"/>
      <c r="AW879" s="134"/>
      <c r="AX879" s="134"/>
      <c r="AY879" s="134"/>
      <c r="AZ879" s="134"/>
      <c r="BA879" s="134"/>
      <c r="BB879" s="134"/>
      <c r="BC879" s="134"/>
      <c r="BD879" s="134"/>
      <c r="BE879" s="134"/>
      <c r="BF879" s="134"/>
      <c r="BG879" s="134"/>
      <c r="BH879" s="134"/>
      <c r="BI879" s="134"/>
      <c r="BJ879" s="134"/>
      <c r="BK879" s="134"/>
      <c r="BL879" s="134"/>
      <c r="BM879" s="134"/>
      <c r="BN879" s="134"/>
      <c r="BO879" s="134"/>
      <c r="BP879" s="134"/>
      <c r="BQ879" s="134"/>
      <c r="BR879" s="134"/>
      <c r="BS879" s="134"/>
      <c r="BT879" s="134"/>
      <c r="BU879" s="134"/>
      <c r="BV879" s="134"/>
      <c r="BW879" s="134"/>
      <c r="BX879" s="134"/>
      <c r="BY879" s="134"/>
      <c r="BZ879" s="134"/>
      <c r="CA879" s="134"/>
      <c r="CB879" s="134"/>
      <c r="CC879" s="134"/>
      <c r="CD879" s="134"/>
      <c r="CE879" s="134"/>
      <c r="CF879" s="134"/>
      <c r="CG879" s="134"/>
      <c r="CH879" s="134"/>
      <c r="CI879" s="134"/>
      <c r="CJ879" s="134"/>
      <c r="CK879" s="134"/>
      <c r="CL879" s="134"/>
      <c r="CM879" s="134"/>
      <c r="CN879" s="134"/>
      <c r="CO879" s="134"/>
      <c r="CP879" s="134"/>
      <c r="CQ879" s="134"/>
      <c r="CR879" s="134"/>
      <c r="CS879" s="134"/>
      <c r="CT879" s="134"/>
      <c r="CU879" s="134"/>
      <c r="CV879" s="134"/>
      <c r="CW879" s="134"/>
      <c r="CX879" s="134"/>
      <c r="CY879" s="134"/>
      <c r="CZ879" s="134"/>
      <c r="DA879" s="134"/>
      <c r="DB879" s="134"/>
      <c r="DC879" s="134"/>
      <c r="DD879" s="134"/>
      <c r="DE879" s="134"/>
      <c r="DF879" s="134"/>
      <c r="DG879" s="134"/>
      <c r="DH879" s="134"/>
      <c r="DI879" s="134"/>
      <c r="DJ879" s="134"/>
      <c r="DK879" s="134"/>
      <c r="DL879" s="134"/>
      <c r="DM879" s="134"/>
      <c r="DN879" s="134"/>
      <c r="DO879" s="134"/>
      <c r="DP879" s="134"/>
      <c r="DQ879" s="134"/>
      <c r="DR879" s="134"/>
      <c r="DS879" s="134"/>
      <c r="DT879" s="134"/>
      <c r="DU879" s="134"/>
      <c r="DV879" s="134"/>
      <c r="DW879" s="134"/>
      <c r="DX879" s="134"/>
      <c r="DY879" s="134"/>
      <c r="DZ879" s="134"/>
      <c r="EA879" s="134"/>
      <c r="EB879" s="134"/>
      <c r="EC879" s="134"/>
      <c r="ED879" s="134"/>
      <c r="EE879" s="134"/>
      <c r="EF879" s="134"/>
      <c r="EG879" s="134"/>
    </row>
    <row r="880" spans="1:137">
      <c r="A880" s="135"/>
      <c r="B880" s="54"/>
      <c r="C880" s="58" t="s">
        <v>33</v>
      </c>
      <c r="D880" s="58" t="s">
        <v>1311</v>
      </c>
      <c r="E880" s="58" t="s">
        <v>1312</v>
      </c>
      <c r="F880" s="58" t="s">
        <v>1313</v>
      </c>
      <c r="G880" s="58" t="s">
        <v>1314</v>
      </c>
      <c r="H880" s="46" t="s">
        <v>1315</v>
      </c>
      <c r="I880" s="140">
        <v>0</v>
      </c>
      <c r="J880" s="46" t="s">
        <v>48</v>
      </c>
      <c r="K880" s="75" t="s">
        <v>49</v>
      </c>
      <c r="L880" s="76">
        <f t="shared" si="94"/>
        <v>0</v>
      </c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134"/>
      <c r="Z880" s="134"/>
      <c r="AA880" s="134"/>
      <c r="AB880" s="134"/>
      <c r="AC880" s="134"/>
      <c r="AD880" s="134"/>
      <c r="AE880" s="134"/>
      <c r="AF880" s="134"/>
      <c r="AG880" s="134"/>
      <c r="AH880" s="134"/>
      <c r="AI880" s="134"/>
      <c r="AJ880" s="134"/>
      <c r="AK880" s="134"/>
      <c r="AL880" s="134"/>
      <c r="AM880" s="134"/>
      <c r="AN880" s="134"/>
      <c r="AO880" s="134"/>
      <c r="AP880" s="134"/>
      <c r="AQ880" s="134"/>
      <c r="AR880" s="134"/>
      <c r="AS880" s="134"/>
      <c r="AT880" s="134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134"/>
      <c r="BE880" s="134"/>
      <c r="BF880" s="134"/>
      <c r="BG880" s="134"/>
      <c r="BH880" s="134"/>
      <c r="BI880" s="134"/>
      <c r="BJ880" s="134"/>
      <c r="BK880" s="134"/>
      <c r="BL880" s="134"/>
      <c r="BM880" s="134"/>
      <c r="BN880" s="134"/>
      <c r="BO880" s="134"/>
      <c r="BP880" s="134"/>
      <c r="BQ880" s="134"/>
      <c r="BR880" s="134"/>
      <c r="BS880" s="134"/>
      <c r="BT880" s="134"/>
      <c r="BU880" s="134"/>
      <c r="BV880" s="134"/>
      <c r="BW880" s="134"/>
      <c r="BX880" s="134"/>
      <c r="BY880" s="134"/>
      <c r="BZ880" s="134"/>
      <c r="CA880" s="134"/>
      <c r="CB880" s="134"/>
      <c r="CC880" s="134"/>
      <c r="CD880" s="134"/>
      <c r="CE880" s="134"/>
      <c r="CF880" s="134"/>
      <c r="CG880" s="134"/>
      <c r="CH880" s="134"/>
      <c r="CI880" s="134"/>
      <c r="CJ880" s="134"/>
      <c r="CK880" s="134"/>
      <c r="CL880" s="134"/>
      <c r="CM880" s="134"/>
      <c r="CN880" s="134"/>
      <c r="CO880" s="134"/>
      <c r="CP880" s="134"/>
      <c r="CQ880" s="134"/>
      <c r="CR880" s="134"/>
      <c r="CS880" s="134"/>
      <c r="CT880" s="134"/>
      <c r="CU880" s="134"/>
      <c r="CV880" s="134"/>
      <c r="CW880" s="134"/>
      <c r="CX880" s="134"/>
      <c r="CY880" s="134"/>
      <c r="CZ880" s="134"/>
      <c r="DA880" s="134"/>
      <c r="DB880" s="134"/>
      <c r="DC880" s="134"/>
      <c r="DD880" s="134"/>
      <c r="DE880" s="134"/>
      <c r="DF880" s="134"/>
      <c r="DG880" s="134"/>
      <c r="DH880" s="134"/>
      <c r="DI880" s="134"/>
      <c r="DJ880" s="134"/>
      <c r="DK880" s="134"/>
      <c r="DL880" s="134"/>
      <c r="DM880" s="134"/>
      <c r="DN880" s="134"/>
      <c r="DO880" s="134"/>
      <c r="DP880" s="134"/>
      <c r="DQ880" s="134"/>
      <c r="DR880" s="134"/>
      <c r="DS880" s="134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134"/>
      <c r="ED880" s="134"/>
      <c r="EE880" s="134"/>
      <c r="EF880" s="134"/>
      <c r="EG880" s="134"/>
    </row>
    <row r="881" spans="1:137">
      <c r="A881" s="135"/>
      <c r="B881" s="54"/>
      <c r="C881" s="77"/>
      <c r="D881" s="77"/>
      <c r="E881" s="77"/>
      <c r="F881" s="77"/>
      <c r="G881" s="77"/>
      <c r="H881" s="54"/>
      <c r="I881" s="141"/>
      <c r="J881" s="54"/>
      <c r="K881" s="75" t="s">
        <v>50</v>
      </c>
      <c r="L881" s="76">
        <f t="shared" si="94"/>
        <v>0</v>
      </c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134"/>
      <c r="Z881" s="134"/>
      <c r="AA881" s="134"/>
      <c r="AB881" s="134"/>
      <c r="AC881" s="134"/>
      <c r="AD881" s="134"/>
      <c r="AE881" s="134"/>
      <c r="AF881" s="134"/>
      <c r="AG881" s="134"/>
      <c r="AH881" s="134"/>
      <c r="AI881" s="134"/>
      <c r="AJ881" s="134"/>
      <c r="AK881" s="134"/>
      <c r="AL881" s="134"/>
      <c r="AM881" s="134"/>
      <c r="AN881" s="134"/>
      <c r="AO881" s="134"/>
      <c r="AP881" s="134"/>
      <c r="AQ881" s="134"/>
      <c r="AR881" s="134"/>
      <c r="AS881" s="134"/>
      <c r="AT881" s="134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4"/>
      <c r="BE881" s="134"/>
      <c r="BF881" s="134"/>
      <c r="BG881" s="134"/>
      <c r="BH881" s="134"/>
      <c r="BI881" s="134"/>
      <c r="BJ881" s="134"/>
      <c r="BK881" s="134"/>
      <c r="BL881" s="134"/>
      <c r="BM881" s="134"/>
      <c r="BN881" s="134"/>
      <c r="BO881" s="134"/>
      <c r="BP881" s="134"/>
      <c r="BQ881" s="134"/>
      <c r="BR881" s="134"/>
      <c r="BS881" s="134"/>
      <c r="BT881" s="134"/>
      <c r="BU881" s="134"/>
      <c r="BV881" s="134"/>
      <c r="BW881" s="134"/>
      <c r="BX881" s="134"/>
      <c r="BY881" s="134"/>
      <c r="BZ881" s="134"/>
      <c r="CA881" s="134"/>
      <c r="CB881" s="134"/>
      <c r="CC881" s="134"/>
      <c r="CD881" s="134"/>
      <c r="CE881" s="134"/>
      <c r="CF881" s="134"/>
      <c r="CG881" s="134"/>
      <c r="CH881" s="134"/>
      <c r="CI881" s="134"/>
      <c r="CJ881" s="134"/>
      <c r="CK881" s="134"/>
      <c r="CL881" s="134"/>
      <c r="CM881" s="134"/>
      <c r="CN881" s="134"/>
      <c r="CO881" s="134"/>
      <c r="CP881" s="134"/>
      <c r="CQ881" s="134"/>
      <c r="CR881" s="134"/>
      <c r="CS881" s="134"/>
      <c r="CT881" s="134"/>
      <c r="CU881" s="134"/>
      <c r="CV881" s="134"/>
      <c r="CW881" s="134"/>
      <c r="CX881" s="134"/>
      <c r="CY881" s="134"/>
      <c r="CZ881" s="134"/>
      <c r="DA881" s="134"/>
      <c r="DB881" s="134"/>
      <c r="DC881" s="134"/>
      <c r="DD881" s="134"/>
      <c r="DE881" s="134"/>
      <c r="DF881" s="134"/>
      <c r="DG881" s="134"/>
      <c r="DH881" s="134"/>
      <c r="DI881" s="134"/>
      <c r="DJ881" s="134"/>
      <c r="DK881" s="134"/>
      <c r="DL881" s="134"/>
      <c r="DM881" s="134"/>
      <c r="DN881" s="134"/>
      <c r="DO881" s="134"/>
      <c r="DP881" s="134"/>
      <c r="DQ881" s="134"/>
      <c r="DR881" s="134"/>
      <c r="DS881" s="134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134"/>
      <c r="ED881" s="134"/>
      <c r="EE881" s="134"/>
      <c r="EF881" s="134"/>
      <c r="EG881" s="134"/>
    </row>
    <row r="882" spans="1:137">
      <c r="A882" s="135"/>
      <c r="B882" s="54"/>
      <c r="C882" s="81"/>
      <c r="D882" s="81"/>
      <c r="E882" s="81"/>
      <c r="F882" s="81"/>
      <c r="G882" s="81"/>
      <c r="H882" s="80"/>
      <c r="I882" s="142"/>
      <c r="J882" s="80"/>
      <c r="K882" s="84" t="s">
        <v>51</v>
      </c>
      <c r="L882" s="76">
        <f t="shared" si="94"/>
        <v>2</v>
      </c>
      <c r="M882" s="76"/>
      <c r="N882" s="76"/>
      <c r="O882" s="76">
        <v>1</v>
      </c>
      <c r="P882" s="76"/>
      <c r="Q882" s="76"/>
      <c r="R882" s="76"/>
      <c r="S882" s="76">
        <v>1</v>
      </c>
      <c r="T882" s="76"/>
      <c r="U882" s="76"/>
      <c r="V882" s="76"/>
      <c r="W882" s="76"/>
      <c r="X882" s="76"/>
      <c r="Y882" s="134"/>
      <c r="Z882" s="134"/>
      <c r="AA882" s="134"/>
      <c r="AB882" s="134"/>
      <c r="AC882" s="134"/>
      <c r="AD882" s="134"/>
      <c r="AE882" s="134"/>
      <c r="AF882" s="134"/>
      <c r="AG882" s="134"/>
      <c r="AH882" s="134"/>
      <c r="AI882" s="134"/>
      <c r="AJ882" s="134"/>
      <c r="AK882" s="134"/>
      <c r="AL882" s="134"/>
      <c r="AM882" s="134"/>
      <c r="AN882" s="134"/>
      <c r="AO882" s="134"/>
      <c r="AP882" s="134"/>
      <c r="AQ882" s="134"/>
      <c r="AR882" s="134"/>
      <c r="AS882" s="134"/>
      <c r="AT882" s="134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4"/>
      <c r="BE882" s="134"/>
      <c r="BF882" s="134"/>
      <c r="BG882" s="134"/>
      <c r="BH882" s="134"/>
      <c r="BI882" s="134"/>
      <c r="BJ882" s="134"/>
      <c r="BK882" s="134"/>
      <c r="BL882" s="134"/>
      <c r="BM882" s="134"/>
      <c r="BN882" s="134"/>
      <c r="BO882" s="134"/>
      <c r="BP882" s="134"/>
      <c r="BQ882" s="134"/>
      <c r="BR882" s="134"/>
      <c r="BS882" s="134"/>
      <c r="BT882" s="134"/>
      <c r="BU882" s="134"/>
      <c r="BV882" s="134"/>
      <c r="BW882" s="134"/>
      <c r="BX882" s="134"/>
      <c r="BY882" s="134"/>
      <c r="BZ882" s="134"/>
      <c r="CA882" s="134"/>
      <c r="CB882" s="134"/>
      <c r="CC882" s="134"/>
      <c r="CD882" s="134"/>
      <c r="CE882" s="134"/>
      <c r="CF882" s="134"/>
      <c r="CG882" s="134"/>
      <c r="CH882" s="134"/>
      <c r="CI882" s="134"/>
      <c r="CJ882" s="134"/>
      <c r="CK882" s="134"/>
      <c r="CL882" s="134"/>
      <c r="CM882" s="134"/>
      <c r="CN882" s="134"/>
      <c r="CO882" s="134"/>
      <c r="CP882" s="134"/>
      <c r="CQ882" s="134"/>
      <c r="CR882" s="134"/>
      <c r="CS882" s="134"/>
      <c r="CT882" s="134"/>
      <c r="CU882" s="134"/>
      <c r="CV882" s="134"/>
      <c r="CW882" s="134"/>
      <c r="CX882" s="134"/>
      <c r="CY882" s="134"/>
      <c r="CZ882" s="134"/>
      <c r="DA882" s="134"/>
      <c r="DB882" s="134"/>
      <c r="DC882" s="134"/>
      <c r="DD882" s="134"/>
      <c r="DE882" s="134"/>
      <c r="DF882" s="134"/>
      <c r="DG882" s="134"/>
      <c r="DH882" s="134"/>
      <c r="DI882" s="134"/>
      <c r="DJ882" s="134"/>
      <c r="DK882" s="134"/>
      <c r="DL882" s="134"/>
      <c r="DM882" s="134"/>
      <c r="DN882" s="134"/>
      <c r="DO882" s="134"/>
      <c r="DP882" s="134"/>
      <c r="DQ882" s="134"/>
      <c r="DR882" s="134"/>
      <c r="DS882" s="134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134"/>
      <c r="ED882" s="134"/>
      <c r="EE882" s="134"/>
      <c r="EF882" s="134"/>
      <c r="EG882" s="134"/>
    </row>
    <row r="883" spans="1:137">
      <c r="A883" s="135"/>
      <c r="B883" s="54"/>
      <c r="C883" s="58" t="s">
        <v>33</v>
      </c>
      <c r="D883" s="58" t="s">
        <v>1316</v>
      </c>
      <c r="E883" s="58" t="s">
        <v>1317</v>
      </c>
      <c r="F883" s="58" t="s">
        <v>1318</v>
      </c>
      <c r="G883" s="58" t="s">
        <v>1319</v>
      </c>
      <c r="H883" s="46"/>
      <c r="I883" s="140">
        <v>0</v>
      </c>
      <c r="J883" s="46" t="s">
        <v>48</v>
      </c>
      <c r="K883" s="75" t="s">
        <v>49</v>
      </c>
      <c r="L883" s="76">
        <f t="shared" si="94"/>
        <v>0</v>
      </c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134"/>
      <c r="Z883" s="134"/>
      <c r="AA883" s="134"/>
      <c r="AB883" s="134"/>
      <c r="AC883" s="134"/>
      <c r="AD883" s="134"/>
      <c r="AE883" s="134"/>
      <c r="AF883" s="134"/>
      <c r="AG883" s="134"/>
      <c r="AH883" s="134"/>
      <c r="AI883" s="134"/>
      <c r="AJ883" s="134"/>
      <c r="AK883" s="134"/>
      <c r="AL883" s="134"/>
      <c r="AM883" s="134"/>
      <c r="AN883" s="134"/>
      <c r="AO883" s="134"/>
      <c r="AP883" s="134"/>
      <c r="AQ883" s="134"/>
      <c r="AR883" s="134"/>
      <c r="AS883" s="134"/>
      <c r="AT883" s="134"/>
      <c r="AU883" s="134"/>
      <c r="AV883" s="134"/>
      <c r="AW883" s="134"/>
      <c r="AX883" s="134"/>
      <c r="AY883" s="134"/>
      <c r="AZ883" s="134"/>
      <c r="BA883" s="134"/>
      <c r="BB883" s="134"/>
      <c r="BC883" s="134"/>
      <c r="BD883" s="134"/>
      <c r="BE883" s="134"/>
      <c r="BF883" s="134"/>
      <c r="BG883" s="134"/>
      <c r="BH883" s="134"/>
      <c r="BI883" s="134"/>
      <c r="BJ883" s="134"/>
      <c r="BK883" s="134"/>
      <c r="BL883" s="134"/>
      <c r="BM883" s="134"/>
      <c r="BN883" s="134"/>
      <c r="BO883" s="134"/>
      <c r="BP883" s="134"/>
      <c r="BQ883" s="134"/>
      <c r="BR883" s="134"/>
      <c r="BS883" s="134"/>
      <c r="BT883" s="134"/>
      <c r="BU883" s="134"/>
      <c r="BV883" s="134"/>
      <c r="BW883" s="134"/>
      <c r="BX883" s="134"/>
      <c r="BY883" s="134"/>
      <c r="BZ883" s="134"/>
      <c r="CA883" s="134"/>
      <c r="CB883" s="134"/>
      <c r="CC883" s="134"/>
      <c r="CD883" s="134"/>
      <c r="CE883" s="134"/>
      <c r="CF883" s="134"/>
      <c r="CG883" s="134"/>
      <c r="CH883" s="134"/>
      <c r="CI883" s="134"/>
      <c r="CJ883" s="134"/>
      <c r="CK883" s="134"/>
      <c r="CL883" s="134"/>
      <c r="CM883" s="134"/>
      <c r="CN883" s="134"/>
      <c r="CO883" s="134"/>
      <c r="CP883" s="134"/>
      <c r="CQ883" s="134"/>
      <c r="CR883" s="134"/>
      <c r="CS883" s="134"/>
      <c r="CT883" s="134"/>
      <c r="CU883" s="134"/>
      <c r="CV883" s="134"/>
      <c r="CW883" s="134"/>
      <c r="CX883" s="134"/>
      <c r="CY883" s="134"/>
      <c r="CZ883" s="134"/>
      <c r="DA883" s="134"/>
      <c r="DB883" s="134"/>
      <c r="DC883" s="134"/>
      <c r="DD883" s="134"/>
      <c r="DE883" s="134"/>
      <c r="DF883" s="134"/>
      <c r="DG883" s="134"/>
      <c r="DH883" s="134"/>
      <c r="DI883" s="134"/>
      <c r="DJ883" s="134"/>
      <c r="DK883" s="134"/>
      <c r="DL883" s="134"/>
      <c r="DM883" s="134"/>
      <c r="DN883" s="134"/>
      <c r="DO883" s="134"/>
      <c r="DP883" s="134"/>
      <c r="DQ883" s="134"/>
      <c r="DR883" s="134"/>
      <c r="DS883" s="134"/>
      <c r="DT883" s="134"/>
      <c r="DU883" s="134"/>
      <c r="DV883" s="134"/>
      <c r="DW883" s="134"/>
      <c r="DX883" s="134"/>
      <c r="DY883" s="134"/>
      <c r="DZ883" s="134"/>
      <c r="EA883" s="134"/>
      <c r="EB883" s="134"/>
      <c r="EC883" s="134"/>
      <c r="ED883" s="134"/>
      <c r="EE883" s="134"/>
      <c r="EF883" s="134"/>
      <c r="EG883" s="134"/>
    </row>
    <row r="884" spans="1:137">
      <c r="A884" s="135"/>
      <c r="B884" s="54"/>
      <c r="C884" s="77"/>
      <c r="D884" s="77"/>
      <c r="E884" s="77"/>
      <c r="F884" s="77"/>
      <c r="G884" s="77"/>
      <c r="H884" s="54"/>
      <c r="I884" s="141"/>
      <c r="J884" s="54"/>
      <c r="K884" s="75" t="s">
        <v>50</v>
      </c>
      <c r="L884" s="76">
        <f t="shared" si="94"/>
        <v>0</v>
      </c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134"/>
      <c r="Z884" s="134"/>
      <c r="AA884" s="134"/>
      <c r="AB884" s="134"/>
      <c r="AC884" s="134"/>
      <c r="AD884" s="134"/>
      <c r="AE884" s="134"/>
      <c r="AF884" s="134"/>
      <c r="AG884" s="134"/>
      <c r="AH884" s="134"/>
      <c r="AI884" s="134"/>
      <c r="AJ884" s="134"/>
      <c r="AK884" s="134"/>
      <c r="AL884" s="134"/>
      <c r="AM884" s="134"/>
      <c r="AN884" s="134"/>
      <c r="AO884" s="134"/>
      <c r="AP884" s="134"/>
      <c r="AQ884" s="134"/>
      <c r="AR884" s="134"/>
      <c r="AS884" s="134"/>
      <c r="AT884" s="134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134"/>
      <c r="BE884" s="134"/>
      <c r="BF884" s="134"/>
      <c r="BG884" s="134"/>
      <c r="BH884" s="134"/>
      <c r="BI884" s="134"/>
      <c r="BJ884" s="134"/>
      <c r="BK884" s="134"/>
      <c r="BL884" s="134"/>
      <c r="BM884" s="134"/>
      <c r="BN884" s="134"/>
      <c r="BO884" s="134"/>
      <c r="BP884" s="134"/>
      <c r="BQ884" s="134"/>
      <c r="BR884" s="134"/>
      <c r="BS884" s="134"/>
      <c r="BT884" s="134"/>
      <c r="BU884" s="134"/>
      <c r="BV884" s="134"/>
      <c r="BW884" s="134"/>
      <c r="BX884" s="134"/>
      <c r="BY884" s="134"/>
      <c r="BZ884" s="134"/>
      <c r="CA884" s="134"/>
      <c r="CB884" s="134"/>
      <c r="CC884" s="134"/>
      <c r="CD884" s="134"/>
      <c r="CE884" s="134"/>
      <c r="CF884" s="134"/>
      <c r="CG884" s="134"/>
      <c r="CH884" s="134"/>
      <c r="CI884" s="134"/>
      <c r="CJ884" s="134"/>
      <c r="CK884" s="134"/>
      <c r="CL884" s="134"/>
      <c r="CM884" s="134"/>
      <c r="CN884" s="134"/>
      <c r="CO884" s="134"/>
      <c r="CP884" s="134"/>
      <c r="CQ884" s="134"/>
      <c r="CR884" s="134"/>
      <c r="CS884" s="134"/>
      <c r="CT884" s="134"/>
      <c r="CU884" s="134"/>
      <c r="CV884" s="134"/>
      <c r="CW884" s="134"/>
      <c r="CX884" s="134"/>
      <c r="CY884" s="134"/>
      <c r="CZ884" s="134"/>
      <c r="DA884" s="134"/>
      <c r="DB884" s="134"/>
      <c r="DC884" s="134"/>
      <c r="DD884" s="134"/>
      <c r="DE884" s="134"/>
      <c r="DF884" s="134"/>
      <c r="DG884" s="134"/>
      <c r="DH884" s="134"/>
      <c r="DI884" s="134"/>
      <c r="DJ884" s="134"/>
      <c r="DK884" s="134"/>
      <c r="DL884" s="134"/>
      <c r="DM884" s="134"/>
      <c r="DN884" s="134"/>
      <c r="DO884" s="134"/>
      <c r="DP884" s="134"/>
      <c r="DQ884" s="134"/>
      <c r="DR884" s="134"/>
      <c r="DS884" s="134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134"/>
      <c r="ED884" s="134"/>
      <c r="EE884" s="134"/>
      <c r="EF884" s="134"/>
      <c r="EG884" s="134"/>
    </row>
    <row r="885" spans="1:137">
      <c r="A885" s="135"/>
      <c r="B885" s="80"/>
      <c r="C885" s="81"/>
      <c r="D885" s="81"/>
      <c r="E885" s="81"/>
      <c r="F885" s="81"/>
      <c r="G885" s="81"/>
      <c r="H885" s="80"/>
      <c r="I885" s="142"/>
      <c r="J885" s="80"/>
      <c r="K885" s="84" t="s">
        <v>51</v>
      </c>
      <c r="L885" s="76">
        <f t="shared" si="94"/>
        <v>3</v>
      </c>
      <c r="M885" s="76"/>
      <c r="N885" s="76"/>
      <c r="O885" s="76">
        <v>1</v>
      </c>
      <c r="P885" s="76"/>
      <c r="Q885" s="76"/>
      <c r="R885" s="76"/>
      <c r="S885" s="76">
        <v>2</v>
      </c>
      <c r="T885" s="76"/>
      <c r="U885" s="76"/>
      <c r="V885" s="76"/>
      <c r="W885" s="76"/>
      <c r="X885" s="76"/>
      <c r="Y885" s="134"/>
      <c r="Z885" s="134"/>
      <c r="AA885" s="134"/>
      <c r="AB885" s="134"/>
      <c r="AC885" s="134"/>
      <c r="AD885" s="134"/>
      <c r="AE885" s="134"/>
      <c r="AF885" s="134"/>
      <c r="AG885" s="134"/>
      <c r="AH885" s="134"/>
      <c r="AI885" s="134"/>
      <c r="AJ885" s="134"/>
      <c r="AK885" s="134"/>
      <c r="AL885" s="134"/>
      <c r="AM885" s="134"/>
      <c r="AN885" s="134"/>
      <c r="AO885" s="134"/>
      <c r="AP885" s="134"/>
      <c r="AQ885" s="134"/>
      <c r="AR885" s="134"/>
      <c r="AS885" s="134"/>
      <c r="AT885" s="134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4"/>
      <c r="BE885" s="134"/>
      <c r="BF885" s="134"/>
      <c r="BG885" s="134"/>
      <c r="BH885" s="134"/>
      <c r="BI885" s="134"/>
      <c r="BJ885" s="134"/>
      <c r="BK885" s="134"/>
      <c r="BL885" s="134"/>
      <c r="BM885" s="134"/>
      <c r="BN885" s="134"/>
      <c r="BO885" s="134"/>
      <c r="BP885" s="134"/>
      <c r="BQ885" s="134"/>
      <c r="BR885" s="134"/>
      <c r="BS885" s="134"/>
      <c r="BT885" s="134"/>
      <c r="BU885" s="134"/>
      <c r="BV885" s="134"/>
      <c r="BW885" s="134"/>
      <c r="BX885" s="134"/>
      <c r="BY885" s="134"/>
      <c r="BZ885" s="134"/>
      <c r="CA885" s="134"/>
      <c r="CB885" s="134"/>
      <c r="CC885" s="134"/>
      <c r="CD885" s="134"/>
      <c r="CE885" s="134"/>
      <c r="CF885" s="134"/>
      <c r="CG885" s="134"/>
      <c r="CH885" s="134"/>
      <c r="CI885" s="134"/>
      <c r="CJ885" s="134"/>
      <c r="CK885" s="134"/>
      <c r="CL885" s="134"/>
      <c r="CM885" s="134"/>
      <c r="CN885" s="134"/>
      <c r="CO885" s="134"/>
      <c r="CP885" s="134"/>
      <c r="CQ885" s="134"/>
      <c r="CR885" s="134"/>
      <c r="CS885" s="134"/>
      <c r="CT885" s="134"/>
      <c r="CU885" s="134"/>
      <c r="CV885" s="134"/>
      <c r="CW885" s="134"/>
      <c r="CX885" s="134"/>
      <c r="CY885" s="134"/>
      <c r="CZ885" s="134"/>
      <c r="DA885" s="134"/>
      <c r="DB885" s="134"/>
      <c r="DC885" s="134"/>
      <c r="DD885" s="134"/>
      <c r="DE885" s="134"/>
      <c r="DF885" s="134"/>
      <c r="DG885" s="134"/>
      <c r="DH885" s="134"/>
      <c r="DI885" s="134"/>
      <c r="DJ885" s="134"/>
      <c r="DK885" s="134"/>
      <c r="DL885" s="134"/>
      <c r="DM885" s="134"/>
      <c r="DN885" s="134"/>
      <c r="DO885" s="134"/>
      <c r="DP885" s="134"/>
      <c r="DQ885" s="134"/>
      <c r="DR885" s="134"/>
      <c r="DS885" s="134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134"/>
      <c r="ED885" s="134"/>
      <c r="EE885" s="134"/>
      <c r="EF885" s="134"/>
      <c r="EG885" s="134"/>
    </row>
    <row r="886" spans="1:137">
      <c r="A886" s="135"/>
      <c r="B886" s="103" t="s">
        <v>1320</v>
      </c>
      <c r="C886" s="58"/>
      <c r="D886" s="131">
        <f>COUNTA(D889:D954)</f>
        <v>22</v>
      </c>
      <c r="E886" s="58"/>
      <c r="F886" s="58"/>
      <c r="G886" s="58"/>
      <c r="H886" s="46"/>
      <c r="I886" s="140">
        <f>SUM(I889:I954)</f>
        <v>172095</v>
      </c>
      <c r="J886" s="46" t="s">
        <v>48</v>
      </c>
      <c r="K886" s="75" t="s">
        <v>49</v>
      </c>
      <c r="L886" s="76">
        <f t="shared" si="94"/>
        <v>69</v>
      </c>
      <c r="M886" s="76">
        <f>M889+M892+M895+M898+M901+M904+M907+M910+M913+M916+M919+M922+M925+M928+M931+M934+M937+M940+M943+M946+M949+M952</f>
        <v>1</v>
      </c>
      <c r="N886" s="76">
        <f t="shared" ref="N886:X886" si="95">N889+N892+N895+N898+N901+N904+N907+N910+N913+N916+N919+N922+N925+N928+N931+N934+N937+N940+N943+N946+N949+N952</f>
        <v>14</v>
      </c>
      <c r="O886" s="76">
        <f t="shared" si="95"/>
        <v>2</v>
      </c>
      <c r="P886" s="76">
        <f t="shared" si="95"/>
        <v>0</v>
      </c>
      <c r="Q886" s="76">
        <f t="shared" si="95"/>
        <v>0</v>
      </c>
      <c r="R886" s="76">
        <f t="shared" si="95"/>
        <v>0</v>
      </c>
      <c r="S886" s="76">
        <f t="shared" si="95"/>
        <v>9</v>
      </c>
      <c r="T886" s="76">
        <f t="shared" si="95"/>
        <v>10</v>
      </c>
      <c r="U886" s="76">
        <f t="shared" si="95"/>
        <v>0</v>
      </c>
      <c r="V886" s="76">
        <f t="shared" si="95"/>
        <v>0</v>
      </c>
      <c r="W886" s="76">
        <f t="shared" si="95"/>
        <v>1</v>
      </c>
      <c r="X886" s="76">
        <f t="shared" si="95"/>
        <v>32</v>
      </c>
      <c r="Y886" s="134"/>
      <c r="Z886" s="134"/>
      <c r="AA886" s="134"/>
      <c r="AB886" s="134"/>
      <c r="AC886" s="134"/>
      <c r="AD886" s="134"/>
      <c r="AE886" s="134"/>
      <c r="AF886" s="134"/>
      <c r="AG886" s="134"/>
      <c r="AH886" s="134"/>
      <c r="AI886" s="134"/>
      <c r="AJ886" s="134"/>
      <c r="AK886" s="134"/>
      <c r="AL886" s="134"/>
      <c r="AM886" s="134"/>
      <c r="AN886" s="134"/>
      <c r="AO886" s="134"/>
      <c r="AP886" s="134"/>
      <c r="AQ886" s="134"/>
      <c r="AR886" s="134"/>
      <c r="AS886" s="134"/>
      <c r="AT886" s="134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4"/>
      <c r="BE886" s="134"/>
      <c r="BF886" s="134"/>
      <c r="BG886" s="134"/>
      <c r="BH886" s="134"/>
      <c r="BI886" s="134"/>
      <c r="BJ886" s="134"/>
      <c r="BK886" s="134"/>
      <c r="BL886" s="134"/>
      <c r="BM886" s="134"/>
      <c r="BN886" s="134"/>
      <c r="BO886" s="134"/>
      <c r="BP886" s="134"/>
      <c r="BQ886" s="134"/>
      <c r="BR886" s="134"/>
      <c r="BS886" s="134"/>
      <c r="BT886" s="134"/>
      <c r="BU886" s="134"/>
      <c r="BV886" s="134"/>
      <c r="BW886" s="134"/>
      <c r="BX886" s="134"/>
      <c r="BY886" s="134"/>
      <c r="BZ886" s="134"/>
      <c r="CA886" s="134"/>
      <c r="CB886" s="134"/>
      <c r="CC886" s="134"/>
      <c r="CD886" s="134"/>
      <c r="CE886" s="134"/>
      <c r="CF886" s="134"/>
      <c r="CG886" s="134"/>
      <c r="CH886" s="134"/>
      <c r="CI886" s="134"/>
      <c r="CJ886" s="134"/>
      <c r="CK886" s="134"/>
      <c r="CL886" s="134"/>
      <c r="CM886" s="134"/>
      <c r="CN886" s="134"/>
      <c r="CO886" s="134"/>
      <c r="CP886" s="134"/>
      <c r="CQ886" s="134"/>
      <c r="CR886" s="134"/>
      <c r="CS886" s="134"/>
      <c r="CT886" s="134"/>
      <c r="CU886" s="134"/>
      <c r="CV886" s="134"/>
      <c r="CW886" s="134"/>
      <c r="CX886" s="134"/>
      <c r="CY886" s="134"/>
      <c r="CZ886" s="134"/>
      <c r="DA886" s="134"/>
      <c r="DB886" s="134"/>
      <c r="DC886" s="134"/>
      <c r="DD886" s="134"/>
      <c r="DE886" s="134"/>
      <c r="DF886" s="134"/>
      <c r="DG886" s="134"/>
      <c r="DH886" s="134"/>
      <c r="DI886" s="134"/>
      <c r="DJ886" s="134"/>
      <c r="DK886" s="134"/>
      <c r="DL886" s="134"/>
      <c r="DM886" s="134"/>
      <c r="DN886" s="134"/>
      <c r="DO886" s="134"/>
      <c r="DP886" s="134"/>
      <c r="DQ886" s="134"/>
      <c r="DR886" s="134"/>
      <c r="DS886" s="134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134"/>
      <c r="ED886" s="134"/>
      <c r="EE886" s="134"/>
      <c r="EF886" s="134"/>
      <c r="EG886" s="134"/>
    </row>
    <row r="887" spans="1:137">
      <c r="A887" s="135"/>
      <c r="B887" s="103"/>
      <c r="C887" s="77"/>
      <c r="D887" s="136"/>
      <c r="E887" s="77"/>
      <c r="F887" s="77"/>
      <c r="G887" s="77"/>
      <c r="H887" s="54"/>
      <c r="I887" s="141"/>
      <c r="J887" s="54"/>
      <c r="K887" s="75" t="s">
        <v>50</v>
      </c>
      <c r="L887" s="76">
        <f t="shared" si="94"/>
        <v>15</v>
      </c>
      <c r="M887" s="76">
        <f t="shared" ref="M887:X888" si="96">M890+M893+M896+M899+M902+M905+M908+M911+M914+M917+M920+M923+M926+M929+M932+M935+M938+M941+M944+M947+M950+M953</f>
        <v>15</v>
      </c>
      <c r="N887" s="76">
        <f t="shared" si="96"/>
        <v>0</v>
      </c>
      <c r="O887" s="76">
        <f t="shared" si="96"/>
        <v>0</v>
      </c>
      <c r="P887" s="76">
        <f t="shared" si="96"/>
        <v>0</v>
      </c>
      <c r="Q887" s="76">
        <f t="shared" si="96"/>
        <v>0</v>
      </c>
      <c r="R887" s="76">
        <f t="shared" si="96"/>
        <v>0</v>
      </c>
      <c r="S887" s="76">
        <f t="shared" si="96"/>
        <v>0</v>
      </c>
      <c r="T887" s="76">
        <f t="shared" si="96"/>
        <v>0</v>
      </c>
      <c r="U887" s="76">
        <f t="shared" si="96"/>
        <v>0</v>
      </c>
      <c r="V887" s="76">
        <f t="shared" si="96"/>
        <v>0</v>
      </c>
      <c r="W887" s="76">
        <f t="shared" si="96"/>
        <v>0</v>
      </c>
      <c r="X887" s="76">
        <f t="shared" si="96"/>
        <v>0</v>
      </c>
      <c r="Y887" s="134"/>
      <c r="Z887" s="134"/>
      <c r="AA887" s="134"/>
      <c r="AB887" s="134"/>
      <c r="AC887" s="134"/>
      <c r="AD887" s="134"/>
      <c r="AE887" s="134"/>
      <c r="AF887" s="134"/>
      <c r="AG887" s="134"/>
      <c r="AH887" s="134"/>
      <c r="AI887" s="134"/>
      <c r="AJ887" s="134"/>
      <c r="AK887" s="134"/>
      <c r="AL887" s="134"/>
      <c r="AM887" s="134"/>
      <c r="AN887" s="134"/>
      <c r="AO887" s="134"/>
      <c r="AP887" s="134"/>
      <c r="AQ887" s="134"/>
      <c r="AR887" s="134"/>
      <c r="AS887" s="134"/>
      <c r="AT887" s="134"/>
      <c r="AU887" s="134"/>
      <c r="AV887" s="134"/>
      <c r="AW887" s="134"/>
      <c r="AX887" s="134"/>
      <c r="AY887" s="134"/>
      <c r="AZ887" s="134"/>
      <c r="BA887" s="134"/>
      <c r="BB887" s="134"/>
      <c r="BC887" s="134"/>
      <c r="BD887" s="134"/>
      <c r="BE887" s="134"/>
      <c r="BF887" s="134"/>
      <c r="BG887" s="134"/>
      <c r="BH887" s="134"/>
      <c r="BI887" s="134"/>
      <c r="BJ887" s="134"/>
      <c r="BK887" s="134"/>
      <c r="BL887" s="134"/>
      <c r="BM887" s="134"/>
      <c r="BN887" s="134"/>
      <c r="BO887" s="134"/>
      <c r="BP887" s="134"/>
      <c r="BQ887" s="134"/>
      <c r="BR887" s="134"/>
      <c r="BS887" s="134"/>
      <c r="BT887" s="134"/>
      <c r="BU887" s="134"/>
      <c r="BV887" s="134"/>
      <c r="BW887" s="134"/>
      <c r="BX887" s="134"/>
      <c r="BY887" s="134"/>
      <c r="BZ887" s="134"/>
      <c r="CA887" s="134"/>
      <c r="CB887" s="134"/>
      <c r="CC887" s="134"/>
      <c r="CD887" s="134"/>
      <c r="CE887" s="134"/>
      <c r="CF887" s="134"/>
      <c r="CG887" s="134"/>
      <c r="CH887" s="134"/>
      <c r="CI887" s="134"/>
      <c r="CJ887" s="134"/>
      <c r="CK887" s="134"/>
      <c r="CL887" s="134"/>
      <c r="CM887" s="134"/>
      <c r="CN887" s="134"/>
      <c r="CO887" s="134"/>
      <c r="CP887" s="134"/>
      <c r="CQ887" s="134"/>
      <c r="CR887" s="134"/>
      <c r="CS887" s="134"/>
      <c r="CT887" s="134"/>
      <c r="CU887" s="134"/>
      <c r="CV887" s="134"/>
      <c r="CW887" s="134"/>
      <c r="CX887" s="134"/>
      <c r="CY887" s="134"/>
      <c r="CZ887" s="134"/>
      <c r="DA887" s="134"/>
      <c r="DB887" s="134"/>
      <c r="DC887" s="134"/>
      <c r="DD887" s="134"/>
      <c r="DE887" s="134"/>
      <c r="DF887" s="134"/>
      <c r="DG887" s="134"/>
      <c r="DH887" s="134"/>
      <c r="DI887" s="134"/>
      <c r="DJ887" s="134"/>
      <c r="DK887" s="134"/>
      <c r="DL887" s="134"/>
      <c r="DM887" s="134"/>
      <c r="DN887" s="134"/>
      <c r="DO887" s="134"/>
      <c r="DP887" s="134"/>
      <c r="DQ887" s="134"/>
      <c r="DR887" s="134"/>
      <c r="DS887" s="134"/>
      <c r="DT887" s="134"/>
      <c r="DU887" s="134"/>
      <c r="DV887" s="134"/>
      <c r="DW887" s="134"/>
      <c r="DX887" s="134"/>
      <c r="DY887" s="134"/>
      <c r="DZ887" s="134"/>
      <c r="EA887" s="134"/>
      <c r="EB887" s="134"/>
      <c r="EC887" s="134"/>
      <c r="ED887" s="134"/>
      <c r="EE887" s="134"/>
      <c r="EF887" s="134"/>
      <c r="EG887" s="134"/>
    </row>
    <row r="888" spans="1:137">
      <c r="A888" s="135"/>
      <c r="B888" s="103"/>
      <c r="C888" s="81"/>
      <c r="D888" s="138"/>
      <c r="E888" s="81"/>
      <c r="F888" s="81"/>
      <c r="G888" s="81"/>
      <c r="H888" s="80"/>
      <c r="I888" s="142"/>
      <c r="J888" s="80"/>
      <c r="K888" s="84" t="s">
        <v>51</v>
      </c>
      <c r="L888" s="76">
        <f>SUM(M888:X888)</f>
        <v>98</v>
      </c>
      <c r="M888" s="76">
        <f t="shared" si="96"/>
        <v>0</v>
      </c>
      <c r="N888" s="76">
        <f t="shared" si="96"/>
        <v>2</v>
      </c>
      <c r="O888" s="76">
        <f t="shared" si="96"/>
        <v>16</v>
      </c>
      <c r="P888" s="76">
        <f t="shared" si="96"/>
        <v>0</v>
      </c>
      <c r="Q888" s="76">
        <f t="shared" si="96"/>
        <v>0</v>
      </c>
      <c r="R888" s="76">
        <f t="shared" si="96"/>
        <v>0</v>
      </c>
      <c r="S888" s="76">
        <f t="shared" si="96"/>
        <v>46</v>
      </c>
      <c r="T888" s="76">
        <f t="shared" si="96"/>
        <v>5</v>
      </c>
      <c r="U888" s="76">
        <f t="shared" si="96"/>
        <v>1</v>
      </c>
      <c r="V888" s="76">
        <f t="shared" si="96"/>
        <v>0</v>
      </c>
      <c r="W888" s="76">
        <f t="shared" si="96"/>
        <v>25</v>
      </c>
      <c r="X888" s="76">
        <f t="shared" si="96"/>
        <v>3</v>
      </c>
      <c r="Y888" s="134"/>
      <c r="Z888" s="134"/>
      <c r="AA888" s="134"/>
      <c r="AB888" s="134"/>
      <c r="AC888" s="134"/>
      <c r="AD888" s="134"/>
      <c r="AE888" s="134"/>
      <c r="AF888" s="134"/>
      <c r="AG888" s="134"/>
      <c r="AH888" s="134"/>
      <c r="AI888" s="134"/>
      <c r="AJ888" s="134"/>
      <c r="AK888" s="134"/>
      <c r="AL888" s="134"/>
      <c r="AM888" s="134"/>
      <c r="AN888" s="134"/>
      <c r="AO888" s="134"/>
      <c r="AP888" s="134"/>
      <c r="AQ888" s="134"/>
      <c r="AR888" s="134"/>
      <c r="AS888" s="134"/>
      <c r="AT888" s="134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134"/>
      <c r="BE888" s="134"/>
      <c r="BF888" s="134"/>
      <c r="BG888" s="134"/>
      <c r="BH888" s="134"/>
      <c r="BI888" s="134"/>
      <c r="BJ888" s="134"/>
      <c r="BK888" s="134"/>
      <c r="BL888" s="134"/>
      <c r="BM888" s="134"/>
      <c r="BN888" s="134"/>
      <c r="BO888" s="134"/>
      <c r="BP888" s="134"/>
      <c r="BQ888" s="134"/>
      <c r="BR888" s="134"/>
      <c r="BS888" s="134"/>
      <c r="BT888" s="134"/>
      <c r="BU888" s="134"/>
      <c r="BV888" s="134"/>
      <c r="BW888" s="134"/>
      <c r="BX888" s="134"/>
      <c r="BY888" s="134"/>
      <c r="BZ888" s="134"/>
      <c r="CA888" s="134"/>
      <c r="CB888" s="134"/>
      <c r="CC888" s="134"/>
      <c r="CD888" s="134"/>
      <c r="CE888" s="134"/>
      <c r="CF888" s="134"/>
      <c r="CG888" s="134"/>
      <c r="CH888" s="134"/>
      <c r="CI888" s="134"/>
      <c r="CJ888" s="134"/>
      <c r="CK888" s="134"/>
      <c r="CL888" s="134"/>
      <c r="CM888" s="134"/>
      <c r="CN888" s="134"/>
      <c r="CO888" s="134"/>
      <c r="CP888" s="134"/>
      <c r="CQ888" s="134"/>
      <c r="CR888" s="134"/>
      <c r="CS888" s="134"/>
      <c r="CT888" s="134"/>
      <c r="CU888" s="134"/>
      <c r="CV888" s="134"/>
      <c r="CW888" s="134"/>
      <c r="CX888" s="134"/>
      <c r="CY888" s="134"/>
      <c r="CZ888" s="134"/>
      <c r="DA888" s="134"/>
      <c r="DB888" s="134"/>
      <c r="DC888" s="134"/>
      <c r="DD888" s="134"/>
      <c r="DE888" s="134"/>
      <c r="DF888" s="134"/>
      <c r="DG888" s="134"/>
      <c r="DH888" s="134"/>
      <c r="DI888" s="134"/>
      <c r="DJ888" s="134"/>
      <c r="DK888" s="134"/>
      <c r="DL888" s="134"/>
      <c r="DM888" s="134"/>
      <c r="DN888" s="134"/>
      <c r="DO888" s="134"/>
      <c r="DP888" s="134"/>
      <c r="DQ888" s="134"/>
      <c r="DR888" s="134"/>
      <c r="DS888" s="134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134"/>
      <c r="ED888" s="134"/>
      <c r="EE888" s="134"/>
      <c r="EF888" s="134"/>
      <c r="EG888" s="134"/>
    </row>
    <row r="889" spans="1:137">
      <c r="A889" s="135"/>
      <c r="B889" s="46" t="s">
        <v>1321</v>
      </c>
      <c r="C889" s="145" t="s">
        <v>35</v>
      </c>
      <c r="D889" s="176" t="s">
        <v>1322</v>
      </c>
      <c r="E889" s="145" t="s">
        <v>1323</v>
      </c>
      <c r="F889" s="145" t="s">
        <v>1324</v>
      </c>
      <c r="G889" s="145" t="s">
        <v>1325</v>
      </c>
      <c r="H889" s="177" t="s">
        <v>1326</v>
      </c>
      <c r="I889" s="155">
        <v>26841</v>
      </c>
      <c r="J889" s="46" t="s">
        <v>48</v>
      </c>
      <c r="K889" s="75" t="s">
        <v>49</v>
      </c>
      <c r="L889" s="76">
        <f>SUM(M889:X889)</f>
        <v>33</v>
      </c>
      <c r="M889" s="76"/>
      <c r="N889" s="76">
        <v>6</v>
      </c>
      <c r="O889" s="76">
        <v>1</v>
      </c>
      <c r="P889" s="76"/>
      <c r="Q889" s="76"/>
      <c r="R889" s="76"/>
      <c r="S889" s="76">
        <v>4</v>
      </c>
      <c r="T889" s="76">
        <v>5</v>
      </c>
      <c r="U889" s="76"/>
      <c r="V889" s="76"/>
      <c r="W889" s="76">
        <v>1</v>
      </c>
      <c r="X889" s="76">
        <v>16</v>
      </c>
      <c r="Y889" s="134"/>
      <c r="Z889" s="134"/>
      <c r="AA889" s="134"/>
      <c r="AB889" s="134"/>
      <c r="AC889" s="134"/>
      <c r="AD889" s="134"/>
      <c r="AE889" s="134"/>
      <c r="AF889" s="134"/>
      <c r="AG889" s="134"/>
      <c r="AH889" s="134"/>
      <c r="AI889" s="134"/>
      <c r="AJ889" s="134"/>
      <c r="AK889" s="134"/>
      <c r="AL889" s="134"/>
      <c r="AM889" s="134"/>
      <c r="AN889" s="134"/>
      <c r="AO889" s="134"/>
      <c r="AP889" s="134"/>
      <c r="AQ889" s="134"/>
      <c r="AR889" s="134"/>
      <c r="AS889" s="134"/>
      <c r="AT889" s="134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4"/>
      <c r="BE889" s="134"/>
      <c r="BF889" s="134"/>
      <c r="BG889" s="134"/>
      <c r="BH889" s="134"/>
      <c r="BI889" s="134"/>
      <c r="BJ889" s="134"/>
      <c r="BK889" s="134"/>
      <c r="BL889" s="134"/>
      <c r="BM889" s="134"/>
      <c r="BN889" s="134"/>
      <c r="BO889" s="134"/>
      <c r="BP889" s="134"/>
      <c r="BQ889" s="134"/>
      <c r="BR889" s="134"/>
      <c r="BS889" s="134"/>
      <c r="BT889" s="134"/>
      <c r="BU889" s="134"/>
      <c r="BV889" s="134"/>
      <c r="BW889" s="134"/>
      <c r="BX889" s="134"/>
      <c r="BY889" s="134"/>
      <c r="BZ889" s="134"/>
      <c r="CA889" s="134"/>
      <c r="CB889" s="134"/>
      <c r="CC889" s="134"/>
      <c r="CD889" s="134"/>
      <c r="CE889" s="134"/>
      <c r="CF889" s="134"/>
      <c r="CG889" s="134"/>
      <c r="CH889" s="134"/>
      <c r="CI889" s="134"/>
      <c r="CJ889" s="134"/>
      <c r="CK889" s="134"/>
      <c r="CL889" s="134"/>
      <c r="CM889" s="134"/>
      <c r="CN889" s="134"/>
      <c r="CO889" s="134"/>
      <c r="CP889" s="134"/>
      <c r="CQ889" s="134"/>
      <c r="CR889" s="134"/>
      <c r="CS889" s="134"/>
      <c r="CT889" s="134"/>
      <c r="CU889" s="134"/>
      <c r="CV889" s="134"/>
      <c r="CW889" s="134"/>
      <c r="CX889" s="134"/>
      <c r="CY889" s="134"/>
      <c r="CZ889" s="134"/>
      <c r="DA889" s="134"/>
      <c r="DB889" s="134"/>
      <c r="DC889" s="134"/>
      <c r="DD889" s="134"/>
      <c r="DE889" s="134"/>
      <c r="DF889" s="134"/>
      <c r="DG889" s="134"/>
      <c r="DH889" s="134"/>
      <c r="DI889" s="134"/>
      <c r="DJ889" s="134"/>
      <c r="DK889" s="134"/>
      <c r="DL889" s="134"/>
      <c r="DM889" s="134"/>
      <c r="DN889" s="134"/>
      <c r="DO889" s="134"/>
      <c r="DP889" s="134"/>
      <c r="DQ889" s="134"/>
      <c r="DR889" s="134"/>
      <c r="DS889" s="134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134"/>
      <c r="ED889" s="134"/>
      <c r="EE889" s="134"/>
      <c r="EF889" s="134"/>
      <c r="EG889" s="134"/>
    </row>
    <row r="890" spans="1:137">
      <c r="A890" s="135"/>
      <c r="B890" s="54"/>
      <c r="C890" s="146"/>
      <c r="D890" s="178"/>
      <c r="E890" s="146"/>
      <c r="F890" s="146"/>
      <c r="G890" s="146"/>
      <c r="H890" s="179"/>
      <c r="I890" s="156"/>
      <c r="J890" s="54"/>
      <c r="K890" s="75" t="s">
        <v>50</v>
      </c>
      <c r="L890" s="76">
        <f t="shared" ref="L890:L953" si="97">SUM(M890:X890)</f>
        <v>7</v>
      </c>
      <c r="M890" s="76">
        <v>7</v>
      </c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134"/>
      <c r="Z890" s="134"/>
      <c r="AA890" s="134"/>
      <c r="AB890" s="134"/>
      <c r="AC890" s="134"/>
      <c r="AD890" s="134"/>
      <c r="AE890" s="134"/>
      <c r="AF890" s="134"/>
      <c r="AG890" s="134"/>
      <c r="AH890" s="134"/>
      <c r="AI890" s="134"/>
      <c r="AJ890" s="134"/>
      <c r="AK890" s="134"/>
      <c r="AL890" s="134"/>
      <c r="AM890" s="134"/>
      <c r="AN890" s="134"/>
      <c r="AO890" s="134"/>
      <c r="AP890" s="134"/>
      <c r="AQ890" s="134"/>
      <c r="AR890" s="134"/>
      <c r="AS890" s="134"/>
      <c r="AT890" s="134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4"/>
      <c r="BE890" s="134"/>
      <c r="BF890" s="134"/>
      <c r="BG890" s="134"/>
      <c r="BH890" s="134"/>
      <c r="BI890" s="134"/>
      <c r="BJ890" s="134"/>
      <c r="BK890" s="134"/>
      <c r="BL890" s="134"/>
      <c r="BM890" s="134"/>
      <c r="BN890" s="134"/>
      <c r="BO890" s="134"/>
      <c r="BP890" s="134"/>
      <c r="BQ890" s="134"/>
      <c r="BR890" s="134"/>
      <c r="BS890" s="134"/>
      <c r="BT890" s="134"/>
      <c r="BU890" s="134"/>
      <c r="BV890" s="134"/>
      <c r="BW890" s="134"/>
      <c r="BX890" s="134"/>
      <c r="BY890" s="134"/>
      <c r="BZ890" s="134"/>
      <c r="CA890" s="134"/>
      <c r="CB890" s="134"/>
      <c r="CC890" s="134"/>
      <c r="CD890" s="134"/>
      <c r="CE890" s="134"/>
      <c r="CF890" s="134"/>
      <c r="CG890" s="134"/>
      <c r="CH890" s="134"/>
      <c r="CI890" s="134"/>
      <c r="CJ890" s="134"/>
      <c r="CK890" s="134"/>
      <c r="CL890" s="134"/>
      <c r="CM890" s="134"/>
      <c r="CN890" s="134"/>
      <c r="CO890" s="134"/>
      <c r="CP890" s="134"/>
      <c r="CQ890" s="134"/>
      <c r="CR890" s="134"/>
      <c r="CS890" s="134"/>
      <c r="CT890" s="134"/>
      <c r="CU890" s="134"/>
      <c r="CV890" s="134"/>
      <c r="CW890" s="134"/>
      <c r="CX890" s="134"/>
      <c r="CY890" s="134"/>
      <c r="CZ890" s="134"/>
      <c r="DA890" s="134"/>
      <c r="DB890" s="134"/>
      <c r="DC890" s="134"/>
      <c r="DD890" s="134"/>
      <c r="DE890" s="134"/>
      <c r="DF890" s="134"/>
      <c r="DG890" s="134"/>
      <c r="DH890" s="134"/>
      <c r="DI890" s="134"/>
      <c r="DJ890" s="134"/>
      <c r="DK890" s="134"/>
      <c r="DL890" s="134"/>
      <c r="DM890" s="134"/>
      <c r="DN890" s="134"/>
      <c r="DO890" s="134"/>
      <c r="DP890" s="134"/>
      <c r="DQ890" s="134"/>
      <c r="DR890" s="134"/>
      <c r="DS890" s="134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134"/>
      <c r="ED890" s="134"/>
      <c r="EE890" s="134"/>
      <c r="EF890" s="134"/>
      <c r="EG890" s="134"/>
    </row>
    <row r="891" spans="1:137">
      <c r="A891" s="135"/>
      <c r="B891" s="54"/>
      <c r="C891" s="149"/>
      <c r="D891" s="180"/>
      <c r="E891" s="149"/>
      <c r="F891" s="149"/>
      <c r="G891" s="149"/>
      <c r="H891" s="181"/>
      <c r="I891" s="157"/>
      <c r="J891" s="80"/>
      <c r="K891" s="84" t="s">
        <v>51</v>
      </c>
      <c r="L891" s="76">
        <f t="shared" si="97"/>
        <v>3</v>
      </c>
      <c r="M891" s="76"/>
      <c r="N891" s="76"/>
      <c r="O891" s="76">
        <v>1</v>
      </c>
      <c r="P891" s="76"/>
      <c r="Q891" s="76"/>
      <c r="R891" s="76"/>
      <c r="S891" s="76"/>
      <c r="T891" s="76">
        <v>2</v>
      </c>
      <c r="U891" s="76"/>
      <c r="V891" s="76"/>
      <c r="W891" s="76"/>
      <c r="X891" s="76"/>
      <c r="Y891" s="134"/>
      <c r="Z891" s="134"/>
      <c r="AA891" s="134"/>
      <c r="AB891" s="134"/>
      <c r="AC891" s="134"/>
      <c r="AD891" s="134"/>
      <c r="AE891" s="134"/>
      <c r="AF891" s="134"/>
      <c r="AG891" s="134"/>
      <c r="AH891" s="134"/>
      <c r="AI891" s="134"/>
      <c r="AJ891" s="134"/>
      <c r="AK891" s="134"/>
      <c r="AL891" s="134"/>
      <c r="AM891" s="134"/>
      <c r="AN891" s="134"/>
      <c r="AO891" s="134"/>
      <c r="AP891" s="134"/>
      <c r="AQ891" s="134"/>
      <c r="AR891" s="134"/>
      <c r="AS891" s="134"/>
      <c r="AT891" s="134"/>
      <c r="AU891" s="134"/>
      <c r="AV891" s="134"/>
      <c r="AW891" s="134"/>
      <c r="AX891" s="134"/>
      <c r="AY891" s="134"/>
      <c r="AZ891" s="134"/>
      <c r="BA891" s="134"/>
      <c r="BB891" s="134"/>
      <c r="BC891" s="134"/>
      <c r="BD891" s="134"/>
      <c r="BE891" s="134"/>
      <c r="BF891" s="134"/>
      <c r="BG891" s="134"/>
      <c r="BH891" s="134"/>
      <c r="BI891" s="134"/>
      <c r="BJ891" s="134"/>
      <c r="BK891" s="134"/>
      <c r="BL891" s="134"/>
      <c r="BM891" s="134"/>
      <c r="BN891" s="134"/>
      <c r="BO891" s="134"/>
      <c r="BP891" s="134"/>
      <c r="BQ891" s="134"/>
      <c r="BR891" s="134"/>
      <c r="BS891" s="134"/>
      <c r="BT891" s="134"/>
      <c r="BU891" s="134"/>
      <c r="BV891" s="134"/>
      <c r="BW891" s="134"/>
      <c r="BX891" s="134"/>
      <c r="BY891" s="134"/>
      <c r="BZ891" s="134"/>
      <c r="CA891" s="134"/>
      <c r="CB891" s="134"/>
      <c r="CC891" s="134"/>
      <c r="CD891" s="134"/>
      <c r="CE891" s="134"/>
      <c r="CF891" s="134"/>
      <c r="CG891" s="134"/>
      <c r="CH891" s="134"/>
      <c r="CI891" s="134"/>
      <c r="CJ891" s="134"/>
      <c r="CK891" s="134"/>
      <c r="CL891" s="134"/>
      <c r="CM891" s="134"/>
      <c r="CN891" s="134"/>
      <c r="CO891" s="134"/>
      <c r="CP891" s="134"/>
      <c r="CQ891" s="134"/>
      <c r="CR891" s="134"/>
      <c r="CS891" s="134"/>
      <c r="CT891" s="134"/>
      <c r="CU891" s="134"/>
      <c r="CV891" s="134"/>
      <c r="CW891" s="134"/>
      <c r="CX891" s="134"/>
      <c r="CY891" s="134"/>
      <c r="CZ891" s="134"/>
      <c r="DA891" s="134"/>
      <c r="DB891" s="134"/>
      <c r="DC891" s="134"/>
      <c r="DD891" s="134"/>
      <c r="DE891" s="134"/>
      <c r="DF891" s="134"/>
      <c r="DG891" s="134"/>
      <c r="DH891" s="134"/>
      <c r="DI891" s="134"/>
      <c r="DJ891" s="134"/>
      <c r="DK891" s="134"/>
      <c r="DL891" s="134"/>
      <c r="DM891" s="134"/>
      <c r="DN891" s="134"/>
      <c r="DO891" s="134"/>
      <c r="DP891" s="134"/>
      <c r="DQ891" s="134"/>
      <c r="DR891" s="134"/>
      <c r="DS891" s="134"/>
      <c r="DT891" s="134"/>
      <c r="DU891" s="134"/>
      <c r="DV891" s="134"/>
      <c r="DW891" s="134"/>
      <c r="DX891" s="134"/>
      <c r="DY891" s="134"/>
      <c r="DZ891" s="134"/>
      <c r="EA891" s="134"/>
      <c r="EB891" s="134"/>
      <c r="EC891" s="134"/>
      <c r="ED891" s="134"/>
      <c r="EE891" s="134"/>
      <c r="EF891" s="134"/>
      <c r="EG891" s="134"/>
    </row>
    <row r="892" spans="1:137">
      <c r="A892" s="135"/>
      <c r="B892" s="54"/>
      <c r="C892" s="145" t="s">
        <v>35</v>
      </c>
      <c r="D892" s="176" t="s">
        <v>1327</v>
      </c>
      <c r="E892" s="145" t="s">
        <v>1328</v>
      </c>
      <c r="F892" s="145" t="s">
        <v>1329</v>
      </c>
      <c r="G892" s="145" t="s">
        <v>1330</v>
      </c>
      <c r="H892" s="177" t="s">
        <v>1331</v>
      </c>
      <c r="I892" s="155">
        <v>23659</v>
      </c>
      <c r="J892" s="46" t="s">
        <v>48</v>
      </c>
      <c r="K892" s="75" t="s">
        <v>49</v>
      </c>
      <c r="L892" s="76">
        <f t="shared" si="97"/>
        <v>26</v>
      </c>
      <c r="M892" s="76"/>
      <c r="N892" s="76">
        <v>4</v>
      </c>
      <c r="O892" s="76">
        <v>1</v>
      </c>
      <c r="P892" s="76"/>
      <c r="Q892" s="76"/>
      <c r="R892" s="76"/>
      <c r="S892" s="76">
        <v>1</v>
      </c>
      <c r="T892" s="76">
        <v>5</v>
      </c>
      <c r="U892" s="76"/>
      <c r="V892" s="76"/>
      <c r="W892" s="76"/>
      <c r="X892" s="76">
        <v>15</v>
      </c>
      <c r="Y892" s="134"/>
      <c r="Z892" s="134"/>
      <c r="AA892" s="134"/>
      <c r="AB892" s="134"/>
      <c r="AC892" s="134"/>
      <c r="AD892" s="134"/>
      <c r="AE892" s="134"/>
      <c r="AF892" s="134"/>
      <c r="AG892" s="134"/>
      <c r="AH892" s="134"/>
      <c r="AI892" s="134"/>
      <c r="AJ892" s="134"/>
      <c r="AK892" s="134"/>
      <c r="AL892" s="134"/>
      <c r="AM892" s="134"/>
      <c r="AN892" s="134"/>
      <c r="AO892" s="134"/>
      <c r="AP892" s="134"/>
      <c r="AQ892" s="134"/>
      <c r="AR892" s="134"/>
      <c r="AS892" s="134"/>
      <c r="AT892" s="134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134"/>
      <c r="BE892" s="134"/>
      <c r="BF892" s="134"/>
      <c r="BG892" s="134"/>
      <c r="BH892" s="134"/>
      <c r="BI892" s="134"/>
      <c r="BJ892" s="134"/>
      <c r="BK892" s="134"/>
      <c r="BL892" s="134"/>
      <c r="BM892" s="134"/>
      <c r="BN892" s="134"/>
      <c r="BO892" s="134"/>
      <c r="BP892" s="134"/>
      <c r="BQ892" s="134"/>
      <c r="BR892" s="134"/>
      <c r="BS892" s="134"/>
      <c r="BT892" s="134"/>
      <c r="BU892" s="134"/>
      <c r="BV892" s="134"/>
      <c r="BW892" s="134"/>
      <c r="BX892" s="134"/>
      <c r="BY892" s="134"/>
      <c r="BZ892" s="134"/>
      <c r="CA892" s="134"/>
      <c r="CB892" s="134"/>
      <c r="CC892" s="134"/>
      <c r="CD892" s="134"/>
      <c r="CE892" s="134"/>
      <c r="CF892" s="134"/>
      <c r="CG892" s="134"/>
      <c r="CH892" s="134"/>
      <c r="CI892" s="134"/>
      <c r="CJ892" s="134"/>
      <c r="CK892" s="134"/>
      <c r="CL892" s="134"/>
      <c r="CM892" s="134"/>
      <c r="CN892" s="134"/>
      <c r="CO892" s="134"/>
      <c r="CP892" s="134"/>
      <c r="CQ892" s="134"/>
      <c r="CR892" s="134"/>
      <c r="CS892" s="134"/>
      <c r="CT892" s="134"/>
      <c r="CU892" s="134"/>
      <c r="CV892" s="134"/>
      <c r="CW892" s="134"/>
      <c r="CX892" s="134"/>
      <c r="CY892" s="134"/>
      <c r="CZ892" s="134"/>
      <c r="DA892" s="134"/>
      <c r="DB892" s="134"/>
      <c r="DC892" s="134"/>
      <c r="DD892" s="134"/>
      <c r="DE892" s="134"/>
      <c r="DF892" s="134"/>
      <c r="DG892" s="134"/>
      <c r="DH892" s="134"/>
      <c r="DI892" s="134"/>
      <c r="DJ892" s="134"/>
      <c r="DK892" s="134"/>
      <c r="DL892" s="134"/>
      <c r="DM892" s="134"/>
      <c r="DN892" s="134"/>
      <c r="DO892" s="134"/>
      <c r="DP892" s="134"/>
      <c r="DQ892" s="134"/>
      <c r="DR892" s="134"/>
      <c r="DS892" s="134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134"/>
      <c r="ED892" s="134"/>
      <c r="EE892" s="134"/>
      <c r="EF892" s="134"/>
      <c r="EG892" s="134"/>
    </row>
    <row r="893" spans="1:137">
      <c r="A893" s="135"/>
      <c r="B893" s="54"/>
      <c r="C893" s="146"/>
      <c r="D893" s="178"/>
      <c r="E893" s="146"/>
      <c r="F893" s="146"/>
      <c r="G893" s="146"/>
      <c r="H893" s="179"/>
      <c r="I893" s="156"/>
      <c r="J893" s="54"/>
      <c r="K893" s="75" t="s">
        <v>50</v>
      </c>
      <c r="L893" s="76">
        <f t="shared" si="97"/>
        <v>7</v>
      </c>
      <c r="M893" s="76">
        <v>7</v>
      </c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134"/>
      <c r="Z893" s="134"/>
      <c r="AA893" s="134"/>
      <c r="AB893" s="134"/>
      <c r="AC893" s="134"/>
      <c r="AD893" s="134"/>
      <c r="AE893" s="134"/>
      <c r="AF893" s="134"/>
      <c r="AG893" s="134"/>
      <c r="AH893" s="134"/>
      <c r="AI893" s="134"/>
      <c r="AJ893" s="134"/>
      <c r="AK893" s="134"/>
      <c r="AL893" s="134"/>
      <c r="AM893" s="134"/>
      <c r="AN893" s="134"/>
      <c r="AO893" s="134"/>
      <c r="AP893" s="134"/>
      <c r="AQ893" s="134"/>
      <c r="AR893" s="134"/>
      <c r="AS893" s="134"/>
      <c r="AT893" s="134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4"/>
      <c r="BE893" s="134"/>
      <c r="BF893" s="134"/>
      <c r="BG893" s="134"/>
      <c r="BH893" s="134"/>
      <c r="BI893" s="134"/>
      <c r="BJ893" s="134"/>
      <c r="BK893" s="134"/>
      <c r="BL893" s="134"/>
      <c r="BM893" s="134"/>
      <c r="BN893" s="134"/>
      <c r="BO893" s="134"/>
      <c r="BP893" s="134"/>
      <c r="BQ893" s="134"/>
      <c r="BR893" s="134"/>
      <c r="BS893" s="134"/>
      <c r="BT893" s="134"/>
      <c r="BU893" s="134"/>
      <c r="BV893" s="134"/>
      <c r="BW893" s="134"/>
      <c r="BX893" s="134"/>
      <c r="BY893" s="134"/>
      <c r="BZ893" s="134"/>
      <c r="CA893" s="134"/>
      <c r="CB893" s="134"/>
      <c r="CC893" s="134"/>
      <c r="CD893" s="134"/>
      <c r="CE893" s="134"/>
      <c r="CF893" s="134"/>
      <c r="CG893" s="134"/>
      <c r="CH893" s="134"/>
      <c r="CI893" s="134"/>
      <c r="CJ893" s="134"/>
      <c r="CK893" s="134"/>
      <c r="CL893" s="134"/>
      <c r="CM893" s="134"/>
      <c r="CN893" s="134"/>
      <c r="CO893" s="134"/>
      <c r="CP893" s="134"/>
      <c r="CQ893" s="134"/>
      <c r="CR893" s="134"/>
      <c r="CS893" s="134"/>
      <c r="CT893" s="134"/>
      <c r="CU893" s="134"/>
      <c r="CV893" s="134"/>
      <c r="CW893" s="134"/>
      <c r="CX893" s="134"/>
      <c r="CY893" s="134"/>
      <c r="CZ893" s="134"/>
      <c r="DA893" s="134"/>
      <c r="DB893" s="134"/>
      <c r="DC893" s="134"/>
      <c r="DD893" s="134"/>
      <c r="DE893" s="134"/>
      <c r="DF893" s="134"/>
      <c r="DG893" s="134"/>
      <c r="DH893" s="134"/>
      <c r="DI893" s="134"/>
      <c r="DJ893" s="134"/>
      <c r="DK893" s="134"/>
      <c r="DL893" s="134"/>
      <c r="DM893" s="134"/>
      <c r="DN893" s="134"/>
      <c r="DO893" s="134"/>
      <c r="DP893" s="134"/>
      <c r="DQ893" s="134"/>
      <c r="DR893" s="134"/>
      <c r="DS893" s="134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134"/>
      <c r="ED893" s="134"/>
      <c r="EE893" s="134"/>
      <c r="EF893" s="134"/>
      <c r="EG893" s="134"/>
    </row>
    <row r="894" spans="1:137">
      <c r="A894" s="135"/>
      <c r="B894" s="54"/>
      <c r="C894" s="149"/>
      <c r="D894" s="180"/>
      <c r="E894" s="149"/>
      <c r="F894" s="149"/>
      <c r="G894" s="149"/>
      <c r="H894" s="181"/>
      <c r="I894" s="157"/>
      <c r="J894" s="80"/>
      <c r="K894" s="84" t="s">
        <v>51</v>
      </c>
      <c r="L894" s="76">
        <f t="shared" si="97"/>
        <v>2</v>
      </c>
      <c r="M894" s="76"/>
      <c r="N894" s="76"/>
      <c r="O894" s="76"/>
      <c r="P894" s="76"/>
      <c r="Q894" s="76"/>
      <c r="R894" s="76"/>
      <c r="S894" s="76">
        <v>1</v>
      </c>
      <c r="T894" s="76">
        <v>1</v>
      </c>
      <c r="U894" s="76"/>
      <c r="V894" s="76"/>
      <c r="W894" s="76"/>
      <c r="X894" s="76"/>
      <c r="Y894" s="134"/>
      <c r="Z894" s="134"/>
      <c r="AA894" s="134"/>
      <c r="AB894" s="134"/>
      <c r="AC894" s="134"/>
      <c r="AD894" s="134"/>
      <c r="AE894" s="134"/>
      <c r="AF894" s="134"/>
      <c r="AG894" s="134"/>
      <c r="AH894" s="134"/>
      <c r="AI894" s="134"/>
      <c r="AJ894" s="134"/>
      <c r="AK894" s="134"/>
      <c r="AL894" s="134"/>
      <c r="AM894" s="134"/>
      <c r="AN894" s="134"/>
      <c r="AO894" s="134"/>
      <c r="AP894" s="134"/>
      <c r="AQ894" s="134"/>
      <c r="AR894" s="134"/>
      <c r="AS894" s="134"/>
      <c r="AT894" s="134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4"/>
      <c r="BE894" s="134"/>
      <c r="BF894" s="134"/>
      <c r="BG894" s="134"/>
      <c r="BH894" s="134"/>
      <c r="BI894" s="134"/>
      <c r="BJ894" s="134"/>
      <c r="BK894" s="134"/>
      <c r="BL894" s="134"/>
      <c r="BM894" s="134"/>
      <c r="BN894" s="134"/>
      <c r="BO894" s="134"/>
      <c r="BP894" s="134"/>
      <c r="BQ894" s="134"/>
      <c r="BR894" s="134"/>
      <c r="BS894" s="134"/>
      <c r="BT894" s="134"/>
      <c r="BU894" s="134"/>
      <c r="BV894" s="134"/>
      <c r="BW894" s="134"/>
      <c r="BX894" s="134"/>
      <c r="BY894" s="134"/>
      <c r="BZ894" s="134"/>
      <c r="CA894" s="134"/>
      <c r="CB894" s="134"/>
      <c r="CC894" s="134"/>
      <c r="CD894" s="134"/>
      <c r="CE894" s="134"/>
      <c r="CF894" s="134"/>
      <c r="CG894" s="134"/>
      <c r="CH894" s="134"/>
      <c r="CI894" s="134"/>
      <c r="CJ894" s="134"/>
      <c r="CK894" s="134"/>
      <c r="CL894" s="134"/>
      <c r="CM894" s="134"/>
      <c r="CN894" s="134"/>
      <c r="CO894" s="134"/>
      <c r="CP894" s="134"/>
      <c r="CQ894" s="134"/>
      <c r="CR894" s="134"/>
      <c r="CS894" s="134"/>
      <c r="CT894" s="134"/>
      <c r="CU894" s="134"/>
      <c r="CV894" s="134"/>
      <c r="CW894" s="134"/>
      <c r="CX894" s="134"/>
      <c r="CY894" s="134"/>
      <c r="CZ894" s="134"/>
      <c r="DA894" s="134"/>
      <c r="DB894" s="134"/>
      <c r="DC894" s="134"/>
      <c r="DD894" s="134"/>
      <c r="DE894" s="134"/>
      <c r="DF894" s="134"/>
      <c r="DG894" s="134"/>
      <c r="DH894" s="134"/>
      <c r="DI894" s="134"/>
      <c r="DJ894" s="134"/>
      <c r="DK894" s="134"/>
      <c r="DL894" s="134"/>
      <c r="DM894" s="134"/>
      <c r="DN894" s="134"/>
      <c r="DO894" s="134"/>
      <c r="DP894" s="134"/>
      <c r="DQ894" s="134"/>
      <c r="DR894" s="134"/>
      <c r="DS894" s="134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134"/>
      <c r="ED894" s="134"/>
      <c r="EE894" s="134"/>
      <c r="EF894" s="134"/>
      <c r="EG894" s="134"/>
    </row>
    <row r="895" spans="1:137">
      <c r="A895" s="135"/>
      <c r="B895" s="54"/>
      <c r="C895" s="58" t="s">
        <v>91</v>
      </c>
      <c r="D895" s="176" t="s">
        <v>1332</v>
      </c>
      <c r="E895" s="182" t="s">
        <v>1333</v>
      </c>
      <c r="F895" s="145" t="s">
        <v>1334</v>
      </c>
      <c r="G895" s="145" t="s">
        <v>1335</v>
      </c>
      <c r="H895" s="177" t="s">
        <v>1336</v>
      </c>
      <c r="I895" s="155">
        <v>372</v>
      </c>
      <c r="J895" s="46" t="s">
        <v>48</v>
      </c>
      <c r="K895" s="75" t="s">
        <v>49</v>
      </c>
      <c r="L895" s="76">
        <f>SUM(M895:X895)</f>
        <v>4</v>
      </c>
      <c r="M895" s="76">
        <v>1</v>
      </c>
      <c r="N895" s="76">
        <v>2</v>
      </c>
      <c r="O895" s="76"/>
      <c r="P895" s="76"/>
      <c r="Q895" s="76"/>
      <c r="R895" s="76"/>
      <c r="S895" s="76"/>
      <c r="T895" s="76"/>
      <c r="U895" s="76"/>
      <c r="V895" s="76"/>
      <c r="W895" s="76"/>
      <c r="X895" s="76">
        <v>1</v>
      </c>
      <c r="Y895" s="134"/>
      <c r="Z895" s="134"/>
      <c r="AA895" s="134"/>
      <c r="AB895" s="134"/>
      <c r="AC895" s="134"/>
      <c r="AD895" s="134"/>
      <c r="AE895" s="134"/>
      <c r="AF895" s="134"/>
      <c r="AG895" s="134"/>
      <c r="AH895" s="134"/>
      <c r="AI895" s="134"/>
      <c r="AJ895" s="134"/>
      <c r="AK895" s="134"/>
      <c r="AL895" s="134"/>
      <c r="AM895" s="134"/>
      <c r="AN895" s="134"/>
      <c r="AO895" s="134"/>
      <c r="AP895" s="134"/>
      <c r="AQ895" s="134"/>
      <c r="AR895" s="134"/>
      <c r="AS895" s="134"/>
      <c r="AT895" s="134"/>
      <c r="AU895" s="134"/>
      <c r="AV895" s="134"/>
      <c r="AW895" s="134"/>
      <c r="AX895" s="134"/>
      <c r="AY895" s="134"/>
      <c r="AZ895" s="134"/>
      <c r="BA895" s="134"/>
      <c r="BB895" s="134"/>
      <c r="BC895" s="134"/>
      <c r="BD895" s="134"/>
      <c r="BE895" s="134"/>
      <c r="BF895" s="134"/>
      <c r="BG895" s="134"/>
      <c r="BH895" s="134"/>
      <c r="BI895" s="134"/>
      <c r="BJ895" s="134"/>
      <c r="BK895" s="134"/>
      <c r="BL895" s="134"/>
      <c r="BM895" s="134"/>
      <c r="BN895" s="134"/>
      <c r="BO895" s="134"/>
      <c r="BP895" s="134"/>
      <c r="BQ895" s="134"/>
      <c r="BR895" s="134"/>
      <c r="BS895" s="134"/>
      <c r="BT895" s="134"/>
      <c r="BU895" s="134"/>
      <c r="BV895" s="134"/>
      <c r="BW895" s="134"/>
      <c r="BX895" s="134"/>
      <c r="BY895" s="134"/>
      <c r="BZ895" s="134"/>
      <c r="CA895" s="134"/>
      <c r="CB895" s="134"/>
      <c r="CC895" s="134"/>
      <c r="CD895" s="134"/>
      <c r="CE895" s="134"/>
      <c r="CF895" s="134"/>
      <c r="CG895" s="134"/>
      <c r="CH895" s="134"/>
      <c r="CI895" s="134"/>
      <c r="CJ895" s="134"/>
      <c r="CK895" s="134"/>
      <c r="CL895" s="134"/>
      <c r="CM895" s="134"/>
      <c r="CN895" s="134"/>
      <c r="CO895" s="134"/>
      <c r="CP895" s="134"/>
      <c r="CQ895" s="134"/>
      <c r="CR895" s="134"/>
      <c r="CS895" s="134"/>
      <c r="CT895" s="134"/>
      <c r="CU895" s="134"/>
      <c r="CV895" s="134"/>
      <c r="CW895" s="134"/>
      <c r="CX895" s="134"/>
      <c r="CY895" s="134"/>
      <c r="CZ895" s="134"/>
      <c r="DA895" s="134"/>
      <c r="DB895" s="134"/>
      <c r="DC895" s="134"/>
      <c r="DD895" s="134"/>
      <c r="DE895" s="134"/>
      <c r="DF895" s="134"/>
      <c r="DG895" s="134"/>
      <c r="DH895" s="134"/>
      <c r="DI895" s="134"/>
      <c r="DJ895" s="134"/>
      <c r="DK895" s="134"/>
      <c r="DL895" s="134"/>
      <c r="DM895" s="134"/>
      <c r="DN895" s="134"/>
      <c r="DO895" s="134"/>
      <c r="DP895" s="134"/>
      <c r="DQ895" s="134"/>
      <c r="DR895" s="134"/>
      <c r="DS895" s="134"/>
      <c r="DT895" s="134"/>
      <c r="DU895" s="134"/>
      <c r="DV895" s="134"/>
      <c r="DW895" s="134"/>
      <c r="DX895" s="134"/>
      <c r="DY895" s="134"/>
      <c r="DZ895" s="134"/>
      <c r="EA895" s="134"/>
      <c r="EB895" s="134"/>
      <c r="EC895" s="134"/>
      <c r="ED895" s="134"/>
      <c r="EE895" s="134"/>
      <c r="EF895" s="134"/>
      <c r="EG895" s="134"/>
    </row>
    <row r="896" spans="1:137">
      <c r="A896" s="135"/>
      <c r="B896" s="54"/>
      <c r="C896" s="77"/>
      <c r="D896" s="178"/>
      <c r="E896" s="183"/>
      <c r="F896" s="146"/>
      <c r="G896" s="146"/>
      <c r="H896" s="179"/>
      <c r="I896" s="156"/>
      <c r="J896" s="54"/>
      <c r="K896" s="75" t="s">
        <v>50</v>
      </c>
      <c r="L896" s="76">
        <f>SUM(M896:X896)</f>
        <v>0</v>
      </c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134"/>
      <c r="Z896" s="134"/>
      <c r="AA896" s="134"/>
      <c r="AB896" s="134"/>
      <c r="AC896" s="134"/>
      <c r="AD896" s="134"/>
      <c r="AE896" s="134"/>
      <c r="AF896" s="134"/>
      <c r="AG896" s="134"/>
      <c r="AH896" s="134"/>
      <c r="AI896" s="134"/>
      <c r="AJ896" s="134"/>
      <c r="AK896" s="134"/>
      <c r="AL896" s="134"/>
      <c r="AM896" s="134"/>
      <c r="AN896" s="134"/>
      <c r="AO896" s="134"/>
      <c r="AP896" s="134"/>
      <c r="AQ896" s="134"/>
      <c r="AR896" s="134"/>
      <c r="AS896" s="134"/>
      <c r="AT896" s="134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134"/>
      <c r="BE896" s="134"/>
      <c r="BF896" s="134"/>
      <c r="BG896" s="134"/>
      <c r="BH896" s="134"/>
      <c r="BI896" s="134"/>
      <c r="BJ896" s="134"/>
      <c r="BK896" s="134"/>
      <c r="BL896" s="134"/>
      <c r="BM896" s="134"/>
      <c r="BN896" s="134"/>
      <c r="BO896" s="134"/>
      <c r="BP896" s="134"/>
      <c r="BQ896" s="134"/>
      <c r="BR896" s="134"/>
      <c r="BS896" s="134"/>
      <c r="BT896" s="134"/>
      <c r="BU896" s="134"/>
      <c r="BV896" s="134"/>
      <c r="BW896" s="134"/>
      <c r="BX896" s="134"/>
      <c r="BY896" s="134"/>
      <c r="BZ896" s="134"/>
      <c r="CA896" s="134"/>
      <c r="CB896" s="134"/>
      <c r="CC896" s="134"/>
      <c r="CD896" s="134"/>
      <c r="CE896" s="134"/>
      <c r="CF896" s="134"/>
      <c r="CG896" s="134"/>
      <c r="CH896" s="134"/>
      <c r="CI896" s="134"/>
      <c r="CJ896" s="134"/>
      <c r="CK896" s="134"/>
      <c r="CL896" s="134"/>
      <c r="CM896" s="134"/>
      <c r="CN896" s="134"/>
      <c r="CO896" s="134"/>
      <c r="CP896" s="134"/>
      <c r="CQ896" s="134"/>
      <c r="CR896" s="134"/>
      <c r="CS896" s="134"/>
      <c r="CT896" s="134"/>
      <c r="CU896" s="134"/>
      <c r="CV896" s="134"/>
      <c r="CW896" s="134"/>
      <c r="CX896" s="134"/>
      <c r="CY896" s="134"/>
      <c r="CZ896" s="134"/>
      <c r="DA896" s="134"/>
      <c r="DB896" s="134"/>
      <c r="DC896" s="134"/>
      <c r="DD896" s="134"/>
      <c r="DE896" s="134"/>
      <c r="DF896" s="134"/>
      <c r="DG896" s="134"/>
      <c r="DH896" s="134"/>
      <c r="DI896" s="134"/>
      <c r="DJ896" s="134"/>
      <c r="DK896" s="134"/>
      <c r="DL896" s="134"/>
      <c r="DM896" s="134"/>
      <c r="DN896" s="134"/>
      <c r="DO896" s="134"/>
      <c r="DP896" s="134"/>
      <c r="DQ896" s="134"/>
      <c r="DR896" s="134"/>
      <c r="DS896" s="134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134"/>
      <c r="ED896" s="134"/>
      <c r="EE896" s="134"/>
      <c r="EF896" s="134"/>
      <c r="EG896" s="134"/>
    </row>
    <row r="897" spans="1:137">
      <c r="A897" s="135"/>
      <c r="B897" s="54"/>
      <c r="C897" s="81"/>
      <c r="D897" s="180"/>
      <c r="E897" s="184"/>
      <c r="F897" s="149"/>
      <c r="G897" s="149"/>
      <c r="H897" s="181"/>
      <c r="I897" s="157"/>
      <c r="J897" s="80"/>
      <c r="K897" s="84" t="s">
        <v>51</v>
      </c>
      <c r="L897" s="76">
        <f>SUM(M897:X897)</f>
        <v>0</v>
      </c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134"/>
      <c r="Z897" s="134"/>
      <c r="AA897" s="134"/>
      <c r="AB897" s="134"/>
      <c r="AC897" s="134"/>
      <c r="AD897" s="134"/>
      <c r="AE897" s="134"/>
      <c r="AF897" s="134"/>
      <c r="AG897" s="134"/>
      <c r="AH897" s="134"/>
      <c r="AI897" s="134"/>
      <c r="AJ897" s="134"/>
      <c r="AK897" s="134"/>
      <c r="AL897" s="134"/>
      <c r="AM897" s="134"/>
      <c r="AN897" s="134"/>
      <c r="AO897" s="134"/>
      <c r="AP897" s="134"/>
      <c r="AQ897" s="134"/>
      <c r="AR897" s="134"/>
      <c r="AS897" s="134"/>
      <c r="AT897" s="134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4"/>
      <c r="BE897" s="134"/>
      <c r="BF897" s="134"/>
      <c r="BG897" s="134"/>
      <c r="BH897" s="134"/>
      <c r="BI897" s="134"/>
      <c r="BJ897" s="134"/>
      <c r="BK897" s="134"/>
      <c r="BL897" s="134"/>
      <c r="BM897" s="134"/>
      <c r="BN897" s="134"/>
      <c r="BO897" s="134"/>
      <c r="BP897" s="134"/>
      <c r="BQ897" s="134"/>
      <c r="BR897" s="134"/>
      <c r="BS897" s="134"/>
      <c r="BT897" s="134"/>
      <c r="BU897" s="134"/>
      <c r="BV897" s="134"/>
      <c r="BW897" s="134"/>
      <c r="BX897" s="134"/>
      <c r="BY897" s="134"/>
      <c r="BZ897" s="134"/>
      <c r="CA897" s="134"/>
      <c r="CB897" s="134"/>
      <c r="CC897" s="134"/>
      <c r="CD897" s="134"/>
      <c r="CE897" s="134"/>
      <c r="CF897" s="134"/>
      <c r="CG897" s="134"/>
      <c r="CH897" s="134"/>
      <c r="CI897" s="134"/>
      <c r="CJ897" s="134"/>
      <c r="CK897" s="134"/>
      <c r="CL897" s="134"/>
      <c r="CM897" s="134"/>
      <c r="CN897" s="134"/>
      <c r="CO897" s="134"/>
      <c r="CP897" s="134"/>
      <c r="CQ897" s="134"/>
      <c r="CR897" s="134"/>
      <c r="CS897" s="134"/>
      <c r="CT897" s="134"/>
      <c r="CU897" s="134"/>
      <c r="CV897" s="134"/>
      <c r="CW897" s="134"/>
      <c r="CX897" s="134"/>
      <c r="CY897" s="134"/>
      <c r="CZ897" s="134"/>
      <c r="DA897" s="134"/>
      <c r="DB897" s="134"/>
      <c r="DC897" s="134"/>
      <c r="DD897" s="134"/>
      <c r="DE897" s="134"/>
      <c r="DF897" s="134"/>
      <c r="DG897" s="134"/>
      <c r="DH897" s="134"/>
      <c r="DI897" s="134"/>
      <c r="DJ897" s="134"/>
      <c r="DK897" s="134"/>
      <c r="DL897" s="134"/>
      <c r="DM897" s="134"/>
      <c r="DN897" s="134"/>
      <c r="DO897" s="134"/>
      <c r="DP897" s="134"/>
      <c r="DQ897" s="134"/>
      <c r="DR897" s="134"/>
      <c r="DS897" s="134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134"/>
      <c r="ED897" s="134"/>
      <c r="EE897" s="134"/>
      <c r="EF897" s="134"/>
      <c r="EG897" s="134"/>
    </row>
    <row r="898" spans="1:137">
      <c r="A898" s="135"/>
      <c r="B898" s="54"/>
      <c r="C898" s="145" t="s">
        <v>33</v>
      </c>
      <c r="D898" s="176" t="s">
        <v>1337</v>
      </c>
      <c r="E898" s="145" t="s">
        <v>1338</v>
      </c>
      <c r="F898" s="145" t="s">
        <v>1339</v>
      </c>
      <c r="G898" s="145" t="s">
        <v>1340</v>
      </c>
      <c r="H898" s="177" t="s">
        <v>1341</v>
      </c>
      <c r="I898" s="155">
        <v>130</v>
      </c>
      <c r="J898" s="46" t="s">
        <v>48</v>
      </c>
      <c r="K898" s="75" t="s">
        <v>49</v>
      </c>
      <c r="L898" s="76">
        <f t="shared" si="97"/>
        <v>0</v>
      </c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134"/>
      <c r="Z898" s="134"/>
      <c r="AA898" s="134"/>
      <c r="AB898" s="134"/>
      <c r="AC898" s="134"/>
      <c r="AD898" s="134"/>
      <c r="AE898" s="134"/>
      <c r="AF898" s="134"/>
      <c r="AG898" s="134"/>
      <c r="AH898" s="134"/>
      <c r="AI898" s="134"/>
      <c r="AJ898" s="134"/>
      <c r="AK898" s="134"/>
      <c r="AL898" s="134"/>
      <c r="AM898" s="134"/>
      <c r="AN898" s="134"/>
      <c r="AO898" s="134"/>
      <c r="AP898" s="134"/>
      <c r="AQ898" s="134"/>
      <c r="AR898" s="134"/>
      <c r="AS898" s="134"/>
      <c r="AT898" s="134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4"/>
      <c r="BE898" s="134"/>
      <c r="BF898" s="134"/>
      <c r="BG898" s="134"/>
      <c r="BH898" s="134"/>
      <c r="BI898" s="134"/>
      <c r="BJ898" s="134"/>
      <c r="BK898" s="134"/>
      <c r="BL898" s="134"/>
      <c r="BM898" s="134"/>
      <c r="BN898" s="134"/>
      <c r="BO898" s="134"/>
      <c r="BP898" s="134"/>
      <c r="BQ898" s="134"/>
      <c r="BR898" s="134"/>
      <c r="BS898" s="134"/>
      <c r="BT898" s="134"/>
      <c r="BU898" s="134"/>
      <c r="BV898" s="134"/>
      <c r="BW898" s="134"/>
      <c r="BX898" s="134"/>
      <c r="BY898" s="134"/>
      <c r="BZ898" s="134"/>
      <c r="CA898" s="134"/>
      <c r="CB898" s="134"/>
      <c r="CC898" s="134"/>
      <c r="CD898" s="134"/>
      <c r="CE898" s="134"/>
      <c r="CF898" s="134"/>
      <c r="CG898" s="134"/>
      <c r="CH898" s="134"/>
      <c r="CI898" s="134"/>
      <c r="CJ898" s="134"/>
      <c r="CK898" s="134"/>
      <c r="CL898" s="134"/>
      <c r="CM898" s="134"/>
      <c r="CN898" s="134"/>
      <c r="CO898" s="134"/>
      <c r="CP898" s="134"/>
      <c r="CQ898" s="134"/>
      <c r="CR898" s="134"/>
      <c r="CS898" s="134"/>
      <c r="CT898" s="134"/>
      <c r="CU898" s="134"/>
      <c r="CV898" s="134"/>
      <c r="CW898" s="134"/>
      <c r="CX898" s="134"/>
      <c r="CY898" s="134"/>
      <c r="CZ898" s="134"/>
      <c r="DA898" s="134"/>
      <c r="DB898" s="134"/>
      <c r="DC898" s="134"/>
      <c r="DD898" s="134"/>
      <c r="DE898" s="134"/>
      <c r="DF898" s="134"/>
      <c r="DG898" s="134"/>
      <c r="DH898" s="134"/>
      <c r="DI898" s="134"/>
      <c r="DJ898" s="134"/>
      <c r="DK898" s="134"/>
      <c r="DL898" s="134"/>
      <c r="DM898" s="134"/>
      <c r="DN898" s="134"/>
      <c r="DO898" s="134"/>
      <c r="DP898" s="134"/>
      <c r="DQ898" s="134"/>
      <c r="DR898" s="134"/>
      <c r="DS898" s="134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134"/>
      <c r="ED898" s="134"/>
      <c r="EE898" s="134"/>
      <c r="EF898" s="134"/>
      <c r="EG898" s="134"/>
    </row>
    <row r="899" spans="1:137">
      <c r="A899" s="135"/>
      <c r="B899" s="54"/>
      <c r="C899" s="146"/>
      <c r="D899" s="178"/>
      <c r="E899" s="146"/>
      <c r="F899" s="146"/>
      <c r="G899" s="146"/>
      <c r="H899" s="179"/>
      <c r="I899" s="156"/>
      <c r="J899" s="54"/>
      <c r="K899" s="75" t="s">
        <v>50</v>
      </c>
      <c r="L899" s="76">
        <f t="shared" si="97"/>
        <v>0</v>
      </c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134"/>
      <c r="Z899" s="134"/>
      <c r="AA899" s="134"/>
      <c r="AB899" s="134"/>
      <c r="AC899" s="134"/>
      <c r="AD899" s="134"/>
      <c r="AE899" s="134"/>
      <c r="AF899" s="134"/>
      <c r="AG899" s="134"/>
      <c r="AH899" s="134"/>
      <c r="AI899" s="134"/>
      <c r="AJ899" s="134"/>
      <c r="AK899" s="134"/>
      <c r="AL899" s="134"/>
      <c r="AM899" s="134"/>
      <c r="AN899" s="134"/>
      <c r="AO899" s="134"/>
      <c r="AP899" s="134"/>
      <c r="AQ899" s="134"/>
      <c r="AR899" s="134"/>
      <c r="AS899" s="134"/>
      <c r="AT899" s="134"/>
      <c r="AU899" s="134"/>
      <c r="AV899" s="134"/>
      <c r="AW899" s="134"/>
      <c r="AX899" s="134"/>
      <c r="AY899" s="134"/>
      <c r="AZ899" s="134"/>
      <c r="BA899" s="134"/>
      <c r="BB899" s="134"/>
      <c r="BC899" s="134"/>
      <c r="BD899" s="134"/>
      <c r="BE899" s="134"/>
      <c r="BF899" s="134"/>
      <c r="BG899" s="134"/>
      <c r="BH899" s="134"/>
      <c r="BI899" s="134"/>
      <c r="BJ899" s="134"/>
      <c r="BK899" s="134"/>
      <c r="BL899" s="134"/>
      <c r="BM899" s="134"/>
      <c r="BN899" s="134"/>
      <c r="BO899" s="134"/>
      <c r="BP899" s="134"/>
      <c r="BQ899" s="134"/>
      <c r="BR899" s="134"/>
      <c r="BS899" s="134"/>
      <c r="BT899" s="134"/>
      <c r="BU899" s="134"/>
      <c r="BV899" s="134"/>
      <c r="BW899" s="134"/>
      <c r="BX899" s="134"/>
      <c r="BY899" s="134"/>
      <c r="BZ899" s="134"/>
      <c r="CA899" s="134"/>
      <c r="CB899" s="134"/>
      <c r="CC899" s="134"/>
      <c r="CD899" s="134"/>
      <c r="CE899" s="134"/>
      <c r="CF899" s="134"/>
      <c r="CG899" s="134"/>
      <c r="CH899" s="134"/>
      <c r="CI899" s="134"/>
      <c r="CJ899" s="134"/>
      <c r="CK899" s="134"/>
      <c r="CL899" s="134"/>
      <c r="CM899" s="134"/>
      <c r="CN899" s="134"/>
      <c r="CO899" s="134"/>
      <c r="CP899" s="134"/>
      <c r="CQ899" s="134"/>
      <c r="CR899" s="134"/>
      <c r="CS899" s="134"/>
      <c r="CT899" s="134"/>
      <c r="CU899" s="134"/>
      <c r="CV899" s="134"/>
      <c r="CW899" s="134"/>
      <c r="CX899" s="134"/>
      <c r="CY899" s="134"/>
      <c r="CZ899" s="134"/>
      <c r="DA899" s="134"/>
      <c r="DB899" s="134"/>
      <c r="DC899" s="134"/>
      <c r="DD899" s="134"/>
      <c r="DE899" s="134"/>
      <c r="DF899" s="134"/>
      <c r="DG899" s="134"/>
      <c r="DH899" s="134"/>
      <c r="DI899" s="134"/>
      <c r="DJ899" s="134"/>
      <c r="DK899" s="134"/>
      <c r="DL899" s="134"/>
      <c r="DM899" s="134"/>
      <c r="DN899" s="134"/>
      <c r="DO899" s="134"/>
      <c r="DP899" s="134"/>
      <c r="DQ899" s="134"/>
      <c r="DR899" s="134"/>
      <c r="DS899" s="134"/>
      <c r="DT899" s="134"/>
      <c r="DU899" s="134"/>
      <c r="DV899" s="134"/>
      <c r="DW899" s="134"/>
      <c r="DX899" s="134"/>
      <c r="DY899" s="134"/>
      <c r="DZ899" s="134"/>
      <c r="EA899" s="134"/>
      <c r="EB899" s="134"/>
      <c r="EC899" s="134"/>
      <c r="ED899" s="134"/>
      <c r="EE899" s="134"/>
      <c r="EF899" s="134"/>
      <c r="EG899" s="134"/>
    </row>
    <row r="900" spans="1:137">
      <c r="A900" s="135"/>
      <c r="B900" s="54"/>
      <c r="C900" s="149"/>
      <c r="D900" s="180"/>
      <c r="E900" s="149"/>
      <c r="F900" s="149"/>
      <c r="G900" s="149"/>
      <c r="H900" s="181"/>
      <c r="I900" s="157"/>
      <c r="J900" s="80"/>
      <c r="K900" s="84" t="s">
        <v>51</v>
      </c>
      <c r="L900" s="76">
        <f t="shared" si="97"/>
        <v>3</v>
      </c>
      <c r="M900" s="76"/>
      <c r="N900" s="76"/>
      <c r="O900" s="76">
        <v>1</v>
      </c>
      <c r="P900" s="76"/>
      <c r="Q900" s="76"/>
      <c r="R900" s="76"/>
      <c r="S900" s="76">
        <v>1</v>
      </c>
      <c r="T900" s="76"/>
      <c r="U900" s="76"/>
      <c r="V900" s="76"/>
      <c r="W900" s="76">
        <v>1</v>
      </c>
      <c r="X900" s="76"/>
      <c r="Y900" s="134"/>
      <c r="Z900" s="134"/>
      <c r="AA900" s="134"/>
      <c r="AB900" s="134"/>
      <c r="AC900" s="134"/>
      <c r="AD900" s="134"/>
      <c r="AE900" s="134"/>
      <c r="AF900" s="134"/>
      <c r="AG900" s="134"/>
      <c r="AH900" s="134"/>
      <c r="AI900" s="134"/>
      <c r="AJ900" s="134"/>
      <c r="AK900" s="134"/>
      <c r="AL900" s="134"/>
      <c r="AM900" s="134"/>
      <c r="AN900" s="134"/>
      <c r="AO900" s="134"/>
      <c r="AP900" s="134"/>
      <c r="AQ900" s="134"/>
      <c r="AR900" s="134"/>
      <c r="AS900" s="134"/>
      <c r="AT900" s="134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134"/>
      <c r="BE900" s="134"/>
      <c r="BF900" s="134"/>
      <c r="BG900" s="134"/>
      <c r="BH900" s="134"/>
      <c r="BI900" s="134"/>
      <c r="BJ900" s="134"/>
      <c r="BK900" s="134"/>
      <c r="BL900" s="134"/>
      <c r="BM900" s="134"/>
      <c r="BN900" s="134"/>
      <c r="BO900" s="134"/>
      <c r="BP900" s="134"/>
      <c r="BQ900" s="134"/>
      <c r="BR900" s="134"/>
      <c r="BS900" s="134"/>
      <c r="BT900" s="134"/>
      <c r="BU900" s="134"/>
      <c r="BV900" s="134"/>
      <c r="BW900" s="134"/>
      <c r="BX900" s="134"/>
      <c r="BY900" s="134"/>
      <c r="BZ900" s="134"/>
      <c r="CA900" s="134"/>
      <c r="CB900" s="134"/>
      <c r="CC900" s="134"/>
      <c r="CD900" s="134"/>
      <c r="CE900" s="134"/>
      <c r="CF900" s="134"/>
      <c r="CG900" s="134"/>
      <c r="CH900" s="134"/>
      <c r="CI900" s="134"/>
      <c r="CJ900" s="134"/>
      <c r="CK900" s="134"/>
      <c r="CL900" s="134"/>
      <c r="CM900" s="134"/>
      <c r="CN900" s="134"/>
      <c r="CO900" s="134"/>
      <c r="CP900" s="134"/>
      <c r="CQ900" s="134"/>
      <c r="CR900" s="134"/>
      <c r="CS900" s="134"/>
      <c r="CT900" s="134"/>
      <c r="CU900" s="134"/>
      <c r="CV900" s="134"/>
      <c r="CW900" s="134"/>
      <c r="CX900" s="134"/>
      <c r="CY900" s="134"/>
      <c r="CZ900" s="134"/>
      <c r="DA900" s="134"/>
      <c r="DB900" s="134"/>
      <c r="DC900" s="134"/>
      <c r="DD900" s="134"/>
      <c r="DE900" s="134"/>
      <c r="DF900" s="134"/>
      <c r="DG900" s="134"/>
      <c r="DH900" s="134"/>
      <c r="DI900" s="134"/>
      <c r="DJ900" s="134"/>
      <c r="DK900" s="134"/>
      <c r="DL900" s="134"/>
      <c r="DM900" s="134"/>
      <c r="DN900" s="134"/>
      <c r="DO900" s="134"/>
      <c r="DP900" s="134"/>
      <c r="DQ900" s="134"/>
      <c r="DR900" s="134"/>
      <c r="DS900" s="134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134"/>
      <c r="ED900" s="134"/>
      <c r="EE900" s="134"/>
      <c r="EF900" s="134"/>
      <c r="EG900" s="134"/>
    </row>
    <row r="901" spans="1:137">
      <c r="A901" s="135"/>
      <c r="B901" s="54"/>
      <c r="C901" s="145" t="s">
        <v>33</v>
      </c>
      <c r="D901" s="176" t="s">
        <v>1342</v>
      </c>
      <c r="E901" s="145" t="s">
        <v>1343</v>
      </c>
      <c r="F901" s="145" t="s">
        <v>858</v>
      </c>
      <c r="G901" s="145" t="s">
        <v>1344</v>
      </c>
      <c r="H901" s="177" t="s">
        <v>1345</v>
      </c>
      <c r="I901" s="155">
        <v>9490</v>
      </c>
      <c r="J901" s="46" t="s">
        <v>48</v>
      </c>
      <c r="K901" s="75" t="s">
        <v>49</v>
      </c>
      <c r="L901" s="76">
        <f t="shared" si="97"/>
        <v>0</v>
      </c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134"/>
      <c r="Z901" s="134"/>
      <c r="AA901" s="134"/>
      <c r="AB901" s="134"/>
      <c r="AC901" s="134"/>
      <c r="AD901" s="134"/>
      <c r="AE901" s="134"/>
      <c r="AF901" s="134"/>
      <c r="AG901" s="134"/>
      <c r="AH901" s="134"/>
      <c r="AI901" s="134"/>
      <c r="AJ901" s="134"/>
      <c r="AK901" s="134"/>
      <c r="AL901" s="134"/>
      <c r="AM901" s="134"/>
      <c r="AN901" s="134"/>
      <c r="AO901" s="134"/>
      <c r="AP901" s="134"/>
      <c r="AQ901" s="134"/>
      <c r="AR901" s="134"/>
      <c r="AS901" s="134"/>
      <c r="AT901" s="134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4"/>
      <c r="BE901" s="134"/>
      <c r="BF901" s="134"/>
      <c r="BG901" s="134"/>
      <c r="BH901" s="134"/>
      <c r="BI901" s="134"/>
      <c r="BJ901" s="134"/>
      <c r="BK901" s="134"/>
      <c r="BL901" s="134"/>
      <c r="BM901" s="134"/>
      <c r="BN901" s="134"/>
      <c r="BO901" s="134"/>
      <c r="BP901" s="134"/>
      <c r="BQ901" s="134"/>
      <c r="BR901" s="134"/>
      <c r="BS901" s="134"/>
      <c r="BT901" s="134"/>
      <c r="BU901" s="134"/>
      <c r="BV901" s="134"/>
      <c r="BW901" s="134"/>
      <c r="BX901" s="134"/>
      <c r="BY901" s="134"/>
      <c r="BZ901" s="134"/>
      <c r="CA901" s="134"/>
      <c r="CB901" s="134"/>
      <c r="CC901" s="134"/>
      <c r="CD901" s="134"/>
      <c r="CE901" s="134"/>
      <c r="CF901" s="134"/>
      <c r="CG901" s="134"/>
      <c r="CH901" s="134"/>
      <c r="CI901" s="134"/>
      <c r="CJ901" s="134"/>
      <c r="CK901" s="134"/>
      <c r="CL901" s="134"/>
      <c r="CM901" s="134"/>
      <c r="CN901" s="134"/>
      <c r="CO901" s="134"/>
      <c r="CP901" s="134"/>
      <c r="CQ901" s="134"/>
      <c r="CR901" s="134"/>
      <c r="CS901" s="134"/>
      <c r="CT901" s="134"/>
      <c r="CU901" s="134"/>
      <c r="CV901" s="134"/>
      <c r="CW901" s="134"/>
      <c r="CX901" s="134"/>
      <c r="CY901" s="134"/>
      <c r="CZ901" s="134"/>
      <c r="DA901" s="134"/>
      <c r="DB901" s="134"/>
      <c r="DC901" s="134"/>
      <c r="DD901" s="134"/>
      <c r="DE901" s="134"/>
      <c r="DF901" s="134"/>
      <c r="DG901" s="134"/>
      <c r="DH901" s="134"/>
      <c r="DI901" s="134"/>
      <c r="DJ901" s="134"/>
      <c r="DK901" s="134"/>
      <c r="DL901" s="134"/>
      <c r="DM901" s="134"/>
      <c r="DN901" s="134"/>
      <c r="DO901" s="134"/>
      <c r="DP901" s="134"/>
      <c r="DQ901" s="134"/>
      <c r="DR901" s="134"/>
      <c r="DS901" s="134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134"/>
      <c r="ED901" s="134"/>
      <c r="EE901" s="134"/>
      <c r="EF901" s="134"/>
      <c r="EG901" s="134"/>
    </row>
    <row r="902" spans="1:137">
      <c r="A902" s="135"/>
      <c r="B902" s="54"/>
      <c r="C902" s="146"/>
      <c r="D902" s="178"/>
      <c r="E902" s="146"/>
      <c r="F902" s="146"/>
      <c r="G902" s="146"/>
      <c r="H902" s="179"/>
      <c r="I902" s="156"/>
      <c r="J902" s="54"/>
      <c r="K902" s="75" t="s">
        <v>50</v>
      </c>
      <c r="L902" s="76">
        <f t="shared" si="97"/>
        <v>0</v>
      </c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134"/>
      <c r="Z902" s="134"/>
      <c r="AA902" s="134"/>
      <c r="AB902" s="134"/>
      <c r="AC902" s="134"/>
      <c r="AD902" s="134"/>
      <c r="AE902" s="134"/>
      <c r="AF902" s="134"/>
      <c r="AG902" s="134"/>
      <c r="AH902" s="134"/>
      <c r="AI902" s="134"/>
      <c r="AJ902" s="134"/>
      <c r="AK902" s="134"/>
      <c r="AL902" s="134"/>
      <c r="AM902" s="134"/>
      <c r="AN902" s="134"/>
      <c r="AO902" s="134"/>
      <c r="AP902" s="134"/>
      <c r="AQ902" s="134"/>
      <c r="AR902" s="134"/>
      <c r="AS902" s="134"/>
      <c r="AT902" s="134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4"/>
      <c r="BE902" s="134"/>
      <c r="BF902" s="134"/>
      <c r="BG902" s="134"/>
      <c r="BH902" s="134"/>
      <c r="BI902" s="134"/>
      <c r="BJ902" s="134"/>
      <c r="BK902" s="134"/>
      <c r="BL902" s="134"/>
      <c r="BM902" s="134"/>
      <c r="BN902" s="134"/>
      <c r="BO902" s="134"/>
      <c r="BP902" s="134"/>
      <c r="BQ902" s="134"/>
      <c r="BR902" s="134"/>
      <c r="BS902" s="134"/>
      <c r="BT902" s="134"/>
      <c r="BU902" s="134"/>
      <c r="BV902" s="134"/>
      <c r="BW902" s="134"/>
      <c r="BX902" s="134"/>
      <c r="BY902" s="134"/>
      <c r="BZ902" s="134"/>
      <c r="CA902" s="134"/>
      <c r="CB902" s="134"/>
      <c r="CC902" s="134"/>
      <c r="CD902" s="134"/>
      <c r="CE902" s="134"/>
      <c r="CF902" s="134"/>
      <c r="CG902" s="134"/>
      <c r="CH902" s="134"/>
      <c r="CI902" s="134"/>
      <c r="CJ902" s="134"/>
      <c r="CK902" s="134"/>
      <c r="CL902" s="134"/>
      <c r="CM902" s="134"/>
      <c r="CN902" s="134"/>
      <c r="CO902" s="134"/>
      <c r="CP902" s="134"/>
      <c r="CQ902" s="134"/>
      <c r="CR902" s="134"/>
      <c r="CS902" s="134"/>
      <c r="CT902" s="134"/>
      <c r="CU902" s="134"/>
      <c r="CV902" s="134"/>
      <c r="CW902" s="134"/>
      <c r="CX902" s="134"/>
      <c r="CY902" s="134"/>
      <c r="CZ902" s="134"/>
      <c r="DA902" s="134"/>
      <c r="DB902" s="134"/>
      <c r="DC902" s="134"/>
      <c r="DD902" s="134"/>
      <c r="DE902" s="134"/>
      <c r="DF902" s="134"/>
      <c r="DG902" s="134"/>
      <c r="DH902" s="134"/>
      <c r="DI902" s="134"/>
      <c r="DJ902" s="134"/>
      <c r="DK902" s="134"/>
      <c r="DL902" s="134"/>
      <c r="DM902" s="134"/>
      <c r="DN902" s="134"/>
      <c r="DO902" s="134"/>
      <c r="DP902" s="134"/>
      <c r="DQ902" s="134"/>
      <c r="DR902" s="134"/>
      <c r="DS902" s="134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134"/>
      <c r="ED902" s="134"/>
      <c r="EE902" s="134"/>
      <c r="EF902" s="134"/>
      <c r="EG902" s="134"/>
    </row>
    <row r="903" spans="1:137">
      <c r="A903" s="135"/>
      <c r="B903" s="54"/>
      <c r="C903" s="149"/>
      <c r="D903" s="180"/>
      <c r="E903" s="149"/>
      <c r="F903" s="149"/>
      <c r="G903" s="149"/>
      <c r="H903" s="181"/>
      <c r="I903" s="157"/>
      <c r="J903" s="80"/>
      <c r="K903" s="84" t="s">
        <v>51</v>
      </c>
      <c r="L903" s="76">
        <f t="shared" si="97"/>
        <v>11</v>
      </c>
      <c r="M903" s="76"/>
      <c r="N903" s="76"/>
      <c r="O903" s="76">
        <v>3</v>
      </c>
      <c r="P903" s="76"/>
      <c r="Q903" s="76"/>
      <c r="R903" s="76"/>
      <c r="S903" s="76">
        <v>8</v>
      </c>
      <c r="T903" s="76"/>
      <c r="U903" s="76"/>
      <c r="V903" s="76"/>
      <c r="W903" s="76"/>
      <c r="X903" s="76"/>
      <c r="Y903" s="134"/>
      <c r="Z903" s="134"/>
      <c r="AA903" s="134"/>
      <c r="AB903" s="134"/>
      <c r="AC903" s="134"/>
      <c r="AD903" s="134"/>
      <c r="AE903" s="134"/>
      <c r="AF903" s="134"/>
      <c r="AG903" s="134"/>
      <c r="AH903" s="134"/>
      <c r="AI903" s="134"/>
      <c r="AJ903" s="134"/>
      <c r="AK903" s="134"/>
      <c r="AL903" s="134"/>
      <c r="AM903" s="134"/>
      <c r="AN903" s="134"/>
      <c r="AO903" s="134"/>
      <c r="AP903" s="134"/>
      <c r="AQ903" s="134"/>
      <c r="AR903" s="134"/>
      <c r="AS903" s="134"/>
      <c r="AT903" s="134"/>
      <c r="AU903" s="134"/>
      <c r="AV903" s="134"/>
      <c r="AW903" s="134"/>
      <c r="AX903" s="134"/>
      <c r="AY903" s="134"/>
      <c r="AZ903" s="134"/>
      <c r="BA903" s="134"/>
      <c r="BB903" s="134"/>
      <c r="BC903" s="134"/>
      <c r="BD903" s="134"/>
      <c r="BE903" s="134"/>
      <c r="BF903" s="134"/>
      <c r="BG903" s="134"/>
      <c r="BH903" s="134"/>
      <c r="BI903" s="134"/>
      <c r="BJ903" s="134"/>
      <c r="BK903" s="134"/>
      <c r="BL903" s="134"/>
      <c r="BM903" s="134"/>
      <c r="BN903" s="134"/>
      <c r="BO903" s="134"/>
      <c r="BP903" s="134"/>
      <c r="BQ903" s="134"/>
      <c r="BR903" s="134"/>
      <c r="BS903" s="134"/>
      <c r="BT903" s="134"/>
      <c r="BU903" s="134"/>
      <c r="BV903" s="134"/>
      <c r="BW903" s="134"/>
      <c r="BX903" s="134"/>
      <c r="BY903" s="134"/>
      <c r="BZ903" s="134"/>
      <c r="CA903" s="134"/>
      <c r="CB903" s="134"/>
      <c r="CC903" s="134"/>
      <c r="CD903" s="134"/>
      <c r="CE903" s="134"/>
      <c r="CF903" s="134"/>
      <c r="CG903" s="134"/>
      <c r="CH903" s="134"/>
      <c r="CI903" s="134"/>
      <c r="CJ903" s="134"/>
      <c r="CK903" s="134"/>
      <c r="CL903" s="134"/>
      <c r="CM903" s="134"/>
      <c r="CN903" s="134"/>
      <c r="CO903" s="134"/>
      <c r="CP903" s="134"/>
      <c r="CQ903" s="134"/>
      <c r="CR903" s="134"/>
      <c r="CS903" s="134"/>
      <c r="CT903" s="134"/>
      <c r="CU903" s="134"/>
      <c r="CV903" s="134"/>
      <c r="CW903" s="134"/>
      <c r="CX903" s="134"/>
      <c r="CY903" s="134"/>
      <c r="CZ903" s="134"/>
      <c r="DA903" s="134"/>
      <c r="DB903" s="134"/>
      <c r="DC903" s="134"/>
      <c r="DD903" s="134"/>
      <c r="DE903" s="134"/>
      <c r="DF903" s="134"/>
      <c r="DG903" s="134"/>
      <c r="DH903" s="134"/>
      <c r="DI903" s="134"/>
      <c r="DJ903" s="134"/>
      <c r="DK903" s="134"/>
      <c r="DL903" s="134"/>
      <c r="DM903" s="134"/>
      <c r="DN903" s="134"/>
      <c r="DO903" s="134"/>
      <c r="DP903" s="134"/>
      <c r="DQ903" s="134"/>
      <c r="DR903" s="134"/>
      <c r="DS903" s="134"/>
      <c r="DT903" s="134"/>
      <c r="DU903" s="134"/>
      <c r="DV903" s="134"/>
      <c r="DW903" s="134"/>
      <c r="DX903" s="134"/>
      <c r="DY903" s="134"/>
      <c r="DZ903" s="134"/>
      <c r="EA903" s="134"/>
      <c r="EB903" s="134"/>
      <c r="EC903" s="134"/>
      <c r="ED903" s="134"/>
      <c r="EE903" s="134"/>
      <c r="EF903" s="134"/>
      <c r="EG903" s="134"/>
    </row>
    <row r="904" spans="1:137">
      <c r="A904" s="135"/>
      <c r="B904" s="54"/>
      <c r="C904" s="145" t="s">
        <v>33</v>
      </c>
      <c r="D904" s="176" t="s">
        <v>1346</v>
      </c>
      <c r="E904" s="145" t="s">
        <v>1347</v>
      </c>
      <c r="F904" s="145" t="s">
        <v>1348</v>
      </c>
      <c r="G904" s="145" t="s">
        <v>1349</v>
      </c>
      <c r="H904" s="177" t="s">
        <v>1350</v>
      </c>
      <c r="I904" s="155">
        <v>52829</v>
      </c>
      <c r="J904" s="46" t="s">
        <v>48</v>
      </c>
      <c r="K904" s="75" t="s">
        <v>49</v>
      </c>
      <c r="L904" s="76">
        <f t="shared" si="97"/>
        <v>0</v>
      </c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134"/>
      <c r="Z904" s="134"/>
      <c r="AA904" s="134"/>
      <c r="AB904" s="134"/>
      <c r="AC904" s="134"/>
      <c r="AD904" s="134"/>
      <c r="AE904" s="134"/>
      <c r="AF904" s="134"/>
      <c r="AG904" s="134"/>
      <c r="AH904" s="134"/>
      <c r="AI904" s="134"/>
      <c r="AJ904" s="134"/>
      <c r="AK904" s="134"/>
      <c r="AL904" s="134"/>
      <c r="AM904" s="134"/>
      <c r="AN904" s="134"/>
      <c r="AO904" s="134"/>
      <c r="AP904" s="134"/>
      <c r="AQ904" s="134"/>
      <c r="AR904" s="134"/>
      <c r="AS904" s="134"/>
      <c r="AT904" s="134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4"/>
      <c r="BE904" s="134"/>
      <c r="BF904" s="134"/>
      <c r="BG904" s="134"/>
      <c r="BH904" s="134"/>
      <c r="BI904" s="134"/>
      <c r="BJ904" s="134"/>
      <c r="BK904" s="134"/>
      <c r="BL904" s="134"/>
      <c r="BM904" s="134"/>
      <c r="BN904" s="134"/>
      <c r="BO904" s="134"/>
      <c r="BP904" s="134"/>
      <c r="BQ904" s="134"/>
      <c r="BR904" s="134"/>
      <c r="BS904" s="134"/>
      <c r="BT904" s="134"/>
      <c r="BU904" s="134"/>
      <c r="BV904" s="134"/>
      <c r="BW904" s="134"/>
      <c r="BX904" s="134"/>
      <c r="BY904" s="134"/>
      <c r="BZ904" s="134"/>
      <c r="CA904" s="134"/>
      <c r="CB904" s="134"/>
      <c r="CC904" s="134"/>
      <c r="CD904" s="134"/>
      <c r="CE904" s="134"/>
      <c r="CF904" s="134"/>
      <c r="CG904" s="134"/>
      <c r="CH904" s="134"/>
      <c r="CI904" s="134"/>
      <c r="CJ904" s="134"/>
      <c r="CK904" s="134"/>
      <c r="CL904" s="134"/>
      <c r="CM904" s="134"/>
      <c r="CN904" s="134"/>
      <c r="CO904" s="134"/>
      <c r="CP904" s="134"/>
      <c r="CQ904" s="134"/>
      <c r="CR904" s="134"/>
      <c r="CS904" s="134"/>
      <c r="CT904" s="134"/>
      <c r="CU904" s="134"/>
      <c r="CV904" s="134"/>
      <c r="CW904" s="134"/>
      <c r="CX904" s="134"/>
      <c r="CY904" s="134"/>
      <c r="CZ904" s="134"/>
      <c r="DA904" s="134"/>
      <c r="DB904" s="134"/>
      <c r="DC904" s="134"/>
      <c r="DD904" s="134"/>
      <c r="DE904" s="134"/>
      <c r="DF904" s="134"/>
      <c r="DG904" s="134"/>
      <c r="DH904" s="134"/>
      <c r="DI904" s="134"/>
      <c r="DJ904" s="134"/>
      <c r="DK904" s="134"/>
      <c r="DL904" s="134"/>
      <c r="DM904" s="134"/>
      <c r="DN904" s="134"/>
      <c r="DO904" s="134"/>
      <c r="DP904" s="134"/>
      <c r="DQ904" s="134"/>
      <c r="DR904" s="134"/>
      <c r="DS904" s="134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134"/>
      <c r="ED904" s="134"/>
      <c r="EE904" s="134"/>
      <c r="EF904" s="134"/>
      <c r="EG904" s="134"/>
    </row>
    <row r="905" spans="1:137">
      <c r="A905" s="135"/>
      <c r="B905" s="54"/>
      <c r="C905" s="146"/>
      <c r="D905" s="178"/>
      <c r="E905" s="146"/>
      <c r="F905" s="146"/>
      <c r="G905" s="146"/>
      <c r="H905" s="179"/>
      <c r="I905" s="156"/>
      <c r="J905" s="54"/>
      <c r="K905" s="75" t="s">
        <v>50</v>
      </c>
      <c r="L905" s="76">
        <f t="shared" si="97"/>
        <v>0</v>
      </c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134"/>
      <c r="Z905" s="134"/>
      <c r="AA905" s="134"/>
      <c r="AB905" s="134"/>
      <c r="AC905" s="134"/>
      <c r="AD905" s="134"/>
      <c r="AE905" s="134"/>
      <c r="AF905" s="134"/>
      <c r="AG905" s="134"/>
      <c r="AH905" s="134"/>
      <c r="AI905" s="134"/>
      <c r="AJ905" s="134"/>
      <c r="AK905" s="134"/>
      <c r="AL905" s="134"/>
      <c r="AM905" s="134"/>
      <c r="AN905" s="134"/>
      <c r="AO905" s="134"/>
      <c r="AP905" s="134"/>
      <c r="AQ905" s="134"/>
      <c r="AR905" s="134"/>
      <c r="AS905" s="134"/>
      <c r="AT905" s="134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4"/>
      <c r="BE905" s="134"/>
      <c r="BF905" s="134"/>
      <c r="BG905" s="134"/>
      <c r="BH905" s="134"/>
      <c r="BI905" s="134"/>
      <c r="BJ905" s="134"/>
      <c r="BK905" s="134"/>
      <c r="BL905" s="134"/>
      <c r="BM905" s="134"/>
      <c r="BN905" s="134"/>
      <c r="BO905" s="134"/>
      <c r="BP905" s="134"/>
      <c r="BQ905" s="134"/>
      <c r="BR905" s="134"/>
      <c r="BS905" s="134"/>
      <c r="BT905" s="134"/>
      <c r="BU905" s="134"/>
      <c r="BV905" s="134"/>
      <c r="BW905" s="134"/>
      <c r="BX905" s="134"/>
      <c r="BY905" s="134"/>
      <c r="BZ905" s="134"/>
      <c r="CA905" s="134"/>
      <c r="CB905" s="134"/>
      <c r="CC905" s="134"/>
      <c r="CD905" s="134"/>
      <c r="CE905" s="134"/>
      <c r="CF905" s="134"/>
      <c r="CG905" s="134"/>
      <c r="CH905" s="134"/>
      <c r="CI905" s="134"/>
      <c r="CJ905" s="134"/>
      <c r="CK905" s="134"/>
      <c r="CL905" s="134"/>
      <c r="CM905" s="134"/>
      <c r="CN905" s="134"/>
      <c r="CO905" s="134"/>
      <c r="CP905" s="134"/>
      <c r="CQ905" s="134"/>
      <c r="CR905" s="134"/>
      <c r="CS905" s="134"/>
      <c r="CT905" s="134"/>
      <c r="CU905" s="134"/>
      <c r="CV905" s="134"/>
      <c r="CW905" s="134"/>
      <c r="CX905" s="134"/>
      <c r="CY905" s="134"/>
      <c r="CZ905" s="134"/>
      <c r="DA905" s="134"/>
      <c r="DB905" s="134"/>
      <c r="DC905" s="134"/>
      <c r="DD905" s="134"/>
      <c r="DE905" s="134"/>
      <c r="DF905" s="134"/>
      <c r="DG905" s="134"/>
      <c r="DH905" s="134"/>
      <c r="DI905" s="134"/>
      <c r="DJ905" s="134"/>
      <c r="DK905" s="134"/>
      <c r="DL905" s="134"/>
      <c r="DM905" s="134"/>
      <c r="DN905" s="134"/>
      <c r="DO905" s="134"/>
      <c r="DP905" s="134"/>
      <c r="DQ905" s="134"/>
      <c r="DR905" s="134"/>
      <c r="DS905" s="134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134"/>
      <c r="ED905" s="134"/>
      <c r="EE905" s="134"/>
      <c r="EF905" s="134"/>
      <c r="EG905" s="134"/>
    </row>
    <row r="906" spans="1:137">
      <c r="A906" s="135"/>
      <c r="B906" s="54"/>
      <c r="C906" s="149"/>
      <c r="D906" s="180"/>
      <c r="E906" s="149"/>
      <c r="F906" s="149"/>
      <c r="G906" s="149"/>
      <c r="H906" s="181"/>
      <c r="I906" s="157"/>
      <c r="J906" s="80"/>
      <c r="K906" s="84" t="s">
        <v>51</v>
      </c>
      <c r="L906" s="76">
        <f t="shared" si="97"/>
        <v>28</v>
      </c>
      <c r="M906" s="76"/>
      <c r="N906" s="76"/>
      <c r="O906" s="76"/>
      <c r="P906" s="76"/>
      <c r="Q906" s="76"/>
      <c r="R906" s="76"/>
      <c r="S906" s="76">
        <v>22</v>
      </c>
      <c r="T906" s="76"/>
      <c r="U906" s="76"/>
      <c r="V906" s="76"/>
      <c r="W906" s="76">
        <v>6</v>
      </c>
      <c r="X906" s="76"/>
      <c r="Y906" s="134"/>
      <c r="Z906" s="134"/>
      <c r="AA906" s="134"/>
      <c r="AB906" s="134"/>
      <c r="AC906" s="134"/>
      <c r="AD906" s="134"/>
      <c r="AE906" s="134"/>
      <c r="AF906" s="134"/>
      <c r="AG906" s="134"/>
      <c r="AH906" s="134"/>
      <c r="AI906" s="134"/>
      <c r="AJ906" s="134"/>
      <c r="AK906" s="134"/>
      <c r="AL906" s="134"/>
      <c r="AM906" s="134"/>
      <c r="AN906" s="134"/>
      <c r="AO906" s="134"/>
      <c r="AP906" s="134"/>
      <c r="AQ906" s="134"/>
      <c r="AR906" s="134"/>
      <c r="AS906" s="134"/>
      <c r="AT906" s="134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4"/>
      <c r="BE906" s="134"/>
      <c r="BF906" s="134"/>
      <c r="BG906" s="134"/>
      <c r="BH906" s="134"/>
      <c r="BI906" s="134"/>
      <c r="BJ906" s="134"/>
      <c r="BK906" s="134"/>
      <c r="BL906" s="134"/>
      <c r="BM906" s="134"/>
      <c r="BN906" s="134"/>
      <c r="BO906" s="134"/>
      <c r="BP906" s="134"/>
      <c r="BQ906" s="134"/>
      <c r="BR906" s="134"/>
      <c r="BS906" s="134"/>
      <c r="BT906" s="134"/>
      <c r="BU906" s="134"/>
      <c r="BV906" s="134"/>
      <c r="BW906" s="134"/>
      <c r="BX906" s="134"/>
      <c r="BY906" s="134"/>
      <c r="BZ906" s="134"/>
      <c r="CA906" s="134"/>
      <c r="CB906" s="134"/>
      <c r="CC906" s="134"/>
      <c r="CD906" s="134"/>
      <c r="CE906" s="134"/>
      <c r="CF906" s="134"/>
      <c r="CG906" s="134"/>
      <c r="CH906" s="134"/>
      <c r="CI906" s="134"/>
      <c r="CJ906" s="134"/>
      <c r="CK906" s="134"/>
      <c r="CL906" s="134"/>
      <c r="CM906" s="134"/>
      <c r="CN906" s="134"/>
      <c r="CO906" s="134"/>
      <c r="CP906" s="134"/>
      <c r="CQ906" s="134"/>
      <c r="CR906" s="134"/>
      <c r="CS906" s="134"/>
      <c r="CT906" s="134"/>
      <c r="CU906" s="134"/>
      <c r="CV906" s="134"/>
      <c r="CW906" s="134"/>
      <c r="CX906" s="134"/>
      <c r="CY906" s="134"/>
      <c r="CZ906" s="134"/>
      <c r="DA906" s="134"/>
      <c r="DB906" s="134"/>
      <c r="DC906" s="134"/>
      <c r="DD906" s="134"/>
      <c r="DE906" s="134"/>
      <c r="DF906" s="134"/>
      <c r="DG906" s="134"/>
      <c r="DH906" s="134"/>
      <c r="DI906" s="134"/>
      <c r="DJ906" s="134"/>
      <c r="DK906" s="134"/>
      <c r="DL906" s="134"/>
      <c r="DM906" s="134"/>
      <c r="DN906" s="134"/>
      <c r="DO906" s="134"/>
      <c r="DP906" s="134"/>
      <c r="DQ906" s="134"/>
      <c r="DR906" s="134"/>
      <c r="DS906" s="134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134"/>
      <c r="ED906" s="134"/>
      <c r="EE906" s="134"/>
      <c r="EF906" s="134"/>
      <c r="EG906" s="134"/>
    </row>
    <row r="907" spans="1:137">
      <c r="A907" s="135"/>
      <c r="B907" s="54"/>
      <c r="C907" s="145" t="s">
        <v>33</v>
      </c>
      <c r="D907" s="176" t="s">
        <v>1351</v>
      </c>
      <c r="E907" s="145" t="s">
        <v>1352</v>
      </c>
      <c r="F907" s="145" t="s">
        <v>1353</v>
      </c>
      <c r="G907" s="145" t="s">
        <v>1354</v>
      </c>
      <c r="H907" s="177" t="s">
        <v>1355</v>
      </c>
      <c r="I907" s="155">
        <v>13403</v>
      </c>
      <c r="J907" s="46" t="s">
        <v>48</v>
      </c>
      <c r="K907" s="75" t="s">
        <v>49</v>
      </c>
      <c r="L907" s="76">
        <f t="shared" si="97"/>
        <v>0</v>
      </c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134"/>
      <c r="Z907" s="134"/>
      <c r="AA907" s="134"/>
      <c r="AB907" s="134"/>
      <c r="AC907" s="134"/>
      <c r="AD907" s="134"/>
      <c r="AE907" s="134"/>
      <c r="AF907" s="134"/>
      <c r="AG907" s="134"/>
      <c r="AH907" s="134"/>
      <c r="AI907" s="134"/>
      <c r="AJ907" s="134"/>
      <c r="AK907" s="134"/>
      <c r="AL907" s="134"/>
      <c r="AM907" s="134"/>
      <c r="AN907" s="134"/>
      <c r="AO907" s="134"/>
      <c r="AP907" s="134"/>
      <c r="AQ907" s="134"/>
      <c r="AR907" s="134"/>
      <c r="AS907" s="134"/>
      <c r="AT907" s="134"/>
      <c r="AU907" s="134"/>
      <c r="AV907" s="134"/>
      <c r="AW907" s="134"/>
      <c r="AX907" s="134"/>
      <c r="AY907" s="134"/>
      <c r="AZ907" s="134"/>
      <c r="BA907" s="134"/>
      <c r="BB907" s="134"/>
      <c r="BC907" s="134"/>
      <c r="BD907" s="134"/>
      <c r="BE907" s="134"/>
      <c r="BF907" s="134"/>
      <c r="BG907" s="134"/>
      <c r="BH907" s="134"/>
      <c r="BI907" s="134"/>
      <c r="BJ907" s="134"/>
      <c r="BK907" s="134"/>
      <c r="BL907" s="134"/>
      <c r="BM907" s="134"/>
      <c r="BN907" s="134"/>
      <c r="BO907" s="134"/>
      <c r="BP907" s="134"/>
      <c r="BQ907" s="134"/>
      <c r="BR907" s="134"/>
      <c r="BS907" s="134"/>
      <c r="BT907" s="134"/>
      <c r="BU907" s="134"/>
      <c r="BV907" s="134"/>
      <c r="BW907" s="134"/>
      <c r="BX907" s="134"/>
      <c r="BY907" s="134"/>
      <c r="BZ907" s="134"/>
      <c r="CA907" s="134"/>
      <c r="CB907" s="134"/>
      <c r="CC907" s="134"/>
      <c r="CD907" s="134"/>
      <c r="CE907" s="134"/>
      <c r="CF907" s="134"/>
      <c r="CG907" s="134"/>
      <c r="CH907" s="134"/>
      <c r="CI907" s="134"/>
      <c r="CJ907" s="134"/>
      <c r="CK907" s="134"/>
      <c r="CL907" s="134"/>
      <c r="CM907" s="134"/>
      <c r="CN907" s="134"/>
      <c r="CO907" s="134"/>
      <c r="CP907" s="134"/>
      <c r="CQ907" s="134"/>
      <c r="CR907" s="134"/>
      <c r="CS907" s="134"/>
      <c r="CT907" s="134"/>
      <c r="CU907" s="134"/>
      <c r="CV907" s="134"/>
      <c r="CW907" s="134"/>
      <c r="CX907" s="134"/>
      <c r="CY907" s="134"/>
      <c r="CZ907" s="134"/>
      <c r="DA907" s="134"/>
      <c r="DB907" s="134"/>
      <c r="DC907" s="134"/>
      <c r="DD907" s="134"/>
      <c r="DE907" s="134"/>
      <c r="DF907" s="134"/>
      <c r="DG907" s="134"/>
      <c r="DH907" s="134"/>
      <c r="DI907" s="134"/>
      <c r="DJ907" s="134"/>
      <c r="DK907" s="134"/>
      <c r="DL907" s="134"/>
      <c r="DM907" s="134"/>
      <c r="DN907" s="134"/>
      <c r="DO907" s="134"/>
      <c r="DP907" s="134"/>
      <c r="DQ907" s="134"/>
      <c r="DR907" s="134"/>
      <c r="DS907" s="134"/>
      <c r="DT907" s="134"/>
      <c r="DU907" s="134"/>
      <c r="DV907" s="134"/>
      <c r="DW907" s="134"/>
      <c r="DX907" s="134"/>
      <c r="DY907" s="134"/>
      <c r="DZ907" s="134"/>
      <c r="EA907" s="134"/>
      <c r="EB907" s="134"/>
      <c r="EC907" s="134"/>
      <c r="ED907" s="134"/>
      <c r="EE907" s="134"/>
      <c r="EF907" s="134"/>
      <c r="EG907" s="134"/>
    </row>
    <row r="908" spans="1:137">
      <c r="A908" s="135"/>
      <c r="B908" s="54"/>
      <c r="C908" s="146"/>
      <c r="D908" s="178"/>
      <c r="E908" s="146"/>
      <c r="F908" s="146"/>
      <c r="G908" s="146"/>
      <c r="H908" s="179"/>
      <c r="I908" s="156"/>
      <c r="J908" s="54"/>
      <c r="K908" s="75" t="s">
        <v>50</v>
      </c>
      <c r="L908" s="76">
        <f t="shared" si="97"/>
        <v>0</v>
      </c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134"/>
      <c r="Z908" s="134"/>
      <c r="AA908" s="134"/>
      <c r="AB908" s="134"/>
      <c r="AC908" s="134"/>
      <c r="AD908" s="134"/>
      <c r="AE908" s="134"/>
      <c r="AF908" s="134"/>
      <c r="AG908" s="134"/>
      <c r="AH908" s="134"/>
      <c r="AI908" s="134"/>
      <c r="AJ908" s="134"/>
      <c r="AK908" s="134"/>
      <c r="AL908" s="134"/>
      <c r="AM908" s="134"/>
      <c r="AN908" s="134"/>
      <c r="AO908" s="134"/>
      <c r="AP908" s="134"/>
      <c r="AQ908" s="134"/>
      <c r="AR908" s="134"/>
      <c r="AS908" s="134"/>
      <c r="AT908" s="134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4"/>
      <c r="BE908" s="134"/>
      <c r="BF908" s="134"/>
      <c r="BG908" s="134"/>
      <c r="BH908" s="134"/>
      <c r="BI908" s="134"/>
      <c r="BJ908" s="134"/>
      <c r="BK908" s="134"/>
      <c r="BL908" s="134"/>
      <c r="BM908" s="134"/>
      <c r="BN908" s="134"/>
      <c r="BO908" s="134"/>
      <c r="BP908" s="134"/>
      <c r="BQ908" s="134"/>
      <c r="BR908" s="134"/>
      <c r="BS908" s="134"/>
      <c r="BT908" s="134"/>
      <c r="BU908" s="134"/>
      <c r="BV908" s="134"/>
      <c r="BW908" s="134"/>
      <c r="BX908" s="134"/>
      <c r="BY908" s="134"/>
      <c r="BZ908" s="134"/>
      <c r="CA908" s="134"/>
      <c r="CB908" s="134"/>
      <c r="CC908" s="134"/>
      <c r="CD908" s="134"/>
      <c r="CE908" s="134"/>
      <c r="CF908" s="134"/>
      <c r="CG908" s="134"/>
      <c r="CH908" s="134"/>
      <c r="CI908" s="134"/>
      <c r="CJ908" s="134"/>
      <c r="CK908" s="134"/>
      <c r="CL908" s="134"/>
      <c r="CM908" s="134"/>
      <c r="CN908" s="134"/>
      <c r="CO908" s="134"/>
      <c r="CP908" s="134"/>
      <c r="CQ908" s="134"/>
      <c r="CR908" s="134"/>
      <c r="CS908" s="134"/>
      <c r="CT908" s="134"/>
      <c r="CU908" s="134"/>
      <c r="CV908" s="134"/>
      <c r="CW908" s="134"/>
      <c r="CX908" s="134"/>
      <c r="CY908" s="134"/>
      <c r="CZ908" s="134"/>
      <c r="DA908" s="134"/>
      <c r="DB908" s="134"/>
      <c r="DC908" s="134"/>
      <c r="DD908" s="134"/>
      <c r="DE908" s="134"/>
      <c r="DF908" s="134"/>
      <c r="DG908" s="134"/>
      <c r="DH908" s="134"/>
      <c r="DI908" s="134"/>
      <c r="DJ908" s="134"/>
      <c r="DK908" s="134"/>
      <c r="DL908" s="134"/>
      <c r="DM908" s="134"/>
      <c r="DN908" s="134"/>
      <c r="DO908" s="134"/>
      <c r="DP908" s="134"/>
      <c r="DQ908" s="134"/>
      <c r="DR908" s="134"/>
      <c r="DS908" s="134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134"/>
      <c r="ED908" s="134"/>
      <c r="EE908" s="134"/>
      <c r="EF908" s="134"/>
      <c r="EG908" s="134"/>
    </row>
    <row r="909" spans="1:137">
      <c r="A909" s="135"/>
      <c r="B909" s="54"/>
      <c r="C909" s="149"/>
      <c r="D909" s="180"/>
      <c r="E909" s="149"/>
      <c r="F909" s="149"/>
      <c r="G909" s="149"/>
      <c r="H909" s="181"/>
      <c r="I909" s="157"/>
      <c r="J909" s="80"/>
      <c r="K909" s="84" t="s">
        <v>51</v>
      </c>
      <c r="L909" s="76">
        <f t="shared" si="97"/>
        <v>2</v>
      </c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>
        <v>1</v>
      </c>
      <c r="X909" s="76">
        <v>1</v>
      </c>
      <c r="Y909" s="134"/>
      <c r="Z909" s="134"/>
      <c r="AA909" s="134"/>
      <c r="AB909" s="134"/>
      <c r="AC909" s="134"/>
      <c r="AD909" s="134"/>
      <c r="AE909" s="134"/>
      <c r="AF909" s="134"/>
      <c r="AG909" s="134"/>
      <c r="AH909" s="134"/>
      <c r="AI909" s="134"/>
      <c r="AJ909" s="134"/>
      <c r="AK909" s="134"/>
      <c r="AL909" s="134"/>
      <c r="AM909" s="134"/>
      <c r="AN909" s="134"/>
      <c r="AO909" s="134"/>
      <c r="AP909" s="134"/>
      <c r="AQ909" s="134"/>
      <c r="AR909" s="134"/>
      <c r="AS909" s="134"/>
      <c r="AT909" s="134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4"/>
      <c r="BE909" s="134"/>
      <c r="BF909" s="134"/>
      <c r="BG909" s="134"/>
      <c r="BH909" s="134"/>
      <c r="BI909" s="134"/>
      <c r="BJ909" s="134"/>
      <c r="BK909" s="134"/>
      <c r="BL909" s="134"/>
      <c r="BM909" s="134"/>
      <c r="BN909" s="134"/>
      <c r="BO909" s="134"/>
      <c r="BP909" s="134"/>
      <c r="BQ909" s="134"/>
      <c r="BR909" s="134"/>
      <c r="BS909" s="134"/>
      <c r="BT909" s="134"/>
      <c r="BU909" s="134"/>
      <c r="BV909" s="134"/>
      <c r="BW909" s="134"/>
      <c r="BX909" s="134"/>
      <c r="BY909" s="134"/>
      <c r="BZ909" s="134"/>
      <c r="CA909" s="134"/>
      <c r="CB909" s="134"/>
      <c r="CC909" s="134"/>
      <c r="CD909" s="134"/>
      <c r="CE909" s="134"/>
      <c r="CF909" s="134"/>
      <c r="CG909" s="134"/>
      <c r="CH909" s="134"/>
      <c r="CI909" s="134"/>
      <c r="CJ909" s="134"/>
      <c r="CK909" s="134"/>
      <c r="CL909" s="134"/>
      <c r="CM909" s="134"/>
      <c r="CN909" s="134"/>
      <c r="CO909" s="134"/>
      <c r="CP909" s="134"/>
      <c r="CQ909" s="134"/>
      <c r="CR909" s="134"/>
      <c r="CS909" s="134"/>
      <c r="CT909" s="134"/>
      <c r="CU909" s="134"/>
      <c r="CV909" s="134"/>
      <c r="CW909" s="134"/>
      <c r="CX909" s="134"/>
      <c r="CY909" s="134"/>
      <c r="CZ909" s="134"/>
      <c r="DA909" s="134"/>
      <c r="DB909" s="134"/>
      <c r="DC909" s="134"/>
      <c r="DD909" s="134"/>
      <c r="DE909" s="134"/>
      <c r="DF909" s="134"/>
      <c r="DG909" s="134"/>
      <c r="DH909" s="134"/>
      <c r="DI909" s="134"/>
      <c r="DJ909" s="134"/>
      <c r="DK909" s="134"/>
      <c r="DL909" s="134"/>
      <c r="DM909" s="134"/>
      <c r="DN909" s="134"/>
      <c r="DO909" s="134"/>
      <c r="DP909" s="134"/>
      <c r="DQ909" s="134"/>
      <c r="DR909" s="134"/>
      <c r="DS909" s="134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134"/>
      <c r="ED909" s="134"/>
      <c r="EE909" s="134"/>
      <c r="EF909" s="134"/>
      <c r="EG909" s="134"/>
    </row>
    <row r="910" spans="1:137">
      <c r="A910" s="135"/>
      <c r="B910" s="54"/>
      <c r="C910" s="145" t="s">
        <v>33</v>
      </c>
      <c r="D910" s="176" t="s">
        <v>1356</v>
      </c>
      <c r="E910" s="145" t="s">
        <v>1357</v>
      </c>
      <c r="F910" s="145" t="s">
        <v>1358</v>
      </c>
      <c r="G910" s="145" t="s">
        <v>1359</v>
      </c>
      <c r="H910" s="177" t="s">
        <v>1360</v>
      </c>
      <c r="I910" s="155">
        <v>1993</v>
      </c>
      <c r="J910" s="46" t="s">
        <v>48</v>
      </c>
      <c r="K910" s="75" t="s">
        <v>49</v>
      </c>
      <c r="L910" s="76">
        <f t="shared" si="97"/>
        <v>0</v>
      </c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134"/>
      <c r="Z910" s="134"/>
      <c r="AA910" s="134"/>
      <c r="AB910" s="134"/>
      <c r="AC910" s="134"/>
      <c r="AD910" s="134"/>
      <c r="AE910" s="134"/>
      <c r="AF910" s="134"/>
      <c r="AG910" s="134"/>
      <c r="AH910" s="134"/>
      <c r="AI910" s="134"/>
      <c r="AJ910" s="134"/>
      <c r="AK910" s="134"/>
      <c r="AL910" s="134"/>
      <c r="AM910" s="134"/>
      <c r="AN910" s="134"/>
      <c r="AO910" s="134"/>
      <c r="AP910" s="134"/>
      <c r="AQ910" s="134"/>
      <c r="AR910" s="134"/>
      <c r="AS910" s="134"/>
      <c r="AT910" s="134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4"/>
      <c r="BE910" s="134"/>
      <c r="BF910" s="134"/>
      <c r="BG910" s="134"/>
      <c r="BH910" s="134"/>
      <c r="BI910" s="134"/>
      <c r="BJ910" s="134"/>
      <c r="BK910" s="134"/>
      <c r="BL910" s="134"/>
      <c r="BM910" s="134"/>
      <c r="BN910" s="134"/>
      <c r="BO910" s="134"/>
      <c r="BP910" s="134"/>
      <c r="BQ910" s="134"/>
      <c r="BR910" s="134"/>
      <c r="BS910" s="134"/>
      <c r="BT910" s="134"/>
      <c r="BU910" s="134"/>
      <c r="BV910" s="134"/>
      <c r="BW910" s="134"/>
      <c r="BX910" s="134"/>
      <c r="BY910" s="134"/>
      <c r="BZ910" s="134"/>
      <c r="CA910" s="134"/>
      <c r="CB910" s="134"/>
      <c r="CC910" s="134"/>
      <c r="CD910" s="134"/>
      <c r="CE910" s="134"/>
      <c r="CF910" s="134"/>
      <c r="CG910" s="134"/>
      <c r="CH910" s="134"/>
      <c r="CI910" s="134"/>
      <c r="CJ910" s="134"/>
      <c r="CK910" s="134"/>
      <c r="CL910" s="134"/>
      <c r="CM910" s="134"/>
      <c r="CN910" s="134"/>
      <c r="CO910" s="134"/>
      <c r="CP910" s="134"/>
      <c r="CQ910" s="134"/>
      <c r="CR910" s="134"/>
      <c r="CS910" s="134"/>
      <c r="CT910" s="134"/>
      <c r="CU910" s="134"/>
      <c r="CV910" s="134"/>
      <c r="CW910" s="134"/>
      <c r="CX910" s="134"/>
      <c r="CY910" s="134"/>
      <c r="CZ910" s="134"/>
      <c r="DA910" s="134"/>
      <c r="DB910" s="134"/>
      <c r="DC910" s="134"/>
      <c r="DD910" s="134"/>
      <c r="DE910" s="134"/>
      <c r="DF910" s="134"/>
      <c r="DG910" s="134"/>
      <c r="DH910" s="134"/>
      <c r="DI910" s="134"/>
      <c r="DJ910" s="134"/>
      <c r="DK910" s="134"/>
      <c r="DL910" s="134"/>
      <c r="DM910" s="134"/>
      <c r="DN910" s="134"/>
      <c r="DO910" s="134"/>
      <c r="DP910" s="134"/>
      <c r="DQ910" s="134"/>
      <c r="DR910" s="134"/>
      <c r="DS910" s="134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134"/>
      <c r="ED910" s="134"/>
      <c r="EE910" s="134"/>
      <c r="EF910" s="134"/>
      <c r="EG910" s="134"/>
    </row>
    <row r="911" spans="1:137">
      <c r="A911" s="135"/>
      <c r="B911" s="54"/>
      <c r="C911" s="146"/>
      <c r="D911" s="178"/>
      <c r="E911" s="146"/>
      <c r="F911" s="146"/>
      <c r="G911" s="146"/>
      <c r="H911" s="179"/>
      <c r="I911" s="156"/>
      <c r="J911" s="54"/>
      <c r="K911" s="75" t="s">
        <v>50</v>
      </c>
      <c r="L911" s="76">
        <f t="shared" si="97"/>
        <v>0</v>
      </c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134"/>
      <c r="Z911" s="134"/>
      <c r="AA911" s="134"/>
      <c r="AB911" s="134"/>
      <c r="AC911" s="134"/>
      <c r="AD911" s="134"/>
      <c r="AE911" s="134"/>
      <c r="AF911" s="134"/>
      <c r="AG911" s="134"/>
      <c r="AH911" s="134"/>
      <c r="AI911" s="134"/>
      <c r="AJ911" s="134"/>
      <c r="AK911" s="134"/>
      <c r="AL911" s="134"/>
      <c r="AM911" s="134"/>
      <c r="AN911" s="134"/>
      <c r="AO911" s="134"/>
      <c r="AP911" s="134"/>
      <c r="AQ911" s="134"/>
      <c r="AR911" s="134"/>
      <c r="AS911" s="134"/>
      <c r="AT911" s="134"/>
      <c r="AU911" s="134"/>
      <c r="AV911" s="134"/>
      <c r="AW911" s="134"/>
      <c r="AX911" s="134"/>
      <c r="AY911" s="134"/>
      <c r="AZ911" s="134"/>
      <c r="BA911" s="134"/>
      <c r="BB911" s="134"/>
      <c r="BC911" s="134"/>
      <c r="BD911" s="134"/>
      <c r="BE911" s="134"/>
      <c r="BF911" s="134"/>
      <c r="BG911" s="134"/>
      <c r="BH911" s="134"/>
      <c r="BI911" s="134"/>
      <c r="BJ911" s="134"/>
      <c r="BK911" s="134"/>
      <c r="BL911" s="134"/>
      <c r="BM911" s="134"/>
      <c r="BN911" s="134"/>
      <c r="BO911" s="134"/>
      <c r="BP911" s="134"/>
      <c r="BQ911" s="134"/>
      <c r="BR911" s="134"/>
      <c r="BS911" s="134"/>
      <c r="BT911" s="134"/>
      <c r="BU911" s="134"/>
      <c r="BV911" s="134"/>
      <c r="BW911" s="134"/>
      <c r="BX911" s="134"/>
      <c r="BY911" s="134"/>
      <c r="BZ911" s="134"/>
      <c r="CA911" s="134"/>
      <c r="CB911" s="134"/>
      <c r="CC911" s="134"/>
      <c r="CD911" s="134"/>
      <c r="CE911" s="134"/>
      <c r="CF911" s="134"/>
      <c r="CG911" s="134"/>
      <c r="CH911" s="134"/>
      <c r="CI911" s="134"/>
      <c r="CJ911" s="134"/>
      <c r="CK911" s="134"/>
      <c r="CL911" s="134"/>
      <c r="CM911" s="134"/>
      <c r="CN911" s="134"/>
      <c r="CO911" s="134"/>
      <c r="CP911" s="134"/>
      <c r="CQ911" s="134"/>
      <c r="CR911" s="134"/>
      <c r="CS911" s="134"/>
      <c r="CT911" s="134"/>
      <c r="CU911" s="134"/>
      <c r="CV911" s="134"/>
      <c r="CW911" s="134"/>
      <c r="CX911" s="134"/>
      <c r="CY911" s="134"/>
      <c r="CZ911" s="134"/>
      <c r="DA911" s="134"/>
      <c r="DB911" s="134"/>
      <c r="DC911" s="134"/>
      <c r="DD911" s="134"/>
      <c r="DE911" s="134"/>
      <c r="DF911" s="134"/>
      <c r="DG911" s="134"/>
      <c r="DH911" s="134"/>
      <c r="DI911" s="134"/>
      <c r="DJ911" s="134"/>
      <c r="DK911" s="134"/>
      <c r="DL911" s="134"/>
      <c r="DM911" s="134"/>
      <c r="DN911" s="134"/>
      <c r="DO911" s="134"/>
      <c r="DP911" s="134"/>
      <c r="DQ911" s="134"/>
      <c r="DR911" s="134"/>
      <c r="DS911" s="134"/>
      <c r="DT911" s="134"/>
      <c r="DU911" s="134"/>
      <c r="DV911" s="134"/>
      <c r="DW911" s="134"/>
      <c r="DX911" s="134"/>
      <c r="DY911" s="134"/>
      <c r="DZ911" s="134"/>
      <c r="EA911" s="134"/>
      <c r="EB911" s="134"/>
      <c r="EC911" s="134"/>
      <c r="ED911" s="134"/>
      <c r="EE911" s="134"/>
      <c r="EF911" s="134"/>
      <c r="EG911" s="134"/>
    </row>
    <row r="912" spans="1:137">
      <c r="A912" s="135"/>
      <c r="B912" s="54"/>
      <c r="C912" s="149"/>
      <c r="D912" s="180"/>
      <c r="E912" s="149"/>
      <c r="F912" s="149"/>
      <c r="G912" s="149"/>
      <c r="H912" s="181"/>
      <c r="I912" s="157"/>
      <c r="J912" s="80"/>
      <c r="K912" s="84" t="s">
        <v>51</v>
      </c>
      <c r="L912" s="76">
        <f t="shared" si="97"/>
        <v>4</v>
      </c>
      <c r="M912" s="76"/>
      <c r="N912" s="76"/>
      <c r="O912" s="76">
        <v>1</v>
      </c>
      <c r="P912" s="76"/>
      <c r="Q912" s="76"/>
      <c r="R912" s="76"/>
      <c r="S912" s="76">
        <v>3</v>
      </c>
      <c r="T912" s="76"/>
      <c r="U912" s="76"/>
      <c r="V912" s="76"/>
      <c r="W912" s="76"/>
      <c r="X912" s="76"/>
      <c r="Y912" s="134"/>
      <c r="Z912" s="134"/>
      <c r="AA912" s="134"/>
      <c r="AB912" s="134"/>
      <c r="AC912" s="134"/>
      <c r="AD912" s="134"/>
      <c r="AE912" s="134"/>
      <c r="AF912" s="134"/>
      <c r="AG912" s="134"/>
      <c r="AH912" s="134"/>
      <c r="AI912" s="134"/>
      <c r="AJ912" s="134"/>
      <c r="AK912" s="134"/>
      <c r="AL912" s="134"/>
      <c r="AM912" s="134"/>
      <c r="AN912" s="134"/>
      <c r="AO912" s="134"/>
      <c r="AP912" s="134"/>
      <c r="AQ912" s="134"/>
      <c r="AR912" s="134"/>
      <c r="AS912" s="134"/>
      <c r="AT912" s="134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4"/>
      <c r="BE912" s="134"/>
      <c r="BF912" s="134"/>
      <c r="BG912" s="134"/>
      <c r="BH912" s="134"/>
      <c r="BI912" s="134"/>
      <c r="BJ912" s="134"/>
      <c r="BK912" s="134"/>
      <c r="BL912" s="134"/>
      <c r="BM912" s="134"/>
      <c r="BN912" s="134"/>
      <c r="BO912" s="134"/>
      <c r="BP912" s="134"/>
      <c r="BQ912" s="134"/>
      <c r="BR912" s="134"/>
      <c r="BS912" s="134"/>
      <c r="BT912" s="134"/>
      <c r="BU912" s="134"/>
      <c r="BV912" s="134"/>
      <c r="BW912" s="134"/>
      <c r="BX912" s="134"/>
      <c r="BY912" s="134"/>
      <c r="BZ912" s="134"/>
      <c r="CA912" s="134"/>
      <c r="CB912" s="134"/>
      <c r="CC912" s="134"/>
      <c r="CD912" s="134"/>
      <c r="CE912" s="134"/>
      <c r="CF912" s="134"/>
      <c r="CG912" s="134"/>
      <c r="CH912" s="134"/>
      <c r="CI912" s="134"/>
      <c r="CJ912" s="134"/>
      <c r="CK912" s="134"/>
      <c r="CL912" s="134"/>
      <c r="CM912" s="134"/>
      <c r="CN912" s="134"/>
      <c r="CO912" s="134"/>
      <c r="CP912" s="134"/>
      <c r="CQ912" s="134"/>
      <c r="CR912" s="134"/>
      <c r="CS912" s="134"/>
      <c r="CT912" s="134"/>
      <c r="CU912" s="134"/>
      <c r="CV912" s="134"/>
      <c r="CW912" s="134"/>
      <c r="CX912" s="134"/>
      <c r="CY912" s="134"/>
      <c r="CZ912" s="134"/>
      <c r="DA912" s="134"/>
      <c r="DB912" s="134"/>
      <c r="DC912" s="134"/>
      <c r="DD912" s="134"/>
      <c r="DE912" s="134"/>
      <c r="DF912" s="134"/>
      <c r="DG912" s="134"/>
      <c r="DH912" s="134"/>
      <c r="DI912" s="134"/>
      <c r="DJ912" s="134"/>
      <c r="DK912" s="134"/>
      <c r="DL912" s="134"/>
      <c r="DM912" s="134"/>
      <c r="DN912" s="134"/>
      <c r="DO912" s="134"/>
      <c r="DP912" s="134"/>
      <c r="DQ912" s="134"/>
      <c r="DR912" s="134"/>
      <c r="DS912" s="134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134"/>
      <c r="ED912" s="134"/>
      <c r="EE912" s="134"/>
      <c r="EF912" s="134"/>
      <c r="EG912" s="134"/>
    </row>
    <row r="913" spans="1:137">
      <c r="A913" s="135"/>
      <c r="B913" s="54"/>
      <c r="C913" s="145" t="s">
        <v>33</v>
      </c>
      <c r="D913" s="176" t="s">
        <v>1361</v>
      </c>
      <c r="E913" s="145" t="s">
        <v>1362</v>
      </c>
      <c r="F913" s="145" t="s">
        <v>1363</v>
      </c>
      <c r="G913" s="145" t="s">
        <v>1364</v>
      </c>
      <c r="H913" s="177" t="s">
        <v>1365</v>
      </c>
      <c r="I913" s="155">
        <v>2</v>
      </c>
      <c r="J913" s="46" t="s">
        <v>48</v>
      </c>
      <c r="K913" s="75" t="s">
        <v>49</v>
      </c>
      <c r="L913" s="76">
        <f t="shared" si="97"/>
        <v>0</v>
      </c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134"/>
      <c r="Z913" s="134"/>
      <c r="AA913" s="134"/>
      <c r="AB913" s="134"/>
      <c r="AC913" s="134"/>
      <c r="AD913" s="134"/>
      <c r="AE913" s="134"/>
      <c r="AF913" s="134"/>
      <c r="AG913" s="134"/>
      <c r="AH913" s="134"/>
      <c r="AI913" s="134"/>
      <c r="AJ913" s="134"/>
      <c r="AK913" s="134"/>
      <c r="AL913" s="134"/>
      <c r="AM913" s="134"/>
      <c r="AN913" s="134"/>
      <c r="AO913" s="134"/>
      <c r="AP913" s="134"/>
      <c r="AQ913" s="134"/>
      <c r="AR913" s="134"/>
      <c r="AS913" s="134"/>
      <c r="AT913" s="134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4"/>
      <c r="BE913" s="134"/>
      <c r="BF913" s="134"/>
      <c r="BG913" s="134"/>
      <c r="BH913" s="134"/>
      <c r="BI913" s="134"/>
      <c r="BJ913" s="134"/>
      <c r="BK913" s="134"/>
      <c r="BL913" s="134"/>
      <c r="BM913" s="134"/>
      <c r="BN913" s="134"/>
      <c r="BO913" s="134"/>
      <c r="BP913" s="134"/>
      <c r="BQ913" s="134"/>
      <c r="BR913" s="134"/>
      <c r="BS913" s="134"/>
      <c r="BT913" s="134"/>
      <c r="BU913" s="134"/>
      <c r="BV913" s="134"/>
      <c r="BW913" s="134"/>
      <c r="BX913" s="134"/>
      <c r="BY913" s="134"/>
      <c r="BZ913" s="134"/>
      <c r="CA913" s="134"/>
      <c r="CB913" s="134"/>
      <c r="CC913" s="134"/>
      <c r="CD913" s="134"/>
      <c r="CE913" s="134"/>
      <c r="CF913" s="134"/>
      <c r="CG913" s="134"/>
      <c r="CH913" s="134"/>
      <c r="CI913" s="134"/>
      <c r="CJ913" s="134"/>
      <c r="CK913" s="134"/>
      <c r="CL913" s="134"/>
      <c r="CM913" s="134"/>
      <c r="CN913" s="134"/>
      <c r="CO913" s="134"/>
      <c r="CP913" s="134"/>
      <c r="CQ913" s="134"/>
      <c r="CR913" s="134"/>
      <c r="CS913" s="134"/>
      <c r="CT913" s="134"/>
      <c r="CU913" s="134"/>
      <c r="CV913" s="134"/>
      <c r="CW913" s="134"/>
      <c r="CX913" s="134"/>
      <c r="CY913" s="134"/>
      <c r="CZ913" s="134"/>
      <c r="DA913" s="134"/>
      <c r="DB913" s="134"/>
      <c r="DC913" s="134"/>
      <c r="DD913" s="134"/>
      <c r="DE913" s="134"/>
      <c r="DF913" s="134"/>
      <c r="DG913" s="134"/>
      <c r="DH913" s="134"/>
      <c r="DI913" s="134"/>
      <c r="DJ913" s="134"/>
      <c r="DK913" s="134"/>
      <c r="DL913" s="134"/>
      <c r="DM913" s="134"/>
      <c r="DN913" s="134"/>
      <c r="DO913" s="134"/>
      <c r="DP913" s="134"/>
      <c r="DQ913" s="134"/>
      <c r="DR913" s="134"/>
      <c r="DS913" s="134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134"/>
      <c r="ED913" s="134"/>
      <c r="EE913" s="134"/>
      <c r="EF913" s="134"/>
      <c r="EG913" s="134"/>
    </row>
    <row r="914" spans="1:137">
      <c r="A914" s="135"/>
      <c r="B914" s="54"/>
      <c r="C914" s="146"/>
      <c r="D914" s="178"/>
      <c r="E914" s="146"/>
      <c r="F914" s="146"/>
      <c r="G914" s="146"/>
      <c r="H914" s="179"/>
      <c r="I914" s="156"/>
      <c r="J914" s="54"/>
      <c r="K914" s="75" t="s">
        <v>50</v>
      </c>
      <c r="L914" s="76">
        <f t="shared" si="97"/>
        <v>0</v>
      </c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134"/>
      <c r="Z914" s="134"/>
      <c r="AA914" s="134"/>
      <c r="AB914" s="134"/>
      <c r="AC914" s="134"/>
      <c r="AD914" s="134"/>
      <c r="AE914" s="134"/>
      <c r="AF914" s="134"/>
      <c r="AG914" s="134"/>
      <c r="AH914" s="134"/>
      <c r="AI914" s="134"/>
      <c r="AJ914" s="134"/>
      <c r="AK914" s="134"/>
      <c r="AL914" s="134"/>
      <c r="AM914" s="134"/>
      <c r="AN914" s="134"/>
      <c r="AO914" s="134"/>
      <c r="AP914" s="134"/>
      <c r="AQ914" s="134"/>
      <c r="AR914" s="134"/>
      <c r="AS914" s="134"/>
      <c r="AT914" s="134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4"/>
      <c r="BE914" s="134"/>
      <c r="BF914" s="134"/>
      <c r="BG914" s="134"/>
      <c r="BH914" s="134"/>
      <c r="BI914" s="134"/>
      <c r="BJ914" s="134"/>
      <c r="BK914" s="134"/>
      <c r="BL914" s="134"/>
      <c r="BM914" s="134"/>
      <c r="BN914" s="134"/>
      <c r="BO914" s="134"/>
      <c r="BP914" s="134"/>
      <c r="BQ914" s="134"/>
      <c r="BR914" s="134"/>
      <c r="BS914" s="134"/>
      <c r="BT914" s="134"/>
      <c r="BU914" s="134"/>
      <c r="BV914" s="134"/>
      <c r="BW914" s="134"/>
      <c r="BX914" s="134"/>
      <c r="BY914" s="134"/>
      <c r="BZ914" s="134"/>
      <c r="CA914" s="134"/>
      <c r="CB914" s="134"/>
      <c r="CC914" s="134"/>
      <c r="CD914" s="134"/>
      <c r="CE914" s="134"/>
      <c r="CF914" s="134"/>
      <c r="CG914" s="134"/>
      <c r="CH914" s="134"/>
      <c r="CI914" s="134"/>
      <c r="CJ914" s="134"/>
      <c r="CK914" s="134"/>
      <c r="CL914" s="134"/>
      <c r="CM914" s="134"/>
      <c r="CN914" s="134"/>
      <c r="CO914" s="134"/>
      <c r="CP914" s="134"/>
      <c r="CQ914" s="134"/>
      <c r="CR914" s="134"/>
      <c r="CS914" s="134"/>
      <c r="CT914" s="134"/>
      <c r="CU914" s="134"/>
      <c r="CV914" s="134"/>
      <c r="CW914" s="134"/>
      <c r="CX914" s="134"/>
      <c r="CY914" s="134"/>
      <c r="CZ914" s="134"/>
      <c r="DA914" s="134"/>
      <c r="DB914" s="134"/>
      <c r="DC914" s="134"/>
      <c r="DD914" s="134"/>
      <c r="DE914" s="134"/>
      <c r="DF914" s="134"/>
      <c r="DG914" s="134"/>
      <c r="DH914" s="134"/>
      <c r="DI914" s="134"/>
      <c r="DJ914" s="134"/>
      <c r="DK914" s="134"/>
      <c r="DL914" s="134"/>
      <c r="DM914" s="134"/>
      <c r="DN914" s="134"/>
      <c r="DO914" s="134"/>
      <c r="DP914" s="134"/>
      <c r="DQ914" s="134"/>
      <c r="DR914" s="134"/>
      <c r="DS914" s="134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134"/>
      <c r="ED914" s="134"/>
      <c r="EE914" s="134"/>
      <c r="EF914" s="134"/>
      <c r="EG914" s="134"/>
    </row>
    <row r="915" spans="1:137">
      <c r="A915" s="135"/>
      <c r="B915" s="54"/>
      <c r="C915" s="149"/>
      <c r="D915" s="180"/>
      <c r="E915" s="149"/>
      <c r="F915" s="149"/>
      <c r="G915" s="149"/>
      <c r="H915" s="181"/>
      <c r="I915" s="157"/>
      <c r="J915" s="80"/>
      <c r="K915" s="84" t="s">
        <v>51</v>
      </c>
      <c r="L915" s="76">
        <f t="shared" si="97"/>
        <v>4</v>
      </c>
      <c r="M915" s="76"/>
      <c r="N915" s="76"/>
      <c r="O915" s="76">
        <v>1</v>
      </c>
      <c r="P915" s="76"/>
      <c r="Q915" s="76"/>
      <c r="R915" s="76"/>
      <c r="S915" s="76"/>
      <c r="T915" s="76"/>
      <c r="U915" s="76"/>
      <c r="V915" s="76"/>
      <c r="W915" s="76">
        <v>2</v>
      </c>
      <c r="X915" s="76">
        <v>1</v>
      </c>
      <c r="Y915" s="134"/>
      <c r="Z915" s="134"/>
      <c r="AA915" s="134"/>
      <c r="AB915" s="134"/>
      <c r="AC915" s="134"/>
      <c r="AD915" s="134"/>
      <c r="AE915" s="134"/>
      <c r="AF915" s="134"/>
      <c r="AG915" s="134"/>
      <c r="AH915" s="134"/>
      <c r="AI915" s="134"/>
      <c r="AJ915" s="134"/>
      <c r="AK915" s="134"/>
      <c r="AL915" s="134"/>
      <c r="AM915" s="134"/>
      <c r="AN915" s="134"/>
      <c r="AO915" s="134"/>
      <c r="AP915" s="134"/>
      <c r="AQ915" s="134"/>
      <c r="AR915" s="134"/>
      <c r="AS915" s="134"/>
      <c r="AT915" s="134"/>
      <c r="AU915" s="134"/>
      <c r="AV915" s="134"/>
      <c r="AW915" s="134"/>
      <c r="AX915" s="134"/>
      <c r="AY915" s="134"/>
      <c r="AZ915" s="134"/>
      <c r="BA915" s="134"/>
      <c r="BB915" s="134"/>
      <c r="BC915" s="134"/>
      <c r="BD915" s="134"/>
      <c r="BE915" s="134"/>
      <c r="BF915" s="134"/>
      <c r="BG915" s="134"/>
      <c r="BH915" s="134"/>
      <c r="BI915" s="134"/>
      <c r="BJ915" s="134"/>
      <c r="BK915" s="134"/>
      <c r="BL915" s="134"/>
      <c r="BM915" s="134"/>
      <c r="BN915" s="134"/>
      <c r="BO915" s="134"/>
      <c r="BP915" s="134"/>
      <c r="BQ915" s="134"/>
      <c r="BR915" s="134"/>
      <c r="BS915" s="134"/>
      <c r="BT915" s="134"/>
      <c r="BU915" s="134"/>
      <c r="BV915" s="134"/>
      <c r="BW915" s="134"/>
      <c r="BX915" s="134"/>
      <c r="BY915" s="134"/>
      <c r="BZ915" s="134"/>
      <c r="CA915" s="134"/>
      <c r="CB915" s="134"/>
      <c r="CC915" s="134"/>
      <c r="CD915" s="134"/>
      <c r="CE915" s="134"/>
      <c r="CF915" s="134"/>
      <c r="CG915" s="134"/>
      <c r="CH915" s="134"/>
      <c r="CI915" s="134"/>
      <c r="CJ915" s="134"/>
      <c r="CK915" s="134"/>
      <c r="CL915" s="134"/>
      <c r="CM915" s="134"/>
      <c r="CN915" s="134"/>
      <c r="CO915" s="134"/>
      <c r="CP915" s="134"/>
      <c r="CQ915" s="134"/>
      <c r="CR915" s="134"/>
      <c r="CS915" s="134"/>
      <c r="CT915" s="134"/>
      <c r="CU915" s="134"/>
      <c r="CV915" s="134"/>
      <c r="CW915" s="134"/>
      <c r="CX915" s="134"/>
      <c r="CY915" s="134"/>
      <c r="CZ915" s="134"/>
      <c r="DA915" s="134"/>
      <c r="DB915" s="134"/>
      <c r="DC915" s="134"/>
      <c r="DD915" s="134"/>
      <c r="DE915" s="134"/>
      <c r="DF915" s="134"/>
      <c r="DG915" s="134"/>
      <c r="DH915" s="134"/>
      <c r="DI915" s="134"/>
      <c r="DJ915" s="134"/>
      <c r="DK915" s="134"/>
      <c r="DL915" s="134"/>
      <c r="DM915" s="134"/>
      <c r="DN915" s="134"/>
      <c r="DO915" s="134"/>
      <c r="DP915" s="134"/>
      <c r="DQ915" s="134"/>
      <c r="DR915" s="134"/>
      <c r="DS915" s="134"/>
      <c r="DT915" s="134"/>
      <c r="DU915" s="134"/>
      <c r="DV915" s="134"/>
      <c r="DW915" s="134"/>
      <c r="DX915" s="134"/>
      <c r="DY915" s="134"/>
      <c r="DZ915" s="134"/>
      <c r="EA915" s="134"/>
      <c r="EB915" s="134"/>
      <c r="EC915" s="134"/>
      <c r="ED915" s="134"/>
      <c r="EE915" s="134"/>
      <c r="EF915" s="134"/>
      <c r="EG915" s="134"/>
    </row>
    <row r="916" spans="1:137">
      <c r="A916" s="135"/>
      <c r="B916" s="54"/>
      <c r="C916" s="145" t="s">
        <v>33</v>
      </c>
      <c r="D916" s="176" t="s">
        <v>1366</v>
      </c>
      <c r="E916" s="145" t="s">
        <v>1367</v>
      </c>
      <c r="F916" s="145" t="s">
        <v>1368</v>
      </c>
      <c r="G916" s="145" t="s">
        <v>1369</v>
      </c>
      <c r="H916" s="177" t="s">
        <v>1370</v>
      </c>
      <c r="I916" s="155">
        <v>1588</v>
      </c>
      <c r="J916" s="46" t="s">
        <v>48</v>
      </c>
      <c r="K916" s="75" t="s">
        <v>49</v>
      </c>
      <c r="L916" s="76">
        <f t="shared" si="97"/>
        <v>0</v>
      </c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134"/>
      <c r="Z916" s="134"/>
      <c r="AA916" s="134"/>
      <c r="AB916" s="134"/>
      <c r="AC916" s="134"/>
      <c r="AD916" s="134"/>
      <c r="AE916" s="134"/>
      <c r="AF916" s="134"/>
      <c r="AG916" s="134"/>
      <c r="AH916" s="134"/>
      <c r="AI916" s="134"/>
      <c r="AJ916" s="134"/>
      <c r="AK916" s="134"/>
      <c r="AL916" s="134"/>
      <c r="AM916" s="134"/>
      <c r="AN916" s="134"/>
      <c r="AO916" s="134"/>
      <c r="AP916" s="134"/>
      <c r="AQ916" s="134"/>
      <c r="AR916" s="134"/>
      <c r="AS916" s="134"/>
      <c r="AT916" s="134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4"/>
      <c r="BE916" s="134"/>
      <c r="BF916" s="134"/>
      <c r="BG916" s="134"/>
      <c r="BH916" s="134"/>
      <c r="BI916" s="134"/>
      <c r="BJ916" s="134"/>
      <c r="BK916" s="134"/>
      <c r="BL916" s="134"/>
      <c r="BM916" s="134"/>
      <c r="BN916" s="134"/>
      <c r="BO916" s="134"/>
      <c r="BP916" s="134"/>
      <c r="BQ916" s="134"/>
      <c r="BR916" s="134"/>
      <c r="BS916" s="134"/>
      <c r="BT916" s="134"/>
      <c r="BU916" s="134"/>
      <c r="BV916" s="134"/>
      <c r="BW916" s="134"/>
      <c r="BX916" s="134"/>
      <c r="BY916" s="134"/>
      <c r="BZ916" s="134"/>
      <c r="CA916" s="134"/>
      <c r="CB916" s="134"/>
      <c r="CC916" s="134"/>
      <c r="CD916" s="134"/>
      <c r="CE916" s="134"/>
      <c r="CF916" s="134"/>
      <c r="CG916" s="134"/>
      <c r="CH916" s="134"/>
      <c r="CI916" s="134"/>
      <c r="CJ916" s="134"/>
      <c r="CK916" s="134"/>
      <c r="CL916" s="134"/>
      <c r="CM916" s="134"/>
      <c r="CN916" s="134"/>
      <c r="CO916" s="134"/>
      <c r="CP916" s="134"/>
      <c r="CQ916" s="134"/>
      <c r="CR916" s="134"/>
      <c r="CS916" s="134"/>
      <c r="CT916" s="134"/>
      <c r="CU916" s="134"/>
      <c r="CV916" s="134"/>
      <c r="CW916" s="134"/>
      <c r="CX916" s="134"/>
      <c r="CY916" s="134"/>
      <c r="CZ916" s="134"/>
      <c r="DA916" s="134"/>
      <c r="DB916" s="134"/>
      <c r="DC916" s="134"/>
      <c r="DD916" s="134"/>
      <c r="DE916" s="134"/>
      <c r="DF916" s="134"/>
      <c r="DG916" s="134"/>
      <c r="DH916" s="134"/>
      <c r="DI916" s="134"/>
      <c r="DJ916" s="134"/>
      <c r="DK916" s="134"/>
      <c r="DL916" s="134"/>
      <c r="DM916" s="134"/>
      <c r="DN916" s="134"/>
      <c r="DO916" s="134"/>
      <c r="DP916" s="134"/>
      <c r="DQ916" s="134"/>
      <c r="DR916" s="134"/>
      <c r="DS916" s="134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134"/>
      <c r="ED916" s="134"/>
      <c r="EE916" s="134"/>
      <c r="EF916" s="134"/>
      <c r="EG916" s="134"/>
    </row>
    <row r="917" spans="1:137">
      <c r="A917" s="135"/>
      <c r="B917" s="54"/>
      <c r="C917" s="146"/>
      <c r="D917" s="178"/>
      <c r="E917" s="146"/>
      <c r="F917" s="146"/>
      <c r="G917" s="146"/>
      <c r="H917" s="179"/>
      <c r="I917" s="156"/>
      <c r="J917" s="54"/>
      <c r="K917" s="75" t="s">
        <v>50</v>
      </c>
      <c r="L917" s="76">
        <f t="shared" si="97"/>
        <v>0</v>
      </c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134"/>
      <c r="Z917" s="134"/>
      <c r="AA917" s="134"/>
      <c r="AB917" s="134"/>
      <c r="AC917" s="134"/>
      <c r="AD917" s="134"/>
      <c r="AE917" s="134"/>
      <c r="AF917" s="134"/>
      <c r="AG917" s="134"/>
      <c r="AH917" s="134"/>
      <c r="AI917" s="134"/>
      <c r="AJ917" s="134"/>
      <c r="AK917" s="134"/>
      <c r="AL917" s="134"/>
      <c r="AM917" s="134"/>
      <c r="AN917" s="134"/>
      <c r="AO917" s="134"/>
      <c r="AP917" s="134"/>
      <c r="AQ917" s="134"/>
      <c r="AR917" s="134"/>
      <c r="AS917" s="134"/>
      <c r="AT917" s="134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4"/>
      <c r="BE917" s="134"/>
      <c r="BF917" s="134"/>
      <c r="BG917" s="134"/>
      <c r="BH917" s="134"/>
      <c r="BI917" s="134"/>
      <c r="BJ917" s="134"/>
      <c r="BK917" s="134"/>
      <c r="BL917" s="134"/>
      <c r="BM917" s="134"/>
      <c r="BN917" s="134"/>
      <c r="BO917" s="134"/>
      <c r="BP917" s="134"/>
      <c r="BQ917" s="134"/>
      <c r="BR917" s="134"/>
      <c r="BS917" s="134"/>
      <c r="BT917" s="134"/>
      <c r="BU917" s="134"/>
      <c r="BV917" s="134"/>
      <c r="BW917" s="134"/>
      <c r="BX917" s="134"/>
      <c r="BY917" s="134"/>
      <c r="BZ917" s="134"/>
      <c r="CA917" s="134"/>
      <c r="CB917" s="134"/>
      <c r="CC917" s="134"/>
      <c r="CD917" s="134"/>
      <c r="CE917" s="134"/>
      <c r="CF917" s="134"/>
      <c r="CG917" s="134"/>
      <c r="CH917" s="134"/>
      <c r="CI917" s="134"/>
      <c r="CJ917" s="134"/>
      <c r="CK917" s="134"/>
      <c r="CL917" s="134"/>
      <c r="CM917" s="134"/>
      <c r="CN917" s="134"/>
      <c r="CO917" s="134"/>
      <c r="CP917" s="134"/>
      <c r="CQ917" s="134"/>
      <c r="CR917" s="134"/>
      <c r="CS917" s="134"/>
      <c r="CT917" s="134"/>
      <c r="CU917" s="134"/>
      <c r="CV917" s="134"/>
      <c r="CW917" s="134"/>
      <c r="CX917" s="134"/>
      <c r="CY917" s="134"/>
      <c r="CZ917" s="134"/>
      <c r="DA917" s="134"/>
      <c r="DB917" s="134"/>
      <c r="DC917" s="134"/>
      <c r="DD917" s="134"/>
      <c r="DE917" s="134"/>
      <c r="DF917" s="134"/>
      <c r="DG917" s="134"/>
      <c r="DH917" s="134"/>
      <c r="DI917" s="134"/>
      <c r="DJ917" s="134"/>
      <c r="DK917" s="134"/>
      <c r="DL917" s="134"/>
      <c r="DM917" s="134"/>
      <c r="DN917" s="134"/>
      <c r="DO917" s="134"/>
      <c r="DP917" s="134"/>
      <c r="DQ917" s="134"/>
      <c r="DR917" s="134"/>
      <c r="DS917" s="134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134"/>
      <c r="ED917" s="134"/>
      <c r="EE917" s="134"/>
      <c r="EF917" s="134"/>
      <c r="EG917" s="134"/>
    </row>
    <row r="918" spans="1:137">
      <c r="A918" s="135"/>
      <c r="B918" s="54"/>
      <c r="C918" s="149"/>
      <c r="D918" s="180"/>
      <c r="E918" s="149"/>
      <c r="F918" s="149"/>
      <c r="G918" s="149"/>
      <c r="H918" s="181"/>
      <c r="I918" s="157"/>
      <c r="J918" s="80"/>
      <c r="K918" s="84" t="s">
        <v>51</v>
      </c>
      <c r="L918" s="76">
        <f t="shared" si="97"/>
        <v>2</v>
      </c>
      <c r="M918" s="76"/>
      <c r="N918" s="76"/>
      <c r="O918" s="76"/>
      <c r="P918" s="76"/>
      <c r="Q918" s="76"/>
      <c r="R918" s="76"/>
      <c r="S918" s="76">
        <v>1</v>
      </c>
      <c r="T918" s="76"/>
      <c r="U918" s="76">
        <v>1</v>
      </c>
      <c r="V918" s="76"/>
      <c r="W918" s="76"/>
      <c r="X918" s="76"/>
      <c r="Y918" s="134"/>
      <c r="Z918" s="134"/>
      <c r="AA918" s="134"/>
      <c r="AB918" s="134"/>
      <c r="AC918" s="134"/>
      <c r="AD918" s="134"/>
      <c r="AE918" s="134"/>
      <c r="AF918" s="134"/>
      <c r="AG918" s="134"/>
      <c r="AH918" s="134"/>
      <c r="AI918" s="134"/>
      <c r="AJ918" s="134"/>
      <c r="AK918" s="134"/>
      <c r="AL918" s="134"/>
      <c r="AM918" s="134"/>
      <c r="AN918" s="134"/>
      <c r="AO918" s="134"/>
      <c r="AP918" s="134"/>
      <c r="AQ918" s="134"/>
      <c r="AR918" s="134"/>
      <c r="AS918" s="134"/>
      <c r="AT918" s="134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4"/>
      <c r="BE918" s="134"/>
      <c r="BF918" s="134"/>
      <c r="BG918" s="134"/>
      <c r="BH918" s="134"/>
      <c r="BI918" s="134"/>
      <c r="BJ918" s="134"/>
      <c r="BK918" s="134"/>
      <c r="BL918" s="134"/>
      <c r="BM918" s="134"/>
      <c r="BN918" s="134"/>
      <c r="BO918" s="134"/>
      <c r="BP918" s="134"/>
      <c r="BQ918" s="134"/>
      <c r="BR918" s="134"/>
      <c r="BS918" s="134"/>
      <c r="BT918" s="134"/>
      <c r="BU918" s="134"/>
      <c r="BV918" s="134"/>
      <c r="BW918" s="134"/>
      <c r="BX918" s="134"/>
      <c r="BY918" s="134"/>
      <c r="BZ918" s="134"/>
      <c r="CA918" s="134"/>
      <c r="CB918" s="134"/>
      <c r="CC918" s="134"/>
      <c r="CD918" s="134"/>
      <c r="CE918" s="134"/>
      <c r="CF918" s="134"/>
      <c r="CG918" s="134"/>
      <c r="CH918" s="134"/>
      <c r="CI918" s="134"/>
      <c r="CJ918" s="134"/>
      <c r="CK918" s="134"/>
      <c r="CL918" s="134"/>
      <c r="CM918" s="134"/>
      <c r="CN918" s="134"/>
      <c r="CO918" s="134"/>
      <c r="CP918" s="134"/>
      <c r="CQ918" s="134"/>
      <c r="CR918" s="134"/>
      <c r="CS918" s="134"/>
      <c r="CT918" s="134"/>
      <c r="CU918" s="134"/>
      <c r="CV918" s="134"/>
      <c r="CW918" s="134"/>
      <c r="CX918" s="134"/>
      <c r="CY918" s="134"/>
      <c r="CZ918" s="134"/>
      <c r="DA918" s="134"/>
      <c r="DB918" s="134"/>
      <c r="DC918" s="134"/>
      <c r="DD918" s="134"/>
      <c r="DE918" s="134"/>
      <c r="DF918" s="134"/>
      <c r="DG918" s="134"/>
      <c r="DH918" s="134"/>
      <c r="DI918" s="134"/>
      <c r="DJ918" s="134"/>
      <c r="DK918" s="134"/>
      <c r="DL918" s="134"/>
      <c r="DM918" s="134"/>
      <c r="DN918" s="134"/>
      <c r="DO918" s="134"/>
      <c r="DP918" s="134"/>
      <c r="DQ918" s="134"/>
      <c r="DR918" s="134"/>
      <c r="DS918" s="134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134"/>
      <c r="ED918" s="134"/>
      <c r="EE918" s="134"/>
      <c r="EF918" s="134"/>
      <c r="EG918" s="134"/>
    </row>
    <row r="919" spans="1:137">
      <c r="A919" s="135"/>
      <c r="B919" s="54"/>
      <c r="C919" s="145" t="s">
        <v>33</v>
      </c>
      <c r="D919" s="176" t="s">
        <v>1371</v>
      </c>
      <c r="E919" s="145" t="s">
        <v>1372</v>
      </c>
      <c r="F919" s="145" t="s">
        <v>1373</v>
      </c>
      <c r="G919" s="145" t="s">
        <v>1374</v>
      </c>
      <c r="H919" s="177" t="s">
        <v>1375</v>
      </c>
      <c r="I919" s="155">
        <v>34437</v>
      </c>
      <c r="J919" s="46" t="s">
        <v>48</v>
      </c>
      <c r="K919" s="75" t="s">
        <v>49</v>
      </c>
      <c r="L919" s="76">
        <f t="shared" si="97"/>
        <v>0</v>
      </c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134"/>
      <c r="Z919" s="134"/>
      <c r="AA919" s="134"/>
      <c r="AB919" s="134"/>
      <c r="AC919" s="134"/>
      <c r="AD919" s="134"/>
      <c r="AE919" s="134"/>
      <c r="AF919" s="134"/>
      <c r="AG919" s="134"/>
      <c r="AH919" s="134"/>
      <c r="AI919" s="134"/>
      <c r="AJ919" s="134"/>
      <c r="AK919" s="134"/>
      <c r="AL919" s="134"/>
      <c r="AM919" s="134"/>
      <c r="AN919" s="134"/>
      <c r="AO919" s="134"/>
      <c r="AP919" s="134"/>
      <c r="AQ919" s="134"/>
      <c r="AR919" s="134"/>
      <c r="AS919" s="134"/>
      <c r="AT919" s="134"/>
      <c r="AU919" s="134"/>
      <c r="AV919" s="134"/>
      <c r="AW919" s="134"/>
      <c r="AX919" s="134"/>
      <c r="AY919" s="134"/>
      <c r="AZ919" s="134"/>
      <c r="BA919" s="134"/>
      <c r="BB919" s="134"/>
      <c r="BC919" s="134"/>
      <c r="BD919" s="134"/>
      <c r="BE919" s="134"/>
      <c r="BF919" s="134"/>
      <c r="BG919" s="134"/>
      <c r="BH919" s="134"/>
      <c r="BI919" s="134"/>
      <c r="BJ919" s="134"/>
      <c r="BK919" s="134"/>
      <c r="BL919" s="134"/>
      <c r="BM919" s="134"/>
      <c r="BN919" s="134"/>
      <c r="BO919" s="134"/>
      <c r="BP919" s="134"/>
      <c r="BQ919" s="134"/>
      <c r="BR919" s="134"/>
      <c r="BS919" s="134"/>
      <c r="BT919" s="134"/>
      <c r="BU919" s="134"/>
      <c r="BV919" s="134"/>
      <c r="BW919" s="134"/>
      <c r="BX919" s="134"/>
      <c r="BY919" s="134"/>
      <c r="BZ919" s="134"/>
      <c r="CA919" s="134"/>
      <c r="CB919" s="134"/>
      <c r="CC919" s="134"/>
      <c r="CD919" s="134"/>
      <c r="CE919" s="134"/>
      <c r="CF919" s="134"/>
      <c r="CG919" s="134"/>
      <c r="CH919" s="134"/>
      <c r="CI919" s="134"/>
      <c r="CJ919" s="134"/>
      <c r="CK919" s="134"/>
      <c r="CL919" s="134"/>
      <c r="CM919" s="134"/>
      <c r="CN919" s="134"/>
      <c r="CO919" s="134"/>
      <c r="CP919" s="134"/>
      <c r="CQ919" s="134"/>
      <c r="CR919" s="134"/>
      <c r="CS919" s="134"/>
      <c r="CT919" s="134"/>
      <c r="CU919" s="134"/>
      <c r="CV919" s="134"/>
      <c r="CW919" s="134"/>
      <c r="CX919" s="134"/>
      <c r="CY919" s="134"/>
      <c r="CZ919" s="134"/>
      <c r="DA919" s="134"/>
      <c r="DB919" s="134"/>
      <c r="DC919" s="134"/>
      <c r="DD919" s="134"/>
      <c r="DE919" s="134"/>
      <c r="DF919" s="134"/>
      <c r="DG919" s="134"/>
      <c r="DH919" s="134"/>
      <c r="DI919" s="134"/>
      <c r="DJ919" s="134"/>
      <c r="DK919" s="134"/>
      <c r="DL919" s="134"/>
      <c r="DM919" s="134"/>
      <c r="DN919" s="134"/>
      <c r="DO919" s="134"/>
      <c r="DP919" s="134"/>
      <c r="DQ919" s="134"/>
      <c r="DR919" s="134"/>
      <c r="DS919" s="134"/>
      <c r="DT919" s="134"/>
      <c r="DU919" s="134"/>
      <c r="DV919" s="134"/>
      <c r="DW919" s="134"/>
      <c r="DX919" s="134"/>
      <c r="DY919" s="134"/>
      <c r="DZ919" s="134"/>
      <c r="EA919" s="134"/>
      <c r="EB919" s="134"/>
      <c r="EC919" s="134"/>
      <c r="ED919" s="134"/>
      <c r="EE919" s="134"/>
      <c r="EF919" s="134"/>
      <c r="EG919" s="134"/>
    </row>
    <row r="920" spans="1:137">
      <c r="A920" s="135"/>
      <c r="B920" s="54"/>
      <c r="C920" s="146"/>
      <c r="D920" s="178"/>
      <c r="E920" s="146"/>
      <c r="F920" s="146"/>
      <c r="G920" s="146"/>
      <c r="H920" s="179"/>
      <c r="I920" s="156"/>
      <c r="J920" s="54"/>
      <c r="K920" s="75" t="s">
        <v>50</v>
      </c>
      <c r="L920" s="76">
        <f t="shared" si="97"/>
        <v>0</v>
      </c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134"/>
      <c r="Z920" s="134"/>
      <c r="AA920" s="134"/>
      <c r="AB920" s="134"/>
      <c r="AC920" s="134"/>
      <c r="AD920" s="134"/>
      <c r="AE920" s="134"/>
      <c r="AF920" s="134"/>
      <c r="AG920" s="134"/>
      <c r="AH920" s="134"/>
      <c r="AI920" s="134"/>
      <c r="AJ920" s="134"/>
      <c r="AK920" s="134"/>
      <c r="AL920" s="134"/>
      <c r="AM920" s="134"/>
      <c r="AN920" s="134"/>
      <c r="AO920" s="134"/>
      <c r="AP920" s="134"/>
      <c r="AQ920" s="134"/>
      <c r="AR920" s="134"/>
      <c r="AS920" s="134"/>
      <c r="AT920" s="134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4"/>
      <c r="BE920" s="134"/>
      <c r="BF920" s="134"/>
      <c r="BG920" s="134"/>
      <c r="BH920" s="134"/>
      <c r="BI920" s="134"/>
      <c r="BJ920" s="134"/>
      <c r="BK920" s="134"/>
      <c r="BL920" s="134"/>
      <c r="BM920" s="134"/>
      <c r="BN920" s="134"/>
      <c r="BO920" s="134"/>
      <c r="BP920" s="134"/>
      <c r="BQ920" s="134"/>
      <c r="BR920" s="134"/>
      <c r="BS920" s="134"/>
      <c r="BT920" s="134"/>
      <c r="BU920" s="134"/>
      <c r="BV920" s="134"/>
      <c r="BW920" s="134"/>
      <c r="BX920" s="134"/>
      <c r="BY920" s="134"/>
      <c r="BZ920" s="134"/>
      <c r="CA920" s="134"/>
      <c r="CB920" s="134"/>
      <c r="CC920" s="134"/>
      <c r="CD920" s="134"/>
      <c r="CE920" s="134"/>
      <c r="CF920" s="134"/>
      <c r="CG920" s="134"/>
      <c r="CH920" s="134"/>
      <c r="CI920" s="134"/>
      <c r="CJ920" s="134"/>
      <c r="CK920" s="134"/>
      <c r="CL920" s="134"/>
      <c r="CM920" s="134"/>
      <c r="CN920" s="134"/>
      <c r="CO920" s="134"/>
      <c r="CP920" s="134"/>
      <c r="CQ920" s="134"/>
      <c r="CR920" s="134"/>
      <c r="CS920" s="134"/>
      <c r="CT920" s="134"/>
      <c r="CU920" s="134"/>
      <c r="CV920" s="134"/>
      <c r="CW920" s="134"/>
      <c r="CX920" s="134"/>
      <c r="CY920" s="134"/>
      <c r="CZ920" s="134"/>
      <c r="DA920" s="134"/>
      <c r="DB920" s="134"/>
      <c r="DC920" s="134"/>
      <c r="DD920" s="134"/>
      <c r="DE920" s="134"/>
      <c r="DF920" s="134"/>
      <c r="DG920" s="134"/>
      <c r="DH920" s="134"/>
      <c r="DI920" s="134"/>
      <c r="DJ920" s="134"/>
      <c r="DK920" s="134"/>
      <c r="DL920" s="134"/>
      <c r="DM920" s="134"/>
      <c r="DN920" s="134"/>
      <c r="DO920" s="134"/>
      <c r="DP920" s="134"/>
      <c r="DQ920" s="134"/>
      <c r="DR920" s="134"/>
      <c r="DS920" s="134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134"/>
      <c r="ED920" s="134"/>
      <c r="EE920" s="134"/>
      <c r="EF920" s="134"/>
      <c r="EG920" s="134"/>
    </row>
    <row r="921" spans="1:137">
      <c r="A921" s="135"/>
      <c r="B921" s="54"/>
      <c r="C921" s="149"/>
      <c r="D921" s="180"/>
      <c r="E921" s="149"/>
      <c r="F921" s="149"/>
      <c r="G921" s="149"/>
      <c r="H921" s="181"/>
      <c r="I921" s="157"/>
      <c r="J921" s="80"/>
      <c r="K921" s="84" t="s">
        <v>51</v>
      </c>
      <c r="L921" s="76">
        <f t="shared" si="97"/>
        <v>11</v>
      </c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>
        <v>11</v>
      </c>
      <c r="X921" s="76"/>
      <c r="Y921" s="134"/>
      <c r="Z921" s="134"/>
      <c r="AA921" s="134"/>
      <c r="AB921" s="134"/>
      <c r="AC921" s="134"/>
      <c r="AD921" s="134"/>
      <c r="AE921" s="134"/>
      <c r="AF921" s="134"/>
      <c r="AG921" s="134"/>
      <c r="AH921" s="134"/>
      <c r="AI921" s="134"/>
      <c r="AJ921" s="134"/>
      <c r="AK921" s="134"/>
      <c r="AL921" s="134"/>
      <c r="AM921" s="134"/>
      <c r="AN921" s="134"/>
      <c r="AO921" s="134"/>
      <c r="AP921" s="134"/>
      <c r="AQ921" s="134"/>
      <c r="AR921" s="134"/>
      <c r="AS921" s="134"/>
      <c r="AT921" s="134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4"/>
      <c r="BE921" s="134"/>
      <c r="BF921" s="134"/>
      <c r="BG921" s="134"/>
      <c r="BH921" s="134"/>
      <c r="BI921" s="134"/>
      <c r="BJ921" s="134"/>
      <c r="BK921" s="134"/>
      <c r="BL921" s="134"/>
      <c r="BM921" s="134"/>
      <c r="BN921" s="134"/>
      <c r="BO921" s="134"/>
      <c r="BP921" s="134"/>
      <c r="BQ921" s="134"/>
      <c r="BR921" s="134"/>
      <c r="BS921" s="134"/>
      <c r="BT921" s="134"/>
      <c r="BU921" s="134"/>
      <c r="BV921" s="134"/>
      <c r="BW921" s="134"/>
      <c r="BX921" s="134"/>
      <c r="BY921" s="134"/>
      <c r="BZ921" s="134"/>
      <c r="CA921" s="134"/>
      <c r="CB921" s="134"/>
      <c r="CC921" s="134"/>
      <c r="CD921" s="134"/>
      <c r="CE921" s="134"/>
      <c r="CF921" s="134"/>
      <c r="CG921" s="134"/>
      <c r="CH921" s="134"/>
      <c r="CI921" s="134"/>
      <c r="CJ921" s="134"/>
      <c r="CK921" s="134"/>
      <c r="CL921" s="134"/>
      <c r="CM921" s="134"/>
      <c r="CN921" s="134"/>
      <c r="CO921" s="134"/>
      <c r="CP921" s="134"/>
      <c r="CQ921" s="134"/>
      <c r="CR921" s="134"/>
      <c r="CS921" s="134"/>
      <c r="CT921" s="134"/>
      <c r="CU921" s="134"/>
      <c r="CV921" s="134"/>
      <c r="CW921" s="134"/>
      <c r="CX921" s="134"/>
      <c r="CY921" s="134"/>
      <c r="CZ921" s="134"/>
      <c r="DA921" s="134"/>
      <c r="DB921" s="134"/>
      <c r="DC921" s="134"/>
      <c r="DD921" s="134"/>
      <c r="DE921" s="134"/>
      <c r="DF921" s="134"/>
      <c r="DG921" s="134"/>
      <c r="DH921" s="134"/>
      <c r="DI921" s="134"/>
      <c r="DJ921" s="134"/>
      <c r="DK921" s="134"/>
      <c r="DL921" s="134"/>
      <c r="DM921" s="134"/>
      <c r="DN921" s="134"/>
      <c r="DO921" s="134"/>
      <c r="DP921" s="134"/>
      <c r="DQ921" s="134"/>
      <c r="DR921" s="134"/>
      <c r="DS921" s="134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134"/>
      <c r="ED921" s="134"/>
      <c r="EE921" s="134"/>
      <c r="EF921" s="134"/>
      <c r="EG921" s="134"/>
    </row>
    <row r="922" spans="1:137">
      <c r="A922" s="135"/>
      <c r="B922" s="54"/>
      <c r="C922" s="145" t="s">
        <v>33</v>
      </c>
      <c r="D922" s="176" t="s">
        <v>1376</v>
      </c>
      <c r="E922" s="182" t="s">
        <v>1377</v>
      </c>
      <c r="F922" s="145" t="s">
        <v>1378</v>
      </c>
      <c r="G922" s="145" t="s">
        <v>1379</v>
      </c>
      <c r="H922" s="177" t="s">
        <v>1380</v>
      </c>
      <c r="I922" s="155">
        <v>12</v>
      </c>
      <c r="J922" s="46" t="s">
        <v>48</v>
      </c>
      <c r="K922" s="75" t="s">
        <v>49</v>
      </c>
      <c r="L922" s="76">
        <f t="shared" si="97"/>
        <v>0</v>
      </c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134"/>
      <c r="Z922" s="134"/>
      <c r="AA922" s="134"/>
      <c r="AB922" s="134"/>
      <c r="AC922" s="134"/>
      <c r="AD922" s="134"/>
      <c r="AE922" s="134"/>
      <c r="AF922" s="134"/>
      <c r="AG922" s="134"/>
      <c r="AH922" s="134"/>
      <c r="AI922" s="134"/>
      <c r="AJ922" s="134"/>
      <c r="AK922" s="134"/>
      <c r="AL922" s="134"/>
      <c r="AM922" s="134"/>
      <c r="AN922" s="134"/>
      <c r="AO922" s="134"/>
      <c r="AP922" s="134"/>
      <c r="AQ922" s="134"/>
      <c r="AR922" s="134"/>
      <c r="AS922" s="134"/>
      <c r="AT922" s="134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4"/>
      <c r="BE922" s="134"/>
      <c r="BF922" s="134"/>
      <c r="BG922" s="134"/>
      <c r="BH922" s="134"/>
      <c r="BI922" s="134"/>
      <c r="BJ922" s="134"/>
      <c r="BK922" s="134"/>
      <c r="BL922" s="134"/>
      <c r="BM922" s="134"/>
      <c r="BN922" s="134"/>
      <c r="BO922" s="134"/>
      <c r="BP922" s="134"/>
      <c r="BQ922" s="134"/>
      <c r="BR922" s="134"/>
      <c r="BS922" s="134"/>
      <c r="BT922" s="134"/>
      <c r="BU922" s="134"/>
      <c r="BV922" s="134"/>
      <c r="BW922" s="134"/>
      <c r="BX922" s="134"/>
      <c r="BY922" s="134"/>
      <c r="BZ922" s="134"/>
      <c r="CA922" s="134"/>
      <c r="CB922" s="134"/>
      <c r="CC922" s="134"/>
      <c r="CD922" s="134"/>
      <c r="CE922" s="134"/>
      <c r="CF922" s="134"/>
      <c r="CG922" s="134"/>
      <c r="CH922" s="134"/>
      <c r="CI922" s="134"/>
      <c r="CJ922" s="134"/>
      <c r="CK922" s="134"/>
      <c r="CL922" s="134"/>
      <c r="CM922" s="134"/>
      <c r="CN922" s="134"/>
      <c r="CO922" s="134"/>
      <c r="CP922" s="134"/>
      <c r="CQ922" s="134"/>
      <c r="CR922" s="134"/>
      <c r="CS922" s="134"/>
      <c r="CT922" s="134"/>
      <c r="CU922" s="134"/>
      <c r="CV922" s="134"/>
      <c r="CW922" s="134"/>
      <c r="CX922" s="134"/>
      <c r="CY922" s="134"/>
      <c r="CZ922" s="134"/>
      <c r="DA922" s="134"/>
      <c r="DB922" s="134"/>
      <c r="DC922" s="134"/>
      <c r="DD922" s="134"/>
      <c r="DE922" s="134"/>
      <c r="DF922" s="134"/>
      <c r="DG922" s="134"/>
      <c r="DH922" s="134"/>
      <c r="DI922" s="134"/>
      <c r="DJ922" s="134"/>
      <c r="DK922" s="134"/>
      <c r="DL922" s="134"/>
      <c r="DM922" s="134"/>
      <c r="DN922" s="134"/>
      <c r="DO922" s="134"/>
      <c r="DP922" s="134"/>
      <c r="DQ922" s="134"/>
      <c r="DR922" s="134"/>
      <c r="DS922" s="134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134"/>
      <c r="ED922" s="134"/>
      <c r="EE922" s="134"/>
      <c r="EF922" s="134"/>
      <c r="EG922" s="134"/>
    </row>
    <row r="923" spans="1:137">
      <c r="A923" s="135"/>
      <c r="B923" s="54"/>
      <c r="C923" s="146"/>
      <c r="D923" s="178"/>
      <c r="E923" s="183"/>
      <c r="F923" s="146"/>
      <c r="G923" s="146"/>
      <c r="H923" s="179"/>
      <c r="I923" s="156"/>
      <c r="J923" s="54"/>
      <c r="K923" s="75" t="s">
        <v>50</v>
      </c>
      <c r="L923" s="76">
        <f t="shared" si="97"/>
        <v>0</v>
      </c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134"/>
      <c r="Z923" s="134"/>
      <c r="AA923" s="134"/>
      <c r="AB923" s="134"/>
      <c r="AC923" s="134"/>
      <c r="AD923" s="134"/>
      <c r="AE923" s="134"/>
      <c r="AF923" s="134"/>
      <c r="AG923" s="134"/>
      <c r="AH923" s="134"/>
      <c r="AI923" s="134"/>
      <c r="AJ923" s="134"/>
      <c r="AK923" s="134"/>
      <c r="AL923" s="134"/>
      <c r="AM923" s="134"/>
      <c r="AN923" s="134"/>
      <c r="AO923" s="134"/>
      <c r="AP923" s="134"/>
      <c r="AQ923" s="134"/>
      <c r="AR923" s="134"/>
      <c r="AS923" s="134"/>
      <c r="AT923" s="134"/>
      <c r="AU923" s="134"/>
      <c r="AV923" s="134"/>
      <c r="AW923" s="134"/>
      <c r="AX923" s="134"/>
      <c r="AY923" s="134"/>
      <c r="AZ923" s="134"/>
      <c r="BA923" s="134"/>
      <c r="BB923" s="134"/>
      <c r="BC923" s="134"/>
      <c r="BD923" s="134"/>
      <c r="BE923" s="134"/>
      <c r="BF923" s="134"/>
      <c r="BG923" s="134"/>
      <c r="BH923" s="134"/>
      <c r="BI923" s="134"/>
      <c r="BJ923" s="134"/>
      <c r="BK923" s="134"/>
      <c r="BL923" s="134"/>
      <c r="BM923" s="134"/>
      <c r="BN923" s="134"/>
      <c r="BO923" s="134"/>
      <c r="BP923" s="134"/>
      <c r="BQ923" s="134"/>
      <c r="BR923" s="134"/>
      <c r="BS923" s="134"/>
      <c r="BT923" s="134"/>
      <c r="BU923" s="134"/>
      <c r="BV923" s="134"/>
      <c r="BW923" s="134"/>
      <c r="BX923" s="134"/>
      <c r="BY923" s="134"/>
      <c r="BZ923" s="134"/>
      <c r="CA923" s="134"/>
      <c r="CB923" s="134"/>
      <c r="CC923" s="134"/>
      <c r="CD923" s="134"/>
      <c r="CE923" s="134"/>
      <c r="CF923" s="134"/>
      <c r="CG923" s="134"/>
      <c r="CH923" s="134"/>
      <c r="CI923" s="134"/>
      <c r="CJ923" s="134"/>
      <c r="CK923" s="134"/>
      <c r="CL923" s="134"/>
      <c r="CM923" s="134"/>
      <c r="CN923" s="134"/>
      <c r="CO923" s="134"/>
      <c r="CP923" s="134"/>
      <c r="CQ923" s="134"/>
      <c r="CR923" s="134"/>
      <c r="CS923" s="134"/>
      <c r="CT923" s="134"/>
      <c r="CU923" s="134"/>
      <c r="CV923" s="134"/>
      <c r="CW923" s="134"/>
      <c r="CX923" s="134"/>
      <c r="CY923" s="134"/>
      <c r="CZ923" s="134"/>
      <c r="DA923" s="134"/>
      <c r="DB923" s="134"/>
      <c r="DC923" s="134"/>
      <c r="DD923" s="134"/>
      <c r="DE923" s="134"/>
      <c r="DF923" s="134"/>
      <c r="DG923" s="134"/>
      <c r="DH923" s="134"/>
      <c r="DI923" s="134"/>
      <c r="DJ923" s="134"/>
      <c r="DK923" s="134"/>
      <c r="DL923" s="134"/>
      <c r="DM923" s="134"/>
      <c r="DN923" s="134"/>
      <c r="DO923" s="134"/>
      <c r="DP923" s="134"/>
      <c r="DQ923" s="134"/>
      <c r="DR923" s="134"/>
      <c r="DS923" s="134"/>
      <c r="DT923" s="134"/>
      <c r="DU923" s="134"/>
      <c r="DV923" s="134"/>
      <c r="DW923" s="134"/>
      <c r="DX923" s="134"/>
      <c r="DY923" s="134"/>
      <c r="DZ923" s="134"/>
      <c r="EA923" s="134"/>
      <c r="EB923" s="134"/>
      <c r="EC923" s="134"/>
      <c r="ED923" s="134"/>
      <c r="EE923" s="134"/>
      <c r="EF923" s="134"/>
      <c r="EG923" s="134"/>
    </row>
    <row r="924" spans="1:137">
      <c r="A924" s="135"/>
      <c r="B924" s="54"/>
      <c r="C924" s="149"/>
      <c r="D924" s="180"/>
      <c r="E924" s="184"/>
      <c r="F924" s="149"/>
      <c r="G924" s="149"/>
      <c r="H924" s="181"/>
      <c r="I924" s="157"/>
      <c r="J924" s="80"/>
      <c r="K924" s="84" t="s">
        <v>51</v>
      </c>
      <c r="L924" s="76">
        <f t="shared" si="97"/>
        <v>2</v>
      </c>
      <c r="M924" s="76"/>
      <c r="N924" s="76"/>
      <c r="O924" s="76"/>
      <c r="P924" s="76"/>
      <c r="Q924" s="76"/>
      <c r="R924" s="76"/>
      <c r="S924" s="76">
        <v>2</v>
      </c>
      <c r="T924" s="76"/>
      <c r="U924" s="76"/>
      <c r="V924" s="76"/>
      <c r="W924" s="76"/>
      <c r="X924" s="76"/>
      <c r="Y924" s="134"/>
      <c r="Z924" s="134"/>
      <c r="AA924" s="134"/>
      <c r="AB924" s="134"/>
      <c r="AC924" s="134"/>
      <c r="AD924" s="134"/>
      <c r="AE924" s="134"/>
      <c r="AF924" s="134"/>
      <c r="AG924" s="134"/>
      <c r="AH924" s="134"/>
      <c r="AI924" s="134"/>
      <c r="AJ924" s="134"/>
      <c r="AK924" s="134"/>
      <c r="AL924" s="134"/>
      <c r="AM924" s="134"/>
      <c r="AN924" s="134"/>
      <c r="AO924" s="134"/>
      <c r="AP924" s="134"/>
      <c r="AQ924" s="134"/>
      <c r="AR924" s="134"/>
      <c r="AS924" s="134"/>
      <c r="AT924" s="134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4"/>
      <c r="BE924" s="134"/>
      <c r="BF924" s="134"/>
      <c r="BG924" s="134"/>
      <c r="BH924" s="134"/>
      <c r="BI924" s="134"/>
      <c r="BJ924" s="134"/>
      <c r="BK924" s="134"/>
      <c r="BL924" s="134"/>
      <c r="BM924" s="134"/>
      <c r="BN924" s="134"/>
      <c r="BO924" s="134"/>
      <c r="BP924" s="134"/>
      <c r="BQ924" s="134"/>
      <c r="BR924" s="134"/>
      <c r="BS924" s="134"/>
      <c r="BT924" s="134"/>
      <c r="BU924" s="134"/>
      <c r="BV924" s="134"/>
      <c r="BW924" s="134"/>
      <c r="BX924" s="134"/>
      <c r="BY924" s="134"/>
      <c r="BZ924" s="134"/>
      <c r="CA924" s="134"/>
      <c r="CB924" s="134"/>
      <c r="CC924" s="134"/>
      <c r="CD924" s="134"/>
      <c r="CE924" s="134"/>
      <c r="CF924" s="134"/>
      <c r="CG924" s="134"/>
      <c r="CH924" s="134"/>
      <c r="CI924" s="134"/>
      <c r="CJ924" s="134"/>
      <c r="CK924" s="134"/>
      <c r="CL924" s="134"/>
      <c r="CM924" s="134"/>
      <c r="CN924" s="134"/>
      <c r="CO924" s="134"/>
      <c r="CP924" s="134"/>
      <c r="CQ924" s="134"/>
      <c r="CR924" s="134"/>
      <c r="CS924" s="134"/>
      <c r="CT924" s="134"/>
      <c r="CU924" s="134"/>
      <c r="CV924" s="134"/>
      <c r="CW924" s="134"/>
      <c r="CX924" s="134"/>
      <c r="CY924" s="134"/>
      <c r="CZ924" s="134"/>
      <c r="DA924" s="134"/>
      <c r="DB924" s="134"/>
      <c r="DC924" s="134"/>
      <c r="DD924" s="134"/>
      <c r="DE924" s="134"/>
      <c r="DF924" s="134"/>
      <c r="DG924" s="134"/>
      <c r="DH924" s="134"/>
      <c r="DI924" s="134"/>
      <c r="DJ924" s="134"/>
      <c r="DK924" s="134"/>
      <c r="DL924" s="134"/>
      <c r="DM924" s="134"/>
      <c r="DN924" s="134"/>
      <c r="DO924" s="134"/>
      <c r="DP924" s="134"/>
      <c r="DQ924" s="134"/>
      <c r="DR924" s="134"/>
      <c r="DS924" s="134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134"/>
      <c r="ED924" s="134"/>
      <c r="EE924" s="134"/>
      <c r="EF924" s="134"/>
      <c r="EG924" s="134"/>
    </row>
    <row r="925" spans="1:137">
      <c r="A925" s="135"/>
      <c r="B925" s="54"/>
      <c r="C925" s="145" t="s">
        <v>33</v>
      </c>
      <c r="D925" s="176" t="s">
        <v>1381</v>
      </c>
      <c r="E925" s="185" t="s">
        <v>1382</v>
      </c>
      <c r="F925" s="145" t="s">
        <v>1383</v>
      </c>
      <c r="G925" s="145" t="s">
        <v>1384</v>
      </c>
      <c r="H925" s="177" t="s">
        <v>1385</v>
      </c>
      <c r="I925" s="155">
        <v>0</v>
      </c>
      <c r="J925" s="46" t="s">
        <v>48</v>
      </c>
      <c r="K925" s="75" t="s">
        <v>49</v>
      </c>
      <c r="L925" s="76">
        <f t="shared" si="97"/>
        <v>0</v>
      </c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134"/>
      <c r="Z925" s="134"/>
      <c r="AA925" s="134"/>
      <c r="AB925" s="134"/>
      <c r="AC925" s="134"/>
      <c r="AD925" s="134"/>
      <c r="AE925" s="134"/>
      <c r="AF925" s="134"/>
      <c r="AG925" s="134"/>
      <c r="AH925" s="134"/>
      <c r="AI925" s="134"/>
      <c r="AJ925" s="134"/>
      <c r="AK925" s="134"/>
      <c r="AL925" s="134"/>
      <c r="AM925" s="134"/>
      <c r="AN925" s="134"/>
      <c r="AO925" s="134"/>
      <c r="AP925" s="134"/>
      <c r="AQ925" s="134"/>
      <c r="AR925" s="134"/>
      <c r="AS925" s="134"/>
      <c r="AT925" s="134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4"/>
      <c r="BE925" s="134"/>
      <c r="BF925" s="134"/>
      <c r="BG925" s="134"/>
      <c r="BH925" s="134"/>
      <c r="BI925" s="134"/>
      <c r="BJ925" s="134"/>
      <c r="BK925" s="134"/>
      <c r="BL925" s="134"/>
      <c r="BM925" s="134"/>
      <c r="BN925" s="134"/>
      <c r="BO925" s="134"/>
      <c r="BP925" s="134"/>
      <c r="BQ925" s="134"/>
      <c r="BR925" s="134"/>
      <c r="BS925" s="134"/>
      <c r="BT925" s="134"/>
      <c r="BU925" s="134"/>
      <c r="BV925" s="134"/>
      <c r="BW925" s="134"/>
      <c r="BX925" s="134"/>
      <c r="BY925" s="134"/>
      <c r="BZ925" s="134"/>
      <c r="CA925" s="134"/>
      <c r="CB925" s="134"/>
      <c r="CC925" s="134"/>
      <c r="CD925" s="134"/>
      <c r="CE925" s="134"/>
      <c r="CF925" s="134"/>
      <c r="CG925" s="134"/>
      <c r="CH925" s="134"/>
      <c r="CI925" s="134"/>
      <c r="CJ925" s="134"/>
      <c r="CK925" s="134"/>
      <c r="CL925" s="134"/>
      <c r="CM925" s="134"/>
      <c r="CN925" s="134"/>
      <c r="CO925" s="134"/>
      <c r="CP925" s="134"/>
      <c r="CQ925" s="134"/>
      <c r="CR925" s="134"/>
      <c r="CS925" s="134"/>
      <c r="CT925" s="134"/>
      <c r="CU925" s="134"/>
      <c r="CV925" s="134"/>
      <c r="CW925" s="134"/>
      <c r="CX925" s="134"/>
      <c r="CY925" s="134"/>
      <c r="CZ925" s="134"/>
      <c r="DA925" s="134"/>
      <c r="DB925" s="134"/>
      <c r="DC925" s="134"/>
      <c r="DD925" s="134"/>
      <c r="DE925" s="134"/>
      <c r="DF925" s="134"/>
      <c r="DG925" s="134"/>
      <c r="DH925" s="134"/>
      <c r="DI925" s="134"/>
      <c r="DJ925" s="134"/>
      <c r="DK925" s="134"/>
      <c r="DL925" s="134"/>
      <c r="DM925" s="134"/>
      <c r="DN925" s="134"/>
      <c r="DO925" s="134"/>
      <c r="DP925" s="134"/>
      <c r="DQ925" s="134"/>
      <c r="DR925" s="134"/>
      <c r="DS925" s="134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134"/>
      <c r="ED925" s="134"/>
      <c r="EE925" s="134"/>
      <c r="EF925" s="134"/>
      <c r="EG925" s="134"/>
    </row>
    <row r="926" spans="1:137">
      <c r="A926" s="135"/>
      <c r="B926" s="54"/>
      <c r="C926" s="146"/>
      <c r="D926" s="178"/>
      <c r="E926" s="186"/>
      <c r="F926" s="146"/>
      <c r="G926" s="146"/>
      <c r="H926" s="179"/>
      <c r="I926" s="156"/>
      <c r="J926" s="54"/>
      <c r="K926" s="75" t="s">
        <v>50</v>
      </c>
      <c r="L926" s="76">
        <f t="shared" si="97"/>
        <v>0</v>
      </c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134"/>
      <c r="Z926" s="134"/>
      <c r="AA926" s="134"/>
      <c r="AB926" s="134"/>
      <c r="AC926" s="134"/>
      <c r="AD926" s="134"/>
      <c r="AE926" s="134"/>
      <c r="AF926" s="134"/>
      <c r="AG926" s="134"/>
      <c r="AH926" s="134"/>
      <c r="AI926" s="134"/>
      <c r="AJ926" s="134"/>
      <c r="AK926" s="134"/>
      <c r="AL926" s="134"/>
      <c r="AM926" s="134"/>
      <c r="AN926" s="134"/>
      <c r="AO926" s="134"/>
      <c r="AP926" s="134"/>
      <c r="AQ926" s="134"/>
      <c r="AR926" s="134"/>
      <c r="AS926" s="134"/>
      <c r="AT926" s="134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4"/>
      <c r="BE926" s="134"/>
      <c r="BF926" s="134"/>
      <c r="BG926" s="134"/>
      <c r="BH926" s="134"/>
      <c r="BI926" s="134"/>
      <c r="BJ926" s="134"/>
      <c r="BK926" s="134"/>
      <c r="BL926" s="134"/>
      <c r="BM926" s="134"/>
      <c r="BN926" s="134"/>
      <c r="BO926" s="134"/>
      <c r="BP926" s="134"/>
      <c r="BQ926" s="134"/>
      <c r="BR926" s="134"/>
      <c r="BS926" s="134"/>
      <c r="BT926" s="134"/>
      <c r="BU926" s="134"/>
      <c r="BV926" s="134"/>
      <c r="BW926" s="134"/>
      <c r="BX926" s="134"/>
      <c r="BY926" s="134"/>
      <c r="BZ926" s="134"/>
      <c r="CA926" s="134"/>
      <c r="CB926" s="134"/>
      <c r="CC926" s="134"/>
      <c r="CD926" s="134"/>
      <c r="CE926" s="134"/>
      <c r="CF926" s="134"/>
      <c r="CG926" s="134"/>
      <c r="CH926" s="134"/>
      <c r="CI926" s="134"/>
      <c r="CJ926" s="134"/>
      <c r="CK926" s="134"/>
      <c r="CL926" s="134"/>
      <c r="CM926" s="134"/>
      <c r="CN926" s="134"/>
      <c r="CO926" s="134"/>
      <c r="CP926" s="134"/>
      <c r="CQ926" s="134"/>
      <c r="CR926" s="134"/>
      <c r="CS926" s="134"/>
      <c r="CT926" s="134"/>
      <c r="CU926" s="134"/>
      <c r="CV926" s="134"/>
      <c r="CW926" s="134"/>
      <c r="CX926" s="134"/>
      <c r="CY926" s="134"/>
      <c r="CZ926" s="134"/>
      <c r="DA926" s="134"/>
      <c r="DB926" s="134"/>
      <c r="DC926" s="134"/>
      <c r="DD926" s="134"/>
      <c r="DE926" s="134"/>
      <c r="DF926" s="134"/>
      <c r="DG926" s="134"/>
      <c r="DH926" s="134"/>
      <c r="DI926" s="134"/>
      <c r="DJ926" s="134"/>
      <c r="DK926" s="134"/>
      <c r="DL926" s="134"/>
      <c r="DM926" s="134"/>
      <c r="DN926" s="134"/>
      <c r="DO926" s="134"/>
      <c r="DP926" s="134"/>
      <c r="DQ926" s="134"/>
      <c r="DR926" s="134"/>
      <c r="DS926" s="134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134"/>
      <c r="ED926" s="134"/>
      <c r="EE926" s="134"/>
      <c r="EF926" s="134"/>
      <c r="EG926" s="134"/>
    </row>
    <row r="927" spans="1:137">
      <c r="A927" s="135"/>
      <c r="B927" s="54"/>
      <c r="C927" s="149"/>
      <c r="D927" s="180"/>
      <c r="E927" s="187"/>
      <c r="F927" s="149"/>
      <c r="G927" s="149"/>
      <c r="H927" s="181"/>
      <c r="I927" s="157"/>
      <c r="J927" s="80"/>
      <c r="K927" s="84" t="s">
        <v>51</v>
      </c>
      <c r="L927" s="76">
        <f t="shared" si="97"/>
        <v>3</v>
      </c>
      <c r="M927" s="76"/>
      <c r="N927" s="76"/>
      <c r="O927" s="76">
        <v>1</v>
      </c>
      <c r="P927" s="76"/>
      <c r="Q927" s="76"/>
      <c r="R927" s="76"/>
      <c r="S927" s="76">
        <v>2</v>
      </c>
      <c r="T927" s="76"/>
      <c r="U927" s="76"/>
      <c r="V927" s="76"/>
      <c r="W927" s="76"/>
      <c r="X927" s="76"/>
      <c r="Y927" s="134"/>
      <c r="Z927" s="134"/>
      <c r="AA927" s="134"/>
      <c r="AB927" s="134"/>
      <c r="AC927" s="134"/>
      <c r="AD927" s="134"/>
      <c r="AE927" s="134"/>
      <c r="AF927" s="134"/>
      <c r="AG927" s="134"/>
      <c r="AH927" s="134"/>
      <c r="AI927" s="134"/>
      <c r="AJ927" s="134"/>
      <c r="AK927" s="134"/>
      <c r="AL927" s="134"/>
      <c r="AM927" s="134"/>
      <c r="AN927" s="134"/>
      <c r="AO927" s="134"/>
      <c r="AP927" s="134"/>
      <c r="AQ927" s="134"/>
      <c r="AR927" s="134"/>
      <c r="AS927" s="134"/>
      <c r="AT927" s="134"/>
      <c r="AU927" s="134"/>
      <c r="AV927" s="134"/>
      <c r="AW927" s="134"/>
      <c r="AX927" s="134"/>
      <c r="AY927" s="134"/>
      <c r="AZ927" s="134"/>
      <c r="BA927" s="134"/>
      <c r="BB927" s="134"/>
      <c r="BC927" s="134"/>
      <c r="BD927" s="134"/>
      <c r="BE927" s="134"/>
      <c r="BF927" s="134"/>
      <c r="BG927" s="134"/>
      <c r="BH927" s="134"/>
      <c r="BI927" s="134"/>
      <c r="BJ927" s="134"/>
      <c r="BK927" s="134"/>
      <c r="BL927" s="134"/>
      <c r="BM927" s="134"/>
      <c r="BN927" s="134"/>
      <c r="BO927" s="134"/>
      <c r="BP927" s="134"/>
      <c r="BQ927" s="134"/>
      <c r="BR927" s="134"/>
      <c r="BS927" s="134"/>
      <c r="BT927" s="134"/>
      <c r="BU927" s="134"/>
      <c r="BV927" s="134"/>
      <c r="BW927" s="134"/>
      <c r="BX927" s="134"/>
      <c r="BY927" s="134"/>
      <c r="BZ927" s="134"/>
      <c r="CA927" s="134"/>
      <c r="CB927" s="134"/>
      <c r="CC927" s="134"/>
      <c r="CD927" s="134"/>
      <c r="CE927" s="134"/>
      <c r="CF927" s="134"/>
      <c r="CG927" s="134"/>
      <c r="CH927" s="134"/>
      <c r="CI927" s="134"/>
      <c r="CJ927" s="134"/>
      <c r="CK927" s="134"/>
      <c r="CL927" s="134"/>
      <c r="CM927" s="134"/>
      <c r="CN927" s="134"/>
      <c r="CO927" s="134"/>
      <c r="CP927" s="134"/>
      <c r="CQ927" s="134"/>
      <c r="CR927" s="134"/>
      <c r="CS927" s="134"/>
      <c r="CT927" s="134"/>
      <c r="CU927" s="134"/>
      <c r="CV927" s="134"/>
      <c r="CW927" s="134"/>
      <c r="CX927" s="134"/>
      <c r="CY927" s="134"/>
      <c r="CZ927" s="134"/>
      <c r="DA927" s="134"/>
      <c r="DB927" s="134"/>
      <c r="DC927" s="134"/>
      <c r="DD927" s="134"/>
      <c r="DE927" s="134"/>
      <c r="DF927" s="134"/>
      <c r="DG927" s="134"/>
      <c r="DH927" s="134"/>
      <c r="DI927" s="134"/>
      <c r="DJ927" s="134"/>
      <c r="DK927" s="134"/>
      <c r="DL927" s="134"/>
      <c r="DM927" s="134"/>
      <c r="DN927" s="134"/>
      <c r="DO927" s="134"/>
      <c r="DP927" s="134"/>
      <c r="DQ927" s="134"/>
      <c r="DR927" s="134"/>
      <c r="DS927" s="134"/>
      <c r="DT927" s="134"/>
      <c r="DU927" s="134"/>
      <c r="DV927" s="134"/>
      <c r="DW927" s="134"/>
      <c r="DX927" s="134"/>
      <c r="DY927" s="134"/>
      <c r="DZ927" s="134"/>
      <c r="EA927" s="134"/>
      <c r="EB927" s="134"/>
      <c r="EC927" s="134"/>
      <c r="ED927" s="134"/>
      <c r="EE927" s="134"/>
      <c r="EF927" s="134"/>
      <c r="EG927" s="134"/>
    </row>
    <row r="928" spans="1:137">
      <c r="A928" s="135"/>
      <c r="B928" s="54"/>
      <c r="C928" s="145" t="s">
        <v>33</v>
      </c>
      <c r="D928" s="176" t="s">
        <v>1386</v>
      </c>
      <c r="E928" s="145" t="s">
        <v>1387</v>
      </c>
      <c r="F928" s="145" t="s">
        <v>1388</v>
      </c>
      <c r="G928" s="145" t="s">
        <v>1389</v>
      </c>
      <c r="H928" s="177" t="s">
        <v>1390</v>
      </c>
      <c r="I928" s="155">
        <v>785</v>
      </c>
      <c r="J928" s="46" t="s">
        <v>48</v>
      </c>
      <c r="K928" s="75" t="s">
        <v>49</v>
      </c>
      <c r="L928" s="76">
        <f t="shared" si="97"/>
        <v>0</v>
      </c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134"/>
      <c r="Z928" s="134"/>
      <c r="AA928" s="134"/>
      <c r="AB928" s="134"/>
      <c r="AC928" s="134"/>
      <c r="AD928" s="134"/>
      <c r="AE928" s="134"/>
      <c r="AF928" s="134"/>
      <c r="AG928" s="134"/>
      <c r="AH928" s="134"/>
      <c r="AI928" s="134"/>
      <c r="AJ928" s="134"/>
      <c r="AK928" s="134"/>
      <c r="AL928" s="134"/>
      <c r="AM928" s="134"/>
      <c r="AN928" s="134"/>
      <c r="AO928" s="134"/>
      <c r="AP928" s="134"/>
      <c r="AQ928" s="134"/>
      <c r="AR928" s="134"/>
      <c r="AS928" s="134"/>
      <c r="AT928" s="134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4"/>
      <c r="BE928" s="134"/>
      <c r="BF928" s="134"/>
      <c r="BG928" s="134"/>
      <c r="BH928" s="134"/>
      <c r="BI928" s="134"/>
      <c r="BJ928" s="134"/>
      <c r="BK928" s="134"/>
      <c r="BL928" s="134"/>
      <c r="BM928" s="134"/>
      <c r="BN928" s="134"/>
      <c r="BO928" s="134"/>
      <c r="BP928" s="134"/>
      <c r="BQ928" s="134"/>
      <c r="BR928" s="134"/>
      <c r="BS928" s="134"/>
      <c r="BT928" s="134"/>
      <c r="BU928" s="134"/>
      <c r="BV928" s="134"/>
      <c r="BW928" s="134"/>
      <c r="BX928" s="134"/>
      <c r="BY928" s="134"/>
      <c r="BZ928" s="134"/>
      <c r="CA928" s="134"/>
      <c r="CB928" s="134"/>
      <c r="CC928" s="134"/>
      <c r="CD928" s="134"/>
      <c r="CE928" s="134"/>
      <c r="CF928" s="134"/>
      <c r="CG928" s="134"/>
      <c r="CH928" s="134"/>
      <c r="CI928" s="134"/>
      <c r="CJ928" s="134"/>
      <c r="CK928" s="134"/>
      <c r="CL928" s="134"/>
      <c r="CM928" s="134"/>
      <c r="CN928" s="134"/>
      <c r="CO928" s="134"/>
      <c r="CP928" s="134"/>
      <c r="CQ928" s="134"/>
      <c r="CR928" s="134"/>
      <c r="CS928" s="134"/>
      <c r="CT928" s="134"/>
      <c r="CU928" s="134"/>
      <c r="CV928" s="134"/>
      <c r="CW928" s="134"/>
      <c r="CX928" s="134"/>
      <c r="CY928" s="134"/>
      <c r="CZ928" s="134"/>
      <c r="DA928" s="134"/>
      <c r="DB928" s="134"/>
      <c r="DC928" s="134"/>
      <c r="DD928" s="134"/>
      <c r="DE928" s="134"/>
      <c r="DF928" s="134"/>
      <c r="DG928" s="134"/>
      <c r="DH928" s="134"/>
      <c r="DI928" s="134"/>
      <c r="DJ928" s="134"/>
      <c r="DK928" s="134"/>
      <c r="DL928" s="134"/>
      <c r="DM928" s="134"/>
      <c r="DN928" s="134"/>
      <c r="DO928" s="134"/>
      <c r="DP928" s="134"/>
      <c r="DQ928" s="134"/>
      <c r="DR928" s="134"/>
      <c r="DS928" s="134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134"/>
      <c r="ED928" s="134"/>
      <c r="EE928" s="134"/>
      <c r="EF928" s="134"/>
      <c r="EG928" s="134"/>
    </row>
    <row r="929" spans="1:137">
      <c r="A929" s="135"/>
      <c r="B929" s="54"/>
      <c r="C929" s="146"/>
      <c r="D929" s="178"/>
      <c r="E929" s="146"/>
      <c r="F929" s="146"/>
      <c r="G929" s="146"/>
      <c r="H929" s="179"/>
      <c r="I929" s="156"/>
      <c r="J929" s="54"/>
      <c r="K929" s="75" t="s">
        <v>50</v>
      </c>
      <c r="L929" s="76">
        <f t="shared" si="97"/>
        <v>0</v>
      </c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134"/>
      <c r="Z929" s="134"/>
      <c r="AA929" s="134"/>
      <c r="AB929" s="134"/>
      <c r="AC929" s="134"/>
      <c r="AD929" s="134"/>
      <c r="AE929" s="134"/>
      <c r="AF929" s="134"/>
      <c r="AG929" s="134"/>
      <c r="AH929" s="134"/>
      <c r="AI929" s="134"/>
      <c r="AJ929" s="134"/>
      <c r="AK929" s="134"/>
      <c r="AL929" s="134"/>
      <c r="AM929" s="134"/>
      <c r="AN929" s="134"/>
      <c r="AO929" s="134"/>
      <c r="AP929" s="134"/>
      <c r="AQ929" s="134"/>
      <c r="AR929" s="134"/>
      <c r="AS929" s="134"/>
      <c r="AT929" s="134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4"/>
      <c r="BE929" s="134"/>
      <c r="BF929" s="134"/>
      <c r="BG929" s="134"/>
      <c r="BH929" s="134"/>
      <c r="BI929" s="134"/>
      <c r="BJ929" s="134"/>
      <c r="BK929" s="134"/>
      <c r="BL929" s="134"/>
      <c r="BM929" s="134"/>
      <c r="BN929" s="134"/>
      <c r="BO929" s="134"/>
      <c r="BP929" s="134"/>
      <c r="BQ929" s="134"/>
      <c r="BR929" s="134"/>
      <c r="BS929" s="134"/>
      <c r="BT929" s="134"/>
      <c r="BU929" s="134"/>
      <c r="BV929" s="134"/>
      <c r="BW929" s="134"/>
      <c r="BX929" s="134"/>
      <c r="BY929" s="134"/>
      <c r="BZ929" s="134"/>
      <c r="CA929" s="134"/>
      <c r="CB929" s="134"/>
      <c r="CC929" s="134"/>
      <c r="CD929" s="134"/>
      <c r="CE929" s="134"/>
      <c r="CF929" s="134"/>
      <c r="CG929" s="134"/>
      <c r="CH929" s="134"/>
      <c r="CI929" s="134"/>
      <c r="CJ929" s="134"/>
      <c r="CK929" s="134"/>
      <c r="CL929" s="134"/>
      <c r="CM929" s="134"/>
      <c r="CN929" s="134"/>
      <c r="CO929" s="134"/>
      <c r="CP929" s="134"/>
      <c r="CQ929" s="134"/>
      <c r="CR929" s="134"/>
      <c r="CS929" s="134"/>
      <c r="CT929" s="134"/>
      <c r="CU929" s="134"/>
      <c r="CV929" s="134"/>
      <c r="CW929" s="134"/>
      <c r="CX929" s="134"/>
      <c r="CY929" s="134"/>
      <c r="CZ929" s="134"/>
      <c r="DA929" s="134"/>
      <c r="DB929" s="134"/>
      <c r="DC929" s="134"/>
      <c r="DD929" s="134"/>
      <c r="DE929" s="134"/>
      <c r="DF929" s="134"/>
      <c r="DG929" s="134"/>
      <c r="DH929" s="134"/>
      <c r="DI929" s="134"/>
      <c r="DJ929" s="134"/>
      <c r="DK929" s="134"/>
      <c r="DL929" s="134"/>
      <c r="DM929" s="134"/>
      <c r="DN929" s="134"/>
      <c r="DO929" s="134"/>
      <c r="DP929" s="134"/>
      <c r="DQ929" s="134"/>
      <c r="DR929" s="134"/>
      <c r="DS929" s="134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134"/>
      <c r="ED929" s="134"/>
      <c r="EE929" s="134"/>
      <c r="EF929" s="134"/>
      <c r="EG929" s="134"/>
    </row>
    <row r="930" spans="1:137">
      <c r="A930" s="135"/>
      <c r="B930" s="54"/>
      <c r="C930" s="149"/>
      <c r="D930" s="180"/>
      <c r="E930" s="149"/>
      <c r="F930" s="149"/>
      <c r="G930" s="149"/>
      <c r="H930" s="181"/>
      <c r="I930" s="157"/>
      <c r="J930" s="80"/>
      <c r="K930" s="84" t="s">
        <v>51</v>
      </c>
      <c r="L930" s="76">
        <f t="shared" si="97"/>
        <v>5</v>
      </c>
      <c r="M930" s="76"/>
      <c r="N930" s="76"/>
      <c r="O930" s="76"/>
      <c r="P930" s="76"/>
      <c r="Q930" s="76"/>
      <c r="R930" s="76"/>
      <c r="S930" s="76">
        <v>3</v>
      </c>
      <c r="T930" s="76">
        <v>2</v>
      </c>
      <c r="U930" s="76"/>
      <c r="V930" s="76"/>
      <c r="W930" s="76"/>
      <c r="X930" s="76"/>
      <c r="Y930" s="134"/>
      <c r="Z930" s="134"/>
      <c r="AA930" s="134"/>
      <c r="AB930" s="134"/>
      <c r="AC930" s="134"/>
      <c r="AD930" s="134"/>
      <c r="AE930" s="134"/>
      <c r="AF930" s="134"/>
      <c r="AG930" s="134"/>
      <c r="AH930" s="134"/>
      <c r="AI930" s="134"/>
      <c r="AJ930" s="134"/>
      <c r="AK930" s="134"/>
      <c r="AL930" s="134"/>
      <c r="AM930" s="134"/>
      <c r="AN930" s="134"/>
      <c r="AO930" s="134"/>
      <c r="AP930" s="134"/>
      <c r="AQ930" s="134"/>
      <c r="AR930" s="134"/>
      <c r="AS930" s="134"/>
      <c r="AT930" s="134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4"/>
      <c r="BE930" s="134"/>
      <c r="BF930" s="134"/>
      <c r="BG930" s="134"/>
      <c r="BH930" s="134"/>
      <c r="BI930" s="134"/>
      <c r="BJ930" s="134"/>
      <c r="BK930" s="134"/>
      <c r="BL930" s="134"/>
      <c r="BM930" s="134"/>
      <c r="BN930" s="134"/>
      <c r="BO930" s="134"/>
      <c r="BP930" s="134"/>
      <c r="BQ930" s="134"/>
      <c r="BR930" s="134"/>
      <c r="BS930" s="134"/>
      <c r="BT930" s="134"/>
      <c r="BU930" s="134"/>
      <c r="BV930" s="134"/>
      <c r="BW930" s="134"/>
      <c r="BX930" s="134"/>
      <c r="BY930" s="134"/>
      <c r="BZ930" s="134"/>
      <c r="CA930" s="134"/>
      <c r="CB930" s="134"/>
      <c r="CC930" s="134"/>
      <c r="CD930" s="134"/>
      <c r="CE930" s="134"/>
      <c r="CF930" s="134"/>
      <c r="CG930" s="134"/>
      <c r="CH930" s="134"/>
      <c r="CI930" s="134"/>
      <c r="CJ930" s="134"/>
      <c r="CK930" s="134"/>
      <c r="CL930" s="134"/>
      <c r="CM930" s="134"/>
      <c r="CN930" s="134"/>
      <c r="CO930" s="134"/>
      <c r="CP930" s="134"/>
      <c r="CQ930" s="134"/>
      <c r="CR930" s="134"/>
      <c r="CS930" s="134"/>
      <c r="CT930" s="134"/>
      <c r="CU930" s="134"/>
      <c r="CV930" s="134"/>
      <c r="CW930" s="134"/>
      <c r="CX930" s="134"/>
      <c r="CY930" s="134"/>
      <c r="CZ930" s="134"/>
      <c r="DA930" s="134"/>
      <c r="DB930" s="134"/>
      <c r="DC930" s="134"/>
      <c r="DD930" s="134"/>
      <c r="DE930" s="134"/>
      <c r="DF930" s="134"/>
      <c r="DG930" s="134"/>
      <c r="DH930" s="134"/>
      <c r="DI930" s="134"/>
      <c r="DJ930" s="134"/>
      <c r="DK930" s="134"/>
      <c r="DL930" s="134"/>
      <c r="DM930" s="134"/>
      <c r="DN930" s="134"/>
      <c r="DO930" s="134"/>
      <c r="DP930" s="134"/>
      <c r="DQ930" s="134"/>
      <c r="DR930" s="134"/>
      <c r="DS930" s="134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134"/>
      <c r="ED930" s="134"/>
      <c r="EE930" s="134"/>
      <c r="EF930" s="134"/>
      <c r="EG930" s="134"/>
    </row>
    <row r="931" spans="1:137">
      <c r="A931" s="135"/>
      <c r="B931" s="54"/>
      <c r="C931" s="145" t="s">
        <v>33</v>
      </c>
      <c r="D931" s="176" t="s">
        <v>1391</v>
      </c>
      <c r="E931" s="145" t="s">
        <v>1392</v>
      </c>
      <c r="F931" s="145" t="s">
        <v>1393</v>
      </c>
      <c r="G931" s="145" t="s">
        <v>1374</v>
      </c>
      <c r="H931" s="177" t="s">
        <v>1375</v>
      </c>
      <c r="I931" s="155">
        <v>4675</v>
      </c>
      <c r="J931" s="46" t="s">
        <v>48</v>
      </c>
      <c r="K931" s="75" t="s">
        <v>49</v>
      </c>
      <c r="L931" s="76">
        <f t="shared" si="97"/>
        <v>0</v>
      </c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134"/>
      <c r="Z931" s="134"/>
      <c r="AA931" s="134"/>
      <c r="AB931" s="134"/>
      <c r="AC931" s="134"/>
      <c r="AD931" s="134"/>
      <c r="AE931" s="134"/>
      <c r="AF931" s="134"/>
      <c r="AG931" s="134"/>
      <c r="AH931" s="134"/>
      <c r="AI931" s="134"/>
      <c r="AJ931" s="134"/>
      <c r="AK931" s="134"/>
      <c r="AL931" s="134"/>
      <c r="AM931" s="134"/>
      <c r="AN931" s="134"/>
      <c r="AO931" s="134"/>
      <c r="AP931" s="134"/>
      <c r="AQ931" s="134"/>
      <c r="AR931" s="134"/>
      <c r="AS931" s="134"/>
      <c r="AT931" s="134"/>
      <c r="AU931" s="134"/>
      <c r="AV931" s="134"/>
      <c r="AW931" s="134"/>
      <c r="AX931" s="134"/>
      <c r="AY931" s="134"/>
      <c r="AZ931" s="134"/>
      <c r="BA931" s="134"/>
      <c r="BB931" s="134"/>
      <c r="BC931" s="134"/>
      <c r="BD931" s="134"/>
      <c r="BE931" s="134"/>
      <c r="BF931" s="134"/>
      <c r="BG931" s="134"/>
      <c r="BH931" s="134"/>
      <c r="BI931" s="134"/>
      <c r="BJ931" s="134"/>
      <c r="BK931" s="134"/>
      <c r="BL931" s="134"/>
      <c r="BM931" s="134"/>
      <c r="BN931" s="134"/>
      <c r="BO931" s="134"/>
      <c r="BP931" s="134"/>
      <c r="BQ931" s="134"/>
      <c r="BR931" s="134"/>
      <c r="BS931" s="134"/>
      <c r="BT931" s="134"/>
      <c r="BU931" s="134"/>
      <c r="BV931" s="134"/>
      <c r="BW931" s="134"/>
      <c r="BX931" s="134"/>
      <c r="BY931" s="134"/>
      <c r="BZ931" s="134"/>
      <c r="CA931" s="134"/>
      <c r="CB931" s="134"/>
      <c r="CC931" s="134"/>
      <c r="CD931" s="134"/>
      <c r="CE931" s="134"/>
      <c r="CF931" s="134"/>
      <c r="CG931" s="134"/>
      <c r="CH931" s="134"/>
      <c r="CI931" s="134"/>
      <c r="CJ931" s="134"/>
      <c r="CK931" s="134"/>
      <c r="CL931" s="134"/>
      <c r="CM931" s="134"/>
      <c r="CN931" s="134"/>
      <c r="CO931" s="134"/>
      <c r="CP931" s="134"/>
      <c r="CQ931" s="134"/>
      <c r="CR931" s="134"/>
      <c r="CS931" s="134"/>
      <c r="CT931" s="134"/>
      <c r="CU931" s="134"/>
      <c r="CV931" s="134"/>
      <c r="CW931" s="134"/>
      <c r="CX931" s="134"/>
      <c r="CY931" s="134"/>
      <c r="CZ931" s="134"/>
      <c r="DA931" s="134"/>
      <c r="DB931" s="134"/>
      <c r="DC931" s="134"/>
      <c r="DD931" s="134"/>
      <c r="DE931" s="134"/>
      <c r="DF931" s="134"/>
      <c r="DG931" s="134"/>
      <c r="DH931" s="134"/>
      <c r="DI931" s="134"/>
      <c r="DJ931" s="134"/>
      <c r="DK931" s="134"/>
      <c r="DL931" s="134"/>
      <c r="DM931" s="134"/>
      <c r="DN931" s="134"/>
      <c r="DO931" s="134"/>
      <c r="DP931" s="134"/>
      <c r="DQ931" s="134"/>
      <c r="DR931" s="134"/>
      <c r="DS931" s="134"/>
      <c r="DT931" s="134"/>
      <c r="DU931" s="134"/>
      <c r="DV931" s="134"/>
      <c r="DW931" s="134"/>
      <c r="DX931" s="134"/>
      <c r="DY931" s="134"/>
      <c r="DZ931" s="134"/>
      <c r="EA931" s="134"/>
      <c r="EB931" s="134"/>
      <c r="EC931" s="134"/>
      <c r="ED931" s="134"/>
      <c r="EE931" s="134"/>
      <c r="EF931" s="134"/>
      <c r="EG931" s="134"/>
    </row>
    <row r="932" spans="1:137">
      <c r="A932" s="135"/>
      <c r="B932" s="54"/>
      <c r="C932" s="146"/>
      <c r="D932" s="178"/>
      <c r="E932" s="146"/>
      <c r="F932" s="146"/>
      <c r="G932" s="146"/>
      <c r="H932" s="179"/>
      <c r="I932" s="156"/>
      <c r="J932" s="54"/>
      <c r="K932" s="75" t="s">
        <v>50</v>
      </c>
      <c r="L932" s="76">
        <f t="shared" si="97"/>
        <v>0</v>
      </c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134"/>
      <c r="Z932" s="134"/>
      <c r="AA932" s="134"/>
      <c r="AB932" s="134"/>
      <c r="AC932" s="134"/>
      <c r="AD932" s="134"/>
      <c r="AE932" s="134"/>
      <c r="AF932" s="134"/>
      <c r="AG932" s="134"/>
      <c r="AH932" s="134"/>
      <c r="AI932" s="134"/>
      <c r="AJ932" s="134"/>
      <c r="AK932" s="134"/>
      <c r="AL932" s="134"/>
      <c r="AM932" s="134"/>
      <c r="AN932" s="134"/>
      <c r="AO932" s="134"/>
      <c r="AP932" s="134"/>
      <c r="AQ932" s="134"/>
      <c r="AR932" s="134"/>
      <c r="AS932" s="134"/>
      <c r="AT932" s="134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134"/>
      <c r="BE932" s="134"/>
      <c r="BF932" s="134"/>
      <c r="BG932" s="134"/>
      <c r="BH932" s="134"/>
      <c r="BI932" s="134"/>
      <c r="BJ932" s="134"/>
      <c r="BK932" s="134"/>
      <c r="BL932" s="134"/>
      <c r="BM932" s="134"/>
      <c r="BN932" s="134"/>
      <c r="BO932" s="134"/>
      <c r="BP932" s="134"/>
      <c r="BQ932" s="134"/>
      <c r="BR932" s="134"/>
      <c r="BS932" s="134"/>
      <c r="BT932" s="134"/>
      <c r="BU932" s="134"/>
      <c r="BV932" s="134"/>
      <c r="BW932" s="134"/>
      <c r="BX932" s="134"/>
      <c r="BY932" s="134"/>
      <c r="BZ932" s="134"/>
      <c r="CA932" s="134"/>
      <c r="CB932" s="134"/>
      <c r="CC932" s="134"/>
      <c r="CD932" s="134"/>
      <c r="CE932" s="134"/>
      <c r="CF932" s="134"/>
      <c r="CG932" s="134"/>
      <c r="CH932" s="134"/>
      <c r="CI932" s="134"/>
      <c r="CJ932" s="134"/>
      <c r="CK932" s="134"/>
      <c r="CL932" s="134"/>
      <c r="CM932" s="134"/>
      <c r="CN932" s="134"/>
      <c r="CO932" s="134"/>
      <c r="CP932" s="134"/>
      <c r="CQ932" s="134"/>
      <c r="CR932" s="134"/>
      <c r="CS932" s="134"/>
      <c r="CT932" s="134"/>
      <c r="CU932" s="134"/>
      <c r="CV932" s="134"/>
      <c r="CW932" s="134"/>
      <c r="CX932" s="134"/>
      <c r="CY932" s="134"/>
      <c r="CZ932" s="134"/>
      <c r="DA932" s="134"/>
      <c r="DB932" s="134"/>
      <c r="DC932" s="134"/>
      <c r="DD932" s="134"/>
      <c r="DE932" s="134"/>
      <c r="DF932" s="134"/>
      <c r="DG932" s="134"/>
      <c r="DH932" s="134"/>
      <c r="DI932" s="134"/>
      <c r="DJ932" s="134"/>
      <c r="DK932" s="134"/>
      <c r="DL932" s="134"/>
      <c r="DM932" s="134"/>
      <c r="DN932" s="134"/>
      <c r="DO932" s="134"/>
      <c r="DP932" s="134"/>
      <c r="DQ932" s="134"/>
      <c r="DR932" s="134"/>
      <c r="DS932" s="134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134"/>
      <c r="ED932" s="134"/>
      <c r="EE932" s="134"/>
      <c r="EF932" s="134"/>
      <c r="EG932" s="134"/>
    </row>
    <row r="933" spans="1:137">
      <c r="A933" s="135"/>
      <c r="B933" s="54"/>
      <c r="C933" s="149"/>
      <c r="D933" s="180"/>
      <c r="E933" s="149"/>
      <c r="F933" s="149"/>
      <c r="G933" s="149"/>
      <c r="H933" s="181"/>
      <c r="I933" s="157"/>
      <c r="J933" s="80"/>
      <c r="K933" s="84" t="s">
        <v>51</v>
      </c>
      <c r="L933" s="76">
        <f t="shared" si="97"/>
        <v>3</v>
      </c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>
        <v>3</v>
      </c>
      <c r="X933" s="76"/>
      <c r="Y933" s="134"/>
      <c r="Z933" s="134"/>
      <c r="AA933" s="134"/>
      <c r="AB933" s="134"/>
      <c r="AC933" s="134"/>
      <c r="AD933" s="134"/>
      <c r="AE933" s="134"/>
      <c r="AF933" s="134"/>
      <c r="AG933" s="134"/>
      <c r="AH933" s="134"/>
      <c r="AI933" s="134"/>
      <c r="AJ933" s="134"/>
      <c r="AK933" s="134"/>
      <c r="AL933" s="134"/>
      <c r="AM933" s="134"/>
      <c r="AN933" s="134"/>
      <c r="AO933" s="134"/>
      <c r="AP933" s="134"/>
      <c r="AQ933" s="134"/>
      <c r="AR933" s="134"/>
      <c r="AS933" s="134"/>
      <c r="AT933" s="134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134"/>
      <c r="BE933" s="134"/>
      <c r="BF933" s="134"/>
      <c r="BG933" s="134"/>
      <c r="BH933" s="134"/>
      <c r="BI933" s="134"/>
      <c r="BJ933" s="134"/>
      <c r="BK933" s="134"/>
      <c r="BL933" s="134"/>
      <c r="BM933" s="134"/>
      <c r="BN933" s="134"/>
      <c r="BO933" s="134"/>
      <c r="BP933" s="134"/>
      <c r="BQ933" s="134"/>
      <c r="BR933" s="134"/>
      <c r="BS933" s="134"/>
      <c r="BT933" s="134"/>
      <c r="BU933" s="134"/>
      <c r="BV933" s="134"/>
      <c r="BW933" s="134"/>
      <c r="BX933" s="134"/>
      <c r="BY933" s="134"/>
      <c r="BZ933" s="134"/>
      <c r="CA933" s="134"/>
      <c r="CB933" s="134"/>
      <c r="CC933" s="134"/>
      <c r="CD933" s="134"/>
      <c r="CE933" s="134"/>
      <c r="CF933" s="134"/>
      <c r="CG933" s="134"/>
      <c r="CH933" s="134"/>
      <c r="CI933" s="134"/>
      <c r="CJ933" s="134"/>
      <c r="CK933" s="134"/>
      <c r="CL933" s="134"/>
      <c r="CM933" s="134"/>
      <c r="CN933" s="134"/>
      <c r="CO933" s="134"/>
      <c r="CP933" s="134"/>
      <c r="CQ933" s="134"/>
      <c r="CR933" s="134"/>
      <c r="CS933" s="134"/>
      <c r="CT933" s="134"/>
      <c r="CU933" s="134"/>
      <c r="CV933" s="134"/>
      <c r="CW933" s="134"/>
      <c r="CX933" s="134"/>
      <c r="CY933" s="134"/>
      <c r="CZ933" s="134"/>
      <c r="DA933" s="134"/>
      <c r="DB933" s="134"/>
      <c r="DC933" s="134"/>
      <c r="DD933" s="134"/>
      <c r="DE933" s="134"/>
      <c r="DF933" s="134"/>
      <c r="DG933" s="134"/>
      <c r="DH933" s="134"/>
      <c r="DI933" s="134"/>
      <c r="DJ933" s="134"/>
      <c r="DK933" s="134"/>
      <c r="DL933" s="134"/>
      <c r="DM933" s="134"/>
      <c r="DN933" s="134"/>
      <c r="DO933" s="134"/>
      <c r="DP933" s="134"/>
      <c r="DQ933" s="134"/>
      <c r="DR933" s="134"/>
      <c r="DS933" s="134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134"/>
      <c r="ED933" s="134"/>
      <c r="EE933" s="134"/>
      <c r="EF933" s="134"/>
      <c r="EG933" s="134"/>
    </row>
    <row r="934" spans="1:137">
      <c r="A934" s="135"/>
      <c r="B934" s="54"/>
      <c r="C934" s="145" t="s">
        <v>205</v>
      </c>
      <c r="D934" s="176" t="s">
        <v>1394</v>
      </c>
      <c r="E934" s="145" t="s">
        <v>1395</v>
      </c>
      <c r="F934" s="145" t="s">
        <v>1396</v>
      </c>
      <c r="G934" s="145" t="s">
        <v>1397</v>
      </c>
      <c r="H934" s="177" t="s">
        <v>1398</v>
      </c>
      <c r="I934" s="155">
        <v>1694</v>
      </c>
      <c r="J934" s="46" t="s">
        <v>48</v>
      </c>
      <c r="K934" s="75" t="s">
        <v>49</v>
      </c>
      <c r="L934" s="76">
        <f t="shared" si="97"/>
        <v>0</v>
      </c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134"/>
      <c r="Z934" s="134"/>
      <c r="AA934" s="134"/>
      <c r="AB934" s="134"/>
      <c r="AC934" s="134"/>
      <c r="AD934" s="134"/>
      <c r="AE934" s="134"/>
      <c r="AF934" s="134"/>
      <c r="AG934" s="134"/>
      <c r="AH934" s="134"/>
      <c r="AI934" s="134"/>
      <c r="AJ934" s="134"/>
      <c r="AK934" s="134"/>
      <c r="AL934" s="134"/>
      <c r="AM934" s="134"/>
      <c r="AN934" s="134"/>
      <c r="AO934" s="134"/>
      <c r="AP934" s="134"/>
      <c r="AQ934" s="134"/>
      <c r="AR934" s="134"/>
      <c r="AS934" s="134"/>
      <c r="AT934" s="134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134"/>
      <c r="BE934" s="134"/>
      <c r="BF934" s="134"/>
      <c r="BG934" s="134"/>
      <c r="BH934" s="134"/>
      <c r="BI934" s="134"/>
      <c r="BJ934" s="134"/>
      <c r="BK934" s="134"/>
      <c r="BL934" s="134"/>
      <c r="BM934" s="134"/>
      <c r="BN934" s="134"/>
      <c r="BO934" s="134"/>
      <c r="BP934" s="134"/>
      <c r="BQ934" s="134"/>
      <c r="BR934" s="134"/>
      <c r="BS934" s="134"/>
      <c r="BT934" s="134"/>
      <c r="BU934" s="134"/>
      <c r="BV934" s="134"/>
      <c r="BW934" s="134"/>
      <c r="BX934" s="134"/>
      <c r="BY934" s="134"/>
      <c r="BZ934" s="134"/>
      <c r="CA934" s="134"/>
      <c r="CB934" s="134"/>
      <c r="CC934" s="134"/>
      <c r="CD934" s="134"/>
      <c r="CE934" s="134"/>
      <c r="CF934" s="134"/>
      <c r="CG934" s="134"/>
      <c r="CH934" s="134"/>
      <c r="CI934" s="134"/>
      <c r="CJ934" s="134"/>
      <c r="CK934" s="134"/>
      <c r="CL934" s="134"/>
      <c r="CM934" s="134"/>
      <c r="CN934" s="134"/>
      <c r="CO934" s="134"/>
      <c r="CP934" s="134"/>
      <c r="CQ934" s="134"/>
      <c r="CR934" s="134"/>
      <c r="CS934" s="134"/>
      <c r="CT934" s="134"/>
      <c r="CU934" s="134"/>
      <c r="CV934" s="134"/>
      <c r="CW934" s="134"/>
      <c r="CX934" s="134"/>
      <c r="CY934" s="134"/>
      <c r="CZ934" s="134"/>
      <c r="DA934" s="134"/>
      <c r="DB934" s="134"/>
      <c r="DC934" s="134"/>
      <c r="DD934" s="134"/>
      <c r="DE934" s="134"/>
      <c r="DF934" s="134"/>
      <c r="DG934" s="134"/>
      <c r="DH934" s="134"/>
      <c r="DI934" s="134"/>
      <c r="DJ934" s="134"/>
      <c r="DK934" s="134"/>
      <c r="DL934" s="134"/>
      <c r="DM934" s="134"/>
      <c r="DN934" s="134"/>
      <c r="DO934" s="134"/>
      <c r="DP934" s="134"/>
      <c r="DQ934" s="134"/>
      <c r="DR934" s="134"/>
      <c r="DS934" s="134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134"/>
      <c r="ED934" s="134"/>
      <c r="EE934" s="134"/>
      <c r="EF934" s="134"/>
      <c r="EG934" s="134"/>
    </row>
    <row r="935" spans="1:137">
      <c r="A935" s="135"/>
      <c r="B935" s="54"/>
      <c r="C935" s="146"/>
      <c r="D935" s="178"/>
      <c r="E935" s="146"/>
      <c r="F935" s="146"/>
      <c r="G935" s="146"/>
      <c r="H935" s="179"/>
      <c r="I935" s="156"/>
      <c r="J935" s="54"/>
      <c r="K935" s="75" t="s">
        <v>50</v>
      </c>
      <c r="L935" s="76">
        <f t="shared" si="97"/>
        <v>0</v>
      </c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134"/>
      <c r="Z935" s="134"/>
      <c r="AA935" s="134"/>
      <c r="AB935" s="134"/>
      <c r="AC935" s="134"/>
      <c r="AD935" s="134"/>
      <c r="AE935" s="134"/>
      <c r="AF935" s="134"/>
      <c r="AG935" s="134"/>
      <c r="AH935" s="134"/>
      <c r="AI935" s="134"/>
      <c r="AJ935" s="134"/>
      <c r="AK935" s="134"/>
      <c r="AL935" s="134"/>
      <c r="AM935" s="134"/>
      <c r="AN935" s="134"/>
      <c r="AO935" s="134"/>
      <c r="AP935" s="134"/>
      <c r="AQ935" s="134"/>
      <c r="AR935" s="134"/>
      <c r="AS935" s="134"/>
      <c r="AT935" s="134"/>
      <c r="AU935" s="134"/>
      <c r="AV935" s="134"/>
      <c r="AW935" s="134"/>
      <c r="AX935" s="134"/>
      <c r="AY935" s="134"/>
      <c r="AZ935" s="134"/>
      <c r="BA935" s="134"/>
      <c r="BB935" s="134"/>
      <c r="BC935" s="134"/>
      <c r="BD935" s="134"/>
      <c r="BE935" s="134"/>
      <c r="BF935" s="134"/>
      <c r="BG935" s="134"/>
      <c r="BH935" s="134"/>
      <c r="BI935" s="134"/>
      <c r="BJ935" s="134"/>
      <c r="BK935" s="134"/>
      <c r="BL935" s="134"/>
      <c r="BM935" s="134"/>
      <c r="BN935" s="134"/>
      <c r="BO935" s="134"/>
      <c r="BP935" s="134"/>
      <c r="BQ935" s="134"/>
      <c r="BR935" s="134"/>
      <c r="BS935" s="134"/>
      <c r="BT935" s="134"/>
      <c r="BU935" s="134"/>
      <c r="BV935" s="134"/>
      <c r="BW935" s="134"/>
      <c r="BX935" s="134"/>
      <c r="BY935" s="134"/>
      <c r="BZ935" s="134"/>
      <c r="CA935" s="134"/>
      <c r="CB935" s="134"/>
      <c r="CC935" s="134"/>
      <c r="CD935" s="134"/>
      <c r="CE935" s="134"/>
      <c r="CF935" s="134"/>
      <c r="CG935" s="134"/>
      <c r="CH935" s="134"/>
      <c r="CI935" s="134"/>
      <c r="CJ935" s="134"/>
      <c r="CK935" s="134"/>
      <c r="CL935" s="134"/>
      <c r="CM935" s="134"/>
      <c r="CN935" s="134"/>
      <c r="CO935" s="134"/>
      <c r="CP935" s="134"/>
      <c r="CQ935" s="134"/>
      <c r="CR935" s="134"/>
      <c r="CS935" s="134"/>
      <c r="CT935" s="134"/>
      <c r="CU935" s="134"/>
      <c r="CV935" s="134"/>
      <c r="CW935" s="134"/>
      <c r="CX935" s="134"/>
      <c r="CY935" s="134"/>
      <c r="CZ935" s="134"/>
      <c r="DA935" s="134"/>
      <c r="DB935" s="134"/>
      <c r="DC935" s="134"/>
      <c r="DD935" s="134"/>
      <c r="DE935" s="134"/>
      <c r="DF935" s="134"/>
      <c r="DG935" s="134"/>
      <c r="DH935" s="134"/>
      <c r="DI935" s="134"/>
      <c r="DJ935" s="134"/>
      <c r="DK935" s="134"/>
      <c r="DL935" s="134"/>
      <c r="DM935" s="134"/>
      <c r="DN935" s="134"/>
      <c r="DO935" s="134"/>
      <c r="DP935" s="134"/>
      <c r="DQ935" s="134"/>
      <c r="DR935" s="134"/>
      <c r="DS935" s="134"/>
      <c r="DT935" s="134"/>
      <c r="DU935" s="134"/>
      <c r="DV935" s="134"/>
      <c r="DW935" s="134"/>
      <c r="DX935" s="134"/>
      <c r="DY935" s="134"/>
      <c r="DZ935" s="134"/>
      <c r="EA935" s="134"/>
      <c r="EB935" s="134"/>
      <c r="EC935" s="134"/>
      <c r="ED935" s="134"/>
      <c r="EE935" s="134"/>
      <c r="EF935" s="134"/>
      <c r="EG935" s="134"/>
    </row>
    <row r="936" spans="1:137">
      <c r="A936" s="135"/>
      <c r="B936" s="54"/>
      <c r="C936" s="149"/>
      <c r="D936" s="180"/>
      <c r="E936" s="149"/>
      <c r="F936" s="149"/>
      <c r="G936" s="149"/>
      <c r="H936" s="181"/>
      <c r="I936" s="157"/>
      <c r="J936" s="80"/>
      <c r="K936" s="84" t="s">
        <v>51</v>
      </c>
      <c r="L936" s="76">
        <f t="shared" si="97"/>
        <v>4</v>
      </c>
      <c r="M936" s="76"/>
      <c r="N936" s="76"/>
      <c r="O936" s="76">
        <v>3</v>
      </c>
      <c r="P936" s="76"/>
      <c r="Q936" s="76"/>
      <c r="R936" s="76"/>
      <c r="S936" s="76">
        <v>1</v>
      </c>
      <c r="T936" s="76"/>
      <c r="U936" s="76"/>
      <c r="V936" s="76"/>
      <c r="W936" s="76"/>
      <c r="X936" s="76"/>
      <c r="Y936" s="134"/>
      <c r="Z936" s="134"/>
      <c r="AA936" s="134"/>
      <c r="AB936" s="134"/>
      <c r="AC936" s="134"/>
      <c r="AD936" s="134"/>
      <c r="AE936" s="134"/>
      <c r="AF936" s="134"/>
      <c r="AG936" s="134"/>
      <c r="AH936" s="134"/>
      <c r="AI936" s="134"/>
      <c r="AJ936" s="134"/>
      <c r="AK936" s="134"/>
      <c r="AL936" s="134"/>
      <c r="AM936" s="134"/>
      <c r="AN936" s="134"/>
      <c r="AO936" s="134"/>
      <c r="AP936" s="134"/>
      <c r="AQ936" s="134"/>
      <c r="AR936" s="134"/>
      <c r="AS936" s="134"/>
      <c r="AT936" s="134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134"/>
      <c r="BE936" s="134"/>
      <c r="BF936" s="134"/>
      <c r="BG936" s="134"/>
      <c r="BH936" s="134"/>
      <c r="BI936" s="134"/>
      <c r="BJ936" s="134"/>
      <c r="BK936" s="134"/>
      <c r="BL936" s="134"/>
      <c r="BM936" s="134"/>
      <c r="BN936" s="134"/>
      <c r="BO936" s="134"/>
      <c r="BP936" s="134"/>
      <c r="BQ936" s="134"/>
      <c r="BR936" s="134"/>
      <c r="BS936" s="134"/>
      <c r="BT936" s="134"/>
      <c r="BU936" s="134"/>
      <c r="BV936" s="134"/>
      <c r="BW936" s="134"/>
      <c r="BX936" s="134"/>
      <c r="BY936" s="134"/>
      <c r="BZ936" s="134"/>
      <c r="CA936" s="134"/>
      <c r="CB936" s="134"/>
      <c r="CC936" s="134"/>
      <c r="CD936" s="134"/>
      <c r="CE936" s="134"/>
      <c r="CF936" s="134"/>
      <c r="CG936" s="134"/>
      <c r="CH936" s="134"/>
      <c r="CI936" s="134"/>
      <c r="CJ936" s="134"/>
      <c r="CK936" s="134"/>
      <c r="CL936" s="134"/>
      <c r="CM936" s="134"/>
      <c r="CN936" s="134"/>
      <c r="CO936" s="134"/>
      <c r="CP936" s="134"/>
      <c r="CQ936" s="134"/>
      <c r="CR936" s="134"/>
      <c r="CS936" s="134"/>
      <c r="CT936" s="134"/>
      <c r="CU936" s="134"/>
      <c r="CV936" s="134"/>
      <c r="CW936" s="134"/>
      <c r="CX936" s="134"/>
      <c r="CY936" s="134"/>
      <c r="CZ936" s="134"/>
      <c r="DA936" s="134"/>
      <c r="DB936" s="134"/>
      <c r="DC936" s="134"/>
      <c r="DD936" s="134"/>
      <c r="DE936" s="134"/>
      <c r="DF936" s="134"/>
      <c r="DG936" s="134"/>
      <c r="DH936" s="134"/>
      <c r="DI936" s="134"/>
      <c r="DJ936" s="134"/>
      <c r="DK936" s="134"/>
      <c r="DL936" s="134"/>
      <c r="DM936" s="134"/>
      <c r="DN936" s="134"/>
      <c r="DO936" s="134"/>
      <c r="DP936" s="134"/>
      <c r="DQ936" s="134"/>
      <c r="DR936" s="134"/>
      <c r="DS936" s="134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134"/>
      <c r="ED936" s="134"/>
      <c r="EE936" s="134"/>
      <c r="EF936" s="134"/>
      <c r="EG936" s="134"/>
    </row>
    <row r="937" spans="1:137">
      <c r="A937" s="135"/>
      <c r="B937" s="54"/>
      <c r="C937" s="145" t="s">
        <v>205</v>
      </c>
      <c r="D937" s="176" t="s">
        <v>1399</v>
      </c>
      <c r="E937" s="145" t="s">
        <v>1400</v>
      </c>
      <c r="F937" s="145" t="s">
        <v>1401</v>
      </c>
      <c r="G937" s="145" t="s">
        <v>1402</v>
      </c>
      <c r="H937" s="177" t="s">
        <v>1403</v>
      </c>
      <c r="I937" s="155">
        <v>49</v>
      </c>
      <c r="J937" s="46" t="s">
        <v>48</v>
      </c>
      <c r="K937" s="75" t="s">
        <v>49</v>
      </c>
      <c r="L937" s="76">
        <f t="shared" si="97"/>
        <v>0</v>
      </c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134"/>
      <c r="Z937" s="134"/>
      <c r="AA937" s="134"/>
      <c r="AB937" s="134"/>
      <c r="AC937" s="134"/>
      <c r="AD937" s="134"/>
      <c r="AE937" s="134"/>
      <c r="AF937" s="134"/>
      <c r="AG937" s="134"/>
      <c r="AH937" s="134"/>
      <c r="AI937" s="134"/>
      <c r="AJ937" s="134"/>
      <c r="AK937" s="134"/>
      <c r="AL937" s="134"/>
      <c r="AM937" s="134"/>
      <c r="AN937" s="134"/>
      <c r="AO937" s="134"/>
      <c r="AP937" s="134"/>
      <c r="AQ937" s="134"/>
      <c r="AR937" s="134"/>
      <c r="AS937" s="134"/>
      <c r="AT937" s="134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134"/>
      <c r="BE937" s="134"/>
      <c r="BF937" s="134"/>
      <c r="BG937" s="134"/>
      <c r="BH937" s="134"/>
      <c r="BI937" s="134"/>
      <c r="BJ937" s="134"/>
      <c r="BK937" s="134"/>
      <c r="BL937" s="134"/>
      <c r="BM937" s="134"/>
      <c r="BN937" s="134"/>
      <c r="BO937" s="134"/>
      <c r="BP937" s="134"/>
      <c r="BQ937" s="134"/>
      <c r="BR937" s="134"/>
      <c r="BS937" s="134"/>
      <c r="BT937" s="134"/>
      <c r="BU937" s="134"/>
      <c r="BV937" s="134"/>
      <c r="BW937" s="134"/>
      <c r="BX937" s="134"/>
      <c r="BY937" s="134"/>
      <c r="BZ937" s="134"/>
      <c r="CA937" s="134"/>
      <c r="CB937" s="134"/>
      <c r="CC937" s="134"/>
      <c r="CD937" s="134"/>
      <c r="CE937" s="134"/>
      <c r="CF937" s="134"/>
      <c r="CG937" s="134"/>
      <c r="CH937" s="134"/>
      <c r="CI937" s="134"/>
      <c r="CJ937" s="134"/>
      <c r="CK937" s="134"/>
      <c r="CL937" s="134"/>
      <c r="CM937" s="134"/>
      <c r="CN937" s="134"/>
      <c r="CO937" s="134"/>
      <c r="CP937" s="134"/>
      <c r="CQ937" s="134"/>
      <c r="CR937" s="134"/>
      <c r="CS937" s="134"/>
      <c r="CT937" s="134"/>
      <c r="CU937" s="134"/>
      <c r="CV937" s="134"/>
      <c r="CW937" s="134"/>
      <c r="CX937" s="134"/>
      <c r="CY937" s="134"/>
      <c r="CZ937" s="134"/>
      <c r="DA937" s="134"/>
      <c r="DB937" s="134"/>
      <c r="DC937" s="134"/>
      <c r="DD937" s="134"/>
      <c r="DE937" s="134"/>
      <c r="DF937" s="134"/>
      <c r="DG937" s="134"/>
      <c r="DH937" s="134"/>
      <c r="DI937" s="134"/>
      <c r="DJ937" s="134"/>
      <c r="DK937" s="134"/>
      <c r="DL937" s="134"/>
      <c r="DM937" s="134"/>
      <c r="DN937" s="134"/>
      <c r="DO937" s="134"/>
      <c r="DP937" s="134"/>
      <c r="DQ937" s="134"/>
      <c r="DR937" s="134"/>
      <c r="DS937" s="134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134"/>
      <c r="ED937" s="134"/>
      <c r="EE937" s="134"/>
      <c r="EF937" s="134"/>
      <c r="EG937" s="134"/>
    </row>
    <row r="938" spans="1:137">
      <c r="A938" s="135"/>
      <c r="B938" s="54"/>
      <c r="C938" s="146"/>
      <c r="D938" s="178"/>
      <c r="E938" s="146"/>
      <c r="F938" s="146"/>
      <c r="G938" s="146"/>
      <c r="H938" s="179"/>
      <c r="I938" s="156"/>
      <c r="J938" s="54"/>
      <c r="K938" s="75" t="s">
        <v>50</v>
      </c>
      <c r="L938" s="76">
        <f t="shared" si="97"/>
        <v>0</v>
      </c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134"/>
      <c r="Z938" s="134"/>
      <c r="AA938" s="134"/>
      <c r="AB938" s="134"/>
      <c r="AC938" s="134"/>
      <c r="AD938" s="134"/>
      <c r="AE938" s="134"/>
      <c r="AF938" s="134"/>
      <c r="AG938" s="134"/>
      <c r="AH938" s="134"/>
      <c r="AI938" s="134"/>
      <c r="AJ938" s="134"/>
      <c r="AK938" s="134"/>
      <c r="AL938" s="134"/>
      <c r="AM938" s="134"/>
      <c r="AN938" s="134"/>
      <c r="AO938" s="134"/>
      <c r="AP938" s="134"/>
      <c r="AQ938" s="134"/>
      <c r="AR938" s="134"/>
      <c r="AS938" s="134"/>
      <c r="AT938" s="134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134"/>
      <c r="BE938" s="134"/>
      <c r="BF938" s="134"/>
      <c r="BG938" s="134"/>
      <c r="BH938" s="134"/>
      <c r="BI938" s="134"/>
      <c r="BJ938" s="134"/>
      <c r="BK938" s="134"/>
      <c r="BL938" s="134"/>
      <c r="BM938" s="134"/>
      <c r="BN938" s="134"/>
      <c r="BO938" s="134"/>
      <c r="BP938" s="134"/>
      <c r="BQ938" s="134"/>
      <c r="BR938" s="134"/>
      <c r="BS938" s="134"/>
      <c r="BT938" s="134"/>
      <c r="BU938" s="134"/>
      <c r="BV938" s="134"/>
      <c r="BW938" s="134"/>
      <c r="BX938" s="134"/>
      <c r="BY938" s="134"/>
      <c r="BZ938" s="134"/>
      <c r="CA938" s="134"/>
      <c r="CB938" s="134"/>
      <c r="CC938" s="134"/>
      <c r="CD938" s="134"/>
      <c r="CE938" s="134"/>
      <c r="CF938" s="134"/>
      <c r="CG938" s="134"/>
      <c r="CH938" s="134"/>
      <c r="CI938" s="134"/>
      <c r="CJ938" s="134"/>
      <c r="CK938" s="134"/>
      <c r="CL938" s="134"/>
      <c r="CM938" s="134"/>
      <c r="CN938" s="134"/>
      <c r="CO938" s="134"/>
      <c r="CP938" s="134"/>
      <c r="CQ938" s="134"/>
      <c r="CR938" s="134"/>
      <c r="CS938" s="134"/>
      <c r="CT938" s="134"/>
      <c r="CU938" s="134"/>
      <c r="CV938" s="134"/>
      <c r="CW938" s="134"/>
      <c r="CX938" s="134"/>
      <c r="CY938" s="134"/>
      <c r="CZ938" s="134"/>
      <c r="DA938" s="134"/>
      <c r="DB938" s="134"/>
      <c r="DC938" s="134"/>
      <c r="DD938" s="134"/>
      <c r="DE938" s="134"/>
      <c r="DF938" s="134"/>
      <c r="DG938" s="134"/>
      <c r="DH938" s="134"/>
      <c r="DI938" s="134"/>
      <c r="DJ938" s="134"/>
      <c r="DK938" s="134"/>
      <c r="DL938" s="134"/>
      <c r="DM938" s="134"/>
      <c r="DN938" s="134"/>
      <c r="DO938" s="134"/>
      <c r="DP938" s="134"/>
      <c r="DQ938" s="134"/>
      <c r="DR938" s="134"/>
      <c r="DS938" s="134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134"/>
      <c r="ED938" s="134"/>
      <c r="EE938" s="134"/>
      <c r="EF938" s="134"/>
      <c r="EG938" s="134"/>
    </row>
    <row r="939" spans="1:137">
      <c r="A939" s="135"/>
      <c r="B939" s="54"/>
      <c r="C939" s="149"/>
      <c r="D939" s="180"/>
      <c r="E939" s="149"/>
      <c r="F939" s="149"/>
      <c r="G939" s="149"/>
      <c r="H939" s="181"/>
      <c r="I939" s="157"/>
      <c r="J939" s="80"/>
      <c r="K939" s="84" t="s">
        <v>51</v>
      </c>
      <c r="L939" s="76">
        <f t="shared" si="97"/>
        <v>2</v>
      </c>
      <c r="M939" s="76"/>
      <c r="N939" s="76"/>
      <c r="O939" s="76">
        <v>2</v>
      </c>
      <c r="P939" s="76"/>
      <c r="Q939" s="76"/>
      <c r="R939" s="76"/>
      <c r="S939" s="76"/>
      <c r="T939" s="76"/>
      <c r="U939" s="76"/>
      <c r="V939" s="76"/>
      <c r="W939" s="76"/>
      <c r="X939" s="76"/>
      <c r="Y939" s="134"/>
      <c r="Z939" s="134"/>
      <c r="AA939" s="134"/>
      <c r="AB939" s="134"/>
      <c r="AC939" s="134"/>
      <c r="AD939" s="134"/>
      <c r="AE939" s="134"/>
      <c r="AF939" s="134"/>
      <c r="AG939" s="134"/>
      <c r="AH939" s="134"/>
      <c r="AI939" s="134"/>
      <c r="AJ939" s="134"/>
      <c r="AK939" s="134"/>
      <c r="AL939" s="134"/>
      <c r="AM939" s="134"/>
      <c r="AN939" s="134"/>
      <c r="AO939" s="134"/>
      <c r="AP939" s="134"/>
      <c r="AQ939" s="134"/>
      <c r="AR939" s="134"/>
      <c r="AS939" s="134"/>
      <c r="AT939" s="134"/>
      <c r="AU939" s="134"/>
      <c r="AV939" s="134"/>
      <c r="AW939" s="134"/>
      <c r="AX939" s="134"/>
      <c r="AY939" s="134"/>
      <c r="AZ939" s="134"/>
      <c r="BA939" s="134"/>
      <c r="BB939" s="134"/>
      <c r="BC939" s="134"/>
      <c r="BD939" s="134"/>
      <c r="BE939" s="134"/>
      <c r="BF939" s="134"/>
      <c r="BG939" s="134"/>
      <c r="BH939" s="134"/>
      <c r="BI939" s="134"/>
      <c r="BJ939" s="134"/>
      <c r="BK939" s="134"/>
      <c r="BL939" s="134"/>
      <c r="BM939" s="134"/>
      <c r="BN939" s="134"/>
      <c r="BO939" s="134"/>
      <c r="BP939" s="134"/>
      <c r="BQ939" s="134"/>
      <c r="BR939" s="134"/>
      <c r="BS939" s="134"/>
      <c r="BT939" s="134"/>
      <c r="BU939" s="134"/>
      <c r="BV939" s="134"/>
      <c r="BW939" s="134"/>
      <c r="BX939" s="134"/>
      <c r="BY939" s="134"/>
      <c r="BZ939" s="134"/>
      <c r="CA939" s="134"/>
      <c r="CB939" s="134"/>
      <c r="CC939" s="134"/>
      <c r="CD939" s="134"/>
      <c r="CE939" s="134"/>
      <c r="CF939" s="134"/>
      <c r="CG939" s="134"/>
      <c r="CH939" s="134"/>
      <c r="CI939" s="134"/>
      <c r="CJ939" s="134"/>
      <c r="CK939" s="134"/>
      <c r="CL939" s="134"/>
      <c r="CM939" s="134"/>
      <c r="CN939" s="134"/>
      <c r="CO939" s="134"/>
      <c r="CP939" s="134"/>
      <c r="CQ939" s="134"/>
      <c r="CR939" s="134"/>
      <c r="CS939" s="134"/>
      <c r="CT939" s="134"/>
      <c r="CU939" s="134"/>
      <c r="CV939" s="134"/>
      <c r="CW939" s="134"/>
      <c r="CX939" s="134"/>
      <c r="CY939" s="134"/>
      <c r="CZ939" s="134"/>
      <c r="DA939" s="134"/>
      <c r="DB939" s="134"/>
      <c r="DC939" s="134"/>
      <c r="DD939" s="134"/>
      <c r="DE939" s="134"/>
      <c r="DF939" s="134"/>
      <c r="DG939" s="134"/>
      <c r="DH939" s="134"/>
      <c r="DI939" s="134"/>
      <c r="DJ939" s="134"/>
      <c r="DK939" s="134"/>
      <c r="DL939" s="134"/>
      <c r="DM939" s="134"/>
      <c r="DN939" s="134"/>
      <c r="DO939" s="134"/>
      <c r="DP939" s="134"/>
      <c r="DQ939" s="134"/>
      <c r="DR939" s="134"/>
      <c r="DS939" s="134"/>
      <c r="DT939" s="134"/>
      <c r="DU939" s="134"/>
      <c r="DV939" s="134"/>
      <c r="DW939" s="134"/>
      <c r="DX939" s="134"/>
      <c r="DY939" s="134"/>
      <c r="DZ939" s="134"/>
      <c r="EA939" s="134"/>
      <c r="EB939" s="134"/>
      <c r="EC939" s="134"/>
      <c r="ED939" s="134"/>
      <c r="EE939" s="134"/>
      <c r="EF939" s="134"/>
      <c r="EG939" s="134"/>
    </row>
    <row r="940" spans="1:137">
      <c r="A940" s="135"/>
      <c r="B940" s="54"/>
      <c r="C940" s="145" t="s">
        <v>205</v>
      </c>
      <c r="D940" s="58" t="s">
        <v>1404</v>
      </c>
      <c r="E940" s="58" t="s">
        <v>1405</v>
      </c>
      <c r="F940" s="58" t="s">
        <v>1406</v>
      </c>
      <c r="G940" s="58" t="s">
        <v>1407</v>
      </c>
      <c r="H940" s="46" t="s">
        <v>1408</v>
      </c>
      <c r="I940" s="155">
        <v>25</v>
      </c>
      <c r="J940" s="46" t="s">
        <v>48</v>
      </c>
      <c r="K940" s="75" t="s">
        <v>49</v>
      </c>
      <c r="L940" s="76">
        <f t="shared" si="97"/>
        <v>0</v>
      </c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134"/>
      <c r="Z940" s="134"/>
      <c r="AA940" s="134"/>
      <c r="AB940" s="134"/>
      <c r="AC940" s="134"/>
      <c r="AD940" s="134"/>
      <c r="AE940" s="134"/>
      <c r="AF940" s="134"/>
      <c r="AG940" s="134"/>
      <c r="AH940" s="134"/>
      <c r="AI940" s="134"/>
      <c r="AJ940" s="134"/>
      <c r="AK940" s="134"/>
      <c r="AL940" s="134"/>
      <c r="AM940" s="134"/>
      <c r="AN940" s="134"/>
      <c r="AO940" s="134"/>
      <c r="AP940" s="134"/>
      <c r="AQ940" s="134"/>
      <c r="AR940" s="134"/>
      <c r="AS940" s="134"/>
      <c r="AT940" s="134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134"/>
      <c r="BE940" s="134"/>
      <c r="BF940" s="134"/>
      <c r="BG940" s="134"/>
      <c r="BH940" s="134"/>
      <c r="BI940" s="134"/>
      <c r="BJ940" s="134"/>
      <c r="BK940" s="134"/>
      <c r="BL940" s="134"/>
      <c r="BM940" s="134"/>
      <c r="BN940" s="134"/>
      <c r="BO940" s="134"/>
      <c r="BP940" s="134"/>
      <c r="BQ940" s="134"/>
      <c r="BR940" s="134"/>
      <c r="BS940" s="134"/>
      <c r="BT940" s="134"/>
      <c r="BU940" s="134"/>
      <c r="BV940" s="134"/>
      <c r="BW940" s="134"/>
      <c r="BX940" s="134"/>
      <c r="BY940" s="134"/>
      <c r="BZ940" s="134"/>
      <c r="CA940" s="134"/>
      <c r="CB940" s="134"/>
      <c r="CC940" s="134"/>
      <c r="CD940" s="134"/>
      <c r="CE940" s="134"/>
      <c r="CF940" s="134"/>
      <c r="CG940" s="134"/>
      <c r="CH940" s="134"/>
      <c r="CI940" s="134"/>
      <c r="CJ940" s="134"/>
      <c r="CK940" s="134"/>
      <c r="CL940" s="134"/>
      <c r="CM940" s="134"/>
      <c r="CN940" s="134"/>
      <c r="CO940" s="134"/>
      <c r="CP940" s="134"/>
      <c r="CQ940" s="134"/>
      <c r="CR940" s="134"/>
      <c r="CS940" s="134"/>
      <c r="CT940" s="134"/>
      <c r="CU940" s="134"/>
      <c r="CV940" s="134"/>
      <c r="CW940" s="134"/>
      <c r="CX940" s="134"/>
      <c r="CY940" s="134"/>
      <c r="CZ940" s="134"/>
      <c r="DA940" s="134"/>
      <c r="DB940" s="134"/>
      <c r="DC940" s="134"/>
      <c r="DD940" s="134"/>
      <c r="DE940" s="134"/>
      <c r="DF940" s="134"/>
      <c r="DG940" s="134"/>
      <c r="DH940" s="134"/>
      <c r="DI940" s="134"/>
      <c r="DJ940" s="134"/>
      <c r="DK940" s="134"/>
      <c r="DL940" s="134"/>
      <c r="DM940" s="134"/>
      <c r="DN940" s="134"/>
      <c r="DO940" s="134"/>
      <c r="DP940" s="134"/>
      <c r="DQ940" s="134"/>
      <c r="DR940" s="134"/>
      <c r="DS940" s="134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134"/>
      <c r="ED940" s="134"/>
      <c r="EE940" s="134"/>
      <c r="EF940" s="134"/>
      <c r="EG940" s="134"/>
    </row>
    <row r="941" spans="1:137">
      <c r="A941" s="135"/>
      <c r="B941" s="54"/>
      <c r="C941" s="146"/>
      <c r="D941" s="77"/>
      <c r="E941" s="77"/>
      <c r="F941" s="77"/>
      <c r="G941" s="77"/>
      <c r="H941" s="54"/>
      <c r="I941" s="156"/>
      <c r="J941" s="54"/>
      <c r="K941" s="75" t="s">
        <v>50</v>
      </c>
      <c r="L941" s="76">
        <f t="shared" si="97"/>
        <v>0</v>
      </c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134"/>
      <c r="Z941" s="134"/>
      <c r="AA941" s="134"/>
      <c r="AB941" s="134"/>
      <c r="AC941" s="134"/>
      <c r="AD941" s="134"/>
      <c r="AE941" s="134"/>
      <c r="AF941" s="134"/>
      <c r="AG941" s="134"/>
      <c r="AH941" s="134"/>
      <c r="AI941" s="134"/>
      <c r="AJ941" s="134"/>
      <c r="AK941" s="134"/>
      <c r="AL941" s="134"/>
      <c r="AM941" s="134"/>
      <c r="AN941" s="134"/>
      <c r="AO941" s="134"/>
      <c r="AP941" s="134"/>
      <c r="AQ941" s="134"/>
      <c r="AR941" s="134"/>
      <c r="AS941" s="134"/>
      <c r="AT941" s="134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134"/>
      <c r="BE941" s="134"/>
      <c r="BF941" s="134"/>
      <c r="BG941" s="134"/>
      <c r="BH941" s="134"/>
      <c r="BI941" s="134"/>
      <c r="BJ941" s="134"/>
      <c r="BK941" s="134"/>
      <c r="BL941" s="134"/>
      <c r="BM941" s="134"/>
      <c r="BN941" s="134"/>
      <c r="BO941" s="134"/>
      <c r="BP941" s="134"/>
      <c r="BQ941" s="134"/>
      <c r="BR941" s="134"/>
      <c r="BS941" s="134"/>
      <c r="BT941" s="134"/>
      <c r="BU941" s="134"/>
      <c r="BV941" s="134"/>
      <c r="BW941" s="134"/>
      <c r="BX941" s="134"/>
      <c r="BY941" s="134"/>
      <c r="BZ941" s="134"/>
      <c r="CA941" s="134"/>
      <c r="CB941" s="134"/>
      <c r="CC941" s="134"/>
      <c r="CD941" s="134"/>
      <c r="CE941" s="134"/>
      <c r="CF941" s="134"/>
      <c r="CG941" s="134"/>
      <c r="CH941" s="134"/>
      <c r="CI941" s="134"/>
      <c r="CJ941" s="134"/>
      <c r="CK941" s="134"/>
      <c r="CL941" s="134"/>
      <c r="CM941" s="134"/>
      <c r="CN941" s="134"/>
      <c r="CO941" s="134"/>
      <c r="CP941" s="134"/>
      <c r="CQ941" s="134"/>
      <c r="CR941" s="134"/>
      <c r="CS941" s="134"/>
      <c r="CT941" s="134"/>
      <c r="CU941" s="134"/>
      <c r="CV941" s="134"/>
      <c r="CW941" s="134"/>
      <c r="CX941" s="134"/>
      <c r="CY941" s="134"/>
      <c r="CZ941" s="134"/>
      <c r="DA941" s="134"/>
      <c r="DB941" s="134"/>
      <c r="DC941" s="134"/>
      <c r="DD941" s="134"/>
      <c r="DE941" s="134"/>
      <c r="DF941" s="134"/>
      <c r="DG941" s="134"/>
      <c r="DH941" s="134"/>
      <c r="DI941" s="134"/>
      <c r="DJ941" s="134"/>
      <c r="DK941" s="134"/>
      <c r="DL941" s="134"/>
      <c r="DM941" s="134"/>
      <c r="DN941" s="134"/>
      <c r="DO941" s="134"/>
      <c r="DP941" s="134"/>
      <c r="DQ941" s="134"/>
      <c r="DR941" s="134"/>
      <c r="DS941" s="134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134"/>
      <c r="ED941" s="134"/>
      <c r="EE941" s="134"/>
      <c r="EF941" s="134"/>
      <c r="EG941" s="134"/>
    </row>
    <row r="942" spans="1:137">
      <c r="A942" s="135"/>
      <c r="B942" s="54"/>
      <c r="C942" s="149"/>
      <c r="D942" s="81"/>
      <c r="E942" s="81"/>
      <c r="F942" s="81"/>
      <c r="G942" s="81"/>
      <c r="H942" s="80"/>
      <c r="I942" s="157"/>
      <c r="J942" s="80"/>
      <c r="K942" s="84" t="s">
        <v>51</v>
      </c>
      <c r="L942" s="76">
        <f t="shared" si="97"/>
        <v>2</v>
      </c>
      <c r="M942" s="76"/>
      <c r="N942" s="76">
        <v>2</v>
      </c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134"/>
      <c r="Z942" s="134"/>
      <c r="AA942" s="134"/>
      <c r="AB942" s="134"/>
      <c r="AC942" s="134"/>
      <c r="AD942" s="134"/>
      <c r="AE942" s="134"/>
      <c r="AF942" s="134"/>
      <c r="AG942" s="134"/>
      <c r="AH942" s="134"/>
      <c r="AI942" s="134"/>
      <c r="AJ942" s="134"/>
      <c r="AK942" s="134"/>
      <c r="AL942" s="134"/>
      <c r="AM942" s="134"/>
      <c r="AN942" s="134"/>
      <c r="AO942" s="134"/>
      <c r="AP942" s="134"/>
      <c r="AQ942" s="134"/>
      <c r="AR942" s="134"/>
      <c r="AS942" s="134"/>
      <c r="AT942" s="134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134"/>
      <c r="BE942" s="134"/>
      <c r="BF942" s="134"/>
      <c r="BG942" s="134"/>
      <c r="BH942" s="134"/>
      <c r="BI942" s="134"/>
      <c r="BJ942" s="134"/>
      <c r="BK942" s="134"/>
      <c r="BL942" s="134"/>
      <c r="BM942" s="134"/>
      <c r="BN942" s="134"/>
      <c r="BO942" s="134"/>
      <c r="BP942" s="134"/>
      <c r="BQ942" s="134"/>
      <c r="BR942" s="134"/>
      <c r="BS942" s="134"/>
      <c r="BT942" s="134"/>
      <c r="BU942" s="134"/>
      <c r="BV942" s="134"/>
      <c r="BW942" s="134"/>
      <c r="BX942" s="134"/>
      <c r="BY942" s="134"/>
      <c r="BZ942" s="134"/>
      <c r="CA942" s="134"/>
      <c r="CB942" s="134"/>
      <c r="CC942" s="134"/>
      <c r="CD942" s="134"/>
      <c r="CE942" s="134"/>
      <c r="CF942" s="134"/>
      <c r="CG942" s="134"/>
      <c r="CH942" s="134"/>
      <c r="CI942" s="134"/>
      <c r="CJ942" s="134"/>
      <c r="CK942" s="134"/>
      <c r="CL942" s="134"/>
      <c r="CM942" s="134"/>
      <c r="CN942" s="134"/>
      <c r="CO942" s="134"/>
      <c r="CP942" s="134"/>
      <c r="CQ942" s="134"/>
      <c r="CR942" s="134"/>
      <c r="CS942" s="134"/>
      <c r="CT942" s="134"/>
      <c r="CU942" s="134"/>
      <c r="CV942" s="134"/>
      <c r="CW942" s="134"/>
      <c r="CX942" s="134"/>
      <c r="CY942" s="134"/>
      <c r="CZ942" s="134"/>
      <c r="DA942" s="134"/>
      <c r="DB942" s="134"/>
      <c r="DC942" s="134"/>
      <c r="DD942" s="134"/>
      <c r="DE942" s="134"/>
      <c r="DF942" s="134"/>
      <c r="DG942" s="134"/>
      <c r="DH942" s="134"/>
      <c r="DI942" s="134"/>
      <c r="DJ942" s="134"/>
      <c r="DK942" s="134"/>
      <c r="DL942" s="134"/>
      <c r="DM942" s="134"/>
      <c r="DN942" s="134"/>
      <c r="DO942" s="134"/>
      <c r="DP942" s="134"/>
      <c r="DQ942" s="134"/>
      <c r="DR942" s="134"/>
      <c r="DS942" s="134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134"/>
      <c r="ED942" s="134"/>
      <c r="EE942" s="134"/>
      <c r="EF942" s="134"/>
      <c r="EG942" s="134"/>
    </row>
    <row r="943" spans="1:137">
      <c r="A943" s="135"/>
      <c r="B943" s="54"/>
      <c r="C943" s="58" t="s">
        <v>1409</v>
      </c>
      <c r="D943" s="58" t="s">
        <v>1410</v>
      </c>
      <c r="E943" s="58" t="s">
        <v>1411</v>
      </c>
      <c r="F943" s="58" t="s">
        <v>1412</v>
      </c>
      <c r="G943" s="58" t="s">
        <v>1413</v>
      </c>
      <c r="H943" s="46" t="s">
        <v>1414</v>
      </c>
      <c r="I943" s="155">
        <v>0</v>
      </c>
      <c r="J943" s="46" t="s">
        <v>48</v>
      </c>
      <c r="K943" s="75" t="s">
        <v>49</v>
      </c>
      <c r="L943" s="76">
        <f t="shared" si="97"/>
        <v>3</v>
      </c>
      <c r="M943" s="76"/>
      <c r="N943" s="76">
        <v>1</v>
      </c>
      <c r="O943" s="76"/>
      <c r="P943" s="76"/>
      <c r="Q943" s="76"/>
      <c r="R943" s="76"/>
      <c r="S943" s="76">
        <v>2</v>
      </c>
      <c r="T943" s="76"/>
      <c r="U943" s="76"/>
      <c r="V943" s="76"/>
      <c r="W943" s="76"/>
      <c r="X943" s="76"/>
      <c r="Y943" s="134"/>
      <c r="Z943" s="134"/>
      <c r="AA943" s="134"/>
      <c r="AB943" s="134"/>
      <c r="AC943" s="134"/>
      <c r="AD943" s="134"/>
      <c r="AE943" s="134"/>
      <c r="AF943" s="134"/>
      <c r="AG943" s="134"/>
      <c r="AH943" s="134"/>
      <c r="AI943" s="134"/>
      <c r="AJ943" s="134"/>
      <c r="AK943" s="134"/>
      <c r="AL943" s="134"/>
      <c r="AM943" s="134"/>
      <c r="AN943" s="134"/>
      <c r="AO943" s="134"/>
      <c r="AP943" s="134"/>
      <c r="AQ943" s="134"/>
      <c r="AR943" s="134"/>
      <c r="AS943" s="134"/>
      <c r="AT943" s="134"/>
      <c r="AU943" s="134"/>
      <c r="AV943" s="134"/>
      <c r="AW943" s="134"/>
      <c r="AX943" s="134"/>
      <c r="AY943" s="134"/>
      <c r="AZ943" s="134"/>
      <c r="BA943" s="134"/>
      <c r="BB943" s="134"/>
      <c r="BC943" s="134"/>
      <c r="BD943" s="134"/>
      <c r="BE943" s="134"/>
      <c r="BF943" s="134"/>
      <c r="BG943" s="134"/>
      <c r="BH943" s="134"/>
      <c r="BI943" s="134"/>
      <c r="BJ943" s="134"/>
      <c r="BK943" s="134"/>
      <c r="BL943" s="134"/>
      <c r="BM943" s="134"/>
      <c r="BN943" s="134"/>
      <c r="BO943" s="134"/>
      <c r="BP943" s="134"/>
      <c r="BQ943" s="134"/>
      <c r="BR943" s="134"/>
      <c r="BS943" s="134"/>
      <c r="BT943" s="134"/>
      <c r="BU943" s="134"/>
      <c r="BV943" s="134"/>
      <c r="BW943" s="134"/>
      <c r="BX943" s="134"/>
      <c r="BY943" s="134"/>
      <c r="BZ943" s="134"/>
      <c r="CA943" s="134"/>
      <c r="CB943" s="134"/>
      <c r="CC943" s="134"/>
      <c r="CD943" s="134"/>
      <c r="CE943" s="134"/>
      <c r="CF943" s="134"/>
      <c r="CG943" s="134"/>
      <c r="CH943" s="134"/>
      <c r="CI943" s="134"/>
      <c r="CJ943" s="134"/>
      <c r="CK943" s="134"/>
      <c r="CL943" s="134"/>
      <c r="CM943" s="134"/>
      <c r="CN943" s="134"/>
      <c r="CO943" s="134"/>
      <c r="CP943" s="134"/>
      <c r="CQ943" s="134"/>
      <c r="CR943" s="134"/>
      <c r="CS943" s="134"/>
      <c r="CT943" s="134"/>
      <c r="CU943" s="134"/>
      <c r="CV943" s="134"/>
      <c r="CW943" s="134"/>
      <c r="CX943" s="134"/>
      <c r="CY943" s="134"/>
      <c r="CZ943" s="134"/>
      <c r="DA943" s="134"/>
      <c r="DB943" s="134"/>
      <c r="DC943" s="134"/>
      <c r="DD943" s="134"/>
      <c r="DE943" s="134"/>
      <c r="DF943" s="134"/>
      <c r="DG943" s="134"/>
      <c r="DH943" s="134"/>
      <c r="DI943" s="134"/>
      <c r="DJ943" s="134"/>
      <c r="DK943" s="134"/>
      <c r="DL943" s="134"/>
      <c r="DM943" s="134"/>
      <c r="DN943" s="134"/>
      <c r="DO943" s="134"/>
      <c r="DP943" s="134"/>
      <c r="DQ943" s="134"/>
      <c r="DR943" s="134"/>
      <c r="DS943" s="134"/>
      <c r="DT943" s="134"/>
      <c r="DU943" s="134"/>
      <c r="DV943" s="134"/>
      <c r="DW943" s="134"/>
      <c r="DX943" s="134"/>
      <c r="DY943" s="134"/>
      <c r="DZ943" s="134"/>
      <c r="EA943" s="134"/>
      <c r="EB943" s="134"/>
      <c r="EC943" s="134"/>
      <c r="ED943" s="134"/>
      <c r="EE943" s="134"/>
      <c r="EF943" s="134"/>
      <c r="EG943" s="134"/>
    </row>
    <row r="944" spans="1:137">
      <c r="A944" s="135"/>
      <c r="B944" s="54"/>
      <c r="C944" s="77"/>
      <c r="D944" s="77"/>
      <c r="E944" s="77"/>
      <c r="F944" s="77"/>
      <c r="G944" s="77"/>
      <c r="H944" s="54"/>
      <c r="I944" s="156"/>
      <c r="J944" s="54"/>
      <c r="K944" s="75" t="s">
        <v>50</v>
      </c>
      <c r="L944" s="76">
        <f t="shared" si="97"/>
        <v>1</v>
      </c>
      <c r="M944" s="76">
        <v>1</v>
      </c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134"/>
      <c r="Z944" s="134"/>
      <c r="AA944" s="134"/>
      <c r="AB944" s="134"/>
      <c r="AC944" s="134"/>
      <c r="AD944" s="134"/>
      <c r="AE944" s="134"/>
      <c r="AF944" s="134"/>
      <c r="AG944" s="134"/>
      <c r="AH944" s="134"/>
      <c r="AI944" s="134"/>
      <c r="AJ944" s="134"/>
      <c r="AK944" s="134"/>
      <c r="AL944" s="134"/>
      <c r="AM944" s="134"/>
      <c r="AN944" s="134"/>
      <c r="AO944" s="134"/>
      <c r="AP944" s="134"/>
      <c r="AQ944" s="134"/>
      <c r="AR944" s="134"/>
      <c r="AS944" s="134"/>
      <c r="AT944" s="134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134"/>
      <c r="BE944" s="134"/>
      <c r="BF944" s="134"/>
      <c r="BG944" s="134"/>
      <c r="BH944" s="134"/>
      <c r="BI944" s="134"/>
      <c r="BJ944" s="134"/>
      <c r="BK944" s="134"/>
      <c r="BL944" s="134"/>
      <c r="BM944" s="134"/>
      <c r="BN944" s="134"/>
      <c r="BO944" s="134"/>
      <c r="BP944" s="134"/>
      <c r="BQ944" s="134"/>
      <c r="BR944" s="134"/>
      <c r="BS944" s="134"/>
      <c r="BT944" s="134"/>
      <c r="BU944" s="134"/>
      <c r="BV944" s="134"/>
      <c r="BW944" s="134"/>
      <c r="BX944" s="134"/>
      <c r="BY944" s="134"/>
      <c r="BZ944" s="134"/>
      <c r="CA944" s="134"/>
      <c r="CB944" s="134"/>
      <c r="CC944" s="134"/>
      <c r="CD944" s="134"/>
      <c r="CE944" s="134"/>
      <c r="CF944" s="134"/>
      <c r="CG944" s="134"/>
      <c r="CH944" s="134"/>
      <c r="CI944" s="134"/>
      <c r="CJ944" s="134"/>
      <c r="CK944" s="134"/>
      <c r="CL944" s="134"/>
      <c r="CM944" s="134"/>
      <c r="CN944" s="134"/>
      <c r="CO944" s="134"/>
      <c r="CP944" s="134"/>
      <c r="CQ944" s="134"/>
      <c r="CR944" s="134"/>
      <c r="CS944" s="134"/>
      <c r="CT944" s="134"/>
      <c r="CU944" s="134"/>
      <c r="CV944" s="134"/>
      <c r="CW944" s="134"/>
      <c r="CX944" s="134"/>
      <c r="CY944" s="134"/>
      <c r="CZ944" s="134"/>
      <c r="DA944" s="134"/>
      <c r="DB944" s="134"/>
      <c r="DC944" s="134"/>
      <c r="DD944" s="134"/>
      <c r="DE944" s="134"/>
      <c r="DF944" s="134"/>
      <c r="DG944" s="134"/>
      <c r="DH944" s="134"/>
      <c r="DI944" s="134"/>
      <c r="DJ944" s="134"/>
      <c r="DK944" s="134"/>
      <c r="DL944" s="134"/>
      <c r="DM944" s="134"/>
      <c r="DN944" s="134"/>
      <c r="DO944" s="134"/>
      <c r="DP944" s="134"/>
      <c r="DQ944" s="134"/>
      <c r="DR944" s="134"/>
      <c r="DS944" s="134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134"/>
      <c r="ED944" s="134"/>
      <c r="EE944" s="134"/>
      <c r="EF944" s="134"/>
      <c r="EG944" s="134"/>
    </row>
    <row r="945" spans="1:137">
      <c r="A945" s="135"/>
      <c r="B945" s="54"/>
      <c r="C945" s="81"/>
      <c r="D945" s="81"/>
      <c r="E945" s="81"/>
      <c r="F945" s="81"/>
      <c r="G945" s="81"/>
      <c r="H945" s="80"/>
      <c r="I945" s="157"/>
      <c r="J945" s="80"/>
      <c r="K945" s="84" t="s">
        <v>51</v>
      </c>
      <c r="L945" s="76">
        <f t="shared" si="97"/>
        <v>2</v>
      </c>
      <c r="M945" s="76"/>
      <c r="N945" s="76"/>
      <c r="O945" s="76"/>
      <c r="P945" s="76"/>
      <c r="Q945" s="76"/>
      <c r="R945" s="76"/>
      <c r="S945" s="76">
        <v>1</v>
      </c>
      <c r="T945" s="76"/>
      <c r="U945" s="76"/>
      <c r="V945" s="76"/>
      <c r="W945" s="76"/>
      <c r="X945" s="76">
        <v>1</v>
      </c>
      <c r="Y945" s="134"/>
      <c r="Z945" s="134"/>
      <c r="AA945" s="134"/>
      <c r="AB945" s="134"/>
      <c r="AC945" s="134"/>
      <c r="AD945" s="134"/>
      <c r="AE945" s="134"/>
      <c r="AF945" s="134"/>
      <c r="AG945" s="134"/>
      <c r="AH945" s="134"/>
      <c r="AI945" s="134"/>
      <c r="AJ945" s="134"/>
      <c r="AK945" s="134"/>
      <c r="AL945" s="134"/>
      <c r="AM945" s="134"/>
      <c r="AN945" s="134"/>
      <c r="AO945" s="134"/>
      <c r="AP945" s="134"/>
      <c r="AQ945" s="134"/>
      <c r="AR945" s="134"/>
      <c r="AS945" s="134"/>
      <c r="AT945" s="134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134"/>
      <c r="BE945" s="134"/>
      <c r="BF945" s="134"/>
      <c r="BG945" s="134"/>
      <c r="BH945" s="134"/>
      <c r="BI945" s="134"/>
      <c r="BJ945" s="134"/>
      <c r="BK945" s="134"/>
      <c r="BL945" s="134"/>
      <c r="BM945" s="134"/>
      <c r="BN945" s="134"/>
      <c r="BO945" s="134"/>
      <c r="BP945" s="134"/>
      <c r="BQ945" s="134"/>
      <c r="BR945" s="134"/>
      <c r="BS945" s="134"/>
      <c r="BT945" s="134"/>
      <c r="BU945" s="134"/>
      <c r="BV945" s="134"/>
      <c r="BW945" s="134"/>
      <c r="BX945" s="134"/>
      <c r="BY945" s="134"/>
      <c r="BZ945" s="134"/>
      <c r="CA945" s="134"/>
      <c r="CB945" s="134"/>
      <c r="CC945" s="134"/>
      <c r="CD945" s="134"/>
      <c r="CE945" s="134"/>
      <c r="CF945" s="134"/>
      <c r="CG945" s="134"/>
      <c r="CH945" s="134"/>
      <c r="CI945" s="134"/>
      <c r="CJ945" s="134"/>
      <c r="CK945" s="134"/>
      <c r="CL945" s="134"/>
      <c r="CM945" s="134"/>
      <c r="CN945" s="134"/>
      <c r="CO945" s="134"/>
      <c r="CP945" s="134"/>
      <c r="CQ945" s="134"/>
      <c r="CR945" s="134"/>
      <c r="CS945" s="134"/>
      <c r="CT945" s="134"/>
      <c r="CU945" s="134"/>
      <c r="CV945" s="134"/>
      <c r="CW945" s="134"/>
      <c r="CX945" s="134"/>
      <c r="CY945" s="134"/>
      <c r="CZ945" s="134"/>
      <c r="DA945" s="134"/>
      <c r="DB945" s="134"/>
      <c r="DC945" s="134"/>
      <c r="DD945" s="134"/>
      <c r="DE945" s="134"/>
      <c r="DF945" s="134"/>
      <c r="DG945" s="134"/>
      <c r="DH945" s="134"/>
      <c r="DI945" s="134"/>
      <c r="DJ945" s="134"/>
      <c r="DK945" s="134"/>
      <c r="DL945" s="134"/>
      <c r="DM945" s="134"/>
      <c r="DN945" s="134"/>
      <c r="DO945" s="134"/>
      <c r="DP945" s="134"/>
      <c r="DQ945" s="134"/>
      <c r="DR945" s="134"/>
      <c r="DS945" s="134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134"/>
      <c r="ED945" s="134"/>
      <c r="EE945" s="134"/>
      <c r="EF945" s="134"/>
      <c r="EG945" s="134"/>
    </row>
    <row r="946" spans="1:137">
      <c r="A946" s="135"/>
      <c r="B946" s="54"/>
      <c r="C946" s="58" t="s">
        <v>91</v>
      </c>
      <c r="D946" s="58" t="s">
        <v>1415</v>
      </c>
      <c r="E946" s="58" t="s">
        <v>1416</v>
      </c>
      <c r="F946" s="58" t="s">
        <v>1417</v>
      </c>
      <c r="G946" s="58" t="s">
        <v>1418</v>
      </c>
      <c r="H946" s="46" t="s">
        <v>1419</v>
      </c>
      <c r="I946" s="155">
        <v>0</v>
      </c>
      <c r="J946" s="46" t="s">
        <v>48</v>
      </c>
      <c r="K946" s="75" t="s">
        <v>49</v>
      </c>
      <c r="L946" s="76">
        <f t="shared" si="97"/>
        <v>3</v>
      </c>
      <c r="M946" s="76"/>
      <c r="N946" s="76">
        <v>1</v>
      </c>
      <c r="O946" s="76"/>
      <c r="P946" s="76"/>
      <c r="Q946" s="76"/>
      <c r="R946" s="76"/>
      <c r="S946" s="76">
        <v>2</v>
      </c>
      <c r="T946" s="76"/>
      <c r="U946" s="76"/>
      <c r="V946" s="76"/>
      <c r="W946" s="76"/>
      <c r="X946" s="76"/>
      <c r="Y946" s="134"/>
      <c r="Z946" s="134"/>
      <c r="AA946" s="134"/>
      <c r="AB946" s="134"/>
      <c r="AC946" s="134"/>
      <c r="AD946" s="134"/>
      <c r="AE946" s="134"/>
      <c r="AF946" s="134"/>
      <c r="AG946" s="134"/>
      <c r="AH946" s="134"/>
      <c r="AI946" s="134"/>
      <c r="AJ946" s="134"/>
      <c r="AK946" s="134"/>
      <c r="AL946" s="134"/>
      <c r="AM946" s="134"/>
      <c r="AN946" s="134"/>
      <c r="AO946" s="134"/>
      <c r="AP946" s="134"/>
      <c r="AQ946" s="134"/>
      <c r="AR946" s="134"/>
      <c r="AS946" s="134"/>
      <c r="AT946" s="134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134"/>
      <c r="BE946" s="134"/>
      <c r="BF946" s="134"/>
      <c r="BG946" s="134"/>
      <c r="BH946" s="134"/>
      <c r="BI946" s="134"/>
      <c r="BJ946" s="134"/>
      <c r="BK946" s="134"/>
      <c r="BL946" s="134"/>
      <c r="BM946" s="134"/>
      <c r="BN946" s="134"/>
      <c r="BO946" s="134"/>
      <c r="BP946" s="134"/>
      <c r="BQ946" s="134"/>
      <c r="BR946" s="134"/>
      <c r="BS946" s="134"/>
      <c r="BT946" s="134"/>
      <c r="BU946" s="134"/>
      <c r="BV946" s="134"/>
      <c r="BW946" s="134"/>
      <c r="BX946" s="134"/>
      <c r="BY946" s="134"/>
      <c r="BZ946" s="134"/>
      <c r="CA946" s="134"/>
      <c r="CB946" s="134"/>
      <c r="CC946" s="134"/>
      <c r="CD946" s="134"/>
      <c r="CE946" s="134"/>
      <c r="CF946" s="134"/>
      <c r="CG946" s="134"/>
      <c r="CH946" s="134"/>
      <c r="CI946" s="134"/>
      <c r="CJ946" s="134"/>
      <c r="CK946" s="134"/>
      <c r="CL946" s="134"/>
      <c r="CM946" s="134"/>
      <c r="CN946" s="134"/>
      <c r="CO946" s="134"/>
      <c r="CP946" s="134"/>
      <c r="CQ946" s="134"/>
      <c r="CR946" s="134"/>
      <c r="CS946" s="134"/>
      <c r="CT946" s="134"/>
      <c r="CU946" s="134"/>
      <c r="CV946" s="134"/>
      <c r="CW946" s="134"/>
      <c r="CX946" s="134"/>
      <c r="CY946" s="134"/>
      <c r="CZ946" s="134"/>
      <c r="DA946" s="134"/>
      <c r="DB946" s="134"/>
      <c r="DC946" s="134"/>
      <c r="DD946" s="134"/>
      <c r="DE946" s="134"/>
      <c r="DF946" s="134"/>
      <c r="DG946" s="134"/>
      <c r="DH946" s="134"/>
      <c r="DI946" s="134"/>
      <c r="DJ946" s="134"/>
      <c r="DK946" s="134"/>
      <c r="DL946" s="134"/>
      <c r="DM946" s="134"/>
      <c r="DN946" s="134"/>
      <c r="DO946" s="134"/>
      <c r="DP946" s="134"/>
      <c r="DQ946" s="134"/>
      <c r="DR946" s="134"/>
      <c r="DS946" s="134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134"/>
      <c r="ED946" s="134"/>
      <c r="EE946" s="134"/>
      <c r="EF946" s="134"/>
      <c r="EG946" s="134"/>
    </row>
    <row r="947" spans="1:137">
      <c r="A947" s="135"/>
      <c r="B947" s="54"/>
      <c r="C947" s="77"/>
      <c r="D947" s="77"/>
      <c r="E947" s="77"/>
      <c r="F947" s="77"/>
      <c r="G947" s="77"/>
      <c r="H947" s="54"/>
      <c r="I947" s="156"/>
      <c r="J947" s="54"/>
      <c r="K947" s="75" t="s">
        <v>50</v>
      </c>
      <c r="L947" s="76">
        <f t="shared" si="97"/>
        <v>0</v>
      </c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134"/>
      <c r="Z947" s="134"/>
      <c r="AA947" s="134"/>
      <c r="AB947" s="134"/>
      <c r="AC947" s="134"/>
      <c r="AD947" s="134"/>
      <c r="AE947" s="134"/>
      <c r="AF947" s="134"/>
      <c r="AG947" s="134"/>
      <c r="AH947" s="134"/>
      <c r="AI947" s="134"/>
      <c r="AJ947" s="134"/>
      <c r="AK947" s="134"/>
      <c r="AL947" s="134"/>
      <c r="AM947" s="134"/>
      <c r="AN947" s="134"/>
      <c r="AO947" s="134"/>
      <c r="AP947" s="134"/>
      <c r="AQ947" s="134"/>
      <c r="AR947" s="134"/>
      <c r="AS947" s="134"/>
      <c r="AT947" s="134"/>
      <c r="AU947" s="134"/>
      <c r="AV947" s="134"/>
      <c r="AW947" s="134"/>
      <c r="AX947" s="134"/>
      <c r="AY947" s="134"/>
      <c r="AZ947" s="134"/>
      <c r="BA947" s="134"/>
      <c r="BB947" s="134"/>
      <c r="BC947" s="134"/>
      <c r="BD947" s="134"/>
      <c r="BE947" s="134"/>
      <c r="BF947" s="134"/>
      <c r="BG947" s="134"/>
      <c r="BH947" s="134"/>
      <c r="BI947" s="134"/>
      <c r="BJ947" s="134"/>
      <c r="BK947" s="134"/>
      <c r="BL947" s="134"/>
      <c r="BM947" s="134"/>
      <c r="BN947" s="134"/>
      <c r="BO947" s="134"/>
      <c r="BP947" s="134"/>
      <c r="BQ947" s="134"/>
      <c r="BR947" s="134"/>
      <c r="BS947" s="134"/>
      <c r="BT947" s="134"/>
      <c r="BU947" s="134"/>
      <c r="BV947" s="134"/>
      <c r="BW947" s="134"/>
      <c r="BX947" s="134"/>
      <c r="BY947" s="134"/>
      <c r="BZ947" s="134"/>
      <c r="CA947" s="134"/>
      <c r="CB947" s="134"/>
      <c r="CC947" s="134"/>
      <c r="CD947" s="134"/>
      <c r="CE947" s="134"/>
      <c r="CF947" s="134"/>
      <c r="CG947" s="134"/>
      <c r="CH947" s="134"/>
      <c r="CI947" s="134"/>
      <c r="CJ947" s="134"/>
      <c r="CK947" s="134"/>
      <c r="CL947" s="134"/>
      <c r="CM947" s="134"/>
      <c r="CN947" s="134"/>
      <c r="CO947" s="134"/>
      <c r="CP947" s="134"/>
      <c r="CQ947" s="134"/>
      <c r="CR947" s="134"/>
      <c r="CS947" s="134"/>
      <c r="CT947" s="134"/>
      <c r="CU947" s="134"/>
      <c r="CV947" s="134"/>
      <c r="CW947" s="134"/>
      <c r="CX947" s="134"/>
      <c r="CY947" s="134"/>
      <c r="CZ947" s="134"/>
      <c r="DA947" s="134"/>
      <c r="DB947" s="134"/>
      <c r="DC947" s="134"/>
      <c r="DD947" s="134"/>
      <c r="DE947" s="134"/>
      <c r="DF947" s="134"/>
      <c r="DG947" s="134"/>
      <c r="DH947" s="134"/>
      <c r="DI947" s="134"/>
      <c r="DJ947" s="134"/>
      <c r="DK947" s="134"/>
      <c r="DL947" s="134"/>
      <c r="DM947" s="134"/>
      <c r="DN947" s="134"/>
      <c r="DO947" s="134"/>
      <c r="DP947" s="134"/>
      <c r="DQ947" s="134"/>
      <c r="DR947" s="134"/>
      <c r="DS947" s="134"/>
      <c r="DT947" s="134"/>
      <c r="DU947" s="134"/>
      <c r="DV947" s="134"/>
      <c r="DW947" s="134"/>
      <c r="DX947" s="134"/>
      <c r="DY947" s="134"/>
      <c r="DZ947" s="134"/>
      <c r="EA947" s="134"/>
      <c r="EB947" s="134"/>
      <c r="EC947" s="134"/>
      <c r="ED947" s="134"/>
      <c r="EE947" s="134"/>
      <c r="EF947" s="134"/>
      <c r="EG947" s="134"/>
    </row>
    <row r="948" spans="1:137">
      <c r="A948" s="135"/>
      <c r="B948" s="54"/>
      <c r="C948" s="81"/>
      <c r="D948" s="81"/>
      <c r="E948" s="81"/>
      <c r="F948" s="81"/>
      <c r="G948" s="81"/>
      <c r="H948" s="80"/>
      <c r="I948" s="157"/>
      <c r="J948" s="80"/>
      <c r="K948" s="84" t="s">
        <v>51</v>
      </c>
      <c r="L948" s="76">
        <f t="shared" si="97"/>
        <v>0</v>
      </c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134"/>
      <c r="Z948" s="134"/>
      <c r="AA948" s="134"/>
      <c r="AB948" s="134"/>
      <c r="AC948" s="134"/>
      <c r="AD948" s="134"/>
      <c r="AE948" s="134"/>
      <c r="AF948" s="134"/>
      <c r="AG948" s="134"/>
      <c r="AH948" s="134"/>
      <c r="AI948" s="134"/>
      <c r="AJ948" s="134"/>
      <c r="AK948" s="134"/>
      <c r="AL948" s="134"/>
      <c r="AM948" s="134"/>
      <c r="AN948" s="134"/>
      <c r="AO948" s="134"/>
      <c r="AP948" s="134"/>
      <c r="AQ948" s="134"/>
      <c r="AR948" s="134"/>
      <c r="AS948" s="134"/>
      <c r="AT948" s="134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134"/>
      <c r="BE948" s="134"/>
      <c r="BF948" s="134"/>
      <c r="BG948" s="134"/>
      <c r="BH948" s="134"/>
      <c r="BI948" s="134"/>
      <c r="BJ948" s="134"/>
      <c r="BK948" s="134"/>
      <c r="BL948" s="134"/>
      <c r="BM948" s="134"/>
      <c r="BN948" s="134"/>
      <c r="BO948" s="134"/>
      <c r="BP948" s="134"/>
      <c r="BQ948" s="134"/>
      <c r="BR948" s="134"/>
      <c r="BS948" s="134"/>
      <c r="BT948" s="134"/>
      <c r="BU948" s="134"/>
      <c r="BV948" s="134"/>
      <c r="BW948" s="134"/>
      <c r="BX948" s="134"/>
      <c r="BY948" s="134"/>
      <c r="BZ948" s="134"/>
      <c r="CA948" s="134"/>
      <c r="CB948" s="134"/>
      <c r="CC948" s="134"/>
      <c r="CD948" s="134"/>
      <c r="CE948" s="134"/>
      <c r="CF948" s="134"/>
      <c r="CG948" s="134"/>
      <c r="CH948" s="134"/>
      <c r="CI948" s="134"/>
      <c r="CJ948" s="134"/>
      <c r="CK948" s="134"/>
      <c r="CL948" s="134"/>
      <c r="CM948" s="134"/>
      <c r="CN948" s="134"/>
      <c r="CO948" s="134"/>
      <c r="CP948" s="134"/>
      <c r="CQ948" s="134"/>
      <c r="CR948" s="134"/>
      <c r="CS948" s="134"/>
      <c r="CT948" s="134"/>
      <c r="CU948" s="134"/>
      <c r="CV948" s="134"/>
      <c r="CW948" s="134"/>
      <c r="CX948" s="134"/>
      <c r="CY948" s="134"/>
      <c r="CZ948" s="134"/>
      <c r="DA948" s="134"/>
      <c r="DB948" s="134"/>
      <c r="DC948" s="134"/>
      <c r="DD948" s="134"/>
      <c r="DE948" s="134"/>
      <c r="DF948" s="134"/>
      <c r="DG948" s="134"/>
      <c r="DH948" s="134"/>
      <c r="DI948" s="134"/>
      <c r="DJ948" s="134"/>
      <c r="DK948" s="134"/>
      <c r="DL948" s="134"/>
      <c r="DM948" s="134"/>
      <c r="DN948" s="134"/>
      <c r="DO948" s="134"/>
      <c r="DP948" s="134"/>
      <c r="DQ948" s="134"/>
      <c r="DR948" s="134"/>
      <c r="DS948" s="134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134"/>
      <c r="ED948" s="134"/>
      <c r="EE948" s="134"/>
      <c r="EF948" s="134"/>
      <c r="EG948" s="134"/>
    </row>
    <row r="949" spans="1:137">
      <c r="A949" s="135"/>
      <c r="B949" s="54"/>
      <c r="C949" s="58" t="s">
        <v>205</v>
      </c>
      <c r="D949" s="58" t="s">
        <v>1420</v>
      </c>
      <c r="E949" s="58" t="s">
        <v>1421</v>
      </c>
      <c r="F949" s="58" t="s">
        <v>1422</v>
      </c>
      <c r="G949" s="58" t="s">
        <v>1423</v>
      </c>
      <c r="H949" s="46" t="s">
        <v>1424</v>
      </c>
      <c r="I949" s="155">
        <v>0</v>
      </c>
      <c r="J949" s="46" t="s">
        <v>48</v>
      </c>
      <c r="K949" s="75" t="s">
        <v>49</v>
      </c>
      <c r="L949" s="76">
        <f t="shared" si="97"/>
        <v>0</v>
      </c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134"/>
      <c r="Z949" s="134"/>
      <c r="AA949" s="134"/>
      <c r="AB949" s="134"/>
      <c r="AC949" s="134"/>
      <c r="AD949" s="134"/>
      <c r="AE949" s="134"/>
      <c r="AF949" s="134"/>
      <c r="AG949" s="134"/>
      <c r="AH949" s="134"/>
      <c r="AI949" s="134"/>
      <c r="AJ949" s="134"/>
      <c r="AK949" s="134"/>
      <c r="AL949" s="134"/>
      <c r="AM949" s="134"/>
      <c r="AN949" s="134"/>
      <c r="AO949" s="134"/>
      <c r="AP949" s="134"/>
      <c r="AQ949" s="134"/>
      <c r="AR949" s="134"/>
      <c r="AS949" s="134"/>
      <c r="AT949" s="134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134"/>
      <c r="BE949" s="134"/>
      <c r="BF949" s="134"/>
      <c r="BG949" s="134"/>
      <c r="BH949" s="134"/>
      <c r="BI949" s="134"/>
      <c r="BJ949" s="134"/>
      <c r="BK949" s="134"/>
      <c r="BL949" s="134"/>
      <c r="BM949" s="134"/>
      <c r="BN949" s="134"/>
      <c r="BO949" s="134"/>
      <c r="BP949" s="134"/>
      <c r="BQ949" s="134"/>
      <c r="BR949" s="134"/>
      <c r="BS949" s="134"/>
      <c r="BT949" s="134"/>
      <c r="BU949" s="134"/>
      <c r="BV949" s="134"/>
      <c r="BW949" s="134"/>
      <c r="BX949" s="134"/>
      <c r="BY949" s="134"/>
      <c r="BZ949" s="134"/>
      <c r="CA949" s="134"/>
      <c r="CB949" s="134"/>
      <c r="CC949" s="134"/>
      <c r="CD949" s="134"/>
      <c r="CE949" s="134"/>
      <c r="CF949" s="134"/>
      <c r="CG949" s="134"/>
      <c r="CH949" s="134"/>
      <c r="CI949" s="134"/>
      <c r="CJ949" s="134"/>
      <c r="CK949" s="134"/>
      <c r="CL949" s="134"/>
      <c r="CM949" s="134"/>
      <c r="CN949" s="134"/>
      <c r="CO949" s="134"/>
      <c r="CP949" s="134"/>
      <c r="CQ949" s="134"/>
      <c r="CR949" s="134"/>
      <c r="CS949" s="134"/>
      <c r="CT949" s="134"/>
      <c r="CU949" s="134"/>
      <c r="CV949" s="134"/>
      <c r="CW949" s="134"/>
      <c r="CX949" s="134"/>
      <c r="CY949" s="134"/>
      <c r="CZ949" s="134"/>
      <c r="DA949" s="134"/>
      <c r="DB949" s="134"/>
      <c r="DC949" s="134"/>
      <c r="DD949" s="134"/>
      <c r="DE949" s="134"/>
      <c r="DF949" s="134"/>
      <c r="DG949" s="134"/>
      <c r="DH949" s="134"/>
      <c r="DI949" s="134"/>
      <c r="DJ949" s="134"/>
      <c r="DK949" s="134"/>
      <c r="DL949" s="134"/>
      <c r="DM949" s="134"/>
      <c r="DN949" s="134"/>
      <c r="DO949" s="134"/>
      <c r="DP949" s="134"/>
      <c r="DQ949" s="134"/>
      <c r="DR949" s="134"/>
      <c r="DS949" s="134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134"/>
      <c r="ED949" s="134"/>
      <c r="EE949" s="134"/>
      <c r="EF949" s="134"/>
      <c r="EG949" s="134"/>
    </row>
    <row r="950" spans="1:137">
      <c r="A950" s="135"/>
      <c r="B950" s="54"/>
      <c r="C950" s="77"/>
      <c r="D950" s="77"/>
      <c r="E950" s="77"/>
      <c r="F950" s="77"/>
      <c r="G950" s="77"/>
      <c r="H950" s="54"/>
      <c r="I950" s="156"/>
      <c r="J950" s="54"/>
      <c r="K950" s="75" t="s">
        <v>50</v>
      </c>
      <c r="L950" s="76">
        <f t="shared" si="97"/>
        <v>0</v>
      </c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134"/>
      <c r="Z950" s="134"/>
      <c r="AA950" s="134"/>
      <c r="AB950" s="134"/>
      <c r="AC950" s="134"/>
      <c r="AD950" s="134"/>
      <c r="AE950" s="134"/>
      <c r="AF950" s="134"/>
      <c r="AG950" s="134"/>
      <c r="AH950" s="134"/>
      <c r="AI950" s="134"/>
      <c r="AJ950" s="134"/>
      <c r="AK950" s="134"/>
      <c r="AL950" s="134"/>
      <c r="AM950" s="134"/>
      <c r="AN950" s="134"/>
      <c r="AO950" s="134"/>
      <c r="AP950" s="134"/>
      <c r="AQ950" s="134"/>
      <c r="AR950" s="134"/>
      <c r="AS950" s="134"/>
      <c r="AT950" s="134"/>
      <c r="AU950" s="134"/>
      <c r="AV950" s="134"/>
      <c r="AW950" s="134"/>
      <c r="AX950" s="134"/>
      <c r="AY950" s="134"/>
      <c r="AZ950" s="134"/>
      <c r="BA950" s="134"/>
      <c r="BB950" s="134"/>
      <c r="BC950" s="134"/>
      <c r="BD950" s="134"/>
      <c r="BE950" s="134"/>
      <c r="BF950" s="134"/>
      <c r="BG950" s="134"/>
      <c r="BH950" s="134"/>
      <c r="BI950" s="134"/>
      <c r="BJ950" s="134"/>
      <c r="BK950" s="134"/>
      <c r="BL950" s="134"/>
      <c r="BM950" s="134"/>
      <c r="BN950" s="134"/>
      <c r="BO950" s="134"/>
      <c r="BP950" s="134"/>
      <c r="BQ950" s="134"/>
      <c r="BR950" s="134"/>
      <c r="BS950" s="134"/>
      <c r="BT950" s="134"/>
      <c r="BU950" s="134"/>
      <c r="BV950" s="134"/>
      <c r="BW950" s="134"/>
      <c r="BX950" s="134"/>
      <c r="BY950" s="134"/>
      <c r="BZ950" s="134"/>
      <c r="CA950" s="134"/>
      <c r="CB950" s="134"/>
      <c r="CC950" s="134"/>
      <c r="CD950" s="134"/>
      <c r="CE950" s="134"/>
      <c r="CF950" s="134"/>
      <c r="CG950" s="134"/>
      <c r="CH950" s="134"/>
      <c r="CI950" s="134"/>
      <c r="CJ950" s="134"/>
      <c r="CK950" s="134"/>
      <c r="CL950" s="134"/>
      <c r="CM950" s="134"/>
      <c r="CN950" s="134"/>
      <c r="CO950" s="134"/>
      <c r="CP950" s="134"/>
      <c r="CQ950" s="134"/>
      <c r="CR950" s="134"/>
      <c r="CS950" s="134"/>
      <c r="CT950" s="134"/>
      <c r="CU950" s="134"/>
      <c r="CV950" s="134"/>
      <c r="CW950" s="134"/>
      <c r="CX950" s="134"/>
      <c r="CY950" s="134"/>
      <c r="CZ950" s="134"/>
      <c r="DA950" s="134"/>
      <c r="DB950" s="134"/>
      <c r="DC950" s="134"/>
      <c r="DD950" s="134"/>
      <c r="DE950" s="134"/>
      <c r="DF950" s="134"/>
      <c r="DG950" s="134"/>
      <c r="DH950" s="134"/>
      <c r="DI950" s="134"/>
      <c r="DJ950" s="134"/>
      <c r="DK950" s="134"/>
      <c r="DL950" s="134"/>
      <c r="DM950" s="134"/>
      <c r="DN950" s="134"/>
      <c r="DO950" s="134"/>
      <c r="DP950" s="134"/>
      <c r="DQ950" s="134"/>
      <c r="DR950" s="134"/>
      <c r="DS950" s="134"/>
      <c r="DT950" s="134"/>
      <c r="DU950" s="134"/>
      <c r="DV950" s="134"/>
      <c r="DW950" s="134"/>
      <c r="DX950" s="134"/>
      <c r="DY950" s="134"/>
      <c r="DZ950" s="134"/>
      <c r="EA950" s="134"/>
      <c r="EB950" s="134"/>
      <c r="EC950" s="134"/>
      <c r="ED950" s="134"/>
      <c r="EE950" s="134"/>
      <c r="EF950" s="134"/>
      <c r="EG950" s="134"/>
    </row>
    <row r="951" spans="1:137">
      <c r="A951" s="135"/>
      <c r="B951" s="54"/>
      <c r="C951" s="81"/>
      <c r="D951" s="81"/>
      <c r="E951" s="81"/>
      <c r="F951" s="81"/>
      <c r="G951" s="81"/>
      <c r="H951" s="80"/>
      <c r="I951" s="157"/>
      <c r="J951" s="80"/>
      <c r="K951" s="84" t="s">
        <v>51</v>
      </c>
      <c r="L951" s="76">
        <f t="shared" si="97"/>
        <v>2</v>
      </c>
      <c r="M951" s="76"/>
      <c r="N951" s="76"/>
      <c r="O951" s="76"/>
      <c r="P951" s="76"/>
      <c r="Q951" s="76"/>
      <c r="R951" s="76"/>
      <c r="S951" s="76">
        <v>1</v>
      </c>
      <c r="T951" s="76"/>
      <c r="U951" s="76"/>
      <c r="V951" s="76"/>
      <c r="W951" s="76">
        <v>1</v>
      </c>
      <c r="X951" s="76"/>
      <c r="Y951" s="134"/>
      <c r="Z951" s="134"/>
      <c r="AA951" s="134"/>
      <c r="AB951" s="134"/>
      <c r="AC951" s="134"/>
      <c r="AD951" s="134"/>
      <c r="AE951" s="134"/>
      <c r="AF951" s="134"/>
      <c r="AG951" s="134"/>
      <c r="AH951" s="134"/>
      <c r="AI951" s="134"/>
      <c r="AJ951" s="134"/>
      <c r="AK951" s="134"/>
      <c r="AL951" s="134"/>
      <c r="AM951" s="134"/>
      <c r="AN951" s="134"/>
      <c r="AO951" s="134"/>
      <c r="AP951" s="134"/>
      <c r="AQ951" s="134"/>
      <c r="AR951" s="134"/>
      <c r="AS951" s="134"/>
      <c r="AT951" s="134"/>
      <c r="AU951" s="134"/>
      <c r="AV951" s="134"/>
      <c r="AW951" s="134"/>
      <c r="AX951" s="134"/>
      <c r="AY951" s="134"/>
      <c r="AZ951" s="134"/>
      <c r="BA951" s="134"/>
      <c r="BB951" s="134"/>
      <c r="BC951" s="134"/>
      <c r="BD951" s="134"/>
      <c r="BE951" s="134"/>
      <c r="BF951" s="134"/>
      <c r="BG951" s="134"/>
      <c r="BH951" s="134"/>
      <c r="BI951" s="134"/>
      <c r="BJ951" s="134"/>
      <c r="BK951" s="134"/>
      <c r="BL951" s="134"/>
      <c r="BM951" s="134"/>
      <c r="BN951" s="134"/>
      <c r="BO951" s="134"/>
      <c r="BP951" s="134"/>
      <c r="BQ951" s="134"/>
      <c r="BR951" s="134"/>
      <c r="BS951" s="134"/>
      <c r="BT951" s="134"/>
      <c r="BU951" s="134"/>
      <c r="BV951" s="134"/>
      <c r="BW951" s="134"/>
      <c r="BX951" s="134"/>
      <c r="BY951" s="134"/>
      <c r="BZ951" s="134"/>
      <c r="CA951" s="134"/>
      <c r="CB951" s="134"/>
      <c r="CC951" s="134"/>
      <c r="CD951" s="134"/>
      <c r="CE951" s="134"/>
      <c r="CF951" s="134"/>
      <c r="CG951" s="134"/>
      <c r="CH951" s="134"/>
      <c r="CI951" s="134"/>
      <c r="CJ951" s="134"/>
      <c r="CK951" s="134"/>
      <c r="CL951" s="134"/>
      <c r="CM951" s="134"/>
      <c r="CN951" s="134"/>
      <c r="CO951" s="134"/>
      <c r="CP951" s="134"/>
      <c r="CQ951" s="134"/>
      <c r="CR951" s="134"/>
      <c r="CS951" s="134"/>
      <c r="CT951" s="134"/>
      <c r="CU951" s="134"/>
      <c r="CV951" s="134"/>
      <c r="CW951" s="134"/>
      <c r="CX951" s="134"/>
      <c r="CY951" s="134"/>
      <c r="CZ951" s="134"/>
      <c r="DA951" s="134"/>
      <c r="DB951" s="134"/>
      <c r="DC951" s="134"/>
      <c r="DD951" s="134"/>
      <c r="DE951" s="134"/>
      <c r="DF951" s="134"/>
      <c r="DG951" s="134"/>
      <c r="DH951" s="134"/>
      <c r="DI951" s="134"/>
      <c r="DJ951" s="134"/>
      <c r="DK951" s="134"/>
      <c r="DL951" s="134"/>
      <c r="DM951" s="134"/>
      <c r="DN951" s="134"/>
      <c r="DO951" s="134"/>
      <c r="DP951" s="134"/>
      <c r="DQ951" s="134"/>
      <c r="DR951" s="134"/>
      <c r="DS951" s="134"/>
      <c r="DT951" s="134"/>
      <c r="DU951" s="134"/>
      <c r="DV951" s="134"/>
      <c r="DW951" s="134"/>
      <c r="DX951" s="134"/>
      <c r="DY951" s="134"/>
      <c r="DZ951" s="134"/>
      <c r="EA951" s="134"/>
      <c r="EB951" s="134"/>
      <c r="EC951" s="134"/>
      <c r="ED951" s="134"/>
      <c r="EE951" s="134"/>
      <c r="EF951" s="134"/>
      <c r="EG951" s="134"/>
    </row>
    <row r="952" spans="1:137">
      <c r="A952" s="135"/>
      <c r="B952" s="54"/>
      <c r="C952" s="145" t="s">
        <v>205</v>
      </c>
      <c r="D952" s="176" t="s">
        <v>1425</v>
      </c>
      <c r="E952" s="145" t="s">
        <v>1426</v>
      </c>
      <c r="F952" s="145" t="s">
        <v>1427</v>
      </c>
      <c r="G952" s="145" t="s">
        <v>1428</v>
      </c>
      <c r="H952" s="177" t="s">
        <v>1429</v>
      </c>
      <c r="I952" s="155">
        <v>111</v>
      </c>
      <c r="J952" s="46" t="s">
        <v>48</v>
      </c>
      <c r="K952" s="75" t="s">
        <v>49</v>
      </c>
      <c r="L952" s="76">
        <f t="shared" si="97"/>
        <v>0</v>
      </c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134"/>
      <c r="Z952" s="134"/>
      <c r="AA952" s="134"/>
      <c r="AB952" s="134"/>
      <c r="AC952" s="134"/>
      <c r="AD952" s="134"/>
      <c r="AE952" s="134"/>
      <c r="AF952" s="134"/>
      <c r="AG952" s="134"/>
      <c r="AH952" s="134"/>
      <c r="AI952" s="134"/>
      <c r="AJ952" s="134"/>
      <c r="AK952" s="134"/>
      <c r="AL952" s="134"/>
      <c r="AM952" s="134"/>
      <c r="AN952" s="134"/>
      <c r="AO952" s="134"/>
      <c r="AP952" s="134"/>
      <c r="AQ952" s="134"/>
      <c r="AR952" s="134"/>
      <c r="AS952" s="134"/>
      <c r="AT952" s="134"/>
      <c r="AU952" s="134"/>
      <c r="AV952" s="134"/>
      <c r="AW952" s="134"/>
      <c r="AX952" s="134"/>
      <c r="AY952" s="134"/>
      <c r="AZ952" s="134"/>
      <c r="BA952" s="134"/>
      <c r="BB952" s="134"/>
      <c r="BC952" s="134"/>
      <c r="BD952" s="134"/>
      <c r="BE952" s="134"/>
      <c r="BF952" s="134"/>
      <c r="BG952" s="134"/>
      <c r="BH952" s="134"/>
      <c r="BI952" s="134"/>
      <c r="BJ952" s="134"/>
      <c r="BK952" s="134"/>
      <c r="BL952" s="134"/>
      <c r="BM952" s="134"/>
      <c r="BN952" s="134"/>
      <c r="BO952" s="134"/>
      <c r="BP952" s="134"/>
      <c r="BQ952" s="134"/>
      <c r="BR952" s="134"/>
      <c r="BS952" s="134"/>
      <c r="BT952" s="134"/>
      <c r="BU952" s="134"/>
      <c r="BV952" s="134"/>
      <c r="BW952" s="134"/>
      <c r="BX952" s="134"/>
      <c r="BY952" s="134"/>
      <c r="BZ952" s="134"/>
      <c r="CA952" s="134"/>
      <c r="CB952" s="134"/>
      <c r="CC952" s="134"/>
      <c r="CD952" s="134"/>
      <c r="CE952" s="134"/>
      <c r="CF952" s="134"/>
      <c r="CG952" s="134"/>
      <c r="CH952" s="134"/>
      <c r="CI952" s="134"/>
      <c r="CJ952" s="134"/>
      <c r="CK952" s="134"/>
      <c r="CL952" s="134"/>
      <c r="CM952" s="134"/>
      <c r="CN952" s="134"/>
      <c r="CO952" s="134"/>
      <c r="CP952" s="134"/>
      <c r="CQ952" s="134"/>
      <c r="CR952" s="134"/>
      <c r="CS952" s="134"/>
      <c r="CT952" s="134"/>
      <c r="CU952" s="134"/>
      <c r="CV952" s="134"/>
      <c r="CW952" s="134"/>
      <c r="CX952" s="134"/>
      <c r="CY952" s="134"/>
      <c r="CZ952" s="134"/>
      <c r="DA952" s="134"/>
      <c r="DB952" s="134"/>
      <c r="DC952" s="134"/>
      <c r="DD952" s="134"/>
      <c r="DE952" s="134"/>
      <c r="DF952" s="134"/>
      <c r="DG952" s="134"/>
      <c r="DH952" s="134"/>
      <c r="DI952" s="134"/>
      <c r="DJ952" s="134"/>
      <c r="DK952" s="134"/>
      <c r="DL952" s="134"/>
      <c r="DM952" s="134"/>
      <c r="DN952" s="134"/>
      <c r="DO952" s="134"/>
      <c r="DP952" s="134"/>
      <c r="DQ952" s="134"/>
      <c r="DR952" s="134"/>
      <c r="DS952" s="134"/>
      <c r="DT952" s="134"/>
      <c r="DU952" s="134"/>
      <c r="DV952" s="134"/>
      <c r="DW952" s="134"/>
      <c r="DX952" s="134"/>
      <c r="DY952" s="134"/>
      <c r="DZ952" s="134"/>
      <c r="EA952" s="134"/>
      <c r="EB952" s="134"/>
      <c r="EC952" s="134"/>
      <c r="ED952" s="134"/>
      <c r="EE952" s="134"/>
      <c r="EF952" s="134"/>
      <c r="EG952" s="134"/>
    </row>
    <row r="953" spans="1:137">
      <c r="A953" s="135"/>
      <c r="B953" s="54"/>
      <c r="C953" s="146"/>
      <c r="D953" s="178"/>
      <c r="E953" s="146"/>
      <c r="F953" s="146"/>
      <c r="G953" s="146"/>
      <c r="H953" s="179"/>
      <c r="I953" s="156"/>
      <c r="J953" s="54"/>
      <c r="K953" s="75" t="s">
        <v>50</v>
      </c>
      <c r="L953" s="76">
        <f t="shared" si="97"/>
        <v>0</v>
      </c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134"/>
      <c r="Z953" s="134"/>
      <c r="AA953" s="134"/>
      <c r="AB953" s="134"/>
      <c r="AC953" s="134"/>
      <c r="AD953" s="134"/>
      <c r="AE953" s="134"/>
      <c r="AF953" s="134"/>
      <c r="AG953" s="134"/>
      <c r="AH953" s="134"/>
      <c r="AI953" s="134"/>
      <c r="AJ953" s="134"/>
      <c r="AK953" s="134"/>
      <c r="AL953" s="134"/>
      <c r="AM953" s="134"/>
      <c r="AN953" s="134"/>
      <c r="AO953" s="134"/>
      <c r="AP953" s="134"/>
      <c r="AQ953" s="134"/>
      <c r="AR953" s="134"/>
      <c r="AS953" s="134"/>
      <c r="AT953" s="134"/>
      <c r="AU953" s="134"/>
      <c r="AV953" s="134"/>
      <c r="AW953" s="134"/>
      <c r="AX953" s="134"/>
      <c r="AY953" s="134"/>
      <c r="AZ953" s="134"/>
      <c r="BA953" s="134"/>
      <c r="BB953" s="134"/>
      <c r="BC953" s="134"/>
      <c r="BD953" s="134"/>
      <c r="BE953" s="134"/>
      <c r="BF953" s="134"/>
      <c r="BG953" s="134"/>
      <c r="BH953" s="134"/>
      <c r="BI953" s="134"/>
      <c r="BJ953" s="134"/>
      <c r="BK953" s="134"/>
      <c r="BL953" s="134"/>
      <c r="BM953" s="134"/>
      <c r="BN953" s="134"/>
      <c r="BO953" s="134"/>
      <c r="BP953" s="134"/>
      <c r="BQ953" s="134"/>
      <c r="BR953" s="134"/>
      <c r="BS953" s="134"/>
      <c r="BT953" s="134"/>
      <c r="BU953" s="134"/>
      <c r="BV953" s="134"/>
      <c r="BW953" s="134"/>
      <c r="BX953" s="134"/>
      <c r="BY953" s="134"/>
      <c r="BZ953" s="134"/>
      <c r="CA953" s="134"/>
      <c r="CB953" s="134"/>
      <c r="CC953" s="134"/>
      <c r="CD953" s="134"/>
      <c r="CE953" s="134"/>
      <c r="CF953" s="134"/>
      <c r="CG953" s="134"/>
      <c r="CH953" s="134"/>
      <c r="CI953" s="134"/>
      <c r="CJ953" s="134"/>
      <c r="CK953" s="134"/>
      <c r="CL953" s="134"/>
      <c r="CM953" s="134"/>
      <c r="CN953" s="134"/>
      <c r="CO953" s="134"/>
      <c r="CP953" s="134"/>
      <c r="CQ953" s="134"/>
      <c r="CR953" s="134"/>
      <c r="CS953" s="134"/>
      <c r="CT953" s="134"/>
      <c r="CU953" s="134"/>
      <c r="CV953" s="134"/>
      <c r="CW953" s="134"/>
      <c r="CX953" s="134"/>
      <c r="CY953" s="134"/>
      <c r="CZ953" s="134"/>
      <c r="DA953" s="134"/>
      <c r="DB953" s="134"/>
      <c r="DC953" s="134"/>
      <c r="DD953" s="134"/>
      <c r="DE953" s="134"/>
      <c r="DF953" s="134"/>
      <c r="DG953" s="134"/>
      <c r="DH953" s="134"/>
      <c r="DI953" s="134"/>
      <c r="DJ953" s="134"/>
      <c r="DK953" s="134"/>
      <c r="DL953" s="134"/>
      <c r="DM953" s="134"/>
      <c r="DN953" s="134"/>
      <c r="DO953" s="134"/>
      <c r="DP953" s="134"/>
      <c r="DQ953" s="134"/>
      <c r="DR953" s="134"/>
      <c r="DS953" s="134"/>
      <c r="DT953" s="134"/>
      <c r="DU953" s="134"/>
      <c r="DV953" s="134"/>
      <c r="DW953" s="134"/>
      <c r="DX953" s="134"/>
      <c r="DY953" s="134"/>
      <c r="DZ953" s="134"/>
      <c r="EA953" s="134"/>
      <c r="EB953" s="134"/>
      <c r="EC953" s="134"/>
      <c r="ED953" s="134"/>
      <c r="EE953" s="134"/>
      <c r="EF953" s="134"/>
      <c r="EG953" s="134"/>
    </row>
    <row r="954" spans="1:137">
      <c r="A954" s="135"/>
      <c r="B954" s="80"/>
      <c r="C954" s="149"/>
      <c r="D954" s="180"/>
      <c r="E954" s="149"/>
      <c r="F954" s="149"/>
      <c r="G954" s="149"/>
      <c r="H954" s="181"/>
      <c r="I954" s="157"/>
      <c r="J954" s="80"/>
      <c r="K954" s="84" t="s">
        <v>51</v>
      </c>
      <c r="L954" s="76">
        <f>SUM(M954:X954)</f>
        <v>3</v>
      </c>
      <c r="M954" s="76"/>
      <c r="N954" s="76"/>
      <c r="O954" s="76">
        <v>3</v>
      </c>
      <c r="P954" s="76"/>
      <c r="Q954" s="76"/>
      <c r="R954" s="76"/>
      <c r="S954" s="76"/>
      <c r="T954" s="76"/>
      <c r="U954" s="76"/>
      <c r="V954" s="76"/>
      <c r="W954" s="76"/>
      <c r="X954" s="76"/>
      <c r="Y954" s="134"/>
      <c r="Z954" s="134"/>
      <c r="AA954" s="134"/>
      <c r="AB954" s="134"/>
      <c r="AC954" s="134"/>
      <c r="AD954" s="134"/>
      <c r="AE954" s="134"/>
      <c r="AF954" s="134"/>
      <c r="AG954" s="134"/>
      <c r="AH954" s="134"/>
      <c r="AI954" s="134"/>
      <c r="AJ954" s="134"/>
      <c r="AK954" s="134"/>
      <c r="AL954" s="134"/>
      <c r="AM954" s="134"/>
      <c r="AN954" s="134"/>
      <c r="AO954" s="134"/>
      <c r="AP954" s="134"/>
      <c r="AQ954" s="134"/>
      <c r="AR954" s="134"/>
      <c r="AS954" s="134"/>
      <c r="AT954" s="134"/>
      <c r="AU954" s="134"/>
      <c r="AV954" s="134"/>
      <c r="AW954" s="134"/>
      <c r="AX954" s="134"/>
      <c r="AY954" s="134"/>
      <c r="AZ954" s="134"/>
      <c r="BA954" s="134"/>
      <c r="BB954" s="134"/>
      <c r="BC954" s="134"/>
      <c r="BD954" s="134"/>
      <c r="BE954" s="134"/>
      <c r="BF954" s="134"/>
      <c r="BG954" s="134"/>
      <c r="BH954" s="134"/>
      <c r="BI954" s="134"/>
      <c r="BJ954" s="134"/>
      <c r="BK954" s="134"/>
      <c r="BL954" s="134"/>
      <c r="BM954" s="134"/>
      <c r="BN954" s="134"/>
      <c r="BO954" s="134"/>
      <c r="BP954" s="134"/>
      <c r="BQ954" s="134"/>
      <c r="BR954" s="134"/>
      <c r="BS954" s="134"/>
      <c r="BT954" s="134"/>
      <c r="BU954" s="134"/>
      <c r="BV954" s="134"/>
      <c r="BW954" s="134"/>
      <c r="BX954" s="134"/>
      <c r="BY954" s="134"/>
      <c r="BZ954" s="134"/>
      <c r="CA954" s="134"/>
      <c r="CB954" s="134"/>
      <c r="CC954" s="134"/>
      <c r="CD954" s="134"/>
      <c r="CE954" s="134"/>
      <c r="CF954" s="134"/>
      <c r="CG954" s="134"/>
      <c r="CH954" s="134"/>
      <c r="CI954" s="134"/>
      <c r="CJ954" s="134"/>
      <c r="CK954" s="134"/>
      <c r="CL954" s="134"/>
      <c r="CM954" s="134"/>
      <c r="CN954" s="134"/>
      <c r="CO954" s="134"/>
      <c r="CP954" s="134"/>
      <c r="CQ954" s="134"/>
      <c r="CR954" s="134"/>
      <c r="CS954" s="134"/>
      <c r="CT954" s="134"/>
      <c r="CU954" s="134"/>
      <c r="CV954" s="134"/>
      <c r="CW954" s="134"/>
      <c r="CX954" s="134"/>
      <c r="CY954" s="134"/>
      <c r="CZ954" s="134"/>
      <c r="DA954" s="134"/>
      <c r="DB954" s="134"/>
      <c r="DC954" s="134"/>
      <c r="DD954" s="134"/>
      <c r="DE954" s="134"/>
      <c r="DF954" s="134"/>
      <c r="DG954" s="134"/>
      <c r="DH954" s="134"/>
      <c r="DI954" s="134"/>
      <c r="DJ954" s="134"/>
      <c r="DK954" s="134"/>
      <c r="DL954" s="134"/>
      <c r="DM954" s="134"/>
      <c r="DN954" s="134"/>
      <c r="DO954" s="134"/>
      <c r="DP954" s="134"/>
      <c r="DQ954" s="134"/>
      <c r="DR954" s="134"/>
      <c r="DS954" s="134"/>
      <c r="DT954" s="134"/>
      <c r="DU954" s="134"/>
      <c r="DV954" s="134"/>
      <c r="DW954" s="134"/>
      <c r="DX954" s="134"/>
      <c r="DY954" s="134"/>
      <c r="DZ954" s="134"/>
      <c r="EA954" s="134"/>
      <c r="EB954" s="134"/>
      <c r="EC954" s="134"/>
      <c r="ED954" s="134"/>
      <c r="EE954" s="134"/>
      <c r="EF954" s="134"/>
      <c r="EG954" s="134"/>
    </row>
    <row r="955" spans="1:137">
      <c r="A955" s="135"/>
      <c r="B955" s="103" t="s">
        <v>428</v>
      </c>
      <c r="C955" s="58"/>
      <c r="D955" s="131">
        <f>COUNTA(D958:D1074)</f>
        <v>39</v>
      </c>
      <c r="E955" s="58"/>
      <c r="F955" s="58"/>
      <c r="G955" s="58"/>
      <c r="H955" s="46"/>
      <c r="I955" s="140">
        <f>SUM(I958:I1074)</f>
        <v>315390.2</v>
      </c>
      <c r="J955" s="46" t="s">
        <v>48</v>
      </c>
      <c r="K955" s="75" t="s">
        <v>49</v>
      </c>
      <c r="L955" s="76">
        <f>SUM(M955:X955)</f>
        <v>67</v>
      </c>
      <c r="M955" s="76">
        <f>M958+M961+M964+M967+M970+M973+M976+M979+M982+M985+M988+M991+M994+M997+M1000+M1003+M1006+M1009+M1012+M1015+M1018+M1021+M1024+M1027+M1030+M1033+M1036+M1039+M1042+M1045+M1048+M1051+M1054+M1057+M1060+M1063+M1066+M1069+M1072</f>
        <v>5</v>
      </c>
      <c r="N955" s="76">
        <f t="shared" ref="N955:X955" si="98">N958+N961+N964+N967+N970+N973+N976+N979+N982+N985+N988+N991+N994+N997+N1000+N1003+N1006+N1009+N1012+N1015+N1018+N1021+N1024+N1027+N1030+N1033+N1036+N1039+N1042+N1045+N1048+N1051+N1054+N1057+N1060+N1063+N1066+N1069+N1072</f>
        <v>19</v>
      </c>
      <c r="O955" s="76">
        <f t="shared" si="98"/>
        <v>12</v>
      </c>
      <c r="P955" s="76">
        <f t="shared" si="98"/>
        <v>0</v>
      </c>
      <c r="Q955" s="76">
        <f t="shared" si="98"/>
        <v>0</v>
      </c>
      <c r="R955" s="76">
        <f t="shared" si="98"/>
        <v>0</v>
      </c>
      <c r="S955" s="76">
        <f t="shared" si="98"/>
        <v>10</v>
      </c>
      <c r="T955" s="76">
        <f t="shared" si="98"/>
        <v>4</v>
      </c>
      <c r="U955" s="76">
        <f t="shared" si="98"/>
        <v>0</v>
      </c>
      <c r="V955" s="76">
        <f t="shared" si="98"/>
        <v>0</v>
      </c>
      <c r="W955" s="76">
        <f t="shared" si="98"/>
        <v>0</v>
      </c>
      <c r="X955" s="76">
        <f t="shared" si="98"/>
        <v>17</v>
      </c>
      <c r="Y955" s="134"/>
      <c r="Z955" s="134"/>
      <c r="AA955" s="134"/>
      <c r="AB955" s="134"/>
      <c r="AC955" s="134"/>
      <c r="AD955" s="134"/>
      <c r="AE955" s="134"/>
      <c r="AF955" s="134"/>
      <c r="AG955" s="134"/>
      <c r="AH955" s="134"/>
      <c r="AI955" s="134"/>
      <c r="AJ955" s="134"/>
      <c r="AK955" s="134"/>
      <c r="AL955" s="134"/>
      <c r="AM955" s="134"/>
      <c r="AN955" s="134"/>
      <c r="AO955" s="134"/>
      <c r="AP955" s="134"/>
      <c r="AQ955" s="134"/>
      <c r="AR955" s="134"/>
      <c r="AS955" s="134"/>
      <c r="AT955" s="134"/>
      <c r="AU955" s="134"/>
      <c r="AV955" s="134"/>
      <c r="AW955" s="134"/>
      <c r="AX955" s="134"/>
      <c r="AY955" s="134"/>
      <c r="AZ955" s="134"/>
      <c r="BA955" s="134"/>
      <c r="BB955" s="134"/>
      <c r="BC955" s="134"/>
      <c r="BD955" s="134"/>
      <c r="BE955" s="134"/>
      <c r="BF955" s="134"/>
      <c r="BG955" s="134"/>
      <c r="BH955" s="134"/>
      <c r="BI955" s="134"/>
      <c r="BJ955" s="134"/>
      <c r="BK955" s="134"/>
      <c r="BL955" s="134"/>
      <c r="BM955" s="134"/>
      <c r="BN955" s="134"/>
      <c r="BO955" s="134"/>
      <c r="BP955" s="134"/>
      <c r="BQ955" s="134"/>
      <c r="BR955" s="134"/>
      <c r="BS955" s="134"/>
      <c r="BT955" s="134"/>
      <c r="BU955" s="134"/>
      <c r="BV955" s="134"/>
      <c r="BW955" s="134"/>
      <c r="BX955" s="134"/>
      <c r="BY955" s="134"/>
      <c r="BZ955" s="134"/>
      <c r="CA955" s="134"/>
      <c r="CB955" s="134"/>
      <c r="CC955" s="134"/>
      <c r="CD955" s="134"/>
      <c r="CE955" s="134"/>
      <c r="CF955" s="134"/>
      <c r="CG955" s="134"/>
      <c r="CH955" s="134"/>
      <c r="CI955" s="134"/>
      <c r="CJ955" s="134"/>
      <c r="CK955" s="134"/>
      <c r="CL955" s="134"/>
      <c r="CM955" s="134"/>
      <c r="CN955" s="134"/>
      <c r="CO955" s="134"/>
      <c r="CP955" s="134"/>
      <c r="CQ955" s="134"/>
      <c r="CR955" s="134"/>
      <c r="CS955" s="134"/>
      <c r="CT955" s="134"/>
      <c r="CU955" s="134"/>
      <c r="CV955" s="134"/>
      <c r="CW955" s="134"/>
      <c r="CX955" s="134"/>
      <c r="CY955" s="134"/>
      <c r="CZ955" s="134"/>
      <c r="DA955" s="134"/>
      <c r="DB955" s="134"/>
      <c r="DC955" s="134"/>
      <c r="DD955" s="134"/>
      <c r="DE955" s="134"/>
      <c r="DF955" s="134"/>
      <c r="DG955" s="134"/>
      <c r="DH955" s="134"/>
      <c r="DI955" s="134"/>
      <c r="DJ955" s="134"/>
      <c r="DK955" s="134"/>
      <c r="DL955" s="134"/>
      <c r="DM955" s="134"/>
      <c r="DN955" s="134"/>
      <c r="DO955" s="134"/>
      <c r="DP955" s="134"/>
      <c r="DQ955" s="134"/>
      <c r="DR955" s="134"/>
      <c r="DS955" s="134"/>
      <c r="DT955" s="134"/>
      <c r="DU955" s="134"/>
      <c r="DV955" s="134"/>
      <c r="DW955" s="134"/>
      <c r="DX955" s="134"/>
      <c r="DY955" s="134"/>
      <c r="DZ955" s="134"/>
      <c r="EA955" s="134"/>
      <c r="EB955" s="134"/>
      <c r="EC955" s="134"/>
      <c r="ED955" s="134"/>
      <c r="EE955" s="134"/>
      <c r="EF955" s="134"/>
      <c r="EG955" s="134"/>
    </row>
    <row r="956" spans="1:137">
      <c r="A956" s="135"/>
      <c r="B956" s="103"/>
      <c r="C956" s="77"/>
      <c r="D956" s="136"/>
      <c r="E956" s="77"/>
      <c r="F956" s="77"/>
      <c r="G956" s="77"/>
      <c r="H956" s="54"/>
      <c r="I956" s="141"/>
      <c r="J956" s="54"/>
      <c r="K956" s="75" t="s">
        <v>50</v>
      </c>
      <c r="L956" s="76">
        <f>SUM(M956:X956)</f>
        <v>6</v>
      </c>
      <c r="M956" s="76">
        <f t="shared" ref="M956:X957" si="99">M959+M962+M965+M968+M971+M974+M977+M980+M983+M986+M989+M992+M995+M998+M1001+M1004+M1007+M1010+M1013+M1016+M1019+M1022+M1025+M1028+M1031+M1034+M1037+M1040+M1043+M1046+M1049+M1052+M1055+M1058+M1061+M1064+M1067+M1070+M1073</f>
        <v>0</v>
      </c>
      <c r="N956" s="76">
        <f t="shared" si="99"/>
        <v>0</v>
      </c>
      <c r="O956" s="76">
        <f t="shared" si="99"/>
        <v>0</v>
      </c>
      <c r="P956" s="76">
        <f t="shared" si="99"/>
        <v>6</v>
      </c>
      <c r="Q956" s="76">
        <f t="shared" si="99"/>
        <v>0</v>
      </c>
      <c r="R956" s="76">
        <f t="shared" si="99"/>
        <v>0</v>
      </c>
      <c r="S956" s="76">
        <f t="shared" si="99"/>
        <v>0</v>
      </c>
      <c r="T956" s="76">
        <f t="shared" si="99"/>
        <v>0</v>
      </c>
      <c r="U956" s="76">
        <f t="shared" si="99"/>
        <v>0</v>
      </c>
      <c r="V956" s="76">
        <f t="shared" si="99"/>
        <v>0</v>
      </c>
      <c r="W956" s="76">
        <f t="shared" si="99"/>
        <v>0</v>
      </c>
      <c r="X956" s="76">
        <f t="shared" si="99"/>
        <v>0</v>
      </c>
      <c r="Y956" s="134"/>
      <c r="Z956" s="134"/>
      <c r="AA956" s="134"/>
      <c r="AB956" s="134"/>
      <c r="AC956" s="134"/>
      <c r="AD956" s="134"/>
      <c r="AE956" s="134"/>
      <c r="AF956" s="134"/>
      <c r="AG956" s="134"/>
      <c r="AH956" s="134"/>
      <c r="AI956" s="134"/>
      <c r="AJ956" s="134"/>
      <c r="AK956" s="134"/>
      <c r="AL956" s="134"/>
      <c r="AM956" s="134"/>
      <c r="AN956" s="134"/>
      <c r="AO956" s="134"/>
      <c r="AP956" s="134"/>
      <c r="AQ956" s="134"/>
      <c r="AR956" s="134"/>
      <c r="AS956" s="134"/>
      <c r="AT956" s="134"/>
      <c r="AU956" s="134"/>
      <c r="AV956" s="134"/>
      <c r="AW956" s="134"/>
      <c r="AX956" s="134"/>
      <c r="AY956" s="134"/>
      <c r="AZ956" s="134"/>
      <c r="BA956" s="134"/>
      <c r="BB956" s="134"/>
      <c r="BC956" s="134"/>
      <c r="BD956" s="134"/>
      <c r="BE956" s="134"/>
      <c r="BF956" s="134"/>
      <c r="BG956" s="134"/>
      <c r="BH956" s="134"/>
      <c r="BI956" s="134"/>
      <c r="BJ956" s="134"/>
      <c r="BK956" s="134"/>
      <c r="BL956" s="134"/>
      <c r="BM956" s="134"/>
      <c r="BN956" s="134"/>
      <c r="BO956" s="134"/>
      <c r="BP956" s="134"/>
      <c r="BQ956" s="134"/>
      <c r="BR956" s="134"/>
      <c r="BS956" s="134"/>
      <c r="BT956" s="134"/>
      <c r="BU956" s="134"/>
      <c r="BV956" s="134"/>
      <c r="BW956" s="134"/>
      <c r="BX956" s="134"/>
      <c r="BY956" s="134"/>
      <c r="BZ956" s="134"/>
      <c r="CA956" s="134"/>
      <c r="CB956" s="134"/>
      <c r="CC956" s="134"/>
      <c r="CD956" s="134"/>
      <c r="CE956" s="134"/>
      <c r="CF956" s="134"/>
      <c r="CG956" s="134"/>
      <c r="CH956" s="134"/>
      <c r="CI956" s="134"/>
      <c r="CJ956" s="134"/>
      <c r="CK956" s="134"/>
      <c r="CL956" s="134"/>
      <c r="CM956" s="134"/>
      <c r="CN956" s="134"/>
      <c r="CO956" s="134"/>
      <c r="CP956" s="134"/>
      <c r="CQ956" s="134"/>
      <c r="CR956" s="134"/>
      <c r="CS956" s="134"/>
      <c r="CT956" s="134"/>
      <c r="CU956" s="134"/>
      <c r="CV956" s="134"/>
      <c r="CW956" s="134"/>
      <c r="CX956" s="134"/>
      <c r="CY956" s="134"/>
      <c r="CZ956" s="134"/>
      <c r="DA956" s="134"/>
      <c r="DB956" s="134"/>
      <c r="DC956" s="134"/>
      <c r="DD956" s="134"/>
      <c r="DE956" s="134"/>
      <c r="DF956" s="134"/>
      <c r="DG956" s="134"/>
      <c r="DH956" s="134"/>
      <c r="DI956" s="134"/>
      <c r="DJ956" s="134"/>
      <c r="DK956" s="134"/>
      <c r="DL956" s="134"/>
      <c r="DM956" s="134"/>
      <c r="DN956" s="134"/>
      <c r="DO956" s="134"/>
      <c r="DP956" s="134"/>
      <c r="DQ956" s="134"/>
      <c r="DR956" s="134"/>
      <c r="DS956" s="134"/>
      <c r="DT956" s="134"/>
      <c r="DU956" s="134"/>
      <c r="DV956" s="134"/>
      <c r="DW956" s="134"/>
      <c r="DX956" s="134"/>
      <c r="DY956" s="134"/>
      <c r="DZ956" s="134"/>
      <c r="EA956" s="134"/>
      <c r="EB956" s="134"/>
      <c r="EC956" s="134"/>
      <c r="ED956" s="134"/>
      <c r="EE956" s="134"/>
      <c r="EF956" s="134"/>
      <c r="EG956" s="134"/>
    </row>
    <row r="957" spans="1:137">
      <c r="A957" s="135"/>
      <c r="B957" s="103"/>
      <c r="C957" s="81"/>
      <c r="D957" s="138"/>
      <c r="E957" s="81"/>
      <c r="F957" s="81"/>
      <c r="G957" s="81"/>
      <c r="H957" s="80"/>
      <c r="I957" s="142"/>
      <c r="J957" s="80"/>
      <c r="K957" s="84" t="s">
        <v>51</v>
      </c>
      <c r="L957" s="76">
        <f>SUM(M957:X957)</f>
        <v>103</v>
      </c>
      <c r="M957" s="76">
        <f t="shared" si="99"/>
        <v>0</v>
      </c>
      <c r="N957" s="76">
        <f t="shared" si="99"/>
        <v>1</v>
      </c>
      <c r="O957" s="76">
        <f t="shared" si="99"/>
        <v>23</v>
      </c>
      <c r="P957" s="76">
        <f t="shared" si="99"/>
        <v>0</v>
      </c>
      <c r="Q957" s="76">
        <f t="shared" si="99"/>
        <v>0</v>
      </c>
      <c r="R957" s="76">
        <f t="shared" si="99"/>
        <v>1</v>
      </c>
      <c r="S957" s="76">
        <f t="shared" si="99"/>
        <v>51</v>
      </c>
      <c r="T957" s="76">
        <f t="shared" si="99"/>
        <v>11</v>
      </c>
      <c r="U957" s="76">
        <f t="shared" si="99"/>
        <v>1</v>
      </c>
      <c r="V957" s="76">
        <f t="shared" si="99"/>
        <v>0</v>
      </c>
      <c r="W957" s="76">
        <f t="shared" si="99"/>
        <v>15</v>
      </c>
      <c r="X957" s="76">
        <f t="shared" si="99"/>
        <v>0</v>
      </c>
      <c r="Y957" s="134"/>
      <c r="Z957" s="134"/>
      <c r="AA957" s="134"/>
      <c r="AB957" s="134"/>
      <c r="AC957" s="134"/>
      <c r="AD957" s="134"/>
      <c r="AE957" s="134"/>
      <c r="AF957" s="134"/>
      <c r="AG957" s="134"/>
      <c r="AH957" s="134"/>
      <c r="AI957" s="134"/>
      <c r="AJ957" s="134"/>
      <c r="AK957" s="134"/>
      <c r="AL957" s="134"/>
      <c r="AM957" s="134"/>
      <c r="AN957" s="134"/>
      <c r="AO957" s="134"/>
      <c r="AP957" s="134"/>
      <c r="AQ957" s="134"/>
      <c r="AR957" s="134"/>
      <c r="AS957" s="134"/>
      <c r="AT957" s="134"/>
      <c r="AU957" s="134"/>
      <c r="AV957" s="134"/>
      <c r="AW957" s="134"/>
      <c r="AX957" s="134"/>
      <c r="AY957" s="134"/>
      <c r="AZ957" s="134"/>
      <c r="BA957" s="134"/>
      <c r="BB957" s="134"/>
      <c r="BC957" s="134"/>
      <c r="BD957" s="134"/>
      <c r="BE957" s="134"/>
      <c r="BF957" s="134"/>
      <c r="BG957" s="134"/>
      <c r="BH957" s="134"/>
      <c r="BI957" s="134"/>
      <c r="BJ957" s="134"/>
      <c r="BK957" s="134"/>
      <c r="BL957" s="134"/>
      <c r="BM957" s="134"/>
      <c r="BN957" s="134"/>
      <c r="BO957" s="134"/>
      <c r="BP957" s="134"/>
      <c r="BQ957" s="134"/>
      <c r="BR957" s="134"/>
      <c r="BS957" s="134"/>
      <c r="BT957" s="134"/>
      <c r="BU957" s="134"/>
      <c r="BV957" s="134"/>
      <c r="BW957" s="134"/>
      <c r="BX957" s="134"/>
      <c r="BY957" s="134"/>
      <c r="BZ957" s="134"/>
      <c r="CA957" s="134"/>
      <c r="CB957" s="134"/>
      <c r="CC957" s="134"/>
      <c r="CD957" s="134"/>
      <c r="CE957" s="134"/>
      <c r="CF957" s="134"/>
      <c r="CG957" s="134"/>
      <c r="CH957" s="134"/>
      <c r="CI957" s="134"/>
      <c r="CJ957" s="134"/>
      <c r="CK957" s="134"/>
      <c r="CL957" s="134"/>
      <c r="CM957" s="134"/>
      <c r="CN957" s="134"/>
      <c r="CO957" s="134"/>
      <c r="CP957" s="134"/>
      <c r="CQ957" s="134"/>
      <c r="CR957" s="134"/>
      <c r="CS957" s="134"/>
      <c r="CT957" s="134"/>
      <c r="CU957" s="134"/>
      <c r="CV957" s="134"/>
      <c r="CW957" s="134"/>
      <c r="CX957" s="134"/>
      <c r="CY957" s="134"/>
      <c r="CZ957" s="134"/>
      <c r="DA957" s="134"/>
      <c r="DB957" s="134"/>
      <c r="DC957" s="134"/>
      <c r="DD957" s="134"/>
      <c r="DE957" s="134"/>
      <c r="DF957" s="134"/>
      <c r="DG957" s="134"/>
      <c r="DH957" s="134"/>
      <c r="DI957" s="134"/>
      <c r="DJ957" s="134"/>
      <c r="DK957" s="134"/>
      <c r="DL957" s="134"/>
      <c r="DM957" s="134"/>
      <c r="DN957" s="134"/>
      <c r="DO957" s="134"/>
      <c r="DP957" s="134"/>
      <c r="DQ957" s="134"/>
      <c r="DR957" s="134"/>
      <c r="DS957" s="134"/>
      <c r="DT957" s="134"/>
      <c r="DU957" s="134"/>
      <c r="DV957" s="134"/>
      <c r="DW957" s="134"/>
      <c r="DX957" s="134"/>
      <c r="DY957" s="134"/>
      <c r="DZ957" s="134"/>
      <c r="EA957" s="134"/>
      <c r="EB957" s="134"/>
      <c r="EC957" s="134"/>
      <c r="ED957" s="134"/>
      <c r="EE957" s="134"/>
      <c r="EF957" s="134"/>
      <c r="EG957" s="134"/>
    </row>
    <row r="958" spans="1:137">
      <c r="A958" s="135"/>
      <c r="B958" s="103" t="s">
        <v>429</v>
      </c>
      <c r="C958" s="58" t="s">
        <v>33</v>
      </c>
      <c r="D958" s="188" t="s">
        <v>1430</v>
      </c>
      <c r="E958" s="58" t="s">
        <v>1431</v>
      </c>
      <c r="F958" s="58" t="s">
        <v>1432</v>
      </c>
      <c r="G958" s="58" t="s">
        <v>1433</v>
      </c>
      <c r="H958" s="46"/>
      <c r="I958" s="155">
        <v>187</v>
      </c>
      <c r="J958" s="46" t="s">
        <v>48</v>
      </c>
      <c r="K958" s="75" t="s">
        <v>49</v>
      </c>
      <c r="L958" s="76">
        <f t="shared" ref="L958:L1021" si="100">SUM(M958:X958)</f>
        <v>0</v>
      </c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76"/>
      <c r="Y958" s="134"/>
      <c r="Z958" s="134"/>
      <c r="AA958" s="134"/>
      <c r="AB958" s="134"/>
      <c r="AC958" s="134"/>
      <c r="AD958" s="134"/>
      <c r="AE958" s="134"/>
      <c r="AF958" s="134"/>
      <c r="AG958" s="134"/>
      <c r="AH958" s="134"/>
      <c r="AI958" s="134"/>
      <c r="AJ958" s="134"/>
      <c r="AK958" s="134"/>
      <c r="AL958" s="134"/>
      <c r="AM958" s="134"/>
      <c r="AN958" s="134"/>
      <c r="AO958" s="134"/>
      <c r="AP958" s="134"/>
      <c r="AQ958" s="134"/>
      <c r="AR958" s="134"/>
      <c r="AS958" s="134"/>
      <c r="AT958" s="134"/>
      <c r="AU958" s="134"/>
      <c r="AV958" s="134"/>
      <c r="AW958" s="134"/>
      <c r="AX958" s="134"/>
      <c r="AY958" s="134"/>
      <c r="AZ958" s="134"/>
      <c r="BA958" s="134"/>
      <c r="BB958" s="134"/>
      <c r="BC958" s="134"/>
      <c r="BD958" s="134"/>
      <c r="BE958" s="134"/>
      <c r="BF958" s="134"/>
      <c r="BG958" s="134"/>
      <c r="BH958" s="134"/>
      <c r="BI958" s="134"/>
      <c r="BJ958" s="134"/>
      <c r="BK958" s="134"/>
      <c r="BL958" s="134"/>
      <c r="BM958" s="134"/>
      <c r="BN958" s="134"/>
      <c r="BO958" s="134"/>
      <c r="BP958" s="134"/>
      <c r="BQ958" s="134"/>
      <c r="BR958" s="134"/>
      <c r="BS958" s="134"/>
      <c r="BT958" s="134"/>
      <c r="BU958" s="134"/>
      <c r="BV958" s="134"/>
      <c r="BW958" s="134"/>
      <c r="BX958" s="134"/>
      <c r="BY958" s="134"/>
      <c r="BZ958" s="134"/>
      <c r="CA958" s="134"/>
      <c r="CB958" s="134"/>
      <c r="CC958" s="134"/>
      <c r="CD958" s="134"/>
      <c r="CE958" s="134"/>
      <c r="CF958" s="134"/>
      <c r="CG958" s="134"/>
      <c r="CH958" s="134"/>
      <c r="CI958" s="134"/>
      <c r="CJ958" s="134"/>
      <c r="CK958" s="134"/>
      <c r="CL958" s="134"/>
      <c r="CM958" s="134"/>
      <c r="CN958" s="134"/>
      <c r="CO958" s="134"/>
      <c r="CP958" s="134"/>
      <c r="CQ958" s="134"/>
      <c r="CR958" s="134"/>
      <c r="CS958" s="134"/>
      <c r="CT958" s="134"/>
      <c r="CU958" s="134"/>
      <c r="CV958" s="134"/>
      <c r="CW958" s="134"/>
      <c r="CX958" s="134"/>
      <c r="CY958" s="134"/>
      <c r="CZ958" s="134"/>
      <c r="DA958" s="134"/>
      <c r="DB958" s="134"/>
      <c r="DC958" s="134"/>
      <c r="DD958" s="134"/>
      <c r="DE958" s="134"/>
      <c r="DF958" s="134"/>
      <c r="DG958" s="134"/>
      <c r="DH958" s="134"/>
      <c r="DI958" s="134"/>
      <c r="DJ958" s="134"/>
      <c r="DK958" s="134"/>
      <c r="DL958" s="134"/>
      <c r="DM958" s="134"/>
      <c r="DN958" s="134"/>
      <c r="DO958" s="134"/>
      <c r="DP958" s="134"/>
      <c r="DQ958" s="134"/>
      <c r="DR958" s="134"/>
      <c r="DS958" s="134"/>
      <c r="DT958" s="134"/>
      <c r="DU958" s="134"/>
      <c r="DV958" s="134"/>
      <c r="DW958" s="134"/>
      <c r="DX958" s="134"/>
      <c r="DY958" s="134"/>
      <c r="DZ958" s="134"/>
      <c r="EA958" s="134"/>
      <c r="EB958" s="134"/>
      <c r="EC958" s="134"/>
      <c r="ED958" s="134"/>
      <c r="EE958" s="134"/>
      <c r="EF958" s="134"/>
      <c r="EG958" s="134"/>
    </row>
    <row r="959" spans="1:137">
      <c r="A959" s="135"/>
      <c r="B959" s="103"/>
      <c r="C959" s="77"/>
      <c r="D959" s="189"/>
      <c r="E959" s="77"/>
      <c r="F959" s="77"/>
      <c r="G959" s="77"/>
      <c r="H959" s="54"/>
      <c r="I959" s="156"/>
      <c r="J959" s="54"/>
      <c r="K959" s="75" t="s">
        <v>50</v>
      </c>
      <c r="L959" s="76">
        <f t="shared" si="100"/>
        <v>0</v>
      </c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76"/>
      <c r="Y959" s="134"/>
      <c r="Z959" s="134"/>
      <c r="AA959" s="134"/>
      <c r="AB959" s="134"/>
      <c r="AC959" s="134"/>
      <c r="AD959" s="134"/>
      <c r="AE959" s="134"/>
      <c r="AF959" s="134"/>
      <c r="AG959" s="134"/>
      <c r="AH959" s="134"/>
      <c r="AI959" s="134"/>
      <c r="AJ959" s="134"/>
      <c r="AK959" s="134"/>
      <c r="AL959" s="134"/>
      <c r="AM959" s="134"/>
      <c r="AN959" s="134"/>
      <c r="AO959" s="134"/>
      <c r="AP959" s="134"/>
      <c r="AQ959" s="134"/>
      <c r="AR959" s="134"/>
      <c r="AS959" s="134"/>
      <c r="AT959" s="134"/>
      <c r="AU959" s="134"/>
      <c r="AV959" s="134"/>
      <c r="AW959" s="134"/>
      <c r="AX959" s="134"/>
      <c r="AY959" s="134"/>
      <c r="AZ959" s="134"/>
      <c r="BA959" s="134"/>
      <c r="BB959" s="134"/>
      <c r="BC959" s="134"/>
      <c r="BD959" s="134"/>
      <c r="BE959" s="134"/>
      <c r="BF959" s="134"/>
      <c r="BG959" s="134"/>
      <c r="BH959" s="134"/>
      <c r="BI959" s="134"/>
      <c r="BJ959" s="134"/>
      <c r="BK959" s="134"/>
      <c r="BL959" s="134"/>
      <c r="BM959" s="134"/>
      <c r="BN959" s="134"/>
      <c r="BO959" s="134"/>
      <c r="BP959" s="134"/>
      <c r="BQ959" s="134"/>
      <c r="BR959" s="134"/>
      <c r="BS959" s="134"/>
      <c r="BT959" s="134"/>
      <c r="BU959" s="134"/>
      <c r="BV959" s="134"/>
      <c r="BW959" s="134"/>
      <c r="BX959" s="134"/>
      <c r="BY959" s="134"/>
      <c r="BZ959" s="134"/>
      <c r="CA959" s="134"/>
      <c r="CB959" s="134"/>
      <c r="CC959" s="134"/>
      <c r="CD959" s="134"/>
      <c r="CE959" s="134"/>
      <c r="CF959" s="134"/>
      <c r="CG959" s="134"/>
      <c r="CH959" s="134"/>
      <c r="CI959" s="134"/>
      <c r="CJ959" s="134"/>
      <c r="CK959" s="134"/>
      <c r="CL959" s="134"/>
      <c r="CM959" s="134"/>
      <c r="CN959" s="134"/>
      <c r="CO959" s="134"/>
      <c r="CP959" s="134"/>
      <c r="CQ959" s="134"/>
      <c r="CR959" s="134"/>
      <c r="CS959" s="134"/>
      <c r="CT959" s="134"/>
      <c r="CU959" s="134"/>
      <c r="CV959" s="134"/>
      <c r="CW959" s="134"/>
      <c r="CX959" s="134"/>
      <c r="CY959" s="134"/>
      <c r="CZ959" s="134"/>
      <c r="DA959" s="134"/>
      <c r="DB959" s="134"/>
      <c r="DC959" s="134"/>
      <c r="DD959" s="134"/>
      <c r="DE959" s="134"/>
      <c r="DF959" s="134"/>
      <c r="DG959" s="134"/>
      <c r="DH959" s="134"/>
      <c r="DI959" s="134"/>
      <c r="DJ959" s="134"/>
      <c r="DK959" s="134"/>
      <c r="DL959" s="134"/>
      <c r="DM959" s="134"/>
      <c r="DN959" s="134"/>
      <c r="DO959" s="134"/>
      <c r="DP959" s="134"/>
      <c r="DQ959" s="134"/>
      <c r="DR959" s="134"/>
      <c r="DS959" s="134"/>
      <c r="DT959" s="134"/>
      <c r="DU959" s="134"/>
      <c r="DV959" s="134"/>
      <c r="DW959" s="134"/>
      <c r="DX959" s="134"/>
      <c r="DY959" s="134"/>
      <c r="DZ959" s="134"/>
      <c r="EA959" s="134"/>
      <c r="EB959" s="134"/>
      <c r="EC959" s="134"/>
      <c r="ED959" s="134"/>
      <c r="EE959" s="134"/>
      <c r="EF959" s="134"/>
      <c r="EG959" s="134"/>
    </row>
    <row r="960" spans="1:137">
      <c r="A960" s="135"/>
      <c r="B960" s="103"/>
      <c r="C960" s="81"/>
      <c r="D960" s="190"/>
      <c r="E960" s="81"/>
      <c r="F960" s="81"/>
      <c r="G960" s="81"/>
      <c r="H960" s="80"/>
      <c r="I960" s="157"/>
      <c r="J960" s="80"/>
      <c r="K960" s="84" t="s">
        <v>51</v>
      </c>
      <c r="L960" s="76">
        <f t="shared" si="100"/>
        <v>4</v>
      </c>
      <c r="M960" s="143"/>
      <c r="N960" s="143"/>
      <c r="O960" s="143">
        <v>3</v>
      </c>
      <c r="P960" s="143"/>
      <c r="Q960" s="143"/>
      <c r="R960" s="143"/>
      <c r="S960" s="143">
        <v>1</v>
      </c>
      <c r="T960" s="143"/>
      <c r="U960" s="143"/>
      <c r="V960" s="143"/>
      <c r="W960" s="143"/>
      <c r="X960" s="76"/>
      <c r="Y960" s="134"/>
      <c r="Z960" s="134"/>
      <c r="AA960" s="134"/>
      <c r="AB960" s="134"/>
      <c r="AC960" s="134"/>
      <c r="AD960" s="134"/>
      <c r="AE960" s="134"/>
      <c r="AF960" s="134"/>
      <c r="AG960" s="134"/>
      <c r="AH960" s="134"/>
      <c r="AI960" s="134"/>
      <c r="AJ960" s="134"/>
      <c r="AK960" s="134"/>
      <c r="AL960" s="134"/>
      <c r="AM960" s="134"/>
      <c r="AN960" s="134"/>
      <c r="AO960" s="134"/>
      <c r="AP960" s="134"/>
      <c r="AQ960" s="134"/>
      <c r="AR960" s="134"/>
      <c r="AS960" s="134"/>
      <c r="AT960" s="134"/>
      <c r="AU960" s="134"/>
      <c r="AV960" s="134"/>
      <c r="AW960" s="134"/>
      <c r="AX960" s="134"/>
      <c r="AY960" s="134"/>
      <c r="AZ960" s="134"/>
      <c r="BA960" s="134"/>
      <c r="BB960" s="134"/>
      <c r="BC960" s="134"/>
      <c r="BD960" s="134"/>
      <c r="BE960" s="134"/>
      <c r="BF960" s="134"/>
      <c r="BG960" s="134"/>
      <c r="BH960" s="134"/>
      <c r="BI960" s="134"/>
      <c r="BJ960" s="134"/>
      <c r="BK960" s="134"/>
      <c r="BL960" s="134"/>
      <c r="BM960" s="134"/>
      <c r="BN960" s="134"/>
      <c r="BO960" s="134"/>
      <c r="BP960" s="134"/>
      <c r="BQ960" s="134"/>
      <c r="BR960" s="134"/>
      <c r="BS960" s="134"/>
      <c r="BT960" s="134"/>
      <c r="BU960" s="134"/>
      <c r="BV960" s="134"/>
      <c r="BW960" s="134"/>
      <c r="BX960" s="134"/>
      <c r="BY960" s="134"/>
      <c r="BZ960" s="134"/>
      <c r="CA960" s="134"/>
      <c r="CB960" s="134"/>
      <c r="CC960" s="134"/>
      <c r="CD960" s="134"/>
      <c r="CE960" s="134"/>
      <c r="CF960" s="134"/>
      <c r="CG960" s="134"/>
      <c r="CH960" s="134"/>
      <c r="CI960" s="134"/>
      <c r="CJ960" s="134"/>
      <c r="CK960" s="134"/>
      <c r="CL960" s="134"/>
      <c r="CM960" s="134"/>
      <c r="CN960" s="134"/>
      <c r="CO960" s="134"/>
      <c r="CP960" s="134"/>
      <c r="CQ960" s="134"/>
      <c r="CR960" s="134"/>
      <c r="CS960" s="134"/>
      <c r="CT960" s="134"/>
      <c r="CU960" s="134"/>
      <c r="CV960" s="134"/>
      <c r="CW960" s="134"/>
      <c r="CX960" s="134"/>
      <c r="CY960" s="134"/>
      <c r="CZ960" s="134"/>
      <c r="DA960" s="134"/>
      <c r="DB960" s="134"/>
      <c r="DC960" s="134"/>
      <c r="DD960" s="134"/>
      <c r="DE960" s="134"/>
      <c r="DF960" s="134"/>
      <c r="DG960" s="134"/>
      <c r="DH960" s="134"/>
      <c r="DI960" s="134"/>
      <c r="DJ960" s="134"/>
      <c r="DK960" s="134"/>
      <c r="DL960" s="134"/>
      <c r="DM960" s="134"/>
      <c r="DN960" s="134"/>
      <c r="DO960" s="134"/>
      <c r="DP960" s="134"/>
      <c r="DQ960" s="134"/>
      <c r="DR960" s="134"/>
      <c r="DS960" s="134"/>
      <c r="DT960" s="134"/>
      <c r="DU960" s="134"/>
      <c r="DV960" s="134"/>
      <c r="DW960" s="134"/>
      <c r="DX960" s="134"/>
      <c r="DY960" s="134"/>
      <c r="DZ960" s="134"/>
      <c r="EA960" s="134"/>
      <c r="EB960" s="134"/>
      <c r="EC960" s="134"/>
      <c r="ED960" s="134"/>
      <c r="EE960" s="134"/>
      <c r="EF960" s="134"/>
      <c r="EG960" s="134"/>
    </row>
    <row r="961" spans="1:137">
      <c r="A961" s="135"/>
      <c r="B961" s="103"/>
      <c r="C961" s="58" t="s">
        <v>33</v>
      </c>
      <c r="D961" s="191" t="s">
        <v>1434</v>
      </c>
      <c r="E961" s="58" t="s">
        <v>1435</v>
      </c>
      <c r="F961" s="58" t="s">
        <v>1436</v>
      </c>
      <c r="G961" s="58" t="s">
        <v>1437</v>
      </c>
      <c r="H961" s="46" t="s">
        <v>1438</v>
      </c>
      <c r="I961" s="155">
        <v>13137</v>
      </c>
      <c r="J961" s="46" t="s">
        <v>48</v>
      </c>
      <c r="K961" s="75" t="s">
        <v>49</v>
      </c>
      <c r="L961" s="76">
        <f t="shared" si="100"/>
        <v>0</v>
      </c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76"/>
      <c r="Y961" s="134"/>
      <c r="Z961" s="134"/>
      <c r="AA961" s="134"/>
      <c r="AB961" s="134"/>
      <c r="AC961" s="134"/>
      <c r="AD961" s="134"/>
      <c r="AE961" s="134"/>
      <c r="AF961" s="134"/>
      <c r="AG961" s="134"/>
      <c r="AH961" s="134"/>
      <c r="AI961" s="134"/>
      <c r="AJ961" s="134"/>
      <c r="AK961" s="134"/>
      <c r="AL961" s="134"/>
      <c r="AM961" s="134"/>
      <c r="AN961" s="134"/>
      <c r="AO961" s="134"/>
      <c r="AP961" s="134"/>
      <c r="AQ961" s="134"/>
      <c r="AR961" s="134"/>
      <c r="AS961" s="134"/>
      <c r="AT961" s="134"/>
      <c r="AU961" s="134"/>
      <c r="AV961" s="134"/>
      <c r="AW961" s="134"/>
      <c r="AX961" s="134"/>
      <c r="AY961" s="134"/>
      <c r="AZ961" s="134"/>
      <c r="BA961" s="134"/>
      <c r="BB961" s="134"/>
      <c r="BC961" s="134"/>
      <c r="BD961" s="134"/>
      <c r="BE961" s="134"/>
      <c r="BF961" s="134"/>
      <c r="BG961" s="134"/>
      <c r="BH961" s="134"/>
      <c r="BI961" s="134"/>
      <c r="BJ961" s="134"/>
      <c r="BK961" s="134"/>
      <c r="BL961" s="134"/>
      <c r="BM961" s="134"/>
      <c r="BN961" s="134"/>
      <c r="BO961" s="134"/>
      <c r="BP961" s="134"/>
      <c r="BQ961" s="134"/>
      <c r="BR961" s="134"/>
      <c r="BS961" s="134"/>
      <c r="BT961" s="134"/>
      <c r="BU961" s="134"/>
      <c r="BV961" s="134"/>
      <c r="BW961" s="134"/>
      <c r="BX961" s="134"/>
      <c r="BY961" s="134"/>
      <c r="BZ961" s="134"/>
      <c r="CA961" s="134"/>
      <c r="CB961" s="134"/>
      <c r="CC961" s="134"/>
      <c r="CD961" s="134"/>
      <c r="CE961" s="134"/>
      <c r="CF961" s="134"/>
      <c r="CG961" s="134"/>
      <c r="CH961" s="134"/>
      <c r="CI961" s="134"/>
      <c r="CJ961" s="134"/>
      <c r="CK961" s="134"/>
      <c r="CL961" s="134"/>
      <c r="CM961" s="134"/>
      <c r="CN961" s="134"/>
      <c r="CO961" s="134"/>
      <c r="CP961" s="134"/>
      <c r="CQ961" s="134"/>
      <c r="CR961" s="134"/>
      <c r="CS961" s="134"/>
      <c r="CT961" s="134"/>
      <c r="CU961" s="134"/>
      <c r="CV961" s="134"/>
      <c r="CW961" s="134"/>
      <c r="CX961" s="134"/>
      <c r="CY961" s="134"/>
      <c r="CZ961" s="134"/>
      <c r="DA961" s="134"/>
      <c r="DB961" s="134"/>
      <c r="DC961" s="134"/>
      <c r="DD961" s="134"/>
      <c r="DE961" s="134"/>
      <c r="DF961" s="134"/>
      <c r="DG961" s="134"/>
      <c r="DH961" s="134"/>
      <c r="DI961" s="134"/>
      <c r="DJ961" s="134"/>
      <c r="DK961" s="134"/>
      <c r="DL961" s="134"/>
      <c r="DM961" s="134"/>
      <c r="DN961" s="134"/>
      <c r="DO961" s="134"/>
      <c r="DP961" s="134"/>
      <c r="DQ961" s="134"/>
      <c r="DR961" s="134"/>
      <c r="DS961" s="134"/>
      <c r="DT961" s="134"/>
      <c r="DU961" s="134"/>
      <c r="DV961" s="134"/>
      <c r="DW961" s="134"/>
      <c r="DX961" s="134"/>
      <c r="DY961" s="134"/>
      <c r="DZ961" s="134"/>
      <c r="EA961" s="134"/>
      <c r="EB961" s="134"/>
      <c r="EC961" s="134"/>
      <c r="ED961" s="134"/>
      <c r="EE961" s="134"/>
      <c r="EF961" s="134"/>
      <c r="EG961" s="134"/>
    </row>
    <row r="962" spans="1:137">
      <c r="A962" s="135"/>
      <c r="B962" s="103"/>
      <c r="C962" s="77"/>
      <c r="D962" s="189"/>
      <c r="E962" s="77"/>
      <c r="F962" s="77"/>
      <c r="G962" s="77"/>
      <c r="H962" s="54"/>
      <c r="I962" s="156"/>
      <c r="J962" s="54"/>
      <c r="K962" s="75" t="s">
        <v>50</v>
      </c>
      <c r="L962" s="76">
        <f t="shared" si="100"/>
        <v>0</v>
      </c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76"/>
      <c r="Y962" s="134"/>
      <c r="Z962" s="134"/>
      <c r="AA962" s="134"/>
      <c r="AB962" s="134"/>
      <c r="AC962" s="134"/>
      <c r="AD962" s="134"/>
      <c r="AE962" s="134"/>
      <c r="AF962" s="134"/>
      <c r="AG962" s="134"/>
      <c r="AH962" s="134"/>
      <c r="AI962" s="134"/>
      <c r="AJ962" s="134"/>
      <c r="AK962" s="134"/>
      <c r="AL962" s="134"/>
      <c r="AM962" s="134"/>
      <c r="AN962" s="134"/>
      <c r="AO962" s="134"/>
      <c r="AP962" s="134"/>
      <c r="AQ962" s="134"/>
      <c r="AR962" s="134"/>
      <c r="AS962" s="134"/>
      <c r="AT962" s="134"/>
      <c r="AU962" s="134"/>
      <c r="AV962" s="134"/>
      <c r="AW962" s="134"/>
      <c r="AX962" s="134"/>
      <c r="AY962" s="134"/>
      <c r="AZ962" s="134"/>
      <c r="BA962" s="134"/>
      <c r="BB962" s="134"/>
      <c r="BC962" s="134"/>
      <c r="BD962" s="134"/>
      <c r="BE962" s="134"/>
      <c r="BF962" s="134"/>
      <c r="BG962" s="134"/>
      <c r="BH962" s="134"/>
      <c r="BI962" s="134"/>
      <c r="BJ962" s="134"/>
      <c r="BK962" s="134"/>
      <c r="BL962" s="134"/>
      <c r="BM962" s="134"/>
      <c r="BN962" s="134"/>
      <c r="BO962" s="134"/>
      <c r="BP962" s="134"/>
      <c r="BQ962" s="134"/>
      <c r="BR962" s="134"/>
      <c r="BS962" s="134"/>
      <c r="BT962" s="134"/>
      <c r="BU962" s="134"/>
      <c r="BV962" s="134"/>
      <c r="BW962" s="134"/>
      <c r="BX962" s="134"/>
      <c r="BY962" s="134"/>
      <c r="BZ962" s="134"/>
      <c r="CA962" s="134"/>
      <c r="CB962" s="134"/>
      <c r="CC962" s="134"/>
      <c r="CD962" s="134"/>
      <c r="CE962" s="134"/>
      <c r="CF962" s="134"/>
      <c r="CG962" s="134"/>
      <c r="CH962" s="134"/>
      <c r="CI962" s="134"/>
      <c r="CJ962" s="134"/>
      <c r="CK962" s="134"/>
      <c r="CL962" s="134"/>
      <c r="CM962" s="134"/>
      <c r="CN962" s="134"/>
      <c r="CO962" s="134"/>
      <c r="CP962" s="134"/>
      <c r="CQ962" s="134"/>
      <c r="CR962" s="134"/>
      <c r="CS962" s="134"/>
      <c r="CT962" s="134"/>
      <c r="CU962" s="134"/>
      <c r="CV962" s="134"/>
      <c r="CW962" s="134"/>
      <c r="CX962" s="134"/>
      <c r="CY962" s="134"/>
      <c r="CZ962" s="134"/>
      <c r="DA962" s="134"/>
      <c r="DB962" s="134"/>
      <c r="DC962" s="134"/>
      <c r="DD962" s="134"/>
      <c r="DE962" s="134"/>
      <c r="DF962" s="134"/>
      <c r="DG962" s="134"/>
      <c r="DH962" s="134"/>
      <c r="DI962" s="134"/>
      <c r="DJ962" s="134"/>
      <c r="DK962" s="134"/>
      <c r="DL962" s="134"/>
      <c r="DM962" s="134"/>
      <c r="DN962" s="134"/>
      <c r="DO962" s="134"/>
      <c r="DP962" s="134"/>
      <c r="DQ962" s="134"/>
      <c r="DR962" s="134"/>
      <c r="DS962" s="134"/>
      <c r="DT962" s="134"/>
      <c r="DU962" s="134"/>
      <c r="DV962" s="134"/>
      <c r="DW962" s="134"/>
      <c r="DX962" s="134"/>
      <c r="DY962" s="134"/>
      <c r="DZ962" s="134"/>
      <c r="EA962" s="134"/>
      <c r="EB962" s="134"/>
      <c r="EC962" s="134"/>
      <c r="ED962" s="134"/>
      <c r="EE962" s="134"/>
      <c r="EF962" s="134"/>
      <c r="EG962" s="134"/>
    </row>
    <row r="963" spans="1:137">
      <c r="A963" s="135"/>
      <c r="B963" s="103"/>
      <c r="C963" s="81"/>
      <c r="D963" s="190"/>
      <c r="E963" s="81"/>
      <c r="F963" s="81"/>
      <c r="G963" s="81"/>
      <c r="H963" s="80"/>
      <c r="I963" s="157"/>
      <c r="J963" s="80"/>
      <c r="K963" s="84" t="s">
        <v>51</v>
      </c>
      <c r="L963" s="76">
        <f t="shared" si="100"/>
        <v>2</v>
      </c>
      <c r="M963" s="143"/>
      <c r="N963" s="143"/>
      <c r="O963" s="143"/>
      <c r="P963" s="143"/>
      <c r="Q963" s="143"/>
      <c r="R963" s="143">
        <v>1</v>
      </c>
      <c r="S963" s="143"/>
      <c r="T963" s="143"/>
      <c r="U963" s="143">
        <v>1</v>
      </c>
      <c r="V963" s="143"/>
      <c r="W963" s="143"/>
      <c r="X963" s="76"/>
      <c r="Y963" s="134"/>
      <c r="Z963" s="134"/>
      <c r="AA963" s="134"/>
      <c r="AB963" s="134"/>
      <c r="AC963" s="134"/>
      <c r="AD963" s="134"/>
      <c r="AE963" s="134"/>
      <c r="AF963" s="134"/>
      <c r="AG963" s="134"/>
      <c r="AH963" s="134"/>
      <c r="AI963" s="134"/>
      <c r="AJ963" s="134"/>
      <c r="AK963" s="134"/>
      <c r="AL963" s="134"/>
      <c r="AM963" s="134"/>
      <c r="AN963" s="134"/>
      <c r="AO963" s="134"/>
      <c r="AP963" s="134"/>
      <c r="AQ963" s="134"/>
      <c r="AR963" s="134"/>
      <c r="AS963" s="134"/>
      <c r="AT963" s="134"/>
      <c r="AU963" s="134"/>
      <c r="AV963" s="134"/>
      <c r="AW963" s="134"/>
      <c r="AX963" s="134"/>
      <c r="AY963" s="134"/>
      <c r="AZ963" s="134"/>
      <c r="BA963" s="134"/>
      <c r="BB963" s="134"/>
      <c r="BC963" s="134"/>
      <c r="BD963" s="134"/>
      <c r="BE963" s="134"/>
      <c r="BF963" s="134"/>
      <c r="BG963" s="134"/>
      <c r="BH963" s="134"/>
      <c r="BI963" s="134"/>
      <c r="BJ963" s="134"/>
      <c r="BK963" s="134"/>
      <c r="BL963" s="134"/>
      <c r="BM963" s="134"/>
      <c r="BN963" s="134"/>
      <c r="BO963" s="134"/>
      <c r="BP963" s="134"/>
      <c r="BQ963" s="134"/>
      <c r="BR963" s="134"/>
      <c r="BS963" s="134"/>
      <c r="BT963" s="134"/>
      <c r="BU963" s="134"/>
      <c r="BV963" s="134"/>
      <c r="BW963" s="134"/>
      <c r="BX963" s="134"/>
      <c r="BY963" s="134"/>
      <c r="BZ963" s="134"/>
      <c r="CA963" s="134"/>
      <c r="CB963" s="134"/>
      <c r="CC963" s="134"/>
      <c r="CD963" s="134"/>
      <c r="CE963" s="134"/>
      <c r="CF963" s="134"/>
      <c r="CG963" s="134"/>
      <c r="CH963" s="134"/>
      <c r="CI963" s="134"/>
      <c r="CJ963" s="134"/>
      <c r="CK963" s="134"/>
      <c r="CL963" s="134"/>
      <c r="CM963" s="134"/>
      <c r="CN963" s="134"/>
      <c r="CO963" s="134"/>
      <c r="CP963" s="134"/>
      <c r="CQ963" s="134"/>
      <c r="CR963" s="134"/>
      <c r="CS963" s="134"/>
      <c r="CT963" s="134"/>
      <c r="CU963" s="134"/>
      <c r="CV963" s="134"/>
      <c r="CW963" s="134"/>
      <c r="CX963" s="134"/>
      <c r="CY963" s="134"/>
      <c r="CZ963" s="134"/>
      <c r="DA963" s="134"/>
      <c r="DB963" s="134"/>
      <c r="DC963" s="134"/>
      <c r="DD963" s="134"/>
      <c r="DE963" s="134"/>
      <c r="DF963" s="134"/>
      <c r="DG963" s="134"/>
      <c r="DH963" s="134"/>
      <c r="DI963" s="134"/>
      <c r="DJ963" s="134"/>
      <c r="DK963" s="134"/>
      <c r="DL963" s="134"/>
      <c r="DM963" s="134"/>
      <c r="DN963" s="134"/>
      <c r="DO963" s="134"/>
      <c r="DP963" s="134"/>
      <c r="DQ963" s="134"/>
      <c r="DR963" s="134"/>
      <c r="DS963" s="134"/>
      <c r="DT963" s="134"/>
      <c r="DU963" s="134"/>
      <c r="DV963" s="134"/>
      <c r="DW963" s="134"/>
      <c r="DX963" s="134"/>
      <c r="DY963" s="134"/>
      <c r="DZ963" s="134"/>
      <c r="EA963" s="134"/>
      <c r="EB963" s="134"/>
      <c r="EC963" s="134"/>
      <c r="ED963" s="134"/>
      <c r="EE963" s="134"/>
      <c r="EF963" s="134"/>
      <c r="EG963" s="134"/>
    </row>
    <row r="964" spans="1:137">
      <c r="A964" s="135"/>
      <c r="B964" s="103"/>
      <c r="C964" s="58" t="s">
        <v>33</v>
      </c>
      <c r="D964" s="191" t="s">
        <v>1439</v>
      </c>
      <c r="E964" s="58" t="s">
        <v>1440</v>
      </c>
      <c r="F964" s="58" t="s">
        <v>1441</v>
      </c>
      <c r="G964" s="58" t="s">
        <v>1442</v>
      </c>
      <c r="H964" s="46" t="s">
        <v>1443</v>
      </c>
      <c r="I964" s="155">
        <v>592</v>
      </c>
      <c r="J964" s="46" t="s">
        <v>48</v>
      </c>
      <c r="K964" s="75" t="s">
        <v>49</v>
      </c>
      <c r="L964" s="76">
        <f t="shared" si="100"/>
        <v>0</v>
      </c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76"/>
      <c r="Y964" s="134"/>
      <c r="Z964" s="134"/>
      <c r="AA964" s="134"/>
      <c r="AB964" s="134"/>
      <c r="AC964" s="134"/>
      <c r="AD964" s="134"/>
      <c r="AE964" s="134"/>
      <c r="AF964" s="134"/>
      <c r="AG964" s="134"/>
      <c r="AH964" s="134"/>
      <c r="AI964" s="134"/>
      <c r="AJ964" s="134"/>
      <c r="AK964" s="134"/>
      <c r="AL964" s="134"/>
      <c r="AM964" s="134"/>
      <c r="AN964" s="134"/>
      <c r="AO964" s="134"/>
      <c r="AP964" s="134"/>
      <c r="AQ964" s="134"/>
      <c r="AR964" s="134"/>
      <c r="AS964" s="134"/>
      <c r="AT964" s="134"/>
      <c r="AU964" s="134"/>
      <c r="AV964" s="134"/>
      <c r="AW964" s="134"/>
      <c r="AX964" s="134"/>
      <c r="AY964" s="134"/>
      <c r="AZ964" s="134"/>
      <c r="BA964" s="134"/>
      <c r="BB964" s="134"/>
      <c r="BC964" s="134"/>
      <c r="BD964" s="134"/>
      <c r="BE964" s="134"/>
      <c r="BF964" s="134"/>
      <c r="BG964" s="134"/>
      <c r="BH964" s="134"/>
      <c r="BI964" s="134"/>
      <c r="BJ964" s="134"/>
      <c r="BK964" s="134"/>
      <c r="BL964" s="134"/>
      <c r="BM964" s="134"/>
      <c r="BN964" s="134"/>
      <c r="BO964" s="134"/>
      <c r="BP964" s="134"/>
      <c r="BQ964" s="134"/>
      <c r="BR964" s="134"/>
      <c r="BS964" s="134"/>
      <c r="BT964" s="134"/>
      <c r="BU964" s="134"/>
      <c r="BV964" s="134"/>
      <c r="BW964" s="134"/>
      <c r="BX964" s="134"/>
      <c r="BY964" s="134"/>
      <c r="BZ964" s="134"/>
      <c r="CA964" s="134"/>
      <c r="CB964" s="134"/>
      <c r="CC964" s="134"/>
      <c r="CD964" s="134"/>
      <c r="CE964" s="134"/>
      <c r="CF964" s="134"/>
      <c r="CG964" s="134"/>
      <c r="CH964" s="134"/>
      <c r="CI964" s="134"/>
      <c r="CJ964" s="134"/>
      <c r="CK964" s="134"/>
      <c r="CL964" s="134"/>
      <c r="CM964" s="134"/>
      <c r="CN964" s="134"/>
      <c r="CO964" s="134"/>
      <c r="CP964" s="134"/>
      <c r="CQ964" s="134"/>
      <c r="CR964" s="134"/>
      <c r="CS964" s="134"/>
      <c r="CT964" s="134"/>
      <c r="CU964" s="134"/>
      <c r="CV964" s="134"/>
      <c r="CW964" s="134"/>
      <c r="CX964" s="134"/>
      <c r="CY964" s="134"/>
      <c r="CZ964" s="134"/>
      <c r="DA964" s="134"/>
      <c r="DB964" s="134"/>
      <c r="DC964" s="134"/>
      <c r="DD964" s="134"/>
      <c r="DE964" s="134"/>
      <c r="DF964" s="134"/>
      <c r="DG964" s="134"/>
      <c r="DH964" s="134"/>
      <c r="DI964" s="134"/>
      <c r="DJ964" s="134"/>
      <c r="DK964" s="134"/>
      <c r="DL964" s="134"/>
      <c r="DM964" s="134"/>
      <c r="DN964" s="134"/>
      <c r="DO964" s="134"/>
      <c r="DP964" s="134"/>
      <c r="DQ964" s="134"/>
      <c r="DR964" s="134"/>
      <c r="DS964" s="134"/>
      <c r="DT964" s="134"/>
      <c r="DU964" s="134"/>
      <c r="DV964" s="134"/>
      <c r="DW964" s="134"/>
      <c r="DX964" s="134"/>
      <c r="DY964" s="134"/>
      <c r="DZ964" s="134"/>
      <c r="EA964" s="134"/>
      <c r="EB964" s="134"/>
      <c r="EC964" s="134"/>
      <c r="ED964" s="134"/>
      <c r="EE964" s="134"/>
      <c r="EF964" s="134"/>
      <c r="EG964" s="134"/>
    </row>
    <row r="965" spans="1:137">
      <c r="A965" s="135"/>
      <c r="B965" s="103"/>
      <c r="C965" s="77"/>
      <c r="D965" s="189"/>
      <c r="E965" s="77"/>
      <c r="F965" s="77"/>
      <c r="G965" s="77"/>
      <c r="H965" s="54"/>
      <c r="I965" s="156"/>
      <c r="J965" s="54"/>
      <c r="K965" s="75" t="s">
        <v>50</v>
      </c>
      <c r="L965" s="76">
        <f t="shared" si="100"/>
        <v>0</v>
      </c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76"/>
      <c r="Y965" s="134"/>
      <c r="Z965" s="134"/>
      <c r="AA965" s="134"/>
      <c r="AB965" s="134"/>
      <c r="AC965" s="134"/>
      <c r="AD965" s="134"/>
      <c r="AE965" s="134"/>
      <c r="AF965" s="134"/>
      <c r="AG965" s="134"/>
      <c r="AH965" s="134"/>
      <c r="AI965" s="134"/>
      <c r="AJ965" s="134"/>
      <c r="AK965" s="134"/>
      <c r="AL965" s="134"/>
      <c r="AM965" s="134"/>
      <c r="AN965" s="134"/>
      <c r="AO965" s="134"/>
      <c r="AP965" s="134"/>
      <c r="AQ965" s="134"/>
      <c r="AR965" s="134"/>
      <c r="AS965" s="134"/>
      <c r="AT965" s="134"/>
      <c r="AU965" s="134"/>
      <c r="AV965" s="134"/>
      <c r="AW965" s="134"/>
      <c r="AX965" s="134"/>
      <c r="AY965" s="134"/>
      <c r="AZ965" s="134"/>
      <c r="BA965" s="134"/>
      <c r="BB965" s="134"/>
      <c r="BC965" s="134"/>
      <c r="BD965" s="134"/>
      <c r="BE965" s="134"/>
      <c r="BF965" s="134"/>
      <c r="BG965" s="134"/>
      <c r="BH965" s="134"/>
      <c r="BI965" s="134"/>
      <c r="BJ965" s="134"/>
      <c r="BK965" s="134"/>
      <c r="BL965" s="134"/>
      <c r="BM965" s="134"/>
      <c r="BN965" s="134"/>
      <c r="BO965" s="134"/>
      <c r="BP965" s="134"/>
      <c r="BQ965" s="134"/>
      <c r="BR965" s="134"/>
      <c r="BS965" s="134"/>
      <c r="BT965" s="134"/>
      <c r="BU965" s="134"/>
      <c r="BV965" s="134"/>
      <c r="BW965" s="134"/>
      <c r="BX965" s="134"/>
      <c r="BY965" s="134"/>
      <c r="BZ965" s="134"/>
      <c r="CA965" s="134"/>
      <c r="CB965" s="134"/>
      <c r="CC965" s="134"/>
      <c r="CD965" s="134"/>
      <c r="CE965" s="134"/>
      <c r="CF965" s="134"/>
      <c r="CG965" s="134"/>
      <c r="CH965" s="134"/>
      <c r="CI965" s="134"/>
      <c r="CJ965" s="134"/>
      <c r="CK965" s="134"/>
      <c r="CL965" s="134"/>
      <c r="CM965" s="134"/>
      <c r="CN965" s="134"/>
      <c r="CO965" s="134"/>
      <c r="CP965" s="134"/>
      <c r="CQ965" s="134"/>
      <c r="CR965" s="134"/>
      <c r="CS965" s="134"/>
      <c r="CT965" s="134"/>
      <c r="CU965" s="134"/>
      <c r="CV965" s="134"/>
      <c r="CW965" s="134"/>
      <c r="CX965" s="134"/>
      <c r="CY965" s="134"/>
      <c r="CZ965" s="134"/>
      <c r="DA965" s="134"/>
      <c r="DB965" s="134"/>
      <c r="DC965" s="134"/>
      <c r="DD965" s="134"/>
      <c r="DE965" s="134"/>
      <c r="DF965" s="134"/>
      <c r="DG965" s="134"/>
      <c r="DH965" s="134"/>
      <c r="DI965" s="134"/>
      <c r="DJ965" s="134"/>
      <c r="DK965" s="134"/>
      <c r="DL965" s="134"/>
      <c r="DM965" s="134"/>
      <c r="DN965" s="134"/>
      <c r="DO965" s="134"/>
      <c r="DP965" s="134"/>
      <c r="DQ965" s="134"/>
      <c r="DR965" s="134"/>
      <c r="DS965" s="134"/>
      <c r="DT965" s="134"/>
      <c r="DU965" s="134"/>
      <c r="DV965" s="134"/>
      <c r="DW965" s="134"/>
      <c r="DX965" s="134"/>
      <c r="DY965" s="134"/>
      <c r="DZ965" s="134"/>
      <c r="EA965" s="134"/>
      <c r="EB965" s="134"/>
      <c r="EC965" s="134"/>
      <c r="ED965" s="134"/>
      <c r="EE965" s="134"/>
      <c r="EF965" s="134"/>
      <c r="EG965" s="134"/>
    </row>
    <row r="966" spans="1:137">
      <c r="A966" s="135"/>
      <c r="B966" s="103"/>
      <c r="C966" s="81"/>
      <c r="D966" s="190"/>
      <c r="E966" s="81"/>
      <c r="F966" s="81"/>
      <c r="G966" s="81"/>
      <c r="H966" s="80"/>
      <c r="I966" s="157"/>
      <c r="J966" s="80"/>
      <c r="K966" s="84" t="s">
        <v>51</v>
      </c>
      <c r="L966" s="76">
        <f t="shared" si="100"/>
        <v>3</v>
      </c>
      <c r="M966" s="143"/>
      <c r="N966" s="143"/>
      <c r="O966" s="143">
        <v>1</v>
      </c>
      <c r="P966" s="143"/>
      <c r="Q966" s="143"/>
      <c r="R966" s="143"/>
      <c r="S966" s="143">
        <v>2</v>
      </c>
      <c r="T966" s="143"/>
      <c r="U966" s="143"/>
      <c r="V966" s="143"/>
      <c r="W966" s="143"/>
      <c r="X966" s="76"/>
      <c r="Y966" s="134"/>
      <c r="Z966" s="134"/>
      <c r="AA966" s="134"/>
      <c r="AB966" s="134"/>
      <c r="AC966" s="134"/>
      <c r="AD966" s="134"/>
      <c r="AE966" s="134"/>
      <c r="AF966" s="134"/>
      <c r="AG966" s="134"/>
      <c r="AH966" s="134"/>
      <c r="AI966" s="134"/>
      <c r="AJ966" s="134"/>
      <c r="AK966" s="134"/>
      <c r="AL966" s="134"/>
      <c r="AM966" s="134"/>
      <c r="AN966" s="134"/>
      <c r="AO966" s="134"/>
      <c r="AP966" s="134"/>
      <c r="AQ966" s="134"/>
      <c r="AR966" s="134"/>
      <c r="AS966" s="134"/>
      <c r="AT966" s="134"/>
      <c r="AU966" s="134"/>
      <c r="AV966" s="134"/>
      <c r="AW966" s="134"/>
      <c r="AX966" s="134"/>
      <c r="AY966" s="134"/>
      <c r="AZ966" s="134"/>
      <c r="BA966" s="134"/>
      <c r="BB966" s="134"/>
      <c r="BC966" s="134"/>
      <c r="BD966" s="134"/>
      <c r="BE966" s="134"/>
      <c r="BF966" s="134"/>
      <c r="BG966" s="134"/>
      <c r="BH966" s="134"/>
      <c r="BI966" s="134"/>
      <c r="BJ966" s="134"/>
      <c r="BK966" s="134"/>
      <c r="BL966" s="134"/>
      <c r="BM966" s="134"/>
      <c r="BN966" s="134"/>
      <c r="BO966" s="134"/>
      <c r="BP966" s="134"/>
      <c r="BQ966" s="134"/>
      <c r="BR966" s="134"/>
      <c r="BS966" s="134"/>
      <c r="BT966" s="134"/>
      <c r="BU966" s="134"/>
      <c r="BV966" s="134"/>
      <c r="BW966" s="134"/>
      <c r="BX966" s="134"/>
      <c r="BY966" s="134"/>
      <c r="BZ966" s="134"/>
      <c r="CA966" s="134"/>
      <c r="CB966" s="134"/>
      <c r="CC966" s="134"/>
      <c r="CD966" s="134"/>
      <c r="CE966" s="134"/>
      <c r="CF966" s="134"/>
      <c r="CG966" s="134"/>
      <c r="CH966" s="134"/>
      <c r="CI966" s="134"/>
      <c r="CJ966" s="134"/>
      <c r="CK966" s="134"/>
      <c r="CL966" s="134"/>
      <c r="CM966" s="134"/>
      <c r="CN966" s="134"/>
      <c r="CO966" s="134"/>
      <c r="CP966" s="134"/>
      <c r="CQ966" s="134"/>
      <c r="CR966" s="134"/>
      <c r="CS966" s="134"/>
      <c r="CT966" s="134"/>
      <c r="CU966" s="134"/>
      <c r="CV966" s="134"/>
      <c r="CW966" s="134"/>
      <c r="CX966" s="134"/>
      <c r="CY966" s="134"/>
      <c r="CZ966" s="134"/>
      <c r="DA966" s="134"/>
      <c r="DB966" s="134"/>
      <c r="DC966" s="134"/>
      <c r="DD966" s="134"/>
      <c r="DE966" s="134"/>
      <c r="DF966" s="134"/>
      <c r="DG966" s="134"/>
      <c r="DH966" s="134"/>
      <c r="DI966" s="134"/>
      <c r="DJ966" s="134"/>
      <c r="DK966" s="134"/>
      <c r="DL966" s="134"/>
      <c r="DM966" s="134"/>
      <c r="DN966" s="134"/>
      <c r="DO966" s="134"/>
      <c r="DP966" s="134"/>
      <c r="DQ966" s="134"/>
      <c r="DR966" s="134"/>
      <c r="DS966" s="134"/>
      <c r="DT966" s="134"/>
      <c r="DU966" s="134"/>
      <c r="DV966" s="134"/>
      <c r="DW966" s="134"/>
      <c r="DX966" s="134"/>
      <c r="DY966" s="134"/>
      <c r="DZ966" s="134"/>
      <c r="EA966" s="134"/>
      <c r="EB966" s="134"/>
      <c r="EC966" s="134"/>
      <c r="ED966" s="134"/>
      <c r="EE966" s="134"/>
      <c r="EF966" s="134"/>
      <c r="EG966" s="134"/>
    </row>
    <row r="967" spans="1:137">
      <c r="A967" s="135"/>
      <c r="B967" s="103"/>
      <c r="C967" s="58" t="s">
        <v>33</v>
      </c>
      <c r="D967" s="191" t="s">
        <v>1444</v>
      </c>
      <c r="E967" s="58" t="s">
        <v>1445</v>
      </c>
      <c r="F967" s="58" t="s">
        <v>1446</v>
      </c>
      <c r="G967" s="58" t="s">
        <v>1447</v>
      </c>
      <c r="H967" s="46" t="s">
        <v>1448</v>
      </c>
      <c r="I967" s="155">
        <v>62879</v>
      </c>
      <c r="J967" s="46" t="s">
        <v>48</v>
      </c>
      <c r="K967" s="75" t="s">
        <v>49</v>
      </c>
      <c r="L967" s="76">
        <f t="shared" si="100"/>
        <v>0</v>
      </c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76"/>
      <c r="Y967" s="134"/>
      <c r="Z967" s="134"/>
      <c r="AA967" s="134"/>
      <c r="AB967" s="134"/>
      <c r="AC967" s="134"/>
      <c r="AD967" s="134"/>
      <c r="AE967" s="134"/>
      <c r="AF967" s="134"/>
      <c r="AG967" s="134"/>
      <c r="AH967" s="134"/>
      <c r="AI967" s="134"/>
      <c r="AJ967" s="134"/>
      <c r="AK967" s="134"/>
      <c r="AL967" s="134"/>
      <c r="AM967" s="134"/>
      <c r="AN967" s="134"/>
      <c r="AO967" s="134"/>
      <c r="AP967" s="134"/>
      <c r="AQ967" s="134"/>
      <c r="AR967" s="134"/>
      <c r="AS967" s="134"/>
      <c r="AT967" s="134"/>
      <c r="AU967" s="134"/>
      <c r="AV967" s="134"/>
      <c r="AW967" s="134"/>
      <c r="AX967" s="134"/>
      <c r="AY967" s="134"/>
      <c r="AZ967" s="134"/>
      <c r="BA967" s="134"/>
      <c r="BB967" s="134"/>
      <c r="BC967" s="134"/>
      <c r="BD967" s="134"/>
      <c r="BE967" s="134"/>
      <c r="BF967" s="134"/>
      <c r="BG967" s="134"/>
      <c r="BH967" s="134"/>
      <c r="BI967" s="134"/>
      <c r="BJ967" s="134"/>
      <c r="BK967" s="134"/>
      <c r="BL967" s="134"/>
      <c r="BM967" s="134"/>
      <c r="BN967" s="134"/>
      <c r="BO967" s="134"/>
      <c r="BP967" s="134"/>
      <c r="BQ967" s="134"/>
      <c r="BR967" s="134"/>
      <c r="BS967" s="134"/>
      <c r="BT967" s="134"/>
      <c r="BU967" s="134"/>
      <c r="BV967" s="134"/>
      <c r="BW967" s="134"/>
      <c r="BX967" s="134"/>
      <c r="BY967" s="134"/>
      <c r="BZ967" s="134"/>
      <c r="CA967" s="134"/>
      <c r="CB967" s="134"/>
      <c r="CC967" s="134"/>
      <c r="CD967" s="134"/>
      <c r="CE967" s="134"/>
      <c r="CF967" s="134"/>
      <c r="CG967" s="134"/>
      <c r="CH967" s="134"/>
      <c r="CI967" s="134"/>
      <c r="CJ967" s="134"/>
      <c r="CK967" s="134"/>
      <c r="CL967" s="134"/>
      <c r="CM967" s="134"/>
      <c r="CN967" s="134"/>
      <c r="CO967" s="134"/>
      <c r="CP967" s="134"/>
      <c r="CQ967" s="134"/>
      <c r="CR967" s="134"/>
      <c r="CS967" s="134"/>
      <c r="CT967" s="134"/>
      <c r="CU967" s="134"/>
      <c r="CV967" s="134"/>
      <c r="CW967" s="134"/>
      <c r="CX967" s="134"/>
      <c r="CY967" s="134"/>
      <c r="CZ967" s="134"/>
      <c r="DA967" s="134"/>
      <c r="DB967" s="134"/>
      <c r="DC967" s="134"/>
      <c r="DD967" s="134"/>
      <c r="DE967" s="134"/>
      <c r="DF967" s="134"/>
      <c r="DG967" s="134"/>
      <c r="DH967" s="134"/>
      <c r="DI967" s="134"/>
      <c r="DJ967" s="134"/>
      <c r="DK967" s="134"/>
      <c r="DL967" s="134"/>
      <c r="DM967" s="134"/>
      <c r="DN967" s="134"/>
      <c r="DO967" s="134"/>
      <c r="DP967" s="134"/>
      <c r="DQ967" s="134"/>
      <c r="DR967" s="134"/>
      <c r="DS967" s="134"/>
      <c r="DT967" s="134"/>
      <c r="DU967" s="134"/>
      <c r="DV967" s="134"/>
      <c r="DW967" s="134"/>
      <c r="DX967" s="134"/>
      <c r="DY967" s="134"/>
      <c r="DZ967" s="134"/>
      <c r="EA967" s="134"/>
      <c r="EB967" s="134"/>
      <c r="EC967" s="134"/>
      <c r="ED967" s="134"/>
      <c r="EE967" s="134"/>
      <c r="EF967" s="134"/>
      <c r="EG967" s="134"/>
    </row>
    <row r="968" spans="1:137">
      <c r="A968" s="135"/>
      <c r="B968" s="103"/>
      <c r="C968" s="77"/>
      <c r="D968" s="189"/>
      <c r="E968" s="77"/>
      <c r="F968" s="77"/>
      <c r="G968" s="77"/>
      <c r="H968" s="54"/>
      <c r="I968" s="156"/>
      <c r="J968" s="54"/>
      <c r="K968" s="75" t="s">
        <v>50</v>
      </c>
      <c r="L968" s="76">
        <f t="shared" si="100"/>
        <v>0</v>
      </c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76"/>
      <c r="Y968" s="134"/>
      <c r="Z968" s="134"/>
      <c r="AA968" s="134"/>
      <c r="AB968" s="134"/>
      <c r="AC968" s="134"/>
      <c r="AD968" s="134"/>
      <c r="AE968" s="134"/>
      <c r="AF968" s="134"/>
      <c r="AG968" s="134"/>
      <c r="AH968" s="134"/>
      <c r="AI968" s="134"/>
      <c r="AJ968" s="134"/>
      <c r="AK968" s="134"/>
      <c r="AL968" s="134"/>
      <c r="AM968" s="134"/>
      <c r="AN968" s="134"/>
      <c r="AO968" s="134"/>
      <c r="AP968" s="134"/>
      <c r="AQ968" s="134"/>
      <c r="AR968" s="134"/>
      <c r="AS968" s="134"/>
      <c r="AT968" s="134"/>
      <c r="AU968" s="134"/>
      <c r="AV968" s="134"/>
      <c r="AW968" s="134"/>
      <c r="AX968" s="134"/>
      <c r="AY968" s="134"/>
      <c r="AZ968" s="134"/>
      <c r="BA968" s="134"/>
      <c r="BB968" s="134"/>
      <c r="BC968" s="134"/>
      <c r="BD968" s="134"/>
      <c r="BE968" s="134"/>
      <c r="BF968" s="134"/>
      <c r="BG968" s="134"/>
      <c r="BH968" s="134"/>
      <c r="BI968" s="134"/>
      <c r="BJ968" s="134"/>
      <c r="BK968" s="134"/>
      <c r="BL968" s="134"/>
      <c r="BM968" s="134"/>
      <c r="BN968" s="134"/>
      <c r="BO968" s="134"/>
      <c r="BP968" s="134"/>
      <c r="BQ968" s="134"/>
      <c r="BR968" s="134"/>
      <c r="BS968" s="134"/>
      <c r="BT968" s="134"/>
      <c r="BU968" s="134"/>
      <c r="BV968" s="134"/>
      <c r="BW968" s="134"/>
      <c r="BX968" s="134"/>
      <c r="BY968" s="134"/>
      <c r="BZ968" s="134"/>
      <c r="CA968" s="134"/>
      <c r="CB968" s="134"/>
      <c r="CC968" s="134"/>
      <c r="CD968" s="134"/>
      <c r="CE968" s="134"/>
      <c r="CF968" s="134"/>
      <c r="CG968" s="134"/>
      <c r="CH968" s="134"/>
      <c r="CI968" s="134"/>
      <c r="CJ968" s="134"/>
      <c r="CK968" s="134"/>
      <c r="CL968" s="134"/>
      <c r="CM968" s="134"/>
      <c r="CN968" s="134"/>
      <c r="CO968" s="134"/>
      <c r="CP968" s="134"/>
      <c r="CQ968" s="134"/>
      <c r="CR968" s="134"/>
      <c r="CS968" s="134"/>
      <c r="CT968" s="134"/>
      <c r="CU968" s="134"/>
      <c r="CV968" s="134"/>
      <c r="CW968" s="134"/>
      <c r="CX968" s="134"/>
      <c r="CY968" s="134"/>
      <c r="CZ968" s="134"/>
      <c r="DA968" s="134"/>
      <c r="DB968" s="134"/>
      <c r="DC968" s="134"/>
      <c r="DD968" s="134"/>
      <c r="DE968" s="134"/>
      <c r="DF968" s="134"/>
      <c r="DG968" s="134"/>
      <c r="DH968" s="134"/>
      <c r="DI968" s="134"/>
      <c r="DJ968" s="134"/>
      <c r="DK968" s="134"/>
      <c r="DL968" s="134"/>
      <c r="DM968" s="134"/>
      <c r="DN968" s="134"/>
      <c r="DO968" s="134"/>
      <c r="DP968" s="134"/>
      <c r="DQ968" s="134"/>
      <c r="DR968" s="134"/>
      <c r="DS968" s="134"/>
      <c r="DT968" s="134"/>
      <c r="DU968" s="134"/>
      <c r="DV968" s="134"/>
      <c r="DW968" s="134"/>
      <c r="DX968" s="134"/>
      <c r="DY968" s="134"/>
      <c r="DZ968" s="134"/>
      <c r="EA968" s="134"/>
      <c r="EB968" s="134"/>
      <c r="EC968" s="134"/>
      <c r="ED968" s="134"/>
      <c r="EE968" s="134"/>
      <c r="EF968" s="134"/>
      <c r="EG968" s="134"/>
    </row>
    <row r="969" spans="1:137">
      <c r="A969" s="135"/>
      <c r="B969" s="103"/>
      <c r="C969" s="81"/>
      <c r="D969" s="190"/>
      <c r="E969" s="81"/>
      <c r="F969" s="81"/>
      <c r="G969" s="81"/>
      <c r="H969" s="80"/>
      <c r="I969" s="157"/>
      <c r="J969" s="80"/>
      <c r="K969" s="84" t="s">
        <v>51</v>
      </c>
      <c r="L969" s="76">
        <f t="shared" si="100"/>
        <v>8</v>
      </c>
      <c r="M969" s="143"/>
      <c r="N969" s="143"/>
      <c r="O969" s="143"/>
      <c r="P969" s="143"/>
      <c r="Q969" s="143"/>
      <c r="R969" s="143"/>
      <c r="S969" s="143">
        <v>6</v>
      </c>
      <c r="T969" s="143"/>
      <c r="U969" s="143"/>
      <c r="V969" s="143"/>
      <c r="W969" s="143">
        <v>2</v>
      </c>
      <c r="X969" s="76"/>
      <c r="Y969" s="134"/>
      <c r="Z969" s="134"/>
      <c r="AA969" s="134"/>
      <c r="AB969" s="134"/>
      <c r="AC969" s="134"/>
      <c r="AD969" s="134"/>
      <c r="AE969" s="134"/>
      <c r="AF969" s="134"/>
      <c r="AG969" s="134"/>
      <c r="AH969" s="134"/>
      <c r="AI969" s="134"/>
      <c r="AJ969" s="134"/>
      <c r="AK969" s="134"/>
      <c r="AL969" s="134"/>
      <c r="AM969" s="134"/>
      <c r="AN969" s="134"/>
      <c r="AO969" s="134"/>
      <c r="AP969" s="134"/>
      <c r="AQ969" s="134"/>
      <c r="AR969" s="134"/>
      <c r="AS969" s="134"/>
      <c r="AT969" s="134"/>
      <c r="AU969" s="134"/>
      <c r="AV969" s="134"/>
      <c r="AW969" s="134"/>
      <c r="AX969" s="134"/>
      <c r="AY969" s="134"/>
      <c r="AZ969" s="134"/>
      <c r="BA969" s="134"/>
      <c r="BB969" s="134"/>
      <c r="BC969" s="134"/>
      <c r="BD969" s="134"/>
      <c r="BE969" s="134"/>
      <c r="BF969" s="134"/>
      <c r="BG969" s="134"/>
      <c r="BH969" s="134"/>
      <c r="BI969" s="134"/>
      <c r="BJ969" s="134"/>
      <c r="BK969" s="134"/>
      <c r="BL969" s="134"/>
      <c r="BM969" s="134"/>
      <c r="BN969" s="134"/>
      <c r="BO969" s="134"/>
      <c r="BP969" s="134"/>
      <c r="BQ969" s="134"/>
      <c r="BR969" s="134"/>
      <c r="BS969" s="134"/>
      <c r="BT969" s="134"/>
      <c r="BU969" s="134"/>
      <c r="BV969" s="134"/>
      <c r="BW969" s="134"/>
      <c r="BX969" s="134"/>
      <c r="BY969" s="134"/>
      <c r="BZ969" s="134"/>
      <c r="CA969" s="134"/>
      <c r="CB969" s="134"/>
      <c r="CC969" s="134"/>
      <c r="CD969" s="134"/>
      <c r="CE969" s="134"/>
      <c r="CF969" s="134"/>
      <c r="CG969" s="134"/>
      <c r="CH969" s="134"/>
      <c r="CI969" s="134"/>
      <c r="CJ969" s="134"/>
      <c r="CK969" s="134"/>
      <c r="CL969" s="134"/>
      <c r="CM969" s="134"/>
      <c r="CN969" s="134"/>
      <c r="CO969" s="134"/>
      <c r="CP969" s="134"/>
      <c r="CQ969" s="134"/>
      <c r="CR969" s="134"/>
      <c r="CS969" s="134"/>
      <c r="CT969" s="134"/>
      <c r="CU969" s="134"/>
      <c r="CV969" s="134"/>
      <c r="CW969" s="134"/>
      <c r="CX969" s="134"/>
      <c r="CY969" s="134"/>
      <c r="CZ969" s="134"/>
      <c r="DA969" s="134"/>
      <c r="DB969" s="134"/>
      <c r="DC969" s="134"/>
      <c r="DD969" s="134"/>
      <c r="DE969" s="134"/>
      <c r="DF969" s="134"/>
      <c r="DG969" s="134"/>
      <c r="DH969" s="134"/>
      <c r="DI969" s="134"/>
      <c r="DJ969" s="134"/>
      <c r="DK969" s="134"/>
      <c r="DL969" s="134"/>
      <c r="DM969" s="134"/>
      <c r="DN969" s="134"/>
      <c r="DO969" s="134"/>
      <c r="DP969" s="134"/>
      <c r="DQ969" s="134"/>
      <c r="DR969" s="134"/>
      <c r="DS969" s="134"/>
      <c r="DT969" s="134"/>
      <c r="DU969" s="134"/>
      <c r="DV969" s="134"/>
      <c r="DW969" s="134"/>
      <c r="DX969" s="134"/>
      <c r="DY969" s="134"/>
      <c r="DZ969" s="134"/>
      <c r="EA969" s="134"/>
      <c r="EB969" s="134"/>
      <c r="EC969" s="134"/>
      <c r="ED969" s="134"/>
      <c r="EE969" s="134"/>
      <c r="EF969" s="134"/>
      <c r="EG969" s="134"/>
    </row>
    <row r="970" spans="1:137">
      <c r="A970" s="135"/>
      <c r="B970" s="103"/>
      <c r="C970" s="58" t="s">
        <v>33</v>
      </c>
      <c r="D970" s="191" t="s">
        <v>1449</v>
      </c>
      <c r="E970" s="58" t="s">
        <v>1450</v>
      </c>
      <c r="F970" s="58" t="s">
        <v>1451</v>
      </c>
      <c r="G970" s="58" t="s">
        <v>1452</v>
      </c>
      <c r="H970" s="46" t="s">
        <v>1453</v>
      </c>
      <c r="I970" s="155">
        <v>1925</v>
      </c>
      <c r="J970" s="46" t="s">
        <v>48</v>
      </c>
      <c r="K970" s="75" t="s">
        <v>49</v>
      </c>
      <c r="L970" s="76">
        <f t="shared" si="100"/>
        <v>0</v>
      </c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76"/>
      <c r="Y970" s="134"/>
      <c r="Z970" s="134"/>
      <c r="AA970" s="134"/>
      <c r="AB970" s="134"/>
      <c r="AC970" s="134"/>
      <c r="AD970" s="134"/>
      <c r="AE970" s="134"/>
      <c r="AF970" s="134"/>
      <c r="AG970" s="134"/>
      <c r="AH970" s="134"/>
      <c r="AI970" s="134"/>
      <c r="AJ970" s="134"/>
      <c r="AK970" s="134"/>
      <c r="AL970" s="134"/>
      <c r="AM970" s="134"/>
      <c r="AN970" s="134"/>
      <c r="AO970" s="134"/>
      <c r="AP970" s="134"/>
      <c r="AQ970" s="134"/>
      <c r="AR970" s="134"/>
      <c r="AS970" s="134"/>
      <c r="AT970" s="134"/>
      <c r="AU970" s="134"/>
      <c r="AV970" s="134"/>
      <c r="AW970" s="134"/>
      <c r="AX970" s="134"/>
      <c r="AY970" s="134"/>
      <c r="AZ970" s="134"/>
      <c r="BA970" s="134"/>
      <c r="BB970" s="134"/>
      <c r="BC970" s="134"/>
      <c r="BD970" s="134"/>
      <c r="BE970" s="134"/>
      <c r="BF970" s="134"/>
      <c r="BG970" s="134"/>
      <c r="BH970" s="134"/>
      <c r="BI970" s="134"/>
      <c r="BJ970" s="134"/>
      <c r="BK970" s="134"/>
      <c r="BL970" s="134"/>
      <c r="BM970" s="134"/>
      <c r="BN970" s="134"/>
      <c r="BO970" s="134"/>
      <c r="BP970" s="134"/>
      <c r="BQ970" s="134"/>
      <c r="BR970" s="134"/>
      <c r="BS970" s="134"/>
      <c r="BT970" s="134"/>
      <c r="BU970" s="134"/>
      <c r="BV970" s="134"/>
      <c r="BW970" s="134"/>
      <c r="BX970" s="134"/>
      <c r="BY970" s="134"/>
      <c r="BZ970" s="134"/>
      <c r="CA970" s="134"/>
      <c r="CB970" s="134"/>
      <c r="CC970" s="134"/>
      <c r="CD970" s="134"/>
      <c r="CE970" s="134"/>
      <c r="CF970" s="134"/>
      <c r="CG970" s="134"/>
      <c r="CH970" s="134"/>
      <c r="CI970" s="134"/>
      <c r="CJ970" s="134"/>
      <c r="CK970" s="134"/>
      <c r="CL970" s="134"/>
      <c r="CM970" s="134"/>
      <c r="CN970" s="134"/>
      <c r="CO970" s="134"/>
      <c r="CP970" s="134"/>
      <c r="CQ970" s="134"/>
      <c r="CR970" s="134"/>
      <c r="CS970" s="134"/>
      <c r="CT970" s="134"/>
      <c r="CU970" s="134"/>
      <c r="CV970" s="134"/>
      <c r="CW970" s="134"/>
      <c r="CX970" s="134"/>
      <c r="CY970" s="134"/>
      <c r="CZ970" s="134"/>
      <c r="DA970" s="134"/>
      <c r="DB970" s="134"/>
      <c r="DC970" s="134"/>
      <c r="DD970" s="134"/>
      <c r="DE970" s="134"/>
      <c r="DF970" s="134"/>
      <c r="DG970" s="134"/>
      <c r="DH970" s="134"/>
      <c r="DI970" s="134"/>
      <c r="DJ970" s="134"/>
      <c r="DK970" s="134"/>
      <c r="DL970" s="134"/>
      <c r="DM970" s="134"/>
      <c r="DN970" s="134"/>
      <c r="DO970" s="134"/>
      <c r="DP970" s="134"/>
      <c r="DQ970" s="134"/>
      <c r="DR970" s="134"/>
      <c r="DS970" s="134"/>
      <c r="DT970" s="134"/>
      <c r="DU970" s="134"/>
      <c r="DV970" s="134"/>
      <c r="DW970" s="134"/>
      <c r="DX970" s="134"/>
      <c r="DY970" s="134"/>
      <c r="DZ970" s="134"/>
      <c r="EA970" s="134"/>
      <c r="EB970" s="134"/>
      <c r="EC970" s="134"/>
      <c r="ED970" s="134"/>
      <c r="EE970" s="134"/>
      <c r="EF970" s="134"/>
      <c r="EG970" s="134"/>
    </row>
    <row r="971" spans="1:137">
      <c r="A971" s="135"/>
      <c r="B971" s="103"/>
      <c r="C971" s="77"/>
      <c r="D971" s="189"/>
      <c r="E971" s="77"/>
      <c r="F971" s="77"/>
      <c r="G971" s="77"/>
      <c r="H971" s="54"/>
      <c r="I971" s="156"/>
      <c r="J971" s="54"/>
      <c r="K971" s="75" t="s">
        <v>50</v>
      </c>
      <c r="L971" s="76">
        <f t="shared" si="100"/>
        <v>0</v>
      </c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76"/>
      <c r="Y971" s="134"/>
      <c r="Z971" s="134"/>
      <c r="AA971" s="134"/>
      <c r="AB971" s="134"/>
      <c r="AC971" s="134"/>
      <c r="AD971" s="134"/>
      <c r="AE971" s="134"/>
      <c r="AF971" s="134"/>
      <c r="AG971" s="134"/>
      <c r="AH971" s="134"/>
      <c r="AI971" s="134"/>
      <c r="AJ971" s="134"/>
      <c r="AK971" s="134"/>
      <c r="AL971" s="134"/>
      <c r="AM971" s="134"/>
      <c r="AN971" s="134"/>
      <c r="AO971" s="134"/>
      <c r="AP971" s="134"/>
      <c r="AQ971" s="134"/>
      <c r="AR971" s="134"/>
      <c r="AS971" s="134"/>
      <c r="AT971" s="134"/>
      <c r="AU971" s="134"/>
      <c r="AV971" s="134"/>
      <c r="AW971" s="134"/>
      <c r="AX971" s="134"/>
      <c r="AY971" s="134"/>
      <c r="AZ971" s="134"/>
      <c r="BA971" s="134"/>
      <c r="BB971" s="134"/>
      <c r="BC971" s="134"/>
      <c r="BD971" s="134"/>
      <c r="BE971" s="134"/>
      <c r="BF971" s="134"/>
      <c r="BG971" s="134"/>
      <c r="BH971" s="134"/>
      <c r="BI971" s="134"/>
      <c r="BJ971" s="134"/>
      <c r="BK971" s="134"/>
      <c r="BL971" s="134"/>
      <c r="BM971" s="134"/>
      <c r="BN971" s="134"/>
      <c r="BO971" s="134"/>
      <c r="BP971" s="134"/>
      <c r="BQ971" s="134"/>
      <c r="BR971" s="134"/>
      <c r="BS971" s="134"/>
      <c r="BT971" s="134"/>
      <c r="BU971" s="134"/>
      <c r="BV971" s="134"/>
      <c r="BW971" s="134"/>
      <c r="BX971" s="134"/>
      <c r="BY971" s="134"/>
      <c r="BZ971" s="134"/>
      <c r="CA971" s="134"/>
      <c r="CB971" s="134"/>
      <c r="CC971" s="134"/>
      <c r="CD971" s="134"/>
      <c r="CE971" s="134"/>
      <c r="CF971" s="134"/>
      <c r="CG971" s="134"/>
      <c r="CH971" s="134"/>
      <c r="CI971" s="134"/>
      <c r="CJ971" s="134"/>
      <c r="CK971" s="134"/>
      <c r="CL971" s="134"/>
      <c r="CM971" s="134"/>
      <c r="CN971" s="134"/>
      <c r="CO971" s="134"/>
      <c r="CP971" s="134"/>
      <c r="CQ971" s="134"/>
      <c r="CR971" s="134"/>
      <c r="CS971" s="134"/>
      <c r="CT971" s="134"/>
      <c r="CU971" s="134"/>
      <c r="CV971" s="134"/>
      <c r="CW971" s="134"/>
      <c r="CX971" s="134"/>
      <c r="CY971" s="134"/>
      <c r="CZ971" s="134"/>
      <c r="DA971" s="134"/>
      <c r="DB971" s="134"/>
      <c r="DC971" s="134"/>
      <c r="DD971" s="134"/>
      <c r="DE971" s="134"/>
      <c r="DF971" s="134"/>
      <c r="DG971" s="134"/>
      <c r="DH971" s="134"/>
      <c r="DI971" s="134"/>
      <c r="DJ971" s="134"/>
      <c r="DK971" s="134"/>
      <c r="DL971" s="134"/>
      <c r="DM971" s="134"/>
      <c r="DN971" s="134"/>
      <c r="DO971" s="134"/>
      <c r="DP971" s="134"/>
      <c r="DQ971" s="134"/>
      <c r="DR971" s="134"/>
      <c r="DS971" s="134"/>
      <c r="DT971" s="134"/>
      <c r="DU971" s="134"/>
      <c r="DV971" s="134"/>
      <c r="DW971" s="134"/>
      <c r="DX971" s="134"/>
      <c r="DY971" s="134"/>
      <c r="DZ971" s="134"/>
      <c r="EA971" s="134"/>
      <c r="EB971" s="134"/>
      <c r="EC971" s="134"/>
      <c r="ED971" s="134"/>
      <c r="EE971" s="134"/>
      <c r="EF971" s="134"/>
      <c r="EG971" s="134"/>
    </row>
    <row r="972" spans="1:137">
      <c r="A972" s="135"/>
      <c r="B972" s="103"/>
      <c r="C972" s="81"/>
      <c r="D972" s="190"/>
      <c r="E972" s="81"/>
      <c r="F972" s="81"/>
      <c r="G972" s="81"/>
      <c r="H972" s="80"/>
      <c r="I972" s="157"/>
      <c r="J972" s="80"/>
      <c r="K972" s="84" t="s">
        <v>51</v>
      </c>
      <c r="L972" s="76">
        <f t="shared" si="100"/>
        <v>2</v>
      </c>
      <c r="M972" s="143"/>
      <c r="N972" s="143"/>
      <c r="O972" s="143">
        <v>1</v>
      </c>
      <c r="P972" s="143"/>
      <c r="Q972" s="143"/>
      <c r="R972" s="143"/>
      <c r="S972" s="143">
        <v>1</v>
      </c>
      <c r="T972" s="143"/>
      <c r="U972" s="143"/>
      <c r="V972" s="143"/>
      <c r="W972" s="143"/>
      <c r="X972" s="76"/>
      <c r="Y972" s="134"/>
      <c r="Z972" s="134"/>
      <c r="AA972" s="134"/>
      <c r="AB972" s="134"/>
      <c r="AC972" s="134"/>
      <c r="AD972" s="134"/>
      <c r="AE972" s="134"/>
      <c r="AF972" s="134"/>
      <c r="AG972" s="134"/>
      <c r="AH972" s="134"/>
      <c r="AI972" s="134"/>
      <c r="AJ972" s="134"/>
      <c r="AK972" s="134"/>
      <c r="AL972" s="134"/>
      <c r="AM972" s="134"/>
      <c r="AN972" s="134"/>
      <c r="AO972" s="134"/>
      <c r="AP972" s="134"/>
      <c r="AQ972" s="134"/>
      <c r="AR972" s="134"/>
      <c r="AS972" s="134"/>
      <c r="AT972" s="134"/>
      <c r="AU972" s="134"/>
      <c r="AV972" s="134"/>
      <c r="AW972" s="134"/>
      <c r="AX972" s="134"/>
      <c r="AY972" s="134"/>
      <c r="AZ972" s="134"/>
      <c r="BA972" s="134"/>
      <c r="BB972" s="134"/>
      <c r="BC972" s="134"/>
      <c r="BD972" s="134"/>
      <c r="BE972" s="134"/>
      <c r="BF972" s="134"/>
      <c r="BG972" s="134"/>
      <c r="BH972" s="134"/>
      <c r="BI972" s="134"/>
      <c r="BJ972" s="134"/>
      <c r="BK972" s="134"/>
      <c r="BL972" s="134"/>
      <c r="BM972" s="134"/>
      <c r="BN972" s="134"/>
      <c r="BO972" s="134"/>
      <c r="BP972" s="134"/>
      <c r="BQ972" s="134"/>
      <c r="BR972" s="134"/>
      <c r="BS972" s="134"/>
      <c r="BT972" s="134"/>
      <c r="BU972" s="134"/>
      <c r="BV972" s="134"/>
      <c r="BW972" s="134"/>
      <c r="BX972" s="134"/>
      <c r="BY972" s="134"/>
      <c r="BZ972" s="134"/>
      <c r="CA972" s="134"/>
      <c r="CB972" s="134"/>
      <c r="CC972" s="134"/>
      <c r="CD972" s="134"/>
      <c r="CE972" s="134"/>
      <c r="CF972" s="134"/>
      <c r="CG972" s="134"/>
      <c r="CH972" s="134"/>
      <c r="CI972" s="134"/>
      <c r="CJ972" s="134"/>
      <c r="CK972" s="134"/>
      <c r="CL972" s="134"/>
      <c r="CM972" s="134"/>
      <c r="CN972" s="134"/>
      <c r="CO972" s="134"/>
      <c r="CP972" s="134"/>
      <c r="CQ972" s="134"/>
      <c r="CR972" s="134"/>
      <c r="CS972" s="134"/>
      <c r="CT972" s="134"/>
      <c r="CU972" s="134"/>
      <c r="CV972" s="134"/>
      <c r="CW972" s="134"/>
      <c r="CX972" s="134"/>
      <c r="CY972" s="134"/>
      <c r="CZ972" s="134"/>
      <c r="DA972" s="134"/>
      <c r="DB972" s="134"/>
      <c r="DC972" s="134"/>
      <c r="DD972" s="134"/>
      <c r="DE972" s="134"/>
      <c r="DF972" s="134"/>
      <c r="DG972" s="134"/>
      <c r="DH972" s="134"/>
      <c r="DI972" s="134"/>
      <c r="DJ972" s="134"/>
      <c r="DK972" s="134"/>
      <c r="DL972" s="134"/>
      <c r="DM972" s="134"/>
      <c r="DN972" s="134"/>
      <c r="DO972" s="134"/>
      <c r="DP972" s="134"/>
      <c r="DQ972" s="134"/>
      <c r="DR972" s="134"/>
      <c r="DS972" s="134"/>
      <c r="DT972" s="134"/>
      <c r="DU972" s="134"/>
      <c r="DV972" s="134"/>
      <c r="DW972" s="134"/>
      <c r="DX972" s="134"/>
      <c r="DY972" s="134"/>
      <c r="DZ972" s="134"/>
      <c r="EA972" s="134"/>
      <c r="EB972" s="134"/>
      <c r="EC972" s="134"/>
      <c r="ED972" s="134"/>
      <c r="EE972" s="134"/>
      <c r="EF972" s="134"/>
      <c r="EG972" s="134"/>
    </row>
    <row r="973" spans="1:137">
      <c r="A973" s="135"/>
      <c r="B973" s="103"/>
      <c r="C973" s="58" t="s">
        <v>33</v>
      </c>
      <c r="D973" s="191" t="s">
        <v>1454</v>
      </c>
      <c r="E973" s="58" t="s">
        <v>1455</v>
      </c>
      <c r="F973" s="58" t="s">
        <v>1456</v>
      </c>
      <c r="G973" s="58" t="s">
        <v>1457</v>
      </c>
      <c r="H973" s="46"/>
      <c r="I973" s="155">
        <v>42</v>
      </c>
      <c r="J973" s="46" t="s">
        <v>48</v>
      </c>
      <c r="K973" s="75" t="s">
        <v>49</v>
      </c>
      <c r="L973" s="76">
        <f t="shared" si="100"/>
        <v>0</v>
      </c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76"/>
      <c r="Y973" s="134"/>
      <c r="Z973" s="134"/>
      <c r="AA973" s="134"/>
      <c r="AB973" s="134"/>
      <c r="AC973" s="134"/>
      <c r="AD973" s="134"/>
      <c r="AE973" s="134"/>
      <c r="AF973" s="134"/>
      <c r="AG973" s="134"/>
      <c r="AH973" s="134"/>
      <c r="AI973" s="134"/>
      <c r="AJ973" s="134"/>
      <c r="AK973" s="134"/>
      <c r="AL973" s="134"/>
      <c r="AM973" s="134"/>
      <c r="AN973" s="134"/>
      <c r="AO973" s="134"/>
      <c r="AP973" s="134"/>
      <c r="AQ973" s="134"/>
      <c r="AR973" s="134"/>
      <c r="AS973" s="134"/>
      <c r="AT973" s="134"/>
      <c r="AU973" s="134"/>
      <c r="AV973" s="134"/>
      <c r="AW973" s="134"/>
      <c r="AX973" s="134"/>
      <c r="AY973" s="134"/>
      <c r="AZ973" s="134"/>
      <c r="BA973" s="134"/>
      <c r="BB973" s="134"/>
      <c r="BC973" s="134"/>
      <c r="BD973" s="134"/>
      <c r="BE973" s="134"/>
      <c r="BF973" s="134"/>
      <c r="BG973" s="134"/>
      <c r="BH973" s="134"/>
      <c r="BI973" s="134"/>
      <c r="BJ973" s="134"/>
      <c r="BK973" s="134"/>
      <c r="BL973" s="134"/>
      <c r="BM973" s="134"/>
      <c r="BN973" s="134"/>
      <c r="BO973" s="134"/>
      <c r="BP973" s="134"/>
      <c r="BQ973" s="134"/>
      <c r="BR973" s="134"/>
      <c r="BS973" s="134"/>
      <c r="BT973" s="134"/>
      <c r="BU973" s="134"/>
      <c r="BV973" s="134"/>
      <c r="BW973" s="134"/>
      <c r="BX973" s="134"/>
      <c r="BY973" s="134"/>
      <c r="BZ973" s="134"/>
      <c r="CA973" s="134"/>
      <c r="CB973" s="134"/>
      <c r="CC973" s="134"/>
      <c r="CD973" s="134"/>
      <c r="CE973" s="134"/>
      <c r="CF973" s="134"/>
      <c r="CG973" s="134"/>
      <c r="CH973" s="134"/>
      <c r="CI973" s="134"/>
      <c r="CJ973" s="134"/>
      <c r="CK973" s="134"/>
      <c r="CL973" s="134"/>
      <c r="CM973" s="134"/>
      <c r="CN973" s="134"/>
      <c r="CO973" s="134"/>
      <c r="CP973" s="134"/>
      <c r="CQ973" s="134"/>
      <c r="CR973" s="134"/>
      <c r="CS973" s="134"/>
      <c r="CT973" s="134"/>
      <c r="CU973" s="134"/>
      <c r="CV973" s="134"/>
      <c r="CW973" s="134"/>
      <c r="CX973" s="134"/>
      <c r="CY973" s="134"/>
      <c r="CZ973" s="134"/>
      <c r="DA973" s="134"/>
      <c r="DB973" s="134"/>
      <c r="DC973" s="134"/>
      <c r="DD973" s="134"/>
      <c r="DE973" s="134"/>
      <c r="DF973" s="134"/>
      <c r="DG973" s="134"/>
      <c r="DH973" s="134"/>
      <c r="DI973" s="134"/>
      <c r="DJ973" s="134"/>
      <c r="DK973" s="134"/>
      <c r="DL973" s="134"/>
      <c r="DM973" s="134"/>
      <c r="DN973" s="134"/>
      <c r="DO973" s="134"/>
      <c r="DP973" s="134"/>
      <c r="DQ973" s="134"/>
      <c r="DR973" s="134"/>
      <c r="DS973" s="134"/>
      <c r="DT973" s="134"/>
      <c r="DU973" s="134"/>
      <c r="DV973" s="134"/>
      <c r="DW973" s="134"/>
      <c r="DX973" s="134"/>
      <c r="DY973" s="134"/>
      <c r="DZ973" s="134"/>
      <c r="EA973" s="134"/>
      <c r="EB973" s="134"/>
      <c r="EC973" s="134"/>
      <c r="ED973" s="134"/>
      <c r="EE973" s="134"/>
      <c r="EF973" s="134"/>
      <c r="EG973" s="134"/>
    </row>
    <row r="974" spans="1:137">
      <c r="A974" s="135"/>
      <c r="B974" s="103"/>
      <c r="C974" s="77"/>
      <c r="D974" s="189"/>
      <c r="E974" s="77"/>
      <c r="F974" s="77"/>
      <c r="G974" s="77"/>
      <c r="H974" s="54"/>
      <c r="I974" s="156"/>
      <c r="J974" s="54"/>
      <c r="K974" s="75" t="s">
        <v>50</v>
      </c>
      <c r="L974" s="76">
        <f t="shared" si="100"/>
        <v>0</v>
      </c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76"/>
      <c r="Y974" s="134"/>
      <c r="Z974" s="134"/>
      <c r="AA974" s="134"/>
      <c r="AB974" s="134"/>
      <c r="AC974" s="134"/>
      <c r="AD974" s="134"/>
      <c r="AE974" s="134"/>
      <c r="AF974" s="134"/>
      <c r="AG974" s="134"/>
      <c r="AH974" s="134"/>
      <c r="AI974" s="134"/>
      <c r="AJ974" s="134"/>
      <c r="AK974" s="134"/>
      <c r="AL974" s="134"/>
      <c r="AM974" s="134"/>
      <c r="AN974" s="134"/>
      <c r="AO974" s="134"/>
      <c r="AP974" s="134"/>
      <c r="AQ974" s="134"/>
      <c r="AR974" s="134"/>
      <c r="AS974" s="134"/>
      <c r="AT974" s="134"/>
      <c r="AU974" s="134"/>
      <c r="AV974" s="134"/>
      <c r="AW974" s="134"/>
      <c r="AX974" s="134"/>
      <c r="AY974" s="134"/>
      <c r="AZ974" s="134"/>
      <c r="BA974" s="134"/>
      <c r="BB974" s="134"/>
      <c r="BC974" s="134"/>
      <c r="BD974" s="134"/>
      <c r="BE974" s="134"/>
      <c r="BF974" s="134"/>
      <c r="BG974" s="134"/>
      <c r="BH974" s="134"/>
      <c r="BI974" s="134"/>
      <c r="BJ974" s="134"/>
      <c r="BK974" s="134"/>
      <c r="BL974" s="134"/>
      <c r="BM974" s="134"/>
      <c r="BN974" s="134"/>
      <c r="BO974" s="134"/>
      <c r="BP974" s="134"/>
      <c r="BQ974" s="134"/>
      <c r="BR974" s="134"/>
      <c r="BS974" s="134"/>
      <c r="BT974" s="134"/>
      <c r="BU974" s="134"/>
      <c r="BV974" s="134"/>
      <c r="BW974" s="134"/>
      <c r="BX974" s="134"/>
      <c r="BY974" s="134"/>
      <c r="BZ974" s="134"/>
      <c r="CA974" s="134"/>
      <c r="CB974" s="134"/>
      <c r="CC974" s="134"/>
      <c r="CD974" s="134"/>
      <c r="CE974" s="134"/>
      <c r="CF974" s="134"/>
      <c r="CG974" s="134"/>
      <c r="CH974" s="134"/>
      <c r="CI974" s="134"/>
      <c r="CJ974" s="134"/>
      <c r="CK974" s="134"/>
      <c r="CL974" s="134"/>
      <c r="CM974" s="134"/>
      <c r="CN974" s="134"/>
      <c r="CO974" s="134"/>
      <c r="CP974" s="134"/>
      <c r="CQ974" s="134"/>
      <c r="CR974" s="134"/>
      <c r="CS974" s="134"/>
      <c r="CT974" s="134"/>
      <c r="CU974" s="134"/>
      <c r="CV974" s="134"/>
      <c r="CW974" s="134"/>
      <c r="CX974" s="134"/>
      <c r="CY974" s="134"/>
      <c r="CZ974" s="134"/>
      <c r="DA974" s="134"/>
      <c r="DB974" s="134"/>
      <c r="DC974" s="134"/>
      <c r="DD974" s="134"/>
      <c r="DE974" s="134"/>
      <c r="DF974" s="134"/>
      <c r="DG974" s="134"/>
      <c r="DH974" s="134"/>
      <c r="DI974" s="134"/>
      <c r="DJ974" s="134"/>
      <c r="DK974" s="134"/>
      <c r="DL974" s="134"/>
      <c r="DM974" s="134"/>
      <c r="DN974" s="134"/>
      <c r="DO974" s="134"/>
      <c r="DP974" s="134"/>
      <c r="DQ974" s="134"/>
      <c r="DR974" s="134"/>
      <c r="DS974" s="134"/>
      <c r="DT974" s="134"/>
      <c r="DU974" s="134"/>
      <c r="DV974" s="134"/>
      <c r="DW974" s="134"/>
      <c r="DX974" s="134"/>
      <c r="DY974" s="134"/>
      <c r="DZ974" s="134"/>
      <c r="EA974" s="134"/>
      <c r="EB974" s="134"/>
      <c r="EC974" s="134"/>
      <c r="ED974" s="134"/>
      <c r="EE974" s="134"/>
      <c r="EF974" s="134"/>
      <c r="EG974" s="134"/>
    </row>
    <row r="975" spans="1:137">
      <c r="A975" s="135"/>
      <c r="B975" s="103"/>
      <c r="C975" s="81"/>
      <c r="D975" s="190"/>
      <c r="E975" s="81"/>
      <c r="F975" s="81"/>
      <c r="G975" s="81"/>
      <c r="H975" s="80"/>
      <c r="I975" s="157"/>
      <c r="J975" s="80"/>
      <c r="K975" s="84" t="s">
        <v>51</v>
      </c>
      <c r="L975" s="76">
        <f t="shared" si="100"/>
        <v>2</v>
      </c>
      <c r="M975" s="143"/>
      <c r="N975" s="143"/>
      <c r="O975" s="143"/>
      <c r="P975" s="143"/>
      <c r="Q975" s="143"/>
      <c r="R975" s="143"/>
      <c r="S975" s="143">
        <v>2</v>
      </c>
      <c r="T975" s="143"/>
      <c r="U975" s="143"/>
      <c r="V975" s="143"/>
      <c r="W975" s="143"/>
      <c r="X975" s="76"/>
      <c r="Y975" s="134"/>
      <c r="Z975" s="134"/>
      <c r="AA975" s="134"/>
      <c r="AB975" s="134"/>
      <c r="AC975" s="134"/>
      <c r="AD975" s="134"/>
      <c r="AE975" s="134"/>
      <c r="AF975" s="134"/>
      <c r="AG975" s="134"/>
      <c r="AH975" s="134"/>
      <c r="AI975" s="134"/>
      <c r="AJ975" s="134"/>
      <c r="AK975" s="134"/>
      <c r="AL975" s="134"/>
      <c r="AM975" s="134"/>
      <c r="AN975" s="134"/>
      <c r="AO975" s="134"/>
      <c r="AP975" s="134"/>
      <c r="AQ975" s="134"/>
      <c r="AR975" s="134"/>
      <c r="AS975" s="134"/>
      <c r="AT975" s="134"/>
      <c r="AU975" s="134"/>
      <c r="AV975" s="134"/>
      <c r="AW975" s="134"/>
      <c r="AX975" s="134"/>
      <c r="AY975" s="134"/>
      <c r="AZ975" s="134"/>
      <c r="BA975" s="134"/>
      <c r="BB975" s="134"/>
      <c r="BC975" s="134"/>
      <c r="BD975" s="134"/>
      <c r="BE975" s="134"/>
      <c r="BF975" s="134"/>
      <c r="BG975" s="134"/>
      <c r="BH975" s="134"/>
      <c r="BI975" s="134"/>
      <c r="BJ975" s="134"/>
      <c r="BK975" s="134"/>
      <c r="BL975" s="134"/>
      <c r="BM975" s="134"/>
      <c r="BN975" s="134"/>
      <c r="BO975" s="134"/>
      <c r="BP975" s="134"/>
      <c r="BQ975" s="134"/>
      <c r="BR975" s="134"/>
      <c r="BS975" s="134"/>
      <c r="BT975" s="134"/>
      <c r="BU975" s="134"/>
      <c r="BV975" s="134"/>
      <c r="BW975" s="134"/>
      <c r="BX975" s="134"/>
      <c r="BY975" s="134"/>
      <c r="BZ975" s="134"/>
      <c r="CA975" s="134"/>
      <c r="CB975" s="134"/>
      <c r="CC975" s="134"/>
      <c r="CD975" s="134"/>
      <c r="CE975" s="134"/>
      <c r="CF975" s="134"/>
      <c r="CG975" s="134"/>
      <c r="CH975" s="134"/>
      <c r="CI975" s="134"/>
      <c r="CJ975" s="134"/>
      <c r="CK975" s="134"/>
      <c r="CL975" s="134"/>
      <c r="CM975" s="134"/>
      <c r="CN975" s="134"/>
      <c r="CO975" s="134"/>
      <c r="CP975" s="134"/>
      <c r="CQ975" s="134"/>
      <c r="CR975" s="134"/>
      <c r="CS975" s="134"/>
      <c r="CT975" s="134"/>
      <c r="CU975" s="134"/>
      <c r="CV975" s="134"/>
      <c r="CW975" s="134"/>
      <c r="CX975" s="134"/>
      <c r="CY975" s="134"/>
      <c r="CZ975" s="134"/>
      <c r="DA975" s="134"/>
      <c r="DB975" s="134"/>
      <c r="DC975" s="134"/>
      <c r="DD975" s="134"/>
      <c r="DE975" s="134"/>
      <c r="DF975" s="134"/>
      <c r="DG975" s="134"/>
      <c r="DH975" s="134"/>
      <c r="DI975" s="134"/>
      <c r="DJ975" s="134"/>
      <c r="DK975" s="134"/>
      <c r="DL975" s="134"/>
      <c r="DM975" s="134"/>
      <c r="DN975" s="134"/>
      <c r="DO975" s="134"/>
      <c r="DP975" s="134"/>
      <c r="DQ975" s="134"/>
      <c r="DR975" s="134"/>
      <c r="DS975" s="134"/>
      <c r="DT975" s="134"/>
      <c r="DU975" s="134"/>
      <c r="DV975" s="134"/>
      <c r="DW975" s="134"/>
      <c r="DX975" s="134"/>
      <c r="DY975" s="134"/>
      <c r="DZ975" s="134"/>
      <c r="EA975" s="134"/>
      <c r="EB975" s="134"/>
      <c r="EC975" s="134"/>
      <c r="ED975" s="134"/>
      <c r="EE975" s="134"/>
      <c r="EF975" s="134"/>
      <c r="EG975" s="134"/>
    </row>
    <row r="976" spans="1:137">
      <c r="A976" s="135"/>
      <c r="B976" s="103"/>
      <c r="C976" s="58" t="s">
        <v>33</v>
      </c>
      <c r="D976" s="191" t="s">
        <v>1458</v>
      </c>
      <c r="E976" s="58" t="s">
        <v>1459</v>
      </c>
      <c r="F976" s="58" t="s">
        <v>1460</v>
      </c>
      <c r="G976" s="58" t="s">
        <v>1461</v>
      </c>
      <c r="H976" s="46" t="s">
        <v>1462</v>
      </c>
      <c r="I976" s="155">
        <v>4025</v>
      </c>
      <c r="J976" s="46" t="s">
        <v>48</v>
      </c>
      <c r="K976" s="75" t="s">
        <v>49</v>
      </c>
      <c r="L976" s="76">
        <f t="shared" si="100"/>
        <v>0</v>
      </c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76"/>
      <c r="Y976" s="134"/>
      <c r="Z976" s="134"/>
      <c r="AA976" s="134"/>
      <c r="AB976" s="134"/>
      <c r="AC976" s="134"/>
      <c r="AD976" s="134"/>
      <c r="AE976" s="134"/>
      <c r="AF976" s="134"/>
      <c r="AG976" s="134"/>
      <c r="AH976" s="134"/>
      <c r="AI976" s="134"/>
      <c r="AJ976" s="134"/>
      <c r="AK976" s="134"/>
      <c r="AL976" s="134"/>
      <c r="AM976" s="134"/>
      <c r="AN976" s="134"/>
      <c r="AO976" s="134"/>
      <c r="AP976" s="134"/>
      <c r="AQ976" s="134"/>
      <c r="AR976" s="134"/>
      <c r="AS976" s="134"/>
      <c r="AT976" s="134"/>
      <c r="AU976" s="134"/>
      <c r="AV976" s="134"/>
      <c r="AW976" s="134"/>
      <c r="AX976" s="134"/>
      <c r="AY976" s="134"/>
      <c r="AZ976" s="134"/>
      <c r="BA976" s="134"/>
      <c r="BB976" s="134"/>
      <c r="BC976" s="134"/>
      <c r="BD976" s="134"/>
      <c r="BE976" s="134"/>
      <c r="BF976" s="134"/>
      <c r="BG976" s="134"/>
      <c r="BH976" s="134"/>
      <c r="BI976" s="134"/>
      <c r="BJ976" s="134"/>
      <c r="BK976" s="134"/>
      <c r="BL976" s="134"/>
      <c r="BM976" s="134"/>
      <c r="BN976" s="134"/>
      <c r="BO976" s="134"/>
      <c r="BP976" s="134"/>
      <c r="BQ976" s="134"/>
      <c r="BR976" s="134"/>
      <c r="BS976" s="134"/>
      <c r="BT976" s="134"/>
      <c r="BU976" s="134"/>
      <c r="BV976" s="134"/>
      <c r="BW976" s="134"/>
      <c r="BX976" s="134"/>
      <c r="BY976" s="134"/>
      <c r="BZ976" s="134"/>
      <c r="CA976" s="134"/>
      <c r="CB976" s="134"/>
      <c r="CC976" s="134"/>
      <c r="CD976" s="134"/>
      <c r="CE976" s="134"/>
      <c r="CF976" s="134"/>
      <c r="CG976" s="134"/>
      <c r="CH976" s="134"/>
      <c r="CI976" s="134"/>
      <c r="CJ976" s="134"/>
      <c r="CK976" s="134"/>
      <c r="CL976" s="134"/>
      <c r="CM976" s="134"/>
      <c r="CN976" s="134"/>
      <c r="CO976" s="134"/>
      <c r="CP976" s="134"/>
      <c r="CQ976" s="134"/>
      <c r="CR976" s="134"/>
      <c r="CS976" s="134"/>
      <c r="CT976" s="134"/>
      <c r="CU976" s="134"/>
      <c r="CV976" s="134"/>
      <c r="CW976" s="134"/>
      <c r="CX976" s="134"/>
      <c r="CY976" s="134"/>
      <c r="CZ976" s="134"/>
      <c r="DA976" s="134"/>
      <c r="DB976" s="134"/>
      <c r="DC976" s="134"/>
      <c r="DD976" s="134"/>
      <c r="DE976" s="134"/>
      <c r="DF976" s="134"/>
      <c r="DG976" s="134"/>
      <c r="DH976" s="134"/>
      <c r="DI976" s="134"/>
      <c r="DJ976" s="134"/>
      <c r="DK976" s="134"/>
      <c r="DL976" s="134"/>
      <c r="DM976" s="134"/>
      <c r="DN976" s="134"/>
      <c r="DO976" s="134"/>
      <c r="DP976" s="134"/>
      <c r="DQ976" s="134"/>
      <c r="DR976" s="134"/>
      <c r="DS976" s="134"/>
      <c r="DT976" s="134"/>
      <c r="DU976" s="134"/>
      <c r="DV976" s="134"/>
      <c r="DW976" s="134"/>
      <c r="DX976" s="134"/>
      <c r="DY976" s="134"/>
      <c r="DZ976" s="134"/>
      <c r="EA976" s="134"/>
      <c r="EB976" s="134"/>
      <c r="EC976" s="134"/>
      <c r="ED976" s="134"/>
      <c r="EE976" s="134"/>
      <c r="EF976" s="134"/>
      <c r="EG976" s="134"/>
    </row>
    <row r="977" spans="1:137">
      <c r="A977" s="135"/>
      <c r="B977" s="103"/>
      <c r="C977" s="77"/>
      <c r="D977" s="189"/>
      <c r="E977" s="77"/>
      <c r="F977" s="77"/>
      <c r="G977" s="77"/>
      <c r="H977" s="54"/>
      <c r="I977" s="156"/>
      <c r="J977" s="54"/>
      <c r="K977" s="75" t="s">
        <v>50</v>
      </c>
      <c r="L977" s="76">
        <f t="shared" si="100"/>
        <v>0</v>
      </c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76"/>
      <c r="Y977" s="134"/>
      <c r="Z977" s="134"/>
      <c r="AA977" s="134"/>
      <c r="AB977" s="134"/>
      <c r="AC977" s="134"/>
      <c r="AD977" s="134"/>
      <c r="AE977" s="134"/>
      <c r="AF977" s="134"/>
      <c r="AG977" s="134"/>
      <c r="AH977" s="134"/>
      <c r="AI977" s="134"/>
      <c r="AJ977" s="134"/>
      <c r="AK977" s="134"/>
      <c r="AL977" s="134"/>
      <c r="AM977" s="134"/>
      <c r="AN977" s="134"/>
      <c r="AO977" s="134"/>
      <c r="AP977" s="134"/>
      <c r="AQ977" s="134"/>
      <c r="AR977" s="134"/>
      <c r="AS977" s="134"/>
      <c r="AT977" s="134"/>
      <c r="AU977" s="134"/>
      <c r="AV977" s="134"/>
      <c r="AW977" s="134"/>
      <c r="AX977" s="134"/>
      <c r="AY977" s="134"/>
      <c r="AZ977" s="134"/>
      <c r="BA977" s="134"/>
      <c r="BB977" s="134"/>
      <c r="BC977" s="134"/>
      <c r="BD977" s="134"/>
      <c r="BE977" s="134"/>
      <c r="BF977" s="134"/>
      <c r="BG977" s="134"/>
      <c r="BH977" s="134"/>
      <c r="BI977" s="134"/>
      <c r="BJ977" s="134"/>
      <c r="BK977" s="134"/>
      <c r="BL977" s="134"/>
      <c r="BM977" s="134"/>
      <c r="BN977" s="134"/>
      <c r="BO977" s="134"/>
      <c r="BP977" s="134"/>
      <c r="BQ977" s="134"/>
      <c r="BR977" s="134"/>
      <c r="BS977" s="134"/>
      <c r="BT977" s="134"/>
      <c r="BU977" s="134"/>
      <c r="BV977" s="134"/>
      <c r="BW977" s="134"/>
      <c r="BX977" s="134"/>
      <c r="BY977" s="134"/>
      <c r="BZ977" s="134"/>
      <c r="CA977" s="134"/>
      <c r="CB977" s="134"/>
      <c r="CC977" s="134"/>
      <c r="CD977" s="134"/>
      <c r="CE977" s="134"/>
      <c r="CF977" s="134"/>
      <c r="CG977" s="134"/>
      <c r="CH977" s="134"/>
      <c r="CI977" s="134"/>
      <c r="CJ977" s="134"/>
      <c r="CK977" s="134"/>
      <c r="CL977" s="134"/>
      <c r="CM977" s="134"/>
      <c r="CN977" s="134"/>
      <c r="CO977" s="134"/>
      <c r="CP977" s="134"/>
      <c r="CQ977" s="134"/>
      <c r="CR977" s="134"/>
      <c r="CS977" s="134"/>
      <c r="CT977" s="134"/>
      <c r="CU977" s="134"/>
      <c r="CV977" s="134"/>
      <c r="CW977" s="134"/>
      <c r="CX977" s="134"/>
      <c r="CY977" s="134"/>
      <c r="CZ977" s="134"/>
      <c r="DA977" s="134"/>
      <c r="DB977" s="134"/>
      <c r="DC977" s="134"/>
      <c r="DD977" s="134"/>
      <c r="DE977" s="134"/>
      <c r="DF977" s="134"/>
      <c r="DG977" s="134"/>
      <c r="DH977" s="134"/>
      <c r="DI977" s="134"/>
      <c r="DJ977" s="134"/>
      <c r="DK977" s="134"/>
      <c r="DL977" s="134"/>
      <c r="DM977" s="134"/>
      <c r="DN977" s="134"/>
      <c r="DO977" s="134"/>
      <c r="DP977" s="134"/>
      <c r="DQ977" s="134"/>
      <c r="DR977" s="134"/>
      <c r="DS977" s="134"/>
      <c r="DT977" s="134"/>
      <c r="DU977" s="134"/>
      <c r="DV977" s="134"/>
      <c r="DW977" s="134"/>
      <c r="DX977" s="134"/>
      <c r="DY977" s="134"/>
      <c r="DZ977" s="134"/>
      <c r="EA977" s="134"/>
      <c r="EB977" s="134"/>
      <c r="EC977" s="134"/>
      <c r="ED977" s="134"/>
      <c r="EE977" s="134"/>
      <c r="EF977" s="134"/>
      <c r="EG977" s="134"/>
    </row>
    <row r="978" spans="1:137">
      <c r="A978" s="135"/>
      <c r="B978" s="103"/>
      <c r="C978" s="81"/>
      <c r="D978" s="190"/>
      <c r="E978" s="81"/>
      <c r="F978" s="81"/>
      <c r="G978" s="81"/>
      <c r="H978" s="80"/>
      <c r="I978" s="157"/>
      <c r="J978" s="80"/>
      <c r="K978" s="84" t="s">
        <v>51</v>
      </c>
      <c r="L978" s="76">
        <f t="shared" si="100"/>
        <v>3</v>
      </c>
      <c r="M978" s="143"/>
      <c r="N978" s="143"/>
      <c r="O978" s="143"/>
      <c r="P978" s="143"/>
      <c r="Q978" s="143"/>
      <c r="R978" s="143"/>
      <c r="S978" s="143">
        <v>1</v>
      </c>
      <c r="T978" s="143">
        <v>2</v>
      </c>
      <c r="U978" s="143"/>
      <c r="V978" s="143"/>
      <c r="W978" s="143"/>
      <c r="X978" s="76"/>
      <c r="Y978" s="134"/>
      <c r="Z978" s="134"/>
      <c r="AA978" s="134"/>
      <c r="AB978" s="134"/>
      <c r="AC978" s="134"/>
      <c r="AD978" s="134"/>
      <c r="AE978" s="134"/>
      <c r="AF978" s="134"/>
      <c r="AG978" s="134"/>
      <c r="AH978" s="134"/>
      <c r="AI978" s="134"/>
      <c r="AJ978" s="134"/>
      <c r="AK978" s="134"/>
      <c r="AL978" s="134"/>
      <c r="AM978" s="134"/>
      <c r="AN978" s="134"/>
      <c r="AO978" s="134"/>
      <c r="AP978" s="134"/>
      <c r="AQ978" s="134"/>
      <c r="AR978" s="134"/>
      <c r="AS978" s="134"/>
      <c r="AT978" s="134"/>
      <c r="AU978" s="134"/>
      <c r="AV978" s="134"/>
      <c r="AW978" s="134"/>
      <c r="AX978" s="134"/>
      <c r="AY978" s="134"/>
      <c r="AZ978" s="134"/>
      <c r="BA978" s="134"/>
      <c r="BB978" s="134"/>
      <c r="BC978" s="134"/>
      <c r="BD978" s="134"/>
      <c r="BE978" s="134"/>
      <c r="BF978" s="134"/>
      <c r="BG978" s="134"/>
      <c r="BH978" s="134"/>
      <c r="BI978" s="134"/>
      <c r="BJ978" s="134"/>
      <c r="BK978" s="134"/>
      <c r="BL978" s="134"/>
      <c r="BM978" s="134"/>
      <c r="BN978" s="134"/>
      <c r="BO978" s="134"/>
      <c r="BP978" s="134"/>
      <c r="BQ978" s="134"/>
      <c r="BR978" s="134"/>
      <c r="BS978" s="134"/>
      <c r="BT978" s="134"/>
      <c r="BU978" s="134"/>
      <c r="BV978" s="134"/>
      <c r="BW978" s="134"/>
      <c r="BX978" s="134"/>
      <c r="BY978" s="134"/>
      <c r="BZ978" s="134"/>
      <c r="CA978" s="134"/>
      <c r="CB978" s="134"/>
      <c r="CC978" s="134"/>
      <c r="CD978" s="134"/>
      <c r="CE978" s="134"/>
      <c r="CF978" s="134"/>
      <c r="CG978" s="134"/>
      <c r="CH978" s="134"/>
      <c r="CI978" s="134"/>
      <c r="CJ978" s="134"/>
      <c r="CK978" s="134"/>
      <c r="CL978" s="134"/>
      <c r="CM978" s="134"/>
      <c r="CN978" s="134"/>
      <c r="CO978" s="134"/>
      <c r="CP978" s="134"/>
      <c r="CQ978" s="134"/>
      <c r="CR978" s="134"/>
      <c r="CS978" s="134"/>
      <c r="CT978" s="134"/>
      <c r="CU978" s="134"/>
      <c r="CV978" s="134"/>
      <c r="CW978" s="134"/>
      <c r="CX978" s="134"/>
      <c r="CY978" s="134"/>
      <c r="CZ978" s="134"/>
      <c r="DA978" s="134"/>
      <c r="DB978" s="134"/>
      <c r="DC978" s="134"/>
      <c r="DD978" s="134"/>
      <c r="DE978" s="134"/>
      <c r="DF978" s="134"/>
      <c r="DG978" s="134"/>
      <c r="DH978" s="134"/>
      <c r="DI978" s="134"/>
      <c r="DJ978" s="134"/>
      <c r="DK978" s="134"/>
      <c r="DL978" s="134"/>
      <c r="DM978" s="134"/>
      <c r="DN978" s="134"/>
      <c r="DO978" s="134"/>
      <c r="DP978" s="134"/>
      <c r="DQ978" s="134"/>
      <c r="DR978" s="134"/>
      <c r="DS978" s="134"/>
      <c r="DT978" s="134"/>
      <c r="DU978" s="134"/>
      <c r="DV978" s="134"/>
      <c r="DW978" s="134"/>
      <c r="DX978" s="134"/>
      <c r="DY978" s="134"/>
      <c r="DZ978" s="134"/>
      <c r="EA978" s="134"/>
      <c r="EB978" s="134"/>
      <c r="EC978" s="134"/>
      <c r="ED978" s="134"/>
      <c r="EE978" s="134"/>
      <c r="EF978" s="134"/>
      <c r="EG978" s="134"/>
    </row>
    <row r="979" spans="1:137">
      <c r="A979" s="135"/>
      <c r="B979" s="103"/>
      <c r="C979" s="58" t="s">
        <v>33</v>
      </c>
      <c r="D979" s="191" t="s">
        <v>1463</v>
      </c>
      <c r="E979" s="58" t="s">
        <v>1464</v>
      </c>
      <c r="F979" s="58" t="s">
        <v>1465</v>
      </c>
      <c r="G979" s="58" t="s">
        <v>1466</v>
      </c>
      <c r="H979" s="46" t="s">
        <v>1467</v>
      </c>
      <c r="I979" s="155">
        <v>30</v>
      </c>
      <c r="J979" s="46" t="s">
        <v>48</v>
      </c>
      <c r="K979" s="75" t="s">
        <v>49</v>
      </c>
      <c r="L979" s="76">
        <f t="shared" si="100"/>
        <v>0</v>
      </c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76"/>
      <c r="Y979" s="134"/>
      <c r="Z979" s="134"/>
      <c r="AA979" s="134"/>
      <c r="AB979" s="134"/>
      <c r="AC979" s="134"/>
      <c r="AD979" s="134"/>
      <c r="AE979" s="134"/>
      <c r="AF979" s="134"/>
      <c r="AG979" s="134"/>
      <c r="AH979" s="134"/>
      <c r="AI979" s="134"/>
      <c r="AJ979" s="134"/>
      <c r="AK979" s="134"/>
      <c r="AL979" s="134"/>
      <c r="AM979" s="134"/>
      <c r="AN979" s="134"/>
      <c r="AO979" s="134"/>
      <c r="AP979" s="134"/>
      <c r="AQ979" s="134"/>
      <c r="AR979" s="134"/>
      <c r="AS979" s="134"/>
      <c r="AT979" s="134"/>
      <c r="AU979" s="134"/>
      <c r="AV979" s="134"/>
      <c r="AW979" s="134"/>
      <c r="AX979" s="134"/>
      <c r="AY979" s="134"/>
      <c r="AZ979" s="134"/>
      <c r="BA979" s="134"/>
      <c r="BB979" s="134"/>
      <c r="BC979" s="134"/>
      <c r="BD979" s="134"/>
      <c r="BE979" s="134"/>
      <c r="BF979" s="134"/>
      <c r="BG979" s="134"/>
      <c r="BH979" s="134"/>
      <c r="BI979" s="134"/>
      <c r="BJ979" s="134"/>
      <c r="BK979" s="134"/>
      <c r="BL979" s="134"/>
      <c r="BM979" s="134"/>
      <c r="BN979" s="134"/>
      <c r="BO979" s="134"/>
      <c r="BP979" s="134"/>
      <c r="BQ979" s="134"/>
      <c r="BR979" s="134"/>
      <c r="BS979" s="134"/>
      <c r="BT979" s="134"/>
      <c r="BU979" s="134"/>
      <c r="BV979" s="134"/>
      <c r="BW979" s="134"/>
      <c r="BX979" s="134"/>
      <c r="BY979" s="134"/>
      <c r="BZ979" s="134"/>
      <c r="CA979" s="134"/>
      <c r="CB979" s="134"/>
      <c r="CC979" s="134"/>
      <c r="CD979" s="134"/>
      <c r="CE979" s="134"/>
      <c r="CF979" s="134"/>
      <c r="CG979" s="134"/>
      <c r="CH979" s="134"/>
      <c r="CI979" s="134"/>
      <c r="CJ979" s="134"/>
      <c r="CK979" s="134"/>
      <c r="CL979" s="134"/>
      <c r="CM979" s="134"/>
      <c r="CN979" s="134"/>
      <c r="CO979" s="134"/>
      <c r="CP979" s="134"/>
      <c r="CQ979" s="134"/>
      <c r="CR979" s="134"/>
      <c r="CS979" s="134"/>
      <c r="CT979" s="134"/>
      <c r="CU979" s="134"/>
      <c r="CV979" s="134"/>
      <c r="CW979" s="134"/>
      <c r="CX979" s="134"/>
      <c r="CY979" s="134"/>
      <c r="CZ979" s="134"/>
      <c r="DA979" s="134"/>
      <c r="DB979" s="134"/>
      <c r="DC979" s="134"/>
      <c r="DD979" s="134"/>
      <c r="DE979" s="134"/>
      <c r="DF979" s="134"/>
      <c r="DG979" s="134"/>
      <c r="DH979" s="134"/>
      <c r="DI979" s="134"/>
      <c r="DJ979" s="134"/>
      <c r="DK979" s="134"/>
      <c r="DL979" s="134"/>
      <c r="DM979" s="134"/>
      <c r="DN979" s="134"/>
      <c r="DO979" s="134"/>
      <c r="DP979" s="134"/>
      <c r="DQ979" s="134"/>
      <c r="DR979" s="134"/>
      <c r="DS979" s="134"/>
      <c r="DT979" s="134"/>
      <c r="DU979" s="134"/>
      <c r="DV979" s="134"/>
      <c r="DW979" s="134"/>
      <c r="DX979" s="134"/>
      <c r="DY979" s="134"/>
      <c r="DZ979" s="134"/>
      <c r="EA979" s="134"/>
      <c r="EB979" s="134"/>
      <c r="EC979" s="134"/>
      <c r="ED979" s="134"/>
      <c r="EE979" s="134"/>
      <c r="EF979" s="134"/>
      <c r="EG979" s="134"/>
    </row>
    <row r="980" spans="1:137">
      <c r="A980" s="135"/>
      <c r="B980" s="103"/>
      <c r="C980" s="77"/>
      <c r="D980" s="189"/>
      <c r="E980" s="77"/>
      <c r="F980" s="77"/>
      <c r="G980" s="77"/>
      <c r="H980" s="54"/>
      <c r="I980" s="156"/>
      <c r="J980" s="54"/>
      <c r="K980" s="75" t="s">
        <v>50</v>
      </c>
      <c r="L980" s="76">
        <f t="shared" si="100"/>
        <v>0</v>
      </c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76"/>
      <c r="Y980" s="134"/>
      <c r="Z980" s="134"/>
      <c r="AA980" s="134"/>
      <c r="AB980" s="134"/>
      <c r="AC980" s="134"/>
      <c r="AD980" s="134"/>
      <c r="AE980" s="134"/>
      <c r="AF980" s="134"/>
      <c r="AG980" s="134"/>
      <c r="AH980" s="134"/>
      <c r="AI980" s="134"/>
      <c r="AJ980" s="134"/>
      <c r="AK980" s="134"/>
      <c r="AL980" s="134"/>
      <c r="AM980" s="134"/>
      <c r="AN980" s="134"/>
      <c r="AO980" s="134"/>
      <c r="AP980" s="134"/>
      <c r="AQ980" s="134"/>
      <c r="AR980" s="134"/>
      <c r="AS980" s="134"/>
      <c r="AT980" s="134"/>
      <c r="AU980" s="134"/>
      <c r="AV980" s="134"/>
      <c r="AW980" s="134"/>
      <c r="AX980" s="134"/>
      <c r="AY980" s="134"/>
      <c r="AZ980" s="134"/>
      <c r="BA980" s="134"/>
      <c r="BB980" s="134"/>
      <c r="BC980" s="134"/>
      <c r="BD980" s="134"/>
      <c r="BE980" s="134"/>
      <c r="BF980" s="134"/>
      <c r="BG980" s="134"/>
      <c r="BH980" s="134"/>
      <c r="BI980" s="134"/>
      <c r="BJ980" s="134"/>
      <c r="BK980" s="134"/>
      <c r="BL980" s="134"/>
      <c r="BM980" s="134"/>
      <c r="BN980" s="134"/>
      <c r="BO980" s="134"/>
      <c r="BP980" s="134"/>
      <c r="BQ980" s="134"/>
      <c r="BR980" s="134"/>
      <c r="BS980" s="134"/>
      <c r="BT980" s="134"/>
      <c r="BU980" s="134"/>
      <c r="BV980" s="134"/>
      <c r="BW980" s="134"/>
      <c r="BX980" s="134"/>
      <c r="BY980" s="134"/>
      <c r="BZ980" s="134"/>
      <c r="CA980" s="134"/>
      <c r="CB980" s="134"/>
      <c r="CC980" s="134"/>
      <c r="CD980" s="134"/>
      <c r="CE980" s="134"/>
      <c r="CF980" s="134"/>
      <c r="CG980" s="134"/>
      <c r="CH980" s="134"/>
      <c r="CI980" s="134"/>
      <c r="CJ980" s="134"/>
      <c r="CK980" s="134"/>
      <c r="CL980" s="134"/>
      <c r="CM980" s="134"/>
      <c r="CN980" s="134"/>
      <c r="CO980" s="134"/>
      <c r="CP980" s="134"/>
      <c r="CQ980" s="134"/>
      <c r="CR980" s="134"/>
      <c r="CS980" s="134"/>
      <c r="CT980" s="134"/>
      <c r="CU980" s="134"/>
      <c r="CV980" s="134"/>
      <c r="CW980" s="134"/>
      <c r="CX980" s="134"/>
      <c r="CY980" s="134"/>
      <c r="CZ980" s="134"/>
      <c r="DA980" s="134"/>
      <c r="DB980" s="134"/>
      <c r="DC980" s="134"/>
      <c r="DD980" s="134"/>
      <c r="DE980" s="134"/>
      <c r="DF980" s="134"/>
      <c r="DG980" s="134"/>
      <c r="DH980" s="134"/>
      <c r="DI980" s="134"/>
      <c r="DJ980" s="134"/>
      <c r="DK980" s="134"/>
      <c r="DL980" s="134"/>
      <c r="DM980" s="134"/>
      <c r="DN980" s="134"/>
      <c r="DO980" s="134"/>
      <c r="DP980" s="134"/>
      <c r="DQ980" s="134"/>
      <c r="DR980" s="134"/>
      <c r="DS980" s="134"/>
      <c r="DT980" s="134"/>
      <c r="DU980" s="134"/>
      <c r="DV980" s="134"/>
      <c r="DW980" s="134"/>
      <c r="DX980" s="134"/>
      <c r="DY980" s="134"/>
      <c r="DZ980" s="134"/>
      <c r="EA980" s="134"/>
      <c r="EB980" s="134"/>
      <c r="EC980" s="134"/>
      <c r="ED980" s="134"/>
      <c r="EE980" s="134"/>
      <c r="EF980" s="134"/>
      <c r="EG980" s="134"/>
    </row>
    <row r="981" spans="1:137">
      <c r="A981" s="135"/>
      <c r="B981" s="103"/>
      <c r="C981" s="81"/>
      <c r="D981" s="190"/>
      <c r="E981" s="81"/>
      <c r="F981" s="81"/>
      <c r="G981" s="81"/>
      <c r="H981" s="80"/>
      <c r="I981" s="157"/>
      <c r="J981" s="80"/>
      <c r="K981" s="84" t="s">
        <v>51</v>
      </c>
      <c r="L981" s="76">
        <f t="shared" si="100"/>
        <v>2</v>
      </c>
      <c r="M981" s="143"/>
      <c r="N981" s="143"/>
      <c r="O981" s="143">
        <v>1</v>
      </c>
      <c r="P981" s="143"/>
      <c r="Q981" s="143"/>
      <c r="R981" s="143"/>
      <c r="S981" s="143">
        <v>1</v>
      </c>
      <c r="T981" s="143"/>
      <c r="U981" s="143"/>
      <c r="V981" s="143"/>
      <c r="W981" s="143"/>
      <c r="X981" s="76"/>
      <c r="Y981" s="134"/>
      <c r="Z981" s="134"/>
      <c r="AA981" s="134"/>
      <c r="AB981" s="134"/>
      <c r="AC981" s="134"/>
      <c r="AD981" s="134"/>
      <c r="AE981" s="134"/>
      <c r="AF981" s="134"/>
      <c r="AG981" s="134"/>
      <c r="AH981" s="134"/>
      <c r="AI981" s="134"/>
      <c r="AJ981" s="134"/>
      <c r="AK981" s="134"/>
      <c r="AL981" s="134"/>
      <c r="AM981" s="134"/>
      <c r="AN981" s="134"/>
      <c r="AO981" s="134"/>
      <c r="AP981" s="134"/>
      <c r="AQ981" s="134"/>
      <c r="AR981" s="134"/>
      <c r="AS981" s="134"/>
      <c r="AT981" s="134"/>
      <c r="AU981" s="134"/>
      <c r="AV981" s="134"/>
      <c r="AW981" s="134"/>
      <c r="AX981" s="134"/>
      <c r="AY981" s="134"/>
      <c r="AZ981" s="134"/>
      <c r="BA981" s="134"/>
      <c r="BB981" s="134"/>
      <c r="BC981" s="134"/>
      <c r="BD981" s="134"/>
      <c r="BE981" s="134"/>
      <c r="BF981" s="134"/>
      <c r="BG981" s="134"/>
      <c r="BH981" s="134"/>
      <c r="BI981" s="134"/>
      <c r="BJ981" s="134"/>
      <c r="BK981" s="134"/>
      <c r="BL981" s="134"/>
      <c r="BM981" s="134"/>
      <c r="BN981" s="134"/>
      <c r="BO981" s="134"/>
      <c r="BP981" s="134"/>
      <c r="BQ981" s="134"/>
      <c r="BR981" s="134"/>
      <c r="BS981" s="134"/>
      <c r="BT981" s="134"/>
      <c r="BU981" s="134"/>
      <c r="BV981" s="134"/>
      <c r="BW981" s="134"/>
      <c r="BX981" s="134"/>
      <c r="BY981" s="134"/>
      <c r="BZ981" s="134"/>
      <c r="CA981" s="134"/>
      <c r="CB981" s="134"/>
      <c r="CC981" s="134"/>
      <c r="CD981" s="134"/>
      <c r="CE981" s="134"/>
      <c r="CF981" s="134"/>
      <c r="CG981" s="134"/>
      <c r="CH981" s="134"/>
      <c r="CI981" s="134"/>
      <c r="CJ981" s="134"/>
      <c r="CK981" s="134"/>
      <c r="CL981" s="134"/>
      <c r="CM981" s="134"/>
      <c r="CN981" s="134"/>
      <c r="CO981" s="134"/>
      <c r="CP981" s="134"/>
      <c r="CQ981" s="134"/>
      <c r="CR981" s="134"/>
      <c r="CS981" s="134"/>
      <c r="CT981" s="134"/>
      <c r="CU981" s="134"/>
      <c r="CV981" s="134"/>
      <c r="CW981" s="134"/>
      <c r="CX981" s="134"/>
      <c r="CY981" s="134"/>
      <c r="CZ981" s="134"/>
      <c r="DA981" s="134"/>
      <c r="DB981" s="134"/>
      <c r="DC981" s="134"/>
      <c r="DD981" s="134"/>
      <c r="DE981" s="134"/>
      <c r="DF981" s="134"/>
      <c r="DG981" s="134"/>
      <c r="DH981" s="134"/>
      <c r="DI981" s="134"/>
      <c r="DJ981" s="134"/>
      <c r="DK981" s="134"/>
      <c r="DL981" s="134"/>
      <c r="DM981" s="134"/>
      <c r="DN981" s="134"/>
      <c r="DO981" s="134"/>
      <c r="DP981" s="134"/>
      <c r="DQ981" s="134"/>
      <c r="DR981" s="134"/>
      <c r="DS981" s="134"/>
      <c r="DT981" s="134"/>
      <c r="DU981" s="134"/>
      <c r="DV981" s="134"/>
      <c r="DW981" s="134"/>
      <c r="DX981" s="134"/>
      <c r="DY981" s="134"/>
      <c r="DZ981" s="134"/>
      <c r="EA981" s="134"/>
      <c r="EB981" s="134"/>
      <c r="EC981" s="134"/>
      <c r="ED981" s="134"/>
      <c r="EE981" s="134"/>
      <c r="EF981" s="134"/>
      <c r="EG981" s="134"/>
    </row>
    <row r="982" spans="1:137">
      <c r="A982" s="135"/>
      <c r="B982" s="103"/>
      <c r="C982" s="58" t="s">
        <v>33</v>
      </c>
      <c r="D982" s="191" t="s">
        <v>1468</v>
      </c>
      <c r="E982" s="58" t="s">
        <v>1469</v>
      </c>
      <c r="F982" s="58" t="s">
        <v>1470</v>
      </c>
      <c r="G982" s="58" t="s">
        <v>1471</v>
      </c>
      <c r="H982" s="46" t="s">
        <v>1472</v>
      </c>
      <c r="I982" s="155">
        <v>27.2</v>
      </c>
      <c r="J982" s="46" t="s">
        <v>48</v>
      </c>
      <c r="K982" s="75" t="s">
        <v>49</v>
      </c>
      <c r="L982" s="76">
        <f t="shared" si="100"/>
        <v>0</v>
      </c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76"/>
      <c r="Y982" s="134"/>
      <c r="Z982" s="134"/>
      <c r="AA982" s="134"/>
      <c r="AB982" s="134"/>
      <c r="AC982" s="134"/>
      <c r="AD982" s="134"/>
      <c r="AE982" s="134"/>
      <c r="AF982" s="134"/>
      <c r="AG982" s="134"/>
      <c r="AH982" s="134"/>
      <c r="AI982" s="134"/>
      <c r="AJ982" s="134"/>
      <c r="AK982" s="134"/>
      <c r="AL982" s="134"/>
      <c r="AM982" s="134"/>
      <c r="AN982" s="134"/>
      <c r="AO982" s="134"/>
      <c r="AP982" s="134"/>
      <c r="AQ982" s="134"/>
      <c r="AR982" s="134"/>
      <c r="AS982" s="134"/>
      <c r="AT982" s="134"/>
      <c r="AU982" s="134"/>
      <c r="AV982" s="134"/>
      <c r="AW982" s="134"/>
      <c r="AX982" s="134"/>
      <c r="AY982" s="134"/>
      <c r="AZ982" s="134"/>
      <c r="BA982" s="134"/>
      <c r="BB982" s="134"/>
      <c r="BC982" s="134"/>
      <c r="BD982" s="134"/>
      <c r="BE982" s="134"/>
      <c r="BF982" s="134"/>
      <c r="BG982" s="134"/>
      <c r="BH982" s="134"/>
      <c r="BI982" s="134"/>
      <c r="BJ982" s="134"/>
      <c r="BK982" s="134"/>
      <c r="BL982" s="134"/>
      <c r="BM982" s="134"/>
      <c r="BN982" s="134"/>
      <c r="BO982" s="134"/>
      <c r="BP982" s="134"/>
      <c r="BQ982" s="134"/>
      <c r="BR982" s="134"/>
      <c r="BS982" s="134"/>
      <c r="BT982" s="134"/>
      <c r="BU982" s="134"/>
      <c r="BV982" s="134"/>
      <c r="BW982" s="134"/>
      <c r="BX982" s="134"/>
      <c r="BY982" s="134"/>
      <c r="BZ982" s="134"/>
      <c r="CA982" s="134"/>
      <c r="CB982" s="134"/>
      <c r="CC982" s="134"/>
      <c r="CD982" s="134"/>
      <c r="CE982" s="134"/>
      <c r="CF982" s="134"/>
      <c r="CG982" s="134"/>
      <c r="CH982" s="134"/>
      <c r="CI982" s="134"/>
      <c r="CJ982" s="134"/>
      <c r="CK982" s="134"/>
      <c r="CL982" s="134"/>
      <c r="CM982" s="134"/>
      <c r="CN982" s="134"/>
      <c r="CO982" s="134"/>
      <c r="CP982" s="134"/>
      <c r="CQ982" s="134"/>
      <c r="CR982" s="134"/>
      <c r="CS982" s="134"/>
      <c r="CT982" s="134"/>
      <c r="CU982" s="134"/>
      <c r="CV982" s="134"/>
      <c r="CW982" s="134"/>
      <c r="CX982" s="134"/>
      <c r="CY982" s="134"/>
      <c r="CZ982" s="134"/>
      <c r="DA982" s="134"/>
      <c r="DB982" s="134"/>
      <c r="DC982" s="134"/>
      <c r="DD982" s="134"/>
      <c r="DE982" s="134"/>
      <c r="DF982" s="134"/>
      <c r="DG982" s="134"/>
      <c r="DH982" s="134"/>
      <c r="DI982" s="134"/>
      <c r="DJ982" s="134"/>
      <c r="DK982" s="134"/>
      <c r="DL982" s="134"/>
      <c r="DM982" s="134"/>
      <c r="DN982" s="134"/>
      <c r="DO982" s="134"/>
      <c r="DP982" s="134"/>
      <c r="DQ982" s="134"/>
      <c r="DR982" s="134"/>
      <c r="DS982" s="134"/>
      <c r="DT982" s="134"/>
      <c r="DU982" s="134"/>
      <c r="DV982" s="134"/>
      <c r="DW982" s="134"/>
      <c r="DX982" s="134"/>
      <c r="DY982" s="134"/>
      <c r="DZ982" s="134"/>
      <c r="EA982" s="134"/>
      <c r="EB982" s="134"/>
      <c r="EC982" s="134"/>
      <c r="ED982" s="134"/>
      <c r="EE982" s="134"/>
      <c r="EF982" s="134"/>
      <c r="EG982" s="134"/>
    </row>
    <row r="983" spans="1:137">
      <c r="A983" s="135"/>
      <c r="B983" s="103"/>
      <c r="C983" s="77"/>
      <c r="D983" s="189"/>
      <c r="E983" s="77"/>
      <c r="F983" s="77"/>
      <c r="G983" s="77"/>
      <c r="H983" s="54"/>
      <c r="I983" s="156"/>
      <c r="J983" s="54"/>
      <c r="K983" s="75" t="s">
        <v>50</v>
      </c>
      <c r="L983" s="76">
        <f t="shared" si="100"/>
        <v>0</v>
      </c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76"/>
      <c r="Y983" s="134"/>
      <c r="Z983" s="134"/>
      <c r="AA983" s="134"/>
      <c r="AB983" s="134"/>
      <c r="AC983" s="134"/>
      <c r="AD983" s="134"/>
      <c r="AE983" s="134"/>
      <c r="AF983" s="134"/>
      <c r="AG983" s="134"/>
      <c r="AH983" s="134"/>
      <c r="AI983" s="134"/>
      <c r="AJ983" s="134"/>
      <c r="AK983" s="134"/>
      <c r="AL983" s="134"/>
      <c r="AM983" s="134"/>
      <c r="AN983" s="134"/>
      <c r="AO983" s="134"/>
      <c r="AP983" s="134"/>
      <c r="AQ983" s="134"/>
      <c r="AR983" s="134"/>
      <c r="AS983" s="134"/>
      <c r="AT983" s="134"/>
      <c r="AU983" s="134"/>
      <c r="AV983" s="134"/>
      <c r="AW983" s="134"/>
      <c r="AX983" s="134"/>
      <c r="AY983" s="134"/>
      <c r="AZ983" s="134"/>
      <c r="BA983" s="134"/>
      <c r="BB983" s="134"/>
      <c r="BC983" s="134"/>
      <c r="BD983" s="134"/>
      <c r="BE983" s="134"/>
      <c r="BF983" s="134"/>
      <c r="BG983" s="134"/>
      <c r="BH983" s="134"/>
      <c r="BI983" s="134"/>
      <c r="BJ983" s="134"/>
      <c r="BK983" s="134"/>
      <c r="BL983" s="134"/>
      <c r="BM983" s="134"/>
      <c r="BN983" s="134"/>
      <c r="BO983" s="134"/>
      <c r="BP983" s="134"/>
      <c r="BQ983" s="134"/>
      <c r="BR983" s="134"/>
      <c r="BS983" s="134"/>
      <c r="BT983" s="134"/>
      <c r="BU983" s="134"/>
      <c r="BV983" s="134"/>
      <c r="BW983" s="134"/>
      <c r="BX983" s="134"/>
      <c r="BY983" s="134"/>
      <c r="BZ983" s="134"/>
      <c r="CA983" s="134"/>
      <c r="CB983" s="134"/>
      <c r="CC983" s="134"/>
      <c r="CD983" s="134"/>
      <c r="CE983" s="134"/>
      <c r="CF983" s="134"/>
      <c r="CG983" s="134"/>
      <c r="CH983" s="134"/>
      <c r="CI983" s="134"/>
      <c r="CJ983" s="134"/>
      <c r="CK983" s="134"/>
      <c r="CL983" s="134"/>
      <c r="CM983" s="134"/>
      <c r="CN983" s="134"/>
      <c r="CO983" s="134"/>
      <c r="CP983" s="134"/>
      <c r="CQ983" s="134"/>
      <c r="CR983" s="134"/>
      <c r="CS983" s="134"/>
      <c r="CT983" s="134"/>
      <c r="CU983" s="134"/>
      <c r="CV983" s="134"/>
      <c r="CW983" s="134"/>
      <c r="CX983" s="134"/>
      <c r="CY983" s="134"/>
      <c r="CZ983" s="134"/>
      <c r="DA983" s="134"/>
      <c r="DB983" s="134"/>
      <c r="DC983" s="134"/>
      <c r="DD983" s="134"/>
      <c r="DE983" s="134"/>
      <c r="DF983" s="134"/>
      <c r="DG983" s="134"/>
      <c r="DH983" s="134"/>
      <c r="DI983" s="134"/>
      <c r="DJ983" s="134"/>
      <c r="DK983" s="134"/>
      <c r="DL983" s="134"/>
      <c r="DM983" s="134"/>
      <c r="DN983" s="134"/>
      <c r="DO983" s="134"/>
      <c r="DP983" s="134"/>
      <c r="DQ983" s="134"/>
      <c r="DR983" s="134"/>
      <c r="DS983" s="134"/>
      <c r="DT983" s="134"/>
      <c r="DU983" s="134"/>
      <c r="DV983" s="134"/>
      <c r="DW983" s="134"/>
      <c r="DX983" s="134"/>
      <c r="DY983" s="134"/>
      <c r="DZ983" s="134"/>
      <c r="EA983" s="134"/>
      <c r="EB983" s="134"/>
      <c r="EC983" s="134"/>
      <c r="ED983" s="134"/>
      <c r="EE983" s="134"/>
      <c r="EF983" s="134"/>
      <c r="EG983" s="134"/>
    </row>
    <row r="984" spans="1:137">
      <c r="A984" s="135"/>
      <c r="B984" s="103"/>
      <c r="C984" s="81"/>
      <c r="D984" s="190"/>
      <c r="E984" s="81"/>
      <c r="F984" s="81"/>
      <c r="G984" s="81"/>
      <c r="H984" s="80"/>
      <c r="I984" s="157"/>
      <c r="J984" s="80"/>
      <c r="K984" s="84" t="s">
        <v>51</v>
      </c>
      <c r="L984" s="76">
        <f t="shared" si="100"/>
        <v>3</v>
      </c>
      <c r="M984" s="143"/>
      <c r="N984" s="143"/>
      <c r="O984" s="143">
        <v>1</v>
      </c>
      <c r="P984" s="143"/>
      <c r="Q984" s="143"/>
      <c r="R984" s="143"/>
      <c r="S984" s="143">
        <v>1</v>
      </c>
      <c r="T984" s="143">
        <v>1</v>
      </c>
      <c r="U984" s="143"/>
      <c r="V984" s="143"/>
      <c r="W984" s="143"/>
      <c r="X984" s="76"/>
      <c r="Y984" s="134"/>
      <c r="Z984" s="134"/>
      <c r="AA984" s="134"/>
      <c r="AB984" s="134"/>
      <c r="AC984" s="134"/>
      <c r="AD984" s="134"/>
      <c r="AE984" s="134"/>
      <c r="AF984" s="134"/>
      <c r="AG984" s="134"/>
      <c r="AH984" s="134"/>
      <c r="AI984" s="134"/>
      <c r="AJ984" s="134"/>
      <c r="AK984" s="134"/>
      <c r="AL984" s="134"/>
      <c r="AM984" s="134"/>
      <c r="AN984" s="134"/>
      <c r="AO984" s="134"/>
      <c r="AP984" s="134"/>
      <c r="AQ984" s="134"/>
      <c r="AR984" s="134"/>
      <c r="AS984" s="134"/>
      <c r="AT984" s="134"/>
      <c r="AU984" s="134"/>
      <c r="AV984" s="134"/>
      <c r="AW984" s="134"/>
      <c r="AX984" s="134"/>
      <c r="AY984" s="134"/>
      <c r="AZ984" s="134"/>
      <c r="BA984" s="134"/>
      <c r="BB984" s="134"/>
      <c r="BC984" s="134"/>
      <c r="BD984" s="134"/>
      <c r="BE984" s="134"/>
      <c r="BF984" s="134"/>
      <c r="BG984" s="134"/>
      <c r="BH984" s="134"/>
      <c r="BI984" s="134"/>
      <c r="BJ984" s="134"/>
      <c r="BK984" s="134"/>
      <c r="BL984" s="134"/>
      <c r="BM984" s="134"/>
      <c r="BN984" s="134"/>
      <c r="BO984" s="134"/>
      <c r="BP984" s="134"/>
      <c r="BQ984" s="134"/>
      <c r="BR984" s="134"/>
      <c r="BS984" s="134"/>
      <c r="BT984" s="134"/>
      <c r="BU984" s="134"/>
      <c r="BV984" s="134"/>
      <c r="BW984" s="134"/>
      <c r="BX984" s="134"/>
      <c r="BY984" s="134"/>
      <c r="BZ984" s="134"/>
      <c r="CA984" s="134"/>
      <c r="CB984" s="134"/>
      <c r="CC984" s="134"/>
      <c r="CD984" s="134"/>
      <c r="CE984" s="134"/>
      <c r="CF984" s="134"/>
      <c r="CG984" s="134"/>
      <c r="CH984" s="134"/>
      <c r="CI984" s="134"/>
      <c r="CJ984" s="134"/>
      <c r="CK984" s="134"/>
      <c r="CL984" s="134"/>
      <c r="CM984" s="134"/>
      <c r="CN984" s="134"/>
      <c r="CO984" s="134"/>
      <c r="CP984" s="134"/>
      <c r="CQ984" s="134"/>
      <c r="CR984" s="134"/>
      <c r="CS984" s="134"/>
      <c r="CT984" s="134"/>
      <c r="CU984" s="134"/>
      <c r="CV984" s="134"/>
      <c r="CW984" s="134"/>
      <c r="CX984" s="134"/>
      <c r="CY984" s="134"/>
      <c r="CZ984" s="134"/>
      <c r="DA984" s="134"/>
      <c r="DB984" s="134"/>
      <c r="DC984" s="134"/>
      <c r="DD984" s="134"/>
      <c r="DE984" s="134"/>
      <c r="DF984" s="134"/>
      <c r="DG984" s="134"/>
      <c r="DH984" s="134"/>
      <c r="DI984" s="134"/>
      <c r="DJ984" s="134"/>
      <c r="DK984" s="134"/>
      <c r="DL984" s="134"/>
      <c r="DM984" s="134"/>
      <c r="DN984" s="134"/>
      <c r="DO984" s="134"/>
      <c r="DP984" s="134"/>
      <c r="DQ984" s="134"/>
      <c r="DR984" s="134"/>
      <c r="DS984" s="134"/>
      <c r="DT984" s="134"/>
      <c r="DU984" s="134"/>
      <c r="DV984" s="134"/>
      <c r="DW984" s="134"/>
      <c r="DX984" s="134"/>
      <c r="DY984" s="134"/>
      <c r="DZ984" s="134"/>
      <c r="EA984" s="134"/>
      <c r="EB984" s="134"/>
      <c r="EC984" s="134"/>
      <c r="ED984" s="134"/>
      <c r="EE984" s="134"/>
      <c r="EF984" s="134"/>
      <c r="EG984" s="134"/>
    </row>
    <row r="985" spans="1:137">
      <c r="A985" s="135"/>
      <c r="B985" s="103"/>
      <c r="C985" s="58" t="s">
        <v>33</v>
      </c>
      <c r="D985" s="191" t="s">
        <v>1473</v>
      </c>
      <c r="E985" s="58" t="s">
        <v>1474</v>
      </c>
      <c r="F985" s="58" t="s">
        <v>1475</v>
      </c>
      <c r="G985" s="58" t="s">
        <v>1476</v>
      </c>
      <c r="H985" s="46"/>
      <c r="I985" s="155">
        <v>1297</v>
      </c>
      <c r="J985" s="46" t="s">
        <v>48</v>
      </c>
      <c r="K985" s="75" t="s">
        <v>49</v>
      </c>
      <c r="L985" s="76">
        <f t="shared" si="100"/>
        <v>0</v>
      </c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76"/>
      <c r="Y985" s="134"/>
      <c r="Z985" s="134"/>
      <c r="AA985" s="134"/>
      <c r="AB985" s="134"/>
      <c r="AC985" s="134"/>
      <c r="AD985" s="134"/>
      <c r="AE985" s="134"/>
      <c r="AF985" s="134"/>
      <c r="AG985" s="134"/>
      <c r="AH985" s="134"/>
      <c r="AI985" s="134"/>
      <c r="AJ985" s="134"/>
      <c r="AK985" s="134"/>
      <c r="AL985" s="134"/>
      <c r="AM985" s="134"/>
      <c r="AN985" s="134"/>
      <c r="AO985" s="134"/>
      <c r="AP985" s="134"/>
      <c r="AQ985" s="134"/>
      <c r="AR985" s="134"/>
      <c r="AS985" s="134"/>
      <c r="AT985" s="134"/>
      <c r="AU985" s="134"/>
      <c r="AV985" s="134"/>
      <c r="AW985" s="134"/>
      <c r="AX985" s="134"/>
      <c r="AY985" s="134"/>
      <c r="AZ985" s="134"/>
      <c r="BA985" s="134"/>
      <c r="BB985" s="134"/>
      <c r="BC985" s="134"/>
      <c r="BD985" s="134"/>
      <c r="BE985" s="134"/>
      <c r="BF985" s="134"/>
      <c r="BG985" s="134"/>
      <c r="BH985" s="134"/>
      <c r="BI985" s="134"/>
      <c r="BJ985" s="134"/>
      <c r="BK985" s="134"/>
      <c r="BL985" s="134"/>
      <c r="BM985" s="134"/>
      <c r="BN985" s="134"/>
      <c r="BO985" s="134"/>
      <c r="BP985" s="134"/>
      <c r="BQ985" s="134"/>
      <c r="BR985" s="134"/>
      <c r="BS985" s="134"/>
      <c r="BT985" s="134"/>
      <c r="BU985" s="134"/>
      <c r="BV985" s="134"/>
      <c r="BW985" s="134"/>
      <c r="BX985" s="134"/>
      <c r="BY985" s="134"/>
      <c r="BZ985" s="134"/>
      <c r="CA985" s="134"/>
      <c r="CB985" s="134"/>
      <c r="CC985" s="134"/>
      <c r="CD985" s="134"/>
      <c r="CE985" s="134"/>
      <c r="CF985" s="134"/>
      <c r="CG985" s="134"/>
      <c r="CH985" s="134"/>
      <c r="CI985" s="134"/>
      <c r="CJ985" s="134"/>
      <c r="CK985" s="134"/>
      <c r="CL985" s="134"/>
      <c r="CM985" s="134"/>
      <c r="CN985" s="134"/>
      <c r="CO985" s="134"/>
      <c r="CP985" s="134"/>
      <c r="CQ985" s="134"/>
      <c r="CR985" s="134"/>
      <c r="CS985" s="134"/>
      <c r="CT985" s="134"/>
      <c r="CU985" s="134"/>
      <c r="CV985" s="134"/>
      <c r="CW985" s="134"/>
      <c r="CX985" s="134"/>
      <c r="CY985" s="134"/>
      <c r="CZ985" s="134"/>
      <c r="DA985" s="134"/>
      <c r="DB985" s="134"/>
      <c r="DC985" s="134"/>
      <c r="DD985" s="134"/>
      <c r="DE985" s="134"/>
      <c r="DF985" s="134"/>
      <c r="DG985" s="134"/>
      <c r="DH985" s="134"/>
      <c r="DI985" s="134"/>
      <c r="DJ985" s="134"/>
      <c r="DK985" s="134"/>
      <c r="DL985" s="134"/>
      <c r="DM985" s="134"/>
      <c r="DN985" s="134"/>
      <c r="DO985" s="134"/>
      <c r="DP985" s="134"/>
      <c r="DQ985" s="134"/>
      <c r="DR985" s="134"/>
      <c r="DS985" s="134"/>
      <c r="DT985" s="134"/>
      <c r="DU985" s="134"/>
      <c r="DV985" s="134"/>
      <c r="DW985" s="134"/>
      <c r="DX985" s="134"/>
      <c r="DY985" s="134"/>
      <c r="DZ985" s="134"/>
      <c r="EA985" s="134"/>
      <c r="EB985" s="134"/>
      <c r="EC985" s="134"/>
      <c r="ED985" s="134"/>
      <c r="EE985" s="134"/>
      <c r="EF985" s="134"/>
      <c r="EG985" s="134"/>
    </row>
    <row r="986" spans="1:137">
      <c r="A986" s="135"/>
      <c r="B986" s="103"/>
      <c r="C986" s="77"/>
      <c r="D986" s="189"/>
      <c r="E986" s="77"/>
      <c r="F986" s="77"/>
      <c r="G986" s="77"/>
      <c r="H986" s="54"/>
      <c r="I986" s="156"/>
      <c r="J986" s="54"/>
      <c r="K986" s="75" t="s">
        <v>50</v>
      </c>
      <c r="L986" s="76">
        <f t="shared" si="100"/>
        <v>0</v>
      </c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76"/>
      <c r="Y986" s="134"/>
      <c r="Z986" s="134"/>
      <c r="AA986" s="134"/>
      <c r="AB986" s="134"/>
      <c r="AC986" s="134"/>
      <c r="AD986" s="134"/>
      <c r="AE986" s="134"/>
      <c r="AF986" s="134"/>
      <c r="AG986" s="134"/>
      <c r="AH986" s="134"/>
      <c r="AI986" s="134"/>
      <c r="AJ986" s="134"/>
      <c r="AK986" s="134"/>
      <c r="AL986" s="134"/>
      <c r="AM986" s="134"/>
      <c r="AN986" s="134"/>
      <c r="AO986" s="134"/>
      <c r="AP986" s="134"/>
      <c r="AQ986" s="134"/>
      <c r="AR986" s="134"/>
      <c r="AS986" s="134"/>
      <c r="AT986" s="134"/>
      <c r="AU986" s="134"/>
      <c r="AV986" s="134"/>
      <c r="AW986" s="134"/>
      <c r="AX986" s="134"/>
      <c r="AY986" s="134"/>
      <c r="AZ986" s="134"/>
      <c r="BA986" s="134"/>
      <c r="BB986" s="134"/>
      <c r="BC986" s="134"/>
      <c r="BD986" s="134"/>
      <c r="BE986" s="134"/>
      <c r="BF986" s="134"/>
      <c r="BG986" s="134"/>
      <c r="BH986" s="134"/>
      <c r="BI986" s="134"/>
      <c r="BJ986" s="134"/>
      <c r="BK986" s="134"/>
      <c r="BL986" s="134"/>
      <c r="BM986" s="134"/>
      <c r="BN986" s="134"/>
      <c r="BO986" s="134"/>
      <c r="BP986" s="134"/>
      <c r="BQ986" s="134"/>
      <c r="BR986" s="134"/>
      <c r="BS986" s="134"/>
      <c r="BT986" s="134"/>
      <c r="BU986" s="134"/>
      <c r="BV986" s="134"/>
      <c r="BW986" s="134"/>
      <c r="BX986" s="134"/>
      <c r="BY986" s="134"/>
      <c r="BZ986" s="134"/>
      <c r="CA986" s="134"/>
      <c r="CB986" s="134"/>
      <c r="CC986" s="134"/>
      <c r="CD986" s="134"/>
      <c r="CE986" s="134"/>
      <c r="CF986" s="134"/>
      <c r="CG986" s="134"/>
      <c r="CH986" s="134"/>
      <c r="CI986" s="134"/>
      <c r="CJ986" s="134"/>
      <c r="CK986" s="134"/>
      <c r="CL986" s="134"/>
      <c r="CM986" s="134"/>
      <c r="CN986" s="134"/>
      <c r="CO986" s="134"/>
      <c r="CP986" s="134"/>
      <c r="CQ986" s="134"/>
      <c r="CR986" s="134"/>
      <c r="CS986" s="134"/>
      <c r="CT986" s="134"/>
      <c r="CU986" s="134"/>
      <c r="CV986" s="134"/>
      <c r="CW986" s="134"/>
      <c r="CX986" s="134"/>
      <c r="CY986" s="134"/>
      <c r="CZ986" s="134"/>
      <c r="DA986" s="134"/>
      <c r="DB986" s="134"/>
      <c r="DC986" s="134"/>
      <c r="DD986" s="134"/>
      <c r="DE986" s="134"/>
      <c r="DF986" s="134"/>
      <c r="DG986" s="134"/>
      <c r="DH986" s="134"/>
      <c r="DI986" s="134"/>
      <c r="DJ986" s="134"/>
      <c r="DK986" s="134"/>
      <c r="DL986" s="134"/>
      <c r="DM986" s="134"/>
      <c r="DN986" s="134"/>
      <c r="DO986" s="134"/>
      <c r="DP986" s="134"/>
      <c r="DQ986" s="134"/>
      <c r="DR986" s="134"/>
      <c r="DS986" s="134"/>
      <c r="DT986" s="134"/>
      <c r="DU986" s="134"/>
      <c r="DV986" s="134"/>
      <c r="DW986" s="134"/>
      <c r="DX986" s="134"/>
      <c r="DY986" s="134"/>
      <c r="DZ986" s="134"/>
      <c r="EA986" s="134"/>
      <c r="EB986" s="134"/>
      <c r="EC986" s="134"/>
      <c r="ED986" s="134"/>
      <c r="EE986" s="134"/>
      <c r="EF986" s="134"/>
      <c r="EG986" s="134"/>
    </row>
    <row r="987" spans="1:137">
      <c r="A987" s="135"/>
      <c r="B987" s="103"/>
      <c r="C987" s="81"/>
      <c r="D987" s="190"/>
      <c r="E987" s="81"/>
      <c r="F987" s="81"/>
      <c r="G987" s="81"/>
      <c r="H987" s="80"/>
      <c r="I987" s="157"/>
      <c r="J987" s="80"/>
      <c r="K987" s="84" t="s">
        <v>51</v>
      </c>
      <c r="L987" s="76">
        <f t="shared" si="100"/>
        <v>4</v>
      </c>
      <c r="M987" s="143"/>
      <c r="N987" s="143"/>
      <c r="O987" s="143">
        <v>1</v>
      </c>
      <c r="P987" s="143"/>
      <c r="Q987" s="143"/>
      <c r="R987" s="143"/>
      <c r="S987" s="143">
        <v>3</v>
      </c>
      <c r="T987" s="143"/>
      <c r="U987" s="143"/>
      <c r="V987" s="143"/>
      <c r="W987" s="143"/>
      <c r="X987" s="76"/>
      <c r="Y987" s="134"/>
      <c r="Z987" s="134"/>
      <c r="AA987" s="134"/>
      <c r="AB987" s="134"/>
      <c r="AC987" s="134"/>
      <c r="AD987" s="134"/>
      <c r="AE987" s="134"/>
      <c r="AF987" s="134"/>
      <c r="AG987" s="134"/>
      <c r="AH987" s="134"/>
      <c r="AI987" s="134"/>
      <c r="AJ987" s="134"/>
      <c r="AK987" s="134"/>
      <c r="AL987" s="134"/>
      <c r="AM987" s="134"/>
      <c r="AN987" s="134"/>
      <c r="AO987" s="134"/>
      <c r="AP987" s="134"/>
      <c r="AQ987" s="134"/>
      <c r="AR987" s="134"/>
      <c r="AS987" s="134"/>
      <c r="AT987" s="134"/>
      <c r="AU987" s="134"/>
      <c r="AV987" s="134"/>
      <c r="AW987" s="134"/>
      <c r="AX987" s="134"/>
      <c r="AY987" s="134"/>
      <c r="AZ987" s="134"/>
      <c r="BA987" s="134"/>
      <c r="BB987" s="134"/>
      <c r="BC987" s="134"/>
      <c r="BD987" s="134"/>
      <c r="BE987" s="134"/>
      <c r="BF987" s="134"/>
      <c r="BG987" s="134"/>
      <c r="BH987" s="134"/>
      <c r="BI987" s="134"/>
      <c r="BJ987" s="134"/>
      <c r="BK987" s="134"/>
      <c r="BL987" s="134"/>
      <c r="BM987" s="134"/>
      <c r="BN987" s="134"/>
      <c r="BO987" s="134"/>
      <c r="BP987" s="134"/>
      <c r="BQ987" s="134"/>
      <c r="BR987" s="134"/>
      <c r="BS987" s="134"/>
      <c r="BT987" s="134"/>
      <c r="BU987" s="134"/>
      <c r="BV987" s="134"/>
      <c r="BW987" s="134"/>
      <c r="BX987" s="134"/>
      <c r="BY987" s="134"/>
      <c r="BZ987" s="134"/>
      <c r="CA987" s="134"/>
      <c r="CB987" s="134"/>
      <c r="CC987" s="134"/>
      <c r="CD987" s="134"/>
      <c r="CE987" s="134"/>
      <c r="CF987" s="134"/>
      <c r="CG987" s="134"/>
      <c r="CH987" s="134"/>
      <c r="CI987" s="134"/>
      <c r="CJ987" s="134"/>
      <c r="CK987" s="134"/>
      <c r="CL987" s="134"/>
      <c r="CM987" s="134"/>
      <c r="CN987" s="134"/>
      <c r="CO987" s="134"/>
      <c r="CP987" s="134"/>
      <c r="CQ987" s="134"/>
      <c r="CR987" s="134"/>
      <c r="CS987" s="134"/>
      <c r="CT987" s="134"/>
      <c r="CU987" s="134"/>
      <c r="CV987" s="134"/>
      <c r="CW987" s="134"/>
      <c r="CX987" s="134"/>
      <c r="CY987" s="134"/>
      <c r="CZ987" s="134"/>
      <c r="DA987" s="134"/>
      <c r="DB987" s="134"/>
      <c r="DC987" s="134"/>
      <c r="DD987" s="134"/>
      <c r="DE987" s="134"/>
      <c r="DF987" s="134"/>
      <c r="DG987" s="134"/>
      <c r="DH987" s="134"/>
      <c r="DI987" s="134"/>
      <c r="DJ987" s="134"/>
      <c r="DK987" s="134"/>
      <c r="DL987" s="134"/>
      <c r="DM987" s="134"/>
      <c r="DN987" s="134"/>
      <c r="DO987" s="134"/>
      <c r="DP987" s="134"/>
      <c r="DQ987" s="134"/>
      <c r="DR987" s="134"/>
      <c r="DS987" s="134"/>
      <c r="DT987" s="134"/>
      <c r="DU987" s="134"/>
      <c r="DV987" s="134"/>
      <c r="DW987" s="134"/>
      <c r="DX987" s="134"/>
      <c r="DY987" s="134"/>
      <c r="DZ987" s="134"/>
      <c r="EA987" s="134"/>
      <c r="EB987" s="134"/>
      <c r="EC987" s="134"/>
      <c r="ED987" s="134"/>
      <c r="EE987" s="134"/>
      <c r="EF987" s="134"/>
      <c r="EG987" s="134"/>
    </row>
    <row r="988" spans="1:137">
      <c r="A988" s="135"/>
      <c r="B988" s="103"/>
      <c r="C988" s="58" t="s">
        <v>33</v>
      </c>
      <c r="D988" s="191" t="s">
        <v>1477</v>
      </c>
      <c r="E988" s="58" t="s">
        <v>1478</v>
      </c>
      <c r="F988" s="58" t="s">
        <v>1479</v>
      </c>
      <c r="G988" s="58" t="s">
        <v>1480</v>
      </c>
      <c r="H988" s="46" t="s">
        <v>1481</v>
      </c>
      <c r="I988" s="155">
        <v>143</v>
      </c>
      <c r="J988" s="46" t="s">
        <v>48</v>
      </c>
      <c r="K988" s="75" t="s">
        <v>49</v>
      </c>
      <c r="L988" s="76">
        <f t="shared" si="100"/>
        <v>0</v>
      </c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76"/>
      <c r="Y988" s="134"/>
      <c r="Z988" s="134"/>
      <c r="AA988" s="134"/>
      <c r="AB988" s="134"/>
      <c r="AC988" s="134"/>
      <c r="AD988" s="134"/>
      <c r="AE988" s="134"/>
      <c r="AF988" s="134"/>
      <c r="AG988" s="134"/>
      <c r="AH988" s="134"/>
      <c r="AI988" s="134"/>
      <c r="AJ988" s="134"/>
      <c r="AK988" s="134"/>
      <c r="AL988" s="134"/>
      <c r="AM988" s="134"/>
      <c r="AN988" s="134"/>
      <c r="AO988" s="134"/>
      <c r="AP988" s="134"/>
      <c r="AQ988" s="134"/>
      <c r="AR988" s="134"/>
      <c r="AS988" s="134"/>
      <c r="AT988" s="134"/>
      <c r="AU988" s="134"/>
      <c r="AV988" s="134"/>
      <c r="AW988" s="134"/>
      <c r="AX988" s="134"/>
      <c r="AY988" s="134"/>
      <c r="AZ988" s="134"/>
      <c r="BA988" s="134"/>
      <c r="BB988" s="134"/>
      <c r="BC988" s="134"/>
      <c r="BD988" s="134"/>
      <c r="BE988" s="134"/>
      <c r="BF988" s="134"/>
      <c r="BG988" s="134"/>
      <c r="BH988" s="134"/>
      <c r="BI988" s="134"/>
      <c r="BJ988" s="134"/>
      <c r="BK988" s="134"/>
      <c r="BL988" s="134"/>
      <c r="BM988" s="134"/>
      <c r="BN988" s="134"/>
      <c r="BO988" s="134"/>
      <c r="BP988" s="134"/>
      <c r="BQ988" s="134"/>
      <c r="BR988" s="134"/>
      <c r="BS988" s="134"/>
      <c r="BT988" s="134"/>
      <c r="BU988" s="134"/>
      <c r="BV988" s="134"/>
      <c r="BW988" s="134"/>
      <c r="BX988" s="134"/>
      <c r="BY988" s="134"/>
      <c r="BZ988" s="134"/>
      <c r="CA988" s="134"/>
      <c r="CB988" s="134"/>
      <c r="CC988" s="134"/>
      <c r="CD988" s="134"/>
      <c r="CE988" s="134"/>
      <c r="CF988" s="134"/>
      <c r="CG988" s="134"/>
      <c r="CH988" s="134"/>
      <c r="CI988" s="134"/>
      <c r="CJ988" s="134"/>
      <c r="CK988" s="134"/>
      <c r="CL988" s="134"/>
      <c r="CM988" s="134"/>
      <c r="CN988" s="134"/>
      <c r="CO988" s="134"/>
      <c r="CP988" s="134"/>
      <c r="CQ988" s="134"/>
      <c r="CR988" s="134"/>
      <c r="CS988" s="134"/>
      <c r="CT988" s="134"/>
      <c r="CU988" s="134"/>
      <c r="CV988" s="134"/>
      <c r="CW988" s="134"/>
      <c r="CX988" s="134"/>
      <c r="CY988" s="134"/>
      <c r="CZ988" s="134"/>
      <c r="DA988" s="134"/>
      <c r="DB988" s="134"/>
      <c r="DC988" s="134"/>
      <c r="DD988" s="134"/>
      <c r="DE988" s="134"/>
      <c r="DF988" s="134"/>
      <c r="DG988" s="134"/>
      <c r="DH988" s="134"/>
      <c r="DI988" s="134"/>
      <c r="DJ988" s="134"/>
      <c r="DK988" s="134"/>
      <c r="DL988" s="134"/>
      <c r="DM988" s="134"/>
      <c r="DN988" s="134"/>
      <c r="DO988" s="134"/>
      <c r="DP988" s="134"/>
      <c r="DQ988" s="134"/>
      <c r="DR988" s="134"/>
      <c r="DS988" s="134"/>
      <c r="DT988" s="134"/>
      <c r="DU988" s="134"/>
      <c r="DV988" s="134"/>
      <c r="DW988" s="134"/>
      <c r="DX988" s="134"/>
      <c r="DY988" s="134"/>
      <c r="DZ988" s="134"/>
      <c r="EA988" s="134"/>
      <c r="EB988" s="134"/>
      <c r="EC988" s="134"/>
      <c r="ED988" s="134"/>
      <c r="EE988" s="134"/>
      <c r="EF988" s="134"/>
      <c r="EG988" s="134"/>
    </row>
    <row r="989" spans="1:137">
      <c r="A989" s="135"/>
      <c r="B989" s="103"/>
      <c r="C989" s="77"/>
      <c r="D989" s="189"/>
      <c r="E989" s="77"/>
      <c r="F989" s="77"/>
      <c r="G989" s="77"/>
      <c r="H989" s="54"/>
      <c r="I989" s="156"/>
      <c r="J989" s="54"/>
      <c r="K989" s="75" t="s">
        <v>50</v>
      </c>
      <c r="L989" s="76">
        <f t="shared" si="100"/>
        <v>0</v>
      </c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76"/>
      <c r="Y989" s="134"/>
      <c r="Z989" s="134"/>
      <c r="AA989" s="134"/>
      <c r="AB989" s="134"/>
      <c r="AC989" s="134"/>
      <c r="AD989" s="134"/>
      <c r="AE989" s="134"/>
      <c r="AF989" s="134"/>
      <c r="AG989" s="134"/>
      <c r="AH989" s="134"/>
      <c r="AI989" s="134"/>
      <c r="AJ989" s="134"/>
      <c r="AK989" s="134"/>
      <c r="AL989" s="134"/>
      <c r="AM989" s="134"/>
      <c r="AN989" s="134"/>
      <c r="AO989" s="134"/>
      <c r="AP989" s="134"/>
      <c r="AQ989" s="134"/>
      <c r="AR989" s="134"/>
      <c r="AS989" s="134"/>
      <c r="AT989" s="134"/>
      <c r="AU989" s="134"/>
      <c r="AV989" s="134"/>
      <c r="AW989" s="134"/>
      <c r="AX989" s="134"/>
      <c r="AY989" s="134"/>
      <c r="AZ989" s="134"/>
      <c r="BA989" s="134"/>
      <c r="BB989" s="134"/>
      <c r="BC989" s="134"/>
      <c r="BD989" s="134"/>
      <c r="BE989" s="134"/>
      <c r="BF989" s="134"/>
      <c r="BG989" s="134"/>
      <c r="BH989" s="134"/>
      <c r="BI989" s="134"/>
      <c r="BJ989" s="134"/>
      <c r="BK989" s="134"/>
      <c r="BL989" s="134"/>
      <c r="BM989" s="134"/>
      <c r="BN989" s="134"/>
      <c r="BO989" s="134"/>
      <c r="BP989" s="134"/>
      <c r="BQ989" s="134"/>
      <c r="BR989" s="134"/>
      <c r="BS989" s="134"/>
      <c r="BT989" s="134"/>
      <c r="BU989" s="134"/>
      <c r="BV989" s="134"/>
      <c r="BW989" s="134"/>
      <c r="BX989" s="134"/>
      <c r="BY989" s="134"/>
      <c r="BZ989" s="134"/>
      <c r="CA989" s="134"/>
      <c r="CB989" s="134"/>
      <c r="CC989" s="134"/>
      <c r="CD989" s="134"/>
      <c r="CE989" s="134"/>
      <c r="CF989" s="134"/>
      <c r="CG989" s="134"/>
      <c r="CH989" s="134"/>
      <c r="CI989" s="134"/>
      <c r="CJ989" s="134"/>
      <c r="CK989" s="134"/>
      <c r="CL989" s="134"/>
      <c r="CM989" s="134"/>
      <c r="CN989" s="134"/>
      <c r="CO989" s="134"/>
      <c r="CP989" s="134"/>
      <c r="CQ989" s="134"/>
      <c r="CR989" s="134"/>
      <c r="CS989" s="134"/>
      <c r="CT989" s="134"/>
      <c r="CU989" s="134"/>
      <c r="CV989" s="134"/>
      <c r="CW989" s="134"/>
      <c r="CX989" s="134"/>
      <c r="CY989" s="134"/>
      <c r="CZ989" s="134"/>
      <c r="DA989" s="134"/>
      <c r="DB989" s="134"/>
      <c r="DC989" s="134"/>
      <c r="DD989" s="134"/>
      <c r="DE989" s="134"/>
      <c r="DF989" s="134"/>
      <c r="DG989" s="134"/>
      <c r="DH989" s="134"/>
      <c r="DI989" s="134"/>
      <c r="DJ989" s="134"/>
      <c r="DK989" s="134"/>
      <c r="DL989" s="134"/>
      <c r="DM989" s="134"/>
      <c r="DN989" s="134"/>
      <c r="DO989" s="134"/>
      <c r="DP989" s="134"/>
      <c r="DQ989" s="134"/>
      <c r="DR989" s="134"/>
      <c r="DS989" s="134"/>
      <c r="DT989" s="134"/>
      <c r="DU989" s="134"/>
      <c r="DV989" s="134"/>
      <c r="DW989" s="134"/>
      <c r="DX989" s="134"/>
      <c r="DY989" s="134"/>
      <c r="DZ989" s="134"/>
      <c r="EA989" s="134"/>
      <c r="EB989" s="134"/>
      <c r="EC989" s="134"/>
      <c r="ED989" s="134"/>
      <c r="EE989" s="134"/>
      <c r="EF989" s="134"/>
      <c r="EG989" s="134"/>
    </row>
    <row r="990" spans="1:137">
      <c r="A990" s="135"/>
      <c r="B990" s="103"/>
      <c r="C990" s="81"/>
      <c r="D990" s="190"/>
      <c r="E990" s="81"/>
      <c r="F990" s="81"/>
      <c r="G990" s="81"/>
      <c r="H990" s="80"/>
      <c r="I990" s="157"/>
      <c r="J990" s="80"/>
      <c r="K990" s="84" t="s">
        <v>51</v>
      </c>
      <c r="L990" s="76">
        <f t="shared" si="100"/>
        <v>2</v>
      </c>
      <c r="M990" s="143"/>
      <c r="N990" s="143"/>
      <c r="O990" s="143">
        <v>2</v>
      </c>
      <c r="P990" s="143"/>
      <c r="Q990" s="143"/>
      <c r="R990" s="143"/>
      <c r="S990" s="143"/>
      <c r="T990" s="143"/>
      <c r="U990" s="143"/>
      <c r="V990" s="143"/>
      <c r="W990" s="143"/>
      <c r="X990" s="76"/>
      <c r="Y990" s="134"/>
      <c r="Z990" s="134"/>
      <c r="AA990" s="134"/>
      <c r="AB990" s="134"/>
      <c r="AC990" s="134"/>
      <c r="AD990" s="134"/>
      <c r="AE990" s="134"/>
      <c r="AF990" s="134"/>
      <c r="AG990" s="134"/>
      <c r="AH990" s="134"/>
      <c r="AI990" s="134"/>
      <c r="AJ990" s="134"/>
      <c r="AK990" s="134"/>
      <c r="AL990" s="134"/>
      <c r="AM990" s="134"/>
      <c r="AN990" s="134"/>
      <c r="AO990" s="134"/>
      <c r="AP990" s="134"/>
      <c r="AQ990" s="134"/>
      <c r="AR990" s="134"/>
      <c r="AS990" s="134"/>
      <c r="AT990" s="134"/>
      <c r="AU990" s="134"/>
      <c r="AV990" s="134"/>
      <c r="AW990" s="134"/>
      <c r="AX990" s="134"/>
      <c r="AY990" s="134"/>
      <c r="AZ990" s="134"/>
      <c r="BA990" s="134"/>
      <c r="BB990" s="134"/>
      <c r="BC990" s="134"/>
      <c r="BD990" s="134"/>
      <c r="BE990" s="134"/>
      <c r="BF990" s="134"/>
      <c r="BG990" s="134"/>
      <c r="BH990" s="134"/>
      <c r="BI990" s="134"/>
      <c r="BJ990" s="134"/>
      <c r="BK990" s="134"/>
      <c r="BL990" s="134"/>
      <c r="BM990" s="134"/>
      <c r="BN990" s="134"/>
      <c r="BO990" s="134"/>
      <c r="BP990" s="134"/>
      <c r="BQ990" s="134"/>
      <c r="BR990" s="134"/>
      <c r="BS990" s="134"/>
      <c r="BT990" s="134"/>
      <c r="BU990" s="134"/>
      <c r="BV990" s="134"/>
      <c r="BW990" s="134"/>
      <c r="BX990" s="134"/>
      <c r="BY990" s="134"/>
      <c r="BZ990" s="134"/>
      <c r="CA990" s="134"/>
      <c r="CB990" s="134"/>
      <c r="CC990" s="134"/>
      <c r="CD990" s="134"/>
      <c r="CE990" s="134"/>
      <c r="CF990" s="134"/>
      <c r="CG990" s="134"/>
      <c r="CH990" s="134"/>
      <c r="CI990" s="134"/>
      <c r="CJ990" s="134"/>
      <c r="CK990" s="134"/>
      <c r="CL990" s="134"/>
      <c r="CM990" s="134"/>
      <c r="CN990" s="134"/>
      <c r="CO990" s="134"/>
      <c r="CP990" s="134"/>
      <c r="CQ990" s="134"/>
      <c r="CR990" s="134"/>
      <c r="CS990" s="134"/>
      <c r="CT990" s="134"/>
      <c r="CU990" s="134"/>
      <c r="CV990" s="134"/>
      <c r="CW990" s="134"/>
      <c r="CX990" s="134"/>
      <c r="CY990" s="134"/>
      <c r="CZ990" s="134"/>
      <c r="DA990" s="134"/>
      <c r="DB990" s="134"/>
      <c r="DC990" s="134"/>
      <c r="DD990" s="134"/>
      <c r="DE990" s="134"/>
      <c r="DF990" s="134"/>
      <c r="DG990" s="134"/>
      <c r="DH990" s="134"/>
      <c r="DI990" s="134"/>
      <c r="DJ990" s="134"/>
      <c r="DK990" s="134"/>
      <c r="DL990" s="134"/>
      <c r="DM990" s="134"/>
      <c r="DN990" s="134"/>
      <c r="DO990" s="134"/>
      <c r="DP990" s="134"/>
      <c r="DQ990" s="134"/>
      <c r="DR990" s="134"/>
      <c r="DS990" s="134"/>
      <c r="DT990" s="134"/>
      <c r="DU990" s="134"/>
      <c r="DV990" s="134"/>
      <c r="DW990" s="134"/>
      <c r="DX990" s="134"/>
      <c r="DY990" s="134"/>
      <c r="DZ990" s="134"/>
      <c r="EA990" s="134"/>
      <c r="EB990" s="134"/>
      <c r="EC990" s="134"/>
      <c r="ED990" s="134"/>
      <c r="EE990" s="134"/>
      <c r="EF990" s="134"/>
      <c r="EG990" s="134"/>
    </row>
    <row r="991" spans="1:137">
      <c r="A991" s="135"/>
      <c r="B991" s="103"/>
      <c r="C991" s="58" t="s">
        <v>33</v>
      </c>
      <c r="D991" s="191" t="s">
        <v>1482</v>
      </c>
      <c r="E991" s="58" t="s">
        <v>1483</v>
      </c>
      <c r="F991" s="58" t="s">
        <v>1484</v>
      </c>
      <c r="G991" s="58" t="s">
        <v>1485</v>
      </c>
      <c r="H991" s="46" t="s">
        <v>1486</v>
      </c>
      <c r="I991" s="155">
        <v>120</v>
      </c>
      <c r="J991" s="46" t="s">
        <v>48</v>
      </c>
      <c r="K991" s="75" t="s">
        <v>49</v>
      </c>
      <c r="L991" s="76">
        <f t="shared" si="100"/>
        <v>0</v>
      </c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134"/>
      <c r="Z991" s="134"/>
      <c r="AA991" s="134"/>
      <c r="AB991" s="134"/>
      <c r="AC991" s="134"/>
      <c r="AD991" s="134"/>
      <c r="AE991" s="134"/>
      <c r="AF991" s="134"/>
      <c r="AG991" s="134"/>
      <c r="AH991" s="134"/>
      <c r="AI991" s="134"/>
      <c r="AJ991" s="134"/>
      <c r="AK991" s="134"/>
      <c r="AL991" s="134"/>
      <c r="AM991" s="134"/>
      <c r="AN991" s="134"/>
      <c r="AO991" s="134"/>
      <c r="AP991" s="134"/>
      <c r="AQ991" s="134"/>
      <c r="AR991" s="134"/>
      <c r="AS991" s="134"/>
      <c r="AT991" s="134"/>
      <c r="AU991" s="134"/>
      <c r="AV991" s="134"/>
      <c r="AW991" s="134"/>
      <c r="AX991" s="134"/>
      <c r="AY991" s="134"/>
      <c r="AZ991" s="134"/>
      <c r="BA991" s="134"/>
      <c r="BB991" s="134"/>
      <c r="BC991" s="134"/>
      <c r="BD991" s="134"/>
      <c r="BE991" s="134"/>
      <c r="BF991" s="134"/>
      <c r="BG991" s="134"/>
      <c r="BH991" s="134"/>
      <c r="BI991" s="134"/>
      <c r="BJ991" s="134"/>
      <c r="BK991" s="134"/>
      <c r="BL991" s="134"/>
      <c r="BM991" s="134"/>
      <c r="BN991" s="134"/>
      <c r="BO991" s="134"/>
      <c r="BP991" s="134"/>
      <c r="BQ991" s="134"/>
      <c r="BR991" s="134"/>
      <c r="BS991" s="134"/>
      <c r="BT991" s="134"/>
      <c r="BU991" s="134"/>
      <c r="BV991" s="134"/>
      <c r="BW991" s="134"/>
      <c r="BX991" s="134"/>
      <c r="BY991" s="134"/>
      <c r="BZ991" s="134"/>
      <c r="CA991" s="134"/>
      <c r="CB991" s="134"/>
      <c r="CC991" s="134"/>
      <c r="CD991" s="134"/>
      <c r="CE991" s="134"/>
      <c r="CF991" s="134"/>
      <c r="CG991" s="134"/>
      <c r="CH991" s="134"/>
      <c r="CI991" s="134"/>
      <c r="CJ991" s="134"/>
      <c r="CK991" s="134"/>
      <c r="CL991" s="134"/>
      <c r="CM991" s="134"/>
      <c r="CN991" s="134"/>
      <c r="CO991" s="134"/>
      <c r="CP991" s="134"/>
      <c r="CQ991" s="134"/>
      <c r="CR991" s="134"/>
      <c r="CS991" s="134"/>
      <c r="CT991" s="134"/>
      <c r="CU991" s="134"/>
      <c r="CV991" s="134"/>
      <c r="CW991" s="134"/>
      <c r="CX991" s="134"/>
      <c r="CY991" s="134"/>
      <c r="CZ991" s="134"/>
      <c r="DA991" s="134"/>
      <c r="DB991" s="134"/>
      <c r="DC991" s="134"/>
      <c r="DD991" s="134"/>
      <c r="DE991" s="134"/>
      <c r="DF991" s="134"/>
      <c r="DG991" s="134"/>
      <c r="DH991" s="134"/>
      <c r="DI991" s="134"/>
      <c r="DJ991" s="134"/>
      <c r="DK991" s="134"/>
      <c r="DL991" s="134"/>
      <c r="DM991" s="134"/>
      <c r="DN991" s="134"/>
      <c r="DO991" s="134"/>
      <c r="DP991" s="134"/>
      <c r="DQ991" s="134"/>
      <c r="DR991" s="134"/>
      <c r="DS991" s="134"/>
      <c r="DT991" s="134"/>
      <c r="DU991" s="134"/>
      <c r="DV991" s="134"/>
      <c r="DW991" s="134"/>
      <c r="DX991" s="134"/>
      <c r="DY991" s="134"/>
      <c r="DZ991" s="134"/>
      <c r="EA991" s="134"/>
      <c r="EB991" s="134"/>
      <c r="EC991" s="134"/>
      <c r="ED991" s="134"/>
      <c r="EE991" s="134"/>
      <c r="EF991" s="134"/>
      <c r="EG991" s="134"/>
    </row>
    <row r="992" spans="1:137">
      <c r="A992" s="135"/>
      <c r="B992" s="103"/>
      <c r="C992" s="77"/>
      <c r="D992" s="189"/>
      <c r="E992" s="77"/>
      <c r="F992" s="77"/>
      <c r="G992" s="77"/>
      <c r="H992" s="54"/>
      <c r="I992" s="156"/>
      <c r="J992" s="54"/>
      <c r="K992" s="75" t="s">
        <v>50</v>
      </c>
      <c r="L992" s="76">
        <f t="shared" si="100"/>
        <v>0</v>
      </c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134"/>
      <c r="Z992" s="134"/>
      <c r="AA992" s="134"/>
      <c r="AB992" s="134"/>
      <c r="AC992" s="134"/>
      <c r="AD992" s="134"/>
      <c r="AE992" s="134"/>
      <c r="AF992" s="134"/>
      <c r="AG992" s="134"/>
      <c r="AH992" s="134"/>
      <c r="AI992" s="134"/>
      <c r="AJ992" s="134"/>
      <c r="AK992" s="134"/>
      <c r="AL992" s="134"/>
      <c r="AM992" s="134"/>
      <c r="AN992" s="134"/>
      <c r="AO992" s="134"/>
      <c r="AP992" s="134"/>
      <c r="AQ992" s="134"/>
      <c r="AR992" s="134"/>
      <c r="AS992" s="134"/>
      <c r="AT992" s="134"/>
      <c r="AU992" s="134"/>
      <c r="AV992" s="134"/>
      <c r="AW992" s="134"/>
      <c r="AX992" s="134"/>
      <c r="AY992" s="134"/>
      <c r="AZ992" s="134"/>
      <c r="BA992" s="134"/>
      <c r="BB992" s="134"/>
      <c r="BC992" s="134"/>
      <c r="BD992" s="134"/>
      <c r="BE992" s="134"/>
      <c r="BF992" s="134"/>
      <c r="BG992" s="134"/>
      <c r="BH992" s="134"/>
      <c r="BI992" s="134"/>
      <c r="BJ992" s="134"/>
      <c r="BK992" s="134"/>
      <c r="BL992" s="134"/>
      <c r="BM992" s="134"/>
      <c r="BN992" s="134"/>
      <c r="BO992" s="134"/>
      <c r="BP992" s="134"/>
      <c r="BQ992" s="134"/>
      <c r="BR992" s="134"/>
      <c r="BS992" s="134"/>
      <c r="BT992" s="134"/>
      <c r="BU992" s="134"/>
      <c r="BV992" s="134"/>
      <c r="BW992" s="134"/>
      <c r="BX992" s="134"/>
      <c r="BY992" s="134"/>
      <c r="BZ992" s="134"/>
      <c r="CA992" s="134"/>
      <c r="CB992" s="134"/>
      <c r="CC992" s="134"/>
      <c r="CD992" s="134"/>
      <c r="CE992" s="134"/>
      <c r="CF992" s="134"/>
      <c r="CG992" s="134"/>
      <c r="CH992" s="134"/>
      <c r="CI992" s="134"/>
      <c r="CJ992" s="134"/>
      <c r="CK992" s="134"/>
      <c r="CL992" s="134"/>
      <c r="CM992" s="134"/>
      <c r="CN992" s="134"/>
      <c r="CO992" s="134"/>
      <c r="CP992" s="134"/>
      <c r="CQ992" s="134"/>
      <c r="CR992" s="134"/>
      <c r="CS992" s="134"/>
      <c r="CT992" s="134"/>
      <c r="CU992" s="134"/>
      <c r="CV992" s="134"/>
      <c r="CW992" s="134"/>
      <c r="CX992" s="134"/>
      <c r="CY992" s="134"/>
      <c r="CZ992" s="134"/>
      <c r="DA992" s="134"/>
      <c r="DB992" s="134"/>
      <c r="DC992" s="134"/>
      <c r="DD992" s="134"/>
      <c r="DE992" s="134"/>
      <c r="DF992" s="134"/>
      <c r="DG992" s="134"/>
      <c r="DH992" s="134"/>
      <c r="DI992" s="134"/>
      <c r="DJ992" s="134"/>
      <c r="DK992" s="134"/>
      <c r="DL992" s="134"/>
      <c r="DM992" s="134"/>
      <c r="DN992" s="134"/>
      <c r="DO992" s="134"/>
      <c r="DP992" s="134"/>
      <c r="DQ992" s="134"/>
      <c r="DR992" s="134"/>
      <c r="DS992" s="134"/>
      <c r="DT992" s="134"/>
      <c r="DU992" s="134"/>
      <c r="DV992" s="134"/>
      <c r="DW992" s="134"/>
      <c r="DX992" s="134"/>
      <c r="DY992" s="134"/>
      <c r="DZ992" s="134"/>
      <c r="EA992" s="134"/>
      <c r="EB992" s="134"/>
      <c r="EC992" s="134"/>
      <c r="ED992" s="134"/>
      <c r="EE992" s="134"/>
      <c r="EF992" s="134"/>
      <c r="EG992" s="134"/>
    </row>
    <row r="993" spans="1:137">
      <c r="A993" s="135"/>
      <c r="B993" s="103"/>
      <c r="C993" s="81"/>
      <c r="D993" s="190"/>
      <c r="E993" s="81"/>
      <c r="F993" s="81"/>
      <c r="G993" s="81"/>
      <c r="H993" s="80"/>
      <c r="I993" s="157"/>
      <c r="J993" s="80"/>
      <c r="K993" s="84" t="s">
        <v>51</v>
      </c>
      <c r="L993" s="76">
        <f t="shared" si="100"/>
        <v>2</v>
      </c>
      <c r="M993" s="76"/>
      <c r="N993" s="76"/>
      <c r="O993" s="76"/>
      <c r="P993" s="76"/>
      <c r="Q993" s="76"/>
      <c r="R993" s="76"/>
      <c r="S993" s="76">
        <v>1</v>
      </c>
      <c r="T993" s="76">
        <v>1</v>
      </c>
      <c r="U993" s="76"/>
      <c r="V993" s="76"/>
      <c r="W993" s="76"/>
      <c r="X993" s="76"/>
      <c r="Y993" s="134"/>
      <c r="Z993" s="134"/>
      <c r="AA993" s="134"/>
      <c r="AB993" s="134"/>
      <c r="AC993" s="134"/>
      <c r="AD993" s="134"/>
      <c r="AE993" s="134"/>
      <c r="AF993" s="134"/>
      <c r="AG993" s="134"/>
      <c r="AH993" s="134"/>
      <c r="AI993" s="134"/>
      <c r="AJ993" s="134"/>
      <c r="AK993" s="134"/>
      <c r="AL993" s="134"/>
      <c r="AM993" s="134"/>
      <c r="AN993" s="134"/>
      <c r="AO993" s="134"/>
      <c r="AP993" s="134"/>
      <c r="AQ993" s="134"/>
      <c r="AR993" s="134"/>
      <c r="AS993" s="134"/>
      <c r="AT993" s="134"/>
      <c r="AU993" s="134"/>
      <c r="AV993" s="134"/>
      <c r="AW993" s="134"/>
      <c r="AX993" s="134"/>
      <c r="AY993" s="134"/>
      <c r="AZ993" s="134"/>
      <c r="BA993" s="134"/>
      <c r="BB993" s="134"/>
      <c r="BC993" s="134"/>
      <c r="BD993" s="134"/>
      <c r="BE993" s="134"/>
      <c r="BF993" s="134"/>
      <c r="BG993" s="134"/>
      <c r="BH993" s="134"/>
      <c r="BI993" s="134"/>
      <c r="BJ993" s="134"/>
      <c r="BK993" s="134"/>
      <c r="BL993" s="134"/>
      <c r="BM993" s="134"/>
      <c r="BN993" s="134"/>
      <c r="BO993" s="134"/>
      <c r="BP993" s="134"/>
      <c r="BQ993" s="134"/>
      <c r="BR993" s="134"/>
      <c r="BS993" s="134"/>
      <c r="BT993" s="134"/>
      <c r="BU993" s="134"/>
      <c r="BV993" s="134"/>
      <c r="BW993" s="134"/>
      <c r="BX993" s="134"/>
      <c r="BY993" s="134"/>
      <c r="BZ993" s="134"/>
      <c r="CA993" s="134"/>
      <c r="CB993" s="134"/>
      <c r="CC993" s="134"/>
      <c r="CD993" s="134"/>
      <c r="CE993" s="134"/>
      <c r="CF993" s="134"/>
      <c r="CG993" s="134"/>
      <c r="CH993" s="134"/>
      <c r="CI993" s="134"/>
      <c r="CJ993" s="134"/>
      <c r="CK993" s="134"/>
      <c r="CL993" s="134"/>
      <c r="CM993" s="134"/>
      <c r="CN993" s="134"/>
      <c r="CO993" s="134"/>
      <c r="CP993" s="134"/>
      <c r="CQ993" s="134"/>
      <c r="CR993" s="134"/>
      <c r="CS993" s="134"/>
      <c r="CT993" s="134"/>
      <c r="CU993" s="134"/>
      <c r="CV993" s="134"/>
      <c r="CW993" s="134"/>
      <c r="CX993" s="134"/>
      <c r="CY993" s="134"/>
      <c r="CZ993" s="134"/>
      <c r="DA993" s="134"/>
      <c r="DB993" s="134"/>
      <c r="DC993" s="134"/>
      <c r="DD993" s="134"/>
      <c r="DE993" s="134"/>
      <c r="DF993" s="134"/>
      <c r="DG993" s="134"/>
      <c r="DH993" s="134"/>
      <c r="DI993" s="134"/>
      <c r="DJ993" s="134"/>
      <c r="DK993" s="134"/>
      <c r="DL993" s="134"/>
      <c r="DM993" s="134"/>
      <c r="DN993" s="134"/>
      <c r="DO993" s="134"/>
      <c r="DP993" s="134"/>
      <c r="DQ993" s="134"/>
      <c r="DR993" s="134"/>
      <c r="DS993" s="134"/>
      <c r="DT993" s="134"/>
      <c r="DU993" s="134"/>
      <c r="DV993" s="134"/>
      <c r="DW993" s="134"/>
      <c r="DX993" s="134"/>
      <c r="DY993" s="134"/>
      <c r="DZ993" s="134"/>
      <c r="EA993" s="134"/>
      <c r="EB993" s="134"/>
      <c r="EC993" s="134"/>
      <c r="ED993" s="134"/>
      <c r="EE993" s="134"/>
      <c r="EF993" s="134"/>
      <c r="EG993" s="134"/>
    </row>
    <row r="994" spans="1:137">
      <c r="A994" s="135"/>
      <c r="B994" s="103"/>
      <c r="C994" s="58" t="s">
        <v>33</v>
      </c>
      <c r="D994" s="191" t="s">
        <v>1487</v>
      </c>
      <c r="E994" s="58" t="s">
        <v>1488</v>
      </c>
      <c r="F994" s="58" t="s">
        <v>1489</v>
      </c>
      <c r="G994" s="58" t="s">
        <v>1490</v>
      </c>
      <c r="H994" s="46" t="s">
        <v>1491</v>
      </c>
      <c r="I994" s="155">
        <v>59</v>
      </c>
      <c r="J994" s="46" t="s">
        <v>48</v>
      </c>
      <c r="K994" s="75" t="s">
        <v>49</v>
      </c>
      <c r="L994" s="76">
        <f t="shared" si="100"/>
        <v>0</v>
      </c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76"/>
      <c r="Y994" s="134"/>
      <c r="Z994" s="134"/>
      <c r="AA994" s="134"/>
      <c r="AB994" s="134"/>
      <c r="AC994" s="134"/>
      <c r="AD994" s="134"/>
      <c r="AE994" s="134"/>
      <c r="AF994" s="134"/>
      <c r="AG994" s="134"/>
      <c r="AH994" s="134"/>
      <c r="AI994" s="134"/>
      <c r="AJ994" s="134"/>
      <c r="AK994" s="134"/>
      <c r="AL994" s="134"/>
      <c r="AM994" s="134"/>
      <c r="AN994" s="134"/>
      <c r="AO994" s="134"/>
      <c r="AP994" s="134"/>
      <c r="AQ994" s="134"/>
      <c r="AR994" s="134"/>
      <c r="AS994" s="134"/>
      <c r="AT994" s="134"/>
      <c r="AU994" s="134"/>
      <c r="AV994" s="134"/>
      <c r="AW994" s="134"/>
      <c r="AX994" s="134"/>
      <c r="AY994" s="134"/>
      <c r="AZ994" s="134"/>
      <c r="BA994" s="134"/>
      <c r="BB994" s="134"/>
      <c r="BC994" s="134"/>
      <c r="BD994" s="134"/>
      <c r="BE994" s="134"/>
      <c r="BF994" s="134"/>
      <c r="BG994" s="134"/>
      <c r="BH994" s="134"/>
      <c r="BI994" s="134"/>
      <c r="BJ994" s="134"/>
      <c r="BK994" s="134"/>
      <c r="BL994" s="134"/>
      <c r="BM994" s="134"/>
      <c r="BN994" s="134"/>
      <c r="BO994" s="134"/>
      <c r="BP994" s="134"/>
      <c r="BQ994" s="134"/>
      <c r="BR994" s="134"/>
      <c r="BS994" s="134"/>
      <c r="BT994" s="134"/>
      <c r="BU994" s="134"/>
      <c r="BV994" s="134"/>
      <c r="BW994" s="134"/>
      <c r="BX994" s="134"/>
      <c r="BY994" s="134"/>
      <c r="BZ994" s="134"/>
      <c r="CA994" s="134"/>
      <c r="CB994" s="134"/>
      <c r="CC994" s="134"/>
      <c r="CD994" s="134"/>
      <c r="CE994" s="134"/>
      <c r="CF994" s="134"/>
      <c r="CG994" s="134"/>
      <c r="CH994" s="134"/>
      <c r="CI994" s="134"/>
      <c r="CJ994" s="134"/>
      <c r="CK994" s="134"/>
      <c r="CL994" s="134"/>
      <c r="CM994" s="134"/>
      <c r="CN994" s="134"/>
      <c r="CO994" s="134"/>
      <c r="CP994" s="134"/>
      <c r="CQ994" s="134"/>
      <c r="CR994" s="134"/>
      <c r="CS994" s="134"/>
      <c r="CT994" s="134"/>
      <c r="CU994" s="134"/>
      <c r="CV994" s="134"/>
      <c r="CW994" s="134"/>
      <c r="CX994" s="134"/>
      <c r="CY994" s="134"/>
      <c r="CZ994" s="134"/>
      <c r="DA994" s="134"/>
      <c r="DB994" s="134"/>
      <c r="DC994" s="134"/>
      <c r="DD994" s="134"/>
      <c r="DE994" s="134"/>
      <c r="DF994" s="134"/>
      <c r="DG994" s="134"/>
      <c r="DH994" s="134"/>
      <c r="DI994" s="134"/>
      <c r="DJ994" s="134"/>
      <c r="DK994" s="134"/>
      <c r="DL994" s="134"/>
      <c r="DM994" s="134"/>
      <c r="DN994" s="134"/>
      <c r="DO994" s="134"/>
      <c r="DP994" s="134"/>
      <c r="DQ994" s="134"/>
      <c r="DR994" s="134"/>
      <c r="DS994" s="134"/>
      <c r="DT994" s="134"/>
      <c r="DU994" s="134"/>
      <c r="DV994" s="134"/>
      <c r="DW994" s="134"/>
      <c r="DX994" s="134"/>
      <c r="DY994" s="134"/>
      <c r="DZ994" s="134"/>
      <c r="EA994" s="134"/>
      <c r="EB994" s="134"/>
      <c r="EC994" s="134"/>
      <c r="ED994" s="134"/>
      <c r="EE994" s="134"/>
      <c r="EF994" s="134"/>
      <c r="EG994" s="134"/>
    </row>
    <row r="995" spans="1:137">
      <c r="A995" s="135"/>
      <c r="B995" s="103"/>
      <c r="C995" s="77"/>
      <c r="D995" s="189"/>
      <c r="E995" s="77"/>
      <c r="F995" s="77"/>
      <c r="G995" s="77"/>
      <c r="H995" s="54"/>
      <c r="I995" s="156"/>
      <c r="J995" s="54"/>
      <c r="K995" s="75" t="s">
        <v>50</v>
      </c>
      <c r="L995" s="76">
        <f t="shared" si="100"/>
        <v>0</v>
      </c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76"/>
      <c r="Y995" s="134"/>
      <c r="Z995" s="134"/>
      <c r="AA995" s="134"/>
      <c r="AB995" s="134"/>
      <c r="AC995" s="134"/>
      <c r="AD995" s="134"/>
      <c r="AE995" s="134"/>
      <c r="AF995" s="134"/>
      <c r="AG995" s="134"/>
      <c r="AH995" s="134"/>
      <c r="AI995" s="134"/>
      <c r="AJ995" s="134"/>
      <c r="AK995" s="134"/>
      <c r="AL995" s="134"/>
      <c r="AM995" s="134"/>
      <c r="AN995" s="134"/>
      <c r="AO995" s="134"/>
      <c r="AP995" s="134"/>
      <c r="AQ995" s="134"/>
      <c r="AR995" s="134"/>
      <c r="AS995" s="134"/>
      <c r="AT995" s="134"/>
      <c r="AU995" s="134"/>
      <c r="AV995" s="134"/>
      <c r="AW995" s="134"/>
      <c r="AX995" s="134"/>
      <c r="AY995" s="134"/>
      <c r="AZ995" s="134"/>
      <c r="BA995" s="134"/>
      <c r="BB995" s="134"/>
      <c r="BC995" s="134"/>
      <c r="BD995" s="134"/>
      <c r="BE995" s="134"/>
      <c r="BF995" s="134"/>
      <c r="BG995" s="134"/>
      <c r="BH995" s="134"/>
      <c r="BI995" s="134"/>
      <c r="BJ995" s="134"/>
      <c r="BK995" s="134"/>
      <c r="BL995" s="134"/>
      <c r="BM995" s="134"/>
      <c r="BN995" s="134"/>
      <c r="BO995" s="134"/>
      <c r="BP995" s="134"/>
      <c r="BQ995" s="134"/>
      <c r="BR995" s="134"/>
      <c r="BS995" s="134"/>
      <c r="BT995" s="134"/>
      <c r="BU995" s="134"/>
      <c r="BV995" s="134"/>
      <c r="BW995" s="134"/>
      <c r="BX995" s="134"/>
      <c r="BY995" s="134"/>
      <c r="BZ995" s="134"/>
      <c r="CA995" s="134"/>
      <c r="CB995" s="134"/>
      <c r="CC995" s="134"/>
      <c r="CD995" s="134"/>
      <c r="CE995" s="134"/>
      <c r="CF995" s="134"/>
      <c r="CG995" s="134"/>
      <c r="CH995" s="134"/>
      <c r="CI995" s="134"/>
      <c r="CJ995" s="134"/>
      <c r="CK995" s="134"/>
      <c r="CL995" s="134"/>
      <c r="CM995" s="134"/>
      <c r="CN995" s="134"/>
      <c r="CO995" s="134"/>
      <c r="CP995" s="134"/>
      <c r="CQ995" s="134"/>
      <c r="CR995" s="134"/>
      <c r="CS995" s="134"/>
      <c r="CT995" s="134"/>
      <c r="CU995" s="134"/>
      <c r="CV995" s="134"/>
      <c r="CW995" s="134"/>
      <c r="CX995" s="134"/>
      <c r="CY995" s="134"/>
      <c r="CZ995" s="134"/>
      <c r="DA995" s="134"/>
      <c r="DB995" s="134"/>
      <c r="DC995" s="134"/>
      <c r="DD995" s="134"/>
      <c r="DE995" s="134"/>
      <c r="DF995" s="134"/>
      <c r="DG995" s="134"/>
      <c r="DH995" s="134"/>
      <c r="DI995" s="134"/>
      <c r="DJ995" s="134"/>
      <c r="DK995" s="134"/>
      <c r="DL995" s="134"/>
      <c r="DM995" s="134"/>
      <c r="DN995" s="134"/>
      <c r="DO995" s="134"/>
      <c r="DP995" s="134"/>
      <c r="DQ995" s="134"/>
      <c r="DR995" s="134"/>
      <c r="DS995" s="134"/>
      <c r="DT995" s="134"/>
      <c r="DU995" s="134"/>
      <c r="DV995" s="134"/>
      <c r="DW995" s="134"/>
      <c r="DX995" s="134"/>
      <c r="DY995" s="134"/>
      <c r="DZ995" s="134"/>
      <c r="EA995" s="134"/>
      <c r="EB995" s="134"/>
      <c r="EC995" s="134"/>
      <c r="ED995" s="134"/>
      <c r="EE995" s="134"/>
      <c r="EF995" s="134"/>
      <c r="EG995" s="134"/>
    </row>
    <row r="996" spans="1:137">
      <c r="A996" s="135"/>
      <c r="B996" s="103"/>
      <c r="C996" s="81"/>
      <c r="D996" s="190"/>
      <c r="E996" s="81"/>
      <c r="F996" s="81"/>
      <c r="G996" s="81"/>
      <c r="H996" s="80"/>
      <c r="I996" s="157"/>
      <c r="J996" s="80"/>
      <c r="K996" s="84" t="s">
        <v>51</v>
      </c>
      <c r="L996" s="76">
        <f t="shared" si="100"/>
        <v>2</v>
      </c>
      <c r="M996" s="143"/>
      <c r="N996" s="143"/>
      <c r="O996" s="143">
        <v>2</v>
      </c>
      <c r="P996" s="143"/>
      <c r="Q996" s="143"/>
      <c r="R996" s="143"/>
      <c r="S996" s="143"/>
      <c r="T996" s="143"/>
      <c r="U996" s="143"/>
      <c r="V996" s="143"/>
      <c r="W996" s="143"/>
      <c r="X996" s="76"/>
      <c r="Y996" s="134"/>
      <c r="Z996" s="134"/>
      <c r="AA996" s="134"/>
      <c r="AB996" s="134"/>
      <c r="AC996" s="134"/>
      <c r="AD996" s="134"/>
      <c r="AE996" s="134"/>
      <c r="AF996" s="134"/>
      <c r="AG996" s="134"/>
      <c r="AH996" s="134"/>
      <c r="AI996" s="134"/>
      <c r="AJ996" s="134"/>
      <c r="AK996" s="134"/>
      <c r="AL996" s="134"/>
      <c r="AM996" s="134"/>
      <c r="AN996" s="134"/>
      <c r="AO996" s="134"/>
      <c r="AP996" s="134"/>
      <c r="AQ996" s="134"/>
      <c r="AR996" s="134"/>
      <c r="AS996" s="134"/>
      <c r="AT996" s="134"/>
      <c r="AU996" s="134"/>
      <c r="AV996" s="134"/>
      <c r="AW996" s="134"/>
      <c r="AX996" s="134"/>
      <c r="AY996" s="134"/>
      <c r="AZ996" s="134"/>
      <c r="BA996" s="134"/>
      <c r="BB996" s="134"/>
      <c r="BC996" s="134"/>
      <c r="BD996" s="134"/>
      <c r="BE996" s="134"/>
      <c r="BF996" s="134"/>
      <c r="BG996" s="134"/>
      <c r="BH996" s="134"/>
      <c r="BI996" s="134"/>
      <c r="BJ996" s="134"/>
      <c r="BK996" s="134"/>
      <c r="BL996" s="134"/>
      <c r="BM996" s="134"/>
      <c r="BN996" s="134"/>
      <c r="BO996" s="134"/>
      <c r="BP996" s="134"/>
      <c r="BQ996" s="134"/>
      <c r="BR996" s="134"/>
      <c r="BS996" s="134"/>
      <c r="BT996" s="134"/>
      <c r="BU996" s="134"/>
      <c r="BV996" s="134"/>
      <c r="BW996" s="134"/>
      <c r="BX996" s="134"/>
      <c r="BY996" s="134"/>
      <c r="BZ996" s="134"/>
      <c r="CA996" s="134"/>
      <c r="CB996" s="134"/>
      <c r="CC996" s="134"/>
      <c r="CD996" s="134"/>
      <c r="CE996" s="134"/>
      <c r="CF996" s="134"/>
      <c r="CG996" s="134"/>
      <c r="CH996" s="134"/>
      <c r="CI996" s="134"/>
      <c r="CJ996" s="134"/>
      <c r="CK996" s="134"/>
      <c r="CL996" s="134"/>
      <c r="CM996" s="134"/>
      <c r="CN996" s="134"/>
      <c r="CO996" s="134"/>
      <c r="CP996" s="134"/>
      <c r="CQ996" s="134"/>
      <c r="CR996" s="134"/>
      <c r="CS996" s="134"/>
      <c r="CT996" s="134"/>
      <c r="CU996" s="134"/>
      <c r="CV996" s="134"/>
      <c r="CW996" s="134"/>
      <c r="CX996" s="134"/>
      <c r="CY996" s="134"/>
      <c r="CZ996" s="134"/>
      <c r="DA996" s="134"/>
      <c r="DB996" s="134"/>
      <c r="DC996" s="134"/>
      <c r="DD996" s="134"/>
      <c r="DE996" s="134"/>
      <c r="DF996" s="134"/>
      <c r="DG996" s="134"/>
      <c r="DH996" s="134"/>
      <c r="DI996" s="134"/>
      <c r="DJ996" s="134"/>
      <c r="DK996" s="134"/>
      <c r="DL996" s="134"/>
      <c r="DM996" s="134"/>
      <c r="DN996" s="134"/>
      <c r="DO996" s="134"/>
      <c r="DP996" s="134"/>
      <c r="DQ996" s="134"/>
      <c r="DR996" s="134"/>
      <c r="DS996" s="134"/>
      <c r="DT996" s="134"/>
      <c r="DU996" s="134"/>
      <c r="DV996" s="134"/>
      <c r="DW996" s="134"/>
      <c r="DX996" s="134"/>
      <c r="DY996" s="134"/>
      <c r="DZ996" s="134"/>
      <c r="EA996" s="134"/>
      <c r="EB996" s="134"/>
      <c r="EC996" s="134"/>
      <c r="ED996" s="134"/>
      <c r="EE996" s="134"/>
      <c r="EF996" s="134"/>
      <c r="EG996" s="134"/>
    </row>
    <row r="997" spans="1:137">
      <c r="A997" s="135"/>
      <c r="B997" s="103"/>
      <c r="C997" s="58" t="s">
        <v>33</v>
      </c>
      <c r="D997" s="191" t="s">
        <v>1492</v>
      </c>
      <c r="E997" s="58" t="s">
        <v>1493</v>
      </c>
      <c r="F997" s="58" t="s">
        <v>1494</v>
      </c>
      <c r="G997" s="58" t="s">
        <v>1495</v>
      </c>
      <c r="H997" s="46"/>
      <c r="I997" s="155">
        <v>1234</v>
      </c>
      <c r="J997" s="46" t="s">
        <v>48</v>
      </c>
      <c r="K997" s="75" t="s">
        <v>49</v>
      </c>
      <c r="L997" s="76">
        <f t="shared" si="100"/>
        <v>0</v>
      </c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76"/>
      <c r="Y997" s="134"/>
      <c r="Z997" s="134"/>
      <c r="AA997" s="134"/>
      <c r="AB997" s="134"/>
      <c r="AC997" s="134"/>
      <c r="AD997" s="134"/>
      <c r="AE997" s="134"/>
      <c r="AF997" s="134"/>
      <c r="AG997" s="134"/>
      <c r="AH997" s="134"/>
      <c r="AI997" s="134"/>
      <c r="AJ997" s="134"/>
      <c r="AK997" s="134"/>
      <c r="AL997" s="134"/>
      <c r="AM997" s="134"/>
      <c r="AN997" s="134"/>
      <c r="AO997" s="134"/>
      <c r="AP997" s="134"/>
      <c r="AQ997" s="134"/>
      <c r="AR997" s="134"/>
      <c r="AS997" s="134"/>
      <c r="AT997" s="134"/>
      <c r="AU997" s="134"/>
      <c r="AV997" s="134"/>
      <c r="AW997" s="134"/>
      <c r="AX997" s="134"/>
      <c r="AY997" s="134"/>
      <c r="AZ997" s="134"/>
      <c r="BA997" s="134"/>
      <c r="BB997" s="134"/>
      <c r="BC997" s="134"/>
      <c r="BD997" s="134"/>
      <c r="BE997" s="134"/>
      <c r="BF997" s="134"/>
      <c r="BG997" s="134"/>
      <c r="BH997" s="134"/>
      <c r="BI997" s="134"/>
      <c r="BJ997" s="134"/>
      <c r="BK997" s="134"/>
      <c r="BL997" s="134"/>
      <c r="BM997" s="134"/>
      <c r="BN997" s="134"/>
      <c r="BO997" s="134"/>
      <c r="BP997" s="134"/>
      <c r="BQ997" s="134"/>
      <c r="BR997" s="134"/>
      <c r="BS997" s="134"/>
      <c r="BT997" s="134"/>
      <c r="BU997" s="134"/>
      <c r="BV997" s="134"/>
      <c r="BW997" s="134"/>
      <c r="BX997" s="134"/>
      <c r="BY997" s="134"/>
      <c r="BZ997" s="134"/>
      <c r="CA997" s="134"/>
      <c r="CB997" s="134"/>
      <c r="CC997" s="134"/>
      <c r="CD997" s="134"/>
      <c r="CE997" s="134"/>
      <c r="CF997" s="134"/>
      <c r="CG997" s="134"/>
      <c r="CH997" s="134"/>
      <c r="CI997" s="134"/>
      <c r="CJ997" s="134"/>
      <c r="CK997" s="134"/>
      <c r="CL997" s="134"/>
      <c r="CM997" s="134"/>
      <c r="CN997" s="134"/>
      <c r="CO997" s="134"/>
      <c r="CP997" s="134"/>
      <c r="CQ997" s="134"/>
      <c r="CR997" s="134"/>
      <c r="CS997" s="134"/>
      <c r="CT997" s="134"/>
      <c r="CU997" s="134"/>
      <c r="CV997" s="134"/>
      <c r="CW997" s="134"/>
      <c r="CX997" s="134"/>
      <c r="CY997" s="134"/>
      <c r="CZ997" s="134"/>
      <c r="DA997" s="134"/>
      <c r="DB997" s="134"/>
      <c r="DC997" s="134"/>
      <c r="DD997" s="134"/>
      <c r="DE997" s="134"/>
      <c r="DF997" s="134"/>
      <c r="DG997" s="134"/>
      <c r="DH997" s="134"/>
      <c r="DI997" s="134"/>
      <c r="DJ997" s="134"/>
      <c r="DK997" s="134"/>
      <c r="DL997" s="134"/>
      <c r="DM997" s="134"/>
      <c r="DN997" s="134"/>
      <c r="DO997" s="134"/>
      <c r="DP997" s="134"/>
      <c r="DQ997" s="134"/>
      <c r="DR997" s="134"/>
      <c r="DS997" s="134"/>
      <c r="DT997" s="134"/>
      <c r="DU997" s="134"/>
      <c r="DV997" s="134"/>
      <c r="DW997" s="134"/>
      <c r="DX997" s="134"/>
      <c r="DY997" s="134"/>
      <c r="DZ997" s="134"/>
      <c r="EA997" s="134"/>
      <c r="EB997" s="134"/>
      <c r="EC997" s="134"/>
      <c r="ED997" s="134"/>
      <c r="EE997" s="134"/>
      <c r="EF997" s="134"/>
      <c r="EG997" s="134"/>
    </row>
    <row r="998" spans="1:137">
      <c r="A998" s="135"/>
      <c r="B998" s="103"/>
      <c r="C998" s="77"/>
      <c r="D998" s="189"/>
      <c r="E998" s="77"/>
      <c r="F998" s="77"/>
      <c r="G998" s="77"/>
      <c r="H998" s="54"/>
      <c r="I998" s="156"/>
      <c r="J998" s="54"/>
      <c r="K998" s="75" t="s">
        <v>50</v>
      </c>
      <c r="L998" s="76">
        <f t="shared" si="100"/>
        <v>0</v>
      </c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76"/>
      <c r="Y998" s="134"/>
      <c r="Z998" s="134"/>
      <c r="AA998" s="134"/>
      <c r="AB998" s="134"/>
      <c r="AC998" s="134"/>
      <c r="AD998" s="134"/>
      <c r="AE998" s="134"/>
      <c r="AF998" s="134"/>
      <c r="AG998" s="134"/>
      <c r="AH998" s="134"/>
      <c r="AI998" s="134"/>
      <c r="AJ998" s="134"/>
      <c r="AK998" s="134"/>
      <c r="AL998" s="134"/>
      <c r="AM998" s="134"/>
      <c r="AN998" s="134"/>
      <c r="AO998" s="134"/>
      <c r="AP998" s="134"/>
      <c r="AQ998" s="134"/>
      <c r="AR998" s="134"/>
      <c r="AS998" s="134"/>
      <c r="AT998" s="134"/>
      <c r="AU998" s="134"/>
      <c r="AV998" s="134"/>
      <c r="AW998" s="134"/>
      <c r="AX998" s="134"/>
      <c r="AY998" s="134"/>
      <c r="AZ998" s="134"/>
      <c r="BA998" s="134"/>
      <c r="BB998" s="134"/>
      <c r="BC998" s="134"/>
      <c r="BD998" s="134"/>
      <c r="BE998" s="134"/>
      <c r="BF998" s="134"/>
      <c r="BG998" s="134"/>
      <c r="BH998" s="134"/>
      <c r="BI998" s="134"/>
      <c r="BJ998" s="134"/>
      <c r="BK998" s="134"/>
      <c r="BL998" s="134"/>
      <c r="BM998" s="134"/>
      <c r="BN998" s="134"/>
      <c r="BO998" s="134"/>
      <c r="BP998" s="134"/>
      <c r="BQ998" s="134"/>
      <c r="BR998" s="134"/>
      <c r="BS998" s="134"/>
      <c r="BT998" s="134"/>
      <c r="BU998" s="134"/>
      <c r="BV998" s="134"/>
      <c r="BW998" s="134"/>
      <c r="BX998" s="134"/>
      <c r="BY998" s="134"/>
      <c r="BZ998" s="134"/>
      <c r="CA998" s="134"/>
      <c r="CB998" s="134"/>
      <c r="CC998" s="134"/>
      <c r="CD998" s="134"/>
      <c r="CE998" s="134"/>
      <c r="CF998" s="134"/>
      <c r="CG998" s="134"/>
      <c r="CH998" s="134"/>
      <c r="CI998" s="134"/>
      <c r="CJ998" s="134"/>
      <c r="CK998" s="134"/>
      <c r="CL998" s="134"/>
      <c r="CM998" s="134"/>
      <c r="CN998" s="134"/>
      <c r="CO998" s="134"/>
      <c r="CP998" s="134"/>
      <c r="CQ998" s="134"/>
      <c r="CR998" s="134"/>
      <c r="CS998" s="134"/>
      <c r="CT998" s="134"/>
      <c r="CU998" s="134"/>
      <c r="CV998" s="134"/>
      <c r="CW998" s="134"/>
      <c r="CX998" s="134"/>
      <c r="CY998" s="134"/>
      <c r="CZ998" s="134"/>
      <c r="DA998" s="134"/>
      <c r="DB998" s="134"/>
      <c r="DC998" s="134"/>
      <c r="DD998" s="134"/>
      <c r="DE998" s="134"/>
      <c r="DF998" s="134"/>
      <c r="DG998" s="134"/>
      <c r="DH998" s="134"/>
      <c r="DI998" s="134"/>
      <c r="DJ998" s="134"/>
      <c r="DK998" s="134"/>
      <c r="DL998" s="134"/>
      <c r="DM998" s="134"/>
      <c r="DN998" s="134"/>
      <c r="DO998" s="134"/>
      <c r="DP998" s="134"/>
      <c r="DQ998" s="134"/>
      <c r="DR998" s="134"/>
      <c r="DS998" s="134"/>
      <c r="DT998" s="134"/>
      <c r="DU998" s="134"/>
      <c r="DV998" s="134"/>
      <c r="DW998" s="134"/>
      <c r="DX998" s="134"/>
      <c r="DY998" s="134"/>
      <c r="DZ998" s="134"/>
      <c r="EA998" s="134"/>
      <c r="EB998" s="134"/>
      <c r="EC998" s="134"/>
      <c r="ED998" s="134"/>
      <c r="EE998" s="134"/>
      <c r="EF998" s="134"/>
      <c r="EG998" s="134"/>
    </row>
    <row r="999" spans="1:137">
      <c r="A999" s="135"/>
      <c r="B999" s="103"/>
      <c r="C999" s="81"/>
      <c r="D999" s="190"/>
      <c r="E999" s="81"/>
      <c r="F999" s="81"/>
      <c r="G999" s="81"/>
      <c r="H999" s="80"/>
      <c r="I999" s="157"/>
      <c r="J999" s="80"/>
      <c r="K999" s="84" t="s">
        <v>51</v>
      </c>
      <c r="L999" s="76">
        <f t="shared" si="100"/>
        <v>5</v>
      </c>
      <c r="M999" s="143"/>
      <c r="N999" s="143"/>
      <c r="O999" s="143">
        <v>3</v>
      </c>
      <c r="P999" s="143"/>
      <c r="Q999" s="143"/>
      <c r="R999" s="143"/>
      <c r="S999" s="143">
        <v>2</v>
      </c>
      <c r="T999" s="143"/>
      <c r="U999" s="143"/>
      <c r="V999" s="143"/>
      <c r="W999" s="143"/>
      <c r="X999" s="76"/>
      <c r="Y999" s="134"/>
      <c r="Z999" s="134"/>
      <c r="AA999" s="134"/>
      <c r="AB999" s="134"/>
      <c r="AC999" s="134"/>
      <c r="AD999" s="134"/>
      <c r="AE999" s="134"/>
      <c r="AF999" s="134"/>
      <c r="AG999" s="134"/>
      <c r="AH999" s="134"/>
      <c r="AI999" s="134"/>
      <c r="AJ999" s="134"/>
      <c r="AK999" s="134"/>
      <c r="AL999" s="134"/>
      <c r="AM999" s="134"/>
      <c r="AN999" s="134"/>
      <c r="AO999" s="134"/>
      <c r="AP999" s="134"/>
      <c r="AQ999" s="134"/>
      <c r="AR999" s="134"/>
      <c r="AS999" s="134"/>
      <c r="AT999" s="134"/>
      <c r="AU999" s="134"/>
      <c r="AV999" s="134"/>
      <c r="AW999" s="134"/>
      <c r="AX999" s="134"/>
      <c r="AY999" s="134"/>
      <c r="AZ999" s="134"/>
      <c r="BA999" s="134"/>
      <c r="BB999" s="134"/>
      <c r="BC999" s="134"/>
      <c r="BD999" s="134"/>
      <c r="BE999" s="134"/>
      <c r="BF999" s="134"/>
      <c r="BG999" s="134"/>
      <c r="BH999" s="134"/>
      <c r="BI999" s="134"/>
      <c r="BJ999" s="134"/>
      <c r="BK999" s="134"/>
      <c r="BL999" s="134"/>
      <c r="BM999" s="134"/>
      <c r="BN999" s="134"/>
      <c r="BO999" s="134"/>
      <c r="BP999" s="134"/>
      <c r="BQ999" s="134"/>
      <c r="BR999" s="134"/>
      <c r="BS999" s="134"/>
      <c r="BT999" s="134"/>
      <c r="BU999" s="134"/>
      <c r="BV999" s="134"/>
      <c r="BW999" s="134"/>
      <c r="BX999" s="134"/>
      <c r="BY999" s="134"/>
      <c r="BZ999" s="134"/>
      <c r="CA999" s="134"/>
      <c r="CB999" s="134"/>
      <c r="CC999" s="134"/>
      <c r="CD999" s="134"/>
      <c r="CE999" s="134"/>
      <c r="CF999" s="134"/>
      <c r="CG999" s="134"/>
      <c r="CH999" s="134"/>
      <c r="CI999" s="134"/>
      <c r="CJ999" s="134"/>
      <c r="CK999" s="134"/>
      <c r="CL999" s="134"/>
      <c r="CM999" s="134"/>
      <c r="CN999" s="134"/>
      <c r="CO999" s="134"/>
      <c r="CP999" s="134"/>
      <c r="CQ999" s="134"/>
      <c r="CR999" s="134"/>
      <c r="CS999" s="134"/>
      <c r="CT999" s="134"/>
      <c r="CU999" s="134"/>
      <c r="CV999" s="134"/>
      <c r="CW999" s="134"/>
      <c r="CX999" s="134"/>
      <c r="CY999" s="134"/>
      <c r="CZ999" s="134"/>
      <c r="DA999" s="134"/>
      <c r="DB999" s="134"/>
      <c r="DC999" s="134"/>
      <c r="DD999" s="134"/>
      <c r="DE999" s="134"/>
      <c r="DF999" s="134"/>
      <c r="DG999" s="134"/>
      <c r="DH999" s="134"/>
      <c r="DI999" s="134"/>
      <c r="DJ999" s="134"/>
      <c r="DK999" s="134"/>
      <c r="DL999" s="134"/>
      <c r="DM999" s="134"/>
      <c r="DN999" s="134"/>
      <c r="DO999" s="134"/>
      <c r="DP999" s="134"/>
      <c r="DQ999" s="134"/>
      <c r="DR999" s="134"/>
      <c r="DS999" s="134"/>
      <c r="DT999" s="134"/>
      <c r="DU999" s="134"/>
      <c r="DV999" s="134"/>
      <c r="DW999" s="134"/>
      <c r="DX999" s="134"/>
      <c r="DY999" s="134"/>
      <c r="DZ999" s="134"/>
      <c r="EA999" s="134"/>
      <c r="EB999" s="134"/>
      <c r="EC999" s="134"/>
      <c r="ED999" s="134"/>
      <c r="EE999" s="134"/>
      <c r="EF999" s="134"/>
      <c r="EG999" s="134"/>
    </row>
    <row r="1000" spans="1:137">
      <c r="A1000" s="135"/>
      <c r="B1000" s="103"/>
      <c r="C1000" s="58" t="s">
        <v>33</v>
      </c>
      <c r="D1000" s="191" t="s">
        <v>1496</v>
      </c>
      <c r="E1000" s="58" t="s">
        <v>1497</v>
      </c>
      <c r="F1000" s="58" t="s">
        <v>1498</v>
      </c>
      <c r="G1000" s="58" t="s">
        <v>1499</v>
      </c>
      <c r="H1000" s="46" t="s">
        <v>1500</v>
      </c>
      <c r="I1000" s="155">
        <v>3983</v>
      </c>
      <c r="J1000" s="46" t="s">
        <v>48</v>
      </c>
      <c r="K1000" s="75" t="s">
        <v>49</v>
      </c>
      <c r="L1000" s="76">
        <f t="shared" si="100"/>
        <v>0</v>
      </c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76"/>
      <c r="Y1000" s="134"/>
      <c r="Z1000" s="134"/>
      <c r="AA1000" s="134"/>
      <c r="AB1000" s="134"/>
      <c r="AC1000" s="134"/>
      <c r="AD1000" s="134"/>
      <c r="AE1000" s="134"/>
      <c r="AF1000" s="134"/>
      <c r="AG1000" s="134"/>
      <c r="AH1000" s="134"/>
      <c r="AI1000" s="134"/>
      <c r="AJ1000" s="134"/>
      <c r="AK1000" s="134"/>
      <c r="AL1000" s="134"/>
      <c r="AM1000" s="134"/>
      <c r="AN1000" s="134"/>
      <c r="AO1000" s="134"/>
      <c r="AP1000" s="134"/>
      <c r="AQ1000" s="134"/>
      <c r="AR1000" s="134"/>
      <c r="AS1000" s="134"/>
      <c r="AT1000" s="134"/>
      <c r="AU1000" s="134"/>
      <c r="AV1000" s="134"/>
      <c r="AW1000" s="134"/>
      <c r="AX1000" s="134"/>
      <c r="AY1000" s="134"/>
      <c r="AZ1000" s="134"/>
      <c r="BA1000" s="134"/>
      <c r="BB1000" s="134"/>
      <c r="BC1000" s="134"/>
      <c r="BD1000" s="134"/>
      <c r="BE1000" s="134"/>
      <c r="BF1000" s="134"/>
      <c r="BG1000" s="134"/>
      <c r="BH1000" s="134"/>
      <c r="BI1000" s="134"/>
      <c r="BJ1000" s="134"/>
      <c r="BK1000" s="134"/>
      <c r="BL1000" s="134"/>
      <c r="BM1000" s="134"/>
      <c r="BN1000" s="134"/>
      <c r="BO1000" s="134"/>
      <c r="BP1000" s="134"/>
      <c r="BQ1000" s="134"/>
      <c r="BR1000" s="134"/>
      <c r="BS1000" s="134"/>
      <c r="BT1000" s="134"/>
      <c r="BU1000" s="134"/>
      <c r="BV1000" s="134"/>
      <c r="BW1000" s="134"/>
      <c r="BX1000" s="134"/>
      <c r="BY1000" s="134"/>
      <c r="BZ1000" s="134"/>
      <c r="CA1000" s="134"/>
      <c r="CB1000" s="134"/>
      <c r="CC1000" s="134"/>
      <c r="CD1000" s="134"/>
      <c r="CE1000" s="134"/>
      <c r="CF1000" s="134"/>
      <c r="CG1000" s="134"/>
      <c r="CH1000" s="134"/>
      <c r="CI1000" s="134"/>
      <c r="CJ1000" s="134"/>
      <c r="CK1000" s="134"/>
      <c r="CL1000" s="134"/>
      <c r="CM1000" s="134"/>
      <c r="CN1000" s="134"/>
      <c r="CO1000" s="134"/>
      <c r="CP1000" s="134"/>
      <c r="CQ1000" s="134"/>
      <c r="CR1000" s="134"/>
      <c r="CS1000" s="134"/>
      <c r="CT1000" s="134"/>
      <c r="CU1000" s="134"/>
      <c r="CV1000" s="134"/>
      <c r="CW1000" s="134"/>
      <c r="CX1000" s="134"/>
      <c r="CY1000" s="134"/>
      <c r="CZ1000" s="134"/>
      <c r="DA1000" s="134"/>
      <c r="DB1000" s="134"/>
      <c r="DC1000" s="134"/>
      <c r="DD1000" s="134"/>
      <c r="DE1000" s="134"/>
      <c r="DF1000" s="134"/>
      <c r="DG1000" s="134"/>
      <c r="DH1000" s="134"/>
      <c r="DI1000" s="134"/>
      <c r="DJ1000" s="134"/>
      <c r="DK1000" s="134"/>
      <c r="DL1000" s="134"/>
      <c r="DM1000" s="134"/>
      <c r="DN1000" s="134"/>
      <c r="DO1000" s="134"/>
      <c r="DP1000" s="134"/>
      <c r="DQ1000" s="134"/>
      <c r="DR1000" s="134"/>
      <c r="DS1000" s="134"/>
      <c r="DT1000" s="134"/>
      <c r="DU1000" s="134"/>
      <c r="DV1000" s="134"/>
      <c r="DW1000" s="134"/>
      <c r="DX1000" s="134"/>
      <c r="DY1000" s="134"/>
      <c r="DZ1000" s="134"/>
      <c r="EA1000" s="134"/>
      <c r="EB1000" s="134"/>
      <c r="EC1000" s="134"/>
      <c r="ED1000" s="134"/>
      <c r="EE1000" s="134"/>
      <c r="EF1000" s="134"/>
      <c r="EG1000" s="134"/>
    </row>
    <row r="1001" spans="1:137">
      <c r="A1001" s="135"/>
      <c r="B1001" s="103"/>
      <c r="C1001" s="77"/>
      <c r="D1001" s="189"/>
      <c r="E1001" s="77"/>
      <c r="F1001" s="77"/>
      <c r="G1001" s="77"/>
      <c r="H1001" s="54"/>
      <c r="I1001" s="156"/>
      <c r="J1001" s="54"/>
      <c r="K1001" s="75" t="s">
        <v>1501</v>
      </c>
      <c r="L1001" s="76">
        <f t="shared" si="100"/>
        <v>0</v>
      </c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76"/>
      <c r="Y1001" s="134"/>
      <c r="Z1001" s="134"/>
      <c r="AA1001" s="134"/>
      <c r="AB1001" s="134"/>
      <c r="AC1001" s="134"/>
      <c r="AD1001" s="134"/>
      <c r="AE1001" s="134"/>
      <c r="AF1001" s="134"/>
      <c r="AG1001" s="134"/>
      <c r="AH1001" s="134"/>
      <c r="AI1001" s="134"/>
      <c r="AJ1001" s="134"/>
      <c r="AK1001" s="134"/>
      <c r="AL1001" s="134"/>
      <c r="AM1001" s="134"/>
      <c r="AN1001" s="134"/>
      <c r="AO1001" s="134"/>
      <c r="AP1001" s="134"/>
      <c r="AQ1001" s="134"/>
      <c r="AR1001" s="134"/>
      <c r="AS1001" s="134"/>
      <c r="AT1001" s="134"/>
      <c r="AU1001" s="134"/>
      <c r="AV1001" s="134"/>
      <c r="AW1001" s="134"/>
      <c r="AX1001" s="134"/>
      <c r="AY1001" s="134"/>
      <c r="AZ1001" s="134"/>
      <c r="BA1001" s="134"/>
      <c r="BB1001" s="134"/>
      <c r="BC1001" s="134"/>
      <c r="BD1001" s="134"/>
      <c r="BE1001" s="134"/>
      <c r="BF1001" s="134"/>
      <c r="BG1001" s="134"/>
      <c r="BH1001" s="134"/>
      <c r="BI1001" s="134"/>
      <c r="BJ1001" s="134"/>
      <c r="BK1001" s="134"/>
      <c r="BL1001" s="134"/>
      <c r="BM1001" s="134"/>
      <c r="BN1001" s="134"/>
      <c r="BO1001" s="134"/>
      <c r="BP1001" s="134"/>
      <c r="BQ1001" s="134"/>
      <c r="BR1001" s="134"/>
      <c r="BS1001" s="134"/>
      <c r="BT1001" s="134"/>
      <c r="BU1001" s="134"/>
      <c r="BV1001" s="134"/>
      <c r="BW1001" s="134"/>
      <c r="BX1001" s="134"/>
      <c r="BY1001" s="134"/>
      <c r="BZ1001" s="134"/>
      <c r="CA1001" s="134"/>
      <c r="CB1001" s="134"/>
      <c r="CC1001" s="134"/>
      <c r="CD1001" s="134"/>
      <c r="CE1001" s="134"/>
      <c r="CF1001" s="134"/>
      <c r="CG1001" s="134"/>
      <c r="CH1001" s="134"/>
      <c r="CI1001" s="134"/>
      <c r="CJ1001" s="134"/>
      <c r="CK1001" s="134"/>
      <c r="CL1001" s="134"/>
      <c r="CM1001" s="134"/>
      <c r="CN1001" s="134"/>
      <c r="CO1001" s="134"/>
      <c r="CP1001" s="134"/>
      <c r="CQ1001" s="134"/>
      <c r="CR1001" s="134"/>
      <c r="CS1001" s="134"/>
      <c r="CT1001" s="134"/>
      <c r="CU1001" s="134"/>
      <c r="CV1001" s="134"/>
      <c r="CW1001" s="134"/>
      <c r="CX1001" s="134"/>
      <c r="CY1001" s="134"/>
      <c r="CZ1001" s="134"/>
      <c r="DA1001" s="134"/>
      <c r="DB1001" s="134"/>
      <c r="DC1001" s="134"/>
      <c r="DD1001" s="134"/>
      <c r="DE1001" s="134"/>
      <c r="DF1001" s="134"/>
      <c r="DG1001" s="134"/>
      <c r="DH1001" s="134"/>
      <c r="DI1001" s="134"/>
      <c r="DJ1001" s="134"/>
      <c r="DK1001" s="134"/>
      <c r="DL1001" s="134"/>
      <c r="DM1001" s="134"/>
      <c r="DN1001" s="134"/>
      <c r="DO1001" s="134"/>
      <c r="DP1001" s="134"/>
      <c r="DQ1001" s="134"/>
      <c r="DR1001" s="134"/>
      <c r="DS1001" s="134"/>
      <c r="DT1001" s="134"/>
      <c r="DU1001" s="134"/>
      <c r="DV1001" s="134"/>
      <c r="DW1001" s="134"/>
      <c r="DX1001" s="134"/>
      <c r="DY1001" s="134"/>
      <c r="DZ1001" s="134"/>
      <c r="EA1001" s="134"/>
      <c r="EB1001" s="134"/>
      <c r="EC1001" s="134"/>
      <c r="ED1001" s="134"/>
      <c r="EE1001" s="134"/>
      <c r="EF1001" s="134"/>
      <c r="EG1001" s="134"/>
    </row>
    <row r="1002" spans="1:137">
      <c r="A1002" s="135"/>
      <c r="B1002" s="103"/>
      <c r="C1002" s="81"/>
      <c r="D1002" s="190"/>
      <c r="E1002" s="81"/>
      <c r="F1002" s="81"/>
      <c r="G1002" s="81"/>
      <c r="H1002" s="80"/>
      <c r="I1002" s="157"/>
      <c r="J1002" s="80"/>
      <c r="K1002" s="84" t="s">
        <v>1502</v>
      </c>
      <c r="L1002" s="76">
        <f t="shared" si="100"/>
        <v>2</v>
      </c>
      <c r="M1002" s="143"/>
      <c r="N1002" s="143"/>
      <c r="O1002" s="143">
        <v>2</v>
      </c>
      <c r="P1002" s="143"/>
      <c r="Q1002" s="143"/>
      <c r="R1002" s="143"/>
      <c r="S1002" s="143"/>
      <c r="T1002" s="143"/>
      <c r="U1002" s="143"/>
      <c r="V1002" s="143"/>
      <c r="W1002" s="143"/>
      <c r="X1002" s="76"/>
      <c r="Y1002" s="134"/>
      <c r="Z1002" s="134"/>
      <c r="AA1002" s="134"/>
      <c r="AB1002" s="134"/>
      <c r="AC1002" s="134"/>
      <c r="AD1002" s="134"/>
      <c r="AE1002" s="134"/>
      <c r="AF1002" s="134"/>
      <c r="AG1002" s="134"/>
      <c r="AH1002" s="134"/>
      <c r="AI1002" s="134"/>
      <c r="AJ1002" s="134"/>
      <c r="AK1002" s="134"/>
      <c r="AL1002" s="134"/>
      <c r="AM1002" s="134"/>
      <c r="AN1002" s="134"/>
      <c r="AO1002" s="134"/>
      <c r="AP1002" s="134"/>
      <c r="AQ1002" s="134"/>
      <c r="AR1002" s="134"/>
      <c r="AS1002" s="134"/>
      <c r="AT1002" s="134"/>
      <c r="AU1002" s="134"/>
      <c r="AV1002" s="134"/>
      <c r="AW1002" s="134"/>
      <c r="AX1002" s="134"/>
      <c r="AY1002" s="134"/>
      <c r="AZ1002" s="134"/>
      <c r="BA1002" s="134"/>
      <c r="BB1002" s="134"/>
      <c r="BC1002" s="134"/>
      <c r="BD1002" s="134"/>
      <c r="BE1002" s="134"/>
      <c r="BF1002" s="134"/>
      <c r="BG1002" s="134"/>
      <c r="BH1002" s="134"/>
      <c r="BI1002" s="134"/>
      <c r="BJ1002" s="134"/>
      <c r="BK1002" s="134"/>
      <c r="BL1002" s="134"/>
      <c r="BM1002" s="134"/>
      <c r="BN1002" s="134"/>
      <c r="BO1002" s="134"/>
      <c r="BP1002" s="134"/>
      <c r="BQ1002" s="134"/>
      <c r="BR1002" s="134"/>
      <c r="BS1002" s="134"/>
      <c r="BT1002" s="134"/>
      <c r="BU1002" s="134"/>
      <c r="BV1002" s="134"/>
      <c r="BW1002" s="134"/>
      <c r="BX1002" s="134"/>
      <c r="BY1002" s="134"/>
      <c r="BZ1002" s="134"/>
      <c r="CA1002" s="134"/>
      <c r="CB1002" s="134"/>
      <c r="CC1002" s="134"/>
      <c r="CD1002" s="134"/>
      <c r="CE1002" s="134"/>
      <c r="CF1002" s="134"/>
      <c r="CG1002" s="134"/>
      <c r="CH1002" s="134"/>
      <c r="CI1002" s="134"/>
      <c r="CJ1002" s="134"/>
      <c r="CK1002" s="134"/>
      <c r="CL1002" s="134"/>
      <c r="CM1002" s="134"/>
      <c r="CN1002" s="134"/>
      <c r="CO1002" s="134"/>
      <c r="CP1002" s="134"/>
      <c r="CQ1002" s="134"/>
      <c r="CR1002" s="134"/>
      <c r="CS1002" s="134"/>
      <c r="CT1002" s="134"/>
      <c r="CU1002" s="134"/>
      <c r="CV1002" s="134"/>
      <c r="CW1002" s="134"/>
      <c r="CX1002" s="134"/>
      <c r="CY1002" s="134"/>
      <c r="CZ1002" s="134"/>
      <c r="DA1002" s="134"/>
      <c r="DB1002" s="134"/>
      <c r="DC1002" s="134"/>
      <c r="DD1002" s="134"/>
      <c r="DE1002" s="134"/>
      <c r="DF1002" s="134"/>
      <c r="DG1002" s="134"/>
      <c r="DH1002" s="134"/>
      <c r="DI1002" s="134"/>
      <c r="DJ1002" s="134"/>
      <c r="DK1002" s="134"/>
      <c r="DL1002" s="134"/>
      <c r="DM1002" s="134"/>
      <c r="DN1002" s="134"/>
      <c r="DO1002" s="134"/>
      <c r="DP1002" s="134"/>
      <c r="DQ1002" s="134"/>
      <c r="DR1002" s="134"/>
      <c r="DS1002" s="134"/>
      <c r="DT1002" s="134"/>
      <c r="DU1002" s="134"/>
      <c r="DV1002" s="134"/>
      <c r="DW1002" s="134"/>
      <c r="DX1002" s="134"/>
      <c r="DY1002" s="134"/>
      <c r="DZ1002" s="134"/>
      <c r="EA1002" s="134"/>
      <c r="EB1002" s="134"/>
      <c r="EC1002" s="134"/>
      <c r="ED1002" s="134"/>
      <c r="EE1002" s="134"/>
      <c r="EF1002" s="134"/>
      <c r="EG1002" s="134"/>
    </row>
    <row r="1003" spans="1:137">
      <c r="A1003" s="135"/>
      <c r="B1003" s="103"/>
      <c r="C1003" s="58" t="s">
        <v>33</v>
      </c>
      <c r="D1003" s="191" t="s">
        <v>1503</v>
      </c>
      <c r="E1003" s="58" t="s">
        <v>1504</v>
      </c>
      <c r="F1003" s="58" t="s">
        <v>1505</v>
      </c>
      <c r="G1003" s="58" t="s">
        <v>1506</v>
      </c>
      <c r="H1003" s="46" t="s">
        <v>1507</v>
      </c>
      <c r="I1003" s="155">
        <v>1782</v>
      </c>
      <c r="J1003" s="46" t="s">
        <v>1508</v>
      </c>
      <c r="K1003" s="75" t="s">
        <v>1509</v>
      </c>
      <c r="L1003" s="76">
        <f t="shared" si="100"/>
        <v>0</v>
      </c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76"/>
      <c r="Y1003" s="134"/>
      <c r="Z1003" s="134"/>
      <c r="AA1003" s="134"/>
      <c r="AB1003" s="134"/>
      <c r="AC1003" s="134"/>
      <c r="AD1003" s="134"/>
      <c r="AE1003" s="134"/>
      <c r="AF1003" s="134"/>
      <c r="AG1003" s="134"/>
      <c r="AH1003" s="134"/>
      <c r="AI1003" s="134"/>
      <c r="AJ1003" s="134"/>
      <c r="AK1003" s="134"/>
      <c r="AL1003" s="134"/>
      <c r="AM1003" s="134"/>
      <c r="AN1003" s="134"/>
      <c r="AO1003" s="134"/>
      <c r="AP1003" s="134"/>
      <c r="AQ1003" s="134"/>
      <c r="AR1003" s="134"/>
      <c r="AS1003" s="134"/>
      <c r="AT1003" s="134"/>
      <c r="AU1003" s="134"/>
      <c r="AV1003" s="134"/>
      <c r="AW1003" s="134"/>
      <c r="AX1003" s="134"/>
      <c r="AY1003" s="134"/>
      <c r="AZ1003" s="134"/>
      <c r="BA1003" s="134"/>
      <c r="BB1003" s="134"/>
      <c r="BC1003" s="134"/>
      <c r="BD1003" s="134"/>
      <c r="BE1003" s="134"/>
      <c r="BF1003" s="134"/>
      <c r="BG1003" s="134"/>
      <c r="BH1003" s="134"/>
      <c r="BI1003" s="134"/>
      <c r="BJ1003" s="134"/>
      <c r="BK1003" s="134"/>
      <c r="BL1003" s="134"/>
      <c r="BM1003" s="134"/>
      <c r="BN1003" s="134"/>
      <c r="BO1003" s="134"/>
      <c r="BP1003" s="134"/>
      <c r="BQ1003" s="134"/>
      <c r="BR1003" s="134"/>
      <c r="BS1003" s="134"/>
      <c r="BT1003" s="134"/>
      <c r="BU1003" s="134"/>
      <c r="BV1003" s="134"/>
      <c r="BW1003" s="134"/>
      <c r="BX1003" s="134"/>
      <c r="BY1003" s="134"/>
      <c r="BZ1003" s="134"/>
      <c r="CA1003" s="134"/>
      <c r="CB1003" s="134"/>
      <c r="CC1003" s="134"/>
      <c r="CD1003" s="134"/>
      <c r="CE1003" s="134"/>
      <c r="CF1003" s="134"/>
      <c r="CG1003" s="134"/>
      <c r="CH1003" s="134"/>
      <c r="CI1003" s="134"/>
      <c r="CJ1003" s="134"/>
      <c r="CK1003" s="134"/>
      <c r="CL1003" s="134"/>
      <c r="CM1003" s="134"/>
      <c r="CN1003" s="134"/>
      <c r="CO1003" s="134"/>
      <c r="CP1003" s="134"/>
      <c r="CQ1003" s="134"/>
      <c r="CR1003" s="134"/>
      <c r="CS1003" s="134"/>
      <c r="CT1003" s="134"/>
      <c r="CU1003" s="134"/>
      <c r="CV1003" s="134"/>
      <c r="CW1003" s="134"/>
      <c r="CX1003" s="134"/>
      <c r="CY1003" s="134"/>
      <c r="CZ1003" s="134"/>
      <c r="DA1003" s="134"/>
      <c r="DB1003" s="134"/>
      <c r="DC1003" s="134"/>
      <c r="DD1003" s="134"/>
      <c r="DE1003" s="134"/>
      <c r="DF1003" s="134"/>
      <c r="DG1003" s="134"/>
      <c r="DH1003" s="134"/>
      <c r="DI1003" s="134"/>
      <c r="DJ1003" s="134"/>
      <c r="DK1003" s="134"/>
      <c r="DL1003" s="134"/>
      <c r="DM1003" s="134"/>
      <c r="DN1003" s="134"/>
      <c r="DO1003" s="134"/>
      <c r="DP1003" s="134"/>
      <c r="DQ1003" s="134"/>
      <c r="DR1003" s="134"/>
      <c r="DS1003" s="134"/>
      <c r="DT1003" s="134"/>
      <c r="DU1003" s="134"/>
      <c r="DV1003" s="134"/>
      <c r="DW1003" s="134"/>
      <c r="DX1003" s="134"/>
      <c r="DY1003" s="134"/>
      <c r="DZ1003" s="134"/>
      <c r="EA1003" s="134"/>
      <c r="EB1003" s="134"/>
      <c r="EC1003" s="134"/>
      <c r="ED1003" s="134"/>
      <c r="EE1003" s="134"/>
      <c r="EF1003" s="134"/>
      <c r="EG1003" s="134"/>
    </row>
    <row r="1004" spans="1:137">
      <c r="A1004" s="135"/>
      <c r="B1004" s="103"/>
      <c r="C1004" s="77"/>
      <c r="D1004" s="189"/>
      <c r="E1004" s="77"/>
      <c r="F1004" s="77"/>
      <c r="G1004" s="77"/>
      <c r="H1004" s="54"/>
      <c r="I1004" s="156"/>
      <c r="J1004" s="54"/>
      <c r="K1004" s="75" t="s">
        <v>1501</v>
      </c>
      <c r="L1004" s="76">
        <f t="shared" si="100"/>
        <v>0</v>
      </c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76"/>
      <c r="Y1004" s="134"/>
      <c r="Z1004" s="134"/>
      <c r="AA1004" s="134"/>
      <c r="AB1004" s="134"/>
      <c r="AC1004" s="134"/>
      <c r="AD1004" s="134"/>
      <c r="AE1004" s="134"/>
      <c r="AF1004" s="134"/>
      <c r="AG1004" s="134"/>
      <c r="AH1004" s="134"/>
      <c r="AI1004" s="134"/>
      <c r="AJ1004" s="134"/>
      <c r="AK1004" s="134"/>
      <c r="AL1004" s="134"/>
      <c r="AM1004" s="134"/>
      <c r="AN1004" s="134"/>
      <c r="AO1004" s="134"/>
      <c r="AP1004" s="134"/>
      <c r="AQ1004" s="134"/>
      <c r="AR1004" s="134"/>
      <c r="AS1004" s="134"/>
      <c r="AT1004" s="134"/>
      <c r="AU1004" s="134"/>
      <c r="AV1004" s="134"/>
      <c r="AW1004" s="134"/>
      <c r="AX1004" s="134"/>
      <c r="AY1004" s="134"/>
      <c r="AZ1004" s="134"/>
      <c r="BA1004" s="134"/>
      <c r="BB1004" s="134"/>
      <c r="BC1004" s="134"/>
      <c r="BD1004" s="134"/>
      <c r="BE1004" s="134"/>
      <c r="BF1004" s="134"/>
      <c r="BG1004" s="134"/>
      <c r="BH1004" s="134"/>
      <c r="BI1004" s="134"/>
      <c r="BJ1004" s="134"/>
      <c r="BK1004" s="134"/>
      <c r="BL1004" s="134"/>
      <c r="BM1004" s="134"/>
      <c r="BN1004" s="134"/>
      <c r="BO1004" s="134"/>
      <c r="BP1004" s="134"/>
      <c r="BQ1004" s="134"/>
      <c r="BR1004" s="134"/>
      <c r="BS1004" s="134"/>
      <c r="BT1004" s="134"/>
      <c r="BU1004" s="134"/>
      <c r="BV1004" s="134"/>
      <c r="BW1004" s="134"/>
      <c r="BX1004" s="134"/>
      <c r="BY1004" s="134"/>
      <c r="BZ1004" s="134"/>
      <c r="CA1004" s="134"/>
      <c r="CB1004" s="134"/>
      <c r="CC1004" s="134"/>
      <c r="CD1004" s="134"/>
      <c r="CE1004" s="134"/>
      <c r="CF1004" s="134"/>
      <c r="CG1004" s="134"/>
      <c r="CH1004" s="134"/>
      <c r="CI1004" s="134"/>
      <c r="CJ1004" s="134"/>
      <c r="CK1004" s="134"/>
      <c r="CL1004" s="134"/>
      <c r="CM1004" s="134"/>
      <c r="CN1004" s="134"/>
      <c r="CO1004" s="134"/>
      <c r="CP1004" s="134"/>
      <c r="CQ1004" s="134"/>
      <c r="CR1004" s="134"/>
      <c r="CS1004" s="134"/>
      <c r="CT1004" s="134"/>
      <c r="CU1004" s="134"/>
      <c r="CV1004" s="134"/>
      <c r="CW1004" s="134"/>
      <c r="CX1004" s="134"/>
      <c r="CY1004" s="134"/>
      <c r="CZ1004" s="134"/>
      <c r="DA1004" s="134"/>
      <c r="DB1004" s="134"/>
      <c r="DC1004" s="134"/>
      <c r="DD1004" s="134"/>
      <c r="DE1004" s="134"/>
      <c r="DF1004" s="134"/>
      <c r="DG1004" s="134"/>
      <c r="DH1004" s="134"/>
      <c r="DI1004" s="134"/>
      <c r="DJ1004" s="134"/>
      <c r="DK1004" s="134"/>
      <c r="DL1004" s="134"/>
      <c r="DM1004" s="134"/>
      <c r="DN1004" s="134"/>
      <c r="DO1004" s="134"/>
      <c r="DP1004" s="134"/>
      <c r="DQ1004" s="134"/>
      <c r="DR1004" s="134"/>
      <c r="DS1004" s="134"/>
      <c r="DT1004" s="134"/>
      <c r="DU1004" s="134"/>
      <c r="DV1004" s="134"/>
      <c r="DW1004" s="134"/>
      <c r="DX1004" s="134"/>
      <c r="DY1004" s="134"/>
      <c r="DZ1004" s="134"/>
      <c r="EA1004" s="134"/>
      <c r="EB1004" s="134"/>
      <c r="EC1004" s="134"/>
      <c r="ED1004" s="134"/>
      <c r="EE1004" s="134"/>
      <c r="EF1004" s="134"/>
      <c r="EG1004" s="134"/>
    </row>
    <row r="1005" spans="1:137">
      <c r="A1005" s="135"/>
      <c r="B1005" s="103"/>
      <c r="C1005" s="81"/>
      <c r="D1005" s="190"/>
      <c r="E1005" s="81"/>
      <c r="F1005" s="81"/>
      <c r="G1005" s="81"/>
      <c r="H1005" s="80"/>
      <c r="I1005" s="157"/>
      <c r="J1005" s="80"/>
      <c r="K1005" s="84" t="s">
        <v>1502</v>
      </c>
      <c r="L1005" s="76">
        <f t="shared" si="100"/>
        <v>4</v>
      </c>
      <c r="M1005" s="143"/>
      <c r="N1005" s="143"/>
      <c r="O1005" s="143">
        <v>2</v>
      </c>
      <c r="P1005" s="143"/>
      <c r="Q1005" s="143"/>
      <c r="R1005" s="143"/>
      <c r="S1005" s="143">
        <v>2</v>
      </c>
      <c r="T1005" s="143"/>
      <c r="U1005" s="143"/>
      <c r="V1005" s="143"/>
      <c r="W1005" s="143"/>
      <c r="X1005" s="76"/>
      <c r="Y1005" s="134"/>
      <c r="Z1005" s="134"/>
      <c r="AA1005" s="134"/>
      <c r="AB1005" s="134"/>
      <c r="AC1005" s="134"/>
      <c r="AD1005" s="134"/>
      <c r="AE1005" s="134"/>
      <c r="AF1005" s="134"/>
      <c r="AG1005" s="134"/>
      <c r="AH1005" s="134"/>
      <c r="AI1005" s="134"/>
      <c r="AJ1005" s="134"/>
      <c r="AK1005" s="134"/>
      <c r="AL1005" s="134"/>
      <c r="AM1005" s="134"/>
      <c r="AN1005" s="134"/>
      <c r="AO1005" s="134"/>
      <c r="AP1005" s="134"/>
      <c r="AQ1005" s="134"/>
      <c r="AR1005" s="134"/>
      <c r="AS1005" s="134"/>
      <c r="AT1005" s="134"/>
      <c r="AU1005" s="134"/>
      <c r="AV1005" s="134"/>
      <c r="AW1005" s="134"/>
      <c r="AX1005" s="134"/>
      <c r="AY1005" s="134"/>
      <c r="AZ1005" s="134"/>
      <c r="BA1005" s="134"/>
      <c r="BB1005" s="134"/>
      <c r="BC1005" s="134"/>
      <c r="BD1005" s="134"/>
      <c r="BE1005" s="134"/>
      <c r="BF1005" s="134"/>
      <c r="BG1005" s="134"/>
      <c r="BH1005" s="134"/>
      <c r="BI1005" s="134"/>
      <c r="BJ1005" s="134"/>
      <c r="BK1005" s="134"/>
      <c r="BL1005" s="134"/>
      <c r="BM1005" s="134"/>
      <c r="BN1005" s="134"/>
      <c r="BO1005" s="134"/>
      <c r="BP1005" s="134"/>
      <c r="BQ1005" s="134"/>
      <c r="BR1005" s="134"/>
      <c r="BS1005" s="134"/>
      <c r="BT1005" s="134"/>
      <c r="BU1005" s="134"/>
      <c r="BV1005" s="134"/>
      <c r="BW1005" s="134"/>
      <c r="BX1005" s="134"/>
      <c r="BY1005" s="134"/>
      <c r="BZ1005" s="134"/>
      <c r="CA1005" s="134"/>
      <c r="CB1005" s="134"/>
      <c r="CC1005" s="134"/>
      <c r="CD1005" s="134"/>
      <c r="CE1005" s="134"/>
      <c r="CF1005" s="134"/>
      <c r="CG1005" s="134"/>
      <c r="CH1005" s="134"/>
      <c r="CI1005" s="134"/>
      <c r="CJ1005" s="134"/>
      <c r="CK1005" s="134"/>
      <c r="CL1005" s="134"/>
      <c r="CM1005" s="134"/>
      <c r="CN1005" s="134"/>
      <c r="CO1005" s="134"/>
      <c r="CP1005" s="134"/>
      <c r="CQ1005" s="134"/>
      <c r="CR1005" s="134"/>
      <c r="CS1005" s="134"/>
      <c r="CT1005" s="134"/>
      <c r="CU1005" s="134"/>
      <c r="CV1005" s="134"/>
      <c r="CW1005" s="134"/>
      <c r="CX1005" s="134"/>
      <c r="CY1005" s="134"/>
      <c r="CZ1005" s="134"/>
      <c r="DA1005" s="134"/>
      <c r="DB1005" s="134"/>
      <c r="DC1005" s="134"/>
      <c r="DD1005" s="134"/>
      <c r="DE1005" s="134"/>
      <c r="DF1005" s="134"/>
      <c r="DG1005" s="134"/>
      <c r="DH1005" s="134"/>
      <c r="DI1005" s="134"/>
      <c r="DJ1005" s="134"/>
      <c r="DK1005" s="134"/>
      <c r="DL1005" s="134"/>
      <c r="DM1005" s="134"/>
      <c r="DN1005" s="134"/>
      <c r="DO1005" s="134"/>
      <c r="DP1005" s="134"/>
      <c r="DQ1005" s="134"/>
      <c r="DR1005" s="134"/>
      <c r="DS1005" s="134"/>
      <c r="DT1005" s="134"/>
      <c r="DU1005" s="134"/>
      <c r="DV1005" s="134"/>
      <c r="DW1005" s="134"/>
      <c r="DX1005" s="134"/>
      <c r="DY1005" s="134"/>
      <c r="DZ1005" s="134"/>
      <c r="EA1005" s="134"/>
      <c r="EB1005" s="134"/>
      <c r="EC1005" s="134"/>
      <c r="ED1005" s="134"/>
      <c r="EE1005" s="134"/>
      <c r="EF1005" s="134"/>
      <c r="EG1005" s="134"/>
    </row>
    <row r="1006" spans="1:137">
      <c r="A1006" s="135"/>
      <c r="B1006" s="103"/>
      <c r="C1006" s="58" t="s">
        <v>33</v>
      </c>
      <c r="D1006" s="191" t="s">
        <v>1510</v>
      </c>
      <c r="E1006" s="58" t="s">
        <v>1511</v>
      </c>
      <c r="F1006" s="58" t="s">
        <v>1512</v>
      </c>
      <c r="G1006" s="58" t="s">
        <v>1513</v>
      </c>
      <c r="H1006" s="46" t="s">
        <v>1514</v>
      </c>
      <c r="I1006" s="155">
        <v>0</v>
      </c>
      <c r="J1006" s="46" t="s">
        <v>1508</v>
      </c>
      <c r="K1006" s="75" t="s">
        <v>1509</v>
      </c>
      <c r="L1006" s="76">
        <f t="shared" si="100"/>
        <v>0</v>
      </c>
      <c r="M1006" s="76"/>
      <c r="N1006" s="76"/>
      <c r="O1006" s="76"/>
      <c r="P1006" s="76"/>
      <c r="Q1006" s="76"/>
      <c r="R1006" s="76"/>
      <c r="S1006" s="76"/>
      <c r="T1006" s="76"/>
      <c r="U1006" s="76"/>
      <c r="V1006" s="76"/>
      <c r="W1006" s="76"/>
      <c r="X1006" s="76"/>
      <c r="Y1006" s="134"/>
      <c r="Z1006" s="134"/>
      <c r="AA1006" s="134"/>
      <c r="AB1006" s="134"/>
      <c r="AC1006" s="134"/>
      <c r="AD1006" s="134"/>
      <c r="AE1006" s="134"/>
      <c r="AF1006" s="134"/>
      <c r="AG1006" s="134"/>
      <c r="AH1006" s="134"/>
      <c r="AI1006" s="134"/>
      <c r="AJ1006" s="134"/>
      <c r="AK1006" s="134"/>
      <c r="AL1006" s="134"/>
      <c r="AM1006" s="134"/>
      <c r="AN1006" s="134"/>
      <c r="AO1006" s="134"/>
      <c r="AP1006" s="134"/>
      <c r="AQ1006" s="134"/>
      <c r="AR1006" s="134"/>
      <c r="AS1006" s="134"/>
      <c r="AT1006" s="134"/>
      <c r="AU1006" s="134"/>
      <c r="AV1006" s="134"/>
      <c r="AW1006" s="134"/>
      <c r="AX1006" s="134"/>
      <c r="AY1006" s="134"/>
      <c r="AZ1006" s="134"/>
      <c r="BA1006" s="134"/>
      <c r="BB1006" s="134"/>
      <c r="BC1006" s="134"/>
      <c r="BD1006" s="134"/>
      <c r="BE1006" s="134"/>
      <c r="BF1006" s="134"/>
      <c r="BG1006" s="134"/>
      <c r="BH1006" s="134"/>
      <c r="BI1006" s="134"/>
      <c r="BJ1006" s="134"/>
      <c r="BK1006" s="134"/>
      <c r="BL1006" s="134"/>
      <c r="BM1006" s="134"/>
      <c r="BN1006" s="134"/>
      <c r="BO1006" s="134"/>
      <c r="BP1006" s="134"/>
      <c r="BQ1006" s="134"/>
      <c r="BR1006" s="134"/>
      <c r="BS1006" s="134"/>
      <c r="BT1006" s="134"/>
      <c r="BU1006" s="134"/>
      <c r="BV1006" s="134"/>
      <c r="BW1006" s="134"/>
      <c r="BX1006" s="134"/>
      <c r="BY1006" s="134"/>
      <c r="BZ1006" s="134"/>
      <c r="CA1006" s="134"/>
      <c r="CB1006" s="134"/>
      <c r="CC1006" s="134"/>
      <c r="CD1006" s="134"/>
      <c r="CE1006" s="134"/>
      <c r="CF1006" s="134"/>
      <c r="CG1006" s="134"/>
      <c r="CH1006" s="134"/>
      <c r="CI1006" s="134"/>
      <c r="CJ1006" s="134"/>
      <c r="CK1006" s="134"/>
      <c r="CL1006" s="134"/>
      <c r="CM1006" s="134"/>
      <c r="CN1006" s="134"/>
      <c r="CO1006" s="134"/>
      <c r="CP1006" s="134"/>
      <c r="CQ1006" s="134"/>
      <c r="CR1006" s="134"/>
      <c r="CS1006" s="134"/>
      <c r="CT1006" s="134"/>
      <c r="CU1006" s="134"/>
      <c r="CV1006" s="134"/>
      <c r="CW1006" s="134"/>
      <c r="CX1006" s="134"/>
      <c r="CY1006" s="134"/>
      <c r="CZ1006" s="134"/>
      <c r="DA1006" s="134"/>
      <c r="DB1006" s="134"/>
      <c r="DC1006" s="134"/>
      <c r="DD1006" s="134"/>
      <c r="DE1006" s="134"/>
      <c r="DF1006" s="134"/>
      <c r="DG1006" s="134"/>
      <c r="DH1006" s="134"/>
      <c r="DI1006" s="134"/>
      <c r="DJ1006" s="134"/>
      <c r="DK1006" s="134"/>
      <c r="DL1006" s="134"/>
      <c r="DM1006" s="134"/>
      <c r="DN1006" s="134"/>
      <c r="DO1006" s="134"/>
      <c r="DP1006" s="134"/>
      <c r="DQ1006" s="134"/>
      <c r="DR1006" s="134"/>
      <c r="DS1006" s="134"/>
      <c r="DT1006" s="134"/>
      <c r="DU1006" s="134"/>
      <c r="DV1006" s="134"/>
      <c r="DW1006" s="134"/>
      <c r="DX1006" s="134"/>
      <c r="DY1006" s="134"/>
      <c r="DZ1006" s="134"/>
      <c r="EA1006" s="134"/>
      <c r="EB1006" s="134"/>
      <c r="EC1006" s="134"/>
      <c r="ED1006" s="134"/>
      <c r="EE1006" s="134"/>
      <c r="EF1006" s="134"/>
      <c r="EG1006" s="134"/>
    </row>
    <row r="1007" spans="1:137">
      <c r="A1007" s="135"/>
      <c r="B1007" s="103"/>
      <c r="C1007" s="77"/>
      <c r="D1007" s="189"/>
      <c r="E1007" s="77"/>
      <c r="F1007" s="77"/>
      <c r="G1007" s="77"/>
      <c r="H1007" s="54"/>
      <c r="I1007" s="156"/>
      <c r="J1007" s="54"/>
      <c r="K1007" s="75" t="s">
        <v>1501</v>
      </c>
      <c r="L1007" s="76">
        <f t="shared" si="100"/>
        <v>0</v>
      </c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76"/>
      <c r="Y1007" s="134"/>
      <c r="Z1007" s="134"/>
      <c r="AA1007" s="134"/>
      <c r="AB1007" s="134"/>
      <c r="AC1007" s="134"/>
      <c r="AD1007" s="134"/>
      <c r="AE1007" s="134"/>
      <c r="AF1007" s="134"/>
      <c r="AG1007" s="134"/>
      <c r="AH1007" s="134"/>
      <c r="AI1007" s="134"/>
      <c r="AJ1007" s="134"/>
      <c r="AK1007" s="134"/>
      <c r="AL1007" s="134"/>
      <c r="AM1007" s="134"/>
      <c r="AN1007" s="134"/>
      <c r="AO1007" s="134"/>
      <c r="AP1007" s="134"/>
      <c r="AQ1007" s="134"/>
      <c r="AR1007" s="134"/>
      <c r="AS1007" s="134"/>
      <c r="AT1007" s="134"/>
      <c r="AU1007" s="134"/>
      <c r="AV1007" s="134"/>
      <c r="AW1007" s="134"/>
      <c r="AX1007" s="134"/>
      <c r="AY1007" s="134"/>
      <c r="AZ1007" s="134"/>
      <c r="BA1007" s="134"/>
      <c r="BB1007" s="134"/>
      <c r="BC1007" s="134"/>
      <c r="BD1007" s="134"/>
      <c r="BE1007" s="134"/>
      <c r="BF1007" s="134"/>
      <c r="BG1007" s="134"/>
      <c r="BH1007" s="134"/>
      <c r="BI1007" s="134"/>
      <c r="BJ1007" s="134"/>
      <c r="BK1007" s="134"/>
      <c r="BL1007" s="134"/>
      <c r="BM1007" s="134"/>
      <c r="BN1007" s="134"/>
      <c r="BO1007" s="134"/>
      <c r="BP1007" s="134"/>
      <c r="BQ1007" s="134"/>
      <c r="BR1007" s="134"/>
      <c r="BS1007" s="134"/>
      <c r="BT1007" s="134"/>
      <c r="BU1007" s="134"/>
      <c r="BV1007" s="134"/>
      <c r="BW1007" s="134"/>
      <c r="BX1007" s="134"/>
      <c r="BY1007" s="134"/>
      <c r="BZ1007" s="134"/>
      <c r="CA1007" s="134"/>
      <c r="CB1007" s="134"/>
      <c r="CC1007" s="134"/>
      <c r="CD1007" s="134"/>
      <c r="CE1007" s="134"/>
      <c r="CF1007" s="134"/>
      <c r="CG1007" s="134"/>
      <c r="CH1007" s="134"/>
      <c r="CI1007" s="134"/>
      <c r="CJ1007" s="134"/>
      <c r="CK1007" s="134"/>
      <c r="CL1007" s="134"/>
      <c r="CM1007" s="134"/>
      <c r="CN1007" s="134"/>
      <c r="CO1007" s="134"/>
      <c r="CP1007" s="134"/>
      <c r="CQ1007" s="134"/>
      <c r="CR1007" s="134"/>
      <c r="CS1007" s="134"/>
      <c r="CT1007" s="134"/>
      <c r="CU1007" s="134"/>
      <c r="CV1007" s="134"/>
      <c r="CW1007" s="134"/>
      <c r="CX1007" s="134"/>
      <c r="CY1007" s="134"/>
      <c r="CZ1007" s="134"/>
      <c r="DA1007" s="134"/>
      <c r="DB1007" s="134"/>
      <c r="DC1007" s="134"/>
      <c r="DD1007" s="134"/>
      <c r="DE1007" s="134"/>
      <c r="DF1007" s="134"/>
      <c r="DG1007" s="134"/>
      <c r="DH1007" s="134"/>
      <c r="DI1007" s="134"/>
      <c r="DJ1007" s="134"/>
      <c r="DK1007" s="134"/>
      <c r="DL1007" s="134"/>
      <c r="DM1007" s="134"/>
      <c r="DN1007" s="134"/>
      <c r="DO1007" s="134"/>
      <c r="DP1007" s="134"/>
      <c r="DQ1007" s="134"/>
      <c r="DR1007" s="134"/>
      <c r="DS1007" s="134"/>
      <c r="DT1007" s="134"/>
      <c r="DU1007" s="134"/>
      <c r="DV1007" s="134"/>
      <c r="DW1007" s="134"/>
      <c r="DX1007" s="134"/>
      <c r="DY1007" s="134"/>
      <c r="DZ1007" s="134"/>
      <c r="EA1007" s="134"/>
      <c r="EB1007" s="134"/>
      <c r="EC1007" s="134"/>
      <c r="ED1007" s="134"/>
      <c r="EE1007" s="134"/>
      <c r="EF1007" s="134"/>
      <c r="EG1007" s="134"/>
    </row>
    <row r="1008" spans="1:137">
      <c r="A1008" s="135"/>
      <c r="B1008" s="103"/>
      <c r="C1008" s="81"/>
      <c r="D1008" s="190"/>
      <c r="E1008" s="81"/>
      <c r="F1008" s="81"/>
      <c r="G1008" s="81"/>
      <c r="H1008" s="80"/>
      <c r="I1008" s="157"/>
      <c r="J1008" s="80"/>
      <c r="K1008" s="84" t="s">
        <v>1502</v>
      </c>
      <c r="L1008" s="76">
        <f t="shared" si="100"/>
        <v>3</v>
      </c>
      <c r="M1008" s="76"/>
      <c r="N1008" s="76"/>
      <c r="O1008" s="76"/>
      <c r="P1008" s="76"/>
      <c r="Q1008" s="76"/>
      <c r="R1008" s="76"/>
      <c r="S1008" s="76">
        <v>3</v>
      </c>
      <c r="T1008" s="76"/>
      <c r="U1008" s="76"/>
      <c r="V1008" s="76"/>
      <c r="W1008" s="76"/>
      <c r="X1008" s="76"/>
      <c r="Y1008" s="134"/>
      <c r="Z1008" s="134"/>
      <c r="AA1008" s="134"/>
      <c r="AB1008" s="134"/>
      <c r="AC1008" s="134"/>
      <c r="AD1008" s="134"/>
      <c r="AE1008" s="134"/>
      <c r="AF1008" s="134"/>
      <c r="AG1008" s="134"/>
      <c r="AH1008" s="134"/>
      <c r="AI1008" s="134"/>
      <c r="AJ1008" s="134"/>
      <c r="AK1008" s="134"/>
      <c r="AL1008" s="134"/>
      <c r="AM1008" s="134"/>
      <c r="AN1008" s="134"/>
      <c r="AO1008" s="134"/>
      <c r="AP1008" s="134"/>
      <c r="AQ1008" s="134"/>
      <c r="AR1008" s="134"/>
      <c r="AS1008" s="134"/>
      <c r="AT1008" s="134"/>
      <c r="AU1008" s="134"/>
      <c r="AV1008" s="134"/>
      <c r="AW1008" s="134"/>
      <c r="AX1008" s="134"/>
      <c r="AY1008" s="134"/>
      <c r="AZ1008" s="134"/>
      <c r="BA1008" s="134"/>
      <c r="BB1008" s="134"/>
      <c r="BC1008" s="134"/>
      <c r="BD1008" s="134"/>
      <c r="BE1008" s="134"/>
      <c r="BF1008" s="134"/>
      <c r="BG1008" s="134"/>
      <c r="BH1008" s="134"/>
      <c r="BI1008" s="134"/>
      <c r="BJ1008" s="134"/>
      <c r="BK1008" s="134"/>
      <c r="BL1008" s="134"/>
      <c r="BM1008" s="134"/>
      <c r="BN1008" s="134"/>
      <c r="BO1008" s="134"/>
      <c r="BP1008" s="134"/>
      <c r="BQ1008" s="134"/>
      <c r="BR1008" s="134"/>
      <c r="BS1008" s="134"/>
      <c r="BT1008" s="134"/>
      <c r="BU1008" s="134"/>
      <c r="BV1008" s="134"/>
      <c r="BW1008" s="134"/>
      <c r="BX1008" s="134"/>
      <c r="BY1008" s="134"/>
      <c r="BZ1008" s="134"/>
      <c r="CA1008" s="134"/>
      <c r="CB1008" s="134"/>
      <c r="CC1008" s="134"/>
      <c r="CD1008" s="134"/>
      <c r="CE1008" s="134"/>
      <c r="CF1008" s="134"/>
      <c r="CG1008" s="134"/>
      <c r="CH1008" s="134"/>
      <c r="CI1008" s="134"/>
      <c r="CJ1008" s="134"/>
      <c r="CK1008" s="134"/>
      <c r="CL1008" s="134"/>
      <c r="CM1008" s="134"/>
      <c r="CN1008" s="134"/>
      <c r="CO1008" s="134"/>
      <c r="CP1008" s="134"/>
      <c r="CQ1008" s="134"/>
      <c r="CR1008" s="134"/>
      <c r="CS1008" s="134"/>
      <c r="CT1008" s="134"/>
      <c r="CU1008" s="134"/>
      <c r="CV1008" s="134"/>
      <c r="CW1008" s="134"/>
      <c r="CX1008" s="134"/>
      <c r="CY1008" s="134"/>
      <c r="CZ1008" s="134"/>
      <c r="DA1008" s="134"/>
      <c r="DB1008" s="134"/>
      <c r="DC1008" s="134"/>
      <c r="DD1008" s="134"/>
      <c r="DE1008" s="134"/>
      <c r="DF1008" s="134"/>
      <c r="DG1008" s="134"/>
      <c r="DH1008" s="134"/>
      <c r="DI1008" s="134"/>
      <c r="DJ1008" s="134"/>
      <c r="DK1008" s="134"/>
      <c r="DL1008" s="134"/>
      <c r="DM1008" s="134"/>
      <c r="DN1008" s="134"/>
      <c r="DO1008" s="134"/>
      <c r="DP1008" s="134"/>
      <c r="DQ1008" s="134"/>
      <c r="DR1008" s="134"/>
      <c r="DS1008" s="134"/>
      <c r="DT1008" s="134"/>
      <c r="DU1008" s="134"/>
      <c r="DV1008" s="134"/>
      <c r="DW1008" s="134"/>
      <c r="DX1008" s="134"/>
      <c r="DY1008" s="134"/>
      <c r="DZ1008" s="134"/>
      <c r="EA1008" s="134"/>
      <c r="EB1008" s="134"/>
      <c r="EC1008" s="134"/>
      <c r="ED1008" s="134"/>
      <c r="EE1008" s="134"/>
      <c r="EF1008" s="134"/>
      <c r="EG1008" s="134"/>
    </row>
    <row r="1009" spans="1:137">
      <c r="A1009" s="135"/>
      <c r="B1009" s="103"/>
      <c r="C1009" s="58" t="s">
        <v>33</v>
      </c>
      <c r="D1009" s="191" t="s">
        <v>1515</v>
      </c>
      <c r="E1009" s="58" t="s">
        <v>1516</v>
      </c>
      <c r="F1009" s="58" t="s">
        <v>1517</v>
      </c>
      <c r="G1009" s="58" t="s">
        <v>1518</v>
      </c>
      <c r="H1009" s="46" t="s">
        <v>1519</v>
      </c>
      <c r="I1009" s="155">
        <v>0</v>
      </c>
      <c r="J1009" s="46" t="s">
        <v>1508</v>
      </c>
      <c r="K1009" s="75" t="s">
        <v>1509</v>
      </c>
      <c r="L1009" s="76">
        <f t="shared" si="100"/>
        <v>0</v>
      </c>
      <c r="M1009" s="76"/>
      <c r="N1009" s="76"/>
      <c r="O1009" s="76"/>
      <c r="P1009" s="76"/>
      <c r="Q1009" s="76"/>
      <c r="R1009" s="76"/>
      <c r="S1009" s="76"/>
      <c r="T1009" s="76"/>
      <c r="U1009" s="76"/>
      <c r="V1009" s="76"/>
      <c r="W1009" s="76"/>
      <c r="X1009" s="76"/>
      <c r="Y1009" s="134"/>
      <c r="Z1009" s="134"/>
      <c r="AA1009" s="134"/>
      <c r="AB1009" s="134"/>
      <c r="AC1009" s="134"/>
      <c r="AD1009" s="134"/>
      <c r="AE1009" s="134"/>
      <c r="AF1009" s="134"/>
      <c r="AG1009" s="134"/>
      <c r="AH1009" s="134"/>
      <c r="AI1009" s="134"/>
      <c r="AJ1009" s="134"/>
      <c r="AK1009" s="134"/>
      <c r="AL1009" s="134"/>
      <c r="AM1009" s="134"/>
      <c r="AN1009" s="134"/>
      <c r="AO1009" s="134"/>
      <c r="AP1009" s="134"/>
      <c r="AQ1009" s="134"/>
      <c r="AR1009" s="134"/>
      <c r="AS1009" s="134"/>
      <c r="AT1009" s="134"/>
      <c r="AU1009" s="134"/>
      <c r="AV1009" s="134"/>
      <c r="AW1009" s="134"/>
      <c r="AX1009" s="134"/>
      <c r="AY1009" s="134"/>
      <c r="AZ1009" s="134"/>
      <c r="BA1009" s="134"/>
      <c r="BB1009" s="134"/>
      <c r="BC1009" s="134"/>
      <c r="BD1009" s="134"/>
      <c r="BE1009" s="134"/>
      <c r="BF1009" s="134"/>
      <c r="BG1009" s="134"/>
      <c r="BH1009" s="134"/>
      <c r="BI1009" s="134"/>
      <c r="BJ1009" s="134"/>
      <c r="BK1009" s="134"/>
      <c r="BL1009" s="134"/>
      <c r="BM1009" s="134"/>
      <c r="BN1009" s="134"/>
      <c r="BO1009" s="134"/>
      <c r="BP1009" s="134"/>
      <c r="BQ1009" s="134"/>
      <c r="BR1009" s="134"/>
      <c r="BS1009" s="134"/>
      <c r="BT1009" s="134"/>
      <c r="BU1009" s="134"/>
      <c r="BV1009" s="134"/>
      <c r="BW1009" s="134"/>
      <c r="BX1009" s="134"/>
      <c r="BY1009" s="134"/>
      <c r="BZ1009" s="134"/>
      <c r="CA1009" s="134"/>
      <c r="CB1009" s="134"/>
      <c r="CC1009" s="134"/>
      <c r="CD1009" s="134"/>
      <c r="CE1009" s="134"/>
      <c r="CF1009" s="134"/>
      <c r="CG1009" s="134"/>
      <c r="CH1009" s="134"/>
      <c r="CI1009" s="134"/>
      <c r="CJ1009" s="134"/>
      <c r="CK1009" s="134"/>
      <c r="CL1009" s="134"/>
      <c r="CM1009" s="134"/>
      <c r="CN1009" s="134"/>
      <c r="CO1009" s="134"/>
      <c r="CP1009" s="134"/>
      <c r="CQ1009" s="134"/>
      <c r="CR1009" s="134"/>
      <c r="CS1009" s="134"/>
      <c r="CT1009" s="134"/>
      <c r="CU1009" s="134"/>
      <c r="CV1009" s="134"/>
      <c r="CW1009" s="134"/>
      <c r="CX1009" s="134"/>
      <c r="CY1009" s="134"/>
      <c r="CZ1009" s="134"/>
      <c r="DA1009" s="134"/>
      <c r="DB1009" s="134"/>
      <c r="DC1009" s="134"/>
      <c r="DD1009" s="134"/>
      <c r="DE1009" s="134"/>
      <c r="DF1009" s="134"/>
      <c r="DG1009" s="134"/>
      <c r="DH1009" s="134"/>
      <c r="DI1009" s="134"/>
      <c r="DJ1009" s="134"/>
      <c r="DK1009" s="134"/>
      <c r="DL1009" s="134"/>
      <c r="DM1009" s="134"/>
      <c r="DN1009" s="134"/>
      <c r="DO1009" s="134"/>
      <c r="DP1009" s="134"/>
      <c r="DQ1009" s="134"/>
      <c r="DR1009" s="134"/>
      <c r="DS1009" s="134"/>
      <c r="DT1009" s="134"/>
      <c r="DU1009" s="134"/>
      <c r="DV1009" s="134"/>
      <c r="DW1009" s="134"/>
      <c r="DX1009" s="134"/>
      <c r="DY1009" s="134"/>
      <c r="DZ1009" s="134"/>
      <c r="EA1009" s="134"/>
      <c r="EB1009" s="134"/>
      <c r="EC1009" s="134"/>
      <c r="ED1009" s="134"/>
      <c r="EE1009" s="134"/>
      <c r="EF1009" s="134"/>
      <c r="EG1009" s="134"/>
    </row>
    <row r="1010" spans="1:137">
      <c r="A1010" s="135"/>
      <c r="B1010" s="103"/>
      <c r="C1010" s="77"/>
      <c r="D1010" s="189"/>
      <c r="E1010" s="77"/>
      <c r="F1010" s="77"/>
      <c r="G1010" s="77"/>
      <c r="H1010" s="54"/>
      <c r="I1010" s="156"/>
      <c r="J1010" s="54"/>
      <c r="K1010" s="75" t="s">
        <v>1501</v>
      </c>
      <c r="L1010" s="76">
        <f t="shared" si="100"/>
        <v>0</v>
      </c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134"/>
      <c r="Z1010" s="134"/>
      <c r="AA1010" s="134"/>
      <c r="AB1010" s="134"/>
      <c r="AC1010" s="134"/>
      <c r="AD1010" s="134"/>
      <c r="AE1010" s="134"/>
      <c r="AF1010" s="134"/>
      <c r="AG1010" s="134"/>
      <c r="AH1010" s="134"/>
      <c r="AI1010" s="134"/>
      <c r="AJ1010" s="134"/>
      <c r="AK1010" s="134"/>
      <c r="AL1010" s="134"/>
      <c r="AM1010" s="134"/>
      <c r="AN1010" s="134"/>
      <c r="AO1010" s="134"/>
      <c r="AP1010" s="134"/>
      <c r="AQ1010" s="134"/>
      <c r="AR1010" s="134"/>
      <c r="AS1010" s="134"/>
      <c r="AT1010" s="134"/>
      <c r="AU1010" s="134"/>
      <c r="AV1010" s="134"/>
      <c r="AW1010" s="134"/>
      <c r="AX1010" s="134"/>
      <c r="AY1010" s="134"/>
      <c r="AZ1010" s="134"/>
      <c r="BA1010" s="134"/>
      <c r="BB1010" s="134"/>
      <c r="BC1010" s="134"/>
      <c r="BD1010" s="134"/>
      <c r="BE1010" s="134"/>
      <c r="BF1010" s="134"/>
      <c r="BG1010" s="134"/>
      <c r="BH1010" s="134"/>
      <c r="BI1010" s="134"/>
      <c r="BJ1010" s="134"/>
      <c r="BK1010" s="134"/>
      <c r="BL1010" s="134"/>
      <c r="BM1010" s="134"/>
      <c r="BN1010" s="134"/>
      <c r="BO1010" s="134"/>
      <c r="BP1010" s="134"/>
      <c r="BQ1010" s="134"/>
      <c r="BR1010" s="134"/>
      <c r="BS1010" s="134"/>
      <c r="BT1010" s="134"/>
      <c r="BU1010" s="134"/>
      <c r="BV1010" s="134"/>
      <c r="BW1010" s="134"/>
      <c r="BX1010" s="134"/>
      <c r="BY1010" s="134"/>
      <c r="BZ1010" s="134"/>
      <c r="CA1010" s="134"/>
      <c r="CB1010" s="134"/>
      <c r="CC1010" s="134"/>
      <c r="CD1010" s="134"/>
      <c r="CE1010" s="134"/>
      <c r="CF1010" s="134"/>
      <c r="CG1010" s="134"/>
      <c r="CH1010" s="134"/>
      <c r="CI1010" s="134"/>
      <c r="CJ1010" s="134"/>
      <c r="CK1010" s="134"/>
      <c r="CL1010" s="134"/>
      <c r="CM1010" s="134"/>
      <c r="CN1010" s="134"/>
      <c r="CO1010" s="134"/>
      <c r="CP1010" s="134"/>
      <c r="CQ1010" s="134"/>
      <c r="CR1010" s="134"/>
      <c r="CS1010" s="134"/>
      <c r="CT1010" s="134"/>
      <c r="CU1010" s="134"/>
      <c r="CV1010" s="134"/>
      <c r="CW1010" s="134"/>
      <c r="CX1010" s="134"/>
      <c r="CY1010" s="134"/>
      <c r="CZ1010" s="134"/>
      <c r="DA1010" s="134"/>
      <c r="DB1010" s="134"/>
      <c r="DC1010" s="134"/>
      <c r="DD1010" s="134"/>
      <c r="DE1010" s="134"/>
      <c r="DF1010" s="134"/>
      <c r="DG1010" s="134"/>
      <c r="DH1010" s="134"/>
      <c r="DI1010" s="134"/>
      <c r="DJ1010" s="134"/>
      <c r="DK1010" s="134"/>
      <c r="DL1010" s="134"/>
      <c r="DM1010" s="134"/>
      <c r="DN1010" s="134"/>
      <c r="DO1010" s="134"/>
      <c r="DP1010" s="134"/>
      <c r="DQ1010" s="134"/>
      <c r="DR1010" s="134"/>
      <c r="DS1010" s="134"/>
      <c r="DT1010" s="134"/>
      <c r="DU1010" s="134"/>
      <c r="DV1010" s="134"/>
      <c r="DW1010" s="134"/>
      <c r="DX1010" s="134"/>
      <c r="DY1010" s="134"/>
      <c r="DZ1010" s="134"/>
      <c r="EA1010" s="134"/>
      <c r="EB1010" s="134"/>
      <c r="EC1010" s="134"/>
      <c r="ED1010" s="134"/>
      <c r="EE1010" s="134"/>
      <c r="EF1010" s="134"/>
      <c r="EG1010" s="134"/>
    </row>
    <row r="1011" spans="1:137">
      <c r="A1011" s="135"/>
      <c r="B1011" s="103"/>
      <c r="C1011" s="81"/>
      <c r="D1011" s="190"/>
      <c r="E1011" s="81"/>
      <c r="F1011" s="81"/>
      <c r="G1011" s="81"/>
      <c r="H1011" s="80"/>
      <c r="I1011" s="157"/>
      <c r="J1011" s="80"/>
      <c r="K1011" s="84" t="s">
        <v>1502</v>
      </c>
      <c r="L1011" s="76">
        <f t="shared" si="100"/>
        <v>2</v>
      </c>
      <c r="M1011" s="76"/>
      <c r="N1011" s="76"/>
      <c r="O1011" s="76"/>
      <c r="P1011" s="76"/>
      <c r="Q1011" s="76"/>
      <c r="R1011" s="76"/>
      <c r="S1011" s="76">
        <v>2</v>
      </c>
      <c r="T1011" s="76"/>
      <c r="U1011" s="76"/>
      <c r="V1011" s="76"/>
      <c r="W1011" s="76"/>
      <c r="X1011" s="76"/>
      <c r="Y1011" s="134"/>
      <c r="Z1011" s="134"/>
      <c r="AA1011" s="134"/>
      <c r="AB1011" s="134"/>
      <c r="AC1011" s="134"/>
      <c r="AD1011" s="134"/>
      <c r="AE1011" s="134"/>
      <c r="AF1011" s="134"/>
      <c r="AG1011" s="134"/>
      <c r="AH1011" s="134"/>
      <c r="AI1011" s="134"/>
      <c r="AJ1011" s="134"/>
      <c r="AK1011" s="134"/>
      <c r="AL1011" s="134"/>
      <c r="AM1011" s="134"/>
      <c r="AN1011" s="134"/>
      <c r="AO1011" s="134"/>
      <c r="AP1011" s="134"/>
      <c r="AQ1011" s="134"/>
      <c r="AR1011" s="134"/>
      <c r="AS1011" s="134"/>
      <c r="AT1011" s="134"/>
      <c r="AU1011" s="134"/>
      <c r="AV1011" s="134"/>
      <c r="AW1011" s="134"/>
      <c r="AX1011" s="134"/>
      <c r="AY1011" s="134"/>
      <c r="AZ1011" s="134"/>
      <c r="BA1011" s="134"/>
      <c r="BB1011" s="134"/>
      <c r="BC1011" s="134"/>
      <c r="BD1011" s="134"/>
      <c r="BE1011" s="134"/>
      <c r="BF1011" s="134"/>
      <c r="BG1011" s="134"/>
      <c r="BH1011" s="134"/>
      <c r="BI1011" s="134"/>
      <c r="BJ1011" s="134"/>
      <c r="BK1011" s="134"/>
      <c r="BL1011" s="134"/>
      <c r="BM1011" s="134"/>
      <c r="BN1011" s="134"/>
      <c r="BO1011" s="134"/>
      <c r="BP1011" s="134"/>
      <c r="BQ1011" s="134"/>
      <c r="BR1011" s="134"/>
      <c r="BS1011" s="134"/>
      <c r="BT1011" s="134"/>
      <c r="BU1011" s="134"/>
      <c r="BV1011" s="134"/>
      <c r="BW1011" s="134"/>
      <c r="BX1011" s="134"/>
      <c r="BY1011" s="134"/>
      <c r="BZ1011" s="134"/>
      <c r="CA1011" s="134"/>
      <c r="CB1011" s="134"/>
      <c r="CC1011" s="134"/>
      <c r="CD1011" s="134"/>
      <c r="CE1011" s="134"/>
      <c r="CF1011" s="134"/>
      <c r="CG1011" s="134"/>
      <c r="CH1011" s="134"/>
      <c r="CI1011" s="134"/>
      <c r="CJ1011" s="134"/>
      <c r="CK1011" s="134"/>
      <c r="CL1011" s="134"/>
      <c r="CM1011" s="134"/>
      <c r="CN1011" s="134"/>
      <c r="CO1011" s="134"/>
      <c r="CP1011" s="134"/>
      <c r="CQ1011" s="134"/>
      <c r="CR1011" s="134"/>
      <c r="CS1011" s="134"/>
      <c r="CT1011" s="134"/>
      <c r="CU1011" s="134"/>
      <c r="CV1011" s="134"/>
      <c r="CW1011" s="134"/>
      <c r="CX1011" s="134"/>
      <c r="CY1011" s="134"/>
      <c r="CZ1011" s="134"/>
      <c r="DA1011" s="134"/>
      <c r="DB1011" s="134"/>
      <c r="DC1011" s="134"/>
      <c r="DD1011" s="134"/>
      <c r="DE1011" s="134"/>
      <c r="DF1011" s="134"/>
      <c r="DG1011" s="134"/>
      <c r="DH1011" s="134"/>
      <c r="DI1011" s="134"/>
      <c r="DJ1011" s="134"/>
      <c r="DK1011" s="134"/>
      <c r="DL1011" s="134"/>
      <c r="DM1011" s="134"/>
      <c r="DN1011" s="134"/>
      <c r="DO1011" s="134"/>
      <c r="DP1011" s="134"/>
      <c r="DQ1011" s="134"/>
      <c r="DR1011" s="134"/>
      <c r="DS1011" s="134"/>
      <c r="DT1011" s="134"/>
      <c r="DU1011" s="134"/>
      <c r="DV1011" s="134"/>
      <c r="DW1011" s="134"/>
      <c r="DX1011" s="134"/>
      <c r="DY1011" s="134"/>
      <c r="DZ1011" s="134"/>
      <c r="EA1011" s="134"/>
      <c r="EB1011" s="134"/>
      <c r="EC1011" s="134"/>
      <c r="ED1011" s="134"/>
      <c r="EE1011" s="134"/>
      <c r="EF1011" s="134"/>
      <c r="EG1011" s="134"/>
    </row>
    <row r="1012" spans="1:137">
      <c r="A1012" s="135"/>
      <c r="B1012" s="103"/>
      <c r="C1012" s="58" t="s">
        <v>33</v>
      </c>
      <c r="D1012" s="191" t="s">
        <v>1520</v>
      </c>
      <c r="E1012" s="58" t="s">
        <v>1521</v>
      </c>
      <c r="F1012" s="58" t="s">
        <v>1522</v>
      </c>
      <c r="G1012" s="58" t="s">
        <v>1523</v>
      </c>
      <c r="H1012" s="46" t="s">
        <v>1524</v>
      </c>
      <c r="I1012" s="155">
        <v>25629</v>
      </c>
      <c r="J1012" s="46" t="s">
        <v>1508</v>
      </c>
      <c r="K1012" s="75" t="s">
        <v>1509</v>
      </c>
      <c r="L1012" s="76">
        <f t="shared" si="100"/>
        <v>0</v>
      </c>
      <c r="M1012" s="76"/>
      <c r="N1012" s="76"/>
      <c r="O1012" s="76"/>
      <c r="P1012" s="76"/>
      <c r="Q1012" s="76"/>
      <c r="R1012" s="76"/>
      <c r="S1012" s="76"/>
      <c r="T1012" s="76"/>
      <c r="U1012" s="76"/>
      <c r="V1012" s="76"/>
      <c r="W1012" s="76"/>
      <c r="X1012" s="76"/>
      <c r="Y1012" s="134"/>
      <c r="Z1012" s="134"/>
      <c r="AA1012" s="134"/>
      <c r="AB1012" s="134"/>
      <c r="AC1012" s="134"/>
      <c r="AD1012" s="134"/>
      <c r="AE1012" s="134"/>
      <c r="AF1012" s="134"/>
      <c r="AG1012" s="134"/>
      <c r="AH1012" s="134"/>
      <c r="AI1012" s="134"/>
      <c r="AJ1012" s="134"/>
      <c r="AK1012" s="134"/>
      <c r="AL1012" s="134"/>
      <c r="AM1012" s="134"/>
      <c r="AN1012" s="134"/>
      <c r="AO1012" s="134"/>
      <c r="AP1012" s="134"/>
      <c r="AQ1012" s="134"/>
      <c r="AR1012" s="134"/>
      <c r="AS1012" s="134"/>
      <c r="AT1012" s="134"/>
      <c r="AU1012" s="134"/>
      <c r="AV1012" s="134"/>
      <c r="AW1012" s="134"/>
      <c r="AX1012" s="134"/>
      <c r="AY1012" s="134"/>
      <c r="AZ1012" s="134"/>
      <c r="BA1012" s="134"/>
      <c r="BB1012" s="134"/>
      <c r="BC1012" s="134"/>
      <c r="BD1012" s="134"/>
      <c r="BE1012" s="134"/>
      <c r="BF1012" s="134"/>
      <c r="BG1012" s="134"/>
      <c r="BH1012" s="134"/>
      <c r="BI1012" s="134"/>
      <c r="BJ1012" s="134"/>
      <c r="BK1012" s="134"/>
      <c r="BL1012" s="134"/>
      <c r="BM1012" s="134"/>
      <c r="BN1012" s="134"/>
      <c r="BO1012" s="134"/>
      <c r="BP1012" s="134"/>
      <c r="BQ1012" s="134"/>
      <c r="BR1012" s="134"/>
      <c r="BS1012" s="134"/>
      <c r="BT1012" s="134"/>
      <c r="BU1012" s="134"/>
      <c r="BV1012" s="134"/>
      <c r="BW1012" s="134"/>
      <c r="BX1012" s="134"/>
      <c r="BY1012" s="134"/>
      <c r="BZ1012" s="134"/>
      <c r="CA1012" s="134"/>
      <c r="CB1012" s="134"/>
      <c r="CC1012" s="134"/>
      <c r="CD1012" s="134"/>
      <c r="CE1012" s="134"/>
      <c r="CF1012" s="134"/>
      <c r="CG1012" s="134"/>
      <c r="CH1012" s="134"/>
      <c r="CI1012" s="134"/>
      <c r="CJ1012" s="134"/>
      <c r="CK1012" s="134"/>
      <c r="CL1012" s="134"/>
      <c r="CM1012" s="134"/>
      <c r="CN1012" s="134"/>
      <c r="CO1012" s="134"/>
      <c r="CP1012" s="134"/>
      <c r="CQ1012" s="134"/>
      <c r="CR1012" s="134"/>
      <c r="CS1012" s="134"/>
      <c r="CT1012" s="134"/>
      <c r="CU1012" s="134"/>
      <c r="CV1012" s="134"/>
      <c r="CW1012" s="134"/>
      <c r="CX1012" s="134"/>
      <c r="CY1012" s="134"/>
      <c r="CZ1012" s="134"/>
      <c r="DA1012" s="134"/>
      <c r="DB1012" s="134"/>
      <c r="DC1012" s="134"/>
      <c r="DD1012" s="134"/>
      <c r="DE1012" s="134"/>
      <c r="DF1012" s="134"/>
      <c r="DG1012" s="134"/>
      <c r="DH1012" s="134"/>
      <c r="DI1012" s="134"/>
      <c r="DJ1012" s="134"/>
      <c r="DK1012" s="134"/>
      <c r="DL1012" s="134"/>
      <c r="DM1012" s="134"/>
      <c r="DN1012" s="134"/>
      <c r="DO1012" s="134"/>
      <c r="DP1012" s="134"/>
      <c r="DQ1012" s="134"/>
      <c r="DR1012" s="134"/>
      <c r="DS1012" s="134"/>
      <c r="DT1012" s="134"/>
      <c r="DU1012" s="134"/>
      <c r="DV1012" s="134"/>
      <c r="DW1012" s="134"/>
      <c r="DX1012" s="134"/>
      <c r="DY1012" s="134"/>
      <c r="DZ1012" s="134"/>
      <c r="EA1012" s="134"/>
      <c r="EB1012" s="134"/>
      <c r="EC1012" s="134"/>
      <c r="ED1012" s="134"/>
      <c r="EE1012" s="134"/>
      <c r="EF1012" s="134"/>
      <c r="EG1012" s="134"/>
    </row>
    <row r="1013" spans="1:137">
      <c r="A1013" s="135"/>
      <c r="B1013" s="103"/>
      <c r="C1013" s="77"/>
      <c r="D1013" s="189"/>
      <c r="E1013" s="77"/>
      <c r="F1013" s="77"/>
      <c r="G1013" s="77"/>
      <c r="H1013" s="54"/>
      <c r="I1013" s="156"/>
      <c r="J1013" s="54"/>
      <c r="K1013" s="75" t="s">
        <v>1501</v>
      </c>
      <c r="L1013" s="76">
        <f t="shared" si="100"/>
        <v>0</v>
      </c>
      <c r="M1013" s="76"/>
      <c r="N1013" s="76"/>
      <c r="O1013" s="76"/>
      <c r="P1013" s="76"/>
      <c r="Q1013" s="76"/>
      <c r="R1013" s="76"/>
      <c r="S1013" s="76"/>
      <c r="T1013" s="76"/>
      <c r="U1013" s="76"/>
      <c r="V1013" s="76"/>
      <c r="W1013" s="76"/>
      <c r="X1013" s="76"/>
      <c r="Y1013" s="134"/>
      <c r="Z1013" s="134"/>
      <c r="AA1013" s="134"/>
      <c r="AB1013" s="134"/>
      <c r="AC1013" s="134"/>
      <c r="AD1013" s="134"/>
      <c r="AE1013" s="134"/>
      <c r="AF1013" s="134"/>
      <c r="AG1013" s="134"/>
      <c r="AH1013" s="134"/>
      <c r="AI1013" s="134"/>
      <c r="AJ1013" s="134"/>
      <c r="AK1013" s="134"/>
      <c r="AL1013" s="134"/>
      <c r="AM1013" s="134"/>
      <c r="AN1013" s="134"/>
      <c r="AO1013" s="134"/>
      <c r="AP1013" s="134"/>
      <c r="AQ1013" s="134"/>
      <c r="AR1013" s="134"/>
      <c r="AS1013" s="134"/>
      <c r="AT1013" s="134"/>
      <c r="AU1013" s="134"/>
      <c r="AV1013" s="134"/>
      <c r="AW1013" s="134"/>
      <c r="AX1013" s="134"/>
      <c r="AY1013" s="134"/>
      <c r="AZ1013" s="134"/>
      <c r="BA1013" s="134"/>
      <c r="BB1013" s="134"/>
      <c r="BC1013" s="134"/>
      <c r="BD1013" s="134"/>
      <c r="BE1013" s="134"/>
      <c r="BF1013" s="134"/>
      <c r="BG1013" s="134"/>
      <c r="BH1013" s="134"/>
      <c r="BI1013" s="134"/>
      <c r="BJ1013" s="134"/>
      <c r="BK1013" s="134"/>
      <c r="BL1013" s="134"/>
      <c r="BM1013" s="134"/>
      <c r="BN1013" s="134"/>
      <c r="BO1013" s="134"/>
      <c r="BP1013" s="134"/>
      <c r="BQ1013" s="134"/>
      <c r="BR1013" s="134"/>
      <c r="BS1013" s="134"/>
      <c r="BT1013" s="134"/>
      <c r="BU1013" s="134"/>
      <c r="BV1013" s="134"/>
      <c r="BW1013" s="134"/>
      <c r="BX1013" s="134"/>
      <c r="BY1013" s="134"/>
      <c r="BZ1013" s="134"/>
      <c r="CA1013" s="134"/>
      <c r="CB1013" s="134"/>
      <c r="CC1013" s="134"/>
      <c r="CD1013" s="134"/>
      <c r="CE1013" s="134"/>
      <c r="CF1013" s="134"/>
      <c r="CG1013" s="134"/>
      <c r="CH1013" s="134"/>
      <c r="CI1013" s="134"/>
      <c r="CJ1013" s="134"/>
      <c r="CK1013" s="134"/>
      <c r="CL1013" s="134"/>
      <c r="CM1013" s="134"/>
      <c r="CN1013" s="134"/>
      <c r="CO1013" s="134"/>
      <c r="CP1013" s="134"/>
      <c r="CQ1013" s="134"/>
      <c r="CR1013" s="134"/>
      <c r="CS1013" s="134"/>
      <c r="CT1013" s="134"/>
      <c r="CU1013" s="134"/>
      <c r="CV1013" s="134"/>
      <c r="CW1013" s="134"/>
      <c r="CX1013" s="134"/>
      <c r="CY1013" s="134"/>
      <c r="CZ1013" s="134"/>
      <c r="DA1013" s="134"/>
      <c r="DB1013" s="134"/>
      <c r="DC1013" s="134"/>
      <c r="DD1013" s="134"/>
      <c r="DE1013" s="134"/>
      <c r="DF1013" s="134"/>
      <c r="DG1013" s="134"/>
      <c r="DH1013" s="134"/>
      <c r="DI1013" s="134"/>
      <c r="DJ1013" s="134"/>
      <c r="DK1013" s="134"/>
      <c r="DL1013" s="134"/>
      <c r="DM1013" s="134"/>
      <c r="DN1013" s="134"/>
      <c r="DO1013" s="134"/>
      <c r="DP1013" s="134"/>
      <c r="DQ1013" s="134"/>
      <c r="DR1013" s="134"/>
      <c r="DS1013" s="134"/>
      <c r="DT1013" s="134"/>
      <c r="DU1013" s="134"/>
      <c r="DV1013" s="134"/>
      <c r="DW1013" s="134"/>
      <c r="DX1013" s="134"/>
      <c r="DY1013" s="134"/>
      <c r="DZ1013" s="134"/>
      <c r="EA1013" s="134"/>
      <c r="EB1013" s="134"/>
      <c r="EC1013" s="134"/>
      <c r="ED1013" s="134"/>
      <c r="EE1013" s="134"/>
      <c r="EF1013" s="134"/>
      <c r="EG1013" s="134"/>
    </row>
    <row r="1014" spans="1:137">
      <c r="A1014" s="135"/>
      <c r="B1014" s="103"/>
      <c r="C1014" s="81"/>
      <c r="D1014" s="190"/>
      <c r="E1014" s="81"/>
      <c r="F1014" s="81"/>
      <c r="G1014" s="81"/>
      <c r="H1014" s="80"/>
      <c r="I1014" s="157"/>
      <c r="J1014" s="80"/>
      <c r="K1014" s="84" t="s">
        <v>1502</v>
      </c>
      <c r="L1014" s="76">
        <f t="shared" si="100"/>
        <v>5</v>
      </c>
      <c r="M1014" s="76"/>
      <c r="N1014" s="76"/>
      <c r="O1014" s="76"/>
      <c r="P1014" s="76"/>
      <c r="Q1014" s="76"/>
      <c r="R1014" s="76"/>
      <c r="S1014" s="76">
        <v>2</v>
      </c>
      <c r="T1014" s="76">
        <v>2</v>
      </c>
      <c r="U1014" s="76"/>
      <c r="V1014" s="76"/>
      <c r="W1014" s="76">
        <v>1</v>
      </c>
      <c r="X1014" s="76"/>
      <c r="Y1014" s="134"/>
      <c r="Z1014" s="134"/>
      <c r="AA1014" s="134"/>
      <c r="AB1014" s="134"/>
      <c r="AC1014" s="134"/>
      <c r="AD1014" s="134"/>
      <c r="AE1014" s="134"/>
      <c r="AF1014" s="134"/>
      <c r="AG1014" s="134"/>
      <c r="AH1014" s="134"/>
      <c r="AI1014" s="134"/>
      <c r="AJ1014" s="134"/>
      <c r="AK1014" s="134"/>
      <c r="AL1014" s="134"/>
      <c r="AM1014" s="134"/>
      <c r="AN1014" s="134"/>
      <c r="AO1014" s="134"/>
      <c r="AP1014" s="134"/>
      <c r="AQ1014" s="134"/>
      <c r="AR1014" s="134"/>
      <c r="AS1014" s="134"/>
      <c r="AT1014" s="134"/>
      <c r="AU1014" s="134"/>
      <c r="AV1014" s="134"/>
      <c r="AW1014" s="134"/>
      <c r="AX1014" s="134"/>
      <c r="AY1014" s="134"/>
      <c r="AZ1014" s="134"/>
      <c r="BA1014" s="134"/>
      <c r="BB1014" s="134"/>
      <c r="BC1014" s="134"/>
      <c r="BD1014" s="134"/>
      <c r="BE1014" s="134"/>
      <c r="BF1014" s="134"/>
      <c r="BG1014" s="134"/>
      <c r="BH1014" s="134"/>
      <c r="BI1014" s="134"/>
      <c r="BJ1014" s="134"/>
      <c r="BK1014" s="134"/>
      <c r="BL1014" s="134"/>
      <c r="BM1014" s="134"/>
      <c r="BN1014" s="134"/>
      <c r="BO1014" s="134"/>
      <c r="BP1014" s="134"/>
      <c r="BQ1014" s="134"/>
      <c r="BR1014" s="134"/>
      <c r="BS1014" s="134"/>
      <c r="BT1014" s="134"/>
      <c r="BU1014" s="134"/>
      <c r="BV1014" s="134"/>
      <c r="BW1014" s="134"/>
      <c r="BX1014" s="134"/>
      <c r="BY1014" s="134"/>
      <c r="BZ1014" s="134"/>
      <c r="CA1014" s="134"/>
      <c r="CB1014" s="134"/>
      <c r="CC1014" s="134"/>
      <c r="CD1014" s="134"/>
      <c r="CE1014" s="134"/>
      <c r="CF1014" s="134"/>
      <c r="CG1014" s="134"/>
      <c r="CH1014" s="134"/>
      <c r="CI1014" s="134"/>
      <c r="CJ1014" s="134"/>
      <c r="CK1014" s="134"/>
      <c r="CL1014" s="134"/>
      <c r="CM1014" s="134"/>
      <c r="CN1014" s="134"/>
      <c r="CO1014" s="134"/>
      <c r="CP1014" s="134"/>
      <c r="CQ1014" s="134"/>
      <c r="CR1014" s="134"/>
      <c r="CS1014" s="134"/>
      <c r="CT1014" s="134"/>
      <c r="CU1014" s="134"/>
      <c r="CV1014" s="134"/>
      <c r="CW1014" s="134"/>
      <c r="CX1014" s="134"/>
      <c r="CY1014" s="134"/>
      <c r="CZ1014" s="134"/>
      <c r="DA1014" s="134"/>
      <c r="DB1014" s="134"/>
      <c r="DC1014" s="134"/>
      <c r="DD1014" s="134"/>
      <c r="DE1014" s="134"/>
      <c r="DF1014" s="134"/>
      <c r="DG1014" s="134"/>
      <c r="DH1014" s="134"/>
      <c r="DI1014" s="134"/>
      <c r="DJ1014" s="134"/>
      <c r="DK1014" s="134"/>
      <c r="DL1014" s="134"/>
      <c r="DM1014" s="134"/>
      <c r="DN1014" s="134"/>
      <c r="DO1014" s="134"/>
      <c r="DP1014" s="134"/>
      <c r="DQ1014" s="134"/>
      <c r="DR1014" s="134"/>
      <c r="DS1014" s="134"/>
      <c r="DT1014" s="134"/>
      <c r="DU1014" s="134"/>
      <c r="DV1014" s="134"/>
      <c r="DW1014" s="134"/>
      <c r="DX1014" s="134"/>
      <c r="DY1014" s="134"/>
      <c r="DZ1014" s="134"/>
      <c r="EA1014" s="134"/>
      <c r="EB1014" s="134"/>
      <c r="EC1014" s="134"/>
      <c r="ED1014" s="134"/>
      <c r="EE1014" s="134"/>
      <c r="EF1014" s="134"/>
      <c r="EG1014" s="134"/>
    </row>
    <row r="1015" spans="1:137">
      <c r="A1015" s="135"/>
      <c r="B1015" s="103"/>
      <c r="C1015" s="58" t="s">
        <v>33</v>
      </c>
      <c r="D1015" s="191" t="s">
        <v>1525</v>
      </c>
      <c r="E1015" s="58" t="s">
        <v>1526</v>
      </c>
      <c r="F1015" s="58" t="s">
        <v>1527</v>
      </c>
      <c r="G1015" s="58" t="s">
        <v>1528</v>
      </c>
      <c r="H1015" s="46" t="s">
        <v>1529</v>
      </c>
      <c r="I1015" s="155">
        <v>0</v>
      </c>
      <c r="J1015" s="46" t="s">
        <v>1508</v>
      </c>
      <c r="K1015" s="75" t="s">
        <v>1509</v>
      </c>
      <c r="L1015" s="76">
        <f t="shared" si="100"/>
        <v>0</v>
      </c>
      <c r="M1015" s="76"/>
      <c r="N1015" s="76"/>
      <c r="O1015" s="76"/>
      <c r="P1015" s="76"/>
      <c r="Q1015" s="76"/>
      <c r="R1015" s="76"/>
      <c r="S1015" s="76"/>
      <c r="T1015" s="76"/>
      <c r="U1015" s="76"/>
      <c r="V1015" s="76"/>
      <c r="W1015" s="76"/>
      <c r="X1015" s="76"/>
      <c r="Y1015" s="134"/>
      <c r="Z1015" s="134"/>
      <c r="AA1015" s="134"/>
      <c r="AB1015" s="134"/>
      <c r="AC1015" s="134"/>
      <c r="AD1015" s="134"/>
      <c r="AE1015" s="134"/>
      <c r="AF1015" s="134"/>
      <c r="AG1015" s="134"/>
      <c r="AH1015" s="134"/>
      <c r="AI1015" s="134"/>
      <c r="AJ1015" s="134"/>
      <c r="AK1015" s="134"/>
      <c r="AL1015" s="134"/>
      <c r="AM1015" s="134"/>
      <c r="AN1015" s="134"/>
      <c r="AO1015" s="134"/>
      <c r="AP1015" s="134"/>
      <c r="AQ1015" s="134"/>
      <c r="AR1015" s="134"/>
      <c r="AS1015" s="134"/>
      <c r="AT1015" s="134"/>
      <c r="AU1015" s="134"/>
      <c r="AV1015" s="134"/>
      <c r="AW1015" s="134"/>
      <c r="AX1015" s="134"/>
      <c r="AY1015" s="134"/>
      <c r="AZ1015" s="134"/>
      <c r="BA1015" s="134"/>
      <c r="BB1015" s="134"/>
      <c r="BC1015" s="134"/>
      <c r="BD1015" s="134"/>
      <c r="BE1015" s="134"/>
      <c r="BF1015" s="134"/>
      <c r="BG1015" s="134"/>
      <c r="BH1015" s="134"/>
      <c r="BI1015" s="134"/>
      <c r="BJ1015" s="134"/>
      <c r="BK1015" s="134"/>
      <c r="BL1015" s="134"/>
      <c r="BM1015" s="134"/>
      <c r="BN1015" s="134"/>
      <c r="BO1015" s="134"/>
      <c r="BP1015" s="134"/>
      <c r="BQ1015" s="134"/>
      <c r="BR1015" s="134"/>
      <c r="BS1015" s="134"/>
      <c r="BT1015" s="134"/>
      <c r="BU1015" s="134"/>
      <c r="BV1015" s="134"/>
      <c r="BW1015" s="134"/>
      <c r="BX1015" s="134"/>
      <c r="BY1015" s="134"/>
      <c r="BZ1015" s="134"/>
      <c r="CA1015" s="134"/>
      <c r="CB1015" s="134"/>
      <c r="CC1015" s="134"/>
      <c r="CD1015" s="134"/>
      <c r="CE1015" s="134"/>
      <c r="CF1015" s="134"/>
      <c r="CG1015" s="134"/>
      <c r="CH1015" s="134"/>
      <c r="CI1015" s="134"/>
      <c r="CJ1015" s="134"/>
      <c r="CK1015" s="134"/>
      <c r="CL1015" s="134"/>
      <c r="CM1015" s="134"/>
      <c r="CN1015" s="134"/>
      <c r="CO1015" s="134"/>
      <c r="CP1015" s="134"/>
      <c r="CQ1015" s="134"/>
      <c r="CR1015" s="134"/>
      <c r="CS1015" s="134"/>
      <c r="CT1015" s="134"/>
      <c r="CU1015" s="134"/>
      <c r="CV1015" s="134"/>
      <c r="CW1015" s="134"/>
      <c r="CX1015" s="134"/>
      <c r="CY1015" s="134"/>
      <c r="CZ1015" s="134"/>
      <c r="DA1015" s="134"/>
      <c r="DB1015" s="134"/>
      <c r="DC1015" s="134"/>
      <c r="DD1015" s="134"/>
      <c r="DE1015" s="134"/>
      <c r="DF1015" s="134"/>
      <c r="DG1015" s="134"/>
      <c r="DH1015" s="134"/>
      <c r="DI1015" s="134"/>
      <c r="DJ1015" s="134"/>
      <c r="DK1015" s="134"/>
      <c r="DL1015" s="134"/>
      <c r="DM1015" s="134"/>
      <c r="DN1015" s="134"/>
      <c r="DO1015" s="134"/>
      <c r="DP1015" s="134"/>
      <c r="DQ1015" s="134"/>
      <c r="DR1015" s="134"/>
      <c r="DS1015" s="134"/>
      <c r="DT1015" s="134"/>
      <c r="DU1015" s="134"/>
      <c r="DV1015" s="134"/>
      <c r="DW1015" s="134"/>
      <c r="DX1015" s="134"/>
      <c r="DY1015" s="134"/>
      <c r="DZ1015" s="134"/>
      <c r="EA1015" s="134"/>
      <c r="EB1015" s="134"/>
      <c r="EC1015" s="134"/>
      <c r="ED1015" s="134"/>
      <c r="EE1015" s="134"/>
      <c r="EF1015" s="134"/>
      <c r="EG1015" s="134"/>
    </row>
    <row r="1016" spans="1:137">
      <c r="A1016" s="135"/>
      <c r="B1016" s="103"/>
      <c r="C1016" s="77"/>
      <c r="D1016" s="189"/>
      <c r="E1016" s="77"/>
      <c r="F1016" s="77"/>
      <c r="G1016" s="77"/>
      <c r="H1016" s="54"/>
      <c r="I1016" s="156"/>
      <c r="J1016" s="54"/>
      <c r="K1016" s="75" t="s">
        <v>1501</v>
      </c>
      <c r="L1016" s="76">
        <f t="shared" si="100"/>
        <v>0</v>
      </c>
      <c r="M1016" s="76"/>
      <c r="N1016" s="76"/>
      <c r="O1016" s="76"/>
      <c r="P1016" s="76"/>
      <c r="Q1016" s="76"/>
      <c r="R1016" s="76"/>
      <c r="S1016" s="76"/>
      <c r="T1016" s="76"/>
      <c r="U1016" s="76"/>
      <c r="V1016" s="76"/>
      <c r="W1016" s="76"/>
      <c r="X1016" s="76"/>
      <c r="Y1016" s="134"/>
      <c r="Z1016" s="134"/>
      <c r="AA1016" s="134"/>
      <c r="AB1016" s="134"/>
      <c r="AC1016" s="134"/>
      <c r="AD1016" s="134"/>
      <c r="AE1016" s="134"/>
      <c r="AF1016" s="134"/>
      <c r="AG1016" s="134"/>
      <c r="AH1016" s="134"/>
      <c r="AI1016" s="134"/>
      <c r="AJ1016" s="134"/>
      <c r="AK1016" s="134"/>
      <c r="AL1016" s="134"/>
      <c r="AM1016" s="134"/>
      <c r="AN1016" s="134"/>
      <c r="AO1016" s="134"/>
      <c r="AP1016" s="134"/>
      <c r="AQ1016" s="134"/>
      <c r="AR1016" s="134"/>
      <c r="AS1016" s="134"/>
      <c r="AT1016" s="134"/>
      <c r="AU1016" s="134"/>
      <c r="AV1016" s="134"/>
      <c r="AW1016" s="134"/>
      <c r="AX1016" s="134"/>
      <c r="AY1016" s="134"/>
      <c r="AZ1016" s="134"/>
      <c r="BA1016" s="134"/>
      <c r="BB1016" s="134"/>
      <c r="BC1016" s="134"/>
      <c r="BD1016" s="134"/>
      <c r="BE1016" s="134"/>
      <c r="BF1016" s="134"/>
      <c r="BG1016" s="134"/>
      <c r="BH1016" s="134"/>
      <c r="BI1016" s="134"/>
      <c r="BJ1016" s="134"/>
      <c r="BK1016" s="134"/>
      <c r="BL1016" s="134"/>
      <c r="BM1016" s="134"/>
      <c r="BN1016" s="134"/>
      <c r="BO1016" s="134"/>
      <c r="BP1016" s="134"/>
      <c r="BQ1016" s="134"/>
      <c r="BR1016" s="134"/>
      <c r="BS1016" s="134"/>
      <c r="BT1016" s="134"/>
      <c r="BU1016" s="134"/>
      <c r="BV1016" s="134"/>
      <c r="BW1016" s="134"/>
      <c r="BX1016" s="134"/>
      <c r="BY1016" s="134"/>
      <c r="BZ1016" s="134"/>
      <c r="CA1016" s="134"/>
      <c r="CB1016" s="134"/>
      <c r="CC1016" s="134"/>
      <c r="CD1016" s="134"/>
      <c r="CE1016" s="134"/>
      <c r="CF1016" s="134"/>
      <c r="CG1016" s="134"/>
      <c r="CH1016" s="134"/>
      <c r="CI1016" s="134"/>
      <c r="CJ1016" s="134"/>
      <c r="CK1016" s="134"/>
      <c r="CL1016" s="134"/>
      <c r="CM1016" s="134"/>
      <c r="CN1016" s="134"/>
      <c r="CO1016" s="134"/>
      <c r="CP1016" s="134"/>
      <c r="CQ1016" s="134"/>
      <c r="CR1016" s="134"/>
      <c r="CS1016" s="134"/>
      <c r="CT1016" s="134"/>
      <c r="CU1016" s="134"/>
      <c r="CV1016" s="134"/>
      <c r="CW1016" s="134"/>
      <c r="CX1016" s="134"/>
      <c r="CY1016" s="134"/>
      <c r="CZ1016" s="134"/>
      <c r="DA1016" s="134"/>
      <c r="DB1016" s="134"/>
      <c r="DC1016" s="134"/>
      <c r="DD1016" s="134"/>
      <c r="DE1016" s="134"/>
      <c r="DF1016" s="134"/>
      <c r="DG1016" s="134"/>
      <c r="DH1016" s="134"/>
      <c r="DI1016" s="134"/>
      <c r="DJ1016" s="134"/>
      <c r="DK1016" s="134"/>
      <c r="DL1016" s="134"/>
      <c r="DM1016" s="134"/>
      <c r="DN1016" s="134"/>
      <c r="DO1016" s="134"/>
      <c r="DP1016" s="134"/>
      <c r="DQ1016" s="134"/>
      <c r="DR1016" s="134"/>
      <c r="DS1016" s="134"/>
      <c r="DT1016" s="134"/>
      <c r="DU1016" s="134"/>
      <c r="DV1016" s="134"/>
      <c r="DW1016" s="134"/>
      <c r="DX1016" s="134"/>
      <c r="DY1016" s="134"/>
      <c r="DZ1016" s="134"/>
      <c r="EA1016" s="134"/>
      <c r="EB1016" s="134"/>
      <c r="EC1016" s="134"/>
      <c r="ED1016" s="134"/>
      <c r="EE1016" s="134"/>
      <c r="EF1016" s="134"/>
      <c r="EG1016" s="134"/>
    </row>
    <row r="1017" spans="1:137">
      <c r="A1017" s="135"/>
      <c r="B1017" s="103"/>
      <c r="C1017" s="81"/>
      <c r="D1017" s="190"/>
      <c r="E1017" s="81"/>
      <c r="F1017" s="81"/>
      <c r="G1017" s="81"/>
      <c r="H1017" s="80"/>
      <c r="I1017" s="157"/>
      <c r="J1017" s="80"/>
      <c r="K1017" s="84" t="s">
        <v>1502</v>
      </c>
      <c r="L1017" s="76">
        <f t="shared" si="100"/>
        <v>2</v>
      </c>
      <c r="M1017" s="76"/>
      <c r="N1017" s="76"/>
      <c r="O1017" s="76">
        <v>1</v>
      </c>
      <c r="P1017" s="76"/>
      <c r="Q1017" s="76"/>
      <c r="R1017" s="76"/>
      <c r="S1017" s="76">
        <v>1</v>
      </c>
      <c r="T1017" s="76"/>
      <c r="U1017" s="76"/>
      <c r="V1017" s="76"/>
      <c r="W1017" s="76"/>
      <c r="X1017" s="76"/>
      <c r="Y1017" s="134"/>
      <c r="Z1017" s="134"/>
      <c r="AA1017" s="134"/>
      <c r="AB1017" s="134"/>
      <c r="AC1017" s="134"/>
      <c r="AD1017" s="134"/>
      <c r="AE1017" s="134"/>
      <c r="AF1017" s="134"/>
      <c r="AG1017" s="134"/>
      <c r="AH1017" s="134"/>
      <c r="AI1017" s="134"/>
      <c r="AJ1017" s="134"/>
      <c r="AK1017" s="134"/>
      <c r="AL1017" s="134"/>
      <c r="AM1017" s="134"/>
      <c r="AN1017" s="134"/>
      <c r="AO1017" s="134"/>
      <c r="AP1017" s="134"/>
      <c r="AQ1017" s="134"/>
      <c r="AR1017" s="134"/>
      <c r="AS1017" s="134"/>
      <c r="AT1017" s="134"/>
      <c r="AU1017" s="134"/>
      <c r="AV1017" s="134"/>
      <c r="AW1017" s="134"/>
      <c r="AX1017" s="134"/>
      <c r="AY1017" s="134"/>
      <c r="AZ1017" s="134"/>
      <c r="BA1017" s="134"/>
      <c r="BB1017" s="134"/>
      <c r="BC1017" s="134"/>
      <c r="BD1017" s="134"/>
      <c r="BE1017" s="134"/>
      <c r="BF1017" s="134"/>
      <c r="BG1017" s="134"/>
      <c r="BH1017" s="134"/>
      <c r="BI1017" s="134"/>
      <c r="BJ1017" s="134"/>
      <c r="BK1017" s="134"/>
      <c r="BL1017" s="134"/>
      <c r="BM1017" s="134"/>
      <c r="BN1017" s="134"/>
      <c r="BO1017" s="134"/>
      <c r="BP1017" s="134"/>
      <c r="BQ1017" s="134"/>
      <c r="BR1017" s="134"/>
      <c r="BS1017" s="134"/>
      <c r="BT1017" s="134"/>
      <c r="BU1017" s="134"/>
      <c r="BV1017" s="134"/>
      <c r="BW1017" s="134"/>
      <c r="BX1017" s="134"/>
      <c r="BY1017" s="134"/>
      <c r="BZ1017" s="134"/>
      <c r="CA1017" s="134"/>
      <c r="CB1017" s="134"/>
      <c r="CC1017" s="134"/>
      <c r="CD1017" s="134"/>
      <c r="CE1017" s="134"/>
      <c r="CF1017" s="134"/>
      <c r="CG1017" s="134"/>
      <c r="CH1017" s="134"/>
      <c r="CI1017" s="134"/>
      <c r="CJ1017" s="134"/>
      <c r="CK1017" s="134"/>
      <c r="CL1017" s="134"/>
      <c r="CM1017" s="134"/>
      <c r="CN1017" s="134"/>
      <c r="CO1017" s="134"/>
      <c r="CP1017" s="134"/>
      <c r="CQ1017" s="134"/>
      <c r="CR1017" s="134"/>
      <c r="CS1017" s="134"/>
      <c r="CT1017" s="134"/>
      <c r="CU1017" s="134"/>
      <c r="CV1017" s="134"/>
      <c r="CW1017" s="134"/>
      <c r="CX1017" s="134"/>
      <c r="CY1017" s="134"/>
      <c r="CZ1017" s="134"/>
      <c r="DA1017" s="134"/>
      <c r="DB1017" s="134"/>
      <c r="DC1017" s="134"/>
      <c r="DD1017" s="134"/>
      <c r="DE1017" s="134"/>
      <c r="DF1017" s="134"/>
      <c r="DG1017" s="134"/>
      <c r="DH1017" s="134"/>
      <c r="DI1017" s="134"/>
      <c r="DJ1017" s="134"/>
      <c r="DK1017" s="134"/>
      <c r="DL1017" s="134"/>
      <c r="DM1017" s="134"/>
      <c r="DN1017" s="134"/>
      <c r="DO1017" s="134"/>
      <c r="DP1017" s="134"/>
      <c r="DQ1017" s="134"/>
      <c r="DR1017" s="134"/>
      <c r="DS1017" s="134"/>
      <c r="DT1017" s="134"/>
      <c r="DU1017" s="134"/>
      <c r="DV1017" s="134"/>
      <c r="DW1017" s="134"/>
      <c r="DX1017" s="134"/>
      <c r="DY1017" s="134"/>
      <c r="DZ1017" s="134"/>
      <c r="EA1017" s="134"/>
      <c r="EB1017" s="134"/>
      <c r="EC1017" s="134"/>
      <c r="ED1017" s="134"/>
      <c r="EE1017" s="134"/>
      <c r="EF1017" s="134"/>
      <c r="EG1017" s="134"/>
    </row>
    <row r="1018" spans="1:137">
      <c r="A1018" s="135"/>
      <c r="B1018" s="103"/>
      <c r="C1018" s="58" t="s">
        <v>33</v>
      </c>
      <c r="D1018" s="191" t="s">
        <v>1530</v>
      </c>
      <c r="E1018" s="58" t="s">
        <v>1531</v>
      </c>
      <c r="F1018" s="58" t="s">
        <v>1532</v>
      </c>
      <c r="G1018" s="58" t="s">
        <v>1533</v>
      </c>
      <c r="H1018" s="46"/>
      <c r="I1018" s="155">
        <v>713</v>
      </c>
      <c r="J1018" s="46" t="s">
        <v>1508</v>
      </c>
      <c r="K1018" s="75" t="s">
        <v>1509</v>
      </c>
      <c r="L1018" s="76">
        <f t="shared" si="100"/>
        <v>0</v>
      </c>
      <c r="M1018" s="76"/>
      <c r="N1018" s="76"/>
      <c r="O1018" s="76"/>
      <c r="P1018" s="76"/>
      <c r="Q1018" s="76"/>
      <c r="R1018" s="76"/>
      <c r="S1018" s="76"/>
      <c r="T1018" s="76"/>
      <c r="U1018" s="76"/>
      <c r="V1018" s="76"/>
      <c r="W1018" s="76"/>
      <c r="X1018" s="76"/>
      <c r="Y1018" s="134"/>
      <c r="Z1018" s="134"/>
      <c r="AA1018" s="134"/>
      <c r="AB1018" s="134"/>
      <c r="AC1018" s="134"/>
      <c r="AD1018" s="134"/>
      <c r="AE1018" s="134"/>
      <c r="AF1018" s="134"/>
      <c r="AG1018" s="134"/>
      <c r="AH1018" s="134"/>
      <c r="AI1018" s="134"/>
      <c r="AJ1018" s="134"/>
      <c r="AK1018" s="134"/>
      <c r="AL1018" s="134"/>
      <c r="AM1018" s="134"/>
      <c r="AN1018" s="134"/>
      <c r="AO1018" s="134"/>
      <c r="AP1018" s="134"/>
      <c r="AQ1018" s="134"/>
      <c r="AR1018" s="134"/>
      <c r="AS1018" s="134"/>
      <c r="AT1018" s="134"/>
      <c r="AU1018" s="134"/>
      <c r="AV1018" s="134"/>
      <c r="AW1018" s="134"/>
      <c r="AX1018" s="134"/>
      <c r="AY1018" s="134"/>
      <c r="AZ1018" s="134"/>
      <c r="BA1018" s="134"/>
      <c r="BB1018" s="134"/>
      <c r="BC1018" s="134"/>
      <c r="BD1018" s="134"/>
      <c r="BE1018" s="134"/>
      <c r="BF1018" s="134"/>
      <c r="BG1018" s="134"/>
      <c r="BH1018" s="134"/>
      <c r="BI1018" s="134"/>
      <c r="BJ1018" s="134"/>
      <c r="BK1018" s="134"/>
      <c r="BL1018" s="134"/>
      <c r="BM1018" s="134"/>
      <c r="BN1018" s="134"/>
      <c r="BO1018" s="134"/>
      <c r="BP1018" s="134"/>
      <c r="BQ1018" s="134"/>
      <c r="BR1018" s="134"/>
      <c r="BS1018" s="134"/>
      <c r="BT1018" s="134"/>
      <c r="BU1018" s="134"/>
      <c r="BV1018" s="134"/>
      <c r="BW1018" s="134"/>
      <c r="BX1018" s="134"/>
      <c r="BY1018" s="134"/>
      <c r="BZ1018" s="134"/>
      <c r="CA1018" s="134"/>
      <c r="CB1018" s="134"/>
      <c r="CC1018" s="134"/>
      <c r="CD1018" s="134"/>
      <c r="CE1018" s="134"/>
      <c r="CF1018" s="134"/>
      <c r="CG1018" s="134"/>
      <c r="CH1018" s="134"/>
      <c r="CI1018" s="134"/>
      <c r="CJ1018" s="134"/>
      <c r="CK1018" s="134"/>
      <c r="CL1018" s="134"/>
      <c r="CM1018" s="134"/>
      <c r="CN1018" s="134"/>
      <c r="CO1018" s="134"/>
      <c r="CP1018" s="134"/>
      <c r="CQ1018" s="134"/>
      <c r="CR1018" s="134"/>
      <c r="CS1018" s="134"/>
      <c r="CT1018" s="134"/>
      <c r="CU1018" s="134"/>
      <c r="CV1018" s="134"/>
      <c r="CW1018" s="134"/>
      <c r="CX1018" s="134"/>
      <c r="CY1018" s="134"/>
      <c r="CZ1018" s="134"/>
      <c r="DA1018" s="134"/>
      <c r="DB1018" s="134"/>
      <c r="DC1018" s="134"/>
      <c r="DD1018" s="134"/>
      <c r="DE1018" s="134"/>
      <c r="DF1018" s="134"/>
      <c r="DG1018" s="134"/>
      <c r="DH1018" s="134"/>
      <c r="DI1018" s="134"/>
      <c r="DJ1018" s="134"/>
      <c r="DK1018" s="134"/>
      <c r="DL1018" s="134"/>
      <c r="DM1018" s="134"/>
      <c r="DN1018" s="134"/>
      <c r="DO1018" s="134"/>
      <c r="DP1018" s="134"/>
      <c r="DQ1018" s="134"/>
      <c r="DR1018" s="134"/>
      <c r="DS1018" s="134"/>
      <c r="DT1018" s="134"/>
      <c r="DU1018" s="134"/>
      <c r="DV1018" s="134"/>
      <c r="DW1018" s="134"/>
      <c r="DX1018" s="134"/>
      <c r="DY1018" s="134"/>
      <c r="DZ1018" s="134"/>
      <c r="EA1018" s="134"/>
      <c r="EB1018" s="134"/>
      <c r="EC1018" s="134"/>
      <c r="ED1018" s="134"/>
      <c r="EE1018" s="134"/>
      <c r="EF1018" s="134"/>
      <c r="EG1018" s="134"/>
    </row>
    <row r="1019" spans="1:137">
      <c r="A1019" s="135"/>
      <c r="B1019" s="103"/>
      <c r="C1019" s="77"/>
      <c r="D1019" s="189"/>
      <c r="E1019" s="77"/>
      <c r="F1019" s="77"/>
      <c r="G1019" s="77"/>
      <c r="H1019" s="54"/>
      <c r="I1019" s="156"/>
      <c r="J1019" s="54"/>
      <c r="K1019" s="75" t="s">
        <v>1501</v>
      </c>
      <c r="L1019" s="76">
        <f t="shared" si="100"/>
        <v>0</v>
      </c>
      <c r="M1019" s="76"/>
      <c r="N1019" s="76"/>
      <c r="O1019" s="76"/>
      <c r="P1019" s="76"/>
      <c r="Q1019" s="76"/>
      <c r="R1019" s="76"/>
      <c r="S1019" s="76"/>
      <c r="T1019" s="76"/>
      <c r="U1019" s="76"/>
      <c r="V1019" s="76"/>
      <c r="W1019" s="76"/>
      <c r="X1019" s="76"/>
      <c r="Y1019" s="134"/>
      <c r="Z1019" s="134"/>
      <c r="AA1019" s="134"/>
      <c r="AB1019" s="134"/>
      <c r="AC1019" s="134"/>
      <c r="AD1019" s="134"/>
      <c r="AE1019" s="134"/>
      <c r="AF1019" s="134"/>
      <c r="AG1019" s="134"/>
      <c r="AH1019" s="134"/>
      <c r="AI1019" s="134"/>
      <c r="AJ1019" s="134"/>
      <c r="AK1019" s="134"/>
      <c r="AL1019" s="134"/>
      <c r="AM1019" s="134"/>
      <c r="AN1019" s="134"/>
      <c r="AO1019" s="134"/>
      <c r="AP1019" s="134"/>
      <c r="AQ1019" s="134"/>
      <c r="AR1019" s="134"/>
      <c r="AS1019" s="134"/>
      <c r="AT1019" s="134"/>
      <c r="AU1019" s="134"/>
      <c r="AV1019" s="134"/>
      <c r="AW1019" s="134"/>
      <c r="AX1019" s="134"/>
      <c r="AY1019" s="134"/>
      <c r="AZ1019" s="134"/>
      <c r="BA1019" s="134"/>
      <c r="BB1019" s="134"/>
      <c r="BC1019" s="134"/>
      <c r="BD1019" s="134"/>
      <c r="BE1019" s="134"/>
      <c r="BF1019" s="134"/>
      <c r="BG1019" s="134"/>
      <c r="BH1019" s="134"/>
      <c r="BI1019" s="134"/>
      <c r="BJ1019" s="134"/>
      <c r="BK1019" s="134"/>
      <c r="BL1019" s="134"/>
      <c r="BM1019" s="134"/>
      <c r="BN1019" s="134"/>
      <c r="BO1019" s="134"/>
      <c r="BP1019" s="134"/>
      <c r="BQ1019" s="134"/>
      <c r="BR1019" s="134"/>
      <c r="BS1019" s="134"/>
      <c r="BT1019" s="134"/>
      <c r="BU1019" s="134"/>
      <c r="BV1019" s="134"/>
      <c r="BW1019" s="134"/>
      <c r="BX1019" s="134"/>
      <c r="BY1019" s="134"/>
      <c r="BZ1019" s="134"/>
      <c r="CA1019" s="134"/>
      <c r="CB1019" s="134"/>
      <c r="CC1019" s="134"/>
      <c r="CD1019" s="134"/>
      <c r="CE1019" s="134"/>
      <c r="CF1019" s="134"/>
      <c r="CG1019" s="134"/>
      <c r="CH1019" s="134"/>
      <c r="CI1019" s="134"/>
      <c r="CJ1019" s="134"/>
      <c r="CK1019" s="134"/>
      <c r="CL1019" s="134"/>
      <c r="CM1019" s="134"/>
      <c r="CN1019" s="134"/>
      <c r="CO1019" s="134"/>
      <c r="CP1019" s="134"/>
      <c r="CQ1019" s="134"/>
      <c r="CR1019" s="134"/>
      <c r="CS1019" s="134"/>
      <c r="CT1019" s="134"/>
      <c r="CU1019" s="134"/>
      <c r="CV1019" s="134"/>
      <c r="CW1019" s="134"/>
      <c r="CX1019" s="134"/>
      <c r="CY1019" s="134"/>
      <c r="CZ1019" s="134"/>
      <c r="DA1019" s="134"/>
      <c r="DB1019" s="134"/>
      <c r="DC1019" s="134"/>
      <c r="DD1019" s="134"/>
      <c r="DE1019" s="134"/>
      <c r="DF1019" s="134"/>
      <c r="DG1019" s="134"/>
      <c r="DH1019" s="134"/>
      <c r="DI1019" s="134"/>
      <c r="DJ1019" s="134"/>
      <c r="DK1019" s="134"/>
      <c r="DL1019" s="134"/>
      <c r="DM1019" s="134"/>
      <c r="DN1019" s="134"/>
      <c r="DO1019" s="134"/>
      <c r="DP1019" s="134"/>
      <c r="DQ1019" s="134"/>
      <c r="DR1019" s="134"/>
      <c r="DS1019" s="134"/>
      <c r="DT1019" s="134"/>
      <c r="DU1019" s="134"/>
      <c r="DV1019" s="134"/>
      <c r="DW1019" s="134"/>
      <c r="DX1019" s="134"/>
      <c r="DY1019" s="134"/>
      <c r="DZ1019" s="134"/>
      <c r="EA1019" s="134"/>
      <c r="EB1019" s="134"/>
      <c r="EC1019" s="134"/>
      <c r="ED1019" s="134"/>
      <c r="EE1019" s="134"/>
      <c r="EF1019" s="134"/>
      <c r="EG1019" s="134"/>
    </row>
    <row r="1020" spans="1:137">
      <c r="A1020" s="135"/>
      <c r="B1020" s="103"/>
      <c r="C1020" s="81"/>
      <c r="D1020" s="190"/>
      <c r="E1020" s="81"/>
      <c r="F1020" s="81"/>
      <c r="G1020" s="81"/>
      <c r="H1020" s="80"/>
      <c r="I1020" s="157"/>
      <c r="J1020" s="80"/>
      <c r="K1020" s="84" t="s">
        <v>1502</v>
      </c>
      <c r="L1020" s="76">
        <f t="shared" si="100"/>
        <v>2</v>
      </c>
      <c r="M1020" s="76"/>
      <c r="N1020" s="76"/>
      <c r="O1020" s="76"/>
      <c r="P1020" s="76"/>
      <c r="Q1020" s="76"/>
      <c r="R1020" s="76"/>
      <c r="S1020" s="76">
        <v>2</v>
      </c>
      <c r="T1020" s="76"/>
      <c r="U1020" s="76"/>
      <c r="V1020" s="76"/>
      <c r="W1020" s="76"/>
      <c r="X1020" s="76"/>
      <c r="Y1020" s="134"/>
      <c r="Z1020" s="134"/>
      <c r="AA1020" s="134"/>
      <c r="AB1020" s="134"/>
      <c r="AC1020" s="134"/>
      <c r="AD1020" s="134"/>
      <c r="AE1020" s="134"/>
      <c r="AF1020" s="134"/>
      <c r="AG1020" s="134"/>
      <c r="AH1020" s="134"/>
      <c r="AI1020" s="134"/>
      <c r="AJ1020" s="134"/>
      <c r="AK1020" s="134"/>
      <c r="AL1020" s="134"/>
      <c r="AM1020" s="134"/>
      <c r="AN1020" s="134"/>
      <c r="AO1020" s="134"/>
      <c r="AP1020" s="134"/>
      <c r="AQ1020" s="134"/>
      <c r="AR1020" s="134"/>
      <c r="AS1020" s="134"/>
      <c r="AT1020" s="134"/>
      <c r="AU1020" s="134"/>
      <c r="AV1020" s="134"/>
      <c r="AW1020" s="134"/>
      <c r="AX1020" s="134"/>
      <c r="AY1020" s="134"/>
      <c r="AZ1020" s="134"/>
      <c r="BA1020" s="134"/>
      <c r="BB1020" s="134"/>
      <c r="BC1020" s="134"/>
      <c r="BD1020" s="134"/>
      <c r="BE1020" s="134"/>
      <c r="BF1020" s="134"/>
      <c r="BG1020" s="134"/>
      <c r="BH1020" s="134"/>
      <c r="BI1020" s="134"/>
      <c r="BJ1020" s="134"/>
      <c r="BK1020" s="134"/>
      <c r="BL1020" s="134"/>
      <c r="BM1020" s="134"/>
      <c r="BN1020" s="134"/>
      <c r="BO1020" s="134"/>
      <c r="BP1020" s="134"/>
      <c r="BQ1020" s="134"/>
      <c r="BR1020" s="134"/>
      <c r="BS1020" s="134"/>
      <c r="BT1020" s="134"/>
      <c r="BU1020" s="134"/>
      <c r="BV1020" s="134"/>
      <c r="BW1020" s="134"/>
      <c r="BX1020" s="134"/>
      <c r="BY1020" s="134"/>
      <c r="BZ1020" s="134"/>
      <c r="CA1020" s="134"/>
      <c r="CB1020" s="134"/>
      <c r="CC1020" s="134"/>
      <c r="CD1020" s="134"/>
      <c r="CE1020" s="134"/>
      <c r="CF1020" s="134"/>
      <c r="CG1020" s="134"/>
      <c r="CH1020" s="134"/>
      <c r="CI1020" s="134"/>
      <c r="CJ1020" s="134"/>
      <c r="CK1020" s="134"/>
      <c r="CL1020" s="134"/>
      <c r="CM1020" s="134"/>
      <c r="CN1020" s="134"/>
      <c r="CO1020" s="134"/>
      <c r="CP1020" s="134"/>
      <c r="CQ1020" s="134"/>
      <c r="CR1020" s="134"/>
      <c r="CS1020" s="134"/>
      <c r="CT1020" s="134"/>
      <c r="CU1020" s="134"/>
      <c r="CV1020" s="134"/>
      <c r="CW1020" s="134"/>
      <c r="CX1020" s="134"/>
      <c r="CY1020" s="134"/>
      <c r="CZ1020" s="134"/>
      <c r="DA1020" s="134"/>
      <c r="DB1020" s="134"/>
      <c r="DC1020" s="134"/>
      <c r="DD1020" s="134"/>
      <c r="DE1020" s="134"/>
      <c r="DF1020" s="134"/>
      <c r="DG1020" s="134"/>
      <c r="DH1020" s="134"/>
      <c r="DI1020" s="134"/>
      <c r="DJ1020" s="134"/>
      <c r="DK1020" s="134"/>
      <c r="DL1020" s="134"/>
      <c r="DM1020" s="134"/>
      <c r="DN1020" s="134"/>
      <c r="DO1020" s="134"/>
      <c r="DP1020" s="134"/>
      <c r="DQ1020" s="134"/>
      <c r="DR1020" s="134"/>
      <c r="DS1020" s="134"/>
      <c r="DT1020" s="134"/>
      <c r="DU1020" s="134"/>
      <c r="DV1020" s="134"/>
      <c r="DW1020" s="134"/>
      <c r="DX1020" s="134"/>
      <c r="DY1020" s="134"/>
      <c r="DZ1020" s="134"/>
      <c r="EA1020" s="134"/>
      <c r="EB1020" s="134"/>
      <c r="EC1020" s="134"/>
      <c r="ED1020" s="134"/>
      <c r="EE1020" s="134"/>
      <c r="EF1020" s="134"/>
      <c r="EG1020" s="134"/>
    </row>
    <row r="1021" spans="1:137">
      <c r="A1021" s="135"/>
      <c r="B1021" s="103"/>
      <c r="C1021" s="58" t="s">
        <v>33</v>
      </c>
      <c r="D1021" s="191" t="s">
        <v>1534</v>
      </c>
      <c r="E1021" s="58" t="s">
        <v>1535</v>
      </c>
      <c r="F1021" s="58" t="s">
        <v>1536</v>
      </c>
      <c r="G1021" s="58" t="s">
        <v>1537</v>
      </c>
      <c r="H1021" s="46" t="s">
        <v>1538</v>
      </c>
      <c r="I1021" s="155">
        <v>83705</v>
      </c>
      <c r="J1021" s="46" t="s">
        <v>1508</v>
      </c>
      <c r="K1021" s="75" t="s">
        <v>1509</v>
      </c>
      <c r="L1021" s="76">
        <f t="shared" si="100"/>
        <v>0</v>
      </c>
      <c r="M1021" s="76"/>
      <c r="N1021" s="76"/>
      <c r="O1021" s="76"/>
      <c r="P1021" s="76"/>
      <c r="Q1021" s="76"/>
      <c r="R1021" s="76"/>
      <c r="S1021" s="76"/>
      <c r="T1021" s="76"/>
      <c r="U1021" s="76"/>
      <c r="V1021" s="76"/>
      <c r="W1021" s="76"/>
      <c r="X1021" s="76"/>
      <c r="Y1021" s="134"/>
      <c r="Z1021" s="134"/>
      <c r="AA1021" s="134"/>
      <c r="AB1021" s="134"/>
      <c r="AC1021" s="134"/>
      <c r="AD1021" s="134"/>
      <c r="AE1021" s="134"/>
      <c r="AF1021" s="134"/>
      <c r="AG1021" s="134"/>
      <c r="AH1021" s="134"/>
      <c r="AI1021" s="134"/>
      <c r="AJ1021" s="134"/>
      <c r="AK1021" s="134"/>
      <c r="AL1021" s="134"/>
      <c r="AM1021" s="134"/>
      <c r="AN1021" s="134"/>
      <c r="AO1021" s="134"/>
      <c r="AP1021" s="134"/>
      <c r="AQ1021" s="134"/>
      <c r="AR1021" s="134"/>
      <c r="AS1021" s="134"/>
      <c r="AT1021" s="134"/>
      <c r="AU1021" s="134"/>
      <c r="AV1021" s="134"/>
      <c r="AW1021" s="134"/>
      <c r="AX1021" s="134"/>
      <c r="AY1021" s="134"/>
      <c r="AZ1021" s="134"/>
      <c r="BA1021" s="134"/>
      <c r="BB1021" s="134"/>
      <c r="BC1021" s="134"/>
      <c r="BD1021" s="134"/>
      <c r="BE1021" s="134"/>
      <c r="BF1021" s="134"/>
      <c r="BG1021" s="134"/>
      <c r="BH1021" s="134"/>
      <c r="BI1021" s="134"/>
      <c r="BJ1021" s="134"/>
      <c r="BK1021" s="134"/>
      <c r="BL1021" s="134"/>
      <c r="BM1021" s="134"/>
      <c r="BN1021" s="134"/>
      <c r="BO1021" s="134"/>
      <c r="BP1021" s="134"/>
      <c r="BQ1021" s="134"/>
      <c r="BR1021" s="134"/>
      <c r="BS1021" s="134"/>
      <c r="BT1021" s="134"/>
      <c r="BU1021" s="134"/>
      <c r="BV1021" s="134"/>
      <c r="BW1021" s="134"/>
      <c r="BX1021" s="134"/>
      <c r="BY1021" s="134"/>
      <c r="BZ1021" s="134"/>
      <c r="CA1021" s="134"/>
      <c r="CB1021" s="134"/>
      <c r="CC1021" s="134"/>
      <c r="CD1021" s="134"/>
      <c r="CE1021" s="134"/>
      <c r="CF1021" s="134"/>
      <c r="CG1021" s="134"/>
      <c r="CH1021" s="134"/>
      <c r="CI1021" s="134"/>
      <c r="CJ1021" s="134"/>
      <c r="CK1021" s="134"/>
      <c r="CL1021" s="134"/>
      <c r="CM1021" s="134"/>
      <c r="CN1021" s="134"/>
      <c r="CO1021" s="134"/>
      <c r="CP1021" s="134"/>
      <c r="CQ1021" s="134"/>
      <c r="CR1021" s="134"/>
      <c r="CS1021" s="134"/>
      <c r="CT1021" s="134"/>
      <c r="CU1021" s="134"/>
      <c r="CV1021" s="134"/>
      <c r="CW1021" s="134"/>
      <c r="CX1021" s="134"/>
      <c r="CY1021" s="134"/>
      <c r="CZ1021" s="134"/>
      <c r="DA1021" s="134"/>
      <c r="DB1021" s="134"/>
      <c r="DC1021" s="134"/>
      <c r="DD1021" s="134"/>
      <c r="DE1021" s="134"/>
      <c r="DF1021" s="134"/>
      <c r="DG1021" s="134"/>
      <c r="DH1021" s="134"/>
      <c r="DI1021" s="134"/>
      <c r="DJ1021" s="134"/>
      <c r="DK1021" s="134"/>
      <c r="DL1021" s="134"/>
      <c r="DM1021" s="134"/>
      <c r="DN1021" s="134"/>
      <c r="DO1021" s="134"/>
      <c r="DP1021" s="134"/>
      <c r="DQ1021" s="134"/>
      <c r="DR1021" s="134"/>
      <c r="DS1021" s="134"/>
      <c r="DT1021" s="134"/>
      <c r="DU1021" s="134"/>
      <c r="DV1021" s="134"/>
      <c r="DW1021" s="134"/>
      <c r="DX1021" s="134"/>
      <c r="DY1021" s="134"/>
      <c r="DZ1021" s="134"/>
      <c r="EA1021" s="134"/>
      <c r="EB1021" s="134"/>
      <c r="EC1021" s="134"/>
      <c r="ED1021" s="134"/>
      <c r="EE1021" s="134"/>
      <c r="EF1021" s="134"/>
      <c r="EG1021" s="134"/>
    </row>
    <row r="1022" spans="1:137">
      <c r="A1022" s="135"/>
      <c r="B1022" s="103"/>
      <c r="C1022" s="77"/>
      <c r="D1022" s="189"/>
      <c r="E1022" s="77"/>
      <c r="F1022" s="77"/>
      <c r="G1022" s="77"/>
      <c r="H1022" s="54"/>
      <c r="I1022" s="156"/>
      <c r="J1022" s="54"/>
      <c r="K1022" s="75" t="s">
        <v>1501</v>
      </c>
      <c r="L1022" s="76">
        <f t="shared" ref="L1022:L1050" si="101">SUM(M1022:X1022)</f>
        <v>0</v>
      </c>
      <c r="M1022" s="76"/>
      <c r="N1022" s="76"/>
      <c r="O1022" s="76"/>
      <c r="P1022" s="76"/>
      <c r="Q1022" s="76"/>
      <c r="R1022" s="76"/>
      <c r="S1022" s="76"/>
      <c r="T1022" s="76"/>
      <c r="U1022" s="76"/>
      <c r="V1022" s="76"/>
      <c r="W1022" s="76"/>
      <c r="X1022" s="76"/>
      <c r="Y1022" s="134"/>
      <c r="Z1022" s="134"/>
      <c r="AA1022" s="134"/>
      <c r="AB1022" s="134"/>
      <c r="AC1022" s="134"/>
      <c r="AD1022" s="134"/>
      <c r="AE1022" s="134"/>
      <c r="AF1022" s="134"/>
      <c r="AG1022" s="134"/>
      <c r="AH1022" s="134"/>
      <c r="AI1022" s="134"/>
      <c r="AJ1022" s="134"/>
      <c r="AK1022" s="134"/>
      <c r="AL1022" s="134"/>
      <c r="AM1022" s="134"/>
      <c r="AN1022" s="134"/>
      <c r="AO1022" s="134"/>
      <c r="AP1022" s="134"/>
      <c r="AQ1022" s="134"/>
      <c r="AR1022" s="134"/>
      <c r="AS1022" s="134"/>
      <c r="AT1022" s="134"/>
      <c r="AU1022" s="134"/>
      <c r="AV1022" s="134"/>
      <c r="AW1022" s="134"/>
      <c r="AX1022" s="134"/>
      <c r="AY1022" s="134"/>
      <c r="AZ1022" s="134"/>
      <c r="BA1022" s="134"/>
      <c r="BB1022" s="134"/>
      <c r="BC1022" s="134"/>
      <c r="BD1022" s="134"/>
      <c r="BE1022" s="134"/>
      <c r="BF1022" s="134"/>
      <c r="BG1022" s="134"/>
      <c r="BH1022" s="134"/>
      <c r="BI1022" s="134"/>
      <c r="BJ1022" s="134"/>
      <c r="BK1022" s="134"/>
      <c r="BL1022" s="134"/>
      <c r="BM1022" s="134"/>
      <c r="BN1022" s="134"/>
      <c r="BO1022" s="134"/>
      <c r="BP1022" s="134"/>
      <c r="BQ1022" s="134"/>
      <c r="BR1022" s="134"/>
      <c r="BS1022" s="134"/>
      <c r="BT1022" s="134"/>
      <c r="BU1022" s="134"/>
      <c r="BV1022" s="134"/>
      <c r="BW1022" s="134"/>
      <c r="BX1022" s="134"/>
      <c r="BY1022" s="134"/>
      <c r="BZ1022" s="134"/>
      <c r="CA1022" s="134"/>
      <c r="CB1022" s="134"/>
      <c r="CC1022" s="134"/>
      <c r="CD1022" s="134"/>
      <c r="CE1022" s="134"/>
      <c r="CF1022" s="134"/>
      <c r="CG1022" s="134"/>
      <c r="CH1022" s="134"/>
      <c r="CI1022" s="134"/>
      <c r="CJ1022" s="134"/>
      <c r="CK1022" s="134"/>
      <c r="CL1022" s="134"/>
      <c r="CM1022" s="134"/>
      <c r="CN1022" s="134"/>
      <c r="CO1022" s="134"/>
      <c r="CP1022" s="134"/>
      <c r="CQ1022" s="134"/>
      <c r="CR1022" s="134"/>
      <c r="CS1022" s="134"/>
      <c r="CT1022" s="134"/>
      <c r="CU1022" s="134"/>
      <c r="CV1022" s="134"/>
      <c r="CW1022" s="134"/>
      <c r="CX1022" s="134"/>
      <c r="CY1022" s="134"/>
      <c r="CZ1022" s="134"/>
      <c r="DA1022" s="134"/>
      <c r="DB1022" s="134"/>
      <c r="DC1022" s="134"/>
      <c r="DD1022" s="134"/>
      <c r="DE1022" s="134"/>
      <c r="DF1022" s="134"/>
      <c r="DG1022" s="134"/>
      <c r="DH1022" s="134"/>
      <c r="DI1022" s="134"/>
      <c r="DJ1022" s="134"/>
      <c r="DK1022" s="134"/>
      <c r="DL1022" s="134"/>
      <c r="DM1022" s="134"/>
      <c r="DN1022" s="134"/>
      <c r="DO1022" s="134"/>
      <c r="DP1022" s="134"/>
      <c r="DQ1022" s="134"/>
      <c r="DR1022" s="134"/>
      <c r="DS1022" s="134"/>
      <c r="DT1022" s="134"/>
      <c r="DU1022" s="134"/>
      <c r="DV1022" s="134"/>
      <c r="DW1022" s="134"/>
      <c r="DX1022" s="134"/>
      <c r="DY1022" s="134"/>
      <c r="DZ1022" s="134"/>
      <c r="EA1022" s="134"/>
      <c r="EB1022" s="134"/>
      <c r="EC1022" s="134"/>
      <c r="ED1022" s="134"/>
      <c r="EE1022" s="134"/>
      <c r="EF1022" s="134"/>
      <c r="EG1022" s="134"/>
    </row>
    <row r="1023" spans="1:137">
      <c r="A1023" s="135"/>
      <c r="B1023" s="103"/>
      <c r="C1023" s="81"/>
      <c r="D1023" s="190"/>
      <c r="E1023" s="81"/>
      <c r="F1023" s="81"/>
      <c r="G1023" s="81"/>
      <c r="H1023" s="80"/>
      <c r="I1023" s="157"/>
      <c r="J1023" s="80"/>
      <c r="K1023" s="84" t="s">
        <v>1502</v>
      </c>
      <c r="L1023" s="76">
        <f t="shared" si="101"/>
        <v>9</v>
      </c>
      <c r="M1023" s="76"/>
      <c r="N1023" s="76"/>
      <c r="O1023" s="76"/>
      <c r="P1023" s="76"/>
      <c r="Q1023" s="76"/>
      <c r="R1023" s="76"/>
      <c r="S1023" s="76"/>
      <c r="T1023" s="76"/>
      <c r="U1023" s="76"/>
      <c r="V1023" s="76"/>
      <c r="W1023" s="76">
        <v>9</v>
      </c>
      <c r="X1023" s="76"/>
      <c r="Y1023" s="134"/>
      <c r="Z1023" s="134"/>
      <c r="AA1023" s="134"/>
      <c r="AB1023" s="134"/>
      <c r="AC1023" s="134"/>
      <c r="AD1023" s="134"/>
      <c r="AE1023" s="134"/>
      <c r="AF1023" s="134"/>
      <c r="AG1023" s="134"/>
      <c r="AH1023" s="134"/>
      <c r="AI1023" s="134"/>
      <c r="AJ1023" s="134"/>
      <c r="AK1023" s="134"/>
      <c r="AL1023" s="134"/>
      <c r="AM1023" s="134"/>
      <c r="AN1023" s="134"/>
      <c r="AO1023" s="134"/>
      <c r="AP1023" s="134"/>
      <c r="AQ1023" s="134"/>
      <c r="AR1023" s="134"/>
      <c r="AS1023" s="134"/>
      <c r="AT1023" s="134"/>
      <c r="AU1023" s="134"/>
      <c r="AV1023" s="134"/>
      <c r="AW1023" s="134"/>
      <c r="AX1023" s="134"/>
      <c r="AY1023" s="134"/>
      <c r="AZ1023" s="134"/>
      <c r="BA1023" s="134"/>
      <c r="BB1023" s="134"/>
      <c r="BC1023" s="134"/>
      <c r="BD1023" s="134"/>
      <c r="BE1023" s="134"/>
      <c r="BF1023" s="134"/>
      <c r="BG1023" s="134"/>
      <c r="BH1023" s="134"/>
      <c r="BI1023" s="134"/>
      <c r="BJ1023" s="134"/>
      <c r="BK1023" s="134"/>
      <c r="BL1023" s="134"/>
      <c r="BM1023" s="134"/>
      <c r="BN1023" s="134"/>
      <c r="BO1023" s="134"/>
      <c r="BP1023" s="134"/>
      <c r="BQ1023" s="134"/>
      <c r="BR1023" s="134"/>
      <c r="BS1023" s="134"/>
      <c r="BT1023" s="134"/>
      <c r="BU1023" s="134"/>
      <c r="BV1023" s="134"/>
      <c r="BW1023" s="134"/>
      <c r="BX1023" s="134"/>
      <c r="BY1023" s="134"/>
      <c r="BZ1023" s="134"/>
      <c r="CA1023" s="134"/>
      <c r="CB1023" s="134"/>
      <c r="CC1023" s="134"/>
      <c r="CD1023" s="134"/>
      <c r="CE1023" s="134"/>
      <c r="CF1023" s="134"/>
      <c r="CG1023" s="134"/>
      <c r="CH1023" s="134"/>
      <c r="CI1023" s="134"/>
      <c r="CJ1023" s="134"/>
      <c r="CK1023" s="134"/>
      <c r="CL1023" s="134"/>
      <c r="CM1023" s="134"/>
      <c r="CN1023" s="134"/>
      <c r="CO1023" s="134"/>
      <c r="CP1023" s="134"/>
      <c r="CQ1023" s="134"/>
      <c r="CR1023" s="134"/>
      <c r="CS1023" s="134"/>
      <c r="CT1023" s="134"/>
      <c r="CU1023" s="134"/>
      <c r="CV1023" s="134"/>
      <c r="CW1023" s="134"/>
      <c r="CX1023" s="134"/>
      <c r="CY1023" s="134"/>
      <c r="CZ1023" s="134"/>
      <c r="DA1023" s="134"/>
      <c r="DB1023" s="134"/>
      <c r="DC1023" s="134"/>
      <c r="DD1023" s="134"/>
      <c r="DE1023" s="134"/>
      <c r="DF1023" s="134"/>
      <c r="DG1023" s="134"/>
      <c r="DH1023" s="134"/>
      <c r="DI1023" s="134"/>
      <c r="DJ1023" s="134"/>
      <c r="DK1023" s="134"/>
      <c r="DL1023" s="134"/>
      <c r="DM1023" s="134"/>
      <c r="DN1023" s="134"/>
      <c r="DO1023" s="134"/>
      <c r="DP1023" s="134"/>
      <c r="DQ1023" s="134"/>
      <c r="DR1023" s="134"/>
      <c r="DS1023" s="134"/>
      <c r="DT1023" s="134"/>
      <c r="DU1023" s="134"/>
      <c r="DV1023" s="134"/>
      <c r="DW1023" s="134"/>
      <c r="DX1023" s="134"/>
      <c r="DY1023" s="134"/>
      <c r="DZ1023" s="134"/>
      <c r="EA1023" s="134"/>
      <c r="EB1023" s="134"/>
      <c r="EC1023" s="134"/>
      <c r="ED1023" s="134"/>
      <c r="EE1023" s="134"/>
      <c r="EF1023" s="134"/>
      <c r="EG1023" s="134"/>
    </row>
    <row r="1024" spans="1:137">
      <c r="A1024" s="135"/>
      <c r="B1024" s="103"/>
      <c r="C1024" s="58" t="s">
        <v>33</v>
      </c>
      <c r="D1024" s="191" t="s">
        <v>1539</v>
      </c>
      <c r="E1024" s="58" t="s">
        <v>1540</v>
      </c>
      <c r="F1024" s="58" t="s">
        <v>1541</v>
      </c>
      <c r="G1024" s="58" t="s">
        <v>1542</v>
      </c>
      <c r="H1024" s="46" t="s">
        <v>1543</v>
      </c>
      <c r="I1024" s="155">
        <v>23998</v>
      </c>
      <c r="J1024" s="46" t="s">
        <v>1508</v>
      </c>
      <c r="K1024" s="75" t="s">
        <v>1509</v>
      </c>
      <c r="L1024" s="76">
        <f t="shared" si="101"/>
        <v>0</v>
      </c>
      <c r="M1024" s="76"/>
      <c r="N1024" s="76"/>
      <c r="O1024" s="76"/>
      <c r="P1024" s="76"/>
      <c r="Q1024" s="76"/>
      <c r="R1024" s="76"/>
      <c r="S1024" s="76"/>
      <c r="T1024" s="76"/>
      <c r="U1024" s="76"/>
      <c r="V1024" s="76"/>
      <c r="W1024" s="76"/>
      <c r="X1024" s="76"/>
      <c r="Y1024" s="134"/>
      <c r="Z1024" s="134"/>
      <c r="AA1024" s="134"/>
      <c r="AB1024" s="134"/>
      <c r="AC1024" s="134"/>
      <c r="AD1024" s="134"/>
      <c r="AE1024" s="134"/>
      <c r="AF1024" s="134"/>
      <c r="AG1024" s="134"/>
      <c r="AH1024" s="134"/>
      <c r="AI1024" s="134"/>
      <c r="AJ1024" s="134"/>
      <c r="AK1024" s="134"/>
      <c r="AL1024" s="134"/>
      <c r="AM1024" s="134"/>
      <c r="AN1024" s="134"/>
      <c r="AO1024" s="134"/>
      <c r="AP1024" s="134"/>
      <c r="AQ1024" s="134"/>
      <c r="AR1024" s="134"/>
      <c r="AS1024" s="134"/>
      <c r="AT1024" s="134"/>
      <c r="AU1024" s="134"/>
      <c r="AV1024" s="134"/>
      <c r="AW1024" s="134"/>
      <c r="AX1024" s="134"/>
      <c r="AY1024" s="134"/>
      <c r="AZ1024" s="134"/>
      <c r="BA1024" s="134"/>
      <c r="BB1024" s="134"/>
      <c r="BC1024" s="134"/>
      <c r="BD1024" s="134"/>
      <c r="BE1024" s="134"/>
      <c r="BF1024" s="134"/>
      <c r="BG1024" s="134"/>
      <c r="BH1024" s="134"/>
      <c r="BI1024" s="134"/>
      <c r="BJ1024" s="134"/>
      <c r="BK1024" s="134"/>
      <c r="BL1024" s="134"/>
      <c r="BM1024" s="134"/>
      <c r="BN1024" s="134"/>
      <c r="BO1024" s="134"/>
      <c r="BP1024" s="134"/>
      <c r="BQ1024" s="134"/>
      <c r="BR1024" s="134"/>
      <c r="BS1024" s="134"/>
      <c r="BT1024" s="134"/>
      <c r="BU1024" s="134"/>
      <c r="BV1024" s="134"/>
      <c r="BW1024" s="134"/>
      <c r="BX1024" s="134"/>
      <c r="BY1024" s="134"/>
      <c r="BZ1024" s="134"/>
      <c r="CA1024" s="134"/>
      <c r="CB1024" s="134"/>
      <c r="CC1024" s="134"/>
      <c r="CD1024" s="134"/>
      <c r="CE1024" s="134"/>
      <c r="CF1024" s="134"/>
      <c r="CG1024" s="134"/>
      <c r="CH1024" s="134"/>
      <c r="CI1024" s="134"/>
      <c r="CJ1024" s="134"/>
      <c r="CK1024" s="134"/>
      <c r="CL1024" s="134"/>
      <c r="CM1024" s="134"/>
      <c r="CN1024" s="134"/>
      <c r="CO1024" s="134"/>
      <c r="CP1024" s="134"/>
      <c r="CQ1024" s="134"/>
      <c r="CR1024" s="134"/>
      <c r="CS1024" s="134"/>
      <c r="CT1024" s="134"/>
      <c r="CU1024" s="134"/>
      <c r="CV1024" s="134"/>
      <c r="CW1024" s="134"/>
      <c r="CX1024" s="134"/>
      <c r="CY1024" s="134"/>
      <c r="CZ1024" s="134"/>
      <c r="DA1024" s="134"/>
      <c r="DB1024" s="134"/>
      <c r="DC1024" s="134"/>
      <c r="DD1024" s="134"/>
      <c r="DE1024" s="134"/>
      <c r="DF1024" s="134"/>
      <c r="DG1024" s="134"/>
      <c r="DH1024" s="134"/>
      <c r="DI1024" s="134"/>
      <c r="DJ1024" s="134"/>
      <c r="DK1024" s="134"/>
      <c r="DL1024" s="134"/>
      <c r="DM1024" s="134"/>
      <c r="DN1024" s="134"/>
      <c r="DO1024" s="134"/>
      <c r="DP1024" s="134"/>
      <c r="DQ1024" s="134"/>
      <c r="DR1024" s="134"/>
      <c r="DS1024" s="134"/>
      <c r="DT1024" s="134"/>
      <c r="DU1024" s="134"/>
      <c r="DV1024" s="134"/>
      <c r="DW1024" s="134"/>
      <c r="DX1024" s="134"/>
      <c r="DY1024" s="134"/>
      <c r="DZ1024" s="134"/>
      <c r="EA1024" s="134"/>
      <c r="EB1024" s="134"/>
      <c r="EC1024" s="134"/>
      <c r="ED1024" s="134"/>
      <c r="EE1024" s="134"/>
      <c r="EF1024" s="134"/>
      <c r="EG1024" s="134"/>
    </row>
    <row r="1025" spans="1:137">
      <c r="A1025" s="135"/>
      <c r="B1025" s="103"/>
      <c r="C1025" s="77"/>
      <c r="D1025" s="189"/>
      <c r="E1025" s="77"/>
      <c r="F1025" s="77"/>
      <c r="G1025" s="77"/>
      <c r="H1025" s="54"/>
      <c r="I1025" s="156"/>
      <c r="J1025" s="54"/>
      <c r="K1025" s="75" t="s">
        <v>1501</v>
      </c>
      <c r="L1025" s="76">
        <f t="shared" si="101"/>
        <v>0</v>
      </c>
      <c r="M1025" s="76"/>
      <c r="N1025" s="76"/>
      <c r="O1025" s="76"/>
      <c r="P1025" s="76"/>
      <c r="Q1025" s="76"/>
      <c r="R1025" s="76"/>
      <c r="S1025" s="76"/>
      <c r="T1025" s="76"/>
      <c r="U1025" s="76"/>
      <c r="V1025" s="76"/>
      <c r="W1025" s="76"/>
      <c r="X1025" s="76"/>
      <c r="Y1025" s="134"/>
      <c r="Z1025" s="134"/>
      <c r="AA1025" s="134"/>
      <c r="AB1025" s="134"/>
      <c r="AC1025" s="134"/>
      <c r="AD1025" s="134"/>
      <c r="AE1025" s="134"/>
      <c r="AF1025" s="134"/>
      <c r="AG1025" s="134"/>
      <c r="AH1025" s="134"/>
      <c r="AI1025" s="134"/>
      <c r="AJ1025" s="134"/>
      <c r="AK1025" s="134"/>
      <c r="AL1025" s="134"/>
      <c r="AM1025" s="134"/>
      <c r="AN1025" s="134"/>
      <c r="AO1025" s="134"/>
      <c r="AP1025" s="134"/>
      <c r="AQ1025" s="134"/>
      <c r="AR1025" s="134"/>
      <c r="AS1025" s="134"/>
      <c r="AT1025" s="134"/>
      <c r="AU1025" s="134"/>
      <c r="AV1025" s="134"/>
      <c r="AW1025" s="134"/>
      <c r="AX1025" s="134"/>
      <c r="AY1025" s="134"/>
      <c r="AZ1025" s="134"/>
      <c r="BA1025" s="134"/>
      <c r="BB1025" s="134"/>
      <c r="BC1025" s="134"/>
      <c r="BD1025" s="134"/>
      <c r="BE1025" s="134"/>
      <c r="BF1025" s="134"/>
      <c r="BG1025" s="134"/>
      <c r="BH1025" s="134"/>
      <c r="BI1025" s="134"/>
      <c r="BJ1025" s="134"/>
      <c r="BK1025" s="134"/>
      <c r="BL1025" s="134"/>
      <c r="BM1025" s="134"/>
      <c r="BN1025" s="134"/>
      <c r="BO1025" s="134"/>
      <c r="BP1025" s="134"/>
      <c r="BQ1025" s="134"/>
      <c r="BR1025" s="134"/>
      <c r="BS1025" s="134"/>
      <c r="BT1025" s="134"/>
      <c r="BU1025" s="134"/>
      <c r="BV1025" s="134"/>
      <c r="BW1025" s="134"/>
      <c r="BX1025" s="134"/>
      <c r="BY1025" s="134"/>
      <c r="BZ1025" s="134"/>
      <c r="CA1025" s="134"/>
      <c r="CB1025" s="134"/>
      <c r="CC1025" s="134"/>
      <c r="CD1025" s="134"/>
      <c r="CE1025" s="134"/>
      <c r="CF1025" s="134"/>
      <c r="CG1025" s="134"/>
      <c r="CH1025" s="134"/>
      <c r="CI1025" s="134"/>
      <c r="CJ1025" s="134"/>
      <c r="CK1025" s="134"/>
      <c r="CL1025" s="134"/>
      <c r="CM1025" s="134"/>
      <c r="CN1025" s="134"/>
      <c r="CO1025" s="134"/>
      <c r="CP1025" s="134"/>
      <c r="CQ1025" s="134"/>
      <c r="CR1025" s="134"/>
      <c r="CS1025" s="134"/>
      <c r="CT1025" s="134"/>
      <c r="CU1025" s="134"/>
      <c r="CV1025" s="134"/>
      <c r="CW1025" s="134"/>
      <c r="CX1025" s="134"/>
      <c r="CY1025" s="134"/>
      <c r="CZ1025" s="134"/>
      <c r="DA1025" s="134"/>
      <c r="DB1025" s="134"/>
      <c r="DC1025" s="134"/>
      <c r="DD1025" s="134"/>
      <c r="DE1025" s="134"/>
      <c r="DF1025" s="134"/>
      <c r="DG1025" s="134"/>
      <c r="DH1025" s="134"/>
      <c r="DI1025" s="134"/>
      <c r="DJ1025" s="134"/>
      <c r="DK1025" s="134"/>
      <c r="DL1025" s="134"/>
      <c r="DM1025" s="134"/>
      <c r="DN1025" s="134"/>
      <c r="DO1025" s="134"/>
      <c r="DP1025" s="134"/>
      <c r="DQ1025" s="134"/>
      <c r="DR1025" s="134"/>
      <c r="DS1025" s="134"/>
      <c r="DT1025" s="134"/>
      <c r="DU1025" s="134"/>
      <c r="DV1025" s="134"/>
      <c r="DW1025" s="134"/>
      <c r="DX1025" s="134"/>
      <c r="DY1025" s="134"/>
      <c r="DZ1025" s="134"/>
      <c r="EA1025" s="134"/>
      <c r="EB1025" s="134"/>
      <c r="EC1025" s="134"/>
      <c r="ED1025" s="134"/>
      <c r="EE1025" s="134"/>
      <c r="EF1025" s="134"/>
      <c r="EG1025" s="134"/>
    </row>
    <row r="1026" spans="1:137">
      <c r="A1026" s="135"/>
      <c r="B1026" s="103"/>
      <c r="C1026" s="81"/>
      <c r="D1026" s="190"/>
      <c r="E1026" s="81"/>
      <c r="F1026" s="81"/>
      <c r="G1026" s="81"/>
      <c r="H1026" s="80"/>
      <c r="I1026" s="157"/>
      <c r="J1026" s="80"/>
      <c r="K1026" s="84" t="s">
        <v>1502</v>
      </c>
      <c r="L1026" s="76">
        <f t="shared" si="101"/>
        <v>4</v>
      </c>
      <c r="M1026" s="76"/>
      <c r="N1026" s="76"/>
      <c r="O1026" s="76">
        <v>1</v>
      </c>
      <c r="P1026" s="76"/>
      <c r="Q1026" s="76"/>
      <c r="R1026" s="76"/>
      <c r="S1026" s="76"/>
      <c r="T1026" s="76">
        <v>1</v>
      </c>
      <c r="U1026" s="76"/>
      <c r="V1026" s="76"/>
      <c r="W1026" s="76">
        <v>2</v>
      </c>
      <c r="X1026" s="76"/>
      <c r="Y1026" s="134"/>
      <c r="Z1026" s="134"/>
      <c r="AA1026" s="134"/>
      <c r="AB1026" s="134"/>
      <c r="AC1026" s="134"/>
      <c r="AD1026" s="134"/>
      <c r="AE1026" s="134"/>
      <c r="AF1026" s="134"/>
      <c r="AG1026" s="134"/>
      <c r="AH1026" s="134"/>
      <c r="AI1026" s="134"/>
      <c r="AJ1026" s="134"/>
      <c r="AK1026" s="134"/>
      <c r="AL1026" s="134"/>
      <c r="AM1026" s="134"/>
      <c r="AN1026" s="134"/>
      <c r="AO1026" s="134"/>
      <c r="AP1026" s="134"/>
      <c r="AQ1026" s="134"/>
      <c r="AR1026" s="134"/>
      <c r="AS1026" s="134"/>
      <c r="AT1026" s="134"/>
      <c r="AU1026" s="134"/>
      <c r="AV1026" s="134"/>
      <c r="AW1026" s="134"/>
      <c r="AX1026" s="134"/>
      <c r="AY1026" s="134"/>
      <c r="AZ1026" s="134"/>
      <c r="BA1026" s="134"/>
      <c r="BB1026" s="134"/>
      <c r="BC1026" s="134"/>
      <c r="BD1026" s="134"/>
      <c r="BE1026" s="134"/>
      <c r="BF1026" s="134"/>
      <c r="BG1026" s="134"/>
      <c r="BH1026" s="134"/>
      <c r="BI1026" s="134"/>
      <c r="BJ1026" s="134"/>
      <c r="BK1026" s="134"/>
      <c r="BL1026" s="134"/>
      <c r="BM1026" s="134"/>
      <c r="BN1026" s="134"/>
      <c r="BO1026" s="134"/>
      <c r="BP1026" s="134"/>
      <c r="BQ1026" s="134"/>
      <c r="BR1026" s="134"/>
      <c r="BS1026" s="134"/>
      <c r="BT1026" s="134"/>
      <c r="BU1026" s="134"/>
      <c r="BV1026" s="134"/>
      <c r="BW1026" s="134"/>
      <c r="BX1026" s="134"/>
      <c r="BY1026" s="134"/>
      <c r="BZ1026" s="134"/>
      <c r="CA1026" s="134"/>
      <c r="CB1026" s="134"/>
      <c r="CC1026" s="134"/>
      <c r="CD1026" s="134"/>
      <c r="CE1026" s="134"/>
      <c r="CF1026" s="134"/>
      <c r="CG1026" s="134"/>
      <c r="CH1026" s="134"/>
      <c r="CI1026" s="134"/>
      <c r="CJ1026" s="134"/>
      <c r="CK1026" s="134"/>
      <c r="CL1026" s="134"/>
      <c r="CM1026" s="134"/>
      <c r="CN1026" s="134"/>
      <c r="CO1026" s="134"/>
      <c r="CP1026" s="134"/>
      <c r="CQ1026" s="134"/>
      <c r="CR1026" s="134"/>
      <c r="CS1026" s="134"/>
      <c r="CT1026" s="134"/>
      <c r="CU1026" s="134"/>
      <c r="CV1026" s="134"/>
      <c r="CW1026" s="134"/>
      <c r="CX1026" s="134"/>
      <c r="CY1026" s="134"/>
      <c r="CZ1026" s="134"/>
      <c r="DA1026" s="134"/>
      <c r="DB1026" s="134"/>
      <c r="DC1026" s="134"/>
      <c r="DD1026" s="134"/>
      <c r="DE1026" s="134"/>
      <c r="DF1026" s="134"/>
      <c r="DG1026" s="134"/>
      <c r="DH1026" s="134"/>
      <c r="DI1026" s="134"/>
      <c r="DJ1026" s="134"/>
      <c r="DK1026" s="134"/>
      <c r="DL1026" s="134"/>
      <c r="DM1026" s="134"/>
      <c r="DN1026" s="134"/>
      <c r="DO1026" s="134"/>
      <c r="DP1026" s="134"/>
      <c r="DQ1026" s="134"/>
      <c r="DR1026" s="134"/>
      <c r="DS1026" s="134"/>
      <c r="DT1026" s="134"/>
      <c r="DU1026" s="134"/>
      <c r="DV1026" s="134"/>
      <c r="DW1026" s="134"/>
      <c r="DX1026" s="134"/>
      <c r="DY1026" s="134"/>
      <c r="DZ1026" s="134"/>
      <c r="EA1026" s="134"/>
      <c r="EB1026" s="134"/>
      <c r="EC1026" s="134"/>
      <c r="ED1026" s="134"/>
      <c r="EE1026" s="134"/>
      <c r="EF1026" s="134"/>
      <c r="EG1026" s="134"/>
    </row>
    <row r="1027" spans="1:137">
      <c r="A1027" s="135"/>
      <c r="B1027" s="103"/>
      <c r="C1027" s="58" t="s">
        <v>33</v>
      </c>
      <c r="D1027" s="191" t="s">
        <v>1544</v>
      </c>
      <c r="E1027" s="58" t="s">
        <v>1545</v>
      </c>
      <c r="F1027" s="58" t="s">
        <v>1546</v>
      </c>
      <c r="G1027" s="58" t="s">
        <v>1547</v>
      </c>
      <c r="H1027" s="46"/>
      <c r="I1027" s="155">
        <v>51</v>
      </c>
      <c r="J1027" s="46" t="s">
        <v>1508</v>
      </c>
      <c r="K1027" s="75" t="s">
        <v>1509</v>
      </c>
      <c r="L1027" s="76">
        <f t="shared" si="101"/>
        <v>0</v>
      </c>
      <c r="M1027" s="76"/>
      <c r="N1027" s="76"/>
      <c r="O1027" s="76"/>
      <c r="P1027" s="76"/>
      <c r="Q1027" s="76"/>
      <c r="R1027" s="76"/>
      <c r="S1027" s="76"/>
      <c r="T1027" s="76"/>
      <c r="U1027" s="76"/>
      <c r="V1027" s="76"/>
      <c r="W1027" s="76"/>
      <c r="X1027" s="76"/>
      <c r="Y1027" s="134"/>
      <c r="Z1027" s="134"/>
      <c r="AA1027" s="134"/>
      <c r="AB1027" s="134"/>
      <c r="AC1027" s="134"/>
      <c r="AD1027" s="134"/>
      <c r="AE1027" s="134"/>
      <c r="AF1027" s="134"/>
      <c r="AG1027" s="134"/>
      <c r="AH1027" s="134"/>
      <c r="AI1027" s="134"/>
      <c r="AJ1027" s="134"/>
      <c r="AK1027" s="134"/>
      <c r="AL1027" s="134"/>
      <c r="AM1027" s="134"/>
      <c r="AN1027" s="134"/>
      <c r="AO1027" s="134"/>
      <c r="AP1027" s="134"/>
      <c r="AQ1027" s="134"/>
      <c r="AR1027" s="134"/>
      <c r="AS1027" s="134"/>
      <c r="AT1027" s="134"/>
      <c r="AU1027" s="134"/>
      <c r="AV1027" s="134"/>
      <c r="AW1027" s="134"/>
      <c r="AX1027" s="134"/>
      <c r="AY1027" s="134"/>
      <c r="AZ1027" s="134"/>
      <c r="BA1027" s="134"/>
      <c r="BB1027" s="134"/>
      <c r="BC1027" s="134"/>
      <c r="BD1027" s="134"/>
      <c r="BE1027" s="134"/>
      <c r="BF1027" s="134"/>
      <c r="BG1027" s="134"/>
      <c r="BH1027" s="134"/>
      <c r="BI1027" s="134"/>
      <c r="BJ1027" s="134"/>
      <c r="BK1027" s="134"/>
      <c r="BL1027" s="134"/>
      <c r="BM1027" s="134"/>
      <c r="BN1027" s="134"/>
      <c r="BO1027" s="134"/>
      <c r="BP1027" s="134"/>
      <c r="BQ1027" s="134"/>
      <c r="BR1027" s="134"/>
      <c r="BS1027" s="134"/>
      <c r="BT1027" s="134"/>
      <c r="BU1027" s="134"/>
      <c r="BV1027" s="134"/>
      <c r="BW1027" s="134"/>
      <c r="BX1027" s="134"/>
      <c r="BY1027" s="134"/>
      <c r="BZ1027" s="134"/>
      <c r="CA1027" s="134"/>
      <c r="CB1027" s="134"/>
      <c r="CC1027" s="134"/>
      <c r="CD1027" s="134"/>
      <c r="CE1027" s="134"/>
      <c r="CF1027" s="134"/>
      <c r="CG1027" s="134"/>
      <c r="CH1027" s="134"/>
      <c r="CI1027" s="134"/>
      <c r="CJ1027" s="134"/>
      <c r="CK1027" s="134"/>
      <c r="CL1027" s="134"/>
      <c r="CM1027" s="134"/>
      <c r="CN1027" s="134"/>
      <c r="CO1027" s="134"/>
      <c r="CP1027" s="134"/>
      <c r="CQ1027" s="134"/>
      <c r="CR1027" s="134"/>
      <c r="CS1027" s="134"/>
      <c r="CT1027" s="134"/>
      <c r="CU1027" s="134"/>
      <c r="CV1027" s="134"/>
      <c r="CW1027" s="134"/>
      <c r="CX1027" s="134"/>
      <c r="CY1027" s="134"/>
      <c r="CZ1027" s="134"/>
      <c r="DA1027" s="134"/>
      <c r="DB1027" s="134"/>
      <c r="DC1027" s="134"/>
      <c r="DD1027" s="134"/>
      <c r="DE1027" s="134"/>
      <c r="DF1027" s="134"/>
      <c r="DG1027" s="134"/>
      <c r="DH1027" s="134"/>
      <c r="DI1027" s="134"/>
      <c r="DJ1027" s="134"/>
      <c r="DK1027" s="134"/>
      <c r="DL1027" s="134"/>
      <c r="DM1027" s="134"/>
      <c r="DN1027" s="134"/>
      <c r="DO1027" s="134"/>
      <c r="DP1027" s="134"/>
      <c r="DQ1027" s="134"/>
      <c r="DR1027" s="134"/>
      <c r="DS1027" s="134"/>
      <c r="DT1027" s="134"/>
      <c r="DU1027" s="134"/>
      <c r="DV1027" s="134"/>
      <c r="DW1027" s="134"/>
      <c r="DX1027" s="134"/>
      <c r="DY1027" s="134"/>
      <c r="DZ1027" s="134"/>
      <c r="EA1027" s="134"/>
      <c r="EB1027" s="134"/>
      <c r="EC1027" s="134"/>
      <c r="ED1027" s="134"/>
      <c r="EE1027" s="134"/>
      <c r="EF1027" s="134"/>
      <c r="EG1027" s="134"/>
    </row>
    <row r="1028" spans="1:137">
      <c r="A1028" s="135"/>
      <c r="B1028" s="103"/>
      <c r="C1028" s="77"/>
      <c r="D1028" s="189"/>
      <c r="E1028" s="77"/>
      <c r="F1028" s="77"/>
      <c r="G1028" s="77"/>
      <c r="H1028" s="54"/>
      <c r="I1028" s="156"/>
      <c r="J1028" s="54"/>
      <c r="K1028" s="75" t="s">
        <v>1501</v>
      </c>
      <c r="L1028" s="76">
        <f t="shared" si="101"/>
        <v>0</v>
      </c>
      <c r="M1028" s="76"/>
      <c r="N1028" s="76"/>
      <c r="O1028" s="76"/>
      <c r="P1028" s="76"/>
      <c r="Q1028" s="76"/>
      <c r="R1028" s="76"/>
      <c r="S1028" s="76"/>
      <c r="T1028" s="76"/>
      <c r="U1028" s="76"/>
      <c r="V1028" s="76"/>
      <c r="W1028" s="76"/>
      <c r="X1028" s="76"/>
      <c r="Y1028" s="134"/>
      <c r="Z1028" s="134"/>
      <c r="AA1028" s="134"/>
      <c r="AB1028" s="134"/>
      <c r="AC1028" s="134"/>
      <c r="AD1028" s="134"/>
      <c r="AE1028" s="134"/>
      <c r="AF1028" s="134"/>
      <c r="AG1028" s="134"/>
      <c r="AH1028" s="134"/>
      <c r="AI1028" s="134"/>
      <c r="AJ1028" s="134"/>
      <c r="AK1028" s="134"/>
      <c r="AL1028" s="134"/>
      <c r="AM1028" s="134"/>
      <c r="AN1028" s="134"/>
      <c r="AO1028" s="134"/>
      <c r="AP1028" s="134"/>
      <c r="AQ1028" s="134"/>
      <c r="AR1028" s="134"/>
      <c r="AS1028" s="134"/>
      <c r="AT1028" s="134"/>
      <c r="AU1028" s="134"/>
      <c r="AV1028" s="134"/>
      <c r="AW1028" s="134"/>
      <c r="AX1028" s="134"/>
      <c r="AY1028" s="134"/>
      <c r="AZ1028" s="134"/>
      <c r="BA1028" s="134"/>
      <c r="BB1028" s="134"/>
      <c r="BC1028" s="134"/>
      <c r="BD1028" s="134"/>
      <c r="BE1028" s="134"/>
      <c r="BF1028" s="134"/>
      <c r="BG1028" s="134"/>
      <c r="BH1028" s="134"/>
      <c r="BI1028" s="134"/>
      <c r="BJ1028" s="134"/>
      <c r="BK1028" s="134"/>
      <c r="BL1028" s="134"/>
      <c r="BM1028" s="134"/>
      <c r="BN1028" s="134"/>
      <c r="BO1028" s="134"/>
      <c r="BP1028" s="134"/>
      <c r="BQ1028" s="134"/>
      <c r="BR1028" s="134"/>
      <c r="BS1028" s="134"/>
      <c r="BT1028" s="134"/>
      <c r="BU1028" s="134"/>
      <c r="BV1028" s="134"/>
      <c r="BW1028" s="134"/>
      <c r="BX1028" s="134"/>
      <c r="BY1028" s="134"/>
      <c r="BZ1028" s="134"/>
      <c r="CA1028" s="134"/>
      <c r="CB1028" s="134"/>
      <c r="CC1028" s="134"/>
      <c r="CD1028" s="134"/>
      <c r="CE1028" s="134"/>
      <c r="CF1028" s="134"/>
      <c r="CG1028" s="134"/>
      <c r="CH1028" s="134"/>
      <c r="CI1028" s="134"/>
      <c r="CJ1028" s="134"/>
      <c r="CK1028" s="134"/>
      <c r="CL1028" s="134"/>
      <c r="CM1028" s="134"/>
      <c r="CN1028" s="134"/>
      <c r="CO1028" s="134"/>
      <c r="CP1028" s="134"/>
      <c r="CQ1028" s="134"/>
      <c r="CR1028" s="134"/>
      <c r="CS1028" s="134"/>
      <c r="CT1028" s="134"/>
      <c r="CU1028" s="134"/>
      <c r="CV1028" s="134"/>
      <c r="CW1028" s="134"/>
      <c r="CX1028" s="134"/>
      <c r="CY1028" s="134"/>
      <c r="CZ1028" s="134"/>
      <c r="DA1028" s="134"/>
      <c r="DB1028" s="134"/>
      <c r="DC1028" s="134"/>
      <c r="DD1028" s="134"/>
      <c r="DE1028" s="134"/>
      <c r="DF1028" s="134"/>
      <c r="DG1028" s="134"/>
      <c r="DH1028" s="134"/>
      <c r="DI1028" s="134"/>
      <c r="DJ1028" s="134"/>
      <c r="DK1028" s="134"/>
      <c r="DL1028" s="134"/>
      <c r="DM1028" s="134"/>
      <c r="DN1028" s="134"/>
      <c r="DO1028" s="134"/>
      <c r="DP1028" s="134"/>
      <c r="DQ1028" s="134"/>
      <c r="DR1028" s="134"/>
      <c r="DS1028" s="134"/>
      <c r="DT1028" s="134"/>
      <c r="DU1028" s="134"/>
      <c r="DV1028" s="134"/>
      <c r="DW1028" s="134"/>
      <c r="DX1028" s="134"/>
      <c r="DY1028" s="134"/>
      <c r="DZ1028" s="134"/>
      <c r="EA1028" s="134"/>
      <c r="EB1028" s="134"/>
      <c r="EC1028" s="134"/>
      <c r="ED1028" s="134"/>
      <c r="EE1028" s="134"/>
      <c r="EF1028" s="134"/>
      <c r="EG1028" s="134"/>
    </row>
    <row r="1029" spans="1:137">
      <c r="A1029" s="135"/>
      <c r="B1029" s="103"/>
      <c r="C1029" s="81"/>
      <c r="D1029" s="190"/>
      <c r="E1029" s="81"/>
      <c r="F1029" s="81"/>
      <c r="G1029" s="81"/>
      <c r="H1029" s="80"/>
      <c r="I1029" s="157"/>
      <c r="J1029" s="80"/>
      <c r="K1029" s="84" t="s">
        <v>1502</v>
      </c>
      <c r="L1029" s="76">
        <f t="shared" si="101"/>
        <v>2</v>
      </c>
      <c r="M1029" s="76"/>
      <c r="N1029" s="76"/>
      <c r="O1029" s="76"/>
      <c r="P1029" s="76"/>
      <c r="Q1029" s="76"/>
      <c r="R1029" s="76"/>
      <c r="S1029" s="76">
        <v>2</v>
      </c>
      <c r="T1029" s="76"/>
      <c r="U1029" s="76"/>
      <c r="V1029" s="76"/>
      <c r="W1029" s="76"/>
      <c r="X1029" s="76"/>
      <c r="Y1029" s="134"/>
      <c r="Z1029" s="134"/>
      <c r="AA1029" s="134"/>
      <c r="AB1029" s="134"/>
      <c r="AC1029" s="134"/>
      <c r="AD1029" s="134"/>
      <c r="AE1029" s="134"/>
      <c r="AF1029" s="134"/>
      <c r="AG1029" s="134"/>
      <c r="AH1029" s="134"/>
      <c r="AI1029" s="134"/>
      <c r="AJ1029" s="134"/>
      <c r="AK1029" s="134"/>
      <c r="AL1029" s="134"/>
      <c r="AM1029" s="134"/>
      <c r="AN1029" s="134"/>
      <c r="AO1029" s="134"/>
      <c r="AP1029" s="134"/>
      <c r="AQ1029" s="134"/>
      <c r="AR1029" s="134"/>
      <c r="AS1029" s="134"/>
      <c r="AT1029" s="134"/>
      <c r="AU1029" s="134"/>
      <c r="AV1029" s="134"/>
      <c r="AW1029" s="134"/>
      <c r="AX1029" s="134"/>
      <c r="AY1029" s="134"/>
      <c r="AZ1029" s="134"/>
      <c r="BA1029" s="134"/>
      <c r="BB1029" s="134"/>
      <c r="BC1029" s="134"/>
      <c r="BD1029" s="134"/>
      <c r="BE1029" s="134"/>
      <c r="BF1029" s="134"/>
      <c r="BG1029" s="134"/>
      <c r="BH1029" s="134"/>
      <c r="BI1029" s="134"/>
      <c r="BJ1029" s="134"/>
      <c r="BK1029" s="134"/>
      <c r="BL1029" s="134"/>
      <c r="BM1029" s="134"/>
      <c r="BN1029" s="134"/>
      <c r="BO1029" s="134"/>
      <c r="BP1029" s="134"/>
      <c r="BQ1029" s="134"/>
      <c r="BR1029" s="134"/>
      <c r="BS1029" s="134"/>
      <c r="BT1029" s="134"/>
      <c r="BU1029" s="134"/>
      <c r="BV1029" s="134"/>
      <c r="BW1029" s="134"/>
      <c r="BX1029" s="134"/>
      <c r="BY1029" s="134"/>
      <c r="BZ1029" s="134"/>
      <c r="CA1029" s="134"/>
      <c r="CB1029" s="134"/>
      <c r="CC1029" s="134"/>
      <c r="CD1029" s="134"/>
      <c r="CE1029" s="134"/>
      <c r="CF1029" s="134"/>
      <c r="CG1029" s="134"/>
      <c r="CH1029" s="134"/>
      <c r="CI1029" s="134"/>
      <c r="CJ1029" s="134"/>
      <c r="CK1029" s="134"/>
      <c r="CL1029" s="134"/>
      <c r="CM1029" s="134"/>
      <c r="CN1029" s="134"/>
      <c r="CO1029" s="134"/>
      <c r="CP1029" s="134"/>
      <c r="CQ1029" s="134"/>
      <c r="CR1029" s="134"/>
      <c r="CS1029" s="134"/>
      <c r="CT1029" s="134"/>
      <c r="CU1029" s="134"/>
      <c r="CV1029" s="134"/>
      <c r="CW1029" s="134"/>
      <c r="CX1029" s="134"/>
      <c r="CY1029" s="134"/>
      <c r="CZ1029" s="134"/>
      <c r="DA1029" s="134"/>
      <c r="DB1029" s="134"/>
      <c r="DC1029" s="134"/>
      <c r="DD1029" s="134"/>
      <c r="DE1029" s="134"/>
      <c r="DF1029" s="134"/>
      <c r="DG1029" s="134"/>
      <c r="DH1029" s="134"/>
      <c r="DI1029" s="134"/>
      <c r="DJ1029" s="134"/>
      <c r="DK1029" s="134"/>
      <c r="DL1029" s="134"/>
      <c r="DM1029" s="134"/>
      <c r="DN1029" s="134"/>
      <c r="DO1029" s="134"/>
      <c r="DP1029" s="134"/>
      <c r="DQ1029" s="134"/>
      <c r="DR1029" s="134"/>
      <c r="DS1029" s="134"/>
      <c r="DT1029" s="134"/>
      <c r="DU1029" s="134"/>
      <c r="DV1029" s="134"/>
      <c r="DW1029" s="134"/>
      <c r="DX1029" s="134"/>
      <c r="DY1029" s="134"/>
      <c r="DZ1029" s="134"/>
      <c r="EA1029" s="134"/>
      <c r="EB1029" s="134"/>
      <c r="EC1029" s="134"/>
      <c r="ED1029" s="134"/>
      <c r="EE1029" s="134"/>
      <c r="EF1029" s="134"/>
      <c r="EG1029" s="134"/>
    </row>
    <row r="1030" spans="1:137">
      <c r="A1030" s="135"/>
      <c r="B1030" s="103"/>
      <c r="C1030" s="58" t="s">
        <v>33</v>
      </c>
      <c r="D1030" s="191" t="s">
        <v>1548</v>
      </c>
      <c r="E1030" s="58" t="s">
        <v>1549</v>
      </c>
      <c r="F1030" s="58" t="s">
        <v>1550</v>
      </c>
      <c r="G1030" s="58" t="s">
        <v>1551</v>
      </c>
      <c r="H1030" s="46" t="s">
        <v>1552</v>
      </c>
      <c r="I1030" s="155">
        <v>660</v>
      </c>
      <c r="J1030" s="46" t="s">
        <v>1508</v>
      </c>
      <c r="K1030" s="75" t="s">
        <v>1509</v>
      </c>
      <c r="L1030" s="76">
        <f t="shared" si="101"/>
        <v>0</v>
      </c>
      <c r="M1030" s="76"/>
      <c r="N1030" s="76"/>
      <c r="O1030" s="76"/>
      <c r="P1030" s="76"/>
      <c r="Q1030" s="76"/>
      <c r="R1030" s="76"/>
      <c r="S1030" s="76"/>
      <c r="T1030" s="76"/>
      <c r="U1030" s="76"/>
      <c r="V1030" s="76"/>
      <c r="W1030" s="76"/>
      <c r="X1030" s="76"/>
      <c r="Y1030" s="134"/>
      <c r="Z1030" s="134"/>
      <c r="AA1030" s="134"/>
      <c r="AB1030" s="134"/>
      <c r="AC1030" s="134"/>
      <c r="AD1030" s="134"/>
      <c r="AE1030" s="134"/>
      <c r="AF1030" s="134"/>
      <c r="AG1030" s="134"/>
      <c r="AH1030" s="134"/>
      <c r="AI1030" s="134"/>
      <c r="AJ1030" s="134"/>
      <c r="AK1030" s="134"/>
      <c r="AL1030" s="134"/>
      <c r="AM1030" s="134"/>
      <c r="AN1030" s="134"/>
      <c r="AO1030" s="134"/>
      <c r="AP1030" s="134"/>
      <c r="AQ1030" s="134"/>
      <c r="AR1030" s="134"/>
      <c r="AS1030" s="134"/>
      <c r="AT1030" s="134"/>
      <c r="AU1030" s="134"/>
      <c r="AV1030" s="134"/>
      <c r="AW1030" s="134"/>
      <c r="AX1030" s="134"/>
      <c r="AY1030" s="134"/>
      <c r="AZ1030" s="134"/>
      <c r="BA1030" s="134"/>
      <c r="BB1030" s="134"/>
      <c r="BC1030" s="134"/>
      <c r="BD1030" s="134"/>
      <c r="BE1030" s="134"/>
      <c r="BF1030" s="134"/>
      <c r="BG1030" s="134"/>
      <c r="BH1030" s="134"/>
      <c r="BI1030" s="134"/>
      <c r="BJ1030" s="134"/>
      <c r="BK1030" s="134"/>
      <c r="BL1030" s="134"/>
      <c r="BM1030" s="134"/>
      <c r="BN1030" s="134"/>
      <c r="BO1030" s="134"/>
      <c r="BP1030" s="134"/>
      <c r="BQ1030" s="134"/>
      <c r="BR1030" s="134"/>
      <c r="BS1030" s="134"/>
      <c r="BT1030" s="134"/>
      <c r="BU1030" s="134"/>
      <c r="BV1030" s="134"/>
      <c r="BW1030" s="134"/>
      <c r="BX1030" s="134"/>
      <c r="BY1030" s="134"/>
      <c r="BZ1030" s="134"/>
      <c r="CA1030" s="134"/>
      <c r="CB1030" s="134"/>
      <c r="CC1030" s="134"/>
      <c r="CD1030" s="134"/>
      <c r="CE1030" s="134"/>
      <c r="CF1030" s="134"/>
      <c r="CG1030" s="134"/>
      <c r="CH1030" s="134"/>
      <c r="CI1030" s="134"/>
      <c r="CJ1030" s="134"/>
      <c r="CK1030" s="134"/>
      <c r="CL1030" s="134"/>
      <c r="CM1030" s="134"/>
      <c r="CN1030" s="134"/>
      <c r="CO1030" s="134"/>
      <c r="CP1030" s="134"/>
      <c r="CQ1030" s="134"/>
      <c r="CR1030" s="134"/>
      <c r="CS1030" s="134"/>
      <c r="CT1030" s="134"/>
      <c r="CU1030" s="134"/>
      <c r="CV1030" s="134"/>
      <c r="CW1030" s="134"/>
      <c r="CX1030" s="134"/>
      <c r="CY1030" s="134"/>
      <c r="CZ1030" s="134"/>
      <c r="DA1030" s="134"/>
      <c r="DB1030" s="134"/>
      <c r="DC1030" s="134"/>
      <c r="DD1030" s="134"/>
      <c r="DE1030" s="134"/>
      <c r="DF1030" s="134"/>
      <c r="DG1030" s="134"/>
      <c r="DH1030" s="134"/>
      <c r="DI1030" s="134"/>
      <c r="DJ1030" s="134"/>
      <c r="DK1030" s="134"/>
      <c r="DL1030" s="134"/>
      <c r="DM1030" s="134"/>
      <c r="DN1030" s="134"/>
      <c r="DO1030" s="134"/>
      <c r="DP1030" s="134"/>
      <c r="DQ1030" s="134"/>
      <c r="DR1030" s="134"/>
      <c r="DS1030" s="134"/>
      <c r="DT1030" s="134"/>
      <c r="DU1030" s="134"/>
      <c r="DV1030" s="134"/>
      <c r="DW1030" s="134"/>
      <c r="DX1030" s="134"/>
      <c r="DY1030" s="134"/>
      <c r="DZ1030" s="134"/>
      <c r="EA1030" s="134"/>
      <c r="EB1030" s="134"/>
      <c r="EC1030" s="134"/>
      <c r="ED1030" s="134"/>
      <c r="EE1030" s="134"/>
      <c r="EF1030" s="134"/>
      <c r="EG1030" s="134"/>
    </row>
    <row r="1031" spans="1:137">
      <c r="A1031" s="135"/>
      <c r="B1031" s="103"/>
      <c r="C1031" s="77"/>
      <c r="D1031" s="189"/>
      <c r="E1031" s="77"/>
      <c r="F1031" s="77"/>
      <c r="G1031" s="77"/>
      <c r="H1031" s="54"/>
      <c r="I1031" s="156"/>
      <c r="J1031" s="54"/>
      <c r="K1031" s="75" t="s">
        <v>1501</v>
      </c>
      <c r="L1031" s="76">
        <f t="shared" si="101"/>
        <v>0</v>
      </c>
      <c r="M1031" s="76"/>
      <c r="N1031" s="76"/>
      <c r="O1031" s="76"/>
      <c r="P1031" s="76"/>
      <c r="Q1031" s="76"/>
      <c r="R1031" s="76"/>
      <c r="S1031" s="76"/>
      <c r="T1031" s="76"/>
      <c r="U1031" s="76"/>
      <c r="V1031" s="76"/>
      <c r="W1031" s="76"/>
      <c r="X1031" s="76"/>
      <c r="Y1031" s="134"/>
      <c r="Z1031" s="134"/>
      <c r="AA1031" s="134"/>
      <c r="AB1031" s="134"/>
      <c r="AC1031" s="134"/>
      <c r="AD1031" s="134"/>
      <c r="AE1031" s="134"/>
      <c r="AF1031" s="134"/>
      <c r="AG1031" s="134"/>
      <c r="AH1031" s="134"/>
      <c r="AI1031" s="134"/>
      <c r="AJ1031" s="134"/>
      <c r="AK1031" s="134"/>
      <c r="AL1031" s="134"/>
      <c r="AM1031" s="134"/>
      <c r="AN1031" s="134"/>
      <c r="AO1031" s="134"/>
      <c r="AP1031" s="134"/>
      <c r="AQ1031" s="134"/>
      <c r="AR1031" s="134"/>
      <c r="AS1031" s="134"/>
      <c r="AT1031" s="134"/>
      <c r="AU1031" s="134"/>
      <c r="AV1031" s="134"/>
      <c r="AW1031" s="134"/>
      <c r="AX1031" s="134"/>
      <c r="AY1031" s="134"/>
      <c r="AZ1031" s="134"/>
      <c r="BA1031" s="134"/>
      <c r="BB1031" s="134"/>
      <c r="BC1031" s="134"/>
      <c r="BD1031" s="134"/>
      <c r="BE1031" s="134"/>
      <c r="BF1031" s="134"/>
      <c r="BG1031" s="134"/>
      <c r="BH1031" s="134"/>
      <c r="BI1031" s="134"/>
      <c r="BJ1031" s="134"/>
      <c r="BK1031" s="134"/>
      <c r="BL1031" s="134"/>
      <c r="BM1031" s="134"/>
      <c r="BN1031" s="134"/>
      <c r="BO1031" s="134"/>
      <c r="BP1031" s="134"/>
      <c r="BQ1031" s="134"/>
      <c r="BR1031" s="134"/>
      <c r="BS1031" s="134"/>
      <c r="BT1031" s="134"/>
      <c r="BU1031" s="134"/>
      <c r="BV1031" s="134"/>
      <c r="BW1031" s="134"/>
      <c r="BX1031" s="134"/>
      <c r="BY1031" s="134"/>
      <c r="BZ1031" s="134"/>
      <c r="CA1031" s="134"/>
      <c r="CB1031" s="134"/>
      <c r="CC1031" s="134"/>
      <c r="CD1031" s="134"/>
      <c r="CE1031" s="134"/>
      <c r="CF1031" s="134"/>
      <c r="CG1031" s="134"/>
      <c r="CH1031" s="134"/>
      <c r="CI1031" s="134"/>
      <c r="CJ1031" s="134"/>
      <c r="CK1031" s="134"/>
      <c r="CL1031" s="134"/>
      <c r="CM1031" s="134"/>
      <c r="CN1031" s="134"/>
      <c r="CO1031" s="134"/>
      <c r="CP1031" s="134"/>
      <c r="CQ1031" s="134"/>
      <c r="CR1031" s="134"/>
      <c r="CS1031" s="134"/>
      <c r="CT1031" s="134"/>
      <c r="CU1031" s="134"/>
      <c r="CV1031" s="134"/>
      <c r="CW1031" s="134"/>
      <c r="CX1031" s="134"/>
      <c r="CY1031" s="134"/>
      <c r="CZ1031" s="134"/>
      <c r="DA1031" s="134"/>
      <c r="DB1031" s="134"/>
      <c r="DC1031" s="134"/>
      <c r="DD1031" s="134"/>
      <c r="DE1031" s="134"/>
      <c r="DF1031" s="134"/>
      <c r="DG1031" s="134"/>
      <c r="DH1031" s="134"/>
      <c r="DI1031" s="134"/>
      <c r="DJ1031" s="134"/>
      <c r="DK1031" s="134"/>
      <c r="DL1031" s="134"/>
      <c r="DM1031" s="134"/>
      <c r="DN1031" s="134"/>
      <c r="DO1031" s="134"/>
      <c r="DP1031" s="134"/>
      <c r="DQ1031" s="134"/>
      <c r="DR1031" s="134"/>
      <c r="DS1031" s="134"/>
      <c r="DT1031" s="134"/>
      <c r="DU1031" s="134"/>
      <c r="DV1031" s="134"/>
      <c r="DW1031" s="134"/>
      <c r="DX1031" s="134"/>
      <c r="DY1031" s="134"/>
      <c r="DZ1031" s="134"/>
      <c r="EA1031" s="134"/>
      <c r="EB1031" s="134"/>
      <c r="EC1031" s="134"/>
      <c r="ED1031" s="134"/>
      <c r="EE1031" s="134"/>
      <c r="EF1031" s="134"/>
      <c r="EG1031" s="134"/>
    </row>
    <row r="1032" spans="1:137">
      <c r="A1032" s="135"/>
      <c r="B1032" s="103"/>
      <c r="C1032" s="81"/>
      <c r="D1032" s="190"/>
      <c r="E1032" s="81"/>
      <c r="F1032" s="81"/>
      <c r="G1032" s="81"/>
      <c r="H1032" s="80"/>
      <c r="I1032" s="157"/>
      <c r="J1032" s="80"/>
      <c r="K1032" s="84" t="s">
        <v>1502</v>
      </c>
      <c r="L1032" s="76">
        <f t="shared" si="101"/>
        <v>3</v>
      </c>
      <c r="M1032" s="76"/>
      <c r="N1032" s="76"/>
      <c r="O1032" s="76"/>
      <c r="P1032" s="76"/>
      <c r="Q1032" s="76"/>
      <c r="R1032" s="76"/>
      <c r="S1032" s="76">
        <v>2</v>
      </c>
      <c r="T1032" s="76">
        <v>1</v>
      </c>
      <c r="U1032" s="76"/>
      <c r="V1032" s="76"/>
      <c r="W1032" s="76"/>
      <c r="X1032" s="76"/>
      <c r="Y1032" s="134"/>
      <c r="Z1032" s="134"/>
      <c r="AA1032" s="134"/>
      <c r="AB1032" s="134"/>
      <c r="AC1032" s="134"/>
      <c r="AD1032" s="134"/>
      <c r="AE1032" s="134"/>
      <c r="AF1032" s="134"/>
      <c r="AG1032" s="134"/>
      <c r="AH1032" s="134"/>
      <c r="AI1032" s="134"/>
      <c r="AJ1032" s="134"/>
      <c r="AK1032" s="134"/>
      <c r="AL1032" s="134"/>
      <c r="AM1032" s="134"/>
      <c r="AN1032" s="134"/>
      <c r="AO1032" s="134"/>
      <c r="AP1032" s="134"/>
      <c r="AQ1032" s="134"/>
      <c r="AR1032" s="134"/>
      <c r="AS1032" s="134"/>
      <c r="AT1032" s="134"/>
      <c r="AU1032" s="134"/>
      <c r="AV1032" s="134"/>
      <c r="AW1032" s="134"/>
      <c r="AX1032" s="134"/>
      <c r="AY1032" s="134"/>
      <c r="AZ1032" s="134"/>
      <c r="BA1032" s="134"/>
      <c r="BB1032" s="134"/>
      <c r="BC1032" s="134"/>
      <c r="BD1032" s="134"/>
      <c r="BE1032" s="134"/>
      <c r="BF1032" s="134"/>
      <c r="BG1032" s="134"/>
      <c r="BH1032" s="134"/>
      <c r="BI1032" s="134"/>
      <c r="BJ1032" s="134"/>
      <c r="BK1032" s="134"/>
      <c r="BL1032" s="134"/>
      <c r="BM1032" s="134"/>
      <c r="BN1032" s="134"/>
      <c r="BO1032" s="134"/>
      <c r="BP1032" s="134"/>
      <c r="BQ1032" s="134"/>
      <c r="BR1032" s="134"/>
      <c r="BS1032" s="134"/>
      <c r="BT1032" s="134"/>
      <c r="BU1032" s="134"/>
      <c r="BV1032" s="134"/>
      <c r="BW1032" s="134"/>
      <c r="BX1032" s="134"/>
      <c r="BY1032" s="134"/>
      <c r="BZ1032" s="134"/>
      <c r="CA1032" s="134"/>
      <c r="CB1032" s="134"/>
      <c r="CC1032" s="134"/>
      <c r="CD1032" s="134"/>
      <c r="CE1032" s="134"/>
      <c r="CF1032" s="134"/>
      <c r="CG1032" s="134"/>
      <c r="CH1032" s="134"/>
      <c r="CI1032" s="134"/>
      <c r="CJ1032" s="134"/>
      <c r="CK1032" s="134"/>
      <c r="CL1032" s="134"/>
      <c r="CM1032" s="134"/>
      <c r="CN1032" s="134"/>
      <c r="CO1032" s="134"/>
      <c r="CP1032" s="134"/>
      <c r="CQ1032" s="134"/>
      <c r="CR1032" s="134"/>
      <c r="CS1032" s="134"/>
      <c r="CT1032" s="134"/>
      <c r="CU1032" s="134"/>
      <c r="CV1032" s="134"/>
      <c r="CW1032" s="134"/>
      <c r="CX1032" s="134"/>
      <c r="CY1032" s="134"/>
      <c r="CZ1032" s="134"/>
      <c r="DA1032" s="134"/>
      <c r="DB1032" s="134"/>
      <c r="DC1032" s="134"/>
      <c r="DD1032" s="134"/>
      <c r="DE1032" s="134"/>
      <c r="DF1032" s="134"/>
      <c r="DG1032" s="134"/>
      <c r="DH1032" s="134"/>
      <c r="DI1032" s="134"/>
      <c r="DJ1032" s="134"/>
      <c r="DK1032" s="134"/>
      <c r="DL1032" s="134"/>
      <c r="DM1032" s="134"/>
      <c r="DN1032" s="134"/>
      <c r="DO1032" s="134"/>
      <c r="DP1032" s="134"/>
      <c r="DQ1032" s="134"/>
      <c r="DR1032" s="134"/>
      <c r="DS1032" s="134"/>
      <c r="DT1032" s="134"/>
      <c r="DU1032" s="134"/>
      <c r="DV1032" s="134"/>
      <c r="DW1032" s="134"/>
      <c r="DX1032" s="134"/>
      <c r="DY1032" s="134"/>
      <c r="DZ1032" s="134"/>
      <c r="EA1032" s="134"/>
      <c r="EB1032" s="134"/>
      <c r="EC1032" s="134"/>
      <c r="ED1032" s="134"/>
      <c r="EE1032" s="134"/>
      <c r="EF1032" s="134"/>
      <c r="EG1032" s="134"/>
    </row>
    <row r="1033" spans="1:137">
      <c r="A1033" s="135"/>
      <c r="B1033" s="103"/>
      <c r="C1033" s="58" t="s">
        <v>33</v>
      </c>
      <c r="D1033" s="191" t="s">
        <v>1553</v>
      </c>
      <c r="E1033" s="58" t="s">
        <v>1554</v>
      </c>
      <c r="F1033" s="58" t="s">
        <v>1555</v>
      </c>
      <c r="G1033" s="58" t="s">
        <v>1556</v>
      </c>
      <c r="H1033" s="46" t="s">
        <v>1557</v>
      </c>
      <c r="I1033" s="155">
        <v>23853</v>
      </c>
      <c r="J1033" s="46" t="s">
        <v>1508</v>
      </c>
      <c r="K1033" s="75" t="s">
        <v>1509</v>
      </c>
      <c r="L1033" s="76">
        <f t="shared" si="101"/>
        <v>0</v>
      </c>
      <c r="M1033" s="76"/>
      <c r="N1033" s="76"/>
      <c r="O1033" s="76"/>
      <c r="P1033" s="76"/>
      <c r="Q1033" s="76"/>
      <c r="R1033" s="76"/>
      <c r="S1033" s="76"/>
      <c r="T1033" s="76"/>
      <c r="U1033" s="76"/>
      <c r="V1033" s="76"/>
      <c r="W1033" s="76"/>
      <c r="X1033" s="76"/>
      <c r="Y1033" s="134"/>
      <c r="Z1033" s="134"/>
      <c r="AA1033" s="134"/>
      <c r="AB1033" s="134"/>
      <c r="AC1033" s="134"/>
      <c r="AD1033" s="134"/>
      <c r="AE1033" s="134"/>
      <c r="AF1033" s="134"/>
      <c r="AG1033" s="134"/>
      <c r="AH1033" s="134"/>
      <c r="AI1033" s="134"/>
      <c r="AJ1033" s="134"/>
      <c r="AK1033" s="134"/>
      <c r="AL1033" s="134"/>
      <c r="AM1033" s="134"/>
      <c r="AN1033" s="134"/>
      <c r="AO1033" s="134"/>
      <c r="AP1033" s="134"/>
      <c r="AQ1033" s="134"/>
      <c r="AR1033" s="134"/>
      <c r="AS1033" s="134"/>
      <c r="AT1033" s="134"/>
      <c r="AU1033" s="134"/>
      <c r="AV1033" s="134"/>
      <c r="AW1033" s="134"/>
      <c r="AX1033" s="134"/>
      <c r="AY1033" s="134"/>
      <c r="AZ1033" s="134"/>
      <c r="BA1033" s="134"/>
      <c r="BB1033" s="134"/>
      <c r="BC1033" s="134"/>
      <c r="BD1033" s="134"/>
      <c r="BE1033" s="134"/>
      <c r="BF1033" s="134"/>
      <c r="BG1033" s="134"/>
      <c r="BH1033" s="134"/>
      <c r="BI1033" s="134"/>
      <c r="BJ1033" s="134"/>
      <c r="BK1033" s="134"/>
      <c r="BL1033" s="134"/>
      <c r="BM1033" s="134"/>
      <c r="BN1033" s="134"/>
      <c r="BO1033" s="134"/>
      <c r="BP1033" s="134"/>
      <c r="BQ1033" s="134"/>
      <c r="BR1033" s="134"/>
      <c r="BS1033" s="134"/>
      <c r="BT1033" s="134"/>
      <c r="BU1033" s="134"/>
      <c r="BV1033" s="134"/>
      <c r="BW1033" s="134"/>
      <c r="BX1033" s="134"/>
      <c r="BY1033" s="134"/>
      <c r="BZ1033" s="134"/>
      <c r="CA1033" s="134"/>
      <c r="CB1033" s="134"/>
      <c r="CC1033" s="134"/>
      <c r="CD1033" s="134"/>
      <c r="CE1033" s="134"/>
      <c r="CF1033" s="134"/>
      <c r="CG1033" s="134"/>
      <c r="CH1033" s="134"/>
      <c r="CI1033" s="134"/>
      <c r="CJ1033" s="134"/>
      <c r="CK1033" s="134"/>
      <c r="CL1033" s="134"/>
      <c r="CM1033" s="134"/>
      <c r="CN1033" s="134"/>
      <c r="CO1033" s="134"/>
      <c r="CP1033" s="134"/>
      <c r="CQ1033" s="134"/>
      <c r="CR1033" s="134"/>
      <c r="CS1033" s="134"/>
      <c r="CT1033" s="134"/>
      <c r="CU1033" s="134"/>
      <c r="CV1033" s="134"/>
      <c r="CW1033" s="134"/>
      <c r="CX1033" s="134"/>
      <c r="CY1033" s="134"/>
      <c r="CZ1033" s="134"/>
      <c r="DA1033" s="134"/>
      <c r="DB1033" s="134"/>
      <c r="DC1033" s="134"/>
      <c r="DD1033" s="134"/>
      <c r="DE1033" s="134"/>
      <c r="DF1033" s="134"/>
      <c r="DG1033" s="134"/>
      <c r="DH1033" s="134"/>
      <c r="DI1033" s="134"/>
      <c r="DJ1033" s="134"/>
      <c r="DK1033" s="134"/>
      <c r="DL1033" s="134"/>
      <c r="DM1033" s="134"/>
      <c r="DN1033" s="134"/>
      <c r="DO1033" s="134"/>
      <c r="DP1033" s="134"/>
      <c r="DQ1033" s="134"/>
      <c r="DR1033" s="134"/>
      <c r="DS1033" s="134"/>
      <c r="DT1033" s="134"/>
      <c r="DU1033" s="134"/>
      <c r="DV1033" s="134"/>
      <c r="DW1033" s="134"/>
      <c r="DX1033" s="134"/>
      <c r="DY1033" s="134"/>
      <c r="DZ1033" s="134"/>
      <c r="EA1033" s="134"/>
      <c r="EB1033" s="134"/>
      <c r="EC1033" s="134"/>
      <c r="ED1033" s="134"/>
      <c r="EE1033" s="134"/>
      <c r="EF1033" s="134"/>
      <c r="EG1033" s="134"/>
    </row>
    <row r="1034" spans="1:137">
      <c r="A1034" s="135"/>
      <c r="B1034" s="103"/>
      <c r="C1034" s="77"/>
      <c r="D1034" s="189"/>
      <c r="E1034" s="77"/>
      <c r="F1034" s="77"/>
      <c r="G1034" s="77"/>
      <c r="H1034" s="54"/>
      <c r="I1034" s="156"/>
      <c r="J1034" s="54"/>
      <c r="K1034" s="75" t="s">
        <v>1501</v>
      </c>
      <c r="L1034" s="76">
        <f t="shared" si="101"/>
        <v>0</v>
      </c>
      <c r="M1034" s="76"/>
      <c r="N1034" s="76"/>
      <c r="O1034" s="76"/>
      <c r="P1034" s="76"/>
      <c r="Q1034" s="76"/>
      <c r="R1034" s="76"/>
      <c r="S1034" s="76"/>
      <c r="T1034" s="76"/>
      <c r="U1034" s="76"/>
      <c r="V1034" s="76"/>
      <c r="W1034" s="76"/>
      <c r="X1034" s="76"/>
      <c r="Y1034" s="134"/>
      <c r="Z1034" s="134"/>
      <c r="AA1034" s="134"/>
      <c r="AB1034" s="134"/>
      <c r="AC1034" s="134"/>
      <c r="AD1034" s="134"/>
      <c r="AE1034" s="134"/>
      <c r="AF1034" s="134"/>
      <c r="AG1034" s="134"/>
      <c r="AH1034" s="134"/>
      <c r="AI1034" s="134"/>
      <c r="AJ1034" s="134"/>
      <c r="AK1034" s="134"/>
      <c r="AL1034" s="134"/>
      <c r="AM1034" s="134"/>
      <c r="AN1034" s="134"/>
      <c r="AO1034" s="134"/>
      <c r="AP1034" s="134"/>
      <c r="AQ1034" s="134"/>
      <c r="AR1034" s="134"/>
      <c r="AS1034" s="134"/>
      <c r="AT1034" s="134"/>
      <c r="AU1034" s="134"/>
      <c r="AV1034" s="134"/>
      <c r="AW1034" s="134"/>
      <c r="AX1034" s="134"/>
      <c r="AY1034" s="134"/>
      <c r="AZ1034" s="134"/>
      <c r="BA1034" s="134"/>
      <c r="BB1034" s="134"/>
      <c r="BC1034" s="134"/>
      <c r="BD1034" s="134"/>
      <c r="BE1034" s="134"/>
      <c r="BF1034" s="134"/>
      <c r="BG1034" s="134"/>
      <c r="BH1034" s="134"/>
      <c r="BI1034" s="134"/>
      <c r="BJ1034" s="134"/>
      <c r="BK1034" s="134"/>
      <c r="BL1034" s="134"/>
      <c r="BM1034" s="134"/>
      <c r="BN1034" s="134"/>
      <c r="BO1034" s="134"/>
      <c r="BP1034" s="134"/>
      <c r="BQ1034" s="134"/>
      <c r="BR1034" s="134"/>
      <c r="BS1034" s="134"/>
      <c r="BT1034" s="134"/>
      <c r="BU1034" s="134"/>
      <c r="BV1034" s="134"/>
      <c r="BW1034" s="134"/>
      <c r="BX1034" s="134"/>
      <c r="BY1034" s="134"/>
      <c r="BZ1034" s="134"/>
      <c r="CA1034" s="134"/>
      <c r="CB1034" s="134"/>
      <c r="CC1034" s="134"/>
      <c r="CD1034" s="134"/>
      <c r="CE1034" s="134"/>
      <c r="CF1034" s="134"/>
      <c r="CG1034" s="134"/>
      <c r="CH1034" s="134"/>
      <c r="CI1034" s="134"/>
      <c r="CJ1034" s="134"/>
      <c r="CK1034" s="134"/>
      <c r="CL1034" s="134"/>
      <c r="CM1034" s="134"/>
      <c r="CN1034" s="134"/>
      <c r="CO1034" s="134"/>
      <c r="CP1034" s="134"/>
      <c r="CQ1034" s="134"/>
      <c r="CR1034" s="134"/>
      <c r="CS1034" s="134"/>
      <c r="CT1034" s="134"/>
      <c r="CU1034" s="134"/>
      <c r="CV1034" s="134"/>
      <c r="CW1034" s="134"/>
      <c r="CX1034" s="134"/>
      <c r="CY1034" s="134"/>
      <c r="CZ1034" s="134"/>
      <c r="DA1034" s="134"/>
      <c r="DB1034" s="134"/>
      <c r="DC1034" s="134"/>
      <c r="DD1034" s="134"/>
      <c r="DE1034" s="134"/>
      <c r="DF1034" s="134"/>
      <c r="DG1034" s="134"/>
      <c r="DH1034" s="134"/>
      <c r="DI1034" s="134"/>
      <c r="DJ1034" s="134"/>
      <c r="DK1034" s="134"/>
      <c r="DL1034" s="134"/>
      <c r="DM1034" s="134"/>
      <c r="DN1034" s="134"/>
      <c r="DO1034" s="134"/>
      <c r="DP1034" s="134"/>
      <c r="DQ1034" s="134"/>
      <c r="DR1034" s="134"/>
      <c r="DS1034" s="134"/>
      <c r="DT1034" s="134"/>
      <c r="DU1034" s="134"/>
      <c r="DV1034" s="134"/>
      <c r="DW1034" s="134"/>
      <c r="DX1034" s="134"/>
      <c r="DY1034" s="134"/>
      <c r="DZ1034" s="134"/>
      <c r="EA1034" s="134"/>
      <c r="EB1034" s="134"/>
      <c r="EC1034" s="134"/>
      <c r="ED1034" s="134"/>
      <c r="EE1034" s="134"/>
      <c r="EF1034" s="134"/>
      <c r="EG1034" s="134"/>
    </row>
    <row r="1035" spans="1:137">
      <c r="A1035" s="135"/>
      <c r="B1035" s="103"/>
      <c r="C1035" s="81"/>
      <c r="D1035" s="190"/>
      <c r="E1035" s="81"/>
      <c r="F1035" s="81"/>
      <c r="G1035" s="81"/>
      <c r="H1035" s="80"/>
      <c r="I1035" s="157"/>
      <c r="J1035" s="80"/>
      <c r="K1035" s="84" t="s">
        <v>1502</v>
      </c>
      <c r="L1035" s="76">
        <f t="shared" si="101"/>
        <v>6</v>
      </c>
      <c r="M1035" s="76"/>
      <c r="N1035" s="76"/>
      <c r="O1035" s="76">
        <v>1</v>
      </c>
      <c r="P1035" s="76"/>
      <c r="Q1035" s="76"/>
      <c r="R1035" s="76"/>
      <c r="S1035" s="76">
        <v>5</v>
      </c>
      <c r="T1035" s="76"/>
      <c r="U1035" s="76"/>
      <c r="V1035" s="76"/>
      <c r="W1035" s="76"/>
      <c r="X1035" s="76"/>
      <c r="Y1035" s="134"/>
      <c r="Z1035" s="134"/>
      <c r="AA1035" s="134"/>
      <c r="AB1035" s="134"/>
      <c r="AC1035" s="134"/>
      <c r="AD1035" s="134"/>
      <c r="AE1035" s="134"/>
      <c r="AF1035" s="134"/>
      <c r="AG1035" s="134"/>
      <c r="AH1035" s="134"/>
      <c r="AI1035" s="134"/>
      <c r="AJ1035" s="134"/>
      <c r="AK1035" s="134"/>
      <c r="AL1035" s="134"/>
      <c r="AM1035" s="134"/>
      <c r="AN1035" s="134"/>
      <c r="AO1035" s="134"/>
      <c r="AP1035" s="134"/>
      <c r="AQ1035" s="134"/>
      <c r="AR1035" s="134"/>
      <c r="AS1035" s="134"/>
      <c r="AT1035" s="134"/>
      <c r="AU1035" s="134"/>
      <c r="AV1035" s="134"/>
      <c r="AW1035" s="134"/>
      <c r="AX1035" s="134"/>
      <c r="AY1035" s="134"/>
      <c r="AZ1035" s="134"/>
      <c r="BA1035" s="134"/>
      <c r="BB1035" s="134"/>
      <c r="BC1035" s="134"/>
      <c r="BD1035" s="134"/>
      <c r="BE1035" s="134"/>
      <c r="BF1035" s="134"/>
      <c r="BG1035" s="134"/>
      <c r="BH1035" s="134"/>
      <c r="BI1035" s="134"/>
      <c r="BJ1035" s="134"/>
      <c r="BK1035" s="134"/>
      <c r="BL1035" s="134"/>
      <c r="BM1035" s="134"/>
      <c r="BN1035" s="134"/>
      <c r="BO1035" s="134"/>
      <c r="BP1035" s="134"/>
      <c r="BQ1035" s="134"/>
      <c r="BR1035" s="134"/>
      <c r="BS1035" s="134"/>
      <c r="BT1035" s="134"/>
      <c r="BU1035" s="134"/>
      <c r="BV1035" s="134"/>
      <c r="BW1035" s="134"/>
      <c r="BX1035" s="134"/>
      <c r="BY1035" s="134"/>
      <c r="BZ1035" s="134"/>
      <c r="CA1035" s="134"/>
      <c r="CB1035" s="134"/>
      <c r="CC1035" s="134"/>
      <c r="CD1035" s="134"/>
      <c r="CE1035" s="134"/>
      <c r="CF1035" s="134"/>
      <c r="CG1035" s="134"/>
      <c r="CH1035" s="134"/>
      <c r="CI1035" s="134"/>
      <c r="CJ1035" s="134"/>
      <c r="CK1035" s="134"/>
      <c r="CL1035" s="134"/>
      <c r="CM1035" s="134"/>
      <c r="CN1035" s="134"/>
      <c r="CO1035" s="134"/>
      <c r="CP1035" s="134"/>
      <c r="CQ1035" s="134"/>
      <c r="CR1035" s="134"/>
      <c r="CS1035" s="134"/>
      <c r="CT1035" s="134"/>
      <c r="CU1035" s="134"/>
      <c r="CV1035" s="134"/>
      <c r="CW1035" s="134"/>
      <c r="CX1035" s="134"/>
      <c r="CY1035" s="134"/>
      <c r="CZ1035" s="134"/>
      <c r="DA1035" s="134"/>
      <c r="DB1035" s="134"/>
      <c r="DC1035" s="134"/>
      <c r="DD1035" s="134"/>
      <c r="DE1035" s="134"/>
      <c r="DF1035" s="134"/>
      <c r="DG1035" s="134"/>
      <c r="DH1035" s="134"/>
      <c r="DI1035" s="134"/>
      <c r="DJ1035" s="134"/>
      <c r="DK1035" s="134"/>
      <c r="DL1035" s="134"/>
      <c r="DM1035" s="134"/>
      <c r="DN1035" s="134"/>
      <c r="DO1035" s="134"/>
      <c r="DP1035" s="134"/>
      <c r="DQ1035" s="134"/>
      <c r="DR1035" s="134"/>
      <c r="DS1035" s="134"/>
      <c r="DT1035" s="134"/>
      <c r="DU1035" s="134"/>
      <c r="DV1035" s="134"/>
      <c r="DW1035" s="134"/>
      <c r="DX1035" s="134"/>
      <c r="DY1035" s="134"/>
      <c r="DZ1035" s="134"/>
      <c r="EA1035" s="134"/>
      <c r="EB1035" s="134"/>
      <c r="EC1035" s="134"/>
      <c r="ED1035" s="134"/>
      <c r="EE1035" s="134"/>
      <c r="EF1035" s="134"/>
      <c r="EG1035" s="134"/>
    </row>
    <row r="1036" spans="1:137">
      <c r="A1036" s="135"/>
      <c r="B1036" s="103"/>
      <c r="C1036" s="58" t="s">
        <v>33</v>
      </c>
      <c r="D1036" s="191" t="s">
        <v>1558</v>
      </c>
      <c r="E1036" s="58" t="s">
        <v>1559</v>
      </c>
      <c r="F1036" s="58" t="s">
        <v>1560</v>
      </c>
      <c r="G1036" s="58" t="s">
        <v>1561</v>
      </c>
      <c r="H1036" s="46"/>
      <c r="I1036" s="155">
        <v>0</v>
      </c>
      <c r="J1036" s="46" t="s">
        <v>1508</v>
      </c>
      <c r="K1036" s="75" t="s">
        <v>1509</v>
      </c>
      <c r="L1036" s="76">
        <f t="shared" si="101"/>
        <v>0</v>
      </c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  <c r="Y1036" s="134"/>
      <c r="Z1036" s="134"/>
      <c r="AA1036" s="134"/>
      <c r="AB1036" s="134"/>
      <c r="AC1036" s="134"/>
      <c r="AD1036" s="134"/>
      <c r="AE1036" s="134"/>
      <c r="AF1036" s="134"/>
      <c r="AG1036" s="134"/>
      <c r="AH1036" s="134"/>
      <c r="AI1036" s="134"/>
      <c r="AJ1036" s="134"/>
      <c r="AK1036" s="134"/>
      <c r="AL1036" s="134"/>
      <c r="AM1036" s="134"/>
      <c r="AN1036" s="134"/>
      <c r="AO1036" s="134"/>
      <c r="AP1036" s="134"/>
      <c r="AQ1036" s="134"/>
      <c r="AR1036" s="134"/>
      <c r="AS1036" s="134"/>
      <c r="AT1036" s="134"/>
      <c r="AU1036" s="134"/>
      <c r="AV1036" s="134"/>
      <c r="AW1036" s="134"/>
      <c r="AX1036" s="134"/>
      <c r="AY1036" s="134"/>
      <c r="AZ1036" s="134"/>
      <c r="BA1036" s="134"/>
      <c r="BB1036" s="134"/>
      <c r="BC1036" s="134"/>
      <c r="BD1036" s="134"/>
      <c r="BE1036" s="134"/>
      <c r="BF1036" s="134"/>
      <c r="BG1036" s="134"/>
      <c r="BH1036" s="134"/>
      <c r="BI1036" s="134"/>
      <c r="BJ1036" s="134"/>
      <c r="BK1036" s="134"/>
      <c r="BL1036" s="134"/>
      <c r="BM1036" s="134"/>
      <c r="BN1036" s="134"/>
      <c r="BO1036" s="134"/>
      <c r="BP1036" s="134"/>
      <c r="BQ1036" s="134"/>
      <c r="BR1036" s="134"/>
      <c r="BS1036" s="134"/>
      <c r="BT1036" s="134"/>
      <c r="BU1036" s="134"/>
      <c r="BV1036" s="134"/>
      <c r="BW1036" s="134"/>
      <c r="BX1036" s="134"/>
      <c r="BY1036" s="134"/>
      <c r="BZ1036" s="134"/>
      <c r="CA1036" s="134"/>
      <c r="CB1036" s="134"/>
      <c r="CC1036" s="134"/>
      <c r="CD1036" s="134"/>
      <c r="CE1036" s="134"/>
      <c r="CF1036" s="134"/>
      <c r="CG1036" s="134"/>
      <c r="CH1036" s="134"/>
      <c r="CI1036" s="134"/>
      <c r="CJ1036" s="134"/>
      <c r="CK1036" s="134"/>
      <c r="CL1036" s="134"/>
      <c r="CM1036" s="134"/>
      <c r="CN1036" s="134"/>
      <c r="CO1036" s="134"/>
      <c r="CP1036" s="134"/>
      <c r="CQ1036" s="134"/>
      <c r="CR1036" s="134"/>
      <c r="CS1036" s="134"/>
      <c r="CT1036" s="134"/>
      <c r="CU1036" s="134"/>
      <c r="CV1036" s="134"/>
      <c r="CW1036" s="134"/>
      <c r="CX1036" s="134"/>
      <c r="CY1036" s="134"/>
      <c r="CZ1036" s="134"/>
      <c r="DA1036" s="134"/>
      <c r="DB1036" s="134"/>
      <c r="DC1036" s="134"/>
      <c r="DD1036" s="134"/>
      <c r="DE1036" s="134"/>
      <c r="DF1036" s="134"/>
      <c r="DG1036" s="134"/>
      <c r="DH1036" s="134"/>
      <c r="DI1036" s="134"/>
      <c r="DJ1036" s="134"/>
      <c r="DK1036" s="134"/>
      <c r="DL1036" s="134"/>
      <c r="DM1036" s="134"/>
      <c r="DN1036" s="134"/>
      <c r="DO1036" s="134"/>
      <c r="DP1036" s="134"/>
      <c r="DQ1036" s="134"/>
      <c r="DR1036" s="134"/>
      <c r="DS1036" s="134"/>
      <c r="DT1036" s="134"/>
      <c r="DU1036" s="134"/>
      <c r="DV1036" s="134"/>
      <c r="DW1036" s="134"/>
      <c r="DX1036" s="134"/>
      <c r="DY1036" s="134"/>
      <c r="DZ1036" s="134"/>
      <c r="EA1036" s="134"/>
      <c r="EB1036" s="134"/>
      <c r="EC1036" s="134"/>
      <c r="ED1036" s="134"/>
      <c r="EE1036" s="134"/>
      <c r="EF1036" s="134"/>
      <c r="EG1036" s="134"/>
    </row>
    <row r="1037" spans="1:137">
      <c r="A1037" s="135"/>
      <c r="B1037" s="103"/>
      <c r="C1037" s="77"/>
      <c r="D1037" s="189"/>
      <c r="E1037" s="77"/>
      <c r="F1037" s="77"/>
      <c r="G1037" s="77"/>
      <c r="H1037" s="54"/>
      <c r="I1037" s="156"/>
      <c r="J1037" s="54"/>
      <c r="K1037" s="75" t="s">
        <v>1501</v>
      </c>
      <c r="L1037" s="76">
        <f t="shared" si="101"/>
        <v>0</v>
      </c>
      <c r="M1037" s="76"/>
      <c r="N1037" s="76"/>
      <c r="O1037" s="76"/>
      <c r="P1037" s="76"/>
      <c r="Q1037" s="76"/>
      <c r="R1037" s="76"/>
      <c r="S1037" s="76"/>
      <c r="T1037" s="76"/>
      <c r="U1037" s="76"/>
      <c r="V1037" s="76"/>
      <c r="W1037" s="76"/>
      <c r="X1037" s="76"/>
      <c r="Y1037" s="134"/>
      <c r="Z1037" s="134"/>
      <c r="AA1037" s="134"/>
      <c r="AB1037" s="134"/>
      <c r="AC1037" s="134"/>
      <c r="AD1037" s="134"/>
      <c r="AE1037" s="134"/>
      <c r="AF1037" s="134"/>
      <c r="AG1037" s="134"/>
      <c r="AH1037" s="134"/>
      <c r="AI1037" s="134"/>
      <c r="AJ1037" s="134"/>
      <c r="AK1037" s="134"/>
      <c r="AL1037" s="134"/>
      <c r="AM1037" s="134"/>
      <c r="AN1037" s="134"/>
      <c r="AO1037" s="134"/>
      <c r="AP1037" s="134"/>
      <c r="AQ1037" s="134"/>
      <c r="AR1037" s="134"/>
      <c r="AS1037" s="134"/>
      <c r="AT1037" s="134"/>
      <c r="AU1037" s="134"/>
      <c r="AV1037" s="134"/>
      <c r="AW1037" s="134"/>
      <c r="AX1037" s="134"/>
      <c r="AY1037" s="134"/>
      <c r="AZ1037" s="134"/>
      <c r="BA1037" s="134"/>
      <c r="BB1037" s="134"/>
      <c r="BC1037" s="134"/>
      <c r="BD1037" s="134"/>
      <c r="BE1037" s="134"/>
      <c r="BF1037" s="134"/>
      <c r="BG1037" s="134"/>
      <c r="BH1037" s="134"/>
      <c r="BI1037" s="134"/>
      <c r="BJ1037" s="134"/>
      <c r="BK1037" s="134"/>
      <c r="BL1037" s="134"/>
      <c r="BM1037" s="134"/>
      <c r="BN1037" s="134"/>
      <c r="BO1037" s="134"/>
      <c r="BP1037" s="134"/>
      <c r="BQ1037" s="134"/>
      <c r="BR1037" s="134"/>
      <c r="BS1037" s="134"/>
      <c r="BT1037" s="134"/>
      <c r="BU1037" s="134"/>
      <c r="BV1037" s="134"/>
      <c r="BW1037" s="134"/>
      <c r="BX1037" s="134"/>
      <c r="BY1037" s="134"/>
      <c r="BZ1037" s="134"/>
      <c r="CA1037" s="134"/>
      <c r="CB1037" s="134"/>
      <c r="CC1037" s="134"/>
      <c r="CD1037" s="134"/>
      <c r="CE1037" s="134"/>
      <c r="CF1037" s="134"/>
      <c r="CG1037" s="134"/>
      <c r="CH1037" s="134"/>
      <c r="CI1037" s="134"/>
      <c r="CJ1037" s="134"/>
      <c r="CK1037" s="134"/>
      <c r="CL1037" s="134"/>
      <c r="CM1037" s="134"/>
      <c r="CN1037" s="134"/>
      <c r="CO1037" s="134"/>
      <c r="CP1037" s="134"/>
      <c r="CQ1037" s="134"/>
      <c r="CR1037" s="134"/>
      <c r="CS1037" s="134"/>
      <c r="CT1037" s="134"/>
      <c r="CU1037" s="134"/>
      <c r="CV1037" s="134"/>
      <c r="CW1037" s="134"/>
      <c r="CX1037" s="134"/>
      <c r="CY1037" s="134"/>
      <c r="CZ1037" s="134"/>
      <c r="DA1037" s="134"/>
      <c r="DB1037" s="134"/>
      <c r="DC1037" s="134"/>
      <c r="DD1037" s="134"/>
      <c r="DE1037" s="134"/>
      <c r="DF1037" s="134"/>
      <c r="DG1037" s="134"/>
      <c r="DH1037" s="134"/>
      <c r="DI1037" s="134"/>
      <c r="DJ1037" s="134"/>
      <c r="DK1037" s="134"/>
      <c r="DL1037" s="134"/>
      <c r="DM1037" s="134"/>
      <c r="DN1037" s="134"/>
      <c r="DO1037" s="134"/>
      <c r="DP1037" s="134"/>
      <c r="DQ1037" s="134"/>
      <c r="DR1037" s="134"/>
      <c r="DS1037" s="134"/>
      <c r="DT1037" s="134"/>
      <c r="DU1037" s="134"/>
      <c r="DV1037" s="134"/>
      <c r="DW1037" s="134"/>
      <c r="DX1037" s="134"/>
      <c r="DY1037" s="134"/>
      <c r="DZ1037" s="134"/>
      <c r="EA1037" s="134"/>
      <c r="EB1037" s="134"/>
      <c r="EC1037" s="134"/>
      <c r="ED1037" s="134"/>
      <c r="EE1037" s="134"/>
      <c r="EF1037" s="134"/>
      <c r="EG1037" s="134"/>
    </row>
    <row r="1038" spans="1:137">
      <c r="A1038" s="135"/>
      <c r="B1038" s="103"/>
      <c r="C1038" s="81"/>
      <c r="D1038" s="190"/>
      <c r="E1038" s="81"/>
      <c r="F1038" s="81"/>
      <c r="G1038" s="81"/>
      <c r="H1038" s="80"/>
      <c r="I1038" s="157"/>
      <c r="J1038" s="80"/>
      <c r="K1038" s="84" t="s">
        <v>1502</v>
      </c>
      <c r="L1038" s="76">
        <f t="shared" si="101"/>
        <v>2</v>
      </c>
      <c r="M1038" s="76"/>
      <c r="N1038" s="76"/>
      <c r="O1038" s="76"/>
      <c r="P1038" s="76"/>
      <c r="Q1038" s="76"/>
      <c r="R1038" s="76"/>
      <c r="S1038" s="76">
        <v>2</v>
      </c>
      <c r="T1038" s="76"/>
      <c r="U1038" s="76"/>
      <c r="V1038" s="76"/>
      <c r="W1038" s="76"/>
      <c r="X1038" s="76"/>
      <c r="Y1038" s="134"/>
      <c r="Z1038" s="134"/>
      <c r="AA1038" s="134"/>
      <c r="AB1038" s="134"/>
      <c r="AC1038" s="134"/>
      <c r="AD1038" s="134"/>
      <c r="AE1038" s="134"/>
      <c r="AF1038" s="134"/>
      <c r="AG1038" s="134"/>
      <c r="AH1038" s="134"/>
      <c r="AI1038" s="134"/>
      <c r="AJ1038" s="134"/>
      <c r="AK1038" s="134"/>
      <c r="AL1038" s="134"/>
      <c r="AM1038" s="134"/>
      <c r="AN1038" s="134"/>
      <c r="AO1038" s="134"/>
      <c r="AP1038" s="134"/>
      <c r="AQ1038" s="134"/>
      <c r="AR1038" s="134"/>
      <c r="AS1038" s="134"/>
      <c r="AT1038" s="134"/>
      <c r="AU1038" s="134"/>
      <c r="AV1038" s="134"/>
      <c r="AW1038" s="134"/>
      <c r="AX1038" s="134"/>
      <c r="AY1038" s="134"/>
      <c r="AZ1038" s="134"/>
      <c r="BA1038" s="134"/>
      <c r="BB1038" s="134"/>
      <c r="BC1038" s="134"/>
      <c r="BD1038" s="134"/>
      <c r="BE1038" s="134"/>
      <c r="BF1038" s="134"/>
      <c r="BG1038" s="134"/>
      <c r="BH1038" s="134"/>
      <c r="BI1038" s="134"/>
      <c r="BJ1038" s="134"/>
      <c r="BK1038" s="134"/>
      <c r="BL1038" s="134"/>
      <c r="BM1038" s="134"/>
      <c r="BN1038" s="134"/>
      <c r="BO1038" s="134"/>
      <c r="BP1038" s="134"/>
      <c r="BQ1038" s="134"/>
      <c r="BR1038" s="134"/>
      <c r="BS1038" s="134"/>
      <c r="BT1038" s="134"/>
      <c r="BU1038" s="134"/>
      <c r="BV1038" s="134"/>
      <c r="BW1038" s="134"/>
      <c r="BX1038" s="134"/>
      <c r="BY1038" s="134"/>
      <c r="BZ1038" s="134"/>
      <c r="CA1038" s="134"/>
      <c r="CB1038" s="134"/>
      <c r="CC1038" s="134"/>
      <c r="CD1038" s="134"/>
      <c r="CE1038" s="134"/>
      <c r="CF1038" s="134"/>
      <c r="CG1038" s="134"/>
      <c r="CH1038" s="134"/>
      <c r="CI1038" s="134"/>
      <c r="CJ1038" s="134"/>
      <c r="CK1038" s="134"/>
      <c r="CL1038" s="134"/>
      <c r="CM1038" s="134"/>
      <c r="CN1038" s="134"/>
      <c r="CO1038" s="134"/>
      <c r="CP1038" s="134"/>
      <c r="CQ1038" s="134"/>
      <c r="CR1038" s="134"/>
      <c r="CS1038" s="134"/>
      <c r="CT1038" s="134"/>
      <c r="CU1038" s="134"/>
      <c r="CV1038" s="134"/>
      <c r="CW1038" s="134"/>
      <c r="CX1038" s="134"/>
      <c r="CY1038" s="134"/>
      <c r="CZ1038" s="134"/>
      <c r="DA1038" s="134"/>
      <c r="DB1038" s="134"/>
      <c r="DC1038" s="134"/>
      <c r="DD1038" s="134"/>
      <c r="DE1038" s="134"/>
      <c r="DF1038" s="134"/>
      <c r="DG1038" s="134"/>
      <c r="DH1038" s="134"/>
      <c r="DI1038" s="134"/>
      <c r="DJ1038" s="134"/>
      <c r="DK1038" s="134"/>
      <c r="DL1038" s="134"/>
      <c r="DM1038" s="134"/>
      <c r="DN1038" s="134"/>
      <c r="DO1038" s="134"/>
      <c r="DP1038" s="134"/>
      <c r="DQ1038" s="134"/>
      <c r="DR1038" s="134"/>
      <c r="DS1038" s="134"/>
      <c r="DT1038" s="134"/>
      <c r="DU1038" s="134"/>
      <c r="DV1038" s="134"/>
      <c r="DW1038" s="134"/>
      <c r="DX1038" s="134"/>
      <c r="DY1038" s="134"/>
      <c r="DZ1038" s="134"/>
      <c r="EA1038" s="134"/>
      <c r="EB1038" s="134"/>
      <c r="EC1038" s="134"/>
      <c r="ED1038" s="134"/>
      <c r="EE1038" s="134"/>
      <c r="EF1038" s="134"/>
      <c r="EG1038" s="134"/>
    </row>
    <row r="1039" spans="1:137">
      <c r="A1039" s="135"/>
      <c r="B1039" s="103"/>
      <c r="C1039" s="58" t="s">
        <v>33</v>
      </c>
      <c r="D1039" s="191" t="s">
        <v>1562</v>
      </c>
      <c r="E1039" s="58" t="s">
        <v>1563</v>
      </c>
      <c r="F1039" s="58" t="s">
        <v>1564</v>
      </c>
      <c r="G1039" s="58" t="s">
        <v>1565</v>
      </c>
      <c r="H1039" s="46"/>
      <c r="I1039" s="155">
        <v>173</v>
      </c>
      <c r="J1039" s="46" t="s">
        <v>1508</v>
      </c>
      <c r="K1039" s="75" t="s">
        <v>1509</v>
      </c>
      <c r="L1039" s="76">
        <f t="shared" si="101"/>
        <v>0</v>
      </c>
      <c r="M1039" s="76"/>
      <c r="N1039" s="76"/>
      <c r="O1039" s="76"/>
      <c r="P1039" s="76"/>
      <c r="Q1039" s="76"/>
      <c r="R1039" s="76"/>
      <c r="S1039" s="76"/>
      <c r="T1039" s="76"/>
      <c r="U1039" s="76"/>
      <c r="V1039" s="76"/>
      <c r="W1039" s="76"/>
      <c r="X1039" s="76"/>
      <c r="Y1039" s="134"/>
      <c r="Z1039" s="134"/>
      <c r="AA1039" s="134"/>
      <c r="AB1039" s="134"/>
      <c r="AC1039" s="134"/>
      <c r="AD1039" s="134"/>
      <c r="AE1039" s="134"/>
      <c r="AF1039" s="134"/>
      <c r="AG1039" s="134"/>
      <c r="AH1039" s="134"/>
      <c r="AI1039" s="134"/>
      <c r="AJ1039" s="134"/>
      <c r="AK1039" s="134"/>
      <c r="AL1039" s="134"/>
      <c r="AM1039" s="134"/>
      <c r="AN1039" s="134"/>
      <c r="AO1039" s="134"/>
      <c r="AP1039" s="134"/>
      <c r="AQ1039" s="134"/>
      <c r="AR1039" s="134"/>
      <c r="AS1039" s="134"/>
      <c r="AT1039" s="134"/>
      <c r="AU1039" s="134"/>
      <c r="AV1039" s="134"/>
      <c r="AW1039" s="134"/>
      <c r="AX1039" s="134"/>
      <c r="AY1039" s="134"/>
      <c r="AZ1039" s="134"/>
      <c r="BA1039" s="134"/>
      <c r="BB1039" s="134"/>
      <c r="BC1039" s="134"/>
      <c r="BD1039" s="134"/>
      <c r="BE1039" s="134"/>
      <c r="BF1039" s="134"/>
      <c r="BG1039" s="134"/>
      <c r="BH1039" s="134"/>
      <c r="BI1039" s="134"/>
      <c r="BJ1039" s="134"/>
      <c r="BK1039" s="134"/>
      <c r="BL1039" s="134"/>
      <c r="BM1039" s="134"/>
      <c r="BN1039" s="134"/>
      <c r="BO1039" s="134"/>
      <c r="BP1039" s="134"/>
      <c r="BQ1039" s="134"/>
      <c r="BR1039" s="134"/>
      <c r="BS1039" s="134"/>
      <c r="BT1039" s="134"/>
      <c r="BU1039" s="134"/>
      <c r="BV1039" s="134"/>
      <c r="BW1039" s="134"/>
      <c r="BX1039" s="134"/>
      <c r="BY1039" s="134"/>
      <c r="BZ1039" s="134"/>
      <c r="CA1039" s="134"/>
      <c r="CB1039" s="134"/>
      <c r="CC1039" s="134"/>
      <c r="CD1039" s="134"/>
      <c r="CE1039" s="134"/>
      <c r="CF1039" s="134"/>
      <c r="CG1039" s="134"/>
      <c r="CH1039" s="134"/>
      <c r="CI1039" s="134"/>
      <c r="CJ1039" s="134"/>
      <c r="CK1039" s="134"/>
      <c r="CL1039" s="134"/>
      <c r="CM1039" s="134"/>
      <c r="CN1039" s="134"/>
      <c r="CO1039" s="134"/>
      <c r="CP1039" s="134"/>
      <c r="CQ1039" s="134"/>
      <c r="CR1039" s="134"/>
      <c r="CS1039" s="134"/>
      <c r="CT1039" s="134"/>
      <c r="CU1039" s="134"/>
      <c r="CV1039" s="134"/>
      <c r="CW1039" s="134"/>
      <c r="CX1039" s="134"/>
      <c r="CY1039" s="134"/>
      <c r="CZ1039" s="134"/>
      <c r="DA1039" s="134"/>
      <c r="DB1039" s="134"/>
      <c r="DC1039" s="134"/>
      <c r="DD1039" s="134"/>
      <c r="DE1039" s="134"/>
      <c r="DF1039" s="134"/>
      <c r="DG1039" s="134"/>
      <c r="DH1039" s="134"/>
      <c r="DI1039" s="134"/>
      <c r="DJ1039" s="134"/>
      <c r="DK1039" s="134"/>
      <c r="DL1039" s="134"/>
      <c r="DM1039" s="134"/>
      <c r="DN1039" s="134"/>
      <c r="DO1039" s="134"/>
      <c r="DP1039" s="134"/>
      <c r="DQ1039" s="134"/>
      <c r="DR1039" s="134"/>
      <c r="DS1039" s="134"/>
      <c r="DT1039" s="134"/>
      <c r="DU1039" s="134"/>
      <c r="DV1039" s="134"/>
      <c r="DW1039" s="134"/>
      <c r="DX1039" s="134"/>
      <c r="DY1039" s="134"/>
      <c r="DZ1039" s="134"/>
      <c r="EA1039" s="134"/>
      <c r="EB1039" s="134"/>
      <c r="EC1039" s="134"/>
      <c r="ED1039" s="134"/>
      <c r="EE1039" s="134"/>
      <c r="EF1039" s="134"/>
      <c r="EG1039" s="134"/>
    </row>
    <row r="1040" spans="1:137">
      <c r="A1040" s="135"/>
      <c r="B1040" s="103"/>
      <c r="C1040" s="77"/>
      <c r="D1040" s="189"/>
      <c r="E1040" s="77"/>
      <c r="F1040" s="77"/>
      <c r="G1040" s="77"/>
      <c r="H1040" s="54"/>
      <c r="I1040" s="156"/>
      <c r="J1040" s="54"/>
      <c r="K1040" s="75" t="s">
        <v>1501</v>
      </c>
      <c r="L1040" s="76">
        <f t="shared" si="101"/>
        <v>0</v>
      </c>
      <c r="M1040" s="76"/>
      <c r="N1040" s="76"/>
      <c r="O1040" s="76"/>
      <c r="P1040" s="76"/>
      <c r="Q1040" s="76"/>
      <c r="R1040" s="76"/>
      <c r="S1040" s="76"/>
      <c r="T1040" s="76"/>
      <c r="U1040" s="76"/>
      <c r="V1040" s="76"/>
      <c r="W1040" s="76"/>
      <c r="X1040" s="76"/>
      <c r="Y1040" s="134"/>
      <c r="Z1040" s="134"/>
      <c r="AA1040" s="134"/>
      <c r="AB1040" s="134"/>
      <c r="AC1040" s="134"/>
      <c r="AD1040" s="134"/>
      <c r="AE1040" s="134"/>
      <c r="AF1040" s="134"/>
      <c r="AG1040" s="134"/>
      <c r="AH1040" s="134"/>
      <c r="AI1040" s="134"/>
      <c r="AJ1040" s="134"/>
      <c r="AK1040" s="134"/>
      <c r="AL1040" s="134"/>
      <c r="AM1040" s="134"/>
      <c r="AN1040" s="134"/>
      <c r="AO1040" s="134"/>
      <c r="AP1040" s="134"/>
      <c r="AQ1040" s="134"/>
      <c r="AR1040" s="134"/>
      <c r="AS1040" s="134"/>
      <c r="AT1040" s="134"/>
      <c r="AU1040" s="134"/>
      <c r="AV1040" s="134"/>
      <c r="AW1040" s="134"/>
      <c r="AX1040" s="134"/>
      <c r="AY1040" s="134"/>
      <c r="AZ1040" s="134"/>
      <c r="BA1040" s="134"/>
      <c r="BB1040" s="134"/>
      <c r="BC1040" s="134"/>
      <c r="BD1040" s="134"/>
      <c r="BE1040" s="134"/>
      <c r="BF1040" s="134"/>
      <c r="BG1040" s="134"/>
      <c r="BH1040" s="134"/>
      <c r="BI1040" s="134"/>
      <c r="BJ1040" s="134"/>
      <c r="BK1040" s="134"/>
      <c r="BL1040" s="134"/>
      <c r="BM1040" s="134"/>
      <c r="BN1040" s="134"/>
      <c r="BO1040" s="134"/>
      <c r="BP1040" s="134"/>
      <c r="BQ1040" s="134"/>
      <c r="BR1040" s="134"/>
      <c r="BS1040" s="134"/>
      <c r="BT1040" s="134"/>
      <c r="BU1040" s="134"/>
      <c r="BV1040" s="134"/>
      <c r="BW1040" s="134"/>
      <c r="BX1040" s="134"/>
      <c r="BY1040" s="134"/>
      <c r="BZ1040" s="134"/>
      <c r="CA1040" s="134"/>
      <c r="CB1040" s="134"/>
      <c r="CC1040" s="134"/>
      <c r="CD1040" s="134"/>
      <c r="CE1040" s="134"/>
      <c r="CF1040" s="134"/>
      <c r="CG1040" s="134"/>
      <c r="CH1040" s="134"/>
      <c r="CI1040" s="134"/>
      <c r="CJ1040" s="134"/>
      <c r="CK1040" s="134"/>
      <c r="CL1040" s="134"/>
      <c r="CM1040" s="134"/>
      <c r="CN1040" s="134"/>
      <c r="CO1040" s="134"/>
      <c r="CP1040" s="134"/>
      <c r="CQ1040" s="134"/>
      <c r="CR1040" s="134"/>
      <c r="CS1040" s="134"/>
      <c r="CT1040" s="134"/>
      <c r="CU1040" s="134"/>
      <c r="CV1040" s="134"/>
      <c r="CW1040" s="134"/>
      <c r="CX1040" s="134"/>
      <c r="CY1040" s="134"/>
      <c r="CZ1040" s="134"/>
      <c r="DA1040" s="134"/>
      <c r="DB1040" s="134"/>
      <c r="DC1040" s="134"/>
      <c r="DD1040" s="134"/>
      <c r="DE1040" s="134"/>
      <c r="DF1040" s="134"/>
      <c r="DG1040" s="134"/>
      <c r="DH1040" s="134"/>
      <c r="DI1040" s="134"/>
      <c r="DJ1040" s="134"/>
      <c r="DK1040" s="134"/>
      <c r="DL1040" s="134"/>
      <c r="DM1040" s="134"/>
      <c r="DN1040" s="134"/>
      <c r="DO1040" s="134"/>
      <c r="DP1040" s="134"/>
      <c r="DQ1040" s="134"/>
      <c r="DR1040" s="134"/>
      <c r="DS1040" s="134"/>
      <c r="DT1040" s="134"/>
      <c r="DU1040" s="134"/>
      <c r="DV1040" s="134"/>
      <c r="DW1040" s="134"/>
      <c r="DX1040" s="134"/>
      <c r="DY1040" s="134"/>
      <c r="DZ1040" s="134"/>
      <c r="EA1040" s="134"/>
      <c r="EB1040" s="134"/>
      <c r="EC1040" s="134"/>
      <c r="ED1040" s="134"/>
      <c r="EE1040" s="134"/>
      <c r="EF1040" s="134"/>
      <c r="EG1040" s="134"/>
    </row>
    <row r="1041" spans="1:137">
      <c r="A1041" s="135"/>
      <c r="B1041" s="103"/>
      <c r="C1041" s="81"/>
      <c r="D1041" s="190"/>
      <c r="E1041" s="81"/>
      <c r="F1041" s="81"/>
      <c r="G1041" s="81"/>
      <c r="H1041" s="80"/>
      <c r="I1041" s="157"/>
      <c r="J1041" s="80"/>
      <c r="K1041" s="84" t="s">
        <v>1502</v>
      </c>
      <c r="L1041" s="76">
        <f t="shared" si="101"/>
        <v>2</v>
      </c>
      <c r="M1041" s="76"/>
      <c r="N1041" s="76"/>
      <c r="O1041" s="76"/>
      <c r="P1041" s="76"/>
      <c r="Q1041" s="76"/>
      <c r="R1041" s="76"/>
      <c r="S1041" s="76">
        <v>1</v>
      </c>
      <c r="T1041" s="76"/>
      <c r="U1041" s="76"/>
      <c r="V1041" s="76"/>
      <c r="W1041" s="76">
        <v>1</v>
      </c>
      <c r="X1041" s="76"/>
      <c r="Y1041" s="134"/>
      <c r="Z1041" s="134"/>
      <c r="AA1041" s="134"/>
      <c r="AB1041" s="134"/>
      <c r="AC1041" s="134"/>
      <c r="AD1041" s="134"/>
      <c r="AE1041" s="134"/>
      <c r="AF1041" s="134"/>
      <c r="AG1041" s="134"/>
      <c r="AH1041" s="134"/>
      <c r="AI1041" s="134"/>
      <c r="AJ1041" s="134"/>
      <c r="AK1041" s="134"/>
      <c r="AL1041" s="134"/>
      <c r="AM1041" s="134"/>
      <c r="AN1041" s="134"/>
      <c r="AO1041" s="134"/>
      <c r="AP1041" s="134"/>
      <c r="AQ1041" s="134"/>
      <c r="AR1041" s="134"/>
      <c r="AS1041" s="134"/>
      <c r="AT1041" s="134"/>
      <c r="AU1041" s="134"/>
      <c r="AV1041" s="134"/>
      <c r="AW1041" s="134"/>
      <c r="AX1041" s="134"/>
      <c r="AY1041" s="134"/>
      <c r="AZ1041" s="134"/>
      <c r="BA1041" s="134"/>
      <c r="BB1041" s="134"/>
      <c r="BC1041" s="134"/>
      <c r="BD1041" s="134"/>
      <c r="BE1041" s="134"/>
      <c r="BF1041" s="134"/>
      <c r="BG1041" s="134"/>
      <c r="BH1041" s="134"/>
      <c r="BI1041" s="134"/>
      <c r="BJ1041" s="134"/>
      <c r="BK1041" s="134"/>
      <c r="BL1041" s="134"/>
      <c r="BM1041" s="134"/>
      <c r="BN1041" s="134"/>
      <c r="BO1041" s="134"/>
      <c r="BP1041" s="134"/>
      <c r="BQ1041" s="134"/>
      <c r="BR1041" s="134"/>
      <c r="BS1041" s="134"/>
      <c r="BT1041" s="134"/>
      <c r="BU1041" s="134"/>
      <c r="BV1041" s="134"/>
      <c r="BW1041" s="134"/>
      <c r="BX1041" s="134"/>
      <c r="BY1041" s="134"/>
      <c r="BZ1041" s="134"/>
      <c r="CA1041" s="134"/>
      <c r="CB1041" s="134"/>
      <c r="CC1041" s="134"/>
      <c r="CD1041" s="134"/>
      <c r="CE1041" s="134"/>
      <c r="CF1041" s="134"/>
      <c r="CG1041" s="134"/>
      <c r="CH1041" s="134"/>
      <c r="CI1041" s="134"/>
      <c r="CJ1041" s="134"/>
      <c r="CK1041" s="134"/>
      <c r="CL1041" s="134"/>
      <c r="CM1041" s="134"/>
      <c r="CN1041" s="134"/>
      <c r="CO1041" s="134"/>
      <c r="CP1041" s="134"/>
      <c r="CQ1041" s="134"/>
      <c r="CR1041" s="134"/>
      <c r="CS1041" s="134"/>
      <c r="CT1041" s="134"/>
      <c r="CU1041" s="134"/>
      <c r="CV1041" s="134"/>
      <c r="CW1041" s="134"/>
      <c r="CX1041" s="134"/>
      <c r="CY1041" s="134"/>
      <c r="CZ1041" s="134"/>
      <c r="DA1041" s="134"/>
      <c r="DB1041" s="134"/>
      <c r="DC1041" s="134"/>
      <c r="DD1041" s="134"/>
      <c r="DE1041" s="134"/>
      <c r="DF1041" s="134"/>
      <c r="DG1041" s="134"/>
      <c r="DH1041" s="134"/>
      <c r="DI1041" s="134"/>
      <c r="DJ1041" s="134"/>
      <c r="DK1041" s="134"/>
      <c r="DL1041" s="134"/>
      <c r="DM1041" s="134"/>
      <c r="DN1041" s="134"/>
      <c r="DO1041" s="134"/>
      <c r="DP1041" s="134"/>
      <c r="DQ1041" s="134"/>
      <c r="DR1041" s="134"/>
      <c r="DS1041" s="134"/>
      <c r="DT1041" s="134"/>
      <c r="DU1041" s="134"/>
      <c r="DV1041" s="134"/>
      <c r="DW1041" s="134"/>
      <c r="DX1041" s="134"/>
      <c r="DY1041" s="134"/>
      <c r="DZ1041" s="134"/>
      <c r="EA1041" s="134"/>
      <c r="EB1041" s="134"/>
      <c r="EC1041" s="134"/>
      <c r="ED1041" s="134"/>
      <c r="EE1041" s="134"/>
      <c r="EF1041" s="134"/>
      <c r="EG1041" s="134"/>
    </row>
    <row r="1042" spans="1:137">
      <c r="A1042" s="135"/>
      <c r="B1042" s="103"/>
      <c r="C1042" s="58" t="s">
        <v>33</v>
      </c>
      <c r="D1042" s="191" t="s">
        <v>1566</v>
      </c>
      <c r="E1042" s="58" t="s">
        <v>1567</v>
      </c>
      <c r="F1042" s="58" t="s">
        <v>1568</v>
      </c>
      <c r="G1042" s="58" t="s">
        <v>1569</v>
      </c>
      <c r="H1042" s="46" t="s">
        <v>1570</v>
      </c>
      <c r="I1042" s="155">
        <v>61</v>
      </c>
      <c r="J1042" s="46" t="s">
        <v>1508</v>
      </c>
      <c r="K1042" s="75" t="s">
        <v>1509</v>
      </c>
      <c r="L1042" s="76">
        <f t="shared" si="101"/>
        <v>0</v>
      </c>
      <c r="M1042" s="76"/>
      <c r="N1042" s="76"/>
      <c r="O1042" s="76"/>
      <c r="P1042" s="76"/>
      <c r="Q1042" s="76"/>
      <c r="R1042" s="76"/>
      <c r="S1042" s="76"/>
      <c r="T1042" s="76"/>
      <c r="U1042" s="76"/>
      <c r="V1042" s="76"/>
      <c r="W1042" s="76"/>
      <c r="X1042" s="76"/>
      <c r="Y1042" s="134"/>
      <c r="Z1042" s="134"/>
      <c r="AA1042" s="134"/>
      <c r="AB1042" s="134"/>
      <c r="AC1042" s="134"/>
      <c r="AD1042" s="134"/>
      <c r="AE1042" s="134"/>
      <c r="AF1042" s="134"/>
      <c r="AG1042" s="134"/>
      <c r="AH1042" s="134"/>
      <c r="AI1042" s="134"/>
      <c r="AJ1042" s="134"/>
      <c r="AK1042" s="134"/>
      <c r="AL1042" s="134"/>
      <c r="AM1042" s="134"/>
      <c r="AN1042" s="134"/>
      <c r="AO1042" s="134"/>
      <c r="AP1042" s="134"/>
      <c r="AQ1042" s="134"/>
      <c r="AR1042" s="134"/>
      <c r="AS1042" s="134"/>
      <c r="AT1042" s="134"/>
      <c r="AU1042" s="134"/>
      <c r="AV1042" s="134"/>
      <c r="AW1042" s="134"/>
      <c r="AX1042" s="134"/>
      <c r="AY1042" s="134"/>
      <c r="AZ1042" s="134"/>
      <c r="BA1042" s="134"/>
      <c r="BB1042" s="134"/>
      <c r="BC1042" s="134"/>
      <c r="BD1042" s="134"/>
      <c r="BE1042" s="134"/>
      <c r="BF1042" s="134"/>
      <c r="BG1042" s="134"/>
      <c r="BH1042" s="134"/>
      <c r="BI1042" s="134"/>
      <c r="BJ1042" s="134"/>
      <c r="BK1042" s="134"/>
      <c r="BL1042" s="134"/>
      <c r="BM1042" s="134"/>
      <c r="BN1042" s="134"/>
      <c r="BO1042" s="134"/>
      <c r="BP1042" s="134"/>
      <c r="BQ1042" s="134"/>
      <c r="BR1042" s="134"/>
      <c r="BS1042" s="134"/>
      <c r="BT1042" s="134"/>
      <c r="BU1042" s="134"/>
      <c r="BV1042" s="134"/>
      <c r="BW1042" s="134"/>
      <c r="BX1042" s="134"/>
      <c r="BY1042" s="134"/>
      <c r="BZ1042" s="134"/>
      <c r="CA1042" s="134"/>
      <c r="CB1042" s="134"/>
      <c r="CC1042" s="134"/>
      <c r="CD1042" s="134"/>
      <c r="CE1042" s="134"/>
      <c r="CF1042" s="134"/>
      <c r="CG1042" s="134"/>
      <c r="CH1042" s="134"/>
      <c r="CI1042" s="134"/>
      <c r="CJ1042" s="134"/>
      <c r="CK1042" s="134"/>
      <c r="CL1042" s="134"/>
      <c r="CM1042" s="134"/>
      <c r="CN1042" s="134"/>
      <c r="CO1042" s="134"/>
      <c r="CP1042" s="134"/>
      <c r="CQ1042" s="134"/>
      <c r="CR1042" s="134"/>
      <c r="CS1042" s="134"/>
      <c r="CT1042" s="134"/>
      <c r="CU1042" s="134"/>
      <c r="CV1042" s="134"/>
      <c r="CW1042" s="134"/>
      <c r="CX1042" s="134"/>
      <c r="CY1042" s="134"/>
      <c r="CZ1042" s="134"/>
      <c r="DA1042" s="134"/>
      <c r="DB1042" s="134"/>
      <c r="DC1042" s="134"/>
      <c r="DD1042" s="134"/>
      <c r="DE1042" s="134"/>
      <c r="DF1042" s="134"/>
      <c r="DG1042" s="134"/>
      <c r="DH1042" s="134"/>
      <c r="DI1042" s="134"/>
      <c r="DJ1042" s="134"/>
      <c r="DK1042" s="134"/>
      <c r="DL1042" s="134"/>
      <c r="DM1042" s="134"/>
      <c r="DN1042" s="134"/>
      <c r="DO1042" s="134"/>
      <c r="DP1042" s="134"/>
      <c r="DQ1042" s="134"/>
      <c r="DR1042" s="134"/>
      <c r="DS1042" s="134"/>
      <c r="DT1042" s="134"/>
      <c r="DU1042" s="134"/>
      <c r="DV1042" s="134"/>
      <c r="DW1042" s="134"/>
      <c r="DX1042" s="134"/>
      <c r="DY1042" s="134"/>
      <c r="DZ1042" s="134"/>
      <c r="EA1042" s="134"/>
      <c r="EB1042" s="134"/>
      <c r="EC1042" s="134"/>
      <c r="ED1042" s="134"/>
      <c r="EE1042" s="134"/>
      <c r="EF1042" s="134"/>
      <c r="EG1042" s="134"/>
    </row>
    <row r="1043" spans="1:137">
      <c r="A1043" s="135"/>
      <c r="B1043" s="103"/>
      <c r="C1043" s="77"/>
      <c r="D1043" s="189"/>
      <c r="E1043" s="77"/>
      <c r="F1043" s="77"/>
      <c r="G1043" s="77"/>
      <c r="H1043" s="54"/>
      <c r="I1043" s="156"/>
      <c r="J1043" s="54"/>
      <c r="K1043" s="75" t="s">
        <v>1501</v>
      </c>
      <c r="L1043" s="76">
        <f t="shared" si="101"/>
        <v>0</v>
      </c>
      <c r="M1043" s="76"/>
      <c r="N1043" s="76"/>
      <c r="O1043" s="76"/>
      <c r="P1043" s="76"/>
      <c r="Q1043" s="76"/>
      <c r="R1043" s="76"/>
      <c r="S1043" s="76"/>
      <c r="T1043" s="76"/>
      <c r="U1043" s="76"/>
      <c r="V1043" s="76"/>
      <c r="W1043" s="76"/>
      <c r="X1043" s="76"/>
      <c r="Y1043" s="134"/>
      <c r="Z1043" s="134"/>
      <c r="AA1043" s="134"/>
      <c r="AB1043" s="134"/>
      <c r="AC1043" s="134"/>
      <c r="AD1043" s="134"/>
      <c r="AE1043" s="134"/>
      <c r="AF1043" s="134"/>
      <c r="AG1043" s="134"/>
      <c r="AH1043" s="134"/>
      <c r="AI1043" s="134"/>
      <c r="AJ1043" s="134"/>
      <c r="AK1043" s="134"/>
      <c r="AL1043" s="134"/>
      <c r="AM1043" s="134"/>
      <c r="AN1043" s="134"/>
      <c r="AO1043" s="134"/>
      <c r="AP1043" s="134"/>
      <c r="AQ1043" s="134"/>
      <c r="AR1043" s="134"/>
      <c r="AS1043" s="134"/>
      <c r="AT1043" s="134"/>
      <c r="AU1043" s="134"/>
      <c r="AV1043" s="134"/>
      <c r="AW1043" s="134"/>
      <c r="AX1043" s="134"/>
      <c r="AY1043" s="134"/>
      <c r="AZ1043" s="134"/>
      <c r="BA1043" s="134"/>
      <c r="BB1043" s="134"/>
      <c r="BC1043" s="134"/>
      <c r="BD1043" s="134"/>
      <c r="BE1043" s="134"/>
      <c r="BF1043" s="134"/>
      <c r="BG1043" s="134"/>
      <c r="BH1043" s="134"/>
      <c r="BI1043" s="134"/>
      <c r="BJ1043" s="134"/>
      <c r="BK1043" s="134"/>
      <c r="BL1043" s="134"/>
      <c r="BM1043" s="134"/>
      <c r="BN1043" s="134"/>
      <c r="BO1043" s="134"/>
      <c r="BP1043" s="134"/>
      <c r="BQ1043" s="134"/>
      <c r="BR1043" s="134"/>
      <c r="BS1043" s="134"/>
      <c r="BT1043" s="134"/>
      <c r="BU1043" s="134"/>
      <c r="BV1043" s="134"/>
      <c r="BW1043" s="134"/>
      <c r="BX1043" s="134"/>
      <c r="BY1043" s="134"/>
      <c r="BZ1043" s="134"/>
      <c r="CA1043" s="134"/>
      <c r="CB1043" s="134"/>
      <c r="CC1043" s="134"/>
      <c r="CD1043" s="134"/>
      <c r="CE1043" s="134"/>
      <c r="CF1043" s="134"/>
      <c r="CG1043" s="134"/>
      <c r="CH1043" s="134"/>
      <c r="CI1043" s="134"/>
      <c r="CJ1043" s="134"/>
      <c r="CK1043" s="134"/>
      <c r="CL1043" s="134"/>
      <c r="CM1043" s="134"/>
      <c r="CN1043" s="134"/>
      <c r="CO1043" s="134"/>
      <c r="CP1043" s="134"/>
      <c r="CQ1043" s="134"/>
      <c r="CR1043" s="134"/>
      <c r="CS1043" s="134"/>
      <c r="CT1043" s="134"/>
      <c r="CU1043" s="134"/>
      <c r="CV1043" s="134"/>
      <c r="CW1043" s="134"/>
      <c r="CX1043" s="134"/>
      <c r="CY1043" s="134"/>
      <c r="CZ1043" s="134"/>
      <c r="DA1043" s="134"/>
      <c r="DB1043" s="134"/>
      <c r="DC1043" s="134"/>
      <c r="DD1043" s="134"/>
      <c r="DE1043" s="134"/>
      <c r="DF1043" s="134"/>
      <c r="DG1043" s="134"/>
      <c r="DH1043" s="134"/>
      <c r="DI1043" s="134"/>
      <c r="DJ1043" s="134"/>
      <c r="DK1043" s="134"/>
      <c r="DL1043" s="134"/>
      <c r="DM1043" s="134"/>
      <c r="DN1043" s="134"/>
      <c r="DO1043" s="134"/>
      <c r="DP1043" s="134"/>
      <c r="DQ1043" s="134"/>
      <c r="DR1043" s="134"/>
      <c r="DS1043" s="134"/>
      <c r="DT1043" s="134"/>
      <c r="DU1043" s="134"/>
      <c r="DV1043" s="134"/>
      <c r="DW1043" s="134"/>
      <c r="DX1043" s="134"/>
      <c r="DY1043" s="134"/>
      <c r="DZ1043" s="134"/>
      <c r="EA1043" s="134"/>
      <c r="EB1043" s="134"/>
      <c r="EC1043" s="134"/>
      <c r="ED1043" s="134"/>
      <c r="EE1043" s="134"/>
      <c r="EF1043" s="134"/>
      <c r="EG1043" s="134"/>
    </row>
    <row r="1044" spans="1:137">
      <c r="A1044" s="135"/>
      <c r="B1044" s="103"/>
      <c r="C1044" s="81"/>
      <c r="D1044" s="190"/>
      <c r="E1044" s="81"/>
      <c r="F1044" s="81"/>
      <c r="G1044" s="81"/>
      <c r="H1044" s="80"/>
      <c r="I1044" s="157"/>
      <c r="J1044" s="80"/>
      <c r="K1044" s="84" t="s">
        <v>1502</v>
      </c>
      <c r="L1044" s="76">
        <f t="shared" si="101"/>
        <v>3</v>
      </c>
      <c r="M1044" s="76"/>
      <c r="N1044" s="76"/>
      <c r="O1044" s="76"/>
      <c r="P1044" s="76"/>
      <c r="Q1044" s="76"/>
      <c r="R1044" s="76"/>
      <c r="S1044" s="76">
        <v>3</v>
      </c>
      <c r="T1044" s="76"/>
      <c r="U1044" s="76"/>
      <c r="V1044" s="76"/>
      <c r="W1044" s="76"/>
      <c r="X1044" s="76"/>
      <c r="Y1044" s="134"/>
      <c r="Z1044" s="134"/>
      <c r="AA1044" s="134"/>
      <c r="AB1044" s="134"/>
      <c r="AC1044" s="134"/>
      <c r="AD1044" s="134"/>
      <c r="AE1044" s="134"/>
      <c r="AF1044" s="134"/>
      <c r="AG1044" s="134"/>
      <c r="AH1044" s="134"/>
      <c r="AI1044" s="134"/>
      <c r="AJ1044" s="134"/>
      <c r="AK1044" s="134"/>
      <c r="AL1044" s="134"/>
      <c r="AM1044" s="134"/>
      <c r="AN1044" s="134"/>
      <c r="AO1044" s="134"/>
      <c r="AP1044" s="134"/>
      <c r="AQ1044" s="134"/>
      <c r="AR1044" s="134"/>
      <c r="AS1044" s="134"/>
      <c r="AT1044" s="134"/>
      <c r="AU1044" s="134"/>
      <c r="AV1044" s="134"/>
      <c r="AW1044" s="134"/>
      <c r="AX1044" s="134"/>
      <c r="AY1044" s="134"/>
      <c r="AZ1044" s="134"/>
      <c r="BA1044" s="134"/>
      <c r="BB1044" s="134"/>
      <c r="BC1044" s="134"/>
      <c r="BD1044" s="134"/>
      <c r="BE1044" s="134"/>
      <c r="BF1044" s="134"/>
      <c r="BG1044" s="134"/>
      <c r="BH1044" s="134"/>
      <c r="BI1044" s="134"/>
      <c r="BJ1044" s="134"/>
      <c r="BK1044" s="134"/>
      <c r="BL1044" s="134"/>
      <c r="BM1044" s="134"/>
      <c r="BN1044" s="134"/>
      <c r="BO1044" s="134"/>
      <c r="BP1044" s="134"/>
      <c r="BQ1044" s="134"/>
      <c r="BR1044" s="134"/>
      <c r="BS1044" s="134"/>
      <c r="BT1044" s="134"/>
      <c r="BU1044" s="134"/>
      <c r="BV1044" s="134"/>
      <c r="BW1044" s="134"/>
      <c r="BX1044" s="134"/>
      <c r="BY1044" s="134"/>
      <c r="BZ1044" s="134"/>
      <c r="CA1044" s="134"/>
      <c r="CB1044" s="134"/>
      <c r="CC1044" s="134"/>
      <c r="CD1044" s="134"/>
      <c r="CE1044" s="134"/>
      <c r="CF1044" s="134"/>
      <c r="CG1044" s="134"/>
      <c r="CH1044" s="134"/>
      <c r="CI1044" s="134"/>
      <c r="CJ1044" s="134"/>
      <c r="CK1044" s="134"/>
      <c r="CL1044" s="134"/>
      <c r="CM1044" s="134"/>
      <c r="CN1044" s="134"/>
      <c r="CO1044" s="134"/>
      <c r="CP1044" s="134"/>
      <c r="CQ1044" s="134"/>
      <c r="CR1044" s="134"/>
      <c r="CS1044" s="134"/>
      <c r="CT1044" s="134"/>
      <c r="CU1044" s="134"/>
      <c r="CV1044" s="134"/>
      <c r="CW1044" s="134"/>
      <c r="CX1044" s="134"/>
      <c r="CY1044" s="134"/>
      <c r="CZ1044" s="134"/>
      <c r="DA1044" s="134"/>
      <c r="DB1044" s="134"/>
      <c r="DC1044" s="134"/>
      <c r="DD1044" s="134"/>
      <c r="DE1044" s="134"/>
      <c r="DF1044" s="134"/>
      <c r="DG1044" s="134"/>
      <c r="DH1044" s="134"/>
      <c r="DI1044" s="134"/>
      <c r="DJ1044" s="134"/>
      <c r="DK1044" s="134"/>
      <c r="DL1044" s="134"/>
      <c r="DM1044" s="134"/>
      <c r="DN1044" s="134"/>
      <c r="DO1044" s="134"/>
      <c r="DP1044" s="134"/>
      <c r="DQ1044" s="134"/>
      <c r="DR1044" s="134"/>
      <c r="DS1044" s="134"/>
      <c r="DT1044" s="134"/>
      <c r="DU1044" s="134"/>
      <c r="DV1044" s="134"/>
      <c r="DW1044" s="134"/>
      <c r="DX1044" s="134"/>
      <c r="DY1044" s="134"/>
      <c r="DZ1044" s="134"/>
      <c r="EA1044" s="134"/>
      <c r="EB1044" s="134"/>
      <c r="EC1044" s="134"/>
      <c r="ED1044" s="134"/>
      <c r="EE1044" s="134"/>
      <c r="EF1044" s="134"/>
      <c r="EG1044" s="134"/>
    </row>
    <row r="1045" spans="1:137">
      <c r="A1045" s="135"/>
      <c r="B1045" s="103"/>
      <c r="C1045" s="58" t="s">
        <v>33</v>
      </c>
      <c r="D1045" s="191" t="s">
        <v>1571</v>
      </c>
      <c r="E1045" s="58" t="s">
        <v>1572</v>
      </c>
      <c r="F1045" s="58" t="s">
        <v>1573</v>
      </c>
      <c r="G1045" s="58" t="s">
        <v>1574</v>
      </c>
      <c r="H1045" s="46" t="s">
        <v>1575</v>
      </c>
      <c r="I1045" s="155">
        <v>0</v>
      </c>
      <c r="J1045" s="46" t="s">
        <v>1508</v>
      </c>
      <c r="K1045" s="75" t="s">
        <v>1509</v>
      </c>
      <c r="L1045" s="76">
        <f t="shared" si="101"/>
        <v>0</v>
      </c>
      <c r="M1045" s="76"/>
      <c r="N1045" s="76"/>
      <c r="O1045" s="76"/>
      <c r="P1045" s="76"/>
      <c r="Q1045" s="76"/>
      <c r="R1045" s="76"/>
      <c r="S1045" s="76"/>
      <c r="T1045" s="76"/>
      <c r="U1045" s="76"/>
      <c r="V1045" s="76"/>
      <c r="W1045" s="76"/>
      <c r="X1045" s="76"/>
      <c r="Y1045" s="134"/>
      <c r="Z1045" s="134"/>
      <c r="AA1045" s="134"/>
      <c r="AB1045" s="134"/>
      <c r="AC1045" s="134"/>
      <c r="AD1045" s="134"/>
      <c r="AE1045" s="134"/>
      <c r="AF1045" s="134"/>
      <c r="AG1045" s="134"/>
      <c r="AH1045" s="134"/>
      <c r="AI1045" s="134"/>
      <c r="AJ1045" s="134"/>
      <c r="AK1045" s="134"/>
      <c r="AL1045" s="134"/>
      <c r="AM1045" s="134"/>
      <c r="AN1045" s="134"/>
      <c r="AO1045" s="134"/>
      <c r="AP1045" s="134"/>
      <c r="AQ1045" s="134"/>
      <c r="AR1045" s="134"/>
      <c r="AS1045" s="134"/>
      <c r="AT1045" s="134"/>
      <c r="AU1045" s="134"/>
      <c r="AV1045" s="134"/>
      <c r="AW1045" s="134"/>
      <c r="AX1045" s="134"/>
      <c r="AY1045" s="134"/>
      <c r="AZ1045" s="134"/>
      <c r="BA1045" s="134"/>
      <c r="BB1045" s="134"/>
      <c r="BC1045" s="134"/>
      <c r="BD1045" s="134"/>
      <c r="BE1045" s="134"/>
      <c r="BF1045" s="134"/>
      <c r="BG1045" s="134"/>
      <c r="BH1045" s="134"/>
      <c r="BI1045" s="134"/>
      <c r="BJ1045" s="134"/>
      <c r="BK1045" s="134"/>
      <c r="BL1045" s="134"/>
      <c r="BM1045" s="134"/>
      <c r="BN1045" s="134"/>
      <c r="BO1045" s="134"/>
      <c r="BP1045" s="134"/>
      <c r="BQ1045" s="134"/>
      <c r="BR1045" s="134"/>
      <c r="BS1045" s="134"/>
      <c r="BT1045" s="134"/>
      <c r="BU1045" s="134"/>
      <c r="BV1045" s="134"/>
      <c r="BW1045" s="134"/>
      <c r="BX1045" s="134"/>
      <c r="BY1045" s="134"/>
      <c r="BZ1045" s="134"/>
      <c r="CA1045" s="134"/>
      <c r="CB1045" s="134"/>
      <c r="CC1045" s="134"/>
      <c r="CD1045" s="134"/>
      <c r="CE1045" s="134"/>
      <c r="CF1045" s="134"/>
      <c r="CG1045" s="134"/>
      <c r="CH1045" s="134"/>
      <c r="CI1045" s="134"/>
      <c r="CJ1045" s="134"/>
      <c r="CK1045" s="134"/>
      <c r="CL1045" s="134"/>
      <c r="CM1045" s="134"/>
      <c r="CN1045" s="134"/>
      <c r="CO1045" s="134"/>
      <c r="CP1045" s="134"/>
      <c r="CQ1045" s="134"/>
      <c r="CR1045" s="134"/>
      <c r="CS1045" s="134"/>
      <c r="CT1045" s="134"/>
      <c r="CU1045" s="134"/>
      <c r="CV1045" s="134"/>
      <c r="CW1045" s="134"/>
      <c r="CX1045" s="134"/>
      <c r="CY1045" s="134"/>
      <c r="CZ1045" s="134"/>
      <c r="DA1045" s="134"/>
      <c r="DB1045" s="134"/>
      <c r="DC1045" s="134"/>
      <c r="DD1045" s="134"/>
      <c r="DE1045" s="134"/>
      <c r="DF1045" s="134"/>
      <c r="DG1045" s="134"/>
      <c r="DH1045" s="134"/>
      <c r="DI1045" s="134"/>
      <c r="DJ1045" s="134"/>
      <c r="DK1045" s="134"/>
      <c r="DL1045" s="134"/>
      <c r="DM1045" s="134"/>
      <c r="DN1045" s="134"/>
      <c r="DO1045" s="134"/>
      <c r="DP1045" s="134"/>
      <c r="DQ1045" s="134"/>
      <c r="DR1045" s="134"/>
      <c r="DS1045" s="134"/>
      <c r="DT1045" s="134"/>
      <c r="DU1045" s="134"/>
      <c r="DV1045" s="134"/>
      <c r="DW1045" s="134"/>
      <c r="DX1045" s="134"/>
      <c r="DY1045" s="134"/>
      <c r="DZ1045" s="134"/>
      <c r="EA1045" s="134"/>
      <c r="EB1045" s="134"/>
      <c r="EC1045" s="134"/>
      <c r="ED1045" s="134"/>
      <c r="EE1045" s="134"/>
      <c r="EF1045" s="134"/>
      <c r="EG1045" s="134"/>
    </row>
    <row r="1046" spans="1:137">
      <c r="A1046" s="135"/>
      <c r="B1046" s="103"/>
      <c r="C1046" s="77"/>
      <c r="D1046" s="189"/>
      <c r="E1046" s="77"/>
      <c r="F1046" s="77"/>
      <c r="G1046" s="77"/>
      <c r="H1046" s="54"/>
      <c r="I1046" s="156"/>
      <c r="J1046" s="54"/>
      <c r="K1046" s="75" t="s">
        <v>1501</v>
      </c>
      <c r="L1046" s="76">
        <f t="shared" si="101"/>
        <v>0</v>
      </c>
      <c r="M1046" s="76"/>
      <c r="N1046" s="76"/>
      <c r="O1046" s="76"/>
      <c r="P1046" s="76"/>
      <c r="Q1046" s="76"/>
      <c r="R1046" s="76"/>
      <c r="S1046" s="76"/>
      <c r="T1046" s="76"/>
      <c r="U1046" s="76"/>
      <c r="V1046" s="76"/>
      <c r="W1046" s="76"/>
      <c r="X1046" s="76"/>
      <c r="Y1046" s="134"/>
      <c r="Z1046" s="134"/>
      <c r="AA1046" s="134"/>
      <c r="AB1046" s="134"/>
      <c r="AC1046" s="134"/>
      <c r="AD1046" s="134"/>
      <c r="AE1046" s="134"/>
      <c r="AF1046" s="134"/>
      <c r="AG1046" s="134"/>
      <c r="AH1046" s="134"/>
      <c r="AI1046" s="134"/>
      <c r="AJ1046" s="134"/>
      <c r="AK1046" s="134"/>
      <c r="AL1046" s="134"/>
      <c r="AM1046" s="134"/>
      <c r="AN1046" s="134"/>
      <c r="AO1046" s="134"/>
      <c r="AP1046" s="134"/>
      <c r="AQ1046" s="134"/>
      <c r="AR1046" s="134"/>
      <c r="AS1046" s="134"/>
      <c r="AT1046" s="134"/>
      <c r="AU1046" s="134"/>
      <c r="AV1046" s="134"/>
      <c r="AW1046" s="134"/>
      <c r="AX1046" s="134"/>
      <c r="AY1046" s="134"/>
      <c r="AZ1046" s="134"/>
      <c r="BA1046" s="134"/>
      <c r="BB1046" s="134"/>
      <c r="BC1046" s="134"/>
      <c r="BD1046" s="134"/>
      <c r="BE1046" s="134"/>
      <c r="BF1046" s="134"/>
      <c r="BG1046" s="134"/>
      <c r="BH1046" s="134"/>
      <c r="BI1046" s="134"/>
      <c r="BJ1046" s="134"/>
      <c r="BK1046" s="134"/>
      <c r="BL1046" s="134"/>
      <c r="BM1046" s="134"/>
      <c r="BN1046" s="134"/>
      <c r="BO1046" s="134"/>
      <c r="BP1046" s="134"/>
      <c r="BQ1046" s="134"/>
      <c r="BR1046" s="134"/>
      <c r="BS1046" s="134"/>
      <c r="BT1046" s="134"/>
      <c r="BU1046" s="134"/>
      <c r="BV1046" s="134"/>
      <c r="BW1046" s="134"/>
      <c r="BX1046" s="134"/>
      <c r="BY1046" s="134"/>
      <c r="BZ1046" s="134"/>
      <c r="CA1046" s="134"/>
      <c r="CB1046" s="134"/>
      <c r="CC1046" s="134"/>
      <c r="CD1046" s="134"/>
      <c r="CE1046" s="134"/>
      <c r="CF1046" s="134"/>
      <c r="CG1046" s="134"/>
      <c r="CH1046" s="134"/>
      <c r="CI1046" s="134"/>
      <c r="CJ1046" s="134"/>
      <c r="CK1046" s="134"/>
      <c r="CL1046" s="134"/>
      <c r="CM1046" s="134"/>
      <c r="CN1046" s="134"/>
      <c r="CO1046" s="134"/>
      <c r="CP1046" s="134"/>
      <c r="CQ1046" s="134"/>
      <c r="CR1046" s="134"/>
      <c r="CS1046" s="134"/>
      <c r="CT1046" s="134"/>
      <c r="CU1046" s="134"/>
      <c r="CV1046" s="134"/>
      <c r="CW1046" s="134"/>
      <c r="CX1046" s="134"/>
      <c r="CY1046" s="134"/>
      <c r="CZ1046" s="134"/>
      <c r="DA1046" s="134"/>
      <c r="DB1046" s="134"/>
      <c r="DC1046" s="134"/>
      <c r="DD1046" s="134"/>
      <c r="DE1046" s="134"/>
      <c r="DF1046" s="134"/>
      <c r="DG1046" s="134"/>
      <c r="DH1046" s="134"/>
      <c r="DI1046" s="134"/>
      <c r="DJ1046" s="134"/>
      <c r="DK1046" s="134"/>
      <c r="DL1046" s="134"/>
      <c r="DM1046" s="134"/>
      <c r="DN1046" s="134"/>
      <c r="DO1046" s="134"/>
      <c r="DP1046" s="134"/>
      <c r="DQ1046" s="134"/>
      <c r="DR1046" s="134"/>
      <c r="DS1046" s="134"/>
      <c r="DT1046" s="134"/>
      <c r="DU1046" s="134"/>
      <c r="DV1046" s="134"/>
      <c r="DW1046" s="134"/>
      <c r="DX1046" s="134"/>
      <c r="DY1046" s="134"/>
      <c r="DZ1046" s="134"/>
      <c r="EA1046" s="134"/>
      <c r="EB1046" s="134"/>
      <c r="EC1046" s="134"/>
      <c r="ED1046" s="134"/>
      <c r="EE1046" s="134"/>
      <c r="EF1046" s="134"/>
      <c r="EG1046" s="134"/>
    </row>
    <row r="1047" spans="1:137">
      <c r="A1047" s="135"/>
      <c r="B1047" s="103"/>
      <c r="C1047" s="81"/>
      <c r="D1047" s="190"/>
      <c r="E1047" s="81"/>
      <c r="F1047" s="81"/>
      <c r="G1047" s="81"/>
      <c r="H1047" s="80"/>
      <c r="I1047" s="157"/>
      <c r="J1047" s="80"/>
      <c r="K1047" s="84" t="s">
        <v>1502</v>
      </c>
      <c r="L1047" s="76">
        <f t="shared" si="101"/>
        <v>2</v>
      </c>
      <c r="M1047" s="76"/>
      <c r="N1047" s="76"/>
      <c r="O1047" s="76"/>
      <c r="P1047" s="76"/>
      <c r="Q1047" s="76"/>
      <c r="R1047" s="76"/>
      <c r="S1047" s="76">
        <v>2</v>
      </c>
      <c r="T1047" s="76"/>
      <c r="U1047" s="76"/>
      <c r="V1047" s="76"/>
      <c r="W1047" s="76"/>
      <c r="X1047" s="76"/>
      <c r="Y1047" s="134"/>
      <c r="Z1047" s="134"/>
      <c r="AA1047" s="134"/>
      <c r="AB1047" s="134"/>
      <c r="AC1047" s="134"/>
      <c r="AD1047" s="134"/>
      <c r="AE1047" s="134"/>
      <c r="AF1047" s="134"/>
      <c r="AG1047" s="134"/>
      <c r="AH1047" s="134"/>
      <c r="AI1047" s="134"/>
      <c r="AJ1047" s="134"/>
      <c r="AK1047" s="134"/>
      <c r="AL1047" s="134"/>
      <c r="AM1047" s="134"/>
      <c r="AN1047" s="134"/>
      <c r="AO1047" s="134"/>
      <c r="AP1047" s="134"/>
      <c r="AQ1047" s="134"/>
      <c r="AR1047" s="134"/>
      <c r="AS1047" s="134"/>
      <c r="AT1047" s="134"/>
      <c r="AU1047" s="134"/>
      <c r="AV1047" s="134"/>
      <c r="AW1047" s="134"/>
      <c r="AX1047" s="134"/>
      <c r="AY1047" s="134"/>
      <c r="AZ1047" s="134"/>
      <c r="BA1047" s="134"/>
      <c r="BB1047" s="134"/>
      <c r="BC1047" s="134"/>
      <c r="BD1047" s="134"/>
      <c r="BE1047" s="134"/>
      <c r="BF1047" s="134"/>
      <c r="BG1047" s="134"/>
      <c r="BH1047" s="134"/>
      <c r="BI1047" s="134"/>
      <c r="BJ1047" s="134"/>
      <c r="BK1047" s="134"/>
      <c r="BL1047" s="134"/>
      <c r="BM1047" s="134"/>
      <c r="BN1047" s="134"/>
      <c r="BO1047" s="134"/>
      <c r="BP1047" s="134"/>
      <c r="BQ1047" s="134"/>
      <c r="BR1047" s="134"/>
      <c r="BS1047" s="134"/>
      <c r="BT1047" s="134"/>
      <c r="BU1047" s="134"/>
      <c r="BV1047" s="134"/>
      <c r="BW1047" s="134"/>
      <c r="BX1047" s="134"/>
      <c r="BY1047" s="134"/>
      <c r="BZ1047" s="134"/>
      <c r="CA1047" s="134"/>
      <c r="CB1047" s="134"/>
      <c r="CC1047" s="134"/>
      <c r="CD1047" s="134"/>
      <c r="CE1047" s="134"/>
      <c r="CF1047" s="134"/>
      <c r="CG1047" s="134"/>
      <c r="CH1047" s="134"/>
      <c r="CI1047" s="134"/>
      <c r="CJ1047" s="134"/>
      <c r="CK1047" s="134"/>
      <c r="CL1047" s="134"/>
      <c r="CM1047" s="134"/>
      <c r="CN1047" s="134"/>
      <c r="CO1047" s="134"/>
      <c r="CP1047" s="134"/>
      <c r="CQ1047" s="134"/>
      <c r="CR1047" s="134"/>
      <c r="CS1047" s="134"/>
      <c r="CT1047" s="134"/>
      <c r="CU1047" s="134"/>
      <c r="CV1047" s="134"/>
      <c r="CW1047" s="134"/>
      <c r="CX1047" s="134"/>
      <c r="CY1047" s="134"/>
      <c r="CZ1047" s="134"/>
      <c r="DA1047" s="134"/>
      <c r="DB1047" s="134"/>
      <c r="DC1047" s="134"/>
      <c r="DD1047" s="134"/>
      <c r="DE1047" s="134"/>
      <c r="DF1047" s="134"/>
      <c r="DG1047" s="134"/>
      <c r="DH1047" s="134"/>
      <c r="DI1047" s="134"/>
      <c r="DJ1047" s="134"/>
      <c r="DK1047" s="134"/>
      <c r="DL1047" s="134"/>
      <c r="DM1047" s="134"/>
      <c r="DN1047" s="134"/>
      <c r="DO1047" s="134"/>
      <c r="DP1047" s="134"/>
      <c r="DQ1047" s="134"/>
      <c r="DR1047" s="134"/>
      <c r="DS1047" s="134"/>
      <c r="DT1047" s="134"/>
      <c r="DU1047" s="134"/>
      <c r="DV1047" s="134"/>
      <c r="DW1047" s="134"/>
      <c r="DX1047" s="134"/>
      <c r="DY1047" s="134"/>
      <c r="DZ1047" s="134"/>
      <c r="EA1047" s="134"/>
      <c r="EB1047" s="134"/>
      <c r="EC1047" s="134"/>
      <c r="ED1047" s="134"/>
      <c r="EE1047" s="134"/>
      <c r="EF1047" s="134"/>
      <c r="EG1047" s="134"/>
    </row>
    <row r="1048" spans="1:137">
      <c r="A1048" s="135"/>
      <c r="B1048" s="103"/>
      <c r="C1048" s="58" t="s">
        <v>33</v>
      </c>
      <c r="D1048" s="191" t="s">
        <v>1576</v>
      </c>
      <c r="E1048" s="58" t="s">
        <v>1577</v>
      </c>
      <c r="F1048" s="58" t="s">
        <v>1578</v>
      </c>
      <c r="G1048" s="58" t="s">
        <v>1579</v>
      </c>
      <c r="H1048" s="46"/>
      <c r="I1048" s="155">
        <v>16711</v>
      </c>
      <c r="J1048" s="46" t="s">
        <v>1508</v>
      </c>
      <c r="K1048" s="75" t="s">
        <v>1509</v>
      </c>
      <c r="L1048" s="76">
        <f t="shared" si="101"/>
        <v>0</v>
      </c>
      <c r="M1048" s="76"/>
      <c r="N1048" s="76"/>
      <c r="O1048" s="76"/>
      <c r="P1048" s="76"/>
      <c r="Q1048" s="76"/>
      <c r="R1048" s="76"/>
      <c r="S1048" s="76"/>
      <c r="T1048" s="76"/>
      <c r="U1048" s="76"/>
      <c r="V1048" s="76"/>
      <c r="W1048" s="76"/>
      <c r="X1048" s="76"/>
      <c r="Y1048" s="134"/>
      <c r="Z1048" s="134"/>
      <c r="AA1048" s="134"/>
      <c r="AB1048" s="134"/>
      <c r="AC1048" s="134"/>
      <c r="AD1048" s="134"/>
      <c r="AE1048" s="134"/>
      <c r="AF1048" s="134"/>
      <c r="AG1048" s="134"/>
      <c r="AH1048" s="134"/>
      <c r="AI1048" s="134"/>
      <c r="AJ1048" s="134"/>
      <c r="AK1048" s="134"/>
      <c r="AL1048" s="134"/>
      <c r="AM1048" s="134"/>
      <c r="AN1048" s="134"/>
      <c r="AO1048" s="134"/>
      <c r="AP1048" s="134"/>
      <c r="AQ1048" s="134"/>
      <c r="AR1048" s="134"/>
      <c r="AS1048" s="134"/>
      <c r="AT1048" s="134"/>
      <c r="AU1048" s="134"/>
      <c r="AV1048" s="134"/>
      <c r="AW1048" s="134"/>
      <c r="AX1048" s="134"/>
      <c r="AY1048" s="134"/>
      <c r="AZ1048" s="134"/>
      <c r="BA1048" s="134"/>
      <c r="BB1048" s="134"/>
      <c r="BC1048" s="134"/>
      <c r="BD1048" s="134"/>
      <c r="BE1048" s="134"/>
      <c r="BF1048" s="134"/>
      <c r="BG1048" s="134"/>
      <c r="BH1048" s="134"/>
      <c r="BI1048" s="134"/>
      <c r="BJ1048" s="134"/>
      <c r="BK1048" s="134"/>
      <c r="BL1048" s="134"/>
      <c r="BM1048" s="134"/>
      <c r="BN1048" s="134"/>
      <c r="BO1048" s="134"/>
      <c r="BP1048" s="134"/>
      <c r="BQ1048" s="134"/>
      <c r="BR1048" s="134"/>
      <c r="BS1048" s="134"/>
      <c r="BT1048" s="134"/>
      <c r="BU1048" s="134"/>
      <c r="BV1048" s="134"/>
      <c r="BW1048" s="134"/>
      <c r="BX1048" s="134"/>
      <c r="BY1048" s="134"/>
      <c r="BZ1048" s="134"/>
      <c r="CA1048" s="134"/>
      <c r="CB1048" s="134"/>
      <c r="CC1048" s="134"/>
      <c r="CD1048" s="134"/>
      <c r="CE1048" s="134"/>
      <c r="CF1048" s="134"/>
      <c r="CG1048" s="134"/>
      <c r="CH1048" s="134"/>
      <c r="CI1048" s="134"/>
      <c r="CJ1048" s="134"/>
      <c r="CK1048" s="134"/>
      <c r="CL1048" s="134"/>
      <c r="CM1048" s="134"/>
      <c r="CN1048" s="134"/>
      <c r="CO1048" s="134"/>
      <c r="CP1048" s="134"/>
      <c r="CQ1048" s="134"/>
      <c r="CR1048" s="134"/>
      <c r="CS1048" s="134"/>
      <c r="CT1048" s="134"/>
      <c r="CU1048" s="134"/>
      <c r="CV1048" s="134"/>
      <c r="CW1048" s="134"/>
      <c r="CX1048" s="134"/>
      <c r="CY1048" s="134"/>
      <c r="CZ1048" s="134"/>
      <c r="DA1048" s="134"/>
      <c r="DB1048" s="134"/>
      <c r="DC1048" s="134"/>
      <c r="DD1048" s="134"/>
      <c r="DE1048" s="134"/>
      <c r="DF1048" s="134"/>
      <c r="DG1048" s="134"/>
      <c r="DH1048" s="134"/>
      <c r="DI1048" s="134"/>
      <c r="DJ1048" s="134"/>
      <c r="DK1048" s="134"/>
      <c r="DL1048" s="134"/>
      <c r="DM1048" s="134"/>
      <c r="DN1048" s="134"/>
      <c r="DO1048" s="134"/>
      <c r="DP1048" s="134"/>
      <c r="DQ1048" s="134"/>
      <c r="DR1048" s="134"/>
      <c r="DS1048" s="134"/>
      <c r="DT1048" s="134"/>
      <c r="DU1048" s="134"/>
      <c r="DV1048" s="134"/>
      <c r="DW1048" s="134"/>
      <c r="DX1048" s="134"/>
      <c r="DY1048" s="134"/>
      <c r="DZ1048" s="134"/>
      <c r="EA1048" s="134"/>
      <c r="EB1048" s="134"/>
      <c r="EC1048" s="134"/>
      <c r="ED1048" s="134"/>
      <c r="EE1048" s="134"/>
      <c r="EF1048" s="134"/>
      <c r="EG1048" s="134"/>
    </row>
    <row r="1049" spans="1:137">
      <c r="A1049" s="135"/>
      <c r="B1049" s="103"/>
      <c r="C1049" s="77"/>
      <c r="D1049" s="189"/>
      <c r="E1049" s="77"/>
      <c r="F1049" s="77"/>
      <c r="G1049" s="77"/>
      <c r="H1049" s="54"/>
      <c r="I1049" s="156"/>
      <c r="J1049" s="54"/>
      <c r="K1049" s="75" t="s">
        <v>1501</v>
      </c>
      <c r="L1049" s="76">
        <f t="shared" si="101"/>
        <v>0</v>
      </c>
      <c r="M1049" s="76"/>
      <c r="N1049" s="76"/>
      <c r="O1049" s="76"/>
      <c r="P1049" s="76"/>
      <c r="Q1049" s="76"/>
      <c r="R1049" s="76"/>
      <c r="S1049" s="76"/>
      <c r="T1049" s="76"/>
      <c r="U1049" s="76"/>
      <c r="V1049" s="76"/>
      <c r="W1049" s="76"/>
      <c r="X1049" s="76"/>
      <c r="Y1049" s="134"/>
      <c r="Z1049" s="134"/>
      <c r="AA1049" s="134"/>
      <c r="AB1049" s="134"/>
      <c r="AC1049" s="134"/>
      <c r="AD1049" s="134"/>
      <c r="AE1049" s="134"/>
      <c r="AF1049" s="134"/>
      <c r="AG1049" s="134"/>
      <c r="AH1049" s="134"/>
      <c r="AI1049" s="134"/>
      <c r="AJ1049" s="134"/>
      <c r="AK1049" s="134"/>
      <c r="AL1049" s="134"/>
      <c r="AM1049" s="134"/>
      <c r="AN1049" s="134"/>
      <c r="AO1049" s="134"/>
      <c r="AP1049" s="134"/>
      <c r="AQ1049" s="134"/>
      <c r="AR1049" s="134"/>
      <c r="AS1049" s="134"/>
      <c r="AT1049" s="134"/>
      <c r="AU1049" s="134"/>
      <c r="AV1049" s="134"/>
      <c r="AW1049" s="134"/>
      <c r="AX1049" s="134"/>
      <c r="AY1049" s="134"/>
      <c r="AZ1049" s="134"/>
      <c r="BA1049" s="134"/>
      <c r="BB1049" s="134"/>
      <c r="BC1049" s="134"/>
      <c r="BD1049" s="134"/>
      <c r="BE1049" s="134"/>
      <c r="BF1049" s="134"/>
      <c r="BG1049" s="134"/>
      <c r="BH1049" s="134"/>
      <c r="BI1049" s="134"/>
      <c r="BJ1049" s="134"/>
      <c r="BK1049" s="134"/>
      <c r="BL1049" s="134"/>
      <c r="BM1049" s="134"/>
      <c r="BN1049" s="134"/>
      <c r="BO1049" s="134"/>
      <c r="BP1049" s="134"/>
      <c r="BQ1049" s="134"/>
      <c r="BR1049" s="134"/>
      <c r="BS1049" s="134"/>
      <c r="BT1049" s="134"/>
      <c r="BU1049" s="134"/>
      <c r="BV1049" s="134"/>
      <c r="BW1049" s="134"/>
      <c r="BX1049" s="134"/>
      <c r="BY1049" s="134"/>
      <c r="BZ1049" s="134"/>
      <c r="CA1049" s="134"/>
      <c r="CB1049" s="134"/>
      <c r="CC1049" s="134"/>
      <c r="CD1049" s="134"/>
      <c r="CE1049" s="134"/>
      <c r="CF1049" s="134"/>
      <c r="CG1049" s="134"/>
      <c r="CH1049" s="134"/>
      <c r="CI1049" s="134"/>
      <c r="CJ1049" s="134"/>
      <c r="CK1049" s="134"/>
      <c r="CL1049" s="134"/>
      <c r="CM1049" s="134"/>
      <c r="CN1049" s="134"/>
      <c r="CO1049" s="134"/>
      <c r="CP1049" s="134"/>
      <c r="CQ1049" s="134"/>
      <c r="CR1049" s="134"/>
      <c r="CS1049" s="134"/>
      <c r="CT1049" s="134"/>
      <c r="CU1049" s="134"/>
      <c r="CV1049" s="134"/>
      <c r="CW1049" s="134"/>
      <c r="CX1049" s="134"/>
      <c r="CY1049" s="134"/>
      <c r="CZ1049" s="134"/>
      <c r="DA1049" s="134"/>
      <c r="DB1049" s="134"/>
      <c r="DC1049" s="134"/>
      <c r="DD1049" s="134"/>
      <c r="DE1049" s="134"/>
      <c r="DF1049" s="134"/>
      <c r="DG1049" s="134"/>
      <c r="DH1049" s="134"/>
      <c r="DI1049" s="134"/>
      <c r="DJ1049" s="134"/>
      <c r="DK1049" s="134"/>
      <c r="DL1049" s="134"/>
      <c r="DM1049" s="134"/>
      <c r="DN1049" s="134"/>
      <c r="DO1049" s="134"/>
      <c r="DP1049" s="134"/>
      <c r="DQ1049" s="134"/>
      <c r="DR1049" s="134"/>
      <c r="DS1049" s="134"/>
      <c r="DT1049" s="134"/>
      <c r="DU1049" s="134"/>
      <c r="DV1049" s="134"/>
      <c r="DW1049" s="134"/>
      <c r="DX1049" s="134"/>
      <c r="DY1049" s="134"/>
      <c r="DZ1049" s="134"/>
      <c r="EA1049" s="134"/>
      <c r="EB1049" s="134"/>
      <c r="EC1049" s="134"/>
      <c r="ED1049" s="134"/>
      <c r="EE1049" s="134"/>
      <c r="EF1049" s="134"/>
      <c r="EG1049" s="134"/>
    </row>
    <row r="1050" spans="1:137">
      <c r="A1050" s="135"/>
      <c r="B1050" s="103"/>
      <c r="C1050" s="81"/>
      <c r="D1050" s="190"/>
      <c r="E1050" s="81"/>
      <c r="F1050" s="81"/>
      <c r="G1050" s="81"/>
      <c r="H1050" s="80"/>
      <c r="I1050" s="157"/>
      <c r="J1050" s="80"/>
      <c r="K1050" s="84" t="s">
        <v>1502</v>
      </c>
      <c r="L1050" s="76">
        <f t="shared" si="101"/>
        <v>3</v>
      </c>
      <c r="M1050" s="76"/>
      <c r="N1050" s="76"/>
      <c r="O1050" s="76"/>
      <c r="P1050" s="76"/>
      <c r="Q1050" s="76"/>
      <c r="R1050" s="76"/>
      <c r="S1050" s="76"/>
      <c r="T1050" s="76">
        <v>3</v>
      </c>
      <c r="U1050" s="76"/>
      <c r="V1050" s="76"/>
      <c r="W1050" s="76"/>
      <c r="X1050" s="76"/>
      <c r="Y1050" s="134"/>
      <c r="Z1050" s="134"/>
      <c r="AA1050" s="134"/>
      <c r="AB1050" s="134"/>
      <c r="AC1050" s="134"/>
      <c r="AD1050" s="134"/>
      <c r="AE1050" s="134"/>
      <c r="AF1050" s="134"/>
      <c r="AG1050" s="134"/>
      <c r="AH1050" s="134"/>
      <c r="AI1050" s="134"/>
      <c r="AJ1050" s="134"/>
      <c r="AK1050" s="134"/>
      <c r="AL1050" s="134"/>
      <c r="AM1050" s="134"/>
      <c r="AN1050" s="134"/>
      <c r="AO1050" s="134"/>
      <c r="AP1050" s="134"/>
      <c r="AQ1050" s="134"/>
      <c r="AR1050" s="134"/>
      <c r="AS1050" s="134"/>
      <c r="AT1050" s="134"/>
      <c r="AU1050" s="134"/>
      <c r="AV1050" s="134"/>
      <c r="AW1050" s="134"/>
      <c r="AX1050" s="134"/>
      <c r="AY1050" s="134"/>
      <c r="AZ1050" s="134"/>
      <c r="BA1050" s="134"/>
      <c r="BB1050" s="134"/>
      <c r="BC1050" s="134"/>
      <c r="BD1050" s="134"/>
      <c r="BE1050" s="134"/>
      <c r="BF1050" s="134"/>
      <c r="BG1050" s="134"/>
      <c r="BH1050" s="134"/>
      <c r="BI1050" s="134"/>
      <c r="BJ1050" s="134"/>
      <c r="BK1050" s="134"/>
      <c r="BL1050" s="134"/>
      <c r="BM1050" s="134"/>
      <c r="BN1050" s="134"/>
      <c r="BO1050" s="134"/>
      <c r="BP1050" s="134"/>
      <c r="BQ1050" s="134"/>
      <c r="BR1050" s="134"/>
      <c r="BS1050" s="134"/>
      <c r="BT1050" s="134"/>
      <c r="BU1050" s="134"/>
      <c r="BV1050" s="134"/>
      <c r="BW1050" s="134"/>
      <c r="BX1050" s="134"/>
      <c r="BY1050" s="134"/>
      <c r="BZ1050" s="134"/>
      <c r="CA1050" s="134"/>
      <c r="CB1050" s="134"/>
      <c r="CC1050" s="134"/>
      <c r="CD1050" s="134"/>
      <c r="CE1050" s="134"/>
      <c r="CF1050" s="134"/>
      <c r="CG1050" s="134"/>
      <c r="CH1050" s="134"/>
      <c r="CI1050" s="134"/>
      <c r="CJ1050" s="134"/>
      <c r="CK1050" s="134"/>
      <c r="CL1050" s="134"/>
      <c r="CM1050" s="134"/>
      <c r="CN1050" s="134"/>
      <c r="CO1050" s="134"/>
      <c r="CP1050" s="134"/>
      <c r="CQ1050" s="134"/>
      <c r="CR1050" s="134"/>
      <c r="CS1050" s="134"/>
      <c r="CT1050" s="134"/>
      <c r="CU1050" s="134"/>
      <c r="CV1050" s="134"/>
      <c r="CW1050" s="134"/>
      <c r="CX1050" s="134"/>
      <c r="CY1050" s="134"/>
      <c r="CZ1050" s="134"/>
      <c r="DA1050" s="134"/>
      <c r="DB1050" s="134"/>
      <c r="DC1050" s="134"/>
      <c r="DD1050" s="134"/>
      <c r="DE1050" s="134"/>
      <c r="DF1050" s="134"/>
      <c r="DG1050" s="134"/>
      <c r="DH1050" s="134"/>
      <c r="DI1050" s="134"/>
      <c r="DJ1050" s="134"/>
      <c r="DK1050" s="134"/>
      <c r="DL1050" s="134"/>
      <c r="DM1050" s="134"/>
      <c r="DN1050" s="134"/>
      <c r="DO1050" s="134"/>
      <c r="DP1050" s="134"/>
      <c r="DQ1050" s="134"/>
      <c r="DR1050" s="134"/>
      <c r="DS1050" s="134"/>
      <c r="DT1050" s="134"/>
      <c r="DU1050" s="134"/>
      <c r="DV1050" s="134"/>
      <c r="DW1050" s="134"/>
      <c r="DX1050" s="134"/>
      <c r="DY1050" s="134"/>
      <c r="DZ1050" s="134"/>
      <c r="EA1050" s="134"/>
      <c r="EB1050" s="134"/>
      <c r="EC1050" s="134"/>
      <c r="ED1050" s="134"/>
      <c r="EE1050" s="134"/>
      <c r="EF1050" s="134"/>
      <c r="EG1050" s="134"/>
    </row>
    <row r="1051" spans="1:137">
      <c r="A1051" s="135"/>
      <c r="B1051" s="103"/>
      <c r="C1051" s="58" t="s">
        <v>31</v>
      </c>
      <c r="D1051" s="58" t="s">
        <v>1580</v>
      </c>
      <c r="E1051" s="58" t="s">
        <v>1581</v>
      </c>
      <c r="F1051" s="58" t="s">
        <v>1582</v>
      </c>
      <c r="G1051" s="58" t="s">
        <v>1583</v>
      </c>
      <c r="H1051" s="46" t="s">
        <v>1584</v>
      </c>
      <c r="I1051" s="140">
        <v>7254</v>
      </c>
      <c r="J1051" s="46" t="s">
        <v>39</v>
      </c>
      <c r="K1051" s="75" t="s">
        <v>32</v>
      </c>
      <c r="L1051" s="76">
        <f>SUM(M1051:X1051)</f>
        <v>10</v>
      </c>
      <c r="M1051" s="76">
        <v>2</v>
      </c>
      <c r="N1051" s="76">
        <v>7</v>
      </c>
      <c r="O1051" s="76"/>
      <c r="P1051" s="76"/>
      <c r="Q1051" s="76"/>
      <c r="R1051" s="76"/>
      <c r="S1051" s="76"/>
      <c r="T1051" s="76">
        <v>1</v>
      </c>
      <c r="U1051" s="76"/>
      <c r="V1051" s="76"/>
      <c r="W1051" s="76"/>
      <c r="X1051" s="76"/>
      <c r="Y1051" s="134"/>
      <c r="Z1051" s="134"/>
      <c r="AA1051" s="134"/>
      <c r="AB1051" s="134"/>
      <c r="AC1051" s="134"/>
      <c r="AD1051" s="134"/>
      <c r="AE1051" s="134"/>
      <c r="AF1051" s="134"/>
      <c r="AG1051" s="134"/>
      <c r="AH1051" s="134"/>
      <c r="AI1051" s="134"/>
      <c r="AJ1051" s="134"/>
      <c r="AK1051" s="134"/>
      <c r="AL1051" s="134"/>
      <c r="AM1051" s="134"/>
      <c r="AN1051" s="134"/>
      <c r="AO1051" s="134"/>
      <c r="AP1051" s="134"/>
      <c r="AQ1051" s="134"/>
      <c r="AR1051" s="134"/>
      <c r="AS1051" s="134"/>
      <c r="AT1051" s="134"/>
      <c r="AU1051" s="134"/>
      <c r="AV1051" s="134"/>
      <c r="AW1051" s="134"/>
      <c r="AX1051" s="134"/>
      <c r="AY1051" s="134"/>
      <c r="AZ1051" s="134"/>
      <c r="BA1051" s="134"/>
      <c r="BB1051" s="134"/>
      <c r="BC1051" s="134"/>
      <c r="BD1051" s="134"/>
      <c r="BE1051" s="134"/>
      <c r="BF1051" s="134"/>
      <c r="BG1051" s="134"/>
      <c r="BH1051" s="134"/>
      <c r="BI1051" s="134"/>
      <c r="BJ1051" s="134"/>
      <c r="BK1051" s="134"/>
      <c r="BL1051" s="134"/>
      <c r="BM1051" s="134"/>
      <c r="BN1051" s="134"/>
      <c r="BO1051" s="134"/>
      <c r="BP1051" s="134"/>
      <c r="BQ1051" s="134"/>
      <c r="BR1051" s="134"/>
      <c r="BS1051" s="134"/>
      <c r="BT1051" s="134"/>
      <c r="BU1051" s="134"/>
      <c r="BV1051" s="134"/>
      <c r="BW1051" s="134"/>
      <c r="BX1051" s="134"/>
      <c r="BY1051" s="134"/>
      <c r="BZ1051" s="134"/>
      <c r="CA1051" s="134"/>
      <c r="CB1051" s="134"/>
      <c r="CC1051" s="134"/>
      <c r="CD1051" s="134"/>
      <c r="CE1051" s="134"/>
      <c r="CF1051" s="134"/>
      <c r="CG1051" s="134"/>
      <c r="CH1051" s="134"/>
      <c r="CI1051" s="134"/>
      <c r="CJ1051" s="134"/>
      <c r="CK1051" s="134"/>
      <c r="CL1051" s="134"/>
      <c r="CM1051" s="134"/>
      <c r="CN1051" s="134"/>
      <c r="CO1051" s="134"/>
      <c r="CP1051" s="134"/>
      <c r="CQ1051" s="134"/>
      <c r="CR1051" s="134"/>
      <c r="CS1051" s="134"/>
      <c r="CT1051" s="134"/>
      <c r="CU1051" s="134"/>
      <c r="CV1051" s="134"/>
      <c r="CW1051" s="134"/>
      <c r="CX1051" s="134"/>
      <c r="CY1051" s="134"/>
      <c r="CZ1051" s="134"/>
      <c r="DA1051" s="134"/>
      <c r="DB1051" s="134"/>
      <c r="DC1051" s="134"/>
      <c r="DD1051" s="134"/>
      <c r="DE1051" s="134"/>
      <c r="DF1051" s="134"/>
      <c r="DG1051" s="134"/>
      <c r="DH1051" s="134"/>
      <c r="DI1051" s="134"/>
      <c r="DJ1051" s="134"/>
      <c r="DK1051" s="134"/>
      <c r="DL1051" s="134"/>
      <c r="DM1051" s="134"/>
      <c r="DN1051" s="134"/>
      <c r="DO1051" s="134"/>
      <c r="DP1051" s="134"/>
      <c r="DQ1051" s="134"/>
      <c r="DR1051" s="134"/>
      <c r="DS1051" s="134"/>
      <c r="DT1051" s="134"/>
      <c r="DU1051" s="134"/>
      <c r="DV1051" s="134"/>
      <c r="DW1051" s="134"/>
      <c r="DX1051" s="134"/>
      <c r="DY1051" s="134"/>
      <c r="DZ1051" s="134"/>
      <c r="EA1051" s="134"/>
      <c r="EB1051" s="134"/>
      <c r="EC1051" s="134"/>
      <c r="ED1051" s="134"/>
      <c r="EE1051" s="134"/>
      <c r="EF1051" s="134"/>
      <c r="EG1051" s="134"/>
    </row>
    <row r="1052" spans="1:137">
      <c r="A1052" s="135"/>
      <c r="B1052" s="103"/>
      <c r="C1052" s="77"/>
      <c r="D1052" s="77"/>
      <c r="E1052" s="77"/>
      <c r="F1052" s="77"/>
      <c r="G1052" s="77"/>
      <c r="H1052" s="54"/>
      <c r="I1052" s="141"/>
      <c r="J1052" s="54"/>
      <c r="K1052" s="75" t="s">
        <v>34</v>
      </c>
      <c r="L1052" s="76">
        <f t="shared" ref="L1052:L1074" si="102">SUM(M1052:X1052)</f>
        <v>0</v>
      </c>
      <c r="M1052" s="76"/>
      <c r="N1052" s="76"/>
      <c r="O1052" s="76"/>
      <c r="P1052" s="76"/>
      <c r="Q1052" s="76"/>
      <c r="R1052" s="76"/>
      <c r="S1052" s="76"/>
      <c r="T1052" s="76"/>
      <c r="U1052" s="76"/>
      <c r="V1052" s="76"/>
      <c r="W1052" s="76"/>
      <c r="X1052" s="76"/>
      <c r="Y1052" s="134"/>
      <c r="Z1052" s="134"/>
      <c r="AA1052" s="134"/>
      <c r="AB1052" s="134"/>
      <c r="AC1052" s="134"/>
      <c r="AD1052" s="134"/>
      <c r="AE1052" s="134"/>
      <c r="AF1052" s="134"/>
      <c r="AG1052" s="134"/>
      <c r="AH1052" s="134"/>
      <c r="AI1052" s="134"/>
      <c r="AJ1052" s="134"/>
      <c r="AK1052" s="134"/>
      <c r="AL1052" s="134"/>
      <c r="AM1052" s="134"/>
      <c r="AN1052" s="134"/>
      <c r="AO1052" s="134"/>
      <c r="AP1052" s="134"/>
      <c r="AQ1052" s="134"/>
      <c r="AR1052" s="134"/>
      <c r="AS1052" s="134"/>
      <c r="AT1052" s="134"/>
      <c r="AU1052" s="134"/>
      <c r="AV1052" s="134"/>
      <c r="AW1052" s="134"/>
      <c r="AX1052" s="134"/>
      <c r="AY1052" s="134"/>
      <c r="AZ1052" s="134"/>
      <c r="BA1052" s="134"/>
      <c r="BB1052" s="134"/>
      <c r="BC1052" s="134"/>
      <c r="BD1052" s="134"/>
      <c r="BE1052" s="134"/>
      <c r="BF1052" s="134"/>
      <c r="BG1052" s="134"/>
      <c r="BH1052" s="134"/>
      <c r="BI1052" s="134"/>
      <c r="BJ1052" s="134"/>
      <c r="BK1052" s="134"/>
      <c r="BL1052" s="134"/>
      <c r="BM1052" s="134"/>
      <c r="BN1052" s="134"/>
      <c r="BO1052" s="134"/>
      <c r="BP1052" s="134"/>
      <c r="BQ1052" s="134"/>
      <c r="BR1052" s="134"/>
      <c r="BS1052" s="134"/>
      <c r="BT1052" s="134"/>
      <c r="BU1052" s="134"/>
      <c r="BV1052" s="134"/>
      <c r="BW1052" s="134"/>
      <c r="BX1052" s="134"/>
      <c r="BY1052" s="134"/>
      <c r="BZ1052" s="134"/>
      <c r="CA1052" s="134"/>
      <c r="CB1052" s="134"/>
      <c r="CC1052" s="134"/>
      <c r="CD1052" s="134"/>
      <c r="CE1052" s="134"/>
      <c r="CF1052" s="134"/>
      <c r="CG1052" s="134"/>
      <c r="CH1052" s="134"/>
      <c r="CI1052" s="134"/>
      <c r="CJ1052" s="134"/>
      <c r="CK1052" s="134"/>
      <c r="CL1052" s="134"/>
      <c r="CM1052" s="134"/>
      <c r="CN1052" s="134"/>
      <c r="CO1052" s="134"/>
      <c r="CP1052" s="134"/>
      <c r="CQ1052" s="134"/>
      <c r="CR1052" s="134"/>
      <c r="CS1052" s="134"/>
      <c r="CT1052" s="134"/>
      <c r="CU1052" s="134"/>
      <c r="CV1052" s="134"/>
      <c r="CW1052" s="134"/>
      <c r="CX1052" s="134"/>
      <c r="CY1052" s="134"/>
      <c r="CZ1052" s="134"/>
      <c r="DA1052" s="134"/>
      <c r="DB1052" s="134"/>
      <c r="DC1052" s="134"/>
      <c r="DD1052" s="134"/>
      <c r="DE1052" s="134"/>
      <c r="DF1052" s="134"/>
      <c r="DG1052" s="134"/>
      <c r="DH1052" s="134"/>
      <c r="DI1052" s="134"/>
      <c r="DJ1052" s="134"/>
      <c r="DK1052" s="134"/>
      <c r="DL1052" s="134"/>
      <c r="DM1052" s="134"/>
      <c r="DN1052" s="134"/>
      <c r="DO1052" s="134"/>
      <c r="DP1052" s="134"/>
      <c r="DQ1052" s="134"/>
      <c r="DR1052" s="134"/>
      <c r="DS1052" s="134"/>
      <c r="DT1052" s="134"/>
      <c r="DU1052" s="134"/>
      <c r="DV1052" s="134"/>
      <c r="DW1052" s="134"/>
      <c r="DX1052" s="134"/>
      <c r="DY1052" s="134"/>
      <c r="DZ1052" s="134"/>
      <c r="EA1052" s="134"/>
      <c r="EB1052" s="134"/>
      <c r="EC1052" s="134"/>
      <c r="ED1052" s="134"/>
      <c r="EE1052" s="134"/>
      <c r="EF1052" s="134"/>
      <c r="EG1052" s="134"/>
    </row>
    <row r="1053" spans="1:137">
      <c r="A1053" s="135"/>
      <c r="B1053" s="103"/>
      <c r="C1053" s="81"/>
      <c r="D1053" s="81"/>
      <c r="E1053" s="81"/>
      <c r="F1053" s="81"/>
      <c r="G1053" s="81"/>
      <c r="H1053" s="80"/>
      <c r="I1053" s="142"/>
      <c r="J1053" s="80"/>
      <c r="K1053" s="84" t="s">
        <v>36</v>
      </c>
      <c r="L1053" s="76">
        <f t="shared" si="102"/>
        <v>0</v>
      </c>
      <c r="M1053" s="76"/>
      <c r="N1053" s="76"/>
      <c r="O1053" s="76"/>
      <c r="P1053" s="76"/>
      <c r="Q1053" s="76"/>
      <c r="R1053" s="76"/>
      <c r="S1053" s="76"/>
      <c r="T1053" s="76"/>
      <c r="U1053" s="76"/>
      <c r="V1053" s="76"/>
      <c r="W1053" s="76"/>
      <c r="X1053" s="76"/>
      <c r="Y1053" s="134"/>
      <c r="Z1053" s="134"/>
      <c r="AA1053" s="134"/>
      <c r="AB1053" s="134"/>
      <c r="AC1053" s="134"/>
      <c r="AD1053" s="134"/>
      <c r="AE1053" s="134"/>
      <c r="AF1053" s="134"/>
      <c r="AG1053" s="134"/>
      <c r="AH1053" s="134"/>
      <c r="AI1053" s="134"/>
      <c r="AJ1053" s="134"/>
      <c r="AK1053" s="134"/>
      <c r="AL1053" s="134"/>
      <c r="AM1053" s="134"/>
      <c r="AN1053" s="134"/>
      <c r="AO1053" s="134"/>
      <c r="AP1053" s="134"/>
      <c r="AQ1053" s="134"/>
      <c r="AR1053" s="134"/>
      <c r="AS1053" s="134"/>
      <c r="AT1053" s="134"/>
      <c r="AU1053" s="134"/>
      <c r="AV1053" s="134"/>
      <c r="AW1053" s="134"/>
      <c r="AX1053" s="134"/>
      <c r="AY1053" s="134"/>
      <c r="AZ1053" s="134"/>
      <c r="BA1053" s="134"/>
      <c r="BB1053" s="134"/>
      <c r="BC1053" s="134"/>
      <c r="BD1053" s="134"/>
      <c r="BE1053" s="134"/>
      <c r="BF1053" s="134"/>
      <c r="BG1053" s="134"/>
      <c r="BH1053" s="134"/>
      <c r="BI1053" s="134"/>
      <c r="BJ1053" s="134"/>
      <c r="BK1053" s="134"/>
      <c r="BL1053" s="134"/>
      <c r="BM1053" s="134"/>
      <c r="BN1053" s="134"/>
      <c r="BO1053" s="134"/>
      <c r="BP1053" s="134"/>
      <c r="BQ1053" s="134"/>
      <c r="BR1053" s="134"/>
      <c r="BS1053" s="134"/>
      <c r="BT1053" s="134"/>
      <c r="BU1053" s="134"/>
      <c r="BV1053" s="134"/>
      <c r="BW1053" s="134"/>
      <c r="BX1053" s="134"/>
      <c r="BY1053" s="134"/>
      <c r="BZ1053" s="134"/>
      <c r="CA1053" s="134"/>
      <c r="CB1053" s="134"/>
      <c r="CC1053" s="134"/>
      <c r="CD1053" s="134"/>
      <c r="CE1053" s="134"/>
      <c r="CF1053" s="134"/>
      <c r="CG1053" s="134"/>
      <c r="CH1053" s="134"/>
      <c r="CI1053" s="134"/>
      <c r="CJ1053" s="134"/>
      <c r="CK1053" s="134"/>
      <c r="CL1053" s="134"/>
      <c r="CM1053" s="134"/>
      <c r="CN1053" s="134"/>
      <c r="CO1053" s="134"/>
      <c r="CP1053" s="134"/>
      <c r="CQ1053" s="134"/>
      <c r="CR1053" s="134"/>
      <c r="CS1053" s="134"/>
      <c r="CT1053" s="134"/>
      <c r="CU1053" s="134"/>
      <c r="CV1053" s="134"/>
      <c r="CW1053" s="134"/>
      <c r="CX1053" s="134"/>
      <c r="CY1053" s="134"/>
      <c r="CZ1053" s="134"/>
      <c r="DA1053" s="134"/>
      <c r="DB1053" s="134"/>
      <c r="DC1053" s="134"/>
      <c r="DD1053" s="134"/>
      <c r="DE1053" s="134"/>
      <c r="DF1053" s="134"/>
      <c r="DG1053" s="134"/>
      <c r="DH1053" s="134"/>
      <c r="DI1053" s="134"/>
      <c r="DJ1053" s="134"/>
      <c r="DK1053" s="134"/>
      <c r="DL1053" s="134"/>
      <c r="DM1053" s="134"/>
      <c r="DN1053" s="134"/>
      <c r="DO1053" s="134"/>
      <c r="DP1053" s="134"/>
      <c r="DQ1053" s="134"/>
      <c r="DR1053" s="134"/>
      <c r="DS1053" s="134"/>
      <c r="DT1053" s="134"/>
      <c r="DU1053" s="134"/>
      <c r="DV1053" s="134"/>
      <c r="DW1053" s="134"/>
      <c r="DX1053" s="134"/>
      <c r="DY1053" s="134"/>
      <c r="DZ1053" s="134"/>
      <c r="EA1053" s="134"/>
      <c r="EB1053" s="134"/>
      <c r="EC1053" s="134"/>
      <c r="ED1053" s="134"/>
      <c r="EE1053" s="134"/>
      <c r="EF1053" s="134"/>
      <c r="EG1053" s="134"/>
    </row>
    <row r="1054" spans="1:137">
      <c r="A1054" s="135"/>
      <c r="B1054" s="103"/>
      <c r="C1054" s="58" t="s">
        <v>31</v>
      </c>
      <c r="D1054" s="58" t="s">
        <v>1585</v>
      </c>
      <c r="E1054" s="58" t="s">
        <v>1586</v>
      </c>
      <c r="F1054" s="58" t="s">
        <v>1587</v>
      </c>
      <c r="G1054" s="58" t="s">
        <v>1588</v>
      </c>
      <c r="H1054" s="46" t="s">
        <v>1589</v>
      </c>
      <c r="I1054" s="140">
        <v>2860</v>
      </c>
      <c r="J1054" s="46" t="s">
        <v>39</v>
      </c>
      <c r="K1054" s="75" t="s">
        <v>32</v>
      </c>
      <c r="L1054" s="76">
        <f t="shared" si="102"/>
        <v>4</v>
      </c>
      <c r="M1054" s="76"/>
      <c r="N1054" s="76">
        <v>1</v>
      </c>
      <c r="O1054" s="76">
        <v>2</v>
      </c>
      <c r="P1054" s="76"/>
      <c r="Q1054" s="76"/>
      <c r="R1054" s="76"/>
      <c r="S1054" s="76"/>
      <c r="T1054" s="76">
        <v>1</v>
      </c>
      <c r="U1054" s="76"/>
      <c r="V1054" s="76"/>
      <c r="W1054" s="76"/>
      <c r="X1054" s="76"/>
      <c r="Y1054" s="134"/>
      <c r="Z1054" s="134"/>
      <c r="AA1054" s="134"/>
      <c r="AB1054" s="134"/>
      <c r="AC1054" s="134"/>
      <c r="AD1054" s="134"/>
      <c r="AE1054" s="134"/>
      <c r="AF1054" s="134"/>
      <c r="AG1054" s="134"/>
      <c r="AH1054" s="134"/>
      <c r="AI1054" s="134"/>
      <c r="AJ1054" s="134"/>
      <c r="AK1054" s="134"/>
      <c r="AL1054" s="134"/>
      <c r="AM1054" s="134"/>
      <c r="AN1054" s="134"/>
      <c r="AO1054" s="134"/>
      <c r="AP1054" s="134"/>
      <c r="AQ1054" s="134"/>
      <c r="AR1054" s="134"/>
      <c r="AS1054" s="134"/>
      <c r="AT1054" s="134"/>
      <c r="AU1054" s="134"/>
      <c r="AV1054" s="134"/>
      <c r="AW1054" s="134"/>
      <c r="AX1054" s="134"/>
      <c r="AY1054" s="134"/>
      <c r="AZ1054" s="134"/>
      <c r="BA1054" s="134"/>
      <c r="BB1054" s="134"/>
      <c r="BC1054" s="134"/>
      <c r="BD1054" s="134"/>
      <c r="BE1054" s="134"/>
      <c r="BF1054" s="134"/>
      <c r="BG1054" s="134"/>
      <c r="BH1054" s="134"/>
      <c r="BI1054" s="134"/>
      <c r="BJ1054" s="134"/>
      <c r="BK1054" s="134"/>
      <c r="BL1054" s="134"/>
      <c r="BM1054" s="134"/>
      <c r="BN1054" s="134"/>
      <c r="BO1054" s="134"/>
      <c r="BP1054" s="134"/>
      <c r="BQ1054" s="134"/>
      <c r="BR1054" s="134"/>
      <c r="BS1054" s="134"/>
      <c r="BT1054" s="134"/>
      <c r="BU1054" s="134"/>
      <c r="BV1054" s="134"/>
      <c r="BW1054" s="134"/>
      <c r="BX1054" s="134"/>
      <c r="BY1054" s="134"/>
      <c r="BZ1054" s="134"/>
      <c r="CA1054" s="134"/>
      <c r="CB1054" s="134"/>
      <c r="CC1054" s="134"/>
      <c r="CD1054" s="134"/>
      <c r="CE1054" s="134"/>
      <c r="CF1054" s="134"/>
      <c r="CG1054" s="134"/>
      <c r="CH1054" s="134"/>
      <c r="CI1054" s="134"/>
      <c r="CJ1054" s="134"/>
      <c r="CK1054" s="134"/>
      <c r="CL1054" s="134"/>
      <c r="CM1054" s="134"/>
      <c r="CN1054" s="134"/>
      <c r="CO1054" s="134"/>
      <c r="CP1054" s="134"/>
      <c r="CQ1054" s="134"/>
      <c r="CR1054" s="134"/>
      <c r="CS1054" s="134"/>
      <c r="CT1054" s="134"/>
      <c r="CU1054" s="134"/>
      <c r="CV1054" s="134"/>
      <c r="CW1054" s="134"/>
      <c r="CX1054" s="134"/>
      <c r="CY1054" s="134"/>
      <c r="CZ1054" s="134"/>
      <c r="DA1054" s="134"/>
      <c r="DB1054" s="134"/>
      <c r="DC1054" s="134"/>
      <c r="DD1054" s="134"/>
      <c r="DE1054" s="134"/>
      <c r="DF1054" s="134"/>
      <c r="DG1054" s="134"/>
      <c r="DH1054" s="134"/>
      <c r="DI1054" s="134"/>
      <c r="DJ1054" s="134"/>
      <c r="DK1054" s="134"/>
      <c r="DL1054" s="134"/>
      <c r="DM1054" s="134"/>
      <c r="DN1054" s="134"/>
      <c r="DO1054" s="134"/>
      <c r="DP1054" s="134"/>
      <c r="DQ1054" s="134"/>
      <c r="DR1054" s="134"/>
      <c r="DS1054" s="134"/>
      <c r="DT1054" s="134"/>
      <c r="DU1054" s="134"/>
      <c r="DV1054" s="134"/>
      <c r="DW1054" s="134"/>
      <c r="DX1054" s="134"/>
      <c r="DY1054" s="134"/>
      <c r="DZ1054" s="134"/>
      <c r="EA1054" s="134"/>
      <c r="EB1054" s="134"/>
      <c r="EC1054" s="134"/>
      <c r="ED1054" s="134"/>
      <c r="EE1054" s="134"/>
      <c r="EF1054" s="134"/>
      <c r="EG1054" s="134"/>
    </row>
    <row r="1055" spans="1:137">
      <c r="A1055" s="135"/>
      <c r="B1055" s="103"/>
      <c r="C1055" s="77"/>
      <c r="D1055" s="77"/>
      <c r="E1055" s="77"/>
      <c r="F1055" s="77"/>
      <c r="G1055" s="77"/>
      <c r="H1055" s="54"/>
      <c r="I1055" s="141"/>
      <c r="J1055" s="54"/>
      <c r="K1055" s="75" t="s">
        <v>34</v>
      </c>
      <c r="L1055" s="76">
        <f t="shared" si="102"/>
        <v>0</v>
      </c>
      <c r="M1055" s="76"/>
      <c r="N1055" s="76"/>
      <c r="O1055" s="76"/>
      <c r="P1055" s="76"/>
      <c r="Q1055" s="76"/>
      <c r="R1055" s="76"/>
      <c r="S1055" s="76"/>
      <c r="T1055" s="76"/>
      <c r="U1055" s="76"/>
      <c r="V1055" s="76"/>
      <c r="W1055" s="76"/>
      <c r="X1055" s="76"/>
      <c r="Y1055" s="134"/>
      <c r="Z1055" s="134"/>
      <c r="AA1055" s="134"/>
      <c r="AB1055" s="134"/>
      <c r="AC1055" s="134"/>
      <c r="AD1055" s="134"/>
      <c r="AE1055" s="134"/>
      <c r="AF1055" s="134"/>
      <c r="AG1055" s="134"/>
      <c r="AH1055" s="134"/>
      <c r="AI1055" s="134"/>
      <c r="AJ1055" s="134"/>
      <c r="AK1055" s="134"/>
      <c r="AL1055" s="134"/>
      <c r="AM1055" s="134"/>
      <c r="AN1055" s="134"/>
      <c r="AO1055" s="134"/>
      <c r="AP1055" s="134"/>
      <c r="AQ1055" s="134"/>
      <c r="AR1055" s="134"/>
      <c r="AS1055" s="134"/>
      <c r="AT1055" s="134"/>
      <c r="AU1055" s="134"/>
      <c r="AV1055" s="134"/>
      <c r="AW1055" s="134"/>
      <c r="AX1055" s="134"/>
      <c r="AY1055" s="134"/>
      <c r="AZ1055" s="134"/>
      <c r="BA1055" s="134"/>
      <c r="BB1055" s="134"/>
      <c r="BC1055" s="134"/>
      <c r="BD1055" s="134"/>
      <c r="BE1055" s="134"/>
      <c r="BF1055" s="134"/>
      <c r="BG1055" s="134"/>
      <c r="BH1055" s="134"/>
      <c r="BI1055" s="134"/>
      <c r="BJ1055" s="134"/>
      <c r="BK1055" s="134"/>
      <c r="BL1055" s="134"/>
      <c r="BM1055" s="134"/>
      <c r="BN1055" s="134"/>
      <c r="BO1055" s="134"/>
      <c r="BP1055" s="134"/>
      <c r="BQ1055" s="134"/>
      <c r="BR1055" s="134"/>
      <c r="BS1055" s="134"/>
      <c r="BT1055" s="134"/>
      <c r="BU1055" s="134"/>
      <c r="BV1055" s="134"/>
      <c r="BW1055" s="134"/>
      <c r="BX1055" s="134"/>
      <c r="BY1055" s="134"/>
      <c r="BZ1055" s="134"/>
      <c r="CA1055" s="134"/>
      <c r="CB1055" s="134"/>
      <c r="CC1055" s="134"/>
      <c r="CD1055" s="134"/>
      <c r="CE1055" s="134"/>
      <c r="CF1055" s="134"/>
      <c r="CG1055" s="134"/>
      <c r="CH1055" s="134"/>
      <c r="CI1055" s="134"/>
      <c r="CJ1055" s="134"/>
      <c r="CK1055" s="134"/>
      <c r="CL1055" s="134"/>
      <c r="CM1055" s="134"/>
      <c r="CN1055" s="134"/>
      <c r="CO1055" s="134"/>
      <c r="CP1055" s="134"/>
      <c r="CQ1055" s="134"/>
      <c r="CR1055" s="134"/>
      <c r="CS1055" s="134"/>
      <c r="CT1055" s="134"/>
      <c r="CU1055" s="134"/>
      <c r="CV1055" s="134"/>
      <c r="CW1055" s="134"/>
      <c r="CX1055" s="134"/>
      <c r="CY1055" s="134"/>
      <c r="CZ1055" s="134"/>
      <c r="DA1055" s="134"/>
      <c r="DB1055" s="134"/>
      <c r="DC1055" s="134"/>
      <c r="DD1055" s="134"/>
      <c r="DE1055" s="134"/>
      <c r="DF1055" s="134"/>
      <c r="DG1055" s="134"/>
      <c r="DH1055" s="134"/>
      <c r="DI1055" s="134"/>
      <c r="DJ1055" s="134"/>
      <c r="DK1055" s="134"/>
      <c r="DL1055" s="134"/>
      <c r="DM1055" s="134"/>
      <c r="DN1055" s="134"/>
      <c r="DO1055" s="134"/>
      <c r="DP1055" s="134"/>
      <c r="DQ1055" s="134"/>
      <c r="DR1055" s="134"/>
      <c r="DS1055" s="134"/>
      <c r="DT1055" s="134"/>
      <c r="DU1055" s="134"/>
      <c r="DV1055" s="134"/>
      <c r="DW1055" s="134"/>
      <c r="DX1055" s="134"/>
      <c r="DY1055" s="134"/>
      <c r="DZ1055" s="134"/>
      <c r="EA1055" s="134"/>
      <c r="EB1055" s="134"/>
      <c r="EC1055" s="134"/>
      <c r="ED1055" s="134"/>
      <c r="EE1055" s="134"/>
      <c r="EF1055" s="134"/>
      <c r="EG1055" s="134"/>
    </row>
    <row r="1056" spans="1:137">
      <c r="A1056" s="135"/>
      <c r="B1056" s="103"/>
      <c r="C1056" s="81"/>
      <c r="D1056" s="81"/>
      <c r="E1056" s="81"/>
      <c r="F1056" s="81"/>
      <c r="G1056" s="81"/>
      <c r="H1056" s="80"/>
      <c r="I1056" s="142"/>
      <c r="J1056" s="80"/>
      <c r="K1056" s="84" t="s">
        <v>36</v>
      </c>
      <c r="L1056" s="76">
        <f t="shared" si="102"/>
        <v>0</v>
      </c>
      <c r="M1056" s="76"/>
      <c r="N1056" s="76"/>
      <c r="O1056" s="76"/>
      <c r="P1056" s="76"/>
      <c r="Q1056" s="76"/>
      <c r="R1056" s="76"/>
      <c r="S1056" s="76"/>
      <c r="T1056" s="76"/>
      <c r="U1056" s="76"/>
      <c r="V1056" s="76"/>
      <c r="W1056" s="76"/>
      <c r="X1056" s="76"/>
      <c r="Y1056" s="134"/>
      <c r="Z1056" s="134"/>
      <c r="AA1056" s="134"/>
      <c r="AB1056" s="134"/>
      <c r="AC1056" s="134"/>
      <c r="AD1056" s="134"/>
      <c r="AE1056" s="134"/>
      <c r="AF1056" s="134"/>
      <c r="AG1056" s="134"/>
      <c r="AH1056" s="134"/>
      <c r="AI1056" s="134"/>
      <c r="AJ1056" s="134"/>
      <c r="AK1056" s="134"/>
      <c r="AL1056" s="134"/>
      <c r="AM1056" s="134"/>
      <c r="AN1056" s="134"/>
      <c r="AO1056" s="134"/>
      <c r="AP1056" s="134"/>
      <c r="AQ1056" s="134"/>
      <c r="AR1056" s="134"/>
      <c r="AS1056" s="134"/>
      <c r="AT1056" s="134"/>
      <c r="AU1056" s="134"/>
      <c r="AV1056" s="134"/>
      <c r="AW1056" s="134"/>
      <c r="AX1056" s="134"/>
      <c r="AY1056" s="134"/>
      <c r="AZ1056" s="134"/>
      <c r="BA1056" s="134"/>
      <c r="BB1056" s="134"/>
      <c r="BC1056" s="134"/>
      <c r="BD1056" s="134"/>
      <c r="BE1056" s="134"/>
      <c r="BF1056" s="134"/>
      <c r="BG1056" s="134"/>
      <c r="BH1056" s="134"/>
      <c r="BI1056" s="134"/>
      <c r="BJ1056" s="134"/>
      <c r="BK1056" s="134"/>
      <c r="BL1056" s="134"/>
      <c r="BM1056" s="134"/>
      <c r="BN1056" s="134"/>
      <c r="BO1056" s="134"/>
      <c r="BP1056" s="134"/>
      <c r="BQ1056" s="134"/>
      <c r="BR1056" s="134"/>
      <c r="BS1056" s="134"/>
      <c r="BT1056" s="134"/>
      <c r="BU1056" s="134"/>
      <c r="BV1056" s="134"/>
      <c r="BW1056" s="134"/>
      <c r="BX1056" s="134"/>
      <c r="BY1056" s="134"/>
      <c r="BZ1056" s="134"/>
      <c r="CA1056" s="134"/>
      <c r="CB1056" s="134"/>
      <c r="CC1056" s="134"/>
      <c r="CD1056" s="134"/>
      <c r="CE1056" s="134"/>
      <c r="CF1056" s="134"/>
      <c r="CG1056" s="134"/>
      <c r="CH1056" s="134"/>
      <c r="CI1056" s="134"/>
      <c r="CJ1056" s="134"/>
      <c r="CK1056" s="134"/>
      <c r="CL1056" s="134"/>
      <c r="CM1056" s="134"/>
      <c r="CN1056" s="134"/>
      <c r="CO1056" s="134"/>
      <c r="CP1056" s="134"/>
      <c r="CQ1056" s="134"/>
      <c r="CR1056" s="134"/>
      <c r="CS1056" s="134"/>
      <c r="CT1056" s="134"/>
      <c r="CU1056" s="134"/>
      <c r="CV1056" s="134"/>
      <c r="CW1056" s="134"/>
      <c r="CX1056" s="134"/>
      <c r="CY1056" s="134"/>
      <c r="CZ1056" s="134"/>
      <c r="DA1056" s="134"/>
      <c r="DB1056" s="134"/>
      <c r="DC1056" s="134"/>
      <c r="DD1056" s="134"/>
      <c r="DE1056" s="134"/>
      <c r="DF1056" s="134"/>
      <c r="DG1056" s="134"/>
      <c r="DH1056" s="134"/>
      <c r="DI1056" s="134"/>
      <c r="DJ1056" s="134"/>
      <c r="DK1056" s="134"/>
      <c r="DL1056" s="134"/>
      <c r="DM1056" s="134"/>
      <c r="DN1056" s="134"/>
      <c r="DO1056" s="134"/>
      <c r="DP1056" s="134"/>
      <c r="DQ1056" s="134"/>
      <c r="DR1056" s="134"/>
      <c r="DS1056" s="134"/>
      <c r="DT1056" s="134"/>
      <c r="DU1056" s="134"/>
      <c r="DV1056" s="134"/>
      <c r="DW1056" s="134"/>
      <c r="DX1056" s="134"/>
      <c r="DY1056" s="134"/>
      <c r="DZ1056" s="134"/>
      <c r="EA1056" s="134"/>
      <c r="EB1056" s="134"/>
      <c r="EC1056" s="134"/>
      <c r="ED1056" s="134"/>
      <c r="EE1056" s="134"/>
      <c r="EF1056" s="134"/>
      <c r="EG1056" s="134"/>
    </row>
    <row r="1057" spans="1:137">
      <c r="A1057" s="135"/>
      <c r="B1057" s="103"/>
      <c r="C1057" s="58" t="s">
        <v>31</v>
      </c>
      <c r="D1057" s="58" t="s">
        <v>1590</v>
      </c>
      <c r="E1057" s="58" t="s">
        <v>1591</v>
      </c>
      <c r="F1057" s="58" t="s">
        <v>1592</v>
      </c>
      <c r="G1057" s="58" t="s">
        <v>1593</v>
      </c>
      <c r="H1057" s="46" t="s">
        <v>1594</v>
      </c>
      <c r="I1057" s="140">
        <v>322</v>
      </c>
      <c r="J1057" s="46" t="s">
        <v>39</v>
      </c>
      <c r="K1057" s="75" t="s">
        <v>32</v>
      </c>
      <c r="L1057" s="76">
        <f t="shared" si="102"/>
        <v>4</v>
      </c>
      <c r="M1057" s="76">
        <v>1</v>
      </c>
      <c r="N1057" s="76">
        <v>1</v>
      </c>
      <c r="O1057" s="76">
        <v>2</v>
      </c>
      <c r="P1057" s="76"/>
      <c r="Q1057" s="76"/>
      <c r="R1057" s="76"/>
      <c r="S1057" s="76"/>
      <c r="T1057" s="76"/>
      <c r="U1057" s="76"/>
      <c r="V1057" s="76"/>
      <c r="W1057" s="76"/>
      <c r="X1057" s="76"/>
      <c r="Y1057" s="134"/>
      <c r="Z1057" s="134"/>
      <c r="AA1057" s="134"/>
      <c r="AB1057" s="134"/>
      <c r="AC1057" s="134"/>
      <c r="AD1057" s="134"/>
      <c r="AE1057" s="134"/>
      <c r="AF1057" s="134"/>
      <c r="AG1057" s="134"/>
      <c r="AH1057" s="134"/>
      <c r="AI1057" s="134"/>
      <c r="AJ1057" s="134"/>
      <c r="AK1057" s="134"/>
      <c r="AL1057" s="134"/>
      <c r="AM1057" s="134"/>
      <c r="AN1057" s="134"/>
      <c r="AO1057" s="134"/>
      <c r="AP1057" s="134"/>
      <c r="AQ1057" s="134"/>
      <c r="AR1057" s="134"/>
      <c r="AS1057" s="134"/>
      <c r="AT1057" s="134"/>
      <c r="AU1057" s="134"/>
      <c r="AV1057" s="134"/>
      <c r="AW1057" s="134"/>
      <c r="AX1057" s="134"/>
      <c r="AY1057" s="134"/>
      <c r="AZ1057" s="134"/>
      <c r="BA1057" s="134"/>
      <c r="BB1057" s="134"/>
      <c r="BC1057" s="134"/>
      <c r="BD1057" s="134"/>
      <c r="BE1057" s="134"/>
      <c r="BF1057" s="134"/>
      <c r="BG1057" s="134"/>
      <c r="BH1057" s="134"/>
      <c r="BI1057" s="134"/>
      <c r="BJ1057" s="134"/>
      <c r="BK1057" s="134"/>
      <c r="BL1057" s="134"/>
      <c r="BM1057" s="134"/>
      <c r="BN1057" s="134"/>
      <c r="BO1057" s="134"/>
      <c r="BP1057" s="134"/>
      <c r="BQ1057" s="134"/>
      <c r="BR1057" s="134"/>
      <c r="BS1057" s="134"/>
      <c r="BT1057" s="134"/>
      <c r="BU1057" s="134"/>
      <c r="BV1057" s="134"/>
      <c r="BW1057" s="134"/>
      <c r="BX1057" s="134"/>
      <c r="BY1057" s="134"/>
      <c r="BZ1057" s="134"/>
      <c r="CA1057" s="134"/>
      <c r="CB1057" s="134"/>
      <c r="CC1057" s="134"/>
      <c r="CD1057" s="134"/>
      <c r="CE1057" s="134"/>
      <c r="CF1057" s="134"/>
      <c r="CG1057" s="134"/>
      <c r="CH1057" s="134"/>
      <c r="CI1057" s="134"/>
      <c r="CJ1057" s="134"/>
      <c r="CK1057" s="134"/>
      <c r="CL1057" s="134"/>
      <c r="CM1057" s="134"/>
      <c r="CN1057" s="134"/>
      <c r="CO1057" s="134"/>
      <c r="CP1057" s="134"/>
      <c r="CQ1057" s="134"/>
      <c r="CR1057" s="134"/>
      <c r="CS1057" s="134"/>
      <c r="CT1057" s="134"/>
      <c r="CU1057" s="134"/>
      <c r="CV1057" s="134"/>
      <c r="CW1057" s="134"/>
      <c r="CX1057" s="134"/>
      <c r="CY1057" s="134"/>
      <c r="CZ1057" s="134"/>
      <c r="DA1057" s="134"/>
      <c r="DB1057" s="134"/>
      <c r="DC1057" s="134"/>
      <c r="DD1057" s="134"/>
      <c r="DE1057" s="134"/>
      <c r="DF1057" s="134"/>
      <c r="DG1057" s="134"/>
      <c r="DH1057" s="134"/>
      <c r="DI1057" s="134"/>
      <c r="DJ1057" s="134"/>
      <c r="DK1057" s="134"/>
      <c r="DL1057" s="134"/>
      <c r="DM1057" s="134"/>
      <c r="DN1057" s="134"/>
      <c r="DO1057" s="134"/>
      <c r="DP1057" s="134"/>
      <c r="DQ1057" s="134"/>
      <c r="DR1057" s="134"/>
      <c r="DS1057" s="134"/>
      <c r="DT1057" s="134"/>
      <c r="DU1057" s="134"/>
      <c r="DV1057" s="134"/>
      <c r="DW1057" s="134"/>
      <c r="DX1057" s="134"/>
      <c r="DY1057" s="134"/>
      <c r="DZ1057" s="134"/>
      <c r="EA1057" s="134"/>
      <c r="EB1057" s="134"/>
      <c r="EC1057" s="134"/>
      <c r="ED1057" s="134"/>
      <c r="EE1057" s="134"/>
      <c r="EF1057" s="134"/>
      <c r="EG1057" s="134"/>
    </row>
    <row r="1058" spans="1:137">
      <c r="A1058" s="135"/>
      <c r="B1058" s="103"/>
      <c r="C1058" s="77"/>
      <c r="D1058" s="77"/>
      <c r="E1058" s="77"/>
      <c r="F1058" s="77"/>
      <c r="G1058" s="77"/>
      <c r="H1058" s="54"/>
      <c r="I1058" s="141"/>
      <c r="J1058" s="54"/>
      <c r="K1058" s="75" t="s">
        <v>34</v>
      </c>
      <c r="L1058" s="76">
        <f t="shared" si="102"/>
        <v>0</v>
      </c>
      <c r="M1058" s="76"/>
      <c r="N1058" s="76"/>
      <c r="O1058" s="76"/>
      <c r="P1058" s="76"/>
      <c r="Q1058" s="76"/>
      <c r="R1058" s="76"/>
      <c r="S1058" s="76"/>
      <c r="T1058" s="76"/>
      <c r="U1058" s="76"/>
      <c r="V1058" s="76"/>
      <c r="W1058" s="76"/>
      <c r="X1058" s="76"/>
      <c r="Y1058" s="134"/>
      <c r="Z1058" s="134"/>
      <c r="AA1058" s="134"/>
      <c r="AB1058" s="134"/>
      <c r="AC1058" s="134"/>
      <c r="AD1058" s="134"/>
      <c r="AE1058" s="134"/>
      <c r="AF1058" s="134"/>
      <c r="AG1058" s="134"/>
      <c r="AH1058" s="134"/>
      <c r="AI1058" s="134"/>
      <c r="AJ1058" s="134"/>
      <c r="AK1058" s="134"/>
      <c r="AL1058" s="134"/>
      <c r="AM1058" s="134"/>
      <c r="AN1058" s="134"/>
      <c r="AO1058" s="134"/>
      <c r="AP1058" s="134"/>
      <c r="AQ1058" s="134"/>
      <c r="AR1058" s="134"/>
      <c r="AS1058" s="134"/>
      <c r="AT1058" s="134"/>
      <c r="AU1058" s="134"/>
      <c r="AV1058" s="134"/>
      <c r="AW1058" s="134"/>
      <c r="AX1058" s="134"/>
      <c r="AY1058" s="134"/>
      <c r="AZ1058" s="134"/>
      <c r="BA1058" s="134"/>
      <c r="BB1058" s="134"/>
      <c r="BC1058" s="134"/>
      <c r="BD1058" s="134"/>
      <c r="BE1058" s="134"/>
      <c r="BF1058" s="134"/>
      <c r="BG1058" s="134"/>
      <c r="BH1058" s="134"/>
      <c r="BI1058" s="134"/>
      <c r="BJ1058" s="134"/>
      <c r="BK1058" s="134"/>
      <c r="BL1058" s="134"/>
      <c r="BM1058" s="134"/>
      <c r="BN1058" s="134"/>
      <c r="BO1058" s="134"/>
      <c r="BP1058" s="134"/>
      <c r="BQ1058" s="134"/>
      <c r="BR1058" s="134"/>
      <c r="BS1058" s="134"/>
      <c r="BT1058" s="134"/>
      <c r="BU1058" s="134"/>
      <c r="BV1058" s="134"/>
      <c r="BW1058" s="134"/>
      <c r="BX1058" s="134"/>
      <c r="BY1058" s="134"/>
      <c r="BZ1058" s="134"/>
      <c r="CA1058" s="134"/>
      <c r="CB1058" s="134"/>
      <c r="CC1058" s="134"/>
      <c r="CD1058" s="134"/>
      <c r="CE1058" s="134"/>
      <c r="CF1058" s="134"/>
      <c r="CG1058" s="134"/>
      <c r="CH1058" s="134"/>
      <c r="CI1058" s="134"/>
      <c r="CJ1058" s="134"/>
      <c r="CK1058" s="134"/>
      <c r="CL1058" s="134"/>
      <c r="CM1058" s="134"/>
      <c r="CN1058" s="134"/>
      <c r="CO1058" s="134"/>
      <c r="CP1058" s="134"/>
      <c r="CQ1058" s="134"/>
      <c r="CR1058" s="134"/>
      <c r="CS1058" s="134"/>
      <c r="CT1058" s="134"/>
      <c r="CU1058" s="134"/>
      <c r="CV1058" s="134"/>
      <c r="CW1058" s="134"/>
      <c r="CX1058" s="134"/>
      <c r="CY1058" s="134"/>
      <c r="CZ1058" s="134"/>
      <c r="DA1058" s="134"/>
      <c r="DB1058" s="134"/>
      <c r="DC1058" s="134"/>
      <c r="DD1058" s="134"/>
      <c r="DE1058" s="134"/>
      <c r="DF1058" s="134"/>
      <c r="DG1058" s="134"/>
      <c r="DH1058" s="134"/>
      <c r="DI1058" s="134"/>
      <c r="DJ1058" s="134"/>
      <c r="DK1058" s="134"/>
      <c r="DL1058" s="134"/>
      <c r="DM1058" s="134"/>
      <c r="DN1058" s="134"/>
      <c r="DO1058" s="134"/>
      <c r="DP1058" s="134"/>
      <c r="DQ1058" s="134"/>
      <c r="DR1058" s="134"/>
      <c r="DS1058" s="134"/>
      <c r="DT1058" s="134"/>
      <c r="DU1058" s="134"/>
      <c r="DV1058" s="134"/>
      <c r="DW1058" s="134"/>
      <c r="DX1058" s="134"/>
      <c r="DY1058" s="134"/>
      <c r="DZ1058" s="134"/>
      <c r="EA1058" s="134"/>
      <c r="EB1058" s="134"/>
      <c r="EC1058" s="134"/>
      <c r="ED1058" s="134"/>
      <c r="EE1058" s="134"/>
      <c r="EF1058" s="134"/>
      <c r="EG1058" s="134"/>
    </row>
    <row r="1059" spans="1:137">
      <c r="A1059" s="135"/>
      <c r="B1059" s="103"/>
      <c r="C1059" s="81"/>
      <c r="D1059" s="81"/>
      <c r="E1059" s="81"/>
      <c r="F1059" s="81"/>
      <c r="G1059" s="81"/>
      <c r="H1059" s="80"/>
      <c r="I1059" s="142"/>
      <c r="J1059" s="80"/>
      <c r="K1059" s="84" t="s">
        <v>36</v>
      </c>
      <c r="L1059" s="76">
        <f t="shared" si="102"/>
        <v>0</v>
      </c>
      <c r="M1059" s="76"/>
      <c r="N1059" s="76"/>
      <c r="O1059" s="76"/>
      <c r="P1059" s="76"/>
      <c r="Q1059" s="76"/>
      <c r="R1059" s="76"/>
      <c r="S1059" s="76"/>
      <c r="T1059" s="76"/>
      <c r="U1059" s="76"/>
      <c r="V1059" s="76"/>
      <c r="W1059" s="76"/>
      <c r="X1059" s="76"/>
      <c r="Y1059" s="134"/>
      <c r="Z1059" s="134"/>
      <c r="AA1059" s="134"/>
      <c r="AB1059" s="134"/>
      <c r="AC1059" s="134"/>
      <c r="AD1059" s="134"/>
      <c r="AE1059" s="134"/>
      <c r="AF1059" s="134"/>
      <c r="AG1059" s="134"/>
      <c r="AH1059" s="134"/>
      <c r="AI1059" s="134"/>
      <c r="AJ1059" s="134"/>
      <c r="AK1059" s="134"/>
      <c r="AL1059" s="134"/>
      <c r="AM1059" s="134"/>
      <c r="AN1059" s="134"/>
      <c r="AO1059" s="134"/>
      <c r="AP1059" s="134"/>
      <c r="AQ1059" s="134"/>
      <c r="AR1059" s="134"/>
      <c r="AS1059" s="134"/>
      <c r="AT1059" s="134"/>
      <c r="AU1059" s="134"/>
      <c r="AV1059" s="134"/>
      <c r="AW1059" s="134"/>
      <c r="AX1059" s="134"/>
      <c r="AY1059" s="134"/>
      <c r="AZ1059" s="134"/>
      <c r="BA1059" s="134"/>
      <c r="BB1059" s="134"/>
      <c r="BC1059" s="134"/>
      <c r="BD1059" s="134"/>
      <c r="BE1059" s="134"/>
      <c r="BF1059" s="134"/>
      <c r="BG1059" s="134"/>
      <c r="BH1059" s="134"/>
      <c r="BI1059" s="134"/>
      <c r="BJ1059" s="134"/>
      <c r="BK1059" s="134"/>
      <c r="BL1059" s="134"/>
      <c r="BM1059" s="134"/>
      <c r="BN1059" s="134"/>
      <c r="BO1059" s="134"/>
      <c r="BP1059" s="134"/>
      <c r="BQ1059" s="134"/>
      <c r="BR1059" s="134"/>
      <c r="BS1059" s="134"/>
      <c r="BT1059" s="134"/>
      <c r="BU1059" s="134"/>
      <c r="BV1059" s="134"/>
      <c r="BW1059" s="134"/>
      <c r="BX1059" s="134"/>
      <c r="BY1059" s="134"/>
      <c r="BZ1059" s="134"/>
      <c r="CA1059" s="134"/>
      <c r="CB1059" s="134"/>
      <c r="CC1059" s="134"/>
      <c r="CD1059" s="134"/>
      <c r="CE1059" s="134"/>
      <c r="CF1059" s="134"/>
      <c r="CG1059" s="134"/>
      <c r="CH1059" s="134"/>
      <c r="CI1059" s="134"/>
      <c r="CJ1059" s="134"/>
      <c r="CK1059" s="134"/>
      <c r="CL1059" s="134"/>
      <c r="CM1059" s="134"/>
      <c r="CN1059" s="134"/>
      <c r="CO1059" s="134"/>
      <c r="CP1059" s="134"/>
      <c r="CQ1059" s="134"/>
      <c r="CR1059" s="134"/>
      <c r="CS1059" s="134"/>
      <c r="CT1059" s="134"/>
      <c r="CU1059" s="134"/>
      <c r="CV1059" s="134"/>
      <c r="CW1059" s="134"/>
      <c r="CX1059" s="134"/>
      <c r="CY1059" s="134"/>
      <c r="CZ1059" s="134"/>
      <c r="DA1059" s="134"/>
      <c r="DB1059" s="134"/>
      <c r="DC1059" s="134"/>
      <c r="DD1059" s="134"/>
      <c r="DE1059" s="134"/>
      <c r="DF1059" s="134"/>
      <c r="DG1059" s="134"/>
      <c r="DH1059" s="134"/>
      <c r="DI1059" s="134"/>
      <c r="DJ1059" s="134"/>
      <c r="DK1059" s="134"/>
      <c r="DL1059" s="134"/>
      <c r="DM1059" s="134"/>
      <c r="DN1059" s="134"/>
      <c r="DO1059" s="134"/>
      <c r="DP1059" s="134"/>
      <c r="DQ1059" s="134"/>
      <c r="DR1059" s="134"/>
      <c r="DS1059" s="134"/>
      <c r="DT1059" s="134"/>
      <c r="DU1059" s="134"/>
      <c r="DV1059" s="134"/>
      <c r="DW1059" s="134"/>
      <c r="DX1059" s="134"/>
      <c r="DY1059" s="134"/>
      <c r="DZ1059" s="134"/>
      <c r="EA1059" s="134"/>
      <c r="EB1059" s="134"/>
      <c r="EC1059" s="134"/>
      <c r="ED1059" s="134"/>
      <c r="EE1059" s="134"/>
      <c r="EF1059" s="134"/>
      <c r="EG1059" s="134"/>
    </row>
    <row r="1060" spans="1:137">
      <c r="A1060" s="135"/>
      <c r="B1060" s="103"/>
      <c r="C1060" s="58" t="s">
        <v>31</v>
      </c>
      <c r="D1060" s="58" t="s">
        <v>1595</v>
      </c>
      <c r="E1060" s="58" t="s">
        <v>1596</v>
      </c>
      <c r="F1060" s="58" t="s">
        <v>1597</v>
      </c>
      <c r="G1060" s="58" t="s">
        <v>1598</v>
      </c>
      <c r="H1060" s="46" t="s">
        <v>1599</v>
      </c>
      <c r="I1060" s="140">
        <v>19041</v>
      </c>
      <c r="J1060" s="46" t="s">
        <v>39</v>
      </c>
      <c r="K1060" s="75" t="s">
        <v>32</v>
      </c>
      <c r="L1060" s="76">
        <f t="shared" si="102"/>
        <v>9</v>
      </c>
      <c r="M1060" s="76">
        <v>1</v>
      </c>
      <c r="N1060" s="76"/>
      <c r="O1060" s="76">
        <v>4</v>
      </c>
      <c r="P1060" s="76"/>
      <c r="Q1060" s="76"/>
      <c r="R1060" s="76"/>
      <c r="S1060" s="76">
        <v>3</v>
      </c>
      <c r="T1060" s="76">
        <v>1</v>
      </c>
      <c r="U1060" s="76"/>
      <c r="V1060" s="76"/>
      <c r="W1060" s="76"/>
      <c r="X1060" s="76"/>
      <c r="Y1060" s="134"/>
      <c r="Z1060" s="134"/>
      <c r="AA1060" s="134"/>
      <c r="AB1060" s="134"/>
      <c r="AC1060" s="134"/>
      <c r="AD1060" s="134"/>
      <c r="AE1060" s="134"/>
      <c r="AF1060" s="134"/>
      <c r="AG1060" s="134"/>
      <c r="AH1060" s="134"/>
      <c r="AI1060" s="134"/>
      <c r="AJ1060" s="134"/>
      <c r="AK1060" s="134"/>
      <c r="AL1060" s="134"/>
      <c r="AM1060" s="134"/>
      <c r="AN1060" s="134"/>
      <c r="AO1060" s="134"/>
      <c r="AP1060" s="134"/>
      <c r="AQ1060" s="134"/>
      <c r="AR1060" s="134"/>
      <c r="AS1060" s="134"/>
      <c r="AT1060" s="134"/>
      <c r="AU1060" s="134"/>
      <c r="AV1060" s="134"/>
      <c r="AW1060" s="134"/>
      <c r="AX1060" s="134"/>
      <c r="AY1060" s="134"/>
      <c r="AZ1060" s="134"/>
      <c r="BA1060" s="134"/>
      <c r="BB1060" s="134"/>
      <c r="BC1060" s="134"/>
      <c r="BD1060" s="134"/>
      <c r="BE1060" s="134"/>
      <c r="BF1060" s="134"/>
      <c r="BG1060" s="134"/>
      <c r="BH1060" s="134"/>
      <c r="BI1060" s="134"/>
      <c r="BJ1060" s="134"/>
      <c r="BK1060" s="134"/>
      <c r="BL1060" s="134"/>
      <c r="BM1060" s="134"/>
      <c r="BN1060" s="134"/>
      <c r="BO1060" s="134"/>
      <c r="BP1060" s="134"/>
      <c r="BQ1060" s="134"/>
      <c r="BR1060" s="134"/>
      <c r="BS1060" s="134"/>
      <c r="BT1060" s="134"/>
      <c r="BU1060" s="134"/>
      <c r="BV1060" s="134"/>
      <c r="BW1060" s="134"/>
      <c r="BX1060" s="134"/>
      <c r="BY1060" s="134"/>
      <c r="BZ1060" s="134"/>
      <c r="CA1060" s="134"/>
      <c r="CB1060" s="134"/>
      <c r="CC1060" s="134"/>
      <c r="CD1060" s="134"/>
      <c r="CE1060" s="134"/>
      <c r="CF1060" s="134"/>
      <c r="CG1060" s="134"/>
      <c r="CH1060" s="134"/>
      <c r="CI1060" s="134"/>
      <c r="CJ1060" s="134"/>
      <c r="CK1060" s="134"/>
      <c r="CL1060" s="134"/>
      <c r="CM1060" s="134"/>
      <c r="CN1060" s="134"/>
      <c r="CO1060" s="134"/>
      <c r="CP1060" s="134"/>
      <c r="CQ1060" s="134"/>
      <c r="CR1060" s="134"/>
      <c r="CS1060" s="134"/>
      <c r="CT1060" s="134"/>
      <c r="CU1060" s="134"/>
      <c r="CV1060" s="134"/>
      <c r="CW1060" s="134"/>
      <c r="CX1060" s="134"/>
      <c r="CY1060" s="134"/>
      <c r="CZ1060" s="134"/>
      <c r="DA1060" s="134"/>
      <c r="DB1060" s="134"/>
      <c r="DC1060" s="134"/>
      <c r="DD1060" s="134"/>
      <c r="DE1060" s="134"/>
      <c r="DF1060" s="134"/>
      <c r="DG1060" s="134"/>
      <c r="DH1060" s="134"/>
      <c r="DI1060" s="134"/>
      <c r="DJ1060" s="134"/>
      <c r="DK1060" s="134"/>
      <c r="DL1060" s="134"/>
      <c r="DM1060" s="134"/>
      <c r="DN1060" s="134"/>
      <c r="DO1060" s="134"/>
      <c r="DP1060" s="134"/>
      <c r="DQ1060" s="134"/>
      <c r="DR1060" s="134"/>
      <c r="DS1060" s="134"/>
      <c r="DT1060" s="134"/>
      <c r="DU1060" s="134"/>
      <c r="DV1060" s="134"/>
      <c r="DW1060" s="134"/>
      <c r="DX1060" s="134"/>
      <c r="DY1060" s="134"/>
      <c r="DZ1060" s="134"/>
      <c r="EA1060" s="134"/>
      <c r="EB1060" s="134"/>
      <c r="EC1060" s="134"/>
      <c r="ED1060" s="134"/>
      <c r="EE1060" s="134"/>
      <c r="EF1060" s="134"/>
      <c r="EG1060" s="134"/>
    </row>
    <row r="1061" spans="1:137">
      <c r="A1061" s="135"/>
      <c r="B1061" s="103"/>
      <c r="C1061" s="77"/>
      <c r="D1061" s="77"/>
      <c r="E1061" s="77"/>
      <c r="F1061" s="77"/>
      <c r="G1061" s="77"/>
      <c r="H1061" s="54"/>
      <c r="I1061" s="141"/>
      <c r="J1061" s="54"/>
      <c r="K1061" s="75" t="s">
        <v>34</v>
      </c>
      <c r="L1061" s="76">
        <f t="shared" si="102"/>
        <v>0</v>
      </c>
      <c r="M1061" s="76"/>
      <c r="N1061" s="76"/>
      <c r="O1061" s="76"/>
      <c r="P1061" s="76"/>
      <c r="Q1061" s="76"/>
      <c r="R1061" s="76"/>
      <c r="S1061" s="76"/>
      <c r="T1061" s="76"/>
      <c r="U1061" s="76"/>
      <c r="V1061" s="76"/>
      <c r="W1061" s="76"/>
      <c r="X1061" s="76"/>
      <c r="Y1061" s="134"/>
      <c r="Z1061" s="134"/>
      <c r="AA1061" s="134"/>
      <c r="AB1061" s="134"/>
      <c r="AC1061" s="134"/>
      <c r="AD1061" s="134"/>
      <c r="AE1061" s="134"/>
      <c r="AF1061" s="134"/>
      <c r="AG1061" s="134"/>
      <c r="AH1061" s="134"/>
      <c r="AI1061" s="134"/>
      <c r="AJ1061" s="134"/>
      <c r="AK1061" s="134"/>
      <c r="AL1061" s="134"/>
      <c r="AM1061" s="134"/>
      <c r="AN1061" s="134"/>
      <c r="AO1061" s="134"/>
      <c r="AP1061" s="134"/>
      <c r="AQ1061" s="134"/>
      <c r="AR1061" s="134"/>
      <c r="AS1061" s="134"/>
      <c r="AT1061" s="134"/>
      <c r="AU1061" s="134"/>
      <c r="AV1061" s="134"/>
      <c r="AW1061" s="134"/>
      <c r="AX1061" s="134"/>
      <c r="AY1061" s="134"/>
      <c r="AZ1061" s="134"/>
      <c r="BA1061" s="134"/>
      <c r="BB1061" s="134"/>
      <c r="BC1061" s="134"/>
      <c r="BD1061" s="134"/>
      <c r="BE1061" s="134"/>
      <c r="BF1061" s="134"/>
      <c r="BG1061" s="134"/>
      <c r="BH1061" s="134"/>
      <c r="BI1061" s="134"/>
      <c r="BJ1061" s="134"/>
      <c r="BK1061" s="134"/>
      <c r="BL1061" s="134"/>
      <c r="BM1061" s="134"/>
      <c r="BN1061" s="134"/>
      <c r="BO1061" s="134"/>
      <c r="BP1061" s="134"/>
      <c r="BQ1061" s="134"/>
      <c r="BR1061" s="134"/>
      <c r="BS1061" s="134"/>
      <c r="BT1061" s="134"/>
      <c r="BU1061" s="134"/>
      <c r="BV1061" s="134"/>
      <c r="BW1061" s="134"/>
      <c r="BX1061" s="134"/>
      <c r="BY1061" s="134"/>
      <c r="BZ1061" s="134"/>
      <c r="CA1061" s="134"/>
      <c r="CB1061" s="134"/>
      <c r="CC1061" s="134"/>
      <c r="CD1061" s="134"/>
      <c r="CE1061" s="134"/>
      <c r="CF1061" s="134"/>
      <c r="CG1061" s="134"/>
      <c r="CH1061" s="134"/>
      <c r="CI1061" s="134"/>
      <c r="CJ1061" s="134"/>
      <c r="CK1061" s="134"/>
      <c r="CL1061" s="134"/>
      <c r="CM1061" s="134"/>
      <c r="CN1061" s="134"/>
      <c r="CO1061" s="134"/>
      <c r="CP1061" s="134"/>
      <c r="CQ1061" s="134"/>
      <c r="CR1061" s="134"/>
      <c r="CS1061" s="134"/>
      <c r="CT1061" s="134"/>
      <c r="CU1061" s="134"/>
      <c r="CV1061" s="134"/>
      <c r="CW1061" s="134"/>
      <c r="CX1061" s="134"/>
      <c r="CY1061" s="134"/>
      <c r="CZ1061" s="134"/>
      <c r="DA1061" s="134"/>
      <c r="DB1061" s="134"/>
      <c r="DC1061" s="134"/>
      <c r="DD1061" s="134"/>
      <c r="DE1061" s="134"/>
      <c r="DF1061" s="134"/>
      <c r="DG1061" s="134"/>
      <c r="DH1061" s="134"/>
      <c r="DI1061" s="134"/>
      <c r="DJ1061" s="134"/>
      <c r="DK1061" s="134"/>
      <c r="DL1061" s="134"/>
      <c r="DM1061" s="134"/>
      <c r="DN1061" s="134"/>
      <c r="DO1061" s="134"/>
      <c r="DP1061" s="134"/>
      <c r="DQ1061" s="134"/>
      <c r="DR1061" s="134"/>
      <c r="DS1061" s="134"/>
      <c r="DT1061" s="134"/>
      <c r="DU1061" s="134"/>
      <c r="DV1061" s="134"/>
      <c r="DW1061" s="134"/>
      <c r="DX1061" s="134"/>
      <c r="DY1061" s="134"/>
      <c r="DZ1061" s="134"/>
      <c r="EA1061" s="134"/>
      <c r="EB1061" s="134"/>
      <c r="EC1061" s="134"/>
      <c r="ED1061" s="134"/>
      <c r="EE1061" s="134"/>
      <c r="EF1061" s="134"/>
      <c r="EG1061" s="134"/>
    </row>
    <row r="1062" spans="1:137">
      <c r="A1062" s="135"/>
      <c r="B1062" s="103"/>
      <c r="C1062" s="81"/>
      <c r="D1062" s="81"/>
      <c r="E1062" s="81"/>
      <c r="F1062" s="81"/>
      <c r="G1062" s="81"/>
      <c r="H1062" s="80"/>
      <c r="I1062" s="142"/>
      <c r="J1062" s="80"/>
      <c r="K1062" s="84" t="s">
        <v>36</v>
      </c>
      <c r="L1062" s="76">
        <f t="shared" si="102"/>
        <v>0</v>
      </c>
      <c r="M1062" s="76"/>
      <c r="N1062" s="76"/>
      <c r="O1062" s="76"/>
      <c r="P1062" s="76"/>
      <c r="Q1062" s="76"/>
      <c r="R1062" s="76"/>
      <c r="S1062" s="76"/>
      <c r="T1062" s="76"/>
      <c r="U1062" s="76"/>
      <c r="V1062" s="76"/>
      <c r="W1062" s="76"/>
      <c r="X1062" s="76"/>
      <c r="Y1062" s="134"/>
      <c r="Z1062" s="134"/>
      <c r="AA1062" s="134"/>
      <c r="AB1062" s="134"/>
      <c r="AC1062" s="134"/>
      <c r="AD1062" s="134"/>
      <c r="AE1062" s="134"/>
      <c r="AF1062" s="134"/>
      <c r="AG1062" s="134"/>
      <c r="AH1062" s="134"/>
      <c r="AI1062" s="134"/>
      <c r="AJ1062" s="134"/>
      <c r="AK1062" s="134"/>
      <c r="AL1062" s="134"/>
      <c r="AM1062" s="134"/>
      <c r="AN1062" s="134"/>
      <c r="AO1062" s="134"/>
      <c r="AP1062" s="134"/>
      <c r="AQ1062" s="134"/>
      <c r="AR1062" s="134"/>
      <c r="AS1062" s="134"/>
      <c r="AT1062" s="134"/>
      <c r="AU1062" s="134"/>
      <c r="AV1062" s="134"/>
      <c r="AW1062" s="134"/>
      <c r="AX1062" s="134"/>
      <c r="AY1062" s="134"/>
      <c r="AZ1062" s="134"/>
      <c r="BA1062" s="134"/>
      <c r="BB1062" s="134"/>
      <c r="BC1062" s="134"/>
      <c r="BD1062" s="134"/>
      <c r="BE1062" s="134"/>
      <c r="BF1062" s="134"/>
      <c r="BG1062" s="134"/>
      <c r="BH1062" s="134"/>
      <c r="BI1062" s="134"/>
      <c r="BJ1062" s="134"/>
      <c r="BK1062" s="134"/>
      <c r="BL1062" s="134"/>
      <c r="BM1062" s="134"/>
      <c r="BN1062" s="134"/>
      <c r="BO1062" s="134"/>
      <c r="BP1062" s="134"/>
      <c r="BQ1062" s="134"/>
      <c r="BR1062" s="134"/>
      <c r="BS1062" s="134"/>
      <c r="BT1062" s="134"/>
      <c r="BU1062" s="134"/>
      <c r="BV1062" s="134"/>
      <c r="BW1062" s="134"/>
      <c r="BX1062" s="134"/>
      <c r="BY1062" s="134"/>
      <c r="BZ1062" s="134"/>
      <c r="CA1062" s="134"/>
      <c r="CB1062" s="134"/>
      <c r="CC1062" s="134"/>
      <c r="CD1062" s="134"/>
      <c r="CE1062" s="134"/>
      <c r="CF1062" s="134"/>
      <c r="CG1062" s="134"/>
      <c r="CH1062" s="134"/>
      <c r="CI1062" s="134"/>
      <c r="CJ1062" s="134"/>
      <c r="CK1062" s="134"/>
      <c r="CL1062" s="134"/>
      <c r="CM1062" s="134"/>
      <c r="CN1062" s="134"/>
      <c r="CO1062" s="134"/>
      <c r="CP1062" s="134"/>
      <c r="CQ1062" s="134"/>
      <c r="CR1062" s="134"/>
      <c r="CS1062" s="134"/>
      <c r="CT1062" s="134"/>
      <c r="CU1062" s="134"/>
      <c r="CV1062" s="134"/>
      <c r="CW1062" s="134"/>
      <c r="CX1062" s="134"/>
      <c r="CY1062" s="134"/>
      <c r="CZ1062" s="134"/>
      <c r="DA1062" s="134"/>
      <c r="DB1062" s="134"/>
      <c r="DC1062" s="134"/>
      <c r="DD1062" s="134"/>
      <c r="DE1062" s="134"/>
      <c r="DF1062" s="134"/>
      <c r="DG1062" s="134"/>
      <c r="DH1062" s="134"/>
      <c r="DI1062" s="134"/>
      <c r="DJ1062" s="134"/>
      <c r="DK1062" s="134"/>
      <c r="DL1062" s="134"/>
      <c r="DM1062" s="134"/>
      <c r="DN1062" s="134"/>
      <c r="DO1062" s="134"/>
      <c r="DP1062" s="134"/>
      <c r="DQ1062" s="134"/>
      <c r="DR1062" s="134"/>
      <c r="DS1062" s="134"/>
      <c r="DT1062" s="134"/>
      <c r="DU1062" s="134"/>
      <c r="DV1062" s="134"/>
      <c r="DW1062" s="134"/>
      <c r="DX1062" s="134"/>
      <c r="DY1062" s="134"/>
      <c r="DZ1062" s="134"/>
      <c r="EA1062" s="134"/>
      <c r="EB1062" s="134"/>
      <c r="EC1062" s="134"/>
      <c r="ED1062" s="134"/>
      <c r="EE1062" s="134"/>
      <c r="EF1062" s="134"/>
      <c r="EG1062" s="134"/>
    </row>
    <row r="1063" spans="1:137">
      <c r="A1063" s="135"/>
      <c r="B1063" s="103"/>
      <c r="C1063" s="58" t="s">
        <v>31</v>
      </c>
      <c r="D1063" s="58" t="s">
        <v>1600</v>
      </c>
      <c r="E1063" s="58" t="s">
        <v>1601</v>
      </c>
      <c r="F1063" s="58" t="s">
        <v>1602</v>
      </c>
      <c r="G1063" s="58" t="s">
        <v>1603</v>
      </c>
      <c r="H1063" s="46" t="s">
        <v>1604</v>
      </c>
      <c r="I1063" s="140">
        <v>747</v>
      </c>
      <c r="J1063" s="46" t="s">
        <v>39</v>
      </c>
      <c r="K1063" s="75" t="s">
        <v>32</v>
      </c>
      <c r="L1063" s="76">
        <f t="shared" si="102"/>
        <v>6</v>
      </c>
      <c r="M1063" s="76">
        <v>1</v>
      </c>
      <c r="N1063" s="76">
        <v>1</v>
      </c>
      <c r="O1063" s="76">
        <v>1</v>
      </c>
      <c r="P1063" s="76"/>
      <c r="Q1063" s="76"/>
      <c r="R1063" s="76"/>
      <c r="S1063" s="76">
        <v>2</v>
      </c>
      <c r="T1063" s="76">
        <v>1</v>
      </c>
      <c r="U1063" s="76"/>
      <c r="V1063" s="76"/>
      <c r="W1063" s="76"/>
      <c r="X1063" s="76"/>
      <c r="Y1063" s="134"/>
      <c r="Z1063" s="134"/>
      <c r="AA1063" s="134"/>
      <c r="AB1063" s="134"/>
      <c r="AC1063" s="134"/>
      <c r="AD1063" s="134"/>
      <c r="AE1063" s="134"/>
      <c r="AF1063" s="134"/>
      <c r="AG1063" s="134"/>
      <c r="AH1063" s="134"/>
      <c r="AI1063" s="134"/>
      <c r="AJ1063" s="134"/>
      <c r="AK1063" s="134"/>
      <c r="AL1063" s="134"/>
      <c r="AM1063" s="134"/>
      <c r="AN1063" s="134"/>
      <c r="AO1063" s="134"/>
      <c r="AP1063" s="134"/>
      <c r="AQ1063" s="134"/>
      <c r="AR1063" s="134"/>
      <c r="AS1063" s="134"/>
      <c r="AT1063" s="134"/>
      <c r="AU1063" s="134"/>
      <c r="AV1063" s="134"/>
      <c r="AW1063" s="134"/>
      <c r="AX1063" s="134"/>
      <c r="AY1063" s="134"/>
      <c r="AZ1063" s="134"/>
      <c r="BA1063" s="134"/>
      <c r="BB1063" s="134"/>
      <c r="BC1063" s="134"/>
      <c r="BD1063" s="134"/>
      <c r="BE1063" s="134"/>
      <c r="BF1063" s="134"/>
      <c r="BG1063" s="134"/>
      <c r="BH1063" s="134"/>
      <c r="BI1063" s="134"/>
      <c r="BJ1063" s="134"/>
      <c r="BK1063" s="134"/>
      <c r="BL1063" s="134"/>
      <c r="BM1063" s="134"/>
      <c r="BN1063" s="134"/>
      <c r="BO1063" s="134"/>
      <c r="BP1063" s="134"/>
      <c r="BQ1063" s="134"/>
      <c r="BR1063" s="134"/>
      <c r="BS1063" s="134"/>
      <c r="BT1063" s="134"/>
      <c r="BU1063" s="134"/>
      <c r="BV1063" s="134"/>
      <c r="BW1063" s="134"/>
      <c r="BX1063" s="134"/>
      <c r="BY1063" s="134"/>
      <c r="BZ1063" s="134"/>
      <c r="CA1063" s="134"/>
      <c r="CB1063" s="134"/>
      <c r="CC1063" s="134"/>
      <c r="CD1063" s="134"/>
      <c r="CE1063" s="134"/>
      <c r="CF1063" s="134"/>
      <c r="CG1063" s="134"/>
      <c r="CH1063" s="134"/>
      <c r="CI1063" s="134"/>
      <c r="CJ1063" s="134"/>
      <c r="CK1063" s="134"/>
      <c r="CL1063" s="134"/>
      <c r="CM1063" s="134"/>
      <c r="CN1063" s="134"/>
      <c r="CO1063" s="134"/>
      <c r="CP1063" s="134"/>
      <c r="CQ1063" s="134"/>
      <c r="CR1063" s="134"/>
      <c r="CS1063" s="134"/>
      <c r="CT1063" s="134"/>
      <c r="CU1063" s="134"/>
      <c r="CV1063" s="134"/>
      <c r="CW1063" s="134"/>
      <c r="CX1063" s="134"/>
      <c r="CY1063" s="134"/>
      <c r="CZ1063" s="134"/>
      <c r="DA1063" s="134"/>
      <c r="DB1063" s="134"/>
      <c r="DC1063" s="134"/>
      <c r="DD1063" s="134"/>
      <c r="DE1063" s="134"/>
      <c r="DF1063" s="134"/>
      <c r="DG1063" s="134"/>
      <c r="DH1063" s="134"/>
      <c r="DI1063" s="134"/>
      <c r="DJ1063" s="134"/>
      <c r="DK1063" s="134"/>
      <c r="DL1063" s="134"/>
      <c r="DM1063" s="134"/>
      <c r="DN1063" s="134"/>
      <c r="DO1063" s="134"/>
      <c r="DP1063" s="134"/>
      <c r="DQ1063" s="134"/>
      <c r="DR1063" s="134"/>
      <c r="DS1063" s="134"/>
      <c r="DT1063" s="134"/>
      <c r="DU1063" s="134"/>
      <c r="DV1063" s="134"/>
      <c r="DW1063" s="134"/>
      <c r="DX1063" s="134"/>
      <c r="DY1063" s="134"/>
      <c r="DZ1063" s="134"/>
      <c r="EA1063" s="134"/>
      <c r="EB1063" s="134"/>
      <c r="EC1063" s="134"/>
      <c r="ED1063" s="134"/>
      <c r="EE1063" s="134"/>
      <c r="EF1063" s="134"/>
      <c r="EG1063" s="134"/>
    </row>
    <row r="1064" spans="1:137">
      <c r="A1064" s="135"/>
      <c r="B1064" s="103"/>
      <c r="C1064" s="77"/>
      <c r="D1064" s="77"/>
      <c r="E1064" s="77"/>
      <c r="F1064" s="77"/>
      <c r="G1064" s="77"/>
      <c r="H1064" s="54"/>
      <c r="I1064" s="141"/>
      <c r="J1064" s="54"/>
      <c r="K1064" s="75" t="s">
        <v>34</v>
      </c>
      <c r="L1064" s="76">
        <f t="shared" si="102"/>
        <v>0</v>
      </c>
      <c r="M1064" s="76"/>
      <c r="N1064" s="76"/>
      <c r="O1064" s="76"/>
      <c r="P1064" s="76"/>
      <c r="Q1064" s="76"/>
      <c r="R1064" s="76"/>
      <c r="S1064" s="76"/>
      <c r="T1064" s="76"/>
      <c r="U1064" s="76"/>
      <c r="V1064" s="76"/>
      <c r="W1064" s="76"/>
      <c r="X1064" s="76"/>
      <c r="Y1064" s="134"/>
      <c r="Z1064" s="134"/>
      <c r="AA1064" s="134"/>
      <c r="AB1064" s="134"/>
      <c r="AC1064" s="134"/>
      <c r="AD1064" s="134"/>
      <c r="AE1064" s="134"/>
      <c r="AF1064" s="134"/>
      <c r="AG1064" s="134"/>
      <c r="AH1064" s="134"/>
      <c r="AI1064" s="134"/>
      <c r="AJ1064" s="134"/>
      <c r="AK1064" s="134"/>
      <c r="AL1064" s="134"/>
      <c r="AM1064" s="134"/>
      <c r="AN1064" s="134"/>
      <c r="AO1064" s="134"/>
      <c r="AP1064" s="134"/>
      <c r="AQ1064" s="134"/>
      <c r="AR1064" s="134"/>
      <c r="AS1064" s="134"/>
      <c r="AT1064" s="134"/>
      <c r="AU1064" s="134"/>
      <c r="AV1064" s="134"/>
      <c r="AW1064" s="134"/>
      <c r="AX1064" s="134"/>
      <c r="AY1064" s="134"/>
      <c r="AZ1064" s="134"/>
      <c r="BA1064" s="134"/>
      <c r="BB1064" s="134"/>
      <c r="BC1064" s="134"/>
      <c r="BD1064" s="134"/>
      <c r="BE1064" s="134"/>
      <c r="BF1064" s="134"/>
      <c r="BG1064" s="134"/>
      <c r="BH1064" s="134"/>
      <c r="BI1064" s="134"/>
      <c r="BJ1064" s="134"/>
      <c r="BK1064" s="134"/>
      <c r="BL1064" s="134"/>
      <c r="BM1064" s="134"/>
      <c r="BN1064" s="134"/>
      <c r="BO1064" s="134"/>
      <c r="BP1064" s="134"/>
      <c r="BQ1064" s="134"/>
      <c r="BR1064" s="134"/>
      <c r="BS1064" s="134"/>
      <c r="BT1064" s="134"/>
      <c r="BU1064" s="134"/>
      <c r="BV1064" s="134"/>
      <c r="BW1064" s="134"/>
      <c r="BX1064" s="134"/>
      <c r="BY1064" s="134"/>
      <c r="BZ1064" s="134"/>
      <c r="CA1064" s="134"/>
      <c r="CB1064" s="134"/>
      <c r="CC1064" s="134"/>
      <c r="CD1064" s="134"/>
      <c r="CE1064" s="134"/>
      <c r="CF1064" s="134"/>
      <c r="CG1064" s="134"/>
      <c r="CH1064" s="134"/>
      <c r="CI1064" s="134"/>
      <c r="CJ1064" s="134"/>
      <c r="CK1064" s="134"/>
      <c r="CL1064" s="134"/>
      <c r="CM1064" s="134"/>
      <c r="CN1064" s="134"/>
      <c r="CO1064" s="134"/>
      <c r="CP1064" s="134"/>
      <c r="CQ1064" s="134"/>
      <c r="CR1064" s="134"/>
      <c r="CS1064" s="134"/>
      <c r="CT1064" s="134"/>
      <c r="CU1064" s="134"/>
      <c r="CV1064" s="134"/>
      <c r="CW1064" s="134"/>
      <c r="CX1064" s="134"/>
      <c r="CY1064" s="134"/>
      <c r="CZ1064" s="134"/>
      <c r="DA1064" s="134"/>
      <c r="DB1064" s="134"/>
      <c r="DC1064" s="134"/>
      <c r="DD1064" s="134"/>
      <c r="DE1064" s="134"/>
      <c r="DF1064" s="134"/>
      <c r="DG1064" s="134"/>
      <c r="DH1064" s="134"/>
      <c r="DI1064" s="134"/>
      <c r="DJ1064" s="134"/>
      <c r="DK1064" s="134"/>
      <c r="DL1064" s="134"/>
      <c r="DM1064" s="134"/>
      <c r="DN1064" s="134"/>
      <c r="DO1064" s="134"/>
      <c r="DP1064" s="134"/>
      <c r="DQ1064" s="134"/>
      <c r="DR1064" s="134"/>
      <c r="DS1064" s="134"/>
      <c r="DT1064" s="134"/>
      <c r="DU1064" s="134"/>
      <c r="DV1064" s="134"/>
      <c r="DW1064" s="134"/>
      <c r="DX1064" s="134"/>
      <c r="DY1064" s="134"/>
      <c r="DZ1064" s="134"/>
      <c r="EA1064" s="134"/>
      <c r="EB1064" s="134"/>
      <c r="EC1064" s="134"/>
      <c r="ED1064" s="134"/>
      <c r="EE1064" s="134"/>
      <c r="EF1064" s="134"/>
      <c r="EG1064" s="134"/>
    </row>
    <row r="1065" spans="1:137">
      <c r="A1065" s="135"/>
      <c r="B1065" s="103"/>
      <c r="C1065" s="81"/>
      <c r="D1065" s="81"/>
      <c r="E1065" s="81"/>
      <c r="F1065" s="81"/>
      <c r="G1065" s="81"/>
      <c r="H1065" s="80"/>
      <c r="I1065" s="142"/>
      <c r="J1065" s="80"/>
      <c r="K1065" s="84" t="s">
        <v>36</v>
      </c>
      <c r="L1065" s="76">
        <f t="shared" si="102"/>
        <v>0</v>
      </c>
      <c r="M1065" s="76"/>
      <c r="N1065" s="76"/>
      <c r="O1065" s="76"/>
      <c r="P1065" s="76"/>
      <c r="Q1065" s="76"/>
      <c r="R1065" s="76"/>
      <c r="S1065" s="76"/>
      <c r="T1065" s="76"/>
      <c r="U1065" s="76"/>
      <c r="V1065" s="76"/>
      <c r="W1065" s="76"/>
      <c r="X1065" s="76"/>
      <c r="Y1065" s="134"/>
      <c r="Z1065" s="134"/>
      <c r="AA1065" s="134"/>
      <c r="AB1065" s="134"/>
      <c r="AC1065" s="134"/>
      <c r="AD1065" s="134"/>
      <c r="AE1065" s="134"/>
      <c r="AF1065" s="134"/>
      <c r="AG1065" s="134"/>
      <c r="AH1065" s="134"/>
      <c r="AI1065" s="134"/>
      <c r="AJ1065" s="134"/>
      <c r="AK1065" s="134"/>
      <c r="AL1065" s="134"/>
      <c r="AM1065" s="134"/>
      <c r="AN1065" s="134"/>
      <c r="AO1065" s="134"/>
      <c r="AP1065" s="134"/>
      <c r="AQ1065" s="134"/>
      <c r="AR1065" s="134"/>
      <c r="AS1065" s="134"/>
      <c r="AT1065" s="134"/>
      <c r="AU1065" s="134"/>
      <c r="AV1065" s="134"/>
      <c r="AW1065" s="134"/>
      <c r="AX1065" s="134"/>
      <c r="AY1065" s="134"/>
      <c r="AZ1065" s="134"/>
      <c r="BA1065" s="134"/>
      <c r="BB1065" s="134"/>
      <c r="BC1065" s="134"/>
      <c r="BD1065" s="134"/>
      <c r="BE1065" s="134"/>
      <c r="BF1065" s="134"/>
      <c r="BG1065" s="134"/>
      <c r="BH1065" s="134"/>
      <c r="BI1065" s="134"/>
      <c r="BJ1065" s="134"/>
      <c r="BK1065" s="134"/>
      <c r="BL1065" s="134"/>
      <c r="BM1065" s="134"/>
      <c r="BN1065" s="134"/>
      <c r="BO1065" s="134"/>
      <c r="BP1065" s="134"/>
      <c r="BQ1065" s="134"/>
      <c r="BR1065" s="134"/>
      <c r="BS1065" s="134"/>
      <c r="BT1065" s="134"/>
      <c r="BU1065" s="134"/>
      <c r="BV1065" s="134"/>
      <c r="BW1065" s="134"/>
      <c r="BX1065" s="134"/>
      <c r="BY1065" s="134"/>
      <c r="BZ1065" s="134"/>
      <c r="CA1065" s="134"/>
      <c r="CB1065" s="134"/>
      <c r="CC1065" s="134"/>
      <c r="CD1065" s="134"/>
      <c r="CE1065" s="134"/>
      <c r="CF1065" s="134"/>
      <c r="CG1065" s="134"/>
      <c r="CH1065" s="134"/>
      <c r="CI1065" s="134"/>
      <c r="CJ1065" s="134"/>
      <c r="CK1065" s="134"/>
      <c r="CL1065" s="134"/>
      <c r="CM1065" s="134"/>
      <c r="CN1065" s="134"/>
      <c r="CO1065" s="134"/>
      <c r="CP1065" s="134"/>
      <c r="CQ1065" s="134"/>
      <c r="CR1065" s="134"/>
      <c r="CS1065" s="134"/>
      <c r="CT1065" s="134"/>
      <c r="CU1065" s="134"/>
      <c r="CV1065" s="134"/>
      <c r="CW1065" s="134"/>
      <c r="CX1065" s="134"/>
      <c r="CY1065" s="134"/>
      <c r="CZ1065" s="134"/>
      <c r="DA1065" s="134"/>
      <c r="DB1065" s="134"/>
      <c r="DC1065" s="134"/>
      <c r="DD1065" s="134"/>
      <c r="DE1065" s="134"/>
      <c r="DF1065" s="134"/>
      <c r="DG1065" s="134"/>
      <c r="DH1065" s="134"/>
      <c r="DI1065" s="134"/>
      <c r="DJ1065" s="134"/>
      <c r="DK1065" s="134"/>
      <c r="DL1065" s="134"/>
      <c r="DM1065" s="134"/>
      <c r="DN1065" s="134"/>
      <c r="DO1065" s="134"/>
      <c r="DP1065" s="134"/>
      <c r="DQ1065" s="134"/>
      <c r="DR1065" s="134"/>
      <c r="DS1065" s="134"/>
      <c r="DT1065" s="134"/>
      <c r="DU1065" s="134"/>
      <c r="DV1065" s="134"/>
      <c r="DW1065" s="134"/>
      <c r="DX1065" s="134"/>
      <c r="DY1065" s="134"/>
      <c r="DZ1065" s="134"/>
      <c r="EA1065" s="134"/>
      <c r="EB1065" s="134"/>
      <c r="EC1065" s="134"/>
      <c r="ED1065" s="134"/>
      <c r="EE1065" s="134"/>
      <c r="EF1065" s="134"/>
      <c r="EG1065" s="134"/>
    </row>
    <row r="1066" spans="1:137">
      <c r="A1066" s="135"/>
      <c r="B1066" s="103"/>
      <c r="C1066" s="58" t="s">
        <v>31</v>
      </c>
      <c r="D1066" s="58" t="s">
        <v>1605</v>
      </c>
      <c r="E1066" s="58" t="s">
        <v>1606</v>
      </c>
      <c r="F1066" s="58" t="s">
        <v>1607</v>
      </c>
      <c r="G1066" s="58" t="s">
        <v>1556</v>
      </c>
      <c r="H1066" s="46" t="s">
        <v>1608</v>
      </c>
      <c r="I1066" s="140">
        <v>14851</v>
      </c>
      <c r="J1066" s="46" t="s">
        <v>39</v>
      </c>
      <c r="K1066" s="75" t="s">
        <v>32</v>
      </c>
      <c r="L1066" s="76">
        <f t="shared" si="102"/>
        <v>19</v>
      </c>
      <c r="M1066" s="76"/>
      <c r="N1066" s="76">
        <v>7</v>
      </c>
      <c r="O1066" s="76"/>
      <c r="P1066" s="76"/>
      <c r="Q1066" s="76"/>
      <c r="R1066" s="76"/>
      <c r="S1066" s="76">
        <v>1</v>
      </c>
      <c r="T1066" s="76"/>
      <c r="U1066" s="76"/>
      <c r="V1066" s="76"/>
      <c r="W1066" s="76"/>
      <c r="X1066" s="76">
        <v>11</v>
      </c>
      <c r="Y1066" s="134"/>
      <c r="Z1066" s="134"/>
      <c r="AA1066" s="134"/>
      <c r="AB1066" s="134"/>
      <c r="AC1066" s="134"/>
      <c r="AD1066" s="134"/>
      <c r="AE1066" s="134"/>
      <c r="AF1066" s="134"/>
      <c r="AG1066" s="134"/>
      <c r="AH1066" s="134"/>
      <c r="AI1066" s="134"/>
      <c r="AJ1066" s="134"/>
      <c r="AK1066" s="134"/>
      <c r="AL1066" s="134"/>
      <c r="AM1066" s="134"/>
      <c r="AN1066" s="134"/>
      <c r="AO1066" s="134"/>
      <c r="AP1066" s="134"/>
      <c r="AQ1066" s="134"/>
      <c r="AR1066" s="134"/>
      <c r="AS1066" s="134"/>
      <c r="AT1066" s="134"/>
      <c r="AU1066" s="134"/>
      <c r="AV1066" s="134"/>
      <c r="AW1066" s="134"/>
      <c r="AX1066" s="134"/>
      <c r="AY1066" s="134"/>
      <c r="AZ1066" s="134"/>
      <c r="BA1066" s="134"/>
      <c r="BB1066" s="134"/>
      <c r="BC1066" s="134"/>
      <c r="BD1066" s="134"/>
      <c r="BE1066" s="134"/>
      <c r="BF1066" s="134"/>
      <c r="BG1066" s="134"/>
      <c r="BH1066" s="134"/>
      <c r="BI1066" s="134"/>
      <c r="BJ1066" s="134"/>
      <c r="BK1066" s="134"/>
      <c r="BL1066" s="134"/>
      <c r="BM1066" s="134"/>
      <c r="BN1066" s="134"/>
      <c r="BO1066" s="134"/>
      <c r="BP1066" s="134"/>
      <c r="BQ1066" s="134"/>
      <c r="BR1066" s="134"/>
      <c r="BS1066" s="134"/>
      <c r="BT1066" s="134"/>
      <c r="BU1066" s="134"/>
      <c r="BV1066" s="134"/>
      <c r="BW1066" s="134"/>
      <c r="BX1066" s="134"/>
      <c r="BY1066" s="134"/>
      <c r="BZ1066" s="134"/>
      <c r="CA1066" s="134"/>
      <c r="CB1066" s="134"/>
      <c r="CC1066" s="134"/>
      <c r="CD1066" s="134"/>
      <c r="CE1066" s="134"/>
      <c r="CF1066" s="134"/>
      <c r="CG1066" s="134"/>
      <c r="CH1066" s="134"/>
      <c r="CI1066" s="134"/>
      <c r="CJ1066" s="134"/>
      <c r="CK1066" s="134"/>
      <c r="CL1066" s="134"/>
      <c r="CM1066" s="134"/>
      <c r="CN1066" s="134"/>
      <c r="CO1066" s="134"/>
      <c r="CP1066" s="134"/>
      <c r="CQ1066" s="134"/>
      <c r="CR1066" s="134"/>
      <c r="CS1066" s="134"/>
      <c r="CT1066" s="134"/>
      <c r="CU1066" s="134"/>
      <c r="CV1066" s="134"/>
      <c r="CW1066" s="134"/>
      <c r="CX1066" s="134"/>
      <c r="CY1066" s="134"/>
      <c r="CZ1066" s="134"/>
      <c r="DA1066" s="134"/>
      <c r="DB1066" s="134"/>
      <c r="DC1066" s="134"/>
      <c r="DD1066" s="134"/>
      <c r="DE1066" s="134"/>
      <c r="DF1066" s="134"/>
      <c r="DG1066" s="134"/>
      <c r="DH1066" s="134"/>
      <c r="DI1066" s="134"/>
      <c r="DJ1066" s="134"/>
      <c r="DK1066" s="134"/>
      <c r="DL1066" s="134"/>
      <c r="DM1066" s="134"/>
      <c r="DN1066" s="134"/>
      <c r="DO1066" s="134"/>
      <c r="DP1066" s="134"/>
      <c r="DQ1066" s="134"/>
      <c r="DR1066" s="134"/>
      <c r="DS1066" s="134"/>
      <c r="DT1066" s="134"/>
      <c r="DU1066" s="134"/>
      <c r="DV1066" s="134"/>
      <c r="DW1066" s="134"/>
      <c r="DX1066" s="134"/>
      <c r="DY1066" s="134"/>
      <c r="DZ1066" s="134"/>
      <c r="EA1066" s="134"/>
      <c r="EB1066" s="134"/>
      <c r="EC1066" s="134"/>
      <c r="ED1066" s="134"/>
      <c r="EE1066" s="134"/>
      <c r="EF1066" s="134"/>
      <c r="EG1066" s="134"/>
    </row>
    <row r="1067" spans="1:137">
      <c r="A1067" s="135"/>
      <c r="B1067" s="103"/>
      <c r="C1067" s="77"/>
      <c r="D1067" s="77"/>
      <c r="E1067" s="77"/>
      <c r="F1067" s="77"/>
      <c r="G1067" s="77"/>
      <c r="H1067" s="54"/>
      <c r="I1067" s="141"/>
      <c r="J1067" s="54"/>
      <c r="K1067" s="75" t="s">
        <v>34</v>
      </c>
      <c r="L1067" s="76">
        <f t="shared" si="102"/>
        <v>4</v>
      </c>
      <c r="M1067" s="76"/>
      <c r="N1067" s="76"/>
      <c r="O1067" s="76"/>
      <c r="P1067" s="76">
        <v>4</v>
      </c>
      <c r="Q1067" s="76"/>
      <c r="R1067" s="76"/>
      <c r="S1067" s="76"/>
      <c r="T1067" s="76"/>
      <c r="U1067" s="76"/>
      <c r="V1067" s="76"/>
      <c r="W1067" s="76"/>
      <c r="X1067" s="76"/>
      <c r="Y1067" s="134"/>
      <c r="Z1067" s="134"/>
      <c r="AA1067" s="134"/>
      <c r="AB1067" s="134"/>
      <c r="AC1067" s="134"/>
      <c r="AD1067" s="134"/>
      <c r="AE1067" s="134"/>
      <c r="AF1067" s="134"/>
      <c r="AG1067" s="134"/>
      <c r="AH1067" s="134"/>
      <c r="AI1067" s="134"/>
      <c r="AJ1067" s="134"/>
      <c r="AK1067" s="134"/>
      <c r="AL1067" s="134"/>
      <c r="AM1067" s="134"/>
      <c r="AN1067" s="134"/>
      <c r="AO1067" s="134"/>
      <c r="AP1067" s="134"/>
      <c r="AQ1067" s="134"/>
      <c r="AR1067" s="134"/>
      <c r="AS1067" s="134"/>
      <c r="AT1067" s="134"/>
      <c r="AU1067" s="134"/>
      <c r="AV1067" s="134"/>
      <c r="AW1067" s="134"/>
      <c r="AX1067" s="134"/>
      <c r="AY1067" s="134"/>
      <c r="AZ1067" s="134"/>
      <c r="BA1067" s="134"/>
      <c r="BB1067" s="134"/>
      <c r="BC1067" s="134"/>
      <c r="BD1067" s="134"/>
      <c r="BE1067" s="134"/>
      <c r="BF1067" s="134"/>
      <c r="BG1067" s="134"/>
      <c r="BH1067" s="134"/>
      <c r="BI1067" s="134"/>
      <c r="BJ1067" s="134"/>
      <c r="BK1067" s="134"/>
      <c r="BL1067" s="134"/>
      <c r="BM1067" s="134"/>
      <c r="BN1067" s="134"/>
      <c r="BO1067" s="134"/>
      <c r="BP1067" s="134"/>
      <c r="BQ1067" s="134"/>
      <c r="BR1067" s="134"/>
      <c r="BS1067" s="134"/>
      <c r="BT1067" s="134"/>
      <c r="BU1067" s="134"/>
      <c r="BV1067" s="134"/>
      <c r="BW1067" s="134"/>
      <c r="BX1067" s="134"/>
      <c r="BY1067" s="134"/>
      <c r="BZ1067" s="134"/>
      <c r="CA1067" s="134"/>
      <c r="CB1067" s="134"/>
      <c r="CC1067" s="134"/>
      <c r="CD1067" s="134"/>
      <c r="CE1067" s="134"/>
      <c r="CF1067" s="134"/>
      <c r="CG1067" s="134"/>
      <c r="CH1067" s="134"/>
      <c r="CI1067" s="134"/>
      <c r="CJ1067" s="134"/>
      <c r="CK1067" s="134"/>
      <c r="CL1067" s="134"/>
      <c r="CM1067" s="134"/>
      <c r="CN1067" s="134"/>
      <c r="CO1067" s="134"/>
      <c r="CP1067" s="134"/>
      <c r="CQ1067" s="134"/>
      <c r="CR1067" s="134"/>
      <c r="CS1067" s="134"/>
      <c r="CT1067" s="134"/>
      <c r="CU1067" s="134"/>
      <c r="CV1067" s="134"/>
      <c r="CW1067" s="134"/>
      <c r="CX1067" s="134"/>
      <c r="CY1067" s="134"/>
      <c r="CZ1067" s="134"/>
      <c r="DA1067" s="134"/>
      <c r="DB1067" s="134"/>
      <c r="DC1067" s="134"/>
      <c r="DD1067" s="134"/>
      <c r="DE1067" s="134"/>
      <c r="DF1067" s="134"/>
      <c r="DG1067" s="134"/>
      <c r="DH1067" s="134"/>
      <c r="DI1067" s="134"/>
      <c r="DJ1067" s="134"/>
      <c r="DK1067" s="134"/>
      <c r="DL1067" s="134"/>
      <c r="DM1067" s="134"/>
      <c r="DN1067" s="134"/>
      <c r="DO1067" s="134"/>
      <c r="DP1067" s="134"/>
      <c r="DQ1067" s="134"/>
      <c r="DR1067" s="134"/>
      <c r="DS1067" s="134"/>
      <c r="DT1067" s="134"/>
      <c r="DU1067" s="134"/>
      <c r="DV1067" s="134"/>
      <c r="DW1067" s="134"/>
      <c r="DX1067" s="134"/>
      <c r="DY1067" s="134"/>
      <c r="DZ1067" s="134"/>
      <c r="EA1067" s="134"/>
      <c r="EB1067" s="134"/>
      <c r="EC1067" s="134"/>
      <c r="ED1067" s="134"/>
      <c r="EE1067" s="134"/>
      <c r="EF1067" s="134"/>
      <c r="EG1067" s="134"/>
    </row>
    <row r="1068" spans="1:137">
      <c r="A1068" s="135"/>
      <c r="B1068" s="103"/>
      <c r="C1068" s="81"/>
      <c r="D1068" s="81"/>
      <c r="E1068" s="81"/>
      <c r="F1068" s="81"/>
      <c r="G1068" s="81"/>
      <c r="H1068" s="80"/>
      <c r="I1068" s="142"/>
      <c r="J1068" s="80"/>
      <c r="K1068" s="84" t="s">
        <v>36</v>
      </c>
      <c r="L1068" s="76">
        <f t="shared" si="102"/>
        <v>0</v>
      </c>
      <c r="M1068" s="76"/>
      <c r="N1068" s="76"/>
      <c r="O1068" s="76"/>
      <c r="P1068" s="76"/>
      <c r="Q1068" s="76"/>
      <c r="R1068" s="76"/>
      <c r="S1068" s="76"/>
      <c r="T1068" s="76"/>
      <c r="U1068" s="76"/>
      <c r="V1068" s="76"/>
      <c r="W1068" s="76"/>
      <c r="X1068" s="76"/>
      <c r="Y1068" s="134"/>
      <c r="Z1068" s="134"/>
      <c r="AA1068" s="134"/>
      <c r="AB1068" s="134"/>
      <c r="AC1068" s="134"/>
      <c r="AD1068" s="134"/>
      <c r="AE1068" s="134"/>
      <c r="AF1068" s="134"/>
      <c r="AG1068" s="134"/>
      <c r="AH1068" s="134"/>
      <c r="AI1068" s="134"/>
      <c r="AJ1068" s="134"/>
      <c r="AK1068" s="134"/>
      <c r="AL1068" s="134"/>
      <c r="AM1068" s="134"/>
      <c r="AN1068" s="134"/>
      <c r="AO1068" s="134"/>
      <c r="AP1068" s="134"/>
      <c r="AQ1068" s="134"/>
      <c r="AR1068" s="134"/>
      <c r="AS1068" s="134"/>
      <c r="AT1068" s="134"/>
      <c r="AU1068" s="134"/>
      <c r="AV1068" s="134"/>
      <c r="AW1068" s="134"/>
      <c r="AX1068" s="134"/>
      <c r="AY1068" s="134"/>
      <c r="AZ1068" s="134"/>
      <c r="BA1068" s="134"/>
      <c r="BB1068" s="134"/>
      <c r="BC1068" s="134"/>
      <c r="BD1068" s="134"/>
      <c r="BE1068" s="134"/>
      <c r="BF1068" s="134"/>
      <c r="BG1068" s="134"/>
      <c r="BH1068" s="134"/>
      <c r="BI1068" s="134"/>
      <c r="BJ1068" s="134"/>
      <c r="BK1068" s="134"/>
      <c r="BL1068" s="134"/>
      <c r="BM1068" s="134"/>
      <c r="BN1068" s="134"/>
      <c r="BO1068" s="134"/>
      <c r="BP1068" s="134"/>
      <c r="BQ1068" s="134"/>
      <c r="BR1068" s="134"/>
      <c r="BS1068" s="134"/>
      <c r="BT1068" s="134"/>
      <c r="BU1068" s="134"/>
      <c r="BV1068" s="134"/>
      <c r="BW1068" s="134"/>
      <c r="BX1068" s="134"/>
      <c r="BY1068" s="134"/>
      <c r="BZ1068" s="134"/>
      <c r="CA1068" s="134"/>
      <c r="CB1068" s="134"/>
      <c r="CC1068" s="134"/>
      <c r="CD1068" s="134"/>
      <c r="CE1068" s="134"/>
      <c r="CF1068" s="134"/>
      <c r="CG1068" s="134"/>
      <c r="CH1068" s="134"/>
      <c r="CI1068" s="134"/>
      <c r="CJ1068" s="134"/>
      <c r="CK1068" s="134"/>
      <c r="CL1068" s="134"/>
      <c r="CM1068" s="134"/>
      <c r="CN1068" s="134"/>
      <c r="CO1068" s="134"/>
      <c r="CP1068" s="134"/>
      <c r="CQ1068" s="134"/>
      <c r="CR1068" s="134"/>
      <c r="CS1068" s="134"/>
      <c r="CT1068" s="134"/>
      <c r="CU1068" s="134"/>
      <c r="CV1068" s="134"/>
      <c r="CW1068" s="134"/>
      <c r="CX1068" s="134"/>
      <c r="CY1068" s="134"/>
      <c r="CZ1068" s="134"/>
      <c r="DA1068" s="134"/>
      <c r="DB1068" s="134"/>
      <c r="DC1068" s="134"/>
      <c r="DD1068" s="134"/>
      <c r="DE1068" s="134"/>
      <c r="DF1068" s="134"/>
      <c r="DG1068" s="134"/>
      <c r="DH1068" s="134"/>
      <c r="DI1068" s="134"/>
      <c r="DJ1068" s="134"/>
      <c r="DK1068" s="134"/>
      <c r="DL1068" s="134"/>
      <c r="DM1068" s="134"/>
      <c r="DN1068" s="134"/>
      <c r="DO1068" s="134"/>
      <c r="DP1068" s="134"/>
      <c r="DQ1068" s="134"/>
      <c r="DR1068" s="134"/>
      <c r="DS1068" s="134"/>
      <c r="DT1068" s="134"/>
      <c r="DU1068" s="134"/>
      <c r="DV1068" s="134"/>
      <c r="DW1068" s="134"/>
      <c r="DX1068" s="134"/>
      <c r="DY1068" s="134"/>
      <c r="DZ1068" s="134"/>
      <c r="EA1068" s="134"/>
      <c r="EB1068" s="134"/>
      <c r="EC1068" s="134"/>
      <c r="ED1068" s="134"/>
      <c r="EE1068" s="134"/>
      <c r="EF1068" s="134"/>
      <c r="EG1068" s="134"/>
    </row>
    <row r="1069" spans="1:137">
      <c r="A1069" s="135"/>
      <c r="B1069" s="103"/>
      <c r="C1069" s="58" t="s">
        <v>1609</v>
      </c>
      <c r="D1069" s="58" t="s">
        <v>1610</v>
      </c>
      <c r="E1069" s="58" t="s">
        <v>1611</v>
      </c>
      <c r="F1069" s="58" t="s">
        <v>1612</v>
      </c>
      <c r="G1069" s="58" t="s">
        <v>1613</v>
      </c>
      <c r="H1069" s="46" t="s">
        <v>1614</v>
      </c>
      <c r="I1069" s="140">
        <v>0</v>
      </c>
      <c r="J1069" s="46" t="s">
        <v>39</v>
      </c>
      <c r="K1069" s="75" t="s">
        <v>32</v>
      </c>
      <c r="L1069" s="76">
        <f t="shared" si="102"/>
        <v>7</v>
      </c>
      <c r="M1069" s="143"/>
      <c r="N1069" s="143"/>
      <c r="O1069" s="143">
        <v>3</v>
      </c>
      <c r="P1069" s="143"/>
      <c r="Q1069" s="143"/>
      <c r="R1069" s="143"/>
      <c r="S1069" s="143">
        <v>4</v>
      </c>
      <c r="T1069" s="76"/>
      <c r="U1069" s="76"/>
      <c r="V1069" s="76"/>
      <c r="W1069" s="76"/>
      <c r="X1069" s="76"/>
      <c r="Y1069" s="134"/>
      <c r="Z1069" s="134"/>
      <c r="AA1069" s="134"/>
      <c r="AB1069" s="134"/>
      <c r="AC1069" s="134"/>
      <c r="AD1069" s="134"/>
      <c r="AE1069" s="134"/>
      <c r="AF1069" s="134"/>
      <c r="AG1069" s="134"/>
      <c r="AH1069" s="134"/>
      <c r="AI1069" s="134"/>
      <c r="AJ1069" s="134"/>
      <c r="AK1069" s="134"/>
      <c r="AL1069" s="134"/>
      <c r="AM1069" s="134"/>
      <c r="AN1069" s="134"/>
      <c r="AO1069" s="134"/>
      <c r="AP1069" s="134"/>
      <c r="AQ1069" s="134"/>
      <c r="AR1069" s="134"/>
      <c r="AS1069" s="134"/>
      <c r="AT1069" s="134"/>
      <c r="AU1069" s="134"/>
      <c r="AV1069" s="134"/>
      <c r="AW1069" s="134"/>
      <c r="AX1069" s="134"/>
      <c r="AY1069" s="134"/>
      <c r="AZ1069" s="134"/>
      <c r="BA1069" s="134"/>
      <c r="BB1069" s="134"/>
      <c r="BC1069" s="134"/>
      <c r="BD1069" s="134"/>
      <c r="BE1069" s="134"/>
      <c r="BF1069" s="134"/>
      <c r="BG1069" s="134"/>
      <c r="BH1069" s="134"/>
      <c r="BI1069" s="134"/>
      <c r="BJ1069" s="134"/>
      <c r="BK1069" s="134"/>
      <c r="BL1069" s="134"/>
      <c r="BM1069" s="134"/>
      <c r="BN1069" s="134"/>
      <c r="BO1069" s="134"/>
      <c r="BP1069" s="134"/>
      <c r="BQ1069" s="134"/>
      <c r="BR1069" s="134"/>
      <c r="BS1069" s="134"/>
      <c r="BT1069" s="134"/>
      <c r="BU1069" s="134"/>
      <c r="BV1069" s="134"/>
      <c r="BW1069" s="134"/>
      <c r="BX1069" s="134"/>
      <c r="BY1069" s="134"/>
      <c r="BZ1069" s="134"/>
      <c r="CA1069" s="134"/>
      <c r="CB1069" s="134"/>
      <c r="CC1069" s="134"/>
      <c r="CD1069" s="134"/>
      <c r="CE1069" s="134"/>
      <c r="CF1069" s="134"/>
      <c r="CG1069" s="134"/>
      <c r="CH1069" s="134"/>
      <c r="CI1069" s="134"/>
      <c r="CJ1069" s="134"/>
      <c r="CK1069" s="134"/>
      <c r="CL1069" s="134"/>
      <c r="CM1069" s="134"/>
      <c r="CN1069" s="134"/>
      <c r="CO1069" s="134"/>
      <c r="CP1069" s="134"/>
      <c r="CQ1069" s="134"/>
      <c r="CR1069" s="134"/>
      <c r="CS1069" s="134"/>
      <c r="CT1069" s="134"/>
      <c r="CU1069" s="134"/>
      <c r="CV1069" s="134"/>
      <c r="CW1069" s="134"/>
      <c r="CX1069" s="134"/>
      <c r="CY1069" s="134"/>
      <c r="CZ1069" s="134"/>
      <c r="DA1069" s="134"/>
      <c r="DB1069" s="134"/>
      <c r="DC1069" s="134"/>
      <c r="DD1069" s="134"/>
      <c r="DE1069" s="134"/>
      <c r="DF1069" s="134"/>
      <c r="DG1069" s="134"/>
      <c r="DH1069" s="134"/>
      <c r="DI1069" s="134"/>
      <c r="DJ1069" s="134"/>
      <c r="DK1069" s="134"/>
      <c r="DL1069" s="134"/>
      <c r="DM1069" s="134"/>
      <c r="DN1069" s="134"/>
      <c r="DO1069" s="134"/>
      <c r="DP1069" s="134"/>
      <c r="DQ1069" s="134"/>
      <c r="DR1069" s="134"/>
      <c r="DS1069" s="134"/>
      <c r="DT1069" s="134"/>
      <c r="DU1069" s="134"/>
      <c r="DV1069" s="134"/>
      <c r="DW1069" s="134"/>
      <c r="DX1069" s="134"/>
      <c r="DY1069" s="134"/>
      <c r="DZ1069" s="134"/>
      <c r="EA1069" s="134"/>
      <c r="EB1069" s="134"/>
      <c r="EC1069" s="134"/>
      <c r="ED1069" s="134"/>
      <c r="EE1069" s="134"/>
      <c r="EF1069" s="134"/>
      <c r="EG1069" s="134"/>
    </row>
    <row r="1070" spans="1:137">
      <c r="A1070" s="135"/>
      <c r="B1070" s="103"/>
      <c r="C1070" s="77"/>
      <c r="D1070" s="77"/>
      <c r="E1070" s="77"/>
      <c r="F1070" s="77"/>
      <c r="G1070" s="77"/>
      <c r="H1070" s="54"/>
      <c r="I1070" s="141"/>
      <c r="J1070" s="54"/>
      <c r="K1070" s="75" t="s">
        <v>34</v>
      </c>
      <c r="L1070" s="76">
        <f t="shared" si="102"/>
        <v>0</v>
      </c>
      <c r="M1070" s="143"/>
      <c r="N1070" s="143"/>
      <c r="O1070" s="143"/>
      <c r="P1070" s="143"/>
      <c r="Q1070" s="143"/>
      <c r="R1070" s="143"/>
      <c r="S1070" s="143"/>
      <c r="T1070" s="76"/>
      <c r="U1070" s="76"/>
      <c r="V1070" s="76"/>
      <c r="W1070" s="76"/>
      <c r="X1070" s="76"/>
      <c r="Y1070" s="134"/>
      <c r="Z1070" s="134"/>
      <c r="AA1070" s="134"/>
      <c r="AB1070" s="134"/>
      <c r="AC1070" s="134"/>
      <c r="AD1070" s="134"/>
      <c r="AE1070" s="134"/>
      <c r="AF1070" s="134"/>
      <c r="AG1070" s="134"/>
      <c r="AH1070" s="134"/>
      <c r="AI1070" s="134"/>
      <c r="AJ1070" s="134"/>
      <c r="AK1070" s="134"/>
      <c r="AL1070" s="134"/>
      <c r="AM1070" s="134"/>
      <c r="AN1070" s="134"/>
      <c r="AO1070" s="134"/>
      <c r="AP1070" s="134"/>
      <c r="AQ1070" s="134"/>
      <c r="AR1070" s="134"/>
      <c r="AS1070" s="134"/>
      <c r="AT1070" s="134"/>
      <c r="AU1070" s="134"/>
      <c r="AV1070" s="134"/>
      <c r="AW1070" s="134"/>
      <c r="AX1070" s="134"/>
      <c r="AY1070" s="134"/>
      <c r="AZ1070" s="134"/>
      <c r="BA1070" s="134"/>
      <c r="BB1070" s="134"/>
      <c r="BC1070" s="134"/>
      <c r="BD1070" s="134"/>
      <c r="BE1070" s="134"/>
      <c r="BF1070" s="134"/>
      <c r="BG1070" s="134"/>
      <c r="BH1070" s="134"/>
      <c r="BI1070" s="134"/>
      <c r="BJ1070" s="134"/>
      <c r="BK1070" s="134"/>
      <c r="BL1070" s="134"/>
      <c r="BM1070" s="134"/>
      <c r="BN1070" s="134"/>
      <c r="BO1070" s="134"/>
      <c r="BP1070" s="134"/>
      <c r="BQ1070" s="134"/>
      <c r="BR1070" s="134"/>
      <c r="BS1070" s="134"/>
      <c r="BT1070" s="134"/>
      <c r="BU1070" s="134"/>
      <c r="BV1070" s="134"/>
      <c r="BW1070" s="134"/>
      <c r="BX1070" s="134"/>
      <c r="BY1070" s="134"/>
      <c r="BZ1070" s="134"/>
      <c r="CA1070" s="134"/>
      <c r="CB1070" s="134"/>
      <c r="CC1070" s="134"/>
      <c r="CD1070" s="134"/>
      <c r="CE1070" s="134"/>
      <c r="CF1070" s="134"/>
      <c r="CG1070" s="134"/>
      <c r="CH1070" s="134"/>
      <c r="CI1070" s="134"/>
      <c r="CJ1070" s="134"/>
      <c r="CK1070" s="134"/>
      <c r="CL1070" s="134"/>
      <c r="CM1070" s="134"/>
      <c r="CN1070" s="134"/>
      <c r="CO1070" s="134"/>
      <c r="CP1070" s="134"/>
      <c r="CQ1070" s="134"/>
      <c r="CR1070" s="134"/>
      <c r="CS1070" s="134"/>
      <c r="CT1070" s="134"/>
      <c r="CU1070" s="134"/>
      <c r="CV1070" s="134"/>
      <c r="CW1070" s="134"/>
      <c r="CX1070" s="134"/>
      <c r="CY1070" s="134"/>
      <c r="CZ1070" s="134"/>
      <c r="DA1070" s="134"/>
      <c r="DB1070" s="134"/>
      <c r="DC1070" s="134"/>
      <c r="DD1070" s="134"/>
      <c r="DE1070" s="134"/>
      <c r="DF1070" s="134"/>
      <c r="DG1070" s="134"/>
      <c r="DH1070" s="134"/>
      <c r="DI1070" s="134"/>
      <c r="DJ1070" s="134"/>
      <c r="DK1070" s="134"/>
      <c r="DL1070" s="134"/>
      <c r="DM1070" s="134"/>
      <c r="DN1070" s="134"/>
      <c r="DO1070" s="134"/>
      <c r="DP1070" s="134"/>
      <c r="DQ1070" s="134"/>
      <c r="DR1070" s="134"/>
      <c r="DS1070" s="134"/>
      <c r="DT1070" s="134"/>
      <c r="DU1070" s="134"/>
      <c r="DV1070" s="134"/>
      <c r="DW1070" s="134"/>
      <c r="DX1070" s="134"/>
      <c r="DY1070" s="134"/>
      <c r="DZ1070" s="134"/>
      <c r="EA1070" s="134"/>
      <c r="EB1070" s="134"/>
      <c r="EC1070" s="134"/>
      <c r="ED1070" s="134"/>
      <c r="EE1070" s="134"/>
      <c r="EF1070" s="134"/>
      <c r="EG1070" s="134"/>
    </row>
    <row r="1071" spans="1:137">
      <c r="A1071" s="135"/>
      <c r="B1071" s="103"/>
      <c r="C1071" s="81"/>
      <c r="D1071" s="81"/>
      <c r="E1071" s="81"/>
      <c r="F1071" s="81"/>
      <c r="G1071" s="81"/>
      <c r="H1071" s="80"/>
      <c r="I1071" s="142"/>
      <c r="J1071" s="80"/>
      <c r="K1071" s="84" t="s">
        <v>36</v>
      </c>
      <c r="L1071" s="76">
        <f t="shared" si="102"/>
        <v>3</v>
      </c>
      <c r="M1071" s="143"/>
      <c r="N1071" s="143">
        <v>1</v>
      </c>
      <c r="O1071" s="143">
        <v>1</v>
      </c>
      <c r="P1071" s="143"/>
      <c r="Q1071" s="143"/>
      <c r="R1071" s="143"/>
      <c r="S1071" s="143">
        <v>1</v>
      </c>
      <c r="T1071" s="76"/>
      <c r="U1071" s="76"/>
      <c r="V1071" s="76"/>
      <c r="W1071" s="76"/>
      <c r="X1071" s="76"/>
      <c r="Y1071" s="134"/>
      <c r="Z1071" s="134"/>
      <c r="AA1071" s="134"/>
      <c r="AB1071" s="134"/>
      <c r="AC1071" s="134"/>
      <c r="AD1071" s="134"/>
      <c r="AE1071" s="134"/>
      <c r="AF1071" s="134"/>
      <c r="AG1071" s="134"/>
      <c r="AH1071" s="134"/>
      <c r="AI1071" s="134"/>
      <c r="AJ1071" s="134"/>
      <c r="AK1071" s="134"/>
      <c r="AL1071" s="134"/>
      <c r="AM1071" s="134"/>
      <c r="AN1071" s="134"/>
      <c r="AO1071" s="134"/>
      <c r="AP1071" s="134"/>
      <c r="AQ1071" s="134"/>
      <c r="AR1071" s="134"/>
      <c r="AS1071" s="134"/>
      <c r="AT1071" s="134"/>
      <c r="AU1071" s="134"/>
      <c r="AV1071" s="134"/>
      <c r="AW1071" s="134"/>
      <c r="AX1071" s="134"/>
      <c r="AY1071" s="134"/>
      <c r="AZ1071" s="134"/>
      <c r="BA1071" s="134"/>
      <c r="BB1071" s="134"/>
      <c r="BC1071" s="134"/>
      <c r="BD1071" s="134"/>
      <c r="BE1071" s="134"/>
      <c r="BF1071" s="134"/>
      <c r="BG1071" s="134"/>
      <c r="BH1071" s="134"/>
      <c r="BI1071" s="134"/>
      <c r="BJ1071" s="134"/>
      <c r="BK1071" s="134"/>
      <c r="BL1071" s="134"/>
      <c r="BM1071" s="134"/>
      <c r="BN1071" s="134"/>
      <c r="BO1071" s="134"/>
      <c r="BP1071" s="134"/>
      <c r="BQ1071" s="134"/>
      <c r="BR1071" s="134"/>
      <c r="BS1071" s="134"/>
      <c r="BT1071" s="134"/>
      <c r="BU1071" s="134"/>
      <c r="BV1071" s="134"/>
      <c r="BW1071" s="134"/>
      <c r="BX1071" s="134"/>
      <c r="BY1071" s="134"/>
      <c r="BZ1071" s="134"/>
      <c r="CA1071" s="134"/>
      <c r="CB1071" s="134"/>
      <c r="CC1071" s="134"/>
      <c r="CD1071" s="134"/>
      <c r="CE1071" s="134"/>
      <c r="CF1071" s="134"/>
      <c r="CG1071" s="134"/>
      <c r="CH1071" s="134"/>
      <c r="CI1071" s="134"/>
      <c r="CJ1071" s="134"/>
      <c r="CK1071" s="134"/>
      <c r="CL1071" s="134"/>
      <c r="CM1071" s="134"/>
      <c r="CN1071" s="134"/>
      <c r="CO1071" s="134"/>
      <c r="CP1071" s="134"/>
      <c r="CQ1071" s="134"/>
      <c r="CR1071" s="134"/>
      <c r="CS1071" s="134"/>
      <c r="CT1071" s="134"/>
      <c r="CU1071" s="134"/>
      <c r="CV1071" s="134"/>
      <c r="CW1071" s="134"/>
      <c r="CX1071" s="134"/>
      <c r="CY1071" s="134"/>
      <c r="CZ1071" s="134"/>
      <c r="DA1071" s="134"/>
      <c r="DB1071" s="134"/>
      <c r="DC1071" s="134"/>
      <c r="DD1071" s="134"/>
      <c r="DE1071" s="134"/>
      <c r="DF1071" s="134"/>
      <c r="DG1071" s="134"/>
      <c r="DH1071" s="134"/>
      <c r="DI1071" s="134"/>
      <c r="DJ1071" s="134"/>
      <c r="DK1071" s="134"/>
      <c r="DL1071" s="134"/>
      <c r="DM1071" s="134"/>
      <c r="DN1071" s="134"/>
      <c r="DO1071" s="134"/>
      <c r="DP1071" s="134"/>
      <c r="DQ1071" s="134"/>
      <c r="DR1071" s="134"/>
      <c r="DS1071" s="134"/>
      <c r="DT1071" s="134"/>
      <c r="DU1071" s="134"/>
      <c r="DV1071" s="134"/>
      <c r="DW1071" s="134"/>
      <c r="DX1071" s="134"/>
      <c r="DY1071" s="134"/>
      <c r="DZ1071" s="134"/>
      <c r="EA1071" s="134"/>
      <c r="EB1071" s="134"/>
      <c r="EC1071" s="134"/>
      <c r="ED1071" s="134"/>
      <c r="EE1071" s="134"/>
      <c r="EF1071" s="134"/>
      <c r="EG1071" s="134"/>
    </row>
    <row r="1072" spans="1:137">
      <c r="A1072" s="135"/>
      <c r="B1072" s="103"/>
      <c r="C1072" s="58" t="s">
        <v>31</v>
      </c>
      <c r="D1072" s="58" t="s">
        <v>1615</v>
      </c>
      <c r="E1072" s="58" t="s">
        <v>1616</v>
      </c>
      <c r="F1072" s="58" t="s">
        <v>1617</v>
      </c>
      <c r="G1072" s="58" t="s">
        <v>1618</v>
      </c>
      <c r="H1072" s="46" t="s">
        <v>1619</v>
      </c>
      <c r="I1072" s="140">
        <v>3299</v>
      </c>
      <c r="J1072" s="46" t="s">
        <v>39</v>
      </c>
      <c r="K1072" s="75" t="s">
        <v>32</v>
      </c>
      <c r="L1072" s="76">
        <f t="shared" si="102"/>
        <v>8</v>
      </c>
      <c r="M1072" s="76"/>
      <c r="N1072" s="76">
        <v>2</v>
      </c>
      <c r="O1072" s="76"/>
      <c r="P1072" s="76"/>
      <c r="Q1072" s="76"/>
      <c r="R1072" s="76"/>
      <c r="S1072" s="76"/>
      <c r="T1072" s="76"/>
      <c r="U1072" s="76"/>
      <c r="V1072" s="76"/>
      <c r="W1072" s="76"/>
      <c r="X1072" s="76">
        <v>6</v>
      </c>
      <c r="Y1072" s="134"/>
      <c r="Z1072" s="134"/>
      <c r="AA1072" s="134"/>
      <c r="AB1072" s="134"/>
      <c r="AC1072" s="134"/>
      <c r="AD1072" s="134"/>
      <c r="AE1072" s="134"/>
      <c r="AF1072" s="134"/>
      <c r="AG1072" s="134"/>
      <c r="AH1072" s="134"/>
      <c r="AI1072" s="134"/>
      <c r="AJ1072" s="134"/>
      <c r="AK1072" s="134"/>
      <c r="AL1072" s="134"/>
      <c r="AM1072" s="134"/>
      <c r="AN1072" s="134"/>
      <c r="AO1072" s="134"/>
      <c r="AP1072" s="134"/>
      <c r="AQ1072" s="134"/>
      <c r="AR1072" s="134"/>
      <c r="AS1072" s="134"/>
      <c r="AT1072" s="134"/>
      <c r="AU1072" s="134"/>
      <c r="AV1072" s="134"/>
      <c r="AW1072" s="134"/>
      <c r="AX1072" s="134"/>
      <c r="AY1072" s="134"/>
      <c r="AZ1072" s="134"/>
      <c r="BA1072" s="134"/>
      <c r="BB1072" s="134"/>
      <c r="BC1072" s="134"/>
      <c r="BD1072" s="134"/>
      <c r="BE1072" s="134"/>
      <c r="BF1072" s="134"/>
      <c r="BG1072" s="134"/>
      <c r="BH1072" s="134"/>
      <c r="BI1072" s="134"/>
      <c r="BJ1072" s="134"/>
      <c r="BK1072" s="134"/>
      <c r="BL1072" s="134"/>
      <c r="BM1072" s="134"/>
      <c r="BN1072" s="134"/>
      <c r="BO1072" s="134"/>
      <c r="BP1072" s="134"/>
      <c r="BQ1072" s="134"/>
      <c r="BR1072" s="134"/>
      <c r="BS1072" s="134"/>
      <c r="BT1072" s="134"/>
      <c r="BU1072" s="134"/>
      <c r="BV1072" s="134"/>
      <c r="BW1072" s="134"/>
      <c r="BX1072" s="134"/>
      <c r="BY1072" s="134"/>
      <c r="BZ1072" s="134"/>
      <c r="CA1072" s="134"/>
      <c r="CB1072" s="134"/>
      <c r="CC1072" s="134"/>
      <c r="CD1072" s="134"/>
      <c r="CE1072" s="134"/>
      <c r="CF1072" s="134"/>
      <c r="CG1072" s="134"/>
      <c r="CH1072" s="134"/>
      <c r="CI1072" s="134"/>
      <c r="CJ1072" s="134"/>
      <c r="CK1072" s="134"/>
      <c r="CL1072" s="134"/>
      <c r="CM1072" s="134"/>
      <c r="CN1072" s="134"/>
      <c r="CO1072" s="134"/>
      <c r="CP1072" s="134"/>
      <c r="CQ1072" s="134"/>
      <c r="CR1072" s="134"/>
      <c r="CS1072" s="134"/>
      <c r="CT1072" s="134"/>
      <c r="CU1072" s="134"/>
      <c r="CV1072" s="134"/>
      <c r="CW1072" s="134"/>
      <c r="CX1072" s="134"/>
      <c r="CY1072" s="134"/>
      <c r="CZ1072" s="134"/>
      <c r="DA1072" s="134"/>
      <c r="DB1072" s="134"/>
      <c r="DC1072" s="134"/>
      <c r="DD1072" s="134"/>
      <c r="DE1072" s="134"/>
      <c r="DF1072" s="134"/>
      <c r="DG1072" s="134"/>
      <c r="DH1072" s="134"/>
      <c r="DI1072" s="134"/>
      <c r="DJ1072" s="134"/>
      <c r="DK1072" s="134"/>
      <c r="DL1072" s="134"/>
      <c r="DM1072" s="134"/>
      <c r="DN1072" s="134"/>
      <c r="DO1072" s="134"/>
      <c r="DP1072" s="134"/>
      <c r="DQ1072" s="134"/>
      <c r="DR1072" s="134"/>
      <c r="DS1072" s="134"/>
      <c r="DT1072" s="134"/>
      <c r="DU1072" s="134"/>
      <c r="DV1072" s="134"/>
      <c r="DW1072" s="134"/>
      <c r="DX1072" s="134"/>
      <c r="DY1072" s="134"/>
      <c r="DZ1072" s="134"/>
      <c r="EA1072" s="134"/>
      <c r="EB1072" s="134"/>
      <c r="EC1072" s="134"/>
      <c r="ED1072" s="134"/>
      <c r="EE1072" s="134"/>
      <c r="EF1072" s="134"/>
      <c r="EG1072" s="134"/>
    </row>
    <row r="1073" spans="1:137">
      <c r="A1073" s="135"/>
      <c r="B1073" s="103"/>
      <c r="C1073" s="77"/>
      <c r="D1073" s="77"/>
      <c r="E1073" s="77"/>
      <c r="F1073" s="77"/>
      <c r="G1073" s="77"/>
      <c r="H1073" s="54"/>
      <c r="I1073" s="141"/>
      <c r="J1073" s="54"/>
      <c r="K1073" s="75" t="s">
        <v>34</v>
      </c>
      <c r="L1073" s="76">
        <f t="shared" si="102"/>
        <v>2</v>
      </c>
      <c r="M1073" s="76"/>
      <c r="N1073" s="76"/>
      <c r="O1073" s="76"/>
      <c r="P1073" s="76">
        <v>2</v>
      </c>
      <c r="Q1073" s="76"/>
      <c r="R1073" s="76"/>
      <c r="S1073" s="76"/>
      <c r="T1073" s="76"/>
      <c r="U1073" s="76"/>
      <c r="V1073" s="76"/>
      <c r="W1073" s="76"/>
      <c r="X1073" s="76"/>
      <c r="Y1073" s="134"/>
      <c r="Z1073" s="134"/>
      <c r="AA1073" s="134"/>
      <c r="AB1073" s="134"/>
      <c r="AC1073" s="134"/>
      <c r="AD1073" s="134"/>
      <c r="AE1073" s="134"/>
      <c r="AF1073" s="134"/>
      <c r="AG1073" s="134"/>
      <c r="AH1073" s="134"/>
      <c r="AI1073" s="134"/>
      <c r="AJ1073" s="134"/>
      <c r="AK1073" s="134"/>
      <c r="AL1073" s="134"/>
      <c r="AM1073" s="134"/>
      <c r="AN1073" s="134"/>
      <c r="AO1073" s="134"/>
      <c r="AP1073" s="134"/>
      <c r="AQ1073" s="134"/>
      <c r="AR1073" s="134"/>
      <c r="AS1073" s="134"/>
      <c r="AT1073" s="134"/>
      <c r="AU1073" s="134"/>
      <c r="AV1073" s="134"/>
      <c r="AW1073" s="134"/>
      <c r="AX1073" s="134"/>
      <c r="AY1073" s="134"/>
      <c r="AZ1073" s="134"/>
      <c r="BA1073" s="134"/>
      <c r="BB1073" s="134"/>
      <c r="BC1073" s="134"/>
      <c r="BD1073" s="134"/>
      <c r="BE1073" s="134"/>
      <c r="BF1073" s="134"/>
      <c r="BG1073" s="134"/>
      <c r="BH1073" s="134"/>
      <c r="BI1073" s="134"/>
      <c r="BJ1073" s="134"/>
      <c r="BK1073" s="134"/>
      <c r="BL1073" s="134"/>
      <c r="BM1073" s="134"/>
      <c r="BN1073" s="134"/>
      <c r="BO1073" s="134"/>
      <c r="BP1073" s="134"/>
      <c r="BQ1073" s="134"/>
      <c r="BR1073" s="134"/>
      <c r="BS1073" s="134"/>
      <c r="BT1073" s="134"/>
      <c r="BU1073" s="134"/>
      <c r="BV1073" s="134"/>
      <c r="BW1073" s="134"/>
      <c r="BX1073" s="134"/>
      <c r="BY1073" s="134"/>
      <c r="BZ1073" s="134"/>
      <c r="CA1073" s="134"/>
      <c r="CB1073" s="134"/>
      <c r="CC1073" s="134"/>
      <c r="CD1073" s="134"/>
      <c r="CE1073" s="134"/>
      <c r="CF1073" s="134"/>
      <c r="CG1073" s="134"/>
      <c r="CH1073" s="134"/>
      <c r="CI1073" s="134"/>
      <c r="CJ1073" s="134"/>
      <c r="CK1073" s="134"/>
      <c r="CL1073" s="134"/>
      <c r="CM1073" s="134"/>
      <c r="CN1073" s="134"/>
      <c r="CO1073" s="134"/>
      <c r="CP1073" s="134"/>
      <c r="CQ1073" s="134"/>
      <c r="CR1073" s="134"/>
      <c r="CS1073" s="134"/>
      <c r="CT1073" s="134"/>
      <c r="CU1073" s="134"/>
      <c r="CV1073" s="134"/>
      <c r="CW1073" s="134"/>
      <c r="CX1073" s="134"/>
      <c r="CY1073" s="134"/>
      <c r="CZ1073" s="134"/>
      <c r="DA1073" s="134"/>
      <c r="DB1073" s="134"/>
      <c r="DC1073" s="134"/>
      <c r="DD1073" s="134"/>
      <c r="DE1073" s="134"/>
      <c r="DF1073" s="134"/>
      <c r="DG1073" s="134"/>
      <c r="DH1073" s="134"/>
      <c r="DI1073" s="134"/>
      <c r="DJ1073" s="134"/>
      <c r="DK1073" s="134"/>
      <c r="DL1073" s="134"/>
      <c r="DM1073" s="134"/>
      <c r="DN1073" s="134"/>
      <c r="DO1073" s="134"/>
      <c r="DP1073" s="134"/>
      <c r="DQ1073" s="134"/>
      <c r="DR1073" s="134"/>
      <c r="DS1073" s="134"/>
      <c r="DT1073" s="134"/>
      <c r="DU1073" s="134"/>
      <c r="DV1073" s="134"/>
      <c r="DW1073" s="134"/>
      <c r="DX1073" s="134"/>
      <c r="DY1073" s="134"/>
      <c r="DZ1073" s="134"/>
      <c r="EA1073" s="134"/>
      <c r="EB1073" s="134"/>
      <c r="EC1073" s="134"/>
      <c r="ED1073" s="134"/>
      <c r="EE1073" s="134"/>
      <c r="EF1073" s="134"/>
      <c r="EG1073" s="134"/>
    </row>
    <row r="1074" spans="1:137">
      <c r="A1074" s="135"/>
      <c r="B1074" s="103"/>
      <c r="C1074" s="81"/>
      <c r="D1074" s="81"/>
      <c r="E1074" s="81"/>
      <c r="F1074" s="81"/>
      <c r="G1074" s="81"/>
      <c r="H1074" s="80"/>
      <c r="I1074" s="142"/>
      <c r="J1074" s="80"/>
      <c r="K1074" s="84" t="s">
        <v>36</v>
      </c>
      <c r="L1074" s="76">
        <f t="shared" si="102"/>
        <v>0</v>
      </c>
      <c r="M1074" s="76"/>
      <c r="N1074" s="76"/>
      <c r="O1074" s="76"/>
      <c r="P1074" s="76"/>
      <c r="Q1074" s="76"/>
      <c r="R1074" s="76"/>
      <c r="S1074" s="76"/>
      <c r="T1074" s="76"/>
      <c r="U1074" s="76"/>
      <c r="V1074" s="76"/>
      <c r="W1074" s="76"/>
      <c r="X1074" s="76"/>
      <c r="Y1074" s="134"/>
      <c r="Z1074" s="134"/>
      <c r="AA1074" s="134"/>
      <c r="AB1074" s="134"/>
      <c r="AC1074" s="134"/>
      <c r="AD1074" s="134"/>
      <c r="AE1074" s="134"/>
      <c r="AF1074" s="134"/>
      <c r="AG1074" s="134"/>
      <c r="AH1074" s="134"/>
      <c r="AI1074" s="134"/>
      <c r="AJ1074" s="134"/>
      <c r="AK1074" s="134"/>
      <c r="AL1074" s="134"/>
      <c r="AM1074" s="134"/>
      <c r="AN1074" s="134"/>
      <c r="AO1074" s="134"/>
      <c r="AP1074" s="134"/>
      <c r="AQ1074" s="134"/>
      <c r="AR1074" s="134"/>
      <c r="AS1074" s="134"/>
      <c r="AT1074" s="134"/>
      <c r="AU1074" s="134"/>
      <c r="AV1074" s="134"/>
      <c r="AW1074" s="134"/>
      <c r="AX1074" s="134"/>
      <c r="AY1074" s="134"/>
      <c r="AZ1074" s="134"/>
      <c r="BA1074" s="134"/>
      <c r="BB1074" s="134"/>
      <c r="BC1074" s="134"/>
      <c r="BD1074" s="134"/>
      <c r="BE1074" s="134"/>
      <c r="BF1074" s="134"/>
      <c r="BG1074" s="134"/>
      <c r="BH1074" s="134"/>
      <c r="BI1074" s="134"/>
      <c r="BJ1074" s="134"/>
      <c r="BK1074" s="134"/>
      <c r="BL1074" s="134"/>
      <c r="BM1074" s="134"/>
      <c r="BN1074" s="134"/>
      <c r="BO1074" s="134"/>
      <c r="BP1074" s="134"/>
      <c r="BQ1074" s="134"/>
      <c r="BR1074" s="134"/>
      <c r="BS1074" s="134"/>
      <c r="BT1074" s="134"/>
      <c r="BU1074" s="134"/>
      <c r="BV1074" s="134"/>
      <c r="BW1074" s="134"/>
      <c r="BX1074" s="134"/>
      <c r="BY1074" s="134"/>
      <c r="BZ1074" s="134"/>
      <c r="CA1074" s="134"/>
      <c r="CB1074" s="134"/>
      <c r="CC1074" s="134"/>
      <c r="CD1074" s="134"/>
      <c r="CE1074" s="134"/>
      <c r="CF1074" s="134"/>
      <c r="CG1074" s="134"/>
      <c r="CH1074" s="134"/>
      <c r="CI1074" s="134"/>
      <c r="CJ1074" s="134"/>
      <c r="CK1074" s="134"/>
      <c r="CL1074" s="134"/>
      <c r="CM1074" s="134"/>
      <c r="CN1074" s="134"/>
      <c r="CO1074" s="134"/>
      <c r="CP1074" s="134"/>
      <c r="CQ1074" s="134"/>
      <c r="CR1074" s="134"/>
      <c r="CS1074" s="134"/>
      <c r="CT1074" s="134"/>
      <c r="CU1074" s="134"/>
      <c r="CV1074" s="134"/>
      <c r="CW1074" s="134"/>
      <c r="CX1074" s="134"/>
      <c r="CY1074" s="134"/>
      <c r="CZ1074" s="134"/>
      <c r="DA1074" s="134"/>
      <c r="DB1074" s="134"/>
      <c r="DC1074" s="134"/>
      <c r="DD1074" s="134"/>
      <c r="DE1074" s="134"/>
      <c r="DF1074" s="134"/>
      <c r="DG1074" s="134"/>
      <c r="DH1074" s="134"/>
      <c r="DI1074" s="134"/>
      <c r="DJ1074" s="134"/>
      <c r="DK1074" s="134"/>
      <c r="DL1074" s="134"/>
      <c r="DM1074" s="134"/>
      <c r="DN1074" s="134"/>
      <c r="DO1074" s="134"/>
      <c r="DP1074" s="134"/>
      <c r="DQ1074" s="134"/>
      <c r="DR1074" s="134"/>
      <c r="DS1074" s="134"/>
      <c r="DT1074" s="134"/>
      <c r="DU1074" s="134"/>
      <c r="DV1074" s="134"/>
      <c r="DW1074" s="134"/>
      <c r="DX1074" s="134"/>
      <c r="DY1074" s="134"/>
      <c r="DZ1074" s="134"/>
      <c r="EA1074" s="134"/>
      <c r="EB1074" s="134"/>
      <c r="EC1074" s="134"/>
      <c r="ED1074" s="134"/>
      <c r="EE1074" s="134"/>
      <c r="EF1074" s="134"/>
      <c r="EG1074" s="134"/>
    </row>
    <row r="1075" spans="1:137">
      <c r="A1075" s="135"/>
      <c r="B1075" s="46" t="s">
        <v>1620</v>
      </c>
      <c r="C1075" s="58"/>
      <c r="D1075" s="131">
        <f>COUNTA(D1078:D1086)</f>
        <v>3</v>
      </c>
      <c r="E1075" s="145"/>
      <c r="F1075" s="58"/>
      <c r="G1075" s="58"/>
      <c r="H1075" s="46"/>
      <c r="I1075" s="140">
        <f>SUM(I1078:I1086)</f>
        <v>31456</v>
      </c>
      <c r="J1075" s="46" t="s">
        <v>1508</v>
      </c>
      <c r="K1075" s="75" t="s">
        <v>1509</v>
      </c>
      <c r="L1075" s="76">
        <f>SUM(M1075:X1075)</f>
        <v>38</v>
      </c>
      <c r="M1075" s="76">
        <f>M1078+M1081+M1084</f>
        <v>0</v>
      </c>
      <c r="N1075" s="76">
        <f t="shared" ref="N1075:X1075" si="103">N1078+N1081+N1084</f>
        <v>12</v>
      </c>
      <c r="O1075" s="76">
        <f t="shared" si="103"/>
        <v>22</v>
      </c>
      <c r="P1075" s="76">
        <f t="shared" si="103"/>
        <v>0</v>
      </c>
      <c r="Q1075" s="76">
        <f t="shared" si="103"/>
        <v>0</v>
      </c>
      <c r="R1075" s="76">
        <f t="shared" si="103"/>
        <v>0</v>
      </c>
      <c r="S1075" s="76">
        <f t="shared" si="103"/>
        <v>0</v>
      </c>
      <c r="T1075" s="76">
        <f t="shared" si="103"/>
        <v>4</v>
      </c>
      <c r="U1075" s="76">
        <f t="shared" si="103"/>
        <v>0</v>
      </c>
      <c r="V1075" s="76">
        <f t="shared" si="103"/>
        <v>0</v>
      </c>
      <c r="W1075" s="76">
        <f t="shared" si="103"/>
        <v>0</v>
      </c>
      <c r="X1075" s="76">
        <f t="shared" si="103"/>
        <v>0</v>
      </c>
      <c r="Y1075" s="134"/>
      <c r="Z1075" s="134"/>
      <c r="AA1075" s="134"/>
      <c r="AB1075" s="134"/>
      <c r="AC1075" s="134"/>
      <c r="AD1075" s="134"/>
      <c r="AE1075" s="134"/>
      <c r="AF1075" s="134"/>
      <c r="AG1075" s="134"/>
      <c r="AH1075" s="134"/>
      <c r="AI1075" s="134"/>
      <c r="AJ1075" s="134"/>
      <c r="AK1075" s="134"/>
      <c r="AL1075" s="134"/>
      <c r="AM1075" s="134"/>
      <c r="AN1075" s="134"/>
      <c r="AO1075" s="134"/>
      <c r="AP1075" s="134"/>
      <c r="AQ1075" s="134"/>
      <c r="AR1075" s="134"/>
      <c r="AS1075" s="134"/>
      <c r="AT1075" s="134"/>
      <c r="AU1075" s="134"/>
      <c r="AV1075" s="134"/>
      <c r="AW1075" s="134"/>
      <c r="AX1075" s="134"/>
      <c r="AY1075" s="134"/>
      <c r="AZ1075" s="134"/>
      <c r="BA1075" s="134"/>
      <c r="BB1075" s="134"/>
      <c r="BC1075" s="134"/>
      <c r="BD1075" s="134"/>
      <c r="BE1075" s="134"/>
      <c r="BF1075" s="134"/>
      <c r="BG1075" s="134"/>
      <c r="BH1075" s="134"/>
      <c r="BI1075" s="134"/>
      <c r="BJ1075" s="134"/>
      <c r="BK1075" s="134"/>
      <c r="BL1075" s="134"/>
      <c r="BM1075" s="134"/>
      <c r="BN1075" s="134"/>
      <c r="BO1075" s="134"/>
      <c r="BP1075" s="134"/>
      <c r="BQ1075" s="134"/>
      <c r="BR1075" s="134"/>
      <c r="BS1075" s="134"/>
      <c r="BT1075" s="134"/>
      <c r="BU1075" s="134"/>
      <c r="BV1075" s="134"/>
      <c r="BW1075" s="134"/>
      <c r="BX1075" s="134"/>
      <c r="BY1075" s="134"/>
      <c r="BZ1075" s="134"/>
      <c r="CA1075" s="134"/>
      <c r="CB1075" s="134"/>
      <c r="CC1075" s="134"/>
      <c r="CD1075" s="134"/>
      <c r="CE1075" s="134"/>
      <c r="CF1075" s="134"/>
      <c r="CG1075" s="134"/>
      <c r="CH1075" s="134"/>
      <c r="CI1075" s="134"/>
      <c r="CJ1075" s="134"/>
      <c r="CK1075" s="134"/>
      <c r="CL1075" s="134"/>
      <c r="CM1075" s="134"/>
      <c r="CN1075" s="134"/>
      <c r="CO1075" s="134"/>
      <c r="CP1075" s="134"/>
      <c r="CQ1075" s="134"/>
      <c r="CR1075" s="134"/>
      <c r="CS1075" s="134"/>
      <c r="CT1075" s="134"/>
      <c r="CU1075" s="134"/>
      <c r="CV1075" s="134"/>
      <c r="CW1075" s="134"/>
      <c r="CX1075" s="134"/>
      <c r="CY1075" s="134"/>
      <c r="CZ1075" s="134"/>
      <c r="DA1075" s="134"/>
      <c r="DB1075" s="134"/>
      <c r="DC1075" s="134"/>
      <c r="DD1075" s="134"/>
      <c r="DE1075" s="134"/>
      <c r="DF1075" s="134"/>
      <c r="DG1075" s="134"/>
      <c r="DH1075" s="134"/>
      <c r="DI1075" s="134"/>
      <c r="DJ1075" s="134"/>
      <c r="DK1075" s="134"/>
      <c r="DL1075" s="134"/>
      <c r="DM1075" s="134"/>
      <c r="DN1075" s="134"/>
      <c r="DO1075" s="134"/>
      <c r="DP1075" s="134"/>
      <c r="DQ1075" s="134"/>
      <c r="DR1075" s="134"/>
      <c r="DS1075" s="134"/>
      <c r="DT1075" s="134"/>
      <c r="DU1075" s="134"/>
      <c r="DV1075" s="134"/>
      <c r="DW1075" s="134"/>
      <c r="DX1075" s="134"/>
      <c r="DY1075" s="134"/>
      <c r="DZ1075" s="134"/>
      <c r="EA1075" s="134"/>
      <c r="EB1075" s="134"/>
      <c r="EC1075" s="134"/>
      <c r="ED1075" s="134"/>
      <c r="EE1075" s="134"/>
      <c r="EF1075" s="134"/>
      <c r="EG1075" s="134"/>
    </row>
    <row r="1076" spans="1:137">
      <c r="A1076" s="135"/>
      <c r="B1076" s="54"/>
      <c r="C1076" s="111"/>
      <c r="D1076" s="136"/>
      <c r="E1076" s="146"/>
      <c r="F1076" s="111"/>
      <c r="G1076" s="111"/>
      <c r="H1076" s="158"/>
      <c r="I1076" s="148"/>
      <c r="J1076" s="54"/>
      <c r="K1076" s="75" t="s">
        <v>1501</v>
      </c>
      <c r="L1076" s="76">
        <f>SUM(M1076:X1076)</f>
        <v>9</v>
      </c>
      <c r="M1076" s="76">
        <f t="shared" ref="M1076:X1077" si="104">M1079+M1082+M1085</f>
        <v>0</v>
      </c>
      <c r="N1076" s="76">
        <f t="shared" si="104"/>
        <v>9</v>
      </c>
      <c r="O1076" s="76">
        <f t="shared" si="104"/>
        <v>0</v>
      </c>
      <c r="P1076" s="76">
        <f t="shared" si="104"/>
        <v>0</v>
      </c>
      <c r="Q1076" s="76">
        <f t="shared" si="104"/>
        <v>0</v>
      </c>
      <c r="R1076" s="76">
        <f t="shared" si="104"/>
        <v>0</v>
      </c>
      <c r="S1076" s="76">
        <f t="shared" si="104"/>
        <v>0</v>
      </c>
      <c r="T1076" s="76">
        <f t="shared" si="104"/>
        <v>0</v>
      </c>
      <c r="U1076" s="76">
        <f t="shared" si="104"/>
        <v>0</v>
      </c>
      <c r="V1076" s="76">
        <f t="shared" si="104"/>
        <v>0</v>
      </c>
      <c r="W1076" s="76">
        <f t="shared" si="104"/>
        <v>0</v>
      </c>
      <c r="X1076" s="76">
        <f t="shared" si="104"/>
        <v>0</v>
      </c>
      <c r="Y1076" s="134"/>
      <c r="Z1076" s="134"/>
      <c r="AA1076" s="134"/>
      <c r="AB1076" s="134"/>
      <c r="AC1076" s="134"/>
      <c r="AD1076" s="134"/>
      <c r="AE1076" s="134"/>
      <c r="AF1076" s="134"/>
      <c r="AG1076" s="134"/>
      <c r="AH1076" s="134"/>
      <c r="AI1076" s="134"/>
      <c r="AJ1076" s="134"/>
      <c r="AK1076" s="134"/>
      <c r="AL1076" s="134"/>
      <c r="AM1076" s="134"/>
      <c r="AN1076" s="134"/>
      <c r="AO1076" s="134"/>
      <c r="AP1076" s="134"/>
      <c r="AQ1076" s="134"/>
      <c r="AR1076" s="134"/>
      <c r="AS1076" s="134"/>
      <c r="AT1076" s="134"/>
      <c r="AU1076" s="134"/>
      <c r="AV1076" s="134"/>
      <c r="AW1076" s="134"/>
      <c r="AX1076" s="134"/>
      <c r="AY1076" s="134"/>
      <c r="AZ1076" s="134"/>
      <c r="BA1076" s="134"/>
      <c r="BB1076" s="134"/>
      <c r="BC1076" s="134"/>
      <c r="BD1076" s="134"/>
      <c r="BE1076" s="134"/>
      <c r="BF1076" s="134"/>
      <c r="BG1076" s="134"/>
      <c r="BH1076" s="134"/>
      <c r="BI1076" s="134"/>
      <c r="BJ1076" s="134"/>
      <c r="BK1076" s="134"/>
      <c r="BL1076" s="134"/>
      <c r="BM1076" s="134"/>
      <c r="BN1076" s="134"/>
      <c r="BO1076" s="134"/>
      <c r="BP1076" s="134"/>
      <c r="BQ1076" s="134"/>
      <c r="BR1076" s="134"/>
      <c r="BS1076" s="134"/>
      <c r="BT1076" s="134"/>
      <c r="BU1076" s="134"/>
      <c r="BV1076" s="134"/>
      <c r="BW1076" s="134"/>
      <c r="BX1076" s="134"/>
      <c r="BY1076" s="134"/>
      <c r="BZ1076" s="134"/>
      <c r="CA1076" s="134"/>
      <c r="CB1076" s="134"/>
      <c r="CC1076" s="134"/>
      <c r="CD1076" s="134"/>
      <c r="CE1076" s="134"/>
      <c r="CF1076" s="134"/>
      <c r="CG1076" s="134"/>
      <c r="CH1076" s="134"/>
      <c r="CI1076" s="134"/>
      <c r="CJ1076" s="134"/>
      <c r="CK1076" s="134"/>
      <c r="CL1076" s="134"/>
      <c r="CM1076" s="134"/>
      <c r="CN1076" s="134"/>
      <c r="CO1076" s="134"/>
      <c r="CP1076" s="134"/>
      <c r="CQ1076" s="134"/>
      <c r="CR1076" s="134"/>
      <c r="CS1076" s="134"/>
      <c r="CT1076" s="134"/>
      <c r="CU1076" s="134"/>
      <c r="CV1076" s="134"/>
      <c r="CW1076" s="134"/>
      <c r="CX1076" s="134"/>
      <c r="CY1076" s="134"/>
      <c r="CZ1076" s="134"/>
      <c r="DA1076" s="134"/>
      <c r="DB1076" s="134"/>
      <c r="DC1076" s="134"/>
      <c r="DD1076" s="134"/>
      <c r="DE1076" s="134"/>
      <c r="DF1076" s="134"/>
      <c r="DG1076" s="134"/>
      <c r="DH1076" s="134"/>
      <c r="DI1076" s="134"/>
      <c r="DJ1076" s="134"/>
      <c r="DK1076" s="134"/>
      <c r="DL1076" s="134"/>
      <c r="DM1076" s="134"/>
      <c r="DN1076" s="134"/>
      <c r="DO1076" s="134"/>
      <c r="DP1076" s="134"/>
      <c r="DQ1076" s="134"/>
      <c r="DR1076" s="134"/>
      <c r="DS1076" s="134"/>
      <c r="DT1076" s="134"/>
      <c r="DU1076" s="134"/>
      <c r="DV1076" s="134"/>
      <c r="DW1076" s="134"/>
      <c r="DX1076" s="134"/>
      <c r="DY1076" s="134"/>
      <c r="DZ1076" s="134"/>
      <c r="EA1076" s="134"/>
      <c r="EB1076" s="134"/>
      <c r="EC1076" s="134"/>
      <c r="ED1076" s="134"/>
      <c r="EE1076" s="134"/>
      <c r="EF1076" s="134"/>
      <c r="EG1076" s="134"/>
    </row>
    <row r="1077" spans="1:137">
      <c r="A1077" s="135"/>
      <c r="B1077" s="80"/>
      <c r="C1077" s="113"/>
      <c r="D1077" s="138"/>
      <c r="E1077" s="149"/>
      <c r="F1077" s="113"/>
      <c r="G1077" s="113"/>
      <c r="H1077" s="159"/>
      <c r="I1077" s="151"/>
      <c r="J1077" s="80"/>
      <c r="K1077" s="84" t="s">
        <v>1502</v>
      </c>
      <c r="L1077" s="76">
        <f>SUM(M1077:X1077)</f>
        <v>2</v>
      </c>
      <c r="M1077" s="76">
        <f t="shared" si="104"/>
        <v>0</v>
      </c>
      <c r="N1077" s="76">
        <f t="shared" si="104"/>
        <v>0</v>
      </c>
      <c r="O1077" s="76">
        <f t="shared" si="104"/>
        <v>0</v>
      </c>
      <c r="P1077" s="76">
        <f t="shared" si="104"/>
        <v>0</v>
      </c>
      <c r="Q1077" s="76">
        <f t="shared" si="104"/>
        <v>0</v>
      </c>
      <c r="R1077" s="76">
        <f t="shared" si="104"/>
        <v>0</v>
      </c>
      <c r="S1077" s="76">
        <f t="shared" si="104"/>
        <v>0</v>
      </c>
      <c r="T1077" s="76">
        <f t="shared" si="104"/>
        <v>0</v>
      </c>
      <c r="U1077" s="76">
        <f t="shared" si="104"/>
        <v>0</v>
      </c>
      <c r="V1077" s="76">
        <f t="shared" si="104"/>
        <v>0</v>
      </c>
      <c r="W1077" s="76">
        <f t="shared" si="104"/>
        <v>2</v>
      </c>
      <c r="X1077" s="76">
        <f t="shared" si="104"/>
        <v>0</v>
      </c>
      <c r="Y1077" s="134"/>
      <c r="Z1077" s="134"/>
      <c r="AA1077" s="134"/>
      <c r="AB1077" s="134"/>
      <c r="AC1077" s="134"/>
      <c r="AD1077" s="134"/>
      <c r="AE1077" s="134"/>
      <c r="AF1077" s="134"/>
      <c r="AG1077" s="134"/>
      <c r="AH1077" s="134"/>
      <c r="AI1077" s="134"/>
      <c r="AJ1077" s="134"/>
      <c r="AK1077" s="134"/>
      <c r="AL1077" s="134"/>
      <c r="AM1077" s="134"/>
      <c r="AN1077" s="134"/>
      <c r="AO1077" s="134"/>
      <c r="AP1077" s="134"/>
      <c r="AQ1077" s="134"/>
      <c r="AR1077" s="134"/>
      <c r="AS1077" s="134"/>
      <c r="AT1077" s="134"/>
      <c r="AU1077" s="134"/>
      <c r="AV1077" s="134"/>
      <c r="AW1077" s="134"/>
      <c r="AX1077" s="134"/>
      <c r="AY1077" s="134"/>
      <c r="AZ1077" s="134"/>
      <c r="BA1077" s="134"/>
      <c r="BB1077" s="134"/>
      <c r="BC1077" s="134"/>
      <c r="BD1077" s="134"/>
      <c r="BE1077" s="134"/>
      <c r="BF1077" s="134"/>
      <c r="BG1077" s="134"/>
      <c r="BH1077" s="134"/>
      <c r="BI1077" s="134"/>
      <c r="BJ1077" s="134"/>
      <c r="BK1077" s="134"/>
      <c r="BL1077" s="134"/>
      <c r="BM1077" s="134"/>
      <c r="BN1077" s="134"/>
      <c r="BO1077" s="134"/>
      <c r="BP1077" s="134"/>
      <c r="BQ1077" s="134"/>
      <c r="BR1077" s="134"/>
      <c r="BS1077" s="134"/>
      <c r="BT1077" s="134"/>
      <c r="BU1077" s="134"/>
      <c r="BV1077" s="134"/>
      <c r="BW1077" s="134"/>
      <c r="BX1077" s="134"/>
      <c r="BY1077" s="134"/>
      <c r="BZ1077" s="134"/>
      <c r="CA1077" s="134"/>
      <c r="CB1077" s="134"/>
      <c r="CC1077" s="134"/>
      <c r="CD1077" s="134"/>
      <c r="CE1077" s="134"/>
      <c r="CF1077" s="134"/>
      <c r="CG1077" s="134"/>
      <c r="CH1077" s="134"/>
      <c r="CI1077" s="134"/>
      <c r="CJ1077" s="134"/>
      <c r="CK1077" s="134"/>
      <c r="CL1077" s="134"/>
      <c r="CM1077" s="134"/>
      <c r="CN1077" s="134"/>
      <c r="CO1077" s="134"/>
      <c r="CP1077" s="134"/>
      <c r="CQ1077" s="134"/>
      <c r="CR1077" s="134"/>
      <c r="CS1077" s="134"/>
      <c r="CT1077" s="134"/>
      <c r="CU1077" s="134"/>
      <c r="CV1077" s="134"/>
      <c r="CW1077" s="134"/>
      <c r="CX1077" s="134"/>
      <c r="CY1077" s="134"/>
      <c r="CZ1077" s="134"/>
      <c r="DA1077" s="134"/>
      <c r="DB1077" s="134"/>
      <c r="DC1077" s="134"/>
      <c r="DD1077" s="134"/>
      <c r="DE1077" s="134"/>
      <c r="DF1077" s="134"/>
      <c r="DG1077" s="134"/>
      <c r="DH1077" s="134"/>
      <c r="DI1077" s="134"/>
      <c r="DJ1077" s="134"/>
      <c r="DK1077" s="134"/>
      <c r="DL1077" s="134"/>
      <c r="DM1077" s="134"/>
      <c r="DN1077" s="134"/>
      <c r="DO1077" s="134"/>
      <c r="DP1077" s="134"/>
      <c r="DQ1077" s="134"/>
      <c r="DR1077" s="134"/>
      <c r="DS1077" s="134"/>
      <c r="DT1077" s="134"/>
      <c r="DU1077" s="134"/>
      <c r="DV1077" s="134"/>
      <c r="DW1077" s="134"/>
      <c r="DX1077" s="134"/>
      <c r="DY1077" s="134"/>
      <c r="DZ1077" s="134"/>
      <c r="EA1077" s="134"/>
      <c r="EB1077" s="134"/>
      <c r="EC1077" s="134"/>
      <c r="ED1077" s="134"/>
      <c r="EE1077" s="134"/>
      <c r="EF1077" s="134"/>
      <c r="EG1077" s="134"/>
    </row>
    <row r="1078" spans="1:137" ht="15.75" customHeight="1">
      <c r="A1078" s="135"/>
      <c r="B1078" s="46" t="s">
        <v>1621</v>
      </c>
      <c r="C1078" s="58" t="s">
        <v>1622</v>
      </c>
      <c r="D1078" s="58" t="s">
        <v>1623</v>
      </c>
      <c r="E1078" s="58" t="s">
        <v>1624</v>
      </c>
      <c r="F1078" s="58" t="s">
        <v>1625</v>
      </c>
      <c r="G1078" s="58" t="s">
        <v>1626</v>
      </c>
      <c r="H1078" s="46" t="s">
        <v>1627</v>
      </c>
      <c r="I1078" s="155">
        <v>17384</v>
      </c>
      <c r="J1078" s="46" t="s">
        <v>1508</v>
      </c>
      <c r="K1078" s="75" t="s">
        <v>1509</v>
      </c>
      <c r="L1078" s="76">
        <f>SUM(M1078:X1078)</f>
        <v>17</v>
      </c>
      <c r="M1078" s="76"/>
      <c r="N1078" s="76">
        <v>5</v>
      </c>
      <c r="O1078" s="76">
        <v>10</v>
      </c>
      <c r="P1078" s="76"/>
      <c r="Q1078" s="76"/>
      <c r="R1078" s="76"/>
      <c r="S1078" s="76"/>
      <c r="T1078" s="76">
        <v>2</v>
      </c>
      <c r="U1078" s="76"/>
      <c r="V1078" s="76"/>
      <c r="W1078" s="76"/>
      <c r="X1078" s="76"/>
      <c r="Y1078" s="134"/>
      <c r="Z1078" s="134"/>
      <c r="AA1078" s="134"/>
      <c r="AB1078" s="134"/>
      <c r="AC1078" s="134"/>
      <c r="AD1078" s="134"/>
      <c r="AE1078" s="134"/>
      <c r="AF1078" s="134"/>
      <c r="AG1078" s="134"/>
      <c r="AH1078" s="134"/>
      <c r="AI1078" s="134"/>
      <c r="AJ1078" s="134"/>
      <c r="AK1078" s="134"/>
      <c r="AL1078" s="134"/>
      <c r="AM1078" s="134"/>
      <c r="AN1078" s="134"/>
      <c r="AO1078" s="134"/>
      <c r="AP1078" s="134"/>
      <c r="AQ1078" s="134"/>
      <c r="AR1078" s="134"/>
      <c r="AS1078" s="134"/>
      <c r="AT1078" s="134"/>
      <c r="AU1078" s="134"/>
      <c r="AV1078" s="134"/>
      <c r="AW1078" s="134"/>
      <c r="AX1078" s="134"/>
      <c r="AY1078" s="134"/>
      <c r="AZ1078" s="134"/>
      <c r="BA1078" s="134"/>
      <c r="BB1078" s="134"/>
      <c r="BC1078" s="134"/>
      <c r="BD1078" s="134"/>
      <c r="BE1078" s="134"/>
      <c r="BF1078" s="134"/>
      <c r="BG1078" s="134"/>
      <c r="BH1078" s="134"/>
      <c r="BI1078" s="134"/>
      <c r="BJ1078" s="134"/>
      <c r="BK1078" s="134"/>
      <c r="BL1078" s="134"/>
      <c r="BM1078" s="134"/>
      <c r="BN1078" s="134"/>
      <c r="BO1078" s="134"/>
      <c r="BP1078" s="134"/>
      <c r="BQ1078" s="134"/>
      <c r="BR1078" s="134"/>
      <c r="BS1078" s="134"/>
      <c r="BT1078" s="134"/>
      <c r="BU1078" s="134"/>
      <c r="BV1078" s="134"/>
      <c r="BW1078" s="134"/>
      <c r="BX1078" s="134"/>
      <c r="BY1078" s="134"/>
      <c r="BZ1078" s="134"/>
      <c r="CA1078" s="134"/>
      <c r="CB1078" s="134"/>
      <c r="CC1078" s="134"/>
      <c r="CD1078" s="134"/>
      <c r="CE1078" s="134"/>
      <c r="CF1078" s="134"/>
      <c r="CG1078" s="134"/>
      <c r="CH1078" s="134"/>
      <c r="CI1078" s="134"/>
      <c r="CJ1078" s="134"/>
      <c r="CK1078" s="134"/>
      <c r="CL1078" s="134"/>
      <c r="CM1078" s="134"/>
      <c r="CN1078" s="134"/>
      <c r="CO1078" s="134"/>
      <c r="CP1078" s="134"/>
      <c r="CQ1078" s="134"/>
      <c r="CR1078" s="134"/>
      <c r="CS1078" s="134"/>
      <c r="CT1078" s="134"/>
      <c r="CU1078" s="134"/>
      <c r="CV1078" s="134"/>
      <c r="CW1078" s="134"/>
      <c r="CX1078" s="134"/>
      <c r="CY1078" s="134"/>
      <c r="CZ1078" s="134"/>
      <c r="DA1078" s="134"/>
      <c r="DB1078" s="134"/>
      <c r="DC1078" s="134"/>
      <c r="DD1078" s="134"/>
      <c r="DE1078" s="134"/>
      <c r="DF1078" s="134"/>
      <c r="DG1078" s="134"/>
      <c r="DH1078" s="134"/>
      <c r="DI1078" s="134"/>
      <c r="DJ1078" s="134"/>
      <c r="DK1078" s="134"/>
      <c r="DL1078" s="134"/>
      <c r="DM1078" s="134"/>
      <c r="DN1078" s="134"/>
      <c r="DO1078" s="134"/>
      <c r="DP1078" s="134"/>
      <c r="DQ1078" s="134"/>
      <c r="DR1078" s="134"/>
      <c r="DS1078" s="134"/>
      <c r="DT1078" s="134"/>
      <c r="DU1078" s="134"/>
      <c r="DV1078" s="134"/>
      <c r="DW1078" s="134"/>
      <c r="DX1078" s="134"/>
      <c r="DY1078" s="134"/>
      <c r="DZ1078" s="134"/>
      <c r="EA1078" s="134"/>
      <c r="EB1078" s="134"/>
      <c r="EC1078" s="134"/>
      <c r="ED1078" s="134"/>
      <c r="EE1078" s="134"/>
      <c r="EF1078" s="134"/>
      <c r="EG1078" s="134"/>
    </row>
    <row r="1079" spans="1:137" ht="15.75" customHeight="1">
      <c r="A1079" s="135"/>
      <c r="B1079" s="54"/>
      <c r="C1079" s="77"/>
      <c r="D1079" s="77"/>
      <c r="E1079" s="77"/>
      <c r="F1079" s="77"/>
      <c r="G1079" s="77"/>
      <c r="H1079" s="54"/>
      <c r="I1079" s="156"/>
      <c r="J1079" s="54"/>
      <c r="K1079" s="75" t="s">
        <v>1501</v>
      </c>
      <c r="L1079" s="76">
        <f t="shared" ref="L1079:L1086" si="105">SUM(M1079:X1079)</f>
        <v>3</v>
      </c>
      <c r="M1079" s="76"/>
      <c r="N1079" s="76">
        <v>3</v>
      </c>
      <c r="O1079" s="76"/>
      <c r="P1079" s="76"/>
      <c r="Q1079" s="76"/>
      <c r="R1079" s="76"/>
      <c r="S1079" s="76"/>
      <c r="T1079" s="76"/>
      <c r="U1079" s="76"/>
      <c r="V1079" s="76"/>
      <c r="W1079" s="76"/>
      <c r="X1079" s="76"/>
      <c r="Y1079" s="134"/>
      <c r="Z1079" s="134"/>
      <c r="AA1079" s="134"/>
      <c r="AB1079" s="134"/>
      <c r="AC1079" s="134"/>
      <c r="AD1079" s="134"/>
      <c r="AE1079" s="134"/>
      <c r="AF1079" s="134"/>
      <c r="AG1079" s="134"/>
      <c r="AH1079" s="134"/>
      <c r="AI1079" s="134"/>
      <c r="AJ1079" s="134"/>
      <c r="AK1079" s="134"/>
      <c r="AL1079" s="134"/>
      <c r="AM1079" s="134"/>
      <c r="AN1079" s="134"/>
      <c r="AO1079" s="134"/>
      <c r="AP1079" s="134"/>
      <c r="AQ1079" s="134"/>
      <c r="AR1079" s="134"/>
      <c r="AS1079" s="134"/>
      <c r="AT1079" s="134"/>
      <c r="AU1079" s="134"/>
      <c r="AV1079" s="134"/>
      <c r="AW1079" s="134"/>
      <c r="AX1079" s="134"/>
      <c r="AY1079" s="134"/>
      <c r="AZ1079" s="134"/>
      <c r="BA1079" s="134"/>
      <c r="BB1079" s="134"/>
      <c r="BC1079" s="134"/>
      <c r="BD1079" s="134"/>
      <c r="BE1079" s="134"/>
      <c r="BF1079" s="134"/>
      <c r="BG1079" s="134"/>
      <c r="BH1079" s="134"/>
      <c r="BI1079" s="134"/>
      <c r="BJ1079" s="134"/>
      <c r="BK1079" s="134"/>
      <c r="BL1079" s="134"/>
      <c r="BM1079" s="134"/>
      <c r="BN1079" s="134"/>
      <c r="BO1079" s="134"/>
      <c r="BP1079" s="134"/>
      <c r="BQ1079" s="134"/>
      <c r="BR1079" s="134"/>
      <c r="BS1079" s="134"/>
      <c r="BT1079" s="134"/>
      <c r="BU1079" s="134"/>
      <c r="BV1079" s="134"/>
      <c r="BW1079" s="134"/>
      <c r="BX1079" s="134"/>
      <c r="BY1079" s="134"/>
      <c r="BZ1079" s="134"/>
      <c r="CA1079" s="134"/>
      <c r="CB1079" s="134"/>
      <c r="CC1079" s="134"/>
      <c r="CD1079" s="134"/>
      <c r="CE1079" s="134"/>
      <c r="CF1079" s="134"/>
      <c r="CG1079" s="134"/>
      <c r="CH1079" s="134"/>
      <c r="CI1079" s="134"/>
      <c r="CJ1079" s="134"/>
      <c r="CK1079" s="134"/>
      <c r="CL1079" s="134"/>
      <c r="CM1079" s="134"/>
      <c r="CN1079" s="134"/>
      <c r="CO1079" s="134"/>
      <c r="CP1079" s="134"/>
      <c r="CQ1079" s="134"/>
      <c r="CR1079" s="134"/>
      <c r="CS1079" s="134"/>
      <c r="CT1079" s="134"/>
      <c r="CU1079" s="134"/>
      <c r="CV1079" s="134"/>
      <c r="CW1079" s="134"/>
      <c r="CX1079" s="134"/>
      <c r="CY1079" s="134"/>
      <c r="CZ1079" s="134"/>
      <c r="DA1079" s="134"/>
      <c r="DB1079" s="134"/>
      <c r="DC1079" s="134"/>
      <c r="DD1079" s="134"/>
      <c r="DE1079" s="134"/>
      <c r="DF1079" s="134"/>
      <c r="DG1079" s="134"/>
      <c r="DH1079" s="134"/>
      <c r="DI1079" s="134"/>
      <c r="DJ1079" s="134"/>
      <c r="DK1079" s="134"/>
      <c r="DL1079" s="134"/>
      <c r="DM1079" s="134"/>
      <c r="DN1079" s="134"/>
      <c r="DO1079" s="134"/>
      <c r="DP1079" s="134"/>
      <c r="DQ1079" s="134"/>
      <c r="DR1079" s="134"/>
      <c r="DS1079" s="134"/>
      <c r="DT1079" s="134"/>
      <c r="DU1079" s="134"/>
      <c r="DV1079" s="134"/>
      <c r="DW1079" s="134"/>
      <c r="DX1079" s="134"/>
      <c r="DY1079" s="134"/>
      <c r="DZ1079" s="134"/>
      <c r="EA1079" s="134"/>
      <c r="EB1079" s="134"/>
      <c r="EC1079" s="134"/>
      <c r="ED1079" s="134"/>
      <c r="EE1079" s="134"/>
      <c r="EF1079" s="134"/>
      <c r="EG1079" s="134"/>
    </row>
    <row r="1080" spans="1:137" ht="15.75" customHeight="1">
      <c r="A1080" s="135"/>
      <c r="B1080" s="54"/>
      <c r="C1080" s="81"/>
      <c r="D1080" s="81"/>
      <c r="E1080" s="81"/>
      <c r="F1080" s="81"/>
      <c r="G1080" s="81"/>
      <c r="H1080" s="80"/>
      <c r="I1080" s="157"/>
      <c r="J1080" s="80"/>
      <c r="K1080" s="84" t="s">
        <v>1502</v>
      </c>
      <c r="L1080" s="76">
        <f t="shared" si="105"/>
        <v>0</v>
      </c>
      <c r="M1080" s="76"/>
      <c r="N1080" s="76"/>
      <c r="O1080" s="76"/>
      <c r="P1080" s="76"/>
      <c r="Q1080" s="76"/>
      <c r="R1080" s="76"/>
      <c r="S1080" s="76"/>
      <c r="T1080" s="76"/>
      <c r="U1080" s="76"/>
      <c r="V1080" s="76"/>
      <c r="W1080" s="76"/>
      <c r="X1080" s="76"/>
      <c r="Y1080" s="134"/>
      <c r="Z1080" s="134"/>
      <c r="AA1080" s="134"/>
      <c r="AB1080" s="134"/>
      <c r="AC1080" s="134"/>
      <c r="AD1080" s="134"/>
      <c r="AE1080" s="134"/>
      <c r="AF1080" s="134"/>
      <c r="AG1080" s="134"/>
      <c r="AH1080" s="134"/>
      <c r="AI1080" s="134"/>
      <c r="AJ1080" s="134"/>
      <c r="AK1080" s="134"/>
      <c r="AL1080" s="134"/>
      <c r="AM1080" s="134"/>
      <c r="AN1080" s="134"/>
      <c r="AO1080" s="134"/>
      <c r="AP1080" s="134"/>
      <c r="AQ1080" s="134"/>
      <c r="AR1080" s="134"/>
      <c r="AS1080" s="134"/>
      <c r="AT1080" s="134"/>
      <c r="AU1080" s="134"/>
      <c r="AV1080" s="134"/>
      <c r="AW1080" s="134"/>
      <c r="AX1080" s="134"/>
      <c r="AY1080" s="134"/>
      <c r="AZ1080" s="134"/>
      <c r="BA1080" s="134"/>
      <c r="BB1080" s="134"/>
      <c r="BC1080" s="134"/>
      <c r="BD1080" s="134"/>
      <c r="BE1080" s="134"/>
      <c r="BF1080" s="134"/>
      <c r="BG1080" s="134"/>
      <c r="BH1080" s="134"/>
      <c r="BI1080" s="134"/>
      <c r="BJ1080" s="134"/>
      <c r="BK1080" s="134"/>
      <c r="BL1080" s="134"/>
      <c r="BM1080" s="134"/>
      <c r="BN1080" s="134"/>
      <c r="BO1080" s="134"/>
      <c r="BP1080" s="134"/>
      <c r="BQ1080" s="134"/>
      <c r="BR1080" s="134"/>
      <c r="BS1080" s="134"/>
      <c r="BT1080" s="134"/>
      <c r="BU1080" s="134"/>
      <c r="BV1080" s="134"/>
      <c r="BW1080" s="134"/>
      <c r="BX1080" s="134"/>
      <c r="BY1080" s="134"/>
      <c r="BZ1080" s="134"/>
      <c r="CA1080" s="134"/>
      <c r="CB1080" s="134"/>
      <c r="CC1080" s="134"/>
      <c r="CD1080" s="134"/>
      <c r="CE1080" s="134"/>
      <c r="CF1080" s="134"/>
      <c r="CG1080" s="134"/>
      <c r="CH1080" s="134"/>
      <c r="CI1080" s="134"/>
      <c r="CJ1080" s="134"/>
      <c r="CK1080" s="134"/>
      <c r="CL1080" s="134"/>
      <c r="CM1080" s="134"/>
      <c r="CN1080" s="134"/>
      <c r="CO1080" s="134"/>
      <c r="CP1080" s="134"/>
      <c r="CQ1080" s="134"/>
      <c r="CR1080" s="134"/>
      <c r="CS1080" s="134"/>
      <c r="CT1080" s="134"/>
      <c r="CU1080" s="134"/>
      <c r="CV1080" s="134"/>
      <c r="CW1080" s="134"/>
      <c r="CX1080" s="134"/>
      <c r="CY1080" s="134"/>
      <c r="CZ1080" s="134"/>
      <c r="DA1080" s="134"/>
      <c r="DB1080" s="134"/>
      <c r="DC1080" s="134"/>
      <c r="DD1080" s="134"/>
      <c r="DE1080" s="134"/>
      <c r="DF1080" s="134"/>
      <c r="DG1080" s="134"/>
      <c r="DH1080" s="134"/>
      <c r="DI1080" s="134"/>
      <c r="DJ1080" s="134"/>
      <c r="DK1080" s="134"/>
      <c r="DL1080" s="134"/>
      <c r="DM1080" s="134"/>
      <c r="DN1080" s="134"/>
      <c r="DO1080" s="134"/>
      <c r="DP1080" s="134"/>
      <c r="DQ1080" s="134"/>
      <c r="DR1080" s="134"/>
      <c r="DS1080" s="134"/>
      <c r="DT1080" s="134"/>
      <c r="DU1080" s="134"/>
      <c r="DV1080" s="134"/>
      <c r="DW1080" s="134"/>
      <c r="DX1080" s="134"/>
      <c r="DY1080" s="134"/>
      <c r="DZ1080" s="134"/>
      <c r="EA1080" s="134"/>
      <c r="EB1080" s="134"/>
      <c r="EC1080" s="134"/>
      <c r="ED1080" s="134"/>
      <c r="EE1080" s="134"/>
      <c r="EF1080" s="134"/>
      <c r="EG1080" s="134"/>
    </row>
    <row r="1081" spans="1:137" ht="15.75" customHeight="1">
      <c r="A1081" s="135"/>
      <c r="B1081" s="54"/>
      <c r="C1081" s="58" t="s">
        <v>1622</v>
      </c>
      <c r="D1081" s="58" t="s">
        <v>1628</v>
      </c>
      <c r="E1081" s="58" t="s">
        <v>1629</v>
      </c>
      <c r="F1081" s="58" t="s">
        <v>1630</v>
      </c>
      <c r="G1081" s="58" t="s">
        <v>1631</v>
      </c>
      <c r="H1081" s="46" t="s">
        <v>1632</v>
      </c>
      <c r="I1081" s="155">
        <v>14072</v>
      </c>
      <c r="J1081" s="46" t="s">
        <v>1508</v>
      </c>
      <c r="K1081" s="75" t="s">
        <v>1509</v>
      </c>
      <c r="L1081" s="76">
        <f t="shared" si="105"/>
        <v>21</v>
      </c>
      <c r="M1081" s="76"/>
      <c r="N1081" s="76">
        <v>7</v>
      </c>
      <c r="O1081" s="76">
        <v>12</v>
      </c>
      <c r="P1081" s="76"/>
      <c r="Q1081" s="76"/>
      <c r="R1081" s="76"/>
      <c r="S1081" s="76"/>
      <c r="T1081" s="76">
        <v>2</v>
      </c>
      <c r="U1081" s="76"/>
      <c r="V1081" s="76"/>
      <c r="W1081" s="76"/>
      <c r="X1081" s="76"/>
      <c r="Y1081" s="134"/>
      <c r="Z1081" s="134"/>
      <c r="AA1081" s="134"/>
      <c r="AB1081" s="134"/>
      <c r="AC1081" s="134"/>
      <c r="AD1081" s="134"/>
      <c r="AE1081" s="134"/>
      <c r="AF1081" s="134"/>
      <c r="AG1081" s="134"/>
      <c r="AH1081" s="134"/>
      <c r="AI1081" s="134"/>
      <c r="AJ1081" s="134"/>
      <c r="AK1081" s="134"/>
      <c r="AL1081" s="134"/>
      <c r="AM1081" s="134"/>
      <c r="AN1081" s="134"/>
      <c r="AO1081" s="134"/>
      <c r="AP1081" s="134"/>
      <c r="AQ1081" s="134"/>
      <c r="AR1081" s="134"/>
      <c r="AS1081" s="134"/>
      <c r="AT1081" s="134"/>
      <c r="AU1081" s="134"/>
      <c r="AV1081" s="134"/>
      <c r="AW1081" s="134"/>
      <c r="AX1081" s="134"/>
      <c r="AY1081" s="134"/>
      <c r="AZ1081" s="134"/>
      <c r="BA1081" s="134"/>
      <c r="BB1081" s="134"/>
      <c r="BC1081" s="134"/>
      <c r="BD1081" s="134"/>
      <c r="BE1081" s="134"/>
      <c r="BF1081" s="134"/>
      <c r="BG1081" s="134"/>
      <c r="BH1081" s="134"/>
      <c r="BI1081" s="134"/>
      <c r="BJ1081" s="134"/>
      <c r="BK1081" s="134"/>
      <c r="BL1081" s="134"/>
      <c r="BM1081" s="134"/>
      <c r="BN1081" s="134"/>
      <c r="BO1081" s="134"/>
      <c r="BP1081" s="134"/>
      <c r="BQ1081" s="134"/>
      <c r="BR1081" s="134"/>
      <c r="BS1081" s="134"/>
      <c r="BT1081" s="134"/>
      <c r="BU1081" s="134"/>
      <c r="BV1081" s="134"/>
      <c r="BW1081" s="134"/>
      <c r="BX1081" s="134"/>
      <c r="BY1081" s="134"/>
      <c r="BZ1081" s="134"/>
      <c r="CA1081" s="134"/>
      <c r="CB1081" s="134"/>
      <c r="CC1081" s="134"/>
      <c r="CD1081" s="134"/>
      <c r="CE1081" s="134"/>
      <c r="CF1081" s="134"/>
      <c r="CG1081" s="134"/>
      <c r="CH1081" s="134"/>
      <c r="CI1081" s="134"/>
      <c r="CJ1081" s="134"/>
      <c r="CK1081" s="134"/>
      <c r="CL1081" s="134"/>
      <c r="CM1081" s="134"/>
      <c r="CN1081" s="134"/>
      <c r="CO1081" s="134"/>
      <c r="CP1081" s="134"/>
      <c r="CQ1081" s="134"/>
      <c r="CR1081" s="134"/>
      <c r="CS1081" s="134"/>
      <c r="CT1081" s="134"/>
      <c r="CU1081" s="134"/>
      <c r="CV1081" s="134"/>
      <c r="CW1081" s="134"/>
      <c r="CX1081" s="134"/>
      <c r="CY1081" s="134"/>
      <c r="CZ1081" s="134"/>
      <c r="DA1081" s="134"/>
      <c r="DB1081" s="134"/>
      <c r="DC1081" s="134"/>
      <c r="DD1081" s="134"/>
      <c r="DE1081" s="134"/>
      <c r="DF1081" s="134"/>
      <c r="DG1081" s="134"/>
      <c r="DH1081" s="134"/>
      <c r="DI1081" s="134"/>
      <c r="DJ1081" s="134"/>
      <c r="DK1081" s="134"/>
      <c r="DL1081" s="134"/>
      <c r="DM1081" s="134"/>
      <c r="DN1081" s="134"/>
      <c r="DO1081" s="134"/>
      <c r="DP1081" s="134"/>
      <c r="DQ1081" s="134"/>
      <c r="DR1081" s="134"/>
      <c r="DS1081" s="134"/>
      <c r="DT1081" s="134"/>
      <c r="DU1081" s="134"/>
      <c r="DV1081" s="134"/>
      <c r="DW1081" s="134"/>
      <c r="DX1081" s="134"/>
      <c r="DY1081" s="134"/>
      <c r="DZ1081" s="134"/>
      <c r="EA1081" s="134"/>
      <c r="EB1081" s="134"/>
      <c r="EC1081" s="134"/>
      <c r="ED1081" s="134"/>
      <c r="EE1081" s="134"/>
      <c r="EF1081" s="134"/>
      <c r="EG1081" s="134"/>
    </row>
    <row r="1082" spans="1:137" ht="15.75" customHeight="1">
      <c r="A1082" s="135"/>
      <c r="B1082" s="54"/>
      <c r="C1082" s="77"/>
      <c r="D1082" s="77"/>
      <c r="E1082" s="77"/>
      <c r="F1082" s="77"/>
      <c r="G1082" s="77"/>
      <c r="H1082" s="54"/>
      <c r="I1082" s="156"/>
      <c r="J1082" s="54"/>
      <c r="K1082" s="75" t="s">
        <v>1501</v>
      </c>
      <c r="L1082" s="76">
        <f t="shared" si="105"/>
        <v>6</v>
      </c>
      <c r="M1082" s="76"/>
      <c r="N1082" s="76">
        <v>6</v>
      </c>
      <c r="O1082" s="76"/>
      <c r="P1082" s="76"/>
      <c r="Q1082" s="76"/>
      <c r="R1082" s="76"/>
      <c r="S1082" s="76"/>
      <c r="T1082" s="76"/>
      <c r="U1082" s="76"/>
      <c r="V1082" s="76"/>
      <c r="W1082" s="76"/>
      <c r="X1082" s="76"/>
      <c r="Y1082" s="134"/>
      <c r="Z1082" s="134"/>
      <c r="AA1082" s="134"/>
      <c r="AB1082" s="134"/>
      <c r="AC1082" s="134"/>
      <c r="AD1082" s="134"/>
      <c r="AE1082" s="134"/>
      <c r="AF1082" s="134"/>
      <c r="AG1082" s="134"/>
      <c r="AH1082" s="134"/>
      <c r="AI1082" s="134"/>
      <c r="AJ1082" s="134"/>
      <c r="AK1082" s="134"/>
      <c r="AL1082" s="134"/>
      <c r="AM1082" s="134"/>
      <c r="AN1082" s="134"/>
      <c r="AO1082" s="134"/>
      <c r="AP1082" s="134"/>
      <c r="AQ1082" s="134"/>
      <c r="AR1082" s="134"/>
      <c r="AS1082" s="134"/>
      <c r="AT1082" s="134"/>
      <c r="AU1082" s="134"/>
      <c r="AV1082" s="134"/>
      <c r="AW1082" s="134"/>
      <c r="AX1082" s="134"/>
      <c r="AY1082" s="134"/>
      <c r="AZ1082" s="134"/>
      <c r="BA1082" s="134"/>
      <c r="BB1082" s="134"/>
      <c r="BC1082" s="134"/>
      <c r="BD1082" s="134"/>
      <c r="BE1082" s="134"/>
      <c r="BF1082" s="134"/>
      <c r="BG1082" s="134"/>
      <c r="BH1082" s="134"/>
      <c r="BI1082" s="134"/>
      <c r="BJ1082" s="134"/>
      <c r="BK1082" s="134"/>
      <c r="BL1082" s="134"/>
      <c r="BM1082" s="134"/>
      <c r="BN1082" s="134"/>
      <c r="BO1082" s="134"/>
      <c r="BP1082" s="134"/>
      <c r="BQ1082" s="134"/>
      <c r="BR1082" s="134"/>
      <c r="BS1082" s="134"/>
      <c r="BT1082" s="134"/>
      <c r="BU1082" s="134"/>
      <c r="BV1082" s="134"/>
      <c r="BW1082" s="134"/>
      <c r="BX1082" s="134"/>
      <c r="BY1082" s="134"/>
      <c r="BZ1082" s="134"/>
      <c r="CA1082" s="134"/>
      <c r="CB1082" s="134"/>
      <c r="CC1082" s="134"/>
      <c r="CD1082" s="134"/>
      <c r="CE1082" s="134"/>
      <c r="CF1082" s="134"/>
      <c r="CG1082" s="134"/>
      <c r="CH1082" s="134"/>
      <c r="CI1082" s="134"/>
      <c r="CJ1082" s="134"/>
      <c r="CK1082" s="134"/>
      <c r="CL1082" s="134"/>
      <c r="CM1082" s="134"/>
      <c r="CN1082" s="134"/>
      <c r="CO1082" s="134"/>
      <c r="CP1082" s="134"/>
      <c r="CQ1082" s="134"/>
      <c r="CR1082" s="134"/>
      <c r="CS1082" s="134"/>
      <c r="CT1082" s="134"/>
      <c r="CU1082" s="134"/>
      <c r="CV1082" s="134"/>
      <c r="CW1082" s="134"/>
      <c r="CX1082" s="134"/>
      <c r="CY1082" s="134"/>
      <c r="CZ1082" s="134"/>
      <c r="DA1082" s="134"/>
      <c r="DB1082" s="134"/>
      <c r="DC1082" s="134"/>
      <c r="DD1082" s="134"/>
      <c r="DE1082" s="134"/>
      <c r="DF1082" s="134"/>
      <c r="DG1082" s="134"/>
      <c r="DH1082" s="134"/>
      <c r="DI1082" s="134"/>
      <c r="DJ1082" s="134"/>
      <c r="DK1082" s="134"/>
      <c r="DL1082" s="134"/>
      <c r="DM1082" s="134"/>
      <c r="DN1082" s="134"/>
      <c r="DO1082" s="134"/>
      <c r="DP1082" s="134"/>
      <c r="DQ1082" s="134"/>
      <c r="DR1082" s="134"/>
      <c r="DS1082" s="134"/>
      <c r="DT1082" s="134"/>
      <c r="DU1082" s="134"/>
      <c r="DV1082" s="134"/>
      <c r="DW1082" s="134"/>
      <c r="DX1082" s="134"/>
      <c r="DY1082" s="134"/>
      <c r="DZ1082" s="134"/>
      <c r="EA1082" s="134"/>
      <c r="EB1082" s="134"/>
      <c r="EC1082" s="134"/>
      <c r="ED1082" s="134"/>
      <c r="EE1082" s="134"/>
      <c r="EF1082" s="134"/>
      <c r="EG1082" s="134"/>
    </row>
    <row r="1083" spans="1:137" ht="15.75" customHeight="1">
      <c r="A1083" s="135"/>
      <c r="B1083" s="54"/>
      <c r="C1083" s="81"/>
      <c r="D1083" s="81"/>
      <c r="E1083" s="81"/>
      <c r="F1083" s="81"/>
      <c r="G1083" s="81"/>
      <c r="H1083" s="80"/>
      <c r="I1083" s="157"/>
      <c r="J1083" s="80"/>
      <c r="K1083" s="84" t="s">
        <v>1502</v>
      </c>
      <c r="L1083" s="76">
        <f t="shared" si="105"/>
        <v>0</v>
      </c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134"/>
      <c r="Z1083" s="134"/>
      <c r="AA1083" s="134"/>
      <c r="AB1083" s="134"/>
      <c r="AC1083" s="134"/>
      <c r="AD1083" s="134"/>
      <c r="AE1083" s="134"/>
      <c r="AF1083" s="134"/>
      <c r="AG1083" s="134"/>
      <c r="AH1083" s="134"/>
      <c r="AI1083" s="134"/>
      <c r="AJ1083" s="134"/>
      <c r="AK1083" s="134"/>
      <c r="AL1083" s="134"/>
      <c r="AM1083" s="134"/>
      <c r="AN1083" s="134"/>
      <c r="AO1083" s="134"/>
      <c r="AP1083" s="134"/>
      <c r="AQ1083" s="134"/>
      <c r="AR1083" s="134"/>
      <c r="AS1083" s="134"/>
      <c r="AT1083" s="134"/>
      <c r="AU1083" s="134"/>
      <c r="AV1083" s="134"/>
      <c r="AW1083" s="134"/>
      <c r="AX1083" s="134"/>
      <c r="AY1083" s="134"/>
      <c r="AZ1083" s="134"/>
      <c r="BA1083" s="134"/>
      <c r="BB1083" s="134"/>
      <c r="BC1083" s="134"/>
      <c r="BD1083" s="134"/>
      <c r="BE1083" s="134"/>
      <c r="BF1083" s="134"/>
      <c r="BG1083" s="134"/>
      <c r="BH1083" s="134"/>
      <c r="BI1083" s="134"/>
      <c r="BJ1083" s="134"/>
      <c r="BK1083" s="134"/>
      <c r="BL1083" s="134"/>
      <c r="BM1083" s="134"/>
      <c r="BN1083" s="134"/>
      <c r="BO1083" s="134"/>
      <c r="BP1083" s="134"/>
      <c r="BQ1083" s="134"/>
      <c r="BR1083" s="134"/>
      <c r="BS1083" s="134"/>
      <c r="BT1083" s="134"/>
      <c r="BU1083" s="134"/>
      <c r="BV1083" s="134"/>
      <c r="BW1083" s="134"/>
      <c r="BX1083" s="134"/>
      <c r="BY1083" s="134"/>
      <c r="BZ1083" s="134"/>
      <c r="CA1083" s="134"/>
      <c r="CB1083" s="134"/>
      <c r="CC1083" s="134"/>
      <c r="CD1083" s="134"/>
      <c r="CE1083" s="134"/>
      <c r="CF1083" s="134"/>
      <c r="CG1083" s="134"/>
      <c r="CH1083" s="134"/>
      <c r="CI1083" s="134"/>
      <c r="CJ1083" s="134"/>
      <c r="CK1083" s="134"/>
      <c r="CL1083" s="134"/>
      <c r="CM1083" s="134"/>
      <c r="CN1083" s="134"/>
      <c r="CO1083" s="134"/>
      <c r="CP1083" s="134"/>
      <c r="CQ1083" s="134"/>
      <c r="CR1083" s="134"/>
      <c r="CS1083" s="134"/>
      <c r="CT1083" s="134"/>
      <c r="CU1083" s="134"/>
      <c r="CV1083" s="134"/>
      <c r="CW1083" s="134"/>
      <c r="CX1083" s="134"/>
      <c r="CY1083" s="134"/>
      <c r="CZ1083" s="134"/>
      <c r="DA1083" s="134"/>
      <c r="DB1083" s="134"/>
      <c r="DC1083" s="134"/>
      <c r="DD1083" s="134"/>
      <c r="DE1083" s="134"/>
      <c r="DF1083" s="134"/>
      <c r="DG1083" s="134"/>
      <c r="DH1083" s="134"/>
      <c r="DI1083" s="134"/>
      <c r="DJ1083" s="134"/>
      <c r="DK1083" s="134"/>
      <c r="DL1083" s="134"/>
      <c r="DM1083" s="134"/>
      <c r="DN1083" s="134"/>
      <c r="DO1083" s="134"/>
      <c r="DP1083" s="134"/>
      <c r="DQ1083" s="134"/>
      <c r="DR1083" s="134"/>
      <c r="DS1083" s="134"/>
      <c r="DT1083" s="134"/>
      <c r="DU1083" s="134"/>
      <c r="DV1083" s="134"/>
      <c r="DW1083" s="134"/>
      <c r="DX1083" s="134"/>
      <c r="DY1083" s="134"/>
      <c r="DZ1083" s="134"/>
      <c r="EA1083" s="134"/>
      <c r="EB1083" s="134"/>
      <c r="EC1083" s="134"/>
      <c r="ED1083" s="134"/>
      <c r="EE1083" s="134"/>
      <c r="EF1083" s="134"/>
      <c r="EG1083" s="134"/>
    </row>
    <row r="1084" spans="1:137" ht="15.75" customHeight="1">
      <c r="A1084" s="135"/>
      <c r="B1084" s="54"/>
      <c r="C1084" s="58" t="s">
        <v>1633</v>
      </c>
      <c r="D1084" s="58" t="s">
        <v>1634</v>
      </c>
      <c r="E1084" s="58" t="s">
        <v>1635</v>
      </c>
      <c r="F1084" s="58" t="s">
        <v>1636</v>
      </c>
      <c r="G1084" s="58" t="s">
        <v>1637</v>
      </c>
      <c r="H1084" s="46" t="s">
        <v>1638</v>
      </c>
      <c r="I1084" s="140">
        <v>0</v>
      </c>
      <c r="J1084" s="46" t="s">
        <v>1508</v>
      </c>
      <c r="K1084" s="75" t="s">
        <v>1509</v>
      </c>
      <c r="L1084" s="76">
        <f t="shared" si="105"/>
        <v>0</v>
      </c>
      <c r="M1084" s="76"/>
      <c r="N1084" s="76"/>
      <c r="O1084" s="76"/>
      <c r="P1084" s="76"/>
      <c r="Q1084" s="76"/>
      <c r="R1084" s="76"/>
      <c r="S1084" s="76"/>
      <c r="T1084" s="76"/>
      <c r="U1084" s="76"/>
      <c r="V1084" s="76"/>
      <c r="W1084" s="76"/>
      <c r="X1084" s="76"/>
      <c r="Y1084" s="134"/>
      <c r="Z1084" s="134"/>
      <c r="AA1084" s="134"/>
      <c r="AB1084" s="134"/>
      <c r="AC1084" s="134"/>
      <c r="AD1084" s="134"/>
      <c r="AE1084" s="134"/>
      <c r="AF1084" s="134"/>
      <c r="AG1084" s="134"/>
      <c r="AH1084" s="134"/>
      <c r="AI1084" s="134"/>
      <c r="AJ1084" s="134"/>
      <c r="AK1084" s="134"/>
      <c r="AL1084" s="134"/>
      <c r="AM1084" s="134"/>
      <c r="AN1084" s="134"/>
      <c r="AO1084" s="134"/>
      <c r="AP1084" s="134"/>
      <c r="AQ1084" s="134"/>
      <c r="AR1084" s="134"/>
      <c r="AS1084" s="134"/>
      <c r="AT1084" s="134"/>
      <c r="AU1084" s="134"/>
      <c r="AV1084" s="134"/>
      <c r="AW1084" s="134"/>
      <c r="AX1084" s="134"/>
      <c r="AY1084" s="134"/>
      <c r="AZ1084" s="134"/>
      <c r="BA1084" s="134"/>
      <c r="BB1084" s="134"/>
      <c r="BC1084" s="134"/>
      <c r="BD1084" s="134"/>
      <c r="BE1084" s="134"/>
      <c r="BF1084" s="134"/>
      <c r="BG1084" s="134"/>
      <c r="BH1084" s="134"/>
      <c r="BI1084" s="134"/>
      <c r="BJ1084" s="134"/>
      <c r="BK1084" s="134"/>
      <c r="BL1084" s="134"/>
      <c r="BM1084" s="134"/>
      <c r="BN1084" s="134"/>
      <c r="BO1084" s="134"/>
      <c r="BP1084" s="134"/>
      <c r="BQ1084" s="134"/>
      <c r="BR1084" s="134"/>
      <c r="BS1084" s="134"/>
      <c r="BT1084" s="134"/>
      <c r="BU1084" s="134"/>
      <c r="BV1084" s="134"/>
      <c r="BW1084" s="134"/>
      <c r="BX1084" s="134"/>
      <c r="BY1084" s="134"/>
      <c r="BZ1084" s="134"/>
      <c r="CA1084" s="134"/>
      <c r="CB1084" s="134"/>
      <c r="CC1084" s="134"/>
      <c r="CD1084" s="134"/>
      <c r="CE1084" s="134"/>
      <c r="CF1084" s="134"/>
      <c r="CG1084" s="134"/>
      <c r="CH1084" s="134"/>
      <c r="CI1084" s="134"/>
      <c r="CJ1084" s="134"/>
      <c r="CK1084" s="134"/>
      <c r="CL1084" s="134"/>
      <c r="CM1084" s="134"/>
      <c r="CN1084" s="134"/>
      <c r="CO1084" s="134"/>
      <c r="CP1084" s="134"/>
      <c r="CQ1084" s="134"/>
      <c r="CR1084" s="134"/>
      <c r="CS1084" s="134"/>
      <c r="CT1084" s="134"/>
      <c r="CU1084" s="134"/>
      <c r="CV1084" s="134"/>
      <c r="CW1084" s="134"/>
      <c r="CX1084" s="134"/>
      <c r="CY1084" s="134"/>
      <c r="CZ1084" s="134"/>
      <c r="DA1084" s="134"/>
      <c r="DB1084" s="134"/>
      <c r="DC1084" s="134"/>
      <c r="DD1084" s="134"/>
      <c r="DE1084" s="134"/>
      <c r="DF1084" s="134"/>
      <c r="DG1084" s="134"/>
      <c r="DH1084" s="134"/>
      <c r="DI1084" s="134"/>
      <c r="DJ1084" s="134"/>
      <c r="DK1084" s="134"/>
      <c r="DL1084" s="134"/>
      <c r="DM1084" s="134"/>
      <c r="DN1084" s="134"/>
      <c r="DO1084" s="134"/>
      <c r="DP1084" s="134"/>
      <c r="DQ1084" s="134"/>
      <c r="DR1084" s="134"/>
      <c r="DS1084" s="134"/>
      <c r="DT1084" s="134"/>
      <c r="DU1084" s="134"/>
      <c r="DV1084" s="134"/>
      <c r="DW1084" s="134"/>
      <c r="DX1084" s="134"/>
      <c r="DY1084" s="134"/>
      <c r="DZ1084" s="134"/>
      <c r="EA1084" s="134"/>
      <c r="EB1084" s="134"/>
      <c r="EC1084" s="134"/>
      <c r="ED1084" s="134"/>
      <c r="EE1084" s="134"/>
      <c r="EF1084" s="134"/>
      <c r="EG1084" s="134"/>
    </row>
    <row r="1085" spans="1:137" ht="15.75" customHeight="1">
      <c r="A1085" s="135"/>
      <c r="B1085" s="54"/>
      <c r="C1085" s="77"/>
      <c r="D1085" s="77"/>
      <c r="E1085" s="77"/>
      <c r="F1085" s="77"/>
      <c r="G1085" s="77"/>
      <c r="H1085" s="54"/>
      <c r="I1085" s="141"/>
      <c r="J1085" s="54"/>
      <c r="K1085" s="75" t="s">
        <v>1501</v>
      </c>
      <c r="L1085" s="76">
        <f t="shared" si="105"/>
        <v>0</v>
      </c>
      <c r="M1085" s="76"/>
      <c r="N1085" s="76"/>
      <c r="O1085" s="76"/>
      <c r="P1085" s="76"/>
      <c r="Q1085" s="76"/>
      <c r="R1085" s="76"/>
      <c r="S1085" s="76"/>
      <c r="T1085" s="76"/>
      <c r="U1085" s="76"/>
      <c r="V1085" s="76"/>
      <c r="W1085" s="76"/>
      <c r="X1085" s="76"/>
      <c r="Y1085" s="134"/>
      <c r="Z1085" s="134"/>
      <c r="AA1085" s="134"/>
      <c r="AB1085" s="134"/>
      <c r="AC1085" s="134"/>
      <c r="AD1085" s="134"/>
      <c r="AE1085" s="134"/>
      <c r="AF1085" s="134"/>
      <c r="AG1085" s="134"/>
      <c r="AH1085" s="134"/>
      <c r="AI1085" s="134"/>
      <c r="AJ1085" s="134"/>
      <c r="AK1085" s="134"/>
      <c r="AL1085" s="134"/>
      <c r="AM1085" s="134"/>
      <c r="AN1085" s="134"/>
      <c r="AO1085" s="134"/>
      <c r="AP1085" s="134"/>
      <c r="AQ1085" s="134"/>
      <c r="AR1085" s="134"/>
      <c r="AS1085" s="134"/>
      <c r="AT1085" s="134"/>
      <c r="AU1085" s="134"/>
      <c r="AV1085" s="134"/>
      <c r="AW1085" s="134"/>
      <c r="AX1085" s="134"/>
      <c r="AY1085" s="134"/>
      <c r="AZ1085" s="134"/>
      <c r="BA1085" s="134"/>
      <c r="BB1085" s="134"/>
      <c r="BC1085" s="134"/>
      <c r="BD1085" s="134"/>
      <c r="BE1085" s="134"/>
      <c r="BF1085" s="134"/>
      <c r="BG1085" s="134"/>
      <c r="BH1085" s="134"/>
      <c r="BI1085" s="134"/>
      <c r="BJ1085" s="134"/>
      <c r="BK1085" s="134"/>
      <c r="BL1085" s="134"/>
      <c r="BM1085" s="134"/>
      <c r="BN1085" s="134"/>
      <c r="BO1085" s="134"/>
      <c r="BP1085" s="134"/>
      <c r="BQ1085" s="134"/>
      <c r="BR1085" s="134"/>
      <c r="BS1085" s="134"/>
      <c r="BT1085" s="134"/>
      <c r="BU1085" s="134"/>
      <c r="BV1085" s="134"/>
      <c r="BW1085" s="134"/>
      <c r="BX1085" s="134"/>
      <c r="BY1085" s="134"/>
      <c r="BZ1085" s="134"/>
      <c r="CA1085" s="134"/>
      <c r="CB1085" s="134"/>
      <c r="CC1085" s="134"/>
      <c r="CD1085" s="134"/>
      <c r="CE1085" s="134"/>
      <c r="CF1085" s="134"/>
      <c r="CG1085" s="134"/>
      <c r="CH1085" s="134"/>
      <c r="CI1085" s="134"/>
      <c r="CJ1085" s="134"/>
      <c r="CK1085" s="134"/>
      <c r="CL1085" s="134"/>
      <c r="CM1085" s="134"/>
      <c r="CN1085" s="134"/>
      <c r="CO1085" s="134"/>
      <c r="CP1085" s="134"/>
      <c r="CQ1085" s="134"/>
      <c r="CR1085" s="134"/>
      <c r="CS1085" s="134"/>
      <c r="CT1085" s="134"/>
      <c r="CU1085" s="134"/>
      <c r="CV1085" s="134"/>
      <c r="CW1085" s="134"/>
      <c r="CX1085" s="134"/>
      <c r="CY1085" s="134"/>
      <c r="CZ1085" s="134"/>
      <c r="DA1085" s="134"/>
      <c r="DB1085" s="134"/>
      <c r="DC1085" s="134"/>
      <c r="DD1085" s="134"/>
      <c r="DE1085" s="134"/>
      <c r="DF1085" s="134"/>
      <c r="DG1085" s="134"/>
      <c r="DH1085" s="134"/>
      <c r="DI1085" s="134"/>
      <c r="DJ1085" s="134"/>
      <c r="DK1085" s="134"/>
      <c r="DL1085" s="134"/>
      <c r="DM1085" s="134"/>
      <c r="DN1085" s="134"/>
      <c r="DO1085" s="134"/>
      <c r="DP1085" s="134"/>
      <c r="DQ1085" s="134"/>
      <c r="DR1085" s="134"/>
      <c r="DS1085" s="134"/>
      <c r="DT1085" s="134"/>
      <c r="DU1085" s="134"/>
      <c r="DV1085" s="134"/>
      <c r="DW1085" s="134"/>
      <c r="DX1085" s="134"/>
      <c r="DY1085" s="134"/>
      <c r="DZ1085" s="134"/>
      <c r="EA1085" s="134"/>
      <c r="EB1085" s="134"/>
      <c r="EC1085" s="134"/>
      <c r="ED1085" s="134"/>
      <c r="EE1085" s="134"/>
      <c r="EF1085" s="134"/>
      <c r="EG1085" s="134"/>
    </row>
    <row r="1086" spans="1:137" ht="15.75" customHeight="1">
      <c r="A1086" s="135"/>
      <c r="B1086" s="80"/>
      <c r="C1086" s="81"/>
      <c r="D1086" s="81"/>
      <c r="E1086" s="81"/>
      <c r="F1086" s="81"/>
      <c r="G1086" s="81"/>
      <c r="H1086" s="80"/>
      <c r="I1086" s="142"/>
      <c r="J1086" s="80"/>
      <c r="K1086" s="84" t="s">
        <v>1502</v>
      </c>
      <c r="L1086" s="76">
        <f t="shared" si="105"/>
        <v>2</v>
      </c>
      <c r="M1086" s="76"/>
      <c r="N1086" s="76"/>
      <c r="O1086" s="76"/>
      <c r="P1086" s="76"/>
      <c r="Q1086" s="76"/>
      <c r="R1086" s="76"/>
      <c r="S1086" s="76"/>
      <c r="T1086" s="76"/>
      <c r="U1086" s="76"/>
      <c r="V1086" s="76"/>
      <c r="W1086" s="76">
        <v>2</v>
      </c>
      <c r="X1086" s="76"/>
      <c r="Y1086" s="134"/>
      <c r="Z1086" s="134"/>
      <c r="AA1086" s="134"/>
      <c r="AB1086" s="134"/>
      <c r="AC1086" s="134"/>
      <c r="AD1086" s="134"/>
      <c r="AE1086" s="134"/>
      <c r="AF1086" s="134"/>
      <c r="AG1086" s="134"/>
      <c r="AH1086" s="134"/>
      <c r="AI1086" s="134"/>
      <c r="AJ1086" s="134"/>
      <c r="AK1086" s="134"/>
      <c r="AL1086" s="134"/>
      <c r="AM1086" s="134"/>
      <c r="AN1086" s="134"/>
      <c r="AO1086" s="134"/>
      <c r="AP1086" s="134"/>
      <c r="AQ1086" s="134"/>
      <c r="AR1086" s="134"/>
      <c r="AS1086" s="134"/>
      <c r="AT1086" s="134"/>
      <c r="AU1086" s="134"/>
      <c r="AV1086" s="134"/>
      <c r="AW1086" s="134"/>
      <c r="AX1086" s="134"/>
      <c r="AY1086" s="134"/>
      <c r="AZ1086" s="134"/>
      <c r="BA1086" s="134"/>
      <c r="BB1086" s="134"/>
      <c r="BC1086" s="134"/>
      <c r="BD1086" s="134"/>
      <c r="BE1086" s="134"/>
      <c r="BF1086" s="134"/>
      <c r="BG1086" s="134"/>
      <c r="BH1086" s="134"/>
      <c r="BI1086" s="134"/>
      <c r="BJ1086" s="134"/>
      <c r="BK1086" s="134"/>
      <c r="BL1086" s="134"/>
      <c r="BM1086" s="134"/>
      <c r="BN1086" s="134"/>
      <c r="BO1086" s="134"/>
      <c r="BP1086" s="134"/>
      <c r="BQ1086" s="134"/>
      <c r="BR1086" s="134"/>
      <c r="BS1086" s="134"/>
      <c r="BT1086" s="134"/>
      <c r="BU1086" s="134"/>
      <c r="BV1086" s="134"/>
      <c r="BW1086" s="134"/>
      <c r="BX1086" s="134"/>
      <c r="BY1086" s="134"/>
      <c r="BZ1086" s="134"/>
      <c r="CA1086" s="134"/>
      <c r="CB1086" s="134"/>
      <c r="CC1086" s="134"/>
      <c r="CD1086" s="134"/>
      <c r="CE1086" s="134"/>
      <c r="CF1086" s="134"/>
      <c r="CG1086" s="134"/>
      <c r="CH1086" s="134"/>
      <c r="CI1086" s="134"/>
      <c r="CJ1086" s="134"/>
      <c r="CK1086" s="134"/>
      <c r="CL1086" s="134"/>
      <c r="CM1086" s="134"/>
      <c r="CN1086" s="134"/>
      <c r="CO1086" s="134"/>
      <c r="CP1086" s="134"/>
      <c r="CQ1086" s="134"/>
      <c r="CR1086" s="134"/>
      <c r="CS1086" s="134"/>
      <c r="CT1086" s="134"/>
      <c r="CU1086" s="134"/>
      <c r="CV1086" s="134"/>
      <c r="CW1086" s="134"/>
      <c r="CX1086" s="134"/>
      <c r="CY1086" s="134"/>
      <c r="CZ1086" s="134"/>
      <c r="DA1086" s="134"/>
      <c r="DB1086" s="134"/>
      <c r="DC1086" s="134"/>
      <c r="DD1086" s="134"/>
      <c r="DE1086" s="134"/>
      <c r="DF1086" s="134"/>
      <c r="DG1086" s="134"/>
      <c r="DH1086" s="134"/>
      <c r="DI1086" s="134"/>
      <c r="DJ1086" s="134"/>
      <c r="DK1086" s="134"/>
      <c r="DL1086" s="134"/>
      <c r="DM1086" s="134"/>
      <c r="DN1086" s="134"/>
      <c r="DO1086" s="134"/>
      <c r="DP1086" s="134"/>
      <c r="DQ1086" s="134"/>
      <c r="DR1086" s="134"/>
      <c r="DS1086" s="134"/>
      <c r="DT1086" s="134"/>
      <c r="DU1086" s="134"/>
      <c r="DV1086" s="134"/>
      <c r="DW1086" s="134"/>
      <c r="DX1086" s="134"/>
      <c r="DY1086" s="134"/>
      <c r="DZ1086" s="134"/>
      <c r="EA1086" s="134"/>
      <c r="EB1086" s="134"/>
      <c r="EC1086" s="134"/>
      <c r="ED1086" s="134"/>
      <c r="EE1086" s="134"/>
      <c r="EF1086" s="134"/>
      <c r="EG1086" s="134"/>
    </row>
    <row r="1087" spans="1:137">
      <c r="A1087" s="135"/>
      <c r="B1087" s="103" t="s">
        <v>1639</v>
      </c>
      <c r="C1087" s="145"/>
      <c r="D1087" s="131">
        <f>COUNTA(D1090:D1110)</f>
        <v>7</v>
      </c>
      <c r="E1087" s="145"/>
      <c r="F1087" s="145"/>
      <c r="G1087" s="145"/>
      <c r="H1087" s="177"/>
      <c r="I1087" s="88">
        <f>SUM(I1090:I1110)</f>
        <v>27432.15</v>
      </c>
      <c r="J1087" s="46" t="s">
        <v>1508</v>
      </c>
      <c r="K1087" s="75" t="s">
        <v>1509</v>
      </c>
      <c r="L1087" s="76">
        <f>SUM(M1087:X1087)</f>
        <v>63</v>
      </c>
      <c r="M1087" s="76">
        <f>M1090+M1093+M1096+M1099+M1102+M1105+M1108</f>
        <v>1</v>
      </c>
      <c r="N1087" s="76">
        <f t="shared" ref="N1087:X1087" si="106">N1090+N1093+N1096+N1099+N1102+N1105+N1108</f>
        <v>10</v>
      </c>
      <c r="O1087" s="76">
        <f t="shared" si="106"/>
        <v>2</v>
      </c>
      <c r="P1087" s="76">
        <f t="shared" si="106"/>
        <v>3</v>
      </c>
      <c r="Q1087" s="76">
        <f t="shared" si="106"/>
        <v>0</v>
      </c>
      <c r="R1087" s="76">
        <f t="shared" si="106"/>
        <v>0</v>
      </c>
      <c r="S1087" s="76">
        <f t="shared" si="106"/>
        <v>0</v>
      </c>
      <c r="T1087" s="76">
        <f t="shared" si="106"/>
        <v>3</v>
      </c>
      <c r="U1087" s="76">
        <f t="shared" si="106"/>
        <v>0</v>
      </c>
      <c r="V1087" s="76">
        <f t="shared" si="106"/>
        <v>0</v>
      </c>
      <c r="W1087" s="76">
        <f t="shared" si="106"/>
        <v>0</v>
      </c>
      <c r="X1087" s="76">
        <f t="shared" si="106"/>
        <v>44</v>
      </c>
      <c r="Y1087" s="134"/>
      <c r="Z1087" s="134"/>
      <c r="AA1087" s="134"/>
      <c r="AB1087" s="134"/>
      <c r="AC1087" s="134"/>
      <c r="AD1087" s="134"/>
      <c r="AE1087" s="134"/>
      <c r="AF1087" s="134"/>
      <c r="AG1087" s="134"/>
      <c r="AH1087" s="134"/>
      <c r="AI1087" s="134"/>
      <c r="AJ1087" s="134"/>
      <c r="AK1087" s="134"/>
      <c r="AL1087" s="134"/>
      <c r="AM1087" s="134"/>
      <c r="AN1087" s="134"/>
      <c r="AO1087" s="134"/>
      <c r="AP1087" s="134"/>
      <c r="AQ1087" s="134"/>
      <c r="AR1087" s="134"/>
      <c r="AS1087" s="134"/>
      <c r="AT1087" s="134"/>
      <c r="AU1087" s="134"/>
      <c r="AV1087" s="134"/>
      <c r="AW1087" s="134"/>
      <c r="AX1087" s="134"/>
      <c r="AY1087" s="134"/>
      <c r="AZ1087" s="134"/>
      <c r="BA1087" s="134"/>
      <c r="BB1087" s="134"/>
      <c r="BC1087" s="134"/>
      <c r="BD1087" s="134"/>
      <c r="BE1087" s="134"/>
      <c r="BF1087" s="134"/>
      <c r="BG1087" s="134"/>
      <c r="BH1087" s="134"/>
      <c r="BI1087" s="134"/>
      <c r="BJ1087" s="134"/>
      <c r="BK1087" s="134"/>
      <c r="BL1087" s="134"/>
      <c r="BM1087" s="134"/>
      <c r="BN1087" s="134"/>
      <c r="BO1087" s="134"/>
      <c r="BP1087" s="134"/>
      <c r="BQ1087" s="134"/>
      <c r="BR1087" s="134"/>
      <c r="BS1087" s="134"/>
      <c r="BT1087" s="134"/>
      <c r="BU1087" s="134"/>
      <c r="BV1087" s="134"/>
      <c r="BW1087" s="134"/>
      <c r="BX1087" s="134"/>
      <c r="BY1087" s="134"/>
      <c r="BZ1087" s="134"/>
      <c r="CA1087" s="134"/>
      <c r="CB1087" s="134"/>
      <c r="CC1087" s="134"/>
      <c r="CD1087" s="134"/>
      <c r="CE1087" s="134"/>
      <c r="CF1087" s="134"/>
      <c r="CG1087" s="134"/>
      <c r="CH1087" s="134"/>
      <c r="CI1087" s="134"/>
      <c r="CJ1087" s="134"/>
      <c r="CK1087" s="134"/>
      <c r="CL1087" s="134"/>
      <c r="CM1087" s="134"/>
      <c r="CN1087" s="134"/>
      <c r="CO1087" s="134"/>
      <c r="CP1087" s="134"/>
      <c r="CQ1087" s="134"/>
      <c r="CR1087" s="134"/>
      <c r="CS1087" s="134"/>
      <c r="CT1087" s="134"/>
      <c r="CU1087" s="134"/>
      <c r="CV1087" s="134"/>
      <c r="CW1087" s="134"/>
      <c r="CX1087" s="134"/>
      <c r="CY1087" s="134"/>
      <c r="CZ1087" s="134"/>
      <c r="DA1087" s="134"/>
      <c r="DB1087" s="134"/>
      <c r="DC1087" s="134"/>
      <c r="DD1087" s="134"/>
      <c r="DE1087" s="134"/>
      <c r="DF1087" s="134"/>
      <c r="DG1087" s="134"/>
      <c r="DH1087" s="134"/>
      <c r="DI1087" s="134"/>
      <c r="DJ1087" s="134"/>
      <c r="DK1087" s="134"/>
      <c r="DL1087" s="134"/>
      <c r="DM1087" s="134"/>
      <c r="DN1087" s="134"/>
      <c r="DO1087" s="134"/>
      <c r="DP1087" s="134"/>
      <c r="DQ1087" s="134"/>
      <c r="DR1087" s="134"/>
      <c r="DS1087" s="134"/>
      <c r="DT1087" s="134"/>
      <c r="DU1087" s="134"/>
      <c r="DV1087" s="134"/>
      <c r="DW1087" s="134"/>
      <c r="DX1087" s="134"/>
      <c r="DY1087" s="134"/>
      <c r="DZ1087" s="134"/>
      <c r="EA1087" s="134"/>
      <c r="EB1087" s="134"/>
      <c r="EC1087" s="134"/>
      <c r="ED1087" s="134"/>
      <c r="EE1087" s="134"/>
      <c r="EF1087" s="134"/>
      <c r="EG1087" s="134"/>
    </row>
    <row r="1088" spans="1:137">
      <c r="A1088" s="135"/>
      <c r="B1088" s="103"/>
      <c r="C1088" s="146"/>
      <c r="D1088" s="136"/>
      <c r="E1088" s="146"/>
      <c r="F1088" s="146"/>
      <c r="G1088" s="146"/>
      <c r="H1088" s="179"/>
      <c r="I1088" s="89"/>
      <c r="J1088" s="54"/>
      <c r="K1088" s="75" t="s">
        <v>1501</v>
      </c>
      <c r="L1088" s="76">
        <f>SUM(M1088:X1088)</f>
        <v>9</v>
      </c>
      <c r="M1088" s="76">
        <f t="shared" ref="M1088:X1089" si="107">M1091+M1094+M1097+M1100+M1103+M1106+M1109</f>
        <v>5</v>
      </c>
      <c r="N1088" s="76">
        <f t="shared" si="107"/>
        <v>0</v>
      </c>
      <c r="O1088" s="76">
        <f t="shared" si="107"/>
        <v>0</v>
      </c>
      <c r="P1088" s="76">
        <f t="shared" si="107"/>
        <v>4</v>
      </c>
      <c r="Q1088" s="76">
        <f t="shared" si="107"/>
        <v>0</v>
      </c>
      <c r="R1088" s="76">
        <f t="shared" si="107"/>
        <v>0</v>
      </c>
      <c r="S1088" s="76">
        <f t="shared" si="107"/>
        <v>0</v>
      </c>
      <c r="T1088" s="76">
        <f t="shared" si="107"/>
        <v>0</v>
      </c>
      <c r="U1088" s="76">
        <f t="shared" si="107"/>
        <v>0</v>
      </c>
      <c r="V1088" s="76">
        <f t="shared" si="107"/>
        <v>0</v>
      </c>
      <c r="W1088" s="76">
        <f t="shared" si="107"/>
        <v>0</v>
      </c>
      <c r="X1088" s="76">
        <f t="shared" si="107"/>
        <v>0</v>
      </c>
      <c r="Y1088" s="134"/>
      <c r="Z1088" s="134"/>
      <c r="AA1088" s="134"/>
      <c r="AB1088" s="134"/>
      <c r="AC1088" s="134"/>
      <c r="AD1088" s="134"/>
      <c r="AE1088" s="134"/>
      <c r="AF1088" s="134"/>
      <c r="AG1088" s="134"/>
      <c r="AH1088" s="134"/>
      <c r="AI1088" s="134"/>
      <c r="AJ1088" s="134"/>
      <c r="AK1088" s="134"/>
      <c r="AL1088" s="134"/>
      <c r="AM1088" s="134"/>
      <c r="AN1088" s="134"/>
      <c r="AO1088" s="134"/>
      <c r="AP1088" s="134"/>
      <c r="AQ1088" s="134"/>
      <c r="AR1088" s="134"/>
      <c r="AS1088" s="134"/>
      <c r="AT1088" s="134"/>
      <c r="AU1088" s="134"/>
      <c r="AV1088" s="134"/>
      <c r="AW1088" s="134"/>
      <c r="AX1088" s="134"/>
      <c r="AY1088" s="134"/>
      <c r="AZ1088" s="134"/>
      <c r="BA1088" s="134"/>
      <c r="BB1088" s="134"/>
      <c r="BC1088" s="134"/>
      <c r="BD1088" s="134"/>
      <c r="BE1088" s="134"/>
      <c r="BF1088" s="134"/>
      <c r="BG1088" s="134"/>
      <c r="BH1088" s="134"/>
      <c r="BI1088" s="134"/>
      <c r="BJ1088" s="134"/>
      <c r="BK1088" s="134"/>
      <c r="BL1088" s="134"/>
      <c r="BM1088" s="134"/>
      <c r="BN1088" s="134"/>
      <c r="BO1088" s="134"/>
      <c r="BP1088" s="134"/>
      <c r="BQ1088" s="134"/>
      <c r="BR1088" s="134"/>
      <c r="BS1088" s="134"/>
      <c r="BT1088" s="134"/>
      <c r="BU1088" s="134"/>
      <c r="BV1088" s="134"/>
      <c r="BW1088" s="134"/>
      <c r="BX1088" s="134"/>
      <c r="BY1088" s="134"/>
      <c r="BZ1088" s="134"/>
      <c r="CA1088" s="134"/>
      <c r="CB1088" s="134"/>
      <c r="CC1088" s="134"/>
      <c r="CD1088" s="134"/>
      <c r="CE1088" s="134"/>
      <c r="CF1088" s="134"/>
      <c r="CG1088" s="134"/>
      <c r="CH1088" s="134"/>
      <c r="CI1088" s="134"/>
      <c r="CJ1088" s="134"/>
      <c r="CK1088" s="134"/>
      <c r="CL1088" s="134"/>
      <c r="CM1088" s="134"/>
      <c r="CN1088" s="134"/>
      <c r="CO1088" s="134"/>
      <c r="CP1088" s="134"/>
      <c r="CQ1088" s="134"/>
      <c r="CR1088" s="134"/>
      <c r="CS1088" s="134"/>
      <c r="CT1088" s="134"/>
      <c r="CU1088" s="134"/>
      <c r="CV1088" s="134"/>
      <c r="CW1088" s="134"/>
      <c r="CX1088" s="134"/>
      <c r="CY1088" s="134"/>
      <c r="CZ1088" s="134"/>
      <c r="DA1088" s="134"/>
      <c r="DB1088" s="134"/>
      <c r="DC1088" s="134"/>
      <c r="DD1088" s="134"/>
      <c r="DE1088" s="134"/>
      <c r="DF1088" s="134"/>
      <c r="DG1088" s="134"/>
      <c r="DH1088" s="134"/>
      <c r="DI1088" s="134"/>
      <c r="DJ1088" s="134"/>
      <c r="DK1088" s="134"/>
      <c r="DL1088" s="134"/>
      <c r="DM1088" s="134"/>
      <c r="DN1088" s="134"/>
      <c r="DO1088" s="134"/>
      <c r="DP1088" s="134"/>
      <c r="DQ1088" s="134"/>
      <c r="DR1088" s="134"/>
      <c r="DS1088" s="134"/>
      <c r="DT1088" s="134"/>
      <c r="DU1088" s="134"/>
      <c r="DV1088" s="134"/>
      <c r="DW1088" s="134"/>
      <c r="DX1088" s="134"/>
      <c r="DY1088" s="134"/>
      <c r="DZ1088" s="134"/>
      <c r="EA1088" s="134"/>
      <c r="EB1088" s="134"/>
      <c r="EC1088" s="134"/>
      <c r="ED1088" s="134"/>
      <c r="EE1088" s="134"/>
      <c r="EF1088" s="134"/>
      <c r="EG1088" s="134"/>
    </row>
    <row r="1089" spans="1:137">
      <c r="A1089" s="135"/>
      <c r="B1089" s="103"/>
      <c r="C1089" s="149"/>
      <c r="D1089" s="138"/>
      <c r="E1089" s="149"/>
      <c r="F1089" s="149"/>
      <c r="G1089" s="149"/>
      <c r="H1089" s="181"/>
      <c r="I1089" s="90"/>
      <c r="J1089" s="80"/>
      <c r="K1089" s="84" t="s">
        <v>1502</v>
      </c>
      <c r="L1089" s="76">
        <f>SUM(M1089:X1089)</f>
        <v>8</v>
      </c>
      <c r="M1089" s="76">
        <f t="shared" si="107"/>
        <v>0</v>
      </c>
      <c r="N1089" s="76">
        <f t="shared" si="107"/>
        <v>0</v>
      </c>
      <c r="O1089" s="76">
        <f t="shared" si="107"/>
        <v>0</v>
      </c>
      <c r="P1089" s="76">
        <f t="shared" si="107"/>
        <v>0</v>
      </c>
      <c r="Q1089" s="76">
        <f t="shared" si="107"/>
        <v>0</v>
      </c>
      <c r="R1089" s="76">
        <f t="shared" si="107"/>
        <v>0</v>
      </c>
      <c r="S1089" s="76">
        <f t="shared" si="107"/>
        <v>3</v>
      </c>
      <c r="T1089" s="76">
        <f t="shared" si="107"/>
        <v>0</v>
      </c>
      <c r="U1089" s="76">
        <f t="shared" si="107"/>
        <v>3</v>
      </c>
      <c r="V1089" s="76">
        <f t="shared" si="107"/>
        <v>0</v>
      </c>
      <c r="W1089" s="76">
        <f t="shared" si="107"/>
        <v>2</v>
      </c>
      <c r="X1089" s="76">
        <f t="shared" si="107"/>
        <v>0</v>
      </c>
      <c r="Y1089" s="134"/>
      <c r="Z1089" s="134"/>
      <c r="AA1089" s="134"/>
      <c r="AB1089" s="134"/>
      <c r="AC1089" s="134"/>
      <c r="AD1089" s="134"/>
      <c r="AE1089" s="134"/>
      <c r="AF1089" s="134"/>
      <c r="AG1089" s="134"/>
      <c r="AH1089" s="134"/>
      <c r="AI1089" s="134"/>
      <c r="AJ1089" s="134"/>
      <c r="AK1089" s="134"/>
      <c r="AL1089" s="134"/>
      <c r="AM1089" s="134"/>
      <c r="AN1089" s="134"/>
      <c r="AO1089" s="134"/>
      <c r="AP1089" s="134"/>
      <c r="AQ1089" s="134"/>
      <c r="AR1089" s="134"/>
      <c r="AS1089" s="134"/>
      <c r="AT1089" s="134"/>
      <c r="AU1089" s="134"/>
      <c r="AV1089" s="134"/>
      <c r="AW1089" s="134"/>
      <c r="AX1089" s="134"/>
      <c r="AY1089" s="134"/>
      <c r="AZ1089" s="134"/>
      <c r="BA1089" s="134"/>
      <c r="BB1089" s="134"/>
      <c r="BC1089" s="134"/>
      <c r="BD1089" s="134"/>
      <c r="BE1089" s="134"/>
      <c r="BF1089" s="134"/>
      <c r="BG1089" s="134"/>
      <c r="BH1089" s="134"/>
      <c r="BI1089" s="134"/>
      <c r="BJ1089" s="134"/>
      <c r="BK1089" s="134"/>
      <c r="BL1089" s="134"/>
      <c r="BM1089" s="134"/>
      <c r="BN1089" s="134"/>
      <c r="BO1089" s="134"/>
      <c r="BP1089" s="134"/>
      <c r="BQ1089" s="134"/>
      <c r="BR1089" s="134"/>
      <c r="BS1089" s="134"/>
      <c r="BT1089" s="134"/>
      <c r="BU1089" s="134"/>
      <c r="BV1089" s="134"/>
      <c r="BW1089" s="134"/>
      <c r="BX1089" s="134"/>
      <c r="BY1089" s="134"/>
      <c r="BZ1089" s="134"/>
      <c r="CA1089" s="134"/>
      <c r="CB1089" s="134"/>
      <c r="CC1089" s="134"/>
      <c r="CD1089" s="134"/>
      <c r="CE1089" s="134"/>
      <c r="CF1089" s="134"/>
      <c r="CG1089" s="134"/>
      <c r="CH1089" s="134"/>
      <c r="CI1089" s="134"/>
      <c r="CJ1089" s="134"/>
      <c r="CK1089" s="134"/>
      <c r="CL1089" s="134"/>
      <c r="CM1089" s="134"/>
      <c r="CN1089" s="134"/>
      <c r="CO1089" s="134"/>
      <c r="CP1089" s="134"/>
      <c r="CQ1089" s="134"/>
      <c r="CR1089" s="134"/>
      <c r="CS1089" s="134"/>
      <c r="CT1089" s="134"/>
      <c r="CU1089" s="134"/>
      <c r="CV1089" s="134"/>
      <c r="CW1089" s="134"/>
      <c r="CX1089" s="134"/>
      <c r="CY1089" s="134"/>
      <c r="CZ1089" s="134"/>
      <c r="DA1089" s="134"/>
      <c r="DB1089" s="134"/>
      <c r="DC1089" s="134"/>
      <c r="DD1089" s="134"/>
      <c r="DE1089" s="134"/>
      <c r="DF1089" s="134"/>
      <c r="DG1089" s="134"/>
      <c r="DH1089" s="134"/>
      <c r="DI1089" s="134"/>
      <c r="DJ1089" s="134"/>
      <c r="DK1089" s="134"/>
      <c r="DL1089" s="134"/>
      <c r="DM1089" s="134"/>
      <c r="DN1089" s="134"/>
      <c r="DO1089" s="134"/>
      <c r="DP1089" s="134"/>
      <c r="DQ1089" s="134"/>
      <c r="DR1089" s="134"/>
      <c r="DS1089" s="134"/>
      <c r="DT1089" s="134"/>
      <c r="DU1089" s="134"/>
      <c r="DV1089" s="134"/>
      <c r="DW1089" s="134"/>
      <c r="DX1089" s="134"/>
      <c r="DY1089" s="134"/>
      <c r="DZ1089" s="134"/>
      <c r="EA1089" s="134"/>
      <c r="EB1089" s="134"/>
      <c r="EC1089" s="134"/>
      <c r="ED1089" s="134"/>
      <c r="EE1089" s="134"/>
      <c r="EF1089" s="134"/>
      <c r="EG1089" s="134"/>
    </row>
    <row r="1090" spans="1:137">
      <c r="A1090" s="135"/>
      <c r="B1090" s="46" t="s">
        <v>1640</v>
      </c>
      <c r="C1090" s="145" t="s">
        <v>31</v>
      </c>
      <c r="D1090" s="145" t="s">
        <v>1641</v>
      </c>
      <c r="E1090" s="145" t="s">
        <v>1642</v>
      </c>
      <c r="F1090" s="145" t="s">
        <v>1643</v>
      </c>
      <c r="G1090" s="145" t="s">
        <v>1644</v>
      </c>
      <c r="H1090" s="177" t="s">
        <v>1645</v>
      </c>
      <c r="I1090" s="88">
        <v>14020</v>
      </c>
      <c r="J1090" s="46" t="s">
        <v>1508</v>
      </c>
      <c r="K1090" s="75" t="s">
        <v>1509</v>
      </c>
      <c r="L1090" s="76">
        <f t="shared" ref="L1090:L1110" si="108">SUM(M1090:X1090)</f>
        <v>25</v>
      </c>
      <c r="M1090" s="143"/>
      <c r="N1090" s="143">
        <v>4</v>
      </c>
      <c r="O1090" s="143"/>
      <c r="P1090" s="143"/>
      <c r="Q1090" s="143"/>
      <c r="R1090" s="143"/>
      <c r="S1090" s="143"/>
      <c r="T1090" s="143">
        <v>1</v>
      </c>
      <c r="U1090" s="143"/>
      <c r="V1090" s="143"/>
      <c r="W1090" s="143"/>
      <c r="X1090" s="76">
        <v>20</v>
      </c>
      <c r="Y1090" s="134"/>
      <c r="Z1090" s="134"/>
      <c r="AA1090" s="134"/>
      <c r="AB1090" s="134"/>
      <c r="AC1090" s="134"/>
      <c r="AD1090" s="134"/>
      <c r="AE1090" s="134"/>
      <c r="AF1090" s="134"/>
      <c r="AG1090" s="134"/>
      <c r="AH1090" s="134"/>
      <c r="AI1090" s="134"/>
      <c r="AJ1090" s="134"/>
      <c r="AK1090" s="134"/>
      <c r="AL1090" s="134"/>
      <c r="AM1090" s="134"/>
      <c r="AN1090" s="134"/>
      <c r="AO1090" s="134"/>
      <c r="AP1090" s="134"/>
      <c r="AQ1090" s="134"/>
      <c r="AR1090" s="134"/>
      <c r="AS1090" s="134"/>
      <c r="AT1090" s="134"/>
      <c r="AU1090" s="134"/>
      <c r="AV1090" s="134"/>
      <c r="AW1090" s="134"/>
      <c r="AX1090" s="134"/>
      <c r="AY1090" s="134"/>
      <c r="AZ1090" s="134"/>
      <c r="BA1090" s="134"/>
      <c r="BB1090" s="134"/>
      <c r="BC1090" s="134"/>
      <c r="BD1090" s="134"/>
      <c r="BE1090" s="134"/>
      <c r="BF1090" s="134"/>
      <c r="BG1090" s="134"/>
      <c r="BH1090" s="134"/>
      <c r="BI1090" s="134"/>
      <c r="BJ1090" s="134"/>
      <c r="BK1090" s="134"/>
      <c r="BL1090" s="134"/>
      <c r="BM1090" s="134"/>
      <c r="BN1090" s="134"/>
      <c r="BO1090" s="134"/>
      <c r="BP1090" s="134"/>
      <c r="BQ1090" s="134"/>
      <c r="BR1090" s="134"/>
      <c r="BS1090" s="134"/>
      <c r="BT1090" s="134"/>
      <c r="BU1090" s="134"/>
      <c r="BV1090" s="134"/>
      <c r="BW1090" s="134"/>
      <c r="BX1090" s="134"/>
      <c r="BY1090" s="134"/>
      <c r="BZ1090" s="134"/>
      <c r="CA1090" s="134"/>
      <c r="CB1090" s="134"/>
      <c r="CC1090" s="134"/>
      <c r="CD1090" s="134"/>
      <c r="CE1090" s="134"/>
      <c r="CF1090" s="134"/>
      <c r="CG1090" s="134"/>
      <c r="CH1090" s="134"/>
      <c r="CI1090" s="134"/>
      <c r="CJ1090" s="134"/>
      <c r="CK1090" s="134"/>
      <c r="CL1090" s="134"/>
      <c r="CM1090" s="134"/>
      <c r="CN1090" s="134"/>
      <c r="CO1090" s="134"/>
      <c r="CP1090" s="134"/>
      <c r="CQ1090" s="134"/>
      <c r="CR1090" s="134"/>
      <c r="CS1090" s="134"/>
      <c r="CT1090" s="134"/>
      <c r="CU1090" s="134"/>
      <c r="CV1090" s="134"/>
      <c r="CW1090" s="134"/>
      <c r="CX1090" s="134"/>
      <c r="CY1090" s="134"/>
      <c r="CZ1090" s="134"/>
      <c r="DA1090" s="134"/>
      <c r="DB1090" s="134"/>
      <c r="DC1090" s="134"/>
      <c r="DD1090" s="134"/>
      <c r="DE1090" s="134"/>
      <c r="DF1090" s="134"/>
      <c r="DG1090" s="134"/>
      <c r="DH1090" s="134"/>
      <c r="DI1090" s="134"/>
      <c r="DJ1090" s="134"/>
      <c r="DK1090" s="134"/>
      <c r="DL1090" s="134"/>
      <c r="DM1090" s="134"/>
      <c r="DN1090" s="134"/>
      <c r="DO1090" s="134"/>
      <c r="DP1090" s="134"/>
      <c r="DQ1090" s="134"/>
      <c r="DR1090" s="134"/>
      <c r="DS1090" s="134"/>
      <c r="DT1090" s="134"/>
      <c r="DU1090" s="134"/>
      <c r="DV1090" s="134"/>
      <c r="DW1090" s="134"/>
      <c r="DX1090" s="134"/>
      <c r="DY1090" s="134"/>
      <c r="DZ1090" s="134"/>
      <c r="EA1090" s="134"/>
      <c r="EB1090" s="134"/>
      <c r="EC1090" s="134"/>
      <c r="ED1090" s="134"/>
      <c r="EE1090" s="134"/>
      <c r="EF1090" s="134"/>
      <c r="EG1090" s="134"/>
    </row>
    <row r="1091" spans="1:137">
      <c r="A1091" s="135"/>
      <c r="B1091" s="54"/>
      <c r="C1091" s="146"/>
      <c r="D1091" s="146"/>
      <c r="E1091" s="146"/>
      <c r="F1091" s="146"/>
      <c r="G1091" s="146"/>
      <c r="H1091" s="179"/>
      <c r="I1091" s="89"/>
      <c r="J1091" s="54"/>
      <c r="K1091" s="75" t="s">
        <v>1501</v>
      </c>
      <c r="L1091" s="76">
        <f t="shared" si="108"/>
        <v>5</v>
      </c>
      <c r="M1091" s="143">
        <v>3</v>
      </c>
      <c r="N1091" s="143"/>
      <c r="O1091" s="143"/>
      <c r="P1091" s="143">
        <v>2</v>
      </c>
      <c r="Q1091" s="143"/>
      <c r="R1091" s="143"/>
      <c r="S1091" s="143"/>
      <c r="T1091" s="143"/>
      <c r="U1091" s="143"/>
      <c r="V1091" s="143"/>
      <c r="W1091" s="143"/>
      <c r="X1091" s="76"/>
      <c r="Y1091" s="134"/>
      <c r="Z1091" s="134"/>
      <c r="AA1091" s="134"/>
      <c r="AB1091" s="134"/>
      <c r="AC1091" s="134"/>
      <c r="AD1091" s="134"/>
      <c r="AE1091" s="134"/>
      <c r="AF1091" s="134"/>
      <c r="AG1091" s="134"/>
      <c r="AH1091" s="134"/>
      <c r="AI1091" s="134"/>
      <c r="AJ1091" s="134"/>
      <c r="AK1091" s="134"/>
      <c r="AL1091" s="134"/>
      <c r="AM1091" s="134"/>
      <c r="AN1091" s="134"/>
      <c r="AO1091" s="134"/>
      <c r="AP1091" s="134"/>
      <c r="AQ1091" s="134"/>
      <c r="AR1091" s="134"/>
      <c r="AS1091" s="134"/>
      <c r="AT1091" s="134"/>
      <c r="AU1091" s="134"/>
      <c r="AV1091" s="134"/>
      <c r="AW1091" s="134"/>
      <c r="AX1091" s="134"/>
      <c r="AY1091" s="134"/>
      <c r="AZ1091" s="134"/>
      <c r="BA1091" s="134"/>
      <c r="BB1091" s="134"/>
      <c r="BC1091" s="134"/>
      <c r="BD1091" s="134"/>
      <c r="BE1091" s="134"/>
      <c r="BF1091" s="134"/>
      <c r="BG1091" s="134"/>
      <c r="BH1091" s="134"/>
      <c r="BI1091" s="134"/>
      <c r="BJ1091" s="134"/>
      <c r="BK1091" s="134"/>
      <c r="BL1091" s="134"/>
      <c r="BM1091" s="134"/>
      <c r="BN1091" s="134"/>
      <c r="BO1091" s="134"/>
      <c r="BP1091" s="134"/>
      <c r="BQ1091" s="134"/>
      <c r="BR1091" s="134"/>
      <c r="BS1091" s="134"/>
      <c r="BT1091" s="134"/>
      <c r="BU1091" s="134"/>
      <c r="BV1091" s="134"/>
      <c r="BW1091" s="134"/>
      <c r="BX1091" s="134"/>
      <c r="BY1091" s="134"/>
      <c r="BZ1091" s="134"/>
      <c r="CA1091" s="134"/>
      <c r="CB1091" s="134"/>
      <c r="CC1091" s="134"/>
      <c r="CD1091" s="134"/>
      <c r="CE1091" s="134"/>
      <c r="CF1091" s="134"/>
      <c r="CG1091" s="134"/>
      <c r="CH1091" s="134"/>
      <c r="CI1091" s="134"/>
      <c r="CJ1091" s="134"/>
      <c r="CK1091" s="134"/>
      <c r="CL1091" s="134"/>
      <c r="CM1091" s="134"/>
      <c r="CN1091" s="134"/>
      <c r="CO1091" s="134"/>
      <c r="CP1091" s="134"/>
      <c r="CQ1091" s="134"/>
      <c r="CR1091" s="134"/>
      <c r="CS1091" s="134"/>
      <c r="CT1091" s="134"/>
      <c r="CU1091" s="134"/>
      <c r="CV1091" s="134"/>
      <c r="CW1091" s="134"/>
      <c r="CX1091" s="134"/>
      <c r="CY1091" s="134"/>
      <c r="CZ1091" s="134"/>
      <c r="DA1091" s="134"/>
      <c r="DB1091" s="134"/>
      <c r="DC1091" s="134"/>
      <c r="DD1091" s="134"/>
      <c r="DE1091" s="134"/>
      <c r="DF1091" s="134"/>
      <c r="DG1091" s="134"/>
      <c r="DH1091" s="134"/>
      <c r="DI1091" s="134"/>
      <c r="DJ1091" s="134"/>
      <c r="DK1091" s="134"/>
      <c r="DL1091" s="134"/>
      <c r="DM1091" s="134"/>
      <c r="DN1091" s="134"/>
      <c r="DO1091" s="134"/>
      <c r="DP1091" s="134"/>
      <c r="DQ1091" s="134"/>
      <c r="DR1091" s="134"/>
      <c r="DS1091" s="134"/>
      <c r="DT1091" s="134"/>
      <c r="DU1091" s="134"/>
      <c r="DV1091" s="134"/>
      <c r="DW1091" s="134"/>
      <c r="DX1091" s="134"/>
      <c r="DY1091" s="134"/>
      <c r="DZ1091" s="134"/>
      <c r="EA1091" s="134"/>
      <c r="EB1091" s="134"/>
      <c r="EC1091" s="134"/>
      <c r="ED1091" s="134"/>
      <c r="EE1091" s="134"/>
      <c r="EF1091" s="134"/>
      <c r="EG1091" s="134"/>
    </row>
    <row r="1092" spans="1:137">
      <c r="A1092" s="135"/>
      <c r="B1092" s="54"/>
      <c r="C1092" s="149"/>
      <c r="D1092" s="149"/>
      <c r="E1092" s="149"/>
      <c r="F1092" s="149"/>
      <c r="G1092" s="149"/>
      <c r="H1092" s="181"/>
      <c r="I1092" s="90"/>
      <c r="J1092" s="80"/>
      <c r="K1092" s="84" t="s">
        <v>1502</v>
      </c>
      <c r="L1092" s="76">
        <f t="shared" si="108"/>
        <v>0</v>
      </c>
      <c r="M1092" s="143"/>
      <c r="N1092" s="143"/>
      <c r="O1092" s="143"/>
      <c r="P1092" s="143"/>
      <c r="Q1092" s="143"/>
      <c r="R1092" s="143"/>
      <c r="S1092" s="143"/>
      <c r="T1092" s="143"/>
      <c r="U1092" s="143"/>
      <c r="V1092" s="143"/>
      <c r="W1092" s="143"/>
      <c r="X1092" s="76"/>
      <c r="Y1092" s="134"/>
      <c r="Z1092" s="134"/>
      <c r="AA1092" s="134"/>
      <c r="AB1092" s="134"/>
      <c r="AC1092" s="134"/>
      <c r="AD1092" s="134"/>
      <c r="AE1092" s="134"/>
      <c r="AF1092" s="134"/>
      <c r="AG1092" s="134"/>
      <c r="AH1092" s="134"/>
      <c r="AI1092" s="134"/>
      <c r="AJ1092" s="134"/>
      <c r="AK1092" s="134"/>
      <c r="AL1092" s="134"/>
      <c r="AM1092" s="134"/>
      <c r="AN1092" s="134"/>
      <c r="AO1092" s="134"/>
      <c r="AP1092" s="134"/>
      <c r="AQ1092" s="134"/>
      <c r="AR1092" s="134"/>
      <c r="AS1092" s="134"/>
      <c r="AT1092" s="134"/>
      <c r="AU1092" s="134"/>
      <c r="AV1092" s="134"/>
      <c r="AW1092" s="134"/>
      <c r="AX1092" s="134"/>
      <c r="AY1092" s="134"/>
      <c r="AZ1092" s="134"/>
      <c r="BA1092" s="134"/>
      <c r="BB1092" s="134"/>
      <c r="BC1092" s="134"/>
      <c r="BD1092" s="134"/>
      <c r="BE1092" s="134"/>
      <c r="BF1092" s="134"/>
      <c r="BG1092" s="134"/>
      <c r="BH1092" s="134"/>
      <c r="BI1092" s="134"/>
      <c r="BJ1092" s="134"/>
      <c r="BK1092" s="134"/>
      <c r="BL1092" s="134"/>
      <c r="BM1092" s="134"/>
      <c r="BN1092" s="134"/>
      <c r="BO1092" s="134"/>
      <c r="BP1092" s="134"/>
      <c r="BQ1092" s="134"/>
      <c r="BR1092" s="134"/>
      <c r="BS1092" s="134"/>
      <c r="BT1092" s="134"/>
      <c r="BU1092" s="134"/>
      <c r="BV1092" s="134"/>
      <c r="BW1092" s="134"/>
      <c r="BX1092" s="134"/>
      <c r="BY1092" s="134"/>
      <c r="BZ1092" s="134"/>
      <c r="CA1092" s="134"/>
      <c r="CB1092" s="134"/>
      <c r="CC1092" s="134"/>
      <c r="CD1092" s="134"/>
      <c r="CE1092" s="134"/>
      <c r="CF1092" s="134"/>
      <c r="CG1092" s="134"/>
      <c r="CH1092" s="134"/>
      <c r="CI1092" s="134"/>
      <c r="CJ1092" s="134"/>
      <c r="CK1092" s="134"/>
      <c r="CL1092" s="134"/>
      <c r="CM1092" s="134"/>
      <c r="CN1092" s="134"/>
      <c r="CO1092" s="134"/>
      <c r="CP1092" s="134"/>
      <c r="CQ1092" s="134"/>
      <c r="CR1092" s="134"/>
      <c r="CS1092" s="134"/>
      <c r="CT1092" s="134"/>
      <c r="CU1092" s="134"/>
      <c r="CV1092" s="134"/>
      <c r="CW1092" s="134"/>
      <c r="CX1092" s="134"/>
      <c r="CY1092" s="134"/>
      <c r="CZ1092" s="134"/>
      <c r="DA1092" s="134"/>
      <c r="DB1092" s="134"/>
      <c r="DC1092" s="134"/>
      <c r="DD1092" s="134"/>
      <c r="DE1092" s="134"/>
      <c r="DF1092" s="134"/>
      <c r="DG1092" s="134"/>
      <c r="DH1092" s="134"/>
      <c r="DI1092" s="134"/>
      <c r="DJ1092" s="134"/>
      <c r="DK1092" s="134"/>
      <c r="DL1092" s="134"/>
      <c r="DM1092" s="134"/>
      <c r="DN1092" s="134"/>
      <c r="DO1092" s="134"/>
      <c r="DP1092" s="134"/>
      <c r="DQ1092" s="134"/>
      <c r="DR1092" s="134"/>
      <c r="DS1092" s="134"/>
      <c r="DT1092" s="134"/>
      <c r="DU1092" s="134"/>
      <c r="DV1092" s="134"/>
      <c r="DW1092" s="134"/>
      <c r="DX1092" s="134"/>
      <c r="DY1092" s="134"/>
      <c r="DZ1092" s="134"/>
      <c r="EA1092" s="134"/>
      <c r="EB1092" s="134"/>
      <c r="EC1092" s="134"/>
      <c r="ED1092" s="134"/>
      <c r="EE1092" s="134"/>
      <c r="EF1092" s="134"/>
      <c r="EG1092" s="134"/>
    </row>
    <row r="1093" spans="1:137">
      <c r="A1093" s="135"/>
      <c r="B1093" s="147"/>
      <c r="C1093" s="145" t="s">
        <v>31</v>
      </c>
      <c r="D1093" s="145" t="s">
        <v>1646</v>
      </c>
      <c r="E1093" s="145" t="s">
        <v>1647</v>
      </c>
      <c r="F1093" s="145" t="s">
        <v>1648</v>
      </c>
      <c r="G1093" s="145" t="s">
        <v>1649</v>
      </c>
      <c r="H1093" s="177" t="s">
        <v>1650</v>
      </c>
      <c r="I1093" s="88">
        <v>10899</v>
      </c>
      <c r="J1093" s="46" t="s">
        <v>1508</v>
      </c>
      <c r="K1093" s="75" t="s">
        <v>1509</v>
      </c>
      <c r="L1093" s="76">
        <f t="shared" si="108"/>
        <v>26</v>
      </c>
      <c r="M1093" s="143"/>
      <c r="N1093" s="143">
        <v>4</v>
      </c>
      <c r="O1093" s="143"/>
      <c r="P1093" s="143"/>
      <c r="Q1093" s="143"/>
      <c r="R1093" s="143"/>
      <c r="S1093" s="143"/>
      <c r="T1093" s="143">
        <v>1</v>
      </c>
      <c r="U1093" s="143"/>
      <c r="V1093" s="143"/>
      <c r="W1093" s="143"/>
      <c r="X1093" s="76">
        <v>21</v>
      </c>
      <c r="Y1093" s="134"/>
      <c r="Z1093" s="134"/>
      <c r="AA1093" s="134"/>
      <c r="AB1093" s="134"/>
      <c r="AC1093" s="134"/>
      <c r="AD1093" s="134"/>
      <c r="AE1093" s="134"/>
      <c r="AF1093" s="134"/>
      <c r="AG1093" s="134"/>
      <c r="AH1093" s="134"/>
      <c r="AI1093" s="134"/>
      <c r="AJ1093" s="134"/>
      <c r="AK1093" s="134"/>
      <c r="AL1093" s="134"/>
      <c r="AM1093" s="134"/>
      <c r="AN1093" s="134"/>
      <c r="AO1093" s="134"/>
      <c r="AP1093" s="134"/>
      <c r="AQ1093" s="134"/>
      <c r="AR1093" s="134"/>
      <c r="AS1093" s="134"/>
      <c r="AT1093" s="134"/>
      <c r="AU1093" s="134"/>
      <c r="AV1093" s="134"/>
      <c r="AW1093" s="134"/>
      <c r="AX1093" s="134"/>
      <c r="AY1093" s="134"/>
      <c r="AZ1093" s="134"/>
      <c r="BA1093" s="134"/>
      <c r="BB1093" s="134"/>
      <c r="BC1093" s="134"/>
      <c r="BD1093" s="134"/>
      <c r="BE1093" s="134"/>
      <c r="BF1093" s="134"/>
      <c r="BG1093" s="134"/>
      <c r="BH1093" s="134"/>
      <c r="BI1093" s="134"/>
      <c r="BJ1093" s="134"/>
      <c r="BK1093" s="134"/>
      <c r="BL1093" s="134"/>
      <c r="BM1093" s="134"/>
      <c r="BN1093" s="134"/>
      <c r="BO1093" s="134"/>
      <c r="BP1093" s="134"/>
      <c r="BQ1093" s="134"/>
      <c r="BR1093" s="134"/>
      <c r="BS1093" s="134"/>
      <c r="BT1093" s="134"/>
      <c r="BU1093" s="134"/>
      <c r="BV1093" s="134"/>
      <c r="BW1093" s="134"/>
      <c r="BX1093" s="134"/>
      <c r="BY1093" s="134"/>
      <c r="BZ1093" s="134"/>
      <c r="CA1093" s="134"/>
      <c r="CB1093" s="134"/>
      <c r="CC1093" s="134"/>
      <c r="CD1093" s="134"/>
      <c r="CE1093" s="134"/>
      <c r="CF1093" s="134"/>
      <c r="CG1093" s="134"/>
      <c r="CH1093" s="134"/>
      <c r="CI1093" s="134"/>
      <c r="CJ1093" s="134"/>
      <c r="CK1093" s="134"/>
      <c r="CL1093" s="134"/>
      <c r="CM1093" s="134"/>
      <c r="CN1093" s="134"/>
      <c r="CO1093" s="134"/>
      <c r="CP1093" s="134"/>
      <c r="CQ1093" s="134"/>
      <c r="CR1093" s="134"/>
      <c r="CS1093" s="134"/>
      <c r="CT1093" s="134"/>
      <c r="CU1093" s="134"/>
      <c r="CV1093" s="134"/>
      <c r="CW1093" s="134"/>
      <c r="CX1093" s="134"/>
      <c r="CY1093" s="134"/>
      <c r="CZ1093" s="134"/>
      <c r="DA1093" s="134"/>
      <c r="DB1093" s="134"/>
      <c r="DC1093" s="134"/>
      <c r="DD1093" s="134"/>
      <c r="DE1093" s="134"/>
      <c r="DF1093" s="134"/>
      <c r="DG1093" s="134"/>
      <c r="DH1093" s="134"/>
      <c r="DI1093" s="134"/>
      <c r="DJ1093" s="134"/>
      <c r="DK1093" s="134"/>
      <c r="DL1093" s="134"/>
      <c r="DM1093" s="134"/>
      <c r="DN1093" s="134"/>
      <c r="DO1093" s="134"/>
      <c r="DP1093" s="134"/>
      <c r="DQ1093" s="134"/>
      <c r="DR1093" s="134"/>
      <c r="DS1093" s="134"/>
      <c r="DT1093" s="134"/>
      <c r="DU1093" s="134"/>
      <c r="DV1093" s="134"/>
      <c r="DW1093" s="134"/>
      <c r="DX1093" s="134"/>
      <c r="DY1093" s="134"/>
      <c r="DZ1093" s="134"/>
      <c r="EA1093" s="134"/>
      <c r="EB1093" s="134"/>
      <c r="EC1093" s="134"/>
      <c r="ED1093" s="134"/>
      <c r="EE1093" s="134"/>
      <c r="EF1093" s="134"/>
      <c r="EG1093" s="134"/>
    </row>
    <row r="1094" spans="1:137">
      <c r="A1094" s="135"/>
      <c r="B1094" s="147"/>
      <c r="C1094" s="146"/>
      <c r="D1094" s="146"/>
      <c r="E1094" s="146"/>
      <c r="F1094" s="146"/>
      <c r="G1094" s="146"/>
      <c r="H1094" s="179"/>
      <c r="I1094" s="89"/>
      <c r="J1094" s="54"/>
      <c r="K1094" s="75" t="s">
        <v>1501</v>
      </c>
      <c r="L1094" s="76">
        <f t="shared" si="108"/>
        <v>3</v>
      </c>
      <c r="M1094" s="143">
        <v>1</v>
      </c>
      <c r="N1094" s="143"/>
      <c r="O1094" s="143"/>
      <c r="P1094" s="143">
        <v>2</v>
      </c>
      <c r="Q1094" s="143"/>
      <c r="R1094" s="143"/>
      <c r="S1094" s="143"/>
      <c r="T1094" s="143"/>
      <c r="U1094" s="143"/>
      <c r="V1094" s="143"/>
      <c r="W1094" s="143"/>
      <c r="X1094" s="76"/>
      <c r="Y1094" s="134"/>
      <c r="Z1094" s="134"/>
      <c r="AA1094" s="134"/>
      <c r="AB1094" s="134"/>
      <c r="AC1094" s="134"/>
      <c r="AD1094" s="134"/>
      <c r="AE1094" s="134"/>
      <c r="AF1094" s="134"/>
      <c r="AG1094" s="134"/>
      <c r="AH1094" s="134"/>
      <c r="AI1094" s="134"/>
      <c r="AJ1094" s="134"/>
      <c r="AK1094" s="134"/>
      <c r="AL1094" s="134"/>
      <c r="AM1094" s="134"/>
      <c r="AN1094" s="134"/>
      <c r="AO1094" s="134"/>
      <c r="AP1094" s="134"/>
      <c r="AQ1094" s="134"/>
      <c r="AR1094" s="134"/>
      <c r="AS1094" s="134"/>
      <c r="AT1094" s="134"/>
      <c r="AU1094" s="134"/>
      <c r="AV1094" s="134"/>
      <c r="AW1094" s="134"/>
      <c r="AX1094" s="134"/>
      <c r="AY1094" s="134"/>
      <c r="AZ1094" s="134"/>
      <c r="BA1094" s="134"/>
      <c r="BB1094" s="134"/>
      <c r="BC1094" s="134"/>
      <c r="BD1094" s="134"/>
      <c r="BE1094" s="134"/>
      <c r="BF1094" s="134"/>
      <c r="BG1094" s="134"/>
      <c r="BH1094" s="134"/>
      <c r="BI1094" s="134"/>
      <c r="BJ1094" s="134"/>
      <c r="BK1094" s="134"/>
      <c r="BL1094" s="134"/>
      <c r="BM1094" s="134"/>
      <c r="BN1094" s="134"/>
      <c r="BO1094" s="134"/>
      <c r="BP1094" s="134"/>
      <c r="BQ1094" s="134"/>
      <c r="BR1094" s="134"/>
      <c r="BS1094" s="134"/>
      <c r="BT1094" s="134"/>
      <c r="BU1094" s="134"/>
      <c r="BV1094" s="134"/>
      <c r="BW1094" s="134"/>
      <c r="BX1094" s="134"/>
      <c r="BY1094" s="134"/>
      <c r="BZ1094" s="134"/>
      <c r="CA1094" s="134"/>
      <c r="CB1094" s="134"/>
      <c r="CC1094" s="134"/>
      <c r="CD1094" s="134"/>
      <c r="CE1094" s="134"/>
      <c r="CF1094" s="134"/>
      <c r="CG1094" s="134"/>
      <c r="CH1094" s="134"/>
      <c r="CI1094" s="134"/>
      <c r="CJ1094" s="134"/>
      <c r="CK1094" s="134"/>
      <c r="CL1094" s="134"/>
      <c r="CM1094" s="134"/>
      <c r="CN1094" s="134"/>
      <c r="CO1094" s="134"/>
      <c r="CP1094" s="134"/>
      <c r="CQ1094" s="134"/>
      <c r="CR1094" s="134"/>
      <c r="CS1094" s="134"/>
      <c r="CT1094" s="134"/>
      <c r="CU1094" s="134"/>
      <c r="CV1094" s="134"/>
      <c r="CW1094" s="134"/>
      <c r="CX1094" s="134"/>
      <c r="CY1094" s="134"/>
      <c r="CZ1094" s="134"/>
      <c r="DA1094" s="134"/>
      <c r="DB1094" s="134"/>
      <c r="DC1094" s="134"/>
      <c r="DD1094" s="134"/>
      <c r="DE1094" s="134"/>
      <c r="DF1094" s="134"/>
      <c r="DG1094" s="134"/>
      <c r="DH1094" s="134"/>
      <c r="DI1094" s="134"/>
      <c r="DJ1094" s="134"/>
      <c r="DK1094" s="134"/>
      <c r="DL1094" s="134"/>
      <c r="DM1094" s="134"/>
      <c r="DN1094" s="134"/>
      <c r="DO1094" s="134"/>
      <c r="DP1094" s="134"/>
      <c r="DQ1094" s="134"/>
      <c r="DR1094" s="134"/>
      <c r="DS1094" s="134"/>
      <c r="DT1094" s="134"/>
      <c r="DU1094" s="134"/>
      <c r="DV1094" s="134"/>
      <c r="DW1094" s="134"/>
      <c r="DX1094" s="134"/>
      <c r="DY1094" s="134"/>
      <c r="DZ1094" s="134"/>
      <c r="EA1094" s="134"/>
      <c r="EB1094" s="134"/>
      <c r="EC1094" s="134"/>
      <c r="ED1094" s="134"/>
      <c r="EE1094" s="134"/>
      <c r="EF1094" s="134"/>
      <c r="EG1094" s="134"/>
    </row>
    <row r="1095" spans="1:137">
      <c r="A1095" s="135"/>
      <c r="B1095" s="147"/>
      <c r="C1095" s="149"/>
      <c r="D1095" s="149"/>
      <c r="E1095" s="149"/>
      <c r="F1095" s="149"/>
      <c r="G1095" s="149"/>
      <c r="H1095" s="181"/>
      <c r="I1095" s="90"/>
      <c r="J1095" s="80"/>
      <c r="K1095" s="84" t="s">
        <v>1502</v>
      </c>
      <c r="L1095" s="76">
        <f t="shared" si="108"/>
        <v>0</v>
      </c>
      <c r="M1095" s="143"/>
      <c r="N1095" s="143"/>
      <c r="O1095" s="143"/>
      <c r="P1095" s="143"/>
      <c r="Q1095" s="143"/>
      <c r="R1095" s="143"/>
      <c r="S1095" s="143"/>
      <c r="T1095" s="143"/>
      <c r="U1095" s="143"/>
      <c r="V1095" s="143"/>
      <c r="W1095" s="143"/>
      <c r="X1095" s="76"/>
      <c r="Y1095" s="134"/>
      <c r="Z1095" s="134"/>
      <c r="AA1095" s="134"/>
      <c r="AB1095" s="134"/>
      <c r="AC1095" s="134"/>
      <c r="AD1095" s="134"/>
      <c r="AE1095" s="134"/>
      <c r="AF1095" s="134"/>
      <c r="AG1095" s="134"/>
      <c r="AH1095" s="134"/>
      <c r="AI1095" s="134"/>
      <c r="AJ1095" s="134"/>
      <c r="AK1095" s="134"/>
      <c r="AL1095" s="134"/>
      <c r="AM1095" s="134"/>
      <c r="AN1095" s="134"/>
      <c r="AO1095" s="134"/>
      <c r="AP1095" s="134"/>
      <c r="AQ1095" s="134"/>
      <c r="AR1095" s="134"/>
      <c r="AS1095" s="134"/>
      <c r="AT1095" s="134"/>
      <c r="AU1095" s="134"/>
      <c r="AV1095" s="134"/>
      <c r="AW1095" s="134"/>
      <c r="AX1095" s="134"/>
      <c r="AY1095" s="134"/>
      <c r="AZ1095" s="134"/>
      <c r="BA1095" s="134"/>
      <c r="BB1095" s="134"/>
      <c r="BC1095" s="134"/>
      <c r="BD1095" s="134"/>
      <c r="BE1095" s="134"/>
      <c r="BF1095" s="134"/>
      <c r="BG1095" s="134"/>
      <c r="BH1095" s="134"/>
      <c r="BI1095" s="134"/>
      <c r="BJ1095" s="134"/>
      <c r="BK1095" s="134"/>
      <c r="BL1095" s="134"/>
      <c r="BM1095" s="134"/>
      <c r="BN1095" s="134"/>
      <c r="BO1095" s="134"/>
      <c r="BP1095" s="134"/>
      <c r="BQ1095" s="134"/>
      <c r="BR1095" s="134"/>
      <c r="BS1095" s="134"/>
      <c r="BT1095" s="134"/>
      <c r="BU1095" s="134"/>
      <c r="BV1095" s="134"/>
      <c r="BW1095" s="134"/>
      <c r="BX1095" s="134"/>
      <c r="BY1095" s="134"/>
      <c r="BZ1095" s="134"/>
      <c r="CA1095" s="134"/>
      <c r="CB1095" s="134"/>
      <c r="CC1095" s="134"/>
      <c r="CD1095" s="134"/>
      <c r="CE1095" s="134"/>
      <c r="CF1095" s="134"/>
      <c r="CG1095" s="134"/>
      <c r="CH1095" s="134"/>
      <c r="CI1095" s="134"/>
      <c r="CJ1095" s="134"/>
      <c r="CK1095" s="134"/>
      <c r="CL1095" s="134"/>
      <c r="CM1095" s="134"/>
      <c r="CN1095" s="134"/>
      <c r="CO1095" s="134"/>
      <c r="CP1095" s="134"/>
      <c r="CQ1095" s="134"/>
      <c r="CR1095" s="134"/>
      <c r="CS1095" s="134"/>
      <c r="CT1095" s="134"/>
      <c r="CU1095" s="134"/>
      <c r="CV1095" s="134"/>
      <c r="CW1095" s="134"/>
      <c r="CX1095" s="134"/>
      <c r="CY1095" s="134"/>
      <c r="CZ1095" s="134"/>
      <c r="DA1095" s="134"/>
      <c r="DB1095" s="134"/>
      <c r="DC1095" s="134"/>
      <c r="DD1095" s="134"/>
      <c r="DE1095" s="134"/>
      <c r="DF1095" s="134"/>
      <c r="DG1095" s="134"/>
      <c r="DH1095" s="134"/>
      <c r="DI1095" s="134"/>
      <c r="DJ1095" s="134"/>
      <c r="DK1095" s="134"/>
      <c r="DL1095" s="134"/>
      <c r="DM1095" s="134"/>
      <c r="DN1095" s="134"/>
      <c r="DO1095" s="134"/>
      <c r="DP1095" s="134"/>
      <c r="DQ1095" s="134"/>
      <c r="DR1095" s="134"/>
      <c r="DS1095" s="134"/>
      <c r="DT1095" s="134"/>
      <c r="DU1095" s="134"/>
      <c r="DV1095" s="134"/>
      <c r="DW1095" s="134"/>
      <c r="DX1095" s="134"/>
      <c r="DY1095" s="134"/>
      <c r="DZ1095" s="134"/>
      <c r="EA1095" s="134"/>
      <c r="EB1095" s="134"/>
      <c r="EC1095" s="134"/>
      <c r="ED1095" s="134"/>
      <c r="EE1095" s="134"/>
      <c r="EF1095" s="134"/>
      <c r="EG1095" s="134"/>
    </row>
    <row r="1096" spans="1:137">
      <c r="A1096" s="135"/>
      <c r="B1096" s="147"/>
      <c r="C1096" s="145" t="s">
        <v>1622</v>
      </c>
      <c r="D1096" s="145" t="s">
        <v>1651</v>
      </c>
      <c r="E1096" s="145" t="s">
        <v>1652</v>
      </c>
      <c r="F1096" s="145" t="s">
        <v>1653</v>
      </c>
      <c r="G1096" s="145" t="s">
        <v>1654</v>
      </c>
      <c r="H1096" s="177" t="s">
        <v>1655</v>
      </c>
      <c r="I1096" s="88">
        <v>847.66</v>
      </c>
      <c r="J1096" s="46" t="s">
        <v>1508</v>
      </c>
      <c r="K1096" s="75" t="s">
        <v>1509</v>
      </c>
      <c r="L1096" s="76">
        <f t="shared" si="108"/>
        <v>6</v>
      </c>
      <c r="M1096" s="143"/>
      <c r="N1096" s="143">
        <v>1</v>
      </c>
      <c r="O1096" s="143">
        <v>1</v>
      </c>
      <c r="P1096" s="143">
        <v>3</v>
      </c>
      <c r="Q1096" s="143"/>
      <c r="R1096" s="143"/>
      <c r="S1096" s="143"/>
      <c r="T1096" s="143">
        <v>1</v>
      </c>
      <c r="U1096" s="143"/>
      <c r="V1096" s="143"/>
      <c r="W1096" s="143"/>
      <c r="X1096" s="76"/>
      <c r="Y1096" s="134"/>
      <c r="Z1096" s="134"/>
      <c r="AA1096" s="134"/>
      <c r="AB1096" s="134"/>
      <c r="AC1096" s="134"/>
      <c r="AD1096" s="134"/>
      <c r="AE1096" s="134"/>
      <c r="AF1096" s="134"/>
      <c r="AG1096" s="134"/>
      <c r="AH1096" s="134"/>
      <c r="AI1096" s="134"/>
      <c r="AJ1096" s="134"/>
      <c r="AK1096" s="134"/>
      <c r="AL1096" s="134"/>
      <c r="AM1096" s="134"/>
      <c r="AN1096" s="134"/>
      <c r="AO1096" s="134"/>
      <c r="AP1096" s="134"/>
      <c r="AQ1096" s="134"/>
      <c r="AR1096" s="134"/>
      <c r="AS1096" s="134"/>
      <c r="AT1096" s="134"/>
      <c r="AU1096" s="134"/>
      <c r="AV1096" s="134"/>
      <c r="AW1096" s="134"/>
      <c r="AX1096" s="134"/>
      <c r="AY1096" s="134"/>
      <c r="AZ1096" s="134"/>
      <c r="BA1096" s="134"/>
      <c r="BB1096" s="134"/>
      <c r="BC1096" s="134"/>
      <c r="BD1096" s="134"/>
      <c r="BE1096" s="134"/>
      <c r="BF1096" s="134"/>
      <c r="BG1096" s="134"/>
      <c r="BH1096" s="134"/>
      <c r="BI1096" s="134"/>
      <c r="BJ1096" s="134"/>
      <c r="BK1096" s="134"/>
      <c r="BL1096" s="134"/>
      <c r="BM1096" s="134"/>
      <c r="BN1096" s="134"/>
      <c r="BO1096" s="134"/>
      <c r="BP1096" s="134"/>
      <c r="BQ1096" s="134"/>
      <c r="BR1096" s="134"/>
      <c r="BS1096" s="134"/>
      <c r="BT1096" s="134"/>
      <c r="BU1096" s="134"/>
      <c r="BV1096" s="134"/>
      <c r="BW1096" s="134"/>
      <c r="BX1096" s="134"/>
      <c r="BY1096" s="134"/>
      <c r="BZ1096" s="134"/>
      <c r="CA1096" s="134"/>
      <c r="CB1096" s="134"/>
      <c r="CC1096" s="134"/>
      <c r="CD1096" s="134"/>
      <c r="CE1096" s="134"/>
      <c r="CF1096" s="134"/>
      <c r="CG1096" s="134"/>
      <c r="CH1096" s="134"/>
      <c r="CI1096" s="134"/>
      <c r="CJ1096" s="134"/>
      <c r="CK1096" s="134"/>
      <c r="CL1096" s="134"/>
      <c r="CM1096" s="134"/>
      <c r="CN1096" s="134"/>
      <c r="CO1096" s="134"/>
      <c r="CP1096" s="134"/>
      <c r="CQ1096" s="134"/>
      <c r="CR1096" s="134"/>
      <c r="CS1096" s="134"/>
      <c r="CT1096" s="134"/>
      <c r="CU1096" s="134"/>
      <c r="CV1096" s="134"/>
      <c r="CW1096" s="134"/>
      <c r="CX1096" s="134"/>
      <c r="CY1096" s="134"/>
      <c r="CZ1096" s="134"/>
      <c r="DA1096" s="134"/>
      <c r="DB1096" s="134"/>
      <c r="DC1096" s="134"/>
      <c r="DD1096" s="134"/>
      <c r="DE1096" s="134"/>
      <c r="DF1096" s="134"/>
      <c r="DG1096" s="134"/>
      <c r="DH1096" s="134"/>
      <c r="DI1096" s="134"/>
      <c r="DJ1096" s="134"/>
      <c r="DK1096" s="134"/>
      <c r="DL1096" s="134"/>
      <c r="DM1096" s="134"/>
      <c r="DN1096" s="134"/>
      <c r="DO1096" s="134"/>
      <c r="DP1096" s="134"/>
      <c r="DQ1096" s="134"/>
      <c r="DR1096" s="134"/>
      <c r="DS1096" s="134"/>
      <c r="DT1096" s="134"/>
      <c r="DU1096" s="134"/>
      <c r="DV1096" s="134"/>
      <c r="DW1096" s="134"/>
      <c r="DX1096" s="134"/>
      <c r="DY1096" s="134"/>
      <c r="DZ1096" s="134"/>
      <c r="EA1096" s="134"/>
      <c r="EB1096" s="134"/>
      <c r="EC1096" s="134"/>
      <c r="ED1096" s="134"/>
      <c r="EE1096" s="134"/>
      <c r="EF1096" s="134"/>
      <c r="EG1096" s="134"/>
    </row>
    <row r="1097" spans="1:137">
      <c r="A1097" s="135"/>
      <c r="B1097" s="147"/>
      <c r="C1097" s="146"/>
      <c r="D1097" s="146"/>
      <c r="E1097" s="146"/>
      <c r="F1097" s="146"/>
      <c r="G1097" s="146"/>
      <c r="H1097" s="179"/>
      <c r="I1097" s="89"/>
      <c r="J1097" s="54"/>
      <c r="K1097" s="75" t="s">
        <v>1501</v>
      </c>
      <c r="L1097" s="76">
        <f t="shared" si="108"/>
        <v>0</v>
      </c>
      <c r="M1097" s="143"/>
      <c r="N1097" s="143"/>
      <c r="O1097" s="143"/>
      <c r="P1097" s="143"/>
      <c r="Q1097" s="143"/>
      <c r="R1097" s="143"/>
      <c r="S1097" s="143"/>
      <c r="T1097" s="143"/>
      <c r="U1097" s="143"/>
      <c r="V1097" s="143"/>
      <c r="W1097" s="143"/>
      <c r="X1097" s="76"/>
      <c r="Y1097" s="134"/>
      <c r="Z1097" s="134"/>
      <c r="AA1097" s="134"/>
      <c r="AB1097" s="134"/>
      <c r="AC1097" s="134"/>
      <c r="AD1097" s="134"/>
      <c r="AE1097" s="134"/>
      <c r="AF1097" s="134"/>
      <c r="AG1097" s="134"/>
      <c r="AH1097" s="134"/>
      <c r="AI1097" s="134"/>
      <c r="AJ1097" s="134"/>
      <c r="AK1097" s="134"/>
      <c r="AL1097" s="134"/>
      <c r="AM1097" s="134"/>
      <c r="AN1097" s="134"/>
      <c r="AO1097" s="134"/>
      <c r="AP1097" s="134"/>
      <c r="AQ1097" s="134"/>
      <c r="AR1097" s="134"/>
      <c r="AS1097" s="134"/>
      <c r="AT1097" s="134"/>
      <c r="AU1097" s="134"/>
      <c r="AV1097" s="134"/>
      <c r="AW1097" s="134"/>
      <c r="AX1097" s="134"/>
      <c r="AY1097" s="134"/>
      <c r="AZ1097" s="134"/>
      <c r="BA1097" s="134"/>
      <c r="BB1097" s="134"/>
      <c r="BC1097" s="134"/>
      <c r="BD1097" s="134"/>
      <c r="BE1097" s="134"/>
      <c r="BF1097" s="134"/>
      <c r="BG1097" s="134"/>
      <c r="BH1097" s="134"/>
      <c r="BI1097" s="134"/>
      <c r="BJ1097" s="134"/>
      <c r="BK1097" s="134"/>
      <c r="BL1097" s="134"/>
      <c r="BM1097" s="134"/>
      <c r="BN1097" s="134"/>
      <c r="BO1097" s="134"/>
      <c r="BP1097" s="134"/>
      <c r="BQ1097" s="134"/>
      <c r="BR1097" s="134"/>
      <c r="BS1097" s="134"/>
      <c r="BT1097" s="134"/>
      <c r="BU1097" s="134"/>
      <c r="BV1097" s="134"/>
      <c r="BW1097" s="134"/>
      <c r="BX1097" s="134"/>
      <c r="BY1097" s="134"/>
      <c r="BZ1097" s="134"/>
      <c r="CA1097" s="134"/>
      <c r="CB1097" s="134"/>
      <c r="CC1097" s="134"/>
      <c r="CD1097" s="134"/>
      <c r="CE1097" s="134"/>
      <c r="CF1097" s="134"/>
      <c r="CG1097" s="134"/>
      <c r="CH1097" s="134"/>
      <c r="CI1097" s="134"/>
      <c r="CJ1097" s="134"/>
      <c r="CK1097" s="134"/>
      <c r="CL1097" s="134"/>
      <c r="CM1097" s="134"/>
      <c r="CN1097" s="134"/>
      <c r="CO1097" s="134"/>
      <c r="CP1097" s="134"/>
      <c r="CQ1097" s="134"/>
      <c r="CR1097" s="134"/>
      <c r="CS1097" s="134"/>
      <c r="CT1097" s="134"/>
      <c r="CU1097" s="134"/>
      <c r="CV1097" s="134"/>
      <c r="CW1097" s="134"/>
      <c r="CX1097" s="134"/>
      <c r="CY1097" s="134"/>
      <c r="CZ1097" s="134"/>
      <c r="DA1097" s="134"/>
      <c r="DB1097" s="134"/>
      <c r="DC1097" s="134"/>
      <c r="DD1097" s="134"/>
      <c r="DE1097" s="134"/>
      <c r="DF1097" s="134"/>
      <c r="DG1097" s="134"/>
      <c r="DH1097" s="134"/>
      <c r="DI1097" s="134"/>
      <c r="DJ1097" s="134"/>
      <c r="DK1097" s="134"/>
      <c r="DL1097" s="134"/>
      <c r="DM1097" s="134"/>
      <c r="DN1097" s="134"/>
      <c r="DO1097" s="134"/>
      <c r="DP1097" s="134"/>
      <c r="DQ1097" s="134"/>
      <c r="DR1097" s="134"/>
      <c r="DS1097" s="134"/>
      <c r="DT1097" s="134"/>
      <c r="DU1097" s="134"/>
      <c r="DV1097" s="134"/>
      <c r="DW1097" s="134"/>
      <c r="DX1097" s="134"/>
      <c r="DY1097" s="134"/>
      <c r="DZ1097" s="134"/>
      <c r="EA1097" s="134"/>
      <c r="EB1097" s="134"/>
      <c r="EC1097" s="134"/>
      <c r="ED1097" s="134"/>
      <c r="EE1097" s="134"/>
      <c r="EF1097" s="134"/>
      <c r="EG1097" s="134"/>
    </row>
    <row r="1098" spans="1:137">
      <c r="A1098" s="135"/>
      <c r="B1098" s="147"/>
      <c r="C1098" s="149"/>
      <c r="D1098" s="149"/>
      <c r="E1098" s="149"/>
      <c r="F1098" s="149"/>
      <c r="G1098" s="149"/>
      <c r="H1098" s="181"/>
      <c r="I1098" s="90"/>
      <c r="J1098" s="80"/>
      <c r="K1098" s="84" t="s">
        <v>1502</v>
      </c>
      <c r="L1098" s="76">
        <f t="shared" si="108"/>
        <v>0</v>
      </c>
      <c r="M1098" s="143"/>
      <c r="N1098" s="143"/>
      <c r="O1098" s="143"/>
      <c r="P1098" s="143"/>
      <c r="Q1098" s="143"/>
      <c r="R1098" s="143"/>
      <c r="S1098" s="143"/>
      <c r="T1098" s="143"/>
      <c r="U1098" s="143"/>
      <c r="V1098" s="143"/>
      <c r="W1098" s="143"/>
      <c r="X1098" s="76"/>
      <c r="Y1098" s="134"/>
      <c r="Z1098" s="134"/>
      <c r="AA1098" s="134"/>
      <c r="AB1098" s="134"/>
      <c r="AC1098" s="134"/>
      <c r="AD1098" s="134"/>
      <c r="AE1098" s="134"/>
      <c r="AF1098" s="134"/>
      <c r="AG1098" s="134"/>
      <c r="AH1098" s="134"/>
      <c r="AI1098" s="134"/>
      <c r="AJ1098" s="134"/>
      <c r="AK1098" s="134"/>
      <c r="AL1098" s="134"/>
      <c r="AM1098" s="134"/>
      <c r="AN1098" s="134"/>
      <c r="AO1098" s="134"/>
      <c r="AP1098" s="134"/>
      <c r="AQ1098" s="134"/>
      <c r="AR1098" s="134"/>
      <c r="AS1098" s="134"/>
      <c r="AT1098" s="134"/>
      <c r="AU1098" s="134"/>
      <c r="AV1098" s="134"/>
      <c r="AW1098" s="134"/>
      <c r="AX1098" s="134"/>
      <c r="AY1098" s="134"/>
      <c r="AZ1098" s="134"/>
      <c r="BA1098" s="134"/>
      <c r="BB1098" s="134"/>
      <c r="BC1098" s="134"/>
      <c r="BD1098" s="134"/>
      <c r="BE1098" s="134"/>
      <c r="BF1098" s="134"/>
      <c r="BG1098" s="134"/>
      <c r="BH1098" s="134"/>
      <c r="BI1098" s="134"/>
      <c r="BJ1098" s="134"/>
      <c r="BK1098" s="134"/>
      <c r="BL1098" s="134"/>
      <c r="BM1098" s="134"/>
      <c r="BN1098" s="134"/>
      <c r="BO1098" s="134"/>
      <c r="BP1098" s="134"/>
      <c r="BQ1098" s="134"/>
      <c r="BR1098" s="134"/>
      <c r="BS1098" s="134"/>
      <c r="BT1098" s="134"/>
      <c r="BU1098" s="134"/>
      <c r="BV1098" s="134"/>
      <c r="BW1098" s="134"/>
      <c r="BX1098" s="134"/>
      <c r="BY1098" s="134"/>
      <c r="BZ1098" s="134"/>
      <c r="CA1098" s="134"/>
      <c r="CB1098" s="134"/>
      <c r="CC1098" s="134"/>
      <c r="CD1098" s="134"/>
      <c r="CE1098" s="134"/>
      <c r="CF1098" s="134"/>
      <c r="CG1098" s="134"/>
      <c r="CH1098" s="134"/>
      <c r="CI1098" s="134"/>
      <c r="CJ1098" s="134"/>
      <c r="CK1098" s="134"/>
      <c r="CL1098" s="134"/>
      <c r="CM1098" s="134"/>
      <c r="CN1098" s="134"/>
      <c r="CO1098" s="134"/>
      <c r="CP1098" s="134"/>
      <c r="CQ1098" s="134"/>
      <c r="CR1098" s="134"/>
      <c r="CS1098" s="134"/>
      <c r="CT1098" s="134"/>
      <c r="CU1098" s="134"/>
      <c r="CV1098" s="134"/>
      <c r="CW1098" s="134"/>
      <c r="CX1098" s="134"/>
      <c r="CY1098" s="134"/>
      <c r="CZ1098" s="134"/>
      <c r="DA1098" s="134"/>
      <c r="DB1098" s="134"/>
      <c r="DC1098" s="134"/>
      <c r="DD1098" s="134"/>
      <c r="DE1098" s="134"/>
      <c r="DF1098" s="134"/>
      <c r="DG1098" s="134"/>
      <c r="DH1098" s="134"/>
      <c r="DI1098" s="134"/>
      <c r="DJ1098" s="134"/>
      <c r="DK1098" s="134"/>
      <c r="DL1098" s="134"/>
      <c r="DM1098" s="134"/>
      <c r="DN1098" s="134"/>
      <c r="DO1098" s="134"/>
      <c r="DP1098" s="134"/>
      <c r="DQ1098" s="134"/>
      <c r="DR1098" s="134"/>
      <c r="DS1098" s="134"/>
      <c r="DT1098" s="134"/>
      <c r="DU1098" s="134"/>
      <c r="DV1098" s="134"/>
      <c r="DW1098" s="134"/>
      <c r="DX1098" s="134"/>
      <c r="DY1098" s="134"/>
      <c r="DZ1098" s="134"/>
      <c r="EA1098" s="134"/>
      <c r="EB1098" s="134"/>
      <c r="EC1098" s="134"/>
      <c r="ED1098" s="134"/>
      <c r="EE1098" s="134"/>
      <c r="EF1098" s="134"/>
      <c r="EG1098" s="134"/>
    </row>
    <row r="1099" spans="1:137">
      <c r="A1099" s="135"/>
      <c r="B1099" s="147"/>
      <c r="C1099" s="145" t="s">
        <v>33</v>
      </c>
      <c r="D1099" s="145" t="s">
        <v>1656</v>
      </c>
      <c r="E1099" s="145" t="s">
        <v>1657</v>
      </c>
      <c r="F1099" s="145" t="s">
        <v>1658</v>
      </c>
      <c r="G1099" s="145" t="s">
        <v>1659</v>
      </c>
      <c r="H1099" s="177" t="s">
        <v>1660</v>
      </c>
      <c r="I1099" s="88">
        <v>758.03</v>
      </c>
      <c r="J1099" s="46" t="s">
        <v>1508</v>
      </c>
      <c r="K1099" s="75" t="s">
        <v>1509</v>
      </c>
      <c r="L1099" s="76">
        <f t="shared" si="108"/>
        <v>0</v>
      </c>
      <c r="M1099" s="143"/>
      <c r="N1099" s="143"/>
      <c r="O1099" s="143"/>
      <c r="P1099" s="143"/>
      <c r="Q1099" s="143"/>
      <c r="R1099" s="143"/>
      <c r="S1099" s="143"/>
      <c r="T1099" s="143"/>
      <c r="U1099" s="143"/>
      <c r="V1099" s="143"/>
      <c r="W1099" s="143"/>
      <c r="X1099" s="76"/>
      <c r="Y1099" s="134"/>
      <c r="Z1099" s="134"/>
      <c r="AA1099" s="134"/>
      <c r="AB1099" s="134"/>
      <c r="AC1099" s="134"/>
      <c r="AD1099" s="134"/>
      <c r="AE1099" s="134"/>
      <c r="AF1099" s="134"/>
      <c r="AG1099" s="134"/>
      <c r="AH1099" s="134"/>
      <c r="AI1099" s="134"/>
      <c r="AJ1099" s="134"/>
      <c r="AK1099" s="134"/>
      <c r="AL1099" s="134"/>
      <c r="AM1099" s="134"/>
      <c r="AN1099" s="134"/>
      <c r="AO1099" s="134"/>
      <c r="AP1099" s="134"/>
      <c r="AQ1099" s="134"/>
      <c r="AR1099" s="134"/>
      <c r="AS1099" s="134"/>
      <c r="AT1099" s="134"/>
      <c r="AU1099" s="134"/>
      <c r="AV1099" s="134"/>
      <c r="AW1099" s="134"/>
      <c r="AX1099" s="134"/>
      <c r="AY1099" s="134"/>
      <c r="AZ1099" s="134"/>
      <c r="BA1099" s="134"/>
      <c r="BB1099" s="134"/>
      <c r="BC1099" s="134"/>
      <c r="BD1099" s="134"/>
      <c r="BE1099" s="134"/>
      <c r="BF1099" s="134"/>
      <c r="BG1099" s="134"/>
      <c r="BH1099" s="134"/>
      <c r="BI1099" s="134"/>
      <c r="BJ1099" s="134"/>
      <c r="BK1099" s="134"/>
      <c r="BL1099" s="134"/>
      <c r="BM1099" s="134"/>
      <c r="BN1099" s="134"/>
      <c r="BO1099" s="134"/>
      <c r="BP1099" s="134"/>
      <c r="BQ1099" s="134"/>
      <c r="BR1099" s="134"/>
      <c r="BS1099" s="134"/>
      <c r="BT1099" s="134"/>
      <c r="BU1099" s="134"/>
      <c r="BV1099" s="134"/>
      <c r="BW1099" s="134"/>
      <c r="BX1099" s="134"/>
      <c r="BY1099" s="134"/>
      <c r="BZ1099" s="134"/>
      <c r="CA1099" s="134"/>
      <c r="CB1099" s="134"/>
      <c r="CC1099" s="134"/>
      <c r="CD1099" s="134"/>
      <c r="CE1099" s="134"/>
      <c r="CF1099" s="134"/>
      <c r="CG1099" s="134"/>
      <c r="CH1099" s="134"/>
      <c r="CI1099" s="134"/>
      <c r="CJ1099" s="134"/>
      <c r="CK1099" s="134"/>
      <c r="CL1099" s="134"/>
      <c r="CM1099" s="134"/>
      <c r="CN1099" s="134"/>
      <c r="CO1099" s="134"/>
      <c r="CP1099" s="134"/>
      <c r="CQ1099" s="134"/>
      <c r="CR1099" s="134"/>
      <c r="CS1099" s="134"/>
      <c r="CT1099" s="134"/>
      <c r="CU1099" s="134"/>
      <c r="CV1099" s="134"/>
      <c r="CW1099" s="134"/>
      <c r="CX1099" s="134"/>
      <c r="CY1099" s="134"/>
      <c r="CZ1099" s="134"/>
      <c r="DA1099" s="134"/>
      <c r="DB1099" s="134"/>
      <c r="DC1099" s="134"/>
      <c r="DD1099" s="134"/>
      <c r="DE1099" s="134"/>
      <c r="DF1099" s="134"/>
      <c r="DG1099" s="134"/>
      <c r="DH1099" s="134"/>
      <c r="DI1099" s="134"/>
      <c r="DJ1099" s="134"/>
      <c r="DK1099" s="134"/>
      <c r="DL1099" s="134"/>
      <c r="DM1099" s="134"/>
      <c r="DN1099" s="134"/>
      <c r="DO1099" s="134"/>
      <c r="DP1099" s="134"/>
      <c r="DQ1099" s="134"/>
      <c r="DR1099" s="134"/>
      <c r="DS1099" s="134"/>
      <c r="DT1099" s="134"/>
      <c r="DU1099" s="134"/>
      <c r="DV1099" s="134"/>
      <c r="DW1099" s="134"/>
      <c r="DX1099" s="134"/>
      <c r="DY1099" s="134"/>
      <c r="DZ1099" s="134"/>
      <c r="EA1099" s="134"/>
      <c r="EB1099" s="134"/>
      <c r="EC1099" s="134"/>
      <c r="ED1099" s="134"/>
      <c r="EE1099" s="134"/>
      <c r="EF1099" s="134"/>
      <c r="EG1099" s="134"/>
    </row>
    <row r="1100" spans="1:137">
      <c r="A1100" s="135"/>
      <c r="B1100" s="147"/>
      <c r="C1100" s="146"/>
      <c r="D1100" s="146"/>
      <c r="E1100" s="146"/>
      <c r="F1100" s="146"/>
      <c r="G1100" s="146"/>
      <c r="H1100" s="179"/>
      <c r="I1100" s="89"/>
      <c r="J1100" s="54"/>
      <c r="K1100" s="75" t="s">
        <v>1501</v>
      </c>
      <c r="L1100" s="76">
        <f t="shared" si="108"/>
        <v>0</v>
      </c>
      <c r="M1100" s="143"/>
      <c r="N1100" s="143"/>
      <c r="O1100" s="143"/>
      <c r="P1100" s="143"/>
      <c r="Q1100" s="143"/>
      <c r="R1100" s="143"/>
      <c r="S1100" s="143"/>
      <c r="T1100" s="143"/>
      <c r="U1100" s="143"/>
      <c r="V1100" s="143"/>
      <c r="W1100" s="143"/>
      <c r="X1100" s="76"/>
      <c r="Y1100" s="134"/>
      <c r="Z1100" s="134"/>
      <c r="AA1100" s="134"/>
      <c r="AB1100" s="134"/>
      <c r="AC1100" s="134"/>
      <c r="AD1100" s="134"/>
      <c r="AE1100" s="134"/>
      <c r="AF1100" s="134"/>
      <c r="AG1100" s="134"/>
      <c r="AH1100" s="134"/>
      <c r="AI1100" s="134"/>
      <c r="AJ1100" s="134"/>
      <c r="AK1100" s="134"/>
      <c r="AL1100" s="134"/>
      <c r="AM1100" s="134"/>
      <c r="AN1100" s="134"/>
      <c r="AO1100" s="134"/>
      <c r="AP1100" s="134"/>
      <c r="AQ1100" s="134"/>
      <c r="AR1100" s="134"/>
      <c r="AS1100" s="134"/>
      <c r="AT1100" s="134"/>
      <c r="AU1100" s="134"/>
      <c r="AV1100" s="134"/>
      <c r="AW1100" s="134"/>
      <c r="AX1100" s="134"/>
      <c r="AY1100" s="134"/>
      <c r="AZ1100" s="134"/>
      <c r="BA1100" s="134"/>
      <c r="BB1100" s="134"/>
      <c r="BC1100" s="134"/>
      <c r="BD1100" s="134"/>
      <c r="BE1100" s="134"/>
      <c r="BF1100" s="134"/>
      <c r="BG1100" s="134"/>
      <c r="BH1100" s="134"/>
      <c r="BI1100" s="134"/>
      <c r="BJ1100" s="134"/>
      <c r="BK1100" s="134"/>
      <c r="BL1100" s="134"/>
      <c r="BM1100" s="134"/>
      <c r="BN1100" s="134"/>
      <c r="BO1100" s="134"/>
      <c r="BP1100" s="134"/>
      <c r="BQ1100" s="134"/>
      <c r="BR1100" s="134"/>
      <c r="BS1100" s="134"/>
      <c r="BT1100" s="134"/>
      <c r="BU1100" s="134"/>
      <c r="BV1100" s="134"/>
      <c r="BW1100" s="134"/>
      <c r="BX1100" s="134"/>
      <c r="BY1100" s="134"/>
      <c r="BZ1100" s="134"/>
      <c r="CA1100" s="134"/>
      <c r="CB1100" s="134"/>
      <c r="CC1100" s="134"/>
      <c r="CD1100" s="134"/>
      <c r="CE1100" s="134"/>
      <c r="CF1100" s="134"/>
      <c r="CG1100" s="134"/>
      <c r="CH1100" s="134"/>
      <c r="CI1100" s="134"/>
      <c r="CJ1100" s="134"/>
      <c r="CK1100" s="134"/>
      <c r="CL1100" s="134"/>
      <c r="CM1100" s="134"/>
      <c r="CN1100" s="134"/>
      <c r="CO1100" s="134"/>
      <c r="CP1100" s="134"/>
      <c r="CQ1100" s="134"/>
      <c r="CR1100" s="134"/>
      <c r="CS1100" s="134"/>
      <c r="CT1100" s="134"/>
      <c r="CU1100" s="134"/>
      <c r="CV1100" s="134"/>
      <c r="CW1100" s="134"/>
      <c r="CX1100" s="134"/>
      <c r="CY1100" s="134"/>
      <c r="CZ1100" s="134"/>
      <c r="DA1100" s="134"/>
      <c r="DB1100" s="134"/>
      <c r="DC1100" s="134"/>
      <c r="DD1100" s="134"/>
      <c r="DE1100" s="134"/>
      <c r="DF1100" s="134"/>
      <c r="DG1100" s="134"/>
      <c r="DH1100" s="134"/>
      <c r="DI1100" s="134"/>
      <c r="DJ1100" s="134"/>
      <c r="DK1100" s="134"/>
      <c r="DL1100" s="134"/>
      <c r="DM1100" s="134"/>
      <c r="DN1100" s="134"/>
      <c r="DO1100" s="134"/>
      <c r="DP1100" s="134"/>
      <c r="DQ1100" s="134"/>
      <c r="DR1100" s="134"/>
      <c r="DS1100" s="134"/>
      <c r="DT1100" s="134"/>
      <c r="DU1100" s="134"/>
      <c r="DV1100" s="134"/>
      <c r="DW1100" s="134"/>
      <c r="DX1100" s="134"/>
      <c r="DY1100" s="134"/>
      <c r="DZ1100" s="134"/>
      <c r="EA1100" s="134"/>
      <c r="EB1100" s="134"/>
      <c r="EC1100" s="134"/>
      <c r="ED1100" s="134"/>
      <c r="EE1100" s="134"/>
      <c r="EF1100" s="134"/>
      <c r="EG1100" s="134"/>
    </row>
    <row r="1101" spans="1:137">
      <c r="A1101" s="135"/>
      <c r="B1101" s="147"/>
      <c r="C1101" s="149"/>
      <c r="D1101" s="149"/>
      <c r="E1101" s="149"/>
      <c r="F1101" s="149"/>
      <c r="G1101" s="149"/>
      <c r="H1101" s="181"/>
      <c r="I1101" s="90"/>
      <c r="J1101" s="80"/>
      <c r="K1101" s="84" t="s">
        <v>1502</v>
      </c>
      <c r="L1101" s="76">
        <f t="shared" si="108"/>
        <v>2</v>
      </c>
      <c r="M1101" s="143"/>
      <c r="N1101" s="143"/>
      <c r="O1101" s="143"/>
      <c r="P1101" s="143"/>
      <c r="Q1101" s="143"/>
      <c r="R1101" s="143"/>
      <c r="S1101" s="143">
        <v>1</v>
      </c>
      <c r="T1101" s="143"/>
      <c r="U1101" s="143">
        <v>1</v>
      </c>
      <c r="V1101" s="143"/>
      <c r="W1101" s="143"/>
      <c r="X1101" s="76"/>
      <c r="Y1101" s="134"/>
      <c r="Z1101" s="134"/>
      <c r="AA1101" s="134"/>
      <c r="AB1101" s="134"/>
      <c r="AC1101" s="134"/>
      <c r="AD1101" s="134"/>
      <c r="AE1101" s="134"/>
      <c r="AF1101" s="134"/>
      <c r="AG1101" s="134"/>
      <c r="AH1101" s="134"/>
      <c r="AI1101" s="134"/>
      <c r="AJ1101" s="134"/>
      <c r="AK1101" s="134"/>
      <c r="AL1101" s="134"/>
      <c r="AM1101" s="134"/>
      <c r="AN1101" s="134"/>
      <c r="AO1101" s="134"/>
      <c r="AP1101" s="134"/>
      <c r="AQ1101" s="134"/>
      <c r="AR1101" s="134"/>
      <c r="AS1101" s="134"/>
      <c r="AT1101" s="134"/>
      <c r="AU1101" s="134"/>
      <c r="AV1101" s="134"/>
      <c r="AW1101" s="134"/>
      <c r="AX1101" s="134"/>
      <c r="AY1101" s="134"/>
      <c r="AZ1101" s="134"/>
      <c r="BA1101" s="134"/>
      <c r="BB1101" s="134"/>
      <c r="BC1101" s="134"/>
      <c r="BD1101" s="134"/>
      <c r="BE1101" s="134"/>
      <c r="BF1101" s="134"/>
      <c r="BG1101" s="134"/>
      <c r="BH1101" s="134"/>
      <c r="BI1101" s="134"/>
      <c r="BJ1101" s="134"/>
      <c r="BK1101" s="134"/>
      <c r="BL1101" s="134"/>
      <c r="BM1101" s="134"/>
      <c r="BN1101" s="134"/>
      <c r="BO1101" s="134"/>
      <c r="BP1101" s="134"/>
      <c r="BQ1101" s="134"/>
      <c r="BR1101" s="134"/>
      <c r="BS1101" s="134"/>
      <c r="BT1101" s="134"/>
      <c r="BU1101" s="134"/>
      <c r="BV1101" s="134"/>
      <c r="BW1101" s="134"/>
      <c r="BX1101" s="134"/>
      <c r="BY1101" s="134"/>
      <c r="BZ1101" s="134"/>
      <c r="CA1101" s="134"/>
      <c r="CB1101" s="134"/>
      <c r="CC1101" s="134"/>
      <c r="CD1101" s="134"/>
      <c r="CE1101" s="134"/>
      <c r="CF1101" s="134"/>
      <c r="CG1101" s="134"/>
      <c r="CH1101" s="134"/>
      <c r="CI1101" s="134"/>
      <c r="CJ1101" s="134"/>
      <c r="CK1101" s="134"/>
      <c r="CL1101" s="134"/>
      <c r="CM1101" s="134"/>
      <c r="CN1101" s="134"/>
      <c r="CO1101" s="134"/>
      <c r="CP1101" s="134"/>
      <c r="CQ1101" s="134"/>
      <c r="CR1101" s="134"/>
      <c r="CS1101" s="134"/>
      <c r="CT1101" s="134"/>
      <c r="CU1101" s="134"/>
      <c r="CV1101" s="134"/>
      <c r="CW1101" s="134"/>
      <c r="CX1101" s="134"/>
      <c r="CY1101" s="134"/>
      <c r="CZ1101" s="134"/>
      <c r="DA1101" s="134"/>
      <c r="DB1101" s="134"/>
      <c r="DC1101" s="134"/>
      <c r="DD1101" s="134"/>
      <c r="DE1101" s="134"/>
      <c r="DF1101" s="134"/>
      <c r="DG1101" s="134"/>
      <c r="DH1101" s="134"/>
      <c r="DI1101" s="134"/>
      <c r="DJ1101" s="134"/>
      <c r="DK1101" s="134"/>
      <c r="DL1101" s="134"/>
      <c r="DM1101" s="134"/>
      <c r="DN1101" s="134"/>
      <c r="DO1101" s="134"/>
      <c r="DP1101" s="134"/>
      <c r="DQ1101" s="134"/>
      <c r="DR1101" s="134"/>
      <c r="DS1101" s="134"/>
      <c r="DT1101" s="134"/>
      <c r="DU1101" s="134"/>
      <c r="DV1101" s="134"/>
      <c r="DW1101" s="134"/>
      <c r="DX1101" s="134"/>
      <c r="DY1101" s="134"/>
      <c r="DZ1101" s="134"/>
      <c r="EA1101" s="134"/>
      <c r="EB1101" s="134"/>
      <c r="EC1101" s="134"/>
      <c r="ED1101" s="134"/>
      <c r="EE1101" s="134"/>
      <c r="EF1101" s="134"/>
      <c r="EG1101" s="134"/>
    </row>
    <row r="1102" spans="1:137">
      <c r="A1102" s="135"/>
      <c r="B1102" s="147"/>
      <c r="C1102" s="145" t="s">
        <v>33</v>
      </c>
      <c r="D1102" s="145" t="s">
        <v>1661</v>
      </c>
      <c r="E1102" s="145" t="s">
        <v>1662</v>
      </c>
      <c r="F1102" s="145" t="s">
        <v>1663</v>
      </c>
      <c r="G1102" s="145" t="s">
        <v>1664</v>
      </c>
      <c r="H1102" s="177" t="s">
        <v>1665</v>
      </c>
      <c r="I1102" s="88">
        <v>718.49</v>
      </c>
      <c r="J1102" s="46" t="s">
        <v>1508</v>
      </c>
      <c r="K1102" s="75" t="s">
        <v>1509</v>
      </c>
      <c r="L1102" s="76">
        <f t="shared" si="108"/>
        <v>0</v>
      </c>
      <c r="M1102" s="143"/>
      <c r="N1102" s="143"/>
      <c r="O1102" s="143"/>
      <c r="P1102" s="143"/>
      <c r="Q1102" s="143"/>
      <c r="R1102" s="143"/>
      <c r="S1102" s="143"/>
      <c r="T1102" s="143"/>
      <c r="U1102" s="143"/>
      <c r="V1102" s="143"/>
      <c r="W1102" s="143"/>
      <c r="X1102" s="76"/>
      <c r="Y1102" s="134"/>
      <c r="Z1102" s="134"/>
      <c r="AA1102" s="134"/>
      <c r="AB1102" s="134"/>
      <c r="AC1102" s="134"/>
      <c r="AD1102" s="134"/>
      <c r="AE1102" s="134"/>
      <c r="AF1102" s="134"/>
      <c r="AG1102" s="134"/>
      <c r="AH1102" s="134"/>
      <c r="AI1102" s="134"/>
      <c r="AJ1102" s="134"/>
      <c r="AK1102" s="134"/>
      <c r="AL1102" s="134"/>
      <c r="AM1102" s="134"/>
      <c r="AN1102" s="134"/>
      <c r="AO1102" s="134"/>
      <c r="AP1102" s="134"/>
      <c r="AQ1102" s="134"/>
      <c r="AR1102" s="134"/>
      <c r="AS1102" s="134"/>
      <c r="AT1102" s="134"/>
      <c r="AU1102" s="134"/>
      <c r="AV1102" s="134"/>
      <c r="AW1102" s="134"/>
      <c r="AX1102" s="134"/>
      <c r="AY1102" s="134"/>
      <c r="AZ1102" s="134"/>
      <c r="BA1102" s="134"/>
      <c r="BB1102" s="134"/>
      <c r="BC1102" s="134"/>
      <c r="BD1102" s="134"/>
      <c r="BE1102" s="134"/>
      <c r="BF1102" s="134"/>
      <c r="BG1102" s="134"/>
      <c r="BH1102" s="134"/>
      <c r="BI1102" s="134"/>
      <c r="BJ1102" s="134"/>
      <c r="BK1102" s="134"/>
      <c r="BL1102" s="134"/>
      <c r="BM1102" s="134"/>
      <c r="BN1102" s="134"/>
      <c r="BO1102" s="134"/>
      <c r="BP1102" s="134"/>
      <c r="BQ1102" s="134"/>
      <c r="BR1102" s="134"/>
      <c r="BS1102" s="134"/>
      <c r="BT1102" s="134"/>
      <c r="BU1102" s="134"/>
      <c r="BV1102" s="134"/>
      <c r="BW1102" s="134"/>
      <c r="BX1102" s="134"/>
      <c r="BY1102" s="134"/>
      <c r="BZ1102" s="134"/>
      <c r="CA1102" s="134"/>
      <c r="CB1102" s="134"/>
      <c r="CC1102" s="134"/>
      <c r="CD1102" s="134"/>
      <c r="CE1102" s="134"/>
      <c r="CF1102" s="134"/>
      <c r="CG1102" s="134"/>
      <c r="CH1102" s="134"/>
      <c r="CI1102" s="134"/>
      <c r="CJ1102" s="134"/>
      <c r="CK1102" s="134"/>
      <c r="CL1102" s="134"/>
      <c r="CM1102" s="134"/>
      <c r="CN1102" s="134"/>
      <c r="CO1102" s="134"/>
      <c r="CP1102" s="134"/>
      <c r="CQ1102" s="134"/>
      <c r="CR1102" s="134"/>
      <c r="CS1102" s="134"/>
      <c r="CT1102" s="134"/>
      <c r="CU1102" s="134"/>
      <c r="CV1102" s="134"/>
      <c r="CW1102" s="134"/>
      <c r="CX1102" s="134"/>
      <c r="CY1102" s="134"/>
      <c r="CZ1102" s="134"/>
      <c r="DA1102" s="134"/>
      <c r="DB1102" s="134"/>
      <c r="DC1102" s="134"/>
      <c r="DD1102" s="134"/>
      <c r="DE1102" s="134"/>
      <c r="DF1102" s="134"/>
      <c r="DG1102" s="134"/>
      <c r="DH1102" s="134"/>
      <c r="DI1102" s="134"/>
      <c r="DJ1102" s="134"/>
      <c r="DK1102" s="134"/>
      <c r="DL1102" s="134"/>
      <c r="DM1102" s="134"/>
      <c r="DN1102" s="134"/>
      <c r="DO1102" s="134"/>
      <c r="DP1102" s="134"/>
      <c r="DQ1102" s="134"/>
      <c r="DR1102" s="134"/>
      <c r="DS1102" s="134"/>
      <c r="DT1102" s="134"/>
      <c r="DU1102" s="134"/>
      <c r="DV1102" s="134"/>
      <c r="DW1102" s="134"/>
      <c r="DX1102" s="134"/>
      <c r="DY1102" s="134"/>
      <c r="DZ1102" s="134"/>
      <c r="EA1102" s="134"/>
      <c r="EB1102" s="134"/>
      <c r="EC1102" s="134"/>
      <c r="ED1102" s="134"/>
      <c r="EE1102" s="134"/>
      <c r="EF1102" s="134"/>
      <c r="EG1102" s="134"/>
    </row>
    <row r="1103" spans="1:137">
      <c r="A1103" s="135"/>
      <c r="B1103" s="147"/>
      <c r="C1103" s="146"/>
      <c r="D1103" s="146"/>
      <c r="E1103" s="146"/>
      <c r="F1103" s="146"/>
      <c r="G1103" s="146"/>
      <c r="H1103" s="179"/>
      <c r="I1103" s="89"/>
      <c r="J1103" s="54"/>
      <c r="K1103" s="75" t="s">
        <v>1501</v>
      </c>
      <c r="L1103" s="76">
        <f t="shared" si="108"/>
        <v>0</v>
      </c>
      <c r="M1103" s="143"/>
      <c r="N1103" s="143"/>
      <c r="O1103" s="143"/>
      <c r="P1103" s="143"/>
      <c r="Q1103" s="143"/>
      <c r="R1103" s="143"/>
      <c r="S1103" s="143"/>
      <c r="T1103" s="143"/>
      <c r="U1103" s="143"/>
      <c r="V1103" s="143"/>
      <c r="W1103" s="143"/>
      <c r="X1103" s="76"/>
      <c r="Y1103" s="134"/>
      <c r="Z1103" s="134"/>
      <c r="AA1103" s="134"/>
      <c r="AB1103" s="134"/>
      <c r="AC1103" s="134"/>
      <c r="AD1103" s="134"/>
      <c r="AE1103" s="134"/>
      <c r="AF1103" s="134"/>
      <c r="AG1103" s="134"/>
      <c r="AH1103" s="134"/>
      <c r="AI1103" s="134"/>
      <c r="AJ1103" s="134"/>
      <c r="AK1103" s="134"/>
      <c r="AL1103" s="134"/>
      <c r="AM1103" s="134"/>
      <c r="AN1103" s="134"/>
      <c r="AO1103" s="134"/>
      <c r="AP1103" s="134"/>
      <c r="AQ1103" s="134"/>
      <c r="AR1103" s="134"/>
      <c r="AS1103" s="134"/>
      <c r="AT1103" s="134"/>
      <c r="AU1103" s="134"/>
      <c r="AV1103" s="134"/>
      <c r="AW1103" s="134"/>
      <c r="AX1103" s="134"/>
      <c r="AY1103" s="134"/>
      <c r="AZ1103" s="134"/>
      <c r="BA1103" s="134"/>
      <c r="BB1103" s="134"/>
      <c r="BC1103" s="134"/>
      <c r="BD1103" s="134"/>
      <c r="BE1103" s="134"/>
      <c r="BF1103" s="134"/>
      <c r="BG1103" s="134"/>
      <c r="BH1103" s="134"/>
      <c r="BI1103" s="134"/>
      <c r="BJ1103" s="134"/>
      <c r="BK1103" s="134"/>
      <c r="BL1103" s="134"/>
      <c r="BM1103" s="134"/>
      <c r="BN1103" s="134"/>
      <c r="BO1103" s="134"/>
      <c r="BP1103" s="134"/>
      <c r="BQ1103" s="134"/>
      <c r="BR1103" s="134"/>
      <c r="BS1103" s="134"/>
      <c r="BT1103" s="134"/>
      <c r="BU1103" s="134"/>
      <c r="BV1103" s="134"/>
      <c r="BW1103" s="134"/>
      <c r="BX1103" s="134"/>
      <c r="BY1103" s="134"/>
      <c r="BZ1103" s="134"/>
      <c r="CA1103" s="134"/>
      <c r="CB1103" s="134"/>
      <c r="CC1103" s="134"/>
      <c r="CD1103" s="134"/>
      <c r="CE1103" s="134"/>
      <c r="CF1103" s="134"/>
      <c r="CG1103" s="134"/>
      <c r="CH1103" s="134"/>
      <c r="CI1103" s="134"/>
      <c r="CJ1103" s="134"/>
      <c r="CK1103" s="134"/>
      <c r="CL1103" s="134"/>
      <c r="CM1103" s="134"/>
      <c r="CN1103" s="134"/>
      <c r="CO1103" s="134"/>
      <c r="CP1103" s="134"/>
      <c r="CQ1103" s="134"/>
      <c r="CR1103" s="134"/>
      <c r="CS1103" s="134"/>
      <c r="CT1103" s="134"/>
      <c r="CU1103" s="134"/>
      <c r="CV1103" s="134"/>
      <c r="CW1103" s="134"/>
      <c r="CX1103" s="134"/>
      <c r="CY1103" s="134"/>
      <c r="CZ1103" s="134"/>
      <c r="DA1103" s="134"/>
      <c r="DB1103" s="134"/>
      <c r="DC1103" s="134"/>
      <c r="DD1103" s="134"/>
      <c r="DE1103" s="134"/>
      <c r="DF1103" s="134"/>
      <c r="DG1103" s="134"/>
      <c r="DH1103" s="134"/>
      <c r="DI1103" s="134"/>
      <c r="DJ1103" s="134"/>
      <c r="DK1103" s="134"/>
      <c r="DL1103" s="134"/>
      <c r="DM1103" s="134"/>
      <c r="DN1103" s="134"/>
      <c r="DO1103" s="134"/>
      <c r="DP1103" s="134"/>
      <c r="DQ1103" s="134"/>
      <c r="DR1103" s="134"/>
      <c r="DS1103" s="134"/>
      <c r="DT1103" s="134"/>
      <c r="DU1103" s="134"/>
      <c r="DV1103" s="134"/>
      <c r="DW1103" s="134"/>
      <c r="DX1103" s="134"/>
      <c r="DY1103" s="134"/>
      <c r="DZ1103" s="134"/>
      <c r="EA1103" s="134"/>
      <c r="EB1103" s="134"/>
      <c r="EC1103" s="134"/>
      <c r="ED1103" s="134"/>
      <c r="EE1103" s="134"/>
      <c r="EF1103" s="134"/>
      <c r="EG1103" s="134"/>
    </row>
    <row r="1104" spans="1:137">
      <c r="A1104" s="135"/>
      <c r="B1104" s="147"/>
      <c r="C1104" s="149"/>
      <c r="D1104" s="149"/>
      <c r="E1104" s="149"/>
      <c r="F1104" s="149"/>
      <c r="G1104" s="149"/>
      <c r="H1104" s="181"/>
      <c r="I1104" s="90"/>
      <c r="J1104" s="80"/>
      <c r="K1104" s="84" t="s">
        <v>1502</v>
      </c>
      <c r="L1104" s="76">
        <f t="shared" si="108"/>
        <v>2</v>
      </c>
      <c r="M1104" s="143"/>
      <c r="N1104" s="143"/>
      <c r="O1104" s="143"/>
      <c r="P1104" s="143"/>
      <c r="Q1104" s="143"/>
      <c r="R1104" s="143"/>
      <c r="S1104" s="143"/>
      <c r="T1104" s="143"/>
      <c r="U1104" s="143"/>
      <c r="V1104" s="143"/>
      <c r="W1104" s="143">
        <v>2</v>
      </c>
      <c r="X1104" s="76"/>
      <c r="Y1104" s="134"/>
      <c r="Z1104" s="134"/>
      <c r="AA1104" s="134"/>
      <c r="AB1104" s="134"/>
      <c r="AC1104" s="134"/>
      <c r="AD1104" s="134"/>
      <c r="AE1104" s="134"/>
      <c r="AF1104" s="134"/>
      <c r="AG1104" s="134"/>
      <c r="AH1104" s="134"/>
      <c r="AI1104" s="134"/>
      <c r="AJ1104" s="134"/>
      <c r="AK1104" s="134"/>
      <c r="AL1104" s="134"/>
      <c r="AM1104" s="134"/>
      <c r="AN1104" s="134"/>
      <c r="AO1104" s="134"/>
      <c r="AP1104" s="134"/>
      <c r="AQ1104" s="134"/>
      <c r="AR1104" s="134"/>
      <c r="AS1104" s="134"/>
      <c r="AT1104" s="134"/>
      <c r="AU1104" s="134"/>
      <c r="AV1104" s="134"/>
      <c r="AW1104" s="134"/>
      <c r="AX1104" s="134"/>
      <c r="AY1104" s="134"/>
      <c r="AZ1104" s="134"/>
      <c r="BA1104" s="134"/>
      <c r="BB1104" s="134"/>
      <c r="BC1104" s="134"/>
      <c r="BD1104" s="134"/>
      <c r="BE1104" s="134"/>
      <c r="BF1104" s="134"/>
      <c r="BG1104" s="134"/>
      <c r="BH1104" s="134"/>
      <c r="BI1104" s="134"/>
      <c r="BJ1104" s="134"/>
      <c r="BK1104" s="134"/>
      <c r="BL1104" s="134"/>
      <c r="BM1104" s="134"/>
      <c r="BN1104" s="134"/>
      <c r="BO1104" s="134"/>
      <c r="BP1104" s="134"/>
      <c r="BQ1104" s="134"/>
      <c r="BR1104" s="134"/>
      <c r="BS1104" s="134"/>
      <c r="BT1104" s="134"/>
      <c r="BU1104" s="134"/>
      <c r="BV1104" s="134"/>
      <c r="BW1104" s="134"/>
      <c r="BX1104" s="134"/>
      <c r="BY1104" s="134"/>
      <c r="BZ1104" s="134"/>
      <c r="CA1104" s="134"/>
      <c r="CB1104" s="134"/>
      <c r="CC1104" s="134"/>
      <c r="CD1104" s="134"/>
      <c r="CE1104" s="134"/>
      <c r="CF1104" s="134"/>
      <c r="CG1104" s="134"/>
      <c r="CH1104" s="134"/>
      <c r="CI1104" s="134"/>
      <c r="CJ1104" s="134"/>
      <c r="CK1104" s="134"/>
      <c r="CL1104" s="134"/>
      <c r="CM1104" s="134"/>
      <c r="CN1104" s="134"/>
      <c r="CO1104" s="134"/>
      <c r="CP1104" s="134"/>
      <c r="CQ1104" s="134"/>
      <c r="CR1104" s="134"/>
      <c r="CS1104" s="134"/>
      <c r="CT1104" s="134"/>
      <c r="CU1104" s="134"/>
      <c r="CV1104" s="134"/>
      <c r="CW1104" s="134"/>
      <c r="CX1104" s="134"/>
      <c r="CY1104" s="134"/>
      <c r="CZ1104" s="134"/>
      <c r="DA1104" s="134"/>
      <c r="DB1104" s="134"/>
      <c r="DC1104" s="134"/>
      <c r="DD1104" s="134"/>
      <c r="DE1104" s="134"/>
      <c r="DF1104" s="134"/>
      <c r="DG1104" s="134"/>
      <c r="DH1104" s="134"/>
      <c r="DI1104" s="134"/>
      <c r="DJ1104" s="134"/>
      <c r="DK1104" s="134"/>
      <c r="DL1104" s="134"/>
      <c r="DM1104" s="134"/>
      <c r="DN1104" s="134"/>
      <c r="DO1104" s="134"/>
      <c r="DP1104" s="134"/>
      <c r="DQ1104" s="134"/>
      <c r="DR1104" s="134"/>
      <c r="DS1104" s="134"/>
      <c r="DT1104" s="134"/>
      <c r="DU1104" s="134"/>
      <c r="DV1104" s="134"/>
      <c r="DW1104" s="134"/>
      <c r="DX1104" s="134"/>
      <c r="DY1104" s="134"/>
      <c r="DZ1104" s="134"/>
      <c r="EA1104" s="134"/>
      <c r="EB1104" s="134"/>
      <c r="EC1104" s="134"/>
      <c r="ED1104" s="134"/>
      <c r="EE1104" s="134"/>
      <c r="EF1104" s="134"/>
      <c r="EG1104" s="134"/>
    </row>
    <row r="1105" spans="1:137">
      <c r="A1105" s="135"/>
      <c r="B1105" s="147"/>
      <c r="C1105" s="145" t="s">
        <v>33</v>
      </c>
      <c r="D1105" s="145" t="s">
        <v>1666</v>
      </c>
      <c r="E1105" s="145" t="s">
        <v>1667</v>
      </c>
      <c r="F1105" s="145" t="s">
        <v>1668</v>
      </c>
      <c r="G1105" s="145" t="s">
        <v>1669</v>
      </c>
      <c r="H1105" s="177" t="s">
        <v>1660</v>
      </c>
      <c r="I1105" s="88">
        <v>0</v>
      </c>
      <c r="J1105" s="46" t="s">
        <v>1508</v>
      </c>
      <c r="K1105" s="75" t="s">
        <v>1509</v>
      </c>
      <c r="L1105" s="76">
        <f t="shared" si="108"/>
        <v>0</v>
      </c>
      <c r="M1105" s="143"/>
      <c r="N1105" s="143"/>
      <c r="O1105" s="143"/>
      <c r="P1105" s="143"/>
      <c r="Q1105" s="143"/>
      <c r="R1105" s="143"/>
      <c r="S1105" s="143"/>
      <c r="T1105" s="143"/>
      <c r="U1105" s="143"/>
      <c r="V1105" s="143"/>
      <c r="W1105" s="143"/>
      <c r="X1105" s="76"/>
      <c r="Y1105" s="134"/>
      <c r="Z1105" s="134"/>
      <c r="AA1105" s="134"/>
      <c r="AB1105" s="134"/>
      <c r="AC1105" s="134"/>
      <c r="AD1105" s="134"/>
      <c r="AE1105" s="134"/>
      <c r="AF1105" s="134"/>
      <c r="AG1105" s="134"/>
      <c r="AH1105" s="134"/>
      <c r="AI1105" s="134"/>
      <c r="AJ1105" s="134"/>
      <c r="AK1105" s="134"/>
      <c r="AL1105" s="134"/>
      <c r="AM1105" s="134"/>
      <c r="AN1105" s="134"/>
      <c r="AO1105" s="134"/>
      <c r="AP1105" s="134"/>
      <c r="AQ1105" s="134"/>
      <c r="AR1105" s="134"/>
      <c r="AS1105" s="134"/>
      <c r="AT1105" s="134"/>
      <c r="AU1105" s="134"/>
      <c r="AV1105" s="134"/>
      <c r="AW1105" s="134"/>
      <c r="AX1105" s="134"/>
      <c r="AY1105" s="134"/>
      <c r="AZ1105" s="134"/>
      <c r="BA1105" s="134"/>
      <c r="BB1105" s="134"/>
      <c r="BC1105" s="134"/>
      <c r="BD1105" s="134"/>
      <c r="BE1105" s="134"/>
      <c r="BF1105" s="134"/>
      <c r="BG1105" s="134"/>
      <c r="BH1105" s="134"/>
      <c r="BI1105" s="134"/>
      <c r="BJ1105" s="134"/>
      <c r="BK1105" s="134"/>
      <c r="BL1105" s="134"/>
      <c r="BM1105" s="134"/>
      <c r="BN1105" s="134"/>
      <c r="BO1105" s="134"/>
      <c r="BP1105" s="134"/>
      <c r="BQ1105" s="134"/>
      <c r="BR1105" s="134"/>
      <c r="BS1105" s="134"/>
      <c r="BT1105" s="134"/>
      <c r="BU1105" s="134"/>
      <c r="BV1105" s="134"/>
      <c r="BW1105" s="134"/>
      <c r="BX1105" s="134"/>
      <c r="BY1105" s="134"/>
      <c r="BZ1105" s="134"/>
      <c r="CA1105" s="134"/>
      <c r="CB1105" s="134"/>
      <c r="CC1105" s="134"/>
      <c r="CD1105" s="134"/>
      <c r="CE1105" s="134"/>
      <c r="CF1105" s="134"/>
      <c r="CG1105" s="134"/>
      <c r="CH1105" s="134"/>
      <c r="CI1105" s="134"/>
      <c r="CJ1105" s="134"/>
      <c r="CK1105" s="134"/>
      <c r="CL1105" s="134"/>
      <c r="CM1105" s="134"/>
      <c r="CN1105" s="134"/>
      <c r="CO1105" s="134"/>
      <c r="CP1105" s="134"/>
      <c r="CQ1105" s="134"/>
      <c r="CR1105" s="134"/>
      <c r="CS1105" s="134"/>
      <c r="CT1105" s="134"/>
      <c r="CU1105" s="134"/>
      <c r="CV1105" s="134"/>
      <c r="CW1105" s="134"/>
      <c r="CX1105" s="134"/>
      <c r="CY1105" s="134"/>
      <c r="CZ1105" s="134"/>
      <c r="DA1105" s="134"/>
      <c r="DB1105" s="134"/>
      <c r="DC1105" s="134"/>
      <c r="DD1105" s="134"/>
      <c r="DE1105" s="134"/>
      <c r="DF1105" s="134"/>
      <c r="DG1105" s="134"/>
      <c r="DH1105" s="134"/>
      <c r="DI1105" s="134"/>
      <c r="DJ1105" s="134"/>
      <c r="DK1105" s="134"/>
      <c r="DL1105" s="134"/>
      <c r="DM1105" s="134"/>
      <c r="DN1105" s="134"/>
      <c r="DO1105" s="134"/>
      <c r="DP1105" s="134"/>
      <c r="DQ1105" s="134"/>
      <c r="DR1105" s="134"/>
      <c r="DS1105" s="134"/>
      <c r="DT1105" s="134"/>
      <c r="DU1105" s="134"/>
      <c r="DV1105" s="134"/>
      <c r="DW1105" s="134"/>
      <c r="DX1105" s="134"/>
      <c r="DY1105" s="134"/>
      <c r="DZ1105" s="134"/>
      <c r="EA1105" s="134"/>
      <c r="EB1105" s="134"/>
      <c r="EC1105" s="134"/>
      <c r="ED1105" s="134"/>
      <c r="EE1105" s="134"/>
      <c r="EF1105" s="134"/>
      <c r="EG1105" s="134"/>
    </row>
    <row r="1106" spans="1:137">
      <c r="A1106" s="135"/>
      <c r="B1106" s="147"/>
      <c r="C1106" s="146"/>
      <c r="D1106" s="146"/>
      <c r="E1106" s="146"/>
      <c r="F1106" s="146"/>
      <c r="G1106" s="146"/>
      <c r="H1106" s="179"/>
      <c r="I1106" s="89"/>
      <c r="J1106" s="54"/>
      <c r="K1106" s="75" t="s">
        <v>1501</v>
      </c>
      <c r="L1106" s="76">
        <f t="shared" si="108"/>
        <v>0</v>
      </c>
      <c r="M1106" s="143"/>
      <c r="N1106" s="143"/>
      <c r="O1106" s="143"/>
      <c r="P1106" s="143"/>
      <c r="Q1106" s="143"/>
      <c r="R1106" s="143"/>
      <c r="S1106" s="143"/>
      <c r="T1106" s="143"/>
      <c r="U1106" s="143"/>
      <c r="V1106" s="143"/>
      <c r="W1106" s="143"/>
      <c r="X1106" s="76"/>
      <c r="Y1106" s="134"/>
      <c r="Z1106" s="134"/>
      <c r="AA1106" s="134"/>
      <c r="AB1106" s="134"/>
      <c r="AC1106" s="134"/>
      <c r="AD1106" s="134"/>
      <c r="AE1106" s="134"/>
      <c r="AF1106" s="134"/>
      <c r="AG1106" s="134"/>
      <c r="AH1106" s="134"/>
      <c r="AI1106" s="134"/>
      <c r="AJ1106" s="134"/>
      <c r="AK1106" s="134"/>
      <c r="AL1106" s="134"/>
      <c r="AM1106" s="134"/>
      <c r="AN1106" s="134"/>
      <c r="AO1106" s="134"/>
      <c r="AP1106" s="134"/>
      <c r="AQ1106" s="134"/>
      <c r="AR1106" s="134"/>
      <c r="AS1106" s="134"/>
      <c r="AT1106" s="134"/>
      <c r="AU1106" s="134"/>
      <c r="AV1106" s="134"/>
      <c r="AW1106" s="134"/>
      <c r="AX1106" s="134"/>
      <c r="AY1106" s="134"/>
      <c r="AZ1106" s="134"/>
      <c r="BA1106" s="134"/>
      <c r="BB1106" s="134"/>
      <c r="BC1106" s="134"/>
      <c r="BD1106" s="134"/>
      <c r="BE1106" s="134"/>
      <c r="BF1106" s="134"/>
      <c r="BG1106" s="134"/>
      <c r="BH1106" s="134"/>
      <c r="BI1106" s="134"/>
      <c r="BJ1106" s="134"/>
      <c r="BK1106" s="134"/>
      <c r="BL1106" s="134"/>
      <c r="BM1106" s="134"/>
      <c r="BN1106" s="134"/>
      <c r="BO1106" s="134"/>
      <c r="BP1106" s="134"/>
      <c r="BQ1106" s="134"/>
      <c r="BR1106" s="134"/>
      <c r="BS1106" s="134"/>
      <c r="BT1106" s="134"/>
      <c r="BU1106" s="134"/>
      <c r="BV1106" s="134"/>
      <c r="BW1106" s="134"/>
      <c r="BX1106" s="134"/>
      <c r="BY1106" s="134"/>
      <c r="BZ1106" s="134"/>
      <c r="CA1106" s="134"/>
      <c r="CB1106" s="134"/>
      <c r="CC1106" s="134"/>
      <c r="CD1106" s="134"/>
      <c r="CE1106" s="134"/>
      <c r="CF1106" s="134"/>
      <c r="CG1106" s="134"/>
      <c r="CH1106" s="134"/>
      <c r="CI1106" s="134"/>
      <c r="CJ1106" s="134"/>
      <c r="CK1106" s="134"/>
      <c r="CL1106" s="134"/>
      <c r="CM1106" s="134"/>
      <c r="CN1106" s="134"/>
      <c r="CO1106" s="134"/>
      <c r="CP1106" s="134"/>
      <c r="CQ1106" s="134"/>
      <c r="CR1106" s="134"/>
      <c r="CS1106" s="134"/>
      <c r="CT1106" s="134"/>
      <c r="CU1106" s="134"/>
      <c r="CV1106" s="134"/>
      <c r="CW1106" s="134"/>
      <c r="CX1106" s="134"/>
      <c r="CY1106" s="134"/>
      <c r="CZ1106" s="134"/>
      <c r="DA1106" s="134"/>
      <c r="DB1106" s="134"/>
      <c r="DC1106" s="134"/>
      <c r="DD1106" s="134"/>
      <c r="DE1106" s="134"/>
      <c r="DF1106" s="134"/>
      <c r="DG1106" s="134"/>
      <c r="DH1106" s="134"/>
      <c r="DI1106" s="134"/>
      <c r="DJ1106" s="134"/>
      <c r="DK1106" s="134"/>
      <c r="DL1106" s="134"/>
      <c r="DM1106" s="134"/>
      <c r="DN1106" s="134"/>
      <c r="DO1106" s="134"/>
      <c r="DP1106" s="134"/>
      <c r="DQ1106" s="134"/>
      <c r="DR1106" s="134"/>
      <c r="DS1106" s="134"/>
      <c r="DT1106" s="134"/>
      <c r="DU1106" s="134"/>
      <c r="DV1106" s="134"/>
      <c r="DW1106" s="134"/>
      <c r="DX1106" s="134"/>
      <c r="DY1106" s="134"/>
      <c r="DZ1106" s="134"/>
      <c r="EA1106" s="134"/>
      <c r="EB1106" s="134"/>
      <c r="EC1106" s="134"/>
      <c r="ED1106" s="134"/>
      <c r="EE1106" s="134"/>
      <c r="EF1106" s="134"/>
      <c r="EG1106" s="134"/>
    </row>
    <row r="1107" spans="1:137">
      <c r="A1107" s="135"/>
      <c r="B1107" s="147"/>
      <c r="C1107" s="149"/>
      <c r="D1107" s="149"/>
      <c r="E1107" s="149"/>
      <c r="F1107" s="149"/>
      <c r="G1107" s="149"/>
      <c r="H1107" s="181"/>
      <c r="I1107" s="90"/>
      <c r="J1107" s="80"/>
      <c r="K1107" s="84" t="s">
        <v>1502</v>
      </c>
      <c r="L1107" s="76">
        <f t="shared" si="108"/>
        <v>4</v>
      </c>
      <c r="M1107" s="143"/>
      <c r="N1107" s="143"/>
      <c r="O1107" s="143"/>
      <c r="P1107" s="143"/>
      <c r="Q1107" s="143"/>
      <c r="R1107" s="143"/>
      <c r="S1107" s="143">
        <v>2</v>
      </c>
      <c r="T1107" s="143"/>
      <c r="U1107" s="143">
        <v>2</v>
      </c>
      <c r="V1107" s="143"/>
      <c r="W1107" s="143"/>
      <c r="X1107" s="76"/>
      <c r="Y1107" s="134"/>
      <c r="Z1107" s="134"/>
      <c r="AA1107" s="134"/>
      <c r="AB1107" s="134"/>
      <c r="AC1107" s="134"/>
      <c r="AD1107" s="134"/>
      <c r="AE1107" s="134"/>
      <c r="AF1107" s="134"/>
      <c r="AG1107" s="134"/>
      <c r="AH1107" s="134"/>
      <c r="AI1107" s="134"/>
      <c r="AJ1107" s="134"/>
      <c r="AK1107" s="134"/>
      <c r="AL1107" s="134"/>
      <c r="AM1107" s="134"/>
      <c r="AN1107" s="134"/>
      <c r="AO1107" s="134"/>
      <c r="AP1107" s="134"/>
      <c r="AQ1107" s="134"/>
      <c r="AR1107" s="134"/>
      <c r="AS1107" s="134"/>
      <c r="AT1107" s="134"/>
      <c r="AU1107" s="134"/>
      <c r="AV1107" s="134"/>
      <c r="AW1107" s="134"/>
      <c r="AX1107" s="134"/>
      <c r="AY1107" s="134"/>
      <c r="AZ1107" s="134"/>
      <c r="BA1107" s="134"/>
      <c r="BB1107" s="134"/>
      <c r="BC1107" s="134"/>
      <c r="BD1107" s="134"/>
      <c r="BE1107" s="134"/>
      <c r="BF1107" s="134"/>
      <c r="BG1107" s="134"/>
      <c r="BH1107" s="134"/>
      <c r="BI1107" s="134"/>
      <c r="BJ1107" s="134"/>
      <c r="BK1107" s="134"/>
      <c r="BL1107" s="134"/>
      <c r="BM1107" s="134"/>
      <c r="BN1107" s="134"/>
      <c r="BO1107" s="134"/>
      <c r="BP1107" s="134"/>
      <c r="BQ1107" s="134"/>
      <c r="BR1107" s="134"/>
      <c r="BS1107" s="134"/>
      <c r="BT1107" s="134"/>
      <c r="BU1107" s="134"/>
      <c r="BV1107" s="134"/>
      <c r="BW1107" s="134"/>
      <c r="BX1107" s="134"/>
      <c r="BY1107" s="134"/>
      <c r="BZ1107" s="134"/>
      <c r="CA1107" s="134"/>
      <c r="CB1107" s="134"/>
      <c r="CC1107" s="134"/>
      <c r="CD1107" s="134"/>
      <c r="CE1107" s="134"/>
      <c r="CF1107" s="134"/>
      <c r="CG1107" s="134"/>
      <c r="CH1107" s="134"/>
      <c r="CI1107" s="134"/>
      <c r="CJ1107" s="134"/>
      <c r="CK1107" s="134"/>
      <c r="CL1107" s="134"/>
      <c r="CM1107" s="134"/>
      <c r="CN1107" s="134"/>
      <c r="CO1107" s="134"/>
      <c r="CP1107" s="134"/>
      <c r="CQ1107" s="134"/>
      <c r="CR1107" s="134"/>
      <c r="CS1107" s="134"/>
      <c r="CT1107" s="134"/>
      <c r="CU1107" s="134"/>
      <c r="CV1107" s="134"/>
      <c r="CW1107" s="134"/>
      <c r="CX1107" s="134"/>
      <c r="CY1107" s="134"/>
      <c r="CZ1107" s="134"/>
      <c r="DA1107" s="134"/>
      <c r="DB1107" s="134"/>
      <c r="DC1107" s="134"/>
      <c r="DD1107" s="134"/>
      <c r="DE1107" s="134"/>
      <c r="DF1107" s="134"/>
      <c r="DG1107" s="134"/>
      <c r="DH1107" s="134"/>
      <c r="DI1107" s="134"/>
      <c r="DJ1107" s="134"/>
      <c r="DK1107" s="134"/>
      <c r="DL1107" s="134"/>
      <c r="DM1107" s="134"/>
      <c r="DN1107" s="134"/>
      <c r="DO1107" s="134"/>
      <c r="DP1107" s="134"/>
      <c r="DQ1107" s="134"/>
      <c r="DR1107" s="134"/>
      <c r="DS1107" s="134"/>
      <c r="DT1107" s="134"/>
      <c r="DU1107" s="134"/>
      <c r="DV1107" s="134"/>
      <c r="DW1107" s="134"/>
      <c r="DX1107" s="134"/>
      <c r="DY1107" s="134"/>
      <c r="DZ1107" s="134"/>
      <c r="EA1107" s="134"/>
      <c r="EB1107" s="134"/>
      <c r="EC1107" s="134"/>
      <c r="ED1107" s="134"/>
      <c r="EE1107" s="134"/>
      <c r="EF1107" s="134"/>
      <c r="EG1107" s="134"/>
    </row>
    <row r="1108" spans="1:137">
      <c r="A1108" s="135"/>
      <c r="B1108" s="147"/>
      <c r="C1108" s="145" t="s">
        <v>33</v>
      </c>
      <c r="D1108" s="145" t="s">
        <v>1670</v>
      </c>
      <c r="E1108" s="145" t="s">
        <v>1671</v>
      </c>
      <c r="F1108" s="145" t="s">
        <v>1672</v>
      </c>
      <c r="G1108" s="145" t="s">
        <v>1673</v>
      </c>
      <c r="H1108" s="177" t="s">
        <v>1674</v>
      </c>
      <c r="I1108" s="88">
        <v>188.97</v>
      </c>
      <c r="J1108" s="46" t="s">
        <v>1508</v>
      </c>
      <c r="K1108" s="75" t="s">
        <v>1509</v>
      </c>
      <c r="L1108" s="76">
        <f t="shared" si="108"/>
        <v>6</v>
      </c>
      <c r="M1108" s="143">
        <v>1</v>
      </c>
      <c r="N1108" s="143">
        <v>1</v>
      </c>
      <c r="O1108" s="143">
        <v>1</v>
      </c>
      <c r="P1108" s="143"/>
      <c r="Q1108" s="143"/>
      <c r="R1108" s="143"/>
      <c r="S1108" s="143"/>
      <c r="T1108" s="143"/>
      <c r="U1108" s="143"/>
      <c r="V1108" s="143"/>
      <c r="W1108" s="143"/>
      <c r="X1108" s="76">
        <v>3</v>
      </c>
      <c r="Y1108" s="134"/>
      <c r="Z1108" s="134"/>
      <c r="AA1108" s="134"/>
      <c r="AB1108" s="134"/>
      <c r="AC1108" s="134"/>
      <c r="AD1108" s="134"/>
      <c r="AE1108" s="134"/>
      <c r="AF1108" s="134"/>
      <c r="AG1108" s="134"/>
      <c r="AH1108" s="134"/>
      <c r="AI1108" s="134"/>
      <c r="AJ1108" s="134"/>
      <c r="AK1108" s="134"/>
      <c r="AL1108" s="134"/>
      <c r="AM1108" s="134"/>
      <c r="AN1108" s="134"/>
      <c r="AO1108" s="134"/>
      <c r="AP1108" s="134"/>
      <c r="AQ1108" s="134"/>
      <c r="AR1108" s="134"/>
      <c r="AS1108" s="134"/>
      <c r="AT1108" s="134"/>
      <c r="AU1108" s="134"/>
      <c r="AV1108" s="134"/>
      <c r="AW1108" s="134"/>
      <c r="AX1108" s="134"/>
      <c r="AY1108" s="134"/>
      <c r="AZ1108" s="134"/>
      <c r="BA1108" s="134"/>
      <c r="BB1108" s="134"/>
      <c r="BC1108" s="134"/>
      <c r="BD1108" s="134"/>
      <c r="BE1108" s="134"/>
      <c r="BF1108" s="134"/>
      <c r="BG1108" s="134"/>
      <c r="BH1108" s="134"/>
      <c r="BI1108" s="134"/>
      <c r="BJ1108" s="134"/>
      <c r="BK1108" s="134"/>
      <c r="BL1108" s="134"/>
      <c r="BM1108" s="134"/>
      <c r="BN1108" s="134"/>
      <c r="BO1108" s="134"/>
      <c r="BP1108" s="134"/>
      <c r="BQ1108" s="134"/>
      <c r="BR1108" s="134"/>
      <c r="BS1108" s="134"/>
      <c r="BT1108" s="134"/>
      <c r="BU1108" s="134"/>
      <c r="BV1108" s="134"/>
      <c r="BW1108" s="134"/>
      <c r="BX1108" s="134"/>
      <c r="BY1108" s="134"/>
      <c r="BZ1108" s="134"/>
      <c r="CA1108" s="134"/>
      <c r="CB1108" s="134"/>
      <c r="CC1108" s="134"/>
      <c r="CD1108" s="134"/>
      <c r="CE1108" s="134"/>
      <c r="CF1108" s="134"/>
      <c r="CG1108" s="134"/>
      <c r="CH1108" s="134"/>
      <c r="CI1108" s="134"/>
      <c r="CJ1108" s="134"/>
      <c r="CK1108" s="134"/>
      <c r="CL1108" s="134"/>
      <c r="CM1108" s="134"/>
      <c r="CN1108" s="134"/>
      <c r="CO1108" s="134"/>
      <c r="CP1108" s="134"/>
      <c r="CQ1108" s="134"/>
      <c r="CR1108" s="134"/>
      <c r="CS1108" s="134"/>
      <c r="CT1108" s="134"/>
      <c r="CU1108" s="134"/>
      <c r="CV1108" s="134"/>
      <c r="CW1108" s="134"/>
      <c r="CX1108" s="134"/>
      <c r="CY1108" s="134"/>
      <c r="CZ1108" s="134"/>
      <c r="DA1108" s="134"/>
      <c r="DB1108" s="134"/>
      <c r="DC1108" s="134"/>
      <c r="DD1108" s="134"/>
      <c r="DE1108" s="134"/>
      <c r="DF1108" s="134"/>
      <c r="DG1108" s="134"/>
      <c r="DH1108" s="134"/>
      <c r="DI1108" s="134"/>
      <c r="DJ1108" s="134"/>
      <c r="DK1108" s="134"/>
      <c r="DL1108" s="134"/>
      <c r="DM1108" s="134"/>
      <c r="DN1108" s="134"/>
      <c r="DO1108" s="134"/>
      <c r="DP1108" s="134"/>
      <c r="DQ1108" s="134"/>
      <c r="DR1108" s="134"/>
      <c r="DS1108" s="134"/>
      <c r="DT1108" s="134"/>
      <c r="DU1108" s="134"/>
      <c r="DV1108" s="134"/>
      <c r="DW1108" s="134"/>
      <c r="DX1108" s="134"/>
      <c r="DY1108" s="134"/>
      <c r="DZ1108" s="134"/>
      <c r="EA1108" s="134"/>
      <c r="EB1108" s="134"/>
      <c r="EC1108" s="134"/>
      <c r="ED1108" s="134"/>
      <c r="EE1108" s="134"/>
      <c r="EF1108" s="134"/>
      <c r="EG1108" s="134"/>
    </row>
    <row r="1109" spans="1:137">
      <c r="A1109" s="135"/>
      <c r="B1109" s="147"/>
      <c r="C1109" s="146"/>
      <c r="D1109" s="146"/>
      <c r="E1109" s="146"/>
      <c r="F1109" s="146"/>
      <c r="G1109" s="146"/>
      <c r="H1109" s="179"/>
      <c r="I1109" s="89"/>
      <c r="J1109" s="54"/>
      <c r="K1109" s="75" t="s">
        <v>1501</v>
      </c>
      <c r="L1109" s="76">
        <f t="shared" si="108"/>
        <v>1</v>
      </c>
      <c r="M1109" s="143">
        <v>1</v>
      </c>
      <c r="N1109" s="143"/>
      <c r="O1109" s="143"/>
      <c r="P1109" s="143"/>
      <c r="Q1109" s="143"/>
      <c r="R1109" s="143"/>
      <c r="S1109" s="143"/>
      <c r="T1109" s="143"/>
      <c r="U1109" s="143"/>
      <c r="V1109" s="143"/>
      <c r="W1109" s="143"/>
      <c r="X1109" s="76"/>
      <c r="Y1109" s="134"/>
      <c r="Z1109" s="134"/>
      <c r="AA1109" s="134"/>
      <c r="AB1109" s="134"/>
      <c r="AC1109" s="134"/>
      <c r="AD1109" s="134"/>
      <c r="AE1109" s="134"/>
      <c r="AF1109" s="134"/>
      <c r="AG1109" s="134"/>
      <c r="AH1109" s="134"/>
      <c r="AI1109" s="134"/>
      <c r="AJ1109" s="134"/>
      <c r="AK1109" s="134"/>
      <c r="AL1109" s="134"/>
      <c r="AM1109" s="134"/>
      <c r="AN1109" s="134"/>
      <c r="AO1109" s="134"/>
      <c r="AP1109" s="134"/>
      <c r="AQ1109" s="134"/>
      <c r="AR1109" s="134"/>
      <c r="AS1109" s="134"/>
      <c r="AT1109" s="134"/>
      <c r="AU1109" s="134"/>
      <c r="AV1109" s="134"/>
      <c r="AW1109" s="134"/>
      <c r="AX1109" s="134"/>
      <c r="AY1109" s="134"/>
      <c r="AZ1109" s="134"/>
      <c r="BA1109" s="134"/>
      <c r="BB1109" s="134"/>
      <c r="BC1109" s="134"/>
      <c r="BD1109" s="134"/>
      <c r="BE1109" s="134"/>
      <c r="BF1109" s="134"/>
      <c r="BG1109" s="134"/>
      <c r="BH1109" s="134"/>
      <c r="BI1109" s="134"/>
      <c r="BJ1109" s="134"/>
      <c r="BK1109" s="134"/>
      <c r="BL1109" s="134"/>
      <c r="BM1109" s="134"/>
      <c r="BN1109" s="134"/>
      <c r="BO1109" s="134"/>
      <c r="BP1109" s="134"/>
      <c r="BQ1109" s="134"/>
      <c r="BR1109" s="134"/>
      <c r="BS1109" s="134"/>
      <c r="BT1109" s="134"/>
      <c r="BU1109" s="134"/>
      <c r="BV1109" s="134"/>
      <c r="BW1109" s="134"/>
      <c r="BX1109" s="134"/>
      <c r="BY1109" s="134"/>
      <c r="BZ1109" s="134"/>
      <c r="CA1109" s="134"/>
      <c r="CB1109" s="134"/>
      <c r="CC1109" s="134"/>
      <c r="CD1109" s="134"/>
      <c r="CE1109" s="134"/>
      <c r="CF1109" s="134"/>
      <c r="CG1109" s="134"/>
      <c r="CH1109" s="134"/>
      <c r="CI1109" s="134"/>
      <c r="CJ1109" s="134"/>
      <c r="CK1109" s="134"/>
      <c r="CL1109" s="134"/>
      <c r="CM1109" s="134"/>
      <c r="CN1109" s="134"/>
      <c r="CO1109" s="134"/>
      <c r="CP1109" s="134"/>
      <c r="CQ1109" s="134"/>
      <c r="CR1109" s="134"/>
      <c r="CS1109" s="134"/>
      <c r="CT1109" s="134"/>
      <c r="CU1109" s="134"/>
      <c r="CV1109" s="134"/>
      <c r="CW1109" s="134"/>
      <c r="CX1109" s="134"/>
      <c r="CY1109" s="134"/>
      <c r="CZ1109" s="134"/>
      <c r="DA1109" s="134"/>
      <c r="DB1109" s="134"/>
      <c r="DC1109" s="134"/>
      <c r="DD1109" s="134"/>
      <c r="DE1109" s="134"/>
      <c r="DF1109" s="134"/>
      <c r="DG1109" s="134"/>
      <c r="DH1109" s="134"/>
      <c r="DI1109" s="134"/>
      <c r="DJ1109" s="134"/>
      <c r="DK1109" s="134"/>
      <c r="DL1109" s="134"/>
      <c r="DM1109" s="134"/>
      <c r="DN1109" s="134"/>
      <c r="DO1109" s="134"/>
      <c r="DP1109" s="134"/>
      <c r="DQ1109" s="134"/>
      <c r="DR1109" s="134"/>
      <c r="DS1109" s="134"/>
      <c r="DT1109" s="134"/>
      <c r="DU1109" s="134"/>
      <c r="DV1109" s="134"/>
      <c r="DW1109" s="134"/>
      <c r="DX1109" s="134"/>
      <c r="DY1109" s="134"/>
      <c r="DZ1109" s="134"/>
      <c r="EA1109" s="134"/>
      <c r="EB1109" s="134"/>
      <c r="EC1109" s="134"/>
      <c r="ED1109" s="134"/>
      <c r="EE1109" s="134"/>
      <c r="EF1109" s="134"/>
      <c r="EG1109" s="134"/>
    </row>
    <row r="1110" spans="1:137">
      <c r="A1110" s="135"/>
      <c r="B1110" s="150"/>
      <c r="C1110" s="149"/>
      <c r="D1110" s="149"/>
      <c r="E1110" s="149"/>
      <c r="F1110" s="149"/>
      <c r="G1110" s="149"/>
      <c r="H1110" s="181"/>
      <c r="I1110" s="90"/>
      <c r="J1110" s="80"/>
      <c r="K1110" s="84" t="s">
        <v>1502</v>
      </c>
      <c r="L1110" s="76">
        <f t="shared" si="108"/>
        <v>0</v>
      </c>
      <c r="M1110" s="143"/>
      <c r="N1110" s="143"/>
      <c r="O1110" s="143"/>
      <c r="P1110" s="143"/>
      <c r="Q1110" s="143"/>
      <c r="R1110" s="143"/>
      <c r="S1110" s="143"/>
      <c r="T1110" s="143"/>
      <c r="U1110" s="143"/>
      <c r="V1110" s="143"/>
      <c r="W1110" s="143"/>
      <c r="X1110" s="76"/>
      <c r="Y1110" s="134"/>
      <c r="Z1110" s="134"/>
      <c r="AA1110" s="134"/>
      <c r="AB1110" s="134"/>
      <c r="AC1110" s="134"/>
      <c r="AD1110" s="134"/>
      <c r="AE1110" s="134"/>
      <c r="AF1110" s="134"/>
      <c r="AG1110" s="134"/>
      <c r="AH1110" s="134"/>
      <c r="AI1110" s="134"/>
      <c r="AJ1110" s="134"/>
      <c r="AK1110" s="134"/>
      <c r="AL1110" s="134"/>
      <c r="AM1110" s="134"/>
      <c r="AN1110" s="134"/>
      <c r="AO1110" s="134"/>
      <c r="AP1110" s="134"/>
      <c r="AQ1110" s="134"/>
      <c r="AR1110" s="134"/>
      <c r="AS1110" s="134"/>
      <c r="AT1110" s="134"/>
      <c r="AU1110" s="134"/>
      <c r="AV1110" s="134"/>
      <c r="AW1110" s="134"/>
      <c r="AX1110" s="134"/>
      <c r="AY1110" s="134"/>
      <c r="AZ1110" s="134"/>
      <c r="BA1110" s="134"/>
      <c r="BB1110" s="134"/>
      <c r="BC1110" s="134"/>
      <c r="BD1110" s="134"/>
      <c r="BE1110" s="134"/>
      <c r="BF1110" s="134"/>
      <c r="BG1110" s="134"/>
      <c r="BH1110" s="134"/>
      <c r="BI1110" s="134"/>
      <c r="BJ1110" s="134"/>
      <c r="BK1110" s="134"/>
      <c r="BL1110" s="134"/>
      <c r="BM1110" s="134"/>
      <c r="BN1110" s="134"/>
      <c r="BO1110" s="134"/>
      <c r="BP1110" s="134"/>
      <c r="BQ1110" s="134"/>
      <c r="BR1110" s="134"/>
      <c r="BS1110" s="134"/>
      <c r="BT1110" s="134"/>
      <c r="BU1110" s="134"/>
      <c r="BV1110" s="134"/>
      <c r="BW1110" s="134"/>
      <c r="BX1110" s="134"/>
      <c r="BY1110" s="134"/>
      <c r="BZ1110" s="134"/>
      <c r="CA1110" s="134"/>
      <c r="CB1110" s="134"/>
      <c r="CC1110" s="134"/>
      <c r="CD1110" s="134"/>
      <c r="CE1110" s="134"/>
      <c r="CF1110" s="134"/>
      <c r="CG1110" s="134"/>
      <c r="CH1110" s="134"/>
      <c r="CI1110" s="134"/>
      <c r="CJ1110" s="134"/>
      <c r="CK1110" s="134"/>
      <c r="CL1110" s="134"/>
      <c r="CM1110" s="134"/>
      <c r="CN1110" s="134"/>
      <c r="CO1110" s="134"/>
      <c r="CP1110" s="134"/>
      <c r="CQ1110" s="134"/>
      <c r="CR1110" s="134"/>
      <c r="CS1110" s="134"/>
      <c r="CT1110" s="134"/>
      <c r="CU1110" s="134"/>
      <c r="CV1110" s="134"/>
      <c r="CW1110" s="134"/>
      <c r="CX1110" s="134"/>
      <c r="CY1110" s="134"/>
      <c r="CZ1110" s="134"/>
      <c r="DA1110" s="134"/>
      <c r="DB1110" s="134"/>
      <c r="DC1110" s="134"/>
      <c r="DD1110" s="134"/>
      <c r="DE1110" s="134"/>
      <c r="DF1110" s="134"/>
      <c r="DG1110" s="134"/>
      <c r="DH1110" s="134"/>
      <c r="DI1110" s="134"/>
      <c r="DJ1110" s="134"/>
      <c r="DK1110" s="134"/>
      <c r="DL1110" s="134"/>
      <c r="DM1110" s="134"/>
      <c r="DN1110" s="134"/>
      <c r="DO1110" s="134"/>
      <c r="DP1110" s="134"/>
      <c r="DQ1110" s="134"/>
      <c r="DR1110" s="134"/>
      <c r="DS1110" s="134"/>
      <c r="DT1110" s="134"/>
      <c r="DU1110" s="134"/>
      <c r="DV1110" s="134"/>
      <c r="DW1110" s="134"/>
      <c r="DX1110" s="134"/>
      <c r="DY1110" s="134"/>
      <c r="DZ1110" s="134"/>
      <c r="EA1110" s="134"/>
      <c r="EB1110" s="134"/>
      <c r="EC1110" s="134"/>
      <c r="ED1110" s="134"/>
      <c r="EE1110" s="134"/>
      <c r="EF1110" s="134"/>
      <c r="EG1110" s="134"/>
    </row>
    <row r="1111" spans="1:137">
      <c r="A1111" s="135"/>
      <c r="B1111" s="103" t="s">
        <v>1675</v>
      </c>
      <c r="C1111" s="58"/>
      <c r="D1111" s="131">
        <f>COUNTA(D1114:D1224)</f>
        <v>37</v>
      </c>
      <c r="E1111" s="58"/>
      <c r="F1111" s="58"/>
      <c r="G1111" s="58"/>
      <c r="H1111" s="46"/>
      <c r="I1111" s="140">
        <f>SUM(I1114:I1224)</f>
        <v>284503</v>
      </c>
      <c r="J1111" s="46" t="s">
        <v>1508</v>
      </c>
      <c r="K1111" s="75" t="s">
        <v>1509</v>
      </c>
      <c r="L1111" s="76">
        <f>SUM(M1111:X1111)</f>
        <v>64</v>
      </c>
      <c r="M1111" s="76">
        <f>M1114+M1117+M1120+M1123+M1126+M1129+M1132+M1135+M1138+M1141+M1144+M1147+M1150+M1153+M1156+M1159+M1162+M1165+M1168+M1171+M1174+M1177+M1180+M1183+M1186+M1189+M1192+M1195+M1198+M1201+M1204+M1207+M1210+M1213+M1216+M1219+M1222</f>
        <v>3</v>
      </c>
      <c r="N1111" s="76">
        <f t="shared" ref="N1111:X1111" si="109">N1114+N1117+N1120+N1123+N1126+N1129+N1132+N1135+N1138+N1141+N1144+N1147+N1150+N1153+N1156+N1159+N1162+N1165+N1168+N1171+N1174+N1177+N1180+N1183+N1186+N1189+N1192+N1195+N1198+N1201+N1204+N1207+N1210+N1213+N1216+N1219+N1222</f>
        <v>10</v>
      </c>
      <c r="O1111" s="76">
        <f t="shared" si="109"/>
        <v>22</v>
      </c>
      <c r="P1111" s="76">
        <f t="shared" si="109"/>
        <v>0</v>
      </c>
      <c r="Q1111" s="76">
        <f t="shared" si="109"/>
        <v>0</v>
      </c>
      <c r="R1111" s="76">
        <f t="shared" si="109"/>
        <v>0</v>
      </c>
      <c r="S1111" s="76">
        <f t="shared" si="109"/>
        <v>25</v>
      </c>
      <c r="T1111" s="76">
        <f t="shared" si="109"/>
        <v>3</v>
      </c>
      <c r="U1111" s="76">
        <f t="shared" si="109"/>
        <v>0</v>
      </c>
      <c r="V1111" s="76">
        <f t="shared" si="109"/>
        <v>0</v>
      </c>
      <c r="W1111" s="76">
        <f t="shared" si="109"/>
        <v>0</v>
      </c>
      <c r="X1111" s="76">
        <f t="shared" si="109"/>
        <v>1</v>
      </c>
      <c r="Y1111" s="134"/>
      <c r="Z1111" s="134"/>
      <c r="AA1111" s="134"/>
      <c r="AB1111" s="134"/>
      <c r="AC1111" s="134"/>
      <c r="AD1111" s="134"/>
      <c r="AE1111" s="134"/>
      <c r="AF1111" s="134"/>
      <c r="AG1111" s="134"/>
      <c r="AH1111" s="134"/>
      <c r="AI1111" s="134"/>
      <c r="AJ1111" s="134"/>
      <c r="AK1111" s="134"/>
      <c r="AL1111" s="134"/>
      <c r="AM1111" s="134"/>
      <c r="AN1111" s="134"/>
      <c r="AO1111" s="134"/>
      <c r="AP1111" s="134"/>
      <c r="AQ1111" s="134"/>
      <c r="AR1111" s="134"/>
      <c r="AS1111" s="134"/>
      <c r="AT1111" s="134"/>
      <c r="AU1111" s="134"/>
      <c r="AV1111" s="134"/>
      <c r="AW1111" s="134"/>
      <c r="AX1111" s="134"/>
      <c r="AY1111" s="134"/>
      <c r="AZ1111" s="134"/>
      <c r="BA1111" s="134"/>
      <c r="BB1111" s="134"/>
      <c r="BC1111" s="134"/>
      <c r="BD1111" s="134"/>
      <c r="BE1111" s="134"/>
      <c r="BF1111" s="134"/>
      <c r="BG1111" s="134"/>
      <c r="BH1111" s="134"/>
      <c r="BI1111" s="134"/>
      <c r="BJ1111" s="134"/>
      <c r="BK1111" s="134"/>
      <c r="BL1111" s="134"/>
      <c r="BM1111" s="134"/>
      <c r="BN1111" s="134"/>
      <c r="BO1111" s="134"/>
      <c r="BP1111" s="134"/>
      <c r="BQ1111" s="134"/>
      <c r="BR1111" s="134"/>
      <c r="BS1111" s="134"/>
      <c r="BT1111" s="134"/>
      <c r="BU1111" s="134"/>
      <c r="BV1111" s="134"/>
      <c r="BW1111" s="134"/>
      <c r="BX1111" s="134"/>
      <c r="BY1111" s="134"/>
      <c r="BZ1111" s="134"/>
      <c r="CA1111" s="134"/>
      <c r="CB1111" s="134"/>
      <c r="CC1111" s="134"/>
      <c r="CD1111" s="134"/>
      <c r="CE1111" s="134"/>
      <c r="CF1111" s="134"/>
      <c r="CG1111" s="134"/>
      <c r="CH1111" s="134"/>
      <c r="CI1111" s="134"/>
      <c r="CJ1111" s="134"/>
      <c r="CK1111" s="134"/>
      <c r="CL1111" s="134"/>
      <c r="CM1111" s="134"/>
      <c r="CN1111" s="134"/>
      <c r="CO1111" s="134"/>
      <c r="CP1111" s="134"/>
      <c r="CQ1111" s="134"/>
      <c r="CR1111" s="134"/>
      <c r="CS1111" s="134"/>
      <c r="CT1111" s="134"/>
      <c r="CU1111" s="134"/>
      <c r="CV1111" s="134"/>
      <c r="CW1111" s="134"/>
      <c r="CX1111" s="134"/>
      <c r="CY1111" s="134"/>
      <c r="CZ1111" s="134"/>
      <c r="DA1111" s="134"/>
      <c r="DB1111" s="134"/>
      <c r="DC1111" s="134"/>
      <c r="DD1111" s="134"/>
      <c r="DE1111" s="134"/>
      <c r="DF1111" s="134"/>
      <c r="DG1111" s="134"/>
      <c r="DH1111" s="134"/>
      <c r="DI1111" s="134"/>
      <c r="DJ1111" s="134"/>
      <c r="DK1111" s="134"/>
      <c r="DL1111" s="134"/>
      <c r="DM1111" s="134"/>
      <c r="DN1111" s="134"/>
      <c r="DO1111" s="134"/>
      <c r="DP1111" s="134"/>
      <c r="DQ1111" s="134"/>
      <c r="DR1111" s="134"/>
      <c r="DS1111" s="134"/>
      <c r="DT1111" s="134"/>
      <c r="DU1111" s="134"/>
      <c r="DV1111" s="134"/>
      <c r="DW1111" s="134"/>
      <c r="DX1111" s="134"/>
      <c r="DY1111" s="134"/>
      <c r="DZ1111" s="134"/>
      <c r="EA1111" s="134"/>
      <c r="EB1111" s="134"/>
      <c r="EC1111" s="134"/>
      <c r="ED1111" s="134"/>
      <c r="EE1111" s="134"/>
      <c r="EF1111" s="134"/>
      <c r="EG1111" s="134"/>
    </row>
    <row r="1112" spans="1:137">
      <c r="A1112" s="135"/>
      <c r="B1112" s="103"/>
      <c r="C1112" s="77"/>
      <c r="D1112" s="136"/>
      <c r="E1112" s="77"/>
      <c r="F1112" s="77"/>
      <c r="G1112" s="77"/>
      <c r="H1112" s="54"/>
      <c r="I1112" s="141"/>
      <c r="J1112" s="54"/>
      <c r="K1112" s="75" t="s">
        <v>1501</v>
      </c>
      <c r="L1112" s="76">
        <f>SUM(M1112:X1112)</f>
        <v>11</v>
      </c>
      <c r="M1112" s="76">
        <f t="shared" ref="M1112:X1113" si="110">M1115+M1118+M1121+M1124+M1127+M1130+M1133+M1136+M1139+M1142+M1145+M1148+M1151+M1154+M1157+M1160+M1163+M1166+M1169+M1172+M1175+M1178+M1181+M1184+M1187+M1190+M1193+M1196+M1199+M1202+M1205+M1208+M1211+M1214+M1217+M1220+M1223</f>
        <v>0</v>
      </c>
      <c r="N1112" s="76">
        <f t="shared" si="110"/>
        <v>3</v>
      </c>
      <c r="O1112" s="76">
        <f t="shared" si="110"/>
        <v>0</v>
      </c>
      <c r="P1112" s="76">
        <f t="shared" si="110"/>
        <v>7</v>
      </c>
      <c r="Q1112" s="76">
        <f t="shared" si="110"/>
        <v>0</v>
      </c>
      <c r="R1112" s="76">
        <f t="shared" si="110"/>
        <v>0</v>
      </c>
      <c r="S1112" s="76">
        <f t="shared" si="110"/>
        <v>0</v>
      </c>
      <c r="T1112" s="76">
        <f t="shared" si="110"/>
        <v>1</v>
      </c>
      <c r="U1112" s="76">
        <f t="shared" si="110"/>
        <v>0</v>
      </c>
      <c r="V1112" s="76">
        <f t="shared" si="110"/>
        <v>0</v>
      </c>
      <c r="W1112" s="76">
        <f t="shared" si="110"/>
        <v>0</v>
      </c>
      <c r="X1112" s="76">
        <f t="shared" si="110"/>
        <v>0</v>
      </c>
      <c r="Y1112" s="134"/>
      <c r="Z1112" s="134"/>
      <c r="AA1112" s="134"/>
      <c r="AB1112" s="134"/>
      <c r="AC1112" s="134"/>
      <c r="AD1112" s="134"/>
      <c r="AE1112" s="134"/>
      <c r="AF1112" s="134"/>
      <c r="AG1112" s="134"/>
      <c r="AH1112" s="134"/>
      <c r="AI1112" s="134"/>
      <c r="AJ1112" s="134"/>
      <c r="AK1112" s="134"/>
      <c r="AL1112" s="134"/>
      <c r="AM1112" s="134"/>
      <c r="AN1112" s="134"/>
      <c r="AO1112" s="134"/>
      <c r="AP1112" s="134"/>
      <c r="AQ1112" s="134"/>
      <c r="AR1112" s="134"/>
      <c r="AS1112" s="134"/>
      <c r="AT1112" s="134"/>
      <c r="AU1112" s="134"/>
      <c r="AV1112" s="134"/>
      <c r="AW1112" s="134"/>
      <c r="AX1112" s="134"/>
      <c r="AY1112" s="134"/>
      <c r="AZ1112" s="134"/>
      <c r="BA1112" s="134"/>
      <c r="BB1112" s="134"/>
      <c r="BC1112" s="134"/>
      <c r="BD1112" s="134"/>
      <c r="BE1112" s="134"/>
      <c r="BF1112" s="134"/>
      <c r="BG1112" s="134"/>
      <c r="BH1112" s="134"/>
      <c r="BI1112" s="134"/>
      <c r="BJ1112" s="134"/>
      <c r="BK1112" s="134"/>
      <c r="BL1112" s="134"/>
      <c r="BM1112" s="134"/>
      <c r="BN1112" s="134"/>
      <c r="BO1112" s="134"/>
      <c r="BP1112" s="134"/>
      <c r="BQ1112" s="134"/>
      <c r="BR1112" s="134"/>
      <c r="BS1112" s="134"/>
      <c r="BT1112" s="134"/>
      <c r="BU1112" s="134"/>
      <c r="BV1112" s="134"/>
      <c r="BW1112" s="134"/>
      <c r="BX1112" s="134"/>
      <c r="BY1112" s="134"/>
      <c r="BZ1112" s="134"/>
      <c r="CA1112" s="134"/>
      <c r="CB1112" s="134"/>
      <c r="CC1112" s="134"/>
      <c r="CD1112" s="134"/>
      <c r="CE1112" s="134"/>
      <c r="CF1112" s="134"/>
      <c r="CG1112" s="134"/>
      <c r="CH1112" s="134"/>
      <c r="CI1112" s="134"/>
      <c r="CJ1112" s="134"/>
      <c r="CK1112" s="134"/>
      <c r="CL1112" s="134"/>
      <c r="CM1112" s="134"/>
      <c r="CN1112" s="134"/>
      <c r="CO1112" s="134"/>
      <c r="CP1112" s="134"/>
      <c r="CQ1112" s="134"/>
      <c r="CR1112" s="134"/>
      <c r="CS1112" s="134"/>
      <c r="CT1112" s="134"/>
      <c r="CU1112" s="134"/>
      <c r="CV1112" s="134"/>
      <c r="CW1112" s="134"/>
      <c r="CX1112" s="134"/>
      <c r="CY1112" s="134"/>
      <c r="CZ1112" s="134"/>
      <c r="DA1112" s="134"/>
      <c r="DB1112" s="134"/>
      <c r="DC1112" s="134"/>
      <c r="DD1112" s="134"/>
      <c r="DE1112" s="134"/>
      <c r="DF1112" s="134"/>
      <c r="DG1112" s="134"/>
      <c r="DH1112" s="134"/>
      <c r="DI1112" s="134"/>
      <c r="DJ1112" s="134"/>
      <c r="DK1112" s="134"/>
      <c r="DL1112" s="134"/>
      <c r="DM1112" s="134"/>
      <c r="DN1112" s="134"/>
      <c r="DO1112" s="134"/>
      <c r="DP1112" s="134"/>
      <c r="DQ1112" s="134"/>
      <c r="DR1112" s="134"/>
      <c r="DS1112" s="134"/>
      <c r="DT1112" s="134"/>
      <c r="DU1112" s="134"/>
      <c r="DV1112" s="134"/>
      <c r="DW1112" s="134"/>
      <c r="DX1112" s="134"/>
      <c r="DY1112" s="134"/>
      <c r="DZ1112" s="134"/>
      <c r="EA1112" s="134"/>
      <c r="EB1112" s="134"/>
      <c r="EC1112" s="134"/>
      <c r="ED1112" s="134"/>
      <c r="EE1112" s="134"/>
      <c r="EF1112" s="134"/>
      <c r="EG1112" s="134"/>
    </row>
    <row r="1113" spans="1:137">
      <c r="A1113" s="135"/>
      <c r="B1113" s="103"/>
      <c r="C1113" s="81"/>
      <c r="D1113" s="138"/>
      <c r="E1113" s="81"/>
      <c r="F1113" s="81"/>
      <c r="G1113" s="81"/>
      <c r="H1113" s="80"/>
      <c r="I1113" s="142"/>
      <c r="J1113" s="80"/>
      <c r="K1113" s="84" t="s">
        <v>1502</v>
      </c>
      <c r="L1113" s="76">
        <f>SUM(M1113:X1113)</f>
        <v>107</v>
      </c>
      <c r="M1113" s="76">
        <f t="shared" si="110"/>
        <v>6</v>
      </c>
      <c r="N1113" s="76">
        <f t="shared" si="110"/>
        <v>1</v>
      </c>
      <c r="O1113" s="76">
        <f t="shared" si="110"/>
        <v>40</v>
      </c>
      <c r="P1113" s="76">
        <f t="shared" si="110"/>
        <v>1</v>
      </c>
      <c r="Q1113" s="76">
        <f t="shared" si="110"/>
        <v>0</v>
      </c>
      <c r="R1113" s="76">
        <f t="shared" si="110"/>
        <v>0</v>
      </c>
      <c r="S1113" s="76">
        <f t="shared" si="110"/>
        <v>20</v>
      </c>
      <c r="T1113" s="76">
        <f t="shared" si="110"/>
        <v>30</v>
      </c>
      <c r="U1113" s="76">
        <f t="shared" si="110"/>
        <v>0</v>
      </c>
      <c r="V1113" s="76">
        <f t="shared" si="110"/>
        <v>0</v>
      </c>
      <c r="W1113" s="76">
        <f t="shared" si="110"/>
        <v>9</v>
      </c>
      <c r="X1113" s="76">
        <f t="shared" si="110"/>
        <v>0</v>
      </c>
      <c r="Y1113" s="134"/>
      <c r="Z1113" s="134"/>
      <c r="AA1113" s="134"/>
      <c r="AB1113" s="134"/>
      <c r="AC1113" s="134"/>
      <c r="AD1113" s="134"/>
      <c r="AE1113" s="134"/>
      <c r="AF1113" s="134"/>
      <c r="AG1113" s="134"/>
      <c r="AH1113" s="134"/>
      <c r="AI1113" s="134"/>
      <c r="AJ1113" s="134"/>
      <c r="AK1113" s="134"/>
      <c r="AL1113" s="134"/>
      <c r="AM1113" s="134"/>
      <c r="AN1113" s="134"/>
      <c r="AO1113" s="134"/>
      <c r="AP1113" s="134"/>
      <c r="AQ1113" s="134"/>
      <c r="AR1113" s="134"/>
      <c r="AS1113" s="134"/>
      <c r="AT1113" s="134"/>
      <c r="AU1113" s="134"/>
      <c r="AV1113" s="134"/>
      <c r="AW1113" s="134"/>
      <c r="AX1113" s="134"/>
      <c r="AY1113" s="134"/>
      <c r="AZ1113" s="134"/>
      <c r="BA1113" s="134"/>
      <c r="BB1113" s="134"/>
      <c r="BC1113" s="134"/>
      <c r="BD1113" s="134"/>
      <c r="BE1113" s="134"/>
      <c r="BF1113" s="134"/>
      <c r="BG1113" s="134"/>
      <c r="BH1113" s="134"/>
      <c r="BI1113" s="134"/>
      <c r="BJ1113" s="134"/>
      <c r="BK1113" s="134"/>
      <c r="BL1113" s="134"/>
      <c r="BM1113" s="134"/>
      <c r="BN1113" s="134"/>
      <c r="BO1113" s="134"/>
      <c r="BP1113" s="134"/>
      <c r="BQ1113" s="134"/>
      <c r="BR1113" s="134"/>
      <c r="BS1113" s="134"/>
      <c r="BT1113" s="134"/>
      <c r="BU1113" s="134"/>
      <c r="BV1113" s="134"/>
      <c r="BW1113" s="134"/>
      <c r="BX1113" s="134"/>
      <c r="BY1113" s="134"/>
      <c r="BZ1113" s="134"/>
      <c r="CA1113" s="134"/>
      <c r="CB1113" s="134"/>
      <c r="CC1113" s="134"/>
      <c r="CD1113" s="134"/>
      <c r="CE1113" s="134"/>
      <c r="CF1113" s="134"/>
      <c r="CG1113" s="134"/>
      <c r="CH1113" s="134"/>
      <c r="CI1113" s="134"/>
      <c r="CJ1113" s="134"/>
      <c r="CK1113" s="134"/>
      <c r="CL1113" s="134"/>
      <c r="CM1113" s="134"/>
      <c r="CN1113" s="134"/>
      <c r="CO1113" s="134"/>
      <c r="CP1113" s="134"/>
      <c r="CQ1113" s="134"/>
      <c r="CR1113" s="134"/>
      <c r="CS1113" s="134"/>
      <c r="CT1113" s="134"/>
      <c r="CU1113" s="134"/>
      <c r="CV1113" s="134"/>
      <c r="CW1113" s="134"/>
      <c r="CX1113" s="134"/>
      <c r="CY1113" s="134"/>
      <c r="CZ1113" s="134"/>
      <c r="DA1113" s="134"/>
      <c r="DB1113" s="134"/>
      <c r="DC1113" s="134"/>
      <c r="DD1113" s="134"/>
      <c r="DE1113" s="134"/>
      <c r="DF1113" s="134"/>
      <c r="DG1113" s="134"/>
      <c r="DH1113" s="134"/>
      <c r="DI1113" s="134"/>
      <c r="DJ1113" s="134"/>
      <c r="DK1113" s="134"/>
      <c r="DL1113" s="134"/>
      <c r="DM1113" s="134"/>
      <c r="DN1113" s="134"/>
      <c r="DO1113" s="134"/>
      <c r="DP1113" s="134"/>
      <c r="DQ1113" s="134"/>
      <c r="DR1113" s="134"/>
      <c r="DS1113" s="134"/>
      <c r="DT1113" s="134"/>
      <c r="DU1113" s="134"/>
      <c r="DV1113" s="134"/>
      <c r="DW1113" s="134"/>
      <c r="DX1113" s="134"/>
      <c r="DY1113" s="134"/>
      <c r="DZ1113" s="134"/>
      <c r="EA1113" s="134"/>
      <c r="EB1113" s="134"/>
      <c r="EC1113" s="134"/>
      <c r="ED1113" s="134"/>
      <c r="EE1113" s="134"/>
      <c r="EF1113" s="134"/>
      <c r="EG1113" s="134"/>
    </row>
    <row r="1114" spans="1:137">
      <c r="A1114" s="135"/>
      <c r="B1114" s="46" t="s">
        <v>1676</v>
      </c>
      <c r="C1114" s="58" t="s">
        <v>33</v>
      </c>
      <c r="D1114" s="58" t="s">
        <v>1677</v>
      </c>
      <c r="E1114" s="100" t="s">
        <v>1678</v>
      </c>
      <c r="F1114" s="58" t="s">
        <v>1679</v>
      </c>
      <c r="G1114" s="192" t="s">
        <v>1680</v>
      </c>
      <c r="H1114" s="91" t="s">
        <v>1681</v>
      </c>
      <c r="I1114" s="74">
        <v>15100</v>
      </c>
      <c r="J1114" s="46" t="s">
        <v>1508</v>
      </c>
      <c r="K1114" s="75" t="s">
        <v>1509</v>
      </c>
      <c r="L1114" s="76">
        <f>SUM(M1114:X1114)</f>
        <v>0</v>
      </c>
      <c r="M1114" s="76"/>
      <c r="N1114" s="76"/>
      <c r="O1114" s="76"/>
      <c r="P1114" s="76"/>
      <c r="Q1114" s="76"/>
      <c r="R1114" s="76"/>
      <c r="S1114" s="76"/>
      <c r="T1114" s="76"/>
      <c r="U1114" s="76"/>
      <c r="V1114" s="76"/>
      <c r="W1114" s="76"/>
      <c r="X1114" s="76"/>
      <c r="Y1114" s="134"/>
      <c r="Z1114" s="134"/>
      <c r="AA1114" s="134"/>
      <c r="AB1114" s="134"/>
      <c r="AC1114" s="134"/>
      <c r="AD1114" s="134"/>
      <c r="AE1114" s="134"/>
      <c r="AF1114" s="134"/>
      <c r="AG1114" s="134"/>
      <c r="AH1114" s="134"/>
      <c r="AI1114" s="134"/>
      <c r="AJ1114" s="134"/>
      <c r="AK1114" s="134"/>
      <c r="AL1114" s="134"/>
      <c r="AM1114" s="134"/>
      <c r="AN1114" s="134"/>
      <c r="AO1114" s="134"/>
      <c r="AP1114" s="134"/>
      <c r="AQ1114" s="134"/>
      <c r="AR1114" s="134"/>
      <c r="AS1114" s="134"/>
      <c r="AT1114" s="134"/>
      <c r="AU1114" s="134"/>
      <c r="AV1114" s="134"/>
      <c r="AW1114" s="134"/>
      <c r="AX1114" s="134"/>
      <c r="AY1114" s="134"/>
      <c r="AZ1114" s="134"/>
      <c r="BA1114" s="134"/>
      <c r="BB1114" s="134"/>
      <c r="BC1114" s="134"/>
      <c r="BD1114" s="134"/>
      <c r="BE1114" s="134"/>
      <c r="BF1114" s="134"/>
      <c r="BG1114" s="134"/>
      <c r="BH1114" s="134"/>
      <c r="BI1114" s="134"/>
      <c r="BJ1114" s="134"/>
      <c r="BK1114" s="134"/>
      <c r="BL1114" s="134"/>
      <c r="BM1114" s="134"/>
      <c r="BN1114" s="134"/>
      <c r="BO1114" s="134"/>
      <c r="BP1114" s="134"/>
      <c r="BQ1114" s="134"/>
      <c r="BR1114" s="134"/>
      <c r="BS1114" s="134"/>
      <c r="BT1114" s="134"/>
      <c r="BU1114" s="134"/>
      <c r="BV1114" s="134"/>
      <c r="BW1114" s="134"/>
      <c r="BX1114" s="134"/>
      <c r="BY1114" s="134"/>
      <c r="BZ1114" s="134"/>
      <c r="CA1114" s="134"/>
      <c r="CB1114" s="134"/>
      <c r="CC1114" s="134"/>
      <c r="CD1114" s="134"/>
      <c r="CE1114" s="134"/>
      <c r="CF1114" s="134"/>
      <c r="CG1114" s="134"/>
      <c r="CH1114" s="134"/>
      <c r="CI1114" s="134"/>
      <c r="CJ1114" s="134"/>
      <c r="CK1114" s="134"/>
      <c r="CL1114" s="134"/>
      <c r="CM1114" s="134"/>
      <c r="CN1114" s="134"/>
      <c r="CO1114" s="134"/>
      <c r="CP1114" s="134"/>
      <c r="CQ1114" s="134"/>
      <c r="CR1114" s="134"/>
      <c r="CS1114" s="134"/>
      <c r="CT1114" s="134"/>
      <c r="CU1114" s="134"/>
      <c r="CV1114" s="134"/>
      <c r="CW1114" s="134"/>
      <c r="CX1114" s="134"/>
      <c r="CY1114" s="134"/>
      <c r="CZ1114" s="134"/>
      <c r="DA1114" s="134"/>
      <c r="DB1114" s="134"/>
      <c r="DC1114" s="134"/>
      <c r="DD1114" s="134"/>
      <c r="DE1114" s="134"/>
      <c r="DF1114" s="134"/>
      <c r="DG1114" s="134"/>
      <c r="DH1114" s="134"/>
      <c r="DI1114" s="134"/>
      <c r="DJ1114" s="134"/>
      <c r="DK1114" s="134"/>
      <c r="DL1114" s="134"/>
      <c r="DM1114" s="134"/>
      <c r="DN1114" s="134"/>
      <c r="DO1114" s="134"/>
      <c r="DP1114" s="134"/>
      <c r="DQ1114" s="134"/>
      <c r="DR1114" s="134"/>
      <c r="DS1114" s="134"/>
      <c r="DT1114" s="134"/>
      <c r="DU1114" s="134"/>
      <c r="DV1114" s="134"/>
      <c r="DW1114" s="134"/>
      <c r="DX1114" s="134"/>
      <c r="DY1114" s="134"/>
      <c r="DZ1114" s="134"/>
      <c r="EA1114" s="134"/>
      <c r="EB1114" s="134"/>
      <c r="EC1114" s="134"/>
      <c r="ED1114" s="134"/>
      <c r="EE1114" s="134"/>
      <c r="EF1114" s="134"/>
      <c r="EG1114" s="134"/>
    </row>
    <row r="1115" spans="1:137">
      <c r="A1115" s="135"/>
      <c r="B1115" s="54"/>
      <c r="C1115" s="77"/>
      <c r="D1115" s="77"/>
      <c r="E1115" s="63"/>
      <c r="F1115" s="77"/>
      <c r="G1115" s="193"/>
      <c r="H1115" s="92"/>
      <c r="I1115" s="79"/>
      <c r="J1115" s="54"/>
      <c r="K1115" s="75" t="s">
        <v>1501</v>
      </c>
      <c r="L1115" s="76">
        <f t="shared" ref="L1115:L1134" si="111">SUM(M1115:X1115)</f>
        <v>0</v>
      </c>
      <c r="M1115" s="76"/>
      <c r="N1115" s="76"/>
      <c r="O1115" s="76"/>
      <c r="P1115" s="76"/>
      <c r="Q1115" s="76"/>
      <c r="R1115" s="76"/>
      <c r="S1115" s="76"/>
      <c r="T1115" s="76"/>
      <c r="U1115" s="76"/>
      <c r="V1115" s="76"/>
      <c r="W1115" s="76"/>
      <c r="X1115" s="76"/>
      <c r="Y1115" s="134"/>
      <c r="Z1115" s="134"/>
      <c r="AA1115" s="134"/>
      <c r="AB1115" s="134"/>
      <c r="AC1115" s="134"/>
      <c r="AD1115" s="134"/>
      <c r="AE1115" s="134"/>
      <c r="AF1115" s="134"/>
      <c r="AG1115" s="134"/>
      <c r="AH1115" s="134"/>
      <c r="AI1115" s="134"/>
      <c r="AJ1115" s="134"/>
      <c r="AK1115" s="134"/>
      <c r="AL1115" s="134"/>
      <c r="AM1115" s="134"/>
      <c r="AN1115" s="134"/>
      <c r="AO1115" s="134"/>
      <c r="AP1115" s="134"/>
      <c r="AQ1115" s="134"/>
      <c r="AR1115" s="134"/>
      <c r="AS1115" s="134"/>
      <c r="AT1115" s="134"/>
      <c r="AU1115" s="134"/>
      <c r="AV1115" s="134"/>
      <c r="AW1115" s="134"/>
      <c r="AX1115" s="134"/>
      <c r="AY1115" s="134"/>
      <c r="AZ1115" s="134"/>
      <c r="BA1115" s="134"/>
      <c r="BB1115" s="134"/>
      <c r="BC1115" s="134"/>
      <c r="BD1115" s="134"/>
      <c r="BE1115" s="134"/>
      <c r="BF1115" s="134"/>
      <c r="BG1115" s="134"/>
      <c r="BH1115" s="134"/>
      <c r="BI1115" s="134"/>
      <c r="BJ1115" s="134"/>
      <c r="BK1115" s="134"/>
      <c r="BL1115" s="134"/>
      <c r="BM1115" s="134"/>
      <c r="BN1115" s="134"/>
      <c r="BO1115" s="134"/>
      <c r="BP1115" s="134"/>
      <c r="BQ1115" s="134"/>
      <c r="BR1115" s="134"/>
      <c r="BS1115" s="134"/>
      <c r="BT1115" s="134"/>
      <c r="BU1115" s="134"/>
      <c r="BV1115" s="134"/>
      <c r="BW1115" s="134"/>
      <c r="BX1115" s="134"/>
      <c r="BY1115" s="134"/>
      <c r="BZ1115" s="134"/>
      <c r="CA1115" s="134"/>
      <c r="CB1115" s="134"/>
      <c r="CC1115" s="134"/>
      <c r="CD1115" s="134"/>
      <c r="CE1115" s="134"/>
      <c r="CF1115" s="134"/>
      <c r="CG1115" s="134"/>
      <c r="CH1115" s="134"/>
      <c r="CI1115" s="134"/>
      <c r="CJ1115" s="134"/>
      <c r="CK1115" s="134"/>
      <c r="CL1115" s="134"/>
      <c r="CM1115" s="134"/>
      <c r="CN1115" s="134"/>
      <c r="CO1115" s="134"/>
      <c r="CP1115" s="134"/>
      <c r="CQ1115" s="134"/>
      <c r="CR1115" s="134"/>
      <c r="CS1115" s="134"/>
      <c r="CT1115" s="134"/>
      <c r="CU1115" s="134"/>
      <c r="CV1115" s="134"/>
      <c r="CW1115" s="134"/>
      <c r="CX1115" s="134"/>
      <c r="CY1115" s="134"/>
      <c r="CZ1115" s="134"/>
      <c r="DA1115" s="134"/>
      <c r="DB1115" s="134"/>
      <c r="DC1115" s="134"/>
      <c r="DD1115" s="134"/>
      <c r="DE1115" s="134"/>
      <c r="DF1115" s="134"/>
      <c r="DG1115" s="134"/>
      <c r="DH1115" s="134"/>
      <c r="DI1115" s="134"/>
      <c r="DJ1115" s="134"/>
      <c r="DK1115" s="134"/>
      <c r="DL1115" s="134"/>
      <c r="DM1115" s="134"/>
      <c r="DN1115" s="134"/>
      <c r="DO1115" s="134"/>
      <c r="DP1115" s="134"/>
      <c r="DQ1115" s="134"/>
      <c r="DR1115" s="134"/>
      <c r="DS1115" s="134"/>
      <c r="DT1115" s="134"/>
      <c r="DU1115" s="134"/>
      <c r="DV1115" s="134"/>
      <c r="DW1115" s="134"/>
      <c r="DX1115" s="134"/>
      <c r="DY1115" s="134"/>
      <c r="DZ1115" s="134"/>
      <c r="EA1115" s="134"/>
      <c r="EB1115" s="134"/>
      <c r="EC1115" s="134"/>
      <c r="ED1115" s="134"/>
      <c r="EE1115" s="134"/>
      <c r="EF1115" s="134"/>
      <c r="EG1115" s="134"/>
    </row>
    <row r="1116" spans="1:137">
      <c r="A1116" s="135"/>
      <c r="B1116" s="54"/>
      <c r="C1116" s="81"/>
      <c r="D1116" s="81"/>
      <c r="E1116" s="68"/>
      <c r="F1116" s="81"/>
      <c r="G1116" s="194"/>
      <c r="H1116" s="93"/>
      <c r="I1116" s="83"/>
      <c r="J1116" s="80"/>
      <c r="K1116" s="84" t="s">
        <v>1502</v>
      </c>
      <c r="L1116" s="76">
        <f t="shared" si="111"/>
        <v>6</v>
      </c>
      <c r="M1116" s="76"/>
      <c r="N1116" s="76"/>
      <c r="O1116" s="76">
        <v>2</v>
      </c>
      <c r="P1116" s="76"/>
      <c r="Q1116" s="76"/>
      <c r="R1116" s="76"/>
      <c r="S1116" s="76"/>
      <c r="T1116" s="76">
        <v>4</v>
      </c>
      <c r="U1116" s="76"/>
      <c r="V1116" s="76"/>
      <c r="W1116" s="76"/>
      <c r="X1116" s="76"/>
      <c r="Y1116" s="134"/>
      <c r="Z1116" s="134"/>
      <c r="AA1116" s="134"/>
      <c r="AB1116" s="134"/>
      <c r="AC1116" s="134"/>
      <c r="AD1116" s="134"/>
      <c r="AE1116" s="134"/>
      <c r="AF1116" s="134"/>
      <c r="AG1116" s="134"/>
      <c r="AH1116" s="134"/>
      <c r="AI1116" s="134"/>
      <c r="AJ1116" s="134"/>
      <c r="AK1116" s="134"/>
      <c r="AL1116" s="134"/>
      <c r="AM1116" s="134"/>
      <c r="AN1116" s="134"/>
      <c r="AO1116" s="134"/>
      <c r="AP1116" s="134"/>
      <c r="AQ1116" s="134"/>
      <c r="AR1116" s="134"/>
      <c r="AS1116" s="134"/>
      <c r="AT1116" s="134"/>
      <c r="AU1116" s="134"/>
      <c r="AV1116" s="134"/>
      <c r="AW1116" s="134"/>
      <c r="AX1116" s="134"/>
      <c r="AY1116" s="134"/>
      <c r="AZ1116" s="134"/>
      <c r="BA1116" s="134"/>
      <c r="BB1116" s="134"/>
      <c r="BC1116" s="134"/>
      <c r="BD1116" s="134"/>
      <c r="BE1116" s="134"/>
      <c r="BF1116" s="134"/>
      <c r="BG1116" s="134"/>
      <c r="BH1116" s="134"/>
      <c r="BI1116" s="134"/>
      <c r="BJ1116" s="134"/>
      <c r="BK1116" s="134"/>
      <c r="BL1116" s="134"/>
      <c r="BM1116" s="134"/>
      <c r="BN1116" s="134"/>
      <c r="BO1116" s="134"/>
      <c r="BP1116" s="134"/>
      <c r="BQ1116" s="134"/>
      <c r="BR1116" s="134"/>
      <c r="BS1116" s="134"/>
      <c r="BT1116" s="134"/>
      <c r="BU1116" s="134"/>
      <c r="BV1116" s="134"/>
      <c r="BW1116" s="134"/>
      <c r="BX1116" s="134"/>
      <c r="BY1116" s="134"/>
      <c r="BZ1116" s="134"/>
      <c r="CA1116" s="134"/>
      <c r="CB1116" s="134"/>
      <c r="CC1116" s="134"/>
      <c r="CD1116" s="134"/>
      <c r="CE1116" s="134"/>
      <c r="CF1116" s="134"/>
      <c r="CG1116" s="134"/>
      <c r="CH1116" s="134"/>
      <c r="CI1116" s="134"/>
      <c r="CJ1116" s="134"/>
      <c r="CK1116" s="134"/>
      <c r="CL1116" s="134"/>
      <c r="CM1116" s="134"/>
      <c r="CN1116" s="134"/>
      <c r="CO1116" s="134"/>
      <c r="CP1116" s="134"/>
      <c r="CQ1116" s="134"/>
      <c r="CR1116" s="134"/>
      <c r="CS1116" s="134"/>
      <c r="CT1116" s="134"/>
      <c r="CU1116" s="134"/>
      <c r="CV1116" s="134"/>
      <c r="CW1116" s="134"/>
      <c r="CX1116" s="134"/>
      <c r="CY1116" s="134"/>
      <c r="CZ1116" s="134"/>
      <c r="DA1116" s="134"/>
      <c r="DB1116" s="134"/>
      <c r="DC1116" s="134"/>
      <c r="DD1116" s="134"/>
      <c r="DE1116" s="134"/>
      <c r="DF1116" s="134"/>
      <c r="DG1116" s="134"/>
      <c r="DH1116" s="134"/>
      <c r="DI1116" s="134"/>
      <c r="DJ1116" s="134"/>
      <c r="DK1116" s="134"/>
      <c r="DL1116" s="134"/>
      <c r="DM1116" s="134"/>
      <c r="DN1116" s="134"/>
      <c r="DO1116" s="134"/>
      <c r="DP1116" s="134"/>
      <c r="DQ1116" s="134"/>
      <c r="DR1116" s="134"/>
      <c r="DS1116" s="134"/>
      <c r="DT1116" s="134"/>
      <c r="DU1116" s="134"/>
      <c r="DV1116" s="134"/>
      <c r="DW1116" s="134"/>
      <c r="DX1116" s="134"/>
      <c r="DY1116" s="134"/>
      <c r="DZ1116" s="134"/>
      <c r="EA1116" s="134"/>
      <c r="EB1116" s="134"/>
      <c r="EC1116" s="134"/>
      <c r="ED1116" s="134"/>
      <c r="EE1116" s="134"/>
      <c r="EF1116" s="134"/>
      <c r="EG1116" s="134"/>
    </row>
    <row r="1117" spans="1:137">
      <c r="A1117" s="135"/>
      <c r="B1117" s="54"/>
      <c r="C1117" s="58" t="s">
        <v>33</v>
      </c>
      <c r="D1117" s="58" t="s">
        <v>1682</v>
      </c>
      <c r="E1117" s="100" t="s">
        <v>1683</v>
      </c>
      <c r="F1117" s="58" t="s">
        <v>1684</v>
      </c>
      <c r="G1117" s="192" t="s">
        <v>1685</v>
      </c>
      <c r="H1117" s="91" t="s">
        <v>1686</v>
      </c>
      <c r="I1117" s="74">
        <v>469</v>
      </c>
      <c r="J1117" s="46" t="s">
        <v>1508</v>
      </c>
      <c r="K1117" s="75" t="s">
        <v>1509</v>
      </c>
      <c r="L1117" s="76">
        <f t="shared" si="111"/>
        <v>0</v>
      </c>
      <c r="M1117" s="76"/>
      <c r="N1117" s="76"/>
      <c r="O1117" s="76"/>
      <c r="P1117" s="76"/>
      <c r="Q1117" s="76"/>
      <c r="R1117" s="76"/>
      <c r="S1117" s="76"/>
      <c r="T1117" s="76"/>
      <c r="U1117" s="76"/>
      <c r="V1117" s="76"/>
      <c r="W1117" s="76"/>
      <c r="X1117" s="76"/>
      <c r="Y1117" s="134"/>
      <c r="Z1117" s="134"/>
      <c r="AA1117" s="134"/>
      <c r="AB1117" s="134"/>
      <c r="AC1117" s="134"/>
      <c r="AD1117" s="134"/>
      <c r="AE1117" s="134"/>
      <c r="AF1117" s="134"/>
      <c r="AG1117" s="134"/>
      <c r="AH1117" s="134"/>
      <c r="AI1117" s="134"/>
      <c r="AJ1117" s="134"/>
      <c r="AK1117" s="134"/>
      <c r="AL1117" s="134"/>
      <c r="AM1117" s="134"/>
      <c r="AN1117" s="134"/>
      <c r="AO1117" s="134"/>
      <c r="AP1117" s="134"/>
      <c r="AQ1117" s="134"/>
      <c r="AR1117" s="134"/>
      <c r="AS1117" s="134"/>
      <c r="AT1117" s="134"/>
      <c r="AU1117" s="134"/>
      <c r="AV1117" s="134"/>
      <c r="AW1117" s="134"/>
      <c r="AX1117" s="134"/>
      <c r="AY1117" s="134"/>
      <c r="AZ1117" s="134"/>
      <c r="BA1117" s="134"/>
      <c r="BB1117" s="134"/>
      <c r="BC1117" s="134"/>
      <c r="BD1117" s="134"/>
      <c r="BE1117" s="134"/>
      <c r="BF1117" s="134"/>
      <c r="BG1117" s="134"/>
      <c r="BH1117" s="134"/>
      <c r="BI1117" s="134"/>
      <c r="BJ1117" s="134"/>
      <c r="BK1117" s="134"/>
      <c r="BL1117" s="134"/>
      <c r="BM1117" s="134"/>
      <c r="BN1117" s="134"/>
      <c r="BO1117" s="134"/>
      <c r="BP1117" s="134"/>
      <c r="BQ1117" s="134"/>
      <c r="BR1117" s="134"/>
      <c r="BS1117" s="134"/>
      <c r="BT1117" s="134"/>
      <c r="BU1117" s="134"/>
      <c r="BV1117" s="134"/>
      <c r="BW1117" s="134"/>
      <c r="BX1117" s="134"/>
      <c r="BY1117" s="134"/>
      <c r="BZ1117" s="134"/>
      <c r="CA1117" s="134"/>
      <c r="CB1117" s="134"/>
      <c r="CC1117" s="134"/>
      <c r="CD1117" s="134"/>
      <c r="CE1117" s="134"/>
      <c r="CF1117" s="134"/>
      <c r="CG1117" s="134"/>
      <c r="CH1117" s="134"/>
      <c r="CI1117" s="134"/>
      <c r="CJ1117" s="134"/>
      <c r="CK1117" s="134"/>
      <c r="CL1117" s="134"/>
      <c r="CM1117" s="134"/>
      <c r="CN1117" s="134"/>
      <c r="CO1117" s="134"/>
      <c r="CP1117" s="134"/>
      <c r="CQ1117" s="134"/>
      <c r="CR1117" s="134"/>
      <c r="CS1117" s="134"/>
      <c r="CT1117" s="134"/>
      <c r="CU1117" s="134"/>
      <c r="CV1117" s="134"/>
      <c r="CW1117" s="134"/>
      <c r="CX1117" s="134"/>
      <c r="CY1117" s="134"/>
      <c r="CZ1117" s="134"/>
      <c r="DA1117" s="134"/>
      <c r="DB1117" s="134"/>
      <c r="DC1117" s="134"/>
      <c r="DD1117" s="134"/>
      <c r="DE1117" s="134"/>
      <c r="DF1117" s="134"/>
      <c r="DG1117" s="134"/>
      <c r="DH1117" s="134"/>
      <c r="DI1117" s="134"/>
      <c r="DJ1117" s="134"/>
      <c r="DK1117" s="134"/>
      <c r="DL1117" s="134"/>
      <c r="DM1117" s="134"/>
      <c r="DN1117" s="134"/>
      <c r="DO1117" s="134"/>
      <c r="DP1117" s="134"/>
      <c r="DQ1117" s="134"/>
      <c r="DR1117" s="134"/>
      <c r="DS1117" s="134"/>
      <c r="DT1117" s="134"/>
      <c r="DU1117" s="134"/>
      <c r="DV1117" s="134"/>
      <c r="DW1117" s="134"/>
      <c r="DX1117" s="134"/>
      <c r="DY1117" s="134"/>
      <c r="DZ1117" s="134"/>
      <c r="EA1117" s="134"/>
      <c r="EB1117" s="134"/>
      <c r="EC1117" s="134"/>
      <c r="ED1117" s="134"/>
      <c r="EE1117" s="134"/>
      <c r="EF1117" s="134"/>
      <c r="EG1117" s="134"/>
    </row>
    <row r="1118" spans="1:137">
      <c r="A1118" s="135"/>
      <c r="B1118" s="54"/>
      <c r="C1118" s="77"/>
      <c r="D1118" s="77"/>
      <c r="E1118" s="63"/>
      <c r="F1118" s="77"/>
      <c r="G1118" s="193"/>
      <c r="H1118" s="92"/>
      <c r="I1118" s="79"/>
      <c r="J1118" s="54"/>
      <c r="K1118" s="75" t="s">
        <v>1501</v>
      </c>
      <c r="L1118" s="76">
        <f t="shared" si="111"/>
        <v>0</v>
      </c>
      <c r="M1118" s="76"/>
      <c r="N1118" s="76"/>
      <c r="O1118" s="76"/>
      <c r="P1118" s="76"/>
      <c r="Q1118" s="76"/>
      <c r="R1118" s="76"/>
      <c r="S1118" s="76"/>
      <c r="T1118" s="76"/>
      <c r="U1118" s="76"/>
      <c r="V1118" s="76"/>
      <c r="W1118" s="76"/>
      <c r="X1118" s="76"/>
      <c r="Y1118" s="134"/>
      <c r="Z1118" s="134"/>
      <c r="AA1118" s="134"/>
      <c r="AB1118" s="134"/>
      <c r="AC1118" s="134"/>
      <c r="AD1118" s="134"/>
      <c r="AE1118" s="134"/>
      <c r="AF1118" s="134"/>
      <c r="AG1118" s="134"/>
      <c r="AH1118" s="134"/>
      <c r="AI1118" s="134"/>
      <c r="AJ1118" s="134"/>
      <c r="AK1118" s="134"/>
      <c r="AL1118" s="134"/>
      <c r="AM1118" s="134"/>
      <c r="AN1118" s="134"/>
      <c r="AO1118" s="134"/>
      <c r="AP1118" s="134"/>
      <c r="AQ1118" s="134"/>
      <c r="AR1118" s="134"/>
      <c r="AS1118" s="134"/>
      <c r="AT1118" s="134"/>
      <c r="AU1118" s="134"/>
      <c r="AV1118" s="134"/>
      <c r="AW1118" s="134"/>
      <c r="AX1118" s="134"/>
      <c r="AY1118" s="134"/>
      <c r="AZ1118" s="134"/>
      <c r="BA1118" s="134"/>
      <c r="BB1118" s="134"/>
      <c r="BC1118" s="134"/>
      <c r="BD1118" s="134"/>
      <c r="BE1118" s="134"/>
      <c r="BF1118" s="134"/>
      <c r="BG1118" s="134"/>
      <c r="BH1118" s="134"/>
      <c r="BI1118" s="134"/>
      <c r="BJ1118" s="134"/>
      <c r="BK1118" s="134"/>
      <c r="BL1118" s="134"/>
      <c r="BM1118" s="134"/>
      <c r="BN1118" s="134"/>
      <c r="BO1118" s="134"/>
      <c r="BP1118" s="134"/>
      <c r="BQ1118" s="134"/>
      <c r="BR1118" s="134"/>
      <c r="BS1118" s="134"/>
      <c r="BT1118" s="134"/>
      <c r="BU1118" s="134"/>
      <c r="BV1118" s="134"/>
      <c r="BW1118" s="134"/>
      <c r="BX1118" s="134"/>
      <c r="BY1118" s="134"/>
      <c r="BZ1118" s="134"/>
      <c r="CA1118" s="134"/>
      <c r="CB1118" s="134"/>
      <c r="CC1118" s="134"/>
      <c r="CD1118" s="134"/>
      <c r="CE1118" s="134"/>
      <c r="CF1118" s="134"/>
      <c r="CG1118" s="134"/>
      <c r="CH1118" s="134"/>
      <c r="CI1118" s="134"/>
      <c r="CJ1118" s="134"/>
      <c r="CK1118" s="134"/>
      <c r="CL1118" s="134"/>
      <c r="CM1118" s="134"/>
      <c r="CN1118" s="134"/>
      <c r="CO1118" s="134"/>
      <c r="CP1118" s="134"/>
      <c r="CQ1118" s="134"/>
      <c r="CR1118" s="134"/>
      <c r="CS1118" s="134"/>
      <c r="CT1118" s="134"/>
      <c r="CU1118" s="134"/>
      <c r="CV1118" s="134"/>
      <c r="CW1118" s="134"/>
      <c r="CX1118" s="134"/>
      <c r="CY1118" s="134"/>
      <c r="CZ1118" s="134"/>
      <c r="DA1118" s="134"/>
      <c r="DB1118" s="134"/>
      <c r="DC1118" s="134"/>
      <c r="DD1118" s="134"/>
      <c r="DE1118" s="134"/>
      <c r="DF1118" s="134"/>
      <c r="DG1118" s="134"/>
      <c r="DH1118" s="134"/>
      <c r="DI1118" s="134"/>
      <c r="DJ1118" s="134"/>
      <c r="DK1118" s="134"/>
      <c r="DL1118" s="134"/>
      <c r="DM1118" s="134"/>
      <c r="DN1118" s="134"/>
      <c r="DO1118" s="134"/>
      <c r="DP1118" s="134"/>
      <c r="DQ1118" s="134"/>
      <c r="DR1118" s="134"/>
      <c r="DS1118" s="134"/>
      <c r="DT1118" s="134"/>
      <c r="DU1118" s="134"/>
      <c r="DV1118" s="134"/>
      <c r="DW1118" s="134"/>
      <c r="DX1118" s="134"/>
      <c r="DY1118" s="134"/>
      <c r="DZ1118" s="134"/>
      <c r="EA1118" s="134"/>
      <c r="EB1118" s="134"/>
      <c r="EC1118" s="134"/>
      <c r="ED1118" s="134"/>
      <c r="EE1118" s="134"/>
      <c r="EF1118" s="134"/>
      <c r="EG1118" s="134"/>
    </row>
    <row r="1119" spans="1:137">
      <c r="A1119" s="135"/>
      <c r="B1119" s="54"/>
      <c r="C1119" s="81"/>
      <c r="D1119" s="81"/>
      <c r="E1119" s="68"/>
      <c r="F1119" s="81"/>
      <c r="G1119" s="194"/>
      <c r="H1119" s="93"/>
      <c r="I1119" s="83"/>
      <c r="J1119" s="80"/>
      <c r="K1119" s="84" t="s">
        <v>1502</v>
      </c>
      <c r="L1119" s="76">
        <f t="shared" si="111"/>
        <v>2</v>
      </c>
      <c r="M1119" s="76"/>
      <c r="N1119" s="76"/>
      <c r="O1119" s="76">
        <v>1</v>
      </c>
      <c r="P1119" s="76"/>
      <c r="Q1119" s="76"/>
      <c r="R1119" s="76"/>
      <c r="S1119" s="76"/>
      <c r="T1119" s="76"/>
      <c r="U1119" s="76"/>
      <c r="V1119" s="76"/>
      <c r="W1119" s="76">
        <v>1</v>
      </c>
      <c r="X1119" s="76"/>
      <c r="Y1119" s="134"/>
      <c r="Z1119" s="134"/>
      <c r="AA1119" s="134"/>
      <c r="AB1119" s="134"/>
      <c r="AC1119" s="134"/>
      <c r="AD1119" s="134"/>
      <c r="AE1119" s="134"/>
      <c r="AF1119" s="134"/>
      <c r="AG1119" s="134"/>
      <c r="AH1119" s="134"/>
      <c r="AI1119" s="134"/>
      <c r="AJ1119" s="134"/>
      <c r="AK1119" s="134"/>
      <c r="AL1119" s="134"/>
      <c r="AM1119" s="134"/>
      <c r="AN1119" s="134"/>
      <c r="AO1119" s="134"/>
      <c r="AP1119" s="134"/>
      <c r="AQ1119" s="134"/>
      <c r="AR1119" s="134"/>
      <c r="AS1119" s="134"/>
      <c r="AT1119" s="134"/>
      <c r="AU1119" s="134"/>
      <c r="AV1119" s="134"/>
      <c r="AW1119" s="134"/>
      <c r="AX1119" s="134"/>
      <c r="AY1119" s="134"/>
      <c r="AZ1119" s="134"/>
      <c r="BA1119" s="134"/>
      <c r="BB1119" s="134"/>
      <c r="BC1119" s="134"/>
      <c r="BD1119" s="134"/>
      <c r="BE1119" s="134"/>
      <c r="BF1119" s="134"/>
      <c r="BG1119" s="134"/>
      <c r="BH1119" s="134"/>
      <c r="BI1119" s="134"/>
      <c r="BJ1119" s="134"/>
      <c r="BK1119" s="134"/>
      <c r="BL1119" s="134"/>
      <c r="BM1119" s="134"/>
      <c r="BN1119" s="134"/>
      <c r="BO1119" s="134"/>
      <c r="BP1119" s="134"/>
      <c r="BQ1119" s="134"/>
      <c r="BR1119" s="134"/>
      <c r="BS1119" s="134"/>
      <c r="BT1119" s="134"/>
      <c r="BU1119" s="134"/>
      <c r="BV1119" s="134"/>
      <c r="BW1119" s="134"/>
      <c r="BX1119" s="134"/>
      <c r="BY1119" s="134"/>
      <c r="BZ1119" s="134"/>
      <c r="CA1119" s="134"/>
      <c r="CB1119" s="134"/>
      <c r="CC1119" s="134"/>
      <c r="CD1119" s="134"/>
      <c r="CE1119" s="134"/>
      <c r="CF1119" s="134"/>
      <c r="CG1119" s="134"/>
      <c r="CH1119" s="134"/>
      <c r="CI1119" s="134"/>
      <c r="CJ1119" s="134"/>
      <c r="CK1119" s="134"/>
      <c r="CL1119" s="134"/>
      <c r="CM1119" s="134"/>
      <c r="CN1119" s="134"/>
      <c r="CO1119" s="134"/>
      <c r="CP1119" s="134"/>
      <c r="CQ1119" s="134"/>
      <c r="CR1119" s="134"/>
      <c r="CS1119" s="134"/>
      <c r="CT1119" s="134"/>
      <c r="CU1119" s="134"/>
      <c r="CV1119" s="134"/>
      <c r="CW1119" s="134"/>
      <c r="CX1119" s="134"/>
      <c r="CY1119" s="134"/>
      <c r="CZ1119" s="134"/>
      <c r="DA1119" s="134"/>
      <c r="DB1119" s="134"/>
      <c r="DC1119" s="134"/>
      <c r="DD1119" s="134"/>
      <c r="DE1119" s="134"/>
      <c r="DF1119" s="134"/>
      <c r="DG1119" s="134"/>
      <c r="DH1119" s="134"/>
      <c r="DI1119" s="134"/>
      <c r="DJ1119" s="134"/>
      <c r="DK1119" s="134"/>
      <c r="DL1119" s="134"/>
      <c r="DM1119" s="134"/>
      <c r="DN1119" s="134"/>
      <c r="DO1119" s="134"/>
      <c r="DP1119" s="134"/>
      <c r="DQ1119" s="134"/>
      <c r="DR1119" s="134"/>
      <c r="DS1119" s="134"/>
      <c r="DT1119" s="134"/>
      <c r="DU1119" s="134"/>
      <c r="DV1119" s="134"/>
      <c r="DW1119" s="134"/>
      <c r="DX1119" s="134"/>
      <c r="DY1119" s="134"/>
      <c r="DZ1119" s="134"/>
      <c r="EA1119" s="134"/>
      <c r="EB1119" s="134"/>
      <c r="EC1119" s="134"/>
      <c r="ED1119" s="134"/>
      <c r="EE1119" s="134"/>
      <c r="EF1119" s="134"/>
      <c r="EG1119" s="134"/>
    </row>
    <row r="1120" spans="1:137">
      <c r="A1120" s="135"/>
      <c r="B1120" s="54"/>
      <c r="C1120" s="58" t="s">
        <v>33</v>
      </c>
      <c r="D1120" s="58" t="s">
        <v>1687</v>
      </c>
      <c r="E1120" s="100" t="s">
        <v>1688</v>
      </c>
      <c r="F1120" s="58" t="s">
        <v>1689</v>
      </c>
      <c r="G1120" s="192" t="s">
        <v>1690</v>
      </c>
      <c r="H1120" s="91" t="s">
        <v>1691</v>
      </c>
      <c r="I1120" s="74">
        <v>53491</v>
      </c>
      <c r="J1120" s="46" t="s">
        <v>1508</v>
      </c>
      <c r="K1120" s="75" t="s">
        <v>1509</v>
      </c>
      <c r="L1120" s="76">
        <f t="shared" si="111"/>
        <v>0</v>
      </c>
      <c r="M1120" s="76"/>
      <c r="N1120" s="76"/>
      <c r="O1120" s="76"/>
      <c r="P1120" s="76"/>
      <c r="Q1120" s="76"/>
      <c r="R1120" s="76"/>
      <c r="S1120" s="76"/>
      <c r="T1120" s="76"/>
      <c r="U1120" s="76"/>
      <c r="V1120" s="76"/>
      <c r="W1120" s="76"/>
      <c r="X1120" s="76"/>
      <c r="Y1120" s="134"/>
      <c r="Z1120" s="134"/>
      <c r="AA1120" s="134"/>
      <c r="AB1120" s="134"/>
      <c r="AC1120" s="134"/>
      <c r="AD1120" s="134"/>
      <c r="AE1120" s="134"/>
      <c r="AF1120" s="134"/>
      <c r="AG1120" s="134"/>
      <c r="AH1120" s="134"/>
      <c r="AI1120" s="134"/>
      <c r="AJ1120" s="134"/>
      <c r="AK1120" s="134"/>
      <c r="AL1120" s="134"/>
      <c r="AM1120" s="134"/>
      <c r="AN1120" s="134"/>
      <c r="AO1120" s="134"/>
      <c r="AP1120" s="134"/>
      <c r="AQ1120" s="134"/>
      <c r="AR1120" s="134"/>
      <c r="AS1120" s="134"/>
      <c r="AT1120" s="134"/>
      <c r="AU1120" s="134"/>
      <c r="AV1120" s="134"/>
      <c r="AW1120" s="134"/>
      <c r="AX1120" s="134"/>
      <c r="AY1120" s="134"/>
      <c r="AZ1120" s="134"/>
      <c r="BA1120" s="134"/>
      <c r="BB1120" s="134"/>
      <c r="BC1120" s="134"/>
      <c r="BD1120" s="134"/>
      <c r="BE1120" s="134"/>
      <c r="BF1120" s="134"/>
      <c r="BG1120" s="134"/>
      <c r="BH1120" s="134"/>
      <c r="BI1120" s="134"/>
      <c r="BJ1120" s="134"/>
      <c r="BK1120" s="134"/>
      <c r="BL1120" s="134"/>
      <c r="BM1120" s="134"/>
      <c r="BN1120" s="134"/>
      <c r="BO1120" s="134"/>
      <c r="BP1120" s="134"/>
      <c r="BQ1120" s="134"/>
      <c r="BR1120" s="134"/>
      <c r="BS1120" s="134"/>
      <c r="BT1120" s="134"/>
      <c r="BU1120" s="134"/>
      <c r="BV1120" s="134"/>
      <c r="BW1120" s="134"/>
      <c r="BX1120" s="134"/>
      <c r="BY1120" s="134"/>
      <c r="BZ1120" s="134"/>
      <c r="CA1120" s="134"/>
      <c r="CB1120" s="134"/>
      <c r="CC1120" s="134"/>
      <c r="CD1120" s="134"/>
      <c r="CE1120" s="134"/>
      <c r="CF1120" s="134"/>
      <c r="CG1120" s="134"/>
      <c r="CH1120" s="134"/>
      <c r="CI1120" s="134"/>
      <c r="CJ1120" s="134"/>
      <c r="CK1120" s="134"/>
      <c r="CL1120" s="134"/>
      <c r="CM1120" s="134"/>
      <c r="CN1120" s="134"/>
      <c r="CO1120" s="134"/>
      <c r="CP1120" s="134"/>
      <c r="CQ1120" s="134"/>
      <c r="CR1120" s="134"/>
      <c r="CS1120" s="134"/>
      <c r="CT1120" s="134"/>
      <c r="CU1120" s="134"/>
      <c r="CV1120" s="134"/>
      <c r="CW1120" s="134"/>
      <c r="CX1120" s="134"/>
      <c r="CY1120" s="134"/>
      <c r="CZ1120" s="134"/>
      <c r="DA1120" s="134"/>
      <c r="DB1120" s="134"/>
      <c r="DC1120" s="134"/>
      <c r="DD1120" s="134"/>
      <c r="DE1120" s="134"/>
      <c r="DF1120" s="134"/>
      <c r="DG1120" s="134"/>
      <c r="DH1120" s="134"/>
      <c r="DI1120" s="134"/>
      <c r="DJ1120" s="134"/>
      <c r="DK1120" s="134"/>
      <c r="DL1120" s="134"/>
      <c r="DM1120" s="134"/>
      <c r="DN1120" s="134"/>
      <c r="DO1120" s="134"/>
      <c r="DP1120" s="134"/>
      <c r="DQ1120" s="134"/>
      <c r="DR1120" s="134"/>
      <c r="DS1120" s="134"/>
      <c r="DT1120" s="134"/>
      <c r="DU1120" s="134"/>
      <c r="DV1120" s="134"/>
      <c r="DW1120" s="134"/>
      <c r="DX1120" s="134"/>
      <c r="DY1120" s="134"/>
      <c r="DZ1120" s="134"/>
      <c r="EA1120" s="134"/>
      <c r="EB1120" s="134"/>
      <c r="EC1120" s="134"/>
      <c r="ED1120" s="134"/>
      <c r="EE1120" s="134"/>
      <c r="EF1120" s="134"/>
      <c r="EG1120" s="134"/>
    </row>
    <row r="1121" spans="1:137">
      <c r="A1121" s="135"/>
      <c r="B1121" s="54"/>
      <c r="C1121" s="77"/>
      <c r="D1121" s="77"/>
      <c r="E1121" s="63"/>
      <c r="F1121" s="77"/>
      <c r="G1121" s="193"/>
      <c r="H1121" s="92"/>
      <c r="I1121" s="79"/>
      <c r="J1121" s="54"/>
      <c r="K1121" s="75" t="s">
        <v>1501</v>
      </c>
      <c r="L1121" s="76">
        <f t="shared" si="111"/>
        <v>0</v>
      </c>
      <c r="M1121" s="76"/>
      <c r="N1121" s="76"/>
      <c r="O1121" s="76"/>
      <c r="P1121" s="76"/>
      <c r="Q1121" s="76"/>
      <c r="R1121" s="76"/>
      <c r="S1121" s="76"/>
      <c r="T1121" s="76"/>
      <c r="U1121" s="76"/>
      <c r="V1121" s="76"/>
      <c r="W1121" s="76"/>
      <c r="X1121" s="76"/>
      <c r="Y1121" s="134"/>
      <c r="Z1121" s="134"/>
      <c r="AA1121" s="134"/>
      <c r="AB1121" s="134"/>
      <c r="AC1121" s="134"/>
      <c r="AD1121" s="134"/>
      <c r="AE1121" s="134"/>
      <c r="AF1121" s="134"/>
      <c r="AG1121" s="134"/>
      <c r="AH1121" s="134"/>
      <c r="AI1121" s="134"/>
      <c r="AJ1121" s="134"/>
      <c r="AK1121" s="134"/>
      <c r="AL1121" s="134"/>
      <c r="AM1121" s="134"/>
      <c r="AN1121" s="134"/>
      <c r="AO1121" s="134"/>
      <c r="AP1121" s="134"/>
      <c r="AQ1121" s="134"/>
      <c r="AR1121" s="134"/>
      <c r="AS1121" s="134"/>
      <c r="AT1121" s="134"/>
      <c r="AU1121" s="134"/>
      <c r="AV1121" s="134"/>
      <c r="AW1121" s="134"/>
      <c r="AX1121" s="134"/>
      <c r="AY1121" s="134"/>
      <c r="AZ1121" s="134"/>
      <c r="BA1121" s="134"/>
      <c r="BB1121" s="134"/>
      <c r="BC1121" s="134"/>
      <c r="BD1121" s="134"/>
      <c r="BE1121" s="134"/>
      <c r="BF1121" s="134"/>
      <c r="BG1121" s="134"/>
      <c r="BH1121" s="134"/>
      <c r="BI1121" s="134"/>
      <c r="BJ1121" s="134"/>
      <c r="BK1121" s="134"/>
      <c r="BL1121" s="134"/>
      <c r="BM1121" s="134"/>
      <c r="BN1121" s="134"/>
      <c r="BO1121" s="134"/>
      <c r="BP1121" s="134"/>
      <c r="BQ1121" s="134"/>
      <c r="BR1121" s="134"/>
      <c r="BS1121" s="134"/>
      <c r="BT1121" s="134"/>
      <c r="BU1121" s="134"/>
      <c r="BV1121" s="134"/>
      <c r="BW1121" s="134"/>
      <c r="BX1121" s="134"/>
      <c r="BY1121" s="134"/>
      <c r="BZ1121" s="134"/>
      <c r="CA1121" s="134"/>
      <c r="CB1121" s="134"/>
      <c r="CC1121" s="134"/>
      <c r="CD1121" s="134"/>
      <c r="CE1121" s="134"/>
      <c r="CF1121" s="134"/>
      <c r="CG1121" s="134"/>
      <c r="CH1121" s="134"/>
      <c r="CI1121" s="134"/>
      <c r="CJ1121" s="134"/>
      <c r="CK1121" s="134"/>
      <c r="CL1121" s="134"/>
      <c r="CM1121" s="134"/>
      <c r="CN1121" s="134"/>
      <c r="CO1121" s="134"/>
      <c r="CP1121" s="134"/>
      <c r="CQ1121" s="134"/>
      <c r="CR1121" s="134"/>
      <c r="CS1121" s="134"/>
      <c r="CT1121" s="134"/>
      <c r="CU1121" s="134"/>
      <c r="CV1121" s="134"/>
      <c r="CW1121" s="134"/>
      <c r="CX1121" s="134"/>
      <c r="CY1121" s="134"/>
      <c r="CZ1121" s="134"/>
      <c r="DA1121" s="134"/>
      <c r="DB1121" s="134"/>
      <c r="DC1121" s="134"/>
      <c r="DD1121" s="134"/>
      <c r="DE1121" s="134"/>
      <c r="DF1121" s="134"/>
      <c r="DG1121" s="134"/>
      <c r="DH1121" s="134"/>
      <c r="DI1121" s="134"/>
      <c r="DJ1121" s="134"/>
      <c r="DK1121" s="134"/>
      <c r="DL1121" s="134"/>
      <c r="DM1121" s="134"/>
      <c r="DN1121" s="134"/>
      <c r="DO1121" s="134"/>
      <c r="DP1121" s="134"/>
      <c r="DQ1121" s="134"/>
      <c r="DR1121" s="134"/>
      <c r="DS1121" s="134"/>
      <c r="DT1121" s="134"/>
      <c r="DU1121" s="134"/>
      <c r="DV1121" s="134"/>
      <c r="DW1121" s="134"/>
      <c r="DX1121" s="134"/>
      <c r="DY1121" s="134"/>
      <c r="DZ1121" s="134"/>
      <c r="EA1121" s="134"/>
      <c r="EB1121" s="134"/>
      <c r="EC1121" s="134"/>
      <c r="ED1121" s="134"/>
      <c r="EE1121" s="134"/>
      <c r="EF1121" s="134"/>
      <c r="EG1121" s="134"/>
    </row>
    <row r="1122" spans="1:137">
      <c r="A1122" s="135"/>
      <c r="B1122" s="54"/>
      <c r="C1122" s="81"/>
      <c r="D1122" s="81"/>
      <c r="E1122" s="68"/>
      <c r="F1122" s="81"/>
      <c r="G1122" s="194"/>
      <c r="H1122" s="93"/>
      <c r="I1122" s="83"/>
      <c r="J1122" s="80"/>
      <c r="K1122" s="84" t="s">
        <v>1502</v>
      </c>
      <c r="L1122" s="76">
        <f t="shared" si="111"/>
        <v>3</v>
      </c>
      <c r="M1122" s="76"/>
      <c r="N1122" s="76"/>
      <c r="O1122" s="76">
        <v>1</v>
      </c>
      <c r="P1122" s="76"/>
      <c r="Q1122" s="76"/>
      <c r="R1122" s="76"/>
      <c r="S1122" s="76"/>
      <c r="T1122" s="76"/>
      <c r="U1122" s="76"/>
      <c r="V1122" s="76"/>
      <c r="W1122" s="76">
        <v>2</v>
      </c>
      <c r="X1122" s="76"/>
      <c r="Y1122" s="134"/>
      <c r="Z1122" s="134"/>
      <c r="AA1122" s="134"/>
      <c r="AB1122" s="134"/>
      <c r="AC1122" s="134"/>
      <c r="AD1122" s="134"/>
      <c r="AE1122" s="134"/>
      <c r="AF1122" s="134"/>
      <c r="AG1122" s="134"/>
      <c r="AH1122" s="134"/>
      <c r="AI1122" s="134"/>
      <c r="AJ1122" s="134"/>
      <c r="AK1122" s="134"/>
      <c r="AL1122" s="134"/>
      <c r="AM1122" s="134"/>
      <c r="AN1122" s="134"/>
      <c r="AO1122" s="134"/>
      <c r="AP1122" s="134"/>
      <c r="AQ1122" s="134"/>
      <c r="AR1122" s="134"/>
      <c r="AS1122" s="134"/>
      <c r="AT1122" s="134"/>
      <c r="AU1122" s="134"/>
      <c r="AV1122" s="134"/>
      <c r="AW1122" s="134"/>
      <c r="AX1122" s="134"/>
      <c r="AY1122" s="134"/>
      <c r="AZ1122" s="134"/>
      <c r="BA1122" s="134"/>
      <c r="BB1122" s="134"/>
      <c r="BC1122" s="134"/>
      <c r="BD1122" s="134"/>
      <c r="BE1122" s="134"/>
      <c r="BF1122" s="134"/>
      <c r="BG1122" s="134"/>
      <c r="BH1122" s="134"/>
      <c r="BI1122" s="134"/>
      <c r="BJ1122" s="134"/>
      <c r="BK1122" s="134"/>
      <c r="BL1122" s="134"/>
      <c r="BM1122" s="134"/>
      <c r="BN1122" s="134"/>
      <c r="BO1122" s="134"/>
      <c r="BP1122" s="134"/>
      <c r="BQ1122" s="134"/>
      <c r="BR1122" s="134"/>
      <c r="BS1122" s="134"/>
      <c r="BT1122" s="134"/>
      <c r="BU1122" s="134"/>
      <c r="BV1122" s="134"/>
      <c r="BW1122" s="134"/>
      <c r="BX1122" s="134"/>
      <c r="BY1122" s="134"/>
      <c r="BZ1122" s="134"/>
      <c r="CA1122" s="134"/>
      <c r="CB1122" s="134"/>
      <c r="CC1122" s="134"/>
      <c r="CD1122" s="134"/>
      <c r="CE1122" s="134"/>
      <c r="CF1122" s="134"/>
      <c r="CG1122" s="134"/>
      <c r="CH1122" s="134"/>
      <c r="CI1122" s="134"/>
      <c r="CJ1122" s="134"/>
      <c r="CK1122" s="134"/>
      <c r="CL1122" s="134"/>
      <c r="CM1122" s="134"/>
      <c r="CN1122" s="134"/>
      <c r="CO1122" s="134"/>
      <c r="CP1122" s="134"/>
      <c r="CQ1122" s="134"/>
      <c r="CR1122" s="134"/>
      <c r="CS1122" s="134"/>
      <c r="CT1122" s="134"/>
      <c r="CU1122" s="134"/>
      <c r="CV1122" s="134"/>
      <c r="CW1122" s="134"/>
      <c r="CX1122" s="134"/>
      <c r="CY1122" s="134"/>
      <c r="CZ1122" s="134"/>
      <c r="DA1122" s="134"/>
      <c r="DB1122" s="134"/>
      <c r="DC1122" s="134"/>
      <c r="DD1122" s="134"/>
      <c r="DE1122" s="134"/>
      <c r="DF1122" s="134"/>
      <c r="DG1122" s="134"/>
      <c r="DH1122" s="134"/>
      <c r="DI1122" s="134"/>
      <c r="DJ1122" s="134"/>
      <c r="DK1122" s="134"/>
      <c r="DL1122" s="134"/>
      <c r="DM1122" s="134"/>
      <c r="DN1122" s="134"/>
      <c r="DO1122" s="134"/>
      <c r="DP1122" s="134"/>
      <c r="DQ1122" s="134"/>
      <c r="DR1122" s="134"/>
      <c r="DS1122" s="134"/>
      <c r="DT1122" s="134"/>
      <c r="DU1122" s="134"/>
      <c r="DV1122" s="134"/>
      <c r="DW1122" s="134"/>
      <c r="DX1122" s="134"/>
      <c r="DY1122" s="134"/>
      <c r="DZ1122" s="134"/>
      <c r="EA1122" s="134"/>
      <c r="EB1122" s="134"/>
      <c r="EC1122" s="134"/>
      <c r="ED1122" s="134"/>
      <c r="EE1122" s="134"/>
      <c r="EF1122" s="134"/>
      <c r="EG1122" s="134"/>
    </row>
    <row r="1123" spans="1:137">
      <c r="A1123" s="135"/>
      <c r="B1123" s="54"/>
      <c r="C1123" s="58" t="s">
        <v>33</v>
      </c>
      <c r="D1123" s="58" t="s">
        <v>1692</v>
      </c>
      <c r="E1123" s="100" t="s">
        <v>1693</v>
      </c>
      <c r="F1123" s="58" t="s">
        <v>1694</v>
      </c>
      <c r="G1123" s="192" t="s">
        <v>1695</v>
      </c>
      <c r="H1123" s="91" t="s">
        <v>1696</v>
      </c>
      <c r="I1123" s="74">
        <v>962</v>
      </c>
      <c r="J1123" s="46" t="s">
        <v>1508</v>
      </c>
      <c r="K1123" s="75" t="s">
        <v>1509</v>
      </c>
      <c r="L1123" s="76">
        <f t="shared" si="111"/>
        <v>0</v>
      </c>
      <c r="M1123" s="76"/>
      <c r="N1123" s="76"/>
      <c r="O1123" s="76"/>
      <c r="P1123" s="76"/>
      <c r="Q1123" s="76"/>
      <c r="R1123" s="76"/>
      <c r="S1123" s="76"/>
      <c r="T1123" s="76"/>
      <c r="U1123" s="76"/>
      <c r="V1123" s="76"/>
      <c r="W1123" s="76"/>
      <c r="X1123" s="76"/>
      <c r="Y1123" s="134"/>
      <c r="Z1123" s="134"/>
      <c r="AA1123" s="134"/>
      <c r="AB1123" s="134"/>
      <c r="AC1123" s="134"/>
      <c r="AD1123" s="134"/>
      <c r="AE1123" s="134"/>
      <c r="AF1123" s="134"/>
      <c r="AG1123" s="134"/>
      <c r="AH1123" s="134"/>
      <c r="AI1123" s="134"/>
      <c r="AJ1123" s="134"/>
      <c r="AK1123" s="134"/>
      <c r="AL1123" s="134"/>
      <c r="AM1123" s="134"/>
      <c r="AN1123" s="134"/>
      <c r="AO1123" s="134"/>
      <c r="AP1123" s="134"/>
      <c r="AQ1123" s="134"/>
      <c r="AR1123" s="134"/>
      <c r="AS1123" s="134"/>
      <c r="AT1123" s="134"/>
      <c r="AU1123" s="134"/>
      <c r="AV1123" s="134"/>
      <c r="AW1123" s="134"/>
      <c r="AX1123" s="134"/>
      <c r="AY1123" s="134"/>
      <c r="AZ1123" s="134"/>
      <c r="BA1123" s="134"/>
      <c r="BB1123" s="134"/>
      <c r="BC1123" s="134"/>
      <c r="BD1123" s="134"/>
      <c r="BE1123" s="134"/>
      <c r="BF1123" s="134"/>
      <c r="BG1123" s="134"/>
      <c r="BH1123" s="134"/>
      <c r="BI1123" s="134"/>
      <c r="BJ1123" s="134"/>
      <c r="BK1123" s="134"/>
      <c r="BL1123" s="134"/>
      <c r="BM1123" s="134"/>
      <c r="BN1123" s="134"/>
      <c r="BO1123" s="134"/>
      <c r="BP1123" s="134"/>
      <c r="BQ1123" s="134"/>
      <c r="BR1123" s="134"/>
      <c r="BS1123" s="134"/>
      <c r="BT1123" s="134"/>
      <c r="BU1123" s="134"/>
      <c r="BV1123" s="134"/>
      <c r="BW1123" s="134"/>
      <c r="BX1123" s="134"/>
      <c r="BY1123" s="134"/>
      <c r="BZ1123" s="134"/>
      <c r="CA1123" s="134"/>
      <c r="CB1123" s="134"/>
      <c r="CC1123" s="134"/>
      <c r="CD1123" s="134"/>
      <c r="CE1123" s="134"/>
      <c r="CF1123" s="134"/>
      <c r="CG1123" s="134"/>
      <c r="CH1123" s="134"/>
      <c r="CI1123" s="134"/>
      <c r="CJ1123" s="134"/>
      <c r="CK1123" s="134"/>
      <c r="CL1123" s="134"/>
      <c r="CM1123" s="134"/>
      <c r="CN1123" s="134"/>
      <c r="CO1123" s="134"/>
      <c r="CP1123" s="134"/>
      <c r="CQ1123" s="134"/>
      <c r="CR1123" s="134"/>
      <c r="CS1123" s="134"/>
      <c r="CT1123" s="134"/>
      <c r="CU1123" s="134"/>
      <c r="CV1123" s="134"/>
      <c r="CW1123" s="134"/>
      <c r="CX1123" s="134"/>
      <c r="CY1123" s="134"/>
      <c r="CZ1123" s="134"/>
      <c r="DA1123" s="134"/>
      <c r="DB1123" s="134"/>
      <c r="DC1123" s="134"/>
      <c r="DD1123" s="134"/>
      <c r="DE1123" s="134"/>
      <c r="DF1123" s="134"/>
      <c r="DG1123" s="134"/>
      <c r="DH1123" s="134"/>
      <c r="DI1123" s="134"/>
      <c r="DJ1123" s="134"/>
      <c r="DK1123" s="134"/>
      <c r="DL1123" s="134"/>
      <c r="DM1123" s="134"/>
      <c r="DN1123" s="134"/>
      <c r="DO1123" s="134"/>
      <c r="DP1123" s="134"/>
      <c r="DQ1123" s="134"/>
      <c r="DR1123" s="134"/>
      <c r="DS1123" s="134"/>
      <c r="DT1123" s="134"/>
      <c r="DU1123" s="134"/>
      <c r="DV1123" s="134"/>
      <c r="DW1123" s="134"/>
      <c r="DX1123" s="134"/>
      <c r="DY1123" s="134"/>
      <c r="DZ1123" s="134"/>
      <c r="EA1123" s="134"/>
      <c r="EB1123" s="134"/>
      <c r="EC1123" s="134"/>
      <c r="ED1123" s="134"/>
      <c r="EE1123" s="134"/>
      <c r="EF1123" s="134"/>
      <c r="EG1123" s="134"/>
    </row>
    <row r="1124" spans="1:137">
      <c r="A1124" s="135"/>
      <c r="B1124" s="54"/>
      <c r="C1124" s="77"/>
      <c r="D1124" s="77"/>
      <c r="E1124" s="63"/>
      <c r="F1124" s="77"/>
      <c r="G1124" s="193"/>
      <c r="H1124" s="92"/>
      <c r="I1124" s="79"/>
      <c r="J1124" s="54"/>
      <c r="K1124" s="75" t="s">
        <v>1501</v>
      </c>
      <c r="L1124" s="76">
        <f t="shared" si="111"/>
        <v>0</v>
      </c>
      <c r="M1124" s="76"/>
      <c r="N1124" s="76"/>
      <c r="O1124" s="76"/>
      <c r="P1124" s="76"/>
      <c r="Q1124" s="76"/>
      <c r="R1124" s="76"/>
      <c r="S1124" s="76"/>
      <c r="T1124" s="76"/>
      <c r="U1124" s="76"/>
      <c r="V1124" s="76"/>
      <c r="W1124" s="76"/>
      <c r="X1124" s="76"/>
      <c r="Y1124" s="134"/>
      <c r="Z1124" s="134"/>
      <c r="AA1124" s="134"/>
      <c r="AB1124" s="134"/>
      <c r="AC1124" s="134"/>
      <c r="AD1124" s="134"/>
      <c r="AE1124" s="134"/>
      <c r="AF1124" s="134"/>
      <c r="AG1124" s="134"/>
      <c r="AH1124" s="134"/>
      <c r="AI1124" s="134"/>
      <c r="AJ1124" s="134"/>
      <c r="AK1124" s="134"/>
      <c r="AL1124" s="134"/>
      <c r="AM1124" s="134"/>
      <c r="AN1124" s="134"/>
      <c r="AO1124" s="134"/>
      <c r="AP1124" s="134"/>
      <c r="AQ1124" s="134"/>
      <c r="AR1124" s="134"/>
      <c r="AS1124" s="134"/>
      <c r="AT1124" s="134"/>
      <c r="AU1124" s="134"/>
      <c r="AV1124" s="134"/>
      <c r="AW1124" s="134"/>
      <c r="AX1124" s="134"/>
      <c r="AY1124" s="134"/>
      <c r="AZ1124" s="134"/>
      <c r="BA1124" s="134"/>
      <c r="BB1124" s="134"/>
      <c r="BC1124" s="134"/>
      <c r="BD1124" s="134"/>
      <c r="BE1124" s="134"/>
      <c r="BF1124" s="134"/>
      <c r="BG1124" s="134"/>
      <c r="BH1124" s="134"/>
      <c r="BI1124" s="134"/>
      <c r="BJ1124" s="134"/>
      <c r="BK1124" s="134"/>
      <c r="BL1124" s="134"/>
      <c r="BM1124" s="134"/>
      <c r="BN1124" s="134"/>
      <c r="BO1124" s="134"/>
      <c r="BP1124" s="134"/>
      <c r="BQ1124" s="134"/>
      <c r="BR1124" s="134"/>
      <c r="BS1124" s="134"/>
      <c r="BT1124" s="134"/>
      <c r="BU1124" s="134"/>
      <c r="BV1124" s="134"/>
      <c r="BW1124" s="134"/>
      <c r="BX1124" s="134"/>
      <c r="BY1124" s="134"/>
      <c r="BZ1124" s="134"/>
      <c r="CA1124" s="134"/>
      <c r="CB1124" s="134"/>
      <c r="CC1124" s="134"/>
      <c r="CD1124" s="134"/>
      <c r="CE1124" s="134"/>
      <c r="CF1124" s="134"/>
      <c r="CG1124" s="134"/>
      <c r="CH1124" s="134"/>
      <c r="CI1124" s="134"/>
      <c r="CJ1124" s="134"/>
      <c r="CK1124" s="134"/>
      <c r="CL1124" s="134"/>
      <c r="CM1124" s="134"/>
      <c r="CN1124" s="134"/>
      <c r="CO1124" s="134"/>
      <c r="CP1124" s="134"/>
      <c r="CQ1124" s="134"/>
      <c r="CR1124" s="134"/>
      <c r="CS1124" s="134"/>
      <c r="CT1124" s="134"/>
      <c r="CU1124" s="134"/>
      <c r="CV1124" s="134"/>
      <c r="CW1124" s="134"/>
      <c r="CX1124" s="134"/>
      <c r="CY1124" s="134"/>
      <c r="CZ1124" s="134"/>
      <c r="DA1124" s="134"/>
      <c r="DB1124" s="134"/>
      <c r="DC1124" s="134"/>
      <c r="DD1124" s="134"/>
      <c r="DE1124" s="134"/>
      <c r="DF1124" s="134"/>
      <c r="DG1124" s="134"/>
      <c r="DH1124" s="134"/>
      <c r="DI1124" s="134"/>
      <c r="DJ1124" s="134"/>
      <c r="DK1124" s="134"/>
      <c r="DL1124" s="134"/>
      <c r="DM1124" s="134"/>
      <c r="DN1124" s="134"/>
      <c r="DO1124" s="134"/>
      <c r="DP1124" s="134"/>
      <c r="DQ1124" s="134"/>
      <c r="DR1124" s="134"/>
      <c r="DS1124" s="134"/>
      <c r="DT1124" s="134"/>
      <c r="DU1124" s="134"/>
      <c r="DV1124" s="134"/>
      <c r="DW1124" s="134"/>
      <c r="DX1124" s="134"/>
      <c r="DY1124" s="134"/>
      <c r="DZ1124" s="134"/>
      <c r="EA1124" s="134"/>
      <c r="EB1124" s="134"/>
      <c r="EC1124" s="134"/>
      <c r="ED1124" s="134"/>
      <c r="EE1124" s="134"/>
      <c r="EF1124" s="134"/>
      <c r="EG1124" s="134"/>
    </row>
    <row r="1125" spans="1:137">
      <c r="A1125" s="135"/>
      <c r="B1125" s="54"/>
      <c r="C1125" s="81"/>
      <c r="D1125" s="81"/>
      <c r="E1125" s="68"/>
      <c r="F1125" s="81"/>
      <c r="G1125" s="194"/>
      <c r="H1125" s="93"/>
      <c r="I1125" s="83"/>
      <c r="J1125" s="80"/>
      <c r="K1125" s="84" t="s">
        <v>1502</v>
      </c>
      <c r="L1125" s="76">
        <f t="shared" si="111"/>
        <v>5</v>
      </c>
      <c r="M1125" s="76"/>
      <c r="N1125" s="76"/>
      <c r="O1125" s="76">
        <v>2</v>
      </c>
      <c r="P1125" s="76"/>
      <c r="Q1125" s="76"/>
      <c r="R1125" s="76"/>
      <c r="S1125" s="76">
        <v>3</v>
      </c>
      <c r="T1125" s="76"/>
      <c r="U1125" s="76"/>
      <c r="V1125" s="76"/>
      <c r="W1125" s="76"/>
      <c r="X1125" s="76"/>
      <c r="Y1125" s="134"/>
      <c r="Z1125" s="134"/>
      <c r="AA1125" s="134"/>
      <c r="AB1125" s="134"/>
      <c r="AC1125" s="134"/>
      <c r="AD1125" s="134"/>
      <c r="AE1125" s="134"/>
      <c r="AF1125" s="134"/>
      <c r="AG1125" s="134"/>
      <c r="AH1125" s="134"/>
      <c r="AI1125" s="134"/>
      <c r="AJ1125" s="134"/>
      <c r="AK1125" s="134"/>
      <c r="AL1125" s="134"/>
      <c r="AM1125" s="134"/>
      <c r="AN1125" s="134"/>
      <c r="AO1125" s="134"/>
      <c r="AP1125" s="134"/>
      <c r="AQ1125" s="134"/>
      <c r="AR1125" s="134"/>
      <c r="AS1125" s="134"/>
      <c r="AT1125" s="134"/>
      <c r="AU1125" s="134"/>
      <c r="AV1125" s="134"/>
      <c r="AW1125" s="134"/>
      <c r="AX1125" s="134"/>
      <c r="AY1125" s="134"/>
      <c r="AZ1125" s="134"/>
      <c r="BA1125" s="134"/>
      <c r="BB1125" s="134"/>
      <c r="BC1125" s="134"/>
      <c r="BD1125" s="134"/>
      <c r="BE1125" s="134"/>
      <c r="BF1125" s="134"/>
      <c r="BG1125" s="134"/>
      <c r="BH1125" s="134"/>
      <c r="BI1125" s="134"/>
      <c r="BJ1125" s="134"/>
      <c r="BK1125" s="134"/>
      <c r="BL1125" s="134"/>
      <c r="BM1125" s="134"/>
      <c r="BN1125" s="134"/>
      <c r="BO1125" s="134"/>
      <c r="BP1125" s="134"/>
      <c r="BQ1125" s="134"/>
      <c r="BR1125" s="134"/>
      <c r="BS1125" s="134"/>
      <c r="BT1125" s="134"/>
      <c r="BU1125" s="134"/>
      <c r="BV1125" s="134"/>
      <c r="BW1125" s="134"/>
      <c r="BX1125" s="134"/>
      <c r="BY1125" s="134"/>
      <c r="BZ1125" s="134"/>
      <c r="CA1125" s="134"/>
      <c r="CB1125" s="134"/>
      <c r="CC1125" s="134"/>
      <c r="CD1125" s="134"/>
      <c r="CE1125" s="134"/>
      <c r="CF1125" s="134"/>
      <c r="CG1125" s="134"/>
      <c r="CH1125" s="134"/>
      <c r="CI1125" s="134"/>
      <c r="CJ1125" s="134"/>
      <c r="CK1125" s="134"/>
      <c r="CL1125" s="134"/>
      <c r="CM1125" s="134"/>
      <c r="CN1125" s="134"/>
      <c r="CO1125" s="134"/>
      <c r="CP1125" s="134"/>
      <c r="CQ1125" s="134"/>
      <c r="CR1125" s="134"/>
      <c r="CS1125" s="134"/>
      <c r="CT1125" s="134"/>
      <c r="CU1125" s="134"/>
      <c r="CV1125" s="134"/>
      <c r="CW1125" s="134"/>
      <c r="CX1125" s="134"/>
      <c r="CY1125" s="134"/>
      <c r="CZ1125" s="134"/>
      <c r="DA1125" s="134"/>
      <c r="DB1125" s="134"/>
      <c r="DC1125" s="134"/>
      <c r="DD1125" s="134"/>
      <c r="DE1125" s="134"/>
      <c r="DF1125" s="134"/>
      <c r="DG1125" s="134"/>
      <c r="DH1125" s="134"/>
      <c r="DI1125" s="134"/>
      <c r="DJ1125" s="134"/>
      <c r="DK1125" s="134"/>
      <c r="DL1125" s="134"/>
      <c r="DM1125" s="134"/>
      <c r="DN1125" s="134"/>
      <c r="DO1125" s="134"/>
      <c r="DP1125" s="134"/>
      <c r="DQ1125" s="134"/>
      <c r="DR1125" s="134"/>
      <c r="DS1125" s="134"/>
      <c r="DT1125" s="134"/>
      <c r="DU1125" s="134"/>
      <c r="DV1125" s="134"/>
      <c r="DW1125" s="134"/>
      <c r="DX1125" s="134"/>
      <c r="DY1125" s="134"/>
      <c r="DZ1125" s="134"/>
      <c r="EA1125" s="134"/>
      <c r="EB1125" s="134"/>
      <c r="EC1125" s="134"/>
      <c r="ED1125" s="134"/>
      <c r="EE1125" s="134"/>
      <c r="EF1125" s="134"/>
      <c r="EG1125" s="134"/>
    </row>
    <row r="1126" spans="1:137">
      <c r="A1126" s="135"/>
      <c r="B1126" s="54"/>
      <c r="C1126" s="58" t="s">
        <v>33</v>
      </c>
      <c r="D1126" s="58" t="s">
        <v>1697</v>
      </c>
      <c r="E1126" s="100" t="s">
        <v>1698</v>
      </c>
      <c r="F1126" s="58" t="s">
        <v>1699</v>
      </c>
      <c r="G1126" s="192" t="s">
        <v>1695</v>
      </c>
      <c r="H1126" s="91" t="s">
        <v>1700</v>
      </c>
      <c r="I1126" s="74">
        <v>555</v>
      </c>
      <c r="J1126" s="46" t="s">
        <v>1508</v>
      </c>
      <c r="K1126" s="75" t="s">
        <v>1509</v>
      </c>
      <c r="L1126" s="76">
        <f t="shared" si="111"/>
        <v>0</v>
      </c>
      <c r="M1126" s="76"/>
      <c r="N1126" s="76"/>
      <c r="O1126" s="76"/>
      <c r="P1126" s="76"/>
      <c r="Q1126" s="76"/>
      <c r="R1126" s="76"/>
      <c r="S1126" s="76"/>
      <c r="T1126" s="76"/>
      <c r="U1126" s="76"/>
      <c r="V1126" s="76"/>
      <c r="W1126" s="76"/>
      <c r="X1126" s="76"/>
      <c r="Y1126" s="134"/>
      <c r="Z1126" s="134"/>
      <c r="AA1126" s="134"/>
      <c r="AB1126" s="134"/>
      <c r="AC1126" s="134"/>
      <c r="AD1126" s="134"/>
      <c r="AE1126" s="134"/>
      <c r="AF1126" s="134"/>
      <c r="AG1126" s="134"/>
      <c r="AH1126" s="134"/>
      <c r="AI1126" s="134"/>
      <c r="AJ1126" s="134"/>
      <c r="AK1126" s="134"/>
      <c r="AL1126" s="134"/>
      <c r="AM1126" s="134"/>
      <c r="AN1126" s="134"/>
      <c r="AO1126" s="134"/>
      <c r="AP1126" s="134"/>
      <c r="AQ1126" s="134"/>
      <c r="AR1126" s="134"/>
      <c r="AS1126" s="134"/>
      <c r="AT1126" s="134"/>
      <c r="AU1126" s="134"/>
      <c r="AV1126" s="134"/>
      <c r="AW1126" s="134"/>
      <c r="AX1126" s="134"/>
      <c r="AY1126" s="134"/>
      <c r="AZ1126" s="134"/>
      <c r="BA1126" s="134"/>
      <c r="BB1126" s="134"/>
      <c r="BC1126" s="134"/>
      <c r="BD1126" s="134"/>
      <c r="BE1126" s="134"/>
      <c r="BF1126" s="134"/>
      <c r="BG1126" s="134"/>
      <c r="BH1126" s="134"/>
      <c r="BI1126" s="134"/>
      <c r="BJ1126" s="134"/>
      <c r="BK1126" s="134"/>
      <c r="BL1126" s="134"/>
      <c r="BM1126" s="134"/>
      <c r="BN1126" s="134"/>
      <c r="BO1126" s="134"/>
      <c r="BP1126" s="134"/>
      <c r="BQ1126" s="134"/>
      <c r="BR1126" s="134"/>
      <c r="BS1126" s="134"/>
      <c r="BT1126" s="134"/>
      <c r="BU1126" s="134"/>
      <c r="BV1126" s="134"/>
      <c r="BW1126" s="134"/>
      <c r="BX1126" s="134"/>
      <c r="BY1126" s="134"/>
      <c r="BZ1126" s="134"/>
      <c r="CA1126" s="134"/>
      <c r="CB1126" s="134"/>
      <c r="CC1126" s="134"/>
      <c r="CD1126" s="134"/>
      <c r="CE1126" s="134"/>
      <c r="CF1126" s="134"/>
      <c r="CG1126" s="134"/>
      <c r="CH1126" s="134"/>
      <c r="CI1126" s="134"/>
      <c r="CJ1126" s="134"/>
      <c r="CK1126" s="134"/>
      <c r="CL1126" s="134"/>
      <c r="CM1126" s="134"/>
      <c r="CN1126" s="134"/>
      <c r="CO1126" s="134"/>
      <c r="CP1126" s="134"/>
      <c r="CQ1126" s="134"/>
      <c r="CR1126" s="134"/>
      <c r="CS1126" s="134"/>
      <c r="CT1126" s="134"/>
      <c r="CU1126" s="134"/>
      <c r="CV1126" s="134"/>
      <c r="CW1126" s="134"/>
      <c r="CX1126" s="134"/>
      <c r="CY1126" s="134"/>
      <c r="CZ1126" s="134"/>
      <c r="DA1126" s="134"/>
      <c r="DB1126" s="134"/>
      <c r="DC1126" s="134"/>
      <c r="DD1126" s="134"/>
      <c r="DE1126" s="134"/>
      <c r="DF1126" s="134"/>
      <c r="DG1126" s="134"/>
      <c r="DH1126" s="134"/>
      <c r="DI1126" s="134"/>
      <c r="DJ1126" s="134"/>
      <c r="DK1126" s="134"/>
      <c r="DL1126" s="134"/>
      <c r="DM1126" s="134"/>
      <c r="DN1126" s="134"/>
      <c r="DO1126" s="134"/>
      <c r="DP1126" s="134"/>
      <c r="DQ1126" s="134"/>
      <c r="DR1126" s="134"/>
      <c r="DS1126" s="134"/>
      <c r="DT1126" s="134"/>
      <c r="DU1126" s="134"/>
      <c r="DV1126" s="134"/>
      <c r="DW1126" s="134"/>
      <c r="DX1126" s="134"/>
      <c r="DY1126" s="134"/>
      <c r="DZ1126" s="134"/>
      <c r="EA1126" s="134"/>
      <c r="EB1126" s="134"/>
      <c r="EC1126" s="134"/>
      <c r="ED1126" s="134"/>
      <c r="EE1126" s="134"/>
      <c r="EF1126" s="134"/>
      <c r="EG1126" s="134"/>
    </row>
    <row r="1127" spans="1:137">
      <c r="A1127" s="135"/>
      <c r="B1127" s="54"/>
      <c r="C1127" s="77"/>
      <c r="D1127" s="77"/>
      <c r="E1127" s="63"/>
      <c r="F1127" s="77"/>
      <c r="G1127" s="193"/>
      <c r="H1127" s="92"/>
      <c r="I1127" s="79"/>
      <c r="J1127" s="54"/>
      <c r="K1127" s="75" t="s">
        <v>1501</v>
      </c>
      <c r="L1127" s="76">
        <f t="shared" si="111"/>
        <v>0</v>
      </c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134"/>
      <c r="Z1127" s="134"/>
      <c r="AA1127" s="134"/>
      <c r="AB1127" s="134"/>
      <c r="AC1127" s="134"/>
      <c r="AD1127" s="134"/>
      <c r="AE1127" s="134"/>
      <c r="AF1127" s="134"/>
      <c r="AG1127" s="134"/>
      <c r="AH1127" s="134"/>
      <c r="AI1127" s="134"/>
      <c r="AJ1127" s="134"/>
      <c r="AK1127" s="134"/>
      <c r="AL1127" s="134"/>
      <c r="AM1127" s="134"/>
      <c r="AN1127" s="134"/>
      <c r="AO1127" s="134"/>
      <c r="AP1127" s="134"/>
      <c r="AQ1127" s="134"/>
      <c r="AR1127" s="134"/>
      <c r="AS1127" s="134"/>
      <c r="AT1127" s="134"/>
      <c r="AU1127" s="134"/>
      <c r="AV1127" s="134"/>
      <c r="AW1127" s="134"/>
      <c r="AX1127" s="134"/>
      <c r="AY1127" s="134"/>
      <c r="AZ1127" s="134"/>
      <c r="BA1127" s="134"/>
      <c r="BB1127" s="134"/>
      <c r="BC1127" s="134"/>
      <c r="BD1127" s="134"/>
      <c r="BE1127" s="134"/>
      <c r="BF1127" s="134"/>
      <c r="BG1127" s="134"/>
      <c r="BH1127" s="134"/>
      <c r="BI1127" s="134"/>
      <c r="BJ1127" s="134"/>
      <c r="BK1127" s="134"/>
      <c r="BL1127" s="134"/>
      <c r="BM1127" s="134"/>
      <c r="BN1127" s="134"/>
      <c r="BO1127" s="134"/>
      <c r="BP1127" s="134"/>
      <c r="BQ1127" s="134"/>
      <c r="BR1127" s="134"/>
      <c r="BS1127" s="134"/>
      <c r="BT1127" s="134"/>
      <c r="BU1127" s="134"/>
      <c r="BV1127" s="134"/>
      <c r="BW1127" s="134"/>
      <c r="BX1127" s="134"/>
      <c r="BY1127" s="134"/>
      <c r="BZ1127" s="134"/>
      <c r="CA1127" s="134"/>
      <c r="CB1127" s="134"/>
      <c r="CC1127" s="134"/>
      <c r="CD1127" s="134"/>
      <c r="CE1127" s="134"/>
      <c r="CF1127" s="134"/>
      <c r="CG1127" s="134"/>
      <c r="CH1127" s="134"/>
      <c r="CI1127" s="134"/>
      <c r="CJ1127" s="134"/>
      <c r="CK1127" s="134"/>
      <c r="CL1127" s="134"/>
      <c r="CM1127" s="134"/>
      <c r="CN1127" s="134"/>
      <c r="CO1127" s="134"/>
      <c r="CP1127" s="134"/>
      <c r="CQ1127" s="134"/>
      <c r="CR1127" s="134"/>
      <c r="CS1127" s="134"/>
      <c r="CT1127" s="134"/>
      <c r="CU1127" s="134"/>
      <c r="CV1127" s="134"/>
      <c r="CW1127" s="134"/>
      <c r="CX1127" s="134"/>
      <c r="CY1127" s="134"/>
      <c r="CZ1127" s="134"/>
      <c r="DA1127" s="134"/>
      <c r="DB1127" s="134"/>
      <c r="DC1127" s="134"/>
      <c r="DD1127" s="134"/>
      <c r="DE1127" s="134"/>
      <c r="DF1127" s="134"/>
      <c r="DG1127" s="134"/>
      <c r="DH1127" s="134"/>
      <c r="DI1127" s="134"/>
      <c r="DJ1127" s="134"/>
      <c r="DK1127" s="134"/>
      <c r="DL1127" s="134"/>
      <c r="DM1127" s="134"/>
      <c r="DN1127" s="134"/>
      <c r="DO1127" s="134"/>
      <c r="DP1127" s="134"/>
      <c r="DQ1127" s="134"/>
      <c r="DR1127" s="134"/>
      <c r="DS1127" s="134"/>
      <c r="DT1127" s="134"/>
      <c r="DU1127" s="134"/>
      <c r="DV1127" s="134"/>
      <c r="DW1127" s="134"/>
      <c r="DX1127" s="134"/>
      <c r="DY1127" s="134"/>
      <c r="DZ1127" s="134"/>
      <c r="EA1127" s="134"/>
      <c r="EB1127" s="134"/>
      <c r="EC1127" s="134"/>
      <c r="ED1127" s="134"/>
      <c r="EE1127" s="134"/>
      <c r="EF1127" s="134"/>
      <c r="EG1127" s="134"/>
    </row>
    <row r="1128" spans="1:137">
      <c r="A1128" s="135"/>
      <c r="B1128" s="54"/>
      <c r="C1128" s="81"/>
      <c r="D1128" s="81"/>
      <c r="E1128" s="68"/>
      <c r="F1128" s="81"/>
      <c r="G1128" s="194"/>
      <c r="H1128" s="93"/>
      <c r="I1128" s="83"/>
      <c r="J1128" s="80"/>
      <c r="K1128" s="84" t="s">
        <v>1502</v>
      </c>
      <c r="L1128" s="76">
        <f t="shared" si="111"/>
        <v>3</v>
      </c>
      <c r="M1128" s="76"/>
      <c r="N1128" s="76"/>
      <c r="O1128" s="76">
        <v>2</v>
      </c>
      <c r="P1128" s="76"/>
      <c r="Q1128" s="76"/>
      <c r="R1128" s="76"/>
      <c r="S1128" s="76">
        <v>1</v>
      </c>
      <c r="T1128" s="76"/>
      <c r="U1128" s="76"/>
      <c r="V1128" s="76"/>
      <c r="W1128" s="76"/>
      <c r="X1128" s="76"/>
      <c r="Y1128" s="134"/>
      <c r="Z1128" s="134"/>
      <c r="AA1128" s="134"/>
      <c r="AB1128" s="134"/>
      <c r="AC1128" s="134"/>
      <c r="AD1128" s="134"/>
      <c r="AE1128" s="134"/>
      <c r="AF1128" s="134"/>
      <c r="AG1128" s="134"/>
      <c r="AH1128" s="134"/>
      <c r="AI1128" s="134"/>
      <c r="AJ1128" s="134"/>
      <c r="AK1128" s="134"/>
      <c r="AL1128" s="134"/>
      <c r="AM1128" s="134"/>
      <c r="AN1128" s="134"/>
      <c r="AO1128" s="134"/>
      <c r="AP1128" s="134"/>
      <c r="AQ1128" s="134"/>
      <c r="AR1128" s="134"/>
      <c r="AS1128" s="134"/>
      <c r="AT1128" s="134"/>
      <c r="AU1128" s="134"/>
      <c r="AV1128" s="134"/>
      <c r="AW1128" s="134"/>
      <c r="AX1128" s="134"/>
      <c r="AY1128" s="134"/>
      <c r="AZ1128" s="134"/>
      <c r="BA1128" s="134"/>
      <c r="BB1128" s="134"/>
      <c r="BC1128" s="134"/>
      <c r="BD1128" s="134"/>
      <c r="BE1128" s="134"/>
      <c r="BF1128" s="134"/>
      <c r="BG1128" s="134"/>
      <c r="BH1128" s="134"/>
      <c r="BI1128" s="134"/>
      <c r="BJ1128" s="134"/>
      <c r="BK1128" s="134"/>
      <c r="BL1128" s="134"/>
      <c r="BM1128" s="134"/>
      <c r="BN1128" s="134"/>
      <c r="BO1128" s="134"/>
      <c r="BP1128" s="134"/>
      <c r="BQ1128" s="134"/>
      <c r="BR1128" s="134"/>
      <c r="BS1128" s="134"/>
      <c r="BT1128" s="134"/>
      <c r="BU1128" s="134"/>
      <c r="BV1128" s="134"/>
      <c r="BW1128" s="134"/>
      <c r="BX1128" s="134"/>
      <c r="BY1128" s="134"/>
      <c r="BZ1128" s="134"/>
      <c r="CA1128" s="134"/>
      <c r="CB1128" s="134"/>
      <c r="CC1128" s="134"/>
      <c r="CD1128" s="134"/>
      <c r="CE1128" s="134"/>
      <c r="CF1128" s="134"/>
      <c r="CG1128" s="134"/>
      <c r="CH1128" s="134"/>
      <c r="CI1128" s="134"/>
      <c r="CJ1128" s="134"/>
      <c r="CK1128" s="134"/>
      <c r="CL1128" s="134"/>
      <c r="CM1128" s="134"/>
      <c r="CN1128" s="134"/>
      <c r="CO1128" s="134"/>
      <c r="CP1128" s="134"/>
      <c r="CQ1128" s="134"/>
      <c r="CR1128" s="134"/>
      <c r="CS1128" s="134"/>
      <c r="CT1128" s="134"/>
      <c r="CU1128" s="134"/>
      <c r="CV1128" s="134"/>
      <c r="CW1128" s="134"/>
      <c r="CX1128" s="134"/>
      <c r="CY1128" s="134"/>
      <c r="CZ1128" s="134"/>
      <c r="DA1128" s="134"/>
      <c r="DB1128" s="134"/>
      <c r="DC1128" s="134"/>
      <c r="DD1128" s="134"/>
      <c r="DE1128" s="134"/>
      <c r="DF1128" s="134"/>
      <c r="DG1128" s="134"/>
      <c r="DH1128" s="134"/>
      <c r="DI1128" s="134"/>
      <c r="DJ1128" s="134"/>
      <c r="DK1128" s="134"/>
      <c r="DL1128" s="134"/>
      <c r="DM1128" s="134"/>
      <c r="DN1128" s="134"/>
      <c r="DO1128" s="134"/>
      <c r="DP1128" s="134"/>
      <c r="DQ1128" s="134"/>
      <c r="DR1128" s="134"/>
      <c r="DS1128" s="134"/>
      <c r="DT1128" s="134"/>
      <c r="DU1128" s="134"/>
      <c r="DV1128" s="134"/>
      <c r="DW1128" s="134"/>
      <c r="DX1128" s="134"/>
      <c r="DY1128" s="134"/>
      <c r="DZ1128" s="134"/>
      <c r="EA1128" s="134"/>
      <c r="EB1128" s="134"/>
      <c r="EC1128" s="134"/>
      <c r="ED1128" s="134"/>
      <c r="EE1128" s="134"/>
      <c r="EF1128" s="134"/>
      <c r="EG1128" s="134"/>
    </row>
    <row r="1129" spans="1:137">
      <c r="A1129" s="135"/>
      <c r="B1129" s="54"/>
      <c r="C1129" s="58" t="s">
        <v>33</v>
      </c>
      <c r="D1129" s="58" t="s">
        <v>1701</v>
      </c>
      <c r="E1129" s="100" t="s">
        <v>1702</v>
      </c>
      <c r="F1129" s="58" t="s">
        <v>1703</v>
      </c>
      <c r="G1129" s="192" t="s">
        <v>1704</v>
      </c>
      <c r="H1129" s="91" t="s">
        <v>1705</v>
      </c>
      <c r="I1129" s="74">
        <v>303</v>
      </c>
      <c r="J1129" s="46" t="s">
        <v>1508</v>
      </c>
      <c r="K1129" s="75" t="s">
        <v>1509</v>
      </c>
      <c r="L1129" s="76">
        <f t="shared" si="111"/>
        <v>0</v>
      </c>
      <c r="M1129" s="76"/>
      <c r="N1129" s="76"/>
      <c r="O1129" s="76"/>
      <c r="P1129" s="76"/>
      <c r="Q1129" s="76"/>
      <c r="R1129" s="76"/>
      <c r="S1129" s="76"/>
      <c r="T1129" s="76"/>
      <c r="U1129" s="76"/>
      <c r="V1129" s="76"/>
      <c r="W1129" s="76"/>
      <c r="X1129" s="76"/>
      <c r="Y1129" s="134"/>
      <c r="Z1129" s="134"/>
      <c r="AA1129" s="134"/>
      <c r="AB1129" s="134"/>
      <c r="AC1129" s="134"/>
      <c r="AD1129" s="134"/>
      <c r="AE1129" s="134"/>
      <c r="AF1129" s="134"/>
      <c r="AG1129" s="134"/>
      <c r="AH1129" s="134"/>
      <c r="AI1129" s="134"/>
      <c r="AJ1129" s="134"/>
      <c r="AK1129" s="134"/>
      <c r="AL1129" s="134"/>
      <c r="AM1129" s="134"/>
      <c r="AN1129" s="134"/>
      <c r="AO1129" s="134"/>
      <c r="AP1129" s="134"/>
      <c r="AQ1129" s="134"/>
      <c r="AR1129" s="134"/>
      <c r="AS1129" s="134"/>
      <c r="AT1129" s="134"/>
      <c r="AU1129" s="134"/>
      <c r="AV1129" s="134"/>
      <c r="AW1129" s="134"/>
      <c r="AX1129" s="134"/>
      <c r="AY1129" s="134"/>
      <c r="AZ1129" s="134"/>
      <c r="BA1129" s="134"/>
      <c r="BB1129" s="134"/>
      <c r="BC1129" s="134"/>
      <c r="BD1129" s="134"/>
      <c r="BE1129" s="134"/>
      <c r="BF1129" s="134"/>
      <c r="BG1129" s="134"/>
      <c r="BH1129" s="134"/>
      <c r="BI1129" s="134"/>
      <c r="BJ1129" s="134"/>
      <c r="BK1129" s="134"/>
      <c r="BL1129" s="134"/>
      <c r="BM1129" s="134"/>
      <c r="BN1129" s="134"/>
      <c r="BO1129" s="134"/>
      <c r="BP1129" s="134"/>
      <c r="BQ1129" s="134"/>
      <c r="BR1129" s="134"/>
      <c r="BS1129" s="134"/>
      <c r="BT1129" s="134"/>
      <c r="BU1129" s="134"/>
      <c r="BV1129" s="134"/>
      <c r="BW1129" s="134"/>
      <c r="BX1129" s="134"/>
      <c r="BY1129" s="134"/>
      <c r="BZ1129" s="134"/>
      <c r="CA1129" s="134"/>
      <c r="CB1129" s="134"/>
      <c r="CC1129" s="134"/>
      <c r="CD1129" s="134"/>
      <c r="CE1129" s="134"/>
      <c r="CF1129" s="134"/>
      <c r="CG1129" s="134"/>
      <c r="CH1129" s="134"/>
      <c r="CI1129" s="134"/>
      <c r="CJ1129" s="134"/>
      <c r="CK1129" s="134"/>
      <c r="CL1129" s="134"/>
      <c r="CM1129" s="134"/>
      <c r="CN1129" s="134"/>
      <c r="CO1129" s="134"/>
      <c r="CP1129" s="134"/>
      <c r="CQ1129" s="134"/>
      <c r="CR1129" s="134"/>
      <c r="CS1129" s="134"/>
      <c r="CT1129" s="134"/>
      <c r="CU1129" s="134"/>
      <c r="CV1129" s="134"/>
      <c r="CW1129" s="134"/>
      <c r="CX1129" s="134"/>
      <c r="CY1129" s="134"/>
      <c r="CZ1129" s="134"/>
      <c r="DA1129" s="134"/>
      <c r="DB1129" s="134"/>
      <c r="DC1129" s="134"/>
      <c r="DD1129" s="134"/>
      <c r="DE1129" s="134"/>
      <c r="DF1129" s="134"/>
      <c r="DG1129" s="134"/>
      <c r="DH1129" s="134"/>
      <c r="DI1129" s="134"/>
      <c r="DJ1129" s="134"/>
      <c r="DK1129" s="134"/>
      <c r="DL1129" s="134"/>
      <c r="DM1129" s="134"/>
      <c r="DN1129" s="134"/>
      <c r="DO1129" s="134"/>
      <c r="DP1129" s="134"/>
      <c r="DQ1129" s="134"/>
      <c r="DR1129" s="134"/>
      <c r="DS1129" s="134"/>
      <c r="DT1129" s="134"/>
      <c r="DU1129" s="134"/>
      <c r="DV1129" s="134"/>
      <c r="DW1129" s="134"/>
      <c r="DX1129" s="134"/>
      <c r="DY1129" s="134"/>
      <c r="DZ1129" s="134"/>
      <c r="EA1129" s="134"/>
      <c r="EB1129" s="134"/>
      <c r="EC1129" s="134"/>
      <c r="ED1129" s="134"/>
      <c r="EE1129" s="134"/>
      <c r="EF1129" s="134"/>
      <c r="EG1129" s="134"/>
    </row>
    <row r="1130" spans="1:137">
      <c r="A1130" s="135"/>
      <c r="B1130" s="54"/>
      <c r="C1130" s="77"/>
      <c r="D1130" s="77"/>
      <c r="E1130" s="63"/>
      <c r="F1130" s="77"/>
      <c r="G1130" s="193"/>
      <c r="H1130" s="92"/>
      <c r="I1130" s="79"/>
      <c r="J1130" s="54"/>
      <c r="K1130" s="75" t="s">
        <v>1501</v>
      </c>
      <c r="L1130" s="76">
        <f t="shared" si="111"/>
        <v>0</v>
      </c>
      <c r="M1130" s="76"/>
      <c r="N1130" s="76"/>
      <c r="O1130" s="76"/>
      <c r="P1130" s="76"/>
      <c r="Q1130" s="76"/>
      <c r="R1130" s="76"/>
      <c r="S1130" s="76"/>
      <c r="T1130" s="76"/>
      <c r="U1130" s="76"/>
      <c r="V1130" s="76"/>
      <c r="W1130" s="76"/>
      <c r="X1130" s="76"/>
      <c r="Y1130" s="134"/>
      <c r="Z1130" s="134"/>
      <c r="AA1130" s="134"/>
      <c r="AB1130" s="134"/>
      <c r="AC1130" s="134"/>
      <c r="AD1130" s="134"/>
      <c r="AE1130" s="134"/>
      <c r="AF1130" s="134"/>
      <c r="AG1130" s="134"/>
      <c r="AH1130" s="134"/>
      <c r="AI1130" s="134"/>
      <c r="AJ1130" s="134"/>
      <c r="AK1130" s="134"/>
      <c r="AL1130" s="134"/>
      <c r="AM1130" s="134"/>
      <c r="AN1130" s="134"/>
      <c r="AO1130" s="134"/>
      <c r="AP1130" s="134"/>
      <c r="AQ1130" s="134"/>
      <c r="AR1130" s="134"/>
      <c r="AS1130" s="134"/>
      <c r="AT1130" s="134"/>
      <c r="AU1130" s="134"/>
      <c r="AV1130" s="134"/>
      <c r="AW1130" s="134"/>
      <c r="AX1130" s="134"/>
      <c r="AY1130" s="134"/>
      <c r="AZ1130" s="134"/>
      <c r="BA1130" s="134"/>
      <c r="BB1130" s="134"/>
      <c r="BC1130" s="134"/>
      <c r="BD1130" s="134"/>
      <c r="BE1130" s="134"/>
      <c r="BF1130" s="134"/>
      <c r="BG1130" s="134"/>
      <c r="BH1130" s="134"/>
      <c r="BI1130" s="134"/>
      <c r="BJ1130" s="134"/>
      <c r="BK1130" s="134"/>
      <c r="BL1130" s="134"/>
      <c r="BM1130" s="134"/>
      <c r="BN1130" s="134"/>
      <c r="BO1130" s="134"/>
      <c r="BP1130" s="134"/>
      <c r="BQ1130" s="134"/>
      <c r="BR1130" s="134"/>
      <c r="BS1130" s="134"/>
      <c r="BT1130" s="134"/>
      <c r="BU1130" s="134"/>
      <c r="BV1130" s="134"/>
      <c r="BW1130" s="134"/>
      <c r="BX1130" s="134"/>
      <c r="BY1130" s="134"/>
      <c r="BZ1130" s="134"/>
      <c r="CA1130" s="134"/>
      <c r="CB1130" s="134"/>
      <c r="CC1130" s="134"/>
      <c r="CD1130" s="134"/>
      <c r="CE1130" s="134"/>
      <c r="CF1130" s="134"/>
      <c r="CG1130" s="134"/>
      <c r="CH1130" s="134"/>
      <c r="CI1130" s="134"/>
      <c r="CJ1130" s="134"/>
      <c r="CK1130" s="134"/>
      <c r="CL1130" s="134"/>
      <c r="CM1130" s="134"/>
      <c r="CN1130" s="134"/>
      <c r="CO1130" s="134"/>
      <c r="CP1130" s="134"/>
      <c r="CQ1130" s="134"/>
      <c r="CR1130" s="134"/>
      <c r="CS1130" s="134"/>
      <c r="CT1130" s="134"/>
      <c r="CU1130" s="134"/>
      <c r="CV1130" s="134"/>
      <c r="CW1130" s="134"/>
      <c r="CX1130" s="134"/>
      <c r="CY1130" s="134"/>
      <c r="CZ1130" s="134"/>
      <c r="DA1130" s="134"/>
      <c r="DB1130" s="134"/>
      <c r="DC1130" s="134"/>
      <c r="DD1130" s="134"/>
      <c r="DE1130" s="134"/>
      <c r="DF1130" s="134"/>
      <c r="DG1130" s="134"/>
      <c r="DH1130" s="134"/>
      <c r="DI1130" s="134"/>
      <c r="DJ1130" s="134"/>
      <c r="DK1130" s="134"/>
      <c r="DL1130" s="134"/>
      <c r="DM1130" s="134"/>
      <c r="DN1130" s="134"/>
      <c r="DO1130" s="134"/>
      <c r="DP1130" s="134"/>
      <c r="DQ1130" s="134"/>
      <c r="DR1130" s="134"/>
      <c r="DS1130" s="134"/>
      <c r="DT1130" s="134"/>
      <c r="DU1130" s="134"/>
      <c r="DV1130" s="134"/>
      <c r="DW1130" s="134"/>
      <c r="DX1130" s="134"/>
      <c r="DY1130" s="134"/>
      <c r="DZ1130" s="134"/>
      <c r="EA1130" s="134"/>
      <c r="EB1130" s="134"/>
      <c r="EC1130" s="134"/>
      <c r="ED1130" s="134"/>
      <c r="EE1130" s="134"/>
      <c r="EF1130" s="134"/>
      <c r="EG1130" s="134"/>
    </row>
    <row r="1131" spans="1:137">
      <c r="A1131" s="135"/>
      <c r="B1131" s="54"/>
      <c r="C1131" s="81"/>
      <c r="D1131" s="81"/>
      <c r="E1131" s="68"/>
      <c r="F1131" s="81"/>
      <c r="G1131" s="194"/>
      <c r="H1131" s="93"/>
      <c r="I1131" s="83"/>
      <c r="J1131" s="80"/>
      <c r="K1131" s="84" t="s">
        <v>1502</v>
      </c>
      <c r="L1131" s="76">
        <f t="shared" si="111"/>
        <v>3</v>
      </c>
      <c r="M1131" s="76"/>
      <c r="N1131" s="76"/>
      <c r="O1131" s="76">
        <v>2</v>
      </c>
      <c r="P1131" s="76"/>
      <c r="Q1131" s="76"/>
      <c r="R1131" s="76"/>
      <c r="S1131" s="76">
        <v>1</v>
      </c>
      <c r="T1131" s="76"/>
      <c r="U1131" s="76"/>
      <c r="V1131" s="76"/>
      <c r="W1131" s="76"/>
      <c r="X1131" s="76"/>
      <c r="Y1131" s="134"/>
      <c r="Z1131" s="134"/>
      <c r="AA1131" s="134"/>
      <c r="AB1131" s="134"/>
      <c r="AC1131" s="134"/>
      <c r="AD1131" s="134"/>
      <c r="AE1131" s="134"/>
      <c r="AF1131" s="134"/>
      <c r="AG1131" s="134"/>
      <c r="AH1131" s="134"/>
      <c r="AI1131" s="134"/>
      <c r="AJ1131" s="134"/>
      <c r="AK1131" s="134"/>
      <c r="AL1131" s="134"/>
      <c r="AM1131" s="134"/>
      <c r="AN1131" s="134"/>
      <c r="AO1131" s="134"/>
      <c r="AP1131" s="134"/>
      <c r="AQ1131" s="134"/>
      <c r="AR1131" s="134"/>
      <c r="AS1131" s="134"/>
      <c r="AT1131" s="134"/>
      <c r="AU1131" s="134"/>
      <c r="AV1131" s="134"/>
      <c r="AW1131" s="134"/>
      <c r="AX1131" s="134"/>
      <c r="AY1131" s="134"/>
      <c r="AZ1131" s="134"/>
      <c r="BA1131" s="134"/>
      <c r="BB1131" s="134"/>
      <c r="BC1131" s="134"/>
      <c r="BD1131" s="134"/>
      <c r="BE1131" s="134"/>
      <c r="BF1131" s="134"/>
      <c r="BG1131" s="134"/>
      <c r="BH1131" s="134"/>
      <c r="BI1131" s="134"/>
      <c r="BJ1131" s="134"/>
      <c r="BK1131" s="134"/>
      <c r="BL1131" s="134"/>
      <c r="BM1131" s="134"/>
      <c r="BN1131" s="134"/>
      <c r="BO1131" s="134"/>
      <c r="BP1131" s="134"/>
      <c r="BQ1131" s="134"/>
      <c r="BR1131" s="134"/>
      <c r="BS1131" s="134"/>
      <c r="BT1131" s="134"/>
      <c r="BU1131" s="134"/>
      <c r="BV1131" s="134"/>
      <c r="BW1131" s="134"/>
      <c r="BX1131" s="134"/>
      <c r="BY1131" s="134"/>
      <c r="BZ1131" s="134"/>
      <c r="CA1131" s="134"/>
      <c r="CB1131" s="134"/>
      <c r="CC1131" s="134"/>
      <c r="CD1131" s="134"/>
      <c r="CE1131" s="134"/>
      <c r="CF1131" s="134"/>
      <c r="CG1131" s="134"/>
      <c r="CH1131" s="134"/>
      <c r="CI1131" s="134"/>
      <c r="CJ1131" s="134"/>
      <c r="CK1131" s="134"/>
      <c r="CL1131" s="134"/>
      <c r="CM1131" s="134"/>
      <c r="CN1131" s="134"/>
      <c r="CO1131" s="134"/>
      <c r="CP1131" s="134"/>
      <c r="CQ1131" s="134"/>
      <c r="CR1131" s="134"/>
      <c r="CS1131" s="134"/>
      <c r="CT1131" s="134"/>
      <c r="CU1131" s="134"/>
      <c r="CV1131" s="134"/>
      <c r="CW1131" s="134"/>
      <c r="CX1131" s="134"/>
      <c r="CY1131" s="134"/>
      <c r="CZ1131" s="134"/>
      <c r="DA1131" s="134"/>
      <c r="DB1131" s="134"/>
      <c r="DC1131" s="134"/>
      <c r="DD1131" s="134"/>
      <c r="DE1131" s="134"/>
      <c r="DF1131" s="134"/>
      <c r="DG1131" s="134"/>
      <c r="DH1131" s="134"/>
      <c r="DI1131" s="134"/>
      <c r="DJ1131" s="134"/>
      <c r="DK1131" s="134"/>
      <c r="DL1131" s="134"/>
      <c r="DM1131" s="134"/>
      <c r="DN1131" s="134"/>
      <c r="DO1131" s="134"/>
      <c r="DP1131" s="134"/>
      <c r="DQ1131" s="134"/>
      <c r="DR1131" s="134"/>
      <c r="DS1131" s="134"/>
      <c r="DT1131" s="134"/>
      <c r="DU1131" s="134"/>
      <c r="DV1131" s="134"/>
      <c r="DW1131" s="134"/>
      <c r="DX1131" s="134"/>
      <c r="DY1131" s="134"/>
      <c r="DZ1131" s="134"/>
      <c r="EA1131" s="134"/>
      <c r="EB1131" s="134"/>
      <c r="EC1131" s="134"/>
      <c r="ED1131" s="134"/>
      <c r="EE1131" s="134"/>
      <c r="EF1131" s="134"/>
      <c r="EG1131" s="134"/>
    </row>
    <row r="1132" spans="1:137">
      <c r="A1132" s="135"/>
      <c r="B1132" s="54"/>
      <c r="C1132" s="58" t="s">
        <v>33</v>
      </c>
      <c r="D1132" s="58" t="s">
        <v>1706</v>
      </c>
      <c r="E1132" s="100" t="s">
        <v>1707</v>
      </c>
      <c r="F1132" s="58" t="s">
        <v>1708</v>
      </c>
      <c r="G1132" s="192" t="s">
        <v>1709</v>
      </c>
      <c r="H1132" s="91" t="s">
        <v>1710</v>
      </c>
      <c r="I1132" s="74">
        <v>7608</v>
      </c>
      <c r="J1132" s="46" t="s">
        <v>1508</v>
      </c>
      <c r="K1132" s="75" t="s">
        <v>1509</v>
      </c>
      <c r="L1132" s="76">
        <f t="shared" si="111"/>
        <v>0</v>
      </c>
      <c r="M1132" s="76"/>
      <c r="N1132" s="76"/>
      <c r="O1132" s="76"/>
      <c r="P1132" s="76"/>
      <c r="Q1132" s="76"/>
      <c r="R1132" s="76"/>
      <c r="S1132" s="76"/>
      <c r="T1132" s="76"/>
      <c r="U1132" s="76"/>
      <c r="V1132" s="76"/>
      <c r="W1132" s="76"/>
      <c r="X1132" s="76"/>
      <c r="Y1132" s="134"/>
      <c r="Z1132" s="134"/>
      <c r="AA1132" s="134"/>
      <c r="AB1132" s="134"/>
      <c r="AC1132" s="134"/>
      <c r="AD1132" s="134"/>
      <c r="AE1132" s="134"/>
      <c r="AF1132" s="134"/>
      <c r="AG1132" s="134"/>
      <c r="AH1132" s="134"/>
      <c r="AI1132" s="134"/>
      <c r="AJ1132" s="134"/>
      <c r="AK1132" s="134"/>
      <c r="AL1132" s="134"/>
      <c r="AM1132" s="134"/>
      <c r="AN1132" s="134"/>
      <c r="AO1132" s="134"/>
      <c r="AP1132" s="134"/>
      <c r="AQ1132" s="134"/>
      <c r="AR1132" s="134"/>
      <c r="AS1132" s="134"/>
      <c r="AT1132" s="134"/>
      <c r="AU1132" s="134"/>
      <c r="AV1132" s="134"/>
      <c r="AW1132" s="134"/>
      <c r="AX1132" s="134"/>
      <c r="AY1132" s="134"/>
      <c r="AZ1132" s="134"/>
      <c r="BA1132" s="134"/>
      <c r="BB1132" s="134"/>
      <c r="BC1132" s="134"/>
      <c r="BD1132" s="134"/>
      <c r="BE1132" s="134"/>
      <c r="BF1132" s="134"/>
      <c r="BG1132" s="134"/>
      <c r="BH1132" s="134"/>
      <c r="BI1132" s="134"/>
      <c r="BJ1132" s="134"/>
      <c r="BK1132" s="134"/>
      <c r="BL1132" s="134"/>
      <c r="BM1132" s="134"/>
      <c r="BN1132" s="134"/>
      <c r="BO1132" s="134"/>
      <c r="BP1132" s="134"/>
      <c r="BQ1132" s="134"/>
      <c r="BR1132" s="134"/>
      <c r="BS1132" s="134"/>
      <c r="BT1132" s="134"/>
      <c r="BU1132" s="134"/>
      <c r="BV1132" s="134"/>
      <c r="BW1132" s="134"/>
      <c r="BX1132" s="134"/>
      <c r="BY1132" s="134"/>
      <c r="BZ1132" s="134"/>
      <c r="CA1132" s="134"/>
      <c r="CB1132" s="134"/>
      <c r="CC1132" s="134"/>
      <c r="CD1132" s="134"/>
      <c r="CE1132" s="134"/>
      <c r="CF1132" s="134"/>
      <c r="CG1132" s="134"/>
      <c r="CH1132" s="134"/>
      <c r="CI1132" s="134"/>
      <c r="CJ1132" s="134"/>
      <c r="CK1132" s="134"/>
      <c r="CL1132" s="134"/>
      <c r="CM1132" s="134"/>
      <c r="CN1132" s="134"/>
      <c r="CO1132" s="134"/>
      <c r="CP1132" s="134"/>
      <c r="CQ1132" s="134"/>
      <c r="CR1132" s="134"/>
      <c r="CS1132" s="134"/>
      <c r="CT1132" s="134"/>
      <c r="CU1132" s="134"/>
      <c r="CV1132" s="134"/>
      <c r="CW1132" s="134"/>
      <c r="CX1132" s="134"/>
      <c r="CY1132" s="134"/>
      <c r="CZ1132" s="134"/>
      <c r="DA1132" s="134"/>
      <c r="DB1132" s="134"/>
      <c r="DC1132" s="134"/>
      <c r="DD1132" s="134"/>
      <c r="DE1132" s="134"/>
      <c r="DF1132" s="134"/>
      <c r="DG1132" s="134"/>
      <c r="DH1132" s="134"/>
      <c r="DI1132" s="134"/>
      <c r="DJ1132" s="134"/>
      <c r="DK1132" s="134"/>
      <c r="DL1132" s="134"/>
      <c r="DM1132" s="134"/>
      <c r="DN1132" s="134"/>
      <c r="DO1132" s="134"/>
      <c r="DP1132" s="134"/>
      <c r="DQ1132" s="134"/>
      <c r="DR1132" s="134"/>
      <c r="DS1132" s="134"/>
      <c r="DT1132" s="134"/>
      <c r="DU1132" s="134"/>
      <c r="DV1132" s="134"/>
      <c r="DW1132" s="134"/>
      <c r="DX1132" s="134"/>
      <c r="DY1132" s="134"/>
      <c r="DZ1132" s="134"/>
      <c r="EA1132" s="134"/>
      <c r="EB1132" s="134"/>
      <c r="EC1132" s="134"/>
      <c r="ED1132" s="134"/>
      <c r="EE1132" s="134"/>
      <c r="EF1132" s="134"/>
      <c r="EG1132" s="134"/>
    </row>
    <row r="1133" spans="1:137">
      <c r="A1133" s="135"/>
      <c r="B1133" s="54"/>
      <c r="C1133" s="77"/>
      <c r="D1133" s="77"/>
      <c r="E1133" s="63"/>
      <c r="F1133" s="77"/>
      <c r="G1133" s="193"/>
      <c r="H1133" s="92"/>
      <c r="I1133" s="79"/>
      <c r="J1133" s="54"/>
      <c r="K1133" s="75" t="s">
        <v>1501</v>
      </c>
      <c r="L1133" s="76">
        <f t="shared" si="111"/>
        <v>0</v>
      </c>
      <c r="M1133" s="76"/>
      <c r="N1133" s="76"/>
      <c r="O1133" s="76"/>
      <c r="P1133" s="76"/>
      <c r="Q1133" s="76"/>
      <c r="R1133" s="76"/>
      <c r="S1133" s="76"/>
      <c r="T1133" s="76"/>
      <c r="U1133" s="76"/>
      <c r="V1133" s="76"/>
      <c r="W1133" s="76"/>
      <c r="X1133" s="76"/>
      <c r="Y1133" s="134"/>
      <c r="Z1133" s="134"/>
      <c r="AA1133" s="134"/>
      <c r="AB1133" s="134"/>
      <c r="AC1133" s="134"/>
      <c r="AD1133" s="134"/>
      <c r="AE1133" s="134"/>
      <c r="AF1133" s="134"/>
      <c r="AG1133" s="134"/>
      <c r="AH1133" s="134"/>
      <c r="AI1133" s="134"/>
      <c r="AJ1133" s="134"/>
      <c r="AK1133" s="134"/>
      <c r="AL1133" s="134"/>
      <c r="AM1133" s="134"/>
      <c r="AN1133" s="134"/>
      <c r="AO1133" s="134"/>
      <c r="AP1133" s="134"/>
      <c r="AQ1133" s="134"/>
      <c r="AR1133" s="134"/>
      <c r="AS1133" s="134"/>
      <c r="AT1133" s="134"/>
      <c r="AU1133" s="134"/>
      <c r="AV1133" s="134"/>
      <c r="AW1133" s="134"/>
      <c r="AX1133" s="134"/>
      <c r="AY1133" s="134"/>
      <c r="AZ1133" s="134"/>
      <c r="BA1133" s="134"/>
      <c r="BB1133" s="134"/>
      <c r="BC1133" s="134"/>
      <c r="BD1133" s="134"/>
      <c r="BE1133" s="134"/>
      <c r="BF1133" s="134"/>
      <c r="BG1133" s="134"/>
      <c r="BH1133" s="134"/>
      <c r="BI1133" s="134"/>
      <c r="BJ1133" s="134"/>
      <c r="BK1133" s="134"/>
      <c r="BL1133" s="134"/>
      <c r="BM1133" s="134"/>
      <c r="BN1133" s="134"/>
      <c r="BO1133" s="134"/>
      <c r="BP1133" s="134"/>
      <c r="BQ1133" s="134"/>
      <c r="BR1133" s="134"/>
      <c r="BS1133" s="134"/>
      <c r="BT1133" s="134"/>
      <c r="BU1133" s="134"/>
      <c r="BV1133" s="134"/>
      <c r="BW1133" s="134"/>
      <c r="BX1133" s="134"/>
      <c r="BY1133" s="134"/>
      <c r="BZ1133" s="134"/>
      <c r="CA1133" s="134"/>
      <c r="CB1133" s="134"/>
      <c r="CC1133" s="134"/>
      <c r="CD1133" s="134"/>
      <c r="CE1133" s="134"/>
      <c r="CF1133" s="134"/>
      <c r="CG1133" s="134"/>
      <c r="CH1133" s="134"/>
      <c r="CI1133" s="134"/>
      <c r="CJ1133" s="134"/>
      <c r="CK1133" s="134"/>
      <c r="CL1133" s="134"/>
      <c r="CM1133" s="134"/>
      <c r="CN1133" s="134"/>
      <c r="CO1133" s="134"/>
      <c r="CP1133" s="134"/>
      <c r="CQ1133" s="134"/>
      <c r="CR1133" s="134"/>
      <c r="CS1133" s="134"/>
      <c r="CT1133" s="134"/>
      <c r="CU1133" s="134"/>
      <c r="CV1133" s="134"/>
      <c r="CW1133" s="134"/>
      <c r="CX1133" s="134"/>
      <c r="CY1133" s="134"/>
      <c r="CZ1133" s="134"/>
      <c r="DA1133" s="134"/>
      <c r="DB1133" s="134"/>
      <c r="DC1133" s="134"/>
      <c r="DD1133" s="134"/>
      <c r="DE1133" s="134"/>
      <c r="DF1133" s="134"/>
      <c r="DG1133" s="134"/>
      <c r="DH1133" s="134"/>
      <c r="DI1133" s="134"/>
      <c r="DJ1133" s="134"/>
      <c r="DK1133" s="134"/>
      <c r="DL1133" s="134"/>
      <c r="DM1133" s="134"/>
      <c r="DN1133" s="134"/>
      <c r="DO1133" s="134"/>
      <c r="DP1133" s="134"/>
      <c r="DQ1133" s="134"/>
      <c r="DR1133" s="134"/>
      <c r="DS1133" s="134"/>
      <c r="DT1133" s="134"/>
      <c r="DU1133" s="134"/>
      <c r="DV1133" s="134"/>
      <c r="DW1133" s="134"/>
      <c r="DX1133" s="134"/>
      <c r="DY1133" s="134"/>
      <c r="DZ1133" s="134"/>
      <c r="EA1133" s="134"/>
      <c r="EB1133" s="134"/>
      <c r="EC1133" s="134"/>
      <c r="ED1133" s="134"/>
      <c r="EE1133" s="134"/>
      <c r="EF1133" s="134"/>
      <c r="EG1133" s="134"/>
    </row>
    <row r="1134" spans="1:137">
      <c r="A1134" s="135"/>
      <c r="B1134" s="54"/>
      <c r="C1134" s="81"/>
      <c r="D1134" s="81"/>
      <c r="E1134" s="68"/>
      <c r="F1134" s="81"/>
      <c r="G1134" s="194"/>
      <c r="H1134" s="93"/>
      <c r="I1134" s="83"/>
      <c r="J1134" s="80"/>
      <c r="K1134" s="84" t="s">
        <v>1502</v>
      </c>
      <c r="L1134" s="76">
        <f t="shared" si="111"/>
        <v>3</v>
      </c>
      <c r="M1134" s="76"/>
      <c r="N1134" s="76"/>
      <c r="O1134" s="76"/>
      <c r="P1134" s="76"/>
      <c r="Q1134" s="76"/>
      <c r="R1134" s="76"/>
      <c r="S1134" s="76"/>
      <c r="T1134" s="76">
        <v>3</v>
      </c>
      <c r="U1134" s="76"/>
      <c r="V1134" s="76"/>
      <c r="W1134" s="76"/>
      <c r="X1134" s="76"/>
      <c r="Y1134" s="134"/>
      <c r="Z1134" s="134"/>
      <c r="AA1134" s="134"/>
      <c r="AB1134" s="134"/>
      <c r="AC1134" s="134"/>
      <c r="AD1134" s="134"/>
      <c r="AE1134" s="134"/>
      <c r="AF1134" s="134"/>
      <c r="AG1134" s="134"/>
      <c r="AH1134" s="134"/>
      <c r="AI1134" s="134"/>
      <c r="AJ1134" s="134"/>
      <c r="AK1134" s="134"/>
      <c r="AL1134" s="134"/>
      <c r="AM1134" s="134"/>
      <c r="AN1134" s="134"/>
      <c r="AO1134" s="134"/>
      <c r="AP1134" s="134"/>
      <c r="AQ1134" s="134"/>
      <c r="AR1134" s="134"/>
      <c r="AS1134" s="134"/>
      <c r="AT1134" s="134"/>
      <c r="AU1134" s="134"/>
      <c r="AV1134" s="134"/>
      <c r="AW1134" s="134"/>
      <c r="AX1134" s="134"/>
      <c r="AY1134" s="134"/>
      <c r="AZ1134" s="134"/>
      <c r="BA1134" s="134"/>
      <c r="BB1134" s="134"/>
      <c r="BC1134" s="134"/>
      <c r="BD1134" s="134"/>
      <c r="BE1134" s="134"/>
      <c r="BF1134" s="134"/>
      <c r="BG1134" s="134"/>
      <c r="BH1134" s="134"/>
      <c r="BI1134" s="134"/>
      <c r="BJ1134" s="134"/>
      <c r="BK1134" s="134"/>
      <c r="BL1134" s="134"/>
      <c r="BM1134" s="134"/>
      <c r="BN1134" s="134"/>
      <c r="BO1134" s="134"/>
      <c r="BP1134" s="134"/>
      <c r="BQ1134" s="134"/>
      <c r="BR1134" s="134"/>
      <c r="BS1134" s="134"/>
      <c r="BT1134" s="134"/>
      <c r="BU1134" s="134"/>
      <c r="BV1134" s="134"/>
      <c r="BW1134" s="134"/>
      <c r="BX1134" s="134"/>
      <c r="BY1134" s="134"/>
      <c r="BZ1134" s="134"/>
      <c r="CA1134" s="134"/>
      <c r="CB1134" s="134"/>
      <c r="CC1134" s="134"/>
      <c r="CD1134" s="134"/>
      <c r="CE1134" s="134"/>
      <c r="CF1134" s="134"/>
      <c r="CG1134" s="134"/>
      <c r="CH1134" s="134"/>
      <c r="CI1134" s="134"/>
      <c r="CJ1134" s="134"/>
      <c r="CK1134" s="134"/>
      <c r="CL1134" s="134"/>
      <c r="CM1134" s="134"/>
      <c r="CN1134" s="134"/>
      <c r="CO1134" s="134"/>
      <c r="CP1134" s="134"/>
      <c r="CQ1134" s="134"/>
      <c r="CR1134" s="134"/>
      <c r="CS1134" s="134"/>
      <c r="CT1134" s="134"/>
      <c r="CU1134" s="134"/>
      <c r="CV1134" s="134"/>
      <c r="CW1134" s="134"/>
      <c r="CX1134" s="134"/>
      <c r="CY1134" s="134"/>
      <c r="CZ1134" s="134"/>
      <c r="DA1134" s="134"/>
      <c r="DB1134" s="134"/>
      <c r="DC1134" s="134"/>
      <c r="DD1134" s="134"/>
      <c r="DE1134" s="134"/>
      <c r="DF1134" s="134"/>
      <c r="DG1134" s="134"/>
      <c r="DH1134" s="134"/>
      <c r="DI1134" s="134"/>
      <c r="DJ1134" s="134"/>
      <c r="DK1134" s="134"/>
      <c r="DL1134" s="134"/>
      <c r="DM1134" s="134"/>
      <c r="DN1134" s="134"/>
      <c r="DO1134" s="134"/>
      <c r="DP1134" s="134"/>
      <c r="DQ1134" s="134"/>
      <c r="DR1134" s="134"/>
      <c r="DS1134" s="134"/>
      <c r="DT1134" s="134"/>
      <c r="DU1134" s="134"/>
      <c r="DV1134" s="134"/>
      <c r="DW1134" s="134"/>
      <c r="DX1134" s="134"/>
      <c r="DY1134" s="134"/>
      <c r="DZ1134" s="134"/>
      <c r="EA1134" s="134"/>
      <c r="EB1134" s="134"/>
      <c r="EC1134" s="134"/>
      <c r="ED1134" s="134"/>
      <c r="EE1134" s="134"/>
      <c r="EF1134" s="134"/>
      <c r="EG1134" s="134"/>
    </row>
    <row r="1135" spans="1:137">
      <c r="A1135" s="135"/>
      <c r="B1135" s="54"/>
      <c r="C1135" s="58" t="s">
        <v>33</v>
      </c>
      <c r="D1135" s="58" t="s">
        <v>1711</v>
      </c>
      <c r="E1135" s="100" t="s">
        <v>1712</v>
      </c>
      <c r="F1135" s="58" t="s">
        <v>1713</v>
      </c>
      <c r="G1135" s="192" t="s">
        <v>1714</v>
      </c>
      <c r="H1135" s="91" t="s">
        <v>1715</v>
      </c>
      <c r="I1135" s="74">
        <v>44350</v>
      </c>
      <c r="J1135" s="46" t="s">
        <v>1508</v>
      </c>
      <c r="K1135" s="75" t="s">
        <v>1509</v>
      </c>
      <c r="L1135" s="76">
        <f>SUM(M1135:X1135)</f>
        <v>0</v>
      </c>
      <c r="M1135" s="76"/>
      <c r="N1135" s="76"/>
      <c r="O1135" s="76"/>
      <c r="P1135" s="76"/>
      <c r="Q1135" s="76"/>
      <c r="R1135" s="76"/>
      <c r="S1135" s="76"/>
      <c r="T1135" s="76"/>
      <c r="U1135" s="76"/>
      <c r="V1135" s="76"/>
      <c r="W1135" s="76"/>
      <c r="X1135" s="76"/>
      <c r="Y1135" s="134"/>
      <c r="Z1135" s="134"/>
      <c r="AA1135" s="134"/>
      <c r="AB1135" s="134"/>
      <c r="AC1135" s="134"/>
      <c r="AD1135" s="134"/>
      <c r="AE1135" s="134"/>
      <c r="AF1135" s="134"/>
      <c r="AG1135" s="134"/>
      <c r="AH1135" s="134"/>
      <c r="AI1135" s="134"/>
      <c r="AJ1135" s="134"/>
      <c r="AK1135" s="134"/>
      <c r="AL1135" s="134"/>
      <c r="AM1135" s="134"/>
      <c r="AN1135" s="134"/>
      <c r="AO1135" s="134"/>
      <c r="AP1135" s="134"/>
      <c r="AQ1135" s="134"/>
      <c r="AR1135" s="134"/>
      <c r="AS1135" s="134"/>
      <c r="AT1135" s="134"/>
      <c r="AU1135" s="134"/>
      <c r="AV1135" s="134"/>
      <c r="AW1135" s="134"/>
      <c r="AX1135" s="134"/>
      <c r="AY1135" s="134"/>
      <c r="AZ1135" s="134"/>
      <c r="BA1135" s="134"/>
      <c r="BB1135" s="134"/>
      <c r="BC1135" s="134"/>
      <c r="BD1135" s="134"/>
      <c r="BE1135" s="134"/>
      <c r="BF1135" s="134"/>
      <c r="BG1135" s="134"/>
      <c r="BH1135" s="134"/>
      <c r="BI1135" s="134"/>
      <c r="BJ1135" s="134"/>
      <c r="BK1135" s="134"/>
      <c r="BL1135" s="134"/>
      <c r="BM1135" s="134"/>
      <c r="BN1135" s="134"/>
      <c r="BO1135" s="134"/>
      <c r="BP1135" s="134"/>
      <c r="BQ1135" s="134"/>
      <c r="BR1135" s="134"/>
      <c r="BS1135" s="134"/>
      <c r="BT1135" s="134"/>
      <c r="BU1135" s="134"/>
      <c r="BV1135" s="134"/>
      <c r="BW1135" s="134"/>
      <c r="BX1135" s="134"/>
      <c r="BY1135" s="134"/>
      <c r="BZ1135" s="134"/>
      <c r="CA1135" s="134"/>
      <c r="CB1135" s="134"/>
      <c r="CC1135" s="134"/>
      <c r="CD1135" s="134"/>
      <c r="CE1135" s="134"/>
      <c r="CF1135" s="134"/>
      <c r="CG1135" s="134"/>
      <c r="CH1135" s="134"/>
      <c r="CI1135" s="134"/>
      <c r="CJ1135" s="134"/>
      <c r="CK1135" s="134"/>
      <c r="CL1135" s="134"/>
      <c r="CM1135" s="134"/>
      <c r="CN1135" s="134"/>
      <c r="CO1135" s="134"/>
      <c r="CP1135" s="134"/>
      <c r="CQ1135" s="134"/>
      <c r="CR1135" s="134"/>
      <c r="CS1135" s="134"/>
      <c r="CT1135" s="134"/>
      <c r="CU1135" s="134"/>
      <c r="CV1135" s="134"/>
      <c r="CW1135" s="134"/>
      <c r="CX1135" s="134"/>
      <c r="CY1135" s="134"/>
      <c r="CZ1135" s="134"/>
      <c r="DA1135" s="134"/>
      <c r="DB1135" s="134"/>
      <c r="DC1135" s="134"/>
      <c r="DD1135" s="134"/>
      <c r="DE1135" s="134"/>
      <c r="DF1135" s="134"/>
      <c r="DG1135" s="134"/>
      <c r="DH1135" s="134"/>
      <c r="DI1135" s="134"/>
      <c r="DJ1135" s="134"/>
      <c r="DK1135" s="134"/>
      <c r="DL1135" s="134"/>
      <c r="DM1135" s="134"/>
      <c r="DN1135" s="134"/>
      <c r="DO1135" s="134"/>
      <c r="DP1135" s="134"/>
      <c r="DQ1135" s="134"/>
      <c r="DR1135" s="134"/>
      <c r="DS1135" s="134"/>
      <c r="DT1135" s="134"/>
      <c r="DU1135" s="134"/>
      <c r="DV1135" s="134"/>
      <c r="DW1135" s="134"/>
      <c r="DX1135" s="134"/>
      <c r="DY1135" s="134"/>
      <c r="DZ1135" s="134"/>
      <c r="EA1135" s="134"/>
      <c r="EB1135" s="134"/>
      <c r="EC1135" s="134"/>
      <c r="ED1135" s="134"/>
      <c r="EE1135" s="134"/>
      <c r="EF1135" s="134"/>
      <c r="EG1135" s="134"/>
    </row>
    <row r="1136" spans="1:137">
      <c r="A1136" s="135"/>
      <c r="B1136" s="54"/>
      <c r="C1136" s="77"/>
      <c r="D1136" s="77"/>
      <c r="E1136" s="63"/>
      <c r="F1136" s="77"/>
      <c r="G1136" s="193"/>
      <c r="H1136" s="92"/>
      <c r="I1136" s="79"/>
      <c r="J1136" s="54"/>
      <c r="K1136" s="75" t="s">
        <v>1501</v>
      </c>
      <c r="L1136" s="76">
        <f t="shared" ref="L1136:L1155" si="112">SUM(M1136:X1136)</f>
        <v>0</v>
      </c>
      <c r="M1136" s="76"/>
      <c r="N1136" s="76"/>
      <c r="O1136" s="76"/>
      <c r="P1136" s="76"/>
      <c r="Q1136" s="76"/>
      <c r="R1136" s="76"/>
      <c r="S1136" s="76"/>
      <c r="T1136" s="76"/>
      <c r="U1136" s="76"/>
      <c r="V1136" s="76"/>
      <c r="W1136" s="76"/>
      <c r="X1136" s="76"/>
      <c r="Y1136" s="134"/>
      <c r="Z1136" s="134"/>
      <c r="AA1136" s="134"/>
      <c r="AB1136" s="134"/>
      <c r="AC1136" s="134"/>
      <c r="AD1136" s="134"/>
      <c r="AE1136" s="134"/>
      <c r="AF1136" s="134"/>
      <c r="AG1136" s="134"/>
      <c r="AH1136" s="134"/>
      <c r="AI1136" s="134"/>
      <c r="AJ1136" s="134"/>
      <c r="AK1136" s="134"/>
      <c r="AL1136" s="134"/>
      <c r="AM1136" s="134"/>
      <c r="AN1136" s="134"/>
      <c r="AO1136" s="134"/>
      <c r="AP1136" s="134"/>
      <c r="AQ1136" s="134"/>
      <c r="AR1136" s="134"/>
      <c r="AS1136" s="134"/>
      <c r="AT1136" s="134"/>
      <c r="AU1136" s="134"/>
      <c r="AV1136" s="134"/>
      <c r="AW1136" s="134"/>
      <c r="AX1136" s="134"/>
      <c r="AY1136" s="134"/>
      <c r="AZ1136" s="134"/>
      <c r="BA1136" s="134"/>
      <c r="BB1136" s="134"/>
      <c r="BC1136" s="134"/>
      <c r="BD1136" s="134"/>
      <c r="BE1136" s="134"/>
      <c r="BF1136" s="134"/>
      <c r="BG1136" s="134"/>
      <c r="BH1136" s="134"/>
      <c r="BI1136" s="134"/>
      <c r="BJ1136" s="134"/>
      <c r="BK1136" s="134"/>
      <c r="BL1136" s="134"/>
      <c r="BM1136" s="134"/>
      <c r="BN1136" s="134"/>
      <c r="BO1136" s="134"/>
      <c r="BP1136" s="134"/>
      <c r="BQ1136" s="134"/>
      <c r="BR1136" s="134"/>
      <c r="BS1136" s="134"/>
      <c r="BT1136" s="134"/>
      <c r="BU1136" s="134"/>
      <c r="BV1136" s="134"/>
      <c r="BW1136" s="134"/>
      <c r="BX1136" s="134"/>
      <c r="BY1136" s="134"/>
      <c r="BZ1136" s="134"/>
      <c r="CA1136" s="134"/>
      <c r="CB1136" s="134"/>
      <c r="CC1136" s="134"/>
      <c r="CD1136" s="134"/>
      <c r="CE1136" s="134"/>
      <c r="CF1136" s="134"/>
      <c r="CG1136" s="134"/>
      <c r="CH1136" s="134"/>
      <c r="CI1136" s="134"/>
      <c r="CJ1136" s="134"/>
      <c r="CK1136" s="134"/>
      <c r="CL1136" s="134"/>
      <c r="CM1136" s="134"/>
      <c r="CN1136" s="134"/>
      <c r="CO1136" s="134"/>
      <c r="CP1136" s="134"/>
      <c r="CQ1136" s="134"/>
      <c r="CR1136" s="134"/>
      <c r="CS1136" s="134"/>
      <c r="CT1136" s="134"/>
      <c r="CU1136" s="134"/>
      <c r="CV1136" s="134"/>
      <c r="CW1136" s="134"/>
      <c r="CX1136" s="134"/>
      <c r="CY1136" s="134"/>
      <c r="CZ1136" s="134"/>
      <c r="DA1136" s="134"/>
      <c r="DB1136" s="134"/>
      <c r="DC1136" s="134"/>
      <c r="DD1136" s="134"/>
      <c r="DE1136" s="134"/>
      <c r="DF1136" s="134"/>
      <c r="DG1136" s="134"/>
      <c r="DH1136" s="134"/>
      <c r="DI1136" s="134"/>
      <c r="DJ1136" s="134"/>
      <c r="DK1136" s="134"/>
      <c r="DL1136" s="134"/>
      <c r="DM1136" s="134"/>
      <c r="DN1136" s="134"/>
      <c r="DO1136" s="134"/>
      <c r="DP1136" s="134"/>
      <c r="DQ1136" s="134"/>
      <c r="DR1136" s="134"/>
      <c r="DS1136" s="134"/>
      <c r="DT1136" s="134"/>
      <c r="DU1136" s="134"/>
      <c r="DV1136" s="134"/>
      <c r="DW1136" s="134"/>
      <c r="DX1136" s="134"/>
      <c r="DY1136" s="134"/>
      <c r="DZ1136" s="134"/>
      <c r="EA1136" s="134"/>
      <c r="EB1136" s="134"/>
      <c r="EC1136" s="134"/>
      <c r="ED1136" s="134"/>
      <c r="EE1136" s="134"/>
      <c r="EF1136" s="134"/>
      <c r="EG1136" s="134"/>
    </row>
    <row r="1137" spans="1:137">
      <c r="A1137" s="135"/>
      <c r="B1137" s="54"/>
      <c r="C1137" s="81"/>
      <c r="D1137" s="81"/>
      <c r="E1137" s="68"/>
      <c r="F1137" s="81"/>
      <c r="G1137" s="194"/>
      <c r="H1137" s="93"/>
      <c r="I1137" s="83"/>
      <c r="J1137" s="80"/>
      <c r="K1137" s="84" t="s">
        <v>1502</v>
      </c>
      <c r="L1137" s="76">
        <f t="shared" si="112"/>
        <v>10</v>
      </c>
      <c r="M1137" s="76">
        <v>3</v>
      </c>
      <c r="N1137" s="76"/>
      <c r="O1137" s="76"/>
      <c r="P1137" s="76"/>
      <c r="Q1137" s="76"/>
      <c r="R1137" s="76"/>
      <c r="S1137" s="76"/>
      <c r="T1137" s="76">
        <v>4</v>
      </c>
      <c r="U1137" s="76"/>
      <c r="V1137" s="76"/>
      <c r="W1137" s="76">
        <v>3</v>
      </c>
      <c r="X1137" s="76"/>
      <c r="Y1137" s="134"/>
      <c r="Z1137" s="134"/>
      <c r="AA1137" s="134"/>
      <c r="AB1137" s="134"/>
      <c r="AC1137" s="134"/>
      <c r="AD1137" s="134"/>
      <c r="AE1137" s="134"/>
      <c r="AF1137" s="134"/>
      <c r="AG1137" s="134"/>
      <c r="AH1137" s="134"/>
      <c r="AI1137" s="134"/>
      <c r="AJ1137" s="134"/>
      <c r="AK1137" s="134"/>
      <c r="AL1137" s="134"/>
      <c r="AM1137" s="134"/>
      <c r="AN1137" s="134"/>
      <c r="AO1137" s="134"/>
      <c r="AP1137" s="134"/>
      <c r="AQ1137" s="134"/>
      <c r="AR1137" s="134"/>
      <c r="AS1137" s="134"/>
      <c r="AT1137" s="134"/>
      <c r="AU1137" s="134"/>
      <c r="AV1137" s="134"/>
      <c r="AW1137" s="134"/>
      <c r="AX1137" s="134"/>
      <c r="AY1137" s="134"/>
      <c r="AZ1137" s="134"/>
      <c r="BA1137" s="134"/>
      <c r="BB1137" s="134"/>
      <c r="BC1137" s="134"/>
      <c r="BD1137" s="134"/>
      <c r="BE1137" s="134"/>
      <c r="BF1137" s="134"/>
      <c r="BG1137" s="134"/>
      <c r="BH1137" s="134"/>
      <c r="BI1137" s="134"/>
      <c r="BJ1137" s="134"/>
      <c r="BK1137" s="134"/>
      <c r="BL1137" s="134"/>
      <c r="BM1137" s="134"/>
      <c r="BN1137" s="134"/>
      <c r="BO1137" s="134"/>
      <c r="BP1137" s="134"/>
      <c r="BQ1137" s="134"/>
      <c r="BR1137" s="134"/>
      <c r="BS1137" s="134"/>
      <c r="BT1137" s="134"/>
      <c r="BU1137" s="134"/>
      <c r="BV1137" s="134"/>
      <c r="BW1137" s="134"/>
      <c r="BX1137" s="134"/>
      <c r="BY1137" s="134"/>
      <c r="BZ1137" s="134"/>
      <c r="CA1137" s="134"/>
      <c r="CB1137" s="134"/>
      <c r="CC1137" s="134"/>
      <c r="CD1137" s="134"/>
      <c r="CE1137" s="134"/>
      <c r="CF1137" s="134"/>
      <c r="CG1137" s="134"/>
      <c r="CH1137" s="134"/>
      <c r="CI1137" s="134"/>
      <c r="CJ1137" s="134"/>
      <c r="CK1137" s="134"/>
      <c r="CL1137" s="134"/>
      <c r="CM1137" s="134"/>
      <c r="CN1137" s="134"/>
      <c r="CO1137" s="134"/>
      <c r="CP1137" s="134"/>
      <c r="CQ1137" s="134"/>
      <c r="CR1137" s="134"/>
      <c r="CS1137" s="134"/>
      <c r="CT1137" s="134"/>
      <c r="CU1137" s="134"/>
      <c r="CV1137" s="134"/>
      <c r="CW1137" s="134"/>
      <c r="CX1137" s="134"/>
      <c r="CY1137" s="134"/>
      <c r="CZ1137" s="134"/>
      <c r="DA1137" s="134"/>
      <c r="DB1137" s="134"/>
      <c r="DC1137" s="134"/>
      <c r="DD1137" s="134"/>
      <c r="DE1137" s="134"/>
      <c r="DF1137" s="134"/>
      <c r="DG1137" s="134"/>
      <c r="DH1137" s="134"/>
      <c r="DI1137" s="134"/>
      <c r="DJ1137" s="134"/>
      <c r="DK1137" s="134"/>
      <c r="DL1137" s="134"/>
      <c r="DM1137" s="134"/>
      <c r="DN1137" s="134"/>
      <c r="DO1137" s="134"/>
      <c r="DP1137" s="134"/>
      <c r="DQ1137" s="134"/>
      <c r="DR1137" s="134"/>
      <c r="DS1137" s="134"/>
      <c r="DT1137" s="134"/>
      <c r="DU1137" s="134"/>
      <c r="DV1137" s="134"/>
      <c r="DW1137" s="134"/>
      <c r="DX1137" s="134"/>
      <c r="DY1137" s="134"/>
      <c r="DZ1137" s="134"/>
      <c r="EA1137" s="134"/>
      <c r="EB1137" s="134"/>
      <c r="EC1137" s="134"/>
      <c r="ED1137" s="134"/>
      <c r="EE1137" s="134"/>
      <c r="EF1137" s="134"/>
      <c r="EG1137" s="134"/>
    </row>
    <row r="1138" spans="1:137">
      <c r="A1138" s="135"/>
      <c r="B1138" s="54"/>
      <c r="C1138" s="58" t="s">
        <v>33</v>
      </c>
      <c r="D1138" s="58" t="s">
        <v>1716</v>
      </c>
      <c r="E1138" s="100" t="s">
        <v>1717</v>
      </c>
      <c r="F1138" s="58" t="s">
        <v>1718</v>
      </c>
      <c r="G1138" s="192" t="s">
        <v>1719</v>
      </c>
      <c r="H1138" s="91" t="s">
        <v>1720</v>
      </c>
      <c r="I1138" s="74">
        <v>4712</v>
      </c>
      <c r="J1138" s="46" t="s">
        <v>1508</v>
      </c>
      <c r="K1138" s="75" t="s">
        <v>1509</v>
      </c>
      <c r="L1138" s="76">
        <f t="shared" si="112"/>
        <v>0</v>
      </c>
      <c r="M1138" s="76"/>
      <c r="N1138" s="76"/>
      <c r="O1138" s="76"/>
      <c r="P1138" s="76"/>
      <c r="Q1138" s="76"/>
      <c r="R1138" s="76"/>
      <c r="S1138" s="76"/>
      <c r="T1138" s="76"/>
      <c r="U1138" s="76"/>
      <c r="V1138" s="76"/>
      <c r="W1138" s="76"/>
      <c r="X1138" s="76"/>
      <c r="Y1138" s="134"/>
      <c r="Z1138" s="134"/>
      <c r="AA1138" s="134"/>
      <c r="AB1138" s="134"/>
      <c r="AC1138" s="134"/>
      <c r="AD1138" s="134"/>
      <c r="AE1138" s="134"/>
      <c r="AF1138" s="134"/>
      <c r="AG1138" s="134"/>
      <c r="AH1138" s="134"/>
      <c r="AI1138" s="134"/>
      <c r="AJ1138" s="134"/>
      <c r="AK1138" s="134"/>
      <c r="AL1138" s="134"/>
      <c r="AM1138" s="134"/>
      <c r="AN1138" s="134"/>
      <c r="AO1138" s="134"/>
      <c r="AP1138" s="134"/>
      <c r="AQ1138" s="134"/>
      <c r="AR1138" s="134"/>
      <c r="AS1138" s="134"/>
      <c r="AT1138" s="134"/>
      <c r="AU1138" s="134"/>
      <c r="AV1138" s="134"/>
      <c r="AW1138" s="134"/>
      <c r="AX1138" s="134"/>
      <c r="AY1138" s="134"/>
      <c r="AZ1138" s="134"/>
      <c r="BA1138" s="134"/>
      <c r="BB1138" s="134"/>
      <c r="BC1138" s="134"/>
      <c r="BD1138" s="134"/>
      <c r="BE1138" s="134"/>
      <c r="BF1138" s="134"/>
      <c r="BG1138" s="134"/>
      <c r="BH1138" s="134"/>
      <c r="BI1138" s="134"/>
      <c r="BJ1138" s="134"/>
      <c r="BK1138" s="134"/>
      <c r="BL1138" s="134"/>
      <c r="BM1138" s="134"/>
      <c r="BN1138" s="134"/>
      <c r="BO1138" s="134"/>
      <c r="BP1138" s="134"/>
      <c r="BQ1138" s="134"/>
      <c r="BR1138" s="134"/>
      <c r="BS1138" s="134"/>
      <c r="BT1138" s="134"/>
      <c r="BU1138" s="134"/>
      <c r="BV1138" s="134"/>
      <c r="BW1138" s="134"/>
      <c r="BX1138" s="134"/>
      <c r="BY1138" s="134"/>
      <c r="BZ1138" s="134"/>
      <c r="CA1138" s="134"/>
      <c r="CB1138" s="134"/>
      <c r="CC1138" s="134"/>
      <c r="CD1138" s="134"/>
      <c r="CE1138" s="134"/>
      <c r="CF1138" s="134"/>
      <c r="CG1138" s="134"/>
      <c r="CH1138" s="134"/>
      <c r="CI1138" s="134"/>
      <c r="CJ1138" s="134"/>
      <c r="CK1138" s="134"/>
      <c r="CL1138" s="134"/>
      <c r="CM1138" s="134"/>
      <c r="CN1138" s="134"/>
      <c r="CO1138" s="134"/>
      <c r="CP1138" s="134"/>
      <c r="CQ1138" s="134"/>
      <c r="CR1138" s="134"/>
      <c r="CS1138" s="134"/>
      <c r="CT1138" s="134"/>
      <c r="CU1138" s="134"/>
      <c r="CV1138" s="134"/>
      <c r="CW1138" s="134"/>
      <c r="CX1138" s="134"/>
      <c r="CY1138" s="134"/>
      <c r="CZ1138" s="134"/>
      <c r="DA1138" s="134"/>
      <c r="DB1138" s="134"/>
      <c r="DC1138" s="134"/>
      <c r="DD1138" s="134"/>
      <c r="DE1138" s="134"/>
      <c r="DF1138" s="134"/>
      <c r="DG1138" s="134"/>
      <c r="DH1138" s="134"/>
      <c r="DI1138" s="134"/>
      <c r="DJ1138" s="134"/>
      <c r="DK1138" s="134"/>
      <c r="DL1138" s="134"/>
      <c r="DM1138" s="134"/>
      <c r="DN1138" s="134"/>
      <c r="DO1138" s="134"/>
      <c r="DP1138" s="134"/>
      <c r="DQ1138" s="134"/>
      <c r="DR1138" s="134"/>
      <c r="DS1138" s="134"/>
      <c r="DT1138" s="134"/>
      <c r="DU1138" s="134"/>
      <c r="DV1138" s="134"/>
      <c r="DW1138" s="134"/>
      <c r="DX1138" s="134"/>
      <c r="DY1138" s="134"/>
      <c r="DZ1138" s="134"/>
      <c r="EA1138" s="134"/>
      <c r="EB1138" s="134"/>
      <c r="EC1138" s="134"/>
      <c r="ED1138" s="134"/>
      <c r="EE1138" s="134"/>
      <c r="EF1138" s="134"/>
      <c r="EG1138" s="134"/>
    </row>
    <row r="1139" spans="1:137">
      <c r="A1139" s="135"/>
      <c r="B1139" s="54"/>
      <c r="C1139" s="77"/>
      <c r="D1139" s="77"/>
      <c r="E1139" s="63"/>
      <c r="F1139" s="77"/>
      <c r="G1139" s="193"/>
      <c r="H1139" s="92"/>
      <c r="I1139" s="79"/>
      <c r="J1139" s="54"/>
      <c r="K1139" s="75" t="s">
        <v>1501</v>
      </c>
      <c r="L1139" s="76">
        <f t="shared" si="112"/>
        <v>0</v>
      </c>
      <c r="M1139" s="76"/>
      <c r="N1139" s="76"/>
      <c r="O1139" s="76"/>
      <c r="P1139" s="76"/>
      <c r="Q1139" s="76"/>
      <c r="R1139" s="76"/>
      <c r="S1139" s="76"/>
      <c r="T1139" s="76"/>
      <c r="U1139" s="76"/>
      <c r="V1139" s="76"/>
      <c r="W1139" s="76"/>
      <c r="X1139" s="76"/>
      <c r="Y1139" s="134"/>
      <c r="Z1139" s="134"/>
      <c r="AA1139" s="134"/>
      <c r="AB1139" s="134"/>
      <c r="AC1139" s="134"/>
      <c r="AD1139" s="134"/>
      <c r="AE1139" s="134"/>
      <c r="AF1139" s="134"/>
      <c r="AG1139" s="134"/>
      <c r="AH1139" s="134"/>
      <c r="AI1139" s="134"/>
      <c r="AJ1139" s="134"/>
      <c r="AK1139" s="134"/>
      <c r="AL1139" s="134"/>
      <c r="AM1139" s="134"/>
      <c r="AN1139" s="134"/>
      <c r="AO1139" s="134"/>
      <c r="AP1139" s="134"/>
      <c r="AQ1139" s="134"/>
      <c r="AR1139" s="134"/>
      <c r="AS1139" s="134"/>
      <c r="AT1139" s="134"/>
      <c r="AU1139" s="134"/>
      <c r="AV1139" s="134"/>
      <c r="AW1139" s="134"/>
      <c r="AX1139" s="134"/>
      <c r="AY1139" s="134"/>
      <c r="AZ1139" s="134"/>
      <c r="BA1139" s="134"/>
      <c r="BB1139" s="134"/>
      <c r="BC1139" s="134"/>
      <c r="BD1139" s="134"/>
      <c r="BE1139" s="134"/>
      <c r="BF1139" s="134"/>
      <c r="BG1139" s="134"/>
      <c r="BH1139" s="134"/>
      <c r="BI1139" s="134"/>
      <c r="BJ1139" s="134"/>
      <c r="BK1139" s="134"/>
      <c r="BL1139" s="134"/>
      <c r="BM1139" s="134"/>
      <c r="BN1139" s="134"/>
      <c r="BO1139" s="134"/>
      <c r="BP1139" s="134"/>
      <c r="BQ1139" s="134"/>
      <c r="BR1139" s="134"/>
      <c r="BS1139" s="134"/>
      <c r="BT1139" s="134"/>
      <c r="BU1139" s="134"/>
      <c r="BV1139" s="134"/>
      <c r="BW1139" s="134"/>
      <c r="BX1139" s="134"/>
      <c r="BY1139" s="134"/>
      <c r="BZ1139" s="134"/>
      <c r="CA1139" s="134"/>
      <c r="CB1139" s="134"/>
      <c r="CC1139" s="134"/>
      <c r="CD1139" s="134"/>
      <c r="CE1139" s="134"/>
      <c r="CF1139" s="134"/>
      <c r="CG1139" s="134"/>
      <c r="CH1139" s="134"/>
      <c r="CI1139" s="134"/>
      <c r="CJ1139" s="134"/>
      <c r="CK1139" s="134"/>
      <c r="CL1139" s="134"/>
      <c r="CM1139" s="134"/>
      <c r="CN1139" s="134"/>
      <c r="CO1139" s="134"/>
      <c r="CP1139" s="134"/>
      <c r="CQ1139" s="134"/>
      <c r="CR1139" s="134"/>
      <c r="CS1139" s="134"/>
      <c r="CT1139" s="134"/>
      <c r="CU1139" s="134"/>
      <c r="CV1139" s="134"/>
      <c r="CW1139" s="134"/>
      <c r="CX1139" s="134"/>
      <c r="CY1139" s="134"/>
      <c r="CZ1139" s="134"/>
      <c r="DA1139" s="134"/>
      <c r="DB1139" s="134"/>
      <c r="DC1139" s="134"/>
      <c r="DD1139" s="134"/>
      <c r="DE1139" s="134"/>
      <c r="DF1139" s="134"/>
      <c r="DG1139" s="134"/>
      <c r="DH1139" s="134"/>
      <c r="DI1139" s="134"/>
      <c r="DJ1139" s="134"/>
      <c r="DK1139" s="134"/>
      <c r="DL1139" s="134"/>
      <c r="DM1139" s="134"/>
      <c r="DN1139" s="134"/>
      <c r="DO1139" s="134"/>
      <c r="DP1139" s="134"/>
      <c r="DQ1139" s="134"/>
      <c r="DR1139" s="134"/>
      <c r="DS1139" s="134"/>
      <c r="DT1139" s="134"/>
      <c r="DU1139" s="134"/>
      <c r="DV1139" s="134"/>
      <c r="DW1139" s="134"/>
      <c r="DX1139" s="134"/>
      <c r="DY1139" s="134"/>
      <c r="DZ1139" s="134"/>
      <c r="EA1139" s="134"/>
      <c r="EB1139" s="134"/>
      <c r="EC1139" s="134"/>
      <c r="ED1139" s="134"/>
      <c r="EE1139" s="134"/>
      <c r="EF1139" s="134"/>
      <c r="EG1139" s="134"/>
    </row>
    <row r="1140" spans="1:137">
      <c r="A1140" s="135"/>
      <c r="B1140" s="54"/>
      <c r="C1140" s="81"/>
      <c r="D1140" s="81"/>
      <c r="E1140" s="68"/>
      <c r="F1140" s="81"/>
      <c r="G1140" s="194"/>
      <c r="H1140" s="93"/>
      <c r="I1140" s="83"/>
      <c r="J1140" s="80"/>
      <c r="K1140" s="84" t="s">
        <v>1502</v>
      </c>
      <c r="L1140" s="76">
        <f t="shared" si="112"/>
        <v>2</v>
      </c>
      <c r="M1140" s="76"/>
      <c r="N1140" s="76"/>
      <c r="O1140" s="76">
        <v>1</v>
      </c>
      <c r="P1140" s="76"/>
      <c r="Q1140" s="76"/>
      <c r="R1140" s="76"/>
      <c r="S1140" s="76"/>
      <c r="T1140" s="76">
        <v>1</v>
      </c>
      <c r="U1140" s="76"/>
      <c r="V1140" s="76"/>
      <c r="W1140" s="76"/>
      <c r="X1140" s="76"/>
      <c r="Y1140" s="134"/>
      <c r="Z1140" s="134"/>
      <c r="AA1140" s="134"/>
      <c r="AB1140" s="134"/>
      <c r="AC1140" s="134"/>
      <c r="AD1140" s="134"/>
      <c r="AE1140" s="134"/>
      <c r="AF1140" s="134"/>
      <c r="AG1140" s="134"/>
      <c r="AH1140" s="134"/>
      <c r="AI1140" s="134"/>
      <c r="AJ1140" s="134"/>
      <c r="AK1140" s="134"/>
      <c r="AL1140" s="134"/>
      <c r="AM1140" s="134"/>
      <c r="AN1140" s="134"/>
      <c r="AO1140" s="134"/>
      <c r="AP1140" s="134"/>
      <c r="AQ1140" s="134"/>
      <c r="AR1140" s="134"/>
      <c r="AS1140" s="134"/>
      <c r="AT1140" s="134"/>
      <c r="AU1140" s="134"/>
      <c r="AV1140" s="134"/>
      <c r="AW1140" s="134"/>
      <c r="AX1140" s="134"/>
      <c r="AY1140" s="134"/>
      <c r="AZ1140" s="134"/>
      <c r="BA1140" s="134"/>
      <c r="BB1140" s="134"/>
      <c r="BC1140" s="134"/>
      <c r="BD1140" s="134"/>
      <c r="BE1140" s="134"/>
      <c r="BF1140" s="134"/>
      <c r="BG1140" s="134"/>
      <c r="BH1140" s="134"/>
      <c r="BI1140" s="134"/>
      <c r="BJ1140" s="134"/>
      <c r="BK1140" s="134"/>
      <c r="BL1140" s="134"/>
      <c r="BM1140" s="134"/>
      <c r="BN1140" s="134"/>
      <c r="BO1140" s="134"/>
      <c r="BP1140" s="134"/>
      <c r="BQ1140" s="134"/>
      <c r="BR1140" s="134"/>
      <c r="BS1140" s="134"/>
      <c r="BT1140" s="134"/>
      <c r="BU1140" s="134"/>
      <c r="BV1140" s="134"/>
      <c r="BW1140" s="134"/>
      <c r="BX1140" s="134"/>
      <c r="BY1140" s="134"/>
      <c r="BZ1140" s="134"/>
      <c r="CA1140" s="134"/>
      <c r="CB1140" s="134"/>
      <c r="CC1140" s="134"/>
      <c r="CD1140" s="134"/>
      <c r="CE1140" s="134"/>
      <c r="CF1140" s="134"/>
      <c r="CG1140" s="134"/>
      <c r="CH1140" s="134"/>
      <c r="CI1140" s="134"/>
      <c r="CJ1140" s="134"/>
      <c r="CK1140" s="134"/>
      <c r="CL1140" s="134"/>
      <c r="CM1140" s="134"/>
      <c r="CN1140" s="134"/>
      <c r="CO1140" s="134"/>
      <c r="CP1140" s="134"/>
      <c r="CQ1140" s="134"/>
      <c r="CR1140" s="134"/>
      <c r="CS1140" s="134"/>
      <c r="CT1140" s="134"/>
      <c r="CU1140" s="134"/>
      <c r="CV1140" s="134"/>
      <c r="CW1140" s="134"/>
      <c r="CX1140" s="134"/>
      <c r="CY1140" s="134"/>
      <c r="CZ1140" s="134"/>
      <c r="DA1140" s="134"/>
      <c r="DB1140" s="134"/>
      <c r="DC1140" s="134"/>
      <c r="DD1140" s="134"/>
      <c r="DE1140" s="134"/>
      <c r="DF1140" s="134"/>
      <c r="DG1140" s="134"/>
      <c r="DH1140" s="134"/>
      <c r="DI1140" s="134"/>
      <c r="DJ1140" s="134"/>
      <c r="DK1140" s="134"/>
      <c r="DL1140" s="134"/>
      <c r="DM1140" s="134"/>
      <c r="DN1140" s="134"/>
      <c r="DO1140" s="134"/>
      <c r="DP1140" s="134"/>
      <c r="DQ1140" s="134"/>
      <c r="DR1140" s="134"/>
      <c r="DS1140" s="134"/>
      <c r="DT1140" s="134"/>
      <c r="DU1140" s="134"/>
      <c r="DV1140" s="134"/>
      <c r="DW1140" s="134"/>
      <c r="DX1140" s="134"/>
      <c r="DY1140" s="134"/>
      <c r="DZ1140" s="134"/>
      <c r="EA1140" s="134"/>
      <c r="EB1140" s="134"/>
      <c r="EC1140" s="134"/>
      <c r="ED1140" s="134"/>
      <c r="EE1140" s="134"/>
      <c r="EF1140" s="134"/>
      <c r="EG1140" s="134"/>
    </row>
    <row r="1141" spans="1:137">
      <c r="A1141" s="135"/>
      <c r="B1141" s="54"/>
      <c r="C1141" s="58" t="s">
        <v>33</v>
      </c>
      <c r="D1141" s="58" t="s">
        <v>1721</v>
      </c>
      <c r="E1141" s="100" t="s">
        <v>1722</v>
      </c>
      <c r="F1141" s="58" t="s">
        <v>1723</v>
      </c>
      <c r="G1141" s="192" t="s">
        <v>1724</v>
      </c>
      <c r="H1141" s="91" t="s">
        <v>1725</v>
      </c>
      <c r="I1141" s="74">
        <v>127</v>
      </c>
      <c r="J1141" s="46" t="s">
        <v>1508</v>
      </c>
      <c r="K1141" s="75" t="s">
        <v>1509</v>
      </c>
      <c r="L1141" s="76">
        <f t="shared" si="112"/>
        <v>0</v>
      </c>
      <c r="M1141" s="76"/>
      <c r="N1141" s="76"/>
      <c r="O1141" s="76"/>
      <c r="P1141" s="76"/>
      <c r="Q1141" s="76"/>
      <c r="R1141" s="76"/>
      <c r="S1141" s="76"/>
      <c r="T1141" s="76"/>
      <c r="U1141" s="76"/>
      <c r="V1141" s="76"/>
      <c r="W1141" s="76"/>
      <c r="X1141" s="76"/>
      <c r="Y1141" s="134"/>
      <c r="Z1141" s="134"/>
      <c r="AA1141" s="134"/>
      <c r="AB1141" s="134"/>
      <c r="AC1141" s="134"/>
      <c r="AD1141" s="134"/>
      <c r="AE1141" s="134"/>
      <c r="AF1141" s="134"/>
      <c r="AG1141" s="134"/>
      <c r="AH1141" s="134"/>
      <c r="AI1141" s="134"/>
      <c r="AJ1141" s="134"/>
      <c r="AK1141" s="134"/>
      <c r="AL1141" s="134"/>
      <c r="AM1141" s="134"/>
      <c r="AN1141" s="134"/>
      <c r="AO1141" s="134"/>
      <c r="AP1141" s="134"/>
      <c r="AQ1141" s="134"/>
      <c r="AR1141" s="134"/>
      <c r="AS1141" s="134"/>
      <c r="AT1141" s="134"/>
      <c r="AU1141" s="134"/>
      <c r="AV1141" s="134"/>
      <c r="AW1141" s="134"/>
      <c r="AX1141" s="134"/>
      <c r="AY1141" s="134"/>
      <c r="AZ1141" s="134"/>
      <c r="BA1141" s="134"/>
      <c r="BB1141" s="134"/>
      <c r="BC1141" s="134"/>
      <c r="BD1141" s="134"/>
      <c r="BE1141" s="134"/>
      <c r="BF1141" s="134"/>
      <c r="BG1141" s="134"/>
      <c r="BH1141" s="134"/>
      <c r="BI1141" s="134"/>
      <c r="BJ1141" s="134"/>
      <c r="BK1141" s="134"/>
      <c r="BL1141" s="134"/>
      <c r="BM1141" s="134"/>
      <c r="BN1141" s="134"/>
      <c r="BO1141" s="134"/>
      <c r="BP1141" s="134"/>
      <c r="BQ1141" s="134"/>
      <c r="BR1141" s="134"/>
      <c r="BS1141" s="134"/>
      <c r="BT1141" s="134"/>
      <c r="BU1141" s="134"/>
      <c r="BV1141" s="134"/>
      <c r="BW1141" s="134"/>
      <c r="BX1141" s="134"/>
      <c r="BY1141" s="134"/>
      <c r="BZ1141" s="134"/>
      <c r="CA1141" s="134"/>
      <c r="CB1141" s="134"/>
      <c r="CC1141" s="134"/>
      <c r="CD1141" s="134"/>
      <c r="CE1141" s="134"/>
      <c r="CF1141" s="134"/>
      <c r="CG1141" s="134"/>
      <c r="CH1141" s="134"/>
      <c r="CI1141" s="134"/>
      <c r="CJ1141" s="134"/>
      <c r="CK1141" s="134"/>
      <c r="CL1141" s="134"/>
      <c r="CM1141" s="134"/>
      <c r="CN1141" s="134"/>
      <c r="CO1141" s="134"/>
      <c r="CP1141" s="134"/>
      <c r="CQ1141" s="134"/>
      <c r="CR1141" s="134"/>
      <c r="CS1141" s="134"/>
      <c r="CT1141" s="134"/>
      <c r="CU1141" s="134"/>
      <c r="CV1141" s="134"/>
      <c r="CW1141" s="134"/>
      <c r="CX1141" s="134"/>
      <c r="CY1141" s="134"/>
      <c r="CZ1141" s="134"/>
      <c r="DA1141" s="134"/>
      <c r="DB1141" s="134"/>
      <c r="DC1141" s="134"/>
      <c r="DD1141" s="134"/>
      <c r="DE1141" s="134"/>
      <c r="DF1141" s="134"/>
      <c r="DG1141" s="134"/>
      <c r="DH1141" s="134"/>
      <c r="DI1141" s="134"/>
      <c r="DJ1141" s="134"/>
      <c r="DK1141" s="134"/>
      <c r="DL1141" s="134"/>
      <c r="DM1141" s="134"/>
      <c r="DN1141" s="134"/>
      <c r="DO1141" s="134"/>
      <c r="DP1141" s="134"/>
      <c r="DQ1141" s="134"/>
      <c r="DR1141" s="134"/>
      <c r="DS1141" s="134"/>
      <c r="DT1141" s="134"/>
      <c r="DU1141" s="134"/>
      <c r="DV1141" s="134"/>
      <c r="DW1141" s="134"/>
      <c r="DX1141" s="134"/>
      <c r="DY1141" s="134"/>
      <c r="DZ1141" s="134"/>
      <c r="EA1141" s="134"/>
      <c r="EB1141" s="134"/>
      <c r="EC1141" s="134"/>
      <c r="ED1141" s="134"/>
      <c r="EE1141" s="134"/>
      <c r="EF1141" s="134"/>
      <c r="EG1141" s="134"/>
    </row>
    <row r="1142" spans="1:137">
      <c r="A1142" s="135"/>
      <c r="B1142" s="54"/>
      <c r="C1142" s="77"/>
      <c r="D1142" s="77"/>
      <c r="E1142" s="63"/>
      <c r="F1142" s="77"/>
      <c r="G1142" s="193"/>
      <c r="H1142" s="92"/>
      <c r="I1142" s="79"/>
      <c r="J1142" s="54"/>
      <c r="K1142" s="75" t="s">
        <v>1501</v>
      </c>
      <c r="L1142" s="76">
        <f t="shared" si="112"/>
        <v>0</v>
      </c>
      <c r="M1142" s="76"/>
      <c r="N1142" s="76"/>
      <c r="O1142" s="76"/>
      <c r="P1142" s="76"/>
      <c r="Q1142" s="76"/>
      <c r="R1142" s="76"/>
      <c r="S1142" s="76"/>
      <c r="T1142" s="76"/>
      <c r="U1142" s="76"/>
      <c r="V1142" s="76"/>
      <c r="W1142" s="76"/>
      <c r="X1142" s="76"/>
      <c r="Y1142" s="134"/>
      <c r="Z1142" s="134"/>
      <c r="AA1142" s="134"/>
      <c r="AB1142" s="134"/>
      <c r="AC1142" s="134"/>
      <c r="AD1142" s="134"/>
      <c r="AE1142" s="134"/>
      <c r="AF1142" s="134"/>
      <c r="AG1142" s="134"/>
      <c r="AH1142" s="134"/>
      <c r="AI1142" s="134"/>
      <c r="AJ1142" s="134"/>
      <c r="AK1142" s="134"/>
      <c r="AL1142" s="134"/>
      <c r="AM1142" s="134"/>
      <c r="AN1142" s="134"/>
      <c r="AO1142" s="134"/>
      <c r="AP1142" s="134"/>
      <c r="AQ1142" s="134"/>
      <c r="AR1142" s="134"/>
      <c r="AS1142" s="134"/>
      <c r="AT1142" s="134"/>
      <c r="AU1142" s="134"/>
      <c r="AV1142" s="134"/>
      <c r="AW1142" s="134"/>
      <c r="AX1142" s="134"/>
      <c r="AY1142" s="134"/>
      <c r="AZ1142" s="134"/>
      <c r="BA1142" s="134"/>
      <c r="BB1142" s="134"/>
      <c r="BC1142" s="134"/>
      <c r="BD1142" s="134"/>
      <c r="BE1142" s="134"/>
      <c r="BF1142" s="134"/>
      <c r="BG1142" s="134"/>
      <c r="BH1142" s="134"/>
      <c r="BI1142" s="134"/>
      <c r="BJ1142" s="134"/>
      <c r="BK1142" s="134"/>
      <c r="BL1142" s="134"/>
      <c r="BM1142" s="134"/>
      <c r="BN1142" s="134"/>
      <c r="BO1142" s="134"/>
      <c r="BP1142" s="134"/>
      <c r="BQ1142" s="134"/>
      <c r="BR1142" s="134"/>
      <c r="BS1142" s="134"/>
      <c r="BT1142" s="134"/>
      <c r="BU1142" s="134"/>
      <c r="BV1142" s="134"/>
      <c r="BW1142" s="134"/>
      <c r="BX1142" s="134"/>
      <c r="BY1142" s="134"/>
      <c r="BZ1142" s="134"/>
      <c r="CA1142" s="134"/>
      <c r="CB1142" s="134"/>
      <c r="CC1142" s="134"/>
      <c r="CD1142" s="134"/>
      <c r="CE1142" s="134"/>
      <c r="CF1142" s="134"/>
      <c r="CG1142" s="134"/>
      <c r="CH1142" s="134"/>
      <c r="CI1142" s="134"/>
      <c r="CJ1142" s="134"/>
      <c r="CK1142" s="134"/>
      <c r="CL1142" s="134"/>
      <c r="CM1142" s="134"/>
      <c r="CN1142" s="134"/>
      <c r="CO1142" s="134"/>
      <c r="CP1142" s="134"/>
      <c r="CQ1142" s="134"/>
      <c r="CR1142" s="134"/>
      <c r="CS1142" s="134"/>
      <c r="CT1142" s="134"/>
      <c r="CU1142" s="134"/>
      <c r="CV1142" s="134"/>
      <c r="CW1142" s="134"/>
      <c r="CX1142" s="134"/>
      <c r="CY1142" s="134"/>
      <c r="CZ1142" s="134"/>
      <c r="DA1142" s="134"/>
      <c r="DB1142" s="134"/>
      <c r="DC1142" s="134"/>
      <c r="DD1142" s="134"/>
      <c r="DE1142" s="134"/>
      <c r="DF1142" s="134"/>
      <c r="DG1142" s="134"/>
      <c r="DH1142" s="134"/>
      <c r="DI1142" s="134"/>
      <c r="DJ1142" s="134"/>
      <c r="DK1142" s="134"/>
      <c r="DL1142" s="134"/>
      <c r="DM1142" s="134"/>
      <c r="DN1142" s="134"/>
      <c r="DO1142" s="134"/>
      <c r="DP1142" s="134"/>
      <c r="DQ1142" s="134"/>
      <c r="DR1142" s="134"/>
      <c r="DS1142" s="134"/>
      <c r="DT1142" s="134"/>
      <c r="DU1142" s="134"/>
      <c r="DV1142" s="134"/>
      <c r="DW1142" s="134"/>
      <c r="DX1142" s="134"/>
      <c r="DY1142" s="134"/>
      <c r="DZ1142" s="134"/>
      <c r="EA1142" s="134"/>
      <c r="EB1142" s="134"/>
      <c r="EC1142" s="134"/>
      <c r="ED1142" s="134"/>
      <c r="EE1142" s="134"/>
      <c r="EF1142" s="134"/>
      <c r="EG1142" s="134"/>
    </row>
    <row r="1143" spans="1:137">
      <c r="A1143" s="135"/>
      <c r="B1143" s="54"/>
      <c r="C1143" s="81"/>
      <c r="D1143" s="81"/>
      <c r="E1143" s="68"/>
      <c r="F1143" s="81"/>
      <c r="G1143" s="194"/>
      <c r="H1143" s="93"/>
      <c r="I1143" s="83"/>
      <c r="J1143" s="80"/>
      <c r="K1143" s="84" t="s">
        <v>1502</v>
      </c>
      <c r="L1143" s="76">
        <f t="shared" si="112"/>
        <v>2</v>
      </c>
      <c r="M1143" s="76"/>
      <c r="N1143" s="76"/>
      <c r="O1143" s="76">
        <v>1</v>
      </c>
      <c r="P1143" s="76"/>
      <c r="Q1143" s="76"/>
      <c r="R1143" s="76"/>
      <c r="S1143" s="76">
        <v>1</v>
      </c>
      <c r="T1143" s="76"/>
      <c r="U1143" s="76"/>
      <c r="V1143" s="76"/>
      <c r="W1143" s="76"/>
      <c r="X1143" s="76"/>
      <c r="Y1143" s="134"/>
      <c r="Z1143" s="134"/>
      <c r="AA1143" s="134"/>
      <c r="AB1143" s="134"/>
      <c r="AC1143" s="134"/>
      <c r="AD1143" s="134"/>
      <c r="AE1143" s="134"/>
      <c r="AF1143" s="134"/>
      <c r="AG1143" s="134"/>
      <c r="AH1143" s="134"/>
      <c r="AI1143" s="134"/>
      <c r="AJ1143" s="134"/>
      <c r="AK1143" s="134"/>
      <c r="AL1143" s="134"/>
      <c r="AM1143" s="134"/>
      <c r="AN1143" s="134"/>
      <c r="AO1143" s="134"/>
      <c r="AP1143" s="134"/>
      <c r="AQ1143" s="134"/>
      <c r="AR1143" s="134"/>
      <c r="AS1143" s="134"/>
      <c r="AT1143" s="134"/>
      <c r="AU1143" s="134"/>
      <c r="AV1143" s="134"/>
      <c r="AW1143" s="134"/>
      <c r="AX1143" s="134"/>
      <c r="AY1143" s="134"/>
      <c r="AZ1143" s="134"/>
      <c r="BA1143" s="134"/>
      <c r="BB1143" s="134"/>
      <c r="BC1143" s="134"/>
      <c r="BD1143" s="134"/>
      <c r="BE1143" s="134"/>
      <c r="BF1143" s="134"/>
      <c r="BG1143" s="134"/>
      <c r="BH1143" s="134"/>
      <c r="BI1143" s="134"/>
      <c r="BJ1143" s="134"/>
      <c r="BK1143" s="134"/>
      <c r="BL1143" s="134"/>
      <c r="BM1143" s="134"/>
      <c r="BN1143" s="134"/>
      <c r="BO1143" s="134"/>
      <c r="BP1143" s="134"/>
      <c r="BQ1143" s="134"/>
      <c r="BR1143" s="134"/>
      <c r="BS1143" s="134"/>
      <c r="BT1143" s="134"/>
      <c r="BU1143" s="134"/>
      <c r="BV1143" s="134"/>
      <c r="BW1143" s="134"/>
      <c r="BX1143" s="134"/>
      <c r="BY1143" s="134"/>
      <c r="BZ1143" s="134"/>
      <c r="CA1143" s="134"/>
      <c r="CB1143" s="134"/>
      <c r="CC1143" s="134"/>
      <c r="CD1143" s="134"/>
      <c r="CE1143" s="134"/>
      <c r="CF1143" s="134"/>
      <c r="CG1143" s="134"/>
      <c r="CH1143" s="134"/>
      <c r="CI1143" s="134"/>
      <c r="CJ1143" s="134"/>
      <c r="CK1143" s="134"/>
      <c r="CL1143" s="134"/>
      <c r="CM1143" s="134"/>
      <c r="CN1143" s="134"/>
      <c r="CO1143" s="134"/>
      <c r="CP1143" s="134"/>
      <c r="CQ1143" s="134"/>
      <c r="CR1143" s="134"/>
      <c r="CS1143" s="134"/>
      <c r="CT1143" s="134"/>
      <c r="CU1143" s="134"/>
      <c r="CV1143" s="134"/>
      <c r="CW1143" s="134"/>
      <c r="CX1143" s="134"/>
      <c r="CY1143" s="134"/>
      <c r="CZ1143" s="134"/>
      <c r="DA1143" s="134"/>
      <c r="DB1143" s="134"/>
      <c r="DC1143" s="134"/>
      <c r="DD1143" s="134"/>
      <c r="DE1143" s="134"/>
      <c r="DF1143" s="134"/>
      <c r="DG1143" s="134"/>
      <c r="DH1143" s="134"/>
      <c r="DI1143" s="134"/>
      <c r="DJ1143" s="134"/>
      <c r="DK1143" s="134"/>
      <c r="DL1143" s="134"/>
      <c r="DM1143" s="134"/>
      <c r="DN1143" s="134"/>
      <c r="DO1143" s="134"/>
      <c r="DP1143" s="134"/>
      <c r="DQ1143" s="134"/>
      <c r="DR1143" s="134"/>
      <c r="DS1143" s="134"/>
      <c r="DT1143" s="134"/>
      <c r="DU1143" s="134"/>
      <c r="DV1143" s="134"/>
      <c r="DW1143" s="134"/>
      <c r="DX1143" s="134"/>
      <c r="DY1143" s="134"/>
      <c r="DZ1143" s="134"/>
      <c r="EA1143" s="134"/>
      <c r="EB1143" s="134"/>
      <c r="EC1143" s="134"/>
      <c r="ED1143" s="134"/>
      <c r="EE1143" s="134"/>
      <c r="EF1143" s="134"/>
      <c r="EG1143" s="134"/>
    </row>
    <row r="1144" spans="1:137">
      <c r="A1144" s="135"/>
      <c r="B1144" s="54"/>
      <c r="C1144" s="58" t="s">
        <v>33</v>
      </c>
      <c r="D1144" s="58" t="s">
        <v>1726</v>
      </c>
      <c r="E1144" s="100" t="s">
        <v>1727</v>
      </c>
      <c r="F1144" s="58" t="s">
        <v>1728</v>
      </c>
      <c r="G1144" s="192" t="s">
        <v>1729</v>
      </c>
      <c r="H1144" s="91" t="s">
        <v>1730</v>
      </c>
      <c r="I1144" s="74">
        <v>123</v>
      </c>
      <c r="J1144" s="46" t="s">
        <v>1508</v>
      </c>
      <c r="K1144" s="75" t="s">
        <v>1509</v>
      </c>
      <c r="L1144" s="76">
        <f t="shared" si="112"/>
        <v>0</v>
      </c>
      <c r="M1144" s="76"/>
      <c r="N1144" s="76"/>
      <c r="O1144" s="76"/>
      <c r="P1144" s="76"/>
      <c r="Q1144" s="76"/>
      <c r="R1144" s="76"/>
      <c r="S1144" s="76"/>
      <c r="T1144" s="76"/>
      <c r="U1144" s="76"/>
      <c r="V1144" s="76"/>
      <c r="W1144" s="76"/>
      <c r="X1144" s="76"/>
      <c r="Y1144" s="134"/>
      <c r="Z1144" s="134"/>
      <c r="AA1144" s="134"/>
      <c r="AB1144" s="134"/>
      <c r="AC1144" s="134"/>
      <c r="AD1144" s="134"/>
      <c r="AE1144" s="134"/>
      <c r="AF1144" s="134"/>
      <c r="AG1144" s="134"/>
      <c r="AH1144" s="134"/>
      <c r="AI1144" s="134"/>
      <c r="AJ1144" s="134"/>
      <c r="AK1144" s="134"/>
      <c r="AL1144" s="134"/>
      <c r="AM1144" s="134"/>
      <c r="AN1144" s="134"/>
      <c r="AO1144" s="134"/>
      <c r="AP1144" s="134"/>
      <c r="AQ1144" s="134"/>
      <c r="AR1144" s="134"/>
      <c r="AS1144" s="134"/>
      <c r="AT1144" s="134"/>
      <c r="AU1144" s="134"/>
      <c r="AV1144" s="134"/>
      <c r="AW1144" s="134"/>
      <c r="AX1144" s="134"/>
      <c r="AY1144" s="134"/>
      <c r="AZ1144" s="134"/>
      <c r="BA1144" s="134"/>
      <c r="BB1144" s="134"/>
      <c r="BC1144" s="134"/>
      <c r="BD1144" s="134"/>
      <c r="BE1144" s="134"/>
      <c r="BF1144" s="134"/>
      <c r="BG1144" s="134"/>
      <c r="BH1144" s="134"/>
      <c r="BI1144" s="134"/>
      <c r="BJ1144" s="134"/>
      <c r="BK1144" s="134"/>
      <c r="BL1144" s="134"/>
      <c r="BM1144" s="134"/>
      <c r="BN1144" s="134"/>
      <c r="BO1144" s="134"/>
      <c r="BP1144" s="134"/>
      <c r="BQ1144" s="134"/>
      <c r="BR1144" s="134"/>
      <c r="BS1144" s="134"/>
      <c r="BT1144" s="134"/>
      <c r="BU1144" s="134"/>
      <c r="BV1144" s="134"/>
      <c r="BW1144" s="134"/>
      <c r="BX1144" s="134"/>
      <c r="BY1144" s="134"/>
      <c r="BZ1144" s="134"/>
      <c r="CA1144" s="134"/>
      <c r="CB1144" s="134"/>
      <c r="CC1144" s="134"/>
      <c r="CD1144" s="134"/>
      <c r="CE1144" s="134"/>
      <c r="CF1144" s="134"/>
      <c r="CG1144" s="134"/>
      <c r="CH1144" s="134"/>
      <c r="CI1144" s="134"/>
      <c r="CJ1144" s="134"/>
      <c r="CK1144" s="134"/>
      <c r="CL1144" s="134"/>
      <c r="CM1144" s="134"/>
      <c r="CN1144" s="134"/>
      <c r="CO1144" s="134"/>
      <c r="CP1144" s="134"/>
      <c r="CQ1144" s="134"/>
      <c r="CR1144" s="134"/>
      <c r="CS1144" s="134"/>
      <c r="CT1144" s="134"/>
      <c r="CU1144" s="134"/>
      <c r="CV1144" s="134"/>
      <c r="CW1144" s="134"/>
      <c r="CX1144" s="134"/>
      <c r="CY1144" s="134"/>
      <c r="CZ1144" s="134"/>
      <c r="DA1144" s="134"/>
      <c r="DB1144" s="134"/>
      <c r="DC1144" s="134"/>
      <c r="DD1144" s="134"/>
      <c r="DE1144" s="134"/>
      <c r="DF1144" s="134"/>
      <c r="DG1144" s="134"/>
      <c r="DH1144" s="134"/>
      <c r="DI1144" s="134"/>
      <c r="DJ1144" s="134"/>
      <c r="DK1144" s="134"/>
      <c r="DL1144" s="134"/>
      <c r="DM1144" s="134"/>
      <c r="DN1144" s="134"/>
      <c r="DO1144" s="134"/>
      <c r="DP1144" s="134"/>
      <c r="DQ1144" s="134"/>
      <c r="DR1144" s="134"/>
      <c r="DS1144" s="134"/>
      <c r="DT1144" s="134"/>
      <c r="DU1144" s="134"/>
      <c r="DV1144" s="134"/>
      <c r="DW1144" s="134"/>
      <c r="DX1144" s="134"/>
      <c r="DY1144" s="134"/>
      <c r="DZ1144" s="134"/>
      <c r="EA1144" s="134"/>
      <c r="EB1144" s="134"/>
      <c r="EC1144" s="134"/>
      <c r="ED1144" s="134"/>
      <c r="EE1144" s="134"/>
      <c r="EF1144" s="134"/>
      <c r="EG1144" s="134"/>
    </row>
    <row r="1145" spans="1:137">
      <c r="A1145" s="135"/>
      <c r="B1145" s="54"/>
      <c r="C1145" s="77"/>
      <c r="D1145" s="77"/>
      <c r="E1145" s="63"/>
      <c r="F1145" s="77"/>
      <c r="G1145" s="193"/>
      <c r="H1145" s="92"/>
      <c r="I1145" s="79"/>
      <c r="J1145" s="54"/>
      <c r="K1145" s="75" t="s">
        <v>1501</v>
      </c>
      <c r="L1145" s="76">
        <f t="shared" si="112"/>
        <v>0</v>
      </c>
      <c r="M1145" s="76"/>
      <c r="N1145" s="76"/>
      <c r="O1145" s="76"/>
      <c r="P1145" s="76"/>
      <c r="Q1145" s="76"/>
      <c r="R1145" s="76"/>
      <c r="S1145" s="76"/>
      <c r="T1145" s="76"/>
      <c r="U1145" s="76"/>
      <c r="V1145" s="76"/>
      <c r="W1145" s="76"/>
      <c r="X1145" s="76"/>
      <c r="Y1145" s="134"/>
      <c r="Z1145" s="134"/>
      <c r="AA1145" s="134"/>
      <c r="AB1145" s="134"/>
      <c r="AC1145" s="134"/>
      <c r="AD1145" s="134"/>
      <c r="AE1145" s="134"/>
      <c r="AF1145" s="134"/>
      <c r="AG1145" s="134"/>
      <c r="AH1145" s="134"/>
      <c r="AI1145" s="134"/>
      <c r="AJ1145" s="134"/>
      <c r="AK1145" s="134"/>
      <c r="AL1145" s="134"/>
      <c r="AM1145" s="134"/>
      <c r="AN1145" s="134"/>
      <c r="AO1145" s="134"/>
      <c r="AP1145" s="134"/>
      <c r="AQ1145" s="134"/>
      <c r="AR1145" s="134"/>
      <c r="AS1145" s="134"/>
      <c r="AT1145" s="134"/>
      <c r="AU1145" s="134"/>
      <c r="AV1145" s="134"/>
      <c r="AW1145" s="134"/>
      <c r="AX1145" s="134"/>
      <c r="AY1145" s="134"/>
      <c r="AZ1145" s="134"/>
      <c r="BA1145" s="134"/>
      <c r="BB1145" s="134"/>
      <c r="BC1145" s="134"/>
      <c r="BD1145" s="134"/>
      <c r="BE1145" s="134"/>
      <c r="BF1145" s="134"/>
      <c r="BG1145" s="134"/>
      <c r="BH1145" s="134"/>
      <c r="BI1145" s="134"/>
      <c r="BJ1145" s="134"/>
      <c r="BK1145" s="134"/>
      <c r="BL1145" s="134"/>
      <c r="BM1145" s="134"/>
      <c r="BN1145" s="134"/>
      <c r="BO1145" s="134"/>
      <c r="BP1145" s="134"/>
      <c r="BQ1145" s="134"/>
      <c r="BR1145" s="134"/>
      <c r="BS1145" s="134"/>
      <c r="BT1145" s="134"/>
      <c r="BU1145" s="134"/>
      <c r="BV1145" s="134"/>
      <c r="BW1145" s="134"/>
      <c r="BX1145" s="134"/>
      <c r="BY1145" s="134"/>
      <c r="BZ1145" s="134"/>
      <c r="CA1145" s="134"/>
      <c r="CB1145" s="134"/>
      <c r="CC1145" s="134"/>
      <c r="CD1145" s="134"/>
      <c r="CE1145" s="134"/>
      <c r="CF1145" s="134"/>
      <c r="CG1145" s="134"/>
      <c r="CH1145" s="134"/>
      <c r="CI1145" s="134"/>
      <c r="CJ1145" s="134"/>
      <c r="CK1145" s="134"/>
      <c r="CL1145" s="134"/>
      <c r="CM1145" s="134"/>
      <c r="CN1145" s="134"/>
      <c r="CO1145" s="134"/>
      <c r="CP1145" s="134"/>
      <c r="CQ1145" s="134"/>
      <c r="CR1145" s="134"/>
      <c r="CS1145" s="134"/>
      <c r="CT1145" s="134"/>
      <c r="CU1145" s="134"/>
      <c r="CV1145" s="134"/>
      <c r="CW1145" s="134"/>
      <c r="CX1145" s="134"/>
      <c r="CY1145" s="134"/>
      <c r="CZ1145" s="134"/>
      <c r="DA1145" s="134"/>
      <c r="DB1145" s="134"/>
      <c r="DC1145" s="134"/>
      <c r="DD1145" s="134"/>
      <c r="DE1145" s="134"/>
      <c r="DF1145" s="134"/>
      <c r="DG1145" s="134"/>
      <c r="DH1145" s="134"/>
      <c r="DI1145" s="134"/>
      <c r="DJ1145" s="134"/>
      <c r="DK1145" s="134"/>
      <c r="DL1145" s="134"/>
      <c r="DM1145" s="134"/>
      <c r="DN1145" s="134"/>
      <c r="DO1145" s="134"/>
      <c r="DP1145" s="134"/>
      <c r="DQ1145" s="134"/>
      <c r="DR1145" s="134"/>
      <c r="DS1145" s="134"/>
      <c r="DT1145" s="134"/>
      <c r="DU1145" s="134"/>
      <c r="DV1145" s="134"/>
      <c r="DW1145" s="134"/>
      <c r="DX1145" s="134"/>
      <c r="DY1145" s="134"/>
      <c r="DZ1145" s="134"/>
      <c r="EA1145" s="134"/>
      <c r="EB1145" s="134"/>
      <c r="EC1145" s="134"/>
      <c r="ED1145" s="134"/>
      <c r="EE1145" s="134"/>
      <c r="EF1145" s="134"/>
      <c r="EG1145" s="134"/>
    </row>
    <row r="1146" spans="1:137">
      <c r="A1146" s="135"/>
      <c r="B1146" s="54"/>
      <c r="C1146" s="81"/>
      <c r="D1146" s="81"/>
      <c r="E1146" s="68"/>
      <c r="F1146" s="81"/>
      <c r="G1146" s="194"/>
      <c r="H1146" s="93"/>
      <c r="I1146" s="83"/>
      <c r="J1146" s="80"/>
      <c r="K1146" s="84" t="s">
        <v>1502</v>
      </c>
      <c r="L1146" s="76">
        <f t="shared" si="112"/>
        <v>2</v>
      </c>
      <c r="M1146" s="76"/>
      <c r="N1146" s="76"/>
      <c r="O1146" s="76">
        <v>1</v>
      </c>
      <c r="P1146" s="76"/>
      <c r="Q1146" s="76"/>
      <c r="R1146" s="76"/>
      <c r="S1146" s="76">
        <v>1</v>
      </c>
      <c r="T1146" s="76"/>
      <c r="U1146" s="76"/>
      <c r="V1146" s="76"/>
      <c r="W1146" s="76"/>
      <c r="X1146" s="76"/>
      <c r="Y1146" s="134"/>
      <c r="Z1146" s="134"/>
      <c r="AA1146" s="134"/>
      <c r="AB1146" s="134"/>
      <c r="AC1146" s="134"/>
      <c r="AD1146" s="134"/>
      <c r="AE1146" s="134"/>
      <c r="AF1146" s="134"/>
      <c r="AG1146" s="134"/>
      <c r="AH1146" s="134"/>
      <c r="AI1146" s="134"/>
      <c r="AJ1146" s="134"/>
      <c r="AK1146" s="134"/>
      <c r="AL1146" s="134"/>
      <c r="AM1146" s="134"/>
      <c r="AN1146" s="134"/>
      <c r="AO1146" s="134"/>
      <c r="AP1146" s="134"/>
      <c r="AQ1146" s="134"/>
      <c r="AR1146" s="134"/>
      <c r="AS1146" s="134"/>
      <c r="AT1146" s="134"/>
      <c r="AU1146" s="134"/>
      <c r="AV1146" s="134"/>
      <c r="AW1146" s="134"/>
      <c r="AX1146" s="134"/>
      <c r="AY1146" s="134"/>
      <c r="AZ1146" s="134"/>
      <c r="BA1146" s="134"/>
      <c r="BB1146" s="134"/>
      <c r="BC1146" s="134"/>
      <c r="BD1146" s="134"/>
      <c r="BE1146" s="134"/>
      <c r="BF1146" s="134"/>
      <c r="BG1146" s="134"/>
      <c r="BH1146" s="134"/>
      <c r="BI1146" s="134"/>
      <c r="BJ1146" s="134"/>
      <c r="BK1146" s="134"/>
      <c r="BL1146" s="134"/>
      <c r="BM1146" s="134"/>
      <c r="BN1146" s="134"/>
      <c r="BO1146" s="134"/>
      <c r="BP1146" s="134"/>
      <c r="BQ1146" s="134"/>
      <c r="BR1146" s="134"/>
      <c r="BS1146" s="134"/>
      <c r="BT1146" s="134"/>
      <c r="BU1146" s="134"/>
      <c r="BV1146" s="134"/>
      <c r="BW1146" s="134"/>
      <c r="BX1146" s="134"/>
      <c r="BY1146" s="134"/>
      <c r="BZ1146" s="134"/>
      <c r="CA1146" s="134"/>
      <c r="CB1146" s="134"/>
      <c r="CC1146" s="134"/>
      <c r="CD1146" s="134"/>
      <c r="CE1146" s="134"/>
      <c r="CF1146" s="134"/>
      <c r="CG1146" s="134"/>
      <c r="CH1146" s="134"/>
      <c r="CI1146" s="134"/>
      <c r="CJ1146" s="134"/>
      <c r="CK1146" s="134"/>
      <c r="CL1146" s="134"/>
      <c r="CM1146" s="134"/>
      <c r="CN1146" s="134"/>
      <c r="CO1146" s="134"/>
      <c r="CP1146" s="134"/>
      <c r="CQ1146" s="134"/>
      <c r="CR1146" s="134"/>
      <c r="CS1146" s="134"/>
      <c r="CT1146" s="134"/>
      <c r="CU1146" s="134"/>
      <c r="CV1146" s="134"/>
      <c r="CW1146" s="134"/>
      <c r="CX1146" s="134"/>
      <c r="CY1146" s="134"/>
      <c r="CZ1146" s="134"/>
      <c r="DA1146" s="134"/>
      <c r="DB1146" s="134"/>
      <c r="DC1146" s="134"/>
      <c r="DD1146" s="134"/>
      <c r="DE1146" s="134"/>
      <c r="DF1146" s="134"/>
      <c r="DG1146" s="134"/>
      <c r="DH1146" s="134"/>
      <c r="DI1146" s="134"/>
      <c r="DJ1146" s="134"/>
      <c r="DK1146" s="134"/>
      <c r="DL1146" s="134"/>
      <c r="DM1146" s="134"/>
      <c r="DN1146" s="134"/>
      <c r="DO1146" s="134"/>
      <c r="DP1146" s="134"/>
      <c r="DQ1146" s="134"/>
      <c r="DR1146" s="134"/>
      <c r="DS1146" s="134"/>
      <c r="DT1146" s="134"/>
      <c r="DU1146" s="134"/>
      <c r="DV1146" s="134"/>
      <c r="DW1146" s="134"/>
      <c r="DX1146" s="134"/>
      <c r="DY1146" s="134"/>
      <c r="DZ1146" s="134"/>
      <c r="EA1146" s="134"/>
      <c r="EB1146" s="134"/>
      <c r="EC1146" s="134"/>
      <c r="ED1146" s="134"/>
      <c r="EE1146" s="134"/>
      <c r="EF1146" s="134"/>
      <c r="EG1146" s="134"/>
    </row>
    <row r="1147" spans="1:137">
      <c r="A1147" s="135"/>
      <c r="B1147" s="54"/>
      <c r="C1147" s="58" t="s">
        <v>33</v>
      </c>
      <c r="D1147" s="58" t="s">
        <v>1731</v>
      </c>
      <c r="E1147" s="100" t="s">
        <v>1732</v>
      </c>
      <c r="F1147" s="58" t="s">
        <v>1733</v>
      </c>
      <c r="G1147" s="192" t="s">
        <v>1734</v>
      </c>
      <c r="H1147" s="91" t="s">
        <v>1735</v>
      </c>
      <c r="I1147" s="74">
        <v>57</v>
      </c>
      <c r="J1147" s="46" t="s">
        <v>1508</v>
      </c>
      <c r="K1147" s="75" t="s">
        <v>1509</v>
      </c>
      <c r="L1147" s="76">
        <f t="shared" si="112"/>
        <v>0</v>
      </c>
      <c r="M1147" s="76"/>
      <c r="N1147" s="76"/>
      <c r="O1147" s="76"/>
      <c r="P1147" s="76"/>
      <c r="Q1147" s="76"/>
      <c r="R1147" s="76"/>
      <c r="S1147" s="76"/>
      <c r="T1147" s="76"/>
      <c r="U1147" s="76"/>
      <c r="V1147" s="76"/>
      <c r="W1147" s="76"/>
      <c r="X1147" s="76"/>
      <c r="Y1147" s="134"/>
      <c r="Z1147" s="134"/>
      <c r="AA1147" s="134"/>
      <c r="AB1147" s="134"/>
      <c r="AC1147" s="134"/>
      <c r="AD1147" s="134"/>
      <c r="AE1147" s="134"/>
      <c r="AF1147" s="134"/>
      <c r="AG1147" s="134"/>
      <c r="AH1147" s="134"/>
      <c r="AI1147" s="134"/>
      <c r="AJ1147" s="134"/>
      <c r="AK1147" s="134"/>
      <c r="AL1147" s="134"/>
      <c r="AM1147" s="134"/>
      <c r="AN1147" s="134"/>
      <c r="AO1147" s="134"/>
      <c r="AP1147" s="134"/>
      <c r="AQ1147" s="134"/>
      <c r="AR1147" s="134"/>
      <c r="AS1147" s="134"/>
      <c r="AT1147" s="134"/>
      <c r="AU1147" s="134"/>
      <c r="AV1147" s="134"/>
      <c r="AW1147" s="134"/>
      <c r="AX1147" s="134"/>
      <c r="AY1147" s="134"/>
      <c r="AZ1147" s="134"/>
      <c r="BA1147" s="134"/>
      <c r="BB1147" s="134"/>
      <c r="BC1147" s="134"/>
      <c r="BD1147" s="134"/>
      <c r="BE1147" s="134"/>
      <c r="BF1147" s="134"/>
      <c r="BG1147" s="134"/>
      <c r="BH1147" s="134"/>
      <c r="BI1147" s="134"/>
      <c r="BJ1147" s="134"/>
      <c r="BK1147" s="134"/>
      <c r="BL1147" s="134"/>
      <c r="BM1147" s="134"/>
      <c r="BN1147" s="134"/>
      <c r="BO1147" s="134"/>
      <c r="BP1147" s="134"/>
      <c r="BQ1147" s="134"/>
      <c r="BR1147" s="134"/>
      <c r="BS1147" s="134"/>
      <c r="BT1147" s="134"/>
      <c r="BU1147" s="134"/>
      <c r="BV1147" s="134"/>
      <c r="BW1147" s="134"/>
      <c r="BX1147" s="134"/>
      <c r="BY1147" s="134"/>
      <c r="BZ1147" s="134"/>
      <c r="CA1147" s="134"/>
      <c r="CB1147" s="134"/>
      <c r="CC1147" s="134"/>
      <c r="CD1147" s="134"/>
      <c r="CE1147" s="134"/>
      <c r="CF1147" s="134"/>
      <c r="CG1147" s="134"/>
      <c r="CH1147" s="134"/>
      <c r="CI1147" s="134"/>
      <c r="CJ1147" s="134"/>
      <c r="CK1147" s="134"/>
      <c r="CL1147" s="134"/>
      <c r="CM1147" s="134"/>
      <c r="CN1147" s="134"/>
      <c r="CO1147" s="134"/>
      <c r="CP1147" s="134"/>
      <c r="CQ1147" s="134"/>
      <c r="CR1147" s="134"/>
      <c r="CS1147" s="134"/>
      <c r="CT1147" s="134"/>
      <c r="CU1147" s="134"/>
      <c r="CV1147" s="134"/>
      <c r="CW1147" s="134"/>
      <c r="CX1147" s="134"/>
      <c r="CY1147" s="134"/>
      <c r="CZ1147" s="134"/>
      <c r="DA1147" s="134"/>
      <c r="DB1147" s="134"/>
      <c r="DC1147" s="134"/>
      <c r="DD1147" s="134"/>
      <c r="DE1147" s="134"/>
      <c r="DF1147" s="134"/>
      <c r="DG1147" s="134"/>
      <c r="DH1147" s="134"/>
      <c r="DI1147" s="134"/>
      <c r="DJ1147" s="134"/>
      <c r="DK1147" s="134"/>
      <c r="DL1147" s="134"/>
      <c r="DM1147" s="134"/>
      <c r="DN1147" s="134"/>
      <c r="DO1147" s="134"/>
      <c r="DP1147" s="134"/>
      <c r="DQ1147" s="134"/>
      <c r="DR1147" s="134"/>
      <c r="DS1147" s="134"/>
      <c r="DT1147" s="134"/>
      <c r="DU1147" s="134"/>
      <c r="DV1147" s="134"/>
      <c r="DW1147" s="134"/>
      <c r="DX1147" s="134"/>
      <c r="DY1147" s="134"/>
      <c r="DZ1147" s="134"/>
      <c r="EA1147" s="134"/>
      <c r="EB1147" s="134"/>
      <c r="EC1147" s="134"/>
      <c r="ED1147" s="134"/>
      <c r="EE1147" s="134"/>
      <c r="EF1147" s="134"/>
      <c r="EG1147" s="134"/>
    </row>
    <row r="1148" spans="1:137">
      <c r="A1148" s="135"/>
      <c r="B1148" s="54"/>
      <c r="C1148" s="77"/>
      <c r="D1148" s="77"/>
      <c r="E1148" s="63"/>
      <c r="F1148" s="77"/>
      <c r="G1148" s="193"/>
      <c r="H1148" s="92"/>
      <c r="I1148" s="79"/>
      <c r="J1148" s="54"/>
      <c r="K1148" s="75" t="s">
        <v>1501</v>
      </c>
      <c r="L1148" s="76">
        <f t="shared" si="112"/>
        <v>0</v>
      </c>
      <c r="M1148" s="76"/>
      <c r="N1148" s="76"/>
      <c r="O1148" s="76"/>
      <c r="P1148" s="76"/>
      <c r="Q1148" s="76"/>
      <c r="R1148" s="76"/>
      <c r="S1148" s="76"/>
      <c r="T1148" s="76"/>
      <c r="U1148" s="76"/>
      <c r="V1148" s="76"/>
      <c r="W1148" s="76"/>
      <c r="X1148" s="76"/>
      <c r="Y1148" s="134"/>
      <c r="Z1148" s="134"/>
      <c r="AA1148" s="134"/>
      <c r="AB1148" s="134"/>
      <c r="AC1148" s="134"/>
      <c r="AD1148" s="134"/>
      <c r="AE1148" s="134"/>
      <c r="AF1148" s="134"/>
      <c r="AG1148" s="134"/>
      <c r="AH1148" s="134"/>
      <c r="AI1148" s="134"/>
      <c r="AJ1148" s="134"/>
      <c r="AK1148" s="134"/>
      <c r="AL1148" s="134"/>
      <c r="AM1148" s="134"/>
      <c r="AN1148" s="134"/>
      <c r="AO1148" s="134"/>
      <c r="AP1148" s="134"/>
      <c r="AQ1148" s="134"/>
      <c r="AR1148" s="134"/>
      <c r="AS1148" s="134"/>
      <c r="AT1148" s="134"/>
      <c r="AU1148" s="134"/>
      <c r="AV1148" s="134"/>
      <c r="AW1148" s="134"/>
      <c r="AX1148" s="134"/>
      <c r="AY1148" s="134"/>
      <c r="AZ1148" s="134"/>
      <c r="BA1148" s="134"/>
      <c r="BB1148" s="134"/>
      <c r="BC1148" s="134"/>
      <c r="BD1148" s="134"/>
      <c r="BE1148" s="134"/>
      <c r="BF1148" s="134"/>
      <c r="BG1148" s="134"/>
      <c r="BH1148" s="134"/>
      <c r="BI1148" s="134"/>
      <c r="BJ1148" s="134"/>
      <c r="BK1148" s="134"/>
      <c r="BL1148" s="134"/>
      <c r="BM1148" s="134"/>
      <c r="BN1148" s="134"/>
      <c r="BO1148" s="134"/>
      <c r="BP1148" s="134"/>
      <c r="BQ1148" s="134"/>
      <c r="BR1148" s="134"/>
      <c r="BS1148" s="134"/>
      <c r="BT1148" s="134"/>
      <c r="BU1148" s="134"/>
      <c r="BV1148" s="134"/>
      <c r="BW1148" s="134"/>
      <c r="BX1148" s="134"/>
      <c r="BY1148" s="134"/>
      <c r="BZ1148" s="134"/>
      <c r="CA1148" s="134"/>
      <c r="CB1148" s="134"/>
      <c r="CC1148" s="134"/>
      <c r="CD1148" s="134"/>
      <c r="CE1148" s="134"/>
      <c r="CF1148" s="134"/>
      <c r="CG1148" s="134"/>
      <c r="CH1148" s="134"/>
      <c r="CI1148" s="134"/>
      <c r="CJ1148" s="134"/>
      <c r="CK1148" s="134"/>
      <c r="CL1148" s="134"/>
      <c r="CM1148" s="134"/>
      <c r="CN1148" s="134"/>
      <c r="CO1148" s="134"/>
      <c r="CP1148" s="134"/>
      <c r="CQ1148" s="134"/>
      <c r="CR1148" s="134"/>
      <c r="CS1148" s="134"/>
      <c r="CT1148" s="134"/>
      <c r="CU1148" s="134"/>
      <c r="CV1148" s="134"/>
      <c r="CW1148" s="134"/>
      <c r="CX1148" s="134"/>
      <c r="CY1148" s="134"/>
      <c r="CZ1148" s="134"/>
      <c r="DA1148" s="134"/>
      <c r="DB1148" s="134"/>
      <c r="DC1148" s="134"/>
      <c r="DD1148" s="134"/>
      <c r="DE1148" s="134"/>
      <c r="DF1148" s="134"/>
      <c r="DG1148" s="134"/>
      <c r="DH1148" s="134"/>
      <c r="DI1148" s="134"/>
      <c r="DJ1148" s="134"/>
      <c r="DK1148" s="134"/>
      <c r="DL1148" s="134"/>
      <c r="DM1148" s="134"/>
      <c r="DN1148" s="134"/>
      <c r="DO1148" s="134"/>
      <c r="DP1148" s="134"/>
      <c r="DQ1148" s="134"/>
      <c r="DR1148" s="134"/>
      <c r="DS1148" s="134"/>
      <c r="DT1148" s="134"/>
      <c r="DU1148" s="134"/>
      <c r="DV1148" s="134"/>
      <c r="DW1148" s="134"/>
      <c r="DX1148" s="134"/>
      <c r="DY1148" s="134"/>
      <c r="DZ1148" s="134"/>
      <c r="EA1148" s="134"/>
      <c r="EB1148" s="134"/>
      <c r="EC1148" s="134"/>
      <c r="ED1148" s="134"/>
      <c r="EE1148" s="134"/>
      <c r="EF1148" s="134"/>
      <c r="EG1148" s="134"/>
    </row>
    <row r="1149" spans="1:137">
      <c r="A1149" s="135"/>
      <c r="B1149" s="54"/>
      <c r="C1149" s="81"/>
      <c r="D1149" s="81"/>
      <c r="E1149" s="68"/>
      <c r="F1149" s="81"/>
      <c r="G1149" s="194"/>
      <c r="H1149" s="93"/>
      <c r="I1149" s="83"/>
      <c r="J1149" s="80"/>
      <c r="K1149" s="84" t="s">
        <v>1502</v>
      </c>
      <c r="L1149" s="76">
        <f t="shared" si="112"/>
        <v>2</v>
      </c>
      <c r="M1149" s="76"/>
      <c r="N1149" s="76"/>
      <c r="O1149" s="76">
        <v>1</v>
      </c>
      <c r="P1149" s="76"/>
      <c r="Q1149" s="76"/>
      <c r="R1149" s="76"/>
      <c r="S1149" s="76">
        <v>1</v>
      </c>
      <c r="T1149" s="76"/>
      <c r="U1149" s="76"/>
      <c r="V1149" s="76"/>
      <c r="W1149" s="76"/>
      <c r="X1149" s="76"/>
      <c r="Y1149" s="134"/>
      <c r="Z1149" s="134"/>
      <c r="AA1149" s="134"/>
      <c r="AB1149" s="134"/>
      <c r="AC1149" s="134"/>
      <c r="AD1149" s="134"/>
      <c r="AE1149" s="134"/>
      <c r="AF1149" s="134"/>
      <c r="AG1149" s="134"/>
      <c r="AH1149" s="134"/>
      <c r="AI1149" s="134"/>
      <c r="AJ1149" s="134"/>
      <c r="AK1149" s="134"/>
      <c r="AL1149" s="134"/>
      <c r="AM1149" s="134"/>
      <c r="AN1149" s="134"/>
      <c r="AO1149" s="134"/>
      <c r="AP1149" s="134"/>
      <c r="AQ1149" s="134"/>
      <c r="AR1149" s="134"/>
      <c r="AS1149" s="134"/>
      <c r="AT1149" s="134"/>
      <c r="AU1149" s="134"/>
      <c r="AV1149" s="134"/>
      <c r="AW1149" s="134"/>
      <c r="AX1149" s="134"/>
      <c r="AY1149" s="134"/>
      <c r="AZ1149" s="134"/>
      <c r="BA1149" s="134"/>
      <c r="BB1149" s="134"/>
      <c r="BC1149" s="134"/>
      <c r="BD1149" s="134"/>
      <c r="BE1149" s="134"/>
      <c r="BF1149" s="134"/>
      <c r="BG1149" s="134"/>
      <c r="BH1149" s="134"/>
      <c r="BI1149" s="134"/>
      <c r="BJ1149" s="134"/>
      <c r="BK1149" s="134"/>
      <c r="BL1149" s="134"/>
      <c r="BM1149" s="134"/>
      <c r="BN1149" s="134"/>
      <c r="BO1149" s="134"/>
      <c r="BP1149" s="134"/>
      <c r="BQ1149" s="134"/>
      <c r="BR1149" s="134"/>
      <c r="BS1149" s="134"/>
      <c r="BT1149" s="134"/>
      <c r="BU1149" s="134"/>
      <c r="BV1149" s="134"/>
      <c r="BW1149" s="134"/>
      <c r="BX1149" s="134"/>
      <c r="BY1149" s="134"/>
      <c r="BZ1149" s="134"/>
      <c r="CA1149" s="134"/>
      <c r="CB1149" s="134"/>
      <c r="CC1149" s="134"/>
      <c r="CD1149" s="134"/>
      <c r="CE1149" s="134"/>
      <c r="CF1149" s="134"/>
      <c r="CG1149" s="134"/>
      <c r="CH1149" s="134"/>
      <c r="CI1149" s="134"/>
      <c r="CJ1149" s="134"/>
      <c r="CK1149" s="134"/>
      <c r="CL1149" s="134"/>
      <c r="CM1149" s="134"/>
      <c r="CN1149" s="134"/>
      <c r="CO1149" s="134"/>
      <c r="CP1149" s="134"/>
      <c r="CQ1149" s="134"/>
      <c r="CR1149" s="134"/>
      <c r="CS1149" s="134"/>
      <c r="CT1149" s="134"/>
      <c r="CU1149" s="134"/>
      <c r="CV1149" s="134"/>
      <c r="CW1149" s="134"/>
      <c r="CX1149" s="134"/>
      <c r="CY1149" s="134"/>
      <c r="CZ1149" s="134"/>
      <c r="DA1149" s="134"/>
      <c r="DB1149" s="134"/>
      <c r="DC1149" s="134"/>
      <c r="DD1149" s="134"/>
      <c r="DE1149" s="134"/>
      <c r="DF1149" s="134"/>
      <c r="DG1149" s="134"/>
      <c r="DH1149" s="134"/>
      <c r="DI1149" s="134"/>
      <c r="DJ1149" s="134"/>
      <c r="DK1149" s="134"/>
      <c r="DL1149" s="134"/>
      <c r="DM1149" s="134"/>
      <c r="DN1149" s="134"/>
      <c r="DO1149" s="134"/>
      <c r="DP1149" s="134"/>
      <c r="DQ1149" s="134"/>
      <c r="DR1149" s="134"/>
      <c r="DS1149" s="134"/>
      <c r="DT1149" s="134"/>
      <c r="DU1149" s="134"/>
      <c r="DV1149" s="134"/>
      <c r="DW1149" s="134"/>
      <c r="DX1149" s="134"/>
      <c r="DY1149" s="134"/>
      <c r="DZ1149" s="134"/>
      <c r="EA1149" s="134"/>
      <c r="EB1149" s="134"/>
      <c r="EC1149" s="134"/>
      <c r="ED1149" s="134"/>
      <c r="EE1149" s="134"/>
      <c r="EF1149" s="134"/>
      <c r="EG1149" s="134"/>
    </row>
    <row r="1150" spans="1:137">
      <c r="A1150" s="135"/>
      <c r="B1150" s="54"/>
      <c r="C1150" s="58" t="s">
        <v>33</v>
      </c>
      <c r="D1150" s="58" t="s">
        <v>1736</v>
      </c>
      <c r="E1150" s="100" t="s">
        <v>1737</v>
      </c>
      <c r="F1150" s="58" t="s">
        <v>1738</v>
      </c>
      <c r="G1150" s="192" t="s">
        <v>1695</v>
      </c>
      <c r="H1150" s="91" t="s">
        <v>1739</v>
      </c>
      <c r="I1150" s="74">
        <v>16080</v>
      </c>
      <c r="J1150" s="46" t="s">
        <v>1508</v>
      </c>
      <c r="K1150" s="75" t="s">
        <v>1509</v>
      </c>
      <c r="L1150" s="76">
        <f t="shared" si="112"/>
        <v>0</v>
      </c>
      <c r="M1150" s="76"/>
      <c r="N1150" s="76"/>
      <c r="O1150" s="76"/>
      <c r="P1150" s="76"/>
      <c r="Q1150" s="76"/>
      <c r="R1150" s="76"/>
      <c r="S1150" s="76"/>
      <c r="T1150" s="76"/>
      <c r="U1150" s="76"/>
      <c r="V1150" s="76"/>
      <c r="W1150" s="76"/>
      <c r="X1150" s="76"/>
      <c r="Y1150" s="134"/>
      <c r="Z1150" s="134"/>
      <c r="AA1150" s="134"/>
      <c r="AB1150" s="134"/>
      <c r="AC1150" s="134"/>
      <c r="AD1150" s="134"/>
      <c r="AE1150" s="134"/>
      <c r="AF1150" s="134"/>
      <c r="AG1150" s="134"/>
      <c r="AH1150" s="134"/>
      <c r="AI1150" s="134"/>
      <c r="AJ1150" s="134"/>
      <c r="AK1150" s="134"/>
      <c r="AL1150" s="134"/>
      <c r="AM1150" s="134"/>
      <c r="AN1150" s="134"/>
      <c r="AO1150" s="134"/>
      <c r="AP1150" s="134"/>
      <c r="AQ1150" s="134"/>
      <c r="AR1150" s="134"/>
      <c r="AS1150" s="134"/>
      <c r="AT1150" s="134"/>
      <c r="AU1150" s="134"/>
      <c r="AV1150" s="134"/>
      <c r="AW1150" s="134"/>
      <c r="AX1150" s="134"/>
      <c r="AY1150" s="134"/>
      <c r="AZ1150" s="134"/>
      <c r="BA1150" s="134"/>
      <c r="BB1150" s="134"/>
      <c r="BC1150" s="134"/>
      <c r="BD1150" s="134"/>
      <c r="BE1150" s="134"/>
      <c r="BF1150" s="134"/>
      <c r="BG1150" s="134"/>
      <c r="BH1150" s="134"/>
      <c r="BI1150" s="134"/>
      <c r="BJ1150" s="134"/>
      <c r="BK1150" s="134"/>
      <c r="BL1150" s="134"/>
      <c r="BM1150" s="134"/>
      <c r="BN1150" s="134"/>
      <c r="BO1150" s="134"/>
      <c r="BP1150" s="134"/>
      <c r="BQ1150" s="134"/>
      <c r="BR1150" s="134"/>
      <c r="BS1150" s="134"/>
      <c r="BT1150" s="134"/>
      <c r="BU1150" s="134"/>
      <c r="BV1150" s="134"/>
      <c r="BW1150" s="134"/>
      <c r="BX1150" s="134"/>
      <c r="BY1150" s="134"/>
      <c r="BZ1150" s="134"/>
      <c r="CA1150" s="134"/>
      <c r="CB1150" s="134"/>
      <c r="CC1150" s="134"/>
      <c r="CD1150" s="134"/>
      <c r="CE1150" s="134"/>
      <c r="CF1150" s="134"/>
      <c r="CG1150" s="134"/>
      <c r="CH1150" s="134"/>
      <c r="CI1150" s="134"/>
      <c r="CJ1150" s="134"/>
      <c r="CK1150" s="134"/>
      <c r="CL1150" s="134"/>
      <c r="CM1150" s="134"/>
      <c r="CN1150" s="134"/>
      <c r="CO1150" s="134"/>
      <c r="CP1150" s="134"/>
      <c r="CQ1150" s="134"/>
      <c r="CR1150" s="134"/>
      <c r="CS1150" s="134"/>
      <c r="CT1150" s="134"/>
      <c r="CU1150" s="134"/>
      <c r="CV1150" s="134"/>
      <c r="CW1150" s="134"/>
      <c r="CX1150" s="134"/>
      <c r="CY1150" s="134"/>
      <c r="CZ1150" s="134"/>
      <c r="DA1150" s="134"/>
      <c r="DB1150" s="134"/>
      <c r="DC1150" s="134"/>
      <c r="DD1150" s="134"/>
      <c r="DE1150" s="134"/>
      <c r="DF1150" s="134"/>
      <c r="DG1150" s="134"/>
      <c r="DH1150" s="134"/>
      <c r="DI1150" s="134"/>
      <c r="DJ1150" s="134"/>
      <c r="DK1150" s="134"/>
      <c r="DL1150" s="134"/>
      <c r="DM1150" s="134"/>
      <c r="DN1150" s="134"/>
      <c r="DO1150" s="134"/>
      <c r="DP1150" s="134"/>
      <c r="DQ1150" s="134"/>
      <c r="DR1150" s="134"/>
      <c r="DS1150" s="134"/>
      <c r="DT1150" s="134"/>
      <c r="DU1150" s="134"/>
      <c r="DV1150" s="134"/>
      <c r="DW1150" s="134"/>
      <c r="DX1150" s="134"/>
      <c r="DY1150" s="134"/>
      <c r="DZ1150" s="134"/>
      <c r="EA1150" s="134"/>
      <c r="EB1150" s="134"/>
      <c r="EC1150" s="134"/>
      <c r="ED1150" s="134"/>
      <c r="EE1150" s="134"/>
      <c r="EF1150" s="134"/>
      <c r="EG1150" s="134"/>
    </row>
    <row r="1151" spans="1:137">
      <c r="A1151" s="135"/>
      <c r="B1151" s="54"/>
      <c r="C1151" s="77"/>
      <c r="D1151" s="77"/>
      <c r="E1151" s="63"/>
      <c r="F1151" s="77"/>
      <c r="G1151" s="193"/>
      <c r="H1151" s="92"/>
      <c r="I1151" s="79"/>
      <c r="J1151" s="54"/>
      <c r="K1151" s="75" t="s">
        <v>1501</v>
      </c>
      <c r="L1151" s="76">
        <f t="shared" si="112"/>
        <v>0</v>
      </c>
      <c r="M1151" s="76"/>
      <c r="N1151" s="76"/>
      <c r="O1151" s="76"/>
      <c r="P1151" s="76"/>
      <c r="Q1151" s="76"/>
      <c r="R1151" s="76"/>
      <c r="S1151" s="76"/>
      <c r="T1151" s="76"/>
      <c r="U1151" s="76"/>
      <c r="V1151" s="76"/>
      <c r="W1151" s="76"/>
      <c r="X1151" s="76"/>
      <c r="Y1151" s="134"/>
      <c r="Z1151" s="134"/>
      <c r="AA1151" s="134"/>
      <c r="AB1151" s="134"/>
      <c r="AC1151" s="134"/>
      <c r="AD1151" s="134"/>
      <c r="AE1151" s="134"/>
      <c r="AF1151" s="134"/>
      <c r="AG1151" s="134"/>
      <c r="AH1151" s="134"/>
      <c r="AI1151" s="134"/>
      <c r="AJ1151" s="134"/>
      <c r="AK1151" s="134"/>
      <c r="AL1151" s="134"/>
      <c r="AM1151" s="134"/>
      <c r="AN1151" s="134"/>
      <c r="AO1151" s="134"/>
      <c r="AP1151" s="134"/>
      <c r="AQ1151" s="134"/>
      <c r="AR1151" s="134"/>
      <c r="AS1151" s="134"/>
      <c r="AT1151" s="134"/>
      <c r="AU1151" s="134"/>
      <c r="AV1151" s="134"/>
      <c r="AW1151" s="134"/>
      <c r="AX1151" s="134"/>
      <c r="AY1151" s="134"/>
      <c r="AZ1151" s="134"/>
      <c r="BA1151" s="134"/>
      <c r="BB1151" s="134"/>
      <c r="BC1151" s="134"/>
      <c r="BD1151" s="134"/>
      <c r="BE1151" s="134"/>
      <c r="BF1151" s="134"/>
      <c r="BG1151" s="134"/>
      <c r="BH1151" s="134"/>
      <c r="BI1151" s="134"/>
      <c r="BJ1151" s="134"/>
      <c r="BK1151" s="134"/>
      <c r="BL1151" s="134"/>
      <c r="BM1151" s="134"/>
      <c r="BN1151" s="134"/>
      <c r="BO1151" s="134"/>
      <c r="BP1151" s="134"/>
      <c r="BQ1151" s="134"/>
      <c r="BR1151" s="134"/>
      <c r="BS1151" s="134"/>
      <c r="BT1151" s="134"/>
      <c r="BU1151" s="134"/>
      <c r="BV1151" s="134"/>
      <c r="BW1151" s="134"/>
      <c r="BX1151" s="134"/>
      <c r="BY1151" s="134"/>
      <c r="BZ1151" s="134"/>
      <c r="CA1151" s="134"/>
      <c r="CB1151" s="134"/>
      <c r="CC1151" s="134"/>
      <c r="CD1151" s="134"/>
      <c r="CE1151" s="134"/>
      <c r="CF1151" s="134"/>
      <c r="CG1151" s="134"/>
      <c r="CH1151" s="134"/>
      <c r="CI1151" s="134"/>
      <c r="CJ1151" s="134"/>
      <c r="CK1151" s="134"/>
      <c r="CL1151" s="134"/>
      <c r="CM1151" s="134"/>
      <c r="CN1151" s="134"/>
      <c r="CO1151" s="134"/>
      <c r="CP1151" s="134"/>
      <c r="CQ1151" s="134"/>
      <c r="CR1151" s="134"/>
      <c r="CS1151" s="134"/>
      <c r="CT1151" s="134"/>
      <c r="CU1151" s="134"/>
      <c r="CV1151" s="134"/>
      <c r="CW1151" s="134"/>
      <c r="CX1151" s="134"/>
      <c r="CY1151" s="134"/>
      <c r="CZ1151" s="134"/>
      <c r="DA1151" s="134"/>
      <c r="DB1151" s="134"/>
      <c r="DC1151" s="134"/>
      <c r="DD1151" s="134"/>
      <c r="DE1151" s="134"/>
      <c r="DF1151" s="134"/>
      <c r="DG1151" s="134"/>
      <c r="DH1151" s="134"/>
      <c r="DI1151" s="134"/>
      <c r="DJ1151" s="134"/>
      <c r="DK1151" s="134"/>
      <c r="DL1151" s="134"/>
      <c r="DM1151" s="134"/>
      <c r="DN1151" s="134"/>
      <c r="DO1151" s="134"/>
      <c r="DP1151" s="134"/>
      <c r="DQ1151" s="134"/>
      <c r="DR1151" s="134"/>
      <c r="DS1151" s="134"/>
      <c r="DT1151" s="134"/>
      <c r="DU1151" s="134"/>
      <c r="DV1151" s="134"/>
      <c r="DW1151" s="134"/>
      <c r="DX1151" s="134"/>
      <c r="DY1151" s="134"/>
      <c r="DZ1151" s="134"/>
      <c r="EA1151" s="134"/>
      <c r="EB1151" s="134"/>
      <c r="EC1151" s="134"/>
      <c r="ED1151" s="134"/>
      <c r="EE1151" s="134"/>
      <c r="EF1151" s="134"/>
      <c r="EG1151" s="134"/>
    </row>
    <row r="1152" spans="1:137">
      <c r="A1152" s="135"/>
      <c r="B1152" s="54"/>
      <c r="C1152" s="81"/>
      <c r="D1152" s="81"/>
      <c r="E1152" s="68"/>
      <c r="F1152" s="81"/>
      <c r="G1152" s="194"/>
      <c r="H1152" s="93"/>
      <c r="I1152" s="83"/>
      <c r="J1152" s="80"/>
      <c r="K1152" s="84" t="s">
        <v>1502</v>
      </c>
      <c r="L1152" s="76">
        <f t="shared" si="112"/>
        <v>3</v>
      </c>
      <c r="M1152" s="76"/>
      <c r="N1152" s="76"/>
      <c r="O1152" s="76">
        <v>1</v>
      </c>
      <c r="P1152" s="76"/>
      <c r="Q1152" s="76"/>
      <c r="R1152" s="76"/>
      <c r="S1152" s="76"/>
      <c r="T1152" s="76">
        <v>2</v>
      </c>
      <c r="U1152" s="76"/>
      <c r="V1152" s="76"/>
      <c r="W1152" s="76"/>
      <c r="X1152" s="76"/>
      <c r="Y1152" s="134"/>
      <c r="Z1152" s="134"/>
      <c r="AA1152" s="134"/>
      <c r="AB1152" s="134"/>
      <c r="AC1152" s="134"/>
      <c r="AD1152" s="134"/>
      <c r="AE1152" s="134"/>
      <c r="AF1152" s="134"/>
      <c r="AG1152" s="134"/>
      <c r="AH1152" s="134"/>
      <c r="AI1152" s="134"/>
      <c r="AJ1152" s="134"/>
      <c r="AK1152" s="134"/>
      <c r="AL1152" s="134"/>
      <c r="AM1152" s="134"/>
      <c r="AN1152" s="134"/>
      <c r="AO1152" s="134"/>
      <c r="AP1152" s="134"/>
      <c r="AQ1152" s="134"/>
      <c r="AR1152" s="134"/>
      <c r="AS1152" s="134"/>
      <c r="AT1152" s="134"/>
      <c r="AU1152" s="134"/>
      <c r="AV1152" s="134"/>
      <c r="AW1152" s="134"/>
      <c r="AX1152" s="134"/>
      <c r="AY1152" s="134"/>
      <c r="AZ1152" s="134"/>
      <c r="BA1152" s="134"/>
      <c r="BB1152" s="134"/>
      <c r="BC1152" s="134"/>
      <c r="BD1152" s="134"/>
      <c r="BE1152" s="134"/>
      <c r="BF1152" s="134"/>
      <c r="BG1152" s="134"/>
      <c r="BH1152" s="134"/>
      <c r="BI1152" s="134"/>
      <c r="BJ1152" s="134"/>
      <c r="BK1152" s="134"/>
      <c r="BL1152" s="134"/>
      <c r="BM1152" s="134"/>
      <c r="BN1152" s="134"/>
      <c r="BO1152" s="134"/>
      <c r="BP1152" s="134"/>
      <c r="BQ1152" s="134"/>
      <c r="BR1152" s="134"/>
      <c r="BS1152" s="134"/>
      <c r="BT1152" s="134"/>
      <c r="BU1152" s="134"/>
      <c r="BV1152" s="134"/>
      <c r="BW1152" s="134"/>
      <c r="BX1152" s="134"/>
      <c r="BY1152" s="134"/>
      <c r="BZ1152" s="134"/>
      <c r="CA1152" s="134"/>
      <c r="CB1152" s="134"/>
      <c r="CC1152" s="134"/>
      <c r="CD1152" s="134"/>
      <c r="CE1152" s="134"/>
      <c r="CF1152" s="134"/>
      <c r="CG1152" s="134"/>
      <c r="CH1152" s="134"/>
      <c r="CI1152" s="134"/>
      <c r="CJ1152" s="134"/>
      <c r="CK1152" s="134"/>
      <c r="CL1152" s="134"/>
      <c r="CM1152" s="134"/>
      <c r="CN1152" s="134"/>
      <c r="CO1152" s="134"/>
      <c r="CP1152" s="134"/>
      <c r="CQ1152" s="134"/>
      <c r="CR1152" s="134"/>
      <c r="CS1152" s="134"/>
      <c r="CT1152" s="134"/>
      <c r="CU1152" s="134"/>
      <c r="CV1152" s="134"/>
      <c r="CW1152" s="134"/>
      <c r="CX1152" s="134"/>
      <c r="CY1152" s="134"/>
      <c r="CZ1152" s="134"/>
      <c r="DA1152" s="134"/>
      <c r="DB1152" s="134"/>
      <c r="DC1152" s="134"/>
      <c r="DD1152" s="134"/>
      <c r="DE1152" s="134"/>
      <c r="DF1152" s="134"/>
      <c r="DG1152" s="134"/>
      <c r="DH1152" s="134"/>
      <c r="DI1152" s="134"/>
      <c r="DJ1152" s="134"/>
      <c r="DK1152" s="134"/>
      <c r="DL1152" s="134"/>
      <c r="DM1152" s="134"/>
      <c r="DN1152" s="134"/>
      <c r="DO1152" s="134"/>
      <c r="DP1152" s="134"/>
      <c r="DQ1152" s="134"/>
      <c r="DR1152" s="134"/>
      <c r="DS1152" s="134"/>
      <c r="DT1152" s="134"/>
      <c r="DU1152" s="134"/>
      <c r="DV1152" s="134"/>
      <c r="DW1152" s="134"/>
      <c r="DX1152" s="134"/>
      <c r="DY1152" s="134"/>
      <c r="DZ1152" s="134"/>
      <c r="EA1152" s="134"/>
      <c r="EB1152" s="134"/>
      <c r="EC1152" s="134"/>
      <c r="ED1152" s="134"/>
      <c r="EE1152" s="134"/>
      <c r="EF1152" s="134"/>
      <c r="EG1152" s="134"/>
    </row>
    <row r="1153" spans="1:137">
      <c r="A1153" s="135"/>
      <c r="B1153" s="54"/>
      <c r="C1153" s="58" t="s">
        <v>33</v>
      </c>
      <c r="D1153" s="58" t="s">
        <v>1740</v>
      </c>
      <c r="E1153" s="100" t="s">
        <v>1741</v>
      </c>
      <c r="F1153" s="58" t="s">
        <v>1742</v>
      </c>
      <c r="G1153" s="192" t="s">
        <v>1743</v>
      </c>
      <c r="H1153" s="91" t="s">
        <v>1744</v>
      </c>
      <c r="I1153" s="74">
        <v>849</v>
      </c>
      <c r="J1153" s="46" t="s">
        <v>1508</v>
      </c>
      <c r="K1153" s="75" t="s">
        <v>1509</v>
      </c>
      <c r="L1153" s="76">
        <f t="shared" si="112"/>
        <v>0</v>
      </c>
      <c r="M1153" s="76"/>
      <c r="N1153" s="76"/>
      <c r="O1153" s="76"/>
      <c r="P1153" s="76"/>
      <c r="Q1153" s="76"/>
      <c r="R1153" s="76"/>
      <c r="S1153" s="76"/>
      <c r="T1153" s="76"/>
      <c r="U1153" s="76"/>
      <c r="V1153" s="76"/>
      <c r="W1153" s="76"/>
      <c r="X1153" s="76"/>
      <c r="Y1153" s="134"/>
      <c r="Z1153" s="134"/>
      <c r="AA1153" s="134"/>
      <c r="AB1153" s="134"/>
      <c r="AC1153" s="134"/>
      <c r="AD1153" s="134"/>
      <c r="AE1153" s="134"/>
      <c r="AF1153" s="134"/>
      <c r="AG1153" s="134"/>
      <c r="AH1153" s="134"/>
      <c r="AI1153" s="134"/>
      <c r="AJ1153" s="134"/>
      <c r="AK1153" s="134"/>
      <c r="AL1153" s="134"/>
      <c r="AM1153" s="134"/>
      <c r="AN1153" s="134"/>
      <c r="AO1153" s="134"/>
      <c r="AP1153" s="134"/>
      <c r="AQ1153" s="134"/>
      <c r="AR1153" s="134"/>
      <c r="AS1153" s="134"/>
      <c r="AT1153" s="134"/>
      <c r="AU1153" s="134"/>
      <c r="AV1153" s="134"/>
      <c r="AW1153" s="134"/>
      <c r="AX1153" s="134"/>
      <c r="AY1153" s="134"/>
      <c r="AZ1153" s="134"/>
      <c r="BA1153" s="134"/>
      <c r="BB1153" s="134"/>
      <c r="BC1153" s="134"/>
      <c r="BD1153" s="134"/>
      <c r="BE1153" s="134"/>
      <c r="BF1153" s="134"/>
      <c r="BG1153" s="134"/>
      <c r="BH1153" s="134"/>
      <c r="BI1153" s="134"/>
      <c r="BJ1153" s="134"/>
      <c r="BK1153" s="134"/>
      <c r="BL1153" s="134"/>
      <c r="BM1153" s="134"/>
      <c r="BN1153" s="134"/>
      <c r="BO1153" s="134"/>
      <c r="BP1153" s="134"/>
      <c r="BQ1153" s="134"/>
      <c r="BR1153" s="134"/>
      <c r="BS1153" s="134"/>
      <c r="BT1153" s="134"/>
      <c r="BU1153" s="134"/>
      <c r="BV1153" s="134"/>
      <c r="BW1153" s="134"/>
      <c r="BX1153" s="134"/>
      <c r="BY1153" s="134"/>
      <c r="BZ1153" s="134"/>
      <c r="CA1153" s="134"/>
      <c r="CB1153" s="134"/>
      <c r="CC1153" s="134"/>
      <c r="CD1153" s="134"/>
      <c r="CE1153" s="134"/>
      <c r="CF1153" s="134"/>
      <c r="CG1153" s="134"/>
      <c r="CH1153" s="134"/>
      <c r="CI1153" s="134"/>
      <c r="CJ1153" s="134"/>
      <c r="CK1153" s="134"/>
      <c r="CL1153" s="134"/>
      <c r="CM1153" s="134"/>
      <c r="CN1153" s="134"/>
      <c r="CO1153" s="134"/>
      <c r="CP1153" s="134"/>
      <c r="CQ1153" s="134"/>
      <c r="CR1153" s="134"/>
      <c r="CS1153" s="134"/>
      <c r="CT1153" s="134"/>
      <c r="CU1153" s="134"/>
      <c r="CV1153" s="134"/>
      <c r="CW1153" s="134"/>
      <c r="CX1153" s="134"/>
      <c r="CY1153" s="134"/>
      <c r="CZ1153" s="134"/>
      <c r="DA1153" s="134"/>
      <c r="DB1153" s="134"/>
      <c r="DC1153" s="134"/>
      <c r="DD1153" s="134"/>
      <c r="DE1153" s="134"/>
      <c r="DF1153" s="134"/>
      <c r="DG1153" s="134"/>
      <c r="DH1153" s="134"/>
      <c r="DI1153" s="134"/>
      <c r="DJ1153" s="134"/>
      <c r="DK1153" s="134"/>
      <c r="DL1153" s="134"/>
      <c r="DM1153" s="134"/>
      <c r="DN1153" s="134"/>
      <c r="DO1153" s="134"/>
      <c r="DP1153" s="134"/>
      <c r="DQ1153" s="134"/>
      <c r="DR1153" s="134"/>
      <c r="DS1153" s="134"/>
      <c r="DT1153" s="134"/>
      <c r="DU1153" s="134"/>
      <c r="DV1153" s="134"/>
      <c r="DW1153" s="134"/>
      <c r="DX1153" s="134"/>
      <c r="DY1153" s="134"/>
      <c r="DZ1153" s="134"/>
      <c r="EA1153" s="134"/>
      <c r="EB1153" s="134"/>
      <c r="EC1153" s="134"/>
      <c r="ED1153" s="134"/>
      <c r="EE1153" s="134"/>
      <c r="EF1153" s="134"/>
      <c r="EG1153" s="134"/>
    </row>
    <row r="1154" spans="1:137">
      <c r="A1154" s="135"/>
      <c r="B1154" s="54"/>
      <c r="C1154" s="77"/>
      <c r="D1154" s="77"/>
      <c r="E1154" s="63"/>
      <c r="F1154" s="77"/>
      <c r="G1154" s="193"/>
      <c r="H1154" s="92"/>
      <c r="I1154" s="79"/>
      <c r="J1154" s="54"/>
      <c r="K1154" s="75" t="s">
        <v>1501</v>
      </c>
      <c r="L1154" s="76">
        <f t="shared" si="112"/>
        <v>0</v>
      </c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134"/>
      <c r="Z1154" s="134"/>
      <c r="AA1154" s="134"/>
      <c r="AB1154" s="134"/>
      <c r="AC1154" s="134"/>
      <c r="AD1154" s="134"/>
      <c r="AE1154" s="134"/>
      <c r="AF1154" s="134"/>
      <c r="AG1154" s="134"/>
      <c r="AH1154" s="134"/>
      <c r="AI1154" s="134"/>
      <c r="AJ1154" s="134"/>
      <c r="AK1154" s="134"/>
      <c r="AL1154" s="134"/>
      <c r="AM1154" s="134"/>
      <c r="AN1154" s="134"/>
      <c r="AO1154" s="134"/>
      <c r="AP1154" s="134"/>
      <c r="AQ1154" s="134"/>
      <c r="AR1154" s="134"/>
      <c r="AS1154" s="134"/>
      <c r="AT1154" s="134"/>
      <c r="AU1154" s="134"/>
      <c r="AV1154" s="134"/>
      <c r="AW1154" s="134"/>
      <c r="AX1154" s="134"/>
      <c r="AY1154" s="134"/>
      <c r="AZ1154" s="134"/>
      <c r="BA1154" s="134"/>
      <c r="BB1154" s="134"/>
      <c r="BC1154" s="134"/>
      <c r="BD1154" s="134"/>
      <c r="BE1154" s="134"/>
      <c r="BF1154" s="134"/>
      <c r="BG1154" s="134"/>
      <c r="BH1154" s="134"/>
      <c r="BI1154" s="134"/>
      <c r="BJ1154" s="134"/>
      <c r="BK1154" s="134"/>
      <c r="BL1154" s="134"/>
      <c r="BM1154" s="134"/>
      <c r="BN1154" s="134"/>
      <c r="BO1154" s="134"/>
      <c r="BP1154" s="134"/>
      <c r="BQ1154" s="134"/>
      <c r="BR1154" s="134"/>
      <c r="BS1154" s="134"/>
      <c r="BT1154" s="134"/>
      <c r="BU1154" s="134"/>
      <c r="BV1154" s="134"/>
      <c r="BW1154" s="134"/>
      <c r="BX1154" s="134"/>
      <c r="BY1154" s="134"/>
      <c r="BZ1154" s="134"/>
      <c r="CA1154" s="134"/>
      <c r="CB1154" s="134"/>
      <c r="CC1154" s="134"/>
      <c r="CD1154" s="134"/>
      <c r="CE1154" s="134"/>
      <c r="CF1154" s="134"/>
      <c r="CG1154" s="134"/>
      <c r="CH1154" s="134"/>
      <c r="CI1154" s="134"/>
      <c r="CJ1154" s="134"/>
      <c r="CK1154" s="134"/>
      <c r="CL1154" s="134"/>
      <c r="CM1154" s="134"/>
      <c r="CN1154" s="134"/>
      <c r="CO1154" s="134"/>
      <c r="CP1154" s="134"/>
      <c r="CQ1154" s="134"/>
      <c r="CR1154" s="134"/>
      <c r="CS1154" s="134"/>
      <c r="CT1154" s="134"/>
      <c r="CU1154" s="134"/>
      <c r="CV1154" s="134"/>
      <c r="CW1154" s="134"/>
      <c r="CX1154" s="134"/>
      <c r="CY1154" s="134"/>
      <c r="CZ1154" s="134"/>
      <c r="DA1154" s="134"/>
      <c r="DB1154" s="134"/>
      <c r="DC1154" s="134"/>
      <c r="DD1154" s="134"/>
      <c r="DE1154" s="134"/>
      <c r="DF1154" s="134"/>
      <c r="DG1154" s="134"/>
      <c r="DH1154" s="134"/>
      <c r="DI1154" s="134"/>
      <c r="DJ1154" s="134"/>
      <c r="DK1154" s="134"/>
      <c r="DL1154" s="134"/>
      <c r="DM1154" s="134"/>
      <c r="DN1154" s="134"/>
      <c r="DO1154" s="134"/>
      <c r="DP1154" s="134"/>
      <c r="DQ1154" s="134"/>
      <c r="DR1154" s="134"/>
      <c r="DS1154" s="134"/>
      <c r="DT1154" s="134"/>
      <c r="DU1154" s="134"/>
      <c r="DV1154" s="134"/>
      <c r="DW1154" s="134"/>
      <c r="DX1154" s="134"/>
      <c r="DY1154" s="134"/>
      <c r="DZ1154" s="134"/>
      <c r="EA1154" s="134"/>
      <c r="EB1154" s="134"/>
      <c r="EC1154" s="134"/>
      <c r="ED1154" s="134"/>
      <c r="EE1154" s="134"/>
      <c r="EF1154" s="134"/>
      <c r="EG1154" s="134"/>
    </row>
    <row r="1155" spans="1:137">
      <c r="A1155" s="135"/>
      <c r="B1155" s="54"/>
      <c r="C1155" s="81"/>
      <c r="D1155" s="81"/>
      <c r="E1155" s="68"/>
      <c r="F1155" s="81"/>
      <c r="G1155" s="194"/>
      <c r="H1155" s="93"/>
      <c r="I1155" s="83"/>
      <c r="J1155" s="80"/>
      <c r="K1155" s="84" t="s">
        <v>1502</v>
      </c>
      <c r="L1155" s="76">
        <f t="shared" si="112"/>
        <v>3</v>
      </c>
      <c r="M1155" s="76"/>
      <c r="N1155" s="76"/>
      <c r="O1155" s="76">
        <v>2</v>
      </c>
      <c r="P1155" s="76"/>
      <c r="Q1155" s="76"/>
      <c r="R1155" s="76"/>
      <c r="S1155" s="76">
        <v>1</v>
      </c>
      <c r="T1155" s="76"/>
      <c r="U1155" s="76"/>
      <c r="V1155" s="76"/>
      <c r="W1155" s="76"/>
      <c r="X1155" s="76"/>
      <c r="Y1155" s="134"/>
      <c r="Z1155" s="134"/>
      <c r="AA1155" s="134"/>
      <c r="AB1155" s="134"/>
      <c r="AC1155" s="134"/>
      <c r="AD1155" s="134"/>
      <c r="AE1155" s="134"/>
      <c r="AF1155" s="134"/>
      <c r="AG1155" s="134"/>
      <c r="AH1155" s="134"/>
      <c r="AI1155" s="134"/>
      <c r="AJ1155" s="134"/>
      <c r="AK1155" s="134"/>
      <c r="AL1155" s="134"/>
      <c r="AM1155" s="134"/>
      <c r="AN1155" s="134"/>
      <c r="AO1155" s="134"/>
      <c r="AP1155" s="134"/>
      <c r="AQ1155" s="134"/>
      <c r="AR1155" s="134"/>
      <c r="AS1155" s="134"/>
      <c r="AT1155" s="134"/>
      <c r="AU1155" s="134"/>
      <c r="AV1155" s="134"/>
      <c r="AW1155" s="134"/>
      <c r="AX1155" s="134"/>
      <c r="AY1155" s="134"/>
      <c r="AZ1155" s="134"/>
      <c r="BA1155" s="134"/>
      <c r="BB1155" s="134"/>
      <c r="BC1155" s="134"/>
      <c r="BD1155" s="134"/>
      <c r="BE1155" s="134"/>
      <c r="BF1155" s="134"/>
      <c r="BG1155" s="134"/>
      <c r="BH1155" s="134"/>
      <c r="BI1155" s="134"/>
      <c r="BJ1155" s="134"/>
      <c r="BK1155" s="134"/>
      <c r="BL1155" s="134"/>
      <c r="BM1155" s="134"/>
      <c r="BN1155" s="134"/>
      <c r="BO1155" s="134"/>
      <c r="BP1155" s="134"/>
      <c r="BQ1155" s="134"/>
      <c r="BR1155" s="134"/>
      <c r="BS1155" s="134"/>
      <c r="BT1155" s="134"/>
      <c r="BU1155" s="134"/>
      <c r="BV1155" s="134"/>
      <c r="BW1155" s="134"/>
      <c r="BX1155" s="134"/>
      <c r="BY1155" s="134"/>
      <c r="BZ1155" s="134"/>
      <c r="CA1155" s="134"/>
      <c r="CB1155" s="134"/>
      <c r="CC1155" s="134"/>
      <c r="CD1155" s="134"/>
      <c r="CE1155" s="134"/>
      <c r="CF1155" s="134"/>
      <c r="CG1155" s="134"/>
      <c r="CH1155" s="134"/>
      <c r="CI1155" s="134"/>
      <c r="CJ1155" s="134"/>
      <c r="CK1155" s="134"/>
      <c r="CL1155" s="134"/>
      <c r="CM1155" s="134"/>
      <c r="CN1155" s="134"/>
      <c r="CO1155" s="134"/>
      <c r="CP1155" s="134"/>
      <c r="CQ1155" s="134"/>
      <c r="CR1155" s="134"/>
      <c r="CS1155" s="134"/>
      <c r="CT1155" s="134"/>
      <c r="CU1155" s="134"/>
      <c r="CV1155" s="134"/>
      <c r="CW1155" s="134"/>
      <c r="CX1155" s="134"/>
      <c r="CY1155" s="134"/>
      <c r="CZ1155" s="134"/>
      <c r="DA1155" s="134"/>
      <c r="DB1155" s="134"/>
      <c r="DC1155" s="134"/>
      <c r="DD1155" s="134"/>
      <c r="DE1155" s="134"/>
      <c r="DF1155" s="134"/>
      <c r="DG1155" s="134"/>
      <c r="DH1155" s="134"/>
      <c r="DI1155" s="134"/>
      <c r="DJ1155" s="134"/>
      <c r="DK1155" s="134"/>
      <c r="DL1155" s="134"/>
      <c r="DM1155" s="134"/>
      <c r="DN1155" s="134"/>
      <c r="DO1155" s="134"/>
      <c r="DP1155" s="134"/>
      <c r="DQ1155" s="134"/>
      <c r="DR1155" s="134"/>
      <c r="DS1155" s="134"/>
      <c r="DT1155" s="134"/>
      <c r="DU1155" s="134"/>
      <c r="DV1155" s="134"/>
      <c r="DW1155" s="134"/>
      <c r="DX1155" s="134"/>
      <c r="DY1155" s="134"/>
      <c r="DZ1155" s="134"/>
      <c r="EA1155" s="134"/>
      <c r="EB1155" s="134"/>
      <c r="EC1155" s="134"/>
      <c r="ED1155" s="134"/>
      <c r="EE1155" s="134"/>
      <c r="EF1155" s="134"/>
      <c r="EG1155" s="134"/>
    </row>
    <row r="1156" spans="1:137">
      <c r="A1156" s="135"/>
      <c r="B1156" s="54"/>
      <c r="C1156" s="58" t="s">
        <v>33</v>
      </c>
      <c r="D1156" s="58" t="s">
        <v>1745</v>
      </c>
      <c r="E1156" s="100" t="s">
        <v>1746</v>
      </c>
      <c r="F1156" s="58" t="s">
        <v>1747</v>
      </c>
      <c r="G1156" s="192" t="s">
        <v>1748</v>
      </c>
      <c r="H1156" s="91" t="s">
        <v>1749</v>
      </c>
      <c r="I1156" s="74">
        <v>6</v>
      </c>
      <c r="J1156" s="46" t="s">
        <v>1508</v>
      </c>
      <c r="K1156" s="75" t="s">
        <v>1509</v>
      </c>
      <c r="L1156" s="76">
        <f>SUM(M1156:X1156)</f>
        <v>0</v>
      </c>
      <c r="M1156" s="76"/>
      <c r="N1156" s="76"/>
      <c r="O1156" s="76"/>
      <c r="P1156" s="76"/>
      <c r="Q1156" s="76"/>
      <c r="R1156" s="76"/>
      <c r="S1156" s="76"/>
      <c r="T1156" s="76"/>
      <c r="U1156" s="76"/>
      <c r="V1156" s="76"/>
      <c r="W1156" s="76"/>
      <c r="X1156" s="76"/>
      <c r="Y1156" s="134"/>
      <c r="Z1156" s="134"/>
      <c r="AA1156" s="134"/>
      <c r="AB1156" s="134"/>
      <c r="AC1156" s="134"/>
      <c r="AD1156" s="134"/>
      <c r="AE1156" s="134"/>
      <c r="AF1156" s="134"/>
      <c r="AG1156" s="134"/>
      <c r="AH1156" s="134"/>
      <c r="AI1156" s="134"/>
      <c r="AJ1156" s="134"/>
      <c r="AK1156" s="134"/>
      <c r="AL1156" s="134"/>
      <c r="AM1156" s="134"/>
      <c r="AN1156" s="134"/>
      <c r="AO1156" s="134"/>
      <c r="AP1156" s="134"/>
      <c r="AQ1156" s="134"/>
      <c r="AR1156" s="134"/>
      <c r="AS1156" s="134"/>
      <c r="AT1156" s="134"/>
      <c r="AU1156" s="134"/>
      <c r="AV1156" s="134"/>
      <c r="AW1156" s="134"/>
      <c r="AX1156" s="134"/>
      <c r="AY1156" s="134"/>
      <c r="AZ1156" s="134"/>
      <c r="BA1156" s="134"/>
      <c r="BB1156" s="134"/>
      <c r="BC1156" s="134"/>
      <c r="BD1156" s="134"/>
      <c r="BE1156" s="134"/>
      <c r="BF1156" s="134"/>
      <c r="BG1156" s="134"/>
      <c r="BH1156" s="134"/>
      <c r="BI1156" s="134"/>
      <c r="BJ1156" s="134"/>
      <c r="BK1156" s="134"/>
      <c r="BL1156" s="134"/>
      <c r="BM1156" s="134"/>
      <c r="BN1156" s="134"/>
      <c r="BO1156" s="134"/>
      <c r="BP1156" s="134"/>
      <c r="BQ1156" s="134"/>
      <c r="BR1156" s="134"/>
      <c r="BS1156" s="134"/>
      <c r="BT1156" s="134"/>
      <c r="BU1156" s="134"/>
      <c r="BV1156" s="134"/>
      <c r="BW1156" s="134"/>
      <c r="BX1156" s="134"/>
      <c r="BY1156" s="134"/>
      <c r="BZ1156" s="134"/>
      <c r="CA1156" s="134"/>
      <c r="CB1156" s="134"/>
      <c r="CC1156" s="134"/>
      <c r="CD1156" s="134"/>
      <c r="CE1156" s="134"/>
      <c r="CF1156" s="134"/>
      <c r="CG1156" s="134"/>
      <c r="CH1156" s="134"/>
      <c r="CI1156" s="134"/>
      <c r="CJ1156" s="134"/>
      <c r="CK1156" s="134"/>
      <c r="CL1156" s="134"/>
      <c r="CM1156" s="134"/>
      <c r="CN1156" s="134"/>
      <c r="CO1156" s="134"/>
      <c r="CP1156" s="134"/>
      <c r="CQ1156" s="134"/>
      <c r="CR1156" s="134"/>
      <c r="CS1156" s="134"/>
      <c r="CT1156" s="134"/>
      <c r="CU1156" s="134"/>
      <c r="CV1156" s="134"/>
      <c r="CW1156" s="134"/>
      <c r="CX1156" s="134"/>
      <c r="CY1156" s="134"/>
      <c r="CZ1156" s="134"/>
      <c r="DA1156" s="134"/>
      <c r="DB1156" s="134"/>
      <c r="DC1156" s="134"/>
      <c r="DD1156" s="134"/>
      <c r="DE1156" s="134"/>
      <c r="DF1156" s="134"/>
      <c r="DG1156" s="134"/>
      <c r="DH1156" s="134"/>
      <c r="DI1156" s="134"/>
      <c r="DJ1156" s="134"/>
      <c r="DK1156" s="134"/>
      <c r="DL1156" s="134"/>
      <c r="DM1156" s="134"/>
      <c r="DN1156" s="134"/>
      <c r="DO1156" s="134"/>
      <c r="DP1156" s="134"/>
      <c r="DQ1156" s="134"/>
      <c r="DR1156" s="134"/>
      <c r="DS1156" s="134"/>
      <c r="DT1156" s="134"/>
      <c r="DU1156" s="134"/>
      <c r="DV1156" s="134"/>
      <c r="DW1156" s="134"/>
      <c r="DX1156" s="134"/>
      <c r="DY1156" s="134"/>
      <c r="DZ1156" s="134"/>
      <c r="EA1156" s="134"/>
      <c r="EB1156" s="134"/>
      <c r="EC1156" s="134"/>
      <c r="ED1156" s="134"/>
      <c r="EE1156" s="134"/>
      <c r="EF1156" s="134"/>
      <c r="EG1156" s="134"/>
    </row>
    <row r="1157" spans="1:137">
      <c r="A1157" s="135"/>
      <c r="B1157" s="54"/>
      <c r="C1157" s="77"/>
      <c r="D1157" s="77"/>
      <c r="E1157" s="63"/>
      <c r="F1157" s="77"/>
      <c r="G1157" s="193"/>
      <c r="H1157" s="92"/>
      <c r="I1157" s="79"/>
      <c r="J1157" s="54"/>
      <c r="K1157" s="75" t="s">
        <v>1501</v>
      </c>
      <c r="L1157" s="76">
        <f t="shared" ref="L1157:L1176" si="113">SUM(M1157:X1157)</f>
        <v>0</v>
      </c>
      <c r="M1157" s="76"/>
      <c r="N1157" s="76"/>
      <c r="O1157" s="76"/>
      <c r="P1157" s="76"/>
      <c r="Q1157" s="76"/>
      <c r="R1157" s="76"/>
      <c r="S1157" s="76"/>
      <c r="T1157" s="76"/>
      <c r="U1157" s="76"/>
      <c r="V1157" s="76"/>
      <c r="W1157" s="76"/>
      <c r="X1157" s="76"/>
      <c r="Y1157" s="134"/>
      <c r="Z1157" s="134"/>
      <c r="AA1157" s="134"/>
      <c r="AB1157" s="134"/>
      <c r="AC1157" s="134"/>
      <c r="AD1157" s="134"/>
      <c r="AE1157" s="134"/>
      <c r="AF1157" s="134"/>
      <c r="AG1157" s="134"/>
      <c r="AH1157" s="134"/>
      <c r="AI1157" s="134"/>
      <c r="AJ1157" s="134"/>
      <c r="AK1157" s="134"/>
      <c r="AL1157" s="134"/>
      <c r="AM1157" s="134"/>
      <c r="AN1157" s="134"/>
      <c r="AO1157" s="134"/>
      <c r="AP1157" s="134"/>
      <c r="AQ1157" s="134"/>
      <c r="AR1157" s="134"/>
      <c r="AS1157" s="134"/>
      <c r="AT1157" s="134"/>
      <c r="AU1157" s="134"/>
      <c r="AV1157" s="134"/>
      <c r="AW1157" s="134"/>
      <c r="AX1157" s="134"/>
      <c r="AY1157" s="134"/>
      <c r="AZ1157" s="134"/>
      <c r="BA1157" s="134"/>
      <c r="BB1157" s="134"/>
      <c r="BC1157" s="134"/>
      <c r="BD1157" s="134"/>
      <c r="BE1157" s="134"/>
      <c r="BF1157" s="134"/>
      <c r="BG1157" s="134"/>
      <c r="BH1157" s="134"/>
      <c r="BI1157" s="134"/>
      <c r="BJ1157" s="134"/>
      <c r="BK1157" s="134"/>
      <c r="BL1157" s="134"/>
      <c r="BM1157" s="134"/>
      <c r="BN1157" s="134"/>
      <c r="BO1157" s="134"/>
      <c r="BP1157" s="134"/>
      <c r="BQ1157" s="134"/>
      <c r="BR1157" s="134"/>
      <c r="BS1157" s="134"/>
      <c r="BT1157" s="134"/>
      <c r="BU1157" s="134"/>
      <c r="BV1157" s="134"/>
      <c r="BW1157" s="134"/>
      <c r="BX1157" s="134"/>
      <c r="BY1157" s="134"/>
      <c r="BZ1157" s="134"/>
      <c r="CA1157" s="134"/>
      <c r="CB1157" s="134"/>
      <c r="CC1157" s="134"/>
      <c r="CD1157" s="134"/>
      <c r="CE1157" s="134"/>
      <c r="CF1157" s="134"/>
      <c r="CG1157" s="134"/>
      <c r="CH1157" s="134"/>
      <c r="CI1157" s="134"/>
      <c r="CJ1157" s="134"/>
      <c r="CK1157" s="134"/>
      <c r="CL1157" s="134"/>
      <c r="CM1157" s="134"/>
      <c r="CN1157" s="134"/>
      <c r="CO1157" s="134"/>
      <c r="CP1157" s="134"/>
      <c r="CQ1157" s="134"/>
      <c r="CR1157" s="134"/>
      <c r="CS1157" s="134"/>
      <c r="CT1157" s="134"/>
      <c r="CU1157" s="134"/>
      <c r="CV1157" s="134"/>
      <c r="CW1157" s="134"/>
      <c r="CX1157" s="134"/>
      <c r="CY1157" s="134"/>
      <c r="CZ1157" s="134"/>
      <c r="DA1157" s="134"/>
      <c r="DB1157" s="134"/>
      <c r="DC1157" s="134"/>
      <c r="DD1157" s="134"/>
      <c r="DE1157" s="134"/>
      <c r="DF1157" s="134"/>
      <c r="DG1157" s="134"/>
      <c r="DH1157" s="134"/>
      <c r="DI1157" s="134"/>
      <c r="DJ1157" s="134"/>
      <c r="DK1157" s="134"/>
      <c r="DL1157" s="134"/>
      <c r="DM1157" s="134"/>
      <c r="DN1157" s="134"/>
      <c r="DO1157" s="134"/>
      <c r="DP1157" s="134"/>
      <c r="DQ1157" s="134"/>
      <c r="DR1157" s="134"/>
      <c r="DS1157" s="134"/>
      <c r="DT1157" s="134"/>
      <c r="DU1157" s="134"/>
      <c r="DV1157" s="134"/>
      <c r="DW1157" s="134"/>
      <c r="DX1157" s="134"/>
      <c r="DY1157" s="134"/>
      <c r="DZ1157" s="134"/>
      <c r="EA1157" s="134"/>
      <c r="EB1157" s="134"/>
      <c r="EC1157" s="134"/>
      <c r="ED1157" s="134"/>
      <c r="EE1157" s="134"/>
      <c r="EF1157" s="134"/>
      <c r="EG1157" s="134"/>
    </row>
    <row r="1158" spans="1:137">
      <c r="A1158" s="135"/>
      <c r="B1158" s="54"/>
      <c r="C1158" s="81"/>
      <c r="D1158" s="81"/>
      <c r="E1158" s="68"/>
      <c r="F1158" s="81"/>
      <c r="G1158" s="194"/>
      <c r="H1158" s="93"/>
      <c r="I1158" s="83"/>
      <c r="J1158" s="80"/>
      <c r="K1158" s="84" t="s">
        <v>1502</v>
      </c>
      <c r="L1158" s="76">
        <f t="shared" si="113"/>
        <v>2</v>
      </c>
      <c r="M1158" s="76"/>
      <c r="N1158" s="76"/>
      <c r="O1158" s="76">
        <v>2</v>
      </c>
      <c r="P1158" s="76"/>
      <c r="Q1158" s="76"/>
      <c r="R1158" s="76"/>
      <c r="S1158" s="76"/>
      <c r="T1158" s="76"/>
      <c r="U1158" s="76"/>
      <c r="V1158" s="76"/>
      <c r="W1158" s="76"/>
      <c r="X1158" s="76"/>
      <c r="Y1158" s="134"/>
      <c r="Z1158" s="134"/>
      <c r="AA1158" s="134"/>
      <c r="AB1158" s="134"/>
      <c r="AC1158" s="134"/>
      <c r="AD1158" s="134"/>
      <c r="AE1158" s="134"/>
      <c r="AF1158" s="134"/>
      <c r="AG1158" s="134"/>
      <c r="AH1158" s="134"/>
      <c r="AI1158" s="134"/>
      <c r="AJ1158" s="134"/>
      <c r="AK1158" s="134"/>
      <c r="AL1158" s="134"/>
      <c r="AM1158" s="134"/>
      <c r="AN1158" s="134"/>
      <c r="AO1158" s="134"/>
      <c r="AP1158" s="134"/>
      <c r="AQ1158" s="134"/>
      <c r="AR1158" s="134"/>
      <c r="AS1158" s="134"/>
      <c r="AT1158" s="134"/>
      <c r="AU1158" s="134"/>
      <c r="AV1158" s="134"/>
      <c r="AW1158" s="134"/>
      <c r="AX1158" s="134"/>
      <c r="AY1158" s="134"/>
      <c r="AZ1158" s="134"/>
      <c r="BA1158" s="134"/>
      <c r="BB1158" s="134"/>
      <c r="BC1158" s="134"/>
      <c r="BD1158" s="134"/>
      <c r="BE1158" s="134"/>
      <c r="BF1158" s="134"/>
      <c r="BG1158" s="134"/>
      <c r="BH1158" s="134"/>
      <c r="BI1158" s="134"/>
      <c r="BJ1158" s="134"/>
      <c r="BK1158" s="134"/>
      <c r="BL1158" s="134"/>
      <c r="BM1158" s="134"/>
      <c r="BN1158" s="134"/>
      <c r="BO1158" s="134"/>
      <c r="BP1158" s="134"/>
      <c r="BQ1158" s="134"/>
      <c r="BR1158" s="134"/>
      <c r="BS1158" s="134"/>
      <c r="BT1158" s="134"/>
      <c r="BU1158" s="134"/>
      <c r="BV1158" s="134"/>
      <c r="BW1158" s="134"/>
      <c r="BX1158" s="134"/>
      <c r="BY1158" s="134"/>
      <c r="BZ1158" s="134"/>
      <c r="CA1158" s="134"/>
      <c r="CB1158" s="134"/>
      <c r="CC1158" s="134"/>
      <c r="CD1158" s="134"/>
      <c r="CE1158" s="134"/>
      <c r="CF1158" s="134"/>
      <c r="CG1158" s="134"/>
      <c r="CH1158" s="134"/>
      <c r="CI1158" s="134"/>
      <c r="CJ1158" s="134"/>
      <c r="CK1158" s="134"/>
      <c r="CL1158" s="134"/>
      <c r="CM1158" s="134"/>
      <c r="CN1158" s="134"/>
      <c r="CO1158" s="134"/>
      <c r="CP1158" s="134"/>
      <c r="CQ1158" s="134"/>
      <c r="CR1158" s="134"/>
      <c r="CS1158" s="134"/>
      <c r="CT1158" s="134"/>
      <c r="CU1158" s="134"/>
      <c r="CV1158" s="134"/>
      <c r="CW1158" s="134"/>
      <c r="CX1158" s="134"/>
      <c r="CY1158" s="134"/>
      <c r="CZ1158" s="134"/>
      <c r="DA1158" s="134"/>
      <c r="DB1158" s="134"/>
      <c r="DC1158" s="134"/>
      <c r="DD1158" s="134"/>
      <c r="DE1158" s="134"/>
      <c r="DF1158" s="134"/>
      <c r="DG1158" s="134"/>
      <c r="DH1158" s="134"/>
      <c r="DI1158" s="134"/>
      <c r="DJ1158" s="134"/>
      <c r="DK1158" s="134"/>
      <c r="DL1158" s="134"/>
      <c r="DM1158" s="134"/>
      <c r="DN1158" s="134"/>
      <c r="DO1158" s="134"/>
      <c r="DP1158" s="134"/>
      <c r="DQ1158" s="134"/>
      <c r="DR1158" s="134"/>
      <c r="DS1158" s="134"/>
      <c r="DT1158" s="134"/>
      <c r="DU1158" s="134"/>
      <c r="DV1158" s="134"/>
      <c r="DW1158" s="134"/>
      <c r="DX1158" s="134"/>
      <c r="DY1158" s="134"/>
      <c r="DZ1158" s="134"/>
      <c r="EA1158" s="134"/>
      <c r="EB1158" s="134"/>
      <c r="EC1158" s="134"/>
      <c r="ED1158" s="134"/>
      <c r="EE1158" s="134"/>
      <c r="EF1158" s="134"/>
      <c r="EG1158" s="134"/>
    </row>
    <row r="1159" spans="1:137">
      <c r="A1159" s="135"/>
      <c r="B1159" s="54"/>
      <c r="C1159" s="58" t="s">
        <v>33</v>
      </c>
      <c r="D1159" s="58" t="s">
        <v>1750</v>
      </c>
      <c r="E1159" s="100" t="s">
        <v>1751</v>
      </c>
      <c r="F1159" s="58" t="s">
        <v>1752</v>
      </c>
      <c r="G1159" s="192" t="s">
        <v>1753</v>
      </c>
      <c r="H1159" s="91" t="s">
        <v>1754</v>
      </c>
      <c r="I1159" s="74">
        <v>9309</v>
      </c>
      <c r="J1159" s="46" t="s">
        <v>1508</v>
      </c>
      <c r="K1159" s="75" t="s">
        <v>1509</v>
      </c>
      <c r="L1159" s="76">
        <f t="shared" si="113"/>
        <v>0</v>
      </c>
      <c r="M1159" s="76"/>
      <c r="N1159" s="76"/>
      <c r="O1159" s="76"/>
      <c r="P1159" s="76"/>
      <c r="Q1159" s="76"/>
      <c r="R1159" s="76"/>
      <c r="S1159" s="76"/>
      <c r="T1159" s="76"/>
      <c r="U1159" s="76"/>
      <c r="V1159" s="76"/>
      <c r="W1159" s="76"/>
      <c r="X1159" s="76"/>
      <c r="Y1159" s="134"/>
      <c r="Z1159" s="134"/>
      <c r="AA1159" s="134"/>
      <c r="AB1159" s="134"/>
      <c r="AC1159" s="134"/>
      <c r="AD1159" s="134"/>
      <c r="AE1159" s="134"/>
      <c r="AF1159" s="134"/>
      <c r="AG1159" s="134"/>
      <c r="AH1159" s="134"/>
      <c r="AI1159" s="134"/>
      <c r="AJ1159" s="134"/>
      <c r="AK1159" s="134"/>
      <c r="AL1159" s="134"/>
      <c r="AM1159" s="134"/>
      <c r="AN1159" s="134"/>
      <c r="AO1159" s="134"/>
      <c r="AP1159" s="134"/>
      <c r="AQ1159" s="134"/>
      <c r="AR1159" s="134"/>
      <c r="AS1159" s="134"/>
      <c r="AT1159" s="134"/>
      <c r="AU1159" s="134"/>
      <c r="AV1159" s="134"/>
      <c r="AW1159" s="134"/>
      <c r="AX1159" s="134"/>
      <c r="AY1159" s="134"/>
      <c r="AZ1159" s="134"/>
      <c r="BA1159" s="134"/>
      <c r="BB1159" s="134"/>
      <c r="BC1159" s="134"/>
      <c r="BD1159" s="134"/>
      <c r="BE1159" s="134"/>
      <c r="BF1159" s="134"/>
      <c r="BG1159" s="134"/>
      <c r="BH1159" s="134"/>
      <c r="BI1159" s="134"/>
      <c r="BJ1159" s="134"/>
      <c r="BK1159" s="134"/>
      <c r="BL1159" s="134"/>
      <c r="BM1159" s="134"/>
      <c r="BN1159" s="134"/>
      <c r="BO1159" s="134"/>
      <c r="BP1159" s="134"/>
      <c r="BQ1159" s="134"/>
      <c r="BR1159" s="134"/>
      <c r="BS1159" s="134"/>
      <c r="BT1159" s="134"/>
      <c r="BU1159" s="134"/>
      <c r="BV1159" s="134"/>
      <c r="BW1159" s="134"/>
      <c r="BX1159" s="134"/>
      <c r="BY1159" s="134"/>
      <c r="BZ1159" s="134"/>
      <c r="CA1159" s="134"/>
      <c r="CB1159" s="134"/>
      <c r="CC1159" s="134"/>
      <c r="CD1159" s="134"/>
      <c r="CE1159" s="134"/>
      <c r="CF1159" s="134"/>
      <c r="CG1159" s="134"/>
      <c r="CH1159" s="134"/>
      <c r="CI1159" s="134"/>
      <c r="CJ1159" s="134"/>
      <c r="CK1159" s="134"/>
      <c r="CL1159" s="134"/>
      <c r="CM1159" s="134"/>
      <c r="CN1159" s="134"/>
      <c r="CO1159" s="134"/>
      <c r="CP1159" s="134"/>
      <c r="CQ1159" s="134"/>
      <c r="CR1159" s="134"/>
      <c r="CS1159" s="134"/>
      <c r="CT1159" s="134"/>
      <c r="CU1159" s="134"/>
      <c r="CV1159" s="134"/>
      <c r="CW1159" s="134"/>
      <c r="CX1159" s="134"/>
      <c r="CY1159" s="134"/>
      <c r="CZ1159" s="134"/>
      <c r="DA1159" s="134"/>
      <c r="DB1159" s="134"/>
      <c r="DC1159" s="134"/>
      <c r="DD1159" s="134"/>
      <c r="DE1159" s="134"/>
      <c r="DF1159" s="134"/>
      <c r="DG1159" s="134"/>
      <c r="DH1159" s="134"/>
      <c r="DI1159" s="134"/>
      <c r="DJ1159" s="134"/>
      <c r="DK1159" s="134"/>
      <c r="DL1159" s="134"/>
      <c r="DM1159" s="134"/>
      <c r="DN1159" s="134"/>
      <c r="DO1159" s="134"/>
      <c r="DP1159" s="134"/>
      <c r="DQ1159" s="134"/>
      <c r="DR1159" s="134"/>
      <c r="DS1159" s="134"/>
      <c r="DT1159" s="134"/>
      <c r="DU1159" s="134"/>
      <c r="DV1159" s="134"/>
      <c r="DW1159" s="134"/>
      <c r="DX1159" s="134"/>
      <c r="DY1159" s="134"/>
      <c r="DZ1159" s="134"/>
      <c r="EA1159" s="134"/>
      <c r="EB1159" s="134"/>
      <c r="EC1159" s="134"/>
      <c r="ED1159" s="134"/>
      <c r="EE1159" s="134"/>
      <c r="EF1159" s="134"/>
      <c r="EG1159" s="134"/>
    </row>
    <row r="1160" spans="1:137">
      <c r="A1160" s="135"/>
      <c r="B1160" s="54"/>
      <c r="C1160" s="77"/>
      <c r="D1160" s="77"/>
      <c r="E1160" s="63"/>
      <c r="F1160" s="77"/>
      <c r="G1160" s="193"/>
      <c r="H1160" s="92"/>
      <c r="I1160" s="79"/>
      <c r="J1160" s="54"/>
      <c r="K1160" s="75" t="s">
        <v>1501</v>
      </c>
      <c r="L1160" s="76">
        <f t="shared" si="113"/>
        <v>0</v>
      </c>
      <c r="M1160" s="76"/>
      <c r="N1160" s="76"/>
      <c r="O1160" s="76"/>
      <c r="P1160" s="76"/>
      <c r="Q1160" s="76"/>
      <c r="R1160" s="76"/>
      <c r="S1160" s="76"/>
      <c r="T1160" s="76"/>
      <c r="U1160" s="76"/>
      <c r="V1160" s="76"/>
      <c r="W1160" s="76"/>
      <c r="X1160" s="76"/>
      <c r="Y1160" s="134"/>
      <c r="Z1160" s="134"/>
      <c r="AA1160" s="134"/>
      <c r="AB1160" s="134"/>
      <c r="AC1160" s="134"/>
      <c r="AD1160" s="134"/>
      <c r="AE1160" s="134"/>
      <c r="AF1160" s="134"/>
      <c r="AG1160" s="134"/>
      <c r="AH1160" s="134"/>
      <c r="AI1160" s="134"/>
      <c r="AJ1160" s="134"/>
      <c r="AK1160" s="134"/>
      <c r="AL1160" s="134"/>
      <c r="AM1160" s="134"/>
      <c r="AN1160" s="134"/>
      <c r="AO1160" s="134"/>
      <c r="AP1160" s="134"/>
      <c r="AQ1160" s="134"/>
      <c r="AR1160" s="134"/>
      <c r="AS1160" s="134"/>
      <c r="AT1160" s="134"/>
      <c r="AU1160" s="134"/>
      <c r="AV1160" s="134"/>
      <c r="AW1160" s="134"/>
      <c r="AX1160" s="134"/>
      <c r="AY1160" s="134"/>
      <c r="AZ1160" s="134"/>
      <c r="BA1160" s="134"/>
      <c r="BB1160" s="134"/>
      <c r="BC1160" s="134"/>
      <c r="BD1160" s="134"/>
      <c r="BE1160" s="134"/>
      <c r="BF1160" s="134"/>
      <c r="BG1160" s="134"/>
      <c r="BH1160" s="134"/>
      <c r="BI1160" s="134"/>
      <c r="BJ1160" s="134"/>
      <c r="BK1160" s="134"/>
      <c r="BL1160" s="134"/>
      <c r="BM1160" s="134"/>
      <c r="BN1160" s="134"/>
      <c r="BO1160" s="134"/>
      <c r="BP1160" s="134"/>
      <c r="BQ1160" s="134"/>
      <c r="BR1160" s="134"/>
      <c r="BS1160" s="134"/>
      <c r="BT1160" s="134"/>
      <c r="BU1160" s="134"/>
      <c r="BV1160" s="134"/>
      <c r="BW1160" s="134"/>
      <c r="BX1160" s="134"/>
      <c r="BY1160" s="134"/>
      <c r="BZ1160" s="134"/>
      <c r="CA1160" s="134"/>
      <c r="CB1160" s="134"/>
      <c r="CC1160" s="134"/>
      <c r="CD1160" s="134"/>
      <c r="CE1160" s="134"/>
      <c r="CF1160" s="134"/>
      <c r="CG1160" s="134"/>
      <c r="CH1160" s="134"/>
      <c r="CI1160" s="134"/>
      <c r="CJ1160" s="134"/>
      <c r="CK1160" s="134"/>
      <c r="CL1160" s="134"/>
      <c r="CM1160" s="134"/>
      <c r="CN1160" s="134"/>
      <c r="CO1160" s="134"/>
      <c r="CP1160" s="134"/>
      <c r="CQ1160" s="134"/>
      <c r="CR1160" s="134"/>
      <c r="CS1160" s="134"/>
      <c r="CT1160" s="134"/>
      <c r="CU1160" s="134"/>
      <c r="CV1160" s="134"/>
      <c r="CW1160" s="134"/>
      <c r="CX1160" s="134"/>
      <c r="CY1160" s="134"/>
      <c r="CZ1160" s="134"/>
      <c r="DA1160" s="134"/>
      <c r="DB1160" s="134"/>
      <c r="DC1160" s="134"/>
      <c r="DD1160" s="134"/>
      <c r="DE1160" s="134"/>
      <c r="DF1160" s="134"/>
      <c r="DG1160" s="134"/>
      <c r="DH1160" s="134"/>
      <c r="DI1160" s="134"/>
      <c r="DJ1160" s="134"/>
      <c r="DK1160" s="134"/>
      <c r="DL1160" s="134"/>
      <c r="DM1160" s="134"/>
      <c r="DN1160" s="134"/>
      <c r="DO1160" s="134"/>
      <c r="DP1160" s="134"/>
      <c r="DQ1160" s="134"/>
      <c r="DR1160" s="134"/>
      <c r="DS1160" s="134"/>
      <c r="DT1160" s="134"/>
      <c r="DU1160" s="134"/>
      <c r="DV1160" s="134"/>
      <c r="DW1160" s="134"/>
      <c r="DX1160" s="134"/>
      <c r="DY1160" s="134"/>
      <c r="DZ1160" s="134"/>
      <c r="EA1160" s="134"/>
      <c r="EB1160" s="134"/>
      <c r="EC1160" s="134"/>
      <c r="ED1160" s="134"/>
      <c r="EE1160" s="134"/>
      <c r="EF1160" s="134"/>
      <c r="EG1160" s="134"/>
    </row>
    <row r="1161" spans="1:137">
      <c r="A1161" s="135"/>
      <c r="B1161" s="54"/>
      <c r="C1161" s="81"/>
      <c r="D1161" s="81"/>
      <c r="E1161" s="68"/>
      <c r="F1161" s="81"/>
      <c r="G1161" s="194"/>
      <c r="H1161" s="93"/>
      <c r="I1161" s="83"/>
      <c r="J1161" s="80"/>
      <c r="K1161" s="84" t="s">
        <v>1502</v>
      </c>
      <c r="L1161" s="76">
        <f t="shared" si="113"/>
        <v>2</v>
      </c>
      <c r="M1161" s="76">
        <v>1</v>
      </c>
      <c r="N1161" s="76"/>
      <c r="O1161" s="76"/>
      <c r="P1161" s="76"/>
      <c r="Q1161" s="76"/>
      <c r="R1161" s="76"/>
      <c r="S1161" s="76"/>
      <c r="T1161" s="76"/>
      <c r="U1161" s="76"/>
      <c r="V1161" s="76"/>
      <c r="W1161" s="76">
        <v>1</v>
      </c>
      <c r="X1161" s="76"/>
      <c r="Y1161" s="134"/>
      <c r="Z1161" s="134"/>
      <c r="AA1161" s="134"/>
      <c r="AB1161" s="134"/>
      <c r="AC1161" s="134"/>
      <c r="AD1161" s="134"/>
      <c r="AE1161" s="134"/>
      <c r="AF1161" s="134"/>
      <c r="AG1161" s="134"/>
      <c r="AH1161" s="134"/>
      <c r="AI1161" s="134"/>
      <c r="AJ1161" s="134"/>
      <c r="AK1161" s="134"/>
      <c r="AL1161" s="134"/>
      <c r="AM1161" s="134"/>
      <c r="AN1161" s="134"/>
      <c r="AO1161" s="134"/>
      <c r="AP1161" s="134"/>
      <c r="AQ1161" s="134"/>
      <c r="AR1161" s="134"/>
      <c r="AS1161" s="134"/>
      <c r="AT1161" s="134"/>
      <c r="AU1161" s="134"/>
      <c r="AV1161" s="134"/>
      <c r="AW1161" s="134"/>
      <c r="AX1161" s="134"/>
      <c r="AY1161" s="134"/>
      <c r="AZ1161" s="134"/>
      <c r="BA1161" s="134"/>
      <c r="BB1161" s="134"/>
      <c r="BC1161" s="134"/>
      <c r="BD1161" s="134"/>
      <c r="BE1161" s="134"/>
      <c r="BF1161" s="134"/>
      <c r="BG1161" s="134"/>
      <c r="BH1161" s="134"/>
      <c r="BI1161" s="134"/>
      <c r="BJ1161" s="134"/>
      <c r="BK1161" s="134"/>
      <c r="BL1161" s="134"/>
      <c r="BM1161" s="134"/>
      <c r="BN1161" s="134"/>
      <c r="BO1161" s="134"/>
      <c r="BP1161" s="134"/>
      <c r="BQ1161" s="134"/>
      <c r="BR1161" s="134"/>
      <c r="BS1161" s="134"/>
      <c r="BT1161" s="134"/>
      <c r="BU1161" s="134"/>
      <c r="BV1161" s="134"/>
      <c r="BW1161" s="134"/>
      <c r="BX1161" s="134"/>
      <c r="BY1161" s="134"/>
      <c r="BZ1161" s="134"/>
      <c r="CA1161" s="134"/>
      <c r="CB1161" s="134"/>
      <c r="CC1161" s="134"/>
      <c r="CD1161" s="134"/>
      <c r="CE1161" s="134"/>
      <c r="CF1161" s="134"/>
      <c r="CG1161" s="134"/>
      <c r="CH1161" s="134"/>
      <c r="CI1161" s="134"/>
      <c r="CJ1161" s="134"/>
      <c r="CK1161" s="134"/>
      <c r="CL1161" s="134"/>
      <c r="CM1161" s="134"/>
      <c r="CN1161" s="134"/>
      <c r="CO1161" s="134"/>
      <c r="CP1161" s="134"/>
      <c r="CQ1161" s="134"/>
      <c r="CR1161" s="134"/>
      <c r="CS1161" s="134"/>
      <c r="CT1161" s="134"/>
      <c r="CU1161" s="134"/>
      <c r="CV1161" s="134"/>
      <c r="CW1161" s="134"/>
      <c r="CX1161" s="134"/>
      <c r="CY1161" s="134"/>
      <c r="CZ1161" s="134"/>
      <c r="DA1161" s="134"/>
      <c r="DB1161" s="134"/>
      <c r="DC1161" s="134"/>
      <c r="DD1161" s="134"/>
      <c r="DE1161" s="134"/>
      <c r="DF1161" s="134"/>
      <c r="DG1161" s="134"/>
      <c r="DH1161" s="134"/>
      <c r="DI1161" s="134"/>
      <c r="DJ1161" s="134"/>
      <c r="DK1161" s="134"/>
      <c r="DL1161" s="134"/>
      <c r="DM1161" s="134"/>
      <c r="DN1161" s="134"/>
      <c r="DO1161" s="134"/>
      <c r="DP1161" s="134"/>
      <c r="DQ1161" s="134"/>
      <c r="DR1161" s="134"/>
      <c r="DS1161" s="134"/>
      <c r="DT1161" s="134"/>
      <c r="DU1161" s="134"/>
      <c r="DV1161" s="134"/>
      <c r="DW1161" s="134"/>
      <c r="DX1161" s="134"/>
      <c r="DY1161" s="134"/>
      <c r="DZ1161" s="134"/>
      <c r="EA1161" s="134"/>
      <c r="EB1161" s="134"/>
      <c r="EC1161" s="134"/>
      <c r="ED1161" s="134"/>
      <c r="EE1161" s="134"/>
      <c r="EF1161" s="134"/>
      <c r="EG1161" s="134"/>
    </row>
    <row r="1162" spans="1:137">
      <c r="A1162" s="135"/>
      <c r="B1162" s="54"/>
      <c r="C1162" s="58" t="s">
        <v>33</v>
      </c>
      <c r="D1162" s="58" t="s">
        <v>1755</v>
      </c>
      <c r="E1162" s="100" t="s">
        <v>1756</v>
      </c>
      <c r="F1162" s="58" t="s">
        <v>1757</v>
      </c>
      <c r="G1162" s="192" t="s">
        <v>1758</v>
      </c>
      <c r="H1162" s="91" t="s">
        <v>1759</v>
      </c>
      <c r="I1162" s="74">
        <v>776</v>
      </c>
      <c r="J1162" s="46" t="s">
        <v>1508</v>
      </c>
      <c r="K1162" s="75" t="s">
        <v>1509</v>
      </c>
      <c r="L1162" s="76">
        <f t="shared" si="113"/>
        <v>0</v>
      </c>
      <c r="M1162" s="76"/>
      <c r="N1162" s="76"/>
      <c r="O1162" s="76"/>
      <c r="P1162" s="76"/>
      <c r="Q1162" s="76"/>
      <c r="R1162" s="76"/>
      <c r="S1162" s="76"/>
      <c r="T1162" s="76"/>
      <c r="U1162" s="76"/>
      <c r="V1162" s="76"/>
      <c r="W1162" s="76"/>
      <c r="X1162" s="76"/>
      <c r="Y1162" s="134"/>
      <c r="Z1162" s="134"/>
      <c r="AA1162" s="134"/>
      <c r="AB1162" s="134"/>
      <c r="AC1162" s="134"/>
      <c r="AD1162" s="134"/>
      <c r="AE1162" s="134"/>
      <c r="AF1162" s="134"/>
      <c r="AG1162" s="134"/>
      <c r="AH1162" s="134"/>
      <c r="AI1162" s="134"/>
      <c r="AJ1162" s="134"/>
      <c r="AK1162" s="134"/>
      <c r="AL1162" s="134"/>
      <c r="AM1162" s="134"/>
      <c r="AN1162" s="134"/>
      <c r="AO1162" s="134"/>
      <c r="AP1162" s="134"/>
      <c r="AQ1162" s="134"/>
      <c r="AR1162" s="134"/>
      <c r="AS1162" s="134"/>
      <c r="AT1162" s="134"/>
      <c r="AU1162" s="134"/>
      <c r="AV1162" s="134"/>
      <c r="AW1162" s="134"/>
      <c r="AX1162" s="134"/>
      <c r="AY1162" s="134"/>
      <c r="AZ1162" s="134"/>
      <c r="BA1162" s="134"/>
      <c r="BB1162" s="134"/>
      <c r="BC1162" s="134"/>
      <c r="BD1162" s="134"/>
      <c r="BE1162" s="134"/>
      <c r="BF1162" s="134"/>
      <c r="BG1162" s="134"/>
      <c r="BH1162" s="134"/>
      <c r="BI1162" s="134"/>
      <c r="BJ1162" s="134"/>
      <c r="BK1162" s="134"/>
      <c r="BL1162" s="134"/>
      <c r="BM1162" s="134"/>
      <c r="BN1162" s="134"/>
      <c r="BO1162" s="134"/>
      <c r="BP1162" s="134"/>
      <c r="BQ1162" s="134"/>
      <c r="BR1162" s="134"/>
      <c r="BS1162" s="134"/>
      <c r="BT1162" s="134"/>
      <c r="BU1162" s="134"/>
      <c r="BV1162" s="134"/>
      <c r="BW1162" s="134"/>
      <c r="BX1162" s="134"/>
      <c r="BY1162" s="134"/>
      <c r="BZ1162" s="134"/>
      <c r="CA1162" s="134"/>
      <c r="CB1162" s="134"/>
      <c r="CC1162" s="134"/>
      <c r="CD1162" s="134"/>
      <c r="CE1162" s="134"/>
      <c r="CF1162" s="134"/>
      <c r="CG1162" s="134"/>
      <c r="CH1162" s="134"/>
      <c r="CI1162" s="134"/>
      <c r="CJ1162" s="134"/>
      <c r="CK1162" s="134"/>
      <c r="CL1162" s="134"/>
      <c r="CM1162" s="134"/>
      <c r="CN1162" s="134"/>
      <c r="CO1162" s="134"/>
      <c r="CP1162" s="134"/>
      <c r="CQ1162" s="134"/>
      <c r="CR1162" s="134"/>
      <c r="CS1162" s="134"/>
      <c r="CT1162" s="134"/>
      <c r="CU1162" s="134"/>
      <c r="CV1162" s="134"/>
      <c r="CW1162" s="134"/>
      <c r="CX1162" s="134"/>
      <c r="CY1162" s="134"/>
      <c r="CZ1162" s="134"/>
      <c r="DA1162" s="134"/>
      <c r="DB1162" s="134"/>
      <c r="DC1162" s="134"/>
      <c r="DD1162" s="134"/>
      <c r="DE1162" s="134"/>
      <c r="DF1162" s="134"/>
      <c r="DG1162" s="134"/>
      <c r="DH1162" s="134"/>
      <c r="DI1162" s="134"/>
      <c r="DJ1162" s="134"/>
      <c r="DK1162" s="134"/>
      <c r="DL1162" s="134"/>
      <c r="DM1162" s="134"/>
      <c r="DN1162" s="134"/>
      <c r="DO1162" s="134"/>
      <c r="DP1162" s="134"/>
      <c r="DQ1162" s="134"/>
      <c r="DR1162" s="134"/>
      <c r="DS1162" s="134"/>
      <c r="DT1162" s="134"/>
      <c r="DU1162" s="134"/>
      <c r="DV1162" s="134"/>
      <c r="DW1162" s="134"/>
      <c r="DX1162" s="134"/>
      <c r="DY1162" s="134"/>
      <c r="DZ1162" s="134"/>
      <c r="EA1162" s="134"/>
      <c r="EB1162" s="134"/>
      <c r="EC1162" s="134"/>
      <c r="ED1162" s="134"/>
      <c r="EE1162" s="134"/>
      <c r="EF1162" s="134"/>
      <c r="EG1162" s="134"/>
    </row>
    <row r="1163" spans="1:137">
      <c r="A1163" s="135"/>
      <c r="B1163" s="54"/>
      <c r="C1163" s="77"/>
      <c r="D1163" s="77"/>
      <c r="E1163" s="63"/>
      <c r="F1163" s="77"/>
      <c r="G1163" s="193"/>
      <c r="H1163" s="92"/>
      <c r="I1163" s="79"/>
      <c r="J1163" s="54"/>
      <c r="K1163" s="75" t="s">
        <v>1501</v>
      </c>
      <c r="L1163" s="76">
        <f t="shared" si="113"/>
        <v>0</v>
      </c>
      <c r="M1163" s="76"/>
      <c r="N1163" s="76"/>
      <c r="O1163" s="76"/>
      <c r="P1163" s="76"/>
      <c r="Q1163" s="76"/>
      <c r="R1163" s="76"/>
      <c r="S1163" s="76"/>
      <c r="T1163" s="76"/>
      <c r="U1163" s="76"/>
      <c r="V1163" s="76"/>
      <c r="W1163" s="76"/>
      <c r="X1163" s="76"/>
      <c r="Y1163" s="134"/>
      <c r="Z1163" s="134"/>
      <c r="AA1163" s="134"/>
      <c r="AB1163" s="134"/>
      <c r="AC1163" s="134"/>
      <c r="AD1163" s="134"/>
      <c r="AE1163" s="134"/>
      <c r="AF1163" s="134"/>
      <c r="AG1163" s="134"/>
      <c r="AH1163" s="134"/>
      <c r="AI1163" s="134"/>
      <c r="AJ1163" s="134"/>
      <c r="AK1163" s="134"/>
      <c r="AL1163" s="134"/>
      <c r="AM1163" s="134"/>
      <c r="AN1163" s="134"/>
      <c r="AO1163" s="134"/>
      <c r="AP1163" s="134"/>
      <c r="AQ1163" s="134"/>
      <c r="AR1163" s="134"/>
      <c r="AS1163" s="134"/>
      <c r="AT1163" s="134"/>
      <c r="AU1163" s="134"/>
      <c r="AV1163" s="134"/>
      <c r="AW1163" s="134"/>
      <c r="AX1163" s="134"/>
      <c r="AY1163" s="134"/>
      <c r="AZ1163" s="134"/>
      <c r="BA1163" s="134"/>
      <c r="BB1163" s="134"/>
      <c r="BC1163" s="134"/>
      <c r="BD1163" s="134"/>
      <c r="BE1163" s="134"/>
      <c r="BF1163" s="134"/>
      <c r="BG1163" s="134"/>
      <c r="BH1163" s="134"/>
      <c r="BI1163" s="134"/>
      <c r="BJ1163" s="134"/>
      <c r="BK1163" s="134"/>
      <c r="BL1163" s="134"/>
      <c r="BM1163" s="134"/>
      <c r="BN1163" s="134"/>
      <c r="BO1163" s="134"/>
      <c r="BP1163" s="134"/>
      <c r="BQ1163" s="134"/>
      <c r="BR1163" s="134"/>
      <c r="BS1163" s="134"/>
      <c r="BT1163" s="134"/>
      <c r="BU1163" s="134"/>
      <c r="BV1163" s="134"/>
      <c r="BW1163" s="134"/>
      <c r="BX1163" s="134"/>
      <c r="BY1163" s="134"/>
      <c r="BZ1163" s="134"/>
      <c r="CA1163" s="134"/>
      <c r="CB1163" s="134"/>
      <c r="CC1163" s="134"/>
      <c r="CD1163" s="134"/>
      <c r="CE1163" s="134"/>
      <c r="CF1163" s="134"/>
      <c r="CG1163" s="134"/>
      <c r="CH1163" s="134"/>
      <c r="CI1163" s="134"/>
      <c r="CJ1163" s="134"/>
      <c r="CK1163" s="134"/>
      <c r="CL1163" s="134"/>
      <c r="CM1163" s="134"/>
      <c r="CN1163" s="134"/>
      <c r="CO1163" s="134"/>
      <c r="CP1163" s="134"/>
      <c r="CQ1163" s="134"/>
      <c r="CR1163" s="134"/>
      <c r="CS1163" s="134"/>
      <c r="CT1163" s="134"/>
      <c r="CU1163" s="134"/>
      <c r="CV1163" s="134"/>
      <c r="CW1163" s="134"/>
      <c r="CX1163" s="134"/>
      <c r="CY1163" s="134"/>
      <c r="CZ1163" s="134"/>
      <c r="DA1163" s="134"/>
      <c r="DB1163" s="134"/>
      <c r="DC1163" s="134"/>
      <c r="DD1163" s="134"/>
      <c r="DE1163" s="134"/>
      <c r="DF1163" s="134"/>
      <c r="DG1163" s="134"/>
      <c r="DH1163" s="134"/>
      <c r="DI1163" s="134"/>
      <c r="DJ1163" s="134"/>
      <c r="DK1163" s="134"/>
      <c r="DL1163" s="134"/>
      <c r="DM1163" s="134"/>
      <c r="DN1163" s="134"/>
      <c r="DO1163" s="134"/>
      <c r="DP1163" s="134"/>
      <c r="DQ1163" s="134"/>
      <c r="DR1163" s="134"/>
      <c r="DS1163" s="134"/>
      <c r="DT1163" s="134"/>
      <c r="DU1163" s="134"/>
      <c r="DV1163" s="134"/>
      <c r="DW1163" s="134"/>
      <c r="DX1163" s="134"/>
      <c r="DY1163" s="134"/>
      <c r="DZ1163" s="134"/>
      <c r="EA1163" s="134"/>
      <c r="EB1163" s="134"/>
      <c r="EC1163" s="134"/>
      <c r="ED1163" s="134"/>
      <c r="EE1163" s="134"/>
      <c r="EF1163" s="134"/>
      <c r="EG1163" s="134"/>
    </row>
    <row r="1164" spans="1:137">
      <c r="A1164" s="135"/>
      <c r="B1164" s="54"/>
      <c r="C1164" s="81"/>
      <c r="D1164" s="81"/>
      <c r="E1164" s="68"/>
      <c r="F1164" s="81"/>
      <c r="G1164" s="194"/>
      <c r="H1164" s="93"/>
      <c r="I1164" s="83"/>
      <c r="J1164" s="80"/>
      <c r="K1164" s="84" t="s">
        <v>1502</v>
      </c>
      <c r="L1164" s="76">
        <f t="shared" si="113"/>
        <v>2</v>
      </c>
      <c r="M1164" s="76"/>
      <c r="N1164" s="76"/>
      <c r="O1164" s="76">
        <v>1</v>
      </c>
      <c r="P1164" s="76"/>
      <c r="Q1164" s="76"/>
      <c r="R1164" s="76"/>
      <c r="S1164" s="76">
        <v>1</v>
      </c>
      <c r="T1164" s="76"/>
      <c r="U1164" s="76"/>
      <c r="V1164" s="76"/>
      <c r="W1164" s="76"/>
      <c r="X1164" s="76"/>
      <c r="Y1164" s="134"/>
      <c r="Z1164" s="134"/>
      <c r="AA1164" s="134"/>
      <c r="AB1164" s="134"/>
      <c r="AC1164" s="134"/>
      <c r="AD1164" s="134"/>
      <c r="AE1164" s="134"/>
      <c r="AF1164" s="134"/>
      <c r="AG1164" s="134"/>
      <c r="AH1164" s="134"/>
      <c r="AI1164" s="134"/>
      <c r="AJ1164" s="134"/>
      <c r="AK1164" s="134"/>
      <c r="AL1164" s="134"/>
      <c r="AM1164" s="134"/>
      <c r="AN1164" s="134"/>
      <c r="AO1164" s="134"/>
      <c r="AP1164" s="134"/>
      <c r="AQ1164" s="134"/>
      <c r="AR1164" s="134"/>
      <c r="AS1164" s="134"/>
      <c r="AT1164" s="134"/>
      <c r="AU1164" s="134"/>
      <c r="AV1164" s="134"/>
      <c r="AW1164" s="134"/>
      <c r="AX1164" s="134"/>
      <c r="AY1164" s="134"/>
      <c r="AZ1164" s="134"/>
      <c r="BA1164" s="134"/>
      <c r="BB1164" s="134"/>
      <c r="BC1164" s="134"/>
      <c r="BD1164" s="134"/>
      <c r="BE1164" s="134"/>
      <c r="BF1164" s="134"/>
      <c r="BG1164" s="134"/>
      <c r="BH1164" s="134"/>
      <c r="BI1164" s="134"/>
      <c r="BJ1164" s="134"/>
      <c r="BK1164" s="134"/>
      <c r="BL1164" s="134"/>
      <c r="BM1164" s="134"/>
      <c r="BN1164" s="134"/>
      <c r="BO1164" s="134"/>
      <c r="BP1164" s="134"/>
      <c r="BQ1164" s="134"/>
      <c r="BR1164" s="134"/>
      <c r="BS1164" s="134"/>
      <c r="BT1164" s="134"/>
      <c r="BU1164" s="134"/>
      <c r="BV1164" s="134"/>
      <c r="BW1164" s="134"/>
      <c r="BX1164" s="134"/>
      <c r="BY1164" s="134"/>
      <c r="BZ1164" s="134"/>
      <c r="CA1164" s="134"/>
      <c r="CB1164" s="134"/>
      <c r="CC1164" s="134"/>
      <c r="CD1164" s="134"/>
      <c r="CE1164" s="134"/>
      <c r="CF1164" s="134"/>
      <c r="CG1164" s="134"/>
      <c r="CH1164" s="134"/>
      <c r="CI1164" s="134"/>
      <c r="CJ1164" s="134"/>
      <c r="CK1164" s="134"/>
      <c r="CL1164" s="134"/>
      <c r="CM1164" s="134"/>
      <c r="CN1164" s="134"/>
      <c r="CO1164" s="134"/>
      <c r="CP1164" s="134"/>
      <c r="CQ1164" s="134"/>
      <c r="CR1164" s="134"/>
      <c r="CS1164" s="134"/>
      <c r="CT1164" s="134"/>
      <c r="CU1164" s="134"/>
      <c r="CV1164" s="134"/>
      <c r="CW1164" s="134"/>
      <c r="CX1164" s="134"/>
      <c r="CY1164" s="134"/>
      <c r="CZ1164" s="134"/>
      <c r="DA1164" s="134"/>
      <c r="DB1164" s="134"/>
      <c r="DC1164" s="134"/>
      <c r="DD1164" s="134"/>
      <c r="DE1164" s="134"/>
      <c r="DF1164" s="134"/>
      <c r="DG1164" s="134"/>
      <c r="DH1164" s="134"/>
      <c r="DI1164" s="134"/>
      <c r="DJ1164" s="134"/>
      <c r="DK1164" s="134"/>
      <c r="DL1164" s="134"/>
      <c r="DM1164" s="134"/>
      <c r="DN1164" s="134"/>
      <c r="DO1164" s="134"/>
      <c r="DP1164" s="134"/>
      <c r="DQ1164" s="134"/>
      <c r="DR1164" s="134"/>
      <c r="DS1164" s="134"/>
      <c r="DT1164" s="134"/>
      <c r="DU1164" s="134"/>
      <c r="DV1164" s="134"/>
      <c r="DW1164" s="134"/>
      <c r="DX1164" s="134"/>
      <c r="DY1164" s="134"/>
      <c r="DZ1164" s="134"/>
      <c r="EA1164" s="134"/>
      <c r="EB1164" s="134"/>
      <c r="EC1164" s="134"/>
      <c r="ED1164" s="134"/>
      <c r="EE1164" s="134"/>
      <c r="EF1164" s="134"/>
      <c r="EG1164" s="134"/>
    </row>
    <row r="1165" spans="1:137">
      <c r="A1165" s="135"/>
      <c r="B1165" s="54"/>
      <c r="C1165" s="58" t="s">
        <v>33</v>
      </c>
      <c r="D1165" s="58" t="s">
        <v>1760</v>
      </c>
      <c r="E1165" s="100" t="s">
        <v>1761</v>
      </c>
      <c r="F1165" s="58" t="s">
        <v>1762</v>
      </c>
      <c r="G1165" s="192" t="s">
        <v>1763</v>
      </c>
      <c r="H1165" s="91" t="s">
        <v>1764</v>
      </c>
      <c r="I1165" s="74">
        <v>341</v>
      </c>
      <c r="J1165" s="46" t="s">
        <v>1508</v>
      </c>
      <c r="K1165" s="75" t="s">
        <v>1509</v>
      </c>
      <c r="L1165" s="76">
        <f t="shared" si="113"/>
        <v>0</v>
      </c>
      <c r="M1165" s="76"/>
      <c r="N1165" s="76"/>
      <c r="O1165" s="76"/>
      <c r="P1165" s="76"/>
      <c r="Q1165" s="76"/>
      <c r="R1165" s="76"/>
      <c r="S1165" s="76"/>
      <c r="T1165" s="76"/>
      <c r="U1165" s="76"/>
      <c r="V1165" s="76"/>
      <c r="W1165" s="76"/>
      <c r="X1165" s="76"/>
      <c r="Y1165" s="134"/>
      <c r="Z1165" s="134"/>
      <c r="AA1165" s="134"/>
      <c r="AB1165" s="134"/>
      <c r="AC1165" s="134"/>
      <c r="AD1165" s="134"/>
      <c r="AE1165" s="134"/>
      <c r="AF1165" s="134"/>
      <c r="AG1165" s="134"/>
      <c r="AH1165" s="134"/>
      <c r="AI1165" s="134"/>
      <c r="AJ1165" s="134"/>
      <c r="AK1165" s="134"/>
      <c r="AL1165" s="134"/>
      <c r="AM1165" s="134"/>
      <c r="AN1165" s="134"/>
      <c r="AO1165" s="134"/>
      <c r="AP1165" s="134"/>
      <c r="AQ1165" s="134"/>
      <c r="AR1165" s="134"/>
      <c r="AS1165" s="134"/>
      <c r="AT1165" s="134"/>
      <c r="AU1165" s="134"/>
      <c r="AV1165" s="134"/>
      <c r="AW1165" s="134"/>
      <c r="AX1165" s="134"/>
      <c r="AY1165" s="134"/>
      <c r="AZ1165" s="134"/>
      <c r="BA1165" s="134"/>
      <c r="BB1165" s="134"/>
      <c r="BC1165" s="134"/>
      <c r="BD1165" s="134"/>
      <c r="BE1165" s="134"/>
      <c r="BF1165" s="134"/>
      <c r="BG1165" s="134"/>
      <c r="BH1165" s="134"/>
      <c r="BI1165" s="134"/>
      <c r="BJ1165" s="134"/>
      <c r="BK1165" s="134"/>
      <c r="BL1165" s="134"/>
      <c r="BM1165" s="134"/>
      <c r="BN1165" s="134"/>
      <c r="BO1165" s="134"/>
      <c r="BP1165" s="134"/>
      <c r="BQ1165" s="134"/>
      <c r="BR1165" s="134"/>
      <c r="BS1165" s="134"/>
      <c r="BT1165" s="134"/>
      <c r="BU1165" s="134"/>
      <c r="BV1165" s="134"/>
      <c r="BW1165" s="134"/>
      <c r="BX1165" s="134"/>
      <c r="BY1165" s="134"/>
      <c r="BZ1165" s="134"/>
      <c r="CA1165" s="134"/>
      <c r="CB1165" s="134"/>
      <c r="CC1165" s="134"/>
      <c r="CD1165" s="134"/>
      <c r="CE1165" s="134"/>
      <c r="CF1165" s="134"/>
      <c r="CG1165" s="134"/>
      <c r="CH1165" s="134"/>
      <c r="CI1165" s="134"/>
      <c r="CJ1165" s="134"/>
      <c r="CK1165" s="134"/>
      <c r="CL1165" s="134"/>
      <c r="CM1165" s="134"/>
      <c r="CN1165" s="134"/>
      <c r="CO1165" s="134"/>
      <c r="CP1165" s="134"/>
      <c r="CQ1165" s="134"/>
      <c r="CR1165" s="134"/>
      <c r="CS1165" s="134"/>
      <c r="CT1165" s="134"/>
      <c r="CU1165" s="134"/>
      <c r="CV1165" s="134"/>
      <c r="CW1165" s="134"/>
      <c r="CX1165" s="134"/>
      <c r="CY1165" s="134"/>
      <c r="CZ1165" s="134"/>
      <c r="DA1165" s="134"/>
      <c r="DB1165" s="134"/>
      <c r="DC1165" s="134"/>
      <c r="DD1165" s="134"/>
      <c r="DE1165" s="134"/>
      <c r="DF1165" s="134"/>
      <c r="DG1165" s="134"/>
      <c r="DH1165" s="134"/>
      <c r="DI1165" s="134"/>
      <c r="DJ1165" s="134"/>
      <c r="DK1165" s="134"/>
      <c r="DL1165" s="134"/>
      <c r="DM1165" s="134"/>
      <c r="DN1165" s="134"/>
      <c r="DO1165" s="134"/>
      <c r="DP1165" s="134"/>
      <c r="DQ1165" s="134"/>
      <c r="DR1165" s="134"/>
      <c r="DS1165" s="134"/>
      <c r="DT1165" s="134"/>
      <c r="DU1165" s="134"/>
      <c r="DV1165" s="134"/>
      <c r="DW1165" s="134"/>
      <c r="DX1165" s="134"/>
      <c r="DY1165" s="134"/>
      <c r="DZ1165" s="134"/>
      <c r="EA1165" s="134"/>
      <c r="EB1165" s="134"/>
      <c r="EC1165" s="134"/>
      <c r="ED1165" s="134"/>
      <c r="EE1165" s="134"/>
      <c r="EF1165" s="134"/>
      <c r="EG1165" s="134"/>
    </row>
    <row r="1166" spans="1:137">
      <c r="A1166" s="135"/>
      <c r="B1166" s="54"/>
      <c r="C1166" s="77"/>
      <c r="D1166" s="77"/>
      <c r="E1166" s="63"/>
      <c r="F1166" s="77"/>
      <c r="G1166" s="193"/>
      <c r="H1166" s="92"/>
      <c r="I1166" s="79"/>
      <c r="J1166" s="54"/>
      <c r="K1166" s="75" t="s">
        <v>1501</v>
      </c>
      <c r="L1166" s="76">
        <f t="shared" si="113"/>
        <v>0</v>
      </c>
      <c r="M1166" s="76"/>
      <c r="N1166" s="76"/>
      <c r="O1166" s="76"/>
      <c r="P1166" s="76"/>
      <c r="Q1166" s="76"/>
      <c r="R1166" s="76"/>
      <c r="S1166" s="76"/>
      <c r="T1166" s="76"/>
      <c r="U1166" s="76"/>
      <c r="V1166" s="76"/>
      <c r="W1166" s="76"/>
      <c r="X1166" s="76"/>
      <c r="Y1166" s="134"/>
      <c r="Z1166" s="134"/>
      <c r="AA1166" s="134"/>
      <c r="AB1166" s="134"/>
      <c r="AC1166" s="134"/>
      <c r="AD1166" s="134"/>
      <c r="AE1166" s="134"/>
      <c r="AF1166" s="134"/>
      <c r="AG1166" s="134"/>
      <c r="AH1166" s="134"/>
      <c r="AI1166" s="134"/>
      <c r="AJ1166" s="134"/>
      <c r="AK1166" s="134"/>
      <c r="AL1166" s="134"/>
      <c r="AM1166" s="134"/>
      <c r="AN1166" s="134"/>
      <c r="AO1166" s="134"/>
      <c r="AP1166" s="134"/>
      <c r="AQ1166" s="134"/>
      <c r="AR1166" s="134"/>
      <c r="AS1166" s="134"/>
      <c r="AT1166" s="134"/>
      <c r="AU1166" s="134"/>
      <c r="AV1166" s="134"/>
      <c r="AW1166" s="134"/>
      <c r="AX1166" s="134"/>
      <c r="AY1166" s="134"/>
      <c r="AZ1166" s="134"/>
      <c r="BA1166" s="134"/>
      <c r="BB1166" s="134"/>
      <c r="BC1166" s="134"/>
      <c r="BD1166" s="134"/>
      <c r="BE1166" s="134"/>
      <c r="BF1166" s="134"/>
      <c r="BG1166" s="134"/>
      <c r="BH1166" s="134"/>
      <c r="BI1166" s="134"/>
      <c r="BJ1166" s="134"/>
      <c r="BK1166" s="134"/>
      <c r="BL1166" s="134"/>
      <c r="BM1166" s="134"/>
      <c r="BN1166" s="134"/>
      <c r="BO1166" s="134"/>
      <c r="BP1166" s="134"/>
      <c r="BQ1166" s="134"/>
      <c r="BR1166" s="134"/>
      <c r="BS1166" s="134"/>
      <c r="BT1166" s="134"/>
      <c r="BU1166" s="134"/>
      <c r="BV1166" s="134"/>
      <c r="BW1166" s="134"/>
      <c r="BX1166" s="134"/>
      <c r="BY1166" s="134"/>
      <c r="BZ1166" s="134"/>
      <c r="CA1166" s="134"/>
      <c r="CB1166" s="134"/>
      <c r="CC1166" s="134"/>
      <c r="CD1166" s="134"/>
      <c r="CE1166" s="134"/>
      <c r="CF1166" s="134"/>
      <c r="CG1166" s="134"/>
      <c r="CH1166" s="134"/>
      <c r="CI1166" s="134"/>
      <c r="CJ1166" s="134"/>
      <c r="CK1166" s="134"/>
      <c r="CL1166" s="134"/>
      <c r="CM1166" s="134"/>
      <c r="CN1166" s="134"/>
      <c r="CO1166" s="134"/>
      <c r="CP1166" s="134"/>
      <c r="CQ1166" s="134"/>
      <c r="CR1166" s="134"/>
      <c r="CS1166" s="134"/>
      <c r="CT1166" s="134"/>
      <c r="CU1166" s="134"/>
      <c r="CV1166" s="134"/>
      <c r="CW1166" s="134"/>
      <c r="CX1166" s="134"/>
      <c r="CY1166" s="134"/>
      <c r="CZ1166" s="134"/>
      <c r="DA1166" s="134"/>
      <c r="DB1166" s="134"/>
      <c r="DC1166" s="134"/>
      <c r="DD1166" s="134"/>
      <c r="DE1166" s="134"/>
      <c r="DF1166" s="134"/>
      <c r="DG1166" s="134"/>
      <c r="DH1166" s="134"/>
      <c r="DI1166" s="134"/>
      <c r="DJ1166" s="134"/>
      <c r="DK1166" s="134"/>
      <c r="DL1166" s="134"/>
      <c r="DM1166" s="134"/>
      <c r="DN1166" s="134"/>
      <c r="DO1166" s="134"/>
      <c r="DP1166" s="134"/>
      <c r="DQ1166" s="134"/>
      <c r="DR1166" s="134"/>
      <c r="DS1166" s="134"/>
      <c r="DT1166" s="134"/>
      <c r="DU1166" s="134"/>
      <c r="DV1166" s="134"/>
      <c r="DW1166" s="134"/>
      <c r="DX1166" s="134"/>
      <c r="DY1166" s="134"/>
      <c r="DZ1166" s="134"/>
      <c r="EA1166" s="134"/>
      <c r="EB1166" s="134"/>
      <c r="EC1166" s="134"/>
      <c r="ED1166" s="134"/>
      <c r="EE1166" s="134"/>
      <c r="EF1166" s="134"/>
      <c r="EG1166" s="134"/>
    </row>
    <row r="1167" spans="1:137">
      <c r="A1167" s="135"/>
      <c r="B1167" s="54"/>
      <c r="C1167" s="81"/>
      <c r="D1167" s="81"/>
      <c r="E1167" s="68"/>
      <c r="F1167" s="81"/>
      <c r="G1167" s="194"/>
      <c r="H1167" s="93"/>
      <c r="I1167" s="83"/>
      <c r="J1167" s="80"/>
      <c r="K1167" s="84" t="s">
        <v>1502</v>
      </c>
      <c r="L1167" s="76">
        <f t="shared" si="113"/>
        <v>4</v>
      </c>
      <c r="M1167" s="76"/>
      <c r="N1167" s="76"/>
      <c r="O1167" s="76">
        <v>2</v>
      </c>
      <c r="P1167" s="76"/>
      <c r="Q1167" s="76"/>
      <c r="R1167" s="76"/>
      <c r="S1167" s="76">
        <v>2</v>
      </c>
      <c r="T1167" s="76"/>
      <c r="U1167" s="76"/>
      <c r="V1167" s="76"/>
      <c r="W1167" s="76"/>
      <c r="X1167" s="76"/>
      <c r="Y1167" s="134"/>
      <c r="Z1167" s="134"/>
      <c r="AA1167" s="134"/>
      <c r="AB1167" s="134"/>
      <c r="AC1167" s="134"/>
      <c r="AD1167" s="134"/>
      <c r="AE1167" s="134"/>
      <c r="AF1167" s="134"/>
      <c r="AG1167" s="134"/>
      <c r="AH1167" s="134"/>
      <c r="AI1167" s="134"/>
      <c r="AJ1167" s="134"/>
      <c r="AK1167" s="134"/>
      <c r="AL1167" s="134"/>
      <c r="AM1167" s="134"/>
      <c r="AN1167" s="134"/>
      <c r="AO1167" s="134"/>
      <c r="AP1167" s="134"/>
      <c r="AQ1167" s="134"/>
      <c r="AR1167" s="134"/>
      <c r="AS1167" s="134"/>
      <c r="AT1167" s="134"/>
      <c r="AU1167" s="134"/>
      <c r="AV1167" s="134"/>
      <c r="AW1167" s="134"/>
      <c r="AX1167" s="134"/>
      <c r="AY1167" s="134"/>
      <c r="AZ1167" s="134"/>
      <c r="BA1167" s="134"/>
      <c r="BB1167" s="134"/>
      <c r="BC1167" s="134"/>
      <c r="BD1167" s="134"/>
      <c r="BE1167" s="134"/>
      <c r="BF1167" s="134"/>
      <c r="BG1167" s="134"/>
      <c r="BH1167" s="134"/>
      <c r="BI1167" s="134"/>
      <c r="BJ1167" s="134"/>
      <c r="BK1167" s="134"/>
      <c r="BL1167" s="134"/>
      <c r="BM1167" s="134"/>
      <c r="BN1167" s="134"/>
      <c r="BO1167" s="134"/>
      <c r="BP1167" s="134"/>
      <c r="BQ1167" s="134"/>
      <c r="BR1167" s="134"/>
      <c r="BS1167" s="134"/>
      <c r="BT1167" s="134"/>
      <c r="BU1167" s="134"/>
      <c r="BV1167" s="134"/>
      <c r="BW1167" s="134"/>
      <c r="BX1167" s="134"/>
      <c r="BY1167" s="134"/>
      <c r="BZ1167" s="134"/>
      <c r="CA1167" s="134"/>
      <c r="CB1167" s="134"/>
      <c r="CC1167" s="134"/>
      <c r="CD1167" s="134"/>
      <c r="CE1167" s="134"/>
      <c r="CF1167" s="134"/>
      <c r="CG1167" s="134"/>
      <c r="CH1167" s="134"/>
      <c r="CI1167" s="134"/>
      <c r="CJ1167" s="134"/>
      <c r="CK1167" s="134"/>
      <c r="CL1167" s="134"/>
      <c r="CM1167" s="134"/>
      <c r="CN1167" s="134"/>
      <c r="CO1167" s="134"/>
      <c r="CP1167" s="134"/>
      <c r="CQ1167" s="134"/>
      <c r="CR1167" s="134"/>
      <c r="CS1167" s="134"/>
      <c r="CT1167" s="134"/>
      <c r="CU1167" s="134"/>
      <c r="CV1167" s="134"/>
      <c r="CW1167" s="134"/>
      <c r="CX1167" s="134"/>
      <c r="CY1167" s="134"/>
      <c r="CZ1167" s="134"/>
      <c r="DA1167" s="134"/>
      <c r="DB1167" s="134"/>
      <c r="DC1167" s="134"/>
      <c r="DD1167" s="134"/>
      <c r="DE1167" s="134"/>
      <c r="DF1167" s="134"/>
      <c r="DG1167" s="134"/>
      <c r="DH1167" s="134"/>
      <c r="DI1167" s="134"/>
      <c r="DJ1167" s="134"/>
      <c r="DK1167" s="134"/>
      <c r="DL1167" s="134"/>
      <c r="DM1167" s="134"/>
      <c r="DN1167" s="134"/>
      <c r="DO1167" s="134"/>
      <c r="DP1167" s="134"/>
      <c r="DQ1167" s="134"/>
      <c r="DR1167" s="134"/>
      <c r="DS1167" s="134"/>
      <c r="DT1167" s="134"/>
      <c r="DU1167" s="134"/>
      <c r="DV1167" s="134"/>
      <c r="DW1167" s="134"/>
      <c r="DX1167" s="134"/>
      <c r="DY1167" s="134"/>
      <c r="DZ1167" s="134"/>
      <c r="EA1167" s="134"/>
      <c r="EB1167" s="134"/>
      <c r="EC1167" s="134"/>
      <c r="ED1167" s="134"/>
      <c r="EE1167" s="134"/>
      <c r="EF1167" s="134"/>
      <c r="EG1167" s="134"/>
    </row>
    <row r="1168" spans="1:137">
      <c r="A1168" s="135"/>
      <c r="B1168" s="54"/>
      <c r="C1168" s="58" t="s">
        <v>33</v>
      </c>
      <c r="D1168" s="58" t="s">
        <v>1765</v>
      </c>
      <c r="E1168" s="100" t="s">
        <v>1766</v>
      </c>
      <c r="F1168" s="58" t="s">
        <v>1767</v>
      </c>
      <c r="G1168" s="192" t="s">
        <v>1768</v>
      </c>
      <c r="H1168" s="91" t="s">
        <v>1769</v>
      </c>
      <c r="I1168" s="74">
        <v>544</v>
      </c>
      <c r="J1168" s="46" t="s">
        <v>1508</v>
      </c>
      <c r="K1168" s="75" t="s">
        <v>1509</v>
      </c>
      <c r="L1168" s="76">
        <f t="shared" si="113"/>
        <v>0</v>
      </c>
      <c r="M1168" s="76"/>
      <c r="N1168" s="76"/>
      <c r="O1168" s="76"/>
      <c r="P1168" s="76"/>
      <c r="Q1168" s="76"/>
      <c r="R1168" s="76"/>
      <c r="S1168" s="76"/>
      <c r="T1168" s="76"/>
      <c r="U1168" s="76"/>
      <c r="V1168" s="76"/>
      <c r="W1168" s="76"/>
      <c r="X1168" s="76"/>
      <c r="Y1168" s="134"/>
      <c r="Z1168" s="134"/>
      <c r="AA1168" s="134"/>
      <c r="AB1168" s="134"/>
      <c r="AC1168" s="134"/>
      <c r="AD1168" s="134"/>
      <c r="AE1168" s="134"/>
      <c r="AF1168" s="134"/>
      <c r="AG1168" s="134"/>
      <c r="AH1168" s="134"/>
      <c r="AI1168" s="134"/>
      <c r="AJ1168" s="134"/>
      <c r="AK1168" s="134"/>
      <c r="AL1168" s="134"/>
      <c r="AM1168" s="134"/>
      <c r="AN1168" s="134"/>
      <c r="AO1168" s="134"/>
      <c r="AP1168" s="134"/>
      <c r="AQ1168" s="134"/>
      <c r="AR1168" s="134"/>
      <c r="AS1168" s="134"/>
      <c r="AT1168" s="134"/>
      <c r="AU1168" s="134"/>
      <c r="AV1168" s="134"/>
      <c r="AW1168" s="134"/>
      <c r="AX1168" s="134"/>
      <c r="AY1168" s="134"/>
      <c r="AZ1168" s="134"/>
      <c r="BA1168" s="134"/>
      <c r="BB1168" s="134"/>
      <c r="BC1168" s="134"/>
      <c r="BD1168" s="134"/>
      <c r="BE1168" s="134"/>
      <c r="BF1168" s="134"/>
      <c r="BG1168" s="134"/>
      <c r="BH1168" s="134"/>
      <c r="BI1168" s="134"/>
      <c r="BJ1168" s="134"/>
      <c r="BK1168" s="134"/>
      <c r="BL1168" s="134"/>
      <c r="BM1168" s="134"/>
      <c r="BN1168" s="134"/>
      <c r="BO1168" s="134"/>
      <c r="BP1168" s="134"/>
      <c r="BQ1168" s="134"/>
      <c r="BR1168" s="134"/>
      <c r="BS1168" s="134"/>
      <c r="BT1168" s="134"/>
      <c r="BU1168" s="134"/>
      <c r="BV1168" s="134"/>
      <c r="BW1168" s="134"/>
      <c r="BX1168" s="134"/>
      <c r="BY1168" s="134"/>
      <c r="BZ1168" s="134"/>
      <c r="CA1168" s="134"/>
      <c r="CB1168" s="134"/>
      <c r="CC1168" s="134"/>
      <c r="CD1168" s="134"/>
      <c r="CE1168" s="134"/>
      <c r="CF1168" s="134"/>
      <c r="CG1168" s="134"/>
      <c r="CH1168" s="134"/>
      <c r="CI1168" s="134"/>
      <c r="CJ1168" s="134"/>
      <c r="CK1168" s="134"/>
      <c r="CL1168" s="134"/>
      <c r="CM1168" s="134"/>
      <c r="CN1168" s="134"/>
      <c r="CO1168" s="134"/>
      <c r="CP1168" s="134"/>
      <c r="CQ1168" s="134"/>
      <c r="CR1168" s="134"/>
      <c r="CS1168" s="134"/>
      <c r="CT1168" s="134"/>
      <c r="CU1168" s="134"/>
      <c r="CV1168" s="134"/>
      <c r="CW1168" s="134"/>
      <c r="CX1168" s="134"/>
      <c r="CY1168" s="134"/>
      <c r="CZ1168" s="134"/>
      <c r="DA1168" s="134"/>
      <c r="DB1168" s="134"/>
      <c r="DC1168" s="134"/>
      <c r="DD1168" s="134"/>
      <c r="DE1168" s="134"/>
      <c r="DF1168" s="134"/>
      <c r="DG1168" s="134"/>
      <c r="DH1168" s="134"/>
      <c r="DI1168" s="134"/>
      <c r="DJ1168" s="134"/>
      <c r="DK1168" s="134"/>
      <c r="DL1168" s="134"/>
      <c r="DM1168" s="134"/>
      <c r="DN1168" s="134"/>
      <c r="DO1168" s="134"/>
      <c r="DP1168" s="134"/>
      <c r="DQ1168" s="134"/>
      <c r="DR1168" s="134"/>
      <c r="DS1168" s="134"/>
      <c r="DT1168" s="134"/>
      <c r="DU1168" s="134"/>
      <c r="DV1168" s="134"/>
      <c r="DW1168" s="134"/>
      <c r="DX1168" s="134"/>
      <c r="DY1168" s="134"/>
      <c r="DZ1168" s="134"/>
      <c r="EA1168" s="134"/>
      <c r="EB1168" s="134"/>
      <c r="EC1168" s="134"/>
      <c r="ED1168" s="134"/>
      <c r="EE1168" s="134"/>
      <c r="EF1168" s="134"/>
      <c r="EG1168" s="134"/>
    </row>
    <row r="1169" spans="1:137">
      <c r="A1169" s="135"/>
      <c r="B1169" s="54"/>
      <c r="C1169" s="77"/>
      <c r="D1169" s="77"/>
      <c r="E1169" s="63"/>
      <c r="F1169" s="77"/>
      <c r="G1169" s="193"/>
      <c r="H1169" s="92"/>
      <c r="I1169" s="79"/>
      <c r="J1169" s="54"/>
      <c r="K1169" s="75" t="s">
        <v>1501</v>
      </c>
      <c r="L1169" s="76">
        <f t="shared" si="113"/>
        <v>0</v>
      </c>
      <c r="M1169" s="76"/>
      <c r="N1169" s="76"/>
      <c r="O1169" s="76"/>
      <c r="P1169" s="76"/>
      <c r="Q1169" s="76"/>
      <c r="R1169" s="76"/>
      <c r="S1169" s="76"/>
      <c r="T1169" s="76"/>
      <c r="U1169" s="76"/>
      <c r="V1169" s="76"/>
      <c r="W1169" s="76"/>
      <c r="X1169" s="76"/>
      <c r="Y1169" s="134"/>
      <c r="Z1169" s="134"/>
      <c r="AA1169" s="134"/>
      <c r="AB1169" s="134"/>
      <c r="AC1169" s="134"/>
      <c r="AD1169" s="134"/>
      <c r="AE1169" s="134"/>
      <c r="AF1169" s="134"/>
      <c r="AG1169" s="134"/>
      <c r="AH1169" s="134"/>
      <c r="AI1169" s="134"/>
      <c r="AJ1169" s="134"/>
      <c r="AK1169" s="134"/>
      <c r="AL1169" s="134"/>
      <c r="AM1169" s="134"/>
      <c r="AN1169" s="134"/>
      <c r="AO1169" s="134"/>
      <c r="AP1169" s="134"/>
      <c r="AQ1169" s="134"/>
      <c r="AR1169" s="134"/>
      <c r="AS1169" s="134"/>
      <c r="AT1169" s="134"/>
      <c r="AU1169" s="134"/>
      <c r="AV1169" s="134"/>
      <c r="AW1169" s="134"/>
      <c r="AX1169" s="134"/>
      <c r="AY1169" s="134"/>
      <c r="AZ1169" s="134"/>
      <c r="BA1169" s="134"/>
      <c r="BB1169" s="134"/>
      <c r="BC1169" s="134"/>
      <c r="BD1169" s="134"/>
      <c r="BE1169" s="134"/>
      <c r="BF1169" s="134"/>
      <c r="BG1169" s="134"/>
      <c r="BH1169" s="134"/>
      <c r="BI1169" s="134"/>
      <c r="BJ1169" s="134"/>
      <c r="BK1169" s="134"/>
      <c r="BL1169" s="134"/>
      <c r="BM1169" s="134"/>
      <c r="BN1169" s="134"/>
      <c r="BO1169" s="134"/>
      <c r="BP1169" s="134"/>
      <c r="BQ1169" s="134"/>
      <c r="BR1169" s="134"/>
      <c r="BS1169" s="134"/>
      <c r="BT1169" s="134"/>
      <c r="BU1169" s="134"/>
      <c r="BV1169" s="134"/>
      <c r="BW1169" s="134"/>
      <c r="BX1169" s="134"/>
      <c r="BY1169" s="134"/>
      <c r="BZ1169" s="134"/>
      <c r="CA1169" s="134"/>
      <c r="CB1169" s="134"/>
      <c r="CC1169" s="134"/>
      <c r="CD1169" s="134"/>
      <c r="CE1169" s="134"/>
      <c r="CF1169" s="134"/>
      <c r="CG1169" s="134"/>
      <c r="CH1169" s="134"/>
      <c r="CI1169" s="134"/>
      <c r="CJ1169" s="134"/>
      <c r="CK1169" s="134"/>
      <c r="CL1169" s="134"/>
      <c r="CM1169" s="134"/>
      <c r="CN1169" s="134"/>
      <c r="CO1169" s="134"/>
      <c r="CP1169" s="134"/>
      <c r="CQ1169" s="134"/>
      <c r="CR1169" s="134"/>
      <c r="CS1169" s="134"/>
      <c r="CT1169" s="134"/>
      <c r="CU1169" s="134"/>
      <c r="CV1169" s="134"/>
      <c r="CW1169" s="134"/>
      <c r="CX1169" s="134"/>
      <c r="CY1169" s="134"/>
      <c r="CZ1169" s="134"/>
      <c r="DA1169" s="134"/>
      <c r="DB1169" s="134"/>
      <c r="DC1169" s="134"/>
      <c r="DD1169" s="134"/>
      <c r="DE1169" s="134"/>
      <c r="DF1169" s="134"/>
      <c r="DG1169" s="134"/>
      <c r="DH1169" s="134"/>
      <c r="DI1169" s="134"/>
      <c r="DJ1169" s="134"/>
      <c r="DK1169" s="134"/>
      <c r="DL1169" s="134"/>
      <c r="DM1169" s="134"/>
      <c r="DN1169" s="134"/>
      <c r="DO1169" s="134"/>
      <c r="DP1169" s="134"/>
      <c r="DQ1169" s="134"/>
      <c r="DR1169" s="134"/>
      <c r="DS1169" s="134"/>
      <c r="DT1169" s="134"/>
      <c r="DU1169" s="134"/>
      <c r="DV1169" s="134"/>
      <c r="DW1169" s="134"/>
      <c r="DX1169" s="134"/>
      <c r="DY1169" s="134"/>
      <c r="DZ1169" s="134"/>
      <c r="EA1169" s="134"/>
      <c r="EB1169" s="134"/>
      <c r="EC1169" s="134"/>
      <c r="ED1169" s="134"/>
      <c r="EE1169" s="134"/>
      <c r="EF1169" s="134"/>
      <c r="EG1169" s="134"/>
    </row>
    <row r="1170" spans="1:137">
      <c r="A1170" s="135"/>
      <c r="B1170" s="54"/>
      <c r="C1170" s="81"/>
      <c r="D1170" s="81"/>
      <c r="E1170" s="68"/>
      <c r="F1170" s="81"/>
      <c r="G1170" s="194"/>
      <c r="H1170" s="93"/>
      <c r="I1170" s="83"/>
      <c r="J1170" s="80"/>
      <c r="K1170" s="84" t="s">
        <v>1502</v>
      </c>
      <c r="L1170" s="76">
        <f t="shared" si="113"/>
        <v>3</v>
      </c>
      <c r="M1170" s="76"/>
      <c r="N1170" s="76"/>
      <c r="O1170" s="76">
        <v>2</v>
      </c>
      <c r="P1170" s="76"/>
      <c r="Q1170" s="76"/>
      <c r="R1170" s="76"/>
      <c r="S1170" s="76">
        <v>1</v>
      </c>
      <c r="T1170" s="76"/>
      <c r="U1170" s="76"/>
      <c r="V1170" s="76"/>
      <c r="W1170" s="76"/>
      <c r="X1170" s="76"/>
      <c r="Y1170" s="134"/>
      <c r="Z1170" s="134"/>
      <c r="AA1170" s="134"/>
      <c r="AB1170" s="134"/>
      <c r="AC1170" s="134"/>
      <c r="AD1170" s="134"/>
      <c r="AE1170" s="134"/>
      <c r="AF1170" s="134"/>
      <c r="AG1170" s="134"/>
      <c r="AH1170" s="134"/>
      <c r="AI1170" s="134"/>
      <c r="AJ1170" s="134"/>
      <c r="AK1170" s="134"/>
      <c r="AL1170" s="134"/>
      <c r="AM1170" s="134"/>
      <c r="AN1170" s="134"/>
      <c r="AO1170" s="134"/>
      <c r="AP1170" s="134"/>
      <c r="AQ1170" s="134"/>
      <c r="AR1170" s="134"/>
      <c r="AS1170" s="134"/>
      <c r="AT1170" s="134"/>
      <c r="AU1170" s="134"/>
      <c r="AV1170" s="134"/>
      <c r="AW1170" s="134"/>
      <c r="AX1170" s="134"/>
      <c r="AY1170" s="134"/>
      <c r="AZ1170" s="134"/>
      <c r="BA1170" s="134"/>
      <c r="BB1170" s="134"/>
      <c r="BC1170" s="134"/>
      <c r="BD1170" s="134"/>
      <c r="BE1170" s="134"/>
      <c r="BF1170" s="134"/>
      <c r="BG1170" s="134"/>
      <c r="BH1170" s="134"/>
      <c r="BI1170" s="134"/>
      <c r="BJ1170" s="134"/>
      <c r="BK1170" s="134"/>
      <c r="BL1170" s="134"/>
      <c r="BM1170" s="134"/>
      <c r="BN1170" s="134"/>
      <c r="BO1170" s="134"/>
      <c r="BP1170" s="134"/>
      <c r="BQ1170" s="134"/>
      <c r="BR1170" s="134"/>
      <c r="BS1170" s="134"/>
      <c r="BT1170" s="134"/>
      <c r="BU1170" s="134"/>
      <c r="BV1170" s="134"/>
      <c r="BW1170" s="134"/>
      <c r="BX1170" s="134"/>
      <c r="BY1170" s="134"/>
      <c r="BZ1170" s="134"/>
      <c r="CA1170" s="134"/>
      <c r="CB1170" s="134"/>
      <c r="CC1170" s="134"/>
      <c r="CD1170" s="134"/>
      <c r="CE1170" s="134"/>
      <c r="CF1170" s="134"/>
      <c r="CG1170" s="134"/>
      <c r="CH1170" s="134"/>
      <c r="CI1170" s="134"/>
      <c r="CJ1170" s="134"/>
      <c r="CK1170" s="134"/>
      <c r="CL1170" s="134"/>
      <c r="CM1170" s="134"/>
      <c r="CN1170" s="134"/>
      <c r="CO1170" s="134"/>
      <c r="CP1170" s="134"/>
      <c r="CQ1170" s="134"/>
      <c r="CR1170" s="134"/>
      <c r="CS1170" s="134"/>
      <c r="CT1170" s="134"/>
      <c r="CU1170" s="134"/>
      <c r="CV1170" s="134"/>
      <c r="CW1170" s="134"/>
      <c r="CX1170" s="134"/>
      <c r="CY1170" s="134"/>
      <c r="CZ1170" s="134"/>
      <c r="DA1170" s="134"/>
      <c r="DB1170" s="134"/>
      <c r="DC1170" s="134"/>
      <c r="DD1170" s="134"/>
      <c r="DE1170" s="134"/>
      <c r="DF1170" s="134"/>
      <c r="DG1170" s="134"/>
      <c r="DH1170" s="134"/>
      <c r="DI1170" s="134"/>
      <c r="DJ1170" s="134"/>
      <c r="DK1170" s="134"/>
      <c r="DL1170" s="134"/>
      <c r="DM1170" s="134"/>
      <c r="DN1170" s="134"/>
      <c r="DO1170" s="134"/>
      <c r="DP1170" s="134"/>
      <c r="DQ1170" s="134"/>
      <c r="DR1170" s="134"/>
      <c r="DS1170" s="134"/>
      <c r="DT1170" s="134"/>
      <c r="DU1170" s="134"/>
      <c r="DV1170" s="134"/>
      <c r="DW1170" s="134"/>
      <c r="DX1170" s="134"/>
      <c r="DY1170" s="134"/>
      <c r="DZ1170" s="134"/>
      <c r="EA1170" s="134"/>
      <c r="EB1170" s="134"/>
      <c r="EC1170" s="134"/>
      <c r="ED1170" s="134"/>
      <c r="EE1170" s="134"/>
      <c r="EF1170" s="134"/>
      <c r="EG1170" s="134"/>
    </row>
    <row r="1171" spans="1:137">
      <c r="A1171" s="135"/>
      <c r="B1171" s="54"/>
      <c r="C1171" s="58" t="s">
        <v>33</v>
      </c>
      <c r="D1171" s="58" t="s">
        <v>1770</v>
      </c>
      <c r="E1171" s="100" t="s">
        <v>1771</v>
      </c>
      <c r="F1171" s="58" t="s">
        <v>1772</v>
      </c>
      <c r="G1171" s="192" t="s">
        <v>1773</v>
      </c>
      <c r="H1171" s="91" t="s">
        <v>1774</v>
      </c>
      <c r="I1171" s="74">
        <v>1339</v>
      </c>
      <c r="J1171" s="46" t="s">
        <v>1508</v>
      </c>
      <c r="K1171" s="75" t="s">
        <v>1509</v>
      </c>
      <c r="L1171" s="76">
        <f t="shared" si="113"/>
        <v>0</v>
      </c>
      <c r="M1171" s="76"/>
      <c r="N1171" s="76"/>
      <c r="O1171" s="76"/>
      <c r="P1171" s="76"/>
      <c r="Q1171" s="76"/>
      <c r="R1171" s="76"/>
      <c r="S1171" s="76"/>
      <c r="T1171" s="76"/>
      <c r="U1171" s="76"/>
      <c r="V1171" s="76"/>
      <c r="W1171" s="76"/>
      <c r="X1171" s="76"/>
      <c r="Y1171" s="134"/>
      <c r="Z1171" s="134"/>
      <c r="AA1171" s="134"/>
      <c r="AB1171" s="134"/>
      <c r="AC1171" s="134"/>
      <c r="AD1171" s="134"/>
      <c r="AE1171" s="134"/>
      <c r="AF1171" s="134"/>
      <c r="AG1171" s="134"/>
      <c r="AH1171" s="134"/>
      <c r="AI1171" s="134"/>
      <c r="AJ1171" s="134"/>
      <c r="AK1171" s="134"/>
      <c r="AL1171" s="134"/>
      <c r="AM1171" s="134"/>
      <c r="AN1171" s="134"/>
      <c r="AO1171" s="134"/>
      <c r="AP1171" s="134"/>
      <c r="AQ1171" s="134"/>
      <c r="AR1171" s="134"/>
      <c r="AS1171" s="134"/>
      <c r="AT1171" s="134"/>
      <c r="AU1171" s="134"/>
      <c r="AV1171" s="134"/>
      <c r="AW1171" s="134"/>
      <c r="AX1171" s="134"/>
      <c r="AY1171" s="134"/>
      <c r="AZ1171" s="134"/>
      <c r="BA1171" s="134"/>
      <c r="BB1171" s="134"/>
      <c r="BC1171" s="134"/>
      <c r="BD1171" s="134"/>
      <c r="BE1171" s="134"/>
      <c r="BF1171" s="134"/>
      <c r="BG1171" s="134"/>
      <c r="BH1171" s="134"/>
      <c r="BI1171" s="134"/>
      <c r="BJ1171" s="134"/>
      <c r="BK1171" s="134"/>
      <c r="BL1171" s="134"/>
      <c r="BM1171" s="134"/>
      <c r="BN1171" s="134"/>
      <c r="BO1171" s="134"/>
      <c r="BP1171" s="134"/>
      <c r="BQ1171" s="134"/>
      <c r="BR1171" s="134"/>
      <c r="BS1171" s="134"/>
      <c r="BT1171" s="134"/>
      <c r="BU1171" s="134"/>
      <c r="BV1171" s="134"/>
      <c r="BW1171" s="134"/>
      <c r="BX1171" s="134"/>
      <c r="BY1171" s="134"/>
      <c r="BZ1171" s="134"/>
      <c r="CA1171" s="134"/>
      <c r="CB1171" s="134"/>
      <c r="CC1171" s="134"/>
      <c r="CD1171" s="134"/>
      <c r="CE1171" s="134"/>
      <c r="CF1171" s="134"/>
      <c r="CG1171" s="134"/>
      <c r="CH1171" s="134"/>
      <c r="CI1171" s="134"/>
      <c r="CJ1171" s="134"/>
      <c r="CK1171" s="134"/>
      <c r="CL1171" s="134"/>
      <c r="CM1171" s="134"/>
      <c r="CN1171" s="134"/>
      <c r="CO1171" s="134"/>
      <c r="CP1171" s="134"/>
      <c r="CQ1171" s="134"/>
      <c r="CR1171" s="134"/>
      <c r="CS1171" s="134"/>
      <c r="CT1171" s="134"/>
      <c r="CU1171" s="134"/>
      <c r="CV1171" s="134"/>
      <c r="CW1171" s="134"/>
      <c r="CX1171" s="134"/>
      <c r="CY1171" s="134"/>
      <c r="CZ1171" s="134"/>
      <c r="DA1171" s="134"/>
      <c r="DB1171" s="134"/>
      <c r="DC1171" s="134"/>
      <c r="DD1171" s="134"/>
      <c r="DE1171" s="134"/>
      <c r="DF1171" s="134"/>
      <c r="DG1171" s="134"/>
      <c r="DH1171" s="134"/>
      <c r="DI1171" s="134"/>
      <c r="DJ1171" s="134"/>
      <c r="DK1171" s="134"/>
      <c r="DL1171" s="134"/>
      <c r="DM1171" s="134"/>
      <c r="DN1171" s="134"/>
      <c r="DO1171" s="134"/>
      <c r="DP1171" s="134"/>
      <c r="DQ1171" s="134"/>
      <c r="DR1171" s="134"/>
      <c r="DS1171" s="134"/>
      <c r="DT1171" s="134"/>
      <c r="DU1171" s="134"/>
      <c r="DV1171" s="134"/>
      <c r="DW1171" s="134"/>
      <c r="DX1171" s="134"/>
      <c r="DY1171" s="134"/>
      <c r="DZ1171" s="134"/>
      <c r="EA1171" s="134"/>
      <c r="EB1171" s="134"/>
      <c r="EC1171" s="134"/>
      <c r="ED1171" s="134"/>
      <c r="EE1171" s="134"/>
      <c r="EF1171" s="134"/>
      <c r="EG1171" s="134"/>
    </row>
    <row r="1172" spans="1:137">
      <c r="A1172" s="135"/>
      <c r="B1172" s="54"/>
      <c r="C1172" s="77"/>
      <c r="D1172" s="77"/>
      <c r="E1172" s="63"/>
      <c r="F1172" s="77"/>
      <c r="G1172" s="193"/>
      <c r="H1172" s="92"/>
      <c r="I1172" s="79"/>
      <c r="J1172" s="54"/>
      <c r="K1172" s="75" t="s">
        <v>1501</v>
      </c>
      <c r="L1172" s="76">
        <f t="shared" si="113"/>
        <v>0</v>
      </c>
      <c r="M1172" s="76"/>
      <c r="N1172" s="76"/>
      <c r="O1172" s="76"/>
      <c r="P1172" s="76"/>
      <c r="Q1172" s="76"/>
      <c r="R1172" s="76"/>
      <c r="S1172" s="76"/>
      <c r="T1172" s="76"/>
      <c r="U1172" s="76"/>
      <c r="V1172" s="76"/>
      <c r="W1172" s="76"/>
      <c r="X1172" s="76"/>
      <c r="Y1172" s="134"/>
      <c r="Z1172" s="134"/>
      <c r="AA1172" s="134"/>
      <c r="AB1172" s="134"/>
      <c r="AC1172" s="134"/>
      <c r="AD1172" s="134"/>
      <c r="AE1172" s="134"/>
      <c r="AF1172" s="134"/>
      <c r="AG1172" s="134"/>
      <c r="AH1172" s="134"/>
      <c r="AI1172" s="134"/>
      <c r="AJ1172" s="134"/>
      <c r="AK1172" s="134"/>
      <c r="AL1172" s="134"/>
      <c r="AM1172" s="134"/>
      <c r="AN1172" s="134"/>
      <c r="AO1172" s="134"/>
      <c r="AP1172" s="134"/>
      <c r="AQ1172" s="134"/>
      <c r="AR1172" s="134"/>
      <c r="AS1172" s="134"/>
      <c r="AT1172" s="134"/>
      <c r="AU1172" s="134"/>
      <c r="AV1172" s="134"/>
      <c r="AW1172" s="134"/>
      <c r="AX1172" s="134"/>
      <c r="AY1172" s="134"/>
      <c r="AZ1172" s="134"/>
      <c r="BA1172" s="134"/>
      <c r="BB1172" s="134"/>
      <c r="BC1172" s="134"/>
      <c r="BD1172" s="134"/>
      <c r="BE1172" s="134"/>
      <c r="BF1172" s="134"/>
      <c r="BG1172" s="134"/>
      <c r="BH1172" s="134"/>
      <c r="BI1172" s="134"/>
      <c r="BJ1172" s="134"/>
      <c r="BK1172" s="134"/>
      <c r="BL1172" s="134"/>
      <c r="BM1172" s="134"/>
      <c r="BN1172" s="134"/>
      <c r="BO1172" s="134"/>
      <c r="BP1172" s="134"/>
      <c r="BQ1172" s="134"/>
      <c r="BR1172" s="134"/>
      <c r="BS1172" s="134"/>
      <c r="BT1172" s="134"/>
      <c r="BU1172" s="134"/>
      <c r="BV1172" s="134"/>
      <c r="BW1172" s="134"/>
      <c r="BX1172" s="134"/>
      <c r="BY1172" s="134"/>
      <c r="BZ1172" s="134"/>
      <c r="CA1172" s="134"/>
      <c r="CB1172" s="134"/>
      <c r="CC1172" s="134"/>
      <c r="CD1172" s="134"/>
      <c r="CE1172" s="134"/>
      <c r="CF1172" s="134"/>
      <c r="CG1172" s="134"/>
      <c r="CH1172" s="134"/>
      <c r="CI1172" s="134"/>
      <c r="CJ1172" s="134"/>
      <c r="CK1172" s="134"/>
      <c r="CL1172" s="134"/>
      <c r="CM1172" s="134"/>
      <c r="CN1172" s="134"/>
      <c r="CO1172" s="134"/>
      <c r="CP1172" s="134"/>
      <c r="CQ1172" s="134"/>
      <c r="CR1172" s="134"/>
      <c r="CS1172" s="134"/>
      <c r="CT1172" s="134"/>
      <c r="CU1172" s="134"/>
      <c r="CV1172" s="134"/>
      <c r="CW1172" s="134"/>
      <c r="CX1172" s="134"/>
      <c r="CY1172" s="134"/>
      <c r="CZ1172" s="134"/>
      <c r="DA1172" s="134"/>
      <c r="DB1172" s="134"/>
      <c r="DC1172" s="134"/>
      <c r="DD1172" s="134"/>
      <c r="DE1172" s="134"/>
      <c r="DF1172" s="134"/>
      <c r="DG1172" s="134"/>
      <c r="DH1172" s="134"/>
      <c r="DI1172" s="134"/>
      <c r="DJ1172" s="134"/>
      <c r="DK1172" s="134"/>
      <c r="DL1172" s="134"/>
      <c r="DM1172" s="134"/>
      <c r="DN1172" s="134"/>
      <c r="DO1172" s="134"/>
      <c r="DP1172" s="134"/>
      <c r="DQ1172" s="134"/>
      <c r="DR1172" s="134"/>
      <c r="DS1172" s="134"/>
      <c r="DT1172" s="134"/>
      <c r="DU1172" s="134"/>
      <c r="DV1172" s="134"/>
      <c r="DW1172" s="134"/>
      <c r="DX1172" s="134"/>
      <c r="DY1172" s="134"/>
      <c r="DZ1172" s="134"/>
      <c r="EA1172" s="134"/>
      <c r="EB1172" s="134"/>
      <c r="EC1172" s="134"/>
      <c r="ED1172" s="134"/>
      <c r="EE1172" s="134"/>
      <c r="EF1172" s="134"/>
      <c r="EG1172" s="134"/>
    </row>
    <row r="1173" spans="1:137">
      <c r="A1173" s="135"/>
      <c r="B1173" s="54"/>
      <c r="C1173" s="81"/>
      <c r="D1173" s="81"/>
      <c r="E1173" s="68"/>
      <c r="F1173" s="81"/>
      <c r="G1173" s="194"/>
      <c r="H1173" s="93"/>
      <c r="I1173" s="83"/>
      <c r="J1173" s="80"/>
      <c r="K1173" s="84" t="s">
        <v>1502</v>
      </c>
      <c r="L1173" s="76">
        <f t="shared" si="113"/>
        <v>3</v>
      </c>
      <c r="M1173" s="76"/>
      <c r="N1173" s="76"/>
      <c r="O1173" s="76">
        <v>1</v>
      </c>
      <c r="P1173" s="76"/>
      <c r="Q1173" s="76"/>
      <c r="R1173" s="76"/>
      <c r="S1173" s="76">
        <v>1</v>
      </c>
      <c r="T1173" s="76">
        <v>1</v>
      </c>
      <c r="U1173" s="76"/>
      <c r="V1173" s="76"/>
      <c r="W1173" s="76"/>
      <c r="X1173" s="76"/>
      <c r="Y1173" s="134"/>
      <c r="Z1173" s="134"/>
      <c r="AA1173" s="134"/>
      <c r="AB1173" s="134"/>
      <c r="AC1173" s="134"/>
      <c r="AD1173" s="134"/>
      <c r="AE1173" s="134"/>
      <c r="AF1173" s="134"/>
      <c r="AG1173" s="134"/>
      <c r="AH1173" s="134"/>
      <c r="AI1173" s="134"/>
      <c r="AJ1173" s="134"/>
      <c r="AK1173" s="134"/>
      <c r="AL1173" s="134"/>
      <c r="AM1173" s="134"/>
      <c r="AN1173" s="134"/>
      <c r="AO1173" s="134"/>
      <c r="AP1173" s="134"/>
      <c r="AQ1173" s="134"/>
      <c r="AR1173" s="134"/>
      <c r="AS1173" s="134"/>
      <c r="AT1173" s="134"/>
      <c r="AU1173" s="134"/>
      <c r="AV1173" s="134"/>
      <c r="AW1173" s="134"/>
      <c r="AX1173" s="134"/>
      <c r="AY1173" s="134"/>
      <c r="AZ1173" s="134"/>
      <c r="BA1173" s="134"/>
      <c r="BB1173" s="134"/>
      <c r="BC1173" s="134"/>
      <c r="BD1173" s="134"/>
      <c r="BE1173" s="134"/>
      <c r="BF1173" s="134"/>
      <c r="BG1173" s="134"/>
      <c r="BH1173" s="134"/>
      <c r="BI1173" s="134"/>
      <c r="BJ1173" s="134"/>
      <c r="BK1173" s="134"/>
      <c r="BL1173" s="134"/>
      <c r="BM1173" s="134"/>
      <c r="BN1173" s="134"/>
      <c r="BO1173" s="134"/>
      <c r="BP1173" s="134"/>
      <c r="BQ1173" s="134"/>
      <c r="BR1173" s="134"/>
      <c r="BS1173" s="134"/>
      <c r="BT1173" s="134"/>
      <c r="BU1173" s="134"/>
      <c r="BV1173" s="134"/>
      <c r="BW1173" s="134"/>
      <c r="BX1173" s="134"/>
      <c r="BY1173" s="134"/>
      <c r="BZ1173" s="134"/>
      <c r="CA1173" s="134"/>
      <c r="CB1173" s="134"/>
      <c r="CC1173" s="134"/>
      <c r="CD1173" s="134"/>
      <c r="CE1173" s="134"/>
      <c r="CF1173" s="134"/>
      <c r="CG1173" s="134"/>
      <c r="CH1173" s="134"/>
      <c r="CI1173" s="134"/>
      <c r="CJ1173" s="134"/>
      <c r="CK1173" s="134"/>
      <c r="CL1173" s="134"/>
      <c r="CM1173" s="134"/>
      <c r="CN1173" s="134"/>
      <c r="CO1173" s="134"/>
      <c r="CP1173" s="134"/>
      <c r="CQ1173" s="134"/>
      <c r="CR1173" s="134"/>
      <c r="CS1173" s="134"/>
      <c r="CT1173" s="134"/>
      <c r="CU1173" s="134"/>
      <c r="CV1173" s="134"/>
      <c r="CW1173" s="134"/>
      <c r="CX1173" s="134"/>
      <c r="CY1173" s="134"/>
      <c r="CZ1173" s="134"/>
      <c r="DA1173" s="134"/>
      <c r="DB1173" s="134"/>
      <c r="DC1173" s="134"/>
      <c r="DD1173" s="134"/>
      <c r="DE1173" s="134"/>
      <c r="DF1173" s="134"/>
      <c r="DG1173" s="134"/>
      <c r="DH1173" s="134"/>
      <c r="DI1173" s="134"/>
      <c r="DJ1173" s="134"/>
      <c r="DK1173" s="134"/>
      <c r="DL1173" s="134"/>
      <c r="DM1173" s="134"/>
      <c r="DN1173" s="134"/>
      <c r="DO1173" s="134"/>
      <c r="DP1173" s="134"/>
      <c r="DQ1173" s="134"/>
      <c r="DR1173" s="134"/>
      <c r="DS1173" s="134"/>
      <c r="DT1173" s="134"/>
      <c r="DU1173" s="134"/>
      <c r="DV1173" s="134"/>
      <c r="DW1173" s="134"/>
      <c r="DX1173" s="134"/>
      <c r="DY1173" s="134"/>
      <c r="DZ1173" s="134"/>
      <c r="EA1173" s="134"/>
      <c r="EB1173" s="134"/>
      <c r="EC1173" s="134"/>
      <c r="ED1173" s="134"/>
      <c r="EE1173" s="134"/>
      <c r="EF1173" s="134"/>
      <c r="EG1173" s="134"/>
    </row>
    <row r="1174" spans="1:137">
      <c r="A1174" s="135"/>
      <c r="B1174" s="54"/>
      <c r="C1174" s="58" t="s">
        <v>33</v>
      </c>
      <c r="D1174" s="58" t="s">
        <v>1775</v>
      </c>
      <c r="E1174" s="100" t="s">
        <v>1776</v>
      </c>
      <c r="F1174" s="58" t="s">
        <v>1777</v>
      </c>
      <c r="G1174" s="192" t="s">
        <v>1778</v>
      </c>
      <c r="H1174" s="91" t="s">
        <v>1779</v>
      </c>
      <c r="I1174" s="74">
        <v>192</v>
      </c>
      <c r="J1174" s="46" t="s">
        <v>1508</v>
      </c>
      <c r="K1174" s="75" t="s">
        <v>1509</v>
      </c>
      <c r="L1174" s="76">
        <f t="shared" si="113"/>
        <v>0</v>
      </c>
      <c r="M1174" s="76"/>
      <c r="N1174" s="76"/>
      <c r="O1174" s="76"/>
      <c r="P1174" s="76"/>
      <c r="Q1174" s="76"/>
      <c r="R1174" s="76"/>
      <c r="S1174" s="76"/>
      <c r="T1174" s="76"/>
      <c r="U1174" s="76"/>
      <c r="V1174" s="76"/>
      <c r="W1174" s="76"/>
      <c r="X1174" s="76"/>
      <c r="Y1174" s="134"/>
      <c r="Z1174" s="134"/>
      <c r="AA1174" s="134"/>
      <c r="AB1174" s="134"/>
      <c r="AC1174" s="134"/>
      <c r="AD1174" s="134"/>
      <c r="AE1174" s="134"/>
      <c r="AF1174" s="134"/>
      <c r="AG1174" s="134"/>
      <c r="AH1174" s="134"/>
      <c r="AI1174" s="134"/>
      <c r="AJ1174" s="134"/>
      <c r="AK1174" s="134"/>
      <c r="AL1174" s="134"/>
      <c r="AM1174" s="134"/>
      <c r="AN1174" s="134"/>
      <c r="AO1174" s="134"/>
      <c r="AP1174" s="134"/>
      <c r="AQ1174" s="134"/>
      <c r="AR1174" s="134"/>
      <c r="AS1174" s="134"/>
      <c r="AT1174" s="134"/>
      <c r="AU1174" s="134"/>
      <c r="AV1174" s="134"/>
      <c r="AW1174" s="134"/>
      <c r="AX1174" s="134"/>
      <c r="AY1174" s="134"/>
      <c r="AZ1174" s="134"/>
      <c r="BA1174" s="134"/>
      <c r="BB1174" s="134"/>
      <c r="BC1174" s="134"/>
      <c r="BD1174" s="134"/>
      <c r="BE1174" s="134"/>
      <c r="BF1174" s="134"/>
      <c r="BG1174" s="134"/>
      <c r="BH1174" s="134"/>
      <c r="BI1174" s="134"/>
      <c r="BJ1174" s="134"/>
      <c r="BK1174" s="134"/>
      <c r="BL1174" s="134"/>
      <c r="BM1174" s="134"/>
      <c r="BN1174" s="134"/>
      <c r="BO1174" s="134"/>
      <c r="BP1174" s="134"/>
      <c r="BQ1174" s="134"/>
      <c r="BR1174" s="134"/>
      <c r="BS1174" s="134"/>
      <c r="BT1174" s="134"/>
      <c r="BU1174" s="134"/>
      <c r="BV1174" s="134"/>
      <c r="BW1174" s="134"/>
      <c r="BX1174" s="134"/>
      <c r="BY1174" s="134"/>
      <c r="BZ1174" s="134"/>
      <c r="CA1174" s="134"/>
      <c r="CB1174" s="134"/>
      <c r="CC1174" s="134"/>
      <c r="CD1174" s="134"/>
      <c r="CE1174" s="134"/>
      <c r="CF1174" s="134"/>
      <c r="CG1174" s="134"/>
      <c r="CH1174" s="134"/>
      <c r="CI1174" s="134"/>
      <c r="CJ1174" s="134"/>
      <c r="CK1174" s="134"/>
      <c r="CL1174" s="134"/>
      <c r="CM1174" s="134"/>
      <c r="CN1174" s="134"/>
      <c r="CO1174" s="134"/>
      <c r="CP1174" s="134"/>
      <c r="CQ1174" s="134"/>
      <c r="CR1174" s="134"/>
      <c r="CS1174" s="134"/>
      <c r="CT1174" s="134"/>
      <c r="CU1174" s="134"/>
      <c r="CV1174" s="134"/>
      <c r="CW1174" s="134"/>
      <c r="CX1174" s="134"/>
      <c r="CY1174" s="134"/>
      <c r="CZ1174" s="134"/>
      <c r="DA1174" s="134"/>
      <c r="DB1174" s="134"/>
      <c r="DC1174" s="134"/>
      <c r="DD1174" s="134"/>
      <c r="DE1174" s="134"/>
      <c r="DF1174" s="134"/>
      <c r="DG1174" s="134"/>
      <c r="DH1174" s="134"/>
      <c r="DI1174" s="134"/>
      <c r="DJ1174" s="134"/>
      <c r="DK1174" s="134"/>
      <c r="DL1174" s="134"/>
      <c r="DM1174" s="134"/>
      <c r="DN1174" s="134"/>
      <c r="DO1174" s="134"/>
      <c r="DP1174" s="134"/>
      <c r="DQ1174" s="134"/>
      <c r="DR1174" s="134"/>
      <c r="DS1174" s="134"/>
      <c r="DT1174" s="134"/>
      <c r="DU1174" s="134"/>
      <c r="DV1174" s="134"/>
      <c r="DW1174" s="134"/>
      <c r="DX1174" s="134"/>
      <c r="DY1174" s="134"/>
      <c r="DZ1174" s="134"/>
      <c r="EA1174" s="134"/>
      <c r="EB1174" s="134"/>
      <c r="EC1174" s="134"/>
      <c r="ED1174" s="134"/>
      <c r="EE1174" s="134"/>
      <c r="EF1174" s="134"/>
      <c r="EG1174" s="134"/>
    </row>
    <row r="1175" spans="1:137">
      <c r="A1175" s="135"/>
      <c r="B1175" s="54"/>
      <c r="C1175" s="77"/>
      <c r="D1175" s="77"/>
      <c r="E1175" s="63"/>
      <c r="F1175" s="77"/>
      <c r="G1175" s="193"/>
      <c r="H1175" s="92"/>
      <c r="I1175" s="79"/>
      <c r="J1175" s="54"/>
      <c r="K1175" s="75" t="s">
        <v>1501</v>
      </c>
      <c r="L1175" s="76">
        <f t="shared" si="113"/>
        <v>0</v>
      </c>
      <c r="M1175" s="76"/>
      <c r="N1175" s="76"/>
      <c r="O1175" s="76"/>
      <c r="P1175" s="76"/>
      <c r="Q1175" s="76"/>
      <c r="R1175" s="76"/>
      <c r="S1175" s="76"/>
      <c r="T1175" s="76"/>
      <c r="U1175" s="76"/>
      <c r="V1175" s="76"/>
      <c r="W1175" s="76"/>
      <c r="X1175" s="76"/>
      <c r="Y1175" s="134"/>
      <c r="Z1175" s="134"/>
      <c r="AA1175" s="134"/>
      <c r="AB1175" s="134"/>
      <c r="AC1175" s="134"/>
      <c r="AD1175" s="134"/>
      <c r="AE1175" s="134"/>
      <c r="AF1175" s="134"/>
      <c r="AG1175" s="134"/>
      <c r="AH1175" s="134"/>
      <c r="AI1175" s="134"/>
      <c r="AJ1175" s="134"/>
      <c r="AK1175" s="134"/>
      <c r="AL1175" s="134"/>
      <c r="AM1175" s="134"/>
      <c r="AN1175" s="134"/>
      <c r="AO1175" s="134"/>
      <c r="AP1175" s="134"/>
      <c r="AQ1175" s="134"/>
      <c r="AR1175" s="134"/>
      <c r="AS1175" s="134"/>
      <c r="AT1175" s="134"/>
      <c r="AU1175" s="134"/>
      <c r="AV1175" s="134"/>
      <c r="AW1175" s="134"/>
      <c r="AX1175" s="134"/>
      <c r="AY1175" s="134"/>
      <c r="AZ1175" s="134"/>
      <c r="BA1175" s="134"/>
      <c r="BB1175" s="134"/>
      <c r="BC1175" s="134"/>
      <c r="BD1175" s="134"/>
      <c r="BE1175" s="134"/>
      <c r="BF1175" s="134"/>
      <c r="BG1175" s="134"/>
      <c r="BH1175" s="134"/>
      <c r="BI1175" s="134"/>
      <c r="BJ1175" s="134"/>
      <c r="BK1175" s="134"/>
      <c r="BL1175" s="134"/>
      <c r="BM1175" s="134"/>
      <c r="BN1175" s="134"/>
      <c r="BO1175" s="134"/>
      <c r="BP1175" s="134"/>
      <c r="BQ1175" s="134"/>
      <c r="BR1175" s="134"/>
      <c r="BS1175" s="134"/>
      <c r="BT1175" s="134"/>
      <c r="BU1175" s="134"/>
      <c r="BV1175" s="134"/>
      <c r="BW1175" s="134"/>
      <c r="BX1175" s="134"/>
      <c r="BY1175" s="134"/>
      <c r="BZ1175" s="134"/>
      <c r="CA1175" s="134"/>
      <c r="CB1175" s="134"/>
      <c r="CC1175" s="134"/>
      <c r="CD1175" s="134"/>
      <c r="CE1175" s="134"/>
      <c r="CF1175" s="134"/>
      <c r="CG1175" s="134"/>
      <c r="CH1175" s="134"/>
      <c r="CI1175" s="134"/>
      <c r="CJ1175" s="134"/>
      <c r="CK1175" s="134"/>
      <c r="CL1175" s="134"/>
      <c r="CM1175" s="134"/>
      <c r="CN1175" s="134"/>
      <c r="CO1175" s="134"/>
      <c r="CP1175" s="134"/>
      <c r="CQ1175" s="134"/>
      <c r="CR1175" s="134"/>
      <c r="CS1175" s="134"/>
      <c r="CT1175" s="134"/>
      <c r="CU1175" s="134"/>
      <c r="CV1175" s="134"/>
      <c r="CW1175" s="134"/>
      <c r="CX1175" s="134"/>
      <c r="CY1175" s="134"/>
      <c r="CZ1175" s="134"/>
      <c r="DA1175" s="134"/>
      <c r="DB1175" s="134"/>
      <c r="DC1175" s="134"/>
      <c r="DD1175" s="134"/>
      <c r="DE1175" s="134"/>
      <c r="DF1175" s="134"/>
      <c r="DG1175" s="134"/>
      <c r="DH1175" s="134"/>
      <c r="DI1175" s="134"/>
      <c r="DJ1175" s="134"/>
      <c r="DK1175" s="134"/>
      <c r="DL1175" s="134"/>
      <c r="DM1175" s="134"/>
      <c r="DN1175" s="134"/>
      <c r="DO1175" s="134"/>
      <c r="DP1175" s="134"/>
      <c r="DQ1175" s="134"/>
      <c r="DR1175" s="134"/>
      <c r="DS1175" s="134"/>
      <c r="DT1175" s="134"/>
      <c r="DU1175" s="134"/>
      <c r="DV1175" s="134"/>
      <c r="DW1175" s="134"/>
      <c r="DX1175" s="134"/>
      <c r="DY1175" s="134"/>
      <c r="DZ1175" s="134"/>
      <c r="EA1175" s="134"/>
      <c r="EB1175" s="134"/>
      <c r="EC1175" s="134"/>
      <c r="ED1175" s="134"/>
      <c r="EE1175" s="134"/>
      <c r="EF1175" s="134"/>
      <c r="EG1175" s="134"/>
    </row>
    <row r="1176" spans="1:137">
      <c r="A1176" s="135"/>
      <c r="B1176" s="54"/>
      <c r="C1176" s="81"/>
      <c r="D1176" s="81"/>
      <c r="E1176" s="68"/>
      <c r="F1176" s="81"/>
      <c r="G1176" s="194"/>
      <c r="H1176" s="93"/>
      <c r="I1176" s="83"/>
      <c r="J1176" s="80"/>
      <c r="K1176" s="84" t="s">
        <v>1502</v>
      </c>
      <c r="L1176" s="76">
        <f t="shared" si="113"/>
        <v>2</v>
      </c>
      <c r="M1176" s="76"/>
      <c r="N1176" s="76"/>
      <c r="O1176" s="76">
        <v>1</v>
      </c>
      <c r="P1176" s="76"/>
      <c r="Q1176" s="76"/>
      <c r="R1176" s="76"/>
      <c r="S1176" s="76"/>
      <c r="T1176" s="76">
        <v>1</v>
      </c>
      <c r="U1176" s="76"/>
      <c r="V1176" s="76"/>
      <c r="W1176" s="76"/>
      <c r="X1176" s="76"/>
      <c r="Y1176" s="134"/>
      <c r="Z1176" s="134"/>
      <c r="AA1176" s="134"/>
      <c r="AB1176" s="134"/>
      <c r="AC1176" s="134"/>
      <c r="AD1176" s="134"/>
      <c r="AE1176" s="134"/>
      <c r="AF1176" s="134"/>
      <c r="AG1176" s="134"/>
      <c r="AH1176" s="134"/>
      <c r="AI1176" s="134"/>
      <c r="AJ1176" s="134"/>
      <c r="AK1176" s="134"/>
      <c r="AL1176" s="134"/>
      <c r="AM1176" s="134"/>
      <c r="AN1176" s="134"/>
      <c r="AO1176" s="134"/>
      <c r="AP1176" s="134"/>
      <c r="AQ1176" s="134"/>
      <c r="AR1176" s="134"/>
      <c r="AS1176" s="134"/>
      <c r="AT1176" s="134"/>
      <c r="AU1176" s="134"/>
      <c r="AV1176" s="134"/>
      <c r="AW1176" s="134"/>
      <c r="AX1176" s="134"/>
      <c r="AY1176" s="134"/>
      <c r="AZ1176" s="134"/>
      <c r="BA1176" s="134"/>
      <c r="BB1176" s="134"/>
      <c r="BC1176" s="134"/>
      <c r="BD1176" s="134"/>
      <c r="BE1176" s="134"/>
      <c r="BF1176" s="134"/>
      <c r="BG1176" s="134"/>
      <c r="BH1176" s="134"/>
      <c r="BI1176" s="134"/>
      <c r="BJ1176" s="134"/>
      <c r="BK1176" s="134"/>
      <c r="BL1176" s="134"/>
      <c r="BM1176" s="134"/>
      <c r="BN1176" s="134"/>
      <c r="BO1176" s="134"/>
      <c r="BP1176" s="134"/>
      <c r="BQ1176" s="134"/>
      <c r="BR1176" s="134"/>
      <c r="BS1176" s="134"/>
      <c r="BT1176" s="134"/>
      <c r="BU1176" s="134"/>
      <c r="BV1176" s="134"/>
      <c r="BW1176" s="134"/>
      <c r="BX1176" s="134"/>
      <c r="BY1176" s="134"/>
      <c r="BZ1176" s="134"/>
      <c r="CA1176" s="134"/>
      <c r="CB1176" s="134"/>
      <c r="CC1176" s="134"/>
      <c r="CD1176" s="134"/>
      <c r="CE1176" s="134"/>
      <c r="CF1176" s="134"/>
      <c r="CG1176" s="134"/>
      <c r="CH1176" s="134"/>
      <c r="CI1176" s="134"/>
      <c r="CJ1176" s="134"/>
      <c r="CK1176" s="134"/>
      <c r="CL1176" s="134"/>
      <c r="CM1176" s="134"/>
      <c r="CN1176" s="134"/>
      <c r="CO1176" s="134"/>
      <c r="CP1176" s="134"/>
      <c r="CQ1176" s="134"/>
      <c r="CR1176" s="134"/>
      <c r="CS1176" s="134"/>
      <c r="CT1176" s="134"/>
      <c r="CU1176" s="134"/>
      <c r="CV1176" s="134"/>
      <c r="CW1176" s="134"/>
      <c r="CX1176" s="134"/>
      <c r="CY1176" s="134"/>
      <c r="CZ1176" s="134"/>
      <c r="DA1176" s="134"/>
      <c r="DB1176" s="134"/>
      <c r="DC1176" s="134"/>
      <c r="DD1176" s="134"/>
      <c r="DE1176" s="134"/>
      <c r="DF1176" s="134"/>
      <c r="DG1176" s="134"/>
      <c r="DH1176" s="134"/>
      <c r="DI1176" s="134"/>
      <c r="DJ1176" s="134"/>
      <c r="DK1176" s="134"/>
      <c r="DL1176" s="134"/>
      <c r="DM1176" s="134"/>
      <c r="DN1176" s="134"/>
      <c r="DO1176" s="134"/>
      <c r="DP1176" s="134"/>
      <c r="DQ1176" s="134"/>
      <c r="DR1176" s="134"/>
      <c r="DS1176" s="134"/>
      <c r="DT1176" s="134"/>
      <c r="DU1176" s="134"/>
      <c r="DV1176" s="134"/>
      <c r="DW1176" s="134"/>
      <c r="DX1176" s="134"/>
      <c r="DY1176" s="134"/>
      <c r="DZ1176" s="134"/>
      <c r="EA1176" s="134"/>
      <c r="EB1176" s="134"/>
      <c r="EC1176" s="134"/>
      <c r="ED1176" s="134"/>
      <c r="EE1176" s="134"/>
      <c r="EF1176" s="134"/>
      <c r="EG1176" s="134"/>
    </row>
    <row r="1177" spans="1:137">
      <c r="A1177" s="135"/>
      <c r="B1177" s="54"/>
      <c r="C1177" s="58" t="s">
        <v>33</v>
      </c>
      <c r="D1177" s="58" t="s">
        <v>1780</v>
      </c>
      <c r="E1177" s="100" t="s">
        <v>1781</v>
      </c>
      <c r="F1177" s="58" t="s">
        <v>1782</v>
      </c>
      <c r="G1177" s="192" t="s">
        <v>1783</v>
      </c>
      <c r="H1177" s="91" t="s">
        <v>1784</v>
      </c>
      <c r="I1177" s="74">
        <v>567</v>
      </c>
      <c r="J1177" s="46" t="s">
        <v>1508</v>
      </c>
      <c r="K1177" s="75" t="s">
        <v>1509</v>
      </c>
      <c r="L1177" s="76">
        <f>SUM(M1177:X1177)</f>
        <v>0</v>
      </c>
      <c r="M1177" s="76"/>
      <c r="N1177" s="76"/>
      <c r="O1177" s="76"/>
      <c r="P1177" s="76"/>
      <c r="Q1177" s="76"/>
      <c r="R1177" s="76"/>
      <c r="S1177" s="76"/>
      <c r="T1177" s="76"/>
      <c r="U1177" s="76"/>
      <c r="V1177" s="76"/>
      <c r="W1177" s="76"/>
      <c r="X1177" s="76"/>
      <c r="Y1177" s="134"/>
      <c r="Z1177" s="134"/>
      <c r="AA1177" s="134"/>
      <c r="AB1177" s="134"/>
      <c r="AC1177" s="134"/>
      <c r="AD1177" s="134"/>
      <c r="AE1177" s="134"/>
      <c r="AF1177" s="134"/>
      <c r="AG1177" s="134"/>
      <c r="AH1177" s="134"/>
      <c r="AI1177" s="134"/>
      <c r="AJ1177" s="134"/>
      <c r="AK1177" s="134"/>
      <c r="AL1177" s="134"/>
      <c r="AM1177" s="134"/>
      <c r="AN1177" s="134"/>
      <c r="AO1177" s="134"/>
      <c r="AP1177" s="134"/>
      <c r="AQ1177" s="134"/>
      <c r="AR1177" s="134"/>
      <c r="AS1177" s="134"/>
      <c r="AT1177" s="134"/>
      <c r="AU1177" s="134"/>
      <c r="AV1177" s="134"/>
      <c r="AW1177" s="134"/>
      <c r="AX1177" s="134"/>
      <c r="AY1177" s="134"/>
      <c r="AZ1177" s="134"/>
      <c r="BA1177" s="134"/>
      <c r="BB1177" s="134"/>
      <c r="BC1177" s="134"/>
      <c r="BD1177" s="134"/>
      <c r="BE1177" s="134"/>
      <c r="BF1177" s="134"/>
      <c r="BG1177" s="134"/>
      <c r="BH1177" s="134"/>
      <c r="BI1177" s="134"/>
      <c r="BJ1177" s="134"/>
      <c r="BK1177" s="134"/>
      <c r="BL1177" s="134"/>
      <c r="BM1177" s="134"/>
      <c r="BN1177" s="134"/>
      <c r="BO1177" s="134"/>
      <c r="BP1177" s="134"/>
      <c r="BQ1177" s="134"/>
      <c r="BR1177" s="134"/>
      <c r="BS1177" s="134"/>
      <c r="BT1177" s="134"/>
      <c r="BU1177" s="134"/>
      <c r="BV1177" s="134"/>
      <c r="BW1177" s="134"/>
      <c r="BX1177" s="134"/>
      <c r="BY1177" s="134"/>
      <c r="BZ1177" s="134"/>
      <c r="CA1177" s="134"/>
      <c r="CB1177" s="134"/>
      <c r="CC1177" s="134"/>
      <c r="CD1177" s="134"/>
      <c r="CE1177" s="134"/>
      <c r="CF1177" s="134"/>
      <c r="CG1177" s="134"/>
      <c r="CH1177" s="134"/>
      <c r="CI1177" s="134"/>
      <c r="CJ1177" s="134"/>
      <c r="CK1177" s="134"/>
      <c r="CL1177" s="134"/>
      <c r="CM1177" s="134"/>
      <c r="CN1177" s="134"/>
      <c r="CO1177" s="134"/>
      <c r="CP1177" s="134"/>
      <c r="CQ1177" s="134"/>
      <c r="CR1177" s="134"/>
      <c r="CS1177" s="134"/>
      <c r="CT1177" s="134"/>
      <c r="CU1177" s="134"/>
      <c r="CV1177" s="134"/>
      <c r="CW1177" s="134"/>
      <c r="CX1177" s="134"/>
      <c r="CY1177" s="134"/>
      <c r="CZ1177" s="134"/>
      <c r="DA1177" s="134"/>
      <c r="DB1177" s="134"/>
      <c r="DC1177" s="134"/>
      <c r="DD1177" s="134"/>
      <c r="DE1177" s="134"/>
      <c r="DF1177" s="134"/>
      <c r="DG1177" s="134"/>
      <c r="DH1177" s="134"/>
      <c r="DI1177" s="134"/>
      <c r="DJ1177" s="134"/>
      <c r="DK1177" s="134"/>
      <c r="DL1177" s="134"/>
      <c r="DM1177" s="134"/>
      <c r="DN1177" s="134"/>
      <c r="DO1177" s="134"/>
      <c r="DP1177" s="134"/>
      <c r="DQ1177" s="134"/>
      <c r="DR1177" s="134"/>
      <c r="DS1177" s="134"/>
      <c r="DT1177" s="134"/>
      <c r="DU1177" s="134"/>
      <c r="DV1177" s="134"/>
      <c r="DW1177" s="134"/>
      <c r="DX1177" s="134"/>
      <c r="DY1177" s="134"/>
      <c r="DZ1177" s="134"/>
      <c r="EA1177" s="134"/>
      <c r="EB1177" s="134"/>
      <c r="EC1177" s="134"/>
      <c r="ED1177" s="134"/>
      <c r="EE1177" s="134"/>
      <c r="EF1177" s="134"/>
      <c r="EG1177" s="134"/>
    </row>
    <row r="1178" spans="1:137">
      <c r="A1178" s="135"/>
      <c r="B1178" s="54"/>
      <c r="C1178" s="77"/>
      <c r="D1178" s="77"/>
      <c r="E1178" s="63"/>
      <c r="F1178" s="77"/>
      <c r="G1178" s="193"/>
      <c r="H1178" s="92"/>
      <c r="I1178" s="79"/>
      <c r="J1178" s="54"/>
      <c r="K1178" s="75" t="s">
        <v>1501</v>
      </c>
      <c r="L1178" s="76">
        <f t="shared" ref="L1178:L1209" si="114">SUM(M1178:X1178)</f>
        <v>0</v>
      </c>
      <c r="M1178" s="76"/>
      <c r="N1178" s="76"/>
      <c r="O1178" s="76"/>
      <c r="P1178" s="76"/>
      <c r="Q1178" s="76"/>
      <c r="R1178" s="76"/>
      <c r="S1178" s="76"/>
      <c r="T1178" s="76"/>
      <c r="U1178" s="76"/>
      <c r="V1178" s="76"/>
      <c r="W1178" s="76"/>
      <c r="X1178" s="76"/>
      <c r="Y1178" s="134"/>
      <c r="Z1178" s="134"/>
      <c r="AA1178" s="134"/>
      <c r="AB1178" s="134"/>
      <c r="AC1178" s="134"/>
      <c r="AD1178" s="134"/>
      <c r="AE1178" s="134"/>
      <c r="AF1178" s="134"/>
      <c r="AG1178" s="134"/>
      <c r="AH1178" s="134"/>
      <c r="AI1178" s="134"/>
      <c r="AJ1178" s="134"/>
      <c r="AK1178" s="134"/>
      <c r="AL1178" s="134"/>
      <c r="AM1178" s="134"/>
      <c r="AN1178" s="134"/>
      <c r="AO1178" s="134"/>
      <c r="AP1178" s="134"/>
      <c r="AQ1178" s="134"/>
      <c r="AR1178" s="134"/>
      <c r="AS1178" s="134"/>
      <c r="AT1178" s="134"/>
      <c r="AU1178" s="134"/>
      <c r="AV1178" s="134"/>
      <c r="AW1178" s="134"/>
      <c r="AX1178" s="134"/>
      <c r="AY1178" s="134"/>
      <c r="AZ1178" s="134"/>
      <c r="BA1178" s="134"/>
      <c r="BB1178" s="134"/>
      <c r="BC1178" s="134"/>
      <c r="BD1178" s="134"/>
      <c r="BE1178" s="134"/>
      <c r="BF1178" s="134"/>
      <c r="BG1178" s="134"/>
      <c r="BH1178" s="134"/>
      <c r="BI1178" s="134"/>
      <c r="BJ1178" s="134"/>
      <c r="BK1178" s="134"/>
      <c r="BL1178" s="134"/>
      <c r="BM1178" s="134"/>
      <c r="BN1178" s="134"/>
      <c r="BO1178" s="134"/>
      <c r="BP1178" s="134"/>
      <c r="BQ1178" s="134"/>
      <c r="BR1178" s="134"/>
      <c r="BS1178" s="134"/>
      <c r="BT1178" s="134"/>
      <c r="BU1178" s="134"/>
      <c r="BV1178" s="134"/>
      <c r="BW1178" s="134"/>
      <c r="BX1178" s="134"/>
      <c r="BY1178" s="134"/>
      <c r="BZ1178" s="134"/>
      <c r="CA1178" s="134"/>
      <c r="CB1178" s="134"/>
      <c r="CC1178" s="134"/>
      <c r="CD1178" s="134"/>
      <c r="CE1178" s="134"/>
      <c r="CF1178" s="134"/>
      <c r="CG1178" s="134"/>
      <c r="CH1178" s="134"/>
      <c r="CI1178" s="134"/>
      <c r="CJ1178" s="134"/>
      <c r="CK1178" s="134"/>
      <c r="CL1178" s="134"/>
      <c r="CM1178" s="134"/>
      <c r="CN1178" s="134"/>
      <c r="CO1178" s="134"/>
      <c r="CP1178" s="134"/>
      <c r="CQ1178" s="134"/>
      <c r="CR1178" s="134"/>
      <c r="CS1178" s="134"/>
      <c r="CT1178" s="134"/>
      <c r="CU1178" s="134"/>
      <c r="CV1178" s="134"/>
      <c r="CW1178" s="134"/>
      <c r="CX1178" s="134"/>
      <c r="CY1178" s="134"/>
      <c r="CZ1178" s="134"/>
      <c r="DA1178" s="134"/>
      <c r="DB1178" s="134"/>
      <c r="DC1178" s="134"/>
      <c r="DD1178" s="134"/>
      <c r="DE1178" s="134"/>
      <c r="DF1178" s="134"/>
      <c r="DG1178" s="134"/>
      <c r="DH1178" s="134"/>
      <c r="DI1178" s="134"/>
      <c r="DJ1178" s="134"/>
      <c r="DK1178" s="134"/>
      <c r="DL1178" s="134"/>
      <c r="DM1178" s="134"/>
      <c r="DN1178" s="134"/>
      <c r="DO1178" s="134"/>
      <c r="DP1178" s="134"/>
      <c r="DQ1178" s="134"/>
      <c r="DR1178" s="134"/>
      <c r="DS1178" s="134"/>
      <c r="DT1178" s="134"/>
      <c r="DU1178" s="134"/>
      <c r="DV1178" s="134"/>
      <c r="DW1178" s="134"/>
      <c r="DX1178" s="134"/>
      <c r="DY1178" s="134"/>
      <c r="DZ1178" s="134"/>
      <c r="EA1178" s="134"/>
      <c r="EB1178" s="134"/>
      <c r="EC1178" s="134"/>
      <c r="ED1178" s="134"/>
      <c r="EE1178" s="134"/>
      <c r="EF1178" s="134"/>
      <c r="EG1178" s="134"/>
    </row>
    <row r="1179" spans="1:137">
      <c r="A1179" s="135"/>
      <c r="B1179" s="54"/>
      <c r="C1179" s="81"/>
      <c r="D1179" s="81"/>
      <c r="E1179" s="68"/>
      <c r="F1179" s="81"/>
      <c r="G1179" s="194"/>
      <c r="H1179" s="93"/>
      <c r="I1179" s="83"/>
      <c r="J1179" s="80"/>
      <c r="K1179" s="84" t="s">
        <v>1502</v>
      </c>
      <c r="L1179" s="76">
        <f t="shared" si="114"/>
        <v>2</v>
      </c>
      <c r="M1179" s="76"/>
      <c r="N1179" s="76"/>
      <c r="O1179" s="76"/>
      <c r="P1179" s="76"/>
      <c r="Q1179" s="76"/>
      <c r="R1179" s="76"/>
      <c r="S1179" s="76">
        <v>2</v>
      </c>
      <c r="T1179" s="76"/>
      <c r="U1179" s="76"/>
      <c r="V1179" s="76"/>
      <c r="W1179" s="76"/>
      <c r="X1179" s="76"/>
      <c r="Y1179" s="134"/>
      <c r="Z1179" s="134"/>
      <c r="AA1179" s="134"/>
      <c r="AB1179" s="134"/>
      <c r="AC1179" s="134"/>
      <c r="AD1179" s="134"/>
      <c r="AE1179" s="134"/>
      <c r="AF1179" s="134"/>
      <c r="AG1179" s="134"/>
      <c r="AH1179" s="134"/>
      <c r="AI1179" s="134"/>
      <c r="AJ1179" s="134"/>
      <c r="AK1179" s="134"/>
      <c r="AL1179" s="134"/>
      <c r="AM1179" s="134"/>
      <c r="AN1179" s="134"/>
      <c r="AO1179" s="134"/>
      <c r="AP1179" s="134"/>
      <c r="AQ1179" s="134"/>
      <c r="AR1179" s="134"/>
      <c r="AS1179" s="134"/>
      <c r="AT1179" s="134"/>
      <c r="AU1179" s="134"/>
      <c r="AV1179" s="134"/>
      <c r="AW1179" s="134"/>
      <c r="AX1179" s="134"/>
      <c r="AY1179" s="134"/>
      <c r="AZ1179" s="134"/>
      <c r="BA1179" s="134"/>
      <c r="BB1179" s="134"/>
      <c r="BC1179" s="134"/>
      <c r="BD1179" s="134"/>
      <c r="BE1179" s="134"/>
      <c r="BF1179" s="134"/>
      <c r="BG1179" s="134"/>
      <c r="BH1179" s="134"/>
      <c r="BI1179" s="134"/>
      <c r="BJ1179" s="134"/>
      <c r="BK1179" s="134"/>
      <c r="BL1179" s="134"/>
      <c r="BM1179" s="134"/>
      <c r="BN1179" s="134"/>
      <c r="BO1179" s="134"/>
      <c r="BP1179" s="134"/>
      <c r="BQ1179" s="134"/>
      <c r="BR1179" s="134"/>
      <c r="BS1179" s="134"/>
      <c r="BT1179" s="134"/>
      <c r="BU1179" s="134"/>
      <c r="BV1179" s="134"/>
      <c r="BW1179" s="134"/>
      <c r="BX1179" s="134"/>
      <c r="BY1179" s="134"/>
      <c r="BZ1179" s="134"/>
      <c r="CA1179" s="134"/>
      <c r="CB1179" s="134"/>
      <c r="CC1179" s="134"/>
      <c r="CD1179" s="134"/>
      <c r="CE1179" s="134"/>
      <c r="CF1179" s="134"/>
      <c r="CG1179" s="134"/>
      <c r="CH1179" s="134"/>
      <c r="CI1179" s="134"/>
      <c r="CJ1179" s="134"/>
      <c r="CK1179" s="134"/>
      <c r="CL1179" s="134"/>
      <c r="CM1179" s="134"/>
      <c r="CN1179" s="134"/>
      <c r="CO1179" s="134"/>
      <c r="CP1179" s="134"/>
      <c r="CQ1179" s="134"/>
      <c r="CR1179" s="134"/>
      <c r="CS1179" s="134"/>
      <c r="CT1179" s="134"/>
      <c r="CU1179" s="134"/>
      <c r="CV1179" s="134"/>
      <c r="CW1179" s="134"/>
      <c r="CX1179" s="134"/>
      <c r="CY1179" s="134"/>
      <c r="CZ1179" s="134"/>
      <c r="DA1179" s="134"/>
      <c r="DB1179" s="134"/>
      <c r="DC1179" s="134"/>
      <c r="DD1179" s="134"/>
      <c r="DE1179" s="134"/>
      <c r="DF1179" s="134"/>
      <c r="DG1179" s="134"/>
      <c r="DH1179" s="134"/>
      <c r="DI1179" s="134"/>
      <c r="DJ1179" s="134"/>
      <c r="DK1179" s="134"/>
      <c r="DL1179" s="134"/>
      <c r="DM1179" s="134"/>
      <c r="DN1179" s="134"/>
      <c r="DO1179" s="134"/>
      <c r="DP1179" s="134"/>
      <c r="DQ1179" s="134"/>
      <c r="DR1179" s="134"/>
      <c r="DS1179" s="134"/>
      <c r="DT1179" s="134"/>
      <c r="DU1179" s="134"/>
      <c r="DV1179" s="134"/>
      <c r="DW1179" s="134"/>
      <c r="DX1179" s="134"/>
      <c r="DY1179" s="134"/>
      <c r="DZ1179" s="134"/>
      <c r="EA1179" s="134"/>
      <c r="EB1179" s="134"/>
      <c r="EC1179" s="134"/>
      <c r="ED1179" s="134"/>
      <c r="EE1179" s="134"/>
      <c r="EF1179" s="134"/>
      <c r="EG1179" s="134"/>
    </row>
    <row r="1180" spans="1:137">
      <c r="A1180" s="135"/>
      <c r="B1180" s="54"/>
      <c r="C1180" s="58" t="s">
        <v>33</v>
      </c>
      <c r="D1180" s="58" t="s">
        <v>1785</v>
      </c>
      <c r="E1180" s="100" t="s">
        <v>1786</v>
      </c>
      <c r="F1180" s="58" t="s">
        <v>1787</v>
      </c>
      <c r="G1180" s="192" t="s">
        <v>1788</v>
      </c>
      <c r="H1180" s="91" t="s">
        <v>1789</v>
      </c>
      <c r="I1180" s="74">
        <v>78969</v>
      </c>
      <c r="J1180" s="46" t="s">
        <v>1508</v>
      </c>
      <c r="K1180" s="75" t="s">
        <v>1509</v>
      </c>
      <c r="L1180" s="76">
        <f t="shared" si="114"/>
        <v>0</v>
      </c>
      <c r="M1180" s="76"/>
      <c r="N1180" s="76"/>
      <c r="O1180" s="76"/>
      <c r="P1180" s="76"/>
      <c r="Q1180" s="76"/>
      <c r="R1180" s="76"/>
      <c r="S1180" s="76"/>
      <c r="T1180" s="76"/>
      <c r="U1180" s="76"/>
      <c r="V1180" s="76"/>
      <c r="W1180" s="76"/>
      <c r="X1180" s="76"/>
      <c r="Y1180" s="134"/>
      <c r="Z1180" s="134"/>
      <c r="AA1180" s="134"/>
      <c r="AB1180" s="134"/>
      <c r="AC1180" s="134"/>
      <c r="AD1180" s="134"/>
      <c r="AE1180" s="134"/>
      <c r="AF1180" s="134"/>
      <c r="AG1180" s="134"/>
      <c r="AH1180" s="134"/>
      <c r="AI1180" s="134"/>
      <c r="AJ1180" s="134"/>
      <c r="AK1180" s="134"/>
      <c r="AL1180" s="134"/>
      <c r="AM1180" s="134"/>
      <c r="AN1180" s="134"/>
      <c r="AO1180" s="134"/>
      <c r="AP1180" s="134"/>
      <c r="AQ1180" s="134"/>
      <c r="AR1180" s="134"/>
      <c r="AS1180" s="134"/>
      <c r="AT1180" s="134"/>
      <c r="AU1180" s="134"/>
      <c r="AV1180" s="134"/>
      <c r="AW1180" s="134"/>
      <c r="AX1180" s="134"/>
      <c r="AY1180" s="134"/>
      <c r="AZ1180" s="134"/>
      <c r="BA1180" s="134"/>
      <c r="BB1180" s="134"/>
      <c r="BC1180" s="134"/>
      <c r="BD1180" s="134"/>
      <c r="BE1180" s="134"/>
      <c r="BF1180" s="134"/>
      <c r="BG1180" s="134"/>
      <c r="BH1180" s="134"/>
      <c r="BI1180" s="134"/>
      <c r="BJ1180" s="134"/>
      <c r="BK1180" s="134"/>
      <c r="BL1180" s="134"/>
      <c r="BM1180" s="134"/>
      <c r="BN1180" s="134"/>
      <c r="BO1180" s="134"/>
      <c r="BP1180" s="134"/>
      <c r="BQ1180" s="134"/>
      <c r="BR1180" s="134"/>
      <c r="BS1180" s="134"/>
      <c r="BT1180" s="134"/>
      <c r="BU1180" s="134"/>
      <c r="BV1180" s="134"/>
      <c r="BW1180" s="134"/>
      <c r="BX1180" s="134"/>
      <c r="BY1180" s="134"/>
      <c r="BZ1180" s="134"/>
      <c r="CA1180" s="134"/>
      <c r="CB1180" s="134"/>
      <c r="CC1180" s="134"/>
      <c r="CD1180" s="134"/>
      <c r="CE1180" s="134"/>
      <c r="CF1180" s="134"/>
      <c r="CG1180" s="134"/>
      <c r="CH1180" s="134"/>
      <c r="CI1180" s="134"/>
      <c r="CJ1180" s="134"/>
      <c r="CK1180" s="134"/>
      <c r="CL1180" s="134"/>
      <c r="CM1180" s="134"/>
      <c r="CN1180" s="134"/>
      <c r="CO1180" s="134"/>
      <c r="CP1180" s="134"/>
      <c r="CQ1180" s="134"/>
      <c r="CR1180" s="134"/>
      <c r="CS1180" s="134"/>
      <c r="CT1180" s="134"/>
      <c r="CU1180" s="134"/>
      <c r="CV1180" s="134"/>
      <c r="CW1180" s="134"/>
      <c r="CX1180" s="134"/>
      <c r="CY1180" s="134"/>
      <c r="CZ1180" s="134"/>
      <c r="DA1180" s="134"/>
      <c r="DB1180" s="134"/>
      <c r="DC1180" s="134"/>
      <c r="DD1180" s="134"/>
      <c r="DE1180" s="134"/>
      <c r="DF1180" s="134"/>
      <c r="DG1180" s="134"/>
      <c r="DH1180" s="134"/>
      <c r="DI1180" s="134"/>
      <c r="DJ1180" s="134"/>
      <c r="DK1180" s="134"/>
      <c r="DL1180" s="134"/>
      <c r="DM1180" s="134"/>
      <c r="DN1180" s="134"/>
      <c r="DO1180" s="134"/>
      <c r="DP1180" s="134"/>
      <c r="DQ1180" s="134"/>
      <c r="DR1180" s="134"/>
      <c r="DS1180" s="134"/>
      <c r="DT1180" s="134"/>
      <c r="DU1180" s="134"/>
      <c r="DV1180" s="134"/>
      <c r="DW1180" s="134"/>
      <c r="DX1180" s="134"/>
      <c r="DY1180" s="134"/>
      <c r="DZ1180" s="134"/>
      <c r="EA1180" s="134"/>
      <c r="EB1180" s="134"/>
      <c r="EC1180" s="134"/>
      <c r="ED1180" s="134"/>
      <c r="EE1180" s="134"/>
      <c r="EF1180" s="134"/>
      <c r="EG1180" s="134"/>
    </row>
    <row r="1181" spans="1:137">
      <c r="A1181" s="135"/>
      <c r="B1181" s="54"/>
      <c r="C1181" s="77"/>
      <c r="D1181" s="77"/>
      <c r="E1181" s="63"/>
      <c r="F1181" s="77"/>
      <c r="G1181" s="193"/>
      <c r="H1181" s="92"/>
      <c r="I1181" s="79"/>
      <c r="J1181" s="54"/>
      <c r="K1181" s="75" t="s">
        <v>1501</v>
      </c>
      <c r="L1181" s="76">
        <f t="shared" si="114"/>
        <v>0</v>
      </c>
      <c r="M1181" s="76"/>
      <c r="N1181" s="76"/>
      <c r="O1181" s="76"/>
      <c r="P1181" s="76"/>
      <c r="Q1181" s="76"/>
      <c r="R1181" s="76"/>
      <c r="S1181" s="76"/>
      <c r="T1181" s="76"/>
      <c r="U1181" s="76"/>
      <c r="V1181" s="76"/>
      <c r="W1181" s="76"/>
      <c r="X1181" s="76"/>
      <c r="Y1181" s="134"/>
      <c r="Z1181" s="134"/>
      <c r="AA1181" s="134"/>
      <c r="AB1181" s="134"/>
      <c r="AC1181" s="134"/>
      <c r="AD1181" s="134"/>
      <c r="AE1181" s="134"/>
      <c r="AF1181" s="134"/>
      <c r="AG1181" s="134"/>
      <c r="AH1181" s="134"/>
      <c r="AI1181" s="134"/>
      <c r="AJ1181" s="134"/>
      <c r="AK1181" s="134"/>
      <c r="AL1181" s="134"/>
      <c r="AM1181" s="134"/>
      <c r="AN1181" s="134"/>
      <c r="AO1181" s="134"/>
      <c r="AP1181" s="134"/>
      <c r="AQ1181" s="134"/>
      <c r="AR1181" s="134"/>
      <c r="AS1181" s="134"/>
      <c r="AT1181" s="134"/>
      <c r="AU1181" s="134"/>
      <c r="AV1181" s="134"/>
      <c r="AW1181" s="134"/>
      <c r="AX1181" s="134"/>
      <c r="AY1181" s="134"/>
      <c r="AZ1181" s="134"/>
      <c r="BA1181" s="134"/>
      <c r="BB1181" s="134"/>
      <c r="BC1181" s="134"/>
      <c r="BD1181" s="134"/>
      <c r="BE1181" s="134"/>
      <c r="BF1181" s="134"/>
      <c r="BG1181" s="134"/>
      <c r="BH1181" s="134"/>
      <c r="BI1181" s="134"/>
      <c r="BJ1181" s="134"/>
      <c r="BK1181" s="134"/>
      <c r="BL1181" s="134"/>
      <c r="BM1181" s="134"/>
      <c r="BN1181" s="134"/>
      <c r="BO1181" s="134"/>
      <c r="BP1181" s="134"/>
      <c r="BQ1181" s="134"/>
      <c r="BR1181" s="134"/>
      <c r="BS1181" s="134"/>
      <c r="BT1181" s="134"/>
      <c r="BU1181" s="134"/>
      <c r="BV1181" s="134"/>
      <c r="BW1181" s="134"/>
      <c r="BX1181" s="134"/>
      <c r="BY1181" s="134"/>
      <c r="BZ1181" s="134"/>
      <c r="CA1181" s="134"/>
      <c r="CB1181" s="134"/>
      <c r="CC1181" s="134"/>
      <c r="CD1181" s="134"/>
      <c r="CE1181" s="134"/>
      <c r="CF1181" s="134"/>
      <c r="CG1181" s="134"/>
      <c r="CH1181" s="134"/>
      <c r="CI1181" s="134"/>
      <c r="CJ1181" s="134"/>
      <c r="CK1181" s="134"/>
      <c r="CL1181" s="134"/>
      <c r="CM1181" s="134"/>
      <c r="CN1181" s="134"/>
      <c r="CO1181" s="134"/>
      <c r="CP1181" s="134"/>
      <c r="CQ1181" s="134"/>
      <c r="CR1181" s="134"/>
      <c r="CS1181" s="134"/>
      <c r="CT1181" s="134"/>
      <c r="CU1181" s="134"/>
      <c r="CV1181" s="134"/>
      <c r="CW1181" s="134"/>
      <c r="CX1181" s="134"/>
      <c r="CY1181" s="134"/>
      <c r="CZ1181" s="134"/>
      <c r="DA1181" s="134"/>
      <c r="DB1181" s="134"/>
      <c r="DC1181" s="134"/>
      <c r="DD1181" s="134"/>
      <c r="DE1181" s="134"/>
      <c r="DF1181" s="134"/>
      <c r="DG1181" s="134"/>
      <c r="DH1181" s="134"/>
      <c r="DI1181" s="134"/>
      <c r="DJ1181" s="134"/>
      <c r="DK1181" s="134"/>
      <c r="DL1181" s="134"/>
      <c r="DM1181" s="134"/>
      <c r="DN1181" s="134"/>
      <c r="DO1181" s="134"/>
      <c r="DP1181" s="134"/>
      <c r="DQ1181" s="134"/>
      <c r="DR1181" s="134"/>
      <c r="DS1181" s="134"/>
      <c r="DT1181" s="134"/>
      <c r="DU1181" s="134"/>
      <c r="DV1181" s="134"/>
      <c r="DW1181" s="134"/>
      <c r="DX1181" s="134"/>
      <c r="DY1181" s="134"/>
      <c r="DZ1181" s="134"/>
      <c r="EA1181" s="134"/>
      <c r="EB1181" s="134"/>
      <c r="EC1181" s="134"/>
      <c r="ED1181" s="134"/>
      <c r="EE1181" s="134"/>
      <c r="EF1181" s="134"/>
      <c r="EG1181" s="134"/>
    </row>
    <row r="1182" spans="1:137">
      <c r="A1182" s="135"/>
      <c r="B1182" s="54"/>
      <c r="C1182" s="81"/>
      <c r="D1182" s="81"/>
      <c r="E1182" s="68"/>
      <c r="F1182" s="81"/>
      <c r="G1182" s="194"/>
      <c r="H1182" s="93"/>
      <c r="I1182" s="83"/>
      <c r="J1182" s="80"/>
      <c r="K1182" s="84" t="s">
        <v>1502</v>
      </c>
      <c r="L1182" s="76">
        <f t="shared" si="114"/>
        <v>7</v>
      </c>
      <c r="M1182" s="76"/>
      <c r="N1182" s="76"/>
      <c r="O1182" s="76">
        <v>2</v>
      </c>
      <c r="P1182" s="76"/>
      <c r="Q1182" s="76"/>
      <c r="R1182" s="76"/>
      <c r="S1182" s="76"/>
      <c r="T1182" s="76">
        <v>5</v>
      </c>
      <c r="U1182" s="76"/>
      <c r="V1182" s="76"/>
      <c r="W1182" s="76"/>
      <c r="X1182" s="76"/>
      <c r="Y1182" s="134"/>
      <c r="Z1182" s="134"/>
      <c r="AA1182" s="134"/>
      <c r="AB1182" s="134"/>
      <c r="AC1182" s="134"/>
      <c r="AD1182" s="134"/>
      <c r="AE1182" s="134"/>
      <c r="AF1182" s="134"/>
      <c r="AG1182" s="134"/>
      <c r="AH1182" s="134"/>
      <c r="AI1182" s="134"/>
      <c r="AJ1182" s="134"/>
      <c r="AK1182" s="134"/>
      <c r="AL1182" s="134"/>
      <c r="AM1182" s="134"/>
      <c r="AN1182" s="134"/>
      <c r="AO1182" s="134"/>
      <c r="AP1182" s="134"/>
      <c r="AQ1182" s="134"/>
      <c r="AR1182" s="134"/>
      <c r="AS1182" s="134"/>
      <c r="AT1182" s="134"/>
      <c r="AU1182" s="134"/>
      <c r="AV1182" s="134"/>
      <c r="AW1182" s="134"/>
      <c r="AX1182" s="134"/>
      <c r="AY1182" s="134"/>
      <c r="AZ1182" s="134"/>
      <c r="BA1182" s="134"/>
      <c r="BB1182" s="134"/>
      <c r="BC1182" s="134"/>
      <c r="BD1182" s="134"/>
      <c r="BE1182" s="134"/>
      <c r="BF1182" s="134"/>
      <c r="BG1182" s="134"/>
      <c r="BH1182" s="134"/>
      <c r="BI1182" s="134"/>
      <c r="BJ1182" s="134"/>
      <c r="BK1182" s="134"/>
      <c r="BL1182" s="134"/>
      <c r="BM1182" s="134"/>
      <c r="BN1182" s="134"/>
      <c r="BO1182" s="134"/>
      <c r="BP1182" s="134"/>
      <c r="BQ1182" s="134"/>
      <c r="BR1182" s="134"/>
      <c r="BS1182" s="134"/>
      <c r="BT1182" s="134"/>
      <c r="BU1182" s="134"/>
      <c r="BV1182" s="134"/>
      <c r="BW1182" s="134"/>
      <c r="BX1182" s="134"/>
      <c r="BY1182" s="134"/>
      <c r="BZ1182" s="134"/>
      <c r="CA1182" s="134"/>
      <c r="CB1182" s="134"/>
      <c r="CC1182" s="134"/>
      <c r="CD1182" s="134"/>
      <c r="CE1182" s="134"/>
      <c r="CF1182" s="134"/>
      <c r="CG1182" s="134"/>
      <c r="CH1182" s="134"/>
      <c r="CI1182" s="134"/>
      <c r="CJ1182" s="134"/>
      <c r="CK1182" s="134"/>
      <c r="CL1182" s="134"/>
      <c r="CM1182" s="134"/>
      <c r="CN1182" s="134"/>
      <c r="CO1182" s="134"/>
      <c r="CP1182" s="134"/>
      <c r="CQ1182" s="134"/>
      <c r="CR1182" s="134"/>
      <c r="CS1182" s="134"/>
      <c r="CT1182" s="134"/>
      <c r="CU1182" s="134"/>
      <c r="CV1182" s="134"/>
      <c r="CW1182" s="134"/>
      <c r="CX1182" s="134"/>
      <c r="CY1182" s="134"/>
      <c r="CZ1182" s="134"/>
      <c r="DA1182" s="134"/>
      <c r="DB1182" s="134"/>
      <c r="DC1182" s="134"/>
      <c r="DD1182" s="134"/>
      <c r="DE1182" s="134"/>
      <c r="DF1182" s="134"/>
      <c r="DG1182" s="134"/>
      <c r="DH1182" s="134"/>
      <c r="DI1182" s="134"/>
      <c r="DJ1182" s="134"/>
      <c r="DK1182" s="134"/>
      <c r="DL1182" s="134"/>
      <c r="DM1182" s="134"/>
      <c r="DN1182" s="134"/>
      <c r="DO1182" s="134"/>
      <c r="DP1182" s="134"/>
      <c r="DQ1182" s="134"/>
      <c r="DR1182" s="134"/>
      <c r="DS1182" s="134"/>
      <c r="DT1182" s="134"/>
      <c r="DU1182" s="134"/>
      <c r="DV1182" s="134"/>
      <c r="DW1182" s="134"/>
      <c r="DX1182" s="134"/>
      <c r="DY1182" s="134"/>
      <c r="DZ1182" s="134"/>
      <c r="EA1182" s="134"/>
      <c r="EB1182" s="134"/>
      <c r="EC1182" s="134"/>
      <c r="ED1182" s="134"/>
      <c r="EE1182" s="134"/>
      <c r="EF1182" s="134"/>
      <c r="EG1182" s="134"/>
    </row>
    <row r="1183" spans="1:137">
      <c r="A1183" s="135"/>
      <c r="B1183" s="54"/>
      <c r="C1183" s="58" t="s">
        <v>33</v>
      </c>
      <c r="D1183" s="58" t="s">
        <v>1790</v>
      </c>
      <c r="E1183" s="100" t="s">
        <v>1791</v>
      </c>
      <c r="F1183" s="58" t="s">
        <v>1792</v>
      </c>
      <c r="G1183" s="192" t="s">
        <v>1793</v>
      </c>
      <c r="H1183" s="91" t="s">
        <v>1794</v>
      </c>
      <c r="I1183" s="74">
        <v>63</v>
      </c>
      <c r="J1183" s="46" t="s">
        <v>1508</v>
      </c>
      <c r="K1183" s="75" t="s">
        <v>1509</v>
      </c>
      <c r="L1183" s="76">
        <f t="shared" si="114"/>
        <v>0</v>
      </c>
      <c r="M1183" s="76"/>
      <c r="N1183" s="76"/>
      <c r="O1183" s="76"/>
      <c r="P1183" s="76"/>
      <c r="Q1183" s="76"/>
      <c r="R1183" s="76"/>
      <c r="S1183" s="76"/>
      <c r="T1183" s="76"/>
      <c r="U1183" s="76"/>
      <c r="V1183" s="76"/>
      <c r="W1183" s="76"/>
      <c r="X1183" s="76"/>
      <c r="Y1183" s="134"/>
      <c r="Z1183" s="134"/>
      <c r="AA1183" s="134"/>
      <c r="AB1183" s="134"/>
      <c r="AC1183" s="134"/>
      <c r="AD1183" s="134"/>
      <c r="AE1183" s="134"/>
      <c r="AF1183" s="134"/>
      <c r="AG1183" s="134"/>
      <c r="AH1183" s="134"/>
      <c r="AI1183" s="134"/>
      <c r="AJ1183" s="134"/>
      <c r="AK1183" s="134"/>
      <c r="AL1183" s="134"/>
      <c r="AM1183" s="134"/>
      <c r="AN1183" s="134"/>
      <c r="AO1183" s="134"/>
      <c r="AP1183" s="134"/>
      <c r="AQ1183" s="134"/>
      <c r="AR1183" s="134"/>
      <c r="AS1183" s="134"/>
      <c r="AT1183" s="134"/>
      <c r="AU1183" s="134"/>
      <c r="AV1183" s="134"/>
      <c r="AW1183" s="134"/>
      <c r="AX1183" s="134"/>
      <c r="AY1183" s="134"/>
      <c r="AZ1183" s="134"/>
      <c r="BA1183" s="134"/>
      <c r="BB1183" s="134"/>
      <c r="BC1183" s="134"/>
      <c r="BD1183" s="134"/>
      <c r="BE1183" s="134"/>
      <c r="BF1183" s="134"/>
      <c r="BG1183" s="134"/>
      <c r="BH1183" s="134"/>
      <c r="BI1183" s="134"/>
      <c r="BJ1183" s="134"/>
      <c r="BK1183" s="134"/>
      <c r="BL1183" s="134"/>
      <c r="BM1183" s="134"/>
      <c r="BN1183" s="134"/>
      <c r="BO1183" s="134"/>
      <c r="BP1183" s="134"/>
      <c r="BQ1183" s="134"/>
      <c r="BR1183" s="134"/>
      <c r="BS1183" s="134"/>
      <c r="BT1183" s="134"/>
      <c r="BU1183" s="134"/>
      <c r="BV1183" s="134"/>
      <c r="BW1183" s="134"/>
      <c r="BX1183" s="134"/>
      <c r="BY1183" s="134"/>
      <c r="BZ1183" s="134"/>
      <c r="CA1183" s="134"/>
      <c r="CB1183" s="134"/>
      <c r="CC1183" s="134"/>
      <c r="CD1183" s="134"/>
      <c r="CE1183" s="134"/>
      <c r="CF1183" s="134"/>
      <c r="CG1183" s="134"/>
      <c r="CH1183" s="134"/>
      <c r="CI1183" s="134"/>
      <c r="CJ1183" s="134"/>
      <c r="CK1183" s="134"/>
      <c r="CL1183" s="134"/>
      <c r="CM1183" s="134"/>
      <c r="CN1183" s="134"/>
      <c r="CO1183" s="134"/>
      <c r="CP1183" s="134"/>
      <c r="CQ1183" s="134"/>
      <c r="CR1183" s="134"/>
      <c r="CS1183" s="134"/>
      <c r="CT1183" s="134"/>
      <c r="CU1183" s="134"/>
      <c r="CV1183" s="134"/>
      <c r="CW1183" s="134"/>
      <c r="CX1183" s="134"/>
      <c r="CY1183" s="134"/>
      <c r="CZ1183" s="134"/>
      <c r="DA1183" s="134"/>
      <c r="DB1183" s="134"/>
      <c r="DC1183" s="134"/>
      <c r="DD1183" s="134"/>
      <c r="DE1183" s="134"/>
      <c r="DF1183" s="134"/>
      <c r="DG1183" s="134"/>
      <c r="DH1183" s="134"/>
      <c r="DI1183" s="134"/>
      <c r="DJ1183" s="134"/>
      <c r="DK1183" s="134"/>
      <c r="DL1183" s="134"/>
      <c r="DM1183" s="134"/>
      <c r="DN1183" s="134"/>
      <c r="DO1183" s="134"/>
      <c r="DP1183" s="134"/>
      <c r="DQ1183" s="134"/>
      <c r="DR1183" s="134"/>
      <c r="DS1183" s="134"/>
      <c r="DT1183" s="134"/>
      <c r="DU1183" s="134"/>
      <c r="DV1183" s="134"/>
      <c r="DW1183" s="134"/>
      <c r="DX1183" s="134"/>
      <c r="DY1183" s="134"/>
      <c r="DZ1183" s="134"/>
      <c r="EA1183" s="134"/>
      <c r="EB1183" s="134"/>
      <c r="EC1183" s="134"/>
      <c r="ED1183" s="134"/>
      <c r="EE1183" s="134"/>
      <c r="EF1183" s="134"/>
      <c r="EG1183" s="134"/>
    </row>
    <row r="1184" spans="1:137">
      <c r="A1184" s="135"/>
      <c r="B1184" s="54"/>
      <c r="C1184" s="77"/>
      <c r="D1184" s="77"/>
      <c r="E1184" s="63"/>
      <c r="F1184" s="77"/>
      <c r="G1184" s="193"/>
      <c r="H1184" s="92"/>
      <c r="I1184" s="79"/>
      <c r="J1184" s="54"/>
      <c r="K1184" s="75" t="s">
        <v>1501</v>
      </c>
      <c r="L1184" s="76">
        <f t="shared" si="114"/>
        <v>0</v>
      </c>
      <c r="M1184" s="76"/>
      <c r="N1184" s="76"/>
      <c r="O1184" s="76"/>
      <c r="P1184" s="76"/>
      <c r="Q1184" s="76"/>
      <c r="R1184" s="76"/>
      <c r="S1184" s="76"/>
      <c r="T1184" s="76"/>
      <c r="U1184" s="76"/>
      <c r="V1184" s="76"/>
      <c r="W1184" s="76"/>
      <c r="X1184" s="76"/>
      <c r="Y1184" s="134"/>
      <c r="Z1184" s="134"/>
      <c r="AA1184" s="134"/>
      <c r="AB1184" s="134"/>
      <c r="AC1184" s="134"/>
      <c r="AD1184" s="134"/>
      <c r="AE1184" s="134"/>
      <c r="AF1184" s="134"/>
      <c r="AG1184" s="134"/>
      <c r="AH1184" s="134"/>
      <c r="AI1184" s="134"/>
      <c r="AJ1184" s="134"/>
      <c r="AK1184" s="134"/>
      <c r="AL1184" s="134"/>
      <c r="AM1184" s="134"/>
      <c r="AN1184" s="134"/>
      <c r="AO1184" s="134"/>
      <c r="AP1184" s="134"/>
      <c r="AQ1184" s="134"/>
      <c r="AR1184" s="134"/>
      <c r="AS1184" s="134"/>
      <c r="AT1184" s="134"/>
      <c r="AU1184" s="134"/>
      <c r="AV1184" s="134"/>
      <c r="AW1184" s="134"/>
      <c r="AX1184" s="134"/>
      <c r="AY1184" s="134"/>
      <c r="AZ1184" s="134"/>
      <c r="BA1184" s="134"/>
      <c r="BB1184" s="134"/>
      <c r="BC1184" s="134"/>
      <c r="BD1184" s="134"/>
      <c r="BE1184" s="134"/>
      <c r="BF1184" s="134"/>
      <c r="BG1184" s="134"/>
      <c r="BH1184" s="134"/>
      <c r="BI1184" s="134"/>
      <c r="BJ1184" s="134"/>
      <c r="BK1184" s="134"/>
      <c r="BL1184" s="134"/>
      <c r="BM1184" s="134"/>
      <c r="BN1184" s="134"/>
      <c r="BO1184" s="134"/>
      <c r="BP1184" s="134"/>
      <c r="BQ1184" s="134"/>
      <c r="BR1184" s="134"/>
      <c r="BS1184" s="134"/>
      <c r="BT1184" s="134"/>
      <c r="BU1184" s="134"/>
      <c r="BV1184" s="134"/>
      <c r="BW1184" s="134"/>
      <c r="BX1184" s="134"/>
      <c r="BY1184" s="134"/>
      <c r="BZ1184" s="134"/>
      <c r="CA1184" s="134"/>
      <c r="CB1184" s="134"/>
      <c r="CC1184" s="134"/>
      <c r="CD1184" s="134"/>
      <c r="CE1184" s="134"/>
      <c r="CF1184" s="134"/>
      <c r="CG1184" s="134"/>
      <c r="CH1184" s="134"/>
      <c r="CI1184" s="134"/>
      <c r="CJ1184" s="134"/>
      <c r="CK1184" s="134"/>
      <c r="CL1184" s="134"/>
      <c r="CM1184" s="134"/>
      <c r="CN1184" s="134"/>
      <c r="CO1184" s="134"/>
      <c r="CP1184" s="134"/>
      <c r="CQ1184" s="134"/>
      <c r="CR1184" s="134"/>
      <c r="CS1184" s="134"/>
      <c r="CT1184" s="134"/>
      <c r="CU1184" s="134"/>
      <c r="CV1184" s="134"/>
      <c r="CW1184" s="134"/>
      <c r="CX1184" s="134"/>
      <c r="CY1184" s="134"/>
      <c r="CZ1184" s="134"/>
      <c r="DA1184" s="134"/>
      <c r="DB1184" s="134"/>
      <c r="DC1184" s="134"/>
      <c r="DD1184" s="134"/>
      <c r="DE1184" s="134"/>
      <c r="DF1184" s="134"/>
      <c r="DG1184" s="134"/>
      <c r="DH1184" s="134"/>
      <c r="DI1184" s="134"/>
      <c r="DJ1184" s="134"/>
      <c r="DK1184" s="134"/>
      <c r="DL1184" s="134"/>
      <c r="DM1184" s="134"/>
      <c r="DN1184" s="134"/>
      <c r="DO1184" s="134"/>
      <c r="DP1184" s="134"/>
      <c r="DQ1184" s="134"/>
      <c r="DR1184" s="134"/>
      <c r="DS1184" s="134"/>
      <c r="DT1184" s="134"/>
      <c r="DU1184" s="134"/>
      <c r="DV1184" s="134"/>
      <c r="DW1184" s="134"/>
      <c r="DX1184" s="134"/>
      <c r="DY1184" s="134"/>
      <c r="DZ1184" s="134"/>
      <c r="EA1184" s="134"/>
      <c r="EB1184" s="134"/>
      <c r="EC1184" s="134"/>
      <c r="ED1184" s="134"/>
      <c r="EE1184" s="134"/>
      <c r="EF1184" s="134"/>
      <c r="EG1184" s="134"/>
    </row>
    <row r="1185" spans="1:137">
      <c r="A1185" s="135"/>
      <c r="B1185" s="54"/>
      <c r="C1185" s="81"/>
      <c r="D1185" s="81"/>
      <c r="E1185" s="68"/>
      <c r="F1185" s="81"/>
      <c r="G1185" s="194"/>
      <c r="H1185" s="93"/>
      <c r="I1185" s="83"/>
      <c r="J1185" s="80"/>
      <c r="K1185" s="84" t="s">
        <v>1502</v>
      </c>
      <c r="L1185" s="76">
        <f t="shared" si="114"/>
        <v>3</v>
      </c>
      <c r="M1185" s="76">
        <v>1</v>
      </c>
      <c r="N1185" s="76"/>
      <c r="O1185" s="76">
        <v>1</v>
      </c>
      <c r="P1185" s="76"/>
      <c r="Q1185" s="76"/>
      <c r="R1185" s="76"/>
      <c r="S1185" s="76"/>
      <c r="T1185" s="76">
        <v>1</v>
      </c>
      <c r="U1185" s="76"/>
      <c r="V1185" s="76"/>
      <c r="W1185" s="76"/>
      <c r="X1185" s="76"/>
      <c r="Y1185" s="134"/>
      <c r="Z1185" s="134"/>
      <c r="AA1185" s="134"/>
      <c r="AB1185" s="134"/>
      <c r="AC1185" s="134"/>
      <c r="AD1185" s="134"/>
      <c r="AE1185" s="134"/>
      <c r="AF1185" s="134"/>
      <c r="AG1185" s="134"/>
      <c r="AH1185" s="134"/>
      <c r="AI1185" s="134"/>
      <c r="AJ1185" s="134"/>
      <c r="AK1185" s="134"/>
      <c r="AL1185" s="134"/>
      <c r="AM1185" s="134"/>
      <c r="AN1185" s="134"/>
      <c r="AO1185" s="134"/>
      <c r="AP1185" s="134"/>
      <c r="AQ1185" s="134"/>
      <c r="AR1185" s="134"/>
      <c r="AS1185" s="134"/>
      <c r="AT1185" s="134"/>
      <c r="AU1185" s="134"/>
      <c r="AV1185" s="134"/>
      <c r="AW1185" s="134"/>
      <c r="AX1185" s="134"/>
      <c r="AY1185" s="134"/>
      <c r="AZ1185" s="134"/>
      <c r="BA1185" s="134"/>
      <c r="BB1185" s="134"/>
      <c r="BC1185" s="134"/>
      <c r="BD1185" s="134"/>
      <c r="BE1185" s="134"/>
      <c r="BF1185" s="134"/>
      <c r="BG1185" s="134"/>
      <c r="BH1185" s="134"/>
      <c r="BI1185" s="134"/>
      <c r="BJ1185" s="134"/>
      <c r="BK1185" s="134"/>
      <c r="BL1185" s="134"/>
      <c r="BM1185" s="134"/>
      <c r="BN1185" s="134"/>
      <c r="BO1185" s="134"/>
      <c r="BP1185" s="134"/>
      <c r="BQ1185" s="134"/>
      <c r="BR1185" s="134"/>
      <c r="BS1185" s="134"/>
      <c r="BT1185" s="134"/>
      <c r="BU1185" s="134"/>
      <c r="BV1185" s="134"/>
      <c r="BW1185" s="134"/>
      <c r="BX1185" s="134"/>
      <c r="BY1185" s="134"/>
      <c r="BZ1185" s="134"/>
      <c r="CA1185" s="134"/>
      <c r="CB1185" s="134"/>
      <c r="CC1185" s="134"/>
      <c r="CD1185" s="134"/>
      <c r="CE1185" s="134"/>
      <c r="CF1185" s="134"/>
      <c r="CG1185" s="134"/>
      <c r="CH1185" s="134"/>
      <c r="CI1185" s="134"/>
      <c r="CJ1185" s="134"/>
      <c r="CK1185" s="134"/>
      <c r="CL1185" s="134"/>
      <c r="CM1185" s="134"/>
      <c r="CN1185" s="134"/>
      <c r="CO1185" s="134"/>
      <c r="CP1185" s="134"/>
      <c r="CQ1185" s="134"/>
      <c r="CR1185" s="134"/>
      <c r="CS1185" s="134"/>
      <c r="CT1185" s="134"/>
      <c r="CU1185" s="134"/>
      <c r="CV1185" s="134"/>
      <c r="CW1185" s="134"/>
      <c r="CX1185" s="134"/>
      <c r="CY1185" s="134"/>
      <c r="CZ1185" s="134"/>
      <c r="DA1185" s="134"/>
      <c r="DB1185" s="134"/>
      <c r="DC1185" s="134"/>
      <c r="DD1185" s="134"/>
      <c r="DE1185" s="134"/>
      <c r="DF1185" s="134"/>
      <c r="DG1185" s="134"/>
      <c r="DH1185" s="134"/>
      <c r="DI1185" s="134"/>
      <c r="DJ1185" s="134"/>
      <c r="DK1185" s="134"/>
      <c r="DL1185" s="134"/>
      <c r="DM1185" s="134"/>
      <c r="DN1185" s="134"/>
      <c r="DO1185" s="134"/>
      <c r="DP1185" s="134"/>
      <c r="DQ1185" s="134"/>
      <c r="DR1185" s="134"/>
      <c r="DS1185" s="134"/>
      <c r="DT1185" s="134"/>
      <c r="DU1185" s="134"/>
      <c r="DV1185" s="134"/>
      <c r="DW1185" s="134"/>
      <c r="DX1185" s="134"/>
      <c r="DY1185" s="134"/>
      <c r="DZ1185" s="134"/>
      <c r="EA1185" s="134"/>
      <c r="EB1185" s="134"/>
      <c r="EC1185" s="134"/>
      <c r="ED1185" s="134"/>
      <c r="EE1185" s="134"/>
      <c r="EF1185" s="134"/>
      <c r="EG1185" s="134"/>
    </row>
    <row r="1186" spans="1:137">
      <c r="A1186" s="135"/>
      <c r="B1186" s="54"/>
      <c r="C1186" s="58" t="s">
        <v>35</v>
      </c>
      <c r="D1186" s="58" t="s">
        <v>1795</v>
      </c>
      <c r="E1186" s="100" t="s">
        <v>1796</v>
      </c>
      <c r="F1186" s="58" t="s">
        <v>1797</v>
      </c>
      <c r="G1186" s="192" t="s">
        <v>1798</v>
      </c>
      <c r="H1186" s="91" t="s">
        <v>1799</v>
      </c>
      <c r="I1186" s="74">
        <v>1641</v>
      </c>
      <c r="J1186" s="46" t="s">
        <v>1508</v>
      </c>
      <c r="K1186" s="75" t="s">
        <v>1509</v>
      </c>
      <c r="L1186" s="76">
        <f t="shared" si="114"/>
        <v>3</v>
      </c>
      <c r="M1186" s="76">
        <v>2</v>
      </c>
      <c r="N1186" s="76"/>
      <c r="O1186" s="76">
        <v>1</v>
      </c>
      <c r="P1186" s="76"/>
      <c r="Q1186" s="76"/>
      <c r="R1186" s="76"/>
      <c r="S1186" s="76"/>
      <c r="T1186" s="76"/>
      <c r="U1186" s="76"/>
      <c r="V1186" s="76"/>
      <c r="W1186" s="76"/>
      <c r="X1186" s="76"/>
      <c r="Y1186" s="134"/>
      <c r="Z1186" s="134"/>
      <c r="AA1186" s="134"/>
      <c r="AB1186" s="134"/>
      <c r="AC1186" s="134"/>
      <c r="AD1186" s="134"/>
      <c r="AE1186" s="134"/>
      <c r="AF1186" s="134"/>
      <c r="AG1186" s="134"/>
      <c r="AH1186" s="134"/>
      <c r="AI1186" s="134"/>
      <c r="AJ1186" s="134"/>
      <c r="AK1186" s="134"/>
      <c r="AL1186" s="134"/>
      <c r="AM1186" s="134"/>
      <c r="AN1186" s="134"/>
      <c r="AO1186" s="134"/>
      <c r="AP1186" s="134"/>
      <c r="AQ1186" s="134"/>
      <c r="AR1186" s="134"/>
      <c r="AS1186" s="134"/>
      <c r="AT1186" s="134"/>
      <c r="AU1186" s="134"/>
      <c r="AV1186" s="134"/>
      <c r="AW1186" s="134"/>
      <c r="AX1186" s="134"/>
      <c r="AY1186" s="134"/>
      <c r="AZ1186" s="134"/>
      <c r="BA1186" s="134"/>
      <c r="BB1186" s="134"/>
      <c r="BC1186" s="134"/>
      <c r="BD1186" s="134"/>
      <c r="BE1186" s="134"/>
      <c r="BF1186" s="134"/>
      <c r="BG1186" s="134"/>
      <c r="BH1186" s="134"/>
      <c r="BI1186" s="134"/>
      <c r="BJ1186" s="134"/>
      <c r="BK1186" s="134"/>
      <c r="BL1186" s="134"/>
      <c r="BM1186" s="134"/>
      <c r="BN1186" s="134"/>
      <c r="BO1186" s="134"/>
      <c r="BP1186" s="134"/>
      <c r="BQ1186" s="134"/>
      <c r="BR1186" s="134"/>
      <c r="BS1186" s="134"/>
      <c r="BT1186" s="134"/>
      <c r="BU1186" s="134"/>
      <c r="BV1186" s="134"/>
      <c r="BW1186" s="134"/>
      <c r="BX1186" s="134"/>
      <c r="BY1186" s="134"/>
      <c r="BZ1186" s="134"/>
      <c r="CA1186" s="134"/>
      <c r="CB1186" s="134"/>
      <c r="CC1186" s="134"/>
      <c r="CD1186" s="134"/>
      <c r="CE1186" s="134"/>
      <c r="CF1186" s="134"/>
      <c r="CG1186" s="134"/>
      <c r="CH1186" s="134"/>
      <c r="CI1186" s="134"/>
      <c r="CJ1186" s="134"/>
      <c r="CK1186" s="134"/>
      <c r="CL1186" s="134"/>
      <c r="CM1186" s="134"/>
      <c r="CN1186" s="134"/>
      <c r="CO1186" s="134"/>
      <c r="CP1186" s="134"/>
      <c r="CQ1186" s="134"/>
      <c r="CR1186" s="134"/>
      <c r="CS1186" s="134"/>
      <c r="CT1186" s="134"/>
      <c r="CU1186" s="134"/>
      <c r="CV1186" s="134"/>
      <c r="CW1186" s="134"/>
      <c r="CX1186" s="134"/>
      <c r="CY1186" s="134"/>
      <c r="CZ1186" s="134"/>
      <c r="DA1186" s="134"/>
      <c r="DB1186" s="134"/>
      <c r="DC1186" s="134"/>
      <c r="DD1186" s="134"/>
      <c r="DE1186" s="134"/>
      <c r="DF1186" s="134"/>
      <c r="DG1186" s="134"/>
      <c r="DH1186" s="134"/>
      <c r="DI1186" s="134"/>
      <c r="DJ1186" s="134"/>
      <c r="DK1186" s="134"/>
      <c r="DL1186" s="134"/>
      <c r="DM1186" s="134"/>
      <c r="DN1186" s="134"/>
      <c r="DO1186" s="134"/>
      <c r="DP1186" s="134"/>
      <c r="DQ1186" s="134"/>
      <c r="DR1186" s="134"/>
      <c r="DS1186" s="134"/>
      <c r="DT1186" s="134"/>
      <c r="DU1186" s="134"/>
      <c r="DV1186" s="134"/>
      <c r="DW1186" s="134"/>
      <c r="DX1186" s="134"/>
      <c r="DY1186" s="134"/>
      <c r="DZ1186" s="134"/>
      <c r="EA1186" s="134"/>
      <c r="EB1186" s="134"/>
      <c r="EC1186" s="134"/>
      <c r="ED1186" s="134"/>
      <c r="EE1186" s="134"/>
      <c r="EF1186" s="134"/>
      <c r="EG1186" s="134"/>
    </row>
    <row r="1187" spans="1:137">
      <c r="A1187" s="135"/>
      <c r="B1187" s="54"/>
      <c r="C1187" s="77"/>
      <c r="D1187" s="77"/>
      <c r="E1187" s="63"/>
      <c r="F1187" s="77"/>
      <c r="G1187" s="193"/>
      <c r="H1187" s="92"/>
      <c r="I1187" s="79"/>
      <c r="J1187" s="54"/>
      <c r="K1187" s="75" t="s">
        <v>1501</v>
      </c>
      <c r="L1187" s="76">
        <f t="shared" si="114"/>
        <v>0</v>
      </c>
      <c r="M1187" s="76"/>
      <c r="N1187" s="76"/>
      <c r="O1187" s="76"/>
      <c r="P1187" s="76"/>
      <c r="Q1187" s="76"/>
      <c r="R1187" s="76"/>
      <c r="S1187" s="76"/>
      <c r="T1187" s="76"/>
      <c r="U1187" s="76"/>
      <c r="V1187" s="76"/>
      <c r="W1187" s="76"/>
      <c r="X1187" s="76"/>
      <c r="Y1187" s="134"/>
      <c r="Z1187" s="134"/>
      <c r="AA1187" s="134"/>
      <c r="AB1187" s="134"/>
      <c r="AC1187" s="134"/>
      <c r="AD1187" s="134"/>
      <c r="AE1187" s="134"/>
      <c r="AF1187" s="134"/>
      <c r="AG1187" s="134"/>
      <c r="AH1187" s="134"/>
      <c r="AI1187" s="134"/>
      <c r="AJ1187" s="134"/>
      <c r="AK1187" s="134"/>
      <c r="AL1187" s="134"/>
      <c r="AM1187" s="134"/>
      <c r="AN1187" s="134"/>
      <c r="AO1187" s="134"/>
      <c r="AP1187" s="134"/>
      <c r="AQ1187" s="134"/>
      <c r="AR1187" s="134"/>
      <c r="AS1187" s="134"/>
      <c r="AT1187" s="134"/>
      <c r="AU1187" s="134"/>
      <c r="AV1187" s="134"/>
      <c r="AW1187" s="134"/>
      <c r="AX1187" s="134"/>
      <c r="AY1187" s="134"/>
      <c r="AZ1187" s="134"/>
      <c r="BA1187" s="134"/>
      <c r="BB1187" s="134"/>
      <c r="BC1187" s="134"/>
      <c r="BD1187" s="134"/>
      <c r="BE1187" s="134"/>
      <c r="BF1187" s="134"/>
      <c r="BG1187" s="134"/>
      <c r="BH1187" s="134"/>
      <c r="BI1187" s="134"/>
      <c r="BJ1187" s="134"/>
      <c r="BK1187" s="134"/>
      <c r="BL1187" s="134"/>
      <c r="BM1187" s="134"/>
      <c r="BN1187" s="134"/>
      <c r="BO1187" s="134"/>
      <c r="BP1187" s="134"/>
      <c r="BQ1187" s="134"/>
      <c r="BR1187" s="134"/>
      <c r="BS1187" s="134"/>
      <c r="BT1187" s="134"/>
      <c r="BU1187" s="134"/>
      <c r="BV1187" s="134"/>
      <c r="BW1187" s="134"/>
      <c r="BX1187" s="134"/>
      <c r="BY1187" s="134"/>
      <c r="BZ1187" s="134"/>
      <c r="CA1187" s="134"/>
      <c r="CB1187" s="134"/>
      <c r="CC1187" s="134"/>
      <c r="CD1187" s="134"/>
      <c r="CE1187" s="134"/>
      <c r="CF1187" s="134"/>
      <c r="CG1187" s="134"/>
      <c r="CH1187" s="134"/>
      <c r="CI1187" s="134"/>
      <c r="CJ1187" s="134"/>
      <c r="CK1187" s="134"/>
      <c r="CL1187" s="134"/>
      <c r="CM1187" s="134"/>
      <c r="CN1187" s="134"/>
      <c r="CO1187" s="134"/>
      <c r="CP1187" s="134"/>
      <c r="CQ1187" s="134"/>
      <c r="CR1187" s="134"/>
      <c r="CS1187" s="134"/>
      <c r="CT1187" s="134"/>
      <c r="CU1187" s="134"/>
      <c r="CV1187" s="134"/>
      <c r="CW1187" s="134"/>
      <c r="CX1187" s="134"/>
      <c r="CY1187" s="134"/>
      <c r="CZ1187" s="134"/>
      <c r="DA1187" s="134"/>
      <c r="DB1187" s="134"/>
      <c r="DC1187" s="134"/>
      <c r="DD1187" s="134"/>
      <c r="DE1187" s="134"/>
      <c r="DF1187" s="134"/>
      <c r="DG1187" s="134"/>
      <c r="DH1187" s="134"/>
      <c r="DI1187" s="134"/>
      <c r="DJ1187" s="134"/>
      <c r="DK1187" s="134"/>
      <c r="DL1187" s="134"/>
      <c r="DM1187" s="134"/>
      <c r="DN1187" s="134"/>
      <c r="DO1187" s="134"/>
      <c r="DP1187" s="134"/>
      <c r="DQ1187" s="134"/>
      <c r="DR1187" s="134"/>
      <c r="DS1187" s="134"/>
      <c r="DT1187" s="134"/>
      <c r="DU1187" s="134"/>
      <c r="DV1187" s="134"/>
      <c r="DW1187" s="134"/>
      <c r="DX1187" s="134"/>
      <c r="DY1187" s="134"/>
      <c r="DZ1187" s="134"/>
      <c r="EA1187" s="134"/>
      <c r="EB1187" s="134"/>
      <c r="EC1187" s="134"/>
      <c r="ED1187" s="134"/>
      <c r="EE1187" s="134"/>
      <c r="EF1187" s="134"/>
      <c r="EG1187" s="134"/>
    </row>
    <row r="1188" spans="1:137">
      <c r="A1188" s="135"/>
      <c r="B1188" s="54"/>
      <c r="C1188" s="81"/>
      <c r="D1188" s="81"/>
      <c r="E1188" s="68"/>
      <c r="F1188" s="81"/>
      <c r="G1188" s="194"/>
      <c r="H1188" s="93"/>
      <c r="I1188" s="83"/>
      <c r="J1188" s="80"/>
      <c r="K1188" s="84" t="s">
        <v>1502</v>
      </c>
      <c r="L1188" s="76">
        <f t="shared" si="114"/>
        <v>2</v>
      </c>
      <c r="M1188" s="76">
        <v>1</v>
      </c>
      <c r="N1188" s="76"/>
      <c r="O1188" s="76">
        <v>1</v>
      </c>
      <c r="P1188" s="76"/>
      <c r="Q1188" s="76"/>
      <c r="R1188" s="76"/>
      <c r="S1188" s="76"/>
      <c r="T1188" s="76"/>
      <c r="U1188" s="76"/>
      <c r="V1188" s="76"/>
      <c r="W1188" s="76"/>
      <c r="X1188" s="76"/>
      <c r="Y1188" s="134"/>
      <c r="Z1188" s="134"/>
      <c r="AA1188" s="134"/>
      <c r="AB1188" s="134"/>
      <c r="AC1188" s="134"/>
      <c r="AD1188" s="134"/>
      <c r="AE1188" s="134"/>
      <c r="AF1188" s="134"/>
      <c r="AG1188" s="134"/>
      <c r="AH1188" s="134"/>
      <c r="AI1188" s="134"/>
      <c r="AJ1188" s="134"/>
      <c r="AK1188" s="134"/>
      <c r="AL1188" s="134"/>
      <c r="AM1188" s="134"/>
      <c r="AN1188" s="134"/>
      <c r="AO1188" s="134"/>
      <c r="AP1188" s="134"/>
      <c r="AQ1188" s="134"/>
      <c r="AR1188" s="134"/>
      <c r="AS1188" s="134"/>
      <c r="AT1188" s="134"/>
      <c r="AU1188" s="134"/>
      <c r="AV1188" s="134"/>
      <c r="AW1188" s="134"/>
      <c r="AX1188" s="134"/>
      <c r="AY1188" s="134"/>
      <c r="AZ1188" s="134"/>
      <c r="BA1188" s="134"/>
      <c r="BB1188" s="134"/>
      <c r="BC1188" s="134"/>
      <c r="BD1188" s="134"/>
      <c r="BE1188" s="134"/>
      <c r="BF1188" s="134"/>
      <c r="BG1188" s="134"/>
      <c r="BH1188" s="134"/>
      <c r="BI1188" s="134"/>
      <c r="BJ1188" s="134"/>
      <c r="BK1188" s="134"/>
      <c r="BL1188" s="134"/>
      <c r="BM1188" s="134"/>
      <c r="BN1188" s="134"/>
      <c r="BO1188" s="134"/>
      <c r="BP1188" s="134"/>
      <c r="BQ1188" s="134"/>
      <c r="BR1188" s="134"/>
      <c r="BS1188" s="134"/>
      <c r="BT1188" s="134"/>
      <c r="BU1188" s="134"/>
      <c r="BV1188" s="134"/>
      <c r="BW1188" s="134"/>
      <c r="BX1188" s="134"/>
      <c r="BY1188" s="134"/>
      <c r="BZ1188" s="134"/>
      <c r="CA1188" s="134"/>
      <c r="CB1188" s="134"/>
      <c r="CC1188" s="134"/>
      <c r="CD1188" s="134"/>
      <c r="CE1188" s="134"/>
      <c r="CF1188" s="134"/>
      <c r="CG1188" s="134"/>
      <c r="CH1188" s="134"/>
      <c r="CI1188" s="134"/>
      <c r="CJ1188" s="134"/>
      <c r="CK1188" s="134"/>
      <c r="CL1188" s="134"/>
      <c r="CM1188" s="134"/>
      <c r="CN1188" s="134"/>
      <c r="CO1188" s="134"/>
      <c r="CP1188" s="134"/>
      <c r="CQ1188" s="134"/>
      <c r="CR1188" s="134"/>
      <c r="CS1188" s="134"/>
      <c r="CT1188" s="134"/>
      <c r="CU1188" s="134"/>
      <c r="CV1188" s="134"/>
      <c r="CW1188" s="134"/>
      <c r="CX1188" s="134"/>
      <c r="CY1188" s="134"/>
      <c r="CZ1188" s="134"/>
      <c r="DA1188" s="134"/>
      <c r="DB1188" s="134"/>
      <c r="DC1188" s="134"/>
      <c r="DD1188" s="134"/>
      <c r="DE1188" s="134"/>
      <c r="DF1188" s="134"/>
      <c r="DG1188" s="134"/>
      <c r="DH1188" s="134"/>
      <c r="DI1188" s="134"/>
      <c r="DJ1188" s="134"/>
      <c r="DK1188" s="134"/>
      <c r="DL1188" s="134"/>
      <c r="DM1188" s="134"/>
      <c r="DN1188" s="134"/>
      <c r="DO1188" s="134"/>
      <c r="DP1188" s="134"/>
      <c r="DQ1188" s="134"/>
      <c r="DR1188" s="134"/>
      <c r="DS1188" s="134"/>
      <c r="DT1188" s="134"/>
      <c r="DU1188" s="134"/>
      <c r="DV1188" s="134"/>
      <c r="DW1188" s="134"/>
      <c r="DX1188" s="134"/>
      <c r="DY1188" s="134"/>
      <c r="DZ1188" s="134"/>
      <c r="EA1188" s="134"/>
      <c r="EB1188" s="134"/>
      <c r="EC1188" s="134"/>
      <c r="ED1188" s="134"/>
      <c r="EE1188" s="134"/>
      <c r="EF1188" s="134"/>
      <c r="EG1188" s="134"/>
    </row>
    <row r="1189" spans="1:137">
      <c r="A1189" s="135"/>
      <c r="B1189" s="54"/>
      <c r="C1189" s="58" t="s">
        <v>33</v>
      </c>
      <c r="D1189" s="58" t="s">
        <v>1800</v>
      </c>
      <c r="E1189" s="100" t="s">
        <v>1801</v>
      </c>
      <c r="F1189" s="58" t="s">
        <v>1802</v>
      </c>
      <c r="G1189" s="192" t="s">
        <v>1803</v>
      </c>
      <c r="H1189" s="91" t="s">
        <v>1804</v>
      </c>
      <c r="I1189" s="74">
        <v>9292</v>
      </c>
      <c r="J1189" s="46" t="s">
        <v>1508</v>
      </c>
      <c r="K1189" s="75" t="s">
        <v>1509</v>
      </c>
      <c r="L1189" s="76">
        <f t="shared" si="114"/>
        <v>0</v>
      </c>
      <c r="M1189" s="76"/>
      <c r="N1189" s="76"/>
      <c r="O1189" s="76"/>
      <c r="P1189" s="76"/>
      <c r="Q1189" s="76"/>
      <c r="R1189" s="76"/>
      <c r="S1189" s="76"/>
      <c r="T1189" s="76"/>
      <c r="U1189" s="76"/>
      <c r="V1189" s="76"/>
      <c r="W1189" s="76"/>
      <c r="X1189" s="76"/>
      <c r="Y1189" s="134"/>
      <c r="Z1189" s="134"/>
      <c r="AA1189" s="134"/>
      <c r="AB1189" s="134"/>
      <c r="AC1189" s="134"/>
      <c r="AD1189" s="134"/>
      <c r="AE1189" s="134"/>
      <c r="AF1189" s="134"/>
      <c r="AG1189" s="134"/>
      <c r="AH1189" s="134"/>
      <c r="AI1189" s="134"/>
      <c r="AJ1189" s="134"/>
      <c r="AK1189" s="134"/>
      <c r="AL1189" s="134"/>
      <c r="AM1189" s="134"/>
      <c r="AN1189" s="134"/>
      <c r="AO1189" s="134"/>
      <c r="AP1189" s="134"/>
      <c r="AQ1189" s="134"/>
      <c r="AR1189" s="134"/>
      <c r="AS1189" s="134"/>
      <c r="AT1189" s="134"/>
      <c r="AU1189" s="134"/>
      <c r="AV1189" s="134"/>
      <c r="AW1189" s="134"/>
      <c r="AX1189" s="134"/>
      <c r="AY1189" s="134"/>
      <c r="AZ1189" s="134"/>
      <c r="BA1189" s="134"/>
      <c r="BB1189" s="134"/>
      <c r="BC1189" s="134"/>
      <c r="BD1189" s="134"/>
      <c r="BE1189" s="134"/>
      <c r="BF1189" s="134"/>
      <c r="BG1189" s="134"/>
      <c r="BH1189" s="134"/>
      <c r="BI1189" s="134"/>
      <c r="BJ1189" s="134"/>
      <c r="BK1189" s="134"/>
      <c r="BL1189" s="134"/>
      <c r="BM1189" s="134"/>
      <c r="BN1189" s="134"/>
      <c r="BO1189" s="134"/>
      <c r="BP1189" s="134"/>
      <c r="BQ1189" s="134"/>
      <c r="BR1189" s="134"/>
      <c r="BS1189" s="134"/>
      <c r="BT1189" s="134"/>
      <c r="BU1189" s="134"/>
      <c r="BV1189" s="134"/>
      <c r="BW1189" s="134"/>
      <c r="BX1189" s="134"/>
      <c r="BY1189" s="134"/>
      <c r="BZ1189" s="134"/>
      <c r="CA1189" s="134"/>
      <c r="CB1189" s="134"/>
      <c r="CC1189" s="134"/>
      <c r="CD1189" s="134"/>
      <c r="CE1189" s="134"/>
      <c r="CF1189" s="134"/>
      <c r="CG1189" s="134"/>
      <c r="CH1189" s="134"/>
      <c r="CI1189" s="134"/>
      <c r="CJ1189" s="134"/>
      <c r="CK1189" s="134"/>
      <c r="CL1189" s="134"/>
      <c r="CM1189" s="134"/>
      <c r="CN1189" s="134"/>
      <c r="CO1189" s="134"/>
      <c r="CP1189" s="134"/>
      <c r="CQ1189" s="134"/>
      <c r="CR1189" s="134"/>
      <c r="CS1189" s="134"/>
      <c r="CT1189" s="134"/>
      <c r="CU1189" s="134"/>
      <c r="CV1189" s="134"/>
      <c r="CW1189" s="134"/>
      <c r="CX1189" s="134"/>
      <c r="CY1189" s="134"/>
      <c r="CZ1189" s="134"/>
      <c r="DA1189" s="134"/>
      <c r="DB1189" s="134"/>
      <c r="DC1189" s="134"/>
      <c r="DD1189" s="134"/>
      <c r="DE1189" s="134"/>
      <c r="DF1189" s="134"/>
      <c r="DG1189" s="134"/>
      <c r="DH1189" s="134"/>
      <c r="DI1189" s="134"/>
      <c r="DJ1189" s="134"/>
      <c r="DK1189" s="134"/>
      <c r="DL1189" s="134"/>
      <c r="DM1189" s="134"/>
      <c r="DN1189" s="134"/>
      <c r="DO1189" s="134"/>
      <c r="DP1189" s="134"/>
      <c r="DQ1189" s="134"/>
      <c r="DR1189" s="134"/>
      <c r="DS1189" s="134"/>
      <c r="DT1189" s="134"/>
      <c r="DU1189" s="134"/>
      <c r="DV1189" s="134"/>
      <c r="DW1189" s="134"/>
      <c r="DX1189" s="134"/>
      <c r="DY1189" s="134"/>
      <c r="DZ1189" s="134"/>
      <c r="EA1189" s="134"/>
      <c r="EB1189" s="134"/>
      <c r="EC1189" s="134"/>
      <c r="ED1189" s="134"/>
      <c r="EE1189" s="134"/>
      <c r="EF1189" s="134"/>
      <c r="EG1189" s="134"/>
    </row>
    <row r="1190" spans="1:137">
      <c r="A1190" s="135"/>
      <c r="B1190" s="54"/>
      <c r="C1190" s="77"/>
      <c r="D1190" s="77"/>
      <c r="E1190" s="63"/>
      <c r="F1190" s="77"/>
      <c r="G1190" s="193"/>
      <c r="H1190" s="92"/>
      <c r="I1190" s="79"/>
      <c r="J1190" s="54"/>
      <c r="K1190" s="75" t="s">
        <v>1501</v>
      </c>
      <c r="L1190" s="76">
        <f t="shared" si="114"/>
        <v>0</v>
      </c>
      <c r="M1190" s="76"/>
      <c r="N1190" s="76"/>
      <c r="O1190" s="76"/>
      <c r="P1190" s="76"/>
      <c r="Q1190" s="76"/>
      <c r="R1190" s="76"/>
      <c r="S1190" s="76"/>
      <c r="T1190" s="76"/>
      <c r="U1190" s="76"/>
      <c r="V1190" s="76"/>
      <c r="W1190" s="76"/>
      <c r="X1190" s="76"/>
      <c r="Y1190" s="134"/>
      <c r="Z1190" s="134"/>
      <c r="AA1190" s="134"/>
      <c r="AB1190" s="134"/>
      <c r="AC1190" s="134"/>
      <c r="AD1190" s="134"/>
      <c r="AE1190" s="134"/>
      <c r="AF1190" s="134"/>
      <c r="AG1190" s="134"/>
      <c r="AH1190" s="134"/>
      <c r="AI1190" s="134"/>
      <c r="AJ1190" s="134"/>
      <c r="AK1190" s="134"/>
      <c r="AL1190" s="134"/>
      <c r="AM1190" s="134"/>
      <c r="AN1190" s="134"/>
      <c r="AO1190" s="134"/>
      <c r="AP1190" s="134"/>
      <c r="AQ1190" s="134"/>
      <c r="AR1190" s="134"/>
      <c r="AS1190" s="134"/>
      <c r="AT1190" s="134"/>
      <c r="AU1190" s="134"/>
      <c r="AV1190" s="134"/>
      <c r="AW1190" s="134"/>
      <c r="AX1190" s="134"/>
      <c r="AY1190" s="134"/>
      <c r="AZ1190" s="134"/>
      <c r="BA1190" s="134"/>
      <c r="BB1190" s="134"/>
      <c r="BC1190" s="134"/>
      <c r="BD1190" s="134"/>
      <c r="BE1190" s="134"/>
      <c r="BF1190" s="134"/>
      <c r="BG1190" s="134"/>
      <c r="BH1190" s="134"/>
      <c r="BI1190" s="134"/>
      <c r="BJ1190" s="134"/>
      <c r="BK1190" s="134"/>
      <c r="BL1190" s="134"/>
      <c r="BM1190" s="134"/>
      <c r="BN1190" s="134"/>
      <c r="BO1190" s="134"/>
      <c r="BP1190" s="134"/>
      <c r="BQ1190" s="134"/>
      <c r="BR1190" s="134"/>
      <c r="BS1190" s="134"/>
      <c r="BT1190" s="134"/>
      <c r="BU1190" s="134"/>
      <c r="BV1190" s="134"/>
      <c r="BW1190" s="134"/>
      <c r="BX1190" s="134"/>
      <c r="BY1190" s="134"/>
      <c r="BZ1190" s="134"/>
      <c r="CA1190" s="134"/>
      <c r="CB1190" s="134"/>
      <c r="CC1190" s="134"/>
      <c r="CD1190" s="134"/>
      <c r="CE1190" s="134"/>
      <c r="CF1190" s="134"/>
      <c r="CG1190" s="134"/>
      <c r="CH1190" s="134"/>
      <c r="CI1190" s="134"/>
      <c r="CJ1190" s="134"/>
      <c r="CK1190" s="134"/>
      <c r="CL1190" s="134"/>
      <c r="CM1190" s="134"/>
      <c r="CN1190" s="134"/>
      <c r="CO1190" s="134"/>
      <c r="CP1190" s="134"/>
      <c r="CQ1190" s="134"/>
      <c r="CR1190" s="134"/>
      <c r="CS1190" s="134"/>
      <c r="CT1190" s="134"/>
      <c r="CU1190" s="134"/>
      <c r="CV1190" s="134"/>
      <c r="CW1190" s="134"/>
      <c r="CX1190" s="134"/>
      <c r="CY1190" s="134"/>
      <c r="CZ1190" s="134"/>
      <c r="DA1190" s="134"/>
      <c r="DB1190" s="134"/>
      <c r="DC1190" s="134"/>
      <c r="DD1190" s="134"/>
      <c r="DE1190" s="134"/>
      <c r="DF1190" s="134"/>
      <c r="DG1190" s="134"/>
      <c r="DH1190" s="134"/>
      <c r="DI1190" s="134"/>
      <c r="DJ1190" s="134"/>
      <c r="DK1190" s="134"/>
      <c r="DL1190" s="134"/>
      <c r="DM1190" s="134"/>
      <c r="DN1190" s="134"/>
      <c r="DO1190" s="134"/>
      <c r="DP1190" s="134"/>
      <c r="DQ1190" s="134"/>
      <c r="DR1190" s="134"/>
      <c r="DS1190" s="134"/>
      <c r="DT1190" s="134"/>
      <c r="DU1190" s="134"/>
      <c r="DV1190" s="134"/>
      <c r="DW1190" s="134"/>
      <c r="DX1190" s="134"/>
      <c r="DY1190" s="134"/>
      <c r="DZ1190" s="134"/>
      <c r="EA1190" s="134"/>
      <c r="EB1190" s="134"/>
      <c r="EC1190" s="134"/>
      <c r="ED1190" s="134"/>
      <c r="EE1190" s="134"/>
      <c r="EF1190" s="134"/>
      <c r="EG1190" s="134"/>
    </row>
    <row r="1191" spans="1:137">
      <c r="A1191" s="135"/>
      <c r="B1191" s="54"/>
      <c r="C1191" s="81"/>
      <c r="D1191" s="81"/>
      <c r="E1191" s="68"/>
      <c r="F1191" s="81"/>
      <c r="G1191" s="194"/>
      <c r="H1191" s="93"/>
      <c r="I1191" s="83"/>
      <c r="J1191" s="80"/>
      <c r="K1191" s="84" t="s">
        <v>1502</v>
      </c>
      <c r="L1191" s="76">
        <f t="shared" si="114"/>
        <v>5</v>
      </c>
      <c r="M1191" s="76"/>
      <c r="N1191" s="76"/>
      <c r="O1191" s="76"/>
      <c r="P1191" s="76"/>
      <c r="Q1191" s="76"/>
      <c r="R1191" s="76"/>
      <c r="S1191" s="76"/>
      <c r="T1191" s="76">
        <v>5</v>
      </c>
      <c r="U1191" s="76"/>
      <c r="V1191" s="76"/>
      <c r="W1191" s="76"/>
      <c r="X1191" s="76"/>
      <c r="Y1191" s="134"/>
      <c r="Z1191" s="134"/>
      <c r="AA1191" s="134"/>
      <c r="AB1191" s="134"/>
      <c r="AC1191" s="134"/>
      <c r="AD1191" s="134"/>
      <c r="AE1191" s="134"/>
      <c r="AF1191" s="134"/>
      <c r="AG1191" s="134"/>
      <c r="AH1191" s="134"/>
      <c r="AI1191" s="134"/>
      <c r="AJ1191" s="134"/>
      <c r="AK1191" s="134"/>
      <c r="AL1191" s="134"/>
      <c r="AM1191" s="134"/>
      <c r="AN1191" s="134"/>
      <c r="AO1191" s="134"/>
      <c r="AP1191" s="134"/>
      <c r="AQ1191" s="134"/>
      <c r="AR1191" s="134"/>
      <c r="AS1191" s="134"/>
      <c r="AT1191" s="134"/>
      <c r="AU1191" s="134"/>
      <c r="AV1191" s="134"/>
      <c r="AW1191" s="134"/>
      <c r="AX1191" s="134"/>
      <c r="AY1191" s="134"/>
      <c r="AZ1191" s="134"/>
      <c r="BA1191" s="134"/>
      <c r="BB1191" s="134"/>
      <c r="BC1191" s="134"/>
      <c r="BD1191" s="134"/>
      <c r="BE1191" s="134"/>
      <c r="BF1191" s="134"/>
      <c r="BG1191" s="134"/>
      <c r="BH1191" s="134"/>
      <c r="BI1191" s="134"/>
      <c r="BJ1191" s="134"/>
      <c r="BK1191" s="134"/>
      <c r="BL1191" s="134"/>
      <c r="BM1191" s="134"/>
      <c r="BN1191" s="134"/>
      <c r="BO1191" s="134"/>
      <c r="BP1191" s="134"/>
      <c r="BQ1191" s="134"/>
      <c r="BR1191" s="134"/>
      <c r="BS1191" s="134"/>
      <c r="BT1191" s="134"/>
      <c r="BU1191" s="134"/>
      <c r="BV1191" s="134"/>
      <c r="BW1191" s="134"/>
      <c r="BX1191" s="134"/>
      <c r="BY1191" s="134"/>
      <c r="BZ1191" s="134"/>
      <c r="CA1191" s="134"/>
      <c r="CB1191" s="134"/>
      <c r="CC1191" s="134"/>
      <c r="CD1191" s="134"/>
      <c r="CE1191" s="134"/>
      <c r="CF1191" s="134"/>
      <c r="CG1191" s="134"/>
      <c r="CH1191" s="134"/>
      <c r="CI1191" s="134"/>
      <c r="CJ1191" s="134"/>
      <c r="CK1191" s="134"/>
      <c r="CL1191" s="134"/>
      <c r="CM1191" s="134"/>
      <c r="CN1191" s="134"/>
      <c r="CO1191" s="134"/>
      <c r="CP1191" s="134"/>
      <c r="CQ1191" s="134"/>
      <c r="CR1191" s="134"/>
      <c r="CS1191" s="134"/>
      <c r="CT1191" s="134"/>
      <c r="CU1191" s="134"/>
      <c r="CV1191" s="134"/>
      <c r="CW1191" s="134"/>
      <c r="CX1191" s="134"/>
      <c r="CY1191" s="134"/>
      <c r="CZ1191" s="134"/>
      <c r="DA1191" s="134"/>
      <c r="DB1191" s="134"/>
      <c r="DC1191" s="134"/>
      <c r="DD1191" s="134"/>
      <c r="DE1191" s="134"/>
      <c r="DF1191" s="134"/>
      <c r="DG1191" s="134"/>
      <c r="DH1191" s="134"/>
      <c r="DI1191" s="134"/>
      <c r="DJ1191" s="134"/>
      <c r="DK1191" s="134"/>
      <c r="DL1191" s="134"/>
      <c r="DM1191" s="134"/>
      <c r="DN1191" s="134"/>
      <c r="DO1191" s="134"/>
      <c r="DP1191" s="134"/>
      <c r="DQ1191" s="134"/>
      <c r="DR1191" s="134"/>
      <c r="DS1191" s="134"/>
      <c r="DT1191" s="134"/>
      <c r="DU1191" s="134"/>
      <c r="DV1191" s="134"/>
      <c r="DW1191" s="134"/>
      <c r="DX1191" s="134"/>
      <c r="DY1191" s="134"/>
      <c r="DZ1191" s="134"/>
      <c r="EA1191" s="134"/>
      <c r="EB1191" s="134"/>
      <c r="EC1191" s="134"/>
      <c r="ED1191" s="134"/>
      <c r="EE1191" s="134"/>
      <c r="EF1191" s="134"/>
      <c r="EG1191" s="134"/>
    </row>
    <row r="1192" spans="1:137">
      <c r="A1192" s="135"/>
      <c r="B1192" s="54"/>
      <c r="C1192" s="58" t="s">
        <v>31</v>
      </c>
      <c r="D1192" s="58" t="s">
        <v>1805</v>
      </c>
      <c r="E1192" s="100" t="s">
        <v>1806</v>
      </c>
      <c r="F1192" s="58" t="s">
        <v>1807</v>
      </c>
      <c r="G1192" s="192" t="s">
        <v>1808</v>
      </c>
      <c r="H1192" s="91" t="s">
        <v>1809</v>
      </c>
      <c r="I1192" s="74">
        <v>11346</v>
      </c>
      <c r="J1192" s="46" t="s">
        <v>1508</v>
      </c>
      <c r="K1192" s="75" t="s">
        <v>1509</v>
      </c>
      <c r="L1192" s="76">
        <f t="shared" si="114"/>
        <v>3</v>
      </c>
      <c r="M1192" s="76">
        <v>1</v>
      </c>
      <c r="N1192" s="76">
        <v>1</v>
      </c>
      <c r="O1192" s="76"/>
      <c r="P1192" s="76"/>
      <c r="Q1192" s="76"/>
      <c r="R1192" s="76"/>
      <c r="S1192" s="76"/>
      <c r="T1192" s="76">
        <v>1</v>
      </c>
      <c r="U1192" s="76"/>
      <c r="V1192" s="76"/>
      <c r="W1192" s="76"/>
      <c r="X1192" s="76"/>
      <c r="Y1192" s="134"/>
      <c r="Z1192" s="134"/>
      <c r="AA1192" s="134"/>
      <c r="AB1192" s="134"/>
      <c r="AC1192" s="134"/>
      <c r="AD1192" s="134"/>
      <c r="AE1192" s="134"/>
      <c r="AF1192" s="134"/>
      <c r="AG1192" s="134"/>
      <c r="AH1192" s="134"/>
      <c r="AI1192" s="134"/>
      <c r="AJ1192" s="134"/>
      <c r="AK1192" s="134"/>
      <c r="AL1192" s="134"/>
      <c r="AM1192" s="134"/>
      <c r="AN1192" s="134"/>
      <c r="AO1192" s="134"/>
      <c r="AP1192" s="134"/>
      <c r="AQ1192" s="134"/>
      <c r="AR1192" s="134"/>
      <c r="AS1192" s="134"/>
      <c r="AT1192" s="134"/>
      <c r="AU1192" s="134"/>
      <c r="AV1192" s="134"/>
      <c r="AW1192" s="134"/>
      <c r="AX1192" s="134"/>
      <c r="AY1192" s="134"/>
      <c r="AZ1192" s="134"/>
      <c r="BA1192" s="134"/>
      <c r="BB1192" s="134"/>
      <c r="BC1192" s="134"/>
      <c r="BD1192" s="134"/>
      <c r="BE1192" s="134"/>
      <c r="BF1192" s="134"/>
      <c r="BG1192" s="134"/>
      <c r="BH1192" s="134"/>
      <c r="BI1192" s="134"/>
      <c r="BJ1192" s="134"/>
      <c r="BK1192" s="134"/>
      <c r="BL1192" s="134"/>
      <c r="BM1192" s="134"/>
      <c r="BN1192" s="134"/>
      <c r="BO1192" s="134"/>
      <c r="BP1192" s="134"/>
      <c r="BQ1192" s="134"/>
      <c r="BR1192" s="134"/>
      <c r="BS1192" s="134"/>
      <c r="BT1192" s="134"/>
      <c r="BU1192" s="134"/>
      <c r="BV1192" s="134"/>
      <c r="BW1192" s="134"/>
      <c r="BX1192" s="134"/>
      <c r="BY1192" s="134"/>
      <c r="BZ1192" s="134"/>
      <c r="CA1192" s="134"/>
      <c r="CB1192" s="134"/>
      <c r="CC1192" s="134"/>
      <c r="CD1192" s="134"/>
      <c r="CE1192" s="134"/>
      <c r="CF1192" s="134"/>
      <c r="CG1192" s="134"/>
      <c r="CH1192" s="134"/>
      <c r="CI1192" s="134"/>
      <c r="CJ1192" s="134"/>
      <c r="CK1192" s="134"/>
      <c r="CL1192" s="134"/>
      <c r="CM1192" s="134"/>
      <c r="CN1192" s="134"/>
      <c r="CO1192" s="134"/>
      <c r="CP1192" s="134"/>
      <c r="CQ1192" s="134"/>
      <c r="CR1192" s="134"/>
      <c r="CS1192" s="134"/>
      <c r="CT1192" s="134"/>
      <c r="CU1192" s="134"/>
      <c r="CV1192" s="134"/>
      <c r="CW1192" s="134"/>
      <c r="CX1192" s="134"/>
      <c r="CY1192" s="134"/>
      <c r="CZ1192" s="134"/>
      <c r="DA1192" s="134"/>
      <c r="DB1192" s="134"/>
      <c r="DC1192" s="134"/>
      <c r="DD1192" s="134"/>
      <c r="DE1192" s="134"/>
      <c r="DF1192" s="134"/>
      <c r="DG1192" s="134"/>
      <c r="DH1192" s="134"/>
      <c r="DI1192" s="134"/>
      <c r="DJ1192" s="134"/>
      <c r="DK1192" s="134"/>
      <c r="DL1192" s="134"/>
      <c r="DM1192" s="134"/>
      <c r="DN1192" s="134"/>
      <c r="DO1192" s="134"/>
      <c r="DP1192" s="134"/>
      <c r="DQ1192" s="134"/>
      <c r="DR1192" s="134"/>
      <c r="DS1192" s="134"/>
      <c r="DT1192" s="134"/>
      <c r="DU1192" s="134"/>
      <c r="DV1192" s="134"/>
      <c r="DW1192" s="134"/>
      <c r="DX1192" s="134"/>
      <c r="DY1192" s="134"/>
      <c r="DZ1192" s="134"/>
      <c r="EA1192" s="134"/>
      <c r="EB1192" s="134"/>
      <c r="EC1192" s="134"/>
      <c r="ED1192" s="134"/>
      <c r="EE1192" s="134"/>
      <c r="EF1192" s="134"/>
      <c r="EG1192" s="134"/>
    </row>
    <row r="1193" spans="1:137">
      <c r="A1193" s="135"/>
      <c r="B1193" s="54"/>
      <c r="C1193" s="77"/>
      <c r="D1193" s="77"/>
      <c r="E1193" s="63"/>
      <c r="F1193" s="77"/>
      <c r="G1193" s="193"/>
      <c r="H1193" s="92"/>
      <c r="I1193" s="79"/>
      <c r="J1193" s="54"/>
      <c r="K1193" s="75" t="s">
        <v>1501</v>
      </c>
      <c r="L1193" s="76">
        <f t="shared" si="114"/>
        <v>0</v>
      </c>
      <c r="M1193" s="76"/>
      <c r="N1193" s="76"/>
      <c r="O1193" s="76"/>
      <c r="P1193" s="76"/>
      <c r="Q1193" s="76"/>
      <c r="R1193" s="76"/>
      <c r="S1193" s="76"/>
      <c r="T1193" s="76"/>
      <c r="U1193" s="76"/>
      <c r="V1193" s="76"/>
      <c r="W1193" s="76"/>
      <c r="X1193" s="76"/>
      <c r="Y1193" s="134"/>
      <c r="Z1193" s="134"/>
      <c r="AA1193" s="134"/>
      <c r="AB1193" s="134"/>
      <c r="AC1193" s="134"/>
      <c r="AD1193" s="134"/>
      <c r="AE1193" s="134"/>
      <c r="AF1193" s="134"/>
      <c r="AG1193" s="134"/>
      <c r="AH1193" s="134"/>
      <c r="AI1193" s="134"/>
      <c r="AJ1193" s="134"/>
      <c r="AK1193" s="134"/>
      <c r="AL1193" s="134"/>
      <c r="AM1193" s="134"/>
      <c r="AN1193" s="134"/>
      <c r="AO1193" s="134"/>
      <c r="AP1193" s="134"/>
      <c r="AQ1193" s="134"/>
      <c r="AR1193" s="134"/>
      <c r="AS1193" s="134"/>
      <c r="AT1193" s="134"/>
      <c r="AU1193" s="134"/>
      <c r="AV1193" s="134"/>
      <c r="AW1193" s="134"/>
      <c r="AX1193" s="134"/>
      <c r="AY1193" s="134"/>
      <c r="AZ1193" s="134"/>
      <c r="BA1193" s="134"/>
      <c r="BB1193" s="134"/>
      <c r="BC1193" s="134"/>
      <c r="BD1193" s="134"/>
      <c r="BE1193" s="134"/>
      <c r="BF1193" s="134"/>
      <c r="BG1193" s="134"/>
      <c r="BH1193" s="134"/>
      <c r="BI1193" s="134"/>
      <c r="BJ1193" s="134"/>
      <c r="BK1193" s="134"/>
      <c r="BL1193" s="134"/>
      <c r="BM1193" s="134"/>
      <c r="BN1193" s="134"/>
      <c r="BO1193" s="134"/>
      <c r="BP1193" s="134"/>
      <c r="BQ1193" s="134"/>
      <c r="BR1193" s="134"/>
      <c r="BS1193" s="134"/>
      <c r="BT1193" s="134"/>
      <c r="BU1193" s="134"/>
      <c r="BV1193" s="134"/>
      <c r="BW1193" s="134"/>
      <c r="BX1193" s="134"/>
      <c r="BY1193" s="134"/>
      <c r="BZ1193" s="134"/>
      <c r="CA1193" s="134"/>
      <c r="CB1193" s="134"/>
      <c r="CC1193" s="134"/>
      <c r="CD1193" s="134"/>
      <c r="CE1193" s="134"/>
      <c r="CF1193" s="134"/>
      <c r="CG1193" s="134"/>
      <c r="CH1193" s="134"/>
      <c r="CI1193" s="134"/>
      <c r="CJ1193" s="134"/>
      <c r="CK1193" s="134"/>
      <c r="CL1193" s="134"/>
      <c r="CM1193" s="134"/>
      <c r="CN1193" s="134"/>
      <c r="CO1193" s="134"/>
      <c r="CP1193" s="134"/>
      <c r="CQ1193" s="134"/>
      <c r="CR1193" s="134"/>
      <c r="CS1193" s="134"/>
      <c r="CT1193" s="134"/>
      <c r="CU1193" s="134"/>
      <c r="CV1193" s="134"/>
      <c r="CW1193" s="134"/>
      <c r="CX1193" s="134"/>
      <c r="CY1193" s="134"/>
      <c r="CZ1193" s="134"/>
      <c r="DA1193" s="134"/>
      <c r="DB1193" s="134"/>
      <c r="DC1193" s="134"/>
      <c r="DD1193" s="134"/>
      <c r="DE1193" s="134"/>
      <c r="DF1193" s="134"/>
      <c r="DG1193" s="134"/>
      <c r="DH1193" s="134"/>
      <c r="DI1193" s="134"/>
      <c r="DJ1193" s="134"/>
      <c r="DK1193" s="134"/>
      <c r="DL1193" s="134"/>
      <c r="DM1193" s="134"/>
      <c r="DN1193" s="134"/>
      <c r="DO1193" s="134"/>
      <c r="DP1193" s="134"/>
      <c r="DQ1193" s="134"/>
      <c r="DR1193" s="134"/>
      <c r="DS1193" s="134"/>
      <c r="DT1193" s="134"/>
      <c r="DU1193" s="134"/>
      <c r="DV1193" s="134"/>
      <c r="DW1193" s="134"/>
      <c r="DX1193" s="134"/>
      <c r="DY1193" s="134"/>
      <c r="DZ1193" s="134"/>
      <c r="EA1193" s="134"/>
      <c r="EB1193" s="134"/>
      <c r="EC1193" s="134"/>
      <c r="ED1193" s="134"/>
      <c r="EE1193" s="134"/>
      <c r="EF1193" s="134"/>
      <c r="EG1193" s="134"/>
    </row>
    <row r="1194" spans="1:137">
      <c r="A1194" s="135"/>
      <c r="B1194" s="54"/>
      <c r="C1194" s="81"/>
      <c r="D1194" s="81"/>
      <c r="E1194" s="68"/>
      <c r="F1194" s="81"/>
      <c r="G1194" s="194"/>
      <c r="H1194" s="93"/>
      <c r="I1194" s="83"/>
      <c r="J1194" s="80"/>
      <c r="K1194" s="84" t="s">
        <v>1502</v>
      </c>
      <c r="L1194" s="76">
        <f t="shared" si="114"/>
        <v>0</v>
      </c>
      <c r="M1194" s="76"/>
      <c r="N1194" s="76"/>
      <c r="O1194" s="76"/>
      <c r="P1194" s="76"/>
      <c r="Q1194" s="76"/>
      <c r="R1194" s="76"/>
      <c r="S1194" s="76"/>
      <c r="T1194" s="76"/>
      <c r="U1194" s="76"/>
      <c r="V1194" s="76"/>
      <c r="W1194" s="76"/>
      <c r="X1194" s="76"/>
      <c r="Y1194" s="134"/>
      <c r="Z1194" s="134"/>
      <c r="AA1194" s="134"/>
      <c r="AB1194" s="134"/>
      <c r="AC1194" s="134"/>
      <c r="AD1194" s="134"/>
      <c r="AE1194" s="134"/>
      <c r="AF1194" s="134"/>
      <c r="AG1194" s="134"/>
      <c r="AH1194" s="134"/>
      <c r="AI1194" s="134"/>
      <c r="AJ1194" s="134"/>
      <c r="AK1194" s="134"/>
      <c r="AL1194" s="134"/>
      <c r="AM1194" s="134"/>
      <c r="AN1194" s="134"/>
      <c r="AO1194" s="134"/>
      <c r="AP1194" s="134"/>
      <c r="AQ1194" s="134"/>
      <c r="AR1194" s="134"/>
      <c r="AS1194" s="134"/>
      <c r="AT1194" s="134"/>
      <c r="AU1194" s="134"/>
      <c r="AV1194" s="134"/>
      <c r="AW1194" s="134"/>
      <c r="AX1194" s="134"/>
      <c r="AY1194" s="134"/>
      <c r="AZ1194" s="134"/>
      <c r="BA1194" s="134"/>
      <c r="BB1194" s="134"/>
      <c r="BC1194" s="134"/>
      <c r="BD1194" s="134"/>
      <c r="BE1194" s="134"/>
      <c r="BF1194" s="134"/>
      <c r="BG1194" s="134"/>
      <c r="BH1194" s="134"/>
      <c r="BI1194" s="134"/>
      <c r="BJ1194" s="134"/>
      <c r="BK1194" s="134"/>
      <c r="BL1194" s="134"/>
      <c r="BM1194" s="134"/>
      <c r="BN1194" s="134"/>
      <c r="BO1194" s="134"/>
      <c r="BP1194" s="134"/>
      <c r="BQ1194" s="134"/>
      <c r="BR1194" s="134"/>
      <c r="BS1194" s="134"/>
      <c r="BT1194" s="134"/>
      <c r="BU1194" s="134"/>
      <c r="BV1194" s="134"/>
      <c r="BW1194" s="134"/>
      <c r="BX1194" s="134"/>
      <c r="BY1194" s="134"/>
      <c r="BZ1194" s="134"/>
      <c r="CA1194" s="134"/>
      <c r="CB1194" s="134"/>
      <c r="CC1194" s="134"/>
      <c r="CD1194" s="134"/>
      <c r="CE1194" s="134"/>
      <c r="CF1194" s="134"/>
      <c r="CG1194" s="134"/>
      <c r="CH1194" s="134"/>
      <c r="CI1194" s="134"/>
      <c r="CJ1194" s="134"/>
      <c r="CK1194" s="134"/>
      <c r="CL1194" s="134"/>
      <c r="CM1194" s="134"/>
      <c r="CN1194" s="134"/>
      <c r="CO1194" s="134"/>
      <c r="CP1194" s="134"/>
      <c r="CQ1194" s="134"/>
      <c r="CR1194" s="134"/>
      <c r="CS1194" s="134"/>
      <c r="CT1194" s="134"/>
      <c r="CU1194" s="134"/>
      <c r="CV1194" s="134"/>
      <c r="CW1194" s="134"/>
      <c r="CX1194" s="134"/>
      <c r="CY1194" s="134"/>
      <c r="CZ1194" s="134"/>
      <c r="DA1194" s="134"/>
      <c r="DB1194" s="134"/>
      <c r="DC1194" s="134"/>
      <c r="DD1194" s="134"/>
      <c r="DE1194" s="134"/>
      <c r="DF1194" s="134"/>
      <c r="DG1194" s="134"/>
      <c r="DH1194" s="134"/>
      <c r="DI1194" s="134"/>
      <c r="DJ1194" s="134"/>
      <c r="DK1194" s="134"/>
      <c r="DL1194" s="134"/>
      <c r="DM1194" s="134"/>
      <c r="DN1194" s="134"/>
      <c r="DO1194" s="134"/>
      <c r="DP1194" s="134"/>
      <c r="DQ1194" s="134"/>
      <c r="DR1194" s="134"/>
      <c r="DS1194" s="134"/>
      <c r="DT1194" s="134"/>
      <c r="DU1194" s="134"/>
      <c r="DV1194" s="134"/>
      <c r="DW1194" s="134"/>
      <c r="DX1194" s="134"/>
      <c r="DY1194" s="134"/>
      <c r="DZ1194" s="134"/>
      <c r="EA1194" s="134"/>
      <c r="EB1194" s="134"/>
      <c r="EC1194" s="134"/>
      <c r="ED1194" s="134"/>
      <c r="EE1194" s="134"/>
      <c r="EF1194" s="134"/>
      <c r="EG1194" s="134"/>
    </row>
    <row r="1195" spans="1:137">
      <c r="A1195" s="135"/>
      <c r="B1195" s="54"/>
      <c r="C1195" s="58" t="s">
        <v>33</v>
      </c>
      <c r="D1195" s="58" t="s">
        <v>1810</v>
      </c>
      <c r="E1195" s="100" t="s">
        <v>1811</v>
      </c>
      <c r="F1195" s="58" t="s">
        <v>1812</v>
      </c>
      <c r="G1195" s="192" t="s">
        <v>1803</v>
      </c>
      <c r="H1195" s="91" t="s">
        <v>1813</v>
      </c>
      <c r="I1195" s="74">
        <v>108</v>
      </c>
      <c r="J1195" s="46" t="s">
        <v>1508</v>
      </c>
      <c r="K1195" s="75" t="s">
        <v>1509</v>
      </c>
      <c r="L1195" s="76">
        <f t="shared" si="114"/>
        <v>0</v>
      </c>
      <c r="M1195" s="76"/>
      <c r="N1195" s="76"/>
      <c r="O1195" s="76"/>
      <c r="P1195" s="76"/>
      <c r="Q1195" s="76"/>
      <c r="R1195" s="76"/>
      <c r="S1195" s="76"/>
      <c r="T1195" s="76"/>
      <c r="U1195" s="76"/>
      <c r="V1195" s="76"/>
      <c r="W1195" s="76"/>
      <c r="X1195" s="76"/>
      <c r="Y1195" s="134"/>
      <c r="Z1195" s="134"/>
      <c r="AA1195" s="134"/>
      <c r="AB1195" s="134"/>
      <c r="AC1195" s="134"/>
      <c r="AD1195" s="134"/>
      <c r="AE1195" s="134"/>
      <c r="AF1195" s="134"/>
      <c r="AG1195" s="134"/>
      <c r="AH1195" s="134"/>
      <c r="AI1195" s="134"/>
      <c r="AJ1195" s="134"/>
      <c r="AK1195" s="134"/>
      <c r="AL1195" s="134"/>
      <c r="AM1195" s="134"/>
      <c r="AN1195" s="134"/>
      <c r="AO1195" s="134"/>
      <c r="AP1195" s="134"/>
      <c r="AQ1195" s="134"/>
      <c r="AR1195" s="134"/>
      <c r="AS1195" s="134"/>
      <c r="AT1195" s="134"/>
      <c r="AU1195" s="134"/>
      <c r="AV1195" s="134"/>
      <c r="AW1195" s="134"/>
      <c r="AX1195" s="134"/>
      <c r="AY1195" s="134"/>
      <c r="AZ1195" s="134"/>
      <c r="BA1195" s="134"/>
      <c r="BB1195" s="134"/>
      <c r="BC1195" s="134"/>
      <c r="BD1195" s="134"/>
      <c r="BE1195" s="134"/>
      <c r="BF1195" s="134"/>
      <c r="BG1195" s="134"/>
      <c r="BH1195" s="134"/>
      <c r="BI1195" s="134"/>
      <c r="BJ1195" s="134"/>
      <c r="BK1195" s="134"/>
      <c r="BL1195" s="134"/>
      <c r="BM1195" s="134"/>
      <c r="BN1195" s="134"/>
      <c r="BO1195" s="134"/>
      <c r="BP1195" s="134"/>
      <c r="BQ1195" s="134"/>
      <c r="BR1195" s="134"/>
      <c r="BS1195" s="134"/>
      <c r="BT1195" s="134"/>
      <c r="BU1195" s="134"/>
      <c r="BV1195" s="134"/>
      <c r="BW1195" s="134"/>
      <c r="BX1195" s="134"/>
      <c r="BY1195" s="134"/>
      <c r="BZ1195" s="134"/>
      <c r="CA1195" s="134"/>
      <c r="CB1195" s="134"/>
      <c r="CC1195" s="134"/>
      <c r="CD1195" s="134"/>
      <c r="CE1195" s="134"/>
      <c r="CF1195" s="134"/>
      <c r="CG1195" s="134"/>
      <c r="CH1195" s="134"/>
      <c r="CI1195" s="134"/>
      <c r="CJ1195" s="134"/>
      <c r="CK1195" s="134"/>
      <c r="CL1195" s="134"/>
      <c r="CM1195" s="134"/>
      <c r="CN1195" s="134"/>
      <c r="CO1195" s="134"/>
      <c r="CP1195" s="134"/>
      <c r="CQ1195" s="134"/>
      <c r="CR1195" s="134"/>
      <c r="CS1195" s="134"/>
      <c r="CT1195" s="134"/>
      <c r="CU1195" s="134"/>
      <c r="CV1195" s="134"/>
      <c r="CW1195" s="134"/>
      <c r="CX1195" s="134"/>
      <c r="CY1195" s="134"/>
      <c r="CZ1195" s="134"/>
      <c r="DA1195" s="134"/>
      <c r="DB1195" s="134"/>
      <c r="DC1195" s="134"/>
      <c r="DD1195" s="134"/>
      <c r="DE1195" s="134"/>
      <c r="DF1195" s="134"/>
      <c r="DG1195" s="134"/>
      <c r="DH1195" s="134"/>
      <c r="DI1195" s="134"/>
      <c r="DJ1195" s="134"/>
      <c r="DK1195" s="134"/>
      <c r="DL1195" s="134"/>
      <c r="DM1195" s="134"/>
      <c r="DN1195" s="134"/>
      <c r="DO1195" s="134"/>
      <c r="DP1195" s="134"/>
      <c r="DQ1195" s="134"/>
      <c r="DR1195" s="134"/>
      <c r="DS1195" s="134"/>
      <c r="DT1195" s="134"/>
      <c r="DU1195" s="134"/>
      <c r="DV1195" s="134"/>
      <c r="DW1195" s="134"/>
      <c r="DX1195" s="134"/>
      <c r="DY1195" s="134"/>
      <c r="DZ1195" s="134"/>
      <c r="EA1195" s="134"/>
      <c r="EB1195" s="134"/>
      <c r="EC1195" s="134"/>
      <c r="ED1195" s="134"/>
      <c r="EE1195" s="134"/>
      <c r="EF1195" s="134"/>
      <c r="EG1195" s="134"/>
    </row>
    <row r="1196" spans="1:137">
      <c r="A1196" s="135"/>
      <c r="B1196" s="54"/>
      <c r="C1196" s="77"/>
      <c r="D1196" s="77"/>
      <c r="E1196" s="63"/>
      <c r="F1196" s="77"/>
      <c r="G1196" s="193"/>
      <c r="H1196" s="92"/>
      <c r="I1196" s="79"/>
      <c r="J1196" s="54"/>
      <c r="K1196" s="75" t="s">
        <v>1501</v>
      </c>
      <c r="L1196" s="76">
        <f t="shared" si="114"/>
        <v>0</v>
      </c>
      <c r="M1196" s="76"/>
      <c r="N1196" s="76"/>
      <c r="O1196" s="76"/>
      <c r="P1196" s="76"/>
      <c r="Q1196" s="76"/>
      <c r="R1196" s="76"/>
      <c r="S1196" s="76"/>
      <c r="T1196" s="76"/>
      <c r="U1196" s="76"/>
      <c r="V1196" s="76"/>
      <c r="W1196" s="76"/>
      <c r="X1196" s="76"/>
      <c r="Y1196" s="134"/>
      <c r="Z1196" s="134"/>
      <c r="AA1196" s="134"/>
      <c r="AB1196" s="134"/>
      <c r="AC1196" s="134"/>
      <c r="AD1196" s="134"/>
      <c r="AE1196" s="134"/>
      <c r="AF1196" s="134"/>
      <c r="AG1196" s="134"/>
      <c r="AH1196" s="134"/>
      <c r="AI1196" s="134"/>
      <c r="AJ1196" s="134"/>
      <c r="AK1196" s="134"/>
      <c r="AL1196" s="134"/>
      <c r="AM1196" s="134"/>
      <c r="AN1196" s="134"/>
      <c r="AO1196" s="134"/>
      <c r="AP1196" s="134"/>
      <c r="AQ1196" s="134"/>
      <c r="AR1196" s="134"/>
      <c r="AS1196" s="134"/>
      <c r="AT1196" s="134"/>
      <c r="AU1196" s="134"/>
      <c r="AV1196" s="134"/>
      <c r="AW1196" s="134"/>
      <c r="AX1196" s="134"/>
      <c r="AY1196" s="134"/>
      <c r="AZ1196" s="134"/>
      <c r="BA1196" s="134"/>
      <c r="BB1196" s="134"/>
      <c r="BC1196" s="134"/>
      <c r="BD1196" s="134"/>
      <c r="BE1196" s="134"/>
      <c r="BF1196" s="134"/>
      <c r="BG1196" s="134"/>
      <c r="BH1196" s="134"/>
      <c r="BI1196" s="134"/>
      <c r="BJ1196" s="134"/>
      <c r="BK1196" s="134"/>
      <c r="BL1196" s="134"/>
      <c r="BM1196" s="134"/>
      <c r="BN1196" s="134"/>
      <c r="BO1196" s="134"/>
      <c r="BP1196" s="134"/>
      <c r="BQ1196" s="134"/>
      <c r="BR1196" s="134"/>
      <c r="BS1196" s="134"/>
      <c r="BT1196" s="134"/>
      <c r="BU1196" s="134"/>
      <c r="BV1196" s="134"/>
      <c r="BW1196" s="134"/>
      <c r="BX1196" s="134"/>
      <c r="BY1196" s="134"/>
      <c r="BZ1196" s="134"/>
      <c r="CA1196" s="134"/>
      <c r="CB1196" s="134"/>
      <c r="CC1196" s="134"/>
      <c r="CD1196" s="134"/>
      <c r="CE1196" s="134"/>
      <c r="CF1196" s="134"/>
      <c r="CG1196" s="134"/>
      <c r="CH1196" s="134"/>
      <c r="CI1196" s="134"/>
      <c r="CJ1196" s="134"/>
      <c r="CK1196" s="134"/>
      <c r="CL1196" s="134"/>
      <c r="CM1196" s="134"/>
      <c r="CN1196" s="134"/>
      <c r="CO1196" s="134"/>
      <c r="CP1196" s="134"/>
      <c r="CQ1196" s="134"/>
      <c r="CR1196" s="134"/>
      <c r="CS1196" s="134"/>
      <c r="CT1196" s="134"/>
      <c r="CU1196" s="134"/>
      <c r="CV1196" s="134"/>
      <c r="CW1196" s="134"/>
      <c r="CX1196" s="134"/>
      <c r="CY1196" s="134"/>
      <c r="CZ1196" s="134"/>
      <c r="DA1196" s="134"/>
      <c r="DB1196" s="134"/>
      <c r="DC1196" s="134"/>
      <c r="DD1196" s="134"/>
      <c r="DE1196" s="134"/>
      <c r="DF1196" s="134"/>
      <c r="DG1196" s="134"/>
      <c r="DH1196" s="134"/>
      <c r="DI1196" s="134"/>
      <c r="DJ1196" s="134"/>
      <c r="DK1196" s="134"/>
      <c r="DL1196" s="134"/>
      <c r="DM1196" s="134"/>
      <c r="DN1196" s="134"/>
      <c r="DO1196" s="134"/>
      <c r="DP1196" s="134"/>
      <c r="DQ1196" s="134"/>
      <c r="DR1196" s="134"/>
      <c r="DS1196" s="134"/>
      <c r="DT1196" s="134"/>
      <c r="DU1196" s="134"/>
      <c r="DV1196" s="134"/>
      <c r="DW1196" s="134"/>
      <c r="DX1196" s="134"/>
      <c r="DY1196" s="134"/>
      <c r="DZ1196" s="134"/>
      <c r="EA1196" s="134"/>
      <c r="EB1196" s="134"/>
      <c r="EC1196" s="134"/>
      <c r="ED1196" s="134"/>
      <c r="EE1196" s="134"/>
      <c r="EF1196" s="134"/>
      <c r="EG1196" s="134"/>
    </row>
    <row r="1197" spans="1:137">
      <c r="A1197" s="135"/>
      <c r="B1197" s="54"/>
      <c r="C1197" s="81"/>
      <c r="D1197" s="81"/>
      <c r="E1197" s="68"/>
      <c r="F1197" s="81"/>
      <c r="G1197" s="194"/>
      <c r="H1197" s="93"/>
      <c r="I1197" s="83"/>
      <c r="J1197" s="80"/>
      <c r="K1197" s="84" t="s">
        <v>1502</v>
      </c>
      <c r="L1197" s="76">
        <f t="shared" si="114"/>
        <v>2</v>
      </c>
      <c r="M1197" s="76"/>
      <c r="N1197" s="76"/>
      <c r="O1197" s="76"/>
      <c r="P1197" s="76"/>
      <c r="Q1197" s="76"/>
      <c r="R1197" s="76"/>
      <c r="S1197" s="76"/>
      <c r="T1197" s="76"/>
      <c r="U1197" s="76"/>
      <c r="V1197" s="76"/>
      <c r="W1197" s="76">
        <v>2</v>
      </c>
      <c r="X1197" s="76"/>
      <c r="Y1197" s="134"/>
      <c r="Z1197" s="134"/>
      <c r="AA1197" s="134"/>
      <c r="AB1197" s="134"/>
      <c r="AC1197" s="134"/>
      <c r="AD1197" s="134"/>
      <c r="AE1197" s="134"/>
      <c r="AF1197" s="134"/>
      <c r="AG1197" s="134"/>
      <c r="AH1197" s="134"/>
      <c r="AI1197" s="134"/>
      <c r="AJ1197" s="134"/>
      <c r="AK1197" s="134"/>
      <c r="AL1197" s="134"/>
      <c r="AM1197" s="134"/>
      <c r="AN1197" s="134"/>
      <c r="AO1197" s="134"/>
      <c r="AP1197" s="134"/>
      <c r="AQ1197" s="134"/>
      <c r="AR1197" s="134"/>
      <c r="AS1197" s="134"/>
      <c r="AT1197" s="134"/>
      <c r="AU1197" s="134"/>
      <c r="AV1197" s="134"/>
      <c r="AW1197" s="134"/>
      <c r="AX1197" s="134"/>
      <c r="AY1197" s="134"/>
      <c r="AZ1197" s="134"/>
      <c r="BA1197" s="134"/>
      <c r="BB1197" s="134"/>
      <c r="BC1197" s="134"/>
      <c r="BD1197" s="134"/>
      <c r="BE1197" s="134"/>
      <c r="BF1197" s="134"/>
      <c r="BG1197" s="134"/>
      <c r="BH1197" s="134"/>
      <c r="BI1197" s="134"/>
      <c r="BJ1197" s="134"/>
      <c r="BK1197" s="134"/>
      <c r="BL1197" s="134"/>
      <c r="BM1197" s="134"/>
      <c r="BN1197" s="134"/>
      <c r="BO1197" s="134"/>
      <c r="BP1197" s="134"/>
      <c r="BQ1197" s="134"/>
      <c r="BR1197" s="134"/>
      <c r="BS1197" s="134"/>
      <c r="BT1197" s="134"/>
      <c r="BU1197" s="134"/>
      <c r="BV1197" s="134"/>
      <c r="BW1197" s="134"/>
      <c r="BX1197" s="134"/>
      <c r="BY1197" s="134"/>
      <c r="BZ1197" s="134"/>
      <c r="CA1197" s="134"/>
      <c r="CB1197" s="134"/>
      <c r="CC1197" s="134"/>
      <c r="CD1197" s="134"/>
      <c r="CE1197" s="134"/>
      <c r="CF1197" s="134"/>
      <c r="CG1197" s="134"/>
      <c r="CH1197" s="134"/>
      <c r="CI1197" s="134"/>
      <c r="CJ1197" s="134"/>
      <c r="CK1197" s="134"/>
      <c r="CL1197" s="134"/>
      <c r="CM1197" s="134"/>
      <c r="CN1197" s="134"/>
      <c r="CO1197" s="134"/>
      <c r="CP1197" s="134"/>
      <c r="CQ1197" s="134"/>
      <c r="CR1197" s="134"/>
      <c r="CS1197" s="134"/>
      <c r="CT1197" s="134"/>
      <c r="CU1197" s="134"/>
      <c r="CV1197" s="134"/>
      <c r="CW1197" s="134"/>
      <c r="CX1197" s="134"/>
      <c r="CY1197" s="134"/>
      <c r="CZ1197" s="134"/>
      <c r="DA1197" s="134"/>
      <c r="DB1197" s="134"/>
      <c r="DC1197" s="134"/>
      <c r="DD1197" s="134"/>
      <c r="DE1197" s="134"/>
      <c r="DF1197" s="134"/>
      <c r="DG1197" s="134"/>
      <c r="DH1197" s="134"/>
      <c r="DI1197" s="134"/>
      <c r="DJ1197" s="134"/>
      <c r="DK1197" s="134"/>
      <c r="DL1197" s="134"/>
      <c r="DM1197" s="134"/>
      <c r="DN1197" s="134"/>
      <c r="DO1197" s="134"/>
      <c r="DP1197" s="134"/>
      <c r="DQ1197" s="134"/>
      <c r="DR1197" s="134"/>
      <c r="DS1197" s="134"/>
      <c r="DT1197" s="134"/>
      <c r="DU1197" s="134"/>
      <c r="DV1197" s="134"/>
      <c r="DW1197" s="134"/>
      <c r="DX1197" s="134"/>
      <c r="DY1197" s="134"/>
      <c r="DZ1197" s="134"/>
      <c r="EA1197" s="134"/>
      <c r="EB1197" s="134"/>
      <c r="EC1197" s="134"/>
      <c r="ED1197" s="134"/>
      <c r="EE1197" s="134"/>
      <c r="EF1197" s="134"/>
      <c r="EG1197" s="134"/>
    </row>
    <row r="1198" spans="1:137">
      <c r="A1198" s="135"/>
      <c r="B1198" s="54"/>
      <c r="C1198" s="58" t="s">
        <v>33</v>
      </c>
      <c r="D1198" s="58" t="s">
        <v>1814</v>
      </c>
      <c r="E1198" s="100" t="s">
        <v>1815</v>
      </c>
      <c r="F1198" s="58" t="s">
        <v>1816</v>
      </c>
      <c r="G1198" s="192" t="s">
        <v>1817</v>
      </c>
      <c r="H1198" s="91"/>
      <c r="I1198" s="74">
        <v>3</v>
      </c>
      <c r="J1198" s="46" t="s">
        <v>1508</v>
      </c>
      <c r="K1198" s="75" t="s">
        <v>1509</v>
      </c>
      <c r="L1198" s="76">
        <f t="shared" si="114"/>
        <v>0</v>
      </c>
      <c r="M1198" s="76"/>
      <c r="N1198" s="76"/>
      <c r="O1198" s="76"/>
      <c r="P1198" s="76"/>
      <c r="Q1198" s="76"/>
      <c r="R1198" s="76"/>
      <c r="S1198" s="76"/>
      <c r="T1198" s="76"/>
      <c r="U1198" s="76"/>
      <c r="V1198" s="76"/>
      <c r="W1198" s="76"/>
      <c r="X1198" s="76"/>
      <c r="Y1198" s="134"/>
      <c r="Z1198" s="134"/>
      <c r="AA1198" s="134"/>
      <c r="AB1198" s="134"/>
      <c r="AC1198" s="134"/>
      <c r="AD1198" s="134"/>
      <c r="AE1198" s="134"/>
      <c r="AF1198" s="134"/>
      <c r="AG1198" s="134"/>
      <c r="AH1198" s="134"/>
      <c r="AI1198" s="134"/>
      <c r="AJ1198" s="134"/>
      <c r="AK1198" s="134"/>
      <c r="AL1198" s="134"/>
      <c r="AM1198" s="134"/>
      <c r="AN1198" s="134"/>
      <c r="AO1198" s="134"/>
      <c r="AP1198" s="134"/>
      <c r="AQ1198" s="134"/>
      <c r="AR1198" s="134"/>
      <c r="AS1198" s="134"/>
      <c r="AT1198" s="134"/>
      <c r="AU1198" s="134"/>
      <c r="AV1198" s="134"/>
      <c r="AW1198" s="134"/>
      <c r="AX1198" s="134"/>
      <c r="AY1198" s="134"/>
      <c r="AZ1198" s="134"/>
      <c r="BA1198" s="134"/>
      <c r="BB1198" s="134"/>
      <c r="BC1198" s="134"/>
      <c r="BD1198" s="134"/>
      <c r="BE1198" s="134"/>
      <c r="BF1198" s="134"/>
      <c r="BG1198" s="134"/>
      <c r="BH1198" s="134"/>
      <c r="BI1198" s="134"/>
      <c r="BJ1198" s="134"/>
      <c r="BK1198" s="134"/>
      <c r="BL1198" s="134"/>
      <c r="BM1198" s="134"/>
      <c r="BN1198" s="134"/>
      <c r="BO1198" s="134"/>
      <c r="BP1198" s="134"/>
      <c r="BQ1198" s="134"/>
      <c r="BR1198" s="134"/>
      <c r="BS1198" s="134"/>
      <c r="BT1198" s="134"/>
      <c r="BU1198" s="134"/>
      <c r="BV1198" s="134"/>
      <c r="BW1198" s="134"/>
      <c r="BX1198" s="134"/>
      <c r="BY1198" s="134"/>
      <c r="BZ1198" s="134"/>
      <c r="CA1198" s="134"/>
      <c r="CB1198" s="134"/>
      <c r="CC1198" s="134"/>
      <c r="CD1198" s="134"/>
      <c r="CE1198" s="134"/>
      <c r="CF1198" s="134"/>
      <c r="CG1198" s="134"/>
      <c r="CH1198" s="134"/>
      <c r="CI1198" s="134"/>
      <c r="CJ1198" s="134"/>
      <c r="CK1198" s="134"/>
      <c r="CL1198" s="134"/>
      <c r="CM1198" s="134"/>
      <c r="CN1198" s="134"/>
      <c r="CO1198" s="134"/>
      <c r="CP1198" s="134"/>
      <c r="CQ1198" s="134"/>
      <c r="CR1198" s="134"/>
      <c r="CS1198" s="134"/>
      <c r="CT1198" s="134"/>
      <c r="CU1198" s="134"/>
      <c r="CV1198" s="134"/>
      <c r="CW1198" s="134"/>
      <c r="CX1198" s="134"/>
      <c r="CY1198" s="134"/>
      <c r="CZ1198" s="134"/>
      <c r="DA1198" s="134"/>
      <c r="DB1198" s="134"/>
      <c r="DC1198" s="134"/>
      <c r="DD1198" s="134"/>
      <c r="DE1198" s="134"/>
      <c r="DF1198" s="134"/>
      <c r="DG1198" s="134"/>
      <c r="DH1198" s="134"/>
      <c r="DI1198" s="134"/>
      <c r="DJ1198" s="134"/>
      <c r="DK1198" s="134"/>
      <c r="DL1198" s="134"/>
      <c r="DM1198" s="134"/>
      <c r="DN1198" s="134"/>
      <c r="DO1198" s="134"/>
      <c r="DP1198" s="134"/>
      <c r="DQ1198" s="134"/>
      <c r="DR1198" s="134"/>
      <c r="DS1198" s="134"/>
      <c r="DT1198" s="134"/>
      <c r="DU1198" s="134"/>
      <c r="DV1198" s="134"/>
      <c r="DW1198" s="134"/>
      <c r="DX1198" s="134"/>
      <c r="DY1198" s="134"/>
      <c r="DZ1198" s="134"/>
      <c r="EA1198" s="134"/>
      <c r="EB1198" s="134"/>
      <c r="EC1198" s="134"/>
      <c r="ED1198" s="134"/>
      <c r="EE1198" s="134"/>
      <c r="EF1198" s="134"/>
      <c r="EG1198" s="134"/>
    </row>
    <row r="1199" spans="1:137">
      <c r="A1199" s="135"/>
      <c r="B1199" s="54"/>
      <c r="C1199" s="77"/>
      <c r="D1199" s="77"/>
      <c r="E1199" s="101"/>
      <c r="F1199" s="77"/>
      <c r="G1199" s="193"/>
      <c r="H1199" s="92"/>
      <c r="I1199" s="79"/>
      <c r="J1199" s="54"/>
      <c r="K1199" s="75" t="s">
        <v>1501</v>
      </c>
      <c r="L1199" s="76">
        <f t="shared" si="114"/>
        <v>0</v>
      </c>
      <c r="M1199" s="76"/>
      <c r="N1199" s="76"/>
      <c r="O1199" s="76"/>
      <c r="P1199" s="76"/>
      <c r="Q1199" s="76"/>
      <c r="R1199" s="76"/>
      <c r="S1199" s="76"/>
      <c r="T1199" s="76"/>
      <c r="U1199" s="76"/>
      <c r="V1199" s="76"/>
      <c r="W1199" s="76"/>
      <c r="X1199" s="76"/>
      <c r="Y1199" s="134"/>
      <c r="Z1199" s="134"/>
      <c r="AA1199" s="134"/>
      <c r="AB1199" s="134"/>
      <c r="AC1199" s="134"/>
      <c r="AD1199" s="134"/>
      <c r="AE1199" s="134"/>
      <c r="AF1199" s="134"/>
      <c r="AG1199" s="134"/>
      <c r="AH1199" s="134"/>
      <c r="AI1199" s="134"/>
      <c r="AJ1199" s="134"/>
      <c r="AK1199" s="134"/>
      <c r="AL1199" s="134"/>
      <c r="AM1199" s="134"/>
      <c r="AN1199" s="134"/>
      <c r="AO1199" s="134"/>
      <c r="AP1199" s="134"/>
      <c r="AQ1199" s="134"/>
      <c r="AR1199" s="134"/>
      <c r="AS1199" s="134"/>
      <c r="AT1199" s="134"/>
      <c r="AU1199" s="134"/>
      <c r="AV1199" s="134"/>
      <c r="AW1199" s="134"/>
      <c r="AX1199" s="134"/>
      <c r="AY1199" s="134"/>
      <c r="AZ1199" s="134"/>
      <c r="BA1199" s="134"/>
      <c r="BB1199" s="134"/>
      <c r="BC1199" s="134"/>
      <c r="BD1199" s="134"/>
      <c r="BE1199" s="134"/>
      <c r="BF1199" s="134"/>
      <c r="BG1199" s="134"/>
      <c r="BH1199" s="134"/>
      <c r="BI1199" s="134"/>
      <c r="BJ1199" s="134"/>
      <c r="BK1199" s="134"/>
      <c r="BL1199" s="134"/>
      <c r="BM1199" s="134"/>
      <c r="BN1199" s="134"/>
      <c r="BO1199" s="134"/>
      <c r="BP1199" s="134"/>
      <c r="BQ1199" s="134"/>
      <c r="BR1199" s="134"/>
      <c r="BS1199" s="134"/>
      <c r="BT1199" s="134"/>
      <c r="BU1199" s="134"/>
      <c r="BV1199" s="134"/>
      <c r="BW1199" s="134"/>
      <c r="BX1199" s="134"/>
      <c r="BY1199" s="134"/>
      <c r="BZ1199" s="134"/>
      <c r="CA1199" s="134"/>
      <c r="CB1199" s="134"/>
      <c r="CC1199" s="134"/>
      <c r="CD1199" s="134"/>
      <c r="CE1199" s="134"/>
      <c r="CF1199" s="134"/>
      <c r="CG1199" s="134"/>
      <c r="CH1199" s="134"/>
      <c r="CI1199" s="134"/>
      <c r="CJ1199" s="134"/>
      <c r="CK1199" s="134"/>
      <c r="CL1199" s="134"/>
      <c r="CM1199" s="134"/>
      <c r="CN1199" s="134"/>
      <c r="CO1199" s="134"/>
      <c r="CP1199" s="134"/>
      <c r="CQ1199" s="134"/>
      <c r="CR1199" s="134"/>
      <c r="CS1199" s="134"/>
      <c r="CT1199" s="134"/>
      <c r="CU1199" s="134"/>
      <c r="CV1199" s="134"/>
      <c r="CW1199" s="134"/>
      <c r="CX1199" s="134"/>
      <c r="CY1199" s="134"/>
      <c r="CZ1199" s="134"/>
      <c r="DA1199" s="134"/>
      <c r="DB1199" s="134"/>
      <c r="DC1199" s="134"/>
      <c r="DD1199" s="134"/>
      <c r="DE1199" s="134"/>
      <c r="DF1199" s="134"/>
      <c r="DG1199" s="134"/>
      <c r="DH1199" s="134"/>
      <c r="DI1199" s="134"/>
      <c r="DJ1199" s="134"/>
      <c r="DK1199" s="134"/>
      <c r="DL1199" s="134"/>
      <c r="DM1199" s="134"/>
      <c r="DN1199" s="134"/>
      <c r="DO1199" s="134"/>
      <c r="DP1199" s="134"/>
      <c r="DQ1199" s="134"/>
      <c r="DR1199" s="134"/>
      <c r="DS1199" s="134"/>
      <c r="DT1199" s="134"/>
      <c r="DU1199" s="134"/>
      <c r="DV1199" s="134"/>
      <c r="DW1199" s="134"/>
      <c r="DX1199" s="134"/>
      <c r="DY1199" s="134"/>
      <c r="DZ1199" s="134"/>
      <c r="EA1199" s="134"/>
      <c r="EB1199" s="134"/>
      <c r="EC1199" s="134"/>
      <c r="ED1199" s="134"/>
      <c r="EE1199" s="134"/>
      <c r="EF1199" s="134"/>
      <c r="EG1199" s="134"/>
    </row>
    <row r="1200" spans="1:137">
      <c r="A1200" s="135"/>
      <c r="B1200" s="54"/>
      <c r="C1200" s="81"/>
      <c r="D1200" s="81"/>
      <c r="E1200" s="102"/>
      <c r="F1200" s="81"/>
      <c r="G1200" s="194"/>
      <c r="H1200" s="93"/>
      <c r="I1200" s="83"/>
      <c r="J1200" s="80"/>
      <c r="K1200" s="84" t="s">
        <v>1502</v>
      </c>
      <c r="L1200" s="76">
        <f t="shared" si="114"/>
        <v>2</v>
      </c>
      <c r="M1200" s="76"/>
      <c r="N1200" s="76"/>
      <c r="O1200" s="76">
        <v>2</v>
      </c>
      <c r="P1200" s="76"/>
      <c r="Q1200" s="76"/>
      <c r="R1200" s="76"/>
      <c r="S1200" s="76"/>
      <c r="T1200" s="76"/>
      <c r="U1200" s="76"/>
      <c r="V1200" s="76"/>
      <c r="W1200" s="76"/>
      <c r="X1200" s="76"/>
      <c r="Y1200" s="134"/>
      <c r="Z1200" s="134"/>
      <c r="AA1200" s="134"/>
      <c r="AB1200" s="134"/>
      <c r="AC1200" s="134"/>
      <c r="AD1200" s="134"/>
      <c r="AE1200" s="134"/>
      <c r="AF1200" s="134"/>
      <c r="AG1200" s="134"/>
      <c r="AH1200" s="134"/>
      <c r="AI1200" s="134"/>
      <c r="AJ1200" s="134"/>
      <c r="AK1200" s="134"/>
      <c r="AL1200" s="134"/>
      <c r="AM1200" s="134"/>
      <c r="AN1200" s="134"/>
      <c r="AO1200" s="134"/>
      <c r="AP1200" s="134"/>
      <c r="AQ1200" s="134"/>
      <c r="AR1200" s="134"/>
      <c r="AS1200" s="134"/>
      <c r="AT1200" s="134"/>
      <c r="AU1200" s="134"/>
      <c r="AV1200" s="134"/>
      <c r="AW1200" s="134"/>
      <c r="AX1200" s="134"/>
      <c r="AY1200" s="134"/>
      <c r="AZ1200" s="134"/>
      <c r="BA1200" s="134"/>
      <c r="BB1200" s="134"/>
      <c r="BC1200" s="134"/>
      <c r="BD1200" s="134"/>
      <c r="BE1200" s="134"/>
      <c r="BF1200" s="134"/>
      <c r="BG1200" s="134"/>
      <c r="BH1200" s="134"/>
      <c r="BI1200" s="134"/>
      <c r="BJ1200" s="134"/>
      <c r="BK1200" s="134"/>
      <c r="BL1200" s="134"/>
      <c r="BM1200" s="134"/>
      <c r="BN1200" s="134"/>
      <c r="BO1200" s="134"/>
      <c r="BP1200" s="134"/>
      <c r="BQ1200" s="134"/>
      <c r="BR1200" s="134"/>
      <c r="BS1200" s="134"/>
      <c r="BT1200" s="134"/>
      <c r="BU1200" s="134"/>
      <c r="BV1200" s="134"/>
      <c r="BW1200" s="134"/>
      <c r="BX1200" s="134"/>
      <c r="BY1200" s="134"/>
      <c r="BZ1200" s="134"/>
      <c r="CA1200" s="134"/>
      <c r="CB1200" s="134"/>
      <c r="CC1200" s="134"/>
      <c r="CD1200" s="134"/>
      <c r="CE1200" s="134"/>
      <c r="CF1200" s="134"/>
      <c r="CG1200" s="134"/>
      <c r="CH1200" s="134"/>
      <c r="CI1200" s="134"/>
      <c r="CJ1200" s="134"/>
      <c r="CK1200" s="134"/>
      <c r="CL1200" s="134"/>
      <c r="CM1200" s="134"/>
      <c r="CN1200" s="134"/>
      <c r="CO1200" s="134"/>
      <c r="CP1200" s="134"/>
      <c r="CQ1200" s="134"/>
      <c r="CR1200" s="134"/>
      <c r="CS1200" s="134"/>
      <c r="CT1200" s="134"/>
      <c r="CU1200" s="134"/>
      <c r="CV1200" s="134"/>
      <c r="CW1200" s="134"/>
      <c r="CX1200" s="134"/>
      <c r="CY1200" s="134"/>
      <c r="CZ1200" s="134"/>
      <c r="DA1200" s="134"/>
      <c r="DB1200" s="134"/>
      <c r="DC1200" s="134"/>
      <c r="DD1200" s="134"/>
      <c r="DE1200" s="134"/>
      <c r="DF1200" s="134"/>
      <c r="DG1200" s="134"/>
      <c r="DH1200" s="134"/>
      <c r="DI1200" s="134"/>
      <c r="DJ1200" s="134"/>
      <c r="DK1200" s="134"/>
      <c r="DL1200" s="134"/>
      <c r="DM1200" s="134"/>
      <c r="DN1200" s="134"/>
      <c r="DO1200" s="134"/>
      <c r="DP1200" s="134"/>
      <c r="DQ1200" s="134"/>
      <c r="DR1200" s="134"/>
      <c r="DS1200" s="134"/>
      <c r="DT1200" s="134"/>
      <c r="DU1200" s="134"/>
      <c r="DV1200" s="134"/>
      <c r="DW1200" s="134"/>
      <c r="DX1200" s="134"/>
      <c r="DY1200" s="134"/>
      <c r="DZ1200" s="134"/>
      <c r="EA1200" s="134"/>
      <c r="EB1200" s="134"/>
      <c r="EC1200" s="134"/>
      <c r="ED1200" s="134"/>
      <c r="EE1200" s="134"/>
      <c r="EF1200" s="134"/>
      <c r="EG1200" s="134"/>
    </row>
    <row r="1201" spans="1:137">
      <c r="A1201" s="135"/>
      <c r="B1201" s="54"/>
      <c r="C1201" s="58" t="s">
        <v>33</v>
      </c>
      <c r="D1201" s="58" t="s">
        <v>1818</v>
      </c>
      <c r="E1201" s="100" t="s">
        <v>1819</v>
      </c>
      <c r="F1201" s="58" t="s">
        <v>1820</v>
      </c>
      <c r="G1201" s="192" t="s">
        <v>1821</v>
      </c>
      <c r="H1201" s="91" t="s">
        <v>1822</v>
      </c>
      <c r="I1201" s="74">
        <v>0</v>
      </c>
      <c r="J1201" s="46" t="s">
        <v>1508</v>
      </c>
      <c r="K1201" s="75" t="s">
        <v>1509</v>
      </c>
      <c r="L1201" s="76">
        <f t="shared" si="114"/>
        <v>0</v>
      </c>
      <c r="M1201" s="76"/>
      <c r="N1201" s="76"/>
      <c r="O1201" s="76"/>
      <c r="P1201" s="76"/>
      <c r="Q1201" s="76"/>
      <c r="R1201" s="76"/>
      <c r="S1201" s="76"/>
      <c r="T1201" s="76"/>
      <c r="U1201" s="76"/>
      <c r="V1201" s="76"/>
      <c r="W1201" s="76"/>
      <c r="X1201" s="76"/>
      <c r="Y1201" s="134"/>
      <c r="Z1201" s="134"/>
      <c r="AA1201" s="134"/>
      <c r="AB1201" s="134"/>
      <c r="AC1201" s="134"/>
      <c r="AD1201" s="134"/>
      <c r="AE1201" s="134"/>
      <c r="AF1201" s="134"/>
      <c r="AG1201" s="134"/>
      <c r="AH1201" s="134"/>
      <c r="AI1201" s="134"/>
      <c r="AJ1201" s="134"/>
      <c r="AK1201" s="134"/>
      <c r="AL1201" s="134"/>
      <c r="AM1201" s="134"/>
      <c r="AN1201" s="134"/>
      <c r="AO1201" s="134"/>
      <c r="AP1201" s="134"/>
      <c r="AQ1201" s="134"/>
      <c r="AR1201" s="134"/>
      <c r="AS1201" s="134"/>
      <c r="AT1201" s="134"/>
      <c r="AU1201" s="134"/>
      <c r="AV1201" s="134"/>
      <c r="AW1201" s="134"/>
      <c r="AX1201" s="134"/>
      <c r="AY1201" s="134"/>
      <c r="AZ1201" s="134"/>
      <c r="BA1201" s="134"/>
      <c r="BB1201" s="134"/>
      <c r="BC1201" s="134"/>
      <c r="BD1201" s="134"/>
      <c r="BE1201" s="134"/>
      <c r="BF1201" s="134"/>
      <c r="BG1201" s="134"/>
      <c r="BH1201" s="134"/>
      <c r="BI1201" s="134"/>
      <c r="BJ1201" s="134"/>
      <c r="BK1201" s="134"/>
      <c r="BL1201" s="134"/>
      <c r="BM1201" s="134"/>
      <c r="BN1201" s="134"/>
      <c r="BO1201" s="134"/>
      <c r="BP1201" s="134"/>
      <c r="BQ1201" s="134"/>
      <c r="BR1201" s="134"/>
      <c r="BS1201" s="134"/>
      <c r="BT1201" s="134"/>
      <c r="BU1201" s="134"/>
      <c r="BV1201" s="134"/>
      <c r="BW1201" s="134"/>
      <c r="BX1201" s="134"/>
      <c r="BY1201" s="134"/>
      <c r="BZ1201" s="134"/>
      <c r="CA1201" s="134"/>
      <c r="CB1201" s="134"/>
      <c r="CC1201" s="134"/>
      <c r="CD1201" s="134"/>
      <c r="CE1201" s="134"/>
      <c r="CF1201" s="134"/>
      <c r="CG1201" s="134"/>
      <c r="CH1201" s="134"/>
      <c r="CI1201" s="134"/>
      <c r="CJ1201" s="134"/>
      <c r="CK1201" s="134"/>
      <c r="CL1201" s="134"/>
      <c r="CM1201" s="134"/>
      <c r="CN1201" s="134"/>
      <c r="CO1201" s="134"/>
      <c r="CP1201" s="134"/>
      <c r="CQ1201" s="134"/>
      <c r="CR1201" s="134"/>
      <c r="CS1201" s="134"/>
      <c r="CT1201" s="134"/>
      <c r="CU1201" s="134"/>
      <c r="CV1201" s="134"/>
      <c r="CW1201" s="134"/>
      <c r="CX1201" s="134"/>
      <c r="CY1201" s="134"/>
      <c r="CZ1201" s="134"/>
      <c r="DA1201" s="134"/>
      <c r="DB1201" s="134"/>
      <c r="DC1201" s="134"/>
      <c r="DD1201" s="134"/>
      <c r="DE1201" s="134"/>
      <c r="DF1201" s="134"/>
      <c r="DG1201" s="134"/>
      <c r="DH1201" s="134"/>
      <c r="DI1201" s="134"/>
      <c r="DJ1201" s="134"/>
      <c r="DK1201" s="134"/>
      <c r="DL1201" s="134"/>
      <c r="DM1201" s="134"/>
      <c r="DN1201" s="134"/>
      <c r="DO1201" s="134"/>
      <c r="DP1201" s="134"/>
      <c r="DQ1201" s="134"/>
      <c r="DR1201" s="134"/>
      <c r="DS1201" s="134"/>
      <c r="DT1201" s="134"/>
      <c r="DU1201" s="134"/>
      <c r="DV1201" s="134"/>
      <c r="DW1201" s="134"/>
      <c r="DX1201" s="134"/>
      <c r="DY1201" s="134"/>
      <c r="DZ1201" s="134"/>
      <c r="EA1201" s="134"/>
      <c r="EB1201" s="134"/>
      <c r="EC1201" s="134"/>
      <c r="ED1201" s="134"/>
      <c r="EE1201" s="134"/>
      <c r="EF1201" s="134"/>
      <c r="EG1201" s="134"/>
    </row>
    <row r="1202" spans="1:137">
      <c r="A1202" s="135"/>
      <c r="B1202" s="54"/>
      <c r="C1202" s="77"/>
      <c r="D1202" s="77"/>
      <c r="E1202" s="101"/>
      <c r="F1202" s="77"/>
      <c r="G1202" s="193"/>
      <c r="H1202" s="92"/>
      <c r="I1202" s="79"/>
      <c r="J1202" s="54"/>
      <c r="K1202" s="75" t="s">
        <v>1501</v>
      </c>
      <c r="L1202" s="76">
        <f t="shared" si="114"/>
        <v>0</v>
      </c>
      <c r="M1202" s="76"/>
      <c r="N1202" s="76"/>
      <c r="O1202" s="76"/>
      <c r="P1202" s="76"/>
      <c r="Q1202" s="76"/>
      <c r="R1202" s="76"/>
      <c r="S1202" s="76"/>
      <c r="T1202" s="76"/>
      <c r="U1202" s="76"/>
      <c r="V1202" s="76"/>
      <c r="W1202" s="76"/>
      <c r="X1202" s="76"/>
      <c r="Y1202" s="134"/>
      <c r="Z1202" s="134"/>
      <c r="AA1202" s="134"/>
      <c r="AB1202" s="134"/>
      <c r="AC1202" s="134"/>
      <c r="AD1202" s="134"/>
      <c r="AE1202" s="134"/>
      <c r="AF1202" s="134"/>
      <c r="AG1202" s="134"/>
      <c r="AH1202" s="134"/>
      <c r="AI1202" s="134"/>
      <c r="AJ1202" s="134"/>
      <c r="AK1202" s="134"/>
      <c r="AL1202" s="134"/>
      <c r="AM1202" s="134"/>
      <c r="AN1202" s="134"/>
      <c r="AO1202" s="134"/>
      <c r="AP1202" s="134"/>
      <c r="AQ1202" s="134"/>
      <c r="AR1202" s="134"/>
      <c r="AS1202" s="134"/>
      <c r="AT1202" s="134"/>
      <c r="AU1202" s="134"/>
      <c r="AV1202" s="134"/>
      <c r="AW1202" s="134"/>
      <c r="AX1202" s="134"/>
      <c r="AY1202" s="134"/>
      <c r="AZ1202" s="134"/>
      <c r="BA1202" s="134"/>
      <c r="BB1202" s="134"/>
      <c r="BC1202" s="134"/>
      <c r="BD1202" s="134"/>
      <c r="BE1202" s="134"/>
      <c r="BF1202" s="134"/>
      <c r="BG1202" s="134"/>
      <c r="BH1202" s="134"/>
      <c r="BI1202" s="134"/>
      <c r="BJ1202" s="134"/>
      <c r="BK1202" s="134"/>
      <c r="BL1202" s="134"/>
      <c r="BM1202" s="134"/>
      <c r="BN1202" s="134"/>
      <c r="BO1202" s="134"/>
      <c r="BP1202" s="134"/>
      <c r="BQ1202" s="134"/>
      <c r="BR1202" s="134"/>
      <c r="BS1202" s="134"/>
      <c r="BT1202" s="134"/>
      <c r="BU1202" s="134"/>
      <c r="BV1202" s="134"/>
      <c r="BW1202" s="134"/>
      <c r="BX1202" s="134"/>
      <c r="BY1202" s="134"/>
      <c r="BZ1202" s="134"/>
      <c r="CA1202" s="134"/>
      <c r="CB1202" s="134"/>
      <c r="CC1202" s="134"/>
      <c r="CD1202" s="134"/>
      <c r="CE1202" s="134"/>
      <c r="CF1202" s="134"/>
      <c r="CG1202" s="134"/>
      <c r="CH1202" s="134"/>
      <c r="CI1202" s="134"/>
      <c r="CJ1202" s="134"/>
      <c r="CK1202" s="134"/>
      <c r="CL1202" s="134"/>
      <c r="CM1202" s="134"/>
      <c r="CN1202" s="134"/>
      <c r="CO1202" s="134"/>
      <c r="CP1202" s="134"/>
      <c r="CQ1202" s="134"/>
      <c r="CR1202" s="134"/>
      <c r="CS1202" s="134"/>
      <c r="CT1202" s="134"/>
      <c r="CU1202" s="134"/>
      <c r="CV1202" s="134"/>
      <c r="CW1202" s="134"/>
      <c r="CX1202" s="134"/>
      <c r="CY1202" s="134"/>
      <c r="CZ1202" s="134"/>
      <c r="DA1202" s="134"/>
      <c r="DB1202" s="134"/>
      <c r="DC1202" s="134"/>
      <c r="DD1202" s="134"/>
      <c r="DE1202" s="134"/>
      <c r="DF1202" s="134"/>
      <c r="DG1202" s="134"/>
      <c r="DH1202" s="134"/>
      <c r="DI1202" s="134"/>
      <c r="DJ1202" s="134"/>
      <c r="DK1202" s="134"/>
      <c r="DL1202" s="134"/>
      <c r="DM1202" s="134"/>
      <c r="DN1202" s="134"/>
      <c r="DO1202" s="134"/>
      <c r="DP1202" s="134"/>
      <c r="DQ1202" s="134"/>
      <c r="DR1202" s="134"/>
      <c r="DS1202" s="134"/>
      <c r="DT1202" s="134"/>
      <c r="DU1202" s="134"/>
      <c r="DV1202" s="134"/>
      <c r="DW1202" s="134"/>
      <c r="DX1202" s="134"/>
      <c r="DY1202" s="134"/>
      <c r="DZ1202" s="134"/>
      <c r="EA1202" s="134"/>
      <c r="EB1202" s="134"/>
      <c r="EC1202" s="134"/>
      <c r="ED1202" s="134"/>
      <c r="EE1202" s="134"/>
      <c r="EF1202" s="134"/>
      <c r="EG1202" s="134"/>
    </row>
    <row r="1203" spans="1:137">
      <c r="A1203" s="135"/>
      <c r="B1203" s="54"/>
      <c r="C1203" s="81"/>
      <c r="D1203" s="81"/>
      <c r="E1203" s="102"/>
      <c r="F1203" s="81"/>
      <c r="G1203" s="194"/>
      <c r="H1203" s="93"/>
      <c r="I1203" s="83"/>
      <c r="J1203" s="80"/>
      <c r="K1203" s="84" t="s">
        <v>1502</v>
      </c>
      <c r="L1203" s="76">
        <f t="shared" si="114"/>
        <v>4</v>
      </c>
      <c r="M1203" s="76"/>
      <c r="N1203" s="76"/>
      <c r="O1203" s="76">
        <v>2</v>
      </c>
      <c r="P1203" s="76"/>
      <c r="Q1203" s="76"/>
      <c r="R1203" s="76"/>
      <c r="S1203" s="76">
        <v>2</v>
      </c>
      <c r="T1203" s="76"/>
      <c r="U1203" s="76"/>
      <c r="V1203" s="76"/>
      <c r="W1203" s="76"/>
      <c r="X1203" s="76"/>
      <c r="Y1203" s="134"/>
      <c r="Z1203" s="134"/>
      <c r="AA1203" s="134"/>
      <c r="AB1203" s="134"/>
      <c r="AC1203" s="134"/>
      <c r="AD1203" s="134"/>
      <c r="AE1203" s="134"/>
      <c r="AF1203" s="134"/>
      <c r="AG1203" s="134"/>
      <c r="AH1203" s="134"/>
      <c r="AI1203" s="134"/>
      <c r="AJ1203" s="134"/>
      <c r="AK1203" s="134"/>
      <c r="AL1203" s="134"/>
      <c r="AM1203" s="134"/>
      <c r="AN1203" s="134"/>
      <c r="AO1203" s="134"/>
      <c r="AP1203" s="134"/>
      <c r="AQ1203" s="134"/>
      <c r="AR1203" s="134"/>
      <c r="AS1203" s="134"/>
      <c r="AT1203" s="134"/>
      <c r="AU1203" s="134"/>
      <c r="AV1203" s="134"/>
      <c r="AW1203" s="134"/>
      <c r="AX1203" s="134"/>
      <c r="AY1203" s="134"/>
      <c r="AZ1203" s="134"/>
      <c r="BA1203" s="134"/>
      <c r="BB1203" s="134"/>
      <c r="BC1203" s="134"/>
      <c r="BD1203" s="134"/>
      <c r="BE1203" s="134"/>
      <c r="BF1203" s="134"/>
      <c r="BG1203" s="134"/>
      <c r="BH1203" s="134"/>
      <c r="BI1203" s="134"/>
      <c r="BJ1203" s="134"/>
      <c r="BK1203" s="134"/>
      <c r="BL1203" s="134"/>
      <c r="BM1203" s="134"/>
      <c r="BN1203" s="134"/>
      <c r="BO1203" s="134"/>
      <c r="BP1203" s="134"/>
      <c r="BQ1203" s="134"/>
      <c r="BR1203" s="134"/>
      <c r="BS1203" s="134"/>
      <c r="BT1203" s="134"/>
      <c r="BU1203" s="134"/>
      <c r="BV1203" s="134"/>
      <c r="BW1203" s="134"/>
      <c r="BX1203" s="134"/>
      <c r="BY1203" s="134"/>
      <c r="BZ1203" s="134"/>
      <c r="CA1203" s="134"/>
      <c r="CB1203" s="134"/>
      <c r="CC1203" s="134"/>
      <c r="CD1203" s="134"/>
      <c r="CE1203" s="134"/>
      <c r="CF1203" s="134"/>
      <c r="CG1203" s="134"/>
      <c r="CH1203" s="134"/>
      <c r="CI1203" s="134"/>
      <c r="CJ1203" s="134"/>
      <c r="CK1203" s="134"/>
      <c r="CL1203" s="134"/>
      <c r="CM1203" s="134"/>
      <c r="CN1203" s="134"/>
      <c r="CO1203" s="134"/>
      <c r="CP1203" s="134"/>
      <c r="CQ1203" s="134"/>
      <c r="CR1203" s="134"/>
      <c r="CS1203" s="134"/>
      <c r="CT1203" s="134"/>
      <c r="CU1203" s="134"/>
      <c r="CV1203" s="134"/>
      <c r="CW1203" s="134"/>
      <c r="CX1203" s="134"/>
      <c r="CY1203" s="134"/>
      <c r="CZ1203" s="134"/>
      <c r="DA1203" s="134"/>
      <c r="DB1203" s="134"/>
      <c r="DC1203" s="134"/>
      <c r="DD1203" s="134"/>
      <c r="DE1203" s="134"/>
      <c r="DF1203" s="134"/>
      <c r="DG1203" s="134"/>
      <c r="DH1203" s="134"/>
      <c r="DI1203" s="134"/>
      <c r="DJ1203" s="134"/>
      <c r="DK1203" s="134"/>
      <c r="DL1203" s="134"/>
      <c r="DM1203" s="134"/>
      <c r="DN1203" s="134"/>
      <c r="DO1203" s="134"/>
      <c r="DP1203" s="134"/>
      <c r="DQ1203" s="134"/>
      <c r="DR1203" s="134"/>
      <c r="DS1203" s="134"/>
      <c r="DT1203" s="134"/>
      <c r="DU1203" s="134"/>
      <c r="DV1203" s="134"/>
      <c r="DW1203" s="134"/>
      <c r="DX1203" s="134"/>
      <c r="DY1203" s="134"/>
      <c r="DZ1203" s="134"/>
      <c r="EA1203" s="134"/>
      <c r="EB1203" s="134"/>
      <c r="EC1203" s="134"/>
      <c r="ED1203" s="134"/>
      <c r="EE1203" s="134"/>
      <c r="EF1203" s="134"/>
      <c r="EG1203" s="134"/>
    </row>
    <row r="1204" spans="1:137">
      <c r="A1204" s="135"/>
      <c r="B1204" s="54"/>
      <c r="C1204" s="58" t="s">
        <v>33</v>
      </c>
      <c r="D1204" s="58" t="s">
        <v>1823</v>
      </c>
      <c r="E1204" s="100" t="s">
        <v>1824</v>
      </c>
      <c r="F1204" s="58" t="s">
        <v>1825</v>
      </c>
      <c r="G1204" s="192" t="s">
        <v>1826</v>
      </c>
      <c r="H1204" s="91" t="s">
        <v>1827</v>
      </c>
      <c r="I1204" s="74">
        <v>924</v>
      </c>
      <c r="J1204" s="46" t="s">
        <v>1508</v>
      </c>
      <c r="K1204" s="75" t="s">
        <v>1509</v>
      </c>
      <c r="L1204" s="76">
        <f t="shared" si="114"/>
        <v>0</v>
      </c>
      <c r="M1204" s="76"/>
      <c r="N1204" s="76"/>
      <c r="O1204" s="76"/>
      <c r="P1204" s="76"/>
      <c r="Q1204" s="76"/>
      <c r="R1204" s="76"/>
      <c r="S1204" s="76"/>
      <c r="T1204" s="76"/>
      <c r="U1204" s="76"/>
      <c r="V1204" s="76"/>
      <c r="W1204" s="76"/>
      <c r="X1204" s="76"/>
      <c r="Y1204" s="134"/>
      <c r="Z1204" s="134"/>
      <c r="AA1204" s="134"/>
      <c r="AB1204" s="134"/>
      <c r="AC1204" s="134"/>
      <c r="AD1204" s="134"/>
      <c r="AE1204" s="134"/>
      <c r="AF1204" s="134"/>
      <c r="AG1204" s="134"/>
      <c r="AH1204" s="134"/>
      <c r="AI1204" s="134"/>
      <c r="AJ1204" s="134"/>
      <c r="AK1204" s="134"/>
      <c r="AL1204" s="134"/>
      <c r="AM1204" s="134"/>
      <c r="AN1204" s="134"/>
      <c r="AO1204" s="134"/>
      <c r="AP1204" s="134"/>
      <c r="AQ1204" s="134"/>
      <c r="AR1204" s="134"/>
      <c r="AS1204" s="134"/>
      <c r="AT1204" s="134"/>
      <c r="AU1204" s="134"/>
      <c r="AV1204" s="134"/>
      <c r="AW1204" s="134"/>
      <c r="AX1204" s="134"/>
      <c r="AY1204" s="134"/>
      <c r="AZ1204" s="134"/>
      <c r="BA1204" s="134"/>
      <c r="BB1204" s="134"/>
      <c r="BC1204" s="134"/>
      <c r="BD1204" s="134"/>
      <c r="BE1204" s="134"/>
      <c r="BF1204" s="134"/>
      <c r="BG1204" s="134"/>
      <c r="BH1204" s="134"/>
      <c r="BI1204" s="134"/>
      <c r="BJ1204" s="134"/>
      <c r="BK1204" s="134"/>
      <c r="BL1204" s="134"/>
      <c r="BM1204" s="134"/>
      <c r="BN1204" s="134"/>
      <c r="BO1204" s="134"/>
      <c r="BP1204" s="134"/>
      <c r="BQ1204" s="134"/>
      <c r="BR1204" s="134"/>
      <c r="BS1204" s="134"/>
      <c r="BT1204" s="134"/>
      <c r="BU1204" s="134"/>
      <c r="BV1204" s="134"/>
      <c r="BW1204" s="134"/>
      <c r="BX1204" s="134"/>
      <c r="BY1204" s="134"/>
      <c r="BZ1204" s="134"/>
      <c r="CA1204" s="134"/>
      <c r="CB1204" s="134"/>
      <c r="CC1204" s="134"/>
      <c r="CD1204" s="134"/>
      <c r="CE1204" s="134"/>
      <c r="CF1204" s="134"/>
      <c r="CG1204" s="134"/>
      <c r="CH1204" s="134"/>
      <c r="CI1204" s="134"/>
      <c r="CJ1204" s="134"/>
      <c r="CK1204" s="134"/>
      <c r="CL1204" s="134"/>
      <c r="CM1204" s="134"/>
      <c r="CN1204" s="134"/>
      <c r="CO1204" s="134"/>
      <c r="CP1204" s="134"/>
      <c r="CQ1204" s="134"/>
      <c r="CR1204" s="134"/>
      <c r="CS1204" s="134"/>
      <c r="CT1204" s="134"/>
      <c r="CU1204" s="134"/>
      <c r="CV1204" s="134"/>
      <c r="CW1204" s="134"/>
      <c r="CX1204" s="134"/>
      <c r="CY1204" s="134"/>
      <c r="CZ1204" s="134"/>
      <c r="DA1204" s="134"/>
      <c r="DB1204" s="134"/>
      <c r="DC1204" s="134"/>
      <c r="DD1204" s="134"/>
      <c r="DE1204" s="134"/>
      <c r="DF1204" s="134"/>
      <c r="DG1204" s="134"/>
      <c r="DH1204" s="134"/>
      <c r="DI1204" s="134"/>
      <c r="DJ1204" s="134"/>
      <c r="DK1204" s="134"/>
      <c r="DL1204" s="134"/>
      <c r="DM1204" s="134"/>
      <c r="DN1204" s="134"/>
      <c r="DO1204" s="134"/>
      <c r="DP1204" s="134"/>
      <c r="DQ1204" s="134"/>
      <c r="DR1204" s="134"/>
      <c r="DS1204" s="134"/>
      <c r="DT1204" s="134"/>
      <c r="DU1204" s="134"/>
      <c r="DV1204" s="134"/>
      <c r="DW1204" s="134"/>
      <c r="DX1204" s="134"/>
      <c r="DY1204" s="134"/>
      <c r="DZ1204" s="134"/>
      <c r="EA1204" s="134"/>
      <c r="EB1204" s="134"/>
      <c r="EC1204" s="134"/>
      <c r="ED1204" s="134"/>
      <c r="EE1204" s="134"/>
      <c r="EF1204" s="134"/>
      <c r="EG1204" s="134"/>
    </row>
    <row r="1205" spans="1:137">
      <c r="A1205" s="135"/>
      <c r="B1205" s="54"/>
      <c r="C1205" s="77"/>
      <c r="D1205" s="77"/>
      <c r="E1205" s="101"/>
      <c r="F1205" s="77"/>
      <c r="G1205" s="193"/>
      <c r="H1205" s="92"/>
      <c r="I1205" s="79"/>
      <c r="J1205" s="54"/>
      <c r="K1205" s="75" t="s">
        <v>1501</v>
      </c>
      <c r="L1205" s="76">
        <f t="shared" si="114"/>
        <v>0</v>
      </c>
      <c r="M1205" s="76"/>
      <c r="N1205" s="76"/>
      <c r="O1205" s="76"/>
      <c r="P1205" s="76"/>
      <c r="Q1205" s="76"/>
      <c r="R1205" s="76"/>
      <c r="S1205" s="76"/>
      <c r="T1205" s="76"/>
      <c r="U1205" s="76"/>
      <c r="V1205" s="76"/>
      <c r="W1205" s="76"/>
      <c r="X1205" s="76"/>
      <c r="Y1205" s="134"/>
      <c r="Z1205" s="134"/>
      <c r="AA1205" s="134"/>
      <c r="AB1205" s="134"/>
      <c r="AC1205" s="134"/>
      <c r="AD1205" s="134"/>
      <c r="AE1205" s="134"/>
      <c r="AF1205" s="134"/>
      <c r="AG1205" s="134"/>
      <c r="AH1205" s="134"/>
      <c r="AI1205" s="134"/>
      <c r="AJ1205" s="134"/>
      <c r="AK1205" s="134"/>
      <c r="AL1205" s="134"/>
      <c r="AM1205" s="134"/>
      <c r="AN1205" s="134"/>
      <c r="AO1205" s="134"/>
      <c r="AP1205" s="134"/>
      <c r="AQ1205" s="134"/>
      <c r="AR1205" s="134"/>
      <c r="AS1205" s="134"/>
      <c r="AT1205" s="134"/>
      <c r="AU1205" s="134"/>
      <c r="AV1205" s="134"/>
      <c r="AW1205" s="134"/>
      <c r="AX1205" s="134"/>
      <c r="AY1205" s="134"/>
      <c r="AZ1205" s="134"/>
      <c r="BA1205" s="134"/>
      <c r="BB1205" s="134"/>
      <c r="BC1205" s="134"/>
      <c r="BD1205" s="134"/>
      <c r="BE1205" s="134"/>
      <c r="BF1205" s="134"/>
      <c r="BG1205" s="134"/>
      <c r="BH1205" s="134"/>
      <c r="BI1205" s="134"/>
      <c r="BJ1205" s="134"/>
      <c r="BK1205" s="134"/>
      <c r="BL1205" s="134"/>
      <c r="BM1205" s="134"/>
      <c r="BN1205" s="134"/>
      <c r="BO1205" s="134"/>
      <c r="BP1205" s="134"/>
      <c r="BQ1205" s="134"/>
      <c r="BR1205" s="134"/>
      <c r="BS1205" s="134"/>
      <c r="BT1205" s="134"/>
      <c r="BU1205" s="134"/>
      <c r="BV1205" s="134"/>
      <c r="BW1205" s="134"/>
      <c r="BX1205" s="134"/>
      <c r="BY1205" s="134"/>
      <c r="BZ1205" s="134"/>
      <c r="CA1205" s="134"/>
      <c r="CB1205" s="134"/>
      <c r="CC1205" s="134"/>
      <c r="CD1205" s="134"/>
      <c r="CE1205" s="134"/>
      <c r="CF1205" s="134"/>
      <c r="CG1205" s="134"/>
      <c r="CH1205" s="134"/>
      <c r="CI1205" s="134"/>
      <c r="CJ1205" s="134"/>
      <c r="CK1205" s="134"/>
      <c r="CL1205" s="134"/>
      <c r="CM1205" s="134"/>
      <c r="CN1205" s="134"/>
      <c r="CO1205" s="134"/>
      <c r="CP1205" s="134"/>
      <c r="CQ1205" s="134"/>
      <c r="CR1205" s="134"/>
      <c r="CS1205" s="134"/>
      <c r="CT1205" s="134"/>
      <c r="CU1205" s="134"/>
      <c r="CV1205" s="134"/>
      <c r="CW1205" s="134"/>
      <c r="CX1205" s="134"/>
      <c r="CY1205" s="134"/>
      <c r="CZ1205" s="134"/>
      <c r="DA1205" s="134"/>
      <c r="DB1205" s="134"/>
      <c r="DC1205" s="134"/>
      <c r="DD1205" s="134"/>
      <c r="DE1205" s="134"/>
      <c r="DF1205" s="134"/>
      <c r="DG1205" s="134"/>
      <c r="DH1205" s="134"/>
      <c r="DI1205" s="134"/>
      <c r="DJ1205" s="134"/>
      <c r="DK1205" s="134"/>
      <c r="DL1205" s="134"/>
      <c r="DM1205" s="134"/>
      <c r="DN1205" s="134"/>
      <c r="DO1205" s="134"/>
      <c r="DP1205" s="134"/>
      <c r="DQ1205" s="134"/>
      <c r="DR1205" s="134"/>
      <c r="DS1205" s="134"/>
      <c r="DT1205" s="134"/>
      <c r="DU1205" s="134"/>
      <c r="DV1205" s="134"/>
      <c r="DW1205" s="134"/>
      <c r="DX1205" s="134"/>
      <c r="DY1205" s="134"/>
      <c r="DZ1205" s="134"/>
      <c r="EA1205" s="134"/>
      <c r="EB1205" s="134"/>
      <c r="EC1205" s="134"/>
      <c r="ED1205" s="134"/>
      <c r="EE1205" s="134"/>
      <c r="EF1205" s="134"/>
      <c r="EG1205" s="134"/>
    </row>
    <row r="1206" spans="1:137">
      <c r="A1206" s="135"/>
      <c r="B1206" s="54"/>
      <c r="C1206" s="81"/>
      <c r="D1206" s="81"/>
      <c r="E1206" s="102"/>
      <c r="F1206" s="81"/>
      <c r="G1206" s="194"/>
      <c r="H1206" s="93"/>
      <c r="I1206" s="83"/>
      <c r="J1206" s="80"/>
      <c r="K1206" s="84" t="s">
        <v>1502</v>
      </c>
      <c r="L1206" s="76">
        <f t="shared" si="114"/>
        <v>2</v>
      </c>
      <c r="M1206" s="76"/>
      <c r="N1206" s="76"/>
      <c r="O1206" s="76"/>
      <c r="P1206" s="76"/>
      <c r="Q1206" s="76"/>
      <c r="R1206" s="76"/>
      <c r="S1206" s="76"/>
      <c r="T1206" s="76">
        <v>2</v>
      </c>
      <c r="U1206" s="76"/>
      <c r="V1206" s="76"/>
      <c r="W1206" s="76"/>
      <c r="X1206" s="76"/>
      <c r="Y1206" s="134"/>
      <c r="Z1206" s="134"/>
      <c r="AA1206" s="134"/>
      <c r="AB1206" s="134"/>
      <c r="AC1206" s="134"/>
      <c r="AD1206" s="134"/>
      <c r="AE1206" s="134"/>
      <c r="AF1206" s="134"/>
      <c r="AG1206" s="134"/>
      <c r="AH1206" s="134"/>
      <c r="AI1206" s="134"/>
      <c r="AJ1206" s="134"/>
      <c r="AK1206" s="134"/>
      <c r="AL1206" s="134"/>
      <c r="AM1206" s="134"/>
      <c r="AN1206" s="134"/>
      <c r="AO1206" s="134"/>
      <c r="AP1206" s="134"/>
      <c r="AQ1206" s="134"/>
      <c r="AR1206" s="134"/>
      <c r="AS1206" s="134"/>
      <c r="AT1206" s="134"/>
      <c r="AU1206" s="134"/>
      <c r="AV1206" s="134"/>
      <c r="AW1206" s="134"/>
      <c r="AX1206" s="134"/>
      <c r="AY1206" s="134"/>
      <c r="AZ1206" s="134"/>
      <c r="BA1206" s="134"/>
      <c r="BB1206" s="134"/>
      <c r="BC1206" s="134"/>
      <c r="BD1206" s="134"/>
      <c r="BE1206" s="134"/>
      <c r="BF1206" s="134"/>
      <c r="BG1206" s="134"/>
      <c r="BH1206" s="134"/>
      <c r="BI1206" s="134"/>
      <c r="BJ1206" s="134"/>
      <c r="BK1206" s="134"/>
      <c r="BL1206" s="134"/>
      <c r="BM1206" s="134"/>
      <c r="BN1206" s="134"/>
      <c r="BO1206" s="134"/>
      <c r="BP1206" s="134"/>
      <c r="BQ1206" s="134"/>
      <c r="BR1206" s="134"/>
      <c r="BS1206" s="134"/>
      <c r="BT1206" s="134"/>
      <c r="BU1206" s="134"/>
      <c r="BV1206" s="134"/>
      <c r="BW1206" s="134"/>
      <c r="BX1206" s="134"/>
      <c r="BY1206" s="134"/>
      <c r="BZ1206" s="134"/>
      <c r="CA1206" s="134"/>
      <c r="CB1206" s="134"/>
      <c r="CC1206" s="134"/>
      <c r="CD1206" s="134"/>
      <c r="CE1206" s="134"/>
      <c r="CF1206" s="134"/>
      <c r="CG1206" s="134"/>
      <c r="CH1206" s="134"/>
      <c r="CI1206" s="134"/>
      <c r="CJ1206" s="134"/>
      <c r="CK1206" s="134"/>
      <c r="CL1206" s="134"/>
      <c r="CM1206" s="134"/>
      <c r="CN1206" s="134"/>
      <c r="CO1206" s="134"/>
      <c r="CP1206" s="134"/>
      <c r="CQ1206" s="134"/>
      <c r="CR1206" s="134"/>
      <c r="CS1206" s="134"/>
      <c r="CT1206" s="134"/>
      <c r="CU1206" s="134"/>
      <c r="CV1206" s="134"/>
      <c r="CW1206" s="134"/>
      <c r="CX1206" s="134"/>
      <c r="CY1206" s="134"/>
      <c r="CZ1206" s="134"/>
      <c r="DA1206" s="134"/>
      <c r="DB1206" s="134"/>
      <c r="DC1206" s="134"/>
      <c r="DD1206" s="134"/>
      <c r="DE1206" s="134"/>
      <c r="DF1206" s="134"/>
      <c r="DG1206" s="134"/>
      <c r="DH1206" s="134"/>
      <c r="DI1206" s="134"/>
      <c r="DJ1206" s="134"/>
      <c r="DK1206" s="134"/>
      <c r="DL1206" s="134"/>
      <c r="DM1206" s="134"/>
      <c r="DN1206" s="134"/>
      <c r="DO1206" s="134"/>
      <c r="DP1206" s="134"/>
      <c r="DQ1206" s="134"/>
      <c r="DR1206" s="134"/>
      <c r="DS1206" s="134"/>
      <c r="DT1206" s="134"/>
      <c r="DU1206" s="134"/>
      <c r="DV1206" s="134"/>
      <c r="DW1206" s="134"/>
      <c r="DX1206" s="134"/>
      <c r="DY1206" s="134"/>
      <c r="DZ1206" s="134"/>
      <c r="EA1206" s="134"/>
      <c r="EB1206" s="134"/>
      <c r="EC1206" s="134"/>
      <c r="ED1206" s="134"/>
      <c r="EE1206" s="134"/>
      <c r="EF1206" s="134"/>
      <c r="EG1206" s="134"/>
    </row>
    <row r="1207" spans="1:137">
      <c r="A1207" s="135"/>
      <c r="B1207" s="54"/>
      <c r="C1207" s="58" t="s">
        <v>33</v>
      </c>
      <c r="D1207" s="58" t="s">
        <v>1828</v>
      </c>
      <c r="E1207" s="100" t="s">
        <v>1829</v>
      </c>
      <c r="F1207" s="58" t="s">
        <v>1830</v>
      </c>
      <c r="G1207" s="192" t="s">
        <v>1831</v>
      </c>
      <c r="H1207" s="91" t="s">
        <v>1832</v>
      </c>
      <c r="I1207" s="74">
        <v>0</v>
      </c>
      <c r="J1207" s="46" t="s">
        <v>1508</v>
      </c>
      <c r="K1207" s="75" t="s">
        <v>1509</v>
      </c>
      <c r="L1207" s="76">
        <f t="shared" si="114"/>
        <v>0</v>
      </c>
      <c r="M1207" s="76"/>
      <c r="N1207" s="76"/>
      <c r="O1207" s="76"/>
      <c r="P1207" s="76"/>
      <c r="Q1207" s="76"/>
      <c r="R1207" s="76"/>
      <c r="S1207" s="76"/>
      <c r="T1207" s="76"/>
      <c r="U1207" s="76"/>
      <c r="V1207" s="76"/>
      <c r="W1207" s="76"/>
      <c r="X1207" s="76"/>
      <c r="Y1207" s="134"/>
      <c r="Z1207" s="134"/>
      <c r="AA1207" s="134"/>
      <c r="AB1207" s="134"/>
      <c r="AC1207" s="134"/>
      <c r="AD1207" s="134"/>
      <c r="AE1207" s="134"/>
      <c r="AF1207" s="134"/>
      <c r="AG1207" s="134"/>
      <c r="AH1207" s="134"/>
      <c r="AI1207" s="134"/>
      <c r="AJ1207" s="134"/>
      <c r="AK1207" s="134"/>
      <c r="AL1207" s="134"/>
      <c r="AM1207" s="134"/>
      <c r="AN1207" s="134"/>
      <c r="AO1207" s="134"/>
      <c r="AP1207" s="134"/>
      <c r="AQ1207" s="134"/>
      <c r="AR1207" s="134"/>
      <c r="AS1207" s="134"/>
      <c r="AT1207" s="134"/>
      <c r="AU1207" s="134"/>
      <c r="AV1207" s="134"/>
      <c r="AW1207" s="134"/>
      <c r="AX1207" s="134"/>
      <c r="AY1207" s="134"/>
      <c r="AZ1207" s="134"/>
      <c r="BA1207" s="134"/>
      <c r="BB1207" s="134"/>
      <c r="BC1207" s="134"/>
      <c r="BD1207" s="134"/>
      <c r="BE1207" s="134"/>
      <c r="BF1207" s="134"/>
      <c r="BG1207" s="134"/>
      <c r="BH1207" s="134"/>
      <c r="BI1207" s="134"/>
      <c r="BJ1207" s="134"/>
      <c r="BK1207" s="134"/>
      <c r="BL1207" s="134"/>
      <c r="BM1207" s="134"/>
      <c r="BN1207" s="134"/>
      <c r="BO1207" s="134"/>
      <c r="BP1207" s="134"/>
      <c r="BQ1207" s="134"/>
      <c r="BR1207" s="134"/>
      <c r="BS1207" s="134"/>
      <c r="BT1207" s="134"/>
      <c r="BU1207" s="134"/>
      <c r="BV1207" s="134"/>
      <c r="BW1207" s="134"/>
      <c r="BX1207" s="134"/>
      <c r="BY1207" s="134"/>
      <c r="BZ1207" s="134"/>
      <c r="CA1207" s="134"/>
      <c r="CB1207" s="134"/>
      <c r="CC1207" s="134"/>
      <c r="CD1207" s="134"/>
      <c r="CE1207" s="134"/>
      <c r="CF1207" s="134"/>
      <c r="CG1207" s="134"/>
      <c r="CH1207" s="134"/>
      <c r="CI1207" s="134"/>
      <c r="CJ1207" s="134"/>
      <c r="CK1207" s="134"/>
      <c r="CL1207" s="134"/>
      <c r="CM1207" s="134"/>
      <c r="CN1207" s="134"/>
      <c r="CO1207" s="134"/>
      <c r="CP1207" s="134"/>
      <c r="CQ1207" s="134"/>
      <c r="CR1207" s="134"/>
      <c r="CS1207" s="134"/>
      <c r="CT1207" s="134"/>
      <c r="CU1207" s="134"/>
      <c r="CV1207" s="134"/>
      <c r="CW1207" s="134"/>
      <c r="CX1207" s="134"/>
      <c r="CY1207" s="134"/>
      <c r="CZ1207" s="134"/>
      <c r="DA1207" s="134"/>
      <c r="DB1207" s="134"/>
      <c r="DC1207" s="134"/>
      <c r="DD1207" s="134"/>
      <c r="DE1207" s="134"/>
      <c r="DF1207" s="134"/>
      <c r="DG1207" s="134"/>
      <c r="DH1207" s="134"/>
      <c r="DI1207" s="134"/>
      <c r="DJ1207" s="134"/>
      <c r="DK1207" s="134"/>
      <c r="DL1207" s="134"/>
      <c r="DM1207" s="134"/>
      <c r="DN1207" s="134"/>
      <c r="DO1207" s="134"/>
      <c r="DP1207" s="134"/>
      <c r="DQ1207" s="134"/>
      <c r="DR1207" s="134"/>
      <c r="DS1207" s="134"/>
      <c r="DT1207" s="134"/>
      <c r="DU1207" s="134"/>
      <c r="DV1207" s="134"/>
      <c r="DW1207" s="134"/>
      <c r="DX1207" s="134"/>
      <c r="DY1207" s="134"/>
      <c r="DZ1207" s="134"/>
      <c r="EA1207" s="134"/>
      <c r="EB1207" s="134"/>
      <c r="EC1207" s="134"/>
      <c r="ED1207" s="134"/>
      <c r="EE1207" s="134"/>
      <c r="EF1207" s="134"/>
      <c r="EG1207" s="134"/>
    </row>
    <row r="1208" spans="1:137">
      <c r="A1208" s="135"/>
      <c r="B1208" s="54"/>
      <c r="C1208" s="77"/>
      <c r="D1208" s="77"/>
      <c r="E1208" s="101"/>
      <c r="F1208" s="77"/>
      <c r="G1208" s="193"/>
      <c r="H1208" s="92"/>
      <c r="I1208" s="79"/>
      <c r="J1208" s="54"/>
      <c r="K1208" s="75" t="s">
        <v>1501</v>
      </c>
      <c r="L1208" s="76">
        <f t="shared" si="114"/>
        <v>0</v>
      </c>
      <c r="M1208" s="76"/>
      <c r="N1208" s="76"/>
      <c r="O1208" s="76"/>
      <c r="P1208" s="76"/>
      <c r="Q1208" s="76"/>
      <c r="R1208" s="76"/>
      <c r="S1208" s="76"/>
      <c r="T1208" s="76"/>
      <c r="U1208" s="76"/>
      <c r="V1208" s="76"/>
      <c r="W1208" s="76"/>
      <c r="X1208" s="76"/>
      <c r="Y1208" s="134"/>
      <c r="Z1208" s="134"/>
      <c r="AA1208" s="134"/>
      <c r="AB1208" s="134"/>
      <c r="AC1208" s="134"/>
      <c r="AD1208" s="134"/>
      <c r="AE1208" s="134"/>
      <c r="AF1208" s="134"/>
      <c r="AG1208" s="134"/>
      <c r="AH1208" s="134"/>
      <c r="AI1208" s="134"/>
      <c r="AJ1208" s="134"/>
      <c r="AK1208" s="134"/>
      <c r="AL1208" s="134"/>
      <c r="AM1208" s="134"/>
      <c r="AN1208" s="134"/>
      <c r="AO1208" s="134"/>
      <c r="AP1208" s="134"/>
      <c r="AQ1208" s="134"/>
      <c r="AR1208" s="134"/>
      <c r="AS1208" s="134"/>
      <c r="AT1208" s="134"/>
      <c r="AU1208" s="134"/>
      <c r="AV1208" s="134"/>
      <c r="AW1208" s="134"/>
      <c r="AX1208" s="134"/>
      <c r="AY1208" s="134"/>
      <c r="AZ1208" s="134"/>
      <c r="BA1208" s="134"/>
      <c r="BB1208" s="134"/>
      <c r="BC1208" s="134"/>
      <c r="BD1208" s="134"/>
      <c r="BE1208" s="134"/>
      <c r="BF1208" s="134"/>
      <c r="BG1208" s="134"/>
      <c r="BH1208" s="134"/>
      <c r="BI1208" s="134"/>
      <c r="BJ1208" s="134"/>
      <c r="BK1208" s="134"/>
      <c r="BL1208" s="134"/>
      <c r="BM1208" s="134"/>
      <c r="BN1208" s="134"/>
      <c r="BO1208" s="134"/>
      <c r="BP1208" s="134"/>
      <c r="BQ1208" s="134"/>
      <c r="BR1208" s="134"/>
      <c r="BS1208" s="134"/>
      <c r="BT1208" s="134"/>
      <c r="BU1208" s="134"/>
      <c r="BV1208" s="134"/>
      <c r="BW1208" s="134"/>
      <c r="BX1208" s="134"/>
      <c r="BY1208" s="134"/>
      <c r="BZ1208" s="134"/>
      <c r="CA1208" s="134"/>
      <c r="CB1208" s="134"/>
      <c r="CC1208" s="134"/>
      <c r="CD1208" s="134"/>
      <c r="CE1208" s="134"/>
      <c r="CF1208" s="134"/>
      <c r="CG1208" s="134"/>
      <c r="CH1208" s="134"/>
      <c r="CI1208" s="134"/>
      <c r="CJ1208" s="134"/>
      <c r="CK1208" s="134"/>
      <c r="CL1208" s="134"/>
      <c r="CM1208" s="134"/>
      <c r="CN1208" s="134"/>
      <c r="CO1208" s="134"/>
      <c r="CP1208" s="134"/>
      <c r="CQ1208" s="134"/>
      <c r="CR1208" s="134"/>
      <c r="CS1208" s="134"/>
      <c r="CT1208" s="134"/>
      <c r="CU1208" s="134"/>
      <c r="CV1208" s="134"/>
      <c r="CW1208" s="134"/>
      <c r="CX1208" s="134"/>
      <c r="CY1208" s="134"/>
      <c r="CZ1208" s="134"/>
      <c r="DA1208" s="134"/>
      <c r="DB1208" s="134"/>
      <c r="DC1208" s="134"/>
      <c r="DD1208" s="134"/>
      <c r="DE1208" s="134"/>
      <c r="DF1208" s="134"/>
      <c r="DG1208" s="134"/>
      <c r="DH1208" s="134"/>
      <c r="DI1208" s="134"/>
      <c r="DJ1208" s="134"/>
      <c r="DK1208" s="134"/>
      <c r="DL1208" s="134"/>
      <c r="DM1208" s="134"/>
      <c r="DN1208" s="134"/>
      <c r="DO1208" s="134"/>
      <c r="DP1208" s="134"/>
      <c r="DQ1208" s="134"/>
      <c r="DR1208" s="134"/>
      <c r="DS1208" s="134"/>
      <c r="DT1208" s="134"/>
      <c r="DU1208" s="134"/>
      <c r="DV1208" s="134"/>
      <c r="DW1208" s="134"/>
      <c r="DX1208" s="134"/>
      <c r="DY1208" s="134"/>
      <c r="DZ1208" s="134"/>
      <c r="EA1208" s="134"/>
      <c r="EB1208" s="134"/>
      <c r="EC1208" s="134"/>
      <c r="ED1208" s="134"/>
      <c r="EE1208" s="134"/>
      <c r="EF1208" s="134"/>
      <c r="EG1208" s="134"/>
    </row>
    <row r="1209" spans="1:137">
      <c r="A1209" s="135"/>
      <c r="B1209" s="54"/>
      <c r="C1209" s="81"/>
      <c r="D1209" s="81"/>
      <c r="E1209" s="102"/>
      <c r="F1209" s="81"/>
      <c r="G1209" s="194"/>
      <c r="H1209" s="93"/>
      <c r="I1209" s="83"/>
      <c r="J1209" s="80"/>
      <c r="K1209" s="84" t="s">
        <v>1502</v>
      </c>
      <c r="L1209" s="76">
        <f t="shared" si="114"/>
        <v>3</v>
      </c>
      <c r="M1209" s="76"/>
      <c r="N1209" s="76"/>
      <c r="O1209" s="76">
        <v>2</v>
      </c>
      <c r="P1209" s="76"/>
      <c r="Q1209" s="76"/>
      <c r="R1209" s="76"/>
      <c r="S1209" s="76">
        <v>1</v>
      </c>
      <c r="T1209" s="76"/>
      <c r="U1209" s="76"/>
      <c r="V1209" s="76"/>
      <c r="W1209" s="76"/>
      <c r="X1209" s="76"/>
      <c r="Y1209" s="134"/>
      <c r="Z1209" s="134"/>
      <c r="AA1209" s="134"/>
      <c r="AB1209" s="134"/>
      <c r="AC1209" s="134"/>
      <c r="AD1209" s="134"/>
      <c r="AE1209" s="134"/>
      <c r="AF1209" s="134"/>
      <c r="AG1209" s="134"/>
      <c r="AH1209" s="134"/>
      <c r="AI1209" s="134"/>
      <c r="AJ1209" s="134"/>
      <c r="AK1209" s="134"/>
      <c r="AL1209" s="134"/>
      <c r="AM1209" s="134"/>
      <c r="AN1209" s="134"/>
      <c r="AO1209" s="134"/>
      <c r="AP1209" s="134"/>
      <c r="AQ1209" s="134"/>
      <c r="AR1209" s="134"/>
      <c r="AS1209" s="134"/>
      <c r="AT1209" s="134"/>
      <c r="AU1209" s="134"/>
      <c r="AV1209" s="134"/>
      <c r="AW1209" s="134"/>
      <c r="AX1209" s="134"/>
      <c r="AY1209" s="134"/>
      <c r="AZ1209" s="134"/>
      <c r="BA1209" s="134"/>
      <c r="BB1209" s="134"/>
      <c r="BC1209" s="134"/>
      <c r="BD1209" s="134"/>
      <c r="BE1209" s="134"/>
      <c r="BF1209" s="134"/>
      <c r="BG1209" s="134"/>
      <c r="BH1209" s="134"/>
      <c r="BI1209" s="134"/>
      <c r="BJ1209" s="134"/>
      <c r="BK1209" s="134"/>
      <c r="BL1209" s="134"/>
      <c r="BM1209" s="134"/>
      <c r="BN1209" s="134"/>
      <c r="BO1209" s="134"/>
      <c r="BP1209" s="134"/>
      <c r="BQ1209" s="134"/>
      <c r="BR1209" s="134"/>
      <c r="BS1209" s="134"/>
      <c r="BT1209" s="134"/>
      <c r="BU1209" s="134"/>
      <c r="BV1209" s="134"/>
      <c r="BW1209" s="134"/>
      <c r="BX1209" s="134"/>
      <c r="BY1209" s="134"/>
      <c r="BZ1209" s="134"/>
      <c r="CA1209" s="134"/>
      <c r="CB1209" s="134"/>
      <c r="CC1209" s="134"/>
      <c r="CD1209" s="134"/>
      <c r="CE1209" s="134"/>
      <c r="CF1209" s="134"/>
      <c r="CG1209" s="134"/>
      <c r="CH1209" s="134"/>
      <c r="CI1209" s="134"/>
      <c r="CJ1209" s="134"/>
      <c r="CK1209" s="134"/>
      <c r="CL1209" s="134"/>
      <c r="CM1209" s="134"/>
      <c r="CN1209" s="134"/>
      <c r="CO1209" s="134"/>
      <c r="CP1209" s="134"/>
      <c r="CQ1209" s="134"/>
      <c r="CR1209" s="134"/>
      <c r="CS1209" s="134"/>
      <c r="CT1209" s="134"/>
      <c r="CU1209" s="134"/>
      <c r="CV1209" s="134"/>
      <c r="CW1209" s="134"/>
      <c r="CX1209" s="134"/>
      <c r="CY1209" s="134"/>
      <c r="CZ1209" s="134"/>
      <c r="DA1209" s="134"/>
      <c r="DB1209" s="134"/>
      <c r="DC1209" s="134"/>
      <c r="DD1209" s="134"/>
      <c r="DE1209" s="134"/>
      <c r="DF1209" s="134"/>
      <c r="DG1209" s="134"/>
      <c r="DH1209" s="134"/>
      <c r="DI1209" s="134"/>
      <c r="DJ1209" s="134"/>
      <c r="DK1209" s="134"/>
      <c r="DL1209" s="134"/>
      <c r="DM1209" s="134"/>
      <c r="DN1209" s="134"/>
      <c r="DO1209" s="134"/>
      <c r="DP1209" s="134"/>
      <c r="DQ1209" s="134"/>
      <c r="DR1209" s="134"/>
      <c r="DS1209" s="134"/>
      <c r="DT1209" s="134"/>
      <c r="DU1209" s="134"/>
      <c r="DV1209" s="134"/>
      <c r="DW1209" s="134"/>
      <c r="DX1209" s="134"/>
      <c r="DY1209" s="134"/>
      <c r="DZ1209" s="134"/>
      <c r="EA1209" s="134"/>
      <c r="EB1209" s="134"/>
      <c r="EC1209" s="134"/>
      <c r="ED1209" s="134"/>
      <c r="EE1209" s="134"/>
      <c r="EF1209" s="134"/>
      <c r="EG1209" s="134"/>
    </row>
    <row r="1210" spans="1:137">
      <c r="A1210" s="135"/>
      <c r="B1210" s="54"/>
      <c r="C1210" s="58" t="s">
        <v>33</v>
      </c>
      <c r="D1210" s="58" t="s">
        <v>1833</v>
      </c>
      <c r="E1210" s="100" t="s">
        <v>1834</v>
      </c>
      <c r="F1210" s="58" t="s">
        <v>1835</v>
      </c>
      <c r="G1210" s="192" t="s">
        <v>1695</v>
      </c>
      <c r="H1210" s="91" t="s">
        <v>1836</v>
      </c>
      <c r="I1210" s="74">
        <v>50</v>
      </c>
      <c r="J1210" s="46" t="s">
        <v>1508</v>
      </c>
      <c r="K1210" s="75" t="s">
        <v>1509</v>
      </c>
      <c r="L1210" s="76">
        <f>SUM(M1210:X1210)</f>
        <v>0</v>
      </c>
      <c r="M1210" s="76"/>
      <c r="N1210" s="76"/>
      <c r="O1210" s="76"/>
      <c r="P1210" s="76"/>
      <c r="Q1210" s="76"/>
      <c r="R1210" s="76"/>
      <c r="S1210" s="76"/>
      <c r="T1210" s="76"/>
      <c r="U1210" s="76"/>
      <c r="V1210" s="76"/>
      <c r="W1210" s="76"/>
      <c r="X1210" s="76"/>
      <c r="Y1210" s="134"/>
      <c r="Z1210" s="134"/>
      <c r="AA1210" s="134"/>
      <c r="AB1210" s="134"/>
      <c r="AC1210" s="134"/>
      <c r="AD1210" s="134"/>
      <c r="AE1210" s="134"/>
      <c r="AF1210" s="134"/>
      <c r="AG1210" s="134"/>
      <c r="AH1210" s="134"/>
      <c r="AI1210" s="134"/>
      <c r="AJ1210" s="134"/>
      <c r="AK1210" s="134"/>
      <c r="AL1210" s="134"/>
      <c r="AM1210" s="134"/>
      <c r="AN1210" s="134"/>
      <c r="AO1210" s="134"/>
      <c r="AP1210" s="134"/>
      <c r="AQ1210" s="134"/>
      <c r="AR1210" s="134"/>
      <c r="AS1210" s="134"/>
      <c r="AT1210" s="134"/>
      <c r="AU1210" s="134"/>
      <c r="AV1210" s="134"/>
      <c r="AW1210" s="134"/>
      <c r="AX1210" s="134"/>
      <c r="AY1210" s="134"/>
      <c r="AZ1210" s="134"/>
      <c r="BA1210" s="134"/>
      <c r="BB1210" s="134"/>
      <c r="BC1210" s="134"/>
      <c r="BD1210" s="134"/>
      <c r="BE1210" s="134"/>
      <c r="BF1210" s="134"/>
      <c r="BG1210" s="134"/>
      <c r="BH1210" s="134"/>
      <c r="BI1210" s="134"/>
      <c r="BJ1210" s="134"/>
      <c r="BK1210" s="134"/>
      <c r="BL1210" s="134"/>
      <c r="BM1210" s="134"/>
      <c r="BN1210" s="134"/>
      <c r="BO1210" s="134"/>
      <c r="BP1210" s="134"/>
      <c r="BQ1210" s="134"/>
      <c r="BR1210" s="134"/>
      <c r="BS1210" s="134"/>
      <c r="BT1210" s="134"/>
      <c r="BU1210" s="134"/>
      <c r="BV1210" s="134"/>
      <c r="BW1210" s="134"/>
      <c r="BX1210" s="134"/>
      <c r="BY1210" s="134"/>
      <c r="BZ1210" s="134"/>
      <c r="CA1210" s="134"/>
      <c r="CB1210" s="134"/>
      <c r="CC1210" s="134"/>
      <c r="CD1210" s="134"/>
      <c r="CE1210" s="134"/>
      <c r="CF1210" s="134"/>
      <c r="CG1210" s="134"/>
      <c r="CH1210" s="134"/>
      <c r="CI1210" s="134"/>
      <c r="CJ1210" s="134"/>
      <c r="CK1210" s="134"/>
      <c r="CL1210" s="134"/>
      <c r="CM1210" s="134"/>
      <c r="CN1210" s="134"/>
      <c r="CO1210" s="134"/>
      <c r="CP1210" s="134"/>
      <c r="CQ1210" s="134"/>
      <c r="CR1210" s="134"/>
      <c r="CS1210" s="134"/>
      <c r="CT1210" s="134"/>
      <c r="CU1210" s="134"/>
      <c r="CV1210" s="134"/>
      <c r="CW1210" s="134"/>
      <c r="CX1210" s="134"/>
      <c r="CY1210" s="134"/>
      <c r="CZ1210" s="134"/>
      <c r="DA1210" s="134"/>
      <c r="DB1210" s="134"/>
      <c r="DC1210" s="134"/>
      <c r="DD1210" s="134"/>
      <c r="DE1210" s="134"/>
      <c r="DF1210" s="134"/>
      <c r="DG1210" s="134"/>
      <c r="DH1210" s="134"/>
      <c r="DI1210" s="134"/>
      <c r="DJ1210" s="134"/>
      <c r="DK1210" s="134"/>
      <c r="DL1210" s="134"/>
      <c r="DM1210" s="134"/>
      <c r="DN1210" s="134"/>
      <c r="DO1210" s="134"/>
      <c r="DP1210" s="134"/>
      <c r="DQ1210" s="134"/>
      <c r="DR1210" s="134"/>
      <c r="DS1210" s="134"/>
      <c r="DT1210" s="134"/>
      <c r="DU1210" s="134"/>
      <c r="DV1210" s="134"/>
      <c r="DW1210" s="134"/>
      <c r="DX1210" s="134"/>
      <c r="DY1210" s="134"/>
      <c r="DZ1210" s="134"/>
      <c r="EA1210" s="134"/>
      <c r="EB1210" s="134"/>
      <c r="EC1210" s="134"/>
      <c r="ED1210" s="134"/>
      <c r="EE1210" s="134"/>
      <c r="EF1210" s="134"/>
      <c r="EG1210" s="134"/>
    </row>
    <row r="1211" spans="1:137">
      <c r="A1211" s="135"/>
      <c r="B1211" s="54"/>
      <c r="C1211" s="77"/>
      <c r="D1211" s="77"/>
      <c r="E1211" s="101"/>
      <c r="F1211" s="77"/>
      <c r="G1211" s="193"/>
      <c r="H1211" s="92"/>
      <c r="I1211" s="79"/>
      <c r="J1211" s="54"/>
      <c r="K1211" s="75" t="s">
        <v>1501</v>
      </c>
      <c r="L1211" s="76">
        <f t="shared" ref="L1211:L1226" si="115">SUM(M1211:X1211)</f>
        <v>0</v>
      </c>
      <c r="M1211" s="76"/>
      <c r="N1211" s="76"/>
      <c r="O1211" s="76"/>
      <c r="P1211" s="76"/>
      <c r="Q1211" s="76"/>
      <c r="R1211" s="76"/>
      <c r="S1211" s="76"/>
      <c r="T1211" s="76"/>
      <c r="U1211" s="76"/>
      <c r="V1211" s="76"/>
      <c r="W1211" s="76"/>
      <c r="X1211" s="76"/>
      <c r="Y1211" s="134"/>
      <c r="Z1211" s="134"/>
      <c r="AA1211" s="134"/>
      <c r="AB1211" s="134"/>
      <c r="AC1211" s="134"/>
      <c r="AD1211" s="134"/>
      <c r="AE1211" s="134"/>
      <c r="AF1211" s="134"/>
      <c r="AG1211" s="134"/>
      <c r="AH1211" s="134"/>
      <c r="AI1211" s="134"/>
      <c r="AJ1211" s="134"/>
      <c r="AK1211" s="134"/>
      <c r="AL1211" s="134"/>
      <c r="AM1211" s="134"/>
      <c r="AN1211" s="134"/>
      <c r="AO1211" s="134"/>
      <c r="AP1211" s="134"/>
      <c r="AQ1211" s="134"/>
      <c r="AR1211" s="134"/>
      <c r="AS1211" s="134"/>
      <c r="AT1211" s="134"/>
      <c r="AU1211" s="134"/>
      <c r="AV1211" s="134"/>
      <c r="AW1211" s="134"/>
      <c r="AX1211" s="134"/>
      <c r="AY1211" s="134"/>
      <c r="AZ1211" s="134"/>
      <c r="BA1211" s="134"/>
      <c r="BB1211" s="134"/>
      <c r="BC1211" s="134"/>
      <c r="BD1211" s="134"/>
      <c r="BE1211" s="134"/>
      <c r="BF1211" s="134"/>
      <c r="BG1211" s="134"/>
      <c r="BH1211" s="134"/>
      <c r="BI1211" s="134"/>
      <c r="BJ1211" s="134"/>
      <c r="BK1211" s="134"/>
      <c r="BL1211" s="134"/>
      <c r="BM1211" s="134"/>
      <c r="BN1211" s="134"/>
      <c r="BO1211" s="134"/>
      <c r="BP1211" s="134"/>
      <c r="BQ1211" s="134"/>
      <c r="BR1211" s="134"/>
      <c r="BS1211" s="134"/>
      <c r="BT1211" s="134"/>
      <c r="BU1211" s="134"/>
      <c r="BV1211" s="134"/>
      <c r="BW1211" s="134"/>
      <c r="BX1211" s="134"/>
      <c r="BY1211" s="134"/>
      <c r="BZ1211" s="134"/>
      <c r="CA1211" s="134"/>
      <c r="CB1211" s="134"/>
      <c r="CC1211" s="134"/>
      <c r="CD1211" s="134"/>
      <c r="CE1211" s="134"/>
      <c r="CF1211" s="134"/>
      <c r="CG1211" s="134"/>
      <c r="CH1211" s="134"/>
      <c r="CI1211" s="134"/>
      <c r="CJ1211" s="134"/>
      <c r="CK1211" s="134"/>
      <c r="CL1211" s="134"/>
      <c r="CM1211" s="134"/>
      <c r="CN1211" s="134"/>
      <c r="CO1211" s="134"/>
      <c r="CP1211" s="134"/>
      <c r="CQ1211" s="134"/>
      <c r="CR1211" s="134"/>
      <c r="CS1211" s="134"/>
      <c r="CT1211" s="134"/>
      <c r="CU1211" s="134"/>
      <c r="CV1211" s="134"/>
      <c r="CW1211" s="134"/>
      <c r="CX1211" s="134"/>
      <c r="CY1211" s="134"/>
      <c r="CZ1211" s="134"/>
      <c r="DA1211" s="134"/>
      <c r="DB1211" s="134"/>
      <c r="DC1211" s="134"/>
      <c r="DD1211" s="134"/>
      <c r="DE1211" s="134"/>
      <c r="DF1211" s="134"/>
      <c r="DG1211" s="134"/>
      <c r="DH1211" s="134"/>
      <c r="DI1211" s="134"/>
      <c r="DJ1211" s="134"/>
      <c r="DK1211" s="134"/>
      <c r="DL1211" s="134"/>
      <c r="DM1211" s="134"/>
      <c r="DN1211" s="134"/>
      <c r="DO1211" s="134"/>
      <c r="DP1211" s="134"/>
      <c r="DQ1211" s="134"/>
      <c r="DR1211" s="134"/>
      <c r="DS1211" s="134"/>
      <c r="DT1211" s="134"/>
      <c r="DU1211" s="134"/>
      <c r="DV1211" s="134"/>
      <c r="DW1211" s="134"/>
      <c r="DX1211" s="134"/>
      <c r="DY1211" s="134"/>
      <c r="DZ1211" s="134"/>
      <c r="EA1211" s="134"/>
      <c r="EB1211" s="134"/>
      <c r="EC1211" s="134"/>
      <c r="ED1211" s="134"/>
      <c r="EE1211" s="134"/>
      <c r="EF1211" s="134"/>
      <c r="EG1211" s="134"/>
    </row>
    <row r="1212" spans="1:137">
      <c r="A1212" s="135"/>
      <c r="B1212" s="54"/>
      <c r="C1212" s="81"/>
      <c r="D1212" s="81"/>
      <c r="E1212" s="102"/>
      <c r="F1212" s="81"/>
      <c r="G1212" s="194"/>
      <c r="H1212" s="93"/>
      <c r="I1212" s="83"/>
      <c r="J1212" s="80"/>
      <c r="K1212" s="84" t="s">
        <v>1502</v>
      </c>
      <c r="L1212" s="76">
        <f t="shared" si="115"/>
        <v>2</v>
      </c>
      <c r="M1212" s="76"/>
      <c r="N1212" s="76"/>
      <c r="O1212" s="76">
        <v>2</v>
      </c>
      <c r="P1212" s="76"/>
      <c r="Q1212" s="76"/>
      <c r="R1212" s="76"/>
      <c r="S1212" s="76"/>
      <c r="T1212" s="76"/>
      <c r="U1212" s="76"/>
      <c r="V1212" s="76"/>
      <c r="W1212" s="76"/>
      <c r="X1212" s="76"/>
      <c r="Y1212" s="134"/>
      <c r="Z1212" s="134"/>
      <c r="AA1212" s="134"/>
      <c r="AB1212" s="134"/>
      <c r="AC1212" s="134"/>
      <c r="AD1212" s="134"/>
      <c r="AE1212" s="134"/>
      <c r="AF1212" s="134"/>
      <c r="AG1212" s="134"/>
      <c r="AH1212" s="134"/>
      <c r="AI1212" s="134"/>
      <c r="AJ1212" s="134"/>
      <c r="AK1212" s="134"/>
      <c r="AL1212" s="134"/>
      <c r="AM1212" s="134"/>
      <c r="AN1212" s="134"/>
      <c r="AO1212" s="134"/>
      <c r="AP1212" s="134"/>
      <c r="AQ1212" s="134"/>
      <c r="AR1212" s="134"/>
      <c r="AS1212" s="134"/>
      <c r="AT1212" s="134"/>
      <c r="AU1212" s="134"/>
      <c r="AV1212" s="134"/>
      <c r="AW1212" s="134"/>
      <c r="AX1212" s="134"/>
      <c r="AY1212" s="134"/>
      <c r="AZ1212" s="134"/>
      <c r="BA1212" s="134"/>
      <c r="BB1212" s="134"/>
      <c r="BC1212" s="134"/>
      <c r="BD1212" s="134"/>
      <c r="BE1212" s="134"/>
      <c r="BF1212" s="134"/>
      <c r="BG1212" s="134"/>
      <c r="BH1212" s="134"/>
      <c r="BI1212" s="134"/>
      <c r="BJ1212" s="134"/>
      <c r="BK1212" s="134"/>
      <c r="BL1212" s="134"/>
      <c r="BM1212" s="134"/>
      <c r="BN1212" s="134"/>
      <c r="BO1212" s="134"/>
      <c r="BP1212" s="134"/>
      <c r="BQ1212" s="134"/>
      <c r="BR1212" s="134"/>
      <c r="BS1212" s="134"/>
      <c r="BT1212" s="134"/>
      <c r="BU1212" s="134"/>
      <c r="BV1212" s="134"/>
      <c r="BW1212" s="134"/>
      <c r="BX1212" s="134"/>
      <c r="BY1212" s="134"/>
      <c r="BZ1212" s="134"/>
      <c r="CA1212" s="134"/>
      <c r="CB1212" s="134"/>
      <c r="CC1212" s="134"/>
      <c r="CD1212" s="134"/>
      <c r="CE1212" s="134"/>
      <c r="CF1212" s="134"/>
      <c r="CG1212" s="134"/>
      <c r="CH1212" s="134"/>
      <c r="CI1212" s="134"/>
      <c r="CJ1212" s="134"/>
      <c r="CK1212" s="134"/>
      <c r="CL1212" s="134"/>
      <c r="CM1212" s="134"/>
      <c r="CN1212" s="134"/>
      <c r="CO1212" s="134"/>
      <c r="CP1212" s="134"/>
      <c r="CQ1212" s="134"/>
      <c r="CR1212" s="134"/>
      <c r="CS1212" s="134"/>
      <c r="CT1212" s="134"/>
      <c r="CU1212" s="134"/>
      <c r="CV1212" s="134"/>
      <c r="CW1212" s="134"/>
      <c r="CX1212" s="134"/>
      <c r="CY1212" s="134"/>
      <c r="CZ1212" s="134"/>
      <c r="DA1212" s="134"/>
      <c r="DB1212" s="134"/>
      <c r="DC1212" s="134"/>
      <c r="DD1212" s="134"/>
      <c r="DE1212" s="134"/>
      <c r="DF1212" s="134"/>
      <c r="DG1212" s="134"/>
      <c r="DH1212" s="134"/>
      <c r="DI1212" s="134"/>
      <c r="DJ1212" s="134"/>
      <c r="DK1212" s="134"/>
      <c r="DL1212" s="134"/>
      <c r="DM1212" s="134"/>
      <c r="DN1212" s="134"/>
      <c r="DO1212" s="134"/>
      <c r="DP1212" s="134"/>
      <c r="DQ1212" s="134"/>
      <c r="DR1212" s="134"/>
      <c r="DS1212" s="134"/>
      <c r="DT1212" s="134"/>
      <c r="DU1212" s="134"/>
      <c r="DV1212" s="134"/>
      <c r="DW1212" s="134"/>
      <c r="DX1212" s="134"/>
      <c r="DY1212" s="134"/>
      <c r="DZ1212" s="134"/>
      <c r="EA1212" s="134"/>
      <c r="EB1212" s="134"/>
      <c r="EC1212" s="134"/>
      <c r="ED1212" s="134"/>
      <c r="EE1212" s="134"/>
      <c r="EF1212" s="134"/>
      <c r="EG1212" s="134"/>
    </row>
    <row r="1213" spans="1:137">
      <c r="A1213" s="135"/>
      <c r="B1213" s="54"/>
      <c r="C1213" s="58" t="s">
        <v>33</v>
      </c>
      <c r="D1213" s="58" t="s">
        <v>1837</v>
      </c>
      <c r="E1213" s="100" t="s">
        <v>1838</v>
      </c>
      <c r="F1213" s="58" t="s">
        <v>1839</v>
      </c>
      <c r="G1213" s="192" t="s">
        <v>1840</v>
      </c>
      <c r="H1213" s="91" t="s">
        <v>1841</v>
      </c>
      <c r="I1213" s="74">
        <v>2996</v>
      </c>
      <c r="J1213" s="46" t="s">
        <v>1508</v>
      </c>
      <c r="K1213" s="75" t="s">
        <v>1509</v>
      </c>
      <c r="L1213" s="76">
        <f t="shared" si="115"/>
        <v>0</v>
      </c>
      <c r="M1213" s="76"/>
      <c r="N1213" s="76"/>
      <c r="O1213" s="76"/>
      <c r="P1213" s="76"/>
      <c r="Q1213" s="76"/>
      <c r="R1213" s="76"/>
      <c r="S1213" s="76"/>
      <c r="T1213" s="76"/>
      <c r="U1213" s="76"/>
      <c r="V1213" s="76"/>
      <c r="W1213" s="76"/>
      <c r="X1213" s="76"/>
      <c r="Y1213" s="134"/>
      <c r="Z1213" s="134"/>
      <c r="AA1213" s="134"/>
      <c r="AB1213" s="134"/>
      <c r="AC1213" s="134"/>
      <c r="AD1213" s="134"/>
      <c r="AE1213" s="134"/>
      <c r="AF1213" s="134"/>
      <c r="AG1213" s="134"/>
      <c r="AH1213" s="134"/>
      <c r="AI1213" s="134"/>
      <c r="AJ1213" s="134"/>
      <c r="AK1213" s="134"/>
      <c r="AL1213" s="134"/>
      <c r="AM1213" s="134"/>
      <c r="AN1213" s="134"/>
      <c r="AO1213" s="134"/>
      <c r="AP1213" s="134"/>
      <c r="AQ1213" s="134"/>
      <c r="AR1213" s="134"/>
      <c r="AS1213" s="134"/>
      <c r="AT1213" s="134"/>
      <c r="AU1213" s="134"/>
      <c r="AV1213" s="134"/>
      <c r="AW1213" s="134"/>
      <c r="AX1213" s="134"/>
      <c r="AY1213" s="134"/>
      <c r="AZ1213" s="134"/>
      <c r="BA1213" s="134"/>
      <c r="BB1213" s="134"/>
      <c r="BC1213" s="134"/>
      <c r="BD1213" s="134"/>
      <c r="BE1213" s="134"/>
      <c r="BF1213" s="134"/>
      <c r="BG1213" s="134"/>
      <c r="BH1213" s="134"/>
      <c r="BI1213" s="134"/>
      <c r="BJ1213" s="134"/>
      <c r="BK1213" s="134"/>
      <c r="BL1213" s="134"/>
      <c r="BM1213" s="134"/>
      <c r="BN1213" s="134"/>
      <c r="BO1213" s="134"/>
      <c r="BP1213" s="134"/>
      <c r="BQ1213" s="134"/>
      <c r="BR1213" s="134"/>
      <c r="BS1213" s="134"/>
      <c r="BT1213" s="134"/>
      <c r="BU1213" s="134"/>
      <c r="BV1213" s="134"/>
      <c r="BW1213" s="134"/>
      <c r="BX1213" s="134"/>
      <c r="BY1213" s="134"/>
      <c r="BZ1213" s="134"/>
      <c r="CA1213" s="134"/>
      <c r="CB1213" s="134"/>
      <c r="CC1213" s="134"/>
      <c r="CD1213" s="134"/>
      <c r="CE1213" s="134"/>
      <c r="CF1213" s="134"/>
      <c r="CG1213" s="134"/>
      <c r="CH1213" s="134"/>
      <c r="CI1213" s="134"/>
      <c r="CJ1213" s="134"/>
      <c r="CK1213" s="134"/>
      <c r="CL1213" s="134"/>
      <c r="CM1213" s="134"/>
      <c r="CN1213" s="134"/>
      <c r="CO1213" s="134"/>
      <c r="CP1213" s="134"/>
      <c r="CQ1213" s="134"/>
      <c r="CR1213" s="134"/>
      <c r="CS1213" s="134"/>
      <c r="CT1213" s="134"/>
      <c r="CU1213" s="134"/>
      <c r="CV1213" s="134"/>
      <c r="CW1213" s="134"/>
      <c r="CX1213" s="134"/>
      <c r="CY1213" s="134"/>
      <c r="CZ1213" s="134"/>
      <c r="DA1213" s="134"/>
      <c r="DB1213" s="134"/>
      <c r="DC1213" s="134"/>
      <c r="DD1213" s="134"/>
      <c r="DE1213" s="134"/>
      <c r="DF1213" s="134"/>
      <c r="DG1213" s="134"/>
      <c r="DH1213" s="134"/>
      <c r="DI1213" s="134"/>
      <c r="DJ1213" s="134"/>
      <c r="DK1213" s="134"/>
      <c r="DL1213" s="134"/>
      <c r="DM1213" s="134"/>
      <c r="DN1213" s="134"/>
      <c r="DO1213" s="134"/>
      <c r="DP1213" s="134"/>
      <c r="DQ1213" s="134"/>
      <c r="DR1213" s="134"/>
      <c r="DS1213" s="134"/>
      <c r="DT1213" s="134"/>
      <c r="DU1213" s="134"/>
      <c r="DV1213" s="134"/>
      <c r="DW1213" s="134"/>
      <c r="DX1213" s="134"/>
      <c r="DY1213" s="134"/>
      <c r="DZ1213" s="134"/>
      <c r="EA1213" s="134"/>
      <c r="EB1213" s="134"/>
      <c r="EC1213" s="134"/>
      <c r="ED1213" s="134"/>
      <c r="EE1213" s="134"/>
      <c r="EF1213" s="134"/>
      <c r="EG1213" s="134"/>
    </row>
    <row r="1214" spans="1:137">
      <c r="A1214" s="135"/>
      <c r="B1214" s="54"/>
      <c r="C1214" s="77"/>
      <c r="D1214" s="77"/>
      <c r="E1214" s="101"/>
      <c r="F1214" s="77"/>
      <c r="G1214" s="193"/>
      <c r="H1214" s="92"/>
      <c r="I1214" s="79"/>
      <c r="J1214" s="54"/>
      <c r="K1214" s="75" t="s">
        <v>1501</v>
      </c>
      <c r="L1214" s="76">
        <f t="shared" si="115"/>
        <v>0</v>
      </c>
      <c r="M1214" s="76"/>
      <c r="N1214" s="76"/>
      <c r="O1214" s="76"/>
      <c r="P1214" s="76"/>
      <c r="Q1214" s="76"/>
      <c r="R1214" s="76"/>
      <c r="S1214" s="76"/>
      <c r="T1214" s="76"/>
      <c r="U1214" s="76"/>
      <c r="V1214" s="76"/>
      <c r="W1214" s="76"/>
      <c r="X1214" s="76"/>
      <c r="Y1214" s="134"/>
      <c r="Z1214" s="134"/>
      <c r="AA1214" s="134"/>
      <c r="AB1214" s="134"/>
      <c r="AC1214" s="134"/>
      <c r="AD1214" s="134"/>
      <c r="AE1214" s="134"/>
      <c r="AF1214" s="134"/>
      <c r="AG1214" s="134"/>
      <c r="AH1214" s="134"/>
      <c r="AI1214" s="134"/>
      <c r="AJ1214" s="134"/>
      <c r="AK1214" s="134"/>
      <c r="AL1214" s="134"/>
      <c r="AM1214" s="134"/>
      <c r="AN1214" s="134"/>
      <c r="AO1214" s="134"/>
      <c r="AP1214" s="134"/>
      <c r="AQ1214" s="134"/>
      <c r="AR1214" s="134"/>
      <c r="AS1214" s="134"/>
      <c r="AT1214" s="134"/>
      <c r="AU1214" s="134"/>
      <c r="AV1214" s="134"/>
      <c r="AW1214" s="134"/>
      <c r="AX1214" s="134"/>
      <c r="AY1214" s="134"/>
      <c r="AZ1214" s="134"/>
      <c r="BA1214" s="134"/>
      <c r="BB1214" s="134"/>
      <c r="BC1214" s="134"/>
      <c r="BD1214" s="134"/>
      <c r="BE1214" s="134"/>
      <c r="BF1214" s="134"/>
      <c r="BG1214" s="134"/>
      <c r="BH1214" s="134"/>
      <c r="BI1214" s="134"/>
      <c r="BJ1214" s="134"/>
      <c r="BK1214" s="134"/>
      <c r="BL1214" s="134"/>
      <c r="BM1214" s="134"/>
      <c r="BN1214" s="134"/>
      <c r="BO1214" s="134"/>
      <c r="BP1214" s="134"/>
      <c r="BQ1214" s="134"/>
      <c r="BR1214" s="134"/>
      <c r="BS1214" s="134"/>
      <c r="BT1214" s="134"/>
      <c r="BU1214" s="134"/>
      <c r="BV1214" s="134"/>
      <c r="BW1214" s="134"/>
      <c r="BX1214" s="134"/>
      <c r="BY1214" s="134"/>
      <c r="BZ1214" s="134"/>
      <c r="CA1214" s="134"/>
      <c r="CB1214" s="134"/>
      <c r="CC1214" s="134"/>
      <c r="CD1214" s="134"/>
      <c r="CE1214" s="134"/>
      <c r="CF1214" s="134"/>
      <c r="CG1214" s="134"/>
      <c r="CH1214" s="134"/>
      <c r="CI1214" s="134"/>
      <c r="CJ1214" s="134"/>
      <c r="CK1214" s="134"/>
      <c r="CL1214" s="134"/>
      <c r="CM1214" s="134"/>
      <c r="CN1214" s="134"/>
      <c r="CO1214" s="134"/>
      <c r="CP1214" s="134"/>
      <c r="CQ1214" s="134"/>
      <c r="CR1214" s="134"/>
      <c r="CS1214" s="134"/>
      <c r="CT1214" s="134"/>
      <c r="CU1214" s="134"/>
      <c r="CV1214" s="134"/>
      <c r="CW1214" s="134"/>
      <c r="CX1214" s="134"/>
      <c r="CY1214" s="134"/>
      <c r="CZ1214" s="134"/>
      <c r="DA1214" s="134"/>
      <c r="DB1214" s="134"/>
      <c r="DC1214" s="134"/>
      <c r="DD1214" s="134"/>
      <c r="DE1214" s="134"/>
      <c r="DF1214" s="134"/>
      <c r="DG1214" s="134"/>
      <c r="DH1214" s="134"/>
      <c r="DI1214" s="134"/>
      <c r="DJ1214" s="134"/>
      <c r="DK1214" s="134"/>
      <c r="DL1214" s="134"/>
      <c r="DM1214" s="134"/>
      <c r="DN1214" s="134"/>
      <c r="DO1214" s="134"/>
      <c r="DP1214" s="134"/>
      <c r="DQ1214" s="134"/>
      <c r="DR1214" s="134"/>
      <c r="DS1214" s="134"/>
      <c r="DT1214" s="134"/>
      <c r="DU1214" s="134"/>
      <c r="DV1214" s="134"/>
      <c r="DW1214" s="134"/>
      <c r="DX1214" s="134"/>
      <c r="DY1214" s="134"/>
      <c r="DZ1214" s="134"/>
      <c r="EA1214" s="134"/>
      <c r="EB1214" s="134"/>
      <c r="EC1214" s="134"/>
      <c r="ED1214" s="134"/>
      <c r="EE1214" s="134"/>
      <c r="EF1214" s="134"/>
      <c r="EG1214" s="134"/>
    </row>
    <row r="1215" spans="1:137">
      <c r="A1215" s="135"/>
      <c r="B1215" s="54"/>
      <c r="C1215" s="81"/>
      <c r="D1215" s="81"/>
      <c r="E1215" s="102"/>
      <c r="F1215" s="81"/>
      <c r="G1215" s="194"/>
      <c r="H1215" s="93"/>
      <c r="I1215" s="83"/>
      <c r="J1215" s="80"/>
      <c r="K1215" s="84" t="s">
        <v>1502</v>
      </c>
      <c r="L1215" s="76">
        <f t="shared" si="115"/>
        <v>2</v>
      </c>
      <c r="M1215" s="76"/>
      <c r="N1215" s="76"/>
      <c r="O1215" s="76">
        <v>1</v>
      </c>
      <c r="P1215" s="76"/>
      <c r="Q1215" s="76"/>
      <c r="R1215" s="76"/>
      <c r="S1215" s="76">
        <v>1</v>
      </c>
      <c r="T1215" s="76"/>
      <c r="U1215" s="76"/>
      <c r="V1215" s="76"/>
      <c r="W1215" s="76"/>
      <c r="X1215" s="76"/>
      <c r="Y1215" s="134"/>
      <c r="Z1215" s="134"/>
      <c r="AA1215" s="134"/>
      <c r="AB1215" s="134"/>
      <c r="AC1215" s="134"/>
      <c r="AD1215" s="134"/>
      <c r="AE1215" s="134"/>
      <c r="AF1215" s="134"/>
      <c r="AG1215" s="134"/>
      <c r="AH1215" s="134"/>
      <c r="AI1215" s="134"/>
      <c r="AJ1215" s="134"/>
      <c r="AK1215" s="134"/>
      <c r="AL1215" s="134"/>
      <c r="AM1215" s="134"/>
      <c r="AN1215" s="134"/>
      <c r="AO1215" s="134"/>
      <c r="AP1215" s="134"/>
      <c r="AQ1215" s="134"/>
      <c r="AR1215" s="134"/>
      <c r="AS1215" s="134"/>
      <c r="AT1215" s="134"/>
      <c r="AU1215" s="134"/>
      <c r="AV1215" s="134"/>
      <c r="AW1215" s="134"/>
      <c r="AX1215" s="134"/>
      <c r="AY1215" s="134"/>
      <c r="AZ1215" s="134"/>
      <c r="BA1215" s="134"/>
      <c r="BB1215" s="134"/>
      <c r="BC1215" s="134"/>
      <c r="BD1215" s="134"/>
      <c r="BE1215" s="134"/>
      <c r="BF1215" s="134"/>
      <c r="BG1215" s="134"/>
      <c r="BH1215" s="134"/>
      <c r="BI1215" s="134"/>
      <c r="BJ1215" s="134"/>
      <c r="BK1215" s="134"/>
      <c r="BL1215" s="134"/>
      <c r="BM1215" s="134"/>
      <c r="BN1215" s="134"/>
      <c r="BO1215" s="134"/>
      <c r="BP1215" s="134"/>
      <c r="BQ1215" s="134"/>
      <c r="BR1215" s="134"/>
      <c r="BS1215" s="134"/>
      <c r="BT1215" s="134"/>
      <c r="BU1215" s="134"/>
      <c r="BV1215" s="134"/>
      <c r="BW1215" s="134"/>
      <c r="BX1215" s="134"/>
      <c r="BY1215" s="134"/>
      <c r="BZ1215" s="134"/>
      <c r="CA1215" s="134"/>
      <c r="CB1215" s="134"/>
      <c r="CC1215" s="134"/>
      <c r="CD1215" s="134"/>
      <c r="CE1215" s="134"/>
      <c r="CF1215" s="134"/>
      <c r="CG1215" s="134"/>
      <c r="CH1215" s="134"/>
      <c r="CI1215" s="134"/>
      <c r="CJ1215" s="134"/>
      <c r="CK1215" s="134"/>
      <c r="CL1215" s="134"/>
      <c r="CM1215" s="134"/>
      <c r="CN1215" s="134"/>
      <c r="CO1215" s="134"/>
      <c r="CP1215" s="134"/>
      <c r="CQ1215" s="134"/>
      <c r="CR1215" s="134"/>
      <c r="CS1215" s="134"/>
      <c r="CT1215" s="134"/>
      <c r="CU1215" s="134"/>
      <c r="CV1215" s="134"/>
      <c r="CW1215" s="134"/>
      <c r="CX1215" s="134"/>
      <c r="CY1215" s="134"/>
      <c r="CZ1215" s="134"/>
      <c r="DA1215" s="134"/>
      <c r="DB1215" s="134"/>
      <c r="DC1215" s="134"/>
      <c r="DD1215" s="134"/>
      <c r="DE1215" s="134"/>
      <c r="DF1215" s="134"/>
      <c r="DG1215" s="134"/>
      <c r="DH1215" s="134"/>
      <c r="DI1215" s="134"/>
      <c r="DJ1215" s="134"/>
      <c r="DK1215" s="134"/>
      <c r="DL1215" s="134"/>
      <c r="DM1215" s="134"/>
      <c r="DN1215" s="134"/>
      <c r="DO1215" s="134"/>
      <c r="DP1215" s="134"/>
      <c r="DQ1215" s="134"/>
      <c r="DR1215" s="134"/>
      <c r="DS1215" s="134"/>
      <c r="DT1215" s="134"/>
      <c r="DU1215" s="134"/>
      <c r="DV1215" s="134"/>
      <c r="DW1215" s="134"/>
      <c r="DX1215" s="134"/>
      <c r="DY1215" s="134"/>
      <c r="DZ1215" s="134"/>
      <c r="EA1215" s="134"/>
      <c r="EB1215" s="134"/>
      <c r="EC1215" s="134"/>
      <c r="ED1215" s="134"/>
      <c r="EE1215" s="134"/>
      <c r="EF1215" s="134"/>
      <c r="EG1215" s="134"/>
    </row>
    <row r="1216" spans="1:137">
      <c r="A1216" s="135"/>
      <c r="B1216" s="54"/>
      <c r="C1216" s="58" t="s">
        <v>31</v>
      </c>
      <c r="D1216" s="58" t="s">
        <v>1842</v>
      </c>
      <c r="E1216" s="100" t="s">
        <v>1843</v>
      </c>
      <c r="F1216" s="58" t="s">
        <v>1844</v>
      </c>
      <c r="G1216" s="192" t="s">
        <v>1845</v>
      </c>
      <c r="H1216" s="91" t="s">
        <v>1846</v>
      </c>
      <c r="I1216" s="74">
        <v>1800</v>
      </c>
      <c r="J1216" s="46" t="s">
        <v>1508</v>
      </c>
      <c r="K1216" s="75" t="s">
        <v>1509</v>
      </c>
      <c r="L1216" s="76">
        <f t="shared" si="115"/>
        <v>4</v>
      </c>
      <c r="M1216" s="76"/>
      <c r="N1216" s="76"/>
      <c r="O1216" s="76"/>
      <c r="P1216" s="76"/>
      <c r="Q1216" s="76"/>
      <c r="R1216" s="76"/>
      <c r="S1216" s="76">
        <v>4</v>
      </c>
      <c r="T1216" s="76"/>
      <c r="U1216" s="76"/>
      <c r="V1216" s="76"/>
      <c r="W1216" s="76"/>
      <c r="X1216" s="76"/>
      <c r="Y1216" s="134"/>
      <c r="Z1216" s="134"/>
      <c r="AA1216" s="134"/>
      <c r="AB1216" s="134"/>
      <c r="AC1216" s="134"/>
      <c r="AD1216" s="134"/>
      <c r="AE1216" s="134"/>
      <c r="AF1216" s="134"/>
      <c r="AG1216" s="134"/>
      <c r="AH1216" s="134"/>
      <c r="AI1216" s="134"/>
      <c r="AJ1216" s="134"/>
      <c r="AK1216" s="134"/>
      <c r="AL1216" s="134"/>
      <c r="AM1216" s="134"/>
      <c r="AN1216" s="134"/>
      <c r="AO1216" s="134"/>
      <c r="AP1216" s="134"/>
      <c r="AQ1216" s="134"/>
      <c r="AR1216" s="134"/>
      <c r="AS1216" s="134"/>
      <c r="AT1216" s="134"/>
      <c r="AU1216" s="134"/>
      <c r="AV1216" s="134"/>
      <c r="AW1216" s="134"/>
      <c r="AX1216" s="134"/>
      <c r="AY1216" s="134"/>
      <c r="AZ1216" s="134"/>
      <c r="BA1216" s="134"/>
      <c r="BB1216" s="134"/>
      <c r="BC1216" s="134"/>
      <c r="BD1216" s="134"/>
      <c r="BE1216" s="134"/>
      <c r="BF1216" s="134"/>
      <c r="BG1216" s="134"/>
      <c r="BH1216" s="134"/>
      <c r="BI1216" s="134"/>
      <c r="BJ1216" s="134"/>
      <c r="BK1216" s="134"/>
      <c r="BL1216" s="134"/>
      <c r="BM1216" s="134"/>
      <c r="BN1216" s="134"/>
      <c r="BO1216" s="134"/>
      <c r="BP1216" s="134"/>
      <c r="BQ1216" s="134"/>
      <c r="BR1216" s="134"/>
      <c r="BS1216" s="134"/>
      <c r="BT1216" s="134"/>
      <c r="BU1216" s="134"/>
      <c r="BV1216" s="134"/>
      <c r="BW1216" s="134"/>
      <c r="BX1216" s="134"/>
      <c r="BY1216" s="134"/>
      <c r="BZ1216" s="134"/>
      <c r="CA1216" s="134"/>
      <c r="CB1216" s="134"/>
      <c r="CC1216" s="134"/>
      <c r="CD1216" s="134"/>
      <c r="CE1216" s="134"/>
      <c r="CF1216" s="134"/>
      <c r="CG1216" s="134"/>
      <c r="CH1216" s="134"/>
      <c r="CI1216" s="134"/>
      <c r="CJ1216" s="134"/>
      <c r="CK1216" s="134"/>
      <c r="CL1216" s="134"/>
      <c r="CM1216" s="134"/>
      <c r="CN1216" s="134"/>
      <c r="CO1216" s="134"/>
      <c r="CP1216" s="134"/>
      <c r="CQ1216" s="134"/>
      <c r="CR1216" s="134"/>
      <c r="CS1216" s="134"/>
      <c r="CT1216" s="134"/>
      <c r="CU1216" s="134"/>
      <c r="CV1216" s="134"/>
      <c r="CW1216" s="134"/>
      <c r="CX1216" s="134"/>
      <c r="CY1216" s="134"/>
      <c r="CZ1216" s="134"/>
      <c r="DA1216" s="134"/>
      <c r="DB1216" s="134"/>
      <c r="DC1216" s="134"/>
      <c r="DD1216" s="134"/>
      <c r="DE1216" s="134"/>
      <c r="DF1216" s="134"/>
      <c r="DG1216" s="134"/>
      <c r="DH1216" s="134"/>
      <c r="DI1216" s="134"/>
      <c r="DJ1216" s="134"/>
      <c r="DK1216" s="134"/>
      <c r="DL1216" s="134"/>
      <c r="DM1216" s="134"/>
      <c r="DN1216" s="134"/>
      <c r="DO1216" s="134"/>
      <c r="DP1216" s="134"/>
      <c r="DQ1216" s="134"/>
      <c r="DR1216" s="134"/>
      <c r="DS1216" s="134"/>
      <c r="DT1216" s="134"/>
      <c r="DU1216" s="134"/>
      <c r="DV1216" s="134"/>
      <c r="DW1216" s="134"/>
      <c r="DX1216" s="134"/>
      <c r="DY1216" s="134"/>
      <c r="DZ1216" s="134"/>
      <c r="EA1216" s="134"/>
      <c r="EB1216" s="134"/>
      <c r="EC1216" s="134"/>
      <c r="ED1216" s="134"/>
      <c r="EE1216" s="134"/>
      <c r="EF1216" s="134"/>
      <c r="EG1216" s="134"/>
    </row>
    <row r="1217" spans="1:137">
      <c r="A1217" s="135"/>
      <c r="B1217" s="54"/>
      <c r="C1217" s="77"/>
      <c r="D1217" s="77"/>
      <c r="E1217" s="63"/>
      <c r="F1217" s="77"/>
      <c r="G1217" s="193"/>
      <c r="H1217" s="92"/>
      <c r="I1217" s="79"/>
      <c r="J1217" s="54"/>
      <c r="K1217" s="75" t="s">
        <v>1501</v>
      </c>
      <c r="L1217" s="76">
        <f t="shared" si="115"/>
        <v>0</v>
      </c>
      <c r="M1217" s="76"/>
      <c r="N1217" s="76"/>
      <c r="O1217" s="76"/>
      <c r="P1217" s="76"/>
      <c r="Q1217" s="76"/>
      <c r="R1217" s="76"/>
      <c r="S1217" s="76"/>
      <c r="T1217" s="76"/>
      <c r="U1217" s="76"/>
      <c r="V1217" s="76"/>
      <c r="W1217" s="76"/>
      <c r="X1217" s="76"/>
      <c r="Y1217" s="134"/>
      <c r="Z1217" s="134"/>
      <c r="AA1217" s="134"/>
      <c r="AB1217" s="134"/>
      <c r="AC1217" s="134"/>
      <c r="AD1217" s="134"/>
      <c r="AE1217" s="134"/>
      <c r="AF1217" s="134"/>
      <c r="AG1217" s="134"/>
      <c r="AH1217" s="134"/>
      <c r="AI1217" s="134"/>
      <c r="AJ1217" s="134"/>
      <c r="AK1217" s="134"/>
      <c r="AL1217" s="134"/>
      <c r="AM1217" s="134"/>
      <c r="AN1217" s="134"/>
      <c r="AO1217" s="134"/>
      <c r="AP1217" s="134"/>
      <c r="AQ1217" s="134"/>
      <c r="AR1217" s="134"/>
      <c r="AS1217" s="134"/>
      <c r="AT1217" s="134"/>
      <c r="AU1217" s="134"/>
      <c r="AV1217" s="134"/>
      <c r="AW1217" s="134"/>
      <c r="AX1217" s="134"/>
      <c r="AY1217" s="134"/>
      <c r="AZ1217" s="134"/>
      <c r="BA1217" s="134"/>
      <c r="BB1217" s="134"/>
      <c r="BC1217" s="134"/>
      <c r="BD1217" s="134"/>
      <c r="BE1217" s="134"/>
      <c r="BF1217" s="134"/>
      <c r="BG1217" s="134"/>
      <c r="BH1217" s="134"/>
      <c r="BI1217" s="134"/>
      <c r="BJ1217" s="134"/>
      <c r="BK1217" s="134"/>
      <c r="BL1217" s="134"/>
      <c r="BM1217" s="134"/>
      <c r="BN1217" s="134"/>
      <c r="BO1217" s="134"/>
      <c r="BP1217" s="134"/>
      <c r="BQ1217" s="134"/>
      <c r="BR1217" s="134"/>
      <c r="BS1217" s="134"/>
      <c r="BT1217" s="134"/>
      <c r="BU1217" s="134"/>
      <c r="BV1217" s="134"/>
      <c r="BW1217" s="134"/>
      <c r="BX1217" s="134"/>
      <c r="BY1217" s="134"/>
      <c r="BZ1217" s="134"/>
      <c r="CA1217" s="134"/>
      <c r="CB1217" s="134"/>
      <c r="CC1217" s="134"/>
      <c r="CD1217" s="134"/>
      <c r="CE1217" s="134"/>
      <c r="CF1217" s="134"/>
      <c r="CG1217" s="134"/>
      <c r="CH1217" s="134"/>
      <c r="CI1217" s="134"/>
      <c r="CJ1217" s="134"/>
      <c r="CK1217" s="134"/>
      <c r="CL1217" s="134"/>
      <c r="CM1217" s="134"/>
      <c r="CN1217" s="134"/>
      <c r="CO1217" s="134"/>
      <c r="CP1217" s="134"/>
      <c r="CQ1217" s="134"/>
      <c r="CR1217" s="134"/>
      <c r="CS1217" s="134"/>
      <c r="CT1217" s="134"/>
      <c r="CU1217" s="134"/>
      <c r="CV1217" s="134"/>
      <c r="CW1217" s="134"/>
      <c r="CX1217" s="134"/>
      <c r="CY1217" s="134"/>
      <c r="CZ1217" s="134"/>
      <c r="DA1217" s="134"/>
      <c r="DB1217" s="134"/>
      <c r="DC1217" s="134"/>
      <c r="DD1217" s="134"/>
      <c r="DE1217" s="134"/>
      <c r="DF1217" s="134"/>
      <c r="DG1217" s="134"/>
      <c r="DH1217" s="134"/>
      <c r="DI1217" s="134"/>
      <c r="DJ1217" s="134"/>
      <c r="DK1217" s="134"/>
      <c r="DL1217" s="134"/>
      <c r="DM1217" s="134"/>
      <c r="DN1217" s="134"/>
      <c r="DO1217" s="134"/>
      <c r="DP1217" s="134"/>
      <c r="DQ1217" s="134"/>
      <c r="DR1217" s="134"/>
      <c r="DS1217" s="134"/>
      <c r="DT1217" s="134"/>
      <c r="DU1217" s="134"/>
      <c r="DV1217" s="134"/>
      <c r="DW1217" s="134"/>
      <c r="DX1217" s="134"/>
      <c r="DY1217" s="134"/>
      <c r="DZ1217" s="134"/>
      <c r="EA1217" s="134"/>
      <c r="EB1217" s="134"/>
      <c r="EC1217" s="134"/>
      <c r="ED1217" s="134"/>
      <c r="EE1217" s="134"/>
      <c r="EF1217" s="134"/>
      <c r="EG1217" s="134"/>
    </row>
    <row r="1218" spans="1:137">
      <c r="A1218" s="135"/>
      <c r="B1218" s="54"/>
      <c r="C1218" s="81"/>
      <c r="D1218" s="81"/>
      <c r="E1218" s="68"/>
      <c r="F1218" s="81"/>
      <c r="G1218" s="194"/>
      <c r="H1218" s="93"/>
      <c r="I1218" s="83"/>
      <c r="J1218" s="80"/>
      <c r="K1218" s="84" t="s">
        <v>1502</v>
      </c>
      <c r="L1218" s="76">
        <f t="shared" si="115"/>
        <v>0</v>
      </c>
      <c r="M1218" s="76"/>
      <c r="N1218" s="76"/>
      <c r="O1218" s="76"/>
      <c r="P1218" s="76"/>
      <c r="Q1218" s="76"/>
      <c r="R1218" s="76"/>
      <c r="S1218" s="76"/>
      <c r="T1218" s="76"/>
      <c r="U1218" s="76"/>
      <c r="V1218" s="76"/>
      <c r="W1218" s="76"/>
      <c r="X1218" s="76"/>
      <c r="Y1218" s="134"/>
      <c r="Z1218" s="134"/>
      <c r="AA1218" s="134"/>
      <c r="AB1218" s="134"/>
      <c r="AC1218" s="134"/>
      <c r="AD1218" s="134"/>
      <c r="AE1218" s="134"/>
      <c r="AF1218" s="134"/>
      <c r="AG1218" s="134"/>
      <c r="AH1218" s="134"/>
      <c r="AI1218" s="134"/>
      <c r="AJ1218" s="134"/>
      <c r="AK1218" s="134"/>
      <c r="AL1218" s="134"/>
      <c r="AM1218" s="134"/>
      <c r="AN1218" s="134"/>
      <c r="AO1218" s="134"/>
      <c r="AP1218" s="134"/>
      <c r="AQ1218" s="134"/>
      <c r="AR1218" s="134"/>
      <c r="AS1218" s="134"/>
      <c r="AT1218" s="134"/>
      <c r="AU1218" s="134"/>
      <c r="AV1218" s="134"/>
      <c r="AW1218" s="134"/>
      <c r="AX1218" s="134"/>
      <c r="AY1218" s="134"/>
      <c r="AZ1218" s="134"/>
      <c r="BA1218" s="134"/>
      <c r="BB1218" s="134"/>
      <c r="BC1218" s="134"/>
      <c r="BD1218" s="134"/>
      <c r="BE1218" s="134"/>
      <c r="BF1218" s="134"/>
      <c r="BG1218" s="134"/>
      <c r="BH1218" s="134"/>
      <c r="BI1218" s="134"/>
      <c r="BJ1218" s="134"/>
      <c r="BK1218" s="134"/>
      <c r="BL1218" s="134"/>
      <c r="BM1218" s="134"/>
      <c r="BN1218" s="134"/>
      <c r="BO1218" s="134"/>
      <c r="BP1218" s="134"/>
      <c r="BQ1218" s="134"/>
      <c r="BR1218" s="134"/>
      <c r="BS1218" s="134"/>
      <c r="BT1218" s="134"/>
      <c r="BU1218" s="134"/>
      <c r="BV1218" s="134"/>
      <c r="BW1218" s="134"/>
      <c r="BX1218" s="134"/>
      <c r="BY1218" s="134"/>
      <c r="BZ1218" s="134"/>
      <c r="CA1218" s="134"/>
      <c r="CB1218" s="134"/>
      <c r="CC1218" s="134"/>
      <c r="CD1218" s="134"/>
      <c r="CE1218" s="134"/>
      <c r="CF1218" s="134"/>
      <c r="CG1218" s="134"/>
      <c r="CH1218" s="134"/>
      <c r="CI1218" s="134"/>
      <c r="CJ1218" s="134"/>
      <c r="CK1218" s="134"/>
      <c r="CL1218" s="134"/>
      <c r="CM1218" s="134"/>
      <c r="CN1218" s="134"/>
      <c r="CO1218" s="134"/>
      <c r="CP1218" s="134"/>
      <c r="CQ1218" s="134"/>
      <c r="CR1218" s="134"/>
      <c r="CS1218" s="134"/>
      <c r="CT1218" s="134"/>
      <c r="CU1218" s="134"/>
      <c r="CV1218" s="134"/>
      <c r="CW1218" s="134"/>
      <c r="CX1218" s="134"/>
      <c r="CY1218" s="134"/>
      <c r="CZ1218" s="134"/>
      <c r="DA1218" s="134"/>
      <c r="DB1218" s="134"/>
      <c r="DC1218" s="134"/>
      <c r="DD1218" s="134"/>
      <c r="DE1218" s="134"/>
      <c r="DF1218" s="134"/>
      <c r="DG1218" s="134"/>
      <c r="DH1218" s="134"/>
      <c r="DI1218" s="134"/>
      <c r="DJ1218" s="134"/>
      <c r="DK1218" s="134"/>
      <c r="DL1218" s="134"/>
      <c r="DM1218" s="134"/>
      <c r="DN1218" s="134"/>
      <c r="DO1218" s="134"/>
      <c r="DP1218" s="134"/>
      <c r="DQ1218" s="134"/>
      <c r="DR1218" s="134"/>
      <c r="DS1218" s="134"/>
      <c r="DT1218" s="134"/>
      <c r="DU1218" s="134"/>
      <c r="DV1218" s="134"/>
      <c r="DW1218" s="134"/>
      <c r="DX1218" s="134"/>
      <c r="DY1218" s="134"/>
      <c r="DZ1218" s="134"/>
      <c r="EA1218" s="134"/>
      <c r="EB1218" s="134"/>
      <c r="EC1218" s="134"/>
      <c r="ED1218" s="134"/>
      <c r="EE1218" s="134"/>
      <c r="EF1218" s="134"/>
      <c r="EG1218" s="134"/>
    </row>
    <row r="1219" spans="1:137">
      <c r="A1219" s="135"/>
      <c r="B1219" s="54"/>
      <c r="C1219" s="58" t="s">
        <v>31</v>
      </c>
      <c r="D1219" s="58" t="s">
        <v>1847</v>
      </c>
      <c r="E1219" s="100" t="s">
        <v>1848</v>
      </c>
      <c r="F1219" s="58" t="s">
        <v>1849</v>
      </c>
      <c r="G1219" s="192" t="s">
        <v>1850</v>
      </c>
      <c r="H1219" s="91" t="s">
        <v>1851</v>
      </c>
      <c r="I1219" s="74">
        <v>11050</v>
      </c>
      <c r="J1219" s="46" t="s">
        <v>1508</v>
      </c>
      <c r="K1219" s="75" t="s">
        <v>1509</v>
      </c>
      <c r="L1219" s="76">
        <f t="shared" si="115"/>
        <v>29</v>
      </c>
      <c r="M1219" s="143"/>
      <c r="N1219" s="143">
        <v>5</v>
      </c>
      <c r="O1219" s="143">
        <v>20</v>
      </c>
      <c r="P1219" s="143"/>
      <c r="Q1219" s="143"/>
      <c r="R1219" s="143"/>
      <c r="S1219" s="143">
        <v>1</v>
      </c>
      <c r="T1219" s="143">
        <v>2</v>
      </c>
      <c r="U1219" s="143"/>
      <c r="V1219" s="143"/>
      <c r="W1219" s="143"/>
      <c r="X1219" s="143">
        <v>1</v>
      </c>
      <c r="Y1219" s="134"/>
      <c r="Z1219" s="134"/>
      <c r="AA1219" s="134"/>
      <c r="AB1219" s="134"/>
      <c r="AC1219" s="134"/>
      <c r="AD1219" s="134"/>
      <c r="AE1219" s="134"/>
      <c r="AF1219" s="134"/>
      <c r="AG1219" s="134"/>
      <c r="AH1219" s="134"/>
      <c r="AI1219" s="134"/>
      <c r="AJ1219" s="134"/>
      <c r="AK1219" s="134"/>
      <c r="AL1219" s="134"/>
      <c r="AM1219" s="134"/>
      <c r="AN1219" s="134"/>
      <c r="AO1219" s="134"/>
      <c r="AP1219" s="134"/>
      <c r="AQ1219" s="134"/>
      <c r="AR1219" s="134"/>
      <c r="AS1219" s="134"/>
      <c r="AT1219" s="134"/>
      <c r="AU1219" s="134"/>
      <c r="AV1219" s="134"/>
      <c r="AW1219" s="134"/>
      <c r="AX1219" s="134"/>
      <c r="AY1219" s="134"/>
      <c r="AZ1219" s="134"/>
      <c r="BA1219" s="134"/>
      <c r="BB1219" s="134"/>
      <c r="BC1219" s="134"/>
      <c r="BD1219" s="134"/>
      <c r="BE1219" s="134"/>
      <c r="BF1219" s="134"/>
      <c r="BG1219" s="134"/>
      <c r="BH1219" s="134"/>
      <c r="BI1219" s="134"/>
      <c r="BJ1219" s="134"/>
      <c r="BK1219" s="134"/>
      <c r="BL1219" s="134"/>
      <c r="BM1219" s="134"/>
      <c r="BN1219" s="134"/>
      <c r="BO1219" s="134"/>
      <c r="BP1219" s="134"/>
      <c r="BQ1219" s="134"/>
      <c r="BR1219" s="134"/>
      <c r="BS1219" s="134"/>
      <c r="BT1219" s="134"/>
      <c r="BU1219" s="134"/>
      <c r="BV1219" s="134"/>
      <c r="BW1219" s="134"/>
      <c r="BX1219" s="134"/>
      <c r="BY1219" s="134"/>
      <c r="BZ1219" s="134"/>
      <c r="CA1219" s="134"/>
      <c r="CB1219" s="134"/>
      <c r="CC1219" s="134"/>
      <c r="CD1219" s="134"/>
      <c r="CE1219" s="134"/>
      <c r="CF1219" s="134"/>
      <c r="CG1219" s="134"/>
      <c r="CH1219" s="134"/>
      <c r="CI1219" s="134"/>
      <c r="CJ1219" s="134"/>
      <c r="CK1219" s="134"/>
      <c r="CL1219" s="134"/>
      <c r="CM1219" s="134"/>
      <c r="CN1219" s="134"/>
      <c r="CO1219" s="134"/>
      <c r="CP1219" s="134"/>
      <c r="CQ1219" s="134"/>
      <c r="CR1219" s="134"/>
      <c r="CS1219" s="134"/>
      <c r="CT1219" s="134"/>
      <c r="CU1219" s="134"/>
      <c r="CV1219" s="134"/>
      <c r="CW1219" s="134"/>
      <c r="CX1219" s="134"/>
      <c r="CY1219" s="134"/>
      <c r="CZ1219" s="134"/>
      <c r="DA1219" s="134"/>
      <c r="DB1219" s="134"/>
      <c r="DC1219" s="134"/>
      <c r="DD1219" s="134"/>
      <c r="DE1219" s="134"/>
      <c r="DF1219" s="134"/>
      <c r="DG1219" s="134"/>
      <c r="DH1219" s="134"/>
      <c r="DI1219" s="134"/>
      <c r="DJ1219" s="134"/>
      <c r="DK1219" s="134"/>
      <c r="DL1219" s="134"/>
      <c r="DM1219" s="134"/>
      <c r="DN1219" s="134"/>
      <c r="DO1219" s="134"/>
      <c r="DP1219" s="134"/>
      <c r="DQ1219" s="134"/>
      <c r="DR1219" s="134"/>
      <c r="DS1219" s="134"/>
      <c r="DT1219" s="134"/>
      <c r="DU1219" s="134"/>
      <c r="DV1219" s="134"/>
      <c r="DW1219" s="134"/>
      <c r="DX1219" s="134"/>
      <c r="DY1219" s="134"/>
      <c r="DZ1219" s="134"/>
      <c r="EA1219" s="134"/>
      <c r="EB1219" s="134"/>
      <c r="EC1219" s="134"/>
      <c r="ED1219" s="134"/>
      <c r="EE1219" s="134"/>
      <c r="EF1219" s="134"/>
      <c r="EG1219" s="134"/>
    </row>
    <row r="1220" spans="1:137">
      <c r="A1220" s="135"/>
      <c r="B1220" s="54"/>
      <c r="C1220" s="77"/>
      <c r="D1220" s="77"/>
      <c r="E1220" s="63"/>
      <c r="F1220" s="77"/>
      <c r="G1220" s="193"/>
      <c r="H1220" s="92"/>
      <c r="I1220" s="79"/>
      <c r="J1220" s="54"/>
      <c r="K1220" s="75" t="s">
        <v>1501</v>
      </c>
      <c r="L1220" s="76">
        <f t="shared" si="115"/>
        <v>4</v>
      </c>
      <c r="M1220" s="143"/>
      <c r="N1220" s="143"/>
      <c r="O1220" s="143"/>
      <c r="P1220" s="143">
        <v>4</v>
      </c>
      <c r="Q1220" s="143"/>
      <c r="R1220" s="143"/>
      <c r="S1220" s="143"/>
      <c r="T1220" s="143"/>
      <c r="U1220" s="143"/>
      <c r="V1220" s="143"/>
      <c r="W1220" s="143"/>
      <c r="X1220" s="143"/>
      <c r="Y1220" s="134"/>
      <c r="Z1220" s="134"/>
      <c r="AA1220" s="134"/>
      <c r="AB1220" s="134"/>
      <c r="AC1220" s="134"/>
      <c r="AD1220" s="134"/>
      <c r="AE1220" s="134"/>
      <c r="AF1220" s="134"/>
      <c r="AG1220" s="134"/>
      <c r="AH1220" s="134"/>
      <c r="AI1220" s="134"/>
      <c r="AJ1220" s="134"/>
      <c r="AK1220" s="134"/>
      <c r="AL1220" s="134"/>
      <c r="AM1220" s="134"/>
      <c r="AN1220" s="134"/>
      <c r="AO1220" s="134"/>
      <c r="AP1220" s="134"/>
      <c r="AQ1220" s="134"/>
      <c r="AR1220" s="134"/>
      <c r="AS1220" s="134"/>
      <c r="AT1220" s="134"/>
      <c r="AU1220" s="134"/>
      <c r="AV1220" s="134"/>
      <c r="AW1220" s="134"/>
      <c r="AX1220" s="134"/>
      <c r="AY1220" s="134"/>
      <c r="AZ1220" s="134"/>
      <c r="BA1220" s="134"/>
      <c r="BB1220" s="134"/>
      <c r="BC1220" s="134"/>
      <c r="BD1220" s="134"/>
      <c r="BE1220" s="134"/>
      <c r="BF1220" s="134"/>
      <c r="BG1220" s="134"/>
      <c r="BH1220" s="134"/>
      <c r="BI1220" s="134"/>
      <c r="BJ1220" s="134"/>
      <c r="BK1220" s="134"/>
      <c r="BL1220" s="134"/>
      <c r="BM1220" s="134"/>
      <c r="BN1220" s="134"/>
      <c r="BO1220" s="134"/>
      <c r="BP1220" s="134"/>
      <c r="BQ1220" s="134"/>
      <c r="BR1220" s="134"/>
      <c r="BS1220" s="134"/>
      <c r="BT1220" s="134"/>
      <c r="BU1220" s="134"/>
      <c r="BV1220" s="134"/>
      <c r="BW1220" s="134"/>
      <c r="BX1220" s="134"/>
      <c r="BY1220" s="134"/>
      <c r="BZ1220" s="134"/>
      <c r="CA1220" s="134"/>
      <c r="CB1220" s="134"/>
      <c r="CC1220" s="134"/>
      <c r="CD1220" s="134"/>
      <c r="CE1220" s="134"/>
      <c r="CF1220" s="134"/>
      <c r="CG1220" s="134"/>
      <c r="CH1220" s="134"/>
      <c r="CI1220" s="134"/>
      <c r="CJ1220" s="134"/>
      <c r="CK1220" s="134"/>
      <c r="CL1220" s="134"/>
      <c r="CM1220" s="134"/>
      <c r="CN1220" s="134"/>
      <c r="CO1220" s="134"/>
      <c r="CP1220" s="134"/>
      <c r="CQ1220" s="134"/>
      <c r="CR1220" s="134"/>
      <c r="CS1220" s="134"/>
      <c r="CT1220" s="134"/>
      <c r="CU1220" s="134"/>
      <c r="CV1220" s="134"/>
      <c r="CW1220" s="134"/>
      <c r="CX1220" s="134"/>
      <c r="CY1220" s="134"/>
      <c r="CZ1220" s="134"/>
      <c r="DA1220" s="134"/>
      <c r="DB1220" s="134"/>
      <c r="DC1220" s="134"/>
      <c r="DD1220" s="134"/>
      <c r="DE1220" s="134"/>
      <c r="DF1220" s="134"/>
      <c r="DG1220" s="134"/>
      <c r="DH1220" s="134"/>
      <c r="DI1220" s="134"/>
      <c r="DJ1220" s="134"/>
      <c r="DK1220" s="134"/>
      <c r="DL1220" s="134"/>
      <c r="DM1220" s="134"/>
      <c r="DN1220" s="134"/>
      <c r="DO1220" s="134"/>
      <c r="DP1220" s="134"/>
      <c r="DQ1220" s="134"/>
      <c r="DR1220" s="134"/>
      <c r="DS1220" s="134"/>
      <c r="DT1220" s="134"/>
      <c r="DU1220" s="134"/>
      <c r="DV1220" s="134"/>
      <c r="DW1220" s="134"/>
      <c r="DX1220" s="134"/>
      <c r="DY1220" s="134"/>
      <c r="DZ1220" s="134"/>
      <c r="EA1220" s="134"/>
      <c r="EB1220" s="134"/>
      <c r="EC1220" s="134"/>
      <c r="ED1220" s="134"/>
      <c r="EE1220" s="134"/>
      <c r="EF1220" s="134"/>
      <c r="EG1220" s="134"/>
    </row>
    <row r="1221" spans="1:137">
      <c r="A1221" s="135"/>
      <c r="B1221" s="54"/>
      <c r="C1221" s="81"/>
      <c r="D1221" s="81"/>
      <c r="E1221" s="68"/>
      <c r="F1221" s="81"/>
      <c r="G1221" s="194"/>
      <c r="H1221" s="93"/>
      <c r="I1221" s="83"/>
      <c r="J1221" s="80"/>
      <c r="K1221" s="84" t="s">
        <v>1502</v>
      </c>
      <c r="L1221" s="76">
        <f t="shared" si="115"/>
        <v>4</v>
      </c>
      <c r="M1221" s="143"/>
      <c r="N1221" s="143">
        <v>1</v>
      </c>
      <c r="O1221" s="143">
        <v>1</v>
      </c>
      <c r="P1221" s="143">
        <v>1</v>
      </c>
      <c r="Q1221" s="143"/>
      <c r="R1221" s="143"/>
      <c r="S1221" s="143"/>
      <c r="T1221" s="143">
        <v>1</v>
      </c>
      <c r="U1221" s="143"/>
      <c r="V1221" s="143"/>
      <c r="W1221" s="143"/>
      <c r="X1221" s="143"/>
      <c r="Y1221" s="134"/>
      <c r="Z1221" s="134"/>
      <c r="AA1221" s="134"/>
      <c r="AB1221" s="134"/>
      <c r="AC1221" s="134"/>
      <c r="AD1221" s="134"/>
      <c r="AE1221" s="134"/>
      <c r="AF1221" s="134"/>
      <c r="AG1221" s="134"/>
      <c r="AH1221" s="134"/>
      <c r="AI1221" s="134"/>
      <c r="AJ1221" s="134"/>
      <c r="AK1221" s="134"/>
      <c r="AL1221" s="134"/>
      <c r="AM1221" s="134"/>
      <c r="AN1221" s="134"/>
      <c r="AO1221" s="134"/>
      <c r="AP1221" s="134"/>
      <c r="AQ1221" s="134"/>
      <c r="AR1221" s="134"/>
      <c r="AS1221" s="134"/>
      <c r="AT1221" s="134"/>
      <c r="AU1221" s="134"/>
      <c r="AV1221" s="134"/>
      <c r="AW1221" s="134"/>
      <c r="AX1221" s="134"/>
      <c r="AY1221" s="134"/>
      <c r="AZ1221" s="134"/>
      <c r="BA1221" s="134"/>
      <c r="BB1221" s="134"/>
      <c r="BC1221" s="134"/>
      <c r="BD1221" s="134"/>
      <c r="BE1221" s="134"/>
      <c r="BF1221" s="134"/>
      <c r="BG1221" s="134"/>
      <c r="BH1221" s="134"/>
      <c r="BI1221" s="134"/>
      <c r="BJ1221" s="134"/>
      <c r="BK1221" s="134"/>
      <c r="BL1221" s="134"/>
      <c r="BM1221" s="134"/>
      <c r="BN1221" s="134"/>
      <c r="BO1221" s="134"/>
      <c r="BP1221" s="134"/>
      <c r="BQ1221" s="134"/>
      <c r="BR1221" s="134"/>
      <c r="BS1221" s="134"/>
      <c r="BT1221" s="134"/>
      <c r="BU1221" s="134"/>
      <c r="BV1221" s="134"/>
      <c r="BW1221" s="134"/>
      <c r="BX1221" s="134"/>
      <c r="BY1221" s="134"/>
      <c r="BZ1221" s="134"/>
      <c r="CA1221" s="134"/>
      <c r="CB1221" s="134"/>
      <c r="CC1221" s="134"/>
      <c r="CD1221" s="134"/>
      <c r="CE1221" s="134"/>
      <c r="CF1221" s="134"/>
      <c r="CG1221" s="134"/>
      <c r="CH1221" s="134"/>
      <c r="CI1221" s="134"/>
      <c r="CJ1221" s="134"/>
      <c r="CK1221" s="134"/>
      <c r="CL1221" s="134"/>
      <c r="CM1221" s="134"/>
      <c r="CN1221" s="134"/>
      <c r="CO1221" s="134"/>
      <c r="CP1221" s="134"/>
      <c r="CQ1221" s="134"/>
      <c r="CR1221" s="134"/>
      <c r="CS1221" s="134"/>
      <c r="CT1221" s="134"/>
      <c r="CU1221" s="134"/>
      <c r="CV1221" s="134"/>
      <c r="CW1221" s="134"/>
      <c r="CX1221" s="134"/>
      <c r="CY1221" s="134"/>
      <c r="CZ1221" s="134"/>
      <c r="DA1221" s="134"/>
      <c r="DB1221" s="134"/>
      <c r="DC1221" s="134"/>
      <c r="DD1221" s="134"/>
      <c r="DE1221" s="134"/>
      <c r="DF1221" s="134"/>
      <c r="DG1221" s="134"/>
      <c r="DH1221" s="134"/>
      <c r="DI1221" s="134"/>
      <c r="DJ1221" s="134"/>
      <c r="DK1221" s="134"/>
      <c r="DL1221" s="134"/>
      <c r="DM1221" s="134"/>
      <c r="DN1221" s="134"/>
      <c r="DO1221" s="134"/>
      <c r="DP1221" s="134"/>
      <c r="DQ1221" s="134"/>
      <c r="DR1221" s="134"/>
      <c r="DS1221" s="134"/>
      <c r="DT1221" s="134"/>
      <c r="DU1221" s="134"/>
      <c r="DV1221" s="134"/>
      <c r="DW1221" s="134"/>
      <c r="DX1221" s="134"/>
      <c r="DY1221" s="134"/>
      <c r="DZ1221" s="134"/>
      <c r="EA1221" s="134"/>
      <c r="EB1221" s="134"/>
      <c r="EC1221" s="134"/>
      <c r="ED1221" s="134"/>
      <c r="EE1221" s="134"/>
      <c r="EF1221" s="134"/>
      <c r="EG1221" s="134"/>
    </row>
    <row r="1222" spans="1:137">
      <c r="A1222" s="135"/>
      <c r="B1222" s="54"/>
      <c r="C1222" s="58" t="s">
        <v>31</v>
      </c>
      <c r="D1222" s="58" t="s">
        <v>1852</v>
      </c>
      <c r="E1222" s="100" t="s">
        <v>1853</v>
      </c>
      <c r="F1222" s="58" t="s">
        <v>1854</v>
      </c>
      <c r="G1222" s="192" t="s">
        <v>1855</v>
      </c>
      <c r="H1222" s="91" t="s">
        <v>1856</v>
      </c>
      <c r="I1222" s="74">
        <v>8401</v>
      </c>
      <c r="J1222" s="46" t="s">
        <v>1508</v>
      </c>
      <c r="K1222" s="75" t="s">
        <v>1509</v>
      </c>
      <c r="L1222" s="76">
        <f t="shared" si="115"/>
        <v>25</v>
      </c>
      <c r="M1222" s="143"/>
      <c r="N1222" s="143">
        <v>4</v>
      </c>
      <c r="O1222" s="143">
        <v>1</v>
      </c>
      <c r="P1222" s="143"/>
      <c r="Q1222" s="143"/>
      <c r="R1222" s="143"/>
      <c r="S1222" s="143">
        <v>20</v>
      </c>
      <c r="T1222" s="143"/>
      <c r="U1222" s="143"/>
      <c r="V1222" s="143"/>
      <c r="W1222" s="143"/>
      <c r="X1222" s="143"/>
      <c r="Y1222" s="134"/>
      <c r="Z1222" s="134"/>
      <c r="AA1222" s="134"/>
      <c r="AB1222" s="134"/>
      <c r="AC1222" s="134"/>
      <c r="AD1222" s="134"/>
      <c r="AE1222" s="134"/>
      <c r="AF1222" s="134"/>
      <c r="AG1222" s="134"/>
      <c r="AH1222" s="134"/>
      <c r="AI1222" s="134"/>
      <c r="AJ1222" s="134"/>
      <c r="AK1222" s="134"/>
      <c r="AL1222" s="134"/>
      <c r="AM1222" s="134"/>
      <c r="AN1222" s="134"/>
      <c r="AO1222" s="134"/>
      <c r="AP1222" s="134"/>
      <c r="AQ1222" s="134"/>
      <c r="AR1222" s="134"/>
      <c r="AS1222" s="134"/>
      <c r="AT1222" s="134"/>
      <c r="AU1222" s="134"/>
      <c r="AV1222" s="134"/>
      <c r="AW1222" s="134"/>
      <c r="AX1222" s="134"/>
      <c r="AY1222" s="134"/>
      <c r="AZ1222" s="134"/>
      <c r="BA1222" s="134"/>
      <c r="BB1222" s="134"/>
      <c r="BC1222" s="134"/>
      <c r="BD1222" s="134"/>
      <c r="BE1222" s="134"/>
      <c r="BF1222" s="134"/>
      <c r="BG1222" s="134"/>
      <c r="BH1222" s="134"/>
      <c r="BI1222" s="134"/>
      <c r="BJ1222" s="134"/>
      <c r="BK1222" s="134"/>
      <c r="BL1222" s="134"/>
      <c r="BM1222" s="134"/>
      <c r="BN1222" s="134"/>
      <c r="BO1222" s="134"/>
      <c r="BP1222" s="134"/>
      <c r="BQ1222" s="134"/>
      <c r="BR1222" s="134"/>
      <c r="BS1222" s="134"/>
      <c r="BT1222" s="134"/>
      <c r="BU1222" s="134"/>
      <c r="BV1222" s="134"/>
      <c r="BW1222" s="134"/>
      <c r="BX1222" s="134"/>
      <c r="BY1222" s="134"/>
      <c r="BZ1222" s="134"/>
      <c r="CA1222" s="134"/>
      <c r="CB1222" s="134"/>
      <c r="CC1222" s="134"/>
      <c r="CD1222" s="134"/>
      <c r="CE1222" s="134"/>
      <c r="CF1222" s="134"/>
      <c r="CG1222" s="134"/>
      <c r="CH1222" s="134"/>
      <c r="CI1222" s="134"/>
      <c r="CJ1222" s="134"/>
      <c r="CK1222" s="134"/>
      <c r="CL1222" s="134"/>
      <c r="CM1222" s="134"/>
      <c r="CN1222" s="134"/>
      <c r="CO1222" s="134"/>
      <c r="CP1222" s="134"/>
      <c r="CQ1222" s="134"/>
      <c r="CR1222" s="134"/>
      <c r="CS1222" s="134"/>
      <c r="CT1222" s="134"/>
      <c r="CU1222" s="134"/>
      <c r="CV1222" s="134"/>
      <c r="CW1222" s="134"/>
      <c r="CX1222" s="134"/>
      <c r="CY1222" s="134"/>
      <c r="CZ1222" s="134"/>
      <c r="DA1222" s="134"/>
      <c r="DB1222" s="134"/>
      <c r="DC1222" s="134"/>
      <c r="DD1222" s="134"/>
      <c r="DE1222" s="134"/>
      <c r="DF1222" s="134"/>
      <c r="DG1222" s="134"/>
      <c r="DH1222" s="134"/>
      <c r="DI1222" s="134"/>
      <c r="DJ1222" s="134"/>
      <c r="DK1222" s="134"/>
      <c r="DL1222" s="134"/>
      <c r="DM1222" s="134"/>
      <c r="DN1222" s="134"/>
      <c r="DO1222" s="134"/>
      <c r="DP1222" s="134"/>
      <c r="DQ1222" s="134"/>
      <c r="DR1222" s="134"/>
      <c r="DS1222" s="134"/>
      <c r="DT1222" s="134"/>
      <c r="DU1222" s="134"/>
      <c r="DV1222" s="134"/>
      <c r="DW1222" s="134"/>
      <c r="DX1222" s="134"/>
      <c r="DY1222" s="134"/>
      <c r="DZ1222" s="134"/>
      <c r="EA1222" s="134"/>
      <c r="EB1222" s="134"/>
      <c r="EC1222" s="134"/>
      <c r="ED1222" s="134"/>
      <c r="EE1222" s="134"/>
      <c r="EF1222" s="134"/>
      <c r="EG1222" s="134"/>
    </row>
    <row r="1223" spans="1:137">
      <c r="A1223" s="135"/>
      <c r="B1223" s="54"/>
      <c r="C1223" s="77"/>
      <c r="D1223" s="77"/>
      <c r="E1223" s="63"/>
      <c r="F1223" s="77"/>
      <c r="G1223" s="193"/>
      <c r="H1223" s="92"/>
      <c r="I1223" s="79"/>
      <c r="J1223" s="54"/>
      <c r="K1223" s="75" t="s">
        <v>1501</v>
      </c>
      <c r="L1223" s="76">
        <f t="shared" si="115"/>
        <v>7</v>
      </c>
      <c r="M1223" s="143"/>
      <c r="N1223" s="143">
        <v>3</v>
      </c>
      <c r="O1223" s="143"/>
      <c r="P1223" s="143">
        <v>3</v>
      </c>
      <c r="Q1223" s="143"/>
      <c r="R1223" s="143"/>
      <c r="S1223" s="143"/>
      <c r="T1223" s="143">
        <v>1</v>
      </c>
      <c r="U1223" s="143"/>
      <c r="V1223" s="143"/>
      <c r="W1223" s="143"/>
      <c r="X1223" s="143"/>
      <c r="Y1223" s="134"/>
      <c r="Z1223" s="134"/>
      <c r="AA1223" s="134"/>
      <c r="AB1223" s="134"/>
      <c r="AC1223" s="134"/>
      <c r="AD1223" s="134"/>
      <c r="AE1223" s="134"/>
      <c r="AF1223" s="134"/>
      <c r="AG1223" s="134"/>
      <c r="AH1223" s="134"/>
      <c r="AI1223" s="134"/>
      <c r="AJ1223" s="134"/>
      <c r="AK1223" s="134"/>
      <c r="AL1223" s="134"/>
      <c r="AM1223" s="134"/>
      <c r="AN1223" s="134"/>
      <c r="AO1223" s="134"/>
      <c r="AP1223" s="134"/>
      <c r="AQ1223" s="134"/>
      <c r="AR1223" s="134"/>
      <c r="AS1223" s="134"/>
      <c r="AT1223" s="134"/>
      <c r="AU1223" s="134"/>
      <c r="AV1223" s="134"/>
      <c r="AW1223" s="134"/>
      <c r="AX1223" s="134"/>
      <c r="AY1223" s="134"/>
      <c r="AZ1223" s="134"/>
      <c r="BA1223" s="134"/>
      <c r="BB1223" s="134"/>
      <c r="BC1223" s="134"/>
      <c r="BD1223" s="134"/>
      <c r="BE1223" s="134"/>
      <c r="BF1223" s="134"/>
      <c r="BG1223" s="134"/>
      <c r="BH1223" s="134"/>
      <c r="BI1223" s="134"/>
      <c r="BJ1223" s="134"/>
      <c r="BK1223" s="134"/>
      <c r="BL1223" s="134"/>
      <c r="BM1223" s="134"/>
      <c r="BN1223" s="134"/>
      <c r="BO1223" s="134"/>
      <c r="BP1223" s="134"/>
      <c r="BQ1223" s="134"/>
      <c r="BR1223" s="134"/>
      <c r="BS1223" s="134"/>
      <c r="BT1223" s="134"/>
      <c r="BU1223" s="134"/>
      <c r="BV1223" s="134"/>
      <c r="BW1223" s="134"/>
      <c r="BX1223" s="134"/>
      <c r="BY1223" s="134"/>
      <c r="BZ1223" s="134"/>
      <c r="CA1223" s="134"/>
      <c r="CB1223" s="134"/>
      <c r="CC1223" s="134"/>
      <c r="CD1223" s="134"/>
      <c r="CE1223" s="134"/>
      <c r="CF1223" s="134"/>
      <c r="CG1223" s="134"/>
      <c r="CH1223" s="134"/>
      <c r="CI1223" s="134"/>
      <c r="CJ1223" s="134"/>
      <c r="CK1223" s="134"/>
      <c r="CL1223" s="134"/>
      <c r="CM1223" s="134"/>
      <c r="CN1223" s="134"/>
      <c r="CO1223" s="134"/>
      <c r="CP1223" s="134"/>
      <c r="CQ1223" s="134"/>
      <c r="CR1223" s="134"/>
      <c r="CS1223" s="134"/>
      <c r="CT1223" s="134"/>
      <c r="CU1223" s="134"/>
      <c r="CV1223" s="134"/>
      <c r="CW1223" s="134"/>
      <c r="CX1223" s="134"/>
      <c r="CY1223" s="134"/>
      <c r="CZ1223" s="134"/>
      <c r="DA1223" s="134"/>
      <c r="DB1223" s="134"/>
      <c r="DC1223" s="134"/>
      <c r="DD1223" s="134"/>
      <c r="DE1223" s="134"/>
      <c r="DF1223" s="134"/>
      <c r="DG1223" s="134"/>
      <c r="DH1223" s="134"/>
      <c r="DI1223" s="134"/>
      <c r="DJ1223" s="134"/>
      <c r="DK1223" s="134"/>
      <c r="DL1223" s="134"/>
      <c r="DM1223" s="134"/>
      <c r="DN1223" s="134"/>
      <c r="DO1223" s="134"/>
      <c r="DP1223" s="134"/>
      <c r="DQ1223" s="134"/>
      <c r="DR1223" s="134"/>
      <c r="DS1223" s="134"/>
      <c r="DT1223" s="134"/>
      <c r="DU1223" s="134"/>
      <c r="DV1223" s="134"/>
      <c r="DW1223" s="134"/>
      <c r="DX1223" s="134"/>
      <c r="DY1223" s="134"/>
      <c r="DZ1223" s="134"/>
      <c r="EA1223" s="134"/>
      <c r="EB1223" s="134"/>
      <c r="EC1223" s="134"/>
      <c r="ED1223" s="134"/>
      <c r="EE1223" s="134"/>
      <c r="EF1223" s="134"/>
      <c r="EG1223" s="134"/>
    </row>
    <row r="1224" spans="1:137">
      <c r="A1224" s="135"/>
      <c r="B1224" s="80"/>
      <c r="C1224" s="81"/>
      <c r="D1224" s="81"/>
      <c r="E1224" s="68"/>
      <c r="F1224" s="81"/>
      <c r="G1224" s="194"/>
      <c r="H1224" s="93"/>
      <c r="I1224" s="83"/>
      <c r="J1224" s="80"/>
      <c r="K1224" s="84" t="s">
        <v>1502</v>
      </c>
      <c r="L1224" s="76">
        <f t="shared" si="115"/>
        <v>0</v>
      </c>
      <c r="M1224" s="143"/>
      <c r="N1224" s="143"/>
      <c r="O1224" s="143"/>
      <c r="P1224" s="143"/>
      <c r="Q1224" s="143"/>
      <c r="R1224" s="143"/>
      <c r="S1224" s="143"/>
      <c r="T1224" s="143"/>
      <c r="U1224" s="143"/>
      <c r="V1224" s="143"/>
      <c r="W1224" s="143"/>
      <c r="X1224" s="143"/>
      <c r="Y1224" s="134"/>
      <c r="Z1224" s="134"/>
      <c r="AA1224" s="134"/>
      <c r="AB1224" s="134"/>
      <c r="AC1224" s="134"/>
      <c r="AD1224" s="134"/>
      <c r="AE1224" s="134"/>
      <c r="AF1224" s="134"/>
      <c r="AG1224" s="134"/>
      <c r="AH1224" s="134"/>
      <c r="AI1224" s="134"/>
      <c r="AJ1224" s="134"/>
      <c r="AK1224" s="134"/>
      <c r="AL1224" s="134"/>
      <c r="AM1224" s="134"/>
      <c r="AN1224" s="134"/>
      <c r="AO1224" s="134"/>
      <c r="AP1224" s="134"/>
      <c r="AQ1224" s="134"/>
      <c r="AR1224" s="134"/>
      <c r="AS1224" s="134"/>
      <c r="AT1224" s="134"/>
      <c r="AU1224" s="134"/>
      <c r="AV1224" s="134"/>
      <c r="AW1224" s="134"/>
      <c r="AX1224" s="134"/>
      <c r="AY1224" s="134"/>
      <c r="AZ1224" s="134"/>
      <c r="BA1224" s="134"/>
      <c r="BB1224" s="134"/>
      <c r="BC1224" s="134"/>
      <c r="BD1224" s="134"/>
      <c r="BE1224" s="134"/>
      <c r="BF1224" s="134"/>
      <c r="BG1224" s="134"/>
      <c r="BH1224" s="134"/>
      <c r="BI1224" s="134"/>
      <c r="BJ1224" s="134"/>
      <c r="BK1224" s="134"/>
      <c r="BL1224" s="134"/>
      <c r="BM1224" s="134"/>
      <c r="BN1224" s="134"/>
      <c r="BO1224" s="134"/>
      <c r="BP1224" s="134"/>
      <c r="BQ1224" s="134"/>
      <c r="BR1224" s="134"/>
      <c r="BS1224" s="134"/>
      <c r="BT1224" s="134"/>
      <c r="BU1224" s="134"/>
      <c r="BV1224" s="134"/>
      <c r="BW1224" s="134"/>
      <c r="BX1224" s="134"/>
      <c r="BY1224" s="134"/>
      <c r="BZ1224" s="134"/>
      <c r="CA1224" s="134"/>
      <c r="CB1224" s="134"/>
      <c r="CC1224" s="134"/>
      <c r="CD1224" s="134"/>
      <c r="CE1224" s="134"/>
      <c r="CF1224" s="134"/>
      <c r="CG1224" s="134"/>
      <c r="CH1224" s="134"/>
      <c r="CI1224" s="134"/>
      <c r="CJ1224" s="134"/>
      <c r="CK1224" s="134"/>
      <c r="CL1224" s="134"/>
      <c r="CM1224" s="134"/>
      <c r="CN1224" s="134"/>
      <c r="CO1224" s="134"/>
      <c r="CP1224" s="134"/>
      <c r="CQ1224" s="134"/>
      <c r="CR1224" s="134"/>
      <c r="CS1224" s="134"/>
      <c r="CT1224" s="134"/>
      <c r="CU1224" s="134"/>
      <c r="CV1224" s="134"/>
      <c r="CW1224" s="134"/>
      <c r="CX1224" s="134"/>
      <c r="CY1224" s="134"/>
      <c r="CZ1224" s="134"/>
      <c r="DA1224" s="134"/>
      <c r="DB1224" s="134"/>
      <c r="DC1224" s="134"/>
      <c r="DD1224" s="134"/>
      <c r="DE1224" s="134"/>
      <c r="DF1224" s="134"/>
      <c r="DG1224" s="134"/>
      <c r="DH1224" s="134"/>
      <c r="DI1224" s="134"/>
      <c r="DJ1224" s="134"/>
      <c r="DK1224" s="134"/>
      <c r="DL1224" s="134"/>
      <c r="DM1224" s="134"/>
      <c r="DN1224" s="134"/>
      <c r="DO1224" s="134"/>
      <c r="DP1224" s="134"/>
      <c r="DQ1224" s="134"/>
      <c r="DR1224" s="134"/>
      <c r="DS1224" s="134"/>
      <c r="DT1224" s="134"/>
      <c r="DU1224" s="134"/>
      <c r="DV1224" s="134"/>
      <c r="DW1224" s="134"/>
      <c r="DX1224" s="134"/>
      <c r="DY1224" s="134"/>
      <c r="DZ1224" s="134"/>
      <c r="EA1224" s="134"/>
      <c r="EB1224" s="134"/>
      <c r="EC1224" s="134"/>
      <c r="ED1224" s="134"/>
      <c r="EE1224" s="134"/>
      <c r="EF1224" s="134"/>
      <c r="EG1224" s="134"/>
    </row>
    <row r="1225" spans="1:137">
      <c r="A1225" s="135"/>
      <c r="B1225" s="103" t="s">
        <v>1857</v>
      </c>
      <c r="C1225" s="58"/>
      <c r="D1225" s="131">
        <f>COUNTA(D1228:D1296)</f>
        <v>23</v>
      </c>
      <c r="E1225" s="58"/>
      <c r="F1225" s="58"/>
      <c r="G1225" s="58"/>
      <c r="H1225" s="46"/>
      <c r="I1225" s="140">
        <f>SUM(I1228:I1296)</f>
        <v>1248167.47</v>
      </c>
      <c r="J1225" s="46" t="s">
        <v>1508</v>
      </c>
      <c r="K1225" s="75" t="s">
        <v>1509</v>
      </c>
      <c r="L1225" s="76">
        <f t="shared" si="115"/>
        <v>36</v>
      </c>
      <c r="M1225" s="76">
        <f>M1228+M1231+M1234+M1237+M1240+M1243+M1246+M1249+M1252+M1255+M1258+M1261+M1264+M1267+M1270+M1273+M1276+M1279+M1282+M1285+M1288+M1291+M1294</f>
        <v>3</v>
      </c>
      <c r="N1225" s="76">
        <f t="shared" ref="N1225:X1225" si="116">N1228+N1231+N1234+N1237+N1240+N1243+N1246+N1249+N1252+N1255+N1258+N1261+N1264+N1267+N1270+N1273+N1276+N1279+N1282+N1285+N1288+N1291+N1294</f>
        <v>18</v>
      </c>
      <c r="O1225" s="76">
        <f t="shared" si="116"/>
        <v>2</v>
      </c>
      <c r="P1225" s="76">
        <f t="shared" si="116"/>
        <v>0</v>
      </c>
      <c r="Q1225" s="76">
        <f t="shared" si="116"/>
        <v>0</v>
      </c>
      <c r="R1225" s="76">
        <f t="shared" si="116"/>
        <v>0</v>
      </c>
      <c r="S1225" s="76">
        <f t="shared" si="116"/>
        <v>10</v>
      </c>
      <c r="T1225" s="76">
        <f t="shared" si="116"/>
        <v>3</v>
      </c>
      <c r="U1225" s="76">
        <f t="shared" si="116"/>
        <v>0</v>
      </c>
      <c r="V1225" s="76">
        <f t="shared" si="116"/>
        <v>0</v>
      </c>
      <c r="W1225" s="76">
        <f t="shared" si="116"/>
        <v>0</v>
      </c>
      <c r="X1225" s="76">
        <f t="shared" si="116"/>
        <v>0</v>
      </c>
      <c r="Y1225" s="134"/>
      <c r="Z1225" s="134"/>
      <c r="AA1225" s="134"/>
      <c r="AB1225" s="134"/>
      <c r="AC1225" s="134"/>
      <c r="AD1225" s="134"/>
      <c r="AE1225" s="134"/>
      <c r="AF1225" s="134"/>
      <c r="AG1225" s="134"/>
      <c r="AH1225" s="134"/>
      <c r="AI1225" s="134"/>
      <c r="AJ1225" s="134"/>
      <c r="AK1225" s="134"/>
      <c r="AL1225" s="134"/>
      <c r="AM1225" s="134"/>
      <c r="AN1225" s="134"/>
      <c r="AO1225" s="134"/>
      <c r="AP1225" s="134"/>
      <c r="AQ1225" s="134"/>
      <c r="AR1225" s="134"/>
      <c r="AS1225" s="134"/>
      <c r="AT1225" s="134"/>
      <c r="AU1225" s="134"/>
      <c r="AV1225" s="134"/>
      <c r="AW1225" s="134"/>
      <c r="AX1225" s="134"/>
      <c r="AY1225" s="134"/>
      <c r="AZ1225" s="134"/>
      <c r="BA1225" s="134"/>
      <c r="BB1225" s="134"/>
      <c r="BC1225" s="134"/>
      <c r="BD1225" s="134"/>
      <c r="BE1225" s="134"/>
      <c r="BF1225" s="134"/>
      <c r="BG1225" s="134"/>
      <c r="BH1225" s="134"/>
      <c r="BI1225" s="134"/>
      <c r="BJ1225" s="134"/>
      <c r="BK1225" s="134"/>
      <c r="BL1225" s="134"/>
      <c r="BM1225" s="134"/>
      <c r="BN1225" s="134"/>
      <c r="BO1225" s="134"/>
      <c r="BP1225" s="134"/>
      <c r="BQ1225" s="134"/>
      <c r="BR1225" s="134"/>
      <c r="BS1225" s="134"/>
      <c r="BT1225" s="134"/>
      <c r="BU1225" s="134"/>
      <c r="BV1225" s="134"/>
      <c r="BW1225" s="134"/>
      <c r="BX1225" s="134"/>
      <c r="BY1225" s="134"/>
      <c r="BZ1225" s="134"/>
      <c r="CA1225" s="134"/>
      <c r="CB1225" s="134"/>
      <c r="CC1225" s="134"/>
      <c r="CD1225" s="134"/>
      <c r="CE1225" s="134"/>
      <c r="CF1225" s="134"/>
      <c r="CG1225" s="134"/>
      <c r="CH1225" s="134"/>
      <c r="CI1225" s="134"/>
      <c r="CJ1225" s="134"/>
      <c r="CK1225" s="134"/>
      <c r="CL1225" s="134"/>
      <c r="CM1225" s="134"/>
      <c r="CN1225" s="134"/>
      <c r="CO1225" s="134"/>
      <c r="CP1225" s="134"/>
      <c r="CQ1225" s="134"/>
      <c r="CR1225" s="134"/>
      <c r="CS1225" s="134"/>
      <c r="CT1225" s="134"/>
      <c r="CU1225" s="134"/>
      <c r="CV1225" s="134"/>
      <c r="CW1225" s="134"/>
      <c r="CX1225" s="134"/>
      <c r="CY1225" s="134"/>
      <c r="CZ1225" s="134"/>
      <c r="DA1225" s="134"/>
      <c r="DB1225" s="134"/>
      <c r="DC1225" s="134"/>
      <c r="DD1225" s="134"/>
      <c r="DE1225" s="134"/>
      <c r="DF1225" s="134"/>
      <c r="DG1225" s="134"/>
      <c r="DH1225" s="134"/>
      <c r="DI1225" s="134"/>
      <c r="DJ1225" s="134"/>
      <c r="DK1225" s="134"/>
      <c r="DL1225" s="134"/>
      <c r="DM1225" s="134"/>
      <c r="DN1225" s="134"/>
      <c r="DO1225" s="134"/>
      <c r="DP1225" s="134"/>
      <c r="DQ1225" s="134"/>
      <c r="DR1225" s="134"/>
      <c r="DS1225" s="134"/>
      <c r="DT1225" s="134"/>
      <c r="DU1225" s="134"/>
      <c r="DV1225" s="134"/>
      <c r="DW1225" s="134"/>
      <c r="DX1225" s="134"/>
      <c r="DY1225" s="134"/>
      <c r="DZ1225" s="134"/>
      <c r="EA1225" s="134"/>
      <c r="EB1225" s="134"/>
      <c r="EC1225" s="134"/>
      <c r="ED1225" s="134"/>
      <c r="EE1225" s="134"/>
      <c r="EF1225" s="134"/>
      <c r="EG1225" s="134"/>
    </row>
    <row r="1226" spans="1:137">
      <c r="A1226" s="135"/>
      <c r="B1226" s="103"/>
      <c r="C1226" s="77"/>
      <c r="D1226" s="136"/>
      <c r="E1226" s="77"/>
      <c r="F1226" s="77"/>
      <c r="G1226" s="77"/>
      <c r="H1226" s="54"/>
      <c r="I1226" s="141"/>
      <c r="J1226" s="54"/>
      <c r="K1226" s="75" t="s">
        <v>1501</v>
      </c>
      <c r="L1226" s="76">
        <f t="shared" si="115"/>
        <v>11</v>
      </c>
      <c r="M1226" s="76">
        <f t="shared" ref="M1226:X1227" si="117">M1229+M1232+M1235+M1238+M1241+M1244+M1247+M1250+M1253+M1256+M1259+M1262+M1265+M1268+M1271+M1274+M1277+M1280+M1283+M1286+M1289+M1292+M1295</f>
        <v>11</v>
      </c>
      <c r="N1226" s="76">
        <f t="shared" si="117"/>
        <v>0</v>
      </c>
      <c r="O1226" s="76">
        <f t="shared" si="117"/>
        <v>0</v>
      </c>
      <c r="P1226" s="76">
        <f t="shared" si="117"/>
        <v>0</v>
      </c>
      <c r="Q1226" s="76">
        <f t="shared" si="117"/>
        <v>0</v>
      </c>
      <c r="R1226" s="76">
        <f t="shared" si="117"/>
        <v>0</v>
      </c>
      <c r="S1226" s="76">
        <f t="shared" si="117"/>
        <v>0</v>
      </c>
      <c r="T1226" s="76">
        <f t="shared" si="117"/>
        <v>0</v>
      </c>
      <c r="U1226" s="76">
        <f t="shared" si="117"/>
        <v>0</v>
      </c>
      <c r="V1226" s="76">
        <f t="shared" si="117"/>
        <v>0</v>
      </c>
      <c r="W1226" s="76">
        <f t="shared" si="117"/>
        <v>0</v>
      </c>
      <c r="X1226" s="76">
        <f t="shared" si="117"/>
        <v>0</v>
      </c>
      <c r="Y1226" s="134"/>
      <c r="Z1226" s="134"/>
      <c r="AA1226" s="134"/>
      <c r="AB1226" s="134"/>
      <c r="AC1226" s="134"/>
      <c r="AD1226" s="134"/>
      <c r="AE1226" s="134"/>
      <c r="AF1226" s="134"/>
      <c r="AG1226" s="134"/>
      <c r="AH1226" s="134"/>
      <c r="AI1226" s="134"/>
      <c r="AJ1226" s="134"/>
      <c r="AK1226" s="134"/>
      <c r="AL1226" s="134"/>
      <c r="AM1226" s="134"/>
      <c r="AN1226" s="134"/>
      <c r="AO1226" s="134"/>
      <c r="AP1226" s="134"/>
      <c r="AQ1226" s="134"/>
      <c r="AR1226" s="134"/>
      <c r="AS1226" s="134"/>
      <c r="AT1226" s="134"/>
      <c r="AU1226" s="134"/>
      <c r="AV1226" s="134"/>
      <c r="AW1226" s="134"/>
      <c r="AX1226" s="134"/>
      <c r="AY1226" s="134"/>
      <c r="AZ1226" s="134"/>
      <c r="BA1226" s="134"/>
      <c r="BB1226" s="134"/>
      <c r="BC1226" s="134"/>
      <c r="BD1226" s="134"/>
      <c r="BE1226" s="134"/>
      <c r="BF1226" s="134"/>
      <c r="BG1226" s="134"/>
      <c r="BH1226" s="134"/>
      <c r="BI1226" s="134"/>
      <c r="BJ1226" s="134"/>
      <c r="BK1226" s="134"/>
      <c r="BL1226" s="134"/>
      <c r="BM1226" s="134"/>
      <c r="BN1226" s="134"/>
      <c r="BO1226" s="134"/>
      <c r="BP1226" s="134"/>
      <c r="BQ1226" s="134"/>
      <c r="BR1226" s="134"/>
      <c r="BS1226" s="134"/>
      <c r="BT1226" s="134"/>
      <c r="BU1226" s="134"/>
      <c r="BV1226" s="134"/>
      <c r="BW1226" s="134"/>
      <c r="BX1226" s="134"/>
      <c r="BY1226" s="134"/>
      <c r="BZ1226" s="134"/>
      <c r="CA1226" s="134"/>
      <c r="CB1226" s="134"/>
      <c r="CC1226" s="134"/>
      <c r="CD1226" s="134"/>
      <c r="CE1226" s="134"/>
      <c r="CF1226" s="134"/>
      <c r="CG1226" s="134"/>
      <c r="CH1226" s="134"/>
      <c r="CI1226" s="134"/>
      <c r="CJ1226" s="134"/>
      <c r="CK1226" s="134"/>
      <c r="CL1226" s="134"/>
      <c r="CM1226" s="134"/>
      <c r="CN1226" s="134"/>
      <c r="CO1226" s="134"/>
      <c r="CP1226" s="134"/>
      <c r="CQ1226" s="134"/>
      <c r="CR1226" s="134"/>
      <c r="CS1226" s="134"/>
      <c r="CT1226" s="134"/>
      <c r="CU1226" s="134"/>
      <c r="CV1226" s="134"/>
      <c r="CW1226" s="134"/>
      <c r="CX1226" s="134"/>
      <c r="CY1226" s="134"/>
      <c r="CZ1226" s="134"/>
      <c r="DA1226" s="134"/>
      <c r="DB1226" s="134"/>
      <c r="DC1226" s="134"/>
      <c r="DD1226" s="134"/>
      <c r="DE1226" s="134"/>
      <c r="DF1226" s="134"/>
      <c r="DG1226" s="134"/>
      <c r="DH1226" s="134"/>
      <c r="DI1226" s="134"/>
      <c r="DJ1226" s="134"/>
      <c r="DK1226" s="134"/>
      <c r="DL1226" s="134"/>
      <c r="DM1226" s="134"/>
      <c r="DN1226" s="134"/>
      <c r="DO1226" s="134"/>
      <c r="DP1226" s="134"/>
      <c r="DQ1226" s="134"/>
      <c r="DR1226" s="134"/>
      <c r="DS1226" s="134"/>
      <c r="DT1226" s="134"/>
      <c r="DU1226" s="134"/>
      <c r="DV1226" s="134"/>
      <c r="DW1226" s="134"/>
      <c r="DX1226" s="134"/>
      <c r="DY1226" s="134"/>
      <c r="DZ1226" s="134"/>
      <c r="EA1226" s="134"/>
      <c r="EB1226" s="134"/>
      <c r="EC1226" s="134"/>
      <c r="ED1226" s="134"/>
      <c r="EE1226" s="134"/>
      <c r="EF1226" s="134"/>
      <c r="EG1226" s="134"/>
    </row>
    <row r="1227" spans="1:137">
      <c r="A1227" s="135"/>
      <c r="B1227" s="103"/>
      <c r="C1227" s="81"/>
      <c r="D1227" s="138"/>
      <c r="E1227" s="81"/>
      <c r="F1227" s="81"/>
      <c r="G1227" s="81"/>
      <c r="H1227" s="80"/>
      <c r="I1227" s="142"/>
      <c r="J1227" s="80"/>
      <c r="K1227" s="84" t="s">
        <v>1502</v>
      </c>
      <c r="L1227" s="76">
        <f>SUM(M1227:X1227)</f>
        <v>36</v>
      </c>
      <c r="M1227" s="76">
        <f t="shared" si="117"/>
        <v>0</v>
      </c>
      <c r="N1227" s="76">
        <f t="shared" si="117"/>
        <v>0</v>
      </c>
      <c r="O1227" s="76">
        <f t="shared" si="117"/>
        <v>15</v>
      </c>
      <c r="P1227" s="76">
        <f t="shared" si="117"/>
        <v>0</v>
      </c>
      <c r="Q1227" s="76">
        <f t="shared" si="117"/>
        <v>0</v>
      </c>
      <c r="R1227" s="76">
        <f t="shared" si="117"/>
        <v>0</v>
      </c>
      <c r="S1227" s="76">
        <f t="shared" si="117"/>
        <v>12</v>
      </c>
      <c r="T1227" s="76">
        <f t="shared" si="117"/>
        <v>7</v>
      </c>
      <c r="U1227" s="76">
        <f t="shared" si="117"/>
        <v>0</v>
      </c>
      <c r="V1227" s="76">
        <f t="shared" si="117"/>
        <v>0</v>
      </c>
      <c r="W1227" s="76">
        <f t="shared" si="117"/>
        <v>2</v>
      </c>
      <c r="X1227" s="76">
        <f t="shared" si="117"/>
        <v>0</v>
      </c>
      <c r="Y1227" s="134"/>
      <c r="Z1227" s="134"/>
      <c r="AA1227" s="134"/>
      <c r="AB1227" s="134"/>
      <c r="AC1227" s="134"/>
      <c r="AD1227" s="134"/>
      <c r="AE1227" s="134"/>
      <c r="AF1227" s="134"/>
      <c r="AG1227" s="134"/>
      <c r="AH1227" s="134"/>
      <c r="AI1227" s="134"/>
      <c r="AJ1227" s="134"/>
      <c r="AK1227" s="134"/>
      <c r="AL1227" s="134"/>
      <c r="AM1227" s="134"/>
      <c r="AN1227" s="134"/>
      <c r="AO1227" s="134"/>
      <c r="AP1227" s="134"/>
      <c r="AQ1227" s="134"/>
      <c r="AR1227" s="134"/>
      <c r="AS1227" s="134"/>
      <c r="AT1227" s="134"/>
      <c r="AU1227" s="134"/>
      <c r="AV1227" s="134"/>
      <c r="AW1227" s="134"/>
      <c r="AX1227" s="134"/>
      <c r="AY1227" s="134"/>
      <c r="AZ1227" s="134"/>
      <c r="BA1227" s="134"/>
      <c r="BB1227" s="134"/>
      <c r="BC1227" s="134"/>
      <c r="BD1227" s="134"/>
      <c r="BE1227" s="134"/>
      <c r="BF1227" s="134"/>
      <c r="BG1227" s="134"/>
      <c r="BH1227" s="134"/>
      <c r="BI1227" s="134"/>
      <c r="BJ1227" s="134"/>
      <c r="BK1227" s="134"/>
      <c r="BL1227" s="134"/>
      <c r="BM1227" s="134"/>
      <c r="BN1227" s="134"/>
      <c r="BO1227" s="134"/>
      <c r="BP1227" s="134"/>
      <c r="BQ1227" s="134"/>
      <c r="BR1227" s="134"/>
      <c r="BS1227" s="134"/>
      <c r="BT1227" s="134"/>
      <c r="BU1227" s="134"/>
      <c r="BV1227" s="134"/>
      <c r="BW1227" s="134"/>
      <c r="BX1227" s="134"/>
      <c r="BY1227" s="134"/>
      <c r="BZ1227" s="134"/>
      <c r="CA1227" s="134"/>
      <c r="CB1227" s="134"/>
      <c r="CC1227" s="134"/>
      <c r="CD1227" s="134"/>
      <c r="CE1227" s="134"/>
      <c r="CF1227" s="134"/>
      <c r="CG1227" s="134"/>
      <c r="CH1227" s="134"/>
      <c r="CI1227" s="134"/>
      <c r="CJ1227" s="134"/>
      <c r="CK1227" s="134"/>
      <c r="CL1227" s="134"/>
      <c r="CM1227" s="134"/>
      <c r="CN1227" s="134"/>
      <c r="CO1227" s="134"/>
      <c r="CP1227" s="134"/>
      <c r="CQ1227" s="134"/>
      <c r="CR1227" s="134"/>
      <c r="CS1227" s="134"/>
      <c r="CT1227" s="134"/>
      <c r="CU1227" s="134"/>
      <c r="CV1227" s="134"/>
      <c r="CW1227" s="134"/>
      <c r="CX1227" s="134"/>
      <c r="CY1227" s="134"/>
      <c r="CZ1227" s="134"/>
      <c r="DA1227" s="134"/>
      <c r="DB1227" s="134"/>
      <c r="DC1227" s="134"/>
      <c r="DD1227" s="134"/>
      <c r="DE1227" s="134"/>
      <c r="DF1227" s="134"/>
      <c r="DG1227" s="134"/>
      <c r="DH1227" s="134"/>
      <c r="DI1227" s="134"/>
      <c r="DJ1227" s="134"/>
      <c r="DK1227" s="134"/>
      <c r="DL1227" s="134"/>
      <c r="DM1227" s="134"/>
      <c r="DN1227" s="134"/>
      <c r="DO1227" s="134"/>
      <c r="DP1227" s="134"/>
      <c r="DQ1227" s="134"/>
      <c r="DR1227" s="134"/>
      <c r="DS1227" s="134"/>
      <c r="DT1227" s="134"/>
      <c r="DU1227" s="134"/>
      <c r="DV1227" s="134"/>
      <c r="DW1227" s="134"/>
      <c r="DX1227" s="134"/>
      <c r="DY1227" s="134"/>
      <c r="DZ1227" s="134"/>
      <c r="EA1227" s="134"/>
      <c r="EB1227" s="134"/>
      <c r="EC1227" s="134"/>
      <c r="ED1227" s="134"/>
      <c r="EE1227" s="134"/>
      <c r="EF1227" s="134"/>
      <c r="EG1227" s="134"/>
    </row>
    <row r="1228" spans="1:137">
      <c r="A1228" s="135"/>
      <c r="B1228" s="46" t="s">
        <v>1858</v>
      </c>
      <c r="C1228" s="58" t="s">
        <v>31</v>
      </c>
      <c r="D1228" s="195" t="s">
        <v>1859</v>
      </c>
      <c r="E1228" s="196" t="s">
        <v>1860</v>
      </c>
      <c r="F1228" s="195" t="s">
        <v>1861</v>
      </c>
      <c r="G1228" s="195" t="s">
        <v>1862</v>
      </c>
      <c r="H1228" s="197" t="s">
        <v>1863</v>
      </c>
      <c r="I1228" s="74">
        <v>17628</v>
      </c>
      <c r="J1228" s="46" t="s">
        <v>1508</v>
      </c>
      <c r="K1228" s="75" t="s">
        <v>1509</v>
      </c>
      <c r="L1228" s="76">
        <f t="shared" ref="L1228:L1233" si="118">SUM(M1228:X1228)</f>
        <v>10</v>
      </c>
      <c r="M1228" s="76"/>
      <c r="N1228" s="76">
        <v>6</v>
      </c>
      <c r="O1228" s="76">
        <v>1</v>
      </c>
      <c r="P1228" s="76"/>
      <c r="Q1228" s="76"/>
      <c r="R1228" s="76"/>
      <c r="S1228" s="76">
        <v>2</v>
      </c>
      <c r="T1228" s="76">
        <v>1</v>
      </c>
      <c r="U1228" s="76"/>
      <c r="V1228" s="198"/>
      <c r="W1228" s="76"/>
      <c r="X1228" s="76"/>
      <c r="Y1228" s="134"/>
      <c r="Z1228" s="134"/>
      <c r="AA1228" s="134"/>
      <c r="AB1228" s="134"/>
      <c r="AC1228" s="134"/>
      <c r="AD1228" s="134"/>
      <c r="AE1228" s="134"/>
      <c r="AF1228" s="134"/>
      <c r="AG1228" s="134"/>
      <c r="AH1228" s="134"/>
      <c r="AI1228" s="134"/>
      <c r="AJ1228" s="134"/>
      <c r="AK1228" s="134"/>
      <c r="AL1228" s="134"/>
      <c r="AM1228" s="134"/>
      <c r="AN1228" s="134"/>
      <c r="AO1228" s="134"/>
      <c r="AP1228" s="134"/>
      <c r="AQ1228" s="134"/>
      <c r="AR1228" s="134"/>
      <c r="AS1228" s="134"/>
      <c r="AT1228" s="134"/>
      <c r="AU1228" s="134"/>
      <c r="AV1228" s="134"/>
      <c r="AW1228" s="134"/>
      <c r="AX1228" s="134"/>
      <c r="AY1228" s="134"/>
      <c r="AZ1228" s="134"/>
      <c r="BA1228" s="134"/>
      <c r="BB1228" s="134"/>
      <c r="BC1228" s="134"/>
      <c r="BD1228" s="134"/>
      <c r="BE1228" s="134"/>
      <c r="BF1228" s="134"/>
      <c r="BG1228" s="134"/>
      <c r="BH1228" s="134"/>
      <c r="BI1228" s="134"/>
      <c r="BJ1228" s="134"/>
      <c r="BK1228" s="134"/>
      <c r="BL1228" s="134"/>
      <c r="BM1228" s="134"/>
      <c r="BN1228" s="134"/>
      <c r="BO1228" s="134"/>
      <c r="BP1228" s="134"/>
      <c r="BQ1228" s="134"/>
      <c r="BR1228" s="134"/>
      <c r="BS1228" s="134"/>
      <c r="BT1228" s="134"/>
      <c r="BU1228" s="134"/>
      <c r="BV1228" s="134"/>
      <c r="BW1228" s="134"/>
      <c r="BX1228" s="134"/>
      <c r="BY1228" s="134"/>
      <c r="BZ1228" s="134"/>
      <c r="CA1228" s="134"/>
      <c r="CB1228" s="134"/>
      <c r="CC1228" s="134"/>
      <c r="CD1228" s="134"/>
      <c r="CE1228" s="134"/>
      <c r="CF1228" s="134"/>
      <c r="CG1228" s="134"/>
      <c r="CH1228" s="134"/>
      <c r="CI1228" s="134"/>
      <c r="CJ1228" s="134"/>
      <c r="CK1228" s="134"/>
      <c r="CL1228" s="134"/>
      <c r="CM1228" s="134"/>
      <c r="CN1228" s="134"/>
      <c r="CO1228" s="134"/>
      <c r="CP1228" s="134"/>
      <c r="CQ1228" s="134"/>
      <c r="CR1228" s="134"/>
      <c r="CS1228" s="134"/>
      <c r="CT1228" s="134"/>
      <c r="CU1228" s="134"/>
      <c r="CV1228" s="134"/>
      <c r="CW1228" s="134"/>
      <c r="CX1228" s="134"/>
      <c r="CY1228" s="134"/>
      <c r="CZ1228" s="134"/>
      <c r="DA1228" s="134"/>
      <c r="DB1228" s="134"/>
      <c r="DC1228" s="134"/>
      <c r="DD1228" s="134"/>
      <c r="DE1228" s="134"/>
      <c r="DF1228" s="134"/>
      <c r="DG1228" s="134"/>
      <c r="DH1228" s="134"/>
      <c r="DI1228" s="134"/>
      <c r="DJ1228" s="134"/>
      <c r="DK1228" s="134"/>
      <c r="DL1228" s="134"/>
      <c r="DM1228" s="134"/>
      <c r="DN1228" s="134"/>
      <c r="DO1228" s="134"/>
      <c r="DP1228" s="134"/>
      <c r="DQ1228" s="134"/>
      <c r="DR1228" s="134"/>
      <c r="DS1228" s="134"/>
      <c r="DT1228" s="134"/>
      <c r="DU1228" s="134"/>
      <c r="DV1228" s="134"/>
      <c r="DW1228" s="134"/>
      <c r="DX1228" s="134"/>
      <c r="DY1228" s="134"/>
      <c r="DZ1228" s="134"/>
      <c r="EA1228" s="134"/>
      <c r="EB1228" s="134"/>
      <c r="EC1228" s="134"/>
      <c r="ED1228" s="134"/>
      <c r="EE1228" s="134"/>
      <c r="EF1228" s="134"/>
      <c r="EG1228" s="134"/>
    </row>
    <row r="1229" spans="1:137">
      <c r="A1229" s="135"/>
      <c r="B1229" s="54"/>
      <c r="C1229" s="77"/>
      <c r="D1229" s="195"/>
      <c r="E1229" s="196"/>
      <c r="F1229" s="195"/>
      <c r="G1229" s="195"/>
      <c r="H1229" s="197"/>
      <c r="I1229" s="79"/>
      <c r="J1229" s="54"/>
      <c r="K1229" s="75" t="s">
        <v>1501</v>
      </c>
      <c r="L1229" s="76">
        <f t="shared" si="118"/>
        <v>2</v>
      </c>
      <c r="M1229" s="76">
        <v>2</v>
      </c>
      <c r="N1229" s="76"/>
      <c r="O1229" s="76"/>
      <c r="P1229" s="76"/>
      <c r="Q1229" s="76"/>
      <c r="R1229" s="76"/>
      <c r="S1229" s="76"/>
      <c r="T1229" s="76"/>
      <c r="U1229" s="76"/>
      <c r="V1229" s="198"/>
      <c r="W1229" s="76"/>
      <c r="X1229" s="76"/>
      <c r="Y1229" s="134"/>
      <c r="Z1229" s="134"/>
      <c r="AA1229" s="134"/>
      <c r="AB1229" s="134"/>
      <c r="AC1229" s="134"/>
      <c r="AD1229" s="134"/>
      <c r="AE1229" s="134"/>
      <c r="AF1229" s="134"/>
      <c r="AG1229" s="134"/>
      <c r="AH1229" s="134"/>
      <c r="AI1229" s="134"/>
      <c r="AJ1229" s="134"/>
      <c r="AK1229" s="134"/>
      <c r="AL1229" s="134"/>
      <c r="AM1229" s="134"/>
      <c r="AN1229" s="134"/>
      <c r="AO1229" s="134"/>
      <c r="AP1229" s="134"/>
      <c r="AQ1229" s="134"/>
      <c r="AR1229" s="134"/>
      <c r="AS1229" s="134"/>
      <c r="AT1229" s="134"/>
      <c r="AU1229" s="134"/>
      <c r="AV1229" s="134"/>
      <c r="AW1229" s="134"/>
      <c r="AX1229" s="134"/>
      <c r="AY1229" s="134"/>
      <c r="AZ1229" s="134"/>
      <c r="BA1229" s="134"/>
      <c r="BB1229" s="134"/>
      <c r="BC1229" s="134"/>
      <c r="BD1229" s="134"/>
      <c r="BE1229" s="134"/>
      <c r="BF1229" s="134"/>
      <c r="BG1229" s="134"/>
      <c r="BH1229" s="134"/>
      <c r="BI1229" s="134"/>
      <c r="BJ1229" s="134"/>
      <c r="BK1229" s="134"/>
      <c r="BL1229" s="134"/>
      <c r="BM1229" s="134"/>
      <c r="BN1229" s="134"/>
      <c r="BO1229" s="134"/>
      <c r="BP1229" s="134"/>
      <c r="BQ1229" s="134"/>
      <c r="BR1229" s="134"/>
      <c r="BS1229" s="134"/>
      <c r="BT1229" s="134"/>
      <c r="BU1229" s="134"/>
      <c r="BV1229" s="134"/>
      <c r="BW1229" s="134"/>
      <c r="BX1229" s="134"/>
      <c r="BY1229" s="134"/>
      <c r="BZ1229" s="134"/>
      <c r="CA1229" s="134"/>
      <c r="CB1229" s="134"/>
      <c r="CC1229" s="134"/>
      <c r="CD1229" s="134"/>
      <c r="CE1229" s="134"/>
      <c r="CF1229" s="134"/>
      <c r="CG1229" s="134"/>
      <c r="CH1229" s="134"/>
      <c r="CI1229" s="134"/>
      <c r="CJ1229" s="134"/>
      <c r="CK1229" s="134"/>
      <c r="CL1229" s="134"/>
      <c r="CM1229" s="134"/>
      <c r="CN1229" s="134"/>
      <c r="CO1229" s="134"/>
      <c r="CP1229" s="134"/>
      <c r="CQ1229" s="134"/>
      <c r="CR1229" s="134"/>
      <c r="CS1229" s="134"/>
      <c r="CT1229" s="134"/>
      <c r="CU1229" s="134"/>
      <c r="CV1229" s="134"/>
      <c r="CW1229" s="134"/>
      <c r="CX1229" s="134"/>
      <c r="CY1229" s="134"/>
      <c r="CZ1229" s="134"/>
      <c r="DA1229" s="134"/>
      <c r="DB1229" s="134"/>
      <c r="DC1229" s="134"/>
      <c r="DD1229" s="134"/>
      <c r="DE1229" s="134"/>
      <c r="DF1229" s="134"/>
      <c r="DG1229" s="134"/>
      <c r="DH1229" s="134"/>
      <c r="DI1229" s="134"/>
      <c r="DJ1229" s="134"/>
      <c r="DK1229" s="134"/>
      <c r="DL1229" s="134"/>
      <c r="DM1229" s="134"/>
      <c r="DN1229" s="134"/>
      <c r="DO1229" s="134"/>
      <c r="DP1229" s="134"/>
      <c r="DQ1229" s="134"/>
      <c r="DR1229" s="134"/>
      <c r="DS1229" s="134"/>
      <c r="DT1229" s="134"/>
      <c r="DU1229" s="134"/>
      <c r="DV1229" s="134"/>
      <c r="DW1229" s="134"/>
      <c r="DX1229" s="134"/>
      <c r="DY1229" s="134"/>
      <c r="DZ1229" s="134"/>
      <c r="EA1229" s="134"/>
      <c r="EB1229" s="134"/>
      <c r="EC1229" s="134"/>
      <c r="ED1229" s="134"/>
      <c r="EE1229" s="134"/>
      <c r="EF1229" s="134"/>
      <c r="EG1229" s="134"/>
    </row>
    <row r="1230" spans="1:137">
      <c r="A1230" s="135"/>
      <c r="B1230" s="54"/>
      <c r="C1230" s="81"/>
      <c r="D1230" s="195"/>
      <c r="E1230" s="196"/>
      <c r="F1230" s="195"/>
      <c r="G1230" s="195"/>
      <c r="H1230" s="197"/>
      <c r="I1230" s="83"/>
      <c r="J1230" s="80"/>
      <c r="K1230" s="84" t="s">
        <v>1502</v>
      </c>
      <c r="L1230" s="76">
        <f t="shared" si="118"/>
        <v>0</v>
      </c>
      <c r="M1230" s="76"/>
      <c r="N1230" s="76"/>
      <c r="O1230" s="76"/>
      <c r="P1230" s="76"/>
      <c r="Q1230" s="76"/>
      <c r="R1230" s="76"/>
      <c r="S1230" s="76"/>
      <c r="T1230" s="76"/>
      <c r="U1230" s="76"/>
      <c r="V1230" s="198"/>
      <c r="W1230" s="76"/>
      <c r="X1230" s="76"/>
      <c r="Y1230" s="134"/>
      <c r="Z1230" s="134"/>
      <c r="AA1230" s="134"/>
      <c r="AB1230" s="134"/>
      <c r="AC1230" s="134"/>
      <c r="AD1230" s="134"/>
      <c r="AE1230" s="134"/>
      <c r="AF1230" s="134"/>
      <c r="AG1230" s="134"/>
      <c r="AH1230" s="134"/>
      <c r="AI1230" s="134"/>
      <c r="AJ1230" s="134"/>
      <c r="AK1230" s="134"/>
      <c r="AL1230" s="134"/>
      <c r="AM1230" s="134"/>
      <c r="AN1230" s="134"/>
      <c r="AO1230" s="134"/>
      <c r="AP1230" s="134"/>
      <c r="AQ1230" s="134"/>
      <c r="AR1230" s="134"/>
      <c r="AS1230" s="134"/>
      <c r="AT1230" s="134"/>
      <c r="AU1230" s="134"/>
      <c r="AV1230" s="134"/>
      <c r="AW1230" s="134"/>
      <c r="AX1230" s="134"/>
      <c r="AY1230" s="134"/>
      <c r="AZ1230" s="134"/>
      <c r="BA1230" s="134"/>
      <c r="BB1230" s="134"/>
      <c r="BC1230" s="134"/>
      <c r="BD1230" s="134"/>
      <c r="BE1230" s="134"/>
      <c r="BF1230" s="134"/>
      <c r="BG1230" s="134"/>
      <c r="BH1230" s="134"/>
      <c r="BI1230" s="134"/>
      <c r="BJ1230" s="134"/>
      <c r="BK1230" s="134"/>
      <c r="BL1230" s="134"/>
      <c r="BM1230" s="134"/>
      <c r="BN1230" s="134"/>
      <c r="BO1230" s="134"/>
      <c r="BP1230" s="134"/>
      <c r="BQ1230" s="134"/>
      <c r="BR1230" s="134"/>
      <c r="BS1230" s="134"/>
      <c r="BT1230" s="134"/>
      <c r="BU1230" s="134"/>
      <c r="BV1230" s="134"/>
      <c r="BW1230" s="134"/>
      <c r="BX1230" s="134"/>
      <c r="BY1230" s="134"/>
      <c r="BZ1230" s="134"/>
      <c r="CA1230" s="134"/>
      <c r="CB1230" s="134"/>
      <c r="CC1230" s="134"/>
      <c r="CD1230" s="134"/>
      <c r="CE1230" s="134"/>
      <c r="CF1230" s="134"/>
      <c r="CG1230" s="134"/>
      <c r="CH1230" s="134"/>
      <c r="CI1230" s="134"/>
      <c r="CJ1230" s="134"/>
      <c r="CK1230" s="134"/>
      <c r="CL1230" s="134"/>
      <c r="CM1230" s="134"/>
      <c r="CN1230" s="134"/>
      <c r="CO1230" s="134"/>
      <c r="CP1230" s="134"/>
      <c r="CQ1230" s="134"/>
      <c r="CR1230" s="134"/>
      <c r="CS1230" s="134"/>
      <c r="CT1230" s="134"/>
      <c r="CU1230" s="134"/>
      <c r="CV1230" s="134"/>
      <c r="CW1230" s="134"/>
      <c r="CX1230" s="134"/>
      <c r="CY1230" s="134"/>
      <c r="CZ1230" s="134"/>
      <c r="DA1230" s="134"/>
      <c r="DB1230" s="134"/>
      <c r="DC1230" s="134"/>
      <c r="DD1230" s="134"/>
      <c r="DE1230" s="134"/>
      <c r="DF1230" s="134"/>
      <c r="DG1230" s="134"/>
      <c r="DH1230" s="134"/>
      <c r="DI1230" s="134"/>
      <c r="DJ1230" s="134"/>
      <c r="DK1230" s="134"/>
      <c r="DL1230" s="134"/>
      <c r="DM1230" s="134"/>
      <c r="DN1230" s="134"/>
      <c r="DO1230" s="134"/>
      <c r="DP1230" s="134"/>
      <c r="DQ1230" s="134"/>
      <c r="DR1230" s="134"/>
      <c r="DS1230" s="134"/>
      <c r="DT1230" s="134"/>
      <c r="DU1230" s="134"/>
      <c r="DV1230" s="134"/>
      <c r="DW1230" s="134"/>
      <c r="DX1230" s="134"/>
      <c r="DY1230" s="134"/>
      <c r="DZ1230" s="134"/>
      <c r="EA1230" s="134"/>
      <c r="EB1230" s="134"/>
      <c r="EC1230" s="134"/>
      <c r="ED1230" s="134"/>
      <c r="EE1230" s="134"/>
      <c r="EF1230" s="134"/>
      <c r="EG1230" s="134"/>
    </row>
    <row r="1231" spans="1:137">
      <c r="A1231" s="135"/>
      <c r="B1231" s="54"/>
      <c r="C1231" s="58" t="s">
        <v>35</v>
      </c>
      <c r="D1231" s="195" t="s">
        <v>1864</v>
      </c>
      <c r="E1231" s="196" t="s">
        <v>1865</v>
      </c>
      <c r="F1231" s="195" t="s">
        <v>1866</v>
      </c>
      <c r="G1231" s="195" t="s">
        <v>1867</v>
      </c>
      <c r="H1231" s="197" t="s">
        <v>1868</v>
      </c>
      <c r="I1231" s="74">
        <v>18244</v>
      </c>
      <c r="J1231" s="46" t="s">
        <v>1508</v>
      </c>
      <c r="K1231" s="75" t="s">
        <v>1509</v>
      </c>
      <c r="L1231" s="76">
        <f t="shared" si="118"/>
        <v>10</v>
      </c>
      <c r="M1231" s="76"/>
      <c r="N1231" s="76">
        <v>5</v>
      </c>
      <c r="O1231" s="76"/>
      <c r="P1231" s="76"/>
      <c r="Q1231" s="76"/>
      <c r="R1231" s="76"/>
      <c r="S1231" s="76">
        <v>4</v>
      </c>
      <c r="T1231" s="76">
        <v>1</v>
      </c>
      <c r="U1231" s="76"/>
      <c r="V1231" s="198"/>
      <c r="W1231" s="76"/>
      <c r="X1231" s="76"/>
      <c r="Y1231" s="134"/>
      <c r="Z1231" s="134"/>
      <c r="AA1231" s="134"/>
      <c r="AB1231" s="134"/>
      <c r="AC1231" s="134"/>
      <c r="AD1231" s="134"/>
      <c r="AE1231" s="134"/>
      <c r="AF1231" s="134"/>
      <c r="AG1231" s="134"/>
      <c r="AH1231" s="134"/>
      <c r="AI1231" s="134"/>
      <c r="AJ1231" s="134"/>
      <c r="AK1231" s="134"/>
      <c r="AL1231" s="134"/>
      <c r="AM1231" s="134"/>
      <c r="AN1231" s="134"/>
      <c r="AO1231" s="134"/>
      <c r="AP1231" s="134"/>
      <c r="AQ1231" s="134"/>
      <c r="AR1231" s="134"/>
      <c r="AS1231" s="134"/>
      <c r="AT1231" s="134"/>
      <c r="AU1231" s="134"/>
      <c r="AV1231" s="134"/>
      <c r="AW1231" s="134"/>
      <c r="AX1231" s="134"/>
      <c r="AY1231" s="134"/>
      <c r="AZ1231" s="134"/>
      <c r="BA1231" s="134"/>
      <c r="BB1231" s="134"/>
      <c r="BC1231" s="134"/>
      <c r="BD1231" s="134"/>
      <c r="BE1231" s="134"/>
      <c r="BF1231" s="134"/>
      <c r="BG1231" s="134"/>
      <c r="BH1231" s="134"/>
      <c r="BI1231" s="134"/>
      <c r="BJ1231" s="134"/>
      <c r="BK1231" s="134"/>
      <c r="BL1231" s="134"/>
      <c r="BM1231" s="134"/>
      <c r="BN1231" s="134"/>
      <c r="BO1231" s="134"/>
      <c r="BP1231" s="134"/>
      <c r="BQ1231" s="134"/>
      <c r="BR1231" s="134"/>
      <c r="BS1231" s="134"/>
      <c r="BT1231" s="134"/>
      <c r="BU1231" s="134"/>
      <c r="BV1231" s="134"/>
      <c r="BW1231" s="134"/>
      <c r="BX1231" s="134"/>
      <c r="BY1231" s="134"/>
      <c r="BZ1231" s="134"/>
      <c r="CA1231" s="134"/>
      <c r="CB1231" s="134"/>
      <c r="CC1231" s="134"/>
      <c r="CD1231" s="134"/>
      <c r="CE1231" s="134"/>
      <c r="CF1231" s="134"/>
      <c r="CG1231" s="134"/>
      <c r="CH1231" s="134"/>
      <c r="CI1231" s="134"/>
      <c r="CJ1231" s="134"/>
      <c r="CK1231" s="134"/>
      <c r="CL1231" s="134"/>
      <c r="CM1231" s="134"/>
      <c r="CN1231" s="134"/>
      <c r="CO1231" s="134"/>
      <c r="CP1231" s="134"/>
      <c r="CQ1231" s="134"/>
      <c r="CR1231" s="134"/>
      <c r="CS1231" s="134"/>
      <c r="CT1231" s="134"/>
      <c r="CU1231" s="134"/>
      <c r="CV1231" s="134"/>
      <c r="CW1231" s="134"/>
      <c r="CX1231" s="134"/>
      <c r="CY1231" s="134"/>
      <c r="CZ1231" s="134"/>
      <c r="DA1231" s="134"/>
      <c r="DB1231" s="134"/>
      <c r="DC1231" s="134"/>
      <c r="DD1231" s="134"/>
      <c r="DE1231" s="134"/>
      <c r="DF1231" s="134"/>
      <c r="DG1231" s="134"/>
      <c r="DH1231" s="134"/>
      <c r="DI1231" s="134"/>
      <c r="DJ1231" s="134"/>
      <c r="DK1231" s="134"/>
      <c r="DL1231" s="134"/>
      <c r="DM1231" s="134"/>
      <c r="DN1231" s="134"/>
      <c r="DO1231" s="134"/>
      <c r="DP1231" s="134"/>
      <c r="DQ1231" s="134"/>
      <c r="DR1231" s="134"/>
      <c r="DS1231" s="134"/>
      <c r="DT1231" s="134"/>
      <c r="DU1231" s="134"/>
      <c r="DV1231" s="134"/>
      <c r="DW1231" s="134"/>
      <c r="DX1231" s="134"/>
      <c r="DY1231" s="134"/>
      <c r="DZ1231" s="134"/>
      <c r="EA1231" s="134"/>
      <c r="EB1231" s="134"/>
      <c r="EC1231" s="134"/>
      <c r="ED1231" s="134"/>
      <c r="EE1231" s="134"/>
      <c r="EF1231" s="134"/>
      <c r="EG1231" s="134"/>
    </row>
    <row r="1232" spans="1:137">
      <c r="A1232" s="135"/>
      <c r="B1232" s="54"/>
      <c r="C1232" s="77"/>
      <c r="D1232" s="195"/>
      <c r="E1232" s="196"/>
      <c r="F1232" s="195"/>
      <c r="G1232" s="195"/>
      <c r="H1232" s="197"/>
      <c r="I1232" s="79"/>
      <c r="J1232" s="54"/>
      <c r="K1232" s="75" t="s">
        <v>1501</v>
      </c>
      <c r="L1232" s="76">
        <f t="shared" si="118"/>
        <v>2</v>
      </c>
      <c r="M1232" s="76">
        <v>2</v>
      </c>
      <c r="N1232" s="76"/>
      <c r="O1232" s="76"/>
      <c r="P1232" s="76"/>
      <c r="Q1232" s="76"/>
      <c r="R1232" s="76"/>
      <c r="S1232" s="76"/>
      <c r="T1232" s="76"/>
      <c r="U1232" s="76"/>
      <c r="V1232" s="198"/>
      <c r="W1232" s="76"/>
      <c r="X1232" s="76"/>
      <c r="Y1232" s="134"/>
      <c r="Z1232" s="134"/>
      <c r="AA1232" s="134"/>
      <c r="AB1232" s="134"/>
      <c r="AC1232" s="134"/>
      <c r="AD1232" s="134"/>
      <c r="AE1232" s="134"/>
      <c r="AF1232" s="134"/>
      <c r="AG1232" s="134"/>
      <c r="AH1232" s="134"/>
      <c r="AI1232" s="134"/>
      <c r="AJ1232" s="134"/>
      <c r="AK1232" s="134"/>
      <c r="AL1232" s="134"/>
      <c r="AM1232" s="134"/>
      <c r="AN1232" s="134"/>
      <c r="AO1232" s="134"/>
      <c r="AP1232" s="134"/>
      <c r="AQ1232" s="134"/>
      <c r="AR1232" s="134"/>
      <c r="AS1232" s="134"/>
      <c r="AT1232" s="134"/>
      <c r="AU1232" s="134"/>
      <c r="AV1232" s="134"/>
      <c r="AW1232" s="134"/>
      <c r="AX1232" s="134"/>
      <c r="AY1232" s="134"/>
      <c r="AZ1232" s="134"/>
      <c r="BA1232" s="134"/>
      <c r="BB1232" s="134"/>
      <c r="BC1232" s="134"/>
      <c r="BD1232" s="134"/>
      <c r="BE1232" s="134"/>
      <c r="BF1232" s="134"/>
      <c r="BG1232" s="134"/>
      <c r="BH1232" s="134"/>
      <c r="BI1232" s="134"/>
      <c r="BJ1232" s="134"/>
      <c r="BK1232" s="134"/>
      <c r="BL1232" s="134"/>
      <c r="BM1232" s="134"/>
      <c r="BN1232" s="134"/>
      <c r="BO1232" s="134"/>
      <c r="BP1232" s="134"/>
      <c r="BQ1232" s="134"/>
      <c r="BR1232" s="134"/>
      <c r="BS1232" s="134"/>
      <c r="BT1232" s="134"/>
      <c r="BU1232" s="134"/>
      <c r="BV1232" s="134"/>
      <c r="BW1232" s="134"/>
      <c r="BX1232" s="134"/>
      <c r="BY1232" s="134"/>
      <c r="BZ1232" s="134"/>
      <c r="CA1232" s="134"/>
      <c r="CB1232" s="134"/>
      <c r="CC1232" s="134"/>
      <c r="CD1232" s="134"/>
      <c r="CE1232" s="134"/>
      <c r="CF1232" s="134"/>
      <c r="CG1232" s="134"/>
      <c r="CH1232" s="134"/>
      <c r="CI1232" s="134"/>
      <c r="CJ1232" s="134"/>
      <c r="CK1232" s="134"/>
      <c r="CL1232" s="134"/>
      <c r="CM1232" s="134"/>
      <c r="CN1232" s="134"/>
      <c r="CO1232" s="134"/>
      <c r="CP1232" s="134"/>
      <c r="CQ1232" s="134"/>
      <c r="CR1232" s="134"/>
      <c r="CS1232" s="134"/>
      <c r="CT1232" s="134"/>
      <c r="CU1232" s="134"/>
      <c r="CV1232" s="134"/>
      <c r="CW1232" s="134"/>
      <c r="CX1232" s="134"/>
      <c r="CY1232" s="134"/>
      <c r="CZ1232" s="134"/>
      <c r="DA1232" s="134"/>
      <c r="DB1232" s="134"/>
      <c r="DC1232" s="134"/>
      <c r="DD1232" s="134"/>
      <c r="DE1232" s="134"/>
      <c r="DF1232" s="134"/>
      <c r="DG1232" s="134"/>
      <c r="DH1232" s="134"/>
      <c r="DI1232" s="134"/>
      <c r="DJ1232" s="134"/>
      <c r="DK1232" s="134"/>
      <c r="DL1232" s="134"/>
      <c r="DM1232" s="134"/>
      <c r="DN1232" s="134"/>
      <c r="DO1232" s="134"/>
      <c r="DP1232" s="134"/>
      <c r="DQ1232" s="134"/>
      <c r="DR1232" s="134"/>
      <c r="DS1232" s="134"/>
      <c r="DT1232" s="134"/>
      <c r="DU1232" s="134"/>
      <c r="DV1232" s="134"/>
      <c r="DW1232" s="134"/>
      <c r="DX1232" s="134"/>
      <c r="DY1232" s="134"/>
      <c r="DZ1232" s="134"/>
      <c r="EA1232" s="134"/>
      <c r="EB1232" s="134"/>
      <c r="EC1232" s="134"/>
      <c r="ED1232" s="134"/>
      <c r="EE1232" s="134"/>
      <c r="EF1232" s="134"/>
      <c r="EG1232" s="134"/>
    </row>
    <row r="1233" spans="1:137">
      <c r="A1233" s="135"/>
      <c r="B1233" s="54"/>
      <c r="C1233" s="81"/>
      <c r="D1233" s="195"/>
      <c r="E1233" s="196"/>
      <c r="F1233" s="195"/>
      <c r="G1233" s="195"/>
      <c r="H1233" s="197"/>
      <c r="I1233" s="83"/>
      <c r="J1233" s="80"/>
      <c r="K1233" s="84" t="s">
        <v>1502</v>
      </c>
      <c r="L1233" s="76">
        <f t="shared" si="118"/>
        <v>2</v>
      </c>
      <c r="M1233" s="76"/>
      <c r="N1233" s="76"/>
      <c r="O1233" s="76">
        <v>1</v>
      </c>
      <c r="P1233" s="76"/>
      <c r="Q1233" s="76"/>
      <c r="R1233" s="76"/>
      <c r="S1233" s="76"/>
      <c r="T1233" s="76">
        <v>1</v>
      </c>
      <c r="U1233" s="76"/>
      <c r="V1233" s="198"/>
      <c r="W1233" s="76"/>
      <c r="X1233" s="76"/>
      <c r="Y1233" s="134"/>
      <c r="Z1233" s="134"/>
      <c r="AA1233" s="134"/>
      <c r="AB1233" s="134"/>
      <c r="AC1233" s="134"/>
      <c r="AD1233" s="134"/>
      <c r="AE1233" s="134"/>
      <c r="AF1233" s="134"/>
      <c r="AG1233" s="134"/>
      <c r="AH1233" s="134"/>
      <c r="AI1233" s="134"/>
      <c r="AJ1233" s="134"/>
      <c r="AK1233" s="134"/>
      <c r="AL1233" s="134"/>
      <c r="AM1233" s="134"/>
      <c r="AN1233" s="134"/>
      <c r="AO1233" s="134"/>
      <c r="AP1233" s="134"/>
      <c r="AQ1233" s="134"/>
      <c r="AR1233" s="134"/>
      <c r="AS1233" s="134"/>
      <c r="AT1233" s="134"/>
      <c r="AU1233" s="134"/>
      <c r="AV1233" s="134"/>
      <c r="AW1233" s="134"/>
      <c r="AX1233" s="134"/>
      <c r="AY1233" s="134"/>
      <c r="AZ1233" s="134"/>
      <c r="BA1233" s="134"/>
      <c r="BB1233" s="134"/>
      <c r="BC1233" s="134"/>
      <c r="BD1233" s="134"/>
      <c r="BE1233" s="134"/>
      <c r="BF1233" s="134"/>
      <c r="BG1233" s="134"/>
      <c r="BH1233" s="134"/>
      <c r="BI1233" s="134"/>
      <c r="BJ1233" s="134"/>
      <c r="BK1233" s="134"/>
      <c r="BL1233" s="134"/>
      <c r="BM1233" s="134"/>
      <c r="BN1233" s="134"/>
      <c r="BO1233" s="134"/>
      <c r="BP1233" s="134"/>
      <c r="BQ1233" s="134"/>
      <c r="BR1233" s="134"/>
      <c r="BS1233" s="134"/>
      <c r="BT1233" s="134"/>
      <c r="BU1233" s="134"/>
      <c r="BV1233" s="134"/>
      <c r="BW1233" s="134"/>
      <c r="BX1233" s="134"/>
      <c r="BY1233" s="134"/>
      <c r="BZ1233" s="134"/>
      <c r="CA1233" s="134"/>
      <c r="CB1233" s="134"/>
      <c r="CC1233" s="134"/>
      <c r="CD1233" s="134"/>
      <c r="CE1233" s="134"/>
      <c r="CF1233" s="134"/>
      <c r="CG1233" s="134"/>
      <c r="CH1233" s="134"/>
      <c r="CI1233" s="134"/>
      <c r="CJ1233" s="134"/>
      <c r="CK1233" s="134"/>
      <c r="CL1233" s="134"/>
      <c r="CM1233" s="134"/>
      <c r="CN1233" s="134"/>
      <c r="CO1233" s="134"/>
      <c r="CP1233" s="134"/>
      <c r="CQ1233" s="134"/>
      <c r="CR1233" s="134"/>
      <c r="CS1233" s="134"/>
      <c r="CT1233" s="134"/>
      <c r="CU1233" s="134"/>
      <c r="CV1233" s="134"/>
      <c r="CW1233" s="134"/>
      <c r="CX1233" s="134"/>
      <c r="CY1233" s="134"/>
      <c r="CZ1233" s="134"/>
      <c r="DA1233" s="134"/>
      <c r="DB1233" s="134"/>
      <c r="DC1233" s="134"/>
      <c r="DD1233" s="134"/>
      <c r="DE1233" s="134"/>
      <c r="DF1233" s="134"/>
      <c r="DG1233" s="134"/>
      <c r="DH1233" s="134"/>
      <c r="DI1233" s="134"/>
      <c r="DJ1233" s="134"/>
      <c r="DK1233" s="134"/>
      <c r="DL1233" s="134"/>
      <c r="DM1233" s="134"/>
      <c r="DN1233" s="134"/>
      <c r="DO1233" s="134"/>
      <c r="DP1233" s="134"/>
      <c r="DQ1233" s="134"/>
      <c r="DR1233" s="134"/>
      <c r="DS1233" s="134"/>
      <c r="DT1233" s="134"/>
      <c r="DU1233" s="134"/>
      <c r="DV1233" s="134"/>
      <c r="DW1233" s="134"/>
      <c r="DX1233" s="134"/>
      <c r="DY1233" s="134"/>
      <c r="DZ1233" s="134"/>
      <c r="EA1233" s="134"/>
      <c r="EB1233" s="134"/>
      <c r="EC1233" s="134"/>
      <c r="ED1233" s="134"/>
      <c r="EE1233" s="134"/>
      <c r="EF1233" s="134"/>
      <c r="EG1233" s="134"/>
    </row>
    <row r="1234" spans="1:137">
      <c r="A1234" s="135"/>
      <c r="B1234" s="54"/>
      <c r="C1234" s="58" t="s">
        <v>31</v>
      </c>
      <c r="D1234" s="195" t="s">
        <v>1869</v>
      </c>
      <c r="E1234" s="196" t="s">
        <v>1870</v>
      </c>
      <c r="F1234" s="195" t="s">
        <v>1871</v>
      </c>
      <c r="G1234" s="195" t="s">
        <v>1872</v>
      </c>
      <c r="H1234" s="197" t="s">
        <v>1873</v>
      </c>
      <c r="I1234" s="74">
        <v>95.97</v>
      </c>
      <c r="J1234" s="46" t="s">
        <v>1508</v>
      </c>
      <c r="K1234" s="75" t="s">
        <v>1509</v>
      </c>
      <c r="L1234" s="76">
        <f>SUM(M1234:X1234)</f>
        <v>3</v>
      </c>
      <c r="M1234" s="76"/>
      <c r="N1234" s="76">
        <v>2</v>
      </c>
      <c r="O1234" s="76"/>
      <c r="P1234" s="76"/>
      <c r="Q1234" s="76"/>
      <c r="R1234" s="76"/>
      <c r="S1234" s="76">
        <v>1</v>
      </c>
      <c r="T1234" s="76"/>
      <c r="U1234" s="76"/>
      <c r="V1234" s="76"/>
      <c r="W1234" s="76"/>
      <c r="X1234" s="76"/>
      <c r="Y1234" s="134"/>
      <c r="Z1234" s="134"/>
      <c r="AA1234" s="134"/>
      <c r="AB1234" s="134"/>
      <c r="AC1234" s="134"/>
      <c r="AD1234" s="134"/>
      <c r="AE1234" s="134"/>
      <c r="AF1234" s="134"/>
      <c r="AG1234" s="134"/>
      <c r="AH1234" s="134"/>
      <c r="AI1234" s="134"/>
      <c r="AJ1234" s="134"/>
      <c r="AK1234" s="134"/>
      <c r="AL1234" s="134"/>
      <c r="AM1234" s="134"/>
      <c r="AN1234" s="134"/>
      <c r="AO1234" s="134"/>
      <c r="AP1234" s="134"/>
      <c r="AQ1234" s="134"/>
      <c r="AR1234" s="134"/>
      <c r="AS1234" s="134"/>
      <c r="AT1234" s="134"/>
      <c r="AU1234" s="134"/>
      <c r="AV1234" s="134"/>
      <c r="AW1234" s="134"/>
      <c r="AX1234" s="134"/>
      <c r="AY1234" s="134"/>
      <c r="AZ1234" s="134"/>
      <c r="BA1234" s="134"/>
      <c r="BB1234" s="134"/>
      <c r="BC1234" s="134"/>
      <c r="BD1234" s="134"/>
      <c r="BE1234" s="134"/>
      <c r="BF1234" s="134"/>
      <c r="BG1234" s="134"/>
      <c r="BH1234" s="134"/>
      <c r="BI1234" s="134"/>
      <c r="BJ1234" s="134"/>
      <c r="BK1234" s="134"/>
      <c r="BL1234" s="134"/>
      <c r="BM1234" s="134"/>
      <c r="BN1234" s="134"/>
      <c r="BO1234" s="134"/>
      <c r="BP1234" s="134"/>
      <c r="BQ1234" s="134"/>
      <c r="BR1234" s="134"/>
      <c r="BS1234" s="134"/>
      <c r="BT1234" s="134"/>
      <c r="BU1234" s="134"/>
      <c r="BV1234" s="134"/>
      <c r="BW1234" s="134"/>
      <c r="BX1234" s="134"/>
      <c r="BY1234" s="134"/>
      <c r="BZ1234" s="134"/>
      <c r="CA1234" s="134"/>
      <c r="CB1234" s="134"/>
      <c r="CC1234" s="134"/>
      <c r="CD1234" s="134"/>
      <c r="CE1234" s="134"/>
      <c r="CF1234" s="134"/>
      <c r="CG1234" s="134"/>
      <c r="CH1234" s="134"/>
      <c r="CI1234" s="134"/>
      <c r="CJ1234" s="134"/>
      <c r="CK1234" s="134"/>
      <c r="CL1234" s="134"/>
      <c r="CM1234" s="134"/>
      <c r="CN1234" s="134"/>
      <c r="CO1234" s="134"/>
      <c r="CP1234" s="134"/>
      <c r="CQ1234" s="134"/>
      <c r="CR1234" s="134"/>
      <c r="CS1234" s="134"/>
      <c r="CT1234" s="134"/>
      <c r="CU1234" s="134"/>
      <c r="CV1234" s="134"/>
      <c r="CW1234" s="134"/>
      <c r="CX1234" s="134"/>
      <c r="CY1234" s="134"/>
      <c r="CZ1234" s="134"/>
      <c r="DA1234" s="134"/>
      <c r="DB1234" s="134"/>
      <c r="DC1234" s="134"/>
      <c r="DD1234" s="134"/>
      <c r="DE1234" s="134"/>
      <c r="DF1234" s="134"/>
      <c r="DG1234" s="134"/>
      <c r="DH1234" s="134"/>
      <c r="DI1234" s="134"/>
      <c r="DJ1234" s="134"/>
      <c r="DK1234" s="134"/>
      <c r="DL1234" s="134"/>
      <c r="DM1234" s="134"/>
      <c r="DN1234" s="134"/>
      <c r="DO1234" s="134"/>
      <c r="DP1234" s="134"/>
      <c r="DQ1234" s="134"/>
      <c r="DR1234" s="134"/>
      <c r="DS1234" s="134"/>
      <c r="DT1234" s="134"/>
      <c r="DU1234" s="134"/>
      <c r="DV1234" s="134"/>
      <c r="DW1234" s="134"/>
      <c r="DX1234" s="134"/>
      <c r="DY1234" s="134"/>
      <c r="DZ1234" s="134"/>
      <c r="EA1234" s="134"/>
      <c r="EB1234" s="134"/>
      <c r="EC1234" s="134"/>
      <c r="ED1234" s="134"/>
      <c r="EE1234" s="134"/>
      <c r="EF1234" s="134"/>
      <c r="EG1234" s="134"/>
    </row>
    <row r="1235" spans="1:137">
      <c r="A1235" s="135"/>
      <c r="B1235" s="54"/>
      <c r="C1235" s="77"/>
      <c r="D1235" s="195"/>
      <c r="E1235" s="196"/>
      <c r="F1235" s="195"/>
      <c r="G1235" s="195"/>
      <c r="H1235" s="197"/>
      <c r="I1235" s="79"/>
      <c r="J1235" s="54"/>
      <c r="K1235" s="75" t="s">
        <v>1501</v>
      </c>
      <c r="L1235" s="76">
        <f>SUM(M1235:X1235)</f>
        <v>1</v>
      </c>
      <c r="M1235" s="76">
        <v>1</v>
      </c>
      <c r="N1235" s="76"/>
      <c r="O1235" s="76"/>
      <c r="P1235" s="76"/>
      <c r="Q1235" s="76"/>
      <c r="R1235" s="76"/>
      <c r="S1235" s="76"/>
      <c r="T1235" s="76"/>
      <c r="U1235" s="76"/>
      <c r="V1235" s="76"/>
      <c r="W1235" s="76"/>
      <c r="X1235" s="76"/>
      <c r="Y1235" s="134"/>
      <c r="Z1235" s="134"/>
      <c r="AA1235" s="134"/>
      <c r="AB1235" s="134"/>
      <c r="AC1235" s="134"/>
      <c r="AD1235" s="134"/>
      <c r="AE1235" s="134"/>
      <c r="AF1235" s="134"/>
      <c r="AG1235" s="134"/>
      <c r="AH1235" s="134"/>
      <c r="AI1235" s="134"/>
      <c r="AJ1235" s="134"/>
      <c r="AK1235" s="134"/>
      <c r="AL1235" s="134"/>
      <c r="AM1235" s="134"/>
      <c r="AN1235" s="134"/>
      <c r="AO1235" s="134"/>
      <c r="AP1235" s="134"/>
      <c r="AQ1235" s="134"/>
      <c r="AR1235" s="134"/>
      <c r="AS1235" s="134"/>
      <c r="AT1235" s="134"/>
      <c r="AU1235" s="134"/>
      <c r="AV1235" s="134"/>
      <c r="AW1235" s="134"/>
      <c r="AX1235" s="134"/>
      <c r="AY1235" s="134"/>
      <c r="AZ1235" s="134"/>
      <c r="BA1235" s="134"/>
      <c r="BB1235" s="134"/>
      <c r="BC1235" s="134"/>
      <c r="BD1235" s="134"/>
      <c r="BE1235" s="134"/>
      <c r="BF1235" s="134"/>
      <c r="BG1235" s="134"/>
      <c r="BH1235" s="134"/>
      <c r="BI1235" s="134"/>
      <c r="BJ1235" s="134"/>
      <c r="BK1235" s="134"/>
      <c r="BL1235" s="134"/>
      <c r="BM1235" s="134"/>
      <c r="BN1235" s="134"/>
      <c r="BO1235" s="134"/>
      <c r="BP1235" s="134"/>
      <c r="BQ1235" s="134"/>
      <c r="BR1235" s="134"/>
      <c r="BS1235" s="134"/>
      <c r="BT1235" s="134"/>
      <c r="BU1235" s="134"/>
      <c r="BV1235" s="134"/>
      <c r="BW1235" s="134"/>
      <c r="BX1235" s="134"/>
      <c r="BY1235" s="134"/>
      <c r="BZ1235" s="134"/>
      <c r="CA1235" s="134"/>
      <c r="CB1235" s="134"/>
      <c r="CC1235" s="134"/>
      <c r="CD1235" s="134"/>
      <c r="CE1235" s="134"/>
      <c r="CF1235" s="134"/>
      <c r="CG1235" s="134"/>
      <c r="CH1235" s="134"/>
      <c r="CI1235" s="134"/>
      <c r="CJ1235" s="134"/>
      <c r="CK1235" s="134"/>
      <c r="CL1235" s="134"/>
      <c r="CM1235" s="134"/>
      <c r="CN1235" s="134"/>
      <c r="CO1235" s="134"/>
      <c r="CP1235" s="134"/>
      <c r="CQ1235" s="134"/>
      <c r="CR1235" s="134"/>
      <c r="CS1235" s="134"/>
      <c r="CT1235" s="134"/>
      <c r="CU1235" s="134"/>
      <c r="CV1235" s="134"/>
      <c r="CW1235" s="134"/>
      <c r="CX1235" s="134"/>
      <c r="CY1235" s="134"/>
      <c r="CZ1235" s="134"/>
      <c r="DA1235" s="134"/>
      <c r="DB1235" s="134"/>
      <c r="DC1235" s="134"/>
      <c r="DD1235" s="134"/>
      <c r="DE1235" s="134"/>
      <c r="DF1235" s="134"/>
      <c r="DG1235" s="134"/>
      <c r="DH1235" s="134"/>
      <c r="DI1235" s="134"/>
      <c r="DJ1235" s="134"/>
      <c r="DK1235" s="134"/>
      <c r="DL1235" s="134"/>
      <c r="DM1235" s="134"/>
      <c r="DN1235" s="134"/>
      <c r="DO1235" s="134"/>
      <c r="DP1235" s="134"/>
      <c r="DQ1235" s="134"/>
      <c r="DR1235" s="134"/>
      <c r="DS1235" s="134"/>
      <c r="DT1235" s="134"/>
      <c r="DU1235" s="134"/>
      <c r="DV1235" s="134"/>
      <c r="DW1235" s="134"/>
      <c r="DX1235" s="134"/>
      <c r="DY1235" s="134"/>
      <c r="DZ1235" s="134"/>
      <c r="EA1235" s="134"/>
      <c r="EB1235" s="134"/>
      <c r="EC1235" s="134"/>
      <c r="ED1235" s="134"/>
      <c r="EE1235" s="134"/>
      <c r="EF1235" s="134"/>
      <c r="EG1235" s="134"/>
    </row>
    <row r="1236" spans="1:137">
      <c r="A1236" s="135"/>
      <c r="B1236" s="54"/>
      <c r="C1236" s="81"/>
      <c r="D1236" s="195"/>
      <c r="E1236" s="196"/>
      <c r="F1236" s="195"/>
      <c r="G1236" s="195"/>
      <c r="H1236" s="197"/>
      <c r="I1236" s="83"/>
      <c r="J1236" s="80"/>
      <c r="K1236" s="84" t="s">
        <v>1502</v>
      </c>
      <c r="L1236" s="76">
        <f>SUM(M1236:X1236)</f>
        <v>0</v>
      </c>
      <c r="M1236" s="76"/>
      <c r="N1236" s="76"/>
      <c r="O1236" s="76"/>
      <c r="P1236" s="76"/>
      <c r="Q1236" s="76"/>
      <c r="R1236" s="76"/>
      <c r="S1236" s="76"/>
      <c r="T1236" s="76"/>
      <c r="U1236" s="76"/>
      <c r="V1236" s="76"/>
      <c r="W1236" s="76"/>
      <c r="X1236" s="76"/>
      <c r="Y1236" s="134"/>
      <c r="Z1236" s="134"/>
      <c r="AA1236" s="134"/>
      <c r="AB1236" s="134"/>
      <c r="AC1236" s="134"/>
      <c r="AD1236" s="134"/>
      <c r="AE1236" s="134"/>
      <c r="AF1236" s="134"/>
      <c r="AG1236" s="134"/>
      <c r="AH1236" s="134"/>
      <c r="AI1236" s="134"/>
      <c r="AJ1236" s="134"/>
      <c r="AK1236" s="134"/>
      <c r="AL1236" s="134"/>
      <c r="AM1236" s="134"/>
      <c r="AN1236" s="134"/>
      <c r="AO1236" s="134"/>
      <c r="AP1236" s="134"/>
      <c r="AQ1236" s="134"/>
      <c r="AR1236" s="134"/>
      <c r="AS1236" s="134"/>
      <c r="AT1236" s="134"/>
      <c r="AU1236" s="134"/>
      <c r="AV1236" s="134"/>
      <c r="AW1236" s="134"/>
      <c r="AX1236" s="134"/>
      <c r="AY1236" s="134"/>
      <c r="AZ1236" s="134"/>
      <c r="BA1236" s="134"/>
      <c r="BB1236" s="134"/>
      <c r="BC1236" s="134"/>
      <c r="BD1236" s="134"/>
      <c r="BE1236" s="134"/>
      <c r="BF1236" s="134"/>
      <c r="BG1236" s="134"/>
      <c r="BH1236" s="134"/>
      <c r="BI1236" s="134"/>
      <c r="BJ1236" s="134"/>
      <c r="BK1236" s="134"/>
      <c r="BL1236" s="134"/>
      <c r="BM1236" s="134"/>
      <c r="BN1236" s="134"/>
      <c r="BO1236" s="134"/>
      <c r="BP1236" s="134"/>
      <c r="BQ1236" s="134"/>
      <c r="BR1236" s="134"/>
      <c r="BS1236" s="134"/>
      <c r="BT1236" s="134"/>
      <c r="BU1236" s="134"/>
      <c r="BV1236" s="134"/>
      <c r="BW1236" s="134"/>
      <c r="BX1236" s="134"/>
      <c r="BY1236" s="134"/>
      <c r="BZ1236" s="134"/>
      <c r="CA1236" s="134"/>
      <c r="CB1236" s="134"/>
      <c r="CC1236" s="134"/>
      <c r="CD1236" s="134"/>
      <c r="CE1236" s="134"/>
      <c r="CF1236" s="134"/>
      <c r="CG1236" s="134"/>
      <c r="CH1236" s="134"/>
      <c r="CI1236" s="134"/>
      <c r="CJ1236" s="134"/>
      <c r="CK1236" s="134"/>
      <c r="CL1236" s="134"/>
      <c r="CM1236" s="134"/>
      <c r="CN1236" s="134"/>
      <c r="CO1236" s="134"/>
      <c r="CP1236" s="134"/>
      <c r="CQ1236" s="134"/>
      <c r="CR1236" s="134"/>
      <c r="CS1236" s="134"/>
      <c r="CT1236" s="134"/>
      <c r="CU1236" s="134"/>
      <c r="CV1236" s="134"/>
      <c r="CW1236" s="134"/>
      <c r="CX1236" s="134"/>
      <c r="CY1236" s="134"/>
      <c r="CZ1236" s="134"/>
      <c r="DA1236" s="134"/>
      <c r="DB1236" s="134"/>
      <c r="DC1236" s="134"/>
      <c r="DD1236" s="134"/>
      <c r="DE1236" s="134"/>
      <c r="DF1236" s="134"/>
      <c r="DG1236" s="134"/>
      <c r="DH1236" s="134"/>
      <c r="DI1236" s="134"/>
      <c r="DJ1236" s="134"/>
      <c r="DK1236" s="134"/>
      <c r="DL1236" s="134"/>
      <c r="DM1236" s="134"/>
      <c r="DN1236" s="134"/>
      <c r="DO1236" s="134"/>
      <c r="DP1236" s="134"/>
      <c r="DQ1236" s="134"/>
      <c r="DR1236" s="134"/>
      <c r="DS1236" s="134"/>
      <c r="DT1236" s="134"/>
      <c r="DU1236" s="134"/>
      <c r="DV1236" s="134"/>
      <c r="DW1236" s="134"/>
      <c r="DX1236" s="134"/>
      <c r="DY1236" s="134"/>
      <c r="DZ1236" s="134"/>
      <c r="EA1236" s="134"/>
      <c r="EB1236" s="134"/>
      <c r="EC1236" s="134"/>
      <c r="ED1236" s="134"/>
      <c r="EE1236" s="134"/>
      <c r="EF1236" s="134"/>
      <c r="EG1236" s="134"/>
    </row>
    <row r="1237" spans="1:137">
      <c r="A1237" s="135"/>
      <c r="B1237" s="54"/>
      <c r="C1237" s="58" t="s">
        <v>33</v>
      </c>
      <c r="D1237" s="195" t="s">
        <v>1874</v>
      </c>
      <c r="E1237" s="196" t="s">
        <v>1875</v>
      </c>
      <c r="F1237" s="195" t="s">
        <v>1876</v>
      </c>
      <c r="G1237" s="195" t="s">
        <v>1877</v>
      </c>
      <c r="H1237" s="197" t="s">
        <v>1878</v>
      </c>
      <c r="I1237" s="74">
        <v>232</v>
      </c>
      <c r="J1237" s="46" t="s">
        <v>1508</v>
      </c>
      <c r="K1237" s="75" t="s">
        <v>1509</v>
      </c>
      <c r="L1237" s="76">
        <f t="shared" ref="L1237:L1296" si="119">SUM(M1237:X1237)</f>
        <v>0</v>
      </c>
      <c r="M1237" s="76"/>
      <c r="N1237" s="76"/>
      <c r="O1237" s="76"/>
      <c r="P1237" s="76"/>
      <c r="Q1237" s="76"/>
      <c r="R1237" s="76"/>
      <c r="S1237" s="76"/>
      <c r="T1237" s="76"/>
      <c r="U1237" s="76"/>
      <c r="V1237" s="76"/>
      <c r="W1237" s="76"/>
      <c r="X1237" s="76"/>
      <c r="Y1237" s="134"/>
      <c r="Z1237" s="134"/>
      <c r="AA1237" s="134"/>
      <c r="AB1237" s="134"/>
      <c r="AC1237" s="134"/>
      <c r="AD1237" s="134"/>
      <c r="AE1237" s="134"/>
      <c r="AF1237" s="134"/>
      <c r="AG1237" s="134"/>
      <c r="AH1237" s="134"/>
      <c r="AI1237" s="134"/>
      <c r="AJ1237" s="134"/>
      <c r="AK1237" s="134"/>
      <c r="AL1237" s="134"/>
      <c r="AM1237" s="134"/>
      <c r="AN1237" s="134"/>
      <c r="AO1237" s="134"/>
      <c r="AP1237" s="134"/>
      <c r="AQ1237" s="134"/>
      <c r="AR1237" s="134"/>
      <c r="AS1237" s="134"/>
      <c r="AT1237" s="134"/>
      <c r="AU1237" s="134"/>
      <c r="AV1237" s="134"/>
      <c r="AW1237" s="134"/>
      <c r="AX1237" s="134"/>
      <c r="AY1237" s="134"/>
      <c r="AZ1237" s="134"/>
      <c r="BA1237" s="134"/>
      <c r="BB1237" s="134"/>
      <c r="BC1237" s="134"/>
      <c r="BD1237" s="134"/>
      <c r="BE1237" s="134"/>
      <c r="BF1237" s="134"/>
      <c r="BG1237" s="134"/>
      <c r="BH1237" s="134"/>
      <c r="BI1237" s="134"/>
      <c r="BJ1237" s="134"/>
      <c r="BK1237" s="134"/>
      <c r="BL1237" s="134"/>
      <c r="BM1237" s="134"/>
      <c r="BN1237" s="134"/>
      <c r="BO1237" s="134"/>
      <c r="BP1237" s="134"/>
      <c r="BQ1237" s="134"/>
      <c r="BR1237" s="134"/>
      <c r="BS1237" s="134"/>
      <c r="BT1237" s="134"/>
      <c r="BU1237" s="134"/>
      <c r="BV1237" s="134"/>
      <c r="BW1237" s="134"/>
      <c r="BX1237" s="134"/>
      <c r="BY1237" s="134"/>
      <c r="BZ1237" s="134"/>
      <c r="CA1237" s="134"/>
      <c r="CB1237" s="134"/>
      <c r="CC1237" s="134"/>
      <c r="CD1237" s="134"/>
      <c r="CE1237" s="134"/>
      <c r="CF1237" s="134"/>
      <c r="CG1237" s="134"/>
      <c r="CH1237" s="134"/>
      <c r="CI1237" s="134"/>
      <c r="CJ1237" s="134"/>
      <c r="CK1237" s="134"/>
      <c r="CL1237" s="134"/>
      <c r="CM1237" s="134"/>
      <c r="CN1237" s="134"/>
      <c r="CO1237" s="134"/>
      <c r="CP1237" s="134"/>
      <c r="CQ1237" s="134"/>
      <c r="CR1237" s="134"/>
      <c r="CS1237" s="134"/>
      <c r="CT1237" s="134"/>
      <c r="CU1237" s="134"/>
      <c r="CV1237" s="134"/>
      <c r="CW1237" s="134"/>
      <c r="CX1237" s="134"/>
      <c r="CY1237" s="134"/>
      <c r="CZ1237" s="134"/>
      <c r="DA1237" s="134"/>
      <c r="DB1237" s="134"/>
      <c r="DC1237" s="134"/>
      <c r="DD1237" s="134"/>
      <c r="DE1237" s="134"/>
      <c r="DF1237" s="134"/>
      <c r="DG1237" s="134"/>
      <c r="DH1237" s="134"/>
      <c r="DI1237" s="134"/>
      <c r="DJ1237" s="134"/>
      <c r="DK1237" s="134"/>
      <c r="DL1237" s="134"/>
      <c r="DM1237" s="134"/>
      <c r="DN1237" s="134"/>
      <c r="DO1237" s="134"/>
      <c r="DP1237" s="134"/>
      <c r="DQ1237" s="134"/>
      <c r="DR1237" s="134"/>
      <c r="DS1237" s="134"/>
      <c r="DT1237" s="134"/>
      <c r="DU1237" s="134"/>
      <c r="DV1237" s="134"/>
      <c r="DW1237" s="134"/>
      <c r="DX1237" s="134"/>
      <c r="DY1237" s="134"/>
      <c r="DZ1237" s="134"/>
      <c r="EA1237" s="134"/>
      <c r="EB1237" s="134"/>
      <c r="EC1237" s="134"/>
      <c r="ED1237" s="134"/>
      <c r="EE1237" s="134"/>
      <c r="EF1237" s="134"/>
      <c r="EG1237" s="134"/>
    </row>
    <row r="1238" spans="1:137">
      <c r="A1238" s="135"/>
      <c r="B1238" s="54"/>
      <c r="C1238" s="77"/>
      <c r="D1238" s="195"/>
      <c r="E1238" s="196"/>
      <c r="F1238" s="195"/>
      <c r="G1238" s="195"/>
      <c r="H1238" s="197"/>
      <c r="I1238" s="79"/>
      <c r="J1238" s="54"/>
      <c r="K1238" s="75" t="s">
        <v>1501</v>
      </c>
      <c r="L1238" s="76">
        <f t="shared" si="119"/>
        <v>1</v>
      </c>
      <c r="M1238" s="76">
        <v>1</v>
      </c>
      <c r="N1238" s="76"/>
      <c r="O1238" s="76"/>
      <c r="P1238" s="76"/>
      <c r="Q1238" s="76"/>
      <c r="R1238" s="76"/>
      <c r="S1238" s="76"/>
      <c r="T1238" s="76"/>
      <c r="U1238" s="76"/>
      <c r="V1238" s="76"/>
      <c r="W1238" s="76"/>
      <c r="X1238" s="76"/>
      <c r="Y1238" s="134"/>
      <c r="Z1238" s="134"/>
      <c r="AA1238" s="134"/>
      <c r="AB1238" s="134"/>
      <c r="AC1238" s="134"/>
      <c r="AD1238" s="134"/>
      <c r="AE1238" s="134"/>
      <c r="AF1238" s="134"/>
      <c r="AG1238" s="134"/>
      <c r="AH1238" s="134"/>
      <c r="AI1238" s="134"/>
      <c r="AJ1238" s="134"/>
      <c r="AK1238" s="134"/>
      <c r="AL1238" s="134"/>
      <c r="AM1238" s="134"/>
      <c r="AN1238" s="134"/>
      <c r="AO1238" s="134"/>
      <c r="AP1238" s="134"/>
      <c r="AQ1238" s="134"/>
      <c r="AR1238" s="134"/>
      <c r="AS1238" s="134"/>
      <c r="AT1238" s="134"/>
      <c r="AU1238" s="134"/>
      <c r="AV1238" s="134"/>
      <c r="AW1238" s="134"/>
      <c r="AX1238" s="134"/>
      <c r="AY1238" s="134"/>
      <c r="AZ1238" s="134"/>
      <c r="BA1238" s="134"/>
      <c r="BB1238" s="134"/>
      <c r="BC1238" s="134"/>
      <c r="BD1238" s="134"/>
      <c r="BE1238" s="134"/>
      <c r="BF1238" s="134"/>
      <c r="BG1238" s="134"/>
      <c r="BH1238" s="134"/>
      <c r="BI1238" s="134"/>
      <c r="BJ1238" s="134"/>
      <c r="BK1238" s="134"/>
      <c r="BL1238" s="134"/>
      <c r="BM1238" s="134"/>
      <c r="BN1238" s="134"/>
      <c r="BO1238" s="134"/>
      <c r="BP1238" s="134"/>
      <c r="BQ1238" s="134"/>
      <c r="BR1238" s="134"/>
      <c r="BS1238" s="134"/>
      <c r="BT1238" s="134"/>
      <c r="BU1238" s="134"/>
      <c r="BV1238" s="134"/>
      <c r="BW1238" s="134"/>
      <c r="BX1238" s="134"/>
      <c r="BY1238" s="134"/>
      <c r="BZ1238" s="134"/>
      <c r="CA1238" s="134"/>
      <c r="CB1238" s="134"/>
      <c r="CC1238" s="134"/>
      <c r="CD1238" s="134"/>
      <c r="CE1238" s="134"/>
      <c r="CF1238" s="134"/>
      <c r="CG1238" s="134"/>
      <c r="CH1238" s="134"/>
      <c r="CI1238" s="134"/>
      <c r="CJ1238" s="134"/>
      <c r="CK1238" s="134"/>
      <c r="CL1238" s="134"/>
      <c r="CM1238" s="134"/>
      <c r="CN1238" s="134"/>
      <c r="CO1238" s="134"/>
      <c r="CP1238" s="134"/>
      <c r="CQ1238" s="134"/>
      <c r="CR1238" s="134"/>
      <c r="CS1238" s="134"/>
      <c r="CT1238" s="134"/>
      <c r="CU1238" s="134"/>
      <c r="CV1238" s="134"/>
      <c r="CW1238" s="134"/>
      <c r="CX1238" s="134"/>
      <c r="CY1238" s="134"/>
      <c r="CZ1238" s="134"/>
      <c r="DA1238" s="134"/>
      <c r="DB1238" s="134"/>
      <c r="DC1238" s="134"/>
      <c r="DD1238" s="134"/>
      <c r="DE1238" s="134"/>
      <c r="DF1238" s="134"/>
      <c r="DG1238" s="134"/>
      <c r="DH1238" s="134"/>
      <c r="DI1238" s="134"/>
      <c r="DJ1238" s="134"/>
      <c r="DK1238" s="134"/>
      <c r="DL1238" s="134"/>
      <c r="DM1238" s="134"/>
      <c r="DN1238" s="134"/>
      <c r="DO1238" s="134"/>
      <c r="DP1238" s="134"/>
      <c r="DQ1238" s="134"/>
      <c r="DR1238" s="134"/>
      <c r="DS1238" s="134"/>
      <c r="DT1238" s="134"/>
      <c r="DU1238" s="134"/>
      <c r="DV1238" s="134"/>
      <c r="DW1238" s="134"/>
      <c r="DX1238" s="134"/>
      <c r="DY1238" s="134"/>
      <c r="DZ1238" s="134"/>
      <c r="EA1238" s="134"/>
      <c r="EB1238" s="134"/>
      <c r="EC1238" s="134"/>
      <c r="ED1238" s="134"/>
      <c r="EE1238" s="134"/>
      <c r="EF1238" s="134"/>
      <c r="EG1238" s="134"/>
    </row>
    <row r="1239" spans="1:137">
      <c r="A1239" s="135"/>
      <c r="B1239" s="54"/>
      <c r="C1239" s="81"/>
      <c r="D1239" s="195"/>
      <c r="E1239" s="196"/>
      <c r="F1239" s="195"/>
      <c r="G1239" s="195"/>
      <c r="H1239" s="197"/>
      <c r="I1239" s="83"/>
      <c r="J1239" s="80"/>
      <c r="K1239" s="84" t="s">
        <v>1502</v>
      </c>
      <c r="L1239" s="76">
        <f t="shared" si="119"/>
        <v>2</v>
      </c>
      <c r="M1239" s="76"/>
      <c r="N1239" s="76"/>
      <c r="O1239" s="76">
        <v>1</v>
      </c>
      <c r="P1239" s="76"/>
      <c r="Q1239" s="76"/>
      <c r="R1239" s="76"/>
      <c r="S1239" s="76">
        <v>1</v>
      </c>
      <c r="T1239" s="76"/>
      <c r="U1239" s="76"/>
      <c r="V1239" s="76"/>
      <c r="W1239" s="76"/>
      <c r="X1239" s="76"/>
      <c r="Y1239" s="134"/>
      <c r="Z1239" s="134"/>
      <c r="AA1239" s="134"/>
      <c r="AB1239" s="134"/>
      <c r="AC1239" s="134"/>
      <c r="AD1239" s="134"/>
      <c r="AE1239" s="134"/>
      <c r="AF1239" s="134"/>
      <c r="AG1239" s="134"/>
      <c r="AH1239" s="134"/>
      <c r="AI1239" s="134"/>
      <c r="AJ1239" s="134"/>
      <c r="AK1239" s="134"/>
      <c r="AL1239" s="134"/>
      <c r="AM1239" s="134"/>
      <c r="AN1239" s="134"/>
      <c r="AO1239" s="134"/>
      <c r="AP1239" s="134"/>
      <c r="AQ1239" s="134"/>
      <c r="AR1239" s="134"/>
      <c r="AS1239" s="134"/>
      <c r="AT1239" s="134"/>
      <c r="AU1239" s="134"/>
      <c r="AV1239" s="134"/>
      <c r="AW1239" s="134"/>
      <c r="AX1239" s="134"/>
      <c r="AY1239" s="134"/>
      <c r="AZ1239" s="134"/>
      <c r="BA1239" s="134"/>
      <c r="BB1239" s="134"/>
      <c r="BC1239" s="134"/>
      <c r="BD1239" s="134"/>
      <c r="BE1239" s="134"/>
      <c r="BF1239" s="134"/>
      <c r="BG1239" s="134"/>
      <c r="BH1239" s="134"/>
      <c r="BI1239" s="134"/>
      <c r="BJ1239" s="134"/>
      <c r="BK1239" s="134"/>
      <c r="BL1239" s="134"/>
      <c r="BM1239" s="134"/>
      <c r="BN1239" s="134"/>
      <c r="BO1239" s="134"/>
      <c r="BP1239" s="134"/>
      <c r="BQ1239" s="134"/>
      <c r="BR1239" s="134"/>
      <c r="BS1239" s="134"/>
      <c r="BT1239" s="134"/>
      <c r="BU1239" s="134"/>
      <c r="BV1239" s="134"/>
      <c r="BW1239" s="134"/>
      <c r="BX1239" s="134"/>
      <c r="BY1239" s="134"/>
      <c r="BZ1239" s="134"/>
      <c r="CA1239" s="134"/>
      <c r="CB1239" s="134"/>
      <c r="CC1239" s="134"/>
      <c r="CD1239" s="134"/>
      <c r="CE1239" s="134"/>
      <c r="CF1239" s="134"/>
      <c r="CG1239" s="134"/>
      <c r="CH1239" s="134"/>
      <c r="CI1239" s="134"/>
      <c r="CJ1239" s="134"/>
      <c r="CK1239" s="134"/>
      <c r="CL1239" s="134"/>
      <c r="CM1239" s="134"/>
      <c r="CN1239" s="134"/>
      <c r="CO1239" s="134"/>
      <c r="CP1239" s="134"/>
      <c r="CQ1239" s="134"/>
      <c r="CR1239" s="134"/>
      <c r="CS1239" s="134"/>
      <c r="CT1239" s="134"/>
      <c r="CU1239" s="134"/>
      <c r="CV1239" s="134"/>
      <c r="CW1239" s="134"/>
      <c r="CX1239" s="134"/>
      <c r="CY1239" s="134"/>
      <c r="CZ1239" s="134"/>
      <c r="DA1239" s="134"/>
      <c r="DB1239" s="134"/>
      <c r="DC1239" s="134"/>
      <c r="DD1239" s="134"/>
      <c r="DE1239" s="134"/>
      <c r="DF1239" s="134"/>
      <c r="DG1239" s="134"/>
      <c r="DH1239" s="134"/>
      <c r="DI1239" s="134"/>
      <c r="DJ1239" s="134"/>
      <c r="DK1239" s="134"/>
      <c r="DL1239" s="134"/>
      <c r="DM1239" s="134"/>
      <c r="DN1239" s="134"/>
      <c r="DO1239" s="134"/>
      <c r="DP1239" s="134"/>
      <c r="DQ1239" s="134"/>
      <c r="DR1239" s="134"/>
      <c r="DS1239" s="134"/>
      <c r="DT1239" s="134"/>
      <c r="DU1239" s="134"/>
      <c r="DV1239" s="134"/>
      <c r="DW1239" s="134"/>
      <c r="DX1239" s="134"/>
      <c r="DY1239" s="134"/>
      <c r="DZ1239" s="134"/>
      <c r="EA1239" s="134"/>
      <c r="EB1239" s="134"/>
      <c r="EC1239" s="134"/>
      <c r="ED1239" s="134"/>
      <c r="EE1239" s="134"/>
      <c r="EF1239" s="134"/>
      <c r="EG1239" s="134"/>
    </row>
    <row r="1240" spans="1:137">
      <c r="A1240" s="135"/>
      <c r="B1240" s="54"/>
      <c r="C1240" s="58" t="s">
        <v>31</v>
      </c>
      <c r="D1240" s="195" t="s">
        <v>1874</v>
      </c>
      <c r="E1240" s="196" t="s">
        <v>1879</v>
      </c>
      <c r="F1240" s="195" t="s">
        <v>1876</v>
      </c>
      <c r="G1240" s="195" t="s">
        <v>1877</v>
      </c>
      <c r="H1240" s="197" t="s">
        <v>1878</v>
      </c>
      <c r="I1240" s="74">
        <v>1553</v>
      </c>
      <c r="J1240" s="46" t="s">
        <v>1508</v>
      </c>
      <c r="K1240" s="75" t="s">
        <v>1509</v>
      </c>
      <c r="L1240" s="76">
        <f t="shared" si="119"/>
        <v>1</v>
      </c>
      <c r="M1240" s="76"/>
      <c r="N1240" s="76">
        <v>1</v>
      </c>
      <c r="O1240" s="76"/>
      <c r="P1240" s="76"/>
      <c r="Q1240" s="76"/>
      <c r="R1240" s="76"/>
      <c r="S1240" s="76"/>
      <c r="T1240" s="76"/>
      <c r="U1240" s="76"/>
      <c r="V1240" s="76"/>
      <c r="W1240" s="76"/>
      <c r="X1240" s="76"/>
      <c r="Y1240" s="134"/>
      <c r="Z1240" s="134"/>
      <c r="AA1240" s="134"/>
      <c r="AB1240" s="134"/>
      <c r="AC1240" s="134"/>
      <c r="AD1240" s="134"/>
      <c r="AE1240" s="134"/>
      <c r="AF1240" s="134"/>
      <c r="AG1240" s="134"/>
      <c r="AH1240" s="134"/>
      <c r="AI1240" s="134"/>
      <c r="AJ1240" s="134"/>
      <c r="AK1240" s="134"/>
      <c r="AL1240" s="134"/>
      <c r="AM1240" s="134"/>
      <c r="AN1240" s="134"/>
      <c r="AO1240" s="134"/>
      <c r="AP1240" s="134"/>
      <c r="AQ1240" s="134"/>
      <c r="AR1240" s="134"/>
      <c r="AS1240" s="134"/>
      <c r="AT1240" s="134"/>
      <c r="AU1240" s="134"/>
      <c r="AV1240" s="134"/>
      <c r="AW1240" s="134"/>
      <c r="AX1240" s="134"/>
      <c r="AY1240" s="134"/>
      <c r="AZ1240" s="134"/>
      <c r="BA1240" s="134"/>
      <c r="BB1240" s="134"/>
      <c r="BC1240" s="134"/>
      <c r="BD1240" s="134"/>
      <c r="BE1240" s="134"/>
      <c r="BF1240" s="134"/>
      <c r="BG1240" s="134"/>
      <c r="BH1240" s="134"/>
      <c r="BI1240" s="134"/>
      <c r="BJ1240" s="134"/>
      <c r="BK1240" s="134"/>
      <c r="BL1240" s="134"/>
      <c r="BM1240" s="134"/>
      <c r="BN1240" s="134"/>
      <c r="BO1240" s="134"/>
      <c r="BP1240" s="134"/>
      <c r="BQ1240" s="134"/>
      <c r="BR1240" s="134"/>
      <c r="BS1240" s="134"/>
      <c r="BT1240" s="134"/>
      <c r="BU1240" s="134"/>
      <c r="BV1240" s="134"/>
      <c r="BW1240" s="134"/>
      <c r="BX1240" s="134"/>
      <c r="BY1240" s="134"/>
      <c r="BZ1240" s="134"/>
      <c r="CA1240" s="134"/>
      <c r="CB1240" s="134"/>
      <c r="CC1240" s="134"/>
      <c r="CD1240" s="134"/>
      <c r="CE1240" s="134"/>
      <c r="CF1240" s="134"/>
      <c r="CG1240" s="134"/>
      <c r="CH1240" s="134"/>
      <c r="CI1240" s="134"/>
      <c r="CJ1240" s="134"/>
      <c r="CK1240" s="134"/>
      <c r="CL1240" s="134"/>
      <c r="CM1240" s="134"/>
      <c r="CN1240" s="134"/>
      <c r="CO1240" s="134"/>
      <c r="CP1240" s="134"/>
      <c r="CQ1240" s="134"/>
      <c r="CR1240" s="134"/>
      <c r="CS1240" s="134"/>
      <c r="CT1240" s="134"/>
      <c r="CU1240" s="134"/>
      <c r="CV1240" s="134"/>
      <c r="CW1240" s="134"/>
      <c r="CX1240" s="134"/>
      <c r="CY1240" s="134"/>
      <c r="CZ1240" s="134"/>
      <c r="DA1240" s="134"/>
      <c r="DB1240" s="134"/>
      <c r="DC1240" s="134"/>
      <c r="DD1240" s="134"/>
      <c r="DE1240" s="134"/>
      <c r="DF1240" s="134"/>
      <c r="DG1240" s="134"/>
      <c r="DH1240" s="134"/>
      <c r="DI1240" s="134"/>
      <c r="DJ1240" s="134"/>
      <c r="DK1240" s="134"/>
      <c r="DL1240" s="134"/>
      <c r="DM1240" s="134"/>
      <c r="DN1240" s="134"/>
      <c r="DO1240" s="134"/>
      <c r="DP1240" s="134"/>
      <c r="DQ1240" s="134"/>
      <c r="DR1240" s="134"/>
      <c r="DS1240" s="134"/>
      <c r="DT1240" s="134"/>
      <c r="DU1240" s="134"/>
      <c r="DV1240" s="134"/>
      <c r="DW1240" s="134"/>
      <c r="DX1240" s="134"/>
      <c r="DY1240" s="134"/>
      <c r="DZ1240" s="134"/>
      <c r="EA1240" s="134"/>
      <c r="EB1240" s="134"/>
      <c r="EC1240" s="134"/>
      <c r="ED1240" s="134"/>
      <c r="EE1240" s="134"/>
      <c r="EF1240" s="134"/>
      <c r="EG1240" s="134"/>
    </row>
    <row r="1241" spans="1:137">
      <c r="A1241" s="135"/>
      <c r="B1241" s="54"/>
      <c r="C1241" s="77"/>
      <c r="D1241" s="195"/>
      <c r="E1241" s="196"/>
      <c r="F1241" s="195"/>
      <c r="G1241" s="195"/>
      <c r="H1241" s="197"/>
      <c r="I1241" s="79"/>
      <c r="J1241" s="54"/>
      <c r="K1241" s="75" t="s">
        <v>1501</v>
      </c>
      <c r="L1241" s="76">
        <f t="shared" si="119"/>
        <v>1</v>
      </c>
      <c r="M1241" s="76">
        <v>1</v>
      </c>
      <c r="N1241" s="76"/>
      <c r="O1241" s="76"/>
      <c r="P1241" s="76"/>
      <c r="Q1241" s="76"/>
      <c r="R1241" s="76"/>
      <c r="S1241" s="76"/>
      <c r="T1241" s="76"/>
      <c r="U1241" s="76"/>
      <c r="V1241" s="76"/>
      <c r="W1241" s="76"/>
      <c r="X1241" s="76"/>
      <c r="Y1241" s="134"/>
      <c r="Z1241" s="134"/>
      <c r="AA1241" s="134"/>
      <c r="AB1241" s="134"/>
      <c r="AC1241" s="134"/>
      <c r="AD1241" s="134"/>
      <c r="AE1241" s="134"/>
      <c r="AF1241" s="134"/>
      <c r="AG1241" s="134"/>
      <c r="AH1241" s="134"/>
      <c r="AI1241" s="134"/>
      <c r="AJ1241" s="134"/>
      <c r="AK1241" s="134"/>
      <c r="AL1241" s="134"/>
      <c r="AM1241" s="134"/>
      <c r="AN1241" s="134"/>
      <c r="AO1241" s="134"/>
      <c r="AP1241" s="134"/>
      <c r="AQ1241" s="134"/>
      <c r="AR1241" s="134"/>
      <c r="AS1241" s="134"/>
      <c r="AT1241" s="134"/>
      <c r="AU1241" s="134"/>
      <c r="AV1241" s="134"/>
      <c r="AW1241" s="134"/>
      <c r="AX1241" s="134"/>
      <c r="AY1241" s="134"/>
      <c r="AZ1241" s="134"/>
      <c r="BA1241" s="134"/>
      <c r="BB1241" s="134"/>
      <c r="BC1241" s="134"/>
      <c r="BD1241" s="134"/>
      <c r="BE1241" s="134"/>
      <c r="BF1241" s="134"/>
      <c r="BG1241" s="134"/>
      <c r="BH1241" s="134"/>
      <c r="BI1241" s="134"/>
      <c r="BJ1241" s="134"/>
      <c r="BK1241" s="134"/>
      <c r="BL1241" s="134"/>
      <c r="BM1241" s="134"/>
      <c r="BN1241" s="134"/>
      <c r="BO1241" s="134"/>
      <c r="BP1241" s="134"/>
      <c r="BQ1241" s="134"/>
      <c r="BR1241" s="134"/>
      <c r="BS1241" s="134"/>
      <c r="BT1241" s="134"/>
      <c r="BU1241" s="134"/>
      <c r="BV1241" s="134"/>
      <c r="BW1241" s="134"/>
      <c r="BX1241" s="134"/>
      <c r="BY1241" s="134"/>
      <c r="BZ1241" s="134"/>
      <c r="CA1241" s="134"/>
      <c r="CB1241" s="134"/>
      <c r="CC1241" s="134"/>
      <c r="CD1241" s="134"/>
      <c r="CE1241" s="134"/>
      <c r="CF1241" s="134"/>
      <c r="CG1241" s="134"/>
      <c r="CH1241" s="134"/>
      <c r="CI1241" s="134"/>
      <c r="CJ1241" s="134"/>
      <c r="CK1241" s="134"/>
      <c r="CL1241" s="134"/>
      <c r="CM1241" s="134"/>
      <c r="CN1241" s="134"/>
      <c r="CO1241" s="134"/>
      <c r="CP1241" s="134"/>
      <c r="CQ1241" s="134"/>
      <c r="CR1241" s="134"/>
      <c r="CS1241" s="134"/>
      <c r="CT1241" s="134"/>
      <c r="CU1241" s="134"/>
      <c r="CV1241" s="134"/>
      <c r="CW1241" s="134"/>
      <c r="CX1241" s="134"/>
      <c r="CY1241" s="134"/>
      <c r="CZ1241" s="134"/>
      <c r="DA1241" s="134"/>
      <c r="DB1241" s="134"/>
      <c r="DC1241" s="134"/>
      <c r="DD1241" s="134"/>
      <c r="DE1241" s="134"/>
      <c r="DF1241" s="134"/>
      <c r="DG1241" s="134"/>
      <c r="DH1241" s="134"/>
      <c r="DI1241" s="134"/>
      <c r="DJ1241" s="134"/>
      <c r="DK1241" s="134"/>
      <c r="DL1241" s="134"/>
      <c r="DM1241" s="134"/>
      <c r="DN1241" s="134"/>
      <c r="DO1241" s="134"/>
      <c r="DP1241" s="134"/>
      <c r="DQ1241" s="134"/>
      <c r="DR1241" s="134"/>
      <c r="DS1241" s="134"/>
      <c r="DT1241" s="134"/>
      <c r="DU1241" s="134"/>
      <c r="DV1241" s="134"/>
      <c r="DW1241" s="134"/>
      <c r="DX1241" s="134"/>
      <c r="DY1241" s="134"/>
      <c r="DZ1241" s="134"/>
      <c r="EA1241" s="134"/>
      <c r="EB1241" s="134"/>
      <c r="EC1241" s="134"/>
      <c r="ED1241" s="134"/>
      <c r="EE1241" s="134"/>
      <c r="EF1241" s="134"/>
      <c r="EG1241" s="134"/>
    </row>
    <row r="1242" spans="1:137">
      <c r="A1242" s="135"/>
      <c r="B1242" s="54"/>
      <c r="C1242" s="81"/>
      <c r="D1242" s="195"/>
      <c r="E1242" s="196"/>
      <c r="F1242" s="195"/>
      <c r="G1242" s="195"/>
      <c r="H1242" s="197"/>
      <c r="I1242" s="83"/>
      <c r="J1242" s="80"/>
      <c r="K1242" s="84" t="s">
        <v>1502</v>
      </c>
      <c r="L1242" s="76">
        <f t="shared" si="119"/>
        <v>0</v>
      </c>
      <c r="M1242" s="76"/>
      <c r="N1242" s="76"/>
      <c r="O1242" s="76"/>
      <c r="P1242" s="76"/>
      <c r="Q1242" s="76"/>
      <c r="R1242" s="76"/>
      <c r="S1242" s="76"/>
      <c r="T1242" s="76"/>
      <c r="U1242" s="76"/>
      <c r="V1242" s="76"/>
      <c r="W1242" s="76"/>
      <c r="X1242" s="76"/>
      <c r="Y1242" s="134"/>
      <c r="Z1242" s="134"/>
      <c r="AA1242" s="134"/>
      <c r="AB1242" s="134"/>
      <c r="AC1242" s="134"/>
      <c r="AD1242" s="134"/>
      <c r="AE1242" s="134"/>
      <c r="AF1242" s="134"/>
      <c r="AG1242" s="134"/>
      <c r="AH1242" s="134"/>
      <c r="AI1242" s="134"/>
      <c r="AJ1242" s="134"/>
      <c r="AK1242" s="134"/>
      <c r="AL1242" s="134"/>
      <c r="AM1242" s="134"/>
      <c r="AN1242" s="134"/>
      <c r="AO1242" s="134"/>
      <c r="AP1242" s="134"/>
      <c r="AQ1242" s="134"/>
      <c r="AR1242" s="134"/>
      <c r="AS1242" s="134"/>
      <c r="AT1242" s="134"/>
      <c r="AU1242" s="134"/>
      <c r="AV1242" s="134"/>
      <c r="AW1242" s="134"/>
      <c r="AX1242" s="134"/>
      <c r="AY1242" s="134"/>
      <c r="AZ1242" s="134"/>
      <c r="BA1242" s="134"/>
      <c r="BB1242" s="134"/>
      <c r="BC1242" s="134"/>
      <c r="BD1242" s="134"/>
      <c r="BE1242" s="134"/>
      <c r="BF1242" s="134"/>
      <c r="BG1242" s="134"/>
      <c r="BH1242" s="134"/>
      <c r="BI1242" s="134"/>
      <c r="BJ1242" s="134"/>
      <c r="BK1242" s="134"/>
      <c r="BL1242" s="134"/>
      <c r="BM1242" s="134"/>
      <c r="BN1242" s="134"/>
      <c r="BO1242" s="134"/>
      <c r="BP1242" s="134"/>
      <c r="BQ1242" s="134"/>
      <c r="BR1242" s="134"/>
      <c r="BS1242" s="134"/>
      <c r="BT1242" s="134"/>
      <c r="BU1242" s="134"/>
      <c r="BV1242" s="134"/>
      <c r="BW1242" s="134"/>
      <c r="BX1242" s="134"/>
      <c r="BY1242" s="134"/>
      <c r="BZ1242" s="134"/>
      <c r="CA1242" s="134"/>
      <c r="CB1242" s="134"/>
      <c r="CC1242" s="134"/>
      <c r="CD1242" s="134"/>
      <c r="CE1242" s="134"/>
      <c r="CF1242" s="134"/>
      <c r="CG1242" s="134"/>
      <c r="CH1242" s="134"/>
      <c r="CI1242" s="134"/>
      <c r="CJ1242" s="134"/>
      <c r="CK1242" s="134"/>
      <c r="CL1242" s="134"/>
      <c r="CM1242" s="134"/>
      <c r="CN1242" s="134"/>
      <c r="CO1242" s="134"/>
      <c r="CP1242" s="134"/>
      <c r="CQ1242" s="134"/>
      <c r="CR1242" s="134"/>
      <c r="CS1242" s="134"/>
      <c r="CT1242" s="134"/>
      <c r="CU1242" s="134"/>
      <c r="CV1242" s="134"/>
      <c r="CW1242" s="134"/>
      <c r="CX1242" s="134"/>
      <c r="CY1242" s="134"/>
      <c r="CZ1242" s="134"/>
      <c r="DA1242" s="134"/>
      <c r="DB1242" s="134"/>
      <c r="DC1242" s="134"/>
      <c r="DD1242" s="134"/>
      <c r="DE1242" s="134"/>
      <c r="DF1242" s="134"/>
      <c r="DG1242" s="134"/>
      <c r="DH1242" s="134"/>
      <c r="DI1242" s="134"/>
      <c r="DJ1242" s="134"/>
      <c r="DK1242" s="134"/>
      <c r="DL1242" s="134"/>
      <c r="DM1242" s="134"/>
      <c r="DN1242" s="134"/>
      <c r="DO1242" s="134"/>
      <c r="DP1242" s="134"/>
      <c r="DQ1242" s="134"/>
      <c r="DR1242" s="134"/>
      <c r="DS1242" s="134"/>
      <c r="DT1242" s="134"/>
      <c r="DU1242" s="134"/>
      <c r="DV1242" s="134"/>
      <c r="DW1242" s="134"/>
      <c r="DX1242" s="134"/>
      <c r="DY1242" s="134"/>
      <c r="DZ1242" s="134"/>
      <c r="EA1242" s="134"/>
      <c r="EB1242" s="134"/>
      <c r="EC1242" s="134"/>
      <c r="ED1242" s="134"/>
      <c r="EE1242" s="134"/>
      <c r="EF1242" s="134"/>
      <c r="EG1242" s="134"/>
    </row>
    <row r="1243" spans="1:137">
      <c r="A1243" s="135"/>
      <c r="B1243" s="54"/>
      <c r="C1243" s="58" t="s">
        <v>33</v>
      </c>
      <c r="D1243" s="58" t="s">
        <v>1880</v>
      </c>
      <c r="E1243" s="152" t="s">
        <v>1881</v>
      </c>
      <c r="F1243" s="58" t="s">
        <v>1882</v>
      </c>
      <c r="G1243" s="58" t="s">
        <v>1883</v>
      </c>
      <c r="H1243" s="199" t="s">
        <v>1884</v>
      </c>
      <c r="I1243" s="74">
        <v>337234.58</v>
      </c>
      <c r="J1243" s="46" t="s">
        <v>1508</v>
      </c>
      <c r="K1243" s="75" t="s">
        <v>1509</v>
      </c>
      <c r="L1243" s="76">
        <f t="shared" si="119"/>
        <v>0</v>
      </c>
      <c r="M1243" s="76"/>
      <c r="N1243" s="76"/>
      <c r="O1243" s="76"/>
      <c r="P1243" s="76"/>
      <c r="Q1243" s="76"/>
      <c r="R1243" s="76"/>
      <c r="S1243" s="76"/>
      <c r="T1243" s="76"/>
      <c r="U1243" s="76"/>
      <c r="V1243" s="76"/>
      <c r="W1243" s="76"/>
      <c r="X1243" s="76"/>
      <c r="Y1243" s="134"/>
      <c r="Z1243" s="134"/>
      <c r="AA1243" s="134"/>
      <c r="AB1243" s="134"/>
      <c r="AC1243" s="134"/>
      <c r="AD1243" s="134"/>
      <c r="AE1243" s="134"/>
      <c r="AF1243" s="134"/>
      <c r="AG1243" s="134"/>
      <c r="AH1243" s="134"/>
      <c r="AI1243" s="134"/>
      <c r="AJ1243" s="134"/>
      <c r="AK1243" s="134"/>
      <c r="AL1243" s="134"/>
      <c r="AM1243" s="134"/>
      <c r="AN1243" s="134"/>
      <c r="AO1243" s="134"/>
      <c r="AP1243" s="134"/>
      <c r="AQ1243" s="134"/>
      <c r="AR1243" s="134"/>
      <c r="AS1243" s="134"/>
      <c r="AT1243" s="134"/>
      <c r="AU1243" s="134"/>
      <c r="AV1243" s="134"/>
      <c r="AW1243" s="134"/>
      <c r="AX1243" s="134"/>
      <c r="AY1243" s="134"/>
      <c r="AZ1243" s="134"/>
      <c r="BA1243" s="134"/>
      <c r="BB1243" s="134"/>
      <c r="BC1243" s="134"/>
      <c r="BD1243" s="134"/>
      <c r="BE1243" s="134"/>
      <c r="BF1243" s="134"/>
      <c r="BG1243" s="134"/>
      <c r="BH1243" s="134"/>
      <c r="BI1243" s="134"/>
      <c r="BJ1243" s="134"/>
      <c r="BK1243" s="134"/>
      <c r="BL1243" s="134"/>
      <c r="BM1243" s="134"/>
      <c r="BN1243" s="134"/>
      <c r="BO1243" s="134"/>
      <c r="BP1243" s="134"/>
      <c r="BQ1243" s="134"/>
      <c r="BR1243" s="134"/>
      <c r="BS1243" s="134"/>
      <c r="BT1243" s="134"/>
      <c r="BU1243" s="134"/>
      <c r="BV1243" s="134"/>
      <c r="BW1243" s="134"/>
      <c r="BX1243" s="134"/>
      <c r="BY1243" s="134"/>
      <c r="BZ1243" s="134"/>
      <c r="CA1243" s="134"/>
      <c r="CB1243" s="134"/>
      <c r="CC1243" s="134"/>
      <c r="CD1243" s="134"/>
      <c r="CE1243" s="134"/>
      <c r="CF1243" s="134"/>
      <c r="CG1243" s="134"/>
      <c r="CH1243" s="134"/>
      <c r="CI1243" s="134"/>
      <c r="CJ1243" s="134"/>
      <c r="CK1243" s="134"/>
      <c r="CL1243" s="134"/>
      <c r="CM1243" s="134"/>
      <c r="CN1243" s="134"/>
      <c r="CO1243" s="134"/>
      <c r="CP1243" s="134"/>
      <c r="CQ1243" s="134"/>
      <c r="CR1243" s="134"/>
      <c r="CS1243" s="134"/>
      <c r="CT1243" s="134"/>
      <c r="CU1243" s="134"/>
      <c r="CV1243" s="134"/>
      <c r="CW1243" s="134"/>
      <c r="CX1243" s="134"/>
      <c r="CY1243" s="134"/>
      <c r="CZ1243" s="134"/>
      <c r="DA1243" s="134"/>
      <c r="DB1243" s="134"/>
      <c r="DC1243" s="134"/>
      <c r="DD1243" s="134"/>
      <c r="DE1243" s="134"/>
      <c r="DF1243" s="134"/>
      <c r="DG1243" s="134"/>
      <c r="DH1243" s="134"/>
      <c r="DI1243" s="134"/>
      <c r="DJ1243" s="134"/>
      <c r="DK1243" s="134"/>
      <c r="DL1243" s="134"/>
      <c r="DM1243" s="134"/>
      <c r="DN1243" s="134"/>
      <c r="DO1243" s="134"/>
      <c r="DP1243" s="134"/>
      <c r="DQ1243" s="134"/>
      <c r="DR1243" s="134"/>
      <c r="DS1243" s="134"/>
      <c r="DT1243" s="134"/>
      <c r="DU1243" s="134"/>
      <c r="DV1243" s="134"/>
      <c r="DW1243" s="134"/>
      <c r="DX1243" s="134"/>
      <c r="DY1243" s="134"/>
      <c r="DZ1243" s="134"/>
      <c r="EA1243" s="134"/>
      <c r="EB1243" s="134"/>
      <c r="EC1243" s="134"/>
      <c r="ED1243" s="134"/>
      <c r="EE1243" s="134"/>
      <c r="EF1243" s="134"/>
      <c r="EG1243" s="134"/>
    </row>
    <row r="1244" spans="1:137">
      <c r="A1244" s="135"/>
      <c r="B1244" s="54"/>
      <c r="C1244" s="77"/>
      <c r="D1244" s="77"/>
      <c r="E1244" s="153"/>
      <c r="F1244" s="77"/>
      <c r="G1244" s="77"/>
      <c r="H1244" s="200"/>
      <c r="I1244" s="79"/>
      <c r="J1244" s="54"/>
      <c r="K1244" s="75" t="s">
        <v>1501</v>
      </c>
      <c r="L1244" s="76">
        <f t="shared" si="119"/>
        <v>0</v>
      </c>
      <c r="M1244" s="76"/>
      <c r="N1244" s="76"/>
      <c r="O1244" s="76"/>
      <c r="P1244" s="76"/>
      <c r="Q1244" s="76"/>
      <c r="R1244" s="76"/>
      <c r="S1244" s="76"/>
      <c r="T1244" s="76"/>
      <c r="U1244" s="76"/>
      <c r="V1244" s="76"/>
      <c r="W1244" s="76"/>
      <c r="X1244" s="76"/>
      <c r="Y1244" s="134"/>
      <c r="Z1244" s="134"/>
      <c r="AA1244" s="134"/>
      <c r="AB1244" s="134"/>
      <c r="AC1244" s="134"/>
      <c r="AD1244" s="134"/>
      <c r="AE1244" s="134"/>
      <c r="AF1244" s="134"/>
      <c r="AG1244" s="134"/>
      <c r="AH1244" s="134"/>
      <c r="AI1244" s="134"/>
      <c r="AJ1244" s="134"/>
      <c r="AK1244" s="134"/>
      <c r="AL1244" s="134"/>
      <c r="AM1244" s="134"/>
      <c r="AN1244" s="134"/>
      <c r="AO1244" s="134"/>
      <c r="AP1244" s="134"/>
      <c r="AQ1244" s="134"/>
      <c r="AR1244" s="134"/>
      <c r="AS1244" s="134"/>
      <c r="AT1244" s="134"/>
      <c r="AU1244" s="134"/>
      <c r="AV1244" s="134"/>
      <c r="AW1244" s="134"/>
      <c r="AX1244" s="134"/>
      <c r="AY1244" s="134"/>
      <c r="AZ1244" s="134"/>
      <c r="BA1244" s="134"/>
      <c r="BB1244" s="134"/>
      <c r="BC1244" s="134"/>
      <c r="BD1244" s="134"/>
      <c r="BE1244" s="134"/>
      <c r="BF1244" s="134"/>
      <c r="BG1244" s="134"/>
      <c r="BH1244" s="134"/>
      <c r="BI1244" s="134"/>
      <c r="BJ1244" s="134"/>
      <c r="BK1244" s="134"/>
      <c r="BL1244" s="134"/>
      <c r="BM1244" s="134"/>
      <c r="BN1244" s="134"/>
      <c r="BO1244" s="134"/>
      <c r="BP1244" s="134"/>
      <c r="BQ1244" s="134"/>
      <c r="BR1244" s="134"/>
      <c r="BS1244" s="134"/>
      <c r="BT1244" s="134"/>
      <c r="BU1244" s="134"/>
      <c r="BV1244" s="134"/>
      <c r="BW1244" s="134"/>
      <c r="BX1244" s="134"/>
      <c r="BY1244" s="134"/>
      <c r="BZ1244" s="134"/>
      <c r="CA1244" s="134"/>
      <c r="CB1244" s="134"/>
      <c r="CC1244" s="134"/>
      <c r="CD1244" s="134"/>
      <c r="CE1244" s="134"/>
      <c r="CF1244" s="134"/>
      <c r="CG1244" s="134"/>
      <c r="CH1244" s="134"/>
      <c r="CI1244" s="134"/>
      <c r="CJ1244" s="134"/>
      <c r="CK1244" s="134"/>
      <c r="CL1244" s="134"/>
      <c r="CM1244" s="134"/>
      <c r="CN1244" s="134"/>
      <c r="CO1244" s="134"/>
      <c r="CP1244" s="134"/>
      <c r="CQ1244" s="134"/>
      <c r="CR1244" s="134"/>
      <c r="CS1244" s="134"/>
      <c r="CT1244" s="134"/>
      <c r="CU1244" s="134"/>
      <c r="CV1244" s="134"/>
      <c r="CW1244" s="134"/>
      <c r="CX1244" s="134"/>
      <c r="CY1244" s="134"/>
      <c r="CZ1244" s="134"/>
      <c r="DA1244" s="134"/>
      <c r="DB1244" s="134"/>
      <c r="DC1244" s="134"/>
      <c r="DD1244" s="134"/>
      <c r="DE1244" s="134"/>
      <c r="DF1244" s="134"/>
      <c r="DG1244" s="134"/>
      <c r="DH1244" s="134"/>
      <c r="DI1244" s="134"/>
      <c r="DJ1244" s="134"/>
      <c r="DK1244" s="134"/>
      <c r="DL1244" s="134"/>
      <c r="DM1244" s="134"/>
      <c r="DN1244" s="134"/>
      <c r="DO1244" s="134"/>
      <c r="DP1244" s="134"/>
      <c r="DQ1244" s="134"/>
      <c r="DR1244" s="134"/>
      <c r="DS1244" s="134"/>
      <c r="DT1244" s="134"/>
      <c r="DU1244" s="134"/>
      <c r="DV1244" s="134"/>
      <c r="DW1244" s="134"/>
      <c r="DX1244" s="134"/>
      <c r="DY1244" s="134"/>
      <c r="DZ1244" s="134"/>
      <c r="EA1244" s="134"/>
      <c r="EB1244" s="134"/>
      <c r="EC1244" s="134"/>
      <c r="ED1244" s="134"/>
      <c r="EE1244" s="134"/>
      <c r="EF1244" s="134"/>
      <c r="EG1244" s="134"/>
    </row>
    <row r="1245" spans="1:137">
      <c r="A1245" s="135"/>
      <c r="B1245" s="54"/>
      <c r="C1245" s="81"/>
      <c r="D1245" s="81"/>
      <c r="E1245" s="154"/>
      <c r="F1245" s="81"/>
      <c r="G1245" s="81"/>
      <c r="H1245" s="201"/>
      <c r="I1245" s="83"/>
      <c r="J1245" s="80"/>
      <c r="K1245" s="84" t="s">
        <v>1502</v>
      </c>
      <c r="L1245" s="76">
        <f t="shared" si="119"/>
        <v>3</v>
      </c>
      <c r="M1245" s="76"/>
      <c r="N1245" s="76"/>
      <c r="O1245" s="76"/>
      <c r="P1245" s="76"/>
      <c r="Q1245" s="76"/>
      <c r="R1245" s="76"/>
      <c r="S1245" s="76"/>
      <c r="T1245" s="76">
        <v>3</v>
      </c>
      <c r="U1245" s="76"/>
      <c r="V1245" s="76"/>
      <c r="W1245" s="76"/>
      <c r="X1245" s="76"/>
      <c r="Y1245" s="134"/>
      <c r="Z1245" s="134"/>
      <c r="AA1245" s="134"/>
      <c r="AB1245" s="134"/>
      <c r="AC1245" s="134"/>
      <c r="AD1245" s="134"/>
      <c r="AE1245" s="134"/>
      <c r="AF1245" s="134"/>
      <c r="AG1245" s="134"/>
      <c r="AH1245" s="134"/>
      <c r="AI1245" s="134"/>
      <c r="AJ1245" s="134"/>
      <c r="AK1245" s="134"/>
      <c r="AL1245" s="134"/>
      <c r="AM1245" s="134"/>
      <c r="AN1245" s="134"/>
      <c r="AO1245" s="134"/>
      <c r="AP1245" s="134"/>
      <c r="AQ1245" s="134"/>
      <c r="AR1245" s="134"/>
      <c r="AS1245" s="134"/>
      <c r="AT1245" s="134"/>
      <c r="AU1245" s="134"/>
      <c r="AV1245" s="134"/>
      <c r="AW1245" s="134"/>
      <c r="AX1245" s="134"/>
      <c r="AY1245" s="134"/>
      <c r="AZ1245" s="134"/>
      <c r="BA1245" s="134"/>
      <c r="BB1245" s="134"/>
      <c r="BC1245" s="134"/>
      <c r="BD1245" s="134"/>
      <c r="BE1245" s="134"/>
      <c r="BF1245" s="134"/>
      <c r="BG1245" s="134"/>
      <c r="BH1245" s="134"/>
      <c r="BI1245" s="134"/>
      <c r="BJ1245" s="134"/>
      <c r="BK1245" s="134"/>
      <c r="BL1245" s="134"/>
      <c r="BM1245" s="134"/>
      <c r="BN1245" s="134"/>
      <c r="BO1245" s="134"/>
      <c r="BP1245" s="134"/>
      <c r="BQ1245" s="134"/>
      <c r="BR1245" s="134"/>
      <c r="BS1245" s="134"/>
      <c r="BT1245" s="134"/>
      <c r="BU1245" s="134"/>
      <c r="BV1245" s="134"/>
      <c r="BW1245" s="134"/>
      <c r="BX1245" s="134"/>
      <c r="BY1245" s="134"/>
      <c r="BZ1245" s="134"/>
      <c r="CA1245" s="134"/>
      <c r="CB1245" s="134"/>
      <c r="CC1245" s="134"/>
      <c r="CD1245" s="134"/>
      <c r="CE1245" s="134"/>
      <c r="CF1245" s="134"/>
      <c r="CG1245" s="134"/>
      <c r="CH1245" s="134"/>
      <c r="CI1245" s="134"/>
      <c r="CJ1245" s="134"/>
      <c r="CK1245" s="134"/>
      <c r="CL1245" s="134"/>
      <c r="CM1245" s="134"/>
      <c r="CN1245" s="134"/>
      <c r="CO1245" s="134"/>
      <c r="CP1245" s="134"/>
      <c r="CQ1245" s="134"/>
      <c r="CR1245" s="134"/>
      <c r="CS1245" s="134"/>
      <c r="CT1245" s="134"/>
      <c r="CU1245" s="134"/>
      <c r="CV1245" s="134"/>
      <c r="CW1245" s="134"/>
      <c r="CX1245" s="134"/>
      <c r="CY1245" s="134"/>
      <c r="CZ1245" s="134"/>
      <c r="DA1245" s="134"/>
      <c r="DB1245" s="134"/>
      <c r="DC1245" s="134"/>
      <c r="DD1245" s="134"/>
      <c r="DE1245" s="134"/>
      <c r="DF1245" s="134"/>
      <c r="DG1245" s="134"/>
      <c r="DH1245" s="134"/>
      <c r="DI1245" s="134"/>
      <c r="DJ1245" s="134"/>
      <c r="DK1245" s="134"/>
      <c r="DL1245" s="134"/>
      <c r="DM1245" s="134"/>
      <c r="DN1245" s="134"/>
      <c r="DO1245" s="134"/>
      <c r="DP1245" s="134"/>
      <c r="DQ1245" s="134"/>
      <c r="DR1245" s="134"/>
      <c r="DS1245" s="134"/>
      <c r="DT1245" s="134"/>
      <c r="DU1245" s="134"/>
      <c r="DV1245" s="134"/>
      <c r="DW1245" s="134"/>
      <c r="DX1245" s="134"/>
      <c r="DY1245" s="134"/>
      <c r="DZ1245" s="134"/>
      <c r="EA1245" s="134"/>
      <c r="EB1245" s="134"/>
      <c r="EC1245" s="134"/>
      <c r="ED1245" s="134"/>
      <c r="EE1245" s="134"/>
      <c r="EF1245" s="134"/>
      <c r="EG1245" s="134"/>
    </row>
    <row r="1246" spans="1:137">
      <c r="A1246" s="135"/>
      <c r="B1246" s="54"/>
      <c r="C1246" s="58" t="s">
        <v>33</v>
      </c>
      <c r="D1246" s="195" t="s">
        <v>1885</v>
      </c>
      <c r="E1246" s="196" t="s">
        <v>1886</v>
      </c>
      <c r="F1246" s="195" t="s">
        <v>1887</v>
      </c>
      <c r="G1246" s="195" t="s">
        <v>1888</v>
      </c>
      <c r="H1246" s="197" t="s">
        <v>1889</v>
      </c>
      <c r="I1246" s="74">
        <v>202</v>
      </c>
      <c r="J1246" s="46" t="s">
        <v>1508</v>
      </c>
      <c r="K1246" s="75" t="s">
        <v>1509</v>
      </c>
      <c r="L1246" s="76">
        <f t="shared" si="119"/>
        <v>0</v>
      </c>
      <c r="M1246" s="76"/>
      <c r="N1246" s="76"/>
      <c r="O1246" s="76"/>
      <c r="P1246" s="76"/>
      <c r="Q1246" s="76"/>
      <c r="R1246" s="76"/>
      <c r="S1246" s="76"/>
      <c r="T1246" s="76"/>
      <c r="U1246" s="76"/>
      <c r="V1246" s="76"/>
      <c r="W1246" s="76"/>
      <c r="X1246" s="76"/>
      <c r="Y1246" s="134"/>
      <c r="Z1246" s="134"/>
      <c r="AA1246" s="134"/>
      <c r="AB1246" s="134"/>
      <c r="AC1246" s="134"/>
      <c r="AD1246" s="134"/>
      <c r="AE1246" s="134"/>
      <c r="AF1246" s="134"/>
      <c r="AG1246" s="134"/>
      <c r="AH1246" s="134"/>
      <c r="AI1246" s="134"/>
      <c r="AJ1246" s="134"/>
      <c r="AK1246" s="134"/>
      <c r="AL1246" s="134"/>
      <c r="AM1246" s="134"/>
      <c r="AN1246" s="134"/>
      <c r="AO1246" s="134"/>
      <c r="AP1246" s="134"/>
      <c r="AQ1246" s="134"/>
      <c r="AR1246" s="134"/>
      <c r="AS1246" s="134"/>
      <c r="AT1246" s="134"/>
      <c r="AU1246" s="134"/>
      <c r="AV1246" s="134"/>
      <c r="AW1246" s="134"/>
      <c r="AX1246" s="134"/>
      <c r="AY1246" s="134"/>
      <c r="AZ1246" s="134"/>
      <c r="BA1246" s="134"/>
      <c r="BB1246" s="134"/>
      <c r="BC1246" s="134"/>
      <c r="BD1246" s="134"/>
      <c r="BE1246" s="134"/>
      <c r="BF1246" s="134"/>
      <c r="BG1246" s="134"/>
      <c r="BH1246" s="134"/>
      <c r="BI1246" s="134"/>
      <c r="BJ1246" s="134"/>
      <c r="BK1246" s="134"/>
      <c r="BL1246" s="134"/>
      <c r="BM1246" s="134"/>
      <c r="BN1246" s="134"/>
      <c r="BO1246" s="134"/>
      <c r="BP1246" s="134"/>
      <c r="BQ1246" s="134"/>
      <c r="BR1246" s="134"/>
      <c r="BS1246" s="134"/>
      <c r="BT1246" s="134"/>
      <c r="BU1246" s="134"/>
      <c r="BV1246" s="134"/>
      <c r="BW1246" s="134"/>
      <c r="BX1246" s="134"/>
      <c r="BY1246" s="134"/>
      <c r="BZ1246" s="134"/>
      <c r="CA1246" s="134"/>
      <c r="CB1246" s="134"/>
      <c r="CC1246" s="134"/>
      <c r="CD1246" s="134"/>
      <c r="CE1246" s="134"/>
      <c r="CF1246" s="134"/>
      <c r="CG1246" s="134"/>
      <c r="CH1246" s="134"/>
      <c r="CI1246" s="134"/>
      <c r="CJ1246" s="134"/>
      <c r="CK1246" s="134"/>
      <c r="CL1246" s="134"/>
      <c r="CM1246" s="134"/>
      <c r="CN1246" s="134"/>
      <c r="CO1246" s="134"/>
      <c r="CP1246" s="134"/>
      <c r="CQ1246" s="134"/>
      <c r="CR1246" s="134"/>
      <c r="CS1246" s="134"/>
      <c r="CT1246" s="134"/>
      <c r="CU1246" s="134"/>
      <c r="CV1246" s="134"/>
      <c r="CW1246" s="134"/>
      <c r="CX1246" s="134"/>
      <c r="CY1246" s="134"/>
      <c r="CZ1246" s="134"/>
      <c r="DA1246" s="134"/>
      <c r="DB1246" s="134"/>
      <c r="DC1246" s="134"/>
      <c r="DD1246" s="134"/>
      <c r="DE1246" s="134"/>
      <c r="DF1246" s="134"/>
      <c r="DG1246" s="134"/>
      <c r="DH1246" s="134"/>
      <c r="DI1246" s="134"/>
      <c r="DJ1246" s="134"/>
      <c r="DK1246" s="134"/>
      <c r="DL1246" s="134"/>
      <c r="DM1246" s="134"/>
      <c r="DN1246" s="134"/>
      <c r="DO1246" s="134"/>
      <c r="DP1246" s="134"/>
      <c r="DQ1246" s="134"/>
      <c r="DR1246" s="134"/>
      <c r="DS1246" s="134"/>
      <c r="DT1246" s="134"/>
      <c r="DU1246" s="134"/>
      <c r="DV1246" s="134"/>
      <c r="DW1246" s="134"/>
      <c r="DX1246" s="134"/>
      <c r="DY1246" s="134"/>
      <c r="DZ1246" s="134"/>
      <c r="EA1246" s="134"/>
      <c r="EB1246" s="134"/>
      <c r="EC1246" s="134"/>
      <c r="ED1246" s="134"/>
      <c r="EE1246" s="134"/>
      <c r="EF1246" s="134"/>
      <c r="EG1246" s="134"/>
    </row>
    <row r="1247" spans="1:137">
      <c r="A1247" s="135"/>
      <c r="B1247" s="54"/>
      <c r="C1247" s="77"/>
      <c r="D1247" s="195"/>
      <c r="E1247" s="196"/>
      <c r="F1247" s="195"/>
      <c r="G1247" s="195"/>
      <c r="H1247" s="197"/>
      <c r="I1247" s="79"/>
      <c r="J1247" s="54"/>
      <c r="K1247" s="75" t="s">
        <v>1501</v>
      </c>
      <c r="L1247" s="76">
        <f t="shared" si="119"/>
        <v>0</v>
      </c>
      <c r="M1247" s="76"/>
      <c r="N1247" s="76"/>
      <c r="O1247" s="76"/>
      <c r="P1247" s="76"/>
      <c r="Q1247" s="76"/>
      <c r="R1247" s="76"/>
      <c r="S1247" s="76"/>
      <c r="T1247" s="76"/>
      <c r="U1247" s="76"/>
      <c r="V1247" s="76"/>
      <c r="W1247" s="76"/>
      <c r="X1247" s="76"/>
      <c r="Y1247" s="134"/>
      <c r="Z1247" s="134"/>
      <c r="AA1247" s="134"/>
      <c r="AB1247" s="134"/>
      <c r="AC1247" s="134"/>
      <c r="AD1247" s="134"/>
      <c r="AE1247" s="134"/>
      <c r="AF1247" s="134"/>
      <c r="AG1247" s="134"/>
      <c r="AH1247" s="134"/>
      <c r="AI1247" s="134"/>
      <c r="AJ1247" s="134"/>
      <c r="AK1247" s="134"/>
      <c r="AL1247" s="134"/>
      <c r="AM1247" s="134"/>
      <c r="AN1247" s="134"/>
      <c r="AO1247" s="134"/>
      <c r="AP1247" s="134"/>
      <c r="AQ1247" s="134"/>
      <c r="AR1247" s="134"/>
      <c r="AS1247" s="134"/>
      <c r="AT1247" s="134"/>
      <c r="AU1247" s="134"/>
      <c r="AV1247" s="134"/>
      <c r="AW1247" s="134"/>
      <c r="AX1247" s="134"/>
      <c r="AY1247" s="134"/>
      <c r="AZ1247" s="134"/>
      <c r="BA1247" s="134"/>
      <c r="BB1247" s="134"/>
      <c r="BC1247" s="134"/>
      <c r="BD1247" s="134"/>
      <c r="BE1247" s="134"/>
      <c r="BF1247" s="134"/>
      <c r="BG1247" s="134"/>
      <c r="BH1247" s="134"/>
      <c r="BI1247" s="134"/>
      <c r="BJ1247" s="134"/>
      <c r="BK1247" s="134"/>
      <c r="BL1247" s="134"/>
      <c r="BM1247" s="134"/>
      <c r="BN1247" s="134"/>
      <c r="BO1247" s="134"/>
      <c r="BP1247" s="134"/>
      <c r="BQ1247" s="134"/>
      <c r="BR1247" s="134"/>
      <c r="BS1247" s="134"/>
      <c r="BT1247" s="134"/>
      <c r="BU1247" s="134"/>
      <c r="BV1247" s="134"/>
      <c r="BW1247" s="134"/>
      <c r="BX1247" s="134"/>
      <c r="BY1247" s="134"/>
      <c r="BZ1247" s="134"/>
      <c r="CA1247" s="134"/>
      <c r="CB1247" s="134"/>
      <c r="CC1247" s="134"/>
      <c r="CD1247" s="134"/>
      <c r="CE1247" s="134"/>
      <c r="CF1247" s="134"/>
      <c r="CG1247" s="134"/>
      <c r="CH1247" s="134"/>
      <c r="CI1247" s="134"/>
      <c r="CJ1247" s="134"/>
      <c r="CK1247" s="134"/>
      <c r="CL1247" s="134"/>
      <c r="CM1247" s="134"/>
      <c r="CN1247" s="134"/>
      <c r="CO1247" s="134"/>
      <c r="CP1247" s="134"/>
      <c r="CQ1247" s="134"/>
      <c r="CR1247" s="134"/>
      <c r="CS1247" s="134"/>
      <c r="CT1247" s="134"/>
      <c r="CU1247" s="134"/>
      <c r="CV1247" s="134"/>
      <c r="CW1247" s="134"/>
      <c r="CX1247" s="134"/>
      <c r="CY1247" s="134"/>
      <c r="CZ1247" s="134"/>
      <c r="DA1247" s="134"/>
      <c r="DB1247" s="134"/>
      <c r="DC1247" s="134"/>
      <c r="DD1247" s="134"/>
      <c r="DE1247" s="134"/>
      <c r="DF1247" s="134"/>
      <c r="DG1247" s="134"/>
      <c r="DH1247" s="134"/>
      <c r="DI1247" s="134"/>
      <c r="DJ1247" s="134"/>
      <c r="DK1247" s="134"/>
      <c r="DL1247" s="134"/>
      <c r="DM1247" s="134"/>
      <c r="DN1247" s="134"/>
      <c r="DO1247" s="134"/>
      <c r="DP1247" s="134"/>
      <c r="DQ1247" s="134"/>
      <c r="DR1247" s="134"/>
      <c r="DS1247" s="134"/>
      <c r="DT1247" s="134"/>
      <c r="DU1247" s="134"/>
      <c r="DV1247" s="134"/>
      <c r="DW1247" s="134"/>
      <c r="DX1247" s="134"/>
      <c r="DY1247" s="134"/>
      <c r="DZ1247" s="134"/>
      <c r="EA1247" s="134"/>
      <c r="EB1247" s="134"/>
      <c r="EC1247" s="134"/>
      <c r="ED1247" s="134"/>
      <c r="EE1247" s="134"/>
      <c r="EF1247" s="134"/>
      <c r="EG1247" s="134"/>
    </row>
    <row r="1248" spans="1:137">
      <c r="A1248" s="135"/>
      <c r="B1248" s="54"/>
      <c r="C1248" s="81"/>
      <c r="D1248" s="195"/>
      <c r="E1248" s="196"/>
      <c r="F1248" s="195"/>
      <c r="G1248" s="195"/>
      <c r="H1248" s="197"/>
      <c r="I1248" s="83"/>
      <c r="J1248" s="80"/>
      <c r="K1248" s="84" t="s">
        <v>1502</v>
      </c>
      <c r="L1248" s="76">
        <f t="shared" si="119"/>
        <v>2</v>
      </c>
      <c r="M1248" s="76"/>
      <c r="N1248" s="76"/>
      <c r="O1248" s="76">
        <v>2</v>
      </c>
      <c r="P1248" s="76"/>
      <c r="Q1248" s="76"/>
      <c r="R1248" s="76"/>
      <c r="S1248" s="76"/>
      <c r="T1248" s="76"/>
      <c r="U1248" s="76"/>
      <c r="V1248" s="76"/>
      <c r="W1248" s="76"/>
      <c r="X1248" s="76"/>
      <c r="Y1248" s="134"/>
      <c r="Z1248" s="134"/>
      <c r="AA1248" s="134"/>
      <c r="AB1248" s="134"/>
      <c r="AC1248" s="134"/>
      <c r="AD1248" s="134"/>
      <c r="AE1248" s="134"/>
      <c r="AF1248" s="134"/>
      <c r="AG1248" s="134"/>
      <c r="AH1248" s="134"/>
      <c r="AI1248" s="134"/>
      <c r="AJ1248" s="134"/>
      <c r="AK1248" s="134"/>
      <c r="AL1248" s="134"/>
      <c r="AM1248" s="134"/>
      <c r="AN1248" s="134"/>
      <c r="AO1248" s="134"/>
      <c r="AP1248" s="134"/>
      <c r="AQ1248" s="134"/>
      <c r="AR1248" s="134"/>
      <c r="AS1248" s="134"/>
      <c r="AT1248" s="134"/>
      <c r="AU1248" s="134"/>
      <c r="AV1248" s="134"/>
      <c r="AW1248" s="134"/>
      <c r="AX1248" s="134"/>
      <c r="AY1248" s="134"/>
      <c r="AZ1248" s="134"/>
      <c r="BA1248" s="134"/>
      <c r="BB1248" s="134"/>
      <c r="BC1248" s="134"/>
      <c r="BD1248" s="134"/>
      <c r="BE1248" s="134"/>
      <c r="BF1248" s="134"/>
      <c r="BG1248" s="134"/>
      <c r="BH1248" s="134"/>
      <c r="BI1248" s="134"/>
      <c r="BJ1248" s="134"/>
      <c r="BK1248" s="134"/>
      <c r="BL1248" s="134"/>
      <c r="BM1248" s="134"/>
      <c r="BN1248" s="134"/>
      <c r="BO1248" s="134"/>
      <c r="BP1248" s="134"/>
      <c r="BQ1248" s="134"/>
      <c r="BR1248" s="134"/>
      <c r="BS1248" s="134"/>
      <c r="BT1248" s="134"/>
      <c r="BU1248" s="134"/>
      <c r="BV1248" s="134"/>
      <c r="BW1248" s="134"/>
      <c r="BX1248" s="134"/>
      <c r="BY1248" s="134"/>
      <c r="BZ1248" s="134"/>
      <c r="CA1248" s="134"/>
      <c r="CB1248" s="134"/>
      <c r="CC1248" s="134"/>
      <c r="CD1248" s="134"/>
      <c r="CE1248" s="134"/>
      <c r="CF1248" s="134"/>
      <c r="CG1248" s="134"/>
      <c r="CH1248" s="134"/>
      <c r="CI1248" s="134"/>
      <c r="CJ1248" s="134"/>
      <c r="CK1248" s="134"/>
      <c r="CL1248" s="134"/>
      <c r="CM1248" s="134"/>
      <c r="CN1248" s="134"/>
      <c r="CO1248" s="134"/>
      <c r="CP1248" s="134"/>
      <c r="CQ1248" s="134"/>
      <c r="CR1248" s="134"/>
      <c r="CS1248" s="134"/>
      <c r="CT1248" s="134"/>
      <c r="CU1248" s="134"/>
      <c r="CV1248" s="134"/>
      <c r="CW1248" s="134"/>
      <c r="CX1248" s="134"/>
      <c r="CY1248" s="134"/>
      <c r="CZ1248" s="134"/>
      <c r="DA1248" s="134"/>
      <c r="DB1248" s="134"/>
      <c r="DC1248" s="134"/>
      <c r="DD1248" s="134"/>
      <c r="DE1248" s="134"/>
      <c r="DF1248" s="134"/>
      <c r="DG1248" s="134"/>
      <c r="DH1248" s="134"/>
      <c r="DI1248" s="134"/>
      <c r="DJ1248" s="134"/>
      <c r="DK1248" s="134"/>
      <c r="DL1248" s="134"/>
      <c r="DM1248" s="134"/>
      <c r="DN1248" s="134"/>
      <c r="DO1248" s="134"/>
      <c r="DP1248" s="134"/>
      <c r="DQ1248" s="134"/>
      <c r="DR1248" s="134"/>
      <c r="DS1248" s="134"/>
      <c r="DT1248" s="134"/>
      <c r="DU1248" s="134"/>
      <c r="DV1248" s="134"/>
      <c r="DW1248" s="134"/>
      <c r="DX1248" s="134"/>
      <c r="DY1248" s="134"/>
      <c r="DZ1248" s="134"/>
      <c r="EA1248" s="134"/>
      <c r="EB1248" s="134"/>
      <c r="EC1248" s="134"/>
      <c r="ED1248" s="134"/>
      <c r="EE1248" s="134"/>
      <c r="EF1248" s="134"/>
      <c r="EG1248" s="134"/>
    </row>
    <row r="1249" spans="1:137">
      <c r="A1249" s="135"/>
      <c r="B1249" s="54"/>
      <c r="C1249" s="58" t="s">
        <v>33</v>
      </c>
      <c r="D1249" s="195" t="s">
        <v>1890</v>
      </c>
      <c r="E1249" s="196" t="s">
        <v>1891</v>
      </c>
      <c r="F1249" s="195" t="s">
        <v>1892</v>
      </c>
      <c r="G1249" s="195" t="s">
        <v>1893</v>
      </c>
      <c r="H1249" s="197" t="s">
        <v>1894</v>
      </c>
      <c r="I1249" s="74">
        <v>373</v>
      </c>
      <c r="J1249" s="46" t="s">
        <v>1508</v>
      </c>
      <c r="K1249" s="75" t="s">
        <v>1509</v>
      </c>
      <c r="L1249" s="76">
        <f t="shared" si="119"/>
        <v>0</v>
      </c>
      <c r="M1249" s="76"/>
      <c r="N1249" s="76"/>
      <c r="O1249" s="76"/>
      <c r="P1249" s="76"/>
      <c r="Q1249" s="76"/>
      <c r="R1249" s="76"/>
      <c r="S1249" s="76"/>
      <c r="T1249" s="76"/>
      <c r="U1249" s="76"/>
      <c r="V1249" s="76"/>
      <c r="W1249" s="76"/>
      <c r="X1249" s="76"/>
      <c r="Y1249" s="134"/>
      <c r="Z1249" s="134"/>
      <c r="AA1249" s="134"/>
      <c r="AB1249" s="134"/>
      <c r="AC1249" s="134"/>
      <c r="AD1249" s="134"/>
      <c r="AE1249" s="134"/>
      <c r="AF1249" s="134"/>
      <c r="AG1249" s="134"/>
      <c r="AH1249" s="134"/>
      <c r="AI1249" s="134"/>
      <c r="AJ1249" s="134"/>
      <c r="AK1249" s="134"/>
      <c r="AL1249" s="134"/>
      <c r="AM1249" s="134"/>
      <c r="AN1249" s="134"/>
      <c r="AO1249" s="134"/>
      <c r="AP1249" s="134"/>
      <c r="AQ1249" s="134"/>
      <c r="AR1249" s="134"/>
      <c r="AS1249" s="134"/>
      <c r="AT1249" s="134"/>
      <c r="AU1249" s="134"/>
      <c r="AV1249" s="134"/>
      <c r="AW1249" s="134"/>
      <c r="AX1249" s="134"/>
      <c r="AY1249" s="134"/>
      <c r="AZ1249" s="134"/>
      <c r="BA1249" s="134"/>
      <c r="BB1249" s="134"/>
      <c r="BC1249" s="134"/>
      <c r="BD1249" s="134"/>
      <c r="BE1249" s="134"/>
      <c r="BF1249" s="134"/>
      <c r="BG1249" s="134"/>
      <c r="BH1249" s="134"/>
      <c r="BI1249" s="134"/>
      <c r="BJ1249" s="134"/>
      <c r="BK1249" s="134"/>
      <c r="BL1249" s="134"/>
      <c r="BM1249" s="134"/>
      <c r="BN1249" s="134"/>
      <c r="BO1249" s="134"/>
      <c r="BP1249" s="134"/>
      <c r="BQ1249" s="134"/>
      <c r="BR1249" s="134"/>
      <c r="BS1249" s="134"/>
      <c r="BT1249" s="134"/>
      <c r="BU1249" s="134"/>
      <c r="BV1249" s="134"/>
      <c r="BW1249" s="134"/>
      <c r="BX1249" s="134"/>
      <c r="BY1249" s="134"/>
      <c r="BZ1249" s="134"/>
      <c r="CA1249" s="134"/>
      <c r="CB1249" s="134"/>
      <c r="CC1249" s="134"/>
      <c r="CD1249" s="134"/>
      <c r="CE1249" s="134"/>
      <c r="CF1249" s="134"/>
      <c r="CG1249" s="134"/>
      <c r="CH1249" s="134"/>
      <c r="CI1249" s="134"/>
      <c r="CJ1249" s="134"/>
      <c r="CK1249" s="134"/>
      <c r="CL1249" s="134"/>
      <c r="CM1249" s="134"/>
      <c r="CN1249" s="134"/>
      <c r="CO1249" s="134"/>
      <c r="CP1249" s="134"/>
      <c r="CQ1249" s="134"/>
      <c r="CR1249" s="134"/>
      <c r="CS1249" s="134"/>
      <c r="CT1249" s="134"/>
      <c r="CU1249" s="134"/>
      <c r="CV1249" s="134"/>
      <c r="CW1249" s="134"/>
      <c r="CX1249" s="134"/>
      <c r="CY1249" s="134"/>
      <c r="CZ1249" s="134"/>
      <c r="DA1249" s="134"/>
      <c r="DB1249" s="134"/>
      <c r="DC1249" s="134"/>
      <c r="DD1249" s="134"/>
      <c r="DE1249" s="134"/>
      <c r="DF1249" s="134"/>
      <c r="DG1249" s="134"/>
      <c r="DH1249" s="134"/>
      <c r="DI1249" s="134"/>
      <c r="DJ1249" s="134"/>
      <c r="DK1249" s="134"/>
      <c r="DL1249" s="134"/>
      <c r="DM1249" s="134"/>
      <c r="DN1249" s="134"/>
      <c r="DO1249" s="134"/>
      <c r="DP1249" s="134"/>
      <c r="DQ1249" s="134"/>
      <c r="DR1249" s="134"/>
      <c r="DS1249" s="134"/>
      <c r="DT1249" s="134"/>
      <c r="DU1249" s="134"/>
      <c r="DV1249" s="134"/>
      <c r="DW1249" s="134"/>
      <c r="DX1249" s="134"/>
      <c r="DY1249" s="134"/>
      <c r="DZ1249" s="134"/>
      <c r="EA1249" s="134"/>
      <c r="EB1249" s="134"/>
      <c r="EC1249" s="134"/>
      <c r="ED1249" s="134"/>
      <c r="EE1249" s="134"/>
      <c r="EF1249" s="134"/>
      <c r="EG1249" s="134"/>
    </row>
    <row r="1250" spans="1:137">
      <c r="A1250" s="135"/>
      <c r="B1250" s="54"/>
      <c r="C1250" s="77"/>
      <c r="D1250" s="195"/>
      <c r="E1250" s="196"/>
      <c r="F1250" s="195"/>
      <c r="G1250" s="195"/>
      <c r="H1250" s="197"/>
      <c r="I1250" s="79"/>
      <c r="J1250" s="54"/>
      <c r="K1250" s="75" t="s">
        <v>1501</v>
      </c>
      <c r="L1250" s="76">
        <f t="shared" si="119"/>
        <v>0</v>
      </c>
      <c r="M1250" s="76"/>
      <c r="N1250" s="76"/>
      <c r="O1250" s="76"/>
      <c r="P1250" s="76"/>
      <c r="Q1250" s="76"/>
      <c r="R1250" s="76"/>
      <c r="S1250" s="76"/>
      <c r="T1250" s="76"/>
      <c r="U1250" s="76"/>
      <c r="V1250" s="76"/>
      <c r="W1250" s="76"/>
      <c r="X1250" s="76"/>
      <c r="Y1250" s="134"/>
      <c r="Z1250" s="134"/>
      <c r="AA1250" s="134"/>
      <c r="AB1250" s="134"/>
      <c r="AC1250" s="134"/>
      <c r="AD1250" s="134"/>
      <c r="AE1250" s="134"/>
      <c r="AF1250" s="134"/>
      <c r="AG1250" s="134"/>
      <c r="AH1250" s="134"/>
      <c r="AI1250" s="134"/>
      <c r="AJ1250" s="134"/>
      <c r="AK1250" s="134"/>
      <c r="AL1250" s="134"/>
      <c r="AM1250" s="134"/>
      <c r="AN1250" s="134"/>
      <c r="AO1250" s="134"/>
      <c r="AP1250" s="134"/>
      <c r="AQ1250" s="134"/>
      <c r="AR1250" s="134"/>
      <c r="AS1250" s="134"/>
      <c r="AT1250" s="134"/>
      <c r="AU1250" s="134"/>
      <c r="AV1250" s="134"/>
      <c r="AW1250" s="134"/>
      <c r="AX1250" s="134"/>
      <c r="AY1250" s="134"/>
      <c r="AZ1250" s="134"/>
      <c r="BA1250" s="134"/>
      <c r="BB1250" s="134"/>
      <c r="BC1250" s="134"/>
      <c r="BD1250" s="134"/>
      <c r="BE1250" s="134"/>
      <c r="BF1250" s="134"/>
      <c r="BG1250" s="134"/>
      <c r="BH1250" s="134"/>
      <c r="BI1250" s="134"/>
      <c r="BJ1250" s="134"/>
      <c r="BK1250" s="134"/>
      <c r="BL1250" s="134"/>
      <c r="BM1250" s="134"/>
      <c r="BN1250" s="134"/>
      <c r="BO1250" s="134"/>
      <c r="BP1250" s="134"/>
      <c r="BQ1250" s="134"/>
      <c r="BR1250" s="134"/>
      <c r="BS1250" s="134"/>
      <c r="BT1250" s="134"/>
      <c r="BU1250" s="134"/>
      <c r="BV1250" s="134"/>
      <c r="BW1250" s="134"/>
      <c r="BX1250" s="134"/>
      <c r="BY1250" s="134"/>
      <c r="BZ1250" s="134"/>
      <c r="CA1250" s="134"/>
      <c r="CB1250" s="134"/>
      <c r="CC1250" s="134"/>
      <c r="CD1250" s="134"/>
      <c r="CE1250" s="134"/>
      <c r="CF1250" s="134"/>
      <c r="CG1250" s="134"/>
      <c r="CH1250" s="134"/>
      <c r="CI1250" s="134"/>
      <c r="CJ1250" s="134"/>
      <c r="CK1250" s="134"/>
      <c r="CL1250" s="134"/>
      <c r="CM1250" s="134"/>
      <c r="CN1250" s="134"/>
      <c r="CO1250" s="134"/>
      <c r="CP1250" s="134"/>
      <c r="CQ1250" s="134"/>
      <c r="CR1250" s="134"/>
      <c r="CS1250" s="134"/>
      <c r="CT1250" s="134"/>
      <c r="CU1250" s="134"/>
      <c r="CV1250" s="134"/>
      <c r="CW1250" s="134"/>
      <c r="CX1250" s="134"/>
      <c r="CY1250" s="134"/>
      <c r="CZ1250" s="134"/>
      <c r="DA1250" s="134"/>
      <c r="DB1250" s="134"/>
      <c r="DC1250" s="134"/>
      <c r="DD1250" s="134"/>
      <c r="DE1250" s="134"/>
      <c r="DF1250" s="134"/>
      <c r="DG1250" s="134"/>
      <c r="DH1250" s="134"/>
      <c r="DI1250" s="134"/>
      <c r="DJ1250" s="134"/>
      <c r="DK1250" s="134"/>
      <c r="DL1250" s="134"/>
      <c r="DM1250" s="134"/>
      <c r="DN1250" s="134"/>
      <c r="DO1250" s="134"/>
      <c r="DP1250" s="134"/>
      <c r="DQ1250" s="134"/>
      <c r="DR1250" s="134"/>
      <c r="DS1250" s="134"/>
      <c r="DT1250" s="134"/>
      <c r="DU1250" s="134"/>
      <c r="DV1250" s="134"/>
      <c r="DW1250" s="134"/>
      <c r="DX1250" s="134"/>
      <c r="DY1250" s="134"/>
      <c r="DZ1250" s="134"/>
      <c r="EA1250" s="134"/>
      <c r="EB1250" s="134"/>
      <c r="EC1250" s="134"/>
      <c r="ED1250" s="134"/>
      <c r="EE1250" s="134"/>
      <c r="EF1250" s="134"/>
      <c r="EG1250" s="134"/>
    </row>
    <row r="1251" spans="1:137">
      <c r="A1251" s="135"/>
      <c r="B1251" s="54"/>
      <c r="C1251" s="81"/>
      <c r="D1251" s="195"/>
      <c r="E1251" s="196"/>
      <c r="F1251" s="195"/>
      <c r="G1251" s="195"/>
      <c r="H1251" s="197"/>
      <c r="I1251" s="83"/>
      <c r="J1251" s="80"/>
      <c r="K1251" s="84" t="s">
        <v>1502</v>
      </c>
      <c r="L1251" s="76">
        <f t="shared" si="119"/>
        <v>3</v>
      </c>
      <c r="M1251" s="76"/>
      <c r="N1251" s="76"/>
      <c r="O1251" s="76">
        <v>1</v>
      </c>
      <c r="P1251" s="76"/>
      <c r="Q1251" s="76"/>
      <c r="R1251" s="76"/>
      <c r="S1251" s="76">
        <v>1</v>
      </c>
      <c r="T1251" s="76">
        <v>1</v>
      </c>
      <c r="U1251" s="76"/>
      <c r="V1251" s="76"/>
      <c r="W1251" s="76"/>
      <c r="X1251" s="76"/>
      <c r="Y1251" s="134"/>
      <c r="Z1251" s="134"/>
      <c r="AA1251" s="134"/>
      <c r="AB1251" s="134"/>
      <c r="AC1251" s="134"/>
      <c r="AD1251" s="134"/>
      <c r="AE1251" s="134"/>
      <c r="AF1251" s="134"/>
      <c r="AG1251" s="134"/>
      <c r="AH1251" s="134"/>
      <c r="AI1251" s="134"/>
      <c r="AJ1251" s="134"/>
      <c r="AK1251" s="134"/>
      <c r="AL1251" s="134"/>
      <c r="AM1251" s="134"/>
      <c r="AN1251" s="134"/>
      <c r="AO1251" s="134"/>
      <c r="AP1251" s="134"/>
      <c r="AQ1251" s="134"/>
      <c r="AR1251" s="134"/>
      <c r="AS1251" s="134"/>
      <c r="AT1251" s="134"/>
      <c r="AU1251" s="134"/>
      <c r="AV1251" s="134"/>
      <c r="AW1251" s="134"/>
      <c r="AX1251" s="134"/>
      <c r="AY1251" s="134"/>
      <c r="AZ1251" s="134"/>
      <c r="BA1251" s="134"/>
      <c r="BB1251" s="134"/>
      <c r="BC1251" s="134"/>
      <c r="BD1251" s="134"/>
      <c r="BE1251" s="134"/>
      <c r="BF1251" s="134"/>
      <c r="BG1251" s="134"/>
      <c r="BH1251" s="134"/>
      <c r="BI1251" s="134"/>
      <c r="BJ1251" s="134"/>
      <c r="BK1251" s="134"/>
      <c r="BL1251" s="134"/>
      <c r="BM1251" s="134"/>
      <c r="BN1251" s="134"/>
      <c r="BO1251" s="134"/>
      <c r="BP1251" s="134"/>
      <c r="BQ1251" s="134"/>
      <c r="BR1251" s="134"/>
      <c r="BS1251" s="134"/>
      <c r="BT1251" s="134"/>
      <c r="BU1251" s="134"/>
      <c r="BV1251" s="134"/>
      <c r="BW1251" s="134"/>
      <c r="BX1251" s="134"/>
      <c r="BY1251" s="134"/>
      <c r="BZ1251" s="134"/>
      <c r="CA1251" s="134"/>
      <c r="CB1251" s="134"/>
      <c r="CC1251" s="134"/>
      <c r="CD1251" s="134"/>
      <c r="CE1251" s="134"/>
      <c r="CF1251" s="134"/>
      <c r="CG1251" s="134"/>
      <c r="CH1251" s="134"/>
      <c r="CI1251" s="134"/>
      <c r="CJ1251" s="134"/>
      <c r="CK1251" s="134"/>
      <c r="CL1251" s="134"/>
      <c r="CM1251" s="134"/>
      <c r="CN1251" s="134"/>
      <c r="CO1251" s="134"/>
      <c r="CP1251" s="134"/>
      <c r="CQ1251" s="134"/>
      <c r="CR1251" s="134"/>
      <c r="CS1251" s="134"/>
      <c r="CT1251" s="134"/>
      <c r="CU1251" s="134"/>
      <c r="CV1251" s="134"/>
      <c r="CW1251" s="134"/>
      <c r="CX1251" s="134"/>
      <c r="CY1251" s="134"/>
      <c r="CZ1251" s="134"/>
      <c r="DA1251" s="134"/>
      <c r="DB1251" s="134"/>
      <c r="DC1251" s="134"/>
      <c r="DD1251" s="134"/>
      <c r="DE1251" s="134"/>
      <c r="DF1251" s="134"/>
      <c r="DG1251" s="134"/>
      <c r="DH1251" s="134"/>
      <c r="DI1251" s="134"/>
      <c r="DJ1251" s="134"/>
      <c r="DK1251" s="134"/>
      <c r="DL1251" s="134"/>
      <c r="DM1251" s="134"/>
      <c r="DN1251" s="134"/>
      <c r="DO1251" s="134"/>
      <c r="DP1251" s="134"/>
      <c r="DQ1251" s="134"/>
      <c r="DR1251" s="134"/>
      <c r="DS1251" s="134"/>
      <c r="DT1251" s="134"/>
      <c r="DU1251" s="134"/>
      <c r="DV1251" s="134"/>
      <c r="DW1251" s="134"/>
      <c r="DX1251" s="134"/>
      <c r="DY1251" s="134"/>
      <c r="DZ1251" s="134"/>
      <c r="EA1251" s="134"/>
      <c r="EB1251" s="134"/>
      <c r="EC1251" s="134"/>
      <c r="ED1251" s="134"/>
      <c r="EE1251" s="134"/>
      <c r="EF1251" s="134"/>
      <c r="EG1251" s="134"/>
    </row>
    <row r="1252" spans="1:137">
      <c r="A1252" s="135"/>
      <c r="B1252" s="54"/>
      <c r="C1252" s="58" t="s">
        <v>33</v>
      </c>
      <c r="D1252" s="195" t="s">
        <v>1895</v>
      </c>
      <c r="E1252" s="196" t="s">
        <v>1896</v>
      </c>
      <c r="F1252" s="195" t="s">
        <v>1897</v>
      </c>
      <c r="G1252" s="195" t="s">
        <v>1898</v>
      </c>
      <c r="H1252" s="197" t="s">
        <v>1899</v>
      </c>
      <c r="I1252" s="74">
        <v>0</v>
      </c>
      <c r="J1252" s="46" t="s">
        <v>1508</v>
      </c>
      <c r="K1252" s="75" t="s">
        <v>1509</v>
      </c>
      <c r="L1252" s="76">
        <f t="shared" si="119"/>
        <v>0</v>
      </c>
      <c r="M1252" s="76"/>
      <c r="N1252" s="76"/>
      <c r="O1252" s="76"/>
      <c r="P1252" s="76"/>
      <c r="Q1252" s="76"/>
      <c r="R1252" s="76"/>
      <c r="S1252" s="76"/>
      <c r="T1252" s="76"/>
      <c r="U1252" s="76"/>
      <c r="V1252" s="76"/>
      <c r="W1252" s="76"/>
      <c r="X1252" s="76"/>
      <c r="Y1252" s="134"/>
      <c r="Z1252" s="134"/>
      <c r="AA1252" s="134"/>
      <c r="AB1252" s="134"/>
      <c r="AC1252" s="134"/>
      <c r="AD1252" s="134"/>
      <c r="AE1252" s="134"/>
      <c r="AF1252" s="134"/>
      <c r="AG1252" s="134"/>
      <c r="AH1252" s="134"/>
      <c r="AI1252" s="134"/>
      <c r="AJ1252" s="134"/>
      <c r="AK1252" s="134"/>
      <c r="AL1252" s="134"/>
      <c r="AM1252" s="134"/>
      <c r="AN1252" s="134"/>
      <c r="AO1252" s="134"/>
      <c r="AP1252" s="134"/>
      <c r="AQ1252" s="134"/>
      <c r="AR1252" s="134"/>
      <c r="AS1252" s="134"/>
      <c r="AT1252" s="134"/>
      <c r="AU1252" s="134"/>
      <c r="AV1252" s="134"/>
      <c r="AW1252" s="134"/>
      <c r="AX1252" s="134"/>
      <c r="AY1252" s="134"/>
      <c r="AZ1252" s="134"/>
      <c r="BA1252" s="134"/>
      <c r="BB1252" s="134"/>
      <c r="BC1252" s="134"/>
      <c r="BD1252" s="134"/>
      <c r="BE1252" s="134"/>
      <c r="BF1252" s="134"/>
      <c r="BG1252" s="134"/>
      <c r="BH1252" s="134"/>
      <c r="BI1252" s="134"/>
      <c r="BJ1252" s="134"/>
      <c r="BK1252" s="134"/>
      <c r="BL1252" s="134"/>
      <c r="BM1252" s="134"/>
      <c r="BN1252" s="134"/>
      <c r="BO1252" s="134"/>
      <c r="BP1252" s="134"/>
      <c r="BQ1252" s="134"/>
      <c r="BR1252" s="134"/>
      <c r="BS1252" s="134"/>
      <c r="BT1252" s="134"/>
      <c r="BU1252" s="134"/>
      <c r="BV1252" s="134"/>
      <c r="BW1252" s="134"/>
      <c r="BX1252" s="134"/>
      <c r="BY1252" s="134"/>
      <c r="BZ1252" s="134"/>
      <c r="CA1252" s="134"/>
      <c r="CB1252" s="134"/>
      <c r="CC1252" s="134"/>
      <c r="CD1252" s="134"/>
      <c r="CE1252" s="134"/>
      <c r="CF1252" s="134"/>
      <c r="CG1252" s="134"/>
      <c r="CH1252" s="134"/>
      <c r="CI1252" s="134"/>
      <c r="CJ1252" s="134"/>
      <c r="CK1252" s="134"/>
      <c r="CL1252" s="134"/>
      <c r="CM1252" s="134"/>
      <c r="CN1252" s="134"/>
      <c r="CO1252" s="134"/>
      <c r="CP1252" s="134"/>
      <c r="CQ1252" s="134"/>
      <c r="CR1252" s="134"/>
      <c r="CS1252" s="134"/>
      <c r="CT1252" s="134"/>
      <c r="CU1252" s="134"/>
      <c r="CV1252" s="134"/>
      <c r="CW1252" s="134"/>
      <c r="CX1252" s="134"/>
      <c r="CY1252" s="134"/>
      <c r="CZ1252" s="134"/>
      <c r="DA1252" s="134"/>
      <c r="DB1252" s="134"/>
      <c r="DC1252" s="134"/>
      <c r="DD1252" s="134"/>
      <c r="DE1252" s="134"/>
      <c r="DF1252" s="134"/>
      <c r="DG1252" s="134"/>
      <c r="DH1252" s="134"/>
      <c r="DI1252" s="134"/>
      <c r="DJ1252" s="134"/>
      <c r="DK1252" s="134"/>
      <c r="DL1252" s="134"/>
      <c r="DM1252" s="134"/>
      <c r="DN1252" s="134"/>
      <c r="DO1252" s="134"/>
      <c r="DP1252" s="134"/>
      <c r="DQ1252" s="134"/>
      <c r="DR1252" s="134"/>
      <c r="DS1252" s="134"/>
      <c r="DT1252" s="134"/>
      <c r="DU1252" s="134"/>
      <c r="DV1252" s="134"/>
      <c r="DW1252" s="134"/>
      <c r="DX1252" s="134"/>
      <c r="DY1252" s="134"/>
      <c r="DZ1252" s="134"/>
      <c r="EA1252" s="134"/>
      <c r="EB1252" s="134"/>
      <c r="EC1252" s="134"/>
      <c r="ED1252" s="134"/>
      <c r="EE1252" s="134"/>
      <c r="EF1252" s="134"/>
      <c r="EG1252" s="134"/>
    </row>
    <row r="1253" spans="1:137">
      <c r="A1253" s="135"/>
      <c r="B1253" s="54"/>
      <c r="C1253" s="77"/>
      <c r="D1253" s="195"/>
      <c r="E1253" s="196"/>
      <c r="F1253" s="195"/>
      <c r="G1253" s="195"/>
      <c r="H1253" s="197"/>
      <c r="I1253" s="79"/>
      <c r="J1253" s="54"/>
      <c r="K1253" s="75" t="s">
        <v>1501</v>
      </c>
      <c r="L1253" s="76">
        <f t="shared" si="119"/>
        <v>0</v>
      </c>
      <c r="M1253" s="76"/>
      <c r="N1253" s="76"/>
      <c r="O1253" s="76"/>
      <c r="P1253" s="76"/>
      <c r="Q1253" s="76"/>
      <c r="R1253" s="76"/>
      <c r="S1253" s="76"/>
      <c r="T1253" s="76"/>
      <c r="U1253" s="76"/>
      <c r="V1253" s="76"/>
      <c r="W1253" s="76"/>
      <c r="X1253" s="76"/>
      <c r="Y1253" s="134"/>
      <c r="Z1253" s="134"/>
      <c r="AA1253" s="134"/>
      <c r="AB1253" s="134"/>
      <c r="AC1253" s="134"/>
      <c r="AD1253" s="134"/>
      <c r="AE1253" s="134"/>
      <c r="AF1253" s="134"/>
      <c r="AG1253" s="134"/>
      <c r="AH1253" s="134"/>
      <c r="AI1253" s="134"/>
      <c r="AJ1253" s="134"/>
      <c r="AK1253" s="134"/>
      <c r="AL1253" s="134"/>
      <c r="AM1253" s="134"/>
      <c r="AN1253" s="134"/>
      <c r="AO1253" s="134"/>
      <c r="AP1253" s="134"/>
      <c r="AQ1253" s="134"/>
      <c r="AR1253" s="134"/>
      <c r="AS1253" s="134"/>
      <c r="AT1253" s="134"/>
      <c r="AU1253" s="134"/>
      <c r="AV1253" s="134"/>
      <c r="AW1253" s="134"/>
      <c r="AX1253" s="134"/>
      <c r="AY1253" s="134"/>
      <c r="AZ1253" s="134"/>
      <c r="BA1253" s="134"/>
      <c r="BB1253" s="134"/>
      <c r="BC1253" s="134"/>
      <c r="BD1253" s="134"/>
      <c r="BE1253" s="134"/>
      <c r="BF1253" s="134"/>
      <c r="BG1253" s="134"/>
      <c r="BH1253" s="134"/>
      <c r="BI1253" s="134"/>
      <c r="BJ1253" s="134"/>
      <c r="BK1253" s="134"/>
      <c r="BL1253" s="134"/>
      <c r="BM1253" s="134"/>
      <c r="BN1253" s="134"/>
      <c r="BO1253" s="134"/>
      <c r="BP1253" s="134"/>
      <c r="BQ1253" s="134"/>
      <c r="BR1253" s="134"/>
      <c r="BS1253" s="134"/>
      <c r="BT1253" s="134"/>
      <c r="BU1253" s="134"/>
      <c r="BV1253" s="134"/>
      <c r="BW1253" s="134"/>
      <c r="BX1253" s="134"/>
      <c r="BY1253" s="134"/>
      <c r="BZ1253" s="134"/>
      <c r="CA1253" s="134"/>
      <c r="CB1253" s="134"/>
      <c r="CC1253" s="134"/>
      <c r="CD1253" s="134"/>
      <c r="CE1253" s="134"/>
      <c r="CF1253" s="134"/>
      <c r="CG1253" s="134"/>
      <c r="CH1253" s="134"/>
      <c r="CI1253" s="134"/>
      <c r="CJ1253" s="134"/>
      <c r="CK1253" s="134"/>
      <c r="CL1253" s="134"/>
      <c r="CM1253" s="134"/>
      <c r="CN1253" s="134"/>
      <c r="CO1253" s="134"/>
      <c r="CP1253" s="134"/>
      <c r="CQ1253" s="134"/>
      <c r="CR1253" s="134"/>
      <c r="CS1253" s="134"/>
      <c r="CT1253" s="134"/>
      <c r="CU1253" s="134"/>
      <c r="CV1253" s="134"/>
      <c r="CW1253" s="134"/>
      <c r="CX1253" s="134"/>
      <c r="CY1253" s="134"/>
      <c r="CZ1253" s="134"/>
      <c r="DA1253" s="134"/>
      <c r="DB1253" s="134"/>
      <c r="DC1253" s="134"/>
      <c r="DD1253" s="134"/>
      <c r="DE1253" s="134"/>
      <c r="DF1253" s="134"/>
      <c r="DG1253" s="134"/>
      <c r="DH1253" s="134"/>
      <c r="DI1253" s="134"/>
      <c r="DJ1253" s="134"/>
      <c r="DK1253" s="134"/>
      <c r="DL1253" s="134"/>
      <c r="DM1253" s="134"/>
      <c r="DN1253" s="134"/>
      <c r="DO1253" s="134"/>
      <c r="DP1253" s="134"/>
      <c r="DQ1253" s="134"/>
      <c r="DR1253" s="134"/>
      <c r="DS1253" s="134"/>
      <c r="DT1253" s="134"/>
      <c r="DU1253" s="134"/>
      <c r="DV1253" s="134"/>
      <c r="DW1253" s="134"/>
      <c r="DX1253" s="134"/>
      <c r="DY1253" s="134"/>
      <c r="DZ1253" s="134"/>
      <c r="EA1253" s="134"/>
      <c r="EB1253" s="134"/>
      <c r="EC1253" s="134"/>
      <c r="ED1253" s="134"/>
      <c r="EE1253" s="134"/>
      <c r="EF1253" s="134"/>
      <c r="EG1253" s="134"/>
    </row>
    <row r="1254" spans="1:137">
      <c r="A1254" s="135"/>
      <c r="B1254" s="54"/>
      <c r="C1254" s="81"/>
      <c r="D1254" s="195"/>
      <c r="E1254" s="196"/>
      <c r="F1254" s="195"/>
      <c r="G1254" s="195"/>
      <c r="H1254" s="197"/>
      <c r="I1254" s="83"/>
      <c r="J1254" s="80"/>
      <c r="K1254" s="84" t="s">
        <v>1502</v>
      </c>
      <c r="L1254" s="76">
        <f t="shared" si="119"/>
        <v>5</v>
      </c>
      <c r="M1254" s="76"/>
      <c r="N1254" s="76"/>
      <c r="O1254" s="76">
        <v>2</v>
      </c>
      <c r="P1254" s="76"/>
      <c r="Q1254" s="76"/>
      <c r="R1254" s="76"/>
      <c r="S1254" s="76">
        <v>3</v>
      </c>
      <c r="T1254" s="76"/>
      <c r="U1254" s="76"/>
      <c r="V1254" s="76"/>
      <c r="W1254" s="76"/>
      <c r="X1254" s="76"/>
      <c r="Y1254" s="134"/>
      <c r="Z1254" s="134"/>
      <c r="AA1254" s="134"/>
      <c r="AB1254" s="134"/>
      <c r="AC1254" s="134"/>
      <c r="AD1254" s="134"/>
      <c r="AE1254" s="134"/>
      <c r="AF1254" s="134"/>
      <c r="AG1254" s="134"/>
      <c r="AH1254" s="134"/>
      <c r="AI1254" s="134"/>
      <c r="AJ1254" s="134"/>
      <c r="AK1254" s="134"/>
      <c r="AL1254" s="134"/>
      <c r="AM1254" s="134"/>
      <c r="AN1254" s="134"/>
      <c r="AO1254" s="134"/>
      <c r="AP1254" s="134"/>
      <c r="AQ1254" s="134"/>
      <c r="AR1254" s="134"/>
      <c r="AS1254" s="134"/>
      <c r="AT1254" s="134"/>
      <c r="AU1254" s="134"/>
      <c r="AV1254" s="134"/>
      <c r="AW1254" s="134"/>
      <c r="AX1254" s="134"/>
      <c r="AY1254" s="134"/>
      <c r="AZ1254" s="134"/>
      <c r="BA1254" s="134"/>
      <c r="BB1254" s="134"/>
      <c r="BC1254" s="134"/>
      <c r="BD1254" s="134"/>
      <c r="BE1254" s="134"/>
      <c r="BF1254" s="134"/>
      <c r="BG1254" s="134"/>
      <c r="BH1254" s="134"/>
      <c r="BI1254" s="134"/>
      <c r="BJ1254" s="134"/>
      <c r="BK1254" s="134"/>
      <c r="BL1254" s="134"/>
      <c r="BM1254" s="134"/>
      <c r="BN1254" s="134"/>
      <c r="BO1254" s="134"/>
      <c r="BP1254" s="134"/>
      <c r="BQ1254" s="134"/>
      <c r="BR1254" s="134"/>
      <c r="BS1254" s="134"/>
      <c r="BT1254" s="134"/>
      <c r="BU1254" s="134"/>
      <c r="BV1254" s="134"/>
      <c r="BW1254" s="134"/>
      <c r="BX1254" s="134"/>
      <c r="BY1254" s="134"/>
      <c r="BZ1254" s="134"/>
      <c r="CA1254" s="134"/>
      <c r="CB1254" s="134"/>
      <c r="CC1254" s="134"/>
      <c r="CD1254" s="134"/>
      <c r="CE1254" s="134"/>
      <c r="CF1254" s="134"/>
      <c r="CG1254" s="134"/>
      <c r="CH1254" s="134"/>
      <c r="CI1254" s="134"/>
      <c r="CJ1254" s="134"/>
      <c r="CK1254" s="134"/>
      <c r="CL1254" s="134"/>
      <c r="CM1254" s="134"/>
      <c r="CN1254" s="134"/>
      <c r="CO1254" s="134"/>
      <c r="CP1254" s="134"/>
      <c r="CQ1254" s="134"/>
      <c r="CR1254" s="134"/>
      <c r="CS1254" s="134"/>
      <c r="CT1254" s="134"/>
      <c r="CU1254" s="134"/>
      <c r="CV1254" s="134"/>
      <c r="CW1254" s="134"/>
      <c r="CX1254" s="134"/>
      <c r="CY1254" s="134"/>
      <c r="CZ1254" s="134"/>
      <c r="DA1254" s="134"/>
      <c r="DB1254" s="134"/>
      <c r="DC1254" s="134"/>
      <c r="DD1254" s="134"/>
      <c r="DE1254" s="134"/>
      <c r="DF1254" s="134"/>
      <c r="DG1254" s="134"/>
      <c r="DH1254" s="134"/>
      <c r="DI1254" s="134"/>
      <c r="DJ1254" s="134"/>
      <c r="DK1254" s="134"/>
      <c r="DL1254" s="134"/>
      <c r="DM1254" s="134"/>
      <c r="DN1254" s="134"/>
      <c r="DO1254" s="134"/>
      <c r="DP1254" s="134"/>
      <c r="DQ1254" s="134"/>
      <c r="DR1254" s="134"/>
      <c r="DS1254" s="134"/>
      <c r="DT1254" s="134"/>
      <c r="DU1254" s="134"/>
      <c r="DV1254" s="134"/>
      <c r="DW1254" s="134"/>
      <c r="DX1254" s="134"/>
      <c r="DY1254" s="134"/>
      <c r="DZ1254" s="134"/>
      <c r="EA1254" s="134"/>
      <c r="EB1254" s="134"/>
      <c r="EC1254" s="134"/>
      <c r="ED1254" s="134"/>
      <c r="EE1254" s="134"/>
      <c r="EF1254" s="134"/>
      <c r="EG1254" s="134"/>
    </row>
    <row r="1255" spans="1:137">
      <c r="A1255" s="135"/>
      <c r="B1255" s="54"/>
      <c r="C1255" s="58" t="s">
        <v>33</v>
      </c>
      <c r="D1255" s="195" t="s">
        <v>1900</v>
      </c>
      <c r="E1255" s="195" t="s">
        <v>1901</v>
      </c>
      <c r="F1255" s="195" t="s">
        <v>1902</v>
      </c>
      <c r="G1255" s="195" t="s">
        <v>1903</v>
      </c>
      <c r="H1255" s="197" t="s">
        <v>1904</v>
      </c>
      <c r="I1255" s="74">
        <v>76850</v>
      </c>
      <c r="J1255" s="46" t="s">
        <v>1508</v>
      </c>
      <c r="K1255" s="75" t="s">
        <v>1509</v>
      </c>
      <c r="L1255" s="76">
        <f t="shared" si="119"/>
        <v>0</v>
      </c>
      <c r="M1255" s="76"/>
      <c r="N1255" s="76"/>
      <c r="O1255" s="76"/>
      <c r="P1255" s="76"/>
      <c r="Q1255" s="76"/>
      <c r="R1255" s="76"/>
      <c r="S1255" s="76"/>
      <c r="T1255" s="76"/>
      <c r="U1255" s="76"/>
      <c r="V1255" s="76"/>
      <c r="W1255" s="76"/>
      <c r="X1255" s="76"/>
      <c r="Y1255" s="134"/>
      <c r="Z1255" s="134"/>
      <c r="AA1255" s="134"/>
      <c r="AB1255" s="134"/>
      <c r="AC1255" s="134"/>
      <c r="AD1255" s="134"/>
      <c r="AE1255" s="134"/>
      <c r="AF1255" s="134"/>
      <c r="AG1255" s="134"/>
      <c r="AH1255" s="134"/>
      <c r="AI1255" s="134"/>
      <c r="AJ1255" s="134"/>
      <c r="AK1255" s="134"/>
      <c r="AL1255" s="134"/>
      <c r="AM1255" s="134"/>
      <c r="AN1255" s="134"/>
      <c r="AO1255" s="134"/>
      <c r="AP1255" s="134"/>
      <c r="AQ1255" s="134"/>
      <c r="AR1255" s="134"/>
      <c r="AS1255" s="134"/>
      <c r="AT1255" s="134"/>
      <c r="AU1255" s="134"/>
      <c r="AV1255" s="134"/>
      <c r="AW1255" s="134"/>
      <c r="AX1255" s="134"/>
      <c r="AY1255" s="134"/>
      <c r="AZ1255" s="134"/>
      <c r="BA1255" s="134"/>
      <c r="BB1255" s="134"/>
      <c r="BC1255" s="134"/>
      <c r="BD1255" s="134"/>
      <c r="BE1255" s="134"/>
      <c r="BF1255" s="134"/>
      <c r="BG1255" s="134"/>
      <c r="BH1255" s="134"/>
      <c r="BI1255" s="134"/>
      <c r="BJ1255" s="134"/>
      <c r="BK1255" s="134"/>
      <c r="BL1255" s="134"/>
      <c r="BM1255" s="134"/>
      <c r="BN1255" s="134"/>
      <c r="BO1255" s="134"/>
      <c r="BP1255" s="134"/>
      <c r="BQ1255" s="134"/>
      <c r="BR1255" s="134"/>
      <c r="BS1255" s="134"/>
      <c r="BT1255" s="134"/>
      <c r="BU1255" s="134"/>
      <c r="BV1255" s="134"/>
      <c r="BW1255" s="134"/>
      <c r="BX1255" s="134"/>
      <c r="BY1255" s="134"/>
      <c r="BZ1255" s="134"/>
      <c r="CA1255" s="134"/>
      <c r="CB1255" s="134"/>
      <c r="CC1255" s="134"/>
      <c r="CD1255" s="134"/>
      <c r="CE1255" s="134"/>
      <c r="CF1255" s="134"/>
      <c r="CG1255" s="134"/>
      <c r="CH1255" s="134"/>
      <c r="CI1255" s="134"/>
      <c r="CJ1255" s="134"/>
      <c r="CK1255" s="134"/>
      <c r="CL1255" s="134"/>
      <c r="CM1255" s="134"/>
      <c r="CN1255" s="134"/>
      <c r="CO1255" s="134"/>
      <c r="CP1255" s="134"/>
      <c r="CQ1255" s="134"/>
      <c r="CR1255" s="134"/>
      <c r="CS1255" s="134"/>
      <c r="CT1255" s="134"/>
      <c r="CU1255" s="134"/>
      <c r="CV1255" s="134"/>
      <c r="CW1255" s="134"/>
      <c r="CX1255" s="134"/>
      <c r="CY1255" s="134"/>
      <c r="CZ1255" s="134"/>
      <c r="DA1255" s="134"/>
      <c r="DB1255" s="134"/>
      <c r="DC1255" s="134"/>
      <c r="DD1255" s="134"/>
      <c r="DE1255" s="134"/>
      <c r="DF1255" s="134"/>
      <c r="DG1255" s="134"/>
      <c r="DH1255" s="134"/>
      <c r="DI1255" s="134"/>
      <c r="DJ1255" s="134"/>
      <c r="DK1255" s="134"/>
      <c r="DL1255" s="134"/>
      <c r="DM1255" s="134"/>
      <c r="DN1255" s="134"/>
      <c r="DO1255" s="134"/>
      <c r="DP1255" s="134"/>
      <c r="DQ1255" s="134"/>
      <c r="DR1255" s="134"/>
      <c r="DS1255" s="134"/>
      <c r="DT1255" s="134"/>
      <c r="DU1255" s="134"/>
      <c r="DV1255" s="134"/>
      <c r="DW1255" s="134"/>
      <c r="DX1255" s="134"/>
      <c r="DY1255" s="134"/>
      <c r="DZ1255" s="134"/>
      <c r="EA1255" s="134"/>
      <c r="EB1255" s="134"/>
      <c r="EC1255" s="134"/>
      <c r="ED1255" s="134"/>
      <c r="EE1255" s="134"/>
      <c r="EF1255" s="134"/>
      <c r="EG1255" s="134"/>
    </row>
    <row r="1256" spans="1:137">
      <c r="A1256" s="135"/>
      <c r="B1256" s="54"/>
      <c r="C1256" s="77"/>
      <c r="D1256" s="195"/>
      <c r="E1256" s="195"/>
      <c r="F1256" s="195"/>
      <c r="G1256" s="195"/>
      <c r="H1256" s="197"/>
      <c r="I1256" s="79"/>
      <c r="J1256" s="54"/>
      <c r="K1256" s="75" t="s">
        <v>1501</v>
      </c>
      <c r="L1256" s="76">
        <f t="shared" si="119"/>
        <v>0</v>
      </c>
      <c r="M1256" s="76"/>
      <c r="N1256" s="76"/>
      <c r="O1256" s="76"/>
      <c r="P1256" s="76"/>
      <c r="Q1256" s="76"/>
      <c r="R1256" s="76"/>
      <c r="S1256" s="76"/>
      <c r="T1256" s="76"/>
      <c r="U1256" s="76"/>
      <c r="V1256" s="76"/>
      <c r="W1256" s="76"/>
      <c r="X1256" s="76"/>
      <c r="Y1256" s="134"/>
      <c r="Z1256" s="134"/>
      <c r="AA1256" s="134"/>
      <c r="AB1256" s="134"/>
      <c r="AC1256" s="134"/>
      <c r="AD1256" s="134"/>
      <c r="AE1256" s="134"/>
      <c r="AF1256" s="134"/>
      <c r="AG1256" s="134"/>
      <c r="AH1256" s="134"/>
      <c r="AI1256" s="134"/>
      <c r="AJ1256" s="134"/>
      <c r="AK1256" s="134"/>
      <c r="AL1256" s="134"/>
      <c r="AM1256" s="134"/>
      <c r="AN1256" s="134"/>
      <c r="AO1256" s="134"/>
      <c r="AP1256" s="134"/>
      <c r="AQ1256" s="134"/>
      <c r="AR1256" s="134"/>
      <c r="AS1256" s="134"/>
      <c r="AT1256" s="134"/>
      <c r="AU1256" s="134"/>
      <c r="AV1256" s="134"/>
      <c r="AW1256" s="134"/>
      <c r="AX1256" s="134"/>
      <c r="AY1256" s="134"/>
      <c r="AZ1256" s="134"/>
      <c r="BA1256" s="134"/>
      <c r="BB1256" s="134"/>
      <c r="BC1256" s="134"/>
      <c r="BD1256" s="134"/>
      <c r="BE1256" s="134"/>
      <c r="BF1256" s="134"/>
      <c r="BG1256" s="134"/>
      <c r="BH1256" s="134"/>
      <c r="BI1256" s="134"/>
      <c r="BJ1256" s="134"/>
      <c r="BK1256" s="134"/>
      <c r="BL1256" s="134"/>
      <c r="BM1256" s="134"/>
      <c r="BN1256" s="134"/>
      <c r="BO1256" s="134"/>
      <c r="BP1256" s="134"/>
      <c r="BQ1256" s="134"/>
      <c r="BR1256" s="134"/>
      <c r="BS1256" s="134"/>
      <c r="BT1256" s="134"/>
      <c r="BU1256" s="134"/>
      <c r="BV1256" s="134"/>
      <c r="BW1256" s="134"/>
      <c r="BX1256" s="134"/>
      <c r="BY1256" s="134"/>
      <c r="BZ1256" s="134"/>
      <c r="CA1256" s="134"/>
      <c r="CB1256" s="134"/>
      <c r="CC1256" s="134"/>
      <c r="CD1256" s="134"/>
      <c r="CE1256" s="134"/>
      <c r="CF1256" s="134"/>
      <c r="CG1256" s="134"/>
      <c r="CH1256" s="134"/>
      <c r="CI1256" s="134"/>
      <c r="CJ1256" s="134"/>
      <c r="CK1256" s="134"/>
      <c r="CL1256" s="134"/>
      <c r="CM1256" s="134"/>
      <c r="CN1256" s="134"/>
      <c r="CO1256" s="134"/>
      <c r="CP1256" s="134"/>
      <c r="CQ1256" s="134"/>
      <c r="CR1256" s="134"/>
      <c r="CS1256" s="134"/>
      <c r="CT1256" s="134"/>
      <c r="CU1256" s="134"/>
      <c r="CV1256" s="134"/>
      <c r="CW1256" s="134"/>
      <c r="CX1256" s="134"/>
      <c r="CY1256" s="134"/>
      <c r="CZ1256" s="134"/>
      <c r="DA1256" s="134"/>
      <c r="DB1256" s="134"/>
      <c r="DC1256" s="134"/>
      <c r="DD1256" s="134"/>
      <c r="DE1256" s="134"/>
      <c r="DF1256" s="134"/>
      <c r="DG1256" s="134"/>
      <c r="DH1256" s="134"/>
      <c r="DI1256" s="134"/>
      <c r="DJ1256" s="134"/>
      <c r="DK1256" s="134"/>
      <c r="DL1256" s="134"/>
      <c r="DM1256" s="134"/>
      <c r="DN1256" s="134"/>
      <c r="DO1256" s="134"/>
      <c r="DP1256" s="134"/>
      <c r="DQ1256" s="134"/>
      <c r="DR1256" s="134"/>
      <c r="DS1256" s="134"/>
      <c r="DT1256" s="134"/>
      <c r="DU1256" s="134"/>
      <c r="DV1256" s="134"/>
      <c r="DW1256" s="134"/>
      <c r="DX1256" s="134"/>
      <c r="DY1256" s="134"/>
      <c r="DZ1256" s="134"/>
      <c r="EA1256" s="134"/>
      <c r="EB1256" s="134"/>
      <c r="EC1256" s="134"/>
      <c r="ED1256" s="134"/>
      <c r="EE1256" s="134"/>
      <c r="EF1256" s="134"/>
      <c r="EG1256" s="134"/>
    </row>
    <row r="1257" spans="1:137">
      <c r="A1257" s="135"/>
      <c r="B1257" s="54"/>
      <c r="C1257" s="81"/>
      <c r="D1257" s="195"/>
      <c r="E1257" s="195"/>
      <c r="F1257" s="195"/>
      <c r="G1257" s="195"/>
      <c r="H1257" s="197"/>
      <c r="I1257" s="83"/>
      <c r="J1257" s="80"/>
      <c r="K1257" s="84" t="s">
        <v>1502</v>
      </c>
      <c r="L1257" s="76">
        <f t="shared" si="119"/>
        <v>2</v>
      </c>
      <c r="M1257" s="76"/>
      <c r="N1257" s="76"/>
      <c r="O1257" s="76"/>
      <c r="P1257" s="76"/>
      <c r="Q1257" s="76"/>
      <c r="R1257" s="76"/>
      <c r="S1257" s="76">
        <v>2</v>
      </c>
      <c r="T1257" s="76"/>
      <c r="U1257" s="76"/>
      <c r="V1257" s="76"/>
      <c r="W1257" s="76"/>
      <c r="X1257" s="76"/>
      <c r="Y1257" s="134"/>
      <c r="Z1257" s="134"/>
      <c r="AA1257" s="134"/>
      <c r="AB1257" s="134"/>
      <c r="AC1257" s="134"/>
      <c r="AD1257" s="134"/>
      <c r="AE1257" s="134"/>
      <c r="AF1257" s="134"/>
      <c r="AG1257" s="134"/>
      <c r="AH1257" s="134"/>
      <c r="AI1257" s="134"/>
      <c r="AJ1257" s="134"/>
      <c r="AK1257" s="134"/>
      <c r="AL1257" s="134"/>
      <c r="AM1257" s="134"/>
      <c r="AN1257" s="134"/>
      <c r="AO1257" s="134"/>
      <c r="AP1257" s="134"/>
      <c r="AQ1257" s="134"/>
      <c r="AR1257" s="134"/>
      <c r="AS1257" s="134"/>
      <c r="AT1257" s="134"/>
      <c r="AU1257" s="134"/>
      <c r="AV1257" s="134"/>
      <c r="AW1257" s="134"/>
      <c r="AX1257" s="134"/>
      <c r="AY1257" s="134"/>
      <c r="AZ1257" s="134"/>
      <c r="BA1257" s="134"/>
      <c r="BB1257" s="134"/>
      <c r="BC1257" s="134"/>
      <c r="BD1257" s="134"/>
      <c r="BE1257" s="134"/>
      <c r="BF1257" s="134"/>
      <c r="BG1257" s="134"/>
      <c r="BH1257" s="134"/>
      <c r="BI1257" s="134"/>
      <c r="BJ1257" s="134"/>
      <c r="BK1257" s="134"/>
      <c r="BL1257" s="134"/>
      <c r="BM1257" s="134"/>
      <c r="BN1257" s="134"/>
      <c r="BO1257" s="134"/>
      <c r="BP1257" s="134"/>
      <c r="BQ1257" s="134"/>
      <c r="BR1257" s="134"/>
      <c r="BS1257" s="134"/>
      <c r="BT1257" s="134"/>
      <c r="BU1257" s="134"/>
      <c r="BV1257" s="134"/>
      <c r="BW1257" s="134"/>
      <c r="BX1257" s="134"/>
      <c r="BY1257" s="134"/>
      <c r="BZ1257" s="134"/>
      <c r="CA1257" s="134"/>
      <c r="CB1257" s="134"/>
      <c r="CC1257" s="134"/>
      <c r="CD1257" s="134"/>
      <c r="CE1257" s="134"/>
      <c r="CF1257" s="134"/>
      <c r="CG1257" s="134"/>
      <c r="CH1257" s="134"/>
      <c r="CI1257" s="134"/>
      <c r="CJ1257" s="134"/>
      <c r="CK1257" s="134"/>
      <c r="CL1257" s="134"/>
      <c r="CM1257" s="134"/>
      <c r="CN1257" s="134"/>
      <c r="CO1257" s="134"/>
      <c r="CP1257" s="134"/>
      <c r="CQ1257" s="134"/>
      <c r="CR1257" s="134"/>
      <c r="CS1257" s="134"/>
      <c r="CT1257" s="134"/>
      <c r="CU1257" s="134"/>
      <c r="CV1257" s="134"/>
      <c r="CW1257" s="134"/>
      <c r="CX1257" s="134"/>
      <c r="CY1257" s="134"/>
      <c r="CZ1257" s="134"/>
      <c r="DA1257" s="134"/>
      <c r="DB1257" s="134"/>
      <c r="DC1257" s="134"/>
      <c r="DD1257" s="134"/>
      <c r="DE1257" s="134"/>
      <c r="DF1257" s="134"/>
      <c r="DG1257" s="134"/>
      <c r="DH1257" s="134"/>
      <c r="DI1257" s="134"/>
      <c r="DJ1257" s="134"/>
      <c r="DK1257" s="134"/>
      <c r="DL1257" s="134"/>
      <c r="DM1257" s="134"/>
      <c r="DN1257" s="134"/>
      <c r="DO1257" s="134"/>
      <c r="DP1257" s="134"/>
      <c r="DQ1257" s="134"/>
      <c r="DR1257" s="134"/>
      <c r="DS1257" s="134"/>
      <c r="DT1257" s="134"/>
      <c r="DU1257" s="134"/>
      <c r="DV1257" s="134"/>
      <c r="DW1257" s="134"/>
      <c r="DX1257" s="134"/>
      <c r="DY1257" s="134"/>
      <c r="DZ1257" s="134"/>
      <c r="EA1257" s="134"/>
      <c r="EB1257" s="134"/>
      <c r="EC1257" s="134"/>
      <c r="ED1257" s="134"/>
      <c r="EE1257" s="134"/>
      <c r="EF1257" s="134"/>
      <c r="EG1257" s="134"/>
    </row>
    <row r="1258" spans="1:137">
      <c r="A1258" s="135"/>
      <c r="B1258" s="54"/>
      <c r="C1258" s="58" t="s">
        <v>33</v>
      </c>
      <c r="D1258" s="195" t="s">
        <v>1905</v>
      </c>
      <c r="E1258" s="195" t="s">
        <v>1906</v>
      </c>
      <c r="F1258" s="195" t="s">
        <v>1907</v>
      </c>
      <c r="G1258" s="195" t="s">
        <v>1908</v>
      </c>
      <c r="H1258" s="197" t="s">
        <v>1909</v>
      </c>
      <c r="I1258" s="74">
        <v>35395.97</v>
      </c>
      <c r="J1258" s="46" t="s">
        <v>1508</v>
      </c>
      <c r="K1258" s="75" t="s">
        <v>1509</v>
      </c>
      <c r="L1258" s="76">
        <f t="shared" si="119"/>
        <v>0</v>
      </c>
      <c r="M1258" s="76"/>
      <c r="N1258" s="76"/>
      <c r="O1258" s="76"/>
      <c r="P1258" s="76"/>
      <c r="Q1258" s="76"/>
      <c r="R1258" s="76"/>
      <c r="S1258" s="76"/>
      <c r="T1258" s="76"/>
      <c r="U1258" s="76"/>
      <c r="V1258" s="76"/>
      <c r="W1258" s="76"/>
      <c r="X1258" s="76"/>
      <c r="Y1258" s="134"/>
      <c r="Z1258" s="134"/>
      <c r="AA1258" s="134"/>
      <c r="AB1258" s="134"/>
      <c r="AC1258" s="134"/>
      <c r="AD1258" s="134"/>
      <c r="AE1258" s="134"/>
      <c r="AF1258" s="134"/>
      <c r="AG1258" s="134"/>
      <c r="AH1258" s="134"/>
      <c r="AI1258" s="134"/>
      <c r="AJ1258" s="134"/>
      <c r="AK1258" s="134"/>
      <c r="AL1258" s="134"/>
      <c r="AM1258" s="134"/>
      <c r="AN1258" s="134"/>
      <c r="AO1258" s="134"/>
      <c r="AP1258" s="134"/>
      <c r="AQ1258" s="134"/>
      <c r="AR1258" s="134"/>
      <c r="AS1258" s="134"/>
      <c r="AT1258" s="134"/>
      <c r="AU1258" s="134"/>
      <c r="AV1258" s="134"/>
      <c r="AW1258" s="134"/>
      <c r="AX1258" s="134"/>
      <c r="AY1258" s="134"/>
      <c r="AZ1258" s="134"/>
      <c r="BA1258" s="134"/>
      <c r="BB1258" s="134"/>
      <c r="BC1258" s="134"/>
      <c r="BD1258" s="134"/>
      <c r="BE1258" s="134"/>
      <c r="BF1258" s="134"/>
      <c r="BG1258" s="134"/>
      <c r="BH1258" s="134"/>
      <c r="BI1258" s="134"/>
      <c r="BJ1258" s="134"/>
      <c r="BK1258" s="134"/>
      <c r="BL1258" s="134"/>
      <c r="BM1258" s="134"/>
      <c r="BN1258" s="134"/>
      <c r="BO1258" s="134"/>
      <c r="BP1258" s="134"/>
      <c r="BQ1258" s="134"/>
      <c r="BR1258" s="134"/>
      <c r="BS1258" s="134"/>
      <c r="BT1258" s="134"/>
      <c r="BU1258" s="134"/>
      <c r="BV1258" s="134"/>
      <c r="BW1258" s="134"/>
      <c r="BX1258" s="134"/>
      <c r="BY1258" s="134"/>
      <c r="BZ1258" s="134"/>
      <c r="CA1258" s="134"/>
      <c r="CB1258" s="134"/>
      <c r="CC1258" s="134"/>
      <c r="CD1258" s="134"/>
      <c r="CE1258" s="134"/>
      <c r="CF1258" s="134"/>
      <c r="CG1258" s="134"/>
      <c r="CH1258" s="134"/>
      <c r="CI1258" s="134"/>
      <c r="CJ1258" s="134"/>
      <c r="CK1258" s="134"/>
      <c r="CL1258" s="134"/>
      <c r="CM1258" s="134"/>
      <c r="CN1258" s="134"/>
      <c r="CO1258" s="134"/>
      <c r="CP1258" s="134"/>
      <c r="CQ1258" s="134"/>
      <c r="CR1258" s="134"/>
      <c r="CS1258" s="134"/>
      <c r="CT1258" s="134"/>
      <c r="CU1258" s="134"/>
      <c r="CV1258" s="134"/>
      <c r="CW1258" s="134"/>
      <c r="CX1258" s="134"/>
      <c r="CY1258" s="134"/>
      <c r="CZ1258" s="134"/>
      <c r="DA1258" s="134"/>
      <c r="DB1258" s="134"/>
      <c r="DC1258" s="134"/>
      <c r="DD1258" s="134"/>
      <c r="DE1258" s="134"/>
      <c r="DF1258" s="134"/>
      <c r="DG1258" s="134"/>
      <c r="DH1258" s="134"/>
      <c r="DI1258" s="134"/>
      <c r="DJ1258" s="134"/>
      <c r="DK1258" s="134"/>
      <c r="DL1258" s="134"/>
      <c r="DM1258" s="134"/>
      <c r="DN1258" s="134"/>
      <c r="DO1258" s="134"/>
      <c r="DP1258" s="134"/>
      <c r="DQ1258" s="134"/>
      <c r="DR1258" s="134"/>
      <c r="DS1258" s="134"/>
      <c r="DT1258" s="134"/>
      <c r="DU1258" s="134"/>
      <c r="DV1258" s="134"/>
      <c r="DW1258" s="134"/>
      <c r="DX1258" s="134"/>
      <c r="DY1258" s="134"/>
      <c r="DZ1258" s="134"/>
      <c r="EA1258" s="134"/>
      <c r="EB1258" s="134"/>
      <c r="EC1258" s="134"/>
      <c r="ED1258" s="134"/>
      <c r="EE1258" s="134"/>
      <c r="EF1258" s="134"/>
      <c r="EG1258" s="134"/>
    </row>
    <row r="1259" spans="1:137">
      <c r="A1259" s="135"/>
      <c r="B1259" s="54"/>
      <c r="C1259" s="77"/>
      <c r="D1259" s="195"/>
      <c r="E1259" s="195"/>
      <c r="F1259" s="195"/>
      <c r="G1259" s="195"/>
      <c r="H1259" s="197"/>
      <c r="I1259" s="79"/>
      <c r="J1259" s="54"/>
      <c r="K1259" s="75" t="s">
        <v>1501</v>
      </c>
      <c r="L1259" s="76">
        <f t="shared" si="119"/>
        <v>0</v>
      </c>
      <c r="M1259" s="76"/>
      <c r="N1259" s="76"/>
      <c r="O1259" s="76"/>
      <c r="P1259" s="76"/>
      <c r="Q1259" s="76"/>
      <c r="R1259" s="76"/>
      <c r="S1259" s="76"/>
      <c r="T1259" s="76"/>
      <c r="U1259" s="76"/>
      <c r="V1259" s="76"/>
      <c r="W1259" s="76"/>
      <c r="X1259" s="76"/>
      <c r="Y1259" s="134"/>
      <c r="Z1259" s="134"/>
      <c r="AA1259" s="134"/>
      <c r="AB1259" s="134"/>
      <c r="AC1259" s="134"/>
      <c r="AD1259" s="134"/>
      <c r="AE1259" s="134"/>
      <c r="AF1259" s="134"/>
      <c r="AG1259" s="134"/>
      <c r="AH1259" s="134"/>
      <c r="AI1259" s="134"/>
      <c r="AJ1259" s="134"/>
      <c r="AK1259" s="134"/>
      <c r="AL1259" s="134"/>
      <c r="AM1259" s="134"/>
      <c r="AN1259" s="134"/>
      <c r="AO1259" s="134"/>
      <c r="AP1259" s="134"/>
      <c r="AQ1259" s="134"/>
      <c r="AR1259" s="134"/>
      <c r="AS1259" s="134"/>
      <c r="AT1259" s="134"/>
      <c r="AU1259" s="134"/>
      <c r="AV1259" s="134"/>
      <c r="AW1259" s="134"/>
      <c r="AX1259" s="134"/>
      <c r="AY1259" s="134"/>
      <c r="AZ1259" s="134"/>
      <c r="BA1259" s="134"/>
      <c r="BB1259" s="134"/>
      <c r="BC1259" s="134"/>
      <c r="BD1259" s="134"/>
      <c r="BE1259" s="134"/>
      <c r="BF1259" s="134"/>
      <c r="BG1259" s="134"/>
      <c r="BH1259" s="134"/>
      <c r="BI1259" s="134"/>
      <c r="BJ1259" s="134"/>
      <c r="BK1259" s="134"/>
      <c r="BL1259" s="134"/>
      <c r="BM1259" s="134"/>
      <c r="BN1259" s="134"/>
      <c r="BO1259" s="134"/>
      <c r="BP1259" s="134"/>
      <c r="BQ1259" s="134"/>
      <c r="BR1259" s="134"/>
      <c r="BS1259" s="134"/>
      <c r="BT1259" s="134"/>
      <c r="BU1259" s="134"/>
      <c r="BV1259" s="134"/>
      <c r="BW1259" s="134"/>
      <c r="BX1259" s="134"/>
      <c r="BY1259" s="134"/>
      <c r="BZ1259" s="134"/>
      <c r="CA1259" s="134"/>
      <c r="CB1259" s="134"/>
      <c r="CC1259" s="134"/>
      <c r="CD1259" s="134"/>
      <c r="CE1259" s="134"/>
      <c r="CF1259" s="134"/>
      <c r="CG1259" s="134"/>
      <c r="CH1259" s="134"/>
      <c r="CI1259" s="134"/>
      <c r="CJ1259" s="134"/>
      <c r="CK1259" s="134"/>
      <c r="CL1259" s="134"/>
      <c r="CM1259" s="134"/>
      <c r="CN1259" s="134"/>
      <c r="CO1259" s="134"/>
      <c r="CP1259" s="134"/>
      <c r="CQ1259" s="134"/>
      <c r="CR1259" s="134"/>
      <c r="CS1259" s="134"/>
      <c r="CT1259" s="134"/>
      <c r="CU1259" s="134"/>
      <c r="CV1259" s="134"/>
      <c r="CW1259" s="134"/>
      <c r="CX1259" s="134"/>
      <c r="CY1259" s="134"/>
      <c r="CZ1259" s="134"/>
      <c r="DA1259" s="134"/>
      <c r="DB1259" s="134"/>
      <c r="DC1259" s="134"/>
      <c r="DD1259" s="134"/>
      <c r="DE1259" s="134"/>
      <c r="DF1259" s="134"/>
      <c r="DG1259" s="134"/>
      <c r="DH1259" s="134"/>
      <c r="DI1259" s="134"/>
      <c r="DJ1259" s="134"/>
      <c r="DK1259" s="134"/>
      <c r="DL1259" s="134"/>
      <c r="DM1259" s="134"/>
      <c r="DN1259" s="134"/>
      <c r="DO1259" s="134"/>
      <c r="DP1259" s="134"/>
      <c r="DQ1259" s="134"/>
      <c r="DR1259" s="134"/>
      <c r="DS1259" s="134"/>
      <c r="DT1259" s="134"/>
      <c r="DU1259" s="134"/>
      <c r="DV1259" s="134"/>
      <c r="DW1259" s="134"/>
      <c r="DX1259" s="134"/>
      <c r="DY1259" s="134"/>
      <c r="DZ1259" s="134"/>
      <c r="EA1259" s="134"/>
      <c r="EB1259" s="134"/>
      <c r="EC1259" s="134"/>
      <c r="ED1259" s="134"/>
      <c r="EE1259" s="134"/>
      <c r="EF1259" s="134"/>
      <c r="EG1259" s="134"/>
    </row>
    <row r="1260" spans="1:137">
      <c r="A1260" s="135"/>
      <c r="B1260" s="54"/>
      <c r="C1260" s="81"/>
      <c r="D1260" s="195"/>
      <c r="E1260" s="195"/>
      <c r="F1260" s="195"/>
      <c r="G1260" s="195"/>
      <c r="H1260" s="197"/>
      <c r="I1260" s="83"/>
      <c r="J1260" s="80"/>
      <c r="K1260" s="84" t="s">
        <v>1502</v>
      </c>
      <c r="L1260" s="76">
        <f t="shared" si="119"/>
        <v>2</v>
      </c>
      <c r="M1260" s="76"/>
      <c r="N1260" s="76"/>
      <c r="O1260" s="76">
        <v>2</v>
      </c>
      <c r="P1260" s="76"/>
      <c r="Q1260" s="76"/>
      <c r="R1260" s="76"/>
      <c r="S1260" s="76"/>
      <c r="T1260" s="76"/>
      <c r="U1260" s="76"/>
      <c r="V1260" s="76"/>
      <c r="W1260" s="76"/>
      <c r="X1260" s="76"/>
      <c r="Y1260" s="134"/>
      <c r="Z1260" s="134"/>
      <c r="AA1260" s="134"/>
      <c r="AB1260" s="134"/>
      <c r="AC1260" s="134"/>
      <c r="AD1260" s="134"/>
      <c r="AE1260" s="134"/>
      <c r="AF1260" s="134"/>
      <c r="AG1260" s="134"/>
      <c r="AH1260" s="134"/>
      <c r="AI1260" s="134"/>
      <c r="AJ1260" s="134"/>
      <c r="AK1260" s="134"/>
      <c r="AL1260" s="134"/>
      <c r="AM1260" s="134"/>
      <c r="AN1260" s="134"/>
      <c r="AO1260" s="134"/>
      <c r="AP1260" s="134"/>
      <c r="AQ1260" s="134"/>
      <c r="AR1260" s="134"/>
      <c r="AS1260" s="134"/>
      <c r="AT1260" s="134"/>
      <c r="AU1260" s="134"/>
      <c r="AV1260" s="134"/>
      <c r="AW1260" s="134"/>
      <c r="AX1260" s="134"/>
      <c r="AY1260" s="134"/>
      <c r="AZ1260" s="134"/>
      <c r="BA1260" s="134"/>
      <c r="BB1260" s="134"/>
      <c r="BC1260" s="134"/>
      <c r="BD1260" s="134"/>
      <c r="BE1260" s="134"/>
      <c r="BF1260" s="134"/>
      <c r="BG1260" s="134"/>
      <c r="BH1260" s="134"/>
      <c r="BI1260" s="134"/>
      <c r="BJ1260" s="134"/>
      <c r="BK1260" s="134"/>
      <c r="BL1260" s="134"/>
      <c r="BM1260" s="134"/>
      <c r="BN1260" s="134"/>
      <c r="BO1260" s="134"/>
      <c r="BP1260" s="134"/>
      <c r="BQ1260" s="134"/>
      <c r="BR1260" s="134"/>
      <c r="BS1260" s="134"/>
      <c r="BT1260" s="134"/>
      <c r="BU1260" s="134"/>
      <c r="BV1260" s="134"/>
      <c r="BW1260" s="134"/>
      <c r="BX1260" s="134"/>
      <c r="BY1260" s="134"/>
      <c r="BZ1260" s="134"/>
      <c r="CA1260" s="134"/>
      <c r="CB1260" s="134"/>
      <c r="CC1260" s="134"/>
      <c r="CD1260" s="134"/>
      <c r="CE1260" s="134"/>
      <c r="CF1260" s="134"/>
      <c r="CG1260" s="134"/>
      <c r="CH1260" s="134"/>
      <c r="CI1260" s="134"/>
      <c r="CJ1260" s="134"/>
      <c r="CK1260" s="134"/>
      <c r="CL1260" s="134"/>
      <c r="CM1260" s="134"/>
      <c r="CN1260" s="134"/>
      <c r="CO1260" s="134"/>
      <c r="CP1260" s="134"/>
      <c r="CQ1260" s="134"/>
      <c r="CR1260" s="134"/>
      <c r="CS1260" s="134"/>
      <c r="CT1260" s="134"/>
      <c r="CU1260" s="134"/>
      <c r="CV1260" s="134"/>
      <c r="CW1260" s="134"/>
      <c r="CX1260" s="134"/>
      <c r="CY1260" s="134"/>
      <c r="CZ1260" s="134"/>
      <c r="DA1260" s="134"/>
      <c r="DB1260" s="134"/>
      <c r="DC1260" s="134"/>
      <c r="DD1260" s="134"/>
      <c r="DE1260" s="134"/>
      <c r="DF1260" s="134"/>
      <c r="DG1260" s="134"/>
      <c r="DH1260" s="134"/>
      <c r="DI1260" s="134"/>
      <c r="DJ1260" s="134"/>
      <c r="DK1260" s="134"/>
      <c r="DL1260" s="134"/>
      <c r="DM1260" s="134"/>
      <c r="DN1260" s="134"/>
      <c r="DO1260" s="134"/>
      <c r="DP1260" s="134"/>
      <c r="DQ1260" s="134"/>
      <c r="DR1260" s="134"/>
      <c r="DS1260" s="134"/>
      <c r="DT1260" s="134"/>
      <c r="DU1260" s="134"/>
      <c r="DV1260" s="134"/>
      <c r="DW1260" s="134"/>
      <c r="DX1260" s="134"/>
      <c r="DY1260" s="134"/>
      <c r="DZ1260" s="134"/>
      <c r="EA1260" s="134"/>
      <c r="EB1260" s="134"/>
      <c r="EC1260" s="134"/>
      <c r="ED1260" s="134"/>
      <c r="EE1260" s="134"/>
      <c r="EF1260" s="134"/>
      <c r="EG1260" s="134"/>
    </row>
    <row r="1261" spans="1:137">
      <c r="A1261" s="135"/>
      <c r="B1261" s="54"/>
      <c r="C1261" s="58" t="s">
        <v>33</v>
      </c>
      <c r="D1261" s="195" t="s">
        <v>1910</v>
      </c>
      <c r="E1261" s="195" t="s">
        <v>1911</v>
      </c>
      <c r="F1261" s="195" t="s">
        <v>1912</v>
      </c>
      <c r="G1261" s="195" t="s">
        <v>1913</v>
      </c>
      <c r="H1261" s="197" t="s">
        <v>1914</v>
      </c>
      <c r="I1261" s="74">
        <v>79000</v>
      </c>
      <c r="J1261" s="46" t="s">
        <v>1508</v>
      </c>
      <c r="K1261" s="75" t="s">
        <v>1509</v>
      </c>
      <c r="L1261" s="76">
        <f t="shared" si="119"/>
        <v>0</v>
      </c>
      <c r="M1261" s="76"/>
      <c r="N1261" s="76"/>
      <c r="O1261" s="76"/>
      <c r="P1261" s="76"/>
      <c r="Q1261" s="76"/>
      <c r="R1261" s="76"/>
      <c r="S1261" s="76"/>
      <c r="T1261" s="76"/>
      <c r="U1261" s="76"/>
      <c r="V1261" s="76"/>
      <c r="W1261" s="76"/>
      <c r="X1261" s="76"/>
      <c r="Y1261" s="134"/>
      <c r="Z1261" s="134"/>
      <c r="AA1261" s="134"/>
      <c r="AB1261" s="134"/>
      <c r="AC1261" s="134"/>
      <c r="AD1261" s="134"/>
      <c r="AE1261" s="134"/>
      <c r="AF1261" s="134"/>
      <c r="AG1261" s="134"/>
      <c r="AH1261" s="134"/>
      <c r="AI1261" s="134"/>
      <c r="AJ1261" s="134"/>
      <c r="AK1261" s="134"/>
      <c r="AL1261" s="134"/>
      <c r="AM1261" s="134"/>
      <c r="AN1261" s="134"/>
      <c r="AO1261" s="134"/>
      <c r="AP1261" s="134"/>
      <c r="AQ1261" s="134"/>
      <c r="AR1261" s="134"/>
      <c r="AS1261" s="134"/>
      <c r="AT1261" s="134"/>
      <c r="AU1261" s="134"/>
      <c r="AV1261" s="134"/>
      <c r="AW1261" s="134"/>
      <c r="AX1261" s="134"/>
      <c r="AY1261" s="134"/>
      <c r="AZ1261" s="134"/>
      <c r="BA1261" s="134"/>
      <c r="BB1261" s="134"/>
      <c r="BC1261" s="134"/>
      <c r="BD1261" s="134"/>
      <c r="BE1261" s="134"/>
      <c r="BF1261" s="134"/>
      <c r="BG1261" s="134"/>
      <c r="BH1261" s="134"/>
      <c r="BI1261" s="134"/>
      <c r="BJ1261" s="134"/>
      <c r="BK1261" s="134"/>
      <c r="BL1261" s="134"/>
      <c r="BM1261" s="134"/>
      <c r="BN1261" s="134"/>
      <c r="BO1261" s="134"/>
      <c r="BP1261" s="134"/>
      <c r="BQ1261" s="134"/>
      <c r="BR1261" s="134"/>
      <c r="BS1261" s="134"/>
      <c r="BT1261" s="134"/>
      <c r="BU1261" s="134"/>
      <c r="BV1261" s="134"/>
      <c r="BW1261" s="134"/>
      <c r="BX1261" s="134"/>
      <c r="BY1261" s="134"/>
      <c r="BZ1261" s="134"/>
      <c r="CA1261" s="134"/>
      <c r="CB1261" s="134"/>
      <c r="CC1261" s="134"/>
      <c r="CD1261" s="134"/>
      <c r="CE1261" s="134"/>
      <c r="CF1261" s="134"/>
      <c r="CG1261" s="134"/>
      <c r="CH1261" s="134"/>
      <c r="CI1261" s="134"/>
      <c r="CJ1261" s="134"/>
      <c r="CK1261" s="134"/>
      <c r="CL1261" s="134"/>
      <c r="CM1261" s="134"/>
      <c r="CN1261" s="134"/>
      <c r="CO1261" s="134"/>
      <c r="CP1261" s="134"/>
      <c r="CQ1261" s="134"/>
      <c r="CR1261" s="134"/>
      <c r="CS1261" s="134"/>
      <c r="CT1261" s="134"/>
      <c r="CU1261" s="134"/>
      <c r="CV1261" s="134"/>
      <c r="CW1261" s="134"/>
      <c r="CX1261" s="134"/>
      <c r="CY1261" s="134"/>
      <c r="CZ1261" s="134"/>
      <c r="DA1261" s="134"/>
      <c r="DB1261" s="134"/>
      <c r="DC1261" s="134"/>
      <c r="DD1261" s="134"/>
      <c r="DE1261" s="134"/>
      <c r="DF1261" s="134"/>
      <c r="DG1261" s="134"/>
      <c r="DH1261" s="134"/>
      <c r="DI1261" s="134"/>
      <c r="DJ1261" s="134"/>
      <c r="DK1261" s="134"/>
      <c r="DL1261" s="134"/>
      <c r="DM1261" s="134"/>
      <c r="DN1261" s="134"/>
      <c r="DO1261" s="134"/>
      <c r="DP1261" s="134"/>
      <c r="DQ1261" s="134"/>
      <c r="DR1261" s="134"/>
      <c r="DS1261" s="134"/>
      <c r="DT1261" s="134"/>
      <c r="DU1261" s="134"/>
      <c r="DV1261" s="134"/>
      <c r="DW1261" s="134"/>
      <c r="DX1261" s="134"/>
      <c r="DY1261" s="134"/>
      <c r="DZ1261" s="134"/>
      <c r="EA1261" s="134"/>
      <c r="EB1261" s="134"/>
      <c r="EC1261" s="134"/>
      <c r="ED1261" s="134"/>
      <c r="EE1261" s="134"/>
      <c r="EF1261" s="134"/>
      <c r="EG1261" s="134"/>
    </row>
    <row r="1262" spans="1:137">
      <c r="A1262" s="135"/>
      <c r="B1262" s="54"/>
      <c r="C1262" s="77"/>
      <c r="D1262" s="195"/>
      <c r="E1262" s="195"/>
      <c r="F1262" s="195"/>
      <c r="G1262" s="195"/>
      <c r="H1262" s="197"/>
      <c r="I1262" s="79"/>
      <c r="J1262" s="54"/>
      <c r="K1262" s="75" t="s">
        <v>1501</v>
      </c>
      <c r="L1262" s="76">
        <f t="shared" si="119"/>
        <v>0</v>
      </c>
      <c r="M1262" s="76"/>
      <c r="N1262" s="76"/>
      <c r="O1262" s="76"/>
      <c r="P1262" s="76"/>
      <c r="Q1262" s="76"/>
      <c r="R1262" s="76"/>
      <c r="S1262" s="76"/>
      <c r="T1262" s="76"/>
      <c r="U1262" s="76"/>
      <c r="V1262" s="76"/>
      <c r="W1262" s="76"/>
      <c r="X1262" s="76"/>
      <c r="Y1262" s="134"/>
      <c r="Z1262" s="134"/>
      <c r="AA1262" s="134"/>
      <c r="AB1262" s="134"/>
      <c r="AC1262" s="134"/>
      <c r="AD1262" s="134"/>
      <c r="AE1262" s="134"/>
      <c r="AF1262" s="134"/>
      <c r="AG1262" s="134"/>
      <c r="AH1262" s="134"/>
      <c r="AI1262" s="134"/>
      <c r="AJ1262" s="134"/>
      <c r="AK1262" s="134"/>
      <c r="AL1262" s="134"/>
      <c r="AM1262" s="134"/>
      <c r="AN1262" s="134"/>
      <c r="AO1262" s="134"/>
      <c r="AP1262" s="134"/>
      <c r="AQ1262" s="134"/>
      <c r="AR1262" s="134"/>
      <c r="AS1262" s="134"/>
      <c r="AT1262" s="134"/>
      <c r="AU1262" s="134"/>
      <c r="AV1262" s="134"/>
      <c r="AW1262" s="134"/>
      <c r="AX1262" s="134"/>
      <c r="AY1262" s="134"/>
      <c r="AZ1262" s="134"/>
      <c r="BA1262" s="134"/>
      <c r="BB1262" s="134"/>
      <c r="BC1262" s="134"/>
      <c r="BD1262" s="134"/>
      <c r="BE1262" s="134"/>
      <c r="BF1262" s="134"/>
      <c r="BG1262" s="134"/>
      <c r="BH1262" s="134"/>
      <c r="BI1262" s="134"/>
      <c r="BJ1262" s="134"/>
      <c r="BK1262" s="134"/>
      <c r="BL1262" s="134"/>
      <c r="BM1262" s="134"/>
      <c r="BN1262" s="134"/>
      <c r="BO1262" s="134"/>
      <c r="BP1262" s="134"/>
      <c r="BQ1262" s="134"/>
      <c r="BR1262" s="134"/>
      <c r="BS1262" s="134"/>
      <c r="BT1262" s="134"/>
      <c r="BU1262" s="134"/>
      <c r="BV1262" s="134"/>
      <c r="BW1262" s="134"/>
      <c r="BX1262" s="134"/>
      <c r="BY1262" s="134"/>
      <c r="BZ1262" s="134"/>
      <c r="CA1262" s="134"/>
      <c r="CB1262" s="134"/>
      <c r="CC1262" s="134"/>
      <c r="CD1262" s="134"/>
      <c r="CE1262" s="134"/>
      <c r="CF1262" s="134"/>
      <c r="CG1262" s="134"/>
      <c r="CH1262" s="134"/>
      <c r="CI1262" s="134"/>
      <c r="CJ1262" s="134"/>
      <c r="CK1262" s="134"/>
      <c r="CL1262" s="134"/>
      <c r="CM1262" s="134"/>
      <c r="CN1262" s="134"/>
      <c r="CO1262" s="134"/>
      <c r="CP1262" s="134"/>
      <c r="CQ1262" s="134"/>
      <c r="CR1262" s="134"/>
      <c r="CS1262" s="134"/>
      <c r="CT1262" s="134"/>
      <c r="CU1262" s="134"/>
      <c r="CV1262" s="134"/>
      <c r="CW1262" s="134"/>
      <c r="CX1262" s="134"/>
      <c r="CY1262" s="134"/>
      <c r="CZ1262" s="134"/>
      <c r="DA1262" s="134"/>
      <c r="DB1262" s="134"/>
      <c r="DC1262" s="134"/>
      <c r="DD1262" s="134"/>
      <c r="DE1262" s="134"/>
      <c r="DF1262" s="134"/>
      <c r="DG1262" s="134"/>
      <c r="DH1262" s="134"/>
      <c r="DI1262" s="134"/>
      <c r="DJ1262" s="134"/>
      <c r="DK1262" s="134"/>
      <c r="DL1262" s="134"/>
      <c r="DM1262" s="134"/>
      <c r="DN1262" s="134"/>
      <c r="DO1262" s="134"/>
      <c r="DP1262" s="134"/>
      <c r="DQ1262" s="134"/>
      <c r="DR1262" s="134"/>
      <c r="DS1262" s="134"/>
      <c r="DT1262" s="134"/>
      <c r="DU1262" s="134"/>
      <c r="DV1262" s="134"/>
      <c r="DW1262" s="134"/>
      <c r="DX1262" s="134"/>
      <c r="DY1262" s="134"/>
      <c r="DZ1262" s="134"/>
      <c r="EA1262" s="134"/>
      <c r="EB1262" s="134"/>
      <c r="EC1262" s="134"/>
      <c r="ED1262" s="134"/>
      <c r="EE1262" s="134"/>
      <c r="EF1262" s="134"/>
      <c r="EG1262" s="134"/>
    </row>
    <row r="1263" spans="1:137">
      <c r="A1263" s="135"/>
      <c r="B1263" s="54"/>
      <c r="C1263" s="81"/>
      <c r="D1263" s="195"/>
      <c r="E1263" s="195"/>
      <c r="F1263" s="195"/>
      <c r="G1263" s="195"/>
      <c r="H1263" s="197"/>
      <c r="I1263" s="83"/>
      <c r="J1263" s="80"/>
      <c r="K1263" s="84" t="s">
        <v>1502</v>
      </c>
      <c r="L1263" s="76">
        <f t="shared" si="119"/>
        <v>3</v>
      </c>
      <c r="M1263" s="76"/>
      <c r="N1263" s="76"/>
      <c r="O1263" s="76"/>
      <c r="P1263" s="76"/>
      <c r="Q1263" s="76"/>
      <c r="R1263" s="76"/>
      <c r="S1263" s="76"/>
      <c r="T1263" s="76">
        <v>1</v>
      </c>
      <c r="U1263" s="76"/>
      <c r="V1263" s="76"/>
      <c r="W1263" s="76">
        <v>2</v>
      </c>
      <c r="X1263" s="76"/>
      <c r="Y1263" s="134"/>
      <c r="Z1263" s="134"/>
      <c r="AA1263" s="134"/>
      <c r="AB1263" s="134"/>
      <c r="AC1263" s="134"/>
      <c r="AD1263" s="134"/>
      <c r="AE1263" s="134"/>
      <c r="AF1263" s="134"/>
      <c r="AG1263" s="134"/>
      <c r="AH1263" s="134"/>
      <c r="AI1263" s="134"/>
      <c r="AJ1263" s="134"/>
      <c r="AK1263" s="134"/>
      <c r="AL1263" s="134"/>
      <c r="AM1263" s="134"/>
      <c r="AN1263" s="134"/>
      <c r="AO1263" s="134"/>
      <c r="AP1263" s="134"/>
      <c r="AQ1263" s="134"/>
      <c r="AR1263" s="134"/>
      <c r="AS1263" s="134"/>
      <c r="AT1263" s="134"/>
      <c r="AU1263" s="134"/>
      <c r="AV1263" s="134"/>
      <c r="AW1263" s="134"/>
      <c r="AX1263" s="134"/>
      <c r="AY1263" s="134"/>
      <c r="AZ1263" s="134"/>
      <c r="BA1263" s="134"/>
      <c r="BB1263" s="134"/>
      <c r="BC1263" s="134"/>
      <c r="BD1263" s="134"/>
      <c r="BE1263" s="134"/>
      <c r="BF1263" s="134"/>
      <c r="BG1263" s="134"/>
      <c r="BH1263" s="134"/>
      <c r="BI1263" s="134"/>
      <c r="BJ1263" s="134"/>
      <c r="BK1263" s="134"/>
      <c r="BL1263" s="134"/>
      <c r="BM1263" s="134"/>
      <c r="BN1263" s="134"/>
      <c r="BO1263" s="134"/>
      <c r="BP1263" s="134"/>
      <c r="BQ1263" s="134"/>
      <c r="BR1263" s="134"/>
      <c r="BS1263" s="134"/>
      <c r="BT1263" s="134"/>
      <c r="BU1263" s="134"/>
      <c r="BV1263" s="134"/>
      <c r="BW1263" s="134"/>
      <c r="BX1263" s="134"/>
      <c r="BY1263" s="134"/>
      <c r="BZ1263" s="134"/>
      <c r="CA1263" s="134"/>
      <c r="CB1263" s="134"/>
      <c r="CC1263" s="134"/>
      <c r="CD1263" s="134"/>
      <c r="CE1263" s="134"/>
      <c r="CF1263" s="134"/>
      <c r="CG1263" s="134"/>
      <c r="CH1263" s="134"/>
      <c r="CI1263" s="134"/>
      <c r="CJ1263" s="134"/>
      <c r="CK1263" s="134"/>
      <c r="CL1263" s="134"/>
      <c r="CM1263" s="134"/>
      <c r="CN1263" s="134"/>
      <c r="CO1263" s="134"/>
      <c r="CP1263" s="134"/>
      <c r="CQ1263" s="134"/>
      <c r="CR1263" s="134"/>
      <c r="CS1263" s="134"/>
      <c r="CT1263" s="134"/>
      <c r="CU1263" s="134"/>
      <c r="CV1263" s="134"/>
      <c r="CW1263" s="134"/>
      <c r="CX1263" s="134"/>
      <c r="CY1263" s="134"/>
      <c r="CZ1263" s="134"/>
      <c r="DA1263" s="134"/>
      <c r="DB1263" s="134"/>
      <c r="DC1263" s="134"/>
      <c r="DD1263" s="134"/>
      <c r="DE1263" s="134"/>
      <c r="DF1263" s="134"/>
      <c r="DG1263" s="134"/>
      <c r="DH1263" s="134"/>
      <c r="DI1263" s="134"/>
      <c r="DJ1263" s="134"/>
      <c r="DK1263" s="134"/>
      <c r="DL1263" s="134"/>
      <c r="DM1263" s="134"/>
      <c r="DN1263" s="134"/>
      <c r="DO1263" s="134"/>
      <c r="DP1263" s="134"/>
      <c r="DQ1263" s="134"/>
      <c r="DR1263" s="134"/>
      <c r="DS1263" s="134"/>
      <c r="DT1263" s="134"/>
      <c r="DU1263" s="134"/>
      <c r="DV1263" s="134"/>
      <c r="DW1263" s="134"/>
      <c r="DX1263" s="134"/>
      <c r="DY1263" s="134"/>
      <c r="DZ1263" s="134"/>
      <c r="EA1263" s="134"/>
      <c r="EB1263" s="134"/>
      <c r="EC1263" s="134"/>
      <c r="ED1263" s="134"/>
      <c r="EE1263" s="134"/>
      <c r="EF1263" s="134"/>
      <c r="EG1263" s="134"/>
    </row>
    <row r="1264" spans="1:137">
      <c r="A1264" s="135"/>
      <c r="B1264" s="54"/>
      <c r="C1264" s="58" t="s">
        <v>33</v>
      </c>
      <c r="D1264" s="58" t="s">
        <v>1915</v>
      </c>
      <c r="E1264" s="58" t="s">
        <v>1916</v>
      </c>
      <c r="F1264" s="58" t="s">
        <v>1917</v>
      </c>
      <c r="G1264" s="195" t="s">
        <v>1918</v>
      </c>
      <c r="H1264" s="197" t="s">
        <v>1919</v>
      </c>
      <c r="I1264" s="74">
        <v>0</v>
      </c>
      <c r="J1264" s="46" t="s">
        <v>1508</v>
      </c>
      <c r="K1264" s="75" t="s">
        <v>1509</v>
      </c>
      <c r="L1264" s="76">
        <f t="shared" si="119"/>
        <v>0</v>
      </c>
      <c r="M1264" s="76"/>
      <c r="N1264" s="76"/>
      <c r="O1264" s="76"/>
      <c r="P1264" s="76"/>
      <c r="Q1264" s="76"/>
      <c r="R1264" s="76"/>
      <c r="S1264" s="76"/>
      <c r="T1264" s="76"/>
      <c r="U1264" s="76"/>
      <c r="V1264" s="76"/>
      <c r="W1264" s="76"/>
      <c r="X1264" s="76"/>
      <c r="Y1264" s="134"/>
      <c r="Z1264" s="134"/>
      <c r="AA1264" s="134"/>
      <c r="AB1264" s="134"/>
      <c r="AC1264" s="134"/>
      <c r="AD1264" s="134"/>
      <c r="AE1264" s="134"/>
      <c r="AF1264" s="134"/>
      <c r="AG1264" s="134"/>
      <c r="AH1264" s="134"/>
      <c r="AI1264" s="134"/>
      <c r="AJ1264" s="134"/>
      <c r="AK1264" s="134"/>
      <c r="AL1264" s="134"/>
      <c r="AM1264" s="134"/>
      <c r="AN1264" s="134"/>
      <c r="AO1264" s="134"/>
      <c r="AP1264" s="134"/>
      <c r="AQ1264" s="134"/>
      <c r="AR1264" s="134"/>
      <c r="AS1264" s="134"/>
      <c r="AT1264" s="134"/>
      <c r="AU1264" s="134"/>
      <c r="AV1264" s="134"/>
      <c r="AW1264" s="134"/>
      <c r="AX1264" s="134"/>
      <c r="AY1264" s="134"/>
      <c r="AZ1264" s="134"/>
      <c r="BA1264" s="134"/>
      <c r="BB1264" s="134"/>
      <c r="BC1264" s="134"/>
      <c r="BD1264" s="134"/>
      <c r="BE1264" s="134"/>
      <c r="BF1264" s="134"/>
      <c r="BG1264" s="134"/>
      <c r="BH1264" s="134"/>
      <c r="BI1264" s="134"/>
      <c r="BJ1264" s="134"/>
      <c r="BK1264" s="134"/>
      <c r="BL1264" s="134"/>
      <c r="BM1264" s="134"/>
      <c r="BN1264" s="134"/>
      <c r="BO1264" s="134"/>
      <c r="BP1264" s="134"/>
      <c r="BQ1264" s="134"/>
      <c r="BR1264" s="134"/>
      <c r="BS1264" s="134"/>
      <c r="BT1264" s="134"/>
      <c r="BU1264" s="134"/>
      <c r="BV1264" s="134"/>
      <c r="BW1264" s="134"/>
      <c r="BX1264" s="134"/>
      <c r="BY1264" s="134"/>
      <c r="BZ1264" s="134"/>
      <c r="CA1264" s="134"/>
      <c r="CB1264" s="134"/>
      <c r="CC1264" s="134"/>
      <c r="CD1264" s="134"/>
      <c r="CE1264" s="134"/>
      <c r="CF1264" s="134"/>
      <c r="CG1264" s="134"/>
      <c r="CH1264" s="134"/>
      <c r="CI1264" s="134"/>
      <c r="CJ1264" s="134"/>
      <c r="CK1264" s="134"/>
      <c r="CL1264" s="134"/>
      <c r="CM1264" s="134"/>
      <c r="CN1264" s="134"/>
      <c r="CO1264" s="134"/>
      <c r="CP1264" s="134"/>
      <c r="CQ1264" s="134"/>
      <c r="CR1264" s="134"/>
      <c r="CS1264" s="134"/>
      <c r="CT1264" s="134"/>
      <c r="CU1264" s="134"/>
      <c r="CV1264" s="134"/>
      <c r="CW1264" s="134"/>
      <c r="CX1264" s="134"/>
      <c r="CY1264" s="134"/>
      <c r="CZ1264" s="134"/>
      <c r="DA1264" s="134"/>
      <c r="DB1264" s="134"/>
      <c r="DC1264" s="134"/>
      <c r="DD1264" s="134"/>
      <c r="DE1264" s="134"/>
      <c r="DF1264" s="134"/>
      <c r="DG1264" s="134"/>
      <c r="DH1264" s="134"/>
      <c r="DI1264" s="134"/>
      <c r="DJ1264" s="134"/>
      <c r="DK1264" s="134"/>
      <c r="DL1264" s="134"/>
      <c r="DM1264" s="134"/>
      <c r="DN1264" s="134"/>
      <c r="DO1264" s="134"/>
      <c r="DP1264" s="134"/>
      <c r="DQ1264" s="134"/>
      <c r="DR1264" s="134"/>
      <c r="DS1264" s="134"/>
      <c r="DT1264" s="134"/>
      <c r="DU1264" s="134"/>
      <c r="DV1264" s="134"/>
      <c r="DW1264" s="134"/>
      <c r="DX1264" s="134"/>
      <c r="DY1264" s="134"/>
      <c r="DZ1264" s="134"/>
      <c r="EA1264" s="134"/>
      <c r="EB1264" s="134"/>
      <c r="EC1264" s="134"/>
      <c r="ED1264" s="134"/>
      <c r="EE1264" s="134"/>
      <c r="EF1264" s="134"/>
      <c r="EG1264" s="134"/>
    </row>
    <row r="1265" spans="1:137">
      <c r="A1265" s="135"/>
      <c r="B1265" s="54"/>
      <c r="C1265" s="77"/>
      <c r="D1265" s="77"/>
      <c r="E1265" s="63"/>
      <c r="F1265" s="77"/>
      <c r="G1265" s="195"/>
      <c r="H1265" s="197"/>
      <c r="I1265" s="79"/>
      <c r="J1265" s="54"/>
      <c r="K1265" s="75" t="s">
        <v>1501</v>
      </c>
      <c r="L1265" s="76">
        <f t="shared" si="119"/>
        <v>0</v>
      </c>
      <c r="M1265" s="76"/>
      <c r="N1265" s="76"/>
      <c r="O1265" s="76"/>
      <c r="P1265" s="76"/>
      <c r="Q1265" s="76"/>
      <c r="R1265" s="76"/>
      <c r="S1265" s="76"/>
      <c r="T1265" s="76"/>
      <c r="U1265" s="76"/>
      <c r="V1265" s="76"/>
      <c r="W1265" s="76"/>
      <c r="X1265" s="76"/>
      <c r="Y1265" s="134"/>
      <c r="Z1265" s="134"/>
      <c r="AA1265" s="134"/>
      <c r="AB1265" s="134"/>
      <c r="AC1265" s="134"/>
      <c r="AD1265" s="134"/>
      <c r="AE1265" s="134"/>
      <c r="AF1265" s="134"/>
      <c r="AG1265" s="134"/>
      <c r="AH1265" s="134"/>
      <c r="AI1265" s="134"/>
      <c r="AJ1265" s="134"/>
      <c r="AK1265" s="134"/>
      <c r="AL1265" s="134"/>
      <c r="AM1265" s="134"/>
      <c r="AN1265" s="134"/>
      <c r="AO1265" s="134"/>
      <c r="AP1265" s="134"/>
      <c r="AQ1265" s="134"/>
      <c r="AR1265" s="134"/>
      <c r="AS1265" s="134"/>
      <c r="AT1265" s="134"/>
      <c r="AU1265" s="134"/>
      <c r="AV1265" s="134"/>
      <c r="AW1265" s="134"/>
      <c r="AX1265" s="134"/>
      <c r="AY1265" s="134"/>
      <c r="AZ1265" s="134"/>
      <c r="BA1265" s="134"/>
      <c r="BB1265" s="134"/>
      <c r="BC1265" s="134"/>
      <c r="BD1265" s="134"/>
      <c r="BE1265" s="134"/>
      <c r="BF1265" s="134"/>
      <c r="BG1265" s="134"/>
      <c r="BH1265" s="134"/>
      <c r="BI1265" s="134"/>
      <c r="BJ1265" s="134"/>
      <c r="BK1265" s="134"/>
      <c r="BL1265" s="134"/>
      <c r="BM1265" s="134"/>
      <c r="BN1265" s="134"/>
      <c r="BO1265" s="134"/>
      <c r="BP1265" s="134"/>
      <c r="BQ1265" s="134"/>
      <c r="BR1265" s="134"/>
      <c r="BS1265" s="134"/>
      <c r="BT1265" s="134"/>
      <c r="BU1265" s="134"/>
      <c r="BV1265" s="134"/>
      <c r="BW1265" s="134"/>
      <c r="BX1265" s="134"/>
      <c r="BY1265" s="134"/>
      <c r="BZ1265" s="134"/>
      <c r="CA1265" s="134"/>
      <c r="CB1265" s="134"/>
      <c r="CC1265" s="134"/>
      <c r="CD1265" s="134"/>
      <c r="CE1265" s="134"/>
      <c r="CF1265" s="134"/>
      <c r="CG1265" s="134"/>
      <c r="CH1265" s="134"/>
      <c r="CI1265" s="134"/>
      <c r="CJ1265" s="134"/>
      <c r="CK1265" s="134"/>
      <c r="CL1265" s="134"/>
      <c r="CM1265" s="134"/>
      <c r="CN1265" s="134"/>
      <c r="CO1265" s="134"/>
      <c r="CP1265" s="134"/>
      <c r="CQ1265" s="134"/>
      <c r="CR1265" s="134"/>
      <c r="CS1265" s="134"/>
      <c r="CT1265" s="134"/>
      <c r="CU1265" s="134"/>
      <c r="CV1265" s="134"/>
      <c r="CW1265" s="134"/>
      <c r="CX1265" s="134"/>
      <c r="CY1265" s="134"/>
      <c r="CZ1265" s="134"/>
      <c r="DA1265" s="134"/>
      <c r="DB1265" s="134"/>
      <c r="DC1265" s="134"/>
      <c r="DD1265" s="134"/>
      <c r="DE1265" s="134"/>
      <c r="DF1265" s="134"/>
      <c r="DG1265" s="134"/>
      <c r="DH1265" s="134"/>
      <c r="DI1265" s="134"/>
      <c r="DJ1265" s="134"/>
      <c r="DK1265" s="134"/>
      <c r="DL1265" s="134"/>
      <c r="DM1265" s="134"/>
      <c r="DN1265" s="134"/>
      <c r="DO1265" s="134"/>
      <c r="DP1265" s="134"/>
      <c r="DQ1265" s="134"/>
      <c r="DR1265" s="134"/>
      <c r="DS1265" s="134"/>
      <c r="DT1265" s="134"/>
      <c r="DU1265" s="134"/>
      <c r="DV1265" s="134"/>
      <c r="DW1265" s="134"/>
      <c r="DX1265" s="134"/>
      <c r="DY1265" s="134"/>
      <c r="DZ1265" s="134"/>
      <c r="EA1265" s="134"/>
      <c r="EB1265" s="134"/>
      <c r="EC1265" s="134"/>
      <c r="ED1265" s="134"/>
      <c r="EE1265" s="134"/>
      <c r="EF1265" s="134"/>
      <c r="EG1265" s="134"/>
    </row>
    <row r="1266" spans="1:137">
      <c r="A1266" s="135"/>
      <c r="B1266" s="54"/>
      <c r="C1266" s="81"/>
      <c r="D1266" s="81"/>
      <c r="E1266" s="68"/>
      <c r="F1266" s="81"/>
      <c r="G1266" s="195"/>
      <c r="H1266" s="197"/>
      <c r="I1266" s="83"/>
      <c r="J1266" s="80"/>
      <c r="K1266" s="84" t="s">
        <v>1502</v>
      </c>
      <c r="L1266" s="76">
        <f t="shared" si="119"/>
        <v>2</v>
      </c>
      <c r="M1266" s="76"/>
      <c r="N1266" s="76"/>
      <c r="O1266" s="76">
        <v>1</v>
      </c>
      <c r="P1266" s="76"/>
      <c r="Q1266" s="76"/>
      <c r="R1266" s="76"/>
      <c r="S1266" s="76">
        <v>1</v>
      </c>
      <c r="T1266" s="76"/>
      <c r="U1266" s="76"/>
      <c r="V1266" s="76"/>
      <c r="W1266" s="76"/>
      <c r="X1266" s="76"/>
      <c r="Y1266" s="134"/>
      <c r="Z1266" s="134"/>
      <c r="AA1266" s="134"/>
      <c r="AB1266" s="134"/>
      <c r="AC1266" s="134"/>
      <c r="AD1266" s="134"/>
      <c r="AE1266" s="134"/>
      <c r="AF1266" s="134"/>
      <c r="AG1266" s="134"/>
      <c r="AH1266" s="134"/>
      <c r="AI1266" s="134"/>
      <c r="AJ1266" s="134"/>
      <c r="AK1266" s="134"/>
      <c r="AL1266" s="134"/>
      <c r="AM1266" s="134"/>
      <c r="AN1266" s="134"/>
      <c r="AO1266" s="134"/>
      <c r="AP1266" s="134"/>
      <c r="AQ1266" s="134"/>
      <c r="AR1266" s="134"/>
      <c r="AS1266" s="134"/>
      <c r="AT1266" s="134"/>
      <c r="AU1266" s="134"/>
      <c r="AV1266" s="134"/>
      <c r="AW1266" s="134"/>
      <c r="AX1266" s="134"/>
      <c r="AY1266" s="134"/>
      <c r="AZ1266" s="134"/>
      <c r="BA1266" s="134"/>
      <c r="BB1266" s="134"/>
      <c r="BC1266" s="134"/>
      <c r="BD1266" s="134"/>
      <c r="BE1266" s="134"/>
      <c r="BF1266" s="134"/>
      <c r="BG1266" s="134"/>
      <c r="BH1266" s="134"/>
      <c r="BI1266" s="134"/>
      <c r="BJ1266" s="134"/>
      <c r="BK1266" s="134"/>
      <c r="BL1266" s="134"/>
      <c r="BM1266" s="134"/>
      <c r="BN1266" s="134"/>
      <c r="BO1266" s="134"/>
      <c r="BP1266" s="134"/>
      <c r="BQ1266" s="134"/>
      <c r="BR1266" s="134"/>
      <c r="BS1266" s="134"/>
      <c r="BT1266" s="134"/>
      <c r="BU1266" s="134"/>
      <c r="BV1266" s="134"/>
      <c r="BW1266" s="134"/>
      <c r="BX1266" s="134"/>
      <c r="BY1266" s="134"/>
      <c r="BZ1266" s="134"/>
      <c r="CA1266" s="134"/>
      <c r="CB1266" s="134"/>
      <c r="CC1266" s="134"/>
      <c r="CD1266" s="134"/>
      <c r="CE1266" s="134"/>
      <c r="CF1266" s="134"/>
      <c r="CG1266" s="134"/>
      <c r="CH1266" s="134"/>
      <c r="CI1266" s="134"/>
      <c r="CJ1266" s="134"/>
      <c r="CK1266" s="134"/>
      <c r="CL1266" s="134"/>
      <c r="CM1266" s="134"/>
      <c r="CN1266" s="134"/>
      <c r="CO1266" s="134"/>
      <c r="CP1266" s="134"/>
      <c r="CQ1266" s="134"/>
      <c r="CR1266" s="134"/>
      <c r="CS1266" s="134"/>
      <c r="CT1266" s="134"/>
      <c r="CU1266" s="134"/>
      <c r="CV1266" s="134"/>
      <c r="CW1266" s="134"/>
      <c r="CX1266" s="134"/>
      <c r="CY1266" s="134"/>
      <c r="CZ1266" s="134"/>
      <c r="DA1266" s="134"/>
      <c r="DB1266" s="134"/>
      <c r="DC1266" s="134"/>
      <c r="DD1266" s="134"/>
      <c r="DE1266" s="134"/>
      <c r="DF1266" s="134"/>
      <c r="DG1266" s="134"/>
      <c r="DH1266" s="134"/>
      <c r="DI1266" s="134"/>
      <c r="DJ1266" s="134"/>
      <c r="DK1266" s="134"/>
      <c r="DL1266" s="134"/>
      <c r="DM1266" s="134"/>
      <c r="DN1266" s="134"/>
      <c r="DO1266" s="134"/>
      <c r="DP1266" s="134"/>
      <c r="DQ1266" s="134"/>
      <c r="DR1266" s="134"/>
      <c r="DS1266" s="134"/>
      <c r="DT1266" s="134"/>
      <c r="DU1266" s="134"/>
      <c r="DV1266" s="134"/>
      <c r="DW1266" s="134"/>
      <c r="DX1266" s="134"/>
      <c r="DY1266" s="134"/>
      <c r="DZ1266" s="134"/>
      <c r="EA1266" s="134"/>
      <c r="EB1266" s="134"/>
      <c r="EC1266" s="134"/>
      <c r="ED1266" s="134"/>
      <c r="EE1266" s="134"/>
      <c r="EF1266" s="134"/>
      <c r="EG1266" s="134"/>
    </row>
    <row r="1267" spans="1:137">
      <c r="A1267" s="135"/>
      <c r="B1267" s="54"/>
      <c r="C1267" s="58" t="s">
        <v>33</v>
      </c>
      <c r="D1267" s="58" t="s">
        <v>1920</v>
      </c>
      <c r="E1267" s="58" t="s">
        <v>1921</v>
      </c>
      <c r="F1267" s="58" t="s">
        <v>1922</v>
      </c>
      <c r="G1267" s="195" t="s">
        <v>1923</v>
      </c>
      <c r="H1267" s="197" t="s">
        <v>1924</v>
      </c>
      <c r="I1267" s="74">
        <v>630000</v>
      </c>
      <c r="J1267" s="46" t="s">
        <v>1508</v>
      </c>
      <c r="K1267" s="75" t="s">
        <v>1509</v>
      </c>
      <c r="L1267" s="76">
        <f t="shared" si="119"/>
        <v>0</v>
      </c>
      <c r="M1267" s="76"/>
      <c r="N1267" s="76"/>
      <c r="O1267" s="76"/>
      <c r="P1267" s="76"/>
      <c r="Q1267" s="76"/>
      <c r="R1267" s="76"/>
      <c r="S1267" s="76"/>
      <c r="T1267" s="76"/>
      <c r="U1267" s="76"/>
      <c r="V1267" s="76"/>
      <c r="W1267" s="76"/>
      <c r="X1267" s="76"/>
      <c r="Y1267" s="134"/>
      <c r="Z1267" s="134"/>
      <c r="AA1267" s="134"/>
      <c r="AB1267" s="134"/>
      <c r="AC1267" s="134"/>
      <c r="AD1267" s="134"/>
      <c r="AE1267" s="134"/>
      <c r="AF1267" s="134"/>
      <c r="AG1267" s="134"/>
      <c r="AH1267" s="134"/>
      <c r="AI1267" s="134"/>
      <c r="AJ1267" s="134"/>
      <c r="AK1267" s="134"/>
      <c r="AL1267" s="134"/>
      <c r="AM1267" s="134"/>
      <c r="AN1267" s="134"/>
      <c r="AO1267" s="134"/>
      <c r="AP1267" s="134"/>
      <c r="AQ1267" s="134"/>
      <c r="AR1267" s="134"/>
      <c r="AS1267" s="134"/>
      <c r="AT1267" s="134"/>
      <c r="AU1267" s="134"/>
      <c r="AV1267" s="134"/>
      <c r="AW1267" s="134"/>
      <c r="AX1267" s="134"/>
      <c r="AY1267" s="134"/>
      <c r="AZ1267" s="134"/>
      <c r="BA1267" s="134"/>
      <c r="BB1267" s="134"/>
      <c r="BC1267" s="134"/>
      <c r="BD1267" s="134"/>
      <c r="BE1267" s="134"/>
      <c r="BF1267" s="134"/>
      <c r="BG1267" s="134"/>
      <c r="BH1267" s="134"/>
      <c r="BI1267" s="134"/>
      <c r="BJ1267" s="134"/>
      <c r="BK1267" s="134"/>
      <c r="BL1267" s="134"/>
      <c r="BM1267" s="134"/>
      <c r="BN1267" s="134"/>
      <c r="BO1267" s="134"/>
      <c r="BP1267" s="134"/>
      <c r="BQ1267" s="134"/>
      <c r="BR1267" s="134"/>
      <c r="BS1267" s="134"/>
      <c r="BT1267" s="134"/>
      <c r="BU1267" s="134"/>
      <c r="BV1267" s="134"/>
      <c r="BW1267" s="134"/>
      <c r="BX1267" s="134"/>
      <c r="BY1267" s="134"/>
      <c r="BZ1267" s="134"/>
      <c r="CA1267" s="134"/>
      <c r="CB1267" s="134"/>
      <c r="CC1267" s="134"/>
      <c r="CD1267" s="134"/>
      <c r="CE1267" s="134"/>
      <c r="CF1267" s="134"/>
      <c r="CG1267" s="134"/>
      <c r="CH1267" s="134"/>
      <c r="CI1267" s="134"/>
      <c r="CJ1267" s="134"/>
      <c r="CK1267" s="134"/>
      <c r="CL1267" s="134"/>
      <c r="CM1267" s="134"/>
      <c r="CN1267" s="134"/>
      <c r="CO1267" s="134"/>
      <c r="CP1267" s="134"/>
      <c r="CQ1267" s="134"/>
      <c r="CR1267" s="134"/>
      <c r="CS1267" s="134"/>
      <c r="CT1267" s="134"/>
      <c r="CU1267" s="134"/>
      <c r="CV1267" s="134"/>
      <c r="CW1267" s="134"/>
      <c r="CX1267" s="134"/>
      <c r="CY1267" s="134"/>
      <c r="CZ1267" s="134"/>
      <c r="DA1267" s="134"/>
      <c r="DB1267" s="134"/>
      <c r="DC1267" s="134"/>
      <c r="DD1267" s="134"/>
      <c r="DE1267" s="134"/>
      <c r="DF1267" s="134"/>
      <c r="DG1267" s="134"/>
      <c r="DH1267" s="134"/>
      <c r="DI1267" s="134"/>
      <c r="DJ1267" s="134"/>
      <c r="DK1267" s="134"/>
      <c r="DL1267" s="134"/>
      <c r="DM1267" s="134"/>
      <c r="DN1267" s="134"/>
      <c r="DO1267" s="134"/>
      <c r="DP1267" s="134"/>
      <c r="DQ1267" s="134"/>
      <c r="DR1267" s="134"/>
      <c r="DS1267" s="134"/>
      <c r="DT1267" s="134"/>
      <c r="DU1267" s="134"/>
      <c r="DV1267" s="134"/>
      <c r="DW1267" s="134"/>
      <c r="DX1267" s="134"/>
      <c r="DY1267" s="134"/>
      <c r="DZ1267" s="134"/>
      <c r="EA1267" s="134"/>
      <c r="EB1267" s="134"/>
      <c r="EC1267" s="134"/>
      <c r="ED1267" s="134"/>
      <c r="EE1267" s="134"/>
      <c r="EF1267" s="134"/>
      <c r="EG1267" s="134"/>
    </row>
    <row r="1268" spans="1:137">
      <c r="A1268" s="135"/>
      <c r="B1268" s="54"/>
      <c r="C1268" s="77"/>
      <c r="D1268" s="77"/>
      <c r="E1268" s="63"/>
      <c r="F1268" s="77"/>
      <c r="G1268" s="195"/>
      <c r="H1268" s="197"/>
      <c r="I1268" s="79"/>
      <c r="J1268" s="54"/>
      <c r="K1268" s="75" t="s">
        <v>1501</v>
      </c>
      <c r="L1268" s="76">
        <f t="shared" si="119"/>
        <v>0</v>
      </c>
      <c r="M1268" s="76"/>
      <c r="N1268" s="76"/>
      <c r="O1268" s="76"/>
      <c r="P1268" s="76"/>
      <c r="Q1268" s="76"/>
      <c r="R1268" s="76"/>
      <c r="S1268" s="76"/>
      <c r="T1268" s="76"/>
      <c r="U1268" s="76"/>
      <c r="V1268" s="76"/>
      <c r="W1268" s="76"/>
      <c r="X1268" s="76"/>
      <c r="Y1268" s="134"/>
      <c r="Z1268" s="134"/>
      <c r="AA1268" s="134"/>
      <c r="AB1268" s="134"/>
      <c r="AC1268" s="134"/>
      <c r="AD1268" s="134"/>
      <c r="AE1268" s="134"/>
      <c r="AF1268" s="134"/>
      <c r="AG1268" s="134"/>
      <c r="AH1268" s="134"/>
      <c r="AI1268" s="134"/>
      <c r="AJ1268" s="134"/>
      <c r="AK1268" s="134"/>
      <c r="AL1268" s="134"/>
      <c r="AM1268" s="134"/>
      <c r="AN1268" s="134"/>
      <c r="AO1268" s="134"/>
      <c r="AP1268" s="134"/>
      <c r="AQ1268" s="134"/>
      <c r="AR1268" s="134"/>
      <c r="AS1268" s="134"/>
      <c r="AT1268" s="134"/>
      <c r="AU1268" s="134"/>
      <c r="AV1268" s="134"/>
      <c r="AW1268" s="134"/>
      <c r="AX1268" s="134"/>
      <c r="AY1268" s="134"/>
      <c r="AZ1268" s="134"/>
      <c r="BA1268" s="134"/>
      <c r="BB1268" s="134"/>
      <c r="BC1268" s="134"/>
      <c r="BD1268" s="134"/>
      <c r="BE1268" s="134"/>
      <c r="BF1268" s="134"/>
      <c r="BG1268" s="134"/>
      <c r="BH1268" s="134"/>
      <c r="BI1268" s="134"/>
      <c r="BJ1268" s="134"/>
      <c r="BK1268" s="134"/>
      <c r="BL1268" s="134"/>
      <c r="BM1268" s="134"/>
      <c r="BN1268" s="134"/>
      <c r="BO1268" s="134"/>
      <c r="BP1268" s="134"/>
      <c r="BQ1268" s="134"/>
      <c r="BR1268" s="134"/>
      <c r="BS1268" s="134"/>
      <c r="BT1268" s="134"/>
      <c r="BU1268" s="134"/>
      <c r="BV1268" s="134"/>
      <c r="BW1268" s="134"/>
      <c r="BX1268" s="134"/>
      <c r="BY1268" s="134"/>
      <c r="BZ1268" s="134"/>
      <c r="CA1268" s="134"/>
      <c r="CB1268" s="134"/>
      <c r="CC1268" s="134"/>
      <c r="CD1268" s="134"/>
      <c r="CE1268" s="134"/>
      <c r="CF1268" s="134"/>
      <c r="CG1268" s="134"/>
      <c r="CH1268" s="134"/>
      <c r="CI1268" s="134"/>
      <c r="CJ1268" s="134"/>
      <c r="CK1268" s="134"/>
      <c r="CL1268" s="134"/>
      <c r="CM1268" s="134"/>
      <c r="CN1268" s="134"/>
      <c r="CO1268" s="134"/>
      <c r="CP1268" s="134"/>
      <c r="CQ1268" s="134"/>
      <c r="CR1268" s="134"/>
      <c r="CS1268" s="134"/>
      <c r="CT1268" s="134"/>
      <c r="CU1268" s="134"/>
      <c r="CV1268" s="134"/>
      <c r="CW1268" s="134"/>
      <c r="CX1268" s="134"/>
      <c r="CY1268" s="134"/>
      <c r="CZ1268" s="134"/>
      <c r="DA1268" s="134"/>
      <c r="DB1268" s="134"/>
      <c r="DC1268" s="134"/>
      <c r="DD1268" s="134"/>
      <c r="DE1268" s="134"/>
      <c r="DF1268" s="134"/>
      <c r="DG1268" s="134"/>
      <c r="DH1268" s="134"/>
      <c r="DI1268" s="134"/>
      <c r="DJ1268" s="134"/>
      <c r="DK1268" s="134"/>
      <c r="DL1268" s="134"/>
      <c r="DM1268" s="134"/>
      <c r="DN1268" s="134"/>
      <c r="DO1268" s="134"/>
      <c r="DP1268" s="134"/>
      <c r="DQ1268" s="134"/>
      <c r="DR1268" s="134"/>
      <c r="DS1268" s="134"/>
      <c r="DT1268" s="134"/>
      <c r="DU1268" s="134"/>
      <c r="DV1268" s="134"/>
      <c r="DW1268" s="134"/>
      <c r="DX1268" s="134"/>
      <c r="DY1268" s="134"/>
      <c r="DZ1268" s="134"/>
      <c r="EA1268" s="134"/>
      <c r="EB1268" s="134"/>
      <c r="EC1268" s="134"/>
      <c r="ED1268" s="134"/>
      <c r="EE1268" s="134"/>
      <c r="EF1268" s="134"/>
      <c r="EG1268" s="134"/>
    </row>
    <row r="1269" spans="1:137">
      <c r="A1269" s="135"/>
      <c r="B1269" s="54"/>
      <c r="C1269" s="81"/>
      <c r="D1269" s="81"/>
      <c r="E1269" s="68"/>
      <c r="F1269" s="81"/>
      <c r="G1269" s="195"/>
      <c r="H1269" s="197"/>
      <c r="I1269" s="83"/>
      <c r="J1269" s="80"/>
      <c r="K1269" s="84" t="s">
        <v>1502</v>
      </c>
      <c r="L1269" s="76">
        <f t="shared" si="119"/>
        <v>2</v>
      </c>
      <c r="M1269" s="76"/>
      <c r="N1269" s="76"/>
      <c r="O1269" s="76">
        <v>1</v>
      </c>
      <c r="P1269" s="76"/>
      <c r="Q1269" s="76"/>
      <c r="R1269" s="76"/>
      <c r="S1269" s="76">
        <v>1</v>
      </c>
      <c r="T1269" s="76"/>
      <c r="U1269" s="76"/>
      <c r="V1269" s="76"/>
      <c r="W1269" s="76"/>
      <c r="X1269" s="76"/>
      <c r="Y1269" s="134"/>
      <c r="Z1269" s="134"/>
      <c r="AA1269" s="134"/>
      <c r="AB1269" s="134"/>
      <c r="AC1269" s="134"/>
      <c r="AD1269" s="134"/>
      <c r="AE1269" s="134"/>
      <c r="AF1269" s="134"/>
      <c r="AG1269" s="134"/>
      <c r="AH1269" s="134"/>
      <c r="AI1269" s="134"/>
      <c r="AJ1269" s="134"/>
      <c r="AK1269" s="134"/>
      <c r="AL1269" s="134"/>
      <c r="AM1269" s="134"/>
      <c r="AN1269" s="134"/>
      <c r="AO1269" s="134"/>
      <c r="AP1269" s="134"/>
      <c r="AQ1269" s="134"/>
      <c r="AR1269" s="134"/>
      <c r="AS1269" s="134"/>
      <c r="AT1269" s="134"/>
      <c r="AU1269" s="134"/>
      <c r="AV1269" s="134"/>
      <c r="AW1269" s="134"/>
      <c r="AX1269" s="134"/>
      <c r="AY1269" s="134"/>
      <c r="AZ1269" s="134"/>
      <c r="BA1269" s="134"/>
      <c r="BB1269" s="134"/>
      <c r="BC1269" s="134"/>
      <c r="BD1269" s="134"/>
      <c r="BE1269" s="134"/>
      <c r="BF1269" s="134"/>
      <c r="BG1269" s="134"/>
      <c r="BH1269" s="134"/>
      <c r="BI1269" s="134"/>
      <c r="BJ1269" s="134"/>
      <c r="BK1269" s="134"/>
      <c r="BL1269" s="134"/>
      <c r="BM1269" s="134"/>
      <c r="BN1269" s="134"/>
      <c r="BO1269" s="134"/>
      <c r="BP1269" s="134"/>
      <c r="BQ1269" s="134"/>
      <c r="BR1269" s="134"/>
      <c r="BS1269" s="134"/>
      <c r="BT1269" s="134"/>
      <c r="BU1269" s="134"/>
      <c r="BV1269" s="134"/>
      <c r="BW1269" s="134"/>
      <c r="BX1269" s="134"/>
      <c r="BY1269" s="134"/>
      <c r="BZ1269" s="134"/>
      <c r="CA1269" s="134"/>
      <c r="CB1269" s="134"/>
      <c r="CC1269" s="134"/>
      <c r="CD1269" s="134"/>
      <c r="CE1269" s="134"/>
      <c r="CF1269" s="134"/>
      <c r="CG1269" s="134"/>
      <c r="CH1269" s="134"/>
      <c r="CI1269" s="134"/>
      <c r="CJ1269" s="134"/>
      <c r="CK1269" s="134"/>
      <c r="CL1269" s="134"/>
      <c r="CM1269" s="134"/>
      <c r="CN1269" s="134"/>
      <c r="CO1269" s="134"/>
      <c r="CP1269" s="134"/>
      <c r="CQ1269" s="134"/>
      <c r="CR1269" s="134"/>
      <c r="CS1269" s="134"/>
      <c r="CT1269" s="134"/>
      <c r="CU1269" s="134"/>
      <c r="CV1269" s="134"/>
      <c r="CW1269" s="134"/>
      <c r="CX1269" s="134"/>
      <c r="CY1269" s="134"/>
      <c r="CZ1269" s="134"/>
      <c r="DA1269" s="134"/>
      <c r="DB1269" s="134"/>
      <c r="DC1269" s="134"/>
      <c r="DD1269" s="134"/>
      <c r="DE1269" s="134"/>
      <c r="DF1269" s="134"/>
      <c r="DG1269" s="134"/>
      <c r="DH1269" s="134"/>
      <c r="DI1269" s="134"/>
      <c r="DJ1269" s="134"/>
      <c r="DK1269" s="134"/>
      <c r="DL1269" s="134"/>
      <c r="DM1269" s="134"/>
      <c r="DN1269" s="134"/>
      <c r="DO1269" s="134"/>
      <c r="DP1269" s="134"/>
      <c r="DQ1269" s="134"/>
      <c r="DR1269" s="134"/>
      <c r="DS1269" s="134"/>
      <c r="DT1269" s="134"/>
      <c r="DU1269" s="134"/>
      <c r="DV1269" s="134"/>
      <c r="DW1269" s="134"/>
      <c r="DX1269" s="134"/>
      <c r="DY1269" s="134"/>
      <c r="DZ1269" s="134"/>
      <c r="EA1269" s="134"/>
      <c r="EB1269" s="134"/>
      <c r="EC1269" s="134"/>
      <c r="ED1269" s="134"/>
      <c r="EE1269" s="134"/>
      <c r="EF1269" s="134"/>
      <c r="EG1269" s="134"/>
    </row>
    <row r="1270" spans="1:137">
      <c r="A1270" s="135"/>
      <c r="B1270" s="54"/>
      <c r="C1270" s="58" t="s">
        <v>33</v>
      </c>
      <c r="D1270" s="58" t="s">
        <v>1925</v>
      </c>
      <c r="E1270" s="58" t="s">
        <v>1926</v>
      </c>
      <c r="F1270" s="58" t="s">
        <v>1927</v>
      </c>
      <c r="G1270" s="195" t="s">
        <v>1928</v>
      </c>
      <c r="H1270" s="197" t="s">
        <v>1929</v>
      </c>
      <c r="I1270" s="74">
        <v>14</v>
      </c>
      <c r="J1270" s="46" t="s">
        <v>1508</v>
      </c>
      <c r="K1270" s="75" t="s">
        <v>1509</v>
      </c>
      <c r="L1270" s="76">
        <f t="shared" si="119"/>
        <v>0</v>
      </c>
      <c r="M1270" s="76"/>
      <c r="N1270" s="76"/>
      <c r="O1270" s="76"/>
      <c r="P1270" s="76"/>
      <c r="Q1270" s="76"/>
      <c r="R1270" s="76"/>
      <c r="S1270" s="76"/>
      <c r="T1270" s="76"/>
      <c r="U1270" s="76"/>
      <c r="V1270" s="76"/>
      <c r="W1270" s="76"/>
      <c r="X1270" s="76"/>
      <c r="Y1270" s="134"/>
      <c r="Z1270" s="134"/>
      <c r="AA1270" s="134"/>
      <c r="AB1270" s="134"/>
      <c r="AC1270" s="134"/>
      <c r="AD1270" s="134"/>
      <c r="AE1270" s="134"/>
      <c r="AF1270" s="134"/>
      <c r="AG1270" s="134"/>
      <c r="AH1270" s="134"/>
      <c r="AI1270" s="134"/>
      <c r="AJ1270" s="134"/>
      <c r="AK1270" s="134"/>
      <c r="AL1270" s="134"/>
      <c r="AM1270" s="134"/>
      <c r="AN1270" s="134"/>
      <c r="AO1270" s="134"/>
      <c r="AP1270" s="134"/>
      <c r="AQ1270" s="134"/>
      <c r="AR1270" s="134"/>
      <c r="AS1270" s="134"/>
      <c r="AT1270" s="134"/>
      <c r="AU1270" s="134"/>
      <c r="AV1270" s="134"/>
      <c r="AW1270" s="134"/>
      <c r="AX1270" s="134"/>
      <c r="AY1270" s="134"/>
      <c r="AZ1270" s="134"/>
      <c r="BA1270" s="134"/>
      <c r="BB1270" s="134"/>
      <c r="BC1270" s="134"/>
      <c r="BD1270" s="134"/>
      <c r="BE1270" s="134"/>
      <c r="BF1270" s="134"/>
      <c r="BG1270" s="134"/>
      <c r="BH1270" s="134"/>
      <c r="BI1270" s="134"/>
      <c r="BJ1270" s="134"/>
      <c r="BK1270" s="134"/>
      <c r="BL1270" s="134"/>
      <c r="BM1270" s="134"/>
      <c r="BN1270" s="134"/>
      <c r="BO1270" s="134"/>
      <c r="BP1270" s="134"/>
      <c r="BQ1270" s="134"/>
      <c r="BR1270" s="134"/>
      <c r="BS1270" s="134"/>
      <c r="BT1270" s="134"/>
      <c r="BU1270" s="134"/>
      <c r="BV1270" s="134"/>
      <c r="BW1270" s="134"/>
      <c r="BX1270" s="134"/>
      <c r="BY1270" s="134"/>
      <c r="BZ1270" s="134"/>
      <c r="CA1270" s="134"/>
      <c r="CB1270" s="134"/>
      <c r="CC1270" s="134"/>
      <c r="CD1270" s="134"/>
      <c r="CE1270" s="134"/>
      <c r="CF1270" s="134"/>
      <c r="CG1270" s="134"/>
      <c r="CH1270" s="134"/>
      <c r="CI1270" s="134"/>
      <c r="CJ1270" s="134"/>
      <c r="CK1270" s="134"/>
      <c r="CL1270" s="134"/>
      <c r="CM1270" s="134"/>
      <c r="CN1270" s="134"/>
      <c r="CO1270" s="134"/>
      <c r="CP1270" s="134"/>
      <c r="CQ1270" s="134"/>
      <c r="CR1270" s="134"/>
      <c r="CS1270" s="134"/>
      <c r="CT1270" s="134"/>
      <c r="CU1270" s="134"/>
      <c r="CV1270" s="134"/>
      <c r="CW1270" s="134"/>
      <c r="CX1270" s="134"/>
      <c r="CY1270" s="134"/>
      <c r="CZ1270" s="134"/>
      <c r="DA1270" s="134"/>
      <c r="DB1270" s="134"/>
      <c r="DC1270" s="134"/>
      <c r="DD1270" s="134"/>
      <c r="DE1270" s="134"/>
      <c r="DF1270" s="134"/>
      <c r="DG1270" s="134"/>
      <c r="DH1270" s="134"/>
      <c r="DI1270" s="134"/>
      <c r="DJ1270" s="134"/>
      <c r="DK1270" s="134"/>
      <c r="DL1270" s="134"/>
      <c r="DM1270" s="134"/>
      <c r="DN1270" s="134"/>
      <c r="DO1270" s="134"/>
      <c r="DP1270" s="134"/>
      <c r="DQ1270" s="134"/>
      <c r="DR1270" s="134"/>
      <c r="DS1270" s="134"/>
      <c r="DT1270" s="134"/>
      <c r="DU1270" s="134"/>
      <c r="DV1270" s="134"/>
      <c r="DW1270" s="134"/>
      <c r="DX1270" s="134"/>
      <c r="DY1270" s="134"/>
      <c r="DZ1270" s="134"/>
      <c r="EA1270" s="134"/>
      <c r="EB1270" s="134"/>
      <c r="EC1270" s="134"/>
      <c r="ED1270" s="134"/>
      <c r="EE1270" s="134"/>
      <c r="EF1270" s="134"/>
      <c r="EG1270" s="134"/>
    </row>
    <row r="1271" spans="1:137">
      <c r="A1271" s="135"/>
      <c r="B1271" s="54"/>
      <c r="C1271" s="77"/>
      <c r="D1271" s="77"/>
      <c r="E1271" s="63"/>
      <c r="F1271" s="77"/>
      <c r="G1271" s="195"/>
      <c r="H1271" s="197"/>
      <c r="I1271" s="79"/>
      <c r="J1271" s="54"/>
      <c r="K1271" s="75" t="s">
        <v>1501</v>
      </c>
      <c r="L1271" s="76">
        <f t="shared" si="119"/>
        <v>0</v>
      </c>
      <c r="M1271" s="76"/>
      <c r="N1271" s="76"/>
      <c r="O1271" s="76"/>
      <c r="P1271" s="76"/>
      <c r="Q1271" s="76"/>
      <c r="R1271" s="76"/>
      <c r="S1271" s="76"/>
      <c r="T1271" s="76"/>
      <c r="U1271" s="76"/>
      <c r="V1271" s="76"/>
      <c r="W1271" s="76"/>
      <c r="X1271" s="76"/>
      <c r="Y1271" s="134"/>
      <c r="Z1271" s="134"/>
      <c r="AA1271" s="134"/>
      <c r="AB1271" s="134"/>
      <c r="AC1271" s="134"/>
      <c r="AD1271" s="134"/>
      <c r="AE1271" s="134"/>
      <c r="AF1271" s="134"/>
      <c r="AG1271" s="134"/>
      <c r="AH1271" s="134"/>
      <c r="AI1271" s="134"/>
      <c r="AJ1271" s="134"/>
      <c r="AK1271" s="134"/>
      <c r="AL1271" s="134"/>
      <c r="AM1271" s="134"/>
      <c r="AN1271" s="134"/>
      <c r="AO1271" s="134"/>
      <c r="AP1271" s="134"/>
      <c r="AQ1271" s="134"/>
      <c r="AR1271" s="134"/>
      <c r="AS1271" s="134"/>
      <c r="AT1271" s="134"/>
      <c r="AU1271" s="134"/>
      <c r="AV1271" s="134"/>
      <c r="AW1271" s="134"/>
      <c r="AX1271" s="134"/>
      <c r="AY1271" s="134"/>
      <c r="AZ1271" s="134"/>
      <c r="BA1271" s="134"/>
      <c r="BB1271" s="134"/>
      <c r="BC1271" s="134"/>
      <c r="BD1271" s="134"/>
      <c r="BE1271" s="134"/>
      <c r="BF1271" s="134"/>
      <c r="BG1271" s="134"/>
      <c r="BH1271" s="134"/>
      <c r="BI1271" s="134"/>
      <c r="BJ1271" s="134"/>
      <c r="BK1271" s="134"/>
      <c r="BL1271" s="134"/>
      <c r="BM1271" s="134"/>
      <c r="BN1271" s="134"/>
      <c r="BO1271" s="134"/>
      <c r="BP1271" s="134"/>
      <c r="BQ1271" s="134"/>
      <c r="BR1271" s="134"/>
      <c r="BS1271" s="134"/>
      <c r="BT1271" s="134"/>
      <c r="BU1271" s="134"/>
      <c r="BV1271" s="134"/>
      <c r="BW1271" s="134"/>
      <c r="BX1271" s="134"/>
      <c r="BY1271" s="134"/>
      <c r="BZ1271" s="134"/>
      <c r="CA1271" s="134"/>
      <c r="CB1271" s="134"/>
      <c r="CC1271" s="134"/>
      <c r="CD1271" s="134"/>
      <c r="CE1271" s="134"/>
      <c r="CF1271" s="134"/>
      <c r="CG1271" s="134"/>
      <c r="CH1271" s="134"/>
      <c r="CI1271" s="134"/>
      <c r="CJ1271" s="134"/>
      <c r="CK1271" s="134"/>
      <c r="CL1271" s="134"/>
      <c r="CM1271" s="134"/>
      <c r="CN1271" s="134"/>
      <c r="CO1271" s="134"/>
      <c r="CP1271" s="134"/>
      <c r="CQ1271" s="134"/>
      <c r="CR1271" s="134"/>
      <c r="CS1271" s="134"/>
      <c r="CT1271" s="134"/>
      <c r="CU1271" s="134"/>
      <c r="CV1271" s="134"/>
      <c r="CW1271" s="134"/>
      <c r="CX1271" s="134"/>
      <c r="CY1271" s="134"/>
      <c r="CZ1271" s="134"/>
      <c r="DA1271" s="134"/>
      <c r="DB1271" s="134"/>
      <c r="DC1271" s="134"/>
      <c r="DD1271" s="134"/>
      <c r="DE1271" s="134"/>
      <c r="DF1271" s="134"/>
      <c r="DG1271" s="134"/>
      <c r="DH1271" s="134"/>
      <c r="DI1271" s="134"/>
      <c r="DJ1271" s="134"/>
      <c r="DK1271" s="134"/>
      <c r="DL1271" s="134"/>
      <c r="DM1271" s="134"/>
      <c r="DN1271" s="134"/>
      <c r="DO1271" s="134"/>
      <c r="DP1271" s="134"/>
      <c r="DQ1271" s="134"/>
      <c r="DR1271" s="134"/>
      <c r="DS1271" s="134"/>
      <c r="DT1271" s="134"/>
      <c r="DU1271" s="134"/>
      <c r="DV1271" s="134"/>
      <c r="DW1271" s="134"/>
      <c r="DX1271" s="134"/>
      <c r="DY1271" s="134"/>
      <c r="DZ1271" s="134"/>
      <c r="EA1271" s="134"/>
      <c r="EB1271" s="134"/>
      <c r="EC1271" s="134"/>
      <c r="ED1271" s="134"/>
      <c r="EE1271" s="134"/>
      <c r="EF1271" s="134"/>
      <c r="EG1271" s="134"/>
    </row>
    <row r="1272" spans="1:137">
      <c r="A1272" s="135"/>
      <c r="B1272" s="54"/>
      <c r="C1272" s="81"/>
      <c r="D1272" s="81"/>
      <c r="E1272" s="68"/>
      <c r="F1272" s="81"/>
      <c r="G1272" s="195"/>
      <c r="H1272" s="197"/>
      <c r="I1272" s="83"/>
      <c r="J1272" s="80"/>
      <c r="K1272" s="84" t="s">
        <v>1502</v>
      </c>
      <c r="L1272" s="76">
        <f t="shared" si="119"/>
        <v>2</v>
      </c>
      <c r="M1272" s="76"/>
      <c r="N1272" s="76"/>
      <c r="O1272" s="76">
        <v>1</v>
      </c>
      <c r="P1272" s="76"/>
      <c r="Q1272" s="76"/>
      <c r="R1272" s="76"/>
      <c r="S1272" s="76">
        <v>1</v>
      </c>
      <c r="T1272" s="76"/>
      <c r="U1272" s="76"/>
      <c r="V1272" s="76"/>
      <c r="W1272" s="76"/>
      <c r="X1272" s="76"/>
      <c r="Y1272" s="134"/>
      <c r="Z1272" s="134"/>
      <c r="AA1272" s="134"/>
      <c r="AB1272" s="134"/>
      <c r="AC1272" s="134"/>
      <c r="AD1272" s="134"/>
      <c r="AE1272" s="134"/>
      <c r="AF1272" s="134"/>
      <c r="AG1272" s="134"/>
      <c r="AH1272" s="134"/>
      <c r="AI1272" s="134"/>
      <c r="AJ1272" s="134"/>
      <c r="AK1272" s="134"/>
      <c r="AL1272" s="134"/>
      <c r="AM1272" s="134"/>
      <c r="AN1272" s="134"/>
      <c r="AO1272" s="134"/>
      <c r="AP1272" s="134"/>
      <c r="AQ1272" s="134"/>
      <c r="AR1272" s="134"/>
      <c r="AS1272" s="134"/>
      <c r="AT1272" s="134"/>
      <c r="AU1272" s="134"/>
      <c r="AV1272" s="134"/>
      <c r="AW1272" s="134"/>
      <c r="AX1272" s="134"/>
      <c r="AY1272" s="134"/>
      <c r="AZ1272" s="134"/>
      <c r="BA1272" s="134"/>
      <c r="BB1272" s="134"/>
      <c r="BC1272" s="134"/>
      <c r="BD1272" s="134"/>
      <c r="BE1272" s="134"/>
      <c r="BF1272" s="134"/>
      <c r="BG1272" s="134"/>
      <c r="BH1272" s="134"/>
      <c r="BI1272" s="134"/>
      <c r="BJ1272" s="134"/>
      <c r="BK1272" s="134"/>
      <c r="BL1272" s="134"/>
      <c r="BM1272" s="134"/>
      <c r="BN1272" s="134"/>
      <c r="BO1272" s="134"/>
      <c r="BP1272" s="134"/>
      <c r="BQ1272" s="134"/>
      <c r="BR1272" s="134"/>
      <c r="BS1272" s="134"/>
      <c r="BT1272" s="134"/>
      <c r="BU1272" s="134"/>
      <c r="BV1272" s="134"/>
      <c r="BW1272" s="134"/>
      <c r="BX1272" s="134"/>
      <c r="BY1272" s="134"/>
      <c r="BZ1272" s="134"/>
      <c r="CA1272" s="134"/>
      <c r="CB1272" s="134"/>
      <c r="CC1272" s="134"/>
      <c r="CD1272" s="134"/>
      <c r="CE1272" s="134"/>
      <c r="CF1272" s="134"/>
      <c r="CG1272" s="134"/>
      <c r="CH1272" s="134"/>
      <c r="CI1272" s="134"/>
      <c r="CJ1272" s="134"/>
      <c r="CK1272" s="134"/>
      <c r="CL1272" s="134"/>
      <c r="CM1272" s="134"/>
      <c r="CN1272" s="134"/>
      <c r="CO1272" s="134"/>
      <c r="CP1272" s="134"/>
      <c r="CQ1272" s="134"/>
      <c r="CR1272" s="134"/>
      <c r="CS1272" s="134"/>
      <c r="CT1272" s="134"/>
      <c r="CU1272" s="134"/>
      <c r="CV1272" s="134"/>
      <c r="CW1272" s="134"/>
      <c r="CX1272" s="134"/>
      <c r="CY1272" s="134"/>
      <c r="CZ1272" s="134"/>
      <c r="DA1272" s="134"/>
      <c r="DB1272" s="134"/>
      <c r="DC1272" s="134"/>
      <c r="DD1272" s="134"/>
      <c r="DE1272" s="134"/>
      <c r="DF1272" s="134"/>
      <c r="DG1272" s="134"/>
      <c r="DH1272" s="134"/>
      <c r="DI1272" s="134"/>
      <c r="DJ1272" s="134"/>
      <c r="DK1272" s="134"/>
      <c r="DL1272" s="134"/>
      <c r="DM1272" s="134"/>
      <c r="DN1272" s="134"/>
      <c r="DO1272" s="134"/>
      <c r="DP1272" s="134"/>
      <c r="DQ1272" s="134"/>
      <c r="DR1272" s="134"/>
      <c r="DS1272" s="134"/>
      <c r="DT1272" s="134"/>
      <c r="DU1272" s="134"/>
      <c r="DV1272" s="134"/>
      <c r="DW1272" s="134"/>
      <c r="DX1272" s="134"/>
      <c r="DY1272" s="134"/>
      <c r="DZ1272" s="134"/>
      <c r="EA1272" s="134"/>
      <c r="EB1272" s="134"/>
      <c r="EC1272" s="134"/>
      <c r="ED1272" s="134"/>
      <c r="EE1272" s="134"/>
      <c r="EF1272" s="134"/>
      <c r="EG1272" s="134"/>
    </row>
    <row r="1273" spans="1:137">
      <c r="A1273" s="135"/>
      <c r="B1273" s="54"/>
      <c r="C1273" s="115" t="s">
        <v>31</v>
      </c>
      <c r="D1273" s="58" t="s">
        <v>1930</v>
      </c>
      <c r="E1273" s="58" t="s">
        <v>1931</v>
      </c>
      <c r="F1273" s="58" t="s">
        <v>1932</v>
      </c>
      <c r="G1273" s="195" t="s">
        <v>1933</v>
      </c>
      <c r="H1273" s="197" t="s">
        <v>1929</v>
      </c>
      <c r="I1273" s="74">
        <v>1518.95</v>
      </c>
      <c r="J1273" s="46" t="s">
        <v>1508</v>
      </c>
      <c r="K1273" s="75" t="s">
        <v>1509</v>
      </c>
      <c r="L1273" s="76">
        <f t="shared" si="119"/>
        <v>1</v>
      </c>
      <c r="M1273" s="76"/>
      <c r="N1273" s="76"/>
      <c r="O1273" s="76"/>
      <c r="P1273" s="76"/>
      <c r="Q1273" s="76"/>
      <c r="R1273" s="76"/>
      <c r="S1273" s="76">
        <v>1</v>
      </c>
      <c r="T1273" s="76"/>
      <c r="U1273" s="76"/>
      <c r="V1273" s="76"/>
      <c r="W1273" s="76"/>
      <c r="X1273" s="76"/>
      <c r="Y1273" s="134"/>
      <c r="Z1273" s="134"/>
      <c r="AA1273" s="134"/>
      <c r="AB1273" s="134"/>
      <c r="AC1273" s="134"/>
      <c r="AD1273" s="134"/>
      <c r="AE1273" s="134"/>
      <c r="AF1273" s="134"/>
      <c r="AG1273" s="134"/>
      <c r="AH1273" s="134"/>
      <c r="AI1273" s="134"/>
      <c r="AJ1273" s="134"/>
      <c r="AK1273" s="134"/>
      <c r="AL1273" s="134"/>
      <c r="AM1273" s="134"/>
      <c r="AN1273" s="134"/>
      <c r="AO1273" s="134"/>
      <c r="AP1273" s="134"/>
      <c r="AQ1273" s="134"/>
      <c r="AR1273" s="134"/>
      <c r="AS1273" s="134"/>
      <c r="AT1273" s="134"/>
      <c r="AU1273" s="134"/>
      <c r="AV1273" s="134"/>
      <c r="AW1273" s="134"/>
      <c r="AX1273" s="134"/>
      <c r="AY1273" s="134"/>
      <c r="AZ1273" s="134"/>
      <c r="BA1273" s="134"/>
      <c r="BB1273" s="134"/>
      <c r="BC1273" s="134"/>
      <c r="BD1273" s="134"/>
      <c r="BE1273" s="134"/>
      <c r="BF1273" s="134"/>
      <c r="BG1273" s="134"/>
      <c r="BH1273" s="134"/>
      <c r="BI1273" s="134"/>
      <c r="BJ1273" s="134"/>
      <c r="BK1273" s="134"/>
      <c r="BL1273" s="134"/>
      <c r="BM1273" s="134"/>
      <c r="BN1273" s="134"/>
      <c r="BO1273" s="134"/>
      <c r="BP1273" s="134"/>
      <c r="BQ1273" s="134"/>
      <c r="BR1273" s="134"/>
      <c r="BS1273" s="134"/>
      <c r="BT1273" s="134"/>
      <c r="BU1273" s="134"/>
      <c r="BV1273" s="134"/>
      <c r="BW1273" s="134"/>
      <c r="BX1273" s="134"/>
      <c r="BY1273" s="134"/>
      <c r="BZ1273" s="134"/>
      <c r="CA1273" s="134"/>
      <c r="CB1273" s="134"/>
      <c r="CC1273" s="134"/>
      <c r="CD1273" s="134"/>
      <c r="CE1273" s="134"/>
      <c r="CF1273" s="134"/>
      <c r="CG1273" s="134"/>
      <c r="CH1273" s="134"/>
      <c r="CI1273" s="134"/>
      <c r="CJ1273" s="134"/>
      <c r="CK1273" s="134"/>
      <c r="CL1273" s="134"/>
      <c r="CM1273" s="134"/>
      <c r="CN1273" s="134"/>
      <c r="CO1273" s="134"/>
      <c r="CP1273" s="134"/>
      <c r="CQ1273" s="134"/>
      <c r="CR1273" s="134"/>
      <c r="CS1273" s="134"/>
      <c r="CT1273" s="134"/>
      <c r="CU1273" s="134"/>
      <c r="CV1273" s="134"/>
      <c r="CW1273" s="134"/>
      <c r="CX1273" s="134"/>
      <c r="CY1273" s="134"/>
      <c r="CZ1273" s="134"/>
      <c r="DA1273" s="134"/>
      <c r="DB1273" s="134"/>
      <c r="DC1273" s="134"/>
      <c r="DD1273" s="134"/>
      <c r="DE1273" s="134"/>
      <c r="DF1273" s="134"/>
      <c r="DG1273" s="134"/>
      <c r="DH1273" s="134"/>
      <c r="DI1273" s="134"/>
      <c r="DJ1273" s="134"/>
      <c r="DK1273" s="134"/>
      <c r="DL1273" s="134"/>
      <c r="DM1273" s="134"/>
      <c r="DN1273" s="134"/>
      <c r="DO1273" s="134"/>
      <c r="DP1273" s="134"/>
      <c r="DQ1273" s="134"/>
      <c r="DR1273" s="134"/>
      <c r="DS1273" s="134"/>
      <c r="DT1273" s="134"/>
      <c r="DU1273" s="134"/>
      <c r="DV1273" s="134"/>
      <c r="DW1273" s="134"/>
      <c r="DX1273" s="134"/>
      <c r="DY1273" s="134"/>
      <c r="DZ1273" s="134"/>
      <c r="EA1273" s="134"/>
      <c r="EB1273" s="134"/>
      <c r="EC1273" s="134"/>
      <c r="ED1273" s="134"/>
      <c r="EE1273" s="134"/>
      <c r="EF1273" s="134"/>
      <c r="EG1273" s="134"/>
    </row>
    <row r="1274" spans="1:137">
      <c r="A1274" s="135"/>
      <c r="B1274" s="54"/>
      <c r="C1274" s="117"/>
      <c r="D1274" s="77"/>
      <c r="E1274" s="63"/>
      <c r="F1274" s="77"/>
      <c r="G1274" s="195"/>
      <c r="H1274" s="197"/>
      <c r="I1274" s="79"/>
      <c r="J1274" s="54"/>
      <c r="K1274" s="75" t="s">
        <v>1501</v>
      </c>
      <c r="L1274" s="76">
        <f t="shared" si="119"/>
        <v>1</v>
      </c>
      <c r="M1274" s="76">
        <v>1</v>
      </c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134"/>
      <c r="Z1274" s="134"/>
      <c r="AA1274" s="134"/>
      <c r="AB1274" s="134"/>
      <c r="AC1274" s="134"/>
      <c r="AD1274" s="134"/>
      <c r="AE1274" s="134"/>
      <c r="AF1274" s="134"/>
      <c r="AG1274" s="134"/>
      <c r="AH1274" s="134"/>
      <c r="AI1274" s="134"/>
      <c r="AJ1274" s="134"/>
      <c r="AK1274" s="134"/>
      <c r="AL1274" s="134"/>
      <c r="AM1274" s="134"/>
      <c r="AN1274" s="134"/>
      <c r="AO1274" s="134"/>
      <c r="AP1274" s="134"/>
      <c r="AQ1274" s="134"/>
      <c r="AR1274" s="134"/>
      <c r="AS1274" s="134"/>
      <c r="AT1274" s="134"/>
      <c r="AU1274" s="134"/>
      <c r="AV1274" s="134"/>
      <c r="AW1274" s="134"/>
      <c r="AX1274" s="134"/>
      <c r="AY1274" s="134"/>
      <c r="AZ1274" s="134"/>
      <c r="BA1274" s="134"/>
      <c r="BB1274" s="134"/>
      <c r="BC1274" s="134"/>
      <c r="BD1274" s="134"/>
      <c r="BE1274" s="134"/>
      <c r="BF1274" s="134"/>
      <c r="BG1274" s="134"/>
      <c r="BH1274" s="134"/>
      <c r="BI1274" s="134"/>
      <c r="BJ1274" s="134"/>
      <c r="BK1274" s="134"/>
      <c r="BL1274" s="134"/>
      <c r="BM1274" s="134"/>
      <c r="BN1274" s="134"/>
      <c r="BO1274" s="134"/>
      <c r="BP1274" s="134"/>
      <c r="BQ1274" s="134"/>
      <c r="BR1274" s="134"/>
      <c r="BS1274" s="134"/>
      <c r="BT1274" s="134"/>
      <c r="BU1274" s="134"/>
      <c r="BV1274" s="134"/>
      <c r="BW1274" s="134"/>
      <c r="BX1274" s="134"/>
      <c r="BY1274" s="134"/>
      <c r="BZ1274" s="134"/>
      <c r="CA1274" s="134"/>
      <c r="CB1274" s="134"/>
      <c r="CC1274" s="134"/>
      <c r="CD1274" s="134"/>
      <c r="CE1274" s="134"/>
      <c r="CF1274" s="134"/>
      <c r="CG1274" s="134"/>
      <c r="CH1274" s="134"/>
      <c r="CI1274" s="134"/>
      <c r="CJ1274" s="134"/>
      <c r="CK1274" s="134"/>
      <c r="CL1274" s="134"/>
      <c r="CM1274" s="134"/>
      <c r="CN1274" s="134"/>
      <c r="CO1274" s="134"/>
      <c r="CP1274" s="134"/>
      <c r="CQ1274" s="134"/>
      <c r="CR1274" s="134"/>
      <c r="CS1274" s="134"/>
      <c r="CT1274" s="134"/>
      <c r="CU1274" s="134"/>
      <c r="CV1274" s="134"/>
      <c r="CW1274" s="134"/>
      <c r="CX1274" s="134"/>
      <c r="CY1274" s="134"/>
      <c r="CZ1274" s="134"/>
      <c r="DA1274" s="134"/>
      <c r="DB1274" s="134"/>
      <c r="DC1274" s="134"/>
      <c r="DD1274" s="134"/>
      <c r="DE1274" s="134"/>
      <c r="DF1274" s="134"/>
      <c r="DG1274" s="134"/>
      <c r="DH1274" s="134"/>
      <c r="DI1274" s="134"/>
      <c r="DJ1274" s="134"/>
      <c r="DK1274" s="134"/>
      <c r="DL1274" s="134"/>
      <c r="DM1274" s="134"/>
      <c r="DN1274" s="134"/>
      <c r="DO1274" s="134"/>
      <c r="DP1274" s="134"/>
      <c r="DQ1274" s="134"/>
      <c r="DR1274" s="134"/>
      <c r="DS1274" s="134"/>
      <c r="DT1274" s="134"/>
      <c r="DU1274" s="134"/>
      <c r="DV1274" s="134"/>
      <c r="DW1274" s="134"/>
      <c r="DX1274" s="134"/>
      <c r="DY1274" s="134"/>
      <c r="DZ1274" s="134"/>
      <c r="EA1274" s="134"/>
      <c r="EB1274" s="134"/>
      <c r="EC1274" s="134"/>
      <c r="ED1274" s="134"/>
      <c r="EE1274" s="134"/>
      <c r="EF1274" s="134"/>
      <c r="EG1274" s="134"/>
    </row>
    <row r="1275" spans="1:137">
      <c r="A1275" s="135"/>
      <c r="B1275" s="54"/>
      <c r="C1275" s="119"/>
      <c r="D1275" s="81"/>
      <c r="E1275" s="68"/>
      <c r="F1275" s="81"/>
      <c r="G1275" s="195"/>
      <c r="H1275" s="197"/>
      <c r="I1275" s="83"/>
      <c r="J1275" s="80"/>
      <c r="K1275" s="84" t="s">
        <v>1502</v>
      </c>
      <c r="L1275" s="76">
        <f t="shared" si="119"/>
        <v>0</v>
      </c>
      <c r="M1275" s="76"/>
      <c r="N1275" s="76"/>
      <c r="O1275" s="76"/>
      <c r="P1275" s="76"/>
      <c r="Q1275" s="76"/>
      <c r="R1275" s="76"/>
      <c r="S1275" s="76"/>
      <c r="T1275" s="76"/>
      <c r="U1275" s="76"/>
      <c r="V1275" s="76"/>
      <c r="W1275" s="76"/>
      <c r="X1275" s="76"/>
      <c r="Y1275" s="134"/>
      <c r="Z1275" s="134"/>
      <c r="AA1275" s="134"/>
      <c r="AB1275" s="134"/>
      <c r="AC1275" s="134"/>
      <c r="AD1275" s="134"/>
      <c r="AE1275" s="134"/>
      <c r="AF1275" s="134"/>
      <c r="AG1275" s="134"/>
      <c r="AH1275" s="134"/>
      <c r="AI1275" s="134"/>
      <c r="AJ1275" s="134"/>
      <c r="AK1275" s="134"/>
      <c r="AL1275" s="134"/>
      <c r="AM1275" s="134"/>
      <c r="AN1275" s="134"/>
      <c r="AO1275" s="134"/>
      <c r="AP1275" s="134"/>
      <c r="AQ1275" s="134"/>
      <c r="AR1275" s="134"/>
      <c r="AS1275" s="134"/>
      <c r="AT1275" s="134"/>
      <c r="AU1275" s="134"/>
      <c r="AV1275" s="134"/>
      <c r="AW1275" s="134"/>
      <c r="AX1275" s="134"/>
      <c r="AY1275" s="134"/>
      <c r="AZ1275" s="134"/>
      <c r="BA1275" s="134"/>
      <c r="BB1275" s="134"/>
      <c r="BC1275" s="134"/>
      <c r="BD1275" s="134"/>
      <c r="BE1275" s="134"/>
      <c r="BF1275" s="134"/>
      <c r="BG1275" s="134"/>
      <c r="BH1275" s="134"/>
      <c r="BI1275" s="134"/>
      <c r="BJ1275" s="134"/>
      <c r="BK1275" s="134"/>
      <c r="BL1275" s="134"/>
      <c r="BM1275" s="134"/>
      <c r="BN1275" s="134"/>
      <c r="BO1275" s="134"/>
      <c r="BP1275" s="134"/>
      <c r="BQ1275" s="134"/>
      <c r="BR1275" s="134"/>
      <c r="BS1275" s="134"/>
      <c r="BT1275" s="134"/>
      <c r="BU1275" s="134"/>
      <c r="BV1275" s="134"/>
      <c r="BW1275" s="134"/>
      <c r="BX1275" s="134"/>
      <c r="BY1275" s="134"/>
      <c r="BZ1275" s="134"/>
      <c r="CA1275" s="134"/>
      <c r="CB1275" s="134"/>
      <c r="CC1275" s="134"/>
      <c r="CD1275" s="134"/>
      <c r="CE1275" s="134"/>
      <c r="CF1275" s="134"/>
      <c r="CG1275" s="134"/>
      <c r="CH1275" s="134"/>
      <c r="CI1275" s="134"/>
      <c r="CJ1275" s="134"/>
      <c r="CK1275" s="134"/>
      <c r="CL1275" s="134"/>
      <c r="CM1275" s="134"/>
      <c r="CN1275" s="134"/>
      <c r="CO1275" s="134"/>
      <c r="CP1275" s="134"/>
      <c r="CQ1275" s="134"/>
      <c r="CR1275" s="134"/>
      <c r="CS1275" s="134"/>
      <c r="CT1275" s="134"/>
      <c r="CU1275" s="134"/>
      <c r="CV1275" s="134"/>
      <c r="CW1275" s="134"/>
      <c r="CX1275" s="134"/>
      <c r="CY1275" s="134"/>
      <c r="CZ1275" s="134"/>
      <c r="DA1275" s="134"/>
      <c r="DB1275" s="134"/>
      <c r="DC1275" s="134"/>
      <c r="DD1275" s="134"/>
      <c r="DE1275" s="134"/>
      <c r="DF1275" s="134"/>
      <c r="DG1275" s="134"/>
      <c r="DH1275" s="134"/>
      <c r="DI1275" s="134"/>
      <c r="DJ1275" s="134"/>
      <c r="DK1275" s="134"/>
      <c r="DL1275" s="134"/>
      <c r="DM1275" s="134"/>
      <c r="DN1275" s="134"/>
      <c r="DO1275" s="134"/>
      <c r="DP1275" s="134"/>
      <c r="DQ1275" s="134"/>
      <c r="DR1275" s="134"/>
      <c r="DS1275" s="134"/>
      <c r="DT1275" s="134"/>
      <c r="DU1275" s="134"/>
      <c r="DV1275" s="134"/>
      <c r="DW1275" s="134"/>
      <c r="DX1275" s="134"/>
      <c r="DY1275" s="134"/>
      <c r="DZ1275" s="134"/>
      <c r="EA1275" s="134"/>
      <c r="EB1275" s="134"/>
      <c r="EC1275" s="134"/>
      <c r="ED1275" s="134"/>
      <c r="EE1275" s="134"/>
      <c r="EF1275" s="134"/>
      <c r="EG1275" s="134"/>
    </row>
    <row r="1276" spans="1:137">
      <c r="A1276" s="135"/>
      <c r="B1276" s="54"/>
      <c r="C1276" s="58" t="s">
        <v>31</v>
      </c>
      <c r="D1276" s="202" t="s">
        <v>1934</v>
      </c>
      <c r="E1276" s="58" t="s">
        <v>1935</v>
      </c>
      <c r="F1276" s="58" t="s">
        <v>1936</v>
      </c>
      <c r="G1276" s="195" t="s">
        <v>1937</v>
      </c>
      <c r="H1276" s="197"/>
      <c r="I1276" s="74">
        <v>49003</v>
      </c>
      <c r="J1276" s="46" t="s">
        <v>1508</v>
      </c>
      <c r="K1276" s="75" t="s">
        <v>1509</v>
      </c>
      <c r="L1276" s="76">
        <f t="shared" si="119"/>
        <v>1</v>
      </c>
      <c r="M1276" s="76"/>
      <c r="N1276" s="76">
        <v>1</v>
      </c>
      <c r="O1276" s="76"/>
      <c r="P1276" s="76"/>
      <c r="Q1276" s="76"/>
      <c r="R1276" s="76"/>
      <c r="S1276" s="76"/>
      <c r="T1276" s="76"/>
      <c r="U1276" s="76"/>
      <c r="V1276" s="76"/>
      <c r="W1276" s="76"/>
      <c r="X1276" s="76"/>
      <c r="Y1276" s="134"/>
      <c r="Z1276" s="134"/>
      <c r="AA1276" s="134"/>
      <c r="AB1276" s="134"/>
      <c r="AC1276" s="134"/>
      <c r="AD1276" s="134"/>
      <c r="AE1276" s="134"/>
      <c r="AF1276" s="134"/>
      <c r="AG1276" s="134"/>
      <c r="AH1276" s="134"/>
      <c r="AI1276" s="134"/>
      <c r="AJ1276" s="134"/>
      <c r="AK1276" s="134"/>
      <c r="AL1276" s="134"/>
      <c r="AM1276" s="134"/>
      <c r="AN1276" s="134"/>
      <c r="AO1276" s="134"/>
      <c r="AP1276" s="134"/>
      <c r="AQ1276" s="134"/>
      <c r="AR1276" s="134"/>
      <c r="AS1276" s="134"/>
      <c r="AT1276" s="134"/>
      <c r="AU1276" s="134"/>
      <c r="AV1276" s="134"/>
      <c r="AW1276" s="134"/>
      <c r="AX1276" s="134"/>
      <c r="AY1276" s="134"/>
      <c r="AZ1276" s="134"/>
      <c r="BA1276" s="134"/>
      <c r="BB1276" s="134"/>
      <c r="BC1276" s="134"/>
      <c r="BD1276" s="134"/>
      <c r="BE1276" s="134"/>
      <c r="BF1276" s="134"/>
      <c r="BG1276" s="134"/>
      <c r="BH1276" s="134"/>
      <c r="BI1276" s="134"/>
      <c r="BJ1276" s="134"/>
      <c r="BK1276" s="134"/>
      <c r="BL1276" s="134"/>
      <c r="BM1276" s="134"/>
      <c r="BN1276" s="134"/>
      <c r="BO1276" s="134"/>
      <c r="BP1276" s="134"/>
      <c r="BQ1276" s="134"/>
      <c r="BR1276" s="134"/>
      <c r="BS1276" s="134"/>
      <c r="BT1276" s="134"/>
      <c r="BU1276" s="134"/>
      <c r="BV1276" s="134"/>
      <c r="BW1276" s="134"/>
      <c r="BX1276" s="134"/>
      <c r="BY1276" s="134"/>
      <c r="BZ1276" s="134"/>
      <c r="CA1276" s="134"/>
      <c r="CB1276" s="134"/>
      <c r="CC1276" s="134"/>
      <c r="CD1276" s="134"/>
      <c r="CE1276" s="134"/>
      <c r="CF1276" s="134"/>
      <c r="CG1276" s="134"/>
      <c r="CH1276" s="134"/>
      <c r="CI1276" s="134"/>
      <c r="CJ1276" s="134"/>
      <c r="CK1276" s="134"/>
      <c r="CL1276" s="134"/>
      <c r="CM1276" s="134"/>
      <c r="CN1276" s="134"/>
      <c r="CO1276" s="134"/>
      <c r="CP1276" s="134"/>
      <c r="CQ1276" s="134"/>
      <c r="CR1276" s="134"/>
      <c r="CS1276" s="134"/>
      <c r="CT1276" s="134"/>
      <c r="CU1276" s="134"/>
      <c r="CV1276" s="134"/>
      <c r="CW1276" s="134"/>
      <c r="CX1276" s="134"/>
      <c r="CY1276" s="134"/>
      <c r="CZ1276" s="134"/>
      <c r="DA1276" s="134"/>
      <c r="DB1276" s="134"/>
      <c r="DC1276" s="134"/>
      <c r="DD1276" s="134"/>
      <c r="DE1276" s="134"/>
      <c r="DF1276" s="134"/>
      <c r="DG1276" s="134"/>
      <c r="DH1276" s="134"/>
      <c r="DI1276" s="134"/>
      <c r="DJ1276" s="134"/>
      <c r="DK1276" s="134"/>
      <c r="DL1276" s="134"/>
      <c r="DM1276" s="134"/>
      <c r="DN1276" s="134"/>
      <c r="DO1276" s="134"/>
      <c r="DP1276" s="134"/>
      <c r="DQ1276" s="134"/>
      <c r="DR1276" s="134"/>
      <c r="DS1276" s="134"/>
      <c r="DT1276" s="134"/>
      <c r="DU1276" s="134"/>
      <c r="DV1276" s="134"/>
      <c r="DW1276" s="134"/>
      <c r="DX1276" s="134"/>
      <c r="DY1276" s="134"/>
      <c r="DZ1276" s="134"/>
      <c r="EA1276" s="134"/>
      <c r="EB1276" s="134"/>
      <c r="EC1276" s="134"/>
      <c r="ED1276" s="134"/>
      <c r="EE1276" s="134"/>
      <c r="EF1276" s="134"/>
      <c r="EG1276" s="134"/>
    </row>
    <row r="1277" spans="1:137">
      <c r="A1277" s="135"/>
      <c r="B1277" s="54"/>
      <c r="C1277" s="77"/>
      <c r="D1277" s="203"/>
      <c r="E1277" s="63"/>
      <c r="F1277" s="77"/>
      <c r="G1277" s="195"/>
      <c r="H1277" s="197"/>
      <c r="I1277" s="79"/>
      <c r="J1277" s="54"/>
      <c r="K1277" s="75" t="s">
        <v>1501</v>
      </c>
      <c r="L1277" s="76">
        <f t="shared" si="119"/>
        <v>2</v>
      </c>
      <c r="M1277" s="76">
        <v>2</v>
      </c>
      <c r="N1277" s="76"/>
      <c r="O1277" s="76"/>
      <c r="P1277" s="76"/>
      <c r="Q1277" s="76"/>
      <c r="R1277" s="76"/>
      <c r="S1277" s="76"/>
      <c r="T1277" s="76"/>
      <c r="U1277" s="76"/>
      <c r="V1277" s="76"/>
      <c r="W1277" s="76"/>
      <c r="X1277" s="76"/>
      <c r="Y1277" s="134"/>
      <c r="Z1277" s="134"/>
      <c r="AA1277" s="134"/>
      <c r="AB1277" s="134"/>
      <c r="AC1277" s="134"/>
      <c r="AD1277" s="134"/>
      <c r="AE1277" s="134"/>
      <c r="AF1277" s="134"/>
      <c r="AG1277" s="134"/>
      <c r="AH1277" s="134"/>
      <c r="AI1277" s="134"/>
      <c r="AJ1277" s="134"/>
      <c r="AK1277" s="134"/>
      <c r="AL1277" s="134"/>
      <c r="AM1277" s="134"/>
      <c r="AN1277" s="134"/>
      <c r="AO1277" s="134"/>
      <c r="AP1277" s="134"/>
      <c r="AQ1277" s="134"/>
      <c r="AR1277" s="134"/>
      <c r="AS1277" s="134"/>
      <c r="AT1277" s="134"/>
      <c r="AU1277" s="134"/>
      <c r="AV1277" s="134"/>
      <c r="AW1277" s="134"/>
      <c r="AX1277" s="134"/>
      <c r="AY1277" s="134"/>
      <c r="AZ1277" s="134"/>
      <c r="BA1277" s="134"/>
      <c r="BB1277" s="134"/>
      <c r="BC1277" s="134"/>
      <c r="BD1277" s="134"/>
      <c r="BE1277" s="134"/>
      <c r="BF1277" s="134"/>
      <c r="BG1277" s="134"/>
      <c r="BH1277" s="134"/>
      <c r="BI1277" s="134"/>
      <c r="BJ1277" s="134"/>
      <c r="BK1277" s="134"/>
      <c r="BL1277" s="134"/>
      <c r="BM1277" s="134"/>
      <c r="BN1277" s="134"/>
      <c r="BO1277" s="134"/>
      <c r="BP1277" s="134"/>
      <c r="BQ1277" s="134"/>
      <c r="BR1277" s="134"/>
      <c r="BS1277" s="134"/>
      <c r="BT1277" s="134"/>
      <c r="BU1277" s="134"/>
      <c r="BV1277" s="134"/>
      <c r="BW1277" s="134"/>
      <c r="BX1277" s="134"/>
      <c r="BY1277" s="134"/>
      <c r="BZ1277" s="134"/>
      <c r="CA1277" s="134"/>
      <c r="CB1277" s="134"/>
      <c r="CC1277" s="134"/>
      <c r="CD1277" s="134"/>
      <c r="CE1277" s="134"/>
      <c r="CF1277" s="134"/>
      <c r="CG1277" s="134"/>
      <c r="CH1277" s="134"/>
      <c r="CI1277" s="134"/>
      <c r="CJ1277" s="134"/>
      <c r="CK1277" s="134"/>
      <c r="CL1277" s="134"/>
      <c r="CM1277" s="134"/>
      <c r="CN1277" s="134"/>
      <c r="CO1277" s="134"/>
      <c r="CP1277" s="134"/>
      <c r="CQ1277" s="134"/>
      <c r="CR1277" s="134"/>
      <c r="CS1277" s="134"/>
      <c r="CT1277" s="134"/>
      <c r="CU1277" s="134"/>
      <c r="CV1277" s="134"/>
      <c r="CW1277" s="134"/>
      <c r="CX1277" s="134"/>
      <c r="CY1277" s="134"/>
      <c r="CZ1277" s="134"/>
      <c r="DA1277" s="134"/>
      <c r="DB1277" s="134"/>
      <c r="DC1277" s="134"/>
      <c r="DD1277" s="134"/>
      <c r="DE1277" s="134"/>
      <c r="DF1277" s="134"/>
      <c r="DG1277" s="134"/>
      <c r="DH1277" s="134"/>
      <c r="DI1277" s="134"/>
      <c r="DJ1277" s="134"/>
      <c r="DK1277" s="134"/>
      <c r="DL1277" s="134"/>
      <c r="DM1277" s="134"/>
      <c r="DN1277" s="134"/>
      <c r="DO1277" s="134"/>
      <c r="DP1277" s="134"/>
      <c r="DQ1277" s="134"/>
      <c r="DR1277" s="134"/>
      <c r="DS1277" s="134"/>
      <c r="DT1277" s="134"/>
      <c r="DU1277" s="134"/>
      <c r="DV1277" s="134"/>
      <c r="DW1277" s="134"/>
      <c r="DX1277" s="134"/>
      <c r="DY1277" s="134"/>
      <c r="DZ1277" s="134"/>
      <c r="EA1277" s="134"/>
      <c r="EB1277" s="134"/>
      <c r="EC1277" s="134"/>
      <c r="ED1277" s="134"/>
      <c r="EE1277" s="134"/>
      <c r="EF1277" s="134"/>
      <c r="EG1277" s="134"/>
    </row>
    <row r="1278" spans="1:137">
      <c r="A1278" s="135"/>
      <c r="B1278" s="54"/>
      <c r="C1278" s="81"/>
      <c r="D1278" s="203"/>
      <c r="E1278" s="68"/>
      <c r="F1278" s="81"/>
      <c r="G1278" s="195"/>
      <c r="H1278" s="197"/>
      <c r="I1278" s="83"/>
      <c r="J1278" s="80"/>
      <c r="K1278" s="84" t="s">
        <v>1502</v>
      </c>
      <c r="L1278" s="76">
        <f t="shared" si="119"/>
        <v>0</v>
      </c>
      <c r="M1278" s="76"/>
      <c r="N1278" s="76"/>
      <c r="O1278" s="76"/>
      <c r="P1278" s="76"/>
      <c r="Q1278" s="76"/>
      <c r="R1278" s="76"/>
      <c r="S1278" s="76"/>
      <c r="T1278" s="76"/>
      <c r="U1278" s="76"/>
      <c r="V1278" s="76"/>
      <c r="W1278" s="76"/>
      <c r="X1278" s="76"/>
      <c r="Y1278" s="134"/>
      <c r="Z1278" s="134"/>
      <c r="AA1278" s="134"/>
      <c r="AB1278" s="134"/>
      <c r="AC1278" s="134"/>
      <c r="AD1278" s="134"/>
      <c r="AE1278" s="134"/>
      <c r="AF1278" s="134"/>
      <c r="AG1278" s="134"/>
      <c r="AH1278" s="134"/>
      <c r="AI1278" s="134"/>
      <c r="AJ1278" s="134"/>
      <c r="AK1278" s="134"/>
      <c r="AL1278" s="134"/>
      <c r="AM1278" s="134"/>
      <c r="AN1278" s="134"/>
      <c r="AO1278" s="134"/>
      <c r="AP1278" s="134"/>
      <c r="AQ1278" s="134"/>
      <c r="AR1278" s="134"/>
      <c r="AS1278" s="134"/>
      <c r="AT1278" s="134"/>
      <c r="AU1278" s="134"/>
      <c r="AV1278" s="134"/>
      <c r="AW1278" s="134"/>
      <c r="AX1278" s="134"/>
      <c r="AY1278" s="134"/>
      <c r="AZ1278" s="134"/>
      <c r="BA1278" s="134"/>
      <c r="BB1278" s="134"/>
      <c r="BC1278" s="134"/>
      <c r="BD1278" s="134"/>
      <c r="BE1278" s="134"/>
      <c r="BF1278" s="134"/>
      <c r="BG1278" s="134"/>
      <c r="BH1278" s="134"/>
      <c r="BI1278" s="134"/>
      <c r="BJ1278" s="134"/>
      <c r="BK1278" s="134"/>
      <c r="BL1278" s="134"/>
      <c r="BM1278" s="134"/>
      <c r="BN1278" s="134"/>
      <c r="BO1278" s="134"/>
      <c r="BP1278" s="134"/>
      <c r="BQ1278" s="134"/>
      <c r="BR1278" s="134"/>
      <c r="BS1278" s="134"/>
      <c r="BT1278" s="134"/>
      <c r="BU1278" s="134"/>
      <c r="BV1278" s="134"/>
      <c r="BW1278" s="134"/>
      <c r="BX1278" s="134"/>
      <c r="BY1278" s="134"/>
      <c r="BZ1278" s="134"/>
      <c r="CA1278" s="134"/>
      <c r="CB1278" s="134"/>
      <c r="CC1278" s="134"/>
      <c r="CD1278" s="134"/>
      <c r="CE1278" s="134"/>
      <c r="CF1278" s="134"/>
      <c r="CG1278" s="134"/>
      <c r="CH1278" s="134"/>
      <c r="CI1278" s="134"/>
      <c r="CJ1278" s="134"/>
      <c r="CK1278" s="134"/>
      <c r="CL1278" s="134"/>
      <c r="CM1278" s="134"/>
      <c r="CN1278" s="134"/>
      <c r="CO1278" s="134"/>
      <c r="CP1278" s="134"/>
      <c r="CQ1278" s="134"/>
      <c r="CR1278" s="134"/>
      <c r="CS1278" s="134"/>
      <c r="CT1278" s="134"/>
      <c r="CU1278" s="134"/>
      <c r="CV1278" s="134"/>
      <c r="CW1278" s="134"/>
      <c r="CX1278" s="134"/>
      <c r="CY1278" s="134"/>
      <c r="CZ1278" s="134"/>
      <c r="DA1278" s="134"/>
      <c r="DB1278" s="134"/>
      <c r="DC1278" s="134"/>
      <c r="DD1278" s="134"/>
      <c r="DE1278" s="134"/>
      <c r="DF1278" s="134"/>
      <c r="DG1278" s="134"/>
      <c r="DH1278" s="134"/>
      <c r="DI1278" s="134"/>
      <c r="DJ1278" s="134"/>
      <c r="DK1278" s="134"/>
      <c r="DL1278" s="134"/>
      <c r="DM1278" s="134"/>
      <c r="DN1278" s="134"/>
      <c r="DO1278" s="134"/>
      <c r="DP1278" s="134"/>
      <c r="DQ1278" s="134"/>
      <c r="DR1278" s="134"/>
      <c r="DS1278" s="134"/>
      <c r="DT1278" s="134"/>
      <c r="DU1278" s="134"/>
      <c r="DV1278" s="134"/>
      <c r="DW1278" s="134"/>
      <c r="DX1278" s="134"/>
      <c r="DY1278" s="134"/>
      <c r="DZ1278" s="134"/>
      <c r="EA1278" s="134"/>
      <c r="EB1278" s="134"/>
      <c r="EC1278" s="134"/>
      <c r="ED1278" s="134"/>
      <c r="EE1278" s="134"/>
      <c r="EF1278" s="134"/>
      <c r="EG1278" s="134"/>
    </row>
    <row r="1279" spans="1:137">
      <c r="A1279" s="135"/>
      <c r="B1279" s="54"/>
      <c r="C1279" s="58" t="s">
        <v>33</v>
      </c>
      <c r="D1279" s="202" t="s">
        <v>1938</v>
      </c>
      <c r="E1279" s="58" t="s">
        <v>1939</v>
      </c>
      <c r="F1279" s="58" t="s">
        <v>1940</v>
      </c>
      <c r="G1279" s="195" t="s">
        <v>1941</v>
      </c>
      <c r="H1279" s="197" t="s">
        <v>1942</v>
      </c>
      <c r="I1279" s="74">
        <v>10</v>
      </c>
      <c r="J1279" s="46" t="s">
        <v>1508</v>
      </c>
      <c r="K1279" s="75" t="s">
        <v>1509</v>
      </c>
      <c r="L1279" s="76">
        <f t="shared" si="119"/>
        <v>0</v>
      </c>
      <c r="M1279" s="76"/>
      <c r="N1279" s="76"/>
      <c r="O1279" s="76"/>
      <c r="P1279" s="76"/>
      <c r="Q1279" s="76"/>
      <c r="R1279" s="76"/>
      <c r="S1279" s="76"/>
      <c r="T1279" s="76"/>
      <c r="U1279" s="76"/>
      <c r="V1279" s="76"/>
      <c r="W1279" s="76"/>
      <c r="X1279" s="76"/>
      <c r="Y1279" s="134"/>
      <c r="Z1279" s="134"/>
      <c r="AA1279" s="134"/>
      <c r="AB1279" s="134"/>
      <c r="AC1279" s="134"/>
      <c r="AD1279" s="134"/>
      <c r="AE1279" s="134"/>
      <c r="AF1279" s="134"/>
      <c r="AG1279" s="134"/>
      <c r="AH1279" s="134"/>
      <c r="AI1279" s="134"/>
      <c r="AJ1279" s="134"/>
      <c r="AK1279" s="134"/>
      <c r="AL1279" s="134"/>
      <c r="AM1279" s="134"/>
      <c r="AN1279" s="134"/>
      <c r="AO1279" s="134"/>
      <c r="AP1279" s="134"/>
      <c r="AQ1279" s="134"/>
      <c r="AR1279" s="134"/>
      <c r="AS1279" s="134"/>
      <c r="AT1279" s="134"/>
      <c r="AU1279" s="134"/>
      <c r="AV1279" s="134"/>
      <c r="AW1279" s="134"/>
      <c r="AX1279" s="134"/>
      <c r="AY1279" s="134"/>
      <c r="AZ1279" s="134"/>
      <c r="BA1279" s="134"/>
      <c r="BB1279" s="134"/>
      <c r="BC1279" s="134"/>
      <c r="BD1279" s="134"/>
      <c r="BE1279" s="134"/>
      <c r="BF1279" s="134"/>
      <c r="BG1279" s="134"/>
      <c r="BH1279" s="134"/>
      <c r="BI1279" s="134"/>
      <c r="BJ1279" s="134"/>
      <c r="BK1279" s="134"/>
      <c r="BL1279" s="134"/>
      <c r="BM1279" s="134"/>
      <c r="BN1279" s="134"/>
      <c r="BO1279" s="134"/>
      <c r="BP1279" s="134"/>
      <c r="BQ1279" s="134"/>
      <c r="BR1279" s="134"/>
      <c r="BS1279" s="134"/>
      <c r="BT1279" s="134"/>
      <c r="BU1279" s="134"/>
      <c r="BV1279" s="134"/>
      <c r="BW1279" s="134"/>
      <c r="BX1279" s="134"/>
      <c r="BY1279" s="134"/>
      <c r="BZ1279" s="134"/>
      <c r="CA1279" s="134"/>
      <c r="CB1279" s="134"/>
      <c r="CC1279" s="134"/>
      <c r="CD1279" s="134"/>
      <c r="CE1279" s="134"/>
      <c r="CF1279" s="134"/>
      <c r="CG1279" s="134"/>
      <c r="CH1279" s="134"/>
      <c r="CI1279" s="134"/>
      <c r="CJ1279" s="134"/>
      <c r="CK1279" s="134"/>
      <c r="CL1279" s="134"/>
      <c r="CM1279" s="134"/>
      <c r="CN1279" s="134"/>
      <c r="CO1279" s="134"/>
      <c r="CP1279" s="134"/>
      <c r="CQ1279" s="134"/>
      <c r="CR1279" s="134"/>
      <c r="CS1279" s="134"/>
      <c r="CT1279" s="134"/>
      <c r="CU1279" s="134"/>
      <c r="CV1279" s="134"/>
      <c r="CW1279" s="134"/>
      <c r="CX1279" s="134"/>
      <c r="CY1279" s="134"/>
      <c r="CZ1279" s="134"/>
      <c r="DA1279" s="134"/>
      <c r="DB1279" s="134"/>
      <c r="DC1279" s="134"/>
      <c r="DD1279" s="134"/>
      <c r="DE1279" s="134"/>
      <c r="DF1279" s="134"/>
      <c r="DG1279" s="134"/>
      <c r="DH1279" s="134"/>
      <c r="DI1279" s="134"/>
      <c r="DJ1279" s="134"/>
      <c r="DK1279" s="134"/>
      <c r="DL1279" s="134"/>
      <c r="DM1279" s="134"/>
      <c r="DN1279" s="134"/>
      <c r="DO1279" s="134"/>
      <c r="DP1279" s="134"/>
      <c r="DQ1279" s="134"/>
      <c r="DR1279" s="134"/>
      <c r="DS1279" s="134"/>
      <c r="DT1279" s="134"/>
      <c r="DU1279" s="134"/>
      <c r="DV1279" s="134"/>
      <c r="DW1279" s="134"/>
      <c r="DX1279" s="134"/>
      <c r="DY1279" s="134"/>
      <c r="DZ1279" s="134"/>
      <c r="EA1279" s="134"/>
      <c r="EB1279" s="134"/>
      <c r="EC1279" s="134"/>
      <c r="ED1279" s="134"/>
      <c r="EE1279" s="134"/>
      <c r="EF1279" s="134"/>
      <c r="EG1279" s="134"/>
    </row>
    <row r="1280" spans="1:137">
      <c r="A1280" s="135"/>
      <c r="B1280" s="54"/>
      <c r="C1280" s="77"/>
      <c r="D1280" s="203"/>
      <c r="E1280" s="63"/>
      <c r="F1280" s="77"/>
      <c r="G1280" s="195"/>
      <c r="H1280" s="197"/>
      <c r="I1280" s="79"/>
      <c r="J1280" s="54"/>
      <c r="K1280" s="75" t="s">
        <v>1501</v>
      </c>
      <c r="L1280" s="76">
        <f t="shared" si="119"/>
        <v>0</v>
      </c>
      <c r="M1280" s="76"/>
      <c r="N1280" s="76"/>
      <c r="O1280" s="76"/>
      <c r="P1280" s="76"/>
      <c r="Q1280" s="76"/>
      <c r="R1280" s="76"/>
      <c r="S1280" s="76"/>
      <c r="T1280" s="76"/>
      <c r="U1280" s="76"/>
      <c r="V1280" s="76"/>
      <c r="W1280" s="76"/>
      <c r="X1280" s="76"/>
      <c r="Y1280" s="134"/>
      <c r="Z1280" s="134"/>
      <c r="AA1280" s="134"/>
      <c r="AB1280" s="134"/>
      <c r="AC1280" s="134"/>
      <c r="AD1280" s="134"/>
      <c r="AE1280" s="134"/>
      <c r="AF1280" s="134"/>
      <c r="AG1280" s="134"/>
      <c r="AH1280" s="134"/>
      <c r="AI1280" s="134"/>
      <c r="AJ1280" s="134"/>
      <c r="AK1280" s="134"/>
      <c r="AL1280" s="134"/>
      <c r="AM1280" s="134"/>
      <c r="AN1280" s="134"/>
      <c r="AO1280" s="134"/>
      <c r="AP1280" s="134"/>
      <c r="AQ1280" s="134"/>
      <c r="AR1280" s="134"/>
      <c r="AS1280" s="134"/>
      <c r="AT1280" s="134"/>
      <c r="AU1280" s="134"/>
      <c r="AV1280" s="134"/>
      <c r="AW1280" s="134"/>
      <c r="AX1280" s="134"/>
      <c r="AY1280" s="134"/>
      <c r="AZ1280" s="134"/>
      <c r="BA1280" s="134"/>
      <c r="BB1280" s="134"/>
      <c r="BC1280" s="134"/>
      <c r="BD1280" s="134"/>
      <c r="BE1280" s="134"/>
      <c r="BF1280" s="134"/>
      <c r="BG1280" s="134"/>
      <c r="BH1280" s="134"/>
      <c r="BI1280" s="134"/>
      <c r="BJ1280" s="134"/>
      <c r="BK1280" s="134"/>
      <c r="BL1280" s="134"/>
      <c r="BM1280" s="134"/>
      <c r="BN1280" s="134"/>
      <c r="BO1280" s="134"/>
      <c r="BP1280" s="134"/>
      <c r="BQ1280" s="134"/>
      <c r="BR1280" s="134"/>
      <c r="BS1280" s="134"/>
      <c r="BT1280" s="134"/>
      <c r="BU1280" s="134"/>
      <c r="BV1280" s="134"/>
      <c r="BW1280" s="134"/>
      <c r="BX1280" s="134"/>
      <c r="BY1280" s="134"/>
      <c r="BZ1280" s="134"/>
      <c r="CA1280" s="134"/>
      <c r="CB1280" s="134"/>
      <c r="CC1280" s="134"/>
      <c r="CD1280" s="134"/>
      <c r="CE1280" s="134"/>
      <c r="CF1280" s="134"/>
      <c r="CG1280" s="134"/>
      <c r="CH1280" s="134"/>
      <c r="CI1280" s="134"/>
      <c r="CJ1280" s="134"/>
      <c r="CK1280" s="134"/>
      <c r="CL1280" s="134"/>
      <c r="CM1280" s="134"/>
      <c r="CN1280" s="134"/>
      <c r="CO1280" s="134"/>
      <c r="CP1280" s="134"/>
      <c r="CQ1280" s="134"/>
      <c r="CR1280" s="134"/>
      <c r="CS1280" s="134"/>
      <c r="CT1280" s="134"/>
      <c r="CU1280" s="134"/>
      <c r="CV1280" s="134"/>
      <c r="CW1280" s="134"/>
      <c r="CX1280" s="134"/>
      <c r="CY1280" s="134"/>
      <c r="CZ1280" s="134"/>
      <c r="DA1280" s="134"/>
      <c r="DB1280" s="134"/>
      <c r="DC1280" s="134"/>
      <c r="DD1280" s="134"/>
      <c r="DE1280" s="134"/>
      <c r="DF1280" s="134"/>
      <c r="DG1280" s="134"/>
      <c r="DH1280" s="134"/>
      <c r="DI1280" s="134"/>
      <c r="DJ1280" s="134"/>
      <c r="DK1280" s="134"/>
      <c r="DL1280" s="134"/>
      <c r="DM1280" s="134"/>
      <c r="DN1280" s="134"/>
      <c r="DO1280" s="134"/>
      <c r="DP1280" s="134"/>
      <c r="DQ1280" s="134"/>
      <c r="DR1280" s="134"/>
      <c r="DS1280" s="134"/>
      <c r="DT1280" s="134"/>
      <c r="DU1280" s="134"/>
      <c r="DV1280" s="134"/>
      <c r="DW1280" s="134"/>
      <c r="DX1280" s="134"/>
      <c r="DY1280" s="134"/>
      <c r="DZ1280" s="134"/>
      <c r="EA1280" s="134"/>
      <c r="EB1280" s="134"/>
      <c r="EC1280" s="134"/>
      <c r="ED1280" s="134"/>
      <c r="EE1280" s="134"/>
      <c r="EF1280" s="134"/>
      <c r="EG1280" s="134"/>
    </row>
    <row r="1281" spans="1:137">
      <c r="A1281" s="135"/>
      <c r="B1281" s="54"/>
      <c r="C1281" s="81"/>
      <c r="D1281" s="203"/>
      <c r="E1281" s="68"/>
      <c r="F1281" s="81"/>
      <c r="G1281" s="195"/>
      <c r="H1281" s="197"/>
      <c r="I1281" s="83"/>
      <c r="J1281" s="80"/>
      <c r="K1281" s="84" t="s">
        <v>1502</v>
      </c>
      <c r="L1281" s="76">
        <f t="shared" si="119"/>
        <v>2</v>
      </c>
      <c r="M1281" s="76"/>
      <c r="N1281" s="76"/>
      <c r="O1281" s="76">
        <v>1</v>
      </c>
      <c r="P1281" s="76"/>
      <c r="Q1281" s="76"/>
      <c r="R1281" s="76"/>
      <c r="S1281" s="76"/>
      <c r="T1281" s="76">
        <v>1</v>
      </c>
      <c r="U1281" s="76"/>
      <c r="V1281" s="76"/>
      <c r="W1281" s="76"/>
      <c r="X1281" s="76"/>
      <c r="Y1281" s="134"/>
      <c r="Z1281" s="134"/>
      <c r="AA1281" s="134"/>
      <c r="AB1281" s="134"/>
      <c r="AC1281" s="134"/>
      <c r="AD1281" s="134"/>
      <c r="AE1281" s="134"/>
      <c r="AF1281" s="134"/>
      <c r="AG1281" s="134"/>
      <c r="AH1281" s="134"/>
      <c r="AI1281" s="134"/>
      <c r="AJ1281" s="134"/>
      <c r="AK1281" s="134"/>
      <c r="AL1281" s="134"/>
      <c r="AM1281" s="134"/>
      <c r="AN1281" s="134"/>
      <c r="AO1281" s="134"/>
      <c r="AP1281" s="134"/>
      <c r="AQ1281" s="134"/>
      <c r="AR1281" s="134"/>
      <c r="AS1281" s="134"/>
      <c r="AT1281" s="134"/>
      <c r="AU1281" s="134"/>
      <c r="AV1281" s="134"/>
      <c r="AW1281" s="134"/>
      <c r="AX1281" s="134"/>
      <c r="AY1281" s="134"/>
      <c r="AZ1281" s="134"/>
      <c r="BA1281" s="134"/>
      <c r="BB1281" s="134"/>
      <c r="BC1281" s="134"/>
      <c r="BD1281" s="134"/>
      <c r="BE1281" s="134"/>
      <c r="BF1281" s="134"/>
      <c r="BG1281" s="134"/>
      <c r="BH1281" s="134"/>
      <c r="BI1281" s="134"/>
      <c r="BJ1281" s="134"/>
      <c r="BK1281" s="134"/>
      <c r="BL1281" s="134"/>
      <c r="BM1281" s="134"/>
      <c r="BN1281" s="134"/>
      <c r="BO1281" s="134"/>
      <c r="BP1281" s="134"/>
      <c r="BQ1281" s="134"/>
      <c r="BR1281" s="134"/>
      <c r="BS1281" s="134"/>
      <c r="BT1281" s="134"/>
      <c r="BU1281" s="134"/>
      <c r="BV1281" s="134"/>
      <c r="BW1281" s="134"/>
      <c r="BX1281" s="134"/>
      <c r="BY1281" s="134"/>
      <c r="BZ1281" s="134"/>
      <c r="CA1281" s="134"/>
      <c r="CB1281" s="134"/>
      <c r="CC1281" s="134"/>
      <c r="CD1281" s="134"/>
      <c r="CE1281" s="134"/>
      <c r="CF1281" s="134"/>
      <c r="CG1281" s="134"/>
      <c r="CH1281" s="134"/>
      <c r="CI1281" s="134"/>
      <c r="CJ1281" s="134"/>
      <c r="CK1281" s="134"/>
      <c r="CL1281" s="134"/>
      <c r="CM1281" s="134"/>
      <c r="CN1281" s="134"/>
      <c r="CO1281" s="134"/>
      <c r="CP1281" s="134"/>
      <c r="CQ1281" s="134"/>
      <c r="CR1281" s="134"/>
      <c r="CS1281" s="134"/>
      <c r="CT1281" s="134"/>
      <c r="CU1281" s="134"/>
      <c r="CV1281" s="134"/>
      <c r="CW1281" s="134"/>
      <c r="CX1281" s="134"/>
      <c r="CY1281" s="134"/>
      <c r="CZ1281" s="134"/>
      <c r="DA1281" s="134"/>
      <c r="DB1281" s="134"/>
      <c r="DC1281" s="134"/>
      <c r="DD1281" s="134"/>
      <c r="DE1281" s="134"/>
      <c r="DF1281" s="134"/>
      <c r="DG1281" s="134"/>
      <c r="DH1281" s="134"/>
      <c r="DI1281" s="134"/>
      <c r="DJ1281" s="134"/>
      <c r="DK1281" s="134"/>
      <c r="DL1281" s="134"/>
      <c r="DM1281" s="134"/>
      <c r="DN1281" s="134"/>
      <c r="DO1281" s="134"/>
      <c r="DP1281" s="134"/>
      <c r="DQ1281" s="134"/>
      <c r="DR1281" s="134"/>
      <c r="DS1281" s="134"/>
      <c r="DT1281" s="134"/>
      <c r="DU1281" s="134"/>
      <c r="DV1281" s="134"/>
      <c r="DW1281" s="134"/>
      <c r="DX1281" s="134"/>
      <c r="DY1281" s="134"/>
      <c r="DZ1281" s="134"/>
      <c r="EA1281" s="134"/>
      <c r="EB1281" s="134"/>
      <c r="EC1281" s="134"/>
      <c r="ED1281" s="134"/>
      <c r="EE1281" s="134"/>
      <c r="EF1281" s="134"/>
      <c r="EG1281" s="134"/>
    </row>
    <row r="1282" spans="1:137">
      <c r="A1282" s="135"/>
      <c r="B1282" s="54"/>
      <c r="C1282" s="58" t="s">
        <v>31</v>
      </c>
      <c r="D1282" s="202" t="s">
        <v>1943</v>
      </c>
      <c r="E1282" s="58" t="s">
        <v>1944</v>
      </c>
      <c r="F1282" s="58" t="s">
        <v>1945</v>
      </c>
      <c r="G1282" s="195" t="s">
        <v>1946</v>
      </c>
      <c r="H1282" s="197"/>
      <c r="I1282" s="74">
        <v>0</v>
      </c>
      <c r="J1282" s="46" t="s">
        <v>1508</v>
      </c>
      <c r="K1282" s="75" t="s">
        <v>1509</v>
      </c>
      <c r="L1282" s="76">
        <f t="shared" si="119"/>
        <v>1</v>
      </c>
      <c r="M1282" s="76"/>
      <c r="N1282" s="76">
        <v>1</v>
      </c>
      <c r="O1282" s="76"/>
      <c r="P1282" s="76"/>
      <c r="Q1282" s="76"/>
      <c r="R1282" s="76"/>
      <c r="S1282" s="76"/>
      <c r="T1282" s="76"/>
      <c r="U1282" s="76"/>
      <c r="V1282" s="76"/>
      <c r="W1282" s="76"/>
      <c r="X1282" s="76"/>
      <c r="Y1282" s="134"/>
      <c r="Z1282" s="134"/>
      <c r="AA1282" s="134"/>
      <c r="AB1282" s="134"/>
      <c r="AC1282" s="134"/>
      <c r="AD1282" s="134"/>
      <c r="AE1282" s="134"/>
      <c r="AF1282" s="134"/>
      <c r="AG1282" s="134"/>
      <c r="AH1282" s="134"/>
      <c r="AI1282" s="134"/>
      <c r="AJ1282" s="134"/>
      <c r="AK1282" s="134"/>
      <c r="AL1282" s="134"/>
      <c r="AM1282" s="134"/>
      <c r="AN1282" s="134"/>
      <c r="AO1282" s="134"/>
      <c r="AP1282" s="134"/>
      <c r="AQ1282" s="134"/>
      <c r="AR1282" s="134"/>
      <c r="AS1282" s="134"/>
      <c r="AT1282" s="134"/>
      <c r="AU1282" s="134"/>
      <c r="AV1282" s="134"/>
      <c r="AW1282" s="134"/>
      <c r="AX1282" s="134"/>
      <c r="AY1282" s="134"/>
      <c r="AZ1282" s="134"/>
      <c r="BA1282" s="134"/>
      <c r="BB1282" s="134"/>
      <c r="BC1282" s="134"/>
      <c r="BD1282" s="134"/>
      <c r="BE1282" s="134"/>
      <c r="BF1282" s="134"/>
      <c r="BG1282" s="134"/>
      <c r="BH1282" s="134"/>
      <c r="BI1282" s="134"/>
      <c r="BJ1282" s="134"/>
      <c r="BK1282" s="134"/>
      <c r="BL1282" s="134"/>
      <c r="BM1282" s="134"/>
      <c r="BN1282" s="134"/>
      <c r="BO1282" s="134"/>
      <c r="BP1282" s="134"/>
      <c r="BQ1282" s="134"/>
      <c r="BR1282" s="134"/>
      <c r="BS1282" s="134"/>
      <c r="BT1282" s="134"/>
      <c r="BU1282" s="134"/>
      <c r="BV1282" s="134"/>
      <c r="BW1282" s="134"/>
      <c r="BX1282" s="134"/>
      <c r="BY1282" s="134"/>
      <c r="BZ1282" s="134"/>
      <c r="CA1282" s="134"/>
      <c r="CB1282" s="134"/>
      <c r="CC1282" s="134"/>
      <c r="CD1282" s="134"/>
      <c r="CE1282" s="134"/>
      <c r="CF1282" s="134"/>
      <c r="CG1282" s="134"/>
      <c r="CH1282" s="134"/>
      <c r="CI1282" s="134"/>
      <c r="CJ1282" s="134"/>
      <c r="CK1282" s="134"/>
      <c r="CL1282" s="134"/>
      <c r="CM1282" s="134"/>
      <c r="CN1282" s="134"/>
      <c r="CO1282" s="134"/>
      <c r="CP1282" s="134"/>
      <c r="CQ1282" s="134"/>
      <c r="CR1282" s="134"/>
      <c r="CS1282" s="134"/>
      <c r="CT1282" s="134"/>
      <c r="CU1282" s="134"/>
      <c r="CV1282" s="134"/>
      <c r="CW1282" s="134"/>
      <c r="CX1282" s="134"/>
      <c r="CY1282" s="134"/>
      <c r="CZ1282" s="134"/>
      <c r="DA1282" s="134"/>
      <c r="DB1282" s="134"/>
      <c r="DC1282" s="134"/>
      <c r="DD1282" s="134"/>
      <c r="DE1282" s="134"/>
      <c r="DF1282" s="134"/>
      <c r="DG1282" s="134"/>
      <c r="DH1282" s="134"/>
      <c r="DI1282" s="134"/>
      <c r="DJ1282" s="134"/>
      <c r="DK1282" s="134"/>
      <c r="DL1282" s="134"/>
      <c r="DM1282" s="134"/>
      <c r="DN1282" s="134"/>
      <c r="DO1282" s="134"/>
      <c r="DP1282" s="134"/>
      <c r="DQ1282" s="134"/>
      <c r="DR1282" s="134"/>
      <c r="DS1282" s="134"/>
      <c r="DT1282" s="134"/>
      <c r="DU1282" s="134"/>
      <c r="DV1282" s="134"/>
      <c r="DW1282" s="134"/>
      <c r="DX1282" s="134"/>
      <c r="DY1282" s="134"/>
      <c r="DZ1282" s="134"/>
      <c r="EA1282" s="134"/>
      <c r="EB1282" s="134"/>
      <c r="EC1282" s="134"/>
      <c r="ED1282" s="134"/>
      <c r="EE1282" s="134"/>
      <c r="EF1282" s="134"/>
      <c r="EG1282" s="134"/>
    </row>
    <row r="1283" spans="1:137">
      <c r="A1283" s="135"/>
      <c r="B1283" s="54"/>
      <c r="C1283" s="77"/>
      <c r="D1283" s="203"/>
      <c r="E1283" s="63"/>
      <c r="F1283" s="77"/>
      <c r="G1283" s="195"/>
      <c r="H1283" s="197"/>
      <c r="I1283" s="79"/>
      <c r="J1283" s="54"/>
      <c r="K1283" s="75" t="s">
        <v>1501</v>
      </c>
      <c r="L1283" s="76">
        <f t="shared" si="119"/>
        <v>1</v>
      </c>
      <c r="M1283" s="76">
        <v>1</v>
      </c>
      <c r="N1283" s="76"/>
      <c r="O1283" s="76"/>
      <c r="P1283" s="76"/>
      <c r="Q1283" s="76"/>
      <c r="R1283" s="76"/>
      <c r="S1283" s="76"/>
      <c r="T1283" s="76"/>
      <c r="U1283" s="76"/>
      <c r="V1283" s="76"/>
      <c r="W1283" s="76"/>
      <c r="X1283" s="76"/>
      <c r="Y1283" s="134"/>
      <c r="Z1283" s="134"/>
      <c r="AA1283" s="134"/>
      <c r="AB1283" s="134"/>
      <c r="AC1283" s="134"/>
      <c r="AD1283" s="134"/>
      <c r="AE1283" s="134"/>
      <c r="AF1283" s="134"/>
      <c r="AG1283" s="134"/>
      <c r="AH1283" s="134"/>
      <c r="AI1283" s="134"/>
      <c r="AJ1283" s="134"/>
      <c r="AK1283" s="134"/>
      <c r="AL1283" s="134"/>
      <c r="AM1283" s="134"/>
      <c r="AN1283" s="134"/>
      <c r="AO1283" s="134"/>
      <c r="AP1283" s="134"/>
      <c r="AQ1283" s="134"/>
      <c r="AR1283" s="134"/>
      <c r="AS1283" s="134"/>
      <c r="AT1283" s="134"/>
      <c r="AU1283" s="134"/>
      <c r="AV1283" s="134"/>
      <c r="AW1283" s="134"/>
      <c r="AX1283" s="134"/>
      <c r="AY1283" s="134"/>
      <c r="AZ1283" s="134"/>
      <c r="BA1283" s="134"/>
      <c r="BB1283" s="134"/>
      <c r="BC1283" s="134"/>
      <c r="BD1283" s="134"/>
      <c r="BE1283" s="134"/>
      <c r="BF1283" s="134"/>
      <c r="BG1283" s="134"/>
      <c r="BH1283" s="134"/>
      <c r="BI1283" s="134"/>
      <c r="BJ1283" s="134"/>
      <c r="BK1283" s="134"/>
      <c r="BL1283" s="134"/>
      <c r="BM1283" s="134"/>
      <c r="BN1283" s="134"/>
      <c r="BO1283" s="134"/>
      <c r="BP1283" s="134"/>
      <c r="BQ1283" s="134"/>
      <c r="BR1283" s="134"/>
      <c r="BS1283" s="134"/>
      <c r="BT1283" s="134"/>
      <c r="BU1283" s="134"/>
      <c r="BV1283" s="134"/>
      <c r="BW1283" s="134"/>
      <c r="BX1283" s="134"/>
      <c r="BY1283" s="134"/>
      <c r="BZ1283" s="134"/>
      <c r="CA1283" s="134"/>
      <c r="CB1283" s="134"/>
      <c r="CC1283" s="134"/>
      <c r="CD1283" s="134"/>
      <c r="CE1283" s="134"/>
      <c r="CF1283" s="134"/>
      <c r="CG1283" s="134"/>
      <c r="CH1283" s="134"/>
      <c r="CI1283" s="134"/>
      <c r="CJ1283" s="134"/>
      <c r="CK1283" s="134"/>
      <c r="CL1283" s="134"/>
      <c r="CM1283" s="134"/>
      <c r="CN1283" s="134"/>
      <c r="CO1283" s="134"/>
      <c r="CP1283" s="134"/>
      <c r="CQ1283" s="134"/>
      <c r="CR1283" s="134"/>
      <c r="CS1283" s="134"/>
      <c r="CT1283" s="134"/>
      <c r="CU1283" s="134"/>
      <c r="CV1283" s="134"/>
      <c r="CW1283" s="134"/>
      <c r="CX1283" s="134"/>
      <c r="CY1283" s="134"/>
      <c r="CZ1283" s="134"/>
      <c r="DA1283" s="134"/>
      <c r="DB1283" s="134"/>
      <c r="DC1283" s="134"/>
      <c r="DD1283" s="134"/>
      <c r="DE1283" s="134"/>
      <c r="DF1283" s="134"/>
      <c r="DG1283" s="134"/>
      <c r="DH1283" s="134"/>
      <c r="DI1283" s="134"/>
      <c r="DJ1283" s="134"/>
      <c r="DK1283" s="134"/>
      <c r="DL1283" s="134"/>
      <c r="DM1283" s="134"/>
      <c r="DN1283" s="134"/>
      <c r="DO1283" s="134"/>
      <c r="DP1283" s="134"/>
      <c r="DQ1283" s="134"/>
      <c r="DR1283" s="134"/>
      <c r="DS1283" s="134"/>
      <c r="DT1283" s="134"/>
      <c r="DU1283" s="134"/>
      <c r="DV1283" s="134"/>
      <c r="DW1283" s="134"/>
      <c r="DX1283" s="134"/>
      <c r="DY1283" s="134"/>
      <c r="DZ1283" s="134"/>
      <c r="EA1283" s="134"/>
      <c r="EB1283" s="134"/>
      <c r="EC1283" s="134"/>
      <c r="ED1283" s="134"/>
      <c r="EE1283" s="134"/>
      <c r="EF1283" s="134"/>
      <c r="EG1283" s="134"/>
    </row>
    <row r="1284" spans="1:137">
      <c r="A1284" s="135"/>
      <c r="B1284" s="54"/>
      <c r="C1284" s="81"/>
      <c r="D1284" s="203"/>
      <c r="E1284" s="68"/>
      <c r="F1284" s="81"/>
      <c r="G1284" s="195"/>
      <c r="H1284" s="197"/>
      <c r="I1284" s="83"/>
      <c r="J1284" s="80"/>
      <c r="K1284" s="84" t="s">
        <v>1502</v>
      </c>
      <c r="L1284" s="76">
        <f t="shared" si="119"/>
        <v>0</v>
      </c>
      <c r="M1284" s="76"/>
      <c r="N1284" s="76"/>
      <c r="O1284" s="76"/>
      <c r="P1284" s="76"/>
      <c r="Q1284" s="76"/>
      <c r="R1284" s="76"/>
      <c r="S1284" s="76"/>
      <c r="T1284" s="76"/>
      <c r="U1284" s="76"/>
      <c r="V1284" s="76"/>
      <c r="W1284" s="76"/>
      <c r="X1284" s="76"/>
      <c r="Y1284" s="134"/>
      <c r="Z1284" s="134"/>
      <c r="AA1284" s="134"/>
      <c r="AB1284" s="134"/>
      <c r="AC1284" s="134"/>
      <c r="AD1284" s="134"/>
      <c r="AE1284" s="134"/>
      <c r="AF1284" s="134"/>
      <c r="AG1284" s="134"/>
      <c r="AH1284" s="134"/>
      <c r="AI1284" s="134"/>
      <c r="AJ1284" s="134"/>
      <c r="AK1284" s="134"/>
      <c r="AL1284" s="134"/>
      <c r="AM1284" s="134"/>
      <c r="AN1284" s="134"/>
      <c r="AO1284" s="134"/>
      <c r="AP1284" s="134"/>
      <c r="AQ1284" s="134"/>
      <c r="AR1284" s="134"/>
      <c r="AS1284" s="134"/>
      <c r="AT1284" s="134"/>
      <c r="AU1284" s="134"/>
      <c r="AV1284" s="134"/>
      <c r="AW1284" s="134"/>
      <c r="AX1284" s="134"/>
      <c r="AY1284" s="134"/>
      <c r="AZ1284" s="134"/>
      <c r="BA1284" s="134"/>
      <c r="BB1284" s="134"/>
      <c r="BC1284" s="134"/>
      <c r="BD1284" s="134"/>
      <c r="BE1284" s="134"/>
      <c r="BF1284" s="134"/>
      <c r="BG1284" s="134"/>
      <c r="BH1284" s="134"/>
      <c r="BI1284" s="134"/>
      <c r="BJ1284" s="134"/>
      <c r="BK1284" s="134"/>
      <c r="BL1284" s="134"/>
      <c r="BM1284" s="134"/>
      <c r="BN1284" s="134"/>
      <c r="BO1284" s="134"/>
      <c r="BP1284" s="134"/>
      <c r="BQ1284" s="134"/>
      <c r="BR1284" s="134"/>
      <c r="BS1284" s="134"/>
      <c r="BT1284" s="134"/>
      <c r="BU1284" s="134"/>
      <c r="BV1284" s="134"/>
      <c r="BW1284" s="134"/>
      <c r="BX1284" s="134"/>
      <c r="BY1284" s="134"/>
      <c r="BZ1284" s="134"/>
      <c r="CA1284" s="134"/>
      <c r="CB1284" s="134"/>
      <c r="CC1284" s="134"/>
      <c r="CD1284" s="134"/>
      <c r="CE1284" s="134"/>
      <c r="CF1284" s="134"/>
      <c r="CG1284" s="134"/>
      <c r="CH1284" s="134"/>
      <c r="CI1284" s="134"/>
      <c r="CJ1284" s="134"/>
      <c r="CK1284" s="134"/>
      <c r="CL1284" s="134"/>
      <c r="CM1284" s="134"/>
      <c r="CN1284" s="134"/>
      <c r="CO1284" s="134"/>
      <c r="CP1284" s="134"/>
      <c r="CQ1284" s="134"/>
      <c r="CR1284" s="134"/>
      <c r="CS1284" s="134"/>
      <c r="CT1284" s="134"/>
      <c r="CU1284" s="134"/>
      <c r="CV1284" s="134"/>
      <c r="CW1284" s="134"/>
      <c r="CX1284" s="134"/>
      <c r="CY1284" s="134"/>
      <c r="CZ1284" s="134"/>
      <c r="DA1284" s="134"/>
      <c r="DB1284" s="134"/>
      <c r="DC1284" s="134"/>
      <c r="DD1284" s="134"/>
      <c r="DE1284" s="134"/>
      <c r="DF1284" s="134"/>
      <c r="DG1284" s="134"/>
      <c r="DH1284" s="134"/>
      <c r="DI1284" s="134"/>
      <c r="DJ1284" s="134"/>
      <c r="DK1284" s="134"/>
      <c r="DL1284" s="134"/>
      <c r="DM1284" s="134"/>
      <c r="DN1284" s="134"/>
      <c r="DO1284" s="134"/>
      <c r="DP1284" s="134"/>
      <c r="DQ1284" s="134"/>
      <c r="DR1284" s="134"/>
      <c r="DS1284" s="134"/>
      <c r="DT1284" s="134"/>
      <c r="DU1284" s="134"/>
      <c r="DV1284" s="134"/>
      <c r="DW1284" s="134"/>
      <c r="DX1284" s="134"/>
      <c r="DY1284" s="134"/>
      <c r="DZ1284" s="134"/>
      <c r="EA1284" s="134"/>
      <c r="EB1284" s="134"/>
      <c r="EC1284" s="134"/>
      <c r="ED1284" s="134"/>
      <c r="EE1284" s="134"/>
      <c r="EF1284" s="134"/>
      <c r="EG1284" s="134"/>
    </row>
    <row r="1285" spans="1:137">
      <c r="A1285" s="135"/>
      <c r="B1285" s="54"/>
      <c r="C1285" s="58" t="s">
        <v>33</v>
      </c>
      <c r="D1285" s="202" t="s">
        <v>1947</v>
      </c>
      <c r="E1285" s="58" t="s">
        <v>1948</v>
      </c>
      <c r="F1285" s="58" t="s">
        <v>1949</v>
      </c>
      <c r="G1285" s="195" t="s">
        <v>1950</v>
      </c>
      <c r="H1285" s="197"/>
      <c r="I1285" s="74">
        <v>0</v>
      </c>
      <c r="J1285" s="46" t="s">
        <v>1508</v>
      </c>
      <c r="K1285" s="75" t="s">
        <v>1509</v>
      </c>
      <c r="L1285" s="76">
        <f t="shared" si="119"/>
        <v>0</v>
      </c>
      <c r="M1285" s="76"/>
      <c r="N1285" s="76"/>
      <c r="O1285" s="76"/>
      <c r="P1285" s="76"/>
      <c r="Q1285" s="76"/>
      <c r="R1285" s="76"/>
      <c r="S1285" s="76"/>
      <c r="T1285" s="76"/>
      <c r="U1285" s="76"/>
      <c r="V1285" s="76"/>
      <c r="W1285" s="76"/>
      <c r="X1285" s="76"/>
      <c r="Y1285" s="134"/>
      <c r="Z1285" s="134"/>
      <c r="AA1285" s="134"/>
      <c r="AB1285" s="134"/>
      <c r="AC1285" s="134"/>
      <c r="AD1285" s="134"/>
      <c r="AE1285" s="134"/>
      <c r="AF1285" s="134"/>
      <c r="AG1285" s="134"/>
      <c r="AH1285" s="134"/>
      <c r="AI1285" s="134"/>
      <c r="AJ1285" s="134"/>
      <c r="AK1285" s="134"/>
      <c r="AL1285" s="134"/>
      <c r="AM1285" s="134"/>
      <c r="AN1285" s="134"/>
      <c r="AO1285" s="134"/>
      <c r="AP1285" s="134"/>
      <c r="AQ1285" s="134"/>
      <c r="AR1285" s="134"/>
      <c r="AS1285" s="134"/>
      <c r="AT1285" s="134"/>
      <c r="AU1285" s="134"/>
      <c r="AV1285" s="134"/>
      <c r="AW1285" s="134"/>
      <c r="AX1285" s="134"/>
      <c r="AY1285" s="134"/>
      <c r="AZ1285" s="134"/>
      <c r="BA1285" s="134"/>
      <c r="BB1285" s="134"/>
      <c r="BC1285" s="134"/>
      <c r="BD1285" s="134"/>
      <c r="BE1285" s="134"/>
      <c r="BF1285" s="134"/>
      <c r="BG1285" s="134"/>
      <c r="BH1285" s="134"/>
      <c r="BI1285" s="134"/>
      <c r="BJ1285" s="134"/>
      <c r="BK1285" s="134"/>
      <c r="BL1285" s="134"/>
      <c r="BM1285" s="134"/>
      <c r="BN1285" s="134"/>
      <c r="BO1285" s="134"/>
      <c r="BP1285" s="134"/>
      <c r="BQ1285" s="134"/>
      <c r="BR1285" s="134"/>
      <c r="BS1285" s="134"/>
      <c r="BT1285" s="134"/>
      <c r="BU1285" s="134"/>
      <c r="BV1285" s="134"/>
      <c r="BW1285" s="134"/>
      <c r="BX1285" s="134"/>
      <c r="BY1285" s="134"/>
      <c r="BZ1285" s="134"/>
      <c r="CA1285" s="134"/>
      <c r="CB1285" s="134"/>
      <c r="CC1285" s="134"/>
      <c r="CD1285" s="134"/>
      <c r="CE1285" s="134"/>
      <c r="CF1285" s="134"/>
      <c r="CG1285" s="134"/>
      <c r="CH1285" s="134"/>
      <c r="CI1285" s="134"/>
      <c r="CJ1285" s="134"/>
      <c r="CK1285" s="134"/>
      <c r="CL1285" s="134"/>
      <c r="CM1285" s="134"/>
      <c r="CN1285" s="134"/>
      <c r="CO1285" s="134"/>
      <c r="CP1285" s="134"/>
      <c r="CQ1285" s="134"/>
      <c r="CR1285" s="134"/>
      <c r="CS1285" s="134"/>
      <c r="CT1285" s="134"/>
      <c r="CU1285" s="134"/>
      <c r="CV1285" s="134"/>
      <c r="CW1285" s="134"/>
      <c r="CX1285" s="134"/>
      <c r="CY1285" s="134"/>
      <c r="CZ1285" s="134"/>
      <c r="DA1285" s="134"/>
      <c r="DB1285" s="134"/>
      <c r="DC1285" s="134"/>
      <c r="DD1285" s="134"/>
      <c r="DE1285" s="134"/>
      <c r="DF1285" s="134"/>
      <c r="DG1285" s="134"/>
      <c r="DH1285" s="134"/>
      <c r="DI1285" s="134"/>
      <c r="DJ1285" s="134"/>
      <c r="DK1285" s="134"/>
      <c r="DL1285" s="134"/>
      <c r="DM1285" s="134"/>
      <c r="DN1285" s="134"/>
      <c r="DO1285" s="134"/>
      <c r="DP1285" s="134"/>
      <c r="DQ1285" s="134"/>
      <c r="DR1285" s="134"/>
      <c r="DS1285" s="134"/>
      <c r="DT1285" s="134"/>
      <c r="DU1285" s="134"/>
      <c r="DV1285" s="134"/>
      <c r="DW1285" s="134"/>
      <c r="DX1285" s="134"/>
      <c r="DY1285" s="134"/>
      <c r="DZ1285" s="134"/>
      <c r="EA1285" s="134"/>
      <c r="EB1285" s="134"/>
      <c r="EC1285" s="134"/>
      <c r="ED1285" s="134"/>
      <c r="EE1285" s="134"/>
      <c r="EF1285" s="134"/>
      <c r="EG1285" s="134"/>
    </row>
    <row r="1286" spans="1:137">
      <c r="A1286" s="135"/>
      <c r="B1286" s="54"/>
      <c r="C1286" s="77"/>
      <c r="D1286" s="203"/>
      <c r="E1286" s="63"/>
      <c r="F1286" s="77"/>
      <c r="G1286" s="195"/>
      <c r="H1286" s="197"/>
      <c r="I1286" s="79"/>
      <c r="J1286" s="54"/>
      <c r="K1286" s="75" t="s">
        <v>1501</v>
      </c>
      <c r="L1286" s="76">
        <f t="shared" si="119"/>
        <v>0</v>
      </c>
      <c r="M1286" s="76"/>
      <c r="N1286" s="76"/>
      <c r="O1286" s="76"/>
      <c r="P1286" s="76"/>
      <c r="Q1286" s="76"/>
      <c r="R1286" s="76"/>
      <c r="S1286" s="76"/>
      <c r="T1286" s="76"/>
      <c r="U1286" s="76"/>
      <c r="V1286" s="76"/>
      <c r="W1286" s="76"/>
      <c r="X1286" s="76"/>
      <c r="Y1286" s="134"/>
      <c r="Z1286" s="134"/>
      <c r="AA1286" s="134"/>
      <c r="AB1286" s="134"/>
      <c r="AC1286" s="134"/>
      <c r="AD1286" s="134"/>
      <c r="AE1286" s="134"/>
      <c r="AF1286" s="134"/>
      <c r="AG1286" s="134"/>
      <c r="AH1286" s="134"/>
      <c r="AI1286" s="134"/>
      <c r="AJ1286" s="134"/>
      <c r="AK1286" s="134"/>
      <c r="AL1286" s="134"/>
      <c r="AM1286" s="134"/>
      <c r="AN1286" s="134"/>
      <c r="AO1286" s="134"/>
      <c r="AP1286" s="134"/>
      <c r="AQ1286" s="134"/>
      <c r="AR1286" s="134"/>
      <c r="AS1286" s="134"/>
      <c r="AT1286" s="134"/>
      <c r="AU1286" s="134"/>
      <c r="AV1286" s="134"/>
      <c r="AW1286" s="134"/>
      <c r="AX1286" s="134"/>
      <c r="AY1286" s="134"/>
      <c r="AZ1286" s="134"/>
      <c r="BA1286" s="134"/>
      <c r="BB1286" s="134"/>
      <c r="BC1286" s="134"/>
      <c r="BD1286" s="134"/>
      <c r="BE1286" s="134"/>
      <c r="BF1286" s="134"/>
      <c r="BG1286" s="134"/>
      <c r="BH1286" s="134"/>
      <c r="BI1286" s="134"/>
      <c r="BJ1286" s="134"/>
      <c r="BK1286" s="134"/>
      <c r="BL1286" s="134"/>
      <c r="BM1286" s="134"/>
      <c r="BN1286" s="134"/>
      <c r="BO1286" s="134"/>
      <c r="BP1286" s="134"/>
      <c r="BQ1286" s="134"/>
      <c r="BR1286" s="134"/>
      <c r="BS1286" s="134"/>
      <c r="BT1286" s="134"/>
      <c r="BU1286" s="134"/>
      <c r="BV1286" s="134"/>
      <c r="BW1286" s="134"/>
      <c r="BX1286" s="134"/>
      <c r="BY1286" s="134"/>
      <c r="BZ1286" s="134"/>
      <c r="CA1286" s="134"/>
      <c r="CB1286" s="134"/>
      <c r="CC1286" s="134"/>
      <c r="CD1286" s="134"/>
      <c r="CE1286" s="134"/>
      <c r="CF1286" s="134"/>
      <c r="CG1286" s="134"/>
      <c r="CH1286" s="134"/>
      <c r="CI1286" s="134"/>
      <c r="CJ1286" s="134"/>
      <c r="CK1286" s="134"/>
      <c r="CL1286" s="134"/>
      <c r="CM1286" s="134"/>
      <c r="CN1286" s="134"/>
      <c r="CO1286" s="134"/>
      <c r="CP1286" s="134"/>
      <c r="CQ1286" s="134"/>
      <c r="CR1286" s="134"/>
      <c r="CS1286" s="134"/>
      <c r="CT1286" s="134"/>
      <c r="CU1286" s="134"/>
      <c r="CV1286" s="134"/>
      <c r="CW1286" s="134"/>
      <c r="CX1286" s="134"/>
      <c r="CY1286" s="134"/>
      <c r="CZ1286" s="134"/>
      <c r="DA1286" s="134"/>
      <c r="DB1286" s="134"/>
      <c r="DC1286" s="134"/>
      <c r="DD1286" s="134"/>
      <c r="DE1286" s="134"/>
      <c r="DF1286" s="134"/>
      <c r="DG1286" s="134"/>
      <c r="DH1286" s="134"/>
      <c r="DI1286" s="134"/>
      <c r="DJ1286" s="134"/>
      <c r="DK1286" s="134"/>
      <c r="DL1286" s="134"/>
      <c r="DM1286" s="134"/>
      <c r="DN1286" s="134"/>
      <c r="DO1286" s="134"/>
      <c r="DP1286" s="134"/>
      <c r="DQ1286" s="134"/>
      <c r="DR1286" s="134"/>
      <c r="DS1286" s="134"/>
      <c r="DT1286" s="134"/>
      <c r="DU1286" s="134"/>
      <c r="DV1286" s="134"/>
      <c r="DW1286" s="134"/>
      <c r="DX1286" s="134"/>
      <c r="DY1286" s="134"/>
      <c r="DZ1286" s="134"/>
      <c r="EA1286" s="134"/>
      <c r="EB1286" s="134"/>
      <c r="EC1286" s="134"/>
      <c r="ED1286" s="134"/>
      <c r="EE1286" s="134"/>
      <c r="EF1286" s="134"/>
      <c r="EG1286" s="134"/>
    </row>
    <row r="1287" spans="1:137">
      <c r="A1287" s="135"/>
      <c r="B1287" s="54"/>
      <c r="C1287" s="81"/>
      <c r="D1287" s="203"/>
      <c r="E1287" s="68"/>
      <c r="F1287" s="81"/>
      <c r="G1287" s="195"/>
      <c r="H1287" s="197"/>
      <c r="I1287" s="83"/>
      <c r="J1287" s="80"/>
      <c r="K1287" s="84" t="s">
        <v>1502</v>
      </c>
      <c r="L1287" s="76">
        <f t="shared" si="119"/>
        <v>4</v>
      </c>
      <c r="M1287" s="76"/>
      <c r="N1287" s="76"/>
      <c r="O1287" s="76">
        <v>2</v>
      </c>
      <c r="P1287" s="76"/>
      <c r="Q1287" s="76"/>
      <c r="R1287" s="76"/>
      <c r="S1287" s="76">
        <v>2</v>
      </c>
      <c r="T1287" s="76"/>
      <c r="U1287" s="76"/>
      <c r="V1287" s="76"/>
      <c r="W1287" s="76"/>
      <c r="X1287" s="76"/>
      <c r="Y1287" s="134"/>
      <c r="Z1287" s="134"/>
      <c r="AA1287" s="134"/>
      <c r="AB1287" s="134"/>
      <c r="AC1287" s="134"/>
      <c r="AD1287" s="134"/>
      <c r="AE1287" s="134"/>
      <c r="AF1287" s="134"/>
      <c r="AG1287" s="134"/>
      <c r="AH1287" s="134"/>
      <c r="AI1287" s="134"/>
      <c r="AJ1287" s="134"/>
      <c r="AK1287" s="134"/>
      <c r="AL1287" s="134"/>
      <c r="AM1287" s="134"/>
      <c r="AN1287" s="134"/>
      <c r="AO1287" s="134"/>
      <c r="AP1287" s="134"/>
      <c r="AQ1287" s="134"/>
      <c r="AR1287" s="134"/>
      <c r="AS1287" s="134"/>
      <c r="AT1287" s="134"/>
      <c r="AU1287" s="134"/>
      <c r="AV1287" s="134"/>
      <c r="AW1287" s="134"/>
      <c r="AX1287" s="134"/>
      <c r="AY1287" s="134"/>
      <c r="AZ1287" s="134"/>
      <c r="BA1287" s="134"/>
      <c r="BB1287" s="134"/>
      <c r="BC1287" s="134"/>
      <c r="BD1287" s="134"/>
      <c r="BE1287" s="134"/>
      <c r="BF1287" s="134"/>
      <c r="BG1287" s="134"/>
      <c r="BH1287" s="134"/>
      <c r="BI1287" s="134"/>
      <c r="BJ1287" s="134"/>
      <c r="BK1287" s="134"/>
      <c r="BL1287" s="134"/>
      <c r="BM1287" s="134"/>
      <c r="BN1287" s="134"/>
      <c r="BO1287" s="134"/>
      <c r="BP1287" s="134"/>
      <c r="BQ1287" s="134"/>
      <c r="BR1287" s="134"/>
      <c r="BS1287" s="134"/>
      <c r="BT1287" s="134"/>
      <c r="BU1287" s="134"/>
      <c r="BV1287" s="134"/>
      <c r="BW1287" s="134"/>
      <c r="BX1287" s="134"/>
      <c r="BY1287" s="134"/>
      <c r="BZ1287" s="134"/>
      <c r="CA1287" s="134"/>
      <c r="CB1287" s="134"/>
      <c r="CC1287" s="134"/>
      <c r="CD1287" s="134"/>
      <c r="CE1287" s="134"/>
      <c r="CF1287" s="134"/>
      <c r="CG1287" s="134"/>
      <c r="CH1287" s="134"/>
      <c r="CI1287" s="134"/>
      <c r="CJ1287" s="134"/>
      <c r="CK1287" s="134"/>
      <c r="CL1287" s="134"/>
      <c r="CM1287" s="134"/>
      <c r="CN1287" s="134"/>
      <c r="CO1287" s="134"/>
      <c r="CP1287" s="134"/>
      <c r="CQ1287" s="134"/>
      <c r="CR1287" s="134"/>
      <c r="CS1287" s="134"/>
      <c r="CT1287" s="134"/>
      <c r="CU1287" s="134"/>
      <c r="CV1287" s="134"/>
      <c r="CW1287" s="134"/>
      <c r="CX1287" s="134"/>
      <c r="CY1287" s="134"/>
      <c r="CZ1287" s="134"/>
      <c r="DA1287" s="134"/>
      <c r="DB1287" s="134"/>
      <c r="DC1287" s="134"/>
      <c r="DD1287" s="134"/>
      <c r="DE1287" s="134"/>
      <c r="DF1287" s="134"/>
      <c r="DG1287" s="134"/>
      <c r="DH1287" s="134"/>
      <c r="DI1287" s="134"/>
      <c r="DJ1287" s="134"/>
      <c r="DK1287" s="134"/>
      <c r="DL1287" s="134"/>
      <c r="DM1287" s="134"/>
      <c r="DN1287" s="134"/>
      <c r="DO1287" s="134"/>
      <c r="DP1287" s="134"/>
      <c r="DQ1287" s="134"/>
      <c r="DR1287" s="134"/>
      <c r="DS1287" s="134"/>
      <c r="DT1287" s="134"/>
      <c r="DU1287" s="134"/>
      <c r="DV1287" s="134"/>
      <c r="DW1287" s="134"/>
      <c r="DX1287" s="134"/>
      <c r="DY1287" s="134"/>
      <c r="DZ1287" s="134"/>
      <c r="EA1287" s="134"/>
      <c r="EB1287" s="134"/>
      <c r="EC1287" s="134"/>
      <c r="ED1287" s="134"/>
      <c r="EE1287" s="134"/>
      <c r="EF1287" s="134"/>
      <c r="EG1287" s="134"/>
    </row>
    <row r="1288" spans="1:137">
      <c r="A1288" s="135"/>
      <c r="B1288" s="54"/>
      <c r="C1288" s="58" t="s">
        <v>31</v>
      </c>
      <c r="D1288" s="202" t="s">
        <v>1951</v>
      </c>
      <c r="E1288" s="58" t="s">
        <v>1952</v>
      </c>
      <c r="F1288" s="58" t="s">
        <v>1953</v>
      </c>
      <c r="G1288" s="195" t="s">
        <v>1954</v>
      </c>
      <c r="H1288" s="197" t="s">
        <v>1955</v>
      </c>
      <c r="I1288" s="74">
        <v>0</v>
      </c>
      <c r="J1288" s="46" t="s">
        <v>1508</v>
      </c>
      <c r="K1288" s="75" t="s">
        <v>1509</v>
      </c>
      <c r="L1288" s="76">
        <f t="shared" si="119"/>
        <v>3</v>
      </c>
      <c r="M1288" s="76">
        <v>1</v>
      </c>
      <c r="N1288" s="76">
        <v>1</v>
      </c>
      <c r="O1288" s="76">
        <v>1</v>
      </c>
      <c r="P1288" s="76"/>
      <c r="Q1288" s="76"/>
      <c r="R1288" s="76"/>
      <c r="S1288" s="76"/>
      <c r="T1288" s="76"/>
      <c r="U1288" s="76"/>
      <c r="V1288" s="76"/>
      <c r="W1288" s="76"/>
      <c r="X1288" s="76"/>
      <c r="Y1288" s="134"/>
      <c r="Z1288" s="134"/>
      <c r="AA1288" s="134"/>
      <c r="AB1288" s="134"/>
      <c r="AC1288" s="134"/>
      <c r="AD1288" s="134"/>
      <c r="AE1288" s="134"/>
      <c r="AF1288" s="134"/>
      <c r="AG1288" s="134"/>
      <c r="AH1288" s="134"/>
      <c r="AI1288" s="134"/>
      <c r="AJ1288" s="134"/>
      <c r="AK1288" s="134"/>
      <c r="AL1288" s="134"/>
      <c r="AM1288" s="134"/>
      <c r="AN1288" s="134"/>
      <c r="AO1288" s="134"/>
      <c r="AP1288" s="134"/>
      <c r="AQ1288" s="134"/>
      <c r="AR1288" s="134"/>
      <c r="AS1288" s="134"/>
      <c r="AT1288" s="134"/>
      <c r="AU1288" s="134"/>
      <c r="AV1288" s="134"/>
      <c r="AW1288" s="134"/>
      <c r="AX1288" s="134"/>
      <c r="AY1288" s="134"/>
      <c r="AZ1288" s="134"/>
      <c r="BA1288" s="134"/>
      <c r="BB1288" s="134"/>
      <c r="BC1288" s="134"/>
      <c r="BD1288" s="134"/>
      <c r="BE1288" s="134"/>
      <c r="BF1288" s="134"/>
      <c r="BG1288" s="134"/>
      <c r="BH1288" s="134"/>
      <c r="BI1288" s="134"/>
      <c r="BJ1288" s="134"/>
      <c r="BK1288" s="134"/>
      <c r="BL1288" s="134"/>
      <c r="BM1288" s="134"/>
      <c r="BN1288" s="134"/>
      <c r="BO1288" s="134"/>
      <c r="BP1288" s="134"/>
      <c r="BQ1288" s="134"/>
      <c r="BR1288" s="134"/>
      <c r="BS1288" s="134"/>
      <c r="BT1288" s="134"/>
      <c r="BU1288" s="134"/>
      <c r="BV1288" s="134"/>
      <c r="BW1288" s="134"/>
      <c r="BX1288" s="134"/>
      <c r="BY1288" s="134"/>
      <c r="BZ1288" s="134"/>
      <c r="CA1288" s="134"/>
      <c r="CB1288" s="134"/>
      <c r="CC1288" s="134"/>
      <c r="CD1288" s="134"/>
      <c r="CE1288" s="134"/>
      <c r="CF1288" s="134"/>
      <c r="CG1288" s="134"/>
      <c r="CH1288" s="134"/>
      <c r="CI1288" s="134"/>
      <c r="CJ1288" s="134"/>
      <c r="CK1288" s="134"/>
      <c r="CL1288" s="134"/>
      <c r="CM1288" s="134"/>
      <c r="CN1288" s="134"/>
      <c r="CO1288" s="134"/>
      <c r="CP1288" s="134"/>
      <c r="CQ1288" s="134"/>
      <c r="CR1288" s="134"/>
      <c r="CS1288" s="134"/>
      <c r="CT1288" s="134"/>
      <c r="CU1288" s="134"/>
      <c r="CV1288" s="134"/>
      <c r="CW1288" s="134"/>
      <c r="CX1288" s="134"/>
      <c r="CY1288" s="134"/>
      <c r="CZ1288" s="134"/>
      <c r="DA1288" s="134"/>
      <c r="DB1288" s="134"/>
      <c r="DC1288" s="134"/>
      <c r="DD1288" s="134"/>
      <c r="DE1288" s="134"/>
      <c r="DF1288" s="134"/>
      <c r="DG1288" s="134"/>
      <c r="DH1288" s="134"/>
      <c r="DI1288" s="134"/>
      <c r="DJ1288" s="134"/>
      <c r="DK1288" s="134"/>
      <c r="DL1288" s="134"/>
      <c r="DM1288" s="134"/>
      <c r="DN1288" s="134"/>
      <c r="DO1288" s="134"/>
      <c r="DP1288" s="134"/>
      <c r="DQ1288" s="134"/>
      <c r="DR1288" s="134"/>
      <c r="DS1288" s="134"/>
      <c r="DT1288" s="134"/>
      <c r="DU1288" s="134"/>
      <c r="DV1288" s="134"/>
      <c r="DW1288" s="134"/>
      <c r="DX1288" s="134"/>
      <c r="DY1288" s="134"/>
      <c r="DZ1288" s="134"/>
      <c r="EA1288" s="134"/>
      <c r="EB1288" s="134"/>
      <c r="EC1288" s="134"/>
      <c r="ED1288" s="134"/>
      <c r="EE1288" s="134"/>
      <c r="EF1288" s="134"/>
      <c r="EG1288" s="134"/>
    </row>
    <row r="1289" spans="1:137">
      <c r="A1289" s="135"/>
      <c r="B1289" s="54"/>
      <c r="C1289" s="77"/>
      <c r="D1289" s="203"/>
      <c r="E1289" s="63"/>
      <c r="F1289" s="77"/>
      <c r="G1289" s="195"/>
      <c r="H1289" s="197"/>
      <c r="I1289" s="79"/>
      <c r="J1289" s="54"/>
      <c r="K1289" s="75" t="s">
        <v>1501</v>
      </c>
      <c r="L1289" s="76">
        <f t="shared" si="119"/>
        <v>0</v>
      </c>
      <c r="M1289" s="76"/>
      <c r="N1289" s="76"/>
      <c r="O1289" s="76"/>
      <c r="P1289" s="76"/>
      <c r="Q1289" s="76"/>
      <c r="R1289" s="76"/>
      <c r="S1289" s="76"/>
      <c r="T1289" s="76"/>
      <c r="U1289" s="76"/>
      <c r="V1289" s="76"/>
      <c r="W1289" s="76"/>
      <c r="X1289" s="76"/>
      <c r="Y1289" s="134"/>
      <c r="Z1289" s="134"/>
      <c r="AA1289" s="134"/>
      <c r="AB1289" s="134"/>
      <c r="AC1289" s="134"/>
      <c r="AD1289" s="134"/>
      <c r="AE1289" s="134"/>
      <c r="AF1289" s="134"/>
      <c r="AG1289" s="134"/>
      <c r="AH1289" s="134"/>
      <c r="AI1289" s="134"/>
      <c r="AJ1289" s="134"/>
      <c r="AK1289" s="134"/>
      <c r="AL1289" s="134"/>
      <c r="AM1289" s="134"/>
      <c r="AN1289" s="134"/>
      <c r="AO1289" s="134"/>
      <c r="AP1289" s="134"/>
      <c r="AQ1289" s="134"/>
      <c r="AR1289" s="134"/>
      <c r="AS1289" s="134"/>
      <c r="AT1289" s="134"/>
      <c r="AU1289" s="134"/>
      <c r="AV1289" s="134"/>
      <c r="AW1289" s="134"/>
      <c r="AX1289" s="134"/>
      <c r="AY1289" s="134"/>
      <c r="AZ1289" s="134"/>
      <c r="BA1289" s="134"/>
      <c r="BB1289" s="134"/>
      <c r="BC1289" s="134"/>
      <c r="BD1289" s="134"/>
      <c r="BE1289" s="134"/>
      <c r="BF1289" s="134"/>
      <c r="BG1289" s="134"/>
      <c r="BH1289" s="134"/>
      <c r="BI1289" s="134"/>
      <c r="BJ1289" s="134"/>
      <c r="BK1289" s="134"/>
      <c r="BL1289" s="134"/>
      <c r="BM1289" s="134"/>
      <c r="BN1289" s="134"/>
      <c r="BO1289" s="134"/>
      <c r="BP1289" s="134"/>
      <c r="BQ1289" s="134"/>
      <c r="BR1289" s="134"/>
      <c r="BS1289" s="134"/>
      <c r="BT1289" s="134"/>
      <c r="BU1289" s="134"/>
      <c r="BV1289" s="134"/>
      <c r="BW1289" s="134"/>
      <c r="BX1289" s="134"/>
      <c r="BY1289" s="134"/>
      <c r="BZ1289" s="134"/>
      <c r="CA1289" s="134"/>
      <c r="CB1289" s="134"/>
      <c r="CC1289" s="134"/>
      <c r="CD1289" s="134"/>
      <c r="CE1289" s="134"/>
      <c r="CF1289" s="134"/>
      <c r="CG1289" s="134"/>
      <c r="CH1289" s="134"/>
      <c r="CI1289" s="134"/>
      <c r="CJ1289" s="134"/>
      <c r="CK1289" s="134"/>
      <c r="CL1289" s="134"/>
      <c r="CM1289" s="134"/>
      <c r="CN1289" s="134"/>
      <c r="CO1289" s="134"/>
      <c r="CP1289" s="134"/>
      <c r="CQ1289" s="134"/>
      <c r="CR1289" s="134"/>
      <c r="CS1289" s="134"/>
      <c r="CT1289" s="134"/>
      <c r="CU1289" s="134"/>
      <c r="CV1289" s="134"/>
      <c r="CW1289" s="134"/>
      <c r="CX1289" s="134"/>
      <c r="CY1289" s="134"/>
      <c r="CZ1289" s="134"/>
      <c r="DA1289" s="134"/>
      <c r="DB1289" s="134"/>
      <c r="DC1289" s="134"/>
      <c r="DD1289" s="134"/>
      <c r="DE1289" s="134"/>
      <c r="DF1289" s="134"/>
      <c r="DG1289" s="134"/>
      <c r="DH1289" s="134"/>
      <c r="DI1289" s="134"/>
      <c r="DJ1289" s="134"/>
      <c r="DK1289" s="134"/>
      <c r="DL1289" s="134"/>
      <c r="DM1289" s="134"/>
      <c r="DN1289" s="134"/>
      <c r="DO1289" s="134"/>
      <c r="DP1289" s="134"/>
      <c r="DQ1289" s="134"/>
      <c r="DR1289" s="134"/>
      <c r="DS1289" s="134"/>
      <c r="DT1289" s="134"/>
      <c r="DU1289" s="134"/>
      <c r="DV1289" s="134"/>
      <c r="DW1289" s="134"/>
      <c r="DX1289" s="134"/>
      <c r="DY1289" s="134"/>
      <c r="DZ1289" s="134"/>
      <c r="EA1289" s="134"/>
      <c r="EB1289" s="134"/>
      <c r="EC1289" s="134"/>
      <c r="ED1289" s="134"/>
      <c r="EE1289" s="134"/>
      <c r="EF1289" s="134"/>
      <c r="EG1289" s="134"/>
    </row>
    <row r="1290" spans="1:137">
      <c r="A1290" s="135"/>
      <c r="B1290" s="54"/>
      <c r="C1290" s="81"/>
      <c r="D1290" s="203"/>
      <c r="E1290" s="68"/>
      <c r="F1290" s="81"/>
      <c r="G1290" s="195"/>
      <c r="H1290" s="197"/>
      <c r="I1290" s="83"/>
      <c r="J1290" s="80"/>
      <c r="K1290" s="84" t="s">
        <v>1502</v>
      </c>
      <c r="L1290" s="76">
        <f t="shared" si="119"/>
        <v>0</v>
      </c>
      <c r="M1290" s="76"/>
      <c r="N1290" s="76"/>
      <c r="O1290" s="76"/>
      <c r="P1290" s="76"/>
      <c r="Q1290" s="76"/>
      <c r="R1290" s="76"/>
      <c r="S1290" s="76"/>
      <c r="T1290" s="76"/>
      <c r="U1290" s="76"/>
      <c r="V1290" s="76"/>
      <c r="W1290" s="76"/>
      <c r="X1290" s="76"/>
      <c r="Y1290" s="134"/>
      <c r="Z1290" s="134"/>
      <c r="AA1290" s="134"/>
      <c r="AB1290" s="134"/>
      <c r="AC1290" s="134"/>
      <c r="AD1290" s="134"/>
      <c r="AE1290" s="134"/>
      <c r="AF1290" s="134"/>
      <c r="AG1290" s="134"/>
      <c r="AH1290" s="134"/>
      <c r="AI1290" s="134"/>
      <c r="AJ1290" s="134"/>
      <c r="AK1290" s="134"/>
      <c r="AL1290" s="134"/>
      <c r="AM1290" s="134"/>
      <c r="AN1290" s="134"/>
      <c r="AO1290" s="134"/>
      <c r="AP1290" s="134"/>
      <c r="AQ1290" s="134"/>
      <c r="AR1290" s="134"/>
      <c r="AS1290" s="134"/>
      <c r="AT1290" s="134"/>
      <c r="AU1290" s="134"/>
      <c r="AV1290" s="134"/>
      <c r="AW1290" s="134"/>
      <c r="AX1290" s="134"/>
      <c r="AY1290" s="134"/>
      <c r="AZ1290" s="134"/>
      <c r="BA1290" s="134"/>
      <c r="BB1290" s="134"/>
      <c r="BC1290" s="134"/>
      <c r="BD1290" s="134"/>
      <c r="BE1290" s="134"/>
      <c r="BF1290" s="134"/>
      <c r="BG1290" s="134"/>
      <c r="BH1290" s="134"/>
      <c r="BI1290" s="134"/>
      <c r="BJ1290" s="134"/>
      <c r="BK1290" s="134"/>
      <c r="BL1290" s="134"/>
      <c r="BM1290" s="134"/>
      <c r="BN1290" s="134"/>
      <c r="BO1290" s="134"/>
      <c r="BP1290" s="134"/>
      <c r="BQ1290" s="134"/>
      <c r="BR1290" s="134"/>
      <c r="BS1290" s="134"/>
      <c r="BT1290" s="134"/>
      <c r="BU1290" s="134"/>
      <c r="BV1290" s="134"/>
      <c r="BW1290" s="134"/>
      <c r="BX1290" s="134"/>
      <c r="BY1290" s="134"/>
      <c r="BZ1290" s="134"/>
      <c r="CA1290" s="134"/>
      <c r="CB1290" s="134"/>
      <c r="CC1290" s="134"/>
      <c r="CD1290" s="134"/>
      <c r="CE1290" s="134"/>
      <c r="CF1290" s="134"/>
      <c r="CG1290" s="134"/>
      <c r="CH1290" s="134"/>
      <c r="CI1290" s="134"/>
      <c r="CJ1290" s="134"/>
      <c r="CK1290" s="134"/>
      <c r="CL1290" s="134"/>
      <c r="CM1290" s="134"/>
      <c r="CN1290" s="134"/>
      <c r="CO1290" s="134"/>
      <c r="CP1290" s="134"/>
      <c r="CQ1290" s="134"/>
      <c r="CR1290" s="134"/>
      <c r="CS1290" s="134"/>
      <c r="CT1290" s="134"/>
      <c r="CU1290" s="134"/>
      <c r="CV1290" s="134"/>
      <c r="CW1290" s="134"/>
      <c r="CX1290" s="134"/>
      <c r="CY1290" s="134"/>
      <c r="CZ1290" s="134"/>
      <c r="DA1290" s="134"/>
      <c r="DB1290" s="134"/>
      <c r="DC1290" s="134"/>
      <c r="DD1290" s="134"/>
      <c r="DE1290" s="134"/>
      <c r="DF1290" s="134"/>
      <c r="DG1290" s="134"/>
      <c r="DH1290" s="134"/>
      <c r="DI1290" s="134"/>
      <c r="DJ1290" s="134"/>
      <c r="DK1290" s="134"/>
      <c r="DL1290" s="134"/>
      <c r="DM1290" s="134"/>
      <c r="DN1290" s="134"/>
      <c r="DO1290" s="134"/>
      <c r="DP1290" s="134"/>
      <c r="DQ1290" s="134"/>
      <c r="DR1290" s="134"/>
      <c r="DS1290" s="134"/>
      <c r="DT1290" s="134"/>
      <c r="DU1290" s="134"/>
      <c r="DV1290" s="134"/>
      <c r="DW1290" s="134"/>
      <c r="DX1290" s="134"/>
      <c r="DY1290" s="134"/>
      <c r="DZ1290" s="134"/>
      <c r="EA1290" s="134"/>
      <c r="EB1290" s="134"/>
      <c r="EC1290" s="134"/>
      <c r="ED1290" s="134"/>
      <c r="EE1290" s="134"/>
      <c r="EF1290" s="134"/>
      <c r="EG1290" s="134"/>
    </row>
    <row r="1291" spans="1:137">
      <c r="A1291" s="135"/>
      <c r="B1291" s="54"/>
      <c r="C1291" s="58" t="s">
        <v>31</v>
      </c>
      <c r="D1291" s="202" t="s">
        <v>1956</v>
      </c>
      <c r="E1291" s="58" t="s">
        <v>1957</v>
      </c>
      <c r="F1291" s="58" t="s">
        <v>1958</v>
      </c>
      <c r="G1291" s="195" t="s">
        <v>1959</v>
      </c>
      <c r="H1291" s="197" t="s">
        <v>1960</v>
      </c>
      <c r="I1291" s="74">
        <v>693</v>
      </c>
      <c r="J1291" s="46" t="s">
        <v>1508</v>
      </c>
      <c r="K1291" s="75" t="s">
        <v>1509</v>
      </c>
      <c r="L1291" s="76">
        <f t="shared" si="119"/>
        <v>3</v>
      </c>
      <c r="M1291" s="76">
        <v>1</v>
      </c>
      <c r="N1291" s="76">
        <v>1</v>
      </c>
      <c r="O1291" s="76"/>
      <c r="P1291" s="76"/>
      <c r="Q1291" s="76"/>
      <c r="R1291" s="76"/>
      <c r="S1291" s="76">
        <v>1</v>
      </c>
      <c r="T1291" s="76"/>
      <c r="U1291" s="76"/>
      <c r="V1291" s="76"/>
      <c r="W1291" s="76"/>
      <c r="X1291" s="76"/>
      <c r="Y1291" s="134"/>
      <c r="Z1291" s="134"/>
      <c r="AA1291" s="134"/>
      <c r="AB1291" s="134"/>
      <c r="AC1291" s="134"/>
      <c r="AD1291" s="134"/>
      <c r="AE1291" s="134"/>
      <c r="AF1291" s="134"/>
      <c r="AG1291" s="134"/>
      <c r="AH1291" s="134"/>
      <c r="AI1291" s="134"/>
      <c r="AJ1291" s="134"/>
      <c r="AK1291" s="134"/>
      <c r="AL1291" s="134"/>
      <c r="AM1291" s="134"/>
      <c r="AN1291" s="134"/>
      <c r="AO1291" s="134"/>
      <c r="AP1291" s="134"/>
      <c r="AQ1291" s="134"/>
      <c r="AR1291" s="134"/>
      <c r="AS1291" s="134"/>
      <c r="AT1291" s="134"/>
      <c r="AU1291" s="134"/>
      <c r="AV1291" s="134"/>
      <c r="AW1291" s="134"/>
      <c r="AX1291" s="134"/>
      <c r="AY1291" s="134"/>
      <c r="AZ1291" s="134"/>
      <c r="BA1291" s="134"/>
      <c r="BB1291" s="134"/>
      <c r="BC1291" s="134"/>
      <c r="BD1291" s="134"/>
      <c r="BE1291" s="134"/>
      <c r="BF1291" s="134"/>
      <c r="BG1291" s="134"/>
      <c r="BH1291" s="134"/>
      <c r="BI1291" s="134"/>
      <c r="BJ1291" s="134"/>
      <c r="BK1291" s="134"/>
      <c r="BL1291" s="134"/>
      <c r="BM1291" s="134"/>
      <c r="BN1291" s="134"/>
      <c r="BO1291" s="134"/>
      <c r="BP1291" s="134"/>
      <c r="BQ1291" s="134"/>
      <c r="BR1291" s="134"/>
      <c r="BS1291" s="134"/>
      <c r="BT1291" s="134"/>
      <c r="BU1291" s="134"/>
      <c r="BV1291" s="134"/>
      <c r="BW1291" s="134"/>
      <c r="BX1291" s="134"/>
      <c r="BY1291" s="134"/>
      <c r="BZ1291" s="134"/>
      <c r="CA1291" s="134"/>
      <c r="CB1291" s="134"/>
      <c r="CC1291" s="134"/>
      <c r="CD1291" s="134"/>
      <c r="CE1291" s="134"/>
      <c r="CF1291" s="134"/>
      <c r="CG1291" s="134"/>
      <c r="CH1291" s="134"/>
      <c r="CI1291" s="134"/>
      <c r="CJ1291" s="134"/>
      <c r="CK1291" s="134"/>
      <c r="CL1291" s="134"/>
      <c r="CM1291" s="134"/>
      <c r="CN1291" s="134"/>
      <c r="CO1291" s="134"/>
      <c r="CP1291" s="134"/>
      <c r="CQ1291" s="134"/>
      <c r="CR1291" s="134"/>
      <c r="CS1291" s="134"/>
      <c r="CT1291" s="134"/>
      <c r="CU1291" s="134"/>
      <c r="CV1291" s="134"/>
      <c r="CW1291" s="134"/>
      <c r="CX1291" s="134"/>
      <c r="CY1291" s="134"/>
      <c r="CZ1291" s="134"/>
      <c r="DA1291" s="134"/>
      <c r="DB1291" s="134"/>
      <c r="DC1291" s="134"/>
      <c r="DD1291" s="134"/>
      <c r="DE1291" s="134"/>
      <c r="DF1291" s="134"/>
      <c r="DG1291" s="134"/>
      <c r="DH1291" s="134"/>
      <c r="DI1291" s="134"/>
      <c r="DJ1291" s="134"/>
      <c r="DK1291" s="134"/>
      <c r="DL1291" s="134"/>
      <c r="DM1291" s="134"/>
      <c r="DN1291" s="134"/>
      <c r="DO1291" s="134"/>
      <c r="DP1291" s="134"/>
      <c r="DQ1291" s="134"/>
      <c r="DR1291" s="134"/>
      <c r="DS1291" s="134"/>
      <c r="DT1291" s="134"/>
      <c r="DU1291" s="134"/>
      <c r="DV1291" s="134"/>
      <c r="DW1291" s="134"/>
      <c r="DX1291" s="134"/>
      <c r="DY1291" s="134"/>
      <c r="DZ1291" s="134"/>
      <c r="EA1291" s="134"/>
      <c r="EB1291" s="134"/>
      <c r="EC1291" s="134"/>
      <c r="ED1291" s="134"/>
      <c r="EE1291" s="134"/>
      <c r="EF1291" s="134"/>
      <c r="EG1291" s="134"/>
    </row>
    <row r="1292" spans="1:137">
      <c r="A1292" s="135"/>
      <c r="B1292" s="54"/>
      <c r="C1292" s="77"/>
      <c r="D1292" s="203"/>
      <c r="E1292" s="63"/>
      <c r="F1292" s="77"/>
      <c r="G1292" s="195"/>
      <c r="H1292" s="197"/>
      <c r="I1292" s="79"/>
      <c r="J1292" s="54"/>
      <c r="K1292" s="75" t="s">
        <v>1501</v>
      </c>
      <c r="L1292" s="76">
        <f t="shared" si="119"/>
        <v>0</v>
      </c>
      <c r="M1292" s="76"/>
      <c r="N1292" s="76"/>
      <c r="O1292" s="76"/>
      <c r="P1292" s="76"/>
      <c r="Q1292" s="76"/>
      <c r="R1292" s="76"/>
      <c r="S1292" s="76"/>
      <c r="T1292" s="76"/>
      <c r="U1292" s="76"/>
      <c r="V1292" s="76"/>
      <c r="W1292" s="76"/>
      <c r="X1292" s="76"/>
      <c r="Y1292" s="134"/>
      <c r="Z1292" s="134"/>
      <c r="AA1292" s="134"/>
      <c r="AB1292" s="134"/>
      <c r="AC1292" s="134"/>
      <c r="AD1292" s="134"/>
      <c r="AE1292" s="134"/>
      <c r="AF1292" s="134"/>
      <c r="AG1292" s="134"/>
      <c r="AH1292" s="134"/>
      <c r="AI1292" s="134"/>
      <c r="AJ1292" s="134"/>
      <c r="AK1292" s="134"/>
      <c r="AL1292" s="134"/>
      <c r="AM1292" s="134"/>
      <c r="AN1292" s="134"/>
      <c r="AO1292" s="134"/>
      <c r="AP1292" s="134"/>
      <c r="AQ1292" s="134"/>
      <c r="AR1292" s="134"/>
      <c r="AS1292" s="134"/>
      <c r="AT1292" s="134"/>
      <c r="AU1292" s="134"/>
      <c r="AV1292" s="134"/>
      <c r="AW1292" s="134"/>
      <c r="AX1292" s="134"/>
      <c r="AY1292" s="134"/>
      <c r="AZ1292" s="134"/>
      <c r="BA1292" s="134"/>
      <c r="BB1292" s="134"/>
      <c r="BC1292" s="134"/>
      <c r="BD1292" s="134"/>
      <c r="BE1292" s="134"/>
      <c r="BF1292" s="134"/>
      <c r="BG1292" s="134"/>
      <c r="BH1292" s="134"/>
      <c r="BI1292" s="134"/>
      <c r="BJ1292" s="134"/>
      <c r="BK1292" s="134"/>
      <c r="BL1292" s="134"/>
      <c r="BM1292" s="134"/>
      <c r="BN1292" s="134"/>
      <c r="BO1292" s="134"/>
      <c r="BP1292" s="134"/>
      <c r="BQ1292" s="134"/>
      <c r="BR1292" s="134"/>
      <c r="BS1292" s="134"/>
      <c r="BT1292" s="134"/>
      <c r="BU1292" s="134"/>
      <c r="BV1292" s="134"/>
      <c r="BW1292" s="134"/>
      <c r="BX1292" s="134"/>
      <c r="BY1292" s="134"/>
      <c r="BZ1292" s="134"/>
      <c r="CA1292" s="134"/>
      <c r="CB1292" s="134"/>
      <c r="CC1292" s="134"/>
      <c r="CD1292" s="134"/>
      <c r="CE1292" s="134"/>
      <c r="CF1292" s="134"/>
      <c r="CG1292" s="134"/>
      <c r="CH1292" s="134"/>
      <c r="CI1292" s="134"/>
      <c r="CJ1292" s="134"/>
      <c r="CK1292" s="134"/>
      <c r="CL1292" s="134"/>
      <c r="CM1292" s="134"/>
      <c r="CN1292" s="134"/>
      <c r="CO1292" s="134"/>
      <c r="CP1292" s="134"/>
      <c r="CQ1292" s="134"/>
      <c r="CR1292" s="134"/>
      <c r="CS1292" s="134"/>
      <c r="CT1292" s="134"/>
      <c r="CU1292" s="134"/>
      <c r="CV1292" s="134"/>
      <c r="CW1292" s="134"/>
      <c r="CX1292" s="134"/>
      <c r="CY1292" s="134"/>
      <c r="CZ1292" s="134"/>
      <c r="DA1292" s="134"/>
      <c r="DB1292" s="134"/>
      <c r="DC1292" s="134"/>
      <c r="DD1292" s="134"/>
      <c r="DE1292" s="134"/>
      <c r="DF1292" s="134"/>
      <c r="DG1292" s="134"/>
      <c r="DH1292" s="134"/>
      <c r="DI1292" s="134"/>
      <c r="DJ1292" s="134"/>
      <c r="DK1292" s="134"/>
      <c r="DL1292" s="134"/>
      <c r="DM1292" s="134"/>
      <c r="DN1292" s="134"/>
      <c r="DO1292" s="134"/>
      <c r="DP1292" s="134"/>
      <c r="DQ1292" s="134"/>
      <c r="DR1292" s="134"/>
      <c r="DS1292" s="134"/>
      <c r="DT1292" s="134"/>
      <c r="DU1292" s="134"/>
      <c r="DV1292" s="134"/>
      <c r="DW1292" s="134"/>
      <c r="DX1292" s="134"/>
      <c r="DY1292" s="134"/>
      <c r="DZ1292" s="134"/>
      <c r="EA1292" s="134"/>
      <c r="EB1292" s="134"/>
      <c r="EC1292" s="134"/>
      <c r="ED1292" s="134"/>
      <c r="EE1292" s="134"/>
      <c r="EF1292" s="134"/>
      <c r="EG1292" s="134"/>
    </row>
    <row r="1293" spans="1:137">
      <c r="A1293" s="135"/>
      <c r="B1293" s="54"/>
      <c r="C1293" s="81"/>
      <c r="D1293" s="203"/>
      <c r="E1293" s="68"/>
      <c r="F1293" s="81"/>
      <c r="G1293" s="195"/>
      <c r="H1293" s="197"/>
      <c r="I1293" s="83"/>
      <c r="J1293" s="80"/>
      <c r="K1293" s="84" t="s">
        <v>1502</v>
      </c>
      <c r="L1293" s="76">
        <f t="shared" si="119"/>
        <v>0</v>
      </c>
      <c r="M1293" s="76"/>
      <c r="N1293" s="76"/>
      <c r="O1293" s="76"/>
      <c r="P1293" s="76"/>
      <c r="Q1293" s="76"/>
      <c r="R1293" s="76"/>
      <c r="S1293" s="76"/>
      <c r="T1293" s="76"/>
      <c r="U1293" s="76"/>
      <c r="V1293" s="76"/>
      <c r="W1293" s="76"/>
      <c r="X1293" s="76"/>
      <c r="Y1293" s="134"/>
      <c r="Z1293" s="134"/>
      <c r="AA1293" s="134"/>
      <c r="AB1293" s="134"/>
      <c r="AC1293" s="134"/>
      <c r="AD1293" s="134"/>
      <c r="AE1293" s="134"/>
      <c r="AF1293" s="134"/>
      <c r="AG1293" s="134"/>
      <c r="AH1293" s="134"/>
      <c r="AI1293" s="134"/>
      <c r="AJ1293" s="134"/>
      <c r="AK1293" s="134"/>
      <c r="AL1293" s="134"/>
      <c r="AM1293" s="134"/>
      <c r="AN1293" s="134"/>
      <c r="AO1293" s="134"/>
      <c r="AP1293" s="134"/>
      <c r="AQ1293" s="134"/>
      <c r="AR1293" s="134"/>
      <c r="AS1293" s="134"/>
      <c r="AT1293" s="134"/>
      <c r="AU1293" s="134"/>
      <c r="AV1293" s="134"/>
      <c r="AW1293" s="134"/>
      <c r="AX1293" s="134"/>
      <c r="AY1293" s="134"/>
      <c r="AZ1293" s="134"/>
      <c r="BA1293" s="134"/>
      <c r="BB1293" s="134"/>
      <c r="BC1293" s="134"/>
      <c r="BD1293" s="134"/>
      <c r="BE1293" s="134"/>
      <c r="BF1293" s="134"/>
      <c r="BG1293" s="134"/>
      <c r="BH1293" s="134"/>
      <c r="BI1293" s="134"/>
      <c r="BJ1293" s="134"/>
      <c r="BK1293" s="134"/>
      <c r="BL1293" s="134"/>
      <c r="BM1293" s="134"/>
      <c r="BN1293" s="134"/>
      <c r="BO1293" s="134"/>
      <c r="BP1293" s="134"/>
      <c r="BQ1293" s="134"/>
      <c r="BR1293" s="134"/>
      <c r="BS1293" s="134"/>
      <c r="BT1293" s="134"/>
      <c r="BU1293" s="134"/>
      <c r="BV1293" s="134"/>
      <c r="BW1293" s="134"/>
      <c r="BX1293" s="134"/>
      <c r="BY1293" s="134"/>
      <c r="BZ1293" s="134"/>
      <c r="CA1293" s="134"/>
      <c r="CB1293" s="134"/>
      <c r="CC1293" s="134"/>
      <c r="CD1293" s="134"/>
      <c r="CE1293" s="134"/>
      <c r="CF1293" s="134"/>
      <c r="CG1293" s="134"/>
      <c r="CH1293" s="134"/>
      <c r="CI1293" s="134"/>
      <c r="CJ1293" s="134"/>
      <c r="CK1293" s="134"/>
      <c r="CL1293" s="134"/>
      <c r="CM1293" s="134"/>
      <c r="CN1293" s="134"/>
      <c r="CO1293" s="134"/>
      <c r="CP1293" s="134"/>
      <c r="CQ1293" s="134"/>
      <c r="CR1293" s="134"/>
      <c r="CS1293" s="134"/>
      <c r="CT1293" s="134"/>
      <c r="CU1293" s="134"/>
      <c r="CV1293" s="134"/>
      <c r="CW1293" s="134"/>
      <c r="CX1293" s="134"/>
      <c r="CY1293" s="134"/>
      <c r="CZ1293" s="134"/>
      <c r="DA1293" s="134"/>
      <c r="DB1293" s="134"/>
      <c r="DC1293" s="134"/>
      <c r="DD1293" s="134"/>
      <c r="DE1293" s="134"/>
      <c r="DF1293" s="134"/>
      <c r="DG1293" s="134"/>
      <c r="DH1293" s="134"/>
      <c r="DI1293" s="134"/>
      <c r="DJ1293" s="134"/>
      <c r="DK1293" s="134"/>
      <c r="DL1293" s="134"/>
      <c r="DM1293" s="134"/>
      <c r="DN1293" s="134"/>
      <c r="DO1293" s="134"/>
      <c r="DP1293" s="134"/>
      <c r="DQ1293" s="134"/>
      <c r="DR1293" s="134"/>
      <c r="DS1293" s="134"/>
      <c r="DT1293" s="134"/>
      <c r="DU1293" s="134"/>
      <c r="DV1293" s="134"/>
      <c r="DW1293" s="134"/>
      <c r="DX1293" s="134"/>
      <c r="DY1293" s="134"/>
      <c r="DZ1293" s="134"/>
      <c r="EA1293" s="134"/>
      <c r="EB1293" s="134"/>
      <c r="EC1293" s="134"/>
      <c r="ED1293" s="134"/>
      <c r="EE1293" s="134"/>
      <c r="EF1293" s="134"/>
      <c r="EG1293" s="134"/>
    </row>
    <row r="1294" spans="1:137">
      <c r="A1294" s="135"/>
      <c r="B1294" s="54"/>
      <c r="C1294" s="58" t="s">
        <v>31</v>
      </c>
      <c r="D1294" s="115" t="s">
        <v>1961</v>
      </c>
      <c r="E1294" s="58" t="s">
        <v>1962</v>
      </c>
      <c r="F1294" s="58" t="s">
        <v>1963</v>
      </c>
      <c r="G1294" s="195" t="s">
        <v>1964</v>
      </c>
      <c r="H1294" s="197"/>
      <c r="I1294" s="74">
        <v>120</v>
      </c>
      <c r="J1294" s="46" t="s">
        <v>1508</v>
      </c>
      <c r="K1294" s="75" t="s">
        <v>1509</v>
      </c>
      <c r="L1294" s="76">
        <f t="shared" si="119"/>
        <v>3</v>
      </c>
      <c r="M1294" s="76">
        <v>1</v>
      </c>
      <c r="N1294" s="76"/>
      <c r="O1294" s="76"/>
      <c r="P1294" s="76"/>
      <c r="Q1294" s="76"/>
      <c r="R1294" s="76"/>
      <c r="S1294" s="76">
        <v>1</v>
      </c>
      <c r="T1294" s="76">
        <v>1</v>
      </c>
      <c r="U1294" s="76"/>
      <c r="V1294" s="76"/>
      <c r="W1294" s="76"/>
      <c r="X1294" s="76"/>
      <c r="Y1294" s="134"/>
      <c r="Z1294" s="134"/>
      <c r="AA1294" s="134"/>
      <c r="AB1294" s="134"/>
      <c r="AC1294" s="134"/>
      <c r="AD1294" s="134"/>
      <c r="AE1294" s="134"/>
      <c r="AF1294" s="134"/>
      <c r="AG1294" s="134"/>
      <c r="AH1294" s="134"/>
      <c r="AI1294" s="134"/>
      <c r="AJ1294" s="134"/>
      <c r="AK1294" s="134"/>
      <c r="AL1294" s="134"/>
      <c r="AM1294" s="134"/>
      <c r="AN1294" s="134"/>
      <c r="AO1294" s="134"/>
      <c r="AP1294" s="134"/>
      <c r="AQ1294" s="134"/>
      <c r="AR1294" s="134"/>
      <c r="AS1294" s="134"/>
      <c r="AT1294" s="134"/>
      <c r="AU1294" s="134"/>
      <c r="AV1294" s="134"/>
      <c r="AW1294" s="134"/>
      <c r="AX1294" s="134"/>
      <c r="AY1294" s="134"/>
      <c r="AZ1294" s="134"/>
      <c r="BA1294" s="134"/>
      <c r="BB1294" s="134"/>
      <c r="BC1294" s="134"/>
      <c r="BD1294" s="134"/>
      <c r="BE1294" s="134"/>
      <c r="BF1294" s="134"/>
      <c r="BG1294" s="134"/>
      <c r="BH1294" s="134"/>
      <c r="BI1294" s="134"/>
      <c r="BJ1294" s="134"/>
      <c r="BK1294" s="134"/>
      <c r="BL1294" s="134"/>
      <c r="BM1294" s="134"/>
      <c r="BN1294" s="134"/>
      <c r="BO1294" s="134"/>
      <c r="BP1294" s="134"/>
      <c r="BQ1294" s="134"/>
      <c r="BR1294" s="134"/>
      <c r="BS1294" s="134"/>
      <c r="BT1294" s="134"/>
      <c r="BU1294" s="134"/>
      <c r="BV1294" s="134"/>
      <c r="BW1294" s="134"/>
      <c r="BX1294" s="134"/>
      <c r="BY1294" s="134"/>
      <c r="BZ1294" s="134"/>
      <c r="CA1294" s="134"/>
      <c r="CB1294" s="134"/>
      <c r="CC1294" s="134"/>
      <c r="CD1294" s="134"/>
      <c r="CE1294" s="134"/>
      <c r="CF1294" s="134"/>
      <c r="CG1294" s="134"/>
      <c r="CH1294" s="134"/>
      <c r="CI1294" s="134"/>
      <c r="CJ1294" s="134"/>
      <c r="CK1294" s="134"/>
      <c r="CL1294" s="134"/>
      <c r="CM1294" s="134"/>
      <c r="CN1294" s="134"/>
      <c r="CO1294" s="134"/>
      <c r="CP1294" s="134"/>
      <c r="CQ1294" s="134"/>
      <c r="CR1294" s="134"/>
      <c r="CS1294" s="134"/>
      <c r="CT1294" s="134"/>
      <c r="CU1294" s="134"/>
      <c r="CV1294" s="134"/>
      <c r="CW1294" s="134"/>
      <c r="CX1294" s="134"/>
      <c r="CY1294" s="134"/>
      <c r="CZ1294" s="134"/>
      <c r="DA1294" s="134"/>
      <c r="DB1294" s="134"/>
      <c r="DC1294" s="134"/>
      <c r="DD1294" s="134"/>
      <c r="DE1294" s="134"/>
      <c r="DF1294" s="134"/>
      <c r="DG1294" s="134"/>
      <c r="DH1294" s="134"/>
      <c r="DI1294" s="134"/>
      <c r="DJ1294" s="134"/>
      <c r="DK1294" s="134"/>
      <c r="DL1294" s="134"/>
      <c r="DM1294" s="134"/>
      <c r="DN1294" s="134"/>
      <c r="DO1294" s="134"/>
      <c r="DP1294" s="134"/>
      <c r="DQ1294" s="134"/>
      <c r="DR1294" s="134"/>
      <c r="DS1294" s="134"/>
      <c r="DT1294" s="134"/>
      <c r="DU1294" s="134"/>
      <c r="DV1294" s="134"/>
      <c r="DW1294" s="134"/>
      <c r="DX1294" s="134"/>
      <c r="DY1294" s="134"/>
      <c r="DZ1294" s="134"/>
      <c r="EA1294" s="134"/>
      <c r="EB1294" s="134"/>
      <c r="EC1294" s="134"/>
      <c r="ED1294" s="134"/>
      <c r="EE1294" s="134"/>
      <c r="EF1294" s="134"/>
      <c r="EG1294" s="134"/>
    </row>
    <row r="1295" spans="1:137">
      <c r="A1295" s="135"/>
      <c r="B1295" s="54"/>
      <c r="C1295" s="77"/>
      <c r="D1295" s="117"/>
      <c r="E1295" s="63"/>
      <c r="F1295" s="77"/>
      <c r="G1295" s="195"/>
      <c r="H1295" s="197"/>
      <c r="I1295" s="79"/>
      <c r="J1295" s="54"/>
      <c r="K1295" s="75" t="s">
        <v>1501</v>
      </c>
      <c r="L1295" s="76">
        <f t="shared" si="119"/>
        <v>0</v>
      </c>
      <c r="M1295" s="76"/>
      <c r="N1295" s="76"/>
      <c r="O1295" s="76"/>
      <c r="P1295" s="76"/>
      <c r="Q1295" s="76"/>
      <c r="R1295" s="76"/>
      <c r="S1295" s="76"/>
      <c r="T1295" s="76"/>
      <c r="U1295" s="76"/>
      <c r="V1295" s="76"/>
      <c r="W1295" s="76"/>
      <c r="X1295" s="76"/>
      <c r="Y1295" s="134"/>
      <c r="Z1295" s="134"/>
      <c r="AA1295" s="134"/>
      <c r="AB1295" s="134"/>
      <c r="AC1295" s="134"/>
      <c r="AD1295" s="134"/>
      <c r="AE1295" s="134"/>
      <c r="AF1295" s="134"/>
      <c r="AG1295" s="134"/>
      <c r="AH1295" s="134"/>
      <c r="AI1295" s="134"/>
      <c r="AJ1295" s="134"/>
      <c r="AK1295" s="134"/>
      <c r="AL1295" s="134"/>
      <c r="AM1295" s="134"/>
      <c r="AN1295" s="134"/>
      <c r="AO1295" s="134"/>
      <c r="AP1295" s="134"/>
      <c r="AQ1295" s="134"/>
      <c r="AR1295" s="134"/>
      <c r="AS1295" s="134"/>
      <c r="AT1295" s="134"/>
      <c r="AU1295" s="134"/>
      <c r="AV1295" s="134"/>
      <c r="AW1295" s="134"/>
      <c r="AX1295" s="134"/>
      <c r="AY1295" s="134"/>
      <c r="AZ1295" s="134"/>
      <c r="BA1295" s="134"/>
      <c r="BB1295" s="134"/>
      <c r="BC1295" s="134"/>
      <c r="BD1295" s="134"/>
      <c r="BE1295" s="134"/>
      <c r="BF1295" s="134"/>
      <c r="BG1295" s="134"/>
      <c r="BH1295" s="134"/>
      <c r="BI1295" s="134"/>
      <c r="BJ1295" s="134"/>
      <c r="BK1295" s="134"/>
      <c r="BL1295" s="134"/>
      <c r="BM1295" s="134"/>
      <c r="BN1295" s="134"/>
      <c r="BO1295" s="134"/>
      <c r="BP1295" s="134"/>
      <c r="BQ1295" s="134"/>
      <c r="BR1295" s="134"/>
      <c r="BS1295" s="134"/>
      <c r="BT1295" s="134"/>
      <c r="BU1295" s="134"/>
      <c r="BV1295" s="134"/>
      <c r="BW1295" s="134"/>
      <c r="BX1295" s="134"/>
      <c r="BY1295" s="134"/>
      <c r="BZ1295" s="134"/>
      <c r="CA1295" s="134"/>
      <c r="CB1295" s="134"/>
      <c r="CC1295" s="134"/>
      <c r="CD1295" s="134"/>
      <c r="CE1295" s="134"/>
      <c r="CF1295" s="134"/>
      <c r="CG1295" s="134"/>
      <c r="CH1295" s="134"/>
      <c r="CI1295" s="134"/>
      <c r="CJ1295" s="134"/>
      <c r="CK1295" s="134"/>
      <c r="CL1295" s="134"/>
      <c r="CM1295" s="134"/>
      <c r="CN1295" s="134"/>
      <c r="CO1295" s="134"/>
      <c r="CP1295" s="134"/>
      <c r="CQ1295" s="134"/>
      <c r="CR1295" s="134"/>
      <c r="CS1295" s="134"/>
      <c r="CT1295" s="134"/>
      <c r="CU1295" s="134"/>
      <c r="CV1295" s="134"/>
      <c r="CW1295" s="134"/>
      <c r="CX1295" s="134"/>
      <c r="CY1295" s="134"/>
      <c r="CZ1295" s="134"/>
      <c r="DA1295" s="134"/>
      <c r="DB1295" s="134"/>
      <c r="DC1295" s="134"/>
      <c r="DD1295" s="134"/>
      <c r="DE1295" s="134"/>
      <c r="DF1295" s="134"/>
      <c r="DG1295" s="134"/>
      <c r="DH1295" s="134"/>
      <c r="DI1295" s="134"/>
      <c r="DJ1295" s="134"/>
      <c r="DK1295" s="134"/>
      <c r="DL1295" s="134"/>
      <c r="DM1295" s="134"/>
      <c r="DN1295" s="134"/>
      <c r="DO1295" s="134"/>
      <c r="DP1295" s="134"/>
      <c r="DQ1295" s="134"/>
      <c r="DR1295" s="134"/>
      <c r="DS1295" s="134"/>
      <c r="DT1295" s="134"/>
      <c r="DU1295" s="134"/>
      <c r="DV1295" s="134"/>
      <c r="DW1295" s="134"/>
      <c r="DX1295" s="134"/>
      <c r="DY1295" s="134"/>
      <c r="DZ1295" s="134"/>
      <c r="EA1295" s="134"/>
      <c r="EB1295" s="134"/>
      <c r="EC1295" s="134"/>
      <c r="ED1295" s="134"/>
      <c r="EE1295" s="134"/>
      <c r="EF1295" s="134"/>
      <c r="EG1295" s="134"/>
    </row>
    <row r="1296" spans="1:137">
      <c r="A1296" s="204"/>
      <c r="B1296" s="80"/>
      <c r="C1296" s="81"/>
      <c r="D1296" s="119"/>
      <c r="E1296" s="68"/>
      <c r="F1296" s="81"/>
      <c r="G1296" s="195"/>
      <c r="H1296" s="197"/>
      <c r="I1296" s="83"/>
      <c r="J1296" s="80"/>
      <c r="K1296" s="84" t="s">
        <v>1502</v>
      </c>
      <c r="L1296" s="76">
        <f t="shared" si="119"/>
        <v>0</v>
      </c>
      <c r="M1296" s="76"/>
      <c r="N1296" s="76"/>
      <c r="O1296" s="76"/>
      <c r="P1296" s="76"/>
      <c r="Q1296" s="76"/>
      <c r="R1296" s="76"/>
      <c r="S1296" s="76"/>
      <c r="T1296" s="76"/>
      <c r="U1296" s="76"/>
      <c r="V1296" s="76"/>
      <c r="W1296" s="76"/>
      <c r="X1296" s="76"/>
      <c r="Y1296" s="134"/>
      <c r="Z1296" s="134"/>
      <c r="AA1296" s="134"/>
      <c r="AB1296" s="134"/>
      <c r="AC1296" s="134"/>
      <c r="AD1296" s="134"/>
      <c r="AE1296" s="134"/>
      <c r="AF1296" s="134"/>
      <c r="AG1296" s="134"/>
      <c r="AH1296" s="134"/>
      <c r="AI1296" s="134"/>
      <c r="AJ1296" s="134"/>
      <c r="AK1296" s="134"/>
      <c r="AL1296" s="134"/>
      <c r="AM1296" s="134"/>
      <c r="AN1296" s="134"/>
      <c r="AO1296" s="134"/>
      <c r="AP1296" s="134"/>
      <c r="AQ1296" s="134"/>
      <c r="AR1296" s="134"/>
      <c r="AS1296" s="134"/>
      <c r="AT1296" s="134"/>
      <c r="AU1296" s="134"/>
      <c r="AV1296" s="134"/>
      <c r="AW1296" s="134"/>
      <c r="AX1296" s="134"/>
      <c r="AY1296" s="134"/>
      <c r="AZ1296" s="134"/>
      <c r="BA1296" s="134"/>
      <c r="BB1296" s="134"/>
      <c r="BC1296" s="134"/>
      <c r="BD1296" s="134"/>
      <c r="BE1296" s="134"/>
      <c r="BF1296" s="134"/>
      <c r="BG1296" s="134"/>
      <c r="BH1296" s="134"/>
      <c r="BI1296" s="134"/>
      <c r="BJ1296" s="134"/>
      <c r="BK1296" s="134"/>
      <c r="BL1296" s="134"/>
      <c r="BM1296" s="134"/>
      <c r="BN1296" s="134"/>
      <c r="BO1296" s="134"/>
      <c r="BP1296" s="134"/>
      <c r="BQ1296" s="134"/>
      <c r="BR1296" s="134"/>
      <c r="BS1296" s="134"/>
      <c r="BT1296" s="134"/>
      <c r="BU1296" s="134"/>
      <c r="BV1296" s="134"/>
      <c r="BW1296" s="134"/>
      <c r="BX1296" s="134"/>
      <c r="BY1296" s="134"/>
      <c r="BZ1296" s="134"/>
      <c r="CA1296" s="134"/>
      <c r="CB1296" s="134"/>
      <c r="CC1296" s="134"/>
      <c r="CD1296" s="134"/>
      <c r="CE1296" s="134"/>
      <c r="CF1296" s="134"/>
      <c r="CG1296" s="134"/>
      <c r="CH1296" s="134"/>
      <c r="CI1296" s="134"/>
      <c r="CJ1296" s="134"/>
      <c r="CK1296" s="134"/>
      <c r="CL1296" s="134"/>
      <c r="CM1296" s="134"/>
      <c r="CN1296" s="134"/>
      <c r="CO1296" s="134"/>
      <c r="CP1296" s="134"/>
      <c r="CQ1296" s="134"/>
      <c r="CR1296" s="134"/>
      <c r="CS1296" s="134"/>
      <c r="CT1296" s="134"/>
      <c r="CU1296" s="134"/>
      <c r="CV1296" s="134"/>
      <c r="CW1296" s="134"/>
      <c r="CX1296" s="134"/>
      <c r="CY1296" s="134"/>
      <c r="CZ1296" s="134"/>
      <c r="DA1296" s="134"/>
      <c r="DB1296" s="134"/>
      <c r="DC1296" s="134"/>
      <c r="DD1296" s="134"/>
      <c r="DE1296" s="134"/>
      <c r="DF1296" s="134"/>
      <c r="DG1296" s="134"/>
      <c r="DH1296" s="134"/>
      <c r="DI1296" s="134"/>
      <c r="DJ1296" s="134"/>
      <c r="DK1296" s="134"/>
      <c r="DL1296" s="134"/>
      <c r="DM1296" s="134"/>
      <c r="DN1296" s="134"/>
      <c r="DO1296" s="134"/>
      <c r="DP1296" s="134"/>
      <c r="DQ1296" s="134"/>
      <c r="DR1296" s="134"/>
      <c r="DS1296" s="134"/>
      <c r="DT1296" s="134"/>
      <c r="DU1296" s="134"/>
      <c r="DV1296" s="134"/>
      <c r="DW1296" s="134"/>
      <c r="DX1296" s="134"/>
      <c r="DY1296" s="134"/>
      <c r="DZ1296" s="134"/>
      <c r="EA1296" s="134"/>
      <c r="EB1296" s="134"/>
      <c r="EC1296" s="134"/>
      <c r="ED1296" s="134"/>
      <c r="EE1296" s="134"/>
      <c r="EF1296" s="134"/>
      <c r="EG1296" s="134"/>
    </row>
    <row r="1297" spans="1:24">
      <c r="A1297" s="58" t="s">
        <v>1965</v>
      </c>
      <c r="B1297" s="115" t="s">
        <v>38</v>
      </c>
      <c r="C1297" s="58"/>
      <c r="D1297" s="131">
        <f>SUM(D1301,D1325,D1418,D1460,D1478,D1538,D1553,D1601)</f>
        <v>151</v>
      </c>
      <c r="E1297" s="58"/>
      <c r="F1297" s="58"/>
      <c r="G1297" s="58"/>
      <c r="H1297" s="58"/>
      <c r="I1297" s="74">
        <f>SUM(I1301,I1325,I1418,I1460,I1478,I1538,I1553,I1601)</f>
        <v>1432066.571</v>
      </c>
      <c r="J1297" s="132" t="s">
        <v>1508</v>
      </c>
      <c r="K1297" s="75" t="s">
        <v>30</v>
      </c>
      <c r="L1297" s="76">
        <f>SUM(L1298:L1300)</f>
        <v>788</v>
      </c>
      <c r="M1297" s="76">
        <f t="shared" ref="M1297:X1297" si="120">SUM(M1298:M1300)</f>
        <v>66</v>
      </c>
      <c r="N1297" s="76">
        <f t="shared" si="120"/>
        <v>209</v>
      </c>
      <c r="O1297" s="76">
        <f t="shared" si="120"/>
        <v>71</v>
      </c>
      <c r="P1297" s="76">
        <f t="shared" si="120"/>
        <v>0</v>
      </c>
      <c r="Q1297" s="76">
        <f t="shared" si="120"/>
        <v>0</v>
      </c>
      <c r="R1297" s="76">
        <f t="shared" si="120"/>
        <v>5</v>
      </c>
      <c r="S1297" s="76">
        <f t="shared" si="120"/>
        <v>76</v>
      </c>
      <c r="T1297" s="76">
        <f t="shared" si="120"/>
        <v>165</v>
      </c>
      <c r="U1297" s="76">
        <f t="shared" si="120"/>
        <v>8</v>
      </c>
      <c r="V1297" s="76">
        <f t="shared" si="120"/>
        <v>0</v>
      </c>
      <c r="W1297" s="76">
        <f t="shared" si="120"/>
        <v>93</v>
      </c>
      <c r="X1297" s="76">
        <f t="shared" si="120"/>
        <v>95</v>
      </c>
    </row>
    <row r="1298" spans="1:24">
      <c r="A1298" s="77"/>
      <c r="B1298" s="117"/>
      <c r="C1298" s="77"/>
      <c r="D1298" s="136"/>
      <c r="E1298" s="77"/>
      <c r="F1298" s="77"/>
      <c r="G1298" s="77"/>
      <c r="H1298" s="77"/>
      <c r="I1298" s="79"/>
      <c r="J1298" s="137"/>
      <c r="K1298" s="75" t="s">
        <v>1509</v>
      </c>
      <c r="L1298" s="76">
        <f t="shared" ref="L1298:L1303" si="121">SUM(M1298:X1298)</f>
        <v>347</v>
      </c>
      <c r="M1298" s="205">
        <f>SUM(M1301,M1325,M1418,M1460,M1478,M1538,M1553,M1601)</f>
        <v>36</v>
      </c>
      <c r="N1298" s="205">
        <f t="shared" ref="N1298:X1298" si="122">SUM(N1301,N1325,N1418,N1460,N1478,N1538,N1553,N1601)</f>
        <v>170</v>
      </c>
      <c r="O1298" s="205">
        <f t="shared" si="122"/>
        <v>14</v>
      </c>
      <c r="P1298" s="205">
        <f t="shared" si="122"/>
        <v>0</v>
      </c>
      <c r="Q1298" s="205">
        <f t="shared" si="122"/>
        <v>0</v>
      </c>
      <c r="R1298" s="205">
        <f t="shared" si="122"/>
        <v>0</v>
      </c>
      <c r="S1298" s="205">
        <f t="shared" si="122"/>
        <v>27</v>
      </c>
      <c r="T1298" s="205">
        <f t="shared" si="122"/>
        <v>52</v>
      </c>
      <c r="U1298" s="205">
        <f t="shared" si="122"/>
        <v>0</v>
      </c>
      <c r="V1298" s="205">
        <f t="shared" si="122"/>
        <v>0</v>
      </c>
      <c r="W1298" s="205">
        <f t="shared" si="122"/>
        <v>8</v>
      </c>
      <c r="X1298" s="205">
        <f t="shared" si="122"/>
        <v>40</v>
      </c>
    </row>
    <row r="1299" spans="1:24">
      <c r="A1299" s="77"/>
      <c r="B1299" s="117"/>
      <c r="C1299" s="77"/>
      <c r="D1299" s="136"/>
      <c r="E1299" s="77"/>
      <c r="F1299" s="77"/>
      <c r="G1299" s="77"/>
      <c r="H1299" s="77"/>
      <c r="I1299" s="79"/>
      <c r="J1299" s="137"/>
      <c r="K1299" s="75" t="s">
        <v>1501</v>
      </c>
      <c r="L1299" s="76">
        <f t="shared" si="121"/>
        <v>52</v>
      </c>
      <c r="M1299" s="205">
        <f t="shared" ref="M1299:X1300" si="123">SUM(M1302,M1326,M1419,M1461,M1479,M1539,M1554,M1602)</f>
        <v>17</v>
      </c>
      <c r="N1299" s="205">
        <f t="shared" si="123"/>
        <v>16</v>
      </c>
      <c r="O1299" s="205">
        <f t="shared" si="123"/>
        <v>4</v>
      </c>
      <c r="P1299" s="205">
        <f t="shared" si="123"/>
        <v>0</v>
      </c>
      <c r="Q1299" s="205">
        <f t="shared" si="123"/>
        <v>0</v>
      </c>
      <c r="R1299" s="205">
        <f t="shared" si="123"/>
        <v>0</v>
      </c>
      <c r="S1299" s="205">
        <f t="shared" si="123"/>
        <v>0</v>
      </c>
      <c r="T1299" s="205">
        <f t="shared" si="123"/>
        <v>5</v>
      </c>
      <c r="U1299" s="205">
        <f t="shared" si="123"/>
        <v>0</v>
      </c>
      <c r="V1299" s="205">
        <f t="shared" si="123"/>
        <v>0</v>
      </c>
      <c r="W1299" s="205">
        <f t="shared" si="123"/>
        <v>0</v>
      </c>
      <c r="X1299" s="205">
        <f t="shared" si="123"/>
        <v>10</v>
      </c>
    </row>
    <row r="1300" spans="1:24">
      <c r="A1300" s="77"/>
      <c r="B1300" s="119"/>
      <c r="C1300" s="81"/>
      <c r="D1300" s="138"/>
      <c r="E1300" s="81"/>
      <c r="F1300" s="81"/>
      <c r="G1300" s="81"/>
      <c r="H1300" s="81"/>
      <c r="I1300" s="83"/>
      <c r="J1300" s="139"/>
      <c r="K1300" s="84" t="s">
        <v>1502</v>
      </c>
      <c r="L1300" s="76">
        <f t="shared" si="121"/>
        <v>389</v>
      </c>
      <c r="M1300" s="205">
        <f t="shared" si="123"/>
        <v>13</v>
      </c>
      <c r="N1300" s="205">
        <f t="shared" si="123"/>
        <v>23</v>
      </c>
      <c r="O1300" s="205">
        <f t="shared" si="123"/>
        <v>53</v>
      </c>
      <c r="P1300" s="205">
        <f t="shared" si="123"/>
        <v>0</v>
      </c>
      <c r="Q1300" s="205">
        <f t="shared" si="123"/>
        <v>0</v>
      </c>
      <c r="R1300" s="205">
        <f t="shared" si="123"/>
        <v>5</v>
      </c>
      <c r="S1300" s="205">
        <f t="shared" si="123"/>
        <v>49</v>
      </c>
      <c r="T1300" s="205">
        <f t="shared" si="123"/>
        <v>108</v>
      </c>
      <c r="U1300" s="205">
        <f t="shared" si="123"/>
        <v>8</v>
      </c>
      <c r="V1300" s="205">
        <f t="shared" si="123"/>
        <v>0</v>
      </c>
      <c r="W1300" s="205">
        <f t="shared" si="123"/>
        <v>85</v>
      </c>
      <c r="X1300" s="205">
        <f t="shared" si="123"/>
        <v>45</v>
      </c>
    </row>
    <row r="1301" spans="1:24">
      <c r="A1301" s="77"/>
      <c r="B1301" s="115" t="s">
        <v>1966</v>
      </c>
      <c r="C1301" s="115"/>
      <c r="D1301" s="131">
        <f>COUNTA(D1304:D1324)</f>
        <v>7</v>
      </c>
      <c r="E1301" s="115"/>
      <c r="F1301" s="115"/>
      <c r="G1301" s="115"/>
      <c r="H1301" s="115"/>
      <c r="I1301" s="88">
        <f>SUM(I1304:I1324)</f>
        <v>33425.53</v>
      </c>
      <c r="J1301" s="46" t="s">
        <v>1508</v>
      </c>
      <c r="K1301" s="75" t="s">
        <v>1509</v>
      </c>
      <c r="L1301" s="76">
        <f t="shared" si="121"/>
        <v>3</v>
      </c>
      <c r="M1301" s="76">
        <f>SUMIF($K$14:$K$34,"생활폐기물",M1304:M1324)</f>
        <v>0</v>
      </c>
      <c r="N1301" s="76">
        <f t="shared" ref="N1301:X1301" si="124">SUMIF($K$14:$K$34,"생활폐기물",N1304:N1324)</f>
        <v>0</v>
      </c>
      <c r="O1301" s="76">
        <f t="shared" si="124"/>
        <v>0</v>
      </c>
      <c r="P1301" s="76">
        <f t="shared" si="124"/>
        <v>0</v>
      </c>
      <c r="Q1301" s="76">
        <f t="shared" si="124"/>
        <v>0</v>
      </c>
      <c r="R1301" s="76">
        <f t="shared" si="124"/>
        <v>0</v>
      </c>
      <c r="S1301" s="76">
        <f t="shared" si="124"/>
        <v>0</v>
      </c>
      <c r="T1301" s="76">
        <f t="shared" si="124"/>
        <v>0</v>
      </c>
      <c r="U1301" s="76">
        <f t="shared" si="124"/>
        <v>0</v>
      </c>
      <c r="V1301" s="76">
        <f t="shared" si="124"/>
        <v>0</v>
      </c>
      <c r="W1301" s="76">
        <f t="shared" si="124"/>
        <v>0</v>
      </c>
      <c r="X1301" s="76">
        <f t="shared" si="124"/>
        <v>3</v>
      </c>
    </row>
    <row r="1302" spans="1:24">
      <c r="A1302" s="77"/>
      <c r="B1302" s="117"/>
      <c r="C1302" s="117"/>
      <c r="D1302" s="136"/>
      <c r="E1302" s="117"/>
      <c r="F1302" s="117"/>
      <c r="G1302" s="117"/>
      <c r="H1302" s="117"/>
      <c r="I1302" s="89"/>
      <c r="J1302" s="54"/>
      <c r="K1302" s="75" t="s">
        <v>1501</v>
      </c>
      <c r="L1302" s="76">
        <f t="shared" si="121"/>
        <v>10</v>
      </c>
      <c r="M1302" s="76">
        <f>SUMIF($K$14:$K$34,"음식물류폐기물",M1304:M1324)</f>
        <v>0</v>
      </c>
      <c r="N1302" s="76">
        <f t="shared" ref="N1302:X1302" si="125">SUMIF($K$14:$K$34,"음식물류폐기물",N1304:N1324)</f>
        <v>6</v>
      </c>
      <c r="O1302" s="76">
        <f t="shared" si="125"/>
        <v>0</v>
      </c>
      <c r="P1302" s="76">
        <f t="shared" si="125"/>
        <v>0</v>
      </c>
      <c r="Q1302" s="76">
        <f t="shared" si="125"/>
        <v>0</v>
      </c>
      <c r="R1302" s="76">
        <f t="shared" si="125"/>
        <v>0</v>
      </c>
      <c r="S1302" s="76">
        <f t="shared" si="125"/>
        <v>0</v>
      </c>
      <c r="T1302" s="76">
        <f t="shared" si="125"/>
        <v>2</v>
      </c>
      <c r="U1302" s="76">
        <f t="shared" si="125"/>
        <v>0</v>
      </c>
      <c r="V1302" s="76">
        <f t="shared" si="125"/>
        <v>0</v>
      </c>
      <c r="W1302" s="76">
        <f t="shared" si="125"/>
        <v>0</v>
      </c>
      <c r="X1302" s="76">
        <f t="shared" si="125"/>
        <v>2</v>
      </c>
    </row>
    <row r="1303" spans="1:24">
      <c r="A1303" s="77"/>
      <c r="B1303" s="117"/>
      <c r="C1303" s="117"/>
      <c r="D1303" s="136"/>
      <c r="E1303" s="117"/>
      <c r="F1303" s="117"/>
      <c r="G1303" s="117"/>
      <c r="H1303" s="117"/>
      <c r="I1303" s="89"/>
      <c r="J1303" s="80"/>
      <c r="K1303" s="84" t="s">
        <v>1502</v>
      </c>
      <c r="L1303" s="76">
        <f t="shared" si="121"/>
        <v>37</v>
      </c>
      <c r="M1303" s="76">
        <f>SUMIF($K$14:$K$34,"사업장배출계",M1304:M1324)</f>
        <v>4</v>
      </c>
      <c r="N1303" s="76">
        <f t="shared" ref="N1303:X1303" si="126">SUMIF($K$14:$K$34,"사업장배출계",N1304:N1324)</f>
        <v>9</v>
      </c>
      <c r="O1303" s="76">
        <f t="shared" si="126"/>
        <v>3</v>
      </c>
      <c r="P1303" s="76">
        <f t="shared" si="126"/>
        <v>0</v>
      </c>
      <c r="Q1303" s="76">
        <f t="shared" si="126"/>
        <v>0</v>
      </c>
      <c r="R1303" s="76">
        <f t="shared" si="126"/>
        <v>1</v>
      </c>
      <c r="S1303" s="76">
        <f t="shared" si="126"/>
        <v>0</v>
      </c>
      <c r="T1303" s="76">
        <f t="shared" si="126"/>
        <v>2</v>
      </c>
      <c r="U1303" s="76">
        <f t="shared" si="126"/>
        <v>0</v>
      </c>
      <c r="V1303" s="76">
        <f t="shared" si="126"/>
        <v>0</v>
      </c>
      <c r="W1303" s="76">
        <f t="shared" si="126"/>
        <v>1</v>
      </c>
      <c r="X1303" s="76">
        <f t="shared" si="126"/>
        <v>17</v>
      </c>
    </row>
    <row r="1304" spans="1:24">
      <c r="A1304" s="77"/>
      <c r="B1304" s="58" t="s">
        <v>1967</v>
      </c>
      <c r="C1304" s="46" t="s">
        <v>1622</v>
      </c>
      <c r="D1304" s="46" t="s">
        <v>1968</v>
      </c>
      <c r="E1304" s="58" t="s">
        <v>1969</v>
      </c>
      <c r="F1304" s="46" t="s">
        <v>1970</v>
      </c>
      <c r="G1304" s="46" t="s">
        <v>1971</v>
      </c>
      <c r="H1304" s="46" t="s">
        <v>1972</v>
      </c>
      <c r="I1304" s="74">
        <v>23903</v>
      </c>
      <c r="J1304" s="46" t="s">
        <v>1508</v>
      </c>
      <c r="K1304" s="75" t="s">
        <v>1509</v>
      </c>
      <c r="L1304" s="76">
        <f>SUM(M1304:X1304)</f>
        <v>20</v>
      </c>
      <c r="M1304" s="76">
        <v>1</v>
      </c>
      <c r="N1304" s="76">
        <v>6</v>
      </c>
      <c r="O1304" s="76"/>
      <c r="P1304" s="76"/>
      <c r="Q1304" s="76"/>
      <c r="R1304" s="76"/>
      <c r="S1304" s="76"/>
      <c r="T1304" s="76">
        <v>2</v>
      </c>
      <c r="U1304" s="76"/>
      <c r="V1304" s="76"/>
      <c r="W1304" s="76"/>
      <c r="X1304" s="76">
        <v>11</v>
      </c>
    </row>
    <row r="1305" spans="1:24">
      <c r="A1305" s="77"/>
      <c r="B1305" s="77"/>
      <c r="C1305" s="54"/>
      <c r="D1305" s="54"/>
      <c r="E1305" s="77"/>
      <c r="F1305" s="54"/>
      <c r="G1305" s="54"/>
      <c r="H1305" s="54"/>
      <c r="I1305" s="79"/>
      <c r="J1305" s="54"/>
      <c r="K1305" s="75" t="s">
        <v>1501</v>
      </c>
      <c r="L1305" s="76">
        <f t="shared" ref="L1305:L1324" si="127">SUM(M1305:X1305)</f>
        <v>3</v>
      </c>
      <c r="M1305" s="76"/>
      <c r="N1305" s="76"/>
      <c r="O1305" s="76"/>
      <c r="P1305" s="76"/>
      <c r="Q1305" s="76"/>
      <c r="R1305" s="76"/>
      <c r="S1305" s="76"/>
      <c r="T1305" s="76"/>
      <c r="U1305" s="76"/>
      <c r="V1305" s="76"/>
      <c r="W1305" s="76"/>
      <c r="X1305" s="76">
        <v>3</v>
      </c>
    </row>
    <row r="1306" spans="1:24">
      <c r="A1306" s="77"/>
      <c r="B1306" s="77"/>
      <c r="C1306" s="80"/>
      <c r="D1306" s="80"/>
      <c r="E1306" s="81"/>
      <c r="F1306" s="80"/>
      <c r="G1306" s="80"/>
      <c r="H1306" s="80"/>
      <c r="I1306" s="83"/>
      <c r="J1306" s="80"/>
      <c r="K1306" s="84" t="s">
        <v>1502</v>
      </c>
      <c r="L1306" s="76">
        <f t="shared" si="127"/>
        <v>0</v>
      </c>
      <c r="M1306" s="76"/>
      <c r="N1306" s="76"/>
      <c r="O1306" s="76"/>
      <c r="P1306" s="76"/>
      <c r="Q1306" s="76"/>
      <c r="R1306" s="76"/>
      <c r="S1306" s="76"/>
      <c r="T1306" s="76"/>
      <c r="U1306" s="76"/>
      <c r="V1306" s="76"/>
      <c r="W1306" s="76"/>
      <c r="X1306" s="76"/>
    </row>
    <row r="1307" spans="1:24">
      <c r="A1307" s="77"/>
      <c r="B1307" s="77"/>
      <c r="C1307" s="46" t="s">
        <v>1622</v>
      </c>
      <c r="D1307" s="46" t="s">
        <v>1973</v>
      </c>
      <c r="E1307" s="58" t="s">
        <v>1974</v>
      </c>
      <c r="F1307" s="46" t="s">
        <v>1975</v>
      </c>
      <c r="G1307" s="46" t="s">
        <v>1976</v>
      </c>
      <c r="H1307" s="46" t="s">
        <v>1977</v>
      </c>
      <c r="I1307" s="74">
        <v>5222</v>
      </c>
      <c r="J1307" s="46" t="s">
        <v>1508</v>
      </c>
      <c r="K1307" s="75" t="s">
        <v>1509</v>
      </c>
      <c r="L1307" s="76">
        <f t="shared" si="127"/>
        <v>8</v>
      </c>
      <c r="M1307" s="76">
        <v>2</v>
      </c>
      <c r="N1307" s="76">
        <v>1</v>
      </c>
      <c r="O1307" s="76">
        <v>1</v>
      </c>
      <c r="P1307" s="76"/>
      <c r="Q1307" s="76"/>
      <c r="R1307" s="76">
        <v>1</v>
      </c>
      <c r="S1307" s="76"/>
      <c r="T1307" s="76"/>
      <c r="U1307" s="76"/>
      <c r="V1307" s="76"/>
      <c r="W1307" s="76"/>
      <c r="X1307" s="76">
        <v>3</v>
      </c>
    </row>
    <row r="1308" spans="1:24">
      <c r="A1308" s="77"/>
      <c r="B1308" s="77"/>
      <c r="C1308" s="54"/>
      <c r="D1308" s="54"/>
      <c r="E1308" s="77"/>
      <c r="F1308" s="54"/>
      <c r="G1308" s="54"/>
      <c r="H1308" s="54"/>
      <c r="I1308" s="79"/>
      <c r="J1308" s="54"/>
      <c r="K1308" s="75" t="s">
        <v>1501</v>
      </c>
      <c r="L1308" s="76">
        <f t="shared" si="127"/>
        <v>0</v>
      </c>
      <c r="M1308" s="76"/>
      <c r="N1308" s="76"/>
      <c r="O1308" s="76"/>
      <c r="P1308" s="76"/>
      <c r="Q1308" s="76"/>
      <c r="R1308" s="76"/>
      <c r="S1308" s="76"/>
      <c r="T1308" s="76"/>
      <c r="U1308" s="76"/>
      <c r="V1308" s="76"/>
      <c r="W1308" s="76"/>
      <c r="X1308" s="76"/>
    </row>
    <row r="1309" spans="1:24">
      <c r="A1309" s="77"/>
      <c r="B1309" s="77"/>
      <c r="C1309" s="80"/>
      <c r="D1309" s="80"/>
      <c r="E1309" s="81"/>
      <c r="F1309" s="80"/>
      <c r="G1309" s="80"/>
      <c r="H1309" s="80"/>
      <c r="I1309" s="83"/>
      <c r="J1309" s="80"/>
      <c r="K1309" s="84" t="s">
        <v>1502</v>
      </c>
      <c r="L1309" s="76">
        <f t="shared" si="127"/>
        <v>0</v>
      </c>
      <c r="M1309" s="76"/>
      <c r="N1309" s="76"/>
      <c r="O1309" s="76"/>
      <c r="P1309" s="76"/>
      <c r="Q1309" s="76"/>
      <c r="R1309" s="76"/>
      <c r="S1309" s="76"/>
      <c r="T1309" s="76"/>
      <c r="U1309" s="76"/>
      <c r="V1309" s="76"/>
      <c r="W1309" s="76"/>
      <c r="X1309" s="76"/>
    </row>
    <row r="1310" spans="1:24">
      <c r="A1310" s="77"/>
      <c r="B1310" s="77"/>
      <c r="C1310" s="46" t="s">
        <v>31</v>
      </c>
      <c r="D1310" s="46" t="s">
        <v>1978</v>
      </c>
      <c r="E1310" s="58" t="s">
        <v>1979</v>
      </c>
      <c r="F1310" s="46" t="s">
        <v>1980</v>
      </c>
      <c r="G1310" s="46" t="s">
        <v>1981</v>
      </c>
      <c r="H1310" s="46" t="s">
        <v>1982</v>
      </c>
      <c r="I1310" s="74">
        <v>0</v>
      </c>
      <c r="J1310" s="46" t="s">
        <v>1508</v>
      </c>
      <c r="K1310" s="75" t="s">
        <v>1509</v>
      </c>
      <c r="L1310" s="76">
        <f t="shared" si="127"/>
        <v>4</v>
      </c>
      <c r="M1310" s="76"/>
      <c r="N1310" s="76">
        <v>2</v>
      </c>
      <c r="O1310" s="76">
        <v>2</v>
      </c>
      <c r="P1310" s="76"/>
      <c r="Q1310" s="76"/>
      <c r="R1310" s="76"/>
      <c r="S1310" s="76"/>
      <c r="T1310" s="76"/>
      <c r="U1310" s="76"/>
      <c r="V1310" s="76"/>
      <c r="W1310" s="76"/>
      <c r="X1310" s="76"/>
    </row>
    <row r="1311" spans="1:24">
      <c r="A1311" s="77"/>
      <c r="B1311" s="77"/>
      <c r="C1311" s="54"/>
      <c r="D1311" s="54"/>
      <c r="E1311" s="77"/>
      <c r="F1311" s="54"/>
      <c r="G1311" s="54"/>
      <c r="H1311" s="54"/>
      <c r="I1311" s="79"/>
      <c r="J1311" s="54"/>
      <c r="K1311" s="75" t="s">
        <v>1501</v>
      </c>
      <c r="L1311" s="76">
        <f t="shared" si="127"/>
        <v>0</v>
      </c>
      <c r="M1311" s="76"/>
      <c r="N1311" s="76"/>
      <c r="O1311" s="76"/>
      <c r="P1311" s="76"/>
      <c r="Q1311" s="76"/>
      <c r="R1311" s="76"/>
      <c r="S1311" s="76"/>
      <c r="T1311" s="76"/>
      <c r="U1311" s="76"/>
      <c r="V1311" s="76"/>
      <c r="W1311" s="76"/>
      <c r="X1311" s="76"/>
    </row>
    <row r="1312" spans="1:24">
      <c r="A1312" s="77"/>
      <c r="B1312" s="77"/>
      <c r="C1312" s="80"/>
      <c r="D1312" s="80"/>
      <c r="E1312" s="81"/>
      <c r="F1312" s="80"/>
      <c r="G1312" s="80"/>
      <c r="H1312" s="80"/>
      <c r="I1312" s="83"/>
      <c r="J1312" s="80"/>
      <c r="K1312" s="84" t="s">
        <v>1502</v>
      </c>
      <c r="L1312" s="76">
        <f t="shared" si="127"/>
        <v>0</v>
      </c>
      <c r="M1312" s="76"/>
      <c r="N1312" s="76"/>
      <c r="O1312" s="76"/>
      <c r="P1312" s="76"/>
      <c r="Q1312" s="76"/>
      <c r="R1312" s="76"/>
      <c r="S1312" s="76"/>
      <c r="T1312" s="76"/>
      <c r="U1312" s="76"/>
      <c r="V1312" s="76"/>
      <c r="W1312" s="76"/>
      <c r="X1312" s="76"/>
    </row>
    <row r="1313" spans="1:24">
      <c r="A1313" s="77"/>
      <c r="B1313" s="77"/>
      <c r="C1313" s="46" t="s">
        <v>1622</v>
      </c>
      <c r="D1313" s="46" t="s">
        <v>1983</v>
      </c>
      <c r="E1313" s="58" t="s">
        <v>1984</v>
      </c>
      <c r="F1313" s="46" t="s">
        <v>1985</v>
      </c>
      <c r="G1313" s="46" t="s">
        <v>1986</v>
      </c>
      <c r="H1313" s="46" t="s">
        <v>1987</v>
      </c>
      <c r="I1313" s="74">
        <v>761</v>
      </c>
      <c r="J1313" s="46" t="s">
        <v>1508</v>
      </c>
      <c r="K1313" s="75" t="s">
        <v>1509</v>
      </c>
      <c r="L1313" s="76">
        <f t="shared" si="127"/>
        <v>2</v>
      </c>
      <c r="M1313" s="76">
        <v>1</v>
      </c>
      <c r="N1313" s="76"/>
      <c r="O1313" s="76"/>
      <c r="P1313" s="76"/>
      <c r="Q1313" s="76"/>
      <c r="R1313" s="76"/>
      <c r="S1313" s="76"/>
      <c r="T1313" s="76"/>
      <c r="U1313" s="76"/>
      <c r="V1313" s="76"/>
      <c r="W1313" s="76"/>
      <c r="X1313" s="76">
        <v>1</v>
      </c>
    </row>
    <row r="1314" spans="1:24">
      <c r="A1314" s="77"/>
      <c r="B1314" s="77"/>
      <c r="C1314" s="54"/>
      <c r="D1314" s="54"/>
      <c r="E1314" s="77"/>
      <c r="F1314" s="54"/>
      <c r="G1314" s="54"/>
      <c r="H1314" s="54"/>
      <c r="I1314" s="79"/>
      <c r="J1314" s="54"/>
      <c r="K1314" s="75" t="s">
        <v>1501</v>
      </c>
      <c r="L1314" s="76">
        <f t="shared" si="127"/>
        <v>0</v>
      </c>
      <c r="M1314" s="76"/>
      <c r="N1314" s="76"/>
      <c r="O1314" s="76"/>
      <c r="P1314" s="76"/>
      <c r="Q1314" s="76"/>
      <c r="R1314" s="76"/>
      <c r="S1314" s="76"/>
      <c r="T1314" s="76"/>
      <c r="U1314" s="76"/>
      <c r="V1314" s="76"/>
      <c r="W1314" s="76"/>
      <c r="X1314" s="76"/>
    </row>
    <row r="1315" spans="1:24">
      <c r="A1315" s="77"/>
      <c r="B1315" s="77"/>
      <c r="C1315" s="80"/>
      <c r="D1315" s="80"/>
      <c r="E1315" s="81"/>
      <c r="F1315" s="80"/>
      <c r="G1315" s="80"/>
      <c r="H1315" s="80"/>
      <c r="I1315" s="83"/>
      <c r="J1315" s="80"/>
      <c r="K1315" s="84" t="s">
        <v>1502</v>
      </c>
      <c r="L1315" s="76">
        <f t="shared" si="127"/>
        <v>0</v>
      </c>
      <c r="M1315" s="76"/>
      <c r="N1315" s="76"/>
      <c r="O1315" s="76"/>
      <c r="P1315" s="76"/>
      <c r="Q1315" s="76"/>
      <c r="R1315" s="76"/>
      <c r="S1315" s="76"/>
      <c r="T1315" s="76"/>
      <c r="U1315" s="76"/>
      <c r="V1315" s="76"/>
      <c r="W1315" s="76"/>
      <c r="X1315" s="76"/>
    </row>
    <row r="1316" spans="1:24">
      <c r="A1316" s="77"/>
      <c r="B1316" s="77"/>
      <c r="C1316" s="46" t="s">
        <v>1622</v>
      </c>
      <c r="D1316" s="46" t="s">
        <v>1988</v>
      </c>
      <c r="E1316" s="58" t="s">
        <v>1989</v>
      </c>
      <c r="F1316" s="46" t="s">
        <v>1990</v>
      </c>
      <c r="G1316" s="58" t="s">
        <v>1991</v>
      </c>
      <c r="H1316" s="46"/>
      <c r="I1316" s="74">
        <v>0</v>
      </c>
      <c r="J1316" s="46" t="s">
        <v>1508</v>
      </c>
      <c r="K1316" s="75" t="s">
        <v>1509</v>
      </c>
      <c r="L1316" s="76">
        <f t="shared" si="127"/>
        <v>3</v>
      </c>
      <c r="M1316" s="76"/>
      <c r="N1316" s="76"/>
      <c r="O1316" s="76"/>
      <c r="P1316" s="76"/>
      <c r="Q1316" s="76"/>
      <c r="R1316" s="76"/>
      <c r="S1316" s="76"/>
      <c r="T1316" s="76"/>
      <c r="U1316" s="76"/>
      <c r="V1316" s="76"/>
      <c r="W1316" s="76">
        <v>1</v>
      </c>
      <c r="X1316" s="76">
        <v>2</v>
      </c>
    </row>
    <row r="1317" spans="1:24">
      <c r="A1317" s="77"/>
      <c r="B1317" s="77"/>
      <c r="C1317" s="54"/>
      <c r="D1317" s="54"/>
      <c r="E1317" s="77"/>
      <c r="F1317" s="54"/>
      <c r="G1317" s="54"/>
      <c r="H1317" s="54"/>
      <c r="I1317" s="79"/>
      <c r="J1317" s="54"/>
      <c r="K1317" s="75" t="s">
        <v>1501</v>
      </c>
      <c r="L1317" s="76">
        <f t="shared" si="127"/>
        <v>0</v>
      </c>
      <c r="M1317" s="76"/>
      <c r="N1317" s="76"/>
      <c r="O1317" s="76"/>
      <c r="P1317" s="76"/>
      <c r="Q1317" s="76"/>
      <c r="R1317" s="76"/>
      <c r="S1317" s="76"/>
      <c r="T1317" s="76"/>
      <c r="U1317" s="76"/>
      <c r="V1317" s="76"/>
      <c r="W1317" s="76"/>
      <c r="X1317" s="76"/>
    </row>
    <row r="1318" spans="1:24">
      <c r="A1318" s="77"/>
      <c r="B1318" s="77"/>
      <c r="C1318" s="80"/>
      <c r="D1318" s="80"/>
      <c r="E1318" s="81"/>
      <c r="F1318" s="80"/>
      <c r="G1318" s="80"/>
      <c r="H1318" s="80"/>
      <c r="I1318" s="83"/>
      <c r="J1318" s="80"/>
      <c r="K1318" s="84" t="s">
        <v>1502</v>
      </c>
      <c r="L1318" s="76">
        <f t="shared" si="127"/>
        <v>4</v>
      </c>
      <c r="M1318" s="76"/>
      <c r="N1318" s="76">
        <v>3</v>
      </c>
      <c r="O1318" s="76"/>
      <c r="P1318" s="76"/>
      <c r="Q1318" s="76"/>
      <c r="R1318" s="76"/>
      <c r="S1318" s="76"/>
      <c r="T1318" s="76"/>
      <c r="U1318" s="76"/>
      <c r="V1318" s="76"/>
      <c r="W1318" s="76"/>
      <c r="X1318" s="76">
        <v>1</v>
      </c>
    </row>
    <row r="1319" spans="1:24">
      <c r="A1319" s="77"/>
      <c r="B1319" s="77"/>
      <c r="C1319" s="46" t="s">
        <v>1633</v>
      </c>
      <c r="D1319" s="46" t="s">
        <v>1992</v>
      </c>
      <c r="E1319" s="58" t="s">
        <v>1993</v>
      </c>
      <c r="F1319" s="46" t="s">
        <v>1975</v>
      </c>
      <c r="G1319" s="46" t="s">
        <v>1976</v>
      </c>
      <c r="H1319" s="46" t="s">
        <v>1994</v>
      </c>
      <c r="I1319" s="74">
        <v>3519.53</v>
      </c>
      <c r="J1319" s="46" t="s">
        <v>1508</v>
      </c>
      <c r="K1319" s="75" t="s">
        <v>1509</v>
      </c>
      <c r="L1319" s="76">
        <f t="shared" si="127"/>
        <v>0</v>
      </c>
      <c r="M1319" s="76"/>
      <c r="N1319" s="76"/>
      <c r="O1319" s="76"/>
      <c r="P1319" s="76"/>
      <c r="Q1319" s="76"/>
      <c r="R1319" s="76"/>
      <c r="S1319" s="76"/>
      <c r="T1319" s="76"/>
      <c r="U1319" s="76"/>
      <c r="V1319" s="76"/>
      <c r="W1319" s="76"/>
      <c r="X1319" s="76"/>
    </row>
    <row r="1320" spans="1:24">
      <c r="A1320" s="77"/>
      <c r="B1320" s="77"/>
      <c r="C1320" s="54"/>
      <c r="D1320" s="54"/>
      <c r="E1320" s="77"/>
      <c r="F1320" s="54"/>
      <c r="G1320" s="54"/>
      <c r="H1320" s="54"/>
      <c r="I1320" s="79"/>
      <c r="J1320" s="54"/>
      <c r="K1320" s="75" t="s">
        <v>1501</v>
      </c>
      <c r="L1320" s="76">
        <f t="shared" si="127"/>
        <v>0</v>
      </c>
      <c r="M1320" s="76"/>
      <c r="N1320" s="76"/>
      <c r="O1320" s="76"/>
      <c r="P1320" s="76"/>
      <c r="Q1320" s="76"/>
      <c r="R1320" s="76"/>
      <c r="S1320" s="76"/>
      <c r="T1320" s="76"/>
      <c r="U1320" s="76"/>
      <c r="V1320" s="76"/>
      <c r="W1320" s="76"/>
      <c r="X1320" s="76"/>
    </row>
    <row r="1321" spans="1:24">
      <c r="A1321" s="77"/>
      <c r="B1321" s="77"/>
      <c r="C1321" s="80"/>
      <c r="D1321" s="80"/>
      <c r="E1321" s="81"/>
      <c r="F1321" s="80"/>
      <c r="G1321" s="80"/>
      <c r="H1321" s="80"/>
      <c r="I1321" s="83"/>
      <c r="J1321" s="80"/>
      <c r="K1321" s="84" t="s">
        <v>1502</v>
      </c>
      <c r="L1321" s="76">
        <f t="shared" si="127"/>
        <v>4</v>
      </c>
      <c r="M1321" s="76"/>
      <c r="N1321" s="76">
        <v>3</v>
      </c>
      <c r="O1321" s="76"/>
      <c r="P1321" s="76"/>
      <c r="Q1321" s="76"/>
      <c r="R1321" s="76"/>
      <c r="S1321" s="76"/>
      <c r="T1321" s="76"/>
      <c r="U1321" s="76"/>
      <c r="V1321" s="76"/>
      <c r="W1321" s="76"/>
      <c r="X1321" s="76">
        <v>1</v>
      </c>
    </row>
    <row r="1322" spans="1:24">
      <c r="A1322" s="77"/>
      <c r="B1322" s="77"/>
      <c r="C1322" s="46" t="s">
        <v>33</v>
      </c>
      <c r="D1322" s="46" t="s">
        <v>1995</v>
      </c>
      <c r="E1322" s="58" t="s">
        <v>1996</v>
      </c>
      <c r="F1322" s="46" t="s">
        <v>1997</v>
      </c>
      <c r="G1322" s="46" t="s">
        <v>1998</v>
      </c>
      <c r="H1322" s="46" t="s">
        <v>1999</v>
      </c>
      <c r="I1322" s="74">
        <v>20</v>
      </c>
      <c r="J1322" s="46" t="s">
        <v>1508</v>
      </c>
      <c r="K1322" s="75" t="s">
        <v>1509</v>
      </c>
      <c r="L1322" s="76">
        <f t="shared" si="127"/>
        <v>0</v>
      </c>
      <c r="M1322" s="76"/>
      <c r="N1322" s="76"/>
      <c r="O1322" s="76"/>
      <c r="P1322" s="76"/>
      <c r="Q1322" s="76"/>
      <c r="R1322" s="76"/>
      <c r="S1322" s="76"/>
      <c r="T1322" s="76"/>
      <c r="U1322" s="76"/>
      <c r="V1322" s="76"/>
      <c r="W1322" s="76"/>
      <c r="X1322" s="76"/>
    </row>
    <row r="1323" spans="1:24">
      <c r="A1323" s="77"/>
      <c r="B1323" s="77"/>
      <c r="C1323" s="54"/>
      <c r="D1323" s="54"/>
      <c r="E1323" s="77"/>
      <c r="F1323" s="54"/>
      <c r="G1323" s="54"/>
      <c r="H1323" s="54"/>
      <c r="I1323" s="79"/>
      <c r="J1323" s="54"/>
      <c r="K1323" s="75" t="s">
        <v>1501</v>
      </c>
      <c r="L1323" s="76">
        <f t="shared" si="127"/>
        <v>0</v>
      </c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</row>
    <row r="1324" spans="1:24">
      <c r="A1324" s="77"/>
      <c r="B1324" s="81"/>
      <c r="C1324" s="80"/>
      <c r="D1324" s="80"/>
      <c r="E1324" s="81"/>
      <c r="F1324" s="80"/>
      <c r="G1324" s="80"/>
      <c r="H1324" s="80"/>
      <c r="I1324" s="83"/>
      <c r="J1324" s="80"/>
      <c r="K1324" s="84" t="s">
        <v>1502</v>
      </c>
      <c r="L1324" s="76">
        <f t="shared" si="127"/>
        <v>2</v>
      </c>
      <c r="M1324" s="76"/>
      <c r="N1324" s="76"/>
      <c r="O1324" s="76"/>
      <c r="P1324" s="76"/>
      <c r="Q1324" s="76"/>
      <c r="R1324" s="76"/>
      <c r="S1324" s="76"/>
      <c r="T1324" s="76">
        <v>2</v>
      </c>
      <c r="U1324" s="76"/>
      <c r="V1324" s="76"/>
      <c r="W1324" s="76"/>
      <c r="X1324" s="76"/>
    </row>
    <row r="1325" spans="1:24">
      <c r="A1325" s="77"/>
      <c r="B1325" s="115" t="s">
        <v>2000</v>
      </c>
      <c r="C1325" s="115"/>
      <c r="D1325" s="131">
        <f>COUNTA(D1328:D1417)</f>
        <v>30</v>
      </c>
      <c r="E1325" s="115"/>
      <c r="F1325" s="115"/>
      <c r="G1325" s="115"/>
      <c r="H1325" s="115"/>
      <c r="I1325" s="88">
        <f>SUM(I1328:I1417)</f>
        <v>471270</v>
      </c>
      <c r="J1325" s="46" t="s">
        <v>1508</v>
      </c>
      <c r="K1325" s="75" t="s">
        <v>1509</v>
      </c>
      <c r="L1325" s="76">
        <f>SUM(M1325:X1325)</f>
        <v>76</v>
      </c>
      <c r="M1325" s="76">
        <f>SUMIF($K1328:$K1417,"생활폐기물",M1328:M1417)</f>
        <v>4</v>
      </c>
      <c r="N1325" s="76">
        <f t="shared" ref="N1325:X1325" si="128">SUMIF($K1328:$K1417,"생활폐기물",N1328:N1417)</f>
        <v>37</v>
      </c>
      <c r="O1325" s="76">
        <f t="shared" si="128"/>
        <v>6</v>
      </c>
      <c r="P1325" s="76">
        <f t="shared" si="128"/>
        <v>0</v>
      </c>
      <c r="Q1325" s="76">
        <f t="shared" si="128"/>
        <v>0</v>
      </c>
      <c r="R1325" s="76">
        <f t="shared" si="128"/>
        <v>0</v>
      </c>
      <c r="S1325" s="76">
        <f t="shared" si="128"/>
        <v>1</v>
      </c>
      <c r="T1325" s="76">
        <f t="shared" si="128"/>
        <v>24</v>
      </c>
      <c r="U1325" s="76">
        <f t="shared" si="128"/>
        <v>0</v>
      </c>
      <c r="V1325" s="76">
        <f t="shared" si="128"/>
        <v>0</v>
      </c>
      <c r="W1325" s="76">
        <f t="shared" si="128"/>
        <v>2</v>
      </c>
      <c r="X1325" s="76">
        <f t="shared" si="128"/>
        <v>2</v>
      </c>
    </row>
    <row r="1326" spans="1:24">
      <c r="A1326" s="77"/>
      <c r="B1326" s="117"/>
      <c r="C1326" s="117"/>
      <c r="D1326" s="136"/>
      <c r="E1326" s="117"/>
      <c r="F1326" s="117"/>
      <c r="G1326" s="117"/>
      <c r="H1326" s="117"/>
      <c r="I1326" s="89"/>
      <c r="J1326" s="54"/>
      <c r="K1326" s="75" t="s">
        <v>1501</v>
      </c>
      <c r="L1326" s="76">
        <f>SUM(M1326:X1326)</f>
        <v>0</v>
      </c>
      <c r="M1326" s="76">
        <f>SUMIF($K1328:$K1417,"음식물류폐기물",M1328:M1417)</f>
        <v>0</v>
      </c>
      <c r="N1326" s="76">
        <f t="shared" ref="N1326:X1326" si="129">SUMIF($K1328:$K1417,"음식물류폐기물",N1328:N1417)</f>
        <v>0</v>
      </c>
      <c r="O1326" s="76">
        <f t="shared" si="129"/>
        <v>0</v>
      </c>
      <c r="P1326" s="76">
        <f t="shared" si="129"/>
        <v>0</v>
      </c>
      <c r="Q1326" s="76">
        <f t="shared" si="129"/>
        <v>0</v>
      </c>
      <c r="R1326" s="76">
        <f t="shared" si="129"/>
        <v>0</v>
      </c>
      <c r="S1326" s="76">
        <f t="shared" si="129"/>
        <v>0</v>
      </c>
      <c r="T1326" s="76">
        <f t="shared" si="129"/>
        <v>0</v>
      </c>
      <c r="U1326" s="76">
        <f t="shared" si="129"/>
        <v>0</v>
      </c>
      <c r="V1326" s="76">
        <f t="shared" si="129"/>
        <v>0</v>
      </c>
      <c r="W1326" s="76">
        <f t="shared" si="129"/>
        <v>0</v>
      </c>
      <c r="X1326" s="76">
        <f t="shared" si="129"/>
        <v>0</v>
      </c>
    </row>
    <row r="1327" spans="1:24">
      <c r="A1327" s="77"/>
      <c r="B1327" s="117"/>
      <c r="C1327" s="117"/>
      <c r="D1327" s="136"/>
      <c r="E1327" s="117"/>
      <c r="F1327" s="117"/>
      <c r="G1327" s="117"/>
      <c r="H1327" s="117"/>
      <c r="I1327" s="89"/>
      <c r="J1327" s="80"/>
      <c r="K1327" s="84" t="s">
        <v>1502</v>
      </c>
      <c r="L1327" s="76">
        <f>SUM(M1327:X1327)</f>
        <v>70</v>
      </c>
      <c r="M1327" s="76">
        <f>SUMIF($K1328:$K1417,"사업장배출계",M1328:M1417)</f>
        <v>5</v>
      </c>
      <c r="N1327" s="76">
        <f t="shared" ref="N1327:X1327" si="130">SUMIF($K1328:$K1417,"사업장배출계",N1328:N1417)</f>
        <v>0</v>
      </c>
      <c r="O1327" s="76">
        <f t="shared" si="130"/>
        <v>6</v>
      </c>
      <c r="P1327" s="76">
        <f t="shared" si="130"/>
        <v>0</v>
      </c>
      <c r="Q1327" s="76">
        <f t="shared" si="130"/>
        <v>0</v>
      </c>
      <c r="R1327" s="76">
        <f t="shared" si="130"/>
        <v>0</v>
      </c>
      <c r="S1327" s="76">
        <f t="shared" si="130"/>
        <v>12</v>
      </c>
      <c r="T1327" s="76">
        <f t="shared" si="130"/>
        <v>21</v>
      </c>
      <c r="U1327" s="76">
        <f t="shared" si="130"/>
        <v>0</v>
      </c>
      <c r="V1327" s="76">
        <f t="shared" si="130"/>
        <v>0</v>
      </c>
      <c r="W1327" s="76">
        <f t="shared" si="130"/>
        <v>21</v>
      </c>
      <c r="X1327" s="76">
        <f t="shared" si="130"/>
        <v>5</v>
      </c>
    </row>
    <row r="1328" spans="1:24">
      <c r="A1328" s="77"/>
      <c r="B1328" s="46" t="s">
        <v>2001</v>
      </c>
      <c r="C1328" s="46" t="s">
        <v>33</v>
      </c>
      <c r="D1328" s="46" t="s">
        <v>2002</v>
      </c>
      <c r="E1328" s="58" t="s">
        <v>2003</v>
      </c>
      <c r="F1328" s="46" t="s">
        <v>2004</v>
      </c>
      <c r="G1328" s="58" t="s">
        <v>2005</v>
      </c>
      <c r="H1328" s="46" t="s">
        <v>2006</v>
      </c>
      <c r="I1328" s="88">
        <v>329636</v>
      </c>
      <c r="J1328" s="46" t="s">
        <v>1508</v>
      </c>
      <c r="K1328" s="75" t="s">
        <v>1509</v>
      </c>
      <c r="L1328" s="76">
        <f>SUM(M1328:X1328)</f>
        <v>0</v>
      </c>
      <c r="M1328" s="76"/>
      <c r="N1328" s="76"/>
      <c r="O1328" s="76"/>
      <c r="P1328" s="76"/>
      <c r="Q1328" s="76"/>
      <c r="R1328" s="76"/>
      <c r="S1328" s="76"/>
      <c r="T1328" s="76"/>
      <c r="U1328" s="76"/>
      <c r="V1328" s="76"/>
      <c r="W1328" s="76"/>
      <c r="X1328" s="76"/>
    </row>
    <row r="1329" spans="1:24">
      <c r="A1329" s="77"/>
      <c r="B1329" s="54"/>
      <c r="C1329" s="54"/>
      <c r="D1329" s="54"/>
      <c r="E1329" s="54"/>
      <c r="F1329" s="54"/>
      <c r="G1329" s="77"/>
      <c r="H1329" s="54"/>
      <c r="I1329" s="89"/>
      <c r="J1329" s="54"/>
      <c r="K1329" s="75" t="s">
        <v>1501</v>
      </c>
      <c r="L1329" s="76">
        <f t="shared" ref="L1329:L1336" si="131">SUM(M1329:X1329)</f>
        <v>0</v>
      </c>
      <c r="M1329" s="76"/>
      <c r="N1329" s="76"/>
      <c r="O1329" s="76"/>
      <c r="P1329" s="76"/>
      <c r="Q1329" s="76"/>
      <c r="R1329" s="76"/>
      <c r="S1329" s="76"/>
      <c r="T1329" s="76"/>
      <c r="U1329" s="76"/>
      <c r="V1329" s="76"/>
      <c r="W1329" s="76"/>
      <c r="X1329" s="76"/>
    </row>
    <row r="1330" spans="1:24">
      <c r="A1330" s="77"/>
      <c r="B1330" s="54"/>
      <c r="C1330" s="80"/>
      <c r="D1330" s="80"/>
      <c r="E1330" s="80" t="s">
        <v>2007</v>
      </c>
      <c r="F1330" s="80"/>
      <c r="G1330" s="81"/>
      <c r="H1330" s="80"/>
      <c r="I1330" s="90"/>
      <c r="J1330" s="80"/>
      <c r="K1330" s="84" t="s">
        <v>1502</v>
      </c>
      <c r="L1330" s="76">
        <f t="shared" si="131"/>
        <v>27</v>
      </c>
      <c r="M1330" s="76"/>
      <c r="N1330" s="76"/>
      <c r="O1330" s="76"/>
      <c r="P1330" s="76"/>
      <c r="Q1330" s="76"/>
      <c r="R1330" s="76"/>
      <c r="S1330" s="76"/>
      <c r="T1330" s="76">
        <v>5</v>
      </c>
      <c r="U1330" s="76"/>
      <c r="V1330" s="76"/>
      <c r="W1330" s="76">
        <v>19</v>
      </c>
      <c r="X1330" s="76">
        <v>3</v>
      </c>
    </row>
    <row r="1331" spans="1:24">
      <c r="A1331" s="77"/>
      <c r="B1331" s="54"/>
      <c r="C1331" s="46" t="s">
        <v>33</v>
      </c>
      <c r="D1331" s="46" t="s">
        <v>2008</v>
      </c>
      <c r="E1331" s="58" t="s">
        <v>2009</v>
      </c>
      <c r="F1331" s="46" t="s">
        <v>2010</v>
      </c>
      <c r="G1331" s="58" t="s">
        <v>2011</v>
      </c>
      <c r="H1331" s="46" t="s">
        <v>2012</v>
      </c>
      <c r="I1331" s="88">
        <v>1242</v>
      </c>
      <c r="J1331" s="46" t="s">
        <v>1508</v>
      </c>
      <c r="K1331" s="75" t="s">
        <v>1509</v>
      </c>
      <c r="L1331" s="76">
        <f t="shared" si="131"/>
        <v>0</v>
      </c>
      <c r="M1331" s="76"/>
      <c r="N1331" s="76"/>
      <c r="O1331" s="76"/>
      <c r="P1331" s="76"/>
      <c r="Q1331" s="76"/>
      <c r="R1331" s="76"/>
      <c r="S1331" s="76"/>
      <c r="T1331" s="76"/>
      <c r="U1331" s="76"/>
      <c r="V1331" s="76"/>
      <c r="W1331" s="76"/>
      <c r="X1331" s="76"/>
    </row>
    <row r="1332" spans="1:24">
      <c r="A1332" s="77"/>
      <c r="B1332" s="54"/>
      <c r="C1332" s="54"/>
      <c r="D1332" s="54"/>
      <c r="E1332" s="54"/>
      <c r="F1332" s="54"/>
      <c r="G1332" s="77"/>
      <c r="H1332" s="54"/>
      <c r="I1332" s="89"/>
      <c r="J1332" s="54"/>
      <c r="K1332" s="75" t="s">
        <v>1501</v>
      </c>
      <c r="L1332" s="76">
        <f t="shared" si="131"/>
        <v>0</v>
      </c>
      <c r="M1332" s="76"/>
      <c r="N1332" s="76"/>
      <c r="O1332" s="76"/>
      <c r="P1332" s="76"/>
      <c r="Q1332" s="76"/>
      <c r="R1332" s="76"/>
      <c r="S1332" s="76"/>
      <c r="T1332" s="76"/>
      <c r="U1332" s="76"/>
      <c r="V1332" s="76"/>
      <c r="W1332" s="76"/>
      <c r="X1332" s="76"/>
    </row>
    <row r="1333" spans="1:24">
      <c r="A1333" s="77"/>
      <c r="B1333" s="54"/>
      <c r="C1333" s="80"/>
      <c r="D1333" s="80"/>
      <c r="E1333" s="80" t="s">
        <v>2013</v>
      </c>
      <c r="F1333" s="80"/>
      <c r="G1333" s="81"/>
      <c r="H1333" s="80"/>
      <c r="I1333" s="90"/>
      <c r="J1333" s="80"/>
      <c r="K1333" s="84" t="s">
        <v>1502</v>
      </c>
      <c r="L1333" s="76">
        <f t="shared" si="131"/>
        <v>5</v>
      </c>
      <c r="M1333" s="76"/>
      <c r="N1333" s="76"/>
      <c r="O1333" s="76">
        <v>1</v>
      </c>
      <c r="P1333" s="76"/>
      <c r="Q1333" s="76"/>
      <c r="R1333" s="76"/>
      <c r="S1333" s="76">
        <v>4</v>
      </c>
      <c r="T1333" s="76"/>
      <c r="U1333" s="76"/>
      <c r="V1333" s="76"/>
      <c r="W1333" s="76"/>
      <c r="X1333" s="76"/>
    </row>
    <row r="1334" spans="1:24">
      <c r="A1334" s="77"/>
      <c r="B1334" s="54"/>
      <c r="C1334" s="46" t="s">
        <v>33</v>
      </c>
      <c r="D1334" s="46" t="s">
        <v>2014</v>
      </c>
      <c r="E1334" s="58" t="s">
        <v>2015</v>
      </c>
      <c r="F1334" s="46" t="s">
        <v>2016</v>
      </c>
      <c r="G1334" s="58" t="s">
        <v>2017</v>
      </c>
      <c r="H1334" s="46" t="s">
        <v>2018</v>
      </c>
      <c r="I1334" s="88">
        <v>31177</v>
      </c>
      <c r="J1334" s="46" t="s">
        <v>1508</v>
      </c>
      <c r="K1334" s="75" t="s">
        <v>1509</v>
      </c>
      <c r="L1334" s="76">
        <f t="shared" si="131"/>
        <v>0</v>
      </c>
      <c r="M1334" s="76"/>
      <c r="N1334" s="76"/>
      <c r="O1334" s="76"/>
      <c r="P1334" s="76"/>
      <c r="Q1334" s="76"/>
      <c r="R1334" s="76"/>
      <c r="S1334" s="76"/>
      <c r="T1334" s="76"/>
      <c r="U1334" s="76"/>
      <c r="V1334" s="76"/>
      <c r="W1334" s="76"/>
      <c r="X1334" s="76"/>
    </row>
    <row r="1335" spans="1:24">
      <c r="A1335" s="77"/>
      <c r="B1335" s="54"/>
      <c r="C1335" s="54"/>
      <c r="D1335" s="54"/>
      <c r="E1335" s="54"/>
      <c r="F1335" s="54"/>
      <c r="G1335" s="77"/>
      <c r="H1335" s="54"/>
      <c r="I1335" s="89"/>
      <c r="J1335" s="54"/>
      <c r="K1335" s="75" t="s">
        <v>1501</v>
      </c>
      <c r="L1335" s="76">
        <f t="shared" si="131"/>
        <v>0</v>
      </c>
      <c r="M1335" s="76"/>
      <c r="N1335" s="76"/>
      <c r="O1335" s="76"/>
      <c r="P1335" s="76"/>
      <c r="Q1335" s="76"/>
      <c r="R1335" s="76"/>
      <c r="S1335" s="76"/>
      <c r="T1335" s="76"/>
      <c r="U1335" s="76"/>
      <c r="V1335" s="76"/>
      <c r="W1335" s="76"/>
      <c r="X1335" s="76"/>
    </row>
    <row r="1336" spans="1:24">
      <c r="A1336" s="77"/>
      <c r="B1336" s="54"/>
      <c r="C1336" s="80"/>
      <c r="D1336" s="80"/>
      <c r="E1336" s="80" t="s">
        <v>2019</v>
      </c>
      <c r="F1336" s="80"/>
      <c r="G1336" s="81"/>
      <c r="H1336" s="80"/>
      <c r="I1336" s="90"/>
      <c r="J1336" s="80"/>
      <c r="K1336" s="84" t="s">
        <v>1502</v>
      </c>
      <c r="L1336" s="76">
        <f t="shared" si="131"/>
        <v>10</v>
      </c>
      <c r="M1336" s="76"/>
      <c r="N1336" s="76"/>
      <c r="O1336" s="76"/>
      <c r="P1336" s="76"/>
      <c r="Q1336" s="76"/>
      <c r="R1336" s="76"/>
      <c r="S1336" s="76">
        <v>1</v>
      </c>
      <c r="T1336" s="76">
        <v>9</v>
      </c>
      <c r="U1336" s="76"/>
      <c r="V1336" s="76"/>
      <c r="W1336" s="76"/>
      <c r="X1336" s="76"/>
    </row>
    <row r="1337" spans="1:24">
      <c r="A1337" s="77"/>
      <c r="B1337" s="54"/>
      <c r="C1337" s="46" t="s">
        <v>33</v>
      </c>
      <c r="D1337" s="46" t="s">
        <v>2020</v>
      </c>
      <c r="E1337" s="58" t="s">
        <v>2021</v>
      </c>
      <c r="F1337" s="46" t="s">
        <v>2022</v>
      </c>
      <c r="G1337" s="58" t="s">
        <v>2023</v>
      </c>
      <c r="H1337" s="46" t="s">
        <v>2024</v>
      </c>
      <c r="I1337" s="88">
        <v>4266</v>
      </c>
      <c r="J1337" s="46" t="s">
        <v>1508</v>
      </c>
      <c r="K1337" s="75" t="s">
        <v>1509</v>
      </c>
      <c r="L1337" s="76">
        <f>SUM(M1337:X1337)</f>
        <v>0</v>
      </c>
      <c r="M1337" s="76"/>
      <c r="N1337" s="76"/>
      <c r="O1337" s="76"/>
      <c r="P1337" s="76"/>
      <c r="Q1337" s="76"/>
      <c r="R1337" s="76"/>
      <c r="S1337" s="76"/>
      <c r="T1337" s="76"/>
      <c r="U1337" s="76"/>
      <c r="V1337" s="76"/>
      <c r="W1337" s="76"/>
      <c r="X1337" s="76"/>
    </row>
    <row r="1338" spans="1:24">
      <c r="A1338" s="77"/>
      <c r="B1338" s="54"/>
      <c r="C1338" s="54"/>
      <c r="D1338" s="54"/>
      <c r="E1338" s="54"/>
      <c r="F1338" s="54"/>
      <c r="G1338" s="77"/>
      <c r="H1338" s="54"/>
      <c r="I1338" s="89"/>
      <c r="J1338" s="54"/>
      <c r="K1338" s="75" t="s">
        <v>1501</v>
      </c>
      <c r="L1338" s="76">
        <f t="shared" ref="L1338:L1348" si="132">SUM(M1338:X1338)</f>
        <v>0</v>
      </c>
      <c r="M1338" s="76"/>
      <c r="N1338" s="76"/>
      <c r="O1338" s="76"/>
      <c r="P1338" s="76"/>
      <c r="Q1338" s="76"/>
      <c r="R1338" s="76"/>
      <c r="S1338" s="76"/>
      <c r="T1338" s="76"/>
      <c r="U1338" s="76"/>
      <c r="V1338" s="76"/>
      <c r="W1338" s="76"/>
      <c r="X1338" s="76"/>
    </row>
    <row r="1339" spans="1:24">
      <c r="A1339" s="77"/>
      <c r="B1339" s="54"/>
      <c r="C1339" s="80"/>
      <c r="D1339" s="80"/>
      <c r="E1339" s="80" t="s">
        <v>2025</v>
      </c>
      <c r="F1339" s="80"/>
      <c r="G1339" s="81"/>
      <c r="H1339" s="80"/>
      <c r="I1339" s="90"/>
      <c r="J1339" s="80"/>
      <c r="K1339" s="84" t="s">
        <v>1502</v>
      </c>
      <c r="L1339" s="76">
        <f t="shared" si="132"/>
        <v>2</v>
      </c>
      <c r="M1339" s="76"/>
      <c r="N1339" s="76"/>
      <c r="O1339" s="76"/>
      <c r="P1339" s="76"/>
      <c r="Q1339" s="76"/>
      <c r="R1339" s="76"/>
      <c r="S1339" s="76">
        <v>1</v>
      </c>
      <c r="T1339" s="76">
        <v>1</v>
      </c>
      <c r="U1339" s="76"/>
      <c r="V1339" s="76"/>
      <c r="W1339" s="76"/>
      <c r="X1339" s="76"/>
    </row>
    <row r="1340" spans="1:24">
      <c r="A1340" s="77"/>
      <c r="B1340" s="54"/>
      <c r="C1340" s="46" t="s">
        <v>33</v>
      </c>
      <c r="D1340" s="46" t="s">
        <v>2026</v>
      </c>
      <c r="E1340" s="58" t="s">
        <v>2027</v>
      </c>
      <c r="F1340" s="46" t="s">
        <v>2028</v>
      </c>
      <c r="G1340" s="58" t="s">
        <v>2029</v>
      </c>
      <c r="H1340" s="46" t="s">
        <v>2030</v>
      </c>
      <c r="I1340" s="88">
        <v>202</v>
      </c>
      <c r="J1340" s="46" t="s">
        <v>1508</v>
      </c>
      <c r="K1340" s="75" t="s">
        <v>1509</v>
      </c>
      <c r="L1340" s="76">
        <f t="shared" si="132"/>
        <v>0</v>
      </c>
      <c r="M1340" s="76"/>
      <c r="N1340" s="76"/>
      <c r="O1340" s="76"/>
      <c r="P1340" s="76"/>
      <c r="Q1340" s="76"/>
      <c r="R1340" s="76"/>
      <c r="S1340" s="76"/>
      <c r="T1340" s="76"/>
      <c r="U1340" s="76"/>
      <c r="V1340" s="76"/>
      <c r="W1340" s="76"/>
      <c r="X1340" s="76"/>
    </row>
    <row r="1341" spans="1:24">
      <c r="A1341" s="77"/>
      <c r="B1341" s="54"/>
      <c r="C1341" s="54"/>
      <c r="D1341" s="54"/>
      <c r="E1341" s="54"/>
      <c r="F1341" s="54"/>
      <c r="G1341" s="77"/>
      <c r="H1341" s="54"/>
      <c r="I1341" s="89"/>
      <c r="J1341" s="54"/>
      <c r="K1341" s="75" t="s">
        <v>1501</v>
      </c>
      <c r="L1341" s="76">
        <f t="shared" si="132"/>
        <v>0</v>
      </c>
      <c r="M1341" s="76"/>
      <c r="N1341" s="76"/>
      <c r="O1341" s="76"/>
      <c r="P1341" s="76"/>
      <c r="Q1341" s="76"/>
      <c r="R1341" s="76"/>
      <c r="S1341" s="76"/>
      <c r="T1341" s="76"/>
      <c r="U1341" s="76"/>
      <c r="V1341" s="76"/>
      <c r="W1341" s="76"/>
      <c r="X1341" s="76"/>
    </row>
    <row r="1342" spans="1:24">
      <c r="A1342" s="77"/>
      <c r="B1342" s="54"/>
      <c r="C1342" s="80"/>
      <c r="D1342" s="80"/>
      <c r="E1342" s="80" t="s">
        <v>2031</v>
      </c>
      <c r="F1342" s="80"/>
      <c r="G1342" s="81"/>
      <c r="H1342" s="80"/>
      <c r="I1342" s="90"/>
      <c r="J1342" s="80"/>
      <c r="K1342" s="84" t="s">
        <v>1502</v>
      </c>
      <c r="L1342" s="76">
        <f t="shared" si="132"/>
        <v>2</v>
      </c>
      <c r="M1342" s="76"/>
      <c r="N1342" s="76"/>
      <c r="O1342" s="76">
        <v>2</v>
      </c>
      <c r="P1342" s="76"/>
      <c r="Q1342" s="76"/>
      <c r="R1342" s="76"/>
      <c r="S1342" s="76"/>
      <c r="T1342" s="76"/>
      <c r="U1342" s="76"/>
      <c r="V1342" s="76"/>
      <c r="W1342" s="76"/>
      <c r="X1342" s="76"/>
    </row>
    <row r="1343" spans="1:24">
      <c r="A1343" s="77"/>
      <c r="B1343" s="54"/>
      <c r="C1343" s="46" t="s">
        <v>35</v>
      </c>
      <c r="D1343" s="46" t="s">
        <v>2032</v>
      </c>
      <c r="E1343" s="58" t="s">
        <v>2033</v>
      </c>
      <c r="F1343" s="46" t="s">
        <v>2034</v>
      </c>
      <c r="G1343" s="58" t="s">
        <v>2035</v>
      </c>
      <c r="H1343" s="46" t="s">
        <v>2036</v>
      </c>
      <c r="I1343" s="88">
        <v>795</v>
      </c>
      <c r="J1343" s="46" t="s">
        <v>1508</v>
      </c>
      <c r="K1343" s="75" t="s">
        <v>1509</v>
      </c>
      <c r="L1343" s="76">
        <f t="shared" si="132"/>
        <v>3</v>
      </c>
      <c r="M1343" s="76">
        <v>1</v>
      </c>
      <c r="N1343" s="76"/>
      <c r="O1343" s="76">
        <v>2</v>
      </c>
      <c r="P1343" s="76"/>
      <c r="Q1343" s="76"/>
      <c r="R1343" s="76"/>
      <c r="S1343" s="76"/>
      <c r="T1343" s="76"/>
      <c r="U1343" s="76"/>
      <c r="V1343" s="76"/>
      <c r="W1343" s="76"/>
      <c r="X1343" s="76"/>
    </row>
    <row r="1344" spans="1:24">
      <c r="A1344" s="77"/>
      <c r="B1344" s="54"/>
      <c r="C1344" s="54"/>
      <c r="D1344" s="54"/>
      <c r="E1344" s="54"/>
      <c r="F1344" s="54"/>
      <c r="G1344" s="77"/>
      <c r="H1344" s="54"/>
      <c r="I1344" s="89"/>
      <c r="J1344" s="54"/>
      <c r="K1344" s="75" t="s">
        <v>1501</v>
      </c>
      <c r="L1344" s="76">
        <f t="shared" si="132"/>
        <v>0</v>
      </c>
      <c r="M1344" s="76"/>
      <c r="N1344" s="76"/>
      <c r="O1344" s="76"/>
      <c r="P1344" s="76"/>
      <c r="Q1344" s="76"/>
      <c r="R1344" s="76"/>
      <c r="S1344" s="76"/>
      <c r="T1344" s="76"/>
      <c r="U1344" s="76"/>
      <c r="V1344" s="76"/>
      <c r="W1344" s="76"/>
      <c r="X1344" s="76"/>
    </row>
    <row r="1345" spans="1:24">
      <c r="A1345" s="77"/>
      <c r="B1345" s="54"/>
      <c r="C1345" s="80"/>
      <c r="D1345" s="80"/>
      <c r="E1345" s="80"/>
      <c r="F1345" s="80"/>
      <c r="G1345" s="81"/>
      <c r="H1345" s="80"/>
      <c r="I1345" s="90"/>
      <c r="J1345" s="80"/>
      <c r="K1345" s="84" t="s">
        <v>1502</v>
      </c>
      <c r="L1345" s="76">
        <f t="shared" si="132"/>
        <v>5</v>
      </c>
      <c r="M1345" s="76"/>
      <c r="N1345" s="76"/>
      <c r="O1345" s="76">
        <v>1</v>
      </c>
      <c r="P1345" s="76"/>
      <c r="Q1345" s="76"/>
      <c r="R1345" s="76"/>
      <c r="S1345" s="76">
        <v>1</v>
      </c>
      <c r="T1345" s="76">
        <v>1</v>
      </c>
      <c r="U1345" s="76"/>
      <c r="V1345" s="76"/>
      <c r="W1345" s="76"/>
      <c r="X1345" s="76">
        <v>2</v>
      </c>
    </row>
    <row r="1346" spans="1:24">
      <c r="A1346" s="77"/>
      <c r="B1346" s="54"/>
      <c r="C1346" s="46" t="s">
        <v>33</v>
      </c>
      <c r="D1346" s="46" t="s">
        <v>2037</v>
      </c>
      <c r="E1346" s="58" t="s">
        <v>2038</v>
      </c>
      <c r="F1346" s="46" t="s">
        <v>2039</v>
      </c>
      <c r="G1346" s="46" t="s">
        <v>2040</v>
      </c>
      <c r="H1346" s="46" t="s">
        <v>2041</v>
      </c>
      <c r="I1346" s="88">
        <v>0</v>
      </c>
      <c r="J1346" s="46" t="s">
        <v>1508</v>
      </c>
      <c r="K1346" s="75" t="s">
        <v>1509</v>
      </c>
      <c r="L1346" s="76">
        <f t="shared" si="132"/>
        <v>0</v>
      </c>
      <c r="M1346" s="76"/>
      <c r="N1346" s="76"/>
      <c r="O1346" s="76"/>
      <c r="P1346" s="76"/>
      <c r="Q1346" s="76"/>
      <c r="R1346" s="76"/>
      <c r="S1346" s="76"/>
      <c r="T1346" s="76"/>
      <c r="U1346" s="76"/>
      <c r="V1346" s="76"/>
      <c r="W1346" s="76"/>
      <c r="X1346" s="76"/>
    </row>
    <row r="1347" spans="1:24">
      <c r="A1347" s="77"/>
      <c r="B1347" s="54"/>
      <c r="C1347" s="54"/>
      <c r="D1347" s="54"/>
      <c r="E1347" s="54"/>
      <c r="F1347" s="54"/>
      <c r="G1347" s="54"/>
      <c r="H1347" s="54"/>
      <c r="I1347" s="89"/>
      <c r="J1347" s="54"/>
      <c r="K1347" s="75" t="s">
        <v>1501</v>
      </c>
      <c r="L1347" s="76">
        <f t="shared" si="132"/>
        <v>0</v>
      </c>
      <c r="M1347" s="76"/>
      <c r="N1347" s="76"/>
      <c r="O1347" s="76"/>
      <c r="P1347" s="76"/>
      <c r="Q1347" s="76"/>
      <c r="R1347" s="76"/>
      <c r="S1347" s="76"/>
      <c r="T1347" s="76"/>
      <c r="U1347" s="76"/>
      <c r="V1347" s="76"/>
      <c r="W1347" s="76"/>
      <c r="X1347" s="76"/>
    </row>
    <row r="1348" spans="1:24">
      <c r="A1348" s="77"/>
      <c r="B1348" s="54"/>
      <c r="C1348" s="80"/>
      <c r="D1348" s="80"/>
      <c r="E1348" s="80"/>
      <c r="F1348" s="80"/>
      <c r="G1348" s="80"/>
      <c r="H1348" s="80"/>
      <c r="I1348" s="90"/>
      <c r="J1348" s="80"/>
      <c r="K1348" s="84" t="s">
        <v>1502</v>
      </c>
      <c r="L1348" s="76">
        <f t="shared" si="132"/>
        <v>2</v>
      </c>
      <c r="M1348" s="76"/>
      <c r="N1348" s="76"/>
      <c r="O1348" s="76">
        <v>1</v>
      </c>
      <c r="P1348" s="76"/>
      <c r="Q1348" s="76"/>
      <c r="R1348" s="76"/>
      <c r="S1348" s="76">
        <v>1</v>
      </c>
      <c r="T1348" s="76"/>
      <c r="U1348" s="76"/>
      <c r="V1348" s="76"/>
      <c r="W1348" s="76"/>
      <c r="X1348" s="76"/>
    </row>
    <row r="1349" spans="1:24">
      <c r="A1349" s="77"/>
      <c r="B1349" s="54"/>
      <c r="C1349" s="46" t="s">
        <v>35</v>
      </c>
      <c r="D1349" s="46" t="s">
        <v>2042</v>
      </c>
      <c r="E1349" s="58" t="s">
        <v>2043</v>
      </c>
      <c r="F1349" s="46" t="s">
        <v>2044</v>
      </c>
      <c r="G1349" s="58" t="s">
        <v>2045</v>
      </c>
      <c r="H1349" s="46" t="s">
        <v>2046</v>
      </c>
      <c r="I1349" s="88">
        <v>10228</v>
      </c>
      <c r="J1349" s="46" t="s">
        <v>1508</v>
      </c>
      <c r="K1349" s="75" t="s">
        <v>1509</v>
      </c>
      <c r="L1349" s="76">
        <f>SUM(M1349:X1349)</f>
        <v>2</v>
      </c>
      <c r="M1349" s="76"/>
      <c r="N1349" s="76">
        <v>1</v>
      </c>
      <c r="O1349" s="76"/>
      <c r="P1349" s="76"/>
      <c r="Q1349" s="76"/>
      <c r="R1349" s="76"/>
      <c r="S1349" s="76"/>
      <c r="T1349" s="76">
        <v>1</v>
      </c>
      <c r="U1349" s="76"/>
      <c r="V1349" s="76"/>
      <c r="W1349" s="76"/>
      <c r="X1349" s="76"/>
    </row>
    <row r="1350" spans="1:24">
      <c r="A1350" s="77"/>
      <c r="B1350" s="54"/>
      <c r="C1350" s="54"/>
      <c r="D1350" s="54"/>
      <c r="E1350" s="54"/>
      <c r="F1350" s="54"/>
      <c r="G1350" s="77"/>
      <c r="H1350" s="54"/>
      <c r="I1350" s="89"/>
      <c r="J1350" s="54"/>
      <c r="K1350" s="75" t="s">
        <v>1501</v>
      </c>
      <c r="L1350" s="76">
        <f t="shared" ref="L1350:L1357" si="133">SUM(M1350:X1350)</f>
        <v>0</v>
      </c>
      <c r="M1350" s="76"/>
      <c r="N1350" s="76"/>
      <c r="O1350" s="76"/>
      <c r="P1350" s="76"/>
      <c r="Q1350" s="76"/>
      <c r="R1350" s="76"/>
      <c r="S1350" s="76"/>
      <c r="T1350" s="76"/>
      <c r="U1350" s="76"/>
      <c r="V1350" s="76"/>
      <c r="W1350" s="76"/>
      <c r="X1350" s="76"/>
    </row>
    <row r="1351" spans="1:24">
      <c r="A1351" s="77"/>
      <c r="B1351" s="54"/>
      <c r="C1351" s="80"/>
      <c r="D1351" s="80"/>
      <c r="E1351" s="80"/>
      <c r="F1351" s="80"/>
      <c r="G1351" s="81"/>
      <c r="H1351" s="80"/>
      <c r="I1351" s="90"/>
      <c r="J1351" s="80"/>
      <c r="K1351" s="84" t="s">
        <v>1502</v>
      </c>
      <c r="L1351" s="76">
        <f t="shared" si="133"/>
        <v>3</v>
      </c>
      <c r="M1351" s="76"/>
      <c r="N1351" s="76"/>
      <c r="O1351" s="76">
        <v>1</v>
      </c>
      <c r="P1351" s="76"/>
      <c r="Q1351" s="76"/>
      <c r="R1351" s="76"/>
      <c r="S1351" s="76"/>
      <c r="T1351" s="76">
        <v>2</v>
      </c>
      <c r="U1351" s="76"/>
      <c r="V1351" s="76"/>
      <c r="W1351" s="76"/>
      <c r="X1351" s="76"/>
    </row>
    <row r="1352" spans="1:24">
      <c r="A1352" s="77"/>
      <c r="B1352" s="54"/>
      <c r="C1352" s="46" t="s">
        <v>33</v>
      </c>
      <c r="D1352" s="46" t="s">
        <v>2047</v>
      </c>
      <c r="E1352" s="58" t="s">
        <v>2048</v>
      </c>
      <c r="F1352" s="46" t="s">
        <v>2049</v>
      </c>
      <c r="G1352" s="58" t="s">
        <v>2050</v>
      </c>
      <c r="H1352" s="46" t="s">
        <v>2051</v>
      </c>
      <c r="I1352" s="88">
        <v>2082</v>
      </c>
      <c r="J1352" s="46" t="s">
        <v>1508</v>
      </c>
      <c r="K1352" s="75" t="s">
        <v>1509</v>
      </c>
      <c r="L1352" s="76">
        <f t="shared" si="133"/>
        <v>0</v>
      </c>
      <c r="M1352" s="76"/>
      <c r="N1352" s="76"/>
      <c r="O1352" s="76"/>
      <c r="P1352" s="76"/>
      <c r="Q1352" s="76"/>
      <c r="R1352" s="76"/>
      <c r="S1352" s="76"/>
      <c r="T1352" s="76"/>
      <c r="U1352" s="76"/>
      <c r="V1352" s="76"/>
      <c r="W1352" s="76"/>
      <c r="X1352" s="76"/>
    </row>
    <row r="1353" spans="1:24">
      <c r="A1353" s="77"/>
      <c r="B1353" s="54"/>
      <c r="C1353" s="54"/>
      <c r="D1353" s="54"/>
      <c r="E1353" s="54"/>
      <c r="F1353" s="54"/>
      <c r="G1353" s="77"/>
      <c r="H1353" s="54"/>
      <c r="I1353" s="89"/>
      <c r="J1353" s="54"/>
      <c r="K1353" s="75" t="s">
        <v>1501</v>
      </c>
      <c r="L1353" s="76">
        <f t="shared" si="133"/>
        <v>0</v>
      </c>
      <c r="M1353" s="76"/>
      <c r="N1353" s="76"/>
      <c r="O1353" s="76"/>
      <c r="P1353" s="76"/>
      <c r="Q1353" s="76"/>
      <c r="R1353" s="76"/>
      <c r="S1353" s="76"/>
      <c r="T1353" s="76"/>
      <c r="U1353" s="76"/>
      <c r="V1353" s="76"/>
      <c r="W1353" s="76"/>
      <c r="X1353" s="76"/>
    </row>
    <row r="1354" spans="1:24">
      <c r="A1354" s="77"/>
      <c r="B1354" s="54"/>
      <c r="C1354" s="80"/>
      <c r="D1354" s="80"/>
      <c r="E1354" s="80" t="s">
        <v>2052</v>
      </c>
      <c r="F1354" s="80"/>
      <c r="G1354" s="81"/>
      <c r="H1354" s="80"/>
      <c r="I1354" s="90"/>
      <c r="J1354" s="80"/>
      <c r="K1354" s="84" t="s">
        <v>1502</v>
      </c>
      <c r="L1354" s="76">
        <f t="shared" si="133"/>
        <v>9</v>
      </c>
      <c r="M1354" s="76">
        <v>5</v>
      </c>
      <c r="N1354" s="76"/>
      <c r="O1354" s="76"/>
      <c r="P1354" s="76"/>
      <c r="Q1354" s="76"/>
      <c r="R1354" s="76"/>
      <c r="S1354" s="76">
        <v>4</v>
      </c>
      <c r="T1354" s="76"/>
      <c r="U1354" s="76"/>
      <c r="V1354" s="76"/>
      <c r="W1354" s="76"/>
      <c r="X1354" s="76"/>
    </row>
    <row r="1355" spans="1:24">
      <c r="A1355" s="77"/>
      <c r="B1355" s="54"/>
      <c r="C1355" s="46" t="s">
        <v>33</v>
      </c>
      <c r="D1355" s="46" t="s">
        <v>2053</v>
      </c>
      <c r="E1355" s="58" t="s">
        <v>2054</v>
      </c>
      <c r="F1355" s="46" t="s">
        <v>2055</v>
      </c>
      <c r="G1355" s="58" t="s">
        <v>2056</v>
      </c>
      <c r="H1355" s="46" t="s">
        <v>2057</v>
      </c>
      <c r="I1355" s="88">
        <v>3702</v>
      </c>
      <c r="J1355" s="46" t="s">
        <v>1508</v>
      </c>
      <c r="K1355" s="75" t="s">
        <v>1509</v>
      </c>
      <c r="L1355" s="76">
        <f t="shared" si="133"/>
        <v>0</v>
      </c>
      <c r="M1355" s="76"/>
      <c r="N1355" s="76"/>
      <c r="O1355" s="76"/>
      <c r="P1355" s="76"/>
      <c r="Q1355" s="76"/>
      <c r="R1355" s="76"/>
      <c r="S1355" s="76"/>
      <c r="T1355" s="76"/>
      <c r="U1355" s="76"/>
      <c r="V1355" s="76"/>
      <c r="W1355" s="76"/>
      <c r="X1355" s="76"/>
    </row>
    <row r="1356" spans="1:24">
      <c r="A1356" s="77"/>
      <c r="B1356" s="54"/>
      <c r="C1356" s="54"/>
      <c r="D1356" s="54"/>
      <c r="E1356" s="54"/>
      <c r="F1356" s="54"/>
      <c r="G1356" s="77"/>
      <c r="H1356" s="54"/>
      <c r="I1356" s="89"/>
      <c r="J1356" s="54"/>
      <c r="K1356" s="75" t="s">
        <v>1501</v>
      </c>
      <c r="L1356" s="76">
        <f t="shared" si="133"/>
        <v>0</v>
      </c>
      <c r="M1356" s="76"/>
      <c r="N1356" s="76"/>
      <c r="O1356" s="76"/>
      <c r="P1356" s="76"/>
      <c r="Q1356" s="76"/>
      <c r="R1356" s="76"/>
      <c r="S1356" s="76"/>
      <c r="T1356" s="76"/>
      <c r="U1356" s="76"/>
      <c r="V1356" s="76"/>
      <c r="W1356" s="76"/>
      <c r="X1356" s="76"/>
    </row>
    <row r="1357" spans="1:24">
      <c r="A1357" s="77"/>
      <c r="B1357" s="54"/>
      <c r="C1357" s="80"/>
      <c r="D1357" s="80"/>
      <c r="E1357" s="80" t="s">
        <v>2058</v>
      </c>
      <c r="F1357" s="80"/>
      <c r="G1357" s="81"/>
      <c r="H1357" s="80"/>
      <c r="I1357" s="90"/>
      <c r="J1357" s="80"/>
      <c r="K1357" s="84" t="s">
        <v>1502</v>
      </c>
      <c r="L1357" s="76">
        <f t="shared" si="133"/>
        <v>3</v>
      </c>
      <c r="M1357" s="76"/>
      <c r="N1357" s="76"/>
      <c r="O1357" s="76"/>
      <c r="P1357" s="76"/>
      <c r="Q1357" s="76"/>
      <c r="R1357" s="76"/>
      <c r="S1357" s="76"/>
      <c r="T1357" s="76">
        <v>3</v>
      </c>
      <c r="U1357" s="76"/>
      <c r="V1357" s="76"/>
      <c r="W1357" s="76"/>
      <c r="X1357" s="76"/>
    </row>
    <row r="1358" spans="1:24">
      <c r="A1358" s="77"/>
      <c r="B1358" s="54"/>
      <c r="C1358" s="46" t="s">
        <v>33</v>
      </c>
      <c r="D1358" s="46" t="s">
        <v>2059</v>
      </c>
      <c r="E1358" s="58" t="s">
        <v>2060</v>
      </c>
      <c r="F1358" s="46" t="s">
        <v>2061</v>
      </c>
      <c r="G1358" s="46" t="s">
        <v>2062</v>
      </c>
      <c r="H1358" s="46" t="s">
        <v>2063</v>
      </c>
      <c r="I1358" s="88">
        <v>1634</v>
      </c>
      <c r="J1358" s="46" t="s">
        <v>1508</v>
      </c>
      <c r="K1358" s="75" t="s">
        <v>1509</v>
      </c>
      <c r="L1358" s="76">
        <f>SUM(M1358:X1358)</f>
        <v>0</v>
      </c>
      <c r="M1358" s="76"/>
      <c r="N1358" s="76"/>
      <c r="O1358" s="76"/>
      <c r="P1358" s="76"/>
      <c r="Q1358" s="76"/>
      <c r="R1358" s="76"/>
      <c r="S1358" s="76"/>
      <c r="T1358" s="76"/>
      <c r="U1358" s="76"/>
      <c r="V1358" s="76"/>
      <c r="W1358" s="76"/>
      <c r="X1358" s="76"/>
    </row>
    <row r="1359" spans="1:24">
      <c r="A1359" s="77"/>
      <c r="B1359" s="54"/>
      <c r="C1359" s="54"/>
      <c r="D1359" s="54"/>
      <c r="E1359" s="54"/>
      <c r="F1359" s="54"/>
      <c r="G1359" s="54"/>
      <c r="H1359" s="54"/>
      <c r="I1359" s="89"/>
      <c r="J1359" s="54"/>
      <c r="K1359" s="75" t="s">
        <v>1501</v>
      </c>
      <c r="L1359" s="76">
        <f>SUM(M1359:X1359)</f>
        <v>0</v>
      </c>
      <c r="M1359" s="76"/>
      <c r="N1359" s="76"/>
      <c r="O1359" s="76"/>
      <c r="P1359" s="76"/>
      <c r="Q1359" s="76"/>
      <c r="R1359" s="76"/>
      <c r="S1359" s="76"/>
      <c r="T1359" s="76"/>
      <c r="U1359" s="76"/>
      <c r="V1359" s="76"/>
      <c r="W1359" s="76"/>
      <c r="X1359" s="76"/>
    </row>
    <row r="1360" spans="1:24">
      <c r="A1360" s="77"/>
      <c r="B1360" s="54"/>
      <c r="C1360" s="80"/>
      <c r="D1360" s="80"/>
      <c r="E1360" s="80" t="s">
        <v>2064</v>
      </c>
      <c r="F1360" s="80"/>
      <c r="G1360" s="80"/>
      <c r="H1360" s="80"/>
      <c r="I1360" s="90"/>
      <c r="J1360" s="80"/>
      <c r="K1360" s="84" t="s">
        <v>1502</v>
      </c>
      <c r="L1360" s="76">
        <f>SUM(M1360:X1360)</f>
        <v>2</v>
      </c>
      <c r="M1360" s="76"/>
      <c r="N1360" s="76"/>
      <c r="O1360" s="76"/>
      <c r="P1360" s="76"/>
      <c r="Q1360" s="76"/>
      <c r="R1360" s="76"/>
      <c r="S1360" s="76"/>
      <c r="T1360" s="76"/>
      <c r="U1360" s="76"/>
      <c r="V1360" s="76"/>
      <c r="W1360" s="76">
        <v>2</v>
      </c>
      <c r="X1360" s="76"/>
    </row>
    <row r="1361" spans="1:24">
      <c r="A1361" s="77"/>
      <c r="B1361" s="54"/>
      <c r="C1361" s="46" t="s">
        <v>31</v>
      </c>
      <c r="D1361" s="46" t="s">
        <v>2065</v>
      </c>
      <c r="E1361" s="58" t="s">
        <v>2066</v>
      </c>
      <c r="F1361" s="46" t="s">
        <v>2067</v>
      </c>
      <c r="G1361" s="58" t="s">
        <v>2068</v>
      </c>
      <c r="H1361" s="46" t="s">
        <v>2069</v>
      </c>
      <c r="I1361" s="88">
        <v>17937</v>
      </c>
      <c r="J1361" s="46" t="s">
        <v>1508</v>
      </c>
      <c r="K1361" s="75" t="s">
        <v>1509</v>
      </c>
      <c r="L1361" s="76">
        <f t="shared" ref="L1361:L1424" si="134">SUM(M1361:X1361)</f>
        <v>7</v>
      </c>
      <c r="M1361" s="76"/>
      <c r="N1361" s="76">
        <v>5</v>
      </c>
      <c r="O1361" s="76"/>
      <c r="P1361" s="76"/>
      <c r="Q1361" s="76"/>
      <c r="R1361" s="76"/>
      <c r="S1361" s="76"/>
      <c r="T1361" s="76">
        <v>2</v>
      </c>
      <c r="U1361" s="76"/>
      <c r="V1361" s="76"/>
      <c r="W1361" s="76"/>
      <c r="X1361" s="76"/>
    </row>
    <row r="1362" spans="1:24">
      <c r="A1362" s="77"/>
      <c r="B1362" s="54"/>
      <c r="C1362" s="54"/>
      <c r="D1362" s="54"/>
      <c r="E1362" s="54"/>
      <c r="F1362" s="54"/>
      <c r="G1362" s="77"/>
      <c r="H1362" s="54"/>
      <c r="I1362" s="89"/>
      <c r="J1362" s="54"/>
      <c r="K1362" s="75" t="s">
        <v>1501</v>
      </c>
      <c r="L1362" s="76">
        <f t="shared" si="134"/>
        <v>0</v>
      </c>
      <c r="M1362" s="76"/>
      <c r="N1362" s="76"/>
      <c r="O1362" s="76"/>
      <c r="P1362" s="76"/>
      <c r="Q1362" s="76"/>
      <c r="R1362" s="76"/>
      <c r="S1362" s="76"/>
      <c r="T1362" s="76"/>
      <c r="U1362" s="76"/>
      <c r="V1362" s="76"/>
      <c r="W1362" s="76"/>
      <c r="X1362" s="76"/>
    </row>
    <row r="1363" spans="1:24">
      <c r="A1363" s="77"/>
      <c r="B1363" s="54"/>
      <c r="C1363" s="80"/>
      <c r="D1363" s="80"/>
      <c r="E1363" s="80"/>
      <c r="F1363" s="80"/>
      <c r="G1363" s="81"/>
      <c r="H1363" s="80"/>
      <c r="I1363" s="90"/>
      <c r="J1363" s="80"/>
      <c r="K1363" s="84" t="s">
        <v>1502</v>
      </c>
      <c r="L1363" s="76">
        <f t="shared" si="134"/>
        <v>0</v>
      </c>
      <c r="M1363" s="76"/>
      <c r="N1363" s="76"/>
      <c r="O1363" s="76"/>
      <c r="P1363" s="76"/>
      <c r="Q1363" s="76"/>
      <c r="R1363" s="76"/>
      <c r="S1363" s="76"/>
      <c r="T1363" s="76"/>
      <c r="U1363" s="76"/>
      <c r="V1363" s="76"/>
      <c r="W1363" s="76"/>
      <c r="X1363" s="76"/>
    </row>
    <row r="1364" spans="1:24">
      <c r="A1364" s="77"/>
      <c r="B1364" s="54"/>
      <c r="C1364" s="46" t="s">
        <v>31</v>
      </c>
      <c r="D1364" s="46" t="s">
        <v>2070</v>
      </c>
      <c r="E1364" s="58" t="s">
        <v>2071</v>
      </c>
      <c r="F1364" s="46" t="s">
        <v>2072</v>
      </c>
      <c r="G1364" s="58" t="s">
        <v>2073</v>
      </c>
      <c r="H1364" s="46" t="s">
        <v>2074</v>
      </c>
      <c r="I1364" s="88">
        <v>1331</v>
      </c>
      <c r="J1364" s="46" t="s">
        <v>1508</v>
      </c>
      <c r="K1364" s="75" t="s">
        <v>1509</v>
      </c>
      <c r="L1364" s="76">
        <f t="shared" si="134"/>
        <v>10</v>
      </c>
      <c r="M1364" s="76"/>
      <c r="N1364" s="76">
        <v>5</v>
      </c>
      <c r="O1364" s="76">
        <v>2</v>
      </c>
      <c r="P1364" s="76"/>
      <c r="Q1364" s="76"/>
      <c r="R1364" s="76"/>
      <c r="S1364" s="76"/>
      <c r="T1364" s="76">
        <v>3</v>
      </c>
      <c r="U1364" s="76"/>
      <c r="V1364" s="76"/>
      <c r="W1364" s="76"/>
      <c r="X1364" s="76"/>
    </row>
    <row r="1365" spans="1:24">
      <c r="A1365" s="77"/>
      <c r="B1365" s="54"/>
      <c r="C1365" s="54"/>
      <c r="D1365" s="54"/>
      <c r="E1365" s="54"/>
      <c r="F1365" s="54"/>
      <c r="G1365" s="77"/>
      <c r="H1365" s="54"/>
      <c r="I1365" s="89"/>
      <c r="J1365" s="54"/>
      <c r="K1365" s="75" t="s">
        <v>1501</v>
      </c>
      <c r="L1365" s="76">
        <f t="shared" si="134"/>
        <v>0</v>
      </c>
      <c r="M1365" s="76"/>
      <c r="N1365" s="76"/>
      <c r="O1365" s="76"/>
      <c r="P1365" s="76"/>
      <c r="Q1365" s="76"/>
      <c r="R1365" s="76"/>
      <c r="S1365" s="76"/>
      <c r="T1365" s="76"/>
      <c r="U1365" s="76"/>
      <c r="V1365" s="76"/>
      <c r="W1365" s="76"/>
      <c r="X1365" s="76"/>
    </row>
    <row r="1366" spans="1:24">
      <c r="A1366" s="77"/>
      <c r="B1366" s="54"/>
      <c r="C1366" s="80"/>
      <c r="D1366" s="80"/>
      <c r="E1366" s="80"/>
      <c r="F1366" s="80"/>
      <c r="G1366" s="81"/>
      <c r="H1366" s="80"/>
      <c r="I1366" s="90"/>
      <c r="J1366" s="80"/>
      <c r="K1366" s="84" t="s">
        <v>1502</v>
      </c>
      <c r="L1366" s="76">
        <f t="shared" si="134"/>
        <v>0</v>
      </c>
      <c r="M1366" s="76"/>
      <c r="N1366" s="76"/>
      <c r="O1366" s="76"/>
      <c r="P1366" s="76"/>
      <c r="Q1366" s="76"/>
      <c r="R1366" s="76"/>
      <c r="S1366" s="76"/>
      <c r="T1366" s="76"/>
      <c r="U1366" s="76"/>
      <c r="V1366" s="76"/>
      <c r="W1366" s="76"/>
      <c r="X1366" s="76"/>
    </row>
    <row r="1367" spans="1:24">
      <c r="A1367" s="77"/>
      <c r="B1367" s="54"/>
      <c r="C1367" s="46" t="s">
        <v>31</v>
      </c>
      <c r="D1367" s="46" t="s">
        <v>2075</v>
      </c>
      <c r="E1367" s="58" t="s">
        <v>2076</v>
      </c>
      <c r="F1367" s="46" t="s">
        <v>2072</v>
      </c>
      <c r="G1367" s="58" t="s">
        <v>2073</v>
      </c>
      <c r="H1367" s="46" t="s">
        <v>2074</v>
      </c>
      <c r="I1367" s="88">
        <v>15029</v>
      </c>
      <c r="J1367" s="46" t="s">
        <v>1508</v>
      </c>
      <c r="K1367" s="75" t="s">
        <v>1509</v>
      </c>
      <c r="L1367" s="76">
        <f t="shared" si="134"/>
        <v>7</v>
      </c>
      <c r="M1367" s="76"/>
      <c r="N1367" s="76">
        <v>6</v>
      </c>
      <c r="O1367" s="76"/>
      <c r="P1367" s="76"/>
      <c r="Q1367" s="76"/>
      <c r="R1367" s="76"/>
      <c r="S1367" s="76"/>
      <c r="T1367" s="76">
        <v>1</v>
      </c>
      <c r="U1367" s="76"/>
      <c r="V1367" s="76"/>
      <c r="W1367" s="76"/>
      <c r="X1367" s="76"/>
    </row>
    <row r="1368" spans="1:24">
      <c r="A1368" s="77"/>
      <c r="B1368" s="54"/>
      <c r="C1368" s="54"/>
      <c r="D1368" s="54"/>
      <c r="E1368" s="54"/>
      <c r="F1368" s="54"/>
      <c r="G1368" s="77"/>
      <c r="H1368" s="54"/>
      <c r="I1368" s="89"/>
      <c r="J1368" s="54"/>
      <c r="K1368" s="75" t="s">
        <v>1501</v>
      </c>
      <c r="L1368" s="76">
        <f t="shared" si="134"/>
        <v>0</v>
      </c>
      <c r="M1368" s="76"/>
      <c r="N1368" s="76"/>
      <c r="O1368" s="76"/>
      <c r="P1368" s="76"/>
      <c r="Q1368" s="76"/>
      <c r="R1368" s="76"/>
      <c r="S1368" s="76"/>
      <c r="T1368" s="76"/>
      <c r="U1368" s="76"/>
      <c r="V1368" s="76"/>
      <c r="W1368" s="76"/>
      <c r="X1368" s="76"/>
    </row>
    <row r="1369" spans="1:24">
      <c r="A1369" s="77"/>
      <c r="B1369" s="54"/>
      <c r="C1369" s="80"/>
      <c r="D1369" s="80"/>
      <c r="E1369" s="80"/>
      <c r="F1369" s="80"/>
      <c r="G1369" s="81"/>
      <c r="H1369" s="80"/>
      <c r="I1369" s="90"/>
      <c r="J1369" s="80"/>
      <c r="K1369" s="84" t="s">
        <v>1502</v>
      </c>
      <c r="L1369" s="76">
        <f t="shared" si="134"/>
        <v>0</v>
      </c>
      <c r="M1369" s="76"/>
      <c r="N1369" s="76"/>
      <c r="O1369" s="76"/>
      <c r="P1369" s="76"/>
      <c r="Q1369" s="76"/>
      <c r="R1369" s="76"/>
      <c r="S1369" s="76"/>
      <c r="T1369" s="76"/>
      <c r="U1369" s="76"/>
      <c r="V1369" s="76"/>
      <c r="W1369" s="76"/>
      <c r="X1369" s="76"/>
    </row>
    <row r="1370" spans="1:24">
      <c r="A1370" s="77"/>
      <c r="B1370" s="54"/>
      <c r="C1370" s="46" t="s">
        <v>31</v>
      </c>
      <c r="D1370" s="46" t="s">
        <v>2077</v>
      </c>
      <c r="E1370" s="58" t="s">
        <v>2078</v>
      </c>
      <c r="F1370" s="46" t="s">
        <v>2079</v>
      </c>
      <c r="G1370" s="58" t="s">
        <v>2080</v>
      </c>
      <c r="H1370" s="46" t="s">
        <v>2081</v>
      </c>
      <c r="I1370" s="88">
        <v>1014</v>
      </c>
      <c r="J1370" s="46" t="s">
        <v>1508</v>
      </c>
      <c r="K1370" s="75" t="s">
        <v>1509</v>
      </c>
      <c r="L1370" s="76">
        <f t="shared" si="134"/>
        <v>2</v>
      </c>
      <c r="M1370" s="76"/>
      <c r="N1370" s="76">
        <v>2</v>
      </c>
      <c r="O1370" s="76"/>
      <c r="P1370" s="76"/>
      <c r="Q1370" s="76"/>
      <c r="R1370" s="76"/>
      <c r="S1370" s="76"/>
      <c r="T1370" s="76"/>
      <c r="U1370" s="76"/>
      <c r="V1370" s="76"/>
      <c r="W1370" s="76"/>
      <c r="X1370" s="76"/>
    </row>
    <row r="1371" spans="1:24">
      <c r="A1371" s="77"/>
      <c r="B1371" s="54"/>
      <c r="C1371" s="54"/>
      <c r="D1371" s="54"/>
      <c r="E1371" s="54"/>
      <c r="F1371" s="54"/>
      <c r="G1371" s="77"/>
      <c r="H1371" s="54"/>
      <c r="I1371" s="89"/>
      <c r="J1371" s="54"/>
      <c r="K1371" s="75" t="s">
        <v>1501</v>
      </c>
      <c r="L1371" s="76">
        <f t="shared" si="134"/>
        <v>0</v>
      </c>
      <c r="M1371" s="76"/>
      <c r="N1371" s="76"/>
      <c r="O1371" s="76"/>
      <c r="P1371" s="76"/>
      <c r="Q1371" s="76"/>
      <c r="R1371" s="76"/>
      <c r="S1371" s="76"/>
      <c r="T1371" s="76"/>
      <c r="U1371" s="76"/>
      <c r="V1371" s="76"/>
      <c r="W1371" s="76"/>
      <c r="X1371" s="76"/>
    </row>
    <row r="1372" spans="1:24">
      <c r="A1372" s="77"/>
      <c r="B1372" s="54"/>
      <c r="C1372" s="80"/>
      <c r="D1372" s="80"/>
      <c r="E1372" s="80"/>
      <c r="F1372" s="80"/>
      <c r="G1372" s="81"/>
      <c r="H1372" s="80"/>
      <c r="I1372" s="90"/>
      <c r="J1372" s="80"/>
      <c r="K1372" s="84" t="s">
        <v>1502</v>
      </c>
      <c r="L1372" s="76">
        <f t="shared" si="134"/>
        <v>0</v>
      </c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</row>
    <row r="1373" spans="1:24">
      <c r="A1373" s="77"/>
      <c r="B1373" s="54"/>
      <c r="C1373" s="46" t="s">
        <v>31</v>
      </c>
      <c r="D1373" s="46" t="s">
        <v>2082</v>
      </c>
      <c r="E1373" s="58" t="s">
        <v>2083</v>
      </c>
      <c r="F1373" s="46" t="s">
        <v>2084</v>
      </c>
      <c r="G1373" s="58" t="s">
        <v>2085</v>
      </c>
      <c r="H1373" s="46" t="s">
        <v>2086</v>
      </c>
      <c r="I1373" s="88">
        <v>15936</v>
      </c>
      <c r="J1373" s="46" t="s">
        <v>1508</v>
      </c>
      <c r="K1373" s="75" t="s">
        <v>1509</v>
      </c>
      <c r="L1373" s="76">
        <f t="shared" si="134"/>
        <v>7</v>
      </c>
      <c r="M1373" s="76"/>
      <c r="N1373" s="76">
        <v>6</v>
      </c>
      <c r="O1373" s="76"/>
      <c r="P1373" s="76"/>
      <c r="Q1373" s="76"/>
      <c r="R1373" s="76"/>
      <c r="S1373" s="76">
        <v>1</v>
      </c>
      <c r="T1373" s="76"/>
      <c r="U1373" s="76"/>
      <c r="V1373" s="76"/>
      <c r="W1373" s="76"/>
      <c r="X1373" s="76"/>
    </row>
    <row r="1374" spans="1:24">
      <c r="A1374" s="77"/>
      <c r="B1374" s="54"/>
      <c r="C1374" s="54"/>
      <c r="D1374" s="54"/>
      <c r="E1374" s="54"/>
      <c r="F1374" s="54"/>
      <c r="G1374" s="77"/>
      <c r="H1374" s="54"/>
      <c r="I1374" s="89"/>
      <c r="J1374" s="54"/>
      <c r="K1374" s="75" t="s">
        <v>1501</v>
      </c>
      <c r="L1374" s="76">
        <f t="shared" si="134"/>
        <v>0</v>
      </c>
      <c r="M1374" s="76"/>
      <c r="N1374" s="76"/>
      <c r="O1374" s="76"/>
      <c r="P1374" s="76"/>
      <c r="Q1374" s="76"/>
      <c r="R1374" s="76"/>
      <c r="S1374" s="76"/>
      <c r="T1374" s="76"/>
      <c r="U1374" s="76"/>
      <c r="V1374" s="76"/>
      <c r="W1374" s="76"/>
      <c r="X1374" s="76"/>
    </row>
    <row r="1375" spans="1:24">
      <c r="A1375" s="77"/>
      <c r="B1375" s="54"/>
      <c r="C1375" s="80"/>
      <c r="D1375" s="80"/>
      <c r="E1375" s="80"/>
      <c r="F1375" s="80"/>
      <c r="G1375" s="81"/>
      <c r="H1375" s="80"/>
      <c r="I1375" s="90"/>
      <c r="J1375" s="80"/>
      <c r="K1375" s="84" t="s">
        <v>1502</v>
      </c>
      <c r="L1375" s="76">
        <f t="shared" si="134"/>
        <v>0</v>
      </c>
      <c r="M1375" s="76"/>
      <c r="N1375" s="76"/>
      <c r="O1375" s="76"/>
      <c r="P1375" s="76"/>
      <c r="Q1375" s="76"/>
      <c r="R1375" s="76"/>
      <c r="S1375" s="76"/>
      <c r="T1375" s="76"/>
      <c r="U1375" s="76"/>
      <c r="V1375" s="76"/>
      <c r="W1375" s="76"/>
      <c r="X1375" s="76"/>
    </row>
    <row r="1376" spans="1:24">
      <c r="A1376" s="77"/>
      <c r="B1376" s="54"/>
      <c r="C1376" s="46" t="s">
        <v>31</v>
      </c>
      <c r="D1376" s="46" t="s">
        <v>2087</v>
      </c>
      <c r="E1376" s="58" t="s">
        <v>2088</v>
      </c>
      <c r="F1376" s="46" t="s">
        <v>2089</v>
      </c>
      <c r="G1376" s="58" t="s">
        <v>2090</v>
      </c>
      <c r="H1376" s="46" t="s">
        <v>2091</v>
      </c>
      <c r="I1376" s="88">
        <v>3416</v>
      </c>
      <c r="J1376" s="46" t="s">
        <v>1508</v>
      </c>
      <c r="K1376" s="75" t="s">
        <v>1509</v>
      </c>
      <c r="L1376" s="76">
        <f t="shared" si="134"/>
        <v>3</v>
      </c>
      <c r="M1376" s="76">
        <v>1</v>
      </c>
      <c r="N1376" s="76">
        <v>2</v>
      </c>
      <c r="O1376" s="76"/>
      <c r="P1376" s="76"/>
      <c r="Q1376" s="76"/>
      <c r="R1376" s="76"/>
      <c r="S1376" s="76"/>
      <c r="T1376" s="76"/>
      <c r="U1376" s="76"/>
      <c r="V1376" s="76"/>
      <c r="W1376" s="76"/>
      <c r="X1376" s="76"/>
    </row>
    <row r="1377" spans="1:24">
      <c r="A1377" s="77"/>
      <c r="B1377" s="54"/>
      <c r="C1377" s="54"/>
      <c r="D1377" s="54"/>
      <c r="E1377" s="54"/>
      <c r="F1377" s="54"/>
      <c r="G1377" s="77"/>
      <c r="H1377" s="54"/>
      <c r="I1377" s="89"/>
      <c r="J1377" s="54"/>
      <c r="K1377" s="75" t="s">
        <v>1501</v>
      </c>
      <c r="L1377" s="76">
        <f t="shared" si="134"/>
        <v>0</v>
      </c>
      <c r="M1377" s="76"/>
      <c r="N1377" s="76"/>
      <c r="O1377" s="76"/>
      <c r="P1377" s="76"/>
      <c r="Q1377" s="76"/>
      <c r="R1377" s="76"/>
      <c r="S1377" s="76"/>
      <c r="T1377" s="76"/>
      <c r="U1377" s="76"/>
      <c r="V1377" s="76"/>
      <c r="W1377" s="76"/>
      <c r="X1377" s="76"/>
    </row>
    <row r="1378" spans="1:24">
      <c r="A1378" s="77"/>
      <c r="B1378" s="54"/>
      <c r="C1378" s="80"/>
      <c r="D1378" s="80"/>
      <c r="E1378" s="80"/>
      <c r="F1378" s="80"/>
      <c r="G1378" s="81"/>
      <c r="H1378" s="80"/>
      <c r="I1378" s="90"/>
      <c r="J1378" s="80"/>
      <c r="K1378" s="84" t="s">
        <v>1502</v>
      </c>
      <c r="L1378" s="76">
        <f t="shared" si="134"/>
        <v>0</v>
      </c>
      <c r="M1378" s="76"/>
      <c r="N1378" s="76"/>
      <c r="O1378" s="76"/>
      <c r="P1378" s="76"/>
      <c r="Q1378" s="76"/>
      <c r="R1378" s="76"/>
      <c r="S1378" s="76"/>
      <c r="T1378" s="76"/>
      <c r="U1378" s="76"/>
      <c r="V1378" s="76"/>
      <c r="W1378" s="76"/>
      <c r="X1378" s="76"/>
    </row>
    <row r="1379" spans="1:24">
      <c r="A1379" s="77"/>
      <c r="B1379" s="54"/>
      <c r="C1379" s="46" t="s">
        <v>31</v>
      </c>
      <c r="D1379" s="46" t="s">
        <v>2092</v>
      </c>
      <c r="E1379" s="58" t="s">
        <v>2093</v>
      </c>
      <c r="F1379" s="46" t="s">
        <v>2094</v>
      </c>
      <c r="G1379" s="58" t="s">
        <v>2095</v>
      </c>
      <c r="H1379" s="46" t="s">
        <v>2096</v>
      </c>
      <c r="I1379" s="88">
        <v>2715</v>
      </c>
      <c r="J1379" s="46" t="s">
        <v>1508</v>
      </c>
      <c r="K1379" s="75" t="s">
        <v>1509</v>
      </c>
      <c r="L1379" s="76">
        <f t="shared" si="134"/>
        <v>2</v>
      </c>
      <c r="M1379" s="76">
        <v>1</v>
      </c>
      <c r="N1379" s="76"/>
      <c r="O1379" s="76"/>
      <c r="P1379" s="76"/>
      <c r="Q1379" s="76"/>
      <c r="R1379" s="76"/>
      <c r="S1379" s="76"/>
      <c r="T1379" s="76">
        <v>1</v>
      </c>
      <c r="U1379" s="76"/>
      <c r="V1379" s="76"/>
      <c r="W1379" s="76"/>
      <c r="X1379" s="76"/>
    </row>
    <row r="1380" spans="1:24">
      <c r="A1380" s="77"/>
      <c r="B1380" s="54"/>
      <c r="C1380" s="54"/>
      <c r="D1380" s="54"/>
      <c r="E1380" s="54"/>
      <c r="F1380" s="54"/>
      <c r="G1380" s="77"/>
      <c r="H1380" s="54"/>
      <c r="I1380" s="89"/>
      <c r="J1380" s="54"/>
      <c r="K1380" s="75" t="s">
        <v>1501</v>
      </c>
      <c r="L1380" s="76">
        <f t="shared" si="134"/>
        <v>0</v>
      </c>
      <c r="M1380" s="76"/>
      <c r="N1380" s="76"/>
      <c r="O1380" s="76"/>
      <c r="P1380" s="76"/>
      <c r="Q1380" s="76"/>
      <c r="R1380" s="76"/>
      <c r="S1380" s="76"/>
      <c r="T1380" s="76"/>
      <c r="U1380" s="76"/>
      <c r="V1380" s="76"/>
      <c r="W1380" s="76"/>
      <c r="X1380" s="76"/>
    </row>
    <row r="1381" spans="1:24">
      <c r="A1381" s="77"/>
      <c r="B1381" s="54"/>
      <c r="C1381" s="80"/>
      <c r="D1381" s="80"/>
      <c r="E1381" s="80"/>
      <c r="F1381" s="80"/>
      <c r="G1381" s="81"/>
      <c r="H1381" s="80"/>
      <c r="I1381" s="90"/>
      <c r="J1381" s="80"/>
      <c r="K1381" s="84" t="s">
        <v>1502</v>
      </c>
      <c r="L1381" s="76">
        <f t="shared" si="134"/>
        <v>0</v>
      </c>
      <c r="M1381" s="76"/>
      <c r="N1381" s="76"/>
      <c r="O1381" s="76"/>
      <c r="P1381" s="76"/>
      <c r="Q1381" s="76"/>
      <c r="R1381" s="76"/>
      <c r="S1381" s="76"/>
      <c r="T1381" s="76"/>
      <c r="U1381" s="76"/>
      <c r="V1381" s="76"/>
      <c r="W1381" s="76"/>
      <c r="X1381" s="76"/>
    </row>
    <row r="1382" spans="1:24">
      <c r="A1382" s="77"/>
      <c r="B1382" s="54"/>
      <c r="C1382" s="46" t="s">
        <v>31</v>
      </c>
      <c r="D1382" s="46" t="s">
        <v>2097</v>
      </c>
      <c r="E1382" s="58" t="s">
        <v>2098</v>
      </c>
      <c r="F1382" s="46" t="s">
        <v>2099</v>
      </c>
      <c r="G1382" s="58" t="s">
        <v>2100</v>
      </c>
      <c r="H1382" s="46" t="s">
        <v>2101</v>
      </c>
      <c r="I1382" s="88">
        <v>1555</v>
      </c>
      <c r="J1382" s="46" t="s">
        <v>1508</v>
      </c>
      <c r="K1382" s="75" t="s">
        <v>1509</v>
      </c>
      <c r="L1382" s="76">
        <f t="shared" si="134"/>
        <v>2</v>
      </c>
      <c r="M1382" s="76"/>
      <c r="N1382" s="76">
        <v>1</v>
      </c>
      <c r="O1382" s="76"/>
      <c r="P1382" s="76"/>
      <c r="Q1382" s="76"/>
      <c r="R1382" s="76"/>
      <c r="S1382" s="76"/>
      <c r="T1382" s="76">
        <v>1</v>
      </c>
      <c r="U1382" s="76"/>
      <c r="V1382" s="76"/>
      <c r="W1382" s="76"/>
      <c r="X1382" s="76"/>
    </row>
    <row r="1383" spans="1:24">
      <c r="A1383" s="77"/>
      <c r="B1383" s="54"/>
      <c r="C1383" s="54"/>
      <c r="D1383" s="54"/>
      <c r="E1383" s="54"/>
      <c r="F1383" s="54"/>
      <c r="G1383" s="54"/>
      <c r="H1383" s="54"/>
      <c r="I1383" s="89"/>
      <c r="J1383" s="54"/>
      <c r="K1383" s="75" t="s">
        <v>1501</v>
      </c>
      <c r="L1383" s="76">
        <f t="shared" si="134"/>
        <v>0</v>
      </c>
      <c r="M1383" s="76"/>
      <c r="N1383" s="76"/>
      <c r="O1383" s="76"/>
      <c r="P1383" s="76"/>
      <c r="Q1383" s="76"/>
      <c r="R1383" s="76"/>
      <c r="S1383" s="76"/>
      <c r="T1383" s="76"/>
      <c r="U1383" s="76"/>
      <c r="V1383" s="76"/>
      <c r="W1383" s="76"/>
      <c r="X1383" s="76"/>
    </row>
    <row r="1384" spans="1:24">
      <c r="A1384" s="77"/>
      <c r="B1384" s="54"/>
      <c r="C1384" s="80"/>
      <c r="D1384" s="80"/>
      <c r="E1384" s="80"/>
      <c r="F1384" s="80"/>
      <c r="G1384" s="80"/>
      <c r="H1384" s="80"/>
      <c r="I1384" s="90"/>
      <c r="J1384" s="80"/>
      <c r="K1384" s="84" t="s">
        <v>1502</v>
      </c>
      <c r="L1384" s="76">
        <f t="shared" si="134"/>
        <v>0</v>
      </c>
      <c r="M1384" s="76"/>
      <c r="N1384" s="76"/>
      <c r="O1384" s="76"/>
      <c r="P1384" s="76"/>
      <c r="Q1384" s="76"/>
      <c r="R1384" s="76"/>
      <c r="S1384" s="76"/>
      <c r="T1384" s="76"/>
      <c r="U1384" s="76"/>
      <c r="V1384" s="76"/>
      <c r="W1384" s="76"/>
      <c r="X1384" s="76"/>
    </row>
    <row r="1385" spans="1:24">
      <c r="A1385" s="77"/>
      <c r="B1385" s="54"/>
      <c r="C1385" s="46" t="s">
        <v>31</v>
      </c>
      <c r="D1385" s="46" t="s">
        <v>2102</v>
      </c>
      <c r="E1385" s="58" t="s">
        <v>2103</v>
      </c>
      <c r="F1385" s="46" t="s">
        <v>2104</v>
      </c>
      <c r="G1385" s="58" t="s">
        <v>2105</v>
      </c>
      <c r="H1385" s="46" t="s">
        <v>2106</v>
      </c>
      <c r="I1385" s="88">
        <v>1208</v>
      </c>
      <c r="J1385" s="46" t="s">
        <v>1508</v>
      </c>
      <c r="K1385" s="75" t="s">
        <v>1509</v>
      </c>
      <c r="L1385" s="76">
        <f t="shared" si="134"/>
        <v>2</v>
      </c>
      <c r="M1385" s="76"/>
      <c r="N1385" s="76"/>
      <c r="O1385" s="76"/>
      <c r="P1385" s="76"/>
      <c r="Q1385" s="76"/>
      <c r="R1385" s="76"/>
      <c r="S1385" s="76"/>
      <c r="T1385" s="76">
        <v>1</v>
      </c>
      <c r="U1385" s="76"/>
      <c r="V1385" s="76"/>
      <c r="W1385" s="76"/>
      <c r="X1385" s="76">
        <v>1</v>
      </c>
    </row>
    <row r="1386" spans="1:24">
      <c r="A1386" s="77"/>
      <c r="B1386" s="54"/>
      <c r="C1386" s="54"/>
      <c r="D1386" s="54"/>
      <c r="E1386" s="54"/>
      <c r="F1386" s="54"/>
      <c r="G1386" s="54"/>
      <c r="H1386" s="54"/>
      <c r="I1386" s="89"/>
      <c r="J1386" s="54"/>
      <c r="K1386" s="75" t="s">
        <v>1501</v>
      </c>
      <c r="L1386" s="76">
        <f t="shared" si="134"/>
        <v>0</v>
      </c>
      <c r="M1386" s="76"/>
      <c r="N1386" s="76"/>
      <c r="O1386" s="76"/>
      <c r="P1386" s="76"/>
      <c r="Q1386" s="76"/>
      <c r="R1386" s="76"/>
      <c r="S1386" s="76"/>
      <c r="T1386" s="76"/>
      <c r="U1386" s="76"/>
      <c r="V1386" s="76"/>
      <c r="W1386" s="76"/>
      <c r="X1386" s="76"/>
    </row>
    <row r="1387" spans="1:24">
      <c r="A1387" s="77"/>
      <c r="B1387" s="54"/>
      <c r="C1387" s="80"/>
      <c r="D1387" s="80"/>
      <c r="E1387" s="80"/>
      <c r="F1387" s="80"/>
      <c r="G1387" s="80"/>
      <c r="H1387" s="80"/>
      <c r="I1387" s="90"/>
      <c r="J1387" s="80"/>
      <c r="K1387" s="84" t="s">
        <v>1502</v>
      </c>
      <c r="L1387" s="76">
        <f t="shared" si="134"/>
        <v>0</v>
      </c>
      <c r="M1387" s="76"/>
      <c r="N1387" s="76"/>
      <c r="O1387" s="76"/>
      <c r="P1387" s="76"/>
      <c r="Q1387" s="76"/>
      <c r="R1387" s="76"/>
      <c r="S1387" s="76"/>
      <c r="T1387" s="76"/>
      <c r="U1387" s="76"/>
      <c r="V1387" s="76"/>
      <c r="W1387" s="76"/>
      <c r="X1387" s="76"/>
    </row>
    <row r="1388" spans="1:24">
      <c r="A1388" s="77"/>
      <c r="B1388" s="54"/>
      <c r="C1388" s="46" t="s">
        <v>31</v>
      </c>
      <c r="D1388" s="46" t="s">
        <v>2107</v>
      </c>
      <c r="E1388" s="58" t="s">
        <v>2108</v>
      </c>
      <c r="F1388" s="46" t="s">
        <v>2109</v>
      </c>
      <c r="G1388" s="58" t="s">
        <v>2110</v>
      </c>
      <c r="H1388" s="46" t="s">
        <v>2111</v>
      </c>
      <c r="I1388" s="88">
        <v>4135</v>
      </c>
      <c r="J1388" s="46" t="s">
        <v>1508</v>
      </c>
      <c r="K1388" s="75" t="s">
        <v>1509</v>
      </c>
      <c r="L1388" s="76">
        <f t="shared" si="134"/>
        <v>3</v>
      </c>
      <c r="M1388" s="76"/>
      <c r="N1388" s="76">
        <v>2</v>
      </c>
      <c r="O1388" s="76">
        <v>1</v>
      </c>
      <c r="P1388" s="76"/>
      <c r="Q1388" s="76"/>
      <c r="R1388" s="76"/>
      <c r="S1388" s="76"/>
      <c r="T1388" s="76"/>
      <c r="U1388" s="76"/>
      <c r="V1388" s="76"/>
      <c r="W1388" s="76"/>
      <c r="X1388" s="76"/>
    </row>
    <row r="1389" spans="1:24">
      <c r="A1389" s="77"/>
      <c r="B1389" s="54"/>
      <c r="C1389" s="54"/>
      <c r="D1389" s="54"/>
      <c r="E1389" s="54"/>
      <c r="F1389" s="54"/>
      <c r="G1389" s="77"/>
      <c r="H1389" s="54"/>
      <c r="I1389" s="89"/>
      <c r="J1389" s="54"/>
      <c r="K1389" s="75" t="s">
        <v>1501</v>
      </c>
      <c r="L1389" s="76">
        <f t="shared" si="134"/>
        <v>0</v>
      </c>
      <c r="M1389" s="76"/>
      <c r="N1389" s="76"/>
      <c r="O1389" s="76"/>
      <c r="P1389" s="76"/>
      <c r="Q1389" s="76"/>
      <c r="R1389" s="76"/>
      <c r="S1389" s="76"/>
      <c r="T1389" s="76"/>
      <c r="U1389" s="76"/>
      <c r="V1389" s="76"/>
      <c r="W1389" s="76"/>
      <c r="X1389" s="76"/>
    </row>
    <row r="1390" spans="1:24">
      <c r="A1390" s="77"/>
      <c r="B1390" s="54"/>
      <c r="C1390" s="80"/>
      <c r="D1390" s="80"/>
      <c r="E1390" s="80"/>
      <c r="F1390" s="80"/>
      <c r="G1390" s="81"/>
      <c r="H1390" s="80"/>
      <c r="I1390" s="90"/>
      <c r="J1390" s="80"/>
      <c r="K1390" s="84" t="s">
        <v>1502</v>
      </c>
      <c r="L1390" s="76">
        <f t="shared" si="134"/>
        <v>0</v>
      </c>
      <c r="M1390" s="76"/>
      <c r="N1390" s="76"/>
      <c r="O1390" s="76"/>
      <c r="P1390" s="76"/>
      <c r="Q1390" s="76"/>
      <c r="R1390" s="76"/>
      <c r="S1390" s="76"/>
      <c r="T1390" s="76"/>
      <c r="U1390" s="76"/>
      <c r="V1390" s="76"/>
      <c r="W1390" s="76"/>
      <c r="X1390" s="76"/>
    </row>
    <row r="1391" spans="1:24">
      <c r="A1391" s="77"/>
      <c r="B1391" s="54"/>
      <c r="C1391" s="46" t="s">
        <v>31</v>
      </c>
      <c r="D1391" s="46" t="s">
        <v>2112</v>
      </c>
      <c r="E1391" s="58" t="s">
        <v>2113</v>
      </c>
      <c r="F1391" s="46" t="s">
        <v>2114</v>
      </c>
      <c r="G1391" s="58" t="s">
        <v>2115</v>
      </c>
      <c r="H1391" s="46" t="s">
        <v>2116</v>
      </c>
      <c r="I1391" s="88">
        <v>4605</v>
      </c>
      <c r="J1391" s="46" t="s">
        <v>1508</v>
      </c>
      <c r="K1391" s="75" t="s">
        <v>1509</v>
      </c>
      <c r="L1391" s="76">
        <f t="shared" si="134"/>
        <v>2</v>
      </c>
      <c r="M1391" s="76"/>
      <c r="N1391" s="76"/>
      <c r="O1391" s="76"/>
      <c r="P1391" s="76"/>
      <c r="Q1391" s="76"/>
      <c r="R1391" s="76"/>
      <c r="S1391" s="76"/>
      <c r="T1391" s="76">
        <v>2</v>
      </c>
      <c r="U1391" s="76"/>
      <c r="V1391" s="76"/>
      <c r="W1391" s="76"/>
      <c r="X1391" s="76"/>
    </row>
    <row r="1392" spans="1:24">
      <c r="A1392" s="77"/>
      <c r="B1392" s="54"/>
      <c r="C1392" s="54"/>
      <c r="D1392" s="54"/>
      <c r="E1392" s="54"/>
      <c r="F1392" s="54"/>
      <c r="G1392" s="77"/>
      <c r="H1392" s="54"/>
      <c r="I1392" s="89"/>
      <c r="J1392" s="54"/>
      <c r="K1392" s="75" t="s">
        <v>1501</v>
      </c>
      <c r="L1392" s="76">
        <f t="shared" si="134"/>
        <v>0</v>
      </c>
      <c r="M1392" s="76"/>
      <c r="N1392" s="76"/>
      <c r="O1392" s="76"/>
      <c r="P1392" s="76"/>
      <c r="Q1392" s="76"/>
      <c r="R1392" s="76"/>
      <c r="S1392" s="76"/>
      <c r="T1392" s="76"/>
      <c r="U1392" s="76"/>
      <c r="V1392" s="76"/>
      <c r="W1392" s="76"/>
      <c r="X1392" s="76"/>
    </row>
    <row r="1393" spans="1:24">
      <c r="A1393" s="77"/>
      <c r="B1393" s="54"/>
      <c r="C1393" s="80"/>
      <c r="D1393" s="80"/>
      <c r="E1393" s="80"/>
      <c r="F1393" s="80"/>
      <c r="G1393" s="81"/>
      <c r="H1393" s="80"/>
      <c r="I1393" s="90"/>
      <c r="J1393" s="80"/>
      <c r="K1393" s="84" t="s">
        <v>1502</v>
      </c>
      <c r="L1393" s="76">
        <f t="shared" si="134"/>
        <v>0</v>
      </c>
      <c r="M1393" s="76"/>
      <c r="N1393" s="76"/>
      <c r="O1393" s="76"/>
      <c r="P1393" s="76"/>
      <c r="Q1393" s="76"/>
      <c r="R1393" s="76"/>
      <c r="S1393" s="76"/>
      <c r="T1393" s="76"/>
      <c r="U1393" s="76"/>
      <c r="V1393" s="76"/>
      <c r="W1393" s="76"/>
      <c r="X1393" s="76"/>
    </row>
    <row r="1394" spans="1:24">
      <c r="A1394" s="77"/>
      <c r="B1394" s="54"/>
      <c r="C1394" s="46" t="s">
        <v>31</v>
      </c>
      <c r="D1394" s="46" t="s">
        <v>2117</v>
      </c>
      <c r="E1394" s="58" t="s">
        <v>2118</v>
      </c>
      <c r="F1394" s="46" t="s">
        <v>2119</v>
      </c>
      <c r="G1394" s="58" t="s">
        <v>2120</v>
      </c>
      <c r="H1394" s="46" t="s">
        <v>2121</v>
      </c>
      <c r="I1394" s="88">
        <v>2108</v>
      </c>
      <c r="J1394" s="46" t="s">
        <v>1508</v>
      </c>
      <c r="K1394" s="75" t="s">
        <v>1509</v>
      </c>
      <c r="L1394" s="76">
        <f t="shared" si="134"/>
        <v>2</v>
      </c>
      <c r="M1394" s="76">
        <v>1</v>
      </c>
      <c r="N1394" s="76"/>
      <c r="O1394" s="76"/>
      <c r="P1394" s="76"/>
      <c r="Q1394" s="76"/>
      <c r="R1394" s="76"/>
      <c r="S1394" s="76"/>
      <c r="T1394" s="76">
        <v>1</v>
      </c>
      <c r="U1394" s="76"/>
      <c r="V1394" s="76"/>
      <c r="W1394" s="76"/>
      <c r="X1394" s="76"/>
    </row>
    <row r="1395" spans="1:24">
      <c r="A1395" s="77"/>
      <c r="B1395" s="54"/>
      <c r="C1395" s="54"/>
      <c r="D1395" s="54"/>
      <c r="E1395" s="54"/>
      <c r="F1395" s="54"/>
      <c r="G1395" s="77"/>
      <c r="H1395" s="54"/>
      <c r="I1395" s="89"/>
      <c r="J1395" s="54"/>
      <c r="K1395" s="75" t="s">
        <v>1501</v>
      </c>
      <c r="L1395" s="76">
        <f t="shared" si="134"/>
        <v>0</v>
      </c>
      <c r="M1395" s="76"/>
      <c r="N1395" s="76"/>
      <c r="O1395" s="76"/>
      <c r="P1395" s="76"/>
      <c r="Q1395" s="76"/>
      <c r="R1395" s="76"/>
      <c r="S1395" s="76"/>
      <c r="T1395" s="76"/>
      <c r="U1395" s="76"/>
      <c r="V1395" s="76"/>
      <c r="W1395" s="76"/>
      <c r="X1395" s="76"/>
    </row>
    <row r="1396" spans="1:24">
      <c r="A1396" s="77"/>
      <c r="B1396" s="54"/>
      <c r="C1396" s="80"/>
      <c r="D1396" s="80"/>
      <c r="E1396" s="80"/>
      <c r="F1396" s="80"/>
      <c r="G1396" s="81"/>
      <c r="H1396" s="80"/>
      <c r="I1396" s="90"/>
      <c r="J1396" s="80"/>
      <c r="K1396" s="84" t="s">
        <v>1502</v>
      </c>
      <c r="L1396" s="76">
        <f t="shared" si="134"/>
        <v>0</v>
      </c>
      <c r="M1396" s="76"/>
      <c r="N1396" s="76"/>
      <c r="O1396" s="76"/>
      <c r="P1396" s="76"/>
      <c r="Q1396" s="76"/>
      <c r="R1396" s="76"/>
      <c r="S1396" s="76"/>
      <c r="T1396" s="76"/>
      <c r="U1396" s="76"/>
      <c r="V1396" s="76"/>
      <c r="W1396" s="76"/>
      <c r="X1396" s="76"/>
    </row>
    <row r="1397" spans="1:24">
      <c r="A1397" s="77"/>
      <c r="B1397" s="54"/>
      <c r="C1397" s="46" t="s">
        <v>31</v>
      </c>
      <c r="D1397" s="46" t="s">
        <v>2122</v>
      </c>
      <c r="E1397" s="58" t="s">
        <v>2123</v>
      </c>
      <c r="F1397" s="46" t="s">
        <v>2124</v>
      </c>
      <c r="G1397" s="58" t="s">
        <v>2125</v>
      </c>
      <c r="H1397" s="46" t="s">
        <v>2126</v>
      </c>
      <c r="I1397" s="88">
        <v>2508</v>
      </c>
      <c r="J1397" s="46" t="s">
        <v>1508</v>
      </c>
      <c r="K1397" s="75" t="s">
        <v>1509</v>
      </c>
      <c r="L1397" s="76">
        <f t="shared" si="134"/>
        <v>2</v>
      </c>
      <c r="M1397" s="76"/>
      <c r="N1397" s="76"/>
      <c r="O1397" s="76"/>
      <c r="P1397" s="76"/>
      <c r="Q1397" s="76"/>
      <c r="R1397" s="76"/>
      <c r="S1397" s="76"/>
      <c r="T1397" s="76">
        <v>1</v>
      </c>
      <c r="U1397" s="76"/>
      <c r="V1397" s="76"/>
      <c r="W1397" s="76">
        <v>1</v>
      </c>
      <c r="X1397" s="76"/>
    </row>
    <row r="1398" spans="1:24">
      <c r="A1398" s="77"/>
      <c r="B1398" s="54"/>
      <c r="C1398" s="54"/>
      <c r="D1398" s="54"/>
      <c r="E1398" s="54"/>
      <c r="F1398" s="54"/>
      <c r="G1398" s="77"/>
      <c r="H1398" s="54"/>
      <c r="I1398" s="89"/>
      <c r="J1398" s="54"/>
      <c r="K1398" s="75" t="s">
        <v>1501</v>
      </c>
      <c r="L1398" s="76">
        <f t="shared" si="134"/>
        <v>0</v>
      </c>
      <c r="M1398" s="76"/>
      <c r="N1398" s="76"/>
      <c r="O1398" s="76"/>
      <c r="P1398" s="76"/>
      <c r="Q1398" s="76"/>
      <c r="R1398" s="76"/>
      <c r="S1398" s="76"/>
      <c r="T1398" s="76"/>
      <c r="U1398" s="76"/>
      <c r="V1398" s="76"/>
      <c r="W1398" s="76"/>
      <c r="X1398" s="76"/>
    </row>
    <row r="1399" spans="1:24">
      <c r="A1399" s="77"/>
      <c r="B1399" s="54"/>
      <c r="C1399" s="80"/>
      <c r="D1399" s="80"/>
      <c r="E1399" s="80"/>
      <c r="F1399" s="80"/>
      <c r="G1399" s="81"/>
      <c r="H1399" s="80"/>
      <c r="I1399" s="90"/>
      <c r="J1399" s="80"/>
      <c r="K1399" s="84" t="s">
        <v>1502</v>
      </c>
      <c r="L1399" s="76">
        <f t="shared" si="134"/>
        <v>0</v>
      </c>
      <c r="M1399" s="76"/>
      <c r="N1399" s="76"/>
      <c r="O1399" s="76"/>
      <c r="P1399" s="76"/>
      <c r="Q1399" s="76"/>
      <c r="R1399" s="76"/>
      <c r="S1399" s="76"/>
      <c r="T1399" s="76"/>
      <c r="U1399" s="76"/>
      <c r="V1399" s="76"/>
      <c r="W1399" s="76"/>
      <c r="X1399" s="76"/>
    </row>
    <row r="1400" spans="1:24">
      <c r="A1400" s="77"/>
      <c r="B1400" s="54"/>
      <c r="C1400" s="46" t="s">
        <v>31</v>
      </c>
      <c r="D1400" s="46" t="s">
        <v>2127</v>
      </c>
      <c r="E1400" s="58" t="s">
        <v>2103</v>
      </c>
      <c r="F1400" s="46" t="s">
        <v>2128</v>
      </c>
      <c r="G1400" s="58" t="s">
        <v>2129</v>
      </c>
      <c r="H1400" s="46" t="s">
        <v>2130</v>
      </c>
      <c r="I1400" s="88">
        <v>2759</v>
      </c>
      <c r="J1400" s="46" t="s">
        <v>1508</v>
      </c>
      <c r="K1400" s="75" t="s">
        <v>1509</v>
      </c>
      <c r="L1400" s="76">
        <f t="shared" si="134"/>
        <v>4</v>
      </c>
      <c r="M1400" s="76"/>
      <c r="N1400" s="76">
        <v>1</v>
      </c>
      <c r="O1400" s="76">
        <v>1</v>
      </c>
      <c r="P1400" s="76"/>
      <c r="Q1400" s="76"/>
      <c r="R1400" s="76"/>
      <c r="S1400" s="76"/>
      <c r="T1400" s="76">
        <v>2</v>
      </c>
      <c r="U1400" s="76"/>
      <c r="V1400" s="76"/>
      <c r="W1400" s="76"/>
      <c r="X1400" s="76"/>
    </row>
    <row r="1401" spans="1:24">
      <c r="A1401" s="77"/>
      <c r="B1401" s="54"/>
      <c r="C1401" s="54"/>
      <c r="D1401" s="54"/>
      <c r="E1401" s="54"/>
      <c r="F1401" s="54"/>
      <c r="G1401" s="77"/>
      <c r="H1401" s="54"/>
      <c r="I1401" s="89"/>
      <c r="J1401" s="54"/>
      <c r="K1401" s="75" t="s">
        <v>1501</v>
      </c>
      <c r="L1401" s="76">
        <f t="shared" si="134"/>
        <v>0</v>
      </c>
      <c r="M1401" s="76"/>
      <c r="N1401" s="76"/>
      <c r="O1401" s="76"/>
      <c r="P1401" s="76"/>
      <c r="Q1401" s="76"/>
      <c r="R1401" s="76"/>
      <c r="S1401" s="76"/>
      <c r="T1401" s="76"/>
      <c r="U1401" s="76"/>
      <c r="V1401" s="76"/>
      <c r="W1401" s="76"/>
      <c r="X1401" s="76"/>
    </row>
    <row r="1402" spans="1:24">
      <c r="A1402" s="77"/>
      <c r="B1402" s="54"/>
      <c r="C1402" s="80"/>
      <c r="D1402" s="80"/>
      <c r="E1402" s="80"/>
      <c r="F1402" s="80"/>
      <c r="G1402" s="81"/>
      <c r="H1402" s="80"/>
      <c r="I1402" s="90"/>
      <c r="J1402" s="80"/>
      <c r="K1402" s="84" t="s">
        <v>1502</v>
      </c>
      <c r="L1402" s="76">
        <f t="shared" si="134"/>
        <v>0</v>
      </c>
      <c r="M1402" s="76"/>
      <c r="N1402" s="76"/>
      <c r="O1402" s="76"/>
      <c r="P1402" s="76"/>
      <c r="Q1402" s="76"/>
      <c r="R1402" s="76"/>
      <c r="S1402" s="76"/>
      <c r="T1402" s="76"/>
      <c r="U1402" s="76"/>
      <c r="V1402" s="76"/>
      <c r="W1402" s="76"/>
      <c r="X1402" s="76"/>
    </row>
    <row r="1403" spans="1:24">
      <c r="A1403" s="77"/>
      <c r="B1403" s="54"/>
      <c r="C1403" s="46" t="s">
        <v>31</v>
      </c>
      <c r="D1403" s="46" t="s">
        <v>2131</v>
      </c>
      <c r="E1403" s="58" t="s">
        <v>2132</v>
      </c>
      <c r="F1403" s="46" t="s">
        <v>2133</v>
      </c>
      <c r="G1403" s="58" t="s">
        <v>2110</v>
      </c>
      <c r="H1403" s="46" t="s">
        <v>2134</v>
      </c>
      <c r="I1403" s="88">
        <v>2241</v>
      </c>
      <c r="J1403" s="46" t="s">
        <v>1508</v>
      </c>
      <c r="K1403" s="75" t="s">
        <v>1509</v>
      </c>
      <c r="L1403" s="76">
        <f t="shared" si="134"/>
        <v>4</v>
      </c>
      <c r="M1403" s="76"/>
      <c r="N1403" s="76">
        <v>2</v>
      </c>
      <c r="O1403" s="76"/>
      <c r="P1403" s="76"/>
      <c r="Q1403" s="76"/>
      <c r="R1403" s="76"/>
      <c r="S1403" s="76"/>
      <c r="T1403" s="76">
        <v>2</v>
      </c>
      <c r="U1403" s="76"/>
      <c r="V1403" s="76"/>
      <c r="W1403" s="76"/>
      <c r="X1403" s="76"/>
    </row>
    <row r="1404" spans="1:24">
      <c r="A1404" s="77"/>
      <c r="B1404" s="54"/>
      <c r="C1404" s="54"/>
      <c r="D1404" s="54"/>
      <c r="E1404" s="54"/>
      <c r="F1404" s="54"/>
      <c r="G1404" s="77"/>
      <c r="H1404" s="54"/>
      <c r="I1404" s="89"/>
      <c r="J1404" s="54"/>
      <c r="K1404" s="75" t="s">
        <v>1501</v>
      </c>
      <c r="L1404" s="76">
        <f t="shared" si="134"/>
        <v>0</v>
      </c>
      <c r="M1404" s="76"/>
      <c r="N1404" s="76"/>
      <c r="O1404" s="76"/>
      <c r="P1404" s="76"/>
      <c r="Q1404" s="76"/>
      <c r="R1404" s="76"/>
      <c r="S1404" s="76"/>
      <c r="T1404" s="76"/>
      <c r="U1404" s="76"/>
      <c r="V1404" s="76"/>
      <c r="W1404" s="76"/>
      <c r="X1404" s="76"/>
    </row>
    <row r="1405" spans="1:24">
      <c r="A1405" s="77"/>
      <c r="B1405" s="54"/>
      <c r="C1405" s="80"/>
      <c r="D1405" s="80"/>
      <c r="E1405" s="80"/>
      <c r="F1405" s="80"/>
      <c r="G1405" s="81"/>
      <c r="H1405" s="80"/>
      <c r="I1405" s="90"/>
      <c r="J1405" s="80"/>
      <c r="K1405" s="84" t="s">
        <v>1502</v>
      </c>
      <c r="L1405" s="76">
        <f t="shared" si="134"/>
        <v>0</v>
      </c>
      <c r="M1405" s="76"/>
      <c r="N1405" s="76"/>
      <c r="O1405" s="76"/>
      <c r="P1405" s="76"/>
      <c r="Q1405" s="76"/>
      <c r="R1405" s="76"/>
      <c r="S1405" s="76"/>
      <c r="T1405" s="76"/>
      <c r="U1405" s="76"/>
      <c r="V1405" s="76"/>
      <c r="W1405" s="76"/>
      <c r="X1405" s="76"/>
    </row>
    <row r="1406" spans="1:24">
      <c r="A1406" s="77"/>
      <c r="B1406" s="54"/>
      <c r="C1406" s="46" t="s">
        <v>31</v>
      </c>
      <c r="D1406" s="46" t="s">
        <v>2135</v>
      </c>
      <c r="E1406" s="58" t="s">
        <v>2098</v>
      </c>
      <c r="F1406" s="46" t="s">
        <v>2136</v>
      </c>
      <c r="G1406" s="58" t="s">
        <v>2137</v>
      </c>
      <c r="H1406" s="46" t="s">
        <v>2138</v>
      </c>
      <c r="I1406" s="88">
        <v>3556</v>
      </c>
      <c r="J1406" s="46" t="s">
        <v>1508</v>
      </c>
      <c r="K1406" s="75" t="s">
        <v>1509</v>
      </c>
      <c r="L1406" s="76">
        <f t="shared" si="134"/>
        <v>2</v>
      </c>
      <c r="M1406" s="76"/>
      <c r="N1406" s="76">
        <v>1</v>
      </c>
      <c r="O1406" s="76"/>
      <c r="P1406" s="76"/>
      <c r="Q1406" s="76"/>
      <c r="R1406" s="76"/>
      <c r="S1406" s="76"/>
      <c r="T1406" s="76">
        <v>1</v>
      </c>
      <c r="U1406" s="76"/>
      <c r="V1406" s="76"/>
      <c r="W1406" s="76"/>
      <c r="X1406" s="76"/>
    </row>
    <row r="1407" spans="1:24">
      <c r="A1407" s="77"/>
      <c r="B1407" s="54"/>
      <c r="C1407" s="54"/>
      <c r="D1407" s="54"/>
      <c r="E1407" s="54"/>
      <c r="F1407" s="54"/>
      <c r="G1407" s="77"/>
      <c r="H1407" s="54"/>
      <c r="I1407" s="89"/>
      <c r="J1407" s="54"/>
      <c r="K1407" s="75" t="s">
        <v>1501</v>
      </c>
      <c r="L1407" s="76">
        <f t="shared" si="134"/>
        <v>0</v>
      </c>
      <c r="M1407" s="76"/>
      <c r="N1407" s="76"/>
      <c r="O1407" s="76"/>
      <c r="P1407" s="76"/>
      <c r="Q1407" s="76"/>
      <c r="R1407" s="76"/>
      <c r="S1407" s="76"/>
      <c r="T1407" s="76"/>
      <c r="U1407" s="76"/>
      <c r="V1407" s="76"/>
      <c r="W1407" s="76"/>
      <c r="X1407" s="76"/>
    </row>
    <row r="1408" spans="1:24">
      <c r="A1408" s="77"/>
      <c r="B1408" s="54"/>
      <c r="C1408" s="80"/>
      <c r="D1408" s="80"/>
      <c r="E1408" s="80"/>
      <c r="F1408" s="80"/>
      <c r="G1408" s="81"/>
      <c r="H1408" s="80"/>
      <c r="I1408" s="90"/>
      <c r="J1408" s="80"/>
      <c r="K1408" s="84" t="s">
        <v>1502</v>
      </c>
      <c r="L1408" s="76">
        <f t="shared" si="134"/>
        <v>0</v>
      </c>
      <c r="M1408" s="76"/>
      <c r="N1408" s="76"/>
      <c r="O1408" s="76"/>
      <c r="P1408" s="76"/>
      <c r="Q1408" s="76"/>
      <c r="R1408" s="76"/>
      <c r="S1408" s="76"/>
      <c r="T1408" s="76"/>
      <c r="U1408" s="76"/>
      <c r="V1408" s="76"/>
      <c r="W1408" s="76"/>
      <c r="X1408" s="76"/>
    </row>
    <row r="1409" spans="1:24">
      <c r="A1409" s="77"/>
      <c r="B1409" s="54"/>
      <c r="C1409" s="46" t="s">
        <v>31</v>
      </c>
      <c r="D1409" s="46" t="s">
        <v>2139</v>
      </c>
      <c r="E1409" s="58" t="s">
        <v>2140</v>
      </c>
      <c r="F1409" s="46" t="s">
        <v>2141</v>
      </c>
      <c r="G1409" s="58" t="s">
        <v>2073</v>
      </c>
      <c r="H1409" s="46" t="s">
        <v>2142</v>
      </c>
      <c r="I1409" s="88">
        <v>232</v>
      </c>
      <c r="J1409" s="46" t="s">
        <v>1508</v>
      </c>
      <c r="K1409" s="75" t="s">
        <v>1509</v>
      </c>
      <c r="L1409" s="76">
        <f t="shared" si="134"/>
        <v>3</v>
      </c>
      <c r="M1409" s="76"/>
      <c r="N1409" s="76">
        <v>1</v>
      </c>
      <c r="O1409" s="76"/>
      <c r="P1409" s="76"/>
      <c r="Q1409" s="76"/>
      <c r="R1409" s="76"/>
      <c r="S1409" s="76"/>
      <c r="T1409" s="76">
        <v>2</v>
      </c>
      <c r="U1409" s="76"/>
      <c r="V1409" s="76"/>
      <c r="W1409" s="76"/>
      <c r="X1409" s="76"/>
    </row>
    <row r="1410" spans="1:24">
      <c r="A1410" s="77"/>
      <c r="B1410" s="54"/>
      <c r="C1410" s="54"/>
      <c r="D1410" s="54"/>
      <c r="E1410" s="54"/>
      <c r="F1410" s="54"/>
      <c r="G1410" s="77"/>
      <c r="H1410" s="54"/>
      <c r="I1410" s="89"/>
      <c r="J1410" s="54"/>
      <c r="K1410" s="75" t="s">
        <v>1501</v>
      </c>
      <c r="L1410" s="76">
        <f t="shared" si="134"/>
        <v>0</v>
      </c>
      <c r="M1410" s="76"/>
      <c r="N1410" s="76"/>
      <c r="O1410" s="76"/>
      <c r="P1410" s="76"/>
      <c r="Q1410" s="76"/>
      <c r="R1410" s="76"/>
      <c r="S1410" s="76"/>
      <c r="T1410" s="76"/>
      <c r="U1410" s="76"/>
      <c r="V1410" s="76"/>
      <c r="W1410" s="76"/>
      <c r="X1410" s="76"/>
    </row>
    <row r="1411" spans="1:24">
      <c r="A1411" s="77"/>
      <c r="B1411" s="54"/>
      <c r="C1411" s="80"/>
      <c r="D1411" s="80"/>
      <c r="E1411" s="80"/>
      <c r="F1411" s="80"/>
      <c r="G1411" s="81"/>
      <c r="H1411" s="80"/>
      <c r="I1411" s="90"/>
      <c r="J1411" s="80"/>
      <c r="K1411" s="84" t="s">
        <v>1502</v>
      </c>
      <c r="L1411" s="76">
        <f t="shared" si="134"/>
        <v>0</v>
      </c>
      <c r="M1411" s="76"/>
      <c r="N1411" s="76"/>
      <c r="O1411" s="76"/>
      <c r="P1411" s="76"/>
      <c r="Q1411" s="76"/>
      <c r="R1411" s="76"/>
      <c r="S1411" s="76"/>
      <c r="T1411" s="76"/>
      <c r="U1411" s="76"/>
      <c r="V1411" s="76"/>
      <c r="W1411" s="76"/>
      <c r="X1411" s="76"/>
    </row>
    <row r="1412" spans="1:24">
      <c r="A1412" s="77"/>
      <c r="B1412" s="54"/>
      <c r="C1412" s="46" t="s">
        <v>31</v>
      </c>
      <c r="D1412" s="46" t="s">
        <v>2143</v>
      </c>
      <c r="E1412" s="58" t="s">
        <v>2144</v>
      </c>
      <c r="F1412" s="46" t="s">
        <v>2145</v>
      </c>
      <c r="G1412" s="58" t="s">
        <v>2146</v>
      </c>
      <c r="H1412" s="46" t="s">
        <v>2147</v>
      </c>
      <c r="I1412" s="88">
        <v>3911</v>
      </c>
      <c r="J1412" s="46" t="s">
        <v>1508</v>
      </c>
      <c r="K1412" s="75" t="s">
        <v>1509</v>
      </c>
      <c r="L1412" s="76">
        <f t="shared" si="134"/>
        <v>4</v>
      </c>
      <c r="M1412" s="76"/>
      <c r="N1412" s="76">
        <v>1</v>
      </c>
      <c r="O1412" s="76"/>
      <c r="P1412" s="76"/>
      <c r="Q1412" s="76"/>
      <c r="R1412" s="76"/>
      <c r="S1412" s="76"/>
      <c r="T1412" s="76">
        <v>1</v>
      </c>
      <c r="U1412" s="76"/>
      <c r="V1412" s="76"/>
      <c r="W1412" s="76">
        <v>1</v>
      </c>
      <c r="X1412" s="76">
        <v>1</v>
      </c>
    </row>
    <row r="1413" spans="1:24">
      <c r="A1413" s="77"/>
      <c r="B1413" s="54"/>
      <c r="C1413" s="54"/>
      <c r="D1413" s="54"/>
      <c r="E1413" s="54"/>
      <c r="F1413" s="54"/>
      <c r="G1413" s="77"/>
      <c r="H1413" s="54"/>
      <c r="I1413" s="89"/>
      <c r="J1413" s="54"/>
      <c r="K1413" s="75" t="s">
        <v>1501</v>
      </c>
      <c r="L1413" s="76">
        <f t="shared" si="134"/>
        <v>0</v>
      </c>
      <c r="M1413" s="76"/>
      <c r="N1413" s="76"/>
      <c r="O1413" s="76"/>
      <c r="P1413" s="76"/>
      <c r="Q1413" s="76"/>
      <c r="R1413" s="76"/>
      <c r="S1413" s="76"/>
      <c r="T1413" s="76"/>
      <c r="U1413" s="76"/>
      <c r="V1413" s="76"/>
      <c r="W1413" s="76"/>
      <c r="X1413" s="76"/>
    </row>
    <row r="1414" spans="1:24">
      <c r="A1414" s="77"/>
      <c r="B1414" s="54"/>
      <c r="C1414" s="80"/>
      <c r="D1414" s="80"/>
      <c r="E1414" s="80"/>
      <c r="F1414" s="80"/>
      <c r="G1414" s="81"/>
      <c r="H1414" s="80"/>
      <c r="I1414" s="90"/>
      <c r="J1414" s="80"/>
      <c r="K1414" s="84" t="s">
        <v>1502</v>
      </c>
      <c r="L1414" s="76">
        <f t="shared" si="134"/>
        <v>0</v>
      </c>
      <c r="M1414" s="76"/>
      <c r="N1414" s="76"/>
      <c r="O1414" s="76"/>
      <c r="P1414" s="76"/>
      <c r="Q1414" s="76"/>
      <c r="R1414" s="76"/>
      <c r="S1414" s="76"/>
      <c r="T1414" s="76"/>
      <c r="U1414" s="76"/>
      <c r="V1414" s="76"/>
      <c r="W1414" s="76"/>
      <c r="X1414" s="76"/>
    </row>
    <row r="1415" spans="1:24">
      <c r="A1415" s="77"/>
      <c r="B1415" s="54"/>
      <c r="C1415" s="46" t="s">
        <v>31</v>
      </c>
      <c r="D1415" s="46" t="s">
        <v>2148</v>
      </c>
      <c r="E1415" s="58" t="s">
        <v>2149</v>
      </c>
      <c r="F1415" s="46" t="s">
        <v>2150</v>
      </c>
      <c r="G1415" s="58" t="s">
        <v>2151</v>
      </c>
      <c r="H1415" s="46" t="s">
        <v>2152</v>
      </c>
      <c r="I1415" s="74">
        <v>110</v>
      </c>
      <c r="J1415" s="46" t="s">
        <v>1508</v>
      </c>
      <c r="K1415" s="75" t="s">
        <v>1509</v>
      </c>
      <c r="L1415" s="76">
        <f t="shared" si="134"/>
        <v>3</v>
      </c>
      <c r="M1415" s="76"/>
      <c r="N1415" s="76">
        <v>1</v>
      </c>
      <c r="O1415" s="76"/>
      <c r="P1415" s="76"/>
      <c r="Q1415" s="76"/>
      <c r="R1415" s="76"/>
      <c r="S1415" s="76"/>
      <c r="T1415" s="76">
        <v>2</v>
      </c>
      <c r="U1415" s="76"/>
      <c r="V1415" s="76"/>
      <c r="W1415" s="76"/>
      <c r="X1415" s="76"/>
    </row>
    <row r="1416" spans="1:24">
      <c r="A1416" s="77"/>
      <c r="B1416" s="54"/>
      <c r="C1416" s="54"/>
      <c r="D1416" s="54"/>
      <c r="E1416" s="54"/>
      <c r="F1416" s="54"/>
      <c r="G1416" s="77"/>
      <c r="H1416" s="54"/>
      <c r="I1416" s="79"/>
      <c r="J1416" s="54"/>
      <c r="K1416" s="75" t="s">
        <v>1501</v>
      </c>
      <c r="L1416" s="76">
        <f t="shared" si="134"/>
        <v>0</v>
      </c>
      <c r="M1416" s="76"/>
      <c r="N1416" s="76"/>
      <c r="O1416" s="76"/>
      <c r="P1416" s="76"/>
      <c r="Q1416" s="76"/>
      <c r="R1416" s="76"/>
      <c r="S1416" s="76"/>
      <c r="T1416" s="76"/>
      <c r="U1416" s="76"/>
      <c r="V1416" s="76"/>
      <c r="W1416" s="76"/>
      <c r="X1416" s="76"/>
    </row>
    <row r="1417" spans="1:24">
      <c r="A1417" s="77"/>
      <c r="B1417" s="80"/>
      <c r="C1417" s="80"/>
      <c r="D1417" s="80"/>
      <c r="E1417" s="80"/>
      <c r="F1417" s="80"/>
      <c r="G1417" s="81"/>
      <c r="H1417" s="80"/>
      <c r="I1417" s="83"/>
      <c r="J1417" s="80"/>
      <c r="K1417" s="84" t="s">
        <v>1502</v>
      </c>
      <c r="L1417" s="76">
        <f t="shared" si="134"/>
        <v>0</v>
      </c>
      <c r="M1417" s="76"/>
      <c r="N1417" s="76"/>
      <c r="O1417" s="76"/>
      <c r="P1417" s="76"/>
      <c r="Q1417" s="76"/>
      <c r="R1417" s="76"/>
      <c r="S1417" s="76"/>
      <c r="T1417" s="76"/>
      <c r="U1417" s="76"/>
      <c r="V1417" s="76"/>
      <c r="W1417" s="76"/>
      <c r="X1417" s="76"/>
    </row>
    <row r="1418" spans="1:24">
      <c r="A1418" s="77"/>
      <c r="B1418" s="115" t="s">
        <v>2153</v>
      </c>
      <c r="C1418" s="115"/>
      <c r="D1418" s="131">
        <f>COUNTA(D1421:D1459)</f>
        <v>13</v>
      </c>
      <c r="E1418" s="115"/>
      <c r="F1418" s="115"/>
      <c r="G1418" s="115"/>
      <c r="H1418" s="115"/>
      <c r="I1418" s="88">
        <f>SUM(I1421:I1459)</f>
        <v>134789.79</v>
      </c>
      <c r="J1418" s="46" t="s">
        <v>1508</v>
      </c>
      <c r="K1418" s="75" t="s">
        <v>1509</v>
      </c>
      <c r="L1418" s="76">
        <f>SUM(M1418:X1418)</f>
        <v>35</v>
      </c>
      <c r="M1418" s="76">
        <f>SUMIF($K1421:$K1459,"생활폐기물",M1421:M1459)</f>
        <v>2</v>
      </c>
      <c r="N1418" s="76">
        <f t="shared" ref="N1418:X1418" si="135">SUMIF($K1421:$K1459,"생활폐기물",N1421:N1459)</f>
        <v>18</v>
      </c>
      <c r="O1418" s="76">
        <f t="shared" si="135"/>
        <v>1</v>
      </c>
      <c r="P1418" s="76">
        <f t="shared" si="135"/>
        <v>0</v>
      </c>
      <c r="Q1418" s="76">
        <f t="shared" si="135"/>
        <v>0</v>
      </c>
      <c r="R1418" s="76">
        <f t="shared" si="135"/>
        <v>0</v>
      </c>
      <c r="S1418" s="76">
        <f t="shared" si="135"/>
        <v>2</v>
      </c>
      <c r="T1418" s="76">
        <f t="shared" si="135"/>
        <v>0</v>
      </c>
      <c r="U1418" s="76">
        <f t="shared" si="135"/>
        <v>0</v>
      </c>
      <c r="V1418" s="76">
        <f t="shared" si="135"/>
        <v>0</v>
      </c>
      <c r="W1418" s="76">
        <f t="shared" si="135"/>
        <v>0</v>
      </c>
      <c r="X1418" s="76">
        <f t="shared" si="135"/>
        <v>12</v>
      </c>
    </row>
    <row r="1419" spans="1:24">
      <c r="A1419" s="77"/>
      <c r="B1419" s="117"/>
      <c r="C1419" s="117"/>
      <c r="D1419" s="136"/>
      <c r="E1419" s="117"/>
      <c r="F1419" s="117"/>
      <c r="G1419" s="117"/>
      <c r="H1419" s="117"/>
      <c r="I1419" s="89"/>
      <c r="J1419" s="54"/>
      <c r="K1419" s="75" t="s">
        <v>1501</v>
      </c>
      <c r="L1419" s="76">
        <f>SUM(M1419:X1419)</f>
        <v>11</v>
      </c>
      <c r="M1419" s="76">
        <f>SUMIF($K1421:$K1459,"음식물류폐기물",M1421:M1459)</f>
        <v>4</v>
      </c>
      <c r="N1419" s="76">
        <f t="shared" ref="N1419:X1419" si="136">SUMIF($K1421:$K1459,"음식물류폐기물",N1421:N1459)</f>
        <v>0</v>
      </c>
      <c r="O1419" s="76">
        <f t="shared" si="136"/>
        <v>4</v>
      </c>
      <c r="P1419" s="76">
        <f t="shared" si="136"/>
        <v>0</v>
      </c>
      <c r="Q1419" s="76">
        <f t="shared" si="136"/>
        <v>0</v>
      </c>
      <c r="R1419" s="76">
        <f t="shared" si="136"/>
        <v>0</v>
      </c>
      <c r="S1419" s="76">
        <f t="shared" si="136"/>
        <v>0</v>
      </c>
      <c r="T1419" s="76">
        <f t="shared" si="136"/>
        <v>0</v>
      </c>
      <c r="U1419" s="76">
        <f t="shared" si="136"/>
        <v>0</v>
      </c>
      <c r="V1419" s="76">
        <f t="shared" si="136"/>
        <v>0</v>
      </c>
      <c r="W1419" s="76">
        <f t="shared" si="136"/>
        <v>0</v>
      </c>
      <c r="X1419" s="76">
        <f t="shared" si="136"/>
        <v>3</v>
      </c>
    </row>
    <row r="1420" spans="1:24">
      <c r="A1420" s="77"/>
      <c r="B1420" s="117"/>
      <c r="C1420" s="117"/>
      <c r="D1420" s="136"/>
      <c r="E1420" s="117"/>
      <c r="F1420" s="117"/>
      <c r="G1420" s="117"/>
      <c r="H1420" s="117"/>
      <c r="I1420" s="89"/>
      <c r="J1420" s="80"/>
      <c r="K1420" s="84" t="s">
        <v>1502</v>
      </c>
      <c r="L1420" s="76">
        <f>SUM(M1420:X1420)</f>
        <v>21</v>
      </c>
      <c r="M1420" s="76">
        <f>SUMIF($K1421:$K1459,"사업장배출계",M1421:M1459)</f>
        <v>0</v>
      </c>
      <c r="N1420" s="76">
        <f t="shared" ref="N1420:X1420" si="137">SUMIF($K1421:$K1459,"사업장배출계",N1421:N1459)</f>
        <v>3</v>
      </c>
      <c r="O1420" s="76">
        <f t="shared" si="137"/>
        <v>2</v>
      </c>
      <c r="P1420" s="76">
        <f t="shared" si="137"/>
        <v>0</v>
      </c>
      <c r="Q1420" s="76">
        <f t="shared" si="137"/>
        <v>0</v>
      </c>
      <c r="R1420" s="76">
        <f t="shared" si="137"/>
        <v>0</v>
      </c>
      <c r="S1420" s="76">
        <f t="shared" si="137"/>
        <v>2</v>
      </c>
      <c r="T1420" s="76">
        <f t="shared" si="137"/>
        <v>4</v>
      </c>
      <c r="U1420" s="76">
        <f t="shared" si="137"/>
        <v>0</v>
      </c>
      <c r="V1420" s="76">
        <f t="shared" si="137"/>
        <v>0</v>
      </c>
      <c r="W1420" s="76">
        <f t="shared" si="137"/>
        <v>9</v>
      </c>
      <c r="X1420" s="76">
        <f t="shared" si="137"/>
        <v>1</v>
      </c>
    </row>
    <row r="1421" spans="1:24">
      <c r="A1421" s="77"/>
      <c r="B1421" s="46" t="s">
        <v>2154</v>
      </c>
      <c r="C1421" s="46" t="s">
        <v>31</v>
      </c>
      <c r="D1421" s="46" t="s">
        <v>2155</v>
      </c>
      <c r="E1421" s="58" t="s">
        <v>2156</v>
      </c>
      <c r="F1421" s="46" t="s">
        <v>2157</v>
      </c>
      <c r="G1421" s="46" t="s">
        <v>2158</v>
      </c>
      <c r="H1421" s="58" t="s">
        <v>2159</v>
      </c>
      <c r="I1421" s="74">
        <v>9663.7900000000009</v>
      </c>
      <c r="J1421" s="206" t="s">
        <v>1508</v>
      </c>
      <c r="K1421" s="207" t="s">
        <v>1509</v>
      </c>
      <c r="L1421" s="208">
        <f t="shared" si="134"/>
        <v>0</v>
      </c>
      <c r="M1421" s="209"/>
      <c r="N1421" s="209"/>
      <c r="O1421" s="209"/>
      <c r="P1421" s="209"/>
      <c r="Q1421" s="209"/>
      <c r="R1421" s="209"/>
      <c r="S1421" s="209"/>
      <c r="T1421" s="209"/>
      <c r="U1421" s="209"/>
      <c r="V1421" s="209"/>
      <c r="W1421" s="209"/>
      <c r="X1421" s="209"/>
    </row>
    <row r="1422" spans="1:24">
      <c r="A1422" s="77"/>
      <c r="B1422" s="54"/>
      <c r="C1422" s="54"/>
      <c r="D1422" s="54"/>
      <c r="E1422" s="54"/>
      <c r="F1422" s="54"/>
      <c r="G1422" s="54"/>
      <c r="H1422" s="77"/>
      <c r="I1422" s="79"/>
      <c r="J1422" s="210"/>
      <c r="K1422" s="207" t="s">
        <v>1501</v>
      </c>
      <c r="L1422" s="76">
        <f t="shared" si="134"/>
        <v>7</v>
      </c>
      <c r="M1422" s="76"/>
      <c r="N1422" s="76"/>
      <c r="O1422" s="76">
        <v>4</v>
      </c>
      <c r="P1422" s="76"/>
      <c r="Q1422" s="76"/>
      <c r="R1422" s="76"/>
      <c r="S1422" s="76"/>
      <c r="T1422" s="76"/>
      <c r="U1422" s="76"/>
      <c r="V1422" s="76"/>
      <c r="W1422" s="76"/>
      <c r="X1422" s="76">
        <v>3</v>
      </c>
    </row>
    <row r="1423" spans="1:24">
      <c r="A1423" s="77"/>
      <c r="B1423" s="54"/>
      <c r="C1423" s="80"/>
      <c r="D1423" s="80"/>
      <c r="E1423" s="80"/>
      <c r="F1423" s="80"/>
      <c r="G1423" s="80"/>
      <c r="H1423" s="81"/>
      <c r="I1423" s="83"/>
      <c r="J1423" s="211"/>
      <c r="K1423" s="212" t="s">
        <v>1502</v>
      </c>
      <c r="L1423" s="76">
        <f t="shared" si="134"/>
        <v>0</v>
      </c>
      <c r="M1423" s="76"/>
      <c r="N1423" s="76"/>
      <c r="O1423" s="76"/>
      <c r="P1423" s="76"/>
      <c r="Q1423" s="76"/>
      <c r="R1423" s="76"/>
      <c r="S1423" s="76"/>
      <c r="T1423" s="76"/>
      <c r="U1423" s="76"/>
      <c r="V1423" s="76"/>
      <c r="W1423" s="76"/>
      <c r="X1423" s="76"/>
    </row>
    <row r="1424" spans="1:24">
      <c r="A1424" s="77"/>
      <c r="B1424" s="54"/>
      <c r="C1424" s="115" t="s">
        <v>1622</v>
      </c>
      <c r="D1424" s="115" t="s">
        <v>2160</v>
      </c>
      <c r="E1424" s="115" t="s">
        <v>2161</v>
      </c>
      <c r="F1424" s="115" t="s">
        <v>2162</v>
      </c>
      <c r="G1424" s="115" t="s">
        <v>2163</v>
      </c>
      <c r="H1424" s="115" t="s">
        <v>2164</v>
      </c>
      <c r="I1424" s="88">
        <v>12304</v>
      </c>
      <c r="J1424" s="206" t="s">
        <v>1508</v>
      </c>
      <c r="K1424" s="207" t="s">
        <v>1509</v>
      </c>
      <c r="L1424" s="76">
        <f t="shared" si="134"/>
        <v>3</v>
      </c>
      <c r="M1424" s="76"/>
      <c r="N1424" s="76">
        <v>3</v>
      </c>
      <c r="O1424" s="76"/>
      <c r="P1424" s="76"/>
      <c r="Q1424" s="76"/>
      <c r="R1424" s="76"/>
      <c r="S1424" s="76"/>
      <c r="T1424" s="76"/>
      <c r="U1424" s="76"/>
      <c r="V1424" s="76"/>
      <c r="W1424" s="76"/>
      <c r="X1424" s="76"/>
    </row>
    <row r="1425" spans="1:24">
      <c r="A1425" s="77"/>
      <c r="B1425" s="54"/>
      <c r="C1425" s="117"/>
      <c r="D1425" s="117"/>
      <c r="E1425" s="117" t="s">
        <v>2165</v>
      </c>
      <c r="F1425" s="117"/>
      <c r="G1425" s="117"/>
      <c r="H1425" s="117"/>
      <c r="I1425" s="89"/>
      <c r="J1425" s="210"/>
      <c r="K1425" s="207" t="s">
        <v>1501</v>
      </c>
      <c r="L1425" s="76">
        <f t="shared" ref="L1425:L1477" si="138">SUM(M1425:X1425)</f>
        <v>0</v>
      </c>
      <c r="M1425" s="76"/>
      <c r="N1425" s="76"/>
      <c r="O1425" s="76"/>
      <c r="P1425" s="76"/>
      <c r="Q1425" s="76"/>
      <c r="R1425" s="76"/>
      <c r="S1425" s="76"/>
      <c r="T1425" s="76"/>
      <c r="U1425" s="76"/>
      <c r="V1425" s="76"/>
      <c r="W1425" s="76"/>
      <c r="X1425" s="76"/>
    </row>
    <row r="1426" spans="1:24">
      <c r="A1426" s="77"/>
      <c r="B1426" s="54"/>
      <c r="C1426" s="117"/>
      <c r="D1426" s="117"/>
      <c r="E1426" s="117"/>
      <c r="F1426" s="117"/>
      <c r="G1426" s="117"/>
      <c r="H1426" s="119"/>
      <c r="I1426" s="89"/>
      <c r="J1426" s="211"/>
      <c r="K1426" s="212" t="s">
        <v>1502</v>
      </c>
      <c r="L1426" s="76">
        <f t="shared" si="138"/>
        <v>0</v>
      </c>
      <c r="M1426" s="76"/>
      <c r="N1426" s="76"/>
      <c r="O1426" s="76"/>
      <c r="P1426" s="76"/>
      <c r="Q1426" s="76"/>
      <c r="R1426" s="76"/>
      <c r="S1426" s="76"/>
      <c r="T1426" s="76"/>
      <c r="U1426" s="76"/>
      <c r="V1426" s="76"/>
      <c r="W1426" s="76"/>
      <c r="X1426" s="76"/>
    </row>
    <row r="1427" spans="1:24">
      <c r="A1427" s="77"/>
      <c r="B1427" s="54"/>
      <c r="C1427" s="115" t="s">
        <v>1633</v>
      </c>
      <c r="D1427" s="115" t="s">
        <v>2160</v>
      </c>
      <c r="E1427" s="115" t="s">
        <v>2166</v>
      </c>
      <c r="F1427" s="115" t="s">
        <v>2162</v>
      </c>
      <c r="G1427" s="115" t="s">
        <v>2163</v>
      </c>
      <c r="H1427" s="115" t="s">
        <v>2164</v>
      </c>
      <c r="I1427" s="88">
        <v>245</v>
      </c>
      <c r="J1427" s="206" t="s">
        <v>1508</v>
      </c>
      <c r="K1427" s="207" t="s">
        <v>1509</v>
      </c>
      <c r="L1427" s="76">
        <f t="shared" si="138"/>
        <v>3</v>
      </c>
      <c r="M1427" s="76"/>
      <c r="N1427" s="76">
        <v>3</v>
      </c>
      <c r="O1427" s="76"/>
      <c r="P1427" s="76"/>
      <c r="Q1427" s="76"/>
      <c r="R1427" s="76"/>
      <c r="S1427" s="76"/>
      <c r="T1427" s="76"/>
      <c r="U1427" s="76"/>
      <c r="V1427" s="76"/>
      <c r="W1427" s="76"/>
      <c r="X1427" s="76"/>
    </row>
    <row r="1428" spans="1:24">
      <c r="A1428" s="77"/>
      <c r="B1428" s="54"/>
      <c r="C1428" s="117"/>
      <c r="D1428" s="117"/>
      <c r="E1428" s="117" t="s">
        <v>2167</v>
      </c>
      <c r="F1428" s="117"/>
      <c r="G1428" s="117"/>
      <c r="H1428" s="117"/>
      <c r="I1428" s="89"/>
      <c r="J1428" s="210"/>
      <c r="K1428" s="207" t="s">
        <v>1501</v>
      </c>
      <c r="L1428" s="76">
        <f t="shared" si="138"/>
        <v>0</v>
      </c>
      <c r="M1428" s="76"/>
      <c r="N1428" s="76"/>
      <c r="O1428" s="76"/>
      <c r="P1428" s="76"/>
      <c r="Q1428" s="76"/>
      <c r="R1428" s="76"/>
      <c r="S1428" s="76"/>
      <c r="T1428" s="76"/>
      <c r="U1428" s="76"/>
      <c r="V1428" s="76"/>
      <c r="W1428" s="76"/>
      <c r="X1428" s="76"/>
    </row>
    <row r="1429" spans="1:24">
      <c r="A1429" s="77"/>
      <c r="B1429" s="54"/>
      <c r="C1429" s="117"/>
      <c r="D1429" s="117"/>
      <c r="E1429" s="117"/>
      <c r="F1429" s="117"/>
      <c r="G1429" s="117"/>
      <c r="H1429" s="119"/>
      <c r="I1429" s="89"/>
      <c r="J1429" s="211"/>
      <c r="K1429" s="212" t="s">
        <v>1502</v>
      </c>
      <c r="L1429" s="76">
        <f t="shared" si="138"/>
        <v>0</v>
      </c>
      <c r="M1429" s="76"/>
      <c r="N1429" s="76"/>
      <c r="O1429" s="76"/>
      <c r="P1429" s="76"/>
      <c r="Q1429" s="76"/>
      <c r="R1429" s="76"/>
      <c r="S1429" s="76"/>
      <c r="T1429" s="76"/>
      <c r="U1429" s="76"/>
      <c r="V1429" s="76"/>
      <c r="W1429" s="76"/>
      <c r="X1429" s="76"/>
    </row>
    <row r="1430" spans="1:24">
      <c r="A1430" s="77"/>
      <c r="B1430" s="54"/>
      <c r="C1430" s="115" t="s">
        <v>1622</v>
      </c>
      <c r="D1430" s="115" t="s">
        <v>2168</v>
      </c>
      <c r="E1430" s="115" t="s">
        <v>2169</v>
      </c>
      <c r="F1430" s="115" t="s">
        <v>2170</v>
      </c>
      <c r="G1430" s="115" t="s">
        <v>2171</v>
      </c>
      <c r="H1430" s="115" t="s">
        <v>2172</v>
      </c>
      <c r="I1430" s="88">
        <v>8992</v>
      </c>
      <c r="J1430" s="206" t="s">
        <v>1508</v>
      </c>
      <c r="K1430" s="207" t="s">
        <v>1509</v>
      </c>
      <c r="L1430" s="76">
        <f t="shared" si="138"/>
        <v>8</v>
      </c>
      <c r="M1430" s="76"/>
      <c r="N1430" s="76">
        <v>6</v>
      </c>
      <c r="O1430" s="76"/>
      <c r="P1430" s="76"/>
      <c r="Q1430" s="76"/>
      <c r="R1430" s="76"/>
      <c r="S1430" s="76">
        <v>2</v>
      </c>
      <c r="T1430" s="76"/>
      <c r="U1430" s="76"/>
      <c r="V1430" s="76"/>
      <c r="W1430" s="76"/>
      <c r="X1430" s="76"/>
    </row>
    <row r="1431" spans="1:24">
      <c r="A1431" s="77"/>
      <c r="B1431" s="54"/>
      <c r="C1431" s="117"/>
      <c r="D1431" s="117"/>
      <c r="E1431" s="117" t="s">
        <v>2173</v>
      </c>
      <c r="F1431" s="117"/>
      <c r="G1431" s="117"/>
      <c r="H1431" s="117"/>
      <c r="I1431" s="89"/>
      <c r="J1431" s="210"/>
      <c r="K1431" s="207" t="s">
        <v>1501</v>
      </c>
      <c r="L1431" s="76">
        <f t="shared" si="138"/>
        <v>0</v>
      </c>
      <c r="M1431" s="76"/>
      <c r="N1431" s="76"/>
      <c r="O1431" s="76"/>
      <c r="P1431" s="76"/>
      <c r="Q1431" s="76"/>
      <c r="R1431" s="76"/>
      <c r="S1431" s="76"/>
      <c r="T1431" s="76"/>
      <c r="U1431" s="76"/>
      <c r="V1431" s="76"/>
      <c r="W1431" s="76"/>
      <c r="X1431" s="76"/>
    </row>
    <row r="1432" spans="1:24">
      <c r="A1432" s="77"/>
      <c r="B1432" s="54"/>
      <c r="C1432" s="117"/>
      <c r="D1432" s="117"/>
      <c r="E1432" s="117" t="s">
        <v>2174</v>
      </c>
      <c r="F1432" s="117"/>
      <c r="G1432" s="117"/>
      <c r="H1432" s="119"/>
      <c r="I1432" s="89"/>
      <c r="J1432" s="211"/>
      <c r="K1432" s="212" t="s">
        <v>1502</v>
      </c>
      <c r="L1432" s="76">
        <f t="shared" si="138"/>
        <v>0</v>
      </c>
      <c r="M1432" s="76"/>
      <c r="N1432" s="76"/>
      <c r="O1432" s="76"/>
      <c r="P1432" s="76"/>
      <c r="Q1432" s="76"/>
      <c r="R1432" s="76"/>
      <c r="S1432" s="76"/>
      <c r="T1432" s="76"/>
      <c r="U1432" s="76"/>
      <c r="V1432" s="76"/>
      <c r="W1432" s="76"/>
      <c r="X1432" s="76"/>
    </row>
    <row r="1433" spans="1:24">
      <c r="A1433" s="77"/>
      <c r="B1433" s="54"/>
      <c r="C1433" s="115" t="s">
        <v>1633</v>
      </c>
      <c r="D1433" s="115" t="s">
        <v>2168</v>
      </c>
      <c r="E1433" s="115" t="s">
        <v>2175</v>
      </c>
      <c r="F1433" s="115" t="s">
        <v>2170</v>
      </c>
      <c r="G1433" s="115" t="s">
        <v>2171</v>
      </c>
      <c r="H1433" s="115" t="s">
        <v>2172</v>
      </c>
      <c r="I1433" s="88">
        <v>3211</v>
      </c>
      <c r="J1433" s="206" t="s">
        <v>1508</v>
      </c>
      <c r="K1433" s="207" t="s">
        <v>1509</v>
      </c>
      <c r="L1433" s="76">
        <f t="shared" si="138"/>
        <v>3</v>
      </c>
      <c r="M1433" s="76"/>
      <c r="N1433" s="143">
        <v>3</v>
      </c>
      <c r="O1433" s="76"/>
      <c r="P1433" s="76"/>
      <c r="Q1433" s="76"/>
      <c r="R1433" s="76"/>
      <c r="S1433" s="76"/>
      <c r="T1433" s="76"/>
      <c r="U1433" s="76"/>
      <c r="V1433" s="76"/>
      <c r="W1433" s="76"/>
      <c r="X1433" s="76"/>
    </row>
    <row r="1434" spans="1:24">
      <c r="A1434" s="77"/>
      <c r="B1434" s="54"/>
      <c r="C1434" s="117"/>
      <c r="D1434" s="117"/>
      <c r="E1434" s="117" t="s">
        <v>2167</v>
      </c>
      <c r="F1434" s="117"/>
      <c r="G1434" s="117"/>
      <c r="H1434" s="117"/>
      <c r="I1434" s="89"/>
      <c r="J1434" s="210"/>
      <c r="K1434" s="207" t="s">
        <v>1501</v>
      </c>
      <c r="L1434" s="76">
        <f t="shared" si="138"/>
        <v>0</v>
      </c>
      <c r="M1434" s="76"/>
      <c r="N1434" s="76"/>
      <c r="O1434" s="76"/>
      <c r="P1434" s="76"/>
      <c r="Q1434" s="76"/>
      <c r="R1434" s="76"/>
      <c r="S1434" s="76"/>
      <c r="T1434" s="76"/>
      <c r="U1434" s="76"/>
      <c r="V1434" s="76"/>
      <c r="W1434" s="76"/>
      <c r="X1434" s="76"/>
    </row>
    <row r="1435" spans="1:24">
      <c r="A1435" s="77"/>
      <c r="B1435" s="54"/>
      <c r="C1435" s="117"/>
      <c r="D1435" s="117"/>
      <c r="E1435" s="117"/>
      <c r="F1435" s="117"/>
      <c r="G1435" s="117"/>
      <c r="H1435" s="119"/>
      <c r="I1435" s="89"/>
      <c r="J1435" s="211"/>
      <c r="K1435" s="212" t="s">
        <v>1502</v>
      </c>
      <c r="L1435" s="76">
        <f t="shared" si="138"/>
        <v>0</v>
      </c>
      <c r="M1435" s="76"/>
      <c r="N1435" s="76"/>
      <c r="O1435" s="76"/>
      <c r="P1435" s="76"/>
      <c r="Q1435" s="76"/>
      <c r="R1435" s="76"/>
      <c r="S1435" s="76"/>
      <c r="T1435" s="76"/>
      <c r="U1435" s="76"/>
      <c r="V1435" s="76"/>
      <c r="W1435" s="76"/>
      <c r="X1435" s="76"/>
    </row>
    <row r="1436" spans="1:24">
      <c r="A1436" s="77"/>
      <c r="B1436" s="54"/>
      <c r="C1436" s="115" t="s">
        <v>1633</v>
      </c>
      <c r="D1436" s="115" t="s">
        <v>2176</v>
      </c>
      <c r="E1436" s="115" t="s">
        <v>2177</v>
      </c>
      <c r="F1436" s="115" t="s">
        <v>2178</v>
      </c>
      <c r="G1436" s="115" t="s">
        <v>2179</v>
      </c>
      <c r="H1436" s="115" t="s">
        <v>2180</v>
      </c>
      <c r="I1436" s="88">
        <v>76874</v>
      </c>
      <c r="J1436" s="206" t="s">
        <v>1508</v>
      </c>
      <c r="K1436" s="207" t="s">
        <v>1509</v>
      </c>
      <c r="L1436" s="76">
        <f t="shared" si="138"/>
        <v>0</v>
      </c>
      <c r="M1436" s="76"/>
      <c r="N1436" s="76"/>
      <c r="O1436" s="76"/>
      <c r="P1436" s="76"/>
      <c r="Q1436" s="76"/>
      <c r="R1436" s="76"/>
      <c r="S1436" s="76"/>
      <c r="T1436" s="76"/>
      <c r="U1436" s="76"/>
      <c r="V1436" s="76"/>
      <c r="W1436" s="76"/>
      <c r="X1436" s="76"/>
    </row>
    <row r="1437" spans="1:24">
      <c r="A1437" s="77"/>
      <c r="B1437" s="54"/>
      <c r="C1437" s="117"/>
      <c r="D1437" s="117"/>
      <c r="E1437" s="117" t="s">
        <v>2181</v>
      </c>
      <c r="F1437" s="117"/>
      <c r="G1437" s="117"/>
      <c r="H1437" s="117"/>
      <c r="I1437" s="89"/>
      <c r="J1437" s="210"/>
      <c r="K1437" s="207" t="s">
        <v>1501</v>
      </c>
      <c r="L1437" s="76">
        <f t="shared" si="138"/>
        <v>0</v>
      </c>
      <c r="M1437" s="76"/>
      <c r="N1437" s="76"/>
      <c r="O1437" s="76"/>
      <c r="P1437" s="76"/>
      <c r="Q1437" s="76"/>
      <c r="R1437" s="76"/>
      <c r="S1437" s="76"/>
      <c r="T1437" s="76"/>
      <c r="U1437" s="76"/>
      <c r="V1437" s="76"/>
      <c r="W1437" s="76"/>
      <c r="X1437" s="76"/>
    </row>
    <row r="1438" spans="1:24">
      <c r="A1438" s="77"/>
      <c r="B1438" s="54"/>
      <c r="C1438" s="117"/>
      <c r="D1438" s="117"/>
      <c r="E1438" s="117"/>
      <c r="F1438" s="117"/>
      <c r="G1438" s="117"/>
      <c r="H1438" s="119"/>
      <c r="I1438" s="89"/>
      <c r="J1438" s="211"/>
      <c r="K1438" s="212" t="s">
        <v>1502</v>
      </c>
      <c r="L1438" s="76">
        <f t="shared" si="138"/>
        <v>5</v>
      </c>
      <c r="M1438" s="76"/>
      <c r="N1438" s="76">
        <v>1</v>
      </c>
      <c r="O1438" s="76"/>
      <c r="P1438" s="76"/>
      <c r="Q1438" s="76"/>
      <c r="R1438" s="76"/>
      <c r="S1438" s="76">
        <v>1</v>
      </c>
      <c r="T1438" s="76">
        <v>1</v>
      </c>
      <c r="U1438" s="76"/>
      <c r="V1438" s="76"/>
      <c r="W1438" s="76">
        <v>2</v>
      </c>
      <c r="X1438" s="76"/>
    </row>
    <row r="1439" spans="1:24">
      <c r="A1439" s="77"/>
      <c r="B1439" s="54"/>
      <c r="C1439" s="115" t="s">
        <v>1633</v>
      </c>
      <c r="D1439" s="115" t="s">
        <v>2182</v>
      </c>
      <c r="E1439" s="115" t="s">
        <v>2183</v>
      </c>
      <c r="F1439" s="115" t="s">
        <v>2184</v>
      </c>
      <c r="G1439" s="115" t="s">
        <v>2185</v>
      </c>
      <c r="H1439" s="115" t="s">
        <v>2186</v>
      </c>
      <c r="I1439" s="88">
        <v>1711</v>
      </c>
      <c r="J1439" s="206" t="s">
        <v>1508</v>
      </c>
      <c r="K1439" s="207" t="s">
        <v>1509</v>
      </c>
      <c r="L1439" s="76">
        <f t="shared" si="138"/>
        <v>0</v>
      </c>
      <c r="M1439" s="76"/>
      <c r="N1439" s="76"/>
      <c r="O1439" s="76"/>
      <c r="P1439" s="76"/>
      <c r="Q1439" s="76"/>
      <c r="R1439" s="76"/>
      <c r="S1439" s="76"/>
      <c r="T1439" s="76"/>
      <c r="U1439" s="76"/>
      <c r="V1439" s="76"/>
      <c r="W1439" s="76"/>
      <c r="X1439" s="76"/>
    </row>
    <row r="1440" spans="1:24">
      <c r="A1440" s="77"/>
      <c r="B1440" s="54"/>
      <c r="C1440" s="117"/>
      <c r="D1440" s="117"/>
      <c r="E1440" s="117" t="s">
        <v>2187</v>
      </c>
      <c r="F1440" s="117"/>
      <c r="G1440" s="117"/>
      <c r="H1440" s="117"/>
      <c r="I1440" s="89"/>
      <c r="J1440" s="210"/>
      <c r="K1440" s="207" t="s">
        <v>1501</v>
      </c>
      <c r="L1440" s="76">
        <f t="shared" si="138"/>
        <v>0</v>
      </c>
      <c r="M1440" s="76"/>
      <c r="N1440" s="76"/>
      <c r="O1440" s="76"/>
      <c r="P1440" s="76"/>
      <c r="Q1440" s="76"/>
      <c r="R1440" s="76"/>
      <c r="S1440" s="76"/>
      <c r="T1440" s="76"/>
      <c r="U1440" s="76"/>
      <c r="V1440" s="76"/>
      <c r="W1440" s="76"/>
      <c r="X1440" s="76"/>
    </row>
    <row r="1441" spans="1:24">
      <c r="A1441" s="77"/>
      <c r="B1441" s="54"/>
      <c r="C1441" s="117"/>
      <c r="D1441" s="117"/>
      <c r="E1441" s="117"/>
      <c r="F1441" s="117"/>
      <c r="G1441" s="117"/>
      <c r="H1441" s="119"/>
      <c r="I1441" s="89"/>
      <c r="J1441" s="211"/>
      <c r="K1441" s="212" t="s">
        <v>1502</v>
      </c>
      <c r="L1441" s="76">
        <f t="shared" si="138"/>
        <v>3</v>
      </c>
      <c r="M1441" s="76"/>
      <c r="N1441" s="76">
        <v>1</v>
      </c>
      <c r="O1441" s="76">
        <v>1</v>
      </c>
      <c r="P1441" s="76"/>
      <c r="Q1441" s="76"/>
      <c r="R1441" s="76"/>
      <c r="S1441" s="76"/>
      <c r="T1441" s="76"/>
      <c r="U1441" s="76"/>
      <c r="V1441" s="76"/>
      <c r="W1441" s="76">
        <v>1</v>
      </c>
      <c r="X1441" s="76"/>
    </row>
    <row r="1442" spans="1:24">
      <c r="A1442" s="77"/>
      <c r="B1442" s="54"/>
      <c r="C1442" s="115" t="s">
        <v>1633</v>
      </c>
      <c r="D1442" s="115" t="s">
        <v>2188</v>
      </c>
      <c r="E1442" s="115" t="s">
        <v>2189</v>
      </c>
      <c r="F1442" s="115" t="s">
        <v>2190</v>
      </c>
      <c r="G1442" s="115" t="s">
        <v>2191</v>
      </c>
      <c r="H1442" s="115" t="s">
        <v>2192</v>
      </c>
      <c r="I1442" s="88">
        <v>1099</v>
      </c>
      <c r="J1442" s="206" t="s">
        <v>1508</v>
      </c>
      <c r="K1442" s="207" t="s">
        <v>1509</v>
      </c>
      <c r="L1442" s="76">
        <f t="shared" si="138"/>
        <v>0</v>
      </c>
      <c r="M1442" s="76"/>
      <c r="N1442" s="76"/>
      <c r="O1442" s="76"/>
      <c r="P1442" s="76"/>
      <c r="Q1442" s="76"/>
      <c r="R1442" s="76"/>
      <c r="S1442" s="76"/>
      <c r="T1442" s="76"/>
      <c r="U1442" s="76"/>
      <c r="V1442" s="76"/>
      <c r="W1442" s="76"/>
      <c r="X1442" s="76"/>
    </row>
    <row r="1443" spans="1:24">
      <c r="A1443" s="77"/>
      <c r="B1443" s="54"/>
      <c r="C1443" s="117"/>
      <c r="D1443" s="117"/>
      <c r="E1443" s="117" t="s">
        <v>2193</v>
      </c>
      <c r="F1443" s="117"/>
      <c r="G1443" s="117"/>
      <c r="H1443" s="117"/>
      <c r="I1443" s="89"/>
      <c r="J1443" s="210"/>
      <c r="K1443" s="207" t="s">
        <v>1501</v>
      </c>
      <c r="L1443" s="76">
        <f t="shared" si="138"/>
        <v>0</v>
      </c>
      <c r="M1443" s="76"/>
      <c r="N1443" s="76"/>
      <c r="O1443" s="76"/>
      <c r="P1443" s="76"/>
      <c r="Q1443" s="76"/>
      <c r="R1443" s="76"/>
      <c r="S1443" s="76"/>
      <c r="T1443" s="76"/>
      <c r="U1443" s="76"/>
      <c r="V1443" s="76"/>
      <c r="W1443" s="76"/>
      <c r="X1443" s="76"/>
    </row>
    <row r="1444" spans="1:24">
      <c r="A1444" s="77"/>
      <c r="B1444" s="54"/>
      <c r="C1444" s="117"/>
      <c r="D1444" s="117"/>
      <c r="E1444" s="117"/>
      <c r="F1444" s="117"/>
      <c r="G1444" s="117"/>
      <c r="H1444" s="119"/>
      <c r="I1444" s="89"/>
      <c r="J1444" s="211"/>
      <c r="K1444" s="212" t="s">
        <v>1502</v>
      </c>
      <c r="L1444" s="76">
        <f t="shared" si="138"/>
        <v>2</v>
      </c>
      <c r="M1444" s="76"/>
      <c r="N1444" s="76">
        <v>1</v>
      </c>
      <c r="O1444" s="76"/>
      <c r="P1444" s="76"/>
      <c r="Q1444" s="76"/>
      <c r="R1444" s="76"/>
      <c r="S1444" s="76"/>
      <c r="T1444" s="76">
        <v>1</v>
      </c>
      <c r="U1444" s="76"/>
      <c r="V1444" s="76"/>
      <c r="W1444" s="76"/>
      <c r="X1444" s="76"/>
    </row>
    <row r="1445" spans="1:24">
      <c r="A1445" s="77"/>
      <c r="B1445" s="54"/>
      <c r="C1445" s="115" t="s">
        <v>1633</v>
      </c>
      <c r="D1445" s="115" t="s">
        <v>2194</v>
      </c>
      <c r="E1445" s="115" t="s">
        <v>2195</v>
      </c>
      <c r="F1445" s="115" t="s">
        <v>2196</v>
      </c>
      <c r="G1445" s="115" t="s">
        <v>2197</v>
      </c>
      <c r="H1445" s="115" t="s">
        <v>2198</v>
      </c>
      <c r="I1445" s="88">
        <v>10332</v>
      </c>
      <c r="J1445" s="206" t="s">
        <v>1508</v>
      </c>
      <c r="K1445" s="207" t="s">
        <v>1509</v>
      </c>
      <c r="L1445" s="76">
        <f t="shared" si="138"/>
        <v>0</v>
      </c>
      <c r="M1445" s="76"/>
      <c r="N1445" s="76"/>
      <c r="O1445" s="76"/>
      <c r="P1445" s="76"/>
      <c r="Q1445" s="76"/>
      <c r="R1445" s="76"/>
      <c r="S1445" s="76"/>
      <c r="T1445" s="76"/>
      <c r="U1445" s="76"/>
      <c r="V1445" s="76"/>
      <c r="W1445" s="76"/>
      <c r="X1445" s="76"/>
    </row>
    <row r="1446" spans="1:24">
      <c r="A1446" s="77"/>
      <c r="B1446" s="54"/>
      <c r="C1446" s="117"/>
      <c r="D1446" s="117"/>
      <c r="E1446" s="117" t="s">
        <v>2199</v>
      </c>
      <c r="F1446" s="117"/>
      <c r="G1446" s="117"/>
      <c r="H1446" s="117"/>
      <c r="I1446" s="89"/>
      <c r="J1446" s="210"/>
      <c r="K1446" s="207" t="s">
        <v>1501</v>
      </c>
      <c r="L1446" s="76">
        <f t="shared" si="138"/>
        <v>0</v>
      </c>
      <c r="M1446" s="76"/>
      <c r="N1446" s="76"/>
      <c r="O1446" s="76"/>
      <c r="P1446" s="76"/>
      <c r="Q1446" s="76"/>
      <c r="R1446" s="76"/>
      <c r="S1446" s="76"/>
      <c r="T1446" s="76"/>
      <c r="U1446" s="76"/>
      <c r="V1446" s="76"/>
      <c r="W1446" s="76"/>
      <c r="X1446" s="76"/>
    </row>
    <row r="1447" spans="1:24">
      <c r="A1447" s="77"/>
      <c r="B1447" s="54"/>
      <c r="C1447" s="117"/>
      <c r="D1447" s="117"/>
      <c r="E1447" s="117"/>
      <c r="F1447" s="117"/>
      <c r="G1447" s="117"/>
      <c r="H1447" s="119"/>
      <c r="I1447" s="89"/>
      <c r="J1447" s="211"/>
      <c r="K1447" s="212" t="s">
        <v>1502</v>
      </c>
      <c r="L1447" s="76">
        <f t="shared" si="138"/>
        <v>3</v>
      </c>
      <c r="M1447" s="76"/>
      <c r="N1447" s="76"/>
      <c r="O1447" s="76"/>
      <c r="P1447" s="76"/>
      <c r="Q1447" s="76"/>
      <c r="R1447" s="76"/>
      <c r="S1447" s="76">
        <v>1</v>
      </c>
      <c r="T1447" s="76">
        <v>2</v>
      </c>
      <c r="U1447" s="76"/>
      <c r="V1447" s="76"/>
      <c r="W1447" s="76"/>
      <c r="X1447" s="76"/>
    </row>
    <row r="1448" spans="1:24">
      <c r="A1448" s="77"/>
      <c r="B1448" s="54"/>
      <c r="C1448" s="115" t="s">
        <v>1633</v>
      </c>
      <c r="D1448" s="115" t="s">
        <v>2200</v>
      </c>
      <c r="E1448" s="115" t="s">
        <v>2201</v>
      </c>
      <c r="F1448" s="115" t="s">
        <v>2202</v>
      </c>
      <c r="G1448" s="115" t="s">
        <v>2203</v>
      </c>
      <c r="H1448" s="115" t="s">
        <v>2204</v>
      </c>
      <c r="I1448" s="88">
        <v>0</v>
      </c>
      <c r="J1448" s="206" t="s">
        <v>1508</v>
      </c>
      <c r="K1448" s="207" t="s">
        <v>1509</v>
      </c>
      <c r="L1448" s="76">
        <f t="shared" si="138"/>
        <v>0</v>
      </c>
      <c r="M1448" s="76"/>
      <c r="N1448" s="76"/>
      <c r="O1448" s="76"/>
      <c r="P1448" s="76"/>
      <c r="Q1448" s="76"/>
      <c r="R1448" s="76"/>
      <c r="S1448" s="76"/>
      <c r="T1448" s="76"/>
      <c r="U1448" s="76"/>
      <c r="V1448" s="76"/>
      <c r="W1448" s="76"/>
      <c r="X1448" s="76"/>
    </row>
    <row r="1449" spans="1:24">
      <c r="A1449" s="77"/>
      <c r="B1449" s="54"/>
      <c r="C1449" s="117"/>
      <c r="D1449" s="117"/>
      <c r="E1449" s="117" t="s">
        <v>2205</v>
      </c>
      <c r="F1449" s="117"/>
      <c r="G1449" s="117"/>
      <c r="H1449" s="117"/>
      <c r="I1449" s="89"/>
      <c r="J1449" s="210"/>
      <c r="K1449" s="207" t="s">
        <v>1501</v>
      </c>
      <c r="L1449" s="76">
        <f t="shared" si="138"/>
        <v>0</v>
      </c>
      <c r="M1449" s="76"/>
      <c r="N1449" s="76"/>
      <c r="O1449" s="76"/>
      <c r="P1449" s="76"/>
      <c r="Q1449" s="76"/>
      <c r="R1449" s="76"/>
      <c r="S1449" s="76"/>
      <c r="T1449" s="76"/>
      <c r="U1449" s="76"/>
      <c r="V1449" s="76"/>
      <c r="W1449" s="76"/>
      <c r="X1449" s="76"/>
    </row>
    <row r="1450" spans="1:24">
      <c r="A1450" s="77"/>
      <c r="B1450" s="54"/>
      <c r="C1450" s="117"/>
      <c r="D1450" s="117"/>
      <c r="E1450" s="117"/>
      <c r="F1450" s="117"/>
      <c r="G1450" s="117"/>
      <c r="H1450" s="119"/>
      <c r="I1450" s="89"/>
      <c r="J1450" s="211"/>
      <c r="K1450" s="212" t="s">
        <v>1502</v>
      </c>
      <c r="L1450" s="76">
        <f t="shared" si="138"/>
        <v>3</v>
      </c>
      <c r="M1450" s="76"/>
      <c r="N1450" s="76"/>
      <c r="O1450" s="76">
        <v>1</v>
      </c>
      <c r="P1450" s="76"/>
      <c r="Q1450" s="76"/>
      <c r="R1450" s="76"/>
      <c r="S1450" s="76"/>
      <c r="T1450" s="76"/>
      <c r="U1450" s="76"/>
      <c r="V1450" s="76"/>
      <c r="W1450" s="76">
        <v>1</v>
      </c>
      <c r="X1450" s="76">
        <v>1</v>
      </c>
    </row>
    <row r="1451" spans="1:24">
      <c r="A1451" s="77"/>
      <c r="B1451" s="54"/>
      <c r="C1451" s="115" t="s">
        <v>1633</v>
      </c>
      <c r="D1451" s="115" t="s">
        <v>2206</v>
      </c>
      <c r="E1451" s="115" t="s">
        <v>2207</v>
      </c>
      <c r="F1451" s="115" t="s">
        <v>2208</v>
      </c>
      <c r="G1451" s="115" t="s">
        <v>2209</v>
      </c>
      <c r="H1451" s="115" t="s">
        <v>2210</v>
      </c>
      <c r="I1451" s="88">
        <v>694</v>
      </c>
      <c r="J1451" s="206" t="s">
        <v>1508</v>
      </c>
      <c r="K1451" s="207" t="s">
        <v>1509</v>
      </c>
      <c r="L1451" s="76">
        <f t="shared" si="138"/>
        <v>18</v>
      </c>
      <c r="M1451" s="76">
        <v>2</v>
      </c>
      <c r="N1451" s="76">
        <v>3</v>
      </c>
      <c r="O1451" s="76">
        <v>1</v>
      </c>
      <c r="P1451" s="76"/>
      <c r="Q1451" s="76"/>
      <c r="R1451" s="76"/>
      <c r="S1451" s="76"/>
      <c r="T1451" s="76"/>
      <c r="U1451" s="76"/>
      <c r="V1451" s="76"/>
      <c r="W1451" s="76"/>
      <c r="X1451" s="76">
        <v>12</v>
      </c>
    </row>
    <row r="1452" spans="1:24">
      <c r="A1452" s="77"/>
      <c r="B1452" s="54"/>
      <c r="C1452" s="117"/>
      <c r="D1452" s="117"/>
      <c r="E1452" s="117" t="s">
        <v>2211</v>
      </c>
      <c r="F1452" s="117"/>
      <c r="G1452" s="117"/>
      <c r="H1452" s="117"/>
      <c r="I1452" s="89"/>
      <c r="J1452" s="210"/>
      <c r="K1452" s="207" t="s">
        <v>1501</v>
      </c>
      <c r="L1452" s="76">
        <f t="shared" si="138"/>
        <v>0</v>
      </c>
      <c r="M1452" s="76"/>
      <c r="N1452" s="76"/>
      <c r="O1452" s="76"/>
      <c r="P1452" s="76"/>
      <c r="Q1452" s="76"/>
      <c r="R1452" s="76"/>
      <c r="S1452" s="76"/>
      <c r="T1452" s="76"/>
      <c r="U1452" s="76"/>
      <c r="V1452" s="76"/>
      <c r="W1452" s="76"/>
      <c r="X1452" s="76"/>
    </row>
    <row r="1453" spans="1:24">
      <c r="A1453" s="77"/>
      <c r="B1453" s="54"/>
      <c r="C1453" s="117"/>
      <c r="D1453" s="117"/>
      <c r="E1453" s="117"/>
      <c r="F1453" s="117"/>
      <c r="G1453" s="117"/>
      <c r="H1453" s="119"/>
      <c r="I1453" s="89"/>
      <c r="J1453" s="211"/>
      <c r="K1453" s="212" t="s">
        <v>1502</v>
      </c>
      <c r="L1453" s="76">
        <f t="shared" si="138"/>
        <v>0</v>
      </c>
      <c r="M1453" s="76"/>
      <c r="N1453" s="76"/>
      <c r="O1453" s="76"/>
      <c r="P1453" s="76"/>
      <c r="Q1453" s="76"/>
      <c r="R1453" s="76"/>
      <c r="S1453" s="76"/>
      <c r="T1453" s="76"/>
      <c r="U1453" s="76"/>
      <c r="V1453" s="76"/>
      <c r="W1453" s="76"/>
      <c r="X1453" s="76"/>
    </row>
    <row r="1454" spans="1:24">
      <c r="A1454" s="77"/>
      <c r="B1454" s="54"/>
      <c r="C1454" s="115" t="s">
        <v>1622</v>
      </c>
      <c r="D1454" s="115" t="s">
        <v>2212</v>
      </c>
      <c r="E1454" s="115" t="s">
        <v>2213</v>
      </c>
      <c r="F1454" s="115" t="s">
        <v>2157</v>
      </c>
      <c r="G1454" s="115" t="s">
        <v>2214</v>
      </c>
      <c r="H1454" s="115" t="s">
        <v>2159</v>
      </c>
      <c r="I1454" s="88">
        <v>9664</v>
      </c>
      <c r="J1454" s="206" t="s">
        <v>1508</v>
      </c>
      <c r="K1454" s="207" t="s">
        <v>1509</v>
      </c>
      <c r="L1454" s="76">
        <f t="shared" si="138"/>
        <v>0</v>
      </c>
      <c r="M1454" s="76"/>
      <c r="N1454" s="76"/>
      <c r="O1454" s="76"/>
      <c r="P1454" s="76"/>
      <c r="Q1454" s="76"/>
      <c r="R1454" s="76"/>
      <c r="S1454" s="76"/>
      <c r="T1454" s="76"/>
      <c r="U1454" s="76"/>
      <c r="V1454" s="76"/>
      <c r="W1454" s="76"/>
      <c r="X1454" s="76"/>
    </row>
    <row r="1455" spans="1:24">
      <c r="A1455" s="77"/>
      <c r="B1455" s="54"/>
      <c r="C1455" s="117"/>
      <c r="D1455" s="117"/>
      <c r="E1455" s="117"/>
      <c r="F1455" s="117"/>
      <c r="G1455" s="117"/>
      <c r="H1455" s="117"/>
      <c r="I1455" s="89"/>
      <c r="J1455" s="210"/>
      <c r="K1455" s="207" t="s">
        <v>1501</v>
      </c>
      <c r="L1455" s="76">
        <f t="shared" si="138"/>
        <v>4</v>
      </c>
      <c r="M1455" s="76">
        <v>4</v>
      </c>
      <c r="N1455" s="76"/>
      <c r="O1455" s="76"/>
      <c r="P1455" s="76"/>
      <c r="Q1455" s="76"/>
      <c r="R1455" s="76"/>
      <c r="S1455" s="76"/>
      <c r="T1455" s="76"/>
      <c r="U1455" s="76"/>
      <c r="V1455" s="76"/>
      <c r="W1455" s="76"/>
      <c r="X1455" s="76"/>
    </row>
    <row r="1456" spans="1:24">
      <c r="A1456" s="77"/>
      <c r="B1456" s="54"/>
      <c r="C1456" s="117"/>
      <c r="D1456" s="117"/>
      <c r="E1456" s="119"/>
      <c r="F1456" s="117"/>
      <c r="G1456" s="117"/>
      <c r="H1456" s="119"/>
      <c r="I1456" s="89"/>
      <c r="J1456" s="211"/>
      <c r="K1456" s="212" t="s">
        <v>1502</v>
      </c>
      <c r="L1456" s="76">
        <f t="shared" si="138"/>
        <v>0</v>
      </c>
      <c r="M1456" s="76"/>
      <c r="N1456" s="76"/>
      <c r="O1456" s="76"/>
      <c r="P1456" s="76"/>
      <c r="Q1456" s="76"/>
      <c r="R1456" s="76"/>
      <c r="S1456" s="76"/>
      <c r="T1456" s="76"/>
      <c r="U1456" s="76"/>
      <c r="V1456" s="76"/>
      <c r="W1456" s="76"/>
      <c r="X1456" s="76"/>
    </row>
    <row r="1457" spans="1:24">
      <c r="A1457" s="77"/>
      <c r="B1457" s="54"/>
      <c r="C1457" s="115" t="s">
        <v>1633</v>
      </c>
      <c r="D1457" s="115" t="s">
        <v>2215</v>
      </c>
      <c r="E1457" s="115" t="s">
        <v>2216</v>
      </c>
      <c r="F1457" s="115" t="s">
        <v>2217</v>
      </c>
      <c r="G1457" s="115" t="s">
        <v>2218</v>
      </c>
      <c r="H1457" s="115" t="s">
        <v>2219</v>
      </c>
      <c r="I1457" s="88">
        <v>0</v>
      </c>
      <c r="J1457" s="206" t="s">
        <v>1508</v>
      </c>
      <c r="K1457" s="207" t="s">
        <v>1509</v>
      </c>
      <c r="L1457" s="76">
        <f t="shared" si="138"/>
        <v>0</v>
      </c>
      <c r="M1457" s="76"/>
      <c r="N1457" s="76"/>
      <c r="O1457" s="76"/>
      <c r="P1457" s="76"/>
      <c r="Q1457" s="76"/>
      <c r="R1457" s="76"/>
      <c r="S1457" s="76"/>
      <c r="T1457" s="76"/>
      <c r="U1457" s="76"/>
      <c r="V1457" s="76"/>
      <c r="W1457" s="76"/>
      <c r="X1457" s="76"/>
    </row>
    <row r="1458" spans="1:24">
      <c r="A1458" s="77"/>
      <c r="B1458" s="54"/>
      <c r="C1458" s="117"/>
      <c r="D1458" s="117"/>
      <c r="E1458" s="117"/>
      <c r="F1458" s="117"/>
      <c r="G1458" s="117"/>
      <c r="H1458" s="117"/>
      <c r="I1458" s="89"/>
      <c r="J1458" s="210"/>
      <c r="K1458" s="207" t="s">
        <v>1501</v>
      </c>
      <c r="L1458" s="76">
        <f t="shared" si="138"/>
        <v>0</v>
      </c>
      <c r="M1458" s="76"/>
      <c r="N1458" s="76"/>
      <c r="O1458" s="76"/>
      <c r="P1458" s="76"/>
      <c r="Q1458" s="76"/>
      <c r="R1458" s="76"/>
      <c r="S1458" s="76"/>
      <c r="T1458" s="76"/>
      <c r="U1458" s="76"/>
      <c r="V1458" s="76"/>
      <c r="W1458" s="76"/>
      <c r="X1458" s="76"/>
    </row>
    <row r="1459" spans="1:24">
      <c r="A1459" s="77"/>
      <c r="B1459" s="80"/>
      <c r="C1459" s="117"/>
      <c r="D1459" s="117"/>
      <c r="E1459" s="117"/>
      <c r="F1459" s="117"/>
      <c r="G1459" s="117"/>
      <c r="H1459" s="119"/>
      <c r="I1459" s="89"/>
      <c r="J1459" s="211"/>
      <c r="K1459" s="212" t="s">
        <v>1502</v>
      </c>
      <c r="L1459" s="76">
        <f t="shared" si="138"/>
        <v>5</v>
      </c>
      <c r="M1459" s="76"/>
      <c r="N1459" s="76"/>
      <c r="O1459" s="76"/>
      <c r="P1459" s="76"/>
      <c r="Q1459" s="76"/>
      <c r="R1459" s="76"/>
      <c r="S1459" s="76"/>
      <c r="T1459" s="76"/>
      <c r="U1459" s="76"/>
      <c r="V1459" s="76"/>
      <c r="W1459" s="76">
        <v>5</v>
      </c>
      <c r="X1459" s="76"/>
    </row>
    <row r="1460" spans="1:24">
      <c r="A1460" s="77"/>
      <c r="B1460" s="115" t="s">
        <v>2220</v>
      </c>
      <c r="C1460" s="115"/>
      <c r="D1460" s="131">
        <f>COUNTA(D1463:D1477)</f>
        <v>5</v>
      </c>
      <c r="E1460" s="115"/>
      <c r="F1460" s="115"/>
      <c r="G1460" s="115"/>
      <c r="H1460" s="115"/>
      <c r="I1460" s="88">
        <f>SUM(I1463:I1477)</f>
        <v>17395</v>
      </c>
      <c r="J1460" s="46" t="s">
        <v>1508</v>
      </c>
      <c r="K1460" s="75" t="s">
        <v>1509</v>
      </c>
      <c r="L1460" s="76">
        <f t="shared" si="138"/>
        <v>26</v>
      </c>
      <c r="M1460" s="76">
        <f>SUMIF($K1463:$K1477,"생활폐기물",M1463:M1477)</f>
        <v>3</v>
      </c>
      <c r="N1460" s="76">
        <f t="shared" ref="N1460:X1460" si="139">SUMIF($K1463:$K1477,"생활폐기물",N1463:N1477)</f>
        <v>6</v>
      </c>
      <c r="O1460" s="76">
        <f t="shared" si="139"/>
        <v>0</v>
      </c>
      <c r="P1460" s="76">
        <f t="shared" si="139"/>
        <v>0</v>
      </c>
      <c r="Q1460" s="76">
        <f t="shared" si="139"/>
        <v>0</v>
      </c>
      <c r="R1460" s="76">
        <f t="shared" si="139"/>
        <v>0</v>
      </c>
      <c r="S1460" s="76">
        <f t="shared" si="139"/>
        <v>9</v>
      </c>
      <c r="T1460" s="76">
        <f t="shared" si="139"/>
        <v>3</v>
      </c>
      <c r="U1460" s="76">
        <f t="shared" si="139"/>
        <v>0</v>
      </c>
      <c r="V1460" s="76">
        <f t="shared" si="139"/>
        <v>0</v>
      </c>
      <c r="W1460" s="76">
        <f t="shared" si="139"/>
        <v>1</v>
      </c>
      <c r="X1460" s="76">
        <f t="shared" si="139"/>
        <v>4</v>
      </c>
    </row>
    <row r="1461" spans="1:24">
      <c r="A1461" s="77"/>
      <c r="B1461" s="117"/>
      <c r="C1461" s="117"/>
      <c r="D1461" s="136"/>
      <c r="E1461" s="117"/>
      <c r="F1461" s="117"/>
      <c r="G1461" s="117"/>
      <c r="H1461" s="117"/>
      <c r="I1461" s="89"/>
      <c r="J1461" s="54"/>
      <c r="K1461" s="75" t="s">
        <v>1501</v>
      </c>
      <c r="L1461" s="76">
        <f t="shared" si="138"/>
        <v>0</v>
      </c>
      <c r="M1461" s="76">
        <f>SUMIF($K1463:$K1477,"음식물류폐기물",M1463:M1477)</f>
        <v>0</v>
      </c>
      <c r="N1461" s="76">
        <f t="shared" ref="N1461:X1461" si="140">SUMIF($K1463:$K1477,"음식물류폐기물",N1463:N1477)</f>
        <v>0</v>
      </c>
      <c r="O1461" s="76">
        <f t="shared" si="140"/>
        <v>0</v>
      </c>
      <c r="P1461" s="76">
        <f t="shared" si="140"/>
        <v>0</v>
      </c>
      <c r="Q1461" s="76">
        <f t="shared" si="140"/>
        <v>0</v>
      </c>
      <c r="R1461" s="76">
        <f t="shared" si="140"/>
        <v>0</v>
      </c>
      <c r="S1461" s="76">
        <f t="shared" si="140"/>
        <v>0</v>
      </c>
      <c r="T1461" s="76">
        <f t="shared" si="140"/>
        <v>0</v>
      </c>
      <c r="U1461" s="76">
        <f t="shared" si="140"/>
        <v>0</v>
      </c>
      <c r="V1461" s="76">
        <f t="shared" si="140"/>
        <v>0</v>
      </c>
      <c r="W1461" s="76">
        <f t="shared" si="140"/>
        <v>0</v>
      </c>
      <c r="X1461" s="76">
        <f t="shared" si="140"/>
        <v>0</v>
      </c>
    </row>
    <row r="1462" spans="1:24">
      <c r="A1462" s="77"/>
      <c r="B1462" s="117"/>
      <c r="C1462" s="117"/>
      <c r="D1462" s="136"/>
      <c r="E1462" s="117"/>
      <c r="F1462" s="117"/>
      <c r="G1462" s="117"/>
      <c r="H1462" s="117"/>
      <c r="I1462" s="89"/>
      <c r="J1462" s="80"/>
      <c r="K1462" s="84" t="s">
        <v>1502</v>
      </c>
      <c r="L1462" s="76">
        <f t="shared" si="138"/>
        <v>7</v>
      </c>
      <c r="M1462" s="76">
        <f>SUMIF($K1463:$K1477,"사업장배출계",M1463:M1477)</f>
        <v>0</v>
      </c>
      <c r="N1462" s="76">
        <f t="shared" ref="N1462:X1462" si="141">SUMIF($K1463:$K1477,"사업장배출계",N1463:N1477)</f>
        <v>5</v>
      </c>
      <c r="O1462" s="76">
        <f t="shared" si="141"/>
        <v>0</v>
      </c>
      <c r="P1462" s="76">
        <f t="shared" si="141"/>
        <v>0</v>
      </c>
      <c r="Q1462" s="76">
        <f t="shared" si="141"/>
        <v>0</v>
      </c>
      <c r="R1462" s="76">
        <f t="shared" si="141"/>
        <v>0</v>
      </c>
      <c r="S1462" s="76">
        <f t="shared" si="141"/>
        <v>0</v>
      </c>
      <c r="T1462" s="76">
        <f t="shared" si="141"/>
        <v>2</v>
      </c>
      <c r="U1462" s="76">
        <f t="shared" si="141"/>
        <v>0</v>
      </c>
      <c r="V1462" s="76">
        <f t="shared" si="141"/>
        <v>0</v>
      </c>
      <c r="W1462" s="76">
        <f t="shared" si="141"/>
        <v>0</v>
      </c>
      <c r="X1462" s="76">
        <f t="shared" si="141"/>
        <v>0</v>
      </c>
    </row>
    <row r="1463" spans="1:24">
      <c r="A1463" s="77"/>
      <c r="B1463" s="46" t="s">
        <v>2221</v>
      </c>
      <c r="C1463" s="46" t="s">
        <v>35</v>
      </c>
      <c r="D1463" s="46" t="s">
        <v>2222</v>
      </c>
      <c r="E1463" s="121" t="s">
        <v>2223</v>
      </c>
      <c r="F1463" s="46" t="s">
        <v>2224</v>
      </c>
      <c r="G1463" s="46" t="s">
        <v>2225</v>
      </c>
      <c r="H1463" s="46" t="s">
        <v>2226</v>
      </c>
      <c r="I1463" s="74">
        <v>450</v>
      </c>
      <c r="J1463" s="213" t="s">
        <v>39</v>
      </c>
      <c r="K1463" s="214" t="s">
        <v>32</v>
      </c>
      <c r="L1463" s="215">
        <f t="shared" si="138"/>
        <v>3</v>
      </c>
      <c r="M1463" s="215"/>
      <c r="N1463" s="215">
        <v>3</v>
      </c>
      <c r="O1463" s="215"/>
      <c r="P1463" s="215"/>
      <c r="Q1463" s="215"/>
      <c r="R1463" s="215"/>
      <c r="S1463" s="215"/>
      <c r="T1463" s="215"/>
      <c r="U1463" s="215"/>
      <c r="V1463" s="215"/>
      <c r="W1463" s="215"/>
      <c r="X1463" s="215"/>
    </row>
    <row r="1464" spans="1:24">
      <c r="A1464" s="77"/>
      <c r="B1464" s="54"/>
      <c r="C1464" s="54"/>
      <c r="D1464" s="54"/>
      <c r="E1464" s="123"/>
      <c r="F1464" s="54"/>
      <c r="G1464" s="54"/>
      <c r="H1464" s="54"/>
      <c r="I1464" s="79"/>
      <c r="J1464" s="216"/>
      <c r="K1464" s="214" t="s">
        <v>34</v>
      </c>
      <c r="L1464" s="215">
        <f t="shared" si="138"/>
        <v>0</v>
      </c>
      <c r="M1464" s="215"/>
      <c r="N1464" s="215"/>
      <c r="O1464" s="215"/>
      <c r="P1464" s="215"/>
      <c r="Q1464" s="215"/>
      <c r="R1464" s="215"/>
      <c r="S1464" s="215"/>
      <c r="T1464" s="215"/>
      <c r="U1464" s="215"/>
      <c r="V1464" s="215"/>
      <c r="W1464" s="215"/>
      <c r="X1464" s="215"/>
    </row>
    <row r="1465" spans="1:24">
      <c r="A1465" s="77"/>
      <c r="B1465" s="54"/>
      <c r="C1465" s="80"/>
      <c r="D1465" s="80"/>
      <c r="E1465" s="124"/>
      <c r="F1465" s="80"/>
      <c r="G1465" s="80"/>
      <c r="H1465" s="80"/>
      <c r="I1465" s="83"/>
      <c r="J1465" s="217"/>
      <c r="K1465" s="218" t="s">
        <v>36</v>
      </c>
      <c r="L1465" s="215">
        <f t="shared" si="138"/>
        <v>3</v>
      </c>
      <c r="M1465" s="215"/>
      <c r="N1465" s="215">
        <v>2</v>
      </c>
      <c r="O1465" s="215"/>
      <c r="P1465" s="215"/>
      <c r="Q1465" s="215"/>
      <c r="R1465" s="215"/>
      <c r="S1465" s="215"/>
      <c r="T1465" s="215">
        <v>1</v>
      </c>
      <c r="U1465" s="215"/>
      <c r="V1465" s="215"/>
      <c r="W1465" s="215"/>
      <c r="X1465" s="215"/>
    </row>
    <row r="1466" spans="1:24">
      <c r="A1466" s="77"/>
      <c r="B1466" s="54"/>
      <c r="C1466" s="46" t="s">
        <v>33</v>
      </c>
      <c r="D1466" s="46" t="s">
        <v>2227</v>
      </c>
      <c r="E1466" s="121" t="s">
        <v>2228</v>
      </c>
      <c r="F1466" s="46" t="s">
        <v>2229</v>
      </c>
      <c r="G1466" s="46" t="s">
        <v>2230</v>
      </c>
      <c r="H1466" s="46" t="s">
        <v>2231</v>
      </c>
      <c r="I1466" s="74">
        <v>7241</v>
      </c>
      <c r="J1466" s="213" t="s">
        <v>39</v>
      </c>
      <c r="K1466" s="214" t="s">
        <v>32</v>
      </c>
      <c r="L1466" s="215">
        <f t="shared" si="138"/>
        <v>0</v>
      </c>
      <c r="M1466" s="215"/>
      <c r="N1466" s="215"/>
      <c r="O1466" s="215"/>
      <c r="P1466" s="215"/>
      <c r="Q1466" s="215"/>
      <c r="R1466" s="215"/>
      <c r="S1466" s="215"/>
      <c r="T1466" s="215"/>
      <c r="U1466" s="215"/>
      <c r="V1466" s="215"/>
      <c r="W1466" s="215"/>
      <c r="X1466" s="215"/>
    </row>
    <row r="1467" spans="1:24">
      <c r="A1467" s="77"/>
      <c r="B1467" s="54"/>
      <c r="C1467" s="54"/>
      <c r="D1467" s="54"/>
      <c r="E1467" s="123"/>
      <c r="F1467" s="54"/>
      <c r="G1467" s="54"/>
      <c r="H1467" s="54"/>
      <c r="I1467" s="79"/>
      <c r="J1467" s="216"/>
      <c r="K1467" s="214" t="s">
        <v>34</v>
      </c>
      <c r="L1467" s="215">
        <f t="shared" si="138"/>
        <v>0</v>
      </c>
      <c r="M1467" s="215"/>
      <c r="N1467" s="215"/>
      <c r="O1467" s="215"/>
      <c r="P1467" s="215"/>
      <c r="Q1467" s="215"/>
      <c r="R1467" s="215"/>
      <c r="S1467" s="215"/>
      <c r="T1467" s="215"/>
      <c r="U1467" s="215"/>
      <c r="V1467" s="215"/>
      <c r="W1467" s="215"/>
      <c r="X1467" s="215"/>
    </row>
    <row r="1468" spans="1:24">
      <c r="A1468" s="77"/>
      <c r="B1468" s="54"/>
      <c r="C1468" s="80"/>
      <c r="D1468" s="80"/>
      <c r="E1468" s="124"/>
      <c r="F1468" s="80"/>
      <c r="G1468" s="80"/>
      <c r="H1468" s="80"/>
      <c r="I1468" s="83"/>
      <c r="J1468" s="217"/>
      <c r="K1468" s="218" t="s">
        <v>36</v>
      </c>
      <c r="L1468" s="215">
        <f t="shared" si="138"/>
        <v>4</v>
      </c>
      <c r="M1468" s="215"/>
      <c r="N1468" s="215">
        <v>3</v>
      </c>
      <c r="O1468" s="215"/>
      <c r="P1468" s="215"/>
      <c r="Q1468" s="215"/>
      <c r="R1468" s="215"/>
      <c r="S1468" s="215"/>
      <c r="T1468" s="215">
        <v>1</v>
      </c>
      <c r="U1468" s="215"/>
      <c r="V1468" s="215"/>
      <c r="W1468" s="215"/>
      <c r="X1468" s="215"/>
    </row>
    <row r="1469" spans="1:24">
      <c r="A1469" s="77"/>
      <c r="B1469" s="54"/>
      <c r="C1469" s="213" t="s">
        <v>31</v>
      </c>
      <c r="D1469" s="213" t="s">
        <v>2232</v>
      </c>
      <c r="E1469" s="121" t="s">
        <v>2233</v>
      </c>
      <c r="F1469" s="213" t="s">
        <v>2234</v>
      </c>
      <c r="G1469" s="213" t="s">
        <v>2235</v>
      </c>
      <c r="H1469" s="213" t="s">
        <v>2236</v>
      </c>
      <c r="I1469" s="219">
        <v>7839</v>
      </c>
      <c r="J1469" s="213" t="s">
        <v>39</v>
      </c>
      <c r="K1469" s="214" t="s">
        <v>32</v>
      </c>
      <c r="L1469" s="215">
        <f t="shared" si="138"/>
        <v>15</v>
      </c>
      <c r="M1469" s="215"/>
      <c r="N1469" s="215">
        <v>2</v>
      </c>
      <c r="O1469" s="215"/>
      <c r="P1469" s="215"/>
      <c r="Q1469" s="215"/>
      <c r="R1469" s="215"/>
      <c r="S1469" s="215">
        <v>8</v>
      </c>
      <c r="T1469" s="215">
        <v>3</v>
      </c>
      <c r="U1469" s="215"/>
      <c r="V1469" s="215"/>
      <c r="W1469" s="215"/>
      <c r="X1469" s="215">
        <v>2</v>
      </c>
    </row>
    <row r="1470" spans="1:24">
      <c r="A1470" s="77"/>
      <c r="B1470" s="54"/>
      <c r="C1470" s="216"/>
      <c r="D1470" s="216"/>
      <c r="E1470" s="220"/>
      <c r="F1470" s="216"/>
      <c r="G1470" s="216"/>
      <c r="H1470" s="216"/>
      <c r="I1470" s="221"/>
      <c r="J1470" s="216"/>
      <c r="K1470" s="214" t="s">
        <v>34</v>
      </c>
      <c r="L1470" s="215">
        <f t="shared" si="138"/>
        <v>0</v>
      </c>
      <c r="M1470" s="215"/>
      <c r="N1470" s="215"/>
      <c r="O1470" s="215"/>
      <c r="P1470" s="215"/>
      <c r="Q1470" s="215"/>
      <c r="R1470" s="215"/>
      <c r="S1470" s="215"/>
      <c r="T1470" s="215"/>
      <c r="U1470" s="215"/>
      <c r="V1470" s="215"/>
      <c r="W1470" s="215"/>
      <c r="X1470" s="215"/>
    </row>
    <row r="1471" spans="1:24">
      <c r="A1471" s="77"/>
      <c r="B1471" s="54"/>
      <c r="C1471" s="217"/>
      <c r="D1471" s="217"/>
      <c r="E1471" s="222"/>
      <c r="F1471" s="217"/>
      <c r="G1471" s="217"/>
      <c r="H1471" s="217"/>
      <c r="I1471" s="223"/>
      <c r="J1471" s="217"/>
      <c r="K1471" s="218" t="s">
        <v>36</v>
      </c>
      <c r="L1471" s="215">
        <f t="shared" si="138"/>
        <v>0</v>
      </c>
      <c r="M1471" s="215"/>
      <c r="N1471" s="215"/>
      <c r="O1471" s="215"/>
      <c r="P1471" s="215"/>
      <c r="Q1471" s="215"/>
      <c r="R1471" s="215"/>
      <c r="S1471" s="215"/>
      <c r="T1471" s="215"/>
      <c r="U1471" s="215"/>
      <c r="V1471" s="215"/>
      <c r="W1471" s="215"/>
      <c r="X1471" s="215"/>
    </row>
    <row r="1472" spans="1:24">
      <c r="A1472" s="77"/>
      <c r="B1472" s="54"/>
      <c r="C1472" s="213" t="s">
        <v>31</v>
      </c>
      <c r="D1472" s="213" t="s">
        <v>2237</v>
      </c>
      <c r="E1472" s="121" t="s">
        <v>2238</v>
      </c>
      <c r="F1472" s="213" t="s">
        <v>2239</v>
      </c>
      <c r="G1472" s="213" t="s">
        <v>2240</v>
      </c>
      <c r="H1472" s="213" t="s">
        <v>2046</v>
      </c>
      <c r="I1472" s="219">
        <v>0</v>
      </c>
      <c r="J1472" s="213" t="s">
        <v>39</v>
      </c>
      <c r="K1472" s="214" t="s">
        <v>32</v>
      </c>
      <c r="L1472" s="215">
        <f t="shared" si="138"/>
        <v>3</v>
      </c>
      <c r="M1472" s="215">
        <v>3</v>
      </c>
      <c r="N1472" s="215"/>
      <c r="O1472" s="215"/>
      <c r="P1472" s="215"/>
      <c r="Q1472" s="215"/>
      <c r="R1472" s="215"/>
      <c r="S1472" s="215"/>
      <c r="T1472" s="215"/>
      <c r="U1472" s="215"/>
      <c r="V1472" s="215"/>
      <c r="W1472" s="215"/>
      <c r="X1472" s="215"/>
    </row>
    <row r="1473" spans="1:24">
      <c r="A1473" s="77"/>
      <c r="B1473" s="54"/>
      <c r="C1473" s="216"/>
      <c r="D1473" s="216"/>
      <c r="E1473" s="123"/>
      <c r="F1473" s="216"/>
      <c r="G1473" s="216"/>
      <c r="H1473" s="216"/>
      <c r="I1473" s="221"/>
      <c r="J1473" s="216"/>
      <c r="K1473" s="214" t="s">
        <v>34</v>
      </c>
      <c r="L1473" s="215">
        <f t="shared" si="138"/>
        <v>0</v>
      </c>
      <c r="M1473" s="215"/>
      <c r="N1473" s="215"/>
      <c r="O1473" s="215"/>
      <c r="P1473" s="215"/>
      <c r="Q1473" s="215"/>
      <c r="R1473" s="215"/>
      <c r="S1473" s="215"/>
      <c r="T1473" s="215"/>
      <c r="U1473" s="215"/>
      <c r="V1473" s="215"/>
      <c r="W1473" s="215"/>
      <c r="X1473" s="215"/>
    </row>
    <row r="1474" spans="1:24">
      <c r="A1474" s="77"/>
      <c r="B1474" s="54"/>
      <c r="C1474" s="217"/>
      <c r="D1474" s="217"/>
      <c r="E1474" s="124"/>
      <c r="F1474" s="217"/>
      <c r="G1474" s="217"/>
      <c r="H1474" s="217"/>
      <c r="I1474" s="223"/>
      <c r="J1474" s="217"/>
      <c r="K1474" s="218" t="s">
        <v>36</v>
      </c>
      <c r="L1474" s="215">
        <f t="shared" si="138"/>
        <v>0</v>
      </c>
      <c r="M1474" s="215"/>
      <c r="N1474" s="215"/>
      <c r="O1474" s="215"/>
      <c r="P1474" s="215"/>
      <c r="Q1474" s="215"/>
      <c r="R1474" s="215"/>
      <c r="S1474" s="215"/>
      <c r="T1474" s="215"/>
      <c r="U1474" s="215"/>
      <c r="V1474" s="215"/>
      <c r="W1474" s="215"/>
      <c r="X1474" s="215"/>
    </row>
    <row r="1475" spans="1:24">
      <c r="A1475" s="77"/>
      <c r="B1475" s="54"/>
      <c r="C1475" s="213" t="s">
        <v>31</v>
      </c>
      <c r="D1475" s="213" t="s">
        <v>2241</v>
      </c>
      <c r="E1475" s="121" t="s">
        <v>2228</v>
      </c>
      <c r="F1475" s="213" t="s">
        <v>2242</v>
      </c>
      <c r="G1475" s="213" t="s">
        <v>2243</v>
      </c>
      <c r="H1475" s="213" t="s">
        <v>2244</v>
      </c>
      <c r="I1475" s="219">
        <v>1865</v>
      </c>
      <c r="J1475" s="213" t="s">
        <v>39</v>
      </c>
      <c r="K1475" s="214" t="s">
        <v>32</v>
      </c>
      <c r="L1475" s="215">
        <f t="shared" si="138"/>
        <v>5</v>
      </c>
      <c r="M1475" s="215"/>
      <c r="N1475" s="215">
        <v>1</v>
      </c>
      <c r="O1475" s="215"/>
      <c r="P1475" s="215"/>
      <c r="Q1475" s="215"/>
      <c r="R1475" s="215"/>
      <c r="S1475" s="215">
        <v>1</v>
      </c>
      <c r="T1475" s="215"/>
      <c r="U1475" s="215"/>
      <c r="V1475" s="215"/>
      <c r="W1475" s="215">
        <v>1</v>
      </c>
      <c r="X1475" s="215">
        <v>2</v>
      </c>
    </row>
    <row r="1476" spans="1:24">
      <c r="A1476" s="77"/>
      <c r="B1476" s="54"/>
      <c r="C1476" s="216"/>
      <c r="D1476" s="216"/>
      <c r="E1476" s="220"/>
      <c r="F1476" s="216"/>
      <c r="G1476" s="216"/>
      <c r="H1476" s="216"/>
      <c r="I1476" s="221"/>
      <c r="J1476" s="216"/>
      <c r="K1476" s="214" t="s">
        <v>34</v>
      </c>
      <c r="L1476" s="215">
        <f t="shared" si="138"/>
        <v>0</v>
      </c>
      <c r="M1476" s="215"/>
      <c r="N1476" s="215"/>
      <c r="O1476" s="215"/>
      <c r="P1476" s="215"/>
      <c r="Q1476" s="215"/>
      <c r="R1476" s="215"/>
      <c r="S1476" s="215"/>
      <c r="T1476" s="215"/>
      <c r="U1476" s="215"/>
      <c r="V1476" s="215"/>
      <c r="W1476" s="215"/>
      <c r="X1476" s="215"/>
    </row>
    <row r="1477" spans="1:24">
      <c r="A1477" s="77"/>
      <c r="B1477" s="80"/>
      <c r="C1477" s="217"/>
      <c r="D1477" s="217"/>
      <c r="E1477" s="222"/>
      <c r="F1477" s="217"/>
      <c r="G1477" s="217"/>
      <c r="H1477" s="217"/>
      <c r="I1477" s="223"/>
      <c r="J1477" s="217"/>
      <c r="K1477" s="218" t="s">
        <v>36</v>
      </c>
      <c r="L1477" s="215">
        <f t="shared" si="138"/>
        <v>0</v>
      </c>
      <c r="M1477" s="215"/>
      <c r="N1477" s="215"/>
      <c r="O1477" s="215"/>
      <c r="P1477" s="215"/>
      <c r="Q1477" s="215"/>
      <c r="R1477" s="215"/>
      <c r="S1477" s="215"/>
      <c r="T1477" s="215"/>
      <c r="U1477" s="215"/>
      <c r="V1477" s="215"/>
      <c r="W1477" s="215"/>
      <c r="X1477" s="215"/>
    </row>
    <row r="1478" spans="1:24">
      <c r="A1478" s="77"/>
      <c r="B1478" s="115" t="s">
        <v>2245</v>
      </c>
      <c r="C1478" s="115"/>
      <c r="D1478" s="131">
        <f>COUNTA(D1481:D1537)</f>
        <v>19</v>
      </c>
      <c r="E1478" s="115"/>
      <c r="F1478" s="115"/>
      <c r="G1478" s="115"/>
      <c r="H1478" s="115"/>
      <c r="I1478" s="88">
        <f>SUM(I1481:I1537)</f>
        <v>248500</v>
      </c>
      <c r="J1478" s="46" t="s">
        <v>1508</v>
      </c>
      <c r="K1478" s="75" t="s">
        <v>1509</v>
      </c>
      <c r="L1478" s="76">
        <f>SUM(M1478:X1478)</f>
        <v>55</v>
      </c>
      <c r="M1478" s="76">
        <f>SUMIF($K1481:$K1537,"생활폐기물",M1481:M1537)</f>
        <v>1</v>
      </c>
      <c r="N1478" s="76">
        <f t="shared" ref="N1478:X1478" si="142">SUMIF($K1481:$K1537,"생활폐기물",N1481:N1537)</f>
        <v>24</v>
      </c>
      <c r="O1478" s="76">
        <f t="shared" si="142"/>
        <v>4</v>
      </c>
      <c r="P1478" s="76">
        <f t="shared" si="142"/>
        <v>0</v>
      </c>
      <c r="Q1478" s="76">
        <f t="shared" si="142"/>
        <v>0</v>
      </c>
      <c r="R1478" s="76">
        <f t="shared" si="142"/>
        <v>0</v>
      </c>
      <c r="S1478" s="76">
        <f t="shared" si="142"/>
        <v>1</v>
      </c>
      <c r="T1478" s="76">
        <f t="shared" si="142"/>
        <v>7</v>
      </c>
      <c r="U1478" s="76">
        <f t="shared" si="142"/>
        <v>0</v>
      </c>
      <c r="V1478" s="76">
        <f t="shared" si="142"/>
        <v>0</v>
      </c>
      <c r="W1478" s="76">
        <f t="shared" si="142"/>
        <v>0</v>
      </c>
      <c r="X1478" s="76">
        <f t="shared" si="142"/>
        <v>18</v>
      </c>
    </row>
    <row r="1479" spans="1:24">
      <c r="A1479" s="77"/>
      <c r="B1479" s="117"/>
      <c r="C1479" s="117"/>
      <c r="D1479" s="136"/>
      <c r="E1479" s="117"/>
      <c r="F1479" s="117"/>
      <c r="G1479" s="117"/>
      <c r="H1479" s="117"/>
      <c r="I1479" s="89"/>
      <c r="J1479" s="54"/>
      <c r="K1479" s="75" t="s">
        <v>1501</v>
      </c>
      <c r="L1479" s="76">
        <f>SUM(M1479:X1479)</f>
        <v>21</v>
      </c>
      <c r="M1479" s="76">
        <f>SUMIF($K1481:$K1537,"음식물류폐기물",M1481:M1537)</f>
        <v>3</v>
      </c>
      <c r="N1479" s="76">
        <f t="shared" ref="N1479:X1479" si="143">SUMIF($K1481:$K1537,"음식물류폐기물",N1481:N1537)</f>
        <v>10</v>
      </c>
      <c r="O1479" s="76">
        <f t="shared" si="143"/>
        <v>0</v>
      </c>
      <c r="P1479" s="76">
        <f t="shared" si="143"/>
        <v>0</v>
      </c>
      <c r="Q1479" s="76">
        <f t="shared" si="143"/>
        <v>0</v>
      </c>
      <c r="R1479" s="76">
        <f t="shared" si="143"/>
        <v>0</v>
      </c>
      <c r="S1479" s="76">
        <f t="shared" si="143"/>
        <v>0</v>
      </c>
      <c r="T1479" s="76">
        <f t="shared" si="143"/>
        <v>3</v>
      </c>
      <c r="U1479" s="76">
        <f t="shared" si="143"/>
        <v>0</v>
      </c>
      <c r="V1479" s="76">
        <f t="shared" si="143"/>
        <v>0</v>
      </c>
      <c r="W1479" s="76">
        <f t="shared" si="143"/>
        <v>0</v>
      </c>
      <c r="X1479" s="76">
        <f t="shared" si="143"/>
        <v>5</v>
      </c>
    </row>
    <row r="1480" spans="1:24">
      <c r="A1480" s="77"/>
      <c r="B1480" s="117"/>
      <c r="C1480" s="117"/>
      <c r="D1480" s="136"/>
      <c r="E1480" s="117"/>
      <c r="F1480" s="117"/>
      <c r="G1480" s="117"/>
      <c r="H1480" s="117"/>
      <c r="I1480" s="89"/>
      <c r="J1480" s="80"/>
      <c r="K1480" s="84" t="s">
        <v>1502</v>
      </c>
      <c r="L1480" s="76">
        <f>SUM(M1480:X1480)</f>
        <v>75</v>
      </c>
      <c r="M1480" s="76">
        <f>SUMIF($K1481:$K1537,"사업장배출계",M1481:M1537)</f>
        <v>0</v>
      </c>
      <c r="N1480" s="76">
        <f t="shared" ref="N1480:X1480" si="144">SUMIF($K1481:$K1537,"사업장배출계",N1481:N1537)</f>
        <v>3</v>
      </c>
      <c r="O1480" s="76">
        <f t="shared" si="144"/>
        <v>3</v>
      </c>
      <c r="P1480" s="76">
        <f t="shared" si="144"/>
        <v>0</v>
      </c>
      <c r="Q1480" s="76">
        <f t="shared" si="144"/>
        <v>0</v>
      </c>
      <c r="R1480" s="76">
        <f t="shared" si="144"/>
        <v>0</v>
      </c>
      <c r="S1480" s="76">
        <f t="shared" si="144"/>
        <v>16</v>
      </c>
      <c r="T1480" s="76">
        <f t="shared" si="144"/>
        <v>12</v>
      </c>
      <c r="U1480" s="76">
        <f t="shared" si="144"/>
        <v>7</v>
      </c>
      <c r="V1480" s="76">
        <f t="shared" si="144"/>
        <v>0</v>
      </c>
      <c r="W1480" s="76">
        <f t="shared" si="144"/>
        <v>14</v>
      </c>
      <c r="X1480" s="76">
        <f t="shared" si="144"/>
        <v>20</v>
      </c>
    </row>
    <row r="1481" spans="1:24">
      <c r="A1481" s="77"/>
      <c r="B1481" s="46" t="s">
        <v>2246</v>
      </c>
      <c r="C1481" s="224" t="s">
        <v>31</v>
      </c>
      <c r="D1481" s="224" t="s">
        <v>2247</v>
      </c>
      <c r="E1481" s="224" t="s">
        <v>2248</v>
      </c>
      <c r="F1481" s="224" t="s">
        <v>2249</v>
      </c>
      <c r="G1481" s="224" t="s">
        <v>2250</v>
      </c>
      <c r="H1481" s="224" t="s">
        <v>2251</v>
      </c>
      <c r="I1481" s="225">
        <v>20997</v>
      </c>
      <c r="J1481" s="46" t="s">
        <v>1508</v>
      </c>
      <c r="K1481" s="75" t="s">
        <v>1509</v>
      </c>
      <c r="L1481" s="76">
        <f>SUM(M1481:X1481)</f>
        <v>10</v>
      </c>
      <c r="M1481" s="76"/>
      <c r="N1481" s="76">
        <v>7</v>
      </c>
      <c r="O1481" s="76"/>
      <c r="P1481" s="76"/>
      <c r="Q1481" s="76"/>
      <c r="R1481" s="76"/>
      <c r="S1481" s="76"/>
      <c r="T1481" s="76"/>
      <c r="U1481" s="76"/>
      <c r="V1481" s="76"/>
      <c r="W1481" s="76"/>
      <c r="X1481" s="76">
        <v>3</v>
      </c>
    </row>
    <row r="1482" spans="1:24">
      <c r="A1482" s="77"/>
      <c r="B1482" s="54"/>
      <c r="C1482" s="224"/>
      <c r="D1482" s="224"/>
      <c r="E1482" s="224"/>
      <c r="F1482" s="224"/>
      <c r="G1482" s="224"/>
      <c r="H1482" s="224"/>
      <c r="I1482" s="225"/>
      <c r="J1482" s="54"/>
      <c r="K1482" s="75" t="s">
        <v>1501</v>
      </c>
      <c r="L1482" s="76">
        <f t="shared" ref="L1482:L1540" si="145">SUM(M1482:X1482)</f>
        <v>2</v>
      </c>
      <c r="M1482" s="76"/>
      <c r="N1482" s="76"/>
      <c r="O1482" s="76"/>
      <c r="P1482" s="76"/>
      <c r="Q1482" s="76"/>
      <c r="R1482" s="76"/>
      <c r="S1482" s="76"/>
      <c r="T1482" s="76">
        <v>2</v>
      </c>
      <c r="U1482" s="76"/>
      <c r="V1482" s="76"/>
      <c r="W1482" s="76"/>
      <c r="X1482" s="76"/>
    </row>
    <row r="1483" spans="1:24">
      <c r="A1483" s="77"/>
      <c r="B1483" s="54"/>
      <c r="C1483" s="224"/>
      <c r="D1483" s="224"/>
      <c r="E1483" s="224"/>
      <c r="F1483" s="224"/>
      <c r="G1483" s="224"/>
      <c r="H1483" s="224"/>
      <c r="I1483" s="225"/>
      <c r="J1483" s="80"/>
      <c r="K1483" s="84" t="s">
        <v>1502</v>
      </c>
      <c r="L1483" s="76">
        <f t="shared" si="145"/>
        <v>4</v>
      </c>
      <c r="M1483" s="76"/>
      <c r="N1483" s="76">
        <v>2</v>
      </c>
      <c r="O1483" s="76">
        <v>1</v>
      </c>
      <c r="P1483" s="76"/>
      <c r="Q1483" s="76"/>
      <c r="R1483" s="76"/>
      <c r="S1483" s="76"/>
      <c r="T1483" s="76">
        <v>1</v>
      </c>
      <c r="U1483" s="76"/>
      <c r="V1483" s="76"/>
      <c r="W1483" s="76"/>
      <c r="X1483" s="76"/>
    </row>
    <row r="1484" spans="1:24">
      <c r="A1484" s="77"/>
      <c r="B1484" s="54"/>
      <c r="C1484" s="224" t="s">
        <v>31</v>
      </c>
      <c r="D1484" s="224" t="s">
        <v>2252</v>
      </c>
      <c r="E1484" s="224" t="s">
        <v>2253</v>
      </c>
      <c r="F1484" s="224" t="s">
        <v>2254</v>
      </c>
      <c r="G1484" s="224" t="s">
        <v>2255</v>
      </c>
      <c r="H1484" s="224" t="s">
        <v>2256</v>
      </c>
      <c r="I1484" s="225">
        <v>19613</v>
      </c>
      <c r="J1484" s="46" t="s">
        <v>1508</v>
      </c>
      <c r="K1484" s="75" t="s">
        <v>1509</v>
      </c>
      <c r="L1484" s="76">
        <f t="shared" si="145"/>
        <v>10</v>
      </c>
      <c r="M1484" s="76"/>
      <c r="N1484" s="76">
        <v>7</v>
      </c>
      <c r="O1484" s="76"/>
      <c r="P1484" s="76"/>
      <c r="Q1484" s="76"/>
      <c r="R1484" s="76"/>
      <c r="S1484" s="76"/>
      <c r="T1484" s="76"/>
      <c r="U1484" s="76"/>
      <c r="V1484" s="76"/>
      <c r="W1484" s="76"/>
      <c r="X1484" s="76">
        <v>3</v>
      </c>
    </row>
    <row r="1485" spans="1:24">
      <c r="A1485" s="77"/>
      <c r="B1485" s="54"/>
      <c r="C1485" s="224"/>
      <c r="D1485" s="224"/>
      <c r="E1485" s="224"/>
      <c r="F1485" s="224"/>
      <c r="G1485" s="224"/>
      <c r="H1485" s="224"/>
      <c r="I1485" s="225"/>
      <c r="J1485" s="54"/>
      <c r="K1485" s="75" t="s">
        <v>1501</v>
      </c>
      <c r="L1485" s="76">
        <f t="shared" si="145"/>
        <v>2</v>
      </c>
      <c r="M1485" s="76"/>
      <c r="N1485" s="76">
        <v>2</v>
      </c>
      <c r="O1485" s="76"/>
      <c r="P1485" s="76"/>
      <c r="Q1485" s="76"/>
      <c r="R1485" s="76"/>
      <c r="S1485" s="76"/>
      <c r="T1485" s="76"/>
      <c r="U1485" s="76"/>
      <c r="V1485" s="76"/>
      <c r="W1485" s="76"/>
      <c r="X1485" s="76"/>
    </row>
    <row r="1486" spans="1:24">
      <c r="A1486" s="77"/>
      <c r="B1486" s="54"/>
      <c r="C1486" s="224"/>
      <c r="D1486" s="224"/>
      <c r="E1486" s="224"/>
      <c r="F1486" s="224"/>
      <c r="G1486" s="224"/>
      <c r="H1486" s="224"/>
      <c r="I1486" s="225"/>
      <c r="J1486" s="80"/>
      <c r="K1486" s="84" t="s">
        <v>1502</v>
      </c>
      <c r="L1486" s="76">
        <f t="shared" si="145"/>
        <v>5</v>
      </c>
      <c r="M1486" s="76"/>
      <c r="N1486" s="76">
        <v>1</v>
      </c>
      <c r="O1486" s="76">
        <v>1</v>
      </c>
      <c r="P1486" s="76"/>
      <c r="Q1486" s="76"/>
      <c r="R1486" s="76"/>
      <c r="S1486" s="76"/>
      <c r="T1486" s="76">
        <v>3</v>
      </c>
      <c r="U1486" s="76"/>
      <c r="V1486" s="76"/>
      <c r="W1486" s="76"/>
      <c r="X1486" s="76"/>
    </row>
    <row r="1487" spans="1:24">
      <c r="A1487" s="77"/>
      <c r="B1487" s="54"/>
      <c r="C1487" s="224" t="s">
        <v>31</v>
      </c>
      <c r="D1487" s="224" t="s">
        <v>2257</v>
      </c>
      <c r="E1487" s="224" t="s">
        <v>2258</v>
      </c>
      <c r="F1487" s="224" t="s">
        <v>2259</v>
      </c>
      <c r="G1487" s="224" t="s">
        <v>2260</v>
      </c>
      <c r="H1487" s="224" t="s">
        <v>2261</v>
      </c>
      <c r="I1487" s="225">
        <v>19774</v>
      </c>
      <c r="J1487" s="46" t="s">
        <v>1508</v>
      </c>
      <c r="K1487" s="75" t="s">
        <v>1509</v>
      </c>
      <c r="L1487" s="76">
        <f t="shared" si="145"/>
        <v>8</v>
      </c>
      <c r="M1487" s="76"/>
      <c r="N1487" s="76">
        <v>6</v>
      </c>
      <c r="O1487" s="76"/>
      <c r="P1487" s="76"/>
      <c r="Q1487" s="76"/>
      <c r="R1487" s="76"/>
      <c r="S1487" s="76"/>
      <c r="T1487" s="76"/>
      <c r="U1487" s="76"/>
      <c r="V1487" s="76"/>
      <c r="W1487" s="76"/>
      <c r="X1487" s="76">
        <v>2</v>
      </c>
    </row>
    <row r="1488" spans="1:24">
      <c r="A1488" s="77"/>
      <c r="B1488" s="54"/>
      <c r="C1488" s="224"/>
      <c r="D1488" s="224"/>
      <c r="E1488" s="224"/>
      <c r="F1488" s="224"/>
      <c r="G1488" s="224"/>
      <c r="H1488" s="224"/>
      <c r="I1488" s="225"/>
      <c r="J1488" s="54"/>
      <c r="K1488" s="75" t="s">
        <v>1501</v>
      </c>
      <c r="L1488" s="76">
        <f t="shared" si="145"/>
        <v>0</v>
      </c>
      <c r="M1488" s="76"/>
      <c r="N1488" s="76"/>
      <c r="O1488" s="76"/>
      <c r="P1488" s="76"/>
      <c r="Q1488" s="76"/>
      <c r="R1488" s="76"/>
      <c r="S1488" s="76"/>
      <c r="T1488" s="76"/>
      <c r="U1488" s="76"/>
      <c r="V1488" s="76"/>
      <c r="W1488" s="76"/>
      <c r="X1488" s="76"/>
    </row>
    <row r="1489" spans="1:24">
      <c r="A1489" s="77"/>
      <c r="B1489" s="54"/>
      <c r="C1489" s="224"/>
      <c r="D1489" s="224"/>
      <c r="E1489" s="224"/>
      <c r="F1489" s="224"/>
      <c r="G1489" s="224"/>
      <c r="H1489" s="224"/>
      <c r="I1489" s="225"/>
      <c r="J1489" s="80"/>
      <c r="K1489" s="84" t="s">
        <v>1502</v>
      </c>
      <c r="L1489" s="76">
        <f t="shared" si="145"/>
        <v>0</v>
      </c>
      <c r="M1489" s="76"/>
      <c r="N1489" s="76"/>
      <c r="O1489" s="76"/>
      <c r="P1489" s="76"/>
      <c r="Q1489" s="76"/>
      <c r="R1489" s="76"/>
      <c r="S1489" s="76"/>
      <c r="T1489" s="76"/>
      <c r="U1489" s="76"/>
      <c r="V1489" s="76"/>
      <c r="W1489" s="76"/>
      <c r="X1489" s="76"/>
    </row>
    <row r="1490" spans="1:24">
      <c r="A1490" s="77"/>
      <c r="B1490" s="54"/>
      <c r="C1490" s="224" t="s">
        <v>31</v>
      </c>
      <c r="D1490" s="224" t="s">
        <v>2262</v>
      </c>
      <c r="E1490" s="224" t="s">
        <v>2263</v>
      </c>
      <c r="F1490" s="224" t="s">
        <v>2264</v>
      </c>
      <c r="G1490" s="224" t="s">
        <v>2265</v>
      </c>
      <c r="H1490" s="224" t="s">
        <v>2266</v>
      </c>
      <c r="I1490" s="225">
        <v>10869</v>
      </c>
      <c r="J1490" s="103" t="s">
        <v>39</v>
      </c>
      <c r="K1490" s="75" t="s">
        <v>32</v>
      </c>
      <c r="L1490" s="76">
        <f t="shared" si="145"/>
        <v>12</v>
      </c>
      <c r="M1490" s="76">
        <v>1</v>
      </c>
      <c r="N1490" s="76"/>
      <c r="O1490" s="76">
        <v>1</v>
      </c>
      <c r="P1490" s="76"/>
      <c r="Q1490" s="76"/>
      <c r="R1490" s="76"/>
      <c r="S1490" s="76"/>
      <c r="T1490" s="76"/>
      <c r="U1490" s="76"/>
      <c r="V1490" s="76"/>
      <c r="W1490" s="76"/>
      <c r="X1490" s="76">
        <v>10</v>
      </c>
    </row>
    <row r="1491" spans="1:24">
      <c r="A1491" s="77"/>
      <c r="B1491" s="54"/>
      <c r="C1491" s="224"/>
      <c r="D1491" s="224"/>
      <c r="E1491" s="224"/>
      <c r="F1491" s="224"/>
      <c r="G1491" s="224"/>
      <c r="H1491" s="224"/>
      <c r="I1491" s="225"/>
      <c r="J1491" s="103"/>
      <c r="K1491" s="75" t="s">
        <v>34</v>
      </c>
      <c r="L1491" s="76">
        <f t="shared" si="145"/>
        <v>0</v>
      </c>
      <c r="M1491" s="76"/>
      <c r="N1491" s="76"/>
      <c r="O1491" s="76"/>
      <c r="P1491" s="76"/>
      <c r="Q1491" s="76"/>
      <c r="R1491" s="76"/>
      <c r="S1491" s="76"/>
      <c r="T1491" s="76"/>
      <c r="U1491" s="76"/>
      <c r="V1491" s="76"/>
      <c r="W1491" s="76"/>
      <c r="X1491" s="76"/>
    </row>
    <row r="1492" spans="1:24">
      <c r="A1492" s="77"/>
      <c r="B1492" s="54"/>
      <c r="C1492" s="224"/>
      <c r="D1492" s="224"/>
      <c r="E1492" s="224"/>
      <c r="F1492" s="224"/>
      <c r="G1492" s="224"/>
      <c r="H1492" s="224"/>
      <c r="I1492" s="225"/>
      <c r="J1492" s="103"/>
      <c r="K1492" s="84" t="s">
        <v>36</v>
      </c>
      <c r="L1492" s="76">
        <f t="shared" si="145"/>
        <v>0</v>
      </c>
      <c r="M1492" s="76"/>
      <c r="N1492" s="76"/>
      <c r="O1492" s="76"/>
      <c r="P1492" s="76"/>
      <c r="Q1492" s="76"/>
      <c r="R1492" s="76"/>
      <c r="S1492" s="76"/>
      <c r="T1492" s="76"/>
      <c r="U1492" s="76"/>
      <c r="V1492" s="76"/>
      <c r="W1492" s="76"/>
      <c r="X1492" s="76"/>
    </row>
    <row r="1493" spans="1:24">
      <c r="A1493" s="77"/>
      <c r="B1493" s="54"/>
      <c r="C1493" s="224" t="s">
        <v>31</v>
      </c>
      <c r="D1493" s="224" t="s">
        <v>2267</v>
      </c>
      <c r="E1493" s="224" t="s">
        <v>2268</v>
      </c>
      <c r="F1493" s="224" t="s">
        <v>2269</v>
      </c>
      <c r="G1493" s="224" t="s">
        <v>2270</v>
      </c>
      <c r="H1493" s="224" t="s">
        <v>2271</v>
      </c>
      <c r="I1493" s="225">
        <v>19543</v>
      </c>
      <c r="J1493" s="103" t="s">
        <v>39</v>
      </c>
      <c r="K1493" s="75" t="s">
        <v>32</v>
      </c>
      <c r="L1493" s="76">
        <f t="shared" si="145"/>
        <v>0</v>
      </c>
      <c r="M1493" s="76"/>
      <c r="N1493" s="76"/>
      <c r="O1493" s="76"/>
      <c r="P1493" s="76"/>
      <c r="Q1493" s="76"/>
      <c r="R1493" s="76"/>
      <c r="S1493" s="76"/>
      <c r="T1493" s="76"/>
      <c r="U1493" s="76"/>
      <c r="V1493" s="76"/>
      <c r="W1493" s="76"/>
      <c r="X1493" s="76"/>
    </row>
    <row r="1494" spans="1:24">
      <c r="A1494" s="77"/>
      <c r="B1494" s="54"/>
      <c r="C1494" s="224"/>
      <c r="D1494" s="224"/>
      <c r="E1494" s="224"/>
      <c r="F1494" s="224"/>
      <c r="G1494" s="224"/>
      <c r="H1494" s="224"/>
      <c r="I1494" s="225"/>
      <c r="J1494" s="103"/>
      <c r="K1494" s="75" t="s">
        <v>34</v>
      </c>
      <c r="L1494" s="76">
        <f t="shared" si="145"/>
        <v>13</v>
      </c>
      <c r="M1494" s="76">
        <v>2</v>
      </c>
      <c r="N1494" s="76">
        <v>6</v>
      </c>
      <c r="O1494" s="76"/>
      <c r="P1494" s="76"/>
      <c r="Q1494" s="76"/>
      <c r="R1494" s="76"/>
      <c r="S1494" s="76"/>
      <c r="T1494" s="76"/>
      <c r="U1494" s="76"/>
      <c r="V1494" s="76"/>
      <c r="W1494" s="76"/>
      <c r="X1494" s="76">
        <v>5</v>
      </c>
    </row>
    <row r="1495" spans="1:24">
      <c r="A1495" s="77"/>
      <c r="B1495" s="54"/>
      <c r="C1495" s="224"/>
      <c r="D1495" s="224"/>
      <c r="E1495" s="224"/>
      <c r="F1495" s="224"/>
      <c r="G1495" s="224"/>
      <c r="H1495" s="224"/>
      <c r="I1495" s="225"/>
      <c r="J1495" s="103"/>
      <c r="K1495" s="84" t="s">
        <v>36</v>
      </c>
      <c r="L1495" s="76">
        <f t="shared" si="145"/>
        <v>0</v>
      </c>
      <c r="M1495" s="76"/>
      <c r="N1495" s="76"/>
      <c r="O1495" s="76"/>
      <c r="P1495" s="76"/>
      <c r="Q1495" s="76"/>
      <c r="R1495" s="76"/>
      <c r="S1495" s="76"/>
      <c r="T1495" s="76"/>
      <c r="U1495" s="76"/>
      <c r="V1495" s="76"/>
      <c r="W1495" s="76"/>
      <c r="X1495" s="76"/>
    </row>
    <row r="1496" spans="1:24">
      <c r="A1496" s="77"/>
      <c r="B1496" s="54"/>
      <c r="C1496" s="224" t="s">
        <v>1633</v>
      </c>
      <c r="D1496" s="224" t="s">
        <v>2247</v>
      </c>
      <c r="E1496" s="224" t="s">
        <v>2272</v>
      </c>
      <c r="F1496" s="224" t="s">
        <v>2249</v>
      </c>
      <c r="G1496" s="224" t="s">
        <v>2250</v>
      </c>
      <c r="H1496" s="224" t="s">
        <v>2251</v>
      </c>
      <c r="I1496" s="225">
        <v>902</v>
      </c>
      <c r="J1496" s="103" t="s">
        <v>39</v>
      </c>
      <c r="K1496" s="75" t="s">
        <v>32</v>
      </c>
      <c r="L1496" s="76">
        <f t="shared" si="145"/>
        <v>4</v>
      </c>
      <c r="M1496" s="76"/>
      <c r="N1496" s="76">
        <v>2</v>
      </c>
      <c r="O1496" s="76">
        <v>1</v>
      </c>
      <c r="P1496" s="76"/>
      <c r="Q1496" s="76"/>
      <c r="R1496" s="76"/>
      <c r="S1496" s="76"/>
      <c r="T1496" s="76">
        <v>1</v>
      </c>
      <c r="U1496" s="76"/>
      <c r="V1496" s="76"/>
      <c r="W1496" s="76"/>
      <c r="X1496" s="76"/>
    </row>
    <row r="1497" spans="1:24">
      <c r="A1497" s="77"/>
      <c r="B1497" s="54"/>
      <c r="C1497" s="224"/>
      <c r="D1497" s="224"/>
      <c r="E1497" s="224"/>
      <c r="F1497" s="224"/>
      <c r="G1497" s="224"/>
      <c r="H1497" s="224"/>
      <c r="I1497" s="225"/>
      <c r="J1497" s="103"/>
      <c r="K1497" s="75" t="s">
        <v>34</v>
      </c>
      <c r="L1497" s="76">
        <f t="shared" si="145"/>
        <v>2</v>
      </c>
      <c r="M1497" s="76">
        <v>1</v>
      </c>
      <c r="N1497" s="76"/>
      <c r="O1497" s="76"/>
      <c r="P1497" s="76"/>
      <c r="Q1497" s="76"/>
      <c r="R1497" s="76"/>
      <c r="S1497" s="76"/>
      <c r="T1497" s="76">
        <v>1</v>
      </c>
      <c r="U1497" s="76"/>
      <c r="V1497" s="76"/>
      <c r="W1497" s="76"/>
      <c r="X1497" s="76"/>
    </row>
    <row r="1498" spans="1:24">
      <c r="A1498" s="77"/>
      <c r="B1498" s="54"/>
      <c r="C1498" s="224"/>
      <c r="D1498" s="224"/>
      <c r="E1498" s="224"/>
      <c r="F1498" s="224"/>
      <c r="G1498" s="224"/>
      <c r="H1498" s="224"/>
      <c r="I1498" s="225"/>
      <c r="J1498" s="103"/>
      <c r="K1498" s="84" t="s">
        <v>36</v>
      </c>
      <c r="L1498" s="76">
        <f t="shared" si="145"/>
        <v>0</v>
      </c>
      <c r="M1498" s="76"/>
      <c r="N1498" s="76"/>
      <c r="O1498" s="76"/>
      <c r="P1498" s="76"/>
      <c r="Q1498" s="76"/>
      <c r="R1498" s="76"/>
      <c r="S1498" s="76"/>
      <c r="T1498" s="76"/>
      <c r="U1498" s="76"/>
      <c r="V1498" s="76"/>
      <c r="W1498" s="76"/>
      <c r="X1498" s="76"/>
    </row>
    <row r="1499" spans="1:24">
      <c r="A1499" s="77"/>
      <c r="B1499" s="54"/>
      <c r="C1499" s="224" t="s">
        <v>1633</v>
      </c>
      <c r="D1499" s="224" t="s">
        <v>2252</v>
      </c>
      <c r="E1499" s="224" t="s">
        <v>2273</v>
      </c>
      <c r="F1499" s="224" t="s">
        <v>2254</v>
      </c>
      <c r="G1499" s="224" t="s">
        <v>2255</v>
      </c>
      <c r="H1499" s="224" t="s">
        <v>2256</v>
      </c>
      <c r="I1499" s="225">
        <v>686</v>
      </c>
      <c r="J1499" s="103" t="s">
        <v>39</v>
      </c>
      <c r="K1499" s="75" t="s">
        <v>32</v>
      </c>
      <c r="L1499" s="76">
        <f t="shared" si="145"/>
        <v>6</v>
      </c>
      <c r="M1499" s="76"/>
      <c r="N1499" s="76">
        <v>2</v>
      </c>
      <c r="O1499" s="76">
        <v>1</v>
      </c>
      <c r="P1499" s="76"/>
      <c r="Q1499" s="76"/>
      <c r="R1499" s="76"/>
      <c r="S1499" s="76"/>
      <c r="T1499" s="76">
        <v>3</v>
      </c>
      <c r="U1499" s="76"/>
      <c r="V1499" s="76"/>
      <c r="W1499" s="76"/>
      <c r="X1499" s="76"/>
    </row>
    <row r="1500" spans="1:24">
      <c r="A1500" s="77"/>
      <c r="B1500" s="54"/>
      <c r="C1500" s="224"/>
      <c r="D1500" s="224"/>
      <c r="E1500" s="224"/>
      <c r="F1500" s="224"/>
      <c r="G1500" s="224"/>
      <c r="H1500" s="224"/>
      <c r="I1500" s="225"/>
      <c r="J1500" s="103"/>
      <c r="K1500" s="75" t="s">
        <v>34</v>
      </c>
      <c r="L1500" s="76">
        <f t="shared" si="145"/>
        <v>1</v>
      </c>
      <c r="M1500" s="76"/>
      <c r="N1500" s="76">
        <v>1</v>
      </c>
      <c r="O1500" s="76"/>
      <c r="P1500" s="76"/>
      <c r="Q1500" s="76"/>
      <c r="R1500" s="76"/>
      <c r="S1500" s="76"/>
      <c r="T1500" s="76"/>
      <c r="U1500" s="76"/>
      <c r="V1500" s="76"/>
      <c r="W1500" s="76"/>
      <c r="X1500" s="76"/>
    </row>
    <row r="1501" spans="1:24">
      <c r="A1501" s="77"/>
      <c r="B1501" s="54"/>
      <c r="C1501" s="224"/>
      <c r="D1501" s="224"/>
      <c r="E1501" s="224"/>
      <c r="F1501" s="224"/>
      <c r="G1501" s="224"/>
      <c r="H1501" s="224"/>
      <c r="I1501" s="225"/>
      <c r="J1501" s="103"/>
      <c r="K1501" s="84" t="s">
        <v>36</v>
      </c>
      <c r="L1501" s="76">
        <f t="shared" si="145"/>
        <v>0</v>
      </c>
      <c r="M1501" s="76"/>
      <c r="N1501" s="76"/>
      <c r="O1501" s="76"/>
      <c r="P1501" s="76"/>
      <c r="Q1501" s="76"/>
      <c r="R1501" s="76"/>
      <c r="S1501" s="76"/>
      <c r="T1501" s="76"/>
      <c r="U1501" s="76"/>
      <c r="V1501" s="76"/>
      <c r="W1501" s="76"/>
      <c r="X1501" s="76"/>
    </row>
    <row r="1502" spans="1:24">
      <c r="A1502" s="77"/>
      <c r="B1502" s="54"/>
      <c r="C1502" s="224" t="s">
        <v>1633</v>
      </c>
      <c r="D1502" s="224" t="s">
        <v>2274</v>
      </c>
      <c r="E1502" s="224" t="s">
        <v>2275</v>
      </c>
      <c r="F1502" s="224" t="s">
        <v>2276</v>
      </c>
      <c r="G1502" s="224" t="s">
        <v>2277</v>
      </c>
      <c r="H1502" s="224" t="s">
        <v>2278</v>
      </c>
      <c r="I1502" s="225">
        <v>4921</v>
      </c>
      <c r="J1502" s="103" t="s">
        <v>39</v>
      </c>
      <c r="K1502" s="75" t="s">
        <v>32</v>
      </c>
      <c r="L1502" s="76">
        <f t="shared" si="145"/>
        <v>5</v>
      </c>
      <c r="M1502" s="76"/>
      <c r="N1502" s="76"/>
      <c r="O1502" s="76">
        <v>1</v>
      </c>
      <c r="P1502" s="76"/>
      <c r="Q1502" s="76"/>
      <c r="R1502" s="76"/>
      <c r="S1502" s="76">
        <v>1</v>
      </c>
      <c r="T1502" s="76">
        <v>3</v>
      </c>
      <c r="U1502" s="76"/>
      <c r="V1502" s="76"/>
      <c r="W1502" s="76"/>
      <c r="X1502" s="76"/>
    </row>
    <row r="1503" spans="1:24">
      <c r="A1503" s="77"/>
      <c r="B1503" s="54"/>
      <c r="C1503" s="224"/>
      <c r="D1503" s="224"/>
      <c r="E1503" s="224"/>
      <c r="F1503" s="224"/>
      <c r="G1503" s="224"/>
      <c r="H1503" s="224"/>
      <c r="I1503" s="225"/>
      <c r="J1503" s="103"/>
      <c r="K1503" s="75" t="s">
        <v>34</v>
      </c>
      <c r="L1503" s="76">
        <f t="shared" si="145"/>
        <v>1</v>
      </c>
      <c r="M1503" s="76"/>
      <c r="N1503" s="76">
        <v>1</v>
      </c>
      <c r="O1503" s="76"/>
      <c r="P1503" s="76"/>
      <c r="Q1503" s="76"/>
      <c r="R1503" s="76"/>
      <c r="S1503" s="76"/>
      <c r="T1503" s="76"/>
      <c r="U1503" s="76"/>
      <c r="V1503" s="76"/>
      <c r="W1503" s="76"/>
      <c r="X1503" s="76"/>
    </row>
    <row r="1504" spans="1:24">
      <c r="A1504" s="77"/>
      <c r="B1504" s="54"/>
      <c r="C1504" s="224"/>
      <c r="D1504" s="224"/>
      <c r="E1504" s="224"/>
      <c r="F1504" s="224"/>
      <c r="G1504" s="224"/>
      <c r="H1504" s="224"/>
      <c r="I1504" s="225"/>
      <c r="J1504" s="103"/>
      <c r="K1504" s="84" t="s">
        <v>36</v>
      </c>
      <c r="L1504" s="76">
        <f t="shared" si="145"/>
        <v>0</v>
      </c>
      <c r="M1504" s="76"/>
      <c r="N1504" s="76"/>
      <c r="O1504" s="76"/>
      <c r="P1504" s="76"/>
      <c r="Q1504" s="76"/>
      <c r="R1504" s="76"/>
      <c r="S1504" s="76"/>
      <c r="T1504" s="76"/>
      <c r="U1504" s="76"/>
      <c r="V1504" s="76"/>
      <c r="W1504" s="76"/>
      <c r="X1504" s="76"/>
    </row>
    <row r="1505" spans="1:24">
      <c r="A1505" s="77"/>
      <c r="B1505" s="54"/>
      <c r="C1505" s="224" t="s">
        <v>33</v>
      </c>
      <c r="D1505" s="224" t="s">
        <v>2279</v>
      </c>
      <c r="E1505" s="224" t="s">
        <v>2280</v>
      </c>
      <c r="F1505" s="224" t="s">
        <v>2281</v>
      </c>
      <c r="G1505" s="224" t="s">
        <v>2282</v>
      </c>
      <c r="H1505" s="224" t="s">
        <v>2283</v>
      </c>
      <c r="I1505" s="225">
        <v>4028</v>
      </c>
      <c r="J1505" s="103" t="s">
        <v>39</v>
      </c>
      <c r="K1505" s="75" t="s">
        <v>32</v>
      </c>
      <c r="L1505" s="76">
        <f t="shared" si="145"/>
        <v>0</v>
      </c>
      <c r="M1505" s="76"/>
      <c r="N1505" s="76"/>
      <c r="O1505" s="76"/>
      <c r="P1505" s="76"/>
      <c r="Q1505" s="76"/>
      <c r="R1505" s="76"/>
      <c r="S1505" s="76"/>
      <c r="T1505" s="76"/>
      <c r="U1505" s="76"/>
      <c r="V1505" s="76"/>
      <c r="W1505" s="76"/>
      <c r="X1505" s="76"/>
    </row>
    <row r="1506" spans="1:24">
      <c r="A1506" s="77"/>
      <c r="B1506" s="54"/>
      <c r="C1506" s="224"/>
      <c r="D1506" s="224"/>
      <c r="E1506" s="224"/>
      <c r="F1506" s="224"/>
      <c r="G1506" s="224"/>
      <c r="H1506" s="224"/>
      <c r="I1506" s="225"/>
      <c r="J1506" s="103"/>
      <c r="K1506" s="75" t="s">
        <v>34</v>
      </c>
      <c r="L1506" s="76">
        <f t="shared" si="145"/>
        <v>0</v>
      </c>
      <c r="M1506" s="76"/>
      <c r="N1506" s="76"/>
      <c r="O1506" s="76"/>
      <c r="P1506" s="76"/>
      <c r="Q1506" s="76"/>
      <c r="R1506" s="76"/>
      <c r="S1506" s="76"/>
      <c r="T1506" s="76"/>
      <c r="U1506" s="76"/>
      <c r="V1506" s="76"/>
      <c r="W1506" s="76"/>
      <c r="X1506" s="76"/>
    </row>
    <row r="1507" spans="1:24">
      <c r="A1507" s="77"/>
      <c r="B1507" s="54"/>
      <c r="C1507" s="224"/>
      <c r="D1507" s="224"/>
      <c r="E1507" s="224"/>
      <c r="F1507" s="224"/>
      <c r="G1507" s="224"/>
      <c r="H1507" s="224"/>
      <c r="I1507" s="225"/>
      <c r="J1507" s="103"/>
      <c r="K1507" s="84" t="s">
        <v>36</v>
      </c>
      <c r="L1507" s="76">
        <f t="shared" si="145"/>
        <v>16</v>
      </c>
      <c r="M1507" s="76"/>
      <c r="N1507" s="76"/>
      <c r="O1507" s="76"/>
      <c r="P1507" s="76"/>
      <c r="Q1507" s="76"/>
      <c r="R1507" s="76"/>
      <c r="S1507" s="76">
        <v>1</v>
      </c>
      <c r="T1507" s="76"/>
      <c r="U1507" s="76"/>
      <c r="V1507" s="76"/>
      <c r="W1507" s="76"/>
      <c r="X1507" s="76">
        <v>15</v>
      </c>
    </row>
    <row r="1508" spans="1:24">
      <c r="A1508" s="77"/>
      <c r="B1508" s="54"/>
      <c r="C1508" s="224" t="s">
        <v>33</v>
      </c>
      <c r="D1508" s="224" t="s">
        <v>2284</v>
      </c>
      <c r="E1508" s="224" t="s">
        <v>2285</v>
      </c>
      <c r="F1508" s="224" t="s">
        <v>2286</v>
      </c>
      <c r="G1508" s="224" t="s">
        <v>2287</v>
      </c>
      <c r="H1508" s="224" t="s">
        <v>2288</v>
      </c>
      <c r="I1508" s="225">
        <v>17891</v>
      </c>
      <c r="J1508" s="103" t="s">
        <v>39</v>
      </c>
      <c r="K1508" s="75" t="s">
        <v>32</v>
      </c>
      <c r="L1508" s="76">
        <f t="shared" si="145"/>
        <v>0</v>
      </c>
      <c r="M1508" s="76"/>
      <c r="N1508" s="76"/>
      <c r="O1508" s="76"/>
      <c r="P1508" s="76"/>
      <c r="Q1508" s="76"/>
      <c r="R1508" s="76"/>
      <c r="S1508" s="76"/>
      <c r="T1508" s="76"/>
      <c r="U1508" s="76"/>
      <c r="V1508" s="76"/>
      <c r="W1508" s="76"/>
      <c r="X1508" s="76"/>
    </row>
    <row r="1509" spans="1:24">
      <c r="A1509" s="77"/>
      <c r="B1509" s="54"/>
      <c r="C1509" s="224"/>
      <c r="D1509" s="224"/>
      <c r="E1509" s="224"/>
      <c r="F1509" s="224"/>
      <c r="G1509" s="224"/>
      <c r="H1509" s="224"/>
      <c r="I1509" s="225"/>
      <c r="J1509" s="103"/>
      <c r="K1509" s="75" t="s">
        <v>34</v>
      </c>
      <c r="L1509" s="76">
        <f t="shared" si="145"/>
        <v>0</v>
      </c>
      <c r="M1509" s="76"/>
      <c r="N1509" s="76"/>
      <c r="O1509" s="76"/>
      <c r="P1509" s="76"/>
      <c r="Q1509" s="76"/>
      <c r="R1509" s="76"/>
      <c r="S1509" s="76"/>
      <c r="T1509" s="76"/>
      <c r="U1509" s="76"/>
      <c r="V1509" s="76"/>
      <c r="W1509" s="76"/>
      <c r="X1509" s="76"/>
    </row>
    <row r="1510" spans="1:24">
      <c r="A1510" s="77"/>
      <c r="B1510" s="54"/>
      <c r="C1510" s="224"/>
      <c r="D1510" s="224"/>
      <c r="E1510" s="224"/>
      <c r="F1510" s="224"/>
      <c r="G1510" s="224"/>
      <c r="H1510" s="224"/>
      <c r="I1510" s="225"/>
      <c r="J1510" s="103"/>
      <c r="K1510" s="84" t="s">
        <v>36</v>
      </c>
      <c r="L1510" s="76">
        <f t="shared" si="145"/>
        <v>3</v>
      </c>
      <c r="M1510" s="76"/>
      <c r="N1510" s="76"/>
      <c r="O1510" s="76">
        <v>1</v>
      </c>
      <c r="P1510" s="76"/>
      <c r="Q1510" s="76"/>
      <c r="R1510" s="76"/>
      <c r="S1510" s="76">
        <v>1</v>
      </c>
      <c r="T1510" s="76">
        <v>1</v>
      </c>
      <c r="U1510" s="76"/>
      <c r="V1510" s="76"/>
      <c r="W1510" s="76"/>
      <c r="X1510" s="76"/>
    </row>
    <row r="1511" spans="1:24">
      <c r="A1511" s="77"/>
      <c r="B1511" s="54"/>
      <c r="C1511" s="224" t="s">
        <v>33</v>
      </c>
      <c r="D1511" s="224" t="s">
        <v>2289</v>
      </c>
      <c r="E1511" s="224" t="s">
        <v>2290</v>
      </c>
      <c r="F1511" s="224" t="s">
        <v>2291</v>
      </c>
      <c r="G1511" s="224" t="s">
        <v>2292</v>
      </c>
      <c r="H1511" s="224" t="s">
        <v>2293</v>
      </c>
      <c r="I1511" s="225">
        <v>2341</v>
      </c>
      <c r="J1511" s="103" t="s">
        <v>39</v>
      </c>
      <c r="K1511" s="75" t="s">
        <v>32</v>
      </c>
      <c r="L1511" s="76">
        <f t="shared" si="145"/>
        <v>0</v>
      </c>
      <c r="M1511" s="76"/>
      <c r="N1511" s="76"/>
      <c r="O1511" s="76"/>
      <c r="P1511" s="76"/>
      <c r="Q1511" s="76"/>
      <c r="R1511" s="76"/>
      <c r="S1511" s="76"/>
      <c r="T1511" s="76"/>
      <c r="U1511" s="76"/>
      <c r="V1511" s="76"/>
      <c r="W1511" s="76"/>
      <c r="X1511" s="76"/>
    </row>
    <row r="1512" spans="1:24">
      <c r="A1512" s="77"/>
      <c r="B1512" s="54"/>
      <c r="C1512" s="224"/>
      <c r="D1512" s="224"/>
      <c r="E1512" s="224"/>
      <c r="F1512" s="224"/>
      <c r="G1512" s="224"/>
      <c r="H1512" s="224"/>
      <c r="I1512" s="225"/>
      <c r="J1512" s="103"/>
      <c r="K1512" s="75" t="s">
        <v>34</v>
      </c>
      <c r="L1512" s="76">
        <f t="shared" si="145"/>
        <v>0</v>
      </c>
      <c r="M1512" s="76"/>
      <c r="N1512" s="76"/>
      <c r="O1512" s="76"/>
      <c r="P1512" s="76"/>
      <c r="Q1512" s="76"/>
      <c r="R1512" s="76"/>
      <c r="S1512" s="76"/>
      <c r="T1512" s="76"/>
      <c r="U1512" s="76"/>
      <c r="V1512" s="76"/>
      <c r="W1512" s="76"/>
      <c r="X1512" s="76"/>
    </row>
    <row r="1513" spans="1:24">
      <c r="A1513" s="77"/>
      <c r="B1513" s="54"/>
      <c r="C1513" s="224"/>
      <c r="D1513" s="224"/>
      <c r="E1513" s="224"/>
      <c r="F1513" s="224"/>
      <c r="G1513" s="224"/>
      <c r="H1513" s="224"/>
      <c r="I1513" s="225"/>
      <c r="J1513" s="103"/>
      <c r="K1513" s="84" t="s">
        <v>36</v>
      </c>
      <c r="L1513" s="76">
        <f t="shared" si="145"/>
        <v>4</v>
      </c>
      <c r="M1513" s="76"/>
      <c r="N1513" s="76"/>
      <c r="O1513" s="76"/>
      <c r="P1513" s="76"/>
      <c r="Q1513" s="76"/>
      <c r="R1513" s="76"/>
      <c r="S1513" s="76"/>
      <c r="T1513" s="76"/>
      <c r="U1513" s="76">
        <v>4</v>
      </c>
      <c r="V1513" s="76"/>
      <c r="W1513" s="76"/>
      <c r="X1513" s="76"/>
    </row>
    <row r="1514" spans="1:24">
      <c r="A1514" s="77"/>
      <c r="B1514" s="54"/>
      <c r="C1514" s="224" t="s">
        <v>33</v>
      </c>
      <c r="D1514" s="224" t="s">
        <v>2294</v>
      </c>
      <c r="E1514" s="224" t="s">
        <v>2295</v>
      </c>
      <c r="F1514" s="224" t="s">
        <v>2296</v>
      </c>
      <c r="G1514" s="224" t="s">
        <v>2297</v>
      </c>
      <c r="H1514" s="224" t="s">
        <v>2298</v>
      </c>
      <c r="I1514" s="225">
        <v>36648</v>
      </c>
      <c r="J1514" s="103" t="s">
        <v>39</v>
      </c>
      <c r="K1514" s="75" t="s">
        <v>32</v>
      </c>
      <c r="L1514" s="76">
        <f t="shared" si="145"/>
        <v>0</v>
      </c>
      <c r="M1514" s="76"/>
      <c r="N1514" s="76"/>
      <c r="O1514" s="76"/>
      <c r="P1514" s="76"/>
      <c r="Q1514" s="76"/>
      <c r="R1514" s="76"/>
      <c r="S1514" s="76"/>
      <c r="T1514" s="76"/>
      <c r="U1514" s="76"/>
      <c r="V1514" s="76"/>
      <c r="W1514" s="76"/>
      <c r="X1514" s="76"/>
    </row>
    <row r="1515" spans="1:24">
      <c r="A1515" s="77"/>
      <c r="B1515" s="54"/>
      <c r="C1515" s="224"/>
      <c r="D1515" s="224"/>
      <c r="E1515" s="224"/>
      <c r="F1515" s="224"/>
      <c r="G1515" s="224"/>
      <c r="H1515" s="224"/>
      <c r="I1515" s="225"/>
      <c r="J1515" s="103"/>
      <c r="K1515" s="75" t="s">
        <v>34</v>
      </c>
      <c r="L1515" s="76">
        <f t="shared" si="145"/>
        <v>0</v>
      </c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</row>
    <row r="1516" spans="1:24">
      <c r="A1516" s="77"/>
      <c r="B1516" s="54"/>
      <c r="C1516" s="224"/>
      <c r="D1516" s="224"/>
      <c r="E1516" s="224"/>
      <c r="F1516" s="224"/>
      <c r="G1516" s="224"/>
      <c r="H1516" s="224"/>
      <c r="I1516" s="225"/>
      <c r="J1516" s="103"/>
      <c r="K1516" s="84" t="s">
        <v>36</v>
      </c>
      <c r="L1516" s="76">
        <f t="shared" si="145"/>
        <v>9</v>
      </c>
      <c r="M1516" s="76"/>
      <c r="N1516" s="76"/>
      <c r="O1516" s="76"/>
      <c r="P1516" s="76"/>
      <c r="Q1516" s="76"/>
      <c r="R1516" s="76"/>
      <c r="S1516" s="76">
        <v>2</v>
      </c>
      <c r="T1516" s="76">
        <v>1</v>
      </c>
      <c r="U1516" s="76"/>
      <c r="V1516" s="76"/>
      <c r="W1516" s="76">
        <v>5</v>
      </c>
      <c r="X1516" s="76">
        <v>1</v>
      </c>
    </row>
    <row r="1517" spans="1:24">
      <c r="A1517" s="77"/>
      <c r="B1517" s="54"/>
      <c r="C1517" s="224" t="s">
        <v>33</v>
      </c>
      <c r="D1517" s="224" t="s">
        <v>2299</v>
      </c>
      <c r="E1517" s="224" t="s">
        <v>2300</v>
      </c>
      <c r="F1517" s="224" t="s">
        <v>2301</v>
      </c>
      <c r="G1517" s="224" t="s">
        <v>2302</v>
      </c>
      <c r="H1517" s="224" t="s">
        <v>2303</v>
      </c>
      <c r="I1517" s="225">
        <v>31680</v>
      </c>
      <c r="J1517" s="103" t="s">
        <v>39</v>
      </c>
      <c r="K1517" s="75" t="s">
        <v>32</v>
      </c>
      <c r="L1517" s="76">
        <f t="shared" si="145"/>
        <v>0</v>
      </c>
      <c r="M1517" s="76"/>
      <c r="N1517" s="76"/>
      <c r="O1517" s="76"/>
      <c r="P1517" s="76"/>
      <c r="Q1517" s="76"/>
      <c r="R1517" s="76"/>
      <c r="S1517" s="76"/>
      <c r="T1517" s="76"/>
      <c r="U1517" s="76"/>
      <c r="V1517" s="76"/>
      <c r="W1517" s="76"/>
      <c r="X1517" s="76"/>
    </row>
    <row r="1518" spans="1:24">
      <c r="A1518" s="77"/>
      <c r="B1518" s="54"/>
      <c r="C1518" s="224"/>
      <c r="D1518" s="224"/>
      <c r="E1518" s="224"/>
      <c r="F1518" s="224"/>
      <c r="G1518" s="224"/>
      <c r="H1518" s="224"/>
      <c r="I1518" s="225"/>
      <c r="J1518" s="103"/>
      <c r="K1518" s="75" t="s">
        <v>34</v>
      </c>
      <c r="L1518" s="76">
        <f t="shared" si="145"/>
        <v>0</v>
      </c>
      <c r="M1518" s="76"/>
      <c r="N1518" s="76"/>
      <c r="O1518" s="76"/>
      <c r="P1518" s="76"/>
      <c r="Q1518" s="76"/>
      <c r="R1518" s="76"/>
      <c r="S1518" s="76"/>
      <c r="T1518" s="76"/>
      <c r="U1518" s="76"/>
      <c r="V1518" s="76"/>
      <c r="W1518" s="76"/>
      <c r="X1518" s="76"/>
    </row>
    <row r="1519" spans="1:24">
      <c r="A1519" s="77"/>
      <c r="B1519" s="54"/>
      <c r="C1519" s="224"/>
      <c r="D1519" s="224"/>
      <c r="E1519" s="224"/>
      <c r="F1519" s="224"/>
      <c r="G1519" s="224"/>
      <c r="H1519" s="224"/>
      <c r="I1519" s="225"/>
      <c r="J1519" s="103"/>
      <c r="K1519" s="84" t="s">
        <v>36</v>
      </c>
      <c r="L1519" s="76">
        <f t="shared" si="145"/>
        <v>5</v>
      </c>
      <c r="M1519" s="76"/>
      <c r="N1519" s="76"/>
      <c r="O1519" s="76"/>
      <c r="P1519" s="76"/>
      <c r="Q1519" s="76"/>
      <c r="R1519" s="76"/>
      <c r="S1519" s="76"/>
      <c r="T1519" s="76">
        <v>1</v>
      </c>
      <c r="U1519" s="76"/>
      <c r="V1519" s="76"/>
      <c r="W1519" s="76">
        <v>4</v>
      </c>
      <c r="X1519" s="76"/>
    </row>
    <row r="1520" spans="1:24">
      <c r="A1520" s="77"/>
      <c r="B1520" s="54"/>
      <c r="C1520" s="224" t="s">
        <v>33</v>
      </c>
      <c r="D1520" s="224" t="s">
        <v>2304</v>
      </c>
      <c r="E1520" s="224" t="s">
        <v>2305</v>
      </c>
      <c r="F1520" s="224" t="s">
        <v>2306</v>
      </c>
      <c r="G1520" s="224" t="s">
        <v>2307</v>
      </c>
      <c r="H1520" s="224" t="s">
        <v>2308</v>
      </c>
      <c r="I1520" s="225">
        <v>46303</v>
      </c>
      <c r="J1520" s="103" t="s">
        <v>39</v>
      </c>
      <c r="K1520" s="75" t="s">
        <v>32</v>
      </c>
      <c r="L1520" s="76">
        <f t="shared" si="145"/>
        <v>0</v>
      </c>
      <c r="M1520" s="76"/>
      <c r="N1520" s="76"/>
      <c r="O1520" s="76"/>
      <c r="P1520" s="76"/>
      <c r="Q1520" s="76"/>
      <c r="R1520" s="76"/>
      <c r="S1520" s="76"/>
      <c r="T1520" s="76"/>
      <c r="U1520" s="76"/>
      <c r="V1520" s="76"/>
      <c r="W1520" s="76"/>
      <c r="X1520" s="76"/>
    </row>
    <row r="1521" spans="1:24">
      <c r="A1521" s="77"/>
      <c r="B1521" s="54"/>
      <c r="C1521" s="224"/>
      <c r="D1521" s="224"/>
      <c r="E1521" s="224"/>
      <c r="F1521" s="224"/>
      <c r="G1521" s="224"/>
      <c r="H1521" s="224"/>
      <c r="I1521" s="225"/>
      <c r="J1521" s="103"/>
      <c r="K1521" s="75" t="s">
        <v>34</v>
      </c>
      <c r="L1521" s="76">
        <f t="shared" si="145"/>
        <v>0</v>
      </c>
      <c r="M1521" s="76"/>
      <c r="N1521" s="76"/>
      <c r="O1521" s="76"/>
      <c r="P1521" s="76"/>
      <c r="Q1521" s="76"/>
      <c r="R1521" s="76"/>
      <c r="S1521" s="76"/>
      <c r="T1521" s="76"/>
      <c r="U1521" s="76"/>
      <c r="V1521" s="76"/>
      <c r="W1521" s="76"/>
      <c r="X1521" s="76"/>
    </row>
    <row r="1522" spans="1:24">
      <c r="A1522" s="77"/>
      <c r="B1522" s="54"/>
      <c r="C1522" s="224"/>
      <c r="D1522" s="224"/>
      <c r="E1522" s="224"/>
      <c r="F1522" s="224"/>
      <c r="G1522" s="224"/>
      <c r="H1522" s="224"/>
      <c r="I1522" s="225"/>
      <c r="J1522" s="103"/>
      <c r="K1522" s="84" t="s">
        <v>36</v>
      </c>
      <c r="L1522" s="76">
        <f t="shared" si="145"/>
        <v>13</v>
      </c>
      <c r="M1522" s="76"/>
      <c r="N1522" s="76"/>
      <c r="O1522" s="76"/>
      <c r="P1522" s="76"/>
      <c r="Q1522" s="76"/>
      <c r="R1522" s="76"/>
      <c r="S1522" s="76">
        <v>12</v>
      </c>
      <c r="T1522" s="76"/>
      <c r="U1522" s="76">
        <v>1</v>
      </c>
      <c r="V1522" s="76"/>
      <c r="W1522" s="76"/>
      <c r="X1522" s="76"/>
    </row>
    <row r="1523" spans="1:24">
      <c r="A1523" s="77"/>
      <c r="B1523" s="54"/>
      <c r="C1523" s="224" t="s">
        <v>33</v>
      </c>
      <c r="D1523" s="224" t="s">
        <v>2309</v>
      </c>
      <c r="E1523" s="224" t="s">
        <v>2310</v>
      </c>
      <c r="F1523" s="224" t="s">
        <v>2311</v>
      </c>
      <c r="G1523" s="224" t="s">
        <v>2312</v>
      </c>
      <c r="H1523" s="224" t="s">
        <v>2313</v>
      </c>
      <c r="I1523" s="225">
        <v>0</v>
      </c>
      <c r="J1523" s="103" t="s">
        <v>39</v>
      </c>
      <c r="K1523" s="75" t="s">
        <v>32</v>
      </c>
      <c r="L1523" s="76">
        <f t="shared" si="145"/>
        <v>0</v>
      </c>
      <c r="M1523" s="76"/>
      <c r="N1523" s="76"/>
      <c r="O1523" s="76"/>
      <c r="P1523" s="76"/>
      <c r="Q1523" s="76"/>
      <c r="R1523" s="76"/>
      <c r="S1523" s="76"/>
      <c r="T1523" s="76"/>
      <c r="U1523" s="76"/>
      <c r="V1523" s="76"/>
      <c r="W1523" s="76"/>
      <c r="X1523" s="76"/>
    </row>
    <row r="1524" spans="1:24">
      <c r="A1524" s="77"/>
      <c r="B1524" s="54"/>
      <c r="C1524" s="224"/>
      <c r="D1524" s="224"/>
      <c r="E1524" s="224"/>
      <c r="F1524" s="224"/>
      <c r="G1524" s="224"/>
      <c r="H1524" s="224"/>
      <c r="I1524" s="225"/>
      <c r="J1524" s="103"/>
      <c r="K1524" s="75" t="s">
        <v>34</v>
      </c>
      <c r="L1524" s="76">
        <f t="shared" si="145"/>
        <v>0</v>
      </c>
      <c r="M1524" s="76"/>
      <c r="N1524" s="76"/>
      <c r="O1524" s="76"/>
      <c r="P1524" s="76"/>
      <c r="Q1524" s="76"/>
      <c r="R1524" s="76"/>
      <c r="S1524" s="76"/>
      <c r="T1524" s="76"/>
      <c r="U1524" s="76"/>
      <c r="V1524" s="76"/>
      <c r="W1524" s="76"/>
      <c r="X1524" s="76"/>
    </row>
    <row r="1525" spans="1:24">
      <c r="A1525" s="77"/>
      <c r="B1525" s="54"/>
      <c r="C1525" s="224"/>
      <c r="D1525" s="224"/>
      <c r="E1525" s="224"/>
      <c r="F1525" s="224"/>
      <c r="G1525" s="224"/>
      <c r="H1525" s="224"/>
      <c r="I1525" s="225"/>
      <c r="J1525" s="103"/>
      <c r="K1525" s="84" t="s">
        <v>36</v>
      </c>
      <c r="L1525" s="76">
        <f t="shared" si="145"/>
        <v>2</v>
      </c>
      <c r="M1525" s="76"/>
      <c r="N1525" s="76"/>
      <c r="O1525" s="76"/>
      <c r="P1525" s="76"/>
      <c r="Q1525" s="76"/>
      <c r="R1525" s="76"/>
      <c r="S1525" s="76"/>
      <c r="T1525" s="76"/>
      <c r="U1525" s="76"/>
      <c r="V1525" s="76"/>
      <c r="W1525" s="76"/>
      <c r="X1525" s="76">
        <v>2</v>
      </c>
    </row>
    <row r="1526" spans="1:24">
      <c r="A1526" s="77"/>
      <c r="B1526" s="54"/>
      <c r="C1526" s="224" t="s">
        <v>33</v>
      </c>
      <c r="D1526" s="224" t="s">
        <v>2314</v>
      </c>
      <c r="E1526" s="224" t="s">
        <v>2315</v>
      </c>
      <c r="F1526" s="224" t="s">
        <v>2316</v>
      </c>
      <c r="G1526" s="224" t="s">
        <v>2317</v>
      </c>
      <c r="H1526" s="224" t="s">
        <v>2318</v>
      </c>
      <c r="I1526" s="225">
        <v>0</v>
      </c>
      <c r="J1526" s="103" t="s">
        <v>39</v>
      </c>
      <c r="K1526" s="75" t="s">
        <v>32</v>
      </c>
      <c r="L1526" s="76">
        <f t="shared" si="145"/>
        <v>0</v>
      </c>
      <c r="M1526" s="76"/>
      <c r="N1526" s="76"/>
      <c r="O1526" s="76"/>
      <c r="P1526" s="76"/>
      <c r="Q1526" s="76"/>
      <c r="R1526" s="76"/>
      <c r="S1526" s="76"/>
      <c r="T1526" s="76"/>
      <c r="U1526" s="76"/>
      <c r="V1526" s="76"/>
      <c r="W1526" s="76"/>
      <c r="X1526" s="76"/>
    </row>
    <row r="1527" spans="1:24">
      <c r="A1527" s="77"/>
      <c r="B1527" s="54"/>
      <c r="C1527" s="224"/>
      <c r="D1527" s="224"/>
      <c r="E1527" s="224"/>
      <c r="F1527" s="224"/>
      <c r="G1527" s="224"/>
      <c r="H1527" s="224"/>
      <c r="I1527" s="225"/>
      <c r="J1527" s="103"/>
      <c r="K1527" s="75" t="s">
        <v>34</v>
      </c>
      <c r="L1527" s="76">
        <f t="shared" si="145"/>
        <v>0</v>
      </c>
      <c r="M1527" s="76"/>
      <c r="N1527" s="76"/>
      <c r="O1527" s="76"/>
      <c r="P1527" s="76"/>
      <c r="Q1527" s="76"/>
      <c r="R1527" s="76"/>
      <c r="S1527" s="76"/>
      <c r="T1527" s="76"/>
      <c r="U1527" s="76"/>
      <c r="V1527" s="76"/>
      <c r="W1527" s="76"/>
      <c r="X1527" s="76"/>
    </row>
    <row r="1528" spans="1:24">
      <c r="A1528" s="77"/>
      <c r="B1528" s="54"/>
      <c r="C1528" s="224"/>
      <c r="D1528" s="224"/>
      <c r="E1528" s="224"/>
      <c r="F1528" s="224"/>
      <c r="G1528" s="224"/>
      <c r="H1528" s="224"/>
      <c r="I1528" s="225"/>
      <c r="J1528" s="103"/>
      <c r="K1528" s="84" t="s">
        <v>36</v>
      </c>
      <c r="L1528" s="76">
        <f t="shared" si="145"/>
        <v>2</v>
      </c>
      <c r="M1528" s="76"/>
      <c r="N1528" s="76"/>
      <c r="O1528" s="76"/>
      <c r="P1528" s="76"/>
      <c r="Q1528" s="76"/>
      <c r="R1528" s="76"/>
      <c r="S1528" s="76"/>
      <c r="T1528" s="76"/>
      <c r="U1528" s="76">
        <v>2</v>
      </c>
      <c r="V1528" s="76"/>
      <c r="W1528" s="76"/>
      <c r="X1528" s="76"/>
    </row>
    <row r="1529" spans="1:24">
      <c r="A1529" s="77"/>
      <c r="B1529" s="54"/>
      <c r="C1529" s="224" t="s">
        <v>33</v>
      </c>
      <c r="D1529" s="224" t="s">
        <v>2319</v>
      </c>
      <c r="E1529" s="224" t="s">
        <v>2320</v>
      </c>
      <c r="F1529" s="224" t="s">
        <v>2321</v>
      </c>
      <c r="G1529" s="224" t="s">
        <v>2322</v>
      </c>
      <c r="H1529" s="224" t="s">
        <v>2323</v>
      </c>
      <c r="I1529" s="225">
        <v>7521</v>
      </c>
      <c r="J1529" s="103" t="s">
        <v>39</v>
      </c>
      <c r="K1529" s="75" t="s">
        <v>32</v>
      </c>
      <c r="L1529" s="76">
        <f t="shared" si="145"/>
        <v>0</v>
      </c>
      <c r="M1529" s="76"/>
      <c r="N1529" s="76"/>
      <c r="O1529" s="76"/>
      <c r="P1529" s="76"/>
      <c r="Q1529" s="76"/>
      <c r="R1529" s="76"/>
      <c r="S1529" s="76"/>
      <c r="T1529" s="76"/>
      <c r="U1529" s="76"/>
      <c r="V1529" s="76"/>
      <c r="W1529" s="76"/>
      <c r="X1529" s="76"/>
    </row>
    <row r="1530" spans="1:24">
      <c r="A1530" s="77"/>
      <c r="B1530" s="54"/>
      <c r="C1530" s="224"/>
      <c r="D1530" s="224"/>
      <c r="E1530" s="224"/>
      <c r="F1530" s="224"/>
      <c r="G1530" s="224"/>
      <c r="H1530" s="224"/>
      <c r="I1530" s="225"/>
      <c r="J1530" s="103"/>
      <c r="K1530" s="75" t="s">
        <v>34</v>
      </c>
      <c r="L1530" s="76">
        <f t="shared" si="145"/>
        <v>0</v>
      </c>
      <c r="M1530" s="76"/>
      <c r="N1530" s="76"/>
      <c r="O1530" s="76"/>
      <c r="P1530" s="76"/>
      <c r="Q1530" s="76"/>
      <c r="R1530" s="76"/>
      <c r="S1530" s="76"/>
      <c r="T1530" s="76"/>
      <c r="U1530" s="76"/>
      <c r="V1530" s="76"/>
      <c r="W1530" s="76"/>
      <c r="X1530" s="76"/>
    </row>
    <row r="1531" spans="1:24">
      <c r="A1531" s="77"/>
      <c r="B1531" s="54"/>
      <c r="C1531" s="224"/>
      <c r="D1531" s="224"/>
      <c r="E1531" s="224"/>
      <c r="F1531" s="224"/>
      <c r="G1531" s="224"/>
      <c r="H1531" s="224"/>
      <c r="I1531" s="225"/>
      <c r="J1531" s="103"/>
      <c r="K1531" s="84" t="s">
        <v>36</v>
      </c>
      <c r="L1531" s="76">
        <f t="shared" si="145"/>
        <v>5</v>
      </c>
      <c r="M1531" s="76"/>
      <c r="N1531" s="76"/>
      <c r="O1531" s="76"/>
      <c r="P1531" s="76"/>
      <c r="Q1531" s="76"/>
      <c r="R1531" s="76"/>
      <c r="S1531" s="76"/>
      <c r="T1531" s="76">
        <v>5</v>
      </c>
      <c r="U1531" s="76"/>
      <c r="V1531" s="76"/>
      <c r="W1531" s="76"/>
      <c r="X1531" s="76"/>
    </row>
    <row r="1532" spans="1:24">
      <c r="A1532" s="77"/>
      <c r="B1532" s="54"/>
      <c r="C1532" s="224" t="s">
        <v>33</v>
      </c>
      <c r="D1532" s="224" t="s">
        <v>2324</v>
      </c>
      <c r="E1532" s="224" t="s">
        <v>2325</v>
      </c>
      <c r="F1532" s="224" t="s">
        <v>2326</v>
      </c>
      <c r="G1532" s="224" t="s">
        <v>2327</v>
      </c>
      <c r="H1532" s="224" t="s">
        <v>2328</v>
      </c>
      <c r="I1532" s="225">
        <v>4783</v>
      </c>
      <c r="J1532" s="103" t="s">
        <v>39</v>
      </c>
      <c r="K1532" s="75" t="s">
        <v>32</v>
      </c>
      <c r="L1532" s="76">
        <f t="shared" si="145"/>
        <v>0</v>
      </c>
      <c r="M1532" s="76"/>
      <c r="N1532" s="76"/>
      <c r="O1532" s="76"/>
      <c r="P1532" s="76"/>
      <c r="Q1532" s="76"/>
      <c r="R1532" s="76"/>
      <c r="S1532" s="76"/>
      <c r="T1532" s="76"/>
      <c r="U1532" s="76"/>
      <c r="V1532" s="76"/>
      <c r="W1532" s="76"/>
      <c r="X1532" s="76"/>
    </row>
    <row r="1533" spans="1:24">
      <c r="A1533" s="77"/>
      <c r="B1533" s="54"/>
      <c r="C1533" s="224"/>
      <c r="D1533" s="224"/>
      <c r="E1533" s="224"/>
      <c r="F1533" s="224"/>
      <c r="G1533" s="224"/>
      <c r="H1533" s="224"/>
      <c r="I1533" s="225"/>
      <c r="J1533" s="103"/>
      <c r="K1533" s="75" t="s">
        <v>34</v>
      </c>
      <c r="L1533" s="76">
        <f t="shared" si="145"/>
        <v>0</v>
      </c>
      <c r="M1533" s="76"/>
      <c r="N1533" s="76"/>
      <c r="O1533" s="76"/>
      <c r="P1533" s="76"/>
      <c r="Q1533" s="76"/>
      <c r="R1533" s="76"/>
      <c r="S1533" s="76"/>
      <c r="T1533" s="76"/>
      <c r="U1533" s="76"/>
      <c r="V1533" s="76"/>
      <c r="W1533" s="76"/>
      <c r="X1533" s="76"/>
    </row>
    <row r="1534" spans="1:24">
      <c r="A1534" s="77"/>
      <c r="B1534" s="54"/>
      <c r="C1534" s="224"/>
      <c r="D1534" s="224"/>
      <c r="E1534" s="224"/>
      <c r="F1534" s="224"/>
      <c r="G1534" s="224"/>
      <c r="H1534" s="224"/>
      <c r="I1534" s="225"/>
      <c r="J1534" s="103"/>
      <c r="K1534" s="84" t="s">
        <v>36</v>
      </c>
      <c r="L1534" s="76">
        <f t="shared" si="145"/>
        <v>5</v>
      </c>
      <c r="M1534" s="76"/>
      <c r="N1534" s="76"/>
      <c r="O1534" s="76"/>
      <c r="P1534" s="76"/>
      <c r="Q1534" s="76"/>
      <c r="R1534" s="76"/>
      <c r="S1534" s="76"/>
      <c r="T1534" s="76"/>
      <c r="U1534" s="76"/>
      <c r="V1534" s="76"/>
      <c r="W1534" s="76">
        <v>5</v>
      </c>
      <c r="X1534" s="76"/>
    </row>
    <row r="1535" spans="1:24">
      <c r="A1535" s="77"/>
      <c r="B1535" s="54"/>
      <c r="C1535" s="224" t="s">
        <v>33</v>
      </c>
      <c r="D1535" s="224" t="s">
        <v>2329</v>
      </c>
      <c r="E1535" s="224" t="s">
        <v>2330</v>
      </c>
      <c r="F1535" s="224" t="s">
        <v>2331</v>
      </c>
      <c r="G1535" s="224" t="s">
        <v>2332</v>
      </c>
      <c r="H1535" s="224" t="s">
        <v>2333</v>
      </c>
      <c r="I1535" s="225">
        <v>0</v>
      </c>
      <c r="J1535" s="103" t="s">
        <v>39</v>
      </c>
      <c r="K1535" s="75" t="s">
        <v>32</v>
      </c>
      <c r="L1535" s="76">
        <f t="shared" si="145"/>
        <v>0</v>
      </c>
      <c r="M1535" s="76"/>
      <c r="N1535" s="76"/>
      <c r="O1535" s="76"/>
      <c r="P1535" s="76"/>
      <c r="Q1535" s="76"/>
      <c r="R1535" s="76"/>
      <c r="S1535" s="76"/>
      <c r="T1535" s="76"/>
      <c r="U1535" s="76"/>
      <c r="V1535" s="76"/>
      <c r="W1535" s="76"/>
      <c r="X1535" s="76"/>
    </row>
    <row r="1536" spans="1:24">
      <c r="A1536" s="77"/>
      <c r="B1536" s="54"/>
      <c r="C1536" s="224"/>
      <c r="D1536" s="224"/>
      <c r="E1536" s="224"/>
      <c r="F1536" s="224"/>
      <c r="G1536" s="224"/>
      <c r="H1536" s="224"/>
      <c r="I1536" s="225"/>
      <c r="J1536" s="103"/>
      <c r="K1536" s="75" t="s">
        <v>34</v>
      </c>
      <c r="L1536" s="76">
        <f t="shared" si="145"/>
        <v>0</v>
      </c>
      <c r="M1536" s="76"/>
      <c r="N1536" s="76"/>
      <c r="O1536" s="76"/>
      <c r="P1536" s="76"/>
      <c r="Q1536" s="76"/>
      <c r="R1536" s="76"/>
      <c r="S1536" s="76"/>
      <c r="T1536" s="76"/>
      <c r="U1536" s="76"/>
      <c r="V1536" s="76"/>
      <c r="W1536" s="76"/>
      <c r="X1536" s="76"/>
    </row>
    <row r="1537" spans="1:24">
      <c r="A1537" s="77"/>
      <c r="B1537" s="80"/>
      <c r="C1537" s="224"/>
      <c r="D1537" s="224"/>
      <c r="E1537" s="224"/>
      <c r="F1537" s="224"/>
      <c r="G1537" s="224"/>
      <c r="H1537" s="224"/>
      <c r="I1537" s="225"/>
      <c r="J1537" s="103"/>
      <c r="K1537" s="84" t="s">
        <v>36</v>
      </c>
      <c r="L1537" s="76">
        <f t="shared" si="145"/>
        <v>2</v>
      </c>
      <c r="M1537" s="76"/>
      <c r="N1537" s="76"/>
      <c r="O1537" s="76"/>
      <c r="P1537" s="76"/>
      <c r="Q1537" s="76"/>
      <c r="R1537" s="76"/>
      <c r="S1537" s="76"/>
      <c r="T1537" s="76"/>
      <c r="U1537" s="76"/>
      <c r="V1537" s="76"/>
      <c r="W1537" s="76"/>
      <c r="X1537" s="76">
        <v>2</v>
      </c>
    </row>
    <row r="1538" spans="1:24">
      <c r="A1538" s="77"/>
      <c r="B1538" s="115" t="s">
        <v>2334</v>
      </c>
      <c r="C1538" s="115"/>
      <c r="D1538" s="131">
        <f>COUNTA(D1541:D1552)</f>
        <v>4</v>
      </c>
      <c r="E1538" s="115"/>
      <c r="F1538" s="115"/>
      <c r="G1538" s="115"/>
      <c r="H1538" s="115"/>
      <c r="I1538" s="88">
        <f>SUM(I1541:I1552)</f>
        <v>27590</v>
      </c>
      <c r="J1538" s="46" t="s">
        <v>1508</v>
      </c>
      <c r="K1538" s="75" t="s">
        <v>1509</v>
      </c>
      <c r="L1538" s="76">
        <f t="shared" si="145"/>
        <v>14</v>
      </c>
      <c r="M1538" s="76">
        <f>SUMIF($K1541:$K1552,"생활폐기물",M1541:M1552)</f>
        <v>0</v>
      </c>
      <c r="N1538" s="76">
        <f t="shared" ref="N1538:X1538" si="146">SUMIF($K1541:$K1552,"생활폐기물",N1541:N1552)</f>
        <v>10</v>
      </c>
      <c r="O1538" s="76">
        <f t="shared" si="146"/>
        <v>0</v>
      </c>
      <c r="P1538" s="76">
        <f t="shared" si="146"/>
        <v>0</v>
      </c>
      <c r="Q1538" s="76">
        <f t="shared" si="146"/>
        <v>0</v>
      </c>
      <c r="R1538" s="76">
        <f t="shared" si="146"/>
        <v>0</v>
      </c>
      <c r="S1538" s="76">
        <f t="shared" si="146"/>
        <v>0</v>
      </c>
      <c r="T1538" s="76">
        <f t="shared" si="146"/>
        <v>3</v>
      </c>
      <c r="U1538" s="76">
        <f t="shared" si="146"/>
        <v>0</v>
      </c>
      <c r="V1538" s="76">
        <f t="shared" si="146"/>
        <v>0</v>
      </c>
      <c r="W1538" s="76">
        <f t="shared" si="146"/>
        <v>0</v>
      </c>
      <c r="X1538" s="76">
        <f t="shared" si="146"/>
        <v>1</v>
      </c>
    </row>
    <row r="1539" spans="1:24">
      <c r="A1539" s="77"/>
      <c r="B1539" s="117"/>
      <c r="C1539" s="117"/>
      <c r="D1539" s="136"/>
      <c r="E1539" s="117"/>
      <c r="F1539" s="117"/>
      <c r="G1539" s="117"/>
      <c r="H1539" s="117"/>
      <c r="I1539" s="89"/>
      <c r="J1539" s="54"/>
      <c r="K1539" s="75" t="s">
        <v>1501</v>
      </c>
      <c r="L1539" s="76">
        <f t="shared" si="145"/>
        <v>2</v>
      </c>
      <c r="M1539" s="76">
        <f>SUMIF($K1541:$K1552,"음식물류폐기물",M1541:M1552)</f>
        <v>2</v>
      </c>
      <c r="N1539" s="76">
        <f t="shared" ref="N1539:X1539" si="147">SUMIF($K1541:$K1552,"음식물류폐기물",N1541:N1552)</f>
        <v>0</v>
      </c>
      <c r="O1539" s="76">
        <f t="shared" si="147"/>
        <v>0</v>
      </c>
      <c r="P1539" s="76">
        <f t="shared" si="147"/>
        <v>0</v>
      </c>
      <c r="Q1539" s="76">
        <f t="shared" si="147"/>
        <v>0</v>
      </c>
      <c r="R1539" s="76">
        <f t="shared" si="147"/>
        <v>0</v>
      </c>
      <c r="S1539" s="76">
        <f t="shared" si="147"/>
        <v>0</v>
      </c>
      <c r="T1539" s="76">
        <f t="shared" si="147"/>
        <v>0</v>
      </c>
      <c r="U1539" s="76">
        <f t="shared" si="147"/>
        <v>0</v>
      </c>
      <c r="V1539" s="76">
        <f t="shared" si="147"/>
        <v>0</v>
      </c>
      <c r="W1539" s="76">
        <f t="shared" si="147"/>
        <v>0</v>
      </c>
      <c r="X1539" s="76">
        <f t="shared" si="147"/>
        <v>0</v>
      </c>
    </row>
    <row r="1540" spans="1:24">
      <c r="A1540" s="77"/>
      <c r="B1540" s="117"/>
      <c r="C1540" s="117"/>
      <c r="D1540" s="136"/>
      <c r="E1540" s="117"/>
      <c r="F1540" s="117"/>
      <c r="G1540" s="117"/>
      <c r="H1540" s="117"/>
      <c r="I1540" s="89"/>
      <c r="J1540" s="80"/>
      <c r="K1540" s="84" t="s">
        <v>1502</v>
      </c>
      <c r="L1540" s="76">
        <f t="shared" si="145"/>
        <v>5</v>
      </c>
      <c r="M1540" s="76">
        <f>SUMIF($K1541:$K1552,"사업장배출계",M1541:M1552)</f>
        <v>0</v>
      </c>
      <c r="N1540" s="76">
        <f t="shared" ref="N1540:X1540" si="148">SUMIF($K1541:$K1552,"사업장배출계",N1541:N1552)</f>
        <v>0</v>
      </c>
      <c r="O1540" s="76">
        <f t="shared" si="148"/>
        <v>3</v>
      </c>
      <c r="P1540" s="76">
        <f t="shared" si="148"/>
        <v>0</v>
      </c>
      <c r="Q1540" s="76">
        <f t="shared" si="148"/>
        <v>0</v>
      </c>
      <c r="R1540" s="76">
        <f t="shared" si="148"/>
        <v>0</v>
      </c>
      <c r="S1540" s="76">
        <f t="shared" si="148"/>
        <v>0</v>
      </c>
      <c r="T1540" s="76">
        <f t="shared" si="148"/>
        <v>0</v>
      </c>
      <c r="U1540" s="76">
        <f t="shared" si="148"/>
        <v>0</v>
      </c>
      <c r="V1540" s="76">
        <f t="shared" si="148"/>
        <v>0</v>
      </c>
      <c r="W1540" s="76">
        <f t="shared" si="148"/>
        <v>2</v>
      </c>
      <c r="X1540" s="76">
        <f t="shared" si="148"/>
        <v>0</v>
      </c>
    </row>
    <row r="1541" spans="1:24">
      <c r="A1541" s="77"/>
      <c r="B1541" s="46" t="s">
        <v>2335</v>
      </c>
      <c r="C1541" s="58" t="s">
        <v>31</v>
      </c>
      <c r="D1541" s="58" t="s">
        <v>2336</v>
      </c>
      <c r="E1541" s="226" t="s">
        <v>2337</v>
      </c>
      <c r="F1541" s="58" t="s">
        <v>2338</v>
      </c>
      <c r="G1541" s="58" t="s">
        <v>2339</v>
      </c>
      <c r="H1541" s="58" t="s">
        <v>2340</v>
      </c>
      <c r="I1541" s="88">
        <v>15106</v>
      </c>
      <c r="J1541" s="46" t="s">
        <v>39</v>
      </c>
      <c r="K1541" s="75" t="s">
        <v>32</v>
      </c>
      <c r="L1541" s="76">
        <f>SUM(M1541:X1541)</f>
        <v>11</v>
      </c>
      <c r="M1541" s="76"/>
      <c r="N1541" s="76">
        <v>8</v>
      </c>
      <c r="O1541" s="76"/>
      <c r="P1541" s="76"/>
      <c r="Q1541" s="76"/>
      <c r="R1541" s="76"/>
      <c r="S1541" s="76"/>
      <c r="T1541" s="76">
        <v>2</v>
      </c>
      <c r="U1541" s="76"/>
      <c r="V1541" s="76"/>
      <c r="W1541" s="76"/>
      <c r="X1541" s="76">
        <v>1</v>
      </c>
    </row>
    <row r="1542" spans="1:24">
      <c r="A1542" s="77"/>
      <c r="B1542" s="54"/>
      <c r="C1542" s="77"/>
      <c r="D1542" s="77"/>
      <c r="E1542" s="227" t="s">
        <v>2341</v>
      </c>
      <c r="F1542" s="77"/>
      <c r="G1542" s="77"/>
      <c r="H1542" s="77"/>
      <c r="I1542" s="89"/>
      <c r="J1542" s="54"/>
      <c r="K1542" s="75" t="s">
        <v>34</v>
      </c>
      <c r="L1542" s="76">
        <f>SUM(M1542:X1542)</f>
        <v>2</v>
      </c>
      <c r="M1542" s="76">
        <v>2</v>
      </c>
      <c r="N1542" s="76"/>
      <c r="O1542" s="76"/>
      <c r="P1542" s="76"/>
      <c r="Q1542" s="76"/>
      <c r="R1542" s="76"/>
      <c r="S1542" s="76"/>
      <c r="T1542" s="76"/>
      <c r="U1542" s="76"/>
      <c r="V1542" s="76"/>
      <c r="W1542" s="76"/>
      <c r="X1542" s="76"/>
    </row>
    <row r="1543" spans="1:24">
      <c r="A1543" s="77"/>
      <c r="B1543" s="54"/>
      <c r="C1543" s="77"/>
      <c r="D1543" s="77"/>
      <c r="E1543" s="227"/>
      <c r="F1543" s="77"/>
      <c r="G1543" s="77"/>
      <c r="H1543" s="81"/>
      <c r="I1543" s="90"/>
      <c r="J1543" s="80"/>
      <c r="K1543" s="84" t="s">
        <v>36</v>
      </c>
      <c r="L1543" s="76">
        <f>SUM(M1543:X1543)</f>
        <v>0</v>
      </c>
      <c r="M1543" s="76"/>
      <c r="N1543" s="76"/>
      <c r="O1543" s="76"/>
      <c r="P1543" s="76"/>
      <c r="Q1543" s="76"/>
      <c r="R1543" s="76"/>
      <c r="S1543" s="76"/>
      <c r="T1543" s="76"/>
      <c r="U1543" s="76"/>
      <c r="V1543" s="76"/>
      <c r="W1543" s="76"/>
      <c r="X1543" s="76"/>
    </row>
    <row r="1544" spans="1:24">
      <c r="A1544" s="77"/>
      <c r="B1544" s="54"/>
      <c r="C1544" s="58" t="s">
        <v>31</v>
      </c>
      <c r="D1544" s="115" t="s">
        <v>2342</v>
      </c>
      <c r="E1544" s="115" t="s">
        <v>2343</v>
      </c>
      <c r="F1544" s="115" t="s">
        <v>2344</v>
      </c>
      <c r="G1544" s="115" t="s">
        <v>2345</v>
      </c>
      <c r="H1544" s="115" t="s">
        <v>2346</v>
      </c>
      <c r="I1544" s="88">
        <v>2184</v>
      </c>
      <c r="J1544" s="46" t="s">
        <v>39</v>
      </c>
      <c r="K1544" s="75" t="s">
        <v>32</v>
      </c>
      <c r="L1544" s="76">
        <f>SUM(M1544:X1544)</f>
        <v>3</v>
      </c>
      <c r="M1544" s="76"/>
      <c r="N1544" s="76">
        <v>2</v>
      </c>
      <c r="O1544" s="76"/>
      <c r="P1544" s="76"/>
      <c r="Q1544" s="76"/>
      <c r="R1544" s="76"/>
      <c r="S1544" s="76"/>
      <c r="T1544" s="76">
        <v>1</v>
      </c>
      <c r="U1544" s="76"/>
      <c r="V1544" s="76"/>
      <c r="W1544" s="76"/>
      <c r="X1544" s="76"/>
    </row>
    <row r="1545" spans="1:24">
      <c r="A1545" s="77"/>
      <c r="B1545" s="54"/>
      <c r="C1545" s="77"/>
      <c r="D1545" s="117"/>
      <c r="E1545" s="117" t="s">
        <v>2341</v>
      </c>
      <c r="F1545" s="117"/>
      <c r="G1545" s="117"/>
      <c r="H1545" s="117"/>
      <c r="I1545" s="89"/>
      <c r="J1545" s="54"/>
      <c r="K1545" s="75" t="s">
        <v>34</v>
      </c>
      <c r="L1545" s="76">
        <f t="shared" ref="L1545:L1552" si="149">SUM(M1545:X1545)</f>
        <v>0</v>
      </c>
      <c r="M1545" s="76"/>
      <c r="N1545" s="76"/>
      <c r="O1545" s="76"/>
      <c r="P1545" s="76"/>
      <c r="Q1545" s="76"/>
      <c r="R1545" s="76"/>
      <c r="S1545" s="76"/>
      <c r="T1545" s="76"/>
      <c r="U1545" s="76"/>
      <c r="V1545" s="76"/>
      <c r="W1545" s="76"/>
      <c r="X1545" s="76"/>
    </row>
    <row r="1546" spans="1:24">
      <c r="A1546" s="77"/>
      <c r="B1546" s="54"/>
      <c r="C1546" s="77"/>
      <c r="D1546" s="117"/>
      <c r="E1546" s="117"/>
      <c r="F1546" s="117"/>
      <c r="G1546" s="117"/>
      <c r="H1546" s="119"/>
      <c r="I1546" s="90"/>
      <c r="J1546" s="80"/>
      <c r="K1546" s="84" t="s">
        <v>36</v>
      </c>
      <c r="L1546" s="76">
        <f t="shared" si="149"/>
        <v>0</v>
      </c>
      <c r="M1546" s="76"/>
      <c r="N1546" s="76"/>
      <c r="O1546" s="76"/>
      <c r="P1546" s="76"/>
      <c r="Q1546" s="76"/>
      <c r="R1546" s="76"/>
      <c r="S1546" s="76"/>
      <c r="T1546" s="76"/>
      <c r="U1546" s="76"/>
      <c r="V1546" s="76"/>
      <c r="W1546" s="76"/>
      <c r="X1546" s="76"/>
    </row>
    <row r="1547" spans="1:24">
      <c r="A1547" s="77"/>
      <c r="B1547" s="54"/>
      <c r="C1547" s="58" t="s">
        <v>33</v>
      </c>
      <c r="D1547" s="58" t="s">
        <v>2347</v>
      </c>
      <c r="E1547" s="115" t="s">
        <v>2348</v>
      </c>
      <c r="F1547" s="58" t="s">
        <v>2349</v>
      </c>
      <c r="G1547" s="58" t="s">
        <v>2350</v>
      </c>
      <c r="H1547" s="58" t="s">
        <v>2351</v>
      </c>
      <c r="I1547" s="88">
        <v>4724</v>
      </c>
      <c r="J1547" s="46" t="s">
        <v>39</v>
      </c>
      <c r="K1547" s="75" t="s">
        <v>32</v>
      </c>
      <c r="L1547" s="76">
        <f t="shared" si="149"/>
        <v>0</v>
      </c>
      <c r="M1547" s="76"/>
      <c r="N1547" s="76"/>
      <c r="O1547" s="76"/>
      <c r="P1547" s="76"/>
      <c r="Q1547" s="76"/>
      <c r="R1547" s="76"/>
      <c r="S1547" s="76"/>
      <c r="T1547" s="76"/>
      <c r="U1547" s="76"/>
      <c r="V1547" s="76"/>
      <c r="W1547" s="76"/>
      <c r="X1547" s="76"/>
    </row>
    <row r="1548" spans="1:24">
      <c r="A1548" s="77"/>
      <c r="B1548" s="54"/>
      <c r="C1548" s="77"/>
      <c r="D1548" s="77"/>
      <c r="E1548" s="117"/>
      <c r="F1548" s="77"/>
      <c r="G1548" s="77"/>
      <c r="H1548" s="77"/>
      <c r="I1548" s="89"/>
      <c r="J1548" s="54"/>
      <c r="K1548" s="75" t="s">
        <v>34</v>
      </c>
      <c r="L1548" s="76">
        <f t="shared" si="149"/>
        <v>0</v>
      </c>
      <c r="M1548" s="76"/>
      <c r="N1548" s="76"/>
      <c r="O1548" s="76"/>
      <c r="P1548" s="76"/>
      <c r="Q1548" s="76"/>
      <c r="R1548" s="76"/>
      <c r="S1548" s="76"/>
      <c r="T1548" s="76"/>
      <c r="U1548" s="76"/>
      <c r="V1548" s="76"/>
      <c r="W1548" s="76"/>
      <c r="X1548" s="76"/>
    </row>
    <row r="1549" spans="1:24">
      <c r="A1549" s="77"/>
      <c r="B1549" s="54"/>
      <c r="C1549" s="77"/>
      <c r="D1549" s="81"/>
      <c r="E1549" s="117"/>
      <c r="F1549" s="81"/>
      <c r="G1549" s="81"/>
      <c r="H1549" s="81"/>
      <c r="I1549" s="90"/>
      <c r="J1549" s="80"/>
      <c r="K1549" s="84" t="s">
        <v>36</v>
      </c>
      <c r="L1549" s="76">
        <f t="shared" si="149"/>
        <v>3</v>
      </c>
      <c r="M1549" s="76"/>
      <c r="N1549" s="76"/>
      <c r="O1549" s="76">
        <v>3</v>
      </c>
      <c r="P1549" s="76"/>
      <c r="Q1549" s="76"/>
      <c r="R1549" s="76"/>
      <c r="S1549" s="76"/>
      <c r="T1549" s="76"/>
      <c r="U1549" s="76"/>
      <c r="V1549" s="76"/>
      <c r="W1549" s="76"/>
      <c r="X1549" s="76"/>
    </row>
    <row r="1550" spans="1:24">
      <c r="A1550" s="77"/>
      <c r="B1550" s="54"/>
      <c r="C1550" s="58" t="s">
        <v>33</v>
      </c>
      <c r="D1550" s="58" t="s">
        <v>2352</v>
      </c>
      <c r="E1550" s="115" t="s">
        <v>2353</v>
      </c>
      <c r="F1550" s="58" t="s">
        <v>2354</v>
      </c>
      <c r="G1550" s="58" t="s">
        <v>2355</v>
      </c>
      <c r="H1550" s="58" t="s">
        <v>2356</v>
      </c>
      <c r="I1550" s="88">
        <v>5576</v>
      </c>
      <c r="J1550" s="46" t="s">
        <v>39</v>
      </c>
      <c r="K1550" s="75" t="s">
        <v>32</v>
      </c>
      <c r="L1550" s="76">
        <f t="shared" si="149"/>
        <v>0</v>
      </c>
      <c r="M1550" s="76"/>
      <c r="N1550" s="76"/>
      <c r="O1550" s="76"/>
      <c r="P1550" s="76"/>
      <c r="Q1550" s="76"/>
      <c r="R1550" s="76"/>
      <c r="S1550" s="76"/>
      <c r="T1550" s="76"/>
      <c r="U1550" s="76"/>
      <c r="V1550" s="76"/>
      <c r="W1550" s="76"/>
      <c r="X1550" s="76"/>
    </row>
    <row r="1551" spans="1:24">
      <c r="A1551" s="77"/>
      <c r="B1551" s="54"/>
      <c r="C1551" s="77"/>
      <c r="D1551" s="77"/>
      <c r="E1551" s="117"/>
      <c r="F1551" s="77"/>
      <c r="G1551" s="77"/>
      <c r="H1551" s="77"/>
      <c r="I1551" s="89"/>
      <c r="J1551" s="54"/>
      <c r="K1551" s="75" t="s">
        <v>34</v>
      </c>
      <c r="L1551" s="76">
        <f t="shared" si="149"/>
        <v>0</v>
      </c>
      <c r="M1551" s="76"/>
      <c r="N1551" s="76"/>
      <c r="O1551" s="76"/>
      <c r="P1551" s="76"/>
      <c r="Q1551" s="76"/>
      <c r="R1551" s="76"/>
      <c r="S1551" s="76"/>
      <c r="T1551" s="76"/>
      <c r="U1551" s="76"/>
      <c r="V1551" s="76"/>
      <c r="W1551" s="76"/>
      <c r="X1551" s="76"/>
    </row>
    <row r="1552" spans="1:24">
      <c r="A1552" s="77"/>
      <c r="B1552" s="80"/>
      <c r="C1552" s="77"/>
      <c r="D1552" s="81"/>
      <c r="E1552" s="117"/>
      <c r="F1552" s="81"/>
      <c r="G1552" s="81"/>
      <c r="H1552" s="81"/>
      <c r="I1552" s="90"/>
      <c r="J1552" s="80"/>
      <c r="K1552" s="84" t="s">
        <v>36</v>
      </c>
      <c r="L1552" s="76">
        <f t="shared" si="149"/>
        <v>2</v>
      </c>
      <c r="M1552" s="76"/>
      <c r="N1552" s="76"/>
      <c r="O1552" s="76"/>
      <c r="P1552" s="76"/>
      <c r="Q1552" s="76"/>
      <c r="R1552" s="76"/>
      <c r="S1552" s="76"/>
      <c r="T1552" s="76"/>
      <c r="U1552" s="76"/>
      <c r="V1552" s="76"/>
      <c r="W1552" s="76">
        <v>2</v>
      </c>
      <c r="X1552" s="76"/>
    </row>
    <row r="1553" spans="1:24">
      <c r="A1553" s="77"/>
      <c r="B1553" s="115" t="s">
        <v>2357</v>
      </c>
      <c r="C1553" s="115"/>
      <c r="D1553" s="131">
        <f>COUNTA(D1556:D1600)</f>
        <v>15</v>
      </c>
      <c r="E1553" s="115"/>
      <c r="F1553" s="115"/>
      <c r="G1553" s="115"/>
      <c r="H1553" s="115"/>
      <c r="I1553" s="88">
        <f>SUM(I1556:I1600)</f>
        <v>350101.29100000003</v>
      </c>
      <c r="J1553" s="46" t="s">
        <v>1508</v>
      </c>
      <c r="K1553" s="75" t="s">
        <v>1509</v>
      </c>
      <c r="L1553" s="76">
        <f>SUM(M1553:X1553)</f>
        <v>38</v>
      </c>
      <c r="M1553" s="76">
        <f>SUMIF($K1556:$K1600,"생활폐기물",M1556:M1600)</f>
        <v>7</v>
      </c>
      <c r="N1553" s="76">
        <f t="shared" ref="N1553:X1553" si="150">SUMIF($K1556:$K1600,"생활폐기물",N1556:N1600)</f>
        <v>25</v>
      </c>
      <c r="O1553" s="76">
        <f t="shared" si="150"/>
        <v>0</v>
      </c>
      <c r="P1553" s="76">
        <f t="shared" si="150"/>
        <v>0</v>
      </c>
      <c r="Q1553" s="76">
        <f t="shared" si="150"/>
        <v>0</v>
      </c>
      <c r="R1553" s="76">
        <f t="shared" si="150"/>
        <v>0</v>
      </c>
      <c r="S1553" s="76">
        <f t="shared" si="150"/>
        <v>1</v>
      </c>
      <c r="T1553" s="76">
        <f t="shared" si="150"/>
        <v>2</v>
      </c>
      <c r="U1553" s="76">
        <f t="shared" si="150"/>
        <v>0</v>
      </c>
      <c r="V1553" s="76">
        <f t="shared" si="150"/>
        <v>0</v>
      </c>
      <c r="W1553" s="76">
        <f t="shared" si="150"/>
        <v>3</v>
      </c>
      <c r="X1553" s="76">
        <f t="shared" si="150"/>
        <v>0</v>
      </c>
    </row>
    <row r="1554" spans="1:24">
      <c r="A1554" s="77"/>
      <c r="B1554" s="117"/>
      <c r="C1554" s="117"/>
      <c r="D1554" s="136"/>
      <c r="E1554" s="117"/>
      <c r="F1554" s="117"/>
      <c r="G1554" s="117"/>
      <c r="H1554" s="117"/>
      <c r="I1554" s="89"/>
      <c r="J1554" s="54"/>
      <c r="K1554" s="75" t="s">
        <v>1501</v>
      </c>
      <c r="L1554" s="76">
        <f>SUM(M1554:X1554)</f>
        <v>0</v>
      </c>
      <c r="M1554" s="76">
        <f>SUMIF($K1556:$K1600,"음식물류폐기물",M1556:M1600)</f>
        <v>0</v>
      </c>
      <c r="N1554" s="76">
        <f t="shared" ref="N1554:X1554" si="151">SUMIF($K1556:$K1600,"음식물류폐기물",N1556:N1600)</f>
        <v>0</v>
      </c>
      <c r="O1554" s="76">
        <f t="shared" si="151"/>
        <v>0</v>
      </c>
      <c r="P1554" s="76">
        <f t="shared" si="151"/>
        <v>0</v>
      </c>
      <c r="Q1554" s="76">
        <f t="shared" si="151"/>
        <v>0</v>
      </c>
      <c r="R1554" s="76">
        <f t="shared" si="151"/>
        <v>0</v>
      </c>
      <c r="S1554" s="76">
        <f t="shared" si="151"/>
        <v>0</v>
      </c>
      <c r="T1554" s="76">
        <f t="shared" si="151"/>
        <v>0</v>
      </c>
      <c r="U1554" s="76">
        <f t="shared" si="151"/>
        <v>0</v>
      </c>
      <c r="V1554" s="76">
        <f t="shared" si="151"/>
        <v>0</v>
      </c>
      <c r="W1554" s="76">
        <f t="shared" si="151"/>
        <v>0</v>
      </c>
      <c r="X1554" s="76">
        <f t="shared" si="151"/>
        <v>0</v>
      </c>
    </row>
    <row r="1555" spans="1:24">
      <c r="A1555" s="77"/>
      <c r="B1555" s="117"/>
      <c r="C1555" s="117"/>
      <c r="D1555" s="136"/>
      <c r="E1555" s="117"/>
      <c r="F1555" s="117"/>
      <c r="G1555" s="117"/>
      <c r="H1555" s="117"/>
      <c r="I1555" s="89"/>
      <c r="J1555" s="80"/>
      <c r="K1555" s="84" t="s">
        <v>1502</v>
      </c>
      <c r="L1555" s="76">
        <f>SUM(M1555:X1555)</f>
        <v>64</v>
      </c>
      <c r="M1555" s="76">
        <f>SUMIF($K1556:$K1600,"사업장배출계",M1556:M1600)</f>
        <v>2</v>
      </c>
      <c r="N1555" s="76">
        <f t="shared" ref="N1555:X1555" si="152">SUMIF($K1556:$K1600,"사업장배출계",N1556:N1600)</f>
        <v>0</v>
      </c>
      <c r="O1555" s="76">
        <f t="shared" si="152"/>
        <v>4</v>
      </c>
      <c r="P1555" s="76">
        <f t="shared" si="152"/>
        <v>0</v>
      </c>
      <c r="Q1555" s="76">
        <f t="shared" si="152"/>
        <v>0</v>
      </c>
      <c r="R1555" s="76">
        <f t="shared" si="152"/>
        <v>4</v>
      </c>
      <c r="S1555" s="76">
        <f t="shared" si="152"/>
        <v>2</v>
      </c>
      <c r="T1555" s="76">
        <f t="shared" si="152"/>
        <v>27</v>
      </c>
      <c r="U1555" s="76">
        <f t="shared" si="152"/>
        <v>0</v>
      </c>
      <c r="V1555" s="76">
        <f t="shared" si="152"/>
        <v>0</v>
      </c>
      <c r="W1555" s="76">
        <f t="shared" si="152"/>
        <v>23</v>
      </c>
      <c r="X1555" s="76">
        <f t="shared" si="152"/>
        <v>2</v>
      </c>
    </row>
    <row r="1556" spans="1:24">
      <c r="A1556" s="77"/>
      <c r="B1556" s="58" t="s">
        <v>2358</v>
      </c>
      <c r="C1556" s="46" t="s">
        <v>31</v>
      </c>
      <c r="D1556" s="192" t="s">
        <v>2359</v>
      </c>
      <c r="E1556" s="228" t="s">
        <v>2360</v>
      </c>
      <c r="F1556" s="229" t="s">
        <v>2361</v>
      </c>
      <c r="G1556" s="230" t="s">
        <v>2362</v>
      </c>
      <c r="H1556" s="231" t="s">
        <v>2363</v>
      </c>
      <c r="I1556" s="232">
        <v>23250</v>
      </c>
      <c r="J1556" s="46" t="s">
        <v>1508</v>
      </c>
      <c r="K1556" s="75" t="s">
        <v>1509</v>
      </c>
      <c r="L1556" s="76">
        <f t="shared" ref="L1556:L1603" si="153">SUM(M1556:X1556)</f>
        <v>9</v>
      </c>
      <c r="M1556" s="76"/>
      <c r="N1556" s="76">
        <v>9</v>
      </c>
      <c r="O1556" s="76"/>
      <c r="P1556" s="76"/>
      <c r="Q1556" s="76"/>
      <c r="R1556" s="76"/>
      <c r="S1556" s="76"/>
      <c r="T1556" s="76"/>
      <c r="U1556" s="76"/>
      <c r="V1556" s="76"/>
      <c r="W1556" s="76"/>
      <c r="X1556" s="76"/>
    </row>
    <row r="1557" spans="1:24">
      <c r="A1557" s="77"/>
      <c r="B1557" s="77"/>
      <c r="C1557" s="54"/>
      <c r="D1557" s="233"/>
      <c r="E1557" s="234"/>
      <c r="F1557" s="235"/>
      <c r="G1557" s="236"/>
      <c r="H1557" s="237"/>
      <c r="I1557" s="238"/>
      <c r="J1557" s="54"/>
      <c r="K1557" s="75" t="s">
        <v>1501</v>
      </c>
      <c r="L1557" s="76">
        <f t="shared" si="153"/>
        <v>0</v>
      </c>
      <c r="M1557" s="76"/>
      <c r="N1557" s="76"/>
      <c r="O1557" s="76"/>
      <c r="P1557" s="76"/>
      <c r="Q1557" s="76"/>
      <c r="R1557" s="76"/>
      <c r="S1557" s="76"/>
      <c r="T1557" s="76"/>
      <c r="U1557" s="76"/>
      <c r="V1557" s="76"/>
      <c r="W1557" s="76"/>
      <c r="X1557" s="76"/>
    </row>
    <row r="1558" spans="1:24">
      <c r="A1558" s="77"/>
      <c r="B1558" s="77"/>
      <c r="C1558" s="80"/>
      <c r="D1558" s="239"/>
      <c r="E1558" s="240"/>
      <c r="F1558" s="241"/>
      <c r="G1558" s="242"/>
      <c r="H1558" s="243"/>
      <c r="I1558" s="244"/>
      <c r="J1558" s="80"/>
      <c r="K1558" s="84" t="s">
        <v>1502</v>
      </c>
      <c r="L1558" s="76">
        <f t="shared" si="153"/>
        <v>0</v>
      </c>
      <c r="M1558" s="76"/>
      <c r="N1558" s="76"/>
      <c r="O1558" s="76"/>
      <c r="P1558" s="76"/>
      <c r="Q1558" s="76"/>
      <c r="R1558" s="76"/>
      <c r="S1558" s="76"/>
      <c r="T1558" s="76"/>
      <c r="U1558" s="76"/>
      <c r="V1558" s="76"/>
      <c r="W1558" s="76"/>
      <c r="X1558" s="76"/>
    </row>
    <row r="1559" spans="1:24">
      <c r="A1559" s="77"/>
      <c r="B1559" s="77"/>
      <c r="C1559" s="46" t="s">
        <v>31</v>
      </c>
      <c r="D1559" s="192" t="s">
        <v>2364</v>
      </c>
      <c r="E1559" s="228" t="s">
        <v>2365</v>
      </c>
      <c r="F1559" s="229" t="s">
        <v>2366</v>
      </c>
      <c r="G1559" s="230" t="s">
        <v>2367</v>
      </c>
      <c r="H1559" s="231" t="s">
        <v>2368</v>
      </c>
      <c r="I1559" s="232">
        <v>23703</v>
      </c>
      <c r="J1559" s="46" t="s">
        <v>1508</v>
      </c>
      <c r="K1559" s="75" t="s">
        <v>1509</v>
      </c>
      <c r="L1559" s="76">
        <f t="shared" si="153"/>
        <v>10</v>
      </c>
      <c r="M1559" s="76"/>
      <c r="N1559" s="76">
        <v>10</v>
      </c>
      <c r="O1559" s="76"/>
      <c r="P1559" s="76"/>
      <c r="Q1559" s="76"/>
      <c r="R1559" s="76"/>
      <c r="S1559" s="76"/>
      <c r="T1559" s="76"/>
      <c r="U1559" s="76"/>
      <c r="V1559" s="76"/>
      <c r="W1559" s="76"/>
      <c r="X1559" s="76"/>
    </row>
    <row r="1560" spans="1:24">
      <c r="A1560" s="77"/>
      <c r="B1560" s="77"/>
      <c r="C1560" s="54"/>
      <c r="D1560" s="233"/>
      <c r="E1560" s="234"/>
      <c r="F1560" s="235"/>
      <c r="G1560" s="236"/>
      <c r="H1560" s="237"/>
      <c r="I1560" s="238"/>
      <c r="J1560" s="54"/>
      <c r="K1560" s="75" t="s">
        <v>1501</v>
      </c>
      <c r="L1560" s="76">
        <f t="shared" si="153"/>
        <v>0</v>
      </c>
      <c r="M1560" s="76"/>
      <c r="N1560" s="76"/>
      <c r="O1560" s="76"/>
      <c r="P1560" s="76"/>
      <c r="Q1560" s="76"/>
      <c r="R1560" s="76"/>
      <c r="S1560" s="76"/>
      <c r="T1560" s="76"/>
      <c r="U1560" s="76"/>
      <c r="V1560" s="76"/>
      <c r="W1560" s="76"/>
      <c r="X1560" s="76"/>
    </row>
    <row r="1561" spans="1:24">
      <c r="A1561" s="77"/>
      <c r="B1561" s="77"/>
      <c r="C1561" s="80"/>
      <c r="D1561" s="239"/>
      <c r="E1561" s="240"/>
      <c r="F1561" s="241"/>
      <c r="G1561" s="242"/>
      <c r="H1561" s="243"/>
      <c r="I1561" s="244"/>
      <c r="J1561" s="80"/>
      <c r="K1561" s="84" t="s">
        <v>1502</v>
      </c>
      <c r="L1561" s="76">
        <f t="shared" si="153"/>
        <v>0</v>
      </c>
      <c r="M1561" s="76"/>
      <c r="N1561" s="76"/>
      <c r="O1561" s="76"/>
      <c r="P1561" s="76"/>
      <c r="Q1561" s="76"/>
      <c r="R1561" s="76"/>
      <c r="S1561" s="76"/>
      <c r="T1561" s="76"/>
      <c r="U1561" s="76"/>
      <c r="V1561" s="76"/>
      <c r="W1561" s="76"/>
      <c r="X1561" s="76"/>
    </row>
    <row r="1562" spans="1:24">
      <c r="A1562" s="77"/>
      <c r="B1562" s="77"/>
      <c r="C1562" s="199" t="s">
        <v>33</v>
      </c>
      <c r="D1562" s="245" t="s">
        <v>2359</v>
      </c>
      <c r="E1562" s="246" t="s">
        <v>2360</v>
      </c>
      <c r="F1562" s="231" t="s">
        <v>2361</v>
      </c>
      <c r="G1562" s="247" t="s">
        <v>2362</v>
      </c>
      <c r="H1562" s="231" t="s">
        <v>2363</v>
      </c>
      <c r="I1562" s="248">
        <v>604</v>
      </c>
      <c r="J1562" s="46" t="s">
        <v>1508</v>
      </c>
      <c r="K1562" s="75" t="s">
        <v>1509</v>
      </c>
      <c r="L1562" s="76">
        <f t="shared" si="153"/>
        <v>3</v>
      </c>
      <c r="M1562" s="76"/>
      <c r="N1562" s="76">
        <v>3</v>
      </c>
      <c r="O1562" s="76"/>
      <c r="P1562" s="76"/>
      <c r="Q1562" s="76"/>
      <c r="R1562" s="76"/>
      <c r="S1562" s="76"/>
      <c r="T1562" s="76"/>
      <c r="U1562" s="76"/>
      <c r="V1562" s="76"/>
      <c r="W1562" s="76"/>
      <c r="X1562" s="76"/>
    </row>
    <row r="1563" spans="1:24">
      <c r="A1563" s="77"/>
      <c r="B1563" s="77"/>
      <c r="C1563" s="200"/>
      <c r="D1563" s="249"/>
      <c r="E1563" s="237"/>
      <c r="F1563" s="237"/>
      <c r="G1563" s="233"/>
      <c r="H1563" s="237"/>
      <c r="I1563" s="250"/>
      <c r="J1563" s="54"/>
      <c r="K1563" s="75" t="s">
        <v>1501</v>
      </c>
      <c r="L1563" s="76">
        <f t="shared" si="153"/>
        <v>0</v>
      </c>
      <c r="M1563" s="76"/>
      <c r="N1563" s="76"/>
      <c r="O1563" s="76"/>
      <c r="P1563" s="76"/>
      <c r="Q1563" s="76"/>
      <c r="R1563" s="76"/>
      <c r="S1563" s="76"/>
      <c r="T1563" s="76"/>
      <c r="U1563" s="76"/>
      <c r="V1563" s="76"/>
      <c r="W1563" s="76"/>
      <c r="X1563" s="76"/>
    </row>
    <row r="1564" spans="1:24">
      <c r="A1564" s="77"/>
      <c r="B1564" s="77"/>
      <c r="C1564" s="201"/>
      <c r="D1564" s="249"/>
      <c r="E1564" s="243"/>
      <c r="F1564" s="243"/>
      <c r="G1564" s="239"/>
      <c r="H1564" s="243"/>
      <c r="I1564" s="251"/>
      <c r="J1564" s="80"/>
      <c r="K1564" s="84" t="s">
        <v>1502</v>
      </c>
      <c r="L1564" s="76">
        <f t="shared" si="153"/>
        <v>0</v>
      </c>
      <c r="M1564" s="76"/>
      <c r="N1564" s="76"/>
      <c r="O1564" s="76"/>
      <c r="P1564" s="76"/>
      <c r="Q1564" s="76"/>
      <c r="R1564" s="76"/>
      <c r="S1564" s="76"/>
      <c r="T1564" s="76"/>
      <c r="U1564" s="76"/>
      <c r="V1564" s="76"/>
      <c r="W1564" s="76"/>
      <c r="X1564" s="76"/>
    </row>
    <row r="1565" spans="1:24">
      <c r="A1565" s="77"/>
      <c r="B1565" s="77"/>
      <c r="C1565" s="199" t="s">
        <v>33</v>
      </c>
      <c r="D1565" s="245" t="s">
        <v>2364</v>
      </c>
      <c r="E1565" s="246" t="s">
        <v>2365</v>
      </c>
      <c r="F1565" s="231" t="s">
        <v>2366</v>
      </c>
      <c r="G1565" s="247" t="s">
        <v>2367</v>
      </c>
      <c r="H1565" s="231" t="s">
        <v>2368</v>
      </c>
      <c r="I1565" s="248">
        <v>291</v>
      </c>
      <c r="J1565" s="46" t="s">
        <v>1508</v>
      </c>
      <c r="K1565" s="75" t="s">
        <v>1509</v>
      </c>
      <c r="L1565" s="76">
        <f t="shared" si="153"/>
        <v>3</v>
      </c>
      <c r="M1565" s="76"/>
      <c r="N1565" s="76">
        <v>2</v>
      </c>
      <c r="O1565" s="76"/>
      <c r="P1565" s="76"/>
      <c r="Q1565" s="76"/>
      <c r="R1565" s="76"/>
      <c r="S1565" s="76"/>
      <c r="T1565" s="76">
        <v>1</v>
      </c>
      <c r="U1565" s="76"/>
      <c r="V1565" s="76"/>
      <c r="W1565" s="76"/>
      <c r="X1565" s="76"/>
    </row>
    <row r="1566" spans="1:24">
      <c r="A1566" s="77"/>
      <c r="B1566" s="77"/>
      <c r="C1566" s="200"/>
      <c r="D1566" s="249"/>
      <c r="E1566" s="237"/>
      <c r="F1566" s="237"/>
      <c r="G1566" s="233"/>
      <c r="H1566" s="237"/>
      <c r="I1566" s="250"/>
      <c r="J1566" s="54"/>
      <c r="K1566" s="75" t="s">
        <v>1501</v>
      </c>
      <c r="L1566" s="76">
        <f t="shared" si="153"/>
        <v>0</v>
      </c>
      <c r="M1566" s="76"/>
      <c r="N1566" s="76"/>
      <c r="O1566" s="76"/>
      <c r="P1566" s="76"/>
      <c r="Q1566" s="76"/>
      <c r="R1566" s="76"/>
      <c r="S1566" s="76"/>
      <c r="T1566" s="76"/>
      <c r="U1566" s="76"/>
      <c r="V1566" s="76"/>
      <c r="W1566" s="76"/>
      <c r="X1566" s="76"/>
    </row>
    <row r="1567" spans="1:24">
      <c r="A1567" s="77"/>
      <c r="B1567" s="77"/>
      <c r="C1567" s="201"/>
      <c r="D1567" s="249"/>
      <c r="E1567" s="243"/>
      <c r="F1567" s="243"/>
      <c r="G1567" s="239"/>
      <c r="H1567" s="243"/>
      <c r="I1567" s="251"/>
      <c r="J1567" s="80"/>
      <c r="K1567" s="84" t="s">
        <v>1502</v>
      </c>
      <c r="L1567" s="76">
        <f t="shared" si="153"/>
        <v>0</v>
      </c>
      <c r="M1567" s="76"/>
      <c r="N1567" s="76"/>
      <c r="O1567" s="76"/>
      <c r="P1567" s="76"/>
      <c r="Q1567" s="76"/>
      <c r="R1567" s="76"/>
      <c r="S1567" s="76"/>
      <c r="T1567" s="76"/>
      <c r="U1567" s="76"/>
      <c r="V1567" s="76"/>
      <c r="W1567" s="76"/>
      <c r="X1567" s="76"/>
    </row>
    <row r="1568" spans="1:24">
      <c r="A1568" s="77"/>
      <c r="B1568" s="77"/>
      <c r="C1568" s="199" t="s">
        <v>33</v>
      </c>
      <c r="D1568" s="249" t="s">
        <v>2369</v>
      </c>
      <c r="E1568" s="94" t="s">
        <v>2370</v>
      </c>
      <c r="F1568" s="231" t="s">
        <v>2371</v>
      </c>
      <c r="G1568" s="247" t="s">
        <v>2372</v>
      </c>
      <c r="H1568" s="231" t="s">
        <v>2373</v>
      </c>
      <c r="I1568" s="248">
        <v>33055</v>
      </c>
      <c r="J1568" s="46" t="s">
        <v>1508</v>
      </c>
      <c r="K1568" s="75" t="s">
        <v>1509</v>
      </c>
      <c r="L1568" s="76">
        <f t="shared" si="153"/>
        <v>0</v>
      </c>
      <c r="M1568" s="76"/>
      <c r="N1568" s="76"/>
      <c r="O1568" s="76"/>
      <c r="P1568" s="76"/>
      <c r="Q1568" s="76"/>
      <c r="R1568" s="76"/>
      <c r="S1568" s="76"/>
      <c r="T1568" s="76"/>
      <c r="U1568" s="76"/>
      <c r="V1568" s="76"/>
      <c r="W1568" s="76"/>
      <c r="X1568" s="76"/>
    </row>
    <row r="1569" spans="1:24">
      <c r="A1569" s="77"/>
      <c r="B1569" s="77"/>
      <c r="C1569" s="200"/>
      <c r="D1569" s="249"/>
      <c r="E1569" s="200"/>
      <c r="F1569" s="237"/>
      <c r="G1569" s="233"/>
      <c r="H1569" s="237"/>
      <c r="I1569" s="250"/>
      <c r="J1569" s="54"/>
      <c r="K1569" s="75" t="s">
        <v>1501</v>
      </c>
      <c r="L1569" s="76">
        <f t="shared" si="153"/>
        <v>0</v>
      </c>
      <c r="M1569" s="76"/>
      <c r="N1569" s="76"/>
      <c r="O1569" s="76"/>
      <c r="P1569" s="76"/>
      <c r="Q1569" s="76"/>
      <c r="R1569" s="76"/>
      <c r="S1569" s="76"/>
      <c r="T1569" s="76"/>
      <c r="U1569" s="76"/>
      <c r="V1569" s="76"/>
      <c r="W1569" s="76"/>
      <c r="X1569" s="76"/>
    </row>
    <row r="1570" spans="1:24">
      <c r="A1570" s="77"/>
      <c r="B1570" s="77"/>
      <c r="C1570" s="201"/>
      <c r="D1570" s="249"/>
      <c r="E1570" s="201"/>
      <c r="F1570" s="243"/>
      <c r="G1570" s="239"/>
      <c r="H1570" s="243"/>
      <c r="I1570" s="251"/>
      <c r="J1570" s="80"/>
      <c r="K1570" s="84" t="s">
        <v>1502</v>
      </c>
      <c r="L1570" s="76">
        <f t="shared" si="153"/>
        <v>7</v>
      </c>
      <c r="M1570" s="76"/>
      <c r="N1570" s="76"/>
      <c r="O1570" s="76"/>
      <c r="P1570" s="76"/>
      <c r="Q1570" s="76"/>
      <c r="R1570" s="76"/>
      <c r="S1570" s="76"/>
      <c r="T1570" s="76">
        <v>5</v>
      </c>
      <c r="U1570" s="76"/>
      <c r="V1570" s="76"/>
      <c r="W1570" s="76">
        <v>1</v>
      </c>
      <c r="X1570" s="76">
        <v>1</v>
      </c>
    </row>
    <row r="1571" spans="1:24">
      <c r="A1571" s="77"/>
      <c r="B1571" s="77"/>
      <c r="C1571" s="199" t="s">
        <v>33</v>
      </c>
      <c r="D1571" s="249" t="s">
        <v>2374</v>
      </c>
      <c r="E1571" s="94" t="s">
        <v>2375</v>
      </c>
      <c r="F1571" s="231" t="s">
        <v>2376</v>
      </c>
      <c r="G1571" s="247" t="s">
        <v>2377</v>
      </c>
      <c r="H1571" s="231" t="s">
        <v>2378</v>
      </c>
      <c r="I1571" s="248">
        <v>64985</v>
      </c>
      <c r="J1571" s="46" t="s">
        <v>1508</v>
      </c>
      <c r="K1571" s="75" t="s">
        <v>1509</v>
      </c>
      <c r="L1571" s="76">
        <f t="shared" si="153"/>
        <v>0</v>
      </c>
      <c r="M1571" s="76"/>
      <c r="N1571" s="76"/>
      <c r="O1571" s="76"/>
      <c r="P1571" s="76"/>
      <c r="Q1571" s="76"/>
      <c r="R1571" s="76"/>
      <c r="S1571" s="76"/>
      <c r="T1571" s="76"/>
      <c r="U1571" s="76"/>
      <c r="V1571" s="76"/>
      <c r="W1571" s="76"/>
      <c r="X1571" s="76"/>
    </row>
    <row r="1572" spans="1:24">
      <c r="A1572" s="77"/>
      <c r="B1572" s="77"/>
      <c r="C1572" s="200"/>
      <c r="D1572" s="249"/>
      <c r="E1572" s="200"/>
      <c r="F1572" s="237"/>
      <c r="G1572" s="233"/>
      <c r="H1572" s="237"/>
      <c r="I1572" s="250"/>
      <c r="J1572" s="54"/>
      <c r="K1572" s="75" t="s">
        <v>1501</v>
      </c>
      <c r="L1572" s="76">
        <f t="shared" si="153"/>
        <v>0</v>
      </c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</row>
    <row r="1573" spans="1:24">
      <c r="A1573" s="77"/>
      <c r="B1573" s="77"/>
      <c r="C1573" s="201"/>
      <c r="D1573" s="249"/>
      <c r="E1573" s="201"/>
      <c r="F1573" s="243"/>
      <c r="G1573" s="239"/>
      <c r="H1573" s="243"/>
      <c r="I1573" s="251"/>
      <c r="J1573" s="80"/>
      <c r="K1573" s="84" t="s">
        <v>1502</v>
      </c>
      <c r="L1573" s="76">
        <f t="shared" si="153"/>
        <v>7</v>
      </c>
      <c r="M1573" s="76"/>
      <c r="N1573" s="76"/>
      <c r="O1573" s="76"/>
      <c r="P1573" s="76"/>
      <c r="Q1573" s="76"/>
      <c r="R1573" s="76"/>
      <c r="S1573" s="76">
        <v>1</v>
      </c>
      <c r="T1573" s="76">
        <v>2</v>
      </c>
      <c r="U1573" s="76"/>
      <c r="V1573" s="76"/>
      <c r="W1573" s="76">
        <v>4</v>
      </c>
      <c r="X1573" s="76"/>
    </row>
    <row r="1574" spans="1:24">
      <c r="A1574" s="77"/>
      <c r="B1574" s="77"/>
      <c r="C1574" s="199" t="s">
        <v>33</v>
      </c>
      <c r="D1574" s="249" t="s">
        <v>2379</v>
      </c>
      <c r="E1574" s="94" t="s">
        <v>2380</v>
      </c>
      <c r="F1574" s="231" t="s">
        <v>2381</v>
      </c>
      <c r="G1574" s="247" t="s">
        <v>2382</v>
      </c>
      <c r="H1574" s="231" t="s">
        <v>2383</v>
      </c>
      <c r="I1574" s="248">
        <v>78346</v>
      </c>
      <c r="J1574" s="46" t="s">
        <v>1508</v>
      </c>
      <c r="K1574" s="75" t="s">
        <v>1509</v>
      </c>
      <c r="L1574" s="76">
        <f t="shared" si="153"/>
        <v>0</v>
      </c>
      <c r="M1574" s="76"/>
      <c r="N1574" s="76"/>
      <c r="O1574" s="76"/>
      <c r="P1574" s="76"/>
      <c r="Q1574" s="76"/>
      <c r="R1574" s="76"/>
      <c r="S1574" s="76"/>
      <c r="T1574" s="76"/>
      <c r="U1574" s="76"/>
      <c r="V1574" s="76"/>
      <c r="W1574" s="76"/>
      <c r="X1574" s="76"/>
    </row>
    <row r="1575" spans="1:24">
      <c r="A1575" s="77"/>
      <c r="B1575" s="77"/>
      <c r="C1575" s="200"/>
      <c r="D1575" s="249"/>
      <c r="E1575" s="200"/>
      <c r="F1575" s="237"/>
      <c r="G1575" s="233"/>
      <c r="H1575" s="237"/>
      <c r="I1575" s="250"/>
      <c r="J1575" s="54"/>
      <c r="K1575" s="75" t="s">
        <v>1501</v>
      </c>
      <c r="L1575" s="76">
        <f t="shared" si="153"/>
        <v>0</v>
      </c>
      <c r="M1575" s="76"/>
      <c r="N1575" s="76"/>
      <c r="O1575" s="76"/>
      <c r="P1575" s="76"/>
      <c r="Q1575" s="76"/>
      <c r="R1575" s="76"/>
      <c r="S1575" s="76"/>
      <c r="T1575" s="76"/>
      <c r="U1575" s="76"/>
      <c r="V1575" s="76"/>
      <c r="W1575" s="76"/>
      <c r="X1575" s="76"/>
    </row>
    <row r="1576" spans="1:24">
      <c r="A1576" s="77"/>
      <c r="B1576" s="77"/>
      <c r="C1576" s="201"/>
      <c r="D1576" s="249"/>
      <c r="E1576" s="201"/>
      <c r="F1576" s="243"/>
      <c r="G1576" s="239"/>
      <c r="H1576" s="243"/>
      <c r="I1576" s="251"/>
      <c r="J1576" s="80"/>
      <c r="K1576" s="84" t="s">
        <v>1502</v>
      </c>
      <c r="L1576" s="76">
        <f t="shared" si="153"/>
        <v>7</v>
      </c>
      <c r="M1576" s="76"/>
      <c r="N1576" s="76"/>
      <c r="O1576" s="76">
        <v>1</v>
      </c>
      <c r="P1576" s="76"/>
      <c r="Q1576" s="76"/>
      <c r="R1576" s="76"/>
      <c r="S1576" s="76"/>
      <c r="T1576" s="76">
        <v>6</v>
      </c>
      <c r="U1576" s="76"/>
      <c r="V1576" s="76"/>
      <c r="W1576" s="76"/>
      <c r="X1576" s="76"/>
    </row>
    <row r="1577" spans="1:24">
      <c r="A1577" s="77"/>
      <c r="B1577" s="77"/>
      <c r="C1577" s="199" t="s">
        <v>33</v>
      </c>
      <c r="D1577" s="245" t="s">
        <v>2384</v>
      </c>
      <c r="E1577" s="94" t="s">
        <v>2385</v>
      </c>
      <c r="F1577" s="231" t="s">
        <v>2386</v>
      </c>
      <c r="G1577" s="247" t="s">
        <v>2387</v>
      </c>
      <c r="H1577" s="231" t="s">
        <v>2388</v>
      </c>
      <c r="I1577" s="248">
        <v>1319</v>
      </c>
      <c r="J1577" s="46" t="s">
        <v>1508</v>
      </c>
      <c r="K1577" s="75" t="s">
        <v>1509</v>
      </c>
      <c r="L1577" s="76">
        <f t="shared" si="153"/>
        <v>0</v>
      </c>
      <c r="M1577" s="76"/>
      <c r="N1577" s="76"/>
      <c r="O1577" s="76"/>
      <c r="P1577" s="76"/>
      <c r="Q1577" s="76"/>
      <c r="R1577" s="76"/>
      <c r="S1577" s="76"/>
      <c r="T1577" s="76"/>
      <c r="U1577" s="76"/>
      <c r="V1577" s="76"/>
      <c r="W1577" s="76"/>
      <c r="X1577" s="76"/>
    </row>
    <row r="1578" spans="1:24">
      <c r="A1578" s="77"/>
      <c r="B1578" s="77"/>
      <c r="C1578" s="200"/>
      <c r="D1578" s="249"/>
      <c r="E1578" s="200"/>
      <c r="F1578" s="237"/>
      <c r="G1578" s="233"/>
      <c r="H1578" s="237"/>
      <c r="I1578" s="250"/>
      <c r="J1578" s="54"/>
      <c r="K1578" s="75" t="s">
        <v>1501</v>
      </c>
      <c r="L1578" s="76">
        <f t="shared" si="153"/>
        <v>0</v>
      </c>
      <c r="M1578" s="76"/>
      <c r="N1578" s="76"/>
      <c r="O1578" s="76"/>
      <c r="P1578" s="76"/>
      <c r="Q1578" s="76"/>
      <c r="R1578" s="76"/>
      <c r="S1578" s="76"/>
      <c r="T1578" s="76"/>
      <c r="U1578" s="76"/>
      <c r="V1578" s="76"/>
      <c r="W1578" s="76"/>
      <c r="X1578" s="76"/>
    </row>
    <row r="1579" spans="1:24">
      <c r="A1579" s="77"/>
      <c r="B1579" s="77"/>
      <c r="C1579" s="201"/>
      <c r="D1579" s="249"/>
      <c r="E1579" s="201"/>
      <c r="F1579" s="243"/>
      <c r="G1579" s="239"/>
      <c r="H1579" s="243"/>
      <c r="I1579" s="251"/>
      <c r="J1579" s="80"/>
      <c r="K1579" s="84" t="s">
        <v>1502</v>
      </c>
      <c r="L1579" s="76">
        <f t="shared" si="153"/>
        <v>7</v>
      </c>
      <c r="M1579" s="76"/>
      <c r="N1579" s="76"/>
      <c r="O1579" s="76"/>
      <c r="P1579" s="76"/>
      <c r="Q1579" s="76"/>
      <c r="R1579" s="76">
        <v>4</v>
      </c>
      <c r="S1579" s="76"/>
      <c r="T1579" s="76">
        <v>3</v>
      </c>
      <c r="U1579" s="76"/>
      <c r="V1579" s="76"/>
      <c r="W1579" s="76"/>
      <c r="X1579" s="76"/>
    </row>
    <row r="1580" spans="1:24">
      <c r="A1580" s="77"/>
      <c r="B1580" s="77"/>
      <c r="C1580" s="199" t="s">
        <v>33</v>
      </c>
      <c r="D1580" s="245" t="s">
        <v>2389</v>
      </c>
      <c r="E1580" s="94" t="s">
        <v>2390</v>
      </c>
      <c r="F1580" s="231" t="s">
        <v>2391</v>
      </c>
      <c r="G1580" s="247" t="s">
        <v>2392</v>
      </c>
      <c r="H1580" s="231" t="s">
        <v>2393</v>
      </c>
      <c r="I1580" s="248">
        <v>3737</v>
      </c>
      <c r="J1580" s="46" t="s">
        <v>1508</v>
      </c>
      <c r="K1580" s="75" t="s">
        <v>1509</v>
      </c>
      <c r="L1580" s="76">
        <f t="shared" si="153"/>
        <v>0</v>
      </c>
      <c r="M1580" s="76"/>
      <c r="N1580" s="76"/>
      <c r="O1580" s="76"/>
      <c r="P1580" s="76"/>
      <c r="Q1580" s="76"/>
      <c r="R1580" s="76"/>
      <c r="S1580" s="76"/>
      <c r="T1580" s="76"/>
      <c r="U1580" s="76"/>
      <c r="V1580" s="76"/>
      <c r="W1580" s="76"/>
      <c r="X1580" s="76"/>
    </row>
    <row r="1581" spans="1:24">
      <c r="A1581" s="77"/>
      <c r="B1581" s="77"/>
      <c r="C1581" s="200"/>
      <c r="D1581" s="249"/>
      <c r="E1581" s="200"/>
      <c r="F1581" s="237"/>
      <c r="G1581" s="233"/>
      <c r="H1581" s="237"/>
      <c r="I1581" s="250"/>
      <c r="J1581" s="54"/>
      <c r="K1581" s="75" t="s">
        <v>1501</v>
      </c>
      <c r="L1581" s="76">
        <f t="shared" si="153"/>
        <v>0</v>
      </c>
      <c r="M1581" s="76"/>
      <c r="N1581" s="76"/>
      <c r="O1581" s="76"/>
      <c r="P1581" s="76"/>
      <c r="Q1581" s="76"/>
      <c r="R1581" s="76"/>
      <c r="S1581" s="76"/>
      <c r="T1581" s="76"/>
      <c r="U1581" s="76"/>
      <c r="V1581" s="76"/>
      <c r="W1581" s="76"/>
      <c r="X1581" s="76"/>
    </row>
    <row r="1582" spans="1:24">
      <c r="A1582" s="77"/>
      <c r="B1582" s="77"/>
      <c r="C1582" s="201"/>
      <c r="D1582" s="249"/>
      <c r="E1582" s="201"/>
      <c r="F1582" s="243"/>
      <c r="G1582" s="239"/>
      <c r="H1582" s="243"/>
      <c r="I1582" s="251"/>
      <c r="J1582" s="80"/>
      <c r="K1582" s="84" t="s">
        <v>1502</v>
      </c>
      <c r="L1582" s="76">
        <f t="shared" si="153"/>
        <v>11</v>
      </c>
      <c r="M1582" s="76"/>
      <c r="N1582" s="76"/>
      <c r="O1582" s="76"/>
      <c r="P1582" s="76"/>
      <c r="Q1582" s="76"/>
      <c r="R1582" s="76"/>
      <c r="S1582" s="76"/>
      <c r="T1582" s="76"/>
      <c r="U1582" s="76"/>
      <c r="V1582" s="76"/>
      <c r="W1582" s="76">
        <v>11</v>
      </c>
      <c r="X1582" s="76"/>
    </row>
    <row r="1583" spans="1:24">
      <c r="A1583" s="77"/>
      <c r="B1583" s="77"/>
      <c r="C1583" s="199" t="s">
        <v>33</v>
      </c>
      <c r="D1583" s="197" t="s">
        <v>2394</v>
      </c>
      <c r="E1583" s="94" t="s">
        <v>2395</v>
      </c>
      <c r="F1583" s="199" t="s">
        <v>2396</v>
      </c>
      <c r="G1583" s="199" t="s">
        <v>2397</v>
      </c>
      <c r="H1583" s="199" t="s">
        <v>2398</v>
      </c>
      <c r="I1583" s="248">
        <v>79793</v>
      </c>
      <c r="J1583" s="46" t="s">
        <v>1508</v>
      </c>
      <c r="K1583" s="75" t="s">
        <v>1509</v>
      </c>
      <c r="L1583" s="76">
        <f t="shared" si="153"/>
        <v>4</v>
      </c>
      <c r="M1583" s="76"/>
      <c r="N1583" s="76"/>
      <c r="O1583" s="76"/>
      <c r="P1583" s="76"/>
      <c r="Q1583" s="76"/>
      <c r="R1583" s="76"/>
      <c r="S1583" s="76"/>
      <c r="T1583" s="76">
        <v>1</v>
      </c>
      <c r="U1583" s="76"/>
      <c r="V1583" s="76"/>
      <c r="W1583" s="76">
        <v>3</v>
      </c>
      <c r="X1583" s="76"/>
    </row>
    <row r="1584" spans="1:24">
      <c r="A1584" s="77"/>
      <c r="B1584" s="77"/>
      <c r="C1584" s="200"/>
      <c r="D1584" s="197"/>
      <c r="E1584" s="200"/>
      <c r="F1584" s="200"/>
      <c r="G1584" s="200"/>
      <c r="H1584" s="200"/>
      <c r="I1584" s="250"/>
      <c r="J1584" s="54"/>
      <c r="K1584" s="75" t="s">
        <v>1501</v>
      </c>
      <c r="L1584" s="76">
        <f t="shared" si="153"/>
        <v>0</v>
      </c>
      <c r="M1584" s="76"/>
      <c r="N1584" s="76"/>
      <c r="O1584" s="76"/>
      <c r="P1584" s="76"/>
      <c r="Q1584" s="76"/>
      <c r="R1584" s="76"/>
      <c r="S1584" s="76"/>
      <c r="T1584" s="76"/>
      <c r="U1584" s="76"/>
      <c r="V1584" s="76"/>
      <c r="W1584" s="76"/>
      <c r="X1584" s="76"/>
    </row>
    <row r="1585" spans="1:24">
      <c r="A1585" s="77"/>
      <c r="B1585" s="77"/>
      <c r="C1585" s="201"/>
      <c r="D1585" s="197"/>
      <c r="E1585" s="201"/>
      <c r="F1585" s="201"/>
      <c r="G1585" s="201"/>
      <c r="H1585" s="201"/>
      <c r="I1585" s="251"/>
      <c r="J1585" s="80"/>
      <c r="K1585" s="84" t="s">
        <v>1502</v>
      </c>
      <c r="L1585" s="76">
        <f t="shared" si="153"/>
        <v>10</v>
      </c>
      <c r="M1585" s="76"/>
      <c r="N1585" s="76"/>
      <c r="O1585" s="76"/>
      <c r="P1585" s="76"/>
      <c r="Q1585" s="76"/>
      <c r="R1585" s="76"/>
      <c r="S1585" s="76"/>
      <c r="T1585" s="76">
        <v>3</v>
      </c>
      <c r="U1585" s="76"/>
      <c r="V1585" s="76"/>
      <c r="W1585" s="76">
        <v>7</v>
      </c>
      <c r="X1585" s="76"/>
    </row>
    <row r="1586" spans="1:24">
      <c r="A1586" s="77"/>
      <c r="B1586" s="77"/>
      <c r="C1586" s="199" t="s">
        <v>33</v>
      </c>
      <c r="D1586" s="197" t="s">
        <v>2399</v>
      </c>
      <c r="E1586" s="94" t="s">
        <v>2400</v>
      </c>
      <c r="F1586" s="199" t="s">
        <v>2401</v>
      </c>
      <c r="G1586" s="199" t="s">
        <v>2402</v>
      </c>
      <c r="H1586" s="199" t="s">
        <v>2403</v>
      </c>
      <c r="I1586" s="248">
        <v>100.8</v>
      </c>
      <c r="J1586" s="46" t="s">
        <v>1508</v>
      </c>
      <c r="K1586" s="75" t="s">
        <v>1509</v>
      </c>
      <c r="L1586" s="76">
        <f t="shared" si="153"/>
        <v>0</v>
      </c>
      <c r="M1586" s="76"/>
      <c r="N1586" s="76"/>
      <c r="O1586" s="76"/>
      <c r="P1586" s="76"/>
      <c r="Q1586" s="76"/>
      <c r="R1586" s="76"/>
      <c r="S1586" s="76"/>
      <c r="T1586" s="76"/>
      <c r="U1586" s="76"/>
      <c r="V1586" s="76"/>
      <c r="W1586" s="76"/>
      <c r="X1586" s="76"/>
    </row>
    <row r="1587" spans="1:24">
      <c r="A1587" s="77"/>
      <c r="B1587" s="77"/>
      <c r="C1587" s="200"/>
      <c r="D1587" s="197"/>
      <c r="E1587" s="200"/>
      <c r="F1587" s="200"/>
      <c r="G1587" s="200"/>
      <c r="H1587" s="200"/>
      <c r="I1587" s="250"/>
      <c r="J1587" s="54"/>
      <c r="K1587" s="75" t="s">
        <v>1501</v>
      </c>
      <c r="L1587" s="76">
        <f t="shared" si="153"/>
        <v>0</v>
      </c>
      <c r="M1587" s="76"/>
      <c r="N1587" s="76"/>
      <c r="O1587" s="76"/>
      <c r="P1587" s="76"/>
      <c r="Q1587" s="76"/>
      <c r="R1587" s="76"/>
      <c r="S1587" s="76"/>
      <c r="T1587" s="76"/>
      <c r="U1587" s="76"/>
      <c r="V1587" s="76"/>
      <c r="W1587" s="76"/>
      <c r="X1587" s="76"/>
    </row>
    <row r="1588" spans="1:24">
      <c r="A1588" s="77"/>
      <c r="B1588" s="77"/>
      <c r="C1588" s="201"/>
      <c r="D1588" s="197"/>
      <c r="E1588" s="201"/>
      <c r="F1588" s="201"/>
      <c r="G1588" s="201"/>
      <c r="H1588" s="201"/>
      <c r="I1588" s="251"/>
      <c r="J1588" s="80"/>
      <c r="K1588" s="84" t="s">
        <v>1502</v>
      </c>
      <c r="L1588" s="76">
        <f t="shared" si="153"/>
        <v>2</v>
      </c>
      <c r="M1588" s="76">
        <v>2</v>
      </c>
      <c r="N1588" s="76"/>
      <c r="O1588" s="76"/>
      <c r="P1588" s="76"/>
      <c r="Q1588" s="76"/>
      <c r="R1588" s="76"/>
      <c r="S1588" s="76"/>
      <c r="T1588" s="76"/>
      <c r="U1588" s="76"/>
      <c r="V1588" s="76"/>
      <c r="W1588" s="76"/>
      <c r="X1588" s="76"/>
    </row>
    <row r="1589" spans="1:24">
      <c r="A1589" s="77"/>
      <c r="B1589" s="77"/>
      <c r="C1589" s="199" t="s">
        <v>1633</v>
      </c>
      <c r="D1589" s="199" t="s">
        <v>2404</v>
      </c>
      <c r="E1589" s="94" t="s">
        <v>2405</v>
      </c>
      <c r="F1589" s="199" t="s">
        <v>2406</v>
      </c>
      <c r="G1589" s="199" t="s">
        <v>2407</v>
      </c>
      <c r="H1589" s="199" t="s">
        <v>2408</v>
      </c>
      <c r="I1589" s="248">
        <v>39766</v>
      </c>
      <c r="J1589" s="46" t="s">
        <v>1508</v>
      </c>
      <c r="K1589" s="75" t="s">
        <v>1509</v>
      </c>
      <c r="L1589" s="120">
        <f t="shared" si="153"/>
        <v>0</v>
      </c>
      <c r="M1589" s="76"/>
      <c r="N1589" s="76"/>
      <c r="O1589" s="76"/>
      <c r="P1589" s="76"/>
      <c r="Q1589" s="76"/>
      <c r="R1589" s="76"/>
      <c r="S1589" s="76"/>
      <c r="T1589" s="76"/>
      <c r="U1589" s="76"/>
      <c r="V1589" s="76"/>
      <c r="W1589" s="76"/>
      <c r="X1589" s="76"/>
    </row>
    <row r="1590" spans="1:24">
      <c r="A1590" s="77"/>
      <c r="B1590" s="77"/>
      <c r="C1590" s="200"/>
      <c r="D1590" s="200"/>
      <c r="E1590" s="200"/>
      <c r="F1590" s="200"/>
      <c r="G1590" s="200"/>
      <c r="H1590" s="200"/>
      <c r="I1590" s="250"/>
      <c r="J1590" s="54"/>
      <c r="K1590" s="75" t="s">
        <v>1501</v>
      </c>
      <c r="L1590" s="120">
        <f t="shared" si="153"/>
        <v>0</v>
      </c>
      <c r="M1590" s="76"/>
      <c r="N1590" s="76"/>
      <c r="O1590" s="76"/>
      <c r="P1590" s="76"/>
      <c r="Q1590" s="76"/>
      <c r="R1590" s="76"/>
      <c r="S1590" s="76"/>
      <c r="T1590" s="76"/>
      <c r="U1590" s="76"/>
      <c r="V1590" s="76"/>
      <c r="W1590" s="76"/>
      <c r="X1590" s="76"/>
    </row>
    <row r="1591" spans="1:24">
      <c r="A1591" s="77"/>
      <c r="B1591" s="77"/>
      <c r="C1591" s="201"/>
      <c r="D1591" s="201"/>
      <c r="E1591" s="201"/>
      <c r="F1591" s="201"/>
      <c r="G1591" s="201"/>
      <c r="H1591" s="201"/>
      <c r="I1591" s="251"/>
      <c r="J1591" s="80"/>
      <c r="K1591" s="84" t="s">
        <v>1502</v>
      </c>
      <c r="L1591" s="120">
        <f t="shared" si="153"/>
        <v>10</v>
      </c>
      <c r="M1591" s="76"/>
      <c r="N1591" s="76"/>
      <c r="O1591" s="76">
        <v>1</v>
      </c>
      <c r="P1591" s="76"/>
      <c r="Q1591" s="76"/>
      <c r="R1591" s="76"/>
      <c r="S1591" s="76">
        <v>1</v>
      </c>
      <c r="T1591" s="76">
        <v>7</v>
      </c>
      <c r="U1591" s="76"/>
      <c r="V1591" s="76"/>
      <c r="W1591" s="76"/>
      <c r="X1591" s="76">
        <v>1</v>
      </c>
    </row>
    <row r="1592" spans="1:24">
      <c r="A1592" s="77"/>
      <c r="B1592" s="77"/>
      <c r="C1592" s="199" t="s">
        <v>1633</v>
      </c>
      <c r="D1592" s="199" t="s">
        <v>2409</v>
      </c>
      <c r="E1592" s="94" t="s">
        <v>2410</v>
      </c>
      <c r="F1592" s="199" t="s">
        <v>2401</v>
      </c>
      <c r="G1592" s="199" t="s">
        <v>2411</v>
      </c>
      <c r="H1592" s="199" t="s">
        <v>2398</v>
      </c>
      <c r="I1592" s="248">
        <v>51.091999999999999</v>
      </c>
      <c r="J1592" s="46" t="s">
        <v>1508</v>
      </c>
      <c r="K1592" s="75" t="s">
        <v>1509</v>
      </c>
      <c r="L1592" s="120">
        <f t="shared" si="153"/>
        <v>4</v>
      </c>
      <c r="M1592" s="76">
        <v>4</v>
      </c>
      <c r="N1592" s="76"/>
      <c r="O1592" s="76"/>
      <c r="P1592" s="76"/>
      <c r="Q1592" s="76"/>
      <c r="R1592" s="76"/>
      <c r="S1592" s="76"/>
      <c r="T1592" s="76"/>
      <c r="U1592" s="76"/>
      <c r="V1592" s="76"/>
      <c r="W1592" s="76"/>
      <c r="X1592" s="76"/>
    </row>
    <row r="1593" spans="1:24">
      <c r="A1593" s="77"/>
      <c r="B1593" s="77"/>
      <c r="C1593" s="200"/>
      <c r="D1593" s="200"/>
      <c r="E1593" s="200"/>
      <c r="F1593" s="200"/>
      <c r="G1593" s="200"/>
      <c r="H1593" s="200"/>
      <c r="I1593" s="250"/>
      <c r="J1593" s="54"/>
      <c r="K1593" s="75" t="s">
        <v>1501</v>
      </c>
      <c r="L1593" s="120">
        <f t="shared" si="153"/>
        <v>0</v>
      </c>
      <c r="M1593" s="76"/>
      <c r="N1593" s="76"/>
      <c r="O1593" s="76"/>
      <c r="P1593" s="76"/>
      <c r="Q1593" s="76"/>
      <c r="R1593" s="76"/>
      <c r="S1593" s="76"/>
      <c r="T1593" s="76"/>
      <c r="U1593" s="76"/>
      <c r="V1593" s="76"/>
      <c r="W1593" s="76"/>
      <c r="X1593" s="76"/>
    </row>
    <row r="1594" spans="1:24">
      <c r="A1594" s="77"/>
      <c r="B1594" s="77"/>
      <c r="C1594" s="201"/>
      <c r="D1594" s="201"/>
      <c r="E1594" s="201"/>
      <c r="F1594" s="201"/>
      <c r="G1594" s="201"/>
      <c r="H1594" s="201"/>
      <c r="I1594" s="251"/>
      <c r="J1594" s="80"/>
      <c r="K1594" s="84" t="s">
        <v>1502</v>
      </c>
      <c r="L1594" s="120">
        <f t="shared" si="153"/>
        <v>0</v>
      </c>
      <c r="M1594" s="76"/>
      <c r="N1594" s="76"/>
      <c r="O1594" s="76"/>
      <c r="P1594" s="76"/>
      <c r="Q1594" s="76"/>
      <c r="R1594" s="76"/>
      <c r="S1594" s="76"/>
      <c r="T1594" s="76"/>
      <c r="U1594" s="76"/>
      <c r="V1594" s="76"/>
      <c r="W1594" s="76"/>
      <c r="X1594" s="76"/>
    </row>
    <row r="1595" spans="1:24">
      <c r="A1595" s="77"/>
      <c r="B1595" s="77"/>
      <c r="C1595" s="199" t="s">
        <v>33</v>
      </c>
      <c r="D1595" s="199" t="s">
        <v>2412</v>
      </c>
      <c r="E1595" s="94" t="s">
        <v>2413</v>
      </c>
      <c r="F1595" s="199" t="s">
        <v>2414</v>
      </c>
      <c r="G1595" s="199" t="s">
        <v>2415</v>
      </c>
      <c r="H1595" s="199" t="s">
        <v>2416</v>
      </c>
      <c r="I1595" s="248">
        <v>918.61699999999996</v>
      </c>
      <c r="J1595" s="46" t="s">
        <v>1508</v>
      </c>
      <c r="K1595" s="75" t="s">
        <v>1509</v>
      </c>
      <c r="L1595" s="120">
        <f t="shared" si="153"/>
        <v>5</v>
      </c>
      <c r="M1595" s="76">
        <v>3</v>
      </c>
      <c r="N1595" s="76">
        <v>1</v>
      </c>
      <c r="O1595" s="76"/>
      <c r="P1595" s="76"/>
      <c r="Q1595" s="76"/>
      <c r="R1595" s="76"/>
      <c r="S1595" s="76">
        <v>1</v>
      </c>
      <c r="T1595" s="76"/>
      <c r="U1595" s="76"/>
      <c r="V1595" s="76"/>
      <c r="W1595" s="76"/>
      <c r="X1595" s="76"/>
    </row>
    <row r="1596" spans="1:24">
      <c r="A1596" s="77"/>
      <c r="B1596" s="77"/>
      <c r="C1596" s="200"/>
      <c r="D1596" s="200"/>
      <c r="E1596" s="200"/>
      <c r="F1596" s="200"/>
      <c r="G1596" s="200"/>
      <c r="H1596" s="200"/>
      <c r="I1596" s="250"/>
      <c r="J1596" s="54"/>
      <c r="K1596" s="75" t="s">
        <v>1501</v>
      </c>
      <c r="L1596" s="120">
        <f t="shared" si="153"/>
        <v>0</v>
      </c>
      <c r="M1596" s="76"/>
      <c r="N1596" s="76"/>
      <c r="O1596" s="76"/>
      <c r="P1596" s="76"/>
      <c r="Q1596" s="76"/>
      <c r="R1596" s="76"/>
      <c r="S1596" s="76"/>
      <c r="T1596" s="76"/>
      <c r="U1596" s="76"/>
      <c r="V1596" s="76"/>
      <c r="W1596" s="76"/>
      <c r="X1596" s="76"/>
    </row>
    <row r="1597" spans="1:24">
      <c r="A1597" s="77"/>
      <c r="B1597" s="77"/>
      <c r="C1597" s="201"/>
      <c r="D1597" s="201"/>
      <c r="E1597" s="201"/>
      <c r="F1597" s="201"/>
      <c r="G1597" s="201"/>
      <c r="H1597" s="201"/>
      <c r="I1597" s="251"/>
      <c r="J1597" s="80"/>
      <c r="K1597" s="84" t="s">
        <v>1502</v>
      </c>
      <c r="L1597" s="120">
        <f t="shared" si="153"/>
        <v>0</v>
      </c>
      <c r="M1597" s="76"/>
      <c r="N1597" s="76"/>
      <c r="O1597" s="76"/>
      <c r="P1597" s="76"/>
      <c r="Q1597" s="76"/>
      <c r="R1597" s="76"/>
      <c r="S1597" s="76"/>
      <c r="T1597" s="76"/>
      <c r="U1597" s="76"/>
      <c r="V1597" s="76"/>
      <c r="W1597" s="76"/>
      <c r="X1597" s="76"/>
    </row>
    <row r="1598" spans="1:24">
      <c r="A1598" s="77"/>
      <c r="B1598" s="77"/>
      <c r="C1598" s="199" t="s">
        <v>33</v>
      </c>
      <c r="D1598" s="199" t="s">
        <v>2417</v>
      </c>
      <c r="E1598" s="94" t="s">
        <v>2418</v>
      </c>
      <c r="F1598" s="199" t="s">
        <v>2419</v>
      </c>
      <c r="G1598" s="199" t="s">
        <v>2420</v>
      </c>
      <c r="H1598" s="199" t="s">
        <v>2421</v>
      </c>
      <c r="I1598" s="248">
        <v>181.78200000000001</v>
      </c>
      <c r="J1598" s="46" t="s">
        <v>1508</v>
      </c>
      <c r="K1598" s="75" t="s">
        <v>1509</v>
      </c>
      <c r="L1598" s="120">
        <f t="shared" si="153"/>
        <v>0</v>
      </c>
      <c r="M1598" s="76"/>
      <c r="N1598" s="76"/>
      <c r="O1598" s="76"/>
      <c r="P1598" s="76"/>
      <c r="Q1598" s="76"/>
      <c r="R1598" s="76"/>
      <c r="S1598" s="76"/>
      <c r="T1598" s="76"/>
      <c r="U1598" s="76"/>
      <c r="V1598" s="76"/>
      <c r="W1598" s="76"/>
      <c r="X1598" s="76"/>
    </row>
    <row r="1599" spans="1:24">
      <c r="A1599" s="77"/>
      <c r="B1599" s="77"/>
      <c r="C1599" s="200"/>
      <c r="D1599" s="200"/>
      <c r="E1599" s="200"/>
      <c r="F1599" s="200"/>
      <c r="G1599" s="200"/>
      <c r="H1599" s="200"/>
      <c r="I1599" s="250"/>
      <c r="J1599" s="54"/>
      <c r="K1599" s="75" t="s">
        <v>1501</v>
      </c>
      <c r="L1599" s="120">
        <f t="shared" si="153"/>
        <v>0</v>
      </c>
      <c r="M1599" s="76"/>
      <c r="N1599" s="76"/>
      <c r="O1599" s="76"/>
      <c r="P1599" s="76"/>
      <c r="Q1599" s="76"/>
      <c r="R1599" s="76"/>
      <c r="S1599" s="76"/>
      <c r="T1599" s="76"/>
      <c r="U1599" s="76"/>
      <c r="V1599" s="76"/>
      <c r="W1599" s="76"/>
      <c r="X1599" s="76"/>
    </row>
    <row r="1600" spans="1:24">
      <c r="A1600" s="77"/>
      <c r="B1600" s="81"/>
      <c r="C1600" s="201"/>
      <c r="D1600" s="201"/>
      <c r="E1600" s="201"/>
      <c r="F1600" s="201"/>
      <c r="G1600" s="201"/>
      <c r="H1600" s="201"/>
      <c r="I1600" s="251"/>
      <c r="J1600" s="80"/>
      <c r="K1600" s="84" t="s">
        <v>1502</v>
      </c>
      <c r="L1600" s="76">
        <f t="shared" si="153"/>
        <v>3</v>
      </c>
      <c r="M1600" s="76"/>
      <c r="N1600" s="76"/>
      <c r="O1600" s="76">
        <v>2</v>
      </c>
      <c r="P1600" s="76"/>
      <c r="Q1600" s="76"/>
      <c r="R1600" s="76"/>
      <c r="S1600" s="76"/>
      <c r="T1600" s="76">
        <v>1</v>
      </c>
      <c r="U1600" s="76"/>
      <c r="V1600" s="76"/>
      <c r="W1600" s="76"/>
      <c r="X1600" s="76"/>
    </row>
    <row r="1601" spans="1:24">
      <c r="A1601" s="77"/>
      <c r="B1601" s="115" t="s">
        <v>2422</v>
      </c>
      <c r="C1601" s="115"/>
      <c r="D1601" s="131">
        <f>COUNTA(D1604:D1777)</f>
        <v>58</v>
      </c>
      <c r="E1601" s="115"/>
      <c r="F1601" s="115"/>
      <c r="G1601" s="115"/>
      <c r="H1601" s="115"/>
      <c r="I1601" s="88">
        <f>SUM(I1604:I1777)</f>
        <v>148994.96</v>
      </c>
      <c r="J1601" s="46" t="s">
        <v>1508</v>
      </c>
      <c r="K1601" s="75" t="s">
        <v>1509</v>
      </c>
      <c r="L1601" s="76">
        <f t="shared" si="153"/>
        <v>100</v>
      </c>
      <c r="M1601" s="76">
        <f>SUMIF($K1604:$K1777,"생활폐기물",M1604:M1777)</f>
        <v>19</v>
      </c>
      <c r="N1601" s="76">
        <f t="shared" ref="N1601:X1601" si="154">SUMIF($K1604:$K1777,"생활폐기물",N1604:N1777)</f>
        <v>50</v>
      </c>
      <c r="O1601" s="76">
        <f t="shared" si="154"/>
        <v>3</v>
      </c>
      <c r="P1601" s="76">
        <f t="shared" si="154"/>
        <v>0</v>
      </c>
      <c r="Q1601" s="76">
        <f t="shared" si="154"/>
        <v>0</v>
      </c>
      <c r="R1601" s="76">
        <f t="shared" si="154"/>
        <v>0</v>
      </c>
      <c r="S1601" s="76">
        <f t="shared" si="154"/>
        <v>13</v>
      </c>
      <c r="T1601" s="76">
        <f t="shared" si="154"/>
        <v>13</v>
      </c>
      <c r="U1601" s="76">
        <f t="shared" si="154"/>
        <v>0</v>
      </c>
      <c r="V1601" s="76">
        <f t="shared" si="154"/>
        <v>0</v>
      </c>
      <c r="W1601" s="76">
        <f t="shared" si="154"/>
        <v>2</v>
      </c>
      <c r="X1601" s="76">
        <f t="shared" si="154"/>
        <v>0</v>
      </c>
    </row>
    <row r="1602" spans="1:24">
      <c r="A1602" s="77"/>
      <c r="B1602" s="117"/>
      <c r="C1602" s="117"/>
      <c r="D1602" s="136"/>
      <c r="E1602" s="117"/>
      <c r="F1602" s="117"/>
      <c r="G1602" s="117"/>
      <c r="H1602" s="117"/>
      <c r="I1602" s="89"/>
      <c r="J1602" s="54"/>
      <c r="K1602" s="75" t="s">
        <v>1501</v>
      </c>
      <c r="L1602" s="76">
        <f t="shared" si="153"/>
        <v>8</v>
      </c>
      <c r="M1602" s="76">
        <f>SUMIF($K1604:$K1777,"음식물류폐기물",M1604:M1777)</f>
        <v>8</v>
      </c>
      <c r="N1602" s="76">
        <f t="shared" ref="N1602:X1602" si="155">SUMIF($K1604:$K1777,"음식물류폐기물",N1604:N1777)</f>
        <v>0</v>
      </c>
      <c r="O1602" s="76">
        <f t="shared" si="155"/>
        <v>0</v>
      </c>
      <c r="P1602" s="76">
        <f t="shared" si="155"/>
        <v>0</v>
      </c>
      <c r="Q1602" s="76">
        <f t="shared" si="155"/>
        <v>0</v>
      </c>
      <c r="R1602" s="76">
        <f t="shared" si="155"/>
        <v>0</v>
      </c>
      <c r="S1602" s="76">
        <f t="shared" si="155"/>
        <v>0</v>
      </c>
      <c r="T1602" s="76">
        <f t="shared" si="155"/>
        <v>0</v>
      </c>
      <c r="U1602" s="76">
        <f t="shared" si="155"/>
        <v>0</v>
      </c>
      <c r="V1602" s="76">
        <f t="shared" si="155"/>
        <v>0</v>
      </c>
      <c r="W1602" s="76">
        <f t="shared" si="155"/>
        <v>0</v>
      </c>
      <c r="X1602" s="76">
        <f t="shared" si="155"/>
        <v>0</v>
      </c>
    </row>
    <row r="1603" spans="1:24">
      <c r="A1603" s="77"/>
      <c r="B1603" s="117"/>
      <c r="C1603" s="117"/>
      <c r="D1603" s="136"/>
      <c r="E1603" s="117"/>
      <c r="F1603" s="117"/>
      <c r="G1603" s="117"/>
      <c r="H1603" s="117"/>
      <c r="I1603" s="89"/>
      <c r="J1603" s="80"/>
      <c r="K1603" s="84" t="s">
        <v>1502</v>
      </c>
      <c r="L1603" s="76">
        <f t="shared" si="153"/>
        <v>110</v>
      </c>
      <c r="M1603" s="76">
        <f>SUMIF($K1604:$K1777,"사업장배출계",M1604:M1777)</f>
        <v>2</v>
      </c>
      <c r="N1603" s="76">
        <f t="shared" ref="N1603:X1603" si="156">SUMIF($K1604:$K1777,"사업장배출계",N1604:N1777)</f>
        <v>3</v>
      </c>
      <c r="O1603" s="76">
        <f t="shared" si="156"/>
        <v>32</v>
      </c>
      <c r="P1603" s="76">
        <f t="shared" si="156"/>
        <v>0</v>
      </c>
      <c r="Q1603" s="76">
        <f t="shared" si="156"/>
        <v>0</v>
      </c>
      <c r="R1603" s="76">
        <f t="shared" si="156"/>
        <v>0</v>
      </c>
      <c r="S1603" s="76">
        <f t="shared" si="156"/>
        <v>17</v>
      </c>
      <c r="T1603" s="76">
        <f t="shared" si="156"/>
        <v>40</v>
      </c>
      <c r="U1603" s="76">
        <f t="shared" si="156"/>
        <v>1</v>
      </c>
      <c r="V1603" s="76">
        <f t="shared" si="156"/>
        <v>0</v>
      </c>
      <c r="W1603" s="76">
        <f t="shared" si="156"/>
        <v>15</v>
      </c>
      <c r="X1603" s="76">
        <f t="shared" si="156"/>
        <v>0</v>
      </c>
    </row>
    <row r="1604" spans="1:24">
      <c r="A1604" s="77"/>
      <c r="B1604" s="46" t="s">
        <v>2423</v>
      </c>
      <c r="C1604" s="197" t="s">
        <v>31</v>
      </c>
      <c r="D1604" s="195" t="s">
        <v>2424</v>
      </c>
      <c r="E1604" s="195" t="s">
        <v>2425</v>
      </c>
      <c r="F1604" s="103" t="s">
        <v>2426</v>
      </c>
      <c r="G1604" s="195" t="s">
        <v>2427</v>
      </c>
      <c r="H1604" s="197" t="s">
        <v>2428</v>
      </c>
      <c r="I1604" s="252">
        <v>1583.05</v>
      </c>
      <c r="J1604" s="197" t="s">
        <v>39</v>
      </c>
      <c r="K1604" s="253" t="s">
        <v>32</v>
      </c>
      <c r="L1604" s="254">
        <f>SUM(M1604:X1604)</f>
        <v>5</v>
      </c>
      <c r="M1604" s="254"/>
      <c r="N1604" s="254">
        <v>5</v>
      </c>
      <c r="O1604" s="254"/>
      <c r="P1604" s="254"/>
      <c r="Q1604" s="254"/>
      <c r="R1604" s="254"/>
      <c r="S1604" s="254"/>
      <c r="T1604" s="254"/>
      <c r="U1604" s="254"/>
      <c r="V1604" s="254"/>
      <c r="W1604" s="254"/>
      <c r="X1604" s="254"/>
    </row>
    <row r="1605" spans="1:24">
      <c r="A1605" s="77"/>
      <c r="B1605" s="54"/>
      <c r="C1605" s="197"/>
      <c r="D1605" s="195"/>
      <c r="E1605" s="103"/>
      <c r="F1605" s="103"/>
      <c r="G1605" s="195"/>
      <c r="H1605" s="197"/>
      <c r="I1605" s="252"/>
      <c r="J1605" s="197"/>
      <c r="K1605" s="253" t="s">
        <v>34</v>
      </c>
      <c r="L1605" s="254">
        <f t="shared" ref="L1605:L1668" si="157">SUM(M1605:X1605)</f>
        <v>0</v>
      </c>
      <c r="M1605" s="254"/>
      <c r="N1605" s="254"/>
      <c r="O1605" s="254"/>
      <c r="P1605" s="254"/>
      <c r="Q1605" s="254"/>
      <c r="R1605" s="254"/>
      <c r="S1605" s="254"/>
      <c r="T1605" s="254"/>
      <c r="U1605" s="254"/>
      <c r="V1605" s="254"/>
      <c r="W1605" s="254"/>
      <c r="X1605" s="254"/>
    </row>
    <row r="1606" spans="1:24">
      <c r="A1606" s="77"/>
      <c r="B1606" s="54"/>
      <c r="C1606" s="197"/>
      <c r="D1606" s="195"/>
      <c r="E1606" s="103"/>
      <c r="F1606" s="103"/>
      <c r="G1606" s="195"/>
      <c r="H1606" s="197"/>
      <c r="I1606" s="252"/>
      <c r="J1606" s="197"/>
      <c r="K1606" s="253" t="s">
        <v>36</v>
      </c>
      <c r="L1606" s="254">
        <f t="shared" si="157"/>
        <v>0</v>
      </c>
      <c r="M1606" s="254"/>
      <c r="N1606" s="254"/>
      <c r="O1606" s="254"/>
      <c r="P1606" s="254"/>
      <c r="Q1606" s="254"/>
      <c r="R1606" s="254"/>
      <c r="S1606" s="254"/>
      <c r="T1606" s="254"/>
      <c r="U1606" s="254"/>
      <c r="V1606" s="254"/>
      <c r="W1606" s="254"/>
      <c r="X1606" s="254"/>
    </row>
    <row r="1607" spans="1:24">
      <c r="A1607" s="77"/>
      <c r="B1607" s="54"/>
      <c r="C1607" s="197" t="s">
        <v>31</v>
      </c>
      <c r="D1607" s="195" t="s">
        <v>2429</v>
      </c>
      <c r="E1607" s="195" t="s">
        <v>2430</v>
      </c>
      <c r="F1607" s="103" t="s">
        <v>2431</v>
      </c>
      <c r="G1607" s="195" t="s">
        <v>2432</v>
      </c>
      <c r="H1607" s="197" t="s">
        <v>2433</v>
      </c>
      <c r="I1607" s="252">
        <v>1640.52</v>
      </c>
      <c r="J1607" s="197" t="s">
        <v>39</v>
      </c>
      <c r="K1607" s="253" t="s">
        <v>32</v>
      </c>
      <c r="L1607" s="254">
        <f t="shared" si="157"/>
        <v>8</v>
      </c>
      <c r="M1607" s="254">
        <v>2</v>
      </c>
      <c r="N1607" s="254">
        <v>4</v>
      </c>
      <c r="O1607" s="254"/>
      <c r="P1607" s="254"/>
      <c r="Q1607" s="254"/>
      <c r="R1607" s="254"/>
      <c r="S1607" s="254">
        <v>1</v>
      </c>
      <c r="T1607" s="254">
        <v>1</v>
      </c>
      <c r="U1607" s="254"/>
      <c r="V1607" s="254"/>
      <c r="W1607" s="254"/>
      <c r="X1607" s="254"/>
    </row>
    <row r="1608" spans="1:24">
      <c r="A1608" s="77"/>
      <c r="B1608" s="54"/>
      <c r="C1608" s="197"/>
      <c r="D1608" s="195"/>
      <c r="E1608" s="103"/>
      <c r="F1608" s="103"/>
      <c r="G1608" s="195"/>
      <c r="H1608" s="197"/>
      <c r="I1608" s="252"/>
      <c r="J1608" s="197"/>
      <c r="K1608" s="253" t="s">
        <v>34</v>
      </c>
      <c r="L1608" s="254">
        <f t="shared" si="157"/>
        <v>0</v>
      </c>
      <c r="M1608" s="254"/>
      <c r="N1608" s="254"/>
      <c r="O1608" s="254"/>
      <c r="P1608" s="254"/>
      <c r="Q1608" s="254"/>
      <c r="R1608" s="254"/>
      <c r="S1608" s="254"/>
      <c r="T1608" s="254"/>
      <c r="U1608" s="254"/>
      <c r="V1608" s="254"/>
      <c r="W1608" s="254"/>
      <c r="X1608" s="254"/>
    </row>
    <row r="1609" spans="1:24">
      <c r="A1609" s="77"/>
      <c r="B1609" s="54"/>
      <c r="C1609" s="197"/>
      <c r="D1609" s="195"/>
      <c r="E1609" s="103"/>
      <c r="F1609" s="103"/>
      <c r="G1609" s="195"/>
      <c r="H1609" s="197"/>
      <c r="I1609" s="252"/>
      <c r="J1609" s="197"/>
      <c r="K1609" s="253" t="s">
        <v>36</v>
      </c>
      <c r="L1609" s="254">
        <f t="shared" si="157"/>
        <v>0</v>
      </c>
      <c r="M1609" s="254"/>
      <c r="N1609" s="254"/>
      <c r="O1609" s="254"/>
      <c r="P1609" s="254"/>
      <c r="Q1609" s="254"/>
      <c r="R1609" s="254"/>
      <c r="S1609" s="254"/>
      <c r="T1609" s="254"/>
      <c r="U1609" s="254"/>
      <c r="V1609" s="254"/>
      <c r="W1609" s="254"/>
      <c r="X1609" s="254"/>
    </row>
    <row r="1610" spans="1:24">
      <c r="A1610" s="77"/>
      <c r="B1610" s="54"/>
      <c r="C1610" s="197" t="s">
        <v>31</v>
      </c>
      <c r="D1610" s="195" t="s">
        <v>2434</v>
      </c>
      <c r="E1610" s="195" t="s">
        <v>2435</v>
      </c>
      <c r="F1610" s="103" t="s">
        <v>2436</v>
      </c>
      <c r="G1610" s="195" t="s">
        <v>2437</v>
      </c>
      <c r="H1610" s="197" t="s">
        <v>2438</v>
      </c>
      <c r="I1610" s="252">
        <v>15607.86</v>
      </c>
      <c r="J1610" s="197" t="s">
        <v>39</v>
      </c>
      <c r="K1610" s="253" t="s">
        <v>32</v>
      </c>
      <c r="L1610" s="254">
        <f t="shared" si="157"/>
        <v>3</v>
      </c>
      <c r="M1610" s="254"/>
      <c r="N1610" s="254"/>
      <c r="O1610" s="254"/>
      <c r="P1610" s="254"/>
      <c r="Q1610" s="254"/>
      <c r="R1610" s="254"/>
      <c r="S1610" s="254">
        <v>2</v>
      </c>
      <c r="T1610" s="254">
        <v>1</v>
      </c>
      <c r="U1610" s="254"/>
      <c r="V1610" s="254"/>
      <c r="W1610" s="254"/>
      <c r="X1610" s="254"/>
    </row>
    <row r="1611" spans="1:24">
      <c r="A1611" s="77"/>
      <c r="B1611" s="54"/>
      <c r="C1611" s="197"/>
      <c r="D1611" s="195"/>
      <c r="E1611" s="103"/>
      <c r="F1611" s="103"/>
      <c r="G1611" s="195"/>
      <c r="H1611" s="197"/>
      <c r="I1611" s="252"/>
      <c r="J1611" s="197"/>
      <c r="K1611" s="253" t="s">
        <v>34</v>
      </c>
      <c r="L1611" s="254">
        <f t="shared" si="157"/>
        <v>6</v>
      </c>
      <c r="M1611" s="254">
        <v>6</v>
      </c>
      <c r="N1611" s="254"/>
      <c r="O1611" s="254"/>
      <c r="P1611" s="254"/>
      <c r="Q1611" s="254"/>
      <c r="R1611" s="254"/>
      <c r="S1611" s="254"/>
      <c r="T1611" s="254"/>
      <c r="U1611" s="254"/>
      <c r="V1611" s="254"/>
      <c r="W1611" s="254"/>
      <c r="X1611" s="254"/>
    </row>
    <row r="1612" spans="1:24">
      <c r="A1612" s="77"/>
      <c r="B1612" s="54"/>
      <c r="C1612" s="197"/>
      <c r="D1612" s="195"/>
      <c r="E1612" s="103"/>
      <c r="F1612" s="103"/>
      <c r="G1612" s="195"/>
      <c r="H1612" s="197"/>
      <c r="I1612" s="252"/>
      <c r="J1612" s="197"/>
      <c r="K1612" s="253" t="s">
        <v>36</v>
      </c>
      <c r="L1612" s="254">
        <f t="shared" si="157"/>
        <v>0</v>
      </c>
      <c r="M1612" s="254"/>
      <c r="N1612" s="254"/>
      <c r="O1612" s="254"/>
      <c r="P1612" s="254"/>
      <c r="Q1612" s="254"/>
      <c r="R1612" s="254"/>
      <c r="S1612" s="254"/>
      <c r="T1612" s="254"/>
      <c r="U1612" s="254"/>
      <c r="V1612" s="254"/>
      <c r="W1612" s="254"/>
      <c r="X1612" s="254"/>
    </row>
    <row r="1613" spans="1:24">
      <c r="A1613" s="77"/>
      <c r="B1613" s="54"/>
      <c r="C1613" s="197" t="s">
        <v>31</v>
      </c>
      <c r="D1613" s="195" t="s">
        <v>2439</v>
      </c>
      <c r="E1613" s="195" t="s">
        <v>2440</v>
      </c>
      <c r="F1613" s="103" t="s">
        <v>2441</v>
      </c>
      <c r="G1613" s="195" t="s">
        <v>2442</v>
      </c>
      <c r="H1613" s="197" t="s">
        <v>2236</v>
      </c>
      <c r="I1613" s="252">
        <v>3000.73</v>
      </c>
      <c r="J1613" s="197" t="s">
        <v>39</v>
      </c>
      <c r="K1613" s="253" t="s">
        <v>32</v>
      </c>
      <c r="L1613" s="254">
        <f t="shared" si="157"/>
        <v>2</v>
      </c>
      <c r="M1613" s="254"/>
      <c r="N1613" s="254">
        <v>1</v>
      </c>
      <c r="O1613" s="254"/>
      <c r="P1613" s="254"/>
      <c r="Q1613" s="254"/>
      <c r="R1613" s="254"/>
      <c r="S1613" s="254"/>
      <c r="T1613" s="254">
        <v>1</v>
      </c>
      <c r="U1613" s="254"/>
      <c r="V1613" s="254"/>
      <c r="W1613" s="254"/>
      <c r="X1613" s="254"/>
    </row>
    <row r="1614" spans="1:24">
      <c r="A1614" s="77"/>
      <c r="B1614" s="54"/>
      <c r="C1614" s="197"/>
      <c r="D1614" s="195"/>
      <c r="E1614" s="103"/>
      <c r="F1614" s="103"/>
      <c r="G1614" s="195"/>
      <c r="H1614" s="197"/>
      <c r="I1614" s="252"/>
      <c r="J1614" s="197"/>
      <c r="K1614" s="253" t="s">
        <v>34</v>
      </c>
      <c r="L1614" s="254">
        <f t="shared" si="157"/>
        <v>0</v>
      </c>
      <c r="M1614" s="254"/>
      <c r="N1614" s="254"/>
      <c r="O1614" s="254"/>
      <c r="P1614" s="254"/>
      <c r="Q1614" s="254"/>
      <c r="R1614" s="254"/>
      <c r="S1614" s="254"/>
      <c r="T1614" s="254"/>
      <c r="U1614" s="254"/>
      <c r="V1614" s="254"/>
      <c r="W1614" s="254"/>
      <c r="X1614" s="254"/>
    </row>
    <row r="1615" spans="1:24">
      <c r="A1615" s="77"/>
      <c r="B1615" s="54"/>
      <c r="C1615" s="197"/>
      <c r="D1615" s="195"/>
      <c r="E1615" s="103"/>
      <c r="F1615" s="103"/>
      <c r="G1615" s="195"/>
      <c r="H1615" s="197"/>
      <c r="I1615" s="252"/>
      <c r="J1615" s="197"/>
      <c r="K1615" s="253" t="s">
        <v>36</v>
      </c>
      <c r="L1615" s="254">
        <f t="shared" si="157"/>
        <v>0</v>
      </c>
      <c r="M1615" s="254"/>
      <c r="N1615" s="254"/>
      <c r="O1615" s="254"/>
      <c r="P1615" s="254"/>
      <c r="Q1615" s="254"/>
      <c r="R1615" s="254"/>
      <c r="S1615" s="254"/>
      <c r="T1615" s="254"/>
      <c r="U1615" s="254"/>
      <c r="V1615" s="254"/>
      <c r="W1615" s="254"/>
      <c r="X1615" s="254"/>
    </row>
    <row r="1616" spans="1:24">
      <c r="A1616" s="77"/>
      <c r="B1616" s="54"/>
      <c r="C1616" s="197" t="s">
        <v>33</v>
      </c>
      <c r="D1616" s="195" t="s">
        <v>2443</v>
      </c>
      <c r="E1616" s="195" t="s">
        <v>2444</v>
      </c>
      <c r="F1616" s="103" t="s">
        <v>2445</v>
      </c>
      <c r="G1616" s="195" t="s">
        <v>2446</v>
      </c>
      <c r="H1616" s="197"/>
      <c r="I1616" s="252">
        <v>14.49</v>
      </c>
      <c r="J1616" s="197" t="s">
        <v>39</v>
      </c>
      <c r="K1616" s="253" t="s">
        <v>32</v>
      </c>
      <c r="L1616" s="254">
        <f t="shared" si="157"/>
        <v>0</v>
      </c>
      <c r="M1616" s="254"/>
      <c r="N1616" s="254"/>
      <c r="O1616" s="254"/>
      <c r="P1616" s="254"/>
      <c r="Q1616" s="254"/>
      <c r="R1616" s="254"/>
      <c r="S1616" s="254"/>
      <c r="T1616" s="254"/>
      <c r="U1616" s="254"/>
      <c r="V1616" s="254"/>
      <c r="W1616" s="254"/>
      <c r="X1616" s="254"/>
    </row>
    <row r="1617" spans="1:24">
      <c r="A1617" s="77"/>
      <c r="B1617" s="54"/>
      <c r="C1617" s="197"/>
      <c r="D1617" s="195"/>
      <c r="E1617" s="103"/>
      <c r="F1617" s="103"/>
      <c r="G1617" s="195"/>
      <c r="H1617" s="197"/>
      <c r="I1617" s="252"/>
      <c r="J1617" s="197"/>
      <c r="K1617" s="253" t="s">
        <v>34</v>
      </c>
      <c r="L1617" s="254">
        <f t="shared" si="157"/>
        <v>0</v>
      </c>
      <c r="M1617" s="254"/>
      <c r="N1617" s="254"/>
      <c r="O1617" s="254"/>
      <c r="P1617" s="254"/>
      <c r="Q1617" s="254"/>
      <c r="R1617" s="254"/>
      <c r="S1617" s="254"/>
      <c r="T1617" s="254"/>
      <c r="U1617" s="254"/>
      <c r="V1617" s="254"/>
      <c r="W1617" s="254"/>
      <c r="X1617" s="254"/>
    </row>
    <row r="1618" spans="1:24">
      <c r="A1618" s="77"/>
      <c r="B1618" s="54"/>
      <c r="C1618" s="197"/>
      <c r="D1618" s="195"/>
      <c r="E1618" s="103"/>
      <c r="F1618" s="103"/>
      <c r="G1618" s="195"/>
      <c r="H1618" s="197"/>
      <c r="I1618" s="252"/>
      <c r="J1618" s="197"/>
      <c r="K1618" s="253" t="s">
        <v>36</v>
      </c>
      <c r="L1618" s="254">
        <f t="shared" si="157"/>
        <v>2</v>
      </c>
      <c r="M1618" s="254"/>
      <c r="N1618" s="254"/>
      <c r="O1618" s="254"/>
      <c r="P1618" s="254"/>
      <c r="Q1618" s="254"/>
      <c r="R1618" s="254"/>
      <c r="S1618" s="254">
        <v>1</v>
      </c>
      <c r="T1618" s="254"/>
      <c r="U1618" s="254"/>
      <c r="V1618" s="254"/>
      <c r="W1618" s="254">
        <v>1</v>
      </c>
      <c r="X1618" s="254"/>
    </row>
    <row r="1619" spans="1:24">
      <c r="A1619" s="77"/>
      <c r="B1619" s="54"/>
      <c r="C1619" s="197" t="s">
        <v>33</v>
      </c>
      <c r="D1619" s="195" t="s">
        <v>2447</v>
      </c>
      <c r="E1619" s="195" t="s">
        <v>2448</v>
      </c>
      <c r="F1619" s="103" t="s">
        <v>2449</v>
      </c>
      <c r="G1619" s="195" t="s">
        <v>2450</v>
      </c>
      <c r="H1619" s="197" t="s">
        <v>2451</v>
      </c>
      <c r="I1619" s="252">
        <v>41.75</v>
      </c>
      <c r="J1619" s="197" t="s">
        <v>39</v>
      </c>
      <c r="K1619" s="253" t="s">
        <v>32</v>
      </c>
      <c r="L1619" s="254">
        <f t="shared" si="157"/>
        <v>0</v>
      </c>
      <c r="M1619" s="254"/>
      <c r="N1619" s="254"/>
      <c r="O1619" s="254"/>
      <c r="P1619" s="254"/>
      <c r="Q1619" s="254"/>
      <c r="R1619" s="254"/>
      <c r="S1619" s="254"/>
      <c r="T1619" s="254"/>
      <c r="U1619" s="254"/>
      <c r="V1619" s="254"/>
      <c r="W1619" s="254"/>
      <c r="X1619" s="254"/>
    </row>
    <row r="1620" spans="1:24">
      <c r="A1620" s="77"/>
      <c r="B1620" s="54"/>
      <c r="C1620" s="197"/>
      <c r="D1620" s="195"/>
      <c r="E1620" s="103"/>
      <c r="F1620" s="103"/>
      <c r="G1620" s="195"/>
      <c r="H1620" s="197"/>
      <c r="I1620" s="252"/>
      <c r="J1620" s="197"/>
      <c r="K1620" s="253" t="s">
        <v>34</v>
      </c>
      <c r="L1620" s="254">
        <f t="shared" si="157"/>
        <v>0</v>
      </c>
      <c r="M1620" s="254"/>
      <c r="N1620" s="254"/>
      <c r="O1620" s="254"/>
      <c r="P1620" s="254"/>
      <c r="Q1620" s="254"/>
      <c r="R1620" s="254"/>
      <c r="S1620" s="254"/>
      <c r="T1620" s="254"/>
      <c r="U1620" s="254"/>
      <c r="V1620" s="254"/>
      <c r="W1620" s="254"/>
      <c r="X1620" s="254"/>
    </row>
    <row r="1621" spans="1:24">
      <c r="A1621" s="77"/>
      <c r="B1621" s="54"/>
      <c r="C1621" s="197"/>
      <c r="D1621" s="195"/>
      <c r="E1621" s="103"/>
      <c r="F1621" s="103"/>
      <c r="G1621" s="195"/>
      <c r="H1621" s="197"/>
      <c r="I1621" s="252"/>
      <c r="J1621" s="197"/>
      <c r="K1621" s="253" t="s">
        <v>36</v>
      </c>
      <c r="L1621" s="254">
        <f t="shared" si="157"/>
        <v>3</v>
      </c>
      <c r="M1621" s="254"/>
      <c r="N1621" s="254"/>
      <c r="O1621" s="254">
        <v>1</v>
      </c>
      <c r="P1621" s="254"/>
      <c r="Q1621" s="254"/>
      <c r="R1621" s="254"/>
      <c r="S1621" s="254">
        <v>2</v>
      </c>
      <c r="T1621" s="254"/>
      <c r="U1621" s="254"/>
      <c r="V1621" s="254"/>
      <c r="W1621" s="254"/>
      <c r="X1621" s="254"/>
    </row>
    <row r="1622" spans="1:24">
      <c r="A1622" s="77"/>
      <c r="B1622" s="54"/>
      <c r="C1622" s="197" t="s">
        <v>33</v>
      </c>
      <c r="D1622" s="195" t="s">
        <v>2452</v>
      </c>
      <c r="E1622" s="195" t="s">
        <v>2453</v>
      </c>
      <c r="F1622" s="103" t="s">
        <v>2454</v>
      </c>
      <c r="G1622" s="195" t="s">
        <v>2455</v>
      </c>
      <c r="H1622" s="197" t="s">
        <v>2456</v>
      </c>
      <c r="I1622" s="252">
        <v>798.46</v>
      </c>
      <c r="J1622" s="197" t="s">
        <v>39</v>
      </c>
      <c r="K1622" s="253" t="s">
        <v>32</v>
      </c>
      <c r="L1622" s="254">
        <f t="shared" si="157"/>
        <v>0</v>
      </c>
      <c r="M1622" s="254"/>
      <c r="N1622" s="254"/>
      <c r="O1622" s="254"/>
      <c r="P1622" s="254"/>
      <c r="Q1622" s="254"/>
      <c r="R1622" s="254"/>
      <c r="S1622" s="254"/>
      <c r="T1622" s="254"/>
      <c r="U1622" s="254"/>
      <c r="V1622" s="254"/>
      <c r="W1622" s="254"/>
      <c r="X1622" s="254"/>
    </row>
    <row r="1623" spans="1:24">
      <c r="A1623" s="77"/>
      <c r="B1623" s="54"/>
      <c r="C1623" s="197"/>
      <c r="D1623" s="195"/>
      <c r="E1623" s="103"/>
      <c r="F1623" s="103"/>
      <c r="G1623" s="195"/>
      <c r="H1623" s="197"/>
      <c r="I1623" s="252"/>
      <c r="J1623" s="197"/>
      <c r="K1623" s="253" t="s">
        <v>34</v>
      </c>
      <c r="L1623" s="254">
        <f t="shared" si="157"/>
        <v>0</v>
      </c>
      <c r="M1623" s="254"/>
      <c r="N1623" s="254"/>
      <c r="O1623" s="254"/>
      <c r="P1623" s="254"/>
      <c r="Q1623" s="254"/>
      <c r="R1623" s="254"/>
      <c r="S1623" s="254"/>
      <c r="T1623" s="254"/>
      <c r="U1623" s="254"/>
      <c r="V1623" s="254"/>
      <c r="W1623" s="254"/>
      <c r="X1623" s="254"/>
    </row>
    <row r="1624" spans="1:24">
      <c r="A1624" s="77"/>
      <c r="B1624" s="54"/>
      <c r="C1624" s="197"/>
      <c r="D1624" s="195"/>
      <c r="E1624" s="103"/>
      <c r="F1624" s="103"/>
      <c r="G1624" s="195"/>
      <c r="H1624" s="197"/>
      <c r="I1624" s="252"/>
      <c r="J1624" s="197"/>
      <c r="K1624" s="253" t="s">
        <v>36</v>
      </c>
      <c r="L1624" s="254">
        <f t="shared" si="157"/>
        <v>2</v>
      </c>
      <c r="M1624" s="254"/>
      <c r="N1624" s="254"/>
      <c r="O1624" s="254"/>
      <c r="P1624" s="254"/>
      <c r="Q1624" s="254"/>
      <c r="R1624" s="254"/>
      <c r="S1624" s="254">
        <v>1</v>
      </c>
      <c r="T1624" s="254">
        <v>1</v>
      </c>
      <c r="U1624" s="254"/>
      <c r="V1624" s="254"/>
      <c r="W1624" s="254"/>
      <c r="X1624" s="254"/>
    </row>
    <row r="1625" spans="1:24">
      <c r="A1625" s="77"/>
      <c r="B1625" s="54"/>
      <c r="C1625" s="197" t="s">
        <v>33</v>
      </c>
      <c r="D1625" s="195" t="s">
        <v>2457</v>
      </c>
      <c r="E1625" s="195" t="s">
        <v>2458</v>
      </c>
      <c r="F1625" s="103" t="s">
        <v>2459</v>
      </c>
      <c r="G1625" s="195" t="s">
        <v>2460</v>
      </c>
      <c r="H1625" s="197" t="s">
        <v>2461</v>
      </c>
      <c r="I1625" s="252">
        <v>4670.29</v>
      </c>
      <c r="J1625" s="197" t="s">
        <v>39</v>
      </c>
      <c r="K1625" s="253" t="s">
        <v>32</v>
      </c>
      <c r="L1625" s="254">
        <f t="shared" si="157"/>
        <v>0</v>
      </c>
      <c r="M1625" s="254"/>
      <c r="N1625" s="254"/>
      <c r="O1625" s="254"/>
      <c r="P1625" s="254"/>
      <c r="Q1625" s="254"/>
      <c r="R1625" s="254"/>
      <c r="S1625" s="254"/>
      <c r="T1625" s="254"/>
      <c r="U1625" s="254"/>
      <c r="V1625" s="254"/>
      <c r="W1625" s="254"/>
      <c r="X1625" s="254"/>
    </row>
    <row r="1626" spans="1:24">
      <c r="A1626" s="77"/>
      <c r="B1626" s="54"/>
      <c r="C1626" s="197"/>
      <c r="D1626" s="195"/>
      <c r="E1626" s="103"/>
      <c r="F1626" s="103"/>
      <c r="G1626" s="195"/>
      <c r="H1626" s="197"/>
      <c r="I1626" s="252"/>
      <c r="J1626" s="197"/>
      <c r="K1626" s="253" t="s">
        <v>34</v>
      </c>
      <c r="L1626" s="254">
        <f t="shared" si="157"/>
        <v>0</v>
      </c>
      <c r="M1626" s="254"/>
      <c r="N1626" s="254"/>
      <c r="O1626" s="254"/>
      <c r="P1626" s="254"/>
      <c r="Q1626" s="254"/>
      <c r="R1626" s="254"/>
      <c r="S1626" s="254"/>
      <c r="T1626" s="254"/>
      <c r="U1626" s="254"/>
      <c r="V1626" s="254"/>
      <c r="W1626" s="254"/>
      <c r="X1626" s="254"/>
    </row>
    <row r="1627" spans="1:24">
      <c r="A1627" s="77"/>
      <c r="B1627" s="54"/>
      <c r="C1627" s="197"/>
      <c r="D1627" s="195"/>
      <c r="E1627" s="103"/>
      <c r="F1627" s="103"/>
      <c r="G1627" s="195"/>
      <c r="H1627" s="197"/>
      <c r="I1627" s="252"/>
      <c r="J1627" s="197"/>
      <c r="K1627" s="253" t="s">
        <v>36</v>
      </c>
      <c r="L1627" s="254">
        <f t="shared" si="157"/>
        <v>3</v>
      </c>
      <c r="M1627" s="254"/>
      <c r="N1627" s="254">
        <v>1</v>
      </c>
      <c r="O1627" s="254"/>
      <c r="P1627" s="254"/>
      <c r="Q1627" s="254"/>
      <c r="R1627" s="254"/>
      <c r="S1627" s="254"/>
      <c r="T1627" s="254">
        <v>1</v>
      </c>
      <c r="U1627" s="254"/>
      <c r="V1627" s="254"/>
      <c r="W1627" s="254">
        <v>1</v>
      </c>
      <c r="X1627" s="254"/>
    </row>
    <row r="1628" spans="1:24">
      <c r="A1628" s="77"/>
      <c r="B1628" s="54"/>
      <c r="C1628" s="197" t="s">
        <v>33</v>
      </c>
      <c r="D1628" s="195" t="s">
        <v>2462</v>
      </c>
      <c r="E1628" s="195" t="s">
        <v>2463</v>
      </c>
      <c r="F1628" s="103" t="s">
        <v>2464</v>
      </c>
      <c r="G1628" s="195" t="s">
        <v>2465</v>
      </c>
      <c r="H1628" s="197" t="s">
        <v>2466</v>
      </c>
      <c r="I1628" s="252">
        <v>0</v>
      </c>
      <c r="J1628" s="197" t="s">
        <v>39</v>
      </c>
      <c r="K1628" s="253" t="s">
        <v>32</v>
      </c>
      <c r="L1628" s="254">
        <f t="shared" si="157"/>
        <v>0</v>
      </c>
      <c r="M1628" s="254"/>
      <c r="N1628" s="254"/>
      <c r="O1628" s="254"/>
      <c r="P1628" s="254"/>
      <c r="Q1628" s="254"/>
      <c r="R1628" s="254"/>
      <c r="S1628" s="254"/>
      <c r="T1628" s="254"/>
      <c r="U1628" s="254"/>
      <c r="V1628" s="254"/>
      <c r="W1628" s="254"/>
      <c r="X1628" s="254"/>
    </row>
    <row r="1629" spans="1:24">
      <c r="A1629" s="77"/>
      <c r="B1629" s="54"/>
      <c r="C1629" s="197"/>
      <c r="D1629" s="195"/>
      <c r="E1629" s="103"/>
      <c r="F1629" s="103"/>
      <c r="G1629" s="195"/>
      <c r="H1629" s="197"/>
      <c r="I1629" s="252"/>
      <c r="J1629" s="197"/>
      <c r="K1629" s="253" t="s">
        <v>34</v>
      </c>
      <c r="L1629" s="254">
        <f t="shared" si="157"/>
        <v>0</v>
      </c>
      <c r="M1629" s="254"/>
      <c r="N1629" s="254"/>
      <c r="O1629" s="254"/>
      <c r="P1629" s="254"/>
      <c r="Q1629" s="254"/>
      <c r="R1629" s="254"/>
      <c r="S1629" s="254"/>
      <c r="T1629" s="254"/>
      <c r="U1629" s="254"/>
      <c r="V1629" s="254"/>
      <c r="W1629" s="254"/>
      <c r="X1629" s="254"/>
    </row>
    <row r="1630" spans="1:24">
      <c r="A1630" s="77"/>
      <c r="B1630" s="54"/>
      <c r="C1630" s="197"/>
      <c r="D1630" s="195"/>
      <c r="E1630" s="103"/>
      <c r="F1630" s="103"/>
      <c r="G1630" s="195"/>
      <c r="H1630" s="197"/>
      <c r="I1630" s="252"/>
      <c r="J1630" s="197"/>
      <c r="K1630" s="253" t="s">
        <v>36</v>
      </c>
      <c r="L1630" s="254">
        <f t="shared" si="157"/>
        <v>7</v>
      </c>
      <c r="M1630" s="254"/>
      <c r="N1630" s="254"/>
      <c r="O1630" s="254">
        <v>4</v>
      </c>
      <c r="P1630" s="254"/>
      <c r="Q1630" s="254"/>
      <c r="R1630" s="254"/>
      <c r="S1630" s="254">
        <v>3</v>
      </c>
      <c r="T1630" s="254"/>
      <c r="U1630" s="254"/>
      <c r="V1630" s="254"/>
      <c r="W1630" s="254"/>
      <c r="X1630" s="254"/>
    </row>
    <row r="1631" spans="1:24">
      <c r="A1631" s="77"/>
      <c r="B1631" s="54"/>
      <c r="C1631" s="197" t="s">
        <v>33</v>
      </c>
      <c r="D1631" s="195" t="s">
        <v>2467</v>
      </c>
      <c r="E1631" s="195" t="s">
        <v>2468</v>
      </c>
      <c r="F1631" s="103" t="s">
        <v>2469</v>
      </c>
      <c r="G1631" s="195" t="s">
        <v>2470</v>
      </c>
      <c r="H1631" s="197" t="s">
        <v>2471</v>
      </c>
      <c r="I1631" s="252">
        <v>0</v>
      </c>
      <c r="J1631" s="197" t="s">
        <v>39</v>
      </c>
      <c r="K1631" s="253" t="s">
        <v>32</v>
      </c>
      <c r="L1631" s="254">
        <f t="shared" si="157"/>
        <v>0</v>
      </c>
      <c r="M1631" s="254"/>
      <c r="N1631" s="254"/>
      <c r="O1631" s="254"/>
      <c r="P1631" s="254"/>
      <c r="Q1631" s="254"/>
      <c r="R1631" s="254"/>
      <c r="S1631" s="254"/>
      <c r="T1631" s="254"/>
      <c r="U1631" s="254"/>
      <c r="V1631" s="254"/>
      <c r="W1631" s="254"/>
      <c r="X1631" s="254"/>
    </row>
    <row r="1632" spans="1:24">
      <c r="A1632" s="77"/>
      <c r="B1632" s="54"/>
      <c r="C1632" s="197"/>
      <c r="D1632" s="195"/>
      <c r="E1632" s="103"/>
      <c r="F1632" s="103"/>
      <c r="G1632" s="195"/>
      <c r="H1632" s="197"/>
      <c r="I1632" s="252"/>
      <c r="J1632" s="197"/>
      <c r="K1632" s="253" t="s">
        <v>34</v>
      </c>
      <c r="L1632" s="254">
        <f t="shared" si="157"/>
        <v>0</v>
      </c>
      <c r="M1632" s="254"/>
      <c r="N1632" s="254"/>
      <c r="O1632" s="254"/>
      <c r="P1632" s="254"/>
      <c r="Q1632" s="254"/>
      <c r="R1632" s="254"/>
      <c r="S1632" s="254"/>
      <c r="T1632" s="254"/>
      <c r="U1632" s="254"/>
      <c r="V1632" s="254"/>
      <c r="W1632" s="254"/>
      <c r="X1632" s="254"/>
    </row>
    <row r="1633" spans="1:24">
      <c r="A1633" s="77"/>
      <c r="B1633" s="54"/>
      <c r="C1633" s="197"/>
      <c r="D1633" s="195"/>
      <c r="E1633" s="103"/>
      <c r="F1633" s="103"/>
      <c r="G1633" s="195"/>
      <c r="H1633" s="197"/>
      <c r="I1633" s="252"/>
      <c r="J1633" s="197"/>
      <c r="K1633" s="253" t="s">
        <v>36</v>
      </c>
      <c r="L1633" s="254">
        <f t="shared" si="157"/>
        <v>4</v>
      </c>
      <c r="M1633" s="254"/>
      <c r="N1633" s="254"/>
      <c r="O1633" s="254">
        <v>1</v>
      </c>
      <c r="P1633" s="254"/>
      <c r="Q1633" s="254"/>
      <c r="R1633" s="254"/>
      <c r="S1633" s="254">
        <v>3</v>
      </c>
      <c r="T1633" s="254"/>
      <c r="U1633" s="254"/>
      <c r="V1633" s="254"/>
      <c r="W1633" s="254"/>
      <c r="X1633" s="254"/>
    </row>
    <row r="1634" spans="1:24">
      <c r="A1634" s="77"/>
      <c r="B1634" s="54"/>
      <c r="C1634" s="197" t="s">
        <v>33</v>
      </c>
      <c r="D1634" s="195" t="s">
        <v>2472</v>
      </c>
      <c r="E1634" s="195" t="s">
        <v>2473</v>
      </c>
      <c r="F1634" s="103" t="s">
        <v>2474</v>
      </c>
      <c r="G1634" s="195" t="s">
        <v>2475</v>
      </c>
      <c r="H1634" s="197" t="s">
        <v>2476</v>
      </c>
      <c r="I1634" s="252">
        <v>0</v>
      </c>
      <c r="J1634" s="197" t="s">
        <v>39</v>
      </c>
      <c r="K1634" s="253" t="s">
        <v>32</v>
      </c>
      <c r="L1634" s="254">
        <f t="shared" si="157"/>
        <v>0</v>
      </c>
      <c r="M1634" s="254"/>
      <c r="N1634" s="254"/>
      <c r="O1634" s="254"/>
      <c r="P1634" s="254"/>
      <c r="Q1634" s="254"/>
      <c r="R1634" s="254"/>
      <c r="S1634" s="254"/>
      <c r="T1634" s="254"/>
      <c r="U1634" s="254"/>
      <c r="V1634" s="254"/>
      <c r="W1634" s="254"/>
      <c r="X1634" s="254"/>
    </row>
    <row r="1635" spans="1:24">
      <c r="A1635" s="77"/>
      <c r="B1635" s="54"/>
      <c r="C1635" s="197"/>
      <c r="D1635" s="195"/>
      <c r="E1635" s="103"/>
      <c r="F1635" s="103"/>
      <c r="G1635" s="195"/>
      <c r="H1635" s="197"/>
      <c r="I1635" s="252"/>
      <c r="J1635" s="197"/>
      <c r="K1635" s="253" t="s">
        <v>34</v>
      </c>
      <c r="L1635" s="254">
        <f t="shared" si="157"/>
        <v>0</v>
      </c>
      <c r="M1635" s="254"/>
      <c r="N1635" s="254"/>
      <c r="O1635" s="254"/>
      <c r="P1635" s="254"/>
      <c r="Q1635" s="254"/>
      <c r="R1635" s="254"/>
      <c r="S1635" s="254"/>
      <c r="T1635" s="254"/>
      <c r="U1635" s="254"/>
      <c r="V1635" s="254"/>
      <c r="W1635" s="254"/>
      <c r="X1635" s="254"/>
    </row>
    <row r="1636" spans="1:24">
      <c r="A1636" s="77"/>
      <c r="B1636" s="54"/>
      <c r="C1636" s="197"/>
      <c r="D1636" s="195"/>
      <c r="E1636" s="103"/>
      <c r="F1636" s="103"/>
      <c r="G1636" s="195"/>
      <c r="H1636" s="197"/>
      <c r="I1636" s="252"/>
      <c r="J1636" s="197"/>
      <c r="K1636" s="253" t="s">
        <v>36</v>
      </c>
      <c r="L1636" s="254">
        <f t="shared" si="157"/>
        <v>2</v>
      </c>
      <c r="M1636" s="254"/>
      <c r="N1636" s="254"/>
      <c r="O1636" s="254">
        <v>1</v>
      </c>
      <c r="P1636" s="254"/>
      <c r="Q1636" s="254"/>
      <c r="R1636" s="254"/>
      <c r="S1636" s="254">
        <v>1</v>
      </c>
      <c r="T1636" s="254"/>
      <c r="U1636" s="254"/>
      <c r="V1636" s="254"/>
      <c r="W1636" s="254"/>
      <c r="X1636" s="254"/>
    </row>
    <row r="1637" spans="1:24">
      <c r="A1637" s="77"/>
      <c r="B1637" s="54"/>
      <c r="C1637" s="197" t="s">
        <v>33</v>
      </c>
      <c r="D1637" s="195" t="s">
        <v>2477</v>
      </c>
      <c r="E1637" s="195" t="s">
        <v>2478</v>
      </c>
      <c r="F1637" s="103" t="s">
        <v>2479</v>
      </c>
      <c r="G1637" s="195" t="s">
        <v>2480</v>
      </c>
      <c r="H1637" s="197" t="s">
        <v>2481</v>
      </c>
      <c r="I1637" s="252">
        <v>3096.46</v>
      </c>
      <c r="J1637" s="197" t="s">
        <v>39</v>
      </c>
      <c r="K1637" s="253" t="s">
        <v>32</v>
      </c>
      <c r="L1637" s="254">
        <f t="shared" si="157"/>
        <v>0</v>
      </c>
      <c r="M1637" s="254"/>
      <c r="N1637" s="254"/>
      <c r="O1637" s="254"/>
      <c r="P1637" s="254"/>
      <c r="Q1637" s="254"/>
      <c r="R1637" s="254"/>
      <c r="S1637" s="254"/>
      <c r="T1637" s="254"/>
      <c r="U1637" s="254"/>
      <c r="V1637" s="254"/>
      <c r="W1637" s="254"/>
      <c r="X1637" s="254"/>
    </row>
    <row r="1638" spans="1:24">
      <c r="A1638" s="77"/>
      <c r="B1638" s="54"/>
      <c r="C1638" s="197"/>
      <c r="D1638" s="195"/>
      <c r="E1638" s="103"/>
      <c r="F1638" s="103"/>
      <c r="G1638" s="195"/>
      <c r="H1638" s="197"/>
      <c r="I1638" s="252"/>
      <c r="J1638" s="197"/>
      <c r="K1638" s="253" t="s">
        <v>34</v>
      </c>
      <c r="L1638" s="254">
        <f t="shared" si="157"/>
        <v>0</v>
      </c>
      <c r="M1638" s="254"/>
      <c r="N1638" s="254"/>
      <c r="O1638" s="254"/>
      <c r="P1638" s="254"/>
      <c r="Q1638" s="254"/>
      <c r="R1638" s="254"/>
      <c r="S1638" s="254"/>
      <c r="T1638" s="254"/>
      <c r="U1638" s="254"/>
      <c r="V1638" s="254"/>
      <c r="W1638" s="254"/>
      <c r="X1638" s="254"/>
    </row>
    <row r="1639" spans="1:24">
      <c r="A1639" s="77"/>
      <c r="B1639" s="54"/>
      <c r="C1639" s="197"/>
      <c r="D1639" s="195"/>
      <c r="E1639" s="103"/>
      <c r="F1639" s="103"/>
      <c r="G1639" s="195"/>
      <c r="H1639" s="197"/>
      <c r="I1639" s="252"/>
      <c r="J1639" s="197"/>
      <c r="K1639" s="253" t="s">
        <v>36</v>
      </c>
      <c r="L1639" s="254">
        <f t="shared" si="157"/>
        <v>2</v>
      </c>
      <c r="M1639" s="254"/>
      <c r="N1639" s="254">
        <v>1</v>
      </c>
      <c r="O1639" s="254"/>
      <c r="P1639" s="254"/>
      <c r="Q1639" s="254"/>
      <c r="R1639" s="254"/>
      <c r="S1639" s="254"/>
      <c r="T1639" s="254">
        <v>1</v>
      </c>
      <c r="U1639" s="254"/>
      <c r="V1639" s="254"/>
      <c r="W1639" s="254"/>
      <c r="X1639" s="254"/>
    </row>
    <row r="1640" spans="1:24">
      <c r="A1640" s="77"/>
      <c r="B1640" s="54"/>
      <c r="C1640" s="197" t="s">
        <v>33</v>
      </c>
      <c r="D1640" s="195" t="s">
        <v>2482</v>
      </c>
      <c r="E1640" s="195" t="s">
        <v>2483</v>
      </c>
      <c r="F1640" s="103" t="s">
        <v>2484</v>
      </c>
      <c r="G1640" s="195" t="s">
        <v>2485</v>
      </c>
      <c r="H1640" s="197" t="s">
        <v>2486</v>
      </c>
      <c r="I1640" s="252">
        <v>624.75</v>
      </c>
      <c r="J1640" s="197" t="s">
        <v>39</v>
      </c>
      <c r="K1640" s="253" t="s">
        <v>32</v>
      </c>
      <c r="L1640" s="254">
        <f t="shared" si="157"/>
        <v>0</v>
      </c>
      <c r="M1640" s="254"/>
      <c r="N1640" s="254"/>
      <c r="O1640" s="254"/>
      <c r="P1640" s="254"/>
      <c r="Q1640" s="254"/>
      <c r="R1640" s="254"/>
      <c r="S1640" s="254"/>
      <c r="T1640" s="254"/>
      <c r="U1640" s="254"/>
      <c r="V1640" s="254"/>
      <c r="W1640" s="254"/>
      <c r="X1640" s="254"/>
    </row>
    <row r="1641" spans="1:24">
      <c r="A1641" s="77"/>
      <c r="B1641" s="54"/>
      <c r="C1641" s="197"/>
      <c r="D1641" s="195"/>
      <c r="E1641" s="103"/>
      <c r="F1641" s="103"/>
      <c r="G1641" s="195"/>
      <c r="H1641" s="197"/>
      <c r="I1641" s="252"/>
      <c r="J1641" s="197"/>
      <c r="K1641" s="253" t="s">
        <v>34</v>
      </c>
      <c r="L1641" s="254">
        <f t="shared" si="157"/>
        <v>0</v>
      </c>
      <c r="M1641" s="254"/>
      <c r="N1641" s="254"/>
      <c r="O1641" s="254"/>
      <c r="P1641" s="254"/>
      <c r="Q1641" s="254"/>
      <c r="R1641" s="254"/>
      <c r="S1641" s="254"/>
      <c r="T1641" s="254"/>
      <c r="U1641" s="254"/>
      <c r="V1641" s="254"/>
      <c r="W1641" s="254"/>
      <c r="X1641" s="254"/>
    </row>
    <row r="1642" spans="1:24">
      <c r="A1642" s="77"/>
      <c r="B1642" s="54"/>
      <c r="C1642" s="197"/>
      <c r="D1642" s="195"/>
      <c r="E1642" s="103"/>
      <c r="F1642" s="103"/>
      <c r="G1642" s="195"/>
      <c r="H1642" s="197"/>
      <c r="I1642" s="252"/>
      <c r="J1642" s="197"/>
      <c r="K1642" s="253" t="s">
        <v>36</v>
      </c>
      <c r="L1642" s="254">
        <f t="shared" si="157"/>
        <v>4</v>
      </c>
      <c r="M1642" s="254"/>
      <c r="N1642" s="254"/>
      <c r="O1642" s="254">
        <v>3</v>
      </c>
      <c r="P1642" s="254"/>
      <c r="Q1642" s="254"/>
      <c r="R1642" s="254"/>
      <c r="S1642" s="254">
        <v>1</v>
      </c>
      <c r="T1642" s="254"/>
      <c r="U1642" s="254"/>
      <c r="V1642" s="254"/>
      <c r="W1642" s="254"/>
      <c r="X1642" s="254"/>
    </row>
    <row r="1643" spans="1:24">
      <c r="A1643" s="77"/>
      <c r="B1643" s="54"/>
      <c r="C1643" s="197" t="s">
        <v>33</v>
      </c>
      <c r="D1643" s="195" t="s">
        <v>2487</v>
      </c>
      <c r="E1643" s="195" t="s">
        <v>2488</v>
      </c>
      <c r="F1643" s="103" t="s">
        <v>2489</v>
      </c>
      <c r="G1643" s="195" t="s">
        <v>2490</v>
      </c>
      <c r="H1643" s="197" t="s">
        <v>2491</v>
      </c>
      <c r="I1643" s="252">
        <v>0</v>
      </c>
      <c r="J1643" s="197" t="s">
        <v>39</v>
      </c>
      <c r="K1643" s="253" t="s">
        <v>32</v>
      </c>
      <c r="L1643" s="254">
        <f t="shared" si="157"/>
        <v>0</v>
      </c>
      <c r="M1643" s="254"/>
      <c r="N1643" s="254"/>
      <c r="O1643" s="254"/>
      <c r="P1643" s="254"/>
      <c r="Q1643" s="254"/>
      <c r="R1643" s="254"/>
      <c r="S1643" s="254"/>
      <c r="T1643" s="254"/>
      <c r="U1643" s="254"/>
      <c r="V1643" s="254"/>
      <c r="W1643" s="254"/>
      <c r="X1643" s="254"/>
    </row>
    <row r="1644" spans="1:24">
      <c r="A1644" s="77"/>
      <c r="B1644" s="54"/>
      <c r="C1644" s="197"/>
      <c r="D1644" s="195"/>
      <c r="E1644" s="103"/>
      <c r="F1644" s="103"/>
      <c r="G1644" s="195"/>
      <c r="H1644" s="197"/>
      <c r="I1644" s="252"/>
      <c r="J1644" s="197"/>
      <c r="K1644" s="253" t="s">
        <v>34</v>
      </c>
      <c r="L1644" s="254">
        <f t="shared" si="157"/>
        <v>0</v>
      </c>
      <c r="M1644" s="254"/>
      <c r="N1644" s="254"/>
      <c r="O1644" s="254"/>
      <c r="P1644" s="254"/>
      <c r="Q1644" s="254"/>
      <c r="R1644" s="254"/>
      <c r="S1644" s="254"/>
      <c r="T1644" s="254"/>
      <c r="U1644" s="254"/>
      <c r="V1644" s="254"/>
      <c r="W1644" s="254"/>
      <c r="X1644" s="254"/>
    </row>
    <row r="1645" spans="1:24">
      <c r="A1645" s="77"/>
      <c r="B1645" s="54"/>
      <c r="C1645" s="197"/>
      <c r="D1645" s="195"/>
      <c r="E1645" s="103"/>
      <c r="F1645" s="103"/>
      <c r="G1645" s="195"/>
      <c r="H1645" s="197"/>
      <c r="I1645" s="252"/>
      <c r="J1645" s="197"/>
      <c r="K1645" s="253" t="s">
        <v>36</v>
      </c>
      <c r="L1645" s="254">
        <f t="shared" si="157"/>
        <v>2</v>
      </c>
      <c r="M1645" s="254"/>
      <c r="N1645" s="254"/>
      <c r="O1645" s="254">
        <v>1</v>
      </c>
      <c r="P1645" s="254"/>
      <c r="Q1645" s="254"/>
      <c r="R1645" s="254"/>
      <c r="S1645" s="254">
        <v>1</v>
      </c>
      <c r="T1645" s="254"/>
      <c r="U1645" s="254"/>
      <c r="V1645" s="254"/>
      <c r="W1645" s="254"/>
      <c r="X1645" s="254"/>
    </row>
    <row r="1646" spans="1:24">
      <c r="A1646" s="77"/>
      <c r="B1646" s="54"/>
      <c r="C1646" s="197" t="s">
        <v>33</v>
      </c>
      <c r="D1646" s="195" t="s">
        <v>2492</v>
      </c>
      <c r="E1646" s="195" t="s">
        <v>2493</v>
      </c>
      <c r="F1646" s="103" t="s">
        <v>2494</v>
      </c>
      <c r="G1646" s="195" t="s">
        <v>2446</v>
      </c>
      <c r="H1646" s="197" t="s">
        <v>2495</v>
      </c>
      <c r="I1646" s="252">
        <v>98.775000000000006</v>
      </c>
      <c r="J1646" s="197" t="s">
        <v>39</v>
      </c>
      <c r="K1646" s="253" t="s">
        <v>32</v>
      </c>
      <c r="L1646" s="254">
        <f t="shared" si="157"/>
        <v>0</v>
      </c>
      <c r="M1646" s="254"/>
      <c r="N1646" s="254"/>
      <c r="O1646" s="254"/>
      <c r="P1646" s="254"/>
      <c r="Q1646" s="254"/>
      <c r="R1646" s="254"/>
      <c r="S1646" s="254"/>
      <c r="T1646" s="254"/>
      <c r="U1646" s="254"/>
      <c r="V1646" s="254"/>
      <c r="W1646" s="254"/>
      <c r="X1646" s="254"/>
    </row>
    <row r="1647" spans="1:24">
      <c r="A1647" s="77"/>
      <c r="B1647" s="54"/>
      <c r="C1647" s="197"/>
      <c r="D1647" s="195"/>
      <c r="E1647" s="103"/>
      <c r="F1647" s="103"/>
      <c r="G1647" s="195"/>
      <c r="H1647" s="197"/>
      <c r="I1647" s="252"/>
      <c r="J1647" s="197"/>
      <c r="K1647" s="253" t="s">
        <v>34</v>
      </c>
      <c r="L1647" s="254">
        <f t="shared" si="157"/>
        <v>0</v>
      </c>
      <c r="M1647" s="254"/>
      <c r="N1647" s="254"/>
      <c r="O1647" s="254"/>
      <c r="P1647" s="254"/>
      <c r="Q1647" s="254"/>
      <c r="R1647" s="254"/>
      <c r="S1647" s="254"/>
      <c r="T1647" s="254"/>
      <c r="U1647" s="254"/>
      <c r="V1647" s="254"/>
      <c r="W1647" s="254"/>
      <c r="X1647" s="254"/>
    </row>
    <row r="1648" spans="1:24">
      <c r="A1648" s="77"/>
      <c r="B1648" s="54"/>
      <c r="C1648" s="197"/>
      <c r="D1648" s="195"/>
      <c r="E1648" s="103"/>
      <c r="F1648" s="103"/>
      <c r="G1648" s="195"/>
      <c r="H1648" s="197"/>
      <c r="I1648" s="252"/>
      <c r="J1648" s="197"/>
      <c r="K1648" s="253" t="s">
        <v>36</v>
      </c>
      <c r="L1648" s="254">
        <f t="shared" si="157"/>
        <v>4</v>
      </c>
      <c r="M1648" s="254"/>
      <c r="N1648" s="254"/>
      <c r="O1648" s="254">
        <v>1</v>
      </c>
      <c r="P1648" s="254"/>
      <c r="Q1648" s="254"/>
      <c r="R1648" s="254"/>
      <c r="S1648" s="254">
        <v>3</v>
      </c>
      <c r="T1648" s="254"/>
      <c r="U1648" s="254"/>
      <c r="V1648" s="254"/>
      <c r="W1648" s="254"/>
      <c r="X1648" s="254"/>
    </row>
    <row r="1649" spans="1:24">
      <c r="A1649" s="77"/>
      <c r="B1649" s="54"/>
      <c r="C1649" s="197" t="s">
        <v>33</v>
      </c>
      <c r="D1649" s="195" t="s">
        <v>2496</v>
      </c>
      <c r="E1649" s="195" t="s">
        <v>2497</v>
      </c>
      <c r="F1649" s="103" t="s">
        <v>2498</v>
      </c>
      <c r="G1649" s="195" t="s">
        <v>2499</v>
      </c>
      <c r="H1649" s="197" t="s">
        <v>2500</v>
      </c>
      <c r="I1649" s="252">
        <v>0</v>
      </c>
      <c r="J1649" s="197" t="s">
        <v>39</v>
      </c>
      <c r="K1649" s="253" t="s">
        <v>32</v>
      </c>
      <c r="L1649" s="254">
        <f t="shared" si="157"/>
        <v>0</v>
      </c>
      <c r="M1649" s="254"/>
      <c r="N1649" s="254"/>
      <c r="O1649" s="254"/>
      <c r="P1649" s="254"/>
      <c r="Q1649" s="254"/>
      <c r="R1649" s="254"/>
      <c r="S1649" s="254"/>
      <c r="T1649" s="254"/>
      <c r="U1649" s="254"/>
      <c r="V1649" s="254"/>
      <c r="W1649" s="254"/>
      <c r="X1649" s="254"/>
    </row>
    <row r="1650" spans="1:24">
      <c r="A1650" s="77"/>
      <c r="B1650" s="54"/>
      <c r="C1650" s="197"/>
      <c r="D1650" s="195"/>
      <c r="E1650" s="103"/>
      <c r="F1650" s="103"/>
      <c r="G1650" s="195"/>
      <c r="H1650" s="197"/>
      <c r="I1650" s="252"/>
      <c r="J1650" s="197"/>
      <c r="K1650" s="253" t="s">
        <v>34</v>
      </c>
      <c r="L1650" s="254">
        <f t="shared" si="157"/>
        <v>0</v>
      </c>
      <c r="M1650" s="254"/>
      <c r="N1650" s="254"/>
      <c r="O1650" s="254"/>
      <c r="P1650" s="254"/>
      <c r="Q1650" s="254"/>
      <c r="R1650" s="254"/>
      <c r="S1650" s="254"/>
      <c r="T1650" s="254"/>
      <c r="U1650" s="254"/>
      <c r="V1650" s="254"/>
      <c r="W1650" s="254"/>
      <c r="X1650" s="254"/>
    </row>
    <row r="1651" spans="1:24">
      <c r="A1651" s="77"/>
      <c r="B1651" s="54"/>
      <c r="C1651" s="197"/>
      <c r="D1651" s="195"/>
      <c r="E1651" s="103"/>
      <c r="F1651" s="103"/>
      <c r="G1651" s="195"/>
      <c r="H1651" s="197"/>
      <c r="I1651" s="252"/>
      <c r="J1651" s="197"/>
      <c r="K1651" s="253" t="s">
        <v>36</v>
      </c>
      <c r="L1651" s="254">
        <f t="shared" si="157"/>
        <v>2</v>
      </c>
      <c r="M1651" s="254"/>
      <c r="N1651" s="254"/>
      <c r="O1651" s="254"/>
      <c r="P1651" s="254"/>
      <c r="Q1651" s="254"/>
      <c r="R1651" s="254"/>
      <c r="S1651" s="254"/>
      <c r="T1651" s="254"/>
      <c r="U1651" s="254"/>
      <c r="V1651" s="254"/>
      <c r="W1651" s="254">
        <v>2</v>
      </c>
      <c r="X1651" s="254"/>
    </row>
    <row r="1652" spans="1:24">
      <c r="A1652" s="77"/>
      <c r="B1652" s="54"/>
      <c r="C1652" s="197" t="s">
        <v>33</v>
      </c>
      <c r="D1652" s="195" t="s">
        <v>2501</v>
      </c>
      <c r="E1652" s="195" t="s">
        <v>2502</v>
      </c>
      <c r="F1652" s="195" t="s">
        <v>2503</v>
      </c>
      <c r="G1652" s="195" t="s">
        <v>2504</v>
      </c>
      <c r="H1652" s="197" t="s">
        <v>2505</v>
      </c>
      <c r="I1652" s="252">
        <v>0</v>
      </c>
      <c r="J1652" s="197" t="s">
        <v>39</v>
      </c>
      <c r="K1652" s="253" t="s">
        <v>32</v>
      </c>
      <c r="L1652" s="254">
        <f t="shared" si="157"/>
        <v>0</v>
      </c>
      <c r="M1652" s="254"/>
      <c r="N1652" s="254"/>
      <c r="O1652" s="254"/>
      <c r="P1652" s="254"/>
      <c r="Q1652" s="254"/>
      <c r="R1652" s="254"/>
      <c r="S1652" s="254"/>
      <c r="T1652" s="254"/>
      <c r="U1652" s="254"/>
      <c r="V1652" s="254"/>
      <c r="W1652" s="254"/>
      <c r="X1652" s="254"/>
    </row>
    <row r="1653" spans="1:24">
      <c r="A1653" s="77"/>
      <c r="B1653" s="54"/>
      <c r="C1653" s="197"/>
      <c r="D1653" s="195"/>
      <c r="E1653" s="195"/>
      <c r="F1653" s="195"/>
      <c r="G1653" s="195"/>
      <c r="H1653" s="197"/>
      <c r="I1653" s="252"/>
      <c r="J1653" s="197"/>
      <c r="K1653" s="253" t="s">
        <v>34</v>
      </c>
      <c r="L1653" s="254">
        <f t="shared" si="157"/>
        <v>0</v>
      </c>
      <c r="M1653" s="254"/>
      <c r="N1653" s="254"/>
      <c r="O1653" s="254"/>
      <c r="P1653" s="254"/>
      <c r="Q1653" s="254"/>
      <c r="R1653" s="254"/>
      <c r="S1653" s="254"/>
      <c r="T1653" s="254"/>
      <c r="U1653" s="254"/>
      <c r="V1653" s="254"/>
      <c r="W1653" s="254"/>
      <c r="X1653" s="254"/>
    </row>
    <row r="1654" spans="1:24">
      <c r="A1654" s="77"/>
      <c r="B1654" s="54"/>
      <c r="C1654" s="197"/>
      <c r="D1654" s="195"/>
      <c r="E1654" s="195"/>
      <c r="F1654" s="195"/>
      <c r="G1654" s="195"/>
      <c r="H1654" s="197"/>
      <c r="I1654" s="252"/>
      <c r="J1654" s="197"/>
      <c r="K1654" s="253" t="s">
        <v>36</v>
      </c>
      <c r="L1654" s="254">
        <f t="shared" si="157"/>
        <v>2</v>
      </c>
      <c r="M1654" s="254"/>
      <c r="N1654" s="254"/>
      <c r="O1654" s="254">
        <v>2</v>
      </c>
      <c r="P1654" s="254"/>
      <c r="Q1654" s="254"/>
      <c r="R1654" s="254"/>
      <c r="S1654" s="254"/>
      <c r="T1654" s="254"/>
      <c r="U1654" s="254"/>
      <c r="V1654" s="254"/>
      <c r="W1654" s="254"/>
      <c r="X1654" s="254"/>
    </row>
    <row r="1655" spans="1:24">
      <c r="A1655" s="77"/>
      <c r="B1655" s="54"/>
      <c r="C1655" s="197" t="s">
        <v>31</v>
      </c>
      <c r="D1655" s="195" t="s">
        <v>2506</v>
      </c>
      <c r="E1655" s="195" t="s">
        <v>2507</v>
      </c>
      <c r="F1655" s="195" t="s">
        <v>2508</v>
      </c>
      <c r="G1655" s="195" t="s">
        <v>2509</v>
      </c>
      <c r="H1655" s="197"/>
      <c r="I1655" s="252">
        <v>6622.6549999999997</v>
      </c>
      <c r="J1655" s="197" t="s">
        <v>39</v>
      </c>
      <c r="K1655" s="253" t="s">
        <v>32</v>
      </c>
      <c r="L1655" s="254">
        <f t="shared" si="157"/>
        <v>3</v>
      </c>
      <c r="M1655" s="254">
        <v>1</v>
      </c>
      <c r="N1655" s="254">
        <v>1</v>
      </c>
      <c r="O1655" s="254"/>
      <c r="P1655" s="254"/>
      <c r="Q1655" s="254"/>
      <c r="R1655" s="254"/>
      <c r="S1655" s="254"/>
      <c r="T1655" s="254"/>
      <c r="U1655" s="254"/>
      <c r="V1655" s="254"/>
      <c r="W1655" s="254">
        <v>1</v>
      </c>
      <c r="X1655" s="254"/>
    </row>
    <row r="1656" spans="1:24">
      <c r="A1656" s="77"/>
      <c r="B1656" s="54"/>
      <c r="C1656" s="197"/>
      <c r="D1656" s="195"/>
      <c r="E1656" s="195"/>
      <c r="F1656" s="195"/>
      <c r="G1656" s="195"/>
      <c r="H1656" s="197"/>
      <c r="I1656" s="252"/>
      <c r="J1656" s="197"/>
      <c r="K1656" s="253" t="s">
        <v>34</v>
      </c>
      <c r="L1656" s="254">
        <f t="shared" si="157"/>
        <v>2</v>
      </c>
      <c r="M1656" s="254">
        <v>2</v>
      </c>
      <c r="N1656" s="254"/>
      <c r="O1656" s="254"/>
      <c r="P1656" s="254"/>
      <c r="Q1656" s="254"/>
      <c r="R1656" s="254"/>
      <c r="S1656" s="254"/>
      <c r="T1656" s="254"/>
      <c r="U1656" s="254"/>
      <c r="V1656" s="254"/>
      <c r="W1656" s="254"/>
      <c r="X1656" s="254"/>
    </row>
    <row r="1657" spans="1:24">
      <c r="A1657" s="77"/>
      <c r="B1657" s="54"/>
      <c r="C1657" s="197"/>
      <c r="D1657" s="195"/>
      <c r="E1657" s="195"/>
      <c r="F1657" s="195"/>
      <c r="G1657" s="195"/>
      <c r="H1657" s="197"/>
      <c r="I1657" s="252"/>
      <c r="J1657" s="197"/>
      <c r="K1657" s="253" t="s">
        <v>36</v>
      </c>
      <c r="L1657" s="254">
        <f t="shared" si="157"/>
        <v>0</v>
      </c>
      <c r="M1657" s="254"/>
      <c r="N1657" s="254"/>
      <c r="O1657" s="254"/>
      <c r="P1657" s="254"/>
      <c r="Q1657" s="254"/>
      <c r="R1657" s="254"/>
      <c r="S1657" s="254"/>
      <c r="T1657" s="254"/>
      <c r="U1657" s="254"/>
      <c r="V1657" s="254"/>
      <c r="W1657" s="254"/>
      <c r="X1657" s="254"/>
    </row>
    <row r="1658" spans="1:24">
      <c r="A1658" s="77"/>
      <c r="B1658" s="54"/>
      <c r="C1658" s="197" t="s">
        <v>33</v>
      </c>
      <c r="D1658" s="195" t="s">
        <v>2510</v>
      </c>
      <c r="E1658" s="195" t="s">
        <v>2511</v>
      </c>
      <c r="F1658" s="195" t="s">
        <v>2512</v>
      </c>
      <c r="G1658" s="195" t="s">
        <v>2513</v>
      </c>
      <c r="H1658" s="197"/>
      <c r="I1658" s="252">
        <v>0</v>
      </c>
      <c r="J1658" s="197" t="s">
        <v>39</v>
      </c>
      <c r="K1658" s="253" t="s">
        <v>32</v>
      </c>
      <c r="L1658" s="254">
        <f t="shared" si="157"/>
        <v>0</v>
      </c>
      <c r="M1658" s="254"/>
      <c r="N1658" s="254"/>
      <c r="O1658" s="254"/>
      <c r="P1658" s="254"/>
      <c r="Q1658" s="254"/>
      <c r="R1658" s="254"/>
      <c r="S1658" s="254"/>
      <c r="T1658" s="254"/>
      <c r="U1658" s="254"/>
      <c r="V1658" s="254"/>
      <c r="W1658" s="254"/>
      <c r="X1658" s="254"/>
    </row>
    <row r="1659" spans="1:24">
      <c r="A1659" s="77"/>
      <c r="B1659" s="54"/>
      <c r="C1659" s="197"/>
      <c r="D1659" s="195"/>
      <c r="E1659" s="195"/>
      <c r="F1659" s="195"/>
      <c r="G1659" s="195"/>
      <c r="H1659" s="197"/>
      <c r="I1659" s="252"/>
      <c r="J1659" s="197"/>
      <c r="K1659" s="253" t="s">
        <v>34</v>
      </c>
      <c r="L1659" s="254">
        <f t="shared" si="157"/>
        <v>0</v>
      </c>
      <c r="M1659" s="254"/>
      <c r="N1659" s="254"/>
      <c r="O1659" s="254"/>
      <c r="P1659" s="254"/>
      <c r="Q1659" s="254"/>
      <c r="R1659" s="254"/>
      <c r="S1659" s="254"/>
      <c r="T1659" s="254"/>
      <c r="U1659" s="254"/>
      <c r="V1659" s="254"/>
      <c r="W1659" s="254"/>
      <c r="X1659" s="254"/>
    </row>
    <row r="1660" spans="1:24">
      <c r="A1660" s="77"/>
      <c r="B1660" s="54"/>
      <c r="C1660" s="197"/>
      <c r="D1660" s="195"/>
      <c r="E1660" s="195"/>
      <c r="F1660" s="195"/>
      <c r="G1660" s="195"/>
      <c r="H1660" s="197"/>
      <c r="I1660" s="252"/>
      <c r="J1660" s="197"/>
      <c r="K1660" s="253" t="s">
        <v>36</v>
      </c>
      <c r="L1660" s="254">
        <f t="shared" si="157"/>
        <v>2</v>
      </c>
      <c r="M1660" s="254"/>
      <c r="N1660" s="254"/>
      <c r="O1660" s="254">
        <v>2</v>
      </c>
      <c r="P1660" s="254"/>
      <c r="Q1660" s="254"/>
      <c r="R1660" s="254"/>
      <c r="S1660" s="254"/>
      <c r="T1660" s="254"/>
      <c r="U1660" s="254"/>
      <c r="V1660" s="254"/>
      <c r="W1660" s="254"/>
      <c r="X1660" s="254"/>
    </row>
    <row r="1661" spans="1:24">
      <c r="A1661" s="77"/>
      <c r="B1661" s="54"/>
      <c r="C1661" s="197" t="s">
        <v>33</v>
      </c>
      <c r="D1661" s="195" t="s">
        <v>2514</v>
      </c>
      <c r="E1661" s="195" t="s">
        <v>2515</v>
      </c>
      <c r="F1661" s="195" t="s">
        <v>2516</v>
      </c>
      <c r="G1661" s="195" t="s">
        <v>2517</v>
      </c>
      <c r="H1661" s="197" t="s">
        <v>2518</v>
      </c>
      <c r="I1661" s="252">
        <v>0</v>
      </c>
      <c r="J1661" s="197" t="s">
        <v>39</v>
      </c>
      <c r="K1661" s="253" t="s">
        <v>32</v>
      </c>
      <c r="L1661" s="254">
        <f t="shared" si="157"/>
        <v>0</v>
      </c>
      <c r="M1661" s="254"/>
      <c r="N1661" s="254"/>
      <c r="O1661" s="254"/>
      <c r="P1661" s="254"/>
      <c r="Q1661" s="254"/>
      <c r="R1661" s="254"/>
      <c r="S1661" s="254"/>
      <c r="T1661" s="254"/>
      <c r="U1661" s="254"/>
      <c r="V1661" s="254"/>
      <c r="W1661" s="254"/>
      <c r="X1661" s="254"/>
    </row>
    <row r="1662" spans="1:24">
      <c r="A1662" s="77"/>
      <c r="B1662" s="54"/>
      <c r="C1662" s="197"/>
      <c r="D1662" s="195"/>
      <c r="E1662" s="195"/>
      <c r="F1662" s="195"/>
      <c r="G1662" s="195"/>
      <c r="H1662" s="197"/>
      <c r="I1662" s="252"/>
      <c r="J1662" s="197"/>
      <c r="K1662" s="253" t="s">
        <v>34</v>
      </c>
      <c r="L1662" s="254">
        <f t="shared" si="157"/>
        <v>0</v>
      </c>
      <c r="M1662" s="254"/>
      <c r="N1662" s="254"/>
      <c r="O1662" s="254"/>
      <c r="P1662" s="254"/>
      <c r="Q1662" s="254"/>
      <c r="R1662" s="254"/>
      <c r="S1662" s="254"/>
      <c r="T1662" s="254"/>
      <c r="U1662" s="254"/>
      <c r="V1662" s="254"/>
      <c r="W1662" s="254"/>
      <c r="X1662" s="254"/>
    </row>
    <row r="1663" spans="1:24">
      <c r="A1663" s="77"/>
      <c r="B1663" s="54"/>
      <c r="C1663" s="197"/>
      <c r="D1663" s="195"/>
      <c r="E1663" s="195"/>
      <c r="F1663" s="195"/>
      <c r="G1663" s="195"/>
      <c r="H1663" s="197"/>
      <c r="I1663" s="252"/>
      <c r="J1663" s="197"/>
      <c r="K1663" s="253" t="s">
        <v>36</v>
      </c>
      <c r="L1663" s="254">
        <f t="shared" si="157"/>
        <v>2</v>
      </c>
      <c r="M1663" s="254"/>
      <c r="N1663" s="254"/>
      <c r="O1663" s="254">
        <v>2</v>
      </c>
      <c r="P1663" s="254"/>
      <c r="Q1663" s="254"/>
      <c r="R1663" s="254"/>
      <c r="S1663" s="254"/>
      <c r="T1663" s="254"/>
      <c r="U1663" s="254"/>
      <c r="V1663" s="254"/>
      <c r="W1663" s="254"/>
      <c r="X1663" s="254"/>
    </row>
    <row r="1664" spans="1:24">
      <c r="A1664" s="77"/>
      <c r="B1664" s="54"/>
      <c r="C1664" s="197" t="s">
        <v>33</v>
      </c>
      <c r="D1664" s="195" t="s">
        <v>2519</v>
      </c>
      <c r="E1664" s="195" t="s">
        <v>2520</v>
      </c>
      <c r="F1664" s="195" t="s">
        <v>2521</v>
      </c>
      <c r="G1664" s="195" t="s">
        <v>2522</v>
      </c>
      <c r="H1664" s="197" t="s">
        <v>2523</v>
      </c>
      <c r="I1664" s="252">
        <v>0</v>
      </c>
      <c r="J1664" s="197" t="s">
        <v>39</v>
      </c>
      <c r="K1664" s="253" t="s">
        <v>32</v>
      </c>
      <c r="L1664" s="254">
        <f t="shared" si="157"/>
        <v>0</v>
      </c>
      <c r="M1664" s="254"/>
      <c r="N1664" s="254"/>
      <c r="O1664" s="254"/>
      <c r="P1664" s="254"/>
      <c r="Q1664" s="254"/>
      <c r="R1664" s="254"/>
      <c r="S1664" s="254"/>
      <c r="T1664" s="254"/>
      <c r="U1664" s="254"/>
      <c r="V1664" s="254"/>
      <c r="W1664" s="254"/>
      <c r="X1664" s="254"/>
    </row>
    <row r="1665" spans="1:24">
      <c r="A1665" s="77"/>
      <c r="B1665" s="54"/>
      <c r="C1665" s="197"/>
      <c r="D1665" s="195"/>
      <c r="E1665" s="195"/>
      <c r="F1665" s="195"/>
      <c r="G1665" s="195"/>
      <c r="H1665" s="197"/>
      <c r="I1665" s="252"/>
      <c r="J1665" s="197"/>
      <c r="K1665" s="253" t="s">
        <v>34</v>
      </c>
      <c r="L1665" s="254">
        <f t="shared" si="157"/>
        <v>0</v>
      </c>
      <c r="M1665" s="254"/>
      <c r="N1665" s="254"/>
      <c r="O1665" s="254"/>
      <c r="P1665" s="254"/>
      <c r="Q1665" s="254"/>
      <c r="R1665" s="254"/>
      <c r="S1665" s="254"/>
      <c r="T1665" s="254"/>
      <c r="U1665" s="254"/>
      <c r="V1665" s="254"/>
      <c r="W1665" s="254"/>
      <c r="X1665" s="254"/>
    </row>
    <row r="1666" spans="1:24">
      <c r="A1666" s="77"/>
      <c r="B1666" s="54"/>
      <c r="C1666" s="197"/>
      <c r="D1666" s="195"/>
      <c r="E1666" s="195"/>
      <c r="F1666" s="195"/>
      <c r="G1666" s="195"/>
      <c r="H1666" s="197"/>
      <c r="I1666" s="252"/>
      <c r="J1666" s="197"/>
      <c r="K1666" s="253" t="s">
        <v>36</v>
      </c>
      <c r="L1666" s="254">
        <f t="shared" si="157"/>
        <v>2</v>
      </c>
      <c r="M1666" s="254"/>
      <c r="N1666" s="254"/>
      <c r="O1666" s="254">
        <v>1</v>
      </c>
      <c r="P1666" s="254"/>
      <c r="Q1666" s="254"/>
      <c r="R1666" s="254"/>
      <c r="S1666" s="254"/>
      <c r="T1666" s="254">
        <v>1</v>
      </c>
      <c r="U1666" s="254"/>
      <c r="V1666" s="254"/>
      <c r="W1666" s="254"/>
      <c r="X1666" s="254"/>
    </row>
    <row r="1667" spans="1:24">
      <c r="A1667" s="77"/>
      <c r="B1667" s="54"/>
      <c r="C1667" s="197" t="s">
        <v>33</v>
      </c>
      <c r="D1667" s="195" t="s">
        <v>2524</v>
      </c>
      <c r="E1667" s="195" t="s">
        <v>2525</v>
      </c>
      <c r="F1667" s="195" t="s">
        <v>2526</v>
      </c>
      <c r="G1667" s="195" t="s">
        <v>2527</v>
      </c>
      <c r="H1667" s="197"/>
      <c r="I1667" s="252">
        <v>0</v>
      </c>
      <c r="J1667" s="197" t="s">
        <v>39</v>
      </c>
      <c r="K1667" s="253" t="s">
        <v>32</v>
      </c>
      <c r="L1667" s="254">
        <f t="shared" si="157"/>
        <v>0</v>
      </c>
      <c r="M1667" s="254"/>
      <c r="N1667" s="254"/>
      <c r="O1667" s="254"/>
      <c r="P1667" s="254"/>
      <c r="Q1667" s="254"/>
      <c r="R1667" s="254"/>
      <c r="S1667" s="254"/>
      <c r="T1667" s="254"/>
      <c r="U1667" s="254"/>
      <c r="V1667" s="254"/>
      <c r="W1667" s="254"/>
      <c r="X1667" s="254"/>
    </row>
    <row r="1668" spans="1:24">
      <c r="A1668" s="77"/>
      <c r="B1668" s="54"/>
      <c r="C1668" s="197"/>
      <c r="D1668" s="195"/>
      <c r="E1668" s="195"/>
      <c r="F1668" s="195"/>
      <c r="G1668" s="195"/>
      <c r="H1668" s="197"/>
      <c r="I1668" s="252"/>
      <c r="J1668" s="197"/>
      <c r="K1668" s="253" t="s">
        <v>34</v>
      </c>
      <c r="L1668" s="254">
        <f t="shared" si="157"/>
        <v>0</v>
      </c>
      <c r="M1668" s="254"/>
      <c r="N1668" s="254"/>
      <c r="O1668" s="254"/>
      <c r="P1668" s="254"/>
      <c r="Q1668" s="254"/>
      <c r="R1668" s="254"/>
      <c r="S1668" s="254"/>
      <c r="T1668" s="254"/>
      <c r="U1668" s="254"/>
      <c r="V1668" s="254"/>
      <c r="W1668" s="254"/>
      <c r="X1668" s="254"/>
    </row>
    <row r="1669" spans="1:24">
      <c r="A1669" s="77"/>
      <c r="B1669" s="54"/>
      <c r="C1669" s="197"/>
      <c r="D1669" s="195"/>
      <c r="E1669" s="195"/>
      <c r="F1669" s="195"/>
      <c r="G1669" s="195"/>
      <c r="H1669" s="197"/>
      <c r="I1669" s="252"/>
      <c r="J1669" s="197"/>
      <c r="K1669" s="253" t="s">
        <v>36</v>
      </c>
      <c r="L1669" s="254">
        <f t="shared" ref="L1669:L1732" si="158">SUM(M1669:X1669)</f>
        <v>2</v>
      </c>
      <c r="M1669" s="254"/>
      <c r="N1669" s="254"/>
      <c r="O1669" s="254">
        <v>1</v>
      </c>
      <c r="P1669" s="254"/>
      <c r="Q1669" s="254"/>
      <c r="R1669" s="254"/>
      <c r="S1669" s="254"/>
      <c r="T1669" s="254"/>
      <c r="U1669" s="254"/>
      <c r="V1669" s="254"/>
      <c r="W1669" s="254">
        <v>1</v>
      </c>
      <c r="X1669" s="254"/>
    </row>
    <row r="1670" spans="1:24">
      <c r="A1670" s="77"/>
      <c r="B1670" s="54"/>
      <c r="C1670" s="197" t="s">
        <v>31</v>
      </c>
      <c r="D1670" s="195" t="s">
        <v>2528</v>
      </c>
      <c r="E1670" s="195" t="s">
        <v>2529</v>
      </c>
      <c r="F1670" s="195" t="s">
        <v>2530</v>
      </c>
      <c r="G1670" s="195" t="s">
        <v>2531</v>
      </c>
      <c r="H1670" s="197" t="s">
        <v>2532</v>
      </c>
      <c r="I1670" s="252">
        <v>2041.5</v>
      </c>
      <c r="J1670" s="197" t="s">
        <v>39</v>
      </c>
      <c r="K1670" s="253" t="s">
        <v>32</v>
      </c>
      <c r="L1670" s="254">
        <f t="shared" si="158"/>
        <v>4</v>
      </c>
      <c r="M1670" s="254"/>
      <c r="N1670" s="254">
        <v>1</v>
      </c>
      <c r="O1670" s="254">
        <v>2</v>
      </c>
      <c r="P1670" s="254"/>
      <c r="Q1670" s="254"/>
      <c r="R1670" s="254"/>
      <c r="S1670" s="254"/>
      <c r="T1670" s="254">
        <v>1</v>
      </c>
      <c r="U1670" s="254"/>
      <c r="V1670" s="254"/>
      <c r="W1670" s="254"/>
      <c r="X1670" s="254"/>
    </row>
    <row r="1671" spans="1:24">
      <c r="A1671" s="77"/>
      <c r="B1671" s="54"/>
      <c r="C1671" s="197"/>
      <c r="D1671" s="195"/>
      <c r="E1671" s="195"/>
      <c r="F1671" s="195"/>
      <c r="G1671" s="195"/>
      <c r="H1671" s="197"/>
      <c r="I1671" s="252"/>
      <c r="J1671" s="197"/>
      <c r="K1671" s="253" t="s">
        <v>34</v>
      </c>
      <c r="L1671" s="254">
        <f t="shared" si="158"/>
        <v>0</v>
      </c>
      <c r="M1671" s="254"/>
      <c r="N1671" s="254"/>
      <c r="O1671" s="254"/>
      <c r="P1671" s="254"/>
      <c r="Q1671" s="254"/>
      <c r="R1671" s="254"/>
      <c r="S1671" s="254"/>
      <c r="T1671" s="254"/>
      <c r="U1671" s="254"/>
      <c r="V1671" s="254"/>
      <c r="W1671" s="254"/>
      <c r="X1671" s="254"/>
    </row>
    <row r="1672" spans="1:24">
      <c r="A1672" s="77"/>
      <c r="B1672" s="54"/>
      <c r="C1672" s="197"/>
      <c r="D1672" s="195"/>
      <c r="E1672" s="195"/>
      <c r="F1672" s="195"/>
      <c r="G1672" s="195"/>
      <c r="H1672" s="197"/>
      <c r="I1672" s="252"/>
      <c r="J1672" s="197"/>
      <c r="K1672" s="253" t="s">
        <v>36</v>
      </c>
      <c r="L1672" s="254">
        <f t="shared" si="158"/>
        <v>0</v>
      </c>
      <c r="M1672" s="254"/>
      <c r="N1672" s="254"/>
      <c r="O1672" s="254"/>
      <c r="P1672" s="254"/>
      <c r="Q1672" s="254"/>
      <c r="R1672" s="254"/>
      <c r="S1672" s="254"/>
      <c r="T1672" s="254"/>
      <c r="U1672" s="254"/>
      <c r="V1672" s="254"/>
      <c r="W1672" s="254"/>
      <c r="X1672" s="254"/>
    </row>
    <row r="1673" spans="1:24">
      <c r="A1673" s="77"/>
      <c r="B1673" s="54"/>
      <c r="C1673" s="197" t="s">
        <v>31</v>
      </c>
      <c r="D1673" s="195" t="s">
        <v>2533</v>
      </c>
      <c r="E1673" s="195" t="s">
        <v>2534</v>
      </c>
      <c r="F1673" s="195" t="s">
        <v>2535</v>
      </c>
      <c r="G1673" s="195" t="s">
        <v>2536</v>
      </c>
      <c r="H1673" s="197" t="s">
        <v>2537</v>
      </c>
      <c r="I1673" s="252">
        <v>3129.66</v>
      </c>
      <c r="J1673" s="197" t="s">
        <v>39</v>
      </c>
      <c r="K1673" s="253" t="s">
        <v>32</v>
      </c>
      <c r="L1673" s="254">
        <f t="shared" si="158"/>
        <v>0</v>
      </c>
      <c r="M1673" s="254"/>
      <c r="N1673" s="254"/>
      <c r="O1673" s="254"/>
      <c r="P1673" s="254"/>
      <c r="Q1673" s="254"/>
      <c r="R1673" s="254"/>
      <c r="S1673" s="254"/>
      <c r="T1673" s="254"/>
      <c r="U1673" s="254"/>
      <c r="V1673" s="254"/>
      <c r="W1673" s="254"/>
      <c r="X1673" s="254"/>
    </row>
    <row r="1674" spans="1:24">
      <c r="A1674" s="77"/>
      <c r="B1674" s="54"/>
      <c r="C1674" s="197"/>
      <c r="D1674" s="195"/>
      <c r="E1674" s="195"/>
      <c r="F1674" s="195"/>
      <c r="G1674" s="195"/>
      <c r="H1674" s="197"/>
      <c r="I1674" s="252"/>
      <c r="J1674" s="197"/>
      <c r="K1674" s="253" t="s">
        <v>34</v>
      </c>
      <c r="L1674" s="254">
        <f t="shared" si="158"/>
        <v>0</v>
      </c>
      <c r="M1674" s="254"/>
      <c r="N1674" s="254"/>
      <c r="O1674" s="254"/>
      <c r="P1674" s="254"/>
      <c r="Q1674" s="254"/>
      <c r="R1674" s="254"/>
      <c r="S1674" s="254"/>
      <c r="T1674" s="254"/>
      <c r="U1674" s="254"/>
      <c r="V1674" s="254"/>
      <c r="W1674" s="254"/>
      <c r="X1674" s="254"/>
    </row>
    <row r="1675" spans="1:24">
      <c r="A1675" s="77"/>
      <c r="B1675" s="54"/>
      <c r="C1675" s="197"/>
      <c r="D1675" s="195"/>
      <c r="E1675" s="195"/>
      <c r="F1675" s="195"/>
      <c r="G1675" s="195"/>
      <c r="H1675" s="197"/>
      <c r="I1675" s="252"/>
      <c r="J1675" s="197"/>
      <c r="K1675" s="253" t="s">
        <v>36</v>
      </c>
      <c r="L1675" s="254">
        <f t="shared" si="158"/>
        <v>2</v>
      </c>
      <c r="M1675" s="254">
        <v>2</v>
      </c>
      <c r="N1675" s="254"/>
      <c r="O1675" s="254"/>
      <c r="P1675" s="254"/>
      <c r="Q1675" s="254"/>
      <c r="R1675" s="254"/>
      <c r="S1675" s="254"/>
      <c r="T1675" s="254"/>
      <c r="U1675" s="254"/>
      <c r="V1675" s="254"/>
      <c r="W1675" s="254"/>
      <c r="X1675" s="254"/>
    </row>
    <row r="1676" spans="1:24">
      <c r="A1676" s="77"/>
      <c r="B1676" s="54"/>
      <c r="C1676" s="197" t="s">
        <v>33</v>
      </c>
      <c r="D1676" s="195" t="s">
        <v>2538</v>
      </c>
      <c r="E1676" s="195" t="s">
        <v>2539</v>
      </c>
      <c r="F1676" s="195" t="s">
        <v>2540</v>
      </c>
      <c r="G1676" s="195" t="s">
        <v>2541</v>
      </c>
      <c r="H1676" s="197"/>
      <c r="I1676" s="252">
        <v>0</v>
      </c>
      <c r="J1676" s="197" t="s">
        <v>39</v>
      </c>
      <c r="K1676" s="253" t="s">
        <v>32</v>
      </c>
      <c r="L1676" s="254">
        <f t="shared" si="158"/>
        <v>0</v>
      </c>
      <c r="M1676" s="254"/>
      <c r="N1676" s="254"/>
      <c r="O1676" s="254"/>
      <c r="P1676" s="254"/>
      <c r="Q1676" s="254"/>
      <c r="R1676" s="254"/>
      <c r="S1676" s="254"/>
      <c r="T1676" s="254"/>
      <c r="U1676" s="254"/>
      <c r="V1676" s="254"/>
      <c r="W1676" s="254"/>
      <c r="X1676" s="254"/>
    </row>
    <row r="1677" spans="1:24">
      <c r="A1677" s="77"/>
      <c r="B1677" s="54"/>
      <c r="C1677" s="197"/>
      <c r="D1677" s="195"/>
      <c r="E1677" s="195"/>
      <c r="F1677" s="195"/>
      <c r="G1677" s="195"/>
      <c r="H1677" s="197"/>
      <c r="I1677" s="252"/>
      <c r="J1677" s="197"/>
      <c r="K1677" s="253" t="s">
        <v>34</v>
      </c>
      <c r="L1677" s="254">
        <f t="shared" si="158"/>
        <v>0</v>
      </c>
      <c r="M1677" s="254"/>
      <c r="N1677" s="254"/>
      <c r="O1677" s="254"/>
      <c r="P1677" s="254"/>
      <c r="Q1677" s="254"/>
      <c r="R1677" s="254"/>
      <c r="S1677" s="254"/>
      <c r="T1677" s="254"/>
      <c r="U1677" s="254"/>
      <c r="V1677" s="254"/>
      <c r="W1677" s="254"/>
      <c r="X1677" s="254"/>
    </row>
    <row r="1678" spans="1:24">
      <c r="A1678" s="77"/>
      <c r="B1678" s="54"/>
      <c r="C1678" s="197"/>
      <c r="D1678" s="195"/>
      <c r="E1678" s="195"/>
      <c r="F1678" s="195"/>
      <c r="G1678" s="195"/>
      <c r="H1678" s="197"/>
      <c r="I1678" s="252"/>
      <c r="J1678" s="197"/>
      <c r="K1678" s="253" t="s">
        <v>36</v>
      </c>
      <c r="L1678" s="254">
        <f t="shared" si="158"/>
        <v>2</v>
      </c>
      <c r="M1678" s="254"/>
      <c r="N1678" s="254"/>
      <c r="O1678" s="254">
        <v>1</v>
      </c>
      <c r="P1678" s="254"/>
      <c r="Q1678" s="254"/>
      <c r="R1678" s="254"/>
      <c r="S1678" s="254"/>
      <c r="T1678" s="254"/>
      <c r="U1678" s="254"/>
      <c r="V1678" s="254"/>
      <c r="W1678" s="254">
        <v>1</v>
      </c>
      <c r="X1678" s="254"/>
    </row>
    <row r="1679" spans="1:24">
      <c r="A1679" s="77"/>
      <c r="B1679" s="54"/>
      <c r="C1679" s="197" t="s">
        <v>33</v>
      </c>
      <c r="D1679" s="195" t="s">
        <v>2542</v>
      </c>
      <c r="E1679" s="195" t="s">
        <v>2543</v>
      </c>
      <c r="F1679" s="195" t="s">
        <v>2544</v>
      </c>
      <c r="G1679" s="195" t="s">
        <v>2545</v>
      </c>
      <c r="H1679" s="197" t="s">
        <v>2546</v>
      </c>
      <c r="I1679" s="252">
        <v>695.23</v>
      </c>
      <c r="J1679" s="197" t="s">
        <v>39</v>
      </c>
      <c r="K1679" s="253" t="s">
        <v>32</v>
      </c>
      <c r="L1679" s="254">
        <f t="shared" si="158"/>
        <v>0</v>
      </c>
      <c r="M1679" s="254"/>
      <c r="N1679" s="254"/>
      <c r="O1679" s="254"/>
      <c r="P1679" s="254"/>
      <c r="Q1679" s="254"/>
      <c r="R1679" s="254"/>
      <c r="S1679" s="254"/>
      <c r="T1679" s="254"/>
      <c r="U1679" s="254"/>
      <c r="V1679" s="254"/>
      <c r="W1679" s="254"/>
      <c r="X1679" s="254"/>
    </row>
    <row r="1680" spans="1:24">
      <c r="A1680" s="77"/>
      <c r="B1680" s="54"/>
      <c r="C1680" s="197"/>
      <c r="D1680" s="195"/>
      <c r="E1680" s="195"/>
      <c r="F1680" s="195"/>
      <c r="G1680" s="195"/>
      <c r="H1680" s="197"/>
      <c r="I1680" s="252"/>
      <c r="J1680" s="197"/>
      <c r="K1680" s="253" t="s">
        <v>34</v>
      </c>
      <c r="L1680" s="254">
        <f t="shared" si="158"/>
        <v>0</v>
      </c>
      <c r="M1680" s="254"/>
      <c r="N1680" s="254"/>
      <c r="O1680" s="254"/>
      <c r="P1680" s="254"/>
      <c r="Q1680" s="254"/>
      <c r="R1680" s="254"/>
      <c r="S1680" s="254"/>
      <c r="T1680" s="254"/>
      <c r="U1680" s="254"/>
      <c r="V1680" s="254"/>
      <c r="W1680" s="254"/>
      <c r="X1680" s="254"/>
    </row>
    <row r="1681" spans="1:24">
      <c r="A1681" s="77"/>
      <c r="B1681" s="54"/>
      <c r="C1681" s="197"/>
      <c r="D1681" s="195"/>
      <c r="E1681" s="195"/>
      <c r="F1681" s="195"/>
      <c r="G1681" s="195"/>
      <c r="H1681" s="197"/>
      <c r="I1681" s="252"/>
      <c r="J1681" s="197"/>
      <c r="K1681" s="253" t="s">
        <v>36</v>
      </c>
      <c r="L1681" s="254">
        <f t="shared" si="158"/>
        <v>2</v>
      </c>
      <c r="M1681" s="254"/>
      <c r="N1681" s="254">
        <v>1</v>
      </c>
      <c r="O1681" s="254"/>
      <c r="P1681" s="254"/>
      <c r="Q1681" s="254"/>
      <c r="R1681" s="254"/>
      <c r="S1681" s="254"/>
      <c r="T1681" s="254"/>
      <c r="U1681" s="254"/>
      <c r="V1681" s="254"/>
      <c r="W1681" s="254">
        <v>1</v>
      </c>
      <c r="X1681" s="254"/>
    </row>
    <row r="1682" spans="1:24">
      <c r="A1682" s="77"/>
      <c r="B1682" s="54"/>
      <c r="C1682" s="197" t="s">
        <v>33</v>
      </c>
      <c r="D1682" s="195" t="s">
        <v>2547</v>
      </c>
      <c r="E1682" s="195" t="s">
        <v>2548</v>
      </c>
      <c r="F1682" s="195" t="s">
        <v>2549</v>
      </c>
      <c r="G1682" s="195" t="s">
        <v>2550</v>
      </c>
      <c r="H1682" s="197" t="s">
        <v>2551</v>
      </c>
      <c r="I1682" s="252">
        <v>37267.760000000002</v>
      </c>
      <c r="J1682" s="197" t="s">
        <v>39</v>
      </c>
      <c r="K1682" s="253" t="s">
        <v>32</v>
      </c>
      <c r="L1682" s="254">
        <f t="shared" si="158"/>
        <v>0</v>
      </c>
      <c r="M1682" s="254"/>
      <c r="N1682" s="254"/>
      <c r="O1682" s="254"/>
      <c r="P1682" s="254"/>
      <c r="Q1682" s="254"/>
      <c r="R1682" s="254"/>
      <c r="S1682" s="254"/>
      <c r="T1682" s="254"/>
      <c r="U1682" s="254"/>
      <c r="V1682" s="254"/>
      <c r="W1682" s="254"/>
      <c r="X1682" s="254"/>
    </row>
    <row r="1683" spans="1:24">
      <c r="A1683" s="77"/>
      <c r="B1683" s="54"/>
      <c r="C1683" s="197"/>
      <c r="D1683" s="195"/>
      <c r="E1683" s="195"/>
      <c r="F1683" s="195"/>
      <c r="G1683" s="195"/>
      <c r="H1683" s="197"/>
      <c r="I1683" s="252"/>
      <c r="J1683" s="197"/>
      <c r="K1683" s="253" t="s">
        <v>34</v>
      </c>
      <c r="L1683" s="254">
        <f t="shared" si="158"/>
        <v>0</v>
      </c>
      <c r="M1683" s="254"/>
      <c r="N1683" s="254"/>
      <c r="O1683" s="254"/>
      <c r="P1683" s="254"/>
      <c r="Q1683" s="254"/>
      <c r="R1683" s="254"/>
      <c r="S1683" s="254"/>
      <c r="T1683" s="254"/>
      <c r="U1683" s="254"/>
      <c r="V1683" s="254"/>
      <c r="W1683" s="254"/>
      <c r="X1683" s="254"/>
    </row>
    <row r="1684" spans="1:24">
      <c r="A1684" s="77"/>
      <c r="B1684" s="54"/>
      <c r="C1684" s="197"/>
      <c r="D1684" s="195"/>
      <c r="E1684" s="195"/>
      <c r="F1684" s="195"/>
      <c r="G1684" s="195"/>
      <c r="H1684" s="197"/>
      <c r="I1684" s="252"/>
      <c r="J1684" s="197"/>
      <c r="K1684" s="253" t="s">
        <v>36</v>
      </c>
      <c r="L1684" s="254">
        <f t="shared" si="158"/>
        <v>10</v>
      </c>
      <c r="M1684" s="254"/>
      <c r="N1684" s="254"/>
      <c r="O1684" s="254"/>
      <c r="P1684" s="254"/>
      <c r="Q1684" s="254"/>
      <c r="R1684" s="254"/>
      <c r="S1684" s="254"/>
      <c r="T1684" s="254">
        <v>5</v>
      </c>
      <c r="U1684" s="254">
        <v>1</v>
      </c>
      <c r="V1684" s="254"/>
      <c r="W1684" s="254">
        <v>4</v>
      </c>
      <c r="X1684" s="254"/>
    </row>
    <row r="1685" spans="1:24">
      <c r="A1685" s="77"/>
      <c r="B1685" s="54"/>
      <c r="C1685" s="197" t="s">
        <v>31</v>
      </c>
      <c r="D1685" s="195" t="s">
        <v>2552</v>
      </c>
      <c r="E1685" s="195" t="s">
        <v>2553</v>
      </c>
      <c r="F1685" s="195" t="s">
        <v>2554</v>
      </c>
      <c r="G1685" s="195" t="s">
        <v>2555</v>
      </c>
      <c r="H1685" s="197" t="s">
        <v>2556</v>
      </c>
      <c r="I1685" s="252">
        <v>0</v>
      </c>
      <c r="J1685" s="197" t="s">
        <v>39</v>
      </c>
      <c r="K1685" s="253" t="s">
        <v>32</v>
      </c>
      <c r="L1685" s="254">
        <f t="shared" si="158"/>
        <v>3</v>
      </c>
      <c r="M1685" s="254">
        <v>2</v>
      </c>
      <c r="N1685" s="254"/>
      <c r="O1685" s="254">
        <v>1</v>
      </c>
      <c r="P1685" s="254"/>
      <c r="Q1685" s="254"/>
      <c r="R1685" s="254"/>
      <c r="S1685" s="254"/>
      <c r="T1685" s="254"/>
      <c r="U1685" s="254"/>
      <c r="V1685" s="254"/>
      <c r="W1685" s="254"/>
      <c r="X1685" s="254"/>
    </row>
    <row r="1686" spans="1:24">
      <c r="A1686" s="77"/>
      <c r="B1686" s="54"/>
      <c r="C1686" s="197"/>
      <c r="D1686" s="195"/>
      <c r="E1686" s="195"/>
      <c r="F1686" s="195"/>
      <c r="G1686" s="195"/>
      <c r="H1686" s="197"/>
      <c r="I1686" s="252"/>
      <c r="J1686" s="197"/>
      <c r="K1686" s="253" t="s">
        <v>34</v>
      </c>
      <c r="L1686" s="254">
        <f t="shared" si="158"/>
        <v>0</v>
      </c>
      <c r="M1686" s="254"/>
      <c r="N1686" s="254"/>
      <c r="O1686" s="254"/>
      <c r="P1686" s="254"/>
      <c r="Q1686" s="254"/>
      <c r="R1686" s="254"/>
      <c r="S1686" s="254"/>
      <c r="T1686" s="254"/>
      <c r="U1686" s="254"/>
      <c r="V1686" s="254"/>
      <c r="W1686" s="254"/>
      <c r="X1686" s="254"/>
    </row>
    <row r="1687" spans="1:24">
      <c r="A1687" s="77"/>
      <c r="B1687" s="54"/>
      <c r="C1687" s="197"/>
      <c r="D1687" s="195"/>
      <c r="E1687" s="195"/>
      <c r="F1687" s="195"/>
      <c r="G1687" s="195"/>
      <c r="H1687" s="197"/>
      <c r="I1687" s="252"/>
      <c r="J1687" s="197"/>
      <c r="K1687" s="253" t="s">
        <v>36</v>
      </c>
      <c r="L1687" s="254">
        <f t="shared" si="158"/>
        <v>0</v>
      </c>
      <c r="M1687" s="254"/>
      <c r="N1687" s="254"/>
      <c r="O1687" s="254"/>
      <c r="P1687" s="254"/>
      <c r="Q1687" s="254"/>
      <c r="R1687" s="254"/>
      <c r="S1687" s="254"/>
      <c r="T1687" s="254"/>
      <c r="U1687" s="254"/>
      <c r="V1687" s="254"/>
      <c r="W1687" s="254"/>
      <c r="X1687" s="254"/>
    </row>
    <row r="1688" spans="1:24">
      <c r="A1688" s="77"/>
      <c r="B1688" s="54"/>
      <c r="C1688" s="197" t="s">
        <v>33</v>
      </c>
      <c r="D1688" s="195" t="s">
        <v>2557</v>
      </c>
      <c r="E1688" s="195" t="s">
        <v>2558</v>
      </c>
      <c r="F1688" s="195" t="s">
        <v>2559</v>
      </c>
      <c r="G1688" s="195" t="s">
        <v>2560</v>
      </c>
      <c r="H1688" s="197"/>
      <c r="I1688" s="252">
        <v>0</v>
      </c>
      <c r="J1688" s="197" t="s">
        <v>39</v>
      </c>
      <c r="K1688" s="253" t="s">
        <v>32</v>
      </c>
      <c r="L1688" s="254">
        <f t="shared" si="158"/>
        <v>0</v>
      </c>
      <c r="M1688" s="254"/>
      <c r="N1688" s="254"/>
      <c r="O1688" s="254"/>
      <c r="P1688" s="254"/>
      <c r="Q1688" s="254"/>
      <c r="R1688" s="254"/>
      <c r="S1688" s="254"/>
      <c r="T1688" s="254"/>
      <c r="U1688" s="254"/>
      <c r="V1688" s="254"/>
      <c r="W1688" s="254"/>
      <c r="X1688" s="254"/>
    </row>
    <row r="1689" spans="1:24">
      <c r="A1689" s="77"/>
      <c r="B1689" s="54"/>
      <c r="C1689" s="197"/>
      <c r="D1689" s="195"/>
      <c r="E1689" s="195"/>
      <c r="F1689" s="195"/>
      <c r="G1689" s="195"/>
      <c r="H1689" s="197"/>
      <c r="I1689" s="252"/>
      <c r="J1689" s="197"/>
      <c r="K1689" s="253" t="s">
        <v>34</v>
      </c>
      <c r="L1689" s="254">
        <f t="shared" si="158"/>
        <v>0</v>
      </c>
      <c r="M1689" s="254"/>
      <c r="N1689" s="254"/>
      <c r="O1689" s="254"/>
      <c r="P1689" s="254"/>
      <c r="Q1689" s="254"/>
      <c r="R1689" s="254"/>
      <c r="S1689" s="254"/>
      <c r="T1689" s="254"/>
      <c r="U1689" s="254"/>
      <c r="V1689" s="254"/>
      <c r="W1689" s="254"/>
      <c r="X1689" s="254"/>
    </row>
    <row r="1690" spans="1:24">
      <c r="A1690" s="77"/>
      <c r="B1690" s="54"/>
      <c r="C1690" s="197"/>
      <c r="D1690" s="195"/>
      <c r="E1690" s="195"/>
      <c r="F1690" s="195"/>
      <c r="G1690" s="195"/>
      <c r="H1690" s="197"/>
      <c r="I1690" s="252"/>
      <c r="J1690" s="197"/>
      <c r="K1690" s="253" t="s">
        <v>36</v>
      </c>
      <c r="L1690" s="254">
        <f t="shared" si="158"/>
        <v>2</v>
      </c>
      <c r="M1690" s="254"/>
      <c r="N1690" s="254"/>
      <c r="O1690" s="254">
        <v>1</v>
      </c>
      <c r="P1690" s="254"/>
      <c r="Q1690" s="254"/>
      <c r="R1690" s="254"/>
      <c r="S1690" s="254"/>
      <c r="T1690" s="254"/>
      <c r="U1690" s="254"/>
      <c r="V1690" s="254"/>
      <c r="W1690" s="254">
        <v>1</v>
      </c>
      <c r="X1690" s="254"/>
    </row>
    <row r="1691" spans="1:24">
      <c r="A1691" s="77"/>
      <c r="B1691" s="54"/>
      <c r="C1691" s="197" t="s">
        <v>33</v>
      </c>
      <c r="D1691" s="195" t="s">
        <v>2561</v>
      </c>
      <c r="E1691" s="195" t="s">
        <v>2562</v>
      </c>
      <c r="F1691" s="195" t="s">
        <v>2563</v>
      </c>
      <c r="G1691" s="195" t="s">
        <v>2564</v>
      </c>
      <c r="H1691" s="197" t="s">
        <v>2565</v>
      </c>
      <c r="I1691" s="252">
        <v>7326.88</v>
      </c>
      <c r="J1691" s="197" t="s">
        <v>39</v>
      </c>
      <c r="K1691" s="253" t="s">
        <v>32</v>
      </c>
      <c r="L1691" s="254">
        <f t="shared" si="158"/>
        <v>0</v>
      </c>
      <c r="M1691" s="254"/>
      <c r="N1691" s="254"/>
      <c r="O1691" s="254"/>
      <c r="P1691" s="254"/>
      <c r="Q1691" s="254"/>
      <c r="R1691" s="254"/>
      <c r="S1691" s="254"/>
      <c r="T1691" s="254"/>
      <c r="U1691" s="254"/>
      <c r="V1691" s="254"/>
      <c r="W1691" s="254"/>
      <c r="X1691" s="254"/>
    </row>
    <row r="1692" spans="1:24">
      <c r="A1692" s="77"/>
      <c r="B1692" s="54"/>
      <c r="C1692" s="197"/>
      <c r="D1692" s="195"/>
      <c r="E1692" s="195"/>
      <c r="F1692" s="195"/>
      <c r="G1692" s="195"/>
      <c r="H1692" s="197"/>
      <c r="I1692" s="252"/>
      <c r="J1692" s="197"/>
      <c r="K1692" s="253" t="s">
        <v>34</v>
      </c>
      <c r="L1692" s="254">
        <f t="shared" si="158"/>
        <v>0</v>
      </c>
      <c r="M1692" s="254"/>
      <c r="N1692" s="254"/>
      <c r="O1692" s="254"/>
      <c r="P1692" s="254"/>
      <c r="Q1692" s="254"/>
      <c r="R1692" s="254"/>
      <c r="S1692" s="254"/>
      <c r="T1692" s="254"/>
      <c r="U1692" s="254"/>
      <c r="V1692" s="254"/>
      <c r="W1692" s="254"/>
      <c r="X1692" s="254"/>
    </row>
    <row r="1693" spans="1:24">
      <c r="A1693" s="77"/>
      <c r="B1693" s="54"/>
      <c r="C1693" s="197"/>
      <c r="D1693" s="195"/>
      <c r="E1693" s="195"/>
      <c r="F1693" s="195"/>
      <c r="G1693" s="195"/>
      <c r="H1693" s="197"/>
      <c r="I1693" s="252"/>
      <c r="J1693" s="197"/>
      <c r="K1693" s="253" t="s">
        <v>36</v>
      </c>
      <c r="L1693" s="254">
        <f t="shared" si="158"/>
        <v>3</v>
      </c>
      <c r="M1693" s="254"/>
      <c r="N1693" s="254"/>
      <c r="O1693" s="254">
        <v>2</v>
      </c>
      <c r="P1693" s="254"/>
      <c r="Q1693" s="254"/>
      <c r="R1693" s="254"/>
      <c r="S1693" s="254"/>
      <c r="T1693" s="254">
        <v>1</v>
      </c>
      <c r="U1693" s="254"/>
      <c r="V1693" s="254"/>
      <c r="W1693" s="254"/>
      <c r="X1693" s="254"/>
    </row>
    <row r="1694" spans="1:24">
      <c r="A1694" s="77"/>
      <c r="B1694" s="54"/>
      <c r="C1694" s="197" t="s">
        <v>33</v>
      </c>
      <c r="D1694" s="195" t="s">
        <v>2566</v>
      </c>
      <c r="E1694" s="195" t="s">
        <v>2567</v>
      </c>
      <c r="F1694" s="195" t="s">
        <v>2568</v>
      </c>
      <c r="G1694" s="195" t="s">
        <v>2569</v>
      </c>
      <c r="H1694" s="197" t="s">
        <v>2403</v>
      </c>
      <c r="I1694" s="252">
        <v>3391.58</v>
      </c>
      <c r="J1694" s="197" t="s">
        <v>39</v>
      </c>
      <c r="K1694" s="253" t="s">
        <v>32</v>
      </c>
      <c r="L1694" s="254">
        <f t="shared" si="158"/>
        <v>0</v>
      </c>
      <c r="M1694" s="254"/>
      <c r="N1694" s="254"/>
      <c r="O1694" s="254"/>
      <c r="P1694" s="254"/>
      <c r="Q1694" s="254"/>
      <c r="R1694" s="254"/>
      <c r="S1694" s="254"/>
      <c r="T1694" s="254"/>
      <c r="U1694" s="254"/>
      <c r="V1694" s="254"/>
      <c r="W1694" s="254"/>
      <c r="X1694" s="254"/>
    </row>
    <row r="1695" spans="1:24">
      <c r="A1695" s="77"/>
      <c r="B1695" s="54"/>
      <c r="C1695" s="197"/>
      <c r="D1695" s="195"/>
      <c r="E1695" s="195"/>
      <c r="F1695" s="195"/>
      <c r="G1695" s="195"/>
      <c r="H1695" s="197"/>
      <c r="I1695" s="252"/>
      <c r="J1695" s="197"/>
      <c r="K1695" s="253" t="s">
        <v>34</v>
      </c>
      <c r="L1695" s="254">
        <f t="shared" si="158"/>
        <v>0</v>
      </c>
      <c r="M1695" s="254"/>
      <c r="N1695" s="254"/>
      <c r="O1695" s="254"/>
      <c r="P1695" s="254"/>
      <c r="Q1695" s="254"/>
      <c r="R1695" s="254"/>
      <c r="S1695" s="254"/>
      <c r="T1695" s="254"/>
      <c r="U1695" s="254"/>
      <c r="V1695" s="254"/>
      <c r="W1695" s="254"/>
      <c r="X1695" s="254"/>
    </row>
    <row r="1696" spans="1:24">
      <c r="A1696" s="77"/>
      <c r="B1696" s="54"/>
      <c r="C1696" s="197"/>
      <c r="D1696" s="195"/>
      <c r="E1696" s="195"/>
      <c r="F1696" s="195"/>
      <c r="G1696" s="195"/>
      <c r="H1696" s="197"/>
      <c r="I1696" s="252"/>
      <c r="J1696" s="197"/>
      <c r="K1696" s="253" t="s">
        <v>36</v>
      </c>
      <c r="L1696" s="254">
        <f t="shared" si="158"/>
        <v>2</v>
      </c>
      <c r="M1696" s="254"/>
      <c r="N1696" s="254"/>
      <c r="O1696" s="254">
        <v>1</v>
      </c>
      <c r="P1696" s="254"/>
      <c r="Q1696" s="254"/>
      <c r="R1696" s="254"/>
      <c r="S1696" s="254"/>
      <c r="T1696" s="254">
        <v>1</v>
      </c>
      <c r="U1696" s="254"/>
      <c r="V1696" s="254"/>
      <c r="W1696" s="254"/>
      <c r="X1696" s="254"/>
    </row>
    <row r="1697" spans="1:24">
      <c r="A1697" s="77"/>
      <c r="B1697" s="54"/>
      <c r="C1697" s="197" t="s">
        <v>33</v>
      </c>
      <c r="D1697" s="195" t="s">
        <v>2570</v>
      </c>
      <c r="E1697" s="195" t="s">
        <v>2571</v>
      </c>
      <c r="F1697" s="195" t="s">
        <v>2572</v>
      </c>
      <c r="G1697" s="195" t="s">
        <v>2573</v>
      </c>
      <c r="H1697" s="197"/>
      <c r="I1697" s="252">
        <v>0</v>
      </c>
      <c r="J1697" s="197" t="s">
        <v>39</v>
      </c>
      <c r="K1697" s="253" t="s">
        <v>32</v>
      </c>
      <c r="L1697" s="254">
        <f t="shared" si="158"/>
        <v>0</v>
      </c>
      <c r="M1697" s="254"/>
      <c r="N1697" s="254"/>
      <c r="O1697" s="254"/>
      <c r="P1697" s="254"/>
      <c r="Q1697" s="254"/>
      <c r="R1697" s="254"/>
      <c r="S1697" s="254"/>
      <c r="T1697" s="254"/>
      <c r="U1697" s="254"/>
      <c r="V1697" s="254"/>
      <c r="W1697" s="254"/>
      <c r="X1697" s="254"/>
    </row>
    <row r="1698" spans="1:24">
      <c r="A1698" s="77"/>
      <c r="B1698" s="54"/>
      <c r="C1698" s="197"/>
      <c r="D1698" s="195"/>
      <c r="E1698" s="195"/>
      <c r="F1698" s="195"/>
      <c r="G1698" s="195"/>
      <c r="H1698" s="197"/>
      <c r="I1698" s="252"/>
      <c r="J1698" s="197"/>
      <c r="K1698" s="253" t="s">
        <v>34</v>
      </c>
      <c r="L1698" s="254">
        <f t="shared" si="158"/>
        <v>0</v>
      </c>
      <c r="M1698" s="254"/>
      <c r="N1698" s="254"/>
      <c r="O1698" s="254"/>
      <c r="P1698" s="254"/>
      <c r="Q1698" s="254"/>
      <c r="R1698" s="254"/>
      <c r="S1698" s="254"/>
      <c r="T1698" s="254"/>
      <c r="U1698" s="254"/>
      <c r="V1698" s="254"/>
      <c r="W1698" s="254"/>
      <c r="X1698" s="254"/>
    </row>
    <row r="1699" spans="1:24">
      <c r="A1699" s="77"/>
      <c r="B1699" s="54"/>
      <c r="C1699" s="197"/>
      <c r="D1699" s="195"/>
      <c r="E1699" s="195"/>
      <c r="F1699" s="195"/>
      <c r="G1699" s="195"/>
      <c r="H1699" s="197"/>
      <c r="I1699" s="252"/>
      <c r="J1699" s="197"/>
      <c r="K1699" s="253" t="s">
        <v>36</v>
      </c>
      <c r="L1699" s="254">
        <f t="shared" si="158"/>
        <v>2</v>
      </c>
      <c r="M1699" s="254"/>
      <c r="N1699" s="254"/>
      <c r="O1699" s="254">
        <v>1</v>
      </c>
      <c r="P1699" s="254"/>
      <c r="Q1699" s="254"/>
      <c r="R1699" s="254"/>
      <c r="S1699" s="254"/>
      <c r="T1699" s="254">
        <v>1</v>
      </c>
      <c r="U1699" s="254"/>
      <c r="V1699" s="254"/>
      <c r="W1699" s="254"/>
      <c r="X1699" s="254"/>
    </row>
    <row r="1700" spans="1:24">
      <c r="A1700" s="77"/>
      <c r="B1700" s="54"/>
      <c r="C1700" s="197" t="s">
        <v>33</v>
      </c>
      <c r="D1700" s="195" t="s">
        <v>2574</v>
      </c>
      <c r="E1700" s="195" t="s">
        <v>2575</v>
      </c>
      <c r="F1700" s="195" t="s">
        <v>2576</v>
      </c>
      <c r="G1700" s="195" t="s">
        <v>2577</v>
      </c>
      <c r="H1700" s="197" t="s">
        <v>2578</v>
      </c>
      <c r="I1700" s="252">
        <v>0</v>
      </c>
      <c r="J1700" s="197" t="s">
        <v>39</v>
      </c>
      <c r="K1700" s="253" t="s">
        <v>32</v>
      </c>
      <c r="L1700" s="254">
        <f t="shared" si="158"/>
        <v>0</v>
      </c>
      <c r="M1700" s="254"/>
      <c r="N1700" s="254"/>
      <c r="O1700" s="254"/>
      <c r="P1700" s="254"/>
      <c r="Q1700" s="254"/>
      <c r="R1700" s="254"/>
      <c r="S1700" s="254"/>
      <c r="T1700" s="254"/>
      <c r="U1700" s="254"/>
      <c r="V1700" s="254"/>
      <c r="W1700" s="254"/>
      <c r="X1700" s="254"/>
    </row>
    <row r="1701" spans="1:24">
      <c r="A1701" s="77"/>
      <c r="B1701" s="54"/>
      <c r="C1701" s="197"/>
      <c r="D1701" s="195"/>
      <c r="E1701" s="195"/>
      <c r="F1701" s="195"/>
      <c r="G1701" s="195"/>
      <c r="H1701" s="197"/>
      <c r="I1701" s="252"/>
      <c r="J1701" s="197"/>
      <c r="K1701" s="253" t="s">
        <v>34</v>
      </c>
      <c r="L1701" s="254">
        <f t="shared" si="158"/>
        <v>0</v>
      </c>
      <c r="M1701" s="254"/>
      <c r="N1701" s="254"/>
      <c r="O1701" s="254"/>
      <c r="P1701" s="254"/>
      <c r="Q1701" s="254"/>
      <c r="R1701" s="254"/>
      <c r="S1701" s="254"/>
      <c r="T1701" s="254"/>
      <c r="U1701" s="254"/>
      <c r="V1701" s="254"/>
      <c r="W1701" s="254"/>
      <c r="X1701" s="254"/>
    </row>
    <row r="1702" spans="1:24">
      <c r="A1702" s="77"/>
      <c r="B1702" s="54"/>
      <c r="C1702" s="197"/>
      <c r="D1702" s="195"/>
      <c r="E1702" s="195"/>
      <c r="F1702" s="195"/>
      <c r="G1702" s="195"/>
      <c r="H1702" s="197"/>
      <c r="I1702" s="252"/>
      <c r="J1702" s="197"/>
      <c r="K1702" s="253" t="s">
        <v>36</v>
      </c>
      <c r="L1702" s="254">
        <f t="shared" si="158"/>
        <v>2</v>
      </c>
      <c r="M1702" s="254"/>
      <c r="N1702" s="254"/>
      <c r="O1702" s="254">
        <v>1</v>
      </c>
      <c r="P1702" s="254"/>
      <c r="Q1702" s="254"/>
      <c r="R1702" s="254"/>
      <c r="S1702" s="254"/>
      <c r="T1702" s="254">
        <v>1</v>
      </c>
      <c r="U1702" s="254"/>
      <c r="V1702" s="254"/>
      <c r="W1702" s="254"/>
      <c r="X1702" s="254"/>
    </row>
    <row r="1703" spans="1:24">
      <c r="A1703" s="77"/>
      <c r="B1703" s="54"/>
      <c r="C1703" s="197" t="s">
        <v>33</v>
      </c>
      <c r="D1703" s="195" t="s">
        <v>2579</v>
      </c>
      <c r="E1703" s="195" t="s">
        <v>2580</v>
      </c>
      <c r="F1703" s="195" t="s">
        <v>2581</v>
      </c>
      <c r="G1703" s="195" t="s">
        <v>2582</v>
      </c>
      <c r="H1703" s="197" t="s">
        <v>2583</v>
      </c>
      <c r="I1703" s="252">
        <v>71.86</v>
      </c>
      <c r="J1703" s="197" t="s">
        <v>39</v>
      </c>
      <c r="K1703" s="253" t="s">
        <v>32</v>
      </c>
      <c r="L1703" s="254">
        <f t="shared" si="158"/>
        <v>0</v>
      </c>
      <c r="M1703" s="254"/>
      <c r="N1703" s="254"/>
      <c r="O1703" s="254"/>
      <c r="P1703" s="254"/>
      <c r="Q1703" s="254"/>
      <c r="R1703" s="254"/>
      <c r="S1703" s="254"/>
      <c r="T1703" s="254"/>
      <c r="U1703" s="254"/>
      <c r="V1703" s="254"/>
      <c r="W1703" s="254"/>
      <c r="X1703" s="254"/>
    </row>
    <row r="1704" spans="1:24">
      <c r="A1704" s="77"/>
      <c r="B1704" s="54"/>
      <c r="C1704" s="197"/>
      <c r="D1704" s="195"/>
      <c r="E1704" s="195"/>
      <c r="F1704" s="195"/>
      <c r="G1704" s="195"/>
      <c r="H1704" s="197"/>
      <c r="I1704" s="252"/>
      <c r="J1704" s="197"/>
      <c r="K1704" s="253" t="s">
        <v>34</v>
      </c>
      <c r="L1704" s="254">
        <f t="shared" si="158"/>
        <v>0</v>
      </c>
      <c r="M1704" s="254"/>
      <c r="N1704" s="254"/>
      <c r="O1704" s="254"/>
      <c r="P1704" s="254"/>
      <c r="Q1704" s="254"/>
      <c r="R1704" s="254"/>
      <c r="S1704" s="254"/>
      <c r="T1704" s="254"/>
      <c r="U1704" s="254"/>
      <c r="V1704" s="254"/>
      <c r="W1704" s="254"/>
      <c r="X1704" s="254"/>
    </row>
    <row r="1705" spans="1:24">
      <c r="A1705" s="77"/>
      <c r="B1705" s="54"/>
      <c r="C1705" s="197"/>
      <c r="D1705" s="195"/>
      <c r="E1705" s="195"/>
      <c r="F1705" s="195"/>
      <c r="G1705" s="195"/>
      <c r="H1705" s="197"/>
      <c r="I1705" s="252"/>
      <c r="J1705" s="197"/>
      <c r="K1705" s="253" t="s">
        <v>36</v>
      </c>
      <c r="L1705" s="254">
        <f t="shared" si="158"/>
        <v>2</v>
      </c>
      <c r="M1705" s="254"/>
      <c r="N1705" s="254"/>
      <c r="O1705" s="254">
        <v>1</v>
      </c>
      <c r="P1705" s="254"/>
      <c r="Q1705" s="254"/>
      <c r="R1705" s="254"/>
      <c r="S1705" s="254"/>
      <c r="T1705" s="254">
        <v>1</v>
      </c>
      <c r="U1705" s="254"/>
      <c r="V1705" s="254"/>
      <c r="W1705" s="254"/>
      <c r="X1705" s="254"/>
    </row>
    <row r="1706" spans="1:24">
      <c r="A1706" s="77"/>
      <c r="B1706" s="54"/>
      <c r="C1706" s="197" t="s">
        <v>33</v>
      </c>
      <c r="D1706" s="195" t="s">
        <v>2584</v>
      </c>
      <c r="E1706" s="195" t="s">
        <v>2585</v>
      </c>
      <c r="F1706" s="195" t="s">
        <v>2586</v>
      </c>
      <c r="G1706" s="195" t="s">
        <v>2587</v>
      </c>
      <c r="H1706" s="197" t="s">
        <v>2588</v>
      </c>
      <c r="I1706" s="252">
        <v>32</v>
      </c>
      <c r="J1706" s="197" t="s">
        <v>39</v>
      </c>
      <c r="K1706" s="253" t="s">
        <v>32</v>
      </c>
      <c r="L1706" s="254">
        <f t="shared" si="158"/>
        <v>0</v>
      </c>
      <c r="M1706" s="254"/>
      <c r="N1706" s="254"/>
      <c r="O1706" s="254"/>
      <c r="P1706" s="254"/>
      <c r="Q1706" s="254"/>
      <c r="R1706" s="254"/>
      <c r="S1706" s="254"/>
      <c r="T1706" s="254"/>
      <c r="U1706" s="254"/>
      <c r="V1706" s="254"/>
      <c r="W1706" s="254"/>
      <c r="X1706" s="254"/>
    </row>
    <row r="1707" spans="1:24">
      <c r="A1707" s="77"/>
      <c r="B1707" s="54"/>
      <c r="C1707" s="197"/>
      <c r="D1707" s="195"/>
      <c r="E1707" s="195"/>
      <c r="F1707" s="195"/>
      <c r="G1707" s="195"/>
      <c r="H1707" s="197"/>
      <c r="I1707" s="252"/>
      <c r="J1707" s="197"/>
      <c r="K1707" s="253" t="s">
        <v>34</v>
      </c>
      <c r="L1707" s="254">
        <f t="shared" si="158"/>
        <v>0</v>
      </c>
      <c r="M1707" s="254"/>
      <c r="N1707" s="254"/>
      <c r="O1707" s="254"/>
      <c r="P1707" s="254"/>
      <c r="Q1707" s="254"/>
      <c r="R1707" s="254"/>
      <c r="S1707" s="254"/>
      <c r="T1707" s="254"/>
      <c r="U1707" s="254"/>
      <c r="V1707" s="254"/>
      <c r="W1707" s="254"/>
      <c r="X1707" s="254"/>
    </row>
    <row r="1708" spans="1:24">
      <c r="A1708" s="77"/>
      <c r="B1708" s="54"/>
      <c r="C1708" s="197"/>
      <c r="D1708" s="195"/>
      <c r="E1708" s="195"/>
      <c r="F1708" s="195"/>
      <c r="G1708" s="195"/>
      <c r="H1708" s="197"/>
      <c r="I1708" s="252"/>
      <c r="J1708" s="197"/>
      <c r="K1708" s="253" t="s">
        <v>36</v>
      </c>
      <c r="L1708" s="254">
        <f t="shared" si="158"/>
        <v>2</v>
      </c>
      <c r="M1708" s="254"/>
      <c r="N1708" s="254"/>
      <c r="O1708" s="254">
        <v>1</v>
      </c>
      <c r="P1708" s="254"/>
      <c r="Q1708" s="254"/>
      <c r="R1708" s="254"/>
      <c r="S1708" s="254"/>
      <c r="T1708" s="254">
        <v>1</v>
      </c>
      <c r="U1708" s="254"/>
      <c r="V1708" s="254"/>
      <c r="W1708" s="254"/>
      <c r="X1708" s="254"/>
    </row>
    <row r="1709" spans="1:24">
      <c r="A1709" s="77"/>
      <c r="B1709" s="54"/>
      <c r="C1709" s="197" t="s">
        <v>33</v>
      </c>
      <c r="D1709" s="195" t="s">
        <v>2589</v>
      </c>
      <c r="E1709" s="195" t="s">
        <v>2590</v>
      </c>
      <c r="F1709" s="195" t="s">
        <v>2591</v>
      </c>
      <c r="G1709" s="195" t="s">
        <v>2569</v>
      </c>
      <c r="H1709" s="197" t="s">
        <v>2403</v>
      </c>
      <c r="I1709" s="252">
        <v>16523.23</v>
      </c>
      <c r="J1709" s="197" t="s">
        <v>39</v>
      </c>
      <c r="K1709" s="253" t="s">
        <v>32</v>
      </c>
      <c r="L1709" s="254">
        <f t="shared" si="158"/>
        <v>0</v>
      </c>
      <c r="M1709" s="254"/>
      <c r="N1709" s="254"/>
      <c r="O1709" s="254"/>
      <c r="P1709" s="254"/>
      <c r="Q1709" s="254"/>
      <c r="R1709" s="254"/>
      <c r="S1709" s="254"/>
      <c r="T1709" s="254"/>
      <c r="U1709" s="254"/>
      <c r="V1709" s="254"/>
      <c r="W1709" s="254"/>
      <c r="X1709" s="254"/>
    </row>
    <row r="1710" spans="1:24">
      <c r="A1710" s="77"/>
      <c r="B1710" s="54"/>
      <c r="C1710" s="197"/>
      <c r="D1710" s="195"/>
      <c r="E1710" s="195"/>
      <c r="F1710" s="195"/>
      <c r="G1710" s="195"/>
      <c r="H1710" s="197"/>
      <c r="I1710" s="252"/>
      <c r="J1710" s="197"/>
      <c r="K1710" s="253" t="s">
        <v>34</v>
      </c>
      <c r="L1710" s="254">
        <f t="shared" si="158"/>
        <v>0</v>
      </c>
      <c r="M1710" s="254"/>
      <c r="N1710" s="254"/>
      <c r="O1710" s="254"/>
      <c r="P1710" s="254"/>
      <c r="Q1710" s="254"/>
      <c r="R1710" s="254"/>
      <c r="S1710" s="254"/>
      <c r="T1710" s="254"/>
      <c r="U1710" s="254"/>
      <c r="V1710" s="254"/>
      <c r="W1710" s="254"/>
      <c r="X1710" s="254"/>
    </row>
    <row r="1711" spans="1:24">
      <c r="A1711" s="77"/>
      <c r="B1711" s="54"/>
      <c r="C1711" s="197"/>
      <c r="D1711" s="195"/>
      <c r="E1711" s="195"/>
      <c r="F1711" s="195"/>
      <c r="G1711" s="195"/>
      <c r="H1711" s="197"/>
      <c r="I1711" s="252"/>
      <c r="J1711" s="197"/>
      <c r="K1711" s="253" t="s">
        <v>36</v>
      </c>
      <c r="L1711" s="254">
        <f t="shared" si="158"/>
        <v>2</v>
      </c>
      <c r="M1711" s="254"/>
      <c r="N1711" s="254"/>
      <c r="O1711" s="254">
        <v>1</v>
      </c>
      <c r="P1711" s="254"/>
      <c r="Q1711" s="254"/>
      <c r="R1711" s="254"/>
      <c r="S1711" s="254"/>
      <c r="T1711" s="254">
        <v>1</v>
      </c>
      <c r="U1711" s="254"/>
      <c r="V1711" s="254"/>
      <c r="W1711" s="254"/>
      <c r="X1711" s="254"/>
    </row>
    <row r="1712" spans="1:24">
      <c r="A1712" s="77"/>
      <c r="B1712" s="54"/>
      <c r="C1712" s="197" t="s">
        <v>33</v>
      </c>
      <c r="D1712" s="195" t="s">
        <v>2592</v>
      </c>
      <c r="E1712" s="195" t="s">
        <v>2593</v>
      </c>
      <c r="F1712" s="195" t="s">
        <v>2563</v>
      </c>
      <c r="G1712" s="195" t="s">
        <v>2594</v>
      </c>
      <c r="H1712" s="197" t="s">
        <v>2595</v>
      </c>
      <c r="I1712" s="252">
        <v>16310.05</v>
      </c>
      <c r="J1712" s="197" t="s">
        <v>39</v>
      </c>
      <c r="K1712" s="253" t="s">
        <v>32</v>
      </c>
      <c r="L1712" s="254">
        <f t="shared" si="158"/>
        <v>0</v>
      </c>
      <c r="M1712" s="254"/>
      <c r="N1712" s="254"/>
      <c r="O1712" s="254"/>
      <c r="P1712" s="254"/>
      <c r="Q1712" s="254"/>
      <c r="R1712" s="254"/>
      <c r="S1712" s="254"/>
      <c r="T1712" s="254"/>
      <c r="U1712" s="254"/>
      <c r="V1712" s="254"/>
      <c r="W1712" s="254"/>
      <c r="X1712" s="254"/>
    </row>
    <row r="1713" spans="1:24">
      <c r="A1713" s="77"/>
      <c r="B1713" s="54"/>
      <c r="C1713" s="197"/>
      <c r="D1713" s="195"/>
      <c r="E1713" s="195"/>
      <c r="F1713" s="195"/>
      <c r="G1713" s="195"/>
      <c r="H1713" s="197"/>
      <c r="I1713" s="252"/>
      <c r="J1713" s="197"/>
      <c r="K1713" s="253" t="s">
        <v>34</v>
      </c>
      <c r="L1713" s="254">
        <f t="shared" si="158"/>
        <v>0</v>
      </c>
      <c r="M1713" s="254"/>
      <c r="N1713" s="254"/>
      <c r="O1713" s="254"/>
      <c r="P1713" s="254"/>
      <c r="Q1713" s="254"/>
      <c r="R1713" s="254"/>
      <c r="S1713" s="254"/>
      <c r="T1713" s="254"/>
      <c r="U1713" s="254"/>
      <c r="V1713" s="254"/>
      <c r="W1713" s="254"/>
      <c r="X1713" s="254"/>
    </row>
    <row r="1714" spans="1:24">
      <c r="A1714" s="77"/>
      <c r="B1714" s="54"/>
      <c r="C1714" s="197"/>
      <c r="D1714" s="195"/>
      <c r="E1714" s="195"/>
      <c r="F1714" s="195"/>
      <c r="G1714" s="195"/>
      <c r="H1714" s="197"/>
      <c r="I1714" s="252"/>
      <c r="J1714" s="197"/>
      <c r="K1714" s="253" t="s">
        <v>36</v>
      </c>
      <c r="L1714" s="254">
        <f t="shared" si="158"/>
        <v>2</v>
      </c>
      <c r="M1714" s="254"/>
      <c r="N1714" s="254"/>
      <c r="O1714" s="254">
        <v>1</v>
      </c>
      <c r="P1714" s="254"/>
      <c r="Q1714" s="254"/>
      <c r="R1714" s="254"/>
      <c r="S1714" s="254"/>
      <c r="T1714" s="254">
        <v>1</v>
      </c>
      <c r="U1714" s="254"/>
      <c r="V1714" s="254"/>
      <c r="W1714" s="254"/>
      <c r="X1714" s="254"/>
    </row>
    <row r="1715" spans="1:24">
      <c r="A1715" s="77"/>
      <c r="B1715" s="54"/>
      <c r="C1715" s="197" t="s">
        <v>1622</v>
      </c>
      <c r="D1715" s="195" t="s">
        <v>2506</v>
      </c>
      <c r="E1715" s="195" t="s">
        <v>2596</v>
      </c>
      <c r="F1715" s="195" t="s">
        <v>2508</v>
      </c>
      <c r="G1715" s="195" t="s">
        <v>2573</v>
      </c>
      <c r="H1715" s="197"/>
      <c r="I1715" s="252">
        <v>0</v>
      </c>
      <c r="J1715" s="197" t="s">
        <v>39</v>
      </c>
      <c r="K1715" s="253" t="s">
        <v>32</v>
      </c>
      <c r="L1715" s="254">
        <f t="shared" si="158"/>
        <v>5</v>
      </c>
      <c r="M1715" s="254"/>
      <c r="N1715" s="254">
        <v>4</v>
      </c>
      <c r="O1715" s="254"/>
      <c r="P1715" s="254"/>
      <c r="Q1715" s="254"/>
      <c r="R1715" s="254"/>
      <c r="S1715" s="254"/>
      <c r="T1715" s="254">
        <v>1</v>
      </c>
      <c r="U1715" s="254"/>
      <c r="V1715" s="254"/>
      <c r="W1715" s="254"/>
      <c r="X1715" s="254"/>
    </row>
    <row r="1716" spans="1:24">
      <c r="A1716" s="77"/>
      <c r="B1716" s="54"/>
      <c r="C1716" s="197"/>
      <c r="D1716" s="195"/>
      <c r="E1716" s="195"/>
      <c r="F1716" s="195"/>
      <c r="G1716" s="195"/>
      <c r="H1716" s="197"/>
      <c r="I1716" s="252"/>
      <c r="J1716" s="197"/>
      <c r="K1716" s="253" t="s">
        <v>34</v>
      </c>
      <c r="L1716" s="254">
        <f t="shared" si="158"/>
        <v>0</v>
      </c>
      <c r="M1716" s="254"/>
      <c r="N1716" s="254"/>
      <c r="O1716" s="254"/>
      <c r="P1716" s="254"/>
      <c r="Q1716" s="254"/>
      <c r="R1716" s="254"/>
      <c r="S1716" s="254"/>
      <c r="T1716" s="254"/>
      <c r="U1716" s="254"/>
      <c r="V1716" s="254"/>
      <c r="W1716" s="254"/>
      <c r="X1716" s="254"/>
    </row>
    <row r="1717" spans="1:24">
      <c r="A1717" s="77"/>
      <c r="B1717" s="54"/>
      <c r="C1717" s="197"/>
      <c r="D1717" s="195"/>
      <c r="E1717" s="195"/>
      <c r="F1717" s="195"/>
      <c r="G1717" s="195"/>
      <c r="H1717" s="197"/>
      <c r="I1717" s="252"/>
      <c r="J1717" s="197"/>
      <c r="K1717" s="253" t="s">
        <v>36</v>
      </c>
      <c r="L1717" s="254">
        <f t="shared" si="158"/>
        <v>0</v>
      </c>
      <c r="M1717" s="254"/>
      <c r="N1717" s="254"/>
      <c r="O1717" s="254"/>
      <c r="P1717" s="254"/>
      <c r="Q1717" s="254"/>
      <c r="R1717" s="254"/>
      <c r="S1717" s="254"/>
      <c r="T1717" s="254"/>
      <c r="U1717" s="254"/>
      <c r="V1717" s="254"/>
      <c r="W1717" s="254"/>
      <c r="X1717" s="254"/>
    </row>
    <row r="1718" spans="1:24">
      <c r="A1718" s="77"/>
      <c r="B1718" s="54"/>
      <c r="C1718" s="197" t="s">
        <v>1622</v>
      </c>
      <c r="D1718" s="195" t="s">
        <v>2597</v>
      </c>
      <c r="E1718" s="195" t="s">
        <v>2598</v>
      </c>
      <c r="F1718" s="195" t="s">
        <v>2599</v>
      </c>
      <c r="G1718" s="195" t="s">
        <v>2577</v>
      </c>
      <c r="H1718" s="197" t="s">
        <v>2578</v>
      </c>
      <c r="I1718" s="252">
        <v>0</v>
      </c>
      <c r="J1718" s="197" t="s">
        <v>39</v>
      </c>
      <c r="K1718" s="253" t="s">
        <v>32</v>
      </c>
      <c r="L1718" s="254">
        <f t="shared" si="158"/>
        <v>4</v>
      </c>
      <c r="M1718" s="254"/>
      <c r="N1718" s="254">
        <v>3</v>
      </c>
      <c r="O1718" s="254"/>
      <c r="P1718" s="254"/>
      <c r="Q1718" s="254"/>
      <c r="R1718" s="254"/>
      <c r="S1718" s="254"/>
      <c r="T1718" s="254">
        <v>1</v>
      </c>
      <c r="U1718" s="254"/>
      <c r="V1718" s="254"/>
      <c r="W1718" s="254"/>
      <c r="X1718" s="254"/>
    </row>
    <row r="1719" spans="1:24">
      <c r="A1719" s="77"/>
      <c r="B1719" s="54"/>
      <c r="C1719" s="197"/>
      <c r="D1719" s="195"/>
      <c r="E1719" s="195"/>
      <c r="F1719" s="195"/>
      <c r="G1719" s="195"/>
      <c r="H1719" s="197"/>
      <c r="I1719" s="252"/>
      <c r="J1719" s="197"/>
      <c r="K1719" s="253" t="s">
        <v>34</v>
      </c>
      <c r="L1719" s="254">
        <f t="shared" si="158"/>
        <v>0</v>
      </c>
      <c r="M1719" s="254"/>
      <c r="N1719" s="254"/>
      <c r="O1719" s="254"/>
      <c r="P1719" s="254"/>
      <c r="Q1719" s="254"/>
      <c r="R1719" s="254"/>
      <c r="S1719" s="254"/>
      <c r="T1719" s="254"/>
      <c r="U1719" s="254"/>
      <c r="V1719" s="254"/>
      <c r="W1719" s="254"/>
      <c r="X1719" s="254"/>
    </row>
    <row r="1720" spans="1:24">
      <c r="A1720" s="77"/>
      <c r="B1720" s="54"/>
      <c r="C1720" s="197"/>
      <c r="D1720" s="195"/>
      <c r="E1720" s="195"/>
      <c r="F1720" s="195"/>
      <c r="G1720" s="195"/>
      <c r="H1720" s="197"/>
      <c r="I1720" s="252"/>
      <c r="J1720" s="197"/>
      <c r="K1720" s="253" t="s">
        <v>36</v>
      </c>
      <c r="L1720" s="254">
        <f t="shared" si="158"/>
        <v>0</v>
      </c>
      <c r="M1720" s="254"/>
      <c r="N1720" s="254"/>
      <c r="O1720" s="254"/>
      <c r="P1720" s="254"/>
      <c r="Q1720" s="254"/>
      <c r="R1720" s="254"/>
      <c r="S1720" s="254"/>
      <c r="T1720" s="254"/>
      <c r="U1720" s="254"/>
      <c r="V1720" s="254"/>
      <c r="W1720" s="254"/>
      <c r="X1720" s="254"/>
    </row>
    <row r="1721" spans="1:24">
      <c r="A1721" s="77"/>
      <c r="B1721" s="54"/>
      <c r="C1721" s="197" t="s">
        <v>1622</v>
      </c>
      <c r="D1721" s="195" t="s">
        <v>2600</v>
      </c>
      <c r="E1721" s="195" t="s">
        <v>2601</v>
      </c>
      <c r="F1721" s="195" t="s">
        <v>2602</v>
      </c>
      <c r="G1721" s="195" t="s">
        <v>2582</v>
      </c>
      <c r="H1721" s="197" t="s">
        <v>2583</v>
      </c>
      <c r="I1721" s="252">
        <v>4709</v>
      </c>
      <c r="J1721" s="197" t="s">
        <v>39</v>
      </c>
      <c r="K1721" s="253" t="s">
        <v>32</v>
      </c>
      <c r="L1721" s="254">
        <f t="shared" si="158"/>
        <v>19</v>
      </c>
      <c r="M1721" s="254"/>
      <c r="N1721" s="254">
        <v>14</v>
      </c>
      <c r="O1721" s="254"/>
      <c r="P1721" s="254"/>
      <c r="Q1721" s="254"/>
      <c r="R1721" s="254"/>
      <c r="S1721" s="254">
        <v>5</v>
      </c>
      <c r="T1721" s="254"/>
      <c r="U1721" s="254"/>
      <c r="V1721" s="254"/>
      <c r="W1721" s="254"/>
      <c r="X1721" s="254"/>
    </row>
    <row r="1722" spans="1:24">
      <c r="A1722" s="77"/>
      <c r="B1722" s="54"/>
      <c r="C1722" s="197"/>
      <c r="D1722" s="195"/>
      <c r="E1722" s="195"/>
      <c r="F1722" s="195"/>
      <c r="G1722" s="195"/>
      <c r="H1722" s="197"/>
      <c r="I1722" s="252"/>
      <c r="J1722" s="197"/>
      <c r="K1722" s="253" t="s">
        <v>34</v>
      </c>
      <c r="L1722" s="254">
        <f t="shared" si="158"/>
        <v>0</v>
      </c>
      <c r="M1722" s="254"/>
      <c r="N1722" s="254"/>
      <c r="O1722" s="254"/>
      <c r="P1722" s="254"/>
      <c r="Q1722" s="254"/>
      <c r="R1722" s="254"/>
      <c r="S1722" s="254"/>
      <c r="T1722" s="254"/>
      <c r="U1722" s="254"/>
      <c r="V1722" s="254"/>
      <c r="W1722" s="254"/>
      <c r="X1722" s="254"/>
    </row>
    <row r="1723" spans="1:24">
      <c r="A1723" s="77"/>
      <c r="B1723" s="54"/>
      <c r="C1723" s="197"/>
      <c r="D1723" s="195"/>
      <c r="E1723" s="195"/>
      <c r="F1723" s="195"/>
      <c r="G1723" s="195"/>
      <c r="H1723" s="197"/>
      <c r="I1723" s="252"/>
      <c r="J1723" s="197"/>
      <c r="K1723" s="253" t="s">
        <v>36</v>
      </c>
      <c r="L1723" s="254">
        <f t="shared" si="158"/>
        <v>0</v>
      </c>
      <c r="M1723" s="254"/>
      <c r="N1723" s="254"/>
      <c r="O1723" s="254"/>
      <c r="P1723" s="254"/>
      <c r="Q1723" s="254"/>
      <c r="R1723" s="254"/>
      <c r="S1723" s="254"/>
      <c r="T1723" s="254"/>
      <c r="U1723" s="254"/>
      <c r="V1723" s="254"/>
      <c r="W1723" s="254"/>
      <c r="X1723" s="254"/>
    </row>
    <row r="1724" spans="1:24">
      <c r="A1724" s="77"/>
      <c r="B1724" s="54"/>
      <c r="C1724" s="197" t="s">
        <v>1622</v>
      </c>
      <c r="D1724" s="195" t="s">
        <v>2603</v>
      </c>
      <c r="E1724" s="195" t="s">
        <v>2604</v>
      </c>
      <c r="F1724" s="195" t="s">
        <v>2605</v>
      </c>
      <c r="G1724" s="195" t="s">
        <v>2587</v>
      </c>
      <c r="H1724" s="197" t="s">
        <v>2588</v>
      </c>
      <c r="I1724" s="252">
        <v>7956.18</v>
      </c>
      <c r="J1724" s="197" t="s">
        <v>39</v>
      </c>
      <c r="K1724" s="253" t="s">
        <v>32</v>
      </c>
      <c r="L1724" s="254">
        <f t="shared" si="158"/>
        <v>4</v>
      </c>
      <c r="M1724" s="254"/>
      <c r="N1724" s="254">
        <v>3</v>
      </c>
      <c r="O1724" s="254"/>
      <c r="P1724" s="254"/>
      <c r="Q1724" s="254"/>
      <c r="R1724" s="254"/>
      <c r="S1724" s="254"/>
      <c r="T1724" s="254">
        <v>1</v>
      </c>
      <c r="U1724" s="254"/>
      <c r="V1724" s="254"/>
      <c r="W1724" s="254"/>
      <c r="X1724" s="254"/>
    </row>
    <row r="1725" spans="1:24">
      <c r="A1725" s="77"/>
      <c r="B1725" s="54"/>
      <c r="C1725" s="197"/>
      <c r="D1725" s="195"/>
      <c r="E1725" s="195"/>
      <c r="F1725" s="195"/>
      <c r="G1725" s="195"/>
      <c r="H1725" s="197"/>
      <c r="I1725" s="252"/>
      <c r="J1725" s="197"/>
      <c r="K1725" s="253" t="s">
        <v>34</v>
      </c>
      <c r="L1725" s="254">
        <f t="shared" si="158"/>
        <v>0</v>
      </c>
      <c r="M1725" s="254"/>
      <c r="N1725" s="254"/>
      <c r="O1725" s="254"/>
      <c r="P1725" s="254"/>
      <c r="Q1725" s="254"/>
      <c r="R1725" s="254"/>
      <c r="S1725" s="254"/>
      <c r="T1725" s="254"/>
      <c r="U1725" s="254"/>
      <c r="V1725" s="254"/>
      <c r="W1725" s="254"/>
      <c r="X1725" s="254"/>
    </row>
    <row r="1726" spans="1:24">
      <c r="A1726" s="77"/>
      <c r="B1726" s="54"/>
      <c r="C1726" s="197"/>
      <c r="D1726" s="195"/>
      <c r="E1726" s="195"/>
      <c r="F1726" s="195"/>
      <c r="G1726" s="195"/>
      <c r="H1726" s="197"/>
      <c r="I1726" s="252"/>
      <c r="J1726" s="197"/>
      <c r="K1726" s="253" t="s">
        <v>36</v>
      </c>
      <c r="L1726" s="254">
        <f t="shared" si="158"/>
        <v>2</v>
      </c>
      <c r="M1726" s="254"/>
      <c r="N1726" s="254"/>
      <c r="O1726" s="254">
        <v>1</v>
      </c>
      <c r="P1726" s="254"/>
      <c r="Q1726" s="254"/>
      <c r="R1726" s="254"/>
      <c r="S1726" s="254"/>
      <c r="T1726" s="254">
        <v>1</v>
      </c>
      <c r="U1726" s="254"/>
      <c r="V1726" s="254"/>
      <c r="W1726" s="254"/>
      <c r="X1726" s="254"/>
    </row>
    <row r="1727" spans="1:24">
      <c r="A1727" s="77"/>
      <c r="B1727" s="54"/>
      <c r="C1727" s="197" t="s">
        <v>1622</v>
      </c>
      <c r="D1727" s="195" t="s">
        <v>2606</v>
      </c>
      <c r="E1727" s="195" t="s">
        <v>2607</v>
      </c>
      <c r="F1727" s="195" t="s">
        <v>2608</v>
      </c>
      <c r="G1727" s="195" t="s">
        <v>2582</v>
      </c>
      <c r="H1727" s="197" t="s">
        <v>2583</v>
      </c>
      <c r="I1727" s="252">
        <v>8350.1200000000008</v>
      </c>
      <c r="J1727" s="197" t="s">
        <v>39</v>
      </c>
      <c r="K1727" s="253" t="s">
        <v>32</v>
      </c>
      <c r="L1727" s="254">
        <f t="shared" si="158"/>
        <v>4</v>
      </c>
      <c r="M1727" s="254"/>
      <c r="N1727" s="254">
        <v>3</v>
      </c>
      <c r="O1727" s="254"/>
      <c r="P1727" s="254"/>
      <c r="Q1727" s="254"/>
      <c r="R1727" s="254"/>
      <c r="S1727" s="254"/>
      <c r="T1727" s="254">
        <v>1</v>
      </c>
      <c r="U1727" s="254"/>
      <c r="V1727" s="254"/>
      <c r="W1727" s="254"/>
      <c r="X1727" s="254"/>
    </row>
    <row r="1728" spans="1:24">
      <c r="A1728" s="77"/>
      <c r="B1728" s="54"/>
      <c r="C1728" s="197"/>
      <c r="D1728" s="195"/>
      <c r="E1728" s="195"/>
      <c r="F1728" s="195"/>
      <c r="G1728" s="195"/>
      <c r="H1728" s="197"/>
      <c r="I1728" s="252"/>
      <c r="J1728" s="197"/>
      <c r="K1728" s="253" t="s">
        <v>34</v>
      </c>
      <c r="L1728" s="254">
        <f t="shared" si="158"/>
        <v>0</v>
      </c>
      <c r="M1728" s="254"/>
      <c r="N1728" s="254"/>
      <c r="O1728" s="254"/>
      <c r="P1728" s="254"/>
      <c r="Q1728" s="254"/>
      <c r="R1728" s="254"/>
      <c r="S1728" s="254"/>
      <c r="T1728" s="254"/>
      <c r="U1728" s="254"/>
      <c r="V1728" s="254"/>
      <c r="W1728" s="254"/>
      <c r="X1728" s="254"/>
    </row>
    <row r="1729" spans="1:24">
      <c r="A1729" s="77"/>
      <c r="B1729" s="54"/>
      <c r="C1729" s="197"/>
      <c r="D1729" s="195"/>
      <c r="E1729" s="195"/>
      <c r="F1729" s="195"/>
      <c r="G1729" s="195"/>
      <c r="H1729" s="197"/>
      <c r="I1729" s="252"/>
      <c r="J1729" s="197"/>
      <c r="K1729" s="253" t="s">
        <v>36</v>
      </c>
      <c r="L1729" s="254">
        <f t="shared" si="158"/>
        <v>0</v>
      </c>
      <c r="M1729" s="254"/>
      <c r="N1729" s="254"/>
      <c r="O1729" s="254"/>
      <c r="P1729" s="254"/>
      <c r="Q1729" s="254"/>
      <c r="R1729" s="254"/>
      <c r="S1729" s="254"/>
      <c r="T1729" s="254"/>
      <c r="U1729" s="254"/>
      <c r="V1729" s="254"/>
      <c r="W1729" s="254"/>
      <c r="X1729" s="254"/>
    </row>
    <row r="1730" spans="1:24">
      <c r="A1730" s="77"/>
      <c r="B1730" s="54"/>
      <c r="C1730" s="197" t="s">
        <v>1622</v>
      </c>
      <c r="D1730" s="195" t="s">
        <v>2609</v>
      </c>
      <c r="E1730" s="195" t="s">
        <v>2610</v>
      </c>
      <c r="F1730" s="195" t="s">
        <v>2436</v>
      </c>
      <c r="G1730" s="195" t="s">
        <v>2587</v>
      </c>
      <c r="H1730" s="197" t="s">
        <v>2588</v>
      </c>
      <c r="I1730" s="252">
        <v>970</v>
      </c>
      <c r="J1730" s="197" t="s">
        <v>39</v>
      </c>
      <c r="K1730" s="253" t="s">
        <v>32</v>
      </c>
      <c r="L1730" s="254">
        <f t="shared" si="158"/>
        <v>8</v>
      </c>
      <c r="M1730" s="254"/>
      <c r="N1730" s="254">
        <v>1</v>
      </c>
      <c r="O1730" s="254"/>
      <c r="P1730" s="254"/>
      <c r="Q1730" s="254"/>
      <c r="R1730" s="254"/>
      <c r="S1730" s="254">
        <v>5</v>
      </c>
      <c r="T1730" s="254">
        <v>2</v>
      </c>
      <c r="U1730" s="254"/>
      <c r="V1730" s="254"/>
      <c r="W1730" s="254"/>
      <c r="X1730" s="254"/>
    </row>
    <row r="1731" spans="1:24">
      <c r="A1731" s="77"/>
      <c r="B1731" s="54"/>
      <c r="C1731" s="197"/>
      <c r="D1731" s="195"/>
      <c r="E1731" s="195"/>
      <c r="F1731" s="195"/>
      <c r="G1731" s="195"/>
      <c r="H1731" s="197"/>
      <c r="I1731" s="252"/>
      <c r="J1731" s="197"/>
      <c r="K1731" s="253" t="s">
        <v>34</v>
      </c>
      <c r="L1731" s="254">
        <f t="shared" si="158"/>
        <v>0</v>
      </c>
      <c r="M1731" s="254"/>
      <c r="N1731" s="254"/>
      <c r="O1731" s="254"/>
      <c r="P1731" s="254"/>
      <c r="Q1731" s="254"/>
      <c r="R1731" s="254"/>
      <c r="S1731" s="254"/>
      <c r="T1731" s="254"/>
      <c r="U1731" s="254"/>
      <c r="V1731" s="254"/>
      <c r="W1731" s="254"/>
      <c r="X1731" s="254"/>
    </row>
    <row r="1732" spans="1:24">
      <c r="A1732" s="77"/>
      <c r="B1732" s="54"/>
      <c r="C1732" s="197"/>
      <c r="D1732" s="195"/>
      <c r="E1732" s="195"/>
      <c r="F1732" s="195"/>
      <c r="G1732" s="195"/>
      <c r="H1732" s="197"/>
      <c r="I1732" s="252"/>
      <c r="J1732" s="197"/>
      <c r="K1732" s="253" t="s">
        <v>36</v>
      </c>
      <c r="L1732" s="254">
        <f t="shared" si="158"/>
        <v>0</v>
      </c>
      <c r="M1732" s="254"/>
      <c r="N1732" s="254"/>
      <c r="O1732" s="254"/>
      <c r="P1732" s="254"/>
      <c r="Q1732" s="254"/>
      <c r="R1732" s="254"/>
      <c r="S1732" s="254"/>
      <c r="T1732" s="254"/>
      <c r="U1732" s="254"/>
      <c r="V1732" s="254"/>
      <c r="W1732" s="254"/>
      <c r="X1732" s="254"/>
    </row>
    <row r="1733" spans="1:24">
      <c r="A1733" s="77"/>
      <c r="B1733" s="54"/>
      <c r="C1733" s="197" t="s">
        <v>1622</v>
      </c>
      <c r="D1733" s="195" t="s">
        <v>2611</v>
      </c>
      <c r="E1733" s="195" t="s">
        <v>2612</v>
      </c>
      <c r="F1733" s="58" t="s">
        <v>2613</v>
      </c>
      <c r="G1733" s="195" t="s">
        <v>2614</v>
      </c>
      <c r="H1733" s="197" t="s">
        <v>2615</v>
      </c>
      <c r="I1733" s="252">
        <v>978.47</v>
      </c>
      <c r="J1733" s="197" t="s">
        <v>39</v>
      </c>
      <c r="K1733" s="253" t="s">
        <v>32</v>
      </c>
      <c r="L1733" s="254">
        <f t="shared" ref="L1733:L1777" si="159">SUM(M1733:X1733)</f>
        <v>5</v>
      </c>
      <c r="M1733" s="254"/>
      <c r="N1733" s="254">
        <v>2</v>
      </c>
      <c r="O1733" s="254"/>
      <c r="P1733" s="254"/>
      <c r="Q1733" s="254"/>
      <c r="R1733" s="254"/>
      <c r="S1733" s="254"/>
      <c r="T1733" s="254">
        <v>2</v>
      </c>
      <c r="U1733" s="254"/>
      <c r="V1733" s="254"/>
      <c r="W1733" s="254">
        <v>1</v>
      </c>
      <c r="X1733" s="254"/>
    </row>
    <row r="1734" spans="1:24">
      <c r="A1734" s="77"/>
      <c r="B1734" s="54"/>
      <c r="C1734" s="197"/>
      <c r="D1734" s="195"/>
      <c r="E1734" s="195"/>
      <c r="F1734" s="77"/>
      <c r="G1734" s="195"/>
      <c r="H1734" s="197"/>
      <c r="I1734" s="252"/>
      <c r="J1734" s="197"/>
      <c r="K1734" s="253" t="s">
        <v>34</v>
      </c>
      <c r="L1734" s="254">
        <f t="shared" si="159"/>
        <v>0</v>
      </c>
      <c r="M1734" s="254"/>
      <c r="N1734" s="254"/>
      <c r="O1734" s="254"/>
      <c r="P1734" s="254"/>
      <c r="Q1734" s="254"/>
      <c r="R1734" s="254"/>
      <c r="S1734" s="254"/>
      <c r="T1734" s="254"/>
      <c r="U1734" s="254"/>
      <c r="V1734" s="254"/>
      <c r="W1734" s="254"/>
      <c r="X1734" s="254"/>
    </row>
    <row r="1735" spans="1:24">
      <c r="A1735" s="77"/>
      <c r="B1735" s="54"/>
      <c r="C1735" s="197"/>
      <c r="D1735" s="195"/>
      <c r="E1735" s="195"/>
      <c r="F1735" s="81"/>
      <c r="G1735" s="195"/>
      <c r="H1735" s="197"/>
      <c r="I1735" s="252"/>
      <c r="J1735" s="197"/>
      <c r="K1735" s="253" t="s">
        <v>36</v>
      </c>
      <c r="L1735" s="254">
        <f t="shared" si="159"/>
        <v>0</v>
      </c>
      <c r="M1735" s="254"/>
      <c r="N1735" s="254"/>
      <c r="O1735" s="254"/>
      <c r="P1735" s="254"/>
      <c r="Q1735" s="254"/>
      <c r="R1735" s="254"/>
      <c r="S1735" s="254"/>
      <c r="T1735" s="254"/>
      <c r="U1735" s="254"/>
      <c r="V1735" s="254"/>
      <c r="W1735" s="254"/>
      <c r="X1735" s="254"/>
    </row>
    <row r="1736" spans="1:24">
      <c r="A1736" s="77"/>
      <c r="B1736" s="54"/>
      <c r="C1736" s="197" t="s">
        <v>33</v>
      </c>
      <c r="D1736" s="195" t="s">
        <v>2611</v>
      </c>
      <c r="E1736" s="195" t="s">
        <v>2616</v>
      </c>
      <c r="F1736" s="58" t="s">
        <v>2613</v>
      </c>
      <c r="G1736" s="195" t="s">
        <v>2614</v>
      </c>
      <c r="H1736" s="197" t="s">
        <v>2615</v>
      </c>
      <c r="I1736" s="252">
        <v>1441.65</v>
      </c>
      <c r="J1736" s="197" t="s">
        <v>39</v>
      </c>
      <c r="K1736" s="253" t="s">
        <v>32</v>
      </c>
      <c r="L1736" s="254">
        <f t="shared" si="159"/>
        <v>0</v>
      </c>
      <c r="M1736" s="254"/>
      <c r="N1736" s="254"/>
      <c r="O1736" s="254"/>
      <c r="P1736" s="254"/>
      <c r="Q1736" s="254"/>
      <c r="R1736" s="254"/>
      <c r="S1736" s="254"/>
      <c r="T1736" s="254"/>
      <c r="U1736" s="254"/>
      <c r="V1736" s="254"/>
      <c r="W1736" s="254"/>
      <c r="X1736" s="254"/>
    </row>
    <row r="1737" spans="1:24">
      <c r="A1737" s="77"/>
      <c r="B1737" s="54"/>
      <c r="C1737" s="197"/>
      <c r="D1737" s="195"/>
      <c r="E1737" s="195"/>
      <c r="F1737" s="77"/>
      <c r="G1737" s="195"/>
      <c r="H1737" s="197"/>
      <c r="I1737" s="252"/>
      <c r="J1737" s="197"/>
      <c r="K1737" s="253" t="s">
        <v>34</v>
      </c>
      <c r="L1737" s="254">
        <f t="shared" si="159"/>
        <v>0</v>
      </c>
      <c r="M1737" s="254"/>
      <c r="N1737" s="254"/>
      <c r="O1737" s="254"/>
      <c r="P1737" s="254"/>
      <c r="Q1737" s="254"/>
      <c r="R1737" s="254"/>
      <c r="S1737" s="254"/>
      <c r="T1737" s="254"/>
      <c r="U1737" s="254"/>
      <c r="V1737" s="254"/>
      <c r="W1737" s="254"/>
      <c r="X1737" s="254"/>
    </row>
    <row r="1738" spans="1:24">
      <c r="A1738" s="77"/>
      <c r="B1738" s="54"/>
      <c r="C1738" s="197"/>
      <c r="D1738" s="195"/>
      <c r="E1738" s="195"/>
      <c r="F1738" s="81"/>
      <c r="G1738" s="195"/>
      <c r="H1738" s="197"/>
      <c r="I1738" s="252"/>
      <c r="J1738" s="197"/>
      <c r="K1738" s="253" t="s">
        <v>36</v>
      </c>
      <c r="L1738" s="254">
        <f t="shared" si="159"/>
        <v>2</v>
      </c>
      <c r="M1738" s="254"/>
      <c r="N1738" s="254"/>
      <c r="O1738" s="254"/>
      <c r="P1738" s="254"/>
      <c r="Q1738" s="254"/>
      <c r="R1738" s="254"/>
      <c r="S1738" s="254"/>
      <c r="T1738" s="254">
        <v>2</v>
      </c>
      <c r="U1738" s="254"/>
      <c r="V1738" s="254"/>
      <c r="W1738" s="254"/>
      <c r="X1738" s="254"/>
    </row>
    <row r="1739" spans="1:24">
      <c r="A1739" s="77"/>
      <c r="B1739" s="54"/>
      <c r="C1739" s="197" t="s">
        <v>1622</v>
      </c>
      <c r="D1739" s="195" t="s">
        <v>2617</v>
      </c>
      <c r="E1739" s="195" t="s">
        <v>2618</v>
      </c>
      <c r="F1739" s="195" t="s">
        <v>2619</v>
      </c>
      <c r="G1739" s="195" t="s">
        <v>2620</v>
      </c>
      <c r="H1739" s="197" t="s">
        <v>2621</v>
      </c>
      <c r="I1739" s="252">
        <v>0</v>
      </c>
      <c r="J1739" s="197" t="s">
        <v>39</v>
      </c>
      <c r="K1739" s="253" t="s">
        <v>32</v>
      </c>
      <c r="L1739" s="254">
        <f t="shared" si="159"/>
        <v>2</v>
      </c>
      <c r="M1739" s="254"/>
      <c r="N1739" s="254">
        <v>1</v>
      </c>
      <c r="O1739" s="254"/>
      <c r="P1739" s="254"/>
      <c r="Q1739" s="254"/>
      <c r="R1739" s="254"/>
      <c r="S1739" s="254"/>
      <c r="T1739" s="254">
        <v>1</v>
      </c>
      <c r="U1739" s="254"/>
      <c r="V1739" s="254"/>
      <c r="W1739" s="254"/>
      <c r="X1739" s="254"/>
    </row>
    <row r="1740" spans="1:24">
      <c r="A1740" s="77"/>
      <c r="B1740" s="54"/>
      <c r="C1740" s="197"/>
      <c r="D1740" s="195"/>
      <c r="E1740" s="195"/>
      <c r="F1740" s="195"/>
      <c r="G1740" s="195"/>
      <c r="H1740" s="197"/>
      <c r="I1740" s="252"/>
      <c r="J1740" s="197"/>
      <c r="K1740" s="253" t="s">
        <v>34</v>
      </c>
      <c r="L1740" s="254">
        <f t="shared" si="159"/>
        <v>0</v>
      </c>
      <c r="M1740" s="254"/>
      <c r="N1740" s="254"/>
      <c r="O1740" s="254"/>
      <c r="P1740" s="254"/>
      <c r="Q1740" s="254"/>
      <c r="R1740" s="254"/>
      <c r="S1740" s="254"/>
      <c r="T1740" s="254"/>
      <c r="U1740" s="254"/>
      <c r="V1740" s="254"/>
      <c r="W1740" s="254"/>
      <c r="X1740" s="254"/>
    </row>
    <row r="1741" spans="1:24">
      <c r="A1741" s="77"/>
      <c r="B1741" s="54"/>
      <c r="C1741" s="197"/>
      <c r="D1741" s="195"/>
      <c r="E1741" s="195"/>
      <c r="F1741" s="195"/>
      <c r="G1741" s="195"/>
      <c r="H1741" s="197"/>
      <c r="I1741" s="252"/>
      <c r="J1741" s="197"/>
      <c r="K1741" s="253" t="s">
        <v>36</v>
      </c>
      <c r="L1741" s="254">
        <f t="shared" si="159"/>
        <v>0</v>
      </c>
      <c r="M1741" s="254"/>
      <c r="N1741" s="254"/>
      <c r="O1741" s="254"/>
      <c r="P1741" s="254"/>
      <c r="Q1741" s="254"/>
      <c r="R1741" s="254"/>
      <c r="S1741" s="254"/>
      <c r="T1741" s="254"/>
      <c r="U1741" s="254"/>
      <c r="V1741" s="254"/>
      <c r="W1741" s="254"/>
      <c r="X1741" s="254"/>
    </row>
    <row r="1742" spans="1:24">
      <c r="A1742" s="77"/>
      <c r="B1742" s="54"/>
      <c r="C1742" s="197" t="s">
        <v>1622</v>
      </c>
      <c r="D1742" s="195" t="s">
        <v>2622</v>
      </c>
      <c r="E1742" s="195" t="s">
        <v>2623</v>
      </c>
      <c r="F1742" s="195" t="s">
        <v>2624</v>
      </c>
      <c r="G1742" s="195" t="s">
        <v>2625</v>
      </c>
      <c r="H1742" s="197" t="s">
        <v>2626</v>
      </c>
      <c r="I1742" s="252">
        <v>0</v>
      </c>
      <c r="J1742" s="197" t="s">
        <v>39</v>
      </c>
      <c r="K1742" s="253" t="s">
        <v>32</v>
      </c>
      <c r="L1742" s="254">
        <f t="shared" si="159"/>
        <v>2</v>
      </c>
      <c r="M1742" s="254">
        <v>1</v>
      </c>
      <c r="N1742" s="254">
        <v>1</v>
      </c>
      <c r="O1742" s="254"/>
      <c r="P1742" s="254"/>
      <c r="Q1742" s="254"/>
      <c r="R1742" s="254"/>
      <c r="S1742" s="254"/>
      <c r="T1742" s="254"/>
      <c r="U1742" s="254"/>
      <c r="V1742" s="254"/>
      <c r="W1742" s="254"/>
      <c r="X1742" s="254"/>
    </row>
    <row r="1743" spans="1:24">
      <c r="A1743" s="77"/>
      <c r="B1743" s="54"/>
      <c r="C1743" s="197"/>
      <c r="D1743" s="195"/>
      <c r="E1743" s="195"/>
      <c r="F1743" s="195"/>
      <c r="G1743" s="195"/>
      <c r="H1743" s="197"/>
      <c r="I1743" s="252"/>
      <c r="J1743" s="197"/>
      <c r="K1743" s="253" t="s">
        <v>34</v>
      </c>
      <c r="L1743" s="254">
        <f t="shared" si="159"/>
        <v>0</v>
      </c>
      <c r="M1743" s="254"/>
      <c r="N1743" s="254"/>
      <c r="O1743" s="254"/>
      <c r="P1743" s="254"/>
      <c r="Q1743" s="254"/>
      <c r="R1743" s="254"/>
      <c r="S1743" s="254"/>
      <c r="T1743" s="254"/>
      <c r="U1743" s="254"/>
      <c r="V1743" s="254"/>
      <c r="W1743" s="254"/>
      <c r="X1743" s="254"/>
    </row>
    <row r="1744" spans="1:24">
      <c r="A1744" s="77"/>
      <c r="B1744" s="54"/>
      <c r="C1744" s="197"/>
      <c r="D1744" s="195"/>
      <c r="E1744" s="195"/>
      <c r="F1744" s="195"/>
      <c r="G1744" s="195"/>
      <c r="H1744" s="197"/>
      <c r="I1744" s="252"/>
      <c r="J1744" s="197"/>
      <c r="K1744" s="253" t="s">
        <v>36</v>
      </c>
      <c r="L1744" s="254">
        <f t="shared" si="159"/>
        <v>0</v>
      </c>
      <c r="M1744" s="254"/>
      <c r="N1744" s="254"/>
      <c r="O1744" s="254"/>
      <c r="P1744" s="254"/>
      <c r="Q1744" s="254"/>
      <c r="R1744" s="254"/>
      <c r="S1744" s="254"/>
      <c r="T1744" s="254"/>
      <c r="U1744" s="254"/>
      <c r="V1744" s="254"/>
      <c r="W1744" s="254"/>
      <c r="X1744" s="254"/>
    </row>
    <row r="1745" spans="1:24">
      <c r="A1745" s="77"/>
      <c r="B1745" s="54"/>
      <c r="C1745" s="197" t="s">
        <v>1622</v>
      </c>
      <c r="D1745" s="195" t="s">
        <v>2627</v>
      </c>
      <c r="E1745" s="195" t="s">
        <v>2628</v>
      </c>
      <c r="F1745" s="195" t="s">
        <v>2629</v>
      </c>
      <c r="G1745" s="195" t="s">
        <v>2630</v>
      </c>
      <c r="H1745" s="197" t="s">
        <v>2631</v>
      </c>
      <c r="I1745" s="252">
        <v>0</v>
      </c>
      <c r="J1745" s="197" t="s">
        <v>39</v>
      </c>
      <c r="K1745" s="253" t="s">
        <v>32</v>
      </c>
      <c r="L1745" s="254">
        <f t="shared" si="159"/>
        <v>2</v>
      </c>
      <c r="M1745" s="254">
        <v>2</v>
      </c>
      <c r="N1745" s="254"/>
      <c r="O1745" s="254"/>
      <c r="P1745" s="254"/>
      <c r="Q1745" s="254"/>
      <c r="R1745" s="254"/>
      <c r="S1745" s="254"/>
      <c r="T1745" s="254"/>
      <c r="U1745" s="254"/>
      <c r="V1745" s="254"/>
      <c r="W1745" s="254"/>
      <c r="X1745" s="254"/>
    </row>
    <row r="1746" spans="1:24">
      <c r="A1746" s="77"/>
      <c r="B1746" s="54"/>
      <c r="C1746" s="197"/>
      <c r="D1746" s="195"/>
      <c r="E1746" s="195"/>
      <c r="F1746" s="195"/>
      <c r="G1746" s="195"/>
      <c r="H1746" s="197"/>
      <c r="I1746" s="252"/>
      <c r="J1746" s="197"/>
      <c r="K1746" s="253" t="s">
        <v>34</v>
      </c>
      <c r="L1746" s="254">
        <f t="shared" si="159"/>
        <v>0</v>
      </c>
      <c r="M1746" s="254"/>
      <c r="N1746" s="254"/>
      <c r="O1746" s="254"/>
      <c r="P1746" s="254"/>
      <c r="Q1746" s="254"/>
      <c r="R1746" s="254"/>
      <c r="S1746" s="254"/>
      <c r="T1746" s="254"/>
      <c r="U1746" s="254"/>
      <c r="V1746" s="254"/>
      <c r="W1746" s="254"/>
      <c r="X1746" s="254"/>
    </row>
    <row r="1747" spans="1:24">
      <c r="A1747" s="77"/>
      <c r="B1747" s="54"/>
      <c r="C1747" s="197"/>
      <c r="D1747" s="195"/>
      <c r="E1747" s="195"/>
      <c r="F1747" s="195"/>
      <c r="G1747" s="195"/>
      <c r="H1747" s="197"/>
      <c r="I1747" s="252"/>
      <c r="J1747" s="197"/>
      <c r="K1747" s="253" t="s">
        <v>36</v>
      </c>
      <c r="L1747" s="254">
        <f t="shared" si="159"/>
        <v>0</v>
      </c>
      <c r="M1747" s="254"/>
      <c r="N1747" s="254"/>
      <c r="O1747" s="254"/>
      <c r="P1747" s="254"/>
      <c r="Q1747" s="254"/>
      <c r="R1747" s="254"/>
      <c r="S1747" s="254"/>
      <c r="T1747" s="254"/>
      <c r="U1747" s="254"/>
      <c r="V1747" s="254"/>
      <c r="W1747" s="254"/>
      <c r="X1747" s="254"/>
    </row>
    <row r="1748" spans="1:24">
      <c r="A1748" s="77"/>
      <c r="B1748" s="54"/>
      <c r="C1748" s="197" t="s">
        <v>1622</v>
      </c>
      <c r="D1748" s="195" t="s">
        <v>2632</v>
      </c>
      <c r="E1748" s="255" t="s">
        <v>2633</v>
      </c>
      <c r="F1748" s="195" t="s">
        <v>2634</v>
      </c>
      <c r="G1748" s="195" t="s">
        <v>2635</v>
      </c>
      <c r="H1748" s="197"/>
      <c r="I1748" s="252">
        <v>0</v>
      </c>
      <c r="J1748" s="197" t="s">
        <v>39</v>
      </c>
      <c r="K1748" s="253" t="s">
        <v>32</v>
      </c>
      <c r="L1748" s="254">
        <f t="shared" si="159"/>
        <v>2</v>
      </c>
      <c r="M1748" s="254"/>
      <c r="N1748" s="254">
        <v>2</v>
      </c>
      <c r="O1748" s="254"/>
      <c r="P1748" s="254"/>
      <c r="Q1748" s="254"/>
      <c r="R1748" s="254"/>
      <c r="S1748" s="254"/>
      <c r="T1748" s="254"/>
      <c r="U1748" s="254"/>
      <c r="V1748" s="254"/>
      <c r="W1748" s="254"/>
      <c r="X1748" s="254"/>
    </row>
    <row r="1749" spans="1:24">
      <c r="A1749" s="77"/>
      <c r="B1749" s="54"/>
      <c r="C1749" s="197"/>
      <c r="D1749" s="195"/>
      <c r="E1749" s="195"/>
      <c r="F1749" s="195"/>
      <c r="G1749" s="195"/>
      <c r="H1749" s="197"/>
      <c r="I1749" s="252"/>
      <c r="J1749" s="197"/>
      <c r="K1749" s="253" t="s">
        <v>34</v>
      </c>
      <c r="L1749" s="254">
        <f t="shared" si="159"/>
        <v>0</v>
      </c>
      <c r="M1749" s="254"/>
      <c r="N1749" s="254"/>
      <c r="O1749" s="254"/>
      <c r="P1749" s="254"/>
      <c r="Q1749" s="254"/>
      <c r="R1749" s="254"/>
      <c r="S1749" s="254"/>
      <c r="T1749" s="254"/>
      <c r="U1749" s="254"/>
      <c r="V1749" s="254"/>
      <c r="W1749" s="254"/>
      <c r="X1749" s="254"/>
    </row>
    <row r="1750" spans="1:24">
      <c r="A1750" s="77"/>
      <c r="B1750" s="54"/>
      <c r="C1750" s="197"/>
      <c r="D1750" s="195"/>
      <c r="E1750" s="195"/>
      <c r="F1750" s="195"/>
      <c r="G1750" s="195"/>
      <c r="H1750" s="197"/>
      <c r="I1750" s="252"/>
      <c r="J1750" s="197"/>
      <c r="K1750" s="253" t="s">
        <v>36</v>
      </c>
      <c r="L1750" s="254">
        <f t="shared" si="159"/>
        <v>0</v>
      </c>
      <c r="M1750" s="254"/>
      <c r="N1750" s="254"/>
      <c r="O1750" s="254"/>
      <c r="P1750" s="254"/>
      <c r="Q1750" s="254"/>
      <c r="R1750" s="254"/>
      <c r="S1750" s="254"/>
      <c r="T1750" s="254"/>
      <c r="U1750" s="254"/>
      <c r="V1750" s="254"/>
      <c r="W1750" s="254"/>
      <c r="X1750" s="254"/>
    </row>
    <row r="1751" spans="1:24">
      <c r="A1751" s="77"/>
      <c r="B1751" s="54"/>
      <c r="C1751" s="197" t="s">
        <v>33</v>
      </c>
      <c r="D1751" s="195" t="s">
        <v>2636</v>
      </c>
      <c r="E1751" s="195" t="s">
        <v>2637</v>
      </c>
      <c r="F1751" s="195" t="s">
        <v>2638</v>
      </c>
      <c r="G1751" s="195" t="s">
        <v>2639</v>
      </c>
      <c r="H1751" s="197" t="s">
        <v>2640</v>
      </c>
      <c r="I1751" s="252">
        <v>0</v>
      </c>
      <c r="J1751" s="197" t="s">
        <v>39</v>
      </c>
      <c r="K1751" s="253" t="s">
        <v>32</v>
      </c>
      <c r="L1751" s="254">
        <f t="shared" si="159"/>
        <v>0</v>
      </c>
      <c r="M1751" s="254"/>
      <c r="N1751" s="254"/>
      <c r="O1751" s="254"/>
      <c r="P1751" s="254"/>
      <c r="Q1751" s="254"/>
      <c r="R1751" s="254"/>
      <c r="S1751" s="254"/>
      <c r="T1751" s="254"/>
      <c r="U1751" s="254"/>
      <c r="V1751" s="254"/>
      <c r="W1751" s="254"/>
      <c r="X1751" s="254"/>
    </row>
    <row r="1752" spans="1:24">
      <c r="A1752" s="77"/>
      <c r="B1752" s="54"/>
      <c r="C1752" s="197"/>
      <c r="D1752" s="195"/>
      <c r="E1752" s="195"/>
      <c r="F1752" s="195"/>
      <c r="G1752" s="195"/>
      <c r="H1752" s="197"/>
      <c r="I1752" s="252"/>
      <c r="J1752" s="197"/>
      <c r="K1752" s="253" t="s">
        <v>34</v>
      </c>
      <c r="L1752" s="254">
        <f t="shared" si="159"/>
        <v>0</v>
      </c>
      <c r="M1752" s="254"/>
      <c r="N1752" s="254"/>
      <c r="O1752" s="254"/>
      <c r="P1752" s="254"/>
      <c r="Q1752" s="254"/>
      <c r="R1752" s="254"/>
      <c r="S1752" s="254"/>
      <c r="T1752" s="254"/>
      <c r="U1752" s="254"/>
      <c r="V1752" s="254"/>
      <c r="W1752" s="254"/>
      <c r="X1752" s="254"/>
    </row>
    <row r="1753" spans="1:24">
      <c r="A1753" s="77"/>
      <c r="B1753" s="54"/>
      <c r="C1753" s="197"/>
      <c r="D1753" s="195"/>
      <c r="E1753" s="195"/>
      <c r="F1753" s="195"/>
      <c r="G1753" s="195"/>
      <c r="H1753" s="197"/>
      <c r="I1753" s="252"/>
      <c r="J1753" s="197"/>
      <c r="K1753" s="253" t="s">
        <v>36</v>
      </c>
      <c r="L1753" s="254">
        <f t="shared" si="159"/>
        <v>20</v>
      </c>
      <c r="M1753" s="254"/>
      <c r="N1753" s="254"/>
      <c r="O1753" s="254"/>
      <c r="P1753" s="254"/>
      <c r="Q1753" s="254"/>
      <c r="R1753" s="254"/>
      <c r="S1753" s="254">
        <v>1</v>
      </c>
      <c r="T1753" s="254">
        <v>16</v>
      </c>
      <c r="U1753" s="254"/>
      <c r="V1753" s="254"/>
      <c r="W1753" s="254">
        <v>3</v>
      </c>
      <c r="X1753" s="254"/>
    </row>
    <row r="1754" spans="1:24">
      <c r="A1754" s="77"/>
      <c r="B1754" s="54"/>
      <c r="C1754" s="197" t="s">
        <v>1622</v>
      </c>
      <c r="D1754" s="195" t="s">
        <v>2641</v>
      </c>
      <c r="E1754" s="195" t="s">
        <v>2642</v>
      </c>
      <c r="F1754" s="195" t="s">
        <v>2643</v>
      </c>
      <c r="G1754" s="195" t="s">
        <v>2644</v>
      </c>
      <c r="H1754" s="197" t="s">
        <v>2438</v>
      </c>
      <c r="I1754" s="252">
        <v>0</v>
      </c>
      <c r="J1754" s="197" t="s">
        <v>39</v>
      </c>
      <c r="K1754" s="253" t="s">
        <v>32</v>
      </c>
      <c r="L1754" s="254">
        <f t="shared" si="159"/>
        <v>2</v>
      </c>
      <c r="M1754" s="254">
        <v>2</v>
      </c>
      <c r="N1754" s="254"/>
      <c r="O1754" s="254"/>
      <c r="P1754" s="254"/>
      <c r="Q1754" s="254"/>
      <c r="R1754" s="254"/>
      <c r="S1754" s="254"/>
      <c r="T1754" s="254"/>
      <c r="U1754" s="254"/>
      <c r="V1754" s="254"/>
      <c r="W1754" s="254"/>
      <c r="X1754" s="254"/>
    </row>
    <row r="1755" spans="1:24">
      <c r="A1755" s="77"/>
      <c r="B1755" s="54"/>
      <c r="C1755" s="197"/>
      <c r="D1755" s="195"/>
      <c r="E1755" s="195"/>
      <c r="F1755" s="195"/>
      <c r="G1755" s="195"/>
      <c r="H1755" s="197"/>
      <c r="I1755" s="252"/>
      <c r="J1755" s="197"/>
      <c r="K1755" s="253" t="s">
        <v>34</v>
      </c>
      <c r="L1755" s="254">
        <f t="shared" si="159"/>
        <v>0</v>
      </c>
      <c r="M1755" s="254"/>
      <c r="N1755" s="254"/>
      <c r="O1755" s="254"/>
      <c r="P1755" s="254"/>
      <c r="Q1755" s="254"/>
      <c r="R1755" s="254"/>
      <c r="S1755" s="254"/>
      <c r="T1755" s="254"/>
      <c r="U1755" s="254"/>
      <c r="V1755" s="254"/>
      <c r="W1755" s="254"/>
      <c r="X1755" s="254"/>
    </row>
    <row r="1756" spans="1:24">
      <c r="A1756" s="77"/>
      <c r="B1756" s="54"/>
      <c r="C1756" s="197"/>
      <c r="D1756" s="195"/>
      <c r="E1756" s="195"/>
      <c r="F1756" s="195"/>
      <c r="G1756" s="195"/>
      <c r="H1756" s="197"/>
      <c r="I1756" s="252"/>
      <c r="J1756" s="197"/>
      <c r="K1756" s="253" t="s">
        <v>36</v>
      </c>
      <c r="L1756" s="254">
        <f t="shared" si="159"/>
        <v>0</v>
      </c>
      <c r="M1756" s="254"/>
      <c r="N1756" s="254"/>
      <c r="O1756" s="254"/>
      <c r="P1756" s="254"/>
      <c r="Q1756" s="254"/>
      <c r="R1756" s="254"/>
      <c r="S1756" s="254"/>
      <c r="T1756" s="254"/>
      <c r="U1756" s="254"/>
      <c r="V1756" s="254"/>
      <c r="W1756" s="254"/>
      <c r="X1756" s="254"/>
    </row>
    <row r="1757" spans="1:24">
      <c r="A1757" s="77"/>
      <c r="B1757" s="54"/>
      <c r="C1757" s="197" t="s">
        <v>1622</v>
      </c>
      <c r="D1757" s="195" t="s">
        <v>2645</v>
      </c>
      <c r="E1757" s="195" t="s">
        <v>2646</v>
      </c>
      <c r="F1757" s="195" t="s">
        <v>2647</v>
      </c>
      <c r="G1757" s="195" t="s">
        <v>2648</v>
      </c>
      <c r="H1757" s="197" t="s">
        <v>2532</v>
      </c>
      <c r="I1757" s="252">
        <v>0</v>
      </c>
      <c r="J1757" s="197" t="s">
        <v>39</v>
      </c>
      <c r="K1757" s="253" t="s">
        <v>32</v>
      </c>
      <c r="L1757" s="254">
        <f t="shared" si="159"/>
        <v>2</v>
      </c>
      <c r="M1757" s="254">
        <v>1</v>
      </c>
      <c r="N1757" s="254">
        <v>1</v>
      </c>
      <c r="O1757" s="254"/>
      <c r="P1757" s="254"/>
      <c r="Q1757" s="254"/>
      <c r="R1757" s="254"/>
      <c r="S1757" s="254"/>
      <c r="T1757" s="254"/>
      <c r="U1757" s="254"/>
      <c r="V1757" s="254"/>
      <c r="W1757" s="254"/>
      <c r="X1757" s="254"/>
    </row>
    <row r="1758" spans="1:24">
      <c r="A1758" s="77"/>
      <c r="B1758" s="54"/>
      <c r="C1758" s="197"/>
      <c r="D1758" s="195"/>
      <c r="E1758" s="195"/>
      <c r="F1758" s="195"/>
      <c r="G1758" s="195"/>
      <c r="H1758" s="197"/>
      <c r="I1758" s="252"/>
      <c r="J1758" s="197"/>
      <c r="K1758" s="253" t="s">
        <v>34</v>
      </c>
      <c r="L1758" s="254">
        <f t="shared" si="159"/>
        <v>0</v>
      </c>
      <c r="M1758" s="254"/>
      <c r="N1758" s="254"/>
      <c r="O1758" s="254"/>
      <c r="P1758" s="254"/>
      <c r="Q1758" s="254"/>
      <c r="R1758" s="254"/>
      <c r="S1758" s="254"/>
      <c r="T1758" s="254"/>
      <c r="U1758" s="254"/>
      <c r="V1758" s="254"/>
      <c r="W1758" s="254"/>
      <c r="X1758" s="254"/>
    </row>
    <row r="1759" spans="1:24">
      <c r="A1759" s="77"/>
      <c r="B1759" s="54"/>
      <c r="C1759" s="197"/>
      <c r="D1759" s="195"/>
      <c r="E1759" s="195"/>
      <c r="F1759" s="195"/>
      <c r="G1759" s="195"/>
      <c r="H1759" s="197"/>
      <c r="I1759" s="252"/>
      <c r="J1759" s="197"/>
      <c r="K1759" s="253" t="s">
        <v>36</v>
      </c>
      <c r="L1759" s="254">
        <f t="shared" si="159"/>
        <v>0</v>
      </c>
      <c r="M1759" s="254"/>
      <c r="N1759" s="254"/>
      <c r="O1759" s="254"/>
      <c r="P1759" s="254"/>
      <c r="Q1759" s="254"/>
      <c r="R1759" s="254"/>
      <c r="S1759" s="254"/>
      <c r="T1759" s="254"/>
      <c r="U1759" s="254"/>
      <c r="V1759" s="254"/>
      <c r="W1759" s="254"/>
      <c r="X1759" s="254"/>
    </row>
    <row r="1760" spans="1:24">
      <c r="A1760" s="77"/>
      <c r="B1760" s="54"/>
      <c r="C1760" s="197" t="s">
        <v>1622</v>
      </c>
      <c r="D1760" s="195" t="s">
        <v>2649</v>
      </c>
      <c r="E1760" s="195" t="s">
        <v>2650</v>
      </c>
      <c r="F1760" s="195" t="s">
        <v>2651</v>
      </c>
      <c r="G1760" s="195" t="s">
        <v>2652</v>
      </c>
      <c r="H1760" s="197" t="s">
        <v>2438</v>
      </c>
      <c r="I1760" s="252">
        <v>0</v>
      </c>
      <c r="J1760" s="197" t="s">
        <v>39</v>
      </c>
      <c r="K1760" s="253" t="s">
        <v>32</v>
      </c>
      <c r="L1760" s="254">
        <f t="shared" si="159"/>
        <v>2</v>
      </c>
      <c r="M1760" s="254">
        <v>1</v>
      </c>
      <c r="N1760" s="254">
        <v>1</v>
      </c>
      <c r="O1760" s="254"/>
      <c r="P1760" s="254"/>
      <c r="Q1760" s="254"/>
      <c r="R1760" s="254"/>
      <c r="S1760" s="254"/>
      <c r="T1760" s="254"/>
      <c r="U1760" s="254"/>
      <c r="V1760" s="254"/>
      <c r="W1760" s="254"/>
      <c r="X1760" s="254"/>
    </row>
    <row r="1761" spans="1:24">
      <c r="A1761" s="77"/>
      <c r="B1761" s="54"/>
      <c r="C1761" s="197"/>
      <c r="D1761" s="195"/>
      <c r="E1761" s="195"/>
      <c r="F1761" s="195"/>
      <c r="G1761" s="195"/>
      <c r="H1761" s="197"/>
      <c r="I1761" s="252"/>
      <c r="J1761" s="197"/>
      <c r="K1761" s="253" t="s">
        <v>34</v>
      </c>
      <c r="L1761" s="254">
        <f t="shared" si="159"/>
        <v>0</v>
      </c>
      <c r="M1761" s="254"/>
      <c r="N1761" s="254"/>
      <c r="O1761" s="254"/>
      <c r="P1761" s="254"/>
      <c r="Q1761" s="254"/>
      <c r="R1761" s="254"/>
      <c r="S1761" s="254"/>
      <c r="T1761" s="254"/>
      <c r="U1761" s="254"/>
      <c r="V1761" s="254"/>
      <c r="W1761" s="254"/>
      <c r="X1761" s="254"/>
    </row>
    <row r="1762" spans="1:24">
      <c r="A1762" s="77"/>
      <c r="B1762" s="54"/>
      <c r="C1762" s="197"/>
      <c r="D1762" s="195"/>
      <c r="E1762" s="195"/>
      <c r="F1762" s="195"/>
      <c r="G1762" s="195"/>
      <c r="H1762" s="197"/>
      <c r="I1762" s="252"/>
      <c r="J1762" s="197"/>
      <c r="K1762" s="253" t="s">
        <v>36</v>
      </c>
      <c r="L1762" s="254">
        <f t="shared" si="159"/>
        <v>0</v>
      </c>
      <c r="M1762" s="254"/>
      <c r="N1762" s="254"/>
      <c r="O1762" s="254"/>
      <c r="P1762" s="254"/>
      <c r="Q1762" s="254"/>
      <c r="R1762" s="254"/>
      <c r="S1762" s="254"/>
      <c r="T1762" s="254"/>
      <c r="U1762" s="254"/>
      <c r="V1762" s="254"/>
      <c r="W1762" s="254"/>
      <c r="X1762" s="254"/>
    </row>
    <row r="1763" spans="1:24">
      <c r="A1763" s="77"/>
      <c r="B1763" s="54"/>
      <c r="C1763" s="197" t="s">
        <v>1622</v>
      </c>
      <c r="D1763" s="195" t="s">
        <v>2653</v>
      </c>
      <c r="E1763" s="195" t="s">
        <v>2654</v>
      </c>
      <c r="F1763" s="195" t="s">
        <v>2234</v>
      </c>
      <c r="G1763" s="195" t="s">
        <v>2655</v>
      </c>
      <c r="H1763" s="197" t="s">
        <v>2231</v>
      </c>
      <c r="I1763" s="252">
        <v>0</v>
      </c>
      <c r="J1763" s="197" t="s">
        <v>39</v>
      </c>
      <c r="K1763" s="253" t="s">
        <v>32</v>
      </c>
      <c r="L1763" s="254">
        <f t="shared" si="159"/>
        <v>2</v>
      </c>
      <c r="M1763" s="254">
        <v>2</v>
      </c>
      <c r="N1763" s="254"/>
      <c r="O1763" s="254"/>
      <c r="P1763" s="254"/>
      <c r="Q1763" s="254"/>
      <c r="R1763" s="254"/>
      <c r="S1763" s="254"/>
      <c r="T1763" s="254"/>
      <c r="U1763" s="254"/>
      <c r="V1763" s="254"/>
      <c r="W1763" s="254"/>
      <c r="X1763" s="254"/>
    </row>
    <row r="1764" spans="1:24">
      <c r="A1764" s="77"/>
      <c r="B1764" s="54"/>
      <c r="C1764" s="197"/>
      <c r="D1764" s="195"/>
      <c r="E1764" s="195"/>
      <c r="F1764" s="195"/>
      <c r="G1764" s="195"/>
      <c r="H1764" s="197"/>
      <c r="I1764" s="252"/>
      <c r="J1764" s="197"/>
      <c r="K1764" s="253" t="s">
        <v>34</v>
      </c>
      <c r="L1764" s="254">
        <f t="shared" si="159"/>
        <v>0</v>
      </c>
      <c r="M1764" s="254"/>
      <c r="N1764" s="254"/>
      <c r="O1764" s="254"/>
      <c r="P1764" s="254"/>
      <c r="Q1764" s="254"/>
      <c r="R1764" s="254"/>
      <c r="S1764" s="254"/>
      <c r="T1764" s="254"/>
      <c r="U1764" s="254"/>
      <c r="V1764" s="254"/>
      <c r="W1764" s="254"/>
      <c r="X1764" s="254"/>
    </row>
    <row r="1765" spans="1:24">
      <c r="A1765" s="77"/>
      <c r="B1765" s="54"/>
      <c r="C1765" s="197"/>
      <c r="D1765" s="195"/>
      <c r="E1765" s="195"/>
      <c r="F1765" s="195"/>
      <c r="G1765" s="195"/>
      <c r="H1765" s="197"/>
      <c r="I1765" s="252"/>
      <c r="J1765" s="197"/>
      <c r="K1765" s="253" t="s">
        <v>36</v>
      </c>
      <c r="L1765" s="254">
        <f t="shared" si="159"/>
        <v>0</v>
      </c>
      <c r="M1765" s="254"/>
      <c r="N1765" s="254"/>
      <c r="O1765" s="254"/>
      <c r="P1765" s="254"/>
      <c r="Q1765" s="254"/>
      <c r="R1765" s="254"/>
      <c r="S1765" s="254"/>
      <c r="T1765" s="254"/>
      <c r="U1765" s="254"/>
      <c r="V1765" s="254"/>
      <c r="W1765" s="254"/>
      <c r="X1765" s="254"/>
    </row>
    <row r="1766" spans="1:24">
      <c r="A1766" s="77"/>
      <c r="B1766" s="54"/>
      <c r="C1766" s="197" t="s">
        <v>1622</v>
      </c>
      <c r="D1766" s="195" t="s">
        <v>2656</v>
      </c>
      <c r="E1766" s="195" t="s">
        <v>2657</v>
      </c>
      <c r="F1766" s="195" t="s">
        <v>2229</v>
      </c>
      <c r="G1766" s="195" t="s">
        <v>2658</v>
      </c>
      <c r="H1766" s="197" t="s">
        <v>2659</v>
      </c>
      <c r="I1766" s="252">
        <v>0</v>
      </c>
      <c r="J1766" s="197" t="s">
        <v>39</v>
      </c>
      <c r="K1766" s="253" t="s">
        <v>32</v>
      </c>
      <c r="L1766" s="254">
        <f t="shared" si="159"/>
        <v>3</v>
      </c>
      <c r="M1766" s="254">
        <v>3</v>
      </c>
      <c r="N1766" s="254"/>
      <c r="O1766" s="254"/>
      <c r="P1766" s="254"/>
      <c r="Q1766" s="254"/>
      <c r="R1766" s="254"/>
      <c r="S1766" s="254"/>
      <c r="T1766" s="254"/>
      <c r="U1766" s="254"/>
      <c r="V1766" s="254"/>
      <c r="W1766" s="254"/>
      <c r="X1766" s="254"/>
    </row>
    <row r="1767" spans="1:24">
      <c r="A1767" s="77"/>
      <c r="B1767" s="54"/>
      <c r="C1767" s="197"/>
      <c r="D1767" s="195"/>
      <c r="E1767" s="195"/>
      <c r="F1767" s="195"/>
      <c r="G1767" s="195"/>
      <c r="H1767" s="197"/>
      <c r="I1767" s="252"/>
      <c r="J1767" s="197"/>
      <c r="K1767" s="253" t="s">
        <v>34</v>
      </c>
      <c r="L1767" s="254">
        <f t="shared" si="159"/>
        <v>0</v>
      </c>
      <c r="M1767" s="254"/>
      <c r="N1767" s="254"/>
      <c r="O1767" s="254"/>
      <c r="P1767" s="254"/>
      <c r="Q1767" s="254"/>
      <c r="R1767" s="254"/>
      <c r="S1767" s="254"/>
      <c r="T1767" s="254"/>
      <c r="U1767" s="254"/>
      <c r="V1767" s="254"/>
      <c r="W1767" s="254"/>
      <c r="X1767" s="254"/>
    </row>
    <row r="1768" spans="1:24">
      <c r="A1768" s="77"/>
      <c r="B1768" s="54"/>
      <c r="C1768" s="197"/>
      <c r="D1768" s="195"/>
      <c r="E1768" s="195"/>
      <c r="F1768" s="195"/>
      <c r="G1768" s="195"/>
      <c r="H1768" s="197"/>
      <c r="I1768" s="252"/>
      <c r="J1768" s="197"/>
      <c r="K1768" s="253" t="s">
        <v>36</v>
      </c>
      <c r="L1768" s="254">
        <f t="shared" si="159"/>
        <v>0</v>
      </c>
      <c r="M1768" s="254"/>
      <c r="N1768" s="254"/>
      <c r="O1768" s="254"/>
      <c r="P1768" s="254"/>
      <c r="Q1768" s="254"/>
      <c r="R1768" s="254"/>
      <c r="S1768" s="254"/>
      <c r="T1768" s="254"/>
      <c r="U1768" s="254"/>
      <c r="V1768" s="254"/>
      <c r="W1768" s="254"/>
      <c r="X1768" s="254"/>
    </row>
    <row r="1769" spans="1:24">
      <c r="A1769" s="77"/>
      <c r="B1769" s="54"/>
      <c r="C1769" s="197" t="s">
        <v>1622</v>
      </c>
      <c r="D1769" s="195" t="s">
        <v>2660</v>
      </c>
      <c r="E1769" s="195" t="s">
        <v>2661</v>
      </c>
      <c r="F1769" s="195" t="s">
        <v>2662</v>
      </c>
      <c r="G1769" s="195" t="s">
        <v>2663</v>
      </c>
      <c r="H1769" s="197" t="s">
        <v>2664</v>
      </c>
      <c r="I1769" s="252">
        <v>0</v>
      </c>
      <c r="J1769" s="197" t="s">
        <v>39</v>
      </c>
      <c r="K1769" s="253" t="s">
        <v>32</v>
      </c>
      <c r="L1769" s="254">
        <f t="shared" si="159"/>
        <v>2</v>
      </c>
      <c r="M1769" s="254">
        <v>1</v>
      </c>
      <c r="N1769" s="254">
        <v>1</v>
      </c>
      <c r="O1769" s="254"/>
      <c r="P1769" s="254"/>
      <c r="Q1769" s="254"/>
      <c r="R1769" s="254"/>
      <c r="S1769" s="254"/>
      <c r="T1769" s="254"/>
      <c r="U1769" s="254"/>
      <c r="V1769" s="254"/>
      <c r="W1769" s="254"/>
      <c r="X1769" s="254"/>
    </row>
    <row r="1770" spans="1:24">
      <c r="A1770" s="77"/>
      <c r="B1770" s="54"/>
      <c r="C1770" s="197"/>
      <c r="D1770" s="195"/>
      <c r="E1770" s="195"/>
      <c r="F1770" s="195"/>
      <c r="G1770" s="195"/>
      <c r="H1770" s="197"/>
      <c r="I1770" s="252"/>
      <c r="J1770" s="197"/>
      <c r="K1770" s="253" t="s">
        <v>34</v>
      </c>
      <c r="L1770" s="254">
        <f t="shared" si="159"/>
        <v>0</v>
      </c>
      <c r="M1770" s="254"/>
      <c r="N1770" s="254"/>
      <c r="O1770" s="254"/>
      <c r="P1770" s="254"/>
      <c r="Q1770" s="254"/>
      <c r="R1770" s="254"/>
      <c r="S1770" s="254"/>
      <c r="T1770" s="254"/>
      <c r="U1770" s="254"/>
      <c r="V1770" s="254"/>
      <c r="W1770" s="254"/>
      <c r="X1770" s="254"/>
    </row>
    <row r="1771" spans="1:24">
      <c r="A1771" s="77"/>
      <c r="B1771" s="54"/>
      <c r="C1771" s="197"/>
      <c r="D1771" s="195"/>
      <c r="E1771" s="195"/>
      <c r="F1771" s="195"/>
      <c r="G1771" s="195"/>
      <c r="H1771" s="197"/>
      <c r="I1771" s="252"/>
      <c r="J1771" s="197"/>
      <c r="K1771" s="253" t="s">
        <v>36</v>
      </c>
      <c r="L1771" s="254">
        <f t="shared" si="159"/>
        <v>0</v>
      </c>
      <c r="M1771" s="254"/>
      <c r="N1771" s="254"/>
      <c r="O1771" s="254"/>
      <c r="P1771" s="254"/>
      <c r="Q1771" s="254"/>
      <c r="R1771" s="254"/>
      <c r="S1771" s="254"/>
      <c r="T1771" s="254"/>
      <c r="U1771" s="254"/>
      <c r="V1771" s="254"/>
      <c r="W1771" s="254"/>
      <c r="X1771" s="254"/>
    </row>
    <row r="1772" spans="1:24">
      <c r="A1772" s="77"/>
      <c r="B1772" s="54"/>
      <c r="C1772" s="197" t="s">
        <v>1622</v>
      </c>
      <c r="D1772" s="195" t="s">
        <v>2665</v>
      </c>
      <c r="E1772" s="195" t="s">
        <v>2666</v>
      </c>
      <c r="F1772" s="195" t="s">
        <v>2667</v>
      </c>
      <c r="G1772" s="195" t="s">
        <v>2668</v>
      </c>
      <c r="H1772" s="197"/>
      <c r="I1772" s="252">
        <v>0</v>
      </c>
      <c r="J1772" s="197" t="s">
        <v>39</v>
      </c>
      <c r="K1772" s="253" t="s">
        <v>32</v>
      </c>
      <c r="L1772" s="254">
        <f t="shared" si="159"/>
        <v>2</v>
      </c>
      <c r="M1772" s="254">
        <v>1</v>
      </c>
      <c r="N1772" s="254">
        <v>1</v>
      </c>
      <c r="O1772" s="254"/>
      <c r="P1772" s="254"/>
      <c r="Q1772" s="254"/>
      <c r="R1772" s="254"/>
      <c r="S1772" s="254"/>
      <c r="T1772" s="254"/>
      <c r="U1772" s="254"/>
      <c r="V1772" s="254"/>
      <c r="W1772" s="254"/>
      <c r="X1772" s="254"/>
    </row>
    <row r="1773" spans="1:24">
      <c r="A1773" s="77"/>
      <c r="B1773" s="54"/>
      <c r="C1773" s="197"/>
      <c r="D1773" s="195"/>
      <c r="E1773" s="195"/>
      <c r="F1773" s="195"/>
      <c r="G1773" s="195"/>
      <c r="H1773" s="197"/>
      <c r="I1773" s="252"/>
      <c r="J1773" s="197"/>
      <c r="K1773" s="253" t="s">
        <v>34</v>
      </c>
      <c r="L1773" s="254">
        <f t="shared" si="159"/>
        <v>0</v>
      </c>
      <c r="M1773" s="254"/>
      <c r="N1773" s="254"/>
      <c r="O1773" s="254"/>
      <c r="P1773" s="254"/>
      <c r="Q1773" s="254"/>
      <c r="R1773" s="254"/>
      <c r="S1773" s="254"/>
      <c r="T1773" s="254"/>
      <c r="U1773" s="254"/>
      <c r="V1773" s="254"/>
      <c r="W1773" s="254"/>
      <c r="X1773" s="254"/>
    </row>
    <row r="1774" spans="1:24">
      <c r="A1774" s="77"/>
      <c r="B1774" s="54"/>
      <c r="C1774" s="197"/>
      <c r="D1774" s="195"/>
      <c r="E1774" s="195"/>
      <c r="F1774" s="195"/>
      <c r="G1774" s="195"/>
      <c r="H1774" s="197"/>
      <c r="I1774" s="252"/>
      <c r="J1774" s="197"/>
      <c r="K1774" s="253" t="s">
        <v>36</v>
      </c>
      <c r="L1774" s="254">
        <f t="shared" si="159"/>
        <v>0</v>
      </c>
      <c r="M1774" s="254"/>
      <c r="N1774" s="254"/>
      <c r="O1774" s="254"/>
      <c r="P1774" s="254"/>
      <c r="Q1774" s="254"/>
      <c r="R1774" s="254"/>
      <c r="S1774" s="254"/>
      <c r="T1774" s="254"/>
      <c r="U1774" s="254"/>
      <c r="V1774" s="254"/>
      <c r="W1774" s="254"/>
      <c r="X1774" s="254"/>
    </row>
    <row r="1775" spans="1:24">
      <c r="A1775" s="77"/>
      <c r="B1775" s="54"/>
      <c r="C1775" s="197" t="s">
        <v>1633</v>
      </c>
      <c r="D1775" s="195" t="s">
        <v>2669</v>
      </c>
      <c r="E1775" s="195" t="s">
        <v>2670</v>
      </c>
      <c r="F1775" s="195" t="s">
        <v>2671</v>
      </c>
      <c r="G1775" s="195" t="s">
        <v>2672</v>
      </c>
      <c r="H1775" s="197" t="s">
        <v>2640</v>
      </c>
      <c r="I1775" s="252">
        <v>0</v>
      </c>
      <c r="J1775" s="197" t="s">
        <v>39</v>
      </c>
      <c r="K1775" s="253" t="s">
        <v>32</v>
      </c>
      <c r="L1775" s="254">
        <f t="shared" si="159"/>
        <v>0</v>
      </c>
      <c r="M1775" s="254"/>
      <c r="N1775" s="254"/>
      <c r="O1775" s="254"/>
      <c r="P1775" s="254"/>
      <c r="Q1775" s="254"/>
      <c r="R1775" s="254"/>
      <c r="S1775" s="254"/>
      <c r="T1775" s="254"/>
      <c r="U1775" s="254"/>
      <c r="V1775" s="254"/>
      <c r="W1775" s="254"/>
      <c r="X1775" s="254"/>
    </row>
    <row r="1776" spans="1:24">
      <c r="A1776" s="77"/>
      <c r="B1776" s="54"/>
      <c r="C1776" s="197"/>
      <c r="D1776" s="195"/>
      <c r="E1776" s="195"/>
      <c r="F1776" s="195"/>
      <c r="G1776" s="195"/>
      <c r="H1776" s="197"/>
      <c r="I1776" s="252"/>
      <c r="J1776" s="197"/>
      <c r="K1776" s="253" t="s">
        <v>34</v>
      </c>
      <c r="L1776" s="254">
        <f t="shared" si="159"/>
        <v>0</v>
      </c>
      <c r="M1776" s="254"/>
      <c r="N1776" s="254"/>
      <c r="O1776" s="254"/>
      <c r="P1776" s="254"/>
      <c r="Q1776" s="254"/>
      <c r="R1776" s="254"/>
      <c r="S1776" s="254"/>
      <c r="T1776" s="254"/>
      <c r="U1776" s="254"/>
      <c r="V1776" s="254"/>
      <c r="W1776" s="254"/>
      <c r="X1776" s="254"/>
    </row>
    <row r="1777" spans="1:24">
      <c r="A1777" s="81"/>
      <c r="B1777" s="80"/>
      <c r="C1777" s="197"/>
      <c r="D1777" s="195"/>
      <c r="E1777" s="195"/>
      <c r="F1777" s="195"/>
      <c r="G1777" s="195"/>
      <c r="H1777" s="197"/>
      <c r="I1777" s="252"/>
      <c r="J1777" s="197"/>
      <c r="K1777" s="253" t="s">
        <v>36</v>
      </c>
      <c r="L1777" s="254">
        <f t="shared" si="159"/>
        <v>4</v>
      </c>
      <c r="M1777" s="254"/>
      <c r="N1777" s="254"/>
      <c r="O1777" s="254"/>
      <c r="P1777" s="254"/>
      <c r="Q1777" s="254"/>
      <c r="R1777" s="254"/>
      <c r="S1777" s="254"/>
      <c r="T1777" s="254">
        <v>4</v>
      </c>
      <c r="U1777" s="254"/>
      <c r="V1777" s="254"/>
      <c r="W1777" s="254"/>
      <c r="X1777" s="254"/>
    </row>
    <row r="1778" spans="1:24">
      <c r="A1778" s="256" t="s">
        <v>2673</v>
      </c>
      <c r="B1778" s="58" t="s">
        <v>38</v>
      </c>
      <c r="C1778" s="58"/>
      <c r="D1778" s="131">
        <f>D1782+D1848+D1917+D1983+D2046+D2286+D2346+D2415+D2634+D2673+D2682</f>
        <v>293</v>
      </c>
      <c r="E1778" s="58"/>
      <c r="F1778" s="58"/>
      <c r="G1778" s="58"/>
      <c r="H1778" s="58"/>
      <c r="I1778" s="74">
        <f>I1782+I1848+I1917+I1983+I2046+I2286+I2346+I2415+I2634+I2673+I2682</f>
        <v>2939374.122</v>
      </c>
      <c r="J1778" s="132" t="s">
        <v>39</v>
      </c>
      <c r="K1778" s="75" t="s">
        <v>2674</v>
      </c>
      <c r="L1778" s="76">
        <f>SUM(L1779:L1781)</f>
        <v>1326</v>
      </c>
      <c r="M1778" s="76">
        <f t="shared" ref="M1778:X1778" si="160">SUM(M1779:M1781)</f>
        <v>156</v>
      </c>
      <c r="N1778" s="76">
        <f t="shared" si="160"/>
        <v>154</v>
      </c>
      <c r="O1778" s="76">
        <f t="shared" si="160"/>
        <v>202</v>
      </c>
      <c r="P1778" s="76">
        <f t="shared" si="160"/>
        <v>14</v>
      </c>
      <c r="Q1778" s="76">
        <f t="shared" si="160"/>
        <v>0</v>
      </c>
      <c r="R1778" s="76">
        <f t="shared" si="160"/>
        <v>21</v>
      </c>
      <c r="S1778" s="76">
        <f t="shared" si="160"/>
        <v>241</v>
      </c>
      <c r="T1778" s="76">
        <f t="shared" si="160"/>
        <v>224</v>
      </c>
      <c r="U1778" s="76">
        <f t="shared" si="160"/>
        <v>147</v>
      </c>
      <c r="V1778" s="76">
        <f t="shared" si="160"/>
        <v>5</v>
      </c>
      <c r="W1778" s="76">
        <f t="shared" si="160"/>
        <v>106</v>
      </c>
      <c r="X1778" s="76">
        <f t="shared" si="160"/>
        <v>56</v>
      </c>
    </row>
    <row r="1779" spans="1:24">
      <c r="A1779" s="257"/>
      <c r="B1779" s="77"/>
      <c r="C1779" s="77"/>
      <c r="D1779" s="136"/>
      <c r="E1779" s="77"/>
      <c r="F1779" s="77"/>
      <c r="G1779" s="77"/>
      <c r="H1779" s="77"/>
      <c r="I1779" s="79"/>
      <c r="J1779" s="137"/>
      <c r="K1779" s="75" t="s">
        <v>32</v>
      </c>
      <c r="L1779" s="76">
        <f t="shared" ref="L1779:L1785" si="161">SUM(M1779:X1779)</f>
        <v>439</v>
      </c>
      <c r="M1779" s="76">
        <f t="shared" ref="M1779:X1781" si="162">M1782+M1848+M1917+M1983+M2046+M2286+M2346+M2415+M2634+M2673+M2682</f>
        <v>37</v>
      </c>
      <c r="N1779" s="76">
        <f t="shared" si="162"/>
        <v>128</v>
      </c>
      <c r="O1779" s="76">
        <f t="shared" si="162"/>
        <v>40</v>
      </c>
      <c r="P1779" s="76">
        <f t="shared" si="162"/>
        <v>7</v>
      </c>
      <c r="Q1779" s="76">
        <f t="shared" si="162"/>
        <v>0</v>
      </c>
      <c r="R1779" s="76">
        <f t="shared" si="162"/>
        <v>0</v>
      </c>
      <c r="S1779" s="76">
        <f t="shared" si="162"/>
        <v>81</v>
      </c>
      <c r="T1779" s="76">
        <f t="shared" si="162"/>
        <v>68</v>
      </c>
      <c r="U1779" s="76">
        <f t="shared" si="162"/>
        <v>18</v>
      </c>
      <c r="V1779" s="76">
        <f t="shared" si="162"/>
        <v>5</v>
      </c>
      <c r="W1779" s="76">
        <f t="shared" si="162"/>
        <v>23</v>
      </c>
      <c r="X1779" s="76">
        <f t="shared" si="162"/>
        <v>32</v>
      </c>
    </row>
    <row r="1780" spans="1:24">
      <c r="A1780" s="257"/>
      <c r="B1780" s="77"/>
      <c r="C1780" s="77"/>
      <c r="D1780" s="136"/>
      <c r="E1780" s="77"/>
      <c r="F1780" s="77"/>
      <c r="G1780" s="77"/>
      <c r="H1780" s="77"/>
      <c r="I1780" s="79"/>
      <c r="J1780" s="137"/>
      <c r="K1780" s="75" t="s">
        <v>34</v>
      </c>
      <c r="L1780" s="76">
        <f t="shared" si="161"/>
        <v>160</v>
      </c>
      <c r="M1780" s="76">
        <f t="shared" si="162"/>
        <v>89</v>
      </c>
      <c r="N1780" s="76">
        <f t="shared" si="162"/>
        <v>25</v>
      </c>
      <c r="O1780" s="76">
        <f t="shared" si="162"/>
        <v>27</v>
      </c>
      <c r="P1780" s="76">
        <f t="shared" si="162"/>
        <v>5</v>
      </c>
      <c r="Q1780" s="76">
        <f t="shared" si="162"/>
        <v>0</v>
      </c>
      <c r="R1780" s="76">
        <f t="shared" si="162"/>
        <v>2</v>
      </c>
      <c r="S1780" s="76">
        <f t="shared" si="162"/>
        <v>8</v>
      </c>
      <c r="T1780" s="76">
        <f t="shared" si="162"/>
        <v>3</v>
      </c>
      <c r="U1780" s="76">
        <f t="shared" si="162"/>
        <v>0</v>
      </c>
      <c r="V1780" s="76">
        <f t="shared" si="162"/>
        <v>0</v>
      </c>
      <c r="W1780" s="76">
        <f t="shared" si="162"/>
        <v>0</v>
      </c>
      <c r="X1780" s="76">
        <f t="shared" si="162"/>
        <v>1</v>
      </c>
    </row>
    <row r="1781" spans="1:24">
      <c r="A1781" s="257"/>
      <c r="B1781" s="81"/>
      <c r="C1781" s="81"/>
      <c r="D1781" s="138"/>
      <c r="E1781" s="81"/>
      <c r="F1781" s="81"/>
      <c r="G1781" s="81"/>
      <c r="H1781" s="81"/>
      <c r="I1781" s="83"/>
      <c r="J1781" s="139"/>
      <c r="K1781" s="160" t="s">
        <v>36</v>
      </c>
      <c r="L1781" s="76">
        <f t="shared" si="161"/>
        <v>727</v>
      </c>
      <c r="M1781" s="76">
        <f t="shared" si="162"/>
        <v>30</v>
      </c>
      <c r="N1781" s="76">
        <f t="shared" si="162"/>
        <v>1</v>
      </c>
      <c r="O1781" s="76">
        <f t="shared" si="162"/>
        <v>135</v>
      </c>
      <c r="P1781" s="76">
        <f t="shared" si="162"/>
        <v>2</v>
      </c>
      <c r="Q1781" s="76">
        <f t="shared" si="162"/>
        <v>0</v>
      </c>
      <c r="R1781" s="76">
        <f t="shared" si="162"/>
        <v>19</v>
      </c>
      <c r="S1781" s="76">
        <f t="shared" si="162"/>
        <v>152</v>
      </c>
      <c r="T1781" s="76">
        <f t="shared" si="162"/>
        <v>153</v>
      </c>
      <c r="U1781" s="76">
        <f t="shared" si="162"/>
        <v>129</v>
      </c>
      <c r="V1781" s="76">
        <f t="shared" si="162"/>
        <v>0</v>
      </c>
      <c r="W1781" s="76">
        <f t="shared" si="162"/>
        <v>83</v>
      </c>
      <c r="X1781" s="76">
        <f t="shared" si="162"/>
        <v>23</v>
      </c>
    </row>
    <row r="1782" spans="1:24">
      <c r="A1782" s="257"/>
      <c r="B1782" s="58" t="s">
        <v>2675</v>
      </c>
      <c r="C1782" s="58"/>
      <c r="D1782" s="131">
        <f>COUNTA(D1785:D1847)</f>
        <v>21</v>
      </c>
      <c r="E1782" s="58"/>
      <c r="F1782" s="58"/>
      <c r="G1782" s="58"/>
      <c r="H1782" s="58"/>
      <c r="I1782" s="74">
        <f>SUM(I1785:I1847)</f>
        <v>361397</v>
      </c>
      <c r="J1782" s="46" t="s">
        <v>39</v>
      </c>
      <c r="K1782" s="75" t="s">
        <v>32</v>
      </c>
      <c r="L1782" s="76">
        <f t="shared" si="161"/>
        <v>42</v>
      </c>
      <c r="M1782" s="76">
        <f t="shared" ref="M1782:X1784" si="163">M1785+M1788+M1791+M1794+M1797+M1800+M1803+M1806+M1809+M1812+M1815+M1818+M1821+M1824+M1827+M1830+M1833+M1836+M1839+M1842+M1845</f>
        <v>0</v>
      </c>
      <c r="N1782" s="76">
        <f t="shared" si="163"/>
        <v>14</v>
      </c>
      <c r="O1782" s="76">
        <f t="shared" si="163"/>
        <v>0</v>
      </c>
      <c r="P1782" s="76">
        <f t="shared" si="163"/>
        <v>0</v>
      </c>
      <c r="Q1782" s="76">
        <f t="shared" si="163"/>
        <v>0</v>
      </c>
      <c r="R1782" s="76">
        <f t="shared" si="163"/>
        <v>0</v>
      </c>
      <c r="S1782" s="76">
        <f t="shared" si="163"/>
        <v>10</v>
      </c>
      <c r="T1782" s="76">
        <f t="shared" si="163"/>
        <v>8</v>
      </c>
      <c r="U1782" s="76">
        <f t="shared" si="163"/>
        <v>0</v>
      </c>
      <c r="V1782" s="76">
        <f t="shared" si="163"/>
        <v>4</v>
      </c>
      <c r="W1782" s="76">
        <f t="shared" si="163"/>
        <v>6</v>
      </c>
      <c r="X1782" s="76">
        <f t="shared" si="163"/>
        <v>0</v>
      </c>
    </row>
    <row r="1783" spans="1:24">
      <c r="A1783" s="257"/>
      <c r="B1783" s="77"/>
      <c r="C1783" s="77"/>
      <c r="D1783" s="136"/>
      <c r="E1783" s="77"/>
      <c r="F1783" s="77"/>
      <c r="G1783" s="77"/>
      <c r="H1783" s="77"/>
      <c r="I1783" s="79"/>
      <c r="J1783" s="54"/>
      <c r="K1783" s="75" t="s">
        <v>34</v>
      </c>
      <c r="L1783" s="76">
        <f t="shared" si="161"/>
        <v>10</v>
      </c>
      <c r="M1783" s="76">
        <f t="shared" si="163"/>
        <v>10</v>
      </c>
      <c r="N1783" s="76">
        <f t="shared" si="163"/>
        <v>0</v>
      </c>
      <c r="O1783" s="76">
        <f t="shared" si="163"/>
        <v>0</v>
      </c>
      <c r="P1783" s="76">
        <f t="shared" si="163"/>
        <v>0</v>
      </c>
      <c r="Q1783" s="76">
        <f t="shared" si="163"/>
        <v>0</v>
      </c>
      <c r="R1783" s="76">
        <f t="shared" si="163"/>
        <v>0</v>
      </c>
      <c r="S1783" s="76">
        <f t="shared" si="163"/>
        <v>0</v>
      </c>
      <c r="T1783" s="76">
        <f t="shared" si="163"/>
        <v>0</v>
      </c>
      <c r="U1783" s="76">
        <f t="shared" si="163"/>
        <v>0</v>
      </c>
      <c r="V1783" s="76">
        <f t="shared" si="163"/>
        <v>0</v>
      </c>
      <c r="W1783" s="76">
        <f t="shared" si="163"/>
        <v>0</v>
      </c>
      <c r="X1783" s="76">
        <f t="shared" si="163"/>
        <v>0</v>
      </c>
    </row>
    <row r="1784" spans="1:24">
      <c r="A1784" s="257"/>
      <c r="B1784" s="81"/>
      <c r="C1784" s="81"/>
      <c r="D1784" s="138"/>
      <c r="E1784" s="81"/>
      <c r="F1784" s="81"/>
      <c r="G1784" s="81"/>
      <c r="H1784" s="81"/>
      <c r="I1784" s="83"/>
      <c r="J1784" s="80"/>
      <c r="K1784" s="84" t="s">
        <v>36</v>
      </c>
      <c r="L1784" s="76">
        <f t="shared" si="161"/>
        <v>102</v>
      </c>
      <c r="M1784" s="76">
        <f t="shared" si="163"/>
        <v>0</v>
      </c>
      <c r="N1784" s="76">
        <f t="shared" si="163"/>
        <v>0</v>
      </c>
      <c r="O1784" s="76">
        <f t="shared" si="163"/>
        <v>1</v>
      </c>
      <c r="P1784" s="76">
        <f t="shared" si="163"/>
        <v>0</v>
      </c>
      <c r="Q1784" s="76">
        <f t="shared" si="163"/>
        <v>0</v>
      </c>
      <c r="R1784" s="76">
        <f t="shared" si="163"/>
        <v>5</v>
      </c>
      <c r="S1784" s="76">
        <f t="shared" si="163"/>
        <v>8</v>
      </c>
      <c r="T1784" s="76">
        <f t="shared" si="163"/>
        <v>9</v>
      </c>
      <c r="U1784" s="76">
        <f t="shared" si="163"/>
        <v>19</v>
      </c>
      <c r="V1784" s="76">
        <f t="shared" si="163"/>
        <v>0</v>
      </c>
      <c r="W1784" s="76">
        <f t="shared" si="163"/>
        <v>60</v>
      </c>
      <c r="X1784" s="76">
        <f t="shared" si="163"/>
        <v>0</v>
      </c>
    </row>
    <row r="1785" spans="1:24">
      <c r="A1785" s="257"/>
      <c r="B1785" s="230" t="s">
        <v>2676</v>
      </c>
      <c r="C1785" s="230" t="s">
        <v>31</v>
      </c>
      <c r="D1785" s="230" t="s">
        <v>2677</v>
      </c>
      <c r="E1785" s="258" t="s">
        <v>2678</v>
      </c>
      <c r="F1785" s="230" t="s">
        <v>2679</v>
      </c>
      <c r="G1785" s="230" t="s">
        <v>2680</v>
      </c>
      <c r="H1785" s="230" t="s">
        <v>2681</v>
      </c>
      <c r="I1785" s="74">
        <v>29</v>
      </c>
      <c r="J1785" s="46" t="s">
        <v>39</v>
      </c>
      <c r="K1785" s="75" t="s">
        <v>32</v>
      </c>
      <c r="L1785" s="76">
        <f t="shared" si="161"/>
        <v>15</v>
      </c>
      <c r="M1785" s="76"/>
      <c r="N1785" s="76">
        <v>5</v>
      </c>
      <c r="O1785" s="76"/>
      <c r="P1785" s="76"/>
      <c r="Q1785" s="76"/>
      <c r="R1785" s="76"/>
      <c r="S1785" s="76">
        <v>5</v>
      </c>
      <c r="T1785" s="76">
        <v>2</v>
      </c>
      <c r="U1785" s="76"/>
      <c r="V1785" s="76">
        <v>2</v>
      </c>
      <c r="W1785" s="76">
        <v>1</v>
      </c>
      <c r="X1785" s="76"/>
    </row>
    <row r="1786" spans="1:24">
      <c r="A1786" s="257"/>
      <c r="B1786" s="236"/>
      <c r="C1786" s="236"/>
      <c r="D1786" s="236"/>
      <c r="E1786" s="259"/>
      <c r="F1786" s="236"/>
      <c r="G1786" s="236"/>
      <c r="H1786" s="236"/>
      <c r="I1786" s="95"/>
      <c r="J1786" s="54"/>
      <c r="K1786" s="75" t="s">
        <v>34</v>
      </c>
      <c r="L1786" s="76">
        <f t="shared" ref="L1786:L1847" si="164">SUM(M1786:X1786)</f>
        <v>3</v>
      </c>
      <c r="M1786" s="76">
        <v>3</v>
      </c>
      <c r="N1786" s="76"/>
      <c r="O1786" s="76"/>
      <c r="P1786" s="76"/>
      <c r="Q1786" s="76"/>
      <c r="R1786" s="76"/>
      <c r="S1786" s="76"/>
      <c r="T1786" s="76"/>
      <c r="U1786" s="76"/>
      <c r="V1786" s="76"/>
      <c r="W1786" s="76"/>
      <c r="X1786" s="76"/>
    </row>
    <row r="1787" spans="1:24">
      <c r="A1787" s="257"/>
      <c r="B1787" s="236"/>
      <c r="C1787" s="242"/>
      <c r="D1787" s="242"/>
      <c r="E1787" s="260"/>
      <c r="F1787" s="242"/>
      <c r="G1787" s="242"/>
      <c r="H1787" s="242"/>
      <c r="I1787" s="96"/>
      <c r="J1787" s="80"/>
      <c r="K1787" s="84" t="s">
        <v>36</v>
      </c>
      <c r="L1787" s="76">
        <f t="shared" si="164"/>
        <v>0</v>
      </c>
      <c r="M1787" s="76"/>
      <c r="N1787" s="76"/>
      <c r="O1787" s="76"/>
      <c r="P1787" s="76"/>
      <c r="Q1787" s="76"/>
      <c r="R1787" s="76"/>
      <c r="S1787" s="76"/>
      <c r="T1787" s="76"/>
      <c r="U1787" s="76"/>
      <c r="V1787" s="76"/>
      <c r="W1787" s="76"/>
      <c r="X1787" s="76"/>
    </row>
    <row r="1788" spans="1:24">
      <c r="A1788" s="257"/>
      <c r="B1788" s="236"/>
      <c r="C1788" s="230" t="s">
        <v>31</v>
      </c>
      <c r="D1788" s="230" t="s">
        <v>2682</v>
      </c>
      <c r="E1788" s="258" t="s">
        <v>2683</v>
      </c>
      <c r="F1788" s="230" t="s">
        <v>2684</v>
      </c>
      <c r="G1788" s="230" t="s">
        <v>2685</v>
      </c>
      <c r="H1788" s="230" t="s">
        <v>2686</v>
      </c>
      <c r="I1788" s="74">
        <v>2040</v>
      </c>
      <c r="J1788" s="46" t="s">
        <v>39</v>
      </c>
      <c r="K1788" s="75" t="s">
        <v>32</v>
      </c>
      <c r="L1788" s="76">
        <f t="shared" si="164"/>
        <v>6</v>
      </c>
      <c r="M1788" s="76"/>
      <c r="N1788" s="76">
        <v>2</v>
      </c>
      <c r="O1788" s="76"/>
      <c r="P1788" s="76"/>
      <c r="Q1788" s="76"/>
      <c r="R1788" s="76"/>
      <c r="S1788" s="76"/>
      <c r="T1788" s="76">
        <v>2</v>
      </c>
      <c r="U1788" s="76"/>
      <c r="V1788" s="76"/>
      <c r="W1788" s="76">
        <v>2</v>
      </c>
      <c r="X1788" s="76"/>
    </row>
    <row r="1789" spans="1:24">
      <c r="A1789" s="257"/>
      <c r="B1789" s="236"/>
      <c r="C1789" s="236"/>
      <c r="D1789" s="236"/>
      <c r="E1789" s="259"/>
      <c r="F1789" s="236"/>
      <c r="G1789" s="236"/>
      <c r="H1789" s="236"/>
      <c r="I1789" s="95"/>
      <c r="J1789" s="54"/>
      <c r="K1789" s="75" t="s">
        <v>34</v>
      </c>
      <c r="L1789" s="76">
        <f t="shared" si="164"/>
        <v>2</v>
      </c>
      <c r="M1789" s="76">
        <v>2</v>
      </c>
      <c r="N1789" s="76"/>
      <c r="O1789" s="76"/>
      <c r="P1789" s="76"/>
      <c r="Q1789" s="76"/>
      <c r="R1789" s="76"/>
      <c r="S1789" s="76"/>
      <c r="T1789" s="76"/>
      <c r="U1789" s="76"/>
      <c r="V1789" s="76"/>
      <c r="W1789" s="76"/>
      <c r="X1789" s="76"/>
    </row>
    <row r="1790" spans="1:24">
      <c r="A1790" s="257"/>
      <c r="B1790" s="236"/>
      <c r="C1790" s="236"/>
      <c r="D1790" s="236"/>
      <c r="E1790" s="259"/>
      <c r="F1790" s="236"/>
      <c r="G1790" s="236"/>
      <c r="H1790" s="236"/>
      <c r="I1790" s="95"/>
      <c r="J1790" s="54"/>
      <c r="K1790" s="160" t="s">
        <v>36</v>
      </c>
      <c r="L1790" s="120">
        <f t="shared" si="164"/>
        <v>0</v>
      </c>
      <c r="M1790" s="120"/>
      <c r="N1790" s="120"/>
      <c r="O1790" s="120"/>
      <c r="P1790" s="120"/>
      <c r="Q1790" s="120"/>
      <c r="R1790" s="120"/>
      <c r="S1790" s="120"/>
      <c r="T1790" s="120"/>
      <c r="U1790" s="120"/>
      <c r="V1790" s="120"/>
      <c r="W1790" s="261"/>
      <c r="X1790" s="120"/>
    </row>
    <row r="1791" spans="1:24">
      <c r="A1791" s="257"/>
      <c r="B1791" s="236"/>
      <c r="C1791" s="230" t="s">
        <v>33</v>
      </c>
      <c r="D1791" s="230" t="s">
        <v>2687</v>
      </c>
      <c r="E1791" s="258" t="s">
        <v>2688</v>
      </c>
      <c r="F1791" s="230" t="s">
        <v>2689</v>
      </c>
      <c r="G1791" s="230" t="s">
        <v>2690</v>
      </c>
      <c r="H1791" s="230" t="s">
        <v>2691</v>
      </c>
      <c r="I1791" s="88">
        <v>38329</v>
      </c>
      <c r="J1791" s="46" t="s">
        <v>39</v>
      </c>
      <c r="K1791" s="75" t="s">
        <v>32</v>
      </c>
      <c r="L1791" s="76">
        <f t="shared" si="164"/>
        <v>0</v>
      </c>
      <c r="M1791" s="76"/>
      <c r="N1791" s="76"/>
      <c r="O1791" s="76"/>
      <c r="P1791" s="76"/>
      <c r="Q1791" s="76"/>
      <c r="R1791" s="76"/>
      <c r="S1791" s="76"/>
      <c r="T1791" s="76"/>
      <c r="U1791" s="76"/>
      <c r="V1791" s="76"/>
      <c r="W1791" s="76"/>
      <c r="X1791" s="76"/>
    </row>
    <row r="1792" spans="1:24">
      <c r="A1792" s="257"/>
      <c r="B1792" s="236"/>
      <c r="C1792" s="236"/>
      <c r="D1792" s="236"/>
      <c r="E1792" s="259"/>
      <c r="F1792" s="236"/>
      <c r="G1792" s="236"/>
      <c r="H1792" s="236"/>
      <c r="I1792" s="95"/>
      <c r="J1792" s="54"/>
      <c r="K1792" s="75" t="s">
        <v>34</v>
      </c>
      <c r="L1792" s="76">
        <f t="shared" si="164"/>
        <v>0</v>
      </c>
      <c r="M1792" s="76"/>
      <c r="N1792" s="76"/>
      <c r="O1792" s="76"/>
      <c r="P1792" s="76"/>
      <c r="Q1792" s="76"/>
      <c r="R1792" s="76"/>
      <c r="S1792" s="76"/>
      <c r="T1792" s="76"/>
      <c r="U1792" s="76"/>
      <c r="V1792" s="76"/>
      <c r="W1792" s="76"/>
      <c r="X1792" s="76"/>
    </row>
    <row r="1793" spans="1:24">
      <c r="A1793" s="257"/>
      <c r="B1793" s="236"/>
      <c r="C1793" s="242"/>
      <c r="D1793" s="242"/>
      <c r="E1793" s="260"/>
      <c r="F1793" s="242"/>
      <c r="G1793" s="242"/>
      <c r="H1793" s="242"/>
      <c r="I1793" s="96"/>
      <c r="J1793" s="80"/>
      <c r="K1793" s="84" t="s">
        <v>36</v>
      </c>
      <c r="L1793" s="76">
        <f t="shared" si="164"/>
        <v>3</v>
      </c>
      <c r="M1793" s="76"/>
      <c r="N1793" s="76"/>
      <c r="O1793" s="76"/>
      <c r="P1793" s="76"/>
      <c r="Q1793" s="76"/>
      <c r="R1793" s="76"/>
      <c r="S1793" s="76">
        <v>1</v>
      </c>
      <c r="T1793" s="76">
        <v>1</v>
      </c>
      <c r="U1793" s="76"/>
      <c r="V1793" s="76"/>
      <c r="W1793" s="76">
        <v>1</v>
      </c>
      <c r="X1793" s="76"/>
    </row>
    <row r="1794" spans="1:24">
      <c r="A1794" s="257"/>
      <c r="B1794" s="236"/>
      <c r="C1794" s="230" t="s">
        <v>33</v>
      </c>
      <c r="D1794" s="230" t="s">
        <v>2692</v>
      </c>
      <c r="E1794" s="258" t="s">
        <v>2693</v>
      </c>
      <c r="F1794" s="230" t="s">
        <v>2694</v>
      </c>
      <c r="G1794" s="262" t="s">
        <v>2695</v>
      </c>
      <c r="H1794" s="230" t="s">
        <v>2696</v>
      </c>
      <c r="I1794" s="74">
        <v>0</v>
      </c>
      <c r="J1794" s="46" t="s">
        <v>39</v>
      </c>
      <c r="K1794" s="75" t="s">
        <v>32</v>
      </c>
      <c r="L1794" s="76">
        <f t="shared" si="164"/>
        <v>0</v>
      </c>
      <c r="M1794" s="76"/>
      <c r="N1794" s="76"/>
      <c r="O1794" s="76"/>
      <c r="P1794" s="76"/>
      <c r="Q1794" s="76"/>
      <c r="R1794" s="76"/>
      <c r="S1794" s="76"/>
      <c r="T1794" s="76"/>
      <c r="U1794" s="76"/>
      <c r="V1794" s="76"/>
      <c r="W1794" s="76"/>
      <c r="X1794" s="76"/>
    </row>
    <row r="1795" spans="1:24">
      <c r="A1795" s="257"/>
      <c r="B1795" s="236"/>
      <c r="C1795" s="236"/>
      <c r="D1795" s="236"/>
      <c r="E1795" s="259"/>
      <c r="F1795" s="236"/>
      <c r="G1795" s="236"/>
      <c r="H1795" s="236"/>
      <c r="I1795" s="95"/>
      <c r="J1795" s="54"/>
      <c r="K1795" s="75" t="s">
        <v>34</v>
      </c>
      <c r="L1795" s="76">
        <f t="shared" si="164"/>
        <v>0</v>
      </c>
      <c r="M1795" s="76"/>
      <c r="N1795" s="76"/>
      <c r="O1795" s="76"/>
      <c r="P1795" s="76"/>
      <c r="Q1795" s="76"/>
      <c r="R1795" s="76"/>
      <c r="S1795" s="76"/>
      <c r="T1795" s="76"/>
      <c r="U1795" s="76"/>
      <c r="V1795" s="76"/>
      <c r="W1795" s="76"/>
      <c r="X1795" s="76"/>
    </row>
    <row r="1796" spans="1:24">
      <c r="A1796" s="257"/>
      <c r="B1796" s="236"/>
      <c r="C1796" s="242"/>
      <c r="D1796" s="242"/>
      <c r="E1796" s="260"/>
      <c r="F1796" s="242"/>
      <c r="G1796" s="242"/>
      <c r="H1796" s="242"/>
      <c r="I1796" s="96"/>
      <c r="J1796" s="80"/>
      <c r="K1796" s="84" t="s">
        <v>36</v>
      </c>
      <c r="L1796" s="76">
        <f t="shared" si="164"/>
        <v>2</v>
      </c>
      <c r="M1796" s="76"/>
      <c r="N1796" s="76"/>
      <c r="O1796" s="76"/>
      <c r="P1796" s="76"/>
      <c r="Q1796" s="76"/>
      <c r="R1796" s="76"/>
      <c r="S1796" s="76"/>
      <c r="T1796" s="76"/>
      <c r="U1796" s="76"/>
      <c r="V1796" s="76"/>
      <c r="W1796" s="76">
        <v>2</v>
      </c>
      <c r="X1796" s="76"/>
    </row>
    <row r="1797" spans="1:24">
      <c r="A1797" s="257"/>
      <c r="B1797" s="236"/>
      <c r="C1797" s="230" t="s">
        <v>1633</v>
      </c>
      <c r="D1797" s="230" t="s">
        <v>2697</v>
      </c>
      <c r="E1797" s="258" t="s">
        <v>2698</v>
      </c>
      <c r="F1797" s="230" t="s">
        <v>2699</v>
      </c>
      <c r="G1797" s="230" t="s">
        <v>2700</v>
      </c>
      <c r="H1797" s="230" t="s">
        <v>2701</v>
      </c>
      <c r="I1797" s="74">
        <v>58788</v>
      </c>
      <c r="J1797" s="46" t="s">
        <v>39</v>
      </c>
      <c r="K1797" s="75" t="s">
        <v>32</v>
      </c>
      <c r="L1797" s="76">
        <f t="shared" si="164"/>
        <v>0</v>
      </c>
      <c r="M1797" s="76"/>
      <c r="N1797" s="76"/>
      <c r="O1797" s="76"/>
      <c r="P1797" s="76"/>
      <c r="Q1797" s="76"/>
      <c r="R1797" s="76"/>
      <c r="S1797" s="76"/>
      <c r="T1797" s="76"/>
      <c r="U1797" s="76"/>
      <c r="V1797" s="76"/>
      <c r="W1797" s="76"/>
      <c r="X1797" s="76"/>
    </row>
    <row r="1798" spans="1:24">
      <c r="A1798" s="257"/>
      <c r="B1798" s="236"/>
      <c r="C1798" s="236"/>
      <c r="D1798" s="236"/>
      <c r="E1798" s="259"/>
      <c r="F1798" s="236"/>
      <c r="G1798" s="236"/>
      <c r="H1798" s="236"/>
      <c r="I1798" s="95"/>
      <c r="J1798" s="54"/>
      <c r="K1798" s="75" t="s">
        <v>34</v>
      </c>
      <c r="L1798" s="76">
        <f t="shared" si="164"/>
        <v>0</v>
      </c>
      <c r="M1798" s="76"/>
      <c r="N1798" s="76"/>
      <c r="O1798" s="76"/>
      <c r="P1798" s="76"/>
      <c r="Q1798" s="76"/>
      <c r="R1798" s="76"/>
      <c r="S1798" s="76"/>
      <c r="T1798" s="76"/>
      <c r="U1798" s="76"/>
      <c r="V1798" s="76"/>
      <c r="W1798" s="76"/>
      <c r="X1798" s="76"/>
    </row>
    <row r="1799" spans="1:24">
      <c r="A1799" s="257"/>
      <c r="B1799" s="236"/>
      <c r="C1799" s="242"/>
      <c r="D1799" s="242"/>
      <c r="E1799" s="260"/>
      <c r="F1799" s="242"/>
      <c r="G1799" s="242"/>
      <c r="H1799" s="242"/>
      <c r="I1799" s="96"/>
      <c r="J1799" s="80"/>
      <c r="K1799" s="84" t="s">
        <v>36</v>
      </c>
      <c r="L1799" s="76">
        <f t="shared" si="164"/>
        <v>7</v>
      </c>
      <c r="M1799" s="76"/>
      <c r="N1799" s="76"/>
      <c r="O1799" s="76"/>
      <c r="P1799" s="76"/>
      <c r="Q1799" s="76"/>
      <c r="R1799" s="76">
        <v>3</v>
      </c>
      <c r="S1799" s="76"/>
      <c r="T1799" s="76">
        <v>4</v>
      </c>
      <c r="U1799" s="76"/>
      <c r="V1799" s="76"/>
      <c r="W1799" s="76"/>
      <c r="X1799" s="76"/>
    </row>
    <row r="1800" spans="1:24">
      <c r="A1800" s="257"/>
      <c r="B1800" s="236"/>
      <c r="C1800" s="230" t="s">
        <v>33</v>
      </c>
      <c r="D1800" s="230" t="s">
        <v>2702</v>
      </c>
      <c r="E1800" s="258" t="s">
        <v>2703</v>
      </c>
      <c r="F1800" s="230" t="s">
        <v>2704</v>
      </c>
      <c r="G1800" s="230" t="s">
        <v>2705</v>
      </c>
      <c r="H1800" s="230" t="s">
        <v>2706</v>
      </c>
      <c r="I1800" s="74">
        <v>137153</v>
      </c>
      <c r="J1800" s="46" t="s">
        <v>39</v>
      </c>
      <c r="K1800" s="75" t="s">
        <v>32</v>
      </c>
      <c r="L1800" s="76">
        <f t="shared" si="164"/>
        <v>0</v>
      </c>
      <c r="M1800" s="76"/>
      <c r="N1800" s="76"/>
      <c r="O1800" s="76"/>
      <c r="P1800" s="76"/>
      <c r="Q1800" s="76"/>
      <c r="R1800" s="76"/>
      <c r="S1800" s="76"/>
      <c r="T1800" s="76"/>
      <c r="U1800" s="76"/>
      <c r="V1800" s="76"/>
      <c r="W1800" s="76"/>
      <c r="X1800" s="76"/>
    </row>
    <row r="1801" spans="1:24">
      <c r="A1801" s="257"/>
      <c r="B1801" s="236"/>
      <c r="C1801" s="236"/>
      <c r="D1801" s="236"/>
      <c r="E1801" s="259"/>
      <c r="F1801" s="236"/>
      <c r="G1801" s="236"/>
      <c r="H1801" s="236"/>
      <c r="I1801" s="95"/>
      <c r="J1801" s="54"/>
      <c r="K1801" s="75" t="s">
        <v>34</v>
      </c>
      <c r="L1801" s="76">
        <f t="shared" si="164"/>
        <v>0</v>
      </c>
      <c r="M1801" s="76"/>
      <c r="N1801" s="76"/>
      <c r="O1801" s="76"/>
      <c r="P1801" s="76"/>
      <c r="Q1801" s="76"/>
      <c r="R1801" s="76"/>
      <c r="S1801" s="76"/>
      <c r="T1801" s="76"/>
      <c r="U1801" s="76"/>
      <c r="V1801" s="76"/>
      <c r="W1801" s="76"/>
      <c r="X1801" s="76"/>
    </row>
    <row r="1802" spans="1:24">
      <c r="A1802" s="257"/>
      <c r="B1802" s="236"/>
      <c r="C1802" s="242"/>
      <c r="D1802" s="242"/>
      <c r="E1802" s="260"/>
      <c r="F1802" s="242"/>
      <c r="G1802" s="242"/>
      <c r="H1802" s="242"/>
      <c r="I1802" s="96"/>
      <c r="J1802" s="80"/>
      <c r="K1802" s="84" t="s">
        <v>36</v>
      </c>
      <c r="L1802" s="76">
        <f t="shared" si="164"/>
        <v>15</v>
      </c>
      <c r="M1802" s="76"/>
      <c r="N1802" s="76"/>
      <c r="O1802" s="76"/>
      <c r="P1802" s="76"/>
      <c r="Q1802" s="76"/>
      <c r="R1802" s="76"/>
      <c r="S1802" s="76"/>
      <c r="T1802" s="76">
        <v>4</v>
      </c>
      <c r="U1802" s="76"/>
      <c r="V1802" s="76"/>
      <c r="W1802" s="76">
        <v>11</v>
      </c>
      <c r="X1802" s="76"/>
    </row>
    <row r="1803" spans="1:24">
      <c r="A1803" s="257"/>
      <c r="B1803" s="236"/>
      <c r="C1803" s="230" t="s">
        <v>33</v>
      </c>
      <c r="D1803" s="230" t="s">
        <v>2707</v>
      </c>
      <c r="E1803" s="258" t="s">
        <v>2708</v>
      </c>
      <c r="F1803" s="230" t="s">
        <v>2709</v>
      </c>
      <c r="G1803" s="230" t="s">
        <v>2710</v>
      </c>
      <c r="H1803" s="230" t="s">
        <v>2711</v>
      </c>
      <c r="I1803" s="74">
        <v>0</v>
      </c>
      <c r="J1803" s="46" t="s">
        <v>39</v>
      </c>
      <c r="K1803" s="75" t="s">
        <v>32</v>
      </c>
      <c r="L1803" s="76">
        <f t="shared" si="164"/>
        <v>0</v>
      </c>
      <c r="M1803" s="76"/>
      <c r="N1803" s="76"/>
      <c r="O1803" s="76"/>
      <c r="P1803" s="76"/>
      <c r="Q1803" s="76"/>
      <c r="R1803" s="76"/>
      <c r="S1803" s="76"/>
      <c r="T1803" s="76"/>
      <c r="U1803" s="76"/>
      <c r="V1803" s="76"/>
      <c r="W1803" s="76"/>
      <c r="X1803" s="76"/>
    </row>
    <row r="1804" spans="1:24">
      <c r="A1804" s="257"/>
      <c r="B1804" s="236"/>
      <c r="C1804" s="236"/>
      <c r="D1804" s="236"/>
      <c r="E1804" s="259"/>
      <c r="F1804" s="236"/>
      <c r="G1804" s="236"/>
      <c r="H1804" s="236"/>
      <c r="I1804" s="95"/>
      <c r="J1804" s="54"/>
      <c r="K1804" s="75" t="s">
        <v>34</v>
      </c>
      <c r="L1804" s="76">
        <f t="shared" si="164"/>
        <v>0</v>
      </c>
      <c r="M1804" s="76"/>
      <c r="N1804" s="76"/>
      <c r="O1804" s="76"/>
      <c r="P1804" s="76"/>
      <c r="Q1804" s="76"/>
      <c r="R1804" s="76"/>
      <c r="S1804" s="76"/>
      <c r="T1804" s="76"/>
      <c r="U1804" s="76"/>
      <c r="V1804" s="76"/>
      <c r="W1804" s="76"/>
      <c r="X1804" s="76"/>
    </row>
    <row r="1805" spans="1:24">
      <c r="A1805" s="257"/>
      <c r="B1805" s="236"/>
      <c r="C1805" s="242"/>
      <c r="D1805" s="242"/>
      <c r="E1805" s="260"/>
      <c r="F1805" s="242"/>
      <c r="G1805" s="242"/>
      <c r="H1805" s="242"/>
      <c r="I1805" s="96"/>
      <c r="J1805" s="80"/>
      <c r="K1805" s="84" t="s">
        <v>36</v>
      </c>
      <c r="L1805" s="76">
        <f t="shared" si="164"/>
        <v>3</v>
      </c>
      <c r="M1805" s="76"/>
      <c r="N1805" s="76"/>
      <c r="O1805" s="76"/>
      <c r="P1805" s="76"/>
      <c r="Q1805" s="76"/>
      <c r="R1805" s="76"/>
      <c r="S1805" s="76"/>
      <c r="T1805" s="76"/>
      <c r="U1805" s="76"/>
      <c r="V1805" s="76"/>
      <c r="W1805" s="76">
        <v>3</v>
      </c>
      <c r="X1805" s="76"/>
    </row>
    <row r="1806" spans="1:24">
      <c r="A1806" s="257"/>
      <c r="B1806" s="236"/>
      <c r="C1806" s="230" t="s">
        <v>33</v>
      </c>
      <c r="D1806" s="230" t="s">
        <v>2712</v>
      </c>
      <c r="E1806" s="258" t="s">
        <v>2713</v>
      </c>
      <c r="F1806" s="230" t="s">
        <v>2714</v>
      </c>
      <c r="G1806" s="230" t="s">
        <v>2715</v>
      </c>
      <c r="H1806" s="230" t="s">
        <v>2716</v>
      </c>
      <c r="I1806" s="88">
        <v>4661</v>
      </c>
      <c r="J1806" s="46" t="s">
        <v>39</v>
      </c>
      <c r="K1806" s="75" t="s">
        <v>32</v>
      </c>
      <c r="L1806" s="76">
        <f t="shared" si="164"/>
        <v>0</v>
      </c>
      <c r="M1806" s="76"/>
      <c r="N1806" s="76"/>
      <c r="O1806" s="76"/>
      <c r="P1806" s="76"/>
      <c r="Q1806" s="76"/>
      <c r="R1806" s="76"/>
      <c r="S1806" s="76"/>
      <c r="T1806" s="76"/>
      <c r="U1806" s="76"/>
      <c r="V1806" s="76"/>
      <c r="W1806" s="76"/>
      <c r="X1806" s="76"/>
    </row>
    <row r="1807" spans="1:24">
      <c r="A1807" s="257"/>
      <c r="B1807" s="236"/>
      <c r="C1807" s="236"/>
      <c r="D1807" s="236"/>
      <c r="E1807" s="259"/>
      <c r="F1807" s="236"/>
      <c r="G1807" s="236"/>
      <c r="H1807" s="236"/>
      <c r="I1807" s="95"/>
      <c r="J1807" s="54"/>
      <c r="K1807" s="75" t="s">
        <v>34</v>
      </c>
      <c r="L1807" s="76">
        <f t="shared" si="164"/>
        <v>0</v>
      </c>
      <c r="M1807" s="76"/>
      <c r="N1807" s="76"/>
      <c r="O1807" s="76"/>
      <c r="P1807" s="76"/>
      <c r="Q1807" s="76"/>
      <c r="R1807" s="76"/>
      <c r="S1807" s="76"/>
      <c r="T1807" s="76"/>
      <c r="U1807" s="76"/>
      <c r="V1807" s="76"/>
      <c r="W1807" s="76"/>
      <c r="X1807" s="76"/>
    </row>
    <row r="1808" spans="1:24">
      <c r="A1808" s="257"/>
      <c r="B1808" s="236"/>
      <c r="C1808" s="242"/>
      <c r="D1808" s="242"/>
      <c r="E1808" s="260"/>
      <c r="F1808" s="242"/>
      <c r="G1808" s="242"/>
      <c r="H1808" s="242"/>
      <c r="I1808" s="96"/>
      <c r="J1808" s="80"/>
      <c r="K1808" s="84" t="s">
        <v>36</v>
      </c>
      <c r="L1808" s="76">
        <f t="shared" si="164"/>
        <v>3</v>
      </c>
      <c r="M1808" s="76"/>
      <c r="N1808" s="76"/>
      <c r="O1808" s="76"/>
      <c r="P1808" s="76"/>
      <c r="Q1808" s="76"/>
      <c r="R1808" s="76"/>
      <c r="S1808" s="76"/>
      <c r="T1808" s="76"/>
      <c r="U1808" s="76">
        <v>3</v>
      </c>
      <c r="V1808" s="76"/>
      <c r="W1808" s="76"/>
      <c r="X1808" s="76"/>
    </row>
    <row r="1809" spans="1:24">
      <c r="A1809" s="257"/>
      <c r="B1809" s="236"/>
      <c r="C1809" s="230" t="s">
        <v>33</v>
      </c>
      <c r="D1809" s="230" t="s">
        <v>2717</v>
      </c>
      <c r="E1809" s="258" t="s">
        <v>2718</v>
      </c>
      <c r="F1809" s="230" t="s">
        <v>2719</v>
      </c>
      <c r="G1809" s="230" t="s">
        <v>2720</v>
      </c>
      <c r="H1809" s="230" t="s">
        <v>2721</v>
      </c>
      <c r="I1809" s="74">
        <v>10953</v>
      </c>
      <c r="J1809" s="46" t="s">
        <v>39</v>
      </c>
      <c r="K1809" s="75" t="s">
        <v>32</v>
      </c>
      <c r="L1809" s="76">
        <f t="shared" si="164"/>
        <v>0</v>
      </c>
      <c r="M1809" s="76"/>
      <c r="N1809" s="76"/>
      <c r="O1809" s="76"/>
      <c r="P1809" s="76"/>
      <c r="Q1809" s="76"/>
      <c r="R1809" s="76"/>
      <c r="S1809" s="76"/>
      <c r="T1809" s="76"/>
      <c r="U1809" s="76"/>
      <c r="V1809" s="76"/>
      <c r="W1809" s="76"/>
      <c r="X1809" s="76"/>
    </row>
    <row r="1810" spans="1:24">
      <c r="A1810" s="257"/>
      <c r="B1810" s="236"/>
      <c r="C1810" s="236"/>
      <c r="D1810" s="236"/>
      <c r="E1810" s="259"/>
      <c r="F1810" s="236"/>
      <c r="G1810" s="236"/>
      <c r="H1810" s="236"/>
      <c r="I1810" s="95"/>
      <c r="J1810" s="54"/>
      <c r="K1810" s="75" t="s">
        <v>34</v>
      </c>
      <c r="L1810" s="76">
        <f t="shared" si="164"/>
        <v>0</v>
      </c>
      <c r="M1810" s="76"/>
      <c r="N1810" s="76"/>
      <c r="O1810" s="76"/>
      <c r="P1810" s="76"/>
      <c r="Q1810" s="76"/>
      <c r="R1810" s="76"/>
      <c r="S1810" s="76"/>
      <c r="T1810" s="76"/>
      <c r="U1810" s="76"/>
      <c r="V1810" s="76"/>
      <c r="W1810" s="76"/>
      <c r="X1810" s="76"/>
    </row>
    <row r="1811" spans="1:24">
      <c r="A1811" s="257"/>
      <c r="B1811" s="236"/>
      <c r="C1811" s="242"/>
      <c r="D1811" s="242"/>
      <c r="E1811" s="260"/>
      <c r="F1811" s="242"/>
      <c r="G1811" s="242"/>
      <c r="H1811" s="242"/>
      <c r="I1811" s="96"/>
      <c r="J1811" s="80"/>
      <c r="K1811" s="84" t="s">
        <v>36</v>
      </c>
      <c r="L1811" s="76">
        <f t="shared" si="164"/>
        <v>29</v>
      </c>
      <c r="M1811" s="76"/>
      <c r="N1811" s="76"/>
      <c r="O1811" s="76"/>
      <c r="P1811" s="76"/>
      <c r="Q1811" s="76"/>
      <c r="R1811" s="76"/>
      <c r="S1811" s="76">
        <v>4</v>
      </c>
      <c r="T1811" s="76"/>
      <c r="U1811" s="76">
        <v>1</v>
      </c>
      <c r="V1811" s="76"/>
      <c r="W1811" s="76">
        <v>24</v>
      </c>
      <c r="X1811" s="76"/>
    </row>
    <row r="1812" spans="1:24">
      <c r="A1812" s="257"/>
      <c r="B1812" s="236"/>
      <c r="C1812" s="230" t="s">
        <v>33</v>
      </c>
      <c r="D1812" s="230" t="s">
        <v>2722</v>
      </c>
      <c r="E1812" s="258" t="s">
        <v>2723</v>
      </c>
      <c r="F1812" s="230" t="s">
        <v>2724</v>
      </c>
      <c r="G1812" s="230" t="s">
        <v>2725</v>
      </c>
      <c r="H1812" s="230" t="s">
        <v>2726</v>
      </c>
      <c r="I1812" s="74">
        <v>733</v>
      </c>
      <c r="J1812" s="46" t="s">
        <v>39</v>
      </c>
      <c r="K1812" s="75" t="s">
        <v>32</v>
      </c>
      <c r="L1812" s="76">
        <f t="shared" si="164"/>
        <v>0</v>
      </c>
      <c r="M1812" s="76"/>
      <c r="N1812" s="76"/>
      <c r="O1812" s="76"/>
      <c r="P1812" s="76"/>
      <c r="Q1812" s="76"/>
      <c r="R1812" s="76"/>
      <c r="S1812" s="76"/>
      <c r="T1812" s="76"/>
      <c r="U1812" s="76"/>
      <c r="V1812" s="76"/>
      <c r="W1812" s="76"/>
      <c r="X1812" s="76"/>
    </row>
    <row r="1813" spans="1:24">
      <c r="A1813" s="257"/>
      <c r="B1813" s="236"/>
      <c r="C1813" s="236"/>
      <c r="D1813" s="236"/>
      <c r="E1813" s="259"/>
      <c r="F1813" s="236"/>
      <c r="G1813" s="236"/>
      <c r="H1813" s="236"/>
      <c r="I1813" s="95"/>
      <c r="J1813" s="54"/>
      <c r="K1813" s="75" t="s">
        <v>34</v>
      </c>
      <c r="L1813" s="76">
        <f t="shared" si="164"/>
        <v>0</v>
      </c>
      <c r="M1813" s="76"/>
      <c r="N1813" s="76"/>
      <c r="O1813" s="76"/>
      <c r="P1813" s="76"/>
      <c r="Q1813" s="76"/>
      <c r="R1813" s="76"/>
      <c r="S1813" s="76"/>
      <c r="T1813" s="76"/>
      <c r="U1813" s="76"/>
      <c r="V1813" s="76"/>
      <c r="W1813" s="76"/>
      <c r="X1813" s="76"/>
    </row>
    <row r="1814" spans="1:24">
      <c r="A1814" s="257"/>
      <c r="B1814" s="236"/>
      <c r="C1814" s="242"/>
      <c r="D1814" s="242"/>
      <c r="E1814" s="260"/>
      <c r="F1814" s="242"/>
      <c r="G1814" s="242"/>
      <c r="H1814" s="242"/>
      <c r="I1814" s="96"/>
      <c r="J1814" s="80"/>
      <c r="K1814" s="84" t="s">
        <v>36</v>
      </c>
      <c r="L1814" s="76">
        <f t="shared" si="164"/>
        <v>8</v>
      </c>
      <c r="M1814" s="76"/>
      <c r="N1814" s="76"/>
      <c r="O1814" s="76"/>
      <c r="P1814" s="76"/>
      <c r="Q1814" s="76"/>
      <c r="R1814" s="76"/>
      <c r="S1814" s="76"/>
      <c r="T1814" s="76"/>
      <c r="U1814" s="76">
        <v>7</v>
      </c>
      <c r="V1814" s="76"/>
      <c r="W1814" s="76">
        <v>1</v>
      </c>
      <c r="X1814" s="76"/>
    </row>
    <row r="1815" spans="1:24">
      <c r="A1815" s="257"/>
      <c r="B1815" s="236"/>
      <c r="C1815" s="230" t="s">
        <v>33</v>
      </c>
      <c r="D1815" s="230" t="s">
        <v>2727</v>
      </c>
      <c r="E1815" s="258" t="s">
        <v>2728</v>
      </c>
      <c r="F1815" s="230" t="s">
        <v>2729</v>
      </c>
      <c r="G1815" s="230" t="s">
        <v>2730</v>
      </c>
      <c r="H1815" s="230" t="s">
        <v>2731</v>
      </c>
      <c r="I1815" s="74">
        <v>3398</v>
      </c>
      <c r="J1815" s="46" t="s">
        <v>39</v>
      </c>
      <c r="K1815" s="75" t="s">
        <v>32</v>
      </c>
      <c r="L1815" s="76">
        <f t="shared" si="164"/>
        <v>0</v>
      </c>
      <c r="M1815" s="76"/>
      <c r="N1815" s="76"/>
      <c r="O1815" s="76"/>
      <c r="P1815" s="76"/>
      <c r="Q1815" s="76"/>
      <c r="R1815" s="76"/>
      <c r="S1815" s="76"/>
      <c r="T1815" s="76"/>
      <c r="U1815" s="76"/>
      <c r="V1815" s="76"/>
      <c r="W1815" s="76"/>
      <c r="X1815" s="76"/>
    </row>
    <row r="1816" spans="1:24">
      <c r="A1816" s="257"/>
      <c r="B1816" s="236"/>
      <c r="C1816" s="236"/>
      <c r="D1816" s="236"/>
      <c r="E1816" s="259"/>
      <c r="F1816" s="236"/>
      <c r="G1816" s="236"/>
      <c r="H1816" s="236"/>
      <c r="I1816" s="95"/>
      <c r="J1816" s="54"/>
      <c r="K1816" s="75" t="s">
        <v>34</v>
      </c>
      <c r="L1816" s="76">
        <f t="shared" si="164"/>
        <v>0</v>
      </c>
      <c r="M1816" s="76"/>
      <c r="N1816" s="76"/>
      <c r="O1816" s="76"/>
      <c r="P1816" s="76"/>
      <c r="Q1816" s="76"/>
      <c r="R1816" s="76"/>
      <c r="S1816" s="76"/>
      <c r="T1816" s="76"/>
      <c r="U1816" s="76"/>
      <c r="V1816" s="76"/>
      <c r="W1816" s="76"/>
      <c r="X1816" s="76"/>
    </row>
    <row r="1817" spans="1:24">
      <c r="A1817" s="257"/>
      <c r="B1817" s="236"/>
      <c r="C1817" s="242"/>
      <c r="D1817" s="242"/>
      <c r="E1817" s="260"/>
      <c r="F1817" s="242"/>
      <c r="G1817" s="242"/>
      <c r="H1817" s="242"/>
      <c r="I1817" s="96"/>
      <c r="J1817" s="80"/>
      <c r="K1817" s="84" t="s">
        <v>36</v>
      </c>
      <c r="L1817" s="76">
        <f t="shared" si="164"/>
        <v>3</v>
      </c>
      <c r="M1817" s="76"/>
      <c r="N1817" s="76"/>
      <c r="O1817" s="76"/>
      <c r="P1817" s="76"/>
      <c r="Q1817" s="76"/>
      <c r="R1817" s="76"/>
      <c r="S1817" s="76">
        <v>1</v>
      </c>
      <c r="T1817" s="76"/>
      <c r="U1817" s="76"/>
      <c r="V1817" s="76"/>
      <c r="W1817" s="76">
        <v>2</v>
      </c>
      <c r="X1817" s="76"/>
    </row>
    <row r="1818" spans="1:24">
      <c r="A1818" s="257"/>
      <c r="B1818" s="236"/>
      <c r="C1818" s="230" t="s">
        <v>33</v>
      </c>
      <c r="D1818" s="230" t="s">
        <v>2732</v>
      </c>
      <c r="E1818" s="258" t="s">
        <v>2733</v>
      </c>
      <c r="F1818" s="230" t="s">
        <v>2734</v>
      </c>
      <c r="G1818" s="230" t="s">
        <v>2735</v>
      </c>
      <c r="H1818" s="230" t="s">
        <v>2736</v>
      </c>
      <c r="I1818" s="74">
        <v>652</v>
      </c>
      <c r="J1818" s="46" t="s">
        <v>39</v>
      </c>
      <c r="K1818" s="75" t="s">
        <v>32</v>
      </c>
      <c r="L1818" s="76">
        <f t="shared" si="164"/>
        <v>0</v>
      </c>
      <c r="M1818" s="76"/>
      <c r="N1818" s="76"/>
      <c r="O1818" s="76"/>
      <c r="P1818" s="76"/>
      <c r="Q1818" s="76"/>
      <c r="R1818" s="76"/>
      <c r="S1818" s="76"/>
      <c r="T1818" s="76"/>
      <c r="U1818" s="76"/>
      <c r="V1818" s="76"/>
      <c r="W1818" s="76"/>
      <c r="X1818" s="76"/>
    </row>
    <row r="1819" spans="1:24">
      <c r="A1819" s="257"/>
      <c r="B1819" s="236"/>
      <c r="C1819" s="236"/>
      <c r="D1819" s="236"/>
      <c r="E1819" s="259"/>
      <c r="F1819" s="236"/>
      <c r="G1819" s="236"/>
      <c r="H1819" s="236"/>
      <c r="I1819" s="95"/>
      <c r="J1819" s="54"/>
      <c r="K1819" s="75" t="s">
        <v>34</v>
      </c>
      <c r="L1819" s="76">
        <f t="shared" si="164"/>
        <v>0</v>
      </c>
      <c r="M1819" s="76"/>
      <c r="N1819" s="76"/>
      <c r="O1819" s="76"/>
      <c r="P1819" s="76"/>
      <c r="Q1819" s="76"/>
      <c r="R1819" s="76"/>
      <c r="S1819" s="76"/>
      <c r="T1819" s="76"/>
      <c r="U1819" s="76"/>
      <c r="V1819" s="76"/>
      <c r="W1819" s="76"/>
      <c r="X1819" s="76"/>
    </row>
    <row r="1820" spans="1:24">
      <c r="A1820" s="257"/>
      <c r="B1820" s="236"/>
      <c r="C1820" s="242"/>
      <c r="D1820" s="242"/>
      <c r="E1820" s="260"/>
      <c r="F1820" s="242"/>
      <c r="G1820" s="242"/>
      <c r="H1820" s="242"/>
      <c r="I1820" s="96"/>
      <c r="J1820" s="80"/>
      <c r="K1820" s="84" t="s">
        <v>36</v>
      </c>
      <c r="L1820" s="76">
        <f t="shared" si="164"/>
        <v>3</v>
      </c>
      <c r="M1820" s="76"/>
      <c r="N1820" s="76"/>
      <c r="O1820" s="76"/>
      <c r="P1820" s="76"/>
      <c r="Q1820" s="76"/>
      <c r="R1820" s="76"/>
      <c r="S1820" s="76">
        <v>1</v>
      </c>
      <c r="T1820" s="76"/>
      <c r="U1820" s="76"/>
      <c r="V1820" s="76"/>
      <c r="W1820" s="76">
        <v>2</v>
      </c>
      <c r="X1820" s="76"/>
    </row>
    <row r="1821" spans="1:24">
      <c r="A1821" s="257"/>
      <c r="B1821" s="236"/>
      <c r="C1821" s="230" t="s">
        <v>33</v>
      </c>
      <c r="D1821" s="230" t="s">
        <v>2737</v>
      </c>
      <c r="E1821" s="258" t="s">
        <v>2738</v>
      </c>
      <c r="F1821" s="230" t="s">
        <v>2739</v>
      </c>
      <c r="G1821" s="230" t="s">
        <v>2740</v>
      </c>
      <c r="H1821" s="230" t="s">
        <v>2741</v>
      </c>
      <c r="I1821" s="74">
        <v>0</v>
      </c>
      <c r="J1821" s="46" t="s">
        <v>39</v>
      </c>
      <c r="K1821" s="75" t="s">
        <v>32</v>
      </c>
      <c r="L1821" s="76">
        <f t="shared" si="164"/>
        <v>0</v>
      </c>
      <c r="M1821" s="76"/>
      <c r="N1821" s="76"/>
      <c r="O1821" s="76"/>
      <c r="P1821" s="76"/>
      <c r="Q1821" s="76"/>
      <c r="R1821" s="76"/>
      <c r="S1821" s="76"/>
      <c r="T1821" s="76"/>
      <c r="U1821" s="76"/>
      <c r="V1821" s="76"/>
      <c r="W1821" s="76"/>
      <c r="X1821" s="76"/>
    </row>
    <row r="1822" spans="1:24">
      <c r="A1822" s="257"/>
      <c r="B1822" s="236"/>
      <c r="C1822" s="236"/>
      <c r="D1822" s="236"/>
      <c r="E1822" s="259"/>
      <c r="F1822" s="236"/>
      <c r="G1822" s="236"/>
      <c r="H1822" s="236"/>
      <c r="I1822" s="95"/>
      <c r="J1822" s="54"/>
      <c r="K1822" s="75" t="s">
        <v>34</v>
      </c>
      <c r="L1822" s="76">
        <f t="shared" si="164"/>
        <v>0</v>
      </c>
      <c r="M1822" s="76"/>
      <c r="N1822" s="76"/>
      <c r="O1822" s="76"/>
      <c r="P1822" s="76"/>
      <c r="Q1822" s="76"/>
      <c r="R1822" s="76"/>
      <c r="S1822" s="76"/>
      <c r="T1822" s="76"/>
      <c r="U1822" s="76"/>
      <c r="V1822" s="76"/>
      <c r="W1822" s="76"/>
      <c r="X1822" s="76"/>
    </row>
    <row r="1823" spans="1:24">
      <c r="A1823" s="257"/>
      <c r="B1823" s="236"/>
      <c r="C1823" s="242"/>
      <c r="D1823" s="242"/>
      <c r="E1823" s="260"/>
      <c r="F1823" s="242"/>
      <c r="G1823" s="242"/>
      <c r="H1823" s="242"/>
      <c r="I1823" s="96"/>
      <c r="J1823" s="80"/>
      <c r="K1823" s="84" t="s">
        <v>36</v>
      </c>
      <c r="L1823" s="76">
        <f t="shared" si="164"/>
        <v>5</v>
      </c>
      <c r="M1823" s="76"/>
      <c r="N1823" s="76"/>
      <c r="O1823" s="76"/>
      <c r="P1823" s="76"/>
      <c r="Q1823" s="76"/>
      <c r="R1823" s="76"/>
      <c r="S1823" s="76"/>
      <c r="T1823" s="76"/>
      <c r="U1823" s="76"/>
      <c r="V1823" s="76"/>
      <c r="W1823" s="76">
        <v>5</v>
      </c>
      <c r="X1823" s="76"/>
    </row>
    <row r="1824" spans="1:24">
      <c r="A1824" s="257"/>
      <c r="B1824" s="236"/>
      <c r="C1824" s="230" t="s">
        <v>33</v>
      </c>
      <c r="D1824" s="230" t="s">
        <v>2742</v>
      </c>
      <c r="E1824" s="258" t="s">
        <v>2743</v>
      </c>
      <c r="F1824" s="230" t="s">
        <v>2744</v>
      </c>
      <c r="G1824" s="230" t="s">
        <v>2745</v>
      </c>
      <c r="H1824" s="230" t="s">
        <v>2746</v>
      </c>
      <c r="I1824" s="74">
        <v>0</v>
      </c>
      <c r="J1824" s="46" t="s">
        <v>39</v>
      </c>
      <c r="K1824" s="75" t="s">
        <v>32</v>
      </c>
      <c r="L1824" s="76">
        <f t="shared" si="164"/>
        <v>0</v>
      </c>
      <c r="M1824" s="76"/>
      <c r="N1824" s="76"/>
      <c r="O1824" s="76"/>
      <c r="P1824" s="76"/>
      <c r="Q1824" s="76"/>
      <c r="R1824" s="76"/>
      <c r="S1824" s="76"/>
      <c r="T1824" s="76"/>
      <c r="U1824" s="76"/>
      <c r="V1824" s="76"/>
      <c r="W1824" s="76"/>
      <c r="X1824" s="76"/>
    </row>
    <row r="1825" spans="1:24">
      <c r="A1825" s="257"/>
      <c r="B1825" s="236"/>
      <c r="C1825" s="236"/>
      <c r="D1825" s="236"/>
      <c r="E1825" s="259"/>
      <c r="F1825" s="236"/>
      <c r="G1825" s="236"/>
      <c r="H1825" s="236"/>
      <c r="I1825" s="95"/>
      <c r="J1825" s="54"/>
      <c r="K1825" s="75" t="s">
        <v>34</v>
      </c>
      <c r="L1825" s="76">
        <f t="shared" si="164"/>
        <v>0</v>
      </c>
      <c r="M1825" s="76"/>
      <c r="N1825" s="76"/>
      <c r="O1825" s="76"/>
      <c r="P1825" s="76"/>
      <c r="Q1825" s="76"/>
      <c r="R1825" s="76"/>
      <c r="S1825" s="76"/>
      <c r="T1825" s="76"/>
      <c r="U1825" s="76"/>
      <c r="V1825" s="76"/>
      <c r="W1825" s="76"/>
      <c r="X1825" s="76"/>
    </row>
    <row r="1826" spans="1:24">
      <c r="A1826" s="257"/>
      <c r="B1826" s="236"/>
      <c r="C1826" s="242"/>
      <c r="D1826" s="242"/>
      <c r="E1826" s="260"/>
      <c r="F1826" s="242"/>
      <c r="G1826" s="242"/>
      <c r="H1826" s="242"/>
      <c r="I1826" s="96"/>
      <c r="J1826" s="80"/>
      <c r="K1826" s="84" t="s">
        <v>36</v>
      </c>
      <c r="L1826" s="76">
        <f t="shared" si="164"/>
        <v>4</v>
      </c>
      <c r="M1826" s="76"/>
      <c r="N1826" s="76"/>
      <c r="O1826" s="76"/>
      <c r="P1826" s="76"/>
      <c r="Q1826" s="76"/>
      <c r="R1826" s="76">
        <v>2</v>
      </c>
      <c r="S1826" s="76"/>
      <c r="T1826" s="76"/>
      <c r="U1826" s="76">
        <v>2</v>
      </c>
      <c r="V1826" s="76"/>
      <c r="W1826" s="76"/>
      <c r="X1826" s="76"/>
    </row>
    <row r="1827" spans="1:24">
      <c r="A1827" s="257"/>
      <c r="B1827" s="236"/>
      <c r="C1827" s="230" t="s">
        <v>31</v>
      </c>
      <c r="D1827" s="230" t="s">
        <v>2677</v>
      </c>
      <c r="E1827" s="258" t="s">
        <v>2678</v>
      </c>
      <c r="F1827" s="230" t="s">
        <v>2679</v>
      </c>
      <c r="G1827" s="230" t="s">
        <v>2680</v>
      </c>
      <c r="H1827" s="230" t="s">
        <v>2681</v>
      </c>
      <c r="I1827" s="74">
        <v>338</v>
      </c>
      <c r="J1827" s="46" t="s">
        <v>39</v>
      </c>
      <c r="K1827" s="75" t="s">
        <v>32</v>
      </c>
      <c r="L1827" s="76">
        <f t="shared" si="164"/>
        <v>15</v>
      </c>
      <c r="M1827" s="76"/>
      <c r="N1827" s="76">
        <v>5</v>
      </c>
      <c r="O1827" s="76"/>
      <c r="P1827" s="76"/>
      <c r="Q1827" s="76"/>
      <c r="R1827" s="76"/>
      <c r="S1827" s="76">
        <v>5</v>
      </c>
      <c r="T1827" s="76">
        <v>2</v>
      </c>
      <c r="U1827" s="76"/>
      <c r="V1827" s="76">
        <v>2</v>
      </c>
      <c r="W1827" s="76">
        <v>1</v>
      </c>
      <c r="X1827" s="76"/>
    </row>
    <row r="1828" spans="1:24">
      <c r="A1828" s="257"/>
      <c r="B1828" s="236"/>
      <c r="C1828" s="236"/>
      <c r="D1828" s="236"/>
      <c r="E1828" s="259"/>
      <c r="F1828" s="236"/>
      <c r="G1828" s="236"/>
      <c r="H1828" s="236"/>
      <c r="I1828" s="95"/>
      <c r="J1828" s="54"/>
      <c r="K1828" s="75" t="s">
        <v>34</v>
      </c>
      <c r="L1828" s="76">
        <f t="shared" si="164"/>
        <v>3</v>
      </c>
      <c r="M1828" s="76">
        <v>3</v>
      </c>
      <c r="N1828" s="76"/>
      <c r="O1828" s="76"/>
      <c r="P1828" s="76"/>
      <c r="Q1828" s="76"/>
      <c r="R1828" s="76"/>
      <c r="S1828" s="76"/>
      <c r="T1828" s="76"/>
      <c r="U1828" s="76"/>
      <c r="V1828" s="76"/>
      <c r="W1828" s="76"/>
      <c r="X1828" s="76"/>
    </row>
    <row r="1829" spans="1:24">
      <c r="A1829" s="257"/>
      <c r="B1829" s="236"/>
      <c r="C1829" s="242"/>
      <c r="D1829" s="242"/>
      <c r="E1829" s="260"/>
      <c r="F1829" s="242"/>
      <c r="G1829" s="242"/>
      <c r="H1829" s="242"/>
      <c r="I1829" s="96"/>
      <c r="J1829" s="80"/>
      <c r="K1829" s="84" t="s">
        <v>36</v>
      </c>
      <c r="L1829" s="76">
        <f t="shared" si="164"/>
        <v>0</v>
      </c>
      <c r="M1829" s="76"/>
      <c r="N1829" s="76"/>
      <c r="O1829" s="76"/>
      <c r="P1829" s="76"/>
      <c r="Q1829" s="76"/>
      <c r="R1829" s="76"/>
      <c r="S1829" s="76"/>
      <c r="T1829" s="76"/>
      <c r="U1829" s="76"/>
      <c r="V1829" s="76"/>
      <c r="W1829" s="76"/>
      <c r="X1829" s="76"/>
    </row>
    <row r="1830" spans="1:24">
      <c r="A1830" s="257"/>
      <c r="B1830" s="236"/>
      <c r="C1830" s="230" t="s">
        <v>31</v>
      </c>
      <c r="D1830" s="230" t="s">
        <v>2682</v>
      </c>
      <c r="E1830" s="258" t="s">
        <v>2683</v>
      </c>
      <c r="F1830" s="230" t="s">
        <v>2684</v>
      </c>
      <c r="G1830" s="230" t="s">
        <v>2685</v>
      </c>
      <c r="H1830" s="230" t="s">
        <v>2686</v>
      </c>
      <c r="I1830" s="74">
        <v>1746</v>
      </c>
      <c r="J1830" s="46" t="s">
        <v>39</v>
      </c>
      <c r="K1830" s="75" t="s">
        <v>32</v>
      </c>
      <c r="L1830" s="76">
        <f t="shared" si="164"/>
        <v>6</v>
      </c>
      <c r="M1830" s="76"/>
      <c r="N1830" s="76">
        <v>2</v>
      </c>
      <c r="O1830" s="76"/>
      <c r="P1830" s="76"/>
      <c r="Q1830" s="76"/>
      <c r="R1830" s="76"/>
      <c r="S1830" s="76"/>
      <c r="T1830" s="76">
        <v>2</v>
      </c>
      <c r="U1830" s="76"/>
      <c r="V1830" s="76"/>
      <c r="W1830" s="76">
        <v>2</v>
      </c>
      <c r="X1830" s="76"/>
    </row>
    <row r="1831" spans="1:24">
      <c r="A1831" s="257"/>
      <c r="B1831" s="236"/>
      <c r="C1831" s="236"/>
      <c r="D1831" s="236"/>
      <c r="E1831" s="259"/>
      <c r="F1831" s="236"/>
      <c r="G1831" s="236"/>
      <c r="H1831" s="236"/>
      <c r="I1831" s="95"/>
      <c r="J1831" s="54"/>
      <c r="K1831" s="75" t="s">
        <v>34</v>
      </c>
      <c r="L1831" s="76">
        <f t="shared" si="164"/>
        <v>2</v>
      </c>
      <c r="M1831" s="76">
        <v>2</v>
      </c>
      <c r="N1831" s="76"/>
      <c r="O1831" s="76"/>
      <c r="P1831" s="76"/>
      <c r="Q1831" s="76"/>
      <c r="R1831" s="76"/>
      <c r="S1831" s="76"/>
      <c r="T1831" s="76"/>
      <c r="U1831" s="76"/>
      <c r="V1831" s="76"/>
      <c r="W1831" s="76"/>
      <c r="X1831" s="76"/>
    </row>
    <row r="1832" spans="1:24">
      <c r="A1832" s="257"/>
      <c r="B1832" s="236"/>
      <c r="C1832" s="242"/>
      <c r="D1832" s="242"/>
      <c r="E1832" s="260"/>
      <c r="F1832" s="242"/>
      <c r="G1832" s="242"/>
      <c r="H1832" s="242"/>
      <c r="I1832" s="96"/>
      <c r="J1832" s="80"/>
      <c r="K1832" s="84" t="s">
        <v>36</v>
      </c>
      <c r="L1832" s="76">
        <f t="shared" si="164"/>
        <v>0</v>
      </c>
      <c r="M1832" s="76"/>
      <c r="N1832" s="76"/>
      <c r="O1832" s="76"/>
      <c r="P1832" s="76"/>
      <c r="Q1832" s="76"/>
      <c r="R1832" s="76"/>
      <c r="S1832" s="76"/>
      <c r="T1832" s="76"/>
      <c r="U1832" s="76"/>
      <c r="V1832" s="76"/>
      <c r="W1832" s="263"/>
      <c r="X1832" s="76"/>
    </row>
    <row r="1833" spans="1:24">
      <c r="A1833" s="257"/>
      <c r="B1833" s="236"/>
      <c r="C1833" s="230" t="s">
        <v>33</v>
      </c>
      <c r="D1833" s="230" t="s">
        <v>2747</v>
      </c>
      <c r="E1833" s="258" t="s">
        <v>2748</v>
      </c>
      <c r="F1833" s="230" t="s">
        <v>2749</v>
      </c>
      <c r="G1833" s="230" t="s">
        <v>2750</v>
      </c>
      <c r="H1833" s="230" t="s">
        <v>2751</v>
      </c>
      <c r="I1833" s="74">
        <v>10077</v>
      </c>
      <c r="J1833" s="46" t="s">
        <v>39</v>
      </c>
      <c r="K1833" s="75" t="s">
        <v>32</v>
      </c>
      <c r="L1833" s="76">
        <f t="shared" si="164"/>
        <v>0</v>
      </c>
      <c r="M1833" s="76"/>
      <c r="N1833" s="76"/>
      <c r="O1833" s="76"/>
      <c r="P1833" s="76"/>
      <c r="Q1833" s="76"/>
      <c r="R1833" s="76"/>
      <c r="S1833" s="76"/>
      <c r="T1833" s="76"/>
      <c r="U1833" s="76"/>
      <c r="V1833" s="76"/>
      <c r="W1833" s="76"/>
      <c r="X1833" s="76"/>
    </row>
    <row r="1834" spans="1:24">
      <c r="A1834" s="257"/>
      <c r="B1834" s="236"/>
      <c r="C1834" s="236"/>
      <c r="D1834" s="236"/>
      <c r="E1834" s="259"/>
      <c r="F1834" s="236"/>
      <c r="G1834" s="236"/>
      <c r="H1834" s="236"/>
      <c r="I1834" s="95"/>
      <c r="J1834" s="54"/>
      <c r="K1834" s="75" t="s">
        <v>34</v>
      </c>
      <c r="L1834" s="76">
        <f t="shared" si="164"/>
        <v>0</v>
      </c>
      <c r="M1834" s="76"/>
      <c r="N1834" s="76"/>
      <c r="O1834" s="76"/>
      <c r="P1834" s="76"/>
      <c r="Q1834" s="76"/>
      <c r="R1834" s="76"/>
      <c r="S1834" s="76"/>
      <c r="T1834" s="76"/>
      <c r="U1834" s="76"/>
      <c r="V1834" s="76"/>
      <c r="W1834" s="76"/>
      <c r="X1834" s="76"/>
    </row>
    <row r="1835" spans="1:24">
      <c r="A1835" s="257"/>
      <c r="B1835" s="236"/>
      <c r="C1835" s="242"/>
      <c r="D1835" s="242"/>
      <c r="E1835" s="260"/>
      <c r="F1835" s="242"/>
      <c r="G1835" s="242"/>
      <c r="H1835" s="242"/>
      <c r="I1835" s="96"/>
      <c r="J1835" s="80"/>
      <c r="K1835" s="84" t="s">
        <v>36</v>
      </c>
      <c r="L1835" s="76">
        <f t="shared" si="164"/>
        <v>3</v>
      </c>
      <c r="M1835" s="76"/>
      <c r="N1835" s="76"/>
      <c r="O1835" s="76">
        <v>1</v>
      </c>
      <c r="P1835" s="76"/>
      <c r="Q1835" s="76"/>
      <c r="R1835" s="76"/>
      <c r="S1835" s="76"/>
      <c r="T1835" s="76"/>
      <c r="U1835" s="76">
        <v>2</v>
      </c>
      <c r="V1835" s="76"/>
      <c r="W1835" s="76"/>
      <c r="X1835" s="76"/>
    </row>
    <row r="1836" spans="1:24">
      <c r="A1836" s="257"/>
      <c r="B1836" s="236"/>
      <c r="C1836" s="230" t="s">
        <v>33</v>
      </c>
      <c r="D1836" s="230" t="s">
        <v>2752</v>
      </c>
      <c r="E1836" s="258" t="s">
        <v>2753</v>
      </c>
      <c r="F1836" s="230" t="s">
        <v>2754</v>
      </c>
      <c r="G1836" s="230" t="s">
        <v>2755</v>
      </c>
      <c r="H1836" s="230" t="s">
        <v>2756</v>
      </c>
      <c r="I1836" s="74">
        <v>0</v>
      </c>
      <c r="J1836" s="46" t="s">
        <v>39</v>
      </c>
      <c r="K1836" s="75" t="s">
        <v>32</v>
      </c>
      <c r="L1836" s="76">
        <f t="shared" si="164"/>
        <v>0</v>
      </c>
      <c r="M1836" s="76"/>
      <c r="N1836" s="76"/>
      <c r="O1836" s="76"/>
      <c r="P1836" s="76"/>
      <c r="Q1836" s="76"/>
      <c r="R1836" s="76"/>
      <c r="S1836" s="76"/>
      <c r="T1836" s="76"/>
      <c r="U1836" s="76"/>
      <c r="V1836" s="76"/>
      <c r="W1836" s="76"/>
      <c r="X1836" s="76"/>
    </row>
    <row r="1837" spans="1:24">
      <c r="A1837" s="257"/>
      <c r="B1837" s="236"/>
      <c r="C1837" s="236"/>
      <c r="D1837" s="236"/>
      <c r="E1837" s="259"/>
      <c r="F1837" s="236"/>
      <c r="G1837" s="236"/>
      <c r="H1837" s="236"/>
      <c r="I1837" s="95"/>
      <c r="J1837" s="54"/>
      <c r="K1837" s="75" t="s">
        <v>34</v>
      </c>
      <c r="L1837" s="76">
        <f t="shared" si="164"/>
        <v>0</v>
      </c>
      <c r="M1837" s="76"/>
      <c r="N1837" s="76"/>
      <c r="O1837" s="76"/>
      <c r="P1837" s="76"/>
      <c r="Q1837" s="76"/>
      <c r="R1837" s="76"/>
      <c r="S1837" s="76"/>
      <c r="T1837" s="76"/>
      <c r="U1837" s="76"/>
      <c r="V1837" s="76"/>
      <c r="W1837" s="76"/>
      <c r="X1837" s="76"/>
    </row>
    <row r="1838" spans="1:24">
      <c r="A1838" s="257"/>
      <c r="B1838" s="236"/>
      <c r="C1838" s="242"/>
      <c r="D1838" s="242"/>
      <c r="E1838" s="260"/>
      <c r="F1838" s="242"/>
      <c r="G1838" s="242"/>
      <c r="H1838" s="242"/>
      <c r="I1838" s="96"/>
      <c r="J1838" s="80"/>
      <c r="K1838" s="84" t="s">
        <v>36</v>
      </c>
      <c r="L1838" s="76">
        <f t="shared" si="164"/>
        <v>4</v>
      </c>
      <c r="M1838" s="76"/>
      <c r="N1838" s="76"/>
      <c r="O1838" s="76"/>
      <c r="P1838" s="76"/>
      <c r="Q1838" s="76"/>
      <c r="R1838" s="76"/>
      <c r="S1838" s="76"/>
      <c r="T1838" s="76"/>
      <c r="U1838" s="76">
        <v>4</v>
      </c>
      <c r="V1838" s="76"/>
      <c r="W1838" s="76"/>
      <c r="X1838" s="76"/>
    </row>
    <row r="1839" spans="1:24">
      <c r="A1839" s="257"/>
      <c r="B1839" s="236"/>
      <c r="C1839" s="230" t="s">
        <v>33</v>
      </c>
      <c r="D1839" s="230" t="s">
        <v>2757</v>
      </c>
      <c r="E1839" s="258" t="s">
        <v>2758</v>
      </c>
      <c r="F1839" s="230" t="s">
        <v>2759</v>
      </c>
      <c r="G1839" s="230" t="s">
        <v>2760</v>
      </c>
      <c r="H1839" s="230" t="s">
        <v>2761</v>
      </c>
      <c r="I1839" s="74">
        <v>90161</v>
      </c>
      <c r="J1839" s="46" t="s">
        <v>39</v>
      </c>
      <c r="K1839" s="75" t="s">
        <v>32</v>
      </c>
      <c r="L1839" s="76">
        <f t="shared" si="164"/>
        <v>0</v>
      </c>
      <c r="M1839" s="76"/>
      <c r="N1839" s="76"/>
      <c r="O1839" s="76"/>
      <c r="P1839" s="76"/>
      <c r="Q1839" s="76"/>
      <c r="R1839" s="76"/>
      <c r="S1839" s="76"/>
      <c r="T1839" s="76"/>
      <c r="U1839" s="76"/>
      <c r="V1839" s="76"/>
      <c r="W1839" s="76"/>
      <c r="X1839" s="76"/>
    </row>
    <row r="1840" spans="1:24">
      <c r="A1840" s="257"/>
      <c r="B1840" s="236"/>
      <c r="C1840" s="236"/>
      <c r="D1840" s="236"/>
      <c r="E1840" s="259"/>
      <c r="F1840" s="236"/>
      <c r="G1840" s="236"/>
      <c r="H1840" s="236"/>
      <c r="I1840" s="95"/>
      <c r="J1840" s="54"/>
      <c r="K1840" s="75" t="s">
        <v>34</v>
      </c>
      <c r="L1840" s="76">
        <f t="shared" si="164"/>
        <v>0</v>
      </c>
      <c r="M1840" s="76"/>
      <c r="N1840" s="76"/>
      <c r="O1840" s="76"/>
      <c r="P1840" s="76"/>
      <c r="Q1840" s="76"/>
      <c r="R1840" s="76"/>
      <c r="S1840" s="76"/>
      <c r="T1840" s="76"/>
      <c r="U1840" s="76"/>
      <c r="V1840" s="76"/>
      <c r="W1840" s="76"/>
      <c r="X1840" s="76"/>
    </row>
    <row r="1841" spans="1:24">
      <c r="A1841" s="257"/>
      <c r="B1841" s="236"/>
      <c r="C1841" s="242"/>
      <c r="D1841" s="242"/>
      <c r="E1841" s="260"/>
      <c r="F1841" s="242"/>
      <c r="G1841" s="242"/>
      <c r="H1841" s="242"/>
      <c r="I1841" s="96"/>
      <c r="J1841" s="80"/>
      <c r="K1841" s="84" t="s">
        <v>36</v>
      </c>
      <c r="L1841" s="76">
        <f t="shared" si="164"/>
        <v>4</v>
      </c>
      <c r="M1841" s="76"/>
      <c r="N1841" s="76"/>
      <c r="O1841" s="76"/>
      <c r="P1841" s="76"/>
      <c r="Q1841" s="76"/>
      <c r="R1841" s="76"/>
      <c r="S1841" s="76">
        <v>1</v>
      </c>
      <c r="T1841" s="76"/>
      <c r="U1841" s="76"/>
      <c r="V1841" s="76"/>
      <c r="W1841" s="76">
        <v>3</v>
      </c>
      <c r="X1841" s="76"/>
    </row>
    <row r="1842" spans="1:24">
      <c r="A1842" s="257"/>
      <c r="B1842" s="236"/>
      <c r="C1842" s="230" t="s">
        <v>33</v>
      </c>
      <c r="D1842" s="230" t="s">
        <v>2762</v>
      </c>
      <c r="E1842" s="258" t="s">
        <v>2763</v>
      </c>
      <c r="F1842" s="230" t="s">
        <v>2764</v>
      </c>
      <c r="G1842" s="230" t="s">
        <v>2765</v>
      </c>
      <c r="H1842" s="230" t="s">
        <v>2766</v>
      </c>
      <c r="I1842" s="74">
        <v>2339</v>
      </c>
      <c r="J1842" s="46" t="s">
        <v>39</v>
      </c>
      <c r="K1842" s="75" t="s">
        <v>32</v>
      </c>
      <c r="L1842" s="76">
        <f t="shared" si="164"/>
        <v>0</v>
      </c>
      <c r="M1842" s="76"/>
      <c r="N1842" s="76"/>
      <c r="O1842" s="76"/>
      <c r="P1842" s="76"/>
      <c r="Q1842" s="76"/>
      <c r="R1842" s="76"/>
      <c r="S1842" s="76"/>
      <c r="T1842" s="76"/>
      <c r="U1842" s="76"/>
      <c r="V1842" s="76"/>
      <c r="W1842" s="76"/>
      <c r="X1842" s="76"/>
    </row>
    <row r="1843" spans="1:24">
      <c r="A1843" s="257"/>
      <c r="B1843" s="236"/>
      <c r="C1843" s="236"/>
      <c r="D1843" s="236"/>
      <c r="E1843" s="259"/>
      <c r="F1843" s="236"/>
      <c r="G1843" s="236"/>
      <c r="H1843" s="236"/>
      <c r="I1843" s="95"/>
      <c r="J1843" s="54"/>
      <c r="K1843" s="75" t="s">
        <v>34</v>
      </c>
      <c r="L1843" s="76">
        <f t="shared" si="164"/>
        <v>0</v>
      </c>
      <c r="M1843" s="76"/>
      <c r="N1843" s="76"/>
      <c r="O1843" s="76"/>
      <c r="P1843" s="76"/>
      <c r="Q1843" s="76"/>
      <c r="R1843" s="76"/>
      <c r="S1843" s="76"/>
      <c r="T1843" s="76"/>
      <c r="U1843" s="76"/>
      <c r="V1843" s="76"/>
      <c r="W1843" s="76"/>
      <c r="X1843" s="76"/>
    </row>
    <row r="1844" spans="1:24">
      <c r="A1844" s="257"/>
      <c r="B1844" s="236"/>
      <c r="C1844" s="242"/>
      <c r="D1844" s="242"/>
      <c r="E1844" s="260"/>
      <c r="F1844" s="242"/>
      <c r="G1844" s="242"/>
      <c r="H1844" s="242"/>
      <c r="I1844" s="96"/>
      <c r="J1844" s="80"/>
      <c r="K1844" s="84" t="s">
        <v>36</v>
      </c>
      <c r="L1844" s="76">
        <f t="shared" si="164"/>
        <v>2</v>
      </c>
      <c r="M1844" s="76"/>
      <c r="N1844" s="76"/>
      <c r="O1844" s="76"/>
      <c r="P1844" s="76"/>
      <c r="Q1844" s="76"/>
      <c r="R1844" s="76"/>
      <c r="S1844" s="76"/>
      <c r="T1844" s="76"/>
      <c r="U1844" s="76"/>
      <c r="V1844" s="76"/>
      <c r="W1844" s="76">
        <v>2</v>
      </c>
      <c r="X1844" s="76"/>
    </row>
    <row r="1845" spans="1:24">
      <c r="A1845" s="257"/>
      <c r="B1845" s="236"/>
      <c r="C1845" s="230" t="s">
        <v>33</v>
      </c>
      <c r="D1845" s="230" t="s">
        <v>2767</v>
      </c>
      <c r="E1845" s="258" t="s">
        <v>2768</v>
      </c>
      <c r="F1845" s="230" t="s">
        <v>2769</v>
      </c>
      <c r="G1845" s="230" t="s">
        <v>2770</v>
      </c>
      <c r="H1845" s="230" t="s">
        <v>2771</v>
      </c>
      <c r="I1845" s="74">
        <v>0</v>
      </c>
      <c r="J1845" s="46" t="s">
        <v>39</v>
      </c>
      <c r="K1845" s="75" t="s">
        <v>32</v>
      </c>
      <c r="L1845" s="76">
        <f t="shared" si="164"/>
        <v>0</v>
      </c>
      <c r="M1845" s="76"/>
      <c r="N1845" s="76"/>
      <c r="O1845" s="76"/>
      <c r="P1845" s="76"/>
      <c r="Q1845" s="76"/>
      <c r="R1845" s="76"/>
      <c r="S1845" s="76"/>
      <c r="T1845" s="76"/>
      <c r="U1845" s="76"/>
      <c r="V1845" s="76"/>
      <c r="W1845" s="76"/>
      <c r="X1845" s="76"/>
    </row>
    <row r="1846" spans="1:24">
      <c r="A1846" s="257"/>
      <c r="B1846" s="236"/>
      <c r="C1846" s="236"/>
      <c r="D1846" s="236"/>
      <c r="E1846" s="259"/>
      <c r="F1846" s="236"/>
      <c r="G1846" s="236"/>
      <c r="H1846" s="236"/>
      <c r="I1846" s="95"/>
      <c r="J1846" s="54"/>
      <c r="K1846" s="75" t="s">
        <v>34</v>
      </c>
      <c r="L1846" s="76">
        <f t="shared" si="164"/>
        <v>0</v>
      </c>
      <c r="M1846" s="76"/>
      <c r="N1846" s="76"/>
      <c r="O1846" s="76"/>
      <c r="P1846" s="76"/>
      <c r="Q1846" s="76"/>
      <c r="R1846" s="76"/>
      <c r="S1846" s="76"/>
      <c r="T1846" s="76"/>
      <c r="U1846" s="76"/>
      <c r="V1846" s="76"/>
      <c r="W1846" s="76"/>
      <c r="X1846" s="76"/>
    </row>
    <row r="1847" spans="1:24">
      <c r="A1847" s="257"/>
      <c r="B1847" s="242"/>
      <c r="C1847" s="242"/>
      <c r="D1847" s="242"/>
      <c r="E1847" s="260"/>
      <c r="F1847" s="242"/>
      <c r="G1847" s="242"/>
      <c r="H1847" s="242"/>
      <c r="I1847" s="96"/>
      <c r="J1847" s="80"/>
      <c r="K1847" s="84" t="s">
        <v>36</v>
      </c>
      <c r="L1847" s="76">
        <f t="shared" si="164"/>
        <v>4</v>
      </c>
      <c r="M1847" s="76"/>
      <c r="N1847" s="76"/>
      <c r="O1847" s="76"/>
      <c r="P1847" s="76"/>
      <c r="Q1847" s="76"/>
      <c r="R1847" s="76"/>
      <c r="S1847" s="76"/>
      <c r="T1847" s="76"/>
      <c r="U1847" s="76"/>
      <c r="V1847" s="76"/>
      <c r="W1847" s="76">
        <v>4</v>
      </c>
      <c r="X1847" s="76"/>
    </row>
    <row r="1848" spans="1:24">
      <c r="A1848" s="257"/>
      <c r="B1848" s="230" t="s">
        <v>2772</v>
      </c>
      <c r="C1848" s="230"/>
      <c r="D1848" s="131">
        <f>COUNTA(D1851:D1916)</f>
        <v>22</v>
      </c>
      <c r="E1848" s="264"/>
      <c r="F1848" s="230"/>
      <c r="G1848" s="230"/>
      <c r="H1848" s="230"/>
      <c r="I1848" s="265">
        <f>SUM(I1851:I1916)</f>
        <v>396631</v>
      </c>
      <c r="J1848" s="46" t="s">
        <v>39</v>
      </c>
      <c r="K1848" s="75" t="s">
        <v>32</v>
      </c>
      <c r="L1848" s="76">
        <f>SUM(M1848:X1848)</f>
        <v>16</v>
      </c>
      <c r="M1848" s="76">
        <f t="shared" ref="M1848:X1850" si="165">M1851+M1854+M1857+M1860+M1863+M1866+M1869+M1872+M1875+M1878+M1881+M1884+M1887+M1890+M1893+M1896+M1899+M1902+M1905+M1908+M1911+M1914</f>
        <v>0</v>
      </c>
      <c r="N1848" s="76">
        <f t="shared" si="165"/>
        <v>3</v>
      </c>
      <c r="O1848" s="76">
        <f t="shared" si="165"/>
        <v>3</v>
      </c>
      <c r="P1848" s="76">
        <f t="shared" si="165"/>
        <v>0</v>
      </c>
      <c r="Q1848" s="76">
        <f t="shared" si="165"/>
        <v>0</v>
      </c>
      <c r="R1848" s="76">
        <f t="shared" si="165"/>
        <v>0</v>
      </c>
      <c r="S1848" s="76">
        <f t="shared" si="165"/>
        <v>4</v>
      </c>
      <c r="T1848" s="76">
        <f t="shared" si="165"/>
        <v>5</v>
      </c>
      <c r="U1848" s="76">
        <f t="shared" si="165"/>
        <v>0</v>
      </c>
      <c r="V1848" s="76">
        <f t="shared" si="165"/>
        <v>0</v>
      </c>
      <c r="W1848" s="76">
        <f t="shared" si="165"/>
        <v>0</v>
      </c>
      <c r="X1848" s="76">
        <f t="shared" si="165"/>
        <v>1</v>
      </c>
    </row>
    <row r="1849" spans="1:24">
      <c r="A1849" s="257"/>
      <c r="B1849" s="236"/>
      <c r="C1849" s="236"/>
      <c r="D1849" s="136"/>
      <c r="E1849" s="259"/>
      <c r="F1849" s="236"/>
      <c r="G1849" s="236"/>
      <c r="H1849" s="236"/>
      <c r="I1849" s="95"/>
      <c r="J1849" s="54"/>
      <c r="K1849" s="75" t="s">
        <v>34</v>
      </c>
      <c r="L1849" s="76">
        <f>SUM(M1849:X1849)</f>
        <v>21</v>
      </c>
      <c r="M1849" s="76">
        <f t="shared" si="165"/>
        <v>10</v>
      </c>
      <c r="N1849" s="76">
        <f t="shared" si="165"/>
        <v>5</v>
      </c>
      <c r="O1849" s="76">
        <f t="shared" si="165"/>
        <v>4</v>
      </c>
      <c r="P1849" s="76">
        <f t="shared" si="165"/>
        <v>0</v>
      </c>
      <c r="Q1849" s="76">
        <f t="shared" si="165"/>
        <v>0</v>
      </c>
      <c r="R1849" s="76">
        <f t="shared" si="165"/>
        <v>2</v>
      </c>
      <c r="S1849" s="76">
        <f t="shared" si="165"/>
        <v>0</v>
      </c>
      <c r="T1849" s="76">
        <f t="shared" si="165"/>
        <v>0</v>
      </c>
      <c r="U1849" s="76">
        <f t="shared" si="165"/>
        <v>0</v>
      </c>
      <c r="V1849" s="76">
        <f t="shared" si="165"/>
        <v>0</v>
      </c>
      <c r="W1849" s="76">
        <f t="shared" si="165"/>
        <v>0</v>
      </c>
      <c r="X1849" s="76">
        <f t="shared" si="165"/>
        <v>0</v>
      </c>
    </row>
    <row r="1850" spans="1:24">
      <c r="A1850" s="257"/>
      <c r="B1850" s="242"/>
      <c r="C1850" s="242"/>
      <c r="D1850" s="138"/>
      <c r="E1850" s="260"/>
      <c r="F1850" s="242"/>
      <c r="G1850" s="242"/>
      <c r="H1850" s="242"/>
      <c r="I1850" s="96"/>
      <c r="J1850" s="80"/>
      <c r="K1850" s="84" t="s">
        <v>36</v>
      </c>
      <c r="L1850" s="76">
        <f>SUM(M1850:X1850)</f>
        <v>48</v>
      </c>
      <c r="M1850" s="76">
        <f t="shared" si="165"/>
        <v>2</v>
      </c>
      <c r="N1850" s="76">
        <f t="shared" si="165"/>
        <v>0</v>
      </c>
      <c r="O1850" s="76">
        <f t="shared" si="165"/>
        <v>12</v>
      </c>
      <c r="P1850" s="76">
        <f t="shared" si="165"/>
        <v>0</v>
      </c>
      <c r="Q1850" s="76">
        <f t="shared" si="165"/>
        <v>0</v>
      </c>
      <c r="R1850" s="76">
        <f t="shared" si="165"/>
        <v>6</v>
      </c>
      <c r="S1850" s="76">
        <f t="shared" si="165"/>
        <v>10</v>
      </c>
      <c r="T1850" s="76">
        <f t="shared" si="165"/>
        <v>13</v>
      </c>
      <c r="U1850" s="76">
        <f t="shared" si="165"/>
        <v>1</v>
      </c>
      <c r="V1850" s="76">
        <f t="shared" si="165"/>
        <v>0</v>
      </c>
      <c r="W1850" s="76">
        <f t="shared" si="165"/>
        <v>3</v>
      </c>
      <c r="X1850" s="76">
        <f t="shared" si="165"/>
        <v>1</v>
      </c>
    </row>
    <row r="1851" spans="1:24">
      <c r="A1851" s="257"/>
      <c r="B1851" s="46" t="s">
        <v>2001</v>
      </c>
      <c r="C1851" s="46" t="s">
        <v>33</v>
      </c>
      <c r="D1851" s="46" t="s">
        <v>2773</v>
      </c>
      <c r="E1851" s="46" t="s">
        <v>2774</v>
      </c>
      <c r="F1851" s="46" t="s">
        <v>2775</v>
      </c>
      <c r="G1851" s="46" t="s">
        <v>2776</v>
      </c>
      <c r="H1851" s="46" t="s">
        <v>2777</v>
      </c>
      <c r="I1851" s="88">
        <v>0</v>
      </c>
      <c r="J1851" s="46" t="s">
        <v>39</v>
      </c>
      <c r="K1851" s="75" t="s">
        <v>32</v>
      </c>
      <c r="L1851" s="76">
        <f t="shared" ref="L1851:L1914" si="166">SUM(M1851:X1851)</f>
        <v>0</v>
      </c>
      <c r="M1851" s="76"/>
      <c r="N1851" s="76"/>
      <c r="O1851" s="76"/>
      <c r="P1851" s="76"/>
      <c r="Q1851" s="76"/>
      <c r="R1851" s="76"/>
      <c r="S1851" s="76"/>
      <c r="T1851" s="76"/>
      <c r="U1851" s="76"/>
      <c r="V1851" s="76"/>
      <c r="W1851" s="76"/>
      <c r="X1851" s="76"/>
    </row>
    <row r="1852" spans="1:24">
      <c r="A1852" s="257"/>
      <c r="B1852" s="54"/>
      <c r="C1852" s="54"/>
      <c r="D1852" s="54"/>
      <c r="E1852" s="54"/>
      <c r="F1852" s="54"/>
      <c r="G1852" s="54"/>
      <c r="H1852" s="54"/>
      <c r="I1852" s="89"/>
      <c r="J1852" s="54"/>
      <c r="K1852" s="75" t="s">
        <v>34</v>
      </c>
      <c r="L1852" s="76">
        <f t="shared" si="166"/>
        <v>3</v>
      </c>
      <c r="M1852" s="76">
        <v>1</v>
      </c>
      <c r="N1852" s="76"/>
      <c r="O1852" s="76">
        <v>2</v>
      </c>
      <c r="P1852" s="76"/>
      <c r="Q1852" s="76"/>
      <c r="R1852" s="76"/>
      <c r="S1852" s="76"/>
      <c r="T1852" s="76"/>
      <c r="U1852" s="76"/>
      <c r="V1852" s="76"/>
      <c r="W1852" s="76"/>
      <c r="X1852" s="76"/>
    </row>
    <row r="1853" spans="1:24">
      <c r="A1853" s="257"/>
      <c r="B1853" s="54"/>
      <c r="C1853" s="80"/>
      <c r="D1853" s="80"/>
      <c r="E1853" s="80"/>
      <c r="F1853" s="80"/>
      <c r="G1853" s="80"/>
      <c r="H1853" s="80"/>
      <c r="I1853" s="90"/>
      <c r="J1853" s="80"/>
      <c r="K1853" s="84" t="s">
        <v>36</v>
      </c>
      <c r="L1853" s="76">
        <f t="shared" si="166"/>
        <v>0</v>
      </c>
      <c r="M1853" s="76"/>
      <c r="N1853" s="76"/>
      <c r="O1853" s="76"/>
      <c r="P1853" s="76"/>
      <c r="Q1853" s="76"/>
      <c r="R1853" s="76"/>
      <c r="S1853" s="76"/>
      <c r="T1853" s="76"/>
      <c r="U1853" s="76"/>
      <c r="V1853" s="76"/>
      <c r="W1853" s="76"/>
      <c r="X1853" s="76"/>
    </row>
    <row r="1854" spans="1:24">
      <c r="A1854" s="257"/>
      <c r="B1854" s="54"/>
      <c r="C1854" s="46" t="s">
        <v>33</v>
      </c>
      <c r="D1854" s="46" t="s">
        <v>2778</v>
      </c>
      <c r="E1854" s="58" t="s">
        <v>2779</v>
      </c>
      <c r="F1854" s="46" t="s">
        <v>2780</v>
      </c>
      <c r="G1854" s="46" t="s">
        <v>2781</v>
      </c>
      <c r="H1854" s="46" t="s">
        <v>2782</v>
      </c>
      <c r="I1854" s="88">
        <v>4860</v>
      </c>
      <c r="J1854" s="46" t="s">
        <v>39</v>
      </c>
      <c r="K1854" s="75" t="s">
        <v>32</v>
      </c>
      <c r="L1854" s="76">
        <f t="shared" si="166"/>
        <v>3</v>
      </c>
      <c r="M1854" s="76"/>
      <c r="N1854" s="76"/>
      <c r="O1854" s="76">
        <v>1</v>
      </c>
      <c r="P1854" s="76"/>
      <c r="Q1854" s="76"/>
      <c r="R1854" s="76"/>
      <c r="S1854" s="76">
        <v>1</v>
      </c>
      <c r="T1854" s="76"/>
      <c r="U1854" s="76"/>
      <c r="V1854" s="76"/>
      <c r="W1854" s="76"/>
      <c r="X1854" s="76">
        <v>1</v>
      </c>
    </row>
    <row r="1855" spans="1:24">
      <c r="A1855" s="257"/>
      <c r="B1855" s="54"/>
      <c r="C1855" s="54"/>
      <c r="D1855" s="54"/>
      <c r="E1855" s="63"/>
      <c r="F1855" s="54"/>
      <c r="G1855" s="54"/>
      <c r="H1855" s="54"/>
      <c r="I1855" s="89"/>
      <c r="J1855" s="54"/>
      <c r="K1855" s="75" t="s">
        <v>34</v>
      </c>
      <c r="L1855" s="76">
        <f t="shared" si="166"/>
        <v>0</v>
      </c>
      <c r="M1855" s="76"/>
      <c r="N1855" s="76"/>
      <c r="O1855" s="76"/>
      <c r="P1855" s="76"/>
      <c r="Q1855" s="76"/>
      <c r="R1855" s="76"/>
      <c r="S1855" s="76"/>
      <c r="T1855" s="76"/>
      <c r="U1855" s="76"/>
      <c r="V1855" s="76"/>
      <c r="W1855" s="76"/>
      <c r="X1855" s="76"/>
    </row>
    <row r="1856" spans="1:24">
      <c r="A1856" s="257"/>
      <c r="B1856" s="54"/>
      <c r="C1856" s="80"/>
      <c r="D1856" s="80"/>
      <c r="E1856" s="68"/>
      <c r="F1856" s="80"/>
      <c r="G1856" s="80"/>
      <c r="H1856" s="80"/>
      <c r="I1856" s="90"/>
      <c r="J1856" s="80"/>
      <c r="K1856" s="84" t="s">
        <v>36</v>
      </c>
      <c r="L1856" s="76">
        <f t="shared" si="166"/>
        <v>2</v>
      </c>
      <c r="M1856" s="76"/>
      <c r="N1856" s="76"/>
      <c r="O1856" s="76">
        <v>1</v>
      </c>
      <c r="P1856" s="76"/>
      <c r="Q1856" s="76"/>
      <c r="R1856" s="76"/>
      <c r="S1856" s="76"/>
      <c r="T1856" s="76">
        <v>1</v>
      </c>
      <c r="U1856" s="76"/>
      <c r="V1856" s="76"/>
      <c r="W1856" s="76"/>
      <c r="X1856" s="76"/>
    </row>
    <row r="1857" spans="1:24">
      <c r="A1857" s="257"/>
      <c r="B1857" s="54"/>
      <c r="C1857" s="46" t="s">
        <v>33</v>
      </c>
      <c r="D1857" s="46" t="s">
        <v>2783</v>
      </c>
      <c r="E1857" s="58" t="s">
        <v>2784</v>
      </c>
      <c r="F1857" s="46" t="s">
        <v>2785</v>
      </c>
      <c r="G1857" s="46" t="s">
        <v>2786</v>
      </c>
      <c r="H1857" s="46" t="s">
        <v>2787</v>
      </c>
      <c r="I1857" s="88">
        <v>58928</v>
      </c>
      <c r="J1857" s="46" t="s">
        <v>39</v>
      </c>
      <c r="K1857" s="75" t="s">
        <v>32</v>
      </c>
      <c r="L1857" s="76">
        <f t="shared" si="166"/>
        <v>0</v>
      </c>
      <c r="M1857" s="76"/>
      <c r="N1857" s="76"/>
      <c r="O1857" s="76"/>
      <c r="P1857" s="76"/>
      <c r="Q1857" s="76"/>
      <c r="R1857" s="76"/>
      <c r="S1857" s="76"/>
      <c r="T1857" s="76"/>
      <c r="U1857" s="76"/>
      <c r="V1857" s="76"/>
      <c r="W1857" s="76"/>
      <c r="X1857" s="76"/>
    </row>
    <row r="1858" spans="1:24">
      <c r="A1858" s="257"/>
      <c r="B1858" s="54"/>
      <c r="C1858" s="54"/>
      <c r="D1858" s="54"/>
      <c r="E1858" s="54"/>
      <c r="F1858" s="54"/>
      <c r="G1858" s="54"/>
      <c r="H1858" s="54"/>
      <c r="I1858" s="89"/>
      <c r="J1858" s="54"/>
      <c r="K1858" s="75" t="s">
        <v>34</v>
      </c>
      <c r="L1858" s="76">
        <f t="shared" si="166"/>
        <v>0</v>
      </c>
      <c r="M1858" s="76"/>
      <c r="N1858" s="76"/>
      <c r="O1858" s="76"/>
      <c r="P1858" s="76"/>
      <c r="Q1858" s="76"/>
      <c r="R1858" s="76"/>
      <c r="S1858" s="76"/>
      <c r="T1858" s="76"/>
      <c r="U1858" s="76"/>
      <c r="V1858" s="76"/>
      <c r="W1858" s="76"/>
      <c r="X1858" s="76"/>
    </row>
    <row r="1859" spans="1:24">
      <c r="A1859" s="257"/>
      <c r="B1859" s="54"/>
      <c r="C1859" s="80"/>
      <c r="D1859" s="80"/>
      <c r="E1859" s="80"/>
      <c r="F1859" s="80"/>
      <c r="G1859" s="80"/>
      <c r="H1859" s="80"/>
      <c r="I1859" s="90"/>
      <c r="J1859" s="80"/>
      <c r="K1859" s="84" t="s">
        <v>36</v>
      </c>
      <c r="L1859" s="76">
        <f t="shared" si="166"/>
        <v>5</v>
      </c>
      <c r="M1859" s="76"/>
      <c r="N1859" s="76"/>
      <c r="O1859" s="76"/>
      <c r="P1859" s="76"/>
      <c r="Q1859" s="76"/>
      <c r="R1859" s="76">
        <v>4</v>
      </c>
      <c r="S1859" s="76">
        <v>1</v>
      </c>
      <c r="T1859" s="76"/>
      <c r="U1859" s="76"/>
      <c r="V1859" s="76"/>
      <c r="W1859" s="76"/>
      <c r="X1859" s="76"/>
    </row>
    <row r="1860" spans="1:24">
      <c r="A1860" s="257"/>
      <c r="B1860" s="54"/>
      <c r="C1860" s="46" t="s">
        <v>35</v>
      </c>
      <c r="D1860" s="46" t="s">
        <v>2788</v>
      </c>
      <c r="E1860" s="58" t="s">
        <v>2789</v>
      </c>
      <c r="F1860" s="46" t="s">
        <v>2790</v>
      </c>
      <c r="G1860" s="46" t="s">
        <v>2791</v>
      </c>
      <c r="H1860" s="46" t="s">
        <v>2792</v>
      </c>
      <c r="I1860" s="88">
        <v>100550</v>
      </c>
      <c r="J1860" s="46" t="s">
        <v>39</v>
      </c>
      <c r="K1860" s="75" t="s">
        <v>32</v>
      </c>
      <c r="L1860" s="76">
        <f t="shared" si="166"/>
        <v>4</v>
      </c>
      <c r="M1860" s="76">
        <v>0</v>
      </c>
      <c r="N1860" s="76">
        <v>2</v>
      </c>
      <c r="O1860" s="76"/>
      <c r="P1860" s="76"/>
      <c r="Q1860" s="76"/>
      <c r="R1860" s="76"/>
      <c r="S1860" s="76">
        <v>1</v>
      </c>
      <c r="T1860" s="76">
        <v>1</v>
      </c>
      <c r="U1860" s="76"/>
      <c r="V1860" s="76"/>
      <c r="W1860" s="76"/>
      <c r="X1860" s="76"/>
    </row>
    <row r="1861" spans="1:24">
      <c r="A1861" s="257"/>
      <c r="B1861" s="54"/>
      <c r="C1861" s="54"/>
      <c r="D1861" s="54"/>
      <c r="E1861" s="158"/>
      <c r="F1861" s="54"/>
      <c r="G1861" s="54"/>
      <c r="H1861" s="54"/>
      <c r="I1861" s="89"/>
      <c r="J1861" s="54"/>
      <c r="K1861" s="75" t="s">
        <v>34</v>
      </c>
      <c r="L1861" s="76">
        <f t="shared" si="166"/>
        <v>2</v>
      </c>
      <c r="M1861" s="76">
        <v>2</v>
      </c>
      <c r="N1861" s="76"/>
      <c r="O1861" s="76"/>
      <c r="P1861" s="76"/>
      <c r="Q1861" s="76"/>
      <c r="R1861" s="76"/>
      <c r="S1861" s="76"/>
      <c r="T1861" s="76"/>
      <c r="U1861" s="76"/>
      <c r="V1861" s="76"/>
      <c r="W1861" s="76"/>
      <c r="X1861" s="76"/>
    </row>
    <row r="1862" spans="1:24">
      <c r="A1862" s="257"/>
      <c r="B1862" s="54"/>
      <c r="C1862" s="80"/>
      <c r="D1862" s="80"/>
      <c r="E1862" s="159"/>
      <c r="F1862" s="80"/>
      <c r="G1862" s="80"/>
      <c r="H1862" s="80"/>
      <c r="I1862" s="90"/>
      <c r="J1862" s="80"/>
      <c r="K1862" s="84" t="s">
        <v>36</v>
      </c>
      <c r="L1862" s="76">
        <f t="shared" si="166"/>
        <v>2</v>
      </c>
      <c r="M1862" s="76"/>
      <c r="N1862" s="76"/>
      <c r="O1862" s="76">
        <v>1</v>
      </c>
      <c r="P1862" s="76"/>
      <c r="Q1862" s="76"/>
      <c r="R1862" s="76"/>
      <c r="S1862" s="76"/>
      <c r="T1862" s="76">
        <v>1</v>
      </c>
      <c r="U1862" s="76"/>
      <c r="V1862" s="76"/>
      <c r="W1862" s="76"/>
      <c r="X1862" s="76"/>
    </row>
    <row r="1863" spans="1:24">
      <c r="A1863" s="257"/>
      <c r="B1863" s="54"/>
      <c r="C1863" s="46" t="s">
        <v>33</v>
      </c>
      <c r="D1863" s="46" t="s">
        <v>2793</v>
      </c>
      <c r="E1863" s="58" t="s">
        <v>2794</v>
      </c>
      <c r="F1863" s="46" t="s">
        <v>2795</v>
      </c>
      <c r="G1863" s="46" t="s">
        <v>2796</v>
      </c>
      <c r="H1863" s="46" t="s">
        <v>2797</v>
      </c>
      <c r="I1863" s="88">
        <v>0</v>
      </c>
      <c r="J1863" s="46" t="s">
        <v>39</v>
      </c>
      <c r="K1863" s="75" t="s">
        <v>32</v>
      </c>
      <c r="L1863" s="76">
        <f t="shared" si="166"/>
        <v>0</v>
      </c>
      <c r="M1863" s="76"/>
      <c r="N1863" s="76"/>
      <c r="O1863" s="76"/>
      <c r="P1863" s="76"/>
      <c r="Q1863" s="76"/>
      <c r="R1863" s="76"/>
      <c r="S1863" s="76"/>
      <c r="T1863" s="76"/>
      <c r="U1863" s="76"/>
      <c r="V1863" s="76"/>
      <c r="W1863" s="76"/>
      <c r="X1863" s="76"/>
    </row>
    <row r="1864" spans="1:24">
      <c r="A1864" s="257"/>
      <c r="B1864" s="54"/>
      <c r="C1864" s="54"/>
      <c r="D1864" s="54"/>
      <c r="E1864" s="63"/>
      <c r="F1864" s="54"/>
      <c r="G1864" s="54"/>
      <c r="H1864" s="54"/>
      <c r="I1864" s="89"/>
      <c r="J1864" s="54"/>
      <c r="K1864" s="75" t="s">
        <v>34</v>
      </c>
      <c r="L1864" s="76">
        <f t="shared" si="166"/>
        <v>0</v>
      </c>
      <c r="M1864" s="76"/>
      <c r="N1864" s="76"/>
      <c r="O1864" s="76"/>
      <c r="P1864" s="76"/>
      <c r="Q1864" s="76"/>
      <c r="R1864" s="76"/>
      <c r="S1864" s="76"/>
      <c r="T1864" s="76"/>
      <c r="U1864" s="76"/>
      <c r="V1864" s="76"/>
      <c r="W1864" s="76"/>
      <c r="X1864" s="76"/>
    </row>
    <row r="1865" spans="1:24">
      <c r="A1865" s="257"/>
      <c r="B1865" s="54"/>
      <c r="C1865" s="80"/>
      <c r="D1865" s="80"/>
      <c r="E1865" s="68"/>
      <c r="F1865" s="80"/>
      <c r="G1865" s="80"/>
      <c r="H1865" s="80"/>
      <c r="I1865" s="90"/>
      <c r="J1865" s="80"/>
      <c r="K1865" s="84" t="s">
        <v>36</v>
      </c>
      <c r="L1865" s="76">
        <f t="shared" si="166"/>
        <v>2</v>
      </c>
      <c r="M1865" s="76">
        <v>2</v>
      </c>
      <c r="N1865" s="76"/>
      <c r="O1865" s="76"/>
      <c r="P1865" s="76"/>
      <c r="Q1865" s="76"/>
      <c r="R1865" s="76"/>
      <c r="S1865" s="76"/>
      <c r="T1865" s="76"/>
      <c r="U1865" s="76"/>
      <c r="V1865" s="76"/>
      <c r="W1865" s="76"/>
      <c r="X1865" s="76"/>
    </row>
    <row r="1866" spans="1:24">
      <c r="A1866" s="257"/>
      <c r="B1866" s="54"/>
      <c r="C1866" s="46" t="s">
        <v>33</v>
      </c>
      <c r="D1866" s="46" t="s">
        <v>2798</v>
      </c>
      <c r="E1866" s="58" t="s">
        <v>2799</v>
      </c>
      <c r="F1866" s="46" t="s">
        <v>2800</v>
      </c>
      <c r="G1866" s="46" t="s">
        <v>2801</v>
      </c>
      <c r="H1866" s="46" t="s">
        <v>2802</v>
      </c>
      <c r="I1866" s="88">
        <v>458</v>
      </c>
      <c r="J1866" s="46" t="s">
        <v>39</v>
      </c>
      <c r="K1866" s="75" t="s">
        <v>32</v>
      </c>
      <c r="L1866" s="76">
        <f t="shared" si="166"/>
        <v>0</v>
      </c>
      <c r="M1866" s="76"/>
      <c r="N1866" s="76"/>
      <c r="O1866" s="76"/>
      <c r="P1866" s="76"/>
      <c r="Q1866" s="76"/>
      <c r="R1866" s="76"/>
      <c r="S1866" s="76"/>
      <c r="T1866" s="76"/>
      <c r="U1866" s="76"/>
      <c r="V1866" s="76"/>
      <c r="W1866" s="76"/>
      <c r="X1866" s="76"/>
    </row>
    <row r="1867" spans="1:24">
      <c r="A1867" s="257"/>
      <c r="B1867" s="54"/>
      <c r="C1867" s="54"/>
      <c r="D1867" s="54"/>
      <c r="E1867" s="63"/>
      <c r="F1867" s="54"/>
      <c r="G1867" s="54"/>
      <c r="H1867" s="54"/>
      <c r="I1867" s="89"/>
      <c r="J1867" s="54"/>
      <c r="K1867" s="75" t="s">
        <v>34</v>
      </c>
      <c r="L1867" s="76">
        <f t="shared" si="166"/>
        <v>0</v>
      </c>
      <c r="M1867" s="76"/>
      <c r="N1867" s="76"/>
      <c r="O1867" s="76"/>
      <c r="P1867" s="76"/>
      <c r="Q1867" s="76"/>
      <c r="R1867" s="76"/>
      <c r="S1867" s="76"/>
      <c r="T1867" s="76"/>
      <c r="U1867" s="76"/>
      <c r="V1867" s="76"/>
      <c r="W1867" s="76"/>
      <c r="X1867" s="76"/>
    </row>
    <row r="1868" spans="1:24">
      <c r="A1868" s="257"/>
      <c r="B1868" s="54"/>
      <c r="C1868" s="80"/>
      <c r="D1868" s="80"/>
      <c r="E1868" s="68"/>
      <c r="F1868" s="80"/>
      <c r="G1868" s="80"/>
      <c r="H1868" s="80"/>
      <c r="I1868" s="90"/>
      <c r="J1868" s="80"/>
      <c r="K1868" s="84" t="s">
        <v>36</v>
      </c>
      <c r="L1868" s="76">
        <f t="shared" si="166"/>
        <v>2</v>
      </c>
      <c r="M1868" s="76"/>
      <c r="N1868" s="76"/>
      <c r="O1868" s="76">
        <v>2</v>
      </c>
      <c r="P1868" s="76"/>
      <c r="Q1868" s="76"/>
      <c r="R1868" s="76"/>
      <c r="S1868" s="76"/>
      <c r="T1868" s="76"/>
      <c r="U1868" s="76"/>
      <c r="V1868" s="76"/>
      <c r="W1868" s="76"/>
      <c r="X1868" s="76"/>
    </row>
    <row r="1869" spans="1:24">
      <c r="A1869" s="257"/>
      <c r="B1869" s="54"/>
      <c r="C1869" s="46" t="s">
        <v>33</v>
      </c>
      <c r="D1869" s="46" t="s">
        <v>2803</v>
      </c>
      <c r="E1869" s="58" t="s">
        <v>2804</v>
      </c>
      <c r="F1869" s="46" t="s">
        <v>2805</v>
      </c>
      <c r="G1869" s="46" t="s">
        <v>2806</v>
      </c>
      <c r="H1869" s="46" t="s">
        <v>2807</v>
      </c>
      <c r="I1869" s="88">
        <v>0</v>
      </c>
      <c r="J1869" s="46" t="s">
        <v>39</v>
      </c>
      <c r="K1869" s="75" t="s">
        <v>32</v>
      </c>
      <c r="L1869" s="76">
        <f t="shared" si="166"/>
        <v>0</v>
      </c>
      <c r="M1869" s="76"/>
      <c r="N1869" s="76"/>
      <c r="O1869" s="76"/>
      <c r="P1869" s="76"/>
      <c r="Q1869" s="76"/>
      <c r="R1869" s="76"/>
      <c r="S1869" s="76"/>
      <c r="T1869" s="76"/>
      <c r="U1869" s="76"/>
      <c r="V1869" s="76"/>
      <c r="W1869" s="76"/>
      <c r="X1869" s="76"/>
    </row>
    <row r="1870" spans="1:24">
      <c r="A1870" s="257"/>
      <c r="B1870" s="54"/>
      <c r="C1870" s="54"/>
      <c r="D1870" s="54"/>
      <c r="E1870" s="63"/>
      <c r="F1870" s="54"/>
      <c r="G1870" s="54"/>
      <c r="H1870" s="54"/>
      <c r="I1870" s="89"/>
      <c r="J1870" s="54"/>
      <c r="K1870" s="75" t="s">
        <v>34</v>
      </c>
      <c r="L1870" s="76">
        <f t="shared" si="166"/>
        <v>4</v>
      </c>
      <c r="M1870" s="76"/>
      <c r="N1870" s="76">
        <v>1</v>
      </c>
      <c r="O1870" s="76">
        <v>1</v>
      </c>
      <c r="P1870" s="76"/>
      <c r="Q1870" s="76"/>
      <c r="R1870" s="76">
        <v>2</v>
      </c>
      <c r="S1870" s="76"/>
      <c r="T1870" s="76"/>
      <c r="U1870" s="76"/>
      <c r="V1870" s="76"/>
      <c r="W1870" s="76"/>
      <c r="X1870" s="76"/>
    </row>
    <row r="1871" spans="1:24">
      <c r="A1871" s="257"/>
      <c r="B1871" s="54"/>
      <c r="C1871" s="80"/>
      <c r="D1871" s="80"/>
      <c r="E1871" s="68"/>
      <c r="F1871" s="80"/>
      <c r="G1871" s="80"/>
      <c r="H1871" s="80"/>
      <c r="I1871" s="90"/>
      <c r="J1871" s="80"/>
      <c r="K1871" s="84" t="s">
        <v>36</v>
      </c>
      <c r="L1871" s="76">
        <f t="shared" si="166"/>
        <v>0</v>
      </c>
      <c r="M1871" s="76"/>
      <c r="N1871" s="76"/>
      <c r="O1871" s="76"/>
      <c r="P1871" s="76"/>
      <c r="Q1871" s="76"/>
      <c r="R1871" s="76"/>
      <c r="S1871" s="76"/>
      <c r="T1871" s="76"/>
      <c r="U1871" s="76"/>
      <c r="V1871" s="76"/>
      <c r="W1871" s="76"/>
      <c r="X1871" s="76"/>
    </row>
    <row r="1872" spans="1:24">
      <c r="A1872" s="257"/>
      <c r="B1872" s="54"/>
      <c r="C1872" s="46" t="s">
        <v>33</v>
      </c>
      <c r="D1872" s="46" t="s">
        <v>2808</v>
      </c>
      <c r="E1872" s="58" t="s">
        <v>2809</v>
      </c>
      <c r="F1872" s="46" t="s">
        <v>2810</v>
      </c>
      <c r="G1872" s="46" t="s">
        <v>2811</v>
      </c>
      <c r="H1872" s="46"/>
      <c r="I1872" s="88">
        <v>0</v>
      </c>
      <c r="J1872" s="46" t="s">
        <v>39</v>
      </c>
      <c r="K1872" s="75" t="s">
        <v>32</v>
      </c>
      <c r="L1872" s="76">
        <f t="shared" si="166"/>
        <v>0</v>
      </c>
      <c r="M1872" s="76"/>
      <c r="N1872" s="76"/>
      <c r="O1872" s="76"/>
      <c r="P1872" s="76"/>
      <c r="Q1872" s="76"/>
      <c r="R1872" s="76"/>
      <c r="S1872" s="76"/>
      <c r="T1872" s="76"/>
      <c r="U1872" s="76"/>
      <c r="V1872" s="76"/>
      <c r="W1872" s="76"/>
      <c r="X1872" s="76"/>
    </row>
    <row r="1873" spans="1:24">
      <c r="A1873" s="257"/>
      <c r="B1873" s="54"/>
      <c r="C1873" s="54"/>
      <c r="D1873" s="54"/>
      <c r="E1873" s="63"/>
      <c r="F1873" s="54"/>
      <c r="G1873" s="54"/>
      <c r="H1873" s="54"/>
      <c r="I1873" s="89"/>
      <c r="J1873" s="54"/>
      <c r="K1873" s="75" t="s">
        <v>34</v>
      </c>
      <c r="L1873" s="76">
        <f t="shared" si="166"/>
        <v>0</v>
      </c>
      <c r="M1873" s="76"/>
      <c r="N1873" s="76"/>
      <c r="O1873" s="76"/>
      <c r="P1873" s="76"/>
      <c r="Q1873" s="76"/>
      <c r="R1873" s="76"/>
      <c r="S1873" s="76"/>
      <c r="T1873" s="76"/>
      <c r="U1873" s="76"/>
      <c r="V1873" s="76"/>
      <c r="W1873" s="76"/>
      <c r="X1873" s="76"/>
    </row>
    <row r="1874" spans="1:24">
      <c r="A1874" s="257"/>
      <c r="B1874" s="54"/>
      <c r="C1874" s="80"/>
      <c r="D1874" s="80"/>
      <c r="E1874" s="68"/>
      <c r="F1874" s="80"/>
      <c r="G1874" s="80"/>
      <c r="H1874" s="80"/>
      <c r="I1874" s="90"/>
      <c r="J1874" s="80"/>
      <c r="K1874" s="84" t="s">
        <v>36</v>
      </c>
      <c r="L1874" s="76">
        <f t="shared" si="166"/>
        <v>2</v>
      </c>
      <c r="M1874" s="76"/>
      <c r="N1874" s="76"/>
      <c r="O1874" s="76">
        <v>1</v>
      </c>
      <c r="P1874" s="76"/>
      <c r="Q1874" s="76"/>
      <c r="R1874" s="76"/>
      <c r="S1874" s="76">
        <v>1</v>
      </c>
      <c r="T1874" s="76"/>
      <c r="U1874" s="76"/>
      <c r="V1874" s="76"/>
      <c r="W1874" s="76"/>
      <c r="X1874" s="76"/>
    </row>
    <row r="1875" spans="1:24">
      <c r="A1875" s="257"/>
      <c r="B1875" s="54"/>
      <c r="C1875" s="46" t="s">
        <v>33</v>
      </c>
      <c r="D1875" s="46" t="s">
        <v>2812</v>
      </c>
      <c r="E1875" s="58" t="s">
        <v>2813</v>
      </c>
      <c r="F1875" s="46" t="s">
        <v>2814</v>
      </c>
      <c r="G1875" s="46" t="s">
        <v>2815</v>
      </c>
      <c r="H1875" s="46" t="s">
        <v>2816</v>
      </c>
      <c r="I1875" s="88">
        <v>11754</v>
      </c>
      <c r="J1875" s="46" t="s">
        <v>39</v>
      </c>
      <c r="K1875" s="75" t="s">
        <v>32</v>
      </c>
      <c r="L1875" s="76">
        <f t="shared" si="166"/>
        <v>3</v>
      </c>
      <c r="M1875" s="76"/>
      <c r="N1875" s="76"/>
      <c r="O1875" s="76">
        <v>2</v>
      </c>
      <c r="P1875" s="76"/>
      <c r="Q1875" s="76"/>
      <c r="R1875" s="76"/>
      <c r="S1875" s="76"/>
      <c r="T1875" s="76">
        <v>1</v>
      </c>
      <c r="U1875" s="76"/>
      <c r="V1875" s="76"/>
      <c r="W1875" s="76"/>
      <c r="X1875" s="76"/>
    </row>
    <row r="1876" spans="1:24">
      <c r="A1876" s="257"/>
      <c r="B1876" s="54"/>
      <c r="C1876" s="54"/>
      <c r="D1876" s="54"/>
      <c r="E1876" s="63"/>
      <c r="F1876" s="54"/>
      <c r="G1876" s="54"/>
      <c r="H1876" s="54"/>
      <c r="I1876" s="89"/>
      <c r="J1876" s="54"/>
      <c r="K1876" s="75" t="s">
        <v>34</v>
      </c>
      <c r="L1876" s="76">
        <f t="shared" si="166"/>
        <v>0</v>
      </c>
      <c r="M1876" s="76"/>
      <c r="N1876" s="76"/>
      <c r="O1876" s="76"/>
      <c r="P1876" s="76"/>
      <c r="Q1876" s="76"/>
      <c r="R1876" s="76"/>
      <c r="S1876" s="76"/>
      <c r="T1876" s="76"/>
      <c r="U1876" s="76"/>
      <c r="V1876" s="76"/>
      <c r="W1876" s="76"/>
      <c r="X1876" s="76"/>
    </row>
    <row r="1877" spans="1:24">
      <c r="A1877" s="257"/>
      <c r="B1877" s="54"/>
      <c r="C1877" s="80"/>
      <c r="D1877" s="80"/>
      <c r="E1877" s="68"/>
      <c r="F1877" s="80"/>
      <c r="G1877" s="80"/>
      <c r="H1877" s="80"/>
      <c r="I1877" s="90"/>
      <c r="J1877" s="80"/>
      <c r="K1877" s="84" t="s">
        <v>36</v>
      </c>
      <c r="L1877" s="76">
        <f t="shared" si="166"/>
        <v>4</v>
      </c>
      <c r="M1877" s="76"/>
      <c r="N1877" s="76"/>
      <c r="O1877" s="76"/>
      <c r="P1877" s="76"/>
      <c r="Q1877" s="76"/>
      <c r="R1877" s="76"/>
      <c r="S1877" s="76">
        <v>3</v>
      </c>
      <c r="T1877" s="76"/>
      <c r="U1877" s="76"/>
      <c r="V1877" s="76"/>
      <c r="W1877" s="76"/>
      <c r="X1877" s="76">
        <v>1</v>
      </c>
    </row>
    <row r="1878" spans="1:24">
      <c r="A1878" s="257"/>
      <c r="B1878" s="54"/>
      <c r="C1878" s="46" t="s">
        <v>33</v>
      </c>
      <c r="D1878" s="46" t="s">
        <v>2817</v>
      </c>
      <c r="E1878" s="58" t="s">
        <v>2818</v>
      </c>
      <c r="F1878" s="46" t="s">
        <v>2819</v>
      </c>
      <c r="G1878" s="46" t="s">
        <v>2815</v>
      </c>
      <c r="H1878" s="46" t="s">
        <v>2820</v>
      </c>
      <c r="I1878" s="88">
        <v>7131</v>
      </c>
      <c r="J1878" s="46" t="s">
        <v>39</v>
      </c>
      <c r="K1878" s="75" t="s">
        <v>32</v>
      </c>
      <c r="L1878" s="76">
        <f t="shared" si="166"/>
        <v>0</v>
      </c>
      <c r="M1878" s="76"/>
      <c r="N1878" s="76"/>
      <c r="O1878" s="76"/>
      <c r="P1878" s="76"/>
      <c r="Q1878" s="76"/>
      <c r="R1878" s="76"/>
      <c r="S1878" s="76"/>
      <c r="T1878" s="76"/>
      <c r="U1878" s="76"/>
      <c r="V1878" s="76"/>
      <c r="W1878" s="76"/>
      <c r="X1878" s="76"/>
    </row>
    <row r="1879" spans="1:24">
      <c r="A1879" s="257"/>
      <c r="B1879" s="54"/>
      <c r="C1879" s="54"/>
      <c r="D1879" s="54"/>
      <c r="E1879" s="63"/>
      <c r="F1879" s="54"/>
      <c r="G1879" s="54"/>
      <c r="H1879" s="54"/>
      <c r="I1879" s="89"/>
      <c r="J1879" s="54"/>
      <c r="K1879" s="75" t="s">
        <v>34</v>
      </c>
      <c r="L1879" s="76">
        <f t="shared" si="166"/>
        <v>0</v>
      </c>
      <c r="M1879" s="76"/>
      <c r="N1879" s="76"/>
      <c r="O1879" s="76"/>
      <c r="P1879" s="76"/>
      <c r="Q1879" s="76"/>
      <c r="R1879" s="76"/>
      <c r="S1879" s="76"/>
      <c r="T1879" s="76"/>
      <c r="U1879" s="76"/>
      <c r="V1879" s="76"/>
      <c r="W1879" s="76"/>
      <c r="X1879" s="76"/>
    </row>
    <row r="1880" spans="1:24">
      <c r="A1880" s="257"/>
      <c r="B1880" s="54"/>
      <c r="C1880" s="80"/>
      <c r="D1880" s="80"/>
      <c r="E1880" s="68"/>
      <c r="F1880" s="80"/>
      <c r="G1880" s="80"/>
      <c r="H1880" s="80"/>
      <c r="I1880" s="90"/>
      <c r="J1880" s="80"/>
      <c r="K1880" s="84" t="s">
        <v>36</v>
      </c>
      <c r="L1880" s="76">
        <f t="shared" si="166"/>
        <v>2</v>
      </c>
      <c r="M1880" s="76"/>
      <c r="N1880" s="76"/>
      <c r="O1880" s="76"/>
      <c r="P1880" s="76"/>
      <c r="Q1880" s="76"/>
      <c r="R1880" s="76"/>
      <c r="S1880" s="76"/>
      <c r="T1880" s="76">
        <v>1</v>
      </c>
      <c r="U1880" s="76"/>
      <c r="V1880" s="76"/>
      <c r="W1880" s="76">
        <v>1</v>
      </c>
      <c r="X1880" s="76"/>
    </row>
    <row r="1881" spans="1:24">
      <c r="A1881" s="257"/>
      <c r="B1881" s="54"/>
      <c r="C1881" s="46" t="s">
        <v>31</v>
      </c>
      <c r="D1881" s="46" t="s">
        <v>2821</v>
      </c>
      <c r="E1881" s="58" t="s">
        <v>2822</v>
      </c>
      <c r="F1881" s="46" t="s">
        <v>2823</v>
      </c>
      <c r="G1881" s="46" t="s">
        <v>2824</v>
      </c>
      <c r="H1881" s="46" t="s">
        <v>2825</v>
      </c>
      <c r="I1881" s="88">
        <v>12322</v>
      </c>
      <c r="J1881" s="46" t="s">
        <v>39</v>
      </c>
      <c r="K1881" s="75" t="s">
        <v>32</v>
      </c>
      <c r="L1881" s="76">
        <f t="shared" si="166"/>
        <v>4</v>
      </c>
      <c r="M1881" s="76"/>
      <c r="N1881" s="76"/>
      <c r="O1881" s="76"/>
      <c r="P1881" s="76"/>
      <c r="Q1881" s="76"/>
      <c r="R1881" s="76"/>
      <c r="S1881" s="76">
        <v>2</v>
      </c>
      <c r="T1881" s="76">
        <v>2</v>
      </c>
      <c r="U1881" s="76"/>
      <c r="V1881" s="76"/>
      <c r="W1881" s="76"/>
      <c r="X1881" s="76"/>
    </row>
    <row r="1882" spans="1:24">
      <c r="A1882" s="257"/>
      <c r="B1882" s="54"/>
      <c r="C1882" s="54"/>
      <c r="D1882" s="54"/>
      <c r="E1882" s="63"/>
      <c r="F1882" s="54"/>
      <c r="G1882" s="54"/>
      <c r="H1882" s="54"/>
      <c r="I1882" s="89"/>
      <c r="J1882" s="54"/>
      <c r="K1882" s="75" t="s">
        <v>34</v>
      </c>
      <c r="L1882" s="76">
        <f t="shared" si="166"/>
        <v>6</v>
      </c>
      <c r="M1882" s="76">
        <v>2</v>
      </c>
      <c r="N1882" s="76">
        <v>4</v>
      </c>
      <c r="O1882" s="76"/>
      <c r="P1882" s="76"/>
      <c r="Q1882" s="76"/>
      <c r="R1882" s="76"/>
      <c r="S1882" s="76"/>
      <c r="T1882" s="76"/>
      <c r="U1882" s="76"/>
      <c r="V1882" s="76"/>
      <c r="W1882" s="76"/>
      <c r="X1882" s="76"/>
    </row>
    <row r="1883" spans="1:24">
      <c r="A1883" s="257"/>
      <c r="B1883" s="54"/>
      <c r="C1883" s="80"/>
      <c r="D1883" s="80"/>
      <c r="E1883" s="68"/>
      <c r="F1883" s="80"/>
      <c r="G1883" s="80"/>
      <c r="H1883" s="80"/>
      <c r="I1883" s="90"/>
      <c r="J1883" s="80"/>
      <c r="K1883" s="84" t="s">
        <v>36</v>
      </c>
      <c r="L1883" s="76">
        <f t="shared" si="166"/>
        <v>0</v>
      </c>
      <c r="M1883" s="76"/>
      <c r="N1883" s="76"/>
      <c r="O1883" s="76"/>
      <c r="P1883" s="76"/>
      <c r="Q1883" s="76"/>
      <c r="R1883" s="76"/>
      <c r="S1883" s="76"/>
      <c r="T1883" s="76"/>
      <c r="U1883" s="76"/>
      <c r="V1883" s="76"/>
      <c r="W1883" s="76"/>
      <c r="X1883" s="76"/>
    </row>
    <row r="1884" spans="1:24">
      <c r="A1884" s="257"/>
      <c r="B1884" s="54"/>
      <c r="C1884" s="46" t="s">
        <v>33</v>
      </c>
      <c r="D1884" s="46" t="s">
        <v>2826</v>
      </c>
      <c r="E1884" s="58" t="s">
        <v>2827</v>
      </c>
      <c r="F1884" s="46" t="s">
        <v>2828</v>
      </c>
      <c r="G1884" s="46" t="s">
        <v>2829</v>
      </c>
      <c r="H1884" s="46" t="s">
        <v>2830</v>
      </c>
      <c r="I1884" s="88">
        <v>4313</v>
      </c>
      <c r="J1884" s="46" t="s">
        <v>39</v>
      </c>
      <c r="K1884" s="75" t="s">
        <v>32</v>
      </c>
      <c r="L1884" s="76">
        <f t="shared" si="166"/>
        <v>0</v>
      </c>
      <c r="M1884" s="76"/>
      <c r="N1884" s="76"/>
      <c r="O1884" s="76"/>
      <c r="P1884" s="76"/>
      <c r="Q1884" s="76"/>
      <c r="R1884" s="76"/>
      <c r="S1884" s="76"/>
      <c r="T1884" s="76"/>
      <c r="U1884" s="76"/>
      <c r="V1884" s="76"/>
      <c r="W1884" s="76"/>
      <c r="X1884" s="76"/>
    </row>
    <row r="1885" spans="1:24">
      <c r="A1885" s="257"/>
      <c r="B1885" s="54"/>
      <c r="C1885" s="54"/>
      <c r="D1885" s="54"/>
      <c r="E1885" s="63"/>
      <c r="F1885" s="54"/>
      <c r="G1885" s="54"/>
      <c r="H1885" s="54"/>
      <c r="I1885" s="89"/>
      <c r="J1885" s="54"/>
      <c r="K1885" s="75" t="s">
        <v>34</v>
      </c>
      <c r="L1885" s="76">
        <f t="shared" si="166"/>
        <v>0</v>
      </c>
      <c r="M1885" s="76"/>
      <c r="N1885" s="76"/>
      <c r="O1885" s="76"/>
      <c r="P1885" s="76"/>
      <c r="Q1885" s="76"/>
      <c r="R1885" s="76"/>
      <c r="S1885" s="76"/>
      <c r="T1885" s="76"/>
      <c r="U1885" s="76"/>
      <c r="V1885" s="76"/>
      <c r="W1885" s="76"/>
      <c r="X1885" s="76"/>
    </row>
    <row r="1886" spans="1:24">
      <c r="A1886" s="257"/>
      <c r="B1886" s="54"/>
      <c r="C1886" s="80"/>
      <c r="D1886" s="80"/>
      <c r="E1886" s="68"/>
      <c r="F1886" s="80"/>
      <c r="G1886" s="80"/>
      <c r="H1886" s="80"/>
      <c r="I1886" s="90"/>
      <c r="J1886" s="80"/>
      <c r="K1886" s="84" t="s">
        <v>36</v>
      </c>
      <c r="L1886" s="76">
        <f t="shared" si="166"/>
        <v>3</v>
      </c>
      <c r="M1886" s="76"/>
      <c r="N1886" s="76"/>
      <c r="O1886" s="76">
        <v>2</v>
      </c>
      <c r="P1886" s="76"/>
      <c r="Q1886" s="76"/>
      <c r="R1886" s="76"/>
      <c r="S1886" s="76">
        <v>1</v>
      </c>
      <c r="T1886" s="76"/>
      <c r="U1886" s="76"/>
      <c r="V1886" s="76"/>
      <c r="W1886" s="76"/>
      <c r="X1886" s="76"/>
    </row>
    <row r="1887" spans="1:24">
      <c r="A1887" s="257"/>
      <c r="B1887" s="54"/>
      <c r="C1887" s="46" t="s">
        <v>33</v>
      </c>
      <c r="D1887" s="46" t="s">
        <v>2831</v>
      </c>
      <c r="E1887" s="58" t="s">
        <v>2832</v>
      </c>
      <c r="F1887" s="46" t="s">
        <v>2833</v>
      </c>
      <c r="G1887" s="46" t="s">
        <v>2834</v>
      </c>
      <c r="H1887" s="46" t="s">
        <v>2835</v>
      </c>
      <c r="I1887" s="88">
        <v>57360</v>
      </c>
      <c r="J1887" s="46" t="s">
        <v>39</v>
      </c>
      <c r="K1887" s="75" t="s">
        <v>32</v>
      </c>
      <c r="L1887" s="76">
        <f t="shared" si="166"/>
        <v>0</v>
      </c>
      <c r="M1887" s="76"/>
      <c r="N1887" s="76"/>
      <c r="O1887" s="76"/>
      <c r="P1887" s="76"/>
      <c r="Q1887" s="76"/>
      <c r="R1887" s="76"/>
      <c r="S1887" s="76"/>
      <c r="T1887" s="76"/>
      <c r="U1887" s="76"/>
      <c r="V1887" s="76"/>
      <c r="W1887" s="76"/>
      <c r="X1887" s="76"/>
    </row>
    <row r="1888" spans="1:24">
      <c r="A1888" s="257"/>
      <c r="B1888" s="54"/>
      <c r="C1888" s="54"/>
      <c r="D1888" s="54"/>
      <c r="E1888" s="63"/>
      <c r="F1888" s="54"/>
      <c r="G1888" s="54"/>
      <c r="H1888" s="54"/>
      <c r="I1888" s="89"/>
      <c r="J1888" s="54"/>
      <c r="K1888" s="75" t="s">
        <v>34</v>
      </c>
      <c r="L1888" s="76">
        <f t="shared" si="166"/>
        <v>0</v>
      </c>
      <c r="M1888" s="76"/>
      <c r="N1888" s="76"/>
      <c r="O1888" s="76"/>
      <c r="P1888" s="76"/>
      <c r="Q1888" s="76"/>
      <c r="R1888" s="76"/>
      <c r="S1888" s="76"/>
      <c r="T1888" s="76"/>
      <c r="U1888" s="76"/>
      <c r="V1888" s="76"/>
      <c r="W1888" s="76"/>
      <c r="X1888" s="76"/>
    </row>
    <row r="1889" spans="1:24">
      <c r="A1889" s="257"/>
      <c r="B1889" s="54"/>
      <c r="C1889" s="80"/>
      <c r="D1889" s="80"/>
      <c r="E1889" s="68"/>
      <c r="F1889" s="80"/>
      <c r="G1889" s="80"/>
      <c r="H1889" s="80"/>
      <c r="I1889" s="90"/>
      <c r="J1889" s="80"/>
      <c r="K1889" s="84" t="s">
        <v>36</v>
      </c>
      <c r="L1889" s="76">
        <f t="shared" si="166"/>
        <v>3</v>
      </c>
      <c r="M1889" s="76"/>
      <c r="N1889" s="76"/>
      <c r="O1889" s="76"/>
      <c r="P1889" s="76"/>
      <c r="Q1889" s="76"/>
      <c r="R1889" s="76"/>
      <c r="S1889" s="76"/>
      <c r="T1889" s="76">
        <v>1</v>
      </c>
      <c r="U1889" s="76"/>
      <c r="V1889" s="76"/>
      <c r="W1889" s="76">
        <v>2</v>
      </c>
      <c r="X1889" s="76"/>
    </row>
    <row r="1890" spans="1:24">
      <c r="A1890" s="257"/>
      <c r="B1890" s="54"/>
      <c r="C1890" s="46" t="s">
        <v>33</v>
      </c>
      <c r="D1890" s="46" t="s">
        <v>2836</v>
      </c>
      <c r="E1890" s="58" t="s">
        <v>2837</v>
      </c>
      <c r="F1890" s="46" t="s">
        <v>2838</v>
      </c>
      <c r="G1890" s="46" t="s">
        <v>2839</v>
      </c>
      <c r="H1890" s="46"/>
      <c r="I1890" s="88">
        <v>71238</v>
      </c>
      <c r="J1890" s="46" t="s">
        <v>39</v>
      </c>
      <c r="K1890" s="75" t="s">
        <v>32</v>
      </c>
      <c r="L1890" s="76">
        <f t="shared" si="166"/>
        <v>0</v>
      </c>
      <c r="M1890" s="76"/>
      <c r="N1890" s="76"/>
      <c r="O1890" s="76"/>
      <c r="P1890" s="76"/>
      <c r="Q1890" s="76"/>
      <c r="R1890" s="76"/>
      <c r="S1890" s="76"/>
      <c r="T1890" s="76"/>
      <c r="U1890" s="76"/>
      <c r="V1890" s="76"/>
      <c r="W1890" s="76"/>
      <c r="X1890" s="76"/>
    </row>
    <row r="1891" spans="1:24">
      <c r="A1891" s="257"/>
      <c r="B1891" s="54"/>
      <c r="C1891" s="54"/>
      <c r="D1891" s="54"/>
      <c r="E1891" s="63"/>
      <c r="F1891" s="54"/>
      <c r="G1891" s="54"/>
      <c r="H1891" s="54"/>
      <c r="I1891" s="89"/>
      <c r="J1891" s="54"/>
      <c r="K1891" s="75" t="s">
        <v>34</v>
      </c>
      <c r="L1891" s="76">
        <f t="shared" si="166"/>
        <v>0</v>
      </c>
      <c r="M1891" s="76"/>
      <c r="N1891" s="76"/>
      <c r="O1891" s="76"/>
      <c r="P1891" s="76"/>
      <c r="Q1891" s="76"/>
      <c r="R1891" s="76"/>
      <c r="S1891" s="76"/>
      <c r="T1891" s="76"/>
      <c r="U1891" s="76"/>
      <c r="V1891" s="76"/>
      <c r="W1891" s="76"/>
      <c r="X1891" s="76"/>
    </row>
    <row r="1892" spans="1:24">
      <c r="A1892" s="257"/>
      <c r="B1892" s="54"/>
      <c r="C1892" s="80"/>
      <c r="D1892" s="80"/>
      <c r="E1892" s="68"/>
      <c r="F1892" s="80"/>
      <c r="G1892" s="80"/>
      <c r="H1892" s="80"/>
      <c r="I1892" s="90"/>
      <c r="J1892" s="80"/>
      <c r="K1892" s="84" t="s">
        <v>36</v>
      </c>
      <c r="L1892" s="76">
        <f t="shared" si="166"/>
        <v>5</v>
      </c>
      <c r="M1892" s="76"/>
      <c r="N1892" s="76"/>
      <c r="O1892" s="76">
        <v>1</v>
      </c>
      <c r="P1892" s="76"/>
      <c r="Q1892" s="76"/>
      <c r="R1892" s="76"/>
      <c r="S1892" s="76"/>
      <c r="T1892" s="76">
        <v>4</v>
      </c>
      <c r="U1892" s="76"/>
      <c r="V1892" s="76"/>
      <c r="W1892" s="76"/>
      <c r="X1892" s="76"/>
    </row>
    <row r="1893" spans="1:24">
      <c r="A1893" s="257"/>
      <c r="B1893" s="54"/>
      <c r="C1893" s="46" t="s">
        <v>33</v>
      </c>
      <c r="D1893" s="46" t="s">
        <v>2840</v>
      </c>
      <c r="E1893" s="58" t="s">
        <v>2841</v>
      </c>
      <c r="F1893" s="46" t="s">
        <v>2842</v>
      </c>
      <c r="G1893" s="46" t="s">
        <v>2843</v>
      </c>
      <c r="H1893" s="46" t="s">
        <v>2844</v>
      </c>
      <c r="I1893" s="88">
        <v>12114</v>
      </c>
      <c r="J1893" s="46" t="s">
        <v>39</v>
      </c>
      <c r="K1893" s="75" t="s">
        <v>32</v>
      </c>
      <c r="L1893" s="76">
        <f t="shared" si="166"/>
        <v>0</v>
      </c>
      <c r="M1893" s="76"/>
      <c r="N1893" s="76"/>
      <c r="O1893" s="76"/>
      <c r="P1893" s="76"/>
      <c r="Q1893" s="76"/>
      <c r="R1893" s="76"/>
      <c r="S1893" s="76"/>
      <c r="T1893" s="76"/>
      <c r="U1893" s="76"/>
      <c r="V1893" s="76"/>
      <c r="W1893" s="76"/>
      <c r="X1893" s="76"/>
    </row>
    <row r="1894" spans="1:24">
      <c r="A1894" s="257"/>
      <c r="B1894" s="54"/>
      <c r="C1894" s="54"/>
      <c r="D1894" s="54"/>
      <c r="E1894" s="63"/>
      <c r="F1894" s="54"/>
      <c r="G1894" s="54"/>
      <c r="H1894" s="54"/>
      <c r="I1894" s="89"/>
      <c r="J1894" s="54"/>
      <c r="K1894" s="75" t="s">
        <v>34</v>
      </c>
      <c r="L1894" s="76">
        <f t="shared" si="166"/>
        <v>0</v>
      </c>
      <c r="M1894" s="76"/>
      <c r="N1894" s="76"/>
      <c r="O1894" s="76"/>
      <c r="P1894" s="76"/>
      <c r="Q1894" s="76"/>
      <c r="R1894" s="76"/>
      <c r="S1894" s="76"/>
      <c r="T1894" s="76"/>
      <c r="U1894" s="76"/>
      <c r="V1894" s="76"/>
      <c r="W1894" s="76"/>
      <c r="X1894" s="76"/>
    </row>
    <row r="1895" spans="1:24">
      <c r="A1895" s="257"/>
      <c r="B1895" s="54"/>
      <c r="C1895" s="80"/>
      <c r="D1895" s="80"/>
      <c r="E1895" s="68"/>
      <c r="F1895" s="80"/>
      <c r="G1895" s="80"/>
      <c r="H1895" s="80"/>
      <c r="I1895" s="90"/>
      <c r="J1895" s="80"/>
      <c r="K1895" s="84" t="s">
        <v>36</v>
      </c>
      <c r="L1895" s="76">
        <f t="shared" si="166"/>
        <v>4</v>
      </c>
      <c r="M1895" s="76"/>
      <c r="N1895" s="76"/>
      <c r="O1895" s="76">
        <v>1</v>
      </c>
      <c r="P1895" s="76"/>
      <c r="Q1895" s="76"/>
      <c r="R1895" s="76"/>
      <c r="S1895" s="76"/>
      <c r="T1895" s="76">
        <v>3</v>
      </c>
      <c r="U1895" s="76"/>
      <c r="V1895" s="76"/>
      <c r="W1895" s="76"/>
      <c r="X1895" s="76"/>
    </row>
    <row r="1896" spans="1:24">
      <c r="A1896" s="257"/>
      <c r="B1896" s="54"/>
      <c r="C1896" s="46" t="s">
        <v>33</v>
      </c>
      <c r="D1896" s="46" t="s">
        <v>2845</v>
      </c>
      <c r="E1896" s="58" t="s">
        <v>2846</v>
      </c>
      <c r="F1896" s="46" t="s">
        <v>2847</v>
      </c>
      <c r="G1896" s="46" t="s">
        <v>2848</v>
      </c>
      <c r="H1896" s="46" t="s">
        <v>2849</v>
      </c>
      <c r="I1896" s="88">
        <v>21069</v>
      </c>
      <c r="J1896" s="46" t="s">
        <v>39</v>
      </c>
      <c r="K1896" s="75" t="s">
        <v>32</v>
      </c>
      <c r="L1896" s="76">
        <f t="shared" si="166"/>
        <v>0</v>
      </c>
      <c r="M1896" s="76"/>
      <c r="N1896" s="76"/>
      <c r="O1896" s="76"/>
      <c r="P1896" s="76"/>
      <c r="Q1896" s="76"/>
      <c r="R1896" s="76"/>
      <c r="S1896" s="76"/>
      <c r="T1896" s="76"/>
      <c r="U1896" s="76"/>
      <c r="V1896" s="76"/>
      <c r="W1896" s="76"/>
      <c r="X1896" s="76"/>
    </row>
    <row r="1897" spans="1:24">
      <c r="A1897" s="257"/>
      <c r="B1897" s="54"/>
      <c r="C1897" s="54"/>
      <c r="D1897" s="54"/>
      <c r="E1897" s="63"/>
      <c r="F1897" s="54"/>
      <c r="G1897" s="54"/>
      <c r="H1897" s="54"/>
      <c r="I1897" s="89"/>
      <c r="J1897" s="54"/>
      <c r="K1897" s="75" t="s">
        <v>34</v>
      </c>
      <c r="L1897" s="76">
        <f t="shared" si="166"/>
        <v>0</v>
      </c>
      <c r="M1897" s="76"/>
      <c r="N1897" s="76"/>
      <c r="O1897" s="76"/>
      <c r="P1897" s="76"/>
      <c r="Q1897" s="76"/>
      <c r="R1897" s="76"/>
      <c r="S1897" s="76"/>
      <c r="T1897" s="76"/>
      <c r="U1897" s="76"/>
      <c r="V1897" s="76"/>
      <c r="W1897" s="76"/>
      <c r="X1897" s="76"/>
    </row>
    <row r="1898" spans="1:24">
      <c r="A1898" s="257"/>
      <c r="B1898" s="54"/>
      <c r="C1898" s="80"/>
      <c r="D1898" s="80"/>
      <c r="E1898" s="68"/>
      <c r="F1898" s="80"/>
      <c r="G1898" s="80"/>
      <c r="H1898" s="80"/>
      <c r="I1898" s="90"/>
      <c r="J1898" s="80"/>
      <c r="K1898" s="84" t="s">
        <v>36</v>
      </c>
      <c r="L1898" s="76">
        <f t="shared" si="166"/>
        <v>2</v>
      </c>
      <c r="M1898" s="76"/>
      <c r="N1898" s="76"/>
      <c r="O1898" s="76"/>
      <c r="P1898" s="76"/>
      <c r="Q1898" s="76"/>
      <c r="R1898" s="76">
        <v>2</v>
      </c>
      <c r="S1898" s="76"/>
      <c r="T1898" s="76"/>
      <c r="U1898" s="76"/>
      <c r="V1898" s="76"/>
      <c r="W1898" s="76"/>
      <c r="X1898" s="76"/>
    </row>
    <row r="1899" spans="1:24">
      <c r="A1899" s="257"/>
      <c r="B1899" s="54"/>
      <c r="C1899" s="46" t="s">
        <v>33</v>
      </c>
      <c r="D1899" s="46" t="s">
        <v>2850</v>
      </c>
      <c r="E1899" s="58" t="s">
        <v>2851</v>
      </c>
      <c r="F1899" s="46" t="s">
        <v>2852</v>
      </c>
      <c r="G1899" s="46" t="s">
        <v>2853</v>
      </c>
      <c r="H1899" s="46" t="s">
        <v>2854</v>
      </c>
      <c r="I1899" s="88">
        <v>199</v>
      </c>
      <c r="J1899" s="46" t="s">
        <v>39</v>
      </c>
      <c r="K1899" s="75" t="s">
        <v>32</v>
      </c>
      <c r="L1899" s="76">
        <f t="shared" si="166"/>
        <v>0</v>
      </c>
      <c r="M1899" s="76"/>
      <c r="N1899" s="76"/>
      <c r="O1899" s="76"/>
      <c r="P1899" s="76"/>
      <c r="Q1899" s="76"/>
      <c r="R1899" s="76"/>
      <c r="S1899" s="76"/>
      <c r="T1899" s="76"/>
      <c r="U1899" s="76"/>
      <c r="V1899" s="76"/>
      <c r="W1899" s="76"/>
      <c r="X1899" s="76"/>
    </row>
    <row r="1900" spans="1:24">
      <c r="A1900" s="257"/>
      <c r="B1900" s="54"/>
      <c r="C1900" s="54"/>
      <c r="D1900" s="54"/>
      <c r="E1900" s="63"/>
      <c r="F1900" s="54"/>
      <c r="G1900" s="54"/>
      <c r="H1900" s="54"/>
      <c r="I1900" s="89"/>
      <c r="J1900" s="54"/>
      <c r="K1900" s="75" t="s">
        <v>34</v>
      </c>
      <c r="L1900" s="76">
        <f t="shared" si="166"/>
        <v>0</v>
      </c>
      <c r="M1900" s="76"/>
      <c r="N1900" s="76"/>
      <c r="O1900" s="76"/>
      <c r="P1900" s="76"/>
      <c r="Q1900" s="76"/>
      <c r="R1900" s="76"/>
      <c r="S1900" s="76"/>
      <c r="T1900" s="76"/>
      <c r="U1900" s="76"/>
      <c r="V1900" s="76"/>
      <c r="W1900" s="76"/>
      <c r="X1900" s="76"/>
    </row>
    <row r="1901" spans="1:24">
      <c r="A1901" s="257"/>
      <c r="B1901" s="54"/>
      <c r="C1901" s="80"/>
      <c r="D1901" s="80"/>
      <c r="E1901" s="68"/>
      <c r="F1901" s="80"/>
      <c r="G1901" s="80"/>
      <c r="H1901" s="80"/>
      <c r="I1901" s="90"/>
      <c r="J1901" s="80"/>
      <c r="K1901" s="84" t="s">
        <v>36</v>
      </c>
      <c r="L1901" s="76">
        <f t="shared" si="166"/>
        <v>3</v>
      </c>
      <c r="M1901" s="76"/>
      <c r="N1901" s="76"/>
      <c r="O1901" s="76">
        <v>1</v>
      </c>
      <c r="P1901" s="76"/>
      <c r="Q1901" s="76"/>
      <c r="R1901" s="76"/>
      <c r="S1901" s="76"/>
      <c r="T1901" s="76">
        <v>2</v>
      </c>
      <c r="U1901" s="76"/>
      <c r="V1901" s="76"/>
      <c r="W1901" s="76"/>
      <c r="X1901" s="76"/>
    </row>
    <row r="1902" spans="1:24">
      <c r="A1902" s="257"/>
      <c r="B1902" s="54"/>
      <c r="C1902" s="46" t="s">
        <v>33</v>
      </c>
      <c r="D1902" s="46" t="s">
        <v>2855</v>
      </c>
      <c r="E1902" s="58" t="s">
        <v>2856</v>
      </c>
      <c r="F1902" s="46" t="s">
        <v>2857</v>
      </c>
      <c r="G1902" s="46" t="s">
        <v>2858</v>
      </c>
      <c r="H1902" s="46" t="s">
        <v>2859</v>
      </c>
      <c r="I1902" s="88">
        <v>14626</v>
      </c>
      <c r="J1902" s="46" t="s">
        <v>39</v>
      </c>
      <c r="K1902" s="75" t="s">
        <v>32</v>
      </c>
      <c r="L1902" s="76">
        <f t="shared" si="166"/>
        <v>0</v>
      </c>
      <c r="M1902" s="76"/>
      <c r="N1902" s="76"/>
      <c r="O1902" s="76"/>
      <c r="P1902" s="76"/>
      <c r="Q1902" s="76"/>
      <c r="R1902" s="76"/>
      <c r="S1902" s="76"/>
      <c r="T1902" s="76"/>
      <c r="U1902" s="76"/>
      <c r="V1902" s="76"/>
      <c r="W1902" s="76"/>
      <c r="X1902" s="76"/>
    </row>
    <row r="1903" spans="1:24">
      <c r="A1903" s="257"/>
      <c r="B1903" s="54"/>
      <c r="C1903" s="54"/>
      <c r="D1903" s="54"/>
      <c r="E1903" s="63"/>
      <c r="F1903" s="54"/>
      <c r="G1903" s="54"/>
      <c r="H1903" s="54"/>
      <c r="I1903" s="89"/>
      <c r="J1903" s="54"/>
      <c r="K1903" s="75" t="s">
        <v>34</v>
      </c>
      <c r="L1903" s="76">
        <f t="shared" si="166"/>
        <v>0</v>
      </c>
      <c r="M1903" s="76"/>
      <c r="N1903" s="76"/>
      <c r="O1903" s="76"/>
      <c r="P1903" s="76"/>
      <c r="Q1903" s="76"/>
      <c r="R1903" s="76"/>
      <c r="S1903" s="76"/>
      <c r="T1903" s="76"/>
      <c r="U1903" s="76"/>
      <c r="V1903" s="76"/>
      <c r="W1903" s="76"/>
      <c r="X1903" s="76"/>
    </row>
    <row r="1904" spans="1:24">
      <c r="A1904" s="257"/>
      <c r="B1904" s="54"/>
      <c r="C1904" s="80"/>
      <c r="D1904" s="80"/>
      <c r="E1904" s="68"/>
      <c r="F1904" s="80"/>
      <c r="G1904" s="80"/>
      <c r="H1904" s="80"/>
      <c r="I1904" s="90"/>
      <c r="J1904" s="80"/>
      <c r="K1904" s="75" t="s">
        <v>36</v>
      </c>
      <c r="L1904" s="76">
        <f t="shared" si="166"/>
        <v>3</v>
      </c>
      <c r="M1904" s="76"/>
      <c r="N1904" s="76"/>
      <c r="O1904" s="76"/>
      <c r="P1904" s="76"/>
      <c r="Q1904" s="76"/>
      <c r="R1904" s="76"/>
      <c r="S1904" s="76">
        <v>3</v>
      </c>
      <c r="T1904" s="76"/>
      <c r="U1904" s="76"/>
      <c r="V1904" s="76"/>
      <c r="W1904" s="76"/>
      <c r="X1904" s="76"/>
    </row>
    <row r="1905" spans="1:24">
      <c r="A1905" s="257"/>
      <c r="B1905" s="54"/>
      <c r="C1905" s="46" t="s">
        <v>33</v>
      </c>
      <c r="D1905" s="46" t="s">
        <v>2860</v>
      </c>
      <c r="E1905" s="58" t="s">
        <v>2861</v>
      </c>
      <c r="F1905" s="46" t="s">
        <v>2862</v>
      </c>
      <c r="G1905" s="46" t="s">
        <v>2863</v>
      </c>
      <c r="H1905" s="46" t="s">
        <v>2777</v>
      </c>
      <c r="I1905" s="88">
        <v>228</v>
      </c>
      <c r="J1905" s="46" t="s">
        <v>39</v>
      </c>
      <c r="K1905" s="75" t="s">
        <v>32</v>
      </c>
      <c r="L1905" s="76">
        <f t="shared" si="166"/>
        <v>0</v>
      </c>
      <c r="M1905" s="76"/>
      <c r="N1905" s="76"/>
      <c r="O1905" s="76"/>
      <c r="P1905" s="76"/>
      <c r="Q1905" s="76"/>
      <c r="R1905" s="76"/>
      <c r="S1905" s="76"/>
      <c r="T1905" s="76"/>
      <c r="U1905" s="76"/>
      <c r="V1905" s="76"/>
      <c r="W1905" s="76"/>
      <c r="X1905" s="76"/>
    </row>
    <row r="1906" spans="1:24">
      <c r="A1906" s="257"/>
      <c r="B1906" s="54"/>
      <c r="C1906" s="54"/>
      <c r="D1906" s="54"/>
      <c r="E1906" s="77"/>
      <c r="F1906" s="54"/>
      <c r="G1906" s="54"/>
      <c r="H1906" s="54"/>
      <c r="I1906" s="89"/>
      <c r="J1906" s="54"/>
      <c r="K1906" s="75" t="s">
        <v>34</v>
      </c>
      <c r="L1906" s="76">
        <f t="shared" si="166"/>
        <v>0</v>
      </c>
      <c r="M1906" s="76"/>
      <c r="N1906" s="76"/>
      <c r="O1906" s="76"/>
      <c r="P1906" s="76"/>
      <c r="Q1906" s="76"/>
      <c r="R1906" s="76"/>
      <c r="S1906" s="76"/>
      <c r="T1906" s="76"/>
      <c r="U1906" s="76"/>
      <c r="V1906" s="76"/>
      <c r="W1906" s="76"/>
      <c r="X1906" s="76"/>
    </row>
    <row r="1907" spans="1:24">
      <c r="A1907" s="257"/>
      <c r="B1907" s="54"/>
      <c r="C1907" s="80"/>
      <c r="D1907" s="80"/>
      <c r="E1907" s="81"/>
      <c r="F1907" s="80"/>
      <c r="G1907" s="80"/>
      <c r="H1907" s="80"/>
      <c r="I1907" s="90"/>
      <c r="J1907" s="80"/>
      <c r="K1907" s="75" t="s">
        <v>36</v>
      </c>
      <c r="L1907" s="76">
        <f t="shared" si="166"/>
        <v>2</v>
      </c>
      <c r="M1907" s="76"/>
      <c r="N1907" s="76"/>
      <c r="O1907" s="76"/>
      <c r="P1907" s="76"/>
      <c r="Q1907" s="76"/>
      <c r="R1907" s="76"/>
      <c r="S1907" s="76">
        <v>1</v>
      </c>
      <c r="T1907" s="76"/>
      <c r="U1907" s="76">
        <v>1</v>
      </c>
      <c r="V1907" s="76"/>
      <c r="W1907" s="76"/>
      <c r="X1907" s="76"/>
    </row>
    <row r="1908" spans="1:24">
      <c r="A1908" s="257"/>
      <c r="B1908" s="54"/>
      <c r="C1908" s="46" t="s">
        <v>31</v>
      </c>
      <c r="D1908" s="46" t="s">
        <v>2864</v>
      </c>
      <c r="E1908" s="58" t="s">
        <v>2865</v>
      </c>
      <c r="F1908" s="46" t="s">
        <v>2866</v>
      </c>
      <c r="G1908" s="46" t="s">
        <v>2867</v>
      </c>
      <c r="H1908" s="46" t="s">
        <v>2868</v>
      </c>
      <c r="I1908" s="88">
        <v>12551</v>
      </c>
      <c r="J1908" s="46" t="s">
        <v>39</v>
      </c>
      <c r="K1908" s="75" t="s">
        <v>32</v>
      </c>
      <c r="L1908" s="76">
        <f t="shared" si="166"/>
        <v>2</v>
      </c>
      <c r="M1908" s="76"/>
      <c r="N1908" s="76">
        <v>1</v>
      </c>
      <c r="O1908" s="76"/>
      <c r="P1908" s="76"/>
      <c r="Q1908" s="76"/>
      <c r="R1908" s="76"/>
      <c r="S1908" s="76"/>
      <c r="T1908" s="76">
        <v>1</v>
      </c>
      <c r="U1908" s="76"/>
      <c r="V1908" s="76"/>
      <c r="W1908" s="76"/>
      <c r="X1908" s="76"/>
    </row>
    <row r="1909" spans="1:24">
      <c r="A1909" s="257"/>
      <c r="B1909" s="54"/>
      <c r="C1909" s="54"/>
      <c r="D1909" s="54"/>
      <c r="E1909" s="63"/>
      <c r="F1909" s="54"/>
      <c r="G1909" s="54"/>
      <c r="H1909" s="54"/>
      <c r="I1909" s="89"/>
      <c r="J1909" s="54"/>
      <c r="K1909" s="75" t="s">
        <v>34</v>
      </c>
      <c r="L1909" s="76">
        <f t="shared" si="166"/>
        <v>1</v>
      </c>
      <c r="M1909" s="76">
        <v>1</v>
      </c>
      <c r="N1909" s="76"/>
      <c r="O1909" s="76"/>
      <c r="P1909" s="76"/>
      <c r="Q1909" s="76"/>
      <c r="R1909" s="76"/>
      <c r="S1909" s="76"/>
      <c r="T1909" s="76"/>
      <c r="U1909" s="76"/>
      <c r="V1909" s="76"/>
      <c r="W1909" s="76"/>
      <c r="X1909" s="76"/>
    </row>
    <row r="1910" spans="1:24">
      <c r="A1910" s="257"/>
      <c r="B1910" s="54"/>
      <c r="C1910" s="80"/>
      <c r="D1910" s="80"/>
      <c r="E1910" s="68"/>
      <c r="F1910" s="80"/>
      <c r="G1910" s="80"/>
      <c r="H1910" s="80"/>
      <c r="I1910" s="90"/>
      <c r="J1910" s="80"/>
      <c r="K1910" s="75" t="s">
        <v>36</v>
      </c>
      <c r="L1910" s="76">
        <f t="shared" si="166"/>
        <v>0</v>
      </c>
      <c r="M1910" s="76"/>
      <c r="N1910" s="76"/>
      <c r="O1910" s="76"/>
      <c r="P1910" s="76"/>
      <c r="Q1910" s="76"/>
      <c r="R1910" s="76"/>
      <c r="S1910" s="76"/>
      <c r="T1910" s="76"/>
      <c r="U1910" s="76"/>
      <c r="V1910" s="76"/>
      <c r="W1910" s="76"/>
      <c r="X1910" s="76"/>
    </row>
    <row r="1911" spans="1:24">
      <c r="A1911" s="257"/>
      <c r="B1911" s="54"/>
      <c r="C1911" s="46" t="s">
        <v>33</v>
      </c>
      <c r="D1911" s="46" t="s">
        <v>2869</v>
      </c>
      <c r="E1911" s="58" t="s">
        <v>2870</v>
      </c>
      <c r="F1911" s="46" t="s">
        <v>2871</v>
      </c>
      <c r="G1911" s="46" t="s">
        <v>2872</v>
      </c>
      <c r="H1911" s="46" t="s">
        <v>2873</v>
      </c>
      <c r="I1911" s="88">
        <v>0</v>
      </c>
      <c r="J1911" s="46" t="s">
        <v>39</v>
      </c>
      <c r="K1911" s="84" t="s">
        <v>32</v>
      </c>
      <c r="L1911" s="76">
        <f t="shared" si="166"/>
        <v>0</v>
      </c>
      <c r="M1911" s="76"/>
      <c r="N1911" s="76"/>
      <c r="O1911" s="76"/>
      <c r="P1911" s="76"/>
      <c r="Q1911" s="76"/>
      <c r="R1911" s="76"/>
      <c r="S1911" s="76"/>
      <c r="T1911" s="76"/>
      <c r="U1911" s="76"/>
      <c r="V1911" s="76"/>
      <c r="W1911" s="76"/>
      <c r="X1911" s="76"/>
    </row>
    <row r="1912" spans="1:24">
      <c r="A1912" s="257"/>
      <c r="B1912" s="54"/>
      <c r="C1912" s="54"/>
      <c r="D1912" s="54"/>
      <c r="E1912" s="63"/>
      <c r="F1912" s="54"/>
      <c r="G1912" s="54"/>
      <c r="H1912" s="54"/>
      <c r="I1912" s="89"/>
      <c r="J1912" s="54"/>
      <c r="K1912" s="84" t="s">
        <v>34</v>
      </c>
      <c r="L1912" s="76">
        <f t="shared" si="166"/>
        <v>5</v>
      </c>
      <c r="M1912" s="76">
        <v>4</v>
      </c>
      <c r="N1912" s="76"/>
      <c r="O1912" s="76">
        <v>1</v>
      </c>
      <c r="P1912" s="76"/>
      <c r="Q1912" s="76"/>
      <c r="R1912" s="76"/>
      <c r="S1912" s="76"/>
      <c r="T1912" s="76"/>
      <c r="U1912" s="76"/>
      <c r="V1912" s="76"/>
      <c r="W1912" s="76"/>
      <c r="X1912" s="76"/>
    </row>
    <row r="1913" spans="1:24">
      <c r="A1913" s="257"/>
      <c r="B1913" s="54"/>
      <c r="C1913" s="80"/>
      <c r="D1913" s="80"/>
      <c r="E1913" s="68"/>
      <c r="F1913" s="80"/>
      <c r="G1913" s="80"/>
      <c r="H1913" s="80"/>
      <c r="I1913" s="90"/>
      <c r="J1913" s="80"/>
      <c r="K1913" s="84" t="s">
        <v>36</v>
      </c>
      <c r="L1913" s="76">
        <f t="shared" si="166"/>
        <v>0</v>
      </c>
      <c r="M1913" s="76"/>
      <c r="N1913" s="76"/>
      <c r="O1913" s="76"/>
      <c r="P1913" s="76"/>
      <c r="Q1913" s="76"/>
      <c r="R1913" s="76"/>
      <c r="S1913" s="76"/>
      <c r="T1913" s="76"/>
      <c r="U1913" s="76"/>
      <c r="V1913" s="76"/>
      <c r="W1913" s="76"/>
      <c r="X1913" s="76"/>
    </row>
    <row r="1914" spans="1:24">
      <c r="A1914" s="257"/>
      <c r="B1914" s="54"/>
      <c r="C1914" s="46" t="s">
        <v>33</v>
      </c>
      <c r="D1914" s="46" t="s">
        <v>2874</v>
      </c>
      <c r="E1914" s="58" t="s">
        <v>2875</v>
      </c>
      <c r="F1914" s="46" t="s">
        <v>2876</v>
      </c>
      <c r="G1914" s="46" t="s">
        <v>2877</v>
      </c>
      <c r="H1914" s="46" t="s">
        <v>2878</v>
      </c>
      <c r="I1914" s="88">
        <v>6930</v>
      </c>
      <c r="J1914" s="46" t="s">
        <v>39</v>
      </c>
      <c r="K1914" s="84" t="s">
        <v>32</v>
      </c>
      <c r="L1914" s="76">
        <f t="shared" si="166"/>
        <v>0</v>
      </c>
      <c r="M1914" s="76"/>
      <c r="N1914" s="76"/>
      <c r="O1914" s="76"/>
      <c r="P1914" s="76"/>
      <c r="Q1914" s="76"/>
      <c r="R1914" s="76"/>
      <c r="S1914" s="76"/>
      <c r="T1914" s="76"/>
      <c r="U1914" s="76"/>
      <c r="V1914" s="76"/>
      <c r="W1914" s="76"/>
      <c r="X1914" s="76"/>
    </row>
    <row r="1915" spans="1:24">
      <c r="A1915" s="257"/>
      <c r="B1915" s="54"/>
      <c r="C1915" s="54"/>
      <c r="D1915" s="54"/>
      <c r="E1915" s="63"/>
      <c r="F1915" s="54"/>
      <c r="G1915" s="54"/>
      <c r="H1915" s="54"/>
      <c r="I1915" s="89"/>
      <c r="J1915" s="54"/>
      <c r="K1915" s="84" t="s">
        <v>34</v>
      </c>
      <c r="L1915" s="76">
        <f>SUM(M1915:X1915)</f>
        <v>0</v>
      </c>
      <c r="M1915" s="76"/>
      <c r="N1915" s="76"/>
      <c r="O1915" s="76"/>
      <c r="P1915" s="76"/>
      <c r="Q1915" s="76"/>
      <c r="R1915" s="76"/>
      <c r="S1915" s="76"/>
      <c r="T1915" s="76"/>
      <c r="U1915" s="76"/>
      <c r="V1915" s="76"/>
      <c r="W1915" s="76"/>
      <c r="X1915" s="76"/>
    </row>
    <row r="1916" spans="1:24">
      <c r="A1916" s="257"/>
      <c r="B1916" s="80"/>
      <c r="C1916" s="80"/>
      <c r="D1916" s="80"/>
      <c r="E1916" s="68"/>
      <c r="F1916" s="80"/>
      <c r="G1916" s="80"/>
      <c r="H1916" s="80"/>
      <c r="I1916" s="90"/>
      <c r="J1916" s="54"/>
      <c r="K1916" s="84" t="s">
        <v>36</v>
      </c>
      <c r="L1916" s="76">
        <f>SUM(M1916:X1916)</f>
        <v>2</v>
      </c>
      <c r="M1916" s="76"/>
      <c r="N1916" s="76"/>
      <c r="O1916" s="76">
        <v>2</v>
      </c>
      <c r="P1916" s="76"/>
      <c r="Q1916" s="76"/>
      <c r="R1916" s="76"/>
      <c r="S1916" s="76"/>
      <c r="T1916" s="76"/>
      <c r="U1916" s="76"/>
      <c r="V1916" s="76"/>
      <c r="W1916" s="76"/>
      <c r="X1916" s="76"/>
    </row>
    <row r="1917" spans="1:24">
      <c r="A1917" s="257"/>
      <c r="B1917" s="46" t="s">
        <v>2879</v>
      </c>
      <c r="C1917" s="46"/>
      <c r="D1917" s="131">
        <f>COUNTA(D1920:D1982)</f>
        <v>21</v>
      </c>
      <c r="E1917" s="46"/>
      <c r="F1917" s="46"/>
      <c r="G1917" s="46"/>
      <c r="H1917" s="46"/>
      <c r="I1917" s="74">
        <f>SUM(I1920:I1982)</f>
        <v>406958</v>
      </c>
      <c r="J1917" s="46" t="s">
        <v>39</v>
      </c>
      <c r="K1917" s="75" t="s">
        <v>32</v>
      </c>
      <c r="L1917" s="76">
        <f>SUM(M1917:X1917)</f>
        <v>39</v>
      </c>
      <c r="M1917" s="76">
        <f t="shared" ref="M1917:X1919" si="167">M1920+M1923+M1926+M1929+M1932+M1935+M1938+M1941+M1944+M1947+M1950+M1953+M1956+M1959+M1962+M1965+M1968+M1971+M1974+M1977+M1980</f>
        <v>0</v>
      </c>
      <c r="N1917" s="76">
        <f t="shared" si="167"/>
        <v>21</v>
      </c>
      <c r="O1917" s="76">
        <f t="shared" si="167"/>
        <v>1</v>
      </c>
      <c r="P1917" s="76">
        <f t="shared" si="167"/>
        <v>1</v>
      </c>
      <c r="Q1917" s="76">
        <f t="shared" si="167"/>
        <v>0</v>
      </c>
      <c r="R1917" s="76">
        <f t="shared" si="167"/>
        <v>0</v>
      </c>
      <c r="S1917" s="76">
        <f t="shared" si="167"/>
        <v>5</v>
      </c>
      <c r="T1917" s="76">
        <f t="shared" si="167"/>
        <v>5</v>
      </c>
      <c r="U1917" s="76">
        <f t="shared" si="167"/>
        <v>0</v>
      </c>
      <c r="V1917" s="76">
        <f t="shared" si="167"/>
        <v>1</v>
      </c>
      <c r="W1917" s="76">
        <f t="shared" si="167"/>
        <v>0</v>
      </c>
      <c r="X1917" s="76">
        <f t="shared" si="167"/>
        <v>5</v>
      </c>
    </row>
    <row r="1918" spans="1:24">
      <c r="A1918" s="257"/>
      <c r="B1918" s="54"/>
      <c r="C1918" s="54"/>
      <c r="D1918" s="136"/>
      <c r="E1918" s="54"/>
      <c r="F1918" s="54"/>
      <c r="G1918" s="54"/>
      <c r="H1918" s="54"/>
      <c r="I1918" s="79"/>
      <c r="J1918" s="54"/>
      <c r="K1918" s="75" t="s">
        <v>34</v>
      </c>
      <c r="L1918" s="76">
        <f>SUM(M1918:X1918)</f>
        <v>16</v>
      </c>
      <c r="M1918" s="76">
        <f t="shared" si="167"/>
        <v>0</v>
      </c>
      <c r="N1918" s="76">
        <f t="shared" si="167"/>
        <v>4</v>
      </c>
      <c r="O1918" s="76">
        <f t="shared" si="167"/>
        <v>5</v>
      </c>
      <c r="P1918" s="76">
        <f t="shared" si="167"/>
        <v>5</v>
      </c>
      <c r="Q1918" s="76">
        <f t="shared" si="167"/>
        <v>0</v>
      </c>
      <c r="R1918" s="76">
        <f t="shared" si="167"/>
        <v>0</v>
      </c>
      <c r="S1918" s="76">
        <f t="shared" si="167"/>
        <v>1</v>
      </c>
      <c r="T1918" s="76">
        <f t="shared" si="167"/>
        <v>0</v>
      </c>
      <c r="U1918" s="76">
        <f t="shared" si="167"/>
        <v>0</v>
      </c>
      <c r="V1918" s="76">
        <f t="shared" si="167"/>
        <v>0</v>
      </c>
      <c r="W1918" s="76">
        <f t="shared" si="167"/>
        <v>0</v>
      </c>
      <c r="X1918" s="76">
        <f t="shared" si="167"/>
        <v>1</v>
      </c>
    </row>
    <row r="1919" spans="1:24">
      <c r="A1919" s="257"/>
      <c r="B1919" s="80"/>
      <c r="C1919" s="80"/>
      <c r="D1919" s="138"/>
      <c r="E1919" s="80"/>
      <c r="F1919" s="80"/>
      <c r="G1919" s="80"/>
      <c r="H1919" s="80"/>
      <c r="I1919" s="83"/>
      <c r="J1919" s="80"/>
      <c r="K1919" s="84" t="s">
        <v>36</v>
      </c>
      <c r="L1919" s="76">
        <f>SUM(M1919:X1919)</f>
        <v>40</v>
      </c>
      <c r="M1919" s="76">
        <f t="shared" si="167"/>
        <v>6</v>
      </c>
      <c r="N1919" s="76">
        <f t="shared" si="167"/>
        <v>0</v>
      </c>
      <c r="O1919" s="76">
        <f t="shared" si="167"/>
        <v>5</v>
      </c>
      <c r="P1919" s="76">
        <f t="shared" si="167"/>
        <v>0</v>
      </c>
      <c r="Q1919" s="76">
        <f t="shared" si="167"/>
        <v>0</v>
      </c>
      <c r="R1919" s="76">
        <f t="shared" si="167"/>
        <v>0</v>
      </c>
      <c r="S1919" s="76">
        <f t="shared" si="167"/>
        <v>2</v>
      </c>
      <c r="T1919" s="76">
        <f t="shared" si="167"/>
        <v>20</v>
      </c>
      <c r="U1919" s="76">
        <f t="shared" si="167"/>
        <v>4</v>
      </c>
      <c r="V1919" s="76">
        <f t="shared" si="167"/>
        <v>0</v>
      </c>
      <c r="W1919" s="76">
        <f t="shared" si="167"/>
        <v>1</v>
      </c>
      <c r="X1919" s="76">
        <f t="shared" si="167"/>
        <v>2</v>
      </c>
    </row>
    <row r="1920" spans="1:24">
      <c r="A1920" s="257"/>
      <c r="B1920" s="46" t="s">
        <v>2880</v>
      </c>
      <c r="C1920" s="46" t="s">
        <v>31</v>
      </c>
      <c r="D1920" s="46" t="s">
        <v>2881</v>
      </c>
      <c r="E1920" s="58" t="s">
        <v>2882</v>
      </c>
      <c r="F1920" s="46" t="s">
        <v>2883</v>
      </c>
      <c r="G1920" s="58" t="s">
        <v>2884</v>
      </c>
      <c r="H1920" s="46" t="s">
        <v>2885</v>
      </c>
      <c r="I1920" s="74">
        <v>23324</v>
      </c>
      <c r="J1920" s="46" t="s">
        <v>39</v>
      </c>
      <c r="K1920" s="75" t="s">
        <v>32</v>
      </c>
      <c r="L1920" s="76">
        <f t="shared" ref="L1920:L1982" si="168">SUM(M1920:X1920)</f>
        <v>11</v>
      </c>
      <c r="M1920" s="76"/>
      <c r="N1920" s="76">
        <v>7</v>
      </c>
      <c r="O1920" s="76"/>
      <c r="P1920" s="76"/>
      <c r="Q1920" s="76"/>
      <c r="R1920" s="76"/>
      <c r="S1920" s="76">
        <v>2</v>
      </c>
      <c r="T1920" s="76">
        <v>1</v>
      </c>
      <c r="U1920" s="76"/>
      <c r="V1920" s="76">
        <v>1</v>
      </c>
      <c r="W1920" s="76"/>
      <c r="X1920" s="76"/>
    </row>
    <row r="1921" spans="1:24">
      <c r="A1921" s="257"/>
      <c r="B1921" s="54"/>
      <c r="C1921" s="54"/>
      <c r="D1921" s="54"/>
      <c r="E1921" s="77"/>
      <c r="F1921" s="54"/>
      <c r="G1921" s="54"/>
      <c r="H1921" s="54"/>
      <c r="I1921" s="79"/>
      <c r="J1921" s="54"/>
      <c r="K1921" s="75" t="s">
        <v>34</v>
      </c>
      <c r="L1921" s="76">
        <f t="shared" si="168"/>
        <v>2</v>
      </c>
      <c r="M1921" s="76"/>
      <c r="N1921" s="76">
        <v>1</v>
      </c>
      <c r="O1921" s="76"/>
      <c r="P1921" s="76"/>
      <c r="Q1921" s="76"/>
      <c r="R1921" s="76"/>
      <c r="S1921" s="76">
        <v>1</v>
      </c>
      <c r="T1921" s="76"/>
      <c r="U1921" s="76"/>
      <c r="V1921" s="76"/>
      <c r="W1921" s="76"/>
      <c r="X1921" s="76"/>
    </row>
    <row r="1922" spans="1:24">
      <c r="A1922" s="257"/>
      <c r="B1922" s="54"/>
      <c r="C1922" s="80"/>
      <c r="D1922" s="80"/>
      <c r="E1922" s="81"/>
      <c r="F1922" s="80"/>
      <c r="G1922" s="80"/>
      <c r="H1922" s="80"/>
      <c r="I1922" s="83"/>
      <c r="J1922" s="80"/>
      <c r="K1922" s="84" t="s">
        <v>36</v>
      </c>
      <c r="L1922" s="76">
        <f t="shared" si="168"/>
        <v>0</v>
      </c>
      <c r="M1922" s="76"/>
      <c r="N1922" s="76"/>
      <c r="O1922" s="76"/>
      <c r="P1922" s="76"/>
      <c r="Q1922" s="76"/>
      <c r="R1922" s="76"/>
      <c r="S1922" s="76"/>
      <c r="T1922" s="76"/>
      <c r="U1922" s="76"/>
      <c r="V1922" s="76"/>
      <c r="W1922" s="76"/>
      <c r="X1922" s="76"/>
    </row>
    <row r="1923" spans="1:24">
      <c r="A1923" s="257"/>
      <c r="B1923" s="54"/>
      <c r="C1923" s="46" t="s">
        <v>31</v>
      </c>
      <c r="D1923" s="46" t="s">
        <v>2886</v>
      </c>
      <c r="E1923" s="58" t="s">
        <v>2887</v>
      </c>
      <c r="F1923" s="46" t="s">
        <v>2888</v>
      </c>
      <c r="G1923" s="46" t="s">
        <v>2889</v>
      </c>
      <c r="H1923" s="46" t="s">
        <v>2890</v>
      </c>
      <c r="I1923" s="74">
        <v>21975</v>
      </c>
      <c r="J1923" s="46" t="s">
        <v>39</v>
      </c>
      <c r="K1923" s="75" t="s">
        <v>32</v>
      </c>
      <c r="L1923" s="76">
        <f t="shared" si="168"/>
        <v>10</v>
      </c>
      <c r="M1923" s="76"/>
      <c r="N1923" s="76">
        <v>6</v>
      </c>
      <c r="O1923" s="76"/>
      <c r="P1923" s="76"/>
      <c r="Q1923" s="76"/>
      <c r="R1923" s="76"/>
      <c r="S1923" s="76"/>
      <c r="T1923" s="76">
        <v>1</v>
      </c>
      <c r="U1923" s="76"/>
      <c r="V1923" s="76">
        <v>0</v>
      </c>
      <c r="W1923" s="76"/>
      <c r="X1923" s="76">
        <v>3</v>
      </c>
    </row>
    <row r="1924" spans="1:24">
      <c r="A1924" s="257"/>
      <c r="B1924" s="54"/>
      <c r="C1924" s="54"/>
      <c r="D1924" s="54"/>
      <c r="E1924" s="77"/>
      <c r="F1924" s="54"/>
      <c r="G1924" s="54"/>
      <c r="H1924" s="54"/>
      <c r="I1924" s="79"/>
      <c r="J1924" s="54"/>
      <c r="K1924" s="75" t="s">
        <v>34</v>
      </c>
      <c r="L1924" s="76">
        <f t="shared" si="168"/>
        <v>1</v>
      </c>
      <c r="M1924" s="76"/>
      <c r="N1924" s="76">
        <v>1</v>
      </c>
      <c r="O1924" s="76"/>
      <c r="P1924" s="76"/>
      <c r="Q1924" s="76"/>
      <c r="R1924" s="76"/>
      <c r="S1924" s="76"/>
      <c r="T1924" s="76"/>
      <c r="U1924" s="76"/>
      <c r="V1924" s="76"/>
      <c r="W1924" s="76"/>
      <c r="X1924" s="76"/>
    </row>
    <row r="1925" spans="1:24">
      <c r="A1925" s="257"/>
      <c r="B1925" s="54"/>
      <c r="C1925" s="80"/>
      <c r="D1925" s="80"/>
      <c r="E1925" s="81"/>
      <c r="F1925" s="80"/>
      <c r="G1925" s="80"/>
      <c r="H1925" s="80"/>
      <c r="I1925" s="83"/>
      <c r="J1925" s="80"/>
      <c r="K1925" s="84" t="s">
        <v>36</v>
      </c>
      <c r="L1925" s="76">
        <f t="shared" si="168"/>
        <v>0</v>
      </c>
      <c r="M1925" s="76"/>
      <c r="N1925" s="76"/>
      <c r="O1925" s="76"/>
      <c r="P1925" s="76"/>
      <c r="Q1925" s="76"/>
      <c r="R1925" s="76"/>
      <c r="S1925" s="76"/>
      <c r="T1925" s="76"/>
      <c r="U1925" s="76"/>
      <c r="V1925" s="76"/>
      <c r="W1925" s="76"/>
      <c r="X1925" s="76"/>
    </row>
    <row r="1926" spans="1:24">
      <c r="A1926" s="257"/>
      <c r="B1926" s="54"/>
      <c r="C1926" s="46" t="s">
        <v>31</v>
      </c>
      <c r="D1926" s="46" t="s">
        <v>2891</v>
      </c>
      <c r="E1926" s="58" t="s">
        <v>2892</v>
      </c>
      <c r="F1926" s="46" t="s">
        <v>2893</v>
      </c>
      <c r="G1926" s="46" t="s">
        <v>2894</v>
      </c>
      <c r="H1926" s="46" t="s">
        <v>2895</v>
      </c>
      <c r="I1926" s="74">
        <v>6585</v>
      </c>
      <c r="J1926" s="46" t="s">
        <v>39</v>
      </c>
      <c r="K1926" s="75" t="s">
        <v>32</v>
      </c>
      <c r="L1926" s="76">
        <f t="shared" si="168"/>
        <v>4</v>
      </c>
      <c r="M1926" s="76"/>
      <c r="N1926" s="76">
        <v>2</v>
      </c>
      <c r="O1926" s="76"/>
      <c r="P1926" s="76"/>
      <c r="Q1926" s="76"/>
      <c r="R1926" s="76"/>
      <c r="S1926" s="76"/>
      <c r="T1926" s="76">
        <v>1</v>
      </c>
      <c r="U1926" s="76"/>
      <c r="V1926" s="76"/>
      <c r="W1926" s="76"/>
      <c r="X1926" s="76">
        <v>1</v>
      </c>
    </row>
    <row r="1927" spans="1:24">
      <c r="A1927" s="257"/>
      <c r="B1927" s="54"/>
      <c r="C1927" s="54"/>
      <c r="D1927" s="54"/>
      <c r="E1927" s="77"/>
      <c r="F1927" s="54"/>
      <c r="G1927" s="54"/>
      <c r="H1927" s="54"/>
      <c r="I1927" s="79"/>
      <c r="J1927" s="54"/>
      <c r="K1927" s="75" t="s">
        <v>34</v>
      </c>
      <c r="L1927" s="76">
        <f t="shared" si="168"/>
        <v>1</v>
      </c>
      <c r="M1927" s="76"/>
      <c r="N1927" s="76">
        <v>1</v>
      </c>
      <c r="O1927" s="76"/>
      <c r="P1927" s="76"/>
      <c r="Q1927" s="76"/>
      <c r="R1927" s="76"/>
      <c r="S1927" s="76"/>
      <c r="T1927" s="76"/>
      <c r="U1927" s="76"/>
      <c r="V1927" s="76"/>
      <c r="W1927" s="76"/>
      <c r="X1927" s="76"/>
    </row>
    <row r="1928" spans="1:24">
      <c r="A1928" s="257"/>
      <c r="B1928" s="54"/>
      <c r="C1928" s="80"/>
      <c r="D1928" s="80"/>
      <c r="E1928" s="81"/>
      <c r="F1928" s="80"/>
      <c r="G1928" s="80"/>
      <c r="H1928" s="80"/>
      <c r="I1928" s="83"/>
      <c r="J1928" s="80"/>
      <c r="K1928" s="84" t="s">
        <v>36</v>
      </c>
      <c r="L1928" s="76">
        <f t="shared" si="168"/>
        <v>0</v>
      </c>
      <c r="M1928" s="76"/>
      <c r="N1928" s="76"/>
      <c r="O1928" s="76"/>
      <c r="P1928" s="76"/>
      <c r="Q1928" s="76"/>
      <c r="R1928" s="76"/>
      <c r="S1928" s="76"/>
      <c r="T1928" s="76"/>
      <c r="U1928" s="76"/>
      <c r="V1928" s="76"/>
      <c r="W1928" s="76"/>
      <c r="X1928" s="76"/>
    </row>
    <row r="1929" spans="1:24">
      <c r="A1929" s="257"/>
      <c r="B1929" s="54"/>
      <c r="C1929" s="46" t="s">
        <v>31</v>
      </c>
      <c r="D1929" s="46" t="s">
        <v>2896</v>
      </c>
      <c r="E1929" s="58" t="s">
        <v>2897</v>
      </c>
      <c r="F1929" s="46" t="s">
        <v>2898</v>
      </c>
      <c r="G1929" s="46" t="s">
        <v>2899</v>
      </c>
      <c r="H1929" s="46" t="s">
        <v>2900</v>
      </c>
      <c r="I1929" s="74">
        <v>4718</v>
      </c>
      <c r="J1929" s="46" t="s">
        <v>39</v>
      </c>
      <c r="K1929" s="75" t="s">
        <v>32</v>
      </c>
      <c r="L1929" s="76">
        <f t="shared" si="168"/>
        <v>5</v>
      </c>
      <c r="M1929" s="76"/>
      <c r="N1929" s="76">
        <v>3</v>
      </c>
      <c r="O1929" s="76"/>
      <c r="P1929" s="76"/>
      <c r="Q1929" s="76"/>
      <c r="R1929" s="76"/>
      <c r="S1929" s="76"/>
      <c r="T1929" s="76">
        <v>1</v>
      </c>
      <c r="U1929" s="76"/>
      <c r="V1929" s="76"/>
      <c r="W1929" s="76"/>
      <c r="X1929" s="76">
        <v>1</v>
      </c>
    </row>
    <row r="1930" spans="1:24">
      <c r="A1930" s="257"/>
      <c r="B1930" s="54"/>
      <c r="C1930" s="54"/>
      <c r="D1930" s="54"/>
      <c r="E1930" s="77"/>
      <c r="F1930" s="54"/>
      <c r="G1930" s="54"/>
      <c r="H1930" s="54"/>
      <c r="I1930" s="79"/>
      <c r="J1930" s="54"/>
      <c r="K1930" s="75" t="s">
        <v>34</v>
      </c>
      <c r="L1930" s="76">
        <f t="shared" si="168"/>
        <v>0</v>
      </c>
      <c r="M1930" s="76"/>
      <c r="N1930" s="76"/>
      <c r="O1930" s="76"/>
      <c r="P1930" s="76"/>
      <c r="Q1930" s="76"/>
      <c r="R1930" s="76"/>
      <c r="S1930" s="76"/>
      <c r="T1930" s="76"/>
      <c r="U1930" s="76"/>
      <c r="V1930" s="76"/>
      <c r="W1930" s="76"/>
      <c r="X1930" s="76"/>
    </row>
    <row r="1931" spans="1:24">
      <c r="A1931" s="257"/>
      <c r="B1931" s="54"/>
      <c r="C1931" s="80"/>
      <c r="D1931" s="80"/>
      <c r="E1931" s="81"/>
      <c r="F1931" s="80"/>
      <c r="G1931" s="80"/>
      <c r="H1931" s="80"/>
      <c r="I1931" s="83"/>
      <c r="J1931" s="80"/>
      <c r="K1931" s="84" t="s">
        <v>36</v>
      </c>
      <c r="L1931" s="76">
        <f t="shared" si="168"/>
        <v>0</v>
      </c>
      <c r="M1931" s="76"/>
      <c r="N1931" s="76"/>
      <c r="O1931" s="76"/>
      <c r="P1931" s="76"/>
      <c r="Q1931" s="76"/>
      <c r="R1931" s="76"/>
      <c r="S1931" s="76"/>
      <c r="T1931" s="76"/>
      <c r="U1931" s="76"/>
      <c r="V1931" s="76"/>
      <c r="W1931" s="76"/>
      <c r="X1931" s="76"/>
    </row>
    <row r="1932" spans="1:24">
      <c r="A1932" s="257"/>
      <c r="B1932" s="54"/>
      <c r="C1932" s="46" t="s">
        <v>31</v>
      </c>
      <c r="D1932" s="46" t="s">
        <v>2901</v>
      </c>
      <c r="E1932" s="58" t="s">
        <v>2902</v>
      </c>
      <c r="F1932" s="46" t="s">
        <v>2903</v>
      </c>
      <c r="G1932" s="46" t="s">
        <v>2904</v>
      </c>
      <c r="H1932" s="46" t="s">
        <v>2905</v>
      </c>
      <c r="I1932" s="74">
        <v>5118</v>
      </c>
      <c r="J1932" s="46" t="s">
        <v>39</v>
      </c>
      <c r="K1932" s="75" t="s">
        <v>32</v>
      </c>
      <c r="L1932" s="76">
        <f t="shared" si="168"/>
        <v>6</v>
      </c>
      <c r="M1932" s="76"/>
      <c r="N1932" s="76">
        <v>2</v>
      </c>
      <c r="O1932" s="76">
        <v>1</v>
      </c>
      <c r="P1932" s="76"/>
      <c r="Q1932" s="76"/>
      <c r="R1932" s="76"/>
      <c r="S1932" s="76">
        <v>3</v>
      </c>
      <c r="T1932" s="76"/>
      <c r="U1932" s="76"/>
      <c r="V1932" s="76"/>
      <c r="W1932" s="76"/>
      <c r="X1932" s="76"/>
    </row>
    <row r="1933" spans="1:24">
      <c r="A1933" s="257"/>
      <c r="B1933" s="54"/>
      <c r="C1933" s="54"/>
      <c r="D1933" s="54"/>
      <c r="E1933" s="77"/>
      <c r="F1933" s="54"/>
      <c r="G1933" s="54"/>
      <c r="H1933" s="54"/>
      <c r="I1933" s="79"/>
      <c r="J1933" s="54"/>
      <c r="K1933" s="75" t="s">
        <v>34</v>
      </c>
      <c r="L1933" s="76">
        <f t="shared" si="168"/>
        <v>1</v>
      </c>
      <c r="M1933" s="76"/>
      <c r="N1933" s="76">
        <v>1</v>
      </c>
      <c r="O1933" s="76"/>
      <c r="P1933" s="76"/>
      <c r="Q1933" s="76"/>
      <c r="R1933" s="76"/>
      <c r="S1933" s="76"/>
      <c r="T1933" s="76"/>
      <c r="U1933" s="76"/>
      <c r="V1933" s="76"/>
      <c r="W1933" s="76"/>
      <c r="X1933" s="76"/>
    </row>
    <row r="1934" spans="1:24">
      <c r="A1934" s="257"/>
      <c r="B1934" s="54"/>
      <c r="C1934" s="80"/>
      <c r="D1934" s="80"/>
      <c r="E1934" s="81"/>
      <c r="F1934" s="80"/>
      <c r="G1934" s="80"/>
      <c r="H1934" s="80"/>
      <c r="I1934" s="83"/>
      <c r="J1934" s="80"/>
      <c r="K1934" s="84" t="s">
        <v>36</v>
      </c>
      <c r="L1934" s="76">
        <f t="shared" si="168"/>
        <v>0</v>
      </c>
      <c r="M1934" s="76"/>
      <c r="N1934" s="76"/>
      <c r="O1934" s="76"/>
      <c r="P1934" s="76"/>
      <c r="Q1934" s="76"/>
      <c r="R1934" s="76"/>
      <c r="S1934" s="76"/>
      <c r="T1934" s="76"/>
      <c r="U1934" s="76"/>
      <c r="V1934" s="76"/>
      <c r="W1934" s="76"/>
      <c r="X1934" s="76"/>
    </row>
    <row r="1935" spans="1:24">
      <c r="A1935" s="257"/>
      <c r="B1935" s="54"/>
      <c r="C1935" s="46" t="s">
        <v>31</v>
      </c>
      <c r="D1935" s="46" t="s">
        <v>2906</v>
      </c>
      <c r="E1935" s="58" t="s">
        <v>2907</v>
      </c>
      <c r="F1935" s="46" t="s">
        <v>2908</v>
      </c>
      <c r="G1935" s="46" t="s">
        <v>2909</v>
      </c>
      <c r="H1935" s="46" t="s">
        <v>2910</v>
      </c>
      <c r="I1935" s="74">
        <v>1624</v>
      </c>
      <c r="J1935" s="46" t="s">
        <v>39</v>
      </c>
      <c r="K1935" s="75" t="s">
        <v>32</v>
      </c>
      <c r="L1935" s="76">
        <f t="shared" si="168"/>
        <v>3</v>
      </c>
      <c r="M1935" s="76"/>
      <c r="N1935" s="76">
        <v>1</v>
      </c>
      <c r="O1935" s="76"/>
      <c r="P1935" s="76">
        <v>1</v>
      </c>
      <c r="Q1935" s="76"/>
      <c r="R1935" s="76"/>
      <c r="S1935" s="76"/>
      <c r="T1935" s="76">
        <v>1</v>
      </c>
      <c r="U1935" s="76"/>
      <c r="V1935" s="76"/>
      <c r="W1935" s="76"/>
      <c r="X1935" s="76"/>
    </row>
    <row r="1936" spans="1:24">
      <c r="A1936" s="257"/>
      <c r="B1936" s="54"/>
      <c r="C1936" s="54"/>
      <c r="D1936" s="54"/>
      <c r="E1936" s="77"/>
      <c r="F1936" s="54"/>
      <c r="G1936" s="54"/>
      <c r="H1936" s="54"/>
      <c r="I1936" s="79"/>
      <c r="J1936" s="54"/>
      <c r="K1936" s="75" t="s">
        <v>34</v>
      </c>
      <c r="L1936" s="76">
        <f t="shared" si="168"/>
        <v>0</v>
      </c>
      <c r="M1936" s="76"/>
      <c r="N1936" s="76"/>
      <c r="O1936" s="76"/>
      <c r="P1936" s="76"/>
      <c r="Q1936" s="76"/>
      <c r="R1936" s="76"/>
      <c r="S1936" s="76"/>
      <c r="T1936" s="76"/>
      <c r="U1936" s="76"/>
      <c r="V1936" s="76"/>
      <c r="W1936" s="76"/>
      <c r="X1936" s="76"/>
    </row>
    <row r="1937" spans="1:24">
      <c r="A1937" s="257"/>
      <c r="B1937" s="54"/>
      <c r="C1937" s="80"/>
      <c r="D1937" s="80"/>
      <c r="E1937" s="81"/>
      <c r="F1937" s="80"/>
      <c r="G1937" s="80"/>
      <c r="H1937" s="80"/>
      <c r="I1937" s="83"/>
      <c r="J1937" s="80"/>
      <c r="K1937" s="84" t="s">
        <v>36</v>
      </c>
      <c r="L1937" s="76">
        <f t="shared" si="168"/>
        <v>0</v>
      </c>
      <c r="M1937" s="76"/>
      <c r="N1937" s="76"/>
      <c r="O1937" s="76"/>
      <c r="P1937" s="76"/>
      <c r="Q1937" s="76"/>
      <c r="R1937" s="76"/>
      <c r="S1937" s="76"/>
      <c r="T1937" s="76"/>
      <c r="U1937" s="76"/>
      <c r="V1937" s="76"/>
      <c r="W1937" s="76"/>
      <c r="X1937" s="76"/>
    </row>
    <row r="1938" spans="1:24">
      <c r="A1938" s="257"/>
      <c r="B1938" s="54"/>
      <c r="C1938" s="46" t="s">
        <v>31</v>
      </c>
      <c r="D1938" s="46" t="s">
        <v>2911</v>
      </c>
      <c r="E1938" s="58" t="s">
        <v>2912</v>
      </c>
      <c r="F1938" s="46" t="s">
        <v>2913</v>
      </c>
      <c r="G1938" s="46" t="s">
        <v>2914</v>
      </c>
      <c r="H1938" s="46" t="s">
        <v>2915</v>
      </c>
      <c r="I1938" s="74">
        <v>11532</v>
      </c>
      <c r="J1938" s="46" t="s">
        <v>39</v>
      </c>
      <c r="K1938" s="75" t="s">
        <v>32</v>
      </c>
      <c r="L1938" s="76">
        <f t="shared" si="168"/>
        <v>0</v>
      </c>
      <c r="M1938" s="76"/>
      <c r="N1938" s="76"/>
      <c r="O1938" s="76"/>
      <c r="P1938" s="76"/>
      <c r="Q1938" s="76"/>
      <c r="R1938" s="76"/>
      <c r="S1938" s="76"/>
      <c r="T1938" s="76"/>
      <c r="U1938" s="76"/>
      <c r="V1938" s="76"/>
      <c r="W1938" s="76"/>
      <c r="X1938" s="76"/>
    </row>
    <row r="1939" spans="1:24">
      <c r="A1939" s="257"/>
      <c r="B1939" s="54"/>
      <c r="C1939" s="54"/>
      <c r="D1939" s="54"/>
      <c r="E1939" s="77"/>
      <c r="F1939" s="54"/>
      <c r="G1939" s="54"/>
      <c r="H1939" s="54"/>
      <c r="I1939" s="79"/>
      <c r="J1939" s="54"/>
      <c r="K1939" s="75" t="s">
        <v>34</v>
      </c>
      <c r="L1939" s="76">
        <f t="shared" si="168"/>
        <v>11</v>
      </c>
      <c r="M1939" s="76"/>
      <c r="N1939" s="76"/>
      <c r="O1939" s="76">
        <v>5</v>
      </c>
      <c r="P1939" s="76">
        <v>5</v>
      </c>
      <c r="Q1939" s="76"/>
      <c r="R1939" s="76"/>
      <c r="S1939" s="76"/>
      <c r="T1939" s="76"/>
      <c r="U1939" s="76"/>
      <c r="V1939" s="76"/>
      <c r="W1939" s="76"/>
      <c r="X1939" s="76">
        <v>1</v>
      </c>
    </row>
    <row r="1940" spans="1:24">
      <c r="A1940" s="257"/>
      <c r="B1940" s="54"/>
      <c r="C1940" s="80"/>
      <c r="D1940" s="80"/>
      <c r="E1940" s="81"/>
      <c r="F1940" s="80"/>
      <c r="G1940" s="80"/>
      <c r="H1940" s="80"/>
      <c r="I1940" s="83"/>
      <c r="J1940" s="80"/>
      <c r="K1940" s="84" t="s">
        <v>36</v>
      </c>
      <c r="L1940" s="76">
        <f t="shared" si="168"/>
        <v>0</v>
      </c>
      <c r="M1940" s="76"/>
      <c r="N1940" s="76"/>
      <c r="O1940" s="76"/>
      <c r="P1940" s="76"/>
      <c r="Q1940" s="76"/>
      <c r="R1940" s="76"/>
      <c r="S1940" s="76"/>
      <c r="T1940" s="76"/>
      <c r="U1940" s="76"/>
      <c r="V1940" s="76"/>
      <c r="W1940" s="76"/>
      <c r="X1940" s="76"/>
    </row>
    <row r="1941" spans="1:24">
      <c r="A1941" s="257"/>
      <c r="B1941" s="54"/>
      <c r="C1941" s="46" t="s">
        <v>33</v>
      </c>
      <c r="D1941" s="46" t="s">
        <v>2916</v>
      </c>
      <c r="E1941" s="58" t="s">
        <v>2917</v>
      </c>
      <c r="F1941" s="46" t="s">
        <v>2918</v>
      </c>
      <c r="G1941" s="58" t="s">
        <v>2919</v>
      </c>
      <c r="H1941" s="46" t="s">
        <v>2920</v>
      </c>
      <c r="I1941" s="74">
        <v>1314</v>
      </c>
      <c r="J1941" s="46" t="s">
        <v>39</v>
      </c>
      <c r="K1941" s="75" t="s">
        <v>32</v>
      </c>
      <c r="L1941" s="76">
        <f t="shared" si="168"/>
        <v>0</v>
      </c>
      <c r="M1941" s="76"/>
      <c r="N1941" s="76"/>
      <c r="O1941" s="76"/>
      <c r="P1941" s="76"/>
      <c r="Q1941" s="76"/>
      <c r="R1941" s="76"/>
      <c r="S1941" s="76"/>
      <c r="T1941" s="76"/>
      <c r="U1941" s="76"/>
      <c r="V1941" s="76"/>
      <c r="W1941" s="76"/>
      <c r="X1941" s="76"/>
    </row>
    <row r="1942" spans="1:24">
      <c r="A1942" s="257"/>
      <c r="B1942" s="54"/>
      <c r="C1942" s="54"/>
      <c r="D1942" s="54"/>
      <c r="E1942" s="77"/>
      <c r="F1942" s="54"/>
      <c r="G1942" s="54"/>
      <c r="H1942" s="54"/>
      <c r="I1942" s="79"/>
      <c r="J1942" s="54"/>
      <c r="K1942" s="75" t="s">
        <v>34</v>
      </c>
      <c r="L1942" s="76">
        <f t="shared" si="168"/>
        <v>0</v>
      </c>
      <c r="M1942" s="76"/>
      <c r="N1942" s="76"/>
      <c r="O1942" s="76"/>
      <c r="P1942" s="76"/>
      <c r="Q1942" s="76"/>
      <c r="R1942" s="76"/>
      <c r="S1942" s="76"/>
      <c r="T1942" s="76"/>
      <c r="U1942" s="76"/>
      <c r="V1942" s="76"/>
      <c r="W1942" s="76"/>
      <c r="X1942" s="76"/>
    </row>
    <row r="1943" spans="1:24">
      <c r="A1943" s="257"/>
      <c r="B1943" s="54"/>
      <c r="C1943" s="80"/>
      <c r="D1943" s="80"/>
      <c r="E1943" s="81"/>
      <c r="F1943" s="80"/>
      <c r="G1943" s="80"/>
      <c r="H1943" s="80"/>
      <c r="I1943" s="83"/>
      <c r="J1943" s="80"/>
      <c r="K1943" s="84" t="s">
        <v>36</v>
      </c>
      <c r="L1943" s="76">
        <f t="shared" si="168"/>
        <v>0</v>
      </c>
      <c r="M1943" s="76"/>
      <c r="N1943" s="76"/>
      <c r="O1943" s="76"/>
      <c r="P1943" s="76"/>
      <c r="Q1943" s="76"/>
      <c r="R1943" s="76"/>
      <c r="S1943" s="76"/>
      <c r="T1943" s="76"/>
      <c r="U1943" s="76"/>
      <c r="V1943" s="76"/>
      <c r="W1943" s="76"/>
      <c r="X1943" s="76"/>
    </row>
    <row r="1944" spans="1:24">
      <c r="A1944" s="257"/>
      <c r="B1944" s="54"/>
      <c r="C1944" s="46" t="s">
        <v>33</v>
      </c>
      <c r="D1944" s="46" t="s">
        <v>2921</v>
      </c>
      <c r="E1944" s="58" t="s">
        <v>2922</v>
      </c>
      <c r="F1944" s="46" t="s">
        <v>2923</v>
      </c>
      <c r="G1944" s="58" t="s">
        <v>2924</v>
      </c>
      <c r="H1944" s="46" t="s">
        <v>2925</v>
      </c>
      <c r="I1944" s="88">
        <v>5312</v>
      </c>
      <c r="J1944" s="46" t="s">
        <v>39</v>
      </c>
      <c r="K1944" s="75" t="s">
        <v>32</v>
      </c>
      <c r="L1944" s="76">
        <f t="shared" si="168"/>
        <v>0</v>
      </c>
      <c r="M1944" s="76"/>
      <c r="N1944" s="76"/>
      <c r="O1944" s="76"/>
      <c r="P1944" s="76"/>
      <c r="Q1944" s="76"/>
      <c r="R1944" s="76"/>
      <c r="S1944" s="76"/>
      <c r="T1944" s="76"/>
      <c r="U1944" s="76"/>
      <c r="V1944" s="76"/>
      <c r="W1944" s="76"/>
      <c r="X1944" s="76"/>
    </row>
    <row r="1945" spans="1:24">
      <c r="A1945" s="257"/>
      <c r="B1945" s="54"/>
      <c r="C1945" s="54"/>
      <c r="D1945" s="54"/>
      <c r="E1945" s="54"/>
      <c r="F1945" s="135"/>
      <c r="G1945" s="54"/>
      <c r="H1945" s="54"/>
      <c r="I1945" s="89"/>
      <c r="J1945" s="54"/>
      <c r="K1945" s="75" t="s">
        <v>34</v>
      </c>
      <c r="L1945" s="76">
        <f t="shared" si="168"/>
        <v>0</v>
      </c>
      <c r="M1945" s="76"/>
      <c r="N1945" s="76"/>
      <c r="O1945" s="76"/>
      <c r="P1945" s="76"/>
      <c r="Q1945" s="76"/>
      <c r="R1945" s="76"/>
      <c r="S1945" s="76"/>
      <c r="T1945" s="76"/>
      <c r="U1945" s="76"/>
      <c r="V1945" s="76"/>
      <c r="W1945" s="76"/>
      <c r="X1945" s="76"/>
    </row>
    <row r="1946" spans="1:24">
      <c r="A1946" s="257"/>
      <c r="B1946" s="54"/>
      <c r="C1946" s="80"/>
      <c r="D1946" s="80"/>
      <c r="E1946" s="80"/>
      <c r="F1946" s="80"/>
      <c r="G1946" s="80"/>
      <c r="H1946" s="80"/>
      <c r="I1946" s="90"/>
      <c r="J1946" s="80"/>
      <c r="K1946" s="84" t="s">
        <v>36</v>
      </c>
      <c r="L1946" s="76">
        <f t="shared" si="168"/>
        <v>2</v>
      </c>
      <c r="M1946" s="76"/>
      <c r="N1946" s="76"/>
      <c r="O1946" s="76"/>
      <c r="P1946" s="76"/>
      <c r="Q1946" s="76"/>
      <c r="R1946" s="76"/>
      <c r="S1946" s="76"/>
      <c r="T1946" s="76">
        <v>1</v>
      </c>
      <c r="U1946" s="76"/>
      <c r="V1946" s="76"/>
      <c r="W1946" s="76">
        <v>1</v>
      </c>
      <c r="X1946" s="76"/>
    </row>
    <row r="1947" spans="1:24">
      <c r="A1947" s="257"/>
      <c r="B1947" s="54"/>
      <c r="C1947" s="46" t="s">
        <v>33</v>
      </c>
      <c r="D1947" s="46" t="s">
        <v>2926</v>
      </c>
      <c r="E1947" s="58" t="s">
        <v>2927</v>
      </c>
      <c r="F1947" s="46" t="s">
        <v>2928</v>
      </c>
      <c r="G1947" s="58" t="s">
        <v>2929</v>
      </c>
      <c r="H1947" s="46" t="s">
        <v>2930</v>
      </c>
      <c r="I1947" s="88">
        <v>4730</v>
      </c>
      <c r="J1947" s="46" t="s">
        <v>39</v>
      </c>
      <c r="K1947" s="75" t="s">
        <v>32</v>
      </c>
      <c r="L1947" s="76">
        <f t="shared" si="168"/>
        <v>0</v>
      </c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</row>
    <row r="1948" spans="1:24">
      <c r="A1948" s="257"/>
      <c r="B1948" s="54"/>
      <c r="C1948" s="54"/>
      <c r="D1948" s="54"/>
      <c r="E1948" s="54"/>
      <c r="F1948" s="54"/>
      <c r="G1948" s="54"/>
      <c r="H1948" s="54"/>
      <c r="I1948" s="89"/>
      <c r="J1948" s="54"/>
      <c r="K1948" s="75" t="s">
        <v>34</v>
      </c>
      <c r="L1948" s="76">
        <f t="shared" si="168"/>
        <v>0</v>
      </c>
      <c r="M1948" s="76"/>
      <c r="N1948" s="76"/>
      <c r="O1948" s="76"/>
      <c r="P1948" s="76"/>
      <c r="Q1948" s="76"/>
      <c r="R1948" s="76"/>
      <c r="S1948" s="76"/>
      <c r="T1948" s="76"/>
      <c r="U1948" s="76"/>
      <c r="V1948" s="76"/>
      <c r="W1948" s="76"/>
      <c r="X1948" s="76"/>
    </row>
    <row r="1949" spans="1:24">
      <c r="A1949" s="257"/>
      <c r="B1949" s="54"/>
      <c r="C1949" s="80"/>
      <c r="D1949" s="80"/>
      <c r="E1949" s="80"/>
      <c r="F1949" s="80"/>
      <c r="G1949" s="80"/>
      <c r="H1949" s="80"/>
      <c r="I1949" s="90"/>
      <c r="J1949" s="80"/>
      <c r="K1949" s="84" t="s">
        <v>36</v>
      </c>
      <c r="L1949" s="76">
        <f t="shared" si="168"/>
        <v>2</v>
      </c>
      <c r="M1949" s="76"/>
      <c r="N1949" s="76"/>
      <c r="O1949" s="76">
        <v>1</v>
      </c>
      <c r="P1949" s="76"/>
      <c r="Q1949" s="76"/>
      <c r="R1949" s="76"/>
      <c r="S1949" s="76"/>
      <c r="T1949" s="76">
        <v>1</v>
      </c>
      <c r="U1949" s="76"/>
      <c r="V1949" s="76"/>
      <c r="W1949" s="76"/>
      <c r="X1949" s="76"/>
    </row>
    <row r="1950" spans="1:24">
      <c r="A1950" s="257"/>
      <c r="B1950" s="54"/>
      <c r="C1950" s="46" t="s">
        <v>33</v>
      </c>
      <c r="D1950" s="46" t="s">
        <v>2931</v>
      </c>
      <c r="E1950" s="58" t="s">
        <v>2932</v>
      </c>
      <c r="F1950" s="46" t="s">
        <v>2933</v>
      </c>
      <c r="G1950" s="58" t="s">
        <v>2934</v>
      </c>
      <c r="H1950" s="46" t="s">
        <v>2935</v>
      </c>
      <c r="I1950" s="88">
        <v>220506</v>
      </c>
      <c r="J1950" s="46" t="s">
        <v>39</v>
      </c>
      <c r="K1950" s="75" t="s">
        <v>32</v>
      </c>
      <c r="L1950" s="76">
        <f t="shared" si="168"/>
        <v>0</v>
      </c>
      <c r="M1950" s="76"/>
      <c r="N1950" s="76"/>
      <c r="O1950" s="76"/>
      <c r="P1950" s="76"/>
      <c r="Q1950" s="76"/>
      <c r="R1950" s="76"/>
      <c r="S1950" s="76"/>
      <c r="T1950" s="76"/>
      <c r="U1950" s="76"/>
      <c r="V1950" s="76"/>
      <c r="W1950" s="76"/>
      <c r="X1950" s="76"/>
    </row>
    <row r="1951" spans="1:24">
      <c r="A1951" s="257"/>
      <c r="B1951" s="54"/>
      <c r="C1951" s="54"/>
      <c r="D1951" s="54"/>
      <c r="E1951" s="54"/>
      <c r="F1951" s="54"/>
      <c r="G1951" s="54"/>
      <c r="H1951" s="54"/>
      <c r="I1951" s="89"/>
      <c r="J1951" s="54"/>
      <c r="K1951" s="75" t="s">
        <v>34</v>
      </c>
      <c r="L1951" s="76">
        <f t="shared" si="168"/>
        <v>0</v>
      </c>
      <c r="M1951" s="76"/>
      <c r="N1951" s="76"/>
      <c r="O1951" s="76"/>
      <c r="P1951" s="76"/>
      <c r="Q1951" s="76"/>
      <c r="R1951" s="76"/>
      <c r="S1951" s="76"/>
      <c r="T1951" s="76"/>
      <c r="U1951" s="76"/>
      <c r="V1951" s="76"/>
      <c r="W1951" s="76"/>
      <c r="X1951" s="76"/>
    </row>
    <row r="1952" spans="1:24">
      <c r="A1952" s="257"/>
      <c r="B1952" s="54"/>
      <c r="C1952" s="80"/>
      <c r="D1952" s="80"/>
      <c r="E1952" s="80"/>
      <c r="F1952" s="80"/>
      <c r="G1952" s="80"/>
      <c r="H1952" s="80"/>
      <c r="I1952" s="90"/>
      <c r="J1952" s="80"/>
      <c r="K1952" s="84" t="s">
        <v>36</v>
      </c>
      <c r="L1952" s="76">
        <f t="shared" si="168"/>
        <v>5</v>
      </c>
      <c r="M1952" s="76"/>
      <c r="N1952" s="76"/>
      <c r="O1952" s="76"/>
      <c r="P1952" s="76"/>
      <c r="Q1952" s="76"/>
      <c r="R1952" s="76"/>
      <c r="S1952" s="76"/>
      <c r="T1952" s="76">
        <v>5</v>
      </c>
      <c r="U1952" s="76"/>
      <c r="V1952" s="76"/>
      <c r="W1952" s="76"/>
      <c r="X1952" s="76"/>
    </row>
    <row r="1953" spans="1:24">
      <c r="A1953" s="257"/>
      <c r="B1953" s="54"/>
      <c r="C1953" s="46" t="s">
        <v>33</v>
      </c>
      <c r="D1953" s="46" t="s">
        <v>2936</v>
      </c>
      <c r="E1953" s="58" t="s">
        <v>2937</v>
      </c>
      <c r="F1953" s="46" t="s">
        <v>2938</v>
      </c>
      <c r="G1953" s="58" t="s">
        <v>2939</v>
      </c>
      <c r="H1953" s="58"/>
      <c r="I1953" s="88">
        <v>173</v>
      </c>
      <c r="J1953" s="46" t="s">
        <v>39</v>
      </c>
      <c r="K1953" s="75" t="s">
        <v>32</v>
      </c>
      <c r="L1953" s="76">
        <f t="shared" si="168"/>
        <v>0</v>
      </c>
      <c r="M1953" s="76"/>
      <c r="N1953" s="76"/>
      <c r="O1953" s="76"/>
      <c r="P1953" s="76"/>
      <c r="Q1953" s="76"/>
      <c r="R1953" s="76"/>
      <c r="S1953" s="76"/>
      <c r="T1953" s="76"/>
      <c r="U1953" s="76"/>
      <c r="V1953" s="76"/>
      <c r="W1953" s="76"/>
      <c r="X1953" s="76"/>
    </row>
    <row r="1954" spans="1:24">
      <c r="A1954" s="257"/>
      <c r="B1954" s="54"/>
      <c r="C1954" s="54"/>
      <c r="D1954" s="54"/>
      <c r="E1954" s="54"/>
      <c r="F1954" s="54"/>
      <c r="G1954" s="54"/>
      <c r="H1954" s="77"/>
      <c r="I1954" s="89"/>
      <c r="J1954" s="54"/>
      <c r="K1954" s="75" t="s">
        <v>34</v>
      </c>
      <c r="L1954" s="76">
        <f t="shared" si="168"/>
        <v>0</v>
      </c>
      <c r="M1954" s="76"/>
      <c r="N1954" s="76"/>
      <c r="O1954" s="76"/>
      <c r="P1954" s="76"/>
      <c r="Q1954" s="76"/>
      <c r="R1954" s="76"/>
      <c r="S1954" s="76"/>
      <c r="T1954" s="76"/>
      <c r="U1954" s="76"/>
      <c r="V1954" s="76"/>
      <c r="W1954" s="76"/>
      <c r="X1954" s="76"/>
    </row>
    <row r="1955" spans="1:24">
      <c r="A1955" s="257"/>
      <c r="B1955" s="54"/>
      <c r="C1955" s="80"/>
      <c r="D1955" s="80"/>
      <c r="E1955" s="80"/>
      <c r="F1955" s="80"/>
      <c r="G1955" s="80"/>
      <c r="H1955" s="81"/>
      <c r="I1955" s="90"/>
      <c r="J1955" s="80"/>
      <c r="K1955" s="84" t="s">
        <v>36</v>
      </c>
      <c r="L1955" s="76">
        <f t="shared" si="168"/>
        <v>2</v>
      </c>
      <c r="M1955" s="76">
        <v>1</v>
      </c>
      <c r="N1955" s="76"/>
      <c r="O1955" s="76"/>
      <c r="P1955" s="76"/>
      <c r="Q1955" s="76"/>
      <c r="R1955" s="76"/>
      <c r="S1955" s="76">
        <v>1</v>
      </c>
      <c r="T1955" s="76"/>
      <c r="U1955" s="76"/>
      <c r="V1955" s="76"/>
      <c r="W1955" s="76"/>
      <c r="X1955" s="76"/>
    </row>
    <row r="1956" spans="1:24">
      <c r="A1956" s="257"/>
      <c r="B1956" s="54"/>
      <c r="C1956" s="46" t="s">
        <v>33</v>
      </c>
      <c r="D1956" s="46" t="s">
        <v>2940</v>
      </c>
      <c r="E1956" s="58" t="s">
        <v>2941</v>
      </c>
      <c r="F1956" s="46" t="s">
        <v>2942</v>
      </c>
      <c r="G1956" s="58" t="s">
        <v>2943</v>
      </c>
      <c r="H1956" s="46" t="s">
        <v>2944</v>
      </c>
      <c r="I1956" s="88">
        <v>51964</v>
      </c>
      <c r="J1956" s="46" t="s">
        <v>39</v>
      </c>
      <c r="K1956" s="75" t="s">
        <v>32</v>
      </c>
      <c r="L1956" s="76">
        <f t="shared" si="168"/>
        <v>0</v>
      </c>
      <c r="M1956" s="76"/>
      <c r="N1956" s="76"/>
      <c r="O1956" s="76"/>
      <c r="P1956" s="76"/>
      <c r="Q1956" s="76"/>
      <c r="R1956" s="76"/>
      <c r="S1956" s="76"/>
      <c r="T1956" s="76"/>
      <c r="U1956" s="76"/>
      <c r="V1956" s="76"/>
      <c r="W1956" s="76"/>
      <c r="X1956" s="76"/>
    </row>
    <row r="1957" spans="1:24">
      <c r="A1957" s="257"/>
      <c r="B1957" s="54"/>
      <c r="C1957" s="54"/>
      <c r="D1957" s="54"/>
      <c r="E1957" s="54"/>
      <c r="F1957" s="54"/>
      <c r="G1957" s="54"/>
      <c r="H1957" s="54"/>
      <c r="I1957" s="89"/>
      <c r="J1957" s="54"/>
      <c r="K1957" s="75" t="s">
        <v>34</v>
      </c>
      <c r="L1957" s="76">
        <f t="shared" si="168"/>
        <v>0</v>
      </c>
      <c r="M1957" s="76"/>
      <c r="N1957" s="76"/>
      <c r="O1957" s="76"/>
      <c r="P1957" s="76"/>
      <c r="Q1957" s="76"/>
      <c r="R1957" s="76"/>
      <c r="S1957" s="76"/>
      <c r="T1957" s="76"/>
      <c r="U1957" s="76"/>
      <c r="V1957" s="76"/>
      <c r="W1957" s="76"/>
      <c r="X1957" s="76"/>
    </row>
    <row r="1958" spans="1:24">
      <c r="A1958" s="257"/>
      <c r="B1958" s="54"/>
      <c r="C1958" s="80"/>
      <c r="D1958" s="80"/>
      <c r="E1958" s="80"/>
      <c r="F1958" s="80"/>
      <c r="G1958" s="80"/>
      <c r="H1958" s="80"/>
      <c r="I1958" s="90"/>
      <c r="J1958" s="80"/>
      <c r="K1958" s="84" t="s">
        <v>36</v>
      </c>
      <c r="L1958" s="76">
        <f t="shared" si="168"/>
        <v>7</v>
      </c>
      <c r="M1958" s="76"/>
      <c r="N1958" s="76"/>
      <c r="O1958" s="76"/>
      <c r="P1958" s="76"/>
      <c r="Q1958" s="76"/>
      <c r="R1958" s="76"/>
      <c r="S1958" s="76">
        <v>1</v>
      </c>
      <c r="T1958" s="76">
        <v>6</v>
      </c>
      <c r="U1958" s="76"/>
      <c r="V1958" s="76"/>
      <c r="W1958" s="76"/>
      <c r="X1958" s="76"/>
    </row>
    <row r="1959" spans="1:24">
      <c r="A1959" s="257"/>
      <c r="B1959" s="54"/>
      <c r="C1959" s="46" t="s">
        <v>33</v>
      </c>
      <c r="D1959" s="46" t="s">
        <v>2945</v>
      </c>
      <c r="E1959" s="58" t="s">
        <v>2946</v>
      </c>
      <c r="F1959" s="46" t="s">
        <v>2947</v>
      </c>
      <c r="G1959" s="58" t="s">
        <v>2948</v>
      </c>
      <c r="H1959" s="46" t="s">
        <v>2949</v>
      </c>
      <c r="I1959" s="88">
        <v>1506</v>
      </c>
      <c r="J1959" s="46" t="s">
        <v>39</v>
      </c>
      <c r="K1959" s="75" t="s">
        <v>32</v>
      </c>
      <c r="L1959" s="76">
        <f t="shared" si="168"/>
        <v>0</v>
      </c>
      <c r="M1959" s="76"/>
      <c r="N1959" s="76"/>
      <c r="O1959" s="76"/>
      <c r="P1959" s="76"/>
      <c r="Q1959" s="76"/>
      <c r="R1959" s="76"/>
      <c r="S1959" s="76"/>
      <c r="T1959" s="76"/>
      <c r="U1959" s="76"/>
      <c r="V1959" s="76"/>
      <c r="W1959" s="76"/>
      <c r="X1959" s="76"/>
    </row>
    <row r="1960" spans="1:24">
      <c r="A1960" s="257"/>
      <c r="B1960" s="54"/>
      <c r="C1960" s="54"/>
      <c r="D1960" s="54"/>
      <c r="E1960" s="54"/>
      <c r="F1960" s="54"/>
      <c r="G1960" s="54"/>
      <c r="H1960" s="54"/>
      <c r="I1960" s="89"/>
      <c r="J1960" s="54"/>
      <c r="K1960" s="75" t="s">
        <v>34</v>
      </c>
      <c r="L1960" s="76">
        <f t="shared" si="168"/>
        <v>0</v>
      </c>
      <c r="M1960" s="76"/>
      <c r="N1960" s="76"/>
      <c r="O1960" s="76"/>
      <c r="P1960" s="76"/>
      <c r="Q1960" s="76"/>
      <c r="R1960" s="76"/>
      <c r="S1960" s="76"/>
      <c r="T1960" s="76"/>
      <c r="U1960" s="76"/>
      <c r="V1960" s="76"/>
      <c r="W1960" s="76"/>
      <c r="X1960" s="76"/>
    </row>
    <row r="1961" spans="1:24">
      <c r="A1961" s="257"/>
      <c r="B1961" s="54"/>
      <c r="C1961" s="80"/>
      <c r="D1961" s="80"/>
      <c r="E1961" s="80"/>
      <c r="F1961" s="80"/>
      <c r="G1961" s="80"/>
      <c r="H1961" s="80"/>
      <c r="I1961" s="90"/>
      <c r="J1961" s="80"/>
      <c r="K1961" s="84" t="s">
        <v>36</v>
      </c>
      <c r="L1961" s="76">
        <f t="shared" si="168"/>
        <v>3</v>
      </c>
      <c r="M1961" s="76">
        <v>3</v>
      </c>
      <c r="N1961" s="76"/>
      <c r="O1961" s="76"/>
      <c r="P1961" s="76"/>
      <c r="Q1961" s="76"/>
      <c r="R1961" s="76"/>
      <c r="S1961" s="76"/>
      <c r="T1961" s="76"/>
      <c r="U1961" s="76"/>
      <c r="V1961" s="76"/>
      <c r="W1961" s="76"/>
      <c r="X1961" s="76"/>
    </row>
    <row r="1962" spans="1:24">
      <c r="A1962" s="257"/>
      <c r="B1962" s="54"/>
      <c r="C1962" s="46" t="s">
        <v>33</v>
      </c>
      <c r="D1962" s="58" t="s">
        <v>2950</v>
      </c>
      <c r="E1962" s="58" t="s">
        <v>2951</v>
      </c>
      <c r="F1962" s="46" t="s">
        <v>2952</v>
      </c>
      <c r="G1962" s="58" t="s">
        <v>2953</v>
      </c>
      <c r="H1962" s="46" t="s">
        <v>2954</v>
      </c>
      <c r="I1962" s="88">
        <v>0</v>
      </c>
      <c r="J1962" s="46" t="s">
        <v>39</v>
      </c>
      <c r="K1962" s="75" t="s">
        <v>32</v>
      </c>
      <c r="L1962" s="76">
        <f t="shared" si="168"/>
        <v>0</v>
      </c>
      <c r="M1962" s="76"/>
      <c r="N1962" s="76"/>
      <c r="O1962" s="76"/>
      <c r="P1962" s="76"/>
      <c r="Q1962" s="76"/>
      <c r="R1962" s="76"/>
      <c r="S1962" s="76"/>
      <c r="T1962" s="76"/>
      <c r="U1962" s="76"/>
      <c r="V1962" s="76"/>
      <c r="W1962" s="76"/>
      <c r="X1962" s="76"/>
    </row>
    <row r="1963" spans="1:24">
      <c r="A1963" s="257"/>
      <c r="B1963" s="54"/>
      <c r="C1963" s="54"/>
      <c r="D1963" s="54"/>
      <c r="E1963" s="54"/>
      <c r="F1963" s="54"/>
      <c r="G1963" s="54"/>
      <c r="H1963" s="54"/>
      <c r="I1963" s="89"/>
      <c r="J1963" s="54"/>
      <c r="K1963" s="75" t="s">
        <v>34</v>
      </c>
      <c r="L1963" s="76">
        <f t="shared" si="168"/>
        <v>0</v>
      </c>
      <c r="M1963" s="76"/>
      <c r="N1963" s="76"/>
      <c r="O1963" s="76"/>
      <c r="P1963" s="76"/>
      <c r="Q1963" s="76"/>
      <c r="R1963" s="76"/>
      <c r="S1963" s="76"/>
      <c r="T1963" s="76"/>
      <c r="U1963" s="76"/>
      <c r="V1963" s="76"/>
      <c r="W1963" s="76"/>
      <c r="X1963" s="76"/>
    </row>
    <row r="1964" spans="1:24">
      <c r="A1964" s="257"/>
      <c r="B1964" s="54"/>
      <c r="C1964" s="80"/>
      <c r="D1964" s="80"/>
      <c r="E1964" s="80"/>
      <c r="F1964" s="80"/>
      <c r="G1964" s="80"/>
      <c r="H1964" s="80"/>
      <c r="I1964" s="90"/>
      <c r="J1964" s="80"/>
      <c r="K1964" s="84" t="s">
        <v>36</v>
      </c>
      <c r="L1964" s="76">
        <f t="shared" si="168"/>
        <v>2</v>
      </c>
      <c r="M1964" s="76"/>
      <c r="N1964" s="76"/>
      <c r="O1964" s="76"/>
      <c r="P1964" s="76"/>
      <c r="Q1964" s="76"/>
      <c r="R1964" s="76"/>
      <c r="S1964" s="76"/>
      <c r="T1964" s="76"/>
      <c r="U1964" s="76">
        <v>2</v>
      </c>
      <c r="V1964" s="76"/>
      <c r="W1964" s="76"/>
      <c r="X1964" s="76"/>
    </row>
    <row r="1965" spans="1:24">
      <c r="A1965" s="257"/>
      <c r="B1965" s="54"/>
      <c r="C1965" s="46" t="s">
        <v>33</v>
      </c>
      <c r="D1965" s="46" t="s">
        <v>2955</v>
      </c>
      <c r="E1965" s="58" t="s">
        <v>2956</v>
      </c>
      <c r="F1965" s="46" t="s">
        <v>2957</v>
      </c>
      <c r="G1965" s="58" t="s">
        <v>2958</v>
      </c>
      <c r="H1965" s="46" t="s">
        <v>2959</v>
      </c>
      <c r="I1965" s="88">
        <v>8184</v>
      </c>
      <c r="J1965" s="46" t="s">
        <v>39</v>
      </c>
      <c r="K1965" s="75" t="s">
        <v>32</v>
      </c>
      <c r="L1965" s="76">
        <f t="shared" si="168"/>
        <v>0</v>
      </c>
      <c r="M1965" s="76"/>
      <c r="N1965" s="76"/>
      <c r="O1965" s="76"/>
      <c r="P1965" s="76"/>
      <c r="Q1965" s="76"/>
      <c r="R1965" s="76"/>
      <c r="S1965" s="76"/>
      <c r="T1965" s="76"/>
      <c r="U1965" s="76"/>
      <c r="V1965" s="76"/>
      <c r="W1965" s="76"/>
      <c r="X1965" s="76"/>
    </row>
    <row r="1966" spans="1:24">
      <c r="A1966" s="257"/>
      <c r="B1966" s="54"/>
      <c r="C1966" s="54"/>
      <c r="D1966" s="54"/>
      <c r="E1966" s="54"/>
      <c r="F1966" s="54"/>
      <c r="G1966" s="54"/>
      <c r="H1966" s="54"/>
      <c r="I1966" s="89"/>
      <c r="J1966" s="54"/>
      <c r="K1966" s="75" t="s">
        <v>34</v>
      </c>
      <c r="L1966" s="76">
        <f t="shared" si="168"/>
        <v>0</v>
      </c>
      <c r="M1966" s="76"/>
      <c r="N1966" s="76"/>
      <c r="O1966" s="76"/>
      <c r="P1966" s="76"/>
      <c r="Q1966" s="76"/>
      <c r="R1966" s="76"/>
      <c r="S1966" s="76"/>
      <c r="T1966" s="76"/>
      <c r="U1966" s="76"/>
      <c r="V1966" s="76"/>
      <c r="W1966" s="76"/>
      <c r="X1966" s="76"/>
    </row>
    <row r="1967" spans="1:24">
      <c r="A1967" s="257"/>
      <c r="B1967" s="54"/>
      <c r="C1967" s="80"/>
      <c r="D1967" s="80"/>
      <c r="E1967" s="80"/>
      <c r="F1967" s="80"/>
      <c r="G1967" s="80"/>
      <c r="H1967" s="80"/>
      <c r="I1967" s="90"/>
      <c r="J1967" s="80"/>
      <c r="K1967" s="84" t="s">
        <v>36</v>
      </c>
      <c r="L1967" s="76">
        <f t="shared" si="168"/>
        <v>3</v>
      </c>
      <c r="M1967" s="76"/>
      <c r="N1967" s="76"/>
      <c r="O1967" s="76"/>
      <c r="P1967" s="76"/>
      <c r="Q1967" s="76"/>
      <c r="R1967" s="76"/>
      <c r="S1967" s="76"/>
      <c r="T1967" s="76">
        <v>3</v>
      </c>
      <c r="U1967" s="76"/>
      <c r="V1967" s="76"/>
      <c r="W1967" s="76"/>
      <c r="X1967" s="76"/>
    </row>
    <row r="1968" spans="1:24">
      <c r="A1968" s="257"/>
      <c r="B1968" s="54"/>
      <c r="C1968" s="46" t="s">
        <v>33</v>
      </c>
      <c r="D1968" s="46" t="s">
        <v>2960</v>
      </c>
      <c r="E1968" s="58" t="s">
        <v>2961</v>
      </c>
      <c r="F1968" s="46" t="s">
        <v>2962</v>
      </c>
      <c r="G1968" s="58" t="s">
        <v>2963</v>
      </c>
      <c r="H1968" s="46" t="s">
        <v>2964</v>
      </c>
      <c r="I1968" s="88">
        <v>8345</v>
      </c>
      <c r="J1968" s="46" t="s">
        <v>39</v>
      </c>
      <c r="K1968" s="75" t="s">
        <v>32</v>
      </c>
      <c r="L1968" s="76">
        <f t="shared" si="168"/>
        <v>0</v>
      </c>
      <c r="M1968" s="76"/>
      <c r="N1968" s="76"/>
      <c r="O1968" s="76"/>
      <c r="P1968" s="76"/>
      <c r="Q1968" s="76"/>
      <c r="R1968" s="76"/>
      <c r="S1968" s="76"/>
      <c r="T1968" s="76"/>
      <c r="U1968" s="76"/>
      <c r="V1968" s="76"/>
      <c r="W1968" s="76"/>
      <c r="X1968" s="76"/>
    </row>
    <row r="1969" spans="1:24">
      <c r="A1969" s="257"/>
      <c r="B1969" s="54"/>
      <c r="C1969" s="54"/>
      <c r="D1969" s="54"/>
      <c r="E1969" s="54"/>
      <c r="F1969" s="54"/>
      <c r="G1969" s="54"/>
      <c r="H1969" s="54"/>
      <c r="I1969" s="89"/>
      <c r="J1969" s="54"/>
      <c r="K1969" s="75" t="s">
        <v>34</v>
      </c>
      <c r="L1969" s="76">
        <f t="shared" si="168"/>
        <v>0</v>
      </c>
      <c r="M1969" s="76"/>
      <c r="N1969" s="76"/>
      <c r="O1969" s="76"/>
      <c r="P1969" s="76"/>
      <c r="Q1969" s="76"/>
      <c r="R1969" s="76"/>
      <c r="S1969" s="76"/>
      <c r="T1969" s="76"/>
      <c r="U1969" s="76"/>
      <c r="V1969" s="76"/>
      <c r="W1969" s="76"/>
      <c r="X1969" s="76"/>
    </row>
    <row r="1970" spans="1:24">
      <c r="A1970" s="257"/>
      <c r="B1970" s="54"/>
      <c r="C1970" s="80"/>
      <c r="D1970" s="80"/>
      <c r="E1970" s="80"/>
      <c r="F1970" s="80"/>
      <c r="G1970" s="80"/>
      <c r="H1970" s="80"/>
      <c r="I1970" s="90"/>
      <c r="J1970" s="80"/>
      <c r="K1970" s="84" t="s">
        <v>36</v>
      </c>
      <c r="L1970" s="76">
        <f t="shared" si="168"/>
        <v>3</v>
      </c>
      <c r="M1970" s="76"/>
      <c r="N1970" s="76"/>
      <c r="O1970" s="76">
        <v>1</v>
      </c>
      <c r="P1970" s="76"/>
      <c r="Q1970" s="76"/>
      <c r="R1970" s="76"/>
      <c r="S1970" s="76"/>
      <c r="T1970" s="76"/>
      <c r="U1970" s="76">
        <v>2</v>
      </c>
      <c r="V1970" s="76"/>
      <c r="W1970" s="76"/>
      <c r="X1970" s="76"/>
    </row>
    <row r="1971" spans="1:24">
      <c r="A1971" s="257"/>
      <c r="B1971" s="54"/>
      <c r="C1971" s="46" t="s">
        <v>33</v>
      </c>
      <c r="D1971" s="46" t="s">
        <v>2965</v>
      </c>
      <c r="E1971" s="58" t="s">
        <v>2966</v>
      </c>
      <c r="F1971" s="46" t="s">
        <v>2967</v>
      </c>
      <c r="G1971" s="58" t="s">
        <v>2968</v>
      </c>
      <c r="H1971" s="58"/>
      <c r="I1971" s="88">
        <v>0</v>
      </c>
      <c r="J1971" s="46" t="s">
        <v>39</v>
      </c>
      <c r="K1971" s="75" t="s">
        <v>32</v>
      </c>
      <c r="L1971" s="76">
        <f t="shared" si="168"/>
        <v>0</v>
      </c>
      <c r="M1971" s="76"/>
      <c r="N1971" s="76"/>
      <c r="O1971" s="76"/>
      <c r="P1971" s="76"/>
      <c r="Q1971" s="76"/>
      <c r="R1971" s="76"/>
      <c r="S1971" s="76"/>
      <c r="T1971" s="76"/>
      <c r="U1971" s="76"/>
      <c r="V1971" s="76"/>
      <c r="W1971" s="76"/>
      <c r="X1971" s="76"/>
    </row>
    <row r="1972" spans="1:24">
      <c r="A1972" s="257"/>
      <c r="B1972" s="54"/>
      <c r="C1972" s="54"/>
      <c r="D1972" s="54"/>
      <c r="E1972" s="54"/>
      <c r="F1972" s="54"/>
      <c r="G1972" s="54"/>
      <c r="H1972" s="77"/>
      <c r="I1972" s="89"/>
      <c r="J1972" s="54"/>
      <c r="K1972" s="75" t="s">
        <v>34</v>
      </c>
      <c r="L1972" s="76">
        <f t="shared" si="168"/>
        <v>0</v>
      </c>
      <c r="M1972" s="76"/>
      <c r="N1972" s="76"/>
      <c r="O1972" s="76"/>
      <c r="P1972" s="76"/>
      <c r="Q1972" s="76"/>
      <c r="R1972" s="76"/>
      <c r="S1972" s="76"/>
      <c r="T1972" s="76"/>
      <c r="U1972" s="76"/>
      <c r="V1972" s="76"/>
      <c r="W1972" s="76"/>
      <c r="X1972" s="76"/>
    </row>
    <row r="1973" spans="1:24">
      <c r="A1973" s="257"/>
      <c r="B1973" s="54"/>
      <c r="C1973" s="80"/>
      <c r="D1973" s="80"/>
      <c r="E1973" s="80"/>
      <c r="F1973" s="80"/>
      <c r="G1973" s="80"/>
      <c r="H1973" s="81"/>
      <c r="I1973" s="90"/>
      <c r="J1973" s="80"/>
      <c r="K1973" s="84" t="s">
        <v>36</v>
      </c>
      <c r="L1973" s="76">
        <f t="shared" si="168"/>
        <v>2</v>
      </c>
      <c r="M1973" s="76"/>
      <c r="N1973" s="76"/>
      <c r="O1973" s="76">
        <v>1</v>
      </c>
      <c r="P1973" s="76"/>
      <c r="Q1973" s="76"/>
      <c r="R1973" s="76"/>
      <c r="S1973" s="76"/>
      <c r="T1973" s="76"/>
      <c r="U1973" s="76"/>
      <c r="V1973" s="76"/>
      <c r="W1973" s="76"/>
      <c r="X1973" s="76">
        <v>1</v>
      </c>
    </row>
    <row r="1974" spans="1:24">
      <c r="A1974" s="257"/>
      <c r="B1974" s="54"/>
      <c r="C1974" s="46" t="s">
        <v>33</v>
      </c>
      <c r="D1974" s="46" t="s">
        <v>2969</v>
      </c>
      <c r="E1974" s="58" t="s">
        <v>2970</v>
      </c>
      <c r="F1974" s="46" t="s">
        <v>2971</v>
      </c>
      <c r="G1974" s="58" t="s">
        <v>2972</v>
      </c>
      <c r="H1974" s="46" t="s">
        <v>2973</v>
      </c>
      <c r="I1974" s="88">
        <v>4064</v>
      </c>
      <c r="J1974" s="46" t="s">
        <v>39</v>
      </c>
      <c r="K1974" s="75" t="s">
        <v>32</v>
      </c>
      <c r="L1974" s="76">
        <f t="shared" si="168"/>
        <v>0</v>
      </c>
      <c r="M1974" s="76"/>
      <c r="N1974" s="76"/>
      <c r="O1974" s="76"/>
      <c r="P1974" s="76"/>
      <c r="Q1974" s="76"/>
      <c r="R1974" s="76"/>
      <c r="S1974" s="76"/>
      <c r="T1974" s="76"/>
      <c r="U1974" s="76"/>
      <c r="V1974" s="76"/>
      <c r="W1974" s="76"/>
      <c r="X1974" s="76"/>
    </row>
    <row r="1975" spans="1:24">
      <c r="A1975" s="257"/>
      <c r="B1975" s="54"/>
      <c r="C1975" s="54"/>
      <c r="D1975" s="54"/>
      <c r="E1975" s="54"/>
      <c r="F1975" s="54"/>
      <c r="G1975" s="54"/>
      <c r="H1975" s="54"/>
      <c r="I1975" s="89"/>
      <c r="J1975" s="54"/>
      <c r="K1975" s="75" t="s">
        <v>34</v>
      </c>
      <c r="L1975" s="76">
        <f t="shared" si="168"/>
        <v>0</v>
      </c>
      <c r="M1975" s="76"/>
      <c r="N1975" s="76"/>
      <c r="O1975" s="76"/>
      <c r="P1975" s="76"/>
      <c r="Q1975" s="76"/>
      <c r="R1975" s="76"/>
      <c r="S1975" s="76"/>
      <c r="T1975" s="76"/>
      <c r="U1975" s="76"/>
      <c r="V1975" s="76"/>
      <c r="W1975" s="76"/>
      <c r="X1975" s="76"/>
    </row>
    <row r="1976" spans="1:24">
      <c r="A1976" s="257"/>
      <c r="B1976" s="54"/>
      <c r="C1976" s="80"/>
      <c r="D1976" s="80"/>
      <c r="E1976" s="80"/>
      <c r="F1976" s="80"/>
      <c r="G1976" s="80"/>
      <c r="H1976" s="80"/>
      <c r="I1976" s="90"/>
      <c r="J1976" s="80"/>
      <c r="K1976" s="84" t="s">
        <v>36</v>
      </c>
      <c r="L1976" s="76">
        <f t="shared" si="168"/>
        <v>2</v>
      </c>
      <c r="M1976" s="76">
        <v>2</v>
      </c>
      <c r="N1976" s="76"/>
      <c r="O1976" s="76"/>
      <c r="P1976" s="76"/>
      <c r="Q1976" s="76"/>
      <c r="R1976" s="76"/>
      <c r="S1976" s="76"/>
      <c r="T1976" s="76"/>
      <c r="U1976" s="76"/>
      <c r="V1976" s="76"/>
      <c r="W1976" s="76"/>
      <c r="X1976" s="76"/>
    </row>
    <row r="1977" spans="1:24">
      <c r="A1977" s="257"/>
      <c r="B1977" s="54"/>
      <c r="C1977" s="46" t="s">
        <v>33</v>
      </c>
      <c r="D1977" s="46" t="s">
        <v>2974</v>
      </c>
      <c r="E1977" s="58" t="s">
        <v>2975</v>
      </c>
      <c r="F1977" s="46" t="s">
        <v>2976</v>
      </c>
      <c r="G1977" s="58" t="s">
        <v>2977</v>
      </c>
      <c r="H1977" s="46" t="s">
        <v>2978</v>
      </c>
      <c r="I1977" s="88">
        <v>0</v>
      </c>
      <c r="J1977" s="46" t="s">
        <v>39</v>
      </c>
      <c r="K1977" s="75" t="s">
        <v>32</v>
      </c>
      <c r="L1977" s="76">
        <f t="shared" si="168"/>
        <v>0</v>
      </c>
      <c r="M1977" s="76"/>
      <c r="N1977" s="76"/>
      <c r="O1977" s="76"/>
      <c r="P1977" s="76"/>
      <c r="Q1977" s="76"/>
      <c r="R1977" s="76"/>
      <c r="S1977" s="76"/>
      <c r="T1977" s="76"/>
      <c r="U1977" s="76"/>
      <c r="V1977" s="76"/>
      <c r="W1977" s="76"/>
      <c r="X1977" s="76"/>
    </row>
    <row r="1978" spans="1:24">
      <c r="A1978" s="257"/>
      <c r="B1978" s="54"/>
      <c r="C1978" s="54"/>
      <c r="D1978" s="54"/>
      <c r="E1978" s="54"/>
      <c r="F1978" s="54"/>
      <c r="G1978" s="54"/>
      <c r="H1978" s="54"/>
      <c r="I1978" s="89"/>
      <c r="J1978" s="54"/>
      <c r="K1978" s="75" t="s">
        <v>34</v>
      </c>
      <c r="L1978" s="76">
        <f t="shared" si="168"/>
        <v>0</v>
      </c>
      <c r="M1978" s="76"/>
      <c r="N1978" s="76"/>
      <c r="O1978" s="76"/>
      <c r="P1978" s="76"/>
      <c r="Q1978" s="76"/>
      <c r="R1978" s="76"/>
      <c r="S1978" s="76"/>
      <c r="T1978" s="76"/>
      <c r="U1978" s="76"/>
      <c r="V1978" s="76"/>
      <c r="W1978" s="76"/>
      <c r="X1978" s="76"/>
    </row>
    <row r="1979" spans="1:24">
      <c r="A1979" s="257"/>
      <c r="B1979" s="54"/>
      <c r="C1979" s="80"/>
      <c r="D1979" s="80"/>
      <c r="E1979" s="80"/>
      <c r="F1979" s="80"/>
      <c r="G1979" s="80"/>
      <c r="H1979" s="80"/>
      <c r="I1979" s="90"/>
      <c r="J1979" s="80"/>
      <c r="K1979" s="84" t="s">
        <v>36</v>
      </c>
      <c r="L1979" s="76">
        <f t="shared" si="168"/>
        <v>3</v>
      </c>
      <c r="M1979" s="76"/>
      <c r="N1979" s="76"/>
      <c r="O1979" s="76">
        <v>2</v>
      </c>
      <c r="P1979" s="76"/>
      <c r="Q1979" s="76"/>
      <c r="R1979" s="76"/>
      <c r="S1979" s="76"/>
      <c r="T1979" s="76"/>
      <c r="U1979" s="76"/>
      <c r="V1979" s="76"/>
      <c r="W1979" s="76"/>
      <c r="X1979" s="76">
        <v>1</v>
      </c>
    </row>
    <row r="1980" spans="1:24">
      <c r="A1980" s="257"/>
      <c r="B1980" s="54"/>
      <c r="C1980" s="46" t="s">
        <v>33</v>
      </c>
      <c r="D1980" s="46" t="s">
        <v>2979</v>
      </c>
      <c r="E1980" s="58" t="s">
        <v>2980</v>
      </c>
      <c r="F1980" s="46" t="s">
        <v>2981</v>
      </c>
      <c r="G1980" s="58" t="s">
        <v>2982</v>
      </c>
      <c r="H1980" s="46" t="s">
        <v>2983</v>
      </c>
      <c r="I1980" s="88">
        <v>25984</v>
      </c>
      <c r="J1980" s="46" t="s">
        <v>39</v>
      </c>
      <c r="K1980" s="75" t="s">
        <v>32</v>
      </c>
      <c r="L1980" s="76">
        <f t="shared" si="168"/>
        <v>0</v>
      </c>
      <c r="M1980" s="76"/>
      <c r="N1980" s="76"/>
      <c r="O1980" s="76"/>
      <c r="P1980" s="76"/>
      <c r="Q1980" s="76"/>
      <c r="R1980" s="76"/>
      <c r="S1980" s="76"/>
      <c r="T1980" s="76"/>
      <c r="U1980" s="76"/>
      <c r="V1980" s="76"/>
      <c r="W1980" s="76"/>
      <c r="X1980" s="76"/>
    </row>
    <row r="1981" spans="1:24">
      <c r="A1981" s="257"/>
      <c r="B1981" s="54"/>
      <c r="C1981" s="54"/>
      <c r="D1981" s="54"/>
      <c r="E1981" s="54"/>
      <c r="F1981" s="54"/>
      <c r="G1981" s="54"/>
      <c r="H1981" s="54"/>
      <c r="I1981" s="89"/>
      <c r="J1981" s="54"/>
      <c r="K1981" s="75" t="s">
        <v>34</v>
      </c>
      <c r="L1981" s="76">
        <f t="shared" si="168"/>
        <v>0</v>
      </c>
      <c r="M1981" s="76"/>
      <c r="N1981" s="76"/>
      <c r="O1981" s="76"/>
      <c r="P1981" s="76"/>
      <c r="Q1981" s="76"/>
      <c r="R1981" s="76"/>
      <c r="S1981" s="76"/>
      <c r="T1981" s="76"/>
      <c r="U1981" s="76"/>
      <c r="V1981" s="76"/>
      <c r="W1981" s="76"/>
      <c r="X1981" s="76"/>
    </row>
    <row r="1982" spans="1:24">
      <c r="A1982" s="257"/>
      <c r="B1982" s="80"/>
      <c r="C1982" s="80"/>
      <c r="D1982" s="80"/>
      <c r="E1982" s="80"/>
      <c r="F1982" s="80"/>
      <c r="G1982" s="80"/>
      <c r="H1982" s="80"/>
      <c r="I1982" s="90"/>
      <c r="J1982" s="80"/>
      <c r="K1982" s="84" t="s">
        <v>36</v>
      </c>
      <c r="L1982" s="76">
        <f t="shared" si="168"/>
        <v>4</v>
      </c>
      <c r="M1982" s="76"/>
      <c r="N1982" s="76"/>
      <c r="O1982" s="76"/>
      <c r="P1982" s="76"/>
      <c r="Q1982" s="76"/>
      <c r="R1982" s="76"/>
      <c r="S1982" s="76"/>
      <c r="T1982" s="76">
        <v>4</v>
      </c>
      <c r="U1982" s="76"/>
      <c r="V1982" s="76"/>
      <c r="W1982" s="76"/>
      <c r="X1982" s="76"/>
    </row>
    <row r="1983" spans="1:24">
      <c r="A1983" s="257"/>
      <c r="B1983" s="46" t="s">
        <v>2984</v>
      </c>
      <c r="C1983" s="46"/>
      <c r="D1983" s="131">
        <f>COUNTA(D1986:D2045)</f>
        <v>20</v>
      </c>
      <c r="E1983" s="46"/>
      <c r="F1983" s="46"/>
      <c r="G1983" s="46"/>
      <c r="H1983" s="46"/>
      <c r="I1983" s="88">
        <f>SUM(I1986:I2045)</f>
        <v>189131</v>
      </c>
      <c r="J1983" s="46" t="s">
        <v>39</v>
      </c>
      <c r="K1983" s="75" t="s">
        <v>32</v>
      </c>
      <c r="L1983" s="76">
        <f>SUM(M1983:X1983)</f>
        <v>34</v>
      </c>
      <c r="M1983" s="76">
        <f t="shared" ref="M1983:X1985" si="169">M1986+M1989+M1992+M1995+M1998+M2001+M2004+M2007+M2010+M2013+M2016+M2019+M2022+M2025+M2028+M2031+M2034+M2037+M2040+M2043</f>
        <v>5</v>
      </c>
      <c r="N1983" s="76">
        <f t="shared" si="169"/>
        <v>11</v>
      </c>
      <c r="O1983" s="76">
        <f t="shared" si="169"/>
        <v>1</v>
      </c>
      <c r="P1983" s="76">
        <f t="shared" si="169"/>
        <v>0</v>
      </c>
      <c r="Q1983" s="76">
        <f t="shared" si="169"/>
        <v>0</v>
      </c>
      <c r="R1983" s="76">
        <f t="shared" si="169"/>
        <v>0</v>
      </c>
      <c r="S1983" s="76">
        <f t="shared" si="169"/>
        <v>10</v>
      </c>
      <c r="T1983" s="76">
        <f t="shared" si="169"/>
        <v>5</v>
      </c>
      <c r="U1983" s="76">
        <f t="shared" si="169"/>
        <v>0</v>
      </c>
      <c r="V1983" s="76">
        <f t="shared" si="169"/>
        <v>0</v>
      </c>
      <c r="W1983" s="76">
        <f t="shared" si="169"/>
        <v>0</v>
      </c>
      <c r="X1983" s="76">
        <f t="shared" si="169"/>
        <v>2</v>
      </c>
    </row>
    <row r="1984" spans="1:24">
      <c r="A1984" s="257"/>
      <c r="B1984" s="54"/>
      <c r="C1984" s="54"/>
      <c r="D1984" s="136"/>
      <c r="E1984" s="54"/>
      <c r="F1984" s="54"/>
      <c r="G1984" s="54"/>
      <c r="H1984" s="54"/>
      <c r="I1984" s="89"/>
      <c r="J1984" s="54"/>
      <c r="K1984" s="75" t="s">
        <v>34</v>
      </c>
      <c r="L1984" s="76">
        <f>SUM(M1984:X1984)</f>
        <v>18</v>
      </c>
      <c r="M1984" s="76">
        <f t="shared" si="169"/>
        <v>4</v>
      </c>
      <c r="N1984" s="76">
        <f t="shared" si="169"/>
        <v>3</v>
      </c>
      <c r="O1984" s="76">
        <f t="shared" si="169"/>
        <v>6</v>
      </c>
      <c r="P1984" s="76">
        <f t="shared" si="169"/>
        <v>0</v>
      </c>
      <c r="Q1984" s="76">
        <f t="shared" si="169"/>
        <v>0</v>
      </c>
      <c r="R1984" s="76">
        <f t="shared" si="169"/>
        <v>0</v>
      </c>
      <c r="S1984" s="76">
        <f t="shared" si="169"/>
        <v>5</v>
      </c>
      <c r="T1984" s="76">
        <f t="shared" si="169"/>
        <v>0</v>
      </c>
      <c r="U1984" s="76">
        <f t="shared" si="169"/>
        <v>0</v>
      </c>
      <c r="V1984" s="76">
        <f t="shared" si="169"/>
        <v>0</v>
      </c>
      <c r="W1984" s="76">
        <f t="shared" si="169"/>
        <v>0</v>
      </c>
      <c r="X1984" s="76">
        <f t="shared" si="169"/>
        <v>0</v>
      </c>
    </row>
    <row r="1985" spans="1:24">
      <c r="A1985" s="257"/>
      <c r="B1985" s="80"/>
      <c r="C1985" s="80"/>
      <c r="D1985" s="138"/>
      <c r="E1985" s="80"/>
      <c r="F1985" s="80"/>
      <c r="G1985" s="80"/>
      <c r="H1985" s="80"/>
      <c r="I1985" s="90"/>
      <c r="J1985" s="80"/>
      <c r="K1985" s="84" t="s">
        <v>36</v>
      </c>
      <c r="L1985" s="76">
        <f>SUM(M1985:X1985)</f>
        <v>55</v>
      </c>
      <c r="M1985" s="76">
        <f t="shared" si="169"/>
        <v>0</v>
      </c>
      <c r="N1985" s="76">
        <f t="shared" si="169"/>
        <v>0</v>
      </c>
      <c r="O1985" s="76">
        <f t="shared" si="169"/>
        <v>3</v>
      </c>
      <c r="P1985" s="76">
        <f t="shared" si="169"/>
        <v>0</v>
      </c>
      <c r="Q1985" s="76">
        <f t="shared" si="169"/>
        <v>0</v>
      </c>
      <c r="R1985" s="76">
        <f t="shared" si="169"/>
        <v>5</v>
      </c>
      <c r="S1985" s="76">
        <f t="shared" si="169"/>
        <v>43</v>
      </c>
      <c r="T1985" s="76">
        <f t="shared" si="169"/>
        <v>2</v>
      </c>
      <c r="U1985" s="76">
        <f t="shared" si="169"/>
        <v>0</v>
      </c>
      <c r="V1985" s="76">
        <f t="shared" si="169"/>
        <v>0</v>
      </c>
      <c r="W1985" s="76">
        <f t="shared" si="169"/>
        <v>0</v>
      </c>
      <c r="X1985" s="76">
        <f t="shared" si="169"/>
        <v>2</v>
      </c>
    </row>
    <row r="1986" spans="1:24">
      <c r="A1986" s="257"/>
      <c r="B1986" s="266" t="s">
        <v>2985</v>
      </c>
      <c r="C1986" s="267" t="s">
        <v>31</v>
      </c>
      <c r="D1986" s="268" t="s">
        <v>2986</v>
      </c>
      <c r="E1986" s="268" t="s">
        <v>2987</v>
      </c>
      <c r="F1986" s="268" t="s">
        <v>2988</v>
      </c>
      <c r="G1986" s="268" t="s">
        <v>2989</v>
      </c>
      <c r="H1986" s="269" t="s">
        <v>2990</v>
      </c>
      <c r="I1986" s="270">
        <v>10120</v>
      </c>
      <c r="J1986" s="266" t="s">
        <v>39</v>
      </c>
      <c r="K1986" s="271" t="s">
        <v>32</v>
      </c>
      <c r="L1986" s="76">
        <f t="shared" ref="L1986:L2045" si="170">SUM(M1986:X1986)</f>
        <v>9</v>
      </c>
      <c r="M1986" s="272"/>
      <c r="N1986" s="272">
        <v>6</v>
      </c>
      <c r="O1986" s="272"/>
      <c r="P1986" s="272"/>
      <c r="Q1986" s="272"/>
      <c r="R1986" s="272"/>
      <c r="S1986" s="272"/>
      <c r="T1986" s="272">
        <v>2</v>
      </c>
      <c r="U1986" s="272"/>
      <c r="V1986" s="272"/>
      <c r="W1986" s="272"/>
      <c r="X1986" s="272">
        <v>1</v>
      </c>
    </row>
    <row r="1987" spans="1:24">
      <c r="A1987" s="257"/>
      <c r="B1987" s="273"/>
      <c r="C1987" s="274"/>
      <c r="D1987" s="275"/>
      <c r="E1987" s="275"/>
      <c r="F1987" s="275"/>
      <c r="G1987" s="275"/>
      <c r="H1987" s="276"/>
      <c r="I1987" s="277"/>
      <c r="J1987" s="273"/>
      <c r="K1987" s="271" t="s">
        <v>34</v>
      </c>
      <c r="L1987" s="76">
        <f t="shared" si="170"/>
        <v>7</v>
      </c>
      <c r="M1987" s="272"/>
      <c r="N1987" s="272"/>
      <c r="O1987" s="272">
        <v>4</v>
      </c>
      <c r="P1987" s="272"/>
      <c r="Q1987" s="272"/>
      <c r="R1987" s="272"/>
      <c r="S1987" s="272">
        <v>3</v>
      </c>
      <c r="T1987" s="272"/>
      <c r="U1987" s="272"/>
      <c r="V1987" s="272"/>
      <c r="W1987" s="272"/>
      <c r="X1987" s="272"/>
    </row>
    <row r="1988" spans="1:24">
      <c r="A1988" s="257"/>
      <c r="B1988" s="273"/>
      <c r="C1988" s="278"/>
      <c r="D1988" s="279"/>
      <c r="E1988" s="279"/>
      <c r="F1988" s="279"/>
      <c r="G1988" s="279"/>
      <c r="H1988" s="280"/>
      <c r="I1988" s="281"/>
      <c r="J1988" s="282"/>
      <c r="K1988" s="283" t="s">
        <v>36</v>
      </c>
      <c r="L1988" s="76">
        <f t="shared" si="170"/>
        <v>0</v>
      </c>
      <c r="M1988" s="284"/>
      <c r="N1988" s="284"/>
      <c r="O1988" s="284"/>
      <c r="P1988" s="284"/>
      <c r="Q1988" s="284"/>
      <c r="R1988" s="284"/>
      <c r="S1988" s="284"/>
      <c r="T1988" s="284"/>
      <c r="U1988" s="284"/>
      <c r="V1988" s="284"/>
      <c r="W1988" s="284"/>
      <c r="X1988" s="284"/>
    </row>
    <row r="1989" spans="1:24">
      <c r="A1989" s="257"/>
      <c r="B1989" s="273"/>
      <c r="C1989" s="267" t="s">
        <v>31</v>
      </c>
      <c r="D1989" s="268" t="s">
        <v>2991</v>
      </c>
      <c r="E1989" s="268" t="s">
        <v>2992</v>
      </c>
      <c r="F1989" s="268" t="s">
        <v>2993</v>
      </c>
      <c r="G1989" s="268" t="s">
        <v>2994</v>
      </c>
      <c r="H1989" s="269" t="s">
        <v>2995</v>
      </c>
      <c r="I1989" s="270">
        <v>6836</v>
      </c>
      <c r="J1989" s="266" t="s">
        <v>39</v>
      </c>
      <c r="K1989" s="271" t="s">
        <v>32</v>
      </c>
      <c r="L1989" s="76">
        <f t="shared" si="170"/>
        <v>11</v>
      </c>
      <c r="M1989" s="285">
        <v>5</v>
      </c>
      <c r="N1989" s="285"/>
      <c r="O1989" s="285"/>
      <c r="P1989" s="285"/>
      <c r="Q1989" s="285"/>
      <c r="R1989" s="285"/>
      <c r="S1989" s="285">
        <v>4</v>
      </c>
      <c r="T1989" s="285">
        <v>1</v>
      </c>
      <c r="U1989" s="285"/>
      <c r="V1989" s="285"/>
      <c r="W1989" s="285"/>
      <c r="X1989" s="285">
        <v>1</v>
      </c>
    </row>
    <row r="1990" spans="1:24">
      <c r="A1990" s="257"/>
      <c r="B1990" s="273"/>
      <c r="C1990" s="274"/>
      <c r="D1990" s="275"/>
      <c r="E1990" s="275"/>
      <c r="F1990" s="275"/>
      <c r="G1990" s="275"/>
      <c r="H1990" s="276"/>
      <c r="I1990" s="277"/>
      <c r="J1990" s="273"/>
      <c r="K1990" s="271" t="s">
        <v>34</v>
      </c>
      <c r="L1990" s="76">
        <f t="shared" si="170"/>
        <v>6</v>
      </c>
      <c r="M1990" s="285">
        <v>4</v>
      </c>
      <c r="N1990" s="285"/>
      <c r="O1990" s="285"/>
      <c r="P1990" s="285"/>
      <c r="Q1990" s="285"/>
      <c r="R1990" s="285"/>
      <c r="S1990" s="285">
        <v>2</v>
      </c>
      <c r="T1990" s="285"/>
      <c r="U1990" s="285"/>
      <c r="V1990" s="285"/>
      <c r="W1990" s="285"/>
      <c r="X1990" s="285"/>
    </row>
    <row r="1991" spans="1:24">
      <c r="A1991" s="257"/>
      <c r="B1991" s="273"/>
      <c r="C1991" s="278"/>
      <c r="D1991" s="279"/>
      <c r="E1991" s="279"/>
      <c r="F1991" s="279"/>
      <c r="G1991" s="279"/>
      <c r="H1991" s="280"/>
      <c r="I1991" s="281"/>
      <c r="J1991" s="282"/>
      <c r="K1991" s="283" t="s">
        <v>36</v>
      </c>
      <c r="L1991" s="76">
        <f t="shared" si="170"/>
        <v>0</v>
      </c>
      <c r="M1991" s="284"/>
      <c r="N1991" s="284"/>
      <c r="O1991" s="284"/>
      <c r="P1991" s="284"/>
      <c r="Q1991" s="284"/>
      <c r="R1991" s="284"/>
      <c r="S1991" s="284"/>
      <c r="T1991" s="284"/>
      <c r="U1991" s="284"/>
      <c r="V1991" s="284"/>
      <c r="W1991" s="284"/>
      <c r="X1991" s="284"/>
    </row>
    <row r="1992" spans="1:24">
      <c r="A1992" s="257"/>
      <c r="B1992" s="273"/>
      <c r="C1992" s="267" t="s">
        <v>31</v>
      </c>
      <c r="D1992" s="268" t="s">
        <v>2996</v>
      </c>
      <c r="E1992" s="268" t="s">
        <v>2997</v>
      </c>
      <c r="F1992" s="268" t="s">
        <v>2998</v>
      </c>
      <c r="G1992" s="268" t="s">
        <v>2999</v>
      </c>
      <c r="H1992" s="269" t="s">
        <v>3000</v>
      </c>
      <c r="I1992" s="270">
        <v>3325</v>
      </c>
      <c r="J1992" s="266" t="s">
        <v>39</v>
      </c>
      <c r="K1992" s="271" t="s">
        <v>32</v>
      </c>
      <c r="L1992" s="76">
        <f t="shared" si="170"/>
        <v>6</v>
      </c>
      <c r="M1992" s="285"/>
      <c r="N1992" s="285">
        <v>3</v>
      </c>
      <c r="O1992" s="285">
        <v>1</v>
      </c>
      <c r="P1992" s="285"/>
      <c r="Q1992" s="285"/>
      <c r="R1992" s="285"/>
      <c r="S1992" s="285">
        <v>1</v>
      </c>
      <c r="T1992" s="285">
        <v>1</v>
      </c>
      <c r="U1992" s="285"/>
      <c r="V1992" s="285"/>
      <c r="W1992" s="285"/>
      <c r="X1992" s="285"/>
    </row>
    <row r="1993" spans="1:24">
      <c r="A1993" s="257"/>
      <c r="B1993" s="273"/>
      <c r="C1993" s="274"/>
      <c r="D1993" s="275"/>
      <c r="E1993" s="275"/>
      <c r="F1993" s="275"/>
      <c r="G1993" s="275"/>
      <c r="H1993" s="276"/>
      <c r="I1993" s="277"/>
      <c r="J1993" s="273"/>
      <c r="K1993" s="271" t="s">
        <v>34</v>
      </c>
      <c r="L1993" s="76">
        <f t="shared" si="170"/>
        <v>4</v>
      </c>
      <c r="M1993" s="285"/>
      <c r="N1993" s="285">
        <v>3</v>
      </c>
      <c r="O1993" s="285">
        <v>1</v>
      </c>
      <c r="P1993" s="285"/>
      <c r="Q1993" s="285"/>
      <c r="R1993" s="285"/>
      <c r="S1993" s="285"/>
      <c r="T1993" s="285"/>
      <c r="U1993" s="285"/>
      <c r="V1993" s="285"/>
      <c r="W1993" s="285"/>
      <c r="X1993" s="285"/>
    </row>
    <row r="1994" spans="1:24">
      <c r="A1994" s="257"/>
      <c r="B1994" s="273"/>
      <c r="C1994" s="278"/>
      <c r="D1994" s="279"/>
      <c r="E1994" s="279"/>
      <c r="F1994" s="279"/>
      <c r="G1994" s="279"/>
      <c r="H1994" s="280"/>
      <c r="I1994" s="281"/>
      <c r="J1994" s="282"/>
      <c r="K1994" s="283" t="s">
        <v>36</v>
      </c>
      <c r="L1994" s="76">
        <f t="shared" si="170"/>
        <v>0</v>
      </c>
      <c r="M1994" s="284"/>
      <c r="N1994" s="284"/>
      <c r="O1994" s="284"/>
      <c r="P1994" s="284"/>
      <c r="Q1994" s="284"/>
      <c r="R1994" s="284"/>
      <c r="S1994" s="284"/>
      <c r="T1994" s="284"/>
      <c r="U1994" s="284"/>
      <c r="V1994" s="284"/>
      <c r="W1994" s="284"/>
      <c r="X1994" s="284"/>
    </row>
    <row r="1995" spans="1:24">
      <c r="A1995" s="257"/>
      <c r="B1995" s="273"/>
      <c r="C1995" s="267" t="s">
        <v>31</v>
      </c>
      <c r="D1995" s="267" t="s">
        <v>3001</v>
      </c>
      <c r="E1995" s="286" t="s">
        <v>3002</v>
      </c>
      <c r="F1995" s="267" t="s">
        <v>3003</v>
      </c>
      <c r="G1995" s="267" t="s">
        <v>3004</v>
      </c>
      <c r="H1995" s="267" t="s">
        <v>3005</v>
      </c>
      <c r="I1995" s="270">
        <v>11440</v>
      </c>
      <c r="J1995" s="266" t="s">
        <v>39</v>
      </c>
      <c r="K1995" s="271" t="s">
        <v>32</v>
      </c>
      <c r="L1995" s="76">
        <f t="shared" si="170"/>
        <v>3</v>
      </c>
      <c r="M1995" s="285"/>
      <c r="N1995" s="285">
        <v>2</v>
      </c>
      <c r="O1995" s="285"/>
      <c r="P1995" s="285"/>
      <c r="Q1995" s="285"/>
      <c r="R1995" s="285"/>
      <c r="S1995" s="285"/>
      <c r="T1995" s="285">
        <v>1</v>
      </c>
      <c r="U1995" s="285"/>
      <c r="V1995" s="285"/>
      <c r="W1995" s="285"/>
      <c r="X1995" s="285"/>
    </row>
    <row r="1996" spans="1:24">
      <c r="A1996" s="257"/>
      <c r="B1996" s="273"/>
      <c r="C1996" s="274"/>
      <c r="D1996" s="274"/>
      <c r="E1996" s="287"/>
      <c r="F1996" s="274"/>
      <c r="G1996" s="274"/>
      <c r="H1996" s="274"/>
      <c r="I1996" s="277"/>
      <c r="J1996" s="273"/>
      <c r="K1996" s="271" t="s">
        <v>34</v>
      </c>
      <c r="L1996" s="76">
        <f t="shared" si="170"/>
        <v>1</v>
      </c>
      <c r="M1996" s="285"/>
      <c r="N1996" s="285"/>
      <c r="O1996" s="285">
        <v>1</v>
      </c>
      <c r="P1996" s="285"/>
      <c r="Q1996" s="285"/>
      <c r="R1996" s="285"/>
      <c r="S1996" s="285"/>
      <c r="T1996" s="285"/>
      <c r="U1996" s="285"/>
      <c r="V1996" s="285"/>
      <c r="W1996" s="285"/>
      <c r="X1996" s="285"/>
    </row>
    <row r="1997" spans="1:24">
      <c r="A1997" s="257"/>
      <c r="B1997" s="273"/>
      <c r="C1997" s="278"/>
      <c r="D1997" s="278"/>
      <c r="E1997" s="288"/>
      <c r="F1997" s="278"/>
      <c r="G1997" s="278"/>
      <c r="H1997" s="278"/>
      <c r="I1997" s="281"/>
      <c r="J1997" s="282"/>
      <c r="K1997" s="283" t="s">
        <v>36</v>
      </c>
      <c r="L1997" s="76">
        <f t="shared" si="170"/>
        <v>0</v>
      </c>
      <c r="M1997" s="284"/>
      <c r="N1997" s="284"/>
      <c r="O1997" s="284"/>
      <c r="P1997" s="284"/>
      <c r="Q1997" s="284"/>
      <c r="R1997" s="284"/>
      <c r="S1997" s="284"/>
      <c r="T1997" s="284"/>
      <c r="U1997" s="284"/>
      <c r="V1997" s="284"/>
      <c r="W1997" s="284"/>
      <c r="X1997" s="284"/>
    </row>
    <row r="1998" spans="1:24">
      <c r="A1998" s="257"/>
      <c r="B1998" s="273"/>
      <c r="C1998" s="267" t="s">
        <v>35</v>
      </c>
      <c r="D1998" s="286" t="s">
        <v>3006</v>
      </c>
      <c r="E1998" s="286" t="s">
        <v>3007</v>
      </c>
      <c r="F1998" s="286" t="s">
        <v>3008</v>
      </c>
      <c r="G1998" s="286" t="s">
        <v>3009</v>
      </c>
      <c r="H1998" s="289" t="s">
        <v>3010</v>
      </c>
      <c r="I1998" s="290">
        <v>14</v>
      </c>
      <c r="J1998" s="266" t="s">
        <v>39</v>
      </c>
      <c r="K1998" s="271" t="s">
        <v>32</v>
      </c>
      <c r="L1998" s="76">
        <f t="shared" si="170"/>
        <v>3</v>
      </c>
      <c r="M1998" s="284"/>
      <c r="N1998" s="284"/>
      <c r="O1998" s="284"/>
      <c r="P1998" s="284"/>
      <c r="Q1998" s="284"/>
      <c r="R1998" s="284"/>
      <c r="S1998" s="284">
        <v>3</v>
      </c>
      <c r="T1998" s="284"/>
      <c r="U1998" s="284"/>
      <c r="V1998" s="284"/>
      <c r="W1998" s="284"/>
      <c r="X1998" s="291"/>
    </row>
    <row r="1999" spans="1:24">
      <c r="A1999" s="257"/>
      <c r="B1999" s="273"/>
      <c r="C1999" s="274"/>
      <c r="D1999" s="287"/>
      <c r="E1999" s="287"/>
      <c r="F1999" s="287"/>
      <c r="G1999" s="287"/>
      <c r="H1999" s="292"/>
      <c r="I1999" s="293"/>
      <c r="J1999" s="273"/>
      <c r="K1999" s="271" t="s">
        <v>34</v>
      </c>
      <c r="L1999" s="76">
        <f t="shared" si="170"/>
        <v>0</v>
      </c>
      <c r="M1999" s="284"/>
      <c r="N1999" s="284"/>
      <c r="O1999" s="284"/>
      <c r="P1999" s="284"/>
      <c r="Q1999" s="284"/>
      <c r="R1999" s="284"/>
      <c r="S1999" s="284"/>
      <c r="T1999" s="284"/>
      <c r="U1999" s="284"/>
      <c r="V1999" s="284"/>
      <c r="W1999" s="284"/>
      <c r="X1999" s="291"/>
    </row>
    <row r="2000" spans="1:24">
      <c r="A2000" s="257"/>
      <c r="B2000" s="273"/>
      <c r="C2000" s="278"/>
      <c r="D2000" s="288"/>
      <c r="E2000" s="288"/>
      <c r="F2000" s="288"/>
      <c r="G2000" s="288"/>
      <c r="H2000" s="294"/>
      <c r="I2000" s="295"/>
      <c r="J2000" s="282"/>
      <c r="K2000" s="283" t="s">
        <v>36</v>
      </c>
      <c r="L2000" s="76">
        <f t="shared" si="170"/>
        <v>5</v>
      </c>
      <c r="M2000" s="284"/>
      <c r="N2000" s="284"/>
      <c r="O2000" s="284"/>
      <c r="P2000" s="284"/>
      <c r="Q2000" s="284"/>
      <c r="R2000" s="284">
        <v>2</v>
      </c>
      <c r="S2000" s="284">
        <v>3</v>
      </c>
      <c r="T2000" s="284"/>
      <c r="U2000" s="284"/>
      <c r="V2000" s="284"/>
      <c r="W2000" s="284"/>
      <c r="X2000" s="291"/>
    </row>
    <row r="2001" spans="1:24">
      <c r="A2001" s="257"/>
      <c r="B2001" s="273"/>
      <c r="C2001" s="267" t="s">
        <v>31</v>
      </c>
      <c r="D2001" s="286" t="s">
        <v>3011</v>
      </c>
      <c r="E2001" s="286" t="s">
        <v>3012</v>
      </c>
      <c r="F2001" s="286" t="s">
        <v>3013</v>
      </c>
      <c r="G2001" s="286" t="s">
        <v>3014</v>
      </c>
      <c r="H2001" s="289" t="s">
        <v>3015</v>
      </c>
      <c r="I2001" s="290">
        <v>0</v>
      </c>
      <c r="J2001" s="266" t="s">
        <v>39</v>
      </c>
      <c r="K2001" s="271" t="s">
        <v>32</v>
      </c>
      <c r="L2001" s="76">
        <f t="shared" si="170"/>
        <v>0</v>
      </c>
      <c r="M2001" s="284"/>
      <c r="N2001" s="284"/>
      <c r="O2001" s="284"/>
      <c r="P2001" s="284"/>
      <c r="Q2001" s="284"/>
      <c r="R2001" s="284"/>
      <c r="S2001" s="284"/>
      <c r="T2001" s="284"/>
      <c r="U2001" s="284"/>
      <c r="V2001" s="284"/>
      <c r="W2001" s="284"/>
      <c r="X2001" s="291"/>
    </row>
    <row r="2002" spans="1:24">
      <c r="A2002" s="257"/>
      <c r="B2002" s="273"/>
      <c r="C2002" s="274"/>
      <c r="D2002" s="287"/>
      <c r="E2002" s="287"/>
      <c r="F2002" s="287"/>
      <c r="G2002" s="287"/>
      <c r="H2002" s="292"/>
      <c r="I2002" s="293"/>
      <c r="J2002" s="273"/>
      <c r="K2002" s="271" t="s">
        <v>34</v>
      </c>
      <c r="L2002" s="76">
        <f t="shared" si="170"/>
        <v>0</v>
      </c>
      <c r="M2002" s="284"/>
      <c r="N2002" s="284"/>
      <c r="O2002" s="284"/>
      <c r="P2002" s="284"/>
      <c r="Q2002" s="284"/>
      <c r="R2002" s="284"/>
      <c r="S2002" s="284"/>
      <c r="T2002" s="284"/>
      <c r="U2002" s="284"/>
      <c r="V2002" s="284"/>
      <c r="W2002" s="284"/>
      <c r="X2002" s="291"/>
    </row>
    <row r="2003" spans="1:24">
      <c r="A2003" s="257"/>
      <c r="B2003" s="273"/>
      <c r="C2003" s="278"/>
      <c r="D2003" s="288"/>
      <c r="E2003" s="288"/>
      <c r="F2003" s="288"/>
      <c r="G2003" s="288"/>
      <c r="H2003" s="294"/>
      <c r="I2003" s="295"/>
      <c r="J2003" s="282"/>
      <c r="K2003" s="283" t="s">
        <v>36</v>
      </c>
      <c r="L2003" s="76">
        <f t="shared" si="170"/>
        <v>0</v>
      </c>
      <c r="M2003" s="284"/>
      <c r="N2003" s="284"/>
      <c r="O2003" s="284"/>
      <c r="P2003" s="284"/>
      <c r="Q2003" s="284"/>
      <c r="R2003" s="284"/>
      <c r="S2003" s="284"/>
      <c r="T2003" s="284"/>
      <c r="U2003" s="284"/>
      <c r="V2003" s="284"/>
      <c r="W2003" s="284"/>
      <c r="X2003" s="291"/>
    </row>
    <row r="2004" spans="1:24">
      <c r="A2004" s="257"/>
      <c r="B2004" s="273"/>
      <c r="C2004" s="267" t="s">
        <v>35</v>
      </c>
      <c r="D2004" s="286" t="s">
        <v>3016</v>
      </c>
      <c r="E2004" s="286" t="s">
        <v>3017</v>
      </c>
      <c r="F2004" s="286" t="s">
        <v>3018</v>
      </c>
      <c r="G2004" s="286" t="s">
        <v>3019</v>
      </c>
      <c r="H2004" s="289" t="s">
        <v>3020</v>
      </c>
      <c r="I2004" s="290">
        <v>995</v>
      </c>
      <c r="J2004" s="266" t="s">
        <v>39</v>
      </c>
      <c r="K2004" s="271" t="s">
        <v>32</v>
      </c>
      <c r="L2004" s="76">
        <f t="shared" si="170"/>
        <v>2</v>
      </c>
      <c r="M2004" s="284"/>
      <c r="N2004" s="284"/>
      <c r="O2004" s="284"/>
      <c r="P2004" s="284"/>
      <c r="Q2004" s="284"/>
      <c r="R2004" s="284"/>
      <c r="S2004" s="284">
        <v>2</v>
      </c>
      <c r="T2004" s="284"/>
      <c r="U2004" s="284"/>
      <c r="V2004" s="284"/>
      <c r="W2004" s="284"/>
      <c r="X2004" s="291"/>
    </row>
    <row r="2005" spans="1:24">
      <c r="A2005" s="257"/>
      <c r="B2005" s="273"/>
      <c r="C2005" s="274"/>
      <c r="D2005" s="287"/>
      <c r="E2005" s="287"/>
      <c r="F2005" s="287"/>
      <c r="G2005" s="287"/>
      <c r="H2005" s="292"/>
      <c r="I2005" s="293"/>
      <c r="J2005" s="273"/>
      <c r="K2005" s="271" t="s">
        <v>34</v>
      </c>
      <c r="L2005" s="76">
        <f t="shared" si="170"/>
        <v>0</v>
      </c>
      <c r="M2005" s="284"/>
      <c r="N2005" s="284"/>
      <c r="O2005" s="284"/>
      <c r="P2005" s="284"/>
      <c r="Q2005" s="284"/>
      <c r="R2005" s="284"/>
      <c r="S2005" s="284"/>
      <c r="T2005" s="284"/>
      <c r="U2005" s="284"/>
      <c r="V2005" s="284"/>
      <c r="W2005" s="284"/>
      <c r="X2005" s="291"/>
    </row>
    <row r="2006" spans="1:24">
      <c r="A2006" s="257"/>
      <c r="B2006" s="273"/>
      <c r="C2006" s="278"/>
      <c r="D2006" s="288"/>
      <c r="E2006" s="288"/>
      <c r="F2006" s="288"/>
      <c r="G2006" s="288"/>
      <c r="H2006" s="294"/>
      <c r="I2006" s="295"/>
      <c r="J2006" s="282"/>
      <c r="K2006" s="283" t="s">
        <v>36</v>
      </c>
      <c r="L2006" s="76">
        <f t="shared" si="170"/>
        <v>3</v>
      </c>
      <c r="M2006" s="284"/>
      <c r="N2006" s="284"/>
      <c r="O2006" s="284">
        <v>1</v>
      </c>
      <c r="P2006" s="284"/>
      <c r="Q2006" s="284"/>
      <c r="R2006" s="284"/>
      <c r="S2006" s="284">
        <v>2</v>
      </c>
      <c r="T2006" s="284"/>
      <c r="U2006" s="284"/>
      <c r="V2006" s="284"/>
      <c r="W2006" s="284"/>
      <c r="X2006" s="291"/>
    </row>
    <row r="2007" spans="1:24">
      <c r="A2007" s="257"/>
      <c r="B2007" s="273"/>
      <c r="C2007" s="267" t="s">
        <v>33</v>
      </c>
      <c r="D2007" s="286" t="s">
        <v>3021</v>
      </c>
      <c r="E2007" s="286" t="s">
        <v>3022</v>
      </c>
      <c r="F2007" s="286" t="s">
        <v>3023</v>
      </c>
      <c r="G2007" s="286" t="s">
        <v>3024</v>
      </c>
      <c r="H2007" s="289" t="s">
        <v>3025</v>
      </c>
      <c r="I2007" s="290">
        <v>2892</v>
      </c>
      <c r="J2007" s="266" t="s">
        <v>39</v>
      </c>
      <c r="K2007" s="271" t="s">
        <v>32</v>
      </c>
      <c r="L2007" s="76">
        <f t="shared" si="170"/>
        <v>0</v>
      </c>
      <c r="M2007" s="284"/>
      <c r="N2007" s="284"/>
      <c r="O2007" s="284"/>
      <c r="P2007" s="284"/>
      <c r="Q2007" s="284"/>
      <c r="R2007" s="284"/>
      <c r="S2007" s="284"/>
      <c r="T2007" s="284"/>
      <c r="U2007" s="284"/>
      <c r="V2007" s="284"/>
      <c r="W2007" s="284"/>
      <c r="X2007" s="291"/>
    </row>
    <row r="2008" spans="1:24">
      <c r="A2008" s="257"/>
      <c r="B2008" s="273"/>
      <c r="C2008" s="274"/>
      <c r="D2008" s="287"/>
      <c r="E2008" s="287"/>
      <c r="F2008" s="287"/>
      <c r="G2008" s="287"/>
      <c r="H2008" s="292"/>
      <c r="I2008" s="293"/>
      <c r="J2008" s="273"/>
      <c r="K2008" s="271" t="s">
        <v>34</v>
      </c>
      <c r="L2008" s="76">
        <f t="shared" si="170"/>
        <v>0</v>
      </c>
      <c r="M2008" s="284"/>
      <c r="N2008" s="284"/>
      <c r="O2008" s="284"/>
      <c r="P2008" s="284"/>
      <c r="Q2008" s="284"/>
      <c r="R2008" s="284"/>
      <c r="S2008" s="284"/>
      <c r="T2008" s="284"/>
      <c r="U2008" s="284"/>
      <c r="V2008" s="284"/>
      <c r="W2008" s="284"/>
      <c r="X2008" s="291"/>
    </row>
    <row r="2009" spans="1:24">
      <c r="A2009" s="257"/>
      <c r="B2009" s="273"/>
      <c r="C2009" s="278"/>
      <c r="D2009" s="288"/>
      <c r="E2009" s="288"/>
      <c r="F2009" s="288"/>
      <c r="G2009" s="288"/>
      <c r="H2009" s="294"/>
      <c r="I2009" s="295"/>
      <c r="J2009" s="282"/>
      <c r="K2009" s="283" t="s">
        <v>36</v>
      </c>
      <c r="L2009" s="76">
        <f t="shared" si="170"/>
        <v>2</v>
      </c>
      <c r="M2009" s="284"/>
      <c r="N2009" s="284"/>
      <c r="O2009" s="284"/>
      <c r="P2009" s="284"/>
      <c r="Q2009" s="284"/>
      <c r="R2009" s="284"/>
      <c r="S2009" s="284">
        <v>2</v>
      </c>
      <c r="T2009" s="284"/>
      <c r="U2009" s="284"/>
      <c r="V2009" s="284"/>
      <c r="W2009" s="284"/>
      <c r="X2009" s="291"/>
    </row>
    <row r="2010" spans="1:24">
      <c r="A2010" s="257"/>
      <c r="B2010" s="273"/>
      <c r="C2010" s="267" t="s">
        <v>33</v>
      </c>
      <c r="D2010" s="286" t="s">
        <v>3026</v>
      </c>
      <c r="E2010" s="286" t="s">
        <v>3027</v>
      </c>
      <c r="F2010" s="286" t="s">
        <v>3028</v>
      </c>
      <c r="G2010" s="286" t="s">
        <v>3029</v>
      </c>
      <c r="H2010" s="289" t="s">
        <v>3030</v>
      </c>
      <c r="I2010" s="290">
        <v>192</v>
      </c>
      <c r="J2010" s="266" t="s">
        <v>39</v>
      </c>
      <c r="K2010" s="271" t="s">
        <v>32</v>
      </c>
      <c r="L2010" s="76">
        <f t="shared" si="170"/>
        <v>0</v>
      </c>
      <c r="M2010" s="284"/>
      <c r="N2010" s="284"/>
      <c r="O2010" s="284"/>
      <c r="P2010" s="284"/>
      <c r="Q2010" s="284"/>
      <c r="R2010" s="284"/>
      <c r="S2010" s="284"/>
      <c r="T2010" s="284"/>
      <c r="U2010" s="284"/>
      <c r="V2010" s="284"/>
      <c r="W2010" s="284"/>
      <c r="X2010" s="291"/>
    </row>
    <row r="2011" spans="1:24">
      <c r="A2011" s="257"/>
      <c r="B2011" s="273"/>
      <c r="C2011" s="274"/>
      <c r="D2011" s="287"/>
      <c r="E2011" s="287"/>
      <c r="F2011" s="287"/>
      <c r="G2011" s="287"/>
      <c r="H2011" s="292"/>
      <c r="I2011" s="293"/>
      <c r="J2011" s="273"/>
      <c r="K2011" s="271" t="s">
        <v>34</v>
      </c>
      <c r="L2011" s="76">
        <f t="shared" si="170"/>
        <v>0</v>
      </c>
      <c r="M2011" s="284"/>
      <c r="N2011" s="284"/>
      <c r="O2011" s="284"/>
      <c r="P2011" s="284"/>
      <c r="Q2011" s="284"/>
      <c r="R2011" s="284"/>
      <c r="S2011" s="284"/>
      <c r="T2011" s="284"/>
      <c r="U2011" s="284"/>
      <c r="V2011" s="284"/>
      <c r="W2011" s="284"/>
      <c r="X2011" s="291"/>
    </row>
    <row r="2012" spans="1:24">
      <c r="A2012" s="257"/>
      <c r="B2012" s="273"/>
      <c r="C2012" s="278"/>
      <c r="D2012" s="288"/>
      <c r="E2012" s="288"/>
      <c r="F2012" s="288"/>
      <c r="G2012" s="288"/>
      <c r="H2012" s="294"/>
      <c r="I2012" s="295"/>
      <c r="J2012" s="282"/>
      <c r="K2012" s="283" t="s">
        <v>36</v>
      </c>
      <c r="L2012" s="76">
        <f t="shared" si="170"/>
        <v>2</v>
      </c>
      <c r="M2012" s="284"/>
      <c r="N2012" s="284"/>
      <c r="O2012" s="284"/>
      <c r="P2012" s="284"/>
      <c r="Q2012" s="284"/>
      <c r="R2012" s="284"/>
      <c r="S2012" s="284"/>
      <c r="T2012" s="284"/>
      <c r="U2012" s="284"/>
      <c r="V2012" s="284"/>
      <c r="W2012" s="284"/>
      <c r="X2012" s="291">
        <v>2</v>
      </c>
    </row>
    <row r="2013" spans="1:24">
      <c r="A2013" s="257"/>
      <c r="B2013" s="273"/>
      <c r="C2013" s="267" t="s">
        <v>33</v>
      </c>
      <c r="D2013" s="286" t="s">
        <v>3031</v>
      </c>
      <c r="E2013" s="286" t="s">
        <v>3032</v>
      </c>
      <c r="F2013" s="286" t="s">
        <v>3033</v>
      </c>
      <c r="G2013" s="286" t="s">
        <v>3034</v>
      </c>
      <c r="H2013" s="289" t="s">
        <v>3035</v>
      </c>
      <c r="I2013" s="290">
        <v>8428</v>
      </c>
      <c r="J2013" s="266" t="s">
        <v>39</v>
      </c>
      <c r="K2013" s="271" t="s">
        <v>32</v>
      </c>
      <c r="L2013" s="76">
        <f t="shared" si="170"/>
        <v>0</v>
      </c>
      <c r="M2013" s="284"/>
      <c r="N2013" s="284"/>
      <c r="O2013" s="284"/>
      <c r="P2013" s="284"/>
      <c r="Q2013" s="284"/>
      <c r="R2013" s="284"/>
      <c r="S2013" s="284"/>
      <c r="T2013" s="284"/>
      <c r="U2013" s="284"/>
      <c r="V2013" s="284"/>
      <c r="W2013" s="284"/>
      <c r="X2013" s="291"/>
    </row>
    <row r="2014" spans="1:24">
      <c r="A2014" s="257"/>
      <c r="B2014" s="273"/>
      <c r="C2014" s="274"/>
      <c r="D2014" s="287"/>
      <c r="E2014" s="287"/>
      <c r="F2014" s="287"/>
      <c r="G2014" s="287"/>
      <c r="H2014" s="292"/>
      <c r="I2014" s="293"/>
      <c r="J2014" s="273"/>
      <c r="K2014" s="271" t="s">
        <v>34</v>
      </c>
      <c r="L2014" s="76">
        <f t="shared" si="170"/>
        <v>0</v>
      </c>
      <c r="M2014" s="284"/>
      <c r="N2014" s="284"/>
      <c r="O2014" s="284"/>
      <c r="P2014" s="284"/>
      <c r="Q2014" s="284"/>
      <c r="R2014" s="284"/>
      <c r="S2014" s="284"/>
      <c r="T2014" s="284"/>
      <c r="U2014" s="284"/>
      <c r="V2014" s="284"/>
      <c r="W2014" s="284"/>
      <c r="X2014" s="291"/>
    </row>
    <row r="2015" spans="1:24">
      <c r="A2015" s="257"/>
      <c r="B2015" s="273"/>
      <c r="C2015" s="278"/>
      <c r="D2015" s="288"/>
      <c r="E2015" s="288"/>
      <c r="F2015" s="288"/>
      <c r="G2015" s="288"/>
      <c r="H2015" s="294"/>
      <c r="I2015" s="295"/>
      <c r="J2015" s="282"/>
      <c r="K2015" s="283" t="s">
        <v>36</v>
      </c>
      <c r="L2015" s="76">
        <f t="shared" si="170"/>
        <v>4</v>
      </c>
      <c r="M2015" s="284"/>
      <c r="N2015" s="284"/>
      <c r="O2015" s="284"/>
      <c r="P2015" s="284"/>
      <c r="Q2015" s="284"/>
      <c r="R2015" s="284"/>
      <c r="S2015" s="284">
        <v>4</v>
      </c>
      <c r="T2015" s="284"/>
      <c r="U2015" s="284"/>
      <c r="V2015" s="284"/>
      <c r="W2015" s="284"/>
      <c r="X2015" s="291"/>
    </row>
    <row r="2016" spans="1:24">
      <c r="A2016" s="257"/>
      <c r="B2016" s="273"/>
      <c r="C2016" s="267" t="s">
        <v>33</v>
      </c>
      <c r="D2016" s="286" t="s">
        <v>3036</v>
      </c>
      <c r="E2016" s="286" t="s">
        <v>3037</v>
      </c>
      <c r="F2016" s="286" t="s">
        <v>3038</v>
      </c>
      <c r="G2016" s="286" t="s">
        <v>3039</v>
      </c>
      <c r="H2016" s="289" t="s">
        <v>3040</v>
      </c>
      <c r="I2016" s="290">
        <v>426</v>
      </c>
      <c r="J2016" s="266" t="s">
        <v>39</v>
      </c>
      <c r="K2016" s="271" t="s">
        <v>32</v>
      </c>
      <c r="L2016" s="76">
        <f t="shared" si="170"/>
        <v>0</v>
      </c>
      <c r="M2016" s="284"/>
      <c r="N2016" s="284"/>
      <c r="O2016" s="284"/>
      <c r="P2016" s="284"/>
      <c r="Q2016" s="284"/>
      <c r="R2016" s="284"/>
      <c r="S2016" s="284"/>
      <c r="T2016" s="284"/>
      <c r="U2016" s="284"/>
      <c r="V2016" s="284"/>
      <c r="W2016" s="284"/>
      <c r="X2016" s="291"/>
    </row>
    <row r="2017" spans="1:24">
      <c r="A2017" s="257"/>
      <c r="B2017" s="273"/>
      <c r="C2017" s="274"/>
      <c r="D2017" s="287"/>
      <c r="E2017" s="287"/>
      <c r="F2017" s="287"/>
      <c r="G2017" s="287"/>
      <c r="H2017" s="292"/>
      <c r="I2017" s="293"/>
      <c r="J2017" s="273"/>
      <c r="K2017" s="271" t="s">
        <v>34</v>
      </c>
      <c r="L2017" s="76">
        <f t="shared" si="170"/>
        <v>0</v>
      </c>
      <c r="M2017" s="284"/>
      <c r="N2017" s="284"/>
      <c r="O2017" s="284"/>
      <c r="P2017" s="284"/>
      <c r="Q2017" s="284"/>
      <c r="R2017" s="284"/>
      <c r="S2017" s="284"/>
      <c r="T2017" s="284"/>
      <c r="U2017" s="284"/>
      <c r="V2017" s="284"/>
      <c r="W2017" s="284"/>
      <c r="X2017" s="291"/>
    </row>
    <row r="2018" spans="1:24">
      <c r="A2018" s="257"/>
      <c r="B2018" s="273"/>
      <c r="C2018" s="278"/>
      <c r="D2018" s="288"/>
      <c r="E2018" s="288"/>
      <c r="F2018" s="288"/>
      <c r="G2018" s="288"/>
      <c r="H2018" s="294"/>
      <c r="I2018" s="295"/>
      <c r="J2018" s="282"/>
      <c r="K2018" s="283" t="s">
        <v>36</v>
      </c>
      <c r="L2018" s="76">
        <f t="shared" si="170"/>
        <v>3</v>
      </c>
      <c r="M2018" s="284"/>
      <c r="N2018" s="284"/>
      <c r="O2018" s="284"/>
      <c r="P2018" s="284"/>
      <c r="Q2018" s="284"/>
      <c r="R2018" s="284"/>
      <c r="S2018" s="284">
        <v>3</v>
      </c>
      <c r="T2018" s="284"/>
      <c r="U2018" s="284"/>
      <c r="V2018" s="284"/>
      <c r="W2018" s="284"/>
      <c r="X2018" s="291"/>
    </row>
    <row r="2019" spans="1:24">
      <c r="A2019" s="257"/>
      <c r="B2019" s="273"/>
      <c r="C2019" s="267" t="s">
        <v>33</v>
      </c>
      <c r="D2019" s="286" t="s">
        <v>3041</v>
      </c>
      <c r="E2019" s="286" t="s">
        <v>3042</v>
      </c>
      <c r="F2019" s="286" t="s">
        <v>2833</v>
      </c>
      <c r="G2019" s="286" t="s">
        <v>3043</v>
      </c>
      <c r="H2019" s="289" t="s">
        <v>3044</v>
      </c>
      <c r="I2019" s="290">
        <v>61</v>
      </c>
      <c r="J2019" s="266" t="s">
        <v>39</v>
      </c>
      <c r="K2019" s="271" t="s">
        <v>32</v>
      </c>
      <c r="L2019" s="76">
        <f t="shared" si="170"/>
        <v>0</v>
      </c>
      <c r="M2019" s="284"/>
      <c r="N2019" s="284"/>
      <c r="O2019" s="284"/>
      <c r="P2019" s="284"/>
      <c r="Q2019" s="284"/>
      <c r="R2019" s="284"/>
      <c r="S2019" s="284"/>
      <c r="T2019" s="284"/>
      <c r="U2019" s="284"/>
      <c r="V2019" s="284"/>
      <c r="W2019" s="284"/>
      <c r="X2019" s="291"/>
    </row>
    <row r="2020" spans="1:24">
      <c r="A2020" s="257"/>
      <c r="B2020" s="273"/>
      <c r="C2020" s="274"/>
      <c r="D2020" s="287"/>
      <c r="E2020" s="287"/>
      <c r="F2020" s="287"/>
      <c r="G2020" s="287"/>
      <c r="H2020" s="292"/>
      <c r="I2020" s="293"/>
      <c r="J2020" s="273"/>
      <c r="K2020" s="271" t="s">
        <v>34</v>
      </c>
      <c r="L2020" s="76">
        <f t="shared" si="170"/>
        <v>0</v>
      </c>
      <c r="M2020" s="284"/>
      <c r="N2020" s="284"/>
      <c r="O2020" s="284"/>
      <c r="P2020" s="284"/>
      <c r="Q2020" s="284"/>
      <c r="R2020" s="284"/>
      <c r="S2020" s="284"/>
      <c r="T2020" s="284"/>
      <c r="U2020" s="284"/>
      <c r="V2020" s="284"/>
      <c r="W2020" s="284"/>
      <c r="X2020" s="291"/>
    </row>
    <row r="2021" spans="1:24">
      <c r="A2021" s="257"/>
      <c r="B2021" s="273"/>
      <c r="C2021" s="278"/>
      <c r="D2021" s="288"/>
      <c r="E2021" s="288"/>
      <c r="F2021" s="288"/>
      <c r="G2021" s="288"/>
      <c r="H2021" s="294"/>
      <c r="I2021" s="295"/>
      <c r="J2021" s="282"/>
      <c r="K2021" s="283" t="s">
        <v>36</v>
      </c>
      <c r="L2021" s="76">
        <f t="shared" si="170"/>
        <v>3</v>
      </c>
      <c r="M2021" s="284"/>
      <c r="N2021" s="284"/>
      <c r="O2021" s="284"/>
      <c r="P2021" s="284"/>
      <c r="Q2021" s="284"/>
      <c r="R2021" s="284"/>
      <c r="S2021" s="284">
        <v>3</v>
      </c>
      <c r="T2021" s="284"/>
      <c r="U2021" s="284"/>
      <c r="V2021" s="284"/>
      <c r="W2021" s="284"/>
      <c r="X2021" s="291"/>
    </row>
    <row r="2022" spans="1:24">
      <c r="A2022" s="257"/>
      <c r="B2022" s="273"/>
      <c r="C2022" s="267" t="s">
        <v>33</v>
      </c>
      <c r="D2022" s="286" t="s">
        <v>3045</v>
      </c>
      <c r="E2022" s="286" t="s">
        <v>3046</v>
      </c>
      <c r="F2022" s="286" t="s">
        <v>3047</v>
      </c>
      <c r="G2022" s="286" t="s">
        <v>3048</v>
      </c>
      <c r="H2022" s="289" t="s">
        <v>3049</v>
      </c>
      <c r="I2022" s="290">
        <v>17603</v>
      </c>
      <c r="J2022" s="266" t="s">
        <v>39</v>
      </c>
      <c r="K2022" s="271" t="s">
        <v>32</v>
      </c>
      <c r="L2022" s="76">
        <f t="shared" si="170"/>
        <v>0</v>
      </c>
      <c r="M2022" s="284"/>
      <c r="N2022" s="284"/>
      <c r="O2022" s="284"/>
      <c r="P2022" s="284"/>
      <c r="Q2022" s="284"/>
      <c r="R2022" s="284"/>
      <c r="S2022" s="284"/>
      <c r="T2022" s="284"/>
      <c r="U2022" s="284"/>
      <c r="V2022" s="284"/>
      <c r="W2022" s="284"/>
      <c r="X2022" s="291"/>
    </row>
    <row r="2023" spans="1:24">
      <c r="A2023" s="257"/>
      <c r="B2023" s="273"/>
      <c r="C2023" s="274"/>
      <c r="D2023" s="287"/>
      <c r="E2023" s="287"/>
      <c r="F2023" s="287"/>
      <c r="G2023" s="287"/>
      <c r="H2023" s="292"/>
      <c r="I2023" s="293"/>
      <c r="J2023" s="273"/>
      <c r="K2023" s="271" t="s">
        <v>34</v>
      </c>
      <c r="L2023" s="76">
        <f t="shared" si="170"/>
        <v>0</v>
      </c>
      <c r="M2023" s="284"/>
      <c r="N2023" s="284"/>
      <c r="O2023" s="284"/>
      <c r="P2023" s="284"/>
      <c r="Q2023" s="284"/>
      <c r="R2023" s="284"/>
      <c r="S2023" s="284"/>
      <c r="T2023" s="284"/>
      <c r="U2023" s="284"/>
      <c r="V2023" s="284"/>
      <c r="W2023" s="284"/>
      <c r="X2023" s="291"/>
    </row>
    <row r="2024" spans="1:24">
      <c r="A2024" s="257"/>
      <c r="B2024" s="273"/>
      <c r="C2024" s="278"/>
      <c r="D2024" s="288"/>
      <c r="E2024" s="288"/>
      <c r="F2024" s="288"/>
      <c r="G2024" s="288"/>
      <c r="H2024" s="294"/>
      <c r="I2024" s="295"/>
      <c r="J2024" s="282"/>
      <c r="K2024" s="283" t="s">
        <v>36</v>
      </c>
      <c r="L2024" s="76">
        <f t="shared" si="170"/>
        <v>3</v>
      </c>
      <c r="M2024" s="284"/>
      <c r="N2024" s="284"/>
      <c r="O2024" s="284"/>
      <c r="P2024" s="284"/>
      <c r="Q2024" s="284"/>
      <c r="R2024" s="284"/>
      <c r="S2024" s="284">
        <v>1</v>
      </c>
      <c r="T2024" s="284">
        <v>2</v>
      </c>
      <c r="U2024" s="284"/>
      <c r="V2024" s="284"/>
      <c r="W2024" s="284"/>
      <c r="X2024" s="291"/>
    </row>
    <row r="2025" spans="1:24">
      <c r="A2025" s="257"/>
      <c r="B2025" s="273"/>
      <c r="C2025" s="267" t="s">
        <v>33</v>
      </c>
      <c r="D2025" s="286" t="s">
        <v>3050</v>
      </c>
      <c r="E2025" s="286" t="s">
        <v>3051</v>
      </c>
      <c r="F2025" s="286" t="s">
        <v>3038</v>
      </c>
      <c r="G2025" s="286" t="s">
        <v>3039</v>
      </c>
      <c r="H2025" s="289" t="s">
        <v>3040</v>
      </c>
      <c r="I2025" s="290">
        <v>143</v>
      </c>
      <c r="J2025" s="266" t="s">
        <v>39</v>
      </c>
      <c r="K2025" s="271" t="s">
        <v>32</v>
      </c>
      <c r="L2025" s="76">
        <f t="shared" si="170"/>
        <v>0</v>
      </c>
      <c r="M2025" s="284"/>
      <c r="N2025" s="284"/>
      <c r="O2025" s="284"/>
      <c r="P2025" s="284"/>
      <c r="Q2025" s="284"/>
      <c r="R2025" s="284"/>
      <c r="S2025" s="284"/>
      <c r="T2025" s="284"/>
      <c r="U2025" s="284"/>
      <c r="V2025" s="284"/>
      <c r="W2025" s="284"/>
      <c r="X2025" s="291"/>
    </row>
    <row r="2026" spans="1:24">
      <c r="A2026" s="257"/>
      <c r="B2026" s="273"/>
      <c r="C2026" s="274"/>
      <c r="D2026" s="287"/>
      <c r="E2026" s="287"/>
      <c r="F2026" s="287"/>
      <c r="G2026" s="287"/>
      <c r="H2026" s="292"/>
      <c r="I2026" s="293"/>
      <c r="J2026" s="273"/>
      <c r="K2026" s="271" t="s">
        <v>34</v>
      </c>
      <c r="L2026" s="76">
        <f t="shared" si="170"/>
        <v>0</v>
      </c>
      <c r="M2026" s="284"/>
      <c r="N2026" s="284"/>
      <c r="O2026" s="284"/>
      <c r="P2026" s="284"/>
      <c r="Q2026" s="284"/>
      <c r="R2026" s="284"/>
      <c r="S2026" s="284"/>
      <c r="T2026" s="284"/>
      <c r="U2026" s="284"/>
      <c r="V2026" s="284"/>
      <c r="W2026" s="284"/>
      <c r="X2026" s="291"/>
    </row>
    <row r="2027" spans="1:24">
      <c r="A2027" s="257"/>
      <c r="B2027" s="273"/>
      <c r="C2027" s="278"/>
      <c r="D2027" s="288"/>
      <c r="E2027" s="288"/>
      <c r="F2027" s="288"/>
      <c r="G2027" s="288"/>
      <c r="H2027" s="294"/>
      <c r="I2027" s="295"/>
      <c r="J2027" s="282"/>
      <c r="K2027" s="283" t="s">
        <v>36</v>
      </c>
      <c r="L2027" s="76">
        <f t="shared" si="170"/>
        <v>2</v>
      </c>
      <c r="M2027" s="284"/>
      <c r="N2027" s="284"/>
      <c r="O2027" s="284"/>
      <c r="P2027" s="284"/>
      <c r="Q2027" s="284"/>
      <c r="R2027" s="284"/>
      <c r="S2027" s="284">
        <v>2</v>
      </c>
      <c r="T2027" s="284"/>
      <c r="U2027" s="284"/>
      <c r="V2027" s="284"/>
      <c r="W2027" s="284"/>
      <c r="X2027" s="291"/>
    </row>
    <row r="2028" spans="1:24">
      <c r="A2028" s="257"/>
      <c r="B2028" s="273"/>
      <c r="C2028" s="267" t="s">
        <v>33</v>
      </c>
      <c r="D2028" s="286" t="s">
        <v>3052</v>
      </c>
      <c r="E2028" s="286" t="s">
        <v>3053</v>
      </c>
      <c r="F2028" s="286" t="s">
        <v>3054</v>
      </c>
      <c r="G2028" s="286" t="s">
        <v>3055</v>
      </c>
      <c r="H2028" s="289" t="s">
        <v>3056</v>
      </c>
      <c r="I2028" s="290">
        <v>0</v>
      </c>
      <c r="J2028" s="266" t="s">
        <v>39</v>
      </c>
      <c r="K2028" s="271" t="s">
        <v>32</v>
      </c>
      <c r="L2028" s="76">
        <f t="shared" si="170"/>
        <v>0</v>
      </c>
      <c r="M2028" s="284"/>
      <c r="N2028" s="284"/>
      <c r="O2028" s="284"/>
      <c r="P2028" s="284"/>
      <c r="Q2028" s="284"/>
      <c r="R2028" s="284"/>
      <c r="S2028" s="284"/>
      <c r="T2028" s="284"/>
      <c r="U2028" s="284"/>
      <c r="V2028" s="284"/>
      <c r="W2028" s="284"/>
      <c r="X2028" s="291"/>
    </row>
    <row r="2029" spans="1:24">
      <c r="A2029" s="257"/>
      <c r="B2029" s="273"/>
      <c r="C2029" s="274"/>
      <c r="D2029" s="287"/>
      <c r="E2029" s="287"/>
      <c r="F2029" s="287"/>
      <c r="G2029" s="287"/>
      <c r="H2029" s="292"/>
      <c r="I2029" s="293"/>
      <c r="J2029" s="273"/>
      <c r="K2029" s="271" t="s">
        <v>34</v>
      </c>
      <c r="L2029" s="76">
        <f t="shared" si="170"/>
        <v>0</v>
      </c>
      <c r="M2029" s="284"/>
      <c r="N2029" s="284"/>
      <c r="O2029" s="284"/>
      <c r="P2029" s="284"/>
      <c r="Q2029" s="284"/>
      <c r="R2029" s="284"/>
      <c r="S2029" s="284"/>
      <c r="T2029" s="284"/>
      <c r="U2029" s="284"/>
      <c r="V2029" s="284"/>
      <c r="W2029" s="284"/>
      <c r="X2029" s="291"/>
    </row>
    <row r="2030" spans="1:24">
      <c r="A2030" s="257"/>
      <c r="B2030" s="273"/>
      <c r="C2030" s="278"/>
      <c r="D2030" s="288"/>
      <c r="E2030" s="288"/>
      <c r="F2030" s="288"/>
      <c r="G2030" s="288"/>
      <c r="H2030" s="294"/>
      <c r="I2030" s="295"/>
      <c r="J2030" s="282"/>
      <c r="K2030" s="283" t="s">
        <v>36</v>
      </c>
      <c r="L2030" s="76">
        <f t="shared" si="170"/>
        <v>7</v>
      </c>
      <c r="M2030" s="284"/>
      <c r="N2030" s="284"/>
      <c r="O2030" s="284"/>
      <c r="P2030" s="284"/>
      <c r="Q2030" s="284"/>
      <c r="R2030" s="284"/>
      <c r="S2030" s="284">
        <v>7</v>
      </c>
      <c r="T2030" s="284"/>
      <c r="U2030" s="284"/>
      <c r="V2030" s="284"/>
      <c r="W2030" s="284"/>
      <c r="X2030" s="291"/>
    </row>
    <row r="2031" spans="1:24">
      <c r="A2031" s="257"/>
      <c r="B2031" s="273"/>
      <c r="C2031" s="267" t="s">
        <v>33</v>
      </c>
      <c r="D2031" s="286" t="s">
        <v>3057</v>
      </c>
      <c r="E2031" s="286" t="s">
        <v>3058</v>
      </c>
      <c r="F2031" s="286" t="s">
        <v>3059</v>
      </c>
      <c r="G2031" s="286" t="s">
        <v>3034</v>
      </c>
      <c r="H2031" s="289" t="s">
        <v>3060</v>
      </c>
      <c r="I2031" s="290">
        <v>46000</v>
      </c>
      <c r="J2031" s="266" t="s">
        <v>39</v>
      </c>
      <c r="K2031" s="271" t="s">
        <v>32</v>
      </c>
      <c r="L2031" s="76">
        <f t="shared" si="170"/>
        <v>0</v>
      </c>
      <c r="M2031" s="284"/>
      <c r="N2031" s="284"/>
      <c r="O2031" s="284"/>
      <c r="P2031" s="284"/>
      <c r="Q2031" s="284"/>
      <c r="R2031" s="284"/>
      <c r="S2031" s="284"/>
      <c r="T2031" s="284"/>
      <c r="U2031" s="284"/>
      <c r="V2031" s="284"/>
      <c r="W2031" s="284"/>
      <c r="X2031" s="291"/>
    </row>
    <row r="2032" spans="1:24">
      <c r="A2032" s="257"/>
      <c r="B2032" s="273"/>
      <c r="C2032" s="274"/>
      <c r="D2032" s="287"/>
      <c r="E2032" s="287"/>
      <c r="F2032" s="287"/>
      <c r="G2032" s="287"/>
      <c r="H2032" s="292"/>
      <c r="I2032" s="293"/>
      <c r="J2032" s="273"/>
      <c r="K2032" s="271" t="s">
        <v>34</v>
      </c>
      <c r="L2032" s="76">
        <f t="shared" si="170"/>
        <v>0</v>
      </c>
      <c r="M2032" s="284"/>
      <c r="N2032" s="284"/>
      <c r="O2032" s="284"/>
      <c r="P2032" s="284"/>
      <c r="Q2032" s="284"/>
      <c r="R2032" s="284"/>
      <c r="S2032" s="284"/>
      <c r="T2032" s="284"/>
      <c r="U2032" s="284"/>
      <c r="V2032" s="284"/>
      <c r="W2032" s="284"/>
      <c r="X2032" s="291"/>
    </row>
    <row r="2033" spans="1:24">
      <c r="A2033" s="257"/>
      <c r="B2033" s="273"/>
      <c r="C2033" s="278"/>
      <c r="D2033" s="288"/>
      <c r="E2033" s="288"/>
      <c r="F2033" s="288"/>
      <c r="G2033" s="288"/>
      <c r="H2033" s="294"/>
      <c r="I2033" s="295"/>
      <c r="J2033" s="282"/>
      <c r="K2033" s="283" t="s">
        <v>36</v>
      </c>
      <c r="L2033" s="76">
        <f t="shared" si="170"/>
        <v>5</v>
      </c>
      <c r="M2033" s="284"/>
      <c r="N2033" s="284"/>
      <c r="O2033" s="284"/>
      <c r="P2033" s="284"/>
      <c r="Q2033" s="284"/>
      <c r="R2033" s="284"/>
      <c r="S2033" s="284">
        <v>5</v>
      </c>
      <c r="T2033" s="284"/>
      <c r="U2033" s="284"/>
      <c r="V2033" s="284"/>
      <c r="W2033" s="284"/>
      <c r="X2033" s="291"/>
    </row>
    <row r="2034" spans="1:24">
      <c r="A2034" s="257"/>
      <c r="B2034" s="273"/>
      <c r="C2034" s="267" t="s">
        <v>33</v>
      </c>
      <c r="D2034" s="267" t="s">
        <v>3061</v>
      </c>
      <c r="E2034" s="286" t="s">
        <v>3062</v>
      </c>
      <c r="F2034" s="267" t="s">
        <v>3063</v>
      </c>
      <c r="G2034" s="286" t="s">
        <v>3064</v>
      </c>
      <c r="H2034" s="289" t="s">
        <v>3065</v>
      </c>
      <c r="I2034" s="290">
        <v>4258</v>
      </c>
      <c r="J2034" s="266" t="s">
        <v>39</v>
      </c>
      <c r="K2034" s="271" t="s">
        <v>32</v>
      </c>
      <c r="L2034" s="76">
        <f t="shared" si="170"/>
        <v>0</v>
      </c>
      <c r="M2034" s="284"/>
      <c r="N2034" s="284"/>
      <c r="O2034" s="284"/>
      <c r="P2034" s="284"/>
      <c r="Q2034" s="284"/>
      <c r="R2034" s="284"/>
      <c r="S2034" s="284"/>
      <c r="T2034" s="284"/>
      <c r="U2034" s="284"/>
      <c r="V2034" s="284"/>
      <c r="W2034" s="284"/>
      <c r="X2034" s="291"/>
    </row>
    <row r="2035" spans="1:24">
      <c r="A2035" s="257"/>
      <c r="B2035" s="273"/>
      <c r="C2035" s="274"/>
      <c r="D2035" s="274"/>
      <c r="E2035" s="287"/>
      <c r="F2035" s="274"/>
      <c r="G2035" s="287"/>
      <c r="H2035" s="292"/>
      <c r="I2035" s="293"/>
      <c r="J2035" s="273"/>
      <c r="K2035" s="271" t="s">
        <v>34</v>
      </c>
      <c r="L2035" s="76">
        <f t="shared" si="170"/>
        <v>0</v>
      </c>
      <c r="M2035" s="284"/>
      <c r="N2035" s="284"/>
      <c r="O2035" s="284"/>
      <c r="P2035" s="284"/>
      <c r="Q2035" s="284"/>
      <c r="R2035" s="284"/>
      <c r="S2035" s="284"/>
      <c r="T2035" s="284"/>
      <c r="U2035" s="284"/>
      <c r="V2035" s="284"/>
      <c r="W2035" s="284"/>
      <c r="X2035" s="291"/>
    </row>
    <row r="2036" spans="1:24">
      <c r="A2036" s="257"/>
      <c r="B2036" s="273"/>
      <c r="C2036" s="278"/>
      <c r="D2036" s="278"/>
      <c r="E2036" s="288"/>
      <c r="F2036" s="278"/>
      <c r="G2036" s="288"/>
      <c r="H2036" s="294"/>
      <c r="I2036" s="295"/>
      <c r="J2036" s="282"/>
      <c r="K2036" s="283" t="s">
        <v>36</v>
      </c>
      <c r="L2036" s="76">
        <f t="shared" si="170"/>
        <v>5</v>
      </c>
      <c r="M2036" s="284"/>
      <c r="N2036" s="284"/>
      <c r="O2036" s="284"/>
      <c r="P2036" s="284"/>
      <c r="Q2036" s="284"/>
      <c r="R2036" s="284">
        <v>3</v>
      </c>
      <c r="S2036" s="284">
        <v>2</v>
      </c>
      <c r="T2036" s="284"/>
      <c r="U2036" s="284"/>
      <c r="V2036" s="284"/>
      <c r="W2036" s="284"/>
      <c r="X2036" s="291"/>
    </row>
    <row r="2037" spans="1:24">
      <c r="A2037" s="257"/>
      <c r="B2037" s="273"/>
      <c r="C2037" s="267" t="s">
        <v>33</v>
      </c>
      <c r="D2037" s="267" t="s">
        <v>3066</v>
      </c>
      <c r="E2037" s="286" t="s">
        <v>3067</v>
      </c>
      <c r="F2037" s="267" t="s">
        <v>3068</v>
      </c>
      <c r="G2037" s="286" t="s">
        <v>3069</v>
      </c>
      <c r="H2037" s="289" t="s">
        <v>3070</v>
      </c>
      <c r="I2037" s="290">
        <v>44019</v>
      </c>
      <c r="J2037" s="266" t="s">
        <v>39</v>
      </c>
      <c r="K2037" s="271" t="s">
        <v>32</v>
      </c>
      <c r="L2037" s="76">
        <f t="shared" si="170"/>
        <v>0</v>
      </c>
      <c r="M2037" s="284"/>
      <c r="N2037" s="284"/>
      <c r="O2037" s="284"/>
      <c r="P2037" s="284"/>
      <c r="Q2037" s="284"/>
      <c r="R2037" s="284"/>
      <c r="S2037" s="284"/>
      <c r="T2037" s="284"/>
      <c r="U2037" s="284"/>
      <c r="V2037" s="284"/>
      <c r="W2037" s="284"/>
      <c r="X2037" s="291"/>
    </row>
    <row r="2038" spans="1:24">
      <c r="A2038" s="257"/>
      <c r="B2038" s="273"/>
      <c r="C2038" s="274"/>
      <c r="D2038" s="274"/>
      <c r="E2038" s="287"/>
      <c r="F2038" s="274"/>
      <c r="G2038" s="287"/>
      <c r="H2038" s="292"/>
      <c r="I2038" s="293"/>
      <c r="J2038" s="273"/>
      <c r="K2038" s="271" t="s">
        <v>34</v>
      </c>
      <c r="L2038" s="76">
        <f t="shared" si="170"/>
        <v>0</v>
      </c>
      <c r="M2038" s="284"/>
      <c r="N2038" s="284"/>
      <c r="O2038" s="284"/>
      <c r="P2038" s="284"/>
      <c r="Q2038" s="284"/>
      <c r="R2038" s="284"/>
      <c r="S2038" s="284"/>
      <c r="T2038" s="284"/>
      <c r="U2038" s="284"/>
      <c r="V2038" s="284"/>
      <c r="W2038" s="284"/>
      <c r="X2038" s="291"/>
    </row>
    <row r="2039" spans="1:24">
      <c r="A2039" s="257"/>
      <c r="B2039" s="273"/>
      <c r="C2039" s="278"/>
      <c r="D2039" s="278"/>
      <c r="E2039" s="288"/>
      <c r="F2039" s="278"/>
      <c r="G2039" s="288"/>
      <c r="H2039" s="294"/>
      <c r="I2039" s="295"/>
      <c r="J2039" s="282"/>
      <c r="K2039" s="283" t="s">
        <v>36</v>
      </c>
      <c r="L2039" s="76">
        <f t="shared" si="170"/>
        <v>7</v>
      </c>
      <c r="M2039" s="284"/>
      <c r="N2039" s="284"/>
      <c r="O2039" s="284"/>
      <c r="P2039" s="284"/>
      <c r="Q2039" s="284"/>
      <c r="R2039" s="284"/>
      <c r="S2039" s="284">
        <v>7</v>
      </c>
      <c r="T2039" s="284"/>
      <c r="U2039" s="284"/>
      <c r="V2039" s="284"/>
      <c r="W2039" s="284"/>
      <c r="X2039" s="291"/>
    </row>
    <row r="2040" spans="1:24">
      <c r="A2040" s="257"/>
      <c r="B2040" s="273"/>
      <c r="C2040" s="267" t="s">
        <v>33</v>
      </c>
      <c r="D2040" s="267" t="s">
        <v>3071</v>
      </c>
      <c r="E2040" s="286" t="s">
        <v>3072</v>
      </c>
      <c r="F2040" s="267" t="s">
        <v>3073</v>
      </c>
      <c r="G2040" s="286" t="s">
        <v>3074</v>
      </c>
      <c r="H2040" s="289" t="s">
        <v>3075</v>
      </c>
      <c r="I2040" s="290">
        <v>32379</v>
      </c>
      <c r="J2040" s="266" t="s">
        <v>39</v>
      </c>
      <c r="K2040" s="271" t="s">
        <v>32</v>
      </c>
      <c r="L2040" s="76">
        <f t="shared" si="170"/>
        <v>0</v>
      </c>
      <c r="M2040" s="284"/>
      <c r="N2040" s="284"/>
      <c r="O2040" s="284"/>
      <c r="P2040" s="284"/>
      <c r="Q2040" s="284"/>
      <c r="R2040" s="284"/>
      <c r="S2040" s="284"/>
      <c r="T2040" s="284"/>
      <c r="U2040" s="284"/>
      <c r="V2040" s="284"/>
      <c r="W2040" s="284"/>
      <c r="X2040" s="291"/>
    </row>
    <row r="2041" spans="1:24">
      <c r="A2041" s="257"/>
      <c r="B2041" s="273"/>
      <c r="C2041" s="274"/>
      <c r="D2041" s="274"/>
      <c r="E2041" s="287"/>
      <c r="F2041" s="274"/>
      <c r="G2041" s="287"/>
      <c r="H2041" s="292"/>
      <c r="I2041" s="293"/>
      <c r="J2041" s="273"/>
      <c r="K2041" s="271" t="s">
        <v>34</v>
      </c>
      <c r="L2041" s="76">
        <f t="shared" si="170"/>
        <v>0</v>
      </c>
      <c r="M2041" s="284"/>
      <c r="N2041" s="284"/>
      <c r="O2041" s="284"/>
      <c r="P2041" s="284"/>
      <c r="Q2041" s="284"/>
      <c r="R2041" s="284"/>
      <c r="S2041" s="284"/>
      <c r="T2041" s="284"/>
      <c r="U2041" s="284"/>
      <c r="V2041" s="284"/>
      <c r="W2041" s="284"/>
      <c r="X2041" s="291"/>
    </row>
    <row r="2042" spans="1:24">
      <c r="A2042" s="257"/>
      <c r="B2042" s="273"/>
      <c r="C2042" s="278"/>
      <c r="D2042" s="278"/>
      <c r="E2042" s="288"/>
      <c r="F2042" s="278"/>
      <c r="G2042" s="288"/>
      <c r="H2042" s="294"/>
      <c r="I2042" s="295"/>
      <c r="J2042" s="282"/>
      <c r="K2042" s="283" t="s">
        <v>36</v>
      </c>
      <c r="L2042" s="76">
        <f t="shared" si="170"/>
        <v>2</v>
      </c>
      <c r="M2042" s="284"/>
      <c r="N2042" s="284"/>
      <c r="O2042" s="284">
        <v>1</v>
      </c>
      <c r="P2042" s="284"/>
      <c r="Q2042" s="284"/>
      <c r="R2042" s="284"/>
      <c r="S2042" s="284">
        <v>1</v>
      </c>
      <c r="T2042" s="284"/>
      <c r="U2042" s="284"/>
      <c r="V2042" s="284"/>
      <c r="W2042" s="284"/>
      <c r="X2042" s="291"/>
    </row>
    <row r="2043" spans="1:24">
      <c r="A2043" s="257"/>
      <c r="B2043" s="273"/>
      <c r="C2043" s="267" t="s">
        <v>33</v>
      </c>
      <c r="D2043" s="267" t="s">
        <v>3076</v>
      </c>
      <c r="E2043" s="286" t="s">
        <v>3077</v>
      </c>
      <c r="F2043" s="267" t="s">
        <v>3078</v>
      </c>
      <c r="G2043" s="286" t="s">
        <v>3079</v>
      </c>
      <c r="H2043" s="289"/>
      <c r="I2043" s="290">
        <v>0</v>
      </c>
      <c r="J2043" s="266" t="s">
        <v>39</v>
      </c>
      <c r="K2043" s="271" t="s">
        <v>32</v>
      </c>
      <c r="L2043" s="76">
        <f t="shared" si="170"/>
        <v>0</v>
      </c>
      <c r="M2043" s="284"/>
      <c r="N2043" s="284"/>
      <c r="O2043" s="284"/>
      <c r="P2043" s="284"/>
      <c r="Q2043" s="284"/>
      <c r="R2043" s="284"/>
      <c r="S2043" s="284"/>
      <c r="T2043" s="284"/>
      <c r="U2043" s="284"/>
      <c r="V2043" s="284"/>
      <c r="W2043" s="284"/>
      <c r="X2043" s="291"/>
    </row>
    <row r="2044" spans="1:24">
      <c r="A2044" s="257"/>
      <c r="B2044" s="273"/>
      <c r="C2044" s="274"/>
      <c r="D2044" s="274"/>
      <c r="E2044" s="287"/>
      <c r="F2044" s="274"/>
      <c r="G2044" s="287"/>
      <c r="H2044" s="292"/>
      <c r="I2044" s="293"/>
      <c r="J2044" s="273"/>
      <c r="K2044" s="271" t="s">
        <v>34</v>
      </c>
      <c r="L2044" s="76">
        <f t="shared" si="170"/>
        <v>0</v>
      </c>
      <c r="M2044" s="284"/>
      <c r="N2044" s="284"/>
      <c r="O2044" s="284"/>
      <c r="P2044" s="284"/>
      <c r="Q2044" s="284"/>
      <c r="R2044" s="284"/>
      <c r="S2044" s="284"/>
      <c r="T2044" s="284"/>
      <c r="U2044" s="284"/>
      <c r="V2044" s="284"/>
      <c r="W2044" s="284"/>
      <c r="X2044" s="291"/>
    </row>
    <row r="2045" spans="1:24">
      <c r="A2045" s="257"/>
      <c r="B2045" s="282"/>
      <c r="C2045" s="278"/>
      <c r="D2045" s="278"/>
      <c r="E2045" s="288"/>
      <c r="F2045" s="278"/>
      <c r="G2045" s="288"/>
      <c r="H2045" s="294"/>
      <c r="I2045" s="295"/>
      <c r="J2045" s="282"/>
      <c r="K2045" s="283" t="s">
        <v>36</v>
      </c>
      <c r="L2045" s="76">
        <f t="shared" si="170"/>
        <v>2</v>
      </c>
      <c r="M2045" s="284"/>
      <c r="N2045" s="284"/>
      <c r="O2045" s="284">
        <v>1</v>
      </c>
      <c r="P2045" s="284"/>
      <c r="Q2045" s="284"/>
      <c r="R2045" s="284"/>
      <c r="S2045" s="284">
        <v>1</v>
      </c>
      <c r="T2045" s="284"/>
      <c r="U2045" s="284"/>
      <c r="V2045" s="284"/>
      <c r="W2045" s="284"/>
      <c r="X2045" s="291"/>
    </row>
    <row r="2046" spans="1:24">
      <c r="A2046" s="257"/>
      <c r="B2046" s="266" t="s">
        <v>3080</v>
      </c>
      <c r="C2046" s="266"/>
      <c r="D2046" s="131">
        <f>COUNTA(D2049:D2285)</f>
        <v>79</v>
      </c>
      <c r="E2046" s="296"/>
      <c r="F2046" s="266"/>
      <c r="G2046" s="296"/>
      <c r="H2046" s="269"/>
      <c r="I2046" s="297">
        <f>SUM(I2049:I2285)</f>
        <v>856403.32199999993</v>
      </c>
      <c r="J2046" s="266" t="s">
        <v>39</v>
      </c>
      <c r="K2046" s="271" t="s">
        <v>32</v>
      </c>
      <c r="L2046" s="76">
        <f>SUM(M2046:X2046)</f>
        <v>152</v>
      </c>
      <c r="M2046" s="76">
        <f>M2049+M2052+M2055+M2058+M2061+M2064+M2067+M2070+M2073+M2076+M2079+M2082+M2085+M2088+M2091+M2094+M2097+M2100+M2103+M2106+M2109+M2112+M2115+M2118+M2121+M2124+M2127+M2130+M2133+M2136+M2139+M2142+M2145+M2148+M2151+M2154+M2157+M2160+M2163+M2166+M2169+M2172+M2175+M2178+M2181+M2184+M2187+M2190+M2193+M2196+M2199+M2202+M2205+M2208+M2211+M2214+M2217+M2220+M2223+M2226+M2229+M2232+M2235+M2238+M2241+M2244+M2247+M2250+M2253+M2256+M2259+M2262+M2265+M2268+M2271+M2274+M2277+M2280+M2283</f>
        <v>25</v>
      </c>
      <c r="N2046" s="76">
        <f>N2049+N2052+N2055+N2058+N2061+N2064+N2067+N2070+N2073+N2076+N2079+N2082+N2085+N2088+N2091+N2094+N2097+N2100+N2103+N2106+N2109+N2112+N2115+N2118+N2121+N2124+N2127+N2130+N2133+N2136+N2139+N2142+N2145+N2148+N2151+N2154+N2157+N2160+N2163+N2166+N2169+N2172+N2175+N2178+N2181+N2184+N2187+N2190+N2193+N2196+N2199+N2202+N2205+N2208+N2211+N2214+N2217+N2220+N2223+N2226+N2229+N2232+N2235+N2238+N2241+N2244+N2247+N2250+N2253+N2256+N2259+N2262+N2265+N2268+N2271+N2274+N2277+N2280+N2283</f>
        <v>33</v>
      </c>
      <c r="O2046" s="76">
        <f>O2049+O2052+O2055+O2058+O2061+O2064+O2067+O2070+O2073+O2076+O2079+O2082+O2085+O2088+O2091+O2094+O2097+O2100+O2103+O2106+O2109+O2112+O2115+O2118+O2121+O2124+O2127+O2130+O2133+O2136+O2139+O2142+O2145+O2148+O2151+O2154+O2157+O2160+O2163+O2166+O2169+O2172+O2175+O2178+O2181+O2184+O2187+O2190+O2193+O2196+O2199+O2202+O2205+O2208+O2211+O2214+O2217+O2220+O2223+O2226+O2229+O2232+O2235+O2238+O2241+O2244+O2247+O2250+O2253+O2256+O2259+O2262+O2265+O2268+O2271+O2274+O2277+O2280+O2283</f>
        <v>19</v>
      </c>
      <c r="P2046" s="76">
        <f t="shared" ref="P2046:X2046" si="171">P2049+P2052+P2055+P2058+P2061+P2064+P2067+P2070+P2073+P2076+P2079+P2082+P2085+P2088+P2091+P2094+P2097+P2100+P2103+P2106+P2109+P2112+P2115+P2118+P2121+P2124+P2127+P2130+P2133+P2136+P2139+P2142+P2145+P2148+P2151+P2154+P2157+P2160+P2163+P2166+P2169+P2172+P2175+P2178+P2181+P2184+P2187+P2190+P2193+P2196+P2199+P2202+P2205+P2208+P2211+P2214+P2217+P2220+P2223+P2226+P2229+P2232+P2235+P2238+P2241+P2244+P2247+P2250+P2253+P2256+P2259+P2262+P2265+P2268+P2271+P2274+P2277+P2280+P2283</f>
        <v>0</v>
      </c>
      <c r="Q2046" s="76">
        <f t="shared" si="171"/>
        <v>0</v>
      </c>
      <c r="R2046" s="76">
        <f t="shared" si="171"/>
        <v>0</v>
      </c>
      <c r="S2046" s="76">
        <f t="shared" si="171"/>
        <v>40</v>
      </c>
      <c r="T2046" s="76">
        <f t="shared" si="171"/>
        <v>17</v>
      </c>
      <c r="U2046" s="76">
        <f t="shared" si="171"/>
        <v>4</v>
      </c>
      <c r="V2046" s="76">
        <f t="shared" si="171"/>
        <v>0</v>
      </c>
      <c r="W2046" s="76">
        <f t="shared" si="171"/>
        <v>14</v>
      </c>
      <c r="X2046" s="76">
        <f t="shared" si="171"/>
        <v>0</v>
      </c>
    </row>
    <row r="2047" spans="1:24">
      <c r="A2047" s="257"/>
      <c r="B2047" s="273"/>
      <c r="C2047" s="273"/>
      <c r="D2047" s="136"/>
      <c r="E2047" s="298"/>
      <c r="F2047" s="273"/>
      <c r="G2047" s="298"/>
      <c r="H2047" s="276"/>
      <c r="I2047" s="299"/>
      <c r="J2047" s="273"/>
      <c r="K2047" s="271" t="s">
        <v>34</v>
      </c>
      <c r="L2047" s="76">
        <f>SUM(M2047:X2047)</f>
        <v>44</v>
      </c>
      <c r="M2047" s="76">
        <f t="shared" ref="M2047:X2048" si="172">M2050+M2053+M2056+M2059+M2062+M2065+M2068+M2071+M2074+M2077+M2080+M2083+M2086+M2089+M2092+M2095+M2098+M2101+M2104+M2107+M2110+M2113+M2116+M2119+M2122+M2125+M2128+M2131+M2134+M2137+M2140+M2143+M2146+M2149+M2152+M2155+M2158+M2161+M2164+M2167+M2170+M2173+M2176+M2179+M2182+M2185+M2188+M2191+M2194+M2197+M2200+M2203+M2206+M2209+M2212+M2215+M2218+M2221+M2224+M2227+M2230+M2233+M2236+M2239+M2242+M2245+M2248+M2251+M2254+M2257+M2260+M2263+M2266+M2269+M2272+M2275+M2278+M2281+M2284</f>
        <v>35</v>
      </c>
      <c r="N2047" s="76">
        <f t="shared" si="172"/>
        <v>0</v>
      </c>
      <c r="O2047" s="76">
        <f t="shared" si="172"/>
        <v>6</v>
      </c>
      <c r="P2047" s="76">
        <f t="shared" si="172"/>
        <v>0</v>
      </c>
      <c r="Q2047" s="76">
        <f t="shared" si="172"/>
        <v>0</v>
      </c>
      <c r="R2047" s="76">
        <f t="shared" si="172"/>
        <v>0</v>
      </c>
      <c r="S2047" s="76">
        <f t="shared" si="172"/>
        <v>2</v>
      </c>
      <c r="T2047" s="76">
        <f t="shared" si="172"/>
        <v>1</v>
      </c>
      <c r="U2047" s="76">
        <f t="shared" si="172"/>
        <v>0</v>
      </c>
      <c r="V2047" s="76">
        <f t="shared" si="172"/>
        <v>0</v>
      </c>
      <c r="W2047" s="76">
        <f t="shared" si="172"/>
        <v>0</v>
      </c>
      <c r="X2047" s="76">
        <f t="shared" si="172"/>
        <v>0</v>
      </c>
    </row>
    <row r="2048" spans="1:24">
      <c r="A2048" s="257"/>
      <c r="B2048" s="282"/>
      <c r="C2048" s="282"/>
      <c r="D2048" s="138"/>
      <c r="E2048" s="300"/>
      <c r="F2048" s="282"/>
      <c r="G2048" s="300"/>
      <c r="H2048" s="280"/>
      <c r="I2048" s="301"/>
      <c r="J2048" s="282"/>
      <c r="K2048" s="283" t="s">
        <v>36</v>
      </c>
      <c r="L2048" s="76">
        <f>SUM(M2048:X2048)</f>
        <v>159</v>
      </c>
      <c r="M2048" s="76">
        <f t="shared" si="172"/>
        <v>5</v>
      </c>
      <c r="N2048" s="76">
        <f t="shared" si="172"/>
        <v>0</v>
      </c>
      <c r="O2048" s="76">
        <f t="shared" si="172"/>
        <v>47</v>
      </c>
      <c r="P2048" s="76">
        <f t="shared" si="172"/>
        <v>2</v>
      </c>
      <c r="Q2048" s="76">
        <f t="shared" si="172"/>
        <v>0</v>
      </c>
      <c r="R2048" s="76">
        <f t="shared" si="172"/>
        <v>0</v>
      </c>
      <c r="S2048" s="76">
        <f t="shared" si="172"/>
        <v>36</v>
      </c>
      <c r="T2048" s="76">
        <f t="shared" si="172"/>
        <v>54</v>
      </c>
      <c r="U2048" s="76">
        <f t="shared" si="172"/>
        <v>0</v>
      </c>
      <c r="V2048" s="76">
        <f t="shared" si="172"/>
        <v>0</v>
      </c>
      <c r="W2048" s="76">
        <f t="shared" si="172"/>
        <v>15</v>
      </c>
      <c r="X2048" s="76">
        <f t="shared" si="172"/>
        <v>0</v>
      </c>
    </row>
    <row r="2049" spans="1:24">
      <c r="A2049" s="257"/>
      <c r="B2049" s="46" t="s">
        <v>3081</v>
      </c>
      <c r="C2049" s="46" t="s">
        <v>31</v>
      </c>
      <c r="D2049" s="58" t="s">
        <v>3082</v>
      </c>
      <c r="E2049" s="302" t="s">
        <v>3083</v>
      </c>
      <c r="F2049" s="46" t="s">
        <v>3084</v>
      </c>
      <c r="G2049" s="58" t="s">
        <v>3085</v>
      </c>
      <c r="H2049" s="303" t="s">
        <v>3086</v>
      </c>
      <c r="I2049" s="88">
        <v>5774</v>
      </c>
      <c r="J2049" s="46" t="s">
        <v>39</v>
      </c>
      <c r="K2049" s="75" t="s">
        <v>32</v>
      </c>
      <c r="L2049" s="76">
        <f t="shared" ref="L2049:L2112" si="173">SUM(M2049:X2049)</f>
        <v>8</v>
      </c>
      <c r="M2049" s="76"/>
      <c r="N2049" s="76"/>
      <c r="O2049" s="76"/>
      <c r="P2049" s="76"/>
      <c r="Q2049" s="76"/>
      <c r="R2049" s="76"/>
      <c r="S2049" s="76">
        <v>8</v>
      </c>
      <c r="T2049" s="76"/>
      <c r="U2049" s="76"/>
      <c r="V2049" s="76"/>
      <c r="W2049" s="76"/>
      <c r="X2049" s="76"/>
    </row>
    <row r="2050" spans="1:24">
      <c r="A2050" s="257"/>
      <c r="B2050" s="54"/>
      <c r="C2050" s="54"/>
      <c r="D2050" s="77"/>
      <c r="E2050" s="304"/>
      <c r="F2050" s="54"/>
      <c r="G2050" s="77"/>
      <c r="H2050" s="305"/>
      <c r="I2050" s="89"/>
      <c r="J2050" s="54"/>
      <c r="K2050" s="75" t="s">
        <v>34</v>
      </c>
      <c r="L2050" s="76">
        <f t="shared" si="173"/>
        <v>0</v>
      </c>
      <c r="M2050" s="76"/>
      <c r="N2050" s="76"/>
      <c r="O2050" s="76"/>
      <c r="P2050" s="76"/>
      <c r="Q2050" s="76"/>
      <c r="R2050" s="76"/>
      <c r="S2050" s="76"/>
      <c r="T2050" s="76"/>
      <c r="U2050" s="76"/>
      <c r="V2050" s="76"/>
      <c r="W2050" s="76"/>
      <c r="X2050" s="76"/>
    </row>
    <row r="2051" spans="1:24">
      <c r="A2051" s="257"/>
      <c r="B2051" s="54"/>
      <c r="C2051" s="80"/>
      <c r="D2051" s="81"/>
      <c r="E2051" s="306"/>
      <c r="F2051" s="80"/>
      <c r="G2051" s="81"/>
      <c r="H2051" s="307"/>
      <c r="I2051" s="90"/>
      <c r="J2051" s="80"/>
      <c r="K2051" s="84" t="s">
        <v>36</v>
      </c>
      <c r="L2051" s="76">
        <f t="shared" si="173"/>
        <v>0</v>
      </c>
      <c r="M2051" s="76"/>
      <c r="N2051" s="76"/>
      <c r="O2051" s="76"/>
      <c r="P2051" s="76"/>
      <c r="Q2051" s="76"/>
      <c r="R2051" s="76"/>
      <c r="S2051" s="76"/>
      <c r="T2051" s="76"/>
      <c r="U2051" s="76"/>
      <c r="V2051" s="76"/>
      <c r="W2051" s="76"/>
      <c r="X2051" s="76"/>
    </row>
    <row r="2052" spans="1:24">
      <c r="A2052" s="257"/>
      <c r="B2052" s="54"/>
      <c r="C2052" s="46" t="s">
        <v>31</v>
      </c>
      <c r="D2052" s="58" t="s">
        <v>3087</v>
      </c>
      <c r="E2052" s="302" t="s">
        <v>3088</v>
      </c>
      <c r="F2052" s="46" t="s">
        <v>3089</v>
      </c>
      <c r="G2052" s="58" t="s">
        <v>3090</v>
      </c>
      <c r="H2052" s="303" t="s">
        <v>3091</v>
      </c>
      <c r="I2052" s="88">
        <v>18538</v>
      </c>
      <c r="J2052" s="46" t="s">
        <v>39</v>
      </c>
      <c r="K2052" s="75" t="s">
        <v>32</v>
      </c>
      <c r="L2052" s="76">
        <f t="shared" si="173"/>
        <v>10</v>
      </c>
      <c r="M2052" s="76"/>
      <c r="N2052" s="76">
        <v>6</v>
      </c>
      <c r="O2052" s="76"/>
      <c r="P2052" s="76"/>
      <c r="Q2052" s="76"/>
      <c r="R2052" s="76"/>
      <c r="S2052" s="76">
        <v>1</v>
      </c>
      <c r="T2052" s="76">
        <v>1</v>
      </c>
      <c r="U2052" s="76"/>
      <c r="V2052" s="76"/>
      <c r="W2052" s="76">
        <v>2</v>
      </c>
      <c r="X2052" s="76"/>
    </row>
    <row r="2053" spans="1:24">
      <c r="A2053" s="257"/>
      <c r="B2053" s="54"/>
      <c r="C2053" s="54"/>
      <c r="D2053" s="77"/>
      <c r="E2053" s="304"/>
      <c r="F2053" s="54"/>
      <c r="G2053" s="77"/>
      <c r="H2053" s="305"/>
      <c r="I2053" s="89"/>
      <c r="J2053" s="54"/>
      <c r="K2053" s="75" t="s">
        <v>34</v>
      </c>
      <c r="L2053" s="76">
        <f t="shared" si="173"/>
        <v>3</v>
      </c>
      <c r="M2053" s="76">
        <v>3</v>
      </c>
      <c r="N2053" s="76"/>
      <c r="O2053" s="76"/>
      <c r="P2053" s="76"/>
      <c r="Q2053" s="76"/>
      <c r="R2053" s="76"/>
      <c r="S2053" s="76"/>
      <c r="T2053" s="76"/>
      <c r="U2053" s="76"/>
      <c r="V2053" s="76"/>
      <c r="W2053" s="76"/>
      <c r="X2053" s="76"/>
    </row>
    <row r="2054" spans="1:24">
      <c r="A2054" s="257"/>
      <c r="B2054" s="54"/>
      <c r="C2054" s="80"/>
      <c r="D2054" s="81"/>
      <c r="E2054" s="306"/>
      <c r="F2054" s="80"/>
      <c r="G2054" s="81"/>
      <c r="H2054" s="307"/>
      <c r="I2054" s="90"/>
      <c r="J2054" s="80"/>
      <c r="K2054" s="84" t="s">
        <v>36</v>
      </c>
      <c r="L2054" s="76">
        <f t="shared" si="173"/>
        <v>0</v>
      </c>
      <c r="M2054" s="76"/>
      <c r="N2054" s="76"/>
      <c r="O2054" s="76"/>
      <c r="P2054" s="76"/>
      <c r="Q2054" s="76"/>
      <c r="R2054" s="76"/>
      <c r="S2054" s="76"/>
      <c r="T2054" s="76"/>
      <c r="U2054" s="76"/>
      <c r="V2054" s="76"/>
      <c r="W2054" s="76"/>
      <c r="X2054" s="76"/>
    </row>
    <row r="2055" spans="1:24">
      <c r="A2055" s="257"/>
      <c r="B2055" s="54"/>
      <c r="C2055" s="46" t="s">
        <v>31</v>
      </c>
      <c r="D2055" s="58" t="s">
        <v>3092</v>
      </c>
      <c r="E2055" s="302" t="s">
        <v>3093</v>
      </c>
      <c r="F2055" s="46" t="s">
        <v>3094</v>
      </c>
      <c r="G2055" s="58" t="s">
        <v>3095</v>
      </c>
      <c r="H2055" s="303" t="s">
        <v>3096</v>
      </c>
      <c r="I2055" s="88">
        <v>17982</v>
      </c>
      <c r="J2055" s="46" t="s">
        <v>39</v>
      </c>
      <c r="K2055" s="75" t="s">
        <v>32</v>
      </c>
      <c r="L2055" s="76">
        <f t="shared" si="173"/>
        <v>12</v>
      </c>
      <c r="M2055" s="76"/>
      <c r="N2055" s="76">
        <v>5</v>
      </c>
      <c r="O2055" s="76"/>
      <c r="P2055" s="76"/>
      <c r="Q2055" s="76"/>
      <c r="R2055" s="76"/>
      <c r="S2055" s="76">
        <v>2</v>
      </c>
      <c r="T2055" s="76">
        <v>1</v>
      </c>
      <c r="U2055" s="76"/>
      <c r="V2055" s="76"/>
      <c r="W2055" s="76">
        <v>4</v>
      </c>
      <c r="X2055" s="76"/>
    </row>
    <row r="2056" spans="1:24">
      <c r="A2056" s="257"/>
      <c r="B2056" s="54"/>
      <c r="C2056" s="54"/>
      <c r="D2056" s="77"/>
      <c r="E2056" s="304"/>
      <c r="F2056" s="54"/>
      <c r="G2056" s="77"/>
      <c r="H2056" s="305"/>
      <c r="I2056" s="89"/>
      <c r="J2056" s="54"/>
      <c r="K2056" s="75" t="s">
        <v>34</v>
      </c>
      <c r="L2056" s="76">
        <f t="shared" si="173"/>
        <v>5</v>
      </c>
      <c r="M2056" s="76">
        <v>5</v>
      </c>
      <c r="N2056" s="76"/>
      <c r="O2056" s="76"/>
      <c r="P2056" s="76"/>
      <c r="Q2056" s="76"/>
      <c r="R2056" s="76"/>
      <c r="S2056" s="76"/>
      <c r="T2056" s="76"/>
      <c r="U2056" s="76"/>
      <c r="V2056" s="76"/>
      <c r="W2056" s="76"/>
      <c r="X2056" s="76"/>
    </row>
    <row r="2057" spans="1:24">
      <c r="A2057" s="257"/>
      <c r="B2057" s="54"/>
      <c r="C2057" s="80"/>
      <c r="D2057" s="81"/>
      <c r="E2057" s="306"/>
      <c r="F2057" s="80"/>
      <c r="G2057" s="81"/>
      <c r="H2057" s="307"/>
      <c r="I2057" s="90"/>
      <c r="J2057" s="80"/>
      <c r="K2057" s="84" t="s">
        <v>36</v>
      </c>
      <c r="L2057" s="76">
        <f t="shared" si="173"/>
        <v>0</v>
      </c>
      <c r="M2057" s="76"/>
      <c r="N2057" s="76"/>
      <c r="O2057" s="76"/>
      <c r="P2057" s="76"/>
      <c r="Q2057" s="76"/>
      <c r="R2057" s="76"/>
      <c r="S2057" s="76"/>
      <c r="T2057" s="76"/>
      <c r="U2057" s="76"/>
      <c r="V2057" s="76"/>
      <c r="W2057" s="76"/>
      <c r="X2057" s="76"/>
    </row>
    <row r="2058" spans="1:24">
      <c r="A2058" s="257"/>
      <c r="B2058" s="54"/>
      <c r="C2058" s="46" t="s">
        <v>31</v>
      </c>
      <c r="D2058" s="58" t="s">
        <v>3097</v>
      </c>
      <c r="E2058" s="302" t="s">
        <v>3098</v>
      </c>
      <c r="F2058" s="46" t="s">
        <v>2908</v>
      </c>
      <c r="G2058" s="58" t="s">
        <v>3099</v>
      </c>
      <c r="H2058" s="303" t="s">
        <v>2910</v>
      </c>
      <c r="I2058" s="88">
        <v>10317</v>
      </c>
      <c r="J2058" s="46" t="s">
        <v>39</v>
      </c>
      <c r="K2058" s="75" t="s">
        <v>32</v>
      </c>
      <c r="L2058" s="76">
        <f t="shared" si="173"/>
        <v>8</v>
      </c>
      <c r="M2058" s="76"/>
      <c r="N2058" s="76">
        <v>2</v>
      </c>
      <c r="O2058" s="76"/>
      <c r="P2058" s="76"/>
      <c r="Q2058" s="76"/>
      <c r="R2058" s="76"/>
      <c r="S2058" s="76">
        <v>5</v>
      </c>
      <c r="T2058" s="76">
        <v>1</v>
      </c>
      <c r="U2058" s="76"/>
      <c r="V2058" s="76"/>
      <c r="W2058" s="76"/>
      <c r="X2058" s="76"/>
    </row>
    <row r="2059" spans="1:24">
      <c r="A2059" s="257"/>
      <c r="B2059" s="54"/>
      <c r="C2059" s="54"/>
      <c r="D2059" s="77"/>
      <c r="E2059" s="304"/>
      <c r="F2059" s="54"/>
      <c r="G2059" s="77"/>
      <c r="H2059" s="305"/>
      <c r="I2059" s="89"/>
      <c r="J2059" s="54"/>
      <c r="K2059" s="75" t="s">
        <v>34</v>
      </c>
      <c r="L2059" s="76">
        <f t="shared" si="173"/>
        <v>3</v>
      </c>
      <c r="M2059" s="76">
        <v>3</v>
      </c>
      <c r="N2059" s="76"/>
      <c r="O2059" s="76"/>
      <c r="P2059" s="76"/>
      <c r="Q2059" s="76"/>
      <c r="R2059" s="76"/>
      <c r="S2059" s="76"/>
      <c r="T2059" s="76"/>
      <c r="U2059" s="76"/>
      <c r="V2059" s="76"/>
      <c r="W2059" s="76"/>
      <c r="X2059" s="76"/>
    </row>
    <row r="2060" spans="1:24">
      <c r="A2060" s="257"/>
      <c r="B2060" s="54"/>
      <c r="C2060" s="80"/>
      <c r="D2060" s="81"/>
      <c r="E2060" s="306"/>
      <c r="F2060" s="80"/>
      <c r="G2060" s="81"/>
      <c r="H2060" s="307"/>
      <c r="I2060" s="90"/>
      <c r="J2060" s="80"/>
      <c r="K2060" s="84" t="s">
        <v>36</v>
      </c>
      <c r="L2060" s="76">
        <f t="shared" si="173"/>
        <v>0</v>
      </c>
      <c r="M2060" s="76"/>
      <c r="N2060" s="76"/>
      <c r="O2060" s="76"/>
      <c r="P2060" s="76"/>
      <c r="Q2060" s="76"/>
      <c r="R2060" s="76"/>
      <c r="S2060" s="76"/>
      <c r="T2060" s="76"/>
      <c r="U2060" s="76"/>
      <c r="V2060" s="76"/>
      <c r="W2060" s="76"/>
      <c r="X2060" s="76"/>
    </row>
    <row r="2061" spans="1:24">
      <c r="A2061" s="257"/>
      <c r="B2061" s="54"/>
      <c r="C2061" s="46" t="s">
        <v>31</v>
      </c>
      <c r="D2061" s="58" t="s">
        <v>3100</v>
      </c>
      <c r="E2061" s="302" t="s">
        <v>3101</v>
      </c>
      <c r="F2061" s="46" t="s">
        <v>3102</v>
      </c>
      <c r="G2061" s="58" t="s">
        <v>3103</v>
      </c>
      <c r="H2061" s="303" t="s">
        <v>3104</v>
      </c>
      <c r="I2061" s="88">
        <v>14478</v>
      </c>
      <c r="J2061" s="46" t="s">
        <v>39</v>
      </c>
      <c r="K2061" s="75" t="s">
        <v>32</v>
      </c>
      <c r="L2061" s="76">
        <f t="shared" si="173"/>
        <v>8</v>
      </c>
      <c r="M2061" s="76"/>
      <c r="N2061" s="76">
        <v>3</v>
      </c>
      <c r="O2061" s="76"/>
      <c r="P2061" s="76"/>
      <c r="Q2061" s="76"/>
      <c r="R2061" s="76"/>
      <c r="S2061" s="76">
        <v>3</v>
      </c>
      <c r="T2061" s="76">
        <v>2</v>
      </c>
      <c r="U2061" s="76"/>
      <c r="V2061" s="76"/>
      <c r="W2061" s="76"/>
      <c r="X2061" s="76"/>
    </row>
    <row r="2062" spans="1:24">
      <c r="A2062" s="257"/>
      <c r="B2062" s="54"/>
      <c r="C2062" s="54"/>
      <c r="D2062" s="77"/>
      <c r="E2062" s="304"/>
      <c r="F2062" s="54"/>
      <c r="G2062" s="77"/>
      <c r="H2062" s="305"/>
      <c r="I2062" s="89"/>
      <c r="J2062" s="54"/>
      <c r="K2062" s="75" t="s">
        <v>34</v>
      </c>
      <c r="L2062" s="76">
        <f t="shared" si="173"/>
        <v>3</v>
      </c>
      <c r="M2062" s="76">
        <v>3</v>
      </c>
      <c r="N2062" s="76"/>
      <c r="O2062" s="76"/>
      <c r="P2062" s="76"/>
      <c r="Q2062" s="76"/>
      <c r="R2062" s="76"/>
      <c r="S2062" s="76"/>
      <c r="T2062" s="76"/>
      <c r="U2062" s="76"/>
      <c r="V2062" s="76"/>
      <c r="W2062" s="76"/>
      <c r="X2062" s="76"/>
    </row>
    <row r="2063" spans="1:24">
      <c r="A2063" s="257"/>
      <c r="B2063" s="54"/>
      <c r="C2063" s="80"/>
      <c r="D2063" s="81"/>
      <c r="E2063" s="306"/>
      <c r="F2063" s="80"/>
      <c r="G2063" s="81"/>
      <c r="H2063" s="307"/>
      <c r="I2063" s="90"/>
      <c r="J2063" s="80"/>
      <c r="K2063" s="84" t="s">
        <v>36</v>
      </c>
      <c r="L2063" s="76">
        <f t="shared" si="173"/>
        <v>0</v>
      </c>
      <c r="M2063" s="76"/>
      <c r="N2063" s="76"/>
      <c r="O2063" s="76"/>
      <c r="P2063" s="76"/>
      <c r="Q2063" s="76"/>
      <c r="R2063" s="76"/>
      <c r="S2063" s="76"/>
      <c r="T2063" s="76"/>
      <c r="U2063" s="76"/>
      <c r="V2063" s="76"/>
      <c r="W2063" s="76"/>
      <c r="X2063" s="76"/>
    </row>
    <row r="2064" spans="1:24">
      <c r="A2064" s="257"/>
      <c r="B2064" s="54"/>
      <c r="C2064" s="46" t="s">
        <v>31</v>
      </c>
      <c r="D2064" s="58" t="s">
        <v>3105</v>
      </c>
      <c r="E2064" s="302" t="s">
        <v>3106</v>
      </c>
      <c r="F2064" s="46" t="s">
        <v>3107</v>
      </c>
      <c r="G2064" s="58" t="s">
        <v>3108</v>
      </c>
      <c r="H2064" s="303" t="s">
        <v>3109</v>
      </c>
      <c r="I2064" s="88">
        <v>21229</v>
      </c>
      <c r="J2064" s="46" t="s">
        <v>39</v>
      </c>
      <c r="K2064" s="75" t="s">
        <v>32</v>
      </c>
      <c r="L2064" s="76">
        <f t="shared" si="173"/>
        <v>8</v>
      </c>
      <c r="M2064" s="76"/>
      <c r="N2064" s="76">
        <v>5</v>
      </c>
      <c r="O2064" s="76"/>
      <c r="P2064" s="76"/>
      <c r="Q2064" s="76"/>
      <c r="R2064" s="76"/>
      <c r="S2064" s="76">
        <v>2</v>
      </c>
      <c r="T2064" s="76">
        <v>1</v>
      </c>
      <c r="U2064" s="76"/>
      <c r="V2064" s="76"/>
      <c r="W2064" s="76"/>
      <c r="X2064" s="76"/>
    </row>
    <row r="2065" spans="1:24">
      <c r="A2065" s="257"/>
      <c r="B2065" s="54"/>
      <c r="C2065" s="54"/>
      <c r="D2065" s="77"/>
      <c r="E2065" s="304"/>
      <c r="F2065" s="54"/>
      <c r="G2065" s="77"/>
      <c r="H2065" s="305"/>
      <c r="I2065" s="89"/>
      <c r="J2065" s="54"/>
      <c r="K2065" s="75" t="s">
        <v>34</v>
      </c>
      <c r="L2065" s="76">
        <f t="shared" si="173"/>
        <v>4</v>
      </c>
      <c r="M2065" s="76">
        <v>4</v>
      </c>
      <c r="N2065" s="76"/>
      <c r="O2065" s="76"/>
      <c r="P2065" s="76"/>
      <c r="Q2065" s="76"/>
      <c r="R2065" s="76"/>
      <c r="S2065" s="76"/>
      <c r="T2065" s="76"/>
      <c r="U2065" s="76"/>
      <c r="V2065" s="76"/>
      <c r="W2065" s="76"/>
      <c r="X2065" s="76"/>
    </row>
    <row r="2066" spans="1:24">
      <c r="A2066" s="257"/>
      <c r="B2066" s="54"/>
      <c r="C2066" s="80"/>
      <c r="D2066" s="81"/>
      <c r="E2066" s="306"/>
      <c r="F2066" s="80"/>
      <c r="G2066" s="81"/>
      <c r="H2066" s="307"/>
      <c r="I2066" s="90"/>
      <c r="J2066" s="80"/>
      <c r="K2066" s="84" t="s">
        <v>36</v>
      </c>
      <c r="L2066" s="76">
        <f t="shared" si="173"/>
        <v>0</v>
      </c>
      <c r="M2066" s="76"/>
      <c r="N2066" s="76"/>
      <c r="O2066" s="76"/>
      <c r="P2066" s="76"/>
      <c r="Q2066" s="76"/>
      <c r="R2066" s="76"/>
      <c r="S2066" s="76"/>
      <c r="T2066" s="76"/>
      <c r="U2066" s="76"/>
      <c r="V2066" s="76"/>
      <c r="W2066" s="76"/>
      <c r="X2066" s="76"/>
    </row>
    <row r="2067" spans="1:24">
      <c r="A2067" s="257"/>
      <c r="B2067" s="54"/>
      <c r="C2067" s="46" t="s">
        <v>31</v>
      </c>
      <c r="D2067" s="58" t="s">
        <v>3110</v>
      </c>
      <c r="E2067" s="302" t="s">
        <v>3111</v>
      </c>
      <c r="F2067" s="46" t="s">
        <v>3112</v>
      </c>
      <c r="G2067" s="58" t="s">
        <v>3113</v>
      </c>
      <c r="H2067" s="303" t="s">
        <v>3114</v>
      </c>
      <c r="I2067" s="88">
        <v>9445</v>
      </c>
      <c r="J2067" s="46" t="s">
        <v>39</v>
      </c>
      <c r="K2067" s="75" t="s">
        <v>32</v>
      </c>
      <c r="L2067" s="76">
        <f t="shared" si="173"/>
        <v>2</v>
      </c>
      <c r="M2067" s="76"/>
      <c r="N2067" s="76"/>
      <c r="O2067" s="76"/>
      <c r="P2067" s="76"/>
      <c r="Q2067" s="76"/>
      <c r="R2067" s="76"/>
      <c r="S2067" s="76">
        <v>2</v>
      </c>
      <c r="T2067" s="76"/>
      <c r="U2067" s="76"/>
      <c r="V2067" s="76"/>
      <c r="W2067" s="76"/>
      <c r="X2067" s="76"/>
    </row>
    <row r="2068" spans="1:24">
      <c r="A2068" s="257"/>
      <c r="B2068" s="54"/>
      <c r="C2068" s="54"/>
      <c r="D2068" s="77"/>
      <c r="E2068" s="304"/>
      <c r="F2068" s="54"/>
      <c r="G2068" s="77"/>
      <c r="H2068" s="305"/>
      <c r="I2068" s="89"/>
      <c r="J2068" s="54"/>
      <c r="K2068" s="75" t="s">
        <v>34</v>
      </c>
      <c r="L2068" s="76">
        <f t="shared" si="173"/>
        <v>4</v>
      </c>
      <c r="M2068" s="76">
        <v>4</v>
      </c>
      <c r="N2068" s="76"/>
      <c r="O2068" s="76"/>
      <c r="P2068" s="76"/>
      <c r="Q2068" s="76"/>
      <c r="R2068" s="76"/>
      <c r="S2068" s="76"/>
      <c r="T2068" s="76"/>
      <c r="U2068" s="76"/>
      <c r="V2068" s="76"/>
      <c r="W2068" s="76"/>
      <c r="X2068" s="76"/>
    </row>
    <row r="2069" spans="1:24">
      <c r="A2069" s="257"/>
      <c r="B2069" s="54"/>
      <c r="C2069" s="80"/>
      <c r="D2069" s="81"/>
      <c r="E2069" s="306"/>
      <c r="F2069" s="80"/>
      <c r="G2069" s="81"/>
      <c r="H2069" s="307"/>
      <c r="I2069" s="90"/>
      <c r="J2069" s="80"/>
      <c r="K2069" s="84" t="s">
        <v>36</v>
      </c>
      <c r="L2069" s="76">
        <f t="shared" si="173"/>
        <v>0</v>
      </c>
      <c r="M2069" s="76"/>
      <c r="N2069" s="76"/>
      <c r="O2069" s="76"/>
      <c r="P2069" s="76"/>
      <c r="Q2069" s="76"/>
      <c r="R2069" s="76"/>
      <c r="S2069" s="76"/>
      <c r="T2069" s="76"/>
      <c r="U2069" s="76"/>
      <c r="V2069" s="76"/>
      <c r="W2069" s="76"/>
      <c r="X2069" s="76"/>
    </row>
    <row r="2070" spans="1:24">
      <c r="A2070" s="257"/>
      <c r="B2070" s="54"/>
      <c r="C2070" s="46" t="s">
        <v>31</v>
      </c>
      <c r="D2070" s="58" t="s">
        <v>3115</v>
      </c>
      <c r="E2070" s="302" t="s">
        <v>3116</v>
      </c>
      <c r="F2070" s="46" t="s">
        <v>3117</v>
      </c>
      <c r="G2070" s="58" t="s">
        <v>3118</v>
      </c>
      <c r="H2070" s="303" t="s">
        <v>3119</v>
      </c>
      <c r="I2070" s="88">
        <v>0</v>
      </c>
      <c r="J2070" s="46" t="s">
        <v>39</v>
      </c>
      <c r="K2070" s="75" t="s">
        <v>32</v>
      </c>
      <c r="L2070" s="76">
        <f t="shared" si="173"/>
        <v>8</v>
      </c>
      <c r="M2070" s="76"/>
      <c r="N2070" s="76">
        <v>5</v>
      </c>
      <c r="O2070" s="76"/>
      <c r="P2070" s="76"/>
      <c r="Q2070" s="76"/>
      <c r="R2070" s="76"/>
      <c r="S2070" s="76"/>
      <c r="T2070" s="76">
        <v>1</v>
      </c>
      <c r="U2070" s="76"/>
      <c r="V2070" s="76"/>
      <c r="W2070" s="76">
        <v>2</v>
      </c>
      <c r="X2070" s="76"/>
    </row>
    <row r="2071" spans="1:24">
      <c r="A2071" s="257"/>
      <c r="B2071" s="54"/>
      <c r="C2071" s="54"/>
      <c r="D2071" s="77"/>
      <c r="E2071" s="304"/>
      <c r="F2071" s="54"/>
      <c r="G2071" s="77"/>
      <c r="H2071" s="305"/>
      <c r="I2071" s="89"/>
      <c r="J2071" s="54"/>
      <c r="K2071" s="75" t="s">
        <v>34</v>
      </c>
      <c r="L2071" s="76">
        <f t="shared" si="173"/>
        <v>3</v>
      </c>
      <c r="M2071" s="76">
        <v>3</v>
      </c>
      <c r="N2071" s="76"/>
      <c r="O2071" s="76"/>
      <c r="P2071" s="76"/>
      <c r="Q2071" s="76"/>
      <c r="R2071" s="76"/>
      <c r="S2071" s="76"/>
      <c r="T2071" s="76"/>
      <c r="U2071" s="76"/>
      <c r="V2071" s="76"/>
      <c r="W2071" s="76"/>
      <c r="X2071" s="76"/>
    </row>
    <row r="2072" spans="1:24">
      <c r="A2072" s="257"/>
      <c r="B2072" s="54"/>
      <c r="C2072" s="80"/>
      <c r="D2072" s="81"/>
      <c r="E2072" s="306"/>
      <c r="F2072" s="80"/>
      <c r="G2072" s="81"/>
      <c r="H2072" s="307"/>
      <c r="I2072" s="90"/>
      <c r="J2072" s="80"/>
      <c r="K2072" s="84" t="s">
        <v>36</v>
      </c>
      <c r="L2072" s="76">
        <f t="shared" si="173"/>
        <v>0</v>
      </c>
      <c r="M2072" s="76"/>
      <c r="N2072" s="76"/>
      <c r="O2072" s="76"/>
      <c r="P2072" s="76"/>
      <c r="Q2072" s="76"/>
      <c r="R2072" s="76"/>
      <c r="S2072" s="76"/>
      <c r="T2072" s="76"/>
      <c r="U2072" s="76"/>
      <c r="V2072" s="76"/>
      <c r="W2072" s="76"/>
      <c r="X2072" s="76"/>
    </row>
    <row r="2073" spans="1:24">
      <c r="A2073" s="257"/>
      <c r="B2073" s="54"/>
      <c r="C2073" s="46" t="s">
        <v>35</v>
      </c>
      <c r="D2073" s="58" t="s">
        <v>3120</v>
      </c>
      <c r="E2073" s="302" t="s">
        <v>3121</v>
      </c>
      <c r="F2073" s="46" t="s">
        <v>3122</v>
      </c>
      <c r="G2073" s="58" t="s">
        <v>3123</v>
      </c>
      <c r="H2073" s="303" t="s">
        <v>3124</v>
      </c>
      <c r="I2073" s="88">
        <v>82599</v>
      </c>
      <c r="J2073" s="46" t="s">
        <v>39</v>
      </c>
      <c r="K2073" s="75" t="s">
        <v>32</v>
      </c>
      <c r="L2073" s="76">
        <f t="shared" si="173"/>
        <v>4</v>
      </c>
      <c r="M2073" s="76"/>
      <c r="N2073" s="76"/>
      <c r="O2073" s="76">
        <v>1</v>
      </c>
      <c r="P2073" s="76"/>
      <c r="Q2073" s="76"/>
      <c r="R2073" s="76"/>
      <c r="S2073" s="76"/>
      <c r="T2073" s="76"/>
      <c r="U2073" s="76"/>
      <c r="V2073" s="76"/>
      <c r="W2073" s="76">
        <v>3</v>
      </c>
      <c r="X2073" s="76"/>
    </row>
    <row r="2074" spans="1:24">
      <c r="A2074" s="257"/>
      <c r="B2074" s="54"/>
      <c r="C2074" s="54"/>
      <c r="D2074" s="77"/>
      <c r="E2074" s="304"/>
      <c r="F2074" s="54"/>
      <c r="G2074" s="77"/>
      <c r="H2074" s="305"/>
      <c r="I2074" s="89"/>
      <c r="J2074" s="54"/>
      <c r="K2074" s="75" t="s">
        <v>34</v>
      </c>
      <c r="L2074" s="76">
        <f t="shared" si="173"/>
        <v>0</v>
      </c>
      <c r="M2074" s="76"/>
      <c r="N2074" s="76"/>
      <c r="O2074" s="76"/>
      <c r="P2074" s="76"/>
      <c r="Q2074" s="76"/>
      <c r="R2074" s="76"/>
      <c r="S2074" s="76"/>
      <c r="T2074" s="76"/>
      <c r="U2074" s="76"/>
      <c r="V2074" s="76"/>
      <c r="W2074" s="76"/>
      <c r="X2074" s="76"/>
    </row>
    <row r="2075" spans="1:24">
      <c r="A2075" s="257"/>
      <c r="B2075" s="54"/>
      <c r="C2075" s="80"/>
      <c r="D2075" s="81"/>
      <c r="E2075" s="306"/>
      <c r="F2075" s="80"/>
      <c r="G2075" s="81"/>
      <c r="H2075" s="307"/>
      <c r="I2075" s="90"/>
      <c r="J2075" s="80"/>
      <c r="K2075" s="84" t="s">
        <v>36</v>
      </c>
      <c r="L2075" s="76">
        <f t="shared" si="173"/>
        <v>18</v>
      </c>
      <c r="M2075" s="76"/>
      <c r="N2075" s="76"/>
      <c r="O2075" s="76"/>
      <c r="P2075" s="76"/>
      <c r="Q2075" s="76"/>
      <c r="R2075" s="76"/>
      <c r="S2075" s="76">
        <v>2</v>
      </c>
      <c r="T2075" s="76">
        <v>1</v>
      </c>
      <c r="U2075" s="76"/>
      <c r="V2075" s="76"/>
      <c r="W2075" s="76">
        <v>15</v>
      </c>
      <c r="X2075" s="76"/>
    </row>
    <row r="2076" spans="1:24">
      <c r="A2076" s="257"/>
      <c r="B2076" s="54"/>
      <c r="C2076" s="46" t="s">
        <v>35</v>
      </c>
      <c r="D2076" s="58" t="s">
        <v>3125</v>
      </c>
      <c r="E2076" s="302" t="s">
        <v>3126</v>
      </c>
      <c r="F2076" s="46" t="s">
        <v>3127</v>
      </c>
      <c r="G2076" s="58" t="s">
        <v>3128</v>
      </c>
      <c r="H2076" s="303" t="s">
        <v>3129</v>
      </c>
      <c r="I2076" s="88">
        <v>59929</v>
      </c>
      <c r="J2076" s="46" t="s">
        <v>39</v>
      </c>
      <c r="K2076" s="75" t="s">
        <v>32</v>
      </c>
      <c r="L2076" s="76">
        <f t="shared" si="173"/>
        <v>4</v>
      </c>
      <c r="M2076" s="76"/>
      <c r="N2076" s="76"/>
      <c r="O2076" s="76">
        <v>2</v>
      </c>
      <c r="P2076" s="76"/>
      <c r="Q2076" s="76"/>
      <c r="R2076" s="76"/>
      <c r="S2076" s="76"/>
      <c r="T2076" s="76">
        <v>2</v>
      </c>
      <c r="U2076" s="76"/>
      <c r="V2076" s="76"/>
      <c r="W2076" s="76"/>
      <c r="X2076" s="76"/>
    </row>
    <row r="2077" spans="1:24">
      <c r="A2077" s="257"/>
      <c r="B2077" s="54"/>
      <c r="C2077" s="54"/>
      <c r="D2077" s="77"/>
      <c r="E2077" s="304"/>
      <c r="F2077" s="54"/>
      <c r="G2077" s="77"/>
      <c r="H2077" s="305"/>
      <c r="I2077" s="89"/>
      <c r="J2077" s="54"/>
      <c r="K2077" s="75" t="s">
        <v>34</v>
      </c>
      <c r="L2077" s="76">
        <f t="shared" si="173"/>
        <v>0</v>
      </c>
      <c r="M2077" s="76"/>
      <c r="N2077" s="76"/>
      <c r="O2077" s="76"/>
      <c r="P2077" s="76"/>
      <c r="Q2077" s="76"/>
      <c r="R2077" s="76"/>
      <c r="S2077" s="76"/>
      <c r="T2077" s="76"/>
      <c r="U2077" s="76"/>
      <c r="V2077" s="76"/>
      <c r="W2077" s="76"/>
      <c r="X2077" s="76"/>
    </row>
    <row r="2078" spans="1:24">
      <c r="A2078" s="257"/>
      <c r="B2078" s="54"/>
      <c r="C2078" s="80"/>
      <c r="D2078" s="81"/>
      <c r="E2078" s="306"/>
      <c r="F2078" s="80"/>
      <c r="G2078" s="81"/>
      <c r="H2078" s="307"/>
      <c r="I2078" s="90"/>
      <c r="J2078" s="80"/>
      <c r="K2078" s="84" t="s">
        <v>36</v>
      </c>
      <c r="L2078" s="76">
        <f t="shared" si="173"/>
        <v>9</v>
      </c>
      <c r="M2078" s="76"/>
      <c r="N2078" s="76"/>
      <c r="O2078" s="76">
        <v>1</v>
      </c>
      <c r="P2078" s="76"/>
      <c r="Q2078" s="76"/>
      <c r="R2078" s="76"/>
      <c r="S2078" s="76">
        <v>2</v>
      </c>
      <c r="T2078" s="76">
        <v>6</v>
      </c>
      <c r="U2078" s="76"/>
      <c r="V2078" s="76"/>
      <c r="W2078" s="76"/>
      <c r="X2078" s="76"/>
    </row>
    <row r="2079" spans="1:24">
      <c r="A2079" s="257"/>
      <c r="B2079" s="54"/>
      <c r="C2079" s="46" t="s">
        <v>33</v>
      </c>
      <c r="D2079" s="58" t="s">
        <v>3130</v>
      </c>
      <c r="E2079" s="302" t="s">
        <v>3131</v>
      </c>
      <c r="F2079" s="58" t="s">
        <v>3132</v>
      </c>
      <c r="G2079" s="58" t="s">
        <v>3133</v>
      </c>
      <c r="H2079" s="303" t="s">
        <v>3134</v>
      </c>
      <c r="I2079" s="88">
        <v>29407</v>
      </c>
      <c r="J2079" s="46" t="s">
        <v>39</v>
      </c>
      <c r="K2079" s="75" t="s">
        <v>32</v>
      </c>
      <c r="L2079" s="76">
        <f t="shared" si="173"/>
        <v>0</v>
      </c>
      <c r="M2079" s="76"/>
      <c r="N2079" s="76"/>
      <c r="O2079" s="76"/>
      <c r="P2079" s="76"/>
      <c r="Q2079" s="76"/>
      <c r="R2079" s="76"/>
      <c r="S2079" s="76"/>
      <c r="T2079" s="76"/>
      <c r="U2079" s="76"/>
      <c r="V2079" s="76"/>
      <c r="W2079" s="76"/>
      <c r="X2079" s="76"/>
    </row>
    <row r="2080" spans="1:24">
      <c r="A2080" s="257"/>
      <c r="B2080" s="54"/>
      <c r="C2080" s="54"/>
      <c r="D2080" s="77"/>
      <c r="E2080" s="304"/>
      <c r="F2080" s="54"/>
      <c r="G2080" s="77"/>
      <c r="H2080" s="305"/>
      <c r="I2080" s="89"/>
      <c r="J2080" s="54"/>
      <c r="K2080" s="75" t="s">
        <v>34</v>
      </c>
      <c r="L2080" s="76">
        <f t="shared" si="173"/>
        <v>0</v>
      </c>
      <c r="M2080" s="76"/>
      <c r="N2080" s="76"/>
      <c r="O2080" s="76"/>
      <c r="P2080" s="76"/>
      <c r="Q2080" s="76"/>
      <c r="R2080" s="76"/>
      <c r="S2080" s="76"/>
      <c r="T2080" s="76"/>
      <c r="U2080" s="76"/>
      <c r="V2080" s="76"/>
      <c r="W2080" s="76"/>
      <c r="X2080" s="76"/>
    </row>
    <row r="2081" spans="1:24">
      <c r="A2081" s="257"/>
      <c r="B2081" s="54"/>
      <c r="C2081" s="80"/>
      <c r="D2081" s="81"/>
      <c r="E2081" s="306"/>
      <c r="F2081" s="80"/>
      <c r="G2081" s="81"/>
      <c r="H2081" s="307"/>
      <c r="I2081" s="90"/>
      <c r="J2081" s="80"/>
      <c r="K2081" s="84" t="s">
        <v>36</v>
      </c>
      <c r="L2081" s="76">
        <f t="shared" si="173"/>
        <v>8</v>
      </c>
      <c r="M2081" s="76"/>
      <c r="N2081" s="76"/>
      <c r="O2081" s="76">
        <v>1</v>
      </c>
      <c r="P2081" s="76"/>
      <c r="Q2081" s="76"/>
      <c r="R2081" s="76"/>
      <c r="S2081" s="76"/>
      <c r="T2081" s="76">
        <v>7</v>
      </c>
      <c r="U2081" s="76"/>
      <c r="V2081" s="76"/>
      <c r="W2081" s="76"/>
      <c r="X2081" s="76"/>
    </row>
    <row r="2082" spans="1:24">
      <c r="A2082" s="257"/>
      <c r="B2082" s="54"/>
      <c r="C2082" s="46" t="s">
        <v>33</v>
      </c>
      <c r="D2082" s="58" t="s">
        <v>3135</v>
      </c>
      <c r="E2082" s="302" t="s">
        <v>3136</v>
      </c>
      <c r="F2082" s="46" t="s">
        <v>3137</v>
      </c>
      <c r="G2082" s="58" t="s">
        <v>3138</v>
      </c>
      <c r="H2082" s="308" t="s">
        <v>3139</v>
      </c>
      <c r="I2082" s="88">
        <v>13</v>
      </c>
      <c r="J2082" s="46" t="s">
        <v>39</v>
      </c>
      <c r="K2082" s="75" t="s">
        <v>32</v>
      </c>
      <c r="L2082" s="76">
        <f t="shared" si="173"/>
        <v>0</v>
      </c>
      <c r="M2082" s="76"/>
      <c r="N2082" s="76"/>
      <c r="O2082" s="76"/>
      <c r="P2082" s="76"/>
      <c r="Q2082" s="76"/>
      <c r="R2082" s="76"/>
      <c r="S2082" s="76"/>
      <c r="T2082" s="76"/>
      <c r="U2082" s="76"/>
      <c r="V2082" s="76"/>
      <c r="W2082" s="76"/>
      <c r="X2082" s="76"/>
    </row>
    <row r="2083" spans="1:24">
      <c r="A2083" s="257"/>
      <c r="B2083" s="54"/>
      <c r="C2083" s="54"/>
      <c r="D2083" s="77"/>
      <c r="E2083" s="304"/>
      <c r="F2083" s="54"/>
      <c r="G2083" s="77"/>
      <c r="H2083" s="309"/>
      <c r="I2083" s="89"/>
      <c r="J2083" s="54"/>
      <c r="K2083" s="75" t="s">
        <v>34</v>
      </c>
      <c r="L2083" s="76">
        <f t="shared" si="173"/>
        <v>0</v>
      </c>
      <c r="M2083" s="76"/>
      <c r="N2083" s="76"/>
      <c r="O2083" s="76"/>
      <c r="P2083" s="76"/>
      <c r="Q2083" s="76"/>
      <c r="R2083" s="76"/>
      <c r="S2083" s="76"/>
      <c r="T2083" s="76"/>
      <c r="U2083" s="76"/>
      <c r="V2083" s="76"/>
      <c r="W2083" s="76"/>
      <c r="X2083" s="76"/>
    </row>
    <row r="2084" spans="1:24">
      <c r="A2084" s="257"/>
      <c r="B2084" s="54"/>
      <c r="C2084" s="80"/>
      <c r="D2084" s="81"/>
      <c r="E2084" s="306"/>
      <c r="F2084" s="80"/>
      <c r="G2084" s="81"/>
      <c r="H2084" s="310"/>
      <c r="I2084" s="90"/>
      <c r="J2084" s="80"/>
      <c r="K2084" s="84" t="s">
        <v>36</v>
      </c>
      <c r="L2084" s="76">
        <f t="shared" si="173"/>
        <v>3</v>
      </c>
      <c r="M2084" s="76"/>
      <c r="N2084" s="76"/>
      <c r="O2084" s="76">
        <v>1</v>
      </c>
      <c r="P2084" s="76"/>
      <c r="Q2084" s="76"/>
      <c r="R2084" s="76"/>
      <c r="S2084" s="76"/>
      <c r="T2084" s="76">
        <v>2</v>
      </c>
      <c r="U2084" s="76"/>
      <c r="V2084" s="76"/>
      <c r="W2084" s="76"/>
      <c r="X2084" s="76"/>
    </row>
    <row r="2085" spans="1:24">
      <c r="A2085" s="257"/>
      <c r="B2085" s="54"/>
      <c r="C2085" s="46" t="s">
        <v>33</v>
      </c>
      <c r="D2085" s="58" t="s">
        <v>3140</v>
      </c>
      <c r="E2085" s="302" t="s">
        <v>3141</v>
      </c>
      <c r="F2085" s="46" t="s">
        <v>3142</v>
      </c>
      <c r="G2085" s="58" t="s">
        <v>3143</v>
      </c>
      <c r="H2085" s="308" t="s">
        <v>3144</v>
      </c>
      <c r="I2085" s="88">
        <v>7652</v>
      </c>
      <c r="J2085" s="46" t="s">
        <v>39</v>
      </c>
      <c r="K2085" s="75" t="s">
        <v>32</v>
      </c>
      <c r="L2085" s="76">
        <f t="shared" si="173"/>
        <v>0</v>
      </c>
      <c r="M2085" s="76"/>
      <c r="N2085" s="76"/>
      <c r="O2085" s="76"/>
      <c r="P2085" s="76"/>
      <c r="Q2085" s="76"/>
      <c r="R2085" s="76"/>
      <c r="S2085" s="76"/>
      <c r="T2085" s="76"/>
      <c r="U2085" s="76"/>
      <c r="V2085" s="76"/>
      <c r="W2085" s="76"/>
      <c r="X2085" s="76"/>
    </row>
    <row r="2086" spans="1:24">
      <c r="A2086" s="257"/>
      <c r="B2086" s="54"/>
      <c r="C2086" s="54"/>
      <c r="D2086" s="77"/>
      <c r="E2086" s="304"/>
      <c r="F2086" s="54"/>
      <c r="G2086" s="77"/>
      <c r="H2086" s="309"/>
      <c r="I2086" s="89"/>
      <c r="J2086" s="54"/>
      <c r="K2086" s="75" t="s">
        <v>34</v>
      </c>
      <c r="L2086" s="76">
        <f t="shared" si="173"/>
        <v>0</v>
      </c>
      <c r="M2086" s="76"/>
      <c r="N2086" s="76"/>
      <c r="O2086" s="76"/>
      <c r="P2086" s="76"/>
      <c r="Q2086" s="76"/>
      <c r="R2086" s="76"/>
      <c r="S2086" s="76"/>
      <c r="T2086" s="76"/>
      <c r="U2086" s="76"/>
      <c r="V2086" s="76"/>
      <c r="W2086" s="76"/>
      <c r="X2086" s="76"/>
    </row>
    <row r="2087" spans="1:24">
      <c r="A2087" s="257"/>
      <c r="B2087" s="54"/>
      <c r="C2087" s="80"/>
      <c r="D2087" s="81"/>
      <c r="E2087" s="306"/>
      <c r="F2087" s="80"/>
      <c r="G2087" s="81"/>
      <c r="H2087" s="310"/>
      <c r="I2087" s="90"/>
      <c r="J2087" s="80"/>
      <c r="K2087" s="84" t="s">
        <v>36</v>
      </c>
      <c r="L2087" s="76">
        <f t="shared" si="173"/>
        <v>3</v>
      </c>
      <c r="M2087" s="76"/>
      <c r="N2087" s="76"/>
      <c r="O2087" s="76"/>
      <c r="P2087" s="76"/>
      <c r="Q2087" s="76"/>
      <c r="R2087" s="76"/>
      <c r="S2087" s="76"/>
      <c r="T2087" s="76">
        <v>3</v>
      </c>
      <c r="U2087" s="76"/>
      <c r="V2087" s="76"/>
      <c r="W2087" s="76"/>
      <c r="X2087" s="76"/>
    </row>
    <row r="2088" spans="1:24">
      <c r="A2088" s="257"/>
      <c r="B2088" s="54"/>
      <c r="C2088" s="46" t="s">
        <v>35</v>
      </c>
      <c r="D2088" s="58" t="s">
        <v>3145</v>
      </c>
      <c r="E2088" s="302" t="s">
        <v>3146</v>
      </c>
      <c r="F2088" s="46" t="s">
        <v>3147</v>
      </c>
      <c r="G2088" s="58" t="s">
        <v>3148</v>
      </c>
      <c r="H2088" s="303" t="s">
        <v>3149</v>
      </c>
      <c r="I2088" s="88">
        <v>27846</v>
      </c>
      <c r="J2088" s="46" t="s">
        <v>39</v>
      </c>
      <c r="K2088" s="75" t="s">
        <v>32</v>
      </c>
      <c r="L2088" s="76">
        <f t="shared" si="173"/>
        <v>4</v>
      </c>
      <c r="M2088" s="76"/>
      <c r="N2088" s="76"/>
      <c r="O2088" s="76">
        <v>1</v>
      </c>
      <c r="P2088" s="76"/>
      <c r="Q2088" s="76"/>
      <c r="R2088" s="76"/>
      <c r="S2088" s="76">
        <v>1</v>
      </c>
      <c r="T2088" s="76">
        <v>2</v>
      </c>
      <c r="U2088" s="76"/>
      <c r="V2088" s="76"/>
      <c r="W2088" s="76"/>
      <c r="X2088" s="76"/>
    </row>
    <row r="2089" spans="1:24">
      <c r="A2089" s="257"/>
      <c r="B2089" s="54"/>
      <c r="C2089" s="54"/>
      <c r="D2089" s="77"/>
      <c r="E2089" s="304"/>
      <c r="F2089" s="54"/>
      <c r="G2089" s="77"/>
      <c r="H2089" s="305"/>
      <c r="I2089" s="89"/>
      <c r="J2089" s="54"/>
      <c r="K2089" s="75" t="s">
        <v>34</v>
      </c>
      <c r="L2089" s="76">
        <f t="shared" si="173"/>
        <v>0</v>
      </c>
      <c r="M2089" s="76"/>
      <c r="N2089" s="76"/>
      <c r="O2089" s="76"/>
      <c r="P2089" s="76"/>
      <c r="Q2089" s="76"/>
      <c r="R2089" s="76"/>
      <c r="S2089" s="76"/>
      <c r="T2089" s="76"/>
      <c r="U2089" s="76"/>
      <c r="V2089" s="76"/>
      <c r="W2089" s="76"/>
      <c r="X2089" s="76"/>
    </row>
    <row r="2090" spans="1:24">
      <c r="A2090" s="257"/>
      <c r="B2090" s="54"/>
      <c r="C2090" s="80"/>
      <c r="D2090" s="81"/>
      <c r="E2090" s="306"/>
      <c r="F2090" s="80"/>
      <c r="G2090" s="81"/>
      <c r="H2090" s="307"/>
      <c r="I2090" s="90"/>
      <c r="J2090" s="80"/>
      <c r="K2090" s="84" t="s">
        <v>36</v>
      </c>
      <c r="L2090" s="76">
        <f t="shared" si="173"/>
        <v>4</v>
      </c>
      <c r="M2090" s="76"/>
      <c r="N2090" s="76"/>
      <c r="O2090" s="76">
        <v>1</v>
      </c>
      <c r="P2090" s="76"/>
      <c r="Q2090" s="76"/>
      <c r="R2090" s="76"/>
      <c r="S2090" s="76">
        <v>1</v>
      </c>
      <c r="T2090" s="76">
        <v>2</v>
      </c>
      <c r="U2090" s="76"/>
      <c r="V2090" s="76"/>
      <c r="W2090" s="76"/>
      <c r="X2090" s="76"/>
    </row>
    <row r="2091" spans="1:24">
      <c r="A2091" s="257"/>
      <c r="B2091" s="54"/>
      <c r="C2091" s="46" t="s">
        <v>35</v>
      </c>
      <c r="D2091" s="58" t="s">
        <v>3150</v>
      </c>
      <c r="E2091" s="302" t="s">
        <v>3151</v>
      </c>
      <c r="F2091" s="46" t="s">
        <v>3152</v>
      </c>
      <c r="G2091" s="58" t="s">
        <v>3153</v>
      </c>
      <c r="H2091" s="303" t="s">
        <v>3154</v>
      </c>
      <c r="I2091" s="88">
        <v>16302</v>
      </c>
      <c r="J2091" s="46" t="s">
        <v>39</v>
      </c>
      <c r="K2091" s="75" t="s">
        <v>32</v>
      </c>
      <c r="L2091" s="76">
        <f t="shared" si="173"/>
        <v>3</v>
      </c>
      <c r="M2091" s="76"/>
      <c r="N2091" s="76"/>
      <c r="O2091" s="76">
        <v>1</v>
      </c>
      <c r="P2091" s="76"/>
      <c r="Q2091" s="76"/>
      <c r="R2091" s="76"/>
      <c r="S2091" s="76">
        <v>1</v>
      </c>
      <c r="T2091" s="76">
        <v>1</v>
      </c>
      <c r="U2091" s="76"/>
      <c r="V2091" s="76"/>
      <c r="W2091" s="76"/>
      <c r="X2091" s="76"/>
    </row>
    <row r="2092" spans="1:24">
      <c r="A2092" s="257"/>
      <c r="B2092" s="54"/>
      <c r="C2092" s="54"/>
      <c r="D2092" s="77"/>
      <c r="E2092" s="304"/>
      <c r="F2092" s="54"/>
      <c r="G2092" s="77"/>
      <c r="H2092" s="305"/>
      <c r="I2092" s="89"/>
      <c r="J2092" s="54"/>
      <c r="K2092" s="75" t="s">
        <v>34</v>
      </c>
      <c r="L2092" s="76">
        <f t="shared" si="173"/>
        <v>0</v>
      </c>
      <c r="M2092" s="76"/>
      <c r="N2092" s="76"/>
      <c r="O2092" s="76"/>
      <c r="P2092" s="76"/>
      <c r="Q2092" s="76"/>
      <c r="R2092" s="76"/>
      <c r="S2092" s="76"/>
      <c r="T2092" s="76"/>
      <c r="U2092" s="76"/>
      <c r="V2092" s="76"/>
      <c r="W2092" s="76"/>
      <c r="X2092" s="76"/>
    </row>
    <row r="2093" spans="1:24">
      <c r="A2093" s="257"/>
      <c r="B2093" s="54"/>
      <c r="C2093" s="80"/>
      <c r="D2093" s="81"/>
      <c r="E2093" s="306"/>
      <c r="F2093" s="80"/>
      <c r="G2093" s="81"/>
      <c r="H2093" s="307"/>
      <c r="I2093" s="90"/>
      <c r="J2093" s="80"/>
      <c r="K2093" s="84" t="s">
        <v>36</v>
      </c>
      <c r="L2093" s="76">
        <f t="shared" si="173"/>
        <v>5</v>
      </c>
      <c r="M2093" s="76"/>
      <c r="N2093" s="76"/>
      <c r="O2093" s="76">
        <v>3</v>
      </c>
      <c r="P2093" s="76"/>
      <c r="Q2093" s="76"/>
      <c r="R2093" s="76"/>
      <c r="S2093" s="76">
        <v>1</v>
      </c>
      <c r="T2093" s="76">
        <v>1</v>
      </c>
      <c r="U2093" s="76"/>
      <c r="V2093" s="76"/>
      <c r="W2093" s="76"/>
      <c r="X2093" s="76"/>
    </row>
    <row r="2094" spans="1:24">
      <c r="A2094" s="257"/>
      <c r="B2094" s="54"/>
      <c r="C2094" s="46" t="s">
        <v>35</v>
      </c>
      <c r="D2094" s="58" t="s">
        <v>3155</v>
      </c>
      <c r="E2094" s="302" t="s">
        <v>3156</v>
      </c>
      <c r="F2094" s="46" t="s">
        <v>3157</v>
      </c>
      <c r="G2094" s="58" t="s">
        <v>3158</v>
      </c>
      <c r="H2094" s="303" t="s">
        <v>3159</v>
      </c>
      <c r="I2094" s="88">
        <v>3452</v>
      </c>
      <c r="J2094" s="46" t="s">
        <v>39</v>
      </c>
      <c r="K2094" s="75" t="s">
        <v>32</v>
      </c>
      <c r="L2094" s="76">
        <f t="shared" si="173"/>
        <v>3</v>
      </c>
      <c r="M2094" s="76"/>
      <c r="N2094" s="76"/>
      <c r="O2094" s="76">
        <v>2</v>
      </c>
      <c r="P2094" s="76"/>
      <c r="Q2094" s="76"/>
      <c r="R2094" s="76"/>
      <c r="S2094" s="76"/>
      <c r="T2094" s="76">
        <v>1</v>
      </c>
      <c r="U2094" s="76"/>
      <c r="V2094" s="76"/>
      <c r="W2094" s="76"/>
      <c r="X2094" s="76"/>
    </row>
    <row r="2095" spans="1:24">
      <c r="A2095" s="257"/>
      <c r="B2095" s="54"/>
      <c r="C2095" s="54"/>
      <c r="D2095" s="77"/>
      <c r="E2095" s="304"/>
      <c r="F2095" s="54"/>
      <c r="G2095" s="77"/>
      <c r="H2095" s="305"/>
      <c r="I2095" s="89"/>
      <c r="J2095" s="54"/>
      <c r="K2095" s="75" t="s">
        <v>34</v>
      </c>
      <c r="L2095" s="76">
        <f t="shared" si="173"/>
        <v>0</v>
      </c>
      <c r="M2095" s="76"/>
      <c r="N2095" s="76"/>
      <c r="O2095" s="76"/>
      <c r="P2095" s="76"/>
      <c r="Q2095" s="76"/>
      <c r="R2095" s="76"/>
      <c r="S2095" s="76"/>
      <c r="T2095" s="76"/>
      <c r="U2095" s="76"/>
      <c r="V2095" s="76"/>
      <c r="W2095" s="76"/>
      <c r="X2095" s="76"/>
    </row>
    <row r="2096" spans="1:24">
      <c r="A2096" s="257"/>
      <c r="B2096" s="54"/>
      <c r="C2096" s="80"/>
      <c r="D2096" s="81"/>
      <c r="E2096" s="306"/>
      <c r="F2096" s="80"/>
      <c r="G2096" s="81"/>
      <c r="H2096" s="307"/>
      <c r="I2096" s="90"/>
      <c r="J2096" s="80"/>
      <c r="K2096" s="84" t="s">
        <v>36</v>
      </c>
      <c r="L2096" s="76">
        <f t="shared" si="173"/>
        <v>3</v>
      </c>
      <c r="M2096" s="76"/>
      <c r="N2096" s="76"/>
      <c r="O2096" s="76">
        <v>1</v>
      </c>
      <c r="P2096" s="76"/>
      <c r="Q2096" s="76"/>
      <c r="R2096" s="76"/>
      <c r="S2096" s="76">
        <v>2</v>
      </c>
      <c r="T2096" s="76"/>
      <c r="U2096" s="76"/>
      <c r="V2096" s="76"/>
      <c r="W2096" s="76"/>
      <c r="X2096" s="76"/>
    </row>
    <row r="2097" spans="1:24">
      <c r="A2097" s="257"/>
      <c r="B2097" s="54"/>
      <c r="C2097" s="46" t="s">
        <v>33</v>
      </c>
      <c r="D2097" s="58" t="s">
        <v>3160</v>
      </c>
      <c r="E2097" s="302" t="s">
        <v>3161</v>
      </c>
      <c r="F2097" s="46" t="s">
        <v>3162</v>
      </c>
      <c r="G2097" s="58" t="s">
        <v>3163</v>
      </c>
      <c r="H2097" s="303" t="s">
        <v>3164</v>
      </c>
      <c r="I2097" s="88">
        <v>5466</v>
      </c>
      <c r="J2097" s="46" t="s">
        <v>39</v>
      </c>
      <c r="K2097" s="75" t="s">
        <v>32</v>
      </c>
      <c r="L2097" s="76">
        <f t="shared" si="173"/>
        <v>3</v>
      </c>
      <c r="M2097" s="76"/>
      <c r="N2097" s="76"/>
      <c r="O2097" s="76">
        <v>1</v>
      </c>
      <c r="P2097" s="76"/>
      <c r="Q2097" s="76"/>
      <c r="R2097" s="76"/>
      <c r="S2097" s="76"/>
      <c r="T2097" s="76">
        <v>2</v>
      </c>
      <c r="U2097" s="76"/>
      <c r="V2097" s="76"/>
      <c r="W2097" s="76"/>
      <c r="X2097" s="76"/>
    </row>
    <row r="2098" spans="1:24">
      <c r="A2098" s="257"/>
      <c r="B2098" s="54"/>
      <c r="C2098" s="54"/>
      <c r="D2098" s="77"/>
      <c r="E2098" s="304"/>
      <c r="F2098" s="54"/>
      <c r="G2098" s="77"/>
      <c r="H2098" s="305"/>
      <c r="I2098" s="89"/>
      <c r="J2098" s="54"/>
      <c r="K2098" s="75" t="s">
        <v>34</v>
      </c>
      <c r="L2098" s="76">
        <f t="shared" si="173"/>
        <v>0</v>
      </c>
      <c r="M2098" s="76"/>
      <c r="N2098" s="76"/>
      <c r="O2098" s="76"/>
      <c r="P2098" s="76"/>
      <c r="Q2098" s="76"/>
      <c r="R2098" s="76"/>
      <c r="S2098" s="76"/>
      <c r="T2098" s="76"/>
      <c r="U2098" s="76"/>
      <c r="V2098" s="76"/>
      <c r="W2098" s="76"/>
      <c r="X2098" s="76"/>
    </row>
    <row r="2099" spans="1:24">
      <c r="A2099" s="257"/>
      <c r="B2099" s="54"/>
      <c r="C2099" s="80"/>
      <c r="D2099" s="81"/>
      <c r="E2099" s="306"/>
      <c r="F2099" s="80"/>
      <c r="G2099" s="81"/>
      <c r="H2099" s="307"/>
      <c r="I2099" s="90"/>
      <c r="J2099" s="80"/>
      <c r="K2099" s="84" t="s">
        <v>36</v>
      </c>
      <c r="L2099" s="76">
        <f t="shared" si="173"/>
        <v>0</v>
      </c>
      <c r="M2099" s="76"/>
      <c r="N2099" s="76"/>
      <c r="O2099" s="76"/>
      <c r="P2099" s="76"/>
      <c r="Q2099" s="76"/>
      <c r="R2099" s="76"/>
      <c r="S2099" s="76"/>
      <c r="T2099" s="76"/>
      <c r="U2099" s="76"/>
      <c r="V2099" s="76"/>
      <c r="W2099" s="76"/>
      <c r="X2099" s="76"/>
    </row>
    <row r="2100" spans="1:24">
      <c r="A2100" s="257"/>
      <c r="B2100" s="54"/>
      <c r="C2100" s="46" t="s">
        <v>33</v>
      </c>
      <c r="D2100" s="58" t="s">
        <v>3165</v>
      </c>
      <c r="E2100" s="302" t="s">
        <v>3166</v>
      </c>
      <c r="F2100" s="46" t="s">
        <v>3167</v>
      </c>
      <c r="G2100" s="58" t="s">
        <v>3168</v>
      </c>
      <c r="H2100" s="303" t="s">
        <v>3169</v>
      </c>
      <c r="I2100" s="88">
        <v>157855</v>
      </c>
      <c r="J2100" s="46" t="s">
        <v>39</v>
      </c>
      <c r="K2100" s="75" t="s">
        <v>32</v>
      </c>
      <c r="L2100" s="76">
        <f t="shared" si="173"/>
        <v>0</v>
      </c>
      <c r="M2100" s="76"/>
      <c r="N2100" s="76"/>
      <c r="O2100" s="76"/>
      <c r="P2100" s="76"/>
      <c r="Q2100" s="76"/>
      <c r="R2100" s="76"/>
      <c r="S2100" s="76"/>
      <c r="T2100" s="76"/>
      <c r="U2100" s="76"/>
      <c r="V2100" s="76"/>
      <c r="W2100" s="76"/>
      <c r="X2100" s="76"/>
    </row>
    <row r="2101" spans="1:24">
      <c r="A2101" s="257"/>
      <c r="B2101" s="54"/>
      <c r="C2101" s="54"/>
      <c r="D2101" s="77"/>
      <c r="E2101" s="304"/>
      <c r="F2101" s="54"/>
      <c r="G2101" s="77"/>
      <c r="H2101" s="305"/>
      <c r="I2101" s="89"/>
      <c r="J2101" s="54"/>
      <c r="K2101" s="75" t="s">
        <v>34</v>
      </c>
      <c r="L2101" s="76">
        <f t="shared" si="173"/>
        <v>0</v>
      </c>
      <c r="M2101" s="76"/>
      <c r="N2101" s="76"/>
      <c r="O2101" s="76"/>
      <c r="P2101" s="76"/>
      <c r="Q2101" s="76"/>
      <c r="R2101" s="76"/>
      <c r="S2101" s="76"/>
      <c r="T2101" s="76"/>
      <c r="U2101" s="76"/>
      <c r="V2101" s="76"/>
      <c r="W2101" s="76"/>
      <c r="X2101" s="76"/>
    </row>
    <row r="2102" spans="1:24">
      <c r="A2102" s="257"/>
      <c r="B2102" s="54"/>
      <c r="C2102" s="80"/>
      <c r="D2102" s="81"/>
      <c r="E2102" s="306"/>
      <c r="F2102" s="80"/>
      <c r="G2102" s="81"/>
      <c r="H2102" s="307"/>
      <c r="I2102" s="90"/>
      <c r="J2102" s="80"/>
      <c r="K2102" s="84" t="s">
        <v>36</v>
      </c>
      <c r="L2102" s="76">
        <f t="shared" si="173"/>
        <v>22</v>
      </c>
      <c r="M2102" s="76"/>
      <c r="N2102" s="76"/>
      <c r="O2102" s="76">
        <v>1</v>
      </c>
      <c r="P2102" s="76"/>
      <c r="Q2102" s="76"/>
      <c r="R2102" s="76"/>
      <c r="S2102" s="76">
        <v>12</v>
      </c>
      <c r="T2102" s="76">
        <v>9</v>
      </c>
      <c r="U2102" s="76"/>
      <c r="V2102" s="76"/>
      <c r="W2102" s="76"/>
      <c r="X2102" s="76"/>
    </row>
    <row r="2103" spans="1:24">
      <c r="A2103" s="257"/>
      <c r="B2103" s="54"/>
      <c r="C2103" s="46" t="s">
        <v>33</v>
      </c>
      <c r="D2103" s="58" t="s">
        <v>3170</v>
      </c>
      <c r="E2103" s="302" t="s">
        <v>3171</v>
      </c>
      <c r="F2103" s="46" t="s">
        <v>3172</v>
      </c>
      <c r="G2103" s="58" t="s">
        <v>3173</v>
      </c>
      <c r="H2103" s="308" t="s">
        <v>3174</v>
      </c>
      <c r="I2103" s="88">
        <v>1789</v>
      </c>
      <c r="J2103" s="46" t="s">
        <v>39</v>
      </c>
      <c r="K2103" s="75" t="s">
        <v>32</v>
      </c>
      <c r="L2103" s="76">
        <f t="shared" si="173"/>
        <v>0</v>
      </c>
      <c r="M2103" s="76"/>
      <c r="N2103" s="76"/>
      <c r="O2103" s="76"/>
      <c r="P2103" s="76"/>
      <c r="Q2103" s="76"/>
      <c r="R2103" s="76"/>
      <c r="S2103" s="76"/>
      <c r="T2103" s="76"/>
      <c r="U2103" s="76"/>
      <c r="V2103" s="76"/>
      <c r="W2103" s="76"/>
      <c r="X2103" s="76"/>
    </row>
    <row r="2104" spans="1:24">
      <c r="A2104" s="257"/>
      <c r="B2104" s="54"/>
      <c r="C2104" s="54"/>
      <c r="D2104" s="77"/>
      <c r="E2104" s="304"/>
      <c r="F2104" s="54"/>
      <c r="G2104" s="77"/>
      <c r="H2104" s="309"/>
      <c r="I2104" s="89"/>
      <c r="J2104" s="54"/>
      <c r="K2104" s="75" t="s">
        <v>34</v>
      </c>
      <c r="L2104" s="76">
        <f t="shared" si="173"/>
        <v>0</v>
      </c>
      <c r="M2104" s="76"/>
      <c r="N2104" s="76"/>
      <c r="O2104" s="76"/>
      <c r="P2104" s="76"/>
      <c r="Q2104" s="76"/>
      <c r="R2104" s="76"/>
      <c r="S2104" s="76"/>
      <c r="T2104" s="76"/>
      <c r="U2104" s="76"/>
      <c r="V2104" s="76"/>
      <c r="W2104" s="76"/>
      <c r="X2104" s="76"/>
    </row>
    <row r="2105" spans="1:24">
      <c r="A2105" s="257"/>
      <c r="B2105" s="54"/>
      <c r="C2105" s="80"/>
      <c r="D2105" s="81"/>
      <c r="E2105" s="306"/>
      <c r="F2105" s="80"/>
      <c r="G2105" s="81"/>
      <c r="H2105" s="310"/>
      <c r="I2105" s="90"/>
      <c r="J2105" s="80"/>
      <c r="K2105" s="84" t="s">
        <v>36</v>
      </c>
      <c r="L2105" s="76">
        <f t="shared" si="173"/>
        <v>2</v>
      </c>
      <c r="M2105" s="76"/>
      <c r="N2105" s="76"/>
      <c r="O2105" s="76">
        <v>1</v>
      </c>
      <c r="P2105" s="76"/>
      <c r="Q2105" s="76"/>
      <c r="R2105" s="76"/>
      <c r="S2105" s="76"/>
      <c r="T2105" s="76">
        <v>1</v>
      </c>
      <c r="U2105" s="76"/>
      <c r="V2105" s="76"/>
      <c r="W2105" s="76"/>
      <c r="X2105" s="76"/>
    </row>
    <row r="2106" spans="1:24">
      <c r="A2106" s="257"/>
      <c r="B2106" s="54"/>
      <c r="C2106" s="46" t="s">
        <v>33</v>
      </c>
      <c r="D2106" s="58" t="s">
        <v>3175</v>
      </c>
      <c r="E2106" s="302" t="s">
        <v>3176</v>
      </c>
      <c r="F2106" s="46" t="s">
        <v>3177</v>
      </c>
      <c r="G2106" s="58" t="s">
        <v>3178</v>
      </c>
      <c r="H2106" s="303" t="s">
        <v>3179</v>
      </c>
      <c r="I2106" s="88">
        <v>1906</v>
      </c>
      <c r="J2106" s="46" t="s">
        <v>39</v>
      </c>
      <c r="K2106" s="75" t="s">
        <v>32</v>
      </c>
      <c r="L2106" s="76">
        <f t="shared" si="173"/>
        <v>0</v>
      </c>
      <c r="M2106" s="76"/>
      <c r="N2106" s="76"/>
      <c r="O2106" s="76"/>
      <c r="P2106" s="76"/>
      <c r="Q2106" s="76"/>
      <c r="R2106" s="76"/>
      <c r="S2106" s="76"/>
      <c r="T2106" s="76"/>
      <c r="U2106" s="76"/>
      <c r="V2106" s="76"/>
      <c r="W2106" s="76"/>
      <c r="X2106" s="76"/>
    </row>
    <row r="2107" spans="1:24">
      <c r="A2107" s="257"/>
      <c r="B2107" s="54"/>
      <c r="C2107" s="54"/>
      <c r="D2107" s="77"/>
      <c r="E2107" s="304"/>
      <c r="F2107" s="54"/>
      <c r="G2107" s="77"/>
      <c r="H2107" s="305"/>
      <c r="I2107" s="89"/>
      <c r="J2107" s="54"/>
      <c r="K2107" s="75" t="s">
        <v>34</v>
      </c>
      <c r="L2107" s="76">
        <f t="shared" si="173"/>
        <v>0</v>
      </c>
      <c r="M2107" s="76"/>
      <c r="N2107" s="76"/>
      <c r="O2107" s="76"/>
      <c r="P2107" s="76"/>
      <c r="Q2107" s="76"/>
      <c r="R2107" s="76"/>
      <c r="S2107" s="76"/>
      <c r="T2107" s="76"/>
      <c r="U2107" s="76"/>
      <c r="V2107" s="76"/>
      <c r="W2107" s="76"/>
      <c r="X2107" s="76"/>
    </row>
    <row r="2108" spans="1:24">
      <c r="A2108" s="257"/>
      <c r="B2108" s="54"/>
      <c r="C2108" s="80"/>
      <c r="D2108" s="81"/>
      <c r="E2108" s="306"/>
      <c r="F2108" s="80"/>
      <c r="G2108" s="81"/>
      <c r="H2108" s="307"/>
      <c r="I2108" s="90"/>
      <c r="J2108" s="80"/>
      <c r="K2108" s="84" t="s">
        <v>36</v>
      </c>
      <c r="L2108" s="76">
        <f t="shared" si="173"/>
        <v>3</v>
      </c>
      <c r="M2108" s="76"/>
      <c r="N2108" s="76"/>
      <c r="O2108" s="76">
        <v>1</v>
      </c>
      <c r="P2108" s="76"/>
      <c r="Q2108" s="76"/>
      <c r="R2108" s="76"/>
      <c r="S2108" s="76"/>
      <c r="T2108" s="76">
        <v>2</v>
      </c>
      <c r="U2108" s="76"/>
      <c r="V2108" s="76"/>
      <c r="W2108" s="76"/>
      <c r="X2108" s="76"/>
    </row>
    <row r="2109" spans="1:24">
      <c r="A2109" s="257"/>
      <c r="B2109" s="54"/>
      <c r="C2109" s="46" t="s">
        <v>33</v>
      </c>
      <c r="D2109" s="58" t="s">
        <v>3180</v>
      </c>
      <c r="E2109" s="302" t="s">
        <v>3181</v>
      </c>
      <c r="F2109" s="46" t="s">
        <v>3182</v>
      </c>
      <c r="G2109" s="58" t="s">
        <v>3183</v>
      </c>
      <c r="H2109" s="303" t="s">
        <v>3184</v>
      </c>
      <c r="I2109" s="88">
        <v>1.48</v>
      </c>
      <c r="J2109" s="46" t="s">
        <v>39</v>
      </c>
      <c r="K2109" s="75" t="s">
        <v>32</v>
      </c>
      <c r="L2109" s="76">
        <f t="shared" si="173"/>
        <v>0</v>
      </c>
      <c r="M2109" s="76"/>
      <c r="N2109" s="76"/>
      <c r="O2109" s="76"/>
      <c r="P2109" s="76"/>
      <c r="Q2109" s="76"/>
      <c r="R2109" s="76"/>
      <c r="S2109" s="76"/>
      <c r="T2109" s="76"/>
      <c r="U2109" s="76"/>
      <c r="V2109" s="76"/>
      <c r="W2109" s="76"/>
      <c r="X2109" s="76"/>
    </row>
    <row r="2110" spans="1:24">
      <c r="A2110" s="257"/>
      <c r="B2110" s="54"/>
      <c r="C2110" s="54"/>
      <c r="D2110" s="77"/>
      <c r="E2110" s="304"/>
      <c r="F2110" s="54"/>
      <c r="G2110" s="77"/>
      <c r="H2110" s="305"/>
      <c r="I2110" s="89"/>
      <c r="J2110" s="54"/>
      <c r="K2110" s="75" t="s">
        <v>34</v>
      </c>
      <c r="L2110" s="76">
        <f t="shared" si="173"/>
        <v>0</v>
      </c>
      <c r="M2110" s="76"/>
      <c r="N2110" s="76"/>
      <c r="O2110" s="76"/>
      <c r="P2110" s="76"/>
      <c r="Q2110" s="76"/>
      <c r="R2110" s="76"/>
      <c r="S2110" s="76"/>
      <c r="T2110" s="76"/>
      <c r="U2110" s="76"/>
      <c r="V2110" s="76"/>
      <c r="W2110" s="76"/>
      <c r="X2110" s="76"/>
    </row>
    <row r="2111" spans="1:24">
      <c r="A2111" s="257"/>
      <c r="B2111" s="54"/>
      <c r="C2111" s="80"/>
      <c r="D2111" s="81"/>
      <c r="E2111" s="306"/>
      <c r="F2111" s="80"/>
      <c r="G2111" s="81"/>
      <c r="H2111" s="307"/>
      <c r="I2111" s="90"/>
      <c r="J2111" s="80"/>
      <c r="K2111" s="84" t="s">
        <v>36</v>
      </c>
      <c r="L2111" s="76">
        <f t="shared" si="173"/>
        <v>2</v>
      </c>
      <c r="M2111" s="76"/>
      <c r="N2111" s="76"/>
      <c r="O2111" s="76">
        <v>1</v>
      </c>
      <c r="P2111" s="76"/>
      <c r="Q2111" s="76"/>
      <c r="R2111" s="76"/>
      <c r="S2111" s="76"/>
      <c r="T2111" s="76">
        <v>1</v>
      </c>
      <c r="U2111" s="76"/>
      <c r="V2111" s="76"/>
      <c r="W2111" s="76"/>
      <c r="X2111" s="76"/>
    </row>
    <row r="2112" spans="1:24">
      <c r="A2112" s="257"/>
      <c r="B2112" s="54"/>
      <c r="C2112" s="46" t="s">
        <v>33</v>
      </c>
      <c r="D2112" s="58" t="s">
        <v>3185</v>
      </c>
      <c r="E2112" s="302" t="s">
        <v>3186</v>
      </c>
      <c r="F2112" s="46" t="s">
        <v>3187</v>
      </c>
      <c r="G2112" s="58" t="s">
        <v>3188</v>
      </c>
      <c r="H2112" s="303" t="s">
        <v>3189</v>
      </c>
      <c r="I2112" s="88">
        <v>0</v>
      </c>
      <c r="J2112" s="46" t="s">
        <v>39</v>
      </c>
      <c r="K2112" s="75" t="s">
        <v>32</v>
      </c>
      <c r="L2112" s="76">
        <f t="shared" si="173"/>
        <v>0</v>
      </c>
      <c r="M2112" s="76"/>
      <c r="N2112" s="76"/>
      <c r="O2112" s="76"/>
      <c r="P2112" s="76"/>
      <c r="Q2112" s="76"/>
      <c r="R2112" s="76"/>
      <c r="S2112" s="76"/>
      <c r="T2112" s="76"/>
      <c r="U2112" s="76"/>
      <c r="V2112" s="76"/>
      <c r="W2112" s="76"/>
      <c r="X2112" s="76"/>
    </row>
    <row r="2113" spans="1:24">
      <c r="A2113" s="257"/>
      <c r="B2113" s="54"/>
      <c r="C2113" s="54"/>
      <c r="D2113" s="77"/>
      <c r="E2113" s="304"/>
      <c r="F2113" s="54"/>
      <c r="G2113" s="77"/>
      <c r="H2113" s="305"/>
      <c r="I2113" s="89"/>
      <c r="J2113" s="54"/>
      <c r="K2113" s="75" t="s">
        <v>34</v>
      </c>
      <c r="L2113" s="76">
        <f t="shared" ref="L2113:L2176" si="174">SUM(M2113:X2113)</f>
        <v>0</v>
      </c>
      <c r="M2113" s="76"/>
      <c r="N2113" s="76"/>
      <c r="O2113" s="76"/>
      <c r="P2113" s="76"/>
      <c r="Q2113" s="76"/>
      <c r="R2113" s="76"/>
      <c r="S2113" s="76"/>
      <c r="T2113" s="76"/>
      <c r="U2113" s="76"/>
      <c r="V2113" s="76"/>
      <c r="W2113" s="76"/>
      <c r="X2113" s="76"/>
    </row>
    <row r="2114" spans="1:24">
      <c r="A2114" s="257"/>
      <c r="B2114" s="54"/>
      <c r="C2114" s="80"/>
      <c r="D2114" s="81"/>
      <c r="E2114" s="306"/>
      <c r="F2114" s="80"/>
      <c r="G2114" s="81"/>
      <c r="H2114" s="307"/>
      <c r="I2114" s="90"/>
      <c r="J2114" s="80"/>
      <c r="K2114" s="84" t="s">
        <v>36</v>
      </c>
      <c r="L2114" s="76">
        <f t="shared" si="174"/>
        <v>2</v>
      </c>
      <c r="M2114" s="76"/>
      <c r="N2114" s="76"/>
      <c r="O2114" s="76">
        <v>1</v>
      </c>
      <c r="P2114" s="76"/>
      <c r="Q2114" s="76"/>
      <c r="R2114" s="76"/>
      <c r="S2114" s="76"/>
      <c r="T2114" s="76">
        <v>1</v>
      </c>
      <c r="U2114" s="76"/>
      <c r="V2114" s="76"/>
      <c r="W2114" s="76"/>
      <c r="X2114" s="76"/>
    </row>
    <row r="2115" spans="1:24">
      <c r="A2115" s="257"/>
      <c r="B2115" s="54"/>
      <c r="C2115" s="46" t="s">
        <v>33</v>
      </c>
      <c r="D2115" s="58" t="s">
        <v>3190</v>
      </c>
      <c r="E2115" s="302" t="s">
        <v>3191</v>
      </c>
      <c r="F2115" s="46" t="s">
        <v>3192</v>
      </c>
      <c r="G2115" s="58" t="s">
        <v>3193</v>
      </c>
      <c r="H2115" s="303" t="s">
        <v>3194</v>
      </c>
      <c r="I2115" s="88">
        <v>116645</v>
      </c>
      <c r="J2115" s="46" t="s">
        <v>39</v>
      </c>
      <c r="K2115" s="75" t="s">
        <v>32</v>
      </c>
      <c r="L2115" s="76">
        <f t="shared" si="174"/>
        <v>0</v>
      </c>
      <c r="M2115" s="76"/>
      <c r="N2115" s="76"/>
      <c r="O2115" s="76"/>
      <c r="P2115" s="76"/>
      <c r="Q2115" s="76"/>
      <c r="R2115" s="76"/>
      <c r="S2115" s="76"/>
      <c r="T2115" s="76"/>
      <c r="U2115" s="76"/>
      <c r="V2115" s="76"/>
      <c r="W2115" s="76"/>
      <c r="X2115" s="76"/>
    </row>
    <row r="2116" spans="1:24">
      <c r="A2116" s="257"/>
      <c r="B2116" s="54"/>
      <c r="C2116" s="54"/>
      <c r="D2116" s="77"/>
      <c r="E2116" s="304"/>
      <c r="F2116" s="54"/>
      <c r="G2116" s="77"/>
      <c r="H2116" s="305"/>
      <c r="I2116" s="89"/>
      <c r="J2116" s="54"/>
      <c r="K2116" s="75" t="s">
        <v>34</v>
      </c>
      <c r="L2116" s="76">
        <f t="shared" si="174"/>
        <v>0</v>
      </c>
      <c r="M2116" s="76"/>
      <c r="N2116" s="76"/>
      <c r="O2116" s="76"/>
      <c r="P2116" s="76"/>
      <c r="Q2116" s="76"/>
      <c r="R2116" s="76"/>
      <c r="S2116" s="76"/>
      <c r="T2116" s="76"/>
      <c r="U2116" s="76"/>
      <c r="V2116" s="76"/>
      <c r="W2116" s="76"/>
      <c r="X2116" s="76"/>
    </row>
    <row r="2117" spans="1:24">
      <c r="A2117" s="257"/>
      <c r="B2117" s="54"/>
      <c r="C2117" s="80"/>
      <c r="D2117" s="81"/>
      <c r="E2117" s="306"/>
      <c r="F2117" s="80"/>
      <c r="G2117" s="81"/>
      <c r="H2117" s="307"/>
      <c r="I2117" s="90"/>
      <c r="J2117" s="80"/>
      <c r="K2117" s="84" t="s">
        <v>36</v>
      </c>
      <c r="L2117" s="76">
        <f t="shared" si="174"/>
        <v>2</v>
      </c>
      <c r="M2117" s="76"/>
      <c r="N2117" s="76"/>
      <c r="O2117" s="76">
        <v>1</v>
      </c>
      <c r="P2117" s="76"/>
      <c r="Q2117" s="76"/>
      <c r="R2117" s="76"/>
      <c r="S2117" s="76"/>
      <c r="T2117" s="76">
        <v>1</v>
      </c>
      <c r="U2117" s="76"/>
      <c r="V2117" s="76"/>
      <c r="W2117" s="76"/>
      <c r="X2117" s="76"/>
    </row>
    <row r="2118" spans="1:24">
      <c r="A2118" s="257"/>
      <c r="B2118" s="54"/>
      <c r="C2118" s="46" t="s">
        <v>33</v>
      </c>
      <c r="D2118" s="58" t="s">
        <v>3195</v>
      </c>
      <c r="E2118" s="302" t="s">
        <v>3196</v>
      </c>
      <c r="F2118" s="46" t="s">
        <v>3197</v>
      </c>
      <c r="G2118" s="58" t="s">
        <v>3198</v>
      </c>
      <c r="H2118" s="303" t="s">
        <v>3199</v>
      </c>
      <c r="I2118" s="88">
        <v>1940</v>
      </c>
      <c r="J2118" s="46" t="s">
        <v>39</v>
      </c>
      <c r="K2118" s="75" t="s">
        <v>32</v>
      </c>
      <c r="L2118" s="76">
        <f t="shared" si="174"/>
        <v>0</v>
      </c>
      <c r="M2118" s="76"/>
      <c r="N2118" s="76"/>
      <c r="O2118" s="76"/>
      <c r="P2118" s="76"/>
      <c r="Q2118" s="76"/>
      <c r="R2118" s="76"/>
      <c r="S2118" s="76"/>
      <c r="T2118" s="76"/>
      <c r="U2118" s="76"/>
      <c r="V2118" s="76"/>
      <c r="W2118" s="76"/>
      <c r="X2118" s="76"/>
    </row>
    <row r="2119" spans="1:24">
      <c r="A2119" s="257"/>
      <c r="B2119" s="54"/>
      <c r="C2119" s="54"/>
      <c r="D2119" s="77"/>
      <c r="E2119" s="304"/>
      <c r="F2119" s="54"/>
      <c r="G2119" s="77"/>
      <c r="H2119" s="305"/>
      <c r="I2119" s="89"/>
      <c r="J2119" s="54"/>
      <c r="K2119" s="75" t="s">
        <v>34</v>
      </c>
      <c r="L2119" s="76">
        <f t="shared" si="174"/>
        <v>0</v>
      </c>
      <c r="M2119" s="76"/>
      <c r="N2119" s="76"/>
      <c r="O2119" s="76"/>
      <c r="P2119" s="76"/>
      <c r="Q2119" s="76"/>
      <c r="R2119" s="76"/>
      <c r="S2119" s="76"/>
      <c r="T2119" s="76"/>
      <c r="U2119" s="76"/>
      <c r="V2119" s="76"/>
      <c r="W2119" s="76"/>
      <c r="X2119" s="76"/>
    </row>
    <row r="2120" spans="1:24">
      <c r="A2120" s="257"/>
      <c r="B2120" s="54"/>
      <c r="C2120" s="80"/>
      <c r="D2120" s="81"/>
      <c r="E2120" s="306"/>
      <c r="F2120" s="80"/>
      <c r="G2120" s="81"/>
      <c r="H2120" s="307"/>
      <c r="I2120" s="90"/>
      <c r="J2120" s="80"/>
      <c r="K2120" s="84" t="s">
        <v>36</v>
      </c>
      <c r="L2120" s="76">
        <f t="shared" si="174"/>
        <v>2</v>
      </c>
      <c r="M2120" s="76"/>
      <c r="N2120" s="76"/>
      <c r="O2120" s="76">
        <v>1</v>
      </c>
      <c r="P2120" s="76"/>
      <c r="Q2120" s="76"/>
      <c r="R2120" s="76"/>
      <c r="S2120" s="76"/>
      <c r="T2120" s="76">
        <v>1</v>
      </c>
      <c r="U2120" s="76"/>
      <c r="V2120" s="76"/>
      <c r="W2120" s="76"/>
      <c r="X2120" s="76"/>
    </row>
    <row r="2121" spans="1:24">
      <c r="A2121" s="257"/>
      <c r="B2121" s="54"/>
      <c r="C2121" s="46" t="s">
        <v>33</v>
      </c>
      <c r="D2121" s="58" t="s">
        <v>3200</v>
      </c>
      <c r="E2121" s="302" t="s">
        <v>3201</v>
      </c>
      <c r="F2121" s="46" t="s">
        <v>3202</v>
      </c>
      <c r="G2121" s="58" t="s">
        <v>3203</v>
      </c>
      <c r="H2121" s="303" t="s">
        <v>3204</v>
      </c>
      <c r="I2121" s="88">
        <v>41576</v>
      </c>
      <c r="J2121" s="46" t="s">
        <v>39</v>
      </c>
      <c r="K2121" s="75" t="s">
        <v>32</v>
      </c>
      <c r="L2121" s="76">
        <f t="shared" si="174"/>
        <v>0</v>
      </c>
      <c r="M2121" s="76"/>
      <c r="N2121" s="76"/>
      <c r="O2121" s="76"/>
      <c r="P2121" s="76"/>
      <c r="Q2121" s="76"/>
      <c r="R2121" s="76"/>
      <c r="S2121" s="76"/>
      <c r="T2121" s="76"/>
      <c r="U2121" s="76"/>
      <c r="V2121" s="76"/>
      <c r="W2121" s="76"/>
      <c r="X2121" s="76"/>
    </row>
    <row r="2122" spans="1:24">
      <c r="A2122" s="257"/>
      <c r="B2122" s="54"/>
      <c r="C2122" s="54"/>
      <c r="D2122" s="77"/>
      <c r="E2122" s="304"/>
      <c r="F2122" s="54"/>
      <c r="G2122" s="77"/>
      <c r="H2122" s="305"/>
      <c r="I2122" s="89"/>
      <c r="J2122" s="54"/>
      <c r="K2122" s="75" t="s">
        <v>34</v>
      </c>
      <c r="L2122" s="76">
        <f t="shared" si="174"/>
        <v>0</v>
      </c>
      <c r="M2122" s="76"/>
      <c r="N2122" s="76"/>
      <c r="O2122" s="76"/>
      <c r="P2122" s="76"/>
      <c r="Q2122" s="76"/>
      <c r="R2122" s="76"/>
      <c r="S2122" s="76"/>
      <c r="T2122" s="76"/>
      <c r="U2122" s="76"/>
      <c r="V2122" s="76"/>
      <c r="W2122" s="76"/>
      <c r="X2122" s="76"/>
    </row>
    <row r="2123" spans="1:24">
      <c r="A2123" s="257"/>
      <c r="B2123" s="54"/>
      <c r="C2123" s="80"/>
      <c r="D2123" s="81"/>
      <c r="E2123" s="306"/>
      <c r="F2123" s="80"/>
      <c r="G2123" s="81"/>
      <c r="H2123" s="307"/>
      <c r="I2123" s="90"/>
      <c r="J2123" s="80"/>
      <c r="K2123" s="84" t="s">
        <v>36</v>
      </c>
      <c r="L2123" s="76">
        <f t="shared" si="174"/>
        <v>3</v>
      </c>
      <c r="M2123" s="76"/>
      <c r="N2123" s="76"/>
      <c r="O2123" s="76">
        <v>1</v>
      </c>
      <c r="P2123" s="76"/>
      <c r="Q2123" s="76"/>
      <c r="R2123" s="76"/>
      <c r="S2123" s="76"/>
      <c r="T2123" s="76">
        <v>2</v>
      </c>
      <c r="U2123" s="76"/>
      <c r="V2123" s="76"/>
      <c r="W2123" s="76"/>
      <c r="X2123" s="76"/>
    </row>
    <row r="2124" spans="1:24">
      <c r="A2124" s="257"/>
      <c r="B2124" s="54"/>
      <c r="C2124" s="46" t="s">
        <v>33</v>
      </c>
      <c r="D2124" s="58" t="s">
        <v>3205</v>
      </c>
      <c r="E2124" s="302" t="s">
        <v>3206</v>
      </c>
      <c r="F2124" s="46" t="s">
        <v>3207</v>
      </c>
      <c r="G2124" s="58" t="s">
        <v>3208</v>
      </c>
      <c r="H2124" s="303" t="s">
        <v>3209</v>
      </c>
      <c r="I2124" s="88">
        <v>2124</v>
      </c>
      <c r="J2124" s="46" t="s">
        <v>39</v>
      </c>
      <c r="K2124" s="75" t="s">
        <v>32</v>
      </c>
      <c r="L2124" s="76">
        <f t="shared" si="174"/>
        <v>0</v>
      </c>
      <c r="M2124" s="76"/>
      <c r="N2124" s="76"/>
      <c r="O2124" s="76"/>
      <c r="P2124" s="76"/>
      <c r="Q2124" s="76"/>
      <c r="R2124" s="76"/>
      <c r="S2124" s="76"/>
      <c r="T2124" s="76"/>
      <c r="U2124" s="76"/>
      <c r="V2124" s="76"/>
      <c r="W2124" s="76"/>
      <c r="X2124" s="76"/>
    </row>
    <row r="2125" spans="1:24">
      <c r="A2125" s="257"/>
      <c r="B2125" s="54"/>
      <c r="C2125" s="54"/>
      <c r="D2125" s="77"/>
      <c r="E2125" s="304"/>
      <c r="F2125" s="54"/>
      <c r="G2125" s="77"/>
      <c r="H2125" s="305"/>
      <c r="I2125" s="89"/>
      <c r="J2125" s="54"/>
      <c r="K2125" s="75" t="s">
        <v>34</v>
      </c>
      <c r="L2125" s="76">
        <f t="shared" si="174"/>
        <v>0</v>
      </c>
      <c r="M2125" s="76"/>
      <c r="N2125" s="76"/>
      <c r="O2125" s="76"/>
      <c r="P2125" s="76"/>
      <c r="Q2125" s="76"/>
      <c r="R2125" s="76"/>
      <c r="S2125" s="76"/>
      <c r="T2125" s="76"/>
      <c r="U2125" s="76"/>
      <c r="V2125" s="76"/>
      <c r="W2125" s="76"/>
      <c r="X2125" s="76"/>
    </row>
    <row r="2126" spans="1:24">
      <c r="A2126" s="257"/>
      <c r="B2126" s="54"/>
      <c r="C2126" s="80"/>
      <c r="D2126" s="81"/>
      <c r="E2126" s="306"/>
      <c r="F2126" s="80"/>
      <c r="G2126" s="81"/>
      <c r="H2126" s="307"/>
      <c r="I2126" s="90"/>
      <c r="J2126" s="80"/>
      <c r="K2126" s="84" t="s">
        <v>36</v>
      </c>
      <c r="L2126" s="76">
        <f t="shared" si="174"/>
        <v>3</v>
      </c>
      <c r="M2126" s="76"/>
      <c r="N2126" s="76"/>
      <c r="O2126" s="76">
        <v>1</v>
      </c>
      <c r="P2126" s="76"/>
      <c r="Q2126" s="76"/>
      <c r="R2126" s="76"/>
      <c r="S2126" s="76"/>
      <c r="T2126" s="76">
        <v>2</v>
      </c>
      <c r="U2126" s="76"/>
      <c r="V2126" s="76"/>
      <c r="W2126" s="76"/>
      <c r="X2126" s="76"/>
    </row>
    <row r="2127" spans="1:24">
      <c r="A2127" s="257"/>
      <c r="B2127" s="54"/>
      <c r="C2127" s="46" t="s">
        <v>33</v>
      </c>
      <c r="D2127" s="58" t="s">
        <v>3210</v>
      </c>
      <c r="E2127" s="302" t="s">
        <v>3211</v>
      </c>
      <c r="F2127" s="58" t="s">
        <v>3212</v>
      </c>
      <c r="G2127" s="58" t="s">
        <v>3213</v>
      </c>
      <c r="H2127" s="303" t="s">
        <v>3214</v>
      </c>
      <c r="I2127" s="88">
        <v>3</v>
      </c>
      <c r="J2127" s="46" t="s">
        <v>39</v>
      </c>
      <c r="K2127" s="75" t="s">
        <v>32</v>
      </c>
      <c r="L2127" s="76">
        <f t="shared" si="174"/>
        <v>0</v>
      </c>
      <c r="M2127" s="76"/>
      <c r="N2127" s="76"/>
      <c r="O2127" s="76"/>
      <c r="P2127" s="76"/>
      <c r="Q2127" s="76"/>
      <c r="R2127" s="76"/>
      <c r="S2127" s="76"/>
      <c r="T2127" s="76"/>
      <c r="U2127" s="76"/>
      <c r="V2127" s="76"/>
      <c r="W2127" s="76"/>
      <c r="X2127" s="76"/>
    </row>
    <row r="2128" spans="1:24">
      <c r="A2128" s="257"/>
      <c r="B2128" s="54"/>
      <c r="C2128" s="54"/>
      <c r="D2128" s="77"/>
      <c r="E2128" s="304"/>
      <c r="F2128" s="54"/>
      <c r="G2128" s="77"/>
      <c r="H2128" s="305"/>
      <c r="I2128" s="89"/>
      <c r="J2128" s="54"/>
      <c r="K2128" s="75" t="s">
        <v>34</v>
      </c>
      <c r="L2128" s="76">
        <f t="shared" si="174"/>
        <v>0</v>
      </c>
      <c r="M2128" s="76"/>
      <c r="N2128" s="76"/>
      <c r="O2128" s="76"/>
      <c r="P2128" s="76"/>
      <c r="Q2128" s="76"/>
      <c r="R2128" s="76"/>
      <c r="S2128" s="76"/>
      <c r="T2128" s="76"/>
      <c r="U2128" s="76"/>
      <c r="V2128" s="76"/>
      <c r="W2128" s="76"/>
      <c r="X2128" s="76"/>
    </row>
    <row r="2129" spans="1:24">
      <c r="A2129" s="257"/>
      <c r="B2129" s="54"/>
      <c r="C2129" s="80"/>
      <c r="D2129" s="81"/>
      <c r="E2129" s="306"/>
      <c r="F2129" s="80"/>
      <c r="G2129" s="81"/>
      <c r="H2129" s="307"/>
      <c r="I2129" s="90"/>
      <c r="J2129" s="80"/>
      <c r="K2129" s="84" t="s">
        <v>36</v>
      </c>
      <c r="L2129" s="76">
        <f t="shared" si="174"/>
        <v>2</v>
      </c>
      <c r="M2129" s="76"/>
      <c r="N2129" s="76"/>
      <c r="O2129" s="76">
        <v>1</v>
      </c>
      <c r="P2129" s="76"/>
      <c r="Q2129" s="76"/>
      <c r="R2129" s="76"/>
      <c r="S2129" s="76"/>
      <c r="T2129" s="76">
        <v>1</v>
      </c>
      <c r="U2129" s="76"/>
      <c r="V2129" s="76"/>
      <c r="W2129" s="76"/>
      <c r="X2129" s="76"/>
    </row>
    <row r="2130" spans="1:24">
      <c r="A2130" s="257"/>
      <c r="B2130" s="54"/>
      <c r="C2130" s="46" t="s">
        <v>33</v>
      </c>
      <c r="D2130" s="58" t="s">
        <v>3215</v>
      </c>
      <c r="E2130" s="302" t="s">
        <v>3216</v>
      </c>
      <c r="F2130" s="46" t="s">
        <v>3217</v>
      </c>
      <c r="G2130" s="58" t="s">
        <v>3218</v>
      </c>
      <c r="H2130" s="303" t="s">
        <v>3219</v>
      </c>
      <c r="I2130" s="88">
        <v>707.71</v>
      </c>
      <c r="J2130" s="46" t="s">
        <v>39</v>
      </c>
      <c r="K2130" s="75" t="s">
        <v>32</v>
      </c>
      <c r="L2130" s="76">
        <f t="shared" si="174"/>
        <v>0</v>
      </c>
      <c r="M2130" s="76"/>
      <c r="N2130" s="76"/>
      <c r="O2130" s="76"/>
      <c r="P2130" s="76"/>
      <c r="Q2130" s="76"/>
      <c r="R2130" s="76"/>
      <c r="S2130" s="76"/>
      <c r="T2130" s="76"/>
      <c r="U2130" s="76"/>
      <c r="V2130" s="76"/>
      <c r="W2130" s="76"/>
      <c r="X2130" s="76"/>
    </row>
    <row r="2131" spans="1:24">
      <c r="A2131" s="257"/>
      <c r="B2131" s="54"/>
      <c r="C2131" s="54"/>
      <c r="D2131" s="77"/>
      <c r="E2131" s="304"/>
      <c r="F2131" s="54"/>
      <c r="G2131" s="77"/>
      <c r="H2131" s="305"/>
      <c r="I2131" s="89"/>
      <c r="J2131" s="54"/>
      <c r="K2131" s="75" t="s">
        <v>34</v>
      </c>
      <c r="L2131" s="76">
        <f t="shared" si="174"/>
        <v>0</v>
      </c>
      <c r="M2131" s="76"/>
      <c r="N2131" s="76"/>
      <c r="O2131" s="76"/>
      <c r="P2131" s="76"/>
      <c r="Q2131" s="76"/>
      <c r="R2131" s="76"/>
      <c r="S2131" s="76"/>
      <c r="T2131" s="76"/>
      <c r="U2131" s="76"/>
      <c r="V2131" s="76"/>
      <c r="W2131" s="76"/>
      <c r="X2131" s="76"/>
    </row>
    <row r="2132" spans="1:24">
      <c r="A2132" s="257"/>
      <c r="B2132" s="54"/>
      <c r="C2132" s="80"/>
      <c r="D2132" s="81"/>
      <c r="E2132" s="306"/>
      <c r="F2132" s="80"/>
      <c r="G2132" s="81"/>
      <c r="H2132" s="307"/>
      <c r="I2132" s="90"/>
      <c r="J2132" s="80"/>
      <c r="K2132" s="84" t="s">
        <v>36</v>
      </c>
      <c r="L2132" s="76">
        <f t="shared" si="174"/>
        <v>2</v>
      </c>
      <c r="M2132" s="76"/>
      <c r="N2132" s="76"/>
      <c r="O2132" s="76">
        <v>1</v>
      </c>
      <c r="P2132" s="76"/>
      <c r="Q2132" s="76"/>
      <c r="R2132" s="76"/>
      <c r="S2132" s="76"/>
      <c r="T2132" s="76">
        <v>1</v>
      </c>
      <c r="U2132" s="76"/>
      <c r="V2132" s="76"/>
      <c r="W2132" s="76"/>
      <c r="X2132" s="76"/>
    </row>
    <row r="2133" spans="1:24">
      <c r="A2133" s="257"/>
      <c r="B2133" s="54"/>
      <c r="C2133" s="46" t="s">
        <v>33</v>
      </c>
      <c r="D2133" s="58" t="s">
        <v>3220</v>
      </c>
      <c r="E2133" s="311" t="s">
        <v>3221</v>
      </c>
      <c r="F2133" s="46" t="s">
        <v>3222</v>
      </c>
      <c r="G2133" s="58" t="s">
        <v>3223</v>
      </c>
      <c r="H2133" s="303" t="s">
        <v>3224</v>
      </c>
      <c r="I2133" s="88">
        <v>25776</v>
      </c>
      <c r="J2133" s="46" t="s">
        <v>39</v>
      </c>
      <c r="K2133" s="75" t="s">
        <v>32</v>
      </c>
      <c r="L2133" s="76">
        <f t="shared" si="174"/>
        <v>6</v>
      </c>
      <c r="M2133" s="76">
        <v>1</v>
      </c>
      <c r="N2133" s="76"/>
      <c r="O2133" s="76">
        <v>3</v>
      </c>
      <c r="P2133" s="76"/>
      <c r="Q2133" s="76"/>
      <c r="R2133" s="76"/>
      <c r="S2133" s="76">
        <v>2</v>
      </c>
      <c r="T2133" s="76"/>
      <c r="U2133" s="76"/>
      <c r="V2133" s="76"/>
      <c r="W2133" s="76"/>
      <c r="X2133" s="76"/>
    </row>
    <row r="2134" spans="1:24">
      <c r="A2134" s="257"/>
      <c r="B2134" s="54"/>
      <c r="C2134" s="54"/>
      <c r="D2134" s="77"/>
      <c r="E2134" s="312"/>
      <c r="F2134" s="54"/>
      <c r="G2134" s="77"/>
      <c r="H2134" s="305"/>
      <c r="I2134" s="89"/>
      <c r="J2134" s="54"/>
      <c r="K2134" s="75" t="s">
        <v>34</v>
      </c>
      <c r="L2134" s="76">
        <f t="shared" si="174"/>
        <v>0</v>
      </c>
      <c r="M2134" s="76"/>
      <c r="N2134" s="76"/>
      <c r="O2134" s="76"/>
      <c r="P2134" s="76"/>
      <c r="Q2134" s="76"/>
      <c r="R2134" s="76"/>
      <c r="S2134" s="76"/>
      <c r="T2134" s="76"/>
      <c r="U2134" s="76"/>
      <c r="V2134" s="76"/>
      <c r="W2134" s="76"/>
      <c r="X2134" s="76"/>
    </row>
    <row r="2135" spans="1:24">
      <c r="A2135" s="257"/>
      <c r="B2135" s="54"/>
      <c r="C2135" s="80"/>
      <c r="D2135" s="81"/>
      <c r="E2135" s="313"/>
      <c r="F2135" s="80"/>
      <c r="G2135" s="81"/>
      <c r="H2135" s="307"/>
      <c r="I2135" s="90"/>
      <c r="J2135" s="80"/>
      <c r="K2135" s="84" t="s">
        <v>36</v>
      </c>
      <c r="L2135" s="76">
        <f t="shared" si="174"/>
        <v>0</v>
      </c>
      <c r="M2135" s="76"/>
      <c r="N2135" s="76"/>
      <c r="O2135" s="76"/>
      <c r="P2135" s="76"/>
      <c r="Q2135" s="76"/>
      <c r="R2135" s="76"/>
      <c r="S2135" s="76"/>
      <c r="T2135" s="76"/>
      <c r="U2135" s="76"/>
      <c r="V2135" s="76"/>
      <c r="W2135" s="76"/>
      <c r="X2135" s="76"/>
    </row>
    <row r="2136" spans="1:24">
      <c r="A2136" s="257"/>
      <c r="B2136" s="54"/>
      <c r="C2136" s="46" t="s">
        <v>33</v>
      </c>
      <c r="D2136" s="58" t="s">
        <v>3225</v>
      </c>
      <c r="E2136" s="311" t="s">
        <v>3226</v>
      </c>
      <c r="F2136" s="46" t="s">
        <v>3227</v>
      </c>
      <c r="G2136" s="58" t="s">
        <v>3228</v>
      </c>
      <c r="H2136" s="303" t="s">
        <v>3229</v>
      </c>
      <c r="I2136" s="88">
        <v>0</v>
      </c>
      <c r="J2136" s="46" t="s">
        <v>39</v>
      </c>
      <c r="K2136" s="75" t="s">
        <v>32</v>
      </c>
      <c r="L2136" s="76">
        <f t="shared" si="174"/>
        <v>0</v>
      </c>
      <c r="M2136" s="76"/>
      <c r="N2136" s="76"/>
      <c r="O2136" s="76"/>
      <c r="P2136" s="76"/>
      <c r="Q2136" s="76"/>
      <c r="R2136" s="76"/>
      <c r="S2136" s="76"/>
      <c r="T2136" s="76"/>
      <c r="U2136" s="76"/>
      <c r="V2136" s="76"/>
      <c r="W2136" s="76"/>
      <c r="X2136" s="76"/>
    </row>
    <row r="2137" spans="1:24">
      <c r="A2137" s="257"/>
      <c r="B2137" s="54"/>
      <c r="C2137" s="54"/>
      <c r="D2137" s="77"/>
      <c r="E2137" s="312"/>
      <c r="F2137" s="54"/>
      <c r="G2137" s="77"/>
      <c r="H2137" s="305"/>
      <c r="I2137" s="89"/>
      <c r="J2137" s="54"/>
      <c r="K2137" s="75" t="s">
        <v>34</v>
      </c>
      <c r="L2137" s="76">
        <f t="shared" si="174"/>
        <v>0</v>
      </c>
      <c r="M2137" s="76"/>
      <c r="N2137" s="76"/>
      <c r="O2137" s="76"/>
      <c r="P2137" s="76"/>
      <c r="Q2137" s="76"/>
      <c r="R2137" s="76"/>
      <c r="S2137" s="76"/>
      <c r="T2137" s="76"/>
      <c r="U2137" s="76"/>
      <c r="V2137" s="76"/>
      <c r="W2137" s="76"/>
      <c r="X2137" s="76"/>
    </row>
    <row r="2138" spans="1:24">
      <c r="A2138" s="257"/>
      <c r="B2138" s="54"/>
      <c r="C2138" s="80"/>
      <c r="D2138" s="81"/>
      <c r="E2138" s="313"/>
      <c r="F2138" s="80"/>
      <c r="G2138" s="81"/>
      <c r="H2138" s="307"/>
      <c r="I2138" s="90"/>
      <c r="J2138" s="80"/>
      <c r="K2138" s="84" t="s">
        <v>36</v>
      </c>
      <c r="L2138" s="76">
        <f t="shared" si="174"/>
        <v>2</v>
      </c>
      <c r="M2138" s="76"/>
      <c r="N2138" s="76"/>
      <c r="O2138" s="76">
        <v>2</v>
      </c>
      <c r="P2138" s="76"/>
      <c r="Q2138" s="76"/>
      <c r="R2138" s="76"/>
      <c r="S2138" s="76"/>
      <c r="T2138" s="76"/>
      <c r="U2138" s="76"/>
      <c r="V2138" s="76"/>
      <c r="W2138" s="76"/>
      <c r="X2138" s="76"/>
    </row>
    <row r="2139" spans="1:24">
      <c r="A2139" s="257"/>
      <c r="B2139" s="54"/>
      <c r="C2139" s="46" t="s">
        <v>33</v>
      </c>
      <c r="D2139" s="58" t="s">
        <v>3230</v>
      </c>
      <c r="E2139" s="311" t="s">
        <v>3231</v>
      </c>
      <c r="F2139" s="46" t="s">
        <v>3232</v>
      </c>
      <c r="G2139" s="58" t="s">
        <v>3233</v>
      </c>
      <c r="H2139" s="303" t="s">
        <v>3234</v>
      </c>
      <c r="I2139" s="88">
        <v>0</v>
      </c>
      <c r="J2139" s="46" t="s">
        <v>39</v>
      </c>
      <c r="K2139" s="75" t="s">
        <v>32</v>
      </c>
      <c r="L2139" s="76">
        <f t="shared" si="174"/>
        <v>0</v>
      </c>
      <c r="M2139" s="76"/>
      <c r="N2139" s="76"/>
      <c r="O2139" s="76"/>
      <c r="P2139" s="76"/>
      <c r="Q2139" s="76"/>
      <c r="R2139" s="76"/>
      <c r="S2139" s="76"/>
      <c r="T2139" s="76"/>
      <c r="U2139" s="76"/>
      <c r="V2139" s="76"/>
      <c r="W2139" s="76"/>
      <c r="X2139" s="76"/>
    </row>
    <row r="2140" spans="1:24">
      <c r="A2140" s="257"/>
      <c r="B2140" s="54"/>
      <c r="C2140" s="54"/>
      <c r="D2140" s="77"/>
      <c r="E2140" s="312"/>
      <c r="F2140" s="54"/>
      <c r="G2140" s="77"/>
      <c r="H2140" s="305"/>
      <c r="I2140" s="89"/>
      <c r="J2140" s="54"/>
      <c r="K2140" s="75" t="s">
        <v>34</v>
      </c>
      <c r="L2140" s="76">
        <f t="shared" si="174"/>
        <v>0</v>
      </c>
      <c r="M2140" s="76"/>
      <c r="N2140" s="76"/>
      <c r="O2140" s="76"/>
      <c r="P2140" s="76"/>
      <c r="Q2140" s="76"/>
      <c r="R2140" s="76"/>
      <c r="S2140" s="76"/>
      <c r="T2140" s="76"/>
      <c r="U2140" s="76"/>
      <c r="V2140" s="76"/>
      <c r="W2140" s="76"/>
      <c r="X2140" s="76"/>
    </row>
    <row r="2141" spans="1:24">
      <c r="A2141" s="257"/>
      <c r="B2141" s="54"/>
      <c r="C2141" s="80"/>
      <c r="D2141" s="81"/>
      <c r="E2141" s="313"/>
      <c r="F2141" s="80"/>
      <c r="G2141" s="81"/>
      <c r="H2141" s="307"/>
      <c r="I2141" s="90"/>
      <c r="J2141" s="80"/>
      <c r="K2141" s="84" t="s">
        <v>36</v>
      </c>
      <c r="L2141" s="76">
        <f t="shared" si="174"/>
        <v>2</v>
      </c>
      <c r="M2141" s="76"/>
      <c r="N2141" s="76"/>
      <c r="O2141" s="76">
        <v>1</v>
      </c>
      <c r="P2141" s="76"/>
      <c r="Q2141" s="76"/>
      <c r="R2141" s="76"/>
      <c r="S2141" s="76">
        <v>1</v>
      </c>
      <c r="T2141" s="76"/>
      <c r="U2141" s="76"/>
      <c r="V2141" s="76"/>
      <c r="W2141" s="76"/>
      <c r="X2141" s="76"/>
    </row>
    <row r="2142" spans="1:24">
      <c r="A2142" s="257"/>
      <c r="B2142" s="54"/>
      <c r="C2142" s="46" t="s">
        <v>33</v>
      </c>
      <c r="D2142" s="58" t="s">
        <v>3235</v>
      </c>
      <c r="E2142" s="311" t="s">
        <v>3236</v>
      </c>
      <c r="F2142" s="46" t="s">
        <v>3237</v>
      </c>
      <c r="G2142" s="58" t="s">
        <v>3238</v>
      </c>
      <c r="H2142" s="303" t="s">
        <v>3239</v>
      </c>
      <c r="I2142" s="88">
        <v>0</v>
      </c>
      <c r="J2142" s="46" t="s">
        <v>39</v>
      </c>
      <c r="K2142" s="75" t="s">
        <v>32</v>
      </c>
      <c r="L2142" s="76">
        <f t="shared" si="174"/>
        <v>0</v>
      </c>
      <c r="M2142" s="76"/>
      <c r="N2142" s="76"/>
      <c r="O2142" s="76"/>
      <c r="P2142" s="76"/>
      <c r="Q2142" s="76"/>
      <c r="R2142" s="76"/>
      <c r="S2142" s="76"/>
      <c r="T2142" s="76"/>
      <c r="U2142" s="76"/>
      <c r="V2142" s="76"/>
      <c r="W2142" s="76"/>
      <c r="X2142" s="76"/>
    </row>
    <row r="2143" spans="1:24">
      <c r="A2143" s="257"/>
      <c r="B2143" s="54"/>
      <c r="C2143" s="54"/>
      <c r="D2143" s="77"/>
      <c r="E2143" s="312"/>
      <c r="F2143" s="54"/>
      <c r="G2143" s="77"/>
      <c r="H2143" s="305"/>
      <c r="I2143" s="89"/>
      <c r="J2143" s="54"/>
      <c r="K2143" s="75" t="s">
        <v>34</v>
      </c>
      <c r="L2143" s="76">
        <f t="shared" si="174"/>
        <v>0</v>
      </c>
      <c r="M2143" s="76"/>
      <c r="N2143" s="76"/>
      <c r="O2143" s="76"/>
      <c r="P2143" s="76"/>
      <c r="Q2143" s="76"/>
      <c r="R2143" s="76"/>
      <c r="S2143" s="76"/>
      <c r="T2143" s="76"/>
      <c r="U2143" s="76"/>
      <c r="V2143" s="76"/>
      <c r="W2143" s="76"/>
      <c r="X2143" s="76"/>
    </row>
    <row r="2144" spans="1:24">
      <c r="A2144" s="257"/>
      <c r="B2144" s="54"/>
      <c r="C2144" s="80"/>
      <c r="D2144" s="81"/>
      <c r="E2144" s="313"/>
      <c r="F2144" s="80"/>
      <c r="G2144" s="81"/>
      <c r="H2144" s="307"/>
      <c r="I2144" s="90"/>
      <c r="J2144" s="80"/>
      <c r="K2144" s="84" t="s">
        <v>36</v>
      </c>
      <c r="L2144" s="76">
        <f t="shared" si="174"/>
        <v>2</v>
      </c>
      <c r="M2144" s="76"/>
      <c r="N2144" s="76"/>
      <c r="O2144" s="76">
        <v>1</v>
      </c>
      <c r="P2144" s="76"/>
      <c r="Q2144" s="76"/>
      <c r="R2144" s="76"/>
      <c r="S2144" s="76">
        <v>1</v>
      </c>
      <c r="T2144" s="76"/>
      <c r="U2144" s="76"/>
      <c r="V2144" s="76"/>
      <c r="W2144" s="76"/>
      <c r="X2144" s="76"/>
    </row>
    <row r="2145" spans="1:24">
      <c r="A2145" s="257"/>
      <c r="B2145" s="54"/>
      <c r="C2145" s="46" t="s">
        <v>33</v>
      </c>
      <c r="D2145" s="58" t="s">
        <v>3240</v>
      </c>
      <c r="E2145" s="311" t="s">
        <v>3241</v>
      </c>
      <c r="F2145" s="46" t="s">
        <v>3242</v>
      </c>
      <c r="G2145" s="58" t="s">
        <v>3243</v>
      </c>
      <c r="H2145" s="303" t="s">
        <v>3244</v>
      </c>
      <c r="I2145" s="88">
        <v>0</v>
      </c>
      <c r="J2145" s="46" t="s">
        <v>39</v>
      </c>
      <c r="K2145" s="75" t="s">
        <v>32</v>
      </c>
      <c r="L2145" s="76">
        <f t="shared" si="174"/>
        <v>0</v>
      </c>
      <c r="M2145" s="76"/>
      <c r="N2145" s="76"/>
      <c r="O2145" s="76"/>
      <c r="P2145" s="76"/>
      <c r="Q2145" s="76"/>
      <c r="R2145" s="76"/>
      <c r="S2145" s="76"/>
      <c r="T2145" s="76"/>
      <c r="U2145" s="76"/>
      <c r="V2145" s="76"/>
      <c r="W2145" s="76"/>
      <c r="X2145" s="76"/>
    </row>
    <row r="2146" spans="1:24">
      <c r="A2146" s="257"/>
      <c r="B2146" s="54"/>
      <c r="C2146" s="54"/>
      <c r="D2146" s="77"/>
      <c r="E2146" s="312"/>
      <c r="F2146" s="54"/>
      <c r="G2146" s="77"/>
      <c r="H2146" s="305"/>
      <c r="I2146" s="89"/>
      <c r="J2146" s="54"/>
      <c r="K2146" s="75" t="s">
        <v>34</v>
      </c>
      <c r="L2146" s="76">
        <f t="shared" si="174"/>
        <v>0</v>
      </c>
      <c r="M2146" s="76"/>
      <c r="N2146" s="76"/>
      <c r="O2146" s="76"/>
      <c r="P2146" s="76"/>
      <c r="Q2146" s="76"/>
      <c r="R2146" s="76"/>
      <c r="S2146" s="76"/>
      <c r="T2146" s="76"/>
      <c r="U2146" s="76"/>
      <c r="V2146" s="76"/>
      <c r="W2146" s="76"/>
      <c r="X2146" s="76"/>
    </row>
    <row r="2147" spans="1:24">
      <c r="A2147" s="257"/>
      <c r="B2147" s="54"/>
      <c r="C2147" s="80"/>
      <c r="D2147" s="81"/>
      <c r="E2147" s="313"/>
      <c r="F2147" s="80"/>
      <c r="G2147" s="81"/>
      <c r="H2147" s="307"/>
      <c r="I2147" s="90"/>
      <c r="J2147" s="80"/>
      <c r="K2147" s="84" t="s">
        <v>36</v>
      </c>
      <c r="L2147" s="76">
        <f t="shared" si="174"/>
        <v>0</v>
      </c>
      <c r="M2147" s="76"/>
      <c r="N2147" s="76"/>
      <c r="O2147" s="76"/>
      <c r="P2147" s="76"/>
      <c r="Q2147" s="76"/>
      <c r="R2147" s="76"/>
      <c r="S2147" s="76"/>
      <c r="T2147" s="76"/>
      <c r="U2147" s="76"/>
      <c r="V2147" s="76"/>
      <c r="W2147" s="76"/>
      <c r="X2147" s="76"/>
    </row>
    <row r="2148" spans="1:24">
      <c r="A2148" s="257"/>
      <c r="B2148" s="54"/>
      <c r="C2148" s="46" t="s">
        <v>35</v>
      </c>
      <c r="D2148" s="58" t="s">
        <v>3245</v>
      </c>
      <c r="E2148" s="311" t="s">
        <v>3246</v>
      </c>
      <c r="F2148" s="46" t="s">
        <v>3247</v>
      </c>
      <c r="G2148" s="58" t="s">
        <v>3248</v>
      </c>
      <c r="H2148" s="303" t="s">
        <v>3249</v>
      </c>
      <c r="I2148" s="88">
        <v>26052</v>
      </c>
      <c r="J2148" s="46" t="s">
        <v>39</v>
      </c>
      <c r="K2148" s="75" t="s">
        <v>32</v>
      </c>
      <c r="L2148" s="76">
        <f t="shared" si="174"/>
        <v>2</v>
      </c>
      <c r="M2148" s="76"/>
      <c r="N2148" s="76"/>
      <c r="O2148" s="76"/>
      <c r="P2148" s="76"/>
      <c r="Q2148" s="76"/>
      <c r="R2148" s="76"/>
      <c r="S2148" s="76"/>
      <c r="T2148" s="76">
        <v>2</v>
      </c>
      <c r="U2148" s="76"/>
      <c r="V2148" s="76"/>
      <c r="W2148" s="76"/>
      <c r="X2148" s="76"/>
    </row>
    <row r="2149" spans="1:24">
      <c r="A2149" s="257"/>
      <c r="B2149" s="54"/>
      <c r="C2149" s="54"/>
      <c r="D2149" s="77"/>
      <c r="E2149" s="312"/>
      <c r="F2149" s="54"/>
      <c r="G2149" s="77"/>
      <c r="H2149" s="305"/>
      <c r="I2149" s="89"/>
      <c r="J2149" s="54"/>
      <c r="K2149" s="75" t="s">
        <v>34</v>
      </c>
      <c r="L2149" s="76">
        <f t="shared" si="174"/>
        <v>0</v>
      </c>
      <c r="M2149" s="76"/>
      <c r="N2149" s="76"/>
      <c r="O2149" s="76"/>
      <c r="P2149" s="76"/>
      <c r="Q2149" s="76"/>
      <c r="R2149" s="76"/>
      <c r="S2149" s="76"/>
      <c r="T2149" s="76"/>
      <c r="U2149" s="76"/>
      <c r="V2149" s="76"/>
      <c r="W2149" s="76"/>
      <c r="X2149" s="76"/>
    </row>
    <row r="2150" spans="1:24">
      <c r="A2150" s="257"/>
      <c r="B2150" s="54"/>
      <c r="C2150" s="80"/>
      <c r="D2150" s="81"/>
      <c r="E2150" s="313"/>
      <c r="F2150" s="80"/>
      <c r="G2150" s="81"/>
      <c r="H2150" s="307"/>
      <c r="I2150" s="90"/>
      <c r="J2150" s="80"/>
      <c r="K2150" s="84" t="s">
        <v>36</v>
      </c>
      <c r="L2150" s="76">
        <f t="shared" si="174"/>
        <v>3</v>
      </c>
      <c r="M2150" s="76"/>
      <c r="N2150" s="76"/>
      <c r="O2150" s="76">
        <v>2</v>
      </c>
      <c r="P2150" s="76"/>
      <c r="Q2150" s="76"/>
      <c r="R2150" s="76"/>
      <c r="S2150" s="76">
        <v>1</v>
      </c>
      <c r="T2150" s="76"/>
      <c r="U2150" s="76"/>
      <c r="V2150" s="76"/>
      <c r="W2150" s="76"/>
      <c r="X2150" s="76"/>
    </row>
    <row r="2151" spans="1:24">
      <c r="A2151" s="257"/>
      <c r="B2151" s="54"/>
      <c r="C2151" s="46" t="s">
        <v>33</v>
      </c>
      <c r="D2151" s="58" t="s">
        <v>3250</v>
      </c>
      <c r="E2151" s="311" t="s">
        <v>3251</v>
      </c>
      <c r="F2151" s="46" t="s">
        <v>3252</v>
      </c>
      <c r="G2151" s="58" t="s">
        <v>3253</v>
      </c>
      <c r="H2151" s="303" t="s">
        <v>3254</v>
      </c>
      <c r="I2151" s="88">
        <v>14431</v>
      </c>
      <c r="J2151" s="46" t="s">
        <v>39</v>
      </c>
      <c r="K2151" s="75" t="s">
        <v>32</v>
      </c>
      <c r="L2151" s="76">
        <f t="shared" si="174"/>
        <v>0</v>
      </c>
      <c r="M2151" s="76"/>
      <c r="N2151" s="76"/>
      <c r="O2151" s="76"/>
      <c r="P2151" s="76"/>
      <c r="Q2151" s="76"/>
      <c r="R2151" s="76"/>
      <c r="S2151" s="76"/>
      <c r="T2151" s="76"/>
      <c r="U2151" s="76"/>
      <c r="V2151" s="76"/>
      <c r="W2151" s="76"/>
      <c r="X2151" s="76"/>
    </row>
    <row r="2152" spans="1:24">
      <c r="A2152" s="257"/>
      <c r="B2152" s="54"/>
      <c r="C2152" s="54"/>
      <c r="D2152" s="77"/>
      <c r="E2152" s="312"/>
      <c r="F2152" s="54"/>
      <c r="G2152" s="77"/>
      <c r="H2152" s="305"/>
      <c r="I2152" s="89"/>
      <c r="J2152" s="54"/>
      <c r="K2152" s="75" t="s">
        <v>34</v>
      </c>
      <c r="L2152" s="76">
        <f t="shared" si="174"/>
        <v>0</v>
      </c>
      <c r="M2152" s="76"/>
      <c r="N2152" s="76"/>
      <c r="O2152" s="76"/>
      <c r="P2152" s="76"/>
      <c r="Q2152" s="76"/>
      <c r="R2152" s="76"/>
      <c r="S2152" s="76"/>
      <c r="T2152" s="76"/>
      <c r="U2152" s="76"/>
      <c r="V2152" s="76"/>
      <c r="W2152" s="76"/>
      <c r="X2152" s="76"/>
    </row>
    <row r="2153" spans="1:24">
      <c r="A2153" s="257"/>
      <c r="B2153" s="54"/>
      <c r="C2153" s="80"/>
      <c r="D2153" s="81"/>
      <c r="E2153" s="313"/>
      <c r="F2153" s="80"/>
      <c r="G2153" s="81"/>
      <c r="H2153" s="307"/>
      <c r="I2153" s="90"/>
      <c r="J2153" s="80"/>
      <c r="K2153" s="84" t="s">
        <v>36</v>
      </c>
      <c r="L2153" s="76">
        <f t="shared" si="174"/>
        <v>4</v>
      </c>
      <c r="M2153" s="76"/>
      <c r="N2153" s="76"/>
      <c r="O2153" s="76">
        <v>1</v>
      </c>
      <c r="P2153" s="76"/>
      <c r="Q2153" s="76"/>
      <c r="R2153" s="76"/>
      <c r="S2153" s="76">
        <v>1</v>
      </c>
      <c r="T2153" s="76">
        <v>2</v>
      </c>
      <c r="U2153" s="76"/>
      <c r="V2153" s="76"/>
      <c r="W2153" s="76"/>
      <c r="X2153" s="76"/>
    </row>
    <row r="2154" spans="1:24">
      <c r="A2154" s="257"/>
      <c r="B2154" s="54"/>
      <c r="C2154" s="46" t="s">
        <v>33</v>
      </c>
      <c r="D2154" s="58" t="s">
        <v>3255</v>
      </c>
      <c r="E2154" s="311" t="s">
        <v>3256</v>
      </c>
      <c r="F2154" s="46" t="s">
        <v>3257</v>
      </c>
      <c r="G2154" s="58" t="s">
        <v>3258</v>
      </c>
      <c r="H2154" s="303" t="s">
        <v>3259</v>
      </c>
      <c r="I2154" s="88">
        <v>0</v>
      </c>
      <c r="J2154" s="46" t="s">
        <v>39</v>
      </c>
      <c r="K2154" s="75" t="s">
        <v>32</v>
      </c>
      <c r="L2154" s="76">
        <f t="shared" si="174"/>
        <v>0</v>
      </c>
      <c r="M2154" s="76"/>
      <c r="N2154" s="76"/>
      <c r="O2154" s="76"/>
      <c r="P2154" s="76"/>
      <c r="Q2154" s="76"/>
      <c r="R2154" s="76"/>
      <c r="S2154" s="76"/>
      <c r="T2154" s="76"/>
      <c r="U2154" s="76"/>
      <c r="V2154" s="76"/>
      <c r="W2154" s="76"/>
      <c r="X2154" s="76"/>
    </row>
    <row r="2155" spans="1:24">
      <c r="A2155" s="257"/>
      <c r="B2155" s="54"/>
      <c r="C2155" s="54"/>
      <c r="D2155" s="77"/>
      <c r="E2155" s="312"/>
      <c r="F2155" s="54"/>
      <c r="G2155" s="77"/>
      <c r="H2155" s="305"/>
      <c r="I2155" s="89"/>
      <c r="J2155" s="54"/>
      <c r="K2155" s="75" t="s">
        <v>34</v>
      </c>
      <c r="L2155" s="76">
        <f t="shared" si="174"/>
        <v>0</v>
      </c>
      <c r="M2155" s="76"/>
      <c r="N2155" s="76"/>
      <c r="O2155" s="76"/>
      <c r="P2155" s="76"/>
      <c r="Q2155" s="76"/>
      <c r="R2155" s="76"/>
      <c r="S2155" s="76"/>
      <c r="T2155" s="76"/>
      <c r="U2155" s="76"/>
      <c r="V2155" s="76"/>
      <c r="W2155" s="76"/>
      <c r="X2155" s="76"/>
    </row>
    <row r="2156" spans="1:24">
      <c r="A2156" s="257"/>
      <c r="B2156" s="54"/>
      <c r="C2156" s="80"/>
      <c r="D2156" s="81"/>
      <c r="E2156" s="313"/>
      <c r="F2156" s="80"/>
      <c r="G2156" s="81"/>
      <c r="H2156" s="307"/>
      <c r="I2156" s="90"/>
      <c r="J2156" s="80"/>
      <c r="K2156" s="84" t="s">
        <v>36</v>
      </c>
      <c r="L2156" s="76">
        <f t="shared" si="174"/>
        <v>4</v>
      </c>
      <c r="M2156" s="76"/>
      <c r="N2156" s="76"/>
      <c r="O2156" s="76">
        <v>2</v>
      </c>
      <c r="P2156" s="76"/>
      <c r="Q2156" s="76"/>
      <c r="R2156" s="76"/>
      <c r="S2156" s="76">
        <v>1</v>
      </c>
      <c r="T2156" s="76">
        <v>1</v>
      </c>
      <c r="U2156" s="76"/>
      <c r="V2156" s="76"/>
      <c r="W2156" s="76"/>
      <c r="X2156" s="76"/>
    </row>
    <row r="2157" spans="1:24">
      <c r="A2157" s="257"/>
      <c r="B2157" s="54"/>
      <c r="C2157" s="46" t="s">
        <v>33</v>
      </c>
      <c r="D2157" s="58" t="s">
        <v>3260</v>
      </c>
      <c r="E2157" s="311" t="s">
        <v>3261</v>
      </c>
      <c r="F2157" s="46" t="s">
        <v>3262</v>
      </c>
      <c r="G2157" s="58" t="s">
        <v>3263</v>
      </c>
      <c r="H2157" s="303" t="s">
        <v>3264</v>
      </c>
      <c r="I2157" s="88">
        <v>6976</v>
      </c>
      <c r="J2157" s="46" t="s">
        <v>39</v>
      </c>
      <c r="K2157" s="75" t="s">
        <v>32</v>
      </c>
      <c r="L2157" s="76">
        <f t="shared" si="174"/>
        <v>0</v>
      </c>
      <c r="M2157" s="76"/>
      <c r="N2157" s="76"/>
      <c r="O2157" s="76"/>
      <c r="P2157" s="76"/>
      <c r="Q2157" s="76"/>
      <c r="R2157" s="76"/>
      <c r="S2157" s="76"/>
      <c r="T2157" s="76"/>
      <c r="U2157" s="76"/>
      <c r="V2157" s="76"/>
      <c r="W2157" s="76"/>
      <c r="X2157" s="76"/>
    </row>
    <row r="2158" spans="1:24">
      <c r="A2158" s="257"/>
      <c r="B2158" s="54"/>
      <c r="C2158" s="54"/>
      <c r="D2158" s="77"/>
      <c r="E2158" s="312"/>
      <c r="F2158" s="54"/>
      <c r="G2158" s="77"/>
      <c r="H2158" s="305"/>
      <c r="I2158" s="89"/>
      <c r="J2158" s="54"/>
      <c r="K2158" s="75" t="s">
        <v>34</v>
      </c>
      <c r="L2158" s="76">
        <f t="shared" si="174"/>
        <v>0</v>
      </c>
      <c r="M2158" s="76"/>
      <c r="N2158" s="76"/>
      <c r="O2158" s="76"/>
      <c r="P2158" s="76"/>
      <c r="Q2158" s="76"/>
      <c r="R2158" s="76"/>
      <c r="S2158" s="76"/>
      <c r="T2158" s="76"/>
      <c r="U2158" s="76"/>
      <c r="V2158" s="76"/>
      <c r="W2158" s="76"/>
      <c r="X2158" s="76"/>
    </row>
    <row r="2159" spans="1:24">
      <c r="A2159" s="257"/>
      <c r="B2159" s="54"/>
      <c r="C2159" s="80"/>
      <c r="D2159" s="81"/>
      <c r="E2159" s="313"/>
      <c r="F2159" s="80"/>
      <c r="G2159" s="81"/>
      <c r="H2159" s="307"/>
      <c r="I2159" s="90"/>
      <c r="J2159" s="80"/>
      <c r="K2159" s="84" t="s">
        <v>36</v>
      </c>
      <c r="L2159" s="76">
        <f t="shared" si="174"/>
        <v>5</v>
      </c>
      <c r="M2159" s="76"/>
      <c r="N2159" s="76"/>
      <c r="O2159" s="76">
        <v>2</v>
      </c>
      <c r="P2159" s="76"/>
      <c r="Q2159" s="76"/>
      <c r="R2159" s="76"/>
      <c r="S2159" s="76">
        <v>1</v>
      </c>
      <c r="T2159" s="76">
        <v>2</v>
      </c>
      <c r="U2159" s="76"/>
      <c r="V2159" s="76"/>
      <c r="W2159" s="76"/>
      <c r="X2159" s="76"/>
    </row>
    <row r="2160" spans="1:24">
      <c r="A2160" s="257"/>
      <c r="B2160" s="54"/>
      <c r="C2160" s="46" t="s">
        <v>31</v>
      </c>
      <c r="D2160" s="58" t="s">
        <v>3265</v>
      </c>
      <c r="E2160" s="311" t="s">
        <v>3266</v>
      </c>
      <c r="F2160" s="46" t="s">
        <v>3267</v>
      </c>
      <c r="G2160" s="58" t="s">
        <v>3268</v>
      </c>
      <c r="H2160" s="303" t="s">
        <v>3269</v>
      </c>
      <c r="I2160" s="88">
        <v>71530</v>
      </c>
      <c r="J2160" s="46" t="s">
        <v>39</v>
      </c>
      <c r="K2160" s="75" t="s">
        <v>32</v>
      </c>
      <c r="L2160" s="76">
        <f t="shared" si="174"/>
        <v>4</v>
      </c>
      <c r="M2160" s="76">
        <v>1</v>
      </c>
      <c r="N2160" s="76"/>
      <c r="O2160" s="76"/>
      <c r="P2160" s="76"/>
      <c r="Q2160" s="76"/>
      <c r="R2160" s="76"/>
      <c r="S2160" s="76"/>
      <c r="T2160" s="76"/>
      <c r="U2160" s="76"/>
      <c r="V2160" s="76"/>
      <c r="W2160" s="76">
        <v>3</v>
      </c>
      <c r="X2160" s="76"/>
    </row>
    <row r="2161" spans="1:24">
      <c r="A2161" s="257"/>
      <c r="B2161" s="54"/>
      <c r="C2161" s="54"/>
      <c r="D2161" s="77"/>
      <c r="E2161" s="312"/>
      <c r="F2161" s="54"/>
      <c r="G2161" s="77"/>
      <c r="H2161" s="305"/>
      <c r="I2161" s="89"/>
      <c r="J2161" s="54"/>
      <c r="K2161" s="75" t="s">
        <v>34</v>
      </c>
      <c r="L2161" s="76">
        <f t="shared" si="174"/>
        <v>0</v>
      </c>
      <c r="M2161" s="76"/>
      <c r="N2161" s="76"/>
      <c r="O2161" s="76"/>
      <c r="P2161" s="76"/>
      <c r="Q2161" s="76"/>
      <c r="R2161" s="76"/>
      <c r="S2161" s="76"/>
      <c r="T2161" s="76"/>
      <c r="U2161" s="76"/>
      <c r="V2161" s="76"/>
      <c r="W2161" s="76"/>
      <c r="X2161" s="76"/>
    </row>
    <row r="2162" spans="1:24">
      <c r="A2162" s="257"/>
      <c r="B2162" s="54"/>
      <c r="C2162" s="80"/>
      <c r="D2162" s="81"/>
      <c r="E2162" s="313"/>
      <c r="F2162" s="80"/>
      <c r="G2162" s="81"/>
      <c r="H2162" s="307"/>
      <c r="I2162" s="90"/>
      <c r="J2162" s="80"/>
      <c r="K2162" s="84" t="s">
        <v>36</v>
      </c>
      <c r="L2162" s="76">
        <f t="shared" si="174"/>
        <v>0</v>
      </c>
      <c r="M2162" s="76"/>
      <c r="N2162" s="76"/>
      <c r="O2162" s="76"/>
      <c r="P2162" s="76"/>
      <c r="Q2162" s="76"/>
      <c r="R2162" s="76"/>
      <c r="S2162" s="76"/>
      <c r="T2162" s="76"/>
      <c r="U2162" s="76"/>
      <c r="V2162" s="76"/>
      <c r="W2162" s="76"/>
      <c r="X2162" s="76"/>
    </row>
    <row r="2163" spans="1:24">
      <c r="A2163" s="257"/>
      <c r="B2163" s="54"/>
      <c r="C2163" s="46" t="s">
        <v>33</v>
      </c>
      <c r="D2163" s="58" t="s">
        <v>3270</v>
      </c>
      <c r="E2163" s="311" t="s">
        <v>3271</v>
      </c>
      <c r="F2163" s="46" t="s">
        <v>3272</v>
      </c>
      <c r="G2163" s="58" t="s">
        <v>3273</v>
      </c>
      <c r="H2163" s="303" t="s">
        <v>3274</v>
      </c>
      <c r="I2163" s="88">
        <v>1443</v>
      </c>
      <c r="J2163" s="46" t="s">
        <v>39</v>
      </c>
      <c r="K2163" s="75" t="s">
        <v>32</v>
      </c>
      <c r="L2163" s="76">
        <f t="shared" si="174"/>
        <v>0</v>
      </c>
      <c r="M2163" s="76"/>
      <c r="N2163" s="76"/>
      <c r="O2163" s="76"/>
      <c r="P2163" s="76"/>
      <c r="Q2163" s="76"/>
      <c r="R2163" s="76"/>
      <c r="S2163" s="76"/>
      <c r="T2163" s="76"/>
      <c r="U2163" s="76"/>
      <c r="V2163" s="76"/>
      <c r="W2163" s="76"/>
      <c r="X2163" s="76"/>
    </row>
    <row r="2164" spans="1:24">
      <c r="A2164" s="257"/>
      <c r="B2164" s="54"/>
      <c r="C2164" s="54"/>
      <c r="D2164" s="77"/>
      <c r="E2164" s="312"/>
      <c r="F2164" s="54"/>
      <c r="G2164" s="77"/>
      <c r="H2164" s="305"/>
      <c r="I2164" s="89"/>
      <c r="J2164" s="54"/>
      <c r="K2164" s="75" t="s">
        <v>34</v>
      </c>
      <c r="L2164" s="76">
        <f t="shared" si="174"/>
        <v>0</v>
      </c>
      <c r="M2164" s="76"/>
      <c r="N2164" s="76"/>
      <c r="O2164" s="76"/>
      <c r="P2164" s="76"/>
      <c r="Q2164" s="76"/>
      <c r="R2164" s="76"/>
      <c r="S2164" s="76"/>
      <c r="T2164" s="76"/>
      <c r="U2164" s="76"/>
      <c r="V2164" s="76"/>
      <c r="W2164" s="76"/>
      <c r="X2164" s="76"/>
    </row>
    <row r="2165" spans="1:24">
      <c r="A2165" s="257"/>
      <c r="B2165" s="54"/>
      <c r="C2165" s="80"/>
      <c r="D2165" s="81"/>
      <c r="E2165" s="313"/>
      <c r="F2165" s="80"/>
      <c r="G2165" s="81"/>
      <c r="H2165" s="307"/>
      <c r="I2165" s="90"/>
      <c r="J2165" s="80"/>
      <c r="K2165" s="84" t="s">
        <v>36</v>
      </c>
      <c r="L2165" s="76">
        <f t="shared" si="174"/>
        <v>2</v>
      </c>
      <c r="M2165" s="76"/>
      <c r="N2165" s="76"/>
      <c r="O2165" s="76">
        <v>1</v>
      </c>
      <c r="P2165" s="76"/>
      <c r="Q2165" s="76"/>
      <c r="R2165" s="76"/>
      <c r="S2165" s="76">
        <v>1</v>
      </c>
      <c r="T2165" s="76"/>
      <c r="U2165" s="76"/>
      <c r="V2165" s="76"/>
      <c r="W2165" s="76"/>
      <c r="X2165" s="76"/>
    </row>
    <row r="2166" spans="1:24">
      <c r="A2166" s="257"/>
      <c r="B2166" s="54"/>
      <c r="C2166" s="46" t="s">
        <v>33</v>
      </c>
      <c r="D2166" s="58" t="s">
        <v>3275</v>
      </c>
      <c r="E2166" s="311" t="s">
        <v>3276</v>
      </c>
      <c r="F2166" s="46" t="s">
        <v>3277</v>
      </c>
      <c r="G2166" s="58" t="s">
        <v>3278</v>
      </c>
      <c r="H2166" s="303" t="s">
        <v>3279</v>
      </c>
      <c r="I2166" s="88">
        <v>0</v>
      </c>
      <c r="J2166" s="46" t="s">
        <v>39</v>
      </c>
      <c r="K2166" s="75" t="s">
        <v>32</v>
      </c>
      <c r="L2166" s="76">
        <f t="shared" si="174"/>
        <v>5</v>
      </c>
      <c r="M2166" s="76">
        <v>1</v>
      </c>
      <c r="N2166" s="76"/>
      <c r="O2166" s="76">
        <v>1</v>
      </c>
      <c r="P2166" s="76"/>
      <c r="Q2166" s="76"/>
      <c r="R2166" s="76"/>
      <c r="S2166" s="76">
        <v>3</v>
      </c>
      <c r="T2166" s="76"/>
      <c r="U2166" s="76"/>
      <c r="V2166" s="76"/>
      <c r="W2166" s="76"/>
      <c r="X2166" s="76"/>
    </row>
    <row r="2167" spans="1:24">
      <c r="A2167" s="257"/>
      <c r="B2167" s="54"/>
      <c r="C2167" s="54"/>
      <c r="D2167" s="77"/>
      <c r="E2167" s="312"/>
      <c r="F2167" s="54"/>
      <c r="G2167" s="77"/>
      <c r="H2167" s="305"/>
      <c r="I2167" s="89"/>
      <c r="J2167" s="54"/>
      <c r="K2167" s="75" t="s">
        <v>34</v>
      </c>
      <c r="L2167" s="76">
        <f t="shared" si="174"/>
        <v>0</v>
      </c>
      <c r="M2167" s="76"/>
      <c r="N2167" s="76"/>
      <c r="O2167" s="76"/>
      <c r="P2167" s="76"/>
      <c r="Q2167" s="76"/>
      <c r="R2167" s="76"/>
      <c r="S2167" s="76"/>
      <c r="T2167" s="76"/>
      <c r="U2167" s="76"/>
      <c r="V2167" s="76"/>
      <c r="W2167" s="76"/>
      <c r="X2167" s="76"/>
    </row>
    <row r="2168" spans="1:24">
      <c r="A2168" s="257"/>
      <c r="B2168" s="54"/>
      <c r="C2168" s="80"/>
      <c r="D2168" s="81"/>
      <c r="E2168" s="313"/>
      <c r="F2168" s="80"/>
      <c r="G2168" s="81"/>
      <c r="H2168" s="307"/>
      <c r="I2168" s="90"/>
      <c r="J2168" s="80"/>
      <c r="K2168" s="84" t="s">
        <v>36</v>
      </c>
      <c r="L2168" s="76">
        <f t="shared" si="174"/>
        <v>0</v>
      </c>
      <c r="M2168" s="76"/>
      <c r="N2168" s="76"/>
      <c r="O2168" s="76"/>
      <c r="P2168" s="76"/>
      <c r="Q2168" s="76"/>
      <c r="R2168" s="76"/>
      <c r="S2168" s="76"/>
      <c r="T2168" s="76"/>
      <c r="U2168" s="76"/>
      <c r="V2168" s="76"/>
      <c r="W2168" s="76"/>
      <c r="X2168" s="76"/>
    </row>
    <row r="2169" spans="1:24">
      <c r="A2169" s="257"/>
      <c r="B2169" s="54"/>
      <c r="C2169" s="46" t="s">
        <v>33</v>
      </c>
      <c r="D2169" s="58" t="s">
        <v>3280</v>
      </c>
      <c r="E2169" s="311" t="s">
        <v>3281</v>
      </c>
      <c r="F2169" s="46" t="s">
        <v>3282</v>
      </c>
      <c r="G2169" s="58" t="s">
        <v>3283</v>
      </c>
      <c r="H2169" s="303" t="s">
        <v>3284</v>
      </c>
      <c r="I2169" s="88">
        <v>270</v>
      </c>
      <c r="J2169" s="46" t="s">
        <v>39</v>
      </c>
      <c r="K2169" s="75" t="s">
        <v>32</v>
      </c>
      <c r="L2169" s="76">
        <f t="shared" si="174"/>
        <v>0</v>
      </c>
      <c r="M2169" s="76"/>
      <c r="N2169" s="76"/>
      <c r="O2169" s="76"/>
      <c r="P2169" s="76"/>
      <c r="Q2169" s="76"/>
      <c r="R2169" s="76"/>
      <c r="S2169" s="76"/>
      <c r="T2169" s="76"/>
      <c r="U2169" s="76"/>
      <c r="V2169" s="76"/>
      <c r="W2169" s="76"/>
      <c r="X2169" s="76"/>
    </row>
    <row r="2170" spans="1:24">
      <c r="A2170" s="257"/>
      <c r="B2170" s="54"/>
      <c r="C2170" s="54"/>
      <c r="D2170" s="77"/>
      <c r="E2170" s="312"/>
      <c r="F2170" s="54"/>
      <c r="G2170" s="77"/>
      <c r="H2170" s="305"/>
      <c r="I2170" s="89"/>
      <c r="J2170" s="54"/>
      <c r="K2170" s="75" t="s">
        <v>34</v>
      </c>
      <c r="L2170" s="76">
        <f t="shared" si="174"/>
        <v>0</v>
      </c>
      <c r="M2170" s="76"/>
      <c r="N2170" s="76"/>
      <c r="O2170" s="76"/>
      <c r="P2170" s="76"/>
      <c r="Q2170" s="76"/>
      <c r="R2170" s="76"/>
      <c r="S2170" s="76"/>
      <c r="T2170" s="76"/>
      <c r="U2170" s="76"/>
      <c r="V2170" s="76"/>
      <c r="W2170" s="76"/>
      <c r="X2170" s="76"/>
    </row>
    <row r="2171" spans="1:24">
      <c r="A2171" s="257"/>
      <c r="B2171" s="54"/>
      <c r="C2171" s="80"/>
      <c r="D2171" s="81"/>
      <c r="E2171" s="313"/>
      <c r="F2171" s="80"/>
      <c r="G2171" s="81"/>
      <c r="H2171" s="307"/>
      <c r="I2171" s="90"/>
      <c r="J2171" s="80"/>
      <c r="K2171" s="84" t="s">
        <v>36</v>
      </c>
      <c r="L2171" s="76">
        <f t="shared" si="174"/>
        <v>2</v>
      </c>
      <c r="M2171" s="76"/>
      <c r="N2171" s="76"/>
      <c r="O2171" s="76">
        <v>2</v>
      </c>
      <c r="P2171" s="76"/>
      <c r="Q2171" s="76"/>
      <c r="R2171" s="76"/>
      <c r="S2171" s="76"/>
      <c r="T2171" s="76"/>
      <c r="U2171" s="76"/>
      <c r="V2171" s="76"/>
      <c r="W2171" s="76"/>
      <c r="X2171" s="76"/>
    </row>
    <row r="2172" spans="1:24">
      <c r="A2172" s="257"/>
      <c r="B2172" s="54"/>
      <c r="C2172" s="46" t="s">
        <v>33</v>
      </c>
      <c r="D2172" s="58" t="s">
        <v>3285</v>
      </c>
      <c r="E2172" s="311" t="s">
        <v>3286</v>
      </c>
      <c r="F2172" s="46" t="s">
        <v>3287</v>
      </c>
      <c r="G2172" s="58" t="s">
        <v>3288</v>
      </c>
      <c r="H2172" s="303" t="s">
        <v>3289</v>
      </c>
      <c r="I2172" s="88">
        <v>1619</v>
      </c>
      <c r="J2172" s="46" t="s">
        <v>39</v>
      </c>
      <c r="K2172" s="75" t="s">
        <v>32</v>
      </c>
      <c r="L2172" s="76">
        <f t="shared" si="174"/>
        <v>3</v>
      </c>
      <c r="M2172" s="76"/>
      <c r="N2172" s="76"/>
      <c r="O2172" s="76">
        <v>3</v>
      </c>
      <c r="P2172" s="76"/>
      <c r="Q2172" s="76"/>
      <c r="R2172" s="76"/>
      <c r="S2172" s="76"/>
      <c r="T2172" s="76"/>
      <c r="U2172" s="76"/>
      <c r="V2172" s="76"/>
      <c r="W2172" s="76"/>
      <c r="X2172" s="76"/>
    </row>
    <row r="2173" spans="1:24">
      <c r="A2173" s="257"/>
      <c r="B2173" s="54"/>
      <c r="C2173" s="54"/>
      <c r="D2173" s="77"/>
      <c r="E2173" s="312"/>
      <c r="F2173" s="54"/>
      <c r="G2173" s="77"/>
      <c r="H2173" s="305"/>
      <c r="I2173" s="89"/>
      <c r="J2173" s="54"/>
      <c r="K2173" s="75" t="s">
        <v>34</v>
      </c>
      <c r="L2173" s="76">
        <f t="shared" si="174"/>
        <v>0</v>
      </c>
      <c r="M2173" s="76"/>
      <c r="N2173" s="76"/>
      <c r="O2173" s="76"/>
      <c r="P2173" s="76"/>
      <c r="Q2173" s="76"/>
      <c r="R2173" s="76"/>
      <c r="S2173" s="76"/>
      <c r="T2173" s="76"/>
      <c r="U2173" s="76"/>
      <c r="V2173" s="76"/>
      <c r="W2173" s="76"/>
      <c r="X2173" s="76"/>
    </row>
    <row r="2174" spans="1:24">
      <c r="A2174" s="257"/>
      <c r="B2174" s="54"/>
      <c r="C2174" s="80"/>
      <c r="D2174" s="81"/>
      <c r="E2174" s="313"/>
      <c r="F2174" s="80"/>
      <c r="G2174" s="81"/>
      <c r="H2174" s="307"/>
      <c r="I2174" s="90"/>
      <c r="J2174" s="80"/>
      <c r="K2174" s="84" t="s">
        <v>36</v>
      </c>
      <c r="L2174" s="76">
        <f t="shared" si="174"/>
        <v>0</v>
      </c>
      <c r="M2174" s="76"/>
      <c r="N2174" s="76"/>
      <c r="O2174" s="76"/>
      <c r="P2174" s="76"/>
      <c r="Q2174" s="76"/>
      <c r="R2174" s="76"/>
      <c r="S2174" s="76"/>
      <c r="T2174" s="76"/>
      <c r="U2174" s="76"/>
      <c r="V2174" s="76"/>
      <c r="W2174" s="76"/>
      <c r="X2174" s="76"/>
    </row>
    <row r="2175" spans="1:24">
      <c r="A2175" s="257"/>
      <c r="B2175" s="54"/>
      <c r="C2175" s="46" t="s">
        <v>33</v>
      </c>
      <c r="D2175" s="58" t="s">
        <v>3290</v>
      </c>
      <c r="E2175" s="311" t="s">
        <v>3291</v>
      </c>
      <c r="F2175" s="46" t="s">
        <v>3292</v>
      </c>
      <c r="G2175" s="58" t="s">
        <v>3293</v>
      </c>
      <c r="H2175" s="303" t="s">
        <v>3294</v>
      </c>
      <c r="I2175" s="88">
        <v>9108</v>
      </c>
      <c r="J2175" s="46" t="s">
        <v>39</v>
      </c>
      <c r="K2175" s="75" t="s">
        <v>32</v>
      </c>
      <c r="L2175" s="76">
        <f t="shared" si="174"/>
        <v>0</v>
      </c>
      <c r="M2175" s="76"/>
      <c r="N2175" s="76"/>
      <c r="O2175" s="76"/>
      <c r="P2175" s="76"/>
      <c r="Q2175" s="76"/>
      <c r="R2175" s="76"/>
      <c r="S2175" s="76"/>
      <c r="T2175" s="76"/>
      <c r="U2175" s="76"/>
      <c r="V2175" s="76"/>
      <c r="W2175" s="76"/>
      <c r="X2175" s="76"/>
    </row>
    <row r="2176" spans="1:24">
      <c r="A2176" s="257"/>
      <c r="B2176" s="54"/>
      <c r="C2176" s="54"/>
      <c r="D2176" s="77"/>
      <c r="E2176" s="312"/>
      <c r="F2176" s="54"/>
      <c r="G2176" s="77"/>
      <c r="H2176" s="305"/>
      <c r="I2176" s="89"/>
      <c r="J2176" s="54"/>
      <c r="K2176" s="75" t="s">
        <v>34</v>
      </c>
      <c r="L2176" s="76">
        <f t="shared" si="174"/>
        <v>0</v>
      </c>
      <c r="M2176" s="76"/>
      <c r="N2176" s="76"/>
      <c r="O2176" s="76"/>
      <c r="P2176" s="76"/>
      <c r="Q2176" s="76"/>
      <c r="R2176" s="76"/>
      <c r="S2176" s="76"/>
      <c r="T2176" s="76"/>
      <c r="U2176" s="76"/>
      <c r="V2176" s="76"/>
      <c r="W2176" s="76"/>
      <c r="X2176" s="76"/>
    </row>
    <row r="2177" spans="1:24">
      <c r="A2177" s="257"/>
      <c r="B2177" s="54"/>
      <c r="C2177" s="80"/>
      <c r="D2177" s="81"/>
      <c r="E2177" s="313"/>
      <c r="F2177" s="80"/>
      <c r="G2177" s="81"/>
      <c r="H2177" s="307"/>
      <c r="I2177" s="90"/>
      <c r="J2177" s="80"/>
      <c r="K2177" s="84" t="s">
        <v>36</v>
      </c>
      <c r="L2177" s="76">
        <f t="shared" ref="L2177:L2240" si="175">SUM(M2177:X2177)</f>
        <v>2</v>
      </c>
      <c r="M2177" s="76"/>
      <c r="N2177" s="76"/>
      <c r="O2177" s="76"/>
      <c r="P2177" s="76"/>
      <c r="Q2177" s="76"/>
      <c r="R2177" s="76"/>
      <c r="S2177" s="76">
        <v>1</v>
      </c>
      <c r="T2177" s="76">
        <v>1</v>
      </c>
      <c r="U2177" s="76"/>
      <c r="V2177" s="76"/>
      <c r="W2177" s="76"/>
      <c r="X2177" s="76"/>
    </row>
    <row r="2178" spans="1:24">
      <c r="A2178" s="257"/>
      <c r="B2178" s="54"/>
      <c r="C2178" s="46" t="s">
        <v>33</v>
      </c>
      <c r="D2178" s="58" t="s">
        <v>3295</v>
      </c>
      <c r="E2178" s="311" t="s">
        <v>3296</v>
      </c>
      <c r="F2178" s="46" t="s">
        <v>3297</v>
      </c>
      <c r="G2178" s="58" t="s">
        <v>3298</v>
      </c>
      <c r="H2178" s="303" t="s">
        <v>3299</v>
      </c>
      <c r="I2178" s="88">
        <v>0.9</v>
      </c>
      <c r="J2178" s="46" t="s">
        <v>39</v>
      </c>
      <c r="K2178" s="75" t="s">
        <v>32</v>
      </c>
      <c r="L2178" s="76">
        <f t="shared" si="175"/>
        <v>0</v>
      </c>
      <c r="M2178" s="76"/>
      <c r="N2178" s="76"/>
      <c r="O2178" s="76"/>
      <c r="P2178" s="76"/>
      <c r="Q2178" s="76"/>
      <c r="R2178" s="76"/>
      <c r="S2178" s="76"/>
      <c r="T2178" s="76"/>
      <c r="U2178" s="76"/>
      <c r="V2178" s="76"/>
      <c r="W2178" s="76"/>
      <c r="X2178" s="76"/>
    </row>
    <row r="2179" spans="1:24">
      <c r="A2179" s="257"/>
      <c r="B2179" s="54"/>
      <c r="C2179" s="54"/>
      <c r="D2179" s="77"/>
      <c r="E2179" s="312"/>
      <c r="F2179" s="54"/>
      <c r="G2179" s="77"/>
      <c r="H2179" s="305"/>
      <c r="I2179" s="89"/>
      <c r="J2179" s="54"/>
      <c r="K2179" s="75" t="s">
        <v>34</v>
      </c>
      <c r="L2179" s="76">
        <f t="shared" si="175"/>
        <v>0</v>
      </c>
      <c r="M2179" s="76"/>
      <c r="N2179" s="76"/>
      <c r="O2179" s="76"/>
      <c r="P2179" s="76"/>
      <c r="Q2179" s="76"/>
      <c r="R2179" s="76"/>
      <c r="S2179" s="76"/>
      <c r="T2179" s="76"/>
      <c r="U2179" s="76"/>
      <c r="V2179" s="76"/>
      <c r="W2179" s="76"/>
      <c r="X2179" s="76"/>
    </row>
    <row r="2180" spans="1:24">
      <c r="A2180" s="257"/>
      <c r="B2180" s="54"/>
      <c r="C2180" s="80"/>
      <c r="D2180" s="81"/>
      <c r="E2180" s="313"/>
      <c r="F2180" s="80"/>
      <c r="G2180" s="81"/>
      <c r="H2180" s="307"/>
      <c r="I2180" s="90"/>
      <c r="J2180" s="80"/>
      <c r="K2180" s="84" t="s">
        <v>36</v>
      </c>
      <c r="L2180" s="76">
        <f t="shared" si="175"/>
        <v>3</v>
      </c>
      <c r="M2180" s="76"/>
      <c r="N2180" s="76"/>
      <c r="O2180" s="76">
        <v>2</v>
      </c>
      <c r="P2180" s="76"/>
      <c r="Q2180" s="76"/>
      <c r="R2180" s="76"/>
      <c r="S2180" s="76">
        <v>1</v>
      </c>
      <c r="T2180" s="76"/>
      <c r="U2180" s="76"/>
      <c r="V2180" s="76"/>
      <c r="W2180" s="76"/>
      <c r="X2180" s="76"/>
    </row>
    <row r="2181" spans="1:24">
      <c r="A2181" s="257"/>
      <c r="B2181" s="54"/>
      <c r="C2181" s="46" t="s">
        <v>33</v>
      </c>
      <c r="D2181" s="58" t="s">
        <v>3300</v>
      </c>
      <c r="E2181" s="311" t="s">
        <v>3301</v>
      </c>
      <c r="F2181" s="46" t="s">
        <v>3302</v>
      </c>
      <c r="G2181" s="58" t="s">
        <v>3303</v>
      </c>
      <c r="H2181" s="303" t="s">
        <v>3304</v>
      </c>
      <c r="I2181" s="88">
        <v>572</v>
      </c>
      <c r="J2181" s="46" t="s">
        <v>39</v>
      </c>
      <c r="K2181" s="75" t="s">
        <v>32</v>
      </c>
      <c r="L2181" s="76">
        <f t="shared" si="175"/>
        <v>4</v>
      </c>
      <c r="M2181" s="76">
        <v>1</v>
      </c>
      <c r="N2181" s="76"/>
      <c r="O2181" s="76"/>
      <c r="P2181" s="76"/>
      <c r="Q2181" s="76"/>
      <c r="R2181" s="76"/>
      <c r="S2181" s="76">
        <v>3</v>
      </c>
      <c r="T2181" s="76"/>
      <c r="U2181" s="76"/>
      <c r="V2181" s="76"/>
      <c r="W2181" s="76"/>
      <c r="X2181" s="76"/>
    </row>
    <row r="2182" spans="1:24">
      <c r="A2182" s="257"/>
      <c r="B2182" s="54"/>
      <c r="C2182" s="54"/>
      <c r="D2182" s="77"/>
      <c r="E2182" s="312"/>
      <c r="F2182" s="54"/>
      <c r="G2182" s="77"/>
      <c r="H2182" s="305"/>
      <c r="I2182" s="89"/>
      <c r="J2182" s="54"/>
      <c r="K2182" s="75" t="s">
        <v>34</v>
      </c>
      <c r="L2182" s="76">
        <f t="shared" si="175"/>
        <v>0</v>
      </c>
      <c r="M2182" s="76"/>
      <c r="N2182" s="76"/>
      <c r="O2182" s="76"/>
      <c r="P2182" s="76"/>
      <c r="Q2182" s="76"/>
      <c r="R2182" s="76"/>
      <c r="S2182" s="76"/>
      <c r="T2182" s="76"/>
      <c r="U2182" s="76"/>
      <c r="V2182" s="76"/>
      <c r="W2182" s="76"/>
      <c r="X2182" s="76"/>
    </row>
    <row r="2183" spans="1:24">
      <c r="A2183" s="257"/>
      <c r="B2183" s="54"/>
      <c r="C2183" s="80"/>
      <c r="D2183" s="81"/>
      <c r="E2183" s="313"/>
      <c r="F2183" s="80"/>
      <c r="G2183" s="81"/>
      <c r="H2183" s="307"/>
      <c r="I2183" s="90"/>
      <c r="J2183" s="80"/>
      <c r="K2183" s="84" t="s">
        <v>36</v>
      </c>
      <c r="L2183" s="76">
        <f t="shared" si="175"/>
        <v>0</v>
      </c>
      <c r="M2183" s="76"/>
      <c r="N2183" s="76"/>
      <c r="O2183" s="76"/>
      <c r="P2183" s="76"/>
      <c r="Q2183" s="76"/>
      <c r="R2183" s="76"/>
      <c r="S2183" s="76"/>
      <c r="T2183" s="76"/>
      <c r="U2183" s="76"/>
      <c r="V2183" s="76"/>
      <c r="W2183" s="76"/>
      <c r="X2183" s="76"/>
    </row>
    <row r="2184" spans="1:24">
      <c r="A2184" s="257"/>
      <c r="B2184" s="54"/>
      <c r="C2184" s="46" t="s">
        <v>33</v>
      </c>
      <c r="D2184" s="58" t="s">
        <v>3305</v>
      </c>
      <c r="E2184" s="311" t="s">
        <v>3306</v>
      </c>
      <c r="F2184" s="46" t="s">
        <v>3307</v>
      </c>
      <c r="G2184" s="58" t="s">
        <v>3308</v>
      </c>
      <c r="H2184" s="303" t="s">
        <v>3214</v>
      </c>
      <c r="I2184" s="88">
        <v>1004</v>
      </c>
      <c r="J2184" s="46" t="s">
        <v>39</v>
      </c>
      <c r="K2184" s="75" t="s">
        <v>32</v>
      </c>
      <c r="L2184" s="76">
        <f t="shared" si="175"/>
        <v>0</v>
      </c>
      <c r="M2184" s="76"/>
      <c r="N2184" s="76"/>
      <c r="O2184" s="76"/>
      <c r="P2184" s="76"/>
      <c r="Q2184" s="76"/>
      <c r="R2184" s="76"/>
      <c r="S2184" s="76"/>
      <c r="T2184" s="76"/>
      <c r="U2184" s="76"/>
      <c r="V2184" s="76"/>
      <c r="W2184" s="76"/>
      <c r="X2184" s="76"/>
    </row>
    <row r="2185" spans="1:24">
      <c r="A2185" s="257"/>
      <c r="B2185" s="54"/>
      <c r="C2185" s="54"/>
      <c r="D2185" s="77"/>
      <c r="E2185" s="312"/>
      <c r="F2185" s="54"/>
      <c r="G2185" s="77"/>
      <c r="H2185" s="305"/>
      <c r="I2185" s="89"/>
      <c r="J2185" s="54"/>
      <c r="K2185" s="75" t="s">
        <v>34</v>
      </c>
      <c r="L2185" s="76">
        <f t="shared" si="175"/>
        <v>0</v>
      </c>
      <c r="M2185" s="76"/>
      <c r="N2185" s="76"/>
      <c r="O2185" s="76"/>
      <c r="P2185" s="76"/>
      <c r="Q2185" s="76"/>
      <c r="R2185" s="76"/>
      <c r="S2185" s="76"/>
      <c r="T2185" s="76"/>
      <c r="U2185" s="76"/>
      <c r="V2185" s="76"/>
      <c r="W2185" s="76"/>
      <c r="X2185" s="76"/>
    </row>
    <row r="2186" spans="1:24">
      <c r="A2186" s="257"/>
      <c r="B2186" s="54"/>
      <c r="C2186" s="80"/>
      <c r="D2186" s="81"/>
      <c r="E2186" s="313"/>
      <c r="F2186" s="80"/>
      <c r="G2186" s="81"/>
      <c r="H2186" s="307"/>
      <c r="I2186" s="90"/>
      <c r="J2186" s="80"/>
      <c r="K2186" s="84" t="s">
        <v>36</v>
      </c>
      <c r="L2186" s="76">
        <f t="shared" si="175"/>
        <v>2</v>
      </c>
      <c r="M2186" s="76">
        <v>1</v>
      </c>
      <c r="N2186" s="76"/>
      <c r="O2186" s="76">
        <v>1</v>
      </c>
      <c r="P2186" s="76"/>
      <c r="Q2186" s="76"/>
      <c r="R2186" s="76"/>
      <c r="S2186" s="76"/>
      <c r="T2186" s="76"/>
      <c r="U2186" s="76"/>
      <c r="V2186" s="76"/>
      <c r="W2186" s="76"/>
      <c r="X2186" s="76"/>
    </row>
    <row r="2187" spans="1:24">
      <c r="A2187" s="257"/>
      <c r="B2187" s="54"/>
      <c r="C2187" s="46" t="s">
        <v>33</v>
      </c>
      <c r="D2187" s="58" t="s">
        <v>3160</v>
      </c>
      <c r="E2187" s="311" t="s">
        <v>3309</v>
      </c>
      <c r="F2187" s="46" t="s">
        <v>3310</v>
      </c>
      <c r="G2187" s="58" t="s">
        <v>3311</v>
      </c>
      <c r="H2187" s="303" t="s">
        <v>3164</v>
      </c>
      <c r="I2187" s="88">
        <v>0</v>
      </c>
      <c r="J2187" s="46" t="s">
        <v>39</v>
      </c>
      <c r="K2187" s="75" t="s">
        <v>32</v>
      </c>
      <c r="L2187" s="76">
        <f t="shared" si="175"/>
        <v>0</v>
      </c>
      <c r="M2187" s="76"/>
      <c r="N2187" s="76"/>
      <c r="O2187" s="76"/>
      <c r="P2187" s="76"/>
      <c r="Q2187" s="76"/>
      <c r="R2187" s="76"/>
      <c r="S2187" s="76"/>
      <c r="T2187" s="76"/>
      <c r="U2187" s="76"/>
      <c r="V2187" s="76"/>
      <c r="W2187" s="76"/>
      <c r="X2187" s="76"/>
    </row>
    <row r="2188" spans="1:24">
      <c r="A2188" s="257"/>
      <c r="B2188" s="54"/>
      <c r="C2188" s="54"/>
      <c r="D2188" s="77"/>
      <c r="E2188" s="312"/>
      <c r="F2188" s="54"/>
      <c r="G2188" s="77"/>
      <c r="H2188" s="305"/>
      <c r="I2188" s="89"/>
      <c r="J2188" s="54"/>
      <c r="K2188" s="75" t="s">
        <v>34</v>
      </c>
      <c r="L2188" s="76">
        <f t="shared" si="175"/>
        <v>0</v>
      </c>
      <c r="M2188" s="76"/>
      <c r="N2188" s="76"/>
      <c r="O2188" s="76"/>
      <c r="P2188" s="76"/>
      <c r="Q2188" s="76"/>
      <c r="R2188" s="76"/>
      <c r="S2188" s="76"/>
      <c r="T2188" s="76"/>
      <c r="U2188" s="76"/>
      <c r="V2188" s="76"/>
      <c r="W2188" s="76"/>
      <c r="X2188" s="76"/>
    </row>
    <row r="2189" spans="1:24">
      <c r="A2189" s="257"/>
      <c r="B2189" s="54"/>
      <c r="C2189" s="80"/>
      <c r="D2189" s="81"/>
      <c r="E2189" s="313"/>
      <c r="F2189" s="80"/>
      <c r="G2189" s="81"/>
      <c r="H2189" s="307"/>
      <c r="I2189" s="90"/>
      <c r="J2189" s="80"/>
      <c r="K2189" s="84" t="s">
        <v>36</v>
      </c>
      <c r="L2189" s="76">
        <f t="shared" si="175"/>
        <v>2</v>
      </c>
      <c r="M2189" s="76"/>
      <c r="N2189" s="76"/>
      <c r="O2189" s="76">
        <v>1</v>
      </c>
      <c r="P2189" s="76"/>
      <c r="Q2189" s="76"/>
      <c r="R2189" s="76"/>
      <c r="S2189" s="76">
        <v>1</v>
      </c>
      <c r="T2189" s="76"/>
      <c r="U2189" s="76"/>
      <c r="V2189" s="76"/>
      <c r="W2189" s="76"/>
      <c r="X2189" s="76"/>
    </row>
    <row r="2190" spans="1:24">
      <c r="A2190" s="257"/>
      <c r="B2190" s="54"/>
      <c r="C2190" s="46" t="s">
        <v>33</v>
      </c>
      <c r="D2190" s="58" t="s">
        <v>3312</v>
      </c>
      <c r="E2190" s="311" t="s">
        <v>3313</v>
      </c>
      <c r="F2190" s="46" t="s">
        <v>3314</v>
      </c>
      <c r="G2190" s="58" t="s">
        <v>3315</v>
      </c>
      <c r="H2190" s="303" t="s">
        <v>3316</v>
      </c>
      <c r="I2190" s="88">
        <v>4</v>
      </c>
      <c r="J2190" s="46" t="s">
        <v>39</v>
      </c>
      <c r="K2190" s="75" t="s">
        <v>32</v>
      </c>
      <c r="L2190" s="76">
        <f t="shared" si="175"/>
        <v>0</v>
      </c>
      <c r="M2190" s="76"/>
      <c r="N2190" s="76"/>
      <c r="O2190" s="76"/>
      <c r="P2190" s="76"/>
      <c r="Q2190" s="76"/>
      <c r="R2190" s="76"/>
      <c r="S2190" s="76"/>
      <c r="T2190" s="76"/>
      <c r="U2190" s="76"/>
      <c r="V2190" s="76"/>
      <c r="W2190" s="76"/>
      <c r="X2190" s="76"/>
    </row>
    <row r="2191" spans="1:24">
      <c r="A2191" s="257"/>
      <c r="B2191" s="54"/>
      <c r="C2191" s="54"/>
      <c r="D2191" s="77"/>
      <c r="E2191" s="312"/>
      <c r="F2191" s="54"/>
      <c r="G2191" s="77"/>
      <c r="H2191" s="305"/>
      <c r="I2191" s="89"/>
      <c r="J2191" s="54"/>
      <c r="K2191" s="75" t="s">
        <v>34</v>
      </c>
      <c r="L2191" s="76">
        <f t="shared" si="175"/>
        <v>0</v>
      </c>
      <c r="M2191" s="76"/>
      <c r="N2191" s="76"/>
      <c r="O2191" s="76"/>
      <c r="P2191" s="76"/>
      <c r="Q2191" s="76"/>
      <c r="R2191" s="76"/>
      <c r="S2191" s="76"/>
      <c r="T2191" s="76"/>
      <c r="U2191" s="76"/>
      <c r="V2191" s="76"/>
      <c r="W2191" s="76"/>
      <c r="X2191" s="76"/>
    </row>
    <row r="2192" spans="1:24">
      <c r="A2192" s="257"/>
      <c r="B2192" s="54"/>
      <c r="C2192" s="80"/>
      <c r="D2192" s="81"/>
      <c r="E2192" s="313"/>
      <c r="F2192" s="80"/>
      <c r="G2192" s="81"/>
      <c r="H2192" s="307"/>
      <c r="I2192" s="90"/>
      <c r="J2192" s="80"/>
      <c r="K2192" s="84" t="s">
        <v>36</v>
      </c>
      <c r="L2192" s="76">
        <f t="shared" si="175"/>
        <v>2</v>
      </c>
      <c r="M2192" s="76"/>
      <c r="N2192" s="76"/>
      <c r="O2192" s="76">
        <v>1</v>
      </c>
      <c r="P2192" s="76"/>
      <c r="Q2192" s="76"/>
      <c r="R2192" s="76"/>
      <c r="S2192" s="76">
        <v>1</v>
      </c>
      <c r="T2192" s="76"/>
      <c r="U2192" s="76"/>
      <c r="V2192" s="76"/>
      <c r="W2192" s="76"/>
      <c r="X2192" s="76"/>
    </row>
    <row r="2193" spans="1:24">
      <c r="A2193" s="257"/>
      <c r="B2193" s="54"/>
      <c r="C2193" s="46" t="s">
        <v>33</v>
      </c>
      <c r="D2193" s="58" t="s">
        <v>3317</v>
      </c>
      <c r="E2193" s="314" t="s">
        <v>3318</v>
      </c>
      <c r="F2193" s="46" t="s">
        <v>3319</v>
      </c>
      <c r="G2193" s="58" t="s">
        <v>3320</v>
      </c>
      <c r="H2193" s="303" t="s">
        <v>3321</v>
      </c>
      <c r="I2193" s="88">
        <v>27677</v>
      </c>
      <c r="J2193" s="46" t="s">
        <v>39</v>
      </c>
      <c r="K2193" s="75" t="s">
        <v>32</v>
      </c>
      <c r="L2193" s="76">
        <f t="shared" si="175"/>
        <v>0</v>
      </c>
      <c r="M2193" s="76"/>
      <c r="N2193" s="76"/>
      <c r="O2193" s="76"/>
      <c r="P2193" s="76"/>
      <c r="Q2193" s="76"/>
      <c r="R2193" s="76"/>
      <c r="S2193" s="76"/>
      <c r="T2193" s="76"/>
      <c r="U2193" s="76"/>
      <c r="V2193" s="76"/>
      <c r="W2193" s="76"/>
      <c r="X2193" s="76"/>
    </row>
    <row r="2194" spans="1:24">
      <c r="A2194" s="257"/>
      <c r="B2194" s="54"/>
      <c r="C2194" s="54"/>
      <c r="D2194" s="77"/>
      <c r="E2194" s="315"/>
      <c r="F2194" s="54"/>
      <c r="G2194" s="77"/>
      <c r="H2194" s="305"/>
      <c r="I2194" s="89"/>
      <c r="J2194" s="54"/>
      <c r="K2194" s="75" t="s">
        <v>34</v>
      </c>
      <c r="L2194" s="76">
        <f t="shared" si="175"/>
        <v>0</v>
      </c>
      <c r="M2194" s="76"/>
      <c r="N2194" s="76"/>
      <c r="O2194" s="76"/>
      <c r="P2194" s="76"/>
      <c r="Q2194" s="76"/>
      <c r="R2194" s="76"/>
      <c r="S2194" s="76"/>
      <c r="T2194" s="76"/>
      <c r="U2194" s="76"/>
      <c r="V2194" s="76"/>
      <c r="W2194" s="76"/>
      <c r="X2194" s="76"/>
    </row>
    <row r="2195" spans="1:24">
      <c r="A2195" s="257"/>
      <c r="B2195" s="54"/>
      <c r="C2195" s="80"/>
      <c r="D2195" s="81"/>
      <c r="E2195" s="316"/>
      <c r="F2195" s="80"/>
      <c r="G2195" s="81"/>
      <c r="H2195" s="307"/>
      <c r="I2195" s="90"/>
      <c r="J2195" s="80"/>
      <c r="K2195" s="84" t="s">
        <v>36</v>
      </c>
      <c r="L2195" s="76">
        <f t="shared" si="175"/>
        <v>6</v>
      </c>
      <c r="M2195" s="76"/>
      <c r="N2195" s="76"/>
      <c r="O2195" s="76"/>
      <c r="P2195" s="76"/>
      <c r="Q2195" s="76"/>
      <c r="R2195" s="76"/>
      <c r="S2195" s="76">
        <v>2</v>
      </c>
      <c r="T2195" s="76">
        <v>4</v>
      </c>
      <c r="U2195" s="76"/>
      <c r="V2195" s="76"/>
      <c r="W2195" s="76"/>
      <c r="X2195" s="76"/>
    </row>
    <row r="2196" spans="1:24">
      <c r="A2196" s="257"/>
      <c r="B2196" s="54"/>
      <c r="C2196" s="46" t="s">
        <v>33</v>
      </c>
      <c r="D2196" s="58" t="s">
        <v>3322</v>
      </c>
      <c r="E2196" s="314" t="s">
        <v>3323</v>
      </c>
      <c r="F2196" s="46" t="s">
        <v>3324</v>
      </c>
      <c r="G2196" s="58" t="s">
        <v>3325</v>
      </c>
      <c r="H2196" s="303"/>
      <c r="I2196" s="88">
        <v>0</v>
      </c>
      <c r="J2196" s="46" t="s">
        <v>39</v>
      </c>
      <c r="K2196" s="75" t="s">
        <v>32</v>
      </c>
      <c r="L2196" s="76">
        <f t="shared" si="175"/>
        <v>0</v>
      </c>
      <c r="M2196" s="76"/>
      <c r="N2196" s="76"/>
      <c r="O2196" s="76"/>
      <c r="P2196" s="76"/>
      <c r="Q2196" s="76"/>
      <c r="R2196" s="76"/>
      <c r="S2196" s="76"/>
      <c r="T2196" s="76"/>
      <c r="U2196" s="76"/>
      <c r="V2196" s="76"/>
      <c r="W2196" s="76"/>
      <c r="X2196" s="76"/>
    </row>
    <row r="2197" spans="1:24">
      <c r="A2197" s="257"/>
      <c r="B2197" s="54"/>
      <c r="C2197" s="54"/>
      <c r="D2197" s="77"/>
      <c r="E2197" s="315"/>
      <c r="F2197" s="54"/>
      <c r="G2197" s="77"/>
      <c r="H2197" s="305"/>
      <c r="I2197" s="89"/>
      <c r="J2197" s="54"/>
      <c r="K2197" s="75" t="s">
        <v>34</v>
      </c>
      <c r="L2197" s="76">
        <f t="shared" si="175"/>
        <v>0</v>
      </c>
      <c r="M2197" s="76"/>
      <c r="N2197" s="76"/>
      <c r="O2197" s="76"/>
      <c r="P2197" s="76"/>
      <c r="Q2197" s="76"/>
      <c r="R2197" s="76"/>
      <c r="S2197" s="76"/>
      <c r="T2197" s="76"/>
      <c r="U2197" s="76"/>
      <c r="V2197" s="76"/>
      <c r="W2197" s="76"/>
      <c r="X2197" s="76"/>
    </row>
    <row r="2198" spans="1:24">
      <c r="A2198" s="257"/>
      <c r="B2198" s="54"/>
      <c r="C2198" s="80"/>
      <c r="D2198" s="81"/>
      <c r="E2198" s="316"/>
      <c r="F2198" s="80"/>
      <c r="G2198" s="81"/>
      <c r="H2198" s="307"/>
      <c r="I2198" s="90"/>
      <c r="J2198" s="80"/>
      <c r="K2198" s="84" t="s">
        <v>36</v>
      </c>
      <c r="L2198" s="76">
        <f t="shared" si="175"/>
        <v>2</v>
      </c>
      <c r="M2198" s="76"/>
      <c r="N2198" s="76"/>
      <c r="O2198" s="76">
        <v>2</v>
      </c>
      <c r="P2198" s="76"/>
      <c r="Q2198" s="76"/>
      <c r="R2198" s="76"/>
      <c r="S2198" s="76"/>
      <c r="T2198" s="76"/>
      <c r="U2198" s="76"/>
      <c r="V2198" s="76"/>
      <c r="W2198" s="76"/>
      <c r="X2198" s="76"/>
    </row>
    <row r="2199" spans="1:24">
      <c r="A2199" s="257"/>
      <c r="B2199" s="54"/>
      <c r="C2199" s="46" t="s">
        <v>33</v>
      </c>
      <c r="D2199" s="58" t="s">
        <v>3326</v>
      </c>
      <c r="E2199" s="314" t="s">
        <v>3327</v>
      </c>
      <c r="F2199" s="46" t="s">
        <v>3328</v>
      </c>
      <c r="G2199" s="58" t="s">
        <v>3329</v>
      </c>
      <c r="H2199" s="303" t="s">
        <v>3330</v>
      </c>
      <c r="I2199" s="88">
        <v>0</v>
      </c>
      <c r="J2199" s="46" t="s">
        <v>39</v>
      </c>
      <c r="K2199" s="75" t="s">
        <v>32</v>
      </c>
      <c r="L2199" s="76">
        <f t="shared" si="175"/>
        <v>0</v>
      </c>
      <c r="M2199" s="76"/>
      <c r="N2199" s="76"/>
      <c r="O2199" s="76"/>
      <c r="P2199" s="76"/>
      <c r="Q2199" s="76"/>
      <c r="R2199" s="76"/>
      <c r="S2199" s="76"/>
      <c r="T2199" s="76"/>
      <c r="U2199" s="76"/>
      <c r="V2199" s="76"/>
      <c r="W2199" s="76"/>
      <c r="X2199" s="76"/>
    </row>
    <row r="2200" spans="1:24">
      <c r="A2200" s="257"/>
      <c r="B2200" s="54"/>
      <c r="C2200" s="54"/>
      <c r="D2200" s="77"/>
      <c r="E2200" s="315"/>
      <c r="F2200" s="54"/>
      <c r="G2200" s="77"/>
      <c r="H2200" s="305"/>
      <c r="I2200" s="89"/>
      <c r="J2200" s="54"/>
      <c r="K2200" s="75" t="s">
        <v>34</v>
      </c>
      <c r="L2200" s="76">
        <f t="shared" si="175"/>
        <v>3</v>
      </c>
      <c r="M2200" s="76">
        <v>2</v>
      </c>
      <c r="N2200" s="76"/>
      <c r="O2200" s="76">
        <v>1</v>
      </c>
      <c r="P2200" s="76"/>
      <c r="Q2200" s="76"/>
      <c r="R2200" s="76"/>
      <c r="S2200" s="76"/>
      <c r="T2200" s="76"/>
      <c r="U2200" s="76"/>
      <c r="V2200" s="76"/>
      <c r="W2200" s="76"/>
      <c r="X2200" s="76"/>
    </row>
    <row r="2201" spans="1:24">
      <c r="A2201" s="257"/>
      <c r="B2201" s="54"/>
      <c r="C2201" s="80"/>
      <c r="D2201" s="81"/>
      <c r="E2201" s="316"/>
      <c r="F2201" s="80"/>
      <c r="G2201" s="81"/>
      <c r="H2201" s="307"/>
      <c r="I2201" s="90"/>
      <c r="J2201" s="80"/>
      <c r="K2201" s="84" t="s">
        <v>36</v>
      </c>
      <c r="L2201" s="76">
        <f t="shared" si="175"/>
        <v>0</v>
      </c>
      <c r="M2201" s="76"/>
      <c r="N2201" s="76"/>
      <c r="O2201" s="76"/>
      <c r="P2201" s="76"/>
      <c r="Q2201" s="76"/>
      <c r="R2201" s="76"/>
      <c r="S2201" s="76"/>
      <c r="T2201" s="76"/>
      <c r="U2201" s="76"/>
      <c r="V2201" s="76"/>
      <c r="W2201" s="76"/>
      <c r="X2201" s="76"/>
    </row>
    <row r="2202" spans="1:24">
      <c r="A2202" s="257"/>
      <c r="B2202" s="54"/>
      <c r="C2202" s="46" t="s">
        <v>33</v>
      </c>
      <c r="D2202" s="58" t="s">
        <v>3331</v>
      </c>
      <c r="E2202" s="314" t="s">
        <v>3332</v>
      </c>
      <c r="F2202" s="46" t="s">
        <v>3333</v>
      </c>
      <c r="G2202" s="58" t="s">
        <v>3334</v>
      </c>
      <c r="H2202" s="303" t="s">
        <v>3335</v>
      </c>
      <c r="I2202" s="88">
        <v>0</v>
      </c>
      <c r="J2202" s="46" t="s">
        <v>39</v>
      </c>
      <c r="K2202" s="75" t="s">
        <v>32</v>
      </c>
      <c r="L2202" s="76">
        <f t="shared" si="175"/>
        <v>0</v>
      </c>
      <c r="M2202" s="76"/>
      <c r="N2202" s="76"/>
      <c r="O2202" s="76"/>
      <c r="P2202" s="76"/>
      <c r="Q2202" s="76"/>
      <c r="R2202" s="76"/>
      <c r="S2202" s="76"/>
      <c r="T2202" s="76"/>
      <c r="U2202" s="76"/>
      <c r="V2202" s="76"/>
      <c r="W2202" s="76"/>
      <c r="X2202" s="76"/>
    </row>
    <row r="2203" spans="1:24">
      <c r="A2203" s="257"/>
      <c r="B2203" s="54"/>
      <c r="C2203" s="54"/>
      <c r="D2203" s="77"/>
      <c r="E2203" s="315"/>
      <c r="F2203" s="54"/>
      <c r="G2203" s="77"/>
      <c r="H2203" s="305"/>
      <c r="I2203" s="89"/>
      <c r="J2203" s="54"/>
      <c r="K2203" s="75" t="s">
        <v>34</v>
      </c>
      <c r="L2203" s="76">
        <f t="shared" si="175"/>
        <v>3</v>
      </c>
      <c r="M2203" s="76">
        <v>1</v>
      </c>
      <c r="N2203" s="76"/>
      <c r="O2203" s="76">
        <v>1</v>
      </c>
      <c r="P2203" s="76"/>
      <c r="Q2203" s="76"/>
      <c r="R2203" s="76"/>
      <c r="S2203" s="76"/>
      <c r="T2203" s="76">
        <v>1</v>
      </c>
      <c r="U2203" s="76"/>
      <c r="V2203" s="76"/>
      <c r="W2203" s="76"/>
      <c r="X2203" s="76"/>
    </row>
    <row r="2204" spans="1:24">
      <c r="A2204" s="257"/>
      <c r="B2204" s="54"/>
      <c r="C2204" s="80"/>
      <c r="D2204" s="81"/>
      <c r="E2204" s="316"/>
      <c r="F2204" s="80"/>
      <c r="G2204" s="81"/>
      <c r="H2204" s="307"/>
      <c r="I2204" s="90"/>
      <c r="J2204" s="80"/>
      <c r="K2204" s="84" t="s">
        <v>36</v>
      </c>
      <c r="L2204" s="76">
        <f t="shared" si="175"/>
        <v>0</v>
      </c>
      <c r="M2204" s="76"/>
      <c r="N2204" s="76"/>
      <c r="O2204" s="76"/>
      <c r="P2204" s="76"/>
      <c r="Q2204" s="76"/>
      <c r="R2204" s="76"/>
      <c r="S2204" s="76"/>
      <c r="T2204" s="76"/>
      <c r="U2204" s="76"/>
      <c r="V2204" s="76"/>
      <c r="W2204" s="76"/>
      <c r="X2204" s="76"/>
    </row>
    <row r="2205" spans="1:24">
      <c r="A2205" s="257"/>
      <c r="B2205" s="54"/>
      <c r="C2205" s="46" t="s">
        <v>33</v>
      </c>
      <c r="D2205" s="58" t="s">
        <v>3336</v>
      </c>
      <c r="E2205" s="314" t="s">
        <v>3337</v>
      </c>
      <c r="F2205" s="46" t="s">
        <v>3338</v>
      </c>
      <c r="G2205" s="58" t="s">
        <v>3339</v>
      </c>
      <c r="H2205" s="303" t="s">
        <v>3340</v>
      </c>
      <c r="I2205" s="88">
        <v>0</v>
      </c>
      <c r="J2205" s="46" t="s">
        <v>39</v>
      </c>
      <c r="K2205" s="75" t="s">
        <v>32</v>
      </c>
      <c r="L2205" s="76">
        <f t="shared" si="175"/>
        <v>3</v>
      </c>
      <c r="M2205" s="76">
        <v>1</v>
      </c>
      <c r="N2205" s="76"/>
      <c r="O2205" s="76">
        <v>1</v>
      </c>
      <c r="P2205" s="76"/>
      <c r="Q2205" s="76"/>
      <c r="R2205" s="76"/>
      <c r="S2205" s="76">
        <v>1</v>
      </c>
      <c r="T2205" s="76"/>
      <c r="U2205" s="76"/>
      <c r="V2205" s="76"/>
      <c r="W2205" s="76"/>
      <c r="X2205" s="76"/>
    </row>
    <row r="2206" spans="1:24">
      <c r="A2206" s="257"/>
      <c r="B2206" s="54"/>
      <c r="C2206" s="54"/>
      <c r="D2206" s="77"/>
      <c r="E2206" s="315"/>
      <c r="F2206" s="54"/>
      <c r="G2206" s="77"/>
      <c r="H2206" s="305"/>
      <c r="I2206" s="89"/>
      <c r="J2206" s="54"/>
      <c r="K2206" s="75" t="s">
        <v>34</v>
      </c>
      <c r="L2206" s="76">
        <f t="shared" si="175"/>
        <v>0</v>
      </c>
      <c r="M2206" s="76"/>
      <c r="N2206" s="76"/>
      <c r="O2206" s="76"/>
      <c r="P2206" s="76"/>
      <c r="Q2206" s="76"/>
      <c r="R2206" s="76"/>
      <c r="S2206" s="76"/>
      <c r="T2206" s="76"/>
      <c r="U2206" s="76"/>
      <c r="V2206" s="76"/>
      <c r="W2206" s="76"/>
      <c r="X2206" s="76"/>
    </row>
    <row r="2207" spans="1:24">
      <c r="A2207" s="257"/>
      <c r="B2207" s="54"/>
      <c r="C2207" s="80"/>
      <c r="D2207" s="81"/>
      <c r="E2207" s="316"/>
      <c r="F2207" s="80"/>
      <c r="G2207" s="81"/>
      <c r="H2207" s="307"/>
      <c r="I2207" s="90"/>
      <c r="J2207" s="80"/>
      <c r="K2207" s="84" t="s">
        <v>36</v>
      </c>
      <c r="L2207" s="76">
        <f t="shared" si="175"/>
        <v>0</v>
      </c>
      <c r="M2207" s="76"/>
      <c r="N2207" s="76"/>
      <c r="O2207" s="76"/>
      <c r="P2207" s="76"/>
      <c r="Q2207" s="76"/>
      <c r="R2207" s="76"/>
      <c r="S2207" s="76"/>
      <c r="T2207" s="76"/>
      <c r="U2207" s="76"/>
      <c r="V2207" s="76"/>
      <c r="W2207" s="76"/>
      <c r="X2207" s="76"/>
    </row>
    <row r="2208" spans="1:24">
      <c r="A2208" s="257"/>
      <c r="B2208" s="54"/>
      <c r="C2208" s="46" t="s">
        <v>33</v>
      </c>
      <c r="D2208" s="58" t="s">
        <v>3341</v>
      </c>
      <c r="E2208" s="314" t="s">
        <v>3342</v>
      </c>
      <c r="F2208" s="46" t="s">
        <v>3343</v>
      </c>
      <c r="G2208" s="58" t="s">
        <v>3344</v>
      </c>
      <c r="H2208" s="303"/>
      <c r="I2208" s="88">
        <v>22</v>
      </c>
      <c r="J2208" s="46" t="s">
        <v>39</v>
      </c>
      <c r="K2208" s="75" t="s">
        <v>32</v>
      </c>
      <c r="L2208" s="76">
        <f t="shared" si="175"/>
        <v>0</v>
      </c>
      <c r="M2208" s="76"/>
      <c r="N2208" s="76"/>
      <c r="O2208" s="76"/>
      <c r="P2208" s="76"/>
      <c r="Q2208" s="76"/>
      <c r="R2208" s="76"/>
      <c r="S2208" s="76"/>
      <c r="T2208" s="76"/>
      <c r="U2208" s="76"/>
      <c r="V2208" s="76"/>
      <c r="W2208" s="76"/>
      <c r="X2208" s="76"/>
    </row>
    <row r="2209" spans="1:24">
      <c r="A2209" s="257"/>
      <c r="B2209" s="54"/>
      <c r="C2209" s="54"/>
      <c r="D2209" s="77"/>
      <c r="E2209" s="315"/>
      <c r="F2209" s="54"/>
      <c r="G2209" s="77"/>
      <c r="H2209" s="305"/>
      <c r="I2209" s="89"/>
      <c r="J2209" s="54"/>
      <c r="K2209" s="75" t="s">
        <v>34</v>
      </c>
      <c r="L2209" s="76">
        <f t="shared" si="175"/>
        <v>0</v>
      </c>
      <c r="M2209" s="76"/>
      <c r="N2209" s="76"/>
      <c r="O2209" s="76"/>
      <c r="P2209" s="76"/>
      <c r="Q2209" s="76"/>
      <c r="R2209" s="76"/>
      <c r="S2209" s="76"/>
      <c r="T2209" s="76"/>
      <c r="U2209" s="76"/>
      <c r="V2209" s="76"/>
      <c r="W2209" s="76"/>
      <c r="X2209" s="76"/>
    </row>
    <row r="2210" spans="1:24">
      <c r="A2210" s="257"/>
      <c r="B2210" s="54"/>
      <c r="C2210" s="80"/>
      <c r="D2210" s="81"/>
      <c r="E2210" s="316"/>
      <c r="F2210" s="80"/>
      <c r="G2210" s="81"/>
      <c r="H2210" s="307"/>
      <c r="I2210" s="90"/>
      <c r="J2210" s="80"/>
      <c r="K2210" s="84" t="s">
        <v>36</v>
      </c>
      <c r="L2210" s="76">
        <f t="shared" si="175"/>
        <v>2</v>
      </c>
      <c r="M2210" s="76"/>
      <c r="N2210" s="76"/>
      <c r="O2210" s="76">
        <v>1</v>
      </c>
      <c r="P2210" s="76"/>
      <c r="Q2210" s="76"/>
      <c r="R2210" s="76"/>
      <c r="S2210" s="76">
        <v>1</v>
      </c>
      <c r="T2210" s="76"/>
      <c r="U2210" s="76"/>
      <c r="V2210" s="76"/>
      <c r="W2210" s="76"/>
      <c r="X2210" s="76"/>
    </row>
    <row r="2211" spans="1:24">
      <c r="A2211" s="257"/>
      <c r="B2211" s="54"/>
      <c r="C2211" s="46" t="s">
        <v>33</v>
      </c>
      <c r="D2211" s="58" t="s">
        <v>3345</v>
      </c>
      <c r="E2211" s="314" t="s">
        <v>3346</v>
      </c>
      <c r="F2211" s="46" t="s">
        <v>3347</v>
      </c>
      <c r="G2211" s="58" t="s">
        <v>3348</v>
      </c>
      <c r="H2211" s="303" t="s">
        <v>3349</v>
      </c>
      <c r="I2211" s="88">
        <v>420</v>
      </c>
      <c r="J2211" s="46" t="s">
        <v>39</v>
      </c>
      <c r="K2211" s="75" t="s">
        <v>32</v>
      </c>
      <c r="L2211" s="76">
        <f t="shared" si="175"/>
        <v>0</v>
      </c>
      <c r="M2211" s="76"/>
      <c r="N2211" s="76"/>
      <c r="O2211" s="76"/>
      <c r="P2211" s="76"/>
      <c r="Q2211" s="76"/>
      <c r="R2211" s="76"/>
      <c r="S2211" s="76"/>
      <c r="T2211" s="76"/>
      <c r="U2211" s="76"/>
      <c r="V2211" s="76"/>
      <c r="W2211" s="76"/>
      <c r="X2211" s="76"/>
    </row>
    <row r="2212" spans="1:24">
      <c r="A2212" s="257"/>
      <c r="B2212" s="54"/>
      <c r="C2212" s="54"/>
      <c r="D2212" s="77"/>
      <c r="E2212" s="315"/>
      <c r="F2212" s="54"/>
      <c r="G2212" s="77"/>
      <c r="H2212" s="305"/>
      <c r="I2212" s="89"/>
      <c r="J2212" s="54"/>
      <c r="K2212" s="75" t="s">
        <v>34</v>
      </c>
      <c r="L2212" s="76">
        <f t="shared" si="175"/>
        <v>5</v>
      </c>
      <c r="M2212" s="76">
        <v>2</v>
      </c>
      <c r="N2212" s="76"/>
      <c r="O2212" s="76">
        <v>3</v>
      </c>
      <c r="P2212" s="76"/>
      <c r="Q2212" s="76"/>
      <c r="R2212" s="76"/>
      <c r="S2212" s="76"/>
      <c r="T2212" s="76"/>
      <c r="U2212" s="76"/>
      <c r="V2212" s="76"/>
      <c r="W2212" s="76"/>
      <c r="X2212" s="76"/>
    </row>
    <row r="2213" spans="1:24">
      <c r="A2213" s="257"/>
      <c r="B2213" s="54"/>
      <c r="C2213" s="80"/>
      <c r="D2213" s="81"/>
      <c r="E2213" s="316"/>
      <c r="F2213" s="80"/>
      <c r="G2213" s="81"/>
      <c r="H2213" s="307"/>
      <c r="I2213" s="90"/>
      <c r="J2213" s="80"/>
      <c r="K2213" s="84" t="s">
        <v>36</v>
      </c>
      <c r="L2213" s="76">
        <f t="shared" si="175"/>
        <v>0</v>
      </c>
      <c r="M2213" s="76"/>
      <c r="N2213" s="76"/>
      <c r="O2213" s="76"/>
      <c r="P2213" s="76"/>
      <c r="Q2213" s="76"/>
      <c r="R2213" s="76"/>
      <c r="S2213" s="76"/>
      <c r="T2213" s="76"/>
      <c r="U2213" s="76"/>
      <c r="V2213" s="76"/>
      <c r="W2213" s="76"/>
      <c r="X2213" s="76"/>
    </row>
    <row r="2214" spans="1:24">
      <c r="A2214" s="257"/>
      <c r="B2214" s="54"/>
      <c r="C2214" s="46" t="s">
        <v>33</v>
      </c>
      <c r="D2214" s="58" t="s">
        <v>3350</v>
      </c>
      <c r="E2214" s="314" t="s">
        <v>3351</v>
      </c>
      <c r="F2214" s="46" t="s">
        <v>3352</v>
      </c>
      <c r="G2214" s="58" t="s">
        <v>3353</v>
      </c>
      <c r="H2214" s="303" t="s">
        <v>3354</v>
      </c>
      <c r="I2214" s="88">
        <v>346</v>
      </c>
      <c r="J2214" s="46" t="s">
        <v>39</v>
      </c>
      <c r="K2214" s="75" t="s">
        <v>32</v>
      </c>
      <c r="L2214" s="76">
        <f t="shared" si="175"/>
        <v>4</v>
      </c>
      <c r="M2214" s="76">
        <v>1</v>
      </c>
      <c r="N2214" s="76"/>
      <c r="O2214" s="76">
        <v>1</v>
      </c>
      <c r="P2214" s="76"/>
      <c r="Q2214" s="76"/>
      <c r="R2214" s="76"/>
      <c r="S2214" s="76">
        <v>2</v>
      </c>
      <c r="T2214" s="76"/>
      <c r="U2214" s="76"/>
      <c r="V2214" s="76"/>
      <c r="W2214" s="76"/>
      <c r="X2214" s="76"/>
    </row>
    <row r="2215" spans="1:24">
      <c r="A2215" s="257"/>
      <c r="B2215" s="54"/>
      <c r="C2215" s="54"/>
      <c r="D2215" s="77"/>
      <c r="E2215" s="315"/>
      <c r="F2215" s="54"/>
      <c r="G2215" s="77"/>
      <c r="H2215" s="305"/>
      <c r="I2215" s="89"/>
      <c r="J2215" s="54"/>
      <c r="K2215" s="75" t="s">
        <v>34</v>
      </c>
      <c r="L2215" s="76">
        <f t="shared" si="175"/>
        <v>0</v>
      </c>
      <c r="M2215" s="76"/>
      <c r="N2215" s="76"/>
      <c r="O2215" s="76"/>
      <c r="P2215" s="76"/>
      <c r="Q2215" s="76"/>
      <c r="R2215" s="76"/>
      <c r="S2215" s="76"/>
      <c r="T2215" s="76"/>
      <c r="U2215" s="76"/>
      <c r="V2215" s="76"/>
      <c r="W2215" s="76"/>
      <c r="X2215" s="76"/>
    </row>
    <row r="2216" spans="1:24">
      <c r="A2216" s="257"/>
      <c r="B2216" s="54"/>
      <c r="C2216" s="80"/>
      <c r="D2216" s="81"/>
      <c r="E2216" s="316"/>
      <c r="F2216" s="80"/>
      <c r="G2216" s="81"/>
      <c r="H2216" s="307"/>
      <c r="I2216" s="90"/>
      <c r="J2216" s="80"/>
      <c r="K2216" s="84" t="s">
        <v>36</v>
      </c>
      <c r="L2216" s="76">
        <f t="shared" si="175"/>
        <v>0</v>
      </c>
      <c r="M2216" s="76"/>
      <c r="N2216" s="76"/>
      <c r="O2216" s="76"/>
      <c r="P2216" s="76"/>
      <c r="Q2216" s="76"/>
      <c r="R2216" s="76"/>
      <c r="S2216" s="76"/>
      <c r="T2216" s="76"/>
      <c r="U2216" s="76"/>
      <c r="V2216" s="76"/>
      <c r="W2216" s="76"/>
      <c r="X2216" s="76"/>
    </row>
    <row r="2217" spans="1:24">
      <c r="A2217" s="257"/>
      <c r="B2217" s="54"/>
      <c r="C2217" s="46" t="s">
        <v>33</v>
      </c>
      <c r="D2217" s="58" t="s">
        <v>3355</v>
      </c>
      <c r="E2217" s="314" t="s">
        <v>3356</v>
      </c>
      <c r="F2217" s="46" t="s">
        <v>3357</v>
      </c>
      <c r="G2217" s="58" t="s">
        <v>3358</v>
      </c>
      <c r="H2217" s="303" t="s">
        <v>3359</v>
      </c>
      <c r="I2217" s="88">
        <v>1664</v>
      </c>
      <c r="J2217" s="46" t="s">
        <v>39</v>
      </c>
      <c r="K2217" s="75" t="s">
        <v>32</v>
      </c>
      <c r="L2217" s="76">
        <f t="shared" si="175"/>
        <v>0</v>
      </c>
      <c r="M2217" s="76"/>
      <c r="N2217" s="76"/>
      <c r="O2217" s="76"/>
      <c r="P2217" s="76"/>
      <c r="Q2217" s="76"/>
      <c r="R2217" s="76"/>
      <c r="S2217" s="76"/>
      <c r="T2217" s="76"/>
      <c r="U2217" s="76"/>
      <c r="V2217" s="76"/>
      <c r="W2217" s="76"/>
      <c r="X2217" s="76"/>
    </row>
    <row r="2218" spans="1:24">
      <c r="A2218" s="257"/>
      <c r="B2218" s="54"/>
      <c r="C2218" s="54"/>
      <c r="D2218" s="77"/>
      <c r="E2218" s="315"/>
      <c r="F2218" s="54"/>
      <c r="G2218" s="77"/>
      <c r="H2218" s="305"/>
      <c r="I2218" s="89"/>
      <c r="J2218" s="54"/>
      <c r="K2218" s="75" t="s">
        <v>34</v>
      </c>
      <c r="L2218" s="76">
        <f t="shared" si="175"/>
        <v>4</v>
      </c>
      <c r="M2218" s="76">
        <v>2</v>
      </c>
      <c r="N2218" s="76"/>
      <c r="O2218" s="76"/>
      <c r="P2218" s="76"/>
      <c r="Q2218" s="76"/>
      <c r="R2218" s="76"/>
      <c r="S2218" s="76">
        <v>2</v>
      </c>
      <c r="T2218" s="76"/>
      <c r="U2218" s="76"/>
      <c r="V2218" s="76"/>
      <c r="W2218" s="76"/>
      <c r="X2218" s="76"/>
    </row>
    <row r="2219" spans="1:24">
      <c r="A2219" s="257"/>
      <c r="B2219" s="54"/>
      <c r="C2219" s="80"/>
      <c r="D2219" s="81"/>
      <c r="E2219" s="316"/>
      <c r="F2219" s="80"/>
      <c r="G2219" s="81"/>
      <c r="H2219" s="307"/>
      <c r="I2219" s="90"/>
      <c r="J2219" s="80"/>
      <c r="K2219" s="84" t="s">
        <v>36</v>
      </c>
      <c r="L2219" s="76">
        <f t="shared" si="175"/>
        <v>0</v>
      </c>
      <c r="M2219" s="76"/>
      <c r="N2219" s="76"/>
      <c r="O2219" s="76"/>
      <c r="P2219" s="76"/>
      <c r="Q2219" s="76"/>
      <c r="R2219" s="76"/>
      <c r="S2219" s="76"/>
      <c r="T2219" s="76"/>
      <c r="U2219" s="76"/>
      <c r="V2219" s="76"/>
      <c r="W2219" s="76"/>
      <c r="X2219" s="76"/>
    </row>
    <row r="2220" spans="1:24">
      <c r="A2220" s="257"/>
      <c r="B2220" s="54"/>
      <c r="C2220" s="46" t="s">
        <v>33</v>
      </c>
      <c r="D2220" s="58" t="s">
        <v>1316</v>
      </c>
      <c r="E2220" s="314" t="s">
        <v>3360</v>
      </c>
      <c r="F2220" s="46" t="s">
        <v>3361</v>
      </c>
      <c r="G2220" s="58" t="s">
        <v>3362</v>
      </c>
      <c r="H2220" s="303" t="s">
        <v>3363</v>
      </c>
      <c r="I2220" s="88">
        <v>829.9</v>
      </c>
      <c r="J2220" s="46" t="s">
        <v>39</v>
      </c>
      <c r="K2220" s="75" t="s">
        <v>32</v>
      </c>
      <c r="L2220" s="76">
        <f t="shared" si="175"/>
        <v>0</v>
      </c>
      <c r="M2220" s="76"/>
      <c r="N2220" s="76"/>
      <c r="O2220" s="76"/>
      <c r="P2220" s="76"/>
      <c r="Q2220" s="76"/>
      <c r="R2220" s="76"/>
      <c r="S2220" s="76"/>
      <c r="T2220" s="76"/>
      <c r="U2220" s="76"/>
      <c r="V2220" s="76"/>
      <c r="W2220" s="76"/>
      <c r="X2220" s="76"/>
    </row>
    <row r="2221" spans="1:24">
      <c r="A2221" s="257"/>
      <c r="B2221" s="54"/>
      <c r="C2221" s="54"/>
      <c r="D2221" s="77"/>
      <c r="E2221" s="315"/>
      <c r="F2221" s="54"/>
      <c r="G2221" s="77"/>
      <c r="H2221" s="305"/>
      <c r="I2221" s="89"/>
      <c r="J2221" s="54"/>
      <c r="K2221" s="75" t="s">
        <v>34</v>
      </c>
      <c r="L2221" s="76">
        <f t="shared" si="175"/>
        <v>4</v>
      </c>
      <c r="M2221" s="76">
        <v>3</v>
      </c>
      <c r="N2221" s="76"/>
      <c r="O2221" s="76">
        <v>1</v>
      </c>
      <c r="P2221" s="76"/>
      <c r="Q2221" s="76"/>
      <c r="R2221" s="76"/>
      <c r="S2221" s="76"/>
      <c r="T2221" s="76"/>
      <c r="U2221" s="76"/>
      <c r="V2221" s="76"/>
      <c r="W2221" s="76"/>
      <c r="X2221" s="76"/>
    </row>
    <row r="2222" spans="1:24">
      <c r="A2222" s="257"/>
      <c r="B2222" s="54"/>
      <c r="C2222" s="80"/>
      <c r="D2222" s="81"/>
      <c r="E2222" s="316"/>
      <c r="F2222" s="80"/>
      <c r="G2222" s="81"/>
      <c r="H2222" s="307"/>
      <c r="I2222" s="90"/>
      <c r="J2222" s="80"/>
      <c r="K2222" s="84" t="s">
        <v>36</v>
      </c>
      <c r="L2222" s="76">
        <f t="shared" si="175"/>
        <v>0</v>
      </c>
      <c r="M2222" s="76"/>
      <c r="N2222" s="76"/>
      <c r="O2222" s="76"/>
      <c r="P2222" s="76"/>
      <c r="Q2222" s="76"/>
      <c r="R2222" s="76"/>
      <c r="S2222" s="76"/>
      <c r="T2222" s="76"/>
      <c r="U2222" s="76"/>
      <c r="V2222" s="76"/>
      <c r="W2222" s="76"/>
      <c r="X2222" s="76"/>
    </row>
    <row r="2223" spans="1:24">
      <c r="A2223" s="257"/>
      <c r="B2223" s="54"/>
      <c r="C2223" s="46" t="s">
        <v>33</v>
      </c>
      <c r="D2223" s="58" t="s">
        <v>3364</v>
      </c>
      <c r="E2223" s="314" t="s">
        <v>3365</v>
      </c>
      <c r="F2223" s="46" t="s">
        <v>3366</v>
      </c>
      <c r="G2223" s="58" t="s">
        <v>3367</v>
      </c>
      <c r="H2223" s="303" t="s">
        <v>3368</v>
      </c>
      <c r="I2223" s="88">
        <v>4291</v>
      </c>
      <c r="J2223" s="46" t="s">
        <v>39</v>
      </c>
      <c r="K2223" s="75" t="s">
        <v>32</v>
      </c>
      <c r="L2223" s="76">
        <f t="shared" si="175"/>
        <v>0</v>
      </c>
      <c r="M2223" s="76"/>
      <c r="N2223" s="76"/>
      <c r="O2223" s="76"/>
      <c r="P2223" s="76"/>
      <c r="Q2223" s="76"/>
      <c r="R2223" s="76"/>
      <c r="S2223" s="76"/>
      <c r="T2223" s="76"/>
      <c r="U2223" s="76"/>
      <c r="V2223" s="76"/>
      <c r="W2223" s="76"/>
      <c r="X2223" s="76"/>
    </row>
    <row r="2224" spans="1:24">
      <c r="A2224" s="257"/>
      <c r="B2224" s="54"/>
      <c r="C2224" s="54"/>
      <c r="D2224" s="77"/>
      <c r="E2224" s="315"/>
      <c r="F2224" s="54"/>
      <c r="G2224" s="77"/>
      <c r="H2224" s="305"/>
      <c r="I2224" s="89"/>
      <c r="J2224" s="54"/>
      <c r="K2224" s="75" t="s">
        <v>34</v>
      </c>
      <c r="L2224" s="76">
        <f t="shared" si="175"/>
        <v>0</v>
      </c>
      <c r="M2224" s="76"/>
      <c r="N2224" s="76"/>
      <c r="O2224" s="76"/>
      <c r="P2224" s="76"/>
      <c r="Q2224" s="76"/>
      <c r="R2224" s="76"/>
      <c r="S2224" s="76"/>
      <c r="T2224" s="76"/>
      <c r="U2224" s="76"/>
      <c r="V2224" s="76"/>
      <c r="W2224" s="76"/>
      <c r="X2224" s="76"/>
    </row>
    <row r="2225" spans="1:24">
      <c r="A2225" s="257"/>
      <c r="B2225" s="54"/>
      <c r="C2225" s="80"/>
      <c r="D2225" s="81"/>
      <c r="E2225" s="316"/>
      <c r="F2225" s="80"/>
      <c r="G2225" s="81"/>
      <c r="H2225" s="307"/>
      <c r="I2225" s="90"/>
      <c r="J2225" s="80"/>
      <c r="K2225" s="84" t="s">
        <v>36</v>
      </c>
      <c r="L2225" s="76">
        <f t="shared" si="175"/>
        <v>3</v>
      </c>
      <c r="M2225" s="76"/>
      <c r="N2225" s="76"/>
      <c r="O2225" s="76">
        <v>2</v>
      </c>
      <c r="P2225" s="76"/>
      <c r="Q2225" s="76"/>
      <c r="R2225" s="76"/>
      <c r="S2225" s="76">
        <v>1</v>
      </c>
      <c r="T2225" s="76"/>
      <c r="U2225" s="76"/>
      <c r="V2225" s="76"/>
      <c r="W2225" s="76"/>
      <c r="X2225" s="76"/>
    </row>
    <row r="2226" spans="1:24">
      <c r="A2226" s="257"/>
      <c r="B2226" s="54"/>
      <c r="C2226" s="46" t="s">
        <v>33</v>
      </c>
      <c r="D2226" s="58" t="s">
        <v>3369</v>
      </c>
      <c r="E2226" s="314" t="s">
        <v>3370</v>
      </c>
      <c r="F2226" s="46" t="s">
        <v>3371</v>
      </c>
      <c r="G2226" s="58" t="s">
        <v>3372</v>
      </c>
      <c r="H2226" s="303" t="s">
        <v>3373</v>
      </c>
      <c r="I2226" s="88">
        <v>0</v>
      </c>
      <c r="J2226" s="46" t="s">
        <v>39</v>
      </c>
      <c r="K2226" s="75" t="s">
        <v>32</v>
      </c>
      <c r="L2226" s="76">
        <f t="shared" si="175"/>
        <v>0</v>
      </c>
      <c r="M2226" s="76"/>
      <c r="N2226" s="76"/>
      <c r="O2226" s="76"/>
      <c r="P2226" s="76"/>
      <c r="Q2226" s="76"/>
      <c r="R2226" s="76"/>
      <c r="S2226" s="76"/>
      <c r="T2226" s="76"/>
      <c r="U2226" s="76"/>
      <c r="V2226" s="76"/>
      <c r="W2226" s="76"/>
      <c r="X2226" s="76"/>
    </row>
    <row r="2227" spans="1:24">
      <c r="A2227" s="257"/>
      <c r="B2227" s="54"/>
      <c r="C2227" s="54"/>
      <c r="D2227" s="77"/>
      <c r="E2227" s="315"/>
      <c r="F2227" s="54"/>
      <c r="G2227" s="77"/>
      <c r="H2227" s="305"/>
      <c r="I2227" s="89"/>
      <c r="J2227" s="54"/>
      <c r="K2227" s="75" t="s">
        <v>34</v>
      </c>
      <c r="L2227" s="76">
        <f t="shared" si="175"/>
        <v>0</v>
      </c>
      <c r="M2227" s="76"/>
      <c r="N2227" s="76"/>
      <c r="O2227" s="76"/>
      <c r="P2227" s="76"/>
      <c r="Q2227" s="76"/>
      <c r="R2227" s="76"/>
      <c r="S2227" s="76"/>
      <c r="T2227" s="76"/>
      <c r="U2227" s="76"/>
      <c r="V2227" s="76"/>
      <c r="W2227" s="76"/>
      <c r="X2227" s="76"/>
    </row>
    <row r="2228" spans="1:24">
      <c r="A2228" s="257"/>
      <c r="B2228" s="54"/>
      <c r="C2228" s="80"/>
      <c r="D2228" s="81"/>
      <c r="E2228" s="316"/>
      <c r="F2228" s="80"/>
      <c r="G2228" s="81"/>
      <c r="H2228" s="307"/>
      <c r="I2228" s="90"/>
      <c r="J2228" s="80"/>
      <c r="K2228" s="84" t="s">
        <v>36</v>
      </c>
      <c r="L2228" s="76">
        <f t="shared" si="175"/>
        <v>2</v>
      </c>
      <c r="M2228" s="76"/>
      <c r="N2228" s="76"/>
      <c r="O2228" s="76">
        <v>1</v>
      </c>
      <c r="P2228" s="76"/>
      <c r="Q2228" s="76"/>
      <c r="R2228" s="76"/>
      <c r="S2228" s="76">
        <v>1</v>
      </c>
      <c r="T2228" s="76"/>
      <c r="U2228" s="76"/>
      <c r="V2228" s="76"/>
      <c r="W2228" s="76"/>
      <c r="X2228" s="76"/>
    </row>
    <row r="2229" spans="1:24">
      <c r="A2229" s="257"/>
      <c r="B2229" s="54"/>
      <c r="C2229" s="46" t="s">
        <v>33</v>
      </c>
      <c r="D2229" s="58" t="s">
        <v>3374</v>
      </c>
      <c r="E2229" s="314" t="s">
        <v>3375</v>
      </c>
      <c r="F2229" s="46" t="s">
        <v>3376</v>
      </c>
      <c r="G2229" s="58" t="s">
        <v>3377</v>
      </c>
      <c r="H2229" s="303" t="s">
        <v>3378</v>
      </c>
      <c r="I2229" s="88">
        <v>10</v>
      </c>
      <c r="J2229" s="46" t="s">
        <v>39</v>
      </c>
      <c r="K2229" s="75" t="s">
        <v>32</v>
      </c>
      <c r="L2229" s="76">
        <f t="shared" si="175"/>
        <v>3</v>
      </c>
      <c r="M2229" s="76">
        <v>3</v>
      </c>
      <c r="N2229" s="76"/>
      <c r="O2229" s="76"/>
      <c r="P2229" s="76"/>
      <c r="Q2229" s="76"/>
      <c r="R2229" s="76"/>
      <c r="S2229" s="76"/>
      <c r="T2229" s="76"/>
      <c r="U2229" s="76"/>
      <c r="V2229" s="76"/>
      <c r="W2229" s="76"/>
      <c r="X2229" s="76"/>
    </row>
    <row r="2230" spans="1:24">
      <c r="A2230" s="257"/>
      <c r="B2230" s="54"/>
      <c r="C2230" s="54"/>
      <c r="D2230" s="77"/>
      <c r="E2230" s="315"/>
      <c r="F2230" s="54"/>
      <c r="G2230" s="77"/>
      <c r="H2230" s="305"/>
      <c r="I2230" s="89"/>
      <c r="J2230" s="54"/>
      <c r="K2230" s="75" t="s">
        <v>34</v>
      </c>
      <c r="L2230" s="76">
        <f t="shared" si="175"/>
        <v>0</v>
      </c>
      <c r="M2230" s="76"/>
      <c r="N2230" s="76"/>
      <c r="O2230" s="76"/>
      <c r="P2230" s="76"/>
      <c r="Q2230" s="76"/>
      <c r="R2230" s="76"/>
      <c r="S2230" s="76"/>
      <c r="T2230" s="76"/>
      <c r="U2230" s="76"/>
      <c r="V2230" s="76"/>
      <c r="W2230" s="76"/>
      <c r="X2230" s="76"/>
    </row>
    <row r="2231" spans="1:24">
      <c r="A2231" s="257"/>
      <c r="B2231" s="54"/>
      <c r="C2231" s="80"/>
      <c r="D2231" s="81"/>
      <c r="E2231" s="316"/>
      <c r="F2231" s="80"/>
      <c r="G2231" s="81"/>
      <c r="H2231" s="307"/>
      <c r="I2231" s="90"/>
      <c r="J2231" s="80"/>
      <c r="K2231" s="84" t="s">
        <v>36</v>
      </c>
      <c r="L2231" s="76">
        <f t="shared" si="175"/>
        <v>0</v>
      </c>
      <c r="M2231" s="76"/>
      <c r="N2231" s="76"/>
      <c r="O2231" s="76"/>
      <c r="P2231" s="76"/>
      <c r="Q2231" s="76"/>
      <c r="R2231" s="76"/>
      <c r="S2231" s="76"/>
      <c r="T2231" s="76"/>
      <c r="U2231" s="76"/>
      <c r="V2231" s="76"/>
      <c r="W2231" s="76"/>
      <c r="X2231" s="76"/>
    </row>
    <row r="2232" spans="1:24">
      <c r="A2232" s="257"/>
      <c r="B2232" s="54"/>
      <c r="C2232" s="46" t="s">
        <v>33</v>
      </c>
      <c r="D2232" s="58" t="s">
        <v>3379</v>
      </c>
      <c r="E2232" s="314" t="s">
        <v>3380</v>
      </c>
      <c r="F2232" s="46" t="s">
        <v>3381</v>
      </c>
      <c r="G2232" s="314" t="s">
        <v>3382</v>
      </c>
      <c r="H2232" s="303"/>
      <c r="I2232" s="88">
        <v>13.79</v>
      </c>
      <c r="J2232" s="46" t="s">
        <v>39</v>
      </c>
      <c r="K2232" s="75" t="s">
        <v>32</v>
      </c>
      <c r="L2232" s="76">
        <f t="shared" si="175"/>
        <v>0</v>
      </c>
      <c r="M2232" s="76"/>
      <c r="N2232" s="76"/>
      <c r="O2232" s="76"/>
      <c r="P2232" s="76"/>
      <c r="Q2232" s="76"/>
      <c r="R2232" s="76"/>
      <c r="S2232" s="76"/>
      <c r="T2232" s="76"/>
      <c r="U2232" s="76"/>
      <c r="V2232" s="76"/>
      <c r="W2232" s="76"/>
      <c r="X2232" s="76"/>
    </row>
    <row r="2233" spans="1:24">
      <c r="A2233" s="257"/>
      <c r="B2233" s="54"/>
      <c r="C2233" s="54"/>
      <c r="D2233" s="77"/>
      <c r="E2233" s="315"/>
      <c r="F2233" s="54"/>
      <c r="G2233" s="315"/>
      <c r="H2233" s="305"/>
      <c r="I2233" s="89"/>
      <c r="J2233" s="54"/>
      <c r="K2233" s="75" t="s">
        <v>34</v>
      </c>
      <c r="L2233" s="76">
        <f t="shared" si="175"/>
        <v>0</v>
      </c>
      <c r="M2233" s="76"/>
      <c r="N2233" s="76"/>
      <c r="O2233" s="76"/>
      <c r="P2233" s="76"/>
      <c r="Q2233" s="76"/>
      <c r="R2233" s="76"/>
      <c r="S2233" s="76"/>
      <c r="T2233" s="76"/>
      <c r="U2233" s="76"/>
      <c r="V2233" s="76"/>
      <c r="W2233" s="76"/>
      <c r="X2233" s="76"/>
    </row>
    <row r="2234" spans="1:24">
      <c r="A2234" s="257"/>
      <c r="B2234" s="54"/>
      <c r="C2234" s="80"/>
      <c r="D2234" s="81"/>
      <c r="E2234" s="316"/>
      <c r="F2234" s="80"/>
      <c r="G2234" s="316"/>
      <c r="H2234" s="307"/>
      <c r="I2234" s="90"/>
      <c r="J2234" s="80"/>
      <c r="K2234" s="84" t="s">
        <v>36</v>
      </c>
      <c r="L2234" s="76">
        <f t="shared" si="175"/>
        <v>2</v>
      </c>
      <c r="M2234" s="76"/>
      <c r="N2234" s="76"/>
      <c r="O2234" s="76">
        <v>2</v>
      </c>
      <c r="P2234" s="76"/>
      <c r="Q2234" s="76"/>
      <c r="R2234" s="76"/>
      <c r="S2234" s="76"/>
      <c r="T2234" s="76"/>
      <c r="U2234" s="76"/>
      <c r="V2234" s="76"/>
      <c r="W2234" s="76"/>
      <c r="X2234" s="76"/>
    </row>
    <row r="2235" spans="1:24">
      <c r="A2235" s="257"/>
      <c r="B2235" s="54"/>
      <c r="C2235" s="46" t="s">
        <v>33</v>
      </c>
      <c r="D2235" s="58" t="s">
        <v>3383</v>
      </c>
      <c r="E2235" s="314" t="s">
        <v>3384</v>
      </c>
      <c r="F2235" s="46" t="s">
        <v>3385</v>
      </c>
      <c r="G2235" s="58" t="s">
        <v>3386</v>
      </c>
      <c r="H2235" s="303" t="s">
        <v>3387</v>
      </c>
      <c r="I2235" s="88">
        <v>512.33000000000004</v>
      </c>
      <c r="J2235" s="46" t="s">
        <v>39</v>
      </c>
      <c r="K2235" s="75" t="s">
        <v>32</v>
      </c>
      <c r="L2235" s="76">
        <f t="shared" si="175"/>
        <v>0</v>
      </c>
      <c r="M2235" s="76"/>
      <c r="N2235" s="76"/>
      <c r="O2235" s="76"/>
      <c r="P2235" s="76"/>
      <c r="Q2235" s="76"/>
      <c r="R2235" s="76"/>
      <c r="S2235" s="76"/>
      <c r="T2235" s="76"/>
      <c r="U2235" s="76"/>
      <c r="V2235" s="76"/>
      <c r="W2235" s="76"/>
      <c r="X2235" s="76"/>
    </row>
    <row r="2236" spans="1:24">
      <c r="A2236" s="257"/>
      <c r="B2236" s="54"/>
      <c r="C2236" s="54"/>
      <c r="D2236" s="77"/>
      <c r="E2236" s="315"/>
      <c r="F2236" s="54"/>
      <c r="G2236" s="77"/>
      <c r="H2236" s="305"/>
      <c r="I2236" s="89"/>
      <c r="J2236" s="54"/>
      <c r="K2236" s="75" t="s">
        <v>34</v>
      </c>
      <c r="L2236" s="76">
        <f t="shared" si="175"/>
        <v>0</v>
      </c>
      <c r="M2236" s="76"/>
      <c r="N2236" s="76"/>
      <c r="O2236" s="76"/>
      <c r="P2236" s="76"/>
      <c r="Q2236" s="76"/>
      <c r="R2236" s="76"/>
      <c r="S2236" s="76"/>
      <c r="T2236" s="76"/>
      <c r="U2236" s="76"/>
      <c r="V2236" s="76"/>
      <c r="W2236" s="76"/>
      <c r="X2236" s="76"/>
    </row>
    <row r="2237" spans="1:24">
      <c r="A2237" s="257"/>
      <c r="B2237" s="54"/>
      <c r="C2237" s="80"/>
      <c r="D2237" s="81"/>
      <c r="E2237" s="316"/>
      <c r="F2237" s="80"/>
      <c r="G2237" s="81"/>
      <c r="H2237" s="307"/>
      <c r="I2237" s="90"/>
      <c r="J2237" s="80"/>
      <c r="K2237" s="84" t="s">
        <v>36</v>
      </c>
      <c r="L2237" s="76">
        <f t="shared" si="175"/>
        <v>0</v>
      </c>
      <c r="M2237" s="76"/>
      <c r="N2237" s="76"/>
      <c r="O2237" s="76"/>
      <c r="P2237" s="76"/>
      <c r="Q2237" s="76"/>
      <c r="R2237" s="76"/>
      <c r="S2237" s="76"/>
      <c r="T2237" s="76"/>
      <c r="U2237" s="76"/>
      <c r="V2237" s="76"/>
      <c r="W2237" s="76"/>
      <c r="X2237" s="76"/>
    </row>
    <row r="2238" spans="1:24">
      <c r="A2238" s="257"/>
      <c r="B2238" s="54"/>
      <c r="C2238" s="46" t="s">
        <v>33</v>
      </c>
      <c r="D2238" s="58" t="s">
        <v>3388</v>
      </c>
      <c r="E2238" s="314" t="s">
        <v>3389</v>
      </c>
      <c r="F2238" s="46" t="s">
        <v>3390</v>
      </c>
      <c r="G2238" s="58" t="s">
        <v>3311</v>
      </c>
      <c r="H2238" s="303" t="s">
        <v>3391</v>
      </c>
      <c r="I2238" s="88">
        <v>0</v>
      </c>
      <c r="J2238" s="46" t="s">
        <v>39</v>
      </c>
      <c r="K2238" s="75" t="s">
        <v>32</v>
      </c>
      <c r="L2238" s="76">
        <f t="shared" si="175"/>
        <v>3</v>
      </c>
      <c r="M2238" s="76">
        <v>1</v>
      </c>
      <c r="N2238" s="76"/>
      <c r="O2238" s="76"/>
      <c r="P2238" s="76"/>
      <c r="Q2238" s="76"/>
      <c r="R2238" s="76"/>
      <c r="S2238" s="76">
        <v>2</v>
      </c>
      <c r="T2238" s="76"/>
      <c r="U2238" s="76"/>
      <c r="V2238" s="76"/>
      <c r="W2238" s="76"/>
      <c r="X2238" s="76"/>
    </row>
    <row r="2239" spans="1:24">
      <c r="A2239" s="257"/>
      <c r="B2239" s="54"/>
      <c r="C2239" s="54"/>
      <c r="D2239" s="77"/>
      <c r="E2239" s="315"/>
      <c r="F2239" s="54"/>
      <c r="G2239" s="77"/>
      <c r="H2239" s="305"/>
      <c r="I2239" s="89"/>
      <c r="J2239" s="54"/>
      <c r="K2239" s="75" t="s">
        <v>34</v>
      </c>
      <c r="L2239" s="76">
        <f t="shared" si="175"/>
        <v>0</v>
      </c>
      <c r="M2239" s="76"/>
      <c r="N2239" s="76"/>
      <c r="O2239" s="76"/>
      <c r="P2239" s="76"/>
      <c r="Q2239" s="76"/>
      <c r="R2239" s="76"/>
      <c r="S2239" s="76"/>
      <c r="T2239" s="76"/>
      <c r="U2239" s="76"/>
      <c r="V2239" s="76"/>
      <c r="W2239" s="76"/>
      <c r="X2239" s="76"/>
    </row>
    <row r="2240" spans="1:24">
      <c r="A2240" s="257"/>
      <c r="B2240" s="54"/>
      <c r="C2240" s="80"/>
      <c r="D2240" s="81"/>
      <c r="E2240" s="316"/>
      <c r="F2240" s="80"/>
      <c r="G2240" s="81"/>
      <c r="H2240" s="307"/>
      <c r="I2240" s="90"/>
      <c r="J2240" s="80"/>
      <c r="K2240" s="84" t="s">
        <v>36</v>
      </c>
      <c r="L2240" s="76">
        <f t="shared" si="175"/>
        <v>0</v>
      </c>
      <c r="M2240" s="76"/>
      <c r="N2240" s="76"/>
      <c r="O2240" s="76"/>
      <c r="P2240" s="76"/>
      <c r="Q2240" s="76"/>
      <c r="R2240" s="76"/>
      <c r="S2240" s="76"/>
      <c r="T2240" s="76"/>
      <c r="U2240" s="76"/>
      <c r="V2240" s="76"/>
      <c r="W2240" s="76"/>
      <c r="X2240" s="76"/>
    </row>
    <row r="2241" spans="1:24">
      <c r="A2241" s="257"/>
      <c r="B2241" s="54"/>
      <c r="C2241" s="46" t="s">
        <v>33</v>
      </c>
      <c r="D2241" s="58" t="s">
        <v>3392</v>
      </c>
      <c r="E2241" s="314" t="s">
        <v>3393</v>
      </c>
      <c r="F2241" s="46" t="s">
        <v>3394</v>
      </c>
      <c r="G2241" s="58" t="s">
        <v>3395</v>
      </c>
      <c r="H2241" s="303"/>
      <c r="I2241" s="88">
        <v>0</v>
      </c>
      <c r="J2241" s="46" t="s">
        <v>39</v>
      </c>
      <c r="K2241" s="75" t="s">
        <v>32</v>
      </c>
      <c r="L2241" s="76">
        <f t="shared" ref="L2241:L2285" si="176">SUM(M2241:X2241)</f>
        <v>0</v>
      </c>
      <c r="M2241" s="76"/>
      <c r="N2241" s="76"/>
      <c r="O2241" s="76"/>
      <c r="P2241" s="76"/>
      <c r="Q2241" s="76"/>
      <c r="R2241" s="76"/>
      <c r="S2241" s="76"/>
      <c r="T2241" s="76"/>
      <c r="U2241" s="76"/>
      <c r="V2241" s="76"/>
      <c r="W2241" s="76"/>
      <c r="X2241" s="76"/>
    </row>
    <row r="2242" spans="1:24">
      <c r="A2242" s="257"/>
      <c r="B2242" s="54"/>
      <c r="C2242" s="54"/>
      <c r="D2242" s="77"/>
      <c r="E2242" s="315"/>
      <c r="F2242" s="54"/>
      <c r="G2242" s="77"/>
      <c r="H2242" s="305"/>
      <c r="I2242" s="89"/>
      <c r="J2242" s="54"/>
      <c r="K2242" s="75" t="s">
        <v>34</v>
      </c>
      <c r="L2242" s="76">
        <f t="shared" si="176"/>
        <v>0</v>
      </c>
      <c r="M2242" s="76"/>
      <c r="N2242" s="76"/>
      <c r="O2242" s="76"/>
      <c r="P2242" s="76"/>
      <c r="Q2242" s="76"/>
      <c r="R2242" s="76"/>
      <c r="S2242" s="76"/>
      <c r="T2242" s="76"/>
      <c r="U2242" s="76"/>
      <c r="V2242" s="76"/>
      <c r="W2242" s="76"/>
      <c r="X2242" s="76"/>
    </row>
    <row r="2243" spans="1:24">
      <c r="A2243" s="257"/>
      <c r="B2243" s="54"/>
      <c r="C2243" s="80"/>
      <c r="D2243" s="81"/>
      <c r="E2243" s="316"/>
      <c r="F2243" s="80"/>
      <c r="G2243" s="81"/>
      <c r="H2243" s="307"/>
      <c r="I2243" s="90"/>
      <c r="J2243" s="80"/>
      <c r="K2243" s="84" t="s">
        <v>36</v>
      </c>
      <c r="L2243" s="76">
        <f t="shared" si="176"/>
        <v>0</v>
      </c>
      <c r="M2243" s="76"/>
      <c r="N2243" s="76"/>
      <c r="O2243" s="76"/>
      <c r="P2243" s="76"/>
      <c r="Q2243" s="76"/>
      <c r="R2243" s="76"/>
      <c r="S2243" s="76"/>
      <c r="T2243" s="76"/>
      <c r="U2243" s="76"/>
      <c r="V2243" s="76"/>
      <c r="W2243" s="76"/>
      <c r="X2243" s="76"/>
    </row>
    <row r="2244" spans="1:24">
      <c r="A2244" s="257"/>
      <c r="B2244" s="54"/>
      <c r="C2244" s="46" t="s">
        <v>33</v>
      </c>
      <c r="D2244" s="58" t="s">
        <v>2979</v>
      </c>
      <c r="E2244" s="314" t="s">
        <v>3396</v>
      </c>
      <c r="F2244" s="46" t="s">
        <v>3397</v>
      </c>
      <c r="G2244" s="58" t="s">
        <v>3398</v>
      </c>
      <c r="H2244" s="303" t="s">
        <v>3399</v>
      </c>
      <c r="I2244" s="88">
        <v>103</v>
      </c>
      <c r="J2244" s="46" t="s">
        <v>39</v>
      </c>
      <c r="K2244" s="75" t="s">
        <v>32</v>
      </c>
      <c r="L2244" s="76">
        <f t="shared" si="176"/>
        <v>0</v>
      </c>
      <c r="M2244" s="76"/>
      <c r="N2244" s="76"/>
      <c r="O2244" s="76"/>
      <c r="P2244" s="76"/>
      <c r="Q2244" s="76"/>
      <c r="R2244" s="76"/>
      <c r="S2244" s="76"/>
      <c r="T2244" s="76"/>
      <c r="U2244" s="76"/>
      <c r="V2244" s="76"/>
      <c r="W2244" s="76"/>
      <c r="X2244" s="76"/>
    </row>
    <row r="2245" spans="1:24">
      <c r="A2245" s="257"/>
      <c r="B2245" s="54"/>
      <c r="C2245" s="54"/>
      <c r="D2245" s="77"/>
      <c r="E2245" s="315"/>
      <c r="F2245" s="54"/>
      <c r="G2245" s="77"/>
      <c r="H2245" s="305"/>
      <c r="I2245" s="89"/>
      <c r="J2245" s="54"/>
      <c r="K2245" s="75" t="s">
        <v>34</v>
      </c>
      <c r="L2245" s="76">
        <f t="shared" si="176"/>
        <v>0</v>
      </c>
      <c r="M2245" s="76"/>
      <c r="N2245" s="76"/>
      <c r="O2245" s="76"/>
      <c r="P2245" s="76"/>
      <c r="Q2245" s="76"/>
      <c r="R2245" s="76"/>
      <c r="S2245" s="76"/>
      <c r="T2245" s="76"/>
      <c r="U2245" s="76"/>
      <c r="V2245" s="76"/>
      <c r="W2245" s="76"/>
      <c r="X2245" s="76"/>
    </row>
    <row r="2246" spans="1:24">
      <c r="A2246" s="257"/>
      <c r="B2246" s="54"/>
      <c r="C2246" s="80"/>
      <c r="D2246" s="81"/>
      <c r="E2246" s="316"/>
      <c r="F2246" s="80"/>
      <c r="G2246" s="81"/>
      <c r="H2246" s="307"/>
      <c r="I2246" s="90"/>
      <c r="J2246" s="80"/>
      <c r="K2246" s="84" t="s">
        <v>36</v>
      </c>
      <c r="L2246" s="76">
        <f t="shared" si="176"/>
        <v>3</v>
      </c>
      <c r="M2246" s="76"/>
      <c r="N2246" s="76"/>
      <c r="O2246" s="76">
        <v>1</v>
      </c>
      <c r="P2246" s="76">
        <v>2</v>
      </c>
      <c r="Q2246" s="76"/>
      <c r="R2246" s="76"/>
      <c r="S2246" s="76"/>
      <c r="T2246" s="76"/>
      <c r="U2246" s="76"/>
      <c r="V2246" s="76"/>
      <c r="W2246" s="76"/>
      <c r="X2246" s="76"/>
    </row>
    <row r="2247" spans="1:24">
      <c r="A2247" s="257"/>
      <c r="B2247" s="54"/>
      <c r="C2247" s="46" t="s">
        <v>33</v>
      </c>
      <c r="D2247" s="58" t="s">
        <v>3400</v>
      </c>
      <c r="E2247" s="314" t="s">
        <v>3401</v>
      </c>
      <c r="F2247" s="46" t="s">
        <v>3402</v>
      </c>
      <c r="G2247" s="58" t="s">
        <v>3403</v>
      </c>
      <c r="H2247" s="303" t="s">
        <v>3404</v>
      </c>
      <c r="I2247" s="88">
        <v>50</v>
      </c>
      <c r="J2247" s="46" t="s">
        <v>39</v>
      </c>
      <c r="K2247" s="75" t="s">
        <v>32</v>
      </c>
      <c r="L2247" s="76">
        <f t="shared" si="176"/>
        <v>2</v>
      </c>
      <c r="M2247" s="76"/>
      <c r="N2247" s="76"/>
      <c r="O2247" s="76">
        <v>1</v>
      </c>
      <c r="P2247" s="76"/>
      <c r="Q2247" s="76"/>
      <c r="R2247" s="76"/>
      <c r="S2247" s="76">
        <v>1</v>
      </c>
      <c r="T2247" s="76"/>
      <c r="U2247" s="76"/>
      <c r="V2247" s="76"/>
      <c r="W2247" s="76"/>
      <c r="X2247" s="76"/>
    </row>
    <row r="2248" spans="1:24">
      <c r="A2248" s="257"/>
      <c r="B2248" s="54"/>
      <c r="C2248" s="54"/>
      <c r="D2248" s="77"/>
      <c r="E2248" s="315"/>
      <c r="F2248" s="54"/>
      <c r="G2248" s="77"/>
      <c r="H2248" s="305"/>
      <c r="I2248" s="89"/>
      <c r="J2248" s="54"/>
      <c r="K2248" s="75" t="s">
        <v>34</v>
      </c>
      <c r="L2248" s="76">
        <f t="shared" si="176"/>
        <v>0</v>
      </c>
      <c r="M2248" s="76"/>
      <c r="N2248" s="76"/>
      <c r="O2248" s="76"/>
      <c r="P2248" s="76"/>
      <c r="Q2248" s="76"/>
      <c r="R2248" s="76"/>
      <c r="S2248" s="76"/>
      <c r="T2248" s="76"/>
      <c r="U2248" s="76"/>
      <c r="V2248" s="76"/>
      <c r="W2248" s="76"/>
      <c r="X2248" s="76"/>
    </row>
    <row r="2249" spans="1:24">
      <c r="A2249" s="257"/>
      <c r="B2249" s="54"/>
      <c r="C2249" s="80"/>
      <c r="D2249" s="81"/>
      <c r="E2249" s="316"/>
      <c r="F2249" s="80"/>
      <c r="G2249" s="81"/>
      <c r="H2249" s="307"/>
      <c r="I2249" s="90"/>
      <c r="J2249" s="80"/>
      <c r="K2249" s="84" t="s">
        <v>36</v>
      </c>
      <c r="L2249" s="76">
        <f t="shared" si="176"/>
        <v>0</v>
      </c>
      <c r="M2249" s="76"/>
      <c r="N2249" s="76"/>
      <c r="O2249" s="76"/>
      <c r="P2249" s="76"/>
      <c r="Q2249" s="76"/>
      <c r="R2249" s="76"/>
      <c r="S2249" s="76"/>
      <c r="T2249" s="76"/>
      <c r="U2249" s="76"/>
      <c r="V2249" s="76"/>
      <c r="W2249" s="76"/>
      <c r="X2249" s="76"/>
    </row>
    <row r="2250" spans="1:24">
      <c r="A2250" s="257"/>
      <c r="B2250" s="54"/>
      <c r="C2250" s="46" t="s">
        <v>33</v>
      </c>
      <c r="D2250" s="58" t="s">
        <v>3405</v>
      </c>
      <c r="E2250" s="314" t="s">
        <v>3406</v>
      </c>
      <c r="F2250" s="46" t="s">
        <v>3407</v>
      </c>
      <c r="G2250" s="46" t="s">
        <v>3408</v>
      </c>
      <c r="H2250" s="303" t="s">
        <v>3409</v>
      </c>
      <c r="I2250" s="88">
        <v>0</v>
      </c>
      <c r="J2250" s="46" t="s">
        <v>39</v>
      </c>
      <c r="K2250" s="75" t="s">
        <v>32</v>
      </c>
      <c r="L2250" s="76">
        <f t="shared" si="176"/>
        <v>0</v>
      </c>
      <c r="M2250" s="76"/>
      <c r="N2250" s="76"/>
      <c r="O2250" s="76"/>
      <c r="P2250" s="76"/>
      <c r="Q2250" s="76"/>
      <c r="R2250" s="76"/>
      <c r="S2250" s="76"/>
      <c r="T2250" s="76"/>
      <c r="U2250" s="76"/>
      <c r="V2250" s="76"/>
      <c r="W2250" s="76"/>
      <c r="X2250" s="76"/>
    </row>
    <row r="2251" spans="1:24">
      <c r="A2251" s="257"/>
      <c r="B2251" s="54"/>
      <c r="C2251" s="54"/>
      <c r="D2251" s="77"/>
      <c r="E2251" s="315"/>
      <c r="F2251" s="54"/>
      <c r="G2251" s="54"/>
      <c r="H2251" s="305"/>
      <c r="I2251" s="89"/>
      <c r="J2251" s="54"/>
      <c r="K2251" s="75" t="s">
        <v>34</v>
      </c>
      <c r="L2251" s="76">
        <f t="shared" si="176"/>
        <v>0</v>
      </c>
      <c r="M2251" s="76"/>
      <c r="N2251" s="76"/>
      <c r="O2251" s="76"/>
      <c r="P2251" s="76"/>
      <c r="Q2251" s="76"/>
      <c r="R2251" s="76"/>
      <c r="S2251" s="76"/>
      <c r="T2251" s="76"/>
      <c r="U2251" s="76"/>
      <c r="V2251" s="76"/>
      <c r="W2251" s="76"/>
      <c r="X2251" s="76"/>
    </row>
    <row r="2252" spans="1:24">
      <c r="A2252" s="257"/>
      <c r="B2252" s="54"/>
      <c r="C2252" s="80"/>
      <c r="D2252" s="81"/>
      <c r="E2252" s="316"/>
      <c r="F2252" s="80"/>
      <c r="G2252" s="80"/>
      <c r="H2252" s="307"/>
      <c r="I2252" s="90"/>
      <c r="J2252" s="80"/>
      <c r="K2252" s="84" t="s">
        <v>36</v>
      </c>
      <c r="L2252" s="76">
        <f t="shared" si="176"/>
        <v>0</v>
      </c>
      <c r="M2252" s="76"/>
      <c r="N2252" s="76"/>
      <c r="O2252" s="76"/>
      <c r="P2252" s="76"/>
      <c r="Q2252" s="76"/>
      <c r="R2252" s="76"/>
      <c r="S2252" s="76"/>
      <c r="T2252" s="76"/>
      <c r="U2252" s="76"/>
      <c r="V2252" s="76"/>
      <c r="W2252" s="76"/>
      <c r="X2252" s="76"/>
    </row>
    <row r="2253" spans="1:24">
      <c r="A2253" s="257"/>
      <c r="B2253" s="54"/>
      <c r="C2253" s="46" t="s">
        <v>33</v>
      </c>
      <c r="D2253" s="58" t="s">
        <v>3410</v>
      </c>
      <c r="E2253" s="314" t="s">
        <v>3411</v>
      </c>
      <c r="F2253" s="46" t="s">
        <v>3412</v>
      </c>
      <c r="G2253" s="58" t="s">
        <v>3413</v>
      </c>
      <c r="H2253" s="303" t="s">
        <v>3414</v>
      </c>
      <c r="I2253" s="88">
        <v>115</v>
      </c>
      <c r="J2253" s="46" t="s">
        <v>39</v>
      </c>
      <c r="K2253" s="75" t="s">
        <v>32</v>
      </c>
      <c r="L2253" s="76">
        <f t="shared" si="176"/>
        <v>3</v>
      </c>
      <c r="M2253" s="76">
        <v>1</v>
      </c>
      <c r="N2253" s="76"/>
      <c r="O2253" s="76">
        <v>1</v>
      </c>
      <c r="P2253" s="76"/>
      <c r="Q2253" s="76"/>
      <c r="R2253" s="76"/>
      <c r="S2253" s="76">
        <v>1</v>
      </c>
      <c r="T2253" s="76"/>
      <c r="U2253" s="76"/>
      <c r="V2253" s="76"/>
      <c r="W2253" s="76"/>
      <c r="X2253" s="76"/>
    </row>
    <row r="2254" spans="1:24">
      <c r="A2254" s="257"/>
      <c r="B2254" s="54"/>
      <c r="C2254" s="54"/>
      <c r="D2254" s="77"/>
      <c r="E2254" s="315"/>
      <c r="F2254" s="54"/>
      <c r="G2254" s="77"/>
      <c r="H2254" s="305"/>
      <c r="I2254" s="89"/>
      <c r="J2254" s="54"/>
      <c r="K2254" s="75" t="s">
        <v>34</v>
      </c>
      <c r="L2254" s="76">
        <f t="shared" si="176"/>
        <v>0</v>
      </c>
      <c r="M2254" s="76"/>
      <c r="N2254" s="76"/>
      <c r="O2254" s="76"/>
      <c r="P2254" s="76"/>
      <c r="Q2254" s="76"/>
      <c r="R2254" s="76"/>
      <c r="S2254" s="76"/>
      <c r="T2254" s="76"/>
      <c r="U2254" s="76"/>
      <c r="V2254" s="76"/>
      <c r="W2254" s="76"/>
      <c r="X2254" s="76"/>
    </row>
    <row r="2255" spans="1:24">
      <c r="A2255" s="257"/>
      <c r="B2255" s="54"/>
      <c r="C2255" s="80"/>
      <c r="D2255" s="81"/>
      <c r="E2255" s="316"/>
      <c r="F2255" s="80"/>
      <c r="G2255" s="81"/>
      <c r="H2255" s="307"/>
      <c r="I2255" s="90"/>
      <c r="J2255" s="80"/>
      <c r="K2255" s="84" t="s">
        <v>36</v>
      </c>
      <c r="L2255" s="76">
        <f t="shared" si="176"/>
        <v>0</v>
      </c>
      <c r="M2255" s="76"/>
      <c r="N2255" s="76"/>
      <c r="O2255" s="76"/>
      <c r="P2255" s="76"/>
      <c r="Q2255" s="76"/>
      <c r="R2255" s="76"/>
      <c r="S2255" s="76"/>
      <c r="T2255" s="76"/>
      <c r="U2255" s="76"/>
      <c r="V2255" s="76"/>
      <c r="W2255" s="76"/>
      <c r="X2255" s="76"/>
    </row>
    <row r="2256" spans="1:24">
      <c r="A2256" s="257"/>
      <c r="B2256" s="54"/>
      <c r="C2256" s="46" t="s">
        <v>33</v>
      </c>
      <c r="D2256" s="58" t="s">
        <v>3415</v>
      </c>
      <c r="E2256" s="314" t="s">
        <v>3416</v>
      </c>
      <c r="F2256" s="46" t="s">
        <v>3417</v>
      </c>
      <c r="G2256" s="58" t="s">
        <v>3418</v>
      </c>
      <c r="H2256" s="303" t="s">
        <v>3419</v>
      </c>
      <c r="I2256" s="88">
        <v>0</v>
      </c>
      <c r="J2256" s="46" t="s">
        <v>39</v>
      </c>
      <c r="K2256" s="75" t="s">
        <v>32</v>
      </c>
      <c r="L2256" s="76">
        <f t="shared" si="176"/>
        <v>4</v>
      </c>
      <c r="M2256" s="76"/>
      <c r="N2256" s="76"/>
      <c r="O2256" s="76"/>
      <c r="P2256" s="76"/>
      <c r="Q2256" s="76"/>
      <c r="R2256" s="76"/>
      <c r="S2256" s="76"/>
      <c r="T2256" s="76"/>
      <c r="U2256" s="76">
        <v>4</v>
      </c>
      <c r="V2256" s="76"/>
      <c r="W2256" s="76"/>
      <c r="X2256" s="76"/>
    </row>
    <row r="2257" spans="1:24">
      <c r="A2257" s="257"/>
      <c r="B2257" s="54"/>
      <c r="C2257" s="54"/>
      <c r="D2257" s="77"/>
      <c r="E2257" s="315"/>
      <c r="F2257" s="54"/>
      <c r="G2257" s="77"/>
      <c r="H2257" s="305"/>
      <c r="I2257" s="89"/>
      <c r="J2257" s="54"/>
      <c r="K2257" s="75" t="s">
        <v>34</v>
      </c>
      <c r="L2257" s="76">
        <f t="shared" si="176"/>
        <v>0</v>
      </c>
      <c r="M2257" s="76"/>
      <c r="N2257" s="76"/>
      <c r="O2257" s="76"/>
      <c r="P2257" s="76"/>
      <c r="Q2257" s="76"/>
      <c r="R2257" s="76"/>
      <c r="S2257" s="76"/>
      <c r="T2257" s="76"/>
      <c r="U2257" s="76"/>
      <c r="V2257" s="76"/>
      <c r="W2257" s="76"/>
      <c r="X2257" s="76"/>
    </row>
    <row r="2258" spans="1:24">
      <c r="A2258" s="257"/>
      <c r="B2258" s="54"/>
      <c r="C2258" s="80"/>
      <c r="D2258" s="81"/>
      <c r="E2258" s="316"/>
      <c r="F2258" s="80"/>
      <c r="G2258" s="81"/>
      <c r="H2258" s="307"/>
      <c r="I2258" s="90"/>
      <c r="J2258" s="80"/>
      <c r="K2258" s="84" t="s">
        <v>36</v>
      </c>
      <c r="L2258" s="76">
        <f t="shared" si="176"/>
        <v>0</v>
      </c>
      <c r="M2258" s="76"/>
      <c r="N2258" s="76"/>
      <c r="O2258" s="76"/>
      <c r="P2258" s="76"/>
      <c r="Q2258" s="76"/>
      <c r="R2258" s="76"/>
      <c r="S2258" s="76"/>
      <c r="T2258" s="76"/>
      <c r="U2258" s="76"/>
      <c r="V2258" s="76"/>
      <c r="W2258" s="76"/>
      <c r="X2258" s="76"/>
    </row>
    <row r="2259" spans="1:24">
      <c r="A2259" s="257"/>
      <c r="B2259" s="54"/>
      <c r="C2259" s="46" t="s">
        <v>33</v>
      </c>
      <c r="D2259" s="58" t="s">
        <v>3420</v>
      </c>
      <c r="E2259" s="314" t="s">
        <v>3421</v>
      </c>
      <c r="F2259" s="46" t="s">
        <v>3422</v>
      </c>
      <c r="G2259" s="58" t="s">
        <v>3423</v>
      </c>
      <c r="H2259" s="303" t="s">
        <v>3424</v>
      </c>
      <c r="I2259" s="88">
        <v>955.09199999999998</v>
      </c>
      <c r="J2259" s="46" t="s">
        <v>39</v>
      </c>
      <c r="K2259" s="75" t="s">
        <v>32</v>
      </c>
      <c r="L2259" s="76">
        <f t="shared" si="176"/>
        <v>3</v>
      </c>
      <c r="M2259" s="76">
        <v>2</v>
      </c>
      <c r="N2259" s="76">
        <v>1</v>
      </c>
      <c r="O2259" s="76"/>
      <c r="P2259" s="76"/>
      <c r="Q2259" s="76"/>
      <c r="R2259" s="76"/>
      <c r="S2259" s="76"/>
      <c r="T2259" s="76"/>
      <c r="U2259" s="76"/>
      <c r="V2259" s="76"/>
      <c r="W2259" s="76"/>
      <c r="X2259" s="76"/>
    </row>
    <row r="2260" spans="1:24">
      <c r="A2260" s="257"/>
      <c r="B2260" s="54"/>
      <c r="C2260" s="54"/>
      <c r="D2260" s="77"/>
      <c r="E2260" s="315"/>
      <c r="F2260" s="54"/>
      <c r="G2260" s="77"/>
      <c r="H2260" s="305"/>
      <c r="I2260" s="89"/>
      <c r="J2260" s="54"/>
      <c r="K2260" s="75" t="s">
        <v>34</v>
      </c>
      <c r="L2260" s="76">
        <f t="shared" si="176"/>
        <v>0</v>
      </c>
      <c r="M2260" s="76"/>
      <c r="N2260" s="76"/>
      <c r="O2260" s="76"/>
      <c r="P2260" s="76"/>
      <c r="Q2260" s="76"/>
      <c r="R2260" s="76"/>
      <c r="S2260" s="76"/>
      <c r="T2260" s="76"/>
      <c r="U2260" s="76"/>
      <c r="V2260" s="76"/>
      <c r="W2260" s="76"/>
      <c r="X2260" s="76"/>
    </row>
    <row r="2261" spans="1:24">
      <c r="A2261" s="257"/>
      <c r="B2261" s="54"/>
      <c r="C2261" s="80"/>
      <c r="D2261" s="81"/>
      <c r="E2261" s="316"/>
      <c r="F2261" s="80"/>
      <c r="G2261" s="81"/>
      <c r="H2261" s="307"/>
      <c r="I2261" s="90"/>
      <c r="J2261" s="80"/>
      <c r="K2261" s="84" t="s">
        <v>36</v>
      </c>
      <c r="L2261" s="76">
        <f t="shared" si="176"/>
        <v>0</v>
      </c>
      <c r="M2261" s="76"/>
      <c r="N2261" s="76"/>
      <c r="O2261" s="76"/>
      <c r="P2261" s="76"/>
      <c r="Q2261" s="76"/>
      <c r="R2261" s="76"/>
      <c r="S2261" s="76"/>
      <c r="T2261" s="76"/>
      <c r="U2261" s="76"/>
      <c r="V2261" s="76"/>
      <c r="W2261" s="76"/>
      <c r="X2261" s="76"/>
    </row>
    <row r="2262" spans="1:24">
      <c r="A2262" s="257"/>
      <c r="B2262" s="54"/>
      <c r="C2262" s="46" t="s">
        <v>33</v>
      </c>
      <c r="D2262" s="58" t="s">
        <v>3425</v>
      </c>
      <c r="E2262" s="314" t="s">
        <v>3426</v>
      </c>
      <c r="F2262" s="46" t="s">
        <v>3427</v>
      </c>
      <c r="G2262" s="58" t="s">
        <v>3428</v>
      </c>
      <c r="H2262" s="303" t="s">
        <v>3429</v>
      </c>
      <c r="I2262" s="88">
        <v>0</v>
      </c>
      <c r="J2262" s="46" t="s">
        <v>39</v>
      </c>
      <c r="K2262" s="75" t="s">
        <v>32</v>
      </c>
      <c r="L2262" s="76">
        <f t="shared" si="176"/>
        <v>0</v>
      </c>
      <c r="M2262" s="76"/>
      <c r="N2262" s="76"/>
      <c r="O2262" s="76"/>
      <c r="P2262" s="76"/>
      <c r="Q2262" s="76"/>
      <c r="R2262" s="76"/>
      <c r="S2262" s="76"/>
      <c r="T2262" s="76"/>
      <c r="U2262" s="76"/>
      <c r="V2262" s="76"/>
      <c r="W2262" s="76"/>
      <c r="X2262" s="76"/>
    </row>
    <row r="2263" spans="1:24">
      <c r="A2263" s="257"/>
      <c r="B2263" s="54"/>
      <c r="C2263" s="54"/>
      <c r="D2263" s="77"/>
      <c r="E2263" s="315"/>
      <c r="F2263" s="54"/>
      <c r="G2263" s="77"/>
      <c r="H2263" s="305"/>
      <c r="I2263" s="89"/>
      <c r="J2263" s="54"/>
      <c r="K2263" s="75" t="s">
        <v>34</v>
      </c>
      <c r="L2263" s="76">
        <f t="shared" si="176"/>
        <v>0</v>
      </c>
      <c r="M2263" s="76"/>
      <c r="N2263" s="76"/>
      <c r="O2263" s="76"/>
      <c r="P2263" s="76"/>
      <c r="Q2263" s="76"/>
      <c r="R2263" s="76"/>
      <c r="S2263" s="76"/>
      <c r="T2263" s="76"/>
      <c r="U2263" s="76"/>
      <c r="V2263" s="76"/>
      <c r="W2263" s="76"/>
      <c r="X2263" s="76"/>
    </row>
    <row r="2264" spans="1:24">
      <c r="A2264" s="257"/>
      <c r="B2264" s="54"/>
      <c r="C2264" s="80"/>
      <c r="D2264" s="81"/>
      <c r="E2264" s="316"/>
      <c r="F2264" s="80"/>
      <c r="G2264" s="81"/>
      <c r="H2264" s="307"/>
      <c r="I2264" s="90"/>
      <c r="J2264" s="80"/>
      <c r="K2264" s="84" t="s">
        <v>36</v>
      </c>
      <c r="L2264" s="76">
        <f t="shared" si="176"/>
        <v>2</v>
      </c>
      <c r="M2264" s="76">
        <v>2</v>
      </c>
      <c r="N2264" s="76"/>
      <c r="O2264" s="76"/>
      <c r="P2264" s="76"/>
      <c r="Q2264" s="76"/>
      <c r="R2264" s="76"/>
      <c r="S2264" s="76"/>
      <c r="T2264" s="76"/>
      <c r="U2264" s="76"/>
      <c r="V2264" s="76"/>
      <c r="W2264" s="76"/>
      <c r="X2264" s="76"/>
    </row>
    <row r="2265" spans="1:24">
      <c r="A2265" s="257"/>
      <c r="B2265" s="54"/>
      <c r="C2265" s="46" t="s">
        <v>33</v>
      </c>
      <c r="D2265" s="58" t="s">
        <v>3355</v>
      </c>
      <c r="E2265" s="314" t="s">
        <v>3430</v>
      </c>
      <c r="F2265" s="46" t="s">
        <v>3357</v>
      </c>
      <c r="G2265" s="58" t="s">
        <v>3431</v>
      </c>
      <c r="H2265" s="303" t="s">
        <v>3359</v>
      </c>
      <c r="I2265" s="88">
        <v>3776</v>
      </c>
      <c r="J2265" s="46" t="s">
        <v>39</v>
      </c>
      <c r="K2265" s="75" t="s">
        <v>32</v>
      </c>
      <c r="L2265" s="76">
        <f t="shared" si="176"/>
        <v>0</v>
      </c>
      <c r="M2265" s="76"/>
      <c r="N2265" s="76"/>
      <c r="O2265" s="76"/>
      <c r="P2265" s="76"/>
      <c r="Q2265" s="76"/>
      <c r="R2265" s="76"/>
      <c r="S2265" s="76"/>
      <c r="T2265" s="76"/>
      <c r="U2265" s="76"/>
      <c r="V2265" s="76"/>
      <c r="W2265" s="76"/>
      <c r="X2265" s="76"/>
    </row>
    <row r="2266" spans="1:24">
      <c r="A2266" s="257"/>
      <c r="B2266" s="54"/>
      <c r="C2266" s="54"/>
      <c r="D2266" s="77"/>
      <c r="E2266" s="315"/>
      <c r="F2266" s="54"/>
      <c r="G2266" s="77"/>
      <c r="H2266" s="305"/>
      <c r="I2266" s="89"/>
      <c r="J2266" s="54"/>
      <c r="K2266" s="75" t="s">
        <v>34</v>
      </c>
      <c r="L2266" s="76">
        <f t="shared" si="176"/>
        <v>0</v>
      </c>
      <c r="M2266" s="76"/>
      <c r="N2266" s="76"/>
      <c r="O2266" s="76"/>
      <c r="P2266" s="76"/>
      <c r="Q2266" s="76"/>
      <c r="R2266" s="76"/>
      <c r="S2266" s="76"/>
      <c r="T2266" s="76"/>
      <c r="U2266" s="76"/>
      <c r="V2266" s="76"/>
      <c r="W2266" s="76"/>
      <c r="X2266" s="76"/>
    </row>
    <row r="2267" spans="1:24">
      <c r="A2267" s="257"/>
      <c r="B2267" s="54"/>
      <c r="C2267" s="80"/>
      <c r="D2267" s="81"/>
      <c r="E2267" s="316"/>
      <c r="F2267" s="80"/>
      <c r="G2267" s="81"/>
      <c r="H2267" s="307"/>
      <c r="I2267" s="90"/>
      <c r="J2267" s="80"/>
      <c r="K2267" s="84" t="s">
        <v>36</v>
      </c>
      <c r="L2267" s="76">
        <f t="shared" si="176"/>
        <v>2</v>
      </c>
      <c r="M2267" s="76">
        <v>2</v>
      </c>
      <c r="N2267" s="76"/>
      <c r="O2267" s="76"/>
      <c r="P2267" s="76"/>
      <c r="Q2267" s="76"/>
      <c r="R2267" s="76"/>
      <c r="S2267" s="76"/>
      <c r="T2267" s="76"/>
      <c r="U2267" s="76"/>
      <c r="V2267" s="76"/>
      <c r="W2267" s="76"/>
      <c r="X2267" s="76"/>
    </row>
    <row r="2268" spans="1:24">
      <c r="A2268" s="257"/>
      <c r="B2268" s="54"/>
      <c r="C2268" s="46" t="s">
        <v>33</v>
      </c>
      <c r="D2268" s="58" t="s">
        <v>3432</v>
      </c>
      <c r="E2268" s="314" t="s">
        <v>3433</v>
      </c>
      <c r="F2268" s="46" t="s">
        <v>3434</v>
      </c>
      <c r="G2268" s="58" t="s">
        <v>3435</v>
      </c>
      <c r="H2268" s="303" t="s">
        <v>3436</v>
      </c>
      <c r="I2268" s="88">
        <v>121</v>
      </c>
      <c r="J2268" s="46" t="s">
        <v>39</v>
      </c>
      <c r="K2268" s="75" t="s">
        <v>32</v>
      </c>
      <c r="L2268" s="76">
        <f t="shared" si="176"/>
        <v>3</v>
      </c>
      <c r="M2268" s="76">
        <v>2</v>
      </c>
      <c r="N2268" s="76">
        <v>1</v>
      </c>
      <c r="O2268" s="76"/>
      <c r="P2268" s="76"/>
      <c r="Q2268" s="76"/>
      <c r="R2268" s="76"/>
      <c r="S2268" s="76"/>
      <c r="T2268" s="76"/>
      <c r="U2268" s="76"/>
      <c r="V2268" s="76"/>
      <c r="W2268" s="76"/>
      <c r="X2268" s="76"/>
    </row>
    <row r="2269" spans="1:24">
      <c r="A2269" s="257"/>
      <c r="B2269" s="54"/>
      <c r="C2269" s="54"/>
      <c r="D2269" s="77"/>
      <c r="E2269" s="315"/>
      <c r="F2269" s="54"/>
      <c r="G2269" s="77"/>
      <c r="H2269" s="305"/>
      <c r="I2269" s="89"/>
      <c r="J2269" s="54"/>
      <c r="K2269" s="75" t="s">
        <v>34</v>
      </c>
      <c r="L2269" s="76">
        <f t="shared" si="176"/>
        <v>0</v>
      </c>
      <c r="M2269" s="76"/>
      <c r="N2269" s="76"/>
      <c r="O2269" s="76"/>
      <c r="P2269" s="76"/>
      <c r="Q2269" s="76"/>
      <c r="R2269" s="76"/>
      <c r="S2269" s="76"/>
      <c r="T2269" s="76"/>
      <c r="U2269" s="76"/>
      <c r="V2269" s="76"/>
      <c r="W2269" s="76"/>
      <c r="X2269" s="76"/>
    </row>
    <row r="2270" spans="1:24">
      <c r="A2270" s="257"/>
      <c r="B2270" s="54"/>
      <c r="C2270" s="80"/>
      <c r="D2270" s="81"/>
      <c r="E2270" s="316"/>
      <c r="F2270" s="80"/>
      <c r="G2270" s="81"/>
      <c r="H2270" s="307"/>
      <c r="I2270" s="90"/>
      <c r="J2270" s="80"/>
      <c r="K2270" s="84" t="s">
        <v>36</v>
      </c>
      <c r="L2270" s="76">
        <f t="shared" si="176"/>
        <v>0</v>
      </c>
      <c r="M2270" s="76"/>
      <c r="N2270" s="76"/>
      <c r="O2270" s="76"/>
      <c r="P2270" s="76"/>
      <c r="Q2270" s="76"/>
      <c r="R2270" s="76"/>
      <c r="S2270" s="76"/>
      <c r="T2270" s="76"/>
      <c r="U2270" s="76"/>
      <c r="V2270" s="76"/>
      <c r="W2270" s="76"/>
      <c r="X2270" s="76"/>
    </row>
    <row r="2271" spans="1:24">
      <c r="A2271" s="257"/>
      <c r="B2271" s="54"/>
      <c r="C2271" s="46" t="s">
        <v>33</v>
      </c>
      <c r="D2271" s="58" t="s">
        <v>3437</v>
      </c>
      <c r="E2271" s="314" t="s">
        <v>3438</v>
      </c>
      <c r="F2271" s="46" t="s">
        <v>3439</v>
      </c>
      <c r="G2271" s="58" t="s">
        <v>3440</v>
      </c>
      <c r="H2271" s="303" t="s">
        <v>3441</v>
      </c>
      <c r="I2271" s="88">
        <v>0</v>
      </c>
      <c r="J2271" s="46" t="s">
        <v>39</v>
      </c>
      <c r="K2271" s="75" t="s">
        <v>32</v>
      </c>
      <c r="L2271" s="76">
        <f t="shared" si="176"/>
        <v>3</v>
      </c>
      <c r="M2271" s="76">
        <v>2</v>
      </c>
      <c r="N2271" s="76">
        <v>1</v>
      </c>
      <c r="O2271" s="76"/>
      <c r="P2271" s="76"/>
      <c r="Q2271" s="76"/>
      <c r="R2271" s="76"/>
      <c r="S2271" s="76"/>
      <c r="T2271" s="76"/>
      <c r="U2271" s="76"/>
      <c r="V2271" s="76"/>
      <c r="W2271" s="76"/>
      <c r="X2271" s="76"/>
    </row>
    <row r="2272" spans="1:24">
      <c r="A2272" s="257"/>
      <c r="B2272" s="54"/>
      <c r="C2272" s="54"/>
      <c r="D2272" s="77"/>
      <c r="E2272" s="315"/>
      <c r="F2272" s="54"/>
      <c r="G2272" s="77"/>
      <c r="H2272" s="305"/>
      <c r="I2272" s="89"/>
      <c r="J2272" s="54"/>
      <c r="K2272" s="75" t="s">
        <v>34</v>
      </c>
      <c r="L2272" s="76">
        <f t="shared" si="176"/>
        <v>0</v>
      </c>
      <c r="M2272" s="76"/>
      <c r="N2272" s="76"/>
      <c r="O2272" s="76"/>
      <c r="P2272" s="76"/>
      <c r="Q2272" s="76"/>
      <c r="R2272" s="76"/>
      <c r="S2272" s="76"/>
      <c r="T2272" s="76"/>
      <c r="U2272" s="76"/>
      <c r="V2272" s="76"/>
      <c r="W2272" s="76"/>
      <c r="X2272" s="76"/>
    </row>
    <row r="2273" spans="1:24">
      <c r="A2273" s="257"/>
      <c r="B2273" s="54"/>
      <c r="C2273" s="80"/>
      <c r="D2273" s="81"/>
      <c r="E2273" s="316"/>
      <c r="F2273" s="80"/>
      <c r="G2273" s="81"/>
      <c r="H2273" s="307"/>
      <c r="I2273" s="90"/>
      <c r="J2273" s="80"/>
      <c r="K2273" s="84" t="s">
        <v>36</v>
      </c>
      <c r="L2273" s="76">
        <f t="shared" si="176"/>
        <v>0</v>
      </c>
      <c r="M2273" s="76"/>
      <c r="N2273" s="76"/>
      <c r="O2273" s="76"/>
      <c r="P2273" s="76"/>
      <c r="Q2273" s="76"/>
      <c r="R2273" s="76"/>
      <c r="S2273" s="76"/>
      <c r="T2273" s="76"/>
      <c r="U2273" s="76"/>
      <c r="V2273" s="76"/>
      <c r="W2273" s="76"/>
      <c r="X2273" s="76"/>
    </row>
    <row r="2274" spans="1:24">
      <c r="A2274" s="257"/>
      <c r="B2274" s="54"/>
      <c r="C2274" s="46" t="s">
        <v>33</v>
      </c>
      <c r="D2274" s="58" t="s">
        <v>3442</v>
      </c>
      <c r="E2274" s="314" t="s">
        <v>3443</v>
      </c>
      <c r="F2274" s="46" t="s">
        <v>3444</v>
      </c>
      <c r="G2274" s="58" t="s">
        <v>3445</v>
      </c>
      <c r="H2274" s="303" t="s">
        <v>3446</v>
      </c>
      <c r="I2274" s="88">
        <v>1499.22</v>
      </c>
      <c r="J2274" s="46" t="s">
        <v>39</v>
      </c>
      <c r="K2274" s="75" t="s">
        <v>32</v>
      </c>
      <c r="L2274" s="76">
        <f t="shared" si="176"/>
        <v>3</v>
      </c>
      <c r="M2274" s="76">
        <v>2</v>
      </c>
      <c r="N2274" s="76">
        <v>1</v>
      </c>
      <c r="O2274" s="76"/>
      <c r="P2274" s="76"/>
      <c r="Q2274" s="76"/>
      <c r="R2274" s="76"/>
      <c r="S2274" s="76"/>
      <c r="T2274" s="76"/>
      <c r="U2274" s="76"/>
      <c r="V2274" s="76"/>
      <c r="W2274" s="76"/>
      <c r="X2274" s="76"/>
    </row>
    <row r="2275" spans="1:24">
      <c r="A2275" s="257"/>
      <c r="B2275" s="54"/>
      <c r="C2275" s="54"/>
      <c r="D2275" s="77"/>
      <c r="E2275" s="315"/>
      <c r="F2275" s="54"/>
      <c r="G2275" s="77"/>
      <c r="H2275" s="305"/>
      <c r="I2275" s="89"/>
      <c r="J2275" s="54"/>
      <c r="K2275" s="75" t="s">
        <v>34</v>
      </c>
      <c r="L2275" s="76">
        <f t="shared" si="176"/>
        <v>0</v>
      </c>
      <c r="M2275" s="76"/>
      <c r="N2275" s="76"/>
      <c r="O2275" s="76"/>
      <c r="P2275" s="76"/>
      <c r="Q2275" s="76"/>
      <c r="R2275" s="76"/>
      <c r="S2275" s="76"/>
      <c r="T2275" s="76"/>
      <c r="U2275" s="76"/>
      <c r="V2275" s="76"/>
      <c r="W2275" s="76"/>
      <c r="X2275" s="76"/>
    </row>
    <row r="2276" spans="1:24">
      <c r="A2276" s="257"/>
      <c r="B2276" s="54"/>
      <c r="C2276" s="80"/>
      <c r="D2276" s="81"/>
      <c r="E2276" s="316"/>
      <c r="F2276" s="80"/>
      <c r="G2276" s="81"/>
      <c r="H2276" s="307"/>
      <c r="I2276" s="90"/>
      <c r="J2276" s="80"/>
      <c r="K2276" s="84" t="s">
        <v>36</v>
      </c>
      <c r="L2276" s="76">
        <f t="shared" si="176"/>
        <v>0</v>
      </c>
      <c r="M2276" s="76"/>
      <c r="N2276" s="76"/>
      <c r="O2276" s="76"/>
      <c r="P2276" s="76"/>
      <c r="Q2276" s="76"/>
      <c r="R2276" s="76"/>
      <c r="S2276" s="76"/>
      <c r="T2276" s="76"/>
      <c r="U2276" s="76"/>
      <c r="V2276" s="76"/>
      <c r="W2276" s="76"/>
      <c r="X2276" s="76"/>
    </row>
    <row r="2277" spans="1:24">
      <c r="A2277" s="257"/>
      <c r="B2277" s="54"/>
      <c r="C2277" s="46" t="s">
        <v>33</v>
      </c>
      <c r="D2277" s="58" t="s">
        <v>3447</v>
      </c>
      <c r="E2277" s="314" t="s">
        <v>3448</v>
      </c>
      <c r="F2277" s="58" t="s">
        <v>3449</v>
      </c>
      <c r="G2277" s="58" t="s">
        <v>3450</v>
      </c>
      <c r="H2277" s="303" t="s">
        <v>3451</v>
      </c>
      <c r="I2277" s="88">
        <v>85</v>
      </c>
      <c r="J2277" s="46" t="s">
        <v>39</v>
      </c>
      <c r="K2277" s="75" t="s">
        <v>32</v>
      </c>
      <c r="L2277" s="76">
        <f t="shared" si="176"/>
        <v>3</v>
      </c>
      <c r="M2277" s="76">
        <v>2</v>
      </c>
      <c r="N2277" s="76">
        <v>1</v>
      </c>
      <c r="O2277" s="76"/>
      <c r="P2277" s="76"/>
      <c r="Q2277" s="76"/>
      <c r="R2277" s="76"/>
      <c r="S2277" s="76"/>
      <c r="T2277" s="76"/>
      <c r="U2277" s="76"/>
      <c r="V2277" s="76"/>
      <c r="W2277" s="76"/>
      <c r="X2277" s="76"/>
    </row>
    <row r="2278" spans="1:24">
      <c r="A2278" s="257"/>
      <c r="B2278" s="54"/>
      <c r="C2278" s="54"/>
      <c r="D2278" s="77"/>
      <c r="E2278" s="315"/>
      <c r="F2278" s="77"/>
      <c r="G2278" s="77"/>
      <c r="H2278" s="305"/>
      <c r="I2278" s="89"/>
      <c r="J2278" s="54"/>
      <c r="K2278" s="75" t="s">
        <v>34</v>
      </c>
      <c r="L2278" s="76">
        <f t="shared" si="176"/>
        <v>0</v>
      </c>
      <c r="M2278" s="76"/>
      <c r="N2278" s="76"/>
      <c r="O2278" s="76"/>
      <c r="P2278" s="76"/>
      <c r="Q2278" s="76"/>
      <c r="R2278" s="76"/>
      <c r="S2278" s="76"/>
      <c r="T2278" s="76"/>
      <c r="U2278" s="76"/>
      <c r="V2278" s="76"/>
      <c r="W2278" s="76"/>
      <c r="X2278" s="76"/>
    </row>
    <row r="2279" spans="1:24">
      <c r="A2279" s="257"/>
      <c r="B2279" s="54"/>
      <c r="C2279" s="80"/>
      <c r="D2279" s="81"/>
      <c r="E2279" s="316"/>
      <c r="F2279" s="81"/>
      <c r="G2279" s="81"/>
      <c r="H2279" s="307"/>
      <c r="I2279" s="90"/>
      <c r="J2279" s="80"/>
      <c r="K2279" s="84" t="s">
        <v>36</v>
      </c>
      <c r="L2279" s="76">
        <f t="shared" si="176"/>
        <v>0</v>
      </c>
      <c r="M2279" s="76"/>
      <c r="N2279" s="76"/>
      <c r="O2279" s="76"/>
      <c r="P2279" s="76"/>
      <c r="Q2279" s="76"/>
      <c r="R2279" s="76"/>
      <c r="S2279" s="76"/>
      <c r="T2279" s="76"/>
      <c r="U2279" s="76"/>
      <c r="V2279" s="76"/>
      <c r="W2279" s="76"/>
      <c r="X2279" s="76"/>
    </row>
    <row r="2280" spans="1:24">
      <c r="A2280" s="257"/>
      <c r="B2280" s="54"/>
      <c r="C2280" s="46" t="s">
        <v>33</v>
      </c>
      <c r="D2280" s="58" t="s">
        <v>3452</v>
      </c>
      <c r="E2280" s="314" t="s">
        <v>3453</v>
      </c>
      <c r="F2280" s="58" t="s">
        <v>3454</v>
      </c>
      <c r="G2280" s="58" t="s">
        <v>3455</v>
      </c>
      <c r="H2280" s="303" t="s">
        <v>3456</v>
      </c>
      <c r="I2280" s="88">
        <v>150.9</v>
      </c>
      <c r="J2280" s="46" t="s">
        <v>39</v>
      </c>
      <c r="K2280" s="75" t="s">
        <v>32</v>
      </c>
      <c r="L2280" s="76">
        <f t="shared" si="176"/>
        <v>3</v>
      </c>
      <c r="M2280" s="76">
        <v>2</v>
      </c>
      <c r="N2280" s="76">
        <v>1</v>
      </c>
      <c r="O2280" s="76"/>
      <c r="P2280" s="76"/>
      <c r="Q2280" s="76"/>
      <c r="R2280" s="76"/>
      <c r="S2280" s="76"/>
      <c r="T2280" s="76"/>
      <c r="U2280" s="76"/>
      <c r="V2280" s="76"/>
      <c r="W2280" s="76"/>
      <c r="X2280" s="76"/>
    </row>
    <row r="2281" spans="1:24">
      <c r="A2281" s="257"/>
      <c r="B2281" s="54"/>
      <c r="C2281" s="54"/>
      <c r="D2281" s="77"/>
      <c r="E2281" s="315"/>
      <c r="F2281" s="77"/>
      <c r="G2281" s="77"/>
      <c r="H2281" s="305"/>
      <c r="I2281" s="89"/>
      <c r="J2281" s="54"/>
      <c r="K2281" s="75" t="s">
        <v>34</v>
      </c>
      <c r="L2281" s="76">
        <f t="shared" si="176"/>
        <v>0</v>
      </c>
      <c r="M2281" s="76"/>
      <c r="N2281" s="76"/>
      <c r="O2281" s="76"/>
      <c r="P2281" s="76"/>
      <c r="Q2281" s="76"/>
      <c r="R2281" s="76"/>
      <c r="S2281" s="76"/>
      <c r="T2281" s="76"/>
      <c r="U2281" s="76"/>
      <c r="V2281" s="76"/>
      <c r="W2281" s="76"/>
      <c r="X2281" s="76"/>
    </row>
    <row r="2282" spans="1:24">
      <c r="A2282" s="257"/>
      <c r="B2282" s="54"/>
      <c r="C2282" s="80"/>
      <c r="D2282" s="81"/>
      <c r="E2282" s="316"/>
      <c r="F2282" s="81"/>
      <c r="G2282" s="81"/>
      <c r="H2282" s="307"/>
      <c r="I2282" s="90"/>
      <c r="J2282" s="80"/>
      <c r="K2282" s="84" t="s">
        <v>36</v>
      </c>
      <c r="L2282" s="76">
        <f t="shared" si="176"/>
        <v>0</v>
      </c>
      <c r="M2282" s="76"/>
      <c r="N2282" s="76"/>
      <c r="O2282" s="76"/>
      <c r="P2282" s="76"/>
      <c r="Q2282" s="76"/>
      <c r="R2282" s="76"/>
      <c r="S2282" s="76"/>
      <c r="T2282" s="76"/>
      <c r="U2282" s="76"/>
      <c r="V2282" s="76"/>
      <c r="W2282" s="76"/>
      <c r="X2282" s="76"/>
    </row>
    <row r="2283" spans="1:24">
      <c r="A2283" s="257"/>
      <c r="B2283" s="54"/>
      <c r="C2283" s="46" t="s">
        <v>33</v>
      </c>
      <c r="D2283" s="58" t="s">
        <v>2557</v>
      </c>
      <c r="E2283" s="314" t="s">
        <v>3457</v>
      </c>
      <c r="F2283" s="46" t="s">
        <v>3458</v>
      </c>
      <c r="G2283" s="58" t="s">
        <v>3459</v>
      </c>
      <c r="H2283" s="303" t="s">
        <v>3460</v>
      </c>
      <c r="I2283" s="88">
        <v>0</v>
      </c>
      <c r="J2283" s="46" t="s">
        <v>39</v>
      </c>
      <c r="K2283" s="75" t="s">
        <v>32</v>
      </c>
      <c r="L2283" s="76">
        <f t="shared" si="176"/>
        <v>3</v>
      </c>
      <c r="M2283" s="76">
        <v>2</v>
      </c>
      <c r="N2283" s="76">
        <v>1</v>
      </c>
      <c r="O2283" s="76"/>
      <c r="P2283" s="76"/>
      <c r="Q2283" s="76"/>
      <c r="R2283" s="76"/>
      <c r="S2283" s="76"/>
      <c r="T2283" s="76"/>
      <c r="U2283" s="76"/>
      <c r="V2283" s="76"/>
      <c r="W2283" s="76"/>
      <c r="X2283" s="76"/>
    </row>
    <row r="2284" spans="1:24">
      <c r="A2284" s="257"/>
      <c r="B2284" s="54"/>
      <c r="C2284" s="54"/>
      <c r="D2284" s="77"/>
      <c r="E2284" s="315"/>
      <c r="F2284" s="54"/>
      <c r="G2284" s="77"/>
      <c r="H2284" s="305"/>
      <c r="I2284" s="89"/>
      <c r="J2284" s="54"/>
      <c r="K2284" s="75" t="s">
        <v>34</v>
      </c>
      <c r="L2284" s="76">
        <f t="shared" si="176"/>
        <v>0</v>
      </c>
      <c r="M2284" s="76"/>
      <c r="N2284" s="76"/>
      <c r="O2284" s="76"/>
      <c r="P2284" s="76"/>
      <c r="Q2284" s="76"/>
      <c r="R2284" s="76"/>
      <c r="S2284" s="76"/>
      <c r="T2284" s="76"/>
      <c r="U2284" s="76"/>
      <c r="V2284" s="76"/>
      <c r="W2284" s="76"/>
      <c r="X2284" s="76"/>
    </row>
    <row r="2285" spans="1:24">
      <c r="A2285" s="257"/>
      <c r="B2285" s="80"/>
      <c r="C2285" s="80"/>
      <c r="D2285" s="81"/>
      <c r="E2285" s="316"/>
      <c r="F2285" s="80"/>
      <c r="G2285" s="81"/>
      <c r="H2285" s="307"/>
      <c r="I2285" s="90"/>
      <c r="J2285" s="80"/>
      <c r="K2285" s="84" t="s">
        <v>36</v>
      </c>
      <c r="L2285" s="76">
        <f t="shared" si="176"/>
        <v>0</v>
      </c>
      <c r="M2285" s="76"/>
      <c r="N2285" s="76"/>
      <c r="O2285" s="76"/>
      <c r="P2285" s="76"/>
      <c r="Q2285" s="76"/>
      <c r="R2285" s="76"/>
      <c r="S2285" s="76"/>
      <c r="T2285" s="76"/>
      <c r="U2285" s="76"/>
      <c r="V2285" s="76"/>
      <c r="W2285" s="76"/>
      <c r="X2285" s="76"/>
    </row>
    <row r="2286" spans="1:24">
      <c r="A2286" s="257"/>
      <c r="B2286" s="46" t="s">
        <v>3461</v>
      </c>
      <c r="C2286" s="46"/>
      <c r="D2286" s="131">
        <f>COUNTA(D2289:D2345)</f>
        <v>19</v>
      </c>
      <c r="E2286" s="314"/>
      <c r="F2286" s="46"/>
      <c r="G2286" s="58"/>
      <c r="H2286" s="303"/>
      <c r="I2286" s="88">
        <f>SUM(I2289:I2345)</f>
        <v>101191.61999999998</v>
      </c>
      <c r="J2286" s="46" t="s">
        <v>39</v>
      </c>
      <c r="K2286" s="75" t="s">
        <v>32</v>
      </c>
      <c r="L2286" s="76">
        <f>SUM(M2286:X2286)</f>
        <v>65</v>
      </c>
      <c r="M2286" s="76">
        <f t="shared" ref="M2286:X2288" si="177">M2289+M2292+M2295+M2298+M2301+M2304+M2307+M2310+M2313+M2316+M2319+M2322+M2325+M2328+M2331+M2334+M2337+M2340+M2343</f>
        <v>0</v>
      </c>
      <c r="N2286" s="76">
        <f t="shared" si="177"/>
        <v>18</v>
      </c>
      <c r="O2286" s="76">
        <f t="shared" si="177"/>
        <v>1</v>
      </c>
      <c r="P2286" s="76">
        <f t="shared" si="177"/>
        <v>0</v>
      </c>
      <c r="Q2286" s="76">
        <f t="shared" si="177"/>
        <v>0</v>
      </c>
      <c r="R2286" s="76">
        <f t="shared" si="177"/>
        <v>0</v>
      </c>
      <c r="S2286" s="76">
        <f t="shared" si="177"/>
        <v>9</v>
      </c>
      <c r="T2286" s="76">
        <f t="shared" si="177"/>
        <v>13</v>
      </c>
      <c r="U2286" s="76">
        <f t="shared" si="177"/>
        <v>0</v>
      </c>
      <c r="V2286" s="76">
        <f t="shared" si="177"/>
        <v>0</v>
      </c>
      <c r="W2286" s="76">
        <f t="shared" si="177"/>
        <v>3</v>
      </c>
      <c r="X2286" s="76">
        <f t="shared" si="177"/>
        <v>21</v>
      </c>
    </row>
    <row r="2287" spans="1:24">
      <c r="A2287" s="257"/>
      <c r="B2287" s="54"/>
      <c r="C2287" s="54"/>
      <c r="D2287" s="136"/>
      <c r="E2287" s="315"/>
      <c r="F2287" s="54"/>
      <c r="G2287" s="77"/>
      <c r="H2287" s="305"/>
      <c r="I2287" s="89"/>
      <c r="J2287" s="54"/>
      <c r="K2287" s="75" t="s">
        <v>34</v>
      </c>
      <c r="L2287" s="76">
        <f>SUM(M2287:X2287)</f>
        <v>31</v>
      </c>
      <c r="M2287" s="76">
        <f t="shared" si="177"/>
        <v>27</v>
      </c>
      <c r="N2287" s="76">
        <f t="shared" si="177"/>
        <v>0</v>
      </c>
      <c r="O2287" s="76">
        <f t="shared" si="177"/>
        <v>4</v>
      </c>
      <c r="P2287" s="76">
        <f t="shared" si="177"/>
        <v>0</v>
      </c>
      <c r="Q2287" s="76">
        <f t="shared" si="177"/>
        <v>0</v>
      </c>
      <c r="R2287" s="76">
        <f t="shared" si="177"/>
        <v>0</v>
      </c>
      <c r="S2287" s="76">
        <f t="shared" si="177"/>
        <v>0</v>
      </c>
      <c r="T2287" s="76">
        <f t="shared" si="177"/>
        <v>0</v>
      </c>
      <c r="U2287" s="76">
        <f t="shared" si="177"/>
        <v>0</v>
      </c>
      <c r="V2287" s="76">
        <f t="shared" si="177"/>
        <v>0</v>
      </c>
      <c r="W2287" s="76">
        <f t="shared" si="177"/>
        <v>0</v>
      </c>
      <c r="X2287" s="76">
        <f t="shared" si="177"/>
        <v>0</v>
      </c>
    </row>
    <row r="2288" spans="1:24">
      <c r="A2288" s="257"/>
      <c r="B2288" s="80"/>
      <c r="C2288" s="80"/>
      <c r="D2288" s="138"/>
      <c r="E2288" s="316"/>
      <c r="F2288" s="80"/>
      <c r="G2288" s="81"/>
      <c r="H2288" s="307"/>
      <c r="I2288" s="90"/>
      <c r="J2288" s="80"/>
      <c r="K2288" s="84" t="s">
        <v>36</v>
      </c>
      <c r="L2288" s="76">
        <f>SUM(M2288:X2288)</f>
        <v>34</v>
      </c>
      <c r="M2288" s="76">
        <f t="shared" si="177"/>
        <v>5</v>
      </c>
      <c r="N2288" s="76">
        <f t="shared" si="177"/>
        <v>1</v>
      </c>
      <c r="O2288" s="76">
        <f t="shared" si="177"/>
        <v>11</v>
      </c>
      <c r="P2288" s="76">
        <f t="shared" si="177"/>
        <v>0</v>
      </c>
      <c r="Q2288" s="76">
        <f t="shared" si="177"/>
        <v>0</v>
      </c>
      <c r="R2288" s="76">
        <f t="shared" si="177"/>
        <v>0</v>
      </c>
      <c r="S2288" s="76">
        <f t="shared" si="177"/>
        <v>5</v>
      </c>
      <c r="T2288" s="76">
        <f t="shared" si="177"/>
        <v>7</v>
      </c>
      <c r="U2288" s="76">
        <f t="shared" si="177"/>
        <v>0</v>
      </c>
      <c r="V2288" s="76">
        <f t="shared" si="177"/>
        <v>0</v>
      </c>
      <c r="W2288" s="76">
        <f t="shared" si="177"/>
        <v>0</v>
      </c>
      <c r="X2288" s="76">
        <f t="shared" si="177"/>
        <v>5</v>
      </c>
    </row>
    <row r="2289" spans="1:24">
      <c r="A2289" s="257"/>
      <c r="B2289" s="46" t="s">
        <v>3462</v>
      </c>
      <c r="C2289" s="46" t="s">
        <v>31</v>
      </c>
      <c r="D2289" s="199" t="s">
        <v>3463</v>
      </c>
      <c r="E2289" s="100" t="s">
        <v>3464</v>
      </c>
      <c r="F2289" s="46" t="s">
        <v>3465</v>
      </c>
      <c r="G2289" s="58" t="s">
        <v>3466</v>
      </c>
      <c r="H2289" s="303" t="s">
        <v>3467</v>
      </c>
      <c r="I2289" s="74">
        <v>19897.080000000002</v>
      </c>
      <c r="J2289" s="46" t="s">
        <v>39</v>
      </c>
      <c r="K2289" s="75" t="s">
        <v>32</v>
      </c>
      <c r="L2289" s="76">
        <f t="shared" ref="L2289:L2345" si="178">SUM(M2289:X2289)</f>
        <v>16</v>
      </c>
      <c r="M2289" s="76"/>
      <c r="N2289" s="76">
        <v>5</v>
      </c>
      <c r="O2289" s="76"/>
      <c r="P2289" s="76"/>
      <c r="Q2289" s="76"/>
      <c r="R2289" s="76"/>
      <c r="S2289" s="76"/>
      <c r="T2289" s="76">
        <v>2</v>
      </c>
      <c r="U2289" s="76"/>
      <c r="V2289" s="76"/>
      <c r="W2289" s="76">
        <v>2</v>
      </c>
      <c r="X2289" s="76">
        <v>7</v>
      </c>
    </row>
    <row r="2290" spans="1:24">
      <c r="A2290" s="257"/>
      <c r="B2290" s="54"/>
      <c r="C2290" s="54"/>
      <c r="D2290" s="200"/>
      <c r="E2290" s="92"/>
      <c r="F2290" s="54"/>
      <c r="G2290" s="77"/>
      <c r="H2290" s="305"/>
      <c r="I2290" s="79"/>
      <c r="J2290" s="54"/>
      <c r="K2290" s="75" t="s">
        <v>34</v>
      </c>
      <c r="L2290" s="76">
        <f t="shared" si="178"/>
        <v>5</v>
      </c>
      <c r="M2290" s="76">
        <v>5</v>
      </c>
      <c r="N2290" s="76"/>
      <c r="O2290" s="76"/>
      <c r="P2290" s="76"/>
      <c r="Q2290" s="76"/>
      <c r="R2290" s="76"/>
      <c r="S2290" s="76"/>
      <c r="T2290" s="76"/>
      <c r="U2290" s="76"/>
      <c r="V2290" s="76"/>
      <c r="W2290" s="76"/>
      <c r="X2290" s="76"/>
    </row>
    <row r="2291" spans="1:24">
      <c r="A2291" s="257"/>
      <c r="B2291" s="54"/>
      <c r="C2291" s="80"/>
      <c r="D2291" s="201"/>
      <c r="E2291" s="93"/>
      <c r="F2291" s="80"/>
      <c r="G2291" s="81"/>
      <c r="H2291" s="307"/>
      <c r="I2291" s="83"/>
      <c r="J2291" s="80"/>
      <c r="K2291" s="84" t="s">
        <v>36</v>
      </c>
      <c r="L2291" s="76">
        <f t="shared" si="178"/>
        <v>0</v>
      </c>
      <c r="M2291" s="76"/>
      <c r="N2291" s="76"/>
      <c r="O2291" s="76"/>
      <c r="P2291" s="76"/>
      <c r="Q2291" s="76"/>
      <c r="R2291" s="76"/>
      <c r="S2291" s="76"/>
      <c r="T2291" s="76"/>
      <c r="U2291" s="76"/>
      <c r="V2291" s="76"/>
      <c r="W2291" s="76"/>
      <c r="X2291" s="76"/>
    </row>
    <row r="2292" spans="1:24">
      <c r="A2292" s="257"/>
      <c r="B2292" s="54"/>
      <c r="C2292" s="46" t="s">
        <v>31</v>
      </c>
      <c r="D2292" s="199" t="s">
        <v>3468</v>
      </c>
      <c r="E2292" s="100" t="s">
        <v>3469</v>
      </c>
      <c r="F2292" s="46" t="s">
        <v>3470</v>
      </c>
      <c r="G2292" s="58" t="s">
        <v>3471</v>
      </c>
      <c r="H2292" s="303" t="s">
        <v>3472</v>
      </c>
      <c r="I2292" s="74">
        <v>14870.84</v>
      </c>
      <c r="J2292" s="46" t="s">
        <v>39</v>
      </c>
      <c r="K2292" s="75" t="s">
        <v>32</v>
      </c>
      <c r="L2292" s="76">
        <f t="shared" si="178"/>
        <v>15</v>
      </c>
      <c r="M2292" s="76"/>
      <c r="N2292" s="76">
        <v>3</v>
      </c>
      <c r="O2292" s="76"/>
      <c r="P2292" s="76"/>
      <c r="Q2292" s="76"/>
      <c r="R2292" s="76"/>
      <c r="S2292" s="76">
        <v>2</v>
      </c>
      <c r="T2292" s="76">
        <v>2</v>
      </c>
      <c r="U2292" s="76"/>
      <c r="V2292" s="76"/>
      <c r="W2292" s="76"/>
      <c r="X2292" s="76">
        <v>8</v>
      </c>
    </row>
    <row r="2293" spans="1:24">
      <c r="A2293" s="257"/>
      <c r="B2293" s="54"/>
      <c r="C2293" s="54"/>
      <c r="D2293" s="200"/>
      <c r="E2293" s="92"/>
      <c r="F2293" s="54"/>
      <c r="G2293" s="77"/>
      <c r="H2293" s="305"/>
      <c r="I2293" s="79"/>
      <c r="J2293" s="54"/>
      <c r="K2293" s="75" t="s">
        <v>34</v>
      </c>
      <c r="L2293" s="76">
        <f t="shared" si="178"/>
        <v>4</v>
      </c>
      <c r="M2293" s="76">
        <v>4</v>
      </c>
      <c r="N2293" s="76"/>
      <c r="O2293" s="76"/>
      <c r="P2293" s="76"/>
      <c r="Q2293" s="76"/>
      <c r="R2293" s="76"/>
      <c r="S2293" s="76"/>
      <c r="T2293" s="76"/>
      <c r="U2293" s="76"/>
      <c r="V2293" s="76"/>
      <c r="W2293" s="76"/>
      <c r="X2293" s="76"/>
    </row>
    <row r="2294" spans="1:24">
      <c r="A2294" s="257"/>
      <c r="B2294" s="54"/>
      <c r="C2294" s="80"/>
      <c r="D2294" s="201"/>
      <c r="E2294" s="93"/>
      <c r="F2294" s="80"/>
      <c r="G2294" s="81"/>
      <c r="H2294" s="307"/>
      <c r="I2294" s="83"/>
      <c r="J2294" s="80"/>
      <c r="K2294" s="84" t="s">
        <v>36</v>
      </c>
      <c r="L2294" s="76">
        <f t="shared" si="178"/>
        <v>0</v>
      </c>
      <c r="M2294" s="76"/>
      <c r="N2294" s="76"/>
      <c r="O2294" s="76"/>
      <c r="P2294" s="76"/>
      <c r="Q2294" s="76"/>
      <c r="R2294" s="76"/>
      <c r="S2294" s="76"/>
      <c r="T2294" s="76"/>
      <c r="U2294" s="76"/>
      <c r="V2294" s="76"/>
      <c r="W2294" s="76"/>
      <c r="X2294" s="76"/>
    </row>
    <row r="2295" spans="1:24">
      <c r="A2295" s="257"/>
      <c r="B2295" s="54"/>
      <c r="C2295" s="46" t="s">
        <v>31</v>
      </c>
      <c r="D2295" s="199" t="s">
        <v>3473</v>
      </c>
      <c r="E2295" s="100" t="s">
        <v>3474</v>
      </c>
      <c r="F2295" s="58" t="s">
        <v>3475</v>
      </c>
      <c r="G2295" s="58" t="s">
        <v>3476</v>
      </c>
      <c r="H2295" s="303" t="s">
        <v>3477</v>
      </c>
      <c r="I2295" s="74">
        <v>9832.83</v>
      </c>
      <c r="J2295" s="46" t="s">
        <v>39</v>
      </c>
      <c r="K2295" s="75" t="s">
        <v>32</v>
      </c>
      <c r="L2295" s="76">
        <f t="shared" si="178"/>
        <v>11</v>
      </c>
      <c r="M2295" s="76"/>
      <c r="N2295" s="76">
        <v>4</v>
      </c>
      <c r="O2295" s="76">
        <v>1</v>
      </c>
      <c r="P2295" s="76"/>
      <c r="Q2295" s="76"/>
      <c r="R2295" s="76"/>
      <c r="S2295" s="76">
        <v>2</v>
      </c>
      <c r="T2295" s="76">
        <v>2</v>
      </c>
      <c r="U2295" s="76"/>
      <c r="V2295" s="76"/>
      <c r="W2295" s="76">
        <v>1</v>
      </c>
      <c r="X2295" s="76">
        <v>1</v>
      </c>
    </row>
    <row r="2296" spans="1:24">
      <c r="A2296" s="257"/>
      <c r="B2296" s="54"/>
      <c r="C2296" s="54"/>
      <c r="D2296" s="200"/>
      <c r="E2296" s="92"/>
      <c r="F2296" s="54"/>
      <c r="G2296" s="77"/>
      <c r="H2296" s="305"/>
      <c r="I2296" s="79"/>
      <c r="J2296" s="54"/>
      <c r="K2296" s="75" t="s">
        <v>34</v>
      </c>
      <c r="L2296" s="76">
        <f t="shared" si="178"/>
        <v>3</v>
      </c>
      <c r="M2296" s="76">
        <v>3</v>
      </c>
      <c r="N2296" s="76"/>
      <c r="O2296" s="76"/>
      <c r="P2296" s="76"/>
      <c r="Q2296" s="76"/>
      <c r="R2296" s="76"/>
      <c r="S2296" s="76"/>
      <c r="T2296" s="76"/>
      <c r="U2296" s="76"/>
      <c r="V2296" s="76"/>
      <c r="W2296" s="76"/>
      <c r="X2296" s="76"/>
    </row>
    <row r="2297" spans="1:24">
      <c r="A2297" s="257"/>
      <c r="B2297" s="54"/>
      <c r="C2297" s="80"/>
      <c r="D2297" s="201"/>
      <c r="E2297" s="93"/>
      <c r="F2297" s="80"/>
      <c r="G2297" s="81"/>
      <c r="H2297" s="307"/>
      <c r="I2297" s="83"/>
      <c r="J2297" s="80"/>
      <c r="K2297" s="84" t="s">
        <v>36</v>
      </c>
      <c r="L2297" s="76">
        <f t="shared" si="178"/>
        <v>0</v>
      </c>
      <c r="M2297" s="76"/>
      <c r="N2297" s="76"/>
      <c r="O2297" s="76"/>
      <c r="P2297" s="76"/>
      <c r="Q2297" s="76"/>
      <c r="R2297" s="76"/>
      <c r="S2297" s="76"/>
      <c r="T2297" s="76"/>
      <c r="U2297" s="76"/>
      <c r="V2297" s="76"/>
      <c r="W2297" s="76"/>
      <c r="X2297" s="76"/>
    </row>
    <row r="2298" spans="1:24">
      <c r="A2298" s="257"/>
      <c r="B2298" s="54"/>
      <c r="C2298" s="46" t="s">
        <v>31</v>
      </c>
      <c r="D2298" s="199" t="s">
        <v>3478</v>
      </c>
      <c r="E2298" s="100" t="s">
        <v>3479</v>
      </c>
      <c r="F2298" s="46" t="s">
        <v>3480</v>
      </c>
      <c r="G2298" s="58" t="s">
        <v>3481</v>
      </c>
      <c r="H2298" s="303" t="s">
        <v>3482</v>
      </c>
      <c r="I2298" s="74">
        <v>7010.85</v>
      </c>
      <c r="J2298" s="46" t="s">
        <v>39</v>
      </c>
      <c r="K2298" s="75" t="s">
        <v>32</v>
      </c>
      <c r="L2298" s="76">
        <f t="shared" si="178"/>
        <v>7</v>
      </c>
      <c r="M2298" s="76"/>
      <c r="N2298" s="76">
        <v>1</v>
      </c>
      <c r="O2298" s="76"/>
      <c r="P2298" s="76"/>
      <c r="Q2298" s="76"/>
      <c r="R2298" s="76"/>
      <c r="S2298" s="76">
        <v>2</v>
      </c>
      <c r="T2298" s="76">
        <v>2</v>
      </c>
      <c r="U2298" s="76"/>
      <c r="V2298" s="76"/>
      <c r="W2298" s="76"/>
      <c r="X2298" s="76">
        <v>2</v>
      </c>
    </row>
    <row r="2299" spans="1:24">
      <c r="A2299" s="257"/>
      <c r="B2299" s="54"/>
      <c r="C2299" s="54"/>
      <c r="D2299" s="200"/>
      <c r="E2299" s="92"/>
      <c r="F2299" s="54"/>
      <c r="G2299" s="77"/>
      <c r="H2299" s="305"/>
      <c r="I2299" s="79"/>
      <c r="J2299" s="54"/>
      <c r="K2299" s="75" t="s">
        <v>34</v>
      </c>
      <c r="L2299" s="76">
        <f t="shared" si="178"/>
        <v>4</v>
      </c>
      <c r="M2299" s="76">
        <v>4</v>
      </c>
      <c r="N2299" s="76"/>
      <c r="O2299" s="76"/>
      <c r="P2299" s="76"/>
      <c r="Q2299" s="76"/>
      <c r="R2299" s="76"/>
      <c r="S2299" s="76"/>
      <c r="T2299" s="76"/>
      <c r="U2299" s="76"/>
      <c r="V2299" s="76"/>
      <c r="W2299" s="76"/>
      <c r="X2299" s="76"/>
    </row>
    <row r="2300" spans="1:24">
      <c r="A2300" s="257"/>
      <c r="B2300" s="54"/>
      <c r="C2300" s="80"/>
      <c r="D2300" s="201"/>
      <c r="E2300" s="93"/>
      <c r="F2300" s="80"/>
      <c r="G2300" s="81"/>
      <c r="H2300" s="307"/>
      <c r="I2300" s="83"/>
      <c r="J2300" s="80"/>
      <c r="K2300" s="84" t="s">
        <v>36</v>
      </c>
      <c r="L2300" s="76">
        <f t="shared" si="178"/>
        <v>0</v>
      </c>
      <c r="M2300" s="76"/>
      <c r="N2300" s="76"/>
      <c r="O2300" s="76"/>
      <c r="P2300" s="76"/>
      <c r="Q2300" s="76"/>
      <c r="R2300" s="76"/>
      <c r="S2300" s="76"/>
      <c r="T2300" s="76"/>
      <c r="U2300" s="76"/>
      <c r="V2300" s="76"/>
      <c r="W2300" s="76"/>
      <c r="X2300" s="76"/>
    </row>
    <row r="2301" spans="1:24">
      <c r="A2301" s="257"/>
      <c r="B2301" s="54"/>
      <c r="C2301" s="46" t="s">
        <v>31</v>
      </c>
      <c r="D2301" s="199" t="s">
        <v>3483</v>
      </c>
      <c r="E2301" s="100" t="s">
        <v>3484</v>
      </c>
      <c r="F2301" s="46" t="s">
        <v>3485</v>
      </c>
      <c r="G2301" s="58" t="s">
        <v>3486</v>
      </c>
      <c r="H2301" s="303" t="s">
        <v>3487</v>
      </c>
      <c r="I2301" s="74">
        <v>3581.91</v>
      </c>
      <c r="J2301" s="46" t="s">
        <v>39</v>
      </c>
      <c r="K2301" s="75" t="s">
        <v>32</v>
      </c>
      <c r="L2301" s="76">
        <f t="shared" si="178"/>
        <v>6</v>
      </c>
      <c r="M2301" s="76"/>
      <c r="N2301" s="76">
        <v>2</v>
      </c>
      <c r="O2301" s="76"/>
      <c r="P2301" s="76"/>
      <c r="Q2301" s="76"/>
      <c r="R2301" s="76"/>
      <c r="S2301" s="76">
        <v>1</v>
      </c>
      <c r="T2301" s="76">
        <v>2</v>
      </c>
      <c r="U2301" s="76"/>
      <c r="V2301" s="76"/>
      <c r="W2301" s="76"/>
      <c r="X2301" s="76">
        <v>1</v>
      </c>
    </row>
    <row r="2302" spans="1:24">
      <c r="A2302" s="257"/>
      <c r="B2302" s="54"/>
      <c r="C2302" s="54"/>
      <c r="D2302" s="200"/>
      <c r="E2302" s="92"/>
      <c r="F2302" s="54"/>
      <c r="G2302" s="77"/>
      <c r="H2302" s="305"/>
      <c r="I2302" s="79"/>
      <c r="J2302" s="54"/>
      <c r="K2302" s="75" t="s">
        <v>34</v>
      </c>
      <c r="L2302" s="76">
        <f t="shared" si="178"/>
        <v>0</v>
      </c>
      <c r="M2302" s="76"/>
      <c r="N2302" s="76"/>
      <c r="O2302" s="76"/>
      <c r="P2302" s="76"/>
      <c r="Q2302" s="76"/>
      <c r="R2302" s="76"/>
      <c r="S2302" s="76"/>
      <c r="T2302" s="76"/>
      <c r="U2302" s="76"/>
      <c r="V2302" s="76"/>
      <c r="W2302" s="76"/>
      <c r="X2302" s="76"/>
    </row>
    <row r="2303" spans="1:24">
      <c r="A2303" s="257"/>
      <c r="B2303" s="54"/>
      <c r="C2303" s="80"/>
      <c r="D2303" s="201"/>
      <c r="E2303" s="93"/>
      <c r="F2303" s="80"/>
      <c r="G2303" s="81"/>
      <c r="H2303" s="307"/>
      <c r="I2303" s="83"/>
      <c r="J2303" s="80"/>
      <c r="K2303" s="84" t="s">
        <v>36</v>
      </c>
      <c r="L2303" s="76">
        <f t="shared" si="178"/>
        <v>0</v>
      </c>
      <c r="M2303" s="76"/>
      <c r="N2303" s="76"/>
      <c r="O2303" s="76"/>
      <c r="P2303" s="76"/>
      <c r="Q2303" s="76"/>
      <c r="R2303" s="76"/>
      <c r="S2303" s="76"/>
      <c r="T2303" s="76"/>
      <c r="U2303" s="76"/>
      <c r="V2303" s="76"/>
      <c r="W2303" s="76"/>
      <c r="X2303" s="76"/>
    </row>
    <row r="2304" spans="1:24">
      <c r="A2304" s="257"/>
      <c r="B2304" s="54"/>
      <c r="C2304" s="46" t="s">
        <v>31</v>
      </c>
      <c r="D2304" s="199" t="s">
        <v>3488</v>
      </c>
      <c r="E2304" s="100" t="s">
        <v>3489</v>
      </c>
      <c r="F2304" s="46" t="s">
        <v>3490</v>
      </c>
      <c r="G2304" s="58" t="s">
        <v>3491</v>
      </c>
      <c r="H2304" s="303" t="s">
        <v>3492</v>
      </c>
      <c r="I2304" s="74">
        <v>1709.19</v>
      </c>
      <c r="J2304" s="46" t="s">
        <v>39</v>
      </c>
      <c r="K2304" s="75" t="s">
        <v>32</v>
      </c>
      <c r="L2304" s="76">
        <f t="shared" si="178"/>
        <v>6</v>
      </c>
      <c r="M2304" s="76"/>
      <c r="N2304" s="76">
        <v>1</v>
      </c>
      <c r="O2304" s="76"/>
      <c r="P2304" s="76"/>
      <c r="Q2304" s="76"/>
      <c r="R2304" s="76"/>
      <c r="S2304" s="76">
        <v>1</v>
      </c>
      <c r="T2304" s="76">
        <v>2</v>
      </c>
      <c r="U2304" s="76"/>
      <c r="V2304" s="76"/>
      <c r="W2304" s="76"/>
      <c r="X2304" s="76">
        <v>2</v>
      </c>
    </row>
    <row r="2305" spans="1:24">
      <c r="A2305" s="257"/>
      <c r="B2305" s="54"/>
      <c r="C2305" s="54"/>
      <c r="D2305" s="200"/>
      <c r="E2305" s="92"/>
      <c r="F2305" s="54"/>
      <c r="G2305" s="77"/>
      <c r="H2305" s="305"/>
      <c r="I2305" s="79"/>
      <c r="J2305" s="54"/>
      <c r="K2305" s="75" t="s">
        <v>34</v>
      </c>
      <c r="L2305" s="76">
        <f t="shared" si="178"/>
        <v>3</v>
      </c>
      <c r="M2305" s="76">
        <v>3</v>
      </c>
      <c r="N2305" s="76"/>
      <c r="O2305" s="76"/>
      <c r="P2305" s="76"/>
      <c r="Q2305" s="76"/>
      <c r="R2305" s="76"/>
      <c r="S2305" s="76"/>
      <c r="T2305" s="76"/>
      <c r="U2305" s="76"/>
      <c r="V2305" s="76"/>
      <c r="W2305" s="76"/>
      <c r="X2305" s="76"/>
    </row>
    <row r="2306" spans="1:24">
      <c r="A2306" s="257"/>
      <c r="B2306" s="54"/>
      <c r="C2306" s="80"/>
      <c r="D2306" s="201"/>
      <c r="E2306" s="93"/>
      <c r="F2306" s="80"/>
      <c r="G2306" s="81"/>
      <c r="H2306" s="307"/>
      <c r="I2306" s="83"/>
      <c r="J2306" s="80"/>
      <c r="K2306" s="84" t="s">
        <v>36</v>
      </c>
      <c r="L2306" s="76">
        <f t="shared" si="178"/>
        <v>0</v>
      </c>
      <c r="M2306" s="76"/>
      <c r="N2306" s="76"/>
      <c r="O2306" s="76"/>
      <c r="P2306" s="76"/>
      <c r="Q2306" s="76"/>
      <c r="R2306" s="76"/>
      <c r="S2306" s="76"/>
      <c r="T2306" s="76"/>
      <c r="U2306" s="76"/>
      <c r="V2306" s="76"/>
      <c r="W2306" s="76"/>
      <c r="X2306" s="76"/>
    </row>
    <row r="2307" spans="1:24">
      <c r="A2307" s="257"/>
      <c r="B2307" s="54"/>
      <c r="C2307" s="46" t="s">
        <v>31</v>
      </c>
      <c r="D2307" s="199" t="s">
        <v>3493</v>
      </c>
      <c r="E2307" s="100" t="s">
        <v>3494</v>
      </c>
      <c r="F2307" s="46" t="s">
        <v>3495</v>
      </c>
      <c r="G2307" s="58" t="s">
        <v>3496</v>
      </c>
      <c r="H2307" s="303" t="s">
        <v>3497</v>
      </c>
      <c r="I2307" s="74">
        <v>878.62</v>
      </c>
      <c r="J2307" s="46" t="s">
        <v>39</v>
      </c>
      <c r="K2307" s="75" t="s">
        <v>32</v>
      </c>
      <c r="L2307" s="76">
        <f t="shared" si="178"/>
        <v>4</v>
      </c>
      <c r="M2307" s="76"/>
      <c r="N2307" s="76">
        <v>2</v>
      </c>
      <c r="O2307" s="76"/>
      <c r="P2307" s="76"/>
      <c r="Q2307" s="76"/>
      <c r="R2307" s="76"/>
      <c r="S2307" s="76">
        <v>1</v>
      </c>
      <c r="T2307" s="76">
        <v>1</v>
      </c>
      <c r="U2307" s="76"/>
      <c r="V2307" s="76"/>
      <c r="W2307" s="76"/>
      <c r="X2307" s="76"/>
    </row>
    <row r="2308" spans="1:24">
      <c r="A2308" s="257"/>
      <c r="B2308" s="54"/>
      <c r="C2308" s="54"/>
      <c r="D2308" s="200"/>
      <c r="E2308" s="92"/>
      <c r="F2308" s="54"/>
      <c r="G2308" s="77"/>
      <c r="H2308" s="305"/>
      <c r="I2308" s="79"/>
      <c r="J2308" s="54"/>
      <c r="K2308" s="75" t="s">
        <v>34</v>
      </c>
      <c r="L2308" s="76">
        <f t="shared" si="178"/>
        <v>0</v>
      </c>
      <c r="M2308" s="76"/>
      <c r="N2308" s="76"/>
      <c r="O2308" s="76"/>
      <c r="P2308" s="76"/>
      <c r="Q2308" s="76"/>
      <c r="R2308" s="76"/>
      <c r="S2308" s="76"/>
      <c r="T2308" s="76"/>
      <c r="U2308" s="76"/>
      <c r="V2308" s="76"/>
      <c r="W2308" s="76"/>
      <c r="X2308" s="76"/>
    </row>
    <row r="2309" spans="1:24">
      <c r="A2309" s="257"/>
      <c r="B2309" s="54"/>
      <c r="C2309" s="80"/>
      <c r="D2309" s="201"/>
      <c r="E2309" s="93"/>
      <c r="F2309" s="80"/>
      <c r="G2309" s="81"/>
      <c r="H2309" s="307"/>
      <c r="I2309" s="83"/>
      <c r="J2309" s="80"/>
      <c r="K2309" s="84" t="s">
        <v>36</v>
      </c>
      <c r="L2309" s="76">
        <f t="shared" si="178"/>
        <v>0</v>
      </c>
      <c r="M2309" s="76"/>
      <c r="N2309" s="76"/>
      <c r="O2309" s="76"/>
      <c r="P2309" s="76"/>
      <c r="Q2309" s="76"/>
      <c r="R2309" s="76"/>
      <c r="S2309" s="76"/>
      <c r="T2309" s="76"/>
      <c r="U2309" s="76"/>
      <c r="V2309" s="76"/>
      <c r="W2309" s="76"/>
      <c r="X2309" s="76"/>
    </row>
    <row r="2310" spans="1:24">
      <c r="A2310" s="257"/>
      <c r="B2310" s="54"/>
      <c r="C2310" s="46" t="s">
        <v>33</v>
      </c>
      <c r="D2310" s="46" t="s">
        <v>3498</v>
      </c>
      <c r="E2310" s="58" t="s">
        <v>3499</v>
      </c>
      <c r="F2310" s="46" t="s">
        <v>3500</v>
      </c>
      <c r="G2310" s="58" t="s">
        <v>3501</v>
      </c>
      <c r="H2310" s="46" t="s">
        <v>3502</v>
      </c>
      <c r="I2310" s="74">
        <v>32</v>
      </c>
      <c r="J2310" s="46" t="s">
        <v>39</v>
      </c>
      <c r="K2310" s="75" t="s">
        <v>32</v>
      </c>
      <c r="L2310" s="76">
        <f t="shared" si="178"/>
        <v>0</v>
      </c>
      <c r="M2310" s="76"/>
      <c r="N2310" s="76"/>
      <c r="O2310" s="76"/>
      <c r="P2310" s="76"/>
      <c r="Q2310" s="76"/>
      <c r="R2310" s="76"/>
      <c r="S2310" s="76"/>
      <c r="T2310" s="76"/>
      <c r="U2310" s="76"/>
      <c r="V2310" s="76"/>
      <c r="W2310" s="76"/>
      <c r="X2310" s="76"/>
    </row>
    <row r="2311" spans="1:24">
      <c r="A2311" s="257"/>
      <c r="B2311" s="54"/>
      <c r="C2311" s="54"/>
      <c r="D2311" s="54"/>
      <c r="E2311" s="158"/>
      <c r="F2311" s="54"/>
      <c r="G2311" s="54"/>
      <c r="H2311" s="54"/>
      <c r="I2311" s="79"/>
      <c r="J2311" s="54"/>
      <c r="K2311" s="75" t="s">
        <v>34</v>
      </c>
      <c r="L2311" s="76">
        <f t="shared" si="178"/>
        <v>0</v>
      </c>
      <c r="M2311" s="76"/>
      <c r="N2311" s="76"/>
      <c r="O2311" s="76"/>
      <c r="P2311" s="76"/>
      <c r="Q2311" s="76"/>
      <c r="R2311" s="76"/>
      <c r="S2311" s="76"/>
      <c r="T2311" s="76"/>
      <c r="U2311" s="76"/>
      <c r="V2311" s="76"/>
      <c r="W2311" s="76"/>
      <c r="X2311" s="76"/>
    </row>
    <row r="2312" spans="1:24">
      <c r="A2312" s="257"/>
      <c r="B2312" s="54"/>
      <c r="C2312" s="80"/>
      <c r="D2312" s="80"/>
      <c r="E2312" s="159"/>
      <c r="F2312" s="80"/>
      <c r="G2312" s="80"/>
      <c r="H2312" s="80"/>
      <c r="I2312" s="83"/>
      <c r="J2312" s="80"/>
      <c r="K2312" s="84" t="s">
        <v>36</v>
      </c>
      <c r="L2312" s="76">
        <f t="shared" si="178"/>
        <v>3</v>
      </c>
      <c r="M2312" s="76"/>
      <c r="N2312" s="76"/>
      <c r="O2312" s="76">
        <v>2</v>
      </c>
      <c r="P2312" s="76"/>
      <c r="Q2312" s="76"/>
      <c r="R2312" s="76"/>
      <c r="S2312" s="76"/>
      <c r="T2312" s="76"/>
      <c r="U2312" s="76"/>
      <c r="V2312" s="76"/>
      <c r="W2312" s="76"/>
      <c r="X2312" s="76">
        <v>1</v>
      </c>
    </row>
    <row r="2313" spans="1:24">
      <c r="A2313" s="257"/>
      <c r="B2313" s="54"/>
      <c r="C2313" s="46" t="s">
        <v>33</v>
      </c>
      <c r="D2313" s="46" t="s">
        <v>3503</v>
      </c>
      <c r="E2313" s="58" t="s">
        <v>3504</v>
      </c>
      <c r="F2313" s="46" t="s">
        <v>3505</v>
      </c>
      <c r="G2313" s="58" t="s">
        <v>3506</v>
      </c>
      <c r="H2313" s="46" t="s">
        <v>3507</v>
      </c>
      <c r="I2313" s="74">
        <v>968</v>
      </c>
      <c r="J2313" s="46" t="s">
        <v>39</v>
      </c>
      <c r="K2313" s="75" t="s">
        <v>32</v>
      </c>
      <c r="L2313" s="76">
        <f t="shared" si="178"/>
        <v>0</v>
      </c>
      <c r="M2313" s="76"/>
      <c r="N2313" s="76"/>
      <c r="O2313" s="76"/>
      <c r="P2313" s="76"/>
      <c r="Q2313" s="76"/>
      <c r="R2313" s="76"/>
      <c r="S2313" s="76"/>
      <c r="T2313" s="76"/>
      <c r="U2313" s="76"/>
      <c r="V2313" s="76"/>
      <c r="W2313" s="76"/>
      <c r="X2313" s="76"/>
    </row>
    <row r="2314" spans="1:24">
      <c r="A2314" s="257"/>
      <c r="B2314" s="54"/>
      <c r="C2314" s="54"/>
      <c r="D2314" s="54"/>
      <c r="E2314" s="158"/>
      <c r="F2314" s="54"/>
      <c r="G2314" s="54"/>
      <c r="H2314" s="54"/>
      <c r="I2314" s="79"/>
      <c r="J2314" s="54"/>
      <c r="K2314" s="75" t="s">
        <v>34</v>
      </c>
      <c r="L2314" s="76">
        <f t="shared" si="178"/>
        <v>0</v>
      </c>
      <c r="M2314" s="76"/>
      <c r="N2314" s="76"/>
      <c r="O2314" s="76"/>
      <c r="P2314" s="76"/>
      <c r="Q2314" s="76"/>
      <c r="R2314" s="76"/>
      <c r="S2314" s="76"/>
      <c r="T2314" s="76"/>
      <c r="U2314" s="76"/>
      <c r="V2314" s="76"/>
      <c r="W2314" s="76"/>
      <c r="X2314" s="76"/>
    </row>
    <row r="2315" spans="1:24">
      <c r="A2315" s="257"/>
      <c r="B2315" s="54"/>
      <c r="C2315" s="80"/>
      <c r="D2315" s="80"/>
      <c r="E2315" s="159"/>
      <c r="F2315" s="80"/>
      <c r="G2315" s="80"/>
      <c r="H2315" s="80"/>
      <c r="I2315" s="83"/>
      <c r="J2315" s="80"/>
      <c r="K2315" s="84" t="s">
        <v>36</v>
      </c>
      <c r="L2315" s="76">
        <f t="shared" si="178"/>
        <v>2</v>
      </c>
      <c r="M2315" s="76"/>
      <c r="N2315" s="76"/>
      <c r="O2315" s="76">
        <v>1</v>
      </c>
      <c r="P2315" s="76"/>
      <c r="Q2315" s="76"/>
      <c r="R2315" s="76"/>
      <c r="S2315" s="76">
        <v>1</v>
      </c>
      <c r="T2315" s="76"/>
      <c r="U2315" s="76"/>
      <c r="V2315" s="76"/>
      <c r="W2315" s="76"/>
      <c r="X2315" s="76"/>
    </row>
    <row r="2316" spans="1:24">
      <c r="A2316" s="257"/>
      <c r="B2316" s="54"/>
      <c r="C2316" s="46" t="s">
        <v>33</v>
      </c>
      <c r="D2316" s="46" t="s">
        <v>3508</v>
      </c>
      <c r="E2316" s="58" t="s">
        <v>3509</v>
      </c>
      <c r="F2316" s="46" t="s">
        <v>3510</v>
      </c>
      <c r="G2316" s="58" t="s">
        <v>3511</v>
      </c>
      <c r="H2316" s="46" t="s">
        <v>3512</v>
      </c>
      <c r="I2316" s="74">
        <v>2019.5</v>
      </c>
      <c r="J2316" s="46" t="s">
        <v>39</v>
      </c>
      <c r="K2316" s="75" t="s">
        <v>32</v>
      </c>
      <c r="L2316" s="76">
        <f t="shared" si="178"/>
        <v>0</v>
      </c>
      <c r="M2316" s="76"/>
      <c r="N2316" s="76"/>
      <c r="O2316" s="76"/>
      <c r="P2316" s="76"/>
      <c r="Q2316" s="76"/>
      <c r="R2316" s="76"/>
      <c r="S2316" s="76"/>
      <c r="T2316" s="76"/>
      <c r="U2316" s="76"/>
      <c r="V2316" s="76"/>
      <c r="W2316" s="76"/>
      <c r="X2316" s="76"/>
    </row>
    <row r="2317" spans="1:24">
      <c r="A2317" s="257"/>
      <c r="B2317" s="54"/>
      <c r="C2317" s="54"/>
      <c r="D2317" s="54"/>
      <c r="E2317" s="158"/>
      <c r="F2317" s="54"/>
      <c r="G2317" s="54"/>
      <c r="H2317" s="54"/>
      <c r="I2317" s="79"/>
      <c r="J2317" s="54"/>
      <c r="K2317" s="75" t="s">
        <v>34</v>
      </c>
      <c r="L2317" s="76">
        <f t="shared" si="178"/>
        <v>0</v>
      </c>
      <c r="M2317" s="76"/>
      <c r="N2317" s="76"/>
      <c r="O2317" s="76"/>
      <c r="P2317" s="76"/>
      <c r="Q2317" s="76"/>
      <c r="R2317" s="76"/>
      <c r="S2317" s="76"/>
      <c r="T2317" s="76"/>
      <c r="U2317" s="76"/>
      <c r="V2317" s="76"/>
      <c r="W2317" s="76"/>
      <c r="X2317" s="76"/>
    </row>
    <row r="2318" spans="1:24">
      <c r="A2318" s="257"/>
      <c r="B2318" s="54"/>
      <c r="C2318" s="80"/>
      <c r="D2318" s="80"/>
      <c r="E2318" s="159"/>
      <c r="F2318" s="80"/>
      <c r="G2318" s="80"/>
      <c r="H2318" s="80"/>
      <c r="I2318" s="83"/>
      <c r="J2318" s="80"/>
      <c r="K2318" s="84" t="s">
        <v>36</v>
      </c>
      <c r="L2318" s="76">
        <f t="shared" si="178"/>
        <v>2</v>
      </c>
      <c r="M2318" s="76"/>
      <c r="N2318" s="76"/>
      <c r="O2318" s="76">
        <v>1</v>
      </c>
      <c r="P2318" s="76"/>
      <c r="Q2318" s="76"/>
      <c r="R2318" s="76"/>
      <c r="S2318" s="76">
        <v>1</v>
      </c>
      <c r="T2318" s="76"/>
      <c r="U2318" s="76"/>
      <c r="V2318" s="76"/>
      <c r="W2318" s="76"/>
      <c r="X2318" s="76"/>
    </row>
    <row r="2319" spans="1:24">
      <c r="A2319" s="257"/>
      <c r="B2319" s="54"/>
      <c r="C2319" s="46" t="s">
        <v>33</v>
      </c>
      <c r="D2319" s="46" t="s">
        <v>3513</v>
      </c>
      <c r="E2319" s="58" t="s">
        <v>3514</v>
      </c>
      <c r="F2319" s="46" t="s">
        <v>3515</v>
      </c>
      <c r="G2319" s="58" t="s">
        <v>3516</v>
      </c>
      <c r="H2319" s="46" t="s">
        <v>3517</v>
      </c>
      <c r="I2319" s="74">
        <v>178.8</v>
      </c>
      <c r="J2319" s="46" t="s">
        <v>39</v>
      </c>
      <c r="K2319" s="75" t="s">
        <v>32</v>
      </c>
      <c r="L2319" s="76">
        <f t="shared" si="178"/>
        <v>0</v>
      </c>
      <c r="M2319" s="76"/>
      <c r="N2319" s="76"/>
      <c r="O2319" s="76"/>
      <c r="P2319" s="76"/>
      <c r="Q2319" s="76"/>
      <c r="R2319" s="76"/>
      <c r="S2319" s="76"/>
      <c r="T2319" s="76"/>
      <c r="U2319" s="76"/>
      <c r="V2319" s="76"/>
      <c r="W2319" s="76"/>
      <c r="X2319" s="76"/>
    </row>
    <row r="2320" spans="1:24">
      <c r="A2320" s="257"/>
      <c r="B2320" s="54"/>
      <c r="C2320" s="54"/>
      <c r="D2320" s="54"/>
      <c r="E2320" s="158"/>
      <c r="F2320" s="54"/>
      <c r="G2320" s="54"/>
      <c r="H2320" s="54"/>
      <c r="I2320" s="79"/>
      <c r="J2320" s="54"/>
      <c r="K2320" s="75" t="s">
        <v>34</v>
      </c>
      <c r="L2320" s="76">
        <f t="shared" si="178"/>
        <v>0</v>
      </c>
      <c r="M2320" s="76"/>
      <c r="N2320" s="76"/>
      <c r="O2320" s="76"/>
      <c r="P2320" s="76"/>
      <c r="Q2320" s="76"/>
      <c r="R2320" s="76"/>
      <c r="S2320" s="76"/>
      <c r="T2320" s="76"/>
      <c r="U2320" s="76"/>
      <c r="V2320" s="76"/>
      <c r="W2320" s="76"/>
      <c r="X2320" s="76"/>
    </row>
    <row r="2321" spans="1:24">
      <c r="A2321" s="257"/>
      <c r="B2321" s="54"/>
      <c r="C2321" s="80"/>
      <c r="D2321" s="80"/>
      <c r="E2321" s="159"/>
      <c r="F2321" s="80"/>
      <c r="G2321" s="80"/>
      <c r="H2321" s="80"/>
      <c r="I2321" s="83"/>
      <c r="J2321" s="80"/>
      <c r="K2321" s="84" t="s">
        <v>36</v>
      </c>
      <c r="L2321" s="76">
        <f t="shared" si="178"/>
        <v>4</v>
      </c>
      <c r="M2321" s="76"/>
      <c r="N2321" s="76">
        <v>1</v>
      </c>
      <c r="O2321" s="76">
        <v>2</v>
      </c>
      <c r="P2321" s="76"/>
      <c r="Q2321" s="76"/>
      <c r="R2321" s="76"/>
      <c r="S2321" s="76"/>
      <c r="T2321" s="76"/>
      <c r="U2321" s="76"/>
      <c r="V2321" s="76"/>
      <c r="W2321" s="76"/>
      <c r="X2321" s="76">
        <v>1</v>
      </c>
    </row>
    <row r="2322" spans="1:24">
      <c r="A2322" s="257"/>
      <c r="B2322" s="54"/>
      <c r="C2322" s="46" t="s">
        <v>33</v>
      </c>
      <c r="D2322" s="46" t="s">
        <v>3518</v>
      </c>
      <c r="E2322" s="58" t="s">
        <v>3519</v>
      </c>
      <c r="F2322" s="46" t="s">
        <v>3520</v>
      </c>
      <c r="G2322" s="58" t="s">
        <v>3521</v>
      </c>
      <c r="H2322" s="46" t="s">
        <v>3522</v>
      </c>
      <c r="I2322" s="74">
        <v>7623.5</v>
      </c>
      <c r="J2322" s="46" t="s">
        <v>39</v>
      </c>
      <c r="K2322" s="75" t="s">
        <v>32</v>
      </c>
      <c r="L2322" s="76">
        <f t="shared" si="178"/>
        <v>0</v>
      </c>
      <c r="M2322" s="76"/>
      <c r="N2322" s="76"/>
      <c r="O2322" s="76"/>
      <c r="P2322" s="76"/>
      <c r="Q2322" s="76"/>
      <c r="R2322" s="76"/>
      <c r="S2322" s="76"/>
      <c r="T2322" s="76"/>
      <c r="U2322" s="76"/>
      <c r="V2322" s="76"/>
      <c r="W2322" s="76"/>
      <c r="X2322" s="76"/>
    </row>
    <row r="2323" spans="1:24">
      <c r="A2323" s="257"/>
      <c r="B2323" s="54"/>
      <c r="C2323" s="54"/>
      <c r="D2323" s="54"/>
      <c r="E2323" s="158"/>
      <c r="F2323" s="54"/>
      <c r="G2323" s="54"/>
      <c r="H2323" s="54"/>
      <c r="I2323" s="79"/>
      <c r="J2323" s="54"/>
      <c r="K2323" s="75" t="s">
        <v>34</v>
      </c>
      <c r="L2323" s="76">
        <f t="shared" si="178"/>
        <v>0</v>
      </c>
      <c r="M2323" s="76"/>
      <c r="N2323" s="76"/>
      <c r="O2323" s="76"/>
      <c r="P2323" s="76"/>
      <c r="Q2323" s="76"/>
      <c r="R2323" s="76"/>
      <c r="S2323" s="76"/>
      <c r="T2323" s="76"/>
      <c r="U2323" s="76"/>
      <c r="V2323" s="76"/>
      <c r="W2323" s="76"/>
      <c r="X2323" s="76"/>
    </row>
    <row r="2324" spans="1:24">
      <c r="A2324" s="257"/>
      <c r="B2324" s="54"/>
      <c r="C2324" s="80"/>
      <c r="D2324" s="80"/>
      <c r="E2324" s="159"/>
      <c r="F2324" s="80"/>
      <c r="G2324" s="80"/>
      <c r="H2324" s="80"/>
      <c r="I2324" s="83"/>
      <c r="J2324" s="80"/>
      <c r="K2324" s="84" t="s">
        <v>36</v>
      </c>
      <c r="L2324" s="76">
        <f t="shared" si="178"/>
        <v>5</v>
      </c>
      <c r="M2324" s="76"/>
      <c r="N2324" s="76"/>
      <c r="O2324" s="76">
        <v>1</v>
      </c>
      <c r="P2324" s="76"/>
      <c r="Q2324" s="76"/>
      <c r="R2324" s="76"/>
      <c r="S2324" s="76"/>
      <c r="T2324" s="76">
        <v>4</v>
      </c>
      <c r="U2324" s="76"/>
      <c r="V2324" s="76"/>
      <c r="W2324" s="76"/>
      <c r="X2324" s="76"/>
    </row>
    <row r="2325" spans="1:24">
      <c r="A2325" s="257"/>
      <c r="B2325" s="54"/>
      <c r="C2325" s="46" t="s">
        <v>33</v>
      </c>
      <c r="D2325" s="46" t="s">
        <v>3523</v>
      </c>
      <c r="E2325" s="100" t="s">
        <v>3524</v>
      </c>
      <c r="F2325" s="46" t="s">
        <v>3525</v>
      </c>
      <c r="G2325" s="58" t="s">
        <v>3526</v>
      </c>
      <c r="H2325" s="46" t="s">
        <v>3527</v>
      </c>
      <c r="I2325" s="74">
        <v>18623.400000000001</v>
      </c>
      <c r="J2325" s="46" t="s">
        <v>39</v>
      </c>
      <c r="K2325" s="75" t="s">
        <v>32</v>
      </c>
      <c r="L2325" s="76">
        <f t="shared" si="178"/>
        <v>0</v>
      </c>
      <c r="M2325" s="76"/>
      <c r="N2325" s="76"/>
      <c r="O2325" s="76"/>
      <c r="P2325" s="76"/>
      <c r="Q2325" s="76"/>
      <c r="R2325" s="76"/>
      <c r="S2325" s="76"/>
      <c r="T2325" s="76"/>
      <c r="U2325" s="76"/>
      <c r="V2325" s="76"/>
      <c r="W2325" s="76"/>
      <c r="X2325" s="76"/>
    </row>
    <row r="2326" spans="1:24">
      <c r="A2326" s="257"/>
      <c r="B2326" s="54"/>
      <c r="C2326" s="54"/>
      <c r="D2326" s="54"/>
      <c r="E2326" s="317"/>
      <c r="F2326" s="54"/>
      <c r="G2326" s="54"/>
      <c r="H2326" s="54"/>
      <c r="I2326" s="79"/>
      <c r="J2326" s="54"/>
      <c r="K2326" s="75" t="s">
        <v>34</v>
      </c>
      <c r="L2326" s="76">
        <f t="shared" si="178"/>
        <v>0</v>
      </c>
      <c r="M2326" s="76"/>
      <c r="N2326" s="76"/>
      <c r="O2326" s="76"/>
      <c r="P2326" s="76"/>
      <c r="Q2326" s="76"/>
      <c r="R2326" s="76"/>
      <c r="S2326" s="76"/>
      <c r="T2326" s="76"/>
      <c r="U2326" s="76"/>
      <c r="V2326" s="76"/>
      <c r="W2326" s="76"/>
      <c r="X2326" s="76"/>
    </row>
    <row r="2327" spans="1:24">
      <c r="A2327" s="257"/>
      <c r="B2327" s="54"/>
      <c r="C2327" s="80"/>
      <c r="D2327" s="80"/>
      <c r="E2327" s="318"/>
      <c r="F2327" s="80"/>
      <c r="G2327" s="80"/>
      <c r="H2327" s="80"/>
      <c r="I2327" s="83"/>
      <c r="J2327" s="80"/>
      <c r="K2327" s="84" t="s">
        <v>36</v>
      </c>
      <c r="L2327" s="76">
        <f t="shared" si="178"/>
        <v>6</v>
      </c>
      <c r="M2327" s="76"/>
      <c r="N2327" s="76"/>
      <c r="O2327" s="76">
        <v>1</v>
      </c>
      <c r="P2327" s="76"/>
      <c r="Q2327" s="76"/>
      <c r="R2327" s="76"/>
      <c r="S2327" s="76">
        <v>2</v>
      </c>
      <c r="T2327" s="76">
        <v>3</v>
      </c>
      <c r="U2327" s="76"/>
      <c r="V2327" s="76"/>
      <c r="W2327" s="76"/>
      <c r="X2327" s="76"/>
    </row>
    <row r="2328" spans="1:24">
      <c r="A2328" s="257"/>
      <c r="B2328" s="54"/>
      <c r="C2328" s="46" t="s">
        <v>33</v>
      </c>
      <c r="D2328" s="46" t="s">
        <v>3528</v>
      </c>
      <c r="E2328" s="100" t="s">
        <v>3529</v>
      </c>
      <c r="F2328" s="46" t="s">
        <v>3530</v>
      </c>
      <c r="G2328" s="58" t="s">
        <v>3531</v>
      </c>
      <c r="H2328" s="46" t="s">
        <v>3532</v>
      </c>
      <c r="I2328" s="74">
        <v>200</v>
      </c>
      <c r="J2328" s="46" t="s">
        <v>39</v>
      </c>
      <c r="K2328" s="75" t="s">
        <v>32</v>
      </c>
      <c r="L2328" s="76">
        <f t="shared" si="178"/>
        <v>0</v>
      </c>
      <c r="M2328" s="76"/>
      <c r="N2328" s="76"/>
      <c r="O2328" s="76"/>
      <c r="P2328" s="76"/>
      <c r="Q2328" s="76"/>
      <c r="R2328" s="76"/>
      <c r="S2328" s="76"/>
      <c r="T2328" s="76"/>
      <c r="U2328" s="76"/>
      <c r="V2328" s="76"/>
      <c r="W2328" s="76"/>
      <c r="X2328" s="76"/>
    </row>
    <row r="2329" spans="1:24">
      <c r="A2329" s="257"/>
      <c r="B2329" s="54"/>
      <c r="C2329" s="54"/>
      <c r="D2329" s="54"/>
      <c r="E2329" s="317"/>
      <c r="F2329" s="54"/>
      <c r="G2329" s="54"/>
      <c r="H2329" s="54"/>
      <c r="I2329" s="79"/>
      <c r="J2329" s="54"/>
      <c r="K2329" s="75" t="s">
        <v>34</v>
      </c>
      <c r="L2329" s="76">
        <f t="shared" si="178"/>
        <v>0</v>
      </c>
      <c r="M2329" s="76"/>
      <c r="N2329" s="76"/>
      <c r="O2329" s="76"/>
      <c r="P2329" s="76"/>
      <c r="Q2329" s="76"/>
      <c r="R2329" s="76"/>
      <c r="S2329" s="76"/>
      <c r="T2329" s="76"/>
      <c r="U2329" s="76"/>
      <c r="V2329" s="76"/>
      <c r="W2329" s="76"/>
      <c r="X2329" s="76"/>
    </row>
    <row r="2330" spans="1:24">
      <c r="A2330" s="257"/>
      <c r="B2330" s="54"/>
      <c r="C2330" s="80"/>
      <c r="D2330" s="80"/>
      <c r="E2330" s="318"/>
      <c r="F2330" s="80"/>
      <c r="G2330" s="80"/>
      <c r="H2330" s="80"/>
      <c r="I2330" s="83"/>
      <c r="J2330" s="80"/>
      <c r="K2330" s="84" t="s">
        <v>36</v>
      </c>
      <c r="L2330" s="76">
        <f t="shared" si="178"/>
        <v>2</v>
      </c>
      <c r="M2330" s="76">
        <v>2</v>
      </c>
      <c r="N2330" s="76"/>
      <c r="O2330" s="76"/>
      <c r="P2330" s="76"/>
      <c r="Q2330" s="76"/>
      <c r="R2330" s="76"/>
      <c r="S2330" s="76"/>
      <c r="T2330" s="76"/>
      <c r="U2330" s="76"/>
      <c r="V2330" s="76"/>
      <c r="W2330" s="76"/>
      <c r="X2330" s="76"/>
    </row>
    <row r="2331" spans="1:24">
      <c r="A2331" s="257"/>
      <c r="B2331" s="54"/>
      <c r="C2331" s="46" t="s">
        <v>33</v>
      </c>
      <c r="D2331" s="46" t="s">
        <v>3533</v>
      </c>
      <c r="E2331" s="100" t="s">
        <v>3534</v>
      </c>
      <c r="F2331" s="46" t="s">
        <v>3535</v>
      </c>
      <c r="G2331" s="58" t="s">
        <v>3536</v>
      </c>
      <c r="H2331" s="46" t="s">
        <v>3537</v>
      </c>
      <c r="I2331" s="74">
        <v>11568.8</v>
      </c>
      <c r="J2331" s="46" t="s">
        <v>39</v>
      </c>
      <c r="K2331" s="75" t="s">
        <v>32</v>
      </c>
      <c r="L2331" s="76">
        <f t="shared" si="178"/>
        <v>0</v>
      </c>
      <c r="M2331" s="76"/>
      <c r="N2331" s="76"/>
      <c r="O2331" s="76"/>
      <c r="P2331" s="76"/>
      <c r="Q2331" s="76"/>
      <c r="R2331" s="76"/>
      <c r="S2331" s="76"/>
      <c r="T2331" s="76"/>
      <c r="U2331" s="76"/>
      <c r="V2331" s="76"/>
      <c r="W2331" s="76"/>
      <c r="X2331" s="76"/>
    </row>
    <row r="2332" spans="1:24">
      <c r="A2332" s="257"/>
      <c r="B2332" s="54"/>
      <c r="C2332" s="54"/>
      <c r="D2332" s="54"/>
      <c r="E2332" s="317"/>
      <c r="F2332" s="54"/>
      <c r="G2332" s="54"/>
      <c r="H2332" s="54"/>
      <c r="I2332" s="79"/>
      <c r="J2332" s="54"/>
      <c r="K2332" s="75" t="s">
        <v>34</v>
      </c>
      <c r="L2332" s="76">
        <f t="shared" si="178"/>
        <v>0</v>
      </c>
      <c r="M2332" s="76"/>
      <c r="N2332" s="76"/>
      <c r="O2332" s="76"/>
      <c r="P2332" s="76"/>
      <c r="Q2332" s="76"/>
      <c r="R2332" s="76"/>
      <c r="S2332" s="76"/>
      <c r="T2332" s="76"/>
      <c r="U2332" s="76"/>
      <c r="V2332" s="76"/>
      <c r="W2332" s="76"/>
      <c r="X2332" s="76"/>
    </row>
    <row r="2333" spans="1:24">
      <c r="A2333" s="257"/>
      <c r="B2333" s="54"/>
      <c r="C2333" s="80"/>
      <c r="D2333" s="80"/>
      <c r="E2333" s="318"/>
      <c r="F2333" s="80"/>
      <c r="G2333" s="80"/>
      <c r="H2333" s="80"/>
      <c r="I2333" s="83"/>
      <c r="J2333" s="80"/>
      <c r="K2333" s="84" t="s">
        <v>36</v>
      </c>
      <c r="L2333" s="76">
        <f t="shared" si="178"/>
        <v>3</v>
      </c>
      <c r="M2333" s="76"/>
      <c r="N2333" s="76"/>
      <c r="O2333" s="76"/>
      <c r="P2333" s="76"/>
      <c r="Q2333" s="76"/>
      <c r="R2333" s="76"/>
      <c r="S2333" s="76"/>
      <c r="T2333" s="76"/>
      <c r="U2333" s="76"/>
      <c r="V2333" s="76"/>
      <c r="W2333" s="76"/>
      <c r="X2333" s="76">
        <v>3</v>
      </c>
    </row>
    <row r="2334" spans="1:24">
      <c r="A2334" s="257"/>
      <c r="B2334" s="54"/>
      <c r="C2334" s="46" t="s">
        <v>35</v>
      </c>
      <c r="D2334" s="46" t="s">
        <v>3538</v>
      </c>
      <c r="E2334" s="100" t="s">
        <v>3539</v>
      </c>
      <c r="F2334" s="46" t="s">
        <v>3540</v>
      </c>
      <c r="G2334" s="58" t="s">
        <v>3541</v>
      </c>
      <c r="H2334" s="46" t="s">
        <v>3542</v>
      </c>
      <c r="I2334" s="74">
        <v>863.2</v>
      </c>
      <c r="J2334" s="46" t="s">
        <v>39</v>
      </c>
      <c r="K2334" s="75" t="s">
        <v>32</v>
      </c>
      <c r="L2334" s="76">
        <f t="shared" si="178"/>
        <v>0</v>
      </c>
      <c r="M2334" s="76"/>
      <c r="N2334" s="76"/>
      <c r="O2334" s="76"/>
      <c r="P2334" s="76"/>
      <c r="Q2334" s="76"/>
      <c r="R2334" s="76"/>
      <c r="S2334" s="76"/>
      <c r="T2334" s="76"/>
      <c r="U2334" s="76"/>
      <c r="V2334" s="76"/>
      <c r="W2334" s="76"/>
      <c r="X2334" s="76"/>
    </row>
    <row r="2335" spans="1:24">
      <c r="A2335" s="257"/>
      <c r="B2335" s="54"/>
      <c r="C2335" s="54"/>
      <c r="D2335" s="54"/>
      <c r="E2335" s="317"/>
      <c r="F2335" s="54"/>
      <c r="G2335" s="54"/>
      <c r="H2335" s="54"/>
      <c r="I2335" s="79"/>
      <c r="J2335" s="54"/>
      <c r="K2335" s="75" t="s">
        <v>34</v>
      </c>
      <c r="L2335" s="76">
        <f t="shared" si="178"/>
        <v>8</v>
      </c>
      <c r="M2335" s="76">
        <v>4</v>
      </c>
      <c r="N2335" s="76"/>
      <c r="O2335" s="76">
        <v>4</v>
      </c>
      <c r="P2335" s="76"/>
      <c r="Q2335" s="76"/>
      <c r="R2335" s="76"/>
      <c r="S2335" s="76"/>
      <c r="T2335" s="76"/>
      <c r="U2335" s="76"/>
      <c r="V2335" s="76"/>
      <c r="W2335" s="76"/>
      <c r="X2335" s="76"/>
    </row>
    <row r="2336" spans="1:24">
      <c r="A2336" s="257"/>
      <c r="B2336" s="54"/>
      <c r="C2336" s="80"/>
      <c r="D2336" s="80"/>
      <c r="E2336" s="318"/>
      <c r="F2336" s="80"/>
      <c r="G2336" s="80"/>
      <c r="H2336" s="80"/>
      <c r="I2336" s="83"/>
      <c r="J2336" s="80"/>
      <c r="K2336" s="84" t="s">
        <v>36</v>
      </c>
      <c r="L2336" s="76">
        <f t="shared" si="178"/>
        <v>0</v>
      </c>
      <c r="M2336" s="76"/>
      <c r="N2336" s="76"/>
      <c r="O2336" s="76"/>
      <c r="P2336" s="76"/>
      <c r="Q2336" s="76"/>
      <c r="R2336" s="76"/>
      <c r="S2336" s="76"/>
      <c r="T2336" s="76"/>
      <c r="U2336" s="76"/>
      <c r="V2336" s="76"/>
      <c r="W2336" s="76"/>
      <c r="X2336" s="76"/>
    </row>
    <row r="2337" spans="1:24">
      <c r="A2337" s="257"/>
      <c r="B2337" s="54"/>
      <c r="C2337" s="46" t="s">
        <v>35</v>
      </c>
      <c r="D2337" s="46" t="s">
        <v>3503</v>
      </c>
      <c r="E2337" s="100" t="s">
        <v>3543</v>
      </c>
      <c r="F2337" s="46" t="s">
        <v>3505</v>
      </c>
      <c r="G2337" s="58" t="s">
        <v>3506</v>
      </c>
      <c r="H2337" s="46" t="s">
        <v>3507</v>
      </c>
      <c r="I2337" s="74">
        <v>1036.7</v>
      </c>
      <c r="J2337" s="46" t="s">
        <v>39</v>
      </c>
      <c r="K2337" s="75" t="s">
        <v>32</v>
      </c>
      <c r="L2337" s="76">
        <f t="shared" si="178"/>
        <v>0</v>
      </c>
      <c r="M2337" s="76"/>
      <c r="N2337" s="76"/>
      <c r="O2337" s="76"/>
      <c r="P2337" s="76"/>
      <c r="Q2337" s="76"/>
      <c r="R2337" s="76"/>
      <c r="S2337" s="76"/>
      <c r="T2337" s="76"/>
      <c r="U2337" s="76"/>
      <c r="V2337" s="76"/>
      <c r="W2337" s="76"/>
      <c r="X2337" s="76"/>
    </row>
    <row r="2338" spans="1:24">
      <c r="A2338" s="257"/>
      <c r="B2338" s="54"/>
      <c r="C2338" s="54"/>
      <c r="D2338" s="54"/>
      <c r="E2338" s="317"/>
      <c r="F2338" s="54"/>
      <c r="G2338" s="54"/>
      <c r="H2338" s="54"/>
      <c r="I2338" s="79"/>
      <c r="J2338" s="54"/>
      <c r="K2338" s="75" t="s">
        <v>34</v>
      </c>
      <c r="L2338" s="76">
        <f t="shared" si="178"/>
        <v>0</v>
      </c>
      <c r="M2338" s="76"/>
      <c r="N2338" s="76"/>
      <c r="O2338" s="76"/>
      <c r="P2338" s="76"/>
      <c r="Q2338" s="76"/>
      <c r="R2338" s="76"/>
      <c r="S2338" s="76"/>
      <c r="T2338" s="76"/>
      <c r="U2338" s="76"/>
      <c r="V2338" s="76"/>
      <c r="W2338" s="76"/>
      <c r="X2338" s="76"/>
    </row>
    <row r="2339" spans="1:24">
      <c r="A2339" s="257"/>
      <c r="B2339" s="54"/>
      <c r="C2339" s="80"/>
      <c r="D2339" s="80"/>
      <c r="E2339" s="318"/>
      <c r="F2339" s="80"/>
      <c r="G2339" s="80"/>
      <c r="H2339" s="80"/>
      <c r="I2339" s="83"/>
      <c r="J2339" s="80"/>
      <c r="K2339" s="84" t="s">
        <v>36</v>
      </c>
      <c r="L2339" s="76">
        <f t="shared" si="178"/>
        <v>4</v>
      </c>
      <c r="M2339" s="76">
        <v>1</v>
      </c>
      <c r="N2339" s="76"/>
      <c r="O2339" s="76">
        <v>2</v>
      </c>
      <c r="P2339" s="76"/>
      <c r="Q2339" s="76"/>
      <c r="R2339" s="76"/>
      <c r="S2339" s="76">
        <v>1</v>
      </c>
      <c r="T2339" s="76"/>
      <c r="U2339" s="76"/>
      <c r="V2339" s="76"/>
      <c r="W2339" s="76"/>
      <c r="X2339" s="76"/>
    </row>
    <row r="2340" spans="1:24">
      <c r="A2340" s="257"/>
      <c r="B2340" s="54"/>
      <c r="C2340" s="46" t="s">
        <v>35</v>
      </c>
      <c r="D2340" s="46" t="s">
        <v>3544</v>
      </c>
      <c r="E2340" s="100" t="s">
        <v>3545</v>
      </c>
      <c r="F2340" s="46" t="s">
        <v>3546</v>
      </c>
      <c r="G2340" s="58" t="s">
        <v>3547</v>
      </c>
      <c r="H2340" s="46" t="s">
        <v>3548</v>
      </c>
      <c r="I2340" s="74">
        <v>46.2</v>
      </c>
      <c r="J2340" s="46" t="s">
        <v>39</v>
      </c>
      <c r="K2340" s="75" t="s">
        <v>32</v>
      </c>
      <c r="L2340" s="76">
        <f t="shared" si="178"/>
        <v>0</v>
      </c>
      <c r="M2340" s="76"/>
      <c r="N2340" s="76"/>
      <c r="O2340" s="76"/>
      <c r="P2340" s="76"/>
      <c r="Q2340" s="76"/>
      <c r="R2340" s="76"/>
      <c r="S2340" s="76"/>
      <c r="T2340" s="76"/>
      <c r="U2340" s="76"/>
      <c r="V2340" s="76"/>
      <c r="W2340" s="76"/>
      <c r="X2340" s="76"/>
    </row>
    <row r="2341" spans="1:24">
      <c r="A2341" s="257"/>
      <c r="B2341" s="54"/>
      <c r="C2341" s="54"/>
      <c r="D2341" s="54"/>
      <c r="E2341" s="317"/>
      <c r="F2341" s="54"/>
      <c r="G2341" s="54"/>
      <c r="H2341" s="54"/>
      <c r="I2341" s="79"/>
      <c r="J2341" s="54"/>
      <c r="K2341" s="75" t="s">
        <v>34</v>
      </c>
      <c r="L2341" s="76">
        <f t="shared" si="178"/>
        <v>4</v>
      </c>
      <c r="M2341" s="76">
        <v>4</v>
      </c>
      <c r="N2341" s="76"/>
      <c r="O2341" s="76"/>
      <c r="P2341" s="76"/>
      <c r="Q2341" s="76"/>
      <c r="R2341" s="76"/>
      <c r="S2341" s="76"/>
      <c r="T2341" s="76"/>
      <c r="U2341" s="76"/>
      <c r="V2341" s="76"/>
      <c r="W2341" s="76"/>
      <c r="X2341" s="76"/>
    </row>
    <row r="2342" spans="1:24">
      <c r="A2342" s="257"/>
      <c r="B2342" s="54"/>
      <c r="C2342" s="80"/>
      <c r="D2342" s="80"/>
      <c r="E2342" s="318"/>
      <c r="F2342" s="80"/>
      <c r="G2342" s="80"/>
      <c r="H2342" s="80"/>
      <c r="I2342" s="83"/>
      <c r="J2342" s="80"/>
      <c r="K2342" s="84" t="s">
        <v>36</v>
      </c>
      <c r="L2342" s="76">
        <f t="shared" si="178"/>
        <v>0</v>
      </c>
      <c r="M2342" s="76"/>
      <c r="N2342" s="76"/>
      <c r="O2342" s="76"/>
      <c r="P2342" s="76"/>
      <c r="Q2342" s="76"/>
      <c r="R2342" s="76"/>
      <c r="S2342" s="76"/>
      <c r="T2342" s="76"/>
      <c r="U2342" s="76"/>
      <c r="V2342" s="76"/>
      <c r="W2342" s="76"/>
      <c r="X2342" s="76"/>
    </row>
    <row r="2343" spans="1:24">
      <c r="A2343" s="257"/>
      <c r="B2343" s="54"/>
      <c r="C2343" s="46" t="s">
        <v>35</v>
      </c>
      <c r="D2343" s="46" t="s">
        <v>3549</v>
      </c>
      <c r="E2343" s="100" t="s">
        <v>3550</v>
      </c>
      <c r="F2343" s="46" t="s">
        <v>3551</v>
      </c>
      <c r="G2343" s="58" t="s">
        <v>3552</v>
      </c>
      <c r="H2343" s="46" t="s">
        <v>3553</v>
      </c>
      <c r="I2343" s="74">
        <v>250.2</v>
      </c>
      <c r="J2343" s="46" t="s">
        <v>39</v>
      </c>
      <c r="K2343" s="75" t="s">
        <v>32</v>
      </c>
      <c r="L2343" s="76">
        <f t="shared" si="178"/>
        <v>0</v>
      </c>
      <c r="M2343" s="76"/>
      <c r="N2343" s="76"/>
      <c r="O2343" s="76"/>
      <c r="P2343" s="76"/>
      <c r="Q2343" s="76"/>
      <c r="R2343" s="76"/>
      <c r="S2343" s="76"/>
      <c r="T2343" s="76"/>
      <c r="U2343" s="76"/>
      <c r="V2343" s="76"/>
      <c r="W2343" s="76"/>
      <c r="X2343" s="76"/>
    </row>
    <row r="2344" spans="1:24">
      <c r="A2344" s="257"/>
      <c r="B2344" s="54"/>
      <c r="C2344" s="54"/>
      <c r="D2344" s="54"/>
      <c r="E2344" s="317"/>
      <c r="F2344" s="54"/>
      <c r="G2344" s="54"/>
      <c r="H2344" s="54"/>
      <c r="I2344" s="79"/>
      <c r="J2344" s="54"/>
      <c r="K2344" s="75" t="s">
        <v>34</v>
      </c>
      <c r="L2344" s="76">
        <f t="shared" si="178"/>
        <v>0</v>
      </c>
      <c r="M2344" s="76"/>
      <c r="N2344" s="76"/>
      <c r="O2344" s="76"/>
      <c r="P2344" s="76"/>
      <c r="Q2344" s="76"/>
      <c r="R2344" s="76"/>
      <c r="S2344" s="76"/>
      <c r="T2344" s="76"/>
      <c r="U2344" s="76"/>
      <c r="V2344" s="76"/>
      <c r="W2344" s="76"/>
      <c r="X2344" s="76"/>
    </row>
    <row r="2345" spans="1:24">
      <c r="A2345" s="257"/>
      <c r="B2345" s="80"/>
      <c r="C2345" s="80"/>
      <c r="D2345" s="80"/>
      <c r="E2345" s="318"/>
      <c r="F2345" s="80"/>
      <c r="G2345" s="80"/>
      <c r="H2345" s="80"/>
      <c r="I2345" s="83"/>
      <c r="J2345" s="80"/>
      <c r="K2345" s="84" t="s">
        <v>36</v>
      </c>
      <c r="L2345" s="76">
        <f t="shared" si="178"/>
        <v>3</v>
      </c>
      <c r="M2345" s="76">
        <v>2</v>
      </c>
      <c r="N2345" s="76"/>
      <c r="O2345" s="76">
        <v>1</v>
      </c>
      <c r="P2345" s="76"/>
      <c r="Q2345" s="76"/>
      <c r="R2345" s="76"/>
      <c r="S2345" s="76"/>
      <c r="T2345" s="76"/>
      <c r="U2345" s="76"/>
      <c r="V2345" s="76"/>
      <c r="W2345" s="76"/>
      <c r="X2345" s="76"/>
    </row>
    <row r="2346" spans="1:24">
      <c r="A2346" s="257"/>
      <c r="B2346" s="46" t="s">
        <v>3554</v>
      </c>
      <c r="C2346" s="199"/>
      <c r="D2346" s="131">
        <f>COUNTA(D2349:D2414)</f>
        <v>22</v>
      </c>
      <c r="E2346" s="46"/>
      <c r="F2346" s="46"/>
      <c r="G2346" s="46"/>
      <c r="H2346" s="46"/>
      <c r="I2346" s="74">
        <f>SUM(I2349:I2414)</f>
        <v>153289</v>
      </c>
      <c r="J2346" s="46" t="s">
        <v>39</v>
      </c>
      <c r="K2346" s="75" t="s">
        <v>32</v>
      </c>
      <c r="L2346" s="76">
        <f>SUM(M2346:X2346)</f>
        <v>50</v>
      </c>
      <c r="M2346" s="76">
        <f>M2349+M2352+M2355+M2358+M2361+M2364+M2367+M2370+M2373+M2376+M2379+M2382+M2385+M2388+M2391+M2394+M2397+M2400+M2403+M2406+M2409+M2412</f>
        <v>0</v>
      </c>
      <c r="N2346" s="76">
        <f t="shared" ref="N2346:X2346" si="179">N2349+N2352+N2355+N2358+N2361+N2364+N2367+N2370+N2373+N2376+N2379+N2382+N2385+N2388+N2391+N2394+N2397+N2400+N2403+N2406+N2409+N2412</f>
        <v>24</v>
      </c>
      <c r="O2346" s="76">
        <f t="shared" si="179"/>
        <v>5</v>
      </c>
      <c r="P2346" s="76">
        <f t="shared" si="179"/>
        <v>6</v>
      </c>
      <c r="Q2346" s="76">
        <f t="shared" si="179"/>
        <v>0</v>
      </c>
      <c r="R2346" s="76">
        <f t="shared" si="179"/>
        <v>0</v>
      </c>
      <c r="S2346" s="76">
        <f t="shared" si="179"/>
        <v>3</v>
      </c>
      <c r="T2346" s="76">
        <f t="shared" si="179"/>
        <v>11</v>
      </c>
      <c r="U2346" s="76">
        <f t="shared" si="179"/>
        <v>0</v>
      </c>
      <c r="V2346" s="76">
        <f t="shared" si="179"/>
        <v>0</v>
      </c>
      <c r="W2346" s="76">
        <f t="shared" si="179"/>
        <v>0</v>
      </c>
      <c r="X2346" s="76">
        <f t="shared" si="179"/>
        <v>1</v>
      </c>
    </row>
    <row r="2347" spans="1:24">
      <c r="A2347" s="257"/>
      <c r="B2347" s="54"/>
      <c r="C2347" s="200"/>
      <c r="D2347" s="136"/>
      <c r="E2347" s="54"/>
      <c r="F2347" s="54"/>
      <c r="G2347" s="54"/>
      <c r="H2347" s="54"/>
      <c r="I2347" s="79"/>
      <c r="J2347" s="54"/>
      <c r="K2347" s="75" t="s">
        <v>34</v>
      </c>
      <c r="L2347" s="76">
        <f>SUM(M2347:X2347)</f>
        <v>11</v>
      </c>
      <c r="M2347" s="76">
        <f t="shared" ref="M2347:X2348" si="180">M2350+M2353+M2356+M2359+M2362+M2365+M2368+M2371+M2374+M2377+M2380+M2383+M2386+M2389+M2392+M2395+M2398+M2401+M2404+M2407+M2410+M2413</f>
        <v>0</v>
      </c>
      <c r="N2347" s="76">
        <f t="shared" si="180"/>
        <v>11</v>
      </c>
      <c r="O2347" s="76">
        <f t="shared" si="180"/>
        <v>0</v>
      </c>
      <c r="P2347" s="76">
        <f t="shared" si="180"/>
        <v>0</v>
      </c>
      <c r="Q2347" s="76">
        <f t="shared" si="180"/>
        <v>0</v>
      </c>
      <c r="R2347" s="76">
        <f t="shared" si="180"/>
        <v>0</v>
      </c>
      <c r="S2347" s="76">
        <f t="shared" si="180"/>
        <v>0</v>
      </c>
      <c r="T2347" s="76">
        <f t="shared" si="180"/>
        <v>0</v>
      </c>
      <c r="U2347" s="76">
        <f t="shared" si="180"/>
        <v>0</v>
      </c>
      <c r="V2347" s="76">
        <f t="shared" si="180"/>
        <v>0</v>
      </c>
      <c r="W2347" s="76">
        <f t="shared" si="180"/>
        <v>0</v>
      </c>
      <c r="X2347" s="76">
        <f t="shared" si="180"/>
        <v>0</v>
      </c>
    </row>
    <row r="2348" spans="1:24">
      <c r="A2348" s="257"/>
      <c r="B2348" s="80"/>
      <c r="C2348" s="201"/>
      <c r="D2348" s="138"/>
      <c r="E2348" s="80"/>
      <c r="F2348" s="80"/>
      <c r="G2348" s="80"/>
      <c r="H2348" s="80"/>
      <c r="I2348" s="83"/>
      <c r="J2348" s="80"/>
      <c r="K2348" s="84" t="s">
        <v>36</v>
      </c>
      <c r="L2348" s="76">
        <f>SUM(M2348:X2348)</f>
        <v>68</v>
      </c>
      <c r="M2348" s="76">
        <f t="shared" si="180"/>
        <v>0</v>
      </c>
      <c r="N2348" s="76">
        <f t="shared" si="180"/>
        <v>0</v>
      </c>
      <c r="O2348" s="76">
        <f t="shared" si="180"/>
        <v>16</v>
      </c>
      <c r="P2348" s="76">
        <f t="shared" si="180"/>
        <v>0</v>
      </c>
      <c r="Q2348" s="76">
        <f t="shared" si="180"/>
        <v>0</v>
      </c>
      <c r="R2348" s="76">
        <f t="shared" si="180"/>
        <v>0</v>
      </c>
      <c r="S2348" s="76">
        <f t="shared" si="180"/>
        <v>12</v>
      </c>
      <c r="T2348" s="76">
        <f t="shared" si="180"/>
        <v>21</v>
      </c>
      <c r="U2348" s="76">
        <f t="shared" si="180"/>
        <v>15</v>
      </c>
      <c r="V2348" s="76">
        <f t="shared" si="180"/>
        <v>0</v>
      </c>
      <c r="W2348" s="76">
        <f t="shared" si="180"/>
        <v>4</v>
      </c>
      <c r="X2348" s="76">
        <f t="shared" si="180"/>
        <v>0</v>
      </c>
    </row>
    <row r="2349" spans="1:24">
      <c r="A2349" s="257"/>
      <c r="B2349" s="46" t="s">
        <v>3555</v>
      </c>
      <c r="C2349" s="46" t="s">
        <v>31</v>
      </c>
      <c r="D2349" s="58" t="s">
        <v>3556</v>
      </c>
      <c r="E2349" s="100" t="s">
        <v>3557</v>
      </c>
      <c r="F2349" s="58" t="s">
        <v>3558</v>
      </c>
      <c r="G2349" s="58" t="s">
        <v>3559</v>
      </c>
      <c r="H2349" s="319" t="s">
        <v>3560</v>
      </c>
      <c r="I2349" s="88">
        <v>14318</v>
      </c>
      <c r="J2349" s="46" t="s">
        <v>39</v>
      </c>
      <c r="K2349" s="75" t="s">
        <v>32</v>
      </c>
      <c r="L2349" s="76">
        <f t="shared" ref="L2349:L2412" si="181">SUM(M2349:X2349)</f>
        <v>13</v>
      </c>
      <c r="M2349" s="76"/>
      <c r="N2349" s="76">
        <v>8</v>
      </c>
      <c r="O2349" s="76"/>
      <c r="P2349" s="76">
        <v>3</v>
      </c>
      <c r="Q2349" s="76"/>
      <c r="R2349" s="76"/>
      <c r="S2349" s="76"/>
      <c r="T2349" s="76">
        <v>2</v>
      </c>
      <c r="U2349" s="76"/>
      <c r="V2349" s="76">
        <v>0</v>
      </c>
      <c r="W2349" s="76"/>
      <c r="X2349" s="76"/>
    </row>
    <row r="2350" spans="1:24">
      <c r="A2350" s="257"/>
      <c r="B2350" s="54"/>
      <c r="C2350" s="54"/>
      <c r="D2350" s="77"/>
      <c r="E2350" s="101"/>
      <c r="F2350" s="77"/>
      <c r="G2350" s="77"/>
      <c r="H2350" s="320"/>
      <c r="I2350" s="89"/>
      <c r="J2350" s="54"/>
      <c r="K2350" s="75" t="s">
        <v>34</v>
      </c>
      <c r="L2350" s="76">
        <f t="shared" si="181"/>
        <v>4</v>
      </c>
      <c r="M2350" s="76"/>
      <c r="N2350" s="76">
        <v>4</v>
      </c>
      <c r="O2350" s="76"/>
      <c r="P2350" s="76"/>
      <c r="Q2350" s="76"/>
      <c r="R2350" s="76"/>
      <c r="S2350" s="76"/>
      <c r="T2350" s="76"/>
      <c r="U2350" s="76"/>
      <c r="V2350" s="76"/>
      <c r="W2350" s="76"/>
      <c r="X2350" s="76"/>
    </row>
    <row r="2351" spans="1:24">
      <c r="A2351" s="257"/>
      <c r="B2351" s="54"/>
      <c r="C2351" s="80"/>
      <c r="D2351" s="81"/>
      <c r="E2351" s="102"/>
      <c r="F2351" s="81"/>
      <c r="G2351" s="81"/>
      <c r="H2351" s="321"/>
      <c r="I2351" s="90"/>
      <c r="J2351" s="80"/>
      <c r="K2351" s="84" t="s">
        <v>36</v>
      </c>
      <c r="L2351" s="76">
        <f t="shared" si="181"/>
        <v>0</v>
      </c>
      <c r="M2351" s="76"/>
      <c r="N2351" s="76"/>
      <c r="O2351" s="76"/>
      <c r="P2351" s="76"/>
      <c r="Q2351" s="76"/>
      <c r="R2351" s="76"/>
      <c r="S2351" s="76"/>
      <c r="T2351" s="76"/>
      <c r="U2351" s="76"/>
      <c r="V2351" s="76"/>
      <c r="W2351" s="76"/>
      <c r="X2351" s="76"/>
    </row>
    <row r="2352" spans="1:24">
      <c r="A2352" s="257"/>
      <c r="B2352" s="54"/>
      <c r="C2352" s="46" t="s">
        <v>31</v>
      </c>
      <c r="D2352" s="58" t="s">
        <v>3561</v>
      </c>
      <c r="E2352" s="100" t="s">
        <v>3562</v>
      </c>
      <c r="F2352" s="58" t="s">
        <v>3563</v>
      </c>
      <c r="G2352" s="58" t="s">
        <v>3564</v>
      </c>
      <c r="H2352" s="319" t="s">
        <v>3565</v>
      </c>
      <c r="I2352" s="88">
        <v>5185</v>
      </c>
      <c r="J2352" s="46" t="s">
        <v>39</v>
      </c>
      <c r="K2352" s="75" t="s">
        <v>32</v>
      </c>
      <c r="L2352" s="76">
        <f t="shared" si="181"/>
        <v>6</v>
      </c>
      <c r="M2352" s="76"/>
      <c r="N2352" s="76">
        <v>3</v>
      </c>
      <c r="O2352" s="76"/>
      <c r="P2352" s="76">
        <v>1</v>
      </c>
      <c r="Q2352" s="76"/>
      <c r="R2352" s="76"/>
      <c r="S2352" s="76"/>
      <c r="T2352" s="76">
        <v>2</v>
      </c>
      <c r="U2352" s="76"/>
      <c r="V2352" s="76"/>
      <c r="W2352" s="76"/>
      <c r="X2352" s="76"/>
    </row>
    <row r="2353" spans="1:24">
      <c r="A2353" s="257"/>
      <c r="B2353" s="54"/>
      <c r="C2353" s="54"/>
      <c r="D2353" s="77"/>
      <c r="E2353" s="101"/>
      <c r="F2353" s="77"/>
      <c r="G2353" s="77"/>
      <c r="H2353" s="320"/>
      <c r="I2353" s="89"/>
      <c r="J2353" s="54"/>
      <c r="K2353" s="75" t="s">
        <v>34</v>
      </c>
      <c r="L2353" s="76">
        <f t="shared" si="181"/>
        <v>3</v>
      </c>
      <c r="M2353" s="76"/>
      <c r="N2353" s="76">
        <v>3</v>
      </c>
      <c r="O2353" s="76"/>
      <c r="P2353" s="76"/>
      <c r="Q2353" s="76"/>
      <c r="R2353" s="76"/>
      <c r="S2353" s="76"/>
      <c r="T2353" s="76"/>
      <c r="U2353" s="76"/>
      <c r="V2353" s="76"/>
      <c r="W2353" s="76"/>
      <c r="X2353" s="76"/>
    </row>
    <row r="2354" spans="1:24">
      <c r="A2354" s="257"/>
      <c r="B2354" s="54"/>
      <c r="C2354" s="80"/>
      <c r="D2354" s="81"/>
      <c r="E2354" s="102"/>
      <c r="F2354" s="81"/>
      <c r="G2354" s="81"/>
      <c r="H2354" s="321"/>
      <c r="I2354" s="90"/>
      <c r="J2354" s="80"/>
      <c r="K2354" s="84" t="s">
        <v>36</v>
      </c>
      <c r="L2354" s="76">
        <f t="shared" si="181"/>
        <v>0</v>
      </c>
      <c r="M2354" s="76"/>
      <c r="N2354" s="76"/>
      <c r="O2354" s="76"/>
      <c r="P2354" s="76"/>
      <c r="Q2354" s="76"/>
      <c r="R2354" s="76"/>
      <c r="S2354" s="76"/>
      <c r="T2354" s="76"/>
      <c r="U2354" s="76"/>
      <c r="V2354" s="76"/>
      <c r="W2354" s="76"/>
      <c r="X2354" s="76"/>
    </row>
    <row r="2355" spans="1:24">
      <c r="A2355" s="257"/>
      <c r="B2355" s="54"/>
      <c r="C2355" s="46" t="s">
        <v>31</v>
      </c>
      <c r="D2355" s="58" t="s">
        <v>3566</v>
      </c>
      <c r="E2355" s="100" t="s">
        <v>3567</v>
      </c>
      <c r="F2355" s="58" t="s">
        <v>3568</v>
      </c>
      <c r="G2355" s="58" t="s">
        <v>3569</v>
      </c>
      <c r="H2355" s="319" t="s">
        <v>3570</v>
      </c>
      <c r="I2355" s="88">
        <v>5325</v>
      </c>
      <c r="J2355" s="46" t="s">
        <v>39</v>
      </c>
      <c r="K2355" s="75" t="s">
        <v>32</v>
      </c>
      <c r="L2355" s="76">
        <f t="shared" si="181"/>
        <v>6</v>
      </c>
      <c r="M2355" s="76"/>
      <c r="N2355" s="76">
        <v>3</v>
      </c>
      <c r="O2355" s="76"/>
      <c r="P2355" s="76">
        <v>1</v>
      </c>
      <c r="Q2355" s="76"/>
      <c r="R2355" s="76"/>
      <c r="S2355" s="76"/>
      <c r="T2355" s="76">
        <v>2</v>
      </c>
      <c r="U2355" s="76"/>
      <c r="V2355" s="76"/>
      <c r="W2355" s="76"/>
      <c r="X2355" s="76"/>
    </row>
    <row r="2356" spans="1:24">
      <c r="A2356" s="257"/>
      <c r="B2356" s="54"/>
      <c r="C2356" s="54"/>
      <c r="D2356" s="77"/>
      <c r="E2356" s="101"/>
      <c r="F2356" s="77"/>
      <c r="G2356" s="77"/>
      <c r="H2356" s="320"/>
      <c r="I2356" s="89"/>
      <c r="J2356" s="54"/>
      <c r="K2356" s="75" t="s">
        <v>34</v>
      </c>
      <c r="L2356" s="76">
        <f t="shared" si="181"/>
        <v>2</v>
      </c>
      <c r="M2356" s="76"/>
      <c r="N2356" s="76">
        <v>2</v>
      </c>
      <c r="O2356" s="76"/>
      <c r="P2356" s="76"/>
      <c r="Q2356" s="76"/>
      <c r="R2356" s="76"/>
      <c r="S2356" s="76"/>
      <c r="T2356" s="76"/>
      <c r="U2356" s="76"/>
      <c r="V2356" s="76"/>
      <c r="W2356" s="76"/>
      <c r="X2356" s="76"/>
    </row>
    <row r="2357" spans="1:24">
      <c r="A2357" s="257"/>
      <c r="B2357" s="54"/>
      <c r="C2357" s="80"/>
      <c r="D2357" s="81"/>
      <c r="E2357" s="102"/>
      <c r="F2357" s="81"/>
      <c r="G2357" s="81"/>
      <c r="H2357" s="321"/>
      <c r="I2357" s="90"/>
      <c r="J2357" s="80"/>
      <c r="K2357" s="84" t="s">
        <v>36</v>
      </c>
      <c r="L2357" s="76">
        <f t="shared" si="181"/>
        <v>0</v>
      </c>
      <c r="M2357" s="76"/>
      <c r="N2357" s="76"/>
      <c r="O2357" s="76"/>
      <c r="P2357" s="76"/>
      <c r="Q2357" s="76"/>
      <c r="R2357" s="76"/>
      <c r="S2357" s="76"/>
      <c r="T2357" s="76"/>
      <c r="U2357" s="76"/>
      <c r="V2357" s="76"/>
      <c r="W2357" s="76"/>
      <c r="X2357" s="76"/>
    </row>
    <row r="2358" spans="1:24">
      <c r="A2358" s="257"/>
      <c r="B2358" s="54"/>
      <c r="C2358" s="46" t="s">
        <v>31</v>
      </c>
      <c r="D2358" s="58" t="s">
        <v>3571</v>
      </c>
      <c r="E2358" s="100" t="s">
        <v>3572</v>
      </c>
      <c r="F2358" s="58" t="s">
        <v>3573</v>
      </c>
      <c r="G2358" s="58" t="s">
        <v>3574</v>
      </c>
      <c r="H2358" s="319" t="s">
        <v>3575</v>
      </c>
      <c r="I2358" s="88">
        <v>5385</v>
      </c>
      <c r="J2358" s="46" t="s">
        <v>39</v>
      </c>
      <c r="K2358" s="75" t="s">
        <v>32</v>
      </c>
      <c r="L2358" s="76">
        <f t="shared" si="181"/>
        <v>6</v>
      </c>
      <c r="M2358" s="76"/>
      <c r="N2358" s="76">
        <v>3</v>
      </c>
      <c r="O2358" s="76"/>
      <c r="P2358" s="76">
        <v>1</v>
      </c>
      <c r="Q2358" s="76"/>
      <c r="R2358" s="76"/>
      <c r="S2358" s="76"/>
      <c r="T2358" s="76">
        <v>2</v>
      </c>
      <c r="U2358" s="76"/>
      <c r="V2358" s="76"/>
      <c r="W2358" s="76"/>
      <c r="X2358" s="76"/>
    </row>
    <row r="2359" spans="1:24">
      <c r="A2359" s="257"/>
      <c r="B2359" s="54"/>
      <c r="C2359" s="54"/>
      <c r="D2359" s="77"/>
      <c r="E2359" s="101"/>
      <c r="F2359" s="77"/>
      <c r="G2359" s="77"/>
      <c r="H2359" s="320"/>
      <c r="I2359" s="89"/>
      <c r="J2359" s="54"/>
      <c r="K2359" s="75" t="s">
        <v>34</v>
      </c>
      <c r="L2359" s="76">
        <f t="shared" si="181"/>
        <v>2</v>
      </c>
      <c r="M2359" s="76"/>
      <c r="N2359" s="76">
        <v>2</v>
      </c>
      <c r="O2359" s="76"/>
      <c r="P2359" s="76"/>
      <c r="Q2359" s="76"/>
      <c r="R2359" s="76"/>
      <c r="S2359" s="76"/>
      <c r="T2359" s="76"/>
      <c r="U2359" s="76"/>
      <c r="V2359" s="76"/>
      <c r="W2359" s="76"/>
      <c r="X2359" s="76"/>
    </row>
    <row r="2360" spans="1:24">
      <c r="A2360" s="257"/>
      <c r="B2360" s="54"/>
      <c r="C2360" s="80"/>
      <c r="D2360" s="81"/>
      <c r="E2360" s="102"/>
      <c r="F2360" s="81"/>
      <c r="G2360" s="81"/>
      <c r="H2360" s="321"/>
      <c r="I2360" s="90"/>
      <c r="J2360" s="80"/>
      <c r="K2360" s="84" t="s">
        <v>36</v>
      </c>
      <c r="L2360" s="76">
        <f t="shared" si="181"/>
        <v>0</v>
      </c>
      <c r="M2360" s="76"/>
      <c r="N2360" s="76"/>
      <c r="O2360" s="76"/>
      <c r="P2360" s="76"/>
      <c r="Q2360" s="76"/>
      <c r="R2360" s="76"/>
      <c r="S2360" s="76"/>
      <c r="T2360" s="76"/>
      <c r="U2360" s="76"/>
      <c r="V2360" s="76"/>
      <c r="W2360" s="76"/>
      <c r="X2360" s="76"/>
    </row>
    <row r="2361" spans="1:24">
      <c r="A2361" s="257"/>
      <c r="B2361" s="54"/>
      <c r="C2361" s="46" t="s">
        <v>35</v>
      </c>
      <c r="D2361" s="58" t="s">
        <v>3576</v>
      </c>
      <c r="E2361" s="100" t="s">
        <v>3577</v>
      </c>
      <c r="F2361" s="58" t="s">
        <v>3578</v>
      </c>
      <c r="G2361" s="58" t="s">
        <v>3579</v>
      </c>
      <c r="H2361" s="319" t="s">
        <v>3580</v>
      </c>
      <c r="I2361" s="88">
        <v>32284</v>
      </c>
      <c r="J2361" s="46" t="s">
        <v>39</v>
      </c>
      <c r="K2361" s="75" t="s">
        <v>32</v>
      </c>
      <c r="L2361" s="76">
        <f t="shared" si="181"/>
        <v>12</v>
      </c>
      <c r="M2361" s="76"/>
      <c r="N2361" s="76">
        <v>6</v>
      </c>
      <c r="O2361" s="76">
        <v>3</v>
      </c>
      <c r="P2361" s="76"/>
      <c r="Q2361" s="76"/>
      <c r="R2361" s="76"/>
      <c r="S2361" s="76">
        <v>2</v>
      </c>
      <c r="T2361" s="76">
        <v>1</v>
      </c>
      <c r="U2361" s="76"/>
      <c r="V2361" s="76"/>
      <c r="W2361" s="76"/>
      <c r="X2361" s="76"/>
    </row>
    <row r="2362" spans="1:24">
      <c r="A2362" s="257"/>
      <c r="B2362" s="54"/>
      <c r="C2362" s="54"/>
      <c r="D2362" s="77"/>
      <c r="E2362" s="101"/>
      <c r="F2362" s="77"/>
      <c r="G2362" s="77"/>
      <c r="H2362" s="320"/>
      <c r="I2362" s="89"/>
      <c r="J2362" s="54"/>
      <c r="K2362" s="75" t="s">
        <v>34</v>
      </c>
      <c r="L2362" s="76">
        <f t="shared" si="181"/>
        <v>0</v>
      </c>
      <c r="M2362" s="76"/>
      <c r="N2362" s="76"/>
      <c r="O2362" s="76"/>
      <c r="P2362" s="76"/>
      <c r="Q2362" s="76"/>
      <c r="R2362" s="76"/>
      <c r="S2362" s="76"/>
      <c r="T2362" s="76"/>
      <c r="U2362" s="76"/>
      <c r="V2362" s="76"/>
      <c r="W2362" s="76"/>
      <c r="X2362" s="76"/>
    </row>
    <row r="2363" spans="1:24">
      <c r="A2363" s="257"/>
      <c r="B2363" s="54"/>
      <c r="C2363" s="80"/>
      <c r="D2363" s="81"/>
      <c r="E2363" s="102"/>
      <c r="F2363" s="81"/>
      <c r="G2363" s="81"/>
      <c r="H2363" s="321"/>
      <c r="I2363" s="90"/>
      <c r="J2363" s="80"/>
      <c r="K2363" s="84" t="s">
        <v>36</v>
      </c>
      <c r="L2363" s="76">
        <f t="shared" si="181"/>
        <v>2</v>
      </c>
      <c r="M2363" s="76"/>
      <c r="N2363" s="76"/>
      <c r="O2363" s="76"/>
      <c r="P2363" s="76"/>
      <c r="Q2363" s="76"/>
      <c r="R2363" s="76"/>
      <c r="S2363" s="76"/>
      <c r="T2363" s="76">
        <v>2</v>
      </c>
      <c r="U2363" s="76"/>
      <c r="V2363" s="76"/>
      <c r="W2363" s="76"/>
      <c r="X2363" s="76"/>
    </row>
    <row r="2364" spans="1:24">
      <c r="A2364" s="257"/>
      <c r="B2364" s="54"/>
      <c r="C2364" s="91" t="s">
        <v>33</v>
      </c>
      <c r="D2364" s="286" t="s">
        <v>3581</v>
      </c>
      <c r="E2364" s="100" t="s">
        <v>3582</v>
      </c>
      <c r="F2364" s="58" t="s">
        <v>3583</v>
      </c>
      <c r="G2364" s="58" t="s">
        <v>3584</v>
      </c>
      <c r="H2364" s="319" t="s">
        <v>3585</v>
      </c>
      <c r="I2364" s="88">
        <v>90</v>
      </c>
      <c r="J2364" s="46" t="s">
        <v>39</v>
      </c>
      <c r="K2364" s="75" t="s">
        <v>32</v>
      </c>
      <c r="L2364" s="76">
        <f t="shared" si="181"/>
        <v>0</v>
      </c>
      <c r="M2364" s="76"/>
      <c r="N2364" s="76"/>
      <c r="O2364" s="76"/>
      <c r="P2364" s="76"/>
      <c r="Q2364" s="76"/>
      <c r="R2364" s="76"/>
      <c r="S2364" s="76"/>
      <c r="T2364" s="76"/>
      <c r="U2364" s="76"/>
      <c r="V2364" s="76"/>
      <c r="W2364" s="76"/>
      <c r="X2364" s="76"/>
    </row>
    <row r="2365" spans="1:24">
      <c r="A2365" s="257"/>
      <c r="B2365" s="54"/>
      <c r="C2365" s="92"/>
      <c r="D2365" s="287"/>
      <c r="E2365" s="101"/>
      <c r="F2365" s="77"/>
      <c r="G2365" s="77"/>
      <c r="H2365" s="320"/>
      <c r="I2365" s="89"/>
      <c r="J2365" s="54"/>
      <c r="K2365" s="75" t="s">
        <v>34</v>
      </c>
      <c r="L2365" s="76">
        <f t="shared" si="181"/>
        <v>0</v>
      </c>
      <c r="M2365" s="76"/>
      <c r="N2365" s="76"/>
      <c r="O2365" s="76"/>
      <c r="P2365" s="76"/>
      <c r="Q2365" s="76"/>
      <c r="R2365" s="76"/>
      <c r="S2365" s="76"/>
      <c r="T2365" s="76"/>
      <c r="U2365" s="76"/>
      <c r="V2365" s="76"/>
      <c r="W2365" s="76"/>
      <c r="X2365" s="76"/>
    </row>
    <row r="2366" spans="1:24">
      <c r="A2366" s="257"/>
      <c r="B2366" s="54"/>
      <c r="C2366" s="93"/>
      <c r="D2366" s="288"/>
      <c r="E2366" s="102"/>
      <c r="F2366" s="81"/>
      <c r="G2366" s="81"/>
      <c r="H2366" s="321"/>
      <c r="I2366" s="90"/>
      <c r="J2366" s="80"/>
      <c r="K2366" s="84" t="s">
        <v>36</v>
      </c>
      <c r="L2366" s="76">
        <f t="shared" si="181"/>
        <v>2</v>
      </c>
      <c r="M2366" s="76"/>
      <c r="N2366" s="76"/>
      <c r="O2366" s="76"/>
      <c r="P2366" s="76"/>
      <c r="Q2366" s="76"/>
      <c r="R2366" s="76"/>
      <c r="S2366" s="76"/>
      <c r="T2366" s="76">
        <v>2</v>
      </c>
      <c r="U2366" s="76"/>
      <c r="V2366" s="76"/>
      <c r="W2366" s="76"/>
      <c r="X2366" s="76"/>
    </row>
    <row r="2367" spans="1:24">
      <c r="A2367" s="257"/>
      <c r="B2367" s="54"/>
      <c r="C2367" s="91" t="s">
        <v>33</v>
      </c>
      <c r="D2367" s="286" t="s">
        <v>3586</v>
      </c>
      <c r="E2367" s="100" t="s">
        <v>3587</v>
      </c>
      <c r="F2367" s="58" t="s">
        <v>3588</v>
      </c>
      <c r="G2367" s="58" t="s">
        <v>3589</v>
      </c>
      <c r="H2367" s="319" t="s">
        <v>3590</v>
      </c>
      <c r="I2367" s="88">
        <v>8529</v>
      </c>
      <c r="J2367" s="46" t="s">
        <v>39</v>
      </c>
      <c r="K2367" s="75" t="s">
        <v>32</v>
      </c>
      <c r="L2367" s="76">
        <f t="shared" si="181"/>
        <v>0</v>
      </c>
      <c r="M2367" s="76"/>
      <c r="N2367" s="76"/>
      <c r="O2367" s="76"/>
      <c r="P2367" s="76"/>
      <c r="Q2367" s="76"/>
      <c r="R2367" s="76"/>
      <c r="S2367" s="76"/>
      <c r="T2367" s="76"/>
      <c r="U2367" s="76"/>
      <c r="V2367" s="76"/>
      <c r="W2367" s="76"/>
      <c r="X2367" s="76"/>
    </row>
    <row r="2368" spans="1:24">
      <c r="A2368" s="257"/>
      <c r="B2368" s="54"/>
      <c r="C2368" s="92"/>
      <c r="D2368" s="287"/>
      <c r="E2368" s="101"/>
      <c r="F2368" s="77"/>
      <c r="G2368" s="77"/>
      <c r="H2368" s="320"/>
      <c r="I2368" s="89"/>
      <c r="J2368" s="54"/>
      <c r="K2368" s="75" t="s">
        <v>34</v>
      </c>
      <c r="L2368" s="76">
        <f t="shared" si="181"/>
        <v>0</v>
      </c>
      <c r="M2368" s="76"/>
      <c r="N2368" s="76"/>
      <c r="O2368" s="76"/>
      <c r="P2368" s="76"/>
      <c r="Q2368" s="76"/>
      <c r="R2368" s="76"/>
      <c r="S2368" s="76"/>
      <c r="T2368" s="76"/>
      <c r="U2368" s="76"/>
      <c r="V2368" s="76"/>
      <c r="W2368" s="76"/>
      <c r="X2368" s="76"/>
    </row>
    <row r="2369" spans="1:24">
      <c r="A2369" s="257"/>
      <c r="B2369" s="54"/>
      <c r="C2369" s="93"/>
      <c r="D2369" s="288"/>
      <c r="E2369" s="102"/>
      <c r="F2369" s="81"/>
      <c r="G2369" s="81"/>
      <c r="H2369" s="321"/>
      <c r="I2369" s="90"/>
      <c r="J2369" s="80"/>
      <c r="K2369" s="84" t="s">
        <v>36</v>
      </c>
      <c r="L2369" s="76">
        <f t="shared" si="181"/>
        <v>4</v>
      </c>
      <c r="M2369" s="76"/>
      <c r="N2369" s="76"/>
      <c r="O2369" s="76"/>
      <c r="P2369" s="76"/>
      <c r="Q2369" s="76"/>
      <c r="R2369" s="76"/>
      <c r="S2369" s="76"/>
      <c r="T2369" s="76">
        <v>4</v>
      </c>
      <c r="U2369" s="76"/>
      <c r="V2369" s="76"/>
      <c r="W2369" s="76"/>
      <c r="X2369" s="76"/>
    </row>
    <row r="2370" spans="1:24">
      <c r="A2370" s="257"/>
      <c r="B2370" s="54"/>
      <c r="C2370" s="91" t="s">
        <v>33</v>
      </c>
      <c r="D2370" s="286" t="s">
        <v>3591</v>
      </c>
      <c r="E2370" s="100" t="s">
        <v>3592</v>
      </c>
      <c r="F2370" s="58" t="s">
        <v>3593</v>
      </c>
      <c r="G2370" s="58" t="s">
        <v>3594</v>
      </c>
      <c r="H2370" s="319" t="s">
        <v>3595</v>
      </c>
      <c r="I2370" s="88">
        <v>301</v>
      </c>
      <c r="J2370" s="46" t="s">
        <v>39</v>
      </c>
      <c r="K2370" s="75" t="s">
        <v>32</v>
      </c>
      <c r="L2370" s="76">
        <f t="shared" si="181"/>
        <v>0</v>
      </c>
      <c r="M2370" s="76"/>
      <c r="N2370" s="76"/>
      <c r="O2370" s="76"/>
      <c r="P2370" s="76"/>
      <c r="Q2370" s="76"/>
      <c r="R2370" s="76"/>
      <c r="S2370" s="76"/>
      <c r="T2370" s="76"/>
      <c r="U2370" s="76"/>
      <c r="V2370" s="76"/>
      <c r="W2370" s="76"/>
      <c r="X2370" s="76"/>
    </row>
    <row r="2371" spans="1:24">
      <c r="A2371" s="257"/>
      <c r="B2371" s="54"/>
      <c r="C2371" s="92"/>
      <c r="D2371" s="287"/>
      <c r="E2371" s="101"/>
      <c r="F2371" s="77"/>
      <c r="G2371" s="77"/>
      <c r="H2371" s="320"/>
      <c r="I2371" s="89"/>
      <c r="J2371" s="54"/>
      <c r="K2371" s="75" t="s">
        <v>34</v>
      </c>
      <c r="L2371" s="76">
        <f t="shared" si="181"/>
        <v>0</v>
      </c>
      <c r="M2371" s="76"/>
      <c r="N2371" s="76"/>
      <c r="O2371" s="76"/>
      <c r="P2371" s="76"/>
      <c r="Q2371" s="76"/>
      <c r="R2371" s="76"/>
      <c r="S2371" s="76"/>
      <c r="T2371" s="76"/>
      <c r="U2371" s="76"/>
      <c r="V2371" s="76"/>
      <c r="W2371" s="76"/>
      <c r="X2371" s="76"/>
    </row>
    <row r="2372" spans="1:24">
      <c r="A2372" s="257"/>
      <c r="B2372" s="54"/>
      <c r="C2372" s="93"/>
      <c r="D2372" s="288"/>
      <c r="E2372" s="102"/>
      <c r="F2372" s="81"/>
      <c r="G2372" s="81"/>
      <c r="H2372" s="321"/>
      <c r="I2372" s="90"/>
      <c r="J2372" s="80"/>
      <c r="K2372" s="84" t="s">
        <v>36</v>
      </c>
      <c r="L2372" s="76">
        <f t="shared" si="181"/>
        <v>13</v>
      </c>
      <c r="M2372" s="76"/>
      <c r="N2372" s="76"/>
      <c r="O2372" s="76"/>
      <c r="P2372" s="76"/>
      <c r="Q2372" s="76"/>
      <c r="R2372" s="76"/>
      <c r="S2372" s="76"/>
      <c r="T2372" s="76"/>
      <c r="U2372" s="76">
        <v>13</v>
      </c>
      <c r="V2372" s="76"/>
      <c r="W2372" s="76"/>
      <c r="X2372" s="76"/>
    </row>
    <row r="2373" spans="1:24">
      <c r="A2373" s="257"/>
      <c r="B2373" s="54"/>
      <c r="C2373" s="46" t="s">
        <v>35</v>
      </c>
      <c r="D2373" s="286" t="s">
        <v>3596</v>
      </c>
      <c r="E2373" s="100" t="s">
        <v>3597</v>
      </c>
      <c r="F2373" s="58" t="s">
        <v>3598</v>
      </c>
      <c r="G2373" s="58" t="s">
        <v>3599</v>
      </c>
      <c r="H2373" s="319" t="s">
        <v>3600</v>
      </c>
      <c r="I2373" s="88">
        <v>19112</v>
      </c>
      <c r="J2373" s="46" t="s">
        <v>39</v>
      </c>
      <c r="K2373" s="75" t="s">
        <v>32</v>
      </c>
      <c r="L2373" s="76">
        <f t="shared" si="181"/>
        <v>5</v>
      </c>
      <c r="M2373" s="76"/>
      <c r="N2373" s="76">
        <v>1</v>
      </c>
      <c r="O2373" s="76">
        <v>2</v>
      </c>
      <c r="P2373" s="76"/>
      <c r="Q2373" s="76"/>
      <c r="R2373" s="76"/>
      <c r="S2373" s="76"/>
      <c r="T2373" s="76">
        <v>1</v>
      </c>
      <c r="U2373" s="76"/>
      <c r="V2373" s="76"/>
      <c r="W2373" s="76"/>
      <c r="X2373" s="76">
        <v>1</v>
      </c>
    </row>
    <row r="2374" spans="1:24">
      <c r="A2374" s="257"/>
      <c r="B2374" s="54"/>
      <c r="C2374" s="54"/>
      <c r="D2374" s="287"/>
      <c r="E2374" s="101"/>
      <c r="F2374" s="77"/>
      <c r="G2374" s="77"/>
      <c r="H2374" s="320"/>
      <c r="I2374" s="89"/>
      <c r="J2374" s="54"/>
      <c r="K2374" s="75" t="s">
        <v>34</v>
      </c>
      <c r="L2374" s="76">
        <f t="shared" si="181"/>
        <v>0</v>
      </c>
      <c r="M2374" s="76"/>
      <c r="N2374" s="76"/>
      <c r="O2374" s="76"/>
      <c r="P2374" s="76"/>
      <c r="Q2374" s="76"/>
      <c r="R2374" s="76"/>
      <c r="S2374" s="76"/>
      <c r="T2374" s="76"/>
      <c r="U2374" s="76"/>
      <c r="V2374" s="76"/>
      <c r="W2374" s="76"/>
      <c r="X2374" s="76"/>
    </row>
    <row r="2375" spans="1:24">
      <c r="A2375" s="257"/>
      <c r="B2375" s="54"/>
      <c r="C2375" s="80"/>
      <c r="D2375" s="288"/>
      <c r="E2375" s="102"/>
      <c r="F2375" s="81"/>
      <c r="G2375" s="81"/>
      <c r="H2375" s="321"/>
      <c r="I2375" s="90"/>
      <c r="J2375" s="80"/>
      <c r="K2375" s="84" t="s">
        <v>36</v>
      </c>
      <c r="L2375" s="76">
        <f t="shared" si="181"/>
        <v>3</v>
      </c>
      <c r="M2375" s="76"/>
      <c r="N2375" s="76"/>
      <c r="O2375" s="76">
        <v>1</v>
      </c>
      <c r="P2375" s="76"/>
      <c r="Q2375" s="76"/>
      <c r="R2375" s="76"/>
      <c r="S2375" s="76">
        <v>1</v>
      </c>
      <c r="T2375" s="76">
        <v>1</v>
      </c>
      <c r="U2375" s="76"/>
      <c r="V2375" s="76"/>
      <c r="W2375" s="76"/>
      <c r="X2375" s="76"/>
    </row>
    <row r="2376" spans="1:24">
      <c r="A2376" s="257"/>
      <c r="B2376" s="54"/>
      <c r="C2376" s="91" t="s">
        <v>33</v>
      </c>
      <c r="D2376" s="286" t="s">
        <v>3601</v>
      </c>
      <c r="E2376" s="100" t="s">
        <v>3602</v>
      </c>
      <c r="F2376" s="58" t="s">
        <v>3603</v>
      </c>
      <c r="G2376" s="58" t="s">
        <v>3604</v>
      </c>
      <c r="H2376" s="319" t="s">
        <v>3605</v>
      </c>
      <c r="I2376" s="88">
        <v>13687</v>
      </c>
      <c r="J2376" s="46" t="s">
        <v>39</v>
      </c>
      <c r="K2376" s="75" t="s">
        <v>32</v>
      </c>
      <c r="L2376" s="76">
        <f t="shared" si="181"/>
        <v>0</v>
      </c>
      <c r="M2376" s="76"/>
      <c r="N2376" s="76"/>
      <c r="O2376" s="76"/>
      <c r="P2376" s="76"/>
      <c r="Q2376" s="76"/>
      <c r="R2376" s="76"/>
      <c r="S2376" s="76"/>
      <c r="T2376" s="76"/>
      <c r="U2376" s="76"/>
      <c r="V2376" s="76"/>
      <c r="W2376" s="76"/>
      <c r="X2376" s="76"/>
    </row>
    <row r="2377" spans="1:24">
      <c r="A2377" s="257"/>
      <c r="B2377" s="54"/>
      <c r="C2377" s="92"/>
      <c r="D2377" s="287"/>
      <c r="E2377" s="101"/>
      <c r="F2377" s="77"/>
      <c r="G2377" s="77"/>
      <c r="H2377" s="320"/>
      <c r="I2377" s="89"/>
      <c r="J2377" s="54"/>
      <c r="K2377" s="75" t="s">
        <v>34</v>
      </c>
      <c r="L2377" s="76">
        <f t="shared" si="181"/>
        <v>0</v>
      </c>
      <c r="M2377" s="76"/>
      <c r="N2377" s="76"/>
      <c r="O2377" s="76"/>
      <c r="P2377" s="76"/>
      <c r="Q2377" s="76"/>
      <c r="R2377" s="76"/>
      <c r="S2377" s="76"/>
      <c r="T2377" s="76"/>
      <c r="U2377" s="76"/>
      <c r="V2377" s="76"/>
      <c r="W2377" s="76"/>
      <c r="X2377" s="76"/>
    </row>
    <row r="2378" spans="1:24">
      <c r="A2378" s="257"/>
      <c r="B2378" s="54"/>
      <c r="C2378" s="93"/>
      <c r="D2378" s="288"/>
      <c r="E2378" s="102"/>
      <c r="F2378" s="81"/>
      <c r="G2378" s="81"/>
      <c r="H2378" s="321"/>
      <c r="I2378" s="90"/>
      <c r="J2378" s="80"/>
      <c r="K2378" s="84" t="s">
        <v>36</v>
      </c>
      <c r="L2378" s="76">
        <f t="shared" si="181"/>
        <v>20</v>
      </c>
      <c r="M2378" s="76"/>
      <c r="N2378" s="76"/>
      <c r="O2378" s="76"/>
      <c r="P2378" s="76"/>
      <c r="Q2378" s="76"/>
      <c r="R2378" s="76"/>
      <c r="S2378" s="76">
        <v>6</v>
      </c>
      <c r="T2378" s="76">
        <v>12</v>
      </c>
      <c r="U2378" s="76"/>
      <c r="V2378" s="76"/>
      <c r="W2378" s="76">
        <v>2</v>
      </c>
      <c r="X2378" s="76"/>
    </row>
    <row r="2379" spans="1:24">
      <c r="A2379" s="257"/>
      <c r="B2379" s="54"/>
      <c r="C2379" s="91" t="s">
        <v>33</v>
      </c>
      <c r="D2379" s="286" t="s">
        <v>3606</v>
      </c>
      <c r="E2379" s="100" t="s">
        <v>3607</v>
      </c>
      <c r="F2379" s="58" t="s">
        <v>3608</v>
      </c>
      <c r="G2379" s="58" t="s">
        <v>3609</v>
      </c>
      <c r="H2379" s="319" t="s">
        <v>3610</v>
      </c>
      <c r="I2379" s="88">
        <v>48581</v>
      </c>
      <c r="J2379" s="46" t="s">
        <v>39</v>
      </c>
      <c r="K2379" s="75" t="s">
        <v>32</v>
      </c>
      <c r="L2379" s="76">
        <f t="shared" si="181"/>
        <v>0</v>
      </c>
      <c r="M2379" s="76"/>
      <c r="N2379" s="76"/>
      <c r="O2379" s="76"/>
      <c r="P2379" s="76"/>
      <c r="Q2379" s="76"/>
      <c r="R2379" s="76"/>
      <c r="S2379" s="76"/>
      <c r="T2379" s="76"/>
      <c r="U2379" s="76"/>
      <c r="V2379" s="76"/>
      <c r="W2379" s="76"/>
      <c r="X2379" s="76"/>
    </row>
    <row r="2380" spans="1:24">
      <c r="A2380" s="257"/>
      <c r="B2380" s="54"/>
      <c r="C2380" s="92"/>
      <c r="D2380" s="287"/>
      <c r="E2380" s="101"/>
      <c r="F2380" s="77"/>
      <c r="G2380" s="77"/>
      <c r="H2380" s="320"/>
      <c r="I2380" s="89"/>
      <c r="J2380" s="54"/>
      <c r="K2380" s="75" t="s">
        <v>34</v>
      </c>
      <c r="L2380" s="76">
        <f t="shared" si="181"/>
        <v>0</v>
      </c>
      <c r="M2380" s="76"/>
      <c r="N2380" s="76"/>
      <c r="O2380" s="76"/>
      <c r="P2380" s="76"/>
      <c r="Q2380" s="76"/>
      <c r="R2380" s="76"/>
      <c r="S2380" s="76"/>
      <c r="T2380" s="76"/>
      <c r="U2380" s="76"/>
      <c r="V2380" s="76"/>
      <c r="W2380" s="76"/>
      <c r="X2380" s="76"/>
    </row>
    <row r="2381" spans="1:24">
      <c r="A2381" s="257"/>
      <c r="B2381" s="54"/>
      <c r="C2381" s="93"/>
      <c r="D2381" s="288"/>
      <c r="E2381" s="102"/>
      <c r="F2381" s="81"/>
      <c r="G2381" s="81"/>
      <c r="H2381" s="321"/>
      <c r="I2381" s="90"/>
      <c r="J2381" s="80"/>
      <c r="K2381" s="84" t="s">
        <v>36</v>
      </c>
      <c r="L2381" s="76">
        <f t="shared" si="181"/>
        <v>4</v>
      </c>
      <c r="M2381" s="76"/>
      <c r="N2381" s="76"/>
      <c r="O2381" s="76"/>
      <c r="P2381" s="76"/>
      <c r="Q2381" s="76"/>
      <c r="R2381" s="76"/>
      <c r="S2381" s="76">
        <v>2</v>
      </c>
      <c r="T2381" s="76"/>
      <c r="U2381" s="76"/>
      <c r="V2381" s="76"/>
      <c r="W2381" s="76">
        <v>2</v>
      </c>
      <c r="X2381" s="76"/>
    </row>
    <row r="2382" spans="1:24">
      <c r="A2382" s="257"/>
      <c r="B2382" s="54"/>
      <c r="C2382" s="91" t="s">
        <v>33</v>
      </c>
      <c r="D2382" s="286" t="s">
        <v>3611</v>
      </c>
      <c r="E2382" s="100" t="s">
        <v>3612</v>
      </c>
      <c r="F2382" s="58" t="s">
        <v>3613</v>
      </c>
      <c r="G2382" s="58" t="s">
        <v>3614</v>
      </c>
      <c r="H2382" s="319" t="s">
        <v>3615</v>
      </c>
      <c r="I2382" s="88">
        <v>0</v>
      </c>
      <c r="J2382" s="46" t="s">
        <v>39</v>
      </c>
      <c r="K2382" s="75" t="s">
        <v>32</v>
      </c>
      <c r="L2382" s="76">
        <f t="shared" si="181"/>
        <v>0</v>
      </c>
      <c r="M2382" s="76"/>
      <c r="N2382" s="76"/>
      <c r="O2382" s="76"/>
      <c r="P2382" s="76"/>
      <c r="Q2382" s="76"/>
      <c r="R2382" s="76"/>
      <c r="S2382" s="76"/>
      <c r="T2382" s="76"/>
      <c r="U2382" s="76"/>
      <c r="V2382" s="76"/>
      <c r="W2382" s="76"/>
      <c r="X2382" s="76"/>
    </row>
    <row r="2383" spans="1:24">
      <c r="A2383" s="257"/>
      <c r="B2383" s="54"/>
      <c r="C2383" s="92"/>
      <c r="D2383" s="287"/>
      <c r="E2383" s="101"/>
      <c r="F2383" s="77"/>
      <c r="G2383" s="77"/>
      <c r="H2383" s="320"/>
      <c r="I2383" s="89"/>
      <c r="J2383" s="54"/>
      <c r="K2383" s="75" t="s">
        <v>34</v>
      </c>
      <c r="L2383" s="76">
        <f t="shared" si="181"/>
        <v>0</v>
      </c>
      <c r="M2383" s="76"/>
      <c r="N2383" s="76"/>
      <c r="O2383" s="76"/>
      <c r="P2383" s="76"/>
      <c r="Q2383" s="76"/>
      <c r="R2383" s="76"/>
      <c r="S2383" s="76"/>
      <c r="T2383" s="76"/>
      <c r="U2383" s="76"/>
      <c r="V2383" s="76"/>
      <c r="W2383" s="76"/>
      <c r="X2383" s="76"/>
    </row>
    <row r="2384" spans="1:24">
      <c r="A2384" s="257"/>
      <c r="B2384" s="54"/>
      <c r="C2384" s="93"/>
      <c r="D2384" s="288"/>
      <c r="E2384" s="102"/>
      <c r="F2384" s="81"/>
      <c r="G2384" s="81"/>
      <c r="H2384" s="321"/>
      <c r="I2384" s="90"/>
      <c r="J2384" s="80"/>
      <c r="K2384" s="84" t="s">
        <v>36</v>
      </c>
      <c r="L2384" s="76">
        <f t="shared" si="181"/>
        <v>2</v>
      </c>
      <c r="M2384" s="76"/>
      <c r="N2384" s="76"/>
      <c r="O2384" s="76">
        <v>2</v>
      </c>
      <c r="P2384" s="76"/>
      <c r="Q2384" s="76"/>
      <c r="R2384" s="76"/>
      <c r="S2384" s="76"/>
      <c r="T2384" s="76"/>
      <c r="U2384" s="76"/>
      <c r="V2384" s="76"/>
      <c r="W2384" s="76"/>
      <c r="X2384" s="76"/>
    </row>
    <row r="2385" spans="1:24">
      <c r="A2385" s="257"/>
      <c r="B2385" s="54"/>
      <c r="C2385" s="91" t="s">
        <v>31</v>
      </c>
      <c r="D2385" s="286" t="s">
        <v>3616</v>
      </c>
      <c r="E2385" s="100" t="s">
        <v>3617</v>
      </c>
      <c r="F2385" s="58" t="s">
        <v>3618</v>
      </c>
      <c r="G2385" s="58" t="s">
        <v>3619</v>
      </c>
      <c r="H2385" s="319" t="s">
        <v>3620</v>
      </c>
      <c r="I2385" s="88">
        <v>0</v>
      </c>
      <c r="J2385" s="46" t="s">
        <v>39</v>
      </c>
      <c r="K2385" s="75" t="s">
        <v>32</v>
      </c>
      <c r="L2385" s="76">
        <f t="shared" si="181"/>
        <v>2</v>
      </c>
      <c r="M2385" s="76"/>
      <c r="N2385" s="76"/>
      <c r="O2385" s="76"/>
      <c r="P2385" s="76"/>
      <c r="Q2385" s="76"/>
      <c r="R2385" s="76"/>
      <c r="S2385" s="76">
        <v>1</v>
      </c>
      <c r="T2385" s="76">
        <v>1</v>
      </c>
      <c r="U2385" s="76"/>
      <c r="V2385" s="76"/>
      <c r="W2385" s="76"/>
      <c r="X2385" s="76"/>
    </row>
    <row r="2386" spans="1:24">
      <c r="A2386" s="257"/>
      <c r="B2386" s="54"/>
      <c r="C2386" s="92"/>
      <c r="D2386" s="287"/>
      <c r="E2386" s="101"/>
      <c r="F2386" s="77"/>
      <c r="G2386" s="77"/>
      <c r="H2386" s="320"/>
      <c r="I2386" s="89"/>
      <c r="J2386" s="54"/>
      <c r="K2386" s="75" t="s">
        <v>34</v>
      </c>
      <c r="L2386" s="76">
        <f t="shared" si="181"/>
        <v>0</v>
      </c>
      <c r="M2386" s="76"/>
      <c r="N2386" s="76"/>
      <c r="O2386" s="76"/>
      <c r="P2386" s="76"/>
      <c r="Q2386" s="76"/>
      <c r="R2386" s="76"/>
      <c r="S2386" s="76"/>
      <c r="T2386" s="76"/>
      <c r="U2386" s="76"/>
      <c r="V2386" s="76"/>
      <c r="W2386" s="76"/>
      <c r="X2386" s="76"/>
    </row>
    <row r="2387" spans="1:24">
      <c r="A2387" s="257"/>
      <c r="B2387" s="54"/>
      <c r="C2387" s="93"/>
      <c r="D2387" s="288"/>
      <c r="E2387" s="102"/>
      <c r="F2387" s="81"/>
      <c r="G2387" s="81"/>
      <c r="H2387" s="321"/>
      <c r="I2387" s="90"/>
      <c r="J2387" s="80"/>
      <c r="K2387" s="84" t="s">
        <v>36</v>
      </c>
      <c r="L2387" s="76">
        <f t="shared" si="181"/>
        <v>0</v>
      </c>
      <c r="M2387" s="76"/>
      <c r="N2387" s="76"/>
      <c r="O2387" s="76"/>
      <c r="P2387" s="76"/>
      <c r="Q2387" s="76"/>
      <c r="R2387" s="76"/>
      <c r="S2387" s="76"/>
      <c r="T2387" s="76"/>
      <c r="U2387" s="76"/>
      <c r="V2387" s="76"/>
      <c r="W2387" s="76"/>
      <c r="X2387" s="76"/>
    </row>
    <row r="2388" spans="1:24">
      <c r="A2388" s="257"/>
      <c r="B2388" s="54"/>
      <c r="C2388" s="91" t="s">
        <v>33</v>
      </c>
      <c r="D2388" s="286" t="s">
        <v>3621</v>
      </c>
      <c r="E2388" s="100" t="s">
        <v>3622</v>
      </c>
      <c r="F2388" s="58" t="s">
        <v>3623</v>
      </c>
      <c r="G2388" s="58" t="s">
        <v>3624</v>
      </c>
      <c r="H2388" s="319" t="s">
        <v>3625</v>
      </c>
      <c r="I2388" s="88">
        <v>43</v>
      </c>
      <c r="J2388" s="46" t="s">
        <v>39</v>
      </c>
      <c r="K2388" s="75" t="s">
        <v>32</v>
      </c>
      <c r="L2388" s="76">
        <f t="shared" si="181"/>
        <v>0</v>
      </c>
      <c r="M2388" s="76"/>
      <c r="N2388" s="76"/>
      <c r="O2388" s="76"/>
      <c r="P2388" s="76"/>
      <c r="Q2388" s="76"/>
      <c r="R2388" s="76"/>
      <c r="S2388" s="76"/>
      <c r="T2388" s="76"/>
      <c r="U2388" s="76"/>
      <c r="V2388" s="76"/>
      <c r="W2388" s="76"/>
      <c r="X2388" s="76"/>
    </row>
    <row r="2389" spans="1:24">
      <c r="A2389" s="257"/>
      <c r="B2389" s="54"/>
      <c r="C2389" s="92"/>
      <c r="D2389" s="287"/>
      <c r="E2389" s="101"/>
      <c r="F2389" s="77"/>
      <c r="G2389" s="77"/>
      <c r="H2389" s="320"/>
      <c r="I2389" s="89"/>
      <c r="J2389" s="54"/>
      <c r="K2389" s="75" t="s">
        <v>34</v>
      </c>
      <c r="L2389" s="76">
        <f t="shared" si="181"/>
        <v>0</v>
      </c>
      <c r="M2389" s="76"/>
      <c r="N2389" s="76"/>
      <c r="O2389" s="76"/>
      <c r="P2389" s="76"/>
      <c r="Q2389" s="76"/>
      <c r="R2389" s="76"/>
      <c r="S2389" s="76"/>
      <c r="T2389" s="76"/>
      <c r="U2389" s="76"/>
      <c r="V2389" s="76"/>
      <c r="W2389" s="76"/>
      <c r="X2389" s="76"/>
    </row>
    <row r="2390" spans="1:24">
      <c r="A2390" s="257"/>
      <c r="B2390" s="54"/>
      <c r="C2390" s="93"/>
      <c r="D2390" s="288"/>
      <c r="E2390" s="102"/>
      <c r="F2390" s="81"/>
      <c r="G2390" s="81"/>
      <c r="H2390" s="321"/>
      <c r="I2390" s="90"/>
      <c r="J2390" s="80"/>
      <c r="K2390" s="84" t="s">
        <v>36</v>
      </c>
      <c r="L2390" s="76">
        <f t="shared" si="181"/>
        <v>2</v>
      </c>
      <c r="M2390" s="76"/>
      <c r="N2390" s="76"/>
      <c r="O2390" s="76">
        <v>2</v>
      </c>
      <c r="P2390" s="76"/>
      <c r="Q2390" s="76"/>
      <c r="R2390" s="76"/>
      <c r="S2390" s="76"/>
      <c r="T2390" s="76"/>
      <c r="U2390" s="76"/>
      <c r="V2390" s="76"/>
      <c r="W2390" s="76"/>
      <c r="X2390" s="76"/>
    </row>
    <row r="2391" spans="1:24">
      <c r="A2391" s="257"/>
      <c r="B2391" s="54"/>
      <c r="C2391" s="91" t="s">
        <v>33</v>
      </c>
      <c r="D2391" s="286" t="s">
        <v>3626</v>
      </c>
      <c r="E2391" s="100" t="s">
        <v>3627</v>
      </c>
      <c r="F2391" s="58" t="s">
        <v>3628</v>
      </c>
      <c r="G2391" s="58" t="s">
        <v>3629</v>
      </c>
      <c r="H2391" s="319" t="s">
        <v>3630</v>
      </c>
      <c r="I2391" s="88">
        <v>0</v>
      </c>
      <c r="J2391" s="46" t="s">
        <v>39</v>
      </c>
      <c r="K2391" s="75" t="s">
        <v>32</v>
      </c>
      <c r="L2391" s="76">
        <f t="shared" si="181"/>
        <v>0</v>
      </c>
      <c r="M2391" s="76"/>
      <c r="N2391" s="76"/>
      <c r="O2391" s="76"/>
      <c r="P2391" s="76"/>
      <c r="Q2391" s="76"/>
      <c r="R2391" s="76"/>
      <c r="S2391" s="76"/>
      <c r="T2391" s="76"/>
      <c r="U2391" s="76"/>
      <c r="V2391" s="76"/>
      <c r="W2391" s="76"/>
      <c r="X2391" s="76"/>
    </row>
    <row r="2392" spans="1:24">
      <c r="A2392" s="257"/>
      <c r="B2392" s="54"/>
      <c r="C2392" s="92"/>
      <c r="D2392" s="287"/>
      <c r="E2392" s="101"/>
      <c r="F2392" s="77"/>
      <c r="G2392" s="77"/>
      <c r="H2392" s="320"/>
      <c r="I2392" s="89"/>
      <c r="J2392" s="54"/>
      <c r="K2392" s="75" t="s">
        <v>34</v>
      </c>
      <c r="L2392" s="76">
        <f t="shared" si="181"/>
        <v>0</v>
      </c>
      <c r="M2392" s="76"/>
      <c r="N2392" s="76"/>
      <c r="O2392" s="76"/>
      <c r="P2392" s="76"/>
      <c r="Q2392" s="76"/>
      <c r="R2392" s="76"/>
      <c r="S2392" s="76"/>
      <c r="T2392" s="76"/>
      <c r="U2392" s="76"/>
      <c r="V2392" s="76"/>
      <c r="W2392" s="76"/>
      <c r="X2392" s="76"/>
    </row>
    <row r="2393" spans="1:24">
      <c r="A2393" s="257"/>
      <c r="B2393" s="54"/>
      <c r="C2393" s="93"/>
      <c r="D2393" s="288"/>
      <c r="E2393" s="102"/>
      <c r="F2393" s="81"/>
      <c r="G2393" s="81"/>
      <c r="H2393" s="321"/>
      <c r="I2393" s="90"/>
      <c r="J2393" s="80"/>
      <c r="K2393" s="84" t="s">
        <v>36</v>
      </c>
      <c r="L2393" s="76">
        <f t="shared" si="181"/>
        <v>4</v>
      </c>
      <c r="M2393" s="76"/>
      <c r="N2393" s="76"/>
      <c r="O2393" s="76">
        <v>2</v>
      </c>
      <c r="P2393" s="76"/>
      <c r="Q2393" s="76"/>
      <c r="R2393" s="76"/>
      <c r="S2393" s="76">
        <v>2</v>
      </c>
      <c r="T2393" s="76"/>
      <c r="U2393" s="76"/>
      <c r="V2393" s="76"/>
      <c r="W2393" s="76"/>
      <c r="X2393" s="76"/>
    </row>
    <row r="2394" spans="1:24">
      <c r="A2394" s="257"/>
      <c r="B2394" s="54"/>
      <c r="C2394" s="91" t="s">
        <v>33</v>
      </c>
      <c r="D2394" s="286" t="s">
        <v>3631</v>
      </c>
      <c r="E2394" s="100" t="s">
        <v>3632</v>
      </c>
      <c r="F2394" s="58" t="s">
        <v>3633</v>
      </c>
      <c r="G2394" s="58" t="s">
        <v>3634</v>
      </c>
      <c r="H2394" s="319" t="s">
        <v>3635</v>
      </c>
      <c r="I2394" s="88">
        <v>134</v>
      </c>
      <c r="J2394" s="46" t="s">
        <v>39</v>
      </c>
      <c r="K2394" s="75" t="s">
        <v>32</v>
      </c>
      <c r="L2394" s="76">
        <f t="shared" si="181"/>
        <v>0</v>
      </c>
      <c r="M2394" s="76"/>
      <c r="N2394" s="76"/>
      <c r="O2394" s="76"/>
      <c r="P2394" s="76"/>
      <c r="Q2394" s="76"/>
      <c r="R2394" s="76"/>
      <c r="S2394" s="76"/>
      <c r="T2394" s="76"/>
      <c r="U2394" s="76"/>
      <c r="V2394" s="76"/>
      <c r="W2394" s="76"/>
      <c r="X2394" s="76"/>
    </row>
    <row r="2395" spans="1:24">
      <c r="A2395" s="257"/>
      <c r="B2395" s="54"/>
      <c r="C2395" s="92"/>
      <c r="D2395" s="287"/>
      <c r="E2395" s="101"/>
      <c r="F2395" s="77"/>
      <c r="G2395" s="77"/>
      <c r="H2395" s="320"/>
      <c r="I2395" s="89"/>
      <c r="J2395" s="54"/>
      <c r="K2395" s="75" t="s">
        <v>34</v>
      </c>
      <c r="L2395" s="76">
        <f t="shared" si="181"/>
        <v>0</v>
      </c>
      <c r="M2395" s="76"/>
      <c r="N2395" s="76"/>
      <c r="O2395" s="76"/>
      <c r="P2395" s="76"/>
      <c r="Q2395" s="76"/>
      <c r="R2395" s="76"/>
      <c r="S2395" s="76"/>
      <c r="T2395" s="76"/>
      <c r="U2395" s="76"/>
      <c r="V2395" s="76"/>
      <c r="W2395" s="76"/>
      <c r="X2395" s="76"/>
    </row>
    <row r="2396" spans="1:24">
      <c r="A2396" s="257"/>
      <c r="B2396" s="54"/>
      <c r="C2396" s="93"/>
      <c r="D2396" s="288"/>
      <c r="E2396" s="102"/>
      <c r="F2396" s="81"/>
      <c r="G2396" s="81"/>
      <c r="H2396" s="321"/>
      <c r="I2396" s="90"/>
      <c r="J2396" s="80"/>
      <c r="K2396" s="84" t="s">
        <v>36</v>
      </c>
      <c r="L2396" s="76">
        <f t="shared" si="181"/>
        <v>2</v>
      </c>
      <c r="M2396" s="76"/>
      <c r="N2396" s="76"/>
      <c r="O2396" s="76">
        <v>1</v>
      </c>
      <c r="P2396" s="76"/>
      <c r="Q2396" s="76"/>
      <c r="R2396" s="76"/>
      <c r="S2396" s="76">
        <v>1</v>
      </c>
      <c r="T2396" s="76"/>
      <c r="U2396" s="76"/>
      <c r="V2396" s="76"/>
      <c r="W2396" s="76"/>
      <c r="X2396" s="76"/>
    </row>
    <row r="2397" spans="1:24">
      <c r="A2397" s="257"/>
      <c r="B2397" s="54"/>
      <c r="C2397" s="91" t="s">
        <v>33</v>
      </c>
      <c r="D2397" s="286" t="s">
        <v>3636</v>
      </c>
      <c r="E2397" s="58" t="s">
        <v>3637</v>
      </c>
      <c r="F2397" s="58" t="s">
        <v>3638</v>
      </c>
      <c r="G2397" s="195" t="s">
        <v>3639</v>
      </c>
      <c r="H2397" s="322" t="s">
        <v>3640</v>
      </c>
      <c r="I2397" s="88">
        <v>0</v>
      </c>
      <c r="J2397" s="46" t="s">
        <v>39</v>
      </c>
      <c r="K2397" s="75" t="s">
        <v>32</v>
      </c>
      <c r="L2397" s="76">
        <f t="shared" si="181"/>
        <v>0</v>
      </c>
      <c r="M2397" s="76"/>
      <c r="N2397" s="76"/>
      <c r="O2397" s="76"/>
      <c r="P2397" s="76"/>
      <c r="Q2397" s="76"/>
      <c r="R2397" s="76"/>
      <c r="S2397" s="76"/>
      <c r="T2397" s="76"/>
      <c r="U2397" s="76"/>
      <c r="V2397" s="76"/>
      <c r="W2397" s="76"/>
      <c r="X2397" s="76"/>
    </row>
    <row r="2398" spans="1:24">
      <c r="A2398" s="257"/>
      <c r="B2398" s="54"/>
      <c r="C2398" s="92"/>
      <c r="D2398" s="287"/>
      <c r="E2398" s="77"/>
      <c r="F2398" s="77"/>
      <c r="G2398" s="323"/>
      <c r="H2398" s="322"/>
      <c r="I2398" s="89"/>
      <c r="J2398" s="54"/>
      <c r="K2398" s="75" t="s">
        <v>34</v>
      </c>
      <c r="L2398" s="76">
        <f t="shared" si="181"/>
        <v>0</v>
      </c>
      <c r="M2398" s="76"/>
      <c r="N2398" s="76"/>
      <c r="O2398" s="76"/>
      <c r="P2398" s="76"/>
      <c r="Q2398" s="76"/>
      <c r="R2398" s="76"/>
      <c r="S2398" s="76"/>
      <c r="T2398" s="76"/>
      <c r="U2398" s="76"/>
      <c r="V2398" s="76"/>
      <c r="W2398" s="76"/>
      <c r="X2398" s="76"/>
    </row>
    <row r="2399" spans="1:24">
      <c r="A2399" s="257"/>
      <c r="B2399" s="54"/>
      <c r="C2399" s="93"/>
      <c r="D2399" s="288"/>
      <c r="E2399" s="81"/>
      <c r="F2399" s="81"/>
      <c r="G2399" s="323"/>
      <c r="H2399" s="322"/>
      <c r="I2399" s="90"/>
      <c r="J2399" s="80"/>
      <c r="K2399" s="84" t="s">
        <v>36</v>
      </c>
      <c r="L2399" s="76">
        <f t="shared" si="181"/>
        <v>2</v>
      </c>
      <c r="M2399" s="76"/>
      <c r="N2399" s="76"/>
      <c r="O2399" s="76">
        <v>2</v>
      </c>
      <c r="P2399" s="76"/>
      <c r="Q2399" s="76"/>
      <c r="R2399" s="76"/>
      <c r="S2399" s="76"/>
      <c r="T2399" s="76"/>
      <c r="U2399" s="76"/>
      <c r="V2399" s="76"/>
      <c r="W2399" s="76"/>
      <c r="X2399" s="76"/>
    </row>
    <row r="2400" spans="1:24">
      <c r="A2400" s="257"/>
      <c r="B2400" s="54"/>
      <c r="C2400" s="91" t="s">
        <v>33</v>
      </c>
      <c r="D2400" s="286" t="s">
        <v>3641</v>
      </c>
      <c r="E2400" s="58" t="s">
        <v>3642</v>
      </c>
      <c r="F2400" s="58" t="s">
        <v>3643</v>
      </c>
      <c r="G2400" s="195" t="s">
        <v>3644</v>
      </c>
      <c r="H2400" s="322" t="s">
        <v>3645</v>
      </c>
      <c r="I2400" s="88">
        <v>0</v>
      </c>
      <c r="J2400" s="46" t="s">
        <v>39</v>
      </c>
      <c r="K2400" s="75" t="s">
        <v>32</v>
      </c>
      <c r="L2400" s="76">
        <f t="shared" si="181"/>
        <v>0</v>
      </c>
      <c r="M2400" s="76"/>
      <c r="N2400" s="76"/>
      <c r="O2400" s="76"/>
      <c r="P2400" s="76"/>
      <c r="Q2400" s="76"/>
      <c r="R2400" s="76"/>
      <c r="S2400" s="76"/>
      <c r="T2400" s="76"/>
      <c r="U2400" s="76"/>
      <c r="V2400" s="76"/>
      <c r="W2400" s="76"/>
      <c r="X2400" s="76"/>
    </row>
    <row r="2401" spans="1:24">
      <c r="A2401" s="257"/>
      <c r="B2401" s="54"/>
      <c r="C2401" s="92"/>
      <c r="D2401" s="287"/>
      <c r="E2401" s="77"/>
      <c r="F2401" s="77"/>
      <c r="G2401" s="323"/>
      <c r="H2401" s="322"/>
      <c r="I2401" s="89"/>
      <c r="J2401" s="54"/>
      <c r="K2401" s="75" t="s">
        <v>34</v>
      </c>
      <c r="L2401" s="76">
        <f t="shared" si="181"/>
        <v>0</v>
      </c>
      <c r="M2401" s="76"/>
      <c r="N2401" s="76"/>
      <c r="O2401" s="76"/>
      <c r="P2401" s="76"/>
      <c r="Q2401" s="76"/>
      <c r="R2401" s="76"/>
      <c r="S2401" s="76"/>
      <c r="T2401" s="76"/>
      <c r="U2401" s="76"/>
      <c r="V2401" s="76"/>
      <c r="W2401" s="76"/>
      <c r="X2401" s="76"/>
    </row>
    <row r="2402" spans="1:24">
      <c r="A2402" s="257"/>
      <c r="B2402" s="54"/>
      <c r="C2402" s="93"/>
      <c r="D2402" s="288"/>
      <c r="E2402" s="81"/>
      <c r="F2402" s="81"/>
      <c r="G2402" s="323"/>
      <c r="H2402" s="322"/>
      <c r="I2402" s="90"/>
      <c r="J2402" s="80"/>
      <c r="K2402" s="84" t="s">
        <v>36</v>
      </c>
      <c r="L2402" s="76">
        <f t="shared" si="181"/>
        <v>2</v>
      </c>
      <c r="M2402" s="76"/>
      <c r="N2402" s="76"/>
      <c r="O2402" s="76">
        <v>2</v>
      </c>
      <c r="P2402" s="76"/>
      <c r="Q2402" s="76"/>
      <c r="R2402" s="76"/>
      <c r="S2402" s="76"/>
      <c r="T2402" s="76"/>
      <c r="U2402" s="76"/>
      <c r="V2402" s="76"/>
      <c r="W2402" s="76"/>
      <c r="X2402" s="76"/>
    </row>
    <row r="2403" spans="1:24">
      <c r="A2403" s="257"/>
      <c r="B2403" s="54"/>
      <c r="C2403" s="91" t="s">
        <v>33</v>
      </c>
      <c r="D2403" s="286" t="s">
        <v>3646</v>
      </c>
      <c r="E2403" s="58" t="s">
        <v>3647</v>
      </c>
      <c r="F2403" s="58" t="s">
        <v>3648</v>
      </c>
      <c r="G2403" s="195" t="s">
        <v>3649</v>
      </c>
      <c r="H2403" s="322" t="s">
        <v>3650</v>
      </c>
      <c r="I2403" s="225">
        <v>0</v>
      </c>
      <c r="J2403" s="46" t="s">
        <v>39</v>
      </c>
      <c r="K2403" s="75" t="s">
        <v>32</v>
      </c>
      <c r="L2403" s="76">
        <f t="shared" si="181"/>
        <v>0</v>
      </c>
      <c r="M2403" s="76"/>
      <c r="N2403" s="76"/>
      <c r="O2403" s="76"/>
      <c r="P2403" s="76"/>
      <c r="Q2403" s="76"/>
      <c r="R2403" s="76"/>
      <c r="S2403" s="76"/>
      <c r="T2403" s="76"/>
      <c r="U2403" s="76"/>
      <c r="V2403" s="76"/>
      <c r="W2403" s="76"/>
      <c r="X2403" s="76"/>
    </row>
    <row r="2404" spans="1:24">
      <c r="A2404" s="257"/>
      <c r="B2404" s="54"/>
      <c r="C2404" s="92"/>
      <c r="D2404" s="287"/>
      <c r="E2404" s="77"/>
      <c r="F2404" s="77"/>
      <c r="G2404" s="323"/>
      <c r="H2404" s="322"/>
      <c r="I2404" s="225"/>
      <c r="J2404" s="54"/>
      <c r="K2404" s="75" t="s">
        <v>34</v>
      </c>
      <c r="L2404" s="76">
        <f t="shared" si="181"/>
        <v>0</v>
      </c>
      <c r="M2404" s="76"/>
      <c r="N2404" s="76"/>
      <c r="O2404" s="76"/>
      <c r="P2404" s="76"/>
      <c r="Q2404" s="76"/>
      <c r="R2404" s="76"/>
      <c r="S2404" s="76"/>
      <c r="T2404" s="76"/>
      <c r="U2404" s="76"/>
      <c r="V2404" s="76"/>
      <c r="W2404" s="76"/>
      <c r="X2404" s="76"/>
    </row>
    <row r="2405" spans="1:24">
      <c r="A2405" s="257"/>
      <c r="B2405" s="54"/>
      <c r="C2405" s="93"/>
      <c r="D2405" s="288"/>
      <c r="E2405" s="81"/>
      <c r="F2405" s="81"/>
      <c r="G2405" s="323"/>
      <c r="H2405" s="322"/>
      <c r="I2405" s="225"/>
      <c r="J2405" s="80"/>
      <c r="K2405" s="84" t="s">
        <v>36</v>
      </c>
      <c r="L2405" s="76">
        <f t="shared" si="181"/>
        <v>2</v>
      </c>
      <c r="M2405" s="76"/>
      <c r="N2405" s="76"/>
      <c r="O2405" s="76">
        <v>2</v>
      </c>
      <c r="P2405" s="76"/>
      <c r="Q2405" s="76"/>
      <c r="R2405" s="76"/>
      <c r="S2405" s="76"/>
      <c r="T2405" s="76"/>
      <c r="U2405" s="76"/>
      <c r="V2405" s="76"/>
      <c r="W2405" s="76"/>
      <c r="X2405" s="76"/>
    </row>
    <row r="2406" spans="1:24">
      <c r="A2406" s="257"/>
      <c r="B2406" s="54"/>
      <c r="C2406" s="91" t="s">
        <v>33</v>
      </c>
      <c r="D2406" s="286" t="s">
        <v>3651</v>
      </c>
      <c r="E2406" s="58" t="s">
        <v>3652</v>
      </c>
      <c r="F2406" s="58" t="s">
        <v>3653</v>
      </c>
      <c r="G2406" s="195" t="s">
        <v>3654</v>
      </c>
      <c r="H2406" s="322" t="s">
        <v>3655</v>
      </c>
      <c r="I2406" s="225">
        <v>263</v>
      </c>
      <c r="J2406" s="46" t="s">
        <v>39</v>
      </c>
      <c r="K2406" s="75" t="s">
        <v>32</v>
      </c>
      <c r="L2406" s="76">
        <f t="shared" si="181"/>
        <v>0</v>
      </c>
      <c r="M2406" s="76"/>
      <c r="N2406" s="76"/>
      <c r="O2406" s="76"/>
      <c r="P2406" s="76"/>
      <c r="Q2406" s="76"/>
      <c r="R2406" s="76"/>
      <c r="S2406" s="76"/>
      <c r="T2406" s="76"/>
      <c r="U2406" s="76"/>
      <c r="V2406" s="76"/>
      <c r="W2406" s="76"/>
      <c r="X2406" s="76"/>
    </row>
    <row r="2407" spans="1:24">
      <c r="A2407" s="257"/>
      <c r="B2407" s="54"/>
      <c r="C2407" s="92"/>
      <c r="D2407" s="287"/>
      <c r="E2407" s="77"/>
      <c r="F2407" s="77"/>
      <c r="G2407" s="323"/>
      <c r="H2407" s="322"/>
      <c r="I2407" s="225"/>
      <c r="J2407" s="54"/>
      <c r="K2407" s="75" t="s">
        <v>34</v>
      </c>
      <c r="L2407" s="76">
        <f t="shared" si="181"/>
        <v>0</v>
      </c>
      <c r="M2407" s="76"/>
      <c r="N2407" s="76"/>
      <c r="O2407" s="76"/>
      <c r="P2407" s="76"/>
      <c r="Q2407" s="76"/>
      <c r="R2407" s="76"/>
      <c r="S2407" s="76"/>
      <c r="T2407" s="76"/>
      <c r="U2407" s="76"/>
      <c r="V2407" s="76"/>
      <c r="W2407" s="76"/>
      <c r="X2407" s="76"/>
    </row>
    <row r="2408" spans="1:24">
      <c r="A2408" s="257"/>
      <c r="B2408" s="54"/>
      <c r="C2408" s="93"/>
      <c r="D2408" s="288"/>
      <c r="E2408" s="81"/>
      <c r="F2408" s="81"/>
      <c r="G2408" s="323"/>
      <c r="H2408" s="322"/>
      <c r="I2408" s="225"/>
      <c r="J2408" s="80"/>
      <c r="K2408" s="84" t="s">
        <v>36</v>
      </c>
      <c r="L2408" s="76">
        <f t="shared" si="181"/>
        <v>2</v>
      </c>
      <c r="M2408" s="76"/>
      <c r="N2408" s="76"/>
      <c r="O2408" s="76">
        <v>2</v>
      </c>
      <c r="P2408" s="76"/>
      <c r="Q2408" s="76"/>
      <c r="R2408" s="76"/>
      <c r="S2408" s="76"/>
      <c r="T2408" s="76"/>
      <c r="U2408" s="76"/>
      <c r="V2408" s="76"/>
      <c r="W2408" s="76"/>
      <c r="X2408" s="76"/>
    </row>
    <row r="2409" spans="1:24">
      <c r="A2409" s="257"/>
      <c r="B2409" s="54"/>
      <c r="C2409" s="91" t="s">
        <v>33</v>
      </c>
      <c r="D2409" s="58" t="s">
        <v>3656</v>
      </c>
      <c r="E2409" s="58" t="s">
        <v>3657</v>
      </c>
      <c r="F2409" s="58" t="s">
        <v>3658</v>
      </c>
      <c r="G2409" s="58" t="s">
        <v>3659</v>
      </c>
      <c r="H2409" s="319" t="s">
        <v>3660</v>
      </c>
      <c r="I2409" s="88">
        <v>0</v>
      </c>
      <c r="J2409" s="46" t="s">
        <v>39</v>
      </c>
      <c r="K2409" s="75" t="s">
        <v>32</v>
      </c>
      <c r="L2409" s="76">
        <f t="shared" si="181"/>
        <v>0</v>
      </c>
      <c r="M2409" s="76"/>
      <c r="N2409" s="76"/>
      <c r="O2409" s="76"/>
      <c r="P2409" s="76"/>
      <c r="Q2409" s="76"/>
      <c r="R2409" s="76"/>
      <c r="S2409" s="76"/>
      <c r="T2409" s="76"/>
      <c r="U2409" s="76"/>
      <c r="V2409" s="76"/>
      <c r="W2409" s="76"/>
      <c r="X2409" s="76"/>
    </row>
    <row r="2410" spans="1:24">
      <c r="A2410" s="257"/>
      <c r="B2410" s="54"/>
      <c r="C2410" s="92"/>
      <c r="D2410" s="77"/>
      <c r="E2410" s="77"/>
      <c r="F2410" s="77"/>
      <c r="G2410" s="77"/>
      <c r="H2410" s="320"/>
      <c r="I2410" s="89"/>
      <c r="J2410" s="54"/>
      <c r="K2410" s="75" t="s">
        <v>34</v>
      </c>
      <c r="L2410" s="76">
        <f t="shared" si="181"/>
        <v>0</v>
      </c>
      <c r="M2410" s="76"/>
      <c r="N2410" s="76"/>
      <c r="O2410" s="76"/>
      <c r="P2410" s="76"/>
      <c r="Q2410" s="76"/>
      <c r="R2410" s="76"/>
      <c r="S2410" s="76"/>
      <c r="T2410" s="76"/>
      <c r="U2410" s="76"/>
      <c r="V2410" s="76"/>
      <c r="W2410" s="76"/>
      <c r="X2410" s="76"/>
    </row>
    <row r="2411" spans="1:24">
      <c r="A2411" s="257"/>
      <c r="B2411" s="54"/>
      <c r="C2411" s="93"/>
      <c r="D2411" s="81"/>
      <c r="E2411" s="81"/>
      <c r="F2411" s="81"/>
      <c r="G2411" s="81"/>
      <c r="H2411" s="321"/>
      <c r="I2411" s="90"/>
      <c r="J2411" s="80"/>
      <c r="K2411" s="84" t="s">
        <v>36</v>
      </c>
      <c r="L2411" s="76">
        <f t="shared" si="181"/>
        <v>0</v>
      </c>
      <c r="M2411" s="76"/>
      <c r="N2411" s="76"/>
      <c r="O2411" s="76"/>
      <c r="P2411" s="76"/>
      <c r="Q2411" s="76"/>
      <c r="R2411" s="76"/>
      <c r="S2411" s="76"/>
      <c r="T2411" s="76"/>
      <c r="U2411" s="76"/>
      <c r="V2411" s="76"/>
      <c r="W2411" s="76"/>
      <c r="X2411" s="76"/>
    </row>
    <row r="2412" spans="1:24">
      <c r="A2412" s="257"/>
      <c r="B2412" s="54"/>
      <c r="C2412" s="91" t="s">
        <v>33</v>
      </c>
      <c r="D2412" s="58" t="s">
        <v>3661</v>
      </c>
      <c r="E2412" s="58" t="s">
        <v>3662</v>
      </c>
      <c r="F2412" s="58" t="s">
        <v>3663</v>
      </c>
      <c r="G2412" s="58" t="s">
        <v>3664</v>
      </c>
      <c r="H2412" s="319" t="s">
        <v>3665</v>
      </c>
      <c r="I2412" s="88">
        <v>52</v>
      </c>
      <c r="J2412" s="46" t="s">
        <v>39</v>
      </c>
      <c r="K2412" s="75" t="s">
        <v>32</v>
      </c>
      <c r="L2412" s="76">
        <f t="shared" si="181"/>
        <v>0</v>
      </c>
      <c r="M2412" s="76"/>
      <c r="N2412" s="76"/>
      <c r="O2412" s="76"/>
      <c r="P2412" s="76"/>
      <c r="Q2412" s="76"/>
      <c r="R2412" s="76"/>
      <c r="S2412" s="76"/>
      <c r="T2412" s="76"/>
      <c r="U2412" s="76"/>
      <c r="V2412" s="76"/>
      <c r="W2412" s="76"/>
      <c r="X2412" s="76"/>
    </row>
    <row r="2413" spans="1:24">
      <c r="A2413" s="257"/>
      <c r="B2413" s="54"/>
      <c r="C2413" s="92"/>
      <c r="D2413" s="77"/>
      <c r="E2413" s="77"/>
      <c r="F2413" s="77"/>
      <c r="G2413" s="77"/>
      <c r="H2413" s="320"/>
      <c r="I2413" s="89"/>
      <c r="J2413" s="54"/>
      <c r="K2413" s="75" t="s">
        <v>34</v>
      </c>
      <c r="L2413" s="76">
        <f>SUM(M2413:X2413)</f>
        <v>0</v>
      </c>
      <c r="M2413" s="76"/>
      <c r="N2413" s="76"/>
      <c r="O2413" s="76"/>
      <c r="P2413" s="76"/>
      <c r="Q2413" s="76"/>
      <c r="R2413" s="76"/>
      <c r="S2413" s="76"/>
      <c r="T2413" s="76"/>
      <c r="U2413" s="76"/>
      <c r="V2413" s="76"/>
      <c r="W2413" s="76"/>
      <c r="X2413" s="76"/>
    </row>
    <row r="2414" spans="1:24">
      <c r="A2414" s="257"/>
      <c r="B2414" s="80"/>
      <c r="C2414" s="93"/>
      <c r="D2414" s="81"/>
      <c r="E2414" s="81"/>
      <c r="F2414" s="81"/>
      <c r="G2414" s="81"/>
      <c r="H2414" s="321"/>
      <c r="I2414" s="90"/>
      <c r="J2414" s="80"/>
      <c r="K2414" s="84" t="s">
        <v>36</v>
      </c>
      <c r="L2414" s="76">
        <f>SUM(M2414:X2414)</f>
        <v>2</v>
      </c>
      <c r="M2414" s="76"/>
      <c r="N2414" s="76"/>
      <c r="O2414" s="76"/>
      <c r="P2414" s="76"/>
      <c r="Q2414" s="76"/>
      <c r="R2414" s="76"/>
      <c r="S2414" s="76"/>
      <c r="T2414" s="76"/>
      <c r="U2414" s="76">
        <v>2</v>
      </c>
      <c r="V2414" s="76"/>
      <c r="W2414" s="76"/>
      <c r="X2414" s="76"/>
    </row>
    <row r="2415" spans="1:24">
      <c r="A2415" s="257"/>
      <c r="B2415" s="46" t="s">
        <v>3666</v>
      </c>
      <c r="C2415" s="91"/>
      <c r="D2415" s="131">
        <f>COUNTA(D2418:D2636)</f>
        <v>73</v>
      </c>
      <c r="E2415" s="46"/>
      <c r="F2415" s="46"/>
      <c r="G2415" s="324"/>
      <c r="H2415" s="303"/>
      <c r="I2415" s="88">
        <f>SUM(I2418:I2633)</f>
        <v>440525</v>
      </c>
      <c r="J2415" s="46" t="s">
        <v>39</v>
      </c>
      <c r="K2415" s="75" t="s">
        <v>32</v>
      </c>
      <c r="L2415" s="76">
        <f>SUM(M2415:X2415)</f>
        <v>17</v>
      </c>
      <c r="M2415" s="76">
        <f t="shared" ref="M2415:X2417" si="182">M2418+M2421+M2424+M2427+M2430+M2433+M2436+M2439+M2442+M2445+M2448+M2451+M2454+M2457+M2460+M2463+M2466+M2469+M2472+M2475+M2478+M2481+M2484+M2487+M2490+M2493+M2496+M2499+M2502+M2505+M2508+M2511+M2514+M2517+M2520+M2523+M2526+M2529+M2532+M2535+M2538+M2541+M2544+M2547+M2550+M2553+M2556+M2559+M2562+M2565+M2568+M2571+M2574+M2577+M2580+M2583+M2586+M2589+M2592+M2595+M2598+M2601+M2604+M2607+M2610+M2613+M2616+M2619+M2622+M2625+M2628+M2631</f>
        <v>1</v>
      </c>
      <c r="N2415" s="76">
        <f t="shared" si="182"/>
        <v>1</v>
      </c>
      <c r="O2415" s="76">
        <f t="shared" si="182"/>
        <v>1</v>
      </c>
      <c r="P2415" s="76">
        <f t="shared" si="182"/>
        <v>0</v>
      </c>
      <c r="Q2415" s="76">
        <f t="shared" si="182"/>
        <v>0</v>
      </c>
      <c r="R2415" s="76">
        <f t="shared" si="182"/>
        <v>0</v>
      </c>
      <c r="S2415" s="76">
        <f t="shared" si="182"/>
        <v>0</v>
      </c>
      <c r="T2415" s="76">
        <f t="shared" si="182"/>
        <v>0</v>
      </c>
      <c r="U2415" s="76">
        <f t="shared" si="182"/>
        <v>12</v>
      </c>
      <c r="V2415" s="76">
        <f t="shared" si="182"/>
        <v>0</v>
      </c>
      <c r="W2415" s="76">
        <f t="shared" si="182"/>
        <v>0</v>
      </c>
      <c r="X2415" s="76">
        <f t="shared" si="182"/>
        <v>2</v>
      </c>
    </row>
    <row r="2416" spans="1:24">
      <c r="A2416" s="257"/>
      <c r="B2416" s="54"/>
      <c r="C2416" s="92"/>
      <c r="D2416" s="136"/>
      <c r="E2416" s="54"/>
      <c r="F2416" s="54"/>
      <c r="G2416" s="158"/>
      <c r="H2416" s="305"/>
      <c r="I2416" s="89"/>
      <c r="J2416" s="54"/>
      <c r="K2416" s="75" t="s">
        <v>34</v>
      </c>
      <c r="L2416" s="76">
        <f>SUM(M2416:X2416)</f>
        <v>0</v>
      </c>
      <c r="M2416" s="76">
        <f t="shared" si="182"/>
        <v>0</v>
      </c>
      <c r="N2416" s="76">
        <f t="shared" si="182"/>
        <v>0</v>
      </c>
      <c r="O2416" s="76">
        <f t="shared" si="182"/>
        <v>0</v>
      </c>
      <c r="P2416" s="76">
        <f t="shared" si="182"/>
        <v>0</v>
      </c>
      <c r="Q2416" s="76">
        <f t="shared" si="182"/>
        <v>0</v>
      </c>
      <c r="R2416" s="76">
        <f t="shared" si="182"/>
        <v>0</v>
      </c>
      <c r="S2416" s="76">
        <f t="shared" si="182"/>
        <v>0</v>
      </c>
      <c r="T2416" s="76">
        <f t="shared" si="182"/>
        <v>0</v>
      </c>
      <c r="U2416" s="76">
        <f t="shared" si="182"/>
        <v>0</v>
      </c>
      <c r="V2416" s="76">
        <f t="shared" si="182"/>
        <v>0</v>
      </c>
      <c r="W2416" s="76">
        <f t="shared" si="182"/>
        <v>0</v>
      </c>
      <c r="X2416" s="76">
        <f t="shared" si="182"/>
        <v>0</v>
      </c>
    </row>
    <row r="2417" spans="1:24">
      <c r="A2417" s="257"/>
      <c r="B2417" s="80"/>
      <c r="C2417" s="93"/>
      <c r="D2417" s="138"/>
      <c r="E2417" s="80"/>
      <c r="F2417" s="80"/>
      <c r="G2417" s="159"/>
      <c r="H2417" s="307"/>
      <c r="I2417" s="90"/>
      <c r="J2417" s="80"/>
      <c r="K2417" s="84" t="s">
        <v>36</v>
      </c>
      <c r="L2417" s="76">
        <f>SUM(M2417:X2417)</f>
        <v>207</v>
      </c>
      <c r="M2417" s="76">
        <f t="shared" si="182"/>
        <v>10</v>
      </c>
      <c r="N2417" s="76">
        <f t="shared" si="182"/>
        <v>0</v>
      </c>
      <c r="O2417" s="76">
        <f t="shared" si="182"/>
        <v>32</v>
      </c>
      <c r="P2417" s="76">
        <f t="shared" si="182"/>
        <v>0</v>
      </c>
      <c r="Q2417" s="76">
        <f t="shared" si="182"/>
        <v>0</v>
      </c>
      <c r="R2417" s="76">
        <f t="shared" si="182"/>
        <v>3</v>
      </c>
      <c r="S2417" s="76">
        <f t="shared" si="182"/>
        <v>36</v>
      </c>
      <c r="T2417" s="76">
        <f t="shared" si="182"/>
        <v>23</v>
      </c>
      <c r="U2417" s="76">
        <f t="shared" si="182"/>
        <v>90</v>
      </c>
      <c r="V2417" s="76">
        <f t="shared" si="182"/>
        <v>0</v>
      </c>
      <c r="W2417" s="76">
        <f t="shared" si="182"/>
        <v>0</v>
      </c>
      <c r="X2417" s="76">
        <f t="shared" si="182"/>
        <v>13</v>
      </c>
    </row>
    <row r="2418" spans="1:24">
      <c r="A2418" s="257"/>
      <c r="B2418" s="325" t="s">
        <v>3667</v>
      </c>
      <c r="C2418" s="46" t="s">
        <v>35</v>
      </c>
      <c r="D2418" s="326" t="s">
        <v>3668</v>
      </c>
      <c r="E2418" s="327" t="s">
        <v>3669</v>
      </c>
      <c r="F2418" s="325" t="s">
        <v>3670</v>
      </c>
      <c r="G2418" s="328" t="s">
        <v>3671</v>
      </c>
      <c r="H2418" s="319" t="s">
        <v>3672</v>
      </c>
      <c r="I2418" s="74">
        <v>28310</v>
      </c>
      <c r="J2418" s="46" t="s">
        <v>39</v>
      </c>
      <c r="K2418" s="75" t="s">
        <v>32</v>
      </c>
      <c r="L2418" s="76">
        <f t="shared" ref="L2418:L2481" si="183">SUM(M2418:X2418)</f>
        <v>3</v>
      </c>
      <c r="M2418" s="76"/>
      <c r="N2418" s="76"/>
      <c r="O2418" s="76"/>
      <c r="P2418" s="76"/>
      <c r="Q2418" s="76"/>
      <c r="R2418" s="76"/>
      <c r="S2418" s="76"/>
      <c r="T2418" s="76"/>
      <c r="U2418" s="76">
        <v>3</v>
      </c>
      <c r="V2418" s="76"/>
      <c r="W2418" s="76"/>
      <c r="X2418" s="76"/>
    </row>
    <row r="2419" spans="1:24">
      <c r="A2419" s="257"/>
      <c r="B2419" s="329"/>
      <c r="C2419" s="54"/>
      <c r="D2419" s="330"/>
      <c r="E2419" s="329"/>
      <c r="F2419" s="329"/>
      <c r="G2419" s="323"/>
      <c r="H2419" s="320"/>
      <c r="I2419" s="79"/>
      <c r="J2419" s="54"/>
      <c r="K2419" s="75" t="s">
        <v>34</v>
      </c>
      <c r="L2419" s="76">
        <f t="shared" si="183"/>
        <v>0</v>
      </c>
      <c r="M2419" s="76"/>
      <c r="N2419" s="76"/>
      <c r="O2419" s="76"/>
      <c r="P2419" s="76"/>
      <c r="Q2419" s="76"/>
      <c r="R2419" s="76"/>
      <c r="S2419" s="76"/>
      <c r="T2419" s="76"/>
      <c r="U2419" s="76"/>
      <c r="V2419" s="76"/>
      <c r="W2419" s="76"/>
      <c r="X2419" s="76"/>
    </row>
    <row r="2420" spans="1:24">
      <c r="A2420" s="257"/>
      <c r="B2420" s="329"/>
      <c r="C2420" s="80"/>
      <c r="D2420" s="331"/>
      <c r="E2420" s="332"/>
      <c r="F2420" s="332"/>
      <c r="G2420" s="323"/>
      <c r="H2420" s="321"/>
      <c r="I2420" s="83"/>
      <c r="J2420" s="80"/>
      <c r="K2420" s="84" t="s">
        <v>36</v>
      </c>
      <c r="L2420" s="76">
        <f t="shared" si="183"/>
        <v>2</v>
      </c>
      <c r="M2420" s="76"/>
      <c r="N2420" s="76"/>
      <c r="O2420" s="76"/>
      <c r="P2420" s="76"/>
      <c r="Q2420" s="76"/>
      <c r="R2420" s="76"/>
      <c r="S2420" s="76"/>
      <c r="T2420" s="76"/>
      <c r="U2420" s="76">
        <v>2</v>
      </c>
      <c r="V2420" s="76"/>
      <c r="W2420" s="76"/>
      <c r="X2420" s="76"/>
    </row>
    <row r="2421" spans="1:24">
      <c r="A2421" s="257"/>
      <c r="B2421" s="329"/>
      <c r="C2421" s="325" t="s">
        <v>33</v>
      </c>
      <c r="D2421" s="326" t="s">
        <v>3673</v>
      </c>
      <c r="E2421" s="327" t="s">
        <v>3674</v>
      </c>
      <c r="F2421" s="327" t="s">
        <v>3675</v>
      </c>
      <c r="G2421" s="328" t="s">
        <v>3676</v>
      </c>
      <c r="H2421" s="319" t="s">
        <v>3677</v>
      </c>
      <c r="I2421" s="74">
        <v>119</v>
      </c>
      <c r="J2421" s="46" t="s">
        <v>39</v>
      </c>
      <c r="K2421" s="75" t="s">
        <v>32</v>
      </c>
      <c r="L2421" s="76">
        <f t="shared" si="183"/>
        <v>0</v>
      </c>
      <c r="M2421" s="76"/>
      <c r="N2421" s="76"/>
      <c r="O2421" s="76"/>
      <c r="P2421" s="76"/>
      <c r="Q2421" s="76"/>
      <c r="R2421" s="76"/>
      <c r="S2421" s="76"/>
      <c r="T2421" s="76"/>
      <c r="U2421" s="76"/>
      <c r="V2421" s="76"/>
      <c r="W2421" s="76"/>
      <c r="X2421" s="76"/>
    </row>
    <row r="2422" spans="1:24">
      <c r="A2422" s="257"/>
      <c r="B2422" s="329"/>
      <c r="C2422" s="329"/>
      <c r="D2422" s="330"/>
      <c r="E2422" s="329"/>
      <c r="F2422" s="329"/>
      <c r="G2422" s="323"/>
      <c r="H2422" s="320"/>
      <c r="I2422" s="79"/>
      <c r="J2422" s="54"/>
      <c r="K2422" s="75" t="s">
        <v>34</v>
      </c>
      <c r="L2422" s="76">
        <f t="shared" si="183"/>
        <v>0</v>
      </c>
      <c r="M2422" s="76"/>
      <c r="N2422" s="76"/>
      <c r="O2422" s="76"/>
      <c r="P2422" s="76"/>
      <c r="Q2422" s="76"/>
      <c r="R2422" s="76"/>
      <c r="S2422" s="76"/>
      <c r="T2422" s="76"/>
      <c r="U2422" s="76"/>
      <c r="V2422" s="76"/>
      <c r="W2422" s="76"/>
      <c r="X2422" s="76"/>
    </row>
    <row r="2423" spans="1:24">
      <c r="A2423" s="257"/>
      <c r="B2423" s="329"/>
      <c r="C2423" s="332"/>
      <c r="D2423" s="331"/>
      <c r="E2423" s="332"/>
      <c r="F2423" s="332"/>
      <c r="G2423" s="323"/>
      <c r="H2423" s="321"/>
      <c r="I2423" s="83"/>
      <c r="J2423" s="80"/>
      <c r="K2423" s="84" t="s">
        <v>36</v>
      </c>
      <c r="L2423" s="76">
        <f t="shared" si="183"/>
        <v>2</v>
      </c>
      <c r="M2423" s="76"/>
      <c r="N2423" s="76"/>
      <c r="O2423" s="76"/>
      <c r="P2423" s="76"/>
      <c r="Q2423" s="76"/>
      <c r="R2423" s="76"/>
      <c r="S2423" s="76"/>
      <c r="T2423" s="76"/>
      <c r="U2423" s="76">
        <v>2</v>
      </c>
      <c r="V2423" s="76"/>
      <c r="W2423" s="76"/>
      <c r="X2423" s="76"/>
    </row>
    <row r="2424" spans="1:24">
      <c r="A2424" s="257"/>
      <c r="B2424" s="329"/>
      <c r="C2424" s="325" t="s">
        <v>33</v>
      </c>
      <c r="D2424" s="326" t="s">
        <v>3678</v>
      </c>
      <c r="E2424" s="327" t="s">
        <v>3679</v>
      </c>
      <c r="F2424" s="325" t="s">
        <v>3680</v>
      </c>
      <c r="G2424" s="328" t="s">
        <v>3681</v>
      </c>
      <c r="H2424" s="333" t="s">
        <v>3682</v>
      </c>
      <c r="I2424" s="74">
        <v>10275</v>
      </c>
      <c r="J2424" s="46" t="s">
        <v>39</v>
      </c>
      <c r="K2424" s="75" t="s">
        <v>32</v>
      </c>
      <c r="L2424" s="76">
        <f t="shared" si="183"/>
        <v>0</v>
      </c>
      <c r="M2424" s="76"/>
      <c r="N2424" s="76"/>
      <c r="O2424" s="76"/>
      <c r="P2424" s="76"/>
      <c r="Q2424" s="76"/>
      <c r="R2424" s="76"/>
      <c r="S2424" s="76"/>
      <c r="T2424" s="76"/>
      <c r="U2424" s="76"/>
      <c r="V2424" s="76"/>
      <c r="W2424" s="76"/>
      <c r="X2424" s="76"/>
    </row>
    <row r="2425" spans="1:24">
      <c r="A2425" s="257"/>
      <c r="B2425" s="329"/>
      <c r="C2425" s="329"/>
      <c r="D2425" s="330"/>
      <c r="E2425" s="329"/>
      <c r="F2425" s="329"/>
      <c r="G2425" s="323"/>
      <c r="H2425" s="333"/>
      <c r="I2425" s="79"/>
      <c r="J2425" s="54"/>
      <c r="K2425" s="75" t="s">
        <v>34</v>
      </c>
      <c r="L2425" s="76">
        <f t="shared" si="183"/>
        <v>0</v>
      </c>
      <c r="M2425" s="76"/>
      <c r="N2425" s="76"/>
      <c r="O2425" s="76"/>
      <c r="P2425" s="76"/>
      <c r="Q2425" s="76"/>
      <c r="R2425" s="76"/>
      <c r="S2425" s="76"/>
      <c r="T2425" s="76"/>
      <c r="U2425" s="76"/>
      <c r="V2425" s="76"/>
      <c r="W2425" s="76"/>
      <c r="X2425" s="76"/>
    </row>
    <row r="2426" spans="1:24">
      <c r="A2426" s="257"/>
      <c r="B2426" s="329"/>
      <c r="C2426" s="332"/>
      <c r="D2426" s="331"/>
      <c r="E2426" s="332"/>
      <c r="F2426" s="332"/>
      <c r="G2426" s="323"/>
      <c r="H2426" s="333"/>
      <c r="I2426" s="83"/>
      <c r="J2426" s="80"/>
      <c r="K2426" s="84" t="s">
        <v>36</v>
      </c>
      <c r="L2426" s="76">
        <f t="shared" si="183"/>
        <v>3</v>
      </c>
      <c r="M2426" s="76"/>
      <c r="N2426" s="76"/>
      <c r="O2426" s="76"/>
      <c r="P2426" s="76"/>
      <c r="Q2426" s="76"/>
      <c r="R2426" s="76"/>
      <c r="S2426" s="76"/>
      <c r="T2426" s="76"/>
      <c r="U2426" s="76">
        <v>3</v>
      </c>
      <c r="V2426" s="76"/>
      <c r="W2426" s="76"/>
      <c r="X2426" s="76"/>
    </row>
    <row r="2427" spans="1:24">
      <c r="A2427" s="257"/>
      <c r="B2427" s="329"/>
      <c r="C2427" s="325" t="s">
        <v>33</v>
      </c>
      <c r="D2427" s="326" t="s">
        <v>3683</v>
      </c>
      <c r="E2427" s="327" t="s">
        <v>3684</v>
      </c>
      <c r="F2427" s="325" t="s">
        <v>3685</v>
      </c>
      <c r="G2427" s="328" t="s">
        <v>3686</v>
      </c>
      <c r="H2427" s="319" t="s">
        <v>3687</v>
      </c>
      <c r="I2427" s="74">
        <v>0</v>
      </c>
      <c r="J2427" s="46" t="s">
        <v>39</v>
      </c>
      <c r="K2427" s="75" t="s">
        <v>32</v>
      </c>
      <c r="L2427" s="76">
        <f t="shared" si="183"/>
        <v>0</v>
      </c>
      <c r="M2427" s="76"/>
      <c r="N2427" s="76"/>
      <c r="O2427" s="76"/>
      <c r="P2427" s="76"/>
      <c r="Q2427" s="76"/>
      <c r="R2427" s="76"/>
      <c r="S2427" s="76"/>
      <c r="T2427" s="76"/>
      <c r="U2427" s="76"/>
      <c r="V2427" s="76"/>
      <c r="W2427" s="76"/>
      <c r="X2427" s="76"/>
    </row>
    <row r="2428" spans="1:24">
      <c r="A2428" s="257"/>
      <c r="B2428" s="329"/>
      <c r="C2428" s="329"/>
      <c r="D2428" s="330"/>
      <c r="E2428" s="329"/>
      <c r="F2428" s="329"/>
      <c r="G2428" s="323"/>
      <c r="H2428" s="320"/>
      <c r="I2428" s="79"/>
      <c r="J2428" s="54"/>
      <c r="K2428" s="75" t="s">
        <v>34</v>
      </c>
      <c r="L2428" s="76">
        <f t="shared" si="183"/>
        <v>0</v>
      </c>
      <c r="M2428" s="76"/>
      <c r="N2428" s="76"/>
      <c r="O2428" s="76"/>
      <c r="P2428" s="76"/>
      <c r="Q2428" s="76"/>
      <c r="R2428" s="76"/>
      <c r="S2428" s="76"/>
      <c r="T2428" s="76"/>
      <c r="U2428" s="76"/>
      <c r="V2428" s="76"/>
      <c r="W2428" s="76"/>
      <c r="X2428" s="76"/>
    </row>
    <row r="2429" spans="1:24">
      <c r="A2429" s="257"/>
      <c r="B2429" s="329"/>
      <c r="C2429" s="332"/>
      <c r="D2429" s="331"/>
      <c r="E2429" s="332"/>
      <c r="F2429" s="332"/>
      <c r="G2429" s="323"/>
      <c r="H2429" s="321"/>
      <c r="I2429" s="83"/>
      <c r="J2429" s="80"/>
      <c r="K2429" s="84" t="s">
        <v>36</v>
      </c>
      <c r="L2429" s="76">
        <f t="shared" si="183"/>
        <v>2</v>
      </c>
      <c r="M2429" s="76"/>
      <c r="N2429" s="76"/>
      <c r="O2429" s="76"/>
      <c r="P2429" s="76"/>
      <c r="Q2429" s="76"/>
      <c r="R2429" s="76"/>
      <c r="S2429" s="76"/>
      <c r="T2429" s="76"/>
      <c r="U2429" s="76">
        <v>2</v>
      </c>
      <c r="V2429" s="76"/>
      <c r="W2429" s="76"/>
      <c r="X2429" s="76"/>
    </row>
    <row r="2430" spans="1:24">
      <c r="A2430" s="257"/>
      <c r="B2430" s="329"/>
      <c r="C2430" s="325" t="s">
        <v>33</v>
      </c>
      <c r="D2430" s="326" t="s">
        <v>3688</v>
      </c>
      <c r="E2430" s="327" t="s">
        <v>3689</v>
      </c>
      <c r="F2430" s="325" t="s">
        <v>3690</v>
      </c>
      <c r="G2430" s="328" t="s">
        <v>3691</v>
      </c>
      <c r="H2430" s="319" t="s">
        <v>3692</v>
      </c>
      <c r="I2430" s="74">
        <v>1222</v>
      </c>
      <c r="J2430" s="46" t="s">
        <v>39</v>
      </c>
      <c r="K2430" s="75" t="s">
        <v>32</v>
      </c>
      <c r="L2430" s="76">
        <f t="shared" si="183"/>
        <v>0</v>
      </c>
      <c r="M2430" s="76"/>
      <c r="N2430" s="76"/>
      <c r="O2430" s="76"/>
      <c r="P2430" s="76"/>
      <c r="Q2430" s="76"/>
      <c r="R2430" s="76"/>
      <c r="S2430" s="76"/>
      <c r="T2430" s="76"/>
      <c r="U2430" s="76"/>
      <c r="V2430" s="76"/>
      <c r="W2430" s="76"/>
      <c r="X2430" s="76"/>
    </row>
    <row r="2431" spans="1:24">
      <c r="A2431" s="257"/>
      <c r="B2431" s="329"/>
      <c r="C2431" s="329"/>
      <c r="D2431" s="330"/>
      <c r="E2431" s="329"/>
      <c r="F2431" s="329"/>
      <c r="G2431" s="323"/>
      <c r="H2431" s="320"/>
      <c r="I2431" s="79"/>
      <c r="J2431" s="54"/>
      <c r="K2431" s="75" t="s">
        <v>34</v>
      </c>
      <c r="L2431" s="76">
        <f t="shared" si="183"/>
        <v>0</v>
      </c>
      <c r="M2431" s="76"/>
      <c r="N2431" s="76"/>
      <c r="O2431" s="76"/>
      <c r="P2431" s="76"/>
      <c r="Q2431" s="76"/>
      <c r="R2431" s="76"/>
      <c r="S2431" s="76"/>
      <c r="T2431" s="76"/>
      <c r="U2431" s="76"/>
      <c r="V2431" s="76"/>
      <c r="W2431" s="76"/>
      <c r="X2431" s="76"/>
    </row>
    <row r="2432" spans="1:24">
      <c r="A2432" s="257"/>
      <c r="B2432" s="329"/>
      <c r="C2432" s="332"/>
      <c r="D2432" s="331"/>
      <c r="E2432" s="332"/>
      <c r="F2432" s="332"/>
      <c r="G2432" s="323"/>
      <c r="H2432" s="321"/>
      <c r="I2432" s="83"/>
      <c r="J2432" s="80"/>
      <c r="K2432" s="84" t="s">
        <v>36</v>
      </c>
      <c r="L2432" s="76">
        <f t="shared" si="183"/>
        <v>3</v>
      </c>
      <c r="M2432" s="76"/>
      <c r="N2432" s="76"/>
      <c r="O2432" s="76"/>
      <c r="P2432" s="76"/>
      <c r="Q2432" s="76"/>
      <c r="R2432" s="76"/>
      <c r="S2432" s="76"/>
      <c r="T2432" s="76"/>
      <c r="U2432" s="76">
        <v>2</v>
      </c>
      <c r="V2432" s="76"/>
      <c r="W2432" s="76"/>
      <c r="X2432" s="76">
        <v>1</v>
      </c>
    </row>
    <row r="2433" spans="1:24">
      <c r="A2433" s="257"/>
      <c r="B2433" s="329"/>
      <c r="C2433" s="325" t="s">
        <v>33</v>
      </c>
      <c r="D2433" s="326" t="s">
        <v>3693</v>
      </c>
      <c r="E2433" s="327" t="s">
        <v>3694</v>
      </c>
      <c r="F2433" s="325" t="s">
        <v>3695</v>
      </c>
      <c r="G2433" s="328" t="s">
        <v>3696</v>
      </c>
      <c r="H2433" s="319" t="s">
        <v>3697</v>
      </c>
      <c r="I2433" s="74">
        <v>55661</v>
      </c>
      <c r="J2433" s="46" t="s">
        <v>39</v>
      </c>
      <c r="K2433" s="75" t="s">
        <v>32</v>
      </c>
      <c r="L2433" s="76">
        <f t="shared" si="183"/>
        <v>0</v>
      </c>
      <c r="M2433" s="76"/>
      <c r="N2433" s="76"/>
      <c r="O2433" s="76"/>
      <c r="P2433" s="76"/>
      <c r="Q2433" s="76"/>
      <c r="R2433" s="76"/>
      <c r="S2433" s="76"/>
      <c r="T2433" s="76"/>
      <c r="U2433" s="76"/>
      <c r="V2433" s="76"/>
      <c r="W2433" s="76"/>
      <c r="X2433" s="76"/>
    </row>
    <row r="2434" spans="1:24">
      <c r="A2434" s="257"/>
      <c r="B2434" s="329"/>
      <c r="C2434" s="329"/>
      <c r="D2434" s="330"/>
      <c r="E2434" s="329"/>
      <c r="F2434" s="329"/>
      <c r="G2434" s="323"/>
      <c r="H2434" s="320"/>
      <c r="I2434" s="79"/>
      <c r="J2434" s="54"/>
      <c r="K2434" s="75" t="s">
        <v>34</v>
      </c>
      <c r="L2434" s="76">
        <f t="shared" si="183"/>
        <v>0</v>
      </c>
      <c r="M2434" s="76"/>
      <c r="N2434" s="76"/>
      <c r="O2434" s="76"/>
      <c r="P2434" s="76"/>
      <c r="Q2434" s="76"/>
      <c r="R2434" s="76"/>
      <c r="S2434" s="76"/>
      <c r="T2434" s="76"/>
      <c r="U2434" s="76"/>
      <c r="V2434" s="76"/>
      <c r="W2434" s="76"/>
      <c r="X2434" s="76"/>
    </row>
    <row r="2435" spans="1:24">
      <c r="A2435" s="257"/>
      <c r="B2435" s="329"/>
      <c r="C2435" s="332"/>
      <c r="D2435" s="331"/>
      <c r="E2435" s="332"/>
      <c r="F2435" s="332"/>
      <c r="G2435" s="323"/>
      <c r="H2435" s="321"/>
      <c r="I2435" s="83"/>
      <c r="J2435" s="80"/>
      <c r="K2435" s="84" t="s">
        <v>36</v>
      </c>
      <c r="L2435" s="76">
        <f t="shared" si="183"/>
        <v>15</v>
      </c>
      <c r="M2435" s="76"/>
      <c r="N2435" s="76"/>
      <c r="O2435" s="76">
        <v>1</v>
      </c>
      <c r="P2435" s="76"/>
      <c r="Q2435" s="76"/>
      <c r="R2435" s="76"/>
      <c r="S2435" s="76">
        <v>14</v>
      </c>
      <c r="T2435" s="76"/>
      <c r="U2435" s="76"/>
      <c r="V2435" s="76"/>
      <c r="W2435" s="76"/>
      <c r="X2435" s="76"/>
    </row>
    <row r="2436" spans="1:24">
      <c r="A2436" s="257"/>
      <c r="B2436" s="329"/>
      <c r="C2436" s="325" t="s">
        <v>33</v>
      </c>
      <c r="D2436" s="326" t="s">
        <v>3698</v>
      </c>
      <c r="E2436" s="327" t="s">
        <v>3699</v>
      </c>
      <c r="F2436" s="325" t="s">
        <v>3700</v>
      </c>
      <c r="G2436" s="328" t="s">
        <v>3701</v>
      </c>
      <c r="H2436" s="319" t="s">
        <v>3702</v>
      </c>
      <c r="I2436" s="74">
        <v>0</v>
      </c>
      <c r="J2436" s="46" t="s">
        <v>39</v>
      </c>
      <c r="K2436" s="75" t="s">
        <v>32</v>
      </c>
      <c r="L2436" s="76">
        <f t="shared" si="183"/>
        <v>0</v>
      </c>
      <c r="M2436" s="76"/>
      <c r="N2436" s="76"/>
      <c r="O2436" s="76"/>
      <c r="P2436" s="76"/>
      <c r="Q2436" s="76"/>
      <c r="R2436" s="76"/>
      <c r="S2436" s="76"/>
      <c r="T2436" s="76"/>
      <c r="U2436" s="76"/>
      <c r="V2436" s="76"/>
      <c r="W2436" s="76"/>
      <c r="X2436" s="76"/>
    </row>
    <row r="2437" spans="1:24">
      <c r="A2437" s="257"/>
      <c r="B2437" s="329"/>
      <c r="C2437" s="329"/>
      <c r="D2437" s="330"/>
      <c r="E2437" s="329"/>
      <c r="F2437" s="329"/>
      <c r="G2437" s="323"/>
      <c r="H2437" s="320"/>
      <c r="I2437" s="79"/>
      <c r="J2437" s="54"/>
      <c r="K2437" s="75" t="s">
        <v>34</v>
      </c>
      <c r="L2437" s="76">
        <f t="shared" si="183"/>
        <v>0</v>
      </c>
      <c r="M2437" s="76"/>
      <c r="N2437" s="76"/>
      <c r="O2437" s="76"/>
      <c r="P2437" s="76"/>
      <c r="Q2437" s="76"/>
      <c r="R2437" s="76"/>
      <c r="S2437" s="76"/>
      <c r="T2437" s="76"/>
      <c r="U2437" s="76"/>
      <c r="V2437" s="76"/>
      <c r="W2437" s="76"/>
      <c r="X2437" s="76"/>
    </row>
    <row r="2438" spans="1:24">
      <c r="A2438" s="257"/>
      <c r="B2438" s="329"/>
      <c r="C2438" s="332"/>
      <c r="D2438" s="331"/>
      <c r="E2438" s="332"/>
      <c r="F2438" s="332"/>
      <c r="G2438" s="323"/>
      <c r="H2438" s="321"/>
      <c r="I2438" s="83"/>
      <c r="J2438" s="80"/>
      <c r="K2438" s="84" t="s">
        <v>36</v>
      </c>
      <c r="L2438" s="76">
        <f t="shared" si="183"/>
        <v>2</v>
      </c>
      <c r="M2438" s="76"/>
      <c r="N2438" s="76"/>
      <c r="O2438" s="76"/>
      <c r="P2438" s="76"/>
      <c r="Q2438" s="76"/>
      <c r="R2438" s="76"/>
      <c r="S2438" s="76"/>
      <c r="T2438" s="76"/>
      <c r="U2438" s="76">
        <v>2</v>
      </c>
      <c r="V2438" s="76"/>
      <c r="W2438" s="76"/>
      <c r="X2438" s="76"/>
    </row>
    <row r="2439" spans="1:24">
      <c r="A2439" s="257"/>
      <c r="B2439" s="329"/>
      <c r="C2439" s="325" t="s">
        <v>33</v>
      </c>
      <c r="D2439" s="326" t="s">
        <v>3703</v>
      </c>
      <c r="E2439" s="327" t="s">
        <v>3704</v>
      </c>
      <c r="F2439" s="325" t="s">
        <v>3705</v>
      </c>
      <c r="G2439" s="328" t="s">
        <v>3706</v>
      </c>
      <c r="H2439" s="319" t="s">
        <v>3707</v>
      </c>
      <c r="I2439" s="74">
        <v>4218</v>
      </c>
      <c r="J2439" s="46" t="s">
        <v>39</v>
      </c>
      <c r="K2439" s="75" t="s">
        <v>32</v>
      </c>
      <c r="L2439" s="76">
        <f t="shared" si="183"/>
        <v>0</v>
      </c>
      <c r="M2439" s="76"/>
      <c r="N2439" s="76"/>
      <c r="O2439" s="76"/>
      <c r="P2439" s="76"/>
      <c r="Q2439" s="76"/>
      <c r="R2439" s="76"/>
      <c r="S2439" s="76"/>
      <c r="T2439" s="76"/>
      <c r="U2439" s="76"/>
      <c r="V2439" s="76"/>
      <c r="W2439" s="76"/>
      <c r="X2439" s="76"/>
    </row>
    <row r="2440" spans="1:24">
      <c r="A2440" s="257"/>
      <c r="B2440" s="329"/>
      <c r="C2440" s="329"/>
      <c r="D2440" s="330"/>
      <c r="E2440" s="329"/>
      <c r="F2440" s="329"/>
      <c r="G2440" s="323"/>
      <c r="H2440" s="320"/>
      <c r="I2440" s="79"/>
      <c r="J2440" s="54"/>
      <c r="K2440" s="75" t="s">
        <v>34</v>
      </c>
      <c r="L2440" s="76">
        <f t="shared" si="183"/>
        <v>0</v>
      </c>
      <c r="M2440" s="76"/>
      <c r="N2440" s="76"/>
      <c r="O2440" s="76"/>
      <c r="P2440" s="76"/>
      <c r="Q2440" s="76"/>
      <c r="R2440" s="76"/>
      <c r="S2440" s="76"/>
      <c r="T2440" s="76"/>
      <c r="U2440" s="76"/>
      <c r="V2440" s="76"/>
      <c r="W2440" s="76"/>
      <c r="X2440" s="76"/>
    </row>
    <row r="2441" spans="1:24">
      <c r="A2441" s="257"/>
      <c r="B2441" s="329"/>
      <c r="C2441" s="332"/>
      <c r="D2441" s="331"/>
      <c r="E2441" s="332"/>
      <c r="F2441" s="332"/>
      <c r="G2441" s="323"/>
      <c r="H2441" s="321"/>
      <c r="I2441" s="83"/>
      <c r="J2441" s="80"/>
      <c r="K2441" s="84" t="s">
        <v>36</v>
      </c>
      <c r="L2441" s="76">
        <f t="shared" si="183"/>
        <v>2</v>
      </c>
      <c r="M2441" s="76"/>
      <c r="N2441" s="76"/>
      <c r="O2441" s="76"/>
      <c r="P2441" s="76"/>
      <c r="Q2441" s="76"/>
      <c r="R2441" s="76"/>
      <c r="S2441" s="76"/>
      <c r="T2441" s="76"/>
      <c r="U2441" s="76">
        <v>2</v>
      </c>
      <c r="V2441" s="76"/>
      <c r="W2441" s="76"/>
      <c r="X2441" s="76"/>
    </row>
    <row r="2442" spans="1:24">
      <c r="A2442" s="257"/>
      <c r="B2442" s="329"/>
      <c r="C2442" s="325" t="s">
        <v>33</v>
      </c>
      <c r="D2442" s="326" t="s">
        <v>3708</v>
      </c>
      <c r="E2442" s="327" t="s">
        <v>3709</v>
      </c>
      <c r="F2442" s="325" t="s">
        <v>3710</v>
      </c>
      <c r="G2442" s="328" t="s">
        <v>3711</v>
      </c>
      <c r="H2442" s="319" t="s">
        <v>3712</v>
      </c>
      <c r="I2442" s="74">
        <v>0</v>
      </c>
      <c r="J2442" s="46" t="s">
        <v>39</v>
      </c>
      <c r="K2442" s="75" t="s">
        <v>32</v>
      </c>
      <c r="L2442" s="76">
        <f t="shared" si="183"/>
        <v>0</v>
      </c>
      <c r="M2442" s="76"/>
      <c r="N2442" s="76"/>
      <c r="O2442" s="76"/>
      <c r="P2442" s="76"/>
      <c r="Q2442" s="76"/>
      <c r="R2442" s="76"/>
      <c r="S2442" s="76"/>
      <c r="T2442" s="76"/>
      <c r="U2442" s="76"/>
      <c r="V2442" s="76"/>
      <c r="W2442" s="76"/>
      <c r="X2442" s="76"/>
    </row>
    <row r="2443" spans="1:24">
      <c r="A2443" s="257"/>
      <c r="B2443" s="329"/>
      <c r="C2443" s="329"/>
      <c r="D2443" s="330"/>
      <c r="E2443" s="329"/>
      <c r="F2443" s="329"/>
      <c r="G2443" s="323"/>
      <c r="H2443" s="320"/>
      <c r="I2443" s="79"/>
      <c r="J2443" s="54"/>
      <c r="K2443" s="75" t="s">
        <v>34</v>
      </c>
      <c r="L2443" s="76">
        <f t="shared" si="183"/>
        <v>0</v>
      </c>
      <c r="M2443" s="76"/>
      <c r="N2443" s="76"/>
      <c r="O2443" s="76"/>
      <c r="P2443" s="76"/>
      <c r="Q2443" s="76"/>
      <c r="R2443" s="76"/>
      <c r="S2443" s="76"/>
      <c r="T2443" s="76"/>
      <c r="U2443" s="76"/>
      <c r="V2443" s="76"/>
      <c r="W2443" s="76"/>
      <c r="X2443" s="76"/>
    </row>
    <row r="2444" spans="1:24">
      <c r="A2444" s="257"/>
      <c r="B2444" s="329"/>
      <c r="C2444" s="332"/>
      <c r="D2444" s="331"/>
      <c r="E2444" s="332"/>
      <c r="F2444" s="332"/>
      <c r="G2444" s="323"/>
      <c r="H2444" s="321"/>
      <c r="I2444" s="83"/>
      <c r="J2444" s="80"/>
      <c r="K2444" s="84" t="s">
        <v>36</v>
      </c>
      <c r="L2444" s="76">
        <f t="shared" si="183"/>
        <v>2</v>
      </c>
      <c r="M2444" s="76"/>
      <c r="N2444" s="76"/>
      <c r="O2444" s="76"/>
      <c r="P2444" s="76"/>
      <c r="Q2444" s="76"/>
      <c r="R2444" s="76"/>
      <c r="S2444" s="76"/>
      <c r="T2444" s="76"/>
      <c r="U2444" s="76">
        <v>1</v>
      </c>
      <c r="V2444" s="76"/>
      <c r="W2444" s="76"/>
      <c r="X2444" s="76">
        <v>1</v>
      </c>
    </row>
    <row r="2445" spans="1:24">
      <c r="A2445" s="257"/>
      <c r="B2445" s="329"/>
      <c r="C2445" s="325" t="s">
        <v>33</v>
      </c>
      <c r="D2445" s="326" t="s">
        <v>3713</v>
      </c>
      <c r="E2445" s="327" t="s">
        <v>3714</v>
      </c>
      <c r="F2445" s="325" t="s">
        <v>3715</v>
      </c>
      <c r="G2445" s="328" t="s">
        <v>3716</v>
      </c>
      <c r="H2445" s="319" t="s">
        <v>3717</v>
      </c>
      <c r="I2445" s="74">
        <v>0</v>
      </c>
      <c r="J2445" s="46" t="s">
        <v>39</v>
      </c>
      <c r="K2445" s="75" t="s">
        <v>32</v>
      </c>
      <c r="L2445" s="76">
        <f t="shared" si="183"/>
        <v>0</v>
      </c>
      <c r="M2445" s="76"/>
      <c r="N2445" s="76"/>
      <c r="O2445" s="76"/>
      <c r="P2445" s="76"/>
      <c r="Q2445" s="76"/>
      <c r="R2445" s="76"/>
      <c r="S2445" s="76"/>
      <c r="T2445" s="76"/>
      <c r="U2445" s="76"/>
      <c r="V2445" s="76"/>
      <c r="W2445" s="76"/>
      <c r="X2445" s="76"/>
    </row>
    <row r="2446" spans="1:24">
      <c r="A2446" s="257"/>
      <c r="B2446" s="329"/>
      <c r="C2446" s="329"/>
      <c r="D2446" s="330"/>
      <c r="E2446" s="329"/>
      <c r="F2446" s="329"/>
      <c r="G2446" s="323"/>
      <c r="H2446" s="320"/>
      <c r="I2446" s="79"/>
      <c r="J2446" s="54"/>
      <c r="K2446" s="75" t="s">
        <v>34</v>
      </c>
      <c r="L2446" s="76">
        <f t="shared" si="183"/>
        <v>0</v>
      </c>
      <c r="M2446" s="76"/>
      <c r="N2446" s="76"/>
      <c r="O2446" s="76"/>
      <c r="P2446" s="76"/>
      <c r="Q2446" s="76"/>
      <c r="R2446" s="76"/>
      <c r="S2446" s="76"/>
      <c r="T2446" s="76"/>
      <c r="U2446" s="76"/>
      <c r="V2446" s="76"/>
      <c r="W2446" s="76"/>
      <c r="X2446" s="76"/>
    </row>
    <row r="2447" spans="1:24">
      <c r="A2447" s="257"/>
      <c r="B2447" s="329"/>
      <c r="C2447" s="332"/>
      <c r="D2447" s="331"/>
      <c r="E2447" s="332"/>
      <c r="F2447" s="332"/>
      <c r="G2447" s="323"/>
      <c r="H2447" s="321"/>
      <c r="I2447" s="83"/>
      <c r="J2447" s="80"/>
      <c r="K2447" s="84" t="s">
        <v>36</v>
      </c>
      <c r="L2447" s="76">
        <f t="shared" si="183"/>
        <v>11</v>
      </c>
      <c r="M2447" s="76"/>
      <c r="N2447" s="76"/>
      <c r="O2447" s="76"/>
      <c r="P2447" s="76"/>
      <c r="Q2447" s="76"/>
      <c r="R2447" s="76"/>
      <c r="S2447" s="76">
        <v>4</v>
      </c>
      <c r="T2447" s="76">
        <v>7</v>
      </c>
      <c r="U2447" s="76"/>
      <c r="V2447" s="76"/>
      <c r="W2447" s="76"/>
      <c r="X2447" s="76"/>
    </row>
    <row r="2448" spans="1:24">
      <c r="A2448" s="257"/>
      <c r="B2448" s="329"/>
      <c r="C2448" s="325" t="s">
        <v>33</v>
      </c>
      <c r="D2448" s="326" t="s">
        <v>3718</v>
      </c>
      <c r="E2448" s="327" t="s">
        <v>3719</v>
      </c>
      <c r="F2448" s="325" t="s">
        <v>3720</v>
      </c>
      <c r="G2448" s="328" t="s">
        <v>3721</v>
      </c>
      <c r="H2448" s="319" t="s">
        <v>3722</v>
      </c>
      <c r="I2448" s="74">
        <v>43578</v>
      </c>
      <c r="J2448" s="46" t="s">
        <v>39</v>
      </c>
      <c r="K2448" s="75" t="s">
        <v>32</v>
      </c>
      <c r="L2448" s="76">
        <f t="shared" si="183"/>
        <v>0</v>
      </c>
      <c r="M2448" s="76"/>
      <c r="N2448" s="76"/>
      <c r="O2448" s="76"/>
      <c r="P2448" s="76"/>
      <c r="Q2448" s="76"/>
      <c r="R2448" s="76"/>
      <c r="S2448" s="76"/>
      <c r="T2448" s="76"/>
      <c r="U2448" s="76"/>
      <c r="V2448" s="76"/>
      <c r="W2448" s="76"/>
      <c r="X2448" s="76"/>
    </row>
    <row r="2449" spans="1:24">
      <c r="A2449" s="257"/>
      <c r="B2449" s="329"/>
      <c r="C2449" s="329"/>
      <c r="D2449" s="330"/>
      <c r="E2449" s="329"/>
      <c r="F2449" s="329"/>
      <c r="G2449" s="323"/>
      <c r="H2449" s="320"/>
      <c r="I2449" s="79"/>
      <c r="J2449" s="54"/>
      <c r="K2449" s="75" t="s">
        <v>34</v>
      </c>
      <c r="L2449" s="76">
        <f t="shared" si="183"/>
        <v>0</v>
      </c>
      <c r="M2449" s="76"/>
      <c r="N2449" s="76"/>
      <c r="O2449" s="76"/>
      <c r="P2449" s="76"/>
      <c r="Q2449" s="76"/>
      <c r="R2449" s="76"/>
      <c r="S2449" s="76"/>
      <c r="T2449" s="76"/>
      <c r="U2449" s="76"/>
      <c r="V2449" s="76"/>
      <c r="W2449" s="76"/>
      <c r="X2449" s="76"/>
    </row>
    <row r="2450" spans="1:24">
      <c r="A2450" s="257"/>
      <c r="B2450" s="329"/>
      <c r="C2450" s="332"/>
      <c r="D2450" s="331"/>
      <c r="E2450" s="332"/>
      <c r="F2450" s="332"/>
      <c r="G2450" s="323"/>
      <c r="H2450" s="321"/>
      <c r="I2450" s="83"/>
      <c r="J2450" s="80"/>
      <c r="K2450" s="84" t="s">
        <v>36</v>
      </c>
      <c r="L2450" s="76">
        <f t="shared" si="183"/>
        <v>9</v>
      </c>
      <c r="M2450" s="76">
        <v>9</v>
      </c>
      <c r="N2450" s="76"/>
      <c r="O2450" s="76"/>
      <c r="P2450" s="76"/>
      <c r="Q2450" s="76"/>
      <c r="R2450" s="76"/>
      <c r="S2450" s="76"/>
      <c r="T2450" s="76"/>
      <c r="U2450" s="76"/>
      <c r="V2450" s="76"/>
      <c r="W2450" s="76"/>
      <c r="X2450" s="76"/>
    </row>
    <row r="2451" spans="1:24">
      <c r="A2451" s="257"/>
      <c r="B2451" s="329"/>
      <c r="C2451" s="325" t="s">
        <v>33</v>
      </c>
      <c r="D2451" s="326" t="s">
        <v>3723</v>
      </c>
      <c r="E2451" s="327" t="s">
        <v>3724</v>
      </c>
      <c r="F2451" s="325" t="s">
        <v>3725</v>
      </c>
      <c r="G2451" s="328" t="s">
        <v>3726</v>
      </c>
      <c r="H2451" s="319" t="s">
        <v>3727</v>
      </c>
      <c r="I2451" s="74">
        <v>5058</v>
      </c>
      <c r="J2451" s="46" t="s">
        <v>39</v>
      </c>
      <c r="K2451" s="75" t="s">
        <v>32</v>
      </c>
      <c r="L2451" s="76">
        <f t="shared" si="183"/>
        <v>0</v>
      </c>
      <c r="M2451" s="76"/>
      <c r="N2451" s="76"/>
      <c r="O2451" s="76"/>
      <c r="P2451" s="76"/>
      <c r="Q2451" s="76"/>
      <c r="R2451" s="76"/>
      <c r="S2451" s="76"/>
      <c r="T2451" s="76"/>
      <c r="U2451" s="76"/>
      <c r="V2451" s="76"/>
      <c r="W2451" s="76"/>
      <c r="X2451" s="76"/>
    </row>
    <row r="2452" spans="1:24">
      <c r="A2452" s="257"/>
      <c r="B2452" s="329"/>
      <c r="C2452" s="329"/>
      <c r="D2452" s="330"/>
      <c r="E2452" s="329"/>
      <c r="F2452" s="329"/>
      <c r="G2452" s="328"/>
      <c r="H2452" s="320"/>
      <c r="I2452" s="79"/>
      <c r="J2452" s="54"/>
      <c r="K2452" s="75" t="s">
        <v>34</v>
      </c>
      <c r="L2452" s="76">
        <f t="shared" si="183"/>
        <v>0</v>
      </c>
      <c r="M2452" s="76"/>
      <c r="N2452" s="76"/>
      <c r="O2452" s="76"/>
      <c r="P2452" s="76"/>
      <c r="Q2452" s="76"/>
      <c r="R2452" s="76"/>
      <c r="S2452" s="76"/>
      <c r="T2452" s="76"/>
      <c r="U2452" s="76"/>
      <c r="V2452" s="76"/>
      <c r="W2452" s="76"/>
      <c r="X2452" s="76"/>
    </row>
    <row r="2453" spans="1:24">
      <c r="A2453" s="257"/>
      <c r="B2453" s="329"/>
      <c r="C2453" s="332"/>
      <c r="D2453" s="331"/>
      <c r="E2453" s="332"/>
      <c r="F2453" s="332"/>
      <c r="G2453" s="328"/>
      <c r="H2453" s="321"/>
      <c r="I2453" s="83"/>
      <c r="J2453" s="80"/>
      <c r="K2453" s="84" t="s">
        <v>36</v>
      </c>
      <c r="L2453" s="76">
        <f t="shared" si="183"/>
        <v>4</v>
      </c>
      <c r="M2453" s="76"/>
      <c r="N2453" s="76"/>
      <c r="O2453" s="76"/>
      <c r="P2453" s="76"/>
      <c r="Q2453" s="76"/>
      <c r="R2453" s="76">
        <v>1</v>
      </c>
      <c r="S2453" s="76"/>
      <c r="T2453" s="76"/>
      <c r="U2453" s="76">
        <v>2</v>
      </c>
      <c r="V2453" s="76"/>
      <c r="W2453" s="76"/>
      <c r="X2453" s="76">
        <v>1</v>
      </c>
    </row>
    <row r="2454" spans="1:24">
      <c r="A2454" s="257"/>
      <c r="B2454" s="329"/>
      <c r="C2454" s="325" t="s">
        <v>33</v>
      </c>
      <c r="D2454" s="326" t="s">
        <v>3728</v>
      </c>
      <c r="E2454" s="327" t="s">
        <v>3729</v>
      </c>
      <c r="F2454" s="325" t="s">
        <v>3730</v>
      </c>
      <c r="G2454" s="328" t="s">
        <v>3731</v>
      </c>
      <c r="H2454" s="319" t="s">
        <v>3732</v>
      </c>
      <c r="I2454" s="74">
        <v>20292</v>
      </c>
      <c r="J2454" s="46" t="s">
        <v>39</v>
      </c>
      <c r="K2454" s="75" t="s">
        <v>32</v>
      </c>
      <c r="L2454" s="76">
        <f t="shared" si="183"/>
        <v>0</v>
      </c>
      <c r="M2454" s="76"/>
      <c r="N2454" s="76"/>
      <c r="O2454" s="76"/>
      <c r="P2454" s="76"/>
      <c r="Q2454" s="76"/>
      <c r="R2454" s="76"/>
      <c r="S2454" s="76"/>
      <c r="T2454" s="76"/>
      <c r="U2454" s="76"/>
      <c r="V2454" s="76"/>
      <c r="W2454" s="76"/>
      <c r="X2454" s="76"/>
    </row>
    <row r="2455" spans="1:24">
      <c r="A2455" s="257"/>
      <c r="B2455" s="329"/>
      <c r="C2455" s="329"/>
      <c r="D2455" s="330"/>
      <c r="E2455" s="329"/>
      <c r="F2455" s="329"/>
      <c r="G2455" s="323"/>
      <c r="H2455" s="320"/>
      <c r="I2455" s="79"/>
      <c r="J2455" s="54"/>
      <c r="K2455" s="75" t="s">
        <v>34</v>
      </c>
      <c r="L2455" s="76">
        <f t="shared" si="183"/>
        <v>0</v>
      </c>
      <c r="M2455" s="76"/>
      <c r="N2455" s="76"/>
      <c r="O2455" s="76"/>
      <c r="P2455" s="76"/>
      <c r="Q2455" s="76"/>
      <c r="R2455" s="76"/>
      <c r="S2455" s="76"/>
      <c r="T2455" s="76"/>
      <c r="U2455" s="76"/>
      <c r="V2455" s="76"/>
      <c r="W2455" s="76"/>
      <c r="X2455" s="76"/>
    </row>
    <row r="2456" spans="1:24">
      <c r="A2456" s="257"/>
      <c r="B2456" s="329"/>
      <c r="C2456" s="332"/>
      <c r="D2456" s="331"/>
      <c r="E2456" s="332"/>
      <c r="F2456" s="332"/>
      <c r="G2456" s="323"/>
      <c r="H2456" s="321"/>
      <c r="I2456" s="83"/>
      <c r="J2456" s="80"/>
      <c r="K2456" s="84" t="s">
        <v>36</v>
      </c>
      <c r="L2456" s="76">
        <f t="shared" si="183"/>
        <v>2</v>
      </c>
      <c r="M2456" s="76"/>
      <c r="N2456" s="76"/>
      <c r="O2456" s="76"/>
      <c r="P2456" s="76"/>
      <c r="Q2456" s="76"/>
      <c r="R2456" s="76"/>
      <c r="S2456" s="76"/>
      <c r="T2456" s="76"/>
      <c r="U2456" s="76">
        <v>2</v>
      </c>
      <c r="V2456" s="76"/>
      <c r="W2456" s="76"/>
      <c r="X2456" s="76"/>
    </row>
    <row r="2457" spans="1:24">
      <c r="A2457" s="257"/>
      <c r="B2457" s="329"/>
      <c r="C2457" s="325" t="s">
        <v>33</v>
      </c>
      <c r="D2457" s="326" t="s">
        <v>3733</v>
      </c>
      <c r="E2457" s="327" t="s">
        <v>3734</v>
      </c>
      <c r="F2457" s="325" t="s">
        <v>3735</v>
      </c>
      <c r="G2457" s="328" t="s">
        <v>3736</v>
      </c>
      <c r="H2457" s="319" t="s">
        <v>3737</v>
      </c>
      <c r="I2457" s="74">
        <v>1501</v>
      </c>
      <c r="J2457" s="46" t="s">
        <v>39</v>
      </c>
      <c r="K2457" s="75" t="s">
        <v>32</v>
      </c>
      <c r="L2457" s="76">
        <f t="shared" si="183"/>
        <v>0</v>
      </c>
      <c r="M2457" s="76"/>
      <c r="N2457" s="76"/>
      <c r="O2457" s="76"/>
      <c r="P2457" s="76"/>
      <c r="Q2457" s="76"/>
      <c r="R2457" s="76"/>
      <c r="S2457" s="76"/>
      <c r="T2457" s="76"/>
      <c r="U2457" s="76"/>
      <c r="V2457" s="76"/>
      <c r="W2457" s="76"/>
      <c r="X2457" s="76"/>
    </row>
    <row r="2458" spans="1:24">
      <c r="A2458" s="257"/>
      <c r="B2458" s="329"/>
      <c r="C2458" s="329"/>
      <c r="D2458" s="330"/>
      <c r="E2458" s="329"/>
      <c r="F2458" s="329"/>
      <c r="G2458" s="323"/>
      <c r="H2458" s="320"/>
      <c r="I2458" s="79"/>
      <c r="J2458" s="54"/>
      <c r="K2458" s="75" t="s">
        <v>34</v>
      </c>
      <c r="L2458" s="76">
        <f t="shared" si="183"/>
        <v>0</v>
      </c>
      <c r="M2458" s="76"/>
      <c r="N2458" s="76"/>
      <c r="O2458" s="76"/>
      <c r="P2458" s="76"/>
      <c r="Q2458" s="76"/>
      <c r="R2458" s="76"/>
      <c r="S2458" s="76"/>
      <c r="T2458" s="76"/>
      <c r="U2458" s="76"/>
      <c r="V2458" s="76"/>
      <c r="W2458" s="76"/>
      <c r="X2458" s="76"/>
    </row>
    <row r="2459" spans="1:24">
      <c r="A2459" s="257"/>
      <c r="B2459" s="329"/>
      <c r="C2459" s="332"/>
      <c r="D2459" s="331"/>
      <c r="E2459" s="332"/>
      <c r="F2459" s="332"/>
      <c r="G2459" s="323"/>
      <c r="H2459" s="321"/>
      <c r="I2459" s="83"/>
      <c r="J2459" s="80"/>
      <c r="K2459" s="84" t="s">
        <v>36</v>
      </c>
      <c r="L2459" s="76">
        <f t="shared" si="183"/>
        <v>3</v>
      </c>
      <c r="M2459" s="76"/>
      <c r="N2459" s="76"/>
      <c r="O2459" s="76"/>
      <c r="P2459" s="76"/>
      <c r="Q2459" s="76"/>
      <c r="R2459" s="76"/>
      <c r="S2459" s="76"/>
      <c r="T2459" s="76"/>
      <c r="U2459" s="76">
        <v>3</v>
      </c>
      <c r="V2459" s="76"/>
      <c r="W2459" s="76"/>
      <c r="X2459" s="76"/>
    </row>
    <row r="2460" spans="1:24">
      <c r="A2460" s="257"/>
      <c r="B2460" s="329"/>
      <c r="C2460" s="325" t="s">
        <v>33</v>
      </c>
      <c r="D2460" s="326" t="s">
        <v>3738</v>
      </c>
      <c r="E2460" s="327" t="s">
        <v>3739</v>
      </c>
      <c r="F2460" s="325" t="s">
        <v>3740</v>
      </c>
      <c r="G2460" s="328" t="s">
        <v>3741</v>
      </c>
      <c r="H2460" s="319" t="s">
        <v>3742</v>
      </c>
      <c r="I2460" s="74">
        <v>387</v>
      </c>
      <c r="J2460" s="46" t="s">
        <v>39</v>
      </c>
      <c r="K2460" s="75" t="s">
        <v>32</v>
      </c>
      <c r="L2460" s="76">
        <f t="shared" si="183"/>
        <v>0</v>
      </c>
      <c r="M2460" s="76"/>
      <c r="N2460" s="76"/>
      <c r="O2460" s="76"/>
      <c r="P2460" s="76"/>
      <c r="Q2460" s="76"/>
      <c r="R2460" s="76"/>
      <c r="S2460" s="76"/>
      <c r="T2460" s="76"/>
      <c r="U2460" s="76"/>
      <c r="V2460" s="76"/>
      <c r="W2460" s="76"/>
      <c r="X2460" s="76"/>
    </row>
    <row r="2461" spans="1:24">
      <c r="A2461" s="257"/>
      <c r="B2461" s="329"/>
      <c r="C2461" s="329"/>
      <c r="D2461" s="330"/>
      <c r="E2461" s="329"/>
      <c r="F2461" s="329"/>
      <c r="G2461" s="323"/>
      <c r="H2461" s="320"/>
      <c r="I2461" s="79"/>
      <c r="J2461" s="54"/>
      <c r="K2461" s="75" t="s">
        <v>34</v>
      </c>
      <c r="L2461" s="76">
        <f t="shared" si="183"/>
        <v>0</v>
      </c>
      <c r="M2461" s="76"/>
      <c r="N2461" s="76"/>
      <c r="O2461" s="76"/>
      <c r="P2461" s="76"/>
      <c r="Q2461" s="76"/>
      <c r="R2461" s="76"/>
      <c r="S2461" s="76"/>
      <c r="T2461" s="76"/>
      <c r="U2461" s="76"/>
      <c r="V2461" s="76"/>
      <c r="W2461" s="76"/>
      <c r="X2461" s="76"/>
    </row>
    <row r="2462" spans="1:24">
      <c r="A2462" s="257"/>
      <c r="B2462" s="329"/>
      <c r="C2462" s="332"/>
      <c r="D2462" s="331"/>
      <c r="E2462" s="332"/>
      <c r="F2462" s="332"/>
      <c r="G2462" s="323"/>
      <c r="H2462" s="321"/>
      <c r="I2462" s="83"/>
      <c r="J2462" s="80"/>
      <c r="K2462" s="84" t="s">
        <v>36</v>
      </c>
      <c r="L2462" s="76">
        <f t="shared" si="183"/>
        <v>2</v>
      </c>
      <c r="M2462" s="76"/>
      <c r="N2462" s="76"/>
      <c r="O2462" s="76"/>
      <c r="P2462" s="76"/>
      <c r="Q2462" s="76"/>
      <c r="R2462" s="76"/>
      <c r="S2462" s="76"/>
      <c r="T2462" s="76"/>
      <c r="U2462" s="76">
        <v>2</v>
      </c>
      <c r="V2462" s="76"/>
      <c r="W2462" s="76"/>
      <c r="X2462" s="76"/>
    </row>
    <row r="2463" spans="1:24">
      <c r="A2463" s="257"/>
      <c r="B2463" s="329"/>
      <c r="C2463" s="325" t="s">
        <v>31</v>
      </c>
      <c r="D2463" s="326" t="s">
        <v>3713</v>
      </c>
      <c r="E2463" s="327" t="s">
        <v>3743</v>
      </c>
      <c r="F2463" s="325" t="s">
        <v>3715</v>
      </c>
      <c r="G2463" s="328" t="s">
        <v>3716</v>
      </c>
      <c r="H2463" s="319" t="s">
        <v>3717</v>
      </c>
      <c r="I2463" s="74">
        <v>0</v>
      </c>
      <c r="J2463" s="46" t="s">
        <v>39</v>
      </c>
      <c r="K2463" s="75" t="s">
        <v>32</v>
      </c>
      <c r="L2463" s="76">
        <f t="shared" si="183"/>
        <v>3</v>
      </c>
      <c r="M2463" s="76">
        <v>1</v>
      </c>
      <c r="N2463" s="76">
        <v>1</v>
      </c>
      <c r="O2463" s="76">
        <v>1</v>
      </c>
      <c r="P2463" s="76"/>
      <c r="Q2463" s="76"/>
      <c r="R2463" s="76"/>
      <c r="S2463" s="76"/>
      <c r="T2463" s="76"/>
      <c r="U2463" s="76"/>
      <c r="V2463" s="76"/>
      <c r="W2463" s="76"/>
      <c r="X2463" s="76"/>
    </row>
    <row r="2464" spans="1:24">
      <c r="A2464" s="257"/>
      <c r="B2464" s="329"/>
      <c r="C2464" s="329"/>
      <c r="D2464" s="330"/>
      <c r="E2464" s="329"/>
      <c r="F2464" s="329"/>
      <c r="G2464" s="323"/>
      <c r="H2464" s="320"/>
      <c r="I2464" s="79"/>
      <c r="J2464" s="54"/>
      <c r="K2464" s="75" t="s">
        <v>34</v>
      </c>
      <c r="L2464" s="76">
        <f t="shared" si="183"/>
        <v>0</v>
      </c>
      <c r="M2464" s="76"/>
      <c r="N2464" s="76"/>
      <c r="O2464" s="76"/>
      <c r="P2464" s="76"/>
      <c r="Q2464" s="76"/>
      <c r="R2464" s="76"/>
      <c r="S2464" s="76"/>
      <c r="T2464" s="76"/>
      <c r="U2464" s="76"/>
      <c r="V2464" s="76"/>
      <c r="W2464" s="76"/>
      <c r="X2464" s="76"/>
    </row>
    <row r="2465" spans="1:24">
      <c r="A2465" s="257"/>
      <c r="B2465" s="329"/>
      <c r="C2465" s="332"/>
      <c r="D2465" s="331"/>
      <c r="E2465" s="332"/>
      <c r="F2465" s="332"/>
      <c r="G2465" s="323"/>
      <c r="H2465" s="321"/>
      <c r="I2465" s="83"/>
      <c r="J2465" s="80"/>
      <c r="K2465" s="84" t="s">
        <v>36</v>
      </c>
      <c r="L2465" s="76">
        <f t="shared" si="183"/>
        <v>0</v>
      </c>
      <c r="M2465" s="76"/>
      <c r="N2465" s="76"/>
      <c r="O2465" s="76"/>
      <c r="P2465" s="76"/>
      <c r="Q2465" s="76"/>
      <c r="R2465" s="76"/>
      <c r="S2465" s="76"/>
      <c r="T2465" s="76"/>
      <c r="U2465" s="76"/>
      <c r="V2465" s="76"/>
      <c r="W2465" s="76"/>
      <c r="X2465" s="76"/>
    </row>
    <row r="2466" spans="1:24">
      <c r="A2466" s="257"/>
      <c r="B2466" s="329"/>
      <c r="C2466" s="325" t="s">
        <v>33</v>
      </c>
      <c r="D2466" s="326" t="s">
        <v>1316</v>
      </c>
      <c r="E2466" s="327" t="s">
        <v>3744</v>
      </c>
      <c r="F2466" s="325" t="s">
        <v>3745</v>
      </c>
      <c r="G2466" s="328" t="s">
        <v>3746</v>
      </c>
      <c r="H2466" s="319" t="s">
        <v>3747</v>
      </c>
      <c r="I2466" s="74">
        <v>0</v>
      </c>
      <c r="J2466" s="46" t="s">
        <v>39</v>
      </c>
      <c r="K2466" s="75" t="s">
        <v>32</v>
      </c>
      <c r="L2466" s="76">
        <f t="shared" si="183"/>
        <v>0</v>
      </c>
      <c r="M2466" s="76"/>
      <c r="N2466" s="76"/>
      <c r="O2466" s="76"/>
      <c r="P2466" s="76"/>
      <c r="Q2466" s="76"/>
      <c r="R2466" s="76"/>
      <c r="S2466" s="76"/>
      <c r="T2466" s="76"/>
      <c r="U2466" s="76"/>
      <c r="V2466" s="76"/>
      <c r="W2466" s="76"/>
      <c r="X2466" s="76"/>
    </row>
    <row r="2467" spans="1:24">
      <c r="A2467" s="257"/>
      <c r="B2467" s="329"/>
      <c r="C2467" s="329"/>
      <c r="D2467" s="330"/>
      <c r="E2467" s="329"/>
      <c r="F2467" s="329"/>
      <c r="G2467" s="323"/>
      <c r="H2467" s="320"/>
      <c r="I2467" s="79"/>
      <c r="J2467" s="54"/>
      <c r="K2467" s="75" t="s">
        <v>34</v>
      </c>
      <c r="L2467" s="76">
        <f t="shared" si="183"/>
        <v>0</v>
      </c>
      <c r="M2467" s="76"/>
      <c r="N2467" s="76"/>
      <c r="O2467" s="76"/>
      <c r="P2467" s="76"/>
      <c r="Q2467" s="76"/>
      <c r="R2467" s="76"/>
      <c r="S2467" s="76"/>
      <c r="T2467" s="76"/>
      <c r="U2467" s="76"/>
      <c r="V2467" s="76"/>
      <c r="W2467" s="76"/>
      <c r="X2467" s="76"/>
    </row>
    <row r="2468" spans="1:24">
      <c r="A2468" s="257"/>
      <c r="B2468" s="329"/>
      <c r="C2468" s="332"/>
      <c r="D2468" s="331"/>
      <c r="E2468" s="332"/>
      <c r="F2468" s="332"/>
      <c r="G2468" s="323"/>
      <c r="H2468" s="321"/>
      <c r="I2468" s="83"/>
      <c r="J2468" s="80"/>
      <c r="K2468" s="84" t="s">
        <v>36</v>
      </c>
      <c r="L2468" s="76">
        <f t="shared" si="183"/>
        <v>3</v>
      </c>
      <c r="M2468" s="76"/>
      <c r="N2468" s="76"/>
      <c r="O2468" s="76"/>
      <c r="P2468" s="76"/>
      <c r="Q2468" s="76"/>
      <c r="R2468" s="76"/>
      <c r="S2468" s="76"/>
      <c r="T2468" s="76"/>
      <c r="U2468" s="76">
        <v>3</v>
      </c>
      <c r="V2468" s="76"/>
      <c r="W2468" s="76"/>
      <c r="X2468" s="76"/>
    </row>
    <row r="2469" spans="1:24">
      <c r="A2469" s="257"/>
      <c r="B2469" s="329"/>
      <c r="C2469" s="325" t="s">
        <v>35</v>
      </c>
      <c r="D2469" s="326" t="s">
        <v>3748</v>
      </c>
      <c r="E2469" s="327" t="s">
        <v>3749</v>
      </c>
      <c r="F2469" s="325" t="s">
        <v>3750</v>
      </c>
      <c r="G2469" s="328" t="s">
        <v>3751</v>
      </c>
      <c r="H2469" s="319" t="s">
        <v>3752</v>
      </c>
      <c r="I2469" s="74">
        <v>19491</v>
      </c>
      <c r="J2469" s="46" t="s">
        <v>39</v>
      </c>
      <c r="K2469" s="75" t="s">
        <v>32</v>
      </c>
      <c r="L2469" s="76">
        <f t="shared" si="183"/>
        <v>4</v>
      </c>
      <c r="M2469" s="76"/>
      <c r="N2469" s="76"/>
      <c r="O2469" s="76"/>
      <c r="P2469" s="76"/>
      <c r="Q2469" s="76"/>
      <c r="R2469" s="76"/>
      <c r="S2469" s="76"/>
      <c r="T2469" s="76"/>
      <c r="U2469" s="76">
        <v>4</v>
      </c>
      <c r="V2469" s="76"/>
      <c r="W2469" s="76"/>
      <c r="X2469" s="76"/>
    </row>
    <row r="2470" spans="1:24">
      <c r="A2470" s="257"/>
      <c r="B2470" s="329"/>
      <c r="C2470" s="329"/>
      <c r="D2470" s="330"/>
      <c r="E2470" s="329"/>
      <c r="F2470" s="329"/>
      <c r="G2470" s="323"/>
      <c r="H2470" s="320"/>
      <c r="I2470" s="79"/>
      <c r="J2470" s="54"/>
      <c r="K2470" s="75" t="s">
        <v>34</v>
      </c>
      <c r="L2470" s="76">
        <f t="shared" si="183"/>
        <v>0</v>
      </c>
      <c r="M2470" s="76"/>
      <c r="N2470" s="76"/>
      <c r="O2470" s="76"/>
      <c r="P2470" s="76"/>
      <c r="Q2470" s="76"/>
      <c r="R2470" s="76"/>
      <c r="S2470" s="76"/>
      <c r="T2470" s="76"/>
      <c r="U2470" s="76"/>
      <c r="V2470" s="76"/>
      <c r="W2470" s="76"/>
      <c r="X2470" s="76"/>
    </row>
    <row r="2471" spans="1:24">
      <c r="A2471" s="257"/>
      <c r="B2471" s="329"/>
      <c r="C2471" s="332"/>
      <c r="D2471" s="331"/>
      <c r="E2471" s="332"/>
      <c r="F2471" s="332"/>
      <c r="G2471" s="323"/>
      <c r="H2471" s="321"/>
      <c r="I2471" s="83"/>
      <c r="J2471" s="80"/>
      <c r="K2471" s="84" t="s">
        <v>36</v>
      </c>
      <c r="L2471" s="76">
        <f t="shared" si="183"/>
        <v>3</v>
      </c>
      <c r="M2471" s="76"/>
      <c r="N2471" s="76"/>
      <c r="O2471" s="76"/>
      <c r="P2471" s="76"/>
      <c r="Q2471" s="76"/>
      <c r="R2471" s="76"/>
      <c r="S2471" s="76"/>
      <c r="T2471" s="76"/>
      <c r="U2471" s="76">
        <v>3</v>
      </c>
      <c r="V2471" s="76"/>
      <c r="W2471" s="76"/>
      <c r="X2471" s="76"/>
    </row>
    <row r="2472" spans="1:24">
      <c r="A2472" s="257"/>
      <c r="B2472" s="329"/>
      <c r="C2472" s="325" t="s">
        <v>33</v>
      </c>
      <c r="D2472" s="326" t="s">
        <v>3753</v>
      </c>
      <c r="E2472" s="327" t="s">
        <v>3754</v>
      </c>
      <c r="F2472" s="325" t="s">
        <v>3755</v>
      </c>
      <c r="G2472" s="328" t="s">
        <v>3756</v>
      </c>
      <c r="H2472" s="319" t="s">
        <v>3757</v>
      </c>
      <c r="I2472" s="74">
        <v>30</v>
      </c>
      <c r="J2472" s="46" t="s">
        <v>39</v>
      </c>
      <c r="K2472" s="75" t="s">
        <v>32</v>
      </c>
      <c r="L2472" s="76">
        <f t="shared" si="183"/>
        <v>0</v>
      </c>
      <c r="M2472" s="76"/>
      <c r="N2472" s="76"/>
      <c r="O2472" s="76"/>
      <c r="P2472" s="76"/>
      <c r="Q2472" s="76"/>
      <c r="R2472" s="76"/>
      <c r="S2472" s="76"/>
      <c r="T2472" s="76"/>
      <c r="U2472" s="76"/>
      <c r="V2472" s="76"/>
      <c r="W2472" s="76"/>
      <c r="X2472" s="76"/>
    </row>
    <row r="2473" spans="1:24">
      <c r="A2473" s="257"/>
      <c r="B2473" s="329"/>
      <c r="C2473" s="329"/>
      <c r="D2473" s="330"/>
      <c r="E2473" s="329"/>
      <c r="F2473" s="329"/>
      <c r="G2473" s="323"/>
      <c r="H2473" s="320"/>
      <c r="I2473" s="79"/>
      <c r="J2473" s="54"/>
      <c r="K2473" s="75" t="s">
        <v>34</v>
      </c>
      <c r="L2473" s="76">
        <f t="shared" si="183"/>
        <v>0</v>
      </c>
      <c r="M2473" s="76"/>
      <c r="N2473" s="76"/>
      <c r="O2473" s="76"/>
      <c r="P2473" s="76"/>
      <c r="Q2473" s="76"/>
      <c r="R2473" s="76"/>
      <c r="S2473" s="76"/>
      <c r="T2473" s="76"/>
      <c r="U2473" s="76"/>
      <c r="V2473" s="76"/>
      <c r="W2473" s="76"/>
      <c r="X2473" s="76"/>
    </row>
    <row r="2474" spans="1:24">
      <c r="A2474" s="257"/>
      <c r="B2474" s="329"/>
      <c r="C2474" s="332"/>
      <c r="D2474" s="331"/>
      <c r="E2474" s="332"/>
      <c r="F2474" s="332"/>
      <c r="G2474" s="323"/>
      <c r="H2474" s="321"/>
      <c r="I2474" s="83"/>
      <c r="J2474" s="80"/>
      <c r="K2474" s="84" t="s">
        <v>36</v>
      </c>
      <c r="L2474" s="76">
        <f t="shared" si="183"/>
        <v>2</v>
      </c>
      <c r="M2474" s="76"/>
      <c r="N2474" s="76"/>
      <c r="O2474" s="76"/>
      <c r="P2474" s="76"/>
      <c r="Q2474" s="76"/>
      <c r="R2474" s="76"/>
      <c r="S2474" s="76"/>
      <c r="T2474" s="76"/>
      <c r="U2474" s="76">
        <v>2</v>
      </c>
      <c r="V2474" s="76"/>
      <c r="W2474" s="76"/>
      <c r="X2474" s="76"/>
    </row>
    <row r="2475" spans="1:24">
      <c r="A2475" s="257"/>
      <c r="B2475" s="329"/>
      <c r="C2475" s="325" t="s">
        <v>33</v>
      </c>
      <c r="D2475" s="326" t="s">
        <v>3758</v>
      </c>
      <c r="E2475" s="327" t="s">
        <v>3759</v>
      </c>
      <c r="F2475" s="325" t="s">
        <v>3760</v>
      </c>
      <c r="G2475" s="328" t="s">
        <v>3761</v>
      </c>
      <c r="H2475" s="319" t="s">
        <v>3762</v>
      </c>
      <c r="I2475" s="74">
        <v>3549</v>
      </c>
      <c r="J2475" s="46" t="s">
        <v>39</v>
      </c>
      <c r="K2475" s="75" t="s">
        <v>32</v>
      </c>
      <c r="L2475" s="76">
        <f t="shared" si="183"/>
        <v>0</v>
      </c>
      <c r="M2475" s="76"/>
      <c r="N2475" s="76"/>
      <c r="O2475" s="76"/>
      <c r="P2475" s="76"/>
      <c r="Q2475" s="76"/>
      <c r="R2475" s="76"/>
      <c r="S2475" s="76"/>
      <c r="T2475" s="76"/>
      <c r="U2475" s="76"/>
      <c r="V2475" s="76"/>
      <c r="W2475" s="76"/>
      <c r="X2475" s="76"/>
    </row>
    <row r="2476" spans="1:24">
      <c r="A2476" s="257"/>
      <c r="B2476" s="329"/>
      <c r="C2476" s="329"/>
      <c r="D2476" s="330"/>
      <c r="E2476" s="329"/>
      <c r="F2476" s="329"/>
      <c r="G2476" s="323"/>
      <c r="H2476" s="320"/>
      <c r="I2476" s="79"/>
      <c r="J2476" s="54"/>
      <c r="K2476" s="75" t="s">
        <v>34</v>
      </c>
      <c r="L2476" s="76">
        <f t="shared" si="183"/>
        <v>0</v>
      </c>
      <c r="M2476" s="76"/>
      <c r="N2476" s="76"/>
      <c r="O2476" s="76"/>
      <c r="P2476" s="76"/>
      <c r="Q2476" s="76"/>
      <c r="R2476" s="76"/>
      <c r="S2476" s="76"/>
      <c r="T2476" s="76"/>
      <c r="U2476" s="76"/>
      <c r="V2476" s="76"/>
      <c r="W2476" s="76"/>
      <c r="X2476" s="76"/>
    </row>
    <row r="2477" spans="1:24">
      <c r="A2477" s="257"/>
      <c r="B2477" s="329"/>
      <c r="C2477" s="332"/>
      <c r="D2477" s="331"/>
      <c r="E2477" s="332"/>
      <c r="F2477" s="332"/>
      <c r="G2477" s="323"/>
      <c r="H2477" s="321"/>
      <c r="I2477" s="83"/>
      <c r="J2477" s="80"/>
      <c r="K2477" s="84" t="s">
        <v>36</v>
      </c>
      <c r="L2477" s="76">
        <f t="shared" si="183"/>
        <v>2</v>
      </c>
      <c r="M2477" s="76"/>
      <c r="N2477" s="76"/>
      <c r="O2477" s="76"/>
      <c r="P2477" s="76"/>
      <c r="Q2477" s="76"/>
      <c r="R2477" s="76">
        <v>2</v>
      </c>
      <c r="S2477" s="76"/>
      <c r="T2477" s="76"/>
      <c r="U2477" s="76"/>
      <c r="V2477" s="76"/>
      <c r="W2477" s="76"/>
      <c r="X2477" s="76"/>
    </row>
    <row r="2478" spans="1:24">
      <c r="A2478" s="257"/>
      <c r="B2478" s="329"/>
      <c r="C2478" s="325" t="s">
        <v>33</v>
      </c>
      <c r="D2478" s="326" t="s">
        <v>3763</v>
      </c>
      <c r="E2478" s="327" t="s">
        <v>3764</v>
      </c>
      <c r="F2478" s="325" t="s">
        <v>3765</v>
      </c>
      <c r="G2478" s="328" t="s">
        <v>3766</v>
      </c>
      <c r="H2478" s="319" t="s">
        <v>3767</v>
      </c>
      <c r="I2478" s="74">
        <v>1233</v>
      </c>
      <c r="J2478" s="46" t="s">
        <v>39</v>
      </c>
      <c r="K2478" s="75" t="s">
        <v>32</v>
      </c>
      <c r="L2478" s="76">
        <f t="shared" si="183"/>
        <v>0</v>
      </c>
      <c r="M2478" s="76"/>
      <c r="N2478" s="76"/>
      <c r="O2478" s="76"/>
      <c r="P2478" s="76"/>
      <c r="Q2478" s="76"/>
      <c r="R2478" s="76"/>
      <c r="S2478" s="76"/>
      <c r="T2478" s="76"/>
      <c r="U2478" s="76"/>
      <c r="V2478" s="76"/>
      <c r="W2478" s="76"/>
      <c r="X2478" s="76"/>
    </row>
    <row r="2479" spans="1:24">
      <c r="A2479" s="257"/>
      <c r="B2479" s="329"/>
      <c r="C2479" s="329"/>
      <c r="D2479" s="330"/>
      <c r="E2479" s="329"/>
      <c r="F2479" s="329"/>
      <c r="G2479" s="323"/>
      <c r="H2479" s="320"/>
      <c r="I2479" s="79"/>
      <c r="J2479" s="54"/>
      <c r="K2479" s="75" t="s">
        <v>34</v>
      </c>
      <c r="L2479" s="76">
        <f t="shared" si="183"/>
        <v>0</v>
      </c>
      <c r="M2479" s="76"/>
      <c r="N2479" s="76"/>
      <c r="O2479" s="76"/>
      <c r="P2479" s="76"/>
      <c r="Q2479" s="76"/>
      <c r="R2479" s="76"/>
      <c r="S2479" s="76"/>
      <c r="T2479" s="76"/>
      <c r="U2479" s="76"/>
      <c r="V2479" s="76"/>
      <c r="W2479" s="76"/>
      <c r="X2479" s="76"/>
    </row>
    <row r="2480" spans="1:24">
      <c r="A2480" s="257"/>
      <c r="B2480" s="329"/>
      <c r="C2480" s="332"/>
      <c r="D2480" s="331"/>
      <c r="E2480" s="332"/>
      <c r="F2480" s="332"/>
      <c r="G2480" s="323"/>
      <c r="H2480" s="321"/>
      <c r="I2480" s="83"/>
      <c r="J2480" s="80"/>
      <c r="K2480" s="84" t="s">
        <v>36</v>
      </c>
      <c r="L2480" s="76">
        <f t="shared" si="183"/>
        <v>4</v>
      </c>
      <c r="M2480" s="76"/>
      <c r="N2480" s="76"/>
      <c r="O2480" s="76"/>
      <c r="P2480" s="76"/>
      <c r="Q2480" s="76"/>
      <c r="R2480" s="76"/>
      <c r="S2480" s="76"/>
      <c r="T2480" s="76"/>
      <c r="U2480" s="76">
        <v>4</v>
      </c>
      <c r="V2480" s="76"/>
      <c r="W2480" s="76"/>
      <c r="X2480" s="76"/>
    </row>
    <row r="2481" spans="1:24">
      <c r="A2481" s="257"/>
      <c r="B2481" s="329"/>
      <c r="C2481" s="325" t="s">
        <v>33</v>
      </c>
      <c r="D2481" s="326" t="s">
        <v>3768</v>
      </c>
      <c r="E2481" s="334" t="s">
        <v>3769</v>
      </c>
      <c r="F2481" s="325" t="s">
        <v>3770</v>
      </c>
      <c r="G2481" s="328" t="s">
        <v>3771</v>
      </c>
      <c r="H2481" s="322" t="s">
        <v>3772</v>
      </c>
      <c r="I2481" s="74">
        <v>4</v>
      </c>
      <c r="J2481" s="46" t="s">
        <v>39</v>
      </c>
      <c r="K2481" s="75" t="s">
        <v>32</v>
      </c>
      <c r="L2481" s="76">
        <f t="shared" si="183"/>
        <v>0</v>
      </c>
      <c r="M2481" s="76"/>
      <c r="N2481" s="76"/>
      <c r="O2481" s="76"/>
      <c r="P2481" s="76"/>
      <c r="Q2481" s="76"/>
      <c r="R2481" s="76"/>
      <c r="S2481" s="76"/>
      <c r="T2481" s="76"/>
      <c r="U2481" s="76"/>
      <c r="V2481" s="76"/>
      <c r="W2481" s="76"/>
      <c r="X2481" s="76"/>
    </row>
    <row r="2482" spans="1:24">
      <c r="A2482" s="257"/>
      <c r="B2482" s="329"/>
      <c r="C2482" s="329"/>
      <c r="D2482" s="330"/>
      <c r="E2482" s="335"/>
      <c r="F2482" s="329"/>
      <c r="G2482" s="323"/>
      <c r="H2482" s="322"/>
      <c r="I2482" s="79"/>
      <c r="J2482" s="54"/>
      <c r="K2482" s="75" t="s">
        <v>34</v>
      </c>
      <c r="L2482" s="76">
        <f t="shared" ref="L2482:L2545" si="184">SUM(M2482:X2482)</f>
        <v>0</v>
      </c>
      <c r="M2482" s="76"/>
      <c r="N2482" s="76"/>
      <c r="O2482" s="76"/>
      <c r="P2482" s="76"/>
      <c r="Q2482" s="76"/>
      <c r="R2482" s="76"/>
      <c r="S2482" s="76"/>
      <c r="T2482" s="76"/>
      <c r="U2482" s="76"/>
      <c r="V2482" s="76"/>
      <c r="W2482" s="76"/>
      <c r="X2482" s="76"/>
    </row>
    <row r="2483" spans="1:24">
      <c r="A2483" s="257"/>
      <c r="B2483" s="329"/>
      <c r="C2483" s="332"/>
      <c r="D2483" s="331"/>
      <c r="E2483" s="336"/>
      <c r="F2483" s="332"/>
      <c r="G2483" s="323"/>
      <c r="H2483" s="322"/>
      <c r="I2483" s="83"/>
      <c r="J2483" s="80"/>
      <c r="K2483" s="84" t="s">
        <v>36</v>
      </c>
      <c r="L2483" s="76">
        <f t="shared" si="184"/>
        <v>2</v>
      </c>
      <c r="M2483" s="76"/>
      <c r="N2483" s="76"/>
      <c r="O2483" s="76">
        <v>2</v>
      </c>
      <c r="P2483" s="76"/>
      <c r="Q2483" s="76"/>
      <c r="R2483" s="76"/>
      <c r="S2483" s="76"/>
      <c r="T2483" s="76"/>
      <c r="U2483" s="76"/>
      <c r="V2483" s="76"/>
      <c r="W2483" s="76"/>
      <c r="X2483" s="76"/>
    </row>
    <row r="2484" spans="1:24">
      <c r="A2484" s="257"/>
      <c r="B2484" s="329"/>
      <c r="C2484" s="325" t="s">
        <v>33</v>
      </c>
      <c r="D2484" s="326" t="s">
        <v>3773</v>
      </c>
      <c r="E2484" s="334" t="s">
        <v>3774</v>
      </c>
      <c r="F2484" s="325" t="s">
        <v>3775</v>
      </c>
      <c r="G2484" s="328" t="s">
        <v>3776</v>
      </c>
      <c r="H2484" s="322" t="s">
        <v>3777</v>
      </c>
      <c r="I2484" s="74">
        <v>283</v>
      </c>
      <c r="J2484" s="46" t="s">
        <v>39</v>
      </c>
      <c r="K2484" s="75" t="s">
        <v>32</v>
      </c>
      <c r="L2484" s="76">
        <f t="shared" si="184"/>
        <v>0</v>
      </c>
      <c r="M2484" s="76"/>
      <c r="N2484" s="76"/>
      <c r="O2484" s="76"/>
      <c r="P2484" s="76"/>
      <c r="Q2484" s="76"/>
      <c r="R2484" s="76"/>
      <c r="S2484" s="76"/>
      <c r="T2484" s="76"/>
      <c r="U2484" s="76"/>
      <c r="V2484" s="76"/>
      <c r="W2484" s="76"/>
      <c r="X2484" s="76"/>
    </row>
    <row r="2485" spans="1:24">
      <c r="A2485" s="257"/>
      <c r="B2485" s="329"/>
      <c r="C2485" s="329"/>
      <c r="D2485" s="330"/>
      <c r="E2485" s="335"/>
      <c r="F2485" s="329"/>
      <c r="G2485" s="323"/>
      <c r="H2485" s="322"/>
      <c r="I2485" s="79"/>
      <c r="J2485" s="54"/>
      <c r="K2485" s="75" t="s">
        <v>34</v>
      </c>
      <c r="L2485" s="76">
        <f t="shared" si="184"/>
        <v>0</v>
      </c>
      <c r="M2485" s="76"/>
      <c r="N2485" s="76"/>
      <c r="O2485" s="76"/>
      <c r="P2485" s="76"/>
      <c r="Q2485" s="76"/>
      <c r="R2485" s="76"/>
      <c r="S2485" s="76"/>
      <c r="T2485" s="76"/>
      <c r="U2485" s="76"/>
      <c r="V2485" s="76"/>
      <c r="W2485" s="76"/>
      <c r="X2485" s="76"/>
    </row>
    <row r="2486" spans="1:24">
      <c r="A2486" s="257"/>
      <c r="B2486" s="329"/>
      <c r="C2486" s="332"/>
      <c r="D2486" s="331"/>
      <c r="E2486" s="336"/>
      <c r="F2486" s="332"/>
      <c r="G2486" s="323"/>
      <c r="H2486" s="322"/>
      <c r="I2486" s="83"/>
      <c r="J2486" s="80"/>
      <c r="K2486" s="84" t="s">
        <v>36</v>
      </c>
      <c r="L2486" s="76">
        <f t="shared" si="184"/>
        <v>2</v>
      </c>
      <c r="M2486" s="76"/>
      <c r="N2486" s="76"/>
      <c r="O2486" s="76"/>
      <c r="P2486" s="76"/>
      <c r="Q2486" s="76"/>
      <c r="R2486" s="76"/>
      <c r="S2486" s="76"/>
      <c r="T2486" s="76"/>
      <c r="U2486" s="76"/>
      <c r="V2486" s="76"/>
      <c r="W2486" s="76"/>
      <c r="X2486" s="76">
        <v>2</v>
      </c>
    </row>
    <row r="2487" spans="1:24">
      <c r="A2487" s="257"/>
      <c r="B2487" s="329"/>
      <c r="C2487" s="325" t="s">
        <v>33</v>
      </c>
      <c r="D2487" s="326" t="s">
        <v>3778</v>
      </c>
      <c r="E2487" s="334" t="s">
        <v>3779</v>
      </c>
      <c r="F2487" s="325" t="s">
        <v>3780</v>
      </c>
      <c r="G2487" s="328" t="s">
        <v>3781</v>
      </c>
      <c r="H2487" s="322" t="s">
        <v>3782</v>
      </c>
      <c r="I2487" s="74">
        <v>0</v>
      </c>
      <c r="J2487" s="46" t="s">
        <v>39</v>
      </c>
      <c r="K2487" s="75" t="s">
        <v>32</v>
      </c>
      <c r="L2487" s="76">
        <f t="shared" si="184"/>
        <v>0</v>
      </c>
      <c r="M2487" s="76"/>
      <c r="N2487" s="76"/>
      <c r="O2487" s="76"/>
      <c r="P2487" s="76"/>
      <c r="Q2487" s="76"/>
      <c r="R2487" s="76"/>
      <c r="S2487" s="76"/>
      <c r="T2487" s="76"/>
      <c r="U2487" s="76"/>
      <c r="V2487" s="76"/>
      <c r="W2487" s="76"/>
      <c r="X2487" s="76"/>
    </row>
    <row r="2488" spans="1:24">
      <c r="A2488" s="257"/>
      <c r="B2488" s="329"/>
      <c r="C2488" s="329"/>
      <c r="D2488" s="330"/>
      <c r="E2488" s="335"/>
      <c r="F2488" s="329"/>
      <c r="G2488" s="323"/>
      <c r="H2488" s="322"/>
      <c r="I2488" s="79"/>
      <c r="J2488" s="54"/>
      <c r="K2488" s="75" t="s">
        <v>34</v>
      </c>
      <c r="L2488" s="76">
        <f t="shared" si="184"/>
        <v>0</v>
      </c>
      <c r="M2488" s="76"/>
      <c r="N2488" s="76"/>
      <c r="O2488" s="76"/>
      <c r="P2488" s="76"/>
      <c r="Q2488" s="76"/>
      <c r="R2488" s="76"/>
      <c r="S2488" s="76"/>
      <c r="T2488" s="76"/>
      <c r="U2488" s="76"/>
      <c r="V2488" s="76"/>
      <c r="W2488" s="76"/>
      <c r="X2488" s="76"/>
    </row>
    <row r="2489" spans="1:24">
      <c r="A2489" s="257"/>
      <c r="B2489" s="329"/>
      <c r="C2489" s="332"/>
      <c r="D2489" s="331"/>
      <c r="E2489" s="336"/>
      <c r="F2489" s="332"/>
      <c r="G2489" s="323"/>
      <c r="H2489" s="322"/>
      <c r="I2489" s="83"/>
      <c r="J2489" s="80"/>
      <c r="K2489" s="84" t="s">
        <v>36</v>
      </c>
      <c r="L2489" s="76">
        <f t="shared" si="184"/>
        <v>2</v>
      </c>
      <c r="M2489" s="76"/>
      <c r="N2489" s="76"/>
      <c r="O2489" s="76"/>
      <c r="P2489" s="76"/>
      <c r="Q2489" s="76"/>
      <c r="R2489" s="76"/>
      <c r="S2489" s="76"/>
      <c r="T2489" s="76"/>
      <c r="U2489" s="76">
        <v>2</v>
      </c>
      <c r="V2489" s="76"/>
      <c r="W2489" s="76"/>
      <c r="X2489" s="76"/>
    </row>
    <row r="2490" spans="1:24">
      <c r="A2490" s="257"/>
      <c r="B2490" s="329"/>
      <c r="C2490" s="325" t="s">
        <v>33</v>
      </c>
      <c r="D2490" s="326" t="s">
        <v>3783</v>
      </c>
      <c r="E2490" s="334" t="s">
        <v>3784</v>
      </c>
      <c r="F2490" s="325" t="s">
        <v>3785</v>
      </c>
      <c r="G2490" s="328" t="s">
        <v>3786</v>
      </c>
      <c r="H2490" s="322" t="s">
        <v>3787</v>
      </c>
      <c r="I2490" s="74">
        <v>0</v>
      </c>
      <c r="J2490" s="46" t="s">
        <v>39</v>
      </c>
      <c r="K2490" s="75" t="s">
        <v>32</v>
      </c>
      <c r="L2490" s="76">
        <f t="shared" si="184"/>
        <v>0</v>
      </c>
      <c r="M2490" s="76"/>
      <c r="N2490" s="76"/>
      <c r="O2490" s="76"/>
      <c r="P2490" s="76"/>
      <c r="Q2490" s="76"/>
      <c r="R2490" s="76"/>
      <c r="S2490" s="76"/>
      <c r="T2490" s="76"/>
      <c r="U2490" s="76"/>
      <c r="V2490" s="76"/>
      <c r="W2490" s="76"/>
      <c r="X2490" s="76"/>
    </row>
    <row r="2491" spans="1:24">
      <c r="A2491" s="257"/>
      <c r="B2491" s="329"/>
      <c r="C2491" s="329"/>
      <c r="D2491" s="330"/>
      <c r="E2491" s="335"/>
      <c r="F2491" s="329"/>
      <c r="G2491" s="323"/>
      <c r="H2491" s="322"/>
      <c r="I2491" s="79"/>
      <c r="J2491" s="54"/>
      <c r="K2491" s="75" t="s">
        <v>34</v>
      </c>
      <c r="L2491" s="76">
        <f t="shared" si="184"/>
        <v>0</v>
      </c>
      <c r="M2491" s="76"/>
      <c r="N2491" s="76"/>
      <c r="O2491" s="76"/>
      <c r="P2491" s="76"/>
      <c r="Q2491" s="76"/>
      <c r="R2491" s="76"/>
      <c r="S2491" s="76"/>
      <c r="T2491" s="76"/>
      <c r="U2491" s="76"/>
      <c r="V2491" s="76"/>
      <c r="W2491" s="76"/>
      <c r="X2491" s="76"/>
    </row>
    <row r="2492" spans="1:24">
      <c r="A2492" s="257"/>
      <c r="B2492" s="329"/>
      <c r="C2492" s="332"/>
      <c r="D2492" s="331"/>
      <c r="E2492" s="336"/>
      <c r="F2492" s="332"/>
      <c r="G2492" s="323"/>
      <c r="H2492" s="322"/>
      <c r="I2492" s="83"/>
      <c r="J2492" s="80"/>
      <c r="K2492" s="84" t="s">
        <v>36</v>
      </c>
      <c r="L2492" s="76">
        <f t="shared" si="184"/>
        <v>3</v>
      </c>
      <c r="M2492" s="76"/>
      <c r="N2492" s="76"/>
      <c r="O2492" s="76"/>
      <c r="P2492" s="76"/>
      <c r="Q2492" s="76"/>
      <c r="R2492" s="76"/>
      <c r="S2492" s="76"/>
      <c r="T2492" s="76"/>
      <c r="U2492" s="76">
        <v>3</v>
      </c>
      <c r="V2492" s="76"/>
      <c r="W2492" s="76"/>
      <c r="X2492" s="76"/>
    </row>
    <row r="2493" spans="1:24">
      <c r="A2493" s="257"/>
      <c r="B2493" s="329"/>
      <c r="C2493" s="325" t="s">
        <v>33</v>
      </c>
      <c r="D2493" s="326" t="s">
        <v>3788</v>
      </c>
      <c r="E2493" s="334" t="s">
        <v>3789</v>
      </c>
      <c r="F2493" s="325" t="s">
        <v>3790</v>
      </c>
      <c r="G2493" s="328" t="s">
        <v>3791</v>
      </c>
      <c r="H2493" s="322" t="s">
        <v>3792</v>
      </c>
      <c r="I2493" s="74">
        <v>112</v>
      </c>
      <c r="J2493" s="46" t="s">
        <v>39</v>
      </c>
      <c r="K2493" s="75" t="s">
        <v>32</v>
      </c>
      <c r="L2493" s="76">
        <f t="shared" si="184"/>
        <v>0</v>
      </c>
      <c r="M2493" s="76"/>
      <c r="N2493" s="76"/>
      <c r="O2493" s="76"/>
      <c r="P2493" s="76"/>
      <c r="Q2493" s="76"/>
      <c r="R2493" s="76"/>
      <c r="S2493" s="76"/>
      <c r="T2493" s="76"/>
      <c r="U2493" s="76"/>
      <c r="V2493" s="76"/>
      <c r="W2493" s="76"/>
      <c r="X2493" s="76"/>
    </row>
    <row r="2494" spans="1:24">
      <c r="A2494" s="257"/>
      <c r="B2494" s="329"/>
      <c r="C2494" s="329"/>
      <c r="D2494" s="330"/>
      <c r="E2494" s="335"/>
      <c r="F2494" s="329"/>
      <c r="G2494" s="323"/>
      <c r="H2494" s="322"/>
      <c r="I2494" s="79"/>
      <c r="J2494" s="54"/>
      <c r="K2494" s="75" t="s">
        <v>34</v>
      </c>
      <c r="L2494" s="76">
        <f t="shared" si="184"/>
        <v>0</v>
      </c>
      <c r="M2494" s="76"/>
      <c r="N2494" s="76"/>
      <c r="O2494" s="76"/>
      <c r="P2494" s="76"/>
      <c r="Q2494" s="76"/>
      <c r="R2494" s="76"/>
      <c r="S2494" s="76"/>
      <c r="T2494" s="76"/>
      <c r="U2494" s="76"/>
      <c r="V2494" s="76"/>
      <c r="W2494" s="76"/>
      <c r="X2494" s="76"/>
    </row>
    <row r="2495" spans="1:24">
      <c r="A2495" s="257"/>
      <c r="B2495" s="329"/>
      <c r="C2495" s="332"/>
      <c r="D2495" s="331"/>
      <c r="E2495" s="336"/>
      <c r="F2495" s="332"/>
      <c r="G2495" s="323"/>
      <c r="H2495" s="322"/>
      <c r="I2495" s="83"/>
      <c r="J2495" s="80"/>
      <c r="K2495" s="84" t="s">
        <v>36</v>
      </c>
      <c r="L2495" s="76">
        <f t="shared" si="184"/>
        <v>2</v>
      </c>
      <c r="M2495" s="76"/>
      <c r="N2495" s="76"/>
      <c r="O2495" s="76"/>
      <c r="P2495" s="76"/>
      <c r="Q2495" s="76"/>
      <c r="R2495" s="76"/>
      <c r="S2495" s="76"/>
      <c r="T2495" s="76"/>
      <c r="U2495" s="76">
        <v>2</v>
      </c>
      <c r="V2495" s="76"/>
      <c r="W2495" s="76"/>
      <c r="X2495" s="76"/>
    </row>
    <row r="2496" spans="1:24">
      <c r="A2496" s="257"/>
      <c r="B2496" s="329"/>
      <c r="C2496" s="325" t="s">
        <v>33</v>
      </c>
      <c r="D2496" s="326" t="s">
        <v>3793</v>
      </c>
      <c r="E2496" s="334" t="s">
        <v>3794</v>
      </c>
      <c r="F2496" s="325" t="s">
        <v>3795</v>
      </c>
      <c r="G2496" s="328" t="s">
        <v>3796</v>
      </c>
      <c r="H2496" s="322" t="s">
        <v>3797</v>
      </c>
      <c r="I2496" s="74">
        <v>0</v>
      </c>
      <c r="J2496" s="46" t="s">
        <v>39</v>
      </c>
      <c r="K2496" s="75" t="s">
        <v>32</v>
      </c>
      <c r="L2496" s="76">
        <f t="shared" si="184"/>
        <v>0</v>
      </c>
      <c r="M2496" s="76"/>
      <c r="N2496" s="76"/>
      <c r="O2496" s="76"/>
      <c r="P2496" s="76"/>
      <c r="Q2496" s="76"/>
      <c r="R2496" s="76"/>
      <c r="S2496" s="76"/>
      <c r="T2496" s="76"/>
      <c r="U2496" s="76"/>
      <c r="V2496" s="76"/>
      <c r="W2496" s="76"/>
      <c r="X2496" s="76"/>
    </row>
    <row r="2497" spans="1:24">
      <c r="A2497" s="257"/>
      <c r="B2497" s="329"/>
      <c r="C2497" s="329"/>
      <c r="D2497" s="330"/>
      <c r="E2497" s="335"/>
      <c r="F2497" s="329"/>
      <c r="G2497" s="323"/>
      <c r="H2497" s="322"/>
      <c r="I2497" s="79"/>
      <c r="J2497" s="54"/>
      <c r="K2497" s="75" t="s">
        <v>34</v>
      </c>
      <c r="L2497" s="76">
        <f t="shared" si="184"/>
        <v>0</v>
      </c>
      <c r="M2497" s="76"/>
      <c r="N2497" s="76"/>
      <c r="O2497" s="76"/>
      <c r="P2497" s="76"/>
      <c r="Q2497" s="76"/>
      <c r="R2497" s="76"/>
      <c r="S2497" s="76"/>
      <c r="T2497" s="76"/>
      <c r="U2497" s="76"/>
      <c r="V2497" s="76"/>
      <c r="W2497" s="76"/>
      <c r="X2497" s="76"/>
    </row>
    <row r="2498" spans="1:24">
      <c r="A2498" s="257"/>
      <c r="B2498" s="329"/>
      <c r="C2498" s="332"/>
      <c r="D2498" s="331"/>
      <c r="E2498" s="336"/>
      <c r="F2498" s="332"/>
      <c r="G2498" s="323"/>
      <c r="H2498" s="322"/>
      <c r="I2498" s="83"/>
      <c r="J2498" s="80"/>
      <c r="K2498" s="84" t="s">
        <v>36</v>
      </c>
      <c r="L2498" s="76">
        <f t="shared" si="184"/>
        <v>2</v>
      </c>
      <c r="M2498" s="76"/>
      <c r="N2498" s="76"/>
      <c r="O2498" s="76">
        <v>1</v>
      </c>
      <c r="P2498" s="76"/>
      <c r="Q2498" s="76"/>
      <c r="R2498" s="76"/>
      <c r="S2498" s="76">
        <v>1</v>
      </c>
      <c r="T2498" s="76"/>
      <c r="U2498" s="76"/>
      <c r="V2498" s="76"/>
      <c r="W2498" s="76"/>
      <c r="X2498" s="76"/>
    </row>
    <row r="2499" spans="1:24">
      <c r="A2499" s="257"/>
      <c r="B2499" s="329"/>
      <c r="C2499" s="325" t="s">
        <v>33</v>
      </c>
      <c r="D2499" s="326" t="s">
        <v>3798</v>
      </c>
      <c r="E2499" s="334" t="s">
        <v>3799</v>
      </c>
      <c r="F2499" s="325" t="s">
        <v>3800</v>
      </c>
      <c r="G2499" s="328" t="s">
        <v>3801</v>
      </c>
      <c r="H2499" s="322" t="s">
        <v>3802</v>
      </c>
      <c r="I2499" s="74">
        <v>9</v>
      </c>
      <c r="J2499" s="46" t="s">
        <v>39</v>
      </c>
      <c r="K2499" s="75" t="s">
        <v>32</v>
      </c>
      <c r="L2499" s="76">
        <f t="shared" si="184"/>
        <v>0</v>
      </c>
      <c r="M2499" s="76"/>
      <c r="N2499" s="76"/>
      <c r="O2499" s="76"/>
      <c r="P2499" s="76"/>
      <c r="Q2499" s="76"/>
      <c r="R2499" s="76"/>
      <c r="S2499" s="76"/>
      <c r="T2499" s="76"/>
      <c r="U2499" s="76"/>
      <c r="V2499" s="76"/>
      <c r="W2499" s="76"/>
      <c r="X2499" s="76"/>
    </row>
    <row r="2500" spans="1:24">
      <c r="A2500" s="257"/>
      <c r="B2500" s="329"/>
      <c r="C2500" s="329"/>
      <c r="D2500" s="330"/>
      <c r="E2500" s="335"/>
      <c r="F2500" s="329"/>
      <c r="G2500" s="323"/>
      <c r="H2500" s="322"/>
      <c r="I2500" s="79"/>
      <c r="J2500" s="54"/>
      <c r="K2500" s="75" t="s">
        <v>34</v>
      </c>
      <c r="L2500" s="76">
        <f t="shared" si="184"/>
        <v>0</v>
      </c>
      <c r="M2500" s="76"/>
      <c r="N2500" s="76"/>
      <c r="O2500" s="76"/>
      <c r="P2500" s="76"/>
      <c r="Q2500" s="76"/>
      <c r="R2500" s="76"/>
      <c r="S2500" s="76"/>
      <c r="T2500" s="76"/>
      <c r="U2500" s="76"/>
      <c r="V2500" s="76"/>
      <c r="W2500" s="76"/>
      <c r="X2500" s="76"/>
    </row>
    <row r="2501" spans="1:24">
      <c r="A2501" s="257"/>
      <c r="B2501" s="329"/>
      <c r="C2501" s="332"/>
      <c r="D2501" s="331"/>
      <c r="E2501" s="336"/>
      <c r="F2501" s="332"/>
      <c r="G2501" s="323"/>
      <c r="H2501" s="322"/>
      <c r="I2501" s="83"/>
      <c r="J2501" s="80"/>
      <c r="K2501" s="84" t="s">
        <v>36</v>
      </c>
      <c r="L2501" s="76">
        <f t="shared" si="184"/>
        <v>2</v>
      </c>
      <c r="M2501" s="76"/>
      <c r="N2501" s="76"/>
      <c r="O2501" s="76">
        <v>1</v>
      </c>
      <c r="P2501" s="76"/>
      <c r="Q2501" s="76"/>
      <c r="R2501" s="76"/>
      <c r="S2501" s="76">
        <v>1</v>
      </c>
      <c r="T2501" s="76"/>
      <c r="U2501" s="76"/>
      <c r="V2501" s="76"/>
      <c r="W2501" s="76"/>
      <c r="X2501" s="76"/>
    </row>
    <row r="2502" spans="1:24">
      <c r="A2502" s="257"/>
      <c r="B2502" s="329"/>
      <c r="C2502" s="325" t="s">
        <v>33</v>
      </c>
      <c r="D2502" s="326" t="s">
        <v>3803</v>
      </c>
      <c r="E2502" s="334" t="s">
        <v>3804</v>
      </c>
      <c r="F2502" s="327" t="s">
        <v>3805</v>
      </c>
      <c r="G2502" s="328" t="s">
        <v>3806</v>
      </c>
      <c r="H2502" s="322" t="s">
        <v>3807</v>
      </c>
      <c r="I2502" s="74">
        <v>0</v>
      </c>
      <c r="J2502" s="46" t="s">
        <v>39</v>
      </c>
      <c r="K2502" s="75" t="s">
        <v>32</v>
      </c>
      <c r="L2502" s="76">
        <f t="shared" si="184"/>
        <v>0</v>
      </c>
      <c r="M2502" s="76"/>
      <c r="N2502" s="76"/>
      <c r="O2502" s="76"/>
      <c r="P2502" s="76"/>
      <c r="Q2502" s="76"/>
      <c r="R2502" s="76"/>
      <c r="S2502" s="76"/>
      <c r="T2502" s="76"/>
      <c r="U2502" s="76"/>
      <c r="V2502" s="76"/>
      <c r="W2502" s="76"/>
      <c r="X2502" s="76"/>
    </row>
    <row r="2503" spans="1:24">
      <c r="A2503" s="257"/>
      <c r="B2503" s="329"/>
      <c r="C2503" s="329"/>
      <c r="D2503" s="330"/>
      <c r="E2503" s="335"/>
      <c r="F2503" s="337"/>
      <c r="G2503" s="323"/>
      <c r="H2503" s="322"/>
      <c r="I2503" s="79"/>
      <c r="J2503" s="54"/>
      <c r="K2503" s="75" t="s">
        <v>34</v>
      </c>
      <c r="L2503" s="76">
        <f t="shared" si="184"/>
        <v>0</v>
      </c>
      <c r="M2503" s="76"/>
      <c r="N2503" s="76"/>
      <c r="O2503" s="76"/>
      <c r="P2503" s="76"/>
      <c r="Q2503" s="76"/>
      <c r="R2503" s="76"/>
      <c r="S2503" s="76"/>
      <c r="T2503" s="76"/>
      <c r="U2503" s="76"/>
      <c r="V2503" s="76"/>
      <c r="W2503" s="76"/>
      <c r="X2503" s="76"/>
    </row>
    <row r="2504" spans="1:24">
      <c r="A2504" s="257"/>
      <c r="B2504" s="329"/>
      <c r="C2504" s="332"/>
      <c r="D2504" s="331"/>
      <c r="E2504" s="336"/>
      <c r="F2504" s="338"/>
      <c r="G2504" s="323"/>
      <c r="H2504" s="322"/>
      <c r="I2504" s="83"/>
      <c r="J2504" s="80"/>
      <c r="K2504" s="84" t="s">
        <v>36</v>
      </c>
      <c r="L2504" s="76">
        <f t="shared" si="184"/>
        <v>2</v>
      </c>
      <c r="M2504" s="76"/>
      <c r="N2504" s="76"/>
      <c r="O2504" s="76">
        <v>1</v>
      </c>
      <c r="P2504" s="76"/>
      <c r="Q2504" s="76"/>
      <c r="R2504" s="76"/>
      <c r="S2504" s="76">
        <v>1</v>
      </c>
      <c r="T2504" s="76"/>
      <c r="U2504" s="76"/>
      <c r="V2504" s="76"/>
      <c r="W2504" s="76"/>
      <c r="X2504" s="76"/>
    </row>
    <row r="2505" spans="1:24">
      <c r="A2505" s="257"/>
      <c r="B2505" s="329"/>
      <c r="C2505" s="325" t="s">
        <v>33</v>
      </c>
      <c r="D2505" s="326" t="s">
        <v>3808</v>
      </c>
      <c r="E2505" s="334" t="s">
        <v>3809</v>
      </c>
      <c r="F2505" s="325" t="s">
        <v>3810</v>
      </c>
      <c r="G2505" s="328" t="s">
        <v>3811</v>
      </c>
      <c r="H2505" s="322" t="s">
        <v>3812</v>
      </c>
      <c r="I2505" s="74">
        <v>740</v>
      </c>
      <c r="J2505" s="46" t="s">
        <v>39</v>
      </c>
      <c r="K2505" s="75" t="s">
        <v>32</v>
      </c>
      <c r="L2505" s="76">
        <f t="shared" si="184"/>
        <v>0</v>
      </c>
      <c r="M2505" s="76"/>
      <c r="N2505" s="76"/>
      <c r="O2505" s="76"/>
      <c r="P2505" s="76"/>
      <c r="Q2505" s="76"/>
      <c r="R2505" s="76"/>
      <c r="S2505" s="76"/>
      <c r="T2505" s="76"/>
      <c r="U2505" s="76"/>
      <c r="V2505" s="76"/>
      <c r="W2505" s="76"/>
      <c r="X2505" s="76"/>
    </row>
    <row r="2506" spans="1:24">
      <c r="A2506" s="257"/>
      <c r="B2506" s="329"/>
      <c r="C2506" s="329"/>
      <c r="D2506" s="330"/>
      <c r="E2506" s="335"/>
      <c r="F2506" s="329"/>
      <c r="G2506" s="323"/>
      <c r="H2506" s="322"/>
      <c r="I2506" s="79"/>
      <c r="J2506" s="54"/>
      <c r="K2506" s="75" t="s">
        <v>34</v>
      </c>
      <c r="L2506" s="76">
        <f t="shared" si="184"/>
        <v>0</v>
      </c>
      <c r="M2506" s="76"/>
      <c r="N2506" s="76"/>
      <c r="O2506" s="76"/>
      <c r="P2506" s="76"/>
      <c r="Q2506" s="76"/>
      <c r="R2506" s="76"/>
      <c r="S2506" s="76"/>
      <c r="T2506" s="76"/>
      <c r="U2506" s="76"/>
      <c r="V2506" s="76"/>
      <c r="W2506" s="76"/>
      <c r="X2506" s="76"/>
    </row>
    <row r="2507" spans="1:24">
      <c r="A2507" s="257"/>
      <c r="B2507" s="329"/>
      <c r="C2507" s="332"/>
      <c r="D2507" s="331"/>
      <c r="E2507" s="336"/>
      <c r="F2507" s="332"/>
      <c r="G2507" s="323"/>
      <c r="H2507" s="322"/>
      <c r="I2507" s="83"/>
      <c r="J2507" s="80"/>
      <c r="K2507" s="84" t="s">
        <v>36</v>
      </c>
      <c r="L2507" s="76">
        <f t="shared" si="184"/>
        <v>6</v>
      </c>
      <c r="M2507" s="76"/>
      <c r="N2507" s="76"/>
      <c r="O2507" s="76"/>
      <c r="P2507" s="76"/>
      <c r="Q2507" s="76"/>
      <c r="R2507" s="76"/>
      <c r="S2507" s="76"/>
      <c r="T2507" s="76"/>
      <c r="U2507" s="76">
        <v>6</v>
      </c>
      <c r="V2507" s="76"/>
      <c r="W2507" s="76"/>
      <c r="X2507" s="76"/>
    </row>
    <row r="2508" spans="1:24">
      <c r="A2508" s="257"/>
      <c r="B2508" s="329"/>
      <c r="C2508" s="325" t="s">
        <v>31</v>
      </c>
      <c r="D2508" s="326" t="s">
        <v>3813</v>
      </c>
      <c r="E2508" s="334" t="s">
        <v>3814</v>
      </c>
      <c r="F2508" s="325" t="s">
        <v>3815</v>
      </c>
      <c r="G2508" s="328" t="s">
        <v>3816</v>
      </c>
      <c r="H2508" s="322" t="s">
        <v>3817</v>
      </c>
      <c r="I2508" s="74">
        <v>216</v>
      </c>
      <c r="J2508" s="46" t="s">
        <v>39</v>
      </c>
      <c r="K2508" s="75" t="s">
        <v>32</v>
      </c>
      <c r="L2508" s="76">
        <f t="shared" si="184"/>
        <v>3</v>
      </c>
      <c r="M2508" s="76"/>
      <c r="N2508" s="76"/>
      <c r="O2508" s="76"/>
      <c r="P2508" s="76"/>
      <c r="Q2508" s="76"/>
      <c r="R2508" s="76"/>
      <c r="S2508" s="76"/>
      <c r="T2508" s="76"/>
      <c r="U2508" s="76">
        <v>1</v>
      </c>
      <c r="V2508" s="76"/>
      <c r="W2508" s="76"/>
      <c r="X2508" s="76">
        <v>2</v>
      </c>
    </row>
    <row r="2509" spans="1:24">
      <c r="A2509" s="257"/>
      <c r="B2509" s="329"/>
      <c r="C2509" s="329"/>
      <c r="D2509" s="330"/>
      <c r="E2509" s="335"/>
      <c r="F2509" s="329"/>
      <c r="G2509" s="323"/>
      <c r="H2509" s="322"/>
      <c r="I2509" s="79"/>
      <c r="J2509" s="54"/>
      <c r="K2509" s="75" t="s">
        <v>34</v>
      </c>
      <c r="L2509" s="76">
        <f t="shared" si="184"/>
        <v>0</v>
      </c>
      <c r="M2509" s="76"/>
      <c r="N2509" s="76"/>
      <c r="O2509" s="76"/>
      <c r="P2509" s="76"/>
      <c r="Q2509" s="76"/>
      <c r="R2509" s="76"/>
      <c r="S2509" s="76"/>
      <c r="T2509" s="76"/>
      <c r="U2509" s="76"/>
      <c r="V2509" s="76"/>
      <c r="W2509" s="76"/>
      <c r="X2509" s="76"/>
    </row>
    <row r="2510" spans="1:24">
      <c r="A2510" s="257"/>
      <c r="B2510" s="329"/>
      <c r="C2510" s="332"/>
      <c r="D2510" s="331"/>
      <c r="E2510" s="336"/>
      <c r="F2510" s="332"/>
      <c r="G2510" s="323"/>
      <c r="H2510" s="322"/>
      <c r="I2510" s="83"/>
      <c r="J2510" s="80"/>
      <c r="K2510" s="84" t="s">
        <v>36</v>
      </c>
      <c r="L2510" s="76">
        <f t="shared" si="184"/>
        <v>0</v>
      </c>
      <c r="M2510" s="76"/>
      <c r="N2510" s="76"/>
      <c r="O2510" s="76"/>
      <c r="P2510" s="76"/>
      <c r="Q2510" s="76"/>
      <c r="R2510" s="76"/>
      <c r="S2510" s="76"/>
      <c r="T2510" s="76"/>
      <c r="U2510" s="76"/>
      <c r="V2510" s="76"/>
      <c r="W2510" s="76"/>
      <c r="X2510" s="76"/>
    </row>
    <row r="2511" spans="1:24">
      <c r="A2511" s="257"/>
      <c r="B2511" s="329"/>
      <c r="C2511" s="325" t="s">
        <v>33</v>
      </c>
      <c r="D2511" s="326" t="s">
        <v>3818</v>
      </c>
      <c r="E2511" s="334" t="s">
        <v>3819</v>
      </c>
      <c r="F2511" s="327" t="s">
        <v>3820</v>
      </c>
      <c r="G2511" s="328" t="s">
        <v>3821</v>
      </c>
      <c r="H2511" s="322" t="s">
        <v>3822</v>
      </c>
      <c r="I2511" s="74">
        <v>42898</v>
      </c>
      <c r="J2511" s="46" t="s">
        <v>39</v>
      </c>
      <c r="K2511" s="75" t="s">
        <v>32</v>
      </c>
      <c r="L2511" s="76">
        <f t="shared" si="184"/>
        <v>0</v>
      </c>
      <c r="M2511" s="76"/>
      <c r="N2511" s="76"/>
      <c r="O2511" s="76"/>
      <c r="P2511" s="76"/>
      <c r="Q2511" s="76"/>
      <c r="R2511" s="76"/>
      <c r="S2511" s="76"/>
      <c r="T2511" s="76"/>
      <c r="U2511" s="76"/>
      <c r="V2511" s="76"/>
      <c r="W2511" s="76"/>
      <c r="X2511" s="76"/>
    </row>
    <row r="2512" spans="1:24">
      <c r="A2512" s="257"/>
      <c r="B2512" s="329"/>
      <c r="C2512" s="329"/>
      <c r="D2512" s="330"/>
      <c r="E2512" s="335"/>
      <c r="F2512" s="329"/>
      <c r="G2512" s="323"/>
      <c r="H2512" s="322"/>
      <c r="I2512" s="79"/>
      <c r="J2512" s="54"/>
      <c r="K2512" s="75" t="s">
        <v>34</v>
      </c>
      <c r="L2512" s="76">
        <f t="shared" si="184"/>
        <v>0</v>
      </c>
      <c r="M2512" s="76"/>
      <c r="N2512" s="76"/>
      <c r="O2512" s="76"/>
      <c r="P2512" s="76"/>
      <c r="Q2512" s="76"/>
      <c r="R2512" s="76"/>
      <c r="S2512" s="76"/>
      <c r="T2512" s="76"/>
      <c r="U2512" s="76"/>
      <c r="V2512" s="76"/>
      <c r="W2512" s="76"/>
      <c r="X2512" s="76"/>
    </row>
    <row r="2513" spans="1:24">
      <c r="A2513" s="257"/>
      <c r="B2513" s="329"/>
      <c r="C2513" s="332"/>
      <c r="D2513" s="331"/>
      <c r="E2513" s="336"/>
      <c r="F2513" s="332"/>
      <c r="G2513" s="323"/>
      <c r="H2513" s="322"/>
      <c r="I2513" s="83"/>
      <c r="J2513" s="80"/>
      <c r="K2513" s="84" t="s">
        <v>36</v>
      </c>
      <c r="L2513" s="76">
        <f t="shared" si="184"/>
        <v>2</v>
      </c>
      <c r="M2513" s="76"/>
      <c r="N2513" s="76"/>
      <c r="O2513" s="76">
        <v>1</v>
      </c>
      <c r="P2513" s="76"/>
      <c r="Q2513" s="76"/>
      <c r="R2513" s="76"/>
      <c r="S2513" s="76">
        <v>1</v>
      </c>
      <c r="T2513" s="76"/>
      <c r="U2513" s="76"/>
      <c r="V2513" s="76"/>
      <c r="W2513" s="76"/>
      <c r="X2513" s="76"/>
    </row>
    <row r="2514" spans="1:24">
      <c r="A2514" s="257"/>
      <c r="B2514" s="329"/>
      <c r="C2514" s="325" t="s">
        <v>33</v>
      </c>
      <c r="D2514" s="326" t="s">
        <v>3678</v>
      </c>
      <c r="E2514" s="334" t="s">
        <v>3823</v>
      </c>
      <c r="F2514" s="325" t="s">
        <v>3680</v>
      </c>
      <c r="G2514" s="328" t="s">
        <v>3681</v>
      </c>
      <c r="H2514" s="322" t="s">
        <v>3824</v>
      </c>
      <c r="I2514" s="74">
        <v>10275</v>
      </c>
      <c r="J2514" s="46" t="s">
        <v>39</v>
      </c>
      <c r="K2514" s="75" t="s">
        <v>32</v>
      </c>
      <c r="L2514" s="76">
        <f t="shared" si="184"/>
        <v>0</v>
      </c>
      <c r="M2514" s="76"/>
      <c r="N2514" s="76"/>
      <c r="O2514" s="76"/>
      <c r="P2514" s="76"/>
      <c r="Q2514" s="76"/>
      <c r="R2514" s="76"/>
      <c r="S2514" s="76"/>
      <c r="T2514" s="76"/>
      <c r="U2514" s="76"/>
      <c r="V2514" s="76"/>
      <c r="W2514" s="76"/>
      <c r="X2514" s="76"/>
    </row>
    <row r="2515" spans="1:24">
      <c r="A2515" s="257"/>
      <c r="B2515" s="329"/>
      <c r="C2515" s="329"/>
      <c r="D2515" s="330"/>
      <c r="E2515" s="335"/>
      <c r="F2515" s="329"/>
      <c r="G2515" s="323"/>
      <c r="H2515" s="322"/>
      <c r="I2515" s="79"/>
      <c r="J2515" s="54"/>
      <c r="K2515" s="75" t="s">
        <v>34</v>
      </c>
      <c r="L2515" s="76">
        <f t="shared" si="184"/>
        <v>0</v>
      </c>
      <c r="M2515" s="76"/>
      <c r="N2515" s="76"/>
      <c r="O2515" s="76"/>
      <c r="P2515" s="76"/>
      <c r="Q2515" s="76"/>
      <c r="R2515" s="76"/>
      <c r="S2515" s="76"/>
      <c r="T2515" s="76"/>
      <c r="U2515" s="76"/>
      <c r="V2515" s="76"/>
      <c r="W2515" s="76"/>
      <c r="X2515" s="76"/>
    </row>
    <row r="2516" spans="1:24">
      <c r="A2516" s="257"/>
      <c r="B2516" s="329"/>
      <c r="C2516" s="332"/>
      <c r="D2516" s="331"/>
      <c r="E2516" s="336"/>
      <c r="F2516" s="332"/>
      <c r="G2516" s="323"/>
      <c r="H2516" s="322"/>
      <c r="I2516" s="83"/>
      <c r="J2516" s="80"/>
      <c r="K2516" s="84" t="s">
        <v>36</v>
      </c>
      <c r="L2516" s="76">
        <f t="shared" si="184"/>
        <v>1</v>
      </c>
      <c r="M2516" s="76"/>
      <c r="N2516" s="76"/>
      <c r="O2516" s="76"/>
      <c r="P2516" s="76"/>
      <c r="Q2516" s="76"/>
      <c r="R2516" s="76"/>
      <c r="S2516" s="76">
        <v>1</v>
      </c>
      <c r="T2516" s="76"/>
      <c r="U2516" s="76"/>
      <c r="V2516" s="76"/>
      <c r="W2516" s="76"/>
      <c r="X2516" s="76"/>
    </row>
    <row r="2517" spans="1:24">
      <c r="A2517" s="257"/>
      <c r="B2517" s="329"/>
      <c r="C2517" s="325" t="s">
        <v>33</v>
      </c>
      <c r="D2517" s="326" t="s">
        <v>3825</v>
      </c>
      <c r="E2517" s="327" t="s">
        <v>3826</v>
      </c>
      <c r="F2517" s="325" t="s">
        <v>3827</v>
      </c>
      <c r="G2517" s="328" t="s">
        <v>3828</v>
      </c>
      <c r="H2517" s="322" t="s">
        <v>3829</v>
      </c>
      <c r="I2517" s="74">
        <v>39287</v>
      </c>
      <c r="J2517" s="46" t="s">
        <v>39</v>
      </c>
      <c r="K2517" s="75" t="s">
        <v>32</v>
      </c>
      <c r="L2517" s="76">
        <f t="shared" si="184"/>
        <v>0</v>
      </c>
      <c r="M2517" s="76"/>
      <c r="N2517" s="76"/>
      <c r="O2517" s="76"/>
      <c r="P2517" s="76"/>
      <c r="Q2517" s="76"/>
      <c r="R2517" s="76"/>
      <c r="S2517" s="76"/>
      <c r="T2517" s="76"/>
      <c r="U2517" s="76"/>
      <c r="V2517" s="76"/>
      <c r="W2517" s="76"/>
      <c r="X2517" s="76"/>
    </row>
    <row r="2518" spans="1:24">
      <c r="A2518" s="257"/>
      <c r="B2518" s="329"/>
      <c r="C2518" s="329"/>
      <c r="D2518" s="330"/>
      <c r="E2518" s="329"/>
      <c r="F2518" s="329"/>
      <c r="G2518" s="328"/>
      <c r="H2518" s="322"/>
      <c r="I2518" s="79"/>
      <c r="J2518" s="54"/>
      <c r="K2518" s="75" t="s">
        <v>34</v>
      </c>
      <c r="L2518" s="76">
        <f t="shared" si="184"/>
        <v>0</v>
      </c>
      <c r="M2518" s="76"/>
      <c r="N2518" s="76"/>
      <c r="O2518" s="76"/>
      <c r="P2518" s="76"/>
      <c r="Q2518" s="76"/>
      <c r="R2518" s="76"/>
      <c r="S2518" s="76"/>
      <c r="T2518" s="76"/>
      <c r="U2518" s="76"/>
      <c r="V2518" s="76"/>
      <c r="W2518" s="76"/>
      <c r="X2518" s="76"/>
    </row>
    <row r="2519" spans="1:24">
      <c r="A2519" s="257"/>
      <c r="B2519" s="329"/>
      <c r="C2519" s="332"/>
      <c r="D2519" s="331"/>
      <c r="E2519" s="332"/>
      <c r="F2519" s="332"/>
      <c r="G2519" s="328"/>
      <c r="H2519" s="322"/>
      <c r="I2519" s="83"/>
      <c r="J2519" s="80"/>
      <c r="K2519" s="84" t="s">
        <v>36</v>
      </c>
      <c r="L2519" s="76">
        <f t="shared" si="184"/>
        <v>6</v>
      </c>
      <c r="M2519" s="76"/>
      <c r="N2519" s="76"/>
      <c r="O2519" s="76"/>
      <c r="P2519" s="76"/>
      <c r="Q2519" s="76"/>
      <c r="R2519" s="76"/>
      <c r="S2519" s="76"/>
      <c r="T2519" s="76">
        <v>6</v>
      </c>
      <c r="U2519" s="76"/>
      <c r="V2519" s="76"/>
      <c r="W2519" s="76"/>
      <c r="X2519" s="76"/>
    </row>
    <row r="2520" spans="1:24">
      <c r="A2520" s="257"/>
      <c r="B2520" s="329"/>
      <c r="C2520" s="325" t="s">
        <v>33</v>
      </c>
      <c r="D2520" s="326" t="s">
        <v>3830</v>
      </c>
      <c r="E2520" s="327" t="s">
        <v>3831</v>
      </c>
      <c r="F2520" s="325" t="s">
        <v>3832</v>
      </c>
      <c r="G2520" s="328" t="s">
        <v>3833</v>
      </c>
      <c r="H2520" s="322" t="s">
        <v>3834</v>
      </c>
      <c r="I2520" s="74">
        <v>11</v>
      </c>
      <c r="J2520" s="46" t="s">
        <v>39</v>
      </c>
      <c r="K2520" s="75" t="s">
        <v>32</v>
      </c>
      <c r="L2520" s="76">
        <f t="shared" si="184"/>
        <v>0</v>
      </c>
      <c r="M2520" s="76"/>
      <c r="N2520" s="76"/>
      <c r="O2520" s="76"/>
      <c r="P2520" s="76"/>
      <c r="Q2520" s="76"/>
      <c r="R2520" s="76"/>
      <c r="S2520" s="76"/>
      <c r="T2520" s="76"/>
      <c r="U2520" s="76"/>
      <c r="V2520" s="76"/>
      <c r="W2520" s="76"/>
      <c r="X2520" s="76"/>
    </row>
    <row r="2521" spans="1:24">
      <c r="A2521" s="257"/>
      <c r="B2521" s="329"/>
      <c r="C2521" s="329"/>
      <c r="D2521" s="330"/>
      <c r="E2521" s="329"/>
      <c r="F2521" s="329"/>
      <c r="G2521" s="323"/>
      <c r="H2521" s="322"/>
      <c r="I2521" s="79"/>
      <c r="J2521" s="54"/>
      <c r="K2521" s="75" t="s">
        <v>34</v>
      </c>
      <c r="L2521" s="76">
        <f t="shared" si="184"/>
        <v>0</v>
      </c>
      <c r="M2521" s="76"/>
      <c r="N2521" s="76"/>
      <c r="O2521" s="76"/>
      <c r="P2521" s="76"/>
      <c r="Q2521" s="76"/>
      <c r="R2521" s="76"/>
      <c r="S2521" s="76"/>
      <c r="T2521" s="76"/>
      <c r="U2521" s="76"/>
      <c r="V2521" s="76"/>
      <c r="W2521" s="76"/>
      <c r="X2521" s="76"/>
    </row>
    <row r="2522" spans="1:24">
      <c r="A2522" s="257"/>
      <c r="B2522" s="329"/>
      <c r="C2522" s="332"/>
      <c r="D2522" s="331"/>
      <c r="E2522" s="332"/>
      <c r="F2522" s="332"/>
      <c r="G2522" s="323"/>
      <c r="H2522" s="322"/>
      <c r="I2522" s="83"/>
      <c r="J2522" s="80"/>
      <c r="K2522" s="84" t="s">
        <v>36</v>
      </c>
      <c r="L2522" s="76">
        <f t="shared" si="184"/>
        <v>2</v>
      </c>
      <c r="M2522" s="76"/>
      <c r="N2522" s="76"/>
      <c r="O2522" s="76"/>
      <c r="P2522" s="76"/>
      <c r="Q2522" s="76"/>
      <c r="R2522" s="76"/>
      <c r="S2522" s="76"/>
      <c r="T2522" s="76"/>
      <c r="U2522" s="76">
        <v>2</v>
      </c>
      <c r="V2522" s="76"/>
      <c r="W2522" s="76"/>
      <c r="X2522" s="76"/>
    </row>
    <row r="2523" spans="1:24">
      <c r="A2523" s="257"/>
      <c r="B2523" s="329"/>
      <c r="C2523" s="325" t="s">
        <v>33</v>
      </c>
      <c r="D2523" s="326" t="s">
        <v>3835</v>
      </c>
      <c r="E2523" s="327" t="s">
        <v>3836</v>
      </c>
      <c r="F2523" s="325" t="s">
        <v>3837</v>
      </c>
      <c r="G2523" s="328" t="s">
        <v>3838</v>
      </c>
      <c r="H2523" s="322" t="s">
        <v>3839</v>
      </c>
      <c r="I2523" s="74">
        <v>17</v>
      </c>
      <c r="J2523" s="46" t="s">
        <v>39</v>
      </c>
      <c r="K2523" s="75" t="s">
        <v>32</v>
      </c>
      <c r="L2523" s="76">
        <f t="shared" si="184"/>
        <v>0</v>
      </c>
      <c r="M2523" s="76"/>
      <c r="N2523" s="76"/>
      <c r="O2523" s="76"/>
      <c r="P2523" s="76"/>
      <c r="Q2523" s="76"/>
      <c r="R2523" s="76"/>
      <c r="S2523" s="76"/>
      <c r="T2523" s="76"/>
      <c r="U2523" s="76"/>
      <c r="V2523" s="76"/>
      <c r="W2523" s="76"/>
      <c r="X2523" s="76"/>
    </row>
    <row r="2524" spans="1:24">
      <c r="A2524" s="257"/>
      <c r="B2524" s="329"/>
      <c r="C2524" s="329"/>
      <c r="D2524" s="330"/>
      <c r="E2524" s="329"/>
      <c r="F2524" s="329"/>
      <c r="G2524" s="323"/>
      <c r="H2524" s="322"/>
      <c r="I2524" s="79"/>
      <c r="J2524" s="54"/>
      <c r="K2524" s="75" t="s">
        <v>34</v>
      </c>
      <c r="L2524" s="76">
        <f t="shared" si="184"/>
        <v>0</v>
      </c>
      <c r="M2524" s="76"/>
      <c r="N2524" s="76"/>
      <c r="O2524" s="76"/>
      <c r="P2524" s="76"/>
      <c r="Q2524" s="76"/>
      <c r="R2524" s="76"/>
      <c r="S2524" s="76"/>
      <c r="T2524" s="76"/>
      <c r="U2524" s="76"/>
      <c r="V2524" s="76"/>
      <c r="W2524" s="76"/>
      <c r="X2524" s="76"/>
    </row>
    <row r="2525" spans="1:24">
      <c r="A2525" s="257"/>
      <c r="B2525" s="329"/>
      <c r="C2525" s="332"/>
      <c r="D2525" s="331"/>
      <c r="E2525" s="332"/>
      <c r="F2525" s="332"/>
      <c r="G2525" s="323"/>
      <c r="H2525" s="322"/>
      <c r="I2525" s="83"/>
      <c r="J2525" s="80"/>
      <c r="K2525" s="84" t="s">
        <v>36</v>
      </c>
      <c r="L2525" s="76">
        <f t="shared" si="184"/>
        <v>3</v>
      </c>
      <c r="M2525" s="76"/>
      <c r="N2525" s="76"/>
      <c r="O2525" s="76"/>
      <c r="P2525" s="76"/>
      <c r="Q2525" s="76"/>
      <c r="R2525" s="76"/>
      <c r="S2525" s="76"/>
      <c r="T2525" s="76"/>
      <c r="U2525" s="76"/>
      <c r="V2525" s="76"/>
      <c r="W2525" s="76"/>
      <c r="X2525" s="76">
        <v>3</v>
      </c>
    </row>
    <row r="2526" spans="1:24">
      <c r="A2526" s="257"/>
      <c r="B2526" s="329"/>
      <c r="C2526" s="325" t="s">
        <v>33</v>
      </c>
      <c r="D2526" s="326" t="s">
        <v>3840</v>
      </c>
      <c r="E2526" s="327" t="s">
        <v>3841</v>
      </c>
      <c r="F2526" s="325" t="s">
        <v>3842</v>
      </c>
      <c r="G2526" s="328" t="s">
        <v>3843</v>
      </c>
      <c r="H2526" s="322" t="s">
        <v>3844</v>
      </c>
      <c r="I2526" s="74">
        <v>6278</v>
      </c>
      <c r="J2526" s="46" t="s">
        <v>39</v>
      </c>
      <c r="K2526" s="75" t="s">
        <v>32</v>
      </c>
      <c r="L2526" s="76">
        <f t="shared" si="184"/>
        <v>0</v>
      </c>
      <c r="M2526" s="76"/>
      <c r="N2526" s="76"/>
      <c r="O2526" s="76"/>
      <c r="P2526" s="76"/>
      <c r="Q2526" s="76"/>
      <c r="R2526" s="76"/>
      <c r="S2526" s="76"/>
      <c r="T2526" s="76"/>
      <c r="U2526" s="76"/>
      <c r="V2526" s="76"/>
      <c r="W2526" s="76"/>
      <c r="X2526" s="76"/>
    </row>
    <row r="2527" spans="1:24">
      <c r="A2527" s="257"/>
      <c r="B2527" s="329"/>
      <c r="C2527" s="329"/>
      <c r="D2527" s="330"/>
      <c r="E2527" s="329"/>
      <c r="F2527" s="329"/>
      <c r="G2527" s="323"/>
      <c r="H2527" s="322"/>
      <c r="I2527" s="79"/>
      <c r="J2527" s="54"/>
      <c r="K2527" s="75" t="s">
        <v>34</v>
      </c>
      <c r="L2527" s="76">
        <f t="shared" si="184"/>
        <v>0</v>
      </c>
      <c r="M2527" s="76"/>
      <c r="N2527" s="76"/>
      <c r="O2527" s="76"/>
      <c r="P2527" s="76"/>
      <c r="Q2527" s="76"/>
      <c r="R2527" s="76"/>
      <c r="S2527" s="76"/>
      <c r="T2527" s="76"/>
      <c r="U2527" s="76"/>
      <c r="V2527" s="76"/>
      <c r="W2527" s="76"/>
      <c r="X2527" s="76"/>
    </row>
    <row r="2528" spans="1:24">
      <c r="A2528" s="257"/>
      <c r="B2528" s="329"/>
      <c r="C2528" s="332"/>
      <c r="D2528" s="331"/>
      <c r="E2528" s="332"/>
      <c r="F2528" s="332"/>
      <c r="G2528" s="323"/>
      <c r="H2528" s="322"/>
      <c r="I2528" s="83"/>
      <c r="J2528" s="80"/>
      <c r="K2528" s="84" t="s">
        <v>36</v>
      </c>
      <c r="L2528" s="76">
        <f t="shared" si="184"/>
        <v>3</v>
      </c>
      <c r="M2528" s="76"/>
      <c r="N2528" s="76"/>
      <c r="O2528" s="76"/>
      <c r="P2528" s="76"/>
      <c r="Q2528" s="76"/>
      <c r="R2528" s="76"/>
      <c r="S2528" s="76"/>
      <c r="T2528" s="76"/>
      <c r="U2528" s="76">
        <v>1</v>
      </c>
      <c r="V2528" s="76"/>
      <c r="W2528" s="76"/>
      <c r="X2528" s="76">
        <v>2</v>
      </c>
    </row>
    <row r="2529" spans="1:24">
      <c r="A2529" s="257"/>
      <c r="B2529" s="329"/>
      <c r="C2529" s="325" t="s">
        <v>33</v>
      </c>
      <c r="D2529" s="326" t="s">
        <v>3845</v>
      </c>
      <c r="E2529" s="327" t="s">
        <v>3846</v>
      </c>
      <c r="F2529" s="325" t="s">
        <v>3847</v>
      </c>
      <c r="G2529" s="328" t="s">
        <v>3848</v>
      </c>
      <c r="H2529" s="322" t="s">
        <v>3849</v>
      </c>
      <c r="I2529" s="74">
        <v>656</v>
      </c>
      <c r="J2529" s="46" t="s">
        <v>39</v>
      </c>
      <c r="K2529" s="75" t="s">
        <v>32</v>
      </c>
      <c r="L2529" s="76">
        <f t="shared" si="184"/>
        <v>0</v>
      </c>
      <c r="M2529" s="76"/>
      <c r="N2529" s="76"/>
      <c r="O2529" s="76"/>
      <c r="P2529" s="76"/>
      <c r="Q2529" s="76"/>
      <c r="R2529" s="76"/>
      <c r="S2529" s="76"/>
      <c r="T2529" s="76"/>
      <c r="U2529" s="76"/>
      <c r="V2529" s="76"/>
      <c r="W2529" s="76"/>
      <c r="X2529" s="76"/>
    </row>
    <row r="2530" spans="1:24">
      <c r="A2530" s="257"/>
      <c r="B2530" s="329"/>
      <c r="C2530" s="329"/>
      <c r="D2530" s="330"/>
      <c r="E2530" s="329"/>
      <c r="F2530" s="329"/>
      <c r="G2530" s="323"/>
      <c r="H2530" s="322"/>
      <c r="I2530" s="79"/>
      <c r="J2530" s="54"/>
      <c r="K2530" s="75" t="s">
        <v>34</v>
      </c>
      <c r="L2530" s="76">
        <f t="shared" si="184"/>
        <v>0</v>
      </c>
      <c r="M2530" s="76"/>
      <c r="N2530" s="76"/>
      <c r="O2530" s="76"/>
      <c r="P2530" s="76"/>
      <c r="Q2530" s="76"/>
      <c r="R2530" s="76"/>
      <c r="S2530" s="76"/>
      <c r="T2530" s="76"/>
      <c r="U2530" s="76"/>
      <c r="V2530" s="76"/>
      <c r="W2530" s="76"/>
      <c r="X2530" s="76"/>
    </row>
    <row r="2531" spans="1:24">
      <c r="A2531" s="257"/>
      <c r="B2531" s="329"/>
      <c r="C2531" s="332"/>
      <c r="D2531" s="331"/>
      <c r="E2531" s="332"/>
      <c r="F2531" s="332"/>
      <c r="G2531" s="323"/>
      <c r="H2531" s="322"/>
      <c r="I2531" s="83"/>
      <c r="J2531" s="80"/>
      <c r="K2531" s="84" t="s">
        <v>36</v>
      </c>
      <c r="L2531" s="76">
        <f t="shared" si="184"/>
        <v>2</v>
      </c>
      <c r="M2531" s="76"/>
      <c r="N2531" s="76"/>
      <c r="O2531" s="76"/>
      <c r="P2531" s="76"/>
      <c r="Q2531" s="76"/>
      <c r="R2531" s="76"/>
      <c r="S2531" s="76"/>
      <c r="T2531" s="76"/>
      <c r="U2531" s="76">
        <v>2</v>
      </c>
      <c r="V2531" s="76"/>
      <c r="W2531" s="76"/>
      <c r="X2531" s="76"/>
    </row>
    <row r="2532" spans="1:24">
      <c r="A2532" s="257"/>
      <c r="B2532" s="329"/>
      <c r="C2532" s="325" t="s">
        <v>33</v>
      </c>
      <c r="D2532" s="326" t="s">
        <v>3850</v>
      </c>
      <c r="E2532" s="327" t="s">
        <v>3851</v>
      </c>
      <c r="F2532" s="325" t="s">
        <v>3852</v>
      </c>
      <c r="G2532" s="328" t="s">
        <v>3853</v>
      </c>
      <c r="H2532" s="322" t="s">
        <v>3854</v>
      </c>
      <c r="I2532" s="74">
        <v>0</v>
      </c>
      <c r="J2532" s="46" t="s">
        <v>39</v>
      </c>
      <c r="K2532" s="75" t="s">
        <v>32</v>
      </c>
      <c r="L2532" s="76">
        <f t="shared" si="184"/>
        <v>0</v>
      </c>
      <c r="M2532" s="76"/>
      <c r="N2532" s="76"/>
      <c r="O2532" s="76"/>
      <c r="P2532" s="76"/>
      <c r="Q2532" s="76"/>
      <c r="R2532" s="76"/>
      <c r="S2532" s="76"/>
      <c r="T2532" s="76"/>
      <c r="U2532" s="76"/>
      <c r="V2532" s="76"/>
      <c r="W2532" s="76"/>
      <c r="X2532" s="76"/>
    </row>
    <row r="2533" spans="1:24">
      <c r="A2533" s="257"/>
      <c r="B2533" s="329"/>
      <c r="C2533" s="329"/>
      <c r="D2533" s="330"/>
      <c r="E2533" s="329"/>
      <c r="F2533" s="329"/>
      <c r="G2533" s="323"/>
      <c r="H2533" s="322"/>
      <c r="I2533" s="79"/>
      <c r="J2533" s="54"/>
      <c r="K2533" s="75" t="s">
        <v>34</v>
      </c>
      <c r="L2533" s="76">
        <f t="shared" si="184"/>
        <v>0</v>
      </c>
      <c r="M2533" s="76"/>
      <c r="N2533" s="76"/>
      <c r="O2533" s="76"/>
      <c r="P2533" s="76"/>
      <c r="Q2533" s="76"/>
      <c r="R2533" s="76"/>
      <c r="S2533" s="76"/>
      <c r="T2533" s="76"/>
      <c r="U2533" s="76"/>
      <c r="V2533" s="76"/>
      <c r="W2533" s="76"/>
      <c r="X2533" s="76"/>
    </row>
    <row r="2534" spans="1:24">
      <c r="A2534" s="257"/>
      <c r="B2534" s="329"/>
      <c r="C2534" s="332"/>
      <c r="D2534" s="331"/>
      <c r="E2534" s="332"/>
      <c r="F2534" s="332"/>
      <c r="G2534" s="323"/>
      <c r="H2534" s="322"/>
      <c r="I2534" s="83"/>
      <c r="J2534" s="80"/>
      <c r="K2534" s="84" t="s">
        <v>36</v>
      </c>
      <c r="L2534" s="76">
        <f t="shared" si="184"/>
        <v>3</v>
      </c>
      <c r="M2534" s="76"/>
      <c r="N2534" s="76"/>
      <c r="O2534" s="76"/>
      <c r="P2534" s="76"/>
      <c r="Q2534" s="76"/>
      <c r="R2534" s="76"/>
      <c r="S2534" s="76"/>
      <c r="T2534" s="76"/>
      <c r="U2534" s="76">
        <v>3</v>
      </c>
      <c r="V2534" s="76"/>
      <c r="W2534" s="76"/>
      <c r="X2534" s="76"/>
    </row>
    <row r="2535" spans="1:24">
      <c r="A2535" s="257"/>
      <c r="B2535" s="329"/>
      <c r="C2535" s="325" t="s">
        <v>33</v>
      </c>
      <c r="D2535" s="326" t="s">
        <v>3855</v>
      </c>
      <c r="E2535" s="327" t="s">
        <v>3856</v>
      </c>
      <c r="F2535" s="325" t="s">
        <v>3857</v>
      </c>
      <c r="G2535" s="328" t="s">
        <v>3858</v>
      </c>
      <c r="H2535" s="322" t="s">
        <v>3859</v>
      </c>
      <c r="I2535" s="74">
        <v>2157</v>
      </c>
      <c r="J2535" s="46" t="s">
        <v>39</v>
      </c>
      <c r="K2535" s="75" t="s">
        <v>32</v>
      </c>
      <c r="L2535" s="76">
        <f t="shared" si="184"/>
        <v>0</v>
      </c>
      <c r="M2535" s="76"/>
      <c r="N2535" s="76"/>
      <c r="O2535" s="76"/>
      <c r="P2535" s="76"/>
      <c r="Q2535" s="76"/>
      <c r="R2535" s="76"/>
      <c r="S2535" s="76"/>
      <c r="T2535" s="76"/>
      <c r="U2535" s="76"/>
      <c r="V2535" s="76"/>
      <c r="W2535" s="76"/>
      <c r="X2535" s="76"/>
    </row>
    <row r="2536" spans="1:24">
      <c r="A2536" s="257"/>
      <c r="B2536" s="329"/>
      <c r="C2536" s="329"/>
      <c r="D2536" s="330"/>
      <c r="E2536" s="329"/>
      <c r="F2536" s="329"/>
      <c r="G2536" s="323"/>
      <c r="H2536" s="322"/>
      <c r="I2536" s="79"/>
      <c r="J2536" s="54"/>
      <c r="K2536" s="75" t="s">
        <v>34</v>
      </c>
      <c r="L2536" s="76">
        <f t="shared" si="184"/>
        <v>0</v>
      </c>
      <c r="M2536" s="76"/>
      <c r="N2536" s="76"/>
      <c r="O2536" s="76"/>
      <c r="P2536" s="76"/>
      <c r="Q2536" s="76"/>
      <c r="R2536" s="76"/>
      <c r="S2536" s="76"/>
      <c r="T2536" s="76"/>
      <c r="U2536" s="76"/>
      <c r="V2536" s="76"/>
      <c r="W2536" s="76"/>
      <c r="X2536" s="76"/>
    </row>
    <row r="2537" spans="1:24">
      <c r="A2537" s="257"/>
      <c r="B2537" s="329"/>
      <c r="C2537" s="332"/>
      <c r="D2537" s="331"/>
      <c r="E2537" s="332"/>
      <c r="F2537" s="332"/>
      <c r="G2537" s="323"/>
      <c r="H2537" s="322"/>
      <c r="I2537" s="83"/>
      <c r="J2537" s="80"/>
      <c r="K2537" s="84" t="s">
        <v>36</v>
      </c>
      <c r="L2537" s="76">
        <f t="shared" si="184"/>
        <v>3</v>
      </c>
      <c r="M2537" s="76"/>
      <c r="N2537" s="76"/>
      <c r="O2537" s="76"/>
      <c r="P2537" s="76"/>
      <c r="Q2537" s="76"/>
      <c r="R2537" s="76"/>
      <c r="S2537" s="76"/>
      <c r="T2537" s="76"/>
      <c r="U2537" s="76">
        <v>3</v>
      </c>
      <c r="V2537" s="76"/>
      <c r="W2537" s="76"/>
      <c r="X2537" s="76"/>
    </row>
    <row r="2538" spans="1:24">
      <c r="A2538" s="257"/>
      <c r="B2538" s="329"/>
      <c r="C2538" s="325" t="s">
        <v>33</v>
      </c>
      <c r="D2538" s="326" t="s">
        <v>3860</v>
      </c>
      <c r="E2538" s="327" t="s">
        <v>3861</v>
      </c>
      <c r="F2538" s="325" t="s">
        <v>3862</v>
      </c>
      <c r="G2538" s="328" t="s">
        <v>3863</v>
      </c>
      <c r="H2538" s="322" t="s">
        <v>3864</v>
      </c>
      <c r="I2538" s="74">
        <v>0</v>
      </c>
      <c r="J2538" s="46" t="s">
        <v>39</v>
      </c>
      <c r="K2538" s="75" t="s">
        <v>32</v>
      </c>
      <c r="L2538" s="76">
        <f t="shared" si="184"/>
        <v>0</v>
      </c>
      <c r="M2538" s="76"/>
      <c r="N2538" s="76"/>
      <c r="O2538" s="76"/>
      <c r="P2538" s="76"/>
      <c r="Q2538" s="76"/>
      <c r="R2538" s="76"/>
      <c r="S2538" s="76"/>
      <c r="T2538" s="76"/>
      <c r="U2538" s="76"/>
      <c r="V2538" s="76"/>
      <c r="W2538" s="76"/>
      <c r="X2538" s="76"/>
    </row>
    <row r="2539" spans="1:24">
      <c r="A2539" s="257"/>
      <c r="B2539" s="329"/>
      <c r="C2539" s="329"/>
      <c r="D2539" s="330"/>
      <c r="E2539" s="329"/>
      <c r="F2539" s="329"/>
      <c r="G2539" s="323"/>
      <c r="H2539" s="322"/>
      <c r="I2539" s="79"/>
      <c r="J2539" s="54"/>
      <c r="K2539" s="75" t="s">
        <v>34</v>
      </c>
      <c r="L2539" s="76">
        <f t="shared" si="184"/>
        <v>0</v>
      </c>
      <c r="M2539" s="76"/>
      <c r="N2539" s="76"/>
      <c r="O2539" s="76"/>
      <c r="P2539" s="76"/>
      <c r="Q2539" s="76"/>
      <c r="R2539" s="76"/>
      <c r="S2539" s="76"/>
      <c r="T2539" s="76"/>
      <c r="U2539" s="76"/>
      <c r="V2539" s="76"/>
      <c r="W2539" s="76"/>
      <c r="X2539" s="76"/>
    </row>
    <row r="2540" spans="1:24">
      <c r="A2540" s="257"/>
      <c r="B2540" s="329"/>
      <c r="C2540" s="332"/>
      <c r="D2540" s="331"/>
      <c r="E2540" s="332"/>
      <c r="F2540" s="332"/>
      <c r="G2540" s="323"/>
      <c r="H2540" s="322"/>
      <c r="I2540" s="83"/>
      <c r="J2540" s="80"/>
      <c r="K2540" s="84" t="s">
        <v>36</v>
      </c>
      <c r="L2540" s="76">
        <f t="shared" si="184"/>
        <v>3</v>
      </c>
      <c r="M2540" s="76"/>
      <c r="N2540" s="76"/>
      <c r="O2540" s="76">
        <v>1</v>
      </c>
      <c r="P2540" s="76"/>
      <c r="Q2540" s="76"/>
      <c r="R2540" s="76"/>
      <c r="S2540" s="76">
        <v>2</v>
      </c>
      <c r="T2540" s="76"/>
      <c r="U2540" s="76"/>
      <c r="V2540" s="76"/>
      <c r="W2540" s="76"/>
      <c r="X2540" s="76"/>
    </row>
    <row r="2541" spans="1:24">
      <c r="A2541" s="257"/>
      <c r="B2541" s="329"/>
      <c r="C2541" s="325" t="s">
        <v>33</v>
      </c>
      <c r="D2541" s="326" t="s">
        <v>3865</v>
      </c>
      <c r="E2541" s="327" t="s">
        <v>3866</v>
      </c>
      <c r="F2541" s="325" t="s">
        <v>3867</v>
      </c>
      <c r="G2541" s="328" t="s">
        <v>3868</v>
      </c>
      <c r="H2541" s="322" t="s">
        <v>3869</v>
      </c>
      <c r="I2541" s="74">
        <v>52440</v>
      </c>
      <c r="J2541" s="46" t="s">
        <v>39</v>
      </c>
      <c r="K2541" s="75" t="s">
        <v>32</v>
      </c>
      <c r="L2541" s="76">
        <f t="shared" si="184"/>
        <v>0</v>
      </c>
      <c r="M2541" s="76"/>
      <c r="N2541" s="76"/>
      <c r="O2541" s="76"/>
      <c r="P2541" s="76"/>
      <c r="Q2541" s="76"/>
      <c r="R2541" s="76"/>
      <c r="S2541" s="76"/>
      <c r="T2541" s="76"/>
      <c r="U2541" s="76"/>
      <c r="V2541" s="76"/>
      <c r="W2541" s="76"/>
      <c r="X2541" s="76"/>
    </row>
    <row r="2542" spans="1:24">
      <c r="A2542" s="257"/>
      <c r="B2542" s="329"/>
      <c r="C2542" s="329"/>
      <c r="D2542" s="330"/>
      <c r="E2542" s="329"/>
      <c r="F2542" s="329"/>
      <c r="G2542" s="323"/>
      <c r="H2542" s="322"/>
      <c r="I2542" s="79"/>
      <c r="J2542" s="54"/>
      <c r="K2542" s="75" t="s">
        <v>34</v>
      </c>
      <c r="L2542" s="76">
        <f t="shared" si="184"/>
        <v>0</v>
      </c>
      <c r="M2542" s="76"/>
      <c r="N2542" s="76"/>
      <c r="O2542" s="76"/>
      <c r="P2542" s="76"/>
      <c r="Q2542" s="76"/>
      <c r="R2542" s="76"/>
      <c r="S2542" s="76"/>
      <c r="T2542" s="76"/>
      <c r="U2542" s="76"/>
      <c r="V2542" s="76"/>
      <c r="W2542" s="76"/>
      <c r="X2542" s="76"/>
    </row>
    <row r="2543" spans="1:24">
      <c r="A2543" s="257"/>
      <c r="B2543" s="329"/>
      <c r="C2543" s="332"/>
      <c r="D2543" s="331"/>
      <c r="E2543" s="332"/>
      <c r="F2543" s="332"/>
      <c r="G2543" s="323"/>
      <c r="H2543" s="322"/>
      <c r="I2543" s="83"/>
      <c r="J2543" s="80"/>
      <c r="K2543" s="84" t="s">
        <v>36</v>
      </c>
      <c r="L2543" s="76">
        <f t="shared" si="184"/>
        <v>5</v>
      </c>
      <c r="M2543" s="76"/>
      <c r="N2543" s="76"/>
      <c r="O2543" s="76"/>
      <c r="P2543" s="76"/>
      <c r="Q2543" s="76"/>
      <c r="R2543" s="76"/>
      <c r="S2543" s="76"/>
      <c r="T2543" s="76"/>
      <c r="U2543" s="76">
        <v>5</v>
      </c>
      <c r="V2543" s="76"/>
      <c r="W2543" s="76"/>
      <c r="X2543" s="76"/>
    </row>
    <row r="2544" spans="1:24">
      <c r="A2544" s="257"/>
      <c r="B2544" s="329"/>
      <c r="C2544" s="325" t="s">
        <v>31</v>
      </c>
      <c r="D2544" s="326" t="s">
        <v>3870</v>
      </c>
      <c r="E2544" s="327" t="s">
        <v>3871</v>
      </c>
      <c r="F2544" s="325" t="s">
        <v>3872</v>
      </c>
      <c r="G2544" s="328" t="s">
        <v>3873</v>
      </c>
      <c r="H2544" s="322" t="s">
        <v>3874</v>
      </c>
      <c r="I2544" s="74">
        <v>326</v>
      </c>
      <c r="J2544" s="46" t="s">
        <v>39</v>
      </c>
      <c r="K2544" s="75" t="s">
        <v>32</v>
      </c>
      <c r="L2544" s="76">
        <f t="shared" si="184"/>
        <v>4</v>
      </c>
      <c r="M2544" s="76"/>
      <c r="N2544" s="76"/>
      <c r="O2544" s="76"/>
      <c r="P2544" s="76"/>
      <c r="Q2544" s="76"/>
      <c r="R2544" s="76"/>
      <c r="S2544" s="76"/>
      <c r="T2544" s="76"/>
      <c r="U2544" s="76">
        <v>4</v>
      </c>
      <c r="V2544" s="76"/>
      <c r="W2544" s="76"/>
      <c r="X2544" s="76"/>
    </row>
    <row r="2545" spans="1:24">
      <c r="A2545" s="257"/>
      <c r="B2545" s="329"/>
      <c r="C2545" s="329"/>
      <c r="D2545" s="330"/>
      <c r="E2545" s="329"/>
      <c r="F2545" s="329"/>
      <c r="G2545" s="323"/>
      <c r="H2545" s="322"/>
      <c r="I2545" s="79"/>
      <c r="J2545" s="54"/>
      <c r="K2545" s="75" t="s">
        <v>34</v>
      </c>
      <c r="L2545" s="76">
        <f t="shared" si="184"/>
        <v>0</v>
      </c>
      <c r="M2545" s="76"/>
      <c r="N2545" s="76"/>
      <c r="O2545" s="76"/>
      <c r="P2545" s="76"/>
      <c r="Q2545" s="76"/>
      <c r="R2545" s="76"/>
      <c r="S2545" s="76"/>
      <c r="T2545" s="76"/>
      <c r="U2545" s="76"/>
      <c r="V2545" s="76"/>
      <c r="W2545" s="76"/>
      <c r="X2545" s="76"/>
    </row>
    <row r="2546" spans="1:24">
      <c r="A2546" s="257"/>
      <c r="B2546" s="329"/>
      <c r="C2546" s="332"/>
      <c r="D2546" s="331"/>
      <c r="E2546" s="332"/>
      <c r="F2546" s="332"/>
      <c r="G2546" s="323"/>
      <c r="H2546" s="322"/>
      <c r="I2546" s="83"/>
      <c r="J2546" s="80"/>
      <c r="K2546" s="84" t="s">
        <v>36</v>
      </c>
      <c r="L2546" s="76">
        <f t="shared" ref="L2546:L2609" si="185">SUM(M2546:X2546)</f>
        <v>0</v>
      </c>
      <c r="M2546" s="76"/>
      <c r="N2546" s="76"/>
      <c r="O2546" s="76"/>
      <c r="P2546" s="76"/>
      <c r="Q2546" s="76"/>
      <c r="R2546" s="76"/>
      <c r="S2546" s="76"/>
      <c r="T2546" s="76"/>
      <c r="U2546" s="76"/>
      <c r="V2546" s="76"/>
      <c r="W2546" s="76"/>
      <c r="X2546" s="76"/>
    </row>
    <row r="2547" spans="1:24">
      <c r="A2547" s="257"/>
      <c r="B2547" s="329"/>
      <c r="C2547" s="325" t="s">
        <v>33</v>
      </c>
      <c r="D2547" s="326" t="s">
        <v>3733</v>
      </c>
      <c r="E2547" s="327" t="s">
        <v>3875</v>
      </c>
      <c r="F2547" s="325" t="s">
        <v>3735</v>
      </c>
      <c r="G2547" s="328" t="s">
        <v>3736</v>
      </c>
      <c r="H2547" s="322" t="s">
        <v>3737</v>
      </c>
      <c r="I2547" s="74">
        <v>1501</v>
      </c>
      <c r="J2547" s="46" t="s">
        <v>39</v>
      </c>
      <c r="K2547" s="75" t="s">
        <v>32</v>
      </c>
      <c r="L2547" s="76">
        <f t="shared" si="185"/>
        <v>0</v>
      </c>
      <c r="M2547" s="76"/>
      <c r="N2547" s="76"/>
      <c r="O2547" s="76"/>
      <c r="P2547" s="76"/>
      <c r="Q2547" s="76"/>
      <c r="R2547" s="76"/>
      <c r="S2547" s="76"/>
      <c r="T2547" s="76"/>
      <c r="U2547" s="76"/>
      <c r="V2547" s="76"/>
      <c r="W2547" s="76"/>
      <c r="X2547" s="76"/>
    </row>
    <row r="2548" spans="1:24">
      <c r="A2548" s="257"/>
      <c r="B2548" s="329"/>
      <c r="C2548" s="329"/>
      <c r="D2548" s="330"/>
      <c r="E2548" s="329"/>
      <c r="F2548" s="329"/>
      <c r="G2548" s="323"/>
      <c r="H2548" s="322"/>
      <c r="I2548" s="79"/>
      <c r="J2548" s="54"/>
      <c r="K2548" s="75" t="s">
        <v>34</v>
      </c>
      <c r="L2548" s="76">
        <f t="shared" si="185"/>
        <v>0</v>
      </c>
      <c r="M2548" s="76"/>
      <c r="N2548" s="76"/>
      <c r="O2548" s="76"/>
      <c r="P2548" s="76"/>
      <c r="Q2548" s="76"/>
      <c r="R2548" s="76"/>
      <c r="S2548" s="76"/>
      <c r="T2548" s="76"/>
      <c r="U2548" s="76"/>
      <c r="V2548" s="76"/>
      <c r="W2548" s="76"/>
      <c r="X2548" s="76"/>
    </row>
    <row r="2549" spans="1:24">
      <c r="A2549" s="257"/>
      <c r="B2549" s="329"/>
      <c r="C2549" s="332"/>
      <c r="D2549" s="331"/>
      <c r="E2549" s="332"/>
      <c r="F2549" s="332"/>
      <c r="G2549" s="323"/>
      <c r="H2549" s="322"/>
      <c r="I2549" s="83"/>
      <c r="J2549" s="80"/>
      <c r="K2549" s="84" t="s">
        <v>36</v>
      </c>
      <c r="L2549" s="76">
        <f t="shared" si="185"/>
        <v>3</v>
      </c>
      <c r="M2549" s="76"/>
      <c r="N2549" s="76"/>
      <c r="O2549" s="76"/>
      <c r="P2549" s="76"/>
      <c r="Q2549" s="76"/>
      <c r="R2549" s="76"/>
      <c r="S2549" s="76"/>
      <c r="T2549" s="76"/>
      <c r="U2549" s="76">
        <v>3</v>
      </c>
      <c r="V2549" s="76"/>
      <c r="W2549" s="76"/>
      <c r="X2549" s="76"/>
    </row>
    <row r="2550" spans="1:24">
      <c r="A2550" s="257"/>
      <c r="B2550" s="329"/>
      <c r="C2550" s="325" t="s">
        <v>33</v>
      </c>
      <c r="D2550" s="326" t="s">
        <v>3876</v>
      </c>
      <c r="E2550" s="327" t="s">
        <v>3877</v>
      </c>
      <c r="F2550" s="325" t="s">
        <v>3878</v>
      </c>
      <c r="G2550" s="328" t="s">
        <v>3879</v>
      </c>
      <c r="H2550" s="322" t="s">
        <v>3880</v>
      </c>
      <c r="I2550" s="74">
        <v>0</v>
      </c>
      <c r="J2550" s="46" t="s">
        <v>39</v>
      </c>
      <c r="K2550" s="75" t="s">
        <v>32</v>
      </c>
      <c r="L2550" s="76">
        <f t="shared" si="185"/>
        <v>0</v>
      </c>
      <c r="M2550" s="76"/>
      <c r="N2550" s="76"/>
      <c r="O2550" s="76"/>
      <c r="P2550" s="76"/>
      <c r="Q2550" s="76"/>
      <c r="R2550" s="76"/>
      <c r="S2550" s="76"/>
      <c r="T2550" s="76"/>
      <c r="U2550" s="76"/>
      <c r="V2550" s="76"/>
      <c r="W2550" s="76"/>
      <c r="X2550" s="76"/>
    </row>
    <row r="2551" spans="1:24">
      <c r="A2551" s="257"/>
      <c r="B2551" s="329"/>
      <c r="C2551" s="329"/>
      <c r="D2551" s="330"/>
      <c r="E2551" s="329"/>
      <c r="F2551" s="329"/>
      <c r="G2551" s="323"/>
      <c r="H2551" s="322"/>
      <c r="I2551" s="79"/>
      <c r="J2551" s="54"/>
      <c r="K2551" s="75" t="s">
        <v>34</v>
      </c>
      <c r="L2551" s="76">
        <f t="shared" si="185"/>
        <v>0</v>
      </c>
      <c r="M2551" s="76"/>
      <c r="N2551" s="76"/>
      <c r="O2551" s="76"/>
      <c r="P2551" s="76"/>
      <c r="Q2551" s="76"/>
      <c r="R2551" s="76"/>
      <c r="S2551" s="76"/>
      <c r="T2551" s="76"/>
      <c r="U2551" s="76"/>
      <c r="V2551" s="76"/>
      <c r="W2551" s="76"/>
      <c r="X2551" s="76"/>
    </row>
    <row r="2552" spans="1:24">
      <c r="A2552" s="257"/>
      <c r="B2552" s="329"/>
      <c r="C2552" s="332"/>
      <c r="D2552" s="331"/>
      <c r="E2552" s="332"/>
      <c r="F2552" s="332"/>
      <c r="G2552" s="323"/>
      <c r="H2552" s="322"/>
      <c r="I2552" s="83"/>
      <c r="J2552" s="80"/>
      <c r="K2552" s="84" t="s">
        <v>36</v>
      </c>
      <c r="L2552" s="76">
        <f t="shared" si="185"/>
        <v>2</v>
      </c>
      <c r="M2552" s="76"/>
      <c r="N2552" s="76"/>
      <c r="O2552" s="76"/>
      <c r="P2552" s="76"/>
      <c r="Q2552" s="76"/>
      <c r="R2552" s="76"/>
      <c r="S2552" s="76">
        <v>2</v>
      </c>
      <c r="T2552" s="76"/>
      <c r="U2552" s="76"/>
      <c r="V2552" s="76"/>
      <c r="W2552" s="76"/>
      <c r="X2552" s="76"/>
    </row>
    <row r="2553" spans="1:24">
      <c r="A2553" s="257"/>
      <c r="B2553" s="329"/>
      <c r="C2553" s="325" t="s">
        <v>33</v>
      </c>
      <c r="D2553" s="326" t="s">
        <v>3881</v>
      </c>
      <c r="E2553" s="327" t="s">
        <v>3882</v>
      </c>
      <c r="F2553" s="325" t="s">
        <v>3883</v>
      </c>
      <c r="G2553" s="328" t="s">
        <v>3884</v>
      </c>
      <c r="H2553" s="322" t="s">
        <v>3885</v>
      </c>
      <c r="I2553" s="74">
        <v>257</v>
      </c>
      <c r="J2553" s="46" t="s">
        <v>39</v>
      </c>
      <c r="K2553" s="75" t="s">
        <v>32</v>
      </c>
      <c r="L2553" s="76">
        <f t="shared" si="185"/>
        <v>0</v>
      </c>
      <c r="M2553" s="76"/>
      <c r="N2553" s="76"/>
      <c r="O2553" s="76"/>
      <c r="P2553" s="76"/>
      <c r="Q2553" s="76"/>
      <c r="R2553" s="76"/>
      <c r="S2553" s="76"/>
      <c r="T2553" s="76"/>
      <c r="U2553" s="76"/>
      <c r="V2553" s="76"/>
      <c r="W2553" s="76"/>
      <c r="X2553" s="76"/>
    </row>
    <row r="2554" spans="1:24">
      <c r="A2554" s="257"/>
      <c r="B2554" s="329"/>
      <c r="C2554" s="329"/>
      <c r="D2554" s="330"/>
      <c r="E2554" s="329"/>
      <c r="F2554" s="329"/>
      <c r="G2554" s="323"/>
      <c r="H2554" s="322"/>
      <c r="I2554" s="79"/>
      <c r="J2554" s="54"/>
      <c r="K2554" s="75" t="s">
        <v>34</v>
      </c>
      <c r="L2554" s="76">
        <f t="shared" si="185"/>
        <v>0</v>
      </c>
      <c r="M2554" s="76"/>
      <c r="N2554" s="76"/>
      <c r="O2554" s="76"/>
      <c r="P2554" s="76"/>
      <c r="Q2554" s="76"/>
      <c r="R2554" s="76"/>
      <c r="S2554" s="76"/>
      <c r="T2554" s="76"/>
      <c r="U2554" s="76"/>
      <c r="V2554" s="76"/>
      <c r="W2554" s="76"/>
      <c r="X2554" s="76"/>
    </row>
    <row r="2555" spans="1:24">
      <c r="A2555" s="257"/>
      <c r="B2555" s="329"/>
      <c r="C2555" s="332"/>
      <c r="D2555" s="331"/>
      <c r="E2555" s="332"/>
      <c r="F2555" s="332"/>
      <c r="G2555" s="323"/>
      <c r="H2555" s="322"/>
      <c r="I2555" s="83"/>
      <c r="J2555" s="80"/>
      <c r="K2555" s="84" t="s">
        <v>36</v>
      </c>
      <c r="L2555" s="76">
        <f t="shared" si="185"/>
        <v>3</v>
      </c>
      <c r="M2555" s="76"/>
      <c r="N2555" s="76"/>
      <c r="O2555" s="76"/>
      <c r="P2555" s="76"/>
      <c r="Q2555" s="76"/>
      <c r="R2555" s="76"/>
      <c r="S2555" s="76"/>
      <c r="T2555" s="76"/>
      <c r="U2555" s="76">
        <v>3</v>
      </c>
      <c r="V2555" s="76"/>
      <c r="W2555" s="76"/>
      <c r="X2555" s="76"/>
    </row>
    <row r="2556" spans="1:24">
      <c r="A2556" s="257"/>
      <c r="B2556" s="329"/>
      <c r="C2556" s="325" t="s">
        <v>33</v>
      </c>
      <c r="D2556" s="326" t="s">
        <v>3886</v>
      </c>
      <c r="E2556" s="327" t="s">
        <v>3887</v>
      </c>
      <c r="F2556" s="325" t="s">
        <v>3888</v>
      </c>
      <c r="G2556" s="328" t="s">
        <v>3786</v>
      </c>
      <c r="H2556" s="322" t="s">
        <v>3889</v>
      </c>
      <c r="I2556" s="74">
        <v>0</v>
      </c>
      <c r="J2556" s="46" t="s">
        <v>39</v>
      </c>
      <c r="K2556" s="75" t="s">
        <v>32</v>
      </c>
      <c r="L2556" s="76">
        <f t="shared" si="185"/>
        <v>0</v>
      </c>
      <c r="M2556" s="76"/>
      <c r="N2556" s="76"/>
      <c r="O2556" s="76"/>
      <c r="P2556" s="76"/>
      <c r="Q2556" s="76"/>
      <c r="R2556" s="76"/>
      <c r="S2556" s="76"/>
      <c r="T2556" s="76"/>
      <c r="U2556" s="76"/>
      <c r="V2556" s="76"/>
      <c r="W2556" s="76"/>
      <c r="X2556" s="76"/>
    </row>
    <row r="2557" spans="1:24">
      <c r="A2557" s="257"/>
      <c r="B2557" s="329"/>
      <c r="C2557" s="329"/>
      <c r="D2557" s="330"/>
      <c r="E2557" s="329"/>
      <c r="F2557" s="329"/>
      <c r="G2557" s="323"/>
      <c r="H2557" s="322"/>
      <c r="I2557" s="79"/>
      <c r="J2557" s="54"/>
      <c r="K2557" s="75" t="s">
        <v>34</v>
      </c>
      <c r="L2557" s="76">
        <f t="shared" si="185"/>
        <v>0</v>
      </c>
      <c r="M2557" s="76"/>
      <c r="N2557" s="76"/>
      <c r="O2557" s="76"/>
      <c r="P2557" s="76"/>
      <c r="Q2557" s="76"/>
      <c r="R2557" s="76"/>
      <c r="S2557" s="76"/>
      <c r="T2557" s="76"/>
      <c r="U2557" s="76"/>
      <c r="V2557" s="76"/>
      <c r="W2557" s="76"/>
      <c r="X2557" s="76"/>
    </row>
    <row r="2558" spans="1:24">
      <c r="A2558" s="257"/>
      <c r="B2558" s="329"/>
      <c r="C2558" s="332"/>
      <c r="D2558" s="331"/>
      <c r="E2558" s="332"/>
      <c r="F2558" s="332"/>
      <c r="G2558" s="323"/>
      <c r="H2558" s="322"/>
      <c r="I2558" s="83"/>
      <c r="J2558" s="80"/>
      <c r="K2558" s="84" t="s">
        <v>36</v>
      </c>
      <c r="L2558" s="76">
        <f t="shared" si="185"/>
        <v>2</v>
      </c>
      <c r="M2558" s="76"/>
      <c r="N2558" s="76"/>
      <c r="O2558" s="76"/>
      <c r="P2558" s="76"/>
      <c r="Q2558" s="76"/>
      <c r="R2558" s="76"/>
      <c r="S2558" s="76"/>
      <c r="T2558" s="76"/>
      <c r="U2558" s="76">
        <v>2</v>
      </c>
      <c r="V2558" s="76"/>
      <c r="W2558" s="76"/>
      <c r="X2558" s="76"/>
    </row>
    <row r="2559" spans="1:24">
      <c r="A2559" s="257"/>
      <c r="B2559" s="329"/>
      <c r="C2559" s="325" t="s">
        <v>33</v>
      </c>
      <c r="D2559" s="326" t="s">
        <v>3890</v>
      </c>
      <c r="E2559" s="327" t="s">
        <v>3891</v>
      </c>
      <c r="F2559" s="325" t="s">
        <v>2503</v>
      </c>
      <c r="G2559" s="328" t="s">
        <v>3892</v>
      </c>
      <c r="H2559" s="322" t="s">
        <v>3893</v>
      </c>
      <c r="I2559" s="74">
        <v>0</v>
      </c>
      <c r="J2559" s="46" t="s">
        <v>39</v>
      </c>
      <c r="K2559" s="75" t="s">
        <v>32</v>
      </c>
      <c r="L2559" s="76">
        <f t="shared" si="185"/>
        <v>0</v>
      </c>
      <c r="M2559" s="76"/>
      <c r="N2559" s="76"/>
      <c r="O2559" s="76"/>
      <c r="P2559" s="76"/>
      <c r="Q2559" s="76"/>
      <c r="R2559" s="76"/>
      <c r="S2559" s="76"/>
      <c r="T2559" s="76"/>
      <c r="U2559" s="76"/>
      <c r="V2559" s="76"/>
      <c r="W2559" s="76"/>
      <c r="X2559" s="76"/>
    </row>
    <row r="2560" spans="1:24">
      <c r="A2560" s="257"/>
      <c r="B2560" s="329"/>
      <c r="C2560" s="329"/>
      <c r="D2560" s="330"/>
      <c r="E2560" s="329"/>
      <c r="F2560" s="329"/>
      <c r="G2560" s="323"/>
      <c r="H2560" s="322"/>
      <c r="I2560" s="79"/>
      <c r="J2560" s="54"/>
      <c r="K2560" s="75" t="s">
        <v>34</v>
      </c>
      <c r="L2560" s="76">
        <f t="shared" si="185"/>
        <v>0</v>
      </c>
      <c r="M2560" s="76"/>
      <c r="N2560" s="76"/>
      <c r="O2560" s="76"/>
      <c r="P2560" s="76"/>
      <c r="Q2560" s="76"/>
      <c r="R2560" s="76"/>
      <c r="S2560" s="76"/>
      <c r="T2560" s="76"/>
      <c r="U2560" s="76"/>
      <c r="V2560" s="76"/>
      <c r="W2560" s="76"/>
      <c r="X2560" s="76"/>
    </row>
    <row r="2561" spans="1:24">
      <c r="A2561" s="257"/>
      <c r="B2561" s="329"/>
      <c r="C2561" s="332"/>
      <c r="D2561" s="331"/>
      <c r="E2561" s="332"/>
      <c r="F2561" s="332"/>
      <c r="G2561" s="323"/>
      <c r="H2561" s="322"/>
      <c r="I2561" s="83"/>
      <c r="J2561" s="80"/>
      <c r="K2561" s="84" t="s">
        <v>36</v>
      </c>
      <c r="L2561" s="76">
        <f t="shared" si="185"/>
        <v>4</v>
      </c>
      <c r="M2561" s="76"/>
      <c r="N2561" s="76"/>
      <c r="O2561" s="76">
        <v>3</v>
      </c>
      <c r="P2561" s="76"/>
      <c r="Q2561" s="76"/>
      <c r="R2561" s="76"/>
      <c r="S2561" s="76"/>
      <c r="T2561" s="76"/>
      <c r="U2561" s="76"/>
      <c r="V2561" s="76"/>
      <c r="W2561" s="76"/>
      <c r="X2561" s="76">
        <v>1</v>
      </c>
    </row>
    <row r="2562" spans="1:24">
      <c r="A2562" s="257"/>
      <c r="B2562" s="329"/>
      <c r="C2562" s="325" t="s">
        <v>33</v>
      </c>
      <c r="D2562" s="326" t="s">
        <v>3894</v>
      </c>
      <c r="E2562" s="327" t="s">
        <v>3895</v>
      </c>
      <c r="F2562" s="325" t="s">
        <v>3896</v>
      </c>
      <c r="G2562" s="328" t="s">
        <v>3897</v>
      </c>
      <c r="H2562" s="322" t="s">
        <v>3898</v>
      </c>
      <c r="I2562" s="74">
        <v>0</v>
      </c>
      <c r="J2562" s="46" t="s">
        <v>39</v>
      </c>
      <c r="K2562" s="75" t="s">
        <v>32</v>
      </c>
      <c r="L2562" s="76">
        <f t="shared" si="185"/>
        <v>0</v>
      </c>
      <c r="M2562" s="76"/>
      <c r="N2562" s="76"/>
      <c r="O2562" s="76"/>
      <c r="P2562" s="76"/>
      <c r="Q2562" s="76"/>
      <c r="R2562" s="76"/>
      <c r="S2562" s="76"/>
      <c r="T2562" s="76"/>
      <c r="U2562" s="76"/>
      <c r="V2562" s="76"/>
      <c r="W2562" s="76"/>
      <c r="X2562" s="76"/>
    </row>
    <row r="2563" spans="1:24">
      <c r="A2563" s="257"/>
      <c r="B2563" s="329"/>
      <c r="C2563" s="329"/>
      <c r="D2563" s="330"/>
      <c r="E2563" s="329"/>
      <c r="F2563" s="329"/>
      <c r="G2563" s="323"/>
      <c r="H2563" s="322"/>
      <c r="I2563" s="79"/>
      <c r="J2563" s="54"/>
      <c r="K2563" s="75" t="s">
        <v>34</v>
      </c>
      <c r="L2563" s="76">
        <f t="shared" si="185"/>
        <v>0</v>
      </c>
      <c r="M2563" s="76"/>
      <c r="N2563" s="76"/>
      <c r="O2563" s="76"/>
      <c r="P2563" s="76"/>
      <c r="Q2563" s="76"/>
      <c r="R2563" s="76"/>
      <c r="S2563" s="76"/>
      <c r="T2563" s="76"/>
      <c r="U2563" s="76"/>
      <c r="V2563" s="76"/>
      <c r="W2563" s="76"/>
      <c r="X2563" s="76"/>
    </row>
    <row r="2564" spans="1:24">
      <c r="A2564" s="257"/>
      <c r="B2564" s="329"/>
      <c r="C2564" s="332"/>
      <c r="D2564" s="331"/>
      <c r="E2564" s="332"/>
      <c r="F2564" s="332"/>
      <c r="G2564" s="323"/>
      <c r="H2564" s="322"/>
      <c r="I2564" s="83"/>
      <c r="J2564" s="80"/>
      <c r="K2564" s="84" t="s">
        <v>36</v>
      </c>
      <c r="L2564" s="76">
        <f t="shared" si="185"/>
        <v>3</v>
      </c>
      <c r="M2564" s="76"/>
      <c r="N2564" s="76"/>
      <c r="O2564" s="76"/>
      <c r="P2564" s="76"/>
      <c r="Q2564" s="76"/>
      <c r="R2564" s="76"/>
      <c r="S2564" s="76"/>
      <c r="T2564" s="76">
        <v>3</v>
      </c>
      <c r="U2564" s="76"/>
      <c r="V2564" s="76"/>
      <c r="W2564" s="76"/>
      <c r="X2564" s="76"/>
    </row>
    <row r="2565" spans="1:24">
      <c r="A2565" s="257"/>
      <c r="B2565" s="329"/>
      <c r="C2565" s="325" t="s">
        <v>33</v>
      </c>
      <c r="D2565" s="326" t="s">
        <v>3899</v>
      </c>
      <c r="E2565" s="327" t="s">
        <v>3900</v>
      </c>
      <c r="F2565" s="325" t="s">
        <v>3901</v>
      </c>
      <c r="G2565" s="328" t="s">
        <v>3902</v>
      </c>
      <c r="H2565" s="322" t="s">
        <v>3903</v>
      </c>
      <c r="I2565" s="74">
        <v>15459</v>
      </c>
      <c r="J2565" s="46" t="s">
        <v>39</v>
      </c>
      <c r="K2565" s="75" t="s">
        <v>32</v>
      </c>
      <c r="L2565" s="76">
        <f t="shared" si="185"/>
        <v>0</v>
      </c>
      <c r="M2565" s="76"/>
      <c r="N2565" s="76"/>
      <c r="O2565" s="76"/>
      <c r="P2565" s="76"/>
      <c r="Q2565" s="76"/>
      <c r="R2565" s="76"/>
      <c r="S2565" s="76"/>
      <c r="T2565" s="76"/>
      <c r="U2565" s="76"/>
      <c r="V2565" s="76"/>
      <c r="W2565" s="76"/>
      <c r="X2565" s="76"/>
    </row>
    <row r="2566" spans="1:24">
      <c r="A2566" s="257"/>
      <c r="B2566" s="329"/>
      <c r="C2566" s="329"/>
      <c r="D2566" s="330"/>
      <c r="E2566" s="329"/>
      <c r="F2566" s="329"/>
      <c r="G2566" s="323"/>
      <c r="H2566" s="322"/>
      <c r="I2566" s="79"/>
      <c r="J2566" s="54"/>
      <c r="K2566" s="75" t="s">
        <v>34</v>
      </c>
      <c r="L2566" s="76">
        <f t="shared" si="185"/>
        <v>0</v>
      </c>
      <c r="M2566" s="76"/>
      <c r="N2566" s="76"/>
      <c r="O2566" s="76"/>
      <c r="P2566" s="76"/>
      <c r="Q2566" s="76"/>
      <c r="R2566" s="76"/>
      <c r="S2566" s="76"/>
      <c r="T2566" s="76"/>
      <c r="U2566" s="76"/>
      <c r="V2566" s="76"/>
      <c r="W2566" s="76"/>
      <c r="X2566" s="76"/>
    </row>
    <row r="2567" spans="1:24">
      <c r="A2567" s="257"/>
      <c r="B2567" s="329"/>
      <c r="C2567" s="332"/>
      <c r="D2567" s="331"/>
      <c r="E2567" s="332"/>
      <c r="F2567" s="332"/>
      <c r="G2567" s="323"/>
      <c r="H2567" s="322"/>
      <c r="I2567" s="83"/>
      <c r="J2567" s="80"/>
      <c r="K2567" s="84" t="s">
        <v>36</v>
      </c>
      <c r="L2567" s="76">
        <f t="shared" si="185"/>
        <v>3</v>
      </c>
      <c r="M2567" s="76"/>
      <c r="N2567" s="76"/>
      <c r="O2567" s="76"/>
      <c r="P2567" s="76"/>
      <c r="Q2567" s="76"/>
      <c r="R2567" s="76"/>
      <c r="S2567" s="76"/>
      <c r="T2567" s="76"/>
      <c r="U2567" s="76">
        <v>3</v>
      </c>
      <c r="V2567" s="76"/>
      <c r="W2567" s="76"/>
      <c r="X2567" s="76"/>
    </row>
    <row r="2568" spans="1:24">
      <c r="A2568" s="257"/>
      <c r="B2568" s="329"/>
      <c r="C2568" s="325" t="s">
        <v>33</v>
      </c>
      <c r="D2568" s="339" t="s">
        <v>3904</v>
      </c>
      <c r="E2568" s="327" t="s">
        <v>3905</v>
      </c>
      <c r="F2568" s="325" t="s">
        <v>3906</v>
      </c>
      <c r="G2568" s="328" t="s">
        <v>3907</v>
      </c>
      <c r="H2568" s="322" t="s">
        <v>3908</v>
      </c>
      <c r="I2568" s="74">
        <v>0</v>
      </c>
      <c r="J2568" s="46" t="s">
        <v>39</v>
      </c>
      <c r="K2568" s="75" t="s">
        <v>32</v>
      </c>
      <c r="L2568" s="76">
        <f t="shared" si="185"/>
        <v>0</v>
      </c>
      <c r="M2568" s="76"/>
      <c r="N2568" s="76"/>
      <c r="O2568" s="76"/>
      <c r="P2568" s="76"/>
      <c r="Q2568" s="76"/>
      <c r="R2568" s="76"/>
      <c r="S2568" s="76"/>
      <c r="T2568" s="76"/>
      <c r="U2568" s="76"/>
      <c r="V2568" s="76"/>
      <c r="W2568" s="76"/>
      <c r="X2568" s="76"/>
    </row>
    <row r="2569" spans="1:24">
      <c r="A2569" s="257"/>
      <c r="B2569" s="329"/>
      <c r="C2569" s="329"/>
      <c r="D2569" s="330"/>
      <c r="E2569" s="329"/>
      <c r="F2569" s="329"/>
      <c r="G2569" s="323"/>
      <c r="H2569" s="322"/>
      <c r="I2569" s="79"/>
      <c r="J2569" s="54"/>
      <c r="K2569" s="75" t="s">
        <v>34</v>
      </c>
      <c r="L2569" s="76">
        <f t="shared" si="185"/>
        <v>0</v>
      </c>
      <c r="M2569" s="76"/>
      <c r="N2569" s="76"/>
      <c r="O2569" s="76"/>
      <c r="P2569" s="76"/>
      <c r="Q2569" s="76"/>
      <c r="R2569" s="76"/>
      <c r="S2569" s="76"/>
      <c r="T2569" s="76"/>
      <c r="U2569" s="76"/>
      <c r="V2569" s="76"/>
      <c r="W2569" s="76"/>
      <c r="X2569" s="76"/>
    </row>
    <row r="2570" spans="1:24">
      <c r="A2570" s="257"/>
      <c r="B2570" s="329"/>
      <c r="C2570" s="332"/>
      <c r="D2570" s="331"/>
      <c r="E2570" s="332"/>
      <c r="F2570" s="332"/>
      <c r="G2570" s="323"/>
      <c r="H2570" s="322"/>
      <c r="I2570" s="83"/>
      <c r="J2570" s="80"/>
      <c r="K2570" s="84" t="s">
        <v>36</v>
      </c>
      <c r="L2570" s="76">
        <f t="shared" si="185"/>
        <v>3</v>
      </c>
      <c r="M2570" s="76"/>
      <c r="N2570" s="76"/>
      <c r="O2570" s="76">
        <v>1</v>
      </c>
      <c r="P2570" s="76"/>
      <c r="Q2570" s="76"/>
      <c r="R2570" s="76"/>
      <c r="S2570" s="76">
        <v>2</v>
      </c>
      <c r="T2570" s="76"/>
      <c r="U2570" s="76"/>
      <c r="V2570" s="76"/>
      <c r="W2570" s="76"/>
      <c r="X2570" s="76"/>
    </row>
    <row r="2571" spans="1:24">
      <c r="A2571" s="257"/>
      <c r="B2571" s="329"/>
      <c r="C2571" s="325" t="s">
        <v>33</v>
      </c>
      <c r="D2571" s="326" t="s">
        <v>3909</v>
      </c>
      <c r="E2571" s="327" t="s">
        <v>3910</v>
      </c>
      <c r="F2571" s="325" t="s">
        <v>3911</v>
      </c>
      <c r="G2571" s="328" t="s">
        <v>3912</v>
      </c>
      <c r="H2571" s="322" t="s">
        <v>3913</v>
      </c>
      <c r="I2571" s="74">
        <v>82</v>
      </c>
      <c r="J2571" s="46" t="s">
        <v>39</v>
      </c>
      <c r="K2571" s="75" t="s">
        <v>32</v>
      </c>
      <c r="L2571" s="76">
        <f t="shared" si="185"/>
        <v>0</v>
      </c>
      <c r="M2571" s="76"/>
      <c r="N2571" s="76"/>
      <c r="O2571" s="76"/>
      <c r="P2571" s="76"/>
      <c r="Q2571" s="76"/>
      <c r="R2571" s="76"/>
      <c r="S2571" s="76"/>
      <c r="T2571" s="76"/>
      <c r="U2571" s="76"/>
      <c r="V2571" s="76"/>
      <c r="W2571" s="76"/>
      <c r="X2571" s="76"/>
    </row>
    <row r="2572" spans="1:24">
      <c r="A2572" s="257"/>
      <c r="B2572" s="329"/>
      <c r="C2572" s="329"/>
      <c r="D2572" s="330"/>
      <c r="E2572" s="329"/>
      <c r="F2572" s="329"/>
      <c r="G2572" s="323"/>
      <c r="H2572" s="322"/>
      <c r="I2572" s="79"/>
      <c r="J2572" s="54"/>
      <c r="K2572" s="75" t="s">
        <v>34</v>
      </c>
      <c r="L2572" s="76">
        <f t="shared" si="185"/>
        <v>0</v>
      </c>
      <c r="M2572" s="76"/>
      <c r="N2572" s="76"/>
      <c r="O2572" s="76"/>
      <c r="P2572" s="76"/>
      <c r="Q2572" s="76"/>
      <c r="R2572" s="76"/>
      <c r="S2572" s="76"/>
      <c r="T2572" s="76"/>
      <c r="U2572" s="76"/>
      <c r="V2572" s="76"/>
      <c r="W2572" s="76"/>
      <c r="X2572" s="76"/>
    </row>
    <row r="2573" spans="1:24">
      <c r="A2573" s="257"/>
      <c r="B2573" s="329"/>
      <c r="C2573" s="332"/>
      <c r="D2573" s="331"/>
      <c r="E2573" s="332"/>
      <c r="F2573" s="332"/>
      <c r="G2573" s="323"/>
      <c r="H2573" s="322"/>
      <c r="I2573" s="83"/>
      <c r="J2573" s="80"/>
      <c r="K2573" s="84" t="s">
        <v>36</v>
      </c>
      <c r="L2573" s="76">
        <f t="shared" si="185"/>
        <v>2</v>
      </c>
      <c r="M2573" s="76"/>
      <c r="N2573" s="76"/>
      <c r="O2573" s="76"/>
      <c r="P2573" s="76"/>
      <c r="Q2573" s="76"/>
      <c r="R2573" s="76"/>
      <c r="S2573" s="76"/>
      <c r="T2573" s="76"/>
      <c r="U2573" s="76"/>
      <c r="V2573" s="76"/>
      <c r="W2573" s="76"/>
      <c r="X2573" s="76">
        <v>2</v>
      </c>
    </row>
    <row r="2574" spans="1:24">
      <c r="A2574" s="257"/>
      <c r="B2574" s="329"/>
      <c r="C2574" s="325" t="s">
        <v>33</v>
      </c>
      <c r="D2574" s="326" t="s">
        <v>3914</v>
      </c>
      <c r="E2574" s="327" t="s">
        <v>3915</v>
      </c>
      <c r="F2574" s="325" t="s">
        <v>3916</v>
      </c>
      <c r="G2574" s="328" t="s">
        <v>3917</v>
      </c>
      <c r="H2574" s="322" t="s">
        <v>3918</v>
      </c>
      <c r="I2574" s="74">
        <v>23019</v>
      </c>
      <c r="J2574" s="46" t="s">
        <v>39</v>
      </c>
      <c r="K2574" s="75" t="s">
        <v>32</v>
      </c>
      <c r="L2574" s="76">
        <f t="shared" si="185"/>
        <v>0</v>
      </c>
      <c r="M2574" s="76"/>
      <c r="N2574" s="76"/>
      <c r="O2574" s="76"/>
      <c r="P2574" s="76"/>
      <c r="Q2574" s="76"/>
      <c r="R2574" s="76"/>
      <c r="S2574" s="76"/>
      <c r="T2574" s="76"/>
      <c r="U2574" s="76"/>
      <c r="V2574" s="76"/>
      <c r="W2574" s="76"/>
      <c r="X2574" s="76"/>
    </row>
    <row r="2575" spans="1:24">
      <c r="A2575" s="257"/>
      <c r="B2575" s="329"/>
      <c r="C2575" s="329"/>
      <c r="D2575" s="330"/>
      <c r="E2575" s="329"/>
      <c r="F2575" s="329"/>
      <c r="G2575" s="323"/>
      <c r="H2575" s="322"/>
      <c r="I2575" s="79"/>
      <c r="J2575" s="54"/>
      <c r="K2575" s="75" t="s">
        <v>34</v>
      </c>
      <c r="L2575" s="76">
        <f t="shared" si="185"/>
        <v>0</v>
      </c>
      <c r="M2575" s="76"/>
      <c r="N2575" s="76"/>
      <c r="O2575" s="76"/>
      <c r="P2575" s="76"/>
      <c r="Q2575" s="76"/>
      <c r="R2575" s="76"/>
      <c r="S2575" s="76"/>
      <c r="T2575" s="76"/>
      <c r="U2575" s="76"/>
      <c r="V2575" s="76"/>
      <c r="W2575" s="76"/>
      <c r="X2575" s="76"/>
    </row>
    <row r="2576" spans="1:24">
      <c r="A2576" s="257"/>
      <c r="B2576" s="329"/>
      <c r="C2576" s="332"/>
      <c r="D2576" s="331"/>
      <c r="E2576" s="332"/>
      <c r="F2576" s="332"/>
      <c r="G2576" s="323"/>
      <c r="H2576" s="322"/>
      <c r="I2576" s="83"/>
      <c r="J2576" s="80"/>
      <c r="K2576" s="84" t="s">
        <v>36</v>
      </c>
      <c r="L2576" s="76">
        <f t="shared" si="185"/>
        <v>2</v>
      </c>
      <c r="M2576" s="76"/>
      <c r="N2576" s="76"/>
      <c r="O2576" s="76">
        <v>2</v>
      </c>
      <c r="P2576" s="76"/>
      <c r="Q2576" s="76"/>
      <c r="R2576" s="76"/>
      <c r="S2576" s="76"/>
      <c r="T2576" s="76"/>
      <c r="U2576" s="76"/>
      <c r="V2576" s="76"/>
      <c r="W2576" s="76"/>
      <c r="X2576" s="76"/>
    </row>
    <row r="2577" spans="1:24">
      <c r="A2577" s="257"/>
      <c r="B2577" s="329"/>
      <c r="C2577" s="325" t="s">
        <v>33</v>
      </c>
      <c r="D2577" s="326" t="s">
        <v>3919</v>
      </c>
      <c r="E2577" s="327" t="s">
        <v>3920</v>
      </c>
      <c r="F2577" s="325" t="s">
        <v>3921</v>
      </c>
      <c r="G2577" s="328" t="s">
        <v>3922</v>
      </c>
      <c r="H2577" s="322" t="s">
        <v>3923</v>
      </c>
      <c r="I2577" s="74">
        <v>882</v>
      </c>
      <c r="J2577" s="46" t="s">
        <v>39</v>
      </c>
      <c r="K2577" s="75" t="s">
        <v>32</v>
      </c>
      <c r="L2577" s="76">
        <f t="shared" si="185"/>
        <v>0</v>
      </c>
      <c r="M2577" s="76"/>
      <c r="N2577" s="76"/>
      <c r="O2577" s="76"/>
      <c r="P2577" s="76"/>
      <c r="Q2577" s="76"/>
      <c r="R2577" s="76"/>
      <c r="S2577" s="76"/>
      <c r="T2577" s="76"/>
      <c r="U2577" s="76"/>
      <c r="V2577" s="76"/>
      <c r="W2577" s="76"/>
      <c r="X2577" s="76"/>
    </row>
    <row r="2578" spans="1:24">
      <c r="A2578" s="257"/>
      <c r="B2578" s="329"/>
      <c r="C2578" s="329"/>
      <c r="D2578" s="330"/>
      <c r="E2578" s="329"/>
      <c r="F2578" s="329"/>
      <c r="G2578" s="323"/>
      <c r="H2578" s="322"/>
      <c r="I2578" s="79"/>
      <c r="J2578" s="54"/>
      <c r="K2578" s="75" t="s">
        <v>34</v>
      </c>
      <c r="L2578" s="76">
        <f t="shared" si="185"/>
        <v>0</v>
      </c>
      <c r="M2578" s="76"/>
      <c r="N2578" s="76"/>
      <c r="O2578" s="76"/>
      <c r="P2578" s="76"/>
      <c r="Q2578" s="76"/>
      <c r="R2578" s="76"/>
      <c r="S2578" s="76"/>
      <c r="T2578" s="76"/>
      <c r="U2578" s="76"/>
      <c r="V2578" s="76"/>
      <c r="W2578" s="76"/>
      <c r="X2578" s="76"/>
    </row>
    <row r="2579" spans="1:24">
      <c r="A2579" s="257"/>
      <c r="B2579" s="329"/>
      <c r="C2579" s="332"/>
      <c r="D2579" s="331"/>
      <c r="E2579" s="332"/>
      <c r="F2579" s="332"/>
      <c r="G2579" s="323"/>
      <c r="H2579" s="322"/>
      <c r="I2579" s="83"/>
      <c r="J2579" s="80"/>
      <c r="K2579" s="84" t="s">
        <v>36</v>
      </c>
      <c r="L2579" s="76">
        <f t="shared" si="185"/>
        <v>2</v>
      </c>
      <c r="M2579" s="76"/>
      <c r="N2579" s="76"/>
      <c r="O2579" s="76"/>
      <c r="P2579" s="76"/>
      <c r="Q2579" s="76"/>
      <c r="R2579" s="76"/>
      <c r="S2579" s="76"/>
      <c r="T2579" s="76"/>
      <c r="U2579" s="76">
        <v>2</v>
      </c>
      <c r="V2579" s="76"/>
      <c r="W2579" s="76"/>
      <c r="X2579" s="76"/>
    </row>
    <row r="2580" spans="1:24">
      <c r="A2580" s="257"/>
      <c r="B2580" s="329"/>
      <c r="C2580" s="325" t="s">
        <v>33</v>
      </c>
      <c r="D2580" s="326" t="s">
        <v>3924</v>
      </c>
      <c r="E2580" s="327" t="s">
        <v>3925</v>
      </c>
      <c r="F2580" s="325" t="s">
        <v>3926</v>
      </c>
      <c r="G2580" s="328" t="s">
        <v>3927</v>
      </c>
      <c r="H2580" s="322" t="s">
        <v>3928</v>
      </c>
      <c r="I2580" s="74">
        <v>0</v>
      </c>
      <c r="J2580" s="46" t="s">
        <v>39</v>
      </c>
      <c r="K2580" s="75" t="s">
        <v>32</v>
      </c>
      <c r="L2580" s="76">
        <f t="shared" si="185"/>
        <v>0</v>
      </c>
      <c r="M2580" s="76"/>
      <c r="N2580" s="76"/>
      <c r="O2580" s="76"/>
      <c r="P2580" s="76"/>
      <c r="Q2580" s="76"/>
      <c r="R2580" s="76"/>
      <c r="S2580" s="76"/>
      <c r="T2580" s="76"/>
      <c r="U2580" s="76"/>
      <c r="V2580" s="76"/>
      <c r="W2580" s="76"/>
      <c r="X2580" s="76"/>
    </row>
    <row r="2581" spans="1:24">
      <c r="A2581" s="257"/>
      <c r="B2581" s="329"/>
      <c r="C2581" s="329"/>
      <c r="D2581" s="330"/>
      <c r="E2581" s="329"/>
      <c r="F2581" s="329"/>
      <c r="G2581" s="323"/>
      <c r="H2581" s="322"/>
      <c r="I2581" s="79"/>
      <c r="J2581" s="54"/>
      <c r="K2581" s="75" t="s">
        <v>34</v>
      </c>
      <c r="L2581" s="76">
        <f t="shared" si="185"/>
        <v>0</v>
      </c>
      <c r="M2581" s="76"/>
      <c r="N2581" s="76"/>
      <c r="O2581" s="76"/>
      <c r="P2581" s="76"/>
      <c r="Q2581" s="76"/>
      <c r="R2581" s="76"/>
      <c r="S2581" s="76"/>
      <c r="T2581" s="76"/>
      <c r="U2581" s="76"/>
      <c r="V2581" s="76"/>
      <c r="W2581" s="76"/>
      <c r="X2581" s="76"/>
    </row>
    <row r="2582" spans="1:24">
      <c r="A2582" s="257"/>
      <c r="B2582" s="329"/>
      <c r="C2582" s="332"/>
      <c r="D2582" s="331"/>
      <c r="E2582" s="332"/>
      <c r="F2582" s="332"/>
      <c r="G2582" s="323"/>
      <c r="H2582" s="322"/>
      <c r="I2582" s="83"/>
      <c r="J2582" s="80"/>
      <c r="K2582" s="84" t="s">
        <v>36</v>
      </c>
      <c r="L2582" s="76">
        <f t="shared" si="185"/>
        <v>2</v>
      </c>
      <c r="M2582" s="76"/>
      <c r="N2582" s="76"/>
      <c r="O2582" s="76">
        <v>1</v>
      </c>
      <c r="P2582" s="76"/>
      <c r="Q2582" s="76"/>
      <c r="R2582" s="76"/>
      <c r="S2582" s="76">
        <v>1</v>
      </c>
      <c r="T2582" s="76"/>
      <c r="U2582" s="76"/>
      <c r="V2582" s="76"/>
      <c r="W2582" s="76"/>
      <c r="X2582" s="76"/>
    </row>
    <row r="2583" spans="1:24">
      <c r="A2583" s="257"/>
      <c r="B2583" s="329"/>
      <c r="C2583" s="325" t="s">
        <v>33</v>
      </c>
      <c r="D2583" s="326" t="s">
        <v>3929</v>
      </c>
      <c r="E2583" s="327" t="s">
        <v>3930</v>
      </c>
      <c r="F2583" s="325" t="s">
        <v>3931</v>
      </c>
      <c r="G2583" s="328" t="s">
        <v>3932</v>
      </c>
      <c r="H2583" s="322" t="s">
        <v>3933</v>
      </c>
      <c r="I2583" s="74">
        <v>0</v>
      </c>
      <c r="J2583" s="46" t="s">
        <v>39</v>
      </c>
      <c r="K2583" s="75" t="s">
        <v>32</v>
      </c>
      <c r="L2583" s="76">
        <f t="shared" si="185"/>
        <v>0</v>
      </c>
      <c r="M2583" s="76"/>
      <c r="N2583" s="76"/>
      <c r="O2583" s="76"/>
      <c r="P2583" s="76"/>
      <c r="Q2583" s="76"/>
      <c r="R2583" s="76"/>
      <c r="S2583" s="76"/>
      <c r="T2583" s="76"/>
      <c r="U2583" s="76"/>
      <c r="V2583" s="76"/>
      <c r="W2583" s="76"/>
      <c r="X2583" s="76"/>
    </row>
    <row r="2584" spans="1:24">
      <c r="A2584" s="257"/>
      <c r="B2584" s="329"/>
      <c r="C2584" s="329"/>
      <c r="D2584" s="330"/>
      <c r="E2584" s="329"/>
      <c r="F2584" s="329"/>
      <c r="G2584" s="323"/>
      <c r="H2584" s="322"/>
      <c r="I2584" s="79"/>
      <c r="J2584" s="54"/>
      <c r="K2584" s="75" t="s">
        <v>34</v>
      </c>
      <c r="L2584" s="76">
        <f t="shared" si="185"/>
        <v>0</v>
      </c>
      <c r="M2584" s="76"/>
      <c r="N2584" s="76"/>
      <c r="O2584" s="76"/>
      <c r="P2584" s="76"/>
      <c r="Q2584" s="76"/>
      <c r="R2584" s="76"/>
      <c r="S2584" s="76"/>
      <c r="T2584" s="76"/>
      <c r="U2584" s="76"/>
      <c r="V2584" s="76"/>
      <c r="W2584" s="76"/>
      <c r="X2584" s="76"/>
    </row>
    <row r="2585" spans="1:24">
      <c r="A2585" s="257"/>
      <c r="B2585" s="329"/>
      <c r="C2585" s="332"/>
      <c r="D2585" s="331"/>
      <c r="E2585" s="332"/>
      <c r="F2585" s="332"/>
      <c r="G2585" s="323"/>
      <c r="H2585" s="322"/>
      <c r="I2585" s="83"/>
      <c r="J2585" s="80"/>
      <c r="K2585" s="84" t="s">
        <v>36</v>
      </c>
      <c r="L2585" s="76">
        <f t="shared" si="185"/>
        <v>2</v>
      </c>
      <c r="M2585" s="76"/>
      <c r="N2585" s="76"/>
      <c r="O2585" s="76">
        <v>2</v>
      </c>
      <c r="P2585" s="76"/>
      <c r="Q2585" s="76"/>
      <c r="R2585" s="76"/>
      <c r="S2585" s="76"/>
      <c r="T2585" s="76"/>
      <c r="U2585" s="76"/>
      <c r="V2585" s="76"/>
      <c r="W2585" s="76"/>
      <c r="X2585" s="76"/>
    </row>
    <row r="2586" spans="1:24">
      <c r="A2586" s="257"/>
      <c r="B2586" s="329"/>
      <c r="C2586" s="325" t="s">
        <v>33</v>
      </c>
      <c r="D2586" s="326" t="s">
        <v>3934</v>
      </c>
      <c r="E2586" s="327" t="s">
        <v>3935</v>
      </c>
      <c r="F2586" s="325" t="s">
        <v>3936</v>
      </c>
      <c r="G2586" s="328" t="s">
        <v>3937</v>
      </c>
      <c r="H2586" s="322" t="s">
        <v>3537</v>
      </c>
      <c r="I2586" s="74">
        <v>6758</v>
      </c>
      <c r="J2586" s="46" t="s">
        <v>39</v>
      </c>
      <c r="K2586" s="75" t="s">
        <v>32</v>
      </c>
      <c r="L2586" s="76">
        <f t="shared" si="185"/>
        <v>0</v>
      </c>
      <c r="M2586" s="76"/>
      <c r="N2586" s="76"/>
      <c r="O2586" s="76"/>
      <c r="P2586" s="76"/>
      <c r="Q2586" s="76"/>
      <c r="R2586" s="76"/>
      <c r="S2586" s="76"/>
      <c r="T2586" s="76"/>
      <c r="U2586" s="76"/>
      <c r="V2586" s="76"/>
      <c r="W2586" s="76"/>
      <c r="X2586" s="76"/>
    </row>
    <row r="2587" spans="1:24">
      <c r="A2587" s="257"/>
      <c r="B2587" s="329"/>
      <c r="C2587" s="329"/>
      <c r="D2587" s="330"/>
      <c r="E2587" s="329"/>
      <c r="F2587" s="329"/>
      <c r="G2587" s="323"/>
      <c r="H2587" s="322"/>
      <c r="I2587" s="79"/>
      <c r="J2587" s="54"/>
      <c r="K2587" s="75" t="s">
        <v>34</v>
      </c>
      <c r="L2587" s="76">
        <f t="shared" si="185"/>
        <v>0</v>
      </c>
      <c r="M2587" s="76"/>
      <c r="N2587" s="76"/>
      <c r="O2587" s="76"/>
      <c r="P2587" s="76"/>
      <c r="Q2587" s="76"/>
      <c r="R2587" s="76"/>
      <c r="S2587" s="76"/>
      <c r="T2587" s="76"/>
      <c r="U2587" s="76"/>
      <c r="V2587" s="76"/>
      <c r="W2587" s="76"/>
      <c r="X2587" s="76"/>
    </row>
    <row r="2588" spans="1:24">
      <c r="A2588" s="257"/>
      <c r="B2588" s="329"/>
      <c r="C2588" s="332"/>
      <c r="D2588" s="331"/>
      <c r="E2588" s="332"/>
      <c r="F2588" s="332"/>
      <c r="G2588" s="323"/>
      <c r="H2588" s="322"/>
      <c r="I2588" s="83"/>
      <c r="J2588" s="80"/>
      <c r="K2588" s="84" t="s">
        <v>36</v>
      </c>
      <c r="L2588" s="76">
        <f t="shared" si="185"/>
        <v>5</v>
      </c>
      <c r="M2588" s="76"/>
      <c r="N2588" s="76"/>
      <c r="O2588" s="76"/>
      <c r="P2588" s="76"/>
      <c r="Q2588" s="76"/>
      <c r="R2588" s="76"/>
      <c r="S2588" s="76"/>
      <c r="T2588" s="76"/>
      <c r="U2588" s="76">
        <v>5</v>
      </c>
      <c r="V2588" s="76"/>
      <c r="W2588" s="76"/>
      <c r="X2588" s="76"/>
    </row>
    <row r="2589" spans="1:24">
      <c r="A2589" s="257"/>
      <c r="B2589" s="329"/>
      <c r="C2589" s="325" t="s">
        <v>31</v>
      </c>
      <c r="D2589" s="326" t="s">
        <v>3938</v>
      </c>
      <c r="E2589" s="327" t="s">
        <v>3939</v>
      </c>
      <c r="F2589" s="325" t="s">
        <v>3940</v>
      </c>
      <c r="G2589" s="328" t="s">
        <v>3941</v>
      </c>
      <c r="H2589" s="322" t="s">
        <v>3942</v>
      </c>
      <c r="I2589" s="74">
        <v>3369</v>
      </c>
      <c r="J2589" s="46" t="s">
        <v>39</v>
      </c>
      <c r="K2589" s="75" t="s">
        <v>32</v>
      </c>
      <c r="L2589" s="76">
        <f t="shared" si="185"/>
        <v>0</v>
      </c>
      <c r="M2589" s="76"/>
      <c r="N2589" s="76"/>
      <c r="O2589" s="76"/>
      <c r="P2589" s="76"/>
      <c r="Q2589" s="76"/>
      <c r="R2589" s="76"/>
      <c r="S2589" s="76"/>
      <c r="T2589" s="76"/>
      <c r="U2589" s="76"/>
      <c r="V2589" s="76"/>
      <c r="W2589" s="76"/>
      <c r="X2589" s="76"/>
    </row>
    <row r="2590" spans="1:24">
      <c r="A2590" s="257"/>
      <c r="B2590" s="329"/>
      <c r="C2590" s="329"/>
      <c r="D2590" s="330"/>
      <c r="E2590" s="329"/>
      <c r="F2590" s="329"/>
      <c r="G2590" s="323"/>
      <c r="H2590" s="322"/>
      <c r="I2590" s="79"/>
      <c r="J2590" s="54"/>
      <c r="K2590" s="75" t="s">
        <v>34</v>
      </c>
      <c r="L2590" s="76">
        <f t="shared" si="185"/>
        <v>0</v>
      </c>
      <c r="M2590" s="76"/>
      <c r="N2590" s="76"/>
      <c r="O2590" s="76"/>
      <c r="P2590" s="76"/>
      <c r="Q2590" s="76"/>
      <c r="R2590" s="76"/>
      <c r="S2590" s="76"/>
      <c r="T2590" s="76"/>
      <c r="U2590" s="76"/>
      <c r="V2590" s="76"/>
      <c r="W2590" s="76"/>
      <c r="X2590" s="76"/>
    </row>
    <row r="2591" spans="1:24">
      <c r="A2591" s="257"/>
      <c r="B2591" s="329"/>
      <c r="C2591" s="332"/>
      <c r="D2591" s="331"/>
      <c r="E2591" s="332"/>
      <c r="F2591" s="332"/>
      <c r="G2591" s="323"/>
      <c r="H2591" s="322"/>
      <c r="I2591" s="83"/>
      <c r="J2591" s="80"/>
      <c r="K2591" s="84" t="s">
        <v>36</v>
      </c>
      <c r="L2591" s="76">
        <f t="shared" si="185"/>
        <v>2</v>
      </c>
      <c r="M2591" s="76"/>
      <c r="N2591" s="76"/>
      <c r="O2591" s="76"/>
      <c r="P2591" s="76"/>
      <c r="Q2591" s="76"/>
      <c r="R2591" s="76"/>
      <c r="S2591" s="76"/>
      <c r="T2591" s="76"/>
      <c r="U2591" s="76">
        <v>2</v>
      </c>
      <c r="V2591" s="76"/>
      <c r="W2591" s="76"/>
      <c r="X2591" s="76"/>
    </row>
    <row r="2592" spans="1:24">
      <c r="A2592" s="257"/>
      <c r="B2592" s="329"/>
      <c r="C2592" s="325" t="s">
        <v>33</v>
      </c>
      <c r="D2592" s="326" t="s">
        <v>3943</v>
      </c>
      <c r="E2592" s="327" t="s">
        <v>3944</v>
      </c>
      <c r="F2592" s="325" t="s">
        <v>3945</v>
      </c>
      <c r="G2592" s="328" t="s">
        <v>3946</v>
      </c>
      <c r="H2592" s="322" t="s">
        <v>3947</v>
      </c>
      <c r="I2592" s="74">
        <v>17227</v>
      </c>
      <c r="J2592" s="46" t="s">
        <v>39</v>
      </c>
      <c r="K2592" s="75" t="s">
        <v>32</v>
      </c>
      <c r="L2592" s="76">
        <f t="shared" si="185"/>
        <v>0</v>
      </c>
      <c r="M2592" s="76"/>
      <c r="N2592" s="76"/>
      <c r="O2592" s="76"/>
      <c r="P2592" s="76"/>
      <c r="Q2592" s="76"/>
      <c r="R2592" s="76"/>
      <c r="S2592" s="76"/>
      <c r="T2592" s="76"/>
      <c r="U2592" s="76"/>
      <c r="V2592" s="76"/>
      <c r="W2592" s="76"/>
      <c r="X2592" s="76"/>
    </row>
    <row r="2593" spans="1:24">
      <c r="A2593" s="257"/>
      <c r="B2593" s="329"/>
      <c r="C2593" s="329"/>
      <c r="D2593" s="330"/>
      <c r="E2593" s="329"/>
      <c r="F2593" s="329"/>
      <c r="G2593" s="323"/>
      <c r="H2593" s="322"/>
      <c r="I2593" s="79"/>
      <c r="J2593" s="54"/>
      <c r="K2593" s="75" t="s">
        <v>34</v>
      </c>
      <c r="L2593" s="76">
        <f t="shared" si="185"/>
        <v>0</v>
      </c>
      <c r="M2593" s="76"/>
      <c r="N2593" s="76"/>
      <c r="O2593" s="76"/>
      <c r="P2593" s="76"/>
      <c r="Q2593" s="76"/>
      <c r="R2593" s="76"/>
      <c r="S2593" s="76"/>
      <c r="T2593" s="76"/>
      <c r="U2593" s="76"/>
      <c r="V2593" s="76"/>
      <c r="W2593" s="76"/>
      <c r="X2593" s="76"/>
    </row>
    <row r="2594" spans="1:24">
      <c r="A2594" s="257"/>
      <c r="B2594" s="329"/>
      <c r="C2594" s="332"/>
      <c r="D2594" s="331"/>
      <c r="E2594" s="332"/>
      <c r="F2594" s="332"/>
      <c r="G2594" s="323"/>
      <c r="H2594" s="322"/>
      <c r="I2594" s="83"/>
      <c r="J2594" s="80"/>
      <c r="K2594" s="84" t="s">
        <v>36</v>
      </c>
      <c r="L2594" s="76">
        <f t="shared" si="185"/>
        <v>2</v>
      </c>
      <c r="M2594" s="76"/>
      <c r="N2594" s="76"/>
      <c r="O2594" s="76">
        <v>1</v>
      </c>
      <c r="P2594" s="76"/>
      <c r="Q2594" s="76"/>
      <c r="R2594" s="76"/>
      <c r="S2594" s="76"/>
      <c r="T2594" s="76">
        <v>1</v>
      </c>
      <c r="U2594" s="76"/>
      <c r="V2594" s="76"/>
      <c r="W2594" s="76"/>
      <c r="X2594" s="76"/>
    </row>
    <row r="2595" spans="1:24">
      <c r="A2595" s="257"/>
      <c r="B2595" s="329"/>
      <c r="C2595" s="325" t="s">
        <v>33</v>
      </c>
      <c r="D2595" s="326" t="s">
        <v>3813</v>
      </c>
      <c r="E2595" s="327" t="s">
        <v>3948</v>
      </c>
      <c r="F2595" s="325" t="s">
        <v>3815</v>
      </c>
      <c r="G2595" s="328" t="s">
        <v>3949</v>
      </c>
      <c r="H2595" s="322" t="s">
        <v>3817</v>
      </c>
      <c r="I2595" s="74">
        <v>108</v>
      </c>
      <c r="J2595" s="46" t="s">
        <v>39</v>
      </c>
      <c r="K2595" s="75" t="s">
        <v>32</v>
      </c>
      <c r="L2595" s="76">
        <f t="shared" si="185"/>
        <v>0</v>
      </c>
      <c r="M2595" s="76"/>
      <c r="N2595" s="76"/>
      <c r="O2595" s="76"/>
      <c r="P2595" s="76"/>
      <c r="Q2595" s="76"/>
      <c r="R2595" s="76"/>
      <c r="S2595" s="76"/>
      <c r="T2595" s="76"/>
      <c r="U2595" s="76"/>
      <c r="V2595" s="76"/>
      <c r="W2595" s="76"/>
      <c r="X2595" s="76"/>
    </row>
    <row r="2596" spans="1:24">
      <c r="A2596" s="257"/>
      <c r="B2596" s="329"/>
      <c r="C2596" s="329"/>
      <c r="D2596" s="330"/>
      <c r="E2596" s="329"/>
      <c r="F2596" s="329"/>
      <c r="G2596" s="323"/>
      <c r="H2596" s="322"/>
      <c r="I2596" s="79"/>
      <c r="J2596" s="54"/>
      <c r="K2596" s="75" t="s">
        <v>34</v>
      </c>
      <c r="L2596" s="76">
        <f t="shared" si="185"/>
        <v>0</v>
      </c>
      <c r="M2596" s="76"/>
      <c r="N2596" s="76"/>
      <c r="O2596" s="76"/>
      <c r="P2596" s="76"/>
      <c r="Q2596" s="76"/>
      <c r="R2596" s="76"/>
      <c r="S2596" s="76"/>
      <c r="T2596" s="76"/>
      <c r="U2596" s="76"/>
      <c r="V2596" s="76"/>
      <c r="W2596" s="76"/>
      <c r="X2596" s="76"/>
    </row>
    <row r="2597" spans="1:24">
      <c r="A2597" s="257"/>
      <c r="B2597" s="329"/>
      <c r="C2597" s="332"/>
      <c r="D2597" s="331"/>
      <c r="E2597" s="332"/>
      <c r="F2597" s="332"/>
      <c r="G2597" s="323"/>
      <c r="H2597" s="322"/>
      <c r="I2597" s="83"/>
      <c r="J2597" s="80"/>
      <c r="K2597" s="84" t="s">
        <v>36</v>
      </c>
      <c r="L2597" s="76">
        <f t="shared" si="185"/>
        <v>2</v>
      </c>
      <c r="M2597" s="76"/>
      <c r="N2597" s="76"/>
      <c r="O2597" s="76"/>
      <c r="P2597" s="76"/>
      <c r="Q2597" s="76"/>
      <c r="R2597" s="76"/>
      <c r="S2597" s="76"/>
      <c r="T2597" s="76"/>
      <c r="U2597" s="76">
        <v>2</v>
      </c>
      <c r="V2597" s="76"/>
      <c r="W2597" s="76"/>
      <c r="X2597" s="76"/>
    </row>
    <row r="2598" spans="1:24">
      <c r="A2598" s="257"/>
      <c r="B2598" s="329"/>
      <c r="C2598" s="325" t="s">
        <v>33</v>
      </c>
      <c r="D2598" s="326" t="s">
        <v>3950</v>
      </c>
      <c r="E2598" s="327" t="s">
        <v>3951</v>
      </c>
      <c r="F2598" s="325" t="s">
        <v>3690</v>
      </c>
      <c r="G2598" s="327" t="s">
        <v>3952</v>
      </c>
      <c r="H2598" s="340" t="s">
        <v>3953</v>
      </c>
      <c r="I2598" s="74">
        <v>104</v>
      </c>
      <c r="J2598" s="46" t="s">
        <v>39</v>
      </c>
      <c r="K2598" s="75" t="s">
        <v>32</v>
      </c>
      <c r="L2598" s="76">
        <f t="shared" si="185"/>
        <v>0</v>
      </c>
      <c r="M2598" s="76"/>
      <c r="N2598" s="76"/>
      <c r="O2598" s="76"/>
      <c r="P2598" s="76"/>
      <c r="Q2598" s="76"/>
      <c r="R2598" s="76"/>
      <c r="S2598" s="76"/>
      <c r="T2598" s="76"/>
      <c r="U2598" s="76"/>
      <c r="V2598" s="76"/>
      <c r="W2598" s="76"/>
      <c r="X2598" s="76"/>
    </row>
    <row r="2599" spans="1:24">
      <c r="A2599" s="257"/>
      <c r="B2599" s="329"/>
      <c r="C2599" s="329"/>
      <c r="D2599" s="330"/>
      <c r="E2599" s="337"/>
      <c r="F2599" s="329"/>
      <c r="G2599" s="337"/>
      <c r="H2599" s="322"/>
      <c r="I2599" s="79"/>
      <c r="J2599" s="54"/>
      <c r="K2599" s="75" t="s">
        <v>34</v>
      </c>
      <c r="L2599" s="76">
        <f t="shared" si="185"/>
        <v>0</v>
      </c>
      <c r="M2599" s="76"/>
      <c r="N2599" s="76"/>
      <c r="O2599" s="76"/>
      <c r="P2599" s="76"/>
      <c r="Q2599" s="76"/>
      <c r="R2599" s="76"/>
      <c r="S2599" s="76"/>
      <c r="T2599" s="76"/>
      <c r="U2599" s="76"/>
      <c r="V2599" s="76"/>
      <c r="W2599" s="76"/>
      <c r="X2599" s="76"/>
    </row>
    <row r="2600" spans="1:24">
      <c r="A2600" s="257"/>
      <c r="B2600" s="329"/>
      <c r="C2600" s="332"/>
      <c r="D2600" s="331"/>
      <c r="E2600" s="338"/>
      <c r="F2600" s="332"/>
      <c r="G2600" s="338"/>
      <c r="H2600" s="322"/>
      <c r="I2600" s="83"/>
      <c r="J2600" s="80"/>
      <c r="K2600" s="84" t="s">
        <v>36</v>
      </c>
      <c r="L2600" s="76">
        <f t="shared" si="185"/>
        <v>2</v>
      </c>
      <c r="M2600" s="76">
        <v>1</v>
      </c>
      <c r="N2600" s="76"/>
      <c r="O2600" s="76">
        <v>1</v>
      </c>
      <c r="P2600" s="76"/>
      <c r="Q2600" s="76"/>
      <c r="R2600" s="76"/>
      <c r="S2600" s="76"/>
      <c r="T2600" s="76"/>
      <c r="U2600" s="76"/>
      <c r="V2600" s="76"/>
      <c r="W2600" s="76"/>
      <c r="X2600" s="76"/>
    </row>
    <row r="2601" spans="1:24">
      <c r="A2601" s="257"/>
      <c r="B2601" s="329"/>
      <c r="C2601" s="325" t="s">
        <v>33</v>
      </c>
      <c r="D2601" s="326" t="s">
        <v>3954</v>
      </c>
      <c r="E2601" s="327" t="s">
        <v>3955</v>
      </c>
      <c r="F2601" s="325" t="s">
        <v>509</v>
      </c>
      <c r="G2601" s="327" t="s">
        <v>3912</v>
      </c>
      <c r="H2601" s="340" t="s">
        <v>3953</v>
      </c>
      <c r="I2601" s="74">
        <v>0</v>
      </c>
      <c r="J2601" s="46" t="s">
        <v>39</v>
      </c>
      <c r="K2601" s="75" t="s">
        <v>32</v>
      </c>
      <c r="L2601" s="76">
        <f t="shared" si="185"/>
        <v>0</v>
      </c>
      <c r="M2601" s="76"/>
      <c r="N2601" s="76"/>
      <c r="O2601" s="76"/>
      <c r="P2601" s="76"/>
      <c r="Q2601" s="76"/>
      <c r="R2601" s="76"/>
      <c r="S2601" s="76"/>
      <c r="T2601" s="76"/>
      <c r="U2601" s="76"/>
      <c r="V2601" s="76"/>
      <c r="W2601" s="76"/>
      <c r="X2601" s="76"/>
    </row>
    <row r="2602" spans="1:24">
      <c r="A2602" s="257"/>
      <c r="B2602" s="329"/>
      <c r="C2602" s="329"/>
      <c r="D2602" s="330"/>
      <c r="E2602" s="329"/>
      <c r="F2602" s="329"/>
      <c r="G2602" s="337"/>
      <c r="H2602" s="322"/>
      <c r="I2602" s="79"/>
      <c r="J2602" s="54"/>
      <c r="K2602" s="75" t="s">
        <v>34</v>
      </c>
      <c r="L2602" s="76">
        <f t="shared" si="185"/>
        <v>0</v>
      </c>
      <c r="M2602" s="76"/>
      <c r="N2602" s="76"/>
      <c r="O2602" s="76"/>
      <c r="P2602" s="76"/>
      <c r="Q2602" s="76"/>
      <c r="R2602" s="76"/>
      <c r="S2602" s="76"/>
      <c r="T2602" s="76"/>
      <c r="U2602" s="76"/>
      <c r="V2602" s="76"/>
      <c r="W2602" s="76"/>
      <c r="X2602" s="76"/>
    </row>
    <row r="2603" spans="1:24">
      <c r="A2603" s="257"/>
      <c r="B2603" s="329"/>
      <c r="C2603" s="332"/>
      <c r="D2603" s="331"/>
      <c r="E2603" s="332"/>
      <c r="F2603" s="332"/>
      <c r="G2603" s="338"/>
      <c r="H2603" s="322"/>
      <c r="I2603" s="83"/>
      <c r="J2603" s="80"/>
      <c r="K2603" s="84" t="s">
        <v>36</v>
      </c>
      <c r="L2603" s="76">
        <f t="shared" si="185"/>
        <v>2</v>
      </c>
      <c r="M2603" s="76"/>
      <c r="N2603" s="76"/>
      <c r="O2603" s="76">
        <v>1</v>
      </c>
      <c r="P2603" s="76"/>
      <c r="Q2603" s="76"/>
      <c r="R2603" s="76"/>
      <c r="S2603" s="76">
        <v>1</v>
      </c>
      <c r="T2603" s="76"/>
      <c r="U2603" s="76"/>
      <c r="V2603" s="76"/>
      <c r="W2603" s="76"/>
      <c r="X2603" s="76"/>
    </row>
    <row r="2604" spans="1:24">
      <c r="A2604" s="257"/>
      <c r="B2604" s="329"/>
      <c r="C2604" s="325" t="s">
        <v>33</v>
      </c>
      <c r="D2604" s="326" t="s">
        <v>3956</v>
      </c>
      <c r="E2604" s="327" t="s">
        <v>3957</v>
      </c>
      <c r="F2604" s="325" t="s">
        <v>3958</v>
      </c>
      <c r="G2604" s="328" t="s">
        <v>3959</v>
      </c>
      <c r="H2604" s="322" t="s">
        <v>3960</v>
      </c>
      <c r="I2604" s="74">
        <v>1085</v>
      </c>
      <c r="J2604" s="46" t="s">
        <v>39</v>
      </c>
      <c r="K2604" s="75" t="s">
        <v>32</v>
      </c>
      <c r="L2604" s="76">
        <f t="shared" si="185"/>
        <v>0</v>
      </c>
      <c r="M2604" s="76"/>
      <c r="N2604" s="76"/>
      <c r="O2604" s="76"/>
      <c r="P2604" s="76"/>
      <c r="Q2604" s="76"/>
      <c r="R2604" s="76"/>
      <c r="S2604" s="76"/>
      <c r="T2604" s="76"/>
      <c r="U2604" s="76"/>
      <c r="V2604" s="76"/>
      <c r="W2604" s="76"/>
      <c r="X2604" s="76"/>
    </row>
    <row r="2605" spans="1:24">
      <c r="A2605" s="257"/>
      <c r="B2605" s="329"/>
      <c r="C2605" s="329"/>
      <c r="D2605" s="330"/>
      <c r="E2605" s="329"/>
      <c r="F2605" s="329"/>
      <c r="G2605" s="323"/>
      <c r="H2605" s="322"/>
      <c r="I2605" s="79"/>
      <c r="J2605" s="54"/>
      <c r="K2605" s="75" t="s">
        <v>34</v>
      </c>
      <c r="L2605" s="76">
        <f t="shared" si="185"/>
        <v>0</v>
      </c>
      <c r="M2605" s="76"/>
      <c r="N2605" s="76"/>
      <c r="O2605" s="76"/>
      <c r="P2605" s="76"/>
      <c r="Q2605" s="76"/>
      <c r="R2605" s="76"/>
      <c r="S2605" s="76"/>
      <c r="T2605" s="76"/>
      <c r="U2605" s="76"/>
      <c r="V2605" s="76"/>
      <c r="W2605" s="76"/>
      <c r="X2605" s="76"/>
    </row>
    <row r="2606" spans="1:24">
      <c r="A2606" s="257"/>
      <c r="B2606" s="329"/>
      <c r="C2606" s="332"/>
      <c r="D2606" s="331"/>
      <c r="E2606" s="332"/>
      <c r="F2606" s="332"/>
      <c r="G2606" s="323"/>
      <c r="H2606" s="322"/>
      <c r="I2606" s="83"/>
      <c r="J2606" s="80"/>
      <c r="K2606" s="84" t="s">
        <v>36</v>
      </c>
      <c r="L2606" s="76">
        <f t="shared" si="185"/>
        <v>2</v>
      </c>
      <c r="M2606" s="76"/>
      <c r="N2606" s="76"/>
      <c r="O2606" s="76"/>
      <c r="P2606" s="76"/>
      <c r="Q2606" s="76"/>
      <c r="R2606" s="76"/>
      <c r="S2606" s="76"/>
      <c r="T2606" s="76"/>
      <c r="U2606" s="76">
        <v>2</v>
      </c>
      <c r="V2606" s="76"/>
      <c r="W2606" s="76"/>
      <c r="X2606" s="76"/>
    </row>
    <row r="2607" spans="1:24">
      <c r="A2607" s="257"/>
      <c r="B2607" s="329"/>
      <c r="C2607" s="325" t="s">
        <v>33</v>
      </c>
      <c r="D2607" s="326" t="s">
        <v>3961</v>
      </c>
      <c r="E2607" s="327" t="s">
        <v>3962</v>
      </c>
      <c r="F2607" s="325" t="s">
        <v>3963</v>
      </c>
      <c r="G2607" s="328" t="s">
        <v>3964</v>
      </c>
      <c r="H2607" s="322" t="s">
        <v>3965</v>
      </c>
      <c r="I2607" s="74">
        <v>4536</v>
      </c>
      <c r="J2607" s="46" t="s">
        <v>39</v>
      </c>
      <c r="K2607" s="75" t="s">
        <v>32</v>
      </c>
      <c r="L2607" s="76">
        <f t="shared" si="185"/>
        <v>0</v>
      </c>
      <c r="M2607" s="76"/>
      <c r="N2607" s="76"/>
      <c r="O2607" s="76"/>
      <c r="P2607" s="76"/>
      <c r="Q2607" s="76"/>
      <c r="R2607" s="76"/>
      <c r="S2607" s="76"/>
      <c r="T2607" s="76"/>
      <c r="U2607" s="76"/>
      <c r="V2607" s="76"/>
      <c r="W2607" s="76"/>
      <c r="X2607" s="76"/>
    </row>
    <row r="2608" spans="1:24">
      <c r="A2608" s="257"/>
      <c r="B2608" s="329"/>
      <c r="C2608" s="329"/>
      <c r="D2608" s="330"/>
      <c r="E2608" s="329"/>
      <c r="F2608" s="329"/>
      <c r="G2608" s="323"/>
      <c r="H2608" s="322"/>
      <c r="I2608" s="79"/>
      <c r="J2608" s="54"/>
      <c r="K2608" s="75" t="s">
        <v>34</v>
      </c>
      <c r="L2608" s="76">
        <f t="shared" si="185"/>
        <v>0</v>
      </c>
      <c r="M2608" s="76"/>
      <c r="N2608" s="76"/>
      <c r="O2608" s="76"/>
      <c r="P2608" s="76"/>
      <c r="Q2608" s="76"/>
      <c r="R2608" s="76"/>
      <c r="S2608" s="76"/>
      <c r="T2608" s="76"/>
      <c r="U2608" s="76"/>
      <c r="V2608" s="76"/>
      <c r="W2608" s="76"/>
      <c r="X2608" s="76"/>
    </row>
    <row r="2609" spans="1:24">
      <c r="A2609" s="257"/>
      <c r="B2609" s="329"/>
      <c r="C2609" s="332"/>
      <c r="D2609" s="331"/>
      <c r="E2609" s="332"/>
      <c r="F2609" s="332"/>
      <c r="G2609" s="323"/>
      <c r="H2609" s="322"/>
      <c r="I2609" s="83"/>
      <c r="J2609" s="80"/>
      <c r="K2609" s="84" t="s">
        <v>36</v>
      </c>
      <c r="L2609" s="76">
        <f t="shared" si="185"/>
        <v>5</v>
      </c>
      <c r="M2609" s="76"/>
      <c r="N2609" s="76"/>
      <c r="O2609" s="76"/>
      <c r="P2609" s="76"/>
      <c r="Q2609" s="76"/>
      <c r="R2609" s="76"/>
      <c r="S2609" s="76"/>
      <c r="T2609" s="76">
        <v>5</v>
      </c>
      <c r="U2609" s="76"/>
      <c r="V2609" s="76"/>
      <c r="W2609" s="76"/>
      <c r="X2609" s="76"/>
    </row>
    <row r="2610" spans="1:24">
      <c r="A2610" s="257"/>
      <c r="B2610" s="329"/>
      <c r="C2610" s="325" t="s">
        <v>33</v>
      </c>
      <c r="D2610" s="326" t="s">
        <v>3966</v>
      </c>
      <c r="E2610" s="327" t="s">
        <v>3967</v>
      </c>
      <c r="F2610" s="327" t="s">
        <v>3968</v>
      </c>
      <c r="G2610" s="328" t="s">
        <v>3969</v>
      </c>
      <c r="H2610" s="340" t="s">
        <v>3953</v>
      </c>
      <c r="I2610" s="74">
        <v>27</v>
      </c>
      <c r="J2610" s="46" t="s">
        <v>39</v>
      </c>
      <c r="K2610" s="75" t="s">
        <v>32</v>
      </c>
      <c r="L2610" s="76">
        <f t="shared" ref="L2610:L2634" si="186">SUM(M2610:X2610)</f>
        <v>0</v>
      </c>
      <c r="M2610" s="76"/>
      <c r="N2610" s="76"/>
      <c r="O2610" s="76"/>
      <c r="P2610" s="76"/>
      <c r="Q2610" s="76"/>
      <c r="R2610" s="76"/>
      <c r="S2610" s="76"/>
      <c r="T2610" s="76"/>
      <c r="U2610" s="76"/>
      <c r="V2610" s="76"/>
      <c r="W2610" s="76"/>
      <c r="X2610" s="76"/>
    </row>
    <row r="2611" spans="1:24">
      <c r="A2611" s="257"/>
      <c r="B2611" s="329"/>
      <c r="C2611" s="329"/>
      <c r="D2611" s="330"/>
      <c r="E2611" s="329"/>
      <c r="F2611" s="329"/>
      <c r="G2611" s="323"/>
      <c r="H2611" s="322"/>
      <c r="I2611" s="79"/>
      <c r="J2611" s="54"/>
      <c r="K2611" s="75" t="s">
        <v>34</v>
      </c>
      <c r="L2611" s="76">
        <f t="shared" si="186"/>
        <v>0</v>
      </c>
      <c r="M2611" s="76"/>
      <c r="N2611" s="76"/>
      <c r="O2611" s="76"/>
      <c r="P2611" s="76"/>
      <c r="Q2611" s="76"/>
      <c r="R2611" s="76"/>
      <c r="S2611" s="76"/>
      <c r="T2611" s="76"/>
      <c r="U2611" s="76"/>
      <c r="V2611" s="76"/>
      <c r="W2611" s="76"/>
      <c r="X2611" s="76"/>
    </row>
    <row r="2612" spans="1:24">
      <c r="A2612" s="257"/>
      <c r="B2612" s="329"/>
      <c r="C2612" s="332"/>
      <c r="D2612" s="331"/>
      <c r="E2612" s="332"/>
      <c r="F2612" s="332"/>
      <c r="G2612" s="323"/>
      <c r="H2612" s="322"/>
      <c r="I2612" s="83"/>
      <c r="J2612" s="80"/>
      <c r="K2612" s="84" t="s">
        <v>36</v>
      </c>
      <c r="L2612" s="76">
        <f t="shared" si="186"/>
        <v>2</v>
      </c>
      <c r="M2612" s="76"/>
      <c r="N2612" s="76"/>
      <c r="O2612" s="76">
        <v>1</v>
      </c>
      <c r="P2612" s="76"/>
      <c r="Q2612" s="76"/>
      <c r="R2612" s="76"/>
      <c r="S2612" s="76">
        <v>1</v>
      </c>
      <c r="T2612" s="76"/>
      <c r="U2612" s="76"/>
      <c r="V2612" s="76"/>
      <c r="W2612" s="76"/>
      <c r="X2612" s="76"/>
    </row>
    <row r="2613" spans="1:24">
      <c r="A2613" s="257"/>
      <c r="B2613" s="329"/>
      <c r="C2613" s="325" t="s">
        <v>33</v>
      </c>
      <c r="D2613" s="326" t="s">
        <v>3970</v>
      </c>
      <c r="E2613" s="327" t="s">
        <v>3971</v>
      </c>
      <c r="F2613" s="325" t="s">
        <v>3972</v>
      </c>
      <c r="G2613" s="328" t="s">
        <v>3973</v>
      </c>
      <c r="H2613" s="322" t="s">
        <v>3974</v>
      </c>
      <c r="I2613" s="74">
        <v>0</v>
      </c>
      <c r="J2613" s="46" t="s">
        <v>39</v>
      </c>
      <c r="K2613" s="75" t="s">
        <v>32</v>
      </c>
      <c r="L2613" s="76">
        <f t="shared" si="186"/>
        <v>0</v>
      </c>
      <c r="M2613" s="76"/>
      <c r="N2613" s="76"/>
      <c r="O2613" s="76"/>
      <c r="P2613" s="76"/>
      <c r="Q2613" s="76"/>
      <c r="R2613" s="76"/>
      <c r="S2613" s="76"/>
      <c r="T2613" s="76"/>
      <c r="U2613" s="76"/>
      <c r="V2613" s="76"/>
      <c r="W2613" s="76"/>
      <c r="X2613" s="76"/>
    </row>
    <row r="2614" spans="1:24">
      <c r="A2614" s="257"/>
      <c r="B2614" s="329"/>
      <c r="C2614" s="329"/>
      <c r="D2614" s="330"/>
      <c r="E2614" s="329"/>
      <c r="F2614" s="329"/>
      <c r="G2614" s="323"/>
      <c r="H2614" s="322"/>
      <c r="I2614" s="79"/>
      <c r="J2614" s="54"/>
      <c r="K2614" s="75" t="s">
        <v>34</v>
      </c>
      <c r="L2614" s="76">
        <f t="shared" si="186"/>
        <v>0</v>
      </c>
      <c r="M2614" s="76"/>
      <c r="N2614" s="76"/>
      <c r="O2614" s="76"/>
      <c r="P2614" s="76"/>
      <c r="Q2614" s="76"/>
      <c r="R2614" s="76"/>
      <c r="S2614" s="76"/>
      <c r="T2614" s="76"/>
      <c r="U2614" s="76"/>
      <c r="V2614" s="76"/>
      <c r="W2614" s="76"/>
      <c r="X2614" s="76"/>
    </row>
    <row r="2615" spans="1:24">
      <c r="A2615" s="257"/>
      <c r="B2615" s="329"/>
      <c r="C2615" s="332"/>
      <c r="D2615" s="331"/>
      <c r="E2615" s="332"/>
      <c r="F2615" s="332"/>
      <c r="G2615" s="323"/>
      <c r="H2615" s="322"/>
      <c r="I2615" s="83"/>
      <c r="J2615" s="80"/>
      <c r="K2615" s="84" t="s">
        <v>36</v>
      </c>
      <c r="L2615" s="76">
        <f t="shared" si="186"/>
        <v>3</v>
      </c>
      <c r="M2615" s="76"/>
      <c r="N2615" s="76"/>
      <c r="O2615" s="76">
        <v>2</v>
      </c>
      <c r="P2615" s="76"/>
      <c r="Q2615" s="76"/>
      <c r="R2615" s="76"/>
      <c r="S2615" s="76">
        <v>1</v>
      </c>
      <c r="T2615" s="76"/>
      <c r="U2615" s="76"/>
      <c r="V2615" s="76"/>
      <c r="W2615" s="76"/>
      <c r="X2615" s="76"/>
    </row>
    <row r="2616" spans="1:24">
      <c r="A2616" s="257"/>
      <c r="B2616" s="329"/>
      <c r="C2616" s="325" t="s">
        <v>31</v>
      </c>
      <c r="D2616" s="326" t="s">
        <v>3975</v>
      </c>
      <c r="E2616" s="327" t="s">
        <v>3976</v>
      </c>
      <c r="F2616" s="325" t="s">
        <v>3977</v>
      </c>
      <c r="G2616" s="328" t="s">
        <v>3978</v>
      </c>
      <c r="H2616" s="322" t="s">
        <v>3979</v>
      </c>
      <c r="I2616" s="74">
        <v>15459</v>
      </c>
      <c r="J2616" s="46" t="s">
        <v>39</v>
      </c>
      <c r="K2616" s="75" t="s">
        <v>32</v>
      </c>
      <c r="L2616" s="76">
        <f t="shared" si="186"/>
        <v>0</v>
      </c>
      <c r="M2616" s="76"/>
      <c r="N2616" s="76"/>
      <c r="O2616" s="76"/>
      <c r="P2616" s="76"/>
      <c r="Q2616" s="76"/>
      <c r="R2616" s="76"/>
      <c r="S2616" s="76"/>
      <c r="T2616" s="76"/>
      <c r="U2616" s="76"/>
      <c r="V2616" s="76"/>
      <c r="W2616" s="76"/>
      <c r="X2616" s="76"/>
    </row>
    <row r="2617" spans="1:24">
      <c r="A2617" s="257"/>
      <c r="B2617" s="329"/>
      <c r="C2617" s="329"/>
      <c r="D2617" s="330"/>
      <c r="E2617" s="329"/>
      <c r="F2617" s="329"/>
      <c r="G2617" s="323"/>
      <c r="H2617" s="322"/>
      <c r="I2617" s="79"/>
      <c r="J2617" s="54"/>
      <c r="K2617" s="75" t="s">
        <v>34</v>
      </c>
      <c r="L2617" s="76">
        <f t="shared" si="186"/>
        <v>0</v>
      </c>
      <c r="M2617" s="76"/>
      <c r="N2617" s="76"/>
      <c r="O2617" s="76"/>
      <c r="P2617" s="76"/>
      <c r="Q2617" s="76"/>
      <c r="R2617" s="76"/>
      <c r="S2617" s="76"/>
      <c r="T2617" s="76"/>
      <c r="U2617" s="76"/>
      <c r="V2617" s="76"/>
      <c r="W2617" s="76"/>
      <c r="X2617" s="76"/>
    </row>
    <row r="2618" spans="1:24">
      <c r="A2618" s="257"/>
      <c r="B2618" s="329"/>
      <c r="C2618" s="332"/>
      <c r="D2618" s="331"/>
      <c r="E2618" s="332"/>
      <c r="F2618" s="332"/>
      <c r="G2618" s="323"/>
      <c r="H2618" s="322"/>
      <c r="I2618" s="83"/>
      <c r="J2618" s="80"/>
      <c r="K2618" s="84" t="s">
        <v>36</v>
      </c>
      <c r="L2618" s="76">
        <f t="shared" si="186"/>
        <v>3</v>
      </c>
      <c r="M2618" s="76"/>
      <c r="N2618" s="76"/>
      <c r="O2618" s="76">
        <v>2</v>
      </c>
      <c r="P2618" s="76"/>
      <c r="Q2618" s="76"/>
      <c r="R2618" s="76"/>
      <c r="S2618" s="76"/>
      <c r="T2618" s="76">
        <v>1</v>
      </c>
      <c r="U2618" s="76"/>
      <c r="V2618" s="76"/>
      <c r="W2618" s="76"/>
      <c r="X2618" s="76"/>
    </row>
    <row r="2619" spans="1:24">
      <c r="A2619" s="257"/>
      <c r="B2619" s="329"/>
      <c r="C2619" s="325" t="s">
        <v>33</v>
      </c>
      <c r="D2619" s="326" t="s">
        <v>3980</v>
      </c>
      <c r="E2619" s="327" t="s">
        <v>3981</v>
      </c>
      <c r="F2619" s="325" t="s">
        <v>3982</v>
      </c>
      <c r="G2619" s="328" t="s">
        <v>3983</v>
      </c>
      <c r="H2619" s="322" t="s">
        <v>3984</v>
      </c>
      <c r="I2619" s="74">
        <v>0</v>
      </c>
      <c r="J2619" s="46" t="s">
        <v>39</v>
      </c>
      <c r="K2619" s="75" t="s">
        <v>32</v>
      </c>
      <c r="L2619" s="76">
        <f t="shared" si="186"/>
        <v>0</v>
      </c>
      <c r="M2619" s="76"/>
      <c r="N2619" s="76"/>
      <c r="O2619" s="76"/>
      <c r="P2619" s="76"/>
      <c r="Q2619" s="76"/>
      <c r="R2619" s="76"/>
      <c r="S2619" s="76"/>
      <c r="T2619" s="76"/>
      <c r="U2619" s="76"/>
      <c r="V2619" s="76"/>
      <c r="W2619" s="76"/>
      <c r="X2619" s="76"/>
    </row>
    <row r="2620" spans="1:24">
      <c r="A2620" s="257"/>
      <c r="B2620" s="329"/>
      <c r="C2620" s="329"/>
      <c r="D2620" s="330"/>
      <c r="E2620" s="329"/>
      <c r="F2620" s="329"/>
      <c r="G2620" s="323"/>
      <c r="H2620" s="322"/>
      <c r="I2620" s="79"/>
      <c r="J2620" s="54"/>
      <c r="K2620" s="75" t="s">
        <v>34</v>
      </c>
      <c r="L2620" s="76">
        <f t="shared" si="186"/>
        <v>0</v>
      </c>
      <c r="M2620" s="76"/>
      <c r="N2620" s="76"/>
      <c r="O2620" s="76"/>
      <c r="P2620" s="76"/>
      <c r="Q2620" s="76"/>
      <c r="R2620" s="76"/>
      <c r="S2620" s="76"/>
      <c r="T2620" s="76"/>
      <c r="U2620" s="76"/>
      <c r="V2620" s="76"/>
      <c r="W2620" s="76"/>
      <c r="X2620" s="76"/>
    </row>
    <row r="2621" spans="1:24">
      <c r="A2621" s="257"/>
      <c r="B2621" s="329"/>
      <c r="C2621" s="332"/>
      <c r="D2621" s="331"/>
      <c r="E2621" s="332"/>
      <c r="F2621" s="332"/>
      <c r="G2621" s="323"/>
      <c r="H2621" s="322"/>
      <c r="I2621" s="83"/>
      <c r="J2621" s="80"/>
      <c r="K2621" s="84" t="s">
        <v>36</v>
      </c>
      <c r="L2621" s="76">
        <f t="shared" si="186"/>
        <v>2</v>
      </c>
      <c r="M2621" s="76"/>
      <c r="N2621" s="76"/>
      <c r="O2621" s="76">
        <v>2</v>
      </c>
      <c r="P2621" s="76"/>
      <c r="Q2621" s="76"/>
      <c r="R2621" s="76"/>
      <c r="S2621" s="76"/>
      <c r="T2621" s="76"/>
      <c r="U2621" s="76"/>
      <c r="V2621" s="76"/>
      <c r="W2621" s="76"/>
      <c r="X2621" s="76"/>
    </row>
    <row r="2622" spans="1:24">
      <c r="A2622" s="257"/>
      <c r="B2622" s="329"/>
      <c r="C2622" s="325" t="s">
        <v>33</v>
      </c>
      <c r="D2622" s="326" t="s">
        <v>3985</v>
      </c>
      <c r="E2622" s="327" t="s">
        <v>3986</v>
      </c>
      <c r="F2622" s="325" t="s">
        <v>3987</v>
      </c>
      <c r="G2622" s="328" t="s">
        <v>3988</v>
      </c>
      <c r="H2622" s="322" t="s">
        <v>3989</v>
      </c>
      <c r="I2622" s="74">
        <v>0</v>
      </c>
      <c r="J2622" s="46" t="s">
        <v>39</v>
      </c>
      <c r="K2622" s="75" t="s">
        <v>32</v>
      </c>
      <c r="L2622" s="76">
        <f t="shared" si="186"/>
        <v>0</v>
      </c>
      <c r="M2622" s="76"/>
      <c r="N2622" s="76"/>
      <c r="O2622" s="76"/>
      <c r="P2622" s="76"/>
      <c r="Q2622" s="76"/>
      <c r="R2622" s="76"/>
      <c r="S2622" s="76"/>
      <c r="T2622" s="76"/>
      <c r="U2622" s="76"/>
      <c r="V2622" s="76"/>
      <c r="W2622" s="76"/>
      <c r="X2622" s="76"/>
    </row>
    <row r="2623" spans="1:24">
      <c r="A2623" s="257"/>
      <c r="B2623" s="329"/>
      <c r="C2623" s="329"/>
      <c r="D2623" s="330"/>
      <c r="E2623" s="329"/>
      <c r="F2623" s="329"/>
      <c r="G2623" s="323"/>
      <c r="H2623" s="322"/>
      <c r="I2623" s="79"/>
      <c r="J2623" s="54"/>
      <c r="K2623" s="75" t="s">
        <v>34</v>
      </c>
      <c r="L2623" s="76">
        <f t="shared" si="186"/>
        <v>0</v>
      </c>
      <c r="M2623" s="76"/>
      <c r="N2623" s="76"/>
      <c r="O2623" s="76"/>
      <c r="P2623" s="76"/>
      <c r="Q2623" s="76"/>
      <c r="R2623" s="76"/>
      <c r="S2623" s="76"/>
      <c r="T2623" s="76"/>
      <c r="U2623" s="76"/>
      <c r="V2623" s="76"/>
      <c r="W2623" s="76"/>
      <c r="X2623" s="76"/>
    </row>
    <row r="2624" spans="1:24">
      <c r="A2624" s="257"/>
      <c r="B2624" s="329"/>
      <c r="C2624" s="332"/>
      <c r="D2624" s="331"/>
      <c r="E2624" s="332"/>
      <c r="F2624" s="332"/>
      <c r="G2624" s="323"/>
      <c r="H2624" s="322"/>
      <c r="I2624" s="83"/>
      <c r="J2624" s="80"/>
      <c r="K2624" s="84" t="s">
        <v>36</v>
      </c>
      <c r="L2624" s="76">
        <f t="shared" si="186"/>
        <v>2</v>
      </c>
      <c r="M2624" s="76"/>
      <c r="N2624" s="76"/>
      <c r="O2624" s="76">
        <v>1</v>
      </c>
      <c r="P2624" s="76"/>
      <c r="Q2624" s="76"/>
      <c r="R2624" s="76"/>
      <c r="S2624" s="76">
        <v>1</v>
      </c>
      <c r="T2624" s="76"/>
      <c r="U2624" s="76"/>
      <c r="V2624" s="76"/>
      <c r="W2624" s="76"/>
      <c r="X2624" s="76"/>
    </row>
    <row r="2625" spans="1:24">
      <c r="A2625" s="257"/>
      <c r="B2625" s="329"/>
      <c r="C2625" s="325" t="s">
        <v>33</v>
      </c>
      <c r="D2625" s="326" t="s">
        <v>3990</v>
      </c>
      <c r="E2625" s="327" t="s">
        <v>3991</v>
      </c>
      <c r="F2625" s="325" t="s">
        <v>3992</v>
      </c>
      <c r="G2625" s="328" t="s">
        <v>3993</v>
      </c>
      <c r="H2625" s="322" t="s">
        <v>3994</v>
      </c>
      <c r="I2625" s="74">
        <v>19</v>
      </c>
      <c r="J2625" s="46" t="s">
        <v>39</v>
      </c>
      <c r="K2625" s="75" t="s">
        <v>32</v>
      </c>
      <c r="L2625" s="76">
        <f t="shared" si="186"/>
        <v>0</v>
      </c>
      <c r="M2625" s="76"/>
      <c r="N2625" s="76"/>
      <c r="O2625" s="76"/>
      <c r="P2625" s="76"/>
      <c r="Q2625" s="76"/>
      <c r="R2625" s="76"/>
      <c r="S2625" s="76"/>
      <c r="T2625" s="76"/>
      <c r="U2625" s="76"/>
      <c r="V2625" s="76"/>
      <c r="W2625" s="76"/>
      <c r="X2625" s="76"/>
    </row>
    <row r="2626" spans="1:24">
      <c r="A2626" s="257"/>
      <c r="B2626" s="329"/>
      <c r="C2626" s="329"/>
      <c r="D2626" s="330"/>
      <c r="E2626" s="329"/>
      <c r="F2626" s="329"/>
      <c r="G2626" s="323"/>
      <c r="H2626" s="322"/>
      <c r="I2626" s="79"/>
      <c r="J2626" s="54"/>
      <c r="K2626" s="75" t="s">
        <v>34</v>
      </c>
      <c r="L2626" s="76">
        <f t="shared" si="186"/>
        <v>0</v>
      </c>
      <c r="M2626" s="76"/>
      <c r="N2626" s="76"/>
      <c r="O2626" s="76"/>
      <c r="P2626" s="76"/>
      <c r="Q2626" s="76"/>
      <c r="R2626" s="76"/>
      <c r="S2626" s="76"/>
      <c r="T2626" s="76"/>
      <c r="U2626" s="76"/>
      <c r="V2626" s="76"/>
      <c r="W2626" s="76"/>
      <c r="X2626" s="76"/>
    </row>
    <row r="2627" spans="1:24">
      <c r="A2627" s="257"/>
      <c r="B2627" s="329"/>
      <c r="C2627" s="332"/>
      <c r="D2627" s="331"/>
      <c r="E2627" s="332"/>
      <c r="F2627" s="332"/>
      <c r="G2627" s="323"/>
      <c r="H2627" s="322"/>
      <c r="I2627" s="83"/>
      <c r="J2627" s="80"/>
      <c r="K2627" s="84" t="s">
        <v>36</v>
      </c>
      <c r="L2627" s="76">
        <f t="shared" si="186"/>
        <v>2</v>
      </c>
      <c r="M2627" s="76"/>
      <c r="N2627" s="76"/>
      <c r="O2627" s="76">
        <v>2</v>
      </c>
      <c r="P2627" s="76"/>
      <c r="Q2627" s="76"/>
      <c r="R2627" s="76"/>
      <c r="S2627" s="76"/>
      <c r="T2627" s="76"/>
      <c r="U2627" s="76"/>
      <c r="V2627" s="76"/>
      <c r="W2627" s="76"/>
      <c r="X2627" s="76"/>
    </row>
    <row r="2628" spans="1:24">
      <c r="A2628" s="257"/>
      <c r="B2628" s="329"/>
      <c r="C2628" s="325" t="s">
        <v>33</v>
      </c>
      <c r="D2628" s="326" t="s">
        <v>3995</v>
      </c>
      <c r="E2628" s="327" t="s">
        <v>3996</v>
      </c>
      <c r="F2628" s="325" t="s">
        <v>3997</v>
      </c>
      <c r="G2628" s="328" t="s">
        <v>3998</v>
      </c>
      <c r="H2628" s="322" t="s">
        <v>3999</v>
      </c>
      <c r="I2628" s="74">
        <v>0</v>
      </c>
      <c r="J2628" s="46" t="s">
        <v>39</v>
      </c>
      <c r="K2628" s="75" t="s">
        <v>32</v>
      </c>
      <c r="L2628" s="76">
        <f t="shared" si="186"/>
        <v>0</v>
      </c>
      <c r="M2628" s="76"/>
      <c r="N2628" s="76"/>
      <c r="O2628" s="76"/>
      <c r="P2628" s="76"/>
      <c r="Q2628" s="76"/>
      <c r="R2628" s="76"/>
      <c r="S2628" s="76"/>
      <c r="T2628" s="76"/>
      <c r="U2628" s="76"/>
      <c r="V2628" s="76"/>
      <c r="W2628" s="76"/>
      <c r="X2628" s="76"/>
    </row>
    <row r="2629" spans="1:24">
      <c r="A2629" s="257"/>
      <c r="B2629" s="329"/>
      <c r="C2629" s="329"/>
      <c r="D2629" s="330"/>
      <c r="E2629" s="329"/>
      <c r="F2629" s="329"/>
      <c r="G2629" s="323"/>
      <c r="H2629" s="322"/>
      <c r="I2629" s="79"/>
      <c r="J2629" s="54"/>
      <c r="K2629" s="75" t="s">
        <v>34</v>
      </c>
      <c r="L2629" s="76">
        <f t="shared" si="186"/>
        <v>0</v>
      </c>
      <c r="M2629" s="76"/>
      <c r="N2629" s="76"/>
      <c r="O2629" s="76"/>
      <c r="P2629" s="76"/>
      <c r="Q2629" s="76"/>
      <c r="R2629" s="76"/>
      <c r="S2629" s="76"/>
      <c r="T2629" s="76"/>
      <c r="U2629" s="76"/>
      <c r="V2629" s="76"/>
      <c r="W2629" s="76"/>
      <c r="X2629" s="76"/>
    </row>
    <row r="2630" spans="1:24">
      <c r="A2630" s="257"/>
      <c r="B2630" s="329"/>
      <c r="C2630" s="332"/>
      <c r="D2630" s="331"/>
      <c r="E2630" s="332"/>
      <c r="F2630" s="332"/>
      <c r="G2630" s="323"/>
      <c r="H2630" s="322"/>
      <c r="I2630" s="83"/>
      <c r="J2630" s="80"/>
      <c r="K2630" s="84" t="s">
        <v>36</v>
      </c>
      <c r="L2630" s="76">
        <f t="shared" si="186"/>
        <v>2</v>
      </c>
      <c r="M2630" s="76"/>
      <c r="N2630" s="76"/>
      <c r="O2630" s="76">
        <v>1</v>
      </c>
      <c r="P2630" s="76"/>
      <c r="Q2630" s="76"/>
      <c r="R2630" s="76"/>
      <c r="S2630" s="76">
        <v>1</v>
      </c>
      <c r="T2630" s="76"/>
      <c r="U2630" s="76"/>
      <c r="V2630" s="76"/>
      <c r="W2630" s="76"/>
      <c r="X2630" s="76"/>
    </row>
    <row r="2631" spans="1:24">
      <c r="A2631" s="257"/>
      <c r="B2631" s="329"/>
      <c r="C2631" s="325" t="s">
        <v>33</v>
      </c>
      <c r="D2631" s="326" t="s">
        <v>4000</v>
      </c>
      <c r="E2631" s="327" t="s">
        <v>4001</v>
      </c>
      <c r="F2631" s="325" t="s">
        <v>4002</v>
      </c>
      <c r="G2631" s="327" t="s">
        <v>4003</v>
      </c>
      <c r="H2631" s="340" t="s">
        <v>3953</v>
      </c>
      <c r="I2631" s="74">
        <v>0</v>
      </c>
      <c r="J2631" s="46" t="s">
        <v>39</v>
      </c>
      <c r="K2631" s="75" t="s">
        <v>32</v>
      </c>
      <c r="L2631" s="76">
        <f t="shared" si="186"/>
        <v>0</v>
      </c>
      <c r="M2631" s="76"/>
      <c r="N2631" s="76"/>
      <c r="O2631" s="76"/>
      <c r="P2631" s="76"/>
      <c r="Q2631" s="76"/>
      <c r="R2631" s="76"/>
      <c r="S2631" s="76"/>
      <c r="T2631" s="76"/>
      <c r="U2631" s="76"/>
      <c r="V2631" s="76"/>
      <c r="W2631" s="76"/>
      <c r="X2631" s="76"/>
    </row>
    <row r="2632" spans="1:24">
      <c r="A2632" s="257"/>
      <c r="B2632" s="329"/>
      <c r="C2632" s="329"/>
      <c r="D2632" s="330"/>
      <c r="E2632" s="329"/>
      <c r="F2632" s="329"/>
      <c r="G2632" s="337"/>
      <c r="H2632" s="322"/>
      <c r="I2632" s="79"/>
      <c r="J2632" s="54"/>
      <c r="K2632" s="75" t="s">
        <v>34</v>
      </c>
      <c r="L2632" s="76">
        <f t="shared" si="186"/>
        <v>0</v>
      </c>
      <c r="M2632" s="76"/>
      <c r="N2632" s="76"/>
      <c r="O2632" s="76"/>
      <c r="P2632" s="76"/>
      <c r="Q2632" s="76"/>
      <c r="R2632" s="76"/>
      <c r="S2632" s="76"/>
      <c r="T2632" s="76"/>
      <c r="U2632" s="76"/>
      <c r="V2632" s="76"/>
      <c r="W2632" s="76"/>
      <c r="X2632" s="76"/>
    </row>
    <row r="2633" spans="1:24">
      <c r="A2633" s="257"/>
      <c r="B2633" s="332"/>
      <c r="C2633" s="332"/>
      <c r="D2633" s="331"/>
      <c r="E2633" s="332"/>
      <c r="F2633" s="332"/>
      <c r="G2633" s="338"/>
      <c r="H2633" s="322"/>
      <c r="I2633" s="83"/>
      <c r="J2633" s="80"/>
      <c r="K2633" s="84" t="s">
        <v>36</v>
      </c>
      <c r="L2633" s="76">
        <f t="shared" si="186"/>
        <v>2</v>
      </c>
      <c r="M2633" s="76"/>
      <c r="N2633" s="76"/>
      <c r="O2633" s="76">
        <v>1</v>
      </c>
      <c r="P2633" s="76"/>
      <c r="Q2633" s="76"/>
      <c r="R2633" s="76"/>
      <c r="S2633" s="76">
        <v>1</v>
      </c>
      <c r="T2633" s="76"/>
      <c r="U2633" s="76"/>
      <c r="V2633" s="76"/>
      <c r="W2633" s="76"/>
      <c r="X2633" s="76"/>
    </row>
    <row r="2634" spans="1:24">
      <c r="A2634" s="257"/>
      <c r="B2634" s="325" t="s">
        <v>4004</v>
      </c>
      <c r="C2634" s="325"/>
      <c r="D2634" s="131">
        <f>COUNTA(D2637:D2672)</f>
        <v>12</v>
      </c>
      <c r="E2634" s="325"/>
      <c r="F2634" s="325"/>
      <c r="G2634" s="325"/>
      <c r="H2634" s="319"/>
      <c r="I2634" s="88">
        <f>SUM(I2637:I2672)</f>
        <v>32049</v>
      </c>
      <c r="J2634" s="46" t="s">
        <v>39</v>
      </c>
      <c r="K2634" s="75" t="s">
        <v>32</v>
      </c>
      <c r="L2634" s="76">
        <f t="shared" si="186"/>
        <v>17</v>
      </c>
      <c r="M2634" s="76">
        <f>M2637+M2640+M2643+M2646+M2649+M2652+M2655+M2658+M2661+M2664+M2667+M2670</f>
        <v>5</v>
      </c>
      <c r="N2634" s="76">
        <f t="shared" ref="N2634:X2634" si="187">N2637+N2640+N2643+N2646+N2649+N2652+N2655+N2658+N2661+N2664+N2667+N2670</f>
        <v>2</v>
      </c>
      <c r="O2634" s="76">
        <f t="shared" si="187"/>
        <v>4</v>
      </c>
      <c r="P2634" s="76">
        <f t="shared" si="187"/>
        <v>0</v>
      </c>
      <c r="Q2634" s="76">
        <f t="shared" si="187"/>
        <v>0</v>
      </c>
      <c r="R2634" s="76">
        <f t="shared" si="187"/>
        <v>0</v>
      </c>
      <c r="S2634" s="76">
        <f t="shared" si="187"/>
        <v>0</v>
      </c>
      <c r="T2634" s="76">
        <f t="shared" si="187"/>
        <v>4</v>
      </c>
      <c r="U2634" s="76">
        <f t="shared" si="187"/>
        <v>2</v>
      </c>
      <c r="V2634" s="76">
        <f t="shared" si="187"/>
        <v>0</v>
      </c>
      <c r="W2634" s="76">
        <f t="shared" si="187"/>
        <v>0</v>
      </c>
      <c r="X2634" s="76">
        <f t="shared" si="187"/>
        <v>0</v>
      </c>
    </row>
    <row r="2635" spans="1:24">
      <c r="A2635" s="257"/>
      <c r="B2635" s="329"/>
      <c r="C2635" s="329"/>
      <c r="D2635" s="136"/>
      <c r="E2635" s="329"/>
      <c r="F2635" s="329"/>
      <c r="G2635" s="329"/>
      <c r="H2635" s="320"/>
      <c r="I2635" s="89"/>
      <c r="J2635" s="54"/>
      <c r="K2635" s="75" t="s">
        <v>34</v>
      </c>
      <c r="L2635" s="76">
        <f>SUM(M2635:X2635)</f>
        <v>5</v>
      </c>
      <c r="M2635" s="76">
        <f t="shared" ref="M2635:X2636" si="188">M2638+M2641+M2644+M2647+M2650+M2653+M2656+M2659+M2662+M2665+M2668+M2671</f>
        <v>1</v>
      </c>
      <c r="N2635" s="76">
        <f t="shared" si="188"/>
        <v>1</v>
      </c>
      <c r="O2635" s="76">
        <f t="shared" si="188"/>
        <v>2</v>
      </c>
      <c r="P2635" s="76">
        <f t="shared" si="188"/>
        <v>0</v>
      </c>
      <c r="Q2635" s="76">
        <f t="shared" si="188"/>
        <v>0</v>
      </c>
      <c r="R2635" s="76">
        <f t="shared" si="188"/>
        <v>0</v>
      </c>
      <c r="S2635" s="76">
        <f t="shared" si="188"/>
        <v>0</v>
      </c>
      <c r="T2635" s="76">
        <f t="shared" si="188"/>
        <v>1</v>
      </c>
      <c r="U2635" s="76">
        <f t="shared" si="188"/>
        <v>0</v>
      </c>
      <c r="V2635" s="76">
        <f t="shared" si="188"/>
        <v>0</v>
      </c>
      <c r="W2635" s="76">
        <f t="shared" si="188"/>
        <v>0</v>
      </c>
      <c r="X2635" s="76">
        <f t="shared" si="188"/>
        <v>0</v>
      </c>
    </row>
    <row r="2636" spans="1:24">
      <c r="A2636" s="257"/>
      <c r="B2636" s="332"/>
      <c r="C2636" s="332"/>
      <c r="D2636" s="138"/>
      <c r="E2636" s="332"/>
      <c r="F2636" s="332"/>
      <c r="G2636" s="332"/>
      <c r="H2636" s="321"/>
      <c r="I2636" s="90"/>
      <c r="J2636" s="80"/>
      <c r="K2636" s="84" t="s">
        <v>36</v>
      </c>
      <c r="L2636" s="76">
        <f>SUM(M2636:X2636)</f>
        <v>14</v>
      </c>
      <c r="M2636" s="76">
        <f t="shared" si="188"/>
        <v>2</v>
      </c>
      <c r="N2636" s="76">
        <f t="shared" si="188"/>
        <v>0</v>
      </c>
      <c r="O2636" s="76">
        <f t="shared" si="188"/>
        <v>8</v>
      </c>
      <c r="P2636" s="76">
        <f t="shared" si="188"/>
        <v>0</v>
      </c>
      <c r="Q2636" s="76">
        <f t="shared" si="188"/>
        <v>0</v>
      </c>
      <c r="R2636" s="76">
        <f t="shared" si="188"/>
        <v>0</v>
      </c>
      <c r="S2636" s="76">
        <f t="shared" si="188"/>
        <v>0</v>
      </c>
      <c r="T2636" s="76">
        <f t="shared" si="188"/>
        <v>4</v>
      </c>
      <c r="U2636" s="76">
        <f t="shared" si="188"/>
        <v>0</v>
      </c>
      <c r="V2636" s="76">
        <f t="shared" si="188"/>
        <v>0</v>
      </c>
      <c r="W2636" s="76">
        <f t="shared" si="188"/>
        <v>0</v>
      </c>
      <c r="X2636" s="76">
        <f t="shared" si="188"/>
        <v>0</v>
      </c>
    </row>
    <row r="2637" spans="1:24">
      <c r="A2637" s="257"/>
      <c r="B2637" s="46" t="s">
        <v>4005</v>
      </c>
      <c r="C2637" s="46" t="s">
        <v>33</v>
      </c>
      <c r="D2637" s="230" t="s">
        <v>4006</v>
      </c>
      <c r="E2637" s="230" t="s">
        <v>4007</v>
      </c>
      <c r="F2637" s="341" t="s">
        <v>4008</v>
      </c>
      <c r="G2637" s="247" t="s">
        <v>4009</v>
      </c>
      <c r="H2637" s="341" t="s">
        <v>4010</v>
      </c>
      <c r="I2637" s="290">
        <v>2710</v>
      </c>
      <c r="J2637" s="46" t="s">
        <v>39</v>
      </c>
      <c r="K2637" s="75" t="s">
        <v>32</v>
      </c>
      <c r="L2637" s="76">
        <f>SUM(M2637:X2637)</f>
        <v>3</v>
      </c>
      <c r="M2637" s="76"/>
      <c r="N2637" s="76"/>
      <c r="O2637" s="76">
        <v>1</v>
      </c>
      <c r="P2637" s="76"/>
      <c r="Q2637" s="76"/>
      <c r="R2637" s="76"/>
      <c r="S2637" s="76"/>
      <c r="T2637" s="76">
        <v>2</v>
      </c>
      <c r="U2637" s="76"/>
      <c r="V2637" s="76"/>
      <c r="W2637" s="76"/>
      <c r="X2637" s="76"/>
    </row>
    <row r="2638" spans="1:24">
      <c r="A2638" s="257"/>
      <c r="B2638" s="54"/>
      <c r="C2638" s="54"/>
      <c r="D2638" s="342"/>
      <c r="E2638" s="236"/>
      <c r="F2638" s="342"/>
      <c r="G2638" s="233"/>
      <c r="H2638" s="342"/>
      <c r="I2638" s="293"/>
      <c r="J2638" s="54"/>
      <c r="K2638" s="75" t="s">
        <v>34</v>
      </c>
      <c r="L2638" s="76">
        <f t="shared" ref="L2638:L2672" si="189">SUM(M2638:X2638)</f>
        <v>0</v>
      </c>
      <c r="M2638" s="76"/>
      <c r="N2638" s="76"/>
      <c r="O2638" s="76"/>
      <c r="P2638" s="76"/>
      <c r="Q2638" s="76"/>
      <c r="R2638" s="76"/>
      <c r="S2638" s="76"/>
      <c r="T2638" s="76"/>
      <c r="U2638" s="76"/>
      <c r="V2638" s="76"/>
      <c r="W2638" s="76"/>
      <c r="X2638" s="76"/>
    </row>
    <row r="2639" spans="1:24">
      <c r="A2639" s="257"/>
      <c r="B2639" s="54"/>
      <c r="C2639" s="80"/>
      <c r="D2639" s="343"/>
      <c r="E2639" s="242"/>
      <c r="F2639" s="343"/>
      <c r="G2639" s="239"/>
      <c r="H2639" s="343"/>
      <c r="I2639" s="295"/>
      <c r="J2639" s="80"/>
      <c r="K2639" s="84" t="s">
        <v>36</v>
      </c>
      <c r="L2639" s="76">
        <f t="shared" si="189"/>
        <v>0</v>
      </c>
      <c r="M2639" s="76"/>
      <c r="N2639" s="76"/>
      <c r="O2639" s="76"/>
      <c r="P2639" s="76"/>
      <c r="Q2639" s="76"/>
      <c r="R2639" s="76"/>
      <c r="S2639" s="76"/>
      <c r="T2639" s="76"/>
      <c r="U2639" s="76"/>
      <c r="V2639" s="76"/>
      <c r="W2639" s="76"/>
      <c r="X2639" s="76"/>
    </row>
    <row r="2640" spans="1:24">
      <c r="A2640" s="257"/>
      <c r="B2640" s="54"/>
      <c r="C2640" s="46" t="s">
        <v>33</v>
      </c>
      <c r="D2640" s="230" t="s">
        <v>4011</v>
      </c>
      <c r="E2640" s="230" t="s">
        <v>4012</v>
      </c>
      <c r="F2640" s="341" t="s">
        <v>4013</v>
      </c>
      <c r="G2640" s="247" t="s">
        <v>4014</v>
      </c>
      <c r="H2640" s="341" t="s">
        <v>4015</v>
      </c>
      <c r="I2640" s="344">
        <v>18343</v>
      </c>
      <c r="J2640" s="46" t="s">
        <v>39</v>
      </c>
      <c r="K2640" s="75" t="s">
        <v>32</v>
      </c>
      <c r="L2640" s="76">
        <f t="shared" si="189"/>
        <v>0</v>
      </c>
      <c r="M2640" s="76"/>
      <c r="N2640" s="76"/>
      <c r="O2640" s="76"/>
      <c r="P2640" s="76"/>
      <c r="Q2640" s="76"/>
      <c r="R2640" s="76"/>
      <c r="S2640" s="76"/>
      <c r="T2640" s="76"/>
      <c r="U2640" s="76"/>
      <c r="V2640" s="76"/>
      <c r="W2640" s="76"/>
      <c r="X2640" s="76"/>
    </row>
    <row r="2641" spans="1:24">
      <c r="A2641" s="257"/>
      <c r="B2641" s="54"/>
      <c r="C2641" s="54"/>
      <c r="D2641" s="342"/>
      <c r="E2641" s="236"/>
      <c r="F2641" s="342"/>
      <c r="G2641" s="233"/>
      <c r="H2641" s="342"/>
      <c r="I2641" s="345"/>
      <c r="J2641" s="54"/>
      <c r="K2641" s="75" t="s">
        <v>34</v>
      </c>
      <c r="L2641" s="76">
        <f t="shared" si="189"/>
        <v>0</v>
      </c>
      <c r="M2641" s="76"/>
      <c r="N2641" s="76"/>
      <c r="O2641" s="76"/>
      <c r="P2641" s="76"/>
      <c r="Q2641" s="76"/>
      <c r="R2641" s="76"/>
      <c r="S2641" s="76"/>
      <c r="T2641" s="76"/>
      <c r="U2641" s="76"/>
      <c r="V2641" s="76"/>
      <c r="W2641" s="76"/>
      <c r="X2641" s="76"/>
    </row>
    <row r="2642" spans="1:24">
      <c r="A2642" s="257"/>
      <c r="B2642" s="54"/>
      <c r="C2642" s="80"/>
      <c r="D2642" s="343"/>
      <c r="E2642" s="242"/>
      <c r="F2642" s="343"/>
      <c r="G2642" s="239"/>
      <c r="H2642" s="343"/>
      <c r="I2642" s="346"/>
      <c r="J2642" s="80"/>
      <c r="K2642" s="84" t="s">
        <v>36</v>
      </c>
      <c r="L2642" s="76">
        <f t="shared" si="189"/>
        <v>2</v>
      </c>
      <c r="M2642" s="76"/>
      <c r="N2642" s="76"/>
      <c r="O2642" s="76">
        <v>1</v>
      </c>
      <c r="P2642" s="76"/>
      <c r="Q2642" s="76"/>
      <c r="R2642" s="76"/>
      <c r="S2642" s="76"/>
      <c r="T2642" s="76">
        <v>1</v>
      </c>
      <c r="U2642" s="76"/>
      <c r="V2642" s="76"/>
      <c r="W2642" s="76"/>
      <c r="X2642" s="76"/>
    </row>
    <row r="2643" spans="1:24">
      <c r="A2643" s="257"/>
      <c r="B2643" s="54"/>
      <c r="C2643" s="46" t="s">
        <v>33</v>
      </c>
      <c r="D2643" s="230" t="s">
        <v>4016</v>
      </c>
      <c r="E2643" s="230" t="s">
        <v>4017</v>
      </c>
      <c r="F2643" s="341" t="s">
        <v>4018</v>
      </c>
      <c r="G2643" s="247" t="s">
        <v>4019</v>
      </c>
      <c r="H2643" s="341" t="s">
        <v>4020</v>
      </c>
      <c r="I2643" s="344">
        <v>0</v>
      </c>
      <c r="J2643" s="46" t="s">
        <v>39</v>
      </c>
      <c r="K2643" s="75" t="s">
        <v>32</v>
      </c>
      <c r="L2643" s="76">
        <f t="shared" si="189"/>
        <v>2</v>
      </c>
      <c r="M2643" s="76"/>
      <c r="N2643" s="76"/>
      <c r="O2643" s="76"/>
      <c r="P2643" s="76"/>
      <c r="Q2643" s="76"/>
      <c r="R2643" s="76"/>
      <c r="S2643" s="76"/>
      <c r="T2643" s="76"/>
      <c r="U2643" s="76">
        <v>2</v>
      </c>
      <c r="V2643" s="76"/>
      <c r="W2643" s="76"/>
      <c r="X2643" s="76"/>
    </row>
    <row r="2644" spans="1:24">
      <c r="A2644" s="257"/>
      <c r="B2644" s="54"/>
      <c r="C2644" s="54"/>
      <c r="D2644" s="342"/>
      <c r="E2644" s="236"/>
      <c r="F2644" s="342"/>
      <c r="G2644" s="233"/>
      <c r="H2644" s="342"/>
      <c r="I2644" s="345"/>
      <c r="J2644" s="54"/>
      <c r="K2644" s="75" t="s">
        <v>34</v>
      </c>
      <c r="L2644" s="76">
        <f t="shared" si="189"/>
        <v>0</v>
      </c>
      <c r="M2644" s="76"/>
      <c r="N2644" s="76"/>
      <c r="O2644" s="76"/>
      <c r="P2644" s="76"/>
      <c r="Q2644" s="76"/>
      <c r="R2644" s="76"/>
      <c r="S2644" s="76"/>
      <c r="T2644" s="76"/>
      <c r="U2644" s="76"/>
      <c r="V2644" s="76"/>
      <c r="W2644" s="76"/>
      <c r="X2644" s="76"/>
    </row>
    <row r="2645" spans="1:24">
      <c r="A2645" s="257"/>
      <c r="B2645" s="54"/>
      <c r="C2645" s="80"/>
      <c r="D2645" s="343"/>
      <c r="E2645" s="242"/>
      <c r="F2645" s="343"/>
      <c r="G2645" s="239"/>
      <c r="H2645" s="343"/>
      <c r="I2645" s="346"/>
      <c r="J2645" s="80"/>
      <c r="K2645" s="84" t="s">
        <v>36</v>
      </c>
      <c r="L2645" s="76">
        <f t="shared" si="189"/>
        <v>0</v>
      </c>
      <c r="M2645" s="76"/>
      <c r="N2645" s="76"/>
      <c r="O2645" s="76"/>
      <c r="P2645" s="76"/>
      <c r="Q2645" s="76"/>
      <c r="R2645" s="76"/>
      <c r="S2645" s="76"/>
      <c r="T2645" s="76"/>
      <c r="U2645" s="76"/>
      <c r="V2645" s="76"/>
      <c r="W2645" s="76"/>
      <c r="X2645" s="76"/>
    </row>
    <row r="2646" spans="1:24">
      <c r="A2646" s="257"/>
      <c r="B2646" s="54"/>
      <c r="C2646" s="46" t="s">
        <v>33</v>
      </c>
      <c r="D2646" s="230" t="s">
        <v>4021</v>
      </c>
      <c r="E2646" s="230" t="s">
        <v>4022</v>
      </c>
      <c r="F2646" s="341" t="s">
        <v>4023</v>
      </c>
      <c r="G2646" s="247" t="s">
        <v>4024</v>
      </c>
      <c r="H2646" s="341" t="s">
        <v>4025</v>
      </c>
      <c r="I2646" s="344">
        <v>327</v>
      </c>
      <c r="J2646" s="46" t="s">
        <v>39</v>
      </c>
      <c r="K2646" s="75" t="s">
        <v>32</v>
      </c>
      <c r="L2646" s="76">
        <f t="shared" si="189"/>
        <v>2</v>
      </c>
      <c r="M2646" s="76"/>
      <c r="N2646" s="76">
        <v>1</v>
      </c>
      <c r="O2646" s="76"/>
      <c r="P2646" s="76"/>
      <c r="Q2646" s="76"/>
      <c r="R2646" s="76"/>
      <c r="S2646" s="76"/>
      <c r="T2646" s="76">
        <v>1</v>
      </c>
      <c r="U2646" s="76"/>
      <c r="V2646" s="76"/>
      <c r="W2646" s="76"/>
      <c r="X2646" s="76"/>
    </row>
    <row r="2647" spans="1:24">
      <c r="A2647" s="257"/>
      <c r="B2647" s="54"/>
      <c r="C2647" s="54"/>
      <c r="D2647" s="342"/>
      <c r="E2647" s="236"/>
      <c r="F2647" s="342"/>
      <c r="G2647" s="233"/>
      <c r="H2647" s="342"/>
      <c r="I2647" s="345"/>
      <c r="J2647" s="54"/>
      <c r="K2647" s="75" t="s">
        <v>34</v>
      </c>
      <c r="L2647" s="76">
        <f t="shared" si="189"/>
        <v>0</v>
      </c>
      <c r="M2647" s="76"/>
      <c r="N2647" s="76"/>
      <c r="O2647" s="76"/>
      <c r="P2647" s="76"/>
      <c r="Q2647" s="76"/>
      <c r="R2647" s="76"/>
      <c r="S2647" s="76"/>
      <c r="T2647" s="76"/>
      <c r="U2647" s="76"/>
      <c r="V2647" s="76"/>
      <c r="W2647" s="76"/>
      <c r="X2647" s="76"/>
    </row>
    <row r="2648" spans="1:24">
      <c r="A2648" s="257"/>
      <c r="B2648" s="54"/>
      <c r="C2648" s="80"/>
      <c r="D2648" s="343"/>
      <c r="E2648" s="242"/>
      <c r="F2648" s="343"/>
      <c r="G2648" s="239"/>
      <c r="H2648" s="343"/>
      <c r="I2648" s="346"/>
      <c r="J2648" s="80"/>
      <c r="K2648" s="84" t="s">
        <v>36</v>
      </c>
      <c r="L2648" s="76">
        <f t="shared" si="189"/>
        <v>2</v>
      </c>
      <c r="M2648" s="76"/>
      <c r="N2648" s="76"/>
      <c r="O2648" s="76">
        <v>1</v>
      </c>
      <c r="P2648" s="76"/>
      <c r="Q2648" s="76"/>
      <c r="R2648" s="76"/>
      <c r="S2648" s="76"/>
      <c r="T2648" s="76">
        <v>1</v>
      </c>
      <c r="U2648" s="76"/>
      <c r="V2648" s="76"/>
      <c r="W2648" s="76"/>
      <c r="X2648" s="76"/>
    </row>
    <row r="2649" spans="1:24">
      <c r="A2649" s="257"/>
      <c r="B2649" s="54"/>
      <c r="C2649" s="46" t="s">
        <v>33</v>
      </c>
      <c r="D2649" s="230" t="s">
        <v>4026</v>
      </c>
      <c r="E2649" s="230" t="s">
        <v>4027</v>
      </c>
      <c r="F2649" s="341" t="s">
        <v>4028</v>
      </c>
      <c r="G2649" s="247" t="s">
        <v>4029</v>
      </c>
      <c r="H2649" s="341" t="s">
        <v>4030</v>
      </c>
      <c r="I2649" s="344">
        <v>0</v>
      </c>
      <c r="J2649" s="46" t="s">
        <v>39</v>
      </c>
      <c r="K2649" s="75" t="s">
        <v>32</v>
      </c>
      <c r="L2649" s="76">
        <f t="shared" si="189"/>
        <v>2</v>
      </c>
      <c r="M2649" s="76"/>
      <c r="N2649" s="76">
        <v>1</v>
      </c>
      <c r="O2649" s="76"/>
      <c r="P2649" s="76"/>
      <c r="Q2649" s="76"/>
      <c r="R2649" s="76"/>
      <c r="S2649" s="76"/>
      <c r="T2649" s="76">
        <v>1</v>
      </c>
      <c r="U2649" s="76"/>
      <c r="V2649" s="76"/>
      <c r="W2649" s="76"/>
      <c r="X2649" s="76"/>
    </row>
    <row r="2650" spans="1:24">
      <c r="A2650" s="257"/>
      <c r="B2650" s="54"/>
      <c r="C2650" s="54"/>
      <c r="D2650" s="342"/>
      <c r="E2650" s="236"/>
      <c r="F2650" s="342"/>
      <c r="G2650" s="233"/>
      <c r="H2650" s="342"/>
      <c r="I2650" s="345"/>
      <c r="J2650" s="54"/>
      <c r="K2650" s="75" t="s">
        <v>34</v>
      </c>
      <c r="L2650" s="76">
        <f t="shared" si="189"/>
        <v>0</v>
      </c>
      <c r="M2650" s="76"/>
      <c r="N2650" s="76"/>
      <c r="O2650" s="76"/>
      <c r="P2650" s="76"/>
      <c r="Q2650" s="76"/>
      <c r="R2650" s="76"/>
      <c r="S2650" s="76"/>
      <c r="T2650" s="76"/>
      <c r="U2650" s="76"/>
      <c r="V2650" s="76"/>
      <c r="W2650" s="76"/>
      <c r="X2650" s="76"/>
    </row>
    <row r="2651" spans="1:24">
      <c r="A2651" s="257"/>
      <c r="B2651" s="54"/>
      <c r="C2651" s="80"/>
      <c r="D2651" s="343"/>
      <c r="E2651" s="242"/>
      <c r="F2651" s="343"/>
      <c r="G2651" s="239"/>
      <c r="H2651" s="343"/>
      <c r="I2651" s="346"/>
      <c r="J2651" s="80"/>
      <c r="K2651" s="84" t="s">
        <v>36</v>
      </c>
      <c r="L2651" s="76">
        <f t="shared" si="189"/>
        <v>2</v>
      </c>
      <c r="M2651" s="76"/>
      <c r="N2651" s="76"/>
      <c r="O2651" s="76">
        <v>1</v>
      </c>
      <c r="P2651" s="76"/>
      <c r="Q2651" s="76"/>
      <c r="R2651" s="76"/>
      <c r="S2651" s="76"/>
      <c r="T2651" s="76">
        <v>1</v>
      </c>
      <c r="U2651" s="76"/>
      <c r="V2651" s="76"/>
      <c r="W2651" s="76"/>
      <c r="X2651" s="76"/>
    </row>
    <row r="2652" spans="1:24">
      <c r="A2652" s="257"/>
      <c r="B2652" s="54"/>
      <c r="C2652" s="46" t="s">
        <v>33</v>
      </c>
      <c r="D2652" s="230" t="s">
        <v>4031</v>
      </c>
      <c r="E2652" s="230" t="s">
        <v>4032</v>
      </c>
      <c r="F2652" s="341" t="s">
        <v>4033</v>
      </c>
      <c r="G2652" s="247" t="s">
        <v>4034</v>
      </c>
      <c r="H2652" s="341" t="s">
        <v>4035</v>
      </c>
      <c r="I2652" s="344">
        <v>0</v>
      </c>
      <c r="J2652" s="46" t="s">
        <v>39</v>
      </c>
      <c r="K2652" s="75" t="s">
        <v>32</v>
      </c>
      <c r="L2652" s="76">
        <f t="shared" si="189"/>
        <v>2</v>
      </c>
      <c r="M2652" s="76">
        <v>1</v>
      </c>
      <c r="N2652" s="76"/>
      <c r="O2652" s="76">
        <v>1</v>
      </c>
      <c r="P2652" s="76"/>
      <c r="Q2652" s="76"/>
      <c r="R2652" s="76"/>
      <c r="S2652" s="76"/>
      <c r="T2652" s="76"/>
      <c r="U2652" s="76"/>
      <c r="V2652" s="76"/>
      <c r="W2652" s="76"/>
      <c r="X2652" s="76"/>
    </row>
    <row r="2653" spans="1:24">
      <c r="A2653" s="257"/>
      <c r="B2653" s="54"/>
      <c r="C2653" s="54"/>
      <c r="D2653" s="342"/>
      <c r="E2653" s="236"/>
      <c r="F2653" s="342"/>
      <c r="G2653" s="233"/>
      <c r="H2653" s="342"/>
      <c r="I2653" s="345"/>
      <c r="J2653" s="54"/>
      <c r="K2653" s="75" t="s">
        <v>34</v>
      </c>
      <c r="L2653" s="76">
        <f t="shared" si="189"/>
        <v>0</v>
      </c>
      <c r="M2653" s="76"/>
      <c r="N2653" s="76"/>
      <c r="O2653" s="76"/>
      <c r="P2653" s="76"/>
      <c r="Q2653" s="76"/>
      <c r="R2653" s="76"/>
      <c r="S2653" s="76"/>
      <c r="T2653" s="76"/>
      <c r="U2653" s="76"/>
      <c r="V2653" s="76"/>
      <c r="W2653" s="76"/>
      <c r="X2653" s="76"/>
    </row>
    <row r="2654" spans="1:24">
      <c r="A2654" s="257"/>
      <c r="B2654" s="54"/>
      <c r="C2654" s="80"/>
      <c r="D2654" s="343"/>
      <c r="E2654" s="242"/>
      <c r="F2654" s="343"/>
      <c r="G2654" s="239"/>
      <c r="H2654" s="343"/>
      <c r="I2654" s="346"/>
      <c r="J2654" s="80"/>
      <c r="K2654" s="84" t="s">
        <v>36</v>
      </c>
      <c r="L2654" s="76">
        <f t="shared" si="189"/>
        <v>0</v>
      </c>
      <c r="M2654" s="76"/>
      <c r="N2654" s="76"/>
      <c r="O2654" s="76"/>
      <c r="P2654" s="76"/>
      <c r="Q2654" s="76"/>
      <c r="R2654" s="76"/>
      <c r="S2654" s="76"/>
      <c r="T2654" s="76"/>
      <c r="U2654" s="76"/>
      <c r="V2654" s="76"/>
      <c r="W2654" s="76"/>
      <c r="X2654" s="76"/>
    </row>
    <row r="2655" spans="1:24">
      <c r="A2655" s="257"/>
      <c r="B2655" s="54"/>
      <c r="C2655" s="46" t="s">
        <v>31</v>
      </c>
      <c r="D2655" s="341" t="s">
        <v>4036</v>
      </c>
      <c r="E2655" s="230" t="s">
        <v>4037</v>
      </c>
      <c r="F2655" s="341" t="s">
        <v>4038</v>
      </c>
      <c r="G2655" s="247" t="s">
        <v>4039</v>
      </c>
      <c r="H2655" s="341" t="s">
        <v>4040</v>
      </c>
      <c r="I2655" s="344">
        <v>2542</v>
      </c>
      <c r="J2655" s="46" t="s">
        <v>39</v>
      </c>
      <c r="K2655" s="75" t="s">
        <v>32</v>
      </c>
      <c r="L2655" s="76">
        <f t="shared" si="189"/>
        <v>0</v>
      </c>
      <c r="M2655" s="76"/>
      <c r="N2655" s="76"/>
      <c r="O2655" s="76"/>
      <c r="P2655" s="76"/>
      <c r="Q2655" s="76"/>
      <c r="R2655" s="76"/>
      <c r="S2655" s="76"/>
      <c r="T2655" s="76"/>
      <c r="U2655" s="76"/>
      <c r="V2655" s="76"/>
      <c r="W2655" s="76"/>
      <c r="X2655" s="76"/>
    </row>
    <row r="2656" spans="1:24">
      <c r="A2656" s="257"/>
      <c r="B2656" s="54"/>
      <c r="C2656" s="54"/>
      <c r="D2656" s="342"/>
      <c r="E2656" s="236"/>
      <c r="F2656" s="342"/>
      <c r="G2656" s="233"/>
      <c r="H2656" s="342"/>
      <c r="I2656" s="345"/>
      <c r="J2656" s="54"/>
      <c r="K2656" s="75" t="s">
        <v>34</v>
      </c>
      <c r="L2656" s="76">
        <f t="shared" si="189"/>
        <v>5</v>
      </c>
      <c r="M2656" s="76">
        <v>1</v>
      </c>
      <c r="N2656" s="76">
        <v>1</v>
      </c>
      <c r="O2656" s="76">
        <v>2</v>
      </c>
      <c r="P2656" s="76"/>
      <c r="Q2656" s="76"/>
      <c r="R2656" s="76"/>
      <c r="S2656" s="76"/>
      <c r="T2656" s="76">
        <v>1</v>
      </c>
      <c r="U2656" s="76"/>
      <c r="V2656" s="76"/>
      <c r="W2656" s="76"/>
      <c r="X2656" s="76"/>
    </row>
    <row r="2657" spans="1:24">
      <c r="A2657" s="257"/>
      <c r="B2657" s="54"/>
      <c r="C2657" s="80"/>
      <c r="D2657" s="343"/>
      <c r="E2657" s="242"/>
      <c r="F2657" s="343"/>
      <c r="G2657" s="239"/>
      <c r="H2657" s="343"/>
      <c r="I2657" s="346"/>
      <c r="J2657" s="80"/>
      <c r="K2657" s="84" t="s">
        <v>36</v>
      </c>
      <c r="L2657" s="76">
        <f t="shared" si="189"/>
        <v>0</v>
      </c>
      <c r="M2657" s="76"/>
      <c r="N2657" s="76"/>
      <c r="O2657" s="76"/>
      <c r="P2657" s="76"/>
      <c r="Q2657" s="76"/>
      <c r="R2657" s="76"/>
      <c r="S2657" s="76"/>
      <c r="T2657" s="76"/>
      <c r="U2657" s="76"/>
      <c r="V2657" s="76"/>
      <c r="W2657" s="76"/>
      <c r="X2657" s="76"/>
    </row>
    <row r="2658" spans="1:24">
      <c r="A2658" s="257"/>
      <c r="B2658" s="54"/>
      <c r="C2658" s="46" t="s">
        <v>33</v>
      </c>
      <c r="D2658" s="341" t="s">
        <v>4041</v>
      </c>
      <c r="E2658" s="262" t="s">
        <v>4042</v>
      </c>
      <c r="F2658" s="341" t="s">
        <v>4043</v>
      </c>
      <c r="G2658" s="247" t="s">
        <v>4044</v>
      </c>
      <c r="H2658" s="341"/>
      <c r="I2658" s="344">
        <v>0</v>
      </c>
      <c r="J2658" s="46" t="s">
        <v>39</v>
      </c>
      <c r="K2658" s="75" t="s">
        <v>32</v>
      </c>
      <c r="L2658" s="76">
        <f t="shared" si="189"/>
        <v>0</v>
      </c>
      <c r="M2658" s="76"/>
      <c r="N2658" s="76"/>
      <c r="O2658" s="76"/>
      <c r="P2658" s="76"/>
      <c r="Q2658" s="76"/>
      <c r="R2658" s="76"/>
      <c r="S2658" s="76"/>
      <c r="T2658" s="76"/>
      <c r="U2658" s="76"/>
      <c r="V2658" s="76"/>
      <c r="W2658" s="76"/>
      <c r="X2658" s="76"/>
    </row>
    <row r="2659" spans="1:24">
      <c r="A2659" s="257"/>
      <c r="B2659" s="54"/>
      <c r="C2659" s="54"/>
      <c r="D2659" s="342"/>
      <c r="E2659" s="347"/>
      <c r="F2659" s="342"/>
      <c r="G2659" s="233"/>
      <c r="H2659" s="342"/>
      <c r="I2659" s="345"/>
      <c r="J2659" s="54"/>
      <c r="K2659" s="75" t="s">
        <v>34</v>
      </c>
      <c r="L2659" s="76">
        <f t="shared" si="189"/>
        <v>0</v>
      </c>
      <c r="M2659" s="76"/>
      <c r="N2659" s="76"/>
      <c r="O2659" s="76"/>
      <c r="P2659" s="76"/>
      <c r="Q2659" s="76"/>
      <c r="R2659" s="76"/>
      <c r="S2659" s="76"/>
      <c r="T2659" s="76"/>
      <c r="U2659" s="76"/>
      <c r="V2659" s="76"/>
      <c r="W2659" s="76"/>
      <c r="X2659" s="76"/>
    </row>
    <row r="2660" spans="1:24">
      <c r="A2660" s="257"/>
      <c r="B2660" s="54"/>
      <c r="C2660" s="80"/>
      <c r="D2660" s="343"/>
      <c r="E2660" s="348"/>
      <c r="F2660" s="343"/>
      <c r="G2660" s="239"/>
      <c r="H2660" s="343"/>
      <c r="I2660" s="346"/>
      <c r="J2660" s="80"/>
      <c r="K2660" s="84" t="s">
        <v>36</v>
      </c>
      <c r="L2660" s="76">
        <f t="shared" si="189"/>
        <v>2</v>
      </c>
      <c r="M2660" s="76">
        <v>1</v>
      </c>
      <c r="N2660" s="76"/>
      <c r="O2660" s="76">
        <v>1</v>
      </c>
      <c r="P2660" s="76"/>
      <c r="Q2660" s="76"/>
      <c r="R2660" s="76"/>
      <c r="S2660" s="76"/>
      <c r="T2660" s="76"/>
      <c r="U2660" s="76"/>
      <c r="V2660" s="76"/>
      <c r="W2660" s="76"/>
      <c r="X2660" s="76"/>
    </row>
    <row r="2661" spans="1:24">
      <c r="A2661" s="257"/>
      <c r="B2661" s="54"/>
      <c r="C2661" s="46" t="s">
        <v>33</v>
      </c>
      <c r="D2661" s="230" t="s">
        <v>4045</v>
      </c>
      <c r="E2661" s="262" t="s">
        <v>4042</v>
      </c>
      <c r="F2661" s="341" t="s">
        <v>4046</v>
      </c>
      <c r="G2661" s="247" t="s">
        <v>4047</v>
      </c>
      <c r="H2661" s="341" t="s">
        <v>4048</v>
      </c>
      <c r="I2661" s="344">
        <v>8127</v>
      </c>
      <c r="J2661" s="46" t="s">
        <v>39</v>
      </c>
      <c r="K2661" s="75" t="s">
        <v>32</v>
      </c>
      <c r="L2661" s="76">
        <f t="shared" si="189"/>
        <v>0</v>
      </c>
      <c r="M2661" s="76"/>
      <c r="N2661" s="76"/>
      <c r="O2661" s="76"/>
      <c r="P2661" s="76"/>
      <c r="Q2661" s="76"/>
      <c r="R2661" s="76"/>
      <c r="S2661" s="76"/>
      <c r="T2661" s="76"/>
      <c r="U2661" s="76"/>
      <c r="V2661" s="76"/>
      <c r="W2661" s="76"/>
      <c r="X2661" s="76"/>
    </row>
    <row r="2662" spans="1:24">
      <c r="A2662" s="257"/>
      <c r="B2662" s="54"/>
      <c r="C2662" s="54"/>
      <c r="D2662" s="342"/>
      <c r="E2662" s="347"/>
      <c r="F2662" s="342"/>
      <c r="G2662" s="233"/>
      <c r="H2662" s="342"/>
      <c r="I2662" s="345"/>
      <c r="J2662" s="54"/>
      <c r="K2662" s="75" t="s">
        <v>34</v>
      </c>
      <c r="L2662" s="76">
        <f t="shared" si="189"/>
        <v>0</v>
      </c>
      <c r="M2662" s="76"/>
      <c r="N2662" s="76"/>
      <c r="O2662" s="76"/>
      <c r="P2662" s="76"/>
      <c r="Q2662" s="76"/>
      <c r="R2662" s="76"/>
      <c r="S2662" s="76"/>
      <c r="T2662" s="76"/>
      <c r="U2662" s="76"/>
      <c r="V2662" s="76"/>
      <c r="W2662" s="76"/>
      <c r="X2662" s="76"/>
    </row>
    <row r="2663" spans="1:24">
      <c r="A2663" s="257"/>
      <c r="B2663" s="54"/>
      <c r="C2663" s="80"/>
      <c r="D2663" s="343"/>
      <c r="E2663" s="348"/>
      <c r="F2663" s="343"/>
      <c r="G2663" s="239"/>
      <c r="H2663" s="343"/>
      <c r="I2663" s="346"/>
      <c r="J2663" s="80"/>
      <c r="K2663" s="84" t="s">
        <v>36</v>
      </c>
      <c r="L2663" s="76">
        <f t="shared" si="189"/>
        <v>2</v>
      </c>
      <c r="M2663" s="76"/>
      <c r="N2663" s="76"/>
      <c r="O2663" s="76">
        <v>1</v>
      </c>
      <c r="P2663" s="76"/>
      <c r="Q2663" s="76"/>
      <c r="R2663" s="76"/>
      <c r="S2663" s="76"/>
      <c r="T2663" s="76">
        <v>1</v>
      </c>
      <c r="U2663" s="76"/>
      <c r="V2663" s="76"/>
      <c r="W2663" s="76"/>
      <c r="X2663" s="76"/>
    </row>
    <row r="2664" spans="1:24">
      <c r="A2664" s="257"/>
      <c r="B2664" s="54"/>
      <c r="C2664" s="46" t="s">
        <v>33</v>
      </c>
      <c r="D2664" s="230" t="s">
        <v>4049</v>
      </c>
      <c r="E2664" s="262" t="s">
        <v>4050</v>
      </c>
      <c r="F2664" s="341" t="s">
        <v>4051</v>
      </c>
      <c r="G2664" s="247" t="s">
        <v>4052</v>
      </c>
      <c r="H2664" s="341"/>
      <c r="I2664" s="344">
        <v>0</v>
      </c>
      <c r="J2664" s="46" t="s">
        <v>39</v>
      </c>
      <c r="K2664" s="75" t="s">
        <v>32</v>
      </c>
      <c r="L2664" s="76">
        <f t="shared" si="189"/>
        <v>0</v>
      </c>
      <c r="M2664" s="76"/>
      <c r="N2664" s="76"/>
      <c r="O2664" s="76"/>
      <c r="P2664" s="76"/>
      <c r="Q2664" s="76"/>
      <c r="R2664" s="76"/>
      <c r="S2664" s="76"/>
      <c r="T2664" s="76"/>
      <c r="U2664" s="76"/>
      <c r="V2664" s="76"/>
      <c r="W2664" s="76"/>
      <c r="X2664" s="76"/>
    </row>
    <row r="2665" spans="1:24">
      <c r="A2665" s="257"/>
      <c r="B2665" s="54"/>
      <c r="C2665" s="54"/>
      <c r="D2665" s="342"/>
      <c r="E2665" s="347"/>
      <c r="F2665" s="342"/>
      <c r="G2665" s="233"/>
      <c r="H2665" s="342"/>
      <c r="I2665" s="345"/>
      <c r="J2665" s="54"/>
      <c r="K2665" s="75" t="s">
        <v>34</v>
      </c>
      <c r="L2665" s="76">
        <f t="shared" si="189"/>
        <v>0</v>
      </c>
      <c r="M2665" s="76"/>
      <c r="N2665" s="76"/>
      <c r="O2665" s="76"/>
      <c r="P2665" s="76"/>
      <c r="Q2665" s="76"/>
      <c r="R2665" s="76"/>
      <c r="S2665" s="76"/>
      <c r="T2665" s="76"/>
      <c r="U2665" s="76"/>
      <c r="V2665" s="76"/>
      <c r="W2665" s="76"/>
      <c r="X2665" s="76"/>
    </row>
    <row r="2666" spans="1:24">
      <c r="A2666" s="257"/>
      <c r="B2666" s="54"/>
      <c r="C2666" s="80"/>
      <c r="D2666" s="343"/>
      <c r="E2666" s="348"/>
      <c r="F2666" s="343"/>
      <c r="G2666" s="239"/>
      <c r="H2666" s="343"/>
      <c r="I2666" s="346"/>
      <c r="J2666" s="80"/>
      <c r="K2666" s="84" t="s">
        <v>36</v>
      </c>
      <c r="L2666" s="76">
        <f t="shared" si="189"/>
        <v>2</v>
      </c>
      <c r="M2666" s="76"/>
      <c r="N2666" s="76"/>
      <c r="O2666" s="76">
        <v>2</v>
      </c>
      <c r="P2666" s="76"/>
      <c r="Q2666" s="76"/>
      <c r="R2666" s="76"/>
      <c r="S2666" s="76"/>
      <c r="T2666" s="76"/>
      <c r="U2666" s="76"/>
      <c r="V2666" s="76"/>
      <c r="W2666" s="76"/>
      <c r="X2666" s="76"/>
    </row>
    <row r="2667" spans="1:24">
      <c r="A2667" s="257"/>
      <c r="B2667" s="54"/>
      <c r="C2667" s="46" t="s">
        <v>33</v>
      </c>
      <c r="D2667" s="341" t="s">
        <v>4053</v>
      </c>
      <c r="E2667" s="262" t="s">
        <v>4054</v>
      </c>
      <c r="F2667" s="341" t="s">
        <v>4055</v>
      </c>
      <c r="G2667" s="247" t="s">
        <v>4056</v>
      </c>
      <c r="H2667" s="341" t="s">
        <v>4057</v>
      </c>
      <c r="I2667" s="344">
        <v>0</v>
      </c>
      <c r="J2667" s="46" t="s">
        <v>39</v>
      </c>
      <c r="K2667" s="75" t="s">
        <v>32</v>
      </c>
      <c r="L2667" s="76">
        <f t="shared" si="189"/>
        <v>6</v>
      </c>
      <c r="M2667" s="76">
        <v>4</v>
      </c>
      <c r="N2667" s="76"/>
      <c r="O2667" s="76">
        <v>2</v>
      </c>
      <c r="P2667" s="76"/>
      <c r="Q2667" s="76"/>
      <c r="R2667" s="76"/>
      <c r="S2667" s="76"/>
      <c r="T2667" s="76"/>
      <c r="U2667" s="76"/>
      <c r="V2667" s="76"/>
      <c r="W2667" s="76"/>
      <c r="X2667" s="76"/>
    </row>
    <row r="2668" spans="1:24">
      <c r="A2668" s="257"/>
      <c r="B2668" s="54"/>
      <c r="C2668" s="54"/>
      <c r="D2668" s="342"/>
      <c r="E2668" s="347"/>
      <c r="F2668" s="342"/>
      <c r="G2668" s="233"/>
      <c r="H2668" s="342"/>
      <c r="I2668" s="345"/>
      <c r="J2668" s="54"/>
      <c r="K2668" s="75" t="s">
        <v>34</v>
      </c>
      <c r="L2668" s="76">
        <f t="shared" si="189"/>
        <v>0</v>
      </c>
      <c r="M2668" s="76"/>
      <c r="N2668" s="76"/>
      <c r="O2668" s="76"/>
      <c r="P2668" s="76"/>
      <c r="Q2668" s="76"/>
      <c r="R2668" s="76"/>
      <c r="S2668" s="76"/>
      <c r="T2668" s="76"/>
      <c r="U2668" s="76"/>
      <c r="V2668" s="76"/>
      <c r="W2668" s="76"/>
      <c r="X2668" s="76"/>
    </row>
    <row r="2669" spans="1:24">
      <c r="A2669" s="257"/>
      <c r="B2669" s="54"/>
      <c r="C2669" s="80"/>
      <c r="D2669" s="343"/>
      <c r="E2669" s="348"/>
      <c r="F2669" s="343"/>
      <c r="G2669" s="239"/>
      <c r="H2669" s="343"/>
      <c r="I2669" s="346"/>
      <c r="J2669" s="80"/>
      <c r="K2669" s="84" t="s">
        <v>36</v>
      </c>
      <c r="L2669" s="76">
        <f t="shared" si="189"/>
        <v>0</v>
      </c>
      <c r="M2669" s="76"/>
      <c r="N2669" s="76"/>
      <c r="O2669" s="76"/>
      <c r="P2669" s="76"/>
      <c r="Q2669" s="76"/>
      <c r="R2669" s="76"/>
      <c r="S2669" s="76"/>
      <c r="T2669" s="76"/>
      <c r="U2669" s="76"/>
      <c r="V2669" s="76"/>
      <c r="W2669" s="76"/>
      <c r="X2669" s="76"/>
    </row>
    <row r="2670" spans="1:24">
      <c r="A2670" s="257"/>
      <c r="B2670" s="54"/>
      <c r="C2670" s="46" t="s">
        <v>33</v>
      </c>
      <c r="D2670" s="341" t="s">
        <v>4058</v>
      </c>
      <c r="E2670" s="262" t="s">
        <v>4059</v>
      </c>
      <c r="F2670" s="341" t="s">
        <v>4060</v>
      </c>
      <c r="G2670" s="247" t="s">
        <v>4061</v>
      </c>
      <c r="H2670" s="341"/>
      <c r="I2670" s="344">
        <v>0</v>
      </c>
      <c r="J2670" s="46" t="s">
        <v>39</v>
      </c>
      <c r="K2670" s="75" t="s">
        <v>32</v>
      </c>
      <c r="L2670" s="76">
        <f t="shared" si="189"/>
        <v>0</v>
      </c>
      <c r="M2670" s="76"/>
      <c r="N2670" s="76"/>
      <c r="O2670" s="76"/>
      <c r="P2670" s="76"/>
      <c r="Q2670" s="76"/>
      <c r="R2670" s="76"/>
      <c r="S2670" s="76"/>
      <c r="T2670" s="76"/>
      <c r="U2670" s="76"/>
      <c r="V2670" s="76"/>
      <c r="W2670" s="76"/>
      <c r="X2670" s="76"/>
    </row>
    <row r="2671" spans="1:24">
      <c r="A2671" s="257"/>
      <c r="B2671" s="54"/>
      <c r="C2671" s="54"/>
      <c r="D2671" s="342"/>
      <c r="E2671" s="347"/>
      <c r="F2671" s="342"/>
      <c r="G2671" s="233"/>
      <c r="H2671" s="342"/>
      <c r="I2671" s="345"/>
      <c r="J2671" s="54"/>
      <c r="K2671" s="75" t="s">
        <v>34</v>
      </c>
      <c r="L2671" s="76">
        <f t="shared" si="189"/>
        <v>0</v>
      </c>
      <c r="M2671" s="76"/>
      <c r="N2671" s="76"/>
      <c r="O2671" s="76"/>
      <c r="P2671" s="76"/>
      <c r="Q2671" s="76"/>
      <c r="R2671" s="76"/>
      <c r="S2671" s="76"/>
      <c r="T2671" s="76"/>
      <c r="U2671" s="76"/>
      <c r="V2671" s="76"/>
      <c r="W2671" s="76"/>
      <c r="X2671" s="76"/>
    </row>
    <row r="2672" spans="1:24">
      <c r="A2672" s="257"/>
      <c r="B2672" s="80"/>
      <c r="C2672" s="80"/>
      <c r="D2672" s="343"/>
      <c r="E2672" s="348"/>
      <c r="F2672" s="343"/>
      <c r="G2672" s="239"/>
      <c r="H2672" s="343"/>
      <c r="I2672" s="346"/>
      <c r="J2672" s="80"/>
      <c r="K2672" s="84" t="s">
        <v>36</v>
      </c>
      <c r="L2672" s="76">
        <f t="shared" si="189"/>
        <v>2</v>
      </c>
      <c r="M2672" s="76">
        <v>1</v>
      </c>
      <c r="N2672" s="76"/>
      <c r="O2672" s="76">
        <v>1</v>
      </c>
      <c r="P2672" s="76"/>
      <c r="Q2672" s="76"/>
      <c r="R2672" s="76"/>
      <c r="S2672" s="76"/>
      <c r="T2672" s="76"/>
      <c r="U2672" s="76"/>
      <c r="V2672" s="76"/>
      <c r="W2672" s="76"/>
      <c r="X2672" s="76"/>
    </row>
    <row r="2673" spans="1:24">
      <c r="A2673" s="257"/>
      <c r="B2673" s="46" t="s">
        <v>4062</v>
      </c>
      <c r="C2673" s="46"/>
      <c r="D2673" s="131">
        <f>COUNTA(D2676:D2681)</f>
        <v>2</v>
      </c>
      <c r="E2673" s="349"/>
      <c r="F2673" s="341"/>
      <c r="G2673" s="247"/>
      <c r="H2673" s="341"/>
      <c r="I2673" s="265">
        <f>SUM(I2676:I2681)</f>
        <v>861</v>
      </c>
      <c r="J2673" s="46" t="s">
        <v>39</v>
      </c>
      <c r="K2673" s="75" t="s">
        <v>32</v>
      </c>
      <c r="L2673" s="76">
        <f>SUM(M2673:X2673)</f>
        <v>0</v>
      </c>
      <c r="M2673" s="76">
        <f>M2676+M2679</f>
        <v>0</v>
      </c>
      <c r="N2673" s="76">
        <f t="shared" ref="N2673:X2673" si="190">N2676+N2679</f>
        <v>0</v>
      </c>
      <c r="O2673" s="76">
        <f t="shared" si="190"/>
        <v>0</v>
      </c>
      <c r="P2673" s="76">
        <f t="shared" si="190"/>
        <v>0</v>
      </c>
      <c r="Q2673" s="76">
        <f t="shared" si="190"/>
        <v>0</v>
      </c>
      <c r="R2673" s="76">
        <f t="shared" si="190"/>
        <v>0</v>
      </c>
      <c r="S2673" s="76">
        <f t="shared" si="190"/>
        <v>0</v>
      </c>
      <c r="T2673" s="76">
        <f t="shared" si="190"/>
        <v>0</v>
      </c>
      <c r="U2673" s="76">
        <f t="shared" si="190"/>
        <v>0</v>
      </c>
      <c r="V2673" s="76">
        <f t="shared" si="190"/>
        <v>0</v>
      </c>
      <c r="W2673" s="76">
        <f t="shared" si="190"/>
        <v>0</v>
      </c>
      <c r="X2673" s="76">
        <f t="shared" si="190"/>
        <v>0</v>
      </c>
    </row>
    <row r="2674" spans="1:24">
      <c r="A2674" s="257"/>
      <c r="B2674" s="54"/>
      <c r="C2674" s="54"/>
      <c r="D2674" s="136"/>
      <c r="E2674" s="350"/>
      <c r="F2674" s="342"/>
      <c r="G2674" s="233"/>
      <c r="H2674" s="342"/>
      <c r="I2674" s="95"/>
      <c r="J2674" s="54"/>
      <c r="K2674" s="75" t="s">
        <v>34</v>
      </c>
      <c r="L2674" s="76">
        <f>SUM(M2674:X2674)</f>
        <v>4</v>
      </c>
      <c r="M2674" s="76">
        <f t="shared" ref="M2674:X2675" si="191">M2677+M2680</f>
        <v>2</v>
      </c>
      <c r="N2674" s="76">
        <f t="shared" si="191"/>
        <v>1</v>
      </c>
      <c r="O2674" s="76">
        <f t="shared" si="191"/>
        <v>0</v>
      </c>
      <c r="P2674" s="76">
        <f t="shared" si="191"/>
        <v>0</v>
      </c>
      <c r="Q2674" s="76">
        <f t="shared" si="191"/>
        <v>0</v>
      </c>
      <c r="R2674" s="76">
        <f t="shared" si="191"/>
        <v>0</v>
      </c>
      <c r="S2674" s="76">
        <f t="shared" si="191"/>
        <v>0</v>
      </c>
      <c r="T2674" s="76">
        <f t="shared" si="191"/>
        <v>1</v>
      </c>
      <c r="U2674" s="76">
        <f t="shared" si="191"/>
        <v>0</v>
      </c>
      <c r="V2674" s="76">
        <f t="shared" si="191"/>
        <v>0</v>
      </c>
      <c r="W2674" s="76">
        <f t="shared" si="191"/>
        <v>0</v>
      </c>
      <c r="X2674" s="76">
        <f t="shared" si="191"/>
        <v>0</v>
      </c>
    </row>
    <row r="2675" spans="1:24">
      <c r="A2675" s="257"/>
      <c r="B2675" s="80"/>
      <c r="C2675" s="80"/>
      <c r="D2675" s="138"/>
      <c r="E2675" s="351"/>
      <c r="F2675" s="343"/>
      <c r="G2675" s="239"/>
      <c r="H2675" s="343"/>
      <c r="I2675" s="96"/>
      <c r="J2675" s="80"/>
      <c r="K2675" s="84" t="s">
        <v>36</v>
      </c>
      <c r="L2675" s="76">
        <f>SUM(M2675:X2675)</f>
        <v>0</v>
      </c>
      <c r="M2675" s="76">
        <f t="shared" si="191"/>
        <v>0</v>
      </c>
      <c r="N2675" s="76">
        <f t="shared" si="191"/>
        <v>0</v>
      </c>
      <c r="O2675" s="76">
        <f t="shared" si="191"/>
        <v>0</v>
      </c>
      <c r="P2675" s="76">
        <f t="shared" si="191"/>
        <v>0</v>
      </c>
      <c r="Q2675" s="76">
        <f t="shared" si="191"/>
        <v>0</v>
      </c>
      <c r="R2675" s="76">
        <f t="shared" si="191"/>
        <v>0</v>
      </c>
      <c r="S2675" s="76">
        <f t="shared" si="191"/>
        <v>0</v>
      </c>
      <c r="T2675" s="76">
        <f t="shared" si="191"/>
        <v>0</v>
      </c>
      <c r="U2675" s="76">
        <f t="shared" si="191"/>
        <v>0</v>
      </c>
      <c r="V2675" s="76">
        <f t="shared" si="191"/>
        <v>0</v>
      </c>
      <c r="W2675" s="76">
        <f t="shared" si="191"/>
        <v>0</v>
      </c>
      <c r="X2675" s="76">
        <f t="shared" si="191"/>
        <v>0</v>
      </c>
    </row>
    <row r="2676" spans="1:24">
      <c r="A2676" s="257"/>
      <c r="B2676" s="46" t="s">
        <v>4063</v>
      </c>
      <c r="C2676" s="46" t="s">
        <v>31</v>
      </c>
      <c r="D2676" s="46" t="s">
        <v>4064</v>
      </c>
      <c r="E2676" s="327" t="s">
        <v>4065</v>
      </c>
      <c r="F2676" s="46" t="s">
        <v>4066</v>
      </c>
      <c r="G2676" s="230" t="s">
        <v>4067</v>
      </c>
      <c r="H2676" s="303" t="s">
        <v>4068</v>
      </c>
      <c r="I2676" s="265">
        <v>0</v>
      </c>
      <c r="J2676" s="46" t="s">
        <v>39</v>
      </c>
      <c r="K2676" s="75" t="s">
        <v>32</v>
      </c>
      <c r="L2676" s="76">
        <f t="shared" ref="L2676:L2690" si="192">SUM(M2676:X2676)</f>
        <v>0</v>
      </c>
      <c r="M2676" s="76"/>
      <c r="N2676" s="76"/>
      <c r="O2676" s="76"/>
      <c r="P2676" s="76"/>
      <c r="Q2676" s="76"/>
      <c r="R2676" s="76"/>
      <c r="S2676" s="76"/>
      <c r="T2676" s="76"/>
      <c r="U2676" s="76"/>
      <c r="V2676" s="76"/>
      <c r="W2676" s="76"/>
      <c r="X2676" s="76"/>
    </row>
    <row r="2677" spans="1:24">
      <c r="A2677" s="257"/>
      <c r="B2677" s="54"/>
      <c r="C2677" s="54"/>
      <c r="D2677" s="54"/>
      <c r="E2677" s="329"/>
      <c r="F2677" s="54"/>
      <c r="G2677" s="63"/>
      <c r="H2677" s="305"/>
      <c r="I2677" s="95"/>
      <c r="J2677" s="54"/>
      <c r="K2677" s="75" t="s">
        <v>34</v>
      </c>
      <c r="L2677" s="76">
        <f t="shared" si="192"/>
        <v>2</v>
      </c>
      <c r="M2677" s="76">
        <v>1</v>
      </c>
      <c r="N2677" s="76"/>
      <c r="O2677" s="76"/>
      <c r="P2677" s="76"/>
      <c r="Q2677" s="76"/>
      <c r="R2677" s="76"/>
      <c r="S2677" s="76"/>
      <c r="T2677" s="76">
        <v>1</v>
      </c>
      <c r="U2677" s="76"/>
      <c r="V2677" s="76"/>
      <c r="W2677" s="76"/>
      <c r="X2677" s="76"/>
    </row>
    <row r="2678" spans="1:24">
      <c r="A2678" s="257"/>
      <c r="B2678" s="54"/>
      <c r="C2678" s="80"/>
      <c r="D2678" s="80"/>
      <c r="E2678" s="332"/>
      <c r="F2678" s="80"/>
      <c r="G2678" s="68"/>
      <c r="H2678" s="307"/>
      <c r="I2678" s="96"/>
      <c r="J2678" s="80"/>
      <c r="K2678" s="84" t="s">
        <v>36</v>
      </c>
      <c r="L2678" s="76">
        <f t="shared" si="192"/>
        <v>0</v>
      </c>
      <c r="M2678" s="76"/>
      <c r="N2678" s="76"/>
      <c r="O2678" s="76"/>
      <c r="P2678" s="76"/>
      <c r="Q2678" s="76"/>
      <c r="R2678" s="76"/>
      <c r="S2678" s="76"/>
      <c r="T2678" s="76"/>
      <c r="U2678" s="76"/>
      <c r="V2678" s="76"/>
      <c r="W2678" s="76"/>
      <c r="X2678" s="76"/>
    </row>
    <row r="2679" spans="1:24">
      <c r="A2679" s="257"/>
      <c r="B2679" s="54"/>
      <c r="C2679" s="46" t="s">
        <v>31</v>
      </c>
      <c r="D2679" s="46" t="s">
        <v>4069</v>
      </c>
      <c r="E2679" s="58" t="s">
        <v>4070</v>
      </c>
      <c r="F2679" s="46" t="s">
        <v>4071</v>
      </c>
      <c r="G2679" s="58" t="s">
        <v>4072</v>
      </c>
      <c r="H2679" s="303" t="s">
        <v>4073</v>
      </c>
      <c r="I2679" s="265">
        <v>861</v>
      </c>
      <c r="J2679" s="46" t="s">
        <v>39</v>
      </c>
      <c r="K2679" s="75" t="s">
        <v>32</v>
      </c>
      <c r="L2679" s="76">
        <f t="shared" si="192"/>
        <v>0</v>
      </c>
      <c r="M2679" s="76"/>
      <c r="N2679" s="76"/>
      <c r="O2679" s="76"/>
      <c r="P2679" s="76"/>
      <c r="Q2679" s="76"/>
      <c r="R2679" s="76"/>
      <c r="S2679" s="76"/>
      <c r="T2679" s="76"/>
      <c r="U2679" s="76"/>
      <c r="V2679" s="76"/>
      <c r="W2679" s="76"/>
      <c r="X2679" s="76"/>
    </row>
    <row r="2680" spans="1:24">
      <c r="A2680" s="257"/>
      <c r="B2680" s="54"/>
      <c r="C2680" s="54"/>
      <c r="D2680" s="54"/>
      <c r="E2680" s="77"/>
      <c r="F2680" s="54"/>
      <c r="G2680" s="77"/>
      <c r="H2680" s="305"/>
      <c r="I2680" s="95"/>
      <c r="J2680" s="54"/>
      <c r="K2680" s="75" t="s">
        <v>34</v>
      </c>
      <c r="L2680" s="76">
        <f t="shared" si="192"/>
        <v>2</v>
      </c>
      <c r="M2680" s="76">
        <v>1</v>
      </c>
      <c r="N2680" s="76">
        <v>1</v>
      </c>
      <c r="O2680" s="76"/>
      <c r="P2680" s="76"/>
      <c r="Q2680" s="76"/>
      <c r="R2680" s="76"/>
      <c r="S2680" s="76"/>
      <c r="T2680" s="76"/>
      <c r="U2680" s="76"/>
      <c r="V2680" s="76"/>
      <c r="W2680" s="76"/>
      <c r="X2680" s="76"/>
    </row>
    <row r="2681" spans="1:24">
      <c r="A2681" s="257"/>
      <c r="B2681" s="80"/>
      <c r="C2681" s="80"/>
      <c r="D2681" s="80"/>
      <c r="E2681" s="81"/>
      <c r="F2681" s="80"/>
      <c r="G2681" s="81"/>
      <c r="H2681" s="307"/>
      <c r="I2681" s="96"/>
      <c r="J2681" s="80"/>
      <c r="K2681" s="84" t="s">
        <v>36</v>
      </c>
      <c r="L2681" s="76">
        <f t="shared" si="192"/>
        <v>0</v>
      </c>
      <c r="M2681" s="76"/>
      <c r="N2681" s="76"/>
      <c r="O2681" s="76"/>
      <c r="P2681" s="76"/>
      <c r="Q2681" s="76"/>
      <c r="R2681" s="76"/>
      <c r="S2681" s="76"/>
      <c r="T2681" s="76"/>
      <c r="U2681" s="76"/>
      <c r="V2681" s="76"/>
      <c r="W2681" s="76"/>
      <c r="X2681" s="76"/>
    </row>
    <row r="2682" spans="1:24">
      <c r="A2682" s="257"/>
      <c r="B2682" s="46" t="s">
        <v>4074</v>
      </c>
      <c r="C2682" s="46"/>
      <c r="D2682" s="131">
        <f>COUNTA(D2685:D2690)</f>
        <v>2</v>
      </c>
      <c r="E2682" s="58"/>
      <c r="F2682" s="46"/>
      <c r="G2682" s="58"/>
      <c r="H2682" s="303"/>
      <c r="I2682" s="88">
        <f>SUM(I2685:I2690)</f>
        <v>938.18</v>
      </c>
      <c r="J2682" s="46" t="s">
        <v>39</v>
      </c>
      <c r="K2682" s="75" t="s">
        <v>32</v>
      </c>
      <c r="L2682" s="76">
        <f t="shared" si="192"/>
        <v>7</v>
      </c>
      <c r="M2682" s="76">
        <f>M2685+M2688</f>
        <v>1</v>
      </c>
      <c r="N2682" s="76">
        <f t="shared" ref="N2682:X2682" si="193">N2685+N2688</f>
        <v>1</v>
      </c>
      <c r="O2682" s="76">
        <f t="shared" si="193"/>
        <v>5</v>
      </c>
      <c r="P2682" s="76">
        <f t="shared" si="193"/>
        <v>0</v>
      </c>
      <c r="Q2682" s="76">
        <f t="shared" si="193"/>
        <v>0</v>
      </c>
      <c r="R2682" s="76">
        <f t="shared" si="193"/>
        <v>0</v>
      </c>
      <c r="S2682" s="76">
        <f t="shared" si="193"/>
        <v>0</v>
      </c>
      <c r="T2682" s="76">
        <f t="shared" si="193"/>
        <v>0</v>
      </c>
      <c r="U2682" s="76">
        <f t="shared" si="193"/>
        <v>0</v>
      </c>
      <c r="V2682" s="76">
        <f t="shared" si="193"/>
        <v>0</v>
      </c>
      <c r="W2682" s="76">
        <f t="shared" si="193"/>
        <v>0</v>
      </c>
      <c r="X2682" s="76">
        <f t="shared" si="193"/>
        <v>0</v>
      </c>
    </row>
    <row r="2683" spans="1:24">
      <c r="A2683" s="257"/>
      <c r="B2683" s="54"/>
      <c r="C2683" s="54"/>
      <c r="D2683" s="136"/>
      <c r="E2683" s="77"/>
      <c r="F2683" s="54"/>
      <c r="G2683" s="77"/>
      <c r="H2683" s="305"/>
      <c r="I2683" s="89"/>
      <c r="J2683" s="54"/>
      <c r="K2683" s="75" t="s">
        <v>34</v>
      </c>
      <c r="L2683" s="76">
        <f t="shared" si="192"/>
        <v>0</v>
      </c>
      <c r="M2683" s="76">
        <f t="shared" ref="M2683:X2684" si="194">M2686+M2689</f>
        <v>0</v>
      </c>
      <c r="N2683" s="76">
        <f t="shared" si="194"/>
        <v>0</v>
      </c>
      <c r="O2683" s="76">
        <f t="shared" si="194"/>
        <v>0</v>
      </c>
      <c r="P2683" s="76">
        <f t="shared" si="194"/>
        <v>0</v>
      </c>
      <c r="Q2683" s="76">
        <f t="shared" si="194"/>
        <v>0</v>
      </c>
      <c r="R2683" s="76">
        <f t="shared" si="194"/>
        <v>0</v>
      </c>
      <c r="S2683" s="76">
        <f t="shared" si="194"/>
        <v>0</v>
      </c>
      <c r="T2683" s="76">
        <f t="shared" si="194"/>
        <v>0</v>
      </c>
      <c r="U2683" s="76">
        <f t="shared" si="194"/>
        <v>0</v>
      </c>
      <c r="V2683" s="76">
        <f t="shared" si="194"/>
        <v>0</v>
      </c>
      <c r="W2683" s="76">
        <f t="shared" si="194"/>
        <v>0</v>
      </c>
      <c r="X2683" s="76">
        <f t="shared" si="194"/>
        <v>0</v>
      </c>
    </row>
    <row r="2684" spans="1:24">
      <c r="A2684" s="257"/>
      <c r="B2684" s="80"/>
      <c r="C2684" s="80"/>
      <c r="D2684" s="138"/>
      <c r="E2684" s="81"/>
      <c r="F2684" s="80"/>
      <c r="G2684" s="81"/>
      <c r="H2684" s="307"/>
      <c r="I2684" s="90"/>
      <c r="J2684" s="80"/>
      <c r="K2684" s="84" t="s">
        <v>36</v>
      </c>
      <c r="L2684" s="76">
        <f t="shared" si="192"/>
        <v>0</v>
      </c>
      <c r="M2684" s="76">
        <f t="shared" si="194"/>
        <v>0</v>
      </c>
      <c r="N2684" s="76">
        <f t="shared" si="194"/>
        <v>0</v>
      </c>
      <c r="O2684" s="76">
        <f t="shared" si="194"/>
        <v>0</v>
      </c>
      <c r="P2684" s="76">
        <f t="shared" si="194"/>
        <v>0</v>
      </c>
      <c r="Q2684" s="76">
        <f t="shared" si="194"/>
        <v>0</v>
      </c>
      <c r="R2684" s="76">
        <f t="shared" si="194"/>
        <v>0</v>
      </c>
      <c r="S2684" s="76">
        <f t="shared" si="194"/>
        <v>0</v>
      </c>
      <c r="T2684" s="76">
        <f t="shared" si="194"/>
        <v>0</v>
      </c>
      <c r="U2684" s="76">
        <f t="shared" si="194"/>
        <v>0</v>
      </c>
      <c r="V2684" s="76">
        <f t="shared" si="194"/>
        <v>0</v>
      </c>
      <c r="W2684" s="76">
        <f t="shared" si="194"/>
        <v>0</v>
      </c>
      <c r="X2684" s="76">
        <f t="shared" si="194"/>
        <v>0</v>
      </c>
    </row>
    <row r="2685" spans="1:24">
      <c r="A2685" s="257"/>
      <c r="B2685" s="195" t="s">
        <v>4075</v>
      </c>
      <c r="C2685" s="46" t="s">
        <v>31</v>
      </c>
      <c r="D2685" s="46" t="s">
        <v>4076</v>
      </c>
      <c r="E2685" s="91" t="s">
        <v>4077</v>
      </c>
      <c r="F2685" s="46" t="s">
        <v>4078</v>
      </c>
      <c r="G2685" s="46" t="s">
        <v>4079</v>
      </c>
      <c r="H2685" s="46" t="s">
        <v>4080</v>
      </c>
      <c r="I2685" s="74">
        <v>938.18</v>
      </c>
      <c r="J2685" s="46" t="s">
        <v>39</v>
      </c>
      <c r="K2685" s="75" t="s">
        <v>32</v>
      </c>
      <c r="L2685" s="76">
        <f t="shared" si="192"/>
        <v>5</v>
      </c>
      <c r="M2685" s="76">
        <v>1</v>
      </c>
      <c r="N2685" s="76">
        <v>1</v>
      </c>
      <c r="O2685" s="76">
        <v>3</v>
      </c>
      <c r="P2685" s="76"/>
      <c r="Q2685" s="76"/>
      <c r="R2685" s="76"/>
      <c r="S2685" s="76"/>
      <c r="T2685" s="76"/>
      <c r="U2685" s="76"/>
      <c r="V2685" s="76"/>
      <c r="W2685" s="76"/>
      <c r="X2685" s="76"/>
    </row>
    <row r="2686" spans="1:24">
      <c r="A2686" s="257"/>
      <c r="B2686" s="103"/>
      <c r="C2686" s="54"/>
      <c r="D2686" s="54"/>
      <c r="E2686" s="92"/>
      <c r="F2686" s="54"/>
      <c r="G2686" s="54"/>
      <c r="H2686" s="54"/>
      <c r="I2686" s="79"/>
      <c r="J2686" s="54"/>
      <c r="K2686" s="75" t="s">
        <v>34</v>
      </c>
      <c r="L2686" s="76">
        <f t="shared" si="192"/>
        <v>0</v>
      </c>
      <c r="M2686" s="76"/>
      <c r="N2686" s="76"/>
      <c r="O2686" s="76"/>
      <c r="P2686" s="76"/>
      <c r="Q2686" s="76"/>
      <c r="R2686" s="76"/>
      <c r="S2686" s="76"/>
      <c r="T2686" s="76"/>
      <c r="U2686" s="76"/>
      <c r="V2686" s="76"/>
      <c r="W2686" s="76"/>
      <c r="X2686" s="76"/>
    </row>
    <row r="2687" spans="1:24">
      <c r="A2687" s="257"/>
      <c r="B2687" s="103"/>
      <c r="C2687" s="80"/>
      <c r="D2687" s="80"/>
      <c r="E2687" s="93"/>
      <c r="F2687" s="80"/>
      <c r="G2687" s="80"/>
      <c r="H2687" s="80"/>
      <c r="I2687" s="83"/>
      <c r="J2687" s="80"/>
      <c r="K2687" s="84" t="s">
        <v>36</v>
      </c>
      <c r="L2687" s="76">
        <f t="shared" si="192"/>
        <v>0</v>
      </c>
      <c r="M2687" s="76"/>
      <c r="N2687" s="76"/>
      <c r="O2687" s="76"/>
      <c r="P2687" s="76"/>
      <c r="Q2687" s="76"/>
      <c r="R2687" s="76"/>
      <c r="S2687" s="76"/>
      <c r="T2687" s="76"/>
      <c r="U2687" s="76"/>
      <c r="V2687" s="76"/>
      <c r="W2687" s="76"/>
      <c r="X2687" s="76"/>
    </row>
    <row r="2688" spans="1:24">
      <c r="A2688" s="257"/>
      <c r="B2688" s="195" t="s">
        <v>4081</v>
      </c>
      <c r="C2688" s="46" t="s">
        <v>33</v>
      </c>
      <c r="D2688" s="46" t="s">
        <v>4082</v>
      </c>
      <c r="E2688" s="46" t="s">
        <v>4083</v>
      </c>
      <c r="F2688" s="46" t="s">
        <v>4084</v>
      </c>
      <c r="G2688" s="46" t="s">
        <v>4085</v>
      </c>
      <c r="H2688" s="46"/>
      <c r="I2688" s="74">
        <v>0</v>
      </c>
      <c r="J2688" s="46" t="s">
        <v>39</v>
      </c>
      <c r="K2688" s="75" t="s">
        <v>32</v>
      </c>
      <c r="L2688" s="76">
        <f t="shared" si="192"/>
        <v>2</v>
      </c>
      <c r="M2688" s="76"/>
      <c r="N2688" s="76"/>
      <c r="O2688" s="76">
        <v>2</v>
      </c>
      <c r="P2688" s="76"/>
      <c r="Q2688" s="76"/>
      <c r="R2688" s="76"/>
      <c r="S2688" s="76"/>
      <c r="T2688" s="76"/>
      <c r="U2688" s="76"/>
      <c r="V2688" s="76"/>
      <c r="W2688" s="76"/>
      <c r="X2688" s="76"/>
    </row>
    <row r="2689" spans="1:24">
      <c r="A2689" s="257"/>
      <c r="B2689" s="103"/>
      <c r="C2689" s="54"/>
      <c r="D2689" s="54"/>
      <c r="E2689" s="54"/>
      <c r="F2689" s="54"/>
      <c r="G2689" s="54"/>
      <c r="H2689" s="54"/>
      <c r="I2689" s="79"/>
      <c r="J2689" s="54"/>
      <c r="K2689" s="75" t="s">
        <v>34</v>
      </c>
      <c r="L2689" s="76">
        <f t="shared" si="192"/>
        <v>0</v>
      </c>
      <c r="M2689" s="76"/>
      <c r="N2689" s="76"/>
      <c r="O2689" s="76"/>
      <c r="P2689" s="76"/>
      <c r="Q2689" s="76"/>
      <c r="R2689" s="76"/>
      <c r="S2689" s="76"/>
      <c r="T2689" s="76"/>
      <c r="U2689" s="76"/>
      <c r="V2689" s="76"/>
      <c r="W2689" s="76"/>
      <c r="X2689" s="76"/>
    </row>
    <row r="2690" spans="1:24">
      <c r="A2690" s="257"/>
      <c r="B2690" s="103"/>
      <c r="C2690" s="80"/>
      <c r="D2690" s="80"/>
      <c r="E2690" s="80"/>
      <c r="F2690" s="80"/>
      <c r="G2690" s="80"/>
      <c r="H2690" s="80"/>
      <c r="I2690" s="83"/>
      <c r="J2690" s="80"/>
      <c r="K2690" s="84" t="s">
        <v>36</v>
      </c>
      <c r="L2690" s="76">
        <f t="shared" si="192"/>
        <v>0</v>
      </c>
      <c r="M2690" s="76"/>
      <c r="N2690" s="76"/>
      <c r="O2690" s="76"/>
      <c r="P2690" s="76"/>
      <c r="Q2690" s="76"/>
      <c r="R2690" s="76"/>
      <c r="S2690" s="76"/>
      <c r="T2690" s="76"/>
      <c r="U2690" s="76"/>
      <c r="V2690" s="76"/>
      <c r="W2690" s="76"/>
      <c r="X2690" s="76"/>
    </row>
    <row r="2691" spans="1:24">
      <c r="A2691" s="352" t="s">
        <v>4086</v>
      </c>
      <c r="B2691" s="353" t="s">
        <v>4087</v>
      </c>
      <c r="C2691" s="354"/>
      <c r="D2691" s="355">
        <f>COUNTA(D2698:D2709,D2713:D2742,D2746:D2769,D2773:D2832,D2836:D2973)</f>
        <v>88</v>
      </c>
      <c r="E2691" s="354"/>
      <c r="F2691" s="353"/>
      <c r="G2691" s="354"/>
      <c r="H2691" s="354"/>
      <c r="I2691" s="356">
        <f>I2695+I2743+I2833+I2770+I2710</f>
        <v>622537.84699999995</v>
      </c>
      <c r="J2691" s="357" t="s">
        <v>39</v>
      </c>
      <c r="K2691" s="358" t="s">
        <v>2674</v>
      </c>
      <c r="L2691" s="359">
        <f t="shared" ref="L2691:X2691" si="195">SUM(L2692:L2694)</f>
        <v>634</v>
      </c>
      <c r="M2691" s="359">
        <f t="shared" si="195"/>
        <v>85</v>
      </c>
      <c r="N2691" s="359">
        <f t="shared" si="195"/>
        <v>164</v>
      </c>
      <c r="O2691" s="359">
        <f t="shared" si="195"/>
        <v>84</v>
      </c>
      <c r="P2691" s="359">
        <f t="shared" si="195"/>
        <v>0</v>
      </c>
      <c r="Q2691" s="359">
        <f t="shared" si="195"/>
        <v>0</v>
      </c>
      <c r="R2691" s="359">
        <f t="shared" si="195"/>
        <v>19</v>
      </c>
      <c r="S2691" s="359">
        <f t="shared" si="195"/>
        <v>42</v>
      </c>
      <c r="T2691" s="359">
        <f t="shared" si="195"/>
        <v>108</v>
      </c>
      <c r="U2691" s="359">
        <f t="shared" si="195"/>
        <v>0</v>
      </c>
      <c r="V2691" s="359">
        <f t="shared" si="195"/>
        <v>0</v>
      </c>
      <c r="W2691" s="359">
        <f t="shared" si="195"/>
        <v>96</v>
      </c>
      <c r="X2691" s="359">
        <f t="shared" si="195"/>
        <v>36</v>
      </c>
    </row>
    <row r="2692" spans="1:24">
      <c r="A2692" s="360"/>
      <c r="B2692" s="353"/>
      <c r="C2692" s="354"/>
      <c r="D2692" s="355"/>
      <c r="E2692" s="354"/>
      <c r="F2692" s="353"/>
      <c r="G2692" s="354"/>
      <c r="H2692" s="354"/>
      <c r="I2692" s="356"/>
      <c r="J2692" s="357"/>
      <c r="K2692" s="358" t="s">
        <v>32</v>
      </c>
      <c r="L2692" s="359">
        <f t="shared" ref="L2692:L2755" si="196">SUM(M2692:X2692)</f>
        <v>258</v>
      </c>
      <c r="M2692" s="359">
        <f t="shared" ref="M2692:X2694" si="197">M2695+M2743+M2833+M2710+M2770</f>
        <v>16</v>
      </c>
      <c r="N2692" s="359">
        <f t="shared" si="197"/>
        <v>123</v>
      </c>
      <c r="O2692" s="359">
        <f t="shared" si="197"/>
        <v>36</v>
      </c>
      <c r="P2692" s="359">
        <f t="shared" si="197"/>
        <v>0</v>
      </c>
      <c r="Q2692" s="359">
        <f t="shared" si="197"/>
        <v>0</v>
      </c>
      <c r="R2692" s="359">
        <f t="shared" si="197"/>
        <v>0</v>
      </c>
      <c r="S2692" s="359">
        <f t="shared" si="197"/>
        <v>19</v>
      </c>
      <c r="T2692" s="359">
        <f t="shared" si="197"/>
        <v>35</v>
      </c>
      <c r="U2692" s="359">
        <f t="shared" si="197"/>
        <v>0</v>
      </c>
      <c r="V2692" s="359">
        <f t="shared" si="197"/>
        <v>0</v>
      </c>
      <c r="W2692" s="359">
        <f t="shared" si="197"/>
        <v>12</v>
      </c>
      <c r="X2692" s="359">
        <f t="shared" si="197"/>
        <v>17</v>
      </c>
    </row>
    <row r="2693" spans="1:24">
      <c r="A2693" s="360"/>
      <c r="B2693" s="353"/>
      <c r="C2693" s="354"/>
      <c r="D2693" s="355"/>
      <c r="E2693" s="354"/>
      <c r="F2693" s="353"/>
      <c r="G2693" s="354"/>
      <c r="H2693" s="354"/>
      <c r="I2693" s="356"/>
      <c r="J2693" s="357"/>
      <c r="K2693" s="358" t="s">
        <v>34</v>
      </c>
      <c r="L2693" s="359">
        <f t="shared" si="196"/>
        <v>96</v>
      </c>
      <c r="M2693" s="359">
        <f t="shared" si="197"/>
        <v>32</v>
      </c>
      <c r="N2693" s="359">
        <f t="shared" si="197"/>
        <v>27</v>
      </c>
      <c r="O2693" s="359">
        <f t="shared" si="197"/>
        <v>18</v>
      </c>
      <c r="P2693" s="359">
        <f t="shared" si="197"/>
        <v>0</v>
      </c>
      <c r="Q2693" s="359">
        <f t="shared" si="197"/>
        <v>0</v>
      </c>
      <c r="R2693" s="359">
        <f t="shared" si="197"/>
        <v>19</v>
      </c>
      <c r="S2693" s="359">
        <f t="shared" si="197"/>
        <v>0</v>
      </c>
      <c r="T2693" s="359">
        <f t="shared" si="197"/>
        <v>0</v>
      </c>
      <c r="U2693" s="359">
        <f t="shared" si="197"/>
        <v>0</v>
      </c>
      <c r="V2693" s="359">
        <f t="shared" si="197"/>
        <v>0</v>
      </c>
      <c r="W2693" s="359">
        <f t="shared" si="197"/>
        <v>0</v>
      </c>
      <c r="X2693" s="359">
        <f t="shared" si="197"/>
        <v>0</v>
      </c>
    </row>
    <row r="2694" spans="1:24">
      <c r="A2694" s="360"/>
      <c r="B2694" s="353"/>
      <c r="C2694" s="354"/>
      <c r="D2694" s="355"/>
      <c r="E2694" s="354"/>
      <c r="F2694" s="353"/>
      <c r="G2694" s="354"/>
      <c r="H2694" s="354"/>
      <c r="I2694" s="356"/>
      <c r="J2694" s="357"/>
      <c r="K2694" s="361" t="s">
        <v>36</v>
      </c>
      <c r="L2694" s="359">
        <f t="shared" si="196"/>
        <v>280</v>
      </c>
      <c r="M2694" s="359">
        <f t="shared" si="197"/>
        <v>37</v>
      </c>
      <c r="N2694" s="359">
        <f t="shared" si="197"/>
        <v>14</v>
      </c>
      <c r="O2694" s="359">
        <f t="shared" si="197"/>
        <v>30</v>
      </c>
      <c r="P2694" s="359">
        <f t="shared" si="197"/>
        <v>0</v>
      </c>
      <c r="Q2694" s="359">
        <f t="shared" si="197"/>
        <v>0</v>
      </c>
      <c r="R2694" s="359">
        <f t="shared" si="197"/>
        <v>0</v>
      </c>
      <c r="S2694" s="359">
        <f t="shared" si="197"/>
        <v>23</v>
      </c>
      <c r="T2694" s="359">
        <f t="shared" si="197"/>
        <v>73</v>
      </c>
      <c r="U2694" s="359">
        <f t="shared" si="197"/>
        <v>0</v>
      </c>
      <c r="V2694" s="359">
        <f t="shared" si="197"/>
        <v>0</v>
      </c>
      <c r="W2694" s="359">
        <f t="shared" si="197"/>
        <v>84</v>
      </c>
      <c r="X2694" s="359">
        <f t="shared" si="197"/>
        <v>19</v>
      </c>
    </row>
    <row r="2695" spans="1:24">
      <c r="A2695" s="360"/>
      <c r="B2695" s="362" t="s">
        <v>2772</v>
      </c>
      <c r="C2695" s="363"/>
      <c r="D2695" s="355">
        <f>COUNTA(D2698:D2709)</f>
        <v>4</v>
      </c>
      <c r="E2695" s="364"/>
      <c r="F2695" s="365"/>
      <c r="G2695" s="366"/>
      <c r="H2695" s="365"/>
      <c r="I2695" s="367">
        <f>SUM(I2698:I2709)</f>
        <v>20562.100000000002</v>
      </c>
      <c r="J2695" s="365" t="s">
        <v>39</v>
      </c>
      <c r="K2695" s="368" t="s">
        <v>32</v>
      </c>
      <c r="L2695" s="369">
        <f t="shared" si="196"/>
        <v>17</v>
      </c>
      <c r="M2695" s="370">
        <f t="shared" ref="M2695:X2697" si="198">M2698+M2701+M2704+M2707</f>
        <v>0</v>
      </c>
      <c r="N2695" s="370">
        <f t="shared" si="198"/>
        <v>10</v>
      </c>
      <c r="O2695" s="370">
        <f t="shared" si="198"/>
        <v>0</v>
      </c>
      <c r="P2695" s="370">
        <f t="shared" si="198"/>
        <v>0</v>
      </c>
      <c r="Q2695" s="370">
        <f t="shared" si="198"/>
        <v>0</v>
      </c>
      <c r="R2695" s="370">
        <f t="shared" si="198"/>
        <v>0</v>
      </c>
      <c r="S2695" s="370">
        <f t="shared" si="198"/>
        <v>1</v>
      </c>
      <c r="T2695" s="370">
        <f t="shared" si="198"/>
        <v>2</v>
      </c>
      <c r="U2695" s="370">
        <f t="shared" si="198"/>
        <v>0</v>
      </c>
      <c r="V2695" s="370">
        <f t="shared" si="198"/>
        <v>0</v>
      </c>
      <c r="W2695" s="370">
        <f t="shared" si="198"/>
        <v>2</v>
      </c>
      <c r="X2695" s="370">
        <f t="shared" si="198"/>
        <v>2</v>
      </c>
    </row>
    <row r="2696" spans="1:24">
      <c r="A2696" s="360"/>
      <c r="B2696" s="362"/>
      <c r="C2696" s="363"/>
      <c r="D2696" s="355"/>
      <c r="E2696" s="371"/>
      <c r="F2696" s="365"/>
      <c r="G2696" s="366"/>
      <c r="H2696" s="365"/>
      <c r="I2696" s="367"/>
      <c r="J2696" s="365"/>
      <c r="K2696" s="372" t="s">
        <v>34</v>
      </c>
      <c r="L2696" s="369">
        <f t="shared" si="196"/>
        <v>7</v>
      </c>
      <c r="M2696" s="370">
        <f t="shared" si="198"/>
        <v>7</v>
      </c>
      <c r="N2696" s="370">
        <f t="shared" si="198"/>
        <v>0</v>
      </c>
      <c r="O2696" s="370">
        <f t="shared" si="198"/>
        <v>0</v>
      </c>
      <c r="P2696" s="370">
        <f t="shared" si="198"/>
        <v>0</v>
      </c>
      <c r="Q2696" s="370">
        <f t="shared" si="198"/>
        <v>0</v>
      </c>
      <c r="R2696" s="370">
        <f t="shared" si="198"/>
        <v>0</v>
      </c>
      <c r="S2696" s="370">
        <f t="shared" si="198"/>
        <v>0</v>
      </c>
      <c r="T2696" s="370">
        <f t="shared" si="198"/>
        <v>0</v>
      </c>
      <c r="U2696" s="370">
        <f t="shared" si="198"/>
        <v>0</v>
      </c>
      <c r="V2696" s="370">
        <f t="shared" si="198"/>
        <v>0</v>
      </c>
      <c r="W2696" s="370">
        <f t="shared" si="198"/>
        <v>0</v>
      </c>
      <c r="X2696" s="370">
        <f t="shared" si="198"/>
        <v>0</v>
      </c>
    </row>
    <row r="2697" spans="1:24">
      <c r="A2697" s="360"/>
      <c r="B2697" s="362"/>
      <c r="C2697" s="363"/>
      <c r="D2697" s="355"/>
      <c r="E2697" s="373"/>
      <c r="F2697" s="365"/>
      <c r="G2697" s="366"/>
      <c r="H2697" s="365"/>
      <c r="I2697" s="367"/>
      <c r="J2697" s="365"/>
      <c r="K2697" s="374" t="s">
        <v>36</v>
      </c>
      <c r="L2697" s="369">
        <f t="shared" si="196"/>
        <v>4</v>
      </c>
      <c r="M2697" s="370">
        <f t="shared" si="198"/>
        <v>1</v>
      </c>
      <c r="N2697" s="370">
        <f t="shared" si="198"/>
        <v>2</v>
      </c>
      <c r="O2697" s="370">
        <f t="shared" si="198"/>
        <v>0</v>
      </c>
      <c r="P2697" s="370">
        <f t="shared" si="198"/>
        <v>0</v>
      </c>
      <c r="Q2697" s="370">
        <f t="shared" si="198"/>
        <v>0</v>
      </c>
      <c r="R2697" s="370">
        <f t="shared" si="198"/>
        <v>0</v>
      </c>
      <c r="S2697" s="370">
        <f t="shared" si="198"/>
        <v>0</v>
      </c>
      <c r="T2697" s="370">
        <f t="shared" si="198"/>
        <v>1</v>
      </c>
      <c r="U2697" s="370">
        <f t="shared" si="198"/>
        <v>0</v>
      </c>
      <c r="V2697" s="370">
        <f t="shared" si="198"/>
        <v>0</v>
      </c>
      <c r="W2697" s="370">
        <f t="shared" si="198"/>
        <v>0</v>
      </c>
      <c r="X2697" s="370">
        <f t="shared" si="198"/>
        <v>0</v>
      </c>
    </row>
    <row r="2698" spans="1:24">
      <c r="A2698" s="360"/>
      <c r="B2698" s="375" t="s">
        <v>4088</v>
      </c>
      <c r="C2698" s="375" t="s">
        <v>31</v>
      </c>
      <c r="D2698" s="375" t="s">
        <v>4089</v>
      </c>
      <c r="E2698" s="352" t="s">
        <v>4090</v>
      </c>
      <c r="F2698" s="375" t="s">
        <v>4091</v>
      </c>
      <c r="G2698" s="352" t="s">
        <v>4092</v>
      </c>
      <c r="H2698" s="375" t="s">
        <v>4093</v>
      </c>
      <c r="I2698" s="376">
        <v>20474.2</v>
      </c>
      <c r="J2698" s="375" t="s">
        <v>39</v>
      </c>
      <c r="K2698" s="377" t="s">
        <v>32</v>
      </c>
      <c r="L2698" s="359">
        <f t="shared" si="196"/>
        <v>12</v>
      </c>
      <c r="M2698" s="359"/>
      <c r="N2698" s="359">
        <v>10</v>
      </c>
      <c r="O2698" s="359"/>
      <c r="P2698" s="359"/>
      <c r="Q2698" s="359"/>
      <c r="R2698" s="359"/>
      <c r="S2698" s="359"/>
      <c r="T2698" s="359">
        <v>1</v>
      </c>
      <c r="U2698" s="359"/>
      <c r="V2698" s="359"/>
      <c r="W2698" s="359"/>
      <c r="X2698" s="359">
        <v>1</v>
      </c>
    </row>
    <row r="2699" spans="1:24">
      <c r="A2699" s="360"/>
      <c r="B2699" s="378"/>
      <c r="C2699" s="378"/>
      <c r="D2699" s="378"/>
      <c r="E2699" s="360"/>
      <c r="F2699" s="378"/>
      <c r="G2699" s="360"/>
      <c r="H2699" s="378"/>
      <c r="I2699" s="379"/>
      <c r="J2699" s="378"/>
      <c r="K2699" s="377" t="s">
        <v>34</v>
      </c>
      <c r="L2699" s="359">
        <f t="shared" si="196"/>
        <v>7</v>
      </c>
      <c r="M2699" s="359">
        <v>7</v>
      </c>
      <c r="N2699" s="359"/>
      <c r="O2699" s="359"/>
      <c r="P2699" s="359"/>
      <c r="Q2699" s="359"/>
      <c r="R2699" s="359"/>
      <c r="S2699" s="359"/>
      <c r="T2699" s="359"/>
      <c r="U2699" s="359"/>
      <c r="V2699" s="359"/>
      <c r="W2699" s="359"/>
      <c r="X2699" s="359"/>
    </row>
    <row r="2700" spans="1:24">
      <c r="A2700" s="360"/>
      <c r="B2700" s="378"/>
      <c r="C2700" s="380"/>
      <c r="D2700" s="380"/>
      <c r="E2700" s="381"/>
      <c r="F2700" s="380"/>
      <c r="G2700" s="381"/>
      <c r="H2700" s="380"/>
      <c r="I2700" s="382"/>
      <c r="J2700" s="380"/>
      <c r="K2700" s="383" t="s">
        <v>36</v>
      </c>
      <c r="L2700" s="359">
        <f t="shared" si="196"/>
        <v>2</v>
      </c>
      <c r="M2700" s="359"/>
      <c r="N2700" s="359">
        <v>2</v>
      </c>
      <c r="O2700" s="359"/>
      <c r="P2700" s="359"/>
      <c r="Q2700" s="359"/>
      <c r="R2700" s="359"/>
      <c r="S2700" s="359"/>
      <c r="T2700" s="359"/>
      <c r="U2700" s="359"/>
      <c r="V2700" s="359"/>
      <c r="W2700" s="359"/>
      <c r="X2700" s="359"/>
    </row>
    <row r="2701" spans="1:24">
      <c r="A2701" s="360"/>
      <c r="B2701" s="378"/>
      <c r="C2701" s="375" t="s">
        <v>33</v>
      </c>
      <c r="D2701" s="375" t="s">
        <v>4094</v>
      </c>
      <c r="E2701" s="352" t="s">
        <v>4095</v>
      </c>
      <c r="F2701" s="375" t="s">
        <v>4096</v>
      </c>
      <c r="G2701" s="352" t="s">
        <v>4097</v>
      </c>
      <c r="H2701" s="375" t="s">
        <v>4098</v>
      </c>
      <c r="I2701" s="384">
        <v>4</v>
      </c>
      <c r="J2701" s="375" t="s">
        <v>39</v>
      </c>
      <c r="K2701" s="377" t="s">
        <v>32</v>
      </c>
      <c r="L2701" s="359">
        <f t="shared" si="196"/>
        <v>0</v>
      </c>
      <c r="M2701" s="359"/>
      <c r="N2701" s="359"/>
      <c r="O2701" s="359"/>
      <c r="P2701" s="359"/>
      <c r="Q2701" s="359"/>
      <c r="R2701" s="359"/>
      <c r="S2701" s="359"/>
      <c r="T2701" s="359"/>
      <c r="U2701" s="359"/>
      <c r="V2701" s="359"/>
      <c r="W2701" s="359"/>
      <c r="X2701" s="359"/>
    </row>
    <row r="2702" spans="1:24">
      <c r="A2702" s="360"/>
      <c r="B2702" s="378"/>
      <c r="C2702" s="378"/>
      <c r="D2702" s="378"/>
      <c r="E2702" s="378"/>
      <c r="F2702" s="378"/>
      <c r="G2702" s="360"/>
      <c r="H2702" s="378"/>
      <c r="I2702" s="385"/>
      <c r="J2702" s="378"/>
      <c r="K2702" s="377" t="s">
        <v>34</v>
      </c>
      <c r="L2702" s="359">
        <f t="shared" si="196"/>
        <v>0</v>
      </c>
      <c r="M2702" s="359"/>
      <c r="N2702" s="359"/>
      <c r="O2702" s="359"/>
      <c r="P2702" s="359"/>
      <c r="Q2702" s="359"/>
      <c r="R2702" s="359"/>
      <c r="S2702" s="359"/>
      <c r="T2702" s="359"/>
      <c r="U2702" s="359"/>
      <c r="V2702" s="359"/>
      <c r="W2702" s="359"/>
      <c r="X2702" s="359"/>
    </row>
    <row r="2703" spans="1:24">
      <c r="A2703" s="360"/>
      <c r="B2703" s="378"/>
      <c r="C2703" s="380"/>
      <c r="D2703" s="380"/>
      <c r="E2703" s="380"/>
      <c r="F2703" s="380"/>
      <c r="G2703" s="381"/>
      <c r="H2703" s="380"/>
      <c r="I2703" s="386"/>
      <c r="J2703" s="380"/>
      <c r="K2703" s="383" t="s">
        <v>36</v>
      </c>
      <c r="L2703" s="359">
        <f t="shared" si="196"/>
        <v>2</v>
      </c>
      <c r="M2703" s="359">
        <v>1</v>
      </c>
      <c r="N2703" s="359"/>
      <c r="O2703" s="359"/>
      <c r="P2703" s="359"/>
      <c r="Q2703" s="359"/>
      <c r="R2703" s="359"/>
      <c r="S2703" s="359"/>
      <c r="T2703" s="359">
        <v>1</v>
      </c>
      <c r="U2703" s="359"/>
      <c r="V2703" s="359"/>
      <c r="W2703" s="359"/>
      <c r="X2703" s="359"/>
    </row>
    <row r="2704" spans="1:24">
      <c r="A2704" s="360"/>
      <c r="B2704" s="378"/>
      <c r="C2704" s="375" t="s">
        <v>31</v>
      </c>
      <c r="D2704" s="375" t="s">
        <v>4099</v>
      </c>
      <c r="E2704" s="352" t="s">
        <v>4100</v>
      </c>
      <c r="F2704" s="375" t="s">
        <v>1163</v>
      </c>
      <c r="G2704" s="352" t="s">
        <v>4101</v>
      </c>
      <c r="H2704" s="375" t="s">
        <v>4102</v>
      </c>
      <c r="I2704" s="384">
        <v>83.9</v>
      </c>
      <c r="J2704" s="375" t="s">
        <v>39</v>
      </c>
      <c r="K2704" s="377" t="s">
        <v>32</v>
      </c>
      <c r="L2704" s="359">
        <f t="shared" si="196"/>
        <v>2</v>
      </c>
      <c r="M2704" s="359"/>
      <c r="N2704" s="359"/>
      <c r="O2704" s="359"/>
      <c r="P2704" s="359"/>
      <c r="Q2704" s="359"/>
      <c r="R2704" s="359"/>
      <c r="S2704" s="359">
        <v>1</v>
      </c>
      <c r="T2704" s="359"/>
      <c r="U2704" s="359"/>
      <c r="V2704" s="359"/>
      <c r="W2704" s="359">
        <v>1</v>
      </c>
      <c r="X2704" s="359"/>
    </row>
    <row r="2705" spans="1:24">
      <c r="A2705" s="360"/>
      <c r="B2705" s="378"/>
      <c r="C2705" s="378"/>
      <c r="D2705" s="378"/>
      <c r="E2705" s="378"/>
      <c r="F2705" s="378"/>
      <c r="G2705" s="360"/>
      <c r="H2705" s="378"/>
      <c r="I2705" s="385"/>
      <c r="J2705" s="378"/>
      <c r="K2705" s="377" t="s">
        <v>34</v>
      </c>
      <c r="L2705" s="359">
        <f t="shared" si="196"/>
        <v>0</v>
      </c>
      <c r="M2705" s="359"/>
      <c r="N2705" s="359"/>
      <c r="O2705" s="359"/>
      <c r="P2705" s="359"/>
      <c r="Q2705" s="359"/>
      <c r="R2705" s="359"/>
      <c r="S2705" s="359"/>
      <c r="T2705" s="359"/>
      <c r="U2705" s="359"/>
      <c r="V2705" s="359"/>
      <c r="W2705" s="359"/>
      <c r="X2705" s="359"/>
    </row>
    <row r="2706" spans="1:24">
      <c r="A2706" s="360"/>
      <c r="B2706" s="378"/>
      <c r="C2706" s="380"/>
      <c r="D2706" s="380"/>
      <c r="E2706" s="380"/>
      <c r="F2706" s="380"/>
      <c r="G2706" s="381"/>
      <c r="H2706" s="380"/>
      <c r="I2706" s="386"/>
      <c r="J2706" s="380"/>
      <c r="K2706" s="383" t="s">
        <v>36</v>
      </c>
      <c r="L2706" s="359">
        <f t="shared" si="196"/>
        <v>0</v>
      </c>
      <c r="M2706" s="359"/>
      <c r="N2706" s="359"/>
      <c r="O2706" s="359"/>
      <c r="P2706" s="359"/>
      <c r="Q2706" s="359"/>
      <c r="R2706" s="359"/>
      <c r="S2706" s="359"/>
      <c r="T2706" s="359"/>
      <c r="U2706" s="359"/>
      <c r="V2706" s="359"/>
      <c r="W2706" s="359"/>
      <c r="X2706" s="359"/>
    </row>
    <row r="2707" spans="1:24">
      <c r="A2707" s="360"/>
      <c r="B2707" s="378"/>
      <c r="C2707" s="375" t="s">
        <v>31</v>
      </c>
      <c r="D2707" s="375" t="s">
        <v>4103</v>
      </c>
      <c r="E2707" s="352" t="s">
        <v>4104</v>
      </c>
      <c r="F2707" s="375" t="s">
        <v>4105</v>
      </c>
      <c r="G2707" s="352" t="s">
        <v>4106</v>
      </c>
      <c r="H2707" s="375" t="s">
        <v>4107</v>
      </c>
      <c r="I2707" s="384">
        <v>0</v>
      </c>
      <c r="J2707" s="375" t="s">
        <v>39</v>
      </c>
      <c r="K2707" s="377" t="s">
        <v>32</v>
      </c>
      <c r="L2707" s="359">
        <f t="shared" si="196"/>
        <v>3</v>
      </c>
      <c r="M2707" s="359"/>
      <c r="N2707" s="359"/>
      <c r="O2707" s="359"/>
      <c r="P2707" s="359"/>
      <c r="Q2707" s="359"/>
      <c r="R2707" s="359"/>
      <c r="S2707" s="359"/>
      <c r="T2707" s="359">
        <v>1</v>
      </c>
      <c r="U2707" s="359"/>
      <c r="V2707" s="359"/>
      <c r="W2707" s="359">
        <v>1</v>
      </c>
      <c r="X2707" s="359">
        <v>1</v>
      </c>
    </row>
    <row r="2708" spans="1:24">
      <c r="A2708" s="360"/>
      <c r="B2708" s="378"/>
      <c r="C2708" s="378"/>
      <c r="D2708" s="378"/>
      <c r="E2708" s="378"/>
      <c r="F2708" s="378"/>
      <c r="G2708" s="360"/>
      <c r="H2708" s="378"/>
      <c r="I2708" s="385"/>
      <c r="J2708" s="378"/>
      <c r="K2708" s="377" t="s">
        <v>34</v>
      </c>
      <c r="L2708" s="359">
        <f t="shared" si="196"/>
        <v>0</v>
      </c>
      <c r="M2708" s="359"/>
      <c r="N2708" s="359"/>
      <c r="O2708" s="359"/>
      <c r="P2708" s="359"/>
      <c r="Q2708" s="359"/>
      <c r="R2708" s="359"/>
      <c r="S2708" s="359"/>
      <c r="T2708" s="359"/>
      <c r="U2708" s="359"/>
      <c r="V2708" s="359"/>
      <c r="W2708" s="359"/>
      <c r="X2708" s="359"/>
    </row>
    <row r="2709" spans="1:24">
      <c r="A2709" s="360"/>
      <c r="B2709" s="380"/>
      <c r="C2709" s="380"/>
      <c r="D2709" s="380"/>
      <c r="E2709" s="380"/>
      <c r="F2709" s="380"/>
      <c r="G2709" s="381"/>
      <c r="H2709" s="380"/>
      <c r="I2709" s="386"/>
      <c r="J2709" s="380"/>
      <c r="K2709" s="383" t="s">
        <v>36</v>
      </c>
      <c r="L2709" s="359">
        <f t="shared" si="196"/>
        <v>0</v>
      </c>
      <c r="M2709" s="359"/>
      <c r="N2709" s="359"/>
      <c r="O2709" s="359"/>
      <c r="P2709" s="359"/>
      <c r="Q2709" s="359"/>
      <c r="R2709" s="359"/>
      <c r="S2709" s="359"/>
      <c r="T2709" s="359"/>
      <c r="U2709" s="359"/>
      <c r="V2709" s="359"/>
      <c r="W2709" s="359"/>
      <c r="X2709" s="359"/>
    </row>
    <row r="2710" spans="1:24">
      <c r="A2710" s="360"/>
      <c r="B2710" s="362" t="s">
        <v>3666</v>
      </c>
      <c r="C2710" s="363"/>
      <c r="D2710" s="355">
        <f>COUNTA(D2713:D2742)</f>
        <v>10</v>
      </c>
      <c r="E2710" s="364"/>
      <c r="F2710" s="365"/>
      <c r="G2710" s="366"/>
      <c r="H2710" s="365"/>
      <c r="I2710" s="367">
        <f>SUM(I2713:I2742)</f>
        <v>65376</v>
      </c>
      <c r="J2710" s="365" t="s">
        <v>39</v>
      </c>
      <c r="K2710" s="368" t="s">
        <v>32</v>
      </c>
      <c r="L2710" s="369">
        <f t="shared" si="196"/>
        <v>36</v>
      </c>
      <c r="M2710" s="370">
        <f t="shared" ref="M2710:X2712" si="199">M2713+M2716+M2719+M2722+M2725+M2728+M2731+M2734+M2737+M2740</f>
        <v>2</v>
      </c>
      <c r="N2710" s="370">
        <f t="shared" si="199"/>
        <v>19</v>
      </c>
      <c r="O2710" s="370">
        <f t="shared" si="199"/>
        <v>2</v>
      </c>
      <c r="P2710" s="370">
        <f t="shared" si="199"/>
        <v>0</v>
      </c>
      <c r="Q2710" s="370">
        <f t="shared" si="199"/>
        <v>0</v>
      </c>
      <c r="R2710" s="370">
        <f t="shared" si="199"/>
        <v>0</v>
      </c>
      <c r="S2710" s="370">
        <f t="shared" si="199"/>
        <v>8</v>
      </c>
      <c r="T2710" s="370">
        <f t="shared" si="199"/>
        <v>3</v>
      </c>
      <c r="U2710" s="370">
        <f t="shared" si="199"/>
        <v>0</v>
      </c>
      <c r="V2710" s="370">
        <f t="shared" si="199"/>
        <v>0</v>
      </c>
      <c r="W2710" s="370">
        <f t="shared" si="199"/>
        <v>2</v>
      </c>
      <c r="X2710" s="370">
        <f t="shared" si="199"/>
        <v>0</v>
      </c>
    </row>
    <row r="2711" spans="1:24">
      <c r="A2711" s="360"/>
      <c r="B2711" s="362"/>
      <c r="C2711" s="363"/>
      <c r="D2711" s="355"/>
      <c r="E2711" s="371"/>
      <c r="F2711" s="365"/>
      <c r="G2711" s="366"/>
      <c r="H2711" s="365"/>
      <c r="I2711" s="367"/>
      <c r="J2711" s="365"/>
      <c r="K2711" s="372" t="s">
        <v>34</v>
      </c>
      <c r="L2711" s="369">
        <f t="shared" si="196"/>
        <v>24</v>
      </c>
      <c r="M2711" s="370">
        <f t="shared" si="199"/>
        <v>24</v>
      </c>
      <c r="N2711" s="370">
        <f t="shared" si="199"/>
        <v>0</v>
      </c>
      <c r="O2711" s="370">
        <f t="shared" si="199"/>
        <v>0</v>
      </c>
      <c r="P2711" s="370">
        <f t="shared" si="199"/>
        <v>0</v>
      </c>
      <c r="Q2711" s="370">
        <f t="shared" si="199"/>
        <v>0</v>
      </c>
      <c r="R2711" s="370">
        <f t="shared" si="199"/>
        <v>0</v>
      </c>
      <c r="S2711" s="370">
        <f t="shared" si="199"/>
        <v>0</v>
      </c>
      <c r="T2711" s="370">
        <f t="shared" si="199"/>
        <v>0</v>
      </c>
      <c r="U2711" s="370">
        <f t="shared" si="199"/>
        <v>0</v>
      </c>
      <c r="V2711" s="370">
        <f t="shared" si="199"/>
        <v>0</v>
      </c>
      <c r="W2711" s="370">
        <f t="shared" si="199"/>
        <v>0</v>
      </c>
      <c r="X2711" s="370">
        <f t="shared" si="199"/>
        <v>0</v>
      </c>
    </row>
    <row r="2712" spans="1:24">
      <c r="A2712" s="360"/>
      <c r="B2712" s="362"/>
      <c r="C2712" s="363"/>
      <c r="D2712" s="355"/>
      <c r="E2712" s="373"/>
      <c r="F2712" s="365"/>
      <c r="G2712" s="366"/>
      <c r="H2712" s="365"/>
      <c r="I2712" s="367"/>
      <c r="J2712" s="365"/>
      <c r="K2712" s="374" t="s">
        <v>36</v>
      </c>
      <c r="L2712" s="369">
        <f t="shared" si="196"/>
        <v>8</v>
      </c>
      <c r="M2712" s="370">
        <f t="shared" si="199"/>
        <v>0</v>
      </c>
      <c r="N2712" s="370">
        <f t="shared" si="199"/>
        <v>0</v>
      </c>
      <c r="O2712" s="370">
        <f t="shared" si="199"/>
        <v>2</v>
      </c>
      <c r="P2712" s="370">
        <f t="shared" si="199"/>
        <v>0</v>
      </c>
      <c r="Q2712" s="370">
        <f t="shared" si="199"/>
        <v>0</v>
      </c>
      <c r="R2712" s="370">
        <f t="shared" si="199"/>
        <v>0</v>
      </c>
      <c r="S2712" s="370">
        <f t="shared" si="199"/>
        <v>2</v>
      </c>
      <c r="T2712" s="370">
        <f t="shared" si="199"/>
        <v>4</v>
      </c>
      <c r="U2712" s="370">
        <f t="shared" si="199"/>
        <v>0</v>
      </c>
      <c r="V2712" s="370">
        <f t="shared" si="199"/>
        <v>0</v>
      </c>
      <c r="W2712" s="370">
        <f t="shared" si="199"/>
        <v>0</v>
      </c>
      <c r="X2712" s="370">
        <f t="shared" si="199"/>
        <v>0</v>
      </c>
    </row>
    <row r="2713" spans="1:24">
      <c r="A2713" s="360"/>
      <c r="B2713" s="375" t="s">
        <v>3667</v>
      </c>
      <c r="C2713" s="375" t="s">
        <v>33</v>
      </c>
      <c r="D2713" s="375" t="s">
        <v>4108</v>
      </c>
      <c r="E2713" s="352" t="s">
        <v>4109</v>
      </c>
      <c r="F2713" s="352" t="s">
        <v>4110</v>
      </c>
      <c r="G2713" s="352" t="s">
        <v>4111</v>
      </c>
      <c r="H2713" s="375" t="s">
        <v>4112</v>
      </c>
      <c r="I2713" s="376">
        <v>8532</v>
      </c>
      <c r="J2713" s="375" t="s">
        <v>39</v>
      </c>
      <c r="K2713" s="377" t="s">
        <v>32</v>
      </c>
      <c r="L2713" s="359">
        <f t="shared" si="196"/>
        <v>0</v>
      </c>
      <c r="M2713" s="359"/>
      <c r="N2713" s="359"/>
      <c r="O2713" s="359"/>
      <c r="P2713" s="359"/>
      <c r="Q2713" s="359"/>
      <c r="R2713" s="359"/>
      <c r="S2713" s="359"/>
      <c r="T2713" s="359"/>
      <c r="U2713" s="359"/>
      <c r="V2713" s="359"/>
      <c r="W2713" s="359"/>
      <c r="X2713" s="359"/>
    </row>
    <row r="2714" spans="1:24">
      <c r="A2714" s="360"/>
      <c r="B2714" s="378"/>
      <c r="C2714" s="378"/>
      <c r="D2714" s="378"/>
      <c r="E2714" s="360"/>
      <c r="F2714" s="360"/>
      <c r="G2714" s="360"/>
      <c r="H2714" s="378"/>
      <c r="I2714" s="379"/>
      <c r="J2714" s="378"/>
      <c r="K2714" s="377" t="s">
        <v>34</v>
      </c>
      <c r="L2714" s="359">
        <f t="shared" si="196"/>
        <v>0</v>
      </c>
      <c r="M2714" s="359"/>
      <c r="N2714" s="359"/>
      <c r="O2714" s="359"/>
      <c r="P2714" s="359"/>
      <c r="Q2714" s="359"/>
      <c r="R2714" s="359"/>
      <c r="S2714" s="359"/>
      <c r="T2714" s="359"/>
      <c r="U2714" s="359"/>
      <c r="V2714" s="359"/>
      <c r="W2714" s="359"/>
      <c r="X2714" s="359"/>
    </row>
    <row r="2715" spans="1:24">
      <c r="A2715" s="360"/>
      <c r="B2715" s="378"/>
      <c r="C2715" s="380"/>
      <c r="D2715" s="380"/>
      <c r="E2715" s="381"/>
      <c r="F2715" s="381"/>
      <c r="G2715" s="381"/>
      <c r="H2715" s="380"/>
      <c r="I2715" s="382"/>
      <c r="J2715" s="380"/>
      <c r="K2715" s="383" t="s">
        <v>36</v>
      </c>
      <c r="L2715" s="359">
        <f t="shared" si="196"/>
        <v>3</v>
      </c>
      <c r="M2715" s="359"/>
      <c r="N2715" s="359"/>
      <c r="O2715" s="359"/>
      <c r="P2715" s="359"/>
      <c r="Q2715" s="359"/>
      <c r="R2715" s="359"/>
      <c r="S2715" s="359"/>
      <c r="T2715" s="359">
        <v>3</v>
      </c>
      <c r="U2715" s="359"/>
      <c r="V2715" s="359"/>
      <c r="W2715" s="359"/>
      <c r="X2715" s="359"/>
    </row>
    <row r="2716" spans="1:24">
      <c r="A2716" s="360"/>
      <c r="B2716" s="387"/>
      <c r="C2716" s="375" t="s">
        <v>33</v>
      </c>
      <c r="D2716" s="375" t="s">
        <v>4113</v>
      </c>
      <c r="E2716" s="388" t="s">
        <v>4114</v>
      </c>
      <c r="F2716" s="352" t="s">
        <v>4115</v>
      </c>
      <c r="G2716" s="352" t="s">
        <v>4116</v>
      </c>
      <c r="H2716" s="375" t="s">
        <v>4117</v>
      </c>
      <c r="I2716" s="376">
        <v>968</v>
      </c>
      <c r="J2716" s="375" t="s">
        <v>39</v>
      </c>
      <c r="K2716" s="377" t="s">
        <v>32</v>
      </c>
      <c r="L2716" s="359">
        <f t="shared" si="196"/>
        <v>0</v>
      </c>
      <c r="M2716" s="359"/>
      <c r="N2716" s="359"/>
      <c r="O2716" s="359"/>
      <c r="P2716" s="359"/>
      <c r="Q2716" s="359"/>
      <c r="R2716" s="359"/>
      <c r="S2716" s="359"/>
      <c r="T2716" s="359"/>
      <c r="U2716" s="359"/>
      <c r="V2716" s="359"/>
      <c r="W2716" s="359"/>
      <c r="X2716" s="359"/>
    </row>
    <row r="2717" spans="1:24">
      <c r="A2717" s="360"/>
      <c r="B2717" s="387"/>
      <c r="C2717" s="378"/>
      <c r="D2717" s="378"/>
      <c r="E2717" s="389"/>
      <c r="F2717" s="360"/>
      <c r="G2717" s="360"/>
      <c r="H2717" s="378"/>
      <c r="I2717" s="379"/>
      <c r="J2717" s="378"/>
      <c r="K2717" s="377" t="s">
        <v>34</v>
      </c>
      <c r="L2717" s="359">
        <f t="shared" si="196"/>
        <v>0</v>
      </c>
      <c r="M2717" s="359"/>
      <c r="N2717" s="359"/>
      <c r="O2717" s="359"/>
      <c r="P2717" s="359"/>
      <c r="Q2717" s="359"/>
      <c r="R2717" s="359"/>
      <c r="S2717" s="359"/>
      <c r="T2717" s="359"/>
      <c r="U2717" s="359"/>
      <c r="V2717" s="359"/>
      <c r="W2717" s="359"/>
      <c r="X2717" s="359"/>
    </row>
    <row r="2718" spans="1:24">
      <c r="A2718" s="360"/>
      <c r="B2718" s="387"/>
      <c r="C2718" s="380"/>
      <c r="D2718" s="380"/>
      <c r="E2718" s="390"/>
      <c r="F2718" s="381"/>
      <c r="G2718" s="381"/>
      <c r="H2718" s="380"/>
      <c r="I2718" s="382"/>
      <c r="J2718" s="380"/>
      <c r="K2718" s="383" t="s">
        <v>36</v>
      </c>
      <c r="L2718" s="359">
        <f t="shared" si="196"/>
        <v>3</v>
      </c>
      <c r="M2718" s="359"/>
      <c r="N2718" s="359"/>
      <c r="O2718" s="359">
        <v>1</v>
      </c>
      <c r="P2718" s="359"/>
      <c r="Q2718" s="359"/>
      <c r="R2718" s="359"/>
      <c r="S2718" s="359">
        <v>1</v>
      </c>
      <c r="T2718" s="359">
        <v>1</v>
      </c>
      <c r="U2718" s="359"/>
      <c r="V2718" s="359"/>
      <c r="W2718" s="359"/>
      <c r="X2718" s="359"/>
    </row>
    <row r="2719" spans="1:24">
      <c r="A2719" s="360"/>
      <c r="B2719" s="387"/>
      <c r="C2719" s="375" t="s">
        <v>33</v>
      </c>
      <c r="D2719" s="375" t="s">
        <v>4118</v>
      </c>
      <c r="E2719" s="388" t="s">
        <v>4119</v>
      </c>
      <c r="F2719" s="352" t="s">
        <v>4120</v>
      </c>
      <c r="G2719" s="352" t="s">
        <v>4121</v>
      </c>
      <c r="H2719" s="375" t="s">
        <v>4122</v>
      </c>
      <c r="I2719" s="376">
        <v>2</v>
      </c>
      <c r="J2719" s="375" t="s">
        <v>39</v>
      </c>
      <c r="K2719" s="377" t="s">
        <v>32</v>
      </c>
      <c r="L2719" s="359">
        <f t="shared" si="196"/>
        <v>0</v>
      </c>
      <c r="M2719" s="359"/>
      <c r="N2719" s="359"/>
      <c r="O2719" s="359"/>
      <c r="P2719" s="359"/>
      <c r="Q2719" s="359"/>
      <c r="R2719" s="359"/>
      <c r="S2719" s="359"/>
      <c r="T2719" s="359"/>
      <c r="U2719" s="359"/>
      <c r="V2719" s="359"/>
      <c r="W2719" s="359"/>
      <c r="X2719" s="359"/>
    </row>
    <row r="2720" spans="1:24">
      <c r="A2720" s="360"/>
      <c r="B2720" s="387"/>
      <c r="C2720" s="378"/>
      <c r="D2720" s="378"/>
      <c r="E2720" s="389"/>
      <c r="F2720" s="360"/>
      <c r="G2720" s="360"/>
      <c r="H2720" s="378"/>
      <c r="I2720" s="379"/>
      <c r="J2720" s="378"/>
      <c r="K2720" s="377" t="s">
        <v>34</v>
      </c>
      <c r="L2720" s="359">
        <f t="shared" si="196"/>
        <v>0</v>
      </c>
      <c r="M2720" s="359"/>
      <c r="N2720" s="359"/>
      <c r="O2720" s="359"/>
      <c r="P2720" s="359"/>
      <c r="Q2720" s="359"/>
      <c r="R2720" s="359"/>
      <c r="S2720" s="359"/>
      <c r="T2720" s="359"/>
      <c r="U2720" s="359"/>
      <c r="V2720" s="359"/>
      <c r="W2720" s="359"/>
      <c r="X2720" s="359"/>
    </row>
    <row r="2721" spans="1:24">
      <c r="A2721" s="360"/>
      <c r="B2721" s="387"/>
      <c r="C2721" s="380"/>
      <c r="D2721" s="380"/>
      <c r="E2721" s="390"/>
      <c r="F2721" s="381"/>
      <c r="G2721" s="381"/>
      <c r="H2721" s="380"/>
      <c r="I2721" s="382"/>
      <c r="J2721" s="380"/>
      <c r="K2721" s="383" t="s">
        <v>36</v>
      </c>
      <c r="L2721" s="359">
        <f t="shared" si="196"/>
        <v>2</v>
      </c>
      <c r="M2721" s="359"/>
      <c r="N2721" s="359"/>
      <c r="O2721" s="359">
        <v>1</v>
      </c>
      <c r="P2721" s="359"/>
      <c r="Q2721" s="359"/>
      <c r="R2721" s="359"/>
      <c r="S2721" s="359">
        <v>1</v>
      </c>
      <c r="T2721" s="359"/>
      <c r="U2721" s="359"/>
      <c r="V2721" s="359"/>
      <c r="W2721" s="359"/>
      <c r="X2721" s="359"/>
    </row>
    <row r="2722" spans="1:24">
      <c r="A2722" s="360"/>
      <c r="B2722" s="387"/>
      <c r="C2722" s="375" t="s">
        <v>31</v>
      </c>
      <c r="D2722" s="375" t="s">
        <v>4123</v>
      </c>
      <c r="E2722" s="388" t="s">
        <v>4124</v>
      </c>
      <c r="F2722" s="352" t="s">
        <v>4125</v>
      </c>
      <c r="G2722" s="352" t="s">
        <v>4126</v>
      </c>
      <c r="H2722" s="375" t="s">
        <v>4127</v>
      </c>
      <c r="I2722" s="376">
        <v>174</v>
      </c>
      <c r="J2722" s="375" t="s">
        <v>39</v>
      </c>
      <c r="K2722" s="377" t="s">
        <v>32</v>
      </c>
      <c r="L2722" s="359">
        <f t="shared" si="196"/>
        <v>5</v>
      </c>
      <c r="M2722" s="359"/>
      <c r="N2722" s="359">
        <v>1</v>
      </c>
      <c r="O2722" s="359">
        <v>1</v>
      </c>
      <c r="P2722" s="359"/>
      <c r="Q2722" s="359"/>
      <c r="R2722" s="359"/>
      <c r="S2722" s="359">
        <v>1</v>
      </c>
      <c r="T2722" s="359">
        <v>2</v>
      </c>
      <c r="U2722" s="359"/>
      <c r="V2722" s="359"/>
      <c r="W2722" s="359"/>
      <c r="X2722" s="359"/>
    </row>
    <row r="2723" spans="1:24">
      <c r="A2723" s="360"/>
      <c r="B2723" s="387"/>
      <c r="C2723" s="378"/>
      <c r="D2723" s="378"/>
      <c r="E2723" s="389"/>
      <c r="F2723" s="360"/>
      <c r="G2723" s="360"/>
      <c r="H2723" s="378"/>
      <c r="I2723" s="379"/>
      <c r="J2723" s="378"/>
      <c r="K2723" s="377" t="s">
        <v>34</v>
      </c>
      <c r="L2723" s="359">
        <f t="shared" si="196"/>
        <v>0</v>
      </c>
      <c r="M2723" s="359"/>
      <c r="N2723" s="359"/>
      <c r="O2723" s="359"/>
      <c r="P2723" s="359"/>
      <c r="Q2723" s="359"/>
      <c r="R2723" s="359"/>
      <c r="S2723" s="359"/>
      <c r="T2723" s="359"/>
      <c r="U2723" s="359"/>
      <c r="V2723" s="359"/>
      <c r="W2723" s="359"/>
      <c r="X2723" s="359"/>
    </row>
    <row r="2724" spans="1:24">
      <c r="A2724" s="360"/>
      <c r="B2724" s="387"/>
      <c r="C2724" s="380"/>
      <c r="D2724" s="380"/>
      <c r="E2724" s="390"/>
      <c r="F2724" s="381"/>
      <c r="G2724" s="381"/>
      <c r="H2724" s="380"/>
      <c r="I2724" s="382"/>
      <c r="J2724" s="380"/>
      <c r="K2724" s="383" t="s">
        <v>36</v>
      </c>
      <c r="L2724" s="359">
        <f t="shared" si="196"/>
        <v>0</v>
      </c>
      <c r="M2724" s="359"/>
      <c r="N2724" s="359"/>
      <c r="O2724" s="359"/>
      <c r="P2724" s="359"/>
      <c r="Q2724" s="359"/>
      <c r="R2724" s="359"/>
      <c r="S2724" s="359"/>
      <c r="T2724" s="359"/>
      <c r="U2724" s="359"/>
      <c r="V2724" s="359"/>
      <c r="W2724" s="359"/>
      <c r="X2724" s="359"/>
    </row>
    <row r="2725" spans="1:24">
      <c r="A2725" s="360"/>
      <c r="B2725" s="387"/>
      <c r="C2725" s="375" t="s">
        <v>31</v>
      </c>
      <c r="D2725" s="375" t="s">
        <v>4128</v>
      </c>
      <c r="E2725" s="388" t="s">
        <v>4129</v>
      </c>
      <c r="F2725" s="352" t="s">
        <v>4130</v>
      </c>
      <c r="G2725" s="352" t="s">
        <v>4131</v>
      </c>
      <c r="H2725" s="375" t="s">
        <v>4132</v>
      </c>
      <c r="I2725" s="376">
        <v>8857</v>
      </c>
      <c r="J2725" s="375" t="s">
        <v>39</v>
      </c>
      <c r="K2725" s="377" t="s">
        <v>32</v>
      </c>
      <c r="L2725" s="359">
        <f t="shared" si="196"/>
        <v>1</v>
      </c>
      <c r="M2725" s="359">
        <v>1</v>
      </c>
      <c r="N2725" s="359"/>
      <c r="O2725" s="359"/>
      <c r="P2725" s="359"/>
      <c r="Q2725" s="359"/>
      <c r="R2725" s="359"/>
      <c r="S2725" s="359"/>
      <c r="T2725" s="359"/>
      <c r="U2725" s="359"/>
      <c r="V2725" s="359"/>
      <c r="W2725" s="359"/>
      <c r="X2725" s="359"/>
    </row>
    <row r="2726" spans="1:24">
      <c r="A2726" s="360"/>
      <c r="B2726" s="387"/>
      <c r="C2726" s="378"/>
      <c r="D2726" s="378"/>
      <c r="E2726" s="389"/>
      <c r="F2726" s="360"/>
      <c r="G2726" s="360"/>
      <c r="H2726" s="378"/>
      <c r="I2726" s="379"/>
      <c r="J2726" s="378"/>
      <c r="K2726" s="377" t="s">
        <v>34</v>
      </c>
      <c r="L2726" s="359">
        <f t="shared" si="196"/>
        <v>4</v>
      </c>
      <c r="M2726" s="359">
        <v>4</v>
      </c>
      <c r="N2726" s="359"/>
      <c r="O2726" s="359"/>
      <c r="P2726" s="359"/>
      <c r="Q2726" s="359"/>
      <c r="R2726" s="359"/>
      <c r="S2726" s="359"/>
      <c r="T2726" s="359"/>
      <c r="U2726" s="359"/>
      <c r="V2726" s="359"/>
      <c r="W2726" s="359"/>
      <c r="X2726" s="359"/>
    </row>
    <row r="2727" spans="1:24">
      <c r="A2727" s="360"/>
      <c r="B2727" s="387"/>
      <c r="C2727" s="380"/>
      <c r="D2727" s="380"/>
      <c r="E2727" s="390"/>
      <c r="F2727" s="381"/>
      <c r="G2727" s="381"/>
      <c r="H2727" s="380"/>
      <c r="I2727" s="382"/>
      <c r="J2727" s="380"/>
      <c r="K2727" s="383" t="s">
        <v>36</v>
      </c>
      <c r="L2727" s="359">
        <f t="shared" si="196"/>
        <v>0</v>
      </c>
      <c r="M2727" s="359"/>
      <c r="N2727" s="359"/>
      <c r="O2727" s="359"/>
      <c r="P2727" s="359"/>
      <c r="Q2727" s="359"/>
      <c r="R2727" s="359"/>
      <c r="S2727" s="359"/>
      <c r="T2727" s="359"/>
      <c r="U2727" s="359"/>
      <c r="V2727" s="359"/>
      <c r="W2727" s="359"/>
      <c r="X2727" s="359"/>
    </row>
    <row r="2728" spans="1:24">
      <c r="A2728" s="360"/>
      <c r="B2728" s="387"/>
      <c r="C2728" s="375" t="s">
        <v>31</v>
      </c>
      <c r="D2728" s="375" t="s">
        <v>4133</v>
      </c>
      <c r="E2728" s="388" t="s">
        <v>4134</v>
      </c>
      <c r="F2728" s="352" t="s">
        <v>4135</v>
      </c>
      <c r="G2728" s="352" t="s">
        <v>4136</v>
      </c>
      <c r="H2728" s="375" t="s">
        <v>4137</v>
      </c>
      <c r="I2728" s="376">
        <v>803</v>
      </c>
      <c r="J2728" s="375" t="s">
        <v>39</v>
      </c>
      <c r="K2728" s="377" t="s">
        <v>32</v>
      </c>
      <c r="L2728" s="359">
        <f t="shared" si="196"/>
        <v>0</v>
      </c>
      <c r="M2728" s="359"/>
      <c r="N2728" s="359"/>
      <c r="O2728" s="359"/>
      <c r="P2728" s="359"/>
      <c r="Q2728" s="359"/>
      <c r="R2728" s="359"/>
      <c r="S2728" s="359"/>
      <c r="T2728" s="359"/>
      <c r="U2728" s="359"/>
      <c r="V2728" s="359"/>
      <c r="W2728" s="359"/>
      <c r="X2728" s="359"/>
    </row>
    <row r="2729" spans="1:24">
      <c r="A2729" s="360"/>
      <c r="B2729" s="387"/>
      <c r="C2729" s="378"/>
      <c r="D2729" s="378"/>
      <c r="E2729" s="389"/>
      <c r="F2729" s="360"/>
      <c r="G2729" s="360"/>
      <c r="H2729" s="378"/>
      <c r="I2729" s="379"/>
      <c r="J2729" s="378"/>
      <c r="K2729" s="377" t="s">
        <v>34</v>
      </c>
      <c r="L2729" s="359">
        <f t="shared" si="196"/>
        <v>3</v>
      </c>
      <c r="M2729" s="359">
        <v>3</v>
      </c>
      <c r="N2729" s="359"/>
      <c r="O2729" s="359"/>
      <c r="P2729" s="359"/>
      <c r="Q2729" s="359"/>
      <c r="R2729" s="359"/>
      <c r="S2729" s="359"/>
      <c r="T2729" s="359"/>
      <c r="U2729" s="359"/>
      <c r="V2729" s="359"/>
      <c r="W2729" s="359"/>
      <c r="X2729" s="359"/>
    </row>
    <row r="2730" spans="1:24">
      <c r="A2730" s="360"/>
      <c r="B2730" s="387"/>
      <c r="C2730" s="380"/>
      <c r="D2730" s="380"/>
      <c r="E2730" s="390"/>
      <c r="F2730" s="381"/>
      <c r="G2730" s="381"/>
      <c r="H2730" s="380"/>
      <c r="I2730" s="382"/>
      <c r="J2730" s="380"/>
      <c r="K2730" s="383" t="s">
        <v>36</v>
      </c>
      <c r="L2730" s="359">
        <f t="shared" si="196"/>
        <v>0</v>
      </c>
      <c r="M2730" s="359"/>
      <c r="N2730" s="359"/>
      <c r="O2730" s="359"/>
      <c r="P2730" s="359"/>
      <c r="Q2730" s="359"/>
      <c r="R2730" s="359"/>
      <c r="S2730" s="359"/>
      <c r="T2730" s="359"/>
      <c r="U2730" s="359"/>
      <c r="V2730" s="359"/>
      <c r="W2730" s="359"/>
      <c r="X2730" s="359"/>
    </row>
    <row r="2731" spans="1:24">
      <c r="A2731" s="360"/>
      <c r="B2731" s="387"/>
      <c r="C2731" s="375" t="s">
        <v>31</v>
      </c>
      <c r="D2731" s="375" t="s">
        <v>4113</v>
      </c>
      <c r="E2731" s="388" t="s">
        <v>4138</v>
      </c>
      <c r="F2731" s="352" t="s">
        <v>4115</v>
      </c>
      <c r="G2731" s="352" t="s">
        <v>4116</v>
      </c>
      <c r="H2731" s="375" t="s">
        <v>4117</v>
      </c>
      <c r="I2731" s="376">
        <v>3125</v>
      </c>
      <c r="J2731" s="375" t="s">
        <v>39</v>
      </c>
      <c r="K2731" s="377" t="s">
        <v>32</v>
      </c>
      <c r="L2731" s="359">
        <f t="shared" si="196"/>
        <v>3</v>
      </c>
      <c r="M2731" s="359"/>
      <c r="N2731" s="359">
        <v>2</v>
      </c>
      <c r="O2731" s="359"/>
      <c r="P2731" s="359"/>
      <c r="Q2731" s="359"/>
      <c r="R2731" s="359"/>
      <c r="S2731" s="359">
        <v>1</v>
      </c>
      <c r="T2731" s="359"/>
      <c r="U2731" s="359"/>
      <c r="V2731" s="359"/>
      <c r="W2731" s="359"/>
      <c r="X2731" s="359"/>
    </row>
    <row r="2732" spans="1:24">
      <c r="A2732" s="360"/>
      <c r="B2732" s="387"/>
      <c r="C2732" s="378"/>
      <c r="D2732" s="378"/>
      <c r="E2732" s="389"/>
      <c r="F2732" s="360"/>
      <c r="G2732" s="360"/>
      <c r="H2732" s="378"/>
      <c r="I2732" s="379"/>
      <c r="J2732" s="378"/>
      <c r="K2732" s="377" t="s">
        <v>34</v>
      </c>
      <c r="L2732" s="359">
        <f t="shared" si="196"/>
        <v>0</v>
      </c>
      <c r="M2732" s="359"/>
      <c r="N2732" s="359"/>
      <c r="O2732" s="359"/>
      <c r="P2732" s="359"/>
      <c r="Q2732" s="359"/>
      <c r="R2732" s="359"/>
      <c r="S2732" s="359"/>
      <c r="T2732" s="359"/>
      <c r="U2732" s="359"/>
      <c r="V2732" s="359"/>
      <c r="W2732" s="359"/>
      <c r="X2732" s="359"/>
    </row>
    <row r="2733" spans="1:24">
      <c r="A2733" s="360"/>
      <c r="B2733" s="387"/>
      <c r="C2733" s="380"/>
      <c r="D2733" s="380"/>
      <c r="E2733" s="390"/>
      <c r="F2733" s="381"/>
      <c r="G2733" s="381"/>
      <c r="H2733" s="380"/>
      <c r="I2733" s="382"/>
      <c r="J2733" s="380"/>
      <c r="K2733" s="383" t="s">
        <v>36</v>
      </c>
      <c r="L2733" s="359">
        <f t="shared" si="196"/>
        <v>0</v>
      </c>
      <c r="M2733" s="359"/>
      <c r="N2733" s="359"/>
      <c r="O2733" s="359"/>
      <c r="P2733" s="359"/>
      <c r="Q2733" s="359"/>
      <c r="R2733" s="359"/>
      <c r="S2733" s="359"/>
      <c r="T2733" s="359"/>
      <c r="U2733" s="359"/>
      <c r="V2733" s="359"/>
      <c r="W2733" s="359"/>
      <c r="X2733" s="359"/>
    </row>
    <row r="2734" spans="1:24">
      <c r="A2734" s="360"/>
      <c r="B2734" s="387"/>
      <c r="C2734" s="375" t="s">
        <v>31</v>
      </c>
      <c r="D2734" s="375" t="s">
        <v>4139</v>
      </c>
      <c r="E2734" s="388" t="s">
        <v>4140</v>
      </c>
      <c r="F2734" s="352" t="s">
        <v>4141</v>
      </c>
      <c r="G2734" s="352" t="s">
        <v>4142</v>
      </c>
      <c r="H2734" s="375" t="s">
        <v>4143</v>
      </c>
      <c r="I2734" s="376">
        <v>0</v>
      </c>
      <c r="J2734" s="375" t="s">
        <v>39</v>
      </c>
      <c r="K2734" s="377" t="s">
        <v>32</v>
      </c>
      <c r="L2734" s="359">
        <f t="shared" si="196"/>
        <v>3</v>
      </c>
      <c r="M2734" s="359">
        <v>1</v>
      </c>
      <c r="N2734" s="359"/>
      <c r="O2734" s="359">
        <v>1</v>
      </c>
      <c r="P2734" s="359"/>
      <c r="Q2734" s="359"/>
      <c r="R2734" s="359"/>
      <c r="S2734" s="359">
        <v>1</v>
      </c>
      <c r="T2734" s="359"/>
      <c r="U2734" s="359"/>
      <c r="V2734" s="359"/>
      <c r="W2734" s="359"/>
      <c r="X2734" s="359"/>
    </row>
    <row r="2735" spans="1:24">
      <c r="A2735" s="360"/>
      <c r="B2735" s="387"/>
      <c r="C2735" s="378"/>
      <c r="D2735" s="378"/>
      <c r="E2735" s="389"/>
      <c r="F2735" s="360"/>
      <c r="G2735" s="360"/>
      <c r="H2735" s="378"/>
      <c r="I2735" s="379"/>
      <c r="J2735" s="378"/>
      <c r="K2735" s="377" t="s">
        <v>34</v>
      </c>
      <c r="L2735" s="359">
        <f t="shared" si="196"/>
        <v>0</v>
      </c>
      <c r="M2735" s="359"/>
      <c r="N2735" s="359"/>
      <c r="O2735" s="359"/>
      <c r="P2735" s="359"/>
      <c r="Q2735" s="359"/>
      <c r="R2735" s="359"/>
      <c r="S2735" s="359"/>
      <c r="T2735" s="359"/>
      <c r="U2735" s="359"/>
      <c r="V2735" s="359"/>
      <c r="W2735" s="359"/>
      <c r="X2735" s="359"/>
    </row>
    <row r="2736" spans="1:24">
      <c r="A2736" s="360"/>
      <c r="B2736" s="387"/>
      <c r="C2736" s="380"/>
      <c r="D2736" s="380"/>
      <c r="E2736" s="390"/>
      <c r="F2736" s="381"/>
      <c r="G2736" s="381"/>
      <c r="H2736" s="380"/>
      <c r="I2736" s="382"/>
      <c r="J2736" s="380"/>
      <c r="K2736" s="383" t="s">
        <v>36</v>
      </c>
      <c r="L2736" s="359">
        <f t="shared" si="196"/>
        <v>0</v>
      </c>
      <c r="M2736" s="359"/>
      <c r="N2736" s="359"/>
      <c r="O2736" s="359"/>
      <c r="P2736" s="359"/>
      <c r="Q2736" s="359"/>
      <c r="R2736" s="359"/>
      <c r="S2736" s="359"/>
      <c r="T2736" s="359"/>
      <c r="U2736" s="359"/>
      <c r="V2736" s="359"/>
      <c r="W2736" s="359"/>
      <c r="X2736" s="359"/>
    </row>
    <row r="2737" spans="1:24">
      <c r="A2737" s="360"/>
      <c r="B2737" s="387"/>
      <c r="C2737" s="375" t="s">
        <v>31</v>
      </c>
      <c r="D2737" s="375" t="s">
        <v>4144</v>
      </c>
      <c r="E2737" s="388" t="s">
        <v>4145</v>
      </c>
      <c r="F2737" s="352" t="s">
        <v>4146</v>
      </c>
      <c r="G2737" s="352" t="s">
        <v>4147</v>
      </c>
      <c r="H2737" s="375" t="s">
        <v>4148</v>
      </c>
      <c r="I2737" s="376">
        <v>0</v>
      </c>
      <c r="J2737" s="375" t="s">
        <v>39</v>
      </c>
      <c r="K2737" s="377" t="s">
        <v>32</v>
      </c>
      <c r="L2737" s="359">
        <f t="shared" si="196"/>
        <v>0</v>
      </c>
      <c r="M2737" s="359"/>
      <c r="N2737" s="359"/>
      <c r="O2737" s="359"/>
      <c r="P2737" s="359"/>
      <c r="Q2737" s="359"/>
      <c r="R2737" s="359"/>
      <c r="S2737" s="359"/>
      <c r="T2737" s="359"/>
      <c r="U2737" s="359"/>
      <c r="V2737" s="359"/>
      <c r="W2737" s="359"/>
      <c r="X2737" s="359"/>
    </row>
    <row r="2738" spans="1:24">
      <c r="A2738" s="360"/>
      <c r="B2738" s="387"/>
      <c r="C2738" s="378"/>
      <c r="D2738" s="378"/>
      <c r="E2738" s="389"/>
      <c r="F2738" s="360"/>
      <c r="G2738" s="360"/>
      <c r="H2738" s="378"/>
      <c r="I2738" s="379"/>
      <c r="J2738" s="378"/>
      <c r="K2738" s="377" t="s">
        <v>34</v>
      </c>
      <c r="L2738" s="359">
        <f t="shared" si="196"/>
        <v>3</v>
      </c>
      <c r="M2738" s="359">
        <v>3</v>
      </c>
      <c r="N2738" s="359"/>
      <c r="O2738" s="359"/>
      <c r="P2738" s="359"/>
      <c r="Q2738" s="359"/>
      <c r="R2738" s="359"/>
      <c r="S2738" s="359"/>
      <c r="T2738" s="359"/>
      <c r="U2738" s="359"/>
      <c r="V2738" s="359"/>
      <c r="W2738" s="359"/>
      <c r="X2738" s="359"/>
    </row>
    <row r="2739" spans="1:24">
      <c r="A2739" s="360"/>
      <c r="B2739" s="387"/>
      <c r="C2739" s="380"/>
      <c r="D2739" s="380"/>
      <c r="E2739" s="390"/>
      <c r="F2739" s="381"/>
      <c r="G2739" s="381"/>
      <c r="H2739" s="380"/>
      <c r="I2739" s="382"/>
      <c r="J2739" s="380"/>
      <c r="K2739" s="383" t="s">
        <v>36</v>
      </c>
      <c r="L2739" s="359">
        <f t="shared" si="196"/>
        <v>0</v>
      </c>
      <c r="M2739" s="359"/>
      <c r="N2739" s="359"/>
      <c r="O2739" s="359"/>
      <c r="P2739" s="359"/>
      <c r="Q2739" s="359"/>
      <c r="R2739" s="359"/>
      <c r="S2739" s="359"/>
      <c r="T2739" s="359"/>
      <c r="U2739" s="359"/>
      <c r="V2739" s="359"/>
      <c r="W2739" s="359"/>
      <c r="X2739" s="359"/>
    </row>
    <row r="2740" spans="1:24">
      <c r="A2740" s="360"/>
      <c r="B2740" s="387"/>
      <c r="C2740" s="375" t="s">
        <v>31</v>
      </c>
      <c r="D2740" s="375" t="s">
        <v>4149</v>
      </c>
      <c r="E2740" s="352" t="s">
        <v>4150</v>
      </c>
      <c r="F2740" s="352" t="s">
        <v>4151</v>
      </c>
      <c r="G2740" s="352" t="s">
        <v>4111</v>
      </c>
      <c r="H2740" s="375" t="s">
        <v>4152</v>
      </c>
      <c r="I2740" s="376">
        <v>42915</v>
      </c>
      <c r="J2740" s="375" t="s">
        <v>39</v>
      </c>
      <c r="K2740" s="377" t="s">
        <v>32</v>
      </c>
      <c r="L2740" s="359">
        <f t="shared" si="196"/>
        <v>24</v>
      </c>
      <c r="M2740" s="359"/>
      <c r="N2740" s="359">
        <v>16</v>
      </c>
      <c r="O2740" s="359"/>
      <c r="P2740" s="359"/>
      <c r="Q2740" s="359"/>
      <c r="R2740" s="359"/>
      <c r="S2740" s="359">
        <v>5</v>
      </c>
      <c r="T2740" s="359">
        <v>1</v>
      </c>
      <c r="U2740" s="359"/>
      <c r="V2740" s="359"/>
      <c r="W2740" s="359">
        <v>2</v>
      </c>
      <c r="X2740" s="359"/>
    </row>
    <row r="2741" spans="1:24">
      <c r="A2741" s="360"/>
      <c r="B2741" s="387"/>
      <c r="C2741" s="378"/>
      <c r="D2741" s="378"/>
      <c r="E2741" s="360"/>
      <c r="F2741" s="360"/>
      <c r="G2741" s="360"/>
      <c r="H2741" s="378"/>
      <c r="I2741" s="379"/>
      <c r="J2741" s="378"/>
      <c r="K2741" s="377" t="s">
        <v>34</v>
      </c>
      <c r="L2741" s="359">
        <f t="shared" si="196"/>
        <v>14</v>
      </c>
      <c r="M2741" s="359">
        <v>14</v>
      </c>
      <c r="N2741" s="359"/>
      <c r="O2741" s="359"/>
      <c r="P2741" s="359"/>
      <c r="Q2741" s="359"/>
      <c r="R2741" s="359"/>
      <c r="S2741" s="359"/>
      <c r="T2741" s="359"/>
      <c r="U2741" s="359"/>
      <c r="V2741" s="359"/>
      <c r="W2741" s="359"/>
      <c r="X2741" s="359"/>
    </row>
    <row r="2742" spans="1:24">
      <c r="A2742" s="360"/>
      <c r="B2742" s="391"/>
      <c r="C2742" s="380"/>
      <c r="D2742" s="380"/>
      <c r="E2742" s="381"/>
      <c r="F2742" s="381"/>
      <c r="G2742" s="381"/>
      <c r="H2742" s="380"/>
      <c r="I2742" s="382"/>
      <c r="J2742" s="380"/>
      <c r="K2742" s="383" t="s">
        <v>36</v>
      </c>
      <c r="L2742" s="359">
        <f t="shared" si="196"/>
        <v>0</v>
      </c>
      <c r="M2742" s="359"/>
      <c r="N2742" s="359"/>
      <c r="O2742" s="359"/>
      <c r="P2742" s="359"/>
      <c r="Q2742" s="359"/>
      <c r="R2742" s="359"/>
      <c r="S2742" s="359"/>
      <c r="T2742" s="359"/>
      <c r="U2742" s="359"/>
      <c r="V2742" s="359"/>
      <c r="W2742" s="359"/>
      <c r="X2742" s="359"/>
    </row>
    <row r="2743" spans="1:24">
      <c r="A2743" s="360"/>
      <c r="B2743" s="375" t="s">
        <v>2879</v>
      </c>
      <c r="C2743" s="375"/>
      <c r="D2743" s="355">
        <f>COUNTA(D2746:D2769)</f>
        <v>8</v>
      </c>
      <c r="E2743" s="354"/>
      <c r="F2743" s="353"/>
      <c r="G2743" s="354"/>
      <c r="H2743" s="354"/>
      <c r="I2743" s="392">
        <f>SUM(I2746:I2769)</f>
        <v>104697</v>
      </c>
      <c r="J2743" s="357" t="s">
        <v>39</v>
      </c>
      <c r="K2743" s="358" t="s">
        <v>32</v>
      </c>
      <c r="L2743" s="359">
        <f t="shared" si="196"/>
        <v>33</v>
      </c>
      <c r="M2743" s="359">
        <f t="shared" ref="M2743:X2745" si="200">M2746+M2749+M2752+M2755+M2758+M2761+M2764+M2767</f>
        <v>0</v>
      </c>
      <c r="N2743" s="359">
        <f t="shared" si="200"/>
        <v>26</v>
      </c>
      <c r="O2743" s="359">
        <f t="shared" si="200"/>
        <v>0</v>
      </c>
      <c r="P2743" s="359">
        <f t="shared" si="200"/>
        <v>0</v>
      </c>
      <c r="Q2743" s="359">
        <f t="shared" si="200"/>
        <v>0</v>
      </c>
      <c r="R2743" s="359">
        <f t="shared" si="200"/>
        <v>0</v>
      </c>
      <c r="S2743" s="359">
        <f t="shared" si="200"/>
        <v>0</v>
      </c>
      <c r="T2743" s="359">
        <f t="shared" si="200"/>
        <v>0</v>
      </c>
      <c r="U2743" s="359">
        <f t="shared" si="200"/>
        <v>0</v>
      </c>
      <c r="V2743" s="359">
        <f t="shared" si="200"/>
        <v>0</v>
      </c>
      <c r="W2743" s="359">
        <f t="shared" si="200"/>
        <v>6</v>
      </c>
      <c r="X2743" s="359">
        <f t="shared" si="200"/>
        <v>1</v>
      </c>
    </row>
    <row r="2744" spans="1:24">
      <c r="A2744" s="360"/>
      <c r="B2744" s="378"/>
      <c r="C2744" s="378"/>
      <c r="D2744" s="355"/>
      <c r="E2744" s="354"/>
      <c r="F2744" s="353"/>
      <c r="G2744" s="354"/>
      <c r="H2744" s="354"/>
      <c r="I2744" s="392"/>
      <c r="J2744" s="357"/>
      <c r="K2744" s="358" t="s">
        <v>34</v>
      </c>
      <c r="L2744" s="359">
        <f t="shared" si="196"/>
        <v>19</v>
      </c>
      <c r="M2744" s="359">
        <f t="shared" si="200"/>
        <v>0</v>
      </c>
      <c r="N2744" s="359">
        <f t="shared" si="200"/>
        <v>0</v>
      </c>
      <c r="O2744" s="359">
        <f t="shared" si="200"/>
        <v>0</v>
      </c>
      <c r="P2744" s="359">
        <f t="shared" si="200"/>
        <v>0</v>
      </c>
      <c r="Q2744" s="359">
        <f t="shared" si="200"/>
        <v>0</v>
      </c>
      <c r="R2744" s="359">
        <f t="shared" si="200"/>
        <v>19</v>
      </c>
      <c r="S2744" s="359">
        <f t="shared" si="200"/>
        <v>0</v>
      </c>
      <c r="T2744" s="359">
        <f t="shared" si="200"/>
        <v>0</v>
      </c>
      <c r="U2744" s="359">
        <f t="shared" si="200"/>
        <v>0</v>
      </c>
      <c r="V2744" s="359">
        <f t="shared" si="200"/>
        <v>0</v>
      </c>
      <c r="W2744" s="359">
        <f t="shared" si="200"/>
        <v>0</v>
      </c>
      <c r="X2744" s="359">
        <f t="shared" si="200"/>
        <v>0</v>
      </c>
    </row>
    <row r="2745" spans="1:24">
      <c r="A2745" s="360"/>
      <c r="B2745" s="380"/>
      <c r="C2745" s="380"/>
      <c r="D2745" s="355"/>
      <c r="E2745" s="354"/>
      <c r="F2745" s="353"/>
      <c r="G2745" s="354"/>
      <c r="H2745" s="354"/>
      <c r="I2745" s="392"/>
      <c r="J2745" s="357"/>
      <c r="K2745" s="361" t="s">
        <v>36</v>
      </c>
      <c r="L2745" s="359">
        <f t="shared" si="196"/>
        <v>16</v>
      </c>
      <c r="M2745" s="359">
        <f t="shared" si="200"/>
        <v>0</v>
      </c>
      <c r="N2745" s="359">
        <f t="shared" si="200"/>
        <v>10</v>
      </c>
      <c r="O2745" s="359">
        <f t="shared" si="200"/>
        <v>1</v>
      </c>
      <c r="P2745" s="359">
        <f t="shared" si="200"/>
        <v>0</v>
      </c>
      <c r="Q2745" s="359">
        <f t="shared" si="200"/>
        <v>0</v>
      </c>
      <c r="R2745" s="359">
        <f t="shared" si="200"/>
        <v>0</v>
      </c>
      <c r="S2745" s="359">
        <f t="shared" si="200"/>
        <v>0</v>
      </c>
      <c r="T2745" s="359">
        <f t="shared" si="200"/>
        <v>2</v>
      </c>
      <c r="U2745" s="359">
        <f t="shared" si="200"/>
        <v>0</v>
      </c>
      <c r="V2745" s="359">
        <f t="shared" si="200"/>
        <v>0</v>
      </c>
      <c r="W2745" s="359">
        <f t="shared" si="200"/>
        <v>3</v>
      </c>
      <c r="X2745" s="359">
        <f t="shared" si="200"/>
        <v>0</v>
      </c>
    </row>
    <row r="2746" spans="1:24">
      <c r="A2746" s="360"/>
      <c r="B2746" s="375" t="s">
        <v>2880</v>
      </c>
      <c r="C2746" s="375" t="s">
        <v>31</v>
      </c>
      <c r="D2746" s="375" t="s">
        <v>4153</v>
      </c>
      <c r="E2746" s="388" t="s">
        <v>4154</v>
      </c>
      <c r="F2746" s="375" t="s">
        <v>4155</v>
      </c>
      <c r="G2746" s="352" t="s">
        <v>4156</v>
      </c>
      <c r="H2746" s="375" t="s">
        <v>4157</v>
      </c>
      <c r="I2746" s="384">
        <v>23439</v>
      </c>
      <c r="J2746" s="375" t="s">
        <v>39</v>
      </c>
      <c r="K2746" s="377" t="s">
        <v>32</v>
      </c>
      <c r="L2746" s="359">
        <f t="shared" si="196"/>
        <v>7</v>
      </c>
      <c r="M2746" s="359"/>
      <c r="N2746" s="359">
        <v>7</v>
      </c>
      <c r="O2746" s="359"/>
      <c r="P2746" s="359"/>
      <c r="Q2746" s="359"/>
      <c r="R2746" s="359"/>
      <c r="S2746" s="359"/>
      <c r="T2746" s="359"/>
      <c r="U2746" s="359"/>
      <c r="V2746" s="359"/>
      <c r="W2746" s="359"/>
      <c r="X2746" s="359"/>
    </row>
    <row r="2747" spans="1:24">
      <c r="A2747" s="360"/>
      <c r="B2747" s="378"/>
      <c r="C2747" s="378"/>
      <c r="D2747" s="378"/>
      <c r="E2747" s="389"/>
      <c r="F2747" s="378"/>
      <c r="G2747" s="360"/>
      <c r="H2747" s="378"/>
      <c r="I2747" s="385"/>
      <c r="J2747" s="378"/>
      <c r="K2747" s="377" t="s">
        <v>34</v>
      </c>
      <c r="L2747" s="359">
        <f t="shared" si="196"/>
        <v>6</v>
      </c>
      <c r="M2747" s="359"/>
      <c r="N2747" s="359"/>
      <c r="O2747" s="359"/>
      <c r="P2747" s="359"/>
      <c r="Q2747" s="359"/>
      <c r="R2747" s="359">
        <v>6</v>
      </c>
      <c r="S2747" s="359"/>
      <c r="T2747" s="359"/>
      <c r="U2747" s="359"/>
      <c r="V2747" s="359"/>
      <c r="W2747" s="359"/>
      <c r="X2747" s="359"/>
    </row>
    <row r="2748" spans="1:24">
      <c r="A2748" s="360"/>
      <c r="B2748" s="378"/>
      <c r="C2748" s="380"/>
      <c r="D2748" s="380"/>
      <c r="E2748" s="390"/>
      <c r="F2748" s="380"/>
      <c r="G2748" s="381"/>
      <c r="H2748" s="380"/>
      <c r="I2748" s="386"/>
      <c r="J2748" s="380"/>
      <c r="K2748" s="383" t="s">
        <v>36</v>
      </c>
      <c r="L2748" s="359">
        <f t="shared" si="196"/>
        <v>0</v>
      </c>
      <c r="M2748" s="359"/>
      <c r="N2748" s="359"/>
      <c r="O2748" s="359"/>
      <c r="P2748" s="359"/>
      <c r="Q2748" s="359"/>
      <c r="R2748" s="359"/>
      <c r="S2748" s="359"/>
      <c r="T2748" s="359"/>
      <c r="U2748" s="359"/>
      <c r="V2748" s="359"/>
      <c r="W2748" s="359"/>
      <c r="X2748" s="359"/>
    </row>
    <row r="2749" spans="1:24">
      <c r="A2749" s="360"/>
      <c r="B2749" s="378"/>
      <c r="C2749" s="375" t="s">
        <v>31</v>
      </c>
      <c r="D2749" s="375" t="s">
        <v>4158</v>
      </c>
      <c r="E2749" s="388" t="s">
        <v>4159</v>
      </c>
      <c r="F2749" s="375" t="s">
        <v>4160</v>
      </c>
      <c r="G2749" s="352" t="s">
        <v>4161</v>
      </c>
      <c r="H2749" s="375" t="s">
        <v>4162</v>
      </c>
      <c r="I2749" s="384">
        <v>18247</v>
      </c>
      <c r="J2749" s="375" t="s">
        <v>39</v>
      </c>
      <c r="K2749" s="377" t="s">
        <v>32</v>
      </c>
      <c r="L2749" s="359">
        <f t="shared" si="196"/>
        <v>7</v>
      </c>
      <c r="M2749" s="359"/>
      <c r="N2749" s="359">
        <v>7</v>
      </c>
      <c r="O2749" s="359"/>
      <c r="P2749" s="359"/>
      <c r="Q2749" s="359"/>
      <c r="R2749" s="359"/>
      <c r="S2749" s="359"/>
      <c r="T2749" s="359"/>
      <c r="U2749" s="359"/>
      <c r="V2749" s="359"/>
      <c r="W2749" s="359"/>
      <c r="X2749" s="359"/>
    </row>
    <row r="2750" spans="1:24">
      <c r="A2750" s="360"/>
      <c r="B2750" s="378"/>
      <c r="C2750" s="378"/>
      <c r="D2750" s="378"/>
      <c r="E2750" s="389"/>
      <c r="F2750" s="378"/>
      <c r="G2750" s="360"/>
      <c r="H2750" s="378"/>
      <c r="I2750" s="385"/>
      <c r="J2750" s="378"/>
      <c r="K2750" s="377" t="s">
        <v>34</v>
      </c>
      <c r="L2750" s="359">
        <f t="shared" si="196"/>
        <v>7</v>
      </c>
      <c r="M2750" s="359"/>
      <c r="N2750" s="359"/>
      <c r="O2750" s="359"/>
      <c r="P2750" s="359"/>
      <c r="Q2750" s="359"/>
      <c r="R2750" s="359">
        <v>7</v>
      </c>
      <c r="S2750" s="359"/>
      <c r="T2750" s="359"/>
      <c r="U2750" s="359"/>
      <c r="V2750" s="359"/>
      <c r="W2750" s="359"/>
      <c r="X2750" s="359"/>
    </row>
    <row r="2751" spans="1:24">
      <c r="A2751" s="360"/>
      <c r="B2751" s="378"/>
      <c r="C2751" s="380"/>
      <c r="D2751" s="380"/>
      <c r="E2751" s="390"/>
      <c r="F2751" s="380"/>
      <c r="G2751" s="381"/>
      <c r="H2751" s="380"/>
      <c r="I2751" s="386"/>
      <c r="J2751" s="380"/>
      <c r="K2751" s="383" t="s">
        <v>36</v>
      </c>
      <c r="L2751" s="359">
        <f t="shared" si="196"/>
        <v>0</v>
      </c>
      <c r="M2751" s="359"/>
      <c r="N2751" s="359"/>
      <c r="O2751" s="359"/>
      <c r="P2751" s="359"/>
      <c r="Q2751" s="359"/>
      <c r="R2751" s="359"/>
      <c r="S2751" s="359"/>
      <c r="T2751" s="359"/>
      <c r="U2751" s="359"/>
      <c r="V2751" s="359"/>
      <c r="W2751" s="359"/>
      <c r="X2751" s="359"/>
    </row>
    <row r="2752" spans="1:24">
      <c r="A2752" s="360"/>
      <c r="B2752" s="378"/>
      <c r="C2752" s="375" t="s">
        <v>35</v>
      </c>
      <c r="D2752" s="375" t="s">
        <v>4163</v>
      </c>
      <c r="E2752" s="388" t="s">
        <v>4164</v>
      </c>
      <c r="F2752" s="375" t="s">
        <v>4165</v>
      </c>
      <c r="G2752" s="352" t="s">
        <v>4166</v>
      </c>
      <c r="H2752" s="375" t="s">
        <v>4167</v>
      </c>
      <c r="I2752" s="384">
        <v>2550</v>
      </c>
      <c r="J2752" s="375" t="s">
        <v>39</v>
      </c>
      <c r="K2752" s="377" t="s">
        <v>32</v>
      </c>
      <c r="L2752" s="359">
        <f t="shared" si="196"/>
        <v>4</v>
      </c>
      <c r="M2752" s="359"/>
      <c r="N2752" s="359">
        <v>3</v>
      </c>
      <c r="O2752" s="359"/>
      <c r="P2752" s="359"/>
      <c r="Q2752" s="359"/>
      <c r="R2752" s="359"/>
      <c r="S2752" s="359"/>
      <c r="T2752" s="359"/>
      <c r="U2752" s="359"/>
      <c r="V2752" s="359"/>
      <c r="W2752" s="359"/>
      <c r="X2752" s="359">
        <v>1</v>
      </c>
    </row>
    <row r="2753" spans="1:24">
      <c r="A2753" s="360"/>
      <c r="B2753" s="378"/>
      <c r="C2753" s="378"/>
      <c r="D2753" s="378"/>
      <c r="E2753" s="389"/>
      <c r="F2753" s="378"/>
      <c r="G2753" s="360"/>
      <c r="H2753" s="378"/>
      <c r="I2753" s="385"/>
      <c r="J2753" s="378"/>
      <c r="K2753" s="377" t="s">
        <v>34</v>
      </c>
      <c r="L2753" s="359">
        <f t="shared" si="196"/>
        <v>3</v>
      </c>
      <c r="M2753" s="359"/>
      <c r="N2753" s="359"/>
      <c r="O2753" s="359"/>
      <c r="P2753" s="359"/>
      <c r="Q2753" s="359"/>
      <c r="R2753" s="359">
        <v>3</v>
      </c>
      <c r="S2753" s="359"/>
      <c r="T2753" s="359"/>
      <c r="U2753" s="359"/>
      <c r="V2753" s="359"/>
      <c r="W2753" s="359"/>
      <c r="X2753" s="359"/>
    </row>
    <row r="2754" spans="1:24">
      <c r="A2754" s="360"/>
      <c r="B2754" s="378"/>
      <c r="C2754" s="380"/>
      <c r="D2754" s="380"/>
      <c r="E2754" s="390"/>
      <c r="F2754" s="380"/>
      <c r="G2754" s="381"/>
      <c r="H2754" s="380"/>
      <c r="I2754" s="386"/>
      <c r="J2754" s="380"/>
      <c r="K2754" s="383" t="s">
        <v>36</v>
      </c>
      <c r="L2754" s="359">
        <f t="shared" si="196"/>
        <v>5</v>
      </c>
      <c r="M2754" s="359"/>
      <c r="N2754" s="359">
        <v>4</v>
      </c>
      <c r="O2754" s="359"/>
      <c r="P2754" s="359"/>
      <c r="Q2754" s="359"/>
      <c r="R2754" s="359"/>
      <c r="S2754" s="359"/>
      <c r="T2754" s="359"/>
      <c r="U2754" s="359"/>
      <c r="V2754" s="359"/>
      <c r="W2754" s="359">
        <v>1</v>
      </c>
      <c r="X2754" s="359"/>
    </row>
    <row r="2755" spans="1:24">
      <c r="A2755" s="360"/>
      <c r="B2755" s="378"/>
      <c r="C2755" s="375" t="s">
        <v>35</v>
      </c>
      <c r="D2755" s="375" t="s">
        <v>4168</v>
      </c>
      <c r="E2755" s="388" t="s">
        <v>4169</v>
      </c>
      <c r="F2755" s="375" t="s">
        <v>4170</v>
      </c>
      <c r="G2755" s="352" t="s">
        <v>4171</v>
      </c>
      <c r="H2755" s="375" t="s">
        <v>4172</v>
      </c>
      <c r="I2755" s="384">
        <v>2643</v>
      </c>
      <c r="J2755" s="375" t="s">
        <v>39</v>
      </c>
      <c r="K2755" s="377" t="s">
        <v>32</v>
      </c>
      <c r="L2755" s="359">
        <f t="shared" si="196"/>
        <v>3</v>
      </c>
      <c r="M2755" s="359"/>
      <c r="N2755" s="359">
        <v>3</v>
      </c>
      <c r="O2755" s="359"/>
      <c r="P2755" s="359"/>
      <c r="Q2755" s="359"/>
      <c r="R2755" s="359"/>
      <c r="S2755" s="359"/>
      <c r="T2755" s="359"/>
      <c r="U2755" s="359"/>
      <c r="V2755" s="359"/>
      <c r="W2755" s="359"/>
      <c r="X2755" s="359"/>
    </row>
    <row r="2756" spans="1:24">
      <c r="A2756" s="360"/>
      <c r="B2756" s="378"/>
      <c r="C2756" s="378"/>
      <c r="D2756" s="378"/>
      <c r="E2756" s="389"/>
      <c r="F2756" s="378"/>
      <c r="G2756" s="360"/>
      <c r="H2756" s="378"/>
      <c r="I2756" s="385"/>
      <c r="J2756" s="378"/>
      <c r="K2756" s="377" t="s">
        <v>34</v>
      </c>
      <c r="L2756" s="359">
        <f t="shared" ref="L2756:L2819" si="201">SUM(M2756:X2756)</f>
        <v>0</v>
      </c>
      <c r="M2756" s="359"/>
      <c r="N2756" s="359"/>
      <c r="O2756" s="359"/>
      <c r="P2756" s="359"/>
      <c r="Q2756" s="359"/>
      <c r="R2756" s="359"/>
      <c r="S2756" s="359"/>
      <c r="T2756" s="359"/>
      <c r="U2756" s="359"/>
      <c r="V2756" s="359"/>
      <c r="W2756" s="359"/>
      <c r="X2756" s="359"/>
    </row>
    <row r="2757" spans="1:24">
      <c r="A2757" s="360"/>
      <c r="B2757" s="378"/>
      <c r="C2757" s="380"/>
      <c r="D2757" s="380"/>
      <c r="E2757" s="390"/>
      <c r="F2757" s="380"/>
      <c r="G2757" s="381"/>
      <c r="H2757" s="380"/>
      <c r="I2757" s="386"/>
      <c r="J2757" s="380"/>
      <c r="K2757" s="383" t="s">
        <v>36</v>
      </c>
      <c r="L2757" s="359">
        <f t="shared" si="201"/>
        <v>3</v>
      </c>
      <c r="M2757" s="359"/>
      <c r="N2757" s="359">
        <v>3</v>
      </c>
      <c r="O2757" s="359"/>
      <c r="P2757" s="359"/>
      <c r="Q2757" s="359"/>
      <c r="R2757" s="359"/>
      <c r="S2757" s="359"/>
      <c r="T2757" s="359"/>
      <c r="U2757" s="359"/>
      <c r="V2757" s="359"/>
      <c r="W2757" s="359"/>
      <c r="X2757" s="359"/>
    </row>
    <row r="2758" spans="1:24">
      <c r="A2758" s="360"/>
      <c r="B2758" s="378"/>
      <c r="C2758" s="375" t="s">
        <v>35</v>
      </c>
      <c r="D2758" s="375" t="s">
        <v>4173</v>
      </c>
      <c r="E2758" s="388" t="s">
        <v>4174</v>
      </c>
      <c r="F2758" s="375" t="s">
        <v>4175</v>
      </c>
      <c r="G2758" s="352" t="s">
        <v>4176</v>
      </c>
      <c r="H2758" s="375" t="s">
        <v>4177</v>
      </c>
      <c r="I2758" s="384">
        <v>47058</v>
      </c>
      <c r="J2758" s="375" t="s">
        <v>39</v>
      </c>
      <c r="K2758" s="377" t="s">
        <v>32</v>
      </c>
      <c r="L2758" s="359">
        <f t="shared" si="201"/>
        <v>6</v>
      </c>
      <c r="M2758" s="359"/>
      <c r="N2758" s="359"/>
      <c r="O2758" s="359"/>
      <c r="P2758" s="359"/>
      <c r="Q2758" s="359"/>
      <c r="R2758" s="359"/>
      <c r="S2758" s="359"/>
      <c r="T2758" s="359"/>
      <c r="U2758" s="359"/>
      <c r="V2758" s="359"/>
      <c r="W2758" s="359">
        <v>6</v>
      </c>
      <c r="X2758" s="359"/>
    </row>
    <row r="2759" spans="1:24">
      <c r="A2759" s="360"/>
      <c r="B2759" s="378"/>
      <c r="C2759" s="378"/>
      <c r="D2759" s="378"/>
      <c r="E2759" s="389"/>
      <c r="F2759" s="378"/>
      <c r="G2759" s="360"/>
      <c r="H2759" s="378"/>
      <c r="I2759" s="385"/>
      <c r="J2759" s="378"/>
      <c r="K2759" s="377" t="s">
        <v>34</v>
      </c>
      <c r="L2759" s="359">
        <f t="shared" si="201"/>
        <v>0</v>
      </c>
      <c r="M2759" s="359"/>
      <c r="N2759" s="359"/>
      <c r="O2759" s="359"/>
      <c r="P2759" s="359"/>
      <c r="Q2759" s="359"/>
      <c r="R2759" s="359"/>
      <c r="S2759" s="359"/>
      <c r="T2759" s="359"/>
      <c r="U2759" s="359"/>
      <c r="V2759" s="359"/>
      <c r="W2759" s="359"/>
      <c r="X2759" s="359"/>
    </row>
    <row r="2760" spans="1:24">
      <c r="A2760" s="360"/>
      <c r="B2760" s="378"/>
      <c r="C2760" s="380"/>
      <c r="D2760" s="380"/>
      <c r="E2760" s="390"/>
      <c r="F2760" s="380"/>
      <c r="G2760" s="381"/>
      <c r="H2760" s="380"/>
      <c r="I2760" s="386"/>
      <c r="J2760" s="380"/>
      <c r="K2760" s="383" t="s">
        <v>36</v>
      </c>
      <c r="L2760" s="359">
        <f t="shared" si="201"/>
        <v>2</v>
      </c>
      <c r="M2760" s="359"/>
      <c r="N2760" s="359"/>
      <c r="O2760" s="359"/>
      <c r="P2760" s="359"/>
      <c r="Q2760" s="359"/>
      <c r="R2760" s="359"/>
      <c r="S2760" s="359"/>
      <c r="T2760" s="359">
        <v>2</v>
      </c>
      <c r="U2760" s="359"/>
      <c r="V2760" s="359"/>
      <c r="W2760" s="359"/>
      <c r="X2760" s="359"/>
    </row>
    <row r="2761" spans="1:24">
      <c r="A2761" s="360"/>
      <c r="B2761" s="378"/>
      <c r="C2761" s="375" t="s">
        <v>35</v>
      </c>
      <c r="D2761" s="393" t="s">
        <v>4178</v>
      </c>
      <c r="E2761" s="352" t="s">
        <v>4179</v>
      </c>
      <c r="F2761" s="394" t="s">
        <v>4180</v>
      </c>
      <c r="G2761" s="394" t="s">
        <v>4181</v>
      </c>
      <c r="H2761" s="394" t="s">
        <v>4182</v>
      </c>
      <c r="I2761" s="384">
        <v>5025</v>
      </c>
      <c r="J2761" s="375" t="s">
        <v>39</v>
      </c>
      <c r="K2761" s="377" t="s">
        <v>32</v>
      </c>
      <c r="L2761" s="359">
        <f t="shared" si="201"/>
        <v>6</v>
      </c>
      <c r="M2761" s="359"/>
      <c r="N2761" s="359">
        <v>6</v>
      </c>
      <c r="O2761" s="359"/>
      <c r="P2761" s="359"/>
      <c r="Q2761" s="359"/>
      <c r="R2761" s="359"/>
      <c r="S2761" s="359"/>
      <c r="T2761" s="359"/>
      <c r="U2761" s="359"/>
      <c r="V2761" s="359"/>
      <c r="W2761" s="359"/>
      <c r="X2761" s="359"/>
    </row>
    <row r="2762" spans="1:24">
      <c r="A2762" s="360"/>
      <c r="B2762" s="378"/>
      <c r="C2762" s="378"/>
      <c r="D2762" s="395"/>
      <c r="E2762" s="360"/>
      <c r="F2762" s="396"/>
      <c r="G2762" s="396"/>
      <c r="H2762" s="396"/>
      <c r="I2762" s="385"/>
      <c r="J2762" s="378"/>
      <c r="K2762" s="377" t="s">
        <v>34</v>
      </c>
      <c r="L2762" s="359">
        <f t="shared" si="201"/>
        <v>0</v>
      </c>
      <c r="M2762" s="359"/>
      <c r="N2762" s="359"/>
      <c r="O2762" s="359"/>
      <c r="P2762" s="359"/>
      <c r="Q2762" s="359"/>
      <c r="R2762" s="359"/>
      <c r="S2762" s="359"/>
      <c r="T2762" s="359"/>
      <c r="U2762" s="359"/>
      <c r="V2762" s="359"/>
      <c r="W2762" s="359"/>
      <c r="X2762" s="359"/>
    </row>
    <row r="2763" spans="1:24">
      <c r="A2763" s="360"/>
      <c r="B2763" s="378"/>
      <c r="C2763" s="380"/>
      <c r="D2763" s="397"/>
      <c r="E2763" s="381"/>
      <c r="F2763" s="398"/>
      <c r="G2763" s="398"/>
      <c r="H2763" s="398"/>
      <c r="I2763" s="386"/>
      <c r="J2763" s="380"/>
      <c r="K2763" s="383" t="s">
        <v>36</v>
      </c>
      <c r="L2763" s="359">
        <f t="shared" si="201"/>
        <v>4</v>
      </c>
      <c r="M2763" s="359"/>
      <c r="N2763" s="359">
        <v>3</v>
      </c>
      <c r="O2763" s="359">
        <v>1</v>
      </c>
      <c r="P2763" s="359"/>
      <c r="Q2763" s="359"/>
      <c r="R2763" s="359"/>
      <c r="S2763" s="359"/>
      <c r="T2763" s="359"/>
      <c r="U2763" s="359"/>
      <c r="V2763" s="359"/>
      <c r="W2763" s="359"/>
      <c r="X2763" s="359"/>
    </row>
    <row r="2764" spans="1:24">
      <c r="A2764" s="360"/>
      <c r="B2764" s="378"/>
      <c r="C2764" s="375" t="s">
        <v>35</v>
      </c>
      <c r="D2764" s="393" t="s">
        <v>4183</v>
      </c>
      <c r="E2764" s="352" t="s">
        <v>4184</v>
      </c>
      <c r="F2764" s="394" t="s">
        <v>4185</v>
      </c>
      <c r="G2764" s="394" t="s">
        <v>4186</v>
      </c>
      <c r="H2764" s="394" t="s">
        <v>4182</v>
      </c>
      <c r="I2764" s="384">
        <v>5245</v>
      </c>
      <c r="J2764" s="375" t="s">
        <v>39</v>
      </c>
      <c r="K2764" s="377" t="s">
        <v>32</v>
      </c>
      <c r="L2764" s="359">
        <f t="shared" si="201"/>
        <v>0</v>
      </c>
      <c r="M2764" s="359"/>
      <c r="N2764" s="359"/>
      <c r="O2764" s="359"/>
      <c r="P2764" s="359"/>
      <c r="Q2764" s="359"/>
      <c r="R2764" s="359"/>
      <c r="S2764" s="359"/>
      <c r="T2764" s="359"/>
      <c r="U2764" s="359"/>
      <c r="V2764" s="359"/>
      <c r="W2764" s="359"/>
      <c r="X2764" s="359"/>
    </row>
    <row r="2765" spans="1:24">
      <c r="A2765" s="360"/>
      <c r="B2765" s="378"/>
      <c r="C2765" s="378"/>
      <c r="D2765" s="395"/>
      <c r="E2765" s="378"/>
      <c r="F2765" s="396"/>
      <c r="G2765" s="396"/>
      <c r="H2765" s="396"/>
      <c r="I2765" s="385"/>
      <c r="J2765" s="378"/>
      <c r="K2765" s="377" t="s">
        <v>34</v>
      </c>
      <c r="L2765" s="359">
        <f t="shared" si="201"/>
        <v>3</v>
      </c>
      <c r="M2765" s="359"/>
      <c r="N2765" s="359"/>
      <c r="O2765" s="359"/>
      <c r="P2765" s="359"/>
      <c r="Q2765" s="359"/>
      <c r="R2765" s="359">
        <v>3</v>
      </c>
      <c r="S2765" s="359"/>
      <c r="T2765" s="359"/>
      <c r="U2765" s="359"/>
      <c r="V2765" s="359"/>
      <c r="W2765" s="359"/>
      <c r="X2765" s="359"/>
    </row>
    <row r="2766" spans="1:24">
      <c r="A2766" s="360"/>
      <c r="B2766" s="378"/>
      <c r="C2766" s="380"/>
      <c r="D2766" s="397"/>
      <c r="E2766" s="380"/>
      <c r="F2766" s="398"/>
      <c r="G2766" s="398"/>
      <c r="H2766" s="398"/>
      <c r="I2766" s="386"/>
      <c r="J2766" s="380"/>
      <c r="K2766" s="383" t="s">
        <v>36</v>
      </c>
      <c r="L2766" s="359">
        <f t="shared" si="201"/>
        <v>0</v>
      </c>
      <c r="M2766" s="359"/>
      <c r="N2766" s="359"/>
      <c r="O2766" s="359"/>
      <c r="P2766" s="359"/>
      <c r="Q2766" s="359"/>
      <c r="R2766" s="359"/>
      <c r="S2766" s="359"/>
      <c r="T2766" s="359"/>
      <c r="U2766" s="359"/>
      <c r="V2766" s="359"/>
      <c r="W2766" s="359"/>
      <c r="X2766" s="359"/>
    </row>
    <row r="2767" spans="1:24">
      <c r="A2767" s="360"/>
      <c r="B2767" s="378"/>
      <c r="C2767" s="375" t="s">
        <v>35</v>
      </c>
      <c r="D2767" s="393" t="s">
        <v>4187</v>
      </c>
      <c r="E2767" s="352" t="s">
        <v>4188</v>
      </c>
      <c r="F2767" s="394" t="s">
        <v>4189</v>
      </c>
      <c r="G2767" s="394" t="s">
        <v>4190</v>
      </c>
      <c r="H2767" s="394" t="s">
        <v>4191</v>
      </c>
      <c r="I2767" s="384">
        <v>490</v>
      </c>
      <c r="J2767" s="375" t="s">
        <v>39</v>
      </c>
      <c r="K2767" s="377" t="s">
        <v>32</v>
      </c>
      <c r="L2767" s="359">
        <f t="shared" si="201"/>
        <v>0</v>
      </c>
      <c r="M2767" s="359"/>
      <c r="N2767" s="359"/>
      <c r="O2767" s="359"/>
      <c r="P2767" s="359"/>
      <c r="Q2767" s="359"/>
      <c r="R2767" s="359"/>
      <c r="S2767" s="359"/>
      <c r="T2767" s="359"/>
      <c r="U2767" s="359"/>
      <c r="V2767" s="359"/>
      <c r="W2767" s="359"/>
      <c r="X2767" s="359"/>
    </row>
    <row r="2768" spans="1:24">
      <c r="A2768" s="360"/>
      <c r="B2768" s="378"/>
      <c r="C2768" s="378"/>
      <c r="D2768" s="395"/>
      <c r="E2768" s="378"/>
      <c r="F2768" s="396"/>
      <c r="G2768" s="396"/>
      <c r="H2768" s="396"/>
      <c r="I2768" s="385"/>
      <c r="J2768" s="378"/>
      <c r="K2768" s="377" t="s">
        <v>34</v>
      </c>
      <c r="L2768" s="359">
        <f t="shared" si="201"/>
        <v>0</v>
      </c>
      <c r="M2768" s="359"/>
      <c r="N2768" s="359"/>
      <c r="O2768" s="359"/>
      <c r="P2768" s="359"/>
      <c r="Q2768" s="359"/>
      <c r="R2768" s="359"/>
      <c r="S2768" s="359"/>
      <c r="T2768" s="359"/>
      <c r="U2768" s="359"/>
      <c r="V2768" s="359"/>
      <c r="W2768" s="359"/>
      <c r="X2768" s="359"/>
    </row>
    <row r="2769" spans="1:24">
      <c r="A2769" s="360"/>
      <c r="B2769" s="380"/>
      <c r="C2769" s="380"/>
      <c r="D2769" s="397"/>
      <c r="E2769" s="380"/>
      <c r="F2769" s="398"/>
      <c r="G2769" s="398"/>
      <c r="H2769" s="398"/>
      <c r="I2769" s="386"/>
      <c r="J2769" s="380"/>
      <c r="K2769" s="383" t="s">
        <v>36</v>
      </c>
      <c r="L2769" s="359">
        <f t="shared" si="201"/>
        <v>2</v>
      </c>
      <c r="M2769" s="359"/>
      <c r="N2769" s="359"/>
      <c r="O2769" s="359"/>
      <c r="P2769" s="359"/>
      <c r="Q2769" s="359"/>
      <c r="R2769" s="359"/>
      <c r="S2769" s="359"/>
      <c r="T2769" s="359"/>
      <c r="U2769" s="359"/>
      <c r="V2769" s="359"/>
      <c r="W2769" s="359">
        <v>2</v>
      </c>
      <c r="X2769" s="359"/>
    </row>
    <row r="2770" spans="1:24">
      <c r="A2770" s="360"/>
      <c r="B2770" s="362" t="s">
        <v>4192</v>
      </c>
      <c r="C2770" s="363"/>
      <c r="D2770" s="355">
        <f>COUNTA(D2773:D2832)</f>
        <v>20</v>
      </c>
      <c r="E2770" s="364"/>
      <c r="F2770" s="365"/>
      <c r="G2770" s="366"/>
      <c r="H2770" s="365"/>
      <c r="I2770" s="367">
        <f>SUM(I2773:I2832)</f>
        <v>109912.647</v>
      </c>
      <c r="J2770" s="365" t="s">
        <v>39</v>
      </c>
      <c r="K2770" s="368" t="s">
        <v>32</v>
      </c>
      <c r="L2770" s="359">
        <f t="shared" si="201"/>
        <v>64</v>
      </c>
      <c r="M2770" s="359">
        <f t="shared" ref="M2770:X2772" si="202">M2773+M2776+M2779+M2782+M2785+M2788+M2791+M2794+M2797+M2800+M2803+M2806+M2809+M2812+M2815+M2818+M2821+M2824+M2827+M2830</f>
        <v>2</v>
      </c>
      <c r="N2770" s="359">
        <f t="shared" si="202"/>
        <v>32</v>
      </c>
      <c r="O2770" s="359">
        <f t="shared" si="202"/>
        <v>6</v>
      </c>
      <c r="P2770" s="359">
        <f t="shared" si="202"/>
        <v>0</v>
      </c>
      <c r="Q2770" s="359">
        <f t="shared" si="202"/>
        <v>0</v>
      </c>
      <c r="R2770" s="359">
        <f t="shared" si="202"/>
        <v>0</v>
      </c>
      <c r="S2770" s="359">
        <f t="shared" si="202"/>
        <v>2</v>
      </c>
      <c r="T2770" s="359">
        <f t="shared" si="202"/>
        <v>7</v>
      </c>
      <c r="U2770" s="359">
        <f t="shared" si="202"/>
        <v>0</v>
      </c>
      <c r="V2770" s="359">
        <f t="shared" si="202"/>
        <v>0</v>
      </c>
      <c r="W2770" s="359">
        <f t="shared" si="202"/>
        <v>1</v>
      </c>
      <c r="X2770" s="359">
        <f t="shared" si="202"/>
        <v>14</v>
      </c>
    </row>
    <row r="2771" spans="1:24">
      <c r="A2771" s="360"/>
      <c r="B2771" s="362"/>
      <c r="C2771" s="363"/>
      <c r="D2771" s="355"/>
      <c r="E2771" s="371"/>
      <c r="F2771" s="365"/>
      <c r="G2771" s="366"/>
      <c r="H2771" s="365"/>
      <c r="I2771" s="367"/>
      <c r="J2771" s="365"/>
      <c r="K2771" s="372" t="s">
        <v>34</v>
      </c>
      <c r="L2771" s="359">
        <f t="shared" si="201"/>
        <v>19</v>
      </c>
      <c r="M2771" s="359">
        <f t="shared" si="202"/>
        <v>1</v>
      </c>
      <c r="N2771" s="359">
        <f t="shared" si="202"/>
        <v>0</v>
      </c>
      <c r="O2771" s="359">
        <f t="shared" si="202"/>
        <v>18</v>
      </c>
      <c r="P2771" s="359">
        <f t="shared" si="202"/>
        <v>0</v>
      </c>
      <c r="Q2771" s="359">
        <f t="shared" si="202"/>
        <v>0</v>
      </c>
      <c r="R2771" s="359">
        <f t="shared" si="202"/>
        <v>0</v>
      </c>
      <c r="S2771" s="359">
        <f t="shared" si="202"/>
        <v>0</v>
      </c>
      <c r="T2771" s="359">
        <f t="shared" si="202"/>
        <v>0</v>
      </c>
      <c r="U2771" s="359">
        <f t="shared" si="202"/>
        <v>0</v>
      </c>
      <c r="V2771" s="359">
        <f t="shared" si="202"/>
        <v>0</v>
      </c>
      <c r="W2771" s="359">
        <f t="shared" si="202"/>
        <v>0</v>
      </c>
      <c r="X2771" s="359">
        <f t="shared" si="202"/>
        <v>0</v>
      </c>
    </row>
    <row r="2772" spans="1:24">
      <c r="A2772" s="360"/>
      <c r="B2772" s="362"/>
      <c r="C2772" s="363"/>
      <c r="D2772" s="355"/>
      <c r="E2772" s="373"/>
      <c r="F2772" s="365"/>
      <c r="G2772" s="366"/>
      <c r="H2772" s="365"/>
      <c r="I2772" s="367"/>
      <c r="J2772" s="365"/>
      <c r="K2772" s="374" t="s">
        <v>36</v>
      </c>
      <c r="L2772" s="359">
        <f t="shared" si="201"/>
        <v>51</v>
      </c>
      <c r="M2772" s="359">
        <f t="shared" si="202"/>
        <v>7</v>
      </c>
      <c r="N2772" s="359">
        <f t="shared" si="202"/>
        <v>1</v>
      </c>
      <c r="O2772" s="359">
        <f t="shared" si="202"/>
        <v>4</v>
      </c>
      <c r="P2772" s="359">
        <f t="shared" si="202"/>
        <v>0</v>
      </c>
      <c r="Q2772" s="359">
        <f t="shared" si="202"/>
        <v>0</v>
      </c>
      <c r="R2772" s="359">
        <f t="shared" si="202"/>
        <v>0</v>
      </c>
      <c r="S2772" s="359">
        <f t="shared" si="202"/>
        <v>11</v>
      </c>
      <c r="T2772" s="359">
        <f t="shared" si="202"/>
        <v>5</v>
      </c>
      <c r="U2772" s="359">
        <f t="shared" si="202"/>
        <v>0</v>
      </c>
      <c r="V2772" s="359">
        <f t="shared" si="202"/>
        <v>0</v>
      </c>
      <c r="W2772" s="359">
        <f t="shared" si="202"/>
        <v>14</v>
      </c>
      <c r="X2772" s="359">
        <f t="shared" si="202"/>
        <v>9</v>
      </c>
    </row>
    <row r="2773" spans="1:24">
      <c r="A2773" s="360"/>
      <c r="B2773" s="375" t="s">
        <v>4193</v>
      </c>
      <c r="C2773" s="375" t="s">
        <v>35</v>
      </c>
      <c r="D2773" s="375" t="s">
        <v>4194</v>
      </c>
      <c r="E2773" s="352" t="s">
        <v>4195</v>
      </c>
      <c r="F2773" s="375" t="s">
        <v>4196</v>
      </c>
      <c r="G2773" s="352" t="s">
        <v>4197</v>
      </c>
      <c r="H2773" s="375" t="s">
        <v>4198</v>
      </c>
      <c r="I2773" s="399">
        <v>96846.587</v>
      </c>
      <c r="J2773" s="375" t="s">
        <v>39</v>
      </c>
      <c r="K2773" s="377" t="s">
        <v>32</v>
      </c>
      <c r="L2773" s="359">
        <f t="shared" si="201"/>
        <v>40</v>
      </c>
      <c r="M2773" s="359"/>
      <c r="N2773" s="359">
        <v>24</v>
      </c>
      <c r="O2773" s="359">
        <v>2</v>
      </c>
      <c r="P2773" s="359"/>
      <c r="Q2773" s="359"/>
      <c r="R2773" s="359"/>
      <c r="S2773" s="359"/>
      <c r="T2773" s="359">
        <v>3</v>
      </c>
      <c r="U2773" s="359"/>
      <c r="V2773" s="359"/>
      <c r="W2773" s="359">
        <v>1</v>
      </c>
      <c r="X2773" s="359">
        <v>10</v>
      </c>
    </row>
    <row r="2774" spans="1:24">
      <c r="A2774" s="360"/>
      <c r="B2774" s="378"/>
      <c r="C2774" s="378"/>
      <c r="D2774" s="378"/>
      <c r="E2774" s="360"/>
      <c r="F2774" s="378"/>
      <c r="G2774" s="360"/>
      <c r="H2774" s="378"/>
      <c r="I2774" s="400"/>
      <c r="J2774" s="378"/>
      <c r="K2774" s="377" t="s">
        <v>34</v>
      </c>
      <c r="L2774" s="359">
        <f t="shared" si="201"/>
        <v>18</v>
      </c>
      <c r="M2774" s="359"/>
      <c r="N2774" s="359"/>
      <c r="O2774" s="359">
        <v>18</v>
      </c>
      <c r="P2774" s="359"/>
      <c r="Q2774" s="359"/>
      <c r="R2774" s="359"/>
      <c r="S2774" s="359"/>
      <c r="T2774" s="359"/>
      <c r="U2774" s="359"/>
      <c r="V2774" s="359"/>
      <c r="W2774" s="359"/>
      <c r="X2774" s="359"/>
    </row>
    <row r="2775" spans="1:24">
      <c r="A2775" s="360"/>
      <c r="B2775" s="378"/>
      <c r="C2775" s="380"/>
      <c r="D2775" s="380"/>
      <c r="E2775" s="381"/>
      <c r="F2775" s="380"/>
      <c r="G2775" s="381"/>
      <c r="H2775" s="380"/>
      <c r="I2775" s="401"/>
      <c r="J2775" s="380"/>
      <c r="K2775" s="383" t="s">
        <v>36</v>
      </c>
      <c r="L2775" s="359">
        <f t="shared" si="201"/>
        <v>2</v>
      </c>
      <c r="M2775" s="359"/>
      <c r="N2775" s="359">
        <v>1</v>
      </c>
      <c r="O2775" s="359"/>
      <c r="P2775" s="359"/>
      <c r="Q2775" s="359"/>
      <c r="R2775" s="359"/>
      <c r="S2775" s="359"/>
      <c r="T2775" s="359">
        <v>1</v>
      </c>
      <c r="U2775" s="359"/>
      <c r="V2775" s="359"/>
      <c r="W2775" s="359"/>
      <c r="X2775" s="359"/>
    </row>
    <row r="2776" spans="1:24">
      <c r="A2776" s="360"/>
      <c r="B2776" s="378"/>
      <c r="C2776" s="375" t="s">
        <v>33</v>
      </c>
      <c r="D2776" s="375" t="s">
        <v>4199</v>
      </c>
      <c r="E2776" s="352" t="s">
        <v>4200</v>
      </c>
      <c r="F2776" s="375" t="s">
        <v>4201</v>
      </c>
      <c r="G2776" s="352" t="s">
        <v>4202</v>
      </c>
      <c r="H2776" s="375" t="s">
        <v>4203</v>
      </c>
      <c r="I2776" s="399">
        <v>0</v>
      </c>
      <c r="J2776" s="375" t="s">
        <v>39</v>
      </c>
      <c r="K2776" s="377" t="s">
        <v>32</v>
      </c>
      <c r="L2776" s="359">
        <f t="shared" si="201"/>
        <v>0</v>
      </c>
      <c r="M2776" s="359"/>
      <c r="N2776" s="359"/>
      <c r="O2776" s="359"/>
      <c r="P2776" s="359"/>
      <c r="Q2776" s="359"/>
      <c r="R2776" s="359"/>
      <c r="S2776" s="359"/>
      <c r="T2776" s="359"/>
      <c r="U2776" s="359"/>
      <c r="V2776" s="359"/>
      <c r="W2776" s="359"/>
      <c r="X2776" s="359"/>
    </row>
    <row r="2777" spans="1:24">
      <c r="A2777" s="360"/>
      <c r="B2777" s="378"/>
      <c r="C2777" s="378"/>
      <c r="D2777" s="378"/>
      <c r="E2777" s="360"/>
      <c r="F2777" s="378"/>
      <c r="G2777" s="360"/>
      <c r="H2777" s="378"/>
      <c r="I2777" s="400"/>
      <c r="J2777" s="378"/>
      <c r="K2777" s="377" t="s">
        <v>34</v>
      </c>
      <c r="L2777" s="359">
        <f t="shared" si="201"/>
        <v>0</v>
      </c>
      <c r="M2777" s="359"/>
      <c r="N2777" s="359"/>
      <c r="O2777" s="359"/>
      <c r="P2777" s="359"/>
      <c r="Q2777" s="359"/>
      <c r="R2777" s="359"/>
      <c r="S2777" s="359"/>
      <c r="T2777" s="359"/>
      <c r="U2777" s="359"/>
      <c r="V2777" s="359"/>
      <c r="W2777" s="359"/>
      <c r="X2777" s="359"/>
    </row>
    <row r="2778" spans="1:24">
      <c r="A2778" s="360"/>
      <c r="B2778" s="378"/>
      <c r="C2778" s="380"/>
      <c r="D2778" s="380"/>
      <c r="E2778" s="381"/>
      <c r="F2778" s="380"/>
      <c r="G2778" s="381"/>
      <c r="H2778" s="380"/>
      <c r="I2778" s="401"/>
      <c r="J2778" s="380"/>
      <c r="K2778" s="383" t="s">
        <v>36</v>
      </c>
      <c r="L2778" s="359">
        <f t="shared" si="201"/>
        <v>2</v>
      </c>
      <c r="M2778" s="359"/>
      <c r="N2778" s="359"/>
      <c r="O2778" s="359"/>
      <c r="P2778" s="359"/>
      <c r="Q2778" s="359"/>
      <c r="R2778" s="359"/>
      <c r="S2778" s="359">
        <v>1</v>
      </c>
      <c r="T2778" s="359"/>
      <c r="U2778" s="359"/>
      <c r="V2778" s="359"/>
      <c r="W2778" s="359"/>
      <c r="X2778" s="359">
        <v>1</v>
      </c>
    </row>
    <row r="2779" spans="1:24">
      <c r="A2779" s="360"/>
      <c r="B2779" s="378"/>
      <c r="C2779" s="375" t="s">
        <v>33</v>
      </c>
      <c r="D2779" s="375" t="s">
        <v>4204</v>
      </c>
      <c r="E2779" s="352" t="s">
        <v>4205</v>
      </c>
      <c r="F2779" s="375" t="s">
        <v>4206</v>
      </c>
      <c r="G2779" s="352" t="s">
        <v>4207</v>
      </c>
      <c r="H2779" s="375" t="s">
        <v>4208</v>
      </c>
      <c r="I2779" s="399">
        <v>0</v>
      </c>
      <c r="J2779" s="375" t="s">
        <v>39</v>
      </c>
      <c r="K2779" s="377" t="s">
        <v>32</v>
      </c>
      <c r="L2779" s="359">
        <f t="shared" si="201"/>
        <v>0</v>
      </c>
      <c r="M2779" s="359"/>
      <c r="N2779" s="359"/>
      <c r="O2779" s="359"/>
      <c r="P2779" s="359"/>
      <c r="Q2779" s="359"/>
      <c r="R2779" s="359"/>
      <c r="S2779" s="359"/>
      <c r="T2779" s="359"/>
      <c r="U2779" s="359"/>
      <c r="V2779" s="359"/>
      <c r="W2779" s="359"/>
      <c r="X2779" s="359"/>
    </row>
    <row r="2780" spans="1:24">
      <c r="A2780" s="360"/>
      <c r="B2780" s="378"/>
      <c r="C2780" s="378"/>
      <c r="D2780" s="378"/>
      <c r="E2780" s="360"/>
      <c r="F2780" s="378"/>
      <c r="G2780" s="360"/>
      <c r="H2780" s="378"/>
      <c r="I2780" s="400"/>
      <c r="J2780" s="378"/>
      <c r="K2780" s="377" t="s">
        <v>34</v>
      </c>
      <c r="L2780" s="359">
        <f t="shared" si="201"/>
        <v>0</v>
      </c>
      <c r="M2780" s="359"/>
      <c r="N2780" s="359"/>
      <c r="O2780" s="359"/>
      <c r="P2780" s="359"/>
      <c r="Q2780" s="359"/>
      <c r="R2780" s="359"/>
      <c r="S2780" s="359"/>
      <c r="T2780" s="359"/>
      <c r="U2780" s="359"/>
      <c r="V2780" s="359"/>
      <c r="W2780" s="359"/>
      <c r="X2780" s="359"/>
    </row>
    <row r="2781" spans="1:24">
      <c r="A2781" s="360"/>
      <c r="B2781" s="378"/>
      <c r="C2781" s="380"/>
      <c r="D2781" s="380"/>
      <c r="E2781" s="381"/>
      <c r="F2781" s="380"/>
      <c r="G2781" s="381"/>
      <c r="H2781" s="380"/>
      <c r="I2781" s="401"/>
      <c r="J2781" s="380"/>
      <c r="K2781" s="383" t="s">
        <v>36</v>
      </c>
      <c r="L2781" s="359">
        <f t="shared" si="201"/>
        <v>3</v>
      </c>
      <c r="M2781" s="359"/>
      <c r="N2781" s="359"/>
      <c r="O2781" s="359"/>
      <c r="P2781" s="359"/>
      <c r="Q2781" s="359"/>
      <c r="R2781" s="359"/>
      <c r="S2781" s="359">
        <v>3</v>
      </c>
      <c r="T2781" s="359"/>
      <c r="U2781" s="359"/>
      <c r="V2781" s="359"/>
      <c r="W2781" s="359"/>
      <c r="X2781" s="359"/>
    </row>
    <row r="2782" spans="1:24">
      <c r="A2782" s="360"/>
      <c r="B2782" s="378"/>
      <c r="C2782" s="375" t="s">
        <v>31</v>
      </c>
      <c r="D2782" s="375" t="s">
        <v>4209</v>
      </c>
      <c r="E2782" s="352" t="s">
        <v>4210</v>
      </c>
      <c r="F2782" s="375" t="s">
        <v>4211</v>
      </c>
      <c r="G2782" s="352" t="s">
        <v>4212</v>
      </c>
      <c r="H2782" s="375" t="s">
        <v>4213</v>
      </c>
      <c r="I2782" s="399">
        <v>1325.52</v>
      </c>
      <c r="J2782" s="375" t="s">
        <v>39</v>
      </c>
      <c r="K2782" s="377" t="s">
        <v>32</v>
      </c>
      <c r="L2782" s="359">
        <f t="shared" si="201"/>
        <v>4</v>
      </c>
      <c r="M2782" s="359"/>
      <c r="N2782" s="359">
        <v>2</v>
      </c>
      <c r="O2782" s="359">
        <v>1</v>
      </c>
      <c r="P2782" s="359"/>
      <c r="Q2782" s="359"/>
      <c r="R2782" s="359"/>
      <c r="S2782" s="359"/>
      <c r="T2782" s="359">
        <v>1</v>
      </c>
      <c r="U2782" s="359"/>
      <c r="V2782" s="359"/>
      <c r="W2782" s="359"/>
      <c r="X2782" s="359"/>
    </row>
    <row r="2783" spans="1:24">
      <c r="A2783" s="360"/>
      <c r="B2783" s="378"/>
      <c r="C2783" s="378"/>
      <c r="D2783" s="378"/>
      <c r="E2783" s="360"/>
      <c r="F2783" s="378"/>
      <c r="G2783" s="360"/>
      <c r="H2783" s="378"/>
      <c r="I2783" s="400"/>
      <c r="J2783" s="378"/>
      <c r="K2783" s="377" t="s">
        <v>34</v>
      </c>
      <c r="L2783" s="359">
        <f t="shared" si="201"/>
        <v>1</v>
      </c>
      <c r="M2783" s="359">
        <v>1</v>
      </c>
      <c r="N2783" s="359"/>
      <c r="O2783" s="359"/>
      <c r="P2783" s="359"/>
      <c r="Q2783" s="359"/>
      <c r="R2783" s="359"/>
      <c r="S2783" s="359"/>
      <c r="T2783" s="359"/>
      <c r="U2783" s="359"/>
      <c r="V2783" s="359"/>
      <c r="W2783" s="359"/>
      <c r="X2783" s="359"/>
    </row>
    <row r="2784" spans="1:24">
      <c r="A2784" s="360"/>
      <c r="B2784" s="378"/>
      <c r="C2784" s="380"/>
      <c r="D2784" s="380"/>
      <c r="E2784" s="381"/>
      <c r="F2784" s="380"/>
      <c r="G2784" s="381"/>
      <c r="H2784" s="380"/>
      <c r="I2784" s="401"/>
      <c r="J2784" s="380"/>
      <c r="K2784" s="383" t="s">
        <v>36</v>
      </c>
      <c r="L2784" s="359">
        <f t="shared" si="201"/>
        <v>0</v>
      </c>
      <c r="M2784" s="359"/>
      <c r="N2784" s="359"/>
      <c r="O2784" s="359"/>
      <c r="P2784" s="359"/>
      <c r="Q2784" s="359"/>
      <c r="R2784" s="359"/>
      <c r="S2784" s="359"/>
      <c r="T2784" s="359"/>
      <c r="U2784" s="359"/>
      <c r="V2784" s="359"/>
      <c r="W2784" s="359"/>
      <c r="X2784" s="359"/>
    </row>
    <row r="2785" spans="1:24">
      <c r="A2785" s="360"/>
      <c r="B2785" s="378"/>
      <c r="C2785" s="375" t="s">
        <v>31</v>
      </c>
      <c r="D2785" s="375" t="s">
        <v>4214</v>
      </c>
      <c r="E2785" s="352" t="s">
        <v>4215</v>
      </c>
      <c r="F2785" s="375" t="s">
        <v>4216</v>
      </c>
      <c r="G2785" s="352" t="s">
        <v>4217</v>
      </c>
      <c r="H2785" s="375" t="s">
        <v>4218</v>
      </c>
      <c r="I2785" s="399">
        <v>478.17</v>
      </c>
      <c r="J2785" s="375" t="s">
        <v>39</v>
      </c>
      <c r="K2785" s="377" t="s">
        <v>32</v>
      </c>
      <c r="L2785" s="359">
        <f t="shared" si="201"/>
        <v>3</v>
      </c>
      <c r="M2785" s="359">
        <v>1</v>
      </c>
      <c r="N2785" s="359"/>
      <c r="O2785" s="359"/>
      <c r="P2785" s="359"/>
      <c r="Q2785" s="359"/>
      <c r="R2785" s="359"/>
      <c r="S2785" s="359">
        <v>1</v>
      </c>
      <c r="T2785" s="359"/>
      <c r="U2785" s="359"/>
      <c r="V2785" s="359"/>
      <c r="W2785" s="359"/>
      <c r="X2785" s="359">
        <v>1</v>
      </c>
    </row>
    <row r="2786" spans="1:24">
      <c r="A2786" s="360"/>
      <c r="B2786" s="378"/>
      <c r="C2786" s="378"/>
      <c r="D2786" s="378"/>
      <c r="E2786" s="360"/>
      <c r="F2786" s="378"/>
      <c r="G2786" s="360"/>
      <c r="H2786" s="378"/>
      <c r="I2786" s="400"/>
      <c r="J2786" s="378"/>
      <c r="K2786" s="377" t="s">
        <v>34</v>
      </c>
      <c r="L2786" s="359">
        <f t="shared" si="201"/>
        <v>0</v>
      </c>
      <c r="M2786" s="359"/>
      <c r="N2786" s="359"/>
      <c r="O2786" s="359"/>
      <c r="P2786" s="359"/>
      <c r="Q2786" s="359"/>
      <c r="R2786" s="359"/>
      <c r="S2786" s="359"/>
      <c r="T2786" s="359"/>
      <c r="U2786" s="359"/>
      <c r="V2786" s="359"/>
      <c r="W2786" s="359"/>
      <c r="X2786" s="359"/>
    </row>
    <row r="2787" spans="1:24">
      <c r="A2787" s="360"/>
      <c r="B2787" s="378"/>
      <c r="C2787" s="380"/>
      <c r="D2787" s="380"/>
      <c r="E2787" s="381"/>
      <c r="F2787" s="380"/>
      <c r="G2787" s="381"/>
      <c r="H2787" s="380"/>
      <c r="I2787" s="401"/>
      <c r="J2787" s="380"/>
      <c r="K2787" s="383" t="s">
        <v>36</v>
      </c>
      <c r="L2787" s="359">
        <f t="shared" si="201"/>
        <v>0</v>
      </c>
      <c r="M2787" s="359"/>
      <c r="N2787" s="359"/>
      <c r="O2787" s="359"/>
      <c r="P2787" s="359"/>
      <c r="Q2787" s="359"/>
      <c r="R2787" s="359"/>
      <c r="S2787" s="359"/>
      <c r="T2787" s="359"/>
      <c r="U2787" s="359"/>
      <c r="V2787" s="359"/>
      <c r="W2787" s="359"/>
      <c r="X2787" s="359"/>
    </row>
    <row r="2788" spans="1:24">
      <c r="A2788" s="360"/>
      <c r="B2788" s="378"/>
      <c r="C2788" s="375" t="s">
        <v>35</v>
      </c>
      <c r="D2788" s="375" t="s">
        <v>4219</v>
      </c>
      <c r="E2788" s="352" t="s">
        <v>4220</v>
      </c>
      <c r="F2788" s="375" t="s">
        <v>4221</v>
      </c>
      <c r="G2788" s="352" t="s">
        <v>4222</v>
      </c>
      <c r="H2788" s="375" t="s">
        <v>4223</v>
      </c>
      <c r="I2788" s="399">
        <v>126.26</v>
      </c>
      <c r="J2788" s="375" t="s">
        <v>39</v>
      </c>
      <c r="K2788" s="377" t="s">
        <v>32</v>
      </c>
      <c r="L2788" s="359">
        <f t="shared" si="201"/>
        <v>4</v>
      </c>
      <c r="M2788" s="359"/>
      <c r="N2788" s="359">
        <v>1</v>
      </c>
      <c r="O2788" s="359">
        <v>1</v>
      </c>
      <c r="P2788" s="359"/>
      <c r="Q2788" s="359"/>
      <c r="R2788" s="359"/>
      <c r="S2788" s="359"/>
      <c r="T2788" s="359">
        <v>2</v>
      </c>
      <c r="U2788" s="359"/>
      <c r="V2788" s="359"/>
      <c r="W2788" s="359"/>
      <c r="X2788" s="359"/>
    </row>
    <row r="2789" spans="1:24">
      <c r="A2789" s="360"/>
      <c r="B2789" s="378"/>
      <c r="C2789" s="378"/>
      <c r="D2789" s="378"/>
      <c r="E2789" s="360"/>
      <c r="F2789" s="378"/>
      <c r="G2789" s="360"/>
      <c r="H2789" s="378"/>
      <c r="I2789" s="400"/>
      <c r="J2789" s="378"/>
      <c r="K2789" s="377" t="s">
        <v>34</v>
      </c>
      <c r="L2789" s="359">
        <f t="shared" si="201"/>
        <v>0</v>
      </c>
      <c r="M2789" s="359"/>
      <c r="N2789" s="359"/>
      <c r="O2789" s="359"/>
      <c r="P2789" s="359"/>
      <c r="Q2789" s="359"/>
      <c r="R2789" s="359"/>
      <c r="S2789" s="359"/>
      <c r="T2789" s="359"/>
      <c r="U2789" s="359"/>
      <c r="V2789" s="359"/>
      <c r="W2789" s="359"/>
      <c r="X2789" s="359"/>
    </row>
    <row r="2790" spans="1:24">
      <c r="A2790" s="360"/>
      <c r="B2790" s="378"/>
      <c r="C2790" s="380"/>
      <c r="D2790" s="380"/>
      <c r="E2790" s="381"/>
      <c r="F2790" s="380"/>
      <c r="G2790" s="381"/>
      <c r="H2790" s="380"/>
      <c r="I2790" s="401"/>
      <c r="J2790" s="380"/>
      <c r="K2790" s="383" t="s">
        <v>36</v>
      </c>
      <c r="L2790" s="359">
        <f t="shared" si="201"/>
        <v>2</v>
      </c>
      <c r="M2790" s="359"/>
      <c r="N2790" s="359"/>
      <c r="O2790" s="359"/>
      <c r="P2790" s="359"/>
      <c r="Q2790" s="359"/>
      <c r="R2790" s="359"/>
      <c r="S2790" s="359"/>
      <c r="T2790" s="359">
        <v>1</v>
      </c>
      <c r="U2790" s="359"/>
      <c r="V2790" s="359"/>
      <c r="W2790" s="359"/>
      <c r="X2790" s="359">
        <v>1</v>
      </c>
    </row>
    <row r="2791" spans="1:24">
      <c r="A2791" s="360"/>
      <c r="B2791" s="378"/>
      <c r="C2791" s="375" t="s">
        <v>31</v>
      </c>
      <c r="D2791" s="375" t="s">
        <v>4178</v>
      </c>
      <c r="E2791" s="352" t="s">
        <v>4224</v>
      </c>
      <c r="F2791" s="375" t="s">
        <v>4225</v>
      </c>
      <c r="G2791" s="352" t="s">
        <v>4226</v>
      </c>
      <c r="H2791" s="375" t="s">
        <v>4182</v>
      </c>
      <c r="I2791" s="399">
        <v>0</v>
      </c>
      <c r="J2791" s="375" t="s">
        <v>39</v>
      </c>
      <c r="K2791" s="377" t="s">
        <v>32</v>
      </c>
      <c r="L2791" s="359">
        <f t="shared" si="201"/>
        <v>3</v>
      </c>
      <c r="M2791" s="359"/>
      <c r="N2791" s="359">
        <v>2</v>
      </c>
      <c r="O2791" s="359">
        <v>1</v>
      </c>
      <c r="P2791" s="359"/>
      <c r="Q2791" s="359"/>
      <c r="R2791" s="359"/>
      <c r="S2791" s="359"/>
      <c r="T2791" s="359"/>
      <c r="U2791" s="359"/>
      <c r="V2791" s="359"/>
      <c r="W2791" s="359"/>
      <c r="X2791" s="359"/>
    </row>
    <row r="2792" spans="1:24">
      <c r="A2792" s="360"/>
      <c r="B2792" s="378"/>
      <c r="C2792" s="378"/>
      <c r="D2792" s="378"/>
      <c r="E2792" s="360"/>
      <c r="F2792" s="378"/>
      <c r="G2792" s="360"/>
      <c r="H2792" s="378"/>
      <c r="I2792" s="400"/>
      <c r="J2792" s="378"/>
      <c r="K2792" s="377" t="s">
        <v>34</v>
      </c>
      <c r="L2792" s="359">
        <f t="shared" si="201"/>
        <v>0</v>
      </c>
      <c r="M2792" s="359"/>
      <c r="N2792" s="359"/>
      <c r="O2792" s="359"/>
      <c r="P2792" s="359"/>
      <c r="Q2792" s="359"/>
      <c r="R2792" s="359"/>
      <c r="S2792" s="359"/>
      <c r="T2792" s="359"/>
      <c r="U2792" s="359"/>
      <c r="V2792" s="359"/>
      <c r="W2792" s="359"/>
      <c r="X2792" s="359"/>
    </row>
    <row r="2793" spans="1:24">
      <c r="A2793" s="360"/>
      <c r="B2793" s="378"/>
      <c r="C2793" s="380"/>
      <c r="D2793" s="380"/>
      <c r="E2793" s="381"/>
      <c r="F2793" s="380"/>
      <c r="G2793" s="381"/>
      <c r="H2793" s="380"/>
      <c r="I2793" s="401"/>
      <c r="J2793" s="380"/>
      <c r="K2793" s="383" t="s">
        <v>36</v>
      </c>
      <c r="L2793" s="359">
        <f t="shared" si="201"/>
        <v>0</v>
      </c>
      <c r="M2793" s="359"/>
      <c r="N2793" s="359"/>
      <c r="O2793" s="359"/>
      <c r="P2793" s="359"/>
      <c r="Q2793" s="359"/>
      <c r="R2793" s="359"/>
      <c r="S2793" s="359"/>
      <c r="T2793" s="359"/>
      <c r="U2793" s="359"/>
      <c r="V2793" s="359"/>
      <c r="W2793" s="359"/>
      <c r="X2793" s="359"/>
    </row>
    <row r="2794" spans="1:24">
      <c r="A2794" s="360"/>
      <c r="B2794" s="378"/>
      <c r="C2794" s="375" t="s">
        <v>33</v>
      </c>
      <c r="D2794" s="375" t="s">
        <v>4227</v>
      </c>
      <c r="E2794" s="352" t="s">
        <v>4228</v>
      </c>
      <c r="F2794" s="375" t="s">
        <v>4229</v>
      </c>
      <c r="G2794" s="352" t="s">
        <v>4230</v>
      </c>
      <c r="H2794" s="375" t="s">
        <v>4231</v>
      </c>
      <c r="I2794" s="399">
        <v>0</v>
      </c>
      <c r="J2794" s="375" t="s">
        <v>39</v>
      </c>
      <c r="K2794" s="377" t="s">
        <v>32</v>
      </c>
      <c r="L2794" s="359">
        <f t="shared" si="201"/>
        <v>0</v>
      </c>
      <c r="M2794" s="359"/>
      <c r="N2794" s="359"/>
      <c r="O2794" s="359"/>
      <c r="P2794" s="359"/>
      <c r="Q2794" s="359"/>
      <c r="R2794" s="359"/>
      <c r="S2794" s="359"/>
      <c r="T2794" s="359"/>
      <c r="U2794" s="359"/>
      <c r="V2794" s="359"/>
      <c r="W2794" s="359"/>
      <c r="X2794" s="359"/>
    </row>
    <row r="2795" spans="1:24">
      <c r="A2795" s="360"/>
      <c r="B2795" s="378"/>
      <c r="C2795" s="378"/>
      <c r="D2795" s="378"/>
      <c r="E2795" s="360"/>
      <c r="F2795" s="378"/>
      <c r="G2795" s="360"/>
      <c r="H2795" s="378"/>
      <c r="I2795" s="400"/>
      <c r="J2795" s="378"/>
      <c r="K2795" s="377" t="s">
        <v>34</v>
      </c>
      <c r="L2795" s="359">
        <f t="shared" si="201"/>
        <v>0</v>
      </c>
      <c r="M2795" s="359"/>
      <c r="N2795" s="359"/>
      <c r="O2795" s="359"/>
      <c r="P2795" s="359"/>
      <c r="Q2795" s="359"/>
      <c r="R2795" s="359"/>
      <c r="S2795" s="359"/>
      <c r="T2795" s="359"/>
      <c r="U2795" s="359"/>
      <c r="V2795" s="359"/>
      <c r="W2795" s="359"/>
      <c r="X2795" s="359"/>
    </row>
    <row r="2796" spans="1:24">
      <c r="A2796" s="360"/>
      <c r="B2796" s="378"/>
      <c r="C2796" s="380"/>
      <c r="D2796" s="380"/>
      <c r="E2796" s="381"/>
      <c r="F2796" s="380"/>
      <c r="G2796" s="381"/>
      <c r="H2796" s="380"/>
      <c r="I2796" s="401"/>
      <c r="J2796" s="380"/>
      <c r="K2796" s="383" t="s">
        <v>36</v>
      </c>
      <c r="L2796" s="359">
        <f t="shared" si="201"/>
        <v>2</v>
      </c>
      <c r="M2796" s="359"/>
      <c r="N2796" s="359"/>
      <c r="O2796" s="359"/>
      <c r="P2796" s="359"/>
      <c r="Q2796" s="359"/>
      <c r="R2796" s="359"/>
      <c r="S2796" s="359">
        <v>2</v>
      </c>
      <c r="T2796" s="359"/>
      <c r="U2796" s="359"/>
      <c r="V2796" s="359"/>
      <c r="W2796" s="359"/>
      <c r="X2796" s="359"/>
    </row>
    <row r="2797" spans="1:24">
      <c r="A2797" s="360"/>
      <c r="B2797" s="378"/>
      <c r="C2797" s="375" t="s">
        <v>33</v>
      </c>
      <c r="D2797" s="375" t="s">
        <v>4232</v>
      </c>
      <c r="E2797" s="352" t="s">
        <v>4233</v>
      </c>
      <c r="F2797" s="375" t="s">
        <v>4234</v>
      </c>
      <c r="G2797" s="352" t="s">
        <v>4235</v>
      </c>
      <c r="H2797" s="375" t="s">
        <v>4236</v>
      </c>
      <c r="I2797" s="399">
        <v>0</v>
      </c>
      <c r="J2797" s="375" t="s">
        <v>39</v>
      </c>
      <c r="K2797" s="377" t="s">
        <v>32</v>
      </c>
      <c r="L2797" s="359">
        <f t="shared" si="201"/>
        <v>0</v>
      </c>
      <c r="M2797" s="359"/>
      <c r="N2797" s="359"/>
      <c r="O2797" s="359"/>
      <c r="P2797" s="359"/>
      <c r="Q2797" s="359"/>
      <c r="R2797" s="359"/>
      <c r="S2797" s="359"/>
      <c r="T2797" s="359"/>
      <c r="U2797" s="359"/>
      <c r="V2797" s="359"/>
      <c r="W2797" s="359"/>
      <c r="X2797" s="359"/>
    </row>
    <row r="2798" spans="1:24">
      <c r="A2798" s="360"/>
      <c r="B2798" s="378"/>
      <c r="C2798" s="378"/>
      <c r="D2798" s="378"/>
      <c r="E2798" s="360"/>
      <c r="F2798" s="378"/>
      <c r="G2798" s="360"/>
      <c r="H2798" s="378"/>
      <c r="I2798" s="400"/>
      <c r="J2798" s="378"/>
      <c r="K2798" s="377" t="s">
        <v>34</v>
      </c>
      <c r="L2798" s="359">
        <f t="shared" si="201"/>
        <v>0</v>
      </c>
      <c r="M2798" s="359"/>
      <c r="N2798" s="359"/>
      <c r="O2798" s="359"/>
      <c r="P2798" s="359"/>
      <c r="Q2798" s="359"/>
      <c r="R2798" s="359"/>
      <c r="S2798" s="359"/>
      <c r="T2798" s="359"/>
      <c r="U2798" s="359"/>
      <c r="V2798" s="359"/>
      <c r="W2798" s="359"/>
      <c r="X2798" s="359"/>
    </row>
    <row r="2799" spans="1:24">
      <c r="A2799" s="360"/>
      <c r="B2799" s="378"/>
      <c r="C2799" s="380"/>
      <c r="D2799" s="380"/>
      <c r="E2799" s="381"/>
      <c r="F2799" s="380"/>
      <c r="G2799" s="381"/>
      <c r="H2799" s="380"/>
      <c r="I2799" s="401"/>
      <c r="J2799" s="380"/>
      <c r="K2799" s="383" t="s">
        <v>36</v>
      </c>
      <c r="L2799" s="359">
        <f t="shared" si="201"/>
        <v>2</v>
      </c>
      <c r="M2799" s="359"/>
      <c r="N2799" s="359"/>
      <c r="O2799" s="359"/>
      <c r="P2799" s="359"/>
      <c r="Q2799" s="359"/>
      <c r="R2799" s="359"/>
      <c r="S2799" s="359"/>
      <c r="T2799" s="359"/>
      <c r="U2799" s="359"/>
      <c r="V2799" s="359"/>
      <c r="W2799" s="359">
        <v>2</v>
      </c>
      <c r="X2799" s="359"/>
    </row>
    <row r="2800" spans="1:24">
      <c r="A2800" s="360"/>
      <c r="B2800" s="378"/>
      <c r="C2800" s="375" t="s">
        <v>33</v>
      </c>
      <c r="D2800" s="375" t="s">
        <v>4237</v>
      </c>
      <c r="E2800" s="352" t="s">
        <v>4238</v>
      </c>
      <c r="F2800" s="375" t="s">
        <v>4239</v>
      </c>
      <c r="G2800" s="352" t="s">
        <v>4240</v>
      </c>
      <c r="H2800" s="375" t="s">
        <v>4241</v>
      </c>
      <c r="I2800" s="399">
        <v>1650.1030000000001</v>
      </c>
      <c r="J2800" s="375" t="s">
        <v>39</v>
      </c>
      <c r="K2800" s="377" t="s">
        <v>32</v>
      </c>
      <c r="L2800" s="359">
        <f t="shared" si="201"/>
        <v>0</v>
      </c>
      <c r="M2800" s="359"/>
      <c r="N2800" s="359"/>
      <c r="O2800" s="359"/>
      <c r="P2800" s="359"/>
      <c r="Q2800" s="359"/>
      <c r="R2800" s="359"/>
      <c r="S2800" s="359"/>
      <c r="T2800" s="359"/>
      <c r="U2800" s="359"/>
      <c r="V2800" s="359"/>
      <c r="W2800" s="359"/>
      <c r="X2800" s="359"/>
    </row>
    <row r="2801" spans="1:24">
      <c r="A2801" s="360"/>
      <c r="B2801" s="378"/>
      <c r="C2801" s="378"/>
      <c r="D2801" s="378"/>
      <c r="E2801" s="360"/>
      <c r="F2801" s="378"/>
      <c r="G2801" s="360"/>
      <c r="H2801" s="378"/>
      <c r="I2801" s="400"/>
      <c r="J2801" s="378"/>
      <c r="K2801" s="377" t="s">
        <v>34</v>
      </c>
      <c r="L2801" s="359">
        <f t="shared" si="201"/>
        <v>0</v>
      </c>
      <c r="M2801" s="359"/>
      <c r="N2801" s="359"/>
      <c r="O2801" s="359"/>
      <c r="P2801" s="359"/>
      <c r="Q2801" s="359"/>
      <c r="R2801" s="359"/>
      <c r="S2801" s="359"/>
      <c r="T2801" s="359"/>
      <c r="U2801" s="359"/>
      <c r="V2801" s="359"/>
      <c r="W2801" s="359"/>
      <c r="X2801" s="359"/>
    </row>
    <row r="2802" spans="1:24">
      <c r="A2802" s="360"/>
      <c r="B2802" s="378"/>
      <c r="C2802" s="380"/>
      <c r="D2802" s="380"/>
      <c r="E2802" s="381"/>
      <c r="F2802" s="380"/>
      <c r="G2802" s="381"/>
      <c r="H2802" s="380"/>
      <c r="I2802" s="401"/>
      <c r="J2802" s="380"/>
      <c r="K2802" s="383" t="s">
        <v>36</v>
      </c>
      <c r="L2802" s="359">
        <f t="shared" si="201"/>
        <v>3</v>
      </c>
      <c r="M2802" s="359"/>
      <c r="N2802" s="359"/>
      <c r="O2802" s="359">
        <v>2</v>
      </c>
      <c r="P2802" s="359"/>
      <c r="Q2802" s="359"/>
      <c r="R2802" s="359"/>
      <c r="S2802" s="359"/>
      <c r="T2802" s="359"/>
      <c r="U2802" s="359"/>
      <c r="V2802" s="359"/>
      <c r="W2802" s="359"/>
      <c r="X2802" s="359">
        <v>1</v>
      </c>
    </row>
    <row r="2803" spans="1:24">
      <c r="A2803" s="360"/>
      <c r="B2803" s="378"/>
      <c r="C2803" s="375" t="s">
        <v>31</v>
      </c>
      <c r="D2803" s="352" t="s">
        <v>4242</v>
      </c>
      <c r="E2803" s="352" t="s">
        <v>4243</v>
      </c>
      <c r="F2803" s="375" t="s">
        <v>4244</v>
      </c>
      <c r="G2803" s="352" t="s">
        <v>4245</v>
      </c>
      <c r="H2803" s="375" t="s">
        <v>4246</v>
      </c>
      <c r="I2803" s="399">
        <v>671.94</v>
      </c>
      <c r="J2803" s="375" t="s">
        <v>39</v>
      </c>
      <c r="K2803" s="377" t="s">
        <v>32</v>
      </c>
      <c r="L2803" s="359">
        <f t="shared" si="201"/>
        <v>5</v>
      </c>
      <c r="M2803" s="359"/>
      <c r="N2803" s="359">
        <v>3</v>
      </c>
      <c r="O2803" s="359"/>
      <c r="P2803" s="359"/>
      <c r="Q2803" s="359"/>
      <c r="R2803" s="359"/>
      <c r="S2803" s="359">
        <v>1</v>
      </c>
      <c r="T2803" s="359">
        <v>1</v>
      </c>
      <c r="U2803" s="359"/>
      <c r="V2803" s="359"/>
      <c r="W2803" s="359"/>
      <c r="X2803" s="359"/>
    </row>
    <row r="2804" spans="1:24">
      <c r="A2804" s="360"/>
      <c r="B2804" s="378"/>
      <c r="C2804" s="378"/>
      <c r="D2804" s="378"/>
      <c r="E2804" s="360"/>
      <c r="F2804" s="378"/>
      <c r="G2804" s="360"/>
      <c r="H2804" s="378"/>
      <c r="I2804" s="400"/>
      <c r="J2804" s="378"/>
      <c r="K2804" s="377" t="s">
        <v>34</v>
      </c>
      <c r="L2804" s="359">
        <f t="shared" si="201"/>
        <v>0</v>
      </c>
      <c r="M2804" s="359"/>
      <c r="N2804" s="359"/>
      <c r="O2804" s="359"/>
      <c r="P2804" s="359"/>
      <c r="Q2804" s="359"/>
      <c r="R2804" s="359"/>
      <c r="S2804" s="359"/>
      <c r="T2804" s="359"/>
      <c r="U2804" s="359"/>
      <c r="V2804" s="359"/>
      <c r="W2804" s="359"/>
      <c r="X2804" s="359"/>
    </row>
    <row r="2805" spans="1:24">
      <c r="A2805" s="360"/>
      <c r="B2805" s="378"/>
      <c r="C2805" s="380"/>
      <c r="D2805" s="380"/>
      <c r="E2805" s="381"/>
      <c r="F2805" s="380"/>
      <c r="G2805" s="381"/>
      <c r="H2805" s="380"/>
      <c r="I2805" s="401"/>
      <c r="J2805" s="380"/>
      <c r="K2805" s="383" t="s">
        <v>36</v>
      </c>
      <c r="L2805" s="359">
        <f t="shared" si="201"/>
        <v>0</v>
      </c>
      <c r="M2805" s="359"/>
      <c r="N2805" s="359"/>
      <c r="O2805" s="359"/>
      <c r="P2805" s="359"/>
      <c r="Q2805" s="359"/>
      <c r="R2805" s="359"/>
      <c r="S2805" s="359"/>
      <c r="T2805" s="359"/>
      <c r="U2805" s="359"/>
      <c r="V2805" s="359"/>
      <c r="W2805" s="359"/>
      <c r="X2805" s="359"/>
    </row>
    <row r="2806" spans="1:24">
      <c r="A2806" s="360"/>
      <c r="B2806" s="378"/>
      <c r="C2806" s="375" t="s">
        <v>35</v>
      </c>
      <c r="D2806" s="375" t="s">
        <v>4247</v>
      </c>
      <c r="E2806" s="352" t="s">
        <v>4248</v>
      </c>
      <c r="F2806" s="375" t="s">
        <v>4249</v>
      </c>
      <c r="G2806" s="352" t="s">
        <v>4250</v>
      </c>
      <c r="H2806" s="375" t="s">
        <v>4251</v>
      </c>
      <c r="I2806" s="399">
        <v>1861.6579999999999</v>
      </c>
      <c r="J2806" s="375" t="s">
        <v>39</v>
      </c>
      <c r="K2806" s="377" t="s">
        <v>32</v>
      </c>
      <c r="L2806" s="359">
        <f t="shared" si="201"/>
        <v>5</v>
      </c>
      <c r="M2806" s="359">
        <v>1</v>
      </c>
      <c r="N2806" s="359"/>
      <c r="O2806" s="359">
        <v>1</v>
      </c>
      <c r="P2806" s="359"/>
      <c r="Q2806" s="359"/>
      <c r="R2806" s="359"/>
      <c r="S2806" s="359"/>
      <c r="T2806" s="359"/>
      <c r="U2806" s="359"/>
      <c r="V2806" s="359"/>
      <c r="W2806" s="359"/>
      <c r="X2806" s="359">
        <v>3</v>
      </c>
    </row>
    <row r="2807" spans="1:24">
      <c r="A2807" s="360"/>
      <c r="B2807" s="378"/>
      <c r="C2807" s="378"/>
      <c r="D2807" s="378"/>
      <c r="E2807" s="360"/>
      <c r="F2807" s="378"/>
      <c r="G2807" s="360"/>
      <c r="H2807" s="378"/>
      <c r="I2807" s="400"/>
      <c r="J2807" s="378"/>
      <c r="K2807" s="377" t="s">
        <v>34</v>
      </c>
      <c r="L2807" s="359">
        <f t="shared" si="201"/>
        <v>0</v>
      </c>
      <c r="M2807" s="359"/>
      <c r="N2807" s="359"/>
      <c r="O2807" s="359"/>
      <c r="P2807" s="359"/>
      <c r="Q2807" s="359"/>
      <c r="R2807" s="359"/>
      <c r="S2807" s="359"/>
      <c r="T2807" s="359"/>
      <c r="U2807" s="359"/>
      <c r="V2807" s="359"/>
      <c r="W2807" s="359"/>
      <c r="X2807" s="359"/>
    </row>
    <row r="2808" spans="1:24">
      <c r="A2808" s="360"/>
      <c r="B2808" s="378"/>
      <c r="C2808" s="380"/>
      <c r="D2808" s="380"/>
      <c r="E2808" s="381"/>
      <c r="F2808" s="380"/>
      <c r="G2808" s="381"/>
      <c r="H2808" s="380"/>
      <c r="I2808" s="401"/>
      <c r="J2808" s="380"/>
      <c r="K2808" s="383" t="s">
        <v>36</v>
      </c>
      <c r="L2808" s="359">
        <f t="shared" si="201"/>
        <v>3</v>
      </c>
      <c r="M2808" s="359"/>
      <c r="N2808" s="359"/>
      <c r="O2808" s="359"/>
      <c r="P2808" s="359"/>
      <c r="Q2808" s="359"/>
      <c r="R2808" s="359"/>
      <c r="S2808" s="359">
        <v>1</v>
      </c>
      <c r="T2808" s="359">
        <v>2</v>
      </c>
      <c r="U2808" s="359"/>
      <c r="V2808" s="359"/>
      <c r="W2808" s="359"/>
      <c r="X2808" s="359"/>
    </row>
    <row r="2809" spans="1:24">
      <c r="A2809" s="360"/>
      <c r="B2809" s="378"/>
      <c r="C2809" s="375" t="s">
        <v>33</v>
      </c>
      <c r="D2809" s="375" t="s">
        <v>4252</v>
      </c>
      <c r="E2809" s="352" t="s">
        <v>4253</v>
      </c>
      <c r="F2809" s="375" t="s">
        <v>4254</v>
      </c>
      <c r="G2809" s="352" t="s">
        <v>4255</v>
      </c>
      <c r="H2809" s="375" t="s">
        <v>4256</v>
      </c>
      <c r="I2809" s="399">
        <v>0</v>
      </c>
      <c r="J2809" s="375" t="s">
        <v>39</v>
      </c>
      <c r="K2809" s="377" t="s">
        <v>32</v>
      </c>
      <c r="L2809" s="359">
        <f t="shared" si="201"/>
        <v>0</v>
      </c>
      <c r="M2809" s="359"/>
      <c r="N2809" s="359"/>
      <c r="O2809" s="359"/>
      <c r="P2809" s="359"/>
      <c r="Q2809" s="359"/>
      <c r="R2809" s="359"/>
      <c r="S2809" s="359"/>
      <c r="T2809" s="359"/>
      <c r="U2809" s="359"/>
      <c r="V2809" s="359"/>
      <c r="W2809" s="359"/>
      <c r="X2809" s="359"/>
    </row>
    <row r="2810" spans="1:24">
      <c r="A2810" s="360"/>
      <c r="B2810" s="378"/>
      <c r="C2810" s="378"/>
      <c r="D2810" s="378"/>
      <c r="E2810" s="360"/>
      <c r="F2810" s="378"/>
      <c r="G2810" s="360"/>
      <c r="H2810" s="378"/>
      <c r="I2810" s="400"/>
      <c r="J2810" s="378"/>
      <c r="K2810" s="377" t="s">
        <v>34</v>
      </c>
      <c r="L2810" s="359">
        <f t="shared" si="201"/>
        <v>0</v>
      </c>
      <c r="M2810" s="359"/>
      <c r="N2810" s="359"/>
      <c r="O2810" s="359"/>
      <c r="P2810" s="359"/>
      <c r="Q2810" s="359"/>
      <c r="R2810" s="359"/>
      <c r="S2810" s="359"/>
      <c r="T2810" s="359"/>
      <c r="U2810" s="359"/>
      <c r="V2810" s="359"/>
      <c r="W2810" s="359"/>
      <c r="X2810" s="359"/>
    </row>
    <row r="2811" spans="1:24">
      <c r="A2811" s="360"/>
      <c r="B2811" s="378"/>
      <c r="C2811" s="380"/>
      <c r="D2811" s="380"/>
      <c r="E2811" s="381"/>
      <c r="F2811" s="380"/>
      <c r="G2811" s="381"/>
      <c r="H2811" s="380"/>
      <c r="I2811" s="401"/>
      <c r="J2811" s="380"/>
      <c r="K2811" s="383" t="s">
        <v>36</v>
      </c>
      <c r="L2811" s="359">
        <f t="shared" si="201"/>
        <v>6</v>
      </c>
      <c r="M2811" s="359"/>
      <c r="N2811" s="359"/>
      <c r="O2811" s="359"/>
      <c r="P2811" s="359"/>
      <c r="Q2811" s="359"/>
      <c r="R2811" s="359"/>
      <c r="S2811" s="359"/>
      <c r="T2811" s="359"/>
      <c r="U2811" s="359"/>
      <c r="V2811" s="359"/>
      <c r="W2811" s="359">
        <v>6</v>
      </c>
      <c r="X2811" s="359"/>
    </row>
    <row r="2812" spans="1:24">
      <c r="A2812" s="360"/>
      <c r="B2812" s="378"/>
      <c r="C2812" s="375" t="s">
        <v>33</v>
      </c>
      <c r="D2812" s="375" t="s">
        <v>4257</v>
      </c>
      <c r="E2812" s="352" t="s">
        <v>4258</v>
      </c>
      <c r="F2812" s="375" t="s">
        <v>4259</v>
      </c>
      <c r="G2812" s="352" t="s">
        <v>4260</v>
      </c>
      <c r="H2812" s="375" t="s">
        <v>4261</v>
      </c>
      <c r="I2812" s="399">
        <v>6952.4089999999997</v>
      </c>
      <c r="J2812" s="375" t="s">
        <v>39</v>
      </c>
      <c r="K2812" s="377" t="s">
        <v>32</v>
      </c>
      <c r="L2812" s="359">
        <f t="shared" si="201"/>
        <v>0</v>
      </c>
      <c r="M2812" s="359"/>
      <c r="N2812" s="359"/>
      <c r="O2812" s="359"/>
      <c r="P2812" s="359"/>
      <c r="Q2812" s="359"/>
      <c r="R2812" s="359"/>
      <c r="S2812" s="359"/>
      <c r="T2812" s="359"/>
      <c r="U2812" s="359"/>
      <c r="V2812" s="359"/>
      <c r="W2812" s="359"/>
      <c r="X2812" s="359"/>
    </row>
    <row r="2813" spans="1:24">
      <c r="A2813" s="360"/>
      <c r="B2813" s="378"/>
      <c r="C2813" s="378"/>
      <c r="D2813" s="378"/>
      <c r="E2813" s="360"/>
      <c r="F2813" s="378"/>
      <c r="G2813" s="360"/>
      <c r="H2813" s="378"/>
      <c r="I2813" s="400"/>
      <c r="J2813" s="378"/>
      <c r="K2813" s="377" t="s">
        <v>34</v>
      </c>
      <c r="L2813" s="359">
        <f t="shared" si="201"/>
        <v>0</v>
      </c>
      <c r="M2813" s="359"/>
      <c r="N2813" s="359"/>
      <c r="O2813" s="359"/>
      <c r="P2813" s="359"/>
      <c r="Q2813" s="359"/>
      <c r="R2813" s="359"/>
      <c r="S2813" s="359"/>
      <c r="T2813" s="359"/>
      <c r="U2813" s="359"/>
      <c r="V2813" s="359"/>
      <c r="W2813" s="359"/>
      <c r="X2813" s="359"/>
    </row>
    <row r="2814" spans="1:24">
      <c r="A2814" s="360"/>
      <c r="B2814" s="378"/>
      <c r="C2814" s="380"/>
      <c r="D2814" s="380"/>
      <c r="E2814" s="381"/>
      <c r="F2814" s="380"/>
      <c r="G2814" s="381"/>
      <c r="H2814" s="380"/>
      <c r="I2814" s="401"/>
      <c r="J2814" s="380"/>
      <c r="K2814" s="383" t="s">
        <v>36</v>
      </c>
      <c r="L2814" s="359">
        <f t="shared" si="201"/>
        <v>6</v>
      </c>
      <c r="M2814" s="359"/>
      <c r="N2814" s="359"/>
      <c r="O2814" s="359"/>
      <c r="P2814" s="359"/>
      <c r="Q2814" s="359"/>
      <c r="R2814" s="359"/>
      <c r="S2814" s="359"/>
      <c r="T2814" s="359"/>
      <c r="U2814" s="359"/>
      <c r="V2814" s="359"/>
      <c r="W2814" s="359">
        <v>6</v>
      </c>
      <c r="X2814" s="359"/>
    </row>
    <row r="2815" spans="1:24">
      <c r="A2815" s="360"/>
      <c r="B2815" s="378"/>
      <c r="C2815" s="375" t="s">
        <v>33</v>
      </c>
      <c r="D2815" s="375" t="s">
        <v>4262</v>
      </c>
      <c r="E2815" s="352" t="s">
        <v>4263</v>
      </c>
      <c r="F2815" s="375" t="s">
        <v>4264</v>
      </c>
      <c r="G2815" s="352" t="s">
        <v>4265</v>
      </c>
      <c r="H2815" s="375" t="s">
        <v>3620</v>
      </c>
      <c r="I2815" s="399">
        <v>0</v>
      </c>
      <c r="J2815" s="375" t="s">
        <v>39</v>
      </c>
      <c r="K2815" s="377" t="s">
        <v>32</v>
      </c>
      <c r="L2815" s="359">
        <f t="shared" si="201"/>
        <v>0</v>
      </c>
      <c r="M2815" s="359"/>
      <c r="N2815" s="359"/>
      <c r="O2815" s="359"/>
      <c r="P2815" s="359"/>
      <c r="Q2815" s="359"/>
      <c r="R2815" s="359"/>
      <c r="S2815" s="359"/>
      <c r="T2815" s="359"/>
      <c r="U2815" s="359"/>
      <c r="V2815" s="359"/>
      <c r="W2815" s="359"/>
      <c r="X2815" s="359"/>
    </row>
    <row r="2816" spans="1:24">
      <c r="A2816" s="360"/>
      <c r="B2816" s="378"/>
      <c r="C2816" s="378"/>
      <c r="D2816" s="378"/>
      <c r="E2816" s="360"/>
      <c r="F2816" s="378"/>
      <c r="G2816" s="360"/>
      <c r="H2816" s="378"/>
      <c r="I2816" s="400"/>
      <c r="J2816" s="378"/>
      <c r="K2816" s="377" t="s">
        <v>34</v>
      </c>
      <c r="L2816" s="359">
        <f t="shared" si="201"/>
        <v>0</v>
      </c>
      <c r="M2816" s="359"/>
      <c r="N2816" s="359"/>
      <c r="O2816" s="359"/>
      <c r="P2816" s="359"/>
      <c r="Q2816" s="359"/>
      <c r="R2816" s="359"/>
      <c r="S2816" s="359"/>
      <c r="T2816" s="359"/>
      <c r="U2816" s="359"/>
      <c r="V2816" s="359"/>
      <c r="W2816" s="359"/>
      <c r="X2816" s="359"/>
    </row>
    <row r="2817" spans="1:24">
      <c r="A2817" s="360"/>
      <c r="B2817" s="378"/>
      <c r="C2817" s="380"/>
      <c r="D2817" s="380"/>
      <c r="E2817" s="381"/>
      <c r="F2817" s="380"/>
      <c r="G2817" s="381"/>
      <c r="H2817" s="380"/>
      <c r="I2817" s="401"/>
      <c r="J2817" s="380"/>
      <c r="K2817" s="383" t="s">
        <v>36</v>
      </c>
      <c r="L2817" s="359">
        <f t="shared" si="201"/>
        <v>2</v>
      </c>
      <c r="M2817" s="359"/>
      <c r="N2817" s="359"/>
      <c r="O2817" s="359">
        <v>2</v>
      </c>
      <c r="P2817" s="359"/>
      <c r="Q2817" s="359"/>
      <c r="R2817" s="359"/>
      <c r="S2817" s="359"/>
      <c r="T2817" s="359"/>
      <c r="U2817" s="359"/>
      <c r="V2817" s="359"/>
      <c r="W2817" s="359"/>
      <c r="X2817" s="359"/>
    </row>
    <row r="2818" spans="1:24">
      <c r="A2818" s="360"/>
      <c r="B2818" s="378"/>
      <c r="C2818" s="375" t="s">
        <v>33</v>
      </c>
      <c r="D2818" s="375" t="s">
        <v>4266</v>
      </c>
      <c r="E2818" s="352" t="s">
        <v>4267</v>
      </c>
      <c r="F2818" s="375" t="s">
        <v>4268</v>
      </c>
      <c r="G2818" s="352" t="s">
        <v>4269</v>
      </c>
      <c r="H2818" s="375" t="s">
        <v>4270</v>
      </c>
      <c r="I2818" s="399">
        <v>0</v>
      </c>
      <c r="J2818" s="375" t="s">
        <v>39</v>
      </c>
      <c r="K2818" s="377" t="s">
        <v>32</v>
      </c>
      <c r="L2818" s="359">
        <f t="shared" si="201"/>
        <v>0</v>
      </c>
      <c r="M2818" s="359"/>
      <c r="N2818" s="359"/>
      <c r="O2818" s="359"/>
      <c r="P2818" s="359"/>
      <c r="Q2818" s="359"/>
      <c r="R2818" s="359"/>
      <c r="S2818" s="359"/>
      <c r="T2818" s="359"/>
      <c r="U2818" s="359"/>
      <c r="V2818" s="359"/>
      <c r="W2818" s="359"/>
      <c r="X2818" s="359"/>
    </row>
    <row r="2819" spans="1:24">
      <c r="A2819" s="360"/>
      <c r="B2819" s="378"/>
      <c r="C2819" s="378"/>
      <c r="D2819" s="378"/>
      <c r="E2819" s="360"/>
      <c r="F2819" s="378"/>
      <c r="G2819" s="360"/>
      <c r="H2819" s="378"/>
      <c r="I2819" s="400"/>
      <c r="J2819" s="378"/>
      <c r="K2819" s="377" t="s">
        <v>34</v>
      </c>
      <c r="L2819" s="359">
        <f t="shared" si="201"/>
        <v>0</v>
      </c>
      <c r="M2819" s="359"/>
      <c r="N2819" s="359"/>
      <c r="O2819" s="359"/>
      <c r="P2819" s="359"/>
      <c r="Q2819" s="359"/>
      <c r="R2819" s="359"/>
      <c r="S2819" s="359"/>
      <c r="T2819" s="359"/>
      <c r="U2819" s="359"/>
      <c r="V2819" s="359"/>
      <c r="W2819" s="359"/>
      <c r="X2819" s="359"/>
    </row>
    <row r="2820" spans="1:24">
      <c r="A2820" s="360"/>
      <c r="B2820" s="378"/>
      <c r="C2820" s="380"/>
      <c r="D2820" s="380"/>
      <c r="E2820" s="381"/>
      <c r="F2820" s="380"/>
      <c r="G2820" s="381"/>
      <c r="H2820" s="380"/>
      <c r="I2820" s="401"/>
      <c r="J2820" s="380"/>
      <c r="K2820" s="383" t="s">
        <v>36</v>
      </c>
      <c r="L2820" s="359">
        <f t="shared" ref="L2820:L2883" si="203">SUM(M2820:X2820)</f>
        <v>7</v>
      </c>
      <c r="M2820" s="359">
        <v>7</v>
      </c>
      <c r="N2820" s="359"/>
      <c r="O2820" s="359"/>
      <c r="P2820" s="359"/>
      <c r="Q2820" s="359"/>
      <c r="R2820" s="359"/>
      <c r="S2820" s="359"/>
      <c r="T2820" s="359"/>
      <c r="U2820" s="359"/>
      <c r="V2820" s="359"/>
      <c r="W2820" s="359"/>
      <c r="X2820" s="359"/>
    </row>
    <row r="2821" spans="1:24">
      <c r="A2821" s="360"/>
      <c r="B2821" s="378"/>
      <c r="C2821" s="375" t="s">
        <v>33</v>
      </c>
      <c r="D2821" s="375" t="s">
        <v>4271</v>
      </c>
      <c r="E2821" s="352" t="s">
        <v>4272</v>
      </c>
      <c r="F2821" s="375" t="s">
        <v>4273</v>
      </c>
      <c r="G2821" s="352" t="s">
        <v>4274</v>
      </c>
      <c r="H2821" s="375" t="s">
        <v>4275</v>
      </c>
      <c r="I2821" s="399">
        <v>0</v>
      </c>
      <c r="J2821" s="375" t="s">
        <v>39</v>
      </c>
      <c r="K2821" s="377" t="s">
        <v>32</v>
      </c>
      <c r="L2821" s="359">
        <f t="shared" si="203"/>
        <v>0</v>
      </c>
      <c r="M2821" s="359"/>
      <c r="N2821" s="359"/>
      <c r="O2821" s="359"/>
      <c r="P2821" s="359"/>
      <c r="Q2821" s="359"/>
      <c r="R2821" s="359"/>
      <c r="S2821" s="359"/>
      <c r="T2821" s="359"/>
      <c r="U2821" s="359"/>
      <c r="V2821" s="359"/>
      <c r="W2821" s="359"/>
      <c r="X2821" s="359"/>
    </row>
    <row r="2822" spans="1:24">
      <c r="A2822" s="360"/>
      <c r="B2822" s="378"/>
      <c r="C2822" s="378"/>
      <c r="D2822" s="378"/>
      <c r="E2822" s="360"/>
      <c r="F2822" s="378"/>
      <c r="G2822" s="360"/>
      <c r="H2822" s="378"/>
      <c r="I2822" s="400"/>
      <c r="J2822" s="378"/>
      <c r="K2822" s="377" t="s">
        <v>34</v>
      </c>
      <c r="L2822" s="359">
        <f t="shared" si="203"/>
        <v>0</v>
      </c>
      <c r="M2822" s="359"/>
      <c r="N2822" s="359"/>
      <c r="O2822" s="359"/>
      <c r="P2822" s="359"/>
      <c r="Q2822" s="359"/>
      <c r="R2822" s="359"/>
      <c r="S2822" s="359"/>
      <c r="T2822" s="359"/>
      <c r="U2822" s="359"/>
      <c r="V2822" s="359"/>
      <c r="W2822" s="359"/>
      <c r="X2822" s="359"/>
    </row>
    <row r="2823" spans="1:24">
      <c r="A2823" s="360"/>
      <c r="B2823" s="378"/>
      <c r="C2823" s="380"/>
      <c r="D2823" s="380"/>
      <c r="E2823" s="381"/>
      <c r="F2823" s="380"/>
      <c r="G2823" s="381"/>
      <c r="H2823" s="380"/>
      <c r="I2823" s="401"/>
      <c r="J2823" s="380"/>
      <c r="K2823" s="383" t="s">
        <v>36</v>
      </c>
      <c r="L2823" s="359">
        <f t="shared" si="203"/>
        <v>4</v>
      </c>
      <c r="M2823" s="359"/>
      <c r="N2823" s="359"/>
      <c r="O2823" s="359"/>
      <c r="P2823" s="359"/>
      <c r="Q2823" s="359"/>
      <c r="R2823" s="359"/>
      <c r="S2823" s="359"/>
      <c r="T2823" s="359"/>
      <c r="U2823" s="359"/>
      <c r="V2823" s="359"/>
      <c r="W2823" s="359"/>
      <c r="X2823" s="359">
        <v>4</v>
      </c>
    </row>
    <row r="2824" spans="1:24">
      <c r="A2824" s="360"/>
      <c r="B2824" s="378"/>
      <c r="C2824" s="375" t="s">
        <v>33</v>
      </c>
      <c r="D2824" s="375" t="s">
        <v>4276</v>
      </c>
      <c r="E2824" s="352" t="s">
        <v>4277</v>
      </c>
      <c r="F2824" s="375" t="s">
        <v>4278</v>
      </c>
      <c r="G2824" s="352" t="s">
        <v>4230</v>
      </c>
      <c r="H2824" s="375" t="s">
        <v>4279</v>
      </c>
      <c r="I2824" s="399">
        <v>0</v>
      </c>
      <c r="J2824" s="375" t="s">
        <v>39</v>
      </c>
      <c r="K2824" s="377" t="s">
        <v>32</v>
      </c>
      <c r="L2824" s="359">
        <f t="shared" si="203"/>
        <v>0</v>
      </c>
      <c r="M2824" s="359"/>
      <c r="N2824" s="359"/>
      <c r="O2824" s="359"/>
      <c r="P2824" s="359"/>
      <c r="Q2824" s="359"/>
      <c r="R2824" s="359"/>
      <c r="S2824" s="359"/>
      <c r="T2824" s="359"/>
      <c r="U2824" s="359"/>
      <c r="V2824" s="359"/>
      <c r="W2824" s="359"/>
      <c r="X2824" s="359"/>
    </row>
    <row r="2825" spans="1:24">
      <c r="A2825" s="360"/>
      <c r="B2825" s="378"/>
      <c r="C2825" s="378"/>
      <c r="D2825" s="378"/>
      <c r="E2825" s="360"/>
      <c r="F2825" s="378"/>
      <c r="G2825" s="360"/>
      <c r="H2825" s="378"/>
      <c r="I2825" s="400"/>
      <c r="J2825" s="378"/>
      <c r="K2825" s="377" t="s">
        <v>34</v>
      </c>
      <c r="L2825" s="359">
        <f t="shared" si="203"/>
        <v>0</v>
      </c>
      <c r="M2825" s="359"/>
      <c r="N2825" s="359"/>
      <c r="O2825" s="359"/>
      <c r="P2825" s="359"/>
      <c r="Q2825" s="359"/>
      <c r="R2825" s="359"/>
      <c r="S2825" s="359"/>
      <c r="T2825" s="359"/>
      <c r="U2825" s="359"/>
      <c r="V2825" s="359"/>
      <c r="W2825" s="359"/>
      <c r="X2825" s="359"/>
    </row>
    <row r="2826" spans="1:24">
      <c r="A2826" s="360"/>
      <c r="B2826" s="378"/>
      <c r="C2826" s="380"/>
      <c r="D2826" s="380"/>
      <c r="E2826" s="381"/>
      <c r="F2826" s="380"/>
      <c r="G2826" s="381"/>
      <c r="H2826" s="380"/>
      <c r="I2826" s="401"/>
      <c r="J2826" s="380"/>
      <c r="K2826" s="383" t="s">
        <v>36</v>
      </c>
      <c r="L2826" s="359">
        <f t="shared" si="203"/>
        <v>3</v>
      </c>
      <c r="M2826" s="359"/>
      <c r="N2826" s="359"/>
      <c r="O2826" s="359"/>
      <c r="P2826" s="359"/>
      <c r="Q2826" s="359"/>
      <c r="R2826" s="359"/>
      <c r="S2826" s="359">
        <v>2</v>
      </c>
      <c r="T2826" s="359"/>
      <c r="U2826" s="359"/>
      <c r="V2826" s="359"/>
      <c r="W2826" s="359"/>
      <c r="X2826" s="359">
        <v>1</v>
      </c>
    </row>
    <row r="2827" spans="1:24">
      <c r="A2827" s="360"/>
      <c r="B2827" s="378"/>
      <c r="C2827" s="375" t="s">
        <v>33</v>
      </c>
      <c r="D2827" s="375" t="s">
        <v>4280</v>
      </c>
      <c r="E2827" s="352" t="s">
        <v>4281</v>
      </c>
      <c r="F2827" s="375" t="s">
        <v>4216</v>
      </c>
      <c r="G2827" s="352" t="s">
        <v>4282</v>
      </c>
      <c r="H2827" s="375" t="s">
        <v>4218</v>
      </c>
      <c r="I2827" s="399">
        <v>0</v>
      </c>
      <c r="J2827" s="375" t="s">
        <v>39</v>
      </c>
      <c r="K2827" s="377" t="s">
        <v>32</v>
      </c>
      <c r="L2827" s="359">
        <f t="shared" si="203"/>
        <v>0</v>
      </c>
      <c r="M2827" s="359"/>
      <c r="N2827" s="359"/>
      <c r="O2827" s="359"/>
      <c r="P2827" s="359"/>
      <c r="Q2827" s="359"/>
      <c r="R2827" s="359"/>
      <c r="S2827" s="359"/>
      <c r="T2827" s="359"/>
      <c r="U2827" s="359"/>
      <c r="V2827" s="359"/>
      <c r="W2827" s="359"/>
      <c r="X2827" s="359"/>
    </row>
    <row r="2828" spans="1:24">
      <c r="A2828" s="360"/>
      <c r="B2828" s="378"/>
      <c r="C2828" s="378"/>
      <c r="D2828" s="378"/>
      <c r="E2828" s="360"/>
      <c r="F2828" s="378"/>
      <c r="G2828" s="360"/>
      <c r="H2828" s="378"/>
      <c r="I2828" s="400"/>
      <c r="J2828" s="378"/>
      <c r="K2828" s="377" t="s">
        <v>34</v>
      </c>
      <c r="L2828" s="359">
        <f t="shared" si="203"/>
        <v>0</v>
      </c>
      <c r="M2828" s="359"/>
      <c r="N2828" s="359"/>
      <c r="O2828" s="359"/>
      <c r="P2828" s="359"/>
      <c r="Q2828" s="359"/>
      <c r="R2828" s="359"/>
      <c r="S2828" s="359"/>
      <c r="T2828" s="359"/>
      <c r="U2828" s="359"/>
      <c r="V2828" s="359"/>
      <c r="W2828" s="359"/>
      <c r="X2828" s="359"/>
    </row>
    <row r="2829" spans="1:24">
      <c r="A2829" s="360"/>
      <c r="B2829" s="378"/>
      <c r="C2829" s="380"/>
      <c r="D2829" s="380"/>
      <c r="E2829" s="381"/>
      <c r="F2829" s="380"/>
      <c r="G2829" s="381"/>
      <c r="H2829" s="380"/>
      <c r="I2829" s="401"/>
      <c r="J2829" s="380"/>
      <c r="K2829" s="383" t="s">
        <v>36</v>
      </c>
      <c r="L2829" s="359">
        <f t="shared" si="203"/>
        <v>2</v>
      </c>
      <c r="M2829" s="359"/>
      <c r="N2829" s="359"/>
      <c r="O2829" s="359"/>
      <c r="P2829" s="359"/>
      <c r="Q2829" s="359"/>
      <c r="R2829" s="359"/>
      <c r="S2829" s="359">
        <v>2</v>
      </c>
      <c r="T2829" s="359"/>
      <c r="U2829" s="359"/>
      <c r="V2829" s="359"/>
      <c r="W2829" s="359"/>
      <c r="X2829" s="359"/>
    </row>
    <row r="2830" spans="1:24">
      <c r="A2830" s="360"/>
      <c r="B2830" s="378"/>
      <c r="C2830" s="375" t="s">
        <v>33</v>
      </c>
      <c r="D2830" s="375" t="s">
        <v>4283</v>
      </c>
      <c r="E2830" s="352" t="s">
        <v>4284</v>
      </c>
      <c r="F2830" s="375" t="s">
        <v>4285</v>
      </c>
      <c r="G2830" s="352" t="s">
        <v>4286</v>
      </c>
      <c r="H2830" s="375" t="s">
        <v>4287</v>
      </c>
      <c r="I2830" s="399">
        <v>0</v>
      </c>
      <c r="J2830" s="375" t="s">
        <v>39</v>
      </c>
      <c r="K2830" s="377" t="s">
        <v>32</v>
      </c>
      <c r="L2830" s="359">
        <f t="shared" si="203"/>
        <v>0</v>
      </c>
      <c r="M2830" s="359"/>
      <c r="N2830" s="359"/>
      <c r="O2830" s="359"/>
      <c r="P2830" s="359"/>
      <c r="Q2830" s="359"/>
      <c r="R2830" s="359"/>
      <c r="S2830" s="359"/>
      <c r="T2830" s="359"/>
      <c r="U2830" s="359"/>
      <c r="V2830" s="359"/>
      <c r="W2830" s="359"/>
      <c r="X2830" s="359"/>
    </row>
    <row r="2831" spans="1:24">
      <c r="A2831" s="360"/>
      <c r="B2831" s="378"/>
      <c r="C2831" s="378"/>
      <c r="D2831" s="378"/>
      <c r="E2831" s="360"/>
      <c r="F2831" s="378"/>
      <c r="G2831" s="360"/>
      <c r="H2831" s="378"/>
      <c r="I2831" s="400"/>
      <c r="J2831" s="378"/>
      <c r="K2831" s="377" t="s">
        <v>34</v>
      </c>
      <c r="L2831" s="359">
        <f t="shared" si="203"/>
        <v>0</v>
      </c>
      <c r="M2831" s="359"/>
      <c r="N2831" s="359"/>
      <c r="O2831" s="359"/>
      <c r="P2831" s="359"/>
      <c r="Q2831" s="359"/>
      <c r="R2831" s="359"/>
      <c r="S2831" s="359"/>
      <c r="T2831" s="359"/>
      <c r="U2831" s="359"/>
      <c r="V2831" s="359"/>
      <c r="W2831" s="359"/>
      <c r="X2831" s="359"/>
    </row>
    <row r="2832" spans="1:24">
      <c r="A2832" s="360"/>
      <c r="B2832" s="380"/>
      <c r="C2832" s="380"/>
      <c r="D2832" s="380"/>
      <c r="E2832" s="381"/>
      <c r="F2832" s="380"/>
      <c r="G2832" s="381"/>
      <c r="H2832" s="380"/>
      <c r="I2832" s="401"/>
      <c r="J2832" s="380"/>
      <c r="K2832" s="383" t="s">
        <v>36</v>
      </c>
      <c r="L2832" s="359">
        <f t="shared" si="203"/>
        <v>2</v>
      </c>
      <c r="M2832" s="359"/>
      <c r="N2832" s="359"/>
      <c r="O2832" s="359"/>
      <c r="P2832" s="359"/>
      <c r="Q2832" s="359"/>
      <c r="R2832" s="359"/>
      <c r="S2832" s="359"/>
      <c r="T2832" s="359">
        <v>1</v>
      </c>
      <c r="U2832" s="359"/>
      <c r="V2832" s="359"/>
      <c r="W2832" s="359"/>
      <c r="X2832" s="359">
        <v>1</v>
      </c>
    </row>
    <row r="2833" spans="1:24">
      <c r="A2833" s="360"/>
      <c r="B2833" s="375" t="s">
        <v>4288</v>
      </c>
      <c r="C2833" s="375"/>
      <c r="D2833" s="402">
        <f>COUNTA(D2836:D2973)</f>
        <v>46</v>
      </c>
      <c r="E2833" s="403"/>
      <c r="F2833" s="404"/>
      <c r="G2833" s="403"/>
      <c r="H2833" s="403"/>
      <c r="I2833" s="405">
        <f>SUM(I2836:I2973)</f>
        <v>321990.09999999998</v>
      </c>
      <c r="J2833" s="404" t="s">
        <v>39</v>
      </c>
      <c r="K2833" s="358" t="s">
        <v>32</v>
      </c>
      <c r="L2833" s="359">
        <f t="shared" si="203"/>
        <v>108</v>
      </c>
      <c r="M2833" s="359">
        <f t="shared" ref="M2833:X2835" si="204">M2836+M2839+M2842+M2845+M2848+M2851+M2854+M2857+M2860+M2863+M2866+M2869+M2872+M2875+M2878+M2881+M2884+M2887+M2890+M2893+M2896+M2899+M2902+M2905+M2908+M2911+M2914+M2917+M2920+M2923+M2926+M2929+M2932+M2935+M2938+M2941+M2944+M2947+M2950+M2953+M2956+M2959+M2962+M2965+M2968+M2971</f>
        <v>12</v>
      </c>
      <c r="N2833" s="359">
        <f t="shared" si="204"/>
        <v>36</v>
      </c>
      <c r="O2833" s="359">
        <f t="shared" si="204"/>
        <v>28</v>
      </c>
      <c r="P2833" s="359">
        <f t="shared" si="204"/>
        <v>0</v>
      </c>
      <c r="Q2833" s="359">
        <f t="shared" si="204"/>
        <v>0</v>
      </c>
      <c r="R2833" s="359">
        <f t="shared" si="204"/>
        <v>0</v>
      </c>
      <c r="S2833" s="359">
        <f t="shared" si="204"/>
        <v>8</v>
      </c>
      <c r="T2833" s="359">
        <f t="shared" si="204"/>
        <v>23</v>
      </c>
      <c r="U2833" s="359">
        <f t="shared" si="204"/>
        <v>0</v>
      </c>
      <c r="V2833" s="359">
        <f t="shared" si="204"/>
        <v>0</v>
      </c>
      <c r="W2833" s="359">
        <f t="shared" si="204"/>
        <v>1</v>
      </c>
      <c r="X2833" s="359">
        <f t="shared" si="204"/>
        <v>0</v>
      </c>
    </row>
    <row r="2834" spans="1:24">
      <c r="A2834" s="360"/>
      <c r="B2834" s="378"/>
      <c r="C2834" s="378"/>
      <c r="D2834" s="406"/>
      <c r="E2834" s="407"/>
      <c r="F2834" s="408"/>
      <c r="G2834" s="407"/>
      <c r="H2834" s="407"/>
      <c r="I2834" s="409"/>
      <c r="J2834" s="408"/>
      <c r="K2834" s="358" t="s">
        <v>34</v>
      </c>
      <c r="L2834" s="359">
        <f t="shared" si="203"/>
        <v>27</v>
      </c>
      <c r="M2834" s="359">
        <f t="shared" si="204"/>
        <v>0</v>
      </c>
      <c r="N2834" s="359">
        <f t="shared" si="204"/>
        <v>27</v>
      </c>
      <c r="O2834" s="359">
        <f t="shared" si="204"/>
        <v>0</v>
      </c>
      <c r="P2834" s="359">
        <f t="shared" si="204"/>
        <v>0</v>
      </c>
      <c r="Q2834" s="359">
        <f t="shared" si="204"/>
        <v>0</v>
      </c>
      <c r="R2834" s="359">
        <f t="shared" si="204"/>
        <v>0</v>
      </c>
      <c r="S2834" s="359">
        <f t="shared" si="204"/>
        <v>0</v>
      </c>
      <c r="T2834" s="359">
        <f t="shared" si="204"/>
        <v>0</v>
      </c>
      <c r="U2834" s="359">
        <f t="shared" si="204"/>
        <v>0</v>
      </c>
      <c r="V2834" s="359">
        <f t="shared" si="204"/>
        <v>0</v>
      </c>
      <c r="W2834" s="359">
        <f t="shared" si="204"/>
        <v>0</v>
      </c>
      <c r="X2834" s="359">
        <f t="shared" si="204"/>
        <v>0</v>
      </c>
    </row>
    <row r="2835" spans="1:24">
      <c r="A2835" s="360"/>
      <c r="B2835" s="380"/>
      <c r="C2835" s="380"/>
      <c r="D2835" s="410"/>
      <c r="E2835" s="411"/>
      <c r="F2835" s="412"/>
      <c r="G2835" s="411"/>
      <c r="H2835" s="411"/>
      <c r="I2835" s="413"/>
      <c r="J2835" s="412"/>
      <c r="K2835" s="361" t="s">
        <v>36</v>
      </c>
      <c r="L2835" s="359">
        <f t="shared" si="203"/>
        <v>201</v>
      </c>
      <c r="M2835" s="359">
        <f t="shared" si="204"/>
        <v>29</v>
      </c>
      <c r="N2835" s="359">
        <f t="shared" si="204"/>
        <v>1</v>
      </c>
      <c r="O2835" s="359">
        <f t="shared" si="204"/>
        <v>23</v>
      </c>
      <c r="P2835" s="359">
        <f t="shared" si="204"/>
        <v>0</v>
      </c>
      <c r="Q2835" s="359">
        <f t="shared" si="204"/>
        <v>0</v>
      </c>
      <c r="R2835" s="359">
        <f t="shared" si="204"/>
        <v>0</v>
      </c>
      <c r="S2835" s="359">
        <f t="shared" si="204"/>
        <v>10</v>
      </c>
      <c r="T2835" s="359">
        <f t="shared" si="204"/>
        <v>61</v>
      </c>
      <c r="U2835" s="359">
        <f t="shared" si="204"/>
        <v>0</v>
      </c>
      <c r="V2835" s="359">
        <f t="shared" si="204"/>
        <v>0</v>
      </c>
      <c r="W2835" s="359">
        <f t="shared" si="204"/>
        <v>67</v>
      </c>
      <c r="X2835" s="359">
        <f t="shared" si="204"/>
        <v>10</v>
      </c>
    </row>
    <row r="2836" spans="1:24">
      <c r="A2836" s="360"/>
      <c r="B2836" s="375" t="s">
        <v>4289</v>
      </c>
      <c r="C2836" s="375" t="s">
        <v>31</v>
      </c>
      <c r="D2836" s="352" t="s">
        <v>4290</v>
      </c>
      <c r="E2836" s="352" t="s">
        <v>4291</v>
      </c>
      <c r="F2836" s="375" t="s">
        <v>4292</v>
      </c>
      <c r="G2836" s="352" t="s">
        <v>4293</v>
      </c>
      <c r="H2836" s="375" t="s">
        <v>4294</v>
      </c>
      <c r="I2836" s="384">
        <v>30145</v>
      </c>
      <c r="J2836" s="375" t="s">
        <v>39</v>
      </c>
      <c r="K2836" s="377" t="s">
        <v>32</v>
      </c>
      <c r="L2836" s="359">
        <f t="shared" si="203"/>
        <v>27</v>
      </c>
      <c r="M2836" s="359">
        <v>9</v>
      </c>
      <c r="N2836" s="359">
        <v>18</v>
      </c>
      <c r="O2836" s="359"/>
      <c r="P2836" s="359"/>
      <c r="Q2836" s="359"/>
      <c r="R2836" s="359"/>
      <c r="S2836" s="359"/>
      <c r="T2836" s="359"/>
      <c r="U2836" s="359"/>
      <c r="V2836" s="359"/>
      <c r="W2836" s="359"/>
      <c r="X2836" s="359"/>
    </row>
    <row r="2837" spans="1:24">
      <c r="A2837" s="360"/>
      <c r="B2837" s="378"/>
      <c r="C2837" s="378"/>
      <c r="D2837" s="360"/>
      <c r="E2837" s="360"/>
      <c r="F2837" s="378"/>
      <c r="G2837" s="360"/>
      <c r="H2837" s="378"/>
      <c r="I2837" s="385"/>
      <c r="J2837" s="378"/>
      <c r="K2837" s="377" t="s">
        <v>34</v>
      </c>
      <c r="L2837" s="359">
        <f t="shared" si="203"/>
        <v>18</v>
      </c>
      <c r="M2837" s="359"/>
      <c r="N2837" s="359">
        <v>18</v>
      </c>
      <c r="O2837" s="359"/>
      <c r="P2837" s="359"/>
      <c r="Q2837" s="359"/>
      <c r="R2837" s="359"/>
      <c r="S2837" s="359"/>
      <c r="T2837" s="359"/>
      <c r="U2837" s="359"/>
      <c r="V2837" s="359"/>
      <c r="W2837" s="359"/>
      <c r="X2837" s="359"/>
    </row>
    <row r="2838" spans="1:24">
      <c r="A2838" s="360"/>
      <c r="B2838" s="378"/>
      <c r="C2838" s="380"/>
      <c r="D2838" s="381"/>
      <c r="E2838" s="381"/>
      <c r="F2838" s="380"/>
      <c r="G2838" s="381"/>
      <c r="H2838" s="380"/>
      <c r="I2838" s="386"/>
      <c r="J2838" s="380"/>
      <c r="K2838" s="383" t="s">
        <v>36</v>
      </c>
      <c r="L2838" s="359">
        <f t="shared" si="203"/>
        <v>0</v>
      </c>
      <c r="M2838" s="359"/>
      <c r="N2838" s="359"/>
      <c r="O2838" s="359"/>
      <c r="P2838" s="359"/>
      <c r="Q2838" s="359"/>
      <c r="R2838" s="359"/>
      <c r="S2838" s="359"/>
      <c r="T2838" s="359"/>
      <c r="U2838" s="359"/>
      <c r="V2838" s="359"/>
      <c r="W2838" s="359"/>
      <c r="X2838" s="359"/>
    </row>
    <row r="2839" spans="1:24">
      <c r="A2839" s="360"/>
      <c r="B2839" s="378"/>
      <c r="C2839" s="375" t="s">
        <v>31</v>
      </c>
      <c r="D2839" s="414" t="s">
        <v>4295</v>
      </c>
      <c r="E2839" s="352" t="s">
        <v>4296</v>
      </c>
      <c r="F2839" s="375" t="s">
        <v>4297</v>
      </c>
      <c r="G2839" s="352" t="s">
        <v>4298</v>
      </c>
      <c r="H2839" s="375" t="s">
        <v>4299</v>
      </c>
      <c r="I2839" s="415">
        <v>4394</v>
      </c>
      <c r="J2839" s="375" t="s">
        <v>39</v>
      </c>
      <c r="K2839" s="377" t="s">
        <v>32</v>
      </c>
      <c r="L2839" s="359">
        <f t="shared" si="203"/>
        <v>5</v>
      </c>
      <c r="M2839" s="359">
        <v>2</v>
      </c>
      <c r="N2839" s="359">
        <v>3</v>
      </c>
      <c r="O2839" s="359"/>
      <c r="P2839" s="359"/>
      <c r="Q2839" s="359"/>
      <c r="R2839" s="359"/>
      <c r="S2839" s="359"/>
      <c r="T2839" s="359"/>
      <c r="U2839" s="359"/>
      <c r="V2839" s="359"/>
      <c r="W2839" s="359"/>
      <c r="X2839" s="359"/>
    </row>
    <row r="2840" spans="1:24">
      <c r="A2840" s="360"/>
      <c r="B2840" s="378"/>
      <c r="C2840" s="378"/>
      <c r="D2840" s="416"/>
      <c r="E2840" s="360"/>
      <c r="F2840" s="378"/>
      <c r="G2840" s="360"/>
      <c r="H2840" s="378"/>
      <c r="I2840" s="417"/>
      <c r="J2840" s="378"/>
      <c r="K2840" s="377" t="s">
        <v>34</v>
      </c>
      <c r="L2840" s="359">
        <f t="shared" si="203"/>
        <v>2</v>
      </c>
      <c r="M2840" s="359"/>
      <c r="N2840" s="359">
        <v>2</v>
      </c>
      <c r="O2840" s="359"/>
      <c r="P2840" s="359"/>
      <c r="Q2840" s="359"/>
      <c r="R2840" s="359"/>
      <c r="S2840" s="359"/>
      <c r="T2840" s="359"/>
      <c r="U2840" s="359"/>
      <c r="V2840" s="359"/>
      <c r="W2840" s="359"/>
      <c r="X2840" s="359"/>
    </row>
    <row r="2841" spans="1:24">
      <c r="A2841" s="360"/>
      <c r="B2841" s="378"/>
      <c r="C2841" s="380"/>
      <c r="D2841" s="418"/>
      <c r="E2841" s="381"/>
      <c r="F2841" s="380"/>
      <c r="G2841" s="381"/>
      <c r="H2841" s="380"/>
      <c r="I2841" s="419"/>
      <c r="J2841" s="380"/>
      <c r="K2841" s="383" t="s">
        <v>36</v>
      </c>
      <c r="L2841" s="359">
        <f t="shared" si="203"/>
        <v>0</v>
      </c>
      <c r="M2841" s="359"/>
      <c r="N2841" s="359"/>
      <c r="O2841" s="359"/>
      <c r="P2841" s="359"/>
      <c r="Q2841" s="359"/>
      <c r="R2841" s="359"/>
      <c r="S2841" s="359"/>
      <c r="T2841" s="359"/>
      <c r="U2841" s="359"/>
      <c r="V2841" s="359"/>
      <c r="W2841" s="359"/>
      <c r="X2841" s="359"/>
    </row>
    <row r="2842" spans="1:24">
      <c r="A2842" s="360"/>
      <c r="B2842" s="378"/>
      <c r="C2842" s="375" t="s">
        <v>35</v>
      </c>
      <c r="D2842" s="414" t="s">
        <v>4300</v>
      </c>
      <c r="E2842" s="352" t="s">
        <v>4301</v>
      </c>
      <c r="F2842" s="375" t="s">
        <v>4302</v>
      </c>
      <c r="G2842" s="352" t="s">
        <v>4303</v>
      </c>
      <c r="H2842" s="375" t="s">
        <v>4304</v>
      </c>
      <c r="I2842" s="384">
        <v>755.4</v>
      </c>
      <c r="J2842" s="375" t="s">
        <v>39</v>
      </c>
      <c r="K2842" s="377" t="s">
        <v>32</v>
      </c>
      <c r="L2842" s="359">
        <f t="shared" si="203"/>
        <v>6</v>
      </c>
      <c r="M2842" s="359"/>
      <c r="N2842" s="359">
        <v>2</v>
      </c>
      <c r="O2842" s="359">
        <v>2</v>
      </c>
      <c r="P2842" s="359"/>
      <c r="Q2842" s="359"/>
      <c r="R2842" s="359"/>
      <c r="S2842" s="359"/>
      <c r="T2842" s="359">
        <v>2</v>
      </c>
      <c r="U2842" s="359"/>
      <c r="V2842" s="359"/>
      <c r="W2842" s="359"/>
      <c r="X2842" s="359"/>
    </row>
    <row r="2843" spans="1:24">
      <c r="A2843" s="360"/>
      <c r="B2843" s="378"/>
      <c r="C2843" s="378"/>
      <c r="D2843" s="416"/>
      <c r="E2843" s="360"/>
      <c r="F2843" s="378"/>
      <c r="G2843" s="360"/>
      <c r="H2843" s="378"/>
      <c r="I2843" s="385"/>
      <c r="J2843" s="378"/>
      <c r="K2843" s="377" t="s">
        <v>34</v>
      </c>
      <c r="L2843" s="359">
        <f t="shared" si="203"/>
        <v>0</v>
      </c>
      <c r="M2843" s="359"/>
      <c r="N2843" s="359"/>
      <c r="O2843" s="359"/>
      <c r="P2843" s="359"/>
      <c r="Q2843" s="359"/>
      <c r="R2843" s="359"/>
      <c r="S2843" s="359"/>
      <c r="T2843" s="359"/>
      <c r="U2843" s="359"/>
      <c r="V2843" s="359"/>
      <c r="W2843" s="359"/>
      <c r="X2843" s="359"/>
    </row>
    <row r="2844" spans="1:24">
      <c r="A2844" s="360"/>
      <c r="B2844" s="378"/>
      <c r="C2844" s="380"/>
      <c r="D2844" s="418"/>
      <c r="E2844" s="381"/>
      <c r="F2844" s="380"/>
      <c r="G2844" s="381"/>
      <c r="H2844" s="380"/>
      <c r="I2844" s="386"/>
      <c r="J2844" s="380"/>
      <c r="K2844" s="383" t="s">
        <v>36</v>
      </c>
      <c r="L2844" s="359">
        <f t="shared" si="203"/>
        <v>0</v>
      </c>
      <c r="M2844" s="359"/>
      <c r="N2844" s="359"/>
      <c r="O2844" s="359"/>
      <c r="P2844" s="359"/>
      <c r="Q2844" s="359"/>
      <c r="R2844" s="359"/>
      <c r="S2844" s="359"/>
      <c r="T2844" s="359"/>
      <c r="U2844" s="359"/>
      <c r="V2844" s="359"/>
      <c r="W2844" s="359"/>
      <c r="X2844" s="359"/>
    </row>
    <row r="2845" spans="1:24">
      <c r="A2845" s="360"/>
      <c r="B2845" s="378"/>
      <c r="C2845" s="375" t="s">
        <v>31</v>
      </c>
      <c r="D2845" s="414" t="s">
        <v>4305</v>
      </c>
      <c r="E2845" s="352" t="s">
        <v>4306</v>
      </c>
      <c r="F2845" s="375" t="s">
        <v>4307</v>
      </c>
      <c r="G2845" s="352" t="s">
        <v>4308</v>
      </c>
      <c r="H2845" s="375" t="s">
        <v>4309</v>
      </c>
      <c r="I2845" s="384">
        <v>326.5</v>
      </c>
      <c r="J2845" s="375" t="s">
        <v>39</v>
      </c>
      <c r="K2845" s="377" t="s">
        <v>32</v>
      </c>
      <c r="L2845" s="359">
        <f t="shared" si="203"/>
        <v>5</v>
      </c>
      <c r="M2845" s="359"/>
      <c r="N2845" s="359">
        <v>1</v>
      </c>
      <c r="O2845" s="359">
        <v>1</v>
      </c>
      <c r="P2845" s="359"/>
      <c r="Q2845" s="359"/>
      <c r="R2845" s="359"/>
      <c r="S2845" s="359"/>
      <c r="T2845" s="359">
        <v>3</v>
      </c>
      <c r="U2845" s="359"/>
      <c r="V2845" s="359"/>
      <c r="W2845" s="359"/>
      <c r="X2845" s="359"/>
    </row>
    <row r="2846" spans="1:24">
      <c r="A2846" s="360"/>
      <c r="B2846" s="378"/>
      <c r="C2846" s="378"/>
      <c r="D2846" s="416"/>
      <c r="E2846" s="360"/>
      <c r="F2846" s="378"/>
      <c r="G2846" s="360"/>
      <c r="H2846" s="378"/>
      <c r="I2846" s="385"/>
      <c r="J2846" s="378"/>
      <c r="K2846" s="377" t="s">
        <v>34</v>
      </c>
      <c r="L2846" s="359">
        <f t="shared" si="203"/>
        <v>0</v>
      </c>
      <c r="M2846" s="359"/>
      <c r="N2846" s="359"/>
      <c r="O2846" s="359"/>
      <c r="P2846" s="359"/>
      <c r="Q2846" s="359"/>
      <c r="R2846" s="359"/>
      <c r="S2846" s="359"/>
      <c r="T2846" s="359"/>
      <c r="U2846" s="359"/>
      <c r="V2846" s="359"/>
      <c r="W2846" s="359"/>
      <c r="X2846" s="359"/>
    </row>
    <row r="2847" spans="1:24">
      <c r="A2847" s="360"/>
      <c r="B2847" s="378"/>
      <c r="C2847" s="380"/>
      <c r="D2847" s="418"/>
      <c r="E2847" s="381"/>
      <c r="F2847" s="380"/>
      <c r="G2847" s="381"/>
      <c r="H2847" s="380"/>
      <c r="I2847" s="386"/>
      <c r="J2847" s="380"/>
      <c r="K2847" s="383" t="s">
        <v>36</v>
      </c>
      <c r="L2847" s="359">
        <f t="shared" si="203"/>
        <v>0</v>
      </c>
      <c r="M2847" s="359"/>
      <c r="N2847" s="359"/>
      <c r="O2847" s="359"/>
      <c r="P2847" s="359"/>
      <c r="Q2847" s="359"/>
      <c r="R2847" s="359"/>
      <c r="S2847" s="359"/>
      <c r="T2847" s="359"/>
      <c r="U2847" s="359"/>
      <c r="V2847" s="359"/>
      <c r="W2847" s="359"/>
      <c r="X2847" s="359"/>
    </row>
    <row r="2848" spans="1:24">
      <c r="A2848" s="360"/>
      <c r="B2848" s="378"/>
      <c r="C2848" s="375" t="s">
        <v>31</v>
      </c>
      <c r="D2848" s="414" t="s">
        <v>4310</v>
      </c>
      <c r="E2848" s="352" t="s">
        <v>4311</v>
      </c>
      <c r="F2848" s="375" t="s">
        <v>4312</v>
      </c>
      <c r="G2848" s="352" t="s">
        <v>4313</v>
      </c>
      <c r="H2848" s="375" t="s">
        <v>4314</v>
      </c>
      <c r="I2848" s="384">
        <v>3050.3</v>
      </c>
      <c r="J2848" s="375" t="s">
        <v>39</v>
      </c>
      <c r="K2848" s="377" t="s">
        <v>32</v>
      </c>
      <c r="L2848" s="359">
        <f t="shared" si="203"/>
        <v>10</v>
      </c>
      <c r="M2848" s="359"/>
      <c r="N2848" s="359">
        <v>2</v>
      </c>
      <c r="O2848" s="359">
        <v>6</v>
      </c>
      <c r="P2848" s="359"/>
      <c r="Q2848" s="359"/>
      <c r="R2848" s="359"/>
      <c r="S2848" s="359">
        <v>1</v>
      </c>
      <c r="T2848" s="359">
        <v>1</v>
      </c>
      <c r="U2848" s="359"/>
      <c r="V2848" s="359"/>
      <c r="W2848" s="359"/>
      <c r="X2848" s="359"/>
    </row>
    <row r="2849" spans="1:24">
      <c r="A2849" s="360"/>
      <c r="B2849" s="378"/>
      <c r="C2849" s="378"/>
      <c r="D2849" s="416"/>
      <c r="E2849" s="360"/>
      <c r="F2849" s="378"/>
      <c r="G2849" s="360"/>
      <c r="H2849" s="378"/>
      <c r="I2849" s="385"/>
      <c r="J2849" s="378"/>
      <c r="K2849" s="377" t="s">
        <v>34</v>
      </c>
      <c r="L2849" s="359">
        <f t="shared" si="203"/>
        <v>4</v>
      </c>
      <c r="M2849" s="359"/>
      <c r="N2849" s="359">
        <v>4</v>
      </c>
      <c r="O2849" s="359"/>
      <c r="P2849" s="359"/>
      <c r="Q2849" s="359"/>
      <c r="R2849" s="359"/>
      <c r="S2849" s="359"/>
      <c r="T2849" s="359"/>
      <c r="U2849" s="359"/>
      <c r="V2849" s="359"/>
      <c r="W2849" s="359"/>
      <c r="X2849" s="359"/>
    </row>
    <row r="2850" spans="1:24">
      <c r="A2850" s="360"/>
      <c r="B2850" s="378"/>
      <c r="C2850" s="380"/>
      <c r="D2850" s="418"/>
      <c r="E2850" s="381"/>
      <c r="F2850" s="380"/>
      <c r="G2850" s="381"/>
      <c r="H2850" s="380"/>
      <c r="I2850" s="386"/>
      <c r="J2850" s="380"/>
      <c r="K2850" s="383" t="s">
        <v>36</v>
      </c>
      <c r="L2850" s="359">
        <f t="shared" si="203"/>
        <v>0</v>
      </c>
      <c r="M2850" s="359"/>
      <c r="N2850" s="359"/>
      <c r="O2850" s="359"/>
      <c r="P2850" s="359"/>
      <c r="Q2850" s="359"/>
      <c r="R2850" s="359"/>
      <c r="S2850" s="359"/>
      <c r="T2850" s="359"/>
      <c r="U2850" s="359"/>
      <c r="V2850" s="359"/>
      <c r="W2850" s="359"/>
      <c r="X2850" s="359"/>
    </row>
    <row r="2851" spans="1:24">
      <c r="A2851" s="360"/>
      <c r="B2851" s="378"/>
      <c r="C2851" s="375" t="s">
        <v>31</v>
      </c>
      <c r="D2851" s="414" t="s">
        <v>4315</v>
      </c>
      <c r="E2851" s="352" t="s">
        <v>4316</v>
      </c>
      <c r="F2851" s="375" t="s">
        <v>4317</v>
      </c>
      <c r="G2851" s="352" t="s">
        <v>4318</v>
      </c>
      <c r="H2851" s="375" t="s">
        <v>4319</v>
      </c>
      <c r="I2851" s="384">
        <v>4111</v>
      </c>
      <c r="J2851" s="375" t="s">
        <v>39</v>
      </c>
      <c r="K2851" s="377" t="s">
        <v>32</v>
      </c>
      <c r="L2851" s="359">
        <f t="shared" si="203"/>
        <v>6</v>
      </c>
      <c r="M2851" s="359"/>
      <c r="N2851" s="359">
        <v>1</v>
      </c>
      <c r="O2851" s="359"/>
      <c r="P2851" s="359"/>
      <c r="Q2851" s="359"/>
      <c r="R2851" s="359"/>
      <c r="S2851" s="359"/>
      <c r="T2851" s="359">
        <v>5</v>
      </c>
      <c r="U2851" s="359"/>
      <c r="V2851" s="359"/>
      <c r="W2851" s="359"/>
      <c r="X2851" s="359"/>
    </row>
    <row r="2852" spans="1:24">
      <c r="A2852" s="360"/>
      <c r="B2852" s="378"/>
      <c r="C2852" s="378"/>
      <c r="D2852" s="416"/>
      <c r="E2852" s="360"/>
      <c r="F2852" s="378"/>
      <c r="G2852" s="360"/>
      <c r="H2852" s="378"/>
      <c r="I2852" s="385"/>
      <c r="J2852" s="378"/>
      <c r="K2852" s="377" t="s">
        <v>34</v>
      </c>
      <c r="L2852" s="359">
        <f t="shared" si="203"/>
        <v>0</v>
      </c>
      <c r="M2852" s="359"/>
      <c r="N2852" s="359"/>
      <c r="O2852" s="359"/>
      <c r="P2852" s="359"/>
      <c r="Q2852" s="359"/>
      <c r="R2852" s="359"/>
      <c r="S2852" s="359"/>
      <c r="T2852" s="359"/>
      <c r="U2852" s="359"/>
      <c r="V2852" s="359"/>
      <c r="W2852" s="359"/>
      <c r="X2852" s="359"/>
    </row>
    <row r="2853" spans="1:24">
      <c r="A2853" s="360"/>
      <c r="B2853" s="378"/>
      <c r="C2853" s="380"/>
      <c r="D2853" s="418"/>
      <c r="E2853" s="381"/>
      <c r="F2853" s="380"/>
      <c r="G2853" s="381"/>
      <c r="H2853" s="380"/>
      <c r="I2853" s="386"/>
      <c r="J2853" s="380"/>
      <c r="K2853" s="383" t="s">
        <v>36</v>
      </c>
      <c r="L2853" s="359">
        <f t="shared" si="203"/>
        <v>0</v>
      </c>
      <c r="M2853" s="359"/>
      <c r="N2853" s="359"/>
      <c r="O2853" s="359"/>
      <c r="P2853" s="359"/>
      <c r="Q2853" s="359"/>
      <c r="R2853" s="359"/>
      <c r="S2853" s="359"/>
      <c r="T2853" s="359"/>
      <c r="U2853" s="359"/>
      <c r="V2853" s="359"/>
      <c r="W2853" s="359"/>
      <c r="X2853" s="359"/>
    </row>
    <row r="2854" spans="1:24">
      <c r="A2854" s="360"/>
      <c r="B2854" s="378"/>
      <c r="C2854" s="375" t="s">
        <v>31</v>
      </c>
      <c r="D2854" s="414" t="s">
        <v>4320</v>
      </c>
      <c r="E2854" s="352" t="s">
        <v>4321</v>
      </c>
      <c r="F2854" s="375" t="s">
        <v>4322</v>
      </c>
      <c r="G2854" s="352" t="s">
        <v>4323</v>
      </c>
      <c r="H2854" s="375" t="s">
        <v>4324</v>
      </c>
      <c r="I2854" s="384">
        <v>1227.3</v>
      </c>
      <c r="J2854" s="375" t="s">
        <v>39</v>
      </c>
      <c r="K2854" s="377" t="s">
        <v>32</v>
      </c>
      <c r="L2854" s="359">
        <f t="shared" si="203"/>
        <v>0</v>
      </c>
      <c r="M2854" s="359"/>
      <c r="N2854" s="359"/>
      <c r="O2854" s="359"/>
      <c r="P2854" s="359"/>
      <c r="Q2854" s="359"/>
      <c r="R2854" s="359"/>
      <c r="S2854" s="359"/>
      <c r="T2854" s="359"/>
      <c r="U2854" s="359"/>
      <c r="V2854" s="359"/>
      <c r="W2854" s="359"/>
      <c r="X2854" s="359"/>
    </row>
    <row r="2855" spans="1:24">
      <c r="A2855" s="360"/>
      <c r="B2855" s="378"/>
      <c r="C2855" s="378"/>
      <c r="D2855" s="416"/>
      <c r="E2855" s="360"/>
      <c r="F2855" s="378"/>
      <c r="G2855" s="360"/>
      <c r="H2855" s="378"/>
      <c r="I2855" s="385"/>
      <c r="J2855" s="378"/>
      <c r="K2855" s="377" t="s">
        <v>34</v>
      </c>
      <c r="L2855" s="359">
        <f t="shared" si="203"/>
        <v>3</v>
      </c>
      <c r="M2855" s="359"/>
      <c r="N2855" s="359">
        <v>3</v>
      </c>
      <c r="O2855" s="359"/>
      <c r="P2855" s="359"/>
      <c r="Q2855" s="359"/>
      <c r="R2855" s="359"/>
      <c r="S2855" s="359"/>
      <c r="T2855" s="359"/>
      <c r="U2855" s="359"/>
      <c r="V2855" s="359"/>
      <c r="W2855" s="359"/>
      <c r="X2855" s="359"/>
    </row>
    <row r="2856" spans="1:24">
      <c r="A2856" s="360"/>
      <c r="B2856" s="378"/>
      <c r="C2856" s="380"/>
      <c r="D2856" s="418"/>
      <c r="E2856" s="381"/>
      <c r="F2856" s="380"/>
      <c r="G2856" s="381"/>
      <c r="H2856" s="380"/>
      <c r="I2856" s="386"/>
      <c r="J2856" s="380"/>
      <c r="K2856" s="383" t="s">
        <v>36</v>
      </c>
      <c r="L2856" s="359">
        <f t="shared" si="203"/>
        <v>0</v>
      </c>
      <c r="M2856" s="359"/>
      <c r="N2856" s="359"/>
      <c r="O2856" s="359"/>
      <c r="P2856" s="359"/>
      <c r="Q2856" s="359"/>
      <c r="R2856" s="359"/>
      <c r="S2856" s="359"/>
      <c r="T2856" s="359"/>
      <c r="U2856" s="359"/>
      <c r="V2856" s="359"/>
      <c r="W2856" s="359"/>
      <c r="X2856" s="359"/>
    </row>
    <row r="2857" spans="1:24">
      <c r="A2857" s="360"/>
      <c r="B2857" s="378"/>
      <c r="C2857" s="375" t="s">
        <v>35</v>
      </c>
      <c r="D2857" s="414" t="s">
        <v>4325</v>
      </c>
      <c r="E2857" s="352" t="s">
        <v>4326</v>
      </c>
      <c r="F2857" s="375" t="s">
        <v>4327</v>
      </c>
      <c r="G2857" s="352" t="s">
        <v>4328</v>
      </c>
      <c r="H2857" s="375" t="s">
        <v>4329</v>
      </c>
      <c r="I2857" s="384">
        <v>3327.7</v>
      </c>
      <c r="J2857" s="375" t="s">
        <v>39</v>
      </c>
      <c r="K2857" s="377" t="s">
        <v>32</v>
      </c>
      <c r="L2857" s="359">
        <f t="shared" si="203"/>
        <v>7</v>
      </c>
      <c r="M2857" s="359"/>
      <c r="N2857" s="359"/>
      <c r="O2857" s="359">
        <v>3</v>
      </c>
      <c r="P2857" s="359"/>
      <c r="Q2857" s="359"/>
      <c r="R2857" s="359"/>
      <c r="S2857" s="359">
        <v>4</v>
      </c>
      <c r="T2857" s="359"/>
      <c r="U2857" s="359"/>
      <c r="V2857" s="359"/>
      <c r="W2857" s="359"/>
      <c r="X2857" s="359"/>
    </row>
    <row r="2858" spans="1:24">
      <c r="A2858" s="360"/>
      <c r="B2858" s="378"/>
      <c r="C2858" s="378"/>
      <c r="D2858" s="416"/>
      <c r="E2858" s="360"/>
      <c r="F2858" s="378"/>
      <c r="G2858" s="360"/>
      <c r="H2858" s="378"/>
      <c r="I2858" s="385"/>
      <c r="J2858" s="378"/>
      <c r="K2858" s="377" t="s">
        <v>34</v>
      </c>
      <c r="L2858" s="359">
        <f t="shared" si="203"/>
        <v>0</v>
      </c>
      <c r="M2858" s="359"/>
      <c r="N2858" s="359"/>
      <c r="O2858" s="359"/>
      <c r="P2858" s="359"/>
      <c r="Q2858" s="359"/>
      <c r="R2858" s="359"/>
      <c r="S2858" s="359"/>
      <c r="T2858" s="359"/>
      <c r="U2858" s="359"/>
      <c r="V2858" s="359"/>
      <c r="W2858" s="359"/>
      <c r="X2858" s="359"/>
    </row>
    <row r="2859" spans="1:24">
      <c r="A2859" s="360"/>
      <c r="B2859" s="378"/>
      <c r="C2859" s="380"/>
      <c r="D2859" s="418"/>
      <c r="E2859" s="381"/>
      <c r="F2859" s="380"/>
      <c r="G2859" s="381"/>
      <c r="H2859" s="380"/>
      <c r="I2859" s="386"/>
      <c r="J2859" s="380"/>
      <c r="K2859" s="383" t="s">
        <v>36</v>
      </c>
      <c r="L2859" s="359">
        <f t="shared" si="203"/>
        <v>3</v>
      </c>
      <c r="M2859" s="359"/>
      <c r="N2859" s="359"/>
      <c r="O2859" s="359">
        <v>3</v>
      </c>
      <c r="P2859" s="359"/>
      <c r="Q2859" s="359"/>
      <c r="R2859" s="359"/>
      <c r="S2859" s="359"/>
      <c r="T2859" s="359"/>
      <c r="U2859" s="359"/>
      <c r="V2859" s="359"/>
      <c r="W2859" s="359"/>
      <c r="X2859" s="359"/>
    </row>
    <row r="2860" spans="1:24">
      <c r="A2860" s="360"/>
      <c r="B2860" s="378"/>
      <c r="C2860" s="375" t="s">
        <v>35</v>
      </c>
      <c r="D2860" s="414" t="s">
        <v>4330</v>
      </c>
      <c r="E2860" s="352" t="s">
        <v>4331</v>
      </c>
      <c r="F2860" s="375" t="s">
        <v>4332</v>
      </c>
      <c r="G2860" s="352" t="s">
        <v>4333</v>
      </c>
      <c r="H2860" s="375" t="s">
        <v>4334</v>
      </c>
      <c r="I2860" s="384">
        <v>5049</v>
      </c>
      <c r="J2860" s="375" t="s">
        <v>39</v>
      </c>
      <c r="K2860" s="377" t="s">
        <v>32</v>
      </c>
      <c r="L2860" s="359">
        <f t="shared" si="203"/>
        <v>3</v>
      </c>
      <c r="M2860" s="359"/>
      <c r="N2860" s="359">
        <v>1</v>
      </c>
      <c r="O2860" s="359">
        <v>1</v>
      </c>
      <c r="P2860" s="359"/>
      <c r="Q2860" s="359"/>
      <c r="R2860" s="359"/>
      <c r="S2860" s="359"/>
      <c r="T2860" s="359">
        <v>1</v>
      </c>
      <c r="U2860" s="359"/>
      <c r="V2860" s="359"/>
      <c r="W2860" s="359"/>
      <c r="X2860" s="359"/>
    </row>
    <row r="2861" spans="1:24">
      <c r="A2861" s="360"/>
      <c r="B2861" s="378"/>
      <c r="C2861" s="378"/>
      <c r="D2861" s="416"/>
      <c r="E2861" s="360"/>
      <c r="F2861" s="378"/>
      <c r="G2861" s="360"/>
      <c r="H2861" s="378"/>
      <c r="I2861" s="385"/>
      <c r="J2861" s="378"/>
      <c r="K2861" s="377" t="s">
        <v>34</v>
      </c>
      <c r="L2861" s="359">
        <f t="shared" si="203"/>
        <v>0</v>
      </c>
      <c r="M2861" s="359"/>
      <c r="N2861" s="359"/>
      <c r="O2861" s="359"/>
      <c r="P2861" s="359"/>
      <c r="Q2861" s="359"/>
      <c r="R2861" s="359"/>
      <c r="S2861" s="359"/>
      <c r="T2861" s="359"/>
      <c r="U2861" s="359"/>
      <c r="V2861" s="359"/>
      <c r="W2861" s="359"/>
      <c r="X2861" s="359"/>
    </row>
    <row r="2862" spans="1:24">
      <c r="A2862" s="360"/>
      <c r="B2862" s="378"/>
      <c r="C2862" s="380"/>
      <c r="D2862" s="418"/>
      <c r="E2862" s="381"/>
      <c r="F2862" s="380"/>
      <c r="G2862" s="381"/>
      <c r="H2862" s="380"/>
      <c r="I2862" s="386"/>
      <c r="J2862" s="380"/>
      <c r="K2862" s="383" t="s">
        <v>36</v>
      </c>
      <c r="L2862" s="359">
        <f t="shared" si="203"/>
        <v>2</v>
      </c>
      <c r="M2862" s="359"/>
      <c r="N2862" s="359"/>
      <c r="O2862" s="359"/>
      <c r="P2862" s="359"/>
      <c r="Q2862" s="359"/>
      <c r="R2862" s="359"/>
      <c r="S2862" s="359"/>
      <c r="T2862" s="359">
        <v>2</v>
      </c>
      <c r="U2862" s="359"/>
      <c r="V2862" s="359"/>
      <c r="W2862" s="359"/>
      <c r="X2862" s="359"/>
    </row>
    <row r="2863" spans="1:24">
      <c r="A2863" s="360"/>
      <c r="B2863" s="378"/>
      <c r="C2863" s="375" t="s">
        <v>35</v>
      </c>
      <c r="D2863" s="414" t="s">
        <v>4335</v>
      </c>
      <c r="E2863" s="352" t="s">
        <v>4336</v>
      </c>
      <c r="F2863" s="375" t="s">
        <v>4337</v>
      </c>
      <c r="G2863" s="352" t="s">
        <v>4338</v>
      </c>
      <c r="H2863" s="375" t="s">
        <v>4339</v>
      </c>
      <c r="I2863" s="384">
        <v>0</v>
      </c>
      <c r="J2863" s="375" t="s">
        <v>39</v>
      </c>
      <c r="K2863" s="377" t="s">
        <v>32</v>
      </c>
      <c r="L2863" s="359">
        <f t="shared" si="203"/>
        <v>3</v>
      </c>
      <c r="M2863" s="359"/>
      <c r="N2863" s="359"/>
      <c r="O2863" s="359">
        <v>3</v>
      </c>
      <c r="P2863" s="359"/>
      <c r="Q2863" s="359"/>
      <c r="R2863" s="359"/>
      <c r="S2863" s="359"/>
      <c r="T2863" s="359"/>
      <c r="U2863" s="359"/>
      <c r="V2863" s="359"/>
      <c r="W2863" s="359"/>
      <c r="X2863" s="359"/>
    </row>
    <row r="2864" spans="1:24">
      <c r="A2864" s="360"/>
      <c r="B2864" s="378"/>
      <c r="C2864" s="378"/>
      <c r="D2864" s="416"/>
      <c r="E2864" s="360"/>
      <c r="F2864" s="378"/>
      <c r="G2864" s="360"/>
      <c r="H2864" s="378"/>
      <c r="I2864" s="385"/>
      <c r="J2864" s="378"/>
      <c r="K2864" s="377" t="s">
        <v>34</v>
      </c>
      <c r="L2864" s="359">
        <f t="shared" si="203"/>
        <v>0</v>
      </c>
      <c r="M2864" s="359"/>
      <c r="N2864" s="359"/>
      <c r="O2864" s="359"/>
      <c r="P2864" s="359"/>
      <c r="Q2864" s="359"/>
      <c r="R2864" s="359"/>
      <c r="S2864" s="359"/>
      <c r="T2864" s="359"/>
      <c r="U2864" s="359"/>
      <c r="V2864" s="359"/>
      <c r="W2864" s="359"/>
      <c r="X2864" s="359"/>
    </row>
    <row r="2865" spans="1:24">
      <c r="A2865" s="360"/>
      <c r="B2865" s="378"/>
      <c r="C2865" s="380"/>
      <c r="D2865" s="418"/>
      <c r="E2865" s="381"/>
      <c r="F2865" s="380"/>
      <c r="G2865" s="381"/>
      <c r="H2865" s="380"/>
      <c r="I2865" s="386"/>
      <c r="J2865" s="380"/>
      <c r="K2865" s="383" t="s">
        <v>36</v>
      </c>
      <c r="L2865" s="359">
        <f t="shared" si="203"/>
        <v>2</v>
      </c>
      <c r="M2865" s="359"/>
      <c r="N2865" s="359"/>
      <c r="O2865" s="359">
        <v>2</v>
      </c>
      <c r="P2865" s="359"/>
      <c r="Q2865" s="359"/>
      <c r="R2865" s="359"/>
      <c r="S2865" s="359"/>
      <c r="T2865" s="359"/>
      <c r="U2865" s="359"/>
      <c r="V2865" s="359"/>
      <c r="W2865" s="359"/>
      <c r="X2865" s="359"/>
    </row>
    <row r="2866" spans="1:24">
      <c r="A2866" s="360"/>
      <c r="B2866" s="378"/>
      <c r="C2866" s="375" t="s">
        <v>35</v>
      </c>
      <c r="D2866" s="414" t="s">
        <v>4340</v>
      </c>
      <c r="E2866" s="352" t="s">
        <v>4341</v>
      </c>
      <c r="F2866" s="352" t="s">
        <v>4342</v>
      </c>
      <c r="G2866" s="352" t="s">
        <v>4343</v>
      </c>
      <c r="H2866" s="375" t="s">
        <v>4344</v>
      </c>
      <c r="I2866" s="384">
        <v>3592.5</v>
      </c>
      <c r="J2866" s="375" t="s">
        <v>39</v>
      </c>
      <c r="K2866" s="377" t="s">
        <v>32</v>
      </c>
      <c r="L2866" s="359">
        <f t="shared" si="203"/>
        <v>5</v>
      </c>
      <c r="M2866" s="359"/>
      <c r="N2866" s="359">
        <v>2</v>
      </c>
      <c r="O2866" s="359">
        <v>1</v>
      </c>
      <c r="P2866" s="359"/>
      <c r="Q2866" s="359"/>
      <c r="R2866" s="359"/>
      <c r="S2866" s="359">
        <v>2</v>
      </c>
      <c r="T2866" s="359"/>
      <c r="U2866" s="359"/>
      <c r="V2866" s="359"/>
      <c r="W2866" s="359"/>
      <c r="X2866" s="359"/>
    </row>
    <row r="2867" spans="1:24">
      <c r="A2867" s="360"/>
      <c r="B2867" s="378"/>
      <c r="C2867" s="378"/>
      <c r="D2867" s="416"/>
      <c r="E2867" s="360"/>
      <c r="F2867" s="360"/>
      <c r="G2867" s="360"/>
      <c r="H2867" s="378"/>
      <c r="I2867" s="385"/>
      <c r="J2867" s="378"/>
      <c r="K2867" s="377" t="s">
        <v>34</v>
      </c>
      <c r="L2867" s="359">
        <f t="shared" si="203"/>
        <v>0</v>
      </c>
      <c r="M2867" s="359"/>
      <c r="N2867" s="359"/>
      <c r="O2867" s="359"/>
      <c r="P2867" s="359"/>
      <c r="Q2867" s="359"/>
      <c r="R2867" s="359"/>
      <c r="S2867" s="359"/>
      <c r="T2867" s="359"/>
      <c r="U2867" s="359"/>
      <c r="V2867" s="359"/>
      <c r="W2867" s="359"/>
      <c r="X2867" s="359"/>
    </row>
    <row r="2868" spans="1:24">
      <c r="A2868" s="360"/>
      <c r="B2868" s="378"/>
      <c r="C2868" s="380"/>
      <c r="D2868" s="418"/>
      <c r="E2868" s="381"/>
      <c r="F2868" s="381"/>
      <c r="G2868" s="381"/>
      <c r="H2868" s="380"/>
      <c r="I2868" s="386"/>
      <c r="J2868" s="380"/>
      <c r="K2868" s="383" t="s">
        <v>36</v>
      </c>
      <c r="L2868" s="359">
        <f t="shared" si="203"/>
        <v>4</v>
      </c>
      <c r="M2868" s="359"/>
      <c r="N2868" s="359"/>
      <c r="O2868" s="359">
        <v>1</v>
      </c>
      <c r="P2868" s="359"/>
      <c r="Q2868" s="359"/>
      <c r="R2868" s="359"/>
      <c r="S2868" s="359"/>
      <c r="T2868" s="359">
        <v>3</v>
      </c>
      <c r="U2868" s="359"/>
      <c r="V2868" s="359"/>
      <c r="W2868" s="359"/>
      <c r="X2868" s="359"/>
    </row>
    <row r="2869" spans="1:24">
      <c r="A2869" s="360"/>
      <c r="B2869" s="378"/>
      <c r="C2869" s="375" t="s">
        <v>35</v>
      </c>
      <c r="D2869" s="414" t="s">
        <v>4345</v>
      </c>
      <c r="E2869" s="352" t="s">
        <v>4346</v>
      </c>
      <c r="F2869" s="352" t="s">
        <v>4347</v>
      </c>
      <c r="G2869" s="352" t="s">
        <v>4348</v>
      </c>
      <c r="H2869" s="375" t="s">
        <v>4349</v>
      </c>
      <c r="I2869" s="384">
        <v>2572</v>
      </c>
      <c r="J2869" s="375" t="s">
        <v>39</v>
      </c>
      <c r="K2869" s="377" t="s">
        <v>32</v>
      </c>
      <c r="L2869" s="359">
        <f t="shared" si="203"/>
        <v>4</v>
      </c>
      <c r="M2869" s="359"/>
      <c r="N2869" s="359">
        <v>1</v>
      </c>
      <c r="O2869" s="359">
        <v>2</v>
      </c>
      <c r="P2869" s="359"/>
      <c r="Q2869" s="359"/>
      <c r="R2869" s="359"/>
      <c r="S2869" s="359"/>
      <c r="T2869" s="359">
        <v>1</v>
      </c>
      <c r="U2869" s="359"/>
      <c r="V2869" s="359"/>
      <c r="W2869" s="359"/>
      <c r="X2869" s="359"/>
    </row>
    <row r="2870" spans="1:24">
      <c r="A2870" s="360"/>
      <c r="B2870" s="378"/>
      <c r="C2870" s="378"/>
      <c r="D2870" s="416"/>
      <c r="E2870" s="360"/>
      <c r="F2870" s="360"/>
      <c r="G2870" s="360"/>
      <c r="H2870" s="378"/>
      <c r="I2870" s="385"/>
      <c r="J2870" s="378"/>
      <c r="K2870" s="377" t="s">
        <v>34</v>
      </c>
      <c r="L2870" s="359">
        <f t="shared" si="203"/>
        <v>0</v>
      </c>
      <c r="M2870" s="359"/>
      <c r="N2870" s="359"/>
      <c r="O2870" s="359"/>
      <c r="P2870" s="359"/>
      <c r="Q2870" s="359"/>
      <c r="R2870" s="359"/>
      <c r="S2870" s="359"/>
      <c r="T2870" s="359"/>
      <c r="U2870" s="359"/>
      <c r="V2870" s="359"/>
      <c r="W2870" s="359"/>
      <c r="X2870" s="359"/>
    </row>
    <row r="2871" spans="1:24">
      <c r="A2871" s="360"/>
      <c r="B2871" s="378"/>
      <c r="C2871" s="380"/>
      <c r="D2871" s="418"/>
      <c r="E2871" s="381"/>
      <c r="F2871" s="381"/>
      <c r="G2871" s="381"/>
      <c r="H2871" s="380"/>
      <c r="I2871" s="386"/>
      <c r="J2871" s="380"/>
      <c r="K2871" s="383" t="s">
        <v>36</v>
      </c>
      <c r="L2871" s="359">
        <f t="shared" si="203"/>
        <v>3</v>
      </c>
      <c r="M2871" s="359"/>
      <c r="N2871" s="359"/>
      <c r="O2871" s="359">
        <v>1</v>
      </c>
      <c r="P2871" s="359"/>
      <c r="Q2871" s="359"/>
      <c r="R2871" s="359"/>
      <c r="S2871" s="359"/>
      <c r="T2871" s="359">
        <v>2</v>
      </c>
      <c r="U2871" s="359"/>
      <c r="V2871" s="359"/>
      <c r="W2871" s="359"/>
      <c r="X2871" s="359"/>
    </row>
    <row r="2872" spans="1:24">
      <c r="A2872" s="360"/>
      <c r="B2872" s="378"/>
      <c r="C2872" s="375" t="s">
        <v>35</v>
      </c>
      <c r="D2872" s="414" t="s">
        <v>4350</v>
      </c>
      <c r="E2872" s="352" t="s">
        <v>4351</v>
      </c>
      <c r="F2872" s="352" t="s">
        <v>4352</v>
      </c>
      <c r="G2872" s="352" t="s">
        <v>4353</v>
      </c>
      <c r="H2872" s="375" t="s">
        <v>4354</v>
      </c>
      <c r="I2872" s="384">
        <v>1191.5999999999999</v>
      </c>
      <c r="J2872" s="375" t="s">
        <v>39</v>
      </c>
      <c r="K2872" s="377" t="s">
        <v>32</v>
      </c>
      <c r="L2872" s="359">
        <f t="shared" si="203"/>
        <v>3</v>
      </c>
      <c r="M2872" s="359"/>
      <c r="N2872" s="359">
        <v>1</v>
      </c>
      <c r="O2872" s="359">
        <v>1</v>
      </c>
      <c r="P2872" s="359"/>
      <c r="Q2872" s="359"/>
      <c r="R2872" s="359"/>
      <c r="S2872" s="359"/>
      <c r="T2872" s="359">
        <v>1</v>
      </c>
      <c r="U2872" s="359"/>
      <c r="V2872" s="359"/>
      <c r="W2872" s="359"/>
      <c r="X2872" s="359"/>
    </row>
    <row r="2873" spans="1:24">
      <c r="A2873" s="360"/>
      <c r="B2873" s="378"/>
      <c r="C2873" s="378"/>
      <c r="D2873" s="416"/>
      <c r="E2873" s="360"/>
      <c r="F2873" s="360"/>
      <c r="G2873" s="360"/>
      <c r="H2873" s="378"/>
      <c r="I2873" s="385"/>
      <c r="J2873" s="378"/>
      <c r="K2873" s="377" t="s">
        <v>34</v>
      </c>
      <c r="L2873" s="359">
        <f t="shared" si="203"/>
        <v>0</v>
      </c>
      <c r="M2873" s="359"/>
      <c r="N2873" s="359"/>
      <c r="O2873" s="359"/>
      <c r="P2873" s="359"/>
      <c r="Q2873" s="359"/>
      <c r="R2873" s="359"/>
      <c r="S2873" s="359"/>
      <c r="T2873" s="359"/>
      <c r="U2873" s="359"/>
      <c r="V2873" s="359"/>
      <c r="W2873" s="359"/>
      <c r="X2873" s="359"/>
    </row>
    <row r="2874" spans="1:24">
      <c r="A2874" s="360"/>
      <c r="B2874" s="378"/>
      <c r="C2874" s="380"/>
      <c r="D2874" s="418"/>
      <c r="E2874" s="381"/>
      <c r="F2874" s="381"/>
      <c r="G2874" s="381"/>
      <c r="H2874" s="380"/>
      <c r="I2874" s="386"/>
      <c r="J2874" s="380"/>
      <c r="K2874" s="383" t="s">
        <v>36</v>
      </c>
      <c r="L2874" s="359">
        <f t="shared" si="203"/>
        <v>2</v>
      </c>
      <c r="M2874" s="359"/>
      <c r="N2874" s="359"/>
      <c r="O2874" s="359"/>
      <c r="P2874" s="359"/>
      <c r="Q2874" s="359"/>
      <c r="R2874" s="359"/>
      <c r="S2874" s="359">
        <v>2</v>
      </c>
      <c r="T2874" s="359"/>
      <c r="U2874" s="359"/>
      <c r="V2874" s="359"/>
      <c r="W2874" s="359"/>
      <c r="X2874" s="359"/>
    </row>
    <row r="2875" spans="1:24">
      <c r="A2875" s="360"/>
      <c r="B2875" s="378"/>
      <c r="C2875" s="375" t="s">
        <v>35</v>
      </c>
      <c r="D2875" s="414" t="s">
        <v>4355</v>
      </c>
      <c r="E2875" s="352" t="s">
        <v>4356</v>
      </c>
      <c r="F2875" s="352" t="s">
        <v>4357</v>
      </c>
      <c r="G2875" s="352" t="s">
        <v>4358</v>
      </c>
      <c r="H2875" s="375" t="s">
        <v>4359</v>
      </c>
      <c r="I2875" s="384">
        <v>20013</v>
      </c>
      <c r="J2875" s="375" t="s">
        <v>39</v>
      </c>
      <c r="K2875" s="377" t="s">
        <v>32</v>
      </c>
      <c r="L2875" s="359">
        <f t="shared" si="203"/>
        <v>3</v>
      </c>
      <c r="M2875" s="359"/>
      <c r="N2875" s="359"/>
      <c r="O2875" s="359">
        <v>1</v>
      </c>
      <c r="P2875" s="359"/>
      <c r="Q2875" s="359"/>
      <c r="R2875" s="359"/>
      <c r="S2875" s="359"/>
      <c r="T2875" s="359">
        <v>2</v>
      </c>
      <c r="U2875" s="359"/>
      <c r="V2875" s="359"/>
      <c r="W2875" s="359"/>
      <c r="X2875" s="359"/>
    </row>
    <row r="2876" spans="1:24">
      <c r="A2876" s="360"/>
      <c r="B2876" s="378"/>
      <c r="C2876" s="378"/>
      <c r="D2876" s="416"/>
      <c r="E2876" s="360"/>
      <c r="F2876" s="360"/>
      <c r="G2876" s="360"/>
      <c r="H2876" s="378"/>
      <c r="I2876" s="385"/>
      <c r="J2876" s="378"/>
      <c r="K2876" s="377" t="s">
        <v>34</v>
      </c>
      <c r="L2876" s="359">
        <f t="shared" si="203"/>
        <v>0</v>
      </c>
      <c r="M2876" s="359"/>
      <c r="N2876" s="359"/>
      <c r="O2876" s="359"/>
      <c r="P2876" s="359"/>
      <c r="Q2876" s="359"/>
      <c r="R2876" s="359"/>
      <c r="S2876" s="359"/>
      <c r="T2876" s="359"/>
      <c r="U2876" s="359"/>
      <c r="V2876" s="359"/>
      <c r="W2876" s="359"/>
      <c r="X2876" s="359"/>
    </row>
    <row r="2877" spans="1:24">
      <c r="A2877" s="360"/>
      <c r="B2877" s="378"/>
      <c r="C2877" s="380"/>
      <c r="D2877" s="418"/>
      <c r="E2877" s="381"/>
      <c r="F2877" s="381"/>
      <c r="G2877" s="381"/>
      <c r="H2877" s="380"/>
      <c r="I2877" s="386"/>
      <c r="J2877" s="380"/>
      <c r="K2877" s="383" t="s">
        <v>36</v>
      </c>
      <c r="L2877" s="359">
        <f t="shared" si="203"/>
        <v>3</v>
      </c>
      <c r="M2877" s="359"/>
      <c r="N2877" s="359"/>
      <c r="O2877" s="359"/>
      <c r="P2877" s="359"/>
      <c r="Q2877" s="359"/>
      <c r="R2877" s="359"/>
      <c r="S2877" s="359"/>
      <c r="T2877" s="359">
        <v>3</v>
      </c>
      <c r="U2877" s="359"/>
      <c r="V2877" s="359"/>
      <c r="W2877" s="359"/>
      <c r="X2877" s="359"/>
    </row>
    <row r="2878" spans="1:24">
      <c r="A2878" s="360"/>
      <c r="B2878" s="378"/>
      <c r="C2878" s="375" t="s">
        <v>35</v>
      </c>
      <c r="D2878" s="414" t="s">
        <v>4360</v>
      </c>
      <c r="E2878" s="352" t="s">
        <v>4361</v>
      </c>
      <c r="F2878" s="352" t="s">
        <v>4362</v>
      </c>
      <c r="G2878" s="352" t="s">
        <v>4363</v>
      </c>
      <c r="H2878" s="375" t="s">
        <v>4364</v>
      </c>
      <c r="I2878" s="384">
        <v>4574.2</v>
      </c>
      <c r="J2878" s="375" t="s">
        <v>39</v>
      </c>
      <c r="K2878" s="377" t="s">
        <v>32</v>
      </c>
      <c r="L2878" s="359">
        <f t="shared" si="203"/>
        <v>3</v>
      </c>
      <c r="M2878" s="359"/>
      <c r="N2878" s="359">
        <v>2</v>
      </c>
      <c r="O2878" s="359">
        <v>1</v>
      </c>
      <c r="P2878" s="359"/>
      <c r="Q2878" s="359"/>
      <c r="R2878" s="359"/>
      <c r="S2878" s="359"/>
      <c r="T2878" s="359"/>
      <c r="U2878" s="359"/>
      <c r="V2878" s="359"/>
      <c r="W2878" s="359"/>
      <c r="X2878" s="359"/>
    </row>
    <row r="2879" spans="1:24">
      <c r="A2879" s="360"/>
      <c r="B2879" s="378"/>
      <c r="C2879" s="378"/>
      <c r="D2879" s="416"/>
      <c r="E2879" s="360"/>
      <c r="F2879" s="360"/>
      <c r="G2879" s="360"/>
      <c r="H2879" s="378"/>
      <c r="I2879" s="385"/>
      <c r="J2879" s="378"/>
      <c r="K2879" s="377" t="s">
        <v>34</v>
      </c>
      <c r="L2879" s="359">
        <f t="shared" si="203"/>
        <v>0</v>
      </c>
      <c r="M2879" s="359"/>
      <c r="N2879" s="359"/>
      <c r="O2879" s="359"/>
      <c r="P2879" s="359"/>
      <c r="Q2879" s="359"/>
      <c r="R2879" s="359"/>
      <c r="S2879" s="359"/>
      <c r="T2879" s="359"/>
      <c r="U2879" s="359"/>
      <c r="V2879" s="359"/>
      <c r="W2879" s="359"/>
      <c r="X2879" s="359"/>
    </row>
    <row r="2880" spans="1:24">
      <c r="A2880" s="360"/>
      <c r="B2880" s="378"/>
      <c r="C2880" s="380"/>
      <c r="D2880" s="418"/>
      <c r="E2880" s="381"/>
      <c r="F2880" s="381"/>
      <c r="G2880" s="381"/>
      <c r="H2880" s="380"/>
      <c r="I2880" s="386"/>
      <c r="J2880" s="380"/>
      <c r="K2880" s="383" t="s">
        <v>36</v>
      </c>
      <c r="L2880" s="359">
        <f t="shared" si="203"/>
        <v>3</v>
      </c>
      <c r="M2880" s="359"/>
      <c r="N2880" s="359"/>
      <c r="O2880" s="359"/>
      <c r="P2880" s="359"/>
      <c r="Q2880" s="359"/>
      <c r="R2880" s="359"/>
      <c r="S2880" s="359"/>
      <c r="T2880" s="359">
        <v>3</v>
      </c>
      <c r="U2880" s="359"/>
      <c r="V2880" s="359"/>
      <c r="W2880" s="359"/>
      <c r="X2880" s="359"/>
    </row>
    <row r="2881" spans="1:24">
      <c r="A2881" s="360"/>
      <c r="B2881" s="378"/>
      <c r="C2881" s="375" t="s">
        <v>35</v>
      </c>
      <c r="D2881" s="414" t="s">
        <v>4365</v>
      </c>
      <c r="E2881" s="352" t="s">
        <v>4366</v>
      </c>
      <c r="F2881" s="352" t="s">
        <v>4367</v>
      </c>
      <c r="G2881" s="352" t="s">
        <v>4368</v>
      </c>
      <c r="H2881" s="375" t="s">
        <v>4369</v>
      </c>
      <c r="I2881" s="384">
        <v>1203.4000000000001</v>
      </c>
      <c r="J2881" s="375" t="s">
        <v>39</v>
      </c>
      <c r="K2881" s="377" t="s">
        <v>32</v>
      </c>
      <c r="L2881" s="359">
        <f t="shared" si="203"/>
        <v>3</v>
      </c>
      <c r="M2881" s="359"/>
      <c r="N2881" s="359">
        <v>1</v>
      </c>
      <c r="O2881" s="359">
        <v>1</v>
      </c>
      <c r="P2881" s="359"/>
      <c r="Q2881" s="359"/>
      <c r="R2881" s="359"/>
      <c r="S2881" s="359"/>
      <c r="T2881" s="359">
        <v>1</v>
      </c>
      <c r="U2881" s="359"/>
      <c r="V2881" s="359"/>
      <c r="W2881" s="359"/>
      <c r="X2881" s="359"/>
    </row>
    <row r="2882" spans="1:24">
      <c r="A2882" s="360"/>
      <c r="B2882" s="378"/>
      <c r="C2882" s="378"/>
      <c r="D2882" s="416"/>
      <c r="E2882" s="378"/>
      <c r="F2882" s="360"/>
      <c r="G2882" s="360"/>
      <c r="H2882" s="378"/>
      <c r="I2882" s="385"/>
      <c r="J2882" s="378"/>
      <c r="K2882" s="377" t="s">
        <v>34</v>
      </c>
      <c r="L2882" s="359">
        <f t="shared" si="203"/>
        <v>0</v>
      </c>
      <c r="M2882" s="359"/>
      <c r="N2882" s="359"/>
      <c r="O2882" s="359"/>
      <c r="P2882" s="359"/>
      <c r="Q2882" s="359"/>
      <c r="R2882" s="359"/>
      <c r="S2882" s="359"/>
      <c r="T2882" s="359"/>
      <c r="U2882" s="359"/>
      <c r="V2882" s="359"/>
      <c r="W2882" s="359"/>
      <c r="X2882" s="359"/>
    </row>
    <row r="2883" spans="1:24">
      <c r="A2883" s="360"/>
      <c r="B2883" s="378"/>
      <c r="C2883" s="380"/>
      <c r="D2883" s="418"/>
      <c r="E2883" s="380"/>
      <c r="F2883" s="381"/>
      <c r="G2883" s="381"/>
      <c r="H2883" s="380"/>
      <c r="I2883" s="386"/>
      <c r="J2883" s="380"/>
      <c r="K2883" s="383" t="s">
        <v>36</v>
      </c>
      <c r="L2883" s="359">
        <f t="shared" si="203"/>
        <v>2</v>
      </c>
      <c r="M2883" s="359"/>
      <c r="N2883" s="359"/>
      <c r="O2883" s="359">
        <v>1</v>
      </c>
      <c r="P2883" s="359"/>
      <c r="Q2883" s="359"/>
      <c r="R2883" s="359"/>
      <c r="S2883" s="359"/>
      <c r="T2883" s="359">
        <v>1</v>
      </c>
      <c r="U2883" s="359"/>
      <c r="V2883" s="359"/>
      <c r="W2883" s="359"/>
      <c r="X2883" s="359"/>
    </row>
    <row r="2884" spans="1:24">
      <c r="A2884" s="360"/>
      <c r="B2884" s="378"/>
      <c r="C2884" s="375" t="s">
        <v>31</v>
      </c>
      <c r="D2884" s="414" t="s">
        <v>4370</v>
      </c>
      <c r="E2884" s="352" t="s">
        <v>4371</v>
      </c>
      <c r="F2884" s="352" t="s">
        <v>4372</v>
      </c>
      <c r="G2884" s="352" t="s">
        <v>4373</v>
      </c>
      <c r="H2884" s="375" t="s">
        <v>4374</v>
      </c>
      <c r="I2884" s="384">
        <v>0</v>
      </c>
      <c r="J2884" s="375" t="s">
        <v>39</v>
      </c>
      <c r="K2884" s="377" t="s">
        <v>32</v>
      </c>
      <c r="L2884" s="359">
        <f t="shared" ref="L2884:L2947" si="205">SUM(M2884:X2884)</f>
        <v>3</v>
      </c>
      <c r="M2884" s="359"/>
      <c r="N2884" s="359"/>
      <c r="O2884" s="359">
        <v>2</v>
      </c>
      <c r="P2884" s="359"/>
      <c r="Q2884" s="359"/>
      <c r="R2884" s="359"/>
      <c r="S2884" s="359"/>
      <c r="T2884" s="359">
        <v>1</v>
      </c>
      <c r="U2884" s="359"/>
      <c r="V2884" s="359"/>
      <c r="W2884" s="359"/>
      <c r="X2884" s="359"/>
    </row>
    <row r="2885" spans="1:24">
      <c r="A2885" s="360"/>
      <c r="B2885" s="378"/>
      <c r="C2885" s="378"/>
      <c r="D2885" s="416"/>
      <c r="E2885" s="378"/>
      <c r="F2885" s="360"/>
      <c r="G2885" s="360"/>
      <c r="H2885" s="378"/>
      <c r="I2885" s="385"/>
      <c r="J2885" s="378"/>
      <c r="K2885" s="377" t="s">
        <v>34</v>
      </c>
      <c r="L2885" s="359">
        <f t="shared" si="205"/>
        <v>0</v>
      </c>
      <c r="M2885" s="359"/>
      <c r="N2885" s="359"/>
      <c r="O2885" s="359"/>
      <c r="P2885" s="359"/>
      <c r="Q2885" s="359"/>
      <c r="R2885" s="359"/>
      <c r="S2885" s="359"/>
      <c r="T2885" s="359"/>
      <c r="U2885" s="359"/>
      <c r="V2885" s="359"/>
      <c r="W2885" s="359"/>
      <c r="X2885" s="359"/>
    </row>
    <row r="2886" spans="1:24">
      <c r="A2886" s="360"/>
      <c r="B2886" s="378"/>
      <c r="C2886" s="380"/>
      <c r="D2886" s="418"/>
      <c r="E2886" s="380"/>
      <c r="F2886" s="381"/>
      <c r="G2886" s="381"/>
      <c r="H2886" s="380"/>
      <c r="I2886" s="386"/>
      <c r="J2886" s="380"/>
      <c r="K2886" s="383" t="s">
        <v>36</v>
      </c>
      <c r="L2886" s="359">
        <f t="shared" si="205"/>
        <v>0</v>
      </c>
      <c r="M2886" s="359"/>
      <c r="N2886" s="359"/>
      <c r="O2886" s="359"/>
      <c r="P2886" s="359"/>
      <c r="Q2886" s="359"/>
      <c r="R2886" s="359"/>
      <c r="S2886" s="359"/>
      <c r="T2886" s="359"/>
      <c r="U2886" s="359"/>
      <c r="V2886" s="359"/>
      <c r="W2886" s="359"/>
      <c r="X2886" s="359"/>
    </row>
    <row r="2887" spans="1:24">
      <c r="A2887" s="360"/>
      <c r="B2887" s="378"/>
      <c r="C2887" s="375" t="s">
        <v>31</v>
      </c>
      <c r="D2887" s="414" t="s">
        <v>4375</v>
      </c>
      <c r="E2887" s="352" t="s">
        <v>4376</v>
      </c>
      <c r="F2887" s="352" t="s">
        <v>4377</v>
      </c>
      <c r="G2887" s="352" t="s">
        <v>4378</v>
      </c>
      <c r="H2887" s="375" t="s">
        <v>4379</v>
      </c>
      <c r="I2887" s="384">
        <v>0</v>
      </c>
      <c r="J2887" s="375" t="s">
        <v>39</v>
      </c>
      <c r="K2887" s="377" t="s">
        <v>32</v>
      </c>
      <c r="L2887" s="359">
        <f t="shared" si="205"/>
        <v>3</v>
      </c>
      <c r="M2887" s="359"/>
      <c r="N2887" s="359"/>
      <c r="O2887" s="359">
        <v>1</v>
      </c>
      <c r="P2887" s="359"/>
      <c r="Q2887" s="359"/>
      <c r="R2887" s="359"/>
      <c r="S2887" s="359"/>
      <c r="T2887" s="359">
        <v>2</v>
      </c>
      <c r="U2887" s="359"/>
      <c r="V2887" s="359"/>
      <c r="W2887" s="359"/>
      <c r="X2887" s="359"/>
    </row>
    <row r="2888" spans="1:24">
      <c r="A2888" s="360"/>
      <c r="B2888" s="378"/>
      <c r="C2888" s="378"/>
      <c r="D2888" s="416"/>
      <c r="E2888" s="378"/>
      <c r="F2888" s="360"/>
      <c r="G2888" s="360"/>
      <c r="H2888" s="378"/>
      <c r="I2888" s="385"/>
      <c r="J2888" s="378"/>
      <c r="K2888" s="377" t="s">
        <v>34</v>
      </c>
      <c r="L2888" s="359">
        <f t="shared" si="205"/>
        <v>0</v>
      </c>
      <c r="M2888" s="359"/>
      <c r="N2888" s="359"/>
      <c r="O2888" s="359"/>
      <c r="P2888" s="359"/>
      <c r="Q2888" s="359"/>
      <c r="R2888" s="359"/>
      <c r="S2888" s="359"/>
      <c r="T2888" s="359"/>
      <c r="U2888" s="359"/>
      <c r="V2888" s="359"/>
      <c r="W2888" s="359"/>
      <c r="X2888" s="359"/>
    </row>
    <row r="2889" spans="1:24">
      <c r="A2889" s="360"/>
      <c r="B2889" s="378"/>
      <c r="C2889" s="380"/>
      <c r="D2889" s="418"/>
      <c r="E2889" s="380"/>
      <c r="F2889" s="381"/>
      <c r="G2889" s="381"/>
      <c r="H2889" s="380"/>
      <c r="I2889" s="386"/>
      <c r="J2889" s="380"/>
      <c r="K2889" s="383" t="s">
        <v>36</v>
      </c>
      <c r="L2889" s="359">
        <f t="shared" si="205"/>
        <v>0</v>
      </c>
      <c r="M2889" s="359"/>
      <c r="N2889" s="359"/>
      <c r="O2889" s="359"/>
      <c r="P2889" s="359"/>
      <c r="Q2889" s="359"/>
      <c r="R2889" s="359"/>
      <c r="S2889" s="359"/>
      <c r="T2889" s="359"/>
      <c r="U2889" s="359"/>
      <c r="V2889" s="359"/>
      <c r="W2889" s="359"/>
      <c r="X2889" s="359"/>
    </row>
    <row r="2890" spans="1:24">
      <c r="A2890" s="360"/>
      <c r="B2890" s="378"/>
      <c r="C2890" s="375" t="s">
        <v>35</v>
      </c>
      <c r="D2890" s="414" t="s">
        <v>4380</v>
      </c>
      <c r="E2890" s="352" t="s">
        <v>4381</v>
      </c>
      <c r="F2890" s="352" t="s">
        <v>4382</v>
      </c>
      <c r="G2890" s="352" t="s">
        <v>4383</v>
      </c>
      <c r="H2890" s="375" t="s">
        <v>4384</v>
      </c>
      <c r="I2890" s="384">
        <v>13931.5</v>
      </c>
      <c r="J2890" s="375" t="s">
        <v>39</v>
      </c>
      <c r="K2890" s="377" t="s">
        <v>32</v>
      </c>
      <c r="L2890" s="359">
        <f t="shared" si="205"/>
        <v>3</v>
      </c>
      <c r="M2890" s="359"/>
      <c r="N2890" s="359">
        <v>1</v>
      </c>
      <c r="O2890" s="359"/>
      <c r="P2890" s="359"/>
      <c r="Q2890" s="359"/>
      <c r="R2890" s="359"/>
      <c r="S2890" s="359"/>
      <c r="T2890" s="359">
        <v>1</v>
      </c>
      <c r="U2890" s="359"/>
      <c r="V2890" s="359"/>
      <c r="W2890" s="359">
        <v>1</v>
      </c>
      <c r="X2890" s="359"/>
    </row>
    <row r="2891" spans="1:24">
      <c r="A2891" s="360"/>
      <c r="B2891" s="378"/>
      <c r="C2891" s="378"/>
      <c r="D2891" s="416"/>
      <c r="E2891" s="378"/>
      <c r="F2891" s="360"/>
      <c r="G2891" s="360"/>
      <c r="H2891" s="378"/>
      <c r="I2891" s="385"/>
      <c r="J2891" s="378"/>
      <c r="K2891" s="377" t="s">
        <v>34</v>
      </c>
      <c r="L2891" s="359">
        <f t="shared" si="205"/>
        <v>0</v>
      </c>
      <c r="M2891" s="359"/>
      <c r="N2891" s="359"/>
      <c r="O2891" s="359"/>
      <c r="P2891" s="359"/>
      <c r="Q2891" s="359"/>
      <c r="R2891" s="359"/>
      <c r="S2891" s="359"/>
      <c r="T2891" s="359"/>
      <c r="U2891" s="359"/>
      <c r="V2891" s="359"/>
      <c r="W2891" s="359"/>
      <c r="X2891" s="359"/>
    </row>
    <row r="2892" spans="1:24">
      <c r="A2892" s="360"/>
      <c r="B2892" s="378"/>
      <c r="C2892" s="380"/>
      <c r="D2892" s="418"/>
      <c r="E2892" s="380"/>
      <c r="F2892" s="381"/>
      <c r="G2892" s="381"/>
      <c r="H2892" s="380"/>
      <c r="I2892" s="386"/>
      <c r="J2892" s="380"/>
      <c r="K2892" s="383" t="s">
        <v>36</v>
      </c>
      <c r="L2892" s="359">
        <f t="shared" si="205"/>
        <v>2</v>
      </c>
      <c r="M2892" s="359"/>
      <c r="N2892" s="359"/>
      <c r="O2892" s="359">
        <v>1</v>
      </c>
      <c r="P2892" s="359"/>
      <c r="Q2892" s="359"/>
      <c r="R2892" s="359"/>
      <c r="S2892" s="359"/>
      <c r="T2892" s="359">
        <v>1</v>
      </c>
      <c r="U2892" s="359"/>
      <c r="V2892" s="359"/>
      <c r="W2892" s="359"/>
      <c r="X2892" s="359"/>
    </row>
    <row r="2893" spans="1:24">
      <c r="A2893" s="360"/>
      <c r="B2893" s="378"/>
      <c r="C2893" s="375" t="s">
        <v>33</v>
      </c>
      <c r="D2893" s="414" t="s">
        <v>4385</v>
      </c>
      <c r="E2893" s="352" t="s">
        <v>4386</v>
      </c>
      <c r="F2893" s="352" t="s">
        <v>4387</v>
      </c>
      <c r="G2893" s="352" t="s">
        <v>4388</v>
      </c>
      <c r="H2893" s="375" t="s">
        <v>4389</v>
      </c>
      <c r="I2893" s="384">
        <v>11334.7</v>
      </c>
      <c r="J2893" s="375" t="s">
        <v>39</v>
      </c>
      <c r="K2893" s="377" t="s">
        <v>32</v>
      </c>
      <c r="L2893" s="359">
        <f t="shared" si="205"/>
        <v>0</v>
      </c>
      <c r="M2893" s="359"/>
      <c r="N2893" s="359"/>
      <c r="O2893" s="359"/>
      <c r="P2893" s="359"/>
      <c r="Q2893" s="359"/>
      <c r="R2893" s="359"/>
      <c r="S2893" s="359"/>
      <c r="T2893" s="359"/>
      <c r="U2893" s="359"/>
      <c r="V2893" s="359"/>
      <c r="W2893" s="359"/>
      <c r="X2893" s="359"/>
    </row>
    <row r="2894" spans="1:24">
      <c r="A2894" s="360"/>
      <c r="B2894" s="378"/>
      <c r="C2894" s="378"/>
      <c r="D2894" s="416"/>
      <c r="E2894" s="378"/>
      <c r="F2894" s="360"/>
      <c r="G2894" s="360"/>
      <c r="H2894" s="378"/>
      <c r="I2894" s="385"/>
      <c r="J2894" s="378"/>
      <c r="K2894" s="377" t="s">
        <v>34</v>
      </c>
      <c r="L2894" s="359">
        <f t="shared" si="205"/>
        <v>0</v>
      </c>
      <c r="M2894" s="359"/>
      <c r="N2894" s="359"/>
      <c r="O2894" s="359"/>
      <c r="P2894" s="359"/>
      <c r="Q2894" s="359"/>
      <c r="R2894" s="359"/>
      <c r="S2894" s="359"/>
      <c r="T2894" s="359"/>
      <c r="U2894" s="359"/>
      <c r="V2894" s="359"/>
      <c r="W2894" s="359"/>
      <c r="X2894" s="359"/>
    </row>
    <row r="2895" spans="1:24">
      <c r="A2895" s="360"/>
      <c r="B2895" s="378"/>
      <c r="C2895" s="380"/>
      <c r="D2895" s="418"/>
      <c r="E2895" s="380"/>
      <c r="F2895" s="381"/>
      <c r="G2895" s="381"/>
      <c r="H2895" s="380"/>
      <c r="I2895" s="386"/>
      <c r="J2895" s="380"/>
      <c r="K2895" s="383" t="s">
        <v>36</v>
      </c>
      <c r="L2895" s="359">
        <f t="shared" si="205"/>
        <v>5</v>
      </c>
      <c r="M2895" s="359"/>
      <c r="N2895" s="359"/>
      <c r="O2895" s="359">
        <v>1</v>
      </c>
      <c r="P2895" s="359"/>
      <c r="Q2895" s="359"/>
      <c r="R2895" s="359"/>
      <c r="S2895" s="359"/>
      <c r="T2895" s="359">
        <v>4</v>
      </c>
      <c r="U2895" s="359"/>
      <c r="V2895" s="359"/>
      <c r="W2895" s="359"/>
      <c r="X2895" s="359"/>
    </row>
    <row r="2896" spans="1:24">
      <c r="A2896" s="360"/>
      <c r="B2896" s="378"/>
      <c r="C2896" s="375" t="s">
        <v>33</v>
      </c>
      <c r="D2896" s="414" t="s">
        <v>4390</v>
      </c>
      <c r="E2896" s="352" t="s">
        <v>4391</v>
      </c>
      <c r="F2896" s="352" t="s">
        <v>4392</v>
      </c>
      <c r="G2896" s="352" t="s">
        <v>4393</v>
      </c>
      <c r="H2896" s="375" t="s">
        <v>4394</v>
      </c>
      <c r="I2896" s="384">
        <v>3330</v>
      </c>
      <c r="J2896" s="375" t="s">
        <v>39</v>
      </c>
      <c r="K2896" s="377" t="s">
        <v>32</v>
      </c>
      <c r="L2896" s="359">
        <f t="shared" si="205"/>
        <v>0</v>
      </c>
      <c r="M2896" s="359"/>
      <c r="N2896" s="359"/>
      <c r="O2896" s="359"/>
      <c r="P2896" s="359"/>
      <c r="Q2896" s="359"/>
      <c r="R2896" s="359"/>
      <c r="S2896" s="359"/>
      <c r="T2896" s="359"/>
      <c r="U2896" s="359"/>
      <c r="V2896" s="359"/>
      <c r="W2896" s="359"/>
      <c r="X2896" s="359"/>
    </row>
    <row r="2897" spans="1:24">
      <c r="A2897" s="360"/>
      <c r="B2897" s="378"/>
      <c r="C2897" s="378"/>
      <c r="D2897" s="416"/>
      <c r="E2897" s="378"/>
      <c r="F2897" s="360"/>
      <c r="G2897" s="360"/>
      <c r="H2897" s="378"/>
      <c r="I2897" s="385"/>
      <c r="J2897" s="378"/>
      <c r="K2897" s="377" t="s">
        <v>34</v>
      </c>
      <c r="L2897" s="359">
        <f t="shared" si="205"/>
        <v>0</v>
      </c>
      <c r="M2897" s="359"/>
      <c r="N2897" s="359"/>
      <c r="O2897" s="359"/>
      <c r="P2897" s="359"/>
      <c r="Q2897" s="359"/>
      <c r="R2897" s="359"/>
      <c r="S2897" s="359"/>
      <c r="T2897" s="359"/>
      <c r="U2897" s="359"/>
      <c r="V2897" s="359"/>
      <c r="W2897" s="359"/>
      <c r="X2897" s="359"/>
    </row>
    <row r="2898" spans="1:24">
      <c r="A2898" s="360"/>
      <c r="B2898" s="378"/>
      <c r="C2898" s="380"/>
      <c r="D2898" s="418"/>
      <c r="E2898" s="380"/>
      <c r="F2898" s="381"/>
      <c r="G2898" s="381"/>
      <c r="H2898" s="380"/>
      <c r="I2898" s="386"/>
      <c r="J2898" s="380"/>
      <c r="K2898" s="383" t="s">
        <v>36</v>
      </c>
      <c r="L2898" s="359">
        <f t="shared" si="205"/>
        <v>4</v>
      </c>
      <c r="M2898" s="359"/>
      <c r="N2898" s="359"/>
      <c r="O2898" s="359">
        <v>1</v>
      </c>
      <c r="P2898" s="359"/>
      <c r="Q2898" s="359"/>
      <c r="R2898" s="359"/>
      <c r="S2898" s="359">
        <v>3</v>
      </c>
      <c r="T2898" s="359"/>
      <c r="U2898" s="359"/>
      <c r="V2898" s="359"/>
      <c r="W2898" s="359"/>
      <c r="X2898" s="359"/>
    </row>
    <row r="2899" spans="1:24">
      <c r="A2899" s="360"/>
      <c r="B2899" s="378"/>
      <c r="C2899" s="375" t="s">
        <v>33</v>
      </c>
      <c r="D2899" s="414" t="s">
        <v>4395</v>
      </c>
      <c r="E2899" s="352" t="s">
        <v>4396</v>
      </c>
      <c r="F2899" s="352" t="s">
        <v>4397</v>
      </c>
      <c r="G2899" s="352" t="s">
        <v>4398</v>
      </c>
      <c r="H2899" s="375" t="s">
        <v>4399</v>
      </c>
      <c r="I2899" s="384">
        <v>68048</v>
      </c>
      <c r="J2899" s="375" t="s">
        <v>39</v>
      </c>
      <c r="K2899" s="377" t="s">
        <v>32</v>
      </c>
      <c r="L2899" s="359">
        <f t="shared" si="205"/>
        <v>0</v>
      </c>
      <c r="M2899" s="359"/>
      <c r="N2899" s="359"/>
      <c r="O2899" s="359"/>
      <c r="P2899" s="359"/>
      <c r="Q2899" s="359"/>
      <c r="R2899" s="359"/>
      <c r="S2899" s="359"/>
      <c r="T2899" s="359"/>
      <c r="U2899" s="359"/>
      <c r="V2899" s="359"/>
      <c r="W2899" s="359"/>
      <c r="X2899" s="359"/>
    </row>
    <row r="2900" spans="1:24">
      <c r="A2900" s="360"/>
      <c r="B2900" s="378"/>
      <c r="C2900" s="378"/>
      <c r="D2900" s="416"/>
      <c r="E2900" s="378"/>
      <c r="F2900" s="360"/>
      <c r="G2900" s="360"/>
      <c r="H2900" s="378"/>
      <c r="I2900" s="385"/>
      <c r="J2900" s="378"/>
      <c r="K2900" s="377" t="s">
        <v>34</v>
      </c>
      <c r="L2900" s="359">
        <f t="shared" si="205"/>
        <v>0</v>
      </c>
      <c r="M2900" s="359"/>
      <c r="N2900" s="359"/>
      <c r="O2900" s="359"/>
      <c r="P2900" s="359"/>
      <c r="Q2900" s="359"/>
      <c r="R2900" s="359"/>
      <c r="S2900" s="359"/>
      <c r="T2900" s="359"/>
      <c r="U2900" s="359"/>
      <c r="V2900" s="359"/>
      <c r="W2900" s="359"/>
      <c r="X2900" s="359"/>
    </row>
    <row r="2901" spans="1:24">
      <c r="A2901" s="360"/>
      <c r="B2901" s="378"/>
      <c r="C2901" s="380"/>
      <c r="D2901" s="418"/>
      <c r="E2901" s="380"/>
      <c r="F2901" s="381"/>
      <c r="G2901" s="381"/>
      <c r="H2901" s="380"/>
      <c r="I2901" s="386"/>
      <c r="J2901" s="380"/>
      <c r="K2901" s="383" t="s">
        <v>36</v>
      </c>
      <c r="L2901" s="359">
        <f t="shared" si="205"/>
        <v>10</v>
      </c>
      <c r="M2901" s="359">
        <v>10</v>
      </c>
      <c r="N2901" s="359"/>
      <c r="O2901" s="359"/>
      <c r="P2901" s="359"/>
      <c r="Q2901" s="359"/>
      <c r="R2901" s="359"/>
      <c r="S2901" s="359"/>
      <c r="T2901" s="359"/>
      <c r="U2901" s="359"/>
      <c r="V2901" s="359"/>
      <c r="W2901" s="359"/>
      <c r="X2901" s="359"/>
    </row>
    <row r="2902" spans="1:24">
      <c r="A2902" s="360"/>
      <c r="B2902" s="378"/>
      <c r="C2902" s="375" t="s">
        <v>33</v>
      </c>
      <c r="D2902" s="414" t="s">
        <v>4400</v>
      </c>
      <c r="E2902" s="352" t="s">
        <v>4401</v>
      </c>
      <c r="F2902" s="352" t="s">
        <v>4402</v>
      </c>
      <c r="G2902" s="352" t="s">
        <v>4403</v>
      </c>
      <c r="H2902" s="375" t="s">
        <v>4404</v>
      </c>
      <c r="I2902" s="384">
        <v>1869</v>
      </c>
      <c r="J2902" s="375" t="s">
        <v>39</v>
      </c>
      <c r="K2902" s="377" t="s">
        <v>32</v>
      </c>
      <c r="L2902" s="359">
        <f t="shared" si="205"/>
        <v>0</v>
      </c>
      <c r="M2902" s="359"/>
      <c r="N2902" s="359"/>
      <c r="O2902" s="359"/>
      <c r="P2902" s="359"/>
      <c r="Q2902" s="359"/>
      <c r="R2902" s="359"/>
      <c r="S2902" s="359"/>
      <c r="T2902" s="359"/>
      <c r="U2902" s="359"/>
      <c r="V2902" s="359"/>
      <c r="W2902" s="359"/>
      <c r="X2902" s="359"/>
    </row>
    <row r="2903" spans="1:24">
      <c r="A2903" s="360"/>
      <c r="B2903" s="378"/>
      <c r="C2903" s="378"/>
      <c r="D2903" s="416"/>
      <c r="E2903" s="378"/>
      <c r="F2903" s="360"/>
      <c r="G2903" s="360"/>
      <c r="H2903" s="378"/>
      <c r="I2903" s="385"/>
      <c r="J2903" s="378"/>
      <c r="K2903" s="377" t="s">
        <v>34</v>
      </c>
      <c r="L2903" s="359">
        <f t="shared" si="205"/>
        <v>0</v>
      </c>
      <c r="M2903" s="359"/>
      <c r="N2903" s="359"/>
      <c r="O2903" s="359"/>
      <c r="P2903" s="359"/>
      <c r="Q2903" s="359"/>
      <c r="R2903" s="359"/>
      <c r="S2903" s="359"/>
      <c r="T2903" s="359"/>
      <c r="U2903" s="359"/>
      <c r="V2903" s="359"/>
      <c r="W2903" s="359"/>
      <c r="X2903" s="359"/>
    </row>
    <row r="2904" spans="1:24">
      <c r="A2904" s="360"/>
      <c r="B2904" s="378"/>
      <c r="C2904" s="380"/>
      <c r="D2904" s="418"/>
      <c r="E2904" s="380"/>
      <c r="F2904" s="381"/>
      <c r="G2904" s="381"/>
      <c r="H2904" s="380"/>
      <c r="I2904" s="386"/>
      <c r="J2904" s="380"/>
      <c r="K2904" s="383" t="s">
        <v>36</v>
      </c>
      <c r="L2904" s="359">
        <f t="shared" si="205"/>
        <v>2</v>
      </c>
      <c r="M2904" s="359"/>
      <c r="N2904" s="359"/>
      <c r="O2904" s="359">
        <v>1</v>
      </c>
      <c r="P2904" s="359"/>
      <c r="Q2904" s="359"/>
      <c r="R2904" s="359"/>
      <c r="S2904" s="359"/>
      <c r="T2904" s="359">
        <v>1</v>
      </c>
      <c r="U2904" s="359"/>
      <c r="V2904" s="359"/>
      <c r="W2904" s="359"/>
      <c r="X2904" s="359"/>
    </row>
    <row r="2905" spans="1:24">
      <c r="A2905" s="360"/>
      <c r="B2905" s="378"/>
      <c r="C2905" s="375" t="s">
        <v>33</v>
      </c>
      <c r="D2905" s="414" t="s">
        <v>4405</v>
      </c>
      <c r="E2905" s="352" t="s">
        <v>4406</v>
      </c>
      <c r="F2905" s="352" t="s">
        <v>4407</v>
      </c>
      <c r="G2905" s="352" t="s">
        <v>4408</v>
      </c>
      <c r="H2905" s="375" t="s">
        <v>4409</v>
      </c>
      <c r="I2905" s="384">
        <v>0</v>
      </c>
      <c r="J2905" s="375" t="s">
        <v>39</v>
      </c>
      <c r="K2905" s="377" t="s">
        <v>32</v>
      </c>
      <c r="L2905" s="359">
        <f t="shared" si="205"/>
        <v>0</v>
      </c>
      <c r="M2905" s="359"/>
      <c r="N2905" s="359"/>
      <c r="O2905" s="359"/>
      <c r="P2905" s="359"/>
      <c r="Q2905" s="359"/>
      <c r="R2905" s="359"/>
      <c r="S2905" s="359"/>
      <c r="T2905" s="359"/>
      <c r="U2905" s="359"/>
      <c r="V2905" s="359"/>
      <c r="W2905" s="359"/>
      <c r="X2905" s="359"/>
    </row>
    <row r="2906" spans="1:24">
      <c r="A2906" s="360"/>
      <c r="B2906" s="378"/>
      <c r="C2906" s="378"/>
      <c r="D2906" s="416"/>
      <c r="E2906" s="378"/>
      <c r="F2906" s="360"/>
      <c r="G2906" s="360"/>
      <c r="H2906" s="378"/>
      <c r="I2906" s="385"/>
      <c r="J2906" s="378"/>
      <c r="K2906" s="377" t="s">
        <v>34</v>
      </c>
      <c r="L2906" s="359">
        <f t="shared" si="205"/>
        <v>0</v>
      </c>
      <c r="M2906" s="359"/>
      <c r="N2906" s="359"/>
      <c r="O2906" s="359"/>
      <c r="P2906" s="359"/>
      <c r="Q2906" s="359"/>
      <c r="R2906" s="359"/>
      <c r="S2906" s="359"/>
      <c r="T2906" s="359"/>
      <c r="U2906" s="359"/>
      <c r="V2906" s="359"/>
      <c r="W2906" s="359"/>
      <c r="X2906" s="359"/>
    </row>
    <row r="2907" spans="1:24">
      <c r="A2907" s="360"/>
      <c r="B2907" s="378"/>
      <c r="C2907" s="380"/>
      <c r="D2907" s="418"/>
      <c r="E2907" s="380"/>
      <c r="F2907" s="381"/>
      <c r="G2907" s="381"/>
      <c r="H2907" s="380"/>
      <c r="I2907" s="386"/>
      <c r="J2907" s="380"/>
      <c r="K2907" s="383" t="s">
        <v>36</v>
      </c>
      <c r="L2907" s="359">
        <f t="shared" si="205"/>
        <v>14</v>
      </c>
      <c r="M2907" s="359"/>
      <c r="N2907" s="359"/>
      <c r="O2907" s="359"/>
      <c r="P2907" s="359"/>
      <c r="Q2907" s="359"/>
      <c r="R2907" s="359"/>
      <c r="S2907" s="359"/>
      <c r="T2907" s="359"/>
      <c r="U2907" s="359"/>
      <c r="V2907" s="359"/>
      <c r="W2907" s="359">
        <v>14</v>
      </c>
      <c r="X2907" s="359"/>
    </row>
    <row r="2908" spans="1:24">
      <c r="A2908" s="360"/>
      <c r="B2908" s="378"/>
      <c r="C2908" s="375" t="s">
        <v>33</v>
      </c>
      <c r="D2908" s="414" t="s">
        <v>4410</v>
      </c>
      <c r="E2908" s="352" t="s">
        <v>4411</v>
      </c>
      <c r="F2908" s="352" t="s">
        <v>4412</v>
      </c>
      <c r="G2908" s="352" t="s">
        <v>4413</v>
      </c>
      <c r="H2908" s="375" t="s">
        <v>4314</v>
      </c>
      <c r="I2908" s="384">
        <v>0</v>
      </c>
      <c r="J2908" s="375" t="s">
        <v>39</v>
      </c>
      <c r="K2908" s="377" t="s">
        <v>32</v>
      </c>
      <c r="L2908" s="359">
        <f t="shared" si="205"/>
        <v>0</v>
      </c>
      <c r="M2908" s="359"/>
      <c r="N2908" s="359"/>
      <c r="O2908" s="359"/>
      <c r="P2908" s="359"/>
      <c r="Q2908" s="359"/>
      <c r="R2908" s="359"/>
      <c r="S2908" s="359"/>
      <c r="T2908" s="359"/>
      <c r="U2908" s="359"/>
      <c r="V2908" s="359"/>
      <c r="W2908" s="359"/>
      <c r="X2908" s="359"/>
    </row>
    <row r="2909" spans="1:24">
      <c r="A2909" s="360"/>
      <c r="B2909" s="378"/>
      <c r="C2909" s="378"/>
      <c r="D2909" s="416"/>
      <c r="E2909" s="378"/>
      <c r="F2909" s="360"/>
      <c r="G2909" s="360"/>
      <c r="H2909" s="378"/>
      <c r="I2909" s="385"/>
      <c r="J2909" s="378"/>
      <c r="K2909" s="377" t="s">
        <v>34</v>
      </c>
      <c r="L2909" s="359">
        <f t="shared" si="205"/>
        <v>0</v>
      </c>
      <c r="M2909" s="359"/>
      <c r="N2909" s="359"/>
      <c r="O2909" s="359"/>
      <c r="P2909" s="359"/>
      <c r="Q2909" s="359"/>
      <c r="R2909" s="359"/>
      <c r="S2909" s="359"/>
      <c r="T2909" s="359"/>
      <c r="U2909" s="359"/>
      <c r="V2909" s="359"/>
      <c r="W2909" s="359"/>
      <c r="X2909" s="359"/>
    </row>
    <row r="2910" spans="1:24">
      <c r="A2910" s="360"/>
      <c r="B2910" s="378"/>
      <c r="C2910" s="380"/>
      <c r="D2910" s="418"/>
      <c r="E2910" s="380"/>
      <c r="F2910" s="381"/>
      <c r="G2910" s="381"/>
      <c r="H2910" s="380"/>
      <c r="I2910" s="386"/>
      <c r="J2910" s="380"/>
      <c r="K2910" s="383" t="s">
        <v>36</v>
      </c>
      <c r="L2910" s="359">
        <f t="shared" si="205"/>
        <v>3</v>
      </c>
      <c r="M2910" s="359">
        <v>1</v>
      </c>
      <c r="N2910" s="359"/>
      <c r="O2910" s="359">
        <v>1</v>
      </c>
      <c r="P2910" s="359"/>
      <c r="Q2910" s="359"/>
      <c r="R2910" s="359"/>
      <c r="S2910" s="359"/>
      <c r="T2910" s="359">
        <v>1</v>
      </c>
      <c r="U2910" s="359"/>
      <c r="V2910" s="359"/>
      <c r="W2910" s="359"/>
      <c r="X2910" s="359"/>
    </row>
    <row r="2911" spans="1:24">
      <c r="A2911" s="360"/>
      <c r="B2911" s="378"/>
      <c r="C2911" s="375" t="s">
        <v>33</v>
      </c>
      <c r="D2911" s="414" t="s">
        <v>4414</v>
      </c>
      <c r="E2911" s="352" t="s">
        <v>4415</v>
      </c>
      <c r="F2911" s="352" t="s">
        <v>4416</v>
      </c>
      <c r="G2911" s="352" t="s">
        <v>4417</v>
      </c>
      <c r="H2911" s="375" t="s">
        <v>4418</v>
      </c>
      <c r="I2911" s="415">
        <v>8591</v>
      </c>
      <c r="J2911" s="375" t="s">
        <v>39</v>
      </c>
      <c r="K2911" s="377" t="s">
        <v>32</v>
      </c>
      <c r="L2911" s="359">
        <f t="shared" si="205"/>
        <v>0</v>
      </c>
      <c r="M2911" s="359"/>
      <c r="N2911" s="359"/>
      <c r="O2911" s="359"/>
      <c r="P2911" s="359"/>
      <c r="Q2911" s="359"/>
      <c r="R2911" s="359"/>
      <c r="S2911" s="359"/>
      <c r="T2911" s="359"/>
      <c r="U2911" s="359"/>
      <c r="V2911" s="359"/>
      <c r="W2911" s="359"/>
      <c r="X2911" s="359"/>
    </row>
    <row r="2912" spans="1:24">
      <c r="A2912" s="360"/>
      <c r="B2912" s="378"/>
      <c r="C2912" s="378"/>
      <c r="D2912" s="416"/>
      <c r="E2912" s="378"/>
      <c r="F2912" s="360"/>
      <c r="G2912" s="360"/>
      <c r="H2912" s="378"/>
      <c r="I2912" s="417"/>
      <c r="J2912" s="378"/>
      <c r="K2912" s="377" t="s">
        <v>34</v>
      </c>
      <c r="L2912" s="359">
        <f t="shared" si="205"/>
        <v>0</v>
      </c>
      <c r="M2912" s="359"/>
      <c r="N2912" s="359"/>
      <c r="O2912" s="359"/>
      <c r="P2912" s="359"/>
      <c r="Q2912" s="359"/>
      <c r="R2912" s="359"/>
      <c r="S2912" s="359"/>
      <c r="T2912" s="359"/>
      <c r="U2912" s="359"/>
      <c r="V2912" s="359"/>
      <c r="W2912" s="359"/>
      <c r="X2912" s="359"/>
    </row>
    <row r="2913" spans="1:24">
      <c r="A2913" s="360"/>
      <c r="B2913" s="378"/>
      <c r="C2913" s="380"/>
      <c r="D2913" s="418"/>
      <c r="E2913" s="380"/>
      <c r="F2913" s="381"/>
      <c r="G2913" s="381"/>
      <c r="H2913" s="380"/>
      <c r="I2913" s="419"/>
      <c r="J2913" s="380"/>
      <c r="K2913" s="383" t="s">
        <v>36</v>
      </c>
      <c r="L2913" s="359">
        <f t="shared" si="205"/>
        <v>13</v>
      </c>
      <c r="M2913" s="359">
        <v>1</v>
      </c>
      <c r="N2913" s="359"/>
      <c r="O2913" s="359"/>
      <c r="P2913" s="359"/>
      <c r="Q2913" s="359"/>
      <c r="R2913" s="359"/>
      <c r="S2913" s="359"/>
      <c r="T2913" s="359"/>
      <c r="U2913" s="359"/>
      <c r="V2913" s="359"/>
      <c r="W2913" s="359">
        <v>12</v>
      </c>
      <c r="X2913" s="359"/>
    </row>
    <row r="2914" spans="1:24">
      <c r="A2914" s="360"/>
      <c r="B2914" s="378"/>
      <c r="C2914" s="375" t="s">
        <v>33</v>
      </c>
      <c r="D2914" s="414" t="s">
        <v>4419</v>
      </c>
      <c r="E2914" s="352" t="s">
        <v>4420</v>
      </c>
      <c r="F2914" s="352" t="s">
        <v>4421</v>
      </c>
      <c r="G2914" s="352" t="s">
        <v>4422</v>
      </c>
      <c r="H2914" s="375" t="s">
        <v>4423</v>
      </c>
      <c r="I2914" s="415">
        <v>528</v>
      </c>
      <c r="J2914" s="375" t="s">
        <v>39</v>
      </c>
      <c r="K2914" s="377" t="s">
        <v>32</v>
      </c>
      <c r="L2914" s="359">
        <f t="shared" si="205"/>
        <v>0</v>
      </c>
      <c r="M2914" s="359"/>
      <c r="N2914" s="359"/>
      <c r="O2914" s="359"/>
      <c r="P2914" s="359"/>
      <c r="Q2914" s="359"/>
      <c r="R2914" s="359"/>
      <c r="S2914" s="359"/>
      <c r="T2914" s="359"/>
      <c r="U2914" s="359"/>
      <c r="V2914" s="359"/>
      <c r="W2914" s="359"/>
      <c r="X2914" s="359"/>
    </row>
    <row r="2915" spans="1:24">
      <c r="A2915" s="360"/>
      <c r="B2915" s="378"/>
      <c r="C2915" s="378"/>
      <c r="D2915" s="416"/>
      <c r="E2915" s="378"/>
      <c r="F2915" s="360"/>
      <c r="G2915" s="360"/>
      <c r="H2915" s="378"/>
      <c r="I2915" s="417"/>
      <c r="J2915" s="378"/>
      <c r="K2915" s="377" t="s">
        <v>34</v>
      </c>
      <c r="L2915" s="359">
        <f t="shared" si="205"/>
        <v>0</v>
      </c>
      <c r="M2915" s="359"/>
      <c r="N2915" s="359"/>
      <c r="O2915" s="359"/>
      <c r="P2915" s="359"/>
      <c r="Q2915" s="359"/>
      <c r="R2915" s="359"/>
      <c r="S2915" s="359"/>
      <c r="T2915" s="359"/>
      <c r="U2915" s="359"/>
      <c r="V2915" s="359"/>
      <c r="W2915" s="359"/>
      <c r="X2915" s="359"/>
    </row>
    <row r="2916" spans="1:24">
      <c r="A2916" s="360"/>
      <c r="B2916" s="378"/>
      <c r="C2916" s="380"/>
      <c r="D2916" s="418"/>
      <c r="E2916" s="380"/>
      <c r="F2916" s="381"/>
      <c r="G2916" s="381"/>
      <c r="H2916" s="380"/>
      <c r="I2916" s="419"/>
      <c r="J2916" s="380"/>
      <c r="K2916" s="383" t="s">
        <v>36</v>
      </c>
      <c r="L2916" s="359">
        <f t="shared" si="205"/>
        <v>2</v>
      </c>
      <c r="M2916" s="359"/>
      <c r="N2916" s="359"/>
      <c r="O2916" s="359">
        <v>2</v>
      </c>
      <c r="P2916" s="359"/>
      <c r="Q2916" s="359"/>
      <c r="R2916" s="359"/>
      <c r="S2916" s="359"/>
      <c r="T2916" s="359"/>
      <c r="U2916" s="359"/>
      <c r="V2916" s="359"/>
      <c r="W2916" s="359"/>
      <c r="X2916" s="359"/>
    </row>
    <row r="2917" spans="1:24">
      <c r="A2917" s="360"/>
      <c r="B2917" s="378"/>
      <c r="C2917" s="375" t="s">
        <v>33</v>
      </c>
      <c r="D2917" s="414" t="s">
        <v>4424</v>
      </c>
      <c r="E2917" s="352" t="s">
        <v>4425</v>
      </c>
      <c r="F2917" s="352" t="s">
        <v>94</v>
      </c>
      <c r="G2917" s="352" t="s">
        <v>4426</v>
      </c>
      <c r="H2917" s="375" t="s">
        <v>4427</v>
      </c>
      <c r="I2917" s="415">
        <v>0</v>
      </c>
      <c r="J2917" s="375" t="s">
        <v>39</v>
      </c>
      <c r="K2917" s="377" t="s">
        <v>32</v>
      </c>
      <c r="L2917" s="359">
        <f t="shared" si="205"/>
        <v>0</v>
      </c>
      <c r="M2917" s="359"/>
      <c r="N2917" s="359"/>
      <c r="O2917" s="359"/>
      <c r="P2917" s="359"/>
      <c r="Q2917" s="359"/>
      <c r="R2917" s="359"/>
      <c r="S2917" s="359"/>
      <c r="T2917" s="359"/>
      <c r="U2917" s="359"/>
      <c r="V2917" s="359"/>
      <c r="W2917" s="359"/>
      <c r="X2917" s="359"/>
    </row>
    <row r="2918" spans="1:24">
      <c r="A2918" s="360"/>
      <c r="B2918" s="378"/>
      <c r="C2918" s="378"/>
      <c r="D2918" s="416"/>
      <c r="E2918" s="378"/>
      <c r="F2918" s="360"/>
      <c r="G2918" s="360"/>
      <c r="H2918" s="378"/>
      <c r="I2918" s="417"/>
      <c r="J2918" s="378"/>
      <c r="K2918" s="377" t="s">
        <v>34</v>
      </c>
      <c r="L2918" s="359">
        <f t="shared" si="205"/>
        <v>0</v>
      </c>
      <c r="M2918" s="359"/>
      <c r="N2918" s="359"/>
      <c r="O2918" s="359"/>
      <c r="P2918" s="359"/>
      <c r="Q2918" s="359"/>
      <c r="R2918" s="359"/>
      <c r="S2918" s="359"/>
      <c r="T2918" s="359"/>
      <c r="U2918" s="359"/>
      <c r="V2918" s="359"/>
      <c r="W2918" s="359"/>
      <c r="X2918" s="359"/>
    </row>
    <row r="2919" spans="1:24">
      <c r="A2919" s="360"/>
      <c r="B2919" s="378"/>
      <c r="C2919" s="380"/>
      <c r="D2919" s="418"/>
      <c r="E2919" s="380"/>
      <c r="F2919" s="381"/>
      <c r="G2919" s="381"/>
      <c r="H2919" s="380"/>
      <c r="I2919" s="419"/>
      <c r="J2919" s="380"/>
      <c r="K2919" s="383" t="s">
        <v>36</v>
      </c>
      <c r="L2919" s="359">
        <f t="shared" si="205"/>
        <v>2</v>
      </c>
      <c r="M2919" s="359"/>
      <c r="N2919" s="359"/>
      <c r="O2919" s="359">
        <v>1</v>
      </c>
      <c r="P2919" s="359"/>
      <c r="Q2919" s="359"/>
      <c r="R2919" s="359"/>
      <c r="S2919" s="359"/>
      <c r="T2919" s="359">
        <v>1</v>
      </c>
      <c r="U2919" s="359"/>
      <c r="V2919" s="359"/>
      <c r="W2919" s="359"/>
      <c r="X2919" s="359"/>
    </row>
    <row r="2920" spans="1:24">
      <c r="A2920" s="360"/>
      <c r="B2920" s="378"/>
      <c r="C2920" s="375" t="s">
        <v>33</v>
      </c>
      <c r="D2920" s="414" t="s">
        <v>4428</v>
      </c>
      <c r="E2920" s="352" t="s">
        <v>4429</v>
      </c>
      <c r="F2920" s="352" t="s">
        <v>4430</v>
      </c>
      <c r="G2920" s="352" t="s">
        <v>4431</v>
      </c>
      <c r="H2920" s="375" t="s">
        <v>4432</v>
      </c>
      <c r="I2920" s="415">
        <v>20</v>
      </c>
      <c r="J2920" s="375" t="s">
        <v>39</v>
      </c>
      <c r="K2920" s="377" t="s">
        <v>32</v>
      </c>
      <c r="L2920" s="359">
        <f t="shared" si="205"/>
        <v>0</v>
      </c>
      <c r="M2920" s="359"/>
      <c r="N2920" s="359"/>
      <c r="O2920" s="359"/>
      <c r="P2920" s="359"/>
      <c r="Q2920" s="359"/>
      <c r="R2920" s="359"/>
      <c r="S2920" s="359"/>
      <c r="T2920" s="359"/>
      <c r="U2920" s="359"/>
      <c r="V2920" s="359"/>
      <c r="W2920" s="359"/>
      <c r="X2920" s="359"/>
    </row>
    <row r="2921" spans="1:24">
      <c r="A2921" s="360"/>
      <c r="B2921" s="378"/>
      <c r="C2921" s="378"/>
      <c r="D2921" s="416"/>
      <c r="E2921" s="378"/>
      <c r="F2921" s="360"/>
      <c r="G2921" s="360"/>
      <c r="H2921" s="378"/>
      <c r="I2921" s="417"/>
      <c r="J2921" s="378"/>
      <c r="K2921" s="377" t="s">
        <v>34</v>
      </c>
      <c r="L2921" s="359">
        <f t="shared" si="205"/>
        <v>0</v>
      </c>
      <c r="M2921" s="359"/>
      <c r="N2921" s="359"/>
      <c r="O2921" s="359"/>
      <c r="P2921" s="359"/>
      <c r="Q2921" s="359"/>
      <c r="R2921" s="359"/>
      <c r="S2921" s="359"/>
      <c r="T2921" s="359"/>
      <c r="U2921" s="359"/>
      <c r="V2921" s="359"/>
      <c r="W2921" s="359"/>
      <c r="X2921" s="359"/>
    </row>
    <row r="2922" spans="1:24">
      <c r="A2922" s="360"/>
      <c r="B2922" s="378"/>
      <c r="C2922" s="380"/>
      <c r="D2922" s="418"/>
      <c r="E2922" s="380"/>
      <c r="F2922" s="381"/>
      <c r="G2922" s="381"/>
      <c r="H2922" s="380"/>
      <c r="I2922" s="419"/>
      <c r="J2922" s="380"/>
      <c r="K2922" s="383" t="s">
        <v>36</v>
      </c>
      <c r="L2922" s="359">
        <f t="shared" si="205"/>
        <v>2</v>
      </c>
      <c r="M2922" s="359"/>
      <c r="N2922" s="359"/>
      <c r="O2922" s="359"/>
      <c r="P2922" s="359"/>
      <c r="Q2922" s="359"/>
      <c r="R2922" s="359"/>
      <c r="S2922" s="359">
        <v>1</v>
      </c>
      <c r="T2922" s="359">
        <v>1</v>
      </c>
      <c r="U2922" s="359"/>
      <c r="V2922" s="359"/>
      <c r="W2922" s="359"/>
      <c r="X2922" s="359"/>
    </row>
    <row r="2923" spans="1:24">
      <c r="A2923" s="360"/>
      <c r="B2923" s="378"/>
      <c r="C2923" s="375" t="s">
        <v>33</v>
      </c>
      <c r="D2923" s="414" t="s">
        <v>4433</v>
      </c>
      <c r="E2923" s="352" t="s">
        <v>4434</v>
      </c>
      <c r="F2923" s="352" t="s">
        <v>4435</v>
      </c>
      <c r="G2923" s="352" t="s">
        <v>4436</v>
      </c>
      <c r="H2923" s="375" t="s">
        <v>4437</v>
      </c>
      <c r="I2923" s="415">
        <v>0</v>
      </c>
      <c r="J2923" s="375" t="s">
        <v>39</v>
      </c>
      <c r="K2923" s="377" t="s">
        <v>32</v>
      </c>
      <c r="L2923" s="359">
        <f t="shared" si="205"/>
        <v>0</v>
      </c>
      <c r="M2923" s="359"/>
      <c r="N2923" s="359"/>
      <c r="O2923" s="359"/>
      <c r="P2923" s="359"/>
      <c r="Q2923" s="359"/>
      <c r="R2923" s="359"/>
      <c r="S2923" s="359"/>
      <c r="T2923" s="359"/>
      <c r="U2923" s="359"/>
      <c r="V2923" s="359"/>
      <c r="W2923" s="359"/>
      <c r="X2923" s="359"/>
    </row>
    <row r="2924" spans="1:24">
      <c r="A2924" s="360"/>
      <c r="B2924" s="378"/>
      <c r="C2924" s="378"/>
      <c r="D2924" s="416"/>
      <c r="E2924" s="378"/>
      <c r="F2924" s="360"/>
      <c r="G2924" s="360"/>
      <c r="H2924" s="378"/>
      <c r="I2924" s="417"/>
      <c r="J2924" s="378"/>
      <c r="K2924" s="377" t="s">
        <v>34</v>
      </c>
      <c r="L2924" s="359">
        <f t="shared" si="205"/>
        <v>0</v>
      </c>
      <c r="M2924" s="359"/>
      <c r="N2924" s="359"/>
      <c r="O2924" s="359"/>
      <c r="P2924" s="359"/>
      <c r="Q2924" s="359"/>
      <c r="R2924" s="359"/>
      <c r="S2924" s="359"/>
      <c r="T2924" s="359"/>
      <c r="U2924" s="359"/>
      <c r="V2924" s="359"/>
      <c r="W2924" s="359"/>
      <c r="X2924" s="359"/>
    </row>
    <row r="2925" spans="1:24">
      <c r="A2925" s="360"/>
      <c r="B2925" s="378"/>
      <c r="C2925" s="380"/>
      <c r="D2925" s="418"/>
      <c r="E2925" s="380"/>
      <c r="F2925" s="381"/>
      <c r="G2925" s="381"/>
      <c r="H2925" s="380"/>
      <c r="I2925" s="419"/>
      <c r="J2925" s="380"/>
      <c r="K2925" s="383" t="s">
        <v>36</v>
      </c>
      <c r="L2925" s="359">
        <f t="shared" si="205"/>
        <v>10</v>
      </c>
      <c r="M2925" s="359"/>
      <c r="N2925" s="359"/>
      <c r="O2925" s="359"/>
      <c r="P2925" s="359"/>
      <c r="Q2925" s="359"/>
      <c r="R2925" s="359"/>
      <c r="S2925" s="359"/>
      <c r="T2925" s="359"/>
      <c r="U2925" s="359"/>
      <c r="V2925" s="359"/>
      <c r="W2925" s="359"/>
      <c r="X2925" s="359">
        <v>10</v>
      </c>
    </row>
    <row r="2926" spans="1:24">
      <c r="A2926" s="360"/>
      <c r="B2926" s="378"/>
      <c r="C2926" s="375" t="s">
        <v>33</v>
      </c>
      <c r="D2926" s="414" t="s">
        <v>4266</v>
      </c>
      <c r="E2926" s="352" t="s">
        <v>4438</v>
      </c>
      <c r="F2926" s="352" t="s">
        <v>4268</v>
      </c>
      <c r="G2926" s="352" t="s">
        <v>4439</v>
      </c>
      <c r="H2926" s="375" t="s">
        <v>4270</v>
      </c>
      <c r="I2926" s="415">
        <v>0</v>
      </c>
      <c r="J2926" s="375" t="s">
        <v>39</v>
      </c>
      <c r="K2926" s="377" t="s">
        <v>32</v>
      </c>
      <c r="L2926" s="359">
        <f t="shared" si="205"/>
        <v>0</v>
      </c>
      <c r="M2926" s="359"/>
      <c r="N2926" s="359"/>
      <c r="O2926" s="359"/>
      <c r="P2926" s="359"/>
      <c r="Q2926" s="359"/>
      <c r="R2926" s="359"/>
      <c r="S2926" s="359"/>
      <c r="T2926" s="359"/>
      <c r="U2926" s="359"/>
      <c r="V2926" s="359"/>
      <c r="W2926" s="359"/>
      <c r="X2926" s="359"/>
    </row>
    <row r="2927" spans="1:24">
      <c r="A2927" s="360"/>
      <c r="B2927" s="378"/>
      <c r="C2927" s="378"/>
      <c r="D2927" s="416"/>
      <c r="E2927" s="378"/>
      <c r="F2927" s="360"/>
      <c r="G2927" s="360"/>
      <c r="H2927" s="378"/>
      <c r="I2927" s="417"/>
      <c r="J2927" s="378"/>
      <c r="K2927" s="377" t="s">
        <v>34</v>
      </c>
      <c r="L2927" s="359">
        <f t="shared" si="205"/>
        <v>0</v>
      </c>
      <c r="M2927" s="359"/>
      <c r="N2927" s="359"/>
      <c r="O2927" s="359"/>
      <c r="P2927" s="359"/>
      <c r="Q2927" s="359"/>
      <c r="R2927" s="359"/>
      <c r="S2927" s="359"/>
      <c r="T2927" s="359"/>
      <c r="U2927" s="359"/>
      <c r="V2927" s="359"/>
      <c r="W2927" s="359"/>
      <c r="X2927" s="359"/>
    </row>
    <row r="2928" spans="1:24">
      <c r="A2928" s="360"/>
      <c r="B2928" s="378"/>
      <c r="C2928" s="380"/>
      <c r="D2928" s="418"/>
      <c r="E2928" s="380"/>
      <c r="F2928" s="381"/>
      <c r="G2928" s="381"/>
      <c r="H2928" s="380"/>
      <c r="I2928" s="419"/>
      <c r="J2928" s="380"/>
      <c r="K2928" s="383" t="s">
        <v>36</v>
      </c>
      <c r="L2928" s="359">
        <f t="shared" si="205"/>
        <v>7</v>
      </c>
      <c r="M2928" s="359">
        <v>7</v>
      </c>
      <c r="N2928" s="359"/>
      <c r="O2928" s="359"/>
      <c r="P2928" s="359"/>
      <c r="Q2928" s="359"/>
      <c r="R2928" s="359"/>
      <c r="S2928" s="359"/>
      <c r="T2928" s="359"/>
      <c r="U2928" s="359"/>
      <c r="V2928" s="359"/>
      <c r="W2928" s="359"/>
      <c r="X2928" s="359"/>
    </row>
    <row r="2929" spans="1:24">
      <c r="A2929" s="360"/>
      <c r="B2929" s="378"/>
      <c r="C2929" s="375" t="s">
        <v>33</v>
      </c>
      <c r="D2929" s="414" t="s">
        <v>4440</v>
      </c>
      <c r="E2929" s="352" t="s">
        <v>4441</v>
      </c>
      <c r="F2929" s="352" t="s">
        <v>4442</v>
      </c>
      <c r="G2929" s="352" t="s">
        <v>4443</v>
      </c>
      <c r="H2929" s="375" t="s">
        <v>4444</v>
      </c>
      <c r="I2929" s="415">
        <v>2077</v>
      </c>
      <c r="J2929" s="375" t="s">
        <v>39</v>
      </c>
      <c r="K2929" s="377" t="s">
        <v>32</v>
      </c>
      <c r="L2929" s="359">
        <f t="shared" si="205"/>
        <v>0</v>
      </c>
      <c r="M2929" s="359"/>
      <c r="N2929" s="359"/>
      <c r="O2929" s="359"/>
      <c r="P2929" s="359"/>
      <c r="Q2929" s="359"/>
      <c r="R2929" s="359"/>
      <c r="S2929" s="359"/>
      <c r="T2929" s="359"/>
      <c r="U2929" s="359"/>
      <c r="V2929" s="359"/>
      <c r="W2929" s="359"/>
      <c r="X2929" s="359"/>
    </row>
    <row r="2930" spans="1:24">
      <c r="A2930" s="360"/>
      <c r="B2930" s="378"/>
      <c r="C2930" s="378"/>
      <c r="D2930" s="416"/>
      <c r="E2930" s="378"/>
      <c r="F2930" s="360"/>
      <c r="G2930" s="360"/>
      <c r="H2930" s="378"/>
      <c r="I2930" s="417"/>
      <c r="J2930" s="378"/>
      <c r="K2930" s="377" t="s">
        <v>34</v>
      </c>
      <c r="L2930" s="359">
        <f t="shared" si="205"/>
        <v>0</v>
      </c>
      <c r="M2930" s="359"/>
      <c r="N2930" s="359"/>
      <c r="O2930" s="359"/>
      <c r="P2930" s="359"/>
      <c r="Q2930" s="359"/>
      <c r="R2930" s="359"/>
      <c r="S2930" s="359"/>
      <c r="T2930" s="359"/>
      <c r="U2930" s="359"/>
      <c r="V2930" s="359"/>
      <c r="W2930" s="359"/>
      <c r="X2930" s="359"/>
    </row>
    <row r="2931" spans="1:24">
      <c r="A2931" s="360"/>
      <c r="B2931" s="378"/>
      <c r="C2931" s="380"/>
      <c r="D2931" s="418"/>
      <c r="E2931" s="380"/>
      <c r="F2931" s="381"/>
      <c r="G2931" s="381"/>
      <c r="H2931" s="380"/>
      <c r="I2931" s="419"/>
      <c r="J2931" s="380"/>
      <c r="K2931" s="383" t="s">
        <v>36</v>
      </c>
      <c r="L2931" s="359">
        <f t="shared" si="205"/>
        <v>4</v>
      </c>
      <c r="M2931" s="359"/>
      <c r="N2931" s="359"/>
      <c r="O2931" s="359">
        <v>2</v>
      </c>
      <c r="P2931" s="359"/>
      <c r="Q2931" s="359"/>
      <c r="R2931" s="359"/>
      <c r="S2931" s="359">
        <v>2</v>
      </c>
      <c r="T2931" s="359"/>
      <c r="U2931" s="359"/>
      <c r="V2931" s="359"/>
      <c r="W2931" s="359"/>
      <c r="X2931" s="359"/>
    </row>
    <row r="2932" spans="1:24">
      <c r="A2932" s="360"/>
      <c r="B2932" s="378"/>
      <c r="C2932" s="375" t="s">
        <v>33</v>
      </c>
      <c r="D2932" s="414" t="s">
        <v>4445</v>
      </c>
      <c r="E2932" s="352" t="s">
        <v>4446</v>
      </c>
      <c r="F2932" s="352" t="s">
        <v>4447</v>
      </c>
      <c r="G2932" s="352" t="s">
        <v>4448</v>
      </c>
      <c r="H2932" s="375" t="s">
        <v>4449</v>
      </c>
      <c r="I2932" s="384">
        <v>1869</v>
      </c>
      <c r="J2932" s="375" t="s">
        <v>39</v>
      </c>
      <c r="K2932" s="377" t="s">
        <v>32</v>
      </c>
      <c r="L2932" s="359">
        <f t="shared" si="205"/>
        <v>0</v>
      </c>
      <c r="M2932" s="359"/>
      <c r="N2932" s="359"/>
      <c r="O2932" s="359"/>
      <c r="P2932" s="359"/>
      <c r="Q2932" s="359"/>
      <c r="R2932" s="359"/>
      <c r="S2932" s="359"/>
      <c r="T2932" s="359"/>
      <c r="U2932" s="359"/>
      <c r="V2932" s="359"/>
      <c r="W2932" s="359"/>
      <c r="X2932" s="359"/>
    </row>
    <row r="2933" spans="1:24">
      <c r="A2933" s="360"/>
      <c r="B2933" s="378"/>
      <c r="C2933" s="378"/>
      <c r="D2933" s="416"/>
      <c r="E2933" s="378"/>
      <c r="F2933" s="360"/>
      <c r="G2933" s="360"/>
      <c r="H2933" s="378"/>
      <c r="I2933" s="385"/>
      <c r="J2933" s="378"/>
      <c r="K2933" s="377" t="s">
        <v>34</v>
      </c>
      <c r="L2933" s="359">
        <f t="shared" si="205"/>
        <v>0</v>
      </c>
      <c r="M2933" s="359"/>
      <c r="N2933" s="359"/>
      <c r="O2933" s="359"/>
      <c r="P2933" s="359"/>
      <c r="Q2933" s="359"/>
      <c r="R2933" s="359"/>
      <c r="S2933" s="359"/>
      <c r="T2933" s="359"/>
      <c r="U2933" s="359"/>
      <c r="V2933" s="359"/>
      <c r="W2933" s="359"/>
      <c r="X2933" s="359"/>
    </row>
    <row r="2934" spans="1:24">
      <c r="A2934" s="360"/>
      <c r="B2934" s="378"/>
      <c r="C2934" s="380"/>
      <c r="D2934" s="418"/>
      <c r="E2934" s="380"/>
      <c r="F2934" s="381"/>
      <c r="G2934" s="381"/>
      <c r="H2934" s="380"/>
      <c r="I2934" s="386"/>
      <c r="J2934" s="380"/>
      <c r="K2934" s="383" t="s">
        <v>36</v>
      </c>
      <c r="L2934" s="359">
        <f t="shared" si="205"/>
        <v>4</v>
      </c>
      <c r="M2934" s="359"/>
      <c r="N2934" s="359">
        <v>1</v>
      </c>
      <c r="O2934" s="359">
        <v>2</v>
      </c>
      <c r="P2934" s="359"/>
      <c r="Q2934" s="359"/>
      <c r="R2934" s="359"/>
      <c r="S2934" s="359"/>
      <c r="T2934" s="359">
        <v>1</v>
      </c>
      <c r="U2934" s="359"/>
      <c r="V2934" s="359"/>
      <c r="W2934" s="359"/>
      <c r="X2934" s="359"/>
    </row>
    <row r="2935" spans="1:24">
      <c r="A2935" s="360"/>
      <c r="B2935" s="378"/>
      <c r="C2935" s="375" t="s">
        <v>33</v>
      </c>
      <c r="D2935" s="414" t="s">
        <v>4450</v>
      </c>
      <c r="E2935" s="352" t="s">
        <v>4451</v>
      </c>
      <c r="F2935" s="352" t="s">
        <v>4452</v>
      </c>
      <c r="G2935" s="352" t="s">
        <v>4453</v>
      </c>
      <c r="H2935" s="375" t="s">
        <v>4454</v>
      </c>
      <c r="I2935" s="384">
        <v>1359</v>
      </c>
      <c r="J2935" s="375" t="s">
        <v>39</v>
      </c>
      <c r="K2935" s="377" t="s">
        <v>32</v>
      </c>
      <c r="L2935" s="359">
        <f t="shared" si="205"/>
        <v>0</v>
      </c>
      <c r="M2935" s="359"/>
      <c r="N2935" s="359"/>
      <c r="O2935" s="359"/>
      <c r="P2935" s="359"/>
      <c r="Q2935" s="359"/>
      <c r="R2935" s="359"/>
      <c r="S2935" s="359"/>
      <c r="T2935" s="359"/>
      <c r="U2935" s="359"/>
      <c r="V2935" s="359"/>
      <c r="W2935" s="359"/>
      <c r="X2935" s="359"/>
    </row>
    <row r="2936" spans="1:24">
      <c r="A2936" s="360"/>
      <c r="B2936" s="378"/>
      <c r="C2936" s="378"/>
      <c r="D2936" s="416"/>
      <c r="E2936" s="378" t="s">
        <v>4455</v>
      </c>
      <c r="F2936" s="360"/>
      <c r="G2936" s="360"/>
      <c r="H2936" s="378"/>
      <c r="I2936" s="385"/>
      <c r="J2936" s="378"/>
      <c r="K2936" s="377" t="s">
        <v>34</v>
      </c>
      <c r="L2936" s="359">
        <f t="shared" si="205"/>
        <v>0</v>
      </c>
      <c r="M2936" s="359"/>
      <c r="N2936" s="359"/>
      <c r="O2936" s="359"/>
      <c r="P2936" s="359"/>
      <c r="Q2936" s="359"/>
      <c r="R2936" s="359"/>
      <c r="S2936" s="359"/>
      <c r="T2936" s="359"/>
      <c r="U2936" s="359"/>
      <c r="V2936" s="359"/>
      <c r="W2936" s="359"/>
      <c r="X2936" s="359"/>
    </row>
    <row r="2937" spans="1:24">
      <c r="A2937" s="360"/>
      <c r="B2937" s="378"/>
      <c r="C2937" s="380"/>
      <c r="D2937" s="418"/>
      <c r="E2937" s="380"/>
      <c r="F2937" s="381"/>
      <c r="G2937" s="381"/>
      <c r="H2937" s="380"/>
      <c r="I2937" s="386"/>
      <c r="J2937" s="380"/>
      <c r="K2937" s="383" t="s">
        <v>36</v>
      </c>
      <c r="L2937" s="359">
        <f t="shared" si="205"/>
        <v>9</v>
      </c>
      <c r="M2937" s="359">
        <v>9</v>
      </c>
      <c r="N2937" s="359"/>
      <c r="O2937" s="359"/>
      <c r="P2937" s="359"/>
      <c r="Q2937" s="359"/>
      <c r="R2937" s="359"/>
      <c r="S2937" s="359"/>
      <c r="T2937" s="359"/>
      <c r="U2937" s="359"/>
      <c r="V2937" s="359"/>
      <c r="W2937" s="359"/>
      <c r="X2937" s="359"/>
    </row>
    <row r="2938" spans="1:24">
      <c r="A2938" s="360"/>
      <c r="B2938" s="378"/>
      <c r="C2938" s="375" t="s">
        <v>33</v>
      </c>
      <c r="D2938" s="414" t="s">
        <v>4456</v>
      </c>
      <c r="E2938" s="352" t="s">
        <v>4457</v>
      </c>
      <c r="F2938" s="352" t="s">
        <v>4458</v>
      </c>
      <c r="G2938" s="352" t="s">
        <v>4459</v>
      </c>
      <c r="H2938" s="375" t="s">
        <v>4460</v>
      </c>
      <c r="I2938" s="384">
        <v>978</v>
      </c>
      <c r="J2938" s="375" t="s">
        <v>39</v>
      </c>
      <c r="K2938" s="377" t="s">
        <v>32</v>
      </c>
      <c r="L2938" s="359">
        <f t="shared" si="205"/>
        <v>0</v>
      </c>
      <c r="M2938" s="359"/>
      <c r="N2938" s="359"/>
      <c r="O2938" s="359"/>
      <c r="P2938" s="359"/>
      <c r="Q2938" s="359"/>
      <c r="R2938" s="359"/>
      <c r="S2938" s="359"/>
      <c r="T2938" s="359"/>
      <c r="U2938" s="359"/>
      <c r="V2938" s="359"/>
      <c r="W2938" s="359"/>
      <c r="X2938" s="359"/>
    </row>
    <row r="2939" spans="1:24">
      <c r="A2939" s="360"/>
      <c r="B2939" s="378"/>
      <c r="C2939" s="378"/>
      <c r="D2939" s="416"/>
      <c r="E2939" s="378"/>
      <c r="F2939" s="360"/>
      <c r="G2939" s="360"/>
      <c r="H2939" s="378"/>
      <c r="I2939" s="385"/>
      <c r="J2939" s="378"/>
      <c r="K2939" s="377" t="s">
        <v>34</v>
      </c>
      <c r="L2939" s="359">
        <f t="shared" si="205"/>
        <v>0</v>
      </c>
      <c r="M2939" s="359"/>
      <c r="N2939" s="359"/>
      <c r="O2939" s="359"/>
      <c r="P2939" s="359"/>
      <c r="Q2939" s="359"/>
      <c r="R2939" s="359"/>
      <c r="S2939" s="359"/>
      <c r="T2939" s="359"/>
      <c r="U2939" s="359"/>
      <c r="V2939" s="359"/>
      <c r="W2939" s="359"/>
      <c r="X2939" s="359"/>
    </row>
    <row r="2940" spans="1:24">
      <c r="A2940" s="360"/>
      <c r="B2940" s="378"/>
      <c r="C2940" s="380"/>
      <c r="D2940" s="418"/>
      <c r="E2940" s="380"/>
      <c r="F2940" s="381"/>
      <c r="G2940" s="381"/>
      <c r="H2940" s="380"/>
      <c r="I2940" s="386"/>
      <c r="J2940" s="380"/>
      <c r="K2940" s="383" t="s">
        <v>36</v>
      </c>
      <c r="L2940" s="359">
        <f t="shared" si="205"/>
        <v>5</v>
      </c>
      <c r="M2940" s="359"/>
      <c r="N2940" s="359"/>
      <c r="O2940" s="359">
        <v>1</v>
      </c>
      <c r="P2940" s="359"/>
      <c r="Q2940" s="359"/>
      <c r="R2940" s="359"/>
      <c r="S2940" s="359"/>
      <c r="T2940" s="359">
        <v>4</v>
      </c>
      <c r="U2940" s="359"/>
      <c r="V2940" s="359"/>
      <c r="W2940" s="359"/>
      <c r="X2940" s="359"/>
    </row>
    <row r="2941" spans="1:24">
      <c r="A2941" s="360"/>
      <c r="B2941" s="378"/>
      <c r="C2941" s="375" t="s">
        <v>33</v>
      </c>
      <c r="D2941" s="414" t="s">
        <v>4461</v>
      </c>
      <c r="E2941" s="352" t="s">
        <v>4462</v>
      </c>
      <c r="F2941" s="352" t="s">
        <v>4463</v>
      </c>
      <c r="G2941" s="352" t="s">
        <v>4464</v>
      </c>
      <c r="H2941" s="375" t="s">
        <v>4465</v>
      </c>
      <c r="I2941" s="415">
        <v>0</v>
      </c>
      <c r="J2941" s="375" t="s">
        <v>39</v>
      </c>
      <c r="K2941" s="377" t="s">
        <v>32</v>
      </c>
      <c r="L2941" s="359">
        <f t="shared" si="205"/>
        <v>0</v>
      </c>
      <c r="M2941" s="359"/>
      <c r="N2941" s="359"/>
      <c r="O2941" s="359"/>
      <c r="P2941" s="359"/>
      <c r="Q2941" s="359"/>
      <c r="R2941" s="359"/>
      <c r="S2941" s="359"/>
      <c r="T2941" s="359"/>
      <c r="U2941" s="359"/>
      <c r="V2941" s="359"/>
      <c r="W2941" s="359"/>
      <c r="X2941" s="359"/>
    </row>
    <row r="2942" spans="1:24">
      <c r="A2942" s="360"/>
      <c r="B2942" s="378"/>
      <c r="C2942" s="378"/>
      <c r="D2942" s="416"/>
      <c r="E2942" s="378"/>
      <c r="F2942" s="360"/>
      <c r="G2942" s="360"/>
      <c r="H2942" s="378"/>
      <c r="I2942" s="417"/>
      <c r="J2942" s="378"/>
      <c r="K2942" s="377" t="s">
        <v>34</v>
      </c>
      <c r="L2942" s="359">
        <f t="shared" si="205"/>
        <v>0</v>
      </c>
      <c r="M2942" s="359"/>
      <c r="N2942" s="359"/>
      <c r="O2942" s="359"/>
      <c r="P2942" s="359"/>
      <c r="Q2942" s="359"/>
      <c r="R2942" s="359"/>
      <c r="S2942" s="359"/>
      <c r="T2942" s="359"/>
      <c r="U2942" s="359"/>
      <c r="V2942" s="359"/>
      <c r="W2942" s="359"/>
      <c r="X2942" s="359"/>
    </row>
    <row r="2943" spans="1:24">
      <c r="A2943" s="360"/>
      <c r="B2943" s="378"/>
      <c r="C2943" s="380"/>
      <c r="D2943" s="418"/>
      <c r="E2943" s="380"/>
      <c r="F2943" s="381"/>
      <c r="G2943" s="381"/>
      <c r="H2943" s="380"/>
      <c r="I2943" s="419"/>
      <c r="J2943" s="380"/>
      <c r="K2943" s="383" t="s">
        <v>36</v>
      </c>
      <c r="L2943" s="359">
        <f t="shared" si="205"/>
        <v>2</v>
      </c>
      <c r="M2943" s="359"/>
      <c r="N2943" s="359"/>
      <c r="O2943" s="359"/>
      <c r="P2943" s="359"/>
      <c r="Q2943" s="359"/>
      <c r="R2943" s="359"/>
      <c r="S2943" s="359"/>
      <c r="T2943" s="359">
        <v>2</v>
      </c>
      <c r="U2943" s="359"/>
      <c r="V2943" s="359"/>
      <c r="W2943" s="359"/>
      <c r="X2943" s="359"/>
    </row>
    <row r="2944" spans="1:24">
      <c r="A2944" s="360"/>
      <c r="B2944" s="378"/>
      <c r="C2944" s="375" t="s">
        <v>33</v>
      </c>
      <c r="D2944" s="414" t="s">
        <v>4466</v>
      </c>
      <c r="E2944" s="352" t="s">
        <v>4467</v>
      </c>
      <c r="F2944" s="375" t="s">
        <v>4468</v>
      </c>
      <c r="G2944" s="352" t="s">
        <v>4469</v>
      </c>
      <c r="H2944" s="375" t="s">
        <v>4470</v>
      </c>
      <c r="I2944" s="415">
        <v>581</v>
      </c>
      <c r="J2944" s="375" t="s">
        <v>39</v>
      </c>
      <c r="K2944" s="377" t="s">
        <v>32</v>
      </c>
      <c r="L2944" s="359">
        <f t="shared" si="205"/>
        <v>0</v>
      </c>
      <c r="M2944" s="359"/>
      <c r="N2944" s="359"/>
      <c r="O2944" s="359"/>
      <c r="P2944" s="359"/>
      <c r="Q2944" s="359"/>
      <c r="R2944" s="359"/>
      <c r="S2944" s="359"/>
      <c r="T2944" s="359"/>
      <c r="U2944" s="359"/>
      <c r="V2944" s="359"/>
      <c r="W2944" s="359"/>
      <c r="X2944" s="359"/>
    </row>
    <row r="2945" spans="1:24">
      <c r="A2945" s="360"/>
      <c r="B2945" s="378"/>
      <c r="C2945" s="378"/>
      <c r="D2945" s="416"/>
      <c r="E2945" s="378"/>
      <c r="F2945" s="378"/>
      <c r="G2945" s="360"/>
      <c r="H2945" s="378"/>
      <c r="I2945" s="417"/>
      <c r="J2945" s="378"/>
      <c r="K2945" s="377" t="s">
        <v>34</v>
      </c>
      <c r="L2945" s="359">
        <f t="shared" si="205"/>
        <v>0</v>
      </c>
      <c r="M2945" s="359"/>
      <c r="N2945" s="359"/>
      <c r="O2945" s="359"/>
      <c r="P2945" s="359"/>
      <c r="Q2945" s="359"/>
      <c r="R2945" s="359"/>
      <c r="S2945" s="359"/>
      <c r="T2945" s="359"/>
      <c r="U2945" s="359"/>
      <c r="V2945" s="359"/>
      <c r="W2945" s="359"/>
      <c r="X2945" s="359"/>
    </row>
    <row r="2946" spans="1:24">
      <c r="A2946" s="360"/>
      <c r="B2946" s="378"/>
      <c r="C2946" s="380"/>
      <c r="D2946" s="418"/>
      <c r="E2946" s="380"/>
      <c r="F2946" s="380"/>
      <c r="G2946" s="381"/>
      <c r="H2946" s="380"/>
      <c r="I2946" s="419"/>
      <c r="J2946" s="380"/>
      <c r="K2946" s="383" t="s">
        <v>36</v>
      </c>
      <c r="L2946" s="359">
        <f t="shared" si="205"/>
        <v>7</v>
      </c>
      <c r="M2946" s="359"/>
      <c r="N2946" s="359"/>
      <c r="O2946" s="359"/>
      <c r="P2946" s="359"/>
      <c r="Q2946" s="359"/>
      <c r="R2946" s="359"/>
      <c r="S2946" s="359"/>
      <c r="T2946" s="359">
        <v>7</v>
      </c>
      <c r="U2946" s="359"/>
      <c r="V2946" s="359"/>
      <c r="W2946" s="359"/>
      <c r="X2946" s="359"/>
    </row>
    <row r="2947" spans="1:24">
      <c r="A2947" s="360"/>
      <c r="B2947" s="378"/>
      <c r="C2947" s="375" t="s">
        <v>33</v>
      </c>
      <c r="D2947" s="414" t="s">
        <v>4471</v>
      </c>
      <c r="E2947" s="352" t="s">
        <v>4472</v>
      </c>
      <c r="F2947" s="375" t="s">
        <v>4473</v>
      </c>
      <c r="G2947" s="352" t="s">
        <v>4474</v>
      </c>
      <c r="H2947" s="375" t="s">
        <v>4475</v>
      </c>
      <c r="I2947" s="415">
        <v>18334</v>
      </c>
      <c r="J2947" s="375" t="s">
        <v>39</v>
      </c>
      <c r="K2947" s="377" t="s">
        <v>32</v>
      </c>
      <c r="L2947" s="359">
        <f t="shared" si="205"/>
        <v>0</v>
      </c>
      <c r="M2947" s="359"/>
      <c r="N2947" s="359"/>
      <c r="O2947" s="359"/>
      <c r="P2947" s="359"/>
      <c r="Q2947" s="359"/>
      <c r="R2947" s="359"/>
      <c r="S2947" s="359"/>
      <c r="T2947" s="359"/>
      <c r="U2947" s="359"/>
      <c r="V2947" s="359"/>
      <c r="W2947" s="359"/>
      <c r="X2947" s="359"/>
    </row>
    <row r="2948" spans="1:24">
      <c r="A2948" s="360"/>
      <c r="B2948" s="378"/>
      <c r="C2948" s="378"/>
      <c r="D2948" s="416"/>
      <c r="E2948" s="378"/>
      <c r="F2948" s="378"/>
      <c r="G2948" s="360"/>
      <c r="H2948" s="378"/>
      <c r="I2948" s="417"/>
      <c r="J2948" s="378"/>
      <c r="K2948" s="377" t="s">
        <v>34</v>
      </c>
      <c r="L2948" s="359">
        <f t="shared" ref="L2948:L2973" si="206">SUM(M2948:X2948)</f>
        <v>0</v>
      </c>
      <c r="M2948" s="359"/>
      <c r="N2948" s="359"/>
      <c r="O2948" s="359"/>
      <c r="P2948" s="359"/>
      <c r="Q2948" s="359"/>
      <c r="R2948" s="359"/>
      <c r="S2948" s="359"/>
      <c r="T2948" s="359"/>
      <c r="U2948" s="359"/>
      <c r="V2948" s="359"/>
      <c r="W2948" s="359"/>
      <c r="X2948" s="359"/>
    </row>
    <row r="2949" spans="1:24">
      <c r="A2949" s="360"/>
      <c r="B2949" s="378"/>
      <c r="C2949" s="380"/>
      <c r="D2949" s="418"/>
      <c r="E2949" s="380"/>
      <c r="F2949" s="380"/>
      <c r="G2949" s="381"/>
      <c r="H2949" s="380"/>
      <c r="I2949" s="419"/>
      <c r="J2949" s="380"/>
      <c r="K2949" s="383" t="s">
        <v>36</v>
      </c>
      <c r="L2949" s="359">
        <f t="shared" si="206"/>
        <v>3</v>
      </c>
      <c r="M2949" s="359"/>
      <c r="N2949" s="359"/>
      <c r="O2949" s="359"/>
      <c r="P2949" s="359"/>
      <c r="Q2949" s="359"/>
      <c r="R2949" s="359"/>
      <c r="S2949" s="359"/>
      <c r="T2949" s="359">
        <v>2</v>
      </c>
      <c r="U2949" s="359"/>
      <c r="V2949" s="359"/>
      <c r="W2949" s="359">
        <v>1</v>
      </c>
      <c r="X2949" s="359"/>
    </row>
    <row r="2950" spans="1:24">
      <c r="A2950" s="360"/>
      <c r="B2950" s="378"/>
      <c r="C2950" s="375" t="s">
        <v>35</v>
      </c>
      <c r="D2950" s="414" t="s">
        <v>4476</v>
      </c>
      <c r="E2950" s="352" t="s">
        <v>4477</v>
      </c>
      <c r="F2950" s="375" t="s">
        <v>4478</v>
      </c>
      <c r="G2950" s="352" t="s">
        <v>4479</v>
      </c>
      <c r="H2950" s="375" t="s">
        <v>4480</v>
      </c>
      <c r="I2950" s="415">
        <v>71639</v>
      </c>
      <c r="J2950" s="375" t="s">
        <v>39</v>
      </c>
      <c r="K2950" s="377" t="s">
        <v>32</v>
      </c>
      <c r="L2950" s="359">
        <f t="shared" si="206"/>
        <v>3</v>
      </c>
      <c r="M2950" s="359"/>
      <c r="N2950" s="359"/>
      <c r="O2950" s="359">
        <v>1</v>
      </c>
      <c r="P2950" s="359"/>
      <c r="Q2950" s="359"/>
      <c r="R2950" s="359"/>
      <c r="S2950" s="359"/>
      <c r="T2950" s="359">
        <v>2</v>
      </c>
      <c r="U2950" s="359"/>
      <c r="V2950" s="359"/>
      <c r="W2950" s="359"/>
      <c r="X2950" s="359"/>
    </row>
    <row r="2951" spans="1:24">
      <c r="A2951" s="360"/>
      <c r="B2951" s="378"/>
      <c r="C2951" s="378"/>
      <c r="D2951" s="416"/>
      <c r="E2951" s="378"/>
      <c r="F2951" s="378"/>
      <c r="G2951" s="360"/>
      <c r="H2951" s="378"/>
      <c r="I2951" s="417"/>
      <c r="J2951" s="378"/>
      <c r="K2951" s="377" t="s">
        <v>34</v>
      </c>
      <c r="L2951" s="359">
        <f t="shared" si="206"/>
        <v>0</v>
      </c>
      <c r="M2951" s="359"/>
      <c r="N2951" s="359"/>
      <c r="O2951" s="359"/>
      <c r="P2951" s="359"/>
      <c r="Q2951" s="359"/>
      <c r="R2951" s="359"/>
      <c r="S2951" s="359"/>
      <c r="T2951" s="359"/>
      <c r="U2951" s="359"/>
      <c r="V2951" s="359"/>
      <c r="W2951" s="359"/>
      <c r="X2951" s="359"/>
    </row>
    <row r="2952" spans="1:24">
      <c r="A2952" s="360"/>
      <c r="B2952" s="378"/>
      <c r="C2952" s="380"/>
      <c r="D2952" s="418"/>
      <c r="E2952" s="380"/>
      <c r="F2952" s="380"/>
      <c r="G2952" s="381"/>
      <c r="H2952" s="380"/>
      <c r="I2952" s="419"/>
      <c r="J2952" s="380"/>
      <c r="K2952" s="383" t="s">
        <v>36</v>
      </c>
      <c r="L2952" s="359">
        <f t="shared" si="206"/>
        <v>13</v>
      </c>
      <c r="M2952" s="359"/>
      <c r="N2952" s="359"/>
      <c r="O2952" s="359"/>
      <c r="P2952" s="359"/>
      <c r="Q2952" s="359"/>
      <c r="R2952" s="359"/>
      <c r="S2952" s="359"/>
      <c r="T2952" s="359">
        <v>12</v>
      </c>
      <c r="U2952" s="359"/>
      <c r="V2952" s="359"/>
      <c r="W2952" s="359">
        <v>1</v>
      </c>
      <c r="X2952" s="359"/>
    </row>
    <row r="2953" spans="1:24">
      <c r="A2953" s="360"/>
      <c r="B2953" s="378"/>
      <c r="C2953" s="375" t="s">
        <v>33</v>
      </c>
      <c r="D2953" s="414" t="s">
        <v>4481</v>
      </c>
      <c r="E2953" s="352" t="s">
        <v>4482</v>
      </c>
      <c r="F2953" s="375" t="s">
        <v>4483</v>
      </c>
      <c r="G2953" s="352" t="s">
        <v>4484</v>
      </c>
      <c r="H2953" s="375" t="s">
        <v>4485</v>
      </c>
      <c r="I2953" s="415">
        <v>0</v>
      </c>
      <c r="J2953" s="375" t="s">
        <v>39</v>
      </c>
      <c r="K2953" s="377" t="s">
        <v>32</v>
      </c>
      <c r="L2953" s="359">
        <f t="shared" si="206"/>
        <v>0</v>
      </c>
      <c r="M2953" s="359"/>
      <c r="N2953" s="359"/>
      <c r="O2953" s="359"/>
      <c r="P2953" s="359"/>
      <c r="Q2953" s="359"/>
      <c r="R2953" s="359"/>
      <c r="S2953" s="359"/>
      <c r="T2953" s="359"/>
      <c r="U2953" s="359"/>
      <c r="V2953" s="359"/>
      <c r="W2953" s="359"/>
      <c r="X2953" s="359"/>
    </row>
    <row r="2954" spans="1:24">
      <c r="A2954" s="360"/>
      <c r="B2954" s="378"/>
      <c r="C2954" s="378"/>
      <c r="D2954" s="416"/>
      <c r="E2954" s="378"/>
      <c r="F2954" s="378"/>
      <c r="G2954" s="360"/>
      <c r="H2954" s="378"/>
      <c r="I2954" s="417"/>
      <c r="J2954" s="378"/>
      <c r="K2954" s="377" t="s">
        <v>34</v>
      </c>
      <c r="L2954" s="359">
        <f t="shared" si="206"/>
        <v>0</v>
      </c>
      <c r="M2954" s="359"/>
      <c r="N2954" s="359"/>
      <c r="O2954" s="359"/>
      <c r="P2954" s="359"/>
      <c r="Q2954" s="359"/>
      <c r="R2954" s="359"/>
      <c r="S2954" s="359"/>
      <c r="T2954" s="359"/>
      <c r="U2954" s="359"/>
      <c r="V2954" s="359"/>
      <c r="W2954" s="359"/>
      <c r="X2954" s="359"/>
    </row>
    <row r="2955" spans="1:24">
      <c r="A2955" s="360"/>
      <c r="B2955" s="378"/>
      <c r="C2955" s="380"/>
      <c r="D2955" s="418"/>
      <c r="E2955" s="380"/>
      <c r="F2955" s="380"/>
      <c r="G2955" s="381"/>
      <c r="H2955" s="380"/>
      <c r="I2955" s="419"/>
      <c r="J2955" s="380"/>
      <c r="K2955" s="383" t="s">
        <v>36</v>
      </c>
      <c r="L2955" s="359">
        <f t="shared" si="206"/>
        <v>2</v>
      </c>
      <c r="M2955" s="359"/>
      <c r="N2955" s="359"/>
      <c r="O2955" s="359"/>
      <c r="P2955" s="359"/>
      <c r="Q2955" s="359"/>
      <c r="R2955" s="359"/>
      <c r="S2955" s="359"/>
      <c r="T2955" s="359">
        <v>2</v>
      </c>
      <c r="U2955" s="359"/>
      <c r="V2955" s="359"/>
      <c r="W2955" s="359"/>
      <c r="X2955" s="359"/>
    </row>
    <row r="2956" spans="1:24">
      <c r="A2956" s="360"/>
      <c r="B2956" s="378"/>
      <c r="C2956" s="375" t="s">
        <v>33</v>
      </c>
      <c r="D2956" s="414" t="s">
        <v>4486</v>
      </c>
      <c r="E2956" s="352" t="s">
        <v>4487</v>
      </c>
      <c r="F2956" s="375" t="s">
        <v>4488</v>
      </c>
      <c r="G2956" s="352" t="s">
        <v>4489</v>
      </c>
      <c r="H2956" s="375" t="s">
        <v>4490</v>
      </c>
      <c r="I2956" s="415">
        <v>22957</v>
      </c>
      <c r="J2956" s="375" t="s">
        <v>39</v>
      </c>
      <c r="K2956" s="377" t="s">
        <v>32</v>
      </c>
      <c r="L2956" s="359">
        <f t="shared" si="206"/>
        <v>0</v>
      </c>
      <c r="M2956" s="359"/>
      <c r="N2956" s="359"/>
      <c r="O2956" s="359"/>
      <c r="P2956" s="359"/>
      <c r="Q2956" s="359"/>
      <c r="R2956" s="359"/>
      <c r="S2956" s="359"/>
      <c r="T2956" s="359"/>
      <c r="U2956" s="359"/>
      <c r="V2956" s="359"/>
      <c r="W2956" s="359"/>
      <c r="X2956" s="359"/>
    </row>
    <row r="2957" spans="1:24">
      <c r="A2957" s="360"/>
      <c r="B2957" s="378"/>
      <c r="C2957" s="378"/>
      <c r="D2957" s="416"/>
      <c r="E2957" s="378"/>
      <c r="F2957" s="378"/>
      <c r="G2957" s="360"/>
      <c r="H2957" s="378"/>
      <c r="I2957" s="417"/>
      <c r="J2957" s="378"/>
      <c r="K2957" s="377" t="s">
        <v>34</v>
      </c>
      <c r="L2957" s="359">
        <f t="shared" si="206"/>
        <v>0</v>
      </c>
      <c r="M2957" s="359"/>
      <c r="N2957" s="359"/>
      <c r="O2957" s="359"/>
      <c r="P2957" s="359"/>
      <c r="Q2957" s="359"/>
      <c r="R2957" s="359"/>
      <c r="S2957" s="359"/>
      <c r="T2957" s="359"/>
      <c r="U2957" s="359"/>
      <c r="V2957" s="359"/>
      <c r="W2957" s="359"/>
      <c r="X2957" s="359"/>
    </row>
    <row r="2958" spans="1:24">
      <c r="A2958" s="360"/>
      <c r="B2958" s="378"/>
      <c r="C2958" s="380"/>
      <c r="D2958" s="418"/>
      <c r="E2958" s="380"/>
      <c r="F2958" s="380"/>
      <c r="G2958" s="381"/>
      <c r="H2958" s="380"/>
      <c r="I2958" s="419"/>
      <c r="J2958" s="380"/>
      <c r="K2958" s="383" t="s">
        <v>36</v>
      </c>
      <c r="L2958" s="359">
        <f t="shared" si="206"/>
        <v>39</v>
      </c>
      <c r="M2958" s="359"/>
      <c r="N2958" s="359"/>
      <c r="O2958" s="359"/>
      <c r="P2958" s="359"/>
      <c r="Q2958" s="359"/>
      <c r="R2958" s="359"/>
      <c r="S2958" s="359"/>
      <c r="T2958" s="359"/>
      <c r="U2958" s="359"/>
      <c r="V2958" s="359"/>
      <c r="W2958" s="359">
        <v>39</v>
      </c>
      <c r="X2958" s="359"/>
    </row>
    <row r="2959" spans="1:24">
      <c r="A2959" s="360"/>
      <c r="B2959" s="378"/>
      <c r="C2959" s="375" t="s">
        <v>35</v>
      </c>
      <c r="D2959" s="414" t="s">
        <v>4491</v>
      </c>
      <c r="E2959" s="352" t="s">
        <v>4492</v>
      </c>
      <c r="F2959" s="375" t="s">
        <v>4493</v>
      </c>
      <c r="G2959" s="352" t="s">
        <v>4494</v>
      </c>
      <c r="H2959" s="375" t="s">
        <v>4495</v>
      </c>
      <c r="I2959" s="415">
        <v>0</v>
      </c>
      <c r="J2959" s="375" t="s">
        <v>39</v>
      </c>
      <c r="K2959" s="377" t="s">
        <v>32</v>
      </c>
      <c r="L2959" s="359">
        <f t="shared" si="206"/>
        <v>3</v>
      </c>
      <c r="M2959" s="359">
        <v>1</v>
      </c>
      <c r="N2959" s="359"/>
      <c r="O2959" s="359">
        <v>1</v>
      </c>
      <c r="P2959" s="359"/>
      <c r="Q2959" s="359"/>
      <c r="R2959" s="359"/>
      <c r="S2959" s="359">
        <v>1</v>
      </c>
      <c r="T2959" s="359"/>
      <c r="U2959" s="359"/>
      <c r="V2959" s="359"/>
      <c r="W2959" s="359"/>
      <c r="X2959" s="359"/>
    </row>
    <row r="2960" spans="1:24">
      <c r="A2960" s="360"/>
      <c r="B2960" s="378"/>
      <c r="C2960" s="378"/>
      <c r="D2960" s="416"/>
      <c r="E2960" s="378"/>
      <c r="F2960" s="378"/>
      <c r="G2960" s="360"/>
      <c r="H2960" s="378"/>
      <c r="I2960" s="417"/>
      <c r="J2960" s="378"/>
      <c r="K2960" s="377" t="s">
        <v>34</v>
      </c>
      <c r="L2960" s="359">
        <f t="shared" si="206"/>
        <v>0</v>
      </c>
      <c r="M2960" s="359"/>
      <c r="N2960" s="359"/>
      <c r="O2960" s="359"/>
      <c r="P2960" s="359"/>
      <c r="Q2960" s="359"/>
      <c r="R2960" s="359"/>
      <c r="S2960" s="359"/>
      <c r="T2960" s="359"/>
      <c r="U2960" s="359"/>
      <c r="V2960" s="359"/>
      <c r="W2960" s="359"/>
      <c r="X2960" s="359"/>
    </row>
    <row r="2961" spans="1:24">
      <c r="A2961" s="360"/>
      <c r="B2961" s="378"/>
      <c r="C2961" s="380"/>
      <c r="D2961" s="418"/>
      <c r="E2961" s="380"/>
      <c r="F2961" s="380"/>
      <c r="G2961" s="381"/>
      <c r="H2961" s="380"/>
      <c r="I2961" s="419"/>
      <c r="J2961" s="380"/>
      <c r="K2961" s="383" t="s">
        <v>36</v>
      </c>
      <c r="L2961" s="359">
        <f t="shared" si="206"/>
        <v>3</v>
      </c>
      <c r="M2961" s="359">
        <v>1</v>
      </c>
      <c r="N2961" s="359"/>
      <c r="O2961" s="359"/>
      <c r="P2961" s="359"/>
      <c r="Q2961" s="359"/>
      <c r="R2961" s="359"/>
      <c r="S2961" s="359">
        <v>2</v>
      </c>
      <c r="T2961" s="359"/>
      <c r="U2961" s="359"/>
      <c r="V2961" s="359"/>
      <c r="W2961" s="359"/>
      <c r="X2961" s="359"/>
    </row>
    <row r="2962" spans="1:24">
      <c r="A2962" s="360"/>
      <c r="B2962" s="378"/>
      <c r="C2962" s="375" t="s">
        <v>33</v>
      </c>
      <c r="D2962" s="414" t="s">
        <v>4496</v>
      </c>
      <c r="E2962" s="352" t="s">
        <v>4497</v>
      </c>
      <c r="F2962" s="375" t="s">
        <v>4498</v>
      </c>
      <c r="G2962" s="352" t="s">
        <v>4499</v>
      </c>
      <c r="H2962" s="375" t="s">
        <v>4500</v>
      </c>
      <c r="I2962" s="415">
        <v>0</v>
      </c>
      <c r="J2962" s="375" t="s">
        <v>39</v>
      </c>
      <c r="K2962" s="377" t="s">
        <v>32</v>
      </c>
      <c r="L2962" s="359">
        <f t="shared" si="206"/>
        <v>0</v>
      </c>
      <c r="M2962" s="359"/>
      <c r="N2962" s="359"/>
      <c r="O2962" s="359"/>
      <c r="P2962" s="359"/>
      <c r="Q2962" s="359"/>
      <c r="R2962" s="359"/>
      <c r="S2962" s="359"/>
      <c r="T2962" s="359"/>
      <c r="U2962" s="359"/>
      <c r="V2962" s="359"/>
      <c r="W2962" s="359"/>
      <c r="X2962" s="359"/>
    </row>
    <row r="2963" spans="1:24">
      <c r="A2963" s="360"/>
      <c r="B2963" s="378"/>
      <c r="C2963" s="378"/>
      <c r="D2963" s="416"/>
      <c r="E2963" s="378"/>
      <c r="F2963" s="378"/>
      <c r="G2963" s="360"/>
      <c r="H2963" s="378"/>
      <c r="I2963" s="417"/>
      <c r="J2963" s="378"/>
      <c r="K2963" s="377" t="s">
        <v>34</v>
      </c>
      <c r="L2963" s="359">
        <f t="shared" si="206"/>
        <v>0</v>
      </c>
      <c r="M2963" s="359"/>
      <c r="N2963" s="359"/>
      <c r="O2963" s="359"/>
      <c r="P2963" s="359"/>
      <c r="Q2963" s="359"/>
      <c r="R2963" s="359"/>
      <c r="S2963" s="359"/>
      <c r="T2963" s="359"/>
      <c r="U2963" s="359"/>
      <c r="V2963" s="359"/>
      <c r="W2963" s="359"/>
      <c r="X2963" s="359"/>
    </row>
    <row r="2964" spans="1:24">
      <c r="A2964" s="360"/>
      <c r="B2964" s="378"/>
      <c r="C2964" s="380"/>
      <c r="D2964" s="418"/>
      <c r="E2964" s="380"/>
      <c r="F2964" s="380"/>
      <c r="G2964" s="381"/>
      <c r="H2964" s="380"/>
      <c r="I2964" s="419"/>
      <c r="J2964" s="380"/>
      <c r="K2964" s="383" t="s">
        <v>36</v>
      </c>
      <c r="L2964" s="359">
        <f t="shared" si="206"/>
        <v>2</v>
      </c>
      <c r="M2964" s="359"/>
      <c r="N2964" s="359"/>
      <c r="O2964" s="359">
        <v>2</v>
      </c>
      <c r="P2964" s="359"/>
      <c r="Q2964" s="359"/>
      <c r="R2964" s="359"/>
      <c r="S2964" s="359"/>
      <c r="T2964" s="359"/>
      <c r="U2964" s="359"/>
      <c r="V2964" s="359"/>
      <c r="W2964" s="359"/>
      <c r="X2964" s="359"/>
    </row>
    <row r="2965" spans="1:24">
      <c r="A2965" s="360"/>
      <c r="B2965" s="378"/>
      <c r="C2965" s="375" t="s">
        <v>33</v>
      </c>
      <c r="D2965" s="414" t="s">
        <v>4501</v>
      </c>
      <c r="E2965" s="352" t="s">
        <v>4502</v>
      </c>
      <c r="F2965" s="375" t="s">
        <v>4498</v>
      </c>
      <c r="G2965" s="352" t="s">
        <v>4503</v>
      </c>
      <c r="H2965" s="375" t="s">
        <v>4504</v>
      </c>
      <c r="I2965" s="415">
        <v>98</v>
      </c>
      <c r="J2965" s="375" t="s">
        <v>39</v>
      </c>
      <c r="K2965" s="377" t="s">
        <v>32</v>
      </c>
      <c r="L2965" s="359">
        <f t="shared" si="206"/>
        <v>0</v>
      </c>
      <c r="M2965" s="359"/>
      <c r="N2965" s="359"/>
      <c r="O2965" s="359"/>
      <c r="P2965" s="359"/>
      <c r="Q2965" s="359"/>
      <c r="R2965" s="359"/>
      <c r="S2965" s="359"/>
      <c r="T2965" s="359"/>
      <c r="U2965" s="359"/>
      <c r="V2965" s="359"/>
      <c r="W2965" s="359"/>
      <c r="X2965" s="359"/>
    </row>
    <row r="2966" spans="1:24">
      <c r="A2966" s="360"/>
      <c r="B2966" s="378"/>
      <c r="C2966" s="378"/>
      <c r="D2966" s="416"/>
      <c r="E2966" s="378"/>
      <c r="F2966" s="378"/>
      <c r="G2966" s="360"/>
      <c r="H2966" s="378"/>
      <c r="I2966" s="417"/>
      <c r="J2966" s="378"/>
      <c r="K2966" s="377" t="s">
        <v>34</v>
      </c>
      <c r="L2966" s="359">
        <f t="shared" si="206"/>
        <v>0</v>
      </c>
      <c r="M2966" s="359"/>
      <c r="N2966" s="359"/>
      <c r="O2966" s="359"/>
      <c r="P2966" s="359"/>
      <c r="Q2966" s="359"/>
      <c r="R2966" s="359"/>
      <c r="S2966" s="359"/>
      <c r="T2966" s="359"/>
      <c r="U2966" s="359"/>
      <c r="V2966" s="359"/>
      <c r="W2966" s="359"/>
      <c r="X2966" s="359"/>
    </row>
    <row r="2967" spans="1:24">
      <c r="A2967" s="360"/>
      <c r="B2967" s="378"/>
      <c r="C2967" s="380"/>
      <c r="D2967" s="418"/>
      <c r="E2967" s="380"/>
      <c r="F2967" s="380"/>
      <c r="G2967" s="381"/>
      <c r="H2967" s="380"/>
      <c r="I2967" s="419"/>
      <c r="J2967" s="380"/>
      <c r="K2967" s="383" t="s">
        <v>36</v>
      </c>
      <c r="L2967" s="359">
        <f t="shared" si="206"/>
        <v>2</v>
      </c>
      <c r="M2967" s="359"/>
      <c r="N2967" s="359"/>
      <c r="O2967" s="359"/>
      <c r="P2967" s="359"/>
      <c r="Q2967" s="359"/>
      <c r="R2967" s="359"/>
      <c r="S2967" s="359"/>
      <c r="T2967" s="359">
        <v>2</v>
      </c>
      <c r="U2967" s="359"/>
      <c r="V2967" s="359"/>
      <c r="W2967" s="359"/>
      <c r="X2967" s="359"/>
    </row>
    <row r="2968" spans="1:24">
      <c r="A2968" s="360"/>
      <c r="B2968" s="378"/>
      <c r="C2968" s="375" t="s">
        <v>33</v>
      </c>
      <c r="D2968" s="414" t="s">
        <v>4505</v>
      </c>
      <c r="E2968" s="352" t="s">
        <v>4506</v>
      </c>
      <c r="F2968" s="375" t="s">
        <v>4507</v>
      </c>
      <c r="G2968" s="352" t="s">
        <v>4508</v>
      </c>
      <c r="H2968" s="375" t="s">
        <v>4509</v>
      </c>
      <c r="I2968" s="415">
        <v>7144</v>
      </c>
      <c r="J2968" s="375" t="s">
        <v>39</v>
      </c>
      <c r="K2968" s="377" t="s">
        <v>32</v>
      </c>
      <c r="L2968" s="359">
        <f t="shared" si="206"/>
        <v>0</v>
      </c>
      <c r="M2968" s="359"/>
      <c r="N2968" s="359"/>
      <c r="O2968" s="359"/>
      <c r="P2968" s="359"/>
      <c r="Q2968" s="359"/>
      <c r="R2968" s="359"/>
      <c r="S2968" s="359"/>
      <c r="T2968" s="359"/>
      <c r="U2968" s="359"/>
      <c r="V2968" s="359"/>
      <c r="W2968" s="359"/>
      <c r="X2968" s="359"/>
    </row>
    <row r="2969" spans="1:24">
      <c r="A2969" s="360"/>
      <c r="B2969" s="378"/>
      <c r="C2969" s="378"/>
      <c r="D2969" s="416"/>
      <c r="E2969" s="378"/>
      <c r="F2969" s="378"/>
      <c r="G2969" s="360"/>
      <c r="H2969" s="378"/>
      <c r="I2969" s="417"/>
      <c r="J2969" s="378"/>
      <c r="K2969" s="377" t="s">
        <v>34</v>
      </c>
      <c r="L2969" s="359">
        <f t="shared" si="206"/>
        <v>0</v>
      </c>
      <c r="M2969" s="359"/>
      <c r="N2969" s="359"/>
      <c r="O2969" s="359"/>
      <c r="P2969" s="359"/>
      <c r="Q2969" s="359"/>
      <c r="R2969" s="359"/>
      <c r="S2969" s="359"/>
      <c r="T2969" s="359"/>
      <c r="U2969" s="359"/>
      <c r="V2969" s="359"/>
      <c r="W2969" s="359"/>
      <c r="X2969" s="359"/>
    </row>
    <row r="2970" spans="1:24">
      <c r="A2970" s="360"/>
      <c r="B2970" s="378"/>
      <c r="C2970" s="380"/>
      <c r="D2970" s="418"/>
      <c r="E2970" s="380"/>
      <c r="F2970" s="380"/>
      <c r="G2970" s="381"/>
      <c r="H2970" s="380"/>
      <c r="I2970" s="419"/>
      <c r="J2970" s="380"/>
      <c r="K2970" s="383" t="s">
        <v>36</v>
      </c>
      <c r="L2970" s="359">
        <f t="shared" si="206"/>
        <v>4</v>
      </c>
      <c r="M2970" s="359"/>
      <c r="N2970" s="359"/>
      <c r="O2970" s="359"/>
      <c r="P2970" s="359"/>
      <c r="Q2970" s="359"/>
      <c r="R2970" s="359"/>
      <c r="S2970" s="359"/>
      <c r="T2970" s="359">
        <v>4</v>
      </c>
      <c r="U2970" s="359"/>
      <c r="V2970" s="359"/>
      <c r="W2970" s="359"/>
      <c r="X2970" s="359"/>
    </row>
    <row r="2971" spans="1:24">
      <c r="A2971" s="360"/>
      <c r="B2971" s="378"/>
      <c r="C2971" s="375" t="s">
        <v>33</v>
      </c>
      <c r="D2971" s="414" t="s">
        <v>4510</v>
      </c>
      <c r="E2971" s="352" t="s">
        <v>4511</v>
      </c>
      <c r="F2971" s="375" t="s">
        <v>4512</v>
      </c>
      <c r="G2971" s="352" t="s">
        <v>4513</v>
      </c>
      <c r="H2971" s="375" t="s">
        <v>4514</v>
      </c>
      <c r="I2971" s="415">
        <v>1769</v>
      </c>
      <c r="J2971" s="375" t="s">
        <v>39</v>
      </c>
      <c r="K2971" s="377" t="s">
        <v>32</v>
      </c>
      <c r="L2971" s="359">
        <f t="shared" si="206"/>
        <v>0</v>
      </c>
      <c r="M2971" s="359"/>
      <c r="N2971" s="359"/>
      <c r="O2971" s="359"/>
      <c r="P2971" s="359"/>
      <c r="Q2971" s="359"/>
      <c r="R2971" s="359"/>
      <c r="S2971" s="359"/>
      <c r="T2971" s="359"/>
      <c r="U2971" s="359"/>
      <c r="V2971" s="359"/>
      <c r="W2971" s="359"/>
      <c r="X2971" s="359"/>
    </row>
    <row r="2972" spans="1:24">
      <c r="A2972" s="360"/>
      <c r="B2972" s="378"/>
      <c r="C2972" s="378"/>
      <c r="D2972" s="416"/>
      <c r="E2972" s="378"/>
      <c r="F2972" s="378"/>
      <c r="G2972" s="360"/>
      <c r="H2972" s="378"/>
      <c r="I2972" s="417"/>
      <c r="J2972" s="378"/>
      <c r="K2972" s="377" t="s">
        <v>34</v>
      </c>
      <c r="L2972" s="359">
        <f t="shared" si="206"/>
        <v>0</v>
      </c>
      <c r="M2972" s="359"/>
      <c r="N2972" s="359"/>
      <c r="O2972" s="359"/>
      <c r="P2972" s="359"/>
      <c r="Q2972" s="359"/>
      <c r="R2972" s="359"/>
      <c r="S2972" s="359"/>
      <c r="T2972" s="359"/>
      <c r="U2972" s="359"/>
      <c r="V2972" s="359"/>
      <c r="W2972" s="359"/>
      <c r="X2972" s="359"/>
    </row>
    <row r="2973" spans="1:24">
      <c r="A2973" s="381"/>
      <c r="B2973" s="380"/>
      <c r="C2973" s="380"/>
      <c r="D2973" s="418"/>
      <c r="E2973" s="380"/>
      <c r="F2973" s="380"/>
      <c r="G2973" s="381"/>
      <c r="H2973" s="380"/>
      <c r="I2973" s="419"/>
      <c r="J2973" s="380"/>
      <c r="K2973" s="383" t="s">
        <v>36</v>
      </c>
      <c r="L2973" s="359">
        <f t="shared" si="206"/>
        <v>2</v>
      </c>
      <c r="M2973" s="359"/>
      <c r="N2973" s="359"/>
      <c r="O2973" s="359"/>
      <c r="P2973" s="359"/>
      <c r="Q2973" s="359"/>
      <c r="R2973" s="359"/>
      <c r="S2973" s="359"/>
      <c r="T2973" s="359">
        <v>2</v>
      </c>
      <c r="U2973" s="359"/>
      <c r="V2973" s="359"/>
      <c r="W2973" s="359"/>
      <c r="X2973" s="359"/>
    </row>
    <row r="2974" spans="1:24">
      <c r="A2974" s="46" t="s">
        <v>4515</v>
      </c>
      <c r="B2974" s="46" t="s">
        <v>38</v>
      </c>
      <c r="C2974" s="58"/>
      <c r="D2974" s="420">
        <f>D2978+D2987+D3014+D3053+D3095</f>
        <v>59</v>
      </c>
      <c r="E2974" s="58"/>
      <c r="F2974" s="58"/>
      <c r="G2974" s="58"/>
      <c r="H2974" s="58"/>
      <c r="I2974" s="74">
        <f>I2978+I2987+I3014+I3053+I3095</f>
        <v>516911.55</v>
      </c>
      <c r="J2974" s="132" t="s">
        <v>1508</v>
      </c>
      <c r="K2974" s="75" t="s">
        <v>30</v>
      </c>
      <c r="L2974" s="421">
        <f>SUM(L2975:L2977)</f>
        <v>131</v>
      </c>
      <c r="M2974" s="421">
        <f t="shared" ref="M2974:X2974" si="207">SUM(M2975:M2977)</f>
        <v>11</v>
      </c>
      <c r="N2974" s="421">
        <f t="shared" si="207"/>
        <v>6</v>
      </c>
      <c r="O2974" s="421">
        <f t="shared" si="207"/>
        <v>23</v>
      </c>
      <c r="P2974" s="421">
        <f t="shared" si="207"/>
        <v>0</v>
      </c>
      <c r="Q2974" s="421">
        <f t="shared" si="207"/>
        <v>0</v>
      </c>
      <c r="R2974" s="421">
        <f t="shared" si="207"/>
        <v>12</v>
      </c>
      <c r="S2974" s="421">
        <f t="shared" si="207"/>
        <v>25</v>
      </c>
      <c r="T2974" s="421">
        <f t="shared" si="207"/>
        <v>31</v>
      </c>
      <c r="U2974" s="421">
        <f t="shared" si="207"/>
        <v>12</v>
      </c>
      <c r="V2974" s="421">
        <f t="shared" si="207"/>
        <v>0</v>
      </c>
      <c r="W2974" s="421">
        <f t="shared" si="207"/>
        <v>11</v>
      </c>
      <c r="X2974" s="421">
        <f t="shared" si="207"/>
        <v>0</v>
      </c>
    </row>
    <row r="2975" spans="1:24">
      <c r="A2975" s="54"/>
      <c r="B2975" s="54"/>
      <c r="C2975" s="77"/>
      <c r="D2975" s="422"/>
      <c r="E2975" s="77"/>
      <c r="F2975" s="77"/>
      <c r="G2975" s="77"/>
      <c r="H2975" s="77"/>
      <c r="I2975" s="79"/>
      <c r="J2975" s="137"/>
      <c r="K2975" s="75" t="s">
        <v>1509</v>
      </c>
      <c r="L2975" s="76">
        <f t="shared" ref="L2975:L2990" si="208">SUM(M2975:X2975)</f>
        <v>65</v>
      </c>
      <c r="M2975" s="76">
        <f>M2978+M2987+M3014+M3053+M3095</f>
        <v>10</v>
      </c>
      <c r="N2975" s="76">
        <f t="shared" ref="N2975:X2975" si="209">N2978+N2987+N3014+N3053+N3095</f>
        <v>5</v>
      </c>
      <c r="O2975" s="76">
        <f t="shared" si="209"/>
        <v>13</v>
      </c>
      <c r="P2975" s="76">
        <f t="shared" si="209"/>
        <v>0</v>
      </c>
      <c r="Q2975" s="76">
        <f t="shared" si="209"/>
        <v>0</v>
      </c>
      <c r="R2975" s="76">
        <f t="shared" si="209"/>
        <v>5</v>
      </c>
      <c r="S2975" s="76">
        <f t="shared" si="209"/>
        <v>11</v>
      </c>
      <c r="T2975" s="76">
        <f t="shared" si="209"/>
        <v>9</v>
      </c>
      <c r="U2975" s="76">
        <f t="shared" si="209"/>
        <v>9</v>
      </c>
      <c r="V2975" s="76">
        <f t="shared" si="209"/>
        <v>0</v>
      </c>
      <c r="W2975" s="76">
        <f t="shared" si="209"/>
        <v>3</v>
      </c>
      <c r="X2975" s="76">
        <f t="shared" si="209"/>
        <v>0</v>
      </c>
    </row>
    <row r="2976" spans="1:24">
      <c r="A2976" s="54"/>
      <c r="B2976" s="54"/>
      <c r="C2976" s="77"/>
      <c r="D2976" s="422"/>
      <c r="E2976" s="77"/>
      <c r="F2976" s="77"/>
      <c r="G2976" s="77"/>
      <c r="H2976" s="77"/>
      <c r="I2976" s="79"/>
      <c r="J2976" s="137"/>
      <c r="K2976" s="75" t="s">
        <v>1501</v>
      </c>
      <c r="L2976" s="76">
        <f t="shared" si="208"/>
        <v>8</v>
      </c>
      <c r="M2976" s="76">
        <f t="shared" ref="M2976:X2977" si="210">M2979+M2988+M3015+M3054+M3096</f>
        <v>1</v>
      </c>
      <c r="N2976" s="76">
        <f t="shared" si="210"/>
        <v>1</v>
      </c>
      <c r="O2976" s="76">
        <f t="shared" si="210"/>
        <v>3</v>
      </c>
      <c r="P2976" s="76">
        <f t="shared" si="210"/>
        <v>0</v>
      </c>
      <c r="Q2976" s="76">
        <f t="shared" si="210"/>
        <v>0</v>
      </c>
      <c r="R2976" s="76">
        <f t="shared" si="210"/>
        <v>0</v>
      </c>
      <c r="S2976" s="76">
        <f t="shared" si="210"/>
        <v>0</v>
      </c>
      <c r="T2976" s="76">
        <f t="shared" si="210"/>
        <v>3</v>
      </c>
      <c r="U2976" s="76">
        <f t="shared" si="210"/>
        <v>0</v>
      </c>
      <c r="V2976" s="76">
        <f t="shared" si="210"/>
        <v>0</v>
      </c>
      <c r="W2976" s="76">
        <f t="shared" si="210"/>
        <v>0</v>
      </c>
      <c r="X2976" s="76">
        <f t="shared" si="210"/>
        <v>0</v>
      </c>
    </row>
    <row r="2977" spans="1:24">
      <c r="A2977" s="54"/>
      <c r="B2977" s="80"/>
      <c r="C2977" s="81"/>
      <c r="D2977" s="423"/>
      <c r="E2977" s="81"/>
      <c r="F2977" s="81"/>
      <c r="G2977" s="81"/>
      <c r="H2977" s="81"/>
      <c r="I2977" s="83"/>
      <c r="J2977" s="139"/>
      <c r="K2977" s="75" t="s">
        <v>1502</v>
      </c>
      <c r="L2977" s="76">
        <f t="shared" si="208"/>
        <v>58</v>
      </c>
      <c r="M2977" s="76">
        <f t="shared" si="210"/>
        <v>0</v>
      </c>
      <c r="N2977" s="76">
        <f t="shared" si="210"/>
        <v>0</v>
      </c>
      <c r="O2977" s="76">
        <f t="shared" si="210"/>
        <v>7</v>
      </c>
      <c r="P2977" s="76">
        <f t="shared" si="210"/>
        <v>0</v>
      </c>
      <c r="Q2977" s="76">
        <f t="shared" si="210"/>
        <v>0</v>
      </c>
      <c r="R2977" s="76">
        <f t="shared" si="210"/>
        <v>7</v>
      </c>
      <c r="S2977" s="76">
        <f t="shared" si="210"/>
        <v>14</v>
      </c>
      <c r="T2977" s="76">
        <f t="shared" si="210"/>
        <v>19</v>
      </c>
      <c r="U2977" s="76">
        <f t="shared" si="210"/>
        <v>3</v>
      </c>
      <c r="V2977" s="76">
        <f t="shared" si="210"/>
        <v>0</v>
      </c>
      <c r="W2977" s="76">
        <f t="shared" si="210"/>
        <v>8</v>
      </c>
      <c r="X2977" s="76">
        <f t="shared" si="210"/>
        <v>0</v>
      </c>
    </row>
    <row r="2978" spans="1:24">
      <c r="A2978" s="54"/>
      <c r="B2978" s="103" t="s">
        <v>2000</v>
      </c>
      <c r="C2978" s="103"/>
      <c r="D2978" s="424">
        <f>COUNTA(D2981:D2986)</f>
        <v>2</v>
      </c>
      <c r="E2978" s="103"/>
      <c r="F2978" s="103"/>
      <c r="G2978" s="103"/>
      <c r="H2978" s="103"/>
      <c r="I2978" s="425">
        <f>SUM(I2981:I2986)</f>
        <v>479</v>
      </c>
      <c r="J2978" s="46" t="s">
        <v>1508</v>
      </c>
      <c r="K2978" s="75" t="s">
        <v>1509</v>
      </c>
      <c r="L2978" s="76">
        <f t="shared" si="208"/>
        <v>8</v>
      </c>
      <c r="M2978" s="76">
        <f>M2981+M2984</f>
        <v>2</v>
      </c>
      <c r="N2978" s="76">
        <f t="shared" ref="N2978:X2978" si="211">N2981+N2984</f>
        <v>0</v>
      </c>
      <c r="O2978" s="76">
        <f t="shared" si="211"/>
        <v>2</v>
      </c>
      <c r="P2978" s="76">
        <f t="shared" si="211"/>
        <v>0</v>
      </c>
      <c r="Q2978" s="76">
        <f t="shared" si="211"/>
        <v>0</v>
      </c>
      <c r="R2978" s="76">
        <f t="shared" si="211"/>
        <v>0</v>
      </c>
      <c r="S2978" s="76">
        <f t="shared" si="211"/>
        <v>0</v>
      </c>
      <c r="T2978" s="76">
        <f t="shared" si="211"/>
        <v>4</v>
      </c>
      <c r="U2978" s="76">
        <f t="shared" si="211"/>
        <v>0</v>
      </c>
      <c r="V2978" s="76">
        <f t="shared" si="211"/>
        <v>0</v>
      </c>
      <c r="W2978" s="76">
        <f t="shared" si="211"/>
        <v>0</v>
      </c>
      <c r="X2978" s="76">
        <f t="shared" si="211"/>
        <v>0</v>
      </c>
    </row>
    <row r="2979" spans="1:24">
      <c r="A2979" s="54"/>
      <c r="B2979" s="103"/>
      <c r="C2979" s="103"/>
      <c r="D2979" s="424"/>
      <c r="E2979" s="103"/>
      <c r="F2979" s="103"/>
      <c r="G2979" s="103"/>
      <c r="H2979" s="103"/>
      <c r="I2979" s="425"/>
      <c r="J2979" s="54"/>
      <c r="K2979" s="75" t="s">
        <v>1501</v>
      </c>
      <c r="L2979" s="76">
        <f t="shared" si="208"/>
        <v>0</v>
      </c>
      <c r="M2979" s="76">
        <f t="shared" ref="M2979:X2980" si="212">M2982+M2985</f>
        <v>0</v>
      </c>
      <c r="N2979" s="76">
        <f t="shared" si="212"/>
        <v>0</v>
      </c>
      <c r="O2979" s="76">
        <f t="shared" si="212"/>
        <v>0</v>
      </c>
      <c r="P2979" s="76">
        <f t="shared" si="212"/>
        <v>0</v>
      </c>
      <c r="Q2979" s="76">
        <f t="shared" si="212"/>
        <v>0</v>
      </c>
      <c r="R2979" s="76">
        <f t="shared" si="212"/>
        <v>0</v>
      </c>
      <c r="S2979" s="76">
        <f t="shared" si="212"/>
        <v>0</v>
      </c>
      <c r="T2979" s="76">
        <f t="shared" si="212"/>
        <v>0</v>
      </c>
      <c r="U2979" s="76">
        <f t="shared" si="212"/>
        <v>0</v>
      </c>
      <c r="V2979" s="76">
        <f t="shared" si="212"/>
        <v>0</v>
      </c>
      <c r="W2979" s="76">
        <f t="shared" si="212"/>
        <v>0</v>
      </c>
      <c r="X2979" s="76">
        <f t="shared" si="212"/>
        <v>0</v>
      </c>
    </row>
    <row r="2980" spans="1:24">
      <c r="A2980" s="54"/>
      <c r="B2980" s="103"/>
      <c r="C2980" s="103"/>
      <c r="D2980" s="424"/>
      <c r="E2980" s="103"/>
      <c r="F2980" s="103"/>
      <c r="G2980" s="103"/>
      <c r="H2980" s="103"/>
      <c r="I2980" s="425"/>
      <c r="J2980" s="80"/>
      <c r="K2980" s="75" t="s">
        <v>1502</v>
      </c>
      <c r="L2980" s="76">
        <f t="shared" si="208"/>
        <v>0</v>
      </c>
      <c r="M2980" s="76">
        <f t="shared" si="212"/>
        <v>0</v>
      </c>
      <c r="N2980" s="76">
        <f t="shared" si="212"/>
        <v>0</v>
      </c>
      <c r="O2980" s="76">
        <f t="shared" si="212"/>
        <v>0</v>
      </c>
      <c r="P2980" s="76">
        <f t="shared" si="212"/>
        <v>0</v>
      </c>
      <c r="Q2980" s="76">
        <f t="shared" si="212"/>
        <v>0</v>
      </c>
      <c r="R2980" s="76">
        <f t="shared" si="212"/>
        <v>0</v>
      </c>
      <c r="S2980" s="76">
        <f t="shared" si="212"/>
        <v>0</v>
      </c>
      <c r="T2980" s="76">
        <f t="shared" si="212"/>
        <v>0</v>
      </c>
      <c r="U2980" s="76">
        <f t="shared" si="212"/>
        <v>0</v>
      </c>
      <c r="V2980" s="76">
        <f t="shared" si="212"/>
        <v>0</v>
      </c>
      <c r="W2980" s="76">
        <f t="shared" si="212"/>
        <v>0</v>
      </c>
      <c r="X2980" s="76">
        <f t="shared" si="212"/>
        <v>0</v>
      </c>
    </row>
    <row r="2981" spans="1:24">
      <c r="A2981" s="54"/>
      <c r="B2981" s="46" t="s">
        <v>2001</v>
      </c>
      <c r="C2981" s="46" t="s">
        <v>31</v>
      </c>
      <c r="D2981" s="58" t="s">
        <v>4516</v>
      </c>
      <c r="E2981" s="58" t="s">
        <v>4517</v>
      </c>
      <c r="F2981" s="46" t="s">
        <v>4518</v>
      </c>
      <c r="G2981" s="58" t="s">
        <v>4519</v>
      </c>
      <c r="H2981" s="46" t="s">
        <v>4520</v>
      </c>
      <c r="I2981" s="74">
        <v>479</v>
      </c>
      <c r="J2981" s="46" t="s">
        <v>1508</v>
      </c>
      <c r="K2981" s="75" t="s">
        <v>1509</v>
      </c>
      <c r="L2981" s="76">
        <f t="shared" si="208"/>
        <v>5</v>
      </c>
      <c r="M2981" s="76"/>
      <c r="N2981" s="76"/>
      <c r="O2981" s="76">
        <v>1</v>
      </c>
      <c r="P2981" s="76"/>
      <c r="Q2981" s="76"/>
      <c r="R2981" s="76"/>
      <c r="S2981" s="76"/>
      <c r="T2981" s="76">
        <v>4</v>
      </c>
      <c r="U2981" s="76"/>
      <c r="V2981" s="76"/>
      <c r="W2981" s="76"/>
      <c r="X2981" s="76"/>
    </row>
    <row r="2982" spans="1:24">
      <c r="A2982" s="54"/>
      <c r="B2982" s="54"/>
      <c r="C2982" s="54"/>
      <c r="D2982" s="77"/>
      <c r="E2982" s="77"/>
      <c r="F2982" s="54"/>
      <c r="G2982" s="77"/>
      <c r="H2982" s="54"/>
      <c r="I2982" s="79"/>
      <c r="J2982" s="54"/>
      <c r="K2982" s="75" t="s">
        <v>1501</v>
      </c>
      <c r="L2982" s="76">
        <f t="shared" si="208"/>
        <v>0</v>
      </c>
      <c r="M2982" s="76"/>
      <c r="N2982" s="76"/>
      <c r="O2982" s="76"/>
      <c r="P2982" s="76"/>
      <c r="Q2982" s="76"/>
      <c r="R2982" s="76"/>
      <c r="S2982" s="76"/>
      <c r="T2982" s="76"/>
      <c r="U2982" s="76"/>
      <c r="V2982" s="76"/>
      <c r="W2982" s="76"/>
      <c r="X2982" s="76"/>
    </row>
    <row r="2983" spans="1:24">
      <c r="A2983" s="54"/>
      <c r="B2983" s="54"/>
      <c r="C2983" s="80"/>
      <c r="D2983" s="81"/>
      <c r="E2983" s="81"/>
      <c r="F2983" s="80"/>
      <c r="G2983" s="81"/>
      <c r="H2983" s="80"/>
      <c r="I2983" s="83"/>
      <c r="J2983" s="80"/>
      <c r="K2983" s="84" t="s">
        <v>1502</v>
      </c>
      <c r="L2983" s="76">
        <f t="shared" si="208"/>
        <v>0</v>
      </c>
      <c r="M2983" s="76"/>
      <c r="N2983" s="76"/>
      <c r="O2983" s="76"/>
      <c r="P2983" s="76"/>
      <c r="Q2983" s="76"/>
      <c r="R2983" s="76"/>
      <c r="S2983" s="76"/>
      <c r="T2983" s="76"/>
      <c r="U2983" s="76"/>
      <c r="V2983" s="76"/>
      <c r="W2983" s="76"/>
      <c r="X2983" s="76"/>
    </row>
    <row r="2984" spans="1:24">
      <c r="A2984" s="54"/>
      <c r="B2984" s="54"/>
      <c r="C2984" s="46" t="s">
        <v>31</v>
      </c>
      <c r="D2984" s="58" t="s">
        <v>4521</v>
      </c>
      <c r="E2984" s="58" t="s">
        <v>4522</v>
      </c>
      <c r="F2984" s="46" t="s">
        <v>4523</v>
      </c>
      <c r="G2984" s="58" t="s">
        <v>4524</v>
      </c>
      <c r="H2984" s="46"/>
      <c r="I2984" s="74">
        <v>0</v>
      </c>
      <c r="J2984" s="46" t="s">
        <v>1508</v>
      </c>
      <c r="K2984" s="75" t="s">
        <v>1509</v>
      </c>
      <c r="L2984" s="76">
        <f t="shared" si="208"/>
        <v>3</v>
      </c>
      <c r="M2984" s="76">
        <v>2</v>
      </c>
      <c r="N2984" s="76"/>
      <c r="O2984" s="76">
        <v>1</v>
      </c>
      <c r="P2984" s="76"/>
      <c r="Q2984" s="76"/>
      <c r="R2984" s="76"/>
      <c r="S2984" s="76"/>
      <c r="T2984" s="76"/>
      <c r="U2984" s="76"/>
      <c r="V2984" s="76"/>
      <c r="W2984" s="76"/>
      <c r="X2984" s="76"/>
    </row>
    <row r="2985" spans="1:24">
      <c r="A2985" s="54"/>
      <c r="B2985" s="54"/>
      <c r="C2985" s="54"/>
      <c r="D2985" s="77"/>
      <c r="E2985" s="77"/>
      <c r="F2985" s="54"/>
      <c r="G2985" s="77"/>
      <c r="H2985" s="54"/>
      <c r="I2985" s="79"/>
      <c r="J2985" s="54"/>
      <c r="K2985" s="75" t="s">
        <v>1501</v>
      </c>
      <c r="L2985" s="76">
        <f t="shared" si="208"/>
        <v>0</v>
      </c>
      <c r="M2985" s="76"/>
      <c r="N2985" s="76"/>
      <c r="O2985" s="76"/>
      <c r="P2985" s="76"/>
      <c r="Q2985" s="76"/>
      <c r="R2985" s="76"/>
      <c r="S2985" s="76"/>
      <c r="T2985" s="76"/>
      <c r="U2985" s="76"/>
      <c r="V2985" s="76"/>
      <c r="W2985" s="76"/>
      <c r="X2985" s="76"/>
    </row>
    <row r="2986" spans="1:24">
      <c r="A2986" s="54"/>
      <c r="B2986" s="80"/>
      <c r="C2986" s="80"/>
      <c r="D2986" s="81"/>
      <c r="E2986" s="81"/>
      <c r="F2986" s="80"/>
      <c r="G2986" s="81"/>
      <c r="H2986" s="80"/>
      <c r="I2986" s="83"/>
      <c r="J2986" s="80"/>
      <c r="K2986" s="84" t="s">
        <v>1502</v>
      </c>
      <c r="L2986" s="76">
        <f t="shared" si="208"/>
        <v>0</v>
      </c>
      <c r="M2986" s="76"/>
      <c r="N2986" s="76"/>
      <c r="O2986" s="76"/>
      <c r="P2986" s="76"/>
      <c r="Q2986" s="76"/>
      <c r="R2986" s="76"/>
      <c r="S2986" s="76"/>
      <c r="T2986" s="76"/>
      <c r="U2986" s="76"/>
      <c r="V2986" s="76"/>
      <c r="W2986" s="76"/>
      <c r="X2986" s="76"/>
    </row>
    <row r="2987" spans="1:24">
      <c r="A2987" s="54"/>
      <c r="B2987" s="103" t="s">
        <v>1966</v>
      </c>
      <c r="C2987" s="103"/>
      <c r="D2987" s="424">
        <f>COUNTA(D2990:D3013)</f>
        <v>8</v>
      </c>
      <c r="E2987" s="46"/>
      <c r="F2987" s="46"/>
      <c r="G2987" s="46"/>
      <c r="H2987" s="46"/>
      <c r="I2987" s="425">
        <f>SUM(I2990:I3013)</f>
        <v>11775.550000000001</v>
      </c>
      <c r="J2987" s="46" t="s">
        <v>1508</v>
      </c>
      <c r="K2987" s="75" t="s">
        <v>1509</v>
      </c>
      <c r="L2987" s="76">
        <f>SUM(M2987:X2987)</f>
        <v>12</v>
      </c>
      <c r="M2987" s="76">
        <f>SUM(M2990,M2993,M2996,M2999,M3002,M3005,M3008,M3011)</f>
        <v>3</v>
      </c>
      <c r="N2987" s="76">
        <f t="shared" ref="N2987:X2987" si="213">SUM(N2990,N2993,N2996,N2999,N3002,N3005,N3008,N3011)</f>
        <v>0</v>
      </c>
      <c r="O2987" s="76">
        <f t="shared" si="213"/>
        <v>4</v>
      </c>
      <c r="P2987" s="76">
        <f t="shared" si="213"/>
        <v>0</v>
      </c>
      <c r="Q2987" s="76">
        <f t="shared" si="213"/>
        <v>0</v>
      </c>
      <c r="R2987" s="76">
        <f t="shared" si="213"/>
        <v>0</v>
      </c>
      <c r="S2987" s="76">
        <f t="shared" si="213"/>
        <v>0</v>
      </c>
      <c r="T2987" s="76">
        <f t="shared" si="213"/>
        <v>0</v>
      </c>
      <c r="U2987" s="76">
        <f t="shared" si="213"/>
        <v>5</v>
      </c>
      <c r="V2987" s="76">
        <f t="shared" si="213"/>
        <v>0</v>
      </c>
      <c r="W2987" s="76">
        <f t="shared" si="213"/>
        <v>0</v>
      </c>
      <c r="X2987" s="76">
        <f t="shared" si="213"/>
        <v>0</v>
      </c>
    </row>
    <row r="2988" spans="1:24">
      <c r="A2988" s="54"/>
      <c r="B2988" s="103"/>
      <c r="C2988" s="103"/>
      <c r="D2988" s="424"/>
      <c r="E2988" s="54"/>
      <c r="F2988" s="54"/>
      <c r="G2988" s="54"/>
      <c r="H2988" s="54"/>
      <c r="I2988" s="425"/>
      <c r="J2988" s="54"/>
      <c r="K2988" s="75" t="s">
        <v>1501</v>
      </c>
      <c r="L2988" s="76">
        <f>SUM(M2988:X2988)</f>
        <v>5</v>
      </c>
      <c r="M2988" s="76">
        <f t="shared" ref="M2988:X2989" si="214">SUM(M2991,M2994,M2997,M3000,M3003,M3006,M3009,M3012)</f>
        <v>1</v>
      </c>
      <c r="N2988" s="76">
        <f t="shared" si="214"/>
        <v>1</v>
      </c>
      <c r="O2988" s="76">
        <f t="shared" si="214"/>
        <v>3</v>
      </c>
      <c r="P2988" s="76">
        <f t="shared" si="214"/>
        <v>0</v>
      </c>
      <c r="Q2988" s="76">
        <f t="shared" si="214"/>
        <v>0</v>
      </c>
      <c r="R2988" s="76">
        <f t="shared" si="214"/>
        <v>0</v>
      </c>
      <c r="S2988" s="76">
        <f t="shared" si="214"/>
        <v>0</v>
      </c>
      <c r="T2988" s="76">
        <f t="shared" si="214"/>
        <v>0</v>
      </c>
      <c r="U2988" s="76">
        <f t="shared" si="214"/>
        <v>0</v>
      </c>
      <c r="V2988" s="76">
        <f t="shared" si="214"/>
        <v>0</v>
      </c>
      <c r="W2988" s="76">
        <f t="shared" si="214"/>
        <v>0</v>
      </c>
      <c r="X2988" s="76">
        <f t="shared" si="214"/>
        <v>0</v>
      </c>
    </row>
    <row r="2989" spans="1:24">
      <c r="A2989" s="54"/>
      <c r="B2989" s="103"/>
      <c r="C2989" s="103"/>
      <c r="D2989" s="424"/>
      <c r="E2989" s="80"/>
      <c r="F2989" s="80"/>
      <c r="G2989" s="80"/>
      <c r="H2989" s="80"/>
      <c r="I2989" s="425"/>
      <c r="J2989" s="80"/>
      <c r="K2989" s="75" t="s">
        <v>1502</v>
      </c>
      <c r="L2989" s="76">
        <f>SUM(M2989:X2989)</f>
        <v>10</v>
      </c>
      <c r="M2989" s="76">
        <f t="shared" si="214"/>
        <v>0</v>
      </c>
      <c r="N2989" s="76">
        <f t="shared" si="214"/>
        <v>0</v>
      </c>
      <c r="O2989" s="76">
        <f t="shared" si="214"/>
        <v>4</v>
      </c>
      <c r="P2989" s="76">
        <f t="shared" si="214"/>
        <v>0</v>
      </c>
      <c r="Q2989" s="76">
        <f t="shared" si="214"/>
        <v>0</v>
      </c>
      <c r="R2989" s="76">
        <f t="shared" si="214"/>
        <v>0</v>
      </c>
      <c r="S2989" s="76">
        <f t="shared" si="214"/>
        <v>4</v>
      </c>
      <c r="T2989" s="76">
        <f t="shared" si="214"/>
        <v>2</v>
      </c>
      <c r="U2989" s="76">
        <f t="shared" si="214"/>
        <v>0</v>
      </c>
      <c r="V2989" s="76">
        <f t="shared" si="214"/>
        <v>0</v>
      </c>
      <c r="W2989" s="76">
        <f t="shared" si="214"/>
        <v>0</v>
      </c>
      <c r="X2989" s="76">
        <f t="shared" si="214"/>
        <v>0</v>
      </c>
    </row>
    <row r="2990" spans="1:24">
      <c r="A2990" s="54"/>
      <c r="B2990" s="46" t="s">
        <v>2676</v>
      </c>
      <c r="C2990" s="46" t="s">
        <v>31</v>
      </c>
      <c r="D2990" s="58" t="s">
        <v>4525</v>
      </c>
      <c r="E2990" s="58" t="s">
        <v>4526</v>
      </c>
      <c r="F2990" s="46" t="s">
        <v>4527</v>
      </c>
      <c r="G2990" s="58" t="s">
        <v>4528</v>
      </c>
      <c r="H2990" s="46" t="s">
        <v>4529</v>
      </c>
      <c r="I2990" s="74">
        <v>102.6</v>
      </c>
      <c r="J2990" s="46" t="s">
        <v>39</v>
      </c>
      <c r="K2990" s="75" t="s">
        <v>32</v>
      </c>
      <c r="L2990" s="76">
        <f t="shared" si="208"/>
        <v>0</v>
      </c>
      <c r="M2990" s="76">
        <v>0</v>
      </c>
      <c r="N2990" s="76">
        <v>0</v>
      </c>
      <c r="O2990" s="76">
        <v>0</v>
      </c>
      <c r="P2990" s="76">
        <v>0</v>
      </c>
      <c r="Q2990" s="76">
        <v>0</v>
      </c>
      <c r="R2990" s="76">
        <v>0</v>
      </c>
      <c r="S2990" s="76">
        <v>0</v>
      </c>
      <c r="T2990" s="76">
        <v>0</v>
      </c>
      <c r="U2990" s="76">
        <v>0</v>
      </c>
      <c r="V2990" s="76">
        <v>0</v>
      </c>
      <c r="W2990" s="76">
        <v>0</v>
      </c>
      <c r="X2990" s="76">
        <v>0</v>
      </c>
    </row>
    <row r="2991" spans="1:24">
      <c r="A2991" s="54"/>
      <c r="B2991" s="54"/>
      <c r="C2991" s="54"/>
      <c r="D2991" s="77"/>
      <c r="E2991" s="77"/>
      <c r="F2991" s="54"/>
      <c r="G2991" s="77"/>
      <c r="H2991" s="54"/>
      <c r="I2991" s="79"/>
      <c r="J2991" s="54"/>
      <c r="K2991" s="75" t="s">
        <v>34</v>
      </c>
      <c r="L2991" s="76">
        <f t="shared" ref="L2991:L3013" si="215">SUM(M2991:X2991)</f>
        <v>5</v>
      </c>
      <c r="M2991" s="76">
        <v>1</v>
      </c>
      <c r="N2991" s="76">
        <v>1</v>
      </c>
      <c r="O2991" s="76">
        <v>3</v>
      </c>
      <c r="P2991" s="76">
        <v>0</v>
      </c>
      <c r="Q2991" s="76">
        <v>0</v>
      </c>
      <c r="R2991" s="76">
        <v>0</v>
      </c>
      <c r="S2991" s="76">
        <v>0</v>
      </c>
      <c r="T2991" s="76">
        <v>0</v>
      </c>
      <c r="U2991" s="76">
        <v>0</v>
      </c>
      <c r="V2991" s="76">
        <v>0</v>
      </c>
      <c r="W2991" s="76">
        <v>0</v>
      </c>
      <c r="X2991" s="76">
        <v>0</v>
      </c>
    </row>
    <row r="2992" spans="1:24">
      <c r="A2992" s="54"/>
      <c r="B2992" s="54"/>
      <c r="C2992" s="80"/>
      <c r="D2992" s="81"/>
      <c r="E2992" s="81"/>
      <c r="F2992" s="80"/>
      <c r="G2992" s="81"/>
      <c r="H2992" s="80"/>
      <c r="I2992" s="83"/>
      <c r="J2992" s="80"/>
      <c r="K2992" s="84" t="s">
        <v>36</v>
      </c>
      <c r="L2992" s="76">
        <f t="shared" si="215"/>
        <v>0</v>
      </c>
      <c r="M2992" s="76">
        <v>0</v>
      </c>
      <c r="N2992" s="76">
        <v>0</v>
      </c>
      <c r="O2992" s="76">
        <v>0</v>
      </c>
      <c r="P2992" s="76">
        <v>0</v>
      </c>
      <c r="Q2992" s="76">
        <v>0</v>
      </c>
      <c r="R2992" s="76">
        <v>0</v>
      </c>
      <c r="S2992" s="76">
        <v>0</v>
      </c>
      <c r="T2992" s="76">
        <v>0</v>
      </c>
      <c r="U2992" s="76">
        <v>0</v>
      </c>
      <c r="V2992" s="76">
        <v>0</v>
      </c>
      <c r="W2992" s="76">
        <v>0</v>
      </c>
      <c r="X2992" s="76">
        <v>0</v>
      </c>
    </row>
    <row r="2993" spans="1:24">
      <c r="A2993" s="54"/>
      <c r="B2993" s="54"/>
      <c r="C2993" s="46" t="s">
        <v>33</v>
      </c>
      <c r="D2993" s="58" t="s">
        <v>4530</v>
      </c>
      <c r="E2993" s="58" t="s">
        <v>4531</v>
      </c>
      <c r="F2993" s="46" t="s">
        <v>4532</v>
      </c>
      <c r="G2993" s="58" t="s">
        <v>4533</v>
      </c>
      <c r="H2993" s="46" t="s">
        <v>4534</v>
      </c>
      <c r="I2993" s="74">
        <v>2367</v>
      </c>
      <c r="J2993" s="46" t="s">
        <v>39</v>
      </c>
      <c r="K2993" s="75" t="s">
        <v>32</v>
      </c>
      <c r="L2993" s="76">
        <f t="shared" si="215"/>
        <v>0</v>
      </c>
      <c r="M2993" s="76">
        <v>0</v>
      </c>
      <c r="N2993" s="76">
        <v>0</v>
      </c>
      <c r="O2993" s="76">
        <v>0</v>
      </c>
      <c r="P2993" s="76">
        <v>0</v>
      </c>
      <c r="Q2993" s="76">
        <v>0</v>
      </c>
      <c r="R2993" s="76">
        <v>0</v>
      </c>
      <c r="S2993" s="76">
        <v>0</v>
      </c>
      <c r="T2993" s="76">
        <v>0</v>
      </c>
      <c r="U2993" s="76">
        <v>0</v>
      </c>
      <c r="V2993" s="76">
        <v>0</v>
      </c>
      <c r="W2993" s="76">
        <v>0</v>
      </c>
      <c r="X2993" s="76">
        <v>0</v>
      </c>
    </row>
    <row r="2994" spans="1:24">
      <c r="A2994" s="54"/>
      <c r="B2994" s="54"/>
      <c r="C2994" s="54"/>
      <c r="D2994" s="77"/>
      <c r="E2994" s="77"/>
      <c r="F2994" s="54"/>
      <c r="G2994" s="77"/>
      <c r="H2994" s="54"/>
      <c r="I2994" s="79"/>
      <c r="J2994" s="54"/>
      <c r="K2994" s="75" t="s">
        <v>34</v>
      </c>
      <c r="L2994" s="76">
        <f t="shared" si="215"/>
        <v>0</v>
      </c>
      <c r="M2994" s="76">
        <v>0</v>
      </c>
      <c r="N2994" s="76">
        <v>0</v>
      </c>
      <c r="O2994" s="76">
        <v>0</v>
      </c>
      <c r="P2994" s="76">
        <v>0</v>
      </c>
      <c r="Q2994" s="76">
        <v>0</v>
      </c>
      <c r="R2994" s="76">
        <v>0</v>
      </c>
      <c r="S2994" s="76">
        <v>0</v>
      </c>
      <c r="T2994" s="76">
        <v>0</v>
      </c>
      <c r="U2994" s="76">
        <v>0</v>
      </c>
      <c r="V2994" s="76">
        <v>0</v>
      </c>
      <c r="W2994" s="76">
        <v>0</v>
      </c>
      <c r="X2994" s="76">
        <v>0</v>
      </c>
    </row>
    <row r="2995" spans="1:24">
      <c r="A2995" s="54"/>
      <c r="B2995" s="54"/>
      <c r="C2995" s="80"/>
      <c r="D2995" s="81"/>
      <c r="E2995" s="81"/>
      <c r="F2995" s="80"/>
      <c r="G2995" s="81"/>
      <c r="H2995" s="80"/>
      <c r="I2995" s="83"/>
      <c r="J2995" s="80"/>
      <c r="K2995" s="84" t="s">
        <v>36</v>
      </c>
      <c r="L2995" s="76">
        <f t="shared" si="215"/>
        <v>3</v>
      </c>
      <c r="M2995" s="76">
        <v>0</v>
      </c>
      <c r="N2995" s="76">
        <v>0</v>
      </c>
      <c r="O2995" s="76">
        <v>1</v>
      </c>
      <c r="P2995" s="76">
        <v>0</v>
      </c>
      <c r="Q2995" s="76">
        <v>0</v>
      </c>
      <c r="R2995" s="76">
        <v>0</v>
      </c>
      <c r="S2995" s="76">
        <v>1</v>
      </c>
      <c r="T2995" s="76">
        <v>1</v>
      </c>
      <c r="U2995" s="76">
        <v>0</v>
      </c>
      <c r="V2995" s="76">
        <v>0</v>
      </c>
      <c r="W2995" s="76">
        <v>0</v>
      </c>
      <c r="X2995" s="76">
        <v>0</v>
      </c>
    </row>
    <row r="2996" spans="1:24">
      <c r="A2996" s="54"/>
      <c r="B2996" s="54"/>
      <c r="C2996" s="46" t="s">
        <v>33</v>
      </c>
      <c r="D2996" s="58" t="s">
        <v>4535</v>
      </c>
      <c r="E2996" s="58" t="s">
        <v>4536</v>
      </c>
      <c r="F2996" s="46" t="s">
        <v>4537</v>
      </c>
      <c r="G2996" s="58" t="s">
        <v>4538</v>
      </c>
      <c r="H2996" s="46" t="s">
        <v>4539</v>
      </c>
      <c r="I2996" s="74">
        <v>6.8</v>
      </c>
      <c r="J2996" s="46" t="s">
        <v>39</v>
      </c>
      <c r="K2996" s="75" t="s">
        <v>32</v>
      </c>
      <c r="L2996" s="76">
        <f t="shared" si="215"/>
        <v>0</v>
      </c>
      <c r="M2996" s="76">
        <v>0</v>
      </c>
      <c r="N2996" s="76">
        <v>0</v>
      </c>
      <c r="O2996" s="76">
        <v>0</v>
      </c>
      <c r="P2996" s="76">
        <v>0</v>
      </c>
      <c r="Q2996" s="76">
        <v>0</v>
      </c>
      <c r="R2996" s="76">
        <v>0</v>
      </c>
      <c r="S2996" s="76">
        <v>0</v>
      </c>
      <c r="T2996" s="76">
        <v>0</v>
      </c>
      <c r="U2996" s="76">
        <v>0</v>
      </c>
      <c r="V2996" s="76">
        <v>0</v>
      </c>
      <c r="W2996" s="76">
        <v>0</v>
      </c>
      <c r="X2996" s="76">
        <v>0</v>
      </c>
    </row>
    <row r="2997" spans="1:24">
      <c r="A2997" s="54"/>
      <c r="B2997" s="54"/>
      <c r="C2997" s="54"/>
      <c r="D2997" s="77"/>
      <c r="E2997" s="77"/>
      <c r="F2997" s="54"/>
      <c r="G2997" s="77"/>
      <c r="H2997" s="54"/>
      <c r="I2997" s="79"/>
      <c r="J2997" s="54"/>
      <c r="K2997" s="75" t="s">
        <v>34</v>
      </c>
      <c r="L2997" s="76">
        <f t="shared" si="215"/>
        <v>0</v>
      </c>
      <c r="M2997" s="76">
        <v>0</v>
      </c>
      <c r="N2997" s="76">
        <v>0</v>
      </c>
      <c r="O2997" s="76">
        <v>0</v>
      </c>
      <c r="P2997" s="76">
        <v>0</v>
      </c>
      <c r="Q2997" s="76">
        <v>0</v>
      </c>
      <c r="R2997" s="76">
        <v>0</v>
      </c>
      <c r="S2997" s="76">
        <v>0</v>
      </c>
      <c r="T2997" s="76">
        <v>0</v>
      </c>
      <c r="U2997" s="76">
        <v>0</v>
      </c>
      <c r="V2997" s="76">
        <v>0</v>
      </c>
      <c r="W2997" s="76">
        <v>0</v>
      </c>
      <c r="X2997" s="76">
        <v>0</v>
      </c>
    </row>
    <row r="2998" spans="1:24">
      <c r="A2998" s="54"/>
      <c r="B2998" s="54"/>
      <c r="C2998" s="80"/>
      <c r="D2998" s="81"/>
      <c r="E2998" s="81"/>
      <c r="F2998" s="80"/>
      <c r="G2998" s="81"/>
      <c r="H2998" s="80"/>
      <c r="I2998" s="83"/>
      <c r="J2998" s="80"/>
      <c r="K2998" s="84" t="s">
        <v>36</v>
      </c>
      <c r="L2998" s="76">
        <f t="shared" si="215"/>
        <v>2</v>
      </c>
      <c r="M2998" s="76">
        <v>0</v>
      </c>
      <c r="N2998" s="76">
        <v>0</v>
      </c>
      <c r="O2998" s="76">
        <v>1</v>
      </c>
      <c r="P2998" s="76">
        <v>0</v>
      </c>
      <c r="Q2998" s="76">
        <v>0</v>
      </c>
      <c r="R2998" s="76">
        <v>0</v>
      </c>
      <c r="S2998" s="76">
        <v>1</v>
      </c>
      <c r="T2998" s="76">
        <v>0</v>
      </c>
      <c r="U2998" s="76">
        <v>0</v>
      </c>
      <c r="V2998" s="76">
        <v>0</v>
      </c>
      <c r="W2998" s="76">
        <v>0</v>
      </c>
      <c r="X2998" s="76">
        <v>0</v>
      </c>
    </row>
    <row r="2999" spans="1:24">
      <c r="A2999" s="54"/>
      <c r="B2999" s="54"/>
      <c r="C2999" s="46" t="s">
        <v>31</v>
      </c>
      <c r="D2999" s="58" t="s">
        <v>4540</v>
      </c>
      <c r="E2999" s="58" t="s">
        <v>4541</v>
      </c>
      <c r="F2999" s="46" t="s">
        <v>4542</v>
      </c>
      <c r="G2999" s="58" t="s">
        <v>4543</v>
      </c>
      <c r="H2999" s="46" t="s">
        <v>4544</v>
      </c>
      <c r="I2999" s="74">
        <v>57.5</v>
      </c>
      <c r="J2999" s="46" t="s">
        <v>39</v>
      </c>
      <c r="K2999" s="75" t="s">
        <v>32</v>
      </c>
      <c r="L2999" s="76">
        <f t="shared" si="215"/>
        <v>6</v>
      </c>
      <c r="M2999" s="76">
        <v>1</v>
      </c>
      <c r="N2999" s="76">
        <v>0</v>
      </c>
      <c r="O2999" s="76">
        <v>0</v>
      </c>
      <c r="P2999" s="76">
        <v>0</v>
      </c>
      <c r="Q2999" s="76">
        <v>0</v>
      </c>
      <c r="R2999" s="76">
        <v>0</v>
      </c>
      <c r="S2999" s="76">
        <v>0</v>
      </c>
      <c r="T2999" s="76">
        <v>0</v>
      </c>
      <c r="U2999" s="76">
        <v>5</v>
      </c>
      <c r="V2999" s="76">
        <v>0</v>
      </c>
      <c r="W2999" s="76">
        <v>0</v>
      </c>
      <c r="X2999" s="76">
        <v>0</v>
      </c>
    </row>
    <row r="3000" spans="1:24">
      <c r="A3000" s="54"/>
      <c r="B3000" s="54"/>
      <c r="C3000" s="54"/>
      <c r="D3000" s="77"/>
      <c r="E3000" s="77"/>
      <c r="F3000" s="54"/>
      <c r="G3000" s="77"/>
      <c r="H3000" s="54"/>
      <c r="I3000" s="79"/>
      <c r="J3000" s="54"/>
      <c r="K3000" s="75" t="s">
        <v>34</v>
      </c>
      <c r="L3000" s="76">
        <f t="shared" si="215"/>
        <v>0</v>
      </c>
      <c r="M3000" s="76">
        <v>0</v>
      </c>
      <c r="N3000" s="76">
        <v>0</v>
      </c>
      <c r="O3000" s="76">
        <v>0</v>
      </c>
      <c r="P3000" s="76">
        <v>0</v>
      </c>
      <c r="Q3000" s="76">
        <v>0</v>
      </c>
      <c r="R3000" s="76">
        <v>0</v>
      </c>
      <c r="S3000" s="76">
        <v>0</v>
      </c>
      <c r="T3000" s="76">
        <v>0</v>
      </c>
      <c r="U3000" s="76">
        <v>0</v>
      </c>
      <c r="V3000" s="76">
        <v>0</v>
      </c>
      <c r="W3000" s="76">
        <v>0</v>
      </c>
      <c r="X3000" s="76">
        <v>0</v>
      </c>
    </row>
    <row r="3001" spans="1:24">
      <c r="A3001" s="54"/>
      <c r="B3001" s="54"/>
      <c r="C3001" s="80"/>
      <c r="D3001" s="81"/>
      <c r="E3001" s="81"/>
      <c r="F3001" s="80"/>
      <c r="G3001" s="81"/>
      <c r="H3001" s="80"/>
      <c r="I3001" s="83"/>
      <c r="J3001" s="80"/>
      <c r="K3001" s="84" t="s">
        <v>36</v>
      </c>
      <c r="L3001" s="76">
        <f t="shared" si="215"/>
        <v>0</v>
      </c>
      <c r="M3001" s="76">
        <v>0</v>
      </c>
      <c r="N3001" s="76">
        <v>0</v>
      </c>
      <c r="O3001" s="76">
        <v>0</v>
      </c>
      <c r="P3001" s="76">
        <v>0</v>
      </c>
      <c r="Q3001" s="76">
        <v>0</v>
      </c>
      <c r="R3001" s="76">
        <v>0</v>
      </c>
      <c r="S3001" s="76">
        <v>0</v>
      </c>
      <c r="T3001" s="76">
        <v>0</v>
      </c>
      <c r="U3001" s="76">
        <v>0</v>
      </c>
      <c r="V3001" s="76">
        <v>0</v>
      </c>
      <c r="W3001" s="76">
        <v>0</v>
      </c>
      <c r="X3001" s="76">
        <v>0</v>
      </c>
    </row>
    <row r="3002" spans="1:24">
      <c r="A3002" s="54"/>
      <c r="B3002" s="54"/>
      <c r="C3002" s="46" t="s">
        <v>33</v>
      </c>
      <c r="D3002" s="58" t="s">
        <v>4540</v>
      </c>
      <c r="E3002" s="58" t="s">
        <v>4545</v>
      </c>
      <c r="F3002" s="46" t="s">
        <v>4542</v>
      </c>
      <c r="G3002" s="58" t="s">
        <v>4543</v>
      </c>
      <c r="H3002" s="46" t="s">
        <v>4544</v>
      </c>
      <c r="I3002" s="74">
        <v>1689.7</v>
      </c>
      <c r="J3002" s="46" t="s">
        <v>39</v>
      </c>
      <c r="K3002" s="75" t="s">
        <v>32</v>
      </c>
      <c r="L3002" s="76">
        <f t="shared" si="215"/>
        <v>0</v>
      </c>
      <c r="M3002" s="76">
        <v>0</v>
      </c>
      <c r="N3002" s="76">
        <v>0</v>
      </c>
      <c r="O3002" s="76">
        <v>0</v>
      </c>
      <c r="P3002" s="76">
        <v>0</v>
      </c>
      <c r="Q3002" s="76">
        <v>0</v>
      </c>
      <c r="R3002" s="76">
        <v>0</v>
      </c>
      <c r="S3002" s="76">
        <v>0</v>
      </c>
      <c r="T3002" s="76">
        <v>0</v>
      </c>
      <c r="U3002" s="76">
        <v>0</v>
      </c>
      <c r="V3002" s="76">
        <v>0</v>
      </c>
      <c r="W3002" s="76">
        <v>0</v>
      </c>
      <c r="X3002" s="76">
        <v>0</v>
      </c>
    </row>
    <row r="3003" spans="1:24">
      <c r="A3003" s="54"/>
      <c r="B3003" s="54"/>
      <c r="C3003" s="54"/>
      <c r="D3003" s="77"/>
      <c r="E3003" s="77"/>
      <c r="F3003" s="54"/>
      <c r="G3003" s="77"/>
      <c r="H3003" s="54"/>
      <c r="I3003" s="79"/>
      <c r="J3003" s="54"/>
      <c r="K3003" s="75" t="s">
        <v>34</v>
      </c>
      <c r="L3003" s="76">
        <f t="shared" si="215"/>
        <v>0</v>
      </c>
      <c r="M3003" s="76">
        <v>0</v>
      </c>
      <c r="N3003" s="76">
        <v>0</v>
      </c>
      <c r="O3003" s="76">
        <v>0</v>
      </c>
      <c r="P3003" s="76">
        <v>0</v>
      </c>
      <c r="Q3003" s="76">
        <v>0</v>
      </c>
      <c r="R3003" s="76">
        <v>0</v>
      </c>
      <c r="S3003" s="76">
        <v>0</v>
      </c>
      <c r="T3003" s="76">
        <v>0</v>
      </c>
      <c r="U3003" s="76">
        <v>0</v>
      </c>
      <c r="V3003" s="76">
        <v>0</v>
      </c>
      <c r="W3003" s="76">
        <v>0</v>
      </c>
      <c r="X3003" s="76">
        <v>0</v>
      </c>
    </row>
    <row r="3004" spans="1:24">
      <c r="A3004" s="54"/>
      <c r="B3004" s="54"/>
      <c r="C3004" s="80"/>
      <c r="D3004" s="81"/>
      <c r="E3004" s="81"/>
      <c r="F3004" s="80"/>
      <c r="G3004" s="81"/>
      <c r="H3004" s="80"/>
      <c r="I3004" s="83"/>
      <c r="J3004" s="80"/>
      <c r="K3004" s="84" t="s">
        <v>36</v>
      </c>
      <c r="L3004" s="76">
        <f t="shared" si="215"/>
        <v>3</v>
      </c>
      <c r="M3004" s="76">
        <v>0</v>
      </c>
      <c r="N3004" s="76">
        <v>0</v>
      </c>
      <c r="O3004" s="76">
        <v>2</v>
      </c>
      <c r="P3004" s="76">
        <v>0</v>
      </c>
      <c r="Q3004" s="76">
        <v>0</v>
      </c>
      <c r="R3004" s="76">
        <v>0</v>
      </c>
      <c r="S3004" s="76">
        <v>1</v>
      </c>
      <c r="T3004" s="76">
        <v>0</v>
      </c>
      <c r="U3004" s="76">
        <v>0</v>
      </c>
      <c r="V3004" s="76">
        <v>0</v>
      </c>
      <c r="W3004" s="76">
        <v>0</v>
      </c>
      <c r="X3004" s="76">
        <v>0</v>
      </c>
    </row>
    <row r="3005" spans="1:24">
      <c r="A3005" s="54"/>
      <c r="B3005" s="54"/>
      <c r="C3005" s="46" t="s">
        <v>31</v>
      </c>
      <c r="D3005" s="58" t="s">
        <v>4546</v>
      </c>
      <c r="E3005" s="58" t="s">
        <v>4547</v>
      </c>
      <c r="F3005" s="46" t="s">
        <v>4548</v>
      </c>
      <c r="G3005" s="58" t="s">
        <v>4549</v>
      </c>
      <c r="H3005" s="46" t="s">
        <v>4550</v>
      </c>
      <c r="I3005" s="74">
        <v>8.85</v>
      </c>
      <c r="J3005" s="46" t="s">
        <v>39</v>
      </c>
      <c r="K3005" s="75" t="s">
        <v>32</v>
      </c>
      <c r="L3005" s="76">
        <f t="shared" si="215"/>
        <v>3</v>
      </c>
      <c r="M3005" s="76">
        <v>1</v>
      </c>
      <c r="N3005" s="76">
        <v>0</v>
      </c>
      <c r="O3005" s="76">
        <v>2</v>
      </c>
      <c r="P3005" s="76">
        <v>0</v>
      </c>
      <c r="Q3005" s="76">
        <v>0</v>
      </c>
      <c r="R3005" s="76">
        <v>0</v>
      </c>
      <c r="S3005" s="76">
        <v>0</v>
      </c>
      <c r="T3005" s="76">
        <v>0</v>
      </c>
      <c r="U3005" s="76">
        <v>0</v>
      </c>
      <c r="V3005" s="76">
        <v>0</v>
      </c>
      <c r="W3005" s="76">
        <v>0</v>
      </c>
      <c r="X3005" s="76">
        <v>0</v>
      </c>
    </row>
    <row r="3006" spans="1:24">
      <c r="A3006" s="54"/>
      <c r="B3006" s="54"/>
      <c r="C3006" s="54"/>
      <c r="D3006" s="77"/>
      <c r="E3006" s="77"/>
      <c r="F3006" s="54"/>
      <c r="G3006" s="77"/>
      <c r="H3006" s="54"/>
      <c r="I3006" s="79"/>
      <c r="J3006" s="54"/>
      <c r="K3006" s="75" t="s">
        <v>34</v>
      </c>
      <c r="L3006" s="76">
        <f t="shared" si="215"/>
        <v>0</v>
      </c>
      <c r="M3006" s="76">
        <v>0</v>
      </c>
      <c r="N3006" s="76">
        <v>0</v>
      </c>
      <c r="O3006" s="76">
        <v>0</v>
      </c>
      <c r="P3006" s="76">
        <v>0</v>
      </c>
      <c r="Q3006" s="76">
        <v>0</v>
      </c>
      <c r="R3006" s="76">
        <v>0</v>
      </c>
      <c r="S3006" s="76">
        <v>0</v>
      </c>
      <c r="T3006" s="76">
        <v>0</v>
      </c>
      <c r="U3006" s="76">
        <v>0</v>
      </c>
      <c r="V3006" s="76">
        <v>0</v>
      </c>
      <c r="W3006" s="76">
        <v>0</v>
      </c>
      <c r="X3006" s="76">
        <v>0</v>
      </c>
    </row>
    <row r="3007" spans="1:24">
      <c r="A3007" s="54"/>
      <c r="B3007" s="54"/>
      <c r="C3007" s="80"/>
      <c r="D3007" s="81"/>
      <c r="E3007" s="81"/>
      <c r="F3007" s="80"/>
      <c r="G3007" s="81"/>
      <c r="H3007" s="80"/>
      <c r="I3007" s="83"/>
      <c r="J3007" s="80"/>
      <c r="K3007" s="84" t="s">
        <v>36</v>
      </c>
      <c r="L3007" s="76">
        <f t="shared" si="215"/>
        <v>0</v>
      </c>
      <c r="M3007" s="76">
        <v>0</v>
      </c>
      <c r="N3007" s="76">
        <v>0</v>
      </c>
      <c r="O3007" s="76">
        <v>0</v>
      </c>
      <c r="P3007" s="76">
        <v>0</v>
      </c>
      <c r="Q3007" s="76">
        <v>0</v>
      </c>
      <c r="R3007" s="76">
        <v>0</v>
      </c>
      <c r="S3007" s="76">
        <v>0</v>
      </c>
      <c r="T3007" s="76">
        <v>0</v>
      </c>
      <c r="U3007" s="76">
        <v>0</v>
      </c>
      <c r="V3007" s="76">
        <v>0</v>
      </c>
      <c r="W3007" s="76">
        <v>0</v>
      </c>
      <c r="X3007" s="76">
        <v>0</v>
      </c>
    </row>
    <row r="3008" spans="1:24">
      <c r="A3008" s="54"/>
      <c r="B3008" s="54"/>
      <c r="C3008" s="46" t="s">
        <v>31</v>
      </c>
      <c r="D3008" s="58" t="s">
        <v>4551</v>
      </c>
      <c r="E3008" s="58" t="s">
        <v>4552</v>
      </c>
      <c r="F3008" s="46" t="s">
        <v>4268</v>
      </c>
      <c r="G3008" s="58" t="s">
        <v>4553</v>
      </c>
      <c r="H3008" s="46" t="s">
        <v>4554</v>
      </c>
      <c r="I3008" s="74">
        <v>887.1</v>
      </c>
      <c r="J3008" s="46" t="s">
        <v>39</v>
      </c>
      <c r="K3008" s="75" t="s">
        <v>32</v>
      </c>
      <c r="L3008" s="76">
        <f t="shared" si="215"/>
        <v>3</v>
      </c>
      <c r="M3008" s="76">
        <v>1</v>
      </c>
      <c r="N3008" s="76">
        <v>0</v>
      </c>
      <c r="O3008" s="76">
        <v>2</v>
      </c>
      <c r="P3008" s="76">
        <v>0</v>
      </c>
      <c r="Q3008" s="76">
        <v>0</v>
      </c>
      <c r="R3008" s="76">
        <v>0</v>
      </c>
      <c r="S3008" s="76">
        <v>0</v>
      </c>
      <c r="T3008" s="76">
        <v>0</v>
      </c>
      <c r="U3008" s="76">
        <v>0</v>
      </c>
      <c r="V3008" s="76">
        <v>0</v>
      </c>
      <c r="W3008" s="76">
        <v>0</v>
      </c>
      <c r="X3008" s="76">
        <v>0</v>
      </c>
    </row>
    <row r="3009" spans="1:24">
      <c r="A3009" s="54"/>
      <c r="B3009" s="54"/>
      <c r="C3009" s="54"/>
      <c r="D3009" s="77"/>
      <c r="E3009" s="77"/>
      <c r="F3009" s="54"/>
      <c r="G3009" s="77"/>
      <c r="H3009" s="54"/>
      <c r="I3009" s="79"/>
      <c r="J3009" s="54"/>
      <c r="K3009" s="75" t="s">
        <v>34</v>
      </c>
      <c r="L3009" s="76">
        <f t="shared" si="215"/>
        <v>0</v>
      </c>
      <c r="M3009" s="76">
        <v>0</v>
      </c>
      <c r="N3009" s="76">
        <v>0</v>
      </c>
      <c r="O3009" s="76">
        <v>0</v>
      </c>
      <c r="P3009" s="76">
        <v>0</v>
      </c>
      <c r="Q3009" s="76">
        <v>0</v>
      </c>
      <c r="R3009" s="76">
        <v>0</v>
      </c>
      <c r="S3009" s="76">
        <v>0</v>
      </c>
      <c r="T3009" s="76">
        <v>0</v>
      </c>
      <c r="U3009" s="76">
        <v>0</v>
      </c>
      <c r="V3009" s="76">
        <v>0</v>
      </c>
      <c r="W3009" s="76">
        <v>0</v>
      </c>
      <c r="X3009" s="76">
        <v>0</v>
      </c>
    </row>
    <row r="3010" spans="1:24">
      <c r="A3010" s="54"/>
      <c r="B3010" s="54"/>
      <c r="C3010" s="80"/>
      <c r="D3010" s="81"/>
      <c r="E3010" s="81"/>
      <c r="F3010" s="80"/>
      <c r="G3010" s="81"/>
      <c r="H3010" s="80"/>
      <c r="I3010" s="83"/>
      <c r="J3010" s="80"/>
      <c r="K3010" s="84" t="s">
        <v>36</v>
      </c>
      <c r="L3010" s="76">
        <f t="shared" si="215"/>
        <v>0</v>
      </c>
      <c r="M3010" s="76">
        <v>0</v>
      </c>
      <c r="N3010" s="76">
        <v>0</v>
      </c>
      <c r="O3010" s="76">
        <v>0</v>
      </c>
      <c r="P3010" s="76">
        <v>0</v>
      </c>
      <c r="Q3010" s="76">
        <v>0</v>
      </c>
      <c r="R3010" s="76">
        <v>0</v>
      </c>
      <c r="S3010" s="76">
        <v>0</v>
      </c>
      <c r="T3010" s="76">
        <v>0</v>
      </c>
      <c r="U3010" s="76">
        <v>0</v>
      </c>
      <c r="V3010" s="76">
        <v>0</v>
      </c>
      <c r="W3010" s="76">
        <v>0</v>
      </c>
      <c r="X3010" s="76">
        <v>0</v>
      </c>
    </row>
    <row r="3011" spans="1:24">
      <c r="A3011" s="54"/>
      <c r="B3011" s="54"/>
      <c r="C3011" s="46" t="s">
        <v>33</v>
      </c>
      <c r="D3011" s="58" t="s">
        <v>4555</v>
      </c>
      <c r="E3011" s="58" t="s">
        <v>4556</v>
      </c>
      <c r="F3011" s="46" t="s">
        <v>4557</v>
      </c>
      <c r="G3011" s="58" t="s">
        <v>4558</v>
      </c>
      <c r="H3011" s="46" t="s">
        <v>4559</v>
      </c>
      <c r="I3011" s="74">
        <v>6656</v>
      </c>
      <c r="J3011" s="46" t="s">
        <v>39</v>
      </c>
      <c r="K3011" s="75" t="s">
        <v>32</v>
      </c>
      <c r="L3011" s="76">
        <f t="shared" si="215"/>
        <v>0</v>
      </c>
      <c r="M3011" s="76">
        <v>0</v>
      </c>
      <c r="N3011" s="76">
        <v>0</v>
      </c>
      <c r="O3011" s="76">
        <v>0</v>
      </c>
      <c r="P3011" s="76">
        <v>0</v>
      </c>
      <c r="Q3011" s="76">
        <v>0</v>
      </c>
      <c r="R3011" s="76">
        <v>0</v>
      </c>
      <c r="S3011" s="76">
        <v>0</v>
      </c>
      <c r="T3011" s="76">
        <v>0</v>
      </c>
      <c r="U3011" s="76">
        <v>0</v>
      </c>
      <c r="V3011" s="76">
        <v>0</v>
      </c>
      <c r="W3011" s="76">
        <v>0</v>
      </c>
      <c r="X3011" s="76">
        <v>0</v>
      </c>
    </row>
    <row r="3012" spans="1:24">
      <c r="A3012" s="54"/>
      <c r="B3012" s="54"/>
      <c r="C3012" s="54"/>
      <c r="D3012" s="77"/>
      <c r="E3012" s="77"/>
      <c r="F3012" s="54"/>
      <c r="G3012" s="77"/>
      <c r="H3012" s="54"/>
      <c r="I3012" s="79"/>
      <c r="J3012" s="54"/>
      <c r="K3012" s="75" t="s">
        <v>34</v>
      </c>
      <c r="L3012" s="76">
        <f t="shared" si="215"/>
        <v>0</v>
      </c>
      <c r="M3012" s="76">
        <v>0</v>
      </c>
      <c r="N3012" s="76">
        <v>0</v>
      </c>
      <c r="O3012" s="76">
        <v>0</v>
      </c>
      <c r="P3012" s="76">
        <v>0</v>
      </c>
      <c r="Q3012" s="76">
        <v>0</v>
      </c>
      <c r="R3012" s="76">
        <v>0</v>
      </c>
      <c r="S3012" s="76">
        <v>0</v>
      </c>
      <c r="T3012" s="76">
        <v>0</v>
      </c>
      <c r="U3012" s="76">
        <v>0</v>
      </c>
      <c r="V3012" s="76">
        <v>0</v>
      </c>
      <c r="W3012" s="76">
        <v>0</v>
      </c>
      <c r="X3012" s="76">
        <v>0</v>
      </c>
    </row>
    <row r="3013" spans="1:24">
      <c r="A3013" s="54"/>
      <c r="B3013" s="80"/>
      <c r="C3013" s="80"/>
      <c r="D3013" s="81"/>
      <c r="E3013" s="81"/>
      <c r="F3013" s="80"/>
      <c r="G3013" s="81"/>
      <c r="H3013" s="80"/>
      <c r="I3013" s="83"/>
      <c r="J3013" s="80"/>
      <c r="K3013" s="84" t="s">
        <v>36</v>
      </c>
      <c r="L3013" s="76">
        <f t="shared" si="215"/>
        <v>2</v>
      </c>
      <c r="M3013" s="76">
        <v>0</v>
      </c>
      <c r="N3013" s="76">
        <v>0</v>
      </c>
      <c r="O3013" s="76">
        <v>0</v>
      </c>
      <c r="P3013" s="76">
        <v>0</v>
      </c>
      <c r="Q3013" s="76">
        <v>0</v>
      </c>
      <c r="R3013" s="76">
        <v>0</v>
      </c>
      <c r="S3013" s="76">
        <v>1</v>
      </c>
      <c r="T3013" s="76">
        <v>1</v>
      </c>
      <c r="U3013" s="76">
        <v>0</v>
      </c>
      <c r="V3013" s="76">
        <v>0</v>
      </c>
      <c r="W3013" s="76">
        <v>0</v>
      </c>
      <c r="X3013" s="76">
        <v>0</v>
      </c>
    </row>
    <row r="3014" spans="1:24">
      <c r="A3014" s="54"/>
      <c r="B3014" s="103" t="s">
        <v>2153</v>
      </c>
      <c r="C3014" s="103"/>
      <c r="D3014" s="420">
        <f>COUNTA(D3017:D3052)</f>
        <v>12</v>
      </c>
      <c r="E3014" s="58"/>
      <c r="F3014" s="58"/>
      <c r="G3014" s="58"/>
      <c r="H3014" s="46"/>
      <c r="I3014" s="74">
        <f>SUM(I3017:I3052)</f>
        <v>155787</v>
      </c>
      <c r="J3014" s="46" t="s">
        <v>39</v>
      </c>
      <c r="K3014" s="75" t="s">
        <v>32</v>
      </c>
      <c r="L3014" s="76">
        <f>SUM(M3014:X3014)</f>
        <v>16</v>
      </c>
      <c r="M3014" s="76">
        <f>SUM(M3017,M3020,M3023,M3026,M3029,M3032,M3035,M3038,M3041,M3044,M3047,M3050)</f>
        <v>0</v>
      </c>
      <c r="N3014" s="76">
        <f t="shared" ref="N3014:X3014" si="216">SUM(N3017,N3020,N3023,N3026,N3029,N3032,N3035,N3038,N3041,N3044,N3047,N3050)</f>
        <v>1</v>
      </c>
      <c r="O3014" s="76">
        <f t="shared" si="216"/>
        <v>3</v>
      </c>
      <c r="P3014" s="76">
        <f t="shared" si="216"/>
        <v>0</v>
      </c>
      <c r="Q3014" s="76">
        <f t="shared" si="216"/>
        <v>0</v>
      </c>
      <c r="R3014" s="76">
        <f t="shared" si="216"/>
        <v>2</v>
      </c>
      <c r="S3014" s="76">
        <f t="shared" si="216"/>
        <v>8</v>
      </c>
      <c r="T3014" s="76">
        <f t="shared" si="216"/>
        <v>0</v>
      </c>
      <c r="U3014" s="76">
        <f t="shared" si="216"/>
        <v>1</v>
      </c>
      <c r="V3014" s="76">
        <f t="shared" si="216"/>
        <v>0</v>
      </c>
      <c r="W3014" s="76">
        <f t="shared" si="216"/>
        <v>1</v>
      </c>
      <c r="X3014" s="76">
        <f t="shared" si="216"/>
        <v>0</v>
      </c>
    </row>
    <row r="3015" spans="1:24">
      <c r="A3015" s="54"/>
      <c r="B3015" s="103"/>
      <c r="C3015" s="103"/>
      <c r="D3015" s="426"/>
      <c r="E3015" s="77"/>
      <c r="F3015" s="77"/>
      <c r="G3015" s="77"/>
      <c r="H3015" s="54"/>
      <c r="I3015" s="427"/>
      <c r="J3015" s="54"/>
      <c r="K3015" s="75" t="s">
        <v>34</v>
      </c>
      <c r="L3015" s="76">
        <f>SUM(M3015:X3015)</f>
        <v>0</v>
      </c>
      <c r="M3015" s="76">
        <f t="shared" ref="M3015:X3016" si="217">SUM(M3018,M3021,M3024,M3027,M3030,M3033,M3036,M3039,M3042,M3045,M3048,M3051)</f>
        <v>0</v>
      </c>
      <c r="N3015" s="76">
        <f t="shared" si="217"/>
        <v>0</v>
      </c>
      <c r="O3015" s="76">
        <f t="shared" si="217"/>
        <v>0</v>
      </c>
      <c r="P3015" s="76">
        <f t="shared" si="217"/>
        <v>0</v>
      </c>
      <c r="Q3015" s="76">
        <f t="shared" si="217"/>
        <v>0</v>
      </c>
      <c r="R3015" s="76">
        <f t="shared" si="217"/>
        <v>0</v>
      </c>
      <c r="S3015" s="76">
        <f t="shared" si="217"/>
        <v>0</v>
      </c>
      <c r="T3015" s="76">
        <f t="shared" si="217"/>
        <v>0</v>
      </c>
      <c r="U3015" s="76">
        <f t="shared" si="217"/>
        <v>0</v>
      </c>
      <c r="V3015" s="76">
        <f t="shared" si="217"/>
        <v>0</v>
      </c>
      <c r="W3015" s="76">
        <f t="shared" si="217"/>
        <v>0</v>
      </c>
      <c r="X3015" s="76">
        <f t="shared" si="217"/>
        <v>0</v>
      </c>
    </row>
    <row r="3016" spans="1:24">
      <c r="A3016" s="54"/>
      <c r="B3016" s="103"/>
      <c r="C3016" s="103"/>
      <c r="D3016" s="428"/>
      <c r="E3016" s="81"/>
      <c r="F3016" s="81"/>
      <c r="G3016" s="81"/>
      <c r="H3016" s="80"/>
      <c r="I3016" s="429"/>
      <c r="J3016" s="80"/>
      <c r="K3016" s="84" t="s">
        <v>36</v>
      </c>
      <c r="L3016" s="76">
        <f>SUM(M3016:X3016)</f>
        <v>20</v>
      </c>
      <c r="M3016" s="76">
        <f t="shared" si="217"/>
        <v>0</v>
      </c>
      <c r="N3016" s="76">
        <f t="shared" si="217"/>
        <v>0</v>
      </c>
      <c r="O3016" s="76">
        <f t="shared" si="217"/>
        <v>2</v>
      </c>
      <c r="P3016" s="76">
        <f t="shared" si="217"/>
        <v>0</v>
      </c>
      <c r="Q3016" s="76">
        <f t="shared" si="217"/>
        <v>0</v>
      </c>
      <c r="R3016" s="76">
        <f t="shared" si="217"/>
        <v>4</v>
      </c>
      <c r="S3016" s="76">
        <f t="shared" si="217"/>
        <v>5</v>
      </c>
      <c r="T3016" s="76">
        <f t="shared" si="217"/>
        <v>6</v>
      </c>
      <c r="U3016" s="76">
        <f t="shared" si="217"/>
        <v>0</v>
      </c>
      <c r="V3016" s="76">
        <f t="shared" si="217"/>
        <v>0</v>
      </c>
      <c r="W3016" s="76">
        <f t="shared" si="217"/>
        <v>3</v>
      </c>
      <c r="X3016" s="76">
        <f t="shared" si="217"/>
        <v>0</v>
      </c>
    </row>
    <row r="3017" spans="1:24">
      <c r="A3017" s="54"/>
      <c r="B3017" s="46" t="s">
        <v>2154</v>
      </c>
      <c r="C3017" s="46" t="s">
        <v>33</v>
      </c>
      <c r="D3017" s="77" t="s">
        <v>4560</v>
      </c>
      <c r="E3017" s="58" t="s">
        <v>4561</v>
      </c>
      <c r="F3017" s="46" t="s">
        <v>4562</v>
      </c>
      <c r="G3017" s="58" t="s">
        <v>4563</v>
      </c>
      <c r="H3017" s="46" t="s">
        <v>4564</v>
      </c>
      <c r="I3017" s="74">
        <v>10885</v>
      </c>
      <c r="J3017" s="46" t="s">
        <v>1508</v>
      </c>
      <c r="K3017" s="75" t="s">
        <v>1509</v>
      </c>
      <c r="L3017" s="76">
        <f t="shared" ref="L3017:L3080" si="218">SUM(M3017:X3017)</f>
        <v>0</v>
      </c>
      <c r="M3017" s="76"/>
      <c r="N3017" s="76"/>
      <c r="O3017" s="76"/>
      <c r="P3017" s="76"/>
      <c r="Q3017" s="76"/>
      <c r="R3017" s="76"/>
      <c r="S3017" s="76"/>
      <c r="T3017" s="76"/>
      <c r="U3017" s="76"/>
      <c r="V3017" s="76"/>
      <c r="W3017" s="76"/>
      <c r="X3017" s="76"/>
    </row>
    <row r="3018" spans="1:24">
      <c r="A3018" s="54"/>
      <c r="B3018" s="54"/>
      <c r="C3018" s="54"/>
      <c r="D3018" s="77"/>
      <c r="E3018" s="77"/>
      <c r="F3018" s="54"/>
      <c r="G3018" s="77"/>
      <c r="H3018" s="54"/>
      <c r="I3018" s="79"/>
      <c r="J3018" s="54"/>
      <c r="K3018" s="75" t="s">
        <v>1501</v>
      </c>
      <c r="L3018" s="76">
        <f t="shared" si="218"/>
        <v>0</v>
      </c>
      <c r="M3018" s="76"/>
      <c r="N3018" s="76"/>
      <c r="O3018" s="76"/>
      <c r="P3018" s="76"/>
      <c r="Q3018" s="76"/>
      <c r="R3018" s="76"/>
      <c r="S3018" s="76"/>
      <c r="T3018" s="76"/>
      <c r="U3018" s="76"/>
      <c r="V3018" s="76"/>
      <c r="W3018" s="76"/>
      <c r="X3018" s="76"/>
    </row>
    <row r="3019" spans="1:24">
      <c r="A3019" s="54"/>
      <c r="B3019" s="54"/>
      <c r="C3019" s="80"/>
      <c r="D3019" s="81"/>
      <c r="E3019" s="81"/>
      <c r="F3019" s="80"/>
      <c r="G3019" s="81"/>
      <c r="H3019" s="80"/>
      <c r="I3019" s="83"/>
      <c r="J3019" s="80"/>
      <c r="K3019" s="84" t="s">
        <v>1502</v>
      </c>
      <c r="L3019" s="76">
        <f t="shared" si="218"/>
        <v>2</v>
      </c>
      <c r="M3019" s="76"/>
      <c r="N3019" s="76"/>
      <c r="O3019" s="76"/>
      <c r="P3019" s="76"/>
      <c r="Q3019" s="76"/>
      <c r="R3019" s="76"/>
      <c r="S3019" s="76">
        <v>1</v>
      </c>
      <c r="T3019" s="76"/>
      <c r="U3019" s="76"/>
      <c r="V3019" s="76"/>
      <c r="W3019" s="76">
        <v>1</v>
      </c>
      <c r="X3019" s="76"/>
    </row>
    <row r="3020" spans="1:24">
      <c r="A3020" s="54"/>
      <c r="B3020" s="54"/>
      <c r="C3020" s="46" t="s">
        <v>33</v>
      </c>
      <c r="D3020" s="58" t="s">
        <v>4565</v>
      </c>
      <c r="E3020" s="58" t="s">
        <v>4566</v>
      </c>
      <c r="F3020" s="46" t="s">
        <v>4567</v>
      </c>
      <c r="G3020" s="58" t="s">
        <v>4568</v>
      </c>
      <c r="H3020" s="46" t="s">
        <v>4569</v>
      </c>
      <c r="I3020" s="74">
        <v>1525</v>
      </c>
      <c r="J3020" s="46" t="s">
        <v>1508</v>
      </c>
      <c r="K3020" s="75" t="s">
        <v>1509</v>
      </c>
      <c r="L3020" s="76">
        <f t="shared" si="218"/>
        <v>0</v>
      </c>
      <c r="M3020" s="76"/>
      <c r="N3020" s="76"/>
      <c r="O3020" s="76"/>
      <c r="P3020" s="76"/>
      <c r="Q3020" s="76"/>
      <c r="R3020" s="76"/>
      <c r="S3020" s="76"/>
      <c r="T3020" s="76"/>
      <c r="U3020" s="76"/>
      <c r="V3020" s="76"/>
      <c r="W3020" s="76"/>
      <c r="X3020" s="76"/>
    </row>
    <row r="3021" spans="1:24">
      <c r="A3021" s="54"/>
      <c r="B3021" s="54"/>
      <c r="C3021" s="54"/>
      <c r="D3021" s="77"/>
      <c r="E3021" s="77"/>
      <c r="F3021" s="54"/>
      <c r="G3021" s="77"/>
      <c r="H3021" s="54"/>
      <c r="I3021" s="79"/>
      <c r="J3021" s="54"/>
      <c r="K3021" s="75" t="s">
        <v>1501</v>
      </c>
      <c r="L3021" s="76">
        <f t="shared" si="218"/>
        <v>0</v>
      </c>
      <c r="M3021" s="76"/>
      <c r="N3021" s="76"/>
      <c r="O3021" s="76"/>
      <c r="P3021" s="76"/>
      <c r="Q3021" s="76"/>
      <c r="R3021" s="76"/>
      <c r="S3021" s="76"/>
      <c r="T3021" s="76"/>
      <c r="U3021" s="76"/>
      <c r="V3021" s="76"/>
      <c r="W3021" s="76"/>
      <c r="X3021" s="76"/>
    </row>
    <row r="3022" spans="1:24">
      <c r="A3022" s="54"/>
      <c r="B3022" s="54"/>
      <c r="C3022" s="80"/>
      <c r="D3022" s="81"/>
      <c r="E3022" s="81"/>
      <c r="F3022" s="80"/>
      <c r="G3022" s="81"/>
      <c r="H3022" s="80"/>
      <c r="I3022" s="83"/>
      <c r="J3022" s="80"/>
      <c r="K3022" s="84" t="s">
        <v>1502</v>
      </c>
      <c r="L3022" s="76">
        <f t="shared" si="218"/>
        <v>2</v>
      </c>
      <c r="M3022" s="76"/>
      <c r="N3022" s="76"/>
      <c r="O3022" s="76"/>
      <c r="P3022" s="76"/>
      <c r="Q3022" s="76"/>
      <c r="R3022" s="76"/>
      <c r="S3022" s="76">
        <v>2</v>
      </c>
      <c r="T3022" s="76"/>
      <c r="U3022" s="76"/>
      <c r="V3022" s="76"/>
      <c r="W3022" s="76"/>
      <c r="X3022" s="76"/>
    </row>
    <row r="3023" spans="1:24">
      <c r="A3023" s="54"/>
      <c r="B3023" s="54"/>
      <c r="C3023" s="46" t="s">
        <v>33</v>
      </c>
      <c r="D3023" s="58" t="s">
        <v>4570</v>
      </c>
      <c r="E3023" s="58" t="s">
        <v>4571</v>
      </c>
      <c r="F3023" s="46" t="s">
        <v>4572</v>
      </c>
      <c r="G3023" s="58" t="s">
        <v>4573</v>
      </c>
      <c r="H3023" s="46" t="s">
        <v>4574</v>
      </c>
      <c r="I3023" s="74">
        <v>61170</v>
      </c>
      <c r="J3023" s="46" t="s">
        <v>1508</v>
      </c>
      <c r="K3023" s="75" t="s">
        <v>1509</v>
      </c>
      <c r="L3023" s="76">
        <f t="shared" si="218"/>
        <v>0</v>
      </c>
      <c r="M3023" s="76"/>
      <c r="N3023" s="76"/>
      <c r="O3023" s="76"/>
      <c r="P3023" s="76"/>
      <c r="Q3023" s="76"/>
      <c r="R3023" s="76"/>
      <c r="S3023" s="76"/>
      <c r="T3023" s="76"/>
      <c r="U3023" s="76"/>
      <c r="V3023" s="76"/>
      <c r="W3023" s="76"/>
      <c r="X3023" s="76"/>
    </row>
    <row r="3024" spans="1:24">
      <c r="A3024" s="54"/>
      <c r="B3024" s="54"/>
      <c r="C3024" s="54"/>
      <c r="D3024" s="77"/>
      <c r="E3024" s="77"/>
      <c r="F3024" s="54"/>
      <c r="G3024" s="77"/>
      <c r="H3024" s="54"/>
      <c r="I3024" s="79"/>
      <c r="J3024" s="54"/>
      <c r="K3024" s="75" t="s">
        <v>1501</v>
      </c>
      <c r="L3024" s="76">
        <f t="shared" si="218"/>
        <v>0</v>
      </c>
      <c r="M3024" s="76"/>
      <c r="N3024" s="76"/>
      <c r="O3024" s="76"/>
      <c r="P3024" s="76"/>
      <c r="Q3024" s="76"/>
      <c r="R3024" s="76"/>
      <c r="S3024" s="76"/>
      <c r="T3024" s="76"/>
      <c r="U3024" s="76"/>
      <c r="V3024" s="76"/>
      <c r="W3024" s="76"/>
      <c r="X3024" s="76"/>
    </row>
    <row r="3025" spans="1:24">
      <c r="A3025" s="54"/>
      <c r="B3025" s="54"/>
      <c r="C3025" s="80"/>
      <c r="D3025" s="81"/>
      <c r="E3025" s="81"/>
      <c r="F3025" s="80"/>
      <c r="G3025" s="81"/>
      <c r="H3025" s="80"/>
      <c r="I3025" s="83"/>
      <c r="J3025" s="80"/>
      <c r="K3025" s="84" t="s">
        <v>1502</v>
      </c>
      <c r="L3025" s="76">
        <f t="shared" si="218"/>
        <v>5</v>
      </c>
      <c r="M3025" s="76"/>
      <c r="N3025" s="76"/>
      <c r="O3025" s="76"/>
      <c r="P3025" s="76"/>
      <c r="Q3025" s="76"/>
      <c r="R3025" s="76">
        <v>2</v>
      </c>
      <c r="S3025" s="76"/>
      <c r="T3025" s="76">
        <v>2</v>
      </c>
      <c r="U3025" s="76"/>
      <c r="V3025" s="76"/>
      <c r="W3025" s="76">
        <v>1</v>
      </c>
      <c r="X3025" s="76"/>
    </row>
    <row r="3026" spans="1:24">
      <c r="A3026" s="54"/>
      <c r="B3026" s="54"/>
      <c r="C3026" s="46" t="s">
        <v>33</v>
      </c>
      <c r="D3026" s="58" t="s">
        <v>4575</v>
      </c>
      <c r="E3026" s="58" t="s">
        <v>4576</v>
      </c>
      <c r="F3026" s="46" t="s">
        <v>4577</v>
      </c>
      <c r="G3026" s="58" t="s">
        <v>4578</v>
      </c>
      <c r="H3026" s="46" t="s">
        <v>4579</v>
      </c>
      <c r="I3026" s="74">
        <v>1197</v>
      </c>
      <c r="J3026" s="46" t="s">
        <v>1508</v>
      </c>
      <c r="K3026" s="75" t="s">
        <v>1509</v>
      </c>
      <c r="L3026" s="76">
        <f t="shared" si="218"/>
        <v>3</v>
      </c>
      <c r="M3026" s="76"/>
      <c r="N3026" s="76"/>
      <c r="O3026" s="76"/>
      <c r="P3026" s="76"/>
      <c r="Q3026" s="76"/>
      <c r="R3026" s="76"/>
      <c r="S3026" s="76">
        <v>3</v>
      </c>
      <c r="T3026" s="76"/>
      <c r="U3026" s="76"/>
      <c r="V3026" s="76"/>
      <c r="W3026" s="76"/>
      <c r="X3026" s="76"/>
    </row>
    <row r="3027" spans="1:24">
      <c r="A3027" s="54"/>
      <c r="B3027" s="54"/>
      <c r="C3027" s="54"/>
      <c r="D3027" s="77"/>
      <c r="E3027" s="77"/>
      <c r="F3027" s="54"/>
      <c r="G3027" s="77"/>
      <c r="H3027" s="54"/>
      <c r="I3027" s="79"/>
      <c r="J3027" s="54"/>
      <c r="K3027" s="75" t="s">
        <v>1501</v>
      </c>
      <c r="L3027" s="76">
        <f t="shared" si="218"/>
        <v>0</v>
      </c>
      <c r="M3027" s="76"/>
      <c r="N3027" s="76"/>
      <c r="O3027" s="76"/>
      <c r="P3027" s="76"/>
      <c r="Q3027" s="76"/>
      <c r="R3027" s="76"/>
      <c r="S3027" s="76"/>
      <c r="T3027" s="76"/>
      <c r="U3027" s="76"/>
      <c r="V3027" s="76"/>
      <c r="W3027" s="76"/>
      <c r="X3027" s="76"/>
    </row>
    <row r="3028" spans="1:24">
      <c r="A3028" s="54"/>
      <c r="B3028" s="54"/>
      <c r="C3028" s="80"/>
      <c r="D3028" s="81"/>
      <c r="E3028" s="81"/>
      <c r="F3028" s="80"/>
      <c r="G3028" s="81"/>
      <c r="H3028" s="80"/>
      <c r="I3028" s="83"/>
      <c r="J3028" s="80"/>
      <c r="K3028" s="84" t="s">
        <v>1502</v>
      </c>
      <c r="L3028" s="76">
        <f t="shared" si="218"/>
        <v>0</v>
      </c>
      <c r="M3028" s="76"/>
      <c r="N3028" s="76"/>
      <c r="O3028" s="76"/>
      <c r="P3028" s="76"/>
      <c r="Q3028" s="76"/>
      <c r="R3028" s="76"/>
      <c r="S3028" s="76"/>
      <c r="T3028" s="76"/>
      <c r="U3028" s="76"/>
      <c r="V3028" s="76"/>
      <c r="W3028" s="76"/>
      <c r="X3028" s="76"/>
    </row>
    <row r="3029" spans="1:24">
      <c r="A3029" s="54"/>
      <c r="B3029" s="54"/>
      <c r="C3029" s="46" t="s">
        <v>33</v>
      </c>
      <c r="D3029" s="58" t="s">
        <v>4580</v>
      </c>
      <c r="E3029" s="58" t="s">
        <v>4581</v>
      </c>
      <c r="F3029" s="46" t="s">
        <v>4582</v>
      </c>
      <c r="G3029" s="58" t="s">
        <v>4583</v>
      </c>
      <c r="H3029" s="46" t="s">
        <v>4584</v>
      </c>
      <c r="I3029" s="74">
        <v>136</v>
      </c>
      <c r="J3029" s="46" t="s">
        <v>1508</v>
      </c>
      <c r="K3029" s="75" t="s">
        <v>1509</v>
      </c>
      <c r="L3029" s="76">
        <f t="shared" si="218"/>
        <v>3</v>
      </c>
      <c r="M3029" s="76"/>
      <c r="N3029" s="76"/>
      <c r="O3029" s="76"/>
      <c r="P3029" s="76"/>
      <c r="Q3029" s="76"/>
      <c r="R3029" s="76">
        <v>1</v>
      </c>
      <c r="S3029" s="76">
        <v>2</v>
      </c>
      <c r="T3029" s="76"/>
      <c r="U3029" s="76"/>
      <c r="V3029" s="76"/>
      <c r="W3029" s="76"/>
      <c r="X3029" s="76"/>
    </row>
    <row r="3030" spans="1:24">
      <c r="A3030" s="54"/>
      <c r="B3030" s="54"/>
      <c r="C3030" s="54"/>
      <c r="D3030" s="77"/>
      <c r="E3030" s="77"/>
      <c r="F3030" s="54"/>
      <c r="G3030" s="77"/>
      <c r="H3030" s="54"/>
      <c r="I3030" s="79"/>
      <c r="J3030" s="54"/>
      <c r="K3030" s="75" t="s">
        <v>1501</v>
      </c>
      <c r="L3030" s="76">
        <f t="shared" si="218"/>
        <v>0</v>
      </c>
      <c r="M3030" s="76"/>
      <c r="N3030" s="76"/>
      <c r="O3030" s="76"/>
      <c r="P3030" s="76"/>
      <c r="Q3030" s="76"/>
      <c r="R3030" s="76"/>
      <c r="S3030" s="76"/>
      <c r="T3030" s="76"/>
      <c r="U3030" s="76"/>
      <c r="V3030" s="76"/>
      <c r="W3030" s="76"/>
      <c r="X3030" s="76"/>
    </row>
    <row r="3031" spans="1:24">
      <c r="A3031" s="54"/>
      <c r="B3031" s="54"/>
      <c r="C3031" s="80"/>
      <c r="D3031" s="81"/>
      <c r="E3031" s="81"/>
      <c r="F3031" s="80"/>
      <c r="G3031" s="81"/>
      <c r="H3031" s="80"/>
      <c r="I3031" s="83"/>
      <c r="J3031" s="80"/>
      <c r="K3031" s="84" t="s">
        <v>1502</v>
      </c>
      <c r="L3031" s="76">
        <f t="shared" si="218"/>
        <v>0</v>
      </c>
      <c r="M3031" s="76"/>
      <c r="N3031" s="76"/>
      <c r="O3031" s="76"/>
      <c r="P3031" s="76"/>
      <c r="Q3031" s="76"/>
      <c r="R3031" s="76"/>
      <c r="S3031" s="76"/>
      <c r="T3031" s="76"/>
      <c r="U3031" s="76"/>
      <c r="V3031" s="76"/>
      <c r="W3031" s="76"/>
      <c r="X3031" s="76"/>
    </row>
    <row r="3032" spans="1:24">
      <c r="A3032" s="54"/>
      <c r="B3032" s="54"/>
      <c r="C3032" s="46" t="s">
        <v>33</v>
      </c>
      <c r="D3032" s="58" t="s">
        <v>4585</v>
      </c>
      <c r="E3032" s="58" t="s">
        <v>4586</v>
      </c>
      <c r="F3032" s="46" t="s">
        <v>4587</v>
      </c>
      <c r="G3032" s="58" t="s">
        <v>4588</v>
      </c>
      <c r="H3032" s="46" t="s">
        <v>4589</v>
      </c>
      <c r="I3032" s="74">
        <v>1098</v>
      </c>
      <c r="J3032" s="46" t="s">
        <v>1508</v>
      </c>
      <c r="K3032" s="75" t="s">
        <v>1509</v>
      </c>
      <c r="L3032" s="76">
        <f t="shared" si="218"/>
        <v>3</v>
      </c>
      <c r="M3032" s="76"/>
      <c r="N3032" s="76"/>
      <c r="O3032" s="76">
        <v>1</v>
      </c>
      <c r="P3032" s="76"/>
      <c r="Q3032" s="76"/>
      <c r="R3032" s="76"/>
      <c r="S3032" s="76">
        <v>1</v>
      </c>
      <c r="T3032" s="76"/>
      <c r="U3032" s="76">
        <v>1</v>
      </c>
      <c r="V3032" s="76"/>
      <c r="W3032" s="76"/>
      <c r="X3032" s="76"/>
    </row>
    <row r="3033" spans="1:24">
      <c r="A3033" s="54"/>
      <c r="B3033" s="54"/>
      <c r="C3033" s="54"/>
      <c r="D3033" s="77"/>
      <c r="E3033" s="77"/>
      <c r="F3033" s="54"/>
      <c r="G3033" s="77"/>
      <c r="H3033" s="54"/>
      <c r="I3033" s="79"/>
      <c r="J3033" s="54"/>
      <c r="K3033" s="75" t="s">
        <v>1501</v>
      </c>
      <c r="L3033" s="76">
        <f t="shared" si="218"/>
        <v>0</v>
      </c>
      <c r="M3033" s="76"/>
      <c r="N3033" s="76"/>
      <c r="O3033" s="76"/>
      <c r="P3033" s="76"/>
      <c r="Q3033" s="76"/>
      <c r="R3033" s="76"/>
      <c r="S3033" s="76"/>
      <c r="T3033" s="76"/>
      <c r="U3033" s="76"/>
      <c r="V3033" s="76"/>
      <c r="W3033" s="76"/>
      <c r="X3033" s="76"/>
    </row>
    <row r="3034" spans="1:24">
      <c r="A3034" s="54"/>
      <c r="B3034" s="54"/>
      <c r="C3034" s="80"/>
      <c r="D3034" s="81"/>
      <c r="E3034" s="81"/>
      <c r="F3034" s="80"/>
      <c r="G3034" s="81"/>
      <c r="H3034" s="80"/>
      <c r="I3034" s="83"/>
      <c r="J3034" s="80"/>
      <c r="K3034" s="84" t="s">
        <v>1502</v>
      </c>
      <c r="L3034" s="76">
        <f t="shared" si="218"/>
        <v>0</v>
      </c>
      <c r="M3034" s="76"/>
      <c r="N3034" s="76"/>
      <c r="O3034" s="76"/>
      <c r="P3034" s="76"/>
      <c r="Q3034" s="76"/>
      <c r="R3034" s="76"/>
      <c r="S3034" s="76"/>
      <c r="T3034" s="76"/>
      <c r="U3034" s="76"/>
      <c r="V3034" s="76"/>
      <c r="W3034" s="76"/>
      <c r="X3034" s="76"/>
    </row>
    <row r="3035" spans="1:24">
      <c r="A3035" s="54"/>
      <c r="B3035" s="54"/>
      <c r="C3035" s="46" t="s">
        <v>33</v>
      </c>
      <c r="D3035" s="58" t="s">
        <v>4590</v>
      </c>
      <c r="E3035" s="58" t="s">
        <v>4591</v>
      </c>
      <c r="F3035" s="46" t="s">
        <v>4592</v>
      </c>
      <c r="G3035" s="58" t="s">
        <v>4593</v>
      </c>
      <c r="H3035" s="46" t="s">
        <v>4594</v>
      </c>
      <c r="I3035" s="74">
        <v>1434</v>
      </c>
      <c r="J3035" s="46" t="s">
        <v>1508</v>
      </c>
      <c r="K3035" s="75" t="s">
        <v>1509</v>
      </c>
      <c r="L3035" s="76">
        <f t="shared" si="218"/>
        <v>4</v>
      </c>
      <c r="M3035" s="76"/>
      <c r="N3035" s="76">
        <v>1</v>
      </c>
      <c r="O3035" s="76">
        <v>2</v>
      </c>
      <c r="P3035" s="76"/>
      <c r="Q3035" s="76"/>
      <c r="R3035" s="76"/>
      <c r="S3035" s="76">
        <v>1</v>
      </c>
      <c r="T3035" s="76"/>
      <c r="U3035" s="76"/>
      <c r="V3035" s="76"/>
      <c r="W3035" s="76"/>
      <c r="X3035" s="76"/>
    </row>
    <row r="3036" spans="1:24">
      <c r="A3036" s="54"/>
      <c r="B3036" s="54"/>
      <c r="C3036" s="54"/>
      <c r="D3036" s="77"/>
      <c r="E3036" s="77"/>
      <c r="F3036" s="54"/>
      <c r="G3036" s="77"/>
      <c r="H3036" s="54"/>
      <c r="I3036" s="79"/>
      <c r="J3036" s="54"/>
      <c r="K3036" s="75" t="s">
        <v>1501</v>
      </c>
      <c r="L3036" s="76">
        <f t="shared" si="218"/>
        <v>0</v>
      </c>
      <c r="M3036" s="76"/>
      <c r="N3036" s="76"/>
      <c r="O3036" s="76"/>
      <c r="P3036" s="76"/>
      <c r="Q3036" s="76"/>
      <c r="R3036" s="76"/>
      <c r="S3036" s="76"/>
      <c r="T3036" s="76"/>
      <c r="U3036" s="76"/>
      <c r="V3036" s="76"/>
      <c r="W3036" s="76"/>
      <c r="X3036" s="76"/>
    </row>
    <row r="3037" spans="1:24">
      <c r="A3037" s="54"/>
      <c r="B3037" s="54"/>
      <c r="C3037" s="80"/>
      <c r="D3037" s="81"/>
      <c r="E3037" s="81"/>
      <c r="F3037" s="80"/>
      <c r="G3037" s="81"/>
      <c r="H3037" s="80"/>
      <c r="I3037" s="83"/>
      <c r="J3037" s="80"/>
      <c r="K3037" s="84" t="s">
        <v>1502</v>
      </c>
      <c r="L3037" s="76">
        <f t="shared" si="218"/>
        <v>0</v>
      </c>
      <c r="M3037" s="76"/>
      <c r="N3037" s="76"/>
      <c r="O3037" s="76"/>
      <c r="P3037" s="76"/>
      <c r="Q3037" s="76"/>
      <c r="R3037" s="76"/>
      <c r="S3037" s="76"/>
      <c r="T3037" s="76"/>
      <c r="U3037" s="76"/>
      <c r="V3037" s="76"/>
      <c r="W3037" s="76"/>
      <c r="X3037" s="76"/>
    </row>
    <row r="3038" spans="1:24">
      <c r="A3038" s="54"/>
      <c r="B3038" s="54"/>
      <c r="C3038" s="46" t="s">
        <v>33</v>
      </c>
      <c r="D3038" s="58" t="s">
        <v>4595</v>
      </c>
      <c r="E3038" s="58" t="s">
        <v>4596</v>
      </c>
      <c r="F3038" s="46" t="s">
        <v>4597</v>
      </c>
      <c r="G3038" s="58" t="s">
        <v>4598</v>
      </c>
      <c r="H3038" s="46" t="s">
        <v>4599</v>
      </c>
      <c r="I3038" s="74">
        <v>58106</v>
      </c>
      <c r="J3038" s="46" t="s">
        <v>1508</v>
      </c>
      <c r="K3038" s="75" t="s">
        <v>1509</v>
      </c>
      <c r="L3038" s="76">
        <f t="shared" si="218"/>
        <v>0</v>
      </c>
      <c r="M3038" s="76"/>
      <c r="N3038" s="76"/>
      <c r="O3038" s="76"/>
      <c r="P3038" s="76"/>
      <c r="Q3038" s="76"/>
      <c r="R3038" s="76"/>
      <c r="S3038" s="76"/>
      <c r="T3038" s="76"/>
      <c r="U3038" s="76"/>
      <c r="V3038" s="76"/>
      <c r="W3038" s="76"/>
      <c r="X3038" s="76"/>
    </row>
    <row r="3039" spans="1:24">
      <c r="A3039" s="54"/>
      <c r="B3039" s="54"/>
      <c r="C3039" s="54"/>
      <c r="D3039" s="77"/>
      <c r="E3039" s="77"/>
      <c r="F3039" s="54"/>
      <c r="G3039" s="77"/>
      <c r="H3039" s="54"/>
      <c r="I3039" s="79"/>
      <c r="J3039" s="54"/>
      <c r="K3039" s="75" t="s">
        <v>1501</v>
      </c>
      <c r="L3039" s="76">
        <f t="shared" si="218"/>
        <v>0</v>
      </c>
      <c r="M3039" s="76"/>
      <c r="N3039" s="76"/>
      <c r="O3039" s="76"/>
      <c r="P3039" s="76"/>
      <c r="Q3039" s="76"/>
      <c r="R3039" s="76"/>
      <c r="S3039" s="76"/>
      <c r="T3039" s="76"/>
      <c r="U3039" s="76"/>
      <c r="V3039" s="76"/>
      <c r="W3039" s="76"/>
      <c r="X3039" s="76"/>
    </row>
    <row r="3040" spans="1:24">
      <c r="A3040" s="54"/>
      <c r="B3040" s="54"/>
      <c r="C3040" s="80"/>
      <c r="D3040" s="81"/>
      <c r="E3040" s="81"/>
      <c r="F3040" s="80"/>
      <c r="G3040" s="81"/>
      <c r="H3040" s="80"/>
      <c r="I3040" s="83"/>
      <c r="J3040" s="80"/>
      <c r="K3040" s="84" t="s">
        <v>1502</v>
      </c>
      <c r="L3040" s="76">
        <f t="shared" si="218"/>
        <v>5</v>
      </c>
      <c r="M3040" s="76"/>
      <c r="N3040" s="76"/>
      <c r="O3040" s="76"/>
      <c r="P3040" s="76"/>
      <c r="Q3040" s="76"/>
      <c r="R3040" s="76"/>
      <c r="S3040" s="76">
        <v>2</v>
      </c>
      <c r="T3040" s="76">
        <v>3</v>
      </c>
      <c r="U3040" s="76"/>
      <c r="V3040" s="76"/>
      <c r="W3040" s="76"/>
      <c r="X3040" s="76"/>
    </row>
    <row r="3041" spans="1:24">
      <c r="A3041" s="54"/>
      <c r="B3041" s="54"/>
      <c r="C3041" s="46" t="s">
        <v>33</v>
      </c>
      <c r="D3041" s="58" t="s">
        <v>1869</v>
      </c>
      <c r="E3041" s="58" t="s">
        <v>4600</v>
      </c>
      <c r="F3041" s="46" t="s">
        <v>4601</v>
      </c>
      <c r="G3041" s="58" t="s">
        <v>4602</v>
      </c>
      <c r="H3041" s="46" t="s">
        <v>4603</v>
      </c>
      <c r="I3041" s="74">
        <v>19443</v>
      </c>
      <c r="J3041" s="46" t="s">
        <v>1508</v>
      </c>
      <c r="K3041" s="75" t="s">
        <v>1509</v>
      </c>
      <c r="L3041" s="76">
        <f t="shared" si="218"/>
        <v>0</v>
      </c>
      <c r="M3041" s="76"/>
      <c r="N3041" s="76"/>
      <c r="O3041" s="76"/>
      <c r="P3041" s="76"/>
      <c r="Q3041" s="76"/>
      <c r="R3041" s="76"/>
      <c r="S3041" s="76"/>
      <c r="T3041" s="76"/>
      <c r="U3041" s="76"/>
      <c r="V3041" s="76"/>
      <c r="W3041" s="76"/>
      <c r="X3041" s="76"/>
    </row>
    <row r="3042" spans="1:24">
      <c r="A3042" s="54"/>
      <c r="B3042" s="54"/>
      <c r="C3042" s="54"/>
      <c r="D3042" s="77"/>
      <c r="E3042" s="77"/>
      <c r="F3042" s="54"/>
      <c r="G3042" s="77"/>
      <c r="H3042" s="54"/>
      <c r="I3042" s="79"/>
      <c r="J3042" s="54"/>
      <c r="K3042" s="75" t="s">
        <v>1501</v>
      </c>
      <c r="L3042" s="76">
        <f t="shared" si="218"/>
        <v>0</v>
      </c>
      <c r="M3042" s="76"/>
      <c r="N3042" s="76"/>
      <c r="O3042" s="76"/>
      <c r="P3042" s="76"/>
      <c r="Q3042" s="76"/>
      <c r="R3042" s="76"/>
      <c r="S3042" s="76"/>
      <c r="T3042" s="76"/>
      <c r="U3042" s="76"/>
      <c r="V3042" s="76"/>
      <c r="W3042" s="76"/>
      <c r="X3042" s="76"/>
    </row>
    <row r="3043" spans="1:24">
      <c r="A3043" s="54"/>
      <c r="B3043" s="54"/>
      <c r="C3043" s="80"/>
      <c r="D3043" s="81"/>
      <c r="E3043" s="81"/>
      <c r="F3043" s="80"/>
      <c r="G3043" s="81"/>
      <c r="H3043" s="80"/>
      <c r="I3043" s="83"/>
      <c r="J3043" s="80"/>
      <c r="K3043" s="84" t="s">
        <v>1502</v>
      </c>
      <c r="L3043" s="76">
        <f t="shared" si="218"/>
        <v>2</v>
      </c>
      <c r="M3043" s="76"/>
      <c r="N3043" s="76"/>
      <c r="O3043" s="76"/>
      <c r="P3043" s="76"/>
      <c r="Q3043" s="76"/>
      <c r="R3043" s="76">
        <v>2</v>
      </c>
      <c r="S3043" s="76"/>
      <c r="T3043" s="76"/>
      <c r="U3043" s="76"/>
      <c r="V3043" s="76"/>
      <c r="W3043" s="76"/>
      <c r="X3043" s="76"/>
    </row>
    <row r="3044" spans="1:24">
      <c r="A3044" s="54"/>
      <c r="B3044" s="54"/>
      <c r="C3044" s="46" t="s">
        <v>33</v>
      </c>
      <c r="D3044" s="58" t="s">
        <v>4604</v>
      </c>
      <c r="E3044" s="126" t="s">
        <v>4605</v>
      </c>
      <c r="F3044" s="46" t="s">
        <v>4606</v>
      </c>
      <c r="G3044" s="58" t="s">
        <v>4607</v>
      </c>
      <c r="H3044" s="46" t="s">
        <v>4608</v>
      </c>
      <c r="I3044" s="74">
        <v>12</v>
      </c>
      <c r="J3044" s="46" t="s">
        <v>1508</v>
      </c>
      <c r="K3044" s="75" t="s">
        <v>1509</v>
      </c>
      <c r="L3044" s="76">
        <f t="shared" si="218"/>
        <v>0</v>
      </c>
      <c r="M3044" s="76"/>
      <c r="N3044" s="76"/>
      <c r="O3044" s="76"/>
      <c r="P3044" s="76"/>
      <c r="Q3044" s="76"/>
      <c r="R3044" s="76"/>
      <c r="S3044" s="76"/>
      <c r="T3044" s="76"/>
      <c r="U3044" s="76"/>
      <c r="V3044" s="76"/>
      <c r="W3044" s="76"/>
      <c r="X3044" s="76"/>
    </row>
    <row r="3045" spans="1:24">
      <c r="A3045" s="54"/>
      <c r="B3045" s="54"/>
      <c r="C3045" s="54"/>
      <c r="D3045" s="77"/>
      <c r="E3045" s="430"/>
      <c r="F3045" s="54"/>
      <c r="G3045" s="77"/>
      <c r="H3045" s="54"/>
      <c r="I3045" s="79"/>
      <c r="J3045" s="54"/>
      <c r="K3045" s="75" t="s">
        <v>1501</v>
      </c>
      <c r="L3045" s="76">
        <f t="shared" si="218"/>
        <v>0</v>
      </c>
      <c r="M3045" s="76"/>
      <c r="N3045" s="76"/>
      <c r="O3045" s="76"/>
      <c r="P3045" s="76"/>
      <c r="Q3045" s="76"/>
      <c r="R3045" s="76"/>
      <c r="S3045" s="76"/>
      <c r="T3045" s="76"/>
      <c r="U3045" s="76"/>
      <c r="V3045" s="76"/>
      <c r="W3045" s="76"/>
      <c r="X3045" s="76"/>
    </row>
    <row r="3046" spans="1:24">
      <c r="A3046" s="54"/>
      <c r="B3046" s="54"/>
      <c r="C3046" s="80"/>
      <c r="D3046" s="81"/>
      <c r="E3046" s="431"/>
      <c r="F3046" s="80"/>
      <c r="G3046" s="81"/>
      <c r="H3046" s="80"/>
      <c r="I3046" s="83"/>
      <c r="J3046" s="80"/>
      <c r="K3046" s="84" t="s">
        <v>1502</v>
      </c>
      <c r="L3046" s="76">
        <f t="shared" si="218"/>
        <v>2</v>
      </c>
      <c r="M3046" s="76"/>
      <c r="N3046" s="76"/>
      <c r="O3046" s="76">
        <v>2</v>
      </c>
      <c r="P3046" s="76"/>
      <c r="Q3046" s="76"/>
      <c r="R3046" s="76"/>
      <c r="S3046" s="76"/>
      <c r="T3046" s="76"/>
      <c r="U3046" s="76"/>
      <c r="V3046" s="76"/>
      <c r="W3046" s="76"/>
      <c r="X3046" s="76"/>
    </row>
    <row r="3047" spans="1:24">
      <c r="A3047" s="54"/>
      <c r="B3047" s="54"/>
      <c r="C3047" s="46" t="s">
        <v>33</v>
      </c>
      <c r="D3047" s="58" t="s">
        <v>4609</v>
      </c>
      <c r="E3047" s="58" t="s">
        <v>4610</v>
      </c>
      <c r="F3047" s="46" t="s">
        <v>4611</v>
      </c>
      <c r="G3047" s="58" t="s">
        <v>4593</v>
      </c>
      <c r="H3047" s="46" t="s">
        <v>4612</v>
      </c>
      <c r="I3047" s="74">
        <v>544</v>
      </c>
      <c r="J3047" s="46" t="s">
        <v>1508</v>
      </c>
      <c r="K3047" s="75" t="s">
        <v>1509</v>
      </c>
      <c r="L3047" s="76">
        <f t="shared" si="218"/>
        <v>0</v>
      </c>
      <c r="M3047" s="76"/>
      <c r="N3047" s="76"/>
      <c r="O3047" s="76"/>
      <c r="P3047" s="76"/>
      <c r="Q3047" s="76"/>
      <c r="R3047" s="76"/>
      <c r="S3047" s="76"/>
      <c r="T3047" s="76"/>
      <c r="U3047" s="76"/>
      <c r="V3047" s="76"/>
      <c r="W3047" s="76"/>
      <c r="X3047" s="76"/>
    </row>
    <row r="3048" spans="1:24">
      <c r="A3048" s="54"/>
      <c r="B3048" s="54"/>
      <c r="C3048" s="54"/>
      <c r="D3048" s="77"/>
      <c r="E3048" s="77"/>
      <c r="F3048" s="54"/>
      <c r="G3048" s="77"/>
      <c r="H3048" s="54"/>
      <c r="I3048" s="79"/>
      <c r="J3048" s="54"/>
      <c r="K3048" s="75" t="s">
        <v>1501</v>
      </c>
      <c r="L3048" s="76">
        <f t="shared" si="218"/>
        <v>0</v>
      </c>
      <c r="M3048" s="76"/>
      <c r="N3048" s="76"/>
      <c r="O3048" s="76"/>
      <c r="P3048" s="76"/>
      <c r="Q3048" s="76"/>
      <c r="R3048" s="76"/>
      <c r="S3048" s="76"/>
      <c r="T3048" s="76"/>
      <c r="U3048" s="76"/>
      <c r="V3048" s="76"/>
      <c r="W3048" s="76"/>
      <c r="X3048" s="76"/>
    </row>
    <row r="3049" spans="1:24">
      <c r="A3049" s="54"/>
      <c r="B3049" s="54"/>
      <c r="C3049" s="80"/>
      <c r="D3049" s="81"/>
      <c r="E3049" s="81"/>
      <c r="F3049" s="80"/>
      <c r="G3049" s="81"/>
      <c r="H3049" s="80"/>
      <c r="I3049" s="83"/>
      <c r="J3049" s="80"/>
      <c r="K3049" s="84" t="s">
        <v>1502</v>
      </c>
      <c r="L3049" s="76">
        <f t="shared" si="218"/>
        <v>2</v>
      </c>
      <c r="M3049" s="76"/>
      <c r="N3049" s="76"/>
      <c r="O3049" s="76"/>
      <c r="P3049" s="76"/>
      <c r="Q3049" s="76"/>
      <c r="R3049" s="76"/>
      <c r="S3049" s="76"/>
      <c r="T3049" s="76">
        <v>1</v>
      </c>
      <c r="U3049" s="76"/>
      <c r="V3049" s="76"/>
      <c r="W3049" s="76">
        <v>1</v>
      </c>
      <c r="X3049" s="76"/>
    </row>
    <row r="3050" spans="1:24">
      <c r="A3050" s="54"/>
      <c r="B3050" s="54"/>
      <c r="C3050" s="46" t="s">
        <v>33</v>
      </c>
      <c r="D3050" s="58" t="s">
        <v>4613</v>
      </c>
      <c r="E3050" s="58" t="s">
        <v>4614</v>
      </c>
      <c r="F3050" s="46" t="s">
        <v>4615</v>
      </c>
      <c r="G3050" s="58" t="s">
        <v>4616</v>
      </c>
      <c r="H3050" s="46" t="s">
        <v>4617</v>
      </c>
      <c r="I3050" s="74">
        <v>237</v>
      </c>
      <c r="J3050" s="46" t="s">
        <v>1508</v>
      </c>
      <c r="K3050" s="75" t="s">
        <v>1509</v>
      </c>
      <c r="L3050" s="76">
        <f t="shared" si="218"/>
        <v>3</v>
      </c>
      <c r="M3050" s="76"/>
      <c r="N3050" s="76"/>
      <c r="O3050" s="76"/>
      <c r="P3050" s="76"/>
      <c r="Q3050" s="76"/>
      <c r="R3050" s="76">
        <v>1</v>
      </c>
      <c r="S3050" s="76">
        <v>1</v>
      </c>
      <c r="T3050" s="76"/>
      <c r="U3050" s="76"/>
      <c r="V3050" s="76"/>
      <c r="W3050" s="76">
        <v>1</v>
      </c>
      <c r="X3050" s="76"/>
    </row>
    <row r="3051" spans="1:24">
      <c r="A3051" s="54"/>
      <c r="B3051" s="54"/>
      <c r="C3051" s="54"/>
      <c r="D3051" s="77"/>
      <c r="E3051" s="77"/>
      <c r="F3051" s="54"/>
      <c r="G3051" s="77"/>
      <c r="H3051" s="54"/>
      <c r="I3051" s="79"/>
      <c r="J3051" s="54"/>
      <c r="K3051" s="75" t="s">
        <v>1501</v>
      </c>
      <c r="L3051" s="76">
        <f t="shared" si="218"/>
        <v>0</v>
      </c>
      <c r="M3051" s="76"/>
      <c r="N3051" s="76"/>
      <c r="O3051" s="76"/>
      <c r="P3051" s="76"/>
      <c r="Q3051" s="76"/>
      <c r="R3051" s="76"/>
      <c r="S3051" s="76"/>
      <c r="T3051" s="76"/>
      <c r="U3051" s="76"/>
      <c r="V3051" s="76"/>
      <c r="W3051" s="76"/>
      <c r="X3051" s="76"/>
    </row>
    <row r="3052" spans="1:24">
      <c r="A3052" s="54"/>
      <c r="B3052" s="80"/>
      <c r="C3052" s="80"/>
      <c r="D3052" s="81"/>
      <c r="E3052" s="81"/>
      <c r="F3052" s="80"/>
      <c r="G3052" s="81"/>
      <c r="H3052" s="80"/>
      <c r="I3052" s="83"/>
      <c r="J3052" s="80"/>
      <c r="K3052" s="84" t="s">
        <v>1502</v>
      </c>
      <c r="L3052" s="76">
        <f t="shared" si="218"/>
        <v>0</v>
      </c>
      <c r="M3052" s="76"/>
      <c r="N3052" s="76"/>
      <c r="O3052" s="76"/>
      <c r="P3052" s="76"/>
      <c r="Q3052" s="76"/>
      <c r="R3052" s="76"/>
      <c r="S3052" s="76"/>
      <c r="T3052" s="76"/>
      <c r="U3052" s="76"/>
      <c r="V3052" s="76"/>
      <c r="W3052" s="76"/>
      <c r="X3052" s="76"/>
    </row>
    <row r="3053" spans="1:24">
      <c r="A3053" s="54"/>
      <c r="B3053" s="103" t="s">
        <v>4618</v>
      </c>
      <c r="C3053" s="103"/>
      <c r="D3053" s="420">
        <f>COUNTA(D3056:D3094)</f>
        <v>13</v>
      </c>
      <c r="E3053" s="58"/>
      <c r="F3053" s="58"/>
      <c r="G3053" s="58"/>
      <c r="H3053" s="46"/>
      <c r="I3053" s="74">
        <f>SUM(I3056:I3094)</f>
        <v>172094</v>
      </c>
      <c r="J3053" s="46" t="s">
        <v>39</v>
      </c>
      <c r="K3053" s="75" t="s">
        <v>32</v>
      </c>
      <c r="L3053" s="76">
        <f t="shared" si="218"/>
        <v>25</v>
      </c>
      <c r="M3053" s="76">
        <f>SUM(M3056,M3059,M3062,M3065,M3068,M3071,M3074,M3077,M3080,M3083,M3086,M3089,M3092)</f>
        <v>4</v>
      </c>
      <c r="N3053" s="76">
        <f t="shared" ref="N3053:X3053" si="219">SUM(N3056,N3059,N3062,N3065,N3068,N3071,N3074,N3077,N3080,N3083,N3086,N3089,N3092)</f>
        <v>4</v>
      </c>
      <c r="O3053" s="76">
        <f t="shared" si="219"/>
        <v>4</v>
      </c>
      <c r="P3053" s="76">
        <f t="shared" si="219"/>
        <v>0</v>
      </c>
      <c r="Q3053" s="76">
        <f t="shared" si="219"/>
        <v>0</v>
      </c>
      <c r="R3053" s="76">
        <f t="shared" si="219"/>
        <v>3</v>
      </c>
      <c r="S3053" s="76">
        <f t="shared" si="219"/>
        <v>3</v>
      </c>
      <c r="T3053" s="76">
        <f t="shared" si="219"/>
        <v>5</v>
      </c>
      <c r="U3053" s="76">
        <f t="shared" si="219"/>
        <v>0</v>
      </c>
      <c r="V3053" s="76">
        <f t="shared" si="219"/>
        <v>0</v>
      </c>
      <c r="W3053" s="76">
        <f t="shared" si="219"/>
        <v>2</v>
      </c>
      <c r="X3053" s="76">
        <f t="shared" si="219"/>
        <v>0</v>
      </c>
    </row>
    <row r="3054" spans="1:24">
      <c r="A3054" s="54"/>
      <c r="B3054" s="103"/>
      <c r="C3054" s="103"/>
      <c r="D3054" s="426"/>
      <c r="E3054" s="77"/>
      <c r="F3054" s="77"/>
      <c r="G3054" s="77"/>
      <c r="H3054" s="54"/>
      <c r="I3054" s="427"/>
      <c r="J3054" s="54"/>
      <c r="K3054" s="75" t="s">
        <v>34</v>
      </c>
      <c r="L3054" s="76">
        <f t="shared" si="218"/>
        <v>3</v>
      </c>
      <c r="M3054" s="76">
        <f t="shared" ref="M3054:X3055" si="220">SUM(M3057,M3060,M3063,M3066,M3069,M3072,M3075,M3078,M3081,M3084,M3087,M3090,M3093)</f>
        <v>0</v>
      </c>
      <c r="N3054" s="76">
        <f t="shared" si="220"/>
        <v>0</v>
      </c>
      <c r="O3054" s="76">
        <f t="shared" si="220"/>
        <v>0</v>
      </c>
      <c r="P3054" s="76">
        <f t="shared" si="220"/>
        <v>0</v>
      </c>
      <c r="Q3054" s="76">
        <f t="shared" si="220"/>
        <v>0</v>
      </c>
      <c r="R3054" s="76">
        <f t="shared" si="220"/>
        <v>0</v>
      </c>
      <c r="S3054" s="76">
        <f t="shared" si="220"/>
        <v>0</v>
      </c>
      <c r="T3054" s="76">
        <f t="shared" si="220"/>
        <v>3</v>
      </c>
      <c r="U3054" s="76">
        <f t="shared" si="220"/>
        <v>0</v>
      </c>
      <c r="V3054" s="76">
        <f t="shared" si="220"/>
        <v>0</v>
      </c>
      <c r="W3054" s="76">
        <f t="shared" si="220"/>
        <v>0</v>
      </c>
      <c r="X3054" s="76">
        <f t="shared" si="220"/>
        <v>0</v>
      </c>
    </row>
    <row r="3055" spans="1:24">
      <c r="A3055" s="54"/>
      <c r="B3055" s="103"/>
      <c r="C3055" s="103"/>
      <c r="D3055" s="428"/>
      <c r="E3055" s="81"/>
      <c r="F3055" s="81"/>
      <c r="G3055" s="81"/>
      <c r="H3055" s="80"/>
      <c r="I3055" s="429"/>
      <c r="J3055" s="80"/>
      <c r="K3055" s="84" t="s">
        <v>36</v>
      </c>
      <c r="L3055" s="76">
        <f t="shared" si="218"/>
        <v>25</v>
      </c>
      <c r="M3055" s="76">
        <f t="shared" si="220"/>
        <v>0</v>
      </c>
      <c r="N3055" s="76">
        <f t="shared" si="220"/>
        <v>0</v>
      </c>
      <c r="O3055" s="76">
        <f t="shared" si="220"/>
        <v>1</v>
      </c>
      <c r="P3055" s="76">
        <f t="shared" si="220"/>
        <v>0</v>
      </c>
      <c r="Q3055" s="76">
        <f t="shared" si="220"/>
        <v>0</v>
      </c>
      <c r="R3055" s="76">
        <f t="shared" si="220"/>
        <v>0</v>
      </c>
      <c r="S3055" s="76">
        <f t="shared" si="220"/>
        <v>5</v>
      </c>
      <c r="T3055" s="76">
        <f t="shared" si="220"/>
        <v>11</v>
      </c>
      <c r="U3055" s="76">
        <f t="shared" si="220"/>
        <v>3</v>
      </c>
      <c r="V3055" s="76">
        <f t="shared" si="220"/>
        <v>0</v>
      </c>
      <c r="W3055" s="76">
        <f t="shared" si="220"/>
        <v>5</v>
      </c>
      <c r="X3055" s="76">
        <f t="shared" si="220"/>
        <v>0</v>
      </c>
    </row>
    <row r="3056" spans="1:24">
      <c r="A3056" s="54"/>
      <c r="B3056" s="46" t="s">
        <v>4619</v>
      </c>
      <c r="C3056" s="46" t="s">
        <v>1633</v>
      </c>
      <c r="D3056" s="58" t="s">
        <v>4620</v>
      </c>
      <c r="E3056" s="58" t="s">
        <v>4621</v>
      </c>
      <c r="F3056" s="46" t="s">
        <v>4622</v>
      </c>
      <c r="G3056" s="58" t="s">
        <v>4623</v>
      </c>
      <c r="H3056" s="46" t="s">
        <v>4624</v>
      </c>
      <c r="I3056" s="74">
        <v>5160</v>
      </c>
      <c r="J3056" s="46" t="s">
        <v>39</v>
      </c>
      <c r="K3056" s="75" t="s">
        <v>32</v>
      </c>
      <c r="L3056" s="76">
        <f t="shared" si="218"/>
        <v>3</v>
      </c>
      <c r="M3056" s="76">
        <v>1</v>
      </c>
      <c r="N3056" s="76">
        <v>1</v>
      </c>
      <c r="O3056" s="76">
        <v>0</v>
      </c>
      <c r="P3056" s="76">
        <v>0</v>
      </c>
      <c r="Q3056" s="76">
        <v>0</v>
      </c>
      <c r="R3056" s="76">
        <v>0</v>
      </c>
      <c r="S3056" s="76">
        <v>0</v>
      </c>
      <c r="T3056" s="76">
        <v>1</v>
      </c>
      <c r="U3056" s="76">
        <v>0</v>
      </c>
      <c r="V3056" s="76">
        <v>0</v>
      </c>
      <c r="W3056" s="76">
        <v>0</v>
      </c>
      <c r="X3056" s="76">
        <v>0</v>
      </c>
    </row>
    <row r="3057" spans="1:24">
      <c r="A3057" s="54"/>
      <c r="B3057" s="54"/>
      <c r="C3057" s="54"/>
      <c r="D3057" s="77"/>
      <c r="E3057" s="77"/>
      <c r="F3057" s="54"/>
      <c r="G3057" s="77"/>
      <c r="H3057" s="54"/>
      <c r="I3057" s="79"/>
      <c r="J3057" s="54"/>
      <c r="K3057" s="75" t="s">
        <v>34</v>
      </c>
      <c r="L3057" s="76">
        <f t="shared" si="218"/>
        <v>3</v>
      </c>
      <c r="M3057" s="76">
        <v>0</v>
      </c>
      <c r="N3057" s="76">
        <v>0</v>
      </c>
      <c r="O3057" s="76">
        <v>0</v>
      </c>
      <c r="P3057" s="76">
        <v>0</v>
      </c>
      <c r="Q3057" s="76">
        <v>0</v>
      </c>
      <c r="R3057" s="76">
        <v>0</v>
      </c>
      <c r="S3057" s="76">
        <v>0</v>
      </c>
      <c r="T3057" s="76">
        <v>3</v>
      </c>
      <c r="U3057" s="76">
        <v>0</v>
      </c>
      <c r="V3057" s="76">
        <v>0</v>
      </c>
      <c r="W3057" s="76">
        <v>0</v>
      </c>
      <c r="X3057" s="76">
        <v>0</v>
      </c>
    </row>
    <row r="3058" spans="1:24">
      <c r="A3058" s="54"/>
      <c r="B3058" s="54"/>
      <c r="C3058" s="80"/>
      <c r="D3058" s="81"/>
      <c r="E3058" s="81"/>
      <c r="F3058" s="80"/>
      <c r="G3058" s="81"/>
      <c r="H3058" s="80"/>
      <c r="I3058" s="83"/>
      <c r="J3058" s="80"/>
      <c r="K3058" s="84" t="s">
        <v>36</v>
      </c>
      <c r="L3058" s="76">
        <f t="shared" si="218"/>
        <v>0</v>
      </c>
      <c r="M3058" s="76">
        <v>0</v>
      </c>
      <c r="N3058" s="76">
        <v>0</v>
      </c>
      <c r="O3058" s="76">
        <v>0</v>
      </c>
      <c r="P3058" s="76">
        <v>0</v>
      </c>
      <c r="Q3058" s="76">
        <v>0</v>
      </c>
      <c r="R3058" s="76">
        <v>0</v>
      </c>
      <c r="S3058" s="76">
        <v>0</v>
      </c>
      <c r="T3058" s="76">
        <v>0</v>
      </c>
      <c r="U3058" s="76">
        <v>0</v>
      </c>
      <c r="V3058" s="76">
        <v>0</v>
      </c>
      <c r="W3058" s="76">
        <v>0</v>
      </c>
      <c r="X3058" s="76">
        <v>0</v>
      </c>
    </row>
    <row r="3059" spans="1:24">
      <c r="A3059" s="54"/>
      <c r="B3059" s="54"/>
      <c r="C3059" s="46" t="s">
        <v>1633</v>
      </c>
      <c r="D3059" s="58" t="s">
        <v>4625</v>
      </c>
      <c r="E3059" s="58" t="s">
        <v>4626</v>
      </c>
      <c r="F3059" s="46" t="s">
        <v>4627</v>
      </c>
      <c r="G3059" s="58" t="s">
        <v>4628</v>
      </c>
      <c r="H3059" s="46" t="s">
        <v>4629</v>
      </c>
      <c r="I3059" s="74">
        <v>0</v>
      </c>
      <c r="J3059" s="46" t="s">
        <v>39</v>
      </c>
      <c r="K3059" s="75" t="s">
        <v>32</v>
      </c>
      <c r="L3059" s="76">
        <f t="shared" si="218"/>
        <v>2</v>
      </c>
      <c r="M3059" s="76">
        <v>1</v>
      </c>
      <c r="N3059" s="76">
        <v>0</v>
      </c>
      <c r="O3059" s="76">
        <v>0</v>
      </c>
      <c r="P3059" s="76">
        <v>0</v>
      </c>
      <c r="Q3059" s="76">
        <v>0</v>
      </c>
      <c r="R3059" s="76">
        <v>0</v>
      </c>
      <c r="S3059" s="76">
        <v>1</v>
      </c>
      <c r="T3059" s="76">
        <v>0</v>
      </c>
      <c r="U3059" s="76">
        <v>0</v>
      </c>
      <c r="V3059" s="76">
        <v>0</v>
      </c>
      <c r="W3059" s="76">
        <v>0</v>
      </c>
      <c r="X3059" s="76">
        <v>0</v>
      </c>
    </row>
    <row r="3060" spans="1:24">
      <c r="A3060" s="54"/>
      <c r="B3060" s="54"/>
      <c r="C3060" s="54"/>
      <c r="D3060" s="77"/>
      <c r="E3060" s="77"/>
      <c r="F3060" s="54"/>
      <c r="G3060" s="77"/>
      <c r="H3060" s="54"/>
      <c r="I3060" s="79"/>
      <c r="J3060" s="54"/>
      <c r="K3060" s="75" t="s">
        <v>34</v>
      </c>
      <c r="L3060" s="76">
        <f t="shared" si="218"/>
        <v>0</v>
      </c>
      <c r="M3060" s="76">
        <v>0</v>
      </c>
      <c r="N3060" s="76">
        <v>0</v>
      </c>
      <c r="O3060" s="76">
        <v>0</v>
      </c>
      <c r="P3060" s="76">
        <v>0</v>
      </c>
      <c r="Q3060" s="76">
        <v>0</v>
      </c>
      <c r="R3060" s="76">
        <v>0</v>
      </c>
      <c r="S3060" s="76">
        <v>0</v>
      </c>
      <c r="T3060" s="76">
        <v>0</v>
      </c>
      <c r="U3060" s="76">
        <v>0</v>
      </c>
      <c r="V3060" s="76">
        <v>0</v>
      </c>
      <c r="W3060" s="76">
        <v>0</v>
      </c>
      <c r="X3060" s="76">
        <v>0</v>
      </c>
    </row>
    <row r="3061" spans="1:24">
      <c r="A3061" s="54"/>
      <c r="B3061" s="54"/>
      <c r="C3061" s="80"/>
      <c r="D3061" s="81"/>
      <c r="E3061" s="81"/>
      <c r="F3061" s="80"/>
      <c r="G3061" s="81"/>
      <c r="H3061" s="80"/>
      <c r="I3061" s="83"/>
      <c r="J3061" s="80"/>
      <c r="K3061" s="84" t="s">
        <v>36</v>
      </c>
      <c r="L3061" s="76">
        <f t="shared" si="218"/>
        <v>0</v>
      </c>
      <c r="M3061" s="76">
        <v>0</v>
      </c>
      <c r="N3061" s="76">
        <v>0</v>
      </c>
      <c r="O3061" s="76">
        <v>0</v>
      </c>
      <c r="P3061" s="76">
        <v>0</v>
      </c>
      <c r="Q3061" s="76">
        <v>0</v>
      </c>
      <c r="R3061" s="76">
        <v>0</v>
      </c>
      <c r="S3061" s="76">
        <v>0</v>
      </c>
      <c r="T3061" s="76">
        <v>0</v>
      </c>
      <c r="U3061" s="76">
        <v>0</v>
      </c>
      <c r="V3061" s="76">
        <v>0</v>
      </c>
      <c r="W3061" s="76">
        <v>0</v>
      </c>
      <c r="X3061" s="76">
        <v>0</v>
      </c>
    </row>
    <row r="3062" spans="1:24">
      <c r="A3062" s="54"/>
      <c r="B3062" s="54"/>
      <c r="C3062" s="46" t="s">
        <v>1633</v>
      </c>
      <c r="D3062" s="58" t="s">
        <v>4630</v>
      </c>
      <c r="E3062" s="58" t="s">
        <v>4631</v>
      </c>
      <c r="F3062" s="46" t="s">
        <v>4632</v>
      </c>
      <c r="G3062" s="58" t="s">
        <v>4633</v>
      </c>
      <c r="H3062" s="46" t="s">
        <v>4634</v>
      </c>
      <c r="I3062" s="74">
        <v>87</v>
      </c>
      <c r="J3062" s="46" t="s">
        <v>39</v>
      </c>
      <c r="K3062" s="75" t="s">
        <v>32</v>
      </c>
      <c r="L3062" s="76">
        <f t="shared" si="218"/>
        <v>4</v>
      </c>
      <c r="M3062" s="76">
        <v>1</v>
      </c>
      <c r="N3062" s="76">
        <v>2</v>
      </c>
      <c r="O3062" s="76">
        <v>1</v>
      </c>
      <c r="P3062" s="76">
        <v>0</v>
      </c>
      <c r="Q3062" s="76">
        <v>0</v>
      </c>
      <c r="R3062" s="76">
        <v>0</v>
      </c>
      <c r="S3062" s="76">
        <v>0</v>
      </c>
      <c r="T3062" s="76">
        <v>0</v>
      </c>
      <c r="U3062" s="76">
        <v>0</v>
      </c>
      <c r="V3062" s="76">
        <v>0</v>
      </c>
      <c r="W3062" s="76">
        <v>0</v>
      </c>
      <c r="X3062" s="76">
        <v>0</v>
      </c>
    </row>
    <row r="3063" spans="1:24">
      <c r="A3063" s="54"/>
      <c r="B3063" s="54"/>
      <c r="C3063" s="54"/>
      <c r="D3063" s="77"/>
      <c r="E3063" s="77"/>
      <c r="F3063" s="54"/>
      <c r="G3063" s="77"/>
      <c r="H3063" s="54"/>
      <c r="I3063" s="79"/>
      <c r="J3063" s="54"/>
      <c r="K3063" s="75" t="s">
        <v>34</v>
      </c>
      <c r="L3063" s="76">
        <f t="shared" si="218"/>
        <v>0</v>
      </c>
      <c r="M3063" s="76">
        <v>0</v>
      </c>
      <c r="N3063" s="76">
        <v>0</v>
      </c>
      <c r="O3063" s="76">
        <v>0</v>
      </c>
      <c r="P3063" s="76">
        <v>0</v>
      </c>
      <c r="Q3063" s="76">
        <v>0</v>
      </c>
      <c r="R3063" s="76">
        <v>0</v>
      </c>
      <c r="S3063" s="76">
        <v>0</v>
      </c>
      <c r="T3063" s="76">
        <v>0</v>
      </c>
      <c r="U3063" s="76">
        <v>0</v>
      </c>
      <c r="V3063" s="76">
        <v>0</v>
      </c>
      <c r="W3063" s="76">
        <v>0</v>
      </c>
      <c r="X3063" s="76">
        <v>0</v>
      </c>
    </row>
    <row r="3064" spans="1:24">
      <c r="A3064" s="54"/>
      <c r="B3064" s="54"/>
      <c r="C3064" s="80"/>
      <c r="D3064" s="81"/>
      <c r="E3064" s="81"/>
      <c r="F3064" s="80"/>
      <c r="G3064" s="81"/>
      <c r="H3064" s="80"/>
      <c r="I3064" s="83"/>
      <c r="J3064" s="80"/>
      <c r="K3064" s="84" t="s">
        <v>36</v>
      </c>
      <c r="L3064" s="76">
        <f t="shared" si="218"/>
        <v>0</v>
      </c>
      <c r="M3064" s="76">
        <v>0</v>
      </c>
      <c r="N3064" s="76">
        <v>0</v>
      </c>
      <c r="O3064" s="76">
        <v>0</v>
      </c>
      <c r="P3064" s="76">
        <v>0</v>
      </c>
      <c r="Q3064" s="76">
        <v>0</v>
      </c>
      <c r="R3064" s="76">
        <v>0</v>
      </c>
      <c r="S3064" s="76">
        <v>0</v>
      </c>
      <c r="T3064" s="76">
        <v>0</v>
      </c>
      <c r="U3064" s="76">
        <v>0</v>
      </c>
      <c r="V3064" s="76">
        <v>0</v>
      </c>
      <c r="W3064" s="76">
        <v>0</v>
      </c>
      <c r="X3064" s="76">
        <v>0</v>
      </c>
    </row>
    <row r="3065" spans="1:24">
      <c r="A3065" s="54"/>
      <c r="B3065" s="54"/>
      <c r="C3065" s="46" t="s">
        <v>1633</v>
      </c>
      <c r="D3065" s="58" t="s">
        <v>4635</v>
      </c>
      <c r="E3065" s="58" t="s">
        <v>4636</v>
      </c>
      <c r="F3065" s="46" t="s">
        <v>4637</v>
      </c>
      <c r="G3065" s="58" t="s">
        <v>4638</v>
      </c>
      <c r="H3065" s="46" t="s">
        <v>4639</v>
      </c>
      <c r="I3065" s="74">
        <v>883</v>
      </c>
      <c r="J3065" s="46" t="s">
        <v>39</v>
      </c>
      <c r="K3065" s="75" t="s">
        <v>32</v>
      </c>
      <c r="L3065" s="76">
        <f t="shared" si="218"/>
        <v>4</v>
      </c>
      <c r="M3065" s="76">
        <v>0</v>
      </c>
      <c r="N3065" s="76">
        <v>0</v>
      </c>
      <c r="O3065" s="76">
        <v>1</v>
      </c>
      <c r="P3065" s="76">
        <v>0</v>
      </c>
      <c r="Q3065" s="76">
        <v>0</v>
      </c>
      <c r="R3065" s="76">
        <v>0</v>
      </c>
      <c r="S3065" s="76">
        <v>0</v>
      </c>
      <c r="T3065" s="76">
        <v>3</v>
      </c>
      <c r="U3065" s="76">
        <v>0</v>
      </c>
      <c r="V3065" s="76">
        <v>0</v>
      </c>
      <c r="W3065" s="76">
        <v>0</v>
      </c>
      <c r="X3065" s="76">
        <v>0</v>
      </c>
    </row>
    <row r="3066" spans="1:24">
      <c r="A3066" s="54"/>
      <c r="B3066" s="54"/>
      <c r="C3066" s="54"/>
      <c r="D3066" s="77"/>
      <c r="E3066" s="77"/>
      <c r="F3066" s="54"/>
      <c r="G3066" s="77"/>
      <c r="H3066" s="54"/>
      <c r="I3066" s="79"/>
      <c r="J3066" s="54"/>
      <c r="K3066" s="75" t="s">
        <v>34</v>
      </c>
      <c r="L3066" s="76">
        <f t="shared" si="218"/>
        <v>0</v>
      </c>
      <c r="M3066" s="76">
        <v>0</v>
      </c>
      <c r="N3066" s="76">
        <v>0</v>
      </c>
      <c r="O3066" s="76">
        <v>0</v>
      </c>
      <c r="P3066" s="76">
        <v>0</v>
      </c>
      <c r="Q3066" s="76">
        <v>0</v>
      </c>
      <c r="R3066" s="76">
        <v>0</v>
      </c>
      <c r="S3066" s="76">
        <v>0</v>
      </c>
      <c r="T3066" s="76">
        <v>0</v>
      </c>
      <c r="U3066" s="76">
        <v>0</v>
      </c>
      <c r="V3066" s="76">
        <v>0</v>
      </c>
      <c r="W3066" s="76">
        <v>0</v>
      </c>
      <c r="X3066" s="76">
        <v>0</v>
      </c>
    </row>
    <row r="3067" spans="1:24">
      <c r="A3067" s="54"/>
      <c r="B3067" s="54"/>
      <c r="C3067" s="80"/>
      <c r="D3067" s="81"/>
      <c r="E3067" s="81"/>
      <c r="F3067" s="80"/>
      <c r="G3067" s="81"/>
      <c r="H3067" s="80"/>
      <c r="I3067" s="83"/>
      <c r="J3067" s="80"/>
      <c r="K3067" s="84" t="s">
        <v>36</v>
      </c>
      <c r="L3067" s="76">
        <f t="shared" si="218"/>
        <v>0</v>
      </c>
      <c r="M3067" s="76">
        <v>0</v>
      </c>
      <c r="N3067" s="76">
        <v>0</v>
      </c>
      <c r="O3067" s="76">
        <v>0</v>
      </c>
      <c r="P3067" s="76">
        <v>0</v>
      </c>
      <c r="Q3067" s="76">
        <v>0</v>
      </c>
      <c r="R3067" s="76">
        <v>0</v>
      </c>
      <c r="S3067" s="76">
        <v>0</v>
      </c>
      <c r="T3067" s="76">
        <v>0</v>
      </c>
      <c r="U3067" s="76">
        <v>0</v>
      </c>
      <c r="V3067" s="76">
        <v>0</v>
      </c>
      <c r="W3067" s="76">
        <v>0</v>
      </c>
      <c r="X3067" s="76">
        <v>0</v>
      </c>
    </row>
    <row r="3068" spans="1:24">
      <c r="A3068" s="54"/>
      <c r="B3068" s="54"/>
      <c r="C3068" s="46" t="s">
        <v>1633</v>
      </c>
      <c r="D3068" s="58" t="s">
        <v>4640</v>
      </c>
      <c r="E3068" s="58" t="s">
        <v>4641</v>
      </c>
      <c r="F3068" s="46" t="s">
        <v>4642</v>
      </c>
      <c r="G3068" s="58" t="s">
        <v>4643</v>
      </c>
      <c r="H3068" s="46" t="s">
        <v>4644</v>
      </c>
      <c r="I3068" s="74">
        <v>3</v>
      </c>
      <c r="J3068" s="46" t="s">
        <v>39</v>
      </c>
      <c r="K3068" s="75" t="s">
        <v>32</v>
      </c>
      <c r="L3068" s="76">
        <f t="shared" si="218"/>
        <v>3</v>
      </c>
      <c r="M3068" s="76">
        <v>0</v>
      </c>
      <c r="N3068" s="76">
        <v>0</v>
      </c>
      <c r="O3068" s="76">
        <v>0</v>
      </c>
      <c r="P3068" s="76">
        <v>0</v>
      </c>
      <c r="Q3068" s="76">
        <v>0</v>
      </c>
      <c r="R3068" s="76">
        <v>0</v>
      </c>
      <c r="S3068" s="76">
        <v>0</v>
      </c>
      <c r="T3068" s="76">
        <v>1</v>
      </c>
      <c r="U3068" s="76">
        <v>0</v>
      </c>
      <c r="V3068" s="76">
        <v>0</v>
      </c>
      <c r="W3068" s="76">
        <v>2</v>
      </c>
      <c r="X3068" s="76">
        <v>0</v>
      </c>
    </row>
    <row r="3069" spans="1:24">
      <c r="A3069" s="54"/>
      <c r="B3069" s="54"/>
      <c r="C3069" s="54"/>
      <c r="D3069" s="77"/>
      <c r="E3069" s="77"/>
      <c r="F3069" s="54"/>
      <c r="G3069" s="77"/>
      <c r="H3069" s="54"/>
      <c r="I3069" s="79"/>
      <c r="J3069" s="54"/>
      <c r="K3069" s="75" t="s">
        <v>34</v>
      </c>
      <c r="L3069" s="76">
        <f t="shared" si="218"/>
        <v>0</v>
      </c>
      <c r="M3069" s="76">
        <v>0</v>
      </c>
      <c r="N3069" s="76">
        <v>0</v>
      </c>
      <c r="O3069" s="76">
        <v>0</v>
      </c>
      <c r="P3069" s="76">
        <v>0</v>
      </c>
      <c r="Q3069" s="76">
        <v>0</v>
      </c>
      <c r="R3069" s="76">
        <v>0</v>
      </c>
      <c r="S3069" s="76">
        <v>0</v>
      </c>
      <c r="T3069" s="76">
        <v>0</v>
      </c>
      <c r="U3069" s="76">
        <v>0</v>
      </c>
      <c r="V3069" s="76">
        <v>0</v>
      </c>
      <c r="W3069" s="76">
        <v>0</v>
      </c>
      <c r="X3069" s="76">
        <v>0</v>
      </c>
    </row>
    <row r="3070" spans="1:24">
      <c r="A3070" s="54"/>
      <c r="B3070" s="54"/>
      <c r="C3070" s="80"/>
      <c r="D3070" s="81"/>
      <c r="E3070" s="81"/>
      <c r="F3070" s="80"/>
      <c r="G3070" s="81"/>
      <c r="H3070" s="80"/>
      <c r="I3070" s="83"/>
      <c r="J3070" s="80"/>
      <c r="K3070" s="84" t="s">
        <v>36</v>
      </c>
      <c r="L3070" s="76">
        <f t="shared" si="218"/>
        <v>0</v>
      </c>
      <c r="M3070" s="76">
        <v>0</v>
      </c>
      <c r="N3070" s="76">
        <v>0</v>
      </c>
      <c r="O3070" s="76">
        <v>0</v>
      </c>
      <c r="P3070" s="76">
        <v>0</v>
      </c>
      <c r="Q3070" s="76">
        <v>0</v>
      </c>
      <c r="R3070" s="76">
        <v>0</v>
      </c>
      <c r="S3070" s="76">
        <v>0</v>
      </c>
      <c r="T3070" s="76">
        <v>0</v>
      </c>
      <c r="U3070" s="76">
        <v>0</v>
      </c>
      <c r="V3070" s="76">
        <v>0</v>
      </c>
      <c r="W3070" s="76">
        <v>0</v>
      </c>
      <c r="X3070" s="76">
        <v>0</v>
      </c>
    </row>
    <row r="3071" spans="1:24">
      <c r="A3071" s="54"/>
      <c r="B3071" s="54"/>
      <c r="C3071" s="46" t="s">
        <v>1633</v>
      </c>
      <c r="D3071" s="58" t="s">
        <v>4645</v>
      </c>
      <c r="E3071" s="58" t="s">
        <v>4646</v>
      </c>
      <c r="F3071" s="46" t="s">
        <v>4647</v>
      </c>
      <c r="G3071" s="58" t="s">
        <v>4648</v>
      </c>
      <c r="H3071" s="46" t="s">
        <v>4649</v>
      </c>
      <c r="I3071" s="74">
        <v>0</v>
      </c>
      <c r="J3071" s="46" t="s">
        <v>39</v>
      </c>
      <c r="K3071" s="75" t="s">
        <v>32</v>
      </c>
      <c r="L3071" s="76">
        <f t="shared" si="218"/>
        <v>4</v>
      </c>
      <c r="M3071" s="76">
        <v>1</v>
      </c>
      <c r="N3071" s="76">
        <v>1</v>
      </c>
      <c r="O3071" s="76">
        <v>2</v>
      </c>
      <c r="P3071" s="76">
        <v>0</v>
      </c>
      <c r="Q3071" s="76">
        <v>0</v>
      </c>
      <c r="R3071" s="76">
        <v>0</v>
      </c>
      <c r="S3071" s="76">
        <v>0</v>
      </c>
      <c r="T3071" s="76">
        <v>0</v>
      </c>
      <c r="U3071" s="76">
        <v>0</v>
      </c>
      <c r="V3071" s="76">
        <v>0</v>
      </c>
      <c r="W3071" s="76">
        <v>0</v>
      </c>
      <c r="X3071" s="76">
        <v>0</v>
      </c>
    </row>
    <row r="3072" spans="1:24">
      <c r="A3072" s="54"/>
      <c r="B3072" s="54"/>
      <c r="C3072" s="54"/>
      <c r="D3072" s="77"/>
      <c r="E3072" s="77"/>
      <c r="F3072" s="54"/>
      <c r="G3072" s="77"/>
      <c r="H3072" s="54"/>
      <c r="I3072" s="79"/>
      <c r="J3072" s="54"/>
      <c r="K3072" s="75" t="s">
        <v>34</v>
      </c>
      <c r="L3072" s="76">
        <f t="shared" si="218"/>
        <v>0</v>
      </c>
      <c r="M3072" s="76">
        <v>0</v>
      </c>
      <c r="N3072" s="76">
        <v>0</v>
      </c>
      <c r="O3072" s="76">
        <v>0</v>
      </c>
      <c r="P3072" s="76">
        <v>0</v>
      </c>
      <c r="Q3072" s="76">
        <v>0</v>
      </c>
      <c r="R3072" s="76">
        <v>0</v>
      </c>
      <c r="S3072" s="76">
        <v>0</v>
      </c>
      <c r="T3072" s="76">
        <v>0</v>
      </c>
      <c r="U3072" s="76">
        <v>0</v>
      </c>
      <c r="V3072" s="76">
        <v>0</v>
      </c>
      <c r="W3072" s="76">
        <v>0</v>
      </c>
      <c r="X3072" s="76">
        <v>0</v>
      </c>
    </row>
    <row r="3073" spans="1:24">
      <c r="A3073" s="54"/>
      <c r="B3073" s="54"/>
      <c r="C3073" s="80"/>
      <c r="D3073" s="81"/>
      <c r="E3073" s="81"/>
      <c r="F3073" s="80"/>
      <c r="G3073" s="81"/>
      <c r="H3073" s="80"/>
      <c r="I3073" s="83"/>
      <c r="J3073" s="80"/>
      <c r="K3073" s="84" t="s">
        <v>36</v>
      </c>
      <c r="L3073" s="76">
        <f t="shared" si="218"/>
        <v>0</v>
      </c>
      <c r="M3073" s="76">
        <v>0</v>
      </c>
      <c r="N3073" s="76">
        <v>0</v>
      </c>
      <c r="O3073" s="76">
        <v>0</v>
      </c>
      <c r="P3073" s="76">
        <v>0</v>
      </c>
      <c r="Q3073" s="76">
        <v>0</v>
      </c>
      <c r="R3073" s="76">
        <v>0</v>
      </c>
      <c r="S3073" s="76">
        <v>0</v>
      </c>
      <c r="T3073" s="76">
        <v>0</v>
      </c>
      <c r="U3073" s="76">
        <v>0</v>
      </c>
      <c r="V3073" s="76">
        <v>0</v>
      </c>
      <c r="W3073" s="76">
        <v>0</v>
      </c>
      <c r="X3073" s="76">
        <v>0</v>
      </c>
    </row>
    <row r="3074" spans="1:24">
      <c r="A3074" s="54"/>
      <c r="B3074" s="54"/>
      <c r="C3074" s="46" t="s">
        <v>1633</v>
      </c>
      <c r="D3074" s="58" t="s">
        <v>4650</v>
      </c>
      <c r="E3074" s="58" t="s">
        <v>4651</v>
      </c>
      <c r="F3074" s="46" t="s">
        <v>4285</v>
      </c>
      <c r="G3074" s="58" t="s">
        <v>4652</v>
      </c>
      <c r="H3074" s="46" t="s">
        <v>4653</v>
      </c>
      <c r="I3074" s="74">
        <v>463</v>
      </c>
      <c r="J3074" s="46" t="s">
        <v>39</v>
      </c>
      <c r="K3074" s="75" t="s">
        <v>32</v>
      </c>
      <c r="L3074" s="76">
        <f t="shared" si="218"/>
        <v>5</v>
      </c>
      <c r="M3074" s="76">
        <v>0</v>
      </c>
      <c r="N3074" s="76">
        <v>0</v>
      </c>
      <c r="O3074" s="76">
        <v>0</v>
      </c>
      <c r="P3074" s="76">
        <v>0</v>
      </c>
      <c r="Q3074" s="76">
        <v>0</v>
      </c>
      <c r="R3074" s="76">
        <v>3</v>
      </c>
      <c r="S3074" s="76">
        <v>2</v>
      </c>
      <c r="T3074" s="76">
        <v>0</v>
      </c>
      <c r="U3074" s="76">
        <v>0</v>
      </c>
      <c r="V3074" s="76">
        <v>0</v>
      </c>
      <c r="W3074" s="76">
        <v>0</v>
      </c>
      <c r="X3074" s="76">
        <v>0</v>
      </c>
    </row>
    <row r="3075" spans="1:24">
      <c r="A3075" s="54"/>
      <c r="B3075" s="54"/>
      <c r="C3075" s="54"/>
      <c r="D3075" s="77"/>
      <c r="E3075" s="77"/>
      <c r="F3075" s="54"/>
      <c r="G3075" s="77"/>
      <c r="H3075" s="54"/>
      <c r="I3075" s="79"/>
      <c r="J3075" s="54"/>
      <c r="K3075" s="75" t="s">
        <v>34</v>
      </c>
      <c r="L3075" s="76">
        <f t="shared" si="218"/>
        <v>0</v>
      </c>
      <c r="M3075" s="76">
        <v>0</v>
      </c>
      <c r="N3075" s="76">
        <v>0</v>
      </c>
      <c r="O3075" s="76">
        <v>0</v>
      </c>
      <c r="P3075" s="76">
        <v>0</v>
      </c>
      <c r="Q3075" s="76">
        <v>0</v>
      </c>
      <c r="R3075" s="76">
        <v>0</v>
      </c>
      <c r="S3075" s="76">
        <v>0</v>
      </c>
      <c r="T3075" s="76">
        <v>0</v>
      </c>
      <c r="U3075" s="76">
        <v>0</v>
      </c>
      <c r="V3075" s="76">
        <v>0</v>
      </c>
      <c r="W3075" s="76">
        <v>0</v>
      </c>
      <c r="X3075" s="76">
        <v>0</v>
      </c>
    </row>
    <row r="3076" spans="1:24">
      <c r="A3076" s="54"/>
      <c r="B3076" s="54"/>
      <c r="C3076" s="80"/>
      <c r="D3076" s="81"/>
      <c r="E3076" s="81"/>
      <c r="F3076" s="80"/>
      <c r="G3076" s="81"/>
      <c r="H3076" s="80"/>
      <c r="I3076" s="83"/>
      <c r="J3076" s="80"/>
      <c r="K3076" s="84" t="s">
        <v>36</v>
      </c>
      <c r="L3076" s="76">
        <f t="shared" si="218"/>
        <v>0</v>
      </c>
      <c r="M3076" s="76">
        <v>0</v>
      </c>
      <c r="N3076" s="76">
        <v>0</v>
      </c>
      <c r="O3076" s="76">
        <v>0</v>
      </c>
      <c r="P3076" s="76">
        <v>0</v>
      </c>
      <c r="Q3076" s="76">
        <v>0</v>
      </c>
      <c r="R3076" s="76">
        <v>0</v>
      </c>
      <c r="S3076" s="76">
        <v>0</v>
      </c>
      <c r="T3076" s="76">
        <v>0</v>
      </c>
      <c r="U3076" s="76">
        <v>0</v>
      </c>
      <c r="V3076" s="76">
        <v>0</v>
      </c>
      <c r="W3076" s="76">
        <v>0</v>
      </c>
      <c r="X3076" s="76">
        <v>0</v>
      </c>
    </row>
    <row r="3077" spans="1:24">
      <c r="A3077" s="54"/>
      <c r="B3077" s="54"/>
      <c r="C3077" s="46" t="s">
        <v>33</v>
      </c>
      <c r="D3077" s="58" t="s">
        <v>4654</v>
      </c>
      <c r="E3077" s="58" t="s">
        <v>4655</v>
      </c>
      <c r="F3077" s="46" t="s">
        <v>4656</v>
      </c>
      <c r="G3077" s="58" t="s">
        <v>4657</v>
      </c>
      <c r="H3077" s="46" t="s">
        <v>4658</v>
      </c>
      <c r="I3077" s="74">
        <v>5621</v>
      </c>
      <c r="J3077" s="46" t="s">
        <v>39</v>
      </c>
      <c r="K3077" s="75" t="s">
        <v>32</v>
      </c>
      <c r="L3077" s="76">
        <f t="shared" si="218"/>
        <v>0</v>
      </c>
      <c r="M3077" s="76">
        <v>0</v>
      </c>
      <c r="N3077" s="76">
        <v>0</v>
      </c>
      <c r="O3077" s="76">
        <v>0</v>
      </c>
      <c r="P3077" s="76">
        <v>0</v>
      </c>
      <c r="Q3077" s="76">
        <v>0</v>
      </c>
      <c r="R3077" s="76">
        <v>0</v>
      </c>
      <c r="S3077" s="76">
        <v>0</v>
      </c>
      <c r="T3077" s="76">
        <v>0</v>
      </c>
      <c r="U3077" s="76">
        <v>0</v>
      </c>
      <c r="V3077" s="76">
        <v>0</v>
      </c>
      <c r="W3077" s="76">
        <v>0</v>
      </c>
      <c r="X3077" s="76">
        <v>0</v>
      </c>
    </row>
    <row r="3078" spans="1:24">
      <c r="A3078" s="54"/>
      <c r="B3078" s="54"/>
      <c r="C3078" s="54"/>
      <c r="D3078" s="77"/>
      <c r="E3078" s="77"/>
      <c r="F3078" s="54"/>
      <c r="G3078" s="77"/>
      <c r="H3078" s="54"/>
      <c r="I3078" s="79"/>
      <c r="J3078" s="54"/>
      <c r="K3078" s="75" t="s">
        <v>34</v>
      </c>
      <c r="L3078" s="76">
        <f t="shared" si="218"/>
        <v>0</v>
      </c>
      <c r="M3078" s="76">
        <v>0</v>
      </c>
      <c r="N3078" s="76">
        <v>0</v>
      </c>
      <c r="O3078" s="76">
        <v>0</v>
      </c>
      <c r="P3078" s="76">
        <v>0</v>
      </c>
      <c r="Q3078" s="76">
        <v>0</v>
      </c>
      <c r="R3078" s="76">
        <v>0</v>
      </c>
      <c r="S3078" s="76">
        <v>0</v>
      </c>
      <c r="T3078" s="76">
        <v>0</v>
      </c>
      <c r="U3078" s="76">
        <v>0</v>
      </c>
      <c r="V3078" s="76">
        <v>0</v>
      </c>
      <c r="W3078" s="76">
        <v>0</v>
      </c>
      <c r="X3078" s="76">
        <v>0</v>
      </c>
    </row>
    <row r="3079" spans="1:24">
      <c r="A3079" s="54"/>
      <c r="B3079" s="54"/>
      <c r="C3079" s="80"/>
      <c r="D3079" s="81"/>
      <c r="E3079" s="81"/>
      <c r="F3079" s="80"/>
      <c r="G3079" s="81"/>
      <c r="H3079" s="80"/>
      <c r="I3079" s="83"/>
      <c r="J3079" s="80"/>
      <c r="K3079" s="84" t="s">
        <v>36</v>
      </c>
      <c r="L3079" s="76">
        <f t="shared" si="218"/>
        <v>4</v>
      </c>
      <c r="M3079" s="76">
        <v>0</v>
      </c>
      <c r="N3079" s="76">
        <v>0</v>
      </c>
      <c r="O3079" s="76">
        <v>0</v>
      </c>
      <c r="P3079" s="76">
        <v>0</v>
      </c>
      <c r="Q3079" s="76">
        <v>0</v>
      </c>
      <c r="R3079" s="76">
        <v>0</v>
      </c>
      <c r="S3079" s="76">
        <v>1</v>
      </c>
      <c r="T3079" s="76">
        <v>2</v>
      </c>
      <c r="U3079" s="76">
        <v>0</v>
      </c>
      <c r="V3079" s="76">
        <v>0</v>
      </c>
      <c r="W3079" s="76">
        <v>1</v>
      </c>
      <c r="X3079" s="76">
        <v>0</v>
      </c>
    </row>
    <row r="3080" spans="1:24">
      <c r="A3080" s="54"/>
      <c r="B3080" s="54"/>
      <c r="C3080" s="46" t="s">
        <v>33</v>
      </c>
      <c r="D3080" s="58" t="s">
        <v>4659</v>
      </c>
      <c r="E3080" s="58" t="s">
        <v>4660</v>
      </c>
      <c r="F3080" s="46" t="s">
        <v>4661</v>
      </c>
      <c r="G3080" s="58" t="s">
        <v>4662</v>
      </c>
      <c r="H3080" s="46" t="s">
        <v>4663</v>
      </c>
      <c r="I3080" s="74">
        <v>0</v>
      </c>
      <c r="J3080" s="46" t="s">
        <v>39</v>
      </c>
      <c r="K3080" s="75" t="s">
        <v>32</v>
      </c>
      <c r="L3080" s="76">
        <f t="shared" si="218"/>
        <v>0</v>
      </c>
      <c r="M3080" s="76">
        <v>0</v>
      </c>
      <c r="N3080" s="76">
        <v>0</v>
      </c>
      <c r="O3080" s="76">
        <v>0</v>
      </c>
      <c r="P3080" s="76">
        <v>0</v>
      </c>
      <c r="Q3080" s="76">
        <v>0</v>
      </c>
      <c r="R3080" s="76">
        <v>0</v>
      </c>
      <c r="S3080" s="76">
        <v>0</v>
      </c>
      <c r="T3080" s="76">
        <v>0</v>
      </c>
      <c r="U3080" s="76">
        <v>0</v>
      </c>
      <c r="V3080" s="76">
        <v>0</v>
      </c>
      <c r="W3080" s="76">
        <v>0</v>
      </c>
      <c r="X3080" s="76">
        <v>0</v>
      </c>
    </row>
    <row r="3081" spans="1:24">
      <c r="A3081" s="54"/>
      <c r="B3081" s="54"/>
      <c r="C3081" s="54"/>
      <c r="D3081" s="77"/>
      <c r="E3081" s="77"/>
      <c r="F3081" s="54"/>
      <c r="G3081" s="77"/>
      <c r="H3081" s="54"/>
      <c r="I3081" s="79"/>
      <c r="J3081" s="54"/>
      <c r="K3081" s="75" t="s">
        <v>34</v>
      </c>
      <c r="L3081" s="76">
        <f t="shared" ref="L3081:L3109" si="221">SUM(M3081:X3081)</f>
        <v>0</v>
      </c>
      <c r="M3081" s="76">
        <v>0</v>
      </c>
      <c r="N3081" s="76">
        <v>0</v>
      </c>
      <c r="O3081" s="76">
        <v>0</v>
      </c>
      <c r="P3081" s="76">
        <v>0</v>
      </c>
      <c r="Q3081" s="76">
        <v>0</v>
      </c>
      <c r="R3081" s="76">
        <v>0</v>
      </c>
      <c r="S3081" s="76">
        <v>0</v>
      </c>
      <c r="T3081" s="76">
        <v>0</v>
      </c>
      <c r="U3081" s="76">
        <v>0</v>
      </c>
      <c r="V3081" s="76">
        <v>0</v>
      </c>
      <c r="W3081" s="76">
        <v>0</v>
      </c>
      <c r="X3081" s="76">
        <v>0</v>
      </c>
    </row>
    <row r="3082" spans="1:24">
      <c r="A3082" s="54"/>
      <c r="B3082" s="54"/>
      <c r="C3082" s="80"/>
      <c r="D3082" s="81"/>
      <c r="E3082" s="81"/>
      <c r="F3082" s="80"/>
      <c r="G3082" s="81"/>
      <c r="H3082" s="80"/>
      <c r="I3082" s="83"/>
      <c r="J3082" s="80"/>
      <c r="K3082" s="84" t="s">
        <v>36</v>
      </c>
      <c r="L3082" s="76">
        <f t="shared" si="221"/>
        <v>2</v>
      </c>
      <c r="M3082" s="76">
        <v>0</v>
      </c>
      <c r="N3082" s="76">
        <v>0</v>
      </c>
      <c r="O3082" s="76">
        <v>1</v>
      </c>
      <c r="P3082" s="76">
        <v>0</v>
      </c>
      <c r="Q3082" s="76">
        <v>0</v>
      </c>
      <c r="R3082" s="76">
        <v>0</v>
      </c>
      <c r="S3082" s="76">
        <v>1</v>
      </c>
      <c r="T3082" s="76">
        <v>0</v>
      </c>
      <c r="U3082" s="76">
        <v>0</v>
      </c>
      <c r="V3082" s="76">
        <v>0</v>
      </c>
      <c r="W3082" s="76">
        <v>0</v>
      </c>
      <c r="X3082" s="76">
        <v>0</v>
      </c>
    </row>
    <row r="3083" spans="1:24">
      <c r="A3083" s="54"/>
      <c r="B3083" s="54"/>
      <c r="C3083" s="46" t="s">
        <v>33</v>
      </c>
      <c r="D3083" s="58" t="s">
        <v>4664</v>
      </c>
      <c r="E3083" s="58" t="s">
        <v>4665</v>
      </c>
      <c r="F3083" s="46" t="s">
        <v>4666</v>
      </c>
      <c r="G3083" s="58" t="s">
        <v>4667</v>
      </c>
      <c r="H3083" s="46" t="s">
        <v>4668</v>
      </c>
      <c r="I3083" s="74">
        <v>19730</v>
      </c>
      <c r="J3083" s="46" t="s">
        <v>39</v>
      </c>
      <c r="K3083" s="75" t="s">
        <v>32</v>
      </c>
      <c r="L3083" s="76">
        <f t="shared" si="221"/>
        <v>0</v>
      </c>
      <c r="M3083" s="76">
        <v>0</v>
      </c>
      <c r="N3083" s="76">
        <v>0</v>
      </c>
      <c r="O3083" s="76">
        <v>0</v>
      </c>
      <c r="P3083" s="76">
        <v>0</v>
      </c>
      <c r="Q3083" s="76">
        <v>0</v>
      </c>
      <c r="R3083" s="76">
        <v>0</v>
      </c>
      <c r="S3083" s="76">
        <v>0</v>
      </c>
      <c r="T3083" s="76">
        <v>0</v>
      </c>
      <c r="U3083" s="76">
        <v>0</v>
      </c>
      <c r="V3083" s="76">
        <v>0</v>
      </c>
      <c r="W3083" s="76">
        <v>0</v>
      </c>
      <c r="X3083" s="76">
        <v>0</v>
      </c>
    </row>
    <row r="3084" spans="1:24">
      <c r="A3084" s="54"/>
      <c r="B3084" s="54"/>
      <c r="C3084" s="54"/>
      <c r="D3084" s="77"/>
      <c r="E3084" s="77"/>
      <c r="F3084" s="54"/>
      <c r="G3084" s="77"/>
      <c r="H3084" s="54"/>
      <c r="I3084" s="79"/>
      <c r="J3084" s="54"/>
      <c r="K3084" s="75" t="s">
        <v>34</v>
      </c>
      <c r="L3084" s="76">
        <f t="shared" si="221"/>
        <v>0</v>
      </c>
      <c r="M3084" s="76">
        <v>0</v>
      </c>
      <c r="N3084" s="76">
        <v>0</v>
      </c>
      <c r="O3084" s="76">
        <v>0</v>
      </c>
      <c r="P3084" s="76">
        <v>0</v>
      </c>
      <c r="Q3084" s="76">
        <v>0</v>
      </c>
      <c r="R3084" s="76">
        <v>0</v>
      </c>
      <c r="S3084" s="76">
        <v>0</v>
      </c>
      <c r="T3084" s="76">
        <v>0</v>
      </c>
      <c r="U3084" s="76">
        <v>0</v>
      </c>
      <c r="V3084" s="76">
        <v>0</v>
      </c>
      <c r="W3084" s="76">
        <v>0</v>
      </c>
      <c r="X3084" s="76">
        <v>0</v>
      </c>
    </row>
    <row r="3085" spans="1:24">
      <c r="A3085" s="54"/>
      <c r="B3085" s="54"/>
      <c r="C3085" s="80"/>
      <c r="D3085" s="81"/>
      <c r="E3085" s="81"/>
      <c r="F3085" s="80"/>
      <c r="G3085" s="81"/>
      <c r="H3085" s="80"/>
      <c r="I3085" s="83"/>
      <c r="J3085" s="80"/>
      <c r="K3085" s="84" t="s">
        <v>36</v>
      </c>
      <c r="L3085" s="76">
        <f t="shared" si="221"/>
        <v>4</v>
      </c>
      <c r="M3085" s="76">
        <v>0</v>
      </c>
      <c r="N3085" s="76">
        <v>0</v>
      </c>
      <c r="O3085" s="76">
        <v>0</v>
      </c>
      <c r="P3085" s="76">
        <v>0</v>
      </c>
      <c r="Q3085" s="76">
        <v>0</v>
      </c>
      <c r="R3085" s="76">
        <v>0</v>
      </c>
      <c r="S3085" s="76">
        <v>1</v>
      </c>
      <c r="T3085" s="76">
        <v>3</v>
      </c>
      <c r="U3085" s="76">
        <v>0</v>
      </c>
      <c r="V3085" s="76">
        <v>0</v>
      </c>
      <c r="W3085" s="76">
        <v>0</v>
      </c>
      <c r="X3085" s="76">
        <v>0</v>
      </c>
    </row>
    <row r="3086" spans="1:24">
      <c r="A3086" s="54"/>
      <c r="B3086" s="54"/>
      <c r="C3086" s="46" t="s">
        <v>33</v>
      </c>
      <c r="D3086" s="58" t="s">
        <v>4669</v>
      </c>
      <c r="E3086" s="58" t="s">
        <v>4670</v>
      </c>
      <c r="F3086" s="46" t="s">
        <v>4671</v>
      </c>
      <c r="G3086" s="58" t="s">
        <v>4672</v>
      </c>
      <c r="H3086" s="46" t="s">
        <v>4673</v>
      </c>
      <c r="I3086" s="74">
        <v>54466</v>
      </c>
      <c r="J3086" s="46" t="s">
        <v>39</v>
      </c>
      <c r="K3086" s="75" t="s">
        <v>32</v>
      </c>
      <c r="L3086" s="76">
        <f t="shared" si="221"/>
        <v>0</v>
      </c>
      <c r="M3086" s="76">
        <v>0</v>
      </c>
      <c r="N3086" s="76">
        <v>0</v>
      </c>
      <c r="O3086" s="76">
        <v>0</v>
      </c>
      <c r="P3086" s="76">
        <v>0</v>
      </c>
      <c r="Q3086" s="76">
        <v>0</v>
      </c>
      <c r="R3086" s="76">
        <v>0</v>
      </c>
      <c r="S3086" s="76">
        <v>0</v>
      </c>
      <c r="T3086" s="76">
        <v>0</v>
      </c>
      <c r="U3086" s="76">
        <v>0</v>
      </c>
      <c r="V3086" s="76">
        <v>0</v>
      </c>
      <c r="W3086" s="76">
        <v>0</v>
      </c>
      <c r="X3086" s="76">
        <v>0</v>
      </c>
    </row>
    <row r="3087" spans="1:24">
      <c r="A3087" s="54"/>
      <c r="B3087" s="54"/>
      <c r="C3087" s="54"/>
      <c r="D3087" s="77"/>
      <c r="E3087" s="77"/>
      <c r="F3087" s="54"/>
      <c r="G3087" s="77"/>
      <c r="H3087" s="54"/>
      <c r="I3087" s="79"/>
      <c r="J3087" s="54"/>
      <c r="K3087" s="75" t="s">
        <v>34</v>
      </c>
      <c r="L3087" s="76">
        <f t="shared" si="221"/>
        <v>0</v>
      </c>
      <c r="M3087" s="76">
        <v>0</v>
      </c>
      <c r="N3087" s="76">
        <v>0</v>
      </c>
      <c r="O3087" s="76">
        <v>0</v>
      </c>
      <c r="P3087" s="76">
        <v>0</v>
      </c>
      <c r="Q3087" s="76">
        <v>0</v>
      </c>
      <c r="R3087" s="76">
        <v>0</v>
      </c>
      <c r="S3087" s="76">
        <v>0</v>
      </c>
      <c r="T3087" s="76">
        <v>0</v>
      </c>
      <c r="U3087" s="76">
        <v>0</v>
      </c>
      <c r="V3087" s="76">
        <v>0</v>
      </c>
      <c r="W3087" s="76">
        <v>0</v>
      </c>
      <c r="X3087" s="76">
        <v>0</v>
      </c>
    </row>
    <row r="3088" spans="1:24">
      <c r="A3088" s="54"/>
      <c r="B3088" s="54"/>
      <c r="C3088" s="80"/>
      <c r="D3088" s="81"/>
      <c r="E3088" s="81"/>
      <c r="F3088" s="80"/>
      <c r="G3088" s="81"/>
      <c r="H3088" s="80"/>
      <c r="I3088" s="83"/>
      <c r="J3088" s="80"/>
      <c r="K3088" s="84" t="s">
        <v>36</v>
      </c>
      <c r="L3088" s="76">
        <f t="shared" si="221"/>
        <v>7</v>
      </c>
      <c r="M3088" s="76">
        <v>0</v>
      </c>
      <c r="N3088" s="76">
        <v>0</v>
      </c>
      <c r="O3088" s="76">
        <v>0</v>
      </c>
      <c r="P3088" s="76">
        <v>0</v>
      </c>
      <c r="Q3088" s="76">
        <v>0</v>
      </c>
      <c r="R3088" s="76">
        <v>0</v>
      </c>
      <c r="S3088" s="76">
        <v>0</v>
      </c>
      <c r="T3088" s="76">
        <v>2</v>
      </c>
      <c r="U3088" s="76">
        <v>3</v>
      </c>
      <c r="V3088" s="76">
        <v>0</v>
      </c>
      <c r="W3088" s="76">
        <v>2</v>
      </c>
      <c r="X3088" s="76">
        <v>0</v>
      </c>
    </row>
    <row r="3089" spans="1:24">
      <c r="A3089" s="54"/>
      <c r="B3089" s="54"/>
      <c r="C3089" s="46" t="s">
        <v>33</v>
      </c>
      <c r="D3089" s="58" t="s">
        <v>4674</v>
      </c>
      <c r="E3089" s="58" t="s">
        <v>4675</v>
      </c>
      <c r="F3089" s="46" t="s">
        <v>4676</v>
      </c>
      <c r="G3089" s="58" t="s">
        <v>4677</v>
      </c>
      <c r="H3089" s="46" t="s">
        <v>4678</v>
      </c>
      <c r="I3089" s="74">
        <v>83832</v>
      </c>
      <c r="J3089" s="46" t="s">
        <v>39</v>
      </c>
      <c r="K3089" s="75" t="s">
        <v>32</v>
      </c>
      <c r="L3089" s="76">
        <f t="shared" si="221"/>
        <v>0</v>
      </c>
      <c r="M3089" s="76">
        <v>0</v>
      </c>
      <c r="N3089" s="76">
        <v>0</v>
      </c>
      <c r="O3089" s="76">
        <v>0</v>
      </c>
      <c r="P3089" s="76">
        <v>0</v>
      </c>
      <c r="Q3089" s="76">
        <v>0</v>
      </c>
      <c r="R3089" s="76">
        <v>0</v>
      </c>
      <c r="S3089" s="76">
        <v>0</v>
      </c>
      <c r="T3089" s="76">
        <v>0</v>
      </c>
      <c r="U3089" s="76">
        <v>0</v>
      </c>
      <c r="V3089" s="76">
        <v>0</v>
      </c>
      <c r="W3089" s="76">
        <v>0</v>
      </c>
      <c r="X3089" s="76">
        <v>0</v>
      </c>
    </row>
    <row r="3090" spans="1:24">
      <c r="A3090" s="54"/>
      <c r="B3090" s="54"/>
      <c r="C3090" s="54"/>
      <c r="D3090" s="77"/>
      <c r="E3090" s="77"/>
      <c r="F3090" s="54"/>
      <c r="G3090" s="77"/>
      <c r="H3090" s="54"/>
      <c r="I3090" s="79"/>
      <c r="J3090" s="54"/>
      <c r="K3090" s="75" t="s">
        <v>34</v>
      </c>
      <c r="L3090" s="76">
        <f t="shared" si="221"/>
        <v>0</v>
      </c>
      <c r="M3090" s="76">
        <v>0</v>
      </c>
      <c r="N3090" s="76">
        <v>0</v>
      </c>
      <c r="O3090" s="76">
        <v>0</v>
      </c>
      <c r="P3090" s="76">
        <v>0</v>
      </c>
      <c r="Q3090" s="76">
        <v>0</v>
      </c>
      <c r="R3090" s="76">
        <v>0</v>
      </c>
      <c r="S3090" s="76">
        <v>0</v>
      </c>
      <c r="T3090" s="76">
        <v>0</v>
      </c>
      <c r="U3090" s="76">
        <v>0</v>
      </c>
      <c r="V3090" s="76">
        <v>0</v>
      </c>
      <c r="W3090" s="76">
        <v>0</v>
      </c>
      <c r="X3090" s="76">
        <v>0</v>
      </c>
    </row>
    <row r="3091" spans="1:24">
      <c r="A3091" s="54"/>
      <c r="B3091" s="54"/>
      <c r="C3091" s="80"/>
      <c r="D3091" s="81"/>
      <c r="E3091" s="81"/>
      <c r="F3091" s="80"/>
      <c r="G3091" s="81"/>
      <c r="H3091" s="80"/>
      <c r="I3091" s="83"/>
      <c r="J3091" s="80"/>
      <c r="K3091" s="84" t="s">
        <v>36</v>
      </c>
      <c r="L3091" s="76">
        <f t="shared" si="221"/>
        <v>5</v>
      </c>
      <c r="M3091" s="76">
        <v>0</v>
      </c>
      <c r="N3091" s="76">
        <v>0</v>
      </c>
      <c r="O3091" s="76">
        <v>0</v>
      </c>
      <c r="P3091" s="76">
        <v>0</v>
      </c>
      <c r="Q3091" s="76">
        <v>0</v>
      </c>
      <c r="R3091" s="76">
        <v>0</v>
      </c>
      <c r="S3091" s="76">
        <v>0</v>
      </c>
      <c r="T3091" s="76">
        <v>3</v>
      </c>
      <c r="U3091" s="76">
        <v>0</v>
      </c>
      <c r="V3091" s="76">
        <v>0</v>
      </c>
      <c r="W3091" s="76">
        <v>2</v>
      </c>
      <c r="X3091" s="76">
        <v>0</v>
      </c>
    </row>
    <row r="3092" spans="1:24">
      <c r="A3092" s="54"/>
      <c r="B3092" s="54"/>
      <c r="C3092" s="46" t="s">
        <v>33</v>
      </c>
      <c r="D3092" s="58" t="s">
        <v>4679</v>
      </c>
      <c r="E3092" s="58" t="s">
        <v>4680</v>
      </c>
      <c r="F3092" s="46" t="s">
        <v>4681</v>
      </c>
      <c r="G3092" s="58" t="s">
        <v>4682</v>
      </c>
      <c r="H3092" s="46" t="s">
        <v>4683</v>
      </c>
      <c r="I3092" s="74">
        <v>1849</v>
      </c>
      <c r="J3092" s="46" t="s">
        <v>39</v>
      </c>
      <c r="K3092" s="75" t="s">
        <v>32</v>
      </c>
      <c r="L3092" s="76">
        <f t="shared" si="221"/>
        <v>0</v>
      </c>
      <c r="M3092" s="76">
        <v>0</v>
      </c>
      <c r="N3092" s="76">
        <v>0</v>
      </c>
      <c r="O3092" s="76">
        <v>0</v>
      </c>
      <c r="P3092" s="76">
        <v>0</v>
      </c>
      <c r="Q3092" s="76">
        <v>0</v>
      </c>
      <c r="R3092" s="76">
        <v>0</v>
      </c>
      <c r="S3092" s="76">
        <v>0</v>
      </c>
      <c r="T3092" s="76">
        <v>0</v>
      </c>
      <c r="U3092" s="76">
        <v>0</v>
      </c>
      <c r="V3092" s="76">
        <v>0</v>
      </c>
      <c r="W3092" s="76">
        <v>0</v>
      </c>
      <c r="X3092" s="76">
        <v>0</v>
      </c>
    </row>
    <row r="3093" spans="1:24">
      <c r="A3093" s="54"/>
      <c r="B3093" s="54"/>
      <c r="C3093" s="54"/>
      <c r="D3093" s="77"/>
      <c r="E3093" s="77"/>
      <c r="F3093" s="54"/>
      <c r="G3093" s="77"/>
      <c r="H3093" s="54"/>
      <c r="I3093" s="79"/>
      <c r="J3093" s="54"/>
      <c r="K3093" s="75" t="s">
        <v>34</v>
      </c>
      <c r="L3093" s="76">
        <f t="shared" si="221"/>
        <v>0</v>
      </c>
      <c r="M3093" s="76">
        <v>0</v>
      </c>
      <c r="N3093" s="76">
        <v>0</v>
      </c>
      <c r="O3093" s="76">
        <v>0</v>
      </c>
      <c r="P3093" s="76">
        <v>0</v>
      </c>
      <c r="Q3093" s="76">
        <v>0</v>
      </c>
      <c r="R3093" s="76">
        <v>0</v>
      </c>
      <c r="S3093" s="76">
        <v>0</v>
      </c>
      <c r="T3093" s="76">
        <v>0</v>
      </c>
      <c r="U3093" s="76">
        <v>0</v>
      </c>
      <c r="V3093" s="76">
        <v>0</v>
      </c>
      <c r="W3093" s="76">
        <v>0</v>
      </c>
      <c r="X3093" s="76">
        <v>0</v>
      </c>
    </row>
    <row r="3094" spans="1:24">
      <c r="A3094" s="54"/>
      <c r="B3094" s="80"/>
      <c r="C3094" s="80"/>
      <c r="D3094" s="81"/>
      <c r="E3094" s="81"/>
      <c r="F3094" s="80"/>
      <c r="G3094" s="81"/>
      <c r="H3094" s="80"/>
      <c r="I3094" s="83"/>
      <c r="J3094" s="80"/>
      <c r="K3094" s="84" t="s">
        <v>36</v>
      </c>
      <c r="L3094" s="76">
        <f t="shared" si="221"/>
        <v>3</v>
      </c>
      <c r="M3094" s="76">
        <v>0</v>
      </c>
      <c r="N3094" s="76">
        <v>0</v>
      </c>
      <c r="O3094" s="76">
        <v>0</v>
      </c>
      <c r="P3094" s="76">
        <v>0</v>
      </c>
      <c r="Q3094" s="76">
        <v>0</v>
      </c>
      <c r="R3094" s="76">
        <v>0</v>
      </c>
      <c r="S3094" s="76">
        <v>2</v>
      </c>
      <c r="T3094" s="76">
        <v>1</v>
      </c>
      <c r="U3094" s="76">
        <v>0</v>
      </c>
      <c r="V3094" s="76">
        <v>0</v>
      </c>
      <c r="W3094" s="76">
        <v>0</v>
      </c>
      <c r="X3094" s="76">
        <v>0</v>
      </c>
    </row>
    <row r="3095" spans="1:24">
      <c r="A3095" s="54"/>
      <c r="B3095" s="103" t="s">
        <v>4684</v>
      </c>
      <c r="C3095" s="103"/>
      <c r="D3095" s="420">
        <f>COUNTA(D3098:D3169)</f>
        <v>24</v>
      </c>
      <c r="E3095" s="58"/>
      <c r="F3095" s="58"/>
      <c r="G3095" s="58"/>
      <c r="H3095" s="46"/>
      <c r="I3095" s="74">
        <f>SUM(I3098:I3169)</f>
        <v>176776</v>
      </c>
      <c r="J3095" s="46" t="s">
        <v>39</v>
      </c>
      <c r="K3095" s="75" t="s">
        <v>32</v>
      </c>
      <c r="L3095" s="76">
        <f>SUM(M3095:X3095)</f>
        <v>4</v>
      </c>
      <c r="M3095" s="76">
        <f>SUM(M3098,M3101,M3104,M3107,M3110,M3113,M3116,M3119,M3122,M3125,M3128,M3131,M3134,M3137,M3140,M3143,M3146,M3149,M3152,M3155,M3158,M3161,M3164,M3167)</f>
        <v>1</v>
      </c>
      <c r="N3095" s="76">
        <f t="shared" ref="N3095:X3095" si="222">SUM(N3098,N3101,N3104,N3107,N3110,N3113,N3116,N3119,N3122,N3125,N3128,N3131,N3134,N3137,N3140,N3143,N3146,N3149,N3152,N3155,N3158,N3161,N3164,N3167)</f>
        <v>0</v>
      </c>
      <c r="O3095" s="76">
        <f t="shared" si="222"/>
        <v>0</v>
      </c>
      <c r="P3095" s="76">
        <f t="shared" si="222"/>
        <v>0</v>
      </c>
      <c r="Q3095" s="76">
        <f t="shared" si="222"/>
        <v>0</v>
      </c>
      <c r="R3095" s="76">
        <f t="shared" si="222"/>
        <v>0</v>
      </c>
      <c r="S3095" s="76">
        <f t="shared" si="222"/>
        <v>0</v>
      </c>
      <c r="T3095" s="76">
        <f t="shared" si="222"/>
        <v>0</v>
      </c>
      <c r="U3095" s="76">
        <f t="shared" si="222"/>
        <v>3</v>
      </c>
      <c r="V3095" s="76">
        <f t="shared" si="222"/>
        <v>0</v>
      </c>
      <c r="W3095" s="76">
        <f t="shared" si="222"/>
        <v>0</v>
      </c>
      <c r="X3095" s="76">
        <f t="shared" si="222"/>
        <v>0</v>
      </c>
    </row>
    <row r="3096" spans="1:24">
      <c r="A3096" s="54"/>
      <c r="B3096" s="103"/>
      <c r="C3096" s="103"/>
      <c r="D3096" s="432"/>
      <c r="E3096" s="77"/>
      <c r="F3096" s="77"/>
      <c r="G3096" s="77"/>
      <c r="H3096" s="54"/>
      <c r="I3096" s="79"/>
      <c r="J3096" s="54"/>
      <c r="K3096" s="75" t="s">
        <v>34</v>
      </c>
      <c r="L3096" s="76">
        <f>SUM(M3096:X3096)</f>
        <v>0</v>
      </c>
      <c r="M3096" s="76">
        <f t="shared" ref="M3096:X3097" si="223">SUM(M3099,M3102,M3105,M3108,M3111,M3114,M3117,M3120,M3123,M3126,M3129,M3132,M3135,M3138,M3141,M3144,M3147,M3150,M3153,M3156,M3159,M3162,M3165,M3168)</f>
        <v>0</v>
      </c>
      <c r="N3096" s="76">
        <f t="shared" si="223"/>
        <v>0</v>
      </c>
      <c r="O3096" s="76">
        <f t="shared" si="223"/>
        <v>0</v>
      </c>
      <c r="P3096" s="76">
        <f t="shared" si="223"/>
        <v>0</v>
      </c>
      <c r="Q3096" s="76">
        <f t="shared" si="223"/>
        <v>0</v>
      </c>
      <c r="R3096" s="76">
        <f t="shared" si="223"/>
        <v>0</v>
      </c>
      <c r="S3096" s="76">
        <f t="shared" si="223"/>
        <v>0</v>
      </c>
      <c r="T3096" s="76">
        <f t="shared" si="223"/>
        <v>0</v>
      </c>
      <c r="U3096" s="76">
        <f t="shared" si="223"/>
        <v>0</v>
      </c>
      <c r="V3096" s="76">
        <f t="shared" si="223"/>
        <v>0</v>
      </c>
      <c r="W3096" s="76">
        <f t="shared" si="223"/>
        <v>0</v>
      </c>
      <c r="X3096" s="76">
        <f t="shared" si="223"/>
        <v>0</v>
      </c>
    </row>
    <row r="3097" spans="1:24">
      <c r="A3097" s="54"/>
      <c r="B3097" s="103"/>
      <c r="C3097" s="103"/>
      <c r="D3097" s="433"/>
      <c r="E3097" s="81"/>
      <c r="F3097" s="81"/>
      <c r="G3097" s="81"/>
      <c r="H3097" s="80"/>
      <c r="I3097" s="83"/>
      <c r="J3097" s="80"/>
      <c r="K3097" s="84" t="s">
        <v>36</v>
      </c>
      <c r="L3097" s="76">
        <f>SUM(M3097:X3097)</f>
        <v>3</v>
      </c>
      <c r="M3097" s="76">
        <f t="shared" si="223"/>
        <v>0</v>
      </c>
      <c r="N3097" s="76">
        <f t="shared" si="223"/>
        <v>0</v>
      </c>
      <c r="O3097" s="76">
        <f t="shared" si="223"/>
        <v>0</v>
      </c>
      <c r="P3097" s="76">
        <f t="shared" si="223"/>
        <v>0</v>
      </c>
      <c r="Q3097" s="76">
        <f t="shared" si="223"/>
        <v>0</v>
      </c>
      <c r="R3097" s="76">
        <f t="shared" si="223"/>
        <v>3</v>
      </c>
      <c r="S3097" s="76">
        <f t="shared" si="223"/>
        <v>0</v>
      </c>
      <c r="T3097" s="76">
        <f t="shared" si="223"/>
        <v>0</v>
      </c>
      <c r="U3097" s="76">
        <f t="shared" si="223"/>
        <v>0</v>
      </c>
      <c r="V3097" s="76">
        <f t="shared" si="223"/>
        <v>0</v>
      </c>
      <c r="W3097" s="76">
        <f t="shared" si="223"/>
        <v>0</v>
      </c>
      <c r="X3097" s="76">
        <f t="shared" si="223"/>
        <v>0</v>
      </c>
    </row>
    <row r="3098" spans="1:24">
      <c r="A3098" s="54"/>
      <c r="B3098" s="46" t="s">
        <v>4685</v>
      </c>
      <c r="C3098" s="46" t="s">
        <v>1622</v>
      </c>
      <c r="D3098" s="58" t="s">
        <v>4686</v>
      </c>
      <c r="E3098" s="100" t="s">
        <v>4687</v>
      </c>
      <c r="F3098" s="46" t="s">
        <v>4688</v>
      </c>
      <c r="G3098" s="58" t="s">
        <v>4689</v>
      </c>
      <c r="H3098" s="46" t="s">
        <v>4690</v>
      </c>
      <c r="I3098" s="74">
        <v>6094</v>
      </c>
      <c r="J3098" s="46" t="s">
        <v>1508</v>
      </c>
      <c r="K3098" s="75" t="s">
        <v>1509</v>
      </c>
      <c r="L3098" s="76">
        <f t="shared" si="221"/>
        <v>3</v>
      </c>
      <c r="M3098" s="76"/>
      <c r="N3098" s="76"/>
      <c r="O3098" s="76"/>
      <c r="P3098" s="76"/>
      <c r="Q3098" s="76"/>
      <c r="R3098" s="76"/>
      <c r="S3098" s="76"/>
      <c r="T3098" s="76"/>
      <c r="U3098" s="76">
        <v>3</v>
      </c>
      <c r="V3098" s="76"/>
      <c r="W3098" s="76"/>
      <c r="X3098" s="76"/>
    </row>
    <row r="3099" spans="1:24">
      <c r="A3099" s="54"/>
      <c r="B3099" s="54"/>
      <c r="C3099" s="54"/>
      <c r="D3099" s="77"/>
      <c r="E3099" s="101"/>
      <c r="F3099" s="54"/>
      <c r="G3099" s="77"/>
      <c r="H3099" s="54"/>
      <c r="I3099" s="79"/>
      <c r="J3099" s="54"/>
      <c r="K3099" s="75" t="s">
        <v>1501</v>
      </c>
      <c r="L3099" s="76">
        <f t="shared" si="221"/>
        <v>0</v>
      </c>
      <c r="M3099" s="76"/>
      <c r="N3099" s="434"/>
      <c r="O3099" s="76"/>
      <c r="P3099" s="76"/>
      <c r="Q3099" s="76"/>
      <c r="R3099" s="76"/>
      <c r="S3099" s="76"/>
      <c r="T3099" s="76"/>
      <c r="U3099" s="76"/>
      <c r="V3099" s="76"/>
      <c r="W3099" s="76"/>
      <c r="X3099" s="76"/>
    </row>
    <row r="3100" spans="1:24">
      <c r="A3100" s="54"/>
      <c r="B3100" s="54"/>
      <c r="C3100" s="80"/>
      <c r="D3100" s="81"/>
      <c r="E3100" s="102"/>
      <c r="F3100" s="80"/>
      <c r="G3100" s="81"/>
      <c r="H3100" s="80"/>
      <c r="I3100" s="83"/>
      <c r="J3100" s="80"/>
      <c r="K3100" s="84" t="s">
        <v>1502</v>
      </c>
      <c r="L3100" s="76">
        <f t="shared" si="221"/>
        <v>0</v>
      </c>
      <c r="M3100" s="76"/>
      <c r="N3100" s="76"/>
      <c r="O3100" s="76"/>
      <c r="P3100" s="76"/>
      <c r="Q3100" s="76"/>
      <c r="R3100" s="76"/>
      <c r="S3100" s="76"/>
      <c r="T3100" s="76"/>
      <c r="U3100" s="76"/>
      <c r="V3100" s="76"/>
      <c r="W3100" s="76"/>
      <c r="X3100" s="76"/>
    </row>
    <row r="3101" spans="1:24">
      <c r="A3101" s="54"/>
      <c r="B3101" s="54"/>
      <c r="C3101" s="46" t="s">
        <v>35</v>
      </c>
      <c r="D3101" s="58" t="s">
        <v>4691</v>
      </c>
      <c r="E3101" s="100" t="s">
        <v>4692</v>
      </c>
      <c r="F3101" s="46" t="s">
        <v>4693</v>
      </c>
      <c r="G3101" s="58" t="s">
        <v>4694</v>
      </c>
      <c r="H3101" s="46" t="s">
        <v>4695</v>
      </c>
      <c r="I3101" s="74">
        <v>71172</v>
      </c>
      <c r="J3101" s="46" t="s">
        <v>1508</v>
      </c>
      <c r="K3101" s="75" t="s">
        <v>1509</v>
      </c>
      <c r="L3101" s="76">
        <f t="shared" si="221"/>
        <v>0</v>
      </c>
      <c r="M3101" s="76"/>
      <c r="N3101" s="76"/>
      <c r="O3101" s="76"/>
      <c r="P3101" s="76"/>
      <c r="Q3101" s="76"/>
      <c r="R3101" s="76"/>
      <c r="S3101" s="76"/>
      <c r="T3101" s="76"/>
      <c r="U3101" s="76"/>
      <c r="V3101" s="76"/>
      <c r="W3101" s="76"/>
      <c r="X3101" s="76"/>
    </row>
    <row r="3102" spans="1:24">
      <c r="A3102" s="54"/>
      <c r="B3102" s="54"/>
      <c r="C3102" s="54"/>
      <c r="D3102" s="77"/>
      <c r="E3102" s="101"/>
      <c r="F3102" s="54"/>
      <c r="G3102" s="77"/>
      <c r="H3102" s="54"/>
      <c r="I3102" s="79"/>
      <c r="J3102" s="54"/>
      <c r="K3102" s="75" t="s">
        <v>1501</v>
      </c>
      <c r="L3102" s="76">
        <f t="shared" si="221"/>
        <v>0</v>
      </c>
      <c r="M3102" s="76"/>
      <c r="N3102" s="76"/>
      <c r="O3102" s="76"/>
      <c r="P3102" s="76"/>
      <c r="Q3102" s="76"/>
      <c r="R3102" s="76"/>
      <c r="S3102" s="76"/>
      <c r="T3102" s="76"/>
      <c r="U3102" s="76"/>
      <c r="V3102" s="76"/>
      <c r="W3102" s="76"/>
      <c r="X3102" s="76"/>
    </row>
    <row r="3103" spans="1:24">
      <c r="A3103" s="54"/>
      <c r="B3103" s="54"/>
      <c r="C3103" s="80"/>
      <c r="D3103" s="81"/>
      <c r="E3103" s="102"/>
      <c r="F3103" s="80"/>
      <c r="G3103" s="81"/>
      <c r="H3103" s="80"/>
      <c r="I3103" s="83"/>
      <c r="J3103" s="80"/>
      <c r="K3103" s="84" t="s">
        <v>1502</v>
      </c>
      <c r="L3103" s="76">
        <f t="shared" si="221"/>
        <v>0</v>
      </c>
      <c r="M3103" s="76"/>
      <c r="N3103" s="76"/>
      <c r="O3103" s="76"/>
      <c r="P3103" s="76"/>
      <c r="Q3103" s="76"/>
      <c r="R3103" s="76"/>
      <c r="S3103" s="76"/>
      <c r="T3103" s="76"/>
      <c r="U3103" s="76"/>
      <c r="V3103" s="76"/>
      <c r="W3103" s="76"/>
      <c r="X3103" s="76"/>
    </row>
    <row r="3104" spans="1:24">
      <c r="A3104" s="54"/>
      <c r="B3104" s="54"/>
      <c r="C3104" s="46" t="s">
        <v>35</v>
      </c>
      <c r="D3104" s="58" t="s">
        <v>4696</v>
      </c>
      <c r="E3104" s="100" t="s">
        <v>4697</v>
      </c>
      <c r="F3104" s="46" t="s">
        <v>4698</v>
      </c>
      <c r="G3104" s="58" t="s">
        <v>4699</v>
      </c>
      <c r="H3104" s="46" t="s">
        <v>4700</v>
      </c>
      <c r="I3104" s="74">
        <v>4251</v>
      </c>
      <c r="J3104" s="46" t="s">
        <v>1508</v>
      </c>
      <c r="K3104" s="75" t="s">
        <v>1509</v>
      </c>
      <c r="L3104" s="76">
        <f t="shared" si="221"/>
        <v>0</v>
      </c>
      <c r="M3104" s="76"/>
      <c r="N3104" s="76"/>
      <c r="O3104" s="76"/>
      <c r="P3104" s="76"/>
      <c r="Q3104" s="76"/>
      <c r="R3104" s="76"/>
      <c r="S3104" s="76"/>
      <c r="T3104" s="76"/>
      <c r="U3104" s="76"/>
      <c r="V3104" s="76"/>
      <c r="W3104" s="76"/>
      <c r="X3104" s="76"/>
    </row>
    <row r="3105" spans="1:24">
      <c r="A3105" s="54"/>
      <c r="B3105" s="54"/>
      <c r="C3105" s="54"/>
      <c r="D3105" s="77"/>
      <c r="E3105" s="101"/>
      <c r="F3105" s="54"/>
      <c r="G3105" s="77"/>
      <c r="H3105" s="54"/>
      <c r="I3105" s="79"/>
      <c r="J3105" s="54"/>
      <c r="K3105" s="75" t="s">
        <v>1501</v>
      </c>
      <c r="L3105" s="76">
        <f t="shared" si="221"/>
        <v>0</v>
      </c>
      <c r="M3105" s="76"/>
      <c r="N3105" s="76"/>
      <c r="O3105" s="76"/>
      <c r="P3105" s="76"/>
      <c r="Q3105" s="76"/>
      <c r="R3105" s="76"/>
      <c r="S3105" s="76"/>
      <c r="T3105" s="76"/>
      <c r="U3105" s="76"/>
      <c r="V3105" s="76"/>
      <c r="W3105" s="76"/>
      <c r="X3105" s="76"/>
    </row>
    <row r="3106" spans="1:24">
      <c r="A3106" s="54"/>
      <c r="B3106" s="54"/>
      <c r="C3106" s="80"/>
      <c r="D3106" s="81"/>
      <c r="E3106" s="102"/>
      <c r="F3106" s="80"/>
      <c r="G3106" s="81"/>
      <c r="H3106" s="80"/>
      <c r="I3106" s="83"/>
      <c r="J3106" s="80"/>
      <c r="K3106" s="84" t="s">
        <v>1502</v>
      </c>
      <c r="L3106" s="76">
        <f t="shared" si="221"/>
        <v>0</v>
      </c>
      <c r="M3106" s="76"/>
      <c r="N3106" s="76"/>
      <c r="O3106" s="76"/>
      <c r="P3106" s="76"/>
      <c r="Q3106" s="76"/>
      <c r="R3106" s="76"/>
      <c r="S3106" s="76"/>
      <c r="T3106" s="76"/>
      <c r="U3106" s="76"/>
      <c r="V3106" s="76"/>
      <c r="W3106" s="76"/>
      <c r="X3106" s="76"/>
    </row>
    <row r="3107" spans="1:24">
      <c r="A3107" s="54"/>
      <c r="B3107" s="54"/>
      <c r="C3107" s="46" t="s">
        <v>1622</v>
      </c>
      <c r="D3107" s="58" t="s">
        <v>4701</v>
      </c>
      <c r="E3107" s="100" t="s">
        <v>4702</v>
      </c>
      <c r="F3107" s="46" t="s">
        <v>4703</v>
      </c>
      <c r="G3107" s="58" t="s">
        <v>4704</v>
      </c>
      <c r="H3107" s="46" t="s">
        <v>4705</v>
      </c>
      <c r="I3107" s="74">
        <v>0</v>
      </c>
      <c r="J3107" s="46" t="s">
        <v>1508</v>
      </c>
      <c r="K3107" s="75" t="s">
        <v>1509</v>
      </c>
      <c r="L3107" s="76">
        <f t="shared" si="221"/>
        <v>0</v>
      </c>
      <c r="M3107" s="76"/>
      <c r="N3107" s="76"/>
      <c r="O3107" s="76"/>
      <c r="P3107" s="76"/>
      <c r="Q3107" s="76"/>
      <c r="R3107" s="76"/>
      <c r="S3107" s="76"/>
      <c r="T3107" s="76"/>
      <c r="U3107" s="76"/>
      <c r="V3107" s="76"/>
      <c r="W3107" s="76"/>
      <c r="X3107" s="76"/>
    </row>
    <row r="3108" spans="1:24">
      <c r="A3108" s="54"/>
      <c r="B3108" s="54"/>
      <c r="C3108" s="54"/>
      <c r="D3108" s="77"/>
      <c r="E3108" s="101"/>
      <c r="F3108" s="54"/>
      <c r="G3108" s="77"/>
      <c r="H3108" s="54"/>
      <c r="I3108" s="79"/>
      <c r="J3108" s="54"/>
      <c r="K3108" s="75" t="s">
        <v>1501</v>
      </c>
      <c r="L3108" s="76">
        <f t="shared" si="221"/>
        <v>0</v>
      </c>
      <c r="M3108" s="76"/>
      <c r="N3108" s="76"/>
      <c r="O3108" s="76"/>
      <c r="P3108" s="76"/>
      <c r="Q3108" s="76"/>
      <c r="R3108" s="76"/>
      <c r="S3108" s="76"/>
      <c r="T3108" s="76"/>
      <c r="U3108" s="76"/>
      <c r="V3108" s="76"/>
      <c r="W3108" s="76"/>
      <c r="X3108" s="76"/>
    </row>
    <row r="3109" spans="1:24">
      <c r="A3109" s="54"/>
      <c r="B3109" s="54"/>
      <c r="C3109" s="80"/>
      <c r="D3109" s="81"/>
      <c r="E3109" s="102" t="s">
        <v>4706</v>
      </c>
      <c r="F3109" s="80"/>
      <c r="G3109" s="81"/>
      <c r="H3109" s="80"/>
      <c r="I3109" s="83"/>
      <c r="J3109" s="80"/>
      <c r="K3109" s="84" t="s">
        <v>1502</v>
      </c>
      <c r="L3109" s="76">
        <f t="shared" si="221"/>
        <v>0</v>
      </c>
      <c r="M3109" s="76"/>
      <c r="N3109" s="76"/>
      <c r="O3109" s="76"/>
      <c r="P3109" s="76"/>
      <c r="Q3109" s="76"/>
      <c r="R3109" s="76"/>
      <c r="S3109" s="76"/>
      <c r="T3109" s="76"/>
      <c r="U3109" s="76"/>
      <c r="V3109" s="76"/>
      <c r="W3109" s="76"/>
      <c r="X3109" s="76"/>
    </row>
    <row r="3110" spans="1:24">
      <c r="A3110" s="54"/>
      <c r="B3110" s="54"/>
      <c r="C3110" s="46" t="s">
        <v>31</v>
      </c>
      <c r="D3110" s="58" t="s">
        <v>4707</v>
      </c>
      <c r="E3110" s="100" t="s">
        <v>4708</v>
      </c>
      <c r="F3110" s="46" t="s">
        <v>4709</v>
      </c>
      <c r="G3110" s="58" t="s">
        <v>4710</v>
      </c>
      <c r="H3110" s="46" t="s">
        <v>4711</v>
      </c>
      <c r="I3110" s="74">
        <v>0</v>
      </c>
      <c r="J3110" s="46" t="s">
        <v>1508</v>
      </c>
      <c r="K3110" s="75" t="s">
        <v>1509</v>
      </c>
      <c r="L3110" s="76">
        <f>SUM(M3110:X3110)</f>
        <v>0</v>
      </c>
      <c r="M3110" s="76"/>
      <c r="N3110" s="76"/>
      <c r="O3110" s="76"/>
      <c r="P3110" s="76"/>
      <c r="Q3110" s="76"/>
      <c r="R3110" s="76"/>
      <c r="S3110" s="76"/>
      <c r="T3110" s="76"/>
      <c r="U3110" s="76"/>
      <c r="V3110" s="76"/>
      <c r="W3110" s="76"/>
      <c r="X3110" s="76"/>
    </row>
    <row r="3111" spans="1:24">
      <c r="A3111" s="54"/>
      <c r="B3111" s="54"/>
      <c r="C3111" s="54"/>
      <c r="D3111" s="77"/>
      <c r="E3111" s="101"/>
      <c r="F3111" s="54"/>
      <c r="G3111" s="77"/>
      <c r="H3111" s="54"/>
      <c r="I3111" s="79"/>
      <c r="J3111" s="54"/>
      <c r="K3111" s="75" t="s">
        <v>1501</v>
      </c>
      <c r="L3111" s="76">
        <f t="shared" ref="L3111:L3133" si="224">SUM(M3111:X3111)</f>
        <v>0</v>
      </c>
      <c r="M3111" s="76"/>
      <c r="N3111" s="76"/>
      <c r="O3111" s="76"/>
      <c r="P3111" s="76"/>
      <c r="Q3111" s="76"/>
      <c r="R3111" s="76"/>
      <c r="S3111" s="76"/>
      <c r="T3111" s="76"/>
      <c r="U3111" s="76"/>
      <c r="V3111" s="76"/>
      <c r="W3111" s="76"/>
      <c r="X3111" s="76"/>
    </row>
    <row r="3112" spans="1:24">
      <c r="A3112" s="54"/>
      <c r="B3112" s="54"/>
      <c r="C3112" s="80"/>
      <c r="D3112" s="81"/>
      <c r="E3112" s="102"/>
      <c r="F3112" s="80"/>
      <c r="G3112" s="81"/>
      <c r="H3112" s="80"/>
      <c r="I3112" s="83"/>
      <c r="J3112" s="80"/>
      <c r="K3112" s="84" t="s">
        <v>1502</v>
      </c>
      <c r="L3112" s="76">
        <f t="shared" si="224"/>
        <v>0</v>
      </c>
      <c r="M3112" s="76"/>
      <c r="N3112" s="76"/>
      <c r="O3112" s="76"/>
      <c r="P3112" s="76"/>
      <c r="Q3112" s="76"/>
      <c r="R3112" s="76"/>
      <c r="S3112" s="76"/>
      <c r="T3112" s="76"/>
      <c r="U3112" s="76"/>
      <c r="V3112" s="76"/>
      <c r="W3112" s="76"/>
      <c r="X3112" s="76"/>
    </row>
    <row r="3113" spans="1:24">
      <c r="A3113" s="54"/>
      <c r="B3113" s="54"/>
      <c r="C3113" s="46" t="s">
        <v>31</v>
      </c>
      <c r="D3113" s="58" t="s">
        <v>4712</v>
      </c>
      <c r="E3113" s="100" t="s">
        <v>4713</v>
      </c>
      <c r="F3113" s="46" t="s">
        <v>4714</v>
      </c>
      <c r="G3113" s="58" t="s">
        <v>4715</v>
      </c>
      <c r="H3113" s="46" t="s">
        <v>4716</v>
      </c>
      <c r="I3113" s="74">
        <v>5</v>
      </c>
      <c r="J3113" s="46" t="s">
        <v>1508</v>
      </c>
      <c r="K3113" s="75" t="s">
        <v>1509</v>
      </c>
      <c r="L3113" s="76">
        <f t="shared" si="224"/>
        <v>0</v>
      </c>
      <c r="M3113" s="76"/>
      <c r="N3113" s="76"/>
      <c r="O3113" s="76"/>
      <c r="P3113" s="76"/>
      <c r="Q3113" s="76"/>
      <c r="R3113" s="76"/>
      <c r="S3113" s="76"/>
      <c r="T3113" s="76"/>
      <c r="U3113" s="76"/>
      <c r="V3113" s="76"/>
      <c r="W3113" s="76"/>
      <c r="X3113" s="76"/>
    </row>
    <row r="3114" spans="1:24">
      <c r="A3114" s="54"/>
      <c r="B3114" s="54"/>
      <c r="C3114" s="54"/>
      <c r="D3114" s="77"/>
      <c r="E3114" s="101"/>
      <c r="F3114" s="54"/>
      <c r="G3114" s="77"/>
      <c r="H3114" s="54"/>
      <c r="I3114" s="79"/>
      <c r="J3114" s="54"/>
      <c r="K3114" s="75" t="s">
        <v>1501</v>
      </c>
      <c r="L3114" s="76">
        <f t="shared" si="224"/>
        <v>0</v>
      </c>
      <c r="M3114" s="76"/>
      <c r="N3114" s="76"/>
      <c r="O3114" s="76"/>
      <c r="P3114" s="76"/>
      <c r="Q3114" s="76"/>
      <c r="R3114" s="76"/>
      <c r="S3114" s="76"/>
      <c r="T3114" s="76"/>
      <c r="U3114" s="76"/>
      <c r="V3114" s="76"/>
      <c r="W3114" s="76"/>
      <c r="X3114" s="76"/>
    </row>
    <row r="3115" spans="1:24">
      <c r="A3115" s="54"/>
      <c r="B3115" s="54"/>
      <c r="C3115" s="80"/>
      <c r="D3115" s="81"/>
      <c r="E3115" s="102"/>
      <c r="F3115" s="80"/>
      <c r="G3115" s="81"/>
      <c r="H3115" s="80"/>
      <c r="I3115" s="83"/>
      <c r="J3115" s="80"/>
      <c r="K3115" s="84" t="s">
        <v>1502</v>
      </c>
      <c r="L3115" s="76">
        <f t="shared" si="224"/>
        <v>0</v>
      </c>
      <c r="M3115" s="76"/>
      <c r="N3115" s="76"/>
      <c r="O3115" s="76"/>
      <c r="P3115" s="76"/>
      <c r="Q3115" s="76"/>
      <c r="R3115" s="76"/>
      <c r="S3115" s="76"/>
      <c r="T3115" s="76"/>
      <c r="U3115" s="76"/>
      <c r="V3115" s="76"/>
      <c r="W3115" s="76"/>
      <c r="X3115" s="76"/>
    </row>
    <row r="3116" spans="1:24">
      <c r="A3116" s="54"/>
      <c r="B3116" s="54"/>
      <c r="C3116" s="46" t="s">
        <v>1633</v>
      </c>
      <c r="D3116" s="58" t="s">
        <v>4717</v>
      </c>
      <c r="E3116" s="100" t="s">
        <v>4718</v>
      </c>
      <c r="F3116" s="46" t="s">
        <v>4719</v>
      </c>
      <c r="G3116" s="58" t="s">
        <v>4720</v>
      </c>
      <c r="H3116" s="46" t="s">
        <v>4721</v>
      </c>
      <c r="I3116" s="74">
        <v>6152</v>
      </c>
      <c r="J3116" s="46" t="s">
        <v>1508</v>
      </c>
      <c r="K3116" s="75" t="s">
        <v>1509</v>
      </c>
      <c r="L3116" s="76">
        <f t="shared" si="224"/>
        <v>0</v>
      </c>
      <c r="M3116" s="76"/>
      <c r="N3116" s="76"/>
      <c r="O3116" s="76"/>
      <c r="P3116" s="76"/>
      <c r="Q3116" s="76"/>
      <c r="R3116" s="76"/>
      <c r="S3116" s="76"/>
      <c r="T3116" s="76"/>
      <c r="U3116" s="76"/>
      <c r="V3116" s="76"/>
      <c r="W3116" s="76"/>
      <c r="X3116" s="76"/>
    </row>
    <row r="3117" spans="1:24">
      <c r="A3117" s="54"/>
      <c r="B3117" s="54"/>
      <c r="C3117" s="54"/>
      <c r="D3117" s="77"/>
      <c r="E3117" s="101"/>
      <c r="F3117" s="54"/>
      <c r="G3117" s="77"/>
      <c r="H3117" s="54"/>
      <c r="I3117" s="79"/>
      <c r="J3117" s="54"/>
      <c r="K3117" s="75" t="s">
        <v>1501</v>
      </c>
      <c r="L3117" s="76">
        <f t="shared" si="224"/>
        <v>0</v>
      </c>
      <c r="M3117" s="76"/>
      <c r="N3117" s="76"/>
      <c r="O3117" s="76"/>
      <c r="P3117" s="76"/>
      <c r="Q3117" s="76"/>
      <c r="R3117" s="76"/>
      <c r="S3117" s="76"/>
      <c r="T3117" s="76"/>
      <c r="U3117" s="76"/>
      <c r="V3117" s="76"/>
      <c r="W3117" s="76"/>
      <c r="X3117" s="76"/>
    </row>
    <row r="3118" spans="1:24">
      <c r="A3118" s="54"/>
      <c r="B3118" s="54"/>
      <c r="C3118" s="80"/>
      <c r="D3118" s="81"/>
      <c r="E3118" s="102"/>
      <c r="F3118" s="80"/>
      <c r="G3118" s="81"/>
      <c r="H3118" s="80"/>
      <c r="I3118" s="83"/>
      <c r="J3118" s="80"/>
      <c r="K3118" s="84" t="s">
        <v>1502</v>
      </c>
      <c r="L3118" s="76">
        <f t="shared" si="224"/>
        <v>0</v>
      </c>
      <c r="M3118" s="76"/>
      <c r="N3118" s="76"/>
      <c r="O3118" s="76"/>
      <c r="P3118" s="76"/>
      <c r="Q3118" s="76"/>
      <c r="R3118" s="76"/>
      <c r="S3118" s="76"/>
      <c r="T3118" s="76"/>
      <c r="U3118" s="76"/>
      <c r="V3118" s="76"/>
      <c r="W3118" s="76"/>
      <c r="X3118" s="76"/>
    </row>
    <row r="3119" spans="1:24">
      <c r="A3119" s="54"/>
      <c r="B3119" s="54"/>
      <c r="C3119" s="46" t="s">
        <v>1633</v>
      </c>
      <c r="D3119" s="58" t="s">
        <v>4722</v>
      </c>
      <c r="E3119" s="100" t="s">
        <v>4723</v>
      </c>
      <c r="F3119" s="46" t="s">
        <v>4724</v>
      </c>
      <c r="G3119" s="58" t="s">
        <v>4689</v>
      </c>
      <c r="H3119" s="46" t="s">
        <v>4725</v>
      </c>
      <c r="I3119" s="74">
        <v>879</v>
      </c>
      <c r="J3119" s="46" t="s">
        <v>1508</v>
      </c>
      <c r="K3119" s="75" t="s">
        <v>1509</v>
      </c>
      <c r="L3119" s="76">
        <f t="shared" si="224"/>
        <v>0</v>
      </c>
      <c r="M3119" s="76"/>
      <c r="N3119" s="76"/>
      <c r="O3119" s="76"/>
      <c r="P3119" s="76"/>
      <c r="Q3119" s="76"/>
      <c r="R3119" s="76"/>
      <c r="S3119" s="76"/>
      <c r="T3119" s="76"/>
      <c r="U3119" s="76"/>
      <c r="V3119" s="76"/>
      <c r="W3119" s="76"/>
      <c r="X3119" s="76"/>
    </row>
    <row r="3120" spans="1:24">
      <c r="A3120" s="54"/>
      <c r="B3120" s="54"/>
      <c r="C3120" s="54"/>
      <c r="D3120" s="77"/>
      <c r="E3120" s="101"/>
      <c r="F3120" s="54"/>
      <c r="G3120" s="77"/>
      <c r="H3120" s="54"/>
      <c r="I3120" s="79"/>
      <c r="J3120" s="54"/>
      <c r="K3120" s="75" t="s">
        <v>1501</v>
      </c>
      <c r="L3120" s="76">
        <f t="shared" si="224"/>
        <v>0</v>
      </c>
      <c r="M3120" s="76"/>
      <c r="N3120" s="76"/>
      <c r="O3120" s="76"/>
      <c r="P3120" s="76"/>
      <c r="Q3120" s="76"/>
      <c r="R3120" s="76"/>
      <c r="S3120" s="76"/>
      <c r="T3120" s="76"/>
      <c r="U3120" s="76"/>
      <c r="V3120" s="76"/>
      <c r="W3120" s="76"/>
      <c r="X3120" s="76"/>
    </row>
    <row r="3121" spans="1:24">
      <c r="A3121" s="54"/>
      <c r="B3121" s="54"/>
      <c r="C3121" s="80"/>
      <c r="D3121" s="81"/>
      <c r="E3121" s="102"/>
      <c r="F3121" s="80"/>
      <c r="G3121" s="81"/>
      <c r="H3121" s="80"/>
      <c r="I3121" s="83"/>
      <c r="J3121" s="80"/>
      <c r="K3121" s="84" t="s">
        <v>1502</v>
      </c>
      <c r="L3121" s="76">
        <f t="shared" si="224"/>
        <v>0</v>
      </c>
      <c r="M3121" s="76"/>
      <c r="N3121" s="76"/>
      <c r="O3121" s="76"/>
      <c r="P3121" s="76"/>
      <c r="Q3121" s="76"/>
      <c r="R3121" s="76"/>
      <c r="S3121" s="76"/>
      <c r="T3121" s="76"/>
      <c r="U3121" s="76"/>
      <c r="V3121" s="76"/>
      <c r="W3121" s="76"/>
      <c r="X3121" s="76"/>
    </row>
    <row r="3122" spans="1:24">
      <c r="A3122" s="54"/>
      <c r="B3122" s="54"/>
      <c r="C3122" s="46" t="s">
        <v>33</v>
      </c>
      <c r="D3122" s="58" t="s">
        <v>4726</v>
      </c>
      <c r="E3122" s="100" t="s">
        <v>4727</v>
      </c>
      <c r="F3122" s="46" t="s">
        <v>4728</v>
      </c>
      <c r="G3122" s="58" t="s">
        <v>4729</v>
      </c>
      <c r="H3122" s="46" t="s">
        <v>4730</v>
      </c>
      <c r="I3122" s="74">
        <v>0</v>
      </c>
      <c r="J3122" s="46" t="s">
        <v>1508</v>
      </c>
      <c r="K3122" s="75" t="s">
        <v>1509</v>
      </c>
      <c r="L3122" s="76">
        <f t="shared" si="224"/>
        <v>0</v>
      </c>
      <c r="M3122" s="76"/>
      <c r="N3122" s="76"/>
      <c r="O3122" s="76"/>
      <c r="P3122" s="76"/>
      <c r="Q3122" s="76"/>
      <c r="R3122" s="76"/>
      <c r="S3122" s="76"/>
      <c r="T3122" s="76"/>
      <c r="U3122" s="76"/>
      <c r="V3122" s="76"/>
      <c r="W3122" s="76"/>
      <c r="X3122" s="76"/>
    </row>
    <row r="3123" spans="1:24">
      <c r="A3123" s="54"/>
      <c r="B3123" s="54"/>
      <c r="C3123" s="54"/>
      <c r="D3123" s="77"/>
      <c r="E3123" s="101"/>
      <c r="F3123" s="54"/>
      <c r="G3123" s="77"/>
      <c r="H3123" s="54"/>
      <c r="I3123" s="79"/>
      <c r="J3123" s="54"/>
      <c r="K3123" s="75" t="s">
        <v>1501</v>
      </c>
      <c r="L3123" s="76">
        <f t="shared" si="224"/>
        <v>0</v>
      </c>
      <c r="M3123" s="76"/>
      <c r="N3123" s="76"/>
      <c r="O3123" s="76"/>
      <c r="P3123" s="76"/>
      <c r="Q3123" s="76"/>
      <c r="R3123" s="76"/>
      <c r="S3123" s="76"/>
      <c r="T3123" s="76"/>
      <c r="U3123" s="76"/>
      <c r="V3123" s="76"/>
      <c r="W3123" s="76"/>
      <c r="X3123" s="76"/>
    </row>
    <row r="3124" spans="1:24">
      <c r="A3124" s="54"/>
      <c r="B3124" s="54"/>
      <c r="C3124" s="80"/>
      <c r="D3124" s="81"/>
      <c r="E3124" s="102"/>
      <c r="F3124" s="80"/>
      <c r="G3124" s="81"/>
      <c r="H3124" s="80"/>
      <c r="I3124" s="83"/>
      <c r="J3124" s="80"/>
      <c r="K3124" s="84" t="s">
        <v>1502</v>
      </c>
      <c r="L3124" s="76">
        <f t="shared" si="224"/>
        <v>0</v>
      </c>
      <c r="M3124" s="76"/>
      <c r="N3124" s="76"/>
      <c r="O3124" s="76"/>
      <c r="P3124" s="76"/>
      <c r="Q3124" s="76"/>
      <c r="R3124" s="76"/>
      <c r="S3124" s="76"/>
      <c r="T3124" s="76"/>
      <c r="U3124" s="76"/>
      <c r="V3124" s="76"/>
      <c r="W3124" s="76"/>
      <c r="X3124" s="76"/>
    </row>
    <row r="3125" spans="1:24">
      <c r="A3125" s="54"/>
      <c r="B3125" s="54"/>
      <c r="C3125" s="46" t="s">
        <v>33</v>
      </c>
      <c r="D3125" s="58" t="s">
        <v>4731</v>
      </c>
      <c r="E3125" s="100" t="s">
        <v>4732</v>
      </c>
      <c r="F3125" s="46" t="s">
        <v>4733</v>
      </c>
      <c r="G3125" s="58" t="s">
        <v>4734</v>
      </c>
      <c r="H3125" s="46" t="s">
        <v>4735</v>
      </c>
      <c r="I3125" s="74">
        <v>0</v>
      </c>
      <c r="J3125" s="46" t="s">
        <v>1508</v>
      </c>
      <c r="K3125" s="75" t="s">
        <v>1509</v>
      </c>
      <c r="L3125" s="76">
        <f t="shared" si="224"/>
        <v>0</v>
      </c>
      <c r="M3125" s="76"/>
      <c r="N3125" s="76"/>
      <c r="O3125" s="76"/>
      <c r="P3125" s="76"/>
      <c r="Q3125" s="76"/>
      <c r="R3125" s="76"/>
      <c r="S3125" s="76"/>
      <c r="T3125" s="76"/>
      <c r="U3125" s="76"/>
      <c r="V3125" s="76"/>
      <c r="W3125" s="76"/>
      <c r="X3125" s="76"/>
    </row>
    <row r="3126" spans="1:24">
      <c r="A3126" s="54"/>
      <c r="B3126" s="54"/>
      <c r="C3126" s="54"/>
      <c r="D3126" s="77"/>
      <c r="E3126" s="101"/>
      <c r="F3126" s="54"/>
      <c r="G3126" s="77"/>
      <c r="H3126" s="54"/>
      <c r="I3126" s="79"/>
      <c r="J3126" s="54"/>
      <c r="K3126" s="75" t="s">
        <v>1501</v>
      </c>
      <c r="L3126" s="76">
        <f t="shared" si="224"/>
        <v>0</v>
      </c>
      <c r="M3126" s="76"/>
      <c r="N3126" s="76"/>
      <c r="O3126" s="76"/>
      <c r="P3126" s="76"/>
      <c r="Q3126" s="76"/>
      <c r="R3126" s="76"/>
      <c r="S3126" s="76"/>
      <c r="T3126" s="76"/>
      <c r="U3126" s="76"/>
      <c r="V3126" s="76"/>
      <c r="W3126" s="76"/>
      <c r="X3126" s="76"/>
    </row>
    <row r="3127" spans="1:24">
      <c r="A3127" s="54"/>
      <c r="B3127" s="54"/>
      <c r="C3127" s="80"/>
      <c r="D3127" s="81"/>
      <c r="E3127" s="102"/>
      <c r="F3127" s="80"/>
      <c r="G3127" s="81"/>
      <c r="H3127" s="80"/>
      <c r="I3127" s="83"/>
      <c r="J3127" s="80"/>
      <c r="K3127" s="84" t="s">
        <v>1502</v>
      </c>
      <c r="L3127" s="76">
        <f t="shared" si="224"/>
        <v>0</v>
      </c>
      <c r="M3127" s="76"/>
      <c r="N3127" s="76"/>
      <c r="O3127" s="76"/>
      <c r="P3127" s="76"/>
      <c r="Q3127" s="76"/>
      <c r="R3127" s="76"/>
      <c r="S3127" s="76"/>
      <c r="T3127" s="76"/>
      <c r="U3127" s="76"/>
      <c r="V3127" s="76"/>
      <c r="W3127" s="76"/>
      <c r="X3127" s="76"/>
    </row>
    <row r="3128" spans="1:24">
      <c r="A3128" s="54"/>
      <c r="B3128" s="54"/>
      <c r="C3128" s="46" t="s">
        <v>33</v>
      </c>
      <c r="D3128" s="58" t="s">
        <v>4736</v>
      </c>
      <c r="E3128" s="100" t="s">
        <v>4737</v>
      </c>
      <c r="F3128" s="46" t="s">
        <v>4738</v>
      </c>
      <c r="G3128" s="58" t="s">
        <v>4739</v>
      </c>
      <c r="H3128" s="46" t="s">
        <v>4740</v>
      </c>
      <c r="I3128" s="74">
        <v>24386</v>
      </c>
      <c r="J3128" s="46" t="s">
        <v>1508</v>
      </c>
      <c r="K3128" s="75" t="s">
        <v>1509</v>
      </c>
      <c r="L3128" s="76">
        <f t="shared" si="224"/>
        <v>0</v>
      </c>
      <c r="M3128" s="76"/>
      <c r="N3128" s="76"/>
      <c r="O3128" s="76"/>
      <c r="P3128" s="76"/>
      <c r="Q3128" s="76"/>
      <c r="R3128" s="76"/>
      <c r="S3128" s="76"/>
      <c r="T3128" s="76"/>
      <c r="U3128" s="76"/>
      <c r="V3128" s="76"/>
      <c r="W3128" s="76"/>
      <c r="X3128" s="76"/>
    </row>
    <row r="3129" spans="1:24">
      <c r="A3129" s="54"/>
      <c r="B3129" s="54"/>
      <c r="C3129" s="54"/>
      <c r="D3129" s="77"/>
      <c r="E3129" s="101"/>
      <c r="F3129" s="54"/>
      <c r="G3129" s="77"/>
      <c r="H3129" s="54"/>
      <c r="I3129" s="79"/>
      <c r="J3129" s="54"/>
      <c r="K3129" s="75" t="s">
        <v>1501</v>
      </c>
      <c r="L3129" s="76">
        <f t="shared" si="224"/>
        <v>0</v>
      </c>
      <c r="M3129" s="76"/>
      <c r="N3129" s="76"/>
      <c r="O3129" s="76"/>
      <c r="P3129" s="76"/>
      <c r="Q3129" s="76"/>
      <c r="R3129" s="76"/>
      <c r="S3129" s="76"/>
      <c r="T3129" s="76"/>
      <c r="U3129" s="76"/>
      <c r="V3129" s="76"/>
      <c r="W3129" s="76"/>
      <c r="X3129" s="76"/>
    </row>
    <row r="3130" spans="1:24">
      <c r="A3130" s="54"/>
      <c r="B3130" s="54"/>
      <c r="C3130" s="80"/>
      <c r="D3130" s="81"/>
      <c r="E3130" s="102"/>
      <c r="F3130" s="80"/>
      <c r="G3130" s="81"/>
      <c r="H3130" s="80"/>
      <c r="I3130" s="83"/>
      <c r="J3130" s="80"/>
      <c r="K3130" s="84" t="s">
        <v>1502</v>
      </c>
      <c r="L3130" s="76">
        <f t="shared" si="224"/>
        <v>0</v>
      </c>
      <c r="M3130" s="76"/>
      <c r="N3130" s="76"/>
      <c r="O3130" s="76"/>
      <c r="P3130" s="76"/>
      <c r="Q3130" s="76"/>
      <c r="R3130" s="76"/>
      <c r="S3130" s="76"/>
      <c r="T3130" s="76"/>
      <c r="U3130" s="76"/>
      <c r="V3130" s="76"/>
      <c r="W3130" s="76"/>
      <c r="X3130" s="76"/>
    </row>
    <row r="3131" spans="1:24">
      <c r="A3131" s="54"/>
      <c r="B3131" s="54"/>
      <c r="C3131" s="46" t="s">
        <v>33</v>
      </c>
      <c r="D3131" s="58" t="s">
        <v>4741</v>
      </c>
      <c r="E3131" s="100" t="s">
        <v>4742</v>
      </c>
      <c r="F3131" s="46" t="s">
        <v>4743</v>
      </c>
      <c r="G3131" s="58" t="s">
        <v>4744</v>
      </c>
      <c r="H3131" s="46" t="s">
        <v>4745</v>
      </c>
      <c r="I3131" s="74">
        <v>7228</v>
      </c>
      <c r="J3131" s="46" t="s">
        <v>1508</v>
      </c>
      <c r="K3131" s="75" t="s">
        <v>1509</v>
      </c>
      <c r="L3131" s="76">
        <f t="shared" si="224"/>
        <v>0</v>
      </c>
      <c r="M3131" s="76"/>
      <c r="N3131" s="76"/>
      <c r="O3131" s="76"/>
      <c r="P3131" s="76"/>
      <c r="Q3131" s="76"/>
      <c r="R3131" s="76"/>
      <c r="S3131" s="76"/>
      <c r="T3131" s="76"/>
      <c r="U3131" s="76"/>
      <c r="V3131" s="76"/>
      <c r="W3131" s="76"/>
      <c r="X3131" s="76"/>
    </row>
    <row r="3132" spans="1:24">
      <c r="A3132" s="54"/>
      <c r="B3132" s="54"/>
      <c r="C3132" s="54"/>
      <c r="D3132" s="77"/>
      <c r="E3132" s="101"/>
      <c r="F3132" s="54"/>
      <c r="G3132" s="77"/>
      <c r="H3132" s="54"/>
      <c r="I3132" s="79"/>
      <c r="J3132" s="54"/>
      <c r="K3132" s="75" t="s">
        <v>1501</v>
      </c>
      <c r="L3132" s="76">
        <f t="shared" si="224"/>
        <v>0</v>
      </c>
      <c r="M3132" s="76"/>
      <c r="N3132" s="76"/>
      <c r="O3132" s="76"/>
      <c r="P3132" s="76"/>
      <c r="Q3132" s="76"/>
      <c r="R3132" s="76"/>
      <c r="S3132" s="76"/>
      <c r="T3132" s="76"/>
      <c r="U3132" s="76"/>
      <c r="V3132" s="76"/>
      <c r="W3132" s="76"/>
      <c r="X3132" s="76"/>
    </row>
    <row r="3133" spans="1:24">
      <c r="A3133" s="54"/>
      <c r="B3133" s="54"/>
      <c r="C3133" s="80"/>
      <c r="D3133" s="81"/>
      <c r="E3133" s="102"/>
      <c r="F3133" s="80"/>
      <c r="G3133" s="81"/>
      <c r="H3133" s="80"/>
      <c r="I3133" s="83"/>
      <c r="J3133" s="80"/>
      <c r="K3133" s="84" t="s">
        <v>1502</v>
      </c>
      <c r="L3133" s="76">
        <f t="shared" si="224"/>
        <v>0</v>
      </c>
      <c r="M3133" s="76"/>
      <c r="N3133" s="76"/>
      <c r="O3133" s="76"/>
      <c r="P3133" s="76"/>
      <c r="Q3133" s="76"/>
      <c r="R3133" s="76"/>
      <c r="S3133" s="76"/>
      <c r="T3133" s="76"/>
      <c r="U3133" s="76"/>
      <c r="V3133" s="76"/>
      <c r="W3133" s="76"/>
      <c r="X3133" s="76"/>
    </row>
    <row r="3134" spans="1:24">
      <c r="A3134" s="54"/>
      <c r="B3134" s="54"/>
      <c r="C3134" s="46" t="s">
        <v>33</v>
      </c>
      <c r="D3134" s="58" t="s">
        <v>4746</v>
      </c>
      <c r="E3134" s="100" t="s">
        <v>4747</v>
      </c>
      <c r="F3134" s="46" t="s">
        <v>4748</v>
      </c>
      <c r="G3134" s="58" t="s">
        <v>4749</v>
      </c>
      <c r="H3134" s="46" t="s">
        <v>4750</v>
      </c>
      <c r="I3134" s="74">
        <v>62</v>
      </c>
      <c r="J3134" s="46" t="s">
        <v>1508</v>
      </c>
      <c r="K3134" s="75" t="s">
        <v>1509</v>
      </c>
      <c r="L3134" s="76">
        <f>SUM(M3134:X3134)</f>
        <v>1</v>
      </c>
      <c r="M3134" s="76">
        <v>1</v>
      </c>
      <c r="N3134" s="76"/>
      <c r="O3134" s="76"/>
      <c r="P3134" s="76"/>
      <c r="Q3134" s="76"/>
      <c r="R3134" s="76"/>
      <c r="S3134" s="76"/>
      <c r="T3134" s="76"/>
      <c r="U3134" s="76"/>
      <c r="V3134" s="76"/>
      <c r="W3134" s="76"/>
      <c r="X3134" s="76"/>
    </row>
    <row r="3135" spans="1:24">
      <c r="A3135" s="54"/>
      <c r="B3135" s="54"/>
      <c r="C3135" s="54"/>
      <c r="D3135" s="77"/>
      <c r="E3135" s="101"/>
      <c r="F3135" s="54"/>
      <c r="G3135" s="77"/>
      <c r="H3135" s="54"/>
      <c r="I3135" s="79"/>
      <c r="J3135" s="54"/>
      <c r="K3135" s="75" t="s">
        <v>1501</v>
      </c>
      <c r="L3135" s="76">
        <f t="shared" ref="L3135:L3169" si="225">SUM(M3135:X3135)</f>
        <v>0</v>
      </c>
      <c r="M3135" s="76"/>
      <c r="N3135" s="76"/>
      <c r="O3135" s="76"/>
      <c r="P3135" s="76"/>
      <c r="Q3135" s="76"/>
      <c r="R3135" s="76"/>
      <c r="S3135" s="76"/>
      <c r="T3135" s="76"/>
      <c r="U3135" s="76"/>
      <c r="V3135" s="76"/>
      <c r="W3135" s="76"/>
      <c r="X3135" s="76"/>
    </row>
    <row r="3136" spans="1:24">
      <c r="A3136" s="54"/>
      <c r="B3136" s="54"/>
      <c r="C3136" s="80"/>
      <c r="D3136" s="81"/>
      <c r="E3136" s="102"/>
      <c r="F3136" s="80"/>
      <c r="G3136" s="81"/>
      <c r="H3136" s="80"/>
      <c r="I3136" s="83"/>
      <c r="J3136" s="80"/>
      <c r="K3136" s="84" t="s">
        <v>1502</v>
      </c>
      <c r="L3136" s="76">
        <f t="shared" si="225"/>
        <v>0</v>
      </c>
      <c r="M3136" s="76"/>
      <c r="N3136" s="76"/>
      <c r="O3136" s="76"/>
      <c r="P3136" s="76"/>
      <c r="Q3136" s="76"/>
      <c r="R3136" s="76"/>
      <c r="S3136" s="76"/>
      <c r="T3136" s="76"/>
      <c r="U3136" s="76"/>
      <c r="V3136" s="76"/>
      <c r="W3136" s="76"/>
      <c r="X3136" s="76"/>
    </row>
    <row r="3137" spans="1:24">
      <c r="A3137" s="54"/>
      <c r="B3137" s="54"/>
      <c r="C3137" s="46" t="s">
        <v>33</v>
      </c>
      <c r="D3137" s="58" t="s">
        <v>4751</v>
      </c>
      <c r="E3137" s="100" t="s">
        <v>4752</v>
      </c>
      <c r="F3137" s="46" t="s">
        <v>4753</v>
      </c>
      <c r="G3137" s="58" t="s">
        <v>4749</v>
      </c>
      <c r="H3137" s="46" t="s">
        <v>4754</v>
      </c>
      <c r="I3137" s="74">
        <v>0</v>
      </c>
      <c r="J3137" s="46" t="s">
        <v>1508</v>
      </c>
      <c r="K3137" s="75" t="s">
        <v>1509</v>
      </c>
      <c r="L3137" s="76">
        <f t="shared" si="225"/>
        <v>0</v>
      </c>
      <c r="M3137" s="76"/>
      <c r="N3137" s="76"/>
      <c r="O3137" s="76"/>
      <c r="P3137" s="76"/>
      <c r="Q3137" s="76"/>
      <c r="R3137" s="76"/>
      <c r="S3137" s="76"/>
      <c r="T3137" s="76"/>
      <c r="U3137" s="76"/>
      <c r="V3137" s="76"/>
      <c r="W3137" s="76"/>
      <c r="X3137" s="76"/>
    </row>
    <row r="3138" spans="1:24">
      <c r="A3138" s="54"/>
      <c r="B3138" s="54"/>
      <c r="C3138" s="54"/>
      <c r="D3138" s="77"/>
      <c r="E3138" s="101"/>
      <c r="F3138" s="54"/>
      <c r="G3138" s="77"/>
      <c r="H3138" s="54"/>
      <c r="I3138" s="79"/>
      <c r="J3138" s="54"/>
      <c r="K3138" s="75" t="s">
        <v>1501</v>
      </c>
      <c r="L3138" s="76">
        <f t="shared" si="225"/>
        <v>0</v>
      </c>
      <c r="M3138" s="76"/>
      <c r="N3138" s="76"/>
      <c r="O3138" s="76"/>
      <c r="P3138" s="76"/>
      <c r="Q3138" s="76"/>
      <c r="R3138" s="76"/>
      <c r="S3138" s="76"/>
      <c r="T3138" s="76"/>
      <c r="U3138" s="76"/>
      <c r="V3138" s="76"/>
      <c r="W3138" s="76"/>
      <c r="X3138" s="76"/>
    </row>
    <row r="3139" spans="1:24">
      <c r="A3139" s="54"/>
      <c r="B3139" s="54"/>
      <c r="C3139" s="80"/>
      <c r="D3139" s="81"/>
      <c r="E3139" s="102"/>
      <c r="F3139" s="80"/>
      <c r="G3139" s="81"/>
      <c r="H3139" s="80"/>
      <c r="I3139" s="83"/>
      <c r="J3139" s="80"/>
      <c r="K3139" s="84" t="s">
        <v>1502</v>
      </c>
      <c r="L3139" s="76">
        <f t="shared" si="225"/>
        <v>0</v>
      </c>
      <c r="M3139" s="76"/>
      <c r="N3139" s="76"/>
      <c r="O3139" s="76"/>
      <c r="P3139" s="76"/>
      <c r="Q3139" s="76"/>
      <c r="R3139" s="76"/>
      <c r="S3139" s="76"/>
      <c r="T3139" s="76"/>
      <c r="U3139" s="76"/>
      <c r="V3139" s="76"/>
      <c r="W3139" s="76"/>
      <c r="X3139" s="76"/>
    </row>
    <row r="3140" spans="1:24">
      <c r="A3140" s="54"/>
      <c r="B3140" s="54"/>
      <c r="C3140" s="46" t="s">
        <v>33</v>
      </c>
      <c r="D3140" s="58" t="s">
        <v>4755</v>
      </c>
      <c r="E3140" s="100" t="s">
        <v>4756</v>
      </c>
      <c r="F3140" s="46" t="s">
        <v>4757</v>
      </c>
      <c r="G3140" s="58" t="s">
        <v>4758</v>
      </c>
      <c r="H3140" s="46" t="s">
        <v>4759</v>
      </c>
      <c r="I3140" s="74">
        <v>26385</v>
      </c>
      <c r="J3140" s="46" t="s">
        <v>1508</v>
      </c>
      <c r="K3140" s="75" t="s">
        <v>1509</v>
      </c>
      <c r="L3140" s="76">
        <f t="shared" si="225"/>
        <v>0</v>
      </c>
      <c r="M3140" s="76"/>
      <c r="N3140" s="76"/>
      <c r="O3140" s="76"/>
      <c r="P3140" s="76"/>
      <c r="Q3140" s="76"/>
      <c r="R3140" s="76"/>
      <c r="S3140" s="76"/>
      <c r="T3140" s="76"/>
      <c r="U3140" s="76"/>
      <c r="V3140" s="76"/>
      <c r="W3140" s="76"/>
      <c r="X3140" s="76"/>
    </row>
    <row r="3141" spans="1:24">
      <c r="A3141" s="54"/>
      <c r="B3141" s="54"/>
      <c r="C3141" s="54"/>
      <c r="D3141" s="77"/>
      <c r="E3141" s="101"/>
      <c r="F3141" s="54"/>
      <c r="G3141" s="77"/>
      <c r="H3141" s="54"/>
      <c r="I3141" s="79"/>
      <c r="J3141" s="54"/>
      <c r="K3141" s="75" t="s">
        <v>1501</v>
      </c>
      <c r="L3141" s="76">
        <f t="shared" si="225"/>
        <v>0</v>
      </c>
      <c r="M3141" s="76"/>
      <c r="N3141" s="76"/>
      <c r="O3141" s="76"/>
      <c r="P3141" s="76"/>
      <c r="Q3141" s="76"/>
      <c r="R3141" s="76"/>
      <c r="S3141" s="76"/>
      <c r="T3141" s="76"/>
      <c r="U3141" s="76"/>
      <c r="V3141" s="76"/>
      <c r="W3141" s="76"/>
      <c r="X3141" s="76"/>
    </row>
    <row r="3142" spans="1:24">
      <c r="A3142" s="54"/>
      <c r="B3142" s="54"/>
      <c r="C3142" s="80"/>
      <c r="D3142" s="81"/>
      <c r="E3142" s="102"/>
      <c r="F3142" s="80"/>
      <c r="G3142" s="81"/>
      <c r="H3142" s="80"/>
      <c r="I3142" s="83"/>
      <c r="J3142" s="80"/>
      <c r="K3142" s="84" t="s">
        <v>1502</v>
      </c>
      <c r="L3142" s="76">
        <f t="shared" si="225"/>
        <v>0</v>
      </c>
      <c r="M3142" s="76"/>
      <c r="N3142" s="76"/>
      <c r="O3142" s="76"/>
      <c r="P3142" s="76"/>
      <c r="Q3142" s="76"/>
      <c r="R3142" s="76"/>
      <c r="S3142" s="76"/>
      <c r="T3142" s="76"/>
      <c r="U3142" s="76"/>
      <c r="V3142" s="76"/>
      <c r="W3142" s="76"/>
      <c r="X3142" s="76"/>
    </row>
    <row r="3143" spans="1:24">
      <c r="A3143" s="54"/>
      <c r="B3143" s="54"/>
      <c r="C3143" s="46" t="s">
        <v>33</v>
      </c>
      <c r="D3143" s="58" t="s">
        <v>4760</v>
      </c>
      <c r="E3143" s="100" t="s">
        <v>4761</v>
      </c>
      <c r="F3143" s="46" t="s">
        <v>4762</v>
      </c>
      <c r="G3143" s="58" t="s">
        <v>4763</v>
      </c>
      <c r="H3143" s="46" t="s">
        <v>4764</v>
      </c>
      <c r="I3143" s="74">
        <v>16489</v>
      </c>
      <c r="J3143" s="46" t="s">
        <v>1508</v>
      </c>
      <c r="K3143" s="75" t="s">
        <v>1509</v>
      </c>
      <c r="L3143" s="76">
        <f t="shared" si="225"/>
        <v>0</v>
      </c>
      <c r="M3143" s="76"/>
      <c r="N3143" s="76"/>
      <c r="O3143" s="76"/>
      <c r="P3143" s="76"/>
      <c r="Q3143" s="76"/>
      <c r="R3143" s="76"/>
      <c r="S3143" s="76"/>
      <c r="T3143" s="76"/>
      <c r="U3143" s="76"/>
      <c r="V3143" s="76"/>
      <c r="W3143" s="76"/>
      <c r="X3143" s="76"/>
    </row>
    <row r="3144" spans="1:24">
      <c r="A3144" s="54"/>
      <c r="B3144" s="54"/>
      <c r="C3144" s="54"/>
      <c r="D3144" s="77"/>
      <c r="E3144" s="101"/>
      <c r="F3144" s="54"/>
      <c r="G3144" s="77"/>
      <c r="H3144" s="54"/>
      <c r="I3144" s="79"/>
      <c r="J3144" s="54"/>
      <c r="K3144" s="75" t="s">
        <v>1501</v>
      </c>
      <c r="L3144" s="76">
        <f t="shared" si="225"/>
        <v>0</v>
      </c>
      <c r="M3144" s="76"/>
      <c r="N3144" s="76"/>
      <c r="O3144" s="76"/>
      <c r="P3144" s="76"/>
      <c r="Q3144" s="76"/>
      <c r="R3144" s="76"/>
      <c r="S3144" s="76"/>
      <c r="T3144" s="76"/>
      <c r="U3144" s="76"/>
      <c r="V3144" s="76"/>
      <c r="W3144" s="76"/>
      <c r="X3144" s="76"/>
    </row>
    <row r="3145" spans="1:24">
      <c r="A3145" s="54"/>
      <c r="B3145" s="54"/>
      <c r="C3145" s="80"/>
      <c r="D3145" s="81"/>
      <c r="E3145" s="102"/>
      <c r="F3145" s="80"/>
      <c r="G3145" s="81"/>
      <c r="H3145" s="80"/>
      <c r="I3145" s="83"/>
      <c r="J3145" s="80"/>
      <c r="K3145" s="84" t="s">
        <v>1502</v>
      </c>
      <c r="L3145" s="76">
        <f t="shared" si="225"/>
        <v>3</v>
      </c>
      <c r="M3145" s="76"/>
      <c r="N3145" s="76"/>
      <c r="O3145" s="76"/>
      <c r="P3145" s="76"/>
      <c r="Q3145" s="76"/>
      <c r="R3145" s="76">
        <v>3</v>
      </c>
      <c r="S3145" s="76"/>
      <c r="T3145" s="76"/>
      <c r="U3145" s="76"/>
      <c r="V3145" s="76"/>
      <c r="W3145" s="76"/>
      <c r="X3145" s="76"/>
    </row>
    <row r="3146" spans="1:24">
      <c r="A3146" s="54"/>
      <c r="B3146" s="54"/>
      <c r="C3146" s="46" t="s">
        <v>35</v>
      </c>
      <c r="D3146" s="58" t="s">
        <v>4765</v>
      </c>
      <c r="E3146" s="100" t="s">
        <v>4766</v>
      </c>
      <c r="F3146" s="435" t="s">
        <v>4767</v>
      </c>
      <c r="G3146" s="436" t="s">
        <v>4768</v>
      </c>
      <c r="H3146" s="435" t="s">
        <v>4769</v>
      </c>
      <c r="I3146" s="88">
        <v>13342</v>
      </c>
      <c r="J3146" s="46" t="s">
        <v>1508</v>
      </c>
      <c r="K3146" s="75" t="s">
        <v>1509</v>
      </c>
      <c r="L3146" s="76">
        <f t="shared" si="225"/>
        <v>0</v>
      </c>
      <c r="M3146" s="76"/>
      <c r="N3146" s="76"/>
      <c r="O3146" s="76"/>
      <c r="P3146" s="76"/>
      <c r="Q3146" s="76"/>
      <c r="R3146" s="76"/>
      <c r="S3146" s="76"/>
      <c r="T3146" s="76"/>
      <c r="U3146" s="76"/>
      <c r="V3146" s="76"/>
      <c r="W3146" s="76"/>
      <c r="X3146" s="76"/>
    </row>
    <row r="3147" spans="1:24">
      <c r="A3147" s="54"/>
      <c r="B3147" s="54"/>
      <c r="C3147" s="54"/>
      <c r="D3147" s="77"/>
      <c r="E3147" s="101"/>
      <c r="F3147" s="437"/>
      <c r="G3147" s="438"/>
      <c r="H3147" s="437"/>
      <c r="I3147" s="89"/>
      <c r="J3147" s="54"/>
      <c r="K3147" s="75" t="s">
        <v>1501</v>
      </c>
      <c r="L3147" s="76">
        <f t="shared" si="225"/>
        <v>0</v>
      </c>
      <c r="M3147" s="76"/>
      <c r="N3147" s="76"/>
      <c r="O3147" s="76"/>
      <c r="P3147" s="76"/>
      <c r="Q3147" s="76"/>
      <c r="R3147" s="76"/>
      <c r="S3147" s="76"/>
      <c r="T3147" s="76"/>
      <c r="U3147" s="76"/>
      <c r="V3147" s="76"/>
      <c r="W3147" s="76"/>
      <c r="X3147" s="76"/>
    </row>
    <row r="3148" spans="1:24">
      <c r="A3148" s="54"/>
      <c r="B3148" s="54"/>
      <c r="C3148" s="80"/>
      <c r="D3148" s="81"/>
      <c r="E3148" s="102"/>
      <c r="F3148" s="439"/>
      <c r="G3148" s="440"/>
      <c r="H3148" s="439"/>
      <c r="I3148" s="90"/>
      <c r="J3148" s="80"/>
      <c r="K3148" s="84" t="s">
        <v>1502</v>
      </c>
      <c r="L3148" s="76">
        <f t="shared" si="225"/>
        <v>0</v>
      </c>
      <c r="M3148" s="76"/>
      <c r="N3148" s="76"/>
      <c r="O3148" s="76"/>
      <c r="P3148" s="76"/>
      <c r="Q3148" s="76"/>
      <c r="R3148" s="76"/>
      <c r="S3148" s="76"/>
      <c r="T3148" s="76"/>
      <c r="U3148" s="76"/>
      <c r="V3148" s="76"/>
      <c r="W3148" s="76"/>
      <c r="X3148" s="76"/>
    </row>
    <row r="3149" spans="1:24">
      <c r="A3149" s="54"/>
      <c r="B3149" s="54"/>
      <c r="C3149" s="46" t="s">
        <v>1622</v>
      </c>
      <c r="D3149" s="58" t="s">
        <v>4770</v>
      </c>
      <c r="E3149" s="100" t="s">
        <v>4771</v>
      </c>
      <c r="F3149" s="435" t="s">
        <v>4772</v>
      </c>
      <c r="G3149" s="436" t="s">
        <v>4773</v>
      </c>
      <c r="H3149" s="435" t="s">
        <v>4774</v>
      </c>
      <c r="I3149" s="88">
        <v>0</v>
      </c>
      <c r="J3149" s="46" t="s">
        <v>1508</v>
      </c>
      <c r="K3149" s="75" t="s">
        <v>1509</v>
      </c>
      <c r="L3149" s="76">
        <f t="shared" si="225"/>
        <v>0</v>
      </c>
      <c r="M3149" s="76"/>
      <c r="N3149" s="76"/>
      <c r="O3149" s="76"/>
      <c r="P3149" s="76"/>
      <c r="Q3149" s="76"/>
      <c r="R3149" s="76"/>
      <c r="S3149" s="76"/>
      <c r="T3149" s="76"/>
      <c r="U3149" s="76"/>
      <c r="V3149" s="76"/>
      <c r="W3149" s="76"/>
      <c r="X3149" s="76"/>
    </row>
    <row r="3150" spans="1:24">
      <c r="A3150" s="54"/>
      <c r="B3150" s="54"/>
      <c r="C3150" s="54"/>
      <c r="D3150" s="77"/>
      <c r="E3150" s="101"/>
      <c r="F3150" s="437"/>
      <c r="G3150" s="438"/>
      <c r="H3150" s="437"/>
      <c r="I3150" s="89"/>
      <c r="J3150" s="54"/>
      <c r="K3150" s="75" t="s">
        <v>1501</v>
      </c>
      <c r="L3150" s="76">
        <f t="shared" si="225"/>
        <v>0</v>
      </c>
      <c r="M3150" s="76"/>
      <c r="N3150" s="76"/>
      <c r="O3150" s="76"/>
      <c r="P3150" s="76"/>
      <c r="Q3150" s="76"/>
      <c r="R3150" s="76"/>
      <c r="S3150" s="76"/>
      <c r="T3150" s="76"/>
      <c r="U3150" s="76"/>
      <c r="V3150" s="76"/>
      <c r="W3150" s="76"/>
      <c r="X3150" s="76"/>
    </row>
    <row r="3151" spans="1:24">
      <c r="A3151" s="54"/>
      <c r="B3151" s="54"/>
      <c r="C3151" s="80"/>
      <c r="D3151" s="81"/>
      <c r="E3151" s="102"/>
      <c r="F3151" s="439"/>
      <c r="G3151" s="440"/>
      <c r="H3151" s="439"/>
      <c r="I3151" s="90"/>
      <c r="J3151" s="80"/>
      <c r="K3151" s="84" t="s">
        <v>1502</v>
      </c>
      <c r="L3151" s="76">
        <f t="shared" si="225"/>
        <v>0</v>
      </c>
      <c r="M3151" s="76"/>
      <c r="N3151" s="76"/>
      <c r="O3151" s="76"/>
      <c r="P3151" s="76"/>
      <c r="Q3151" s="76"/>
      <c r="R3151" s="76"/>
      <c r="S3151" s="76"/>
      <c r="T3151" s="76"/>
      <c r="U3151" s="76"/>
      <c r="V3151" s="76"/>
      <c r="W3151" s="76"/>
      <c r="X3151" s="76"/>
    </row>
    <row r="3152" spans="1:24">
      <c r="A3152" s="54"/>
      <c r="B3152" s="54"/>
      <c r="C3152" s="46" t="s">
        <v>35</v>
      </c>
      <c r="D3152" s="58" t="s">
        <v>4775</v>
      </c>
      <c r="E3152" s="100" t="s">
        <v>4776</v>
      </c>
      <c r="F3152" s="435" t="s">
        <v>4777</v>
      </c>
      <c r="G3152" s="436" t="s">
        <v>4778</v>
      </c>
      <c r="H3152" s="435" t="s">
        <v>4779</v>
      </c>
      <c r="I3152" s="88">
        <v>0</v>
      </c>
      <c r="J3152" s="46" t="s">
        <v>1508</v>
      </c>
      <c r="K3152" s="75" t="s">
        <v>1509</v>
      </c>
      <c r="L3152" s="76">
        <f t="shared" si="225"/>
        <v>0</v>
      </c>
      <c r="M3152" s="76"/>
      <c r="N3152" s="76"/>
      <c r="O3152" s="76"/>
      <c r="P3152" s="76"/>
      <c r="Q3152" s="76"/>
      <c r="R3152" s="76"/>
      <c r="S3152" s="76"/>
      <c r="T3152" s="76"/>
      <c r="U3152" s="76"/>
      <c r="V3152" s="76"/>
      <c r="W3152" s="76"/>
      <c r="X3152" s="76"/>
    </row>
    <row r="3153" spans="1:24">
      <c r="A3153" s="54"/>
      <c r="B3153" s="54"/>
      <c r="C3153" s="54"/>
      <c r="D3153" s="77"/>
      <c r="E3153" s="101"/>
      <c r="F3153" s="437"/>
      <c r="G3153" s="438"/>
      <c r="H3153" s="437"/>
      <c r="I3153" s="89"/>
      <c r="J3153" s="54"/>
      <c r="K3153" s="75" t="s">
        <v>1501</v>
      </c>
      <c r="L3153" s="76">
        <f t="shared" si="225"/>
        <v>0</v>
      </c>
      <c r="M3153" s="76"/>
      <c r="N3153" s="76"/>
      <c r="O3153" s="76"/>
      <c r="P3153" s="76"/>
      <c r="Q3153" s="76"/>
      <c r="R3153" s="76"/>
      <c r="S3153" s="76"/>
      <c r="T3153" s="76"/>
      <c r="U3153" s="76"/>
      <c r="V3153" s="76"/>
      <c r="W3153" s="76"/>
      <c r="X3153" s="76"/>
    </row>
    <row r="3154" spans="1:24">
      <c r="A3154" s="54"/>
      <c r="B3154" s="54"/>
      <c r="C3154" s="80"/>
      <c r="D3154" s="81"/>
      <c r="E3154" s="102"/>
      <c r="F3154" s="439"/>
      <c r="G3154" s="440"/>
      <c r="H3154" s="439"/>
      <c r="I3154" s="90"/>
      <c r="J3154" s="80"/>
      <c r="K3154" s="84" t="s">
        <v>1502</v>
      </c>
      <c r="L3154" s="76">
        <f t="shared" si="225"/>
        <v>0</v>
      </c>
      <c r="M3154" s="76"/>
      <c r="N3154" s="76"/>
      <c r="O3154" s="76"/>
      <c r="P3154" s="76"/>
      <c r="Q3154" s="76"/>
      <c r="R3154" s="76"/>
      <c r="S3154" s="76"/>
      <c r="T3154" s="76"/>
      <c r="U3154" s="76"/>
      <c r="V3154" s="76"/>
      <c r="W3154" s="76"/>
      <c r="X3154" s="76"/>
    </row>
    <row r="3155" spans="1:24">
      <c r="A3155" s="54"/>
      <c r="B3155" s="54"/>
      <c r="C3155" s="46" t="s">
        <v>31</v>
      </c>
      <c r="D3155" s="58" t="s">
        <v>4780</v>
      </c>
      <c r="E3155" s="100" t="s">
        <v>4781</v>
      </c>
      <c r="F3155" s="435" t="s">
        <v>4777</v>
      </c>
      <c r="G3155" s="436" t="s">
        <v>4778</v>
      </c>
      <c r="H3155" s="435" t="s">
        <v>4779</v>
      </c>
      <c r="I3155" s="88">
        <v>0</v>
      </c>
      <c r="J3155" s="46" t="s">
        <v>1508</v>
      </c>
      <c r="K3155" s="75" t="s">
        <v>1509</v>
      </c>
      <c r="L3155" s="76">
        <f t="shared" si="225"/>
        <v>0</v>
      </c>
      <c r="M3155" s="76"/>
      <c r="N3155" s="76"/>
      <c r="O3155" s="76"/>
      <c r="P3155" s="76"/>
      <c r="Q3155" s="76"/>
      <c r="R3155" s="76"/>
      <c r="S3155" s="76"/>
      <c r="T3155" s="76"/>
      <c r="U3155" s="76"/>
      <c r="V3155" s="76"/>
      <c r="W3155" s="76"/>
      <c r="X3155" s="76"/>
    </row>
    <row r="3156" spans="1:24">
      <c r="A3156" s="54"/>
      <c r="B3156" s="54"/>
      <c r="C3156" s="54"/>
      <c r="D3156" s="77"/>
      <c r="E3156" s="101"/>
      <c r="F3156" s="437"/>
      <c r="G3156" s="438"/>
      <c r="H3156" s="437"/>
      <c r="I3156" s="89"/>
      <c r="J3156" s="54"/>
      <c r="K3156" s="75" t="s">
        <v>1501</v>
      </c>
      <c r="L3156" s="76">
        <f t="shared" si="225"/>
        <v>0</v>
      </c>
      <c r="M3156" s="76"/>
      <c r="N3156" s="76"/>
      <c r="O3156" s="76"/>
      <c r="P3156" s="76"/>
      <c r="Q3156" s="76"/>
      <c r="R3156" s="76"/>
      <c r="S3156" s="76"/>
      <c r="T3156" s="76"/>
      <c r="U3156" s="76"/>
      <c r="V3156" s="76"/>
      <c r="W3156" s="76"/>
      <c r="X3156" s="76"/>
    </row>
    <row r="3157" spans="1:24">
      <c r="A3157" s="54"/>
      <c r="B3157" s="54"/>
      <c r="C3157" s="80"/>
      <c r="D3157" s="81"/>
      <c r="E3157" s="102"/>
      <c r="F3157" s="439"/>
      <c r="G3157" s="440"/>
      <c r="H3157" s="439"/>
      <c r="I3157" s="90"/>
      <c r="J3157" s="80"/>
      <c r="K3157" s="84" t="s">
        <v>1502</v>
      </c>
      <c r="L3157" s="76">
        <f t="shared" si="225"/>
        <v>0</v>
      </c>
      <c r="M3157" s="76"/>
      <c r="N3157" s="76"/>
      <c r="O3157" s="76"/>
      <c r="P3157" s="76"/>
      <c r="Q3157" s="76"/>
      <c r="R3157" s="76"/>
      <c r="S3157" s="76"/>
      <c r="T3157" s="76"/>
      <c r="U3157" s="76"/>
      <c r="V3157" s="76"/>
      <c r="W3157" s="76"/>
      <c r="X3157" s="76"/>
    </row>
    <row r="3158" spans="1:24">
      <c r="A3158" s="54"/>
      <c r="B3158" s="54"/>
      <c r="C3158" s="46" t="s">
        <v>1622</v>
      </c>
      <c r="D3158" s="58" t="s">
        <v>4782</v>
      </c>
      <c r="E3158" s="100" t="s">
        <v>4783</v>
      </c>
      <c r="F3158" s="435" t="s">
        <v>4784</v>
      </c>
      <c r="G3158" s="436" t="s">
        <v>4785</v>
      </c>
      <c r="H3158" s="435" t="s">
        <v>4786</v>
      </c>
      <c r="I3158" s="88">
        <v>0</v>
      </c>
      <c r="J3158" s="46" t="s">
        <v>1508</v>
      </c>
      <c r="K3158" s="75" t="s">
        <v>1509</v>
      </c>
      <c r="L3158" s="76">
        <f t="shared" si="225"/>
        <v>0</v>
      </c>
      <c r="M3158" s="76"/>
      <c r="N3158" s="76"/>
      <c r="O3158" s="76"/>
      <c r="P3158" s="76"/>
      <c r="Q3158" s="76"/>
      <c r="R3158" s="76"/>
      <c r="S3158" s="76"/>
      <c r="T3158" s="76"/>
      <c r="U3158" s="76"/>
      <c r="V3158" s="76"/>
      <c r="W3158" s="76"/>
      <c r="X3158" s="76"/>
    </row>
    <row r="3159" spans="1:24">
      <c r="A3159" s="54"/>
      <c r="B3159" s="54"/>
      <c r="C3159" s="54"/>
      <c r="D3159" s="77"/>
      <c r="E3159" s="101"/>
      <c r="F3159" s="437"/>
      <c r="G3159" s="438"/>
      <c r="H3159" s="437"/>
      <c r="I3159" s="89"/>
      <c r="J3159" s="54"/>
      <c r="K3159" s="75" t="s">
        <v>1501</v>
      </c>
      <c r="L3159" s="76">
        <f t="shared" si="225"/>
        <v>0</v>
      </c>
      <c r="M3159" s="76"/>
      <c r="N3159" s="76"/>
      <c r="O3159" s="76"/>
      <c r="P3159" s="76"/>
      <c r="Q3159" s="76"/>
      <c r="R3159" s="76"/>
      <c r="S3159" s="76"/>
      <c r="T3159" s="76"/>
      <c r="U3159" s="76"/>
      <c r="V3159" s="76"/>
      <c r="W3159" s="76"/>
      <c r="X3159" s="76"/>
    </row>
    <row r="3160" spans="1:24">
      <c r="A3160" s="54"/>
      <c r="B3160" s="54"/>
      <c r="C3160" s="80"/>
      <c r="D3160" s="81"/>
      <c r="E3160" s="102"/>
      <c r="F3160" s="439"/>
      <c r="G3160" s="440"/>
      <c r="H3160" s="439"/>
      <c r="I3160" s="90"/>
      <c r="J3160" s="80"/>
      <c r="K3160" s="84" t="s">
        <v>1502</v>
      </c>
      <c r="L3160" s="76">
        <f t="shared" si="225"/>
        <v>0</v>
      </c>
      <c r="M3160" s="76"/>
      <c r="N3160" s="76"/>
      <c r="O3160" s="76"/>
      <c r="P3160" s="76"/>
      <c r="Q3160" s="76"/>
      <c r="R3160" s="76"/>
      <c r="S3160" s="76"/>
      <c r="T3160" s="76"/>
      <c r="U3160" s="76"/>
      <c r="V3160" s="76"/>
      <c r="W3160" s="76"/>
      <c r="X3160" s="76"/>
    </row>
    <row r="3161" spans="1:24">
      <c r="A3161" s="54"/>
      <c r="B3161" s="54"/>
      <c r="C3161" s="46" t="s">
        <v>1633</v>
      </c>
      <c r="D3161" s="58" t="s">
        <v>4787</v>
      </c>
      <c r="E3161" s="100" t="s">
        <v>4788</v>
      </c>
      <c r="F3161" s="435" t="s">
        <v>4789</v>
      </c>
      <c r="G3161" s="436" t="s">
        <v>4790</v>
      </c>
      <c r="H3161" s="435" t="s">
        <v>4791</v>
      </c>
      <c r="I3161" s="88">
        <v>291</v>
      </c>
      <c r="J3161" s="46" t="s">
        <v>1508</v>
      </c>
      <c r="K3161" s="75" t="s">
        <v>1509</v>
      </c>
      <c r="L3161" s="76">
        <f t="shared" si="225"/>
        <v>0</v>
      </c>
      <c r="M3161" s="76"/>
      <c r="N3161" s="76"/>
      <c r="O3161" s="76"/>
      <c r="P3161" s="76"/>
      <c r="Q3161" s="76"/>
      <c r="R3161" s="76"/>
      <c r="S3161" s="76"/>
      <c r="T3161" s="76"/>
      <c r="U3161" s="76"/>
      <c r="V3161" s="76"/>
      <c r="W3161" s="76"/>
      <c r="X3161" s="76"/>
    </row>
    <row r="3162" spans="1:24">
      <c r="A3162" s="54"/>
      <c r="B3162" s="54"/>
      <c r="C3162" s="54"/>
      <c r="D3162" s="77"/>
      <c r="E3162" s="101"/>
      <c r="F3162" s="437"/>
      <c r="G3162" s="438"/>
      <c r="H3162" s="437"/>
      <c r="I3162" s="89"/>
      <c r="J3162" s="54"/>
      <c r="K3162" s="75" t="s">
        <v>1501</v>
      </c>
      <c r="L3162" s="76">
        <f t="shared" si="225"/>
        <v>0</v>
      </c>
      <c r="M3162" s="76"/>
      <c r="N3162" s="76"/>
      <c r="O3162" s="76"/>
      <c r="P3162" s="76"/>
      <c r="Q3162" s="76"/>
      <c r="R3162" s="76"/>
      <c r="S3162" s="76"/>
      <c r="T3162" s="76"/>
      <c r="U3162" s="76"/>
      <c r="V3162" s="76"/>
      <c r="W3162" s="76"/>
      <c r="X3162" s="76"/>
    </row>
    <row r="3163" spans="1:24">
      <c r="A3163" s="54"/>
      <c r="B3163" s="54"/>
      <c r="C3163" s="80"/>
      <c r="D3163" s="81"/>
      <c r="E3163" s="102"/>
      <c r="F3163" s="439"/>
      <c r="G3163" s="440"/>
      <c r="H3163" s="439"/>
      <c r="I3163" s="90"/>
      <c r="J3163" s="80"/>
      <c r="K3163" s="84" t="s">
        <v>1502</v>
      </c>
      <c r="L3163" s="76">
        <f t="shared" si="225"/>
        <v>0</v>
      </c>
      <c r="M3163" s="76"/>
      <c r="N3163" s="76"/>
      <c r="O3163" s="76"/>
      <c r="P3163" s="76"/>
      <c r="Q3163" s="76"/>
      <c r="R3163" s="76"/>
      <c r="S3163" s="76"/>
      <c r="T3163" s="76"/>
      <c r="U3163" s="76"/>
      <c r="V3163" s="76"/>
      <c r="W3163" s="76"/>
      <c r="X3163" s="76"/>
    </row>
    <row r="3164" spans="1:24">
      <c r="A3164" s="54"/>
      <c r="B3164" s="54"/>
      <c r="C3164" s="46" t="s">
        <v>1633</v>
      </c>
      <c r="D3164" s="58" t="s">
        <v>4792</v>
      </c>
      <c r="E3164" s="100" t="s">
        <v>4793</v>
      </c>
      <c r="F3164" s="435" t="s">
        <v>4794</v>
      </c>
      <c r="G3164" s="436" t="s">
        <v>4795</v>
      </c>
      <c r="H3164" s="435" t="s">
        <v>4796</v>
      </c>
      <c r="I3164" s="88">
        <v>40</v>
      </c>
      <c r="J3164" s="46" t="s">
        <v>1508</v>
      </c>
      <c r="K3164" s="75" t="s">
        <v>1509</v>
      </c>
      <c r="L3164" s="76">
        <f t="shared" si="225"/>
        <v>0</v>
      </c>
      <c r="M3164" s="76"/>
      <c r="N3164" s="76"/>
      <c r="O3164" s="76"/>
      <c r="P3164" s="76"/>
      <c r="Q3164" s="76"/>
      <c r="R3164" s="76"/>
      <c r="S3164" s="76"/>
      <c r="T3164" s="76"/>
      <c r="U3164" s="76"/>
      <c r="V3164" s="76"/>
      <c r="W3164" s="76"/>
      <c r="X3164" s="76"/>
    </row>
    <row r="3165" spans="1:24">
      <c r="A3165" s="54"/>
      <c r="B3165" s="54"/>
      <c r="C3165" s="54"/>
      <c r="D3165" s="77"/>
      <c r="E3165" s="101"/>
      <c r="F3165" s="437"/>
      <c r="G3165" s="438"/>
      <c r="H3165" s="437"/>
      <c r="I3165" s="89"/>
      <c r="J3165" s="54"/>
      <c r="K3165" s="75" t="s">
        <v>1501</v>
      </c>
      <c r="L3165" s="76">
        <f t="shared" si="225"/>
        <v>0</v>
      </c>
      <c r="M3165" s="76"/>
      <c r="N3165" s="76"/>
      <c r="O3165" s="76"/>
      <c r="P3165" s="76"/>
      <c r="Q3165" s="76"/>
      <c r="R3165" s="76"/>
      <c r="S3165" s="76"/>
      <c r="T3165" s="76"/>
      <c r="U3165" s="76"/>
      <c r="V3165" s="76"/>
      <c r="W3165" s="76"/>
      <c r="X3165" s="76"/>
    </row>
    <row r="3166" spans="1:24">
      <c r="A3166" s="54"/>
      <c r="B3166" s="54"/>
      <c r="C3166" s="80"/>
      <c r="D3166" s="81"/>
      <c r="E3166" s="102"/>
      <c r="F3166" s="439"/>
      <c r="G3166" s="440"/>
      <c r="H3166" s="439"/>
      <c r="I3166" s="90"/>
      <c r="J3166" s="80"/>
      <c r="K3166" s="84" t="s">
        <v>1502</v>
      </c>
      <c r="L3166" s="76">
        <f t="shared" si="225"/>
        <v>0</v>
      </c>
      <c r="M3166" s="76"/>
      <c r="N3166" s="76"/>
      <c r="O3166" s="76"/>
      <c r="P3166" s="76"/>
      <c r="Q3166" s="76"/>
      <c r="R3166" s="76"/>
      <c r="S3166" s="76"/>
      <c r="T3166" s="76"/>
      <c r="U3166" s="76"/>
      <c r="V3166" s="76"/>
      <c r="W3166" s="76"/>
      <c r="X3166" s="76"/>
    </row>
    <row r="3167" spans="1:24">
      <c r="A3167" s="54"/>
      <c r="B3167" s="54"/>
      <c r="C3167" s="46" t="s">
        <v>1622</v>
      </c>
      <c r="D3167" s="58" t="s">
        <v>4797</v>
      </c>
      <c r="E3167" s="100" t="s">
        <v>4798</v>
      </c>
      <c r="F3167" s="435" t="s">
        <v>4799</v>
      </c>
      <c r="G3167" s="436" t="s">
        <v>4800</v>
      </c>
      <c r="H3167" s="435" t="s">
        <v>4801</v>
      </c>
      <c r="I3167" s="88">
        <v>0</v>
      </c>
      <c r="J3167" s="46" t="s">
        <v>1508</v>
      </c>
      <c r="K3167" s="75" t="s">
        <v>1509</v>
      </c>
      <c r="L3167" s="76">
        <f t="shared" si="225"/>
        <v>0</v>
      </c>
      <c r="M3167" s="76"/>
      <c r="N3167" s="76"/>
      <c r="O3167" s="76"/>
      <c r="P3167" s="76"/>
      <c r="Q3167" s="76"/>
      <c r="R3167" s="76"/>
      <c r="S3167" s="76"/>
      <c r="T3167" s="76"/>
      <c r="U3167" s="76"/>
      <c r="V3167" s="76"/>
      <c r="W3167" s="76"/>
      <c r="X3167" s="76"/>
    </row>
    <row r="3168" spans="1:24">
      <c r="A3168" s="54"/>
      <c r="B3168" s="54"/>
      <c r="C3168" s="54"/>
      <c r="D3168" s="77"/>
      <c r="E3168" s="101"/>
      <c r="F3168" s="437"/>
      <c r="G3168" s="438"/>
      <c r="H3168" s="437"/>
      <c r="I3168" s="89"/>
      <c r="J3168" s="54"/>
      <c r="K3168" s="75" t="s">
        <v>1501</v>
      </c>
      <c r="L3168" s="76">
        <f t="shared" si="225"/>
        <v>0</v>
      </c>
      <c r="M3168" s="76"/>
      <c r="N3168" s="76"/>
      <c r="O3168" s="76"/>
      <c r="P3168" s="76"/>
      <c r="Q3168" s="76"/>
      <c r="R3168" s="76"/>
      <c r="S3168" s="76"/>
      <c r="T3168" s="76"/>
      <c r="U3168" s="76"/>
      <c r="V3168" s="76"/>
      <c r="W3168" s="76"/>
      <c r="X3168" s="76"/>
    </row>
    <row r="3169" spans="1:24">
      <c r="A3169" s="80"/>
      <c r="B3169" s="80"/>
      <c r="C3169" s="80"/>
      <c r="D3169" s="81"/>
      <c r="E3169" s="102"/>
      <c r="F3169" s="439"/>
      <c r="G3169" s="440"/>
      <c r="H3169" s="439"/>
      <c r="I3169" s="90"/>
      <c r="J3169" s="80"/>
      <c r="K3169" s="84" t="s">
        <v>1502</v>
      </c>
      <c r="L3169" s="76">
        <f t="shared" si="225"/>
        <v>0</v>
      </c>
      <c r="M3169" s="76"/>
      <c r="N3169" s="76"/>
      <c r="O3169" s="76"/>
      <c r="P3169" s="76"/>
      <c r="Q3169" s="76"/>
      <c r="R3169" s="76"/>
      <c r="S3169" s="76"/>
      <c r="T3169" s="76"/>
      <c r="U3169" s="76"/>
      <c r="V3169" s="76"/>
      <c r="W3169" s="76"/>
      <c r="X3169" s="76"/>
    </row>
    <row r="3170" spans="1:24">
      <c r="A3170" s="46" t="s">
        <v>4802</v>
      </c>
      <c r="B3170" s="46" t="s">
        <v>38</v>
      </c>
      <c r="C3170" s="58"/>
      <c r="D3170" s="441">
        <f>D3174+D3198+D3315+D3342+D3411</f>
        <v>147</v>
      </c>
      <c r="E3170" s="58"/>
      <c r="F3170" s="58"/>
      <c r="G3170" s="58"/>
      <c r="H3170" s="58"/>
      <c r="I3170" s="88">
        <f>I3174+I3198+I3315+I3342+I3411</f>
        <v>1621554.4980000001</v>
      </c>
      <c r="J3170" s="46" t="s">
        <v>1508</v>
      </c>
      <c r="K3170" s="52" t="s">
        <v>30</v>
      </c>
      <c r="L3170" s="53">
        <f>SUM(L3171:L3173)</f>
        <v>867</v>
      </c>
      <c r="M3170" s="53">
        <f t="shared" ref="M3170:X3170" si="226">SUM(M3171:M3173)</f>
        <v>102</v>
      </c>
      <c r="N3170" s="53">
        <f t="shared" si="226"/>
        <v>108</v>
      </c>
      <c r="O3170" s="53">
        <f t="shared" si="226"/>
        <v>100</v>
      </c>
      <c r="P3170" s="53">
        <f t="shared" si="226"/>
        <v>1</v>
      </c>
      <c r="Q3170" s="53">
        <f t="shared" si="226"/>
        <v>0</v>
      </c>
      <c r="R3170" s="53">
        <f t="shared" si="226"/>
        <v>33</v>
      </c>
      <c r="S3170" s="53">
        <f t="shared" si="226"/>
        <v>220</v>
      </c>
      <c r="T3170" s="53">
        <f t="shared" si="226"/>
        <v>122</v>
      </c>
      <c r="U3170" s="53">
        <f t="shared" si="226"/>
        <v>25</v>
      </c>
      <c r="V3170" s="53">
        <f t="shared" si="226"/>
        <v>0</v>
      </c>
      <c r="W3170" s="53">
        <f t="shared" si="226"/>
        <v>62</v>
      </c>
      <c r="X3170" s="53">
        <f t="shared" si="226"/>
        <v>94</v>
      </c>
    </row>
    <row r="3171" spans="1:24">
      <c r="A3171" s="54"/>
      <c r="B3171" s="54"/>
      <c r="C3171" s="77"/>
      <c r="D3171" s="442"/>
      <c r="E3171" s="77"/>
      <c r="F3171" s="77"/>
      <c r="G3171" s="77"/>
      <c r="H3171" s="77"/>
      <c r="I3171" s="89"/>
      <c r="J3171" s="54"/>
      <c r="K3171" s="75" t="s">
        <v>1509</v>
      </c>
      <c r="L3171" s="76">
        <f t="shared" ref="L3171:L3177" si="227">SUM(M3171:X3171)</f>
        <v>302</v>
      </c>
      <c r="M3171" s="76">
        <f>M3174+M3198+M3315+M3342+M3411</f>
        <v>48</v>
      </c>
      <c r="N3171" s="76">
        <f t="shared" ref="N3171:X3171" si="228">N3174+N3198+N3315+N3342+N3411</f>
        <v>83</v>
      </c>
      <c r="O3171" s="76">
        <f t="shared" si="228"/>
        <v>24</v>
      </c>
      <c r="P3171" s="76">
        <f t="shared" si="228"/>
        <v>1</v>
      </c>
      <c r="Q3171" s="76">
        <f t="shared" si="228"/>
        <v>0</v>
      </c>
      <c r="R3171" s="76">
        <f t="shared" si="228"/>
        <v>1</v>
      </c>
      <c r="S3171" s="76">
        <f t="shared" si="228"/>
        <v>62</v>
      </c>
      <c r="T3171" s="76">
        <f t="shared" si="228"/>
        <v>49</v>
      </c>
      <c r="U3171" s="76">
        <f t="shared" si="228"/>
        <v>5</v>
      </c>
      <c r="V3171" s="76">
        <f t="shared" si="228"/>
        <v>0</v>
      </c>
      <c r="W3171" s="76">
        <f t="shared" si="228"/>
        <v>0</v>
      </c>
      <c r="X3171" s="76">
        <f t="shared" si="228"/>
        <v>29</v>
      </c>
    </row>
    <row r="3172" spans="1:24">
      <c r="A3172" s="54"/>
      <c r="B3172" s="54"/>
      <c r="C3172" s="77"/>
      <c r="D3172" s="442"/>
      <c r="E3172" s="77"/>
      <c r="F3172" s="77"/>
      <c r="G3172" s="77"/>
      <c r="H3172" s="77"/>
      <c r="I3172" s="89"/>
      <c r="J3172" s="54"/>
      <c r="K3172" s="75" t="s">
        <v>1501</v>
      </c>
      <c r="L3172" s="76">
        <f t="shared" si="227"/>
        <v>93</v>
      </c>
      <c r="M3172" s="76">
        <f t="shared" ref="M3172:X3173" si="229">M3175+M3199+M3316+M3343+M3412</f>
        <v>46</v>
      </c>
      <c r="N3172" s="76">
        <f t="shared" si="229"/>
        <v>24</v>
      </c>
      <c r="O3172" s="76">
        <f t="shared" si="229"/>
        <v>0</v>
      </c>
      <c r="P3172" s="76">
        <f t="shared" si="229"/>
        <v>0</v>
      </c>
      <c r="Q3172" s="76">
        <f t="shared" si="229"/>
        <v>0</v>
      </c>
      <c r="R3172" s="76">
        <f t="shared" si="229"/>
        <v>0</v>
      </c>
      <c r="S3172" s="76">
        <f t="shared" si="229"/>
        <v>3</v>
      </c>
      <c r="T3172" s="76">
        <f t="shared" si="229"/>
        <v>8</v>
      </c>
      <c r="U3172" s="76">
        <f t="shared" si="229"/>
        <v>0</v>
      </c>
      <c r="V3172" s="76">
        <f t="shared" si="229"/>
        <v>0</v>
      </c>
      <c r="W3172" s="76">
        <f t="shared" si="229"/>
        <v>0</v>
      </c>
      <c r="X3172" s="76">
        <f t="shared" si="229"/>
        <v>12</v>
      </c>
    </row>
    <row r="3173" spans="1:24">
      <c r="A3173" s="54"/>
      <c r="B3173" s="80"/>
      <c r="C3173" s="81"/>
      <c r="D3173" s="443"/>
      <c r="E3173" s="81"/>
      <c r="F3173" s="81"/>
      <c r="G3173" s="81"/>
      <c r="H3173" s="81"/>
      <c r="I3173" s="90"/>
      <c r="J3173" s="80"/>
      <c r="K3173" s="84" t="s">
        <v>1502</v>
      </c>
      <c r="L3173" s="76">
        <f t="shared" si="227"/>
        <v>472</v>
      </c>
      <c r="M3173" s="76">
        <f t="shared" si="229"/>
        <v>8</v>
      </c>
      <c r="N3173" s="76">
        <f t="shared" si="229"/>
        <v>1</v>
      </c>
      <c r="O3173" s="76">
        <f t="shared" si="229"/>
        <v>76</v>
      </c>
      <c r="P3173" s="76">
        <f t="shared" si="229"/>
        <v>0</v>
      </c>
      <c r="Q3173" s="76">
        <f t="shared" si="229"/>
        <v>0</v>
      </c>
      <c r="R3173" s="76">
        <f t="shared" si="229"/>
        <v>32</v>
      </c>
      <c r="S3173" s="76">
        <f t="shared" si="229"/>
        <v>155</v>
      </c>
      <c r="T3173" s="76">
        <f t="shared" si="229"/>
        <v>65</v>
      </c>
      <c r="U3173" s="76">
        <f t="shared" si="229"/>
        <v>20</v>
      </c>
      <c r="V3173" s="76">
        <f t="shared" si="229"/>
        <v>0</v>
      </c>
      <c r="W3173" s="76">
        <f t="shared" si="229"/>
        <v>62</v>
      </c>
      <c r="X3173" s="76">
        <f t="shared" si="229"/>
        <v>53</v>
      </c>
    </row>
    <row r="3174" spans="1:24">
      <c r="A3174" s="54"/>
      <c r="B3174" s="103" t="s">
        <v>1966</v>
      </c>
      <c r="C3174" s="103"/>
      <c r="D3174" s="136">
        <f>COUNTA(D3177:D3197)</f>
        <v>7</v>
      </c>
      <c r="E3174" s="77"/>
      <c r="F3174" s="54"/>
      <c r="G3174" s="444"/>
      <c r="H3174" s="77"/>
      <c r="I3174" s="89">
        <f>SUM(I3177:I3197)</f>
        <v>64592</v>
      </c>
      <c r="J3174" s="46" t="s">
        <v>1508</v>
      </c>
      <c r="K3174" s="75" t="s">
        <v>1509</v>
      </c>
      <c r="L3174" s="76">
        <f t="shared" si="227"/>
        <v>78</v>
      </c>
      <c r="M3174" s="76">
        <f>M3177+M3180+M3183+M3186+M3189+M3192+M3195</f>
        <v>31</v>
      </c>
      <c r="N3174" s="76">
        <f t="shared" ref="N3174:X3174" si="230">N3177+N3180+N3183+N3186+N3189+N3192+N3195</f>
        <v>4</v>
      </c>
      <c r="O3174" s="76">
        <f t="shared" si="230"/>
        <v>12</v>
      </c>
      <c r="P3174" s="76">
        <f t="shared" si="230"/>
        <v>1</v>
      </c>
      <c r="Q3174" s="76">
        <f t="shared" si="230"/>
        <v>0</v>
      </c>
      <c r="R3174" s="76">
        <f t="shared" si="230"/>
        <v>0</v>
      </c>
      <c r="S3174" s="76">
        <f t="shared" si="230"/>
        <v>12</v>
      </c>
      <c r="T3174" s="76">
        <f t="shared" si="230"/>
        <v>13</v>
      </c>
      <c r="U3174" s="76">
        <f t="shared" si="230"/>
        <v>5</v>
      </c>
      <c r="V3174" s="76">
        <f t="shared" si="230"/>
        <v>0</v>
      </c>
      <c r="W3174" s="76">
        <f t="shared" si="230"/>
        <v>0</v>
      </c>
      <c r="X3174" s="76">
        <f t="shared" si="230"/>
        <v>0</v>
      </c>
    </row>
    <row r="3175" spans="1:24">
      <c r="A3175" s="54"/>
      <c r="B3175" s="103"/>
      <c r="C3175" s="103"/>
      <c r="D3175" s="136"/>
      <c r="E3175" s="77"/>
      <c r="F3175" s="54"/>
      <c r="G3175" s="444"/>
      <c r="H3175" s="77"/>
      <c r="I3175" s="89"/>
      <c r="J3175" s="54"/>
      <c r="K3175" s="75" t="s">
        <v>1501</v>
      </c>
      <c r="L3175" s="76">
        <f t="shared" si="227"/>
        <v>32</v>
      </c>
      <c r="M3175" s="76">
        <f t="shared" ref="M3175:X3176" si="231">M3178+M3181+M3184+M3187+M3190+M3193+M3196</f>
        <v>16</v>
      </c>
      <c r="N3175" s="76">
        <f t="shared" si="231"/>
        <v>8</v>
      </c>
      <c r="O3175" s="76">
        <f t="shared" si="231"/>
        <v>0</v>
      </c>
      <c r="P3175" s="76">
        <f t="shared" si="231"/>
        <v>0</v>
      </c>
      <c r="Q3175" s="76">
        <f t="shared" si="231"/>
        <v>0</v>
      </c>
      <c r="R3175" s="76">
        <f t="shared" si="231"/>
        <v>0</v>
      </c>
      <c r="S3175" s="76">
        <f t="shared" si="231"/>
        <v>0</v>
      </c>
      <c r="T3175" s="76">
        <f t="shared" si="231"/>
        <v>8</v>
      </c>
      <c r="U3175" s="76">
        <f t="shared" si="231"/>
        <v>0</v>
      </c>
      <c r="V3175" s="76">
        <f t="shared" si="231"/>
        <v>0</v>
      </c>
      <c r="W3175" s="76">
        <f t="shared" si="231"/>
        <v>0</v>
      </c>
      <c r="X3175" s="76">
        <f t="shared" si="231"/>
        <v>0</v>
      </c>
    </row>
    <row r="3176" spans="1:24">
      <c r="A3176" s="54"/>
      <c r="B3176" s="103"/>
      <c r="C3176" s="103"/>
      <c r="D3176" s="138"/>
      <c r="E3176" s="81"/>
      <c r="F3176" s="80"/>
      <c r="G3176" s="445"/>
      <c r="H3176" s="81"/>
      <c r="I3176" s="90"/>
      <c r="J3176" s="80"/>
      <c r="K3176" s="84" t="s">
        <v>1502</v>
      </c>
      <c r="L3176" s="76">
        <f t="shared" si="227"/>
        <v>2</v>
      </c>
      <c r="M3176" s="76">
        <f t="shared" si="231"/>
        <v>0</v>
      </c>
      <c r="N3176" s="76">
        <f t="shared" si="231"/>
        <v>0</v>
      </c>
      <c r="O3176" s="76">
        <f t="shared" si="231"/>
        <v>0</v>
      </c>
      <c r="P3176" s="76">
        <f t="shared" si="231"/>
        <v>0</v>
      </c>
      <c r="Q3176" s="76">
        <f t="shared" si="231"/>
        <v>0</v>
      </c>
      <c r="R3176" s="76">
        <f t="shared" si="231"/>
        <v>0</v>
      </c>
      <c r="S3176" s="76">
        <f t="shared" si="231"/>
        <v>2</v>
      </c>
      <c r="T3176" s="76">
        <f t="shared" si="231"/>
        <v>0</v>
      </c>
      <c r="U3176" s="76">
        <f t="shared" si="231"/>
        <v>0</v>
      </c>
      <c r="V3176" s="76">
        <f t="shared" si="231"/>
        <v>0</v>
      </c>
      <c r="W3176" s="76">
        <f t="shared" si="231"/>
        <v>0</v>
      </c>
      <c r="X3176" s="76">
        <f t="shared" si="231"/>
        <v>0</v>
      </c>
    </row>
    <row r="3177" spans="1:24">
      <c r="A3177" s="54"/>
      <c r="B3177" s="46" t="s">
        <v>2676</v>
      </c>
      <c r="C3177" s="46" t="s">
        <v>31</v>
      </c>
      <c r="D3177" s="77" t="s">
        <v>4803</v>
      </c>
      <c r="E3177" s="77" t="s">
        <v>4804</v>
      </c>
      <c r="F3177" s="54" t="s">
        <v>4805</v>
      </c>
      <c r="G3177" s="77" t="s">
        <v>4806</v>
      </c>
      <c r="H3177" s="77" t="s">
        <v>4807</v>
      </c>
      <c r="I3177" s="89">
        <v>11502</v>
      </c>
      <c r="J3177" s="46" t="s">
        <v>1508</v>
      </c>
      <c r="K3177" s="75" t="s">
        <v>1509</v>
      </c>
      <c r="L3177" s="76">
        <f t="shared" si="227"/>
        <v>16</v>
      </c>
      <c r="M3177" s="76">
        <v>8</v>
      </c>
      <c r="N3177" s="76"/>
      <c r="O3177" s="76">
        <v>3</v>
      </c>
      <c r="P3177" s="76">
        <v>1</v>
      </c>
      <c r="Q3177" s="76"/>
      <c r="R3177" s="76"/>
      <c r="S3177" s="76"/>
      <c r="T3177" s="76">
        <v>3</v>
      </c>
      <c r="U3177" s="76">
        <v>1</v>
      </c>
      <c r="V3177" s="76"/>
      <c r="W3177" s="76"/>
      <c r="X3177" s="76"/>
    </row>
    <row r="3178" spans="1:24">
      <c r="A3178" s="54"/>
      <c r="B3178" s="54"/>
      <c r="C3178" s="54"/>
      <c r="D3178" s="77"/>
      <c r="E3178" s="77"/>
      <c r="F3178" s="54"/>
      <c r="G3178" s="77"/>
      <c r="H3178" s="77"/>
      <c r="I3178" s="89"/>
      <c r="J3178" s="54"/>
      <c r="K3178" s="75" t="s">
        <v>1501</v>
      </c>
      <c r="L3178" s="76">
        <f>SUM(M3178:X3178)</f>
        <v>8</v>
      </c>
      <c r="M3178" s="76">
        <v>4</v>
      </c>
      <c r="N3178" s="76">
        <v>2</v>
      </c>
      <c r="O3178" s="76"/>
      <c r="P3178" s="76"/>
      <c r="Q3178" s="76"/>
      <c r="R3178" s="76"/>
      <c r="S3178" s="76"/>
      <c r="T3178" s="76">
        <v>2</v>
      </c>
      <c r="U3178" s="76"/>
      <c r="V3178" s="76"/>
      <c r="W3178" s="76"/>
      <c r="X3178" s="76"/>
    </row>
    <row r="3179" spans="1:24">
      <c r="A3179" s="54"/>
      <c r="B3179" s="54"/>
      <c r="C3179" s="80"/>
      <c r="D3179" s="81"/>
      <c r="E3179" s="81"/>
      <c r="F3179" s="80"/>
      <c r="G3179" s="81"/>
      <c r="H3179" s="81"/>
      <c r="I3179" s="90"/>
      <c r="J3179" s="80"/>
      <c r="K3179" s="84" t="s">
        <v>1502</v>
      </c>
      <c r="L3179" s="76">
        <f t="shared" ref="L3179:L3244" si="232">SUM(M3179:X3179)</f>
        <v>0</v>
      </c>
      <c r="M3179" s="76"/>
      <c r="N3179" s="76"/>
      <c r="O3179" s="76"/>
      <c r="P3179" s="76"/>
      <c r="Q3179" s="76"/>
      <c r="R3179" s="76"/>
      <c r="S3179" s="76"/>
      <c r="T3179" s="76"/>
      <c r="U3179" s="76"/>
      <c r="V3179" s="76"/>
      <c r="W3179" s="76"/>
      <c r="X3179" s="76"/>
    </row>
    <row r="3180" spans="1:24">
      <c r="A3180" s="54"/>
      <c r="B3180" s="54"/>
      <c r="C3180" s="46" t="s">
        <v>31</v>
      </c>
      <c r="D3180" s="58" t="s">
        <v>4808</v>
      </c>
      <c r="E3180" s="58" t="s">
        <v>4809</v>
      </c>
      <c r="F3180" s="46" t="s">
        <v>4810</v>
      </c>
      <c r="G3180" s="58" t="s">
        <v>4811</v>
      </c>
      <c r="H3180" s="58" t="s">
        <v>4812</v>
      </c>
      <c r="I3180" s="89">
        <v>18276</v>
      </c>
      <c r="J3180" s="46" t="s">
        <v>1508</v>
      </c>
      <c r="K3180" s="75" t="s">
        <v>1509</v>
      </c>
      <c r="L3180" s="76">
        <f t="shared" si="232"/>
        <v>16</v>
      </c>
      <c r="M3180" s="76">
        <v>8</v>
      </c>
      <c r="N3180" s="76"/>
      <c r="O3180" s="76">
        <v>3</v>
      </c>
      <c r="P3180" s="76"/>
      <c r="Q3180" s="76"/>
      <c r="R3180" s="76"/>
      <c r="S3180" s="76"/>
      <c r="T3180" s="76">
        <v>2</v>
      </c>
      <c r="U3180" s="76">
        <v>3</v>
      </c>
      <c r="V3180" s="76"/>
      <c r="W3180" s="76"/>
      <c r="X3180" s="76"/>
    </row>
    <row r="3181" spans="1:24">
      <c r="A3181" s="54"/>
      <c r="B3181" s="54"/>
      <c r="C3181" s="54"/>
      <c r="D3181" s="77"/>
      <c r="E3181" s="77"/>
      <c r="F3181" s="54"/>
      <c r="G3181" s="77"/>
      <c r="H3181" s="77"/>
      <c r="I3181" s="89"/>
      <c r="J3181" s="54"/>
      <c r="K3181" s="75" t="s">
        <v>1501</v>
      </c>
      <c r="L3181" s="76">
        <f t="shared" si="232"/>
        <v>8</v>
      </c>
      <c r="M3181" s="76">
        <v>4</v>
      </c>
      <c r="N3181" s="76">
        <v>2</v>
      </c>
      <c r="O3181" s="76"/>
      <c r="P3181" s="76"/>
      <c r="Q3181" s="76"/>
      <c r="R3181" s="76"/>
      <c r="S3181" s="76"/>
      <c r="T3181" s="76">
        <v>2</v>
      </c>
      <c r="U3181" s="76"/>
      <c r="V3181" s="76"/>
      <c r="W3181" s="76"/>
      <c r="X3181" s="76"/>
    </row>
    <row r="3182" spans="1:24">
      <c r="A3182" s="54"/>
      <c r="B3182" s="54"/>
      <c r="C3182" s="80"/>
      <c r="D3182" s="81"/>
      <c r="E3182" s="81"/>
      <c r="F3182" s="80"/>
      <c r="G3182" s="81"/>
      <c r="H3182" s="81"/>
      <c r="I3182" s="90"/>
      <c r="J3182" s="80"/>
      <c r="K3182" s="84" t="s">
        <v>1502</v>
      </c>
      <c r="L3182" s="76">
        <f t="shared" si="232"/>
        <v>0</v>
      </c>
      <c r="M3182" s="76"/>
      <c r="N3182" s="76"/>
      <c r="O3182" s="76"/>
      <c r="P3182" s="76"/>
      <c r="Q3182" s="76"/>
      <c r="R3182" s="76"/>
      <c r="S3182" s="76"/>
      <c r="T3182" s="76"/>
      <c r="U3182" s="76"/>
      <c r="V3182" s="76"/>
      <c r="W3182" s="76"/>
      <c r="X3182" s="76"/>
    </row>
    <row r="3183" spans="1:24">
      <c r="A3183" s="54"/>
      <c r="B3183" s="54"/>
      <c r="C3183" s="46" t="s">
        <v>31</v>
      </c>
      <c r="D3183" s="58" t="s">
        <v>4813</v>
      </c>
      <c r="E3183" s="58" t="s">
        <v>4814</v>
      </c>
      <c r="F3183" s="46" t="s">
        <v>4815</v>
      </c>
      <c r="G3183" s="58" t="s">
        <v>4816</v>
      </c>
      <c r="H3183" s="58" t="s">
        <v>4817</v>
      </c>
      <c r="I3183" s="89">
        <v>10397</v>
      </c>
      <c r="J3183" s="46" t="s">
        <v>1508</v>
      </c>
      <c r="K3183" s="75" t="s">
        <v>1509</v>
      </c>
      <c r="L3183" s="76">
        <f t="shared" si="232"/>
        <v>14</v>
      </c>
      <c r="M3183" s="76">
        <v>7</v>
      </c>
      <c r="N3183" s="76"/>
      <c r="O3183" s="76">
        <v>3</v>
      </c>
      <c r="P3183" s="76"/>
      <c r="Q3183" s="76"/>
      <c r="R3183" s="76"/>
      <c r="S3183" s="76"/>
      <c r="T3183" s="76">
        <v>4</v>
      </c>
      <c r="U3183" s="76"/>
      <c r="V3183" s="76"/>
      <c r="W3183" s="76"/>
      <c r="X3183" s="76"/>
    </row>
    <row r="3184" spans="1:24">
      <c r="A3184" s="54"/>
      <c r="B3184" s="54"/>
      <c r="C3184" s="54"/>
      <c r="D3184" s="77"/>
      <c r="E3184" s="77"/>
      <c r="F3184" s="54"/>
      <c r="G3184" s="77"/>
      <c r="H3184" s="77"/>
      <c r="I3184" s="89"/>
      <c r="J3184" s="54"/>
      <c r="K3184" s="75" t="s">
        <v>1501</v>
      </c>
      <c r="L3184" s="76">
        <f t="shared" si="232"/>
        <v>6</v>
      </c>
      <c r="M3184" s="76">
        <v>3</v>
      </c>
      <c r="N3184" s="76">
        <v>1</v>
      </c>
      <c r="O3184" s="76"/>
      <c r="P3184" s="76"/>
      <c r="Q3184" s="76"/>
      <c r="R3184" s="76"/>
      <c r="S3184" s="76"/>
      <c r="T3184" s="76">
        <v>2</v>
      </c>
      <c r="U3184" s="76"/>
      <c r="V3184" s="76"/>
      <c r="W3184" s="76"/>
      <c r="X3184" s="76"/>
    </row>
    <row r="3185" spans="1:24">
      <c r="A3185" s="54"/>
      <c r="B3185" s="54"/>
      <c r="C3185" s="80"/>
      <c r="D3185" s="81"/>
      <c r="E3185" s="81"/>
      <c r="F3185" s="80"/>
      <c r="G3185" s="81"/>
      <c r="H3185" s="81"/>
      <c r="I3185" s="90"/>
      <c r="J3185" s="80"/>
      <c r="K3185" s="84" t="s">
        <v>1502</v>
      </c>
      <c r="L3185" s="76">
        <f t="shared" si="232"/>
        <v>0</v>
      </c>
      <c r="M3185" s="76"/>
      <c r="N3185" s="76"/>
      <c r="O3185" s="76"/>
      <c r="P3185" s="76"/>
      <c r="Q3185" s="76"/>
      <c r="R3185" s="76"/>
      <c r="S3185" s="76"/>
      <c r="T3185" s="76"/>
      <c r="U3185" s="76"/>
      <c r="V3185" s="76"/>
      <c r="W3185" s="76"/>
      <c r="X3185" s="76"/>
    </row>
    <row r="3186" spans="1:24">
      <c r="A3186" s="54"/>
      <c r="B3186" s="54"/>
      <c r="C3186" s="46" t="s">
        <v>31</v>
      </c>
      <c r="D3186" s="58" t="s">
        <v>4818</v>
      </c>
      <c r="E3186" s="58" t="s">
        <v>4819</v>
      </c>
      <c r="F3186" s="46" t="s">
        <v>4820</v>
      </c>
      <c r="G3186" s="58" t="s">
        <v>4821</v>
      </c>
      <c r="H3186" s="58" t="s">
        <v>4822</v>
      </c>
      <c r="I3186" s="89">
        <v>17362</v>
      </c>
      <c r="J3186" s="46" t="s">
        <v>1508</v>
      </c>
      <c r="K3186" s="75" t="s">
        <v>1509</v>
      </c>
      <c r="L3186" s="76">
        <f t="shared" si="232"/>
        <v>16</v>
      </c>
      <c r="M3186" s="76">
        <v>8</v>
      </c>
      <c r="N3186" s="76"/>
      <c r="O3186" s="76">
        <v>3</v>
      </c>
      <c r="P3186" s="76"/>
      <c r="Q3186" s="76"/>
      <c r="R3186" s="76"/>
      <c r="S3186" s="76"/>
      <c r="T3186" s="76">
        <v>4</v>
      </c>
      <c r="U3186" s="76">
        <v>1</v>
      </c>
      <c r="V3186" s="76"/>
      <c r="W3186" s="76"/>
      <c r="X3186" s="76"/>
    </row>
    <row r="3187" spans="1:24">
      <c r="A3187" s="54"/>
      <c r="B3187" s="54"/>
      <c r="C3187" s="54"/>
      <c r="D3187" s="77"/>
      <c r="E3187" s="77"/>
      <c r="F3187" s="54"/>
      <c r="G3187" s="77"/>
      <c r="H3187" s="77"/>
      <c r="I3187" s="89"/>
      <c r="J3187" s="54"/>
      <c r="K3187" s="75" t="s">
        <v>1501</v>
      </c>
      <c r="L3187" s="76">
        <f t="shared" si="232"/>
        <v>10</v>
      </c>
      <c r="M3187" s="76">
        <v>5</v>
      </c>
      <c r="N3187" s="76">
        <v>3</v>
      </c>
      <c r="O3187" s="76"/>
      <c r="P3187" s="76"/>
      <c r="Q3187" s="76"/>
      <c r="R3187" s="76"/>
      <c r="S3187" s="76"/>
      <c r="T3187" s="76">
        <v>2</v>
      </c>
      <c r="U3187" s="76"/>
      <c r="V3187" s="76"/>
      <c r="W3187" s="76"/>
      <c r="X3187" s="76"/>
    </row>
    <row r="3188" spans="1:24">
      <c r="A3188" s="54"/>
      <c r="B3188" s="54"/>
      <c r="C3188" s="80"/>
      <c r="D3188" s="81"/>
      <c r="E3188" s="81"/>
      <c r="F3188" s="80"/>
      <c r="G3188" s="81"/>
      <c r="H3188" s="81"/>
      <c r="I3188" s="90"/>
      <c r="J3188" s="80"/>
      <c r="K3188" s="84" t="s">
        <v>1502</v>
      </c>
      <c r="L3188" s="76">
        <f t="shared" si="232"/>
        <v>0</v>
      </c>
      <c r="M3188" s="76"/>
      <c r="N3188" s="76"/>
      <c r="O3188" s="76"/>
      <c r="P3188" s="76"/>
      <c r="Q3188" s="76"/>
      <c r="R3188" s="76"/>
      <c r="S3188" s="76"/>
      <c r="T3188" s="76"/>
      <c r="U3188" s="76"/>
      <c r="V3188" s="76"/>
      <c r="W3188" s="76"/>
      <c r="X3188" s="76"/>
    </row>
    <row r="3189" spans="1:24">
      <c r="A3189" s="54"/>
      <c r="B3189" s="54"/>
      <c r="C3189" s="46" t="s">
        <v>31</v>
      </c>
      <c r="D3189" s="58" t="s">
        <v>4823</v>
      </c>
      <c r="E3189" s="58" t="s">
        <v>4824</v>
      </c>
      <c r="F3189" s="46" t="s">
        <v>4825</v>
      </c>
      <c r="G3189" s="58" t="s">
        <v>4826</v>
      </c>
      <c r="H3189" s="58" t="s">
        <v>4827</v>
      </c>
      <c r="I3189" s="89">
        <v>3273</v>
      </c>
      <c r="J3189" s="46" t="s">
        <v>1508</v>
      </c>
      <c r="K3189" s="75" t="s">
        <v>1509</v>
      </c>
      <c r="L3189" s="76">
        <f t="shared" si="232"/>
        <v>7</v>
      </c>
      <c r="M3189" s="76"/>
      <c r="N3189" s="76">
        <v>1</v>
      </c>
      <c r="O3189" s="76"/>
      <c r="P3189" s="76"/>
      <c r="Q3189" s="76"/>
      <c r="R3189" s="76"/>
      <c r="S3189" s="76">
        <v>6</v>
      </c>
      <c r="T3189" s="76"/>
      <c r="U3189" s="76"/>
      <c r="V3189" s="76"/>
      <c r="W3189" s="76"/>
      <c r="X3189" s="76"/>
    </row>
    <row r="3190" spans="1:24">
      <c r="A3190" s="54"/>
      <c r="B3190" s="54"/>
      <c r="C3190" s="54"/>
      <c r="D3190" s="77"/>
      <c r="E3190" s="77"/>
      <c r="F3190" s="54"/>
      <c r="G3190" s="77"/>
      <c r="H3190" s="77"/>
      <c r="I3190" s="89"/>
      <c r="J3190" s="54"/>
      <c r="K3190" s="75" t="s">
        <v>1501</v>
      </c>
      <c r="L3190" s="76">
        <f t="shared" si="232"/>
        <v>0</v>
      </c>
      <c r="M3190" s="76"/>
      <c r="N3190" s="76"/>
      <c r="O3190" s="76"/>
      <c r="P3190" s="76"/>
      <c r="Q3190" s="76"/>
      <c r="R3190" s="76"/>
      <c r="S3190" s="76"/>
      <c r="T3190" s="76"/>
      <c r="U3190" s="76"/>
      <c r="V3190" s="76"/>
      <c r="W3190" s="76"/>
      <c r="X3190" s="76"/>
    </row>
    <row r="3191" spans="1:24">
      <c r="A3191" s="54"/>
      <c r="B3191" s="54"/>
      <c r="C3191" s="80"/>
      <c r="D3191" s="81"/>
      <c r="E3191" s="81"/>
      <c r="F3191" s="80"/>
      <c r="G3191" s="81"/>
      <c r="H3191" s="81"/>
      <c r="I3191" s="90"/>
      <c r="J3191" s="80"/>
      <c r="K3191" s="84" t="s">
        <v>1502</v>
      </c>
      <c r="L3191" s="76">
        <f t="shared" si="232"/>
        <v>0</v>
      </c>
      <c r="M3191" s="76"/>
      <c r="N3191" s="76"/>
      <c r="O3191" s="76"/>
      <c r="P3191" s="76"/>
      <c r="Q3191" s="76"/>
      <c r="R3191" s="76"/>
      <c r="S3191" s="76"/>
      <c r="T3191" s="76"/>
      <c r="U3191" s="76"/>
      <c r="V3191" s="76"/>
      <c r="W3191" s="76"/>
      <c r="X3191" s="76"/>
    </row>
    <row r="3192" spans="1:24">
      <c r="A3192" s="54"/>
      <c r="B3192" s="54"/>
      <c r="C3192" s="46" t="s">
        <v>31</v>
      </c>
      <c r="D3192" s="58" t="s">
        <v>4828</v>
      </c>
      <c r="E3192" s="58" t="s">
        <v>4829</v>
      </c>
      <c r="F3192" s="46" t="s">
        <v>4830</v>
      </c>
      <c r="G3192" s="58" t="s">
        <v>4816</v>
      </c>
      <c r="H3192" s="58" t="s">
        <v>4831</v>
      </c>
      <c r="I3192" s="89">
        <v>3444</v>
      </c>
      <c r="J3192" s="46" t="s">
        <v>1508</v>
      </c>
      <c r="K3192" s="75" t="s">
        <v>1509</v>
      </c>
      <c r="L3192" s="76">
        <f t="shared" si="232"/>
        <v>9</v>
      </c>
      <c r="M3192" s="76"/>
      <c r="N3192" s="76">
        <v>3</v>
      </c>
      <c r="O3192" s="76"/>
      <c r="P3192" s="76"/>
      <c r="Q3192" s="76"/>
      <c r="R3192" s="76"/>
      <c r="S3192" s="76">
        <v>6</v>
      </c>
      <c r="T3192" s="76"/>
      <c r="U3192" s="76"/>
      <c r="V3192" s="76"/>
      <c r="W3192" s="76"/>
      <c r="X3192" s="76"/>
    </row>
    <row r="3193" spans="1:24">
      <c r="A3193" s="54"/>
      <c r="B3193" s="54"/>
      <c r="C3193" s="54"/>
      <c r="D3193" s="77"/>
      <c r="E3193" s="77"/>
      <c r="F3193" s="54"/>
      <c r="G3193" s="77"/>
      <c r="H3193" s="77"/>
      <c r="I3193" s="89"/>
      <c r="J3193" s="54"/>
      <c r="K3193" s="75" t="s">
        <v>1501</v>
      </c>
      <c r="L3193" s="76">
        <f t="shared" si="232"/>
        <v>0</v>
      </c>
      <c r="M3193" s="76"/>
      <c r="N3193" s="76"/>
      <c r="O3193" s="76"/>
      <c r="P3193" s="76"/>
      <c r="Q3193" s="76"/>
      <c r="R3193" s="76"/>
      <c r="S3193" s="76"/>
      <c r="T3193" s="76"/>
      <c r="U3193" s="76"/>
      <c r="V3193" s="76"/>
      <c r="W3193" s="76"/>
      <c r="X3193" s="76"/>
    </row>
    <row r="3194" spans="1:24">
      <c r="A3194" s="54"/>
      <c r="B3194" s="54"/>
      <c r="C3194" s="80"/>
      <c r="D3194" s="81"/>
      <c r="E3194" s="81"/>
      <c r="F3194" s="80"/>
      <c r="G3194" s="81"/>
      <c r="H3194" s="81"/>
      <c r="I3194" s="90"/>
      <c r="J3194" s="80"/>
      <c r="K3194" s="84" t="s">
        <v>1502</v>
      </c>
      <c r="L3194" s="76">
        <f t="shared" si="232"/>
        <v>0</v>
      </c>
      <c r="M3194" s="76"/>
      <c r="N3194" s="76"/>
      <c r="O3194" s="76"/>
      <c r="P3194" s="76"/>
      <c r="Q3194" s="76"/>
      <c r="R3194" s="76"/>
      <c r="S3194" s="76"/>
      <c r="T3194" s="76"/>
      <c r="U3194" s="76"/>
      <c r="V3194" s="76"/>
      <c r="W3194" s="76"/>
      <c r="X3194" s="76"/>
    </row>
    <row r="3195" spans="1:24">
      <c r="A3195" s="54"/>
      <c r="B3195" s="54"/>
      <c r="C3195" s="46" t="s">
        <v>31</v>
      </c>
      <c r="D3195" s="58" t="s">
        <v>4832</v>
      </c>
      <c r="E3195" s="58" t="s">
        <v>4833</v>
      </c>
      <c r="F3195" s="46" t="s">
        <v>4834</v>
      </c>
      <c r="G3195" s="58" t="s">
        <v>4835</v>
      </c>
      <c r="H3195" s="58" t="s">
        <v>4836</v>
      </c>
      <c r="I3195" s="89">
        <v>338</v>
      </c>
      <c r="J3195" s="46" t="s">
        <v>1508</v>
      </c>
      <c r="K3195" s="75" t="s">
        <v>1509</v>
      </c>
      <c r="L3195" s="76">
        <f t="shared" si="232"/>
        <v>0</v>
      </c>
      <c r="M3195" s="76"/>
      <c r="N3195" s="76"/>
      <c r="O3195" s="76"/>
      <c r="P3195" s="76"/>
      <c r="Q3195" s="76"/>
      <c r="R3195" s="76"/>
      <c r="S3195" s="76"/>
      <c r="T3195" s="76"/>
      <c r="U3195" s="76"/>
      <c r="V3195" s="76"/>
      <c r="W3195" s="76"/>
      <c r="X3195" s="76"/>
    </row>
    <row r="3196" spans="1:24">
      <c r="A3196" s="54"/>
      <c r="B3196" s="54"/>
      <c r="C3196" s="54"/>
      <c r="D3196" s="77"/>
      <c r="E3196" s="77"/>
      <c r="F3196" s="54"/>
      <c r="G3196" s="77"/>
      <c r="H3196" s="77"/>
      <c r="I3196" s="89"/>
      <c r="J3196" s="54"/>
      <c r="K3196" s="75" t="s">
        <v>1501</v>
      </c>
      <c r="L3196" s="76">
        <f t="shared" si="232"/>
        <v>0</v>
      </c>
      <c r="M3196" s="76"/>
      <c r="N3196" s="76"/>
      <c r="O3196" s="76"/>
      <c r="P3196" s="76"/>
      <c r="Q3196" s="76"/>
      <c r="R3196" s="76"/>
      <c r="S3196" s="76"/>
      <c r="T3196" s="76"/>
      <c r="U3196" s="76"/>
      <c r="V3196" s="76"/>
      <c r="W3196" s="76"/>
      <c r="X3196" s="76"/>
    </row>
    <row r="3197" spans="1:24">
      <c r="A3197" s="54"/>
      <c r="B3197" s="80"/>
      <c r="C3197" s="80"/>
      <c r="D3197" s="81"/>
      <c r="E3197" s="81"/>
      <c r="F3197" s="80"/>
      <c r="G3197" s="81"/>
      <c r="H3197" s="81"/>
      <c r="I3197" s="90"/>
      <c r="J3197" s="80"/>
      <c r="K3197" s="84" t="s">
        <v>1502</v>
      </c>
      <c r="L3197" s="76">
        <f t="shared" si="232"/>
        <v>2</v>
      </c>
      <c r="M3197" s="76"/>
      <c r="N3197" s="76"/>
      <c r="O3197" s="76"/>
      <c r="P3197" s="76"/>
      <c r="Q3197" s="76"/>
      <c r="R3197" s="76"/>
      <c r="S3197" s="76">
        <v>2</v>
      </c>
      <c r="T3197" s="76"/>
      <c r="U3197" s="76"/>
      <c r="V3197" s="76"/>
      <c r="W3197" s="76"/>
      <c r="X3197" s="76"/>
    </row>
    <row r="3198" spans="1:24">
      <c r="A3198" s="54"/>
      <c r="B3198" s="103" t="s">
        <v>2220</v>
      </c>
      <c r="C3198" s="103"/>
      <c r="D3198" s="136">
        <f>COUNTA(D3201:D3314)</f>
        <v>38</v>
      </c>
      <c r="E3198" s="77"/>
      <c r="F3198" s="54"/>
      <c r="G3198" s="444"/>
      <c r="H3198" s="77"/>
      <c r="I3198" s="89">
        <f>SUM(I3201:I3314)</f>
        <v>814104</v>
      </c>
      <c r="J3198" s="46" t="s">
        <v>1508</v>
      </c>
      <c r="K3198" s="75" t="s">
        <v>1509</v>
      </c>
      <c r="L3198" s="76">
        <f>SUM(M3198:X3198)</f>
        <v>64</v>
      </c>
      <c r="M3198" s="76">
        <f>M3201+M3204+M3207+M3210+M3213+M3216+M3219+M3222+M3225+M3228+M3231+M3234+M3237+M3240+M3243+M3246+M3249+M3252+M3255+M3258+M3261+M3264+M3267+M3270+M3273+M3276+M3279+M3282+M3285+M3288+M3291+M3294+M3297+M3300+M3303+M3306+M3309+M3312</f>
        <v>0</v>
      </c>
      <c r="N3198" s="76">
        <f t="shared" ref="N3198:X3198" si="233">N3201+N3204+N3207+N3210+N3213+N3216+N3219+N3222+N3225+N3228+N3231+N3234+N3237+N3240+N3243+N3246+N3249+N3252+N3255+N3258+N3261+N3264+N3267+N3270+N3273+N3276+N3279+N3282+N3285+N3288+N3291+N3294+N3297+N3300+N3303+N3306+N3309+N3312</f>
        <v>37</v>
      </c>
      <c r="O3198" s="76">
        <f t="shared" si="233"/>
        <v>0</v>
      </c>
      <c r="P3198" s="76">
        <f t="shared" si="233"/>
        <v>0</v>
      </c>
      <c r="Q3198" s="76">
        <f t="shared" si="233"/>
        <v>0</v>
      </c>
      <c r="R3198" s="76">
        <f t="shared" si="233"/>
        <v>0</v>
      </c>
      <c r="S3198" s="76">
        <f t="shared" si="233"/>
        <v>5</v>
      </c>
      <c r="T3198" s="76">
        <f t="shared" si="233"/>
        <v>5</v>
      </c>
      <c r="U3198" s="76">
        <f t="shared" si="233"/>
        <v>0</v>
      </c>
      <c r="V3198" s="76">
        <f t="shared" si="233"/>
        <v>0</v>
      </c>
      <c r="W3198" s="76">
        <f t="shared" si="233"/>
        <v>0</v>
      </c>
      <c r="X3198" s="76">
        <f t="shared" si="233"/>
        <v>17</v>
      </c>
    </row>
    <row r="3199" spans="1:24">
      <c r="A3199" s="54"/>
      <c r="B3199" s="103"/>
      <c r="C3199" s="103"/>
      <c r="D3199" s="136"/>
      <c r="E3199" s="77"/>
      <c r="F3199" s="54"/>
      <c r="G3199" s="444"/>
      <c r="H3199" s="77"/>
      <c r="I3199" s="89"/>
      <c r="J3199" s="54"/>
      <c r="K3199" s="75" t="s">
        <v>1501</v>
      </c>
      <c r="L3199" s="76">
        <f>SUM(M3199:X3199)</f>
        <v>21</v>
      </c>
      <c r="M3199" s="76">
        <f t="shared" ref="M3199:X3200" si="234">M3202+M3205+M3208+M3211+M3214+M3217+M3220+M3223+M3226+M3229+M3232+M3235+M3238+M3241+M3244+M3247+M3250+M3253+M3256+M3259+M3262+M3265+M3268+M3271+M3274+M3277+M3280+M3283+M3286+M3289+M3292+M3295+M3298+M3301+M3304+M3307+M3310+M3313</f>
        <v>7</v>
      </c>
      <c r="N3199" s="76">
        <f t="shared" si="234"/>
        <v>7</v>
      </c>
      <c r="O3199" s="76">
        <f t="shared" si="234"/>
        <v>0</v>
      </c>
      <c r="P3199" s="76">
        <f t="shared" si="234"/>
        <v>0</v>
      </c>
      <c r="Q3199" s="76">
        <f t="shared" si="234"/>
        <v>0</v>
      </c>
      <c r="R3199" s="76">
        <f t="shared" si="234"/>
        <v>0</v>
      </c>
      <c r="S3199" s="76">
        <f t="shared" si="234"/>
        <v>3</v>
      </c>
      <c r="T3199" s="76">
        <f t="shared" si="234"/>
        <v>0</v>
      </c>
      <c r="U3199" s="76">
        <f t="shared" si="234"/>
        <v>0</v>
      </c>
      <c r="V3199" s="76">
        <f t="shared" si="234"/>
        <v>0</v>
      </c>
      <c r="W3199" s="76">
        <f t="shared" si="234"/>
        <v>0</v>
      </c>
      <c r="X3199" s="76">
        <f t="shared" si="234"/>
        <v>4</v>
      </c>
    </row>
    <row r="3200" spans="1:24">
      <c r="A3200" s="54"/>
      <c r="B3200" s="103"/>
      <c r="C3200" s="103"/>
      <c r="D3200" s="138"/>
      <c r="E3200" s="81"/>
      <c r="F3200" s="80"/>
      <c r="G3200" s="445"/>
      <c r="H3200" s="81"/>
      <c r="I3200" s="90"/>
      <c r="J3200" s="80"/>
      <c r="K3200" s="84" t="s">
        <v>1502</v>
      </c>
      <c r="L3200" s="76">
        <f>SUM(M3200:X3200)</f>
        <v>208</v>
      </c>
      <c r="M3200" s="76">
        <f t="shared" si="234"/>
        <v>5</v>
      </c>
      <c r="N3200" s="76">
        <f t="shared" si="234"/>
        <v>1</v>
      </c>
      <c r="O3200" s="76">
        <f t="shared" si="234"/>
        <v>27</v>
      </c>
      <c r="P3200" s="76">
        <f t="shared" si="234"/>
        <v>0</v>
      </c>
      <c r="Q3200" s="76">
        <f t="shared" si="234"/>
        <v>0</v>
      </c>
      <c r="R3200" s="76">
        <f t="shared" si="234"/>
        <v>16</v>
      </c>
      <c r="S3200" s="76">
        <f t="shared" si="234"/>
        <v>31</v>
      </c>
      <c r="T3200" s="76">
        <f t="shared" si="234"/>
        <v>35</v>
      </c>
      <c r="U3200" s="76">
        <f t="shared" si="234"/>
        <v>2</v>
      </c>
      <c r="V3200" s="76">
        <f t="shared" si="234"/>
        <v>0</v>
      </c>
      <c r="W3200" s="76">
        <f t="shared" si="234"/>
        <v>58</v>
      </c>
      <c r="X3200" s="76">
        <f t="shared" si="234"/>
        <v>33</v>
      </c>
    </row>
    <row r="3201" spans="1:24">
      <c r="A3201" s="54"/>
      <c r="B3201" s="46" t="s">
        <v>2880</v>
      </c>
      <c r="C3201" s="46" t="s">
        <v>31</v>
      </c>
      <c r="D3201" s="58" t="s">
        <v>4837</v>
      </c>
      <c r="E3201" s="58" t="s">
        <v>4838</v>
      </c>
      <c r="F3201" s="58" t="s">
        <v>4839</v>
      </c>
      <c r="G3201" s="58" t="s">
        <v>4840</v>
      </c>
      <c r="H3201" s="58" t="s">
        <v>4841</v>
      </c>
      <c r="I3201" s="89">
        <v>41969</v>
      </c>
      <c r="J3201" s="46" t="s">
        <v>1508</v>
      </c>
      <c r="K3201" s="75" t="s">
        <v>1509</v>
      </c>
      <c r="L3201" s="76">
        <f t="shared" si="232"/>
        <v>15</v>
      </c>
      <c r="M3201" s="446"/>
      <c r="N3201" s="446">
        <v>10</v>
      </c>
      <c r="O3201" s="446"/>
      <c r="P3201" s="446"/>
      <c r="Q3201" s="446"/>
      <c r="R3201" s="446"/>
      <c r="S3201" s="446">
        <v>1</v>
      </c>
      <c r="T3201" s="446">
        <v>2</v>
      </c>
      <c r="U3201" s="446"/>
      <c r="V3201" s="446"/>
      <c r="W3201" s="446"/>
      <c r="X3201" s="446">
        <v>2</v>
      </c>
    </row>
    <row r="3202" spans="1:24">
      <c r="A3202" s="54"/>
      <c r="B3202" s="54"/>
      <c r="C3202" s="54"/>
      <c r="D3202" s="77"/>
      <c r="E3202" s="77"/>
      <c r="F3202" s="77"/>
      <c r="G3202" s="77"/>
      <c r="H3202" s="77"/>
      <c r="I3202" s="89"/>
      <c r="J3202" s="54"/>
      <c r="K3202" s="75" t="s">
        <v>1501</v>
      </c>
      <c r="L3202" s="76">
        <f t="shared" si="232"/>
        <v>3</v>
      </c>
      <c r="M3202" s="446"/>
      <c r="N3202" s="446">
        <v>3</v>
      </c>
      <c r="O3202" s="446"/>
      <c r="P3202" s="446"/>
      <c r="Q3202" s="446"/>
      <c r="R3202" s="446"/>
      <c r="S3202" s="446"/>
      <c r="T3202" s="446"/>
      <c r="U3202" s="446"/>
      <c r="V3202" s="446"/>
      <c r="W3202" s="446"/>
      <c r="X3202" s="446"/>
    </row>
    <row r="3203" spans="1:24">
      <c r="A3203" s="54"/>
      <c r="B3203" s="54"/>
      <c r="C3203" s="80"/>
      <c r="D3203" s="81"/>
      <c r="E3203" s="81"/>
      <c r="F3203" s="81"/>
      <c r="G3203" s="81"/>
      <c r="H3203" s="81"/>
      <c r="I3203" s="90"/>
      <c r="J3203" s="80"/>
      <c r="K3203" s="84" t="s">
        <v>1502</v>
      </c>
      <c r="L3203" s="76">
        <f t="shared" si="232"/>
        <v>0</v>
      </c>
      <c r="M3203" s="76"/>
      <c r="N3203" s="76"/>
      <c r="O3203" s="76"/>
      <c r="P3203" s="76"/>
      <c r="Q3203" s="76"/>
      <c r="R3203" s="76"/>
      <c r="S3203" s="76"/>
      <c r="T3203" s="76"/>
      <c r="U3203" s="76"/>
      <c r="V3203" s="76"/>
      <c r="W3203" s="76"/>
      <c r="X3203" s="76"/>
    </row>
    <row r="3204" spans="1:24">
      <c r="A3204" s="54"/>
      <c r="B3204" s="54"/>
      <c r="C3204" s="46" t="s">
        <v>31</v>
      </c>
      <c r="D3204" s="58" t="s">
        <v>4842</v>
      </c>
      <c r="E3204" s="58" t="s">
        <v>4843</v>
      </c>
      <c r="F3204" s="58" t="s">
        <v>4844</v>
      </c>
      <c r="G3204" s="58" t="s">
        <v>4845</v>
      </c>
      <c r="H3204" s="58" t="s">
        <v>4846</v>
      </c>
      <c r="I3204" s="89">
        <v>31415</v>
      </c>
      <c r="J3204" s="46" t="s">
        <v>1508</v>
      </c>
      <c r="K3204" s="75" t="s">
        <v>1509</v>
      </c>
      <c r="L3204" s="76">
        <f t="shared" si="232"/>
        <v>25</v>
      </c>
      <c r="M3204" s="446"/>
      <c r="N3204" s="446">
        <v>10</v>
      </c>
      <c r="O3204" s="446"/>
      <c r="P3204" s="446"/>
      <c r="Q3204" s="446"/>
      <c r="R3204" s="446"/>
      <c r="S3204" s="446"/>
      <c r="T3204" s="446">
        <v>2</v>
      </c>
      <c r="U3204" s="446"/>
      <c r="V3204" s="446"/>
      <c r="W3204" s="446"/>
      <c r="X3204" s="446">
        <v>13</v>
      </c>
    </row>
    <row r="3205" spans="1:24">
      <c r="A3205" s="54"/>
      <c r="B3205" s="54"/>
      <c r="C3205" s="54"/>
      <c r="D3205" s="77"/>
      <c r="E3205" s="77"/>
      <c r="F3205" s="77"/>
      <c r="G3205" s="77"/>
      <c r="H3205" s="77"/>
      <c r="I3205" s="89"/>
      <c r="J3205" s="54"/>
      <c r="K3205" s="75" t="s">
        <v>1501</v>
      </c>
      <c r="L3205" s="76">
        <f t="shared" si="232"/>
        <v>4</v>
      </c>
      <c r="M3205" s="446">
        <v>4</v>
      </c>
      <c r="N3205" s="446"/>
      <c r="O3205" s="446"/>
      <c r="P3205" s="446"/>
      <c r="Q3205" s="446"/>
      <c r="R3205" s="446"/>
      <c r="S3205" s="446"/>
      <c r="T3205" s="446"/>
      <c r="U3205" s="446"/>
      <c r="V3205" s="446"/>
      <c r="W3205" s="446"/>
      <c r="X3205" s="446"/>
    </row>
    <row r="3206" spans="1:24">
      <c r="A3206" s="54"/>
      <c r="B3206" s="54"/>
      <c r="C3206" s="80"/>
      <c r="D3206" s="81"/>
      <c r="E3206" s="81"/>
      <c r="F3206" s="81"/>
      <c r="G3206" s="81"/>
      <c r="H3206" s="81"/>
      <c r="I3206" s="90"/>
      <c r="J3206" s="80"/>
      <c r="K3206" s="84" t="s">
        <v>1502</v>
      </c>
      <c r="L3206" s="76">
        <f t="shared" si="232"/>
        <v>0</v>
      </c>
      <c r="M3206" s="76"/>
      <c r="N3206" s="76"/>
      <c r="O3206" s="76"/>
      <c r="P3206" s="76"/>
      <c r="Q3206" s="76"/>
      <c r="R3206" s="76"/>
      <c r="S3206" s="76"/>
      <c r="T3206" s="76"/>
      <c r="U3206" s="76"/>
      <c r="V3206" s="76"/>
      <c r="W3206" s="76"/>
      <c r="X3206" s="76"/>
    </row>
    <row r="3207" spans="1:24">
      <c r="A3207" s="54"/>
      <c r="B3207" s="54"/>
      <c r="C3207" s="46" t="s">
        <v>31</v>
      </c>
      <c r="D3207" s="58" t="s">
        <v>4847</v>
      </c>
      <c r="E3207" s="58" t="s">
        <v>4848</v>
      </c>
      <c r="F3207" s="58" t="s">
        <v>4849</v>
      </c>
      <c r="G3207" s="58" t="s">
        <v>4850</v>
      </c>
      <c r="H3207" s="58" t="s">
        <v>4851</v>
      </c>
      <c r="I3207" s="89">
        <v>17591</v>
      </c>
      <c r="J3207" s="46" t="s">
        <v>1508</v>
      </c>
      <c r="K3207" s="75" t="s">
        <v>1509</v>
      </c>
      <c r="L3207" s="76">
        <f t="shared" si="232"/>
        <v>13</v>
      </c>
      <c r="M3207" s="446"/>
      <c r="N3207" s="446">
        <v>9</v>
      </c>
      <c r="O3207" s="446"/>
      <c r="P3207" s="446"/>
      <c r="Q3207" s="446"/>
      <c r="R3207" s="446"/>
      <c r="S3207" s="446">
        <v>4</v>
      </c>
      <c r="T3207" s="446"/>
      <c r="U3207" s="446"/>
      <c r="V3207" s="446"/>
      <c r="W3207" s="446"/>
      <c r="X3207" s="446"/>
    </row>
    <row r="3208" spans="1:24">
      <c r="A3208" s="54"/>
      <c r="B3208" s="54"/>
      <c r="C3208" s="54"/>
      <c r="D3208" s="77"/>
      <c r="E3208" s="77"/>
      <c r="F3208" s="77"/>
      <c r="G3208" s="77"/>
      <c r="H3208" s="77"/>
      <c r="I3208" s="89"/>
      <c r="J3208" s="54"/>
      <c r="K3208" s="75" t="s">
        <v>1501</v>
      </c>
      <c r="L3208" s="76">
        <f t="shared" si="232"/>
        <v>7</v>
      </c>
      <c r="M3208" s="446"/>
      <c r="N3208" s="446">
        <v>4</v>
      </c>
      <c r="O3208" s="446"/>
      <c r="P3208" s="446"/>
      <c r="Q3208" s="446"/>
      <c r="R3208" s="446"/>
      <c r="S3208" s="446">
        <v>3</v>
      </c>
      <c r="T3208" s="446"/>
      <c r="U3208" s="446"/>
      <c r="V3208" s="446"/>
      <c r="W3208" s="446"/>
      <c r="X3208" s="446"/>
    </row>
    <row r="3209" spans="1:24">
      <c r="A3209" s="54"/>
      <c r="B3209" s="54"/>
      <c r="C3209" s="80"/>
      <c r="D3209" s="81"/>
      <c r="E3209" s="81"/>
      <c r="F3209" s="81"/>
      <c r="G3209" s="81"/>
      <c r="H3209" s="81"/>
      <c r="I3209" s="90"/>
      <c r="J3209" s="80"/>
      <c r="K3209" s="84" t="s">
        <v>1502</v>
      </c>
      <c r="L3209" s="76">
        <f t="shared" si="232"/>
        <v>0</v>
      </c>
      <c r="M3209" s="76"/>
      <c r="N3209" s="76"/>
      <c r="O3209" s="76"/>
      <c r="P3209" s="76"/>
      <c r="Q3209" s="76"/>
      <c r="R3209" s="76"/>
      <c r="S3209" s="76"/>
      <c r="T3209" s="76"/>
      <c r="U3209" s="76"/>
      <c r="V3209" s="76"/>
      <c r="W3209" s="76"/>
      <c r="X3209" s="76"/>
    </row>
    <row r="3210" spans="1:24">
      <c r="A3210" s="54"/>
      <c r="B3210" s="54"/>
      <c r="C3210" s="46" t="s">
        <v>31</v>
      </c>
      <c r="D3210" s="58" t="s">
        <v>4852</v>
      </c>
      <c r="E3210" s="58" t="s">
        <v>4853</v>
      </c>
      <c r="F3210" s="58" t="s">
        <v>4854</v>
      </c>
      <c r="G3210" s="58" t="s">
        <v>4855</v>
      </c>
      <c r="H3210" s="58" t="s">
        <v>4856</v>
      </c>
      <c r="I3210" s="89">
        <v>19088</v>
      </c>
      <c r="J3210" s="46" t="s">
        <v>1508</v>
      </c>
      <c r="K3210" s="75" t="s">
        <v>1509</v>
      </c>
      <c r="L3210" s="76">
        <f t="shared" si="232"/>
        <v>11</v>
      </c>
      <c r="M3210" s="446"/>
      <c r="N3210" s="446">
        <v>8</v>
      </c>
      <c r="O3210" s="446"/>
      <c r="P3210" s="446"/>
      <c r="Q3210" s="446"/>
      <c r="R3210" s="446"/>
      <c r="S3210" s="446"/>
      <c r="T3210" s="446">
        <v>1</v>
      </c>
      <c r="U3210" s="446"/>
      <c r="V3210" s="446"/>
      <c r="W3210" s="446"/>
      <c r="X3210" s="446">
        <v>2</v>
      </c>
    </row>
    <row r="3211" spans="1:24">
      <c r="A3211" s="54"/>
      <c r="B3211" s="54"/>
      <c r="C3211" s="54"/>
      <c r="D3211" s="77"/>
      <c r="E3211" s="77"/>
      <c r="F3211" s="77"/>
      <c r="G3211" s="77"/>
      <c r="H3211" s="77"/>
      <c r="I3211" s="89"/>
      <c r="J3211" s="54"/>
      <c r="K3211" s="75" t="s">
        <v>1501</v>
      </c>
      <c r="L3211" s="76">
        <f t="shared" si="232"/>
        <v>7</v>
      </c>
      <c r="M3211" s="446">
        <v>3</v>
      </c>
      <c r="N3211" s="446"/>
      <c r="O3211" s="446"/>
      <c r="P3211" s="446"/>
      <c r="Q3211" s="446"/>
      <c r="R3211" s="446"/>
      <c r="S3211" s="446"/>
      <c r="T3211" s="446"/>
      <c r="U3211" s="446"/>
      <c r="V3211" s="446"/>
      <c r="W3211" s="446"/>
      <c r="X3211" s="446">
        <v>4</v>
      </c>
    </row>
    <row r="3212" spans="1:24">
      <c r="A3212" s="54"/>
      <c r="B3212" s="54"/>
      <c r="C3212" s="80"/>
      <c r="D3212" s="81"/>
      <c r="E3212" s="81"/>
      <c r="F3212" s="81"/>
      <c r="G3212" s="81"/>
      <c r="H3212" s="81"/>
      <c r="I3212" s="90"/>
      <c r="J3212" s="80"/>
      <c r="K3212" s="84" t="s">
        <v>1502</v>
      </c>
      <c r="L3212" s="76">
        <f t="shared" si="232"/>
        <v>0</v>
      </c>
      <c r="M3212" s="76"/>
      <c r="N3212" s="76"/>
      <c r="O3212" s="76"/>
      <c r="P3212" s="76"/>
      <c r="Q3212" s="76"/>
      <c r="R3212" s="76"/>
      <c r="S3212" s="76"/>
      <c r="T3212" s="76"/>
      <c r="U3212" s="76"/>
      <c r="V3212" s="76"/>
      <c r="W3212" s="76"/>
      <c r="X3212" s="76"/>
    </row>
    <row r="3213" spans="1:24">
      <c r="A3213" s="54"/>
      <c r="B3213" s="54"/>
      <c r="C3213" s="46" t="s">
        <v>33</v>
      </c>
      <c r="D3213" s="58" t="s">
        <v>4857</v>
      </c>
      <c r="E3213" s="58" t="s">
        <v>4858</v>
      </c>
      <c r="F3213" s="58" t="s">
        <v>4859</v>
      </c>
      <c r="G3213" s="58" t="s">
        <v>4860</v>
      </c>
      <c r="H3213" s="58" t="s">
        <v>4861</v>
      </c>
      <c r="I3213" s="89">
        <v>58302</v>
      </c>
      <c r="J3213" s="46" t="s">
        <v>1508</v>
      </c>
      <c r="K3213" s="75" t="s">
        <v>1509</v>
      </c>
      <c r="L3213" s="76">
        <f t="shared" si="232"/>
        <v>0</v>
      </c>
      <c r="M3213" s="76"/>
      <c r="N3213" s="76"/>
      <c r="O3213" s="76"/>
      <c r="P3213" s="76"/>
      <c r="Q3213" s="76"/>
      <c r="R3213" s="76"/>
      <c r="S3213" s="76"/>
      <c r="T3213" s="76"/>
      <c r="U3213" s="76"/>
      <c r="V3213" s="76"/>
      <c r="W3213" s="76"/>
      <c r="X3213" s="76"/>
    </row>
    <row r="3214" spans="1:24">
      <c r="A3214" s="54"/>
      <c r="B3214" s="54"/>
      <c r="C3214" s="54"/>
      <c r="D3214" s="77"/>
      <c r="E3214" s="77"/>
      <c r="F3214" s="77"/>
      <c r="G3214" s="77"/>
      <c r="H3214" s="77"/>
      <c r="I3214" s="89"/>
      <c r="J3214" s="54"/>
      <c r="K3214" s="75" t="s">
        <v>1501</v>
      </c>
      <c r="L3214" s="76">
        <f t="shared" si="232"/>
        <v>0</v>
      </c>
      <c r="M3214" s="76"/>
      <c r="N3214" s="76"/>
      <c r="O3214" s="76"/>
      <c r="P3214" s="76"/>
      <c r="Q3214" s="76"/>
      <c r="R3214" s="76"/>
      <c r="S3214" s="76"/>
      <c r="T3214" s="76"/>
      <c r="U3214" s="76"/>
      <c r="V3214" s="76"/>
      <c r="W3214" s="76"/>
      <c r="X3214" s="76"/>
    </row>
    <row r="3215" spans="1:24">
      <c r="A3215" s="54"/>
      <c r="B3215" s="54"/>
      <c r="C3215" s="80"/>
      <c r="D3215" s="81"/>
      <c r="E3215" s="81"/>
      <c r="F3215" s="81"/>
      <c r="G3215" s="81"/>
      <c r="H3215" s="81"/>
      <c r="I3215" s="90"/>
      <c r="J3215" s="80"/>
      <c r="K3215" s="84" t="s">
        <v>1502</v>
      </c>
      <c r="L3215" s="76">
        <f t="shared" si="232"/>
        <v>4</v>
      </c>
      <c r="M3215" s="76"/>
      <c r="N3215" s="76"/>
      <c r="O3215" s="76"/>
      <c r="P3215" s="76"/>
      <c r="Q3215" s="76"/>
      <c r="R3215" s="76"/>
      <c r="S3215" s="76"/>
      <c r="T3215" s="76">
        <v>2</v>
      </c>
      <c r="U3215" s="76"/>
      <c r="V3215" s="76"/>
      <c r="W3215" s="76">
        <v>2</v>
      </c>
      <c r="X3215" s="76"/>
    </row>
    <row r="3216" spans="1:24">
      <c r="A3216" s="54"/>
      <c r="B3216" s="54"/>
      <c r="C3216" s="46" t="s">
        <v>33</v>
      </c>
      <c r="D3216" s="58" t="s">
        <v>4862</v>
      </c>
      <c r="E3216" s="58" t="s">
        <v>4863</v>
      </c>
      <c r="F3216" s="58" t="s">
        <v>4864</v>
      </c>
      <c r="G3216" s="58" t="s">
        <v>4865</v>
      </c>
      <c r="H3216" s="58" t="s">
        <v>4866</v>
      </c>
      <c r="I3216" s="89">
        <v>39179</v>
      </c>
      <c r="J3216" s="46" t="s">
        <v>1508</v>
      </c>
      <c r="K3216" s="75" t="s">
        <v>1509</v>
      </c>
      <c r="L3216" s="76">
        <f t="shared" si="232"/>
        <v>0</v>
      </c>
      <c r="M3216" s="76"/>
      <c r="N3216" s="76"/>
      <c r="O3216" s="76"/>
      <c r="P3216" s="76"/>
      <c r="Q3216" s="76"/>
      <c r="R3216" s="76"/>
      <c r="S3216" s="76"/>
      <c r="T3216" s="76"/>
      <c r="U3216" s="76"/>
      <c r="V3216" s="76"/>
      <c r="W3216" s="76"/>
      <c r="X3216" s="76"/>
    </row>
    <row r="3217" spans="1:24">
      <c r="A3217" s="54"/>
      <c r="B3217" s="54"/>
      <c r="C3217" s="54"/>
      <c r="D3217" s="77"/>
      <c r="E3217" s="77"/>
      <c r="F3217" s="77"/>
      <c r="G3217" s="77"/>
      <c r="H3217" s="77"/>
      <c r="I3217" s="89"/>
      <c r="J3217" s="54"/>
      <c r="K3217" s="75" t="s">
        <v>1501</v>
      </c>
      <c r="L3217" s="76">
        <f t="shared" si="232"/>
        <v>0</v>
      </c>
      <c r="M3217" s="76"/>
      <c r="N3217" s="76"/>
      <c r="O3217" s="76"/>
      <c r="P3217" s="76"/>
      <c r="Q3217" s="76"/>
      <c r="R3217" s="76"/>
      <c r="S3217" s="76"/>
      <c r="T3217" s="76"/>
      <c r="U3217" s="76"/>
      <c r="V3217" s="76"/>
      <c r="W3217" s="76"/>
      <c r="X3217" s="76"/>
    </row>
    <row r="3218" spans="1:24">
      <c r="A3218" s="54"/>
      <c r="B3218" s="54"/>
      <c r="C3218" s="80"/>
      <c r="D3218" s="81"/>
      <c r="E3218" s="81"/>
      <c r="F3218" s="81"/>
      <c r="G3218" s="81"/>
      <c r="H3218" s="81"/>
      <c r="I3218" s="90"/>
      <c r="J3218" s="80"/>
      <c r="K3218" s="84" t="s">
        <v>1502</v>
      </c>
      <c r="L3218" s="76">
        <f t="shared" si="232"/>
        <v>5</v>
      </c>
      <c r="M3218" s="76"/>
      <c r="N3218" s="76"/>
      <c r="O3218" s="76">
        <v>1</v>
      </c>
      <c r="P3218" s="76"/>
      <c r="Q3218" s="76"/>
      <c r="R3218" s="76"/>
      <c r="S3218" s="76"/>
      <c r="T3218" s="76">
        <v>3</v>
      </c>
      <c r="U3218" s="76"/>
      <c r="V3218" s="76"/>
      <c r="W3218" s="76">
        <v>1</v>
      </c>
      <c r="X3218" s="76"/>
    </row>
    <row r="3219" spans="1:24">
      <c r="A3219" s="54"/>
      <c r="B3219" s="54"/>
      <c r="C3219" s="46" t="s">
        <v>33</v>
      </c>
      <c r="D3219" s="58" t="s">
        <v>4867</v>
      </c>
      <c r="E3219" s="58" t="s">
        <v>4868</v>
      </c>
      <c r="F3219" s="58" t="s">
        <v>4869</v>
      </c>
      <c r="G3219" s="58" t="s">
        <v>4865</v>
      </c>
      <c r="H3219" s="58" t="s">
        <v>4870</v>
      </c>
      <c r="I3219" s="89">
        <v>10236</v>
      </c>
      <c r="J3219" s="46" t="s">
        <v>1508</v>
      </c>
      <c r="K3219" s="75" t="s">
        <v>1509</v>
      </c>
      <c r="L3219" s="76">
        <f t="shared" si="232"/>
        <v>0</v>
      </c>
      <c r="M3219" s="76"/>
      <c r="N3219" s="76"/>
      <c r="O3219" s="76"/>
      <c r="P3219" s="76"/>
      <c r="Q3219" s="76"/>
      <c r="R3219" s="76"/>
      <c r="S3219" s="76"/>
      <c r="T3219" s="76"/>
      <c r="U3219" s="76"/>
      <c r="V3219" s="76"/>
      <c r="W3219" s="76"/>
      <c r="X3219" s="76"/>
    </row>
    <row r="3220" spans="1:24">
      <c r="A3220" s="54"/>
      <c r="B3220" s="54"/>
      <c r="C3220" s="54"/>
      <c r="D3220" s="77"/>
      <c r="E3220" s="77"/>
      <c r="F3220" s="77"/>
      <c r="G3220" s="77"/>
      <c r="H3220" s="77"/>
      <c r="I3220" s="89"/>
      <c r="J3220" s="54"/>
      <c r="K3220" s="75" t="s">
        <v>1501</v>
      </c>
      <c r="L3220" s="76">
        <f t="shared" si="232"/>
        <v>0</v>
      </c>
      <c r="M3220" s="76"/>
      <c r="N3220" s="76"/>
      <c r="O3220" s="76"/>
      <c r="P3220" s="76"/>
      <c r="Q3220" s="76"/>
      <c r="R3220" s="76"/>
      <c r="S3220" s="76"/>
      <c r="T3220" s="76"/>
      <c r="U3220" s="76"/>
      <c r="V3220" s="76"/>
      <c r="W3220" s="76"/>
      <c r="X3220" s="76"/>
    </row>
    <row r="3221" spans="1:24">
      <c r="A3221" s="54"/>
      <c r="B3221" s="54"/>
      <c r="C3221" s="80"/>
      <c r="D3221" s="81"/>
      <c r="E3221" s="81"/>
      <c r="F3221" s="81"/>
      <c r="G3221" s="81"/>
      <c r="H3221" s="81"/>
      <c r="I3221" s="90"/>
      <c r="J3221" s="80"/>
      <c r="K3221" s="84" t="s">
        <v>1502</v>
      </c>
      <c r="L3221" s="76">
        <f t="shared" si="232"/>
        <v>2</v>
      </c>
      <c r="M3221" s="76"/>
      <c r="N3221" s="76"/>
      <c r="O3221" s="76">
        <v>1</v>
      </c>
      <c r="P3221" s="76"/>
      <c r="Q3221" s="76"/>
      <c r="R3221" s="76"/>
      <c r="S3221" s="76"/>
      <c r="T3221" s="76">
        <v>1</v>
      </c>
      <c r="U3221" s="76"/>
      <c r="V3221" s="76"/>
      <c r="W3221" s="76"/>
      <c r="X3221" s="76"/>
    </row>
    <row r="3222" spans="1:24">
      <c r="A3222" s="54"/>
      <c r="B3222" s="54"/>
      <c r="C3222" s="46" t="s">
        <v>33</v>
      </c>
      <c r="D3222" s="58" t="s">
        <v>4871</v>
      </c>
      <c r="E3222" s="58" t="s">
        <v>4872</v>
      </c>
      <c r="F3222" s="58" t="s">
        <v>4873</v>
      </c>
      <c r="G3222" s="58" t="s">
        <v>4874</v>
      </c>
      <c r="H3222" s="58" t="s">
        <v>4875</v>
      </c>
      <c r="I3222" s="89">
        <v>4965</v>
      </c>
      <c r="J3222" s="46" t="s">
        <v>1508</v>
      </c>
      <c r="K3222" s="75" t="s">
        <v>1509</v>
      </c>
      <c r="L3222" s="76">
        <f t="shared" si="232"/>
        <v>0</v>
      </c>
      <c r="M3222" s="76"/>
      <c r="N3222" s="76"/>
      <c r="O3222" s="76"/>
      <c r="P3222" s="76"/>
      <c r="Q3222" s="76"/>
      <c r="R3222" s="76"/>
      <c r="S3222" s="76"/>
      <c r="T3222" s="76"/>
      <c r="U3222" s="76"/>
      <c r="V3222" s="76"/>
      <c r="W3222" s="76"/>
      <c r="X3222" s="76"/>
    </row>
    <row r="3223" spans="1:24">
      <c r="A3223" s="54"/>
      <c r="B3223" s="54"/>
      <c r="C3223" s="54"/>
      <c r="D3223" s="77"/>
      <c r="E3223" s="77"/>
      <c r="F3223" s="77"/>
      <c r="G3223" s="77"/>
      <c r="H3223" s="77"/>
      <c r="I3223" s="89"/>
      <c r="J3223" s="54"/>
      <c r="K3223" s="75" t="s">
        <v>1501</v>
      </c>
      <c r="L3223" s="76">
        <f t="shared" si="232"/>
        <v>0</v>
      </c>
      <c r="M3223" s="76"/>
      <c r="N3223" s="76"/>
      <c r="O3223" s="76"/>
      <c r="P3223" s="76"/>
      <c r="Q3223" s="76"/>
      <c r="R3223" s="76"/>
      <c r="S3223" s="76"/>
      <c r="T3223" s="76"/>
      <c r="U3223" s="76"/>
      <c r="V3223" s="76"/>
      <c r="W3223" s="76"/>
      <c r="X3223" s="76"/>
    </row>
    <row r="3224" spans="1:24">
      <c r="A3224" s="54"/>
      <c r="B3224" s="54"/>
      <c r="C3224" s="80"/>
      <c r="D3224" s="81"/>
      <c r="E3224" s="81"/>
      <c r="F3224" s="81"/>
      <c r="G3224" s="81"/>
      <c r="H3224" s="81"/>
      <c r="I3224" s="90"/>
      <c r="J3224" s="80"/>
      <c r="K3224" s="84" t="s">
        <v>1502</v>
      </c>
      <c r="L3224" s="76">
        <f t="shared" si="232"/>
        <v>2</v>
      </c>
      <c r="M3224" s="76"/>
      <c r="N3224" s="76"/>
      <c r="O3224" s="76">
        <v>2</v>
      </c>
      <c r="P3224" s="76"/>
      <c r="Q3224" s="76"/>
      <c r="R3224" s="76"/>
      <c r="S3224" s="76"/>
      <c r="T3224" s="76"/>
      <c r="U3224" s="76"/>
      <c r="V3224" s="76"/>
      <c r="W3224" s="76"/>
      <c r="X3224" s="76"/>
    </row>
    <row r="3225" spans="1:24">
      <c r="A3225" s="54"/>
      <c r="B3225" s="54"/>
      <c r="C3225" s="46" t="s">
        <v>33</v>
      </c>
      <c r="D3225" s="58" t="s">
        <v>4876</v>
      </c>
      <c r="E3225" s="58" t="s">
        <v>4877</v>
      </c>
      <c r="F3225" s="58" t="s">
        <v>4878</v>
      </c>
      <c r="G3225" s="58" t="s">
        <v>4879</v>
      </c>
      <c r="H3225" s="58" t="s">
        <v>4880</v>
      </c>
      <c r="I3225" s="89">
        <v>12215</v>
      </c>
      <c r="J3225" s="46" t="s">
        <v>1508</v>
      </c>
      <c r="K3225" s="75" t="s">
        <v>1509</v>
      </c>
      <c r="L3225" s="76">
        <f t="shared" si="232"/>
        <v>0</v>
      </c>
      <c r="M3225" s="76"/>
      <c r="N3225" s="76"/>
      <c r="O3225" s="76"/>
      <c r="P3225" s="76"/>
      <c r="Q3225" s="76"/>
      <c r="R3225" s="76"/>
      <c r="S3225" s="76"/>
      <c r="T3225" s="76"/>
      <c r="U3225" s="76"/>
      <c r="V3225" s="76"/>
      <c r="W3225" s="76"/>
      <c r="X3225" s="76"/>
    </row>
    <row r="3226" spans="1:24">
      <c r="A3226" s="54"/>
      <c r="B3226" s="54"/>
      <c r="C3226" s="54"/>
      <c r="D3226" s="77"/>
      <c r="E3226" s="77"/>
      <c r="F3226" s="77"/>
      <c r="G3226" s="77"/>
      <c r="H3226" s="77"/>
      <c r="I3226" s="89"/>
      <c r="J3226" s="54"/>
      <c r="K3226" s="75" t="s">
        <v>1501</v>
      </c>
      <c r="L3226" s="76">
        <f t="shared" si="232"/>
        <v>0</v>
      </c>
      <c r="M3226" s="76"/>
      <c r="N3226" s="76"/>
      <c r="O3226" s="76"/>
      <c r="P3226" s="76"/>
      <c r="Q3226" s="76"/>
      <c r="R3226" s="76"/>
      <c r="S3226" s="76"/>
      <c r="T3226" s="76"/>
      <c r="U3226" s="76"/>
      <c r="V3226" s="76"/>
      <c r="W3226" s="76"/>
      <c r="X3226" s="76"/>
    </row>
    <row r="3227" spans="1:24">
      <c r="A3227" s="54"/>
      <c r="B3227" s="54"/>
      <c r="C3227" s="80"/>
      <c r="D3227" s="81"/>
      <c r="E3227" s="81"/>
      <c r="F3227" s="81"/>
      <c r="G3227" s="81"/>
      <c r="H3227" s="81"/>
      <c r="I3227" s="90"/>
      <c r="J3227" s="80"/>
      <c r="K3227" s="84" t="s">
        <v>1502</v>
      </c>
      <c r="L3227" s="76">
        <f t="shared" si="232"/>
        <v>3</v>
      </c>
      <c r="M3227" s="76"/>
      <c r="N3227" s="76"/>
      <c r="O3227" s="76"/>
      <c r="P3227" s="76"/>
      <c r="Q3227" s="76"/>
      <c r="R3227" s="76"/>
      <c r="S3227" s="76"/>
      <c r="T3227" s="76"/>
      <c r="U3227" s="76"/>
      <c r="V3227" s="76"/>
      <c r="W3227" s="76">
        <v>3</v>
      </c>
      <c r="X3227" s="76"/>
    </row>
    <row r="3228" spans="1:24">
      <c r="A3228" s="54"/>
      <c r="B3228" s="54"/>
      <c r="C3228" s="46" t="s">
        <v>33</v>
      </c>
      <c r="D3228" s="58" t="s">
        <v>4881</v>
      </c>
      <c r="E3228" s="58" t="s">
        <v>4882</v>
      </c>
      <c r="F3228" s="58" t="s">
        <v>4883</v>
      </c>
      <c r="G3228" s="58" t="s">
        <v>4884</v>
      </c>
      <c r="H3228" s="58" t="s">
        <v>4885</v>
      </c>
      <c r="I3228" s="89">
        <v>115238</v>
      </c>
      <c r="J3228" s="46" t="s">
        <v>1508</v>
      </c>
      <c r="K3228" s="75" t="s">
        <v>1509</v>
      </c>
      <c r="L3228" s="76">
        <f t="shared" si="232"/>
        <v>0</v>
      </c>
      <c r="M3228" s="76"/>
      <c r="N3228" s="76"/>
      <c r="O3228" s="76"/>
      <c r="P3228" s="76"/>
      <c r="Q3228" s="76"/>
      <c r="R3228" s="76"/>
      <c r="S3228" s="76"/>
      <c r="T3228" s="76"/>
      <c r="U3228" s="76"/>
      <c r="V3228" s="76"/>
      <c r="W3228" s="76"/>
      <c r="X3228" s="76"/>
    </row>
    <row r="3229" spans="1:24">
      <c r="A3229" s="54"/>
      <c r="B3229" s="54"/>
      <c r="C3229" s="54"/>
      <c r="D3229" s="77"/>
      <c r="E3229" s="77"/>
      <c r="F3229" s="77"/>
      <c r="G3229" s="77"/>
      <c r="H3229" s="77"/>
      <c r="I3229" s="89"/>
      <c r="J3229" s="54"/>
      <c r="K3229" s="75" t="s">
        <v>1501</v>
      </c>
      <c r="L3229" s="76">
        <f t="shared" si="232"/>
        <v>0</v>
      </c>
      <c r="M3229" s="76"/>
      <c r="N3229" s="76"/>
      <c r="O3229" s="76"/>
      <c r="P3229" s="76"/>
      <c r="Q3229" s="76"/>
      <c r="R3229" s="76"/>
      <c r="S3229" s="76"/>
      <c r="T3229" s="76"/>
      <c r="U3229" s="76"/>
      <c r="V3229" s="76"/>
      <c r="W3229" s="76"/>
      <c r="X3229" s="76"/>
    </row>
    <row r="3230" spans="1:24">
      <c r="A3230" s="54"/>
      <c r="B3230" s="54"/>
      <c r="C3230" s="80"/>
      <c r="D3230" s="81"/>
      <c r="E3230" s="81"/>
      <c r="F3230" s="81"/>
      <c r="G3230" s="81"/>
      <c r="H3230" s="81"/>
      <c r="I3230" s="90"/>
      <c r="J3230" s="80"/>
      <c r="K3230" s="84" t="s">
        <v>1502</v>
      </c>
      <c r="L3230" s="76">
        <f t="shared" si="232"/>
        <v>9</v>
      </c>
      <c r="M3230" s="76"/>
      <c r="N3230" s="76"/>
      <c r="O3230" s="76"/>
      <c r="P3230" s="76"/>
      <c r="Q3230" s="76"/>
      <c r="R3230" s="76"/>
      <c r="S3230" s="76">
        <v>1</v>
      </c>
      <c r="T3230" s="76">
        <v>4</v>
      </c>
      <c r="U3230" s="76"/>
      <c r="V3230" s="76"/>
      <c r="W3230" s="76">
        <v>4</v>
      </c>
      <c r="X3230" s="76"/>
    </row>
    <row r="3231" spans="1:24">
      <c r="A3231" s="54"/>
      <c r="B3231" s="54"/>
      <c r="C3231" s="46" t="s">
        <v>33</v>
      </c>
      <c r="D3231" s="58" t="s">
        <v>4886</v>
      </c>
      <c r="E3231" s="58" t="s">
        <v>4887</v>
      </c>
      <c r="F3231" s="58" t="s">
        <v>4888</v>
      </c>
      <c r="G3231" s="58" t="s">
        <v>4889</v>
      </c>
      <c r="H3231" s="58" t="s">
        <v>4890</v>
      </c>
      <c r="I3231" s="89">
        <v>86202</v>
      </c>
      <c r="J3231" s="46" t="s">
        <v>1508</v>
      </c>
      <c r="K3231" s="75" t="s">
        <v>1509</v>
      </c>
      <c r="L3231" s="76">
        <f t="shared" si="232"/>
        <v>0</v>
      </c>
      <c r="M3231" s="76"/>
      <c r="N3231" s="76"/>
      <c r="O3231" s="76"/>
      <c r="P3231" s="76"/>
      <c r="Q3231" s="76"/>
      <c r="R3231" s="76"/>
      <c r="S3231" s="76"/>
      <c r="T3231" s="76"/>
      <c r="U3231" s="76"/>
      <c r="V3231" s="76"/>
      <c r="W3231" s="76"/>
      <c r="X3231" s="76"/>
    </row>
    <row r="3232" spans="1:24">
      <c r="A3232" s="54"/>
      <c r="B3232" s="54"/>
      <c r="C3232" s="54"/>
      <c r="D3232" s="77"/>
      <c r="E3232" s="77"/>
      <c r="F3232" s="77"/>
      <c r="G3232" s="77"/>
      <c r="H3232" s="77"/>
      <c r="I3232" s="89"/>
      <c r="J3232" s="54"/>
      <c r="K3232" s="75" t="s">
        <v>1501</v>
      </c>
      <c r="L3232" s="76">
        <f t="shared" si="232"/>
        <v>0</v>
      </c>
      <c r="M3232" s="76"/>
      <c r="N3232" s="76"/>
      <c r="O3232" s="76"/>
      <c r="P3232" s="76"/>
      <c r="Q3232" s="76"/>
      <c r="R3232" s="76"/>
      <c r="S3232" s="76"/>
      <c r="T3232" s="76"/>
      <c r="U3232" s="76"/>
      <c r="V3232" s="76"/>
      <c r="W3232" s="76"/>
      <c r="X3232" s="76"/>
    </row>
    <row r="3233" spans="1:24">
      <c r="A3233" s="54"/>
      <c r="B3233" s="54"/>
      <c r="C3233" s="80"/>
      <c r="D3233" s="81"/>
      <c r="E3233" s="81"/>
      <c r="F3233" s="81"/>
      <c r="G3233" s="81"/>
      <c r="H3233" s="81"/>
      <c r="I3233" s="90"/>
      <c r="J3233" s="80"/>
      <c r="K3233" s="84" t="s">
        <v>1502</v>
      </c>
      <c r="L3233" s="76">
        <f t="shared" si="232"/>
        <v>9</v>
      </c>
      <c r="M3233" s="76"/>
      <c r="N3233" s="76"/>
      <c r="O3233" s="76">
        <v>1</v>
      </c>
      <c r="P3233" s="76"/>
      <c r="Q3233" s="76"/>
      <c r="R3233" s="76"/>
      <c r="S3233" s="76">
        <v>1</v>
      </c>
      <c r="T3233" s="76">
        <v>4</v>
      </c>
      <c r="U3233" s="76"/>
      <c r="V3233" s="76"/>
      <c r="W3233" s="76">
        <v>3</v>
      </c>
      <c r="X3233" s="76"/>
    </row>
    <row r="3234" spans="1:24">
      <c r="A3234" s="54"/>
      <c r="B3234" s="54"/>
      <c r="C3234" s="46" t="s">
        <v>33</v>
      </c>
      <c r="D3234" s="58" t="s">
        <v>4891</v>
      </c>
      <c r="E3234" s="58" t="s">
        <v>4892</v>
      </c>
      <c r="F3234" s="58" t="s">
        <v>4893</v>
      </c>
      <c r="G3234" s="58" t="s">
        <v>4865</v>
      </c>
      <c r="H3234" s="58" t="s">
        <v>4894</v>
      </c>
      <c r="I3234" s="89">
        <v>141482</v>
      </c>
      <c r="J3234" s="46" t="s">
        <v>1508</v>
      </c>
      <c r="K3234" s="75" t="s">
        <v>1509</v>
      </c>
      <c r="L3234" s="76">
        <f t="shared" si="232"/>
        <v>0</v>
      </c>
      <c r="M3234" s="76"/>
      <c r="N3234" s="76"/>
      <c r="O3234" s="76"/>
      <c r="P3234" s="76"/>
      <c r="Q3234" s="76"/>
      <c r="R3234" s="76"/>
      <c r="S3234" s="76"/>
      <c r="T3234" s="76"/>
      <c r="U3234" s="76"/>
      <c r="V3234" s="76"/>
      <c r="W3234" s="76"/>
      <c r="X3234" s="76"/>
    </row>
    <row r="3235" spans="1:24">
      <c r="A3235" s="54"/>
      <c r="B3235" s="54"/>
      <c r="C3235" s="54"/>
      <c r="D3235" s="77"/>
      <c r="E3235" s="77"/>
      <c r="F3235" s="77"/>
      <c r="G3235" s="77"/>
      <c r="H3235" s="77"/>
      <c r="I3235" s="89"/>
      <c r="J3235" s="54"/>
      <c r="K3235" s="75" t="s">
        <v>1501</v>
      </c>
      <c r="L3235" s="76">
        <f t="shared" si="232"/>
        <v>0</v>
      </c>
      <c r="M3235" s="76"/>
      <c r="N3235" s="76"/>
      <c r="O3235" s="76"/>
      <c r="P3235" s="76"/>
      <c r="Q3235" s="76"/>
      <c r="R3235" s="76"/>
      <c r="S3235" s="76"/>
      <c r="T3235" s="76"/>
      <c r="U3235" s="76"/>
      <c r="V3235" s="76"/>
      <c r="W3235" s="76"/>
      <c r="X3235" s="76"/>
    </row>
    <row r="3236" spans="1:24">
      <c r="A3236" s="54"/>
      <c r="B3236" s="54"/>
      <c r="C3236" s="80"/>
      <c r="D3236" s="81"/>
      <c r="E3236" s="81"/>
      <c r="F3236" s="81"/>
      <c r="G3236" s="81"/>
      <c r="H3236" s="81"/>
      <c r="I3236" s="90"/>
      <c r="J3236" s="80"/>
      <c r="K3236" s="84" t="s">
        <v>1502</v>
      </c>
      <c r="L3236" s="76">
        <f t="shared" si="232"/>
        <v>12</v>
      </c>
      <c r="M3236" s="76"/>
      <c r="N3236" s="76"/>
      <c r="O3236" s="76">
        <v>1</v>
      </c>
      <c r="P3236" s="76"/>
      <c r="Q3236" s="76"/>
      <c r="R3236" s="76"/>
      <c r="S3236" s="76">
        <v>1</v>
      </c>
      <c r="T3236" s="76">
        <v>8</v>
      </c>
      <c r="U3236" s="76"/>
      <c r="V3236" s="76"/>
      <c r="W3236" s="76">
        <v>2</v>
      </c>
      <c r="X3236" s="76"/>
    </row>
    <row r="3237" spans="1:24">
      <c r="A3237" s="54"/>
      <c r="B3237" s="54"/>
      <c r="C3237" s="46" t="s">
        <v>33</v>
      </c>
      <c r="D3237" s="58" t="s">
        <v>4895</v>
      </c>
      <c r="E3237" s="58" t="s">
        <v>4896</v>
      </c>
      <c r="F3237" s="58" t="s">
        <v>4897</v>
      </c>
      <c r="G3237" s="58" t="s">
        <v>4898</v>
      </c>
      <c r="H3237" s="58" t="s">
        <v>4899</v>
      </c>
      <c r="I3237" s="89">
        <v>0</v>
      </c>
      <c r="J3237" s="46" t="s">
        <v>1508</v>
      </c>
      <c r="K3237" s="75" t="s">
        <v>1509</v>
      </c>
      <c r="L3237" s="76">
        <f t="shared" si="232"/>
        <v>0</v>
      </c>
      <c r="M3237" s="76"/>
      <c r="N3237" s="76"/>
      <c r="O3237" s="76"/>
      <c r="P3237" s="76"/>
      <c r="Q3237" s="76"/>
      <c r="R3237" s="76"/>
      <c r="S3237" s="76"/>
      <c r="T3237" s="76"/>
      <c r="U3237" s="76"/>
      <c r="V3237" s="76"/>
      <c r="W3237" s="76"/>
      <c r="X3237" s="76"/>
    </row>
    <row r="3238" spans="1:24">
      <c r="A3238" s="54"/>
      <c r="B3238" s="54"/>
      <c r="C3238" s="54"/>
      <c r="D3238" s="77"/>
      <c r="E3238" s="77"/>
      <c r="F3238" s="77"/>
      <c r="G3238" s="77"/>
      <c r="H3238" s="77"/>
      <c r="I3238" s="89"/>
      <c r="J3238" s="54"/>
      <c r="K3238" s="75" t="s">
        <v>1501</v>
      </c>
      <c r="L3238" s="76">
        <f t="shared" si="232"/>
        <v>0</v>
      </c>
      <c r="M3238" s="76"/>
      <c r="N3238" s="76"/>
      <c r="O3238" s="76"/>
      <c r="P3238" s="76"/>
      <c r="Q3238" s="76"/>
      <c r="R3238" s="76"/>
      <c r="S3238" s="76"/>
      <c r="T3238" s="76"/>
      <c r="U3238" s="76"/>
      <c r="V3238" s="76"/>
      <c r="W3238" s="76"/>
      <c r="X3238" s="76"/>
    </row>
    <row r="3239" spans="1:24">
      <c r="A3239" s="54"/>
      <c r="B3239" s="54"/>
      <c r="C3239" s="80"/>
      <c r="D3239" s="81"/>
      <c r="E3239" s="81"/>
      <c r="F3239" s="81"/>
      <c r="G3239" s="81"/>
      <c r="H3239" s="81"/>
      <c r="I3239" s="90"/>
      <c r="J3239" s="80"/>
      <c r="K3239" s="84" t="s">
        <v>1502</v>
      </c>
      <c r="L3239" s="76">
        <f t="shared" si="232"/>
        <v>10</v>
      </c>
      <c r="M3239" s="76"/>
      <c r="N3239" s="76"/>
      <c r="O3239" s="76"/>
      <c r="P3239" s="76"/>
      <c r="Q3239" s="76"/>
      <c r="R3239" s="76"/>
      <c r="S3239" s="76">
        <v>5</v>
      </c>
      <c r="T3239" s="76"/>
      <c r="U3239" s="76"/>
      <c r="V3239" s="76"/>
      <c r="W3239" s="76">
        <v>5</v>
      </c>
      <c r="X3239" s="76"/>
    </row>
    <row r="3240" spans="1:24">
      <c r="A3240" s="54"/>
      <c r="B3240" s="54"/>
      <c r="C3240" s="46" t="s">
        <v>33</v>
      </c>
      <c r="D3240" s="58" t="s">
        <v>4900</v>
      </c>
      <c r="E3240" s="58" t="s">
        <v>4901</v>
      </c>
      <c r="F3240" s="58" t="s">
        <v>4902</v>
      </c>
      <c r="G3240" s="58" t="s">
        <v>4903</v>
      </c>
      <c r="H3240" s="58" t="s">
        <v>4904</v>
      </c>
      <c r="I3240" s="89">
        <v>3246</v>
      </c>
      <c r="J3240" s="46" t="s">
        <v>1508</v>
      </c>
      <c r="K3240" s="75" t="s">
        <v>1509</v>
      </c>
      <c r="L3240" s="76">
        <f t="shared" si="232"/>
        <v>0</v>
      </c>
      <c r="M3240" s="76"/>
      <c r="N3240" s="76"/>
      <c r="O3240" s="76"/>
      <c r="P3240" s="76"/>
      <c r="Q3240" s="76"/>
      <c r="R3240" s="76"/>
      <c r="S3240" s="76"/>
      <c r="T3240" s="76"/>
      <c r="U3240" s="76"/>
      <c r="V3240" s="76"/>
      <c r="W3240" s="76"/>
      <c r="X3240" s="76"/>
    </row>
    <row r="3241" spans="1:24">
      <c r="A3241" s="54"/>
      <c r="B3241" s="54"/>
      <c r="C3241" s="54"/>
      <c r="D3241" s="77"/>
      <c r="E3241" s="77"/>
      <c r="F3241" s="77"/>
      <c r="G3241" s="77"/>
      <c r="H3241" s="77"/>
      <c r="I3241" s="89"/>
      <c r="J3241" s="54"/>
      <c r="K3241" s="75" t="s">
        <v>1501</v>
      </c>
      <c r="L3241" s="76">
        <f t="shared" si="232"/>
        <v>0</v>
      </c>
      <c r="M3241" s="76"/>
      <c r="N3241" s="76"/>
      <c r="O3241" s="76"/>
      <c r="P3241" s="76"/>
      <c r="Q3241" s="76"/>
      <c r="R3241" s="76"/>
      <c r="S3241" s="76"/>
      <c r="T3241" s="76"/>
      <c r="U3241" s="76"/>
      <c r="V3241" s="76"/>
      <c r="W3241" s="76"/>
      <c r="X3241" s="76"/>
    </row>
    <row r="3242" spans="1:24">
      <c r="A3242" s="54"/>
      <c r="B3242" s="54"/>
      <c r="C3242" s="80"/>
      <c r="D3242" s="81"/>
      <c r="E3242" s="81"/>
      <c r="F3242" s="81"/>
      <c r="G3242" s="81"/>
      <c r="H3242" s="81"/>
      <c r="I3242" s="90"/>
      <c r="J3242" s="80"/>
      <c r="K3242" s="84" t="s">
        <v>1502</v>
      </c>
      <c r="L3242" s="76">
        <f t="shared" si="232"/>
        <v>9</v>
      </c>
      <c r="M3242" s="76"/>
      <c r="N3242" s="76"/>
      <c r="O3242" s="76"/>
      <c r="P3242" s="76"/>
      <c r="Q3242" s="76"/>
      <c r="R3242" s="76"/>
      <c r="S3242" s="76">
        <v>1</v>
      </c>
      <c r="T3242" s="76"/>
      <c r="U3242" s="76"/>
      <c r="V3242" s="76"/>
      <c r="W3242" s="76"/>
      <c r="X3242" s="76">
        <v>8</v>
      </c>
    </row>
    <row r="3243" spans="1:24">
      <c r="A3243" s="54"/>
      <c r="B3243" s="54"/>
      <c r="C3243" s="46" t="s">
        <v>33</v>
      </c>
      <c r="D3243" s="58" t="s">
        <v>4905</v>
      </c>
      <c r="E3243" s="58" t="s">
        <v>4906</v>
      </c>
      <c r="F3243" s="58" t="s">
        <v>4907</v>
      </c>
      <c r="G3243" s="58" t="s">
        <v>4908</v>
      </c>
      <c r="H3243" s="58" t="s">
        <v>4909</v>
      </c>
      <c r="I3243" s="89">
        <v>46</v>
      </c>
      <c r="J3243" s="46" t="s">
        <v>1508</v>
      </c>
      <c r="K3243" s="75" t="s">
        <v>1509</v>
      </c>
      <c r="L3243" s="76">
        <f t="shared" si="232"/>
        <v>0</v>
      </c>
      <c r="M3243" s="76"/>
      <c r="N3243" s="76"/>
      <c r="O3243" s="76"/>
      <c r="P3243" s="76"/>
      <c r="Q3243" s="76"/>
      <c r="R3243" s="76"/>
      <c r="S3243" s="76"/>
      <c r="T3243" s="76"/>
      <c r="U3243" s="76"/>
      <c r="V3243" s="76"/>
      <c r="W3243" s="76"/>
      <c r="X3243" s="76"/>
    </row>
    <row r="3244" spans="1:24">
      <c r="A3244" s="54"/>
      <c r="B3244" s="54"/>
      <c r="C3244" s="54"/>
      <c r="D3244" s="77"/>
      <c r="E3244" s="77"/>
      <c r="F3244" s="77"/>
      <c r="G3244" s="77"/>
      <c r="H3244" s="77"/>
      <c r="I3244" s="89"/>
      <c r="J3244" s="54"/>
      <c r="K3244" s="75" t="s">
        <v>1501</v>
      </c>
      <c r="L3244" s="76">
        <f t="shared" si="232"/>
        <v>0</v>
      </c>
      <c r="M3244" s="76"/>
      <c r="N3244" s="76"/>
      <c r="O3244" s="76"/>
      <c r="P3244" s="76"/>
      <c r="Q3244" s="76"/>
      <c r="R3244" s="76"/>
      <c r="S3244" s="76"/>
      <c r="T3244" s="76"/>
      <c r="U3244" s="76"/>
      <c r="V3244" s="76"/>
      <c r="W3244" s="76"/>
      <c r="X3244" s="76"/>
    </row>
    <row r="3245" spans="1:24">
      <c r="A3245" s="54"/>
      <c r="B3245" s="54"/>
      <c r="C3245" s="80"/>
      <c r="D3245" s="81"/>
      <c r="E3245" s="81"/>
      <c r="F3245" s="81"/>
      <c r="G3245" s="81"/>
      <c r="H3245" s="81"/>
      <c r="I3245" s="90"/>
      <c r="J3245" s="80"/>
      <c r="K3245" s="84" t="s">
        <v>1502</v>
      </c>
      <c r="L3245" s="76">
        <f t="shared" ref="L3245:L3308" si="235">SUM(M3245:X3245)</f>
        <v>7</v>
      </c>
      <c r="M3245" s="76"/>
      <c r="N3245" s="76"/>
      <c r="O3245" s="76">
        <v>7</v>
      </c>
      <c r="P3245" s="76"/>
      <c r="Q3245" s="76"/>
      <c r="R3245" s="76"/>
      <c r="S3245" s="76"/>
      <c r="T3245" s="76"/>
      <c r="U3245" s="76"/>
      <c r="V3245" s="76"/>
      <c r="W3245" s="76"/>
      <c r="X3245" s="76"/>
    </row>
    <row r="3246" spans="1:24">
      <c r="A3246" s="54"/>
      <c r="B3246" s="54"/>
      <c r="C3246" s="46" t="s">
        <v>33</v>
      </c>
      <c r="D3246" s="58" t="s">
        <v>4910</v>
      </c>
      <c r="E3246" s="58" t="s">
        <v>4911</v>
      </c>
      <c r="F3246" s="58" t="s">
        <v>4912</v>
      </c>
      <c r="G3246" s="58" t="s">
        <v>4913</v>
      </c>
      <c r="H3246" s="58" t="s">
        <v>4914</v>
      </c>
      <c r="I3246" s="89">
        <v>1700</v>
      </c>
      <c r="J3246" s="46" t="s">
        <v>1508</v>
      </c>
      <c r="K3246" s="75" t="s">
        <v>1509</v>
      </c>
      <c r="L3246" s="76">
        <f t="shared" si="235"/>
        <v>0</v>
      </c>
      <c r="M3246" s="76"/>
      <c r="N3246" s="76"/>
      <c r="O3246" s="76"/>
      <c r="P3246" s="76"/>
      <c r="Q3246" s="76"/>
      <c r="R3246" s="76"/>
      <c r="S3246" s="76"/>
      <c r="T3246" s="76"/>
      <c r="U3246" s="76"/>
      <c r="V3246" s="76"/>
      <c r="W3246" s="76"/>
      <c r="X3246" s="76"/>
    </row>
    <row r="3247" spans="1:24">
      <c r="A3247" s="54"/>
      <c r="B3247" s="54"/>
      <c r="C3247" s="54"/>
      <c r="D3247" s="77"/>
      <c r="E3247" s="77"/>
      <c r="F3247" s="77"/>
      <c r="G3247" s="77"/>
      <c r="H3247" s="77"/>
      <c r="I3247" s="89"/>
      <c r="J3247" s="54"/>
      <c r="K3247" s="75" t="s">
        <v>1501</v>
      </c>
      <c r="L3247" s="76">
        <f t="shared" si="235"/>
        <v>0</v>
      </c>
      <c r="M3247" s="76"/>
      <c r="N3247" s="76"/>
      <c r="O3247" s="76"/>
      <c r="P3247" s="76"/>
      <c r="Q3247" s="76"/>
      <c r="R3247" s="76"/>
      <c r="S3247" s="76"/>
      <c r="T3247" s="76"/>
      <c r="U3247" s="76"/>
      <c r="V3247" s="76"/>
      <c r="W3247" s="76"/>
      <c r="X3247" s="76"/>
    </row>
    <row r="3248" spans="1:24">
      <c r="A3248" s="54"/>
      <c r="B3248" s="54"/>
      <c r="C3248" s="80"/>
      <c r="D3248" s="81"/>
      <c r="E3248" s="81"/>
      <c r="F3248" s="81"/>
      <c r="G3248" s="81"/>
      <c r="H3248" s="81"/>
      <c r="I3248" s="90"/>
      <c r="J3248" s="80"/>
      <c r="K3248" s="84" t="s">
        <v>1502</v>
      </c>
      <c r="L3248" s="76">
        <f t="shared" si="235"/>
        <v>2</v>
      </c>
      <c r="M3248" s="76"/>
      <c r="N3248" s="76"/>
      <c r="O3248" s="76">
        <v>2</v>
      </c>
      <c r="P3248" s="76"/>
      <c r="Q3248" s="76"/>
      <c r="R3248" s="76"/>
      <c r="S3248" s="76"/>
      <c r="T3248" s="76"/>
      <c r="U3248" s="76"/>
      <c r="V3248" s="76"/>
      <c r="W3248" s="76"/>
      <c r="X3248" s="76"/>
    </row>
    <row r="3249" spans="1:24">
      <c r="A3249" s="54"/>
      <c r="B3249" s="54"/>
      <c r="C3249" s="46" t="s">
        <v>33</v>
      </c>
      <c r="D3249" s="58" t="s">
        <v>4915</v>
      </c>
      <c r="E3249" s="58" t="s">
        <v>4916</v>
      </c>
      <c r="F3249" s="58" t="s">
        <v>4917</v>
      </c>
      <c r="G3249" s="58" t="s">
        <v>4918</v>
      </c>
      <c r="H3249" s="58" t="s">
        <v>4919</v>
      </c>
      <c r="I3249" s="89">
        <v>38640</v>
      </c>
      <c r="J3249" s="46" t="s">
        <v>1508</v>
      </c>
      <c r="K3249" s="75" t="s">
        <v>1509</v>
      </c>
      <c r="L3249" s="76">
        <f t="shared" si="235"/>
        <v>0</v>
      </c>
      <c r="M3249" s="76"/>
      <c r="N3249" s="76"/>
      <c r="O3249" s="76"/>
      <c r="P3249" s="76"/>
      <c r="Q3249" s="76"/>
      <c r="R3249" s="76"/>
      <c r="S3249" s="76"/>
      <c r="T3249" s="76"/>
      <c r="U3249" s="76"/>
      <c r="V3249" s="76"/>
      <c r="W3249" s="76"/>
      <c r="X3249" s="76"/>
    </row>
    <row r="3250" spans="1:24">
      <c r="A3250" s="54"/>
      <c r="B3250" s="54"/>
      <c r="C3250" s="54"/>
      <c r="D3250" s="77"/>
      <c r="E3250" s="77"/>
      <c r="F3250" s="77"/>
      <c r="G3250" s="77"/>
      <c r="H3250" s="77"/>
      <c r="I3250" s="89"/>
      <c r="J3250" s="54"/>
      <c r="K3250" s="75" t="s">
        <v>1501</v>
      </c>
      <c r="L3250" s="76">
        <f t="shared" si="235"/>
        <v>0</v>
      </c>
      <c r="M3250" s="76"/>
      <c r="N3250" s="76"/>
      <c r="O3250" s="76"/>
      <c r="P3250" s="76"/>
      <c r="Q3250" s="76"/>
      <c r="R3250" s="76"/>
      <c r="S3250" s="76"/>
      <c r="T3250" s="76"/>
      <c r="U3250" s="76"/>
      <c r="V3250" s="76"/>
      <c r="W3250" s="76"/>
      <c r="X3250" s="76"/>
    </row>
    <row r="3251" spans="1:24">
      <c r="A3251" s="54"/>
      <c r="B3251" s="54"/>
      <c r="C3251" s="80"/>
      <c r="D3251" s="81"/>
      <c r="E3251" s="81"/>
      <c r="F3251" s="81"/>
      <c r="G3251" s="81"/>
      <c r="H3251" s="81"/>
      <c r="I3251" s="90"/>
      <c r="J3251" s="80"/>
      <c r="K3251" s="84" t="s">
        <v>1502</v>
      </c>
      <c r="L3251" s="76">
        <f t="shared" si="235"/>
        <v>6</v>
      </c>
      <c r="M3251" s="76"/>
      <c r="N3251" s="76"/>
      <c r="O3251" s="76"/>
      <c r="P3251" s="76"/>
      <c r="Q3251" s="76"/>
      <c r="R3251" s="76"/>
      <c r="S3251" s="76"/>
      <c r="T3251" s="76">
        <v>1</v>
      </c>
      <c r="U3251" s="76"/>
      <c r="V3251" s="76"/>
      <c r="W3251" s="76">
        <v>5</v>
      </c>
      <c r="X3251" s="76"/>
    </row>
    <row r="3252" spans="1:24">
      <c r="A3252" s="54"/>
      <c r="B3252" s="54"/>
      <c r="C3252" s="46" t="s">
        <v>33</v>
      </c>
      <c r="D3252" s="58" t="s">
        <v>4920</v>
      </c>
      <c r="E3252" s="58" t="s">
        <v>4921</v>
      </c>
      <c r="F3252" s="58" t="s">
        <v>4922</v>
      </c>
      <c r="G3252" s="58" t="s">
        <v>4923</v>
      </c>
      <c r="H3252" s="58" t="s">
        <v>4924</v>
      </c>
      <c r="I3252" s="89">
        <v>0</v>
      </c>
      <c r="J3252" s="46" t="s">
        <v>1508</v>
      </c>
      <c r="K3252" s="75" t="s">
        <v>1509</v>
      </c>
      <c r="L3252" s="76">
        <f t="shared" si="235"/>
        <v>0</v>
      </c>
      <c r="M3252" s="76"/>
      <c r="N3252" s="76"/>
      <c r="O3252" s="76"/>
      <c r="P3252" s="76"/>
      <c r="Q3252" s="76"/>
      <c r="R3252" s="76"/>
      <c r="S3252" s="76"/>
      <c r="T3252" s="76"/>
      <c r="U3252" s="76"/>
      <c r="V3252" s="76"/>
      <c r="W3252" s="76"/>
      <c r="X3252" s="76"/>
    </row>
    <row r="3253" spans="1:24">
      <c r="A3253" s="54"/>
      <c r="B3253" s="54"/>
      <c r="C3253" s="54"/>
      <c r="D3253" s="77"/>
      <c r="E3253" s="77"/>
      <c r="F3253" s="77"/>
      <c r="G3253" s="77"/>
      <c r="H3253" s="77"/>
      <c r="I3253" s="89"/>
      <c r="J3253" s="54"/>
      <c r="K3253" s="75" t="s">
        <v>1501</v>
      </c>
      <c r="L3253" s="76">
        <f t="shared" si="235"/>
        <v>0</v>
      </c>
      <c r="M3253" s="76"/>
      <c r="N3253" s="76"/>
      <c r="O3253" s="76"/>
      <c r="P3253" s="76"/>
      <c r="Q3253" s="76"/>
      <c r="R3253" s="76"/>
      <c r="S3253" s="76"/>
      <c r="T3253" s="76"/>
      <c r="U3253" s="76"/>
      <c r="V3253" s="76"/>
      <c r="W3253" s="76"/>
      <c r="X3253" s="76"/>
    </row>
    <row r="3254" spans="1:24">
      <c r="A3254" s="54"/>
      <c r="B3254" s="54"/>
      <c r="C3254" s="80"/>
      <c r="D3254" s="81"/>
      <c r="E3254" s="81"/>
      <c r="F3254" s="81"/>
      <c r="G3254" s="81"/>
      <c r="H3254" s="81"/>
      <c r="I3254" s="90"/>
      <c r="J3254" s="80"/>
      <c r="K3254" s="84" t="s">
        <v>1502</v>
      </c>
      <c r="L3254" s="76">
        <f t="shared" si="235"/>
        <v>7</v>
      </c>
      <c r="M3254" s="76"/>
      <c r="N3254" s="76"/>
      <c r="O3254" s="76"/>
      <c r="P3254" s="76"/>
      <c r="Q3254" s="76"/>
      <c r="R3254" s="76"/>
      <c r="S3254" s="76"/>
      <c r="T3254" s="76"/>
      <c r="U3254" s="76"/>
      <c r="V3254" s="76"/>
      <c r="W3254" s="76">
        <v>7</v>
      </c>
      <c r="X3254" s="76"/>
    </row>
    <row r="3255" spans="1:24">
      <c r="A3255" s="54"/>
      <c r="B3255" s="54"/>
      <c r="C3255" s="46" t="s">
        <v>33</v>
      </c>
      <c r="D3255" s="58" t="s">
        <v>4925</v>
      </c>
      <c r="E3255" s="58" t="s">
        <v>4926</v>
      </c>
      <c r="F3255" s="58" t="s">
        <v>4927</v>
      </c>
      <c r="G3255" s="58" t="s">
        <v>4928</v>
      </c>
      <c r="H3255" s="58" t="s">
        <v>4929</v>
      </c>
      <c r="I3255" s="89">
        <v>4661</v>
      </c>
      <c r="J3255" s="46" t="s">
        <v>1508</v>
      </c>
      <c r="K3255" s="75" t="s">
        <v>1509</v>
      </c>
      <c r="L3255" s="76">
        <f t="shared" si="235"/>
        <v>0</v>
      </c>
      <c r="M3255" s="76"/>
      <c r="N3255" s="76"/>
      <c r="O3255" s="76"/>
      <c r="P3255" s="76"/>
      <c r="Q3255" s="76"/>
      <c r="R3255" s="76"/>
      <c r="S3255" s="76"/>
      <c r="T3255" s="76"/>
      <c r="U3255" s="76"/>
      <c r="V3255" s="76"/>
      <c r="W3255" s="76"/>
      <c r="X3255" s="76"/>
    </row>
    <row r="3256" spans="1:24">
      <c r="A3256" s="54"/>
      <c r="B3256" s="54"/>
      <c r="C3256" s="54"/>
      <c r="D3256" s="77"/>
      <c r="E3256" s="77"/>
      <c r="F3256" s="77"/>
      <c r="G3256" s="77"/>
      <c r="H3256" s="77"/>
      <c r="I3256" s="89"/>
      <c r="J3256" s="54"/>
      <c r="K3256" s="75" t="s">
        <v>1501</v>
      </c>
      <c r="L3256" s="76">
        <f t="shared" si="235"/>
        <v>0</v>
      </c>
      <c r="M3256" s="76"/>
      <c r="N3256" s="76"/>
      <c r="O3256" s="76"/>
      <c r="P3256" s="76"/>
      <c r="Q3256" s="76"/>
      <c r="R3256" s="76"/>
      <c r="S3256" s="76"/>
      <c r="T3256" s="76"/>
      <c r="U3256" s="76"/>
      <c r="V3256" s="76"/>
      <c r="W3256" s="76"/>
      <c r="X3256" s="76"/>
    </row>
    <row r="3257" spans="1:24">
      <c r="A3257" s="54"/>
      <c r="B3257" s="54"/>
      <c r="C3257" s="80"/>
      <c r="D3257" s="81"/>
      <c r="E3257" s="81"/>
      <c r="F3257" s="81"/>
      <c r="G3257" s="81"/>
      <c r="H3257" s="81"/>
      <c r="I3257" s="90"/>
      <c r="J3257" s="80"/>
      <c r="K3257" s="84" t="s">
        <v>1502</v>
      </c>
      <c r="L3257" s="76">
        <f t="shared" si="235"/>
        <v>10</v>
      </c>
      <c r="M3257" s="76"/>
      <c r="N3257" s="76"/>
      <c r="O3257" s="76"/>
      <c r="P3257" s="76"/>
      <c r="Q3257" s="76"/>
      <c r="R3257" s="76"/>
      <c r="S3257" s="76">
        <v>9</v>
      </c>
      <c r="T3257" s="76"/>
      <c r="U3257" s="76"/>
      <c r="V3257" s="76"/>
      <c r="W3257" s="76">
        <v>1</v>
      </c>
      <c r="X3257" s="76"/>
    </row>
    <row r="3258" spans="1:24">
      <c r="A3258" s="54"/>
      <c r="B3258" s="54"/>
      <c r="C3258" s="46" t="s">
        <v>33</v>
      </c>
      <c r="D3258" s="58" t="s">
        <v>4930</v>
      </c>
      <c r="E3258" s="58" t="s">
        <v>4931</v>
      </c>
      <c r="F3258" s="58" t="s">
        <v>4932</v>
      </c>
      <c r="G3258" s="58" t="s">
        <v>4933</v>
      </c>
      <c r="H3258" s="58" t="s">
        <v>4934</v>
      </c>
      <c r="I3258" s="89">
        <v>567</v>
      </c>
      <c r="J3258" s="46" t="s">
        <v>1508</v>
      </c>
      <c r="K3258" s="75" t="s">
        <v>1509</v>
      </c>
      <c r="L3258" s="76">
        <f t="shared" si="235"/>
        <v>0</v>
      </c>
      <c r="M3258" s="76"/>
      <c r="N3258" s="76"/>
      <c r="O3258" s="76"/>
      <c r="P3258" s="76"/>
      <c r="Q3258" s="76"/>
      <c r="R3258" s="76"/>
      <c r="S3258" s="76"/>
      <c r="T3258" s="76"/>
      <c r="U3258" s="76"/>
      <c r="V3258" s="76"/>
      <c r="W3258" s="76"/>
      <c r="X3258" s="76"/>
    </row>
    <row r="3259" spans="1:24">
      <c r="A3259" s="54"/>
      <c r="B3259" s="54"/>
      <c r="C3259" s="54"/>
      <c r="D3259" s="77"/>
      <c r="E3259" s="77"/>
      <c r="F3259" s="77"/>
      <c r="G3259" s="77"/>
      <c r="H3259" s="77"/>
      <c r="I3259" s="89"/>
      <c r="J3259" s="54"/>
      <c r="K3259" s="75" t="s">
        <v>1501</v>
      </c>
      <c r="L3259" s="76">
        <f t="shared" si="235"/>
        <v>0</v>
      </c>
      <c r="M3259" s="76"/>
      <c r="N3259" s="76"/>
      <c r="O3259" s="76"/>
      <c r="P3259" s="76"/>
      <c r="Q3259" s="76"/>
      <c r="R3259" s="76"/>
      <c r="S3259" s="76"/>
      <c r="T3259" s="76"/>
      <c r="U3259" s="76"/>
      <c r="V3259" s="76"/>
      <c r="W3259" s="76"/>
      <c r="X3259" s="76"/>
    </row>
    <row r="3260" spans="1:24">
      <c r="A3260" s="54"/>
      <c r="B3260" s="54"/>
      <c r="C3260" s="80"/>
      <c r="D3260" s="81"/>
      <c r="E3260" s="81"/>
      <c r="F3260" s="81"/>
      <c r="G3260" s="81"/>
      <c r="H3260" s="81"/>
      <c r="I3260" s="90"/>
      <c r="J3260" s="80"/>
      <c r="K3260" s="84" t="s">
        <v>1502</v>
      </c>
      <c r="L3260" s="76">
        <f t="shared" si="235"/>
        <v>2</v>
      </c>
      <c r="M3260" s="76"/>
      <c r="N3260" s="76"/>
      <c r="O3260" s="76"/>
      <c r="P3260" s="76"/>
      <c r="Q3260" s="76"/>
      <c r="R3260" s="76"/>
      <c r="S3260" s="76"/>
      <c r="T3260" s="76">
        <v>1</v>
      </c>
      <c r="U3260" s="76"/>
      <c r="V3260" s="76"/>
      <c r="W3260" s="76">
        <v>1</v>
      </c>
      <c r="X3260" s="76"/>
    </row>
    <row r="3261" spans="1:24">
      <c r="A3261" s="54"/>
      <c r="B3261" s="54"/>
      <c r="C3261" s="46" t="s">
        <v>33</v>
      </c>
      <c r="D3261" s="58" t="s">
        <v>4935</v>
      </c>
      <c r="E3261" s="58" t="s">
        <v>4936</v>
      </c>
      <c r="F3261" s="58" t="s">
        <v>4937</v>
      </c>
      <c r="G3261" s="58" t="s">
        <v>4938</v>
      </c>
      <c r="H3261" s="58" t="s">
        <v>4939</v>
      </c>
      <c r="I3261" s="89">
        <v>13578</v>
      </c>
      <c r="J3261" s="46" t="s">
        <v>1508</v>
      </c>
      <c r="K3261" s="75" t="s">
        <v>1509</v>
      </c>
      <c r="L3261" s="76">
        <f t="shared" si="235"/>
        <v>0</v>
      </c>
      <c r="M3261" s="76"/>
      <c r="N3261" s="76"/>
      <c r="O3261" s="76"/>
      <c r="P3261" s="76"/>
      <c r="Q3261" s="76"/>
      <c r="R3261" s="76"/>
      <c r="S3261" s="76"/>
      <c r="T3261" s="76"/>
      <c r="U3261" s="76"/>
      <c r="V3261" s="76"/>
      <c r="W3261" s="76"/>
      <c r="X3261" s="76"/>
    </row>
    <row r="3262" spans="1:24">
      <c r="A3262" s="54"/>
      <c r="B3262" s="54"/>
      <c r="C3262" s="54"/>
      <c r="D3262" s="77"/>
      <c r="E3262" s="77"/>
      <c r="F3262" s="77"/>
      <c r="G3262" s="77"/>
      <c r="H3262" s="77"/>
      <c r="I3262" s="89"/>
      <c r="J3262" s="54"/>
      <c r="K3262" s="75" t="s">
        <v>1501</v>
      </c>
      <c r="L3262" s="76">
        <f t="shared" si="235"/>
        <v>0</v>
      </c>
      <c r="M3262" s="76"/>
      <c r="N3262" s="76"/>
      <c r="O3262" s="76"/>
      <c r="P3262" s="76"/>
      <c r="Q3262" s="76"/>
      <c r="R3262" s="76"/>
      <c r="S3262" s="76"/>
      <c r="T3262" s="76"/>
      <c r="U3262" s="76"/>
      <c r="V3262" s="76"/>
      <c r="W3262" s="76"/>
      <c r="X3262" s="76"/>
    </row>
    <row r="3263" spans="1:24">
      <c r="A3263" s="54"/>
      <c r="B3263" s="54"/>
      <c r="C3263" s="80"/>
      <c r="D3263" s="81"/>
      <c r="E3263" s="81"/>
      <c r="F3263" s="81"/>
      <c r="G3263" s="81"/>
      <c r="H3263" s="81"/>
      <c r="I3263" s="90"/>
      <c r="J3263" s="80"/>
      <c r="K3263" s="84" t="s">
        <v>1502</v>
      </c>
      <c r="L3263" s="76">
        <f t="shared" si="235"/>
        <v>12</v>
      </c>
      <c r="M3263" s="76"/>
      <c r="N3263" s="76"/>
      <c r="O3263" s="76">
        <v>1</v>
      </c>
      <c r="P3263" s="76"/>
      <c r="Q3263" s="76"/>
      <c r="R3263" s="76"/>
      <c r="S3263" s="76"/>
      <c r="T3263" s="76">
        <v>2</v>
      </c>
      <c r="U3263" s="76"/>
      <c r="V3263" s="76"/>
      <c r="W3263" s="76">
        <v>9</v>
      </c>
      <c r="X3263" s="76"/>
    </row>
    <row r="3264" spans="1:24">
      <c r="A3264" s="54"/>
      <c r="B3264" s="54"/>
      <c r="C3264" s="46" t="s">
        <v>33</v>
      </c>
      <c r="D3264" s="58" t="s">
        <v>4940</v>
      </c>
      <c r="E3264" s="58" t="s">
        <v>4941</v>
      </c>
      <c r="F3264" s="58" t="s">
        <v>4942</v>
      </c>
      <c r="G3264" s="58" t="s">
        <v>4943</v>
      </c>
      <c r="H3264" s="58" t="s">
        <v>4944</v>
      </c>
      <c r="I3264" s="89">
        <v>2048</v>
      </c>
      <c r="J3264" s="46" t="s">
        <v>1508</v>
      </c>
      <c r="K3264" s="75" t="s">
        <v>1509</v>
      </c>
      <c r="L3264" s="76">
        <f t="shared" si="235"/>
        <v>0</v>
      </c>
      <c r="M3264" s="76"/>
      <c r="N3264" s="76"/>
      <c r="O3264" s="76"/>
      <c r="P3264" s="76"/>
      <c r="Q3264" s="76"/>
      <c r="R3264" s="76"/>
      <c r="S3264" s="76"/>
      <c r="T3264" s="76"/>
      <c r="U3264" s="76"/>
      <c r="V3264" s="76"/>
      <c r="W3264" s="76"/>
      <c r="X3264" s="76"/>
    </row>
    <row r="3265" spans="1:24">
      <c r="A3265" s="54"/>
      <c r="B3265" s="54"/>
      <c r="C3265" s="54"/>
      <c r="D3265" s="77"/>
      <c r="E3265" s="77"/>
      <c r="F3265" s="77"/>
      <c r="G3265" s="77"/>
      <c r="H3265" s="77"/>
      <c r="I3265" s="89"/>
      <c r="J3265" s="54"/>
      <c r="K3265" s="75" t="s">
        <v>1501</v>
      </c>
      <c r="L3265" s="76">
        <f t="shared" si="235"/>
        <v>0</v>
      </c>
      <c r="M3265" s="76"/>
      <c r="N3265" s="76"/>
      <c r="O3265" s="76"/>
      <c r="P3265" s="76"/>
      <c r="Q3265" s="76"/>
      <c r="R3265" s="76"/>
      <c r="S3265" s="76"/>
      <c r="T3265" s="76"/>
      <c r="U3265" s="76"/>
      <c r="V3265" s="76"/>
      <c r="W3265" s="76"/>
      <c r="X3265" s="76"/>
    </row>
    <row r="3266" spans="1:24">
      <c r="A3266" s="54"/>
      <c r="B3266" s="54"/>
      <c r="C3266" s="80"/>
      <c r="D3266" s="81"/>
      <c r="E3266" s="81"/>
      <c r="F3266" s="81"/>
      <c r="G3266" s="81"/>
      <c r="H3266" s="81"/>
      <c r="I3266" s="90"/>
      <c r="J3266" s="80"/>
      <c r="K3266" s="84" t="s">
        <v>1502</v>
      </c>
      <c r="L3266" s="76">
        <f t="shared" si="235"/>
        <v>20</v>
      </c>
      <c r="M3266" s="76"/>
      <c r="N3266" s="76"/>
      <c r="O3266" s="76"/>
      <c r="P3266" s="76"/>
      <c r="Q3266" s="76"/>
      <c r="R3266" s="76"/>
      <c r="S3266" s="76"/>
      <c r="T3266" s="76"/>
      <c r="U3266" s="76"/>
      <c r="V3266" s="76"/>
      <c r="W3266" s="76"/>
      <c r="X3266" s="76">
        <v>20</v>
      </c>
    </row>
    <row r="3267" spans="1:24">
      <c r="A3267" s="54"/>
      <c r="B3267" s="54"/>
      <c r="C3267" s="46" t="s">
        <v>33</v>
      </c>
      <c r="D3267" s="58" t="s">
        <v>4945</v>
      </c>
      <c r="E3267" s="58" t="s">
        <v>4946</v>
      </c>
      <c r="F3267" s="58" t="s">
        <v>4902</v>
      </c>
      <c r="G3267" s="58" t="s">
        <v>4903</v>
      </c>
      <c r="H3267" s="58" t="s">
        <v>4947</v>
      </c>
      <c r="I3267" s="89">
        <v>0</v>
      </c>
      <c r="J3267" s="46" t="s">
        <v>1508</v>
      </c>
      <c r="K3267" s="75" t="s">
        <v>1509</v>
      </c>
      <c r="L3267" s="76">
        <f t="shared" si="235"/>
        <v>0</v>
      </c>
      <c r="M3267" s="76"/>
      <c r="N3267" s="76"/>
      <c r="O3267" s="76"/>
      <c r="P3267" s="76"/>
      <c r="Q3267" s="76"/>
      <c r="R3267" s="76"/>
      <c r="S3267" s="76"/>
      <c r="T3267" s="76"/>
      <c r="U3267" s="76"/>
      <c r="V3267" s="76"/>
      <c r="W3267" s="76"/>
      <c r="X3267" s="76"/>
    </row>
    <row r="3268" spans="1:24">
      <c r="A3268" s="54"/>
      <c r="B3268" s="54"/>
      <c r="C3268" s="54"/>
      <c r="D3268" s="77"/>
      <c r="E3268" s="77"/>
      <c r="F3268" s="77"/>
      <c r="G3268" s="77"/>
      <c r="H3268" s="77"/>
      <c r="I3268" s="89"/>
      <c r="J3268" s="54"/>
      <c r="K3268" s="75" t="s">
        <v>1501</v>
      </c>
      <c r="L3268" s="76">
        <f t="shared" si="235"/>
        <v>0</v>
      </c>
      <c r="M3268" s="76"/>
      <c r="N3268" s="76"/>
      <c r="O3268" s="76"/>
      <c r="P3268" s="76"/>
      <c r="Q3268" s="76"/>
      <c r="R3268" s="76"/>
      <c r="S3268" s="76"/>
      <c r="T3268" s="76"/>
      <c r="U3268" s="76"/>
      <c r="V3268" s="76"/>
      <c r="W3268" s="76"/>
      <c r="X3268" s="76"/>
    </row>
    <row r="3269" spans="1:24">
      <c r="A3269" s="54"/>
      <c r="B3269" s="54"/>
      <c r="C3269" s="80"/>
      <c r="D3269" s="81"/>
      <c r="E3269" s="81"/>
      <c r="F3269" s="81"/>
      <c r="G3269" s="81"/>
      <c r="H3269" s="81"/>
      <c r="I3269" s="90"/>
      <c r="J3269" s="80"/>
      <c r="K3269" s="84" t="s">
        <v>1502</v>
      </c>
      <c r="L3269" s="76">
        <f t="shared" si="235"/>
        <v>5</v>
      </c>
      <c r="M3269" s="76"/>
      <c r="N3269" s="76"/>
      <c r="O3269" s="76"/>
      <c r="P3269" s="76"/>
      <c r="Q3269" s="76"/>
      <c r="R3269" s="76"/>
      <c r="S3269" s="76"/>
      <c r="T3269" s="76"/>
      <c r="U3269" s="76"/>
      <c r="V3269" s="76"/>
      <c r="W3269" s="76"/>
      <c r="X3269" s="76">
        <v>5</v>
      </c>
    </row>
    <row r="3270" spans="1:24">
      <c r="A3270" s="54"/>
      <c r="B3270" s="54"/>
      <c r="C3270" s="46" t="s">
        <v>33</v>
      </c>
      <c r="D3270" s="58" t="s">
        <v>4948</v>
      </c>
      <c r="E3270" s="58" t="s">
        <v>4949</v>
      </c>
      <c r="F3270" s="58" t="s">
        <v>4950</v>
      </c>
      <c r="G3270" s="58" t="s">
        <v>4951</v>
      </c>
      <c r="H3270" s="58" t="s">
        <v>4952</v>
      </c>
      <c r="I3270" s="89">
        <v>22220</v>
      </c>
      <c r="J3270" s="46" t="s">
        <v>1508</v>
      </c>
      <c r="K3270" s="75" t="s">
        <v>1509</v>
      </c>
      <c r="L3270" s="76">
        <f t="shared" si="235"/>
        <v>0</v>
      </c>
      <c r="M3270" s="76"/>
      <c r="N3270" s="76"/>
      <c r="O3270" s="76"/>
      <c r="P3270" s="76"/>
      <c r="Q3270" s="76"/>
      <c r="R3270" s="76"/>
      <c r="S3270" s="76"/>
      <c r="T3270" s="76"/>
      <c r="U3270" s="76"/>
      <c r="V3270" s="76"/>
      <c r="W3270" s="76"/>
      <c r="X3270" s="76"/>
    </row>
    <row r="3271" spans="1:24">
      <c r="A3271" s="54"/>
      <c r="B3271" s="54"/>
      <c r="C3271" s="54"/>
      <c r="D3271" s="77"/>
      <c r="E3271" s="77"/>
      <c r="F3271" s="77"/>
      <c r="G3271" s="77"/>
      <c r="H3271" s="77"/>
      <c r="I3271" s="89"/>
      <c r="J3271" s="54"/>
      <c r="K3271" s="75" t="s">
        <v>1501</v>
      </c>
      <c r="L3271" s="76">
        <f t="shared" si="235"/>
        <v>0</v>
      </c>
      <c r="M3271" s="76"/>
      <c r="N3271" s="76"/>
      <c r="O3271" s="76"/>
      <c r="P3271" s="76"/>
      <c r="Q3271" s="76"/>
      <c r="R3271" s="76"/>
      <c r="S3271" s="76"/>
      <c r="T3271" s="76"/>
      <c r="U3271" s="76"/>
      <c r="V3271" s="76"/>
      <c r="W3271" s="76"/>
      <c r="X3271" s="76"/>
    </row>
    <row r="3272" spans="1:24">
      <c r="A3272" s="54"/>
      <c r="B3272" s="54"/>
      <c r="C3272" s="80"/>
      <c r="D3272" s="81"/>
      <c r="E3272" s="81"/>
      <c r="F3272" s="81"/>
      <c r="G3272" s="81"/>
      <c r="H3272" s="81"/>
      <c r="I3272" s="90"/>
      <c r="J3272" s="80"/>
      <c r="K3272" s="84" t="s">
        <v>1502</v>
      </c>
      <c r="L3272" s="76">
        <f t="shared" si="235"/>
        <v>4</v>
      </c>
      <c r="M3272" s="76"/>
      <c r="N3272" s="76"/>
      <c r="O3272" s="76"/>
      <c r="P3272" s="76"/>
      <c r="Q3272" s="76"/>
      <c r="R3272" s="76">
        <v>2</v>
      </c>
      <c r="S3272" s="76"/>
      <c r="T3272" s="76"/>
      <c r="U3272" s="76">
        <v>2</v>
      </c>
      <c r="V3272" s="76"/>
      <c r="W3272" s="76"/>
      <c r="X3272" s="76"/>
    </row>
    <row r="3273" spans="1:24">
      <c r="A3273" s="54"/>
      <c r="B3273" s="54"/>
      <c r="C3273" s="46" t="s">
        <v>33</v>
      </c>
      <c r="D3273" s="58" t="s">
        <v>4953</v>
      </c>
      <c r="E3273" s="58" t="s">
        <v>4954</v>
      </c>
      <c r="F3273" s="58" t="s">
        <v>4955</v>
      </c>
      <c r="G3273" s="58" t="s">
        <v>4956</v>
      </c>
      <c r="H3273" s="58" t="s">
        <v>4957</v>
      </c>
      <c r="I3273" s="89">
        <v>36652</v>
      </c>
      <c r="J3273" s="46" t="s">
        <v>1508</v>
      </c>
      <c r="K3273" s="75" t="s">
        <v>1509</v>
      </c>
      <c r="L3273" s="76">
        <f t="shared" si="235"/>
        <v>0</v>
      </c>
      <c r="M3273" s="76"/>
      <c r="N3273" s="76"/>
      <c r="O3273" s="76"/>
      <c r="P3273" s="76"/>
      <c r="Q3273" s="76"/>
      <c r="R3273" s="76"/>
      <c r="S3273" s="76"/>
      <c r="T3273" s="76"/>
      <c r="U3273" s="76"/>
      <c r="V3273" s="76"/>
      <c r="W3273" s="76"/>
      <c r="X3273" s="76"/>
    </row>
    <row r="3274" spans="1:24">
      <c r="A3274" s="54"/>
      <c r="B3274" s="54"/>
      <c r="C3274" s="54"/>
      <c r="D3274" s="77"/>
      <c r="E3274" s="77"/>
      <c r="F3274" s="77"/>
      <c r="G3274" s="77"/>
      <c r="H3274" s="77"/>
      <c r="I3274" s="89"/>
      <c r="J3274" s="54"/>
      <c r="K3274" s="75" t="s">
        <v>1501</v>
      </c>
      <c r="L3274" s="76">
        <f t="shared" si="235"/>
        <v>0</v>
      </c>
      <c r="M3274" s="76"/>
      <c r="N3274" s="76"/>
      <c r="O3274" s="76"/>
      <c r="P3274" s="76"/>
      <c r="Q3274" s="76"/>
      <c r="R3274" s="76"/>
      <c r="S3274" s="76"/>
      <c r="T3274" s="76"/>
      <c r="U3274" s="76"/>
      <c r="V3274" s="76"/>
      <c r="W3274" s="76"/>
      <c r="X3274" s="76"/>
    </row>
    <row r="3275" spans="1:24">
      <c r="A3275" s="54"/>
      <c r="B3275" s="54"/>
      <c r="C3275" s="80"/>
      <c r="D3275" s="81"/>
      <c r="E3275" s="81"/>
      <c r="F3275" s="81"/>
      <c r="G3275" s="81"/>
      <c r="H3275" s="81"/>
      <c r="I3275" s="90"/>
      <c r="J3275" s="80"/>
      <c r="K3275" s="84" t="s">
        <v>1502</v>
      </c>
      <c r="L3275" s="76">
        <f t="shared" si="235"/>
        <v>5</v>
      </c>
      <c r="M3275" s="76"/>
      <c r="N3275" s="76"/>
      <c r="O3275" s="76"/>
      <c r="P3275" s="76"/>
      <c r="Q3275" s="76"/>
      <c r="R3275" s="76"/>
      <c r="S3275" s="76">
        <v>1</v>
      </c>
      <c r="T3275" s="76">
        <v>1</v>
      </c>
      <c r="U3275" s="76"/>
      <c r="V3275" s="76"/>
      <c r="W3275" s="76">
        <v>3</v>
      </c>
      <c r="X3275" s="76"/>
    </row>
    <row r="3276" spans="1:24">
      <c r="A3276" s="54"/>
      <c r="B3276" s="54"/>
      <c r="C3276" s="46" t="s">
        <v>33</v>
      </c>
      <c r="D3276" s="58" t="s">
        <v>4958</v>
      </c>
      <c r="E3276" s="58" t="s">
        <v>4959</v>
      </c>
      <c r="F3276" s="58" t="s">
        <v>3685</v>
      </c>
      <c r="G3276" s="58" t="s">
        <v>4960</v>
      </c>
      <c r="H3276" s="58" t="s">
        <v>4961</v>
      </c>
      <c r="I3276" s="89">
        <v>7105</v>
      </c>
      <c r="J3276" s="46" t="s">
        <v>1508</v>
      </c>
      <c r="K3276" s="75" t="s">
        <v>1509</v>
      </c>
      <c r="L3276" s="76">
        <f t="shared" si="235"/>
        <v>0</v>
      </c>
      <c r="M3276" s="76"/>
      <c r="N3276" s="76"/>
      <c r="O3276" s="76"/>
      <c r="P3276" s="76"/>
      <c r="Q3276" s="76"/>
      <c r="R3276" s="76"/>
      <c r="S3276" s="76"/>
      <c r="T3276" s="76"/>
      <c r="U3276" s="76"/>
      <c r="V3276" s="76"/>
      <c r="W3276" s="76"/>
      <c r="X3276" s="76"/>
    </row>
    <row r="3277" spans="1:24">
      <c r="A3277" s="54"/>
      <c r="B3277" s="54"/>
      <c r="C3277" s="54"/>
      <c r="D3277" s="77"/>
      <c r="E3277" s="77"/>
      <c r="F3277" s="77"/>
      <c r="G3277" s="77"/>
      <c r="H3277" s="77"/>
      <c r="I3277" s="89"/>
      <c r="J3277" s="54"/>
      <c r="K3277" s="75" t="s">
        <v>1501</v>
      </c>
      <c r="L3277" s="76">
        <f t="shared" si="235"/>
        <v>0</v>
      </c>
      <c r="M3277" s="76"/>
      <c r="N3277" s="76"/>
      <c r="O3277" s="76"/>
      <c r="P3277" s="76"/>
      <c r="Q3277" s="76"/>
      <c r="R3277" s="76"/>
      <c r="S3277" s="76"/>
      <c r="T3277" s="76"/>
      <c r="U3277" s="76"/>
      <c r="V3277" s="76"/>
      <c r="W3277" s="76"/>
      <c r="X3277" s="76"/>
    </row>
    <row r="3278" spans="1:24">
      <c r="A3278" s="54"/>
      <c r="B3278" s="54"/>
      <c r="C3278" s="80"/>
      <c r="D3278" s="81"/>
      <c r="E3278" s="81"/>
      <c r="F3278" s="81"/>
      <c r="G3278" s="81"/>
      <c r="H3278" s="81"/>
      <c r="I3278" s="90"/>
      <c r="J3278" s="80"/>
      <c r="K3278" s="84" t="s">
        <v>1502</v>
      </c>
      <c r="L3278" s="76">
        <f t="shared" si="235"/>
        <v>6</v>
      </c>
      <c r="M3278" s="76"/>
      <c r="N3278" s="76"/>
      <c r="O3278" s="76"/>
      <c r="P3278" s="76"/>
      <c r="Q3278" s="76"/>
      <c r="R3278" s="76">
        <v>6</v>
      </c>
      <c r="S3278" s="76"/>
      <c r="T3278" s="76"/>
      <c r="U3278" s="76"/>
      <c r="V3278" s="76"/>
      <c r="W3278" s="76"/>
      <c r="X3278" s="76"/>
    </row>
    <row r="3279" spans="1:24">
      <c r="A3279" s="54"/>
      <c r="B3279" s="54"/>
      <c r="C3279" s="46" t="s">
        <v>33</v>
      </c>
      <c r="D3279" s="58" t="s">
        <v>4962</v>
      </c>
      <c r="E3279" s="58" t="s">
        <v>4963</v>
      </c>
      <c r="F3279" s="58" t="s">
        <v>4964</v>
      </c>
      <c r="G3279" s="58" t="s">
        <v>4965</v>
      </c>
      <c r="H3279" s="58" t="s">
        <v>4966</v>
      </c>
      <c r="I3279" s="89">
        <v>54425</v>
      </c>
      <c r="J3279" s="46" t="s">
        <v>1508</v>
      </c>
      <c r="K3279" s="75" t="s">
        <v>1509</v>
      </c>
      <c r="L3279" s="76">
        <f t="shared" si="235"/>
        <v>0</v>
      </c>
      <c r="M3279" s="76"/>
      <c r="N3279" s="76"/>
      <c r="O3279" s="76"/>
      <c r="P3279" s="76"/>
      <c r="Q3279" s="76"/>
      <c r="R3279" s="76"/>
      <c r="S3279" s="76"/>
      <c r="T3279" s="76"/>
      <c r="U3279" s="76"/>
      <c r="V3279" s="76"/>
      <c r="W3279" s="76"/>
      <c r="X3279" s="76"/>
    </row>
    <row r="3280" spans="1:24">
      <c r="A3280" s="54"/>
      <c r="B3280" s="54"/>
      <c r="C3280" s="54"/>
      <c r="D3280" s="77"/>
      <c r="E3280" s="77"/>
      <c r="F3280" s="77"/>
      <c r="G3280" s="77"/>
      <c r="H3280" s="77"/>
      <c r="I3280" s="89"/>
      <c r="J3280" s="54"/>
      <c r="K3280" s="75" t="s">
        <v>1501</v>
      </c>
      <c r="L3280" s="76">
        <f t="shared" si="235"/>
        <v>0</v>
      </c>
      <c r="M3280" s="76"/>
      <c r="N3280" s="76"/>
      <c r="O3280" s="76"/>
      <c r="P3280" s="76"/>
      <c r="Q3280" s="76"/>
      <c r="R3280" s="76"/>
      <c r="S3280" s="76"/>
      <c r="T3280" s="76"/>
      <c r="U3280" s="76"/>
      <c r="V3280" s="76"/>
      <c r="W3280" s="76"/>
      <c r="X3280" s="76"/>
    </row>
    <row r="3281" spans="1:24">
      <c r="A3281" s="54"/>
      <c r="B3281" s="54"/>
      <c r="C3281" s="80"/>
      <c r="D3281" s="81"/>
      <c r="E3281" s="81"/>
      <c r="F3281" s="81"/>
      <c r="G3281" s="81"/>
      <c r="H3281" s="81"/>
      <c r="I3281" s="90"/>
      <c r="J3281" s="80"/>
      <c r="K3281" s="84" t="s">
        <v>1502</v>
      </c>
      <c r="L3281" s="76">
        <f t="shared" si="235"/>
        <v>4</v>
      </c>
      <c r="M3281" s="76"/>
      <c r="N3281" s="76"/>
      <c r="O3281" s="76"/>
      <c r="P3281" s="76"/>
      <c r="Q3281" s="76"/>
      <c r="R3281" s="76"/>
      <c r="S3281" s="76"/>
      <c r="T3281" s="76">
        <v>3</v>
      </c>
      <c r="U3281" s="76"/>
      <c r="V3281" s="76"/>
      <c r="W3281" s="76">
        <v>1</v>
      </c>
      <c r="X3281" s="76"/>
    </row>
    <row r="3282" spans="1:24">
      <c r="A3282" s="54"/>
      <c r="B3282" s="54"/>
      <c r="C3282" s="46" t="s">
        <v>33</v>
      </c>
      <c r="D3282" s="58" t="s">
        <v>4967</v>
      </c>
      <c r="E3282" s="58" t="s">
        <v>4968</v>
      </c>
      <c r="F3282" s="58" t="s">
        <v>4969</v>
      </c>
      <c r="G3282" s="58" t="s">
        <v>4970</v>
      </c>
      <c r="H3282" s="58" t="s">
        <v>4971</v>
      </c>
      <c r="I3282" s="89">
        <v>648</v>
      </c>
      <c r="J3282" s="46" t="s">
        <v>1508</v>
      </c>
      <c r="K3282" s="75" t="s">
        <v>1509</v>
      </c>
      <c r="L3282" s="76">
        <f t="shared" si="235"/>
        <v>0</v>
      </c>
      <c r="M3282" s="76"/>
      <c r="N3282" s="76"/>
      <c r="O3282" s="76"/>
      <c r="P3282" s="76"/>
      <c r="Q3282" s="76"/>
      <c r="R3282" s="76"/>
      <c r="S3282" s="76"/>
      <c r="T3282" s="76"/>
      <c r="U3282" s="76"/>
      <c r="V3282" s="76"/>
      <c r="W3282" s="76"/>
      <c r="X3282" s="76"/>
    </row>
    <row r="3283" spans="1:24">
      <c r="A3283" s="54"/>
      <c r="B3283" s="54"/>
      <c r="C3283" s="54"/>
      <c r="D3283" s="77"/>
      <c r="E3283" s="77"/>
      <c r="F3283" s="77"/>
      <c r="G3283" s="77"/>
      <c r="H3283" s="77"/>
      <c r="I3283" s="89"/>
      <c r="J3283" s="54"/>
      <c r="K3283" s="75" t="s">
        <v>1501</v>
      </c>
      <c r="L3283" s="76">
        <f t="shared" si="235"/>
        <v>0</v>
      </c>
      <c r="M3283" s="76"/>
      <c r="N3283" s="76"/>
      <c r="O3283" s="76"/>
      <c r="P3283" s="76"/>
      <c r="Q3283" s="76"/>
      <c r="R3283" s="76"/>
      <c r="S3283" s="76"/>
      <c r="T3283" s="76"/>
      <c r="U3283" s="76"/>
      <c r="V3283" s="76"/>
      <c r="W3283" s="76"/>
      <c r="X3283" s="76"/>
    </row>
    <row r="3284" spans="1:24">
      <c r="A3284" s="54"/>
      <c r="B3284" s="54"/>
      <c r="C3284" s="80"/>
      <c r="D3284" s="81"/>
      <c r="E3284" s="81"/>
      <c r="F3284" s="81"/>
      <c r="G3284" s="81"/>
      <c r="H3284" s="81"/>
      <c r="I3284" s="90"/>
      <c r="J3284" s="80"/>
      <c r="K3284" s="84" t="s">
        <v>1502</v>
      </c>
      <c r="L3284" s="76">
        <f t="shared" si="235"/>
        <v>2</v>
      </c>
      <c r="M3284" s="76"/>
      <c r="N3284" s="76"/>
      <c r="O3284" s="76">
        <v>2</v>
      </c>
      <c r="P3284" s="76"/>
      <c r="Q3284" s="76"/>
      <c r="R3284" s="76"/>
      <c r="S3284" s="76"/>
      <c r="T3284" s="76"/>
      <c r="U3284" s="76"/>
      <c r="V3284" s="76"/>
      <c r="W3284" s="76"/>
      <c r="X3284" s="76"/>
    </row>
    <row r="3285" spans="1:24">
      <c r="A3285" s="54"/>
      <c r="B3285" s="54"/>
      <c r="C3285" s="46" t="s">
        <v>33</v>
      </c>
      <c r="D3285" s="58" t="s">
        <v>4972</v>
      </c>
      <c r="E3285" s="58" t="s">
        <v>4973</v>
      </c>
      <c r="F3285" s="58" t="s">
        <v>4955</v>
      </c>
      <c r="G3285" s="58" t="s">
        <v>4956</v>
      </c>
      <c r="H3285" s="58" t="s">
        <v>4957</v>
      </c>
      <c r="I3285" s="89">
        <v>27459</v>
      </c>
      <c r="J3285" s="46" t="s">
        <v>1508</v>
      </c>
      <c r="K3285" s="75" t="s">
        <v>1509</v>
      </c>
      <c r="L3285" s="76">
        <f t="shared" si="235"/>
        <v>0</v>
      </c>
      <c r="M3285" s="76"/>
      <c r="N3285" s="76"/>
      <c r="O3285" s="76"/>
      <c r="P3285" s="76"/>
      <c r="Q3285" s="76"/>
      <c r="R3285" s="76"/>
      <c r="S3285" s="76"/>
      <c r="T3285" s="76"/>
      <c r="U3285" s="76"/>
      <c r="V3285" s="76"/>
      <c r="W3285" s="76"/>
      <c r="X3285" s="76"/>
    </row>
    <row r="3286" spans="1:24">
      <c r="A3286" s="54"/>
      <c r="B3286" s="54"/>
      <c r="C3286" s="54"/>
      <c r="D3286" s="77"/>
      <c r="E3286" s="77"/>
      <c r="F3286" s="77"/>
      <c r="G3286" s="77"/>
      <c r="H3286" s="77"/>
      <c r="I3286" s="89"/>
      <c r="J3286" s="54"/>
      <c r="K3286" s="75" t="s">
        <v>1501</v>
      </c>
      <c r="L3286" s="76">
        <f t="shared" si="235"/>
        <v>0</v>
      </c>
      <c r="M3286" s="76"/>
      <c r="N3286" s="76"/>
      <c r="O3286" s="76"/>
      <c r="P3286" s="76"/>
      <c r="Q3286" s="76"/>
      <c r="R3286" s="76"/>
      <c r="S3286" s="76"/>
      <c r="T3286" s="76"/>
      <c r="U3286" s="76"/>
      <c r="V3286" s="76"/>
      <c r="W3286" s="76"/>
      <c r="X3286" s="76"/>
    </row>
    <row r="3287" spans="1:24">
      <c r="A3287" s="54"/>
      <c r="B3287" s="54"/>
      <c r="C3287" s="80"/>
      <c r="D3287" s="81"/>
      <c r="E3287" s="81"/>
      <c r="F3287" s="81"/>
      <c r="G3287" s="81"/>
      <c r="H3287" s="81"/>
      <c r="I3287" s="90"/>
      <c r="J3287" s="80"/>
      <c r="K3287" s="84" t="s">
        <v>1502</v>
      </c>
      <c r="L3287" s="76">
        <f t="shared" si="235"/>
        <v>6</v>
      </c>
      <c r="M3287" s="76"/>
      <c r="N3287" s="76"/>
      <c r="O3287" s="76"/>
      <c r="P3287" s="76"/>
      <c r="Q3287" s="76"/>
      <c r="R3287" s="76">
        <v>6</v>
      </c>
      <c r="S3287" s="76"/>
      <c r="T3287" s="76"/>
      <c r="U3287" s="76"/>
      <c r="V3287" s="76"/>
      <c r="W3287" s="76"/>
      <c r="X3287" s="76"/>
    </row>
    <row r="3288" spans="1:24">
      <c r="A3288" s="54"/>
      <c r="B3288" s="54"/>
      <c r="C3288" s="46" t="s">
        <v>33</v>
      </c>
      <c r="D3288" s="58" t="s">
        <v>3312</v>
      </c>
      <c r="E3288" s="58" t="s">
        <v>4974</v>
      </c>
      <c r="F3288" s="58" t="s">
        <v>4975</v>
      </c>
      <c r="G3288" s="58" t="s">
        <v>4976</v>
      </c>
      <c r="H3288" s="58" t="s">
        <v>4977</v>
      </c>
      <c r="I3288" s="89">
        <v>796</v>
      </c>
      <c r="J3288" s="46" t="s">
        <v>1508</v>
      </c>
      <c r="K3288" s="75" t="s">
        <v>1509</v>
      </c>
      <c r="L3288" s="76">
        <f t="shared" si="235"/>
        <v>0</v>
      </c>
      <c r="M3288" s="76"/>
      <c r="N3288" s="76"/>
      <c r="O3288" s="76"/>
      <c r="P3288" s="76"/>
      <c r="Q3288" s="76"/>
      <c r="R3288" s="76"/>
      <c r="S3288" s="76"/>
      <c r="T3288" s="76"/>
      <c r="U3288" s="76"/>
      <c r="V3288" s="76"/>
      <c r="W3288" s="76"/>
      <c r="X3288" s="76"/>
    </row>
    <row r="3289" spans="1:24">
      <c r="A3289" s="54"/>
      <c r="B3289" s="54"/>
      <c r="C3289" s="54"/>
      <c r="D3289" s="77"/>
      <c r="E3289" s="77"/>
      <c r="F3289" s="77"/>
      <c r="G3289" s="77"/>
      <c r="H3289" s="77"/>
      <c r="I3289" s="89"/>
      <c r="J3289" s="54"/>
      <c r="K3289" s="75" t="s">
        <v>1501</v>
      </c>
      <c r="L3289" s="76">
        <f t="shared" si="235"/>
        <v>0</v>
      </c>
      <c r="M3289" s="76"/>
      <c r="N3289" s="76"/>
      <c r="O3289" s="76"/>
      <c r="P3289" s="76"/>
      <c r="Q3289" s="76"/>
      <c r="R3289" s="76"/>
      <c r="S3289" s="76"/>
      <c r="T3289" s="76"/>
      <c r="U3289" s="76"/>
      <c r="V3289" s="76"/>
      <c r="W3289" s="76"/>
      <c r="X3289" s="76"/>
    </row>
    <row r="3290" spans="1:24">
      <c r="A3290" s="54"/>
      <c r="B3290" s="54"/>
      <c r="C3290" s="80"/>
      <c r="D3290" s="81"/>
      <c r="E3290" s="81"/>
      <c r="F3290" s="81"/>
      <c r="G3290" s="81"/>
      <c r="H3290" s="81"/>
      <c r="I3290" s="90"/>
      <c r="J3290" s="80"/>
      <c r="K3290" s="84" t="s">
        <v>1502</v>
      </c>
      <c r="L3290" s="76">
        <f t="shared" si="235"/>
        <v>5</v>
      </c>
      <c r="M3290" s="76"/>
      <c r="N3290" s="76">
        <v>1</v>
      </c>
      <c r="O3290" s="76">
        <v>1</v>
      </c>
      <c r="P3290" s="76"/>
      <c r="Q3290" s="76"/>
      <c r="R3290" s="76"/>
      <c r="S3290" s="76">
        <v>3</v>
      </c>
      <c r="T3290" s="76"/>
      <c r="U3290" s="76"/>
      <c r="V3290" s="76"/>
      <c r="W3290" s="76"/>
      <c r="X3290" s="76"/>
    </row>
    <row r="3291" spans="1:24">
      <c r="A3291" s="54"/>
      <c r="B3291" s="54"/>
      <c r="C3291" s="46" t="s">
        <v>33</v>
      </c>
      <c r="D3291" s="58" t="s">
        <v>4978</v>
      </c>
      <c r="E3291" s="58" t="s">
        <v>4979</v>
      </c>
      <c r="F3291" s="58" t="s">
        <v>3685</v>
      </c>
      <c r="G3291" s="58" t="s">
        <v>4980</v>
      </c>
      <c r="H3291" s="58" t="s">
        <v>4981</v>
      </c>
      <c r="I3291" s="89">
        <v>0</v>
      </c>
      <c r="J3291" s="46" t="s">
        <v>1508</v>
      </c>
      <c r="K3291" s="75" t="s">
        <v>1509</v>
      </c>
      <c r="L3291" s="76">
        <f t="shared" si="235"/>
        <v>0</v>
      </c>
      <c r="M3291" s="76"/>
      <c r="N3291" s="76"/>
      <c r="O3291" s="76"/>
      <c r="P3291" s="76"/>
      <c r="Q3291" s="76"/>
      <c r="R3291" s="76"/>
      <c r="S3291" s="76"/>
      <c r="T3291" s="76"/>
      <c r="U3291" s="76"/>
      <c r="V3291" s="76"/>
      <c r="W3291" s="76"/>
      <c r="X3291" s="76"/>
    </row>
    <row r="3292" spans="1:24">
      <c r="A3292" s="54"/>
      <c r="B3292" s="54"/>
      <c r="C3292" s="54"/>
      <c r="D3292" s="77"/>
      <c r="E3292" s="77"/>
      <c r="F3292" s="77"/>
      <c r="G3292" s="77"/>
      <c r="H3292" s="77"/>
      <c r="I3292" s="89"/>
      <c r="J3292" s="54"/>
      <c r="K3292" s="75" t="s">
        <v>1501</v>
      </c>
      <c r="L3292" s="76">
        <f t="shared" si="235"/>
        <v>0</v>
      </c>
      <c r="M3292" s="76"/>
      <c r="N3292" s="76"/>
      <c r="O3292" s="76"/>
      <c r="P3292" s="76"/>
      <c r="Q3292" s="76"/>
      <c r="R3292" s="76"/>
      <c r="S3292" s="76"/>
      <c r="T3292" s="76"/>
      <c r="U3292" s="76"/>
      <c r="V3292" s="76"/>
      <c r="W3292" s="76"/>
      <c r="X3292" s="76"/>
    </row>
    <row r="3293" spans="1:24">
      <c r="A3293" s="54"/>
      <c r="B3293" s="54"/>
      <c r="C3293" s="80"/>
      <c r="D3293" s="81"/>
      <c r="E3293" s="81"/>
      <c r="F3293" s="81"/>
      <c r="G3293" s="81"/>
      <c r="H3293" s="81"/>
      <c r="I3293" s="90"/>
      <c r="J3293" s="80"/>
      <c r="K3293" s="84" t="s">
        <v>1502</v>
      </c>
      <c r="L3293" s="76">
        <f t="shared" si="235"/>
        <v>2</v>
      </c>
      <c r="M3293" s="76"/>
      <c r="N3293" s="76"/>
      <c r="O3293" s="76"/>
      <c r="P3293" s="76"/>
      <c r="Q3293" s="76"/>
      <c r="R3293" s="76">
        <v>2</v>
      </c>
      <c r="S3293" s="76"/>
      <c r="T3293" s="76"/>
      <c r="U3293" s="76"/>
      <c r="V3293" s="76"/>
      <c r="W3293" s="76"/>
      <c r="X3293" s="76"/>
    </row>
    <row r="3294" spans="1:24">
      <c r="A3294" s="54"/>
      <c r="B3294" s="54"/>
      <c r="C3294" s="46" t="s">
        <v>33</v>
      </c>
      <c r="D3294" s="58" t="s">
        <v>4982</v>
      </c>
      <c r="E3294" s="58" t="s">
        <v>4983</v>
      </c>
      <c r="F3294" s="58" t="s">
        <v>4984</v>
      </c>
      <c r="G3294" s="58" t="s">
        <v>4985</v>
      </c>
      <c r="H3294" s="58" t="s">
        <v>4986</v>
      </c>
      <c r="I3294" s="89">
        <v>10166</v>
      </c>
      <c r="J3294" s="46" t="s">
        <v>1508</v>
      </c>
      <c r="K3294" s="75" t="s">
        <v>1509</v>
      </c>
      <c r="L3294" s="76">
        <f t="shared" si="235"/>
        <v>0</v>
      </c>
      <c r="M3294" s="76"/>
      <c r="N3294" s="76"/>
      <c r="O3294" s="76"/>
      <c r="P3294" s="76"/>
      <c r="Q3294" s="76"/>
      <c r="R3294" s="76"/>
      <c r="S3294" s="76"/>
      <c r="T3294" s="76"/>
      <c r="U3294" s="76"/>
      <c r="V3294" s="76"/>
      <c r="W3294" s="76"/>
      <c r="X3294" s="76"/>
    </row>
    <row r="3295" spans="1:24">
      <c r="A3295" s="54"/>
      <c r="B3295" s="54"/>
      <c r="C3295" s="54"/>
      <c r="D3295" s="77"/>
      <c r="E3295" s="77"/>
      <c r="F3295" s="77"/>
      <c r="G3295" s="77"/>
      <c r="H3295" s="77"/>
      <c r="I3295" s="89"/>
      <c r="J3295" s="54"/>
      <c r="K3295" s="75" t="s">
        <v>1501</v>
      </c>
      <c r="L3295" s="76">
        <f t="shared" si="235"/>
        <v>0</v>
      </c>
      <c r="M3295" s="76"/>
      <c r="N3295" s="76"/>
      <c r="O3295" s="76"/>
      <c r="P3295" s="76"/>
      <c r="Q3295" s="76"/>
      <c r="R3295" s="76"/>
      <c r="S3295" s="76"/>
      <c r="T3295" s="76"/>
      <c r="U3295" s="76"/>
      <c r="V3295" s="76"/>
      <c r="W3295" s="76"/>
      <c r="X3295" s="76"/>
    </row>
    <row r="3296" spans="1:24">
      <c r="A3296" s="54"/>
      <c r="B3296" s="54"/>
      <c r="C3296" s="80"/>
      <c r="D3296" s="81"/>
      <c r="E3296" s="81"/>
      <c r="F3296" s="81"/>
      <c r="G3296" s="81"/>
      <c r="H3296" s="81"/>
      <c r="I3296" s="90"/>
      <c r="J3296" s="80"/>
      <c r="K3296" s="84" t="s">
        <v>1502</v>
      </c>
      <c r="L3296" s="76">
        <f t="shared" si="235"/>
        <v>3</v>
      </c>
      <c r="M3296" s="76"/>
      <c r="N3296" s="76"/>
      <c r="O3296" s="76"/>
      <c r="P3296" s="76"/>
      <c r="Q3296" s="76"/>
      <c r="R3296" s="76"/>
      <c r="S3296" s="76"/>
      <c r="T3296" s="76">
        <v>2</v>
      </c>
      <c r="U3296" s="76"/>
      <c r="V3296" s="76"/>
      <c r="W3296" s="76">
        <v>1</v>
      </c>
      <c r="X3296" s="76"/>
    </row>
    <row r="3297" spans="1:24">
      <c r="A3297" s="54"/>
      <c r="B3297" s="54"/>
      <c r="C3297" s="46" t="s">
        <v>33</v>
      </c>
      <c r="D3297" s="58" t="s">
        <v>4987</v>
      </c>
      <c r="E3297" s="58" t="s">
        <v>4988</v>
      </c>
      <c r="F3297" s="58" t="s">
        <v>4989</v>
      </c>
      <c r="G3297" s="58" t="s">
        <v>4990</v>
      </c>
      <c r="H3297" s="58" t="s">
        <v>4991</v>
      </c>
      <c r="I3297" s="89">
        <v>9253</v>
      </c>
      <c r="J3297" s="46" t="s">
        <v>39</v>
      </c>
      <c r="K3297" s="75" t="s">
        <v>32</v>
      </c>
      <c r="L3297" s="76">
        <f t="shared" si="235"/>
        <v>0</v>
      </c>
      <c r="M3297" s="76"/>
      <c r="N3297" s="76"/>
      <c r="O3297" s="76"/>
      <c r="P3297" s="76"/>
      <c r="Q3297" s="76"/>
      <c r="R3297" s="76"/>
      <c r="S3297" s="76"/>
      <c r="T3297" s="76"/>
      <c r="U3297" s="76"/>
      <c r="V3297" s="76"/>
      <c r="W3297" s="76"/>
      <c r="X3297" s="76"/>
    </row>
    <row r="3298" spans="1:24">
      <c r="A3298" s="54"/>
      <c r="B3298" s="54"/>
      <c r="C3298" s="54"/>
      <c r="D3298" s="77"/>
      <c r="E3298" s="77"/>
      <c r="F3298" s="77"/>
      <c r="G3298" s="77"/>
      <c r="H3298" s="77"/>
      <c r="I3298" s="89"/>
      <c r="J3298" s="54"/>
      <c r="K3298" s="75" t="s">
        <v>34</v>
      </c>
      <c r="L3298" s="76">
        <f t="shared" si="235"/>
        <v>0</v>
      </c>
      <c r="M3298" s="76"/>
      <c r="N3298" s="76"/>
      <c r="O3298" s="76"/>
      <c r="P3298" s="76"/>
      <c r="Q3298" s="76"/>
      <c r="R3298" s="76"/>
      <c r="S3298" s="76"/>
      <c r="T3298" s="76"/>
      <c r="U3298" s="76"/>
      <c r="V3298" s="76"/>
      <c r="W3298" s="76"/>
      <c r="X3298" s="76"/>
    </row>
    <row r="3299" spans="1:24">
      <c r="A3299" s="54"/>
      <c r="B3299" s="54"/>
      <c r="C3299" s="80"/>
      <c r="D3299" s="81"/>
      <c r="E3299" s="81"/>
      <c r="F3299" s="81"/>
      <c r="G3299" s="81"/>
      <c r="H3299" s="81"/>
      <c r="I3299" s="90"/>
      <c r="J3299" s="80"/>
      <c r="K3299" s="84" t="s">
        <v>36</v>
      </c>
      <c r="L3299" s="76">
        <f t="shared" si="235"/>
        <v>14</v>
      </c>
      <c r="M3299" s="76"/>
      <c r="N3299" s="76"/>
      <c r="O3299" s="76">
        <v>7</v>
      </c>
      <c r="P3299" s="76"/>
      <c r="Q3299" s="76"/>
      <c r="R3299" s="76"/>
      <c r="S3299" s="76">
        <v>7</v>
      </c>
      <c r="T3299" s="76"/>
      <c r="U3299" s="76"/>
      <c r="V3299" s="76"/>
      <c r="W3299" s="76"/>
      <c r="X3299" s="76"/>
    </row>
    <row r="3300" spans="1:24">
      <c r="A3300" s="54"/>
      <c r="B3300" s="54"/>
      <c r="C3300" s="46" t="s">
        <v>33</v>
      </c>
      <c r="D3300" s="58" t="s">
        <v>4992</v>
      </c>
      <c r="E3300" s="58" t="s">
        <v>4993</v>
      </c>
      <c r="F3300" s="58" t="s">
        <v>4994</v>
      </c>
      <c r="G3300" s="58" t="s">
        <v>4995</v>
      </c>
      <c r="H3300" s="58" t="s">
        <v>4996</v>
      </c>
      <c r="I3300" s="89">
        <v>2069</v>
      </c>
      <c r="J3300" s="46" t="s">
        <v>39</v>
      </c>
      <c r="K3300" s="75" t="s">
        <v>32</v>
      </c>
      <c r="L3300" s="76">
        <f t="shared" si="235"/>
        <v>0</v>
      </c>
      <c r="M3300" s="76"/>
      <c r="N3300" s="76"/>
      <c r="O3300" s="76"/>
      <c r="P3300" s="76"/>
      <c r="Q3300" s="76"/>
      <c r="R3300" s="76"/>
      <c r="S3300" s="76"/>
      <c r="T3300" s="76"/>
      <c r="U3300" s="76"/>
      <c r="V3300" s="76"/>
      <c r="W3300" s="76"/>
      <c r="X3300" s="76"/>
    </row>
    <row r="3301" spans="1:24">
      <c r="A3301" s="54"/>
      <c r="B3301" s="54"/>
      <c r="C3301" s="54"/>
      <c r="D3301" s="77"/>
      <c r="E3301" s="77"/>
      <c r="F3301" s="77"/>
      <c r="G3301" s="77"/>
      <c r="H3301" s="77"/>
      <c r="I3301" s="89"/>
      <c r="J3301" s="54"/>
      <c r="K3301" s="75" t="s">
        <v>34</v>
      </c>
      <c r="L3301" s="76">
        <f t="shared" si="235"/>
        <v>0</v>
      </c>
      <c r="M3301" s="76"/>
      <c r="N3301" s="76"/>
      <c r="O3301" s="76"/>
      <c r="P3301" s="76"/>
      <c r="Q3301" s="76"/>
      <c r="R3301" s="76"/>
      <c r="S3301" s="76"/>
      <c r="T3301" s="76"/>
      <c r="U3301" s="76"/>
      <c r="V3301" s="76"/>
      <c r="W3301" s="76"/>
      <c r="X3301" s="76"/>
    </row>
    <row r="3302" spans="1:24">
      <c r="A3302" s="54"/>
      <c r="B3302" s="54"/>
      <c r="C3302" s="80"/>
      <c r="D3302" s="81"/>
      <c r="E3302" s="81"/>
      <c r="F3302" s="81"/>
      <c r="G3302" s="81"/>
      <c r="H3302" s="81"/>
      <c r="I3302" s="90"/>
      <c r="J3302" s="80"/>
      <c r="K3302" s="84" t="s">
        <v>36</v>
      </c>
      <c r="L3302" s="76">
        <f t="shared" si="235"/>
        <v>2</v>
      </c>
      <c r="M3302" s="76">
        <v>2</v>
      </c>
      <c r="N3302" s="76"/>
      <c r="O3302" s="76"/>
      <c r="P3302" s="76"/>
      <c r="Q3302" s="76"/>
      <c r="R3302" s="76"/>
      <c r="S3302" s="76"/>
      <c r="T3302" s="76"/>
      <c r="U3302" s="76"/>
      <c r="V3302" s="76"/>
      <c r="W3302" s="76"/>
      <c r="X3302" s="76"/>
    </row>
    <row r="3303" spans="1:24">
      <c r="A3303" s="54"/>
      <c r="B3303" s="54"/>
      <c r="C3303" s="46" t="s">
        <v>33</v>
      </c>
      <c r="D3303" s="58" t="s">
        <v>4997</v>
      </c>
      <c r="E3303" s="58" t="s">
        <v>4998</v>
      </c>
      <c r="F3303" s="58" t="s">
        <v>4999</v>
      </c>
      <c r="G3303" s="58" t="s">
        <v>5000</v>
      </c>
      <c r="H3303" s="58" t="s">
        <v>5001</v>
      </c>
      <c r="I3303" s="89">
        <v>643</v>
      </c>
      <c r="J3303" s="46" t="s">
        <v>39</v>
      </c>
      <c r="K3303" s="75" t="s">
        <v>32</v>
      </c>
      <c r="L3303" s="76">
        <f t="shared" si="235"/>
        <v>0</v>
      </c>
      <c r="M3303" s="76"/>
      <c r="N3303" s="76"/>
      <c r="O3303" s="76"/>
      <c r="P3303" s="76"/>
      <c r="Q3303" s="76"/>
      <c r="R3303" s="76"/>
      <c r="S3303" s="76"/>
      <c r="T3303" s="76"/>
      <c r="U3303" s="76"/>
      <c r="V3303" s="76"/>
      <c r="W3303" s="76"/>
      <c r="X3303" s="76"/>
    </row>
    <row r="3304" spans="1:24">
      <c r="A3304" s="54"/>
      <c r="B3304" s="54"/>
      <c r="C3304" s="54"/>
      <c r="D3304" s="77"/>
      <c r="E3304" s="77"/>
      <c r="F3304" s="77"/>
      <c r="G3304" s="77"/>
      <c r="H3304" s="77"/>
      <c r="I3304" s="89"/>
      <c r="J3304" s="54"/>
      <c r="K3304" s="75" t="s">
        <v>34</v>
      </c>
      <c r="L3304" s="76">
        <f t="shared" si="235"/>
        <v>0</v>
      </c>
      <c r="M3304" s="76"/>
      <c r="N3304" s="76"/>
      <c r="O3304" s="76"/>
      <c r="P3304" s="76"/>
      <c r="Q3304" s="76"/>
      <c r="R3304" s="76"/>
      <c r="S3304" s="76"/>
      <c r="T3304" s="76"/>
      <c r="U3304" s="76"/>
      <c r="V3304" s="76"/>
      <c r="W3304" s="76"/>
      <c r="X3304" s="76"/>
    </row>
    <row r="3305" spans="1:24">
      <c r="A3305" s="54"/>
      <c r="B3305" s="54"/>
      <c r="C3305" s="80"/>
      <c r="D3305" s="81"/>
      <c r="E3305" s="81"/>
      <c r="F3305" s="81"/>
      <c r="G3305" s="81"/>
      <c r="H3305" s="81"/>
      <c r="I3305" s="90"/>
      <c r="J3305" s="80"/>
      <c r="K3305" s="84" t="s">
        <v>36</v>
      </c>
      <c r="L3305" s="76">
        <f t="shared" si="235"/>
        <v>4</v>
      </c>
      <c r="M3305" s="76">
        <v>3</v>
      </c>
      <c r="N3305" s="76"/>
      <c r="O3305" s="76"/>
      <c r="P3305" s="76"/>
      <c r="Q3305" s="76"/>
      <c r="R3305" s="76"/>
      <c r="S3305" s="76">
        <v>1</v>
      </c>
      <c r="T3305" s="76"/>
      <c r="U3305" s="76"/>
      <c r="V3305" s="76"/>
      <c r="W3305" s="76"/>
      <c r="X3305" s="76"/>
    </row>
    <row r="3306" spans="1:24">
      <c r="A3306" s="54"/>
      <c r="B3306" s="54"/>
      <c r="C3306" s="46" t="s">
        <v>33</v>
      </c>
      <c r="D3306" s="58" t="s">
        <v>5002</v>
      </c>
      <c r="E3306" s="58" t="s">
        <v>5003</v>
      </c>
      <c r="F3306" s="58" t="s">
        <v>5004</v>
      </c>
      <c r="G3306" s="58" t="s">
        <v>5005</v>
      </c>
      <c r="H3306" s="58" t="s">
        <v>5006</v>
      </c>
      <c r="I3306" s="89">
        <v>264</v>
      </c>
      <c r="J3306" s="46" t="s">
        <v>39</v>
      </c>
      <c r="K3306" s="75" t="s">
        <v>32</v>
      </c>
      <c r="L3306" s="76">
        <f t="shared" si="235"/>
        <v>0</v>
      </c>
      <c r="M3306" s="76"/>
      <c r="N3306" s="76"/>
      <c r="O3306" s="76"/>
      <c r="P3306" s="76"/>
      <c r="Q3306" s="76"/>
      <c r="R3306" s="76"/>
      <c r="S3306" s="76"/>
      <c r="T3306" s="76"/>
      <c r="U3306" s="76"/>
      <c r="V3306" s="76"/>
      <c r="W3306" s="76"/>
      <c r="X3306" s="76"/>
    </row>
    <row r="3307" spans="1:24">
      <c r="A3307" s="54"/>
      <c r="B3307" s="54"/>
      <c r="C3307" s="54"/>
      <c r="D3307" s="77"/>
      <c r="E3307" s="77"/>
      <c r="F3307" s="77"/>
      <c r="G3307" s="77"/>
      <c r="H3307" s="77"/>
      <c r="I3307" s="89"/>
      <c r="J3307" s="54"/>
      <c r="K3307" s="75" t="s">
        <v>34</v>
      </c>
      <c r="L3307" s="76">
        <f t="shared" si="235"/>
        <v>0</v>
      </c>
      <c r="M3307" s="76"/>
      <c r="N3307" s="76"/>
      <c r="O3307" s="76"/>
      <c r="P3307" s="76"/>
      <c r="Q3307" s="76"/>
      <c r="R3307" s="76"/>
      <c r="S3307" s="76"/>
      <c r="T3307" s="76"/>
      <c r="U3307" s="76"/>
      <c r="V3307" s="76"/>
      <c r="W3307" s="76"/>
      <c r="X3307" s="76"/>
    </row>
    <row r="3308" spans="1:24">
      <c r="A3308" s="54"/>
      <c r="B3308" s="54"/>
      <c r="C3308" s="80"/>
      <c r="D3308" s="81"/>
      <c r="E3308" s="81"/>
      <c r="F3308" s="81"/>
      <c r="G3308" s="81"/>
      <c r="H3308" s="81"/>
      <c r="I3308" s="90"/>
      <c r="J3308" s="80"/>
      <c r="K3308" s="84" t="s">
        <v>36</v>
      </c>
      <c r="L3308" s="76">
        <f t="shared" si="235"/>
        <v>3</v>
      </c>
      <c r="M3308" s="76"/>
      <c r="N3308" s="76"/>
      <c r="O3308" s="76"/>
      <c r="P3308" s="76"/>
      <c r="Q3308" s="76"/>
      <c r="R3308" s="76"/>
      <c r="S3308" s="76"/>
      <c r="T3308" s="76">
        <v>3</v>
      </c>
      <c r="U3308" s="76"/>
      <c r="V3308" s="76"/>
      <c r="W3308" s="76"/>
      <c r="X3308" s="76"/>
    </row>
    <row r="3309" spans="1:24">
      <c r="A3309" s="54"/>
      <c r="B3309" s="54"/>
      <c r="C3309" s="46" t="s">
        <v>33</v>
      </c>
      <c r="D3309" s="58" t="s">
        <v>5007</v>
      </c>
      <c r="E3309" s="58" t="s">
        <v>5008</v>
      </c>
      <c r="F3309" s="58" t="s">
        <v>5009</v>
      </c>
      <c r="G3309" s="58" t="s">
        <v>5010</v>
      </c>
      <c r="H3309" s="58" t="s">
        <v>5011</v>
      </c>
      <c r="I3309" s="89">
        <v>36</v>
      </c>
      <c r="J3309" s="46" t="s">
        <v>39</v>
      </c>
      <c r="K3309" s="75" t="s">
        <v>32</v>
      </c>
      <c r="L3309" s="76">
        <f t="shared" ref="L3309:L3378" si="236">SUM(M3309:X3309)</f>
        <v>0</v>
      </c>
      <c r="M3309" s="76"/>
      <c r="N3309" s="76"/>
      <c r="O3309" s="76"/>
      <c r="P3309" s="76"/>
      <c r="Q3309" s="76"/>
      <c r="R3309" s="76"/>
      <c r="S3309" s="76"/>
      <c r="T3309" s="76"/>
      <c r="U3309" s="76"/>
      <c r="V3309" s="76"/>
      <c r="W3309" s="76"/>
      <c r="X3309" s="76"/>
    </row>
    <row r="3310" spans="1:24">
      <c r="A3310" s="54"/>
      <c r="B3310" s="54"/>
      <c r="C3310" s="54"/>
      <c r="D3310" s="77"/>
      <c r="E3310" s="77"/>
      <c r="F3310" s="77"/>
      <c r="G3310" s="77"/>
      <c r="H3310" s="77"/>
      <c r="I3310" s="89"/>
      <c r="J3310" s="54"/>
      <c r="K3310" s="75" t="s">
        <v>34</v>
      </c>
      <c r="L3310" s="76">
        <f t="shared" si="236"/>
        <v>0</v>
      </c>
      <c r="M3310" s="76"/>
      <c r="N3310" s="76"/>
      <c r="O3310" s="76"/>
      <c r="P3310" s="76"/>
      <c r="Q3310" s="76"/>
      <c r="R3310" s="76"/>
      <c r="S3310" s="76"/>
      <c r="T3310" s="76"/>
      <c r="U3310" s="76"/>
      <c r="V3310" s="76"/>
      <c r="W3310" s="76"/>
      <c r="X3310" s="76"/>
    </row>
    <row r="3311" spans="1:24">
      <c r="A3311" s="54"/>
      <c r="B3311" s="54"/>
      <c r="C3311" s="80"/>
      <c r="D3311" s="81"/>
      <c r="E3311" s="81"/>
      <c r="F3311" s="81"/>
      <c r="G3311" s="81"/>
      <c r="H3311" s="81"/>
      <c r="I3311" s="90"/>
      <c r="J3311" s="80"/>
      <c r="K3311" s="84" t="s">
        <v>36</v>
      </c>
      <c r="L3311" s="76">
        <f t="shared" si="236"/>
        <v>2</v>
      </c>
      <c r="M3311" s="76"/>
      <c r="N3311" s="76"/>
      <c r="O3311" s="76">
        <v>1</v>
      </c>
      <c r="P3311" s="76"/>
      <c r="Q3311" s="76"/>
      <c r="R3311" s="76"/>
      <c r="S3311" s="76">
        <v>1</v>
      </c>
      <c r="T3311" s="76"/>
      <c r="U3311" s="76"/>
      <c r="V3311" s="76"/>
      <c r="W3311" s="76"/>
      <c r="X3311" s="76"/>
    </row>
    <row r="3312" spans="1:24">
      <c r="A3312" s="54"/>
      <c r="B3312" s="54"/>
      <c r="C3312" s="46" t="s">
        <v>33</v>
      </c>
      <c r="D3312" s="58" t="s">
        <v>5012</v>
      </c>
      <c r="E3312" s="58" t="s">
        <v>5013</v>
      </c>
      <c r="F3312" s="58" t="s">
        <v>5014</v>
      </c>
      <c r="G3312" s="58" t="s">
        <v>5015</v>
      </c>
      <c r="H3312" s="58" t="s">
        <v>5016</v>
      </c>
      <c r="I3312" s="89">
        <v>0</v>
      </c>
      <c r="J3312" s="46" t="s">
        <v>39</v>
      </c>
      <c r="K3312" s="75" t="s">
        <v>32</v>
      </c>
      <c r="L3312" s="76">
        <f t="shared" si="236"/>
        <v>0</v>
      </c>
      <c r="M3312" s="76"/>
      <c r="N3312" s="76"/>
      <c r="O3312" s="76"/>
      <c r="P3312" s="76"/>
      <c r="Q3312" s="76"/>
      <c r="R3312" s="76"/>
      <c r="S3312" s="76"/>
      <c r="T3312" s="76"/>
      <c r="U3312" s="76"/>
      <c r="V3312" s="76"/>
      <c r="W3312" s="76"/>
      <c r="X3312" s="76"/>
    </row>
    <row r="3313" spans="1:24">
      <c r="A3313" s="54"/>
      <c r="B3313" s="54"/>
      <c r="C3313" s="54"/>
      <c r="D3313" s="77"/>
      <c r="E3313" s="77"/>
      <c r="F3313" s="77"/>
      <c r="G3313" s="77"/>
      <c r="H3313" s="77"/>
      <c r="I3313" s="89"/>
      <c r="J3313" s="54"/>
      <c r="K3313" s="75" t="s">
        <v>34</v>
      </c>
      <c r="L3313" s="76">
        <f t="shared" si="236"/>
        <v>0</v>
      </c>
      <c r="M3313" s="76"/>
      <c r="N3313" s="76"/>
      <c r="O3313" s="76"/>
      <c r="P3313" s="76"/>
      <c r="Q3313" s="76"/>
      <c r="R3313" s="76"/>
      <c r="S3313" s="76"/>
      <c r="T3313" s="76"/>
      <c r="U3313" s="76"/>
      <c r="V3313" s="76"/>
      <c r="W3313" s="76"/>
      <c r="X3313" s="76"/>
    </row>
    <row r="3314" spans="1:24">
      <c r="A3314" s="54"/>
      <c r="B3314" s="80"/>
      <c r="C3314" s="80"/>
      <c r="D3314" s="81"/>
      <c r="E3314" s="81"/>
      <c r="F3314" s="81"/>
      <c r="G3314" s="81"/>
      <c r="H3314" s="81"/>
      <c r="I3314" s="90"/>
      <c r="J3314" s="80"/>
      <c r="K3314" s="84" t="s">
        <v>36</v>
      </c>
      <c r="L3314" s="76">
        <f t="shared" si="236"/>
        <v>10</v>
      </c>
      <c r="M3314" s="76"/>
      <c r="N3314" s="76"/>
      <c r="O3314" s="76"/>
      <c r="P3314" s="76"/>
      <c r="Q3314" s="76"/>
      <c r="R3314" s="76"/>
      <c r="S3314" s="76"/>
      <c r="T3314" s="76"/>
      <c r="U3314" s="76"/>
      <c r="V3314" s="76"/>
      <c r="W3314" s="76">
        <v>10</v>
      </c>
      <c r="X3314" s="76"/>
    </row>
    <row r="3315" spans="1:24">
      <c r="A3315" s="54"/>
      <c r="B3315" s="103" t="s">
        <v>2000</v>
      </c>
      <c r="C3315" s="103"/>
      <c r="D3315" s="136">
        <f>COUNTA(D3318:D3341)</f>
        <v>8</v>
      </c>
      <c r="E3315" s="77"/>
      <c r="F3315" s="54"/>
      <c r="G3315" s="444"/>
      <c r="H3315" s="77"/>
      <c r="I3315" s="89">
        <f>SUM(I3318:I3341)</f>
        <v>58723</v>
      </c>
      <c r="J3315" s="46" t="s">
        <v>1508</v>
      </c>
      <c r="K3315" s="75" t="s">
        <v>1509</v>
      </c>
      <c r="L3315" s="76">
        <f>SUM(M3315:X3315)</f>
        <v>29</v>
      </c>
      <c r="M3315" s="76">
        <f>M3318+M3321+M3324+M3327+M3330+M3333+M3336+M3339</f>
        <v>0</v>
      </c>
      <c r="N3315" s="76">
        <f t="shared" ref="N3315:X3315" si="237">N3318+N3321+N3324+N3327+N3330+N3333+N3336+N3339</f>
        <v>12</v>
      </c>
      <c r="O3315" s="76">
        <f t="shared" si="237"/>
        <v>2</v>
      </c>
      <c r="P3315" s="76">
        <f t="shared" si="237"/>
        <v>0</v>
      </c>
      <c r="Q3315" s="76">
        <f t="shared" si="237"/>
        <v>0</v>
      </c>
      <c r="R3315" s="76">
        <f t="shared" si="237"/>
        <v>0</v>
      </c>
      <c r="S3315" s="76">
        <f t="shared" si="237"/>
        <v>1</v>
      </c>
      <c r="T3315" s="76">
        <f t="shared" si="237"/>
        <v>5</v>
      </c>
      <c r="U3315" s="76">
        <f t="shared" si="237"/>
        <v>0</v>
      </c>
      <c r="V3315" s="76">
        <f t="shared" si="237"/>
        <v>0</v>
      </c>
      <c r="W3315" s="76">
        <f t="shared" si="237"/>
        <v>0</v>
      </c>
      <c r="X3315" s="76">
        <f t="shared" si="237"/>
        <v>9</v>
      </c>
    </row>
    <row r="3316" spans="1:24">
      <c r="A3316" s="54"/>
      <c r="B3316" s="103"/>
      <c r="C3316" s="103"/>
      <c r="D3316" s="136"/>
      <c r="E3316" s="77"/>
      <c r="F3316" s="54"/>
      <c r="G3316" s="444"/>
      <c r="H3316" s="77"/>
      <c r="I3316" s="89"/>
      <c r="J3316" s="54"/>
      <c r="K3316" s="75" t="s">
        <v>1501</v>
      </c>
      <c r="L3316" s="76">
        <f>SUM(M3316:X3316)</f>
        <v>18</v>
      </c>
      <c r="M3316" s="76">
        <f t="shared" ref="M3316:X3317" si="238">M3319+M3322+M3325+M3328+M3331+M3334+M3337+M3340</f>
        <v>10</v>
      </c>
      <c r="N3316" s="76">
        <f t="shared" si="238"/>
        <v>0</v>
      </c>
      <c r="O3316" s="76">
        <f t="shared" si="238"/>
        <v>0</v>
      </c>
      <c r="P3316" s="76">
        <f t="shared" si="238"/>
        <v>0</v>
      </c>
      <c r="Q3316" s="76">
        <f t="shared" si="238"/>
        <v>0</v>
      </c>
      <c r="R3316" s="76">
        <f t="shared" si="238"/>
        <v>0</v>
      </c>
      <c r="S3316" s="76">
        <f t="shared" si="238"/>
        <v>0</v>
      </c>
      <c r="T3316" s="76">
        <f t="shared" si="238"/>
        <v>0</v>
      </c>
      <c r="U3316" s="76">
        <f t="shared" si="238"/>
        <v>0</v>
      </c>
      <c r="V3316" s="76">
        <f t="shared" si="238"/>
        <v>0</v>
      </c>
      <c r="W3316" s="76">
        <f t="shared" si="238"/>
        <v>0</v>
      </c>
      <c r="X3316" s="76">
        <f t="shared" si="238"/>
        <v>8</v>
      </c>
    </row>
    <row r="3317" spans="1:24">
      <c r="A3317" s="54"/>
      <c r="B3317" s="103"/>
      <c r="C3317" s="103"/>
      <c r="D3317" s="138"/>
      <c r="E3317" s="81"/>
      <c r="F3317" s="80"/>
      <c r="G3317" s="445"/>
      <c r="H3317" s="81"/>
      <c r="I3317" s="90"/>
      <c r="J3317" s="80"/>
      <c r="K3317" s="84" t="s">
        <v>1502</v>
      </c>
      <c r="L3317" s="76">
        <f>SUM(M3317:X3317)</f>
        <v>15</v>
      </c>
      <c r="M3317" s="76">
        <f t="shared" si="238"/>
        <v>0</v>
      </c>
      <c r="N3317" s="76">
        <f t="shared" si="238"/>
        <v>0</v>
      </c>
      <c r="O3317" s="76">
        <f t="shared" si="238"/>
        <v>0</v>
      </c>
      <c r="P3317" s="76">
        <f t="shared" si="238"/>
        <v>0</v>
      </c>
      <c r="Q3317" s="76">
        <f t="shared" si="238"/>
        <v>0</v>
      </c>
      <c r="R3317" s="76">
        <f t="shared" si="238"/>
        <v>0</v>
      </c>
      <c r="S3317" s="76">
        <f t="shared" si="238"/>
        <v>1</v>
      </c>
      <c r="T3317" s="76">
        <f t="shared" si="238"/>
        <v>14</v>
      </c>
      <c r="U3317" s="76">
        <f t="shared" si="238"/>
        <v>0</v>
      </c>
      <c r="V3317" s="76">
        <f t="shared" si="238"/>
        <v>0</v>
      </c>
      <c r="W3317" s="76">
        <f t="shared" si="238"/>
        <v>0</v>
      </c>
      <c r="X3317" s="76">
        <f t="shared" si="238"/>
        <v>0</v>
      </c>
    </row>
    <row r="3318" spans="1:24">
      <c r="A3318" s="54"/>
      <c r="B3318" s="46" t="s">
        <v>4088</v>
      </c>
      <c r="C3318" s="46" t="s">
        <v>31</v>
      </c>
      <c r="D3318" s="58" t="s">
        <v>5017</v>
      </c>
      <c r="E3318" s="58" t="s">
        <v>5018</v>
      </c>
      <c r="F3318" s="58" t="s">
        <v>4820</v>
      </c>
      <c r="G3318" s="58" t="s">
        <v>5019</v>
      </c>
      <c r="H3318" s="58" t="s">
        <v>5020</v>
      </c>
      <c r="I3318" s="89">
        <v>11958</v>
      </c>
      <c r="J3318" s="46" t="s">
        <v>39</v>
      </c>
      <c r="K3318" s="75" t="s">
        <v>32</v>
      </c>
      <c r="L3318" s="76">
        <f t="shared" si="236"/>
        <v>6</v>
      </c>
      <c r="M3318" s="76"/>
      <c r="N3318" s="76">
        <v>2</v>
      </c>
      <c r="O3318" s="76">
        <v>1</v>
      </c>
      <c r="P3318" s="76"/>
      <c r="Q3318" s="76"/>
      <c r="R3318" s="76"/>
      <c r="S3318" s="76"/>
      <c r="T3318" s="76">
        <v>1</v>
      </c>
      <c r="U3318" s="76"/>
      <c r="V3318" s="76"/>
      <c r="W3318" s="76"/>
      <c r="X3318" s="76">
        <v>2</v>
      </c>
    </row>
    <row r="3319" spans="1:24">
      <c r="A3319" s="54"/>
      <c r="B3319" s="54"/>
      <c r="C3319" s="54"/>
      <c r="D3319" s="77"/>
      <c r="E3319" s="54"/>
      <c r="F3319" s="77"/>
      <c r="G3319" s="77"/>
      <c r="H3319" s="77"/>
      <c r="I3319" s="89"/>
      <c r="J3319" s="54"/>
      <c r="K3319" s="75" t="s">
        <v>34</v>
      </c>
      <c r="L3319" s="76">
        <f t="shared" si="236"/>
        <v>4</v>
      </c>
      <c r="M3319" s="76">
        <v>2</v>
      </c>
      <c r="N3319" s="76"/>
      <c r="O3319" s="76"/>
      <c r="P3319" s="76"/>
      <c r="Q3319" s="76"/>
      <c r="R3319" s="76"/>
      <c r="S3319" s="76"/>
      <c r="T3319" s="76"/>
      <c r="U3319" s="76"/>
      <c r="V3319" s="76"/>
      <c r="W3319" s="76"/>
      <c r="X3319" s="76">
        <v>2</v>
      </c>
    </row>
    <row r="3320" spans="1:24">
      <c r="A3320" s="54"/>
      <c r="B3320" s="54"/>
      <c r="C3320" s="80"/>
      <c r="D3320" s="81"/>
      <c r="E3320" s="80"/>
      <c r="F3320" s="81"/>
      <c r="G3320" s="81"/>
      <c r="H3320" s="81"/>
      <c r="I3320" s="90"/>
      <c r="J3320" s="80"/>
      <c r="K3320" s="84" t="s">
        <v>36</v>
      </c>
      <c r="L3320" s="76">
        <f t="shared" si="236"/>
        <v>0</v>
      </c>
      <c r="M3320" s="76"/>
      <c r="N3320" s="76"/>
      <c r="O3320" s="76"/>
      <c r="P3320" s="76"/>
      <c r="Q3320" s="76"/>
      <c r="R3320" s="76"/>
      <c r="S3320" s="76"/>
      <c r="T3320" s="76"/>
      <c r="U3320" s="76"/>
      <c r="V3320" s="76"/>
      <c r="W3320" s="76"/>
      <c r="X3320" s="76"/>
    </row>
    <row r="3321" spans="1:24">
      <c r="A3321" s="54"/>
      <c r="B3321" s="54"/>
      <c r="C3321" s="46" t="s">
        <v>31</v>
      </c>
      <c r="D3321" s="58" t="s">
        <v>5021</v>
      </c>
      <c r="E3321" s="58" t="s">
        <v>5022</v>
      </c>
      <c r="F3321" s="58" t="s">
        <v>5023</v>
      </c>
      <c r="G3321" s="58" t="s">
        <v>5024</v>
      </c>
      <c r="H3321" s="58" t="s">
        <v>5025</v>
      </c>
      <c r="I3321" s="89">
        <v>10785</v>
      </c>
      <c r="J3321" s="46" t="s">
        <v>39</v>
      </c>
      <c r="K3321" s="75" t="s">
        <v>32</v>
      </c>
      <c r="L3321" s="76">
        <f t="shared" si="236"/>
        <v>6</v>
      </c>
      <c r="M3321" s="76"/>
      <c r="N3321" s="76">
        <v>3</v>
      </c>
      <c r="O3321" s="76">
        <v>1</v>
      </c>
      <c r="P3321" s="76"/>
      <c r="Q3321" s="76"/>
      <c r="R3321" s="76"/>
      <c r="S3321" s="76"/>
      <c r="T3321" s="76">
        <v>1</v>
      </c>
      <c r="U3321" s="76"/>
      <c r="V3321" s="76"/>
      <c r="W3321" s="76"/>
      <c r="X3321" s="76">
        <v>1</v>
      </c>
    </row>
    <row r="3322" spans="1:24">
      <c r="A3322" s="54"/>
      <c r="B3322" s="54"/>
      <c r="C3322" s="54"/>
      <c r="D3322" s="77"/>
      <c r="E3322" s="54"/>
      <c r="F3322" s="77"/>
      <c r="G3322" s="77"/>
      <c r="H3322" s="77"/>
      <c r="I3322" s="89"/>
      <c r="J3322" s="54"/>
      <c r="K3322" s="75" t="s">
        <v>34</v>
      </c>
      <c r="L3322" s="76">
        <f t="shared" si="236"/>
        <v>5</v>
      </c>
      <c r="M3322" s="76">
        <v>2</v>
      </c>
      <c r="N3322" s="76"/>
      <c r="O3322" s="76"/>
      <c r="P3322" s="76"/>
      <c r="Q3322" s="76"/>
      <c r="R3322" s="76"/>
      <c r="S3322" s="76"/>
      <c r="T3322" s="76"/>
      <c r="U3322" s="76"/>
      <c r="V3322" s="76"/>
      <c r="W3322" s="76"/>
      <c r="X3322" s="76">
        <v>3</v>
      </c>
    </row>
    <row r="3323" spans="1:24">
      <c r="A3323" s="54"/>
      <c r="B3323" s="54"/>
      <c r="C3323" s="80"/>
      <c r="D3323" s="81"/>
      <c r="E3323" s="80"/>
      <c r="F3323" s="81"/>
      <c r="G3323" s="81"/>
      <c r="H3323" s="81"/>
      <c r="I3323" s="90"/>
      <c r="J3323" s="80"/>
      <c r="K3323" s="84" t="s">
        <v>36</v>
      </c>
      <c r="L3323" s="76">
        <f t="shared" si="236"/>
        <v>0</v>
      </c>
      <c r="M3323" s="76"/>
      <c r="N3323" s="76"/>
      <c r="O3323" s="76"/>
      <c r="P3323" s="76"/>
      <c r="Q3323" s="76"/>
      <c r="R3323" s="76"/>
      <c r="S3323" s="76"/>
      <c r="T3323" s="76"/>
      <c r="U3323" s="76"/>
      <c r="V3323" s="76"/>
      <c r="W3323" s="76"/>
      <c r="X3323" s="76"/>
    </row>
    <row r="3324" spans="1:24">
      <c r="A3324" s="54"/>
      <c r="B3324" s="54"/>
      <c r="C3324" s="46" t="s">
        <v>31</v>
      </c>
      <c r="D3324" s="58" t="s">
        <v>5026</v>
      </c>
      <c r="E3324" s="58" t="s">
        <v>5027</v>
      </c>
      <c r="F3324" s="58" t="s">
        <v>5028</v>
      </c>
      <c r="G3324" s="58" t="s">
        <v>5029</v>
      </c>
      <c r="H3324" s="58" t="s">
        <v>5030</v>
      </c>
      <c r="I3324" s="89">
        <v>6970</v>
      </c>
      <c r="J3324" s="46" t="s">
        <v>39</v>
      </c>
      <c r="K3324" s="75" t="s">
        <v>32</v>
      </c>
      <c r="L3324" s="76">
        <f t="shared" si="236"/>
        <v>6</v>
      </c>
      <c r="M3324" s="76"/>
      <c r="N3324" s="76">
        <v>3</v>
      </c>
      <c r="O3324" s="76"/>
      <c r="P3324" s="76"/>
      <c r="Q3324" s="76"/>
      <c r="R3324" s="76"/>
      <c r="S3324" s="76"/>
      <c r="T3324" s="76">
        <v>1</v>
      </c>
      <c r="U3324" s="76"/>
      <c r="V3324" s="76"/>
      <c r="W3324" s="76"/>
      <c r="X3324" s="76">
        <v>2</v>
      </c>
    </row>
    <row r="3325" spans="1:24">
      <c r="A3325" s="54"/>
      <c r="B3325" s="54"/>
      <c r="C3325" s="54"/>
      <c r="D3325" s="77"/>
      <c r="E3325" s="54"/>
      <c r="F3325" s="77"/>
      <c r="G3325" s="77"/>
      <c r="H3325" s="77"/>
      <c r="I3325" s="89"/>
      <c r="J3325" s="54"/>
      <c r="K3325" s="75" t="s">
        <v>34</v>
      </c>
      <c r="L3325" s="76">
        <f t="shared" si="236"/>
        <v>3</v>
      </c>
      <c r="M3325" s="76">
        <v>2</v>
      </c>
      <c r="N3325" s="76"/>
      <c r="O3325" s="76"/>
      <c r="P3325" s="76"/>
      <c r="Q3325" s="76"/>
      <c r="R3325" s="76"/>
      <c r="S3325" s="76"/>
      <c r="T3325" s="76"/>
      <c r="U3325" s="76"/>
      <c r="V3325" s="76"/>
      <c r="W3325" s="76"/>
      <c r="X3325" s="76">
        <v>1</v>
      </c>
    </row>
    <row r="3326" spans="1:24">
      <c r="A3326" s="54"/>
      <c r="B3326" s="54"/>
      <c r="C3326" s="80"/>
      <c r="D3326" s="81"/>
      <c r="E3326" s="80"/>
      <c r="F3326" s="81"/>
      <c r="G3326" s="81"/>
      <c r="H3326" s="81"/>
      <c r="I3326" s="90"/>
      <c r="J3326" s="80"/>
      <c r="K3326" s="84" t="s">
        <v>36</v>
      </c>
      <c r="L3326" s="76">
        <f t="shared" si="236"/>
        <v>0</v>
      </c>
      <c r="M3326" s="76"/>
      <c r="N3326" s="76"/>
      <c r="O3326" s="76"/>
      <c r="P3326" s="76"/>
      <c r="Q3326" s="76"/>
      <c r="R3326" s="76"/>
      <c r="S3326" s="76"/>
      <c r="T3326" s="76"/>
      <c r="U3326" s="76"/>
      <c r="V3326" s="76"/>
      <c r="W3326" s="76"/>
      <c r="X3326" s="76"/>
    </row>
    <row r="3327" spans="1:24">
      <c r="A3327" s="54"/>
      <c r="B3327" s="54"/>
      <c r="C3327" s="46" t="s">
        <v>31</v>
      </c>
      <c r="D3327" s="58" t="s">
        <v>5031</v>
      </c>
      <c r="E3327" s="58" t="s">
        <v>5032</v>
      </c>
      <c r="F3327" s="58" t="s">
        <v>5033</v>
      </c>
      <c r="G3327" s="58" t="s">
        <v>5034</v>
      </c>
      <c r="H3327" s="58" t="s">
        <v>5035</v>
      </c>
      <c r="I3327" s="89">
        <v>8969</v>
      </c>
      <c r="J3327" s="46" t="s">
        <v>39</v>
      </c>
      <c r="K3327" s="75" t="s">
        <v>32</v>
      </c>
      <c r="L3327" s="76">
        <f t="shared" si="236"/>
        <v>5</v>
      </c>
      <c r="M3327" s="76"/>
      <c r="N3327" s="76">
        <v>2</v>
      </c>
      <c r="O3327" s="76"/>
      <c r="P3327" s="76"/>
      <c r="Q3327" s="76"/>
      <c r="R3327" s="76"/>
      <c r="S3327" s="76"/>
      <c r="T3327" s="76">
        <v>1</v>
      </c>
      <c r="U3327" s="76"/>
      <c r="V3327" s="76"/>
      <c r="W3327" s="76"/>
      <c r="X3327" s="76">
        <v>2</v>
      </c>
    </row>
    <row r="3328" spans="1:24">
      <c r="A3328" s="54"/>
      <c r="B3328" s="54"/>
      <c r="C3328" s="54"/>
      <c r="D3328" s="77"/>
      <c r="E3328" s="54"/>
      <c r="F3328" s="77"/>
      <c r="G3328" s="77"/>
      <c r="H3328" s="77"/>
      <c r="I3328" s="89"/>
      <c r="J3328" s="54"/>
      <c r="K3328" s="75" t="s">
        <v>34</v>
      </c>
      <c r="L3328" s="76">
        <f t="shared" si="236"/>
        <v>3</v>
      </c>
      <c r="M3328" s="76">
        <v>2</v>
      </c>
      <c r="N3328" s="76"/>
      <c r="O3328" s="76"/>
      <c r="P3328" s="76"/>
      <c r="Q3328" s="76"/>
      <c r="R3328" s="76"/>
      <c r="S3328" s="76"/>
      <c r="T3328" s="76"/>
      <c r="U3328" s="76"/>
      <c r="V3328" s="76"/>
      <c r="W3328" s="76"/>
      <c r="X3328" s="76">
        <v>1</v>
      </c>
    </row>
    <row r="3329" spans="1:24">
      <c r="A3329" s="54"/>
      <c r="B3329" s="54"/>
      <c r="C3329" s="80"/>
      <c r="D3329" s="81"/>
      <c r="E3329" s="80"/>
      <c r="F3329" s="81"/>
      <c r="G3329" s="81"/>
      <c r="H3329" s="81"/>
      <c r="I3329" s="90"/>
      <c r="J3329" s="80"/>
      <c r="K3329" s="84" t="s">
        <v>36</v>
      </c>
      <c r="L3329" s="76">
        <f t="shared" si="236"/>
        <v>0</v>
      </c>
      <c r="M3329" s="76"/>
      <c r="N3329" s="76"/>
      <c r="O3329" s="76"/>
      <c r="P3329" s="76"/>
      <c r="Q3329" s="76"/>
      <c r="R3329" s="76"/>
      <c r="S3329" s="76"/>
      <c r="T3329" s="76"/>
      <c r="U3329" s="76"/>
      <c r="V3329" s="76"/>
      <c r="W3329" s="76"/>
      <c r="X3329" s="76"/>
    </row>
    <row r="3330" spans="1:24">
      <c r="A3330" s="54"/>
      <c r="B3330" s="54"/>
      <c r="C3330" s="46" t="s">
        <v>31</v>
      </c>
      <c r="D3330" s="58" t="s">
        <v>5036</v>
      </c>
      <c r="E3330" s="58" t="s">
        <v>5037</v>
      </c>
      <c r="F3330" s="58" t="s">
        <v>5038</v>
      </c>
      <c r="G3330" s="58" t="s">
        <v>5034</v>
      </c>
      <c r="H3330" s="58" t="s">
        <v>5039</v>
      </c>
      <c r="I3330" s="89">
        <v>9504</v>
      </c>
      <c r="J3330" s="46" t="s">
        <v>39</v>
      </c>
      <c r="K3330" s="75" t="s">
        <v>32</v>
      </c>
      <c r="L3330" s="76">
        <f t="shared" si="236"/>
        <v>6</v>
      </c>
      <c r="M3330" s="76"/>
      <c r="N3330" s="76">
        <v>2</v>
      </c>
      <c r="O3330" s="76"/>
      <c r="P3330" s="76"/>
      <c r="Q3330" s="76"/>
      <c r="R3330" s="76"/>
      <c r="S3330" s="76">
        <v>1</v>
      </c>
      <c r="T3330" s="76">
        <v>1</v>
      </c>
      <c r="U3330" s="76"/>
      <c r="V3330" s="76"/>
      <c r="W3330" s="76"/>
      <c r="X3330" s="76">
        <v>2</v>
      </c>
    </row>
    <row r="3331" spans="1:24">
      <c r="A3331" s="54"/>
      <c r="B3331" s="54"/>
      <c r="C3331" s="54"/>
      <c r="D3331" s="77"/>
      <c r="E3331" s="54"/>
      <c r="F3331" s="77"/>
      <c r="G3331" s="77"/>
      <c r="H3331" s="77"/>
      <c r="I3331" s="89"/>
      <c r="J3331" s="54"/>
      <c r="K3331" s="75" t="s">
        <v>34</v>
      </c>
      <c r="L3331" s="76">
        <f t="shared" si="236"/>
        <v>3</v>
      </c>
      <c r="M3331" s="76">
        <v>2</v>
      </c>
      <c r="N3331" s="76"/>
      <c r="O3331" s="76"/>
      <c r="P3331" s="76"/>
      <c r="Q3331" s="76"/>
      <c r="R3331" s="76"/>
      <c r="S3331" s="76"/>
      <c r="T3331" s="76"/>
      <c r="U3331" s="76"/>
      <c r="V3331" s="76"/>
      <c r="W3331" s="76"/>
      <c r="X3331" s="76">
        <v>1</v>
      </c>
    </row>
    <row r="3332" spans="1:24">
      <c r="A3332" s="54"/>
      <c r="B3332" s="54"/>
      <c r="C3332" s="80"/>
      <c r="D3332" s="81"/>
      <c r="E3332" s="80"/>
      <c r="F3332" s="81"/>
      <c r="G3332" s="81"/>
      <c r="H3332" s="81"/>
      <c r="I3332" s="90"/>
      <c r="J3332" s="80"/>
      <c r="K3332" s="84" t="s">
        <v>36</v>
      </c>
      <c r="L3332" s="76">
        <f t="shared" si="236"/>
        <v>0</v>
      </c>
      <c r="M3332" s="76"/>
      <c r="N3332" s="76"/>
      <c r="O3332" s="76"/>
      <c r="P3332" s="76"/>
      <c r="Q3332" s="76"/>
      <c r="R3332" s="76"/>
      <c r="S3332" s="76"/>
      <c r="T3332" s="76"/>
      <c r="U3332" s="76"/>
      <c r="V3332" s="76"/>
      <c r="W3332" s="76"/>
      <c r="X3332" s="76"/>
    </row>
    <row r="3333" spans="1:24">
      <c r="A3333" s="54"/>
      <c r="B3333" s="54"/>
      <c r="C3333" s="46" t="s">
        <v>33</v>
      </c>
      <c r="D3333" s="58" t="s">
        <v>5040</v>
      </c>
      <c r="E3333" s="58" t="s">
        <v>5041</v>
      </c>
      <c r="F3333" s="58" t="s">
        <v>5042</v>
      </c>
      <c r="G3333" s="58" t="s">
        <v>5043</v>
      </c>
      <c r="H3333" s="58" t="s">
        <v>5044</v>
      </c>
      <c r="I3333" s="89">
        <v>0</v>
      </c>
      <c r="J3333" s="46" t="s">
        <v>39</v>
      </c>
      <c r="K3333" s="75" t="s">
        <v>32</v>
      </c>
      <c r="L3333" s="76">
        <f t="shared" si="236"/>
        <v>0</v>
      </c>
      <c r="M3333" s="76"/>
      <c r="N3333" s="76"/>
      <c r="O3333" s="76"/>
      <c r="P3333" s="76"/>
      <c r="Q3333" s="76"/>
      <c r="R3333" s="76"/>
      <c r="S3333" s="76"/>
      <c r="T3333" s="76"/>
      <c r="U3333" s="76"/>
      <c r="V3333" s="76"/>
      <c r="W3333" s="76"/>
      <c r="X3333" s="76"/>
    </row>
    <row r="3334" spans="1:24">
      <c r="A3334" s="54"/>
      <c r="B3334" s="54"/>
      <c r="C3334" s="54"/>
      <c r="D3334" s="77"/>
      <c r="E3334" s="54"/>
      <c r="F3334" s="77"/>
      <c r="G3334" s="77"/>
      <c r="H3334" s="77"/>
      <c r="I3334" s="89"/>
      <c r="J3334" s="54"/>
      <c r="K3334" s="75" t="s">
        <v>34</v>
      </c>
      <c r="L3334" s="76">
        <f t="shared" si="236"/>
        <v>0</v>
      </c>
      <c r="M3334" s="76"/>
      <c r="N3334" s="76"/>
      <c r="O3334" s="76"/>
      <c r="P3334" s="76"/>
      <c r="Q3334" s="76"/>
      <c r="R3334" s="76"/>
      <c r="S3334" s="76"/>
      <c r="T3334" s="76"/>
      <c r="U3334" s="76"/>
      <c r="V3334" s="76"/>
      <c r="W3334" s="76"/>
      <c r="X3334" s="76"/>
    </row>
    <row r="3335" spans="1:24">
      <c r="A3335" s="54"/>
      <c r="B3335" s="54"/>
      <c r="C3335" s="80"/>
      <c r="D3335" s="81"/>
      <c r="E3335" s="80"/>
      <c r="F3335" s="81"/>
      <c r="G3335" s="81"/>
      <c r="H3335" s="81"/>
      <c r="I3335" s="90"/>
      <c r="J3335" s="80"/>
      <c r="K3335" s="84" t="s">
        <v>36</v>
      </c>
      <c r="L3335" s="76">
        <f t="shared" si="236"/>
        <v>10</v>
      </c>
      <c r="M3335" s="76"/>
      <c r="N3335" s="76"/>
      <c r="O3335" s="76"/>
      <c r="P3335" s="76"/>
      <c r="Q3335" s="76"/>
      <c r="R3335" s="76"/>
      <c r="S3335" s="76"/>
      <c r="T3335" s="76">
        <v>10</v>
      </c>
      <c r="U3335" s="76"/>
      <c r="V3335" s="76"/>
      <c r="W3335" s="76"/>
      <c r="X3335" s="76"/>
    </row>
    <row r="3336" spans="1:24">
      <c r="A3336" s="54"/>
      <c r="B3336" s="54"/>
      <c r="C3336" s="46" t="s">
        <v>33</v>
      </c>
      <c r="D3336" s="58" t="s">
        <v>5045</v>
      </c>
      <c r="E3336" s="58" t="s">
        <v>5046</v>
      </c>
      <c r="F3336" s="58" t="s">
        <v>5047</v>
      </c>
      <c r="G3336" s="77" t="s">
        <v>5048</v>
      </c>
      <c r="H3336" s="77" t="s">
        <v>5049</v>
      </c>
      <c r="I3336" s="89">
        <v>10537</v>
      </c>
      <c r="J3336" s="46" t="s">
        <v>39</v>
      </c>
      <c r="K3336" s="75" t="s">
        <v>32</v>
      </c>
      <c r="L3336" s="76">
        <f t="shared" si="236"/>
        <v>0</v>
      </c>
      <c r="M3336" s="76"/>
      <c r="N3336" s="76"/>
      <c r="O3336" s="76"/>
      <c r="P3336" s="76"/>
      <c r="Q3336" s="76"/>
      <c r="R3336" s="76"/>
      <c r="S3336" s="76"/>
      <c r="T3336" s="76"/>
      <c r="U3336" s="76"/>
      <c r="V3336" s="76"/>
      <c r="W3336" s="76"/>
      <c r="X3336" s="76"/>
    </row>
    <row r="3337" spans="1:24">
      <c r="A3337" s="54"/>
      <c r="B3337" s="54"/>
      <c r="C3337" s="54"/>
      <c r="D3337" s="77"/>
      <c r="E3337" s="77"/>
      <c r="F3337" s="77"/>
      <c r="G3337" s="77"/>
      <c r="H3337" s="77"/>
      <c r="I3337" s="89"/>
      <c r="J3337" s="54"/>
      <c r="K3337" s="75" t="s">
        <v>34</v>
      </c>
      <c r="L3337" s="76">
        <f t="shared" si="236"/>
        <v>0</v>
      </c>
      <c r="M3337" s="76"/>
      <c r="N3337" s="76"/>
      <c r="O3337" s="76"/>
      <c r="P3337" s="76"/>
      <c r="Q3337" s="76"/>
      <c r="R3337" s="76"/>
      <c r="S3337" s="76"/>
      <c r="T3337" s="76"/>
      <c r="U3337" s="76"/>
      <c r="V3337" s="76"/>
      <c r="W3337" s="76"/>
      <c r="X3337" s="76"/>
    </row>
    <row r="3338" spans="1:24">
      <c r="A3338" s="54"/>
      <c r="B3338" s="54"/>
      <c r="C3338" s="80"/>
      <c r="D3338" s="81"/>
      <c r="E3338" s="81"/>
      <c r="F3338" s="81"/>
      <c r="G3338" s="81"/>
      <c r="H3338" s="81"/>
      <c r="I3338" s="90"/>
      <c r="J3338" s="80"/>
      <c r="K3338" s="84" t="s">
        <v>36</v>
      </c>
      <c r="L3338" s="76">
        <f t="shared" si="236"/>
        <v>3</v>
      </c>
      <c r="M3338" s="76"/>
      <c r="N3338" s="76"/>
      <c r="O3338" s="76"/>
      <c r="P3338" s="76"/>
      <c r="Q3338" s="76"/>
      <c r="R3338" s="76"/>
      <c r="S3338" s="76"/>
      <c r="T3338" s="76">
        <v>3</v>
      </c>
      <c r="U3338" s="76"/>
      <c r="V3338" s="76"/>
      <c r="W3338" s="76"/>
      <c r="X3338" s="76"/>
    </row>
    <row r="3339" spans="1:24">
      <c r="A3339" s="54"/>
      <c r="B3339" s="54"/>
      <c r="C3339" s="46" t="s">
        <v>33</v>
      </c>
      <c r="D3339" s="58" t="s">
        <v>5050</v>
      </c>
      <c r="E3339" s="58" t="s">
        <v>5051</v>
      </c>
      <c r="F3339" s="58" t="s">
        <v>5052</v>
      </c>
      <c r="G3339" s="58" t="s">
        <v>5053</v>
      </c>
      <c r="H3339" s="58" t="s">
        <v>5054</v>
      </c>
      <c r="I3339" s="89">
        <v>0</v>
      </c>
      <c r="J3339" s="46" t="s">
        <v>39</v>
      </c>
      <c r="K3339" s="75" t="s">
        <v>32</v>
      </c>
      <c r="L3339" s="76">
        <f t="shared" si="236"/>
        <v>0</v>
      </c>
      <c r="M3339" s="76"/>
      <c r="N3339" s="76"/>
      <c r="O3339" s="76"/>
      <c r="P3339" s="76"/>
      <c r="Q3339" s="76"/>
      <c r="R3339" s="76"/>
      <c r="S3339" s="76"/>
      <c r="T3339" s="76"/>
      <c r="U3339" s="76"/>
      <c r="V3339" s="76"/>
      <c r="W3339" s="76"/>
      <c r="X3339" s="76"/>
    </row>
    <row r="3340" spans="1:24">
      <c r="A3340" s="54"/>
      <c r="B3340" s="54"/>
      <c r="C3340" s="54"/>
      <c r="D3340" s="77"/>
      <c r="E3340" s="77"/>
      <c r="F3340" s="77"/>
      <c r="G3340" s="77"/>
      <c r="H3340" s="77"/>
      <c r="I3340" s="89"/>
      <c r="J3340" s="54"/>
      <c r="K3340" s="75" t="s">
        <v>34</v>
      </c>
      <c r="L3340" s="76">
        <f t="shared" si="236"/>
        <v>0</v>
      </c>
      <c r="M3340" s="76"/>
      <c r="N3340" s="76"/>
      <c r="O3340" s="76"/>
      <c r="P3340" s="76"/>
      <c r="Q3340" s="76"/>
      <c r="R3340" s="76"/>
      <c r="S3340" s="76"/>
      <c r="T3340" s="76"/>
      <c r="U3340" s="76"/>
      <c r="V3340" s="76"/>
      <c r="W3340" s="76"/>
      <c r="X3340" s="76"/>
    </row>
    <row r="3341" spans="1:24">
      <c r="A3341" s="54"/>
      <c r="B3341" s="80"/>
      <c r="C3341" s="80"/>
      <c r="D3341" s="81"/>
      <c r="E3341" s="81"/>
      <c r="F3341" s="81"/>
      <c r="G3341" s="81"/>
      <c r="H3341" s="81"/>
      <c r="I3341" s="90"/>
      <c r="J3341" s="80"/>
      <c r="K3341" s="84" t="s">
        <v>36</v>
      </c>
      <c r="L3341" s="76">
        <f t="shared" si="236"/>
        <v>2</v>
      </c>
      <c r="M3341" s="76"/>
      <c r="N3341" s="76"/>
      <c r="O3341" s="76"/>
      <c r="P3341" s="76"/>
      <c r="Q3341" s="76"/>
      <c r="R3341" s="76"/>
      <c r="S3341" s="76">
        <v>1</v>
      </c>
      <c r="T3341" s="76">
        <v>1</v>
      </c>
      <c r="U3341" s="76"/>
      <c r="V3341" s="76"/>
      <c r="W3341" s="76"/>
      <c r="X3341" s="76"/>
    </row>
    <row r="3342" spans="1:24">
      <c r="A3342" s="54"/>
      <c r="B3342" s="103" t="s">
        <v>2245</v>
      </c>
      <c r="C3342" s="103"/>
      <c r="D3342" s="136">
        <f>COUNTA(D3345:D3410)</f>
        <v>22</v>
      </c>
      <c r="E3342" s="77"/>
      <c r="F3342" s="54"/>
      <c r="G3342" s="444"/>
      <c r="H3342" s="77"/>
      <c r="I3342" s="89">
        <f>SUM(I3345:I3410)</f>
        <v>75955.497999999992</v>
      </c>
      <c r="J3342" s="46" t="s">
        <v>1508</v>
      </c>
      <c r="K3342" s="75" t="s">
        <v>1509</v>
      </c>
      <c r="L3342" s="76">
        <f>SUM(M3342:X3342)</f>
        <v>45</v>
      </c>
      <c r="M3342" s="76">
        <f>M3345+M3348+M3351+M3354+M3357+M3360+M3363+M3366+M3369+M3372+M3375+M3378+M3381+M3384+M3387+M3390+M3393+M3396+M3399+M3402+M3405+M3408</f>
        <v>10</v>
      </c>
      <c r="N3342" s="76">
        <f t="shared" ref="N3342:X3342" si="239">N3345+N3348+N3351+N3354+N3357+N3360+N3363+N3366+N3369+N3372+N3375+N3378+N3381+N3384+N3387+N3390+N3393+N3396+N3399+N3402+N3405+N3408</f>
        <v>16</v>
      </c>
      <c r="O3342" s="76">
        <f t="shared" si="239"/>
        <v>6</v>
      </c>
      <c r="P3342" s="76">
        <f t="shared" si="239"/>
        <v>0</v>
      </c>
      <c r="Q3342" s="76">
        <f t="shared" si="239"/>
        <v>0</v>
      </c>
      <c r="R3342" s="76">
        <f t="shared" si="239"/>
        <v>0</v>
      </c>
      <c r="S3342" s="76">
        <f t="shared" si="239"/>
        <v>11</v>
      </c>
      <c r="T3342" s="76">
        <f t="shared" si="239"/>
        <v>2</v>
      </c>
      <c r="U3342" s="76">
        <f t="shared" si="239"/>
        <v>0</v>
      </c>
      <c r="V3342" s="76">
        <f t="shared" si="239"/>
        <v>0</v>
      </c>
      <c r="W3342" s="76">
        <f t="shared" si="239"/>
        <v>0</v>
      </c>
      <c r="X3342" s="76">
        <f t="shared" si="239"/>
        <v>0</v>
      </c>
    </row>
    <row r="3343" spans="1:24">
      <c r="A3343" s="54"/>
      <c r="B3343" s="103"/>
      <c r="C3343" s="103"/>
      <c r="D3343" s="136"/>
      <c r="E3343" s="77"/>
      <c r="F3343" s="54"/>
      <c r="G3343" s="444"/>
      <c r="H3343" s="77"/>
      <c r="I3343" s="89"/>
      <c r="J3343" s="54"/>
      <c r="K3343" s="75" t="s">
        <v>1501</v>
      </c>
      <c r="L3343" s="76">
        <f>SUM(M3343:X3343)</f>
        <v>9</v>
      </c>
      <c r="M3343" s="76">
        <f t="shared" ref="M3343:X3344" si="240">M3346+M3349+M3352+M3355+M3358+M3361+M3364+M3367+M3370+M3373+M3376+M3379+M3382+M3385+M3388+M3391+M3394+M3397+M3400+M3403+M3406+M3409</f>
        <v>0</v>
      </c>
      <c r="N3343" s="76">
        <f t="shared" si="240"/>
        <v>9</v>
      </c>
      <c r="O3343" s="76">
        <f t="shared" si="240"/>
        <v>0</v>
      </c>
      <c r="P3343" s="76">
        <f t="shared" si="240"/>
        <v>0</v>
      </c>
      <c r="Q3343" s="76">
        <f t="shared" si="240"/>
        <v>0</v>
      </c>
      <c r="R3343" s="76">
        <f t="shared" si="240"/>
        <v>0</v>
      </c>
      <c r="S3343" s="76">
        <f t="shared" si="240"/>
        <v>0</v>
      </c>
      <c r="T3343" s="76">
        <f t="shared" si="240"/>
        <v>0</v>
      </c>
      <c r="U3343" s="76">
        <f t="shared" si="240"/>
        <v>0</v>
      </c>
      <c r="V3343" s="76">
        <f t="shared" si="240"/>
        <v>0</v>
      </c>
      <c r="W3343" s="76">
        <f t="shared" si="240"/>
        <v>0</v>
      </c>
      <c r="X3343" s="76">
        <f t="shared" si="240"/>
        <v>0</v>
      </c>
    </row>
    <row r="3344" spans="1:24">
      <c r="A3344" s="54"/>
      <c r="B3344" s="103"/>
      <c r="C3344" s="103"/>
      <c r="D3344" s="138"/>
      <c r="E3344" s="81"/>
      <c r="F3344" s="80"/>
      <c r="G3344" s="445"/>
      <c r="H3344" s="81"/>
      <c r="I3344" s="90"/>
      <c r="J3344" s="80"/>
      <c r="K3344" s="84" t="s">
        <v>1502</v>
      </c>
      <c r="L3344" s="76">
        <f>SUM(M3344:X3344)</f>
        <v>38</v>
      </c>
      <c r="M3344" s="76">
        <f t="shared" si="240"/>
        <v>0</v>
      </c>
      <c r="N3344" s="76">
        <f t="shared" si="240"/>
        <v>0</v>
      </c>
      <c r="O3344" s="76">
        <f t="shared" si="240"/>
        <v>22</v>
      </c>
      <c r="P3344" s="76">
        <f t="shared" si="240"/>
        <v>0</v>
      </c>
      <c r="Q3344" s="76">
        <f t="shared" si="240"/>
        <v>0</v>
      </c>
      <c r="R3344" s="76">
        <f t="shared" si="240"/>
        <v>0</v>
      </c>
      <c r="S3344" s="76">
        <f t="shared" si="240"/>
        <v>9</v>
      </c>
      <c r="T3344" s="76">
        <f t="shared" si="240"/>
        <v>4</v>
      </c>
      <c r="U3344" s="76">
        <f t="shared" si="240"/>
        <v>3</v>
      </c>
      <c r="V3344" s="76">
        <f t="shared" si="240"/>
        <v>0</v>
      </c>
      <c r="W3344" s="76">
        <f t="shared" si="240"/>
        <v>0</v>
      </c>
      <c r="X3344" s="76">
        <f t="shared" si="240"/>
        <v>0</v>
      </c>
    </row>
    <row r="3345" spans="1:24">
      <c r="A3345" s="54"/>
      <c r="B3345" s="46" t="s">
        <v>2246</v>
      </c>
      <c r="C3345" s="80" t="s">
        <v>31</v>
      </c>
      <c r="D3345" s="81" t="s">
        <v>5055</v>
      </c>
      <c r="E3345" s="58" t="s">
        <v>5056</v>
      </c>
      <c r="F3345" s="58" t="s">
        <v>5057</v>
      </c>
      <c r="G3345" s="81" t="s">
        <v>5058</v>
      </c>
      <c r="H3345" s="81" t="s">
        <v>5059</v>
      </c>
      <c r="I3345" s="89">
        <v>26335.32</v>
      </c>
      <c r="J3345" s="46" t="s">
        <v>39</v>
      </c>
      <c r="K3345" s="75" t="s">
        <v>32</v>
      </c>
      <c r="L3345" s="76">
        <f t="shared" si="236"/>
        <v>11</v>
      </c>
      <c r="M3345" s="447">
        <v>3</v>
      </c>
      <c r="N3345" s="447">
        <v>3</v>
      </c>
      <c r="O3345" s="447">
        <v>2</v>
      </c>
      <c r="P3345" s="447"/>
      <c r="Q3345" s="447"/>
      <c r="R3345" s="447"/>
      <c r="S3345" s="447">
        <v>3</v>
      </c>
      <c r="T3345" s="447"/>
      <c r="U3345" s="447"/>
      <c r="V3345" s="447"/>
      <c r="W3345" s="447"/>
      <c r="X3345" s="447"/>
    </row>
    <row r="3346" spans="1:24">
      <c r="A3346" s="54"/>
      <c r="B3346" s="54"/>
      <c r="C3346" s="103"/>
      <c r="D3346" s="195"/>
      <c r="E3346" s="77"/>
      <c r="F3346" s="77"/>
      <c r="G3346" s="195"/>
      <c r="H3346" s="195"/>
      <c r="I3346" s="89"/>
      <c r="J3346" s="54"/>
      <c r="K3346" s="75" t="s">
        <v>34</v>
      </c>
      <c r="L3346" s="76">
        <f t="shared" si="236"/>
        <v>5</v>
      </c>
      <c r="M3346" s="76"/>
      <c r="N3346" s="76">
        <v>5</v>
      </c>
      <c r="O3346" s="76"/>
      <c r="P3346" s="76"/>
      <c r="Q3346" s="76"/>
      <c r="R3346" s="76"/>
      <c r="S3346" s="76"/>
      <c r="T3346" s="76"/>
      <c r="U3346" s="76"/>
      <c r="V3346" s="76"/>
      <c r="W3346" s="76"/>
      <c r="X3346" s="76"/>
    </row>
    <row r="3347" spans="1:24">
      <c r="A3347" s="54"/>
      <c r="B3347" s="54"/>
      <c r="C3347" s="103"/>
      <c r="D3347" s="195"/>
      <c r="E3347" s="81"/>
      <c r="F3347" s="81"/>
      <c r="G3347" s="195"/>
      <c r="H3347" s="195"/>
      <c r="I3347" s="90"/>
      <c r="J3347" s="80"/>
      <c r="K3347" s="84" t="s">
        <v>36</v>
      </c>
      <c r="L3347" s="76">
        <f t="shared" si="236"/>
        <v>0</v>
      </c>
      <c r="M3347" s="76"/>
      <c r="N3347" s="76"/>
      <c r="O3347" s="76"/>
      <c r="P3347" s="76"/>
      <c r="Q3347" s="76"/>
      <c r="R3347" s="76"/>
      <c r="S3347" s="76"/>
      <c r="T3347" s="76"/>
      <c r="U3347" s="76"/>
      <c r="V3347" s="76"/>
      <c r="W3347" s="76"/>
      <c r="X3347" s="76"/>
    </row>
    <row r="3348" spans="1:24">
      <c r="A3348" s="54"/>
      <c r="B3348" s="54"/>
      <c r="C3348" s="103" t="s">
        <v>31</v>
      </c>
      <c r="D3348" s="195" t="s">
        <v>5060</v>
      </c>
      <c r="E3348" s="58" t="s">
        <v>5061</v>
      </c>
      <c r="F3348" s="58" t="s">
        <v>4854</v>
      </c>
      <c r="G3348" s="195" t="s">
        <v>5062</v>
      </c>
      <c r="H3348" s="195" t="s">
        <v>5063</v>
      </c>
      <c r="I3348" s="89">
        <v>17050.91</v>
      </c>
      <c r="J3348" s="46" t="s">
        <v>39</v>
      </c>
      <c r="K3348" s="75" t="s">
        <v>32</v>
      </c>
      <c r="L3348" s="76">
        <f t="shared" si="236"/>
        <v>10</v>
      </c>
      <c r="M3348" s="76"/>
      <c r="N3348" s="76">
        <v>5</v>
      </c>
      <c r="O3348" s="76"/>
      <c r="P3348" s="76"/>
      <c r="Q3348" s="76"/>
      <c r="R3348" s="76"/>
      <c r="S3348" s="76">
        <v>4</v>
      </c>
      <c r="T3348" s="76">
        <v>1</v>
      </c>
      <c r="U3348" s="76"/>
      <c r="V3348" s="76"/>
      <c r="W3348" s="76"/>
      <c r="X3348" s="76"/>
    </row>
    <row r="3349" spans="1:24">
      <c r="A3349" s="54"/>
      <c r="B3349" s="54"/>
      <c r="C3349" s="103"/>
      <c r="D3349" s="195"/>
      <c r="E3349" s="77"/>
      <c r="F3349" s="77"/>
      <c r="G3349" s="195"/>
      <c r="H3349" s="195"/>
      <c r="I3349" s="89"/>
      <c r="J3349" s="54"/>
      <c r="K3349" s="75" t="s">
        <v>34</v>
      </c>
      <c r="L3349" s="76">
        <f t="shared" si="236"/>
        <v>0</v>
      </c>
      <c r="M3349" s="76"/>
      <c r="N3349" s="76"/>
      <c r="O3349" s="76"/>
      <c r="P3349" s="76"/>
      <c r="Q3349" s="76"/>
      <c r="R3349" s="76"/>
      <c r="S3349" s="76"/>
      <c r="T3349" s="76"/>
      <c r="U3349" s="76"/>
      <c r="V3349" s="76"/>
      <c r="W3349" s="76"/>
      <c r="X3349" s="76"/>
    </row>
    <row r="3350" spans="1:24">
      <c r="A3350" s="54"/>
      <c r="B3350" s="54"/>
      <c r="C3350" s="103"/>
      <c r="D3350" s="195"/>
      <c r="E3350" s="81"/>
      <c r="F3350" s="81"/>
      <c r="G3350" s="195"/>
      <c r="H3350" s="195"/>
      <c r="I3350" s="90"/>
      <c r="J3350" s="80"/>
      <c r="K3350" s="84" t="s">
        <v>36</v>
      </c>
      <c r="L3350" s="76">
        <f t="shared" si="236"/>
        <v>0</v>
      </c>
      <c r="M3350" s="76"/>
      <c r="N3350" s="76"/>
      <c r="O3350" s="76"/>
      <c r="P3350" s="76"/>
      <c r="Q3350" s="76"/>
      <c r="R3350" s="76"/>
      <c r="S3350" s="76"/>
      <c r="T3350" s="76"/>
      <c r="U3350" s="76"/>
      <c r="V3350" s="76"/>
      <c r="W3350" s="76"/>
      <c r="X3350" s="76"/>
    </row>
    <row r="3351" spans="1:24">
      <c r="A3351" s="54"/>
      <c r="B3351" s="54"/>
      <c r="C3351" s="103" t="s">
        <v>31</v>
      </c>
      <c r="D3351" s="195" t="s">
        <v>5064</v>
      </c>
      <c r="E3351" s="58" t="s">
        <v>5065</v>
      </c>
      <c r="F3351" s="58" t="s">
        <v>5066</v>
      </c>
      <c r="G3351" s="195" t="s">
        <v>5062</v>
      </c>
      <c r="H3351" s="195" t="s">
        <v>5067</v>
      </c>
      <c r="I3351" s="89">
        <v>1950.61</v>
      </c>
      <c r="J3351" s="46" t="s">
        <v>39</v>
      </c>
      <c r="K3351" s="75" t="s">
        <v>32</v>
      </c>
      <c r="L3351" s="76">
        <f t="shared" si="236"/>
        <v>5</v>
      </c>
      <c r="M3351" s="76"/>
      <c r="N3351" s="76">
        <v>3</v>
      </c>
      <c r="O3351" s="76"/>
      <c r="P3351" s="76"/>
      <c r="Q3351" s="76"/>
      <c r="R3351" s="76"/>
      <c r="S3351" s="76">
        <v>2</v>
      </c>
      <c r="T3351" s="76"/>
      <c r="U3351" s="76"/>
      <c r="V3351" s="76"/>
      <c r="W3351" s="76"/>
      <c r="X3351" s="76"/>
    </row>
    <row r="3352" spans="1:24">
      <c r="A3352" s="54"/>
      <c r="B3352" s="54"/>
      <c r="C3352" s="103"/>
      <c r="D3352" s="195"/>
      <c r="E3352" s="77"/>
      <c r="F3352" s="77"/>
      <c r="G3352" s="195"/>
      <c r="H3352" s="195"/>
      <c r="I3352" s="89"/>
      <c r="J3352" s="54"/>
      <c r="K3352" s="75" t="s">
        <v>34</v>
      </c>
      <c r="L3352" s="76">
        <f t="shared" si="236"/>
        <v>0</v>
      </c>
      <c r="M3352" s="76"/>
      <c r="N3352" s="76"/>
      <c r="O3352" s="76"/>
      <c r="P3352" s="76"/>
      <c r="Q3352" s="76"/>
      <c r="R3352" s="76"/>
      <c r="S3352" s="76"/>
      <c r="T3352" s="76"/>
      <c r="U3352" s="76"/>
      <c r="V3352" s="76"/>
      <c r="W3352" s="76"/>
      <c r="X3352" s="76"/>
    </row>
    <row r="3353" spans="1:24">
      <c r="A3353" s="54"/>
      <c r="B3353" s="54"/>
      <c r="C3353" s="103"/>
      <c r="D3353" s="195"/>
      <c r="E3353" s="81"/>
      <c r="F3353" s="81"/>
      <c r="G3353" s="195"/>
      <c r="H3353" s="195"/>
      <c r="I3353" s="90"/>
      <c r="J3353" s="80"/>
      <c r="K3353" s="84" t="s">
        <v>36</v>
      </c>
      <c r="L3353" s="76">
        <f t="shared" si="236"/>
        <v>0</v>
      </c>
      <c r="M3353" s="76"/>
      <c r="N3353" s="76"/>
      <c r="O3353" s="76"/>
      <c r="P3353" s="76"/>
      <c r="Q3353" s="76"/>
      <c r="R3353" s="76"/>
      <c r="S3353" s="76"/>
      <c r="T3353" s="76"/>
      <c r="U3353" s="76"/>
      <c r="V3353" s="76"/>
      <c r="W3353" s="76"/>
      <c r="X3353" s="76"/>
    </row>
    <row r="3354" spans="1:24">
      <c r="A3354" s="54"/>
      <c r="B3354" s="54"/>
      <c r="C3354" s="103" t="s">
        <v>31</v>
      </c>
      <c r="D3354" s="195" t="s">
        <v>5068</v>
      </c>
      <c r="E3354" s="58" t="s">
        <v>5069</v>
      </c>
      <c r="F3354" s="58" t="s">
        <v>4810</v>
      </c>
      <c r="G3354" s="195" t="s">
        <v>5070</v>
      </c>
      <c r="H3354" s="195" t="s">
        <v>5071</v>
      </c>
      <c r="I3354" s="89">
        <v>16917.38</v>
      </c>
      <c r="J3354" s="46" t="s">
        <v>39</v>
      </c>
      <c r="K3354" s="75" t="s">
        <v>32</v>
      </c>
      <c r="L3354" s="76">
        <f t="shared" si="236"/>
        <v>5</v>
      </c>
      <c r="M3354" s="76">
        <v>1</v>
      </c>
      <c r="N3354" s="76">
        <v>2</v>
      </c>
      <c r="O3354" s="76">
        <v>1</v>
      </c>
      <c r="P3354" s="76"/>
      <c r="Q3354" s="76"/>
      <c r="R3354" s="76"/>
      <c r="S3354" s="76">
        <v>1</v>
      </c>
      <c r="T3354" s="76"/>
      <c r="U3354" s="76"/>
      <c r="V3354" s="76"/>
      <c r="W3354" s="76"/>
      <c r="X3354" s="76"/>
    </row>
    <row r="3355" spans="1:24">
      <c r="A3355" s="54"/>
      <c r="B3355" s="54"/>
      <c r="C3355" s="103"/>
      <c r="D3355" s="195"/>
      <c r="E3355" s="77"/>
      <c r="F3355" s="77"/>
      <c r="G3355" s="195"/>
      <c r="H3355" s="195"/>
      <c r="I3355" s="89"/>
      <c r="J3355" s="54"/>
      <c r="K3355" s="75" t="s">
        <v>34</v>
      </c>
      <c r="L3355" s="76">
        <f t="shared" si="236"/>
        <v>4</v>
      </c>
      <c r="M3355" s="76"/>
      <c r="N3355" s="76">
        <v>4</v>
      </c>
      <c r="O3355" s="76"/>
      <c r="P3355" s="76"/>
      <c r="Q3355" s="76"/>
      <c r="R3355" s="76"/>
      <c r="S3355" s="76"/>
      <c r="T3355" s="76"/>
      <c r="U3355" s="76"/>
      <c r="V3355" s="76"/>
      <c r="W3355" s="76"/>
      <c r="X3355" s="76"/>
    </row>
    <row r="3356" spans="1:24">
      <c r="A3356" s="54"/>
      <c r="B3356" s="54"/>
      <c r="C3356" s="103"/>
      <c r="D3356" s="195"/>
      <c r="E3356" s="81"/>
      <c r="F3356" s="81"/>
      <c r="G3356" s="195"/>
      <c r="H3356" s="195"/>
      <c r="I3356" s="90"/>
      <c r="J3356" s="80"/>
      <c r="K3356" s="84" t="s">
        <v>36</v>
      </c>
      <c r="L3356" s="76">
        <f t="shared" si="236"/>
        <v>0</v>
      </c>
      <c r="M3356" s="76"/>
      <c r="N3356" s="76"/>
      <c r="O3356" s="76"/>
      <c r="P3356" s="76"/>
      <c r="Q3356" s="76"/>
      <c r="R3356" s="76"/>
      <c r="S3356" s="76"/>
      <c r="T3356" s="76"/>
      <c r="U3356" s="76"/>
      <c r="V3356" s="76"/>
      <c r="W3356" s="76"/>
      <c r="X3356" s="76"/>
    </row>
    <row r="3357" spans="1:24">
      <c r="A3357" s="54"/>
      <c r="B3357" s="54"/>
      <c r="C3357" s="103" t="s">
        <v>31</v>
      </c>
      <c r="D3357" s="195" t="s">
        <v>5072</v>
      </c>
      <c r="E3357" s="58" t="s">
        <v>5073</v>
      </c>
      <c r="F3357" s="58" t="s">
        <v>5074</v>
      </c>
      <c r="G3357" s="195" t="s">
        <v>5075</v>
      </c>
      <c r="H3357" s="195" t="s">
        <v>5076</v>
      </c>
      <c r="I3357" s="89">
        <v>0</v>
      </c>
      <c r="J3357" s="46" t="s">
        <v>39</v>
      </c>
      <c r="K3357" s="75" t="s">
        <v>32</v>
      </c>
      <c r="L3357" s="76">
        <f t="shared" si="236"/>
        <v>7</v>
      </c>
      <c r="M3357" s="76">
        <v>3</v>
      </c>
      <c r="N3357" s="76">
        <v>2</v>
      </c>
      <c r="O3357" s="76">
        <v>2</v>
      </c>
      <c r="P3357" s="76"/>
      <c r="Q3357" s="76"/>
      <c r="R3357" s="76"/>
      <c r="S3357" s="76"/>
      <c r="T3357" s="76"/>
      <c r="U3357" s="76"/>
      <c r="V3357" s="76"/>
      <c r="W3357" s="76"/>
      <c r="X3357" s="76"/>
    </row>
    <row r="3358" spans="1:24">
      <c r="A3358" s="54"/>
      <c r="B3358" s="54"/>
      <c r="C3358" s="103"/>
      <c r="D3358" s="195"/>
      <c r="E3358" s="77"/>
      <c r="F3358" s="77"/>
      <c r="G3358" s="195"/>
      <c r="H3358" s="195"/>
      <c r="I3358" s="89"/>
      <c r="J3358" s="54"/>
      <c r="K3358" s="75" t="s">
        <v>34</v>
      </c>
      <c r="L3358" s="76">
        <f t="shared" si="236"/>
        <v>0</v>
      </c>
      <c r="M3358" s="76"/>
      <c r="N3358" s="76"/>
      <c r="O3358" s="76"/>
      <c r="P3358" s="76"/>
      <c r="Q3358" s="76"/>
      <c r="R3358" s="76"/>
      <c r="S3358" s="76"/>
      <c r="T3358" s="76"/>
      <c r="U3358" s="76"/>
      <c r="V3358" s="76"/>
      <c r="W3358" s="76"/>
      <c r="X3358" s="76"/>
    </row>
    <row r="3359" spans="1:24">
      <c r="A3359" s="54"/>
      <c r="B3359" s="54"/>
      <c r="C3359" s="103"/>
      <c r="D3359" s="195"/>
      <c r="E3359" s="81"/>
      <c r="F3359" s="81"/>
      <c r="G3359" s="195"/>
      <c r="H3359" s="195"/>
      <c r="I3359" s="90"/>
      <c r="J3359" s="80"/>
      <c r="K3359" s="84" t="s">
        <v>36</v>
      </c>
      <c r="L3359" s="76">
        <f t="shared" si="236"/>
        <v>0</v>
      </c>
      <c r="M3359" s="76"/>
      <c r="N3359" s="76"/>
      <c r="O3359" s="76"/>
      <c r="P3359" s="76"/>
      <c r="Q3359" s="76"/>
      <c r="R3359" s="76"/>
      <c r="S3359" s="76"/>
      <c r="T3359" s="76"/>
      <c r="U3359" s="76"/>
      <c r="V3359" s="76"/>
      <c r="W3359" s="76"/>
      <c r="X3359" s="76"/>
    </row>
    <row r="3360" spans="1:24">
      <c r="A3360" s="54"/>
      <c r="B3360" s="54"/>
      <c r="C3360" s="103" t="s">
        <v>31</v>
      </c>
      <c r="D3360" s="195" t="s">
        <v>5077</v>
      </c>
      <c r="E3360" s="58" t="s">
        <v>5078</v>
      </c>
      <c r="F3360" s="58" t="s">
        <v>5079</v>
      </c>
      <c r="G3360" s="195" t="s">
        <v>5080</v>
      </c>
      <c r="H3360" s="195" t="s">
        <v>5081</v>
      </c>
      <c r="I3360" s="89">
        <v>1056.3599999999999</v>
      </c>
      <c r="J3360" s="46" t="s">
        <v>39</v>
      </c>
      <c r="K3360" s="75" t="s">
        <v>32</v>
      </c>
      <c r="L3360" s="76">
        <f t="shared" si="236"/>
        <v>4</v>
      </c>
      <c r="M3360" s="76"/>
      <c r="N3360" s="76">
        <v>1</v>
      </c>
      <c r="O3360" s="76">
        <v>1</v>
      </c>
      <c r="P3360" s="76"/>
      <c r="Q3360" s="76"/>
      <c r="R3360" s="76"/>
      <c r="S3360" s="76">
        <v>1</v>
      </c>
      <c r="T3360" s="76">
        <v>1</v>
      </c>
      <c r="U3360" s="76"/>
      <c r="V3360" s="76"/>
      <c r="W3360" s="76"/>
      <c r="X3360" s="76"/>
    </row>
    <row r="3361" spans="1:24">
      <c r="A3361" s="54"/>
      <c r="B3361" s="54"/>
      <c r="C3361" s="103"/>
      <c r="D3361" s="195"/>
      <c r="E3361" s="77"/>
      <c r="F3361" s="77"/>
      <c r="G3361" s="195"/>
      <c r="H3361" s="195"/>
      <c r="I3361" s="89"/>
      <c r="J3361" s="54"/>
      <c r="K3361" s="75" t="s">
        <v>34</v>
      </c>
      <c r="L3361" s="76">
        <f t="shared" si="236"/>
        <v>0</v>
      </c>
      <c r="M3361" s="76"/>
      <c r="N3361" s="76"/>
      <c r="O3361" s="76"/>
      <c r="P3361" s="76"/>
      <c r="Q3361" s="76"/>
      <c r="R3361" s="76"/>
      <c r="S3361" s="76"/>
      <c r="T3361" s="76"/>
      <c r="U3361" s="76"/>
      <c r="V3361" s="76"/>
      <c r="W3361" s="76"/>
      <c r="X3361" s="76"/>
    </row>
    <row r="3362" spans="1:24">
      <c r="A3362" s="54"/>
      <c r="B3362" s="54"/>
      <c r="C3362" s="103"/>
      <c r="D3362" s="195"/>
      <c r="E3362" s="81"/>
      <c r="F3362" s="81"/>
      <c r="G3362" s="195"/>
      <c r="H3362" s="195"/>
      <c r="I3362" s="90"/>
      <c r="J3362" s="80"/>
      <c r="K3362" s="84" t="s">
        <v>36</v>
      </c>
      <c r="L3362" s="76">
        <f t="shared" si="236"/>
        <v>0</v>
      </c>
      <c r="M3362" s="76"/>
      <c r="N3362" s="76"/>
      <c r="O3362" s="76"/>
      <c r="P3362" s="76"/>
      <c r="Q3362" s="76"/>
      <c r="R3362" s="76"/>
      <c r="S3362" s="76"/>
      <c r="T3362" s="76"/>
      <c r="U3362" s="76"/>
      <c r="V3362" s="76"/>
      <c r="W3362" s="76"/>
      <c r="X3362" s="76"/>
    </row>
    <row r="3363" spans="1:24">
      <c r="A3363" s="54"/>
      <c r="B3363" s="54"/>
      <c r="C3363" s="46" t="s">
        <v>31</v>
      </c>
      <c r="D3363" s="58" t="s">
        <v>5082</v>
      </c>
      <c r="E3363" s="58" t="s">
        <v>5083</v>
      </c>
      <c r="F3363" s="58" t="s">
        <v>5084</v>
      </c>
      <c r="G3363" s="58" t="s">
        <v>5085</v>
      </c>
      <c r="H3363" s="58" t="s">
        <v>5086</v>
      </c>
      <c r="I3363" s="89">
        <v>231.57</v>
      </c>
      <c r="J3363" s="46" t="s">
        <v>39</v>
      </c>
      <c r="K3363" s="75" t="s">
        <v>32</v>
      </c>
      <c r="L3363" s="76">
        <f t="shared" si="236"/>
        <v>3</v>
      </c>
      <c r="M3363" s="76">
        <v>3</v>
      </c>
      <c r="N3363" s="76"/>
      <c r="O3363" s="76"/>
      <c r="P3363" s="76"/>
      <c r="Q3363" s="76"/>
      <c r="R3363" s="76"/>
      <c r="S3363" s="76"/>
      <c r="T3363" s="76"/>
      <c r="U3363" s="76"/>
      <c r="V3363" s="76"/>
      <c r="W3363" s="76"/>
      <c r="X3363" s="76"/>
    </row>
    <row r="3364" spans="1:24">
      <c r="A3364" s="54"/>
      <c r="B3364" s="54"/>
      <c r="C3364" s="54"/>
      <c r="D3364" s="77"/>
      <c r="E3364" s="77"/>
      <c r="F3364" s="77"/>
      <c r="G3364" s="77"/>
      <c r="H3364" s="77"/>
      <c r="I3364" s="89"/>
      <c r="J3364" s="54"/>
      <c r="K3364" s="75" t="s">
        <v>34</v>
      </c>
      <c r="L3364" s="76">
        <f t="shared" si="236"/>
        <v>0</v>
      </c>
      <c r="M3364" s="76"/>
      <c r="N3364" s="76"/>
      <c r="O3364" s="76"/>
      <c r="P3364" s="76"/>
      <c r="Q3364" s="76"/>
      <c r="R3364" s="76"/>
      <c r="S3364" s="76"/>
      <c r="T3364" s="76"/>
      <c r="U3364" s="76"/>
      <c r="V3364" s="76"/>
      <c r="W3364" s="76"/>
      <c r="X3364" s="76"/>
    </row>
    <row r="3365" spans="1:24">
      <c r="A3365" s="54"/>
      <c r="B3365" s="54"/>
      <c r="C3365" s="80"/>
      <c r="D3365" s="81"/>
      <c r="E3365" s="81"/>
      <c r="F3365" s="81"/>
      <c r="G3365" s="81"/>
      <c r="H3365" s="81"/>
      <c r="I3365" s="90"/>
      <c r="J3365" s="80"/>
      <c r="K3365" s="84" t="s">
        <v>36</v>
      </c>
      <c r="L3365" s="76">
        <f t="shared" si="236"/>
        <v>0</v>
      </c>
      <c r="M3365" s="76"/>
      <c r="N3365" s="76"/>
      <c r="O3365" s="76"/>
      <c r="P3365" s="76"/>
      <c r="Q3365" s="76"/>
      <c r="R3365" s="76"/>
      <c r="S3365" s="76"/>
      <c r="T3365" s="76"/>
      <c r="U3365" s="76"/>
      <c r="V3365" s="76"/>
      <c r="W3365" s="76"/>
      <c r="X3365" s="76"/>
    </row>
    <row r="3366" spans="1:24">
      <c r="A3366" s="54"/>
      <c r="B3366" s="54"/>
      <c r="C3366" s="103" t="s">
        <v>33</v>
      </c>
      <c r="D3366" s="195" t="s">
        <v>5087</v>
      </c>
      <c r="E3366" s="58" t="s">
        <v>5088</v>
      </c>
      <c r="F3366" s="58" t="s">
        <v>5089</v>
      </c>
      <c r="G3366" s="195" t="s">
        <v>5090</v>
      </c>
      <c r="H3366" s="195" t="s">
        <v>5091</v>
      </c>
      <c r="I3366" s="89">
        <v>120.88</v>
      </c>
      <c r="J3366" s="46" t="s">
        <v>39</v>
      </c>
      <c r="K3366" s="75" t="s">
        <v>32</v>
      </c>
      <c r="L3366" s="76">
        <f t="shared" si="236"/>
        <v>0</v>
      </c>
      <c r="M3366" s="76"/>
      <c r="N3366" s="76"/>
      <c r="O3366" s="76"/>
      <c r="P3366" s="76"/>
      <c r="Q3366" s="76"/>
      <c r="R3366" s="76"/>
      <c r="S3366" s="76"/>
      <c r="T3366" s="76"/>
      <c r="U3366" s="76"/>
      <c r="V3366" s="76"/>
      <c r="W3366" s="76"/>
      <c r="X3366" s="76"/>
    </row>
    <row r="3367" spans="1:24">
      <c r="A3367" s="54"/>
      <c r="B3367" s="54"/>
      <c r="C3367" s="103"/>
      <c r="D3367" s="195"/>
      <c r="E3367" s="77"/>
      <c r="F3367" s="77"/>
      <c r="G3367" s="195"/>
      <c r="H3367" s="195"/>
      <c r="I3367" s="89"/>
      <c r="J3367" s="54"/>
      <c r="K3367" s="75" t="s">
        <v>34</v>
      </c>
      <c r="L3367" s="76">
        <f t="shared" si="236"/>
        <v>0</v>
      </c>
      <c r="M3367" s="76"/>
      <c r="N3367" s="76"/>
      <c r="O3367" s="76"/>
      <c r="P3367" s="76"/>
      <c r="Q3367" s="76"/>
      <c r="R3367" s="76"/>
      <c r="S3367" s="76"/>
      <c r="T3367" s="76"/>
      <c r="U3367" s="76"/>
      <c r="V3367" s="76"/>
      <c r="W3367" s="76"/>
      <c r="X3367" s="76"/>
    </row>
    <row r="3368" spans="1:24">
      <c r="A3368" s="54"/>
      <c r="B3368" s="54"/>
      <c r="C3368" s="103"/>
      <c r="D3368" s="195"/>
      <c r="E3368" s="81"/>
      <c r="F3368" s="81"/>
      <c r="G3368" s="195"/>
      <c r="H3368" s="195"/>
      <c r="I3368" s="90"/>
      <c r="J3368" s="80"/>
      <c r="K3368" s="84" t="s">
        <v>36</v>
      </c>
      <c r="L3368" s="76">
        <f t="shared" si="236"/>
        <v>3</v>
      </c>
      <c r="M3368" s="76"/>
      <c r="N3368" s="76"/>
      <c r="O3368" s="76">
        <v>2</v>
      </c>
      <c r="P3368" s="76"/>
      <c r="Q3368" s="76"/>
      <c r="R3368" s="76"/>
      <c r="S3368" s="76"/>
      <c r="T3368" s="76">
        <v>1</v>
      </c>
      <c r="U3368" s="76"/>
      <c r="V3368" s="76"/>
      <c r="W3368" s="76"/>
      <c r="X3368" s="76"/>
    </row>
    <row r="3369" spans="1:24">
      <c r="A3369" s="54"/>
      <c r="B3369" s="54"/>
      <c r="C3369" s="103" t="s">
        <v>33</v>
      </c>
      <c r="D3369" s="195" t="s">
        <v>5092</v>
      </c>
      <c r="E3369" s="58" t="s">
        <v>5093</v>
      </c>
      <c r="F3369" s="58" t="s">
        <v>5094</v>
      </c>
      <c r="G3369" s="195" t="s">
        <v>5095</v>
      </c>
      <c r="H3369" s="195" t="s">
        <v>5096</v>
      </c>
      <c r="I3369" s="89">
        <v>90.42</v>
      </c>
      <c r="J3369" s="46" t="s">
        <v>39</v>
      </c>
      <c r="K3369" s="75" t="s">
        <v>32</v>
      </c>
      <c r="L3369" s="76">
        <f t="shared" si="236"/>
        <v>0</v>
      </c>
      <c r="M3369" s="76"/>
      <c r="N3369" s="76"/>
      <c r="O3369" s="76"/>
      <c r="P3369" s="76"/>
      <c r="Q3369" s="76"/>
      <c r="R3369" s="76"/>
      <c r="S3369" s="76"/>
      <c r="T3369" s="76"/>
      <c r="U3369" s="76"/>
      <c r="V3369" s="76"/>
      <c r="W3369" s="76"/>
      <c r="X3369" s="76"/>
    </row>
    <row r="3370" spans="1:24">
      <c r="A3370" s="54"/>
      <c r="B3370" s="54"/>
      <c r="C3370" s="103"/>
      <c r="D3370" s="195"/>
      <c r="E3370" s="77"/>
      <c r="F3370" s="77"/>
      <c r="G3370" s="195"/>
      <c r="H3370" s="195"/>
      <c r="I3370" s="89"/>
      <c r="J3370" s="54"/>
      <c r="K3370" s="75" t="s">
        <v>34</v>
      </c>
      <c r="L3370" s="76">
        <f t="shared" si="236"/>
        <v>0</v>
      </c>
      <c r="M3370" s="76"/>
      <c r="N3370" s="76"/>
      <c r="O3370" s="76"/>
      <c r="P3370" s="76"/>
      <c r="Q3370" s="76"/>
      <c r="R3370" s="76"/>
      <c r="S3370" s="76"/>
      <c r="T3370" s="76"/>
      <c r="U3370" s="76"/>
      <c r="V3370" s="76"/>
      <c r="W3370" s="76"/>
      <c r="X3370" s="76"/>
    </row>
    <row r="3371" spans="1:24">
      <c r="A3371" s="54"/>
      <c r="B3371" s="54"/>
      <c r="C3371" s="103"/>
      <c r="D3371" s="195"/>
      <c r="E3371" s="77"/>
      <c r="F3371" s="81"/>
      <c r="G3371" s="195"/>
      <c r="H3371" s="195"/>
      <c r="I3371" s="90"/>
      <c r="J3371" s="80"/>
      <c r="K3371" s="84" t="s">
        <v>36</v>
      </c>
      <c r="L3371" s="76">
        <f t="shared" si="236"/>
        <v>4</v>
      </c>
      <c r="M3371" s="76"/>
      <c r="N3371" s="76"/>
      <c r="O3371" s="76">
        <v>2</v>
      </c>
      <c r="P3371" s="76"/>
      <c r="Q3371" s="76"/>
      <c r="R3371" s="76"/>
      <c r="S3371" s="76">
        <v>1</v>
      </c>
      <c r="T3371" s="76">
        <v>1</v>
      </c>
      <c r="U3371" s="76"/>
      <c r="V3371" s="76"/>
      <c r="W3371" s="76"/>
      <c r="X3371" s="76"/>
    </row>
    <row r="3372" spans="1:24">
      <c r="A3372" s="54"/>
      <c r="B3372" s="54"/>
      <c r="C3372" s="103" t="s">
        <v>33</v>
      </c>
      <c r="D3372" s="195" t="s">
        <v>5097</v>
      </c>
      <c r="E3372" s="195" t="s">
        <v>5098</v>
      </c>
      <c r="F3372" s="58" t="s">
        <v>5099</v>
      </c>
      <c r="G3372" s="195" t="s">
        <v>5100</v>
      </c>
      <c r="H3372" s="195" t="s">
        <v>5101</v>
      </c>
      <c r="I3372" s="89">
        <v>1233.8</v>
      </c>
      <c r="J3372" s="46" t="s">
        <v>39</v>
      </c>
      <c r="K3372" s="75" t="s">
        <v>32</v>
      </c>
      <c r="L3372" s="76">
        <f t="shared" si="236"/>
        <v>0</v>
      </c>
      <c r="M3372" s="76"/>
      <c r="N3372" s="76"/>
      <c r="O3372" s="76"/>
      <c r="P3372" s="76"/>
      <c r="Q3372" s="76"/>
      <c r="R3372" s="76"/>
      <c r="S3372" s="76"/>
      <c r="T3372" s="76"/>
      <c r="U3372" s="76"/>
      <c r="V3372" s="76"/>
      <c r="W3372" s="76"/>
      <c r="X3372" s="76"/>
    </row>
    <row r="3373" spans="1:24">
      <c r="A3373" s="54"/>
      <c r="B3373" s="54"/>
      <c r="C3373" s="103"/>
      <c r="D3373" s="195"/>
      <c r="E3373" s="195"/>
      <c r="F3373" s="77"/>
      <c r="G3373" s="195"/>
      <c r="H3373" s="195"/>
      <c r="I3373" s="89"/>
      <c r="J3373" s="54"/>
      <c r="K3373" s="75" t="s">
        <v>34</v>
      </c>
      <c r="L3373" s="76">
        <f t="shared" si="236"/>
        <v>0</v>
      </c>
      <c r="M3373" s="76"/>
      <c r="N3373" s="76"/>
      <c r="O3373" s="76"/>
      <c r="P3373" s="76"/>
      <c r="Q3373" s="76"/>
      <c r="R3373" s="76"/>
      <c r="S3373" s="76"/>
      <c r="T3373" s="76"/>
      <c r="U3373" s="76"/>
      <c r="V3373" s="76"/>
      <c r="W3373" s="76"/>
      <c r="X3373" s="76"/>
    </row>
    <row r="3374" spans="1:24">
      <c r="A3374" s="54"/>
      <c r="B3374" s="54"/>
      <c r="C3374" s="103"/>
      <c r="D3374" s="195"/>
      <c r="E3374" s="195"/>
      <c r="F3374" s="81"/>
      <c r="G3374" s="195"/>
      <c r="H3374" s="195"/>
      <c r="I3374" s="90"/>
      <c r="J3374" s="80"/>
      <c r="K3374" s="84" t="s">
        <v>36</v>
      </c>
      <c r="L3374" s="76">
        <f t="shared" si="236"/>
        <v>3</v>
      </c>
      <c r="M3374" s="76"/>
      <c r="N3374" s="76"/>
      <c r="O3374" s="76">
        <v>3</v>
      </c>
      <c r="P3374" s="76"/>
      <c r="Q3374" s="76"/>
      <c r="R3374" s="76"/>
      <c r="S3374" s="76"/>
      <c r="T3374" s="76"/>
      <c r="U3374" s="76"/>
      <c r="V3374" s="76"/>
      <c r="W3374" s="76"/>
      <c r="X3374" s="76"/>
    </row>
    <row r="3375" spans="1:24">
      <c r="A3375" s="54"/>
      <c r="B3375" s="54"/>
      <c r="C3375" s="103" t="s">
        <v>33</v>
      </c>
      <c r="D3375" s="195" t="s">
        <v>5102</v>
      </c>
      <c r="E3375" s="195" t="s">
        <v>5103</v>
      </c>
      <c r="F3375" s="58" t="s">
        <v>5104</v>
      </c>
      <c r="G3375" s="195" t="s">
        <v>5105</v>
      </c>
      <c r="H3375" s="195" t="s">
        <v>5106</v>
      </c>
      <c r="I3375" s="89">
        <v>0</v>
      </c>
      <c r="J3375" s="46" t="s">
        <v>39</v>
      </c>
      <c r="K3375" s="75" t="s">
        <v>32</v>
      </c>
      <c r="L3375" s="76">
        <f t="shared" si="236"/>
        <v>0</v>
      </c>
      <c r="M3375" s="76"/>
      <c r="N3375" s="76"/>
      <c r="O3375" s="76"/>
      <c r="P3375" s="76"/>
      <c r="Q3375" s="76"/>
      <c r="R3375" s="76"/>
      <c r="S3375" s="76"/>
      <c r="T3375" s="76"/>
      <c r="U3375" s="76"/>
      <c r="V3375" s="76"/>
      <c r="W3375" s="76"/>
      <c r="X3375" s="76"/>
    </row>
    <row r="3376" spans="1:24">
      <c r="A3376" s="54"/>
      <c r="B3376" s="54"/>
      <c r="C3376" s="103"/>
      <c r="D3376" s="195"/>
      <c r="E3376" s="195"/>
      <c r="F3376" s="77"/>
      <c r="G3376" s="195"/>
      <c r="H3376" s="195"/>
      <c r="I3376" s="89"/>
      <c r="J3376" s="54"/>
      <c r="K3376" s="75" t="s">
        <v>34</v>
      </c>
      <c r="L3376" s="76">
        <f t="shared" si="236"/>
        <v>0</v>
      </c>
      <c r="M3376" s="76"/>
      <c r="N3376" s="76"/>
      <c r="O3376" s="76"/>
      <c r="P3376" s="76"/>
      <c r="Q3376" s="76"/>
      <c r="R3376" s="76"/>
      <c r="S3376" s="76"/>
      <c r="T3376" s="76"/>
      <c r="U3376" s="76"/>
      <c r="V3376" s="76"/>
      <c r="W3376" s="76"/>
      <c r="X3376" s="76"/>
    </row>
    <row r="3377" spans="1:24">
      <c r="A3377" s="54"/>
      <c r="B3377" s="54"/>
      <c r="C3377" s="103"/>
      <c r="D3377" s="195"/>
      <c r="E3377" s="195"/>
      <c r="F3377" s="81"/>
      <c r="G3377" s="195"/>
      <c r="H3377" s="195"/>
      <c r="I3377" s="90"/>
      <c r="J3377" s="80"/>
      <c r="K3377" s="84" t="s">
        <v>36</v>
      </c>
      <c r="L3377" s="76">
        <f t="shared" si="236"/>
        <v>3</v>
      </c>
      <c r="M3377" s="76"/>
      <c r="N3377" s="76"/>
      <c r="O3377" s="76"/>
      <c r="P3377" s="76"/>
      <c r="Q3377" s="76"/>
      <c r="R3377" s="76"/>
      <c r="S3377" s="76"/>
      <c r="T3377" s="76"/>
      <c r="U3377" s="76">
        <v>3</v>
      </c>
      <c r="V3377" s="76"/>
      <c r="W3377" s="76"/>
      <c r="X3377" s="76"/>
    </row>
    <row r="3378" spans="1:24">
      <c r="A3378" s="54"/>
      <c r="B3378" s="54"/>
      <c r="C3378" s="103" t="s">
        <v>33</v>
      </c>
      <c r="D3378" s="195" t="s">
        <v>5107</v>
      </c>
      <c r="E3378" s="195" t="s">
        <v>5108</v>
      </c>
      <c r="F3378" s="58" t="s">
        <v>5109</v>
      </c>
      <c r="G3378" s="195" t="s">
        <v>5110</v>
      </c>
      <c r="H3378" s="195" t="s">
        <v>5111</v>
      </c>
      <c r="I3378" s="89">
        <v>3053.3150000000001</v>
      </c>
      <c r="J3378" s="46" t="s">
        <v>39</v>
      </c>
      <c r="K3378" s="75" t="s">
        <v>32</v>
      </c>
      <c r="L3378" s="76">
        <f t="shared" si="236"/>
        <v>0</v>
      </c>
      <c r="M3378" s="76"/>
      <c r="N3378" s="76"/>
      <c r="O3378" s="76"/>
      <c r="P3378" s="76"/>
      <c r="Q3378" s="76"/>
      <c r="R3378" s="76"/>
      <c r="S3378" s="76"/>
      <c r="T3378" s="76"/>
      <c r="U3378" s="76"/>
      <c r="V3378" s="76"/>
      <c r="W3378" s="76"/>
      <c r="X3378" s="76"/>
    </row>
    <row r="3379" spans="1:24">
      <c r="A3379" s="54"/>
      <c r="B3379" s="54"/>
      <c r="C3379" s="103"/>
      <c r="D3379" s="195"/>
      <c r="E3379" s="195"/>
      <c r="F3379" s="77"/>
      <c r="G3379" s="195"/>
      <c r="H3379" s="195"/>
      <c r="I3379" s="89"/>
      <c r="J3379" s="54"/>
      <c r="K3379" s="75" t="s">
        <v>34</v>
      </c>
      <c r="L3379" s="76">
        <f t="shared" ref="L3379:L3442" si="241">SUM(M3379:X3379)</f>
        <v>0</v>
      </c>
      <c r="M3379" s="76"/>
      <c r="N3379" s="76"/>
      <c r="O3379" s="76"/>
      <c r="P3379" s="76"/>
      <c r="Q3379" s="76"/>
      <c r="R3379" s="76"/>
      <c r="S3379" s="76"/>
      <c r="T3379" s="76"/>
      <c r="U3379" s="76"/>
      <c r="V3379" s="76"/>
      <c r="W3379" s="76"/>
      <c r="X3379" s="76"/>
    </row>
    <row r="3380" spans="1:24">
      <c r="A3380" s="54"/>
      <c r="B3380" s="54"/>
      <c r="C3380" s="103"/>
      <c r="D3380" s="195"/>
      <c r="E3380" s="195"/>
      <c r="F3380" s="81"/>
      <c r="G3380" s="195"/>
      <c r="H3380" s="195"/>
      <c r="I3380" s="90"/>
      <c r="J3380" s="80"/>
      <c r="K3380" s="84" t="s">
        <v>36</v>
      </c>
      <c r="L3380" s="76">
        <f t="shared" si="241"/>
        <v>2</v>
      </c>
      <c r="M3380" s="76"/>
      <c r="N3380" s="76"/>
      <c r="O3380" s="76">
        <v>2</v>
      </c>
      <c r="P3380" s="76"/>
      <c r="Q3380" s="76"/>
      <c r="R3380" s="76"/>
      <c r="S3380" s="76"/>
      <c r="T3380" s="76"/>
      <c r="U3380" s="76"/>
      <c r="V3380" s="76"/>
      <c r="W3380" s="76"/>
      <c r="X3380" s="76"/>
    </row>
    <row r="3381" spans="1:24">
      <c r="A3381" s="54"/>
      <c r="B3381" s="54"/>
      <c r="C3381" s="103" t="s">
        <v>33</v>
      </c>
      <c r="D3381" s="195" t="s">
        <v>5112</v>
      </c>
      <c r="E3381" s="195" t="s">
        <v>5113</v>
      </c>
      <c r="F3381" s="58" t="s">
        <v>5114</v>
      </c>
      <c r="G3381" s="195" t="s">
        <v>5115</v>
      </c>
      <c r="H3381" s="195" t="s">
        <v>5116</v>
      </c>
      <c r="I3381" s="89">
        <v>471.7</v>
      </c>
      <c r="J3381" s="46" t="s">
        <v>39</v>
      </c>
      <c r="K3381" s="75" t="s">
        <v>32</v>
      </c>
      <c r="L3381" s="76">
        <f t="shared" si="241"/>
        <v>0</v>
      </c>
      <c r="M3381" s="76"/>
      <c r="N3381" s="76"/>
      <c r="O3381" s="76"/>
      <c r="P3381" s="76"/>
      <c r="Q3381" s="76"/>
      <c r="R3381" s="76"/>
      <c r="S3381" s="76"/>
      <c r="T3381" s="76"/>
      <c r="U3381" s="76"/>
      <c r="V3381" s="76"/>
      <c r="W3381" s="76"/>
      <c r="X3381" s="76"/>
    </row>
    <row r="3382" spans="1:24">
      <c r="A3382" s="54"/>
      <c r="B3382" s="54"/>
      <c r="C3382" s="103"/>
      <c r="D3382" s="195"/>
      <c r="E3382" s="195"/>
      <c r="F3382" s="77"/>
      <c r="G3382" s="195"/>
      <c r="H3382" s="195"/>
      <c r="I3382" s="89"/>
      <c r="J3382" s="54"/>
      <c r="K3382" s="75" t="s">
        <v>34</v>
      </c>
      <c r="L3382" s="76">
        <f t="shared" si="241"/>
        <v>0</v>
      </c>
      <c r="M3382" s="76"/>
      <c r="N3382" s="76"/>
      <c r="O3382" s="76"/>
      <c r="P3382" s="76"/>
      <c r="Q3382" s="76"/>
      <c r="R3382" s="76"/>
      <c r="S3382" s="76"/>
      <c r="T3382" s="76"/>
      <c r="U3382" s="76"/>
      <c r="V3382" s="76"/>
      <c r="W3382" s="76"/>
      <c r="X3382" s="76"/>
    </row>
    <row r="3383" spans="1:24">
      <c r="A3383" s="54"/>
      <c r="B3383" s="54"/>
      <c r="C3383" s="103"/>
      <c r="D3383" s="195"/>
      <c r="E3383" s="195"/>
      <c r="F3383" s="81"/>
      <c r="G3383" s="195"/>
      <c r="H3383" s="195"/>
      <c r="I3383" s="90"/>
      <c r="J3383" s="80"/>
      <c r="K3383" s="84" t="s">
        <v>36</v>
      </c>
      <c r="L3383" s="76">
        <f t="shared" si="241"/>
        <v>2</v>
      </c>
      <c r="M3383" s="76"/>
      <c r="N3383" s="76"/>
      <c r="O3383" s="76">
        <v>1</v>
      </c>
      <c r="P3383" s="76"/>
      <c r="Q3383" s="76"/>
      <c r="R3383" s="76"/>
      <c r="S3383" s="76">
        <v>1</v>
      </c>
      <c r="T3383" s="76"/>
      <c r="U3383" s="76"/>
      <c r="V3383" s="76"/>
      <c r="W3383" s="76"/>
      <c r="X3383" s="76"/>
    </row>
    <row r="3384" spans="1:24">
      <c r="A3384" s="54"/>
      <c r="B3384" s="54"/>
      <c r="C3384" s="103" t="s">
        <v>33</v>
      </c>
      <c r="D3384" s="195" t="s">
        <v>5117</v>
      </c>
      <c r="E3384" s="195" t="s">
        <v>5118</v>
      </c>
      <c r="F3384" s="58" t="s">
        <v>5119</v>
      </c>
      <c r="G3384" s="195" t="s">
        <v>5120</v>
      </c>
      <c r="H3384" s="195" t="s">
        <v>5121</v>
      </c>
      <c r="I3384" s="89">
        <v>124.06</v>
      </c>
      <c r="J3384" s="46" t="s">
        <v>39</v>
      </c>
      <c r="K3384" s="75" t="s">
        <v>32</v>
      </c>
      <c r="L3384" s="76">
        <f t="shared" si="241"/>
        <v>0</v>
      </c>
      <c r="M3384" s="76"/>
      <c r="N3384" s="76"/>
      <c r="O3384" s="76"/>
      <c r="P3384" s="76"/>
      <c r="Q3384" s="76"/>
      <c r="R3384" s="76"/>
      <c r="S3384" s="76"/>
      <c r="T3384" s="76"/>
      <c r="U3384" s="76"/>
      <c r="V3384" s="76"/>
      <c r="W3384" s="76"/>
      <c r="X3384" s="76"/>
    </row>
    <row r="3385" spans="1:24">
      <c r="A3385" s="54"/>
      <c r="B3385" s="54"/>
      <c r="C3385" s="103"/>
      <c r="D3385" s="195"/>
      <c r="E3385" s="195"/>
      <c r="F3385" s="77"/>
      <c r="G3385" s="195"/>
      <c r="H3385" s="195"/>
      <c r="I3385" s="89"/>
      <c r="J3385" s="54"/>
      <c r="K3385" s="75" t="s">
        <v>34</v>
      </c>
      <c r="L3385" s="76">
        <f t="shared" si="241"/>
        <v>0</v>
      </c>
      <c r="M3385" s="76"/>
      <c r="N3385" s="76"/>
      <c r="O3385" s="76"/>
      <c r="P3385" s="76"/>
      <c r="Q3385" s="76"/>
      <c r="R3385" s="76"/>
      <c r="S3385" s="76"/>
      <c r="T3385" s="76"/>
      <c r="U3385" s="76"/>
      <c r="V3385" s="76"/>
      <c r="W3385" s="76"/>
      <c r="X3385" s="76"/>
    </row>
    <row r="3386" spans="1:24">
      <c r="A3386" s="54"/>
      <c r="B3386" s="54"/>
      <c r="C3386" s="103"/>
      <c r="D3386" s="195"/>
      <c r="E3386" s="195"/>
      <c r="F3386" s="81"/>
      <c r="G3386" s="195"/>
      <c r="H3386" s="195"/>
      <c r="I3386" s="90"/>
      <c r="J3386" s="80"/>
      <c r="K3386" s="84" t="s">
        <v>36</v>
      </c>
      <c r="L3386" s="76">
        <f t="shared" si="241"/>
        <v>2</v>
      </c>
      <c r="M3386" s="76"/>
      <c r="N3386" s="76"/>
      <c r="O3386" s="76">
        <v>1</v>
      </c>
      <c r="P3386" s="76"/>
      <c r="Q3386" s="76"/>
      <c r="R3386" s="76"/>
      <c r="S3386" s="76">
        <v>1</v>
      </c>
      <c r="T3386" s="76"/>
      <c r="U3386" s="76"/>
      <c r="V3386" s="76"/>
      <c r="W3386" s="76"/>
      <c r="X3386" s="76"/>
    </row>
    <row r="3387" spans="1:24">
      <c r="A3387" s="54"/>
      <c r="B3387" s="54"/>
      <c r="C3387" s="103" t="s">
        <v>33</v>
      </c>
      <c r="D3387" s="195" t="s">
        <v>5122</v>
      </c>
      <c r="E3387" s="195" t="s">
        <v>5123</v>
      </c>
      <c r="F3387" s="58" t="s">
        <v>5124</v>
      </c>
      <c r="G3387" s="195" t="s">
        <v>5125</v>
      </c>
      <c r="H3387" s="195" t="s">
        <v>5126</v>
      </c>
      <c r="I3387" s="89">
        <v>2341.5</v>
      </c>
      <c r="J3387" s="46" t="s">
        <v>39</v>
      </c>
      <c r="K3387" s="75" t="s">
        <v>32</v>
      </c>
      <c r="L3387" s="76">
        <f t="shared" si="241"/>
        <v>0</v>
      </c>
      <c r="M3387" s="76"/>
      <c r="N3387" s="76"/>
      <c r="O3387" s="76"/>
      <c r="P3387" s="76"/>
      <c r="Q3387" s="76"/>
      <c r="R3387" s="76"/>
      <c r="S3387" s="76"/>
      <c r="T3387" s="76"/>
      <c r="U3387" s="76"/>
      <c r="V3387" s="76"/>
      <c r="W3387" s="76"/>
      <c r="X3387" s="76"/>
    </row>
    <row r="3388" spans="1:24">
      <c r="A3388" s="54"/>
      <c r="B3388" s="54"/>
      <c r="C3388" s="103"/>
      <c r="D3388" s="195"/>
      <c r="E3388" s="195"/>
      <c r="F3388" s="77"/>
      <c r="G3388" s="195"/>
      <c r="H3388" s="195"/>
      <c r="I3388" s="89"/>
      <c r="J3388" s="54"/>
      <c r="K3388" s="75" t="s">
        <v>34</v>
      </c>
      <c r="L3388" s="76">
        <f t="shared" si="241"/>
        <v>0</v>
      </c>
      <c r="M3388" s="76"/>
      <c r="N3388" s="76"/>
      <c r="O3388" s="76"/>
      <c r="P3388" s="76"/>
      <c r="Q3388" s="76"/>
      <c r="R3388" s="76"/>
      <c r="S3388" s="76"/>
      <c r="T3388" s="76"/>
      <c r="U3388" s="76"/>
      <c r="V3388" s="76"/>
      <c r="W3388" s="76"/>
      <c r="X3388" s="76"/>
    </row>
    <row r="3389" spans="1:24">
      <c r="A3389" s="54"/>
      <c r="B3389" s="54"/>
      <c r="C3389" s="103"/>
      <c r="D3389" s="195"/>
      <c r="E3389" s="195"/>
      <c r="F3389" s="81"/>
      <c r="G3389" s="195"/>
      <c r="H3389" s="195"/>
      <c r="I3389" s="90"/>
      <c r="J3389" s="80"/>
      <c r="K3389" s="84" t="s">
        <v>36</v>
      </c>
      <c r="L3389" s="76">
        <f t="shared" si="241"/>
        <v>2</v>
      </c>
      <c r="M3389" s="76"/>
      <c r="N3389" s="76"/>
      <c r="O3389" s="76">
        <v>1</v>
      </c>
      <c r="P3389" s="76"/>
      <c r="Q3389" s="76"/>
      <c r="R3389" s="76"/>
      <c r="S3389" s="76"/>
      <c r="T3389" s="76">
        <v>1</v>
      </c>
      <c r="U3389" s="76"/>
      <c r="V3389" s="76"/>
      <c r="W3389" s="76"/>
      <c r="X3389" s="76"/>
    </row>
    <row r="3390" spans="1:24">
      <c r="A3390" s="54"/>
      <c r="B3390" s="54"/>
      <c r="C3390" s="103" t="s">
        <v>33</v>
      </c>
      <c r="D3390" s="195" t="s">
        <v>5127</v>
      </c>
      <c r="E3390" s="195" t="s">
        <v>5128</v>
      </c>
      <c r="F3390" s="58" t="s">
        <v>5129</v>
      </c>
      <c r="G3390" s="195" t="s">
        <v>5130</v>
      </c>
      <c r="H3390" s="195" t="s">
        <v>5131</v>
      </c>
      <c r="I3390" s="89">
        <v>12.62</v>
      </c>
      <c r="J3390" s="46" t="s">
        <v>39</v>
      </c>
      <c r="K3390" s="75" t="s">
        <v>32</v>
      </c>
      <c r="L3390" s="76">
        <f t="shared" si="241"/>
        <v>0</v>
      </c>
      <c r="M3390" s="76"/>
      <c r="N3390" s="76"/>
      <c r="O3390" s="76"/>
      <c r="P3390" s="76"/>
      <c r="Q3390" s="76"/>
      <c r="R3390" s="76"/>
      <c r="S3390" s="76"/>
      <c r="T3390" s="76"/>
      <c r="U3390" s="76"/>
      <c r="V3390" s="76"/>
      <c r="W3390" s="76"/>
      <c r="X3390" s="76"/>
    </row>
    <row r="3391" spans="1:24">
      <c r="A3391" s="54"/>
      <c r="B3391" s="54"/>
      <c r="C3391" s="103"/>
      <c r="D3391" s="195"/>
      <c r="E3391" s="195"/>
      <c r="F3391" s="77"/>
      <c r="G3391" s="195"/>
      <c r="H3391" s="195"/>
      <c r="I3391" s="89"/>
      <c r="J3391" s="54"/>
      <c r="K3391" s="75" t="s">
        <v>34</v>
      </c>
      <c r="L3391" s="76">
        <f t="shared" si="241"/>
        <v>0</v>
      </c>
      <c r="M3391" s="76"/>
      <c r="N3391" s="76"/>
      <c r="O3391" s="76"/>
      <c r="P3391" s="76"/>
      <c r="Q3391" s="76"/>
      <c r="R3391" s="76"/>
      <c r="S3391" s="76"/>
      <c r="T3391" s="76"/>
      <c r="U3391" s="76"/>
      <c r="V3391" s="76"/>
      <c r="W3391" s="76"/>
      <c r="X3391" s="76"/>
    </row>
    <row r="3392" spans="1:24">
      <c r="A3392" s="54"/>
      <c r="B3392" s="54"/>
      <c r="C3392" s="103"/>
      <c r="D3392" s="195"/>
      <c r="E3392" s="195"/>
      <c r="F3392" s="81"/>
      <c r="G3392" s="195"/>
      <c r="H3392" s="195"/>
      <c r="I3392" s="90"/>
      <c r="J3392" s="80"/>
      <c r="K3392" s="84" t="s">
        <v>36</v>
      </c>
      <c r="L3392" s="76">
        <f t="shared" si="241"/>
        <v>2</v>
      </c>
      <c r="M3392" s="76"/>
      <c r="N3392" s="76"/>
      <c r="O3392" s="76">
        <v>1</v>
      </c>
      <c r="P3392" s="76"/>
      <c r="Q3392" s="76"/>
      <c r="R3392" s="76"/>
      <c r="S3392" s="76">
        <v>1</v>
      </c>
      <c r="T3392" s="76"/>
      <c r="U3392" s="76"/>
      <c r="V3392" s="76"/>
      <c r="W3392" s="76"/>
      <c r="X3392" s="76"/>
    </row>
    <row r="3393" spans="1:24">
      <c r="A3393" s="54"/>
      <c r="B3393" s="54"/>
      <c r="C3393" s="103" t="s">
        <v>33</v>
      </c>
      <c r="D3393" s="195" t="s">
        <v>5132</v>
      </c>
      <c r="E3393" s="195" t="s">
        <v>5133</v>
      </c>
      <c r="F3393" s="58" t="s">
        <v>5134</v>
      </c>
      <c r="G3393" s="195" t="s">
        <v>5135</v>
      </c>
      <c r="H3393" s="195" t="s">
        <v>5136</v>
      </c>
      <c r="I3393" s="89">
        <v>1383.193</v>
      </c>
      <c r="J3393" s="46" t="s">
        <v>39</v>
      </c>
      <c r="K3393" s="75" t="s">
        <v>32</v>
      </c>
      <c r="L3393" s="76">
        <f t="shared" si="241"/>
        <v>0</v>
      </c>
      <c r="M3393" s="76"/>
      <c r="N3393" s="76"/>
      <c r="O3393" s="76"/>
      <c r="P3393" s="76"/>
      <c r="Q3393" s="76"/>
      <c r="R3393" s="76"/>
      <c r="S3393" s="76"/>
      <c r="T3393" s="76"/>
      <c r="U3393" s="76"/>
      <c r="V3393" s="76"/>
      <c r="W3393" s="76"/>
      <c r="X3393" s="76"/>
    </row>
    <row r="3394" spans="1:24">
      <c r="A3394" s="54"/>
      <c r="B3394" s="54"/>
      <c r="C3394" s="103"/>
      <c r="D3394" s="195"/>
      <c r="E3394" s="195"/>
      <c r="F3394" s="77"/>
      <c r="G3394" s="195"/>
      <c r="H3394" s="195"/>
      <c r="I3394" s="89"/>
      <c r="J3394" s="54"/>
      <c r="K3394" s="75" t="s">
        <v>34</v>
      </c>
      <c r="L3394" s="76">
        <f t="shared" si="241"/>
        <v>0</v>
      </c>
      <c r="M3394" s="76"/>
      <c r="N3394" s="76"/>
      <c r="O3394" s="76"/>
      <c r="P3394" s="76"/>
      <c r="Q3394" s="76"/>
      <c r="R3394" s="76"/>
      <c r="S3394" s="76"/>
      <c r="T3394" s="76"/>
      <c r="U3394" s="76"/>
      <c r="V3394" s="76"/>
      <c r="W3394" s="76"/>
      <c r="X3394" s="76"/>
    </row>
    <row r="3395" spans="1:24">
      <c r="A3395" s="54"/>
      <c r="B3395" s="54"/>
      <c r="C3395" s="103"/>
      <c r="D3395" s="195"/>
      <c r="E3395" s="195"/>
      <c r="F3395" s="81"/>
      <c r="G3395" s="195"/>
      <c r="H3395" s="195"/>
      <c r="I3395" s="90"/>
      <c r="J3395" s="80"/>
      <c r="K3395" s="84" t="s">
        <v>36</v>
      </c>
      <c r="L3395" s="76">
        <f t="shared" si="241"/>
        <v>4</v>
      </c>
      <c r="M3395" s="76"/>
      <c r="N3395" s="76"/>
      <c r="O3395" s="76">
        <v>3</v>
      </c>
      <c r="P3395" s="76"/>
      <c r="Q3395" s="76"/>
      <c r="R3395" s="76"/>
      <c r="S3395" s="76">
        <v>1</v>
      </c>
      <c r="T3395" s="76"/>
      <c r="U3395" s="76"/>
      <c r="V3395" s="76"/>
      <c r="W3395" s="76"/>
      <c r="X3395" s="76"/>
    </row>
    <row r="3396" spans="1:24">
      <c r="A3396" s="54"/>
      <c r="B3396" s="54"/>
      <c r="C3396" s="103" t="s">
        <v>33</v>
      </c>
      <c r="D3396" s="195" t="s">
        <v>5137</v>
      </c>
      <c r="E3396" s="195" t="s">
        <v>5138</v>
      </c>
      <c r="F3396" s="58" t="s">
        <v>4362</v>
      </c>
      <c r="G3396" s="195" t="s">
        <v>5139</v>
      </c>
      <c r="H3396" s="195" t="s">
        <v>5140</v>
      </c>
      <c r="I3396" s="89">
        <v>41.72</v>
      </c>
      <c r="J3396" s="46" t="s">
        <v>39</v>
      </c>
      <c r="K3396" s="75" t="s">
        <v>32</v>
      </c>
      <c r="L3396" s="76">
        <f t="shared" si="241"/>
        <v>0</v>
      </c>
      <c r="M3396" s="76"/>
      <c r="N3396" s="76"/>
      <c r="O3396" s="76"/>
      <c r="P3396" s="76"/>
      <c r="Q3396" s="76"/>
      <c r="R3396" s="76"/>
      <c r="S3396" s="76"/>
      <c r="T3396" s="76"/>
      <c r="U3396" s="76"/>
      <c r="V3396" s="76"/>
      <c r="W3396" s="76"/>
      <c r="X3396" s="76"/>
    </row>
    <row r="3397" spans="1:24">
      <c r="A3397" s="54"/>
      <c r="B3397" s="54"/>
      <c r="C3397" s="103"/>
      <c r="D3397" s="195"/>
      <c r="E3397" s="195"/>
      <c r="F3397" s="77"/>
      <c r="G3397" s="195"/>
      <c r="H3397" s="195"/>
      <c r="I3397" s="89"/>
      <c r="J3397" s="54"/>
      <c r="K3397" s="75" t="s">
        <v>34</v>
      </c>
      <c r="L3397" s="76">
        <f t="shared" si="241"/>
        <v>0</v>
      </c>
      <c r="M3397" s="76"/>
      <c r="N3397" s="76"/>
      <c r="O3397" s="76"/>
      <c r="P3397" s="76"/>
      <c r="Q3397" s="76"/>
      <c r="R3397" s="76"/>
      <c r="S3397" s="76"/>
      <c r="T3397" s="76"/>
      <c r="U3397" s="76"/>
      <c r="V3397" s="76"/>
      <c r="W3397" s="76"/>
      <c r="X3397" s="76"/>
    </row>
    <row r="3398" spans="1:24">
      <c r="A3398" s="54"/>
      <c r="B3398" s="54"/>
      <c r="C3398" s="103"/>
      <c r="D3398" s="195"/>
      <c r="E3398" s="195"/>
      <c r="F3398" s="81"/>
      <c r="G3398" s="195"/>
      <c r="H3398" s="195"/>
      <c r="I3398" s="90"/>
      <c r="J3398" s="80"/>
      <c r="K3398" s="84" t="s">
        <v>36</v>
      </c>
      <c r="L3398" s="76">
        <f t="shared" si="241"/>
        <v>3</v>
      </c>
      <c r="M3398" s="76"/>
      <c r="N3398" s="76"/>
      <c r="O3398" s="76">
        <v>1</v>
      </c>
      <c r="P3398" s="76"/>
      <c r="Q3398" s="76"/>
      <c r="R3398" s="76"/>
      <c r="S3398" s="76">
        <v>2</v>
      </c>
      <c r="T3398" s="76"/>
      <c r="U3398" s="76"/>
      <c r="V3398" s="76"/>
      <c r="W3398" s="76"/>
      <c r="X3398" s="76"/>
    </row>
    <row r="3399" spans="1:24">
      <c r="A3399" s="54"/>
      <c r="B3399" s="54"/>
      <c r="C3399" s="103" t="s">
        <v>33</v>
      </c>
      <c r="D3399" s="195" t="s">
        <v>5072</v>
      </c>
      <c r="E3399" s="195" t="s">
        <v>5141</v>
      </c>
      <c r="F3399" s="58" t="s">
        <v>5074</v>
      </c>
      <c r="G3399" s="195" t="s">
        <v>5075</v>
      </c>
      <c r="H3399" s="195" t="s">
        <v>5076</v>
      </c>
      <c r="I3399" s="89">
        <v>0</v>
      </c>
      <c r="J3399" s="46" t="s">
        <v>39</v>
      </c>
      <c r="K3399" s="75" t="s">
        <v>32</v>
      </c>
      <c r="L3399" s="76">
        <f t="shared" si="241"/>
        <v>0</v>
      </c>
      <c r="M3399" s="76"/>
      <c r="N3399" s="76"/>
      <c r="O3399" s="76"/>
      <c r="P3399" s="76"/>
      <c r="Q3399" s="76"/>
      <c r="R3399" s="76"/>
      <c r="S3399" s="76"/>
      <c r="T3399" s="76"/>
      <c r="U3399" s="76"/>
      <c r="V3399" s="76"/>
      <c r="W3399" s="76"/>
      <c r="X3399" s="76"/>
    </row>
    <row r="3400" spans="1:24">
      <c r="A3400" s="54"/>
      <c r="B3400" s="54"/>
      <c r="C3400" s="103"/>
      <c r="D3400" s="195"/>
      <c r="E3400" s="195"/>
      <c r="F3400" s="77"/>
      <c r="G3400" s="195"/>
      <c r="H3400" s="195"/>
      <c r="I3400" s="89"/>
      <c r="J3400" s="54"/>
      <c r="K3400" s="75" t="s">
        <v>34</v>
      </c>
      <c r="L3400" s="76">
        <f t="shared" si="241"/>
        <v>0</v>
      </c>
      <c r="M3400" s="76"/>
      <c r="N3400" s="76"/>
      <c r="O3400" s="76"/>
      <c r="P3400" s="76"/>
      <c r="Q3400" s="76"/>
      <c r="R3400" s="76"/>
      <c r="S3400" s="76"/>
      <c r="T3400" s="76"/>
      <c r="U3400" s="76"/>
      <c r="V3400" s="76"/>
      <c r="W3400" s="76"/>
      <c r="X3400" s="76"/>
    </row>
    <row r="3401" spans="1:24">
      <c r="A3401" s="54"/>
      <c r="B3401" s="54"/>
      <c r="C3401" s="103"/>
      <c r="D3401" s="195"/>
      <c r="E3401" s="195"/>
      <c r="F3401" s="81"/>
      <c r="G3401" s="195"/>
      <c r="H3401" s="195"/>
      <c r="I3401" s="90"/>
      <c r="J3401" s="80"/>
      <c r="K3401" s="84" t="s">
        <v>36</v>
      </c>
      <c r="L3401" s="76">
        <f t="shared" si="241"/>
        <v>2</v>
      </c>
      <c r="M3401" s="76"/>
      <c r="N3401" s="76"/>
      <c r="O3401" s="76">
        <v>1</v>
      </c>
      <c r="P3401" s="76"/>
      <c r="Q3401" s="76"/>
      <c r="R3401" s="76"/>
      <c r="S3401" s="76"/>
      <c r="T3401" s="76">
        <v>1</v>
      </c>
      <c r="U3401" s="76"/>
      <c r="V3401" s="76"/>
      <c r="W3401" s="76"/>
      <c r="X3401" s="76"/>
    </row>
    <row r="3402" spans="1:24">
      <c r="A3402" s="54"/>
      <c r="B3402" s="54"/>
      <c r="C3402" s="103" t="s">
        <v>33</v>
      </c>
      <c r="D3402" s="195" t="s">
        <v>5142</v>
      </c>
      <c r="E3402" s="195" t="s">
        <v>5143</v>
      </c>
      <c r="F3402" s="58" t="s">
        <v>5144</v>
      </c>
      <c r="G3402" s="195" t="s">
        <v>5145</v>
      </c>
      <c r="H3402" s="195" t="s">
        <v>5146</v>
      </c>
      <c r="I3402" s="89">
        <v>26.42</v>
      </c>
      <c r="J3402" s="46" t="s">
        <v>39</v>
      </c>
      <c r="K3402" s="75" t="s">
        <v>32</v>
      </c>
      <c r="L3402" s="76">
        <f t="shared" si="241"/>
        <v>0</v>
      </c>
      <c r="M3402" s="76"/>
      <c r="N3402" s="76"/>
      <c r="O3402" s="76"/>
      <c r="P3402" s="76"/>
      <c r="Q3402" s="76"/>
      <c r="R3402" s="76"/>
      <c r="S3402" s="76"/>
      <c r="T3402" s="76"/>
      <c r="U3402" s="76"/>
      <c r="V3402" s="76"/>
      <c r="W3402" s="76"/>
      <c r="X3402" s="76"/>
    </row>
    <row r="3403" spans="1:24">
      <c r="A3403" s="54"/>
      <c r="B3403" s="54"/>
      <c r="C3403" s="103"/>
      <c r="D3403" s="195"/>
      <c r="E3403" s="195"/>
      <c r="F3403" s="77"/>
      <c r="G3403" s="195"/>
      <c r="H3403" s="195"/>
      <c r="I3403" s="89"/>
      <c r="J3403" s="54"/>
      <c r="K3403" s="75" t="s">
        <v>34</v>
      </c>
      <c r="L3403" s="76">
        <f t="shared" si="241"/>
        <v>0</v>
      </c>
      <c r="M3403" s="76"/>
      <c r="N3403" s="76"/>
      <c r="O3403" s="76"/>
      <c r="P3403" s="76"/>
      <c r="Q3403" s="76"/>
      <c r="R3403" s="76"/>
      <c r="S3403" s="76"/>
      <c r="T3403" s="76"/>
      <c r="U3403" s="76"/>
      <c r="V3403" s="76"/>
      <c r="W3403" s="76"/>
      <c r="X3403" s="76"/>
    </row>
    <row r="3404" spans="1:24">
      <c r="A3404" s="54"/>
      <c r="B3404" s="54"/>
      <c r="C3404" s="103"/>
      <c r="D3404" s="195"/>
      <c r="E3404" s="195"/>
      <c r="F3404" s="81"/>
      <c r="G3404" s="195"/>
      <c r="H3404" s="195"/>
      <c r="I3404" s="90"/>
      <c r="J3404" s="80"/>
      <c r="K3404" s="84" t="s">
        <v>36</v>
      </c>
      <c r="L3404" s="76">
        <f t="shared" si="241"/>
        <v>2</v>
      </c>
      <c r="M3404" s="76"/>
      <c r="N3404" s="76"/>
      <c r="O3404" s="76">
        <v>2</v>
      </c>
      <c r="P3404" s="76"/>
      <c r="Q3404" s="76"/>
      <c r="R3404" s="76"/>
      <c r="S3404" s="76"/>
      <c r="T3404" s="76"/>
      <c r="U3404" s="76"/>
      <c r="V3404" s="76"/>
      <c r="W3404" s="76"/>
      <c r="X3404" s="76"/>
    </row>
    <row r="3405" spans="1:24">
      <c r="A3405" s="54"/>
      <c r="B3405" s="54"/>
      <c r="C3405" s="103" t="s">
        <v>33</v>
      </c>
      <c r="D3405" s="195" t="s">
        <v>5147</v>
      </c>
      <c r="E3405" s="195" t="s">
        <v>5148</v>
      </c>
      <c r="F3405" s="58" t="s">
        <v>5149</v>
      </c>
      <c r="G3405" s="195" t="s">
        <v>5150</v>
      </c>
      <c r="H3405" s="195" t="s">
        <v>5151</v>
      </c>
      <c r="I3405" s="89">
        <v>3513.72</v>
      </c>
      <c r="J3405" s="46" t="s">
        <v>39</v>
      </c>
      <c r="K3405" s="75" t="s">
        <v>32</v>
      </c>
      <c r="L3405" s="76">
        <f t="shared" si="241"/>
        <v>0</v>
      </c>
      <c r="M3405" s="76"/>
      <c r="N3405" s="76"/>
      <c r="O3405" s="76"/>
      <c r="P3405" s="76"/>
      <c r="Q3405" s="76"/>
      <c r="R3405" s="76"/>
      <c r="S3405" s="76"/>
      <c r="T3405" s="76"/>
      <c r="U3405" s="76"/>
      <c r="V3405" s="76"/>
      <c r="W3405" s="76"/>
      <c r="X3405" s="76"/>
    </row>
    <row r="3406" spans="1:24">
      <c r="A3406" s="54"/>
      <c r="B3406" s="54"/>
      <c r="C3406" s="103"/>
      <c r="D3406" s="195"/>
      <c r="E3406" s="195"/>
      <c r="F3406" s="77"/>
      <c r="G3406" s="195"/>
      <c r="H3406" s="195"/>
      <c r="I3406" s="89"/>
      <c r="J3406" s="54"/>
      <c r="K3406" s="75" t="s">
        <v>34</v>
      </c>
      <c r="L3406" s="76">
        <f t="shared" si="241"/>
        <v>0</v>
      </c>
      <c r="M3406" s="76"/>
      <c r="N3406" s="76"/>
      <c r="O3406" s="76"/>
      <c r="P3406" s="76"/>
      <c r="Q3406" s="76"/>
      <c r="R3406" s="76"/>
      <c r="S3406" s="76"/>
      <c r="T3406" s="76"/>
      <c r="U3406" s="76"/>
      <c r="V3406" s="76"/>
      <c r="W3406" s="76"/>
      <c r="X3406" s="76"/>
    </row>
    <row r="3407" spans="1:24">
      <c r="A3407" s="54"/>
      <c r="B3407" s="54"/>
      <c r="C3407" s="103"/>
      <c r="D3407" s="195"/>
      <c r="E3407" s="195"/>
      <c r="F3407" s="81"/>
      <c r="G3407" s="195"/>
      <c r="H3407" s="195"/>
      <c r="I3407" s="90"/>
      <c r="J3407" s="80"/>
      <c r="K3407" s="84" t="s">
        <v>36</v>
      </c>
      <c r="L3407" s="76">
        <f t="shared" si="241"/>
        <v>2</v>
      </c>
      <c r="M3407" s="76"/>
      <c r="N3407" s="76"/>
      <c r="O3407" s="76">
        <v>1</v>
      </c>
      <c r="P3407" s="76"/>
      <c r="Q3407" s="76"/>
      <c r="R3407" s="76"/>
      <c r="S3407" s="76">
        <v>1</v>
      </c>
      <c r="T3407" s="76"/>
      <c r="U3407" s="76"/>
      <c r="V3407" s="76"/>
      <c r="W3407" s="76"/>
      <c r="X3407" s="76"/>
    </row>
    <row r="3408" spans="1:24">
      <c r="A3408" s="54"/>
      <c r="B3408" s="54"/>
      <c r="C3408" s="103" t="s">
        <v>33</v>
      </c>
      <c r="D3408" s="195" t="s">
        <v>5152</v>
      </c>
      <c r="E3408" s="195" t="s">
        <v>5153</v>
      </c>
      <c r="F3408" s="58" t="s">
        <v>5154</v>
      </c>
      <c r="G3408" s="195" t="s">
        <v>5155</v>
      </c>
      <c r="H3408" s="195" t="s">
        <v>5156</v>
      </c>
      <c r="I3408" s="89">
        <v>0</v>
      </c>
      <c r="J3408" s="46" t="s">
        <v>39</v>
      </c>
      <c r="K3408" s="75" t="s">
        <v>32</v>
      </c>
      <c r="L3408" s="76">
        <f t="shared" si="241"/>
        <v>0</v>
      </c>
      <c r="M3408" s="76"/>
      <c r="N3408" s="76"/>
      <c r="O3408" s="76"/>
      <c r="P3408" s="76"/>
      <c r="Q3408" s="76"/>
      <c r="R3408" s="76"/>
      <c r="S3408" s="76"/>
      <c r="T3408" s="76"/>
      <c r="U3408" s="76"/>
      <c r="V3408" s="76"/>
      <c r="W3408" s="76"/>
      <c r="X3408" s="76"/>
    </row>
    <row r="3409" spans="1:24">
      <c r="A3409" s="54"/>
      <c r="B3409" s="54"/>
      <c r="C3409" s="103"/>
      <c r="D3409" s="195"/>
      <c r="E3409" s="195"/>
      <c r="F3409" s="77"/>
      <c r="G3409" s="195"/>
      <c r="H3409" s="195"/>
      <c r="I3409" s="89"/>
      <c r="J3409" s="54"/>
      <c r="K3409" s="75" t="s">
        <v>34</v>
      </c>
      <c r="L3409" s="76">
        <f t="shared" si="241"/>
        <v>0</v>
      </c>
      <c r="M3409" s="76"/>
      <c r="N3409" s="76"/>
      <c r="O3409" s="76"/>
      <c r="P3409" s="76"/>
      <c r="Q3409" s="76"/>
      <c r="R3409" s="76"/>
      <c r="S3409" s="76"/>
      <c r="T3409" s="76"/>
      <c r="U3409" s="76"/>
      <c r="V3409" s="76"/>
      <c r="W3409" s="76"/>
      <c r="X3409" s="76"/>
    </row>
    <row r="3410" spans="1:24">
      <c r="A3410" s="54"/>
      <c r="B3410" s="80"/>
      <c r="C3410" s="103"/>
      <c r="D3410" s="195"/>
      <c r="E3410" s="195"/>
      <c r="F3410" s="81"/>
      <c r="G3410" s="195"/>
      <c r="H3410" s="195"/>
      <c r="I3410" s="90"/>
      <c r="J3410" s="80"/>
      <c r="K3410" s="84" t="s">
        <v>36</v>
      </c>
      <c r="L3410" s="76">
        <f t="shared" si="241"/>
        <v>2</v>
      </c>
      <c r="M3410" s="76"/>
      <c r="N3410" s="76"/>
      <c r="O3410" s="76">
        <v>1</v>
      </c>
      <c r="P3410" s="76"/>
      <c r="Q3410" s="76"/>
      <c r="R3410" s="76"/>
      <c r="S3410" s="76">
        <v>1</v>
      </c>
      <c r="T3410" s="76"/>
      <c r="U3410" s="76"/>
      <c r="V3410" s="76"/>
      <c r="W3410" s="76"/>
      <c r="X3410" s="76"/>
    </row>
    <row r="3411" spans="1:24">
      <c r="A3411" s="54"/>
      <c r="B3411" s="103" t="s">
        <v>5157</v>
      </c>
      <c r="C3411" s="103"/>
      <c r="D3411" s="136">
        <f>COUNTA(D3414:D3629)</f>
        <v>72</v>
      </c>
      <c r="E3411" s="58"/>
      <c r="F3411" s="46"/>
      <c r="G3411" s="448"/>
      <c r="H3411" s="58"/>
      <c r="I3411" s="89">
        <f>SUM(I3414:I3629)</f>
        <v>608180</v>
      </c>
      <c r="J3411" s="46" t="s">
        <v>1508</v>
      </c>
      <c r="K3411" s="75" t="s">
        <v>1509</v>
      </c>
      <c r="L3411" s="76">
        <f t="shared" si="241"/>
        <v>86</v>
      </c>
      <c r="M3411" s="76">
        <f>M3414+M3417+M3420+M3423+M3426+M3429+M3432+M3435+M3438+M3441+M3444+M3447+M3450+M3453+M3456+M3459+M3462+M3465+M3468+M3471+M3474+M3477+M3480+M3483+M3486+M3489+M3492+M3495+M3498+M3501+M3504+M3507+M3510+M3513+M3516+M3519+M3522+M3525+M3528+M3531+M3534+M3537+M3540+M3543+M3546+M3549+M3552+M3555+M3558+M3561+M3564+M3567+M3570+M3573+M3576+M3579+M3582+M3585+M3588+M3591+M3594+M3597+M3600+M3603+M3606+M3609+M3612+M3615+M3618+M3621+M3624+M3627</f>
        <v>7</v>
      </c>
      <c r="N3411" s="76">
        <f t="shared" ref="N3411:X3411" si="242">N3414+N3417+N3420+N3423+N3426+N3429+N3432+N3435+N3438+N3441+N3444+N3447+N3450+N3453+N3456+N3459+N3462+N3465+N3468+N3471+N3474+N3477+N3480+N3483+N3486+N3489+N3492+N3495+N3498+N3501+N3504+N3507+N3510+N3513+N3516+N3519+N3522+N3525+N3528+N3531+N3534+N3537+N3540+N3543+N3546+N3549+N3552+N3555+N3558+N3561+N3564+N3567+N3570+N3573+N3576+N3579+N3582+N3585+N3588+N3591+N3594+N3597+N3600+N3603+N3606+N3609+N3612+N3615+N3618+N3621+N3624+N3627</f>
        <v>14</v>
      </c>
      <c r="O3411" s="76">
        <f t="shared" si="242"/>
        <v>4</v>
      </c>
      <c r="P3411" s="76">
        <f t="shared" si="242"/>
        <v>0</v>
      </c>
      <c r="Q3411" s="76">
        <f t="shared" si="242"/>
        <v>0</v>
      </c>
      <c r="R3411" s="76">
        <f t="shared" si="242"/>
        <v>1</v>
      </c>
      <c r="S3411" s="76">
        <f t="shared" si="242"/>
        <v>33</v>
      </c>
      <c r="T3411" s="76">
        <f t="shared" si="242"/>
        <v>24</v>
      </c>
      <c r="U3411" s="76">
        <f t="shared" si="242"/>
        <v>0</v>
      </c>
      <c r="V3411" s="76">
        <f t="shared" si="242"/>
        <v>0</v>
      </c>
      <c r="W3411" s="76">
        <f t="shared" si="242"/>
        <v>0</v>
      </c>
      <c r="X3411" s="76">
        <f t="shared" si="242"/>
        <v>3</v>
      </c>
    </row>
    <row r="3412" spans="1:24">
      <c r="A3412" s="54"/>
      <c r="B3412" s="103"/>
      <c r="C3412" s="103"/>
      <c r="D3412" s="136"/>
      <c r="E3412" s="77"/>
      <c r="F3412" s="54"/>
      <c r="G3412" s="444"/>
      <c r="H3412" s="77"/>
      <c r="I3412" s="89"/>
      <c r="J3412" s="54"/>
      <c r="K3412" s="75" t="s">
        <v>1501</v>
      </c>
      <c r="L3412" s="76">
        <f t="shared" si="241"/>
        <v>13</v>
      </c>
      <c r="M3412" s="76">
        <f t="shared" ref="M3412:X3413" si="243">M3415+M3418+M3421+M3424+M3427+M3430+M3433+M3436+M3439+M3442+M3445+M3448+M3451+M3454+M3457+M3460+M3463+M3466+M3469+M3472+M3475+M3478+M3481+M3484+M3487+M3490+M3493+M3496+M3499+M3502+M3505+M3508+M3511+M3514+M3517+M3520+M3523+M3526+M3529+M3532+M3535+M3538+M3541+M3544+M3547+M3550+M3553+M3556+M3559+M3562+M3565+M3568+M3571+M3574+M3577+M3580+M3583+M3586+M3589+M3592+M3595+M3598+M3601+M3604+M3607+M3610+M3613+M3616+M3619+M3622+M3625+M3628</f>
        <v>13</v>
      </c>
      <c r="N3412" s="76">
        <f t="shared" si="243"/>
        <v>0</v>
      </c>
      <c r="O3412" s="76">
        <f t="shared" si="243"/>
        <v>0</v>
      </c>
      <c r="P3412" s="76">
        <f t="shared" si="243"/>
        <v>0</v>
      </c>
      <c r="Q3412" s="76">
        <f t="shared" si="243"/>
        <v>0</v>
      </c>
      <c r="R3412" s="76">
        <f t="shared" si="243"/>
        <v>0</v>
      </c>
      <c r="S3412" s="76">
        <f t="shared" si="243"/>
        <v>0</v>
      </c>
      <c r="T3412" s="76">
        <f t="shared" si="243"/>
        <v>0</v>
      </c>
      <c r="U3412" s="76">
        <f t="shared" si="243"/>
        <v>0</v>
      </c>
      <c r="V3412" s="76">
        <f t="shared" si="243"/>
        <v>0</v>
      </c>
      <c r="W3412" s="76">
        <f t="shared" si="243"/>
        <v>0</v>
      </c>
      <c r="X3412" s="76">
        <f t="shared" si="243"/>
        <v>0</v>
      </c>
    </row>
    <row r="3413" spans="1:24">
      <c r="A3413" s="54"/>
      <c r="B3413" s="103"/>
      <c r="C3413" s="103"/>
      <c r="D3413" s="138"/>
      <c r="E3413" s="81"/>
      <c r="F3413" s="80"/>
      <c r="G3413" s="445"/>
      <c r="H3413" s="81"/>
      <c r="I3413" s="90"/>
      <c r="J3413" s="80"/>
      <c r="K3413" s="84" t="s">
        <v>1502</v>
      </c>
      <c r="L3413" s="76">
        <f t="shared" si="241"/>
        <v>209</v>
      </c>
      <c r="M3413" s="76">
        <f t="shared" si="243"/>
        <v>3</v>
      </c>
      <c r="N3413" s="76">
        <f t="shared" si="243"/>
        <v>0</v>
      </c>
      <c r="O3413" s="76">
        <f t="shared" si="243"/>
        <v>27</v>
      </c>
      <c r="P3413" s="76">
        <f t="shared" si="243"/>
        <v>0</v>
      </c>
      <c r="Q3413" s="76">
        <f t="shared" si="243"/>
        <v>0</v>
      </c>
      <c r="R3413" s="76">
        <f t="shared" si="243"/>
        <v>16</v>
      </c>
      <c r="S3413" s="76">
        <f t="shared" si="243"/>
        <v>112</v>
      </c>
      <c r="T3413" s="76">
        <f t="shared" si="243"/>
        <v>12</v>
      </c>
      <c r="U3413" s="76">
        <f t="shared" si="243"/>
        <v>15</v>
      </c>
      <c r="V3413" s="76">
        <f t="shared" si="243"/>
        <v>0</v>
      </c>
      <c r="W3413" s="76">
        <f t="shared" si="243"/>
        <v>4</v>
      </c>
      <c r="X3413" s="76">
        <f t="shared" si="243"/>
        <v>20</v>
      </c>
    </row>
    <row r="3414" spans="1:24">
      <c r="A3414" s="54"/>
      <c r="B3414" s="46" t="s">
        <v>5158</v>
      </c>
      <c r="C3414" s="195" t="s">
        <v>1622</v>
      </c>
      <c r="D3414" s="195" t="s">
        <v>5159</v>
      </c>
      <c r="E3414" s="195" t="s">
        <v>5160</v>
      </c>
      <c r="F3414" s="195" t="s">
        <v>5161</v>
      </c>
      <c r="G3414" s="195" t="s">
        <v>5162</v>
      </c>
      <c r="H3414" s="195" t="s">
        <v>5163</v>
      </c>
      <c r="I3414" s="89">
        <v>22333</v>
      </c>
      <c r="J3414" s="46" t="s">
        <v>39</v>
      </c>
      <c r="K3414" s="75" t="s">
        <v>32</v>
      </c>
      <c r="L3414" s="76">
        <f t="shared" si="241"/>
        <v>20</v>
      </c>
      <c r="M3414" s="76"/>
      <c r="N3414" s="76">
        <v>5</v>
      </c>
      <c r="O3414" s="76">
        <v>1</v>
      </c>
      <c r="P3414" s="76"/>
      <c r="Q3414" s="76"/>
      <c r="R3414" s="76"/>
      <c r="S3414" s="76">
        <v>9</v>
      </c>
      <c r="T3414" s="76">
        <v>5</v>
      </c>
      <c r="U3414" s="76"/>
      <c r="V3414" s="76"/>
      <c r="W3414" s="76"/>
      <c r="X3414" s="76"/>
    </row>
    <row r="3415" spans="1:24">
      <c r="A3415" s="54"/>
      <c r="B3415" s="54"/>
      <c r="C3415" s="195"/>
      <c r="D3415" s="195"/>
      <c r="E3415" s="195"/>
      <c r="F3415" s="195"/>
      <c r="G3415" s="195"/>
      <c r="H3415" s="195"/>
      <c r="I3415" s="89"/>
      <c r="J3415" s="54"/>
      <c r="K3415" s="75" t="s">
        <v>34</v>
      </c>
      <c r="L3415" s="76">
        <f t="shared" si="241"/>
        <v>4</v>
      </c>
      <c r="M3415" s="76">
        <v>4</v>
      </c>
      <c r="N3415" s="76"/>
      <c r="O3415" s="76"/>
      <c r="P3415" s="76"/>
      <c r="Q3415" s="76"/>
      <c r="R3415" s="76"/>
      <c r="S3415" s="76"/>
      <c r="T3415" s="76"/>
      <c r="U3415" s="76"/>
      <c r="V3415" s="76"/>
      <c r="W3415" s="76"/>
      <c r="X3415" s="76"/>
    </row>
    <row r="3416" spans="1:24">
      <c r="A3416" s="54"/>
      <c r="B3416" s="54"/>
      <c r="C3416" s="195"/>
      <c r="D3416" s="195"/>
      <c r="E3416" s="195"/>
      <c r="F3416" s="195"/>
      <c r="G3416" s="195"/>
      <c r="H3416" s="195"/>
      <c r="I3416" s="90"/>
      <c r="J3416" s="80"/>
      <c r="K3416" s="84" t="s">
        <v>36</v>
      </c>
      <c r="L3416" s="76">
        <f t="shared" si="241"/>
        <v>0</v>
      </c>
      <c r="M3416" s="76"/>
      <c r="N3416" s="76"/>
      <c r="O3416" s="76"/>
      <c r="P3416" s="76"/>
      <c r="Q3416" s="76"/>
      <c r="R3416" s="76"/>
      <c r="S3416" s="76"/>
      <c r="T3416" s="76"/>
      <c r="U3416" s="76"/>
      <c r="V3416" s="76"/>
      <c r="W3416" s="76"/>
      <c r="X3416" s="76"/>
    </row>
    <row r="3417" spans="1:24">
      <c r="A3417" s="54"/>
      <c r="B3417" s="54"/>
      <c r="C3417" s="195" t="s">
        <v>35</v>
      </c>
      <c r="D3417" s="195" t="s">
        <v>5164</v>
      </c>
      <c r="E3417" s="195" t="s">
        <v>5165</v>
      </c>
      <c r="F3417" s="195" t="s">
        <v>5166</v>
      </c>
      <c r="G3417" s="195" t="s">
        <v>5167</v>
      </c>
      <c r="H3417" s="195" t="s">
        <v>5168</v>
      </c>
      <c r="I3417" s="89">
        <v>21380</v>
      </c>
      <c r="J3417" s="46" t="s">
        <v>39</v>
      </c>
      <c r="K3417" s="75" t="s">
        <v>32</v>
      </c>
      <c r="L3417" s="76">
        <f t="shared" si="241"/>
        <v>23</v>
      </c>
      <c r="M3417" s="76"/>
      <c r="N3417" s="76">
        <v>5</v>
      </c>
      <c r="O3417" s="76">
        <v>2</v>
      </c>
      <c r="P3417" s="76"/>
      <c r="Q3417" s="76"/>
      <c r="R3417" s="76"/>
      <c r="S3417" s="76">
        <v>9</v>
      </c>
      <c r="T3417" s="76">
        <v>6</v>
      </c>
      <c r="U3417" s="76"/>
      <c r="V3417" s="76"/>
      <c r="W3417" s="76"/>
      <c r="X3417" s="76">
        <v>1</v>
      </c>
    </row>
    <row r="3418" spans="1:24">
      <c r="A3418" s="54"/>
      <c r="B3418" s="54"/>
      <c r="C3418" s="195"/>
      <c r="D3418" s="195"/>
      <c r="E3418" s="195"/>
      <c r="F3418" s="195"/>
      <c r="G3418" s="195"/>
      <c r="H3418" s="195"/>
      <c r="I3418" s="89"/>
      <c r="J3418" s="54"/>
      <c r="K3418" s="75" t="s">
        <v>34</v>
      </c>
      <c r="L3418" s="76">
        <f t="shared" si="241"/>
        <v>6</v>
      </c>
      <c r="M3418" s="76">
        <v>6</v>
      </c>
      <c r="N3418" s="76"/>
      <c r="O3418" s="76"/>
      <c r="P3418" s="76"/>
      <c r="Q3418" s="76"/>
      <c r="R3418" s="76"/>
      <c r="S3418" s="76"/>
      <c r="T3418" s="76"/>
      <c r="U3418" s="76"/>
      <c r="V3418" s="76"/>
      <c r="W3418" s="76"/>
      <c r="X3418" s="76"/>
    </row>
    <row r="3419" spans="1:24">
      <c r="A3419" s="54"/>
      <c r="B3419" s="54"/>
      <c r="C3419" s="195"/>
      <c r="D3419" s="195"/>
      <c r="E3419" s="195"/>
      <c r="F3419" s="195"/>
      <c r="G3419" s="195"/>
      <c r="H3419" s="195"/>
      <c r="I3419" s="90"/>
      <c r="J3419" s="80"/>
      <c r="K3419" s="84" t="s">
        <v>36</v>
      </c>
      <c r="L3419" s="76">
        <f t="shared" si="241"/>
        <v>2</v>
      </c>
      <c r="M3419" s="76"/>
      <c r="N3419" s="76"/>
      <c r="O3419" s="76"/>
      <c r="P3419" s="76"/>
      <c r="Q3419" s="76"/>
      <c r="R3419" s="76"/>
      <c r="S3419" s="76"/>
      <c r="T3419" s="76">
        <v>2</v>
      </c>
      <c r="U3419" s="76"/>
      <c r="V3419" s="76"/>
      <c r="W3419" s="76"/>
      <c r="X3419" s="76"/>
    </row>
    <row r="3420" spans="1:24">
      <c r="A3420" s="54"/>
      <c r="B3420" s="54"/>
      <c r="C3420" s="195" t="s">
        <v>31</v>
      </c>
      <c r="D3420" s="195" t="s">
        <v>5169</v>
      </c>
      <c r="E3420" s="195" t="s">
        <v>5170</v>
      </c>
      <c r="F3420" s="195" t="s">
        <v>5171</v>
      </c>
      <c r="G3420" s="195" t="s">
        <v>5172</v>
      </c>
      <c r="H3420" s="195" t="s">
        <v>5173</v>
      </c>
      <c r="I3420" s="89">
        <v>22963</v>
      </c>
      <c r="J3420" s="46" t="s">
        <v>39</v>
      </c>
      <c r="K3420" s="75" t="s">
        <v>32</v>
      </c>
      <c r="L3420" s="76">
        <f t="shared" si="241"/>
        <v>21</v>
      </c>
      <c r="M3420" s="76"/>
      <c r="N3420" s="76">
        <v>4</v>
      </c>
      <c r="O3420" s="76">
        <v>1</v>
      </c>
      <c r="P3420" s="76"/>
      <c r="Q3420" s="76"/>
      <c r="R3420" s="76"/>
      <c r="S3420" s="76">
        <v>11</v>
      </c>
      <c r="T3420" s="76">
        <v>5</v>
      </c>
      <c r="U3420" s="76"/>
      <c r="V3420" s="76"/>
      <c r="W3420" s="76"/>
      <c r="X3420" s="76"/>
    </row>
    <row r="3421" spans="1:24">
      <c r="A3421" s="54"/>
      <c r="B3421" s="54"/>
      <c r="C3421" s="195"/>
      <c r="D3421" s="195"/>
      <c r="E3421" s="195"/>
      <c r="F3421" s="195"/>
      <c r="G3421" s="195"/>
      <c r="H3421" s="195"/>
      <c r="I3421" s="89"/>
      <c r="J3421" s="54"/>
      <c r="K3421" s="75" t="s">
        <v>34</v>
      </c>
      <c r="L3421" s="76">
        <f t="shared" si="241"/>
        <v>3</v>
      </c>
      <c r="M3421" s="76">
        <v>3</v>
      </c>
      <c r="N3421" s="76"/>
      <c r="O3421" s="76"/>
      <c r="P3421" s="76"/>
      <c r="Q3421" s="76"/>
      <c r="R3421" s="76"/>
      <c r="S3421" s="76"/>
      <c r="T3421" s="76"/>
      <c r="U3421" s="76"/>
      <c r="V3421" s="76"/>
      <c r="W3421" s="76"/>
      <c r="X3421" s="76"/>
    </row>
    <row r="3422" spans="1:24">
      <c r="A3422" s="54"/>
      <c r="B3422" s="54"/>
      <c r="C3422" s="195"/>
      <c r="D3422" s="195"/>
      <c r="E3422" s="195"/>
      <c r="F3422" s="195"/>
      <c r="G3422" s="195"/>
      <c r="H3422" s="195"/>
      <c r="I3422" s="90"/>
      <c r="J3422" s="80"/>
      <c r="K3422" s="84" t="s">
        <v>36</v>
      </c>
      <c r="L3422" s="76">
        <f t="shared" si="241"/>
        <v>0</v>
      </c>
      <c r="M3422" s="76"/>
      <c r="N3422" s="76"/>
      <c r="O3422" s="76"/>
      <c r="P3422" s="76"/>
      <c r="Q3422" s="76"/>
      <c r="R3422" s="76"/>
      <c r="S3422" s="76"/>
      <c r="T3422" s="76"/>
      <c r="U3422" s="76"/>
      <c r="V3422" s="76"/>
      <c r="W3422" s="76"/>
      <c r="X3422" s="76"/>
    </row>
    <row r="3423" spans="1:24">
      <c r="A3423" s="54"/>
      <c r="B3423" s="54"/>
      <c r="C3423" s="195" t="s">
        <v>33</v>
      </c>
      <c r="D3423" s="195" t="s">
        <v>5174</v>
      </c>
      <c r="E3423" s="195" t="s">
        <v>5175</v>
      </c>
      <c r="F3423" s="195" t="s">
        <v>5176</v>
      </c>
      <c r="G3423" s="195" t="s">
        <v>5177</v>
      </c>
      <c r="H3423" s="195" t="s">
        <v>5178</v>
      </c>
      <c r="I3423" s="89">
        <v>7359</v>
      </c>
      <c r="J3423" s="46" t="s">
        <v>39</v>
      </c>
      <c r="K3423" s="75" t="s">
        <v>32</v>
      </c>
      <c r="L3423" s="76">
        <f t="shared" si="241"/>
        <v>0</v>
      </c>
      <c r="M3423" s="76"/>
      <c r="N3423" s="76"/>
      <c r="O3423" s="76"/>
      <c r="P3423" s="76"/>
      <c r="Q3423" s="76"/>
      <c r="R3423" s="76"/>
      <c r="S3423" s="76"/>
      <c r="T3423" s="76"/>
      <c r="U3423" s="76"/>
      <c r="V3423" s="76"/>
      <c r="W3423" s="76"/>
      <c r="X3423" s="76"/>
    </row>
    <row r="3424" spans="1:24">
      <c r="A3424" s="54"/>
      <c r="B3424" s="54"/>
      <c r="C3424" s="195"/>
      <c r="D3424" s="195"/>
      <c r="E3424" s="195"/>
      <c r="F3424" s="195"/>
      <c r="G3424" s="195"/>
      <c r="H3424" s="195"/>
      <c r="I3424" s="89"/>
      <c r="J3424" s="54"/>
      <c r="K3424" s="75" t="s">
        <v>34</v>
      </c>
      <c r="L3424" s="76">
        <f t="shared" si="241"/>
        <v>0</v>
      </c>
      <c r="M3424" s="76"/>
      <c r="N3424" s="76"/>
      <c r="O3424" s="76"/>
      <c r="P3424" s="76"/>
      <c r="Q3424" s="76"/>
      <c r="R3424" s="76"/>
      <c r="S3424" s="76"/>
      <c r="T3424" s="76"/>
      <c r="U3424" s="76"/>
      <c r="V3424" s="76"/>
      <c r="W3424" s="76"/>
      <c r="X3424" s="76"/>
    </row>
    <row r="3425" spans="1:24">
      <c r="A3425" s="54"/>
      <c r="B3425" s="54"/>
      <c r="C3425" s="195"/>
      <c r="D3425" s="195"/>
      <c r="E3425" s="195"/>
      <c r="F3425" s="195"/>
      <c r="G3425" s="195"/>
      <c r="H3425" s="195"/>
      <c r="I3425" s="90"/>
      <c r="J3425" s="80"/>
      <c r="K3425" s="84" t="s">
        <v>36</v>
      </c>
      <c r="L3425" s="76">
        <f t="shared" si="241"/>
        <v>14</v>
      </c>
      <c r="M3425" s="76"/>
      <c r="N3425" s="76"/>
      <c r="O3425" s="76"/>
      <c r="P3425" s="76"/>
      <c r="Q3425" s="76"/>
      <c r="R3425" s="76">
        <v>1</v>
      </c>
      <c r="S3425" s="76">
        <v>13</v>
      </c>
      <c r="T3425" s="76"/>
      <c r="U3425" s="76"/>
      <c r="V3425" s="76"/>
      <c r="W3425" s="76"/>
      <c r="X3425" s="76"/>
    </row>
    <row r="3426" spans="1:24">
      <c r="A3426" s="54"/>
      <c r="B3426" s="54"/>
      <c r="C3426" s="195" t="s">
        <v>35</v>
      </c>
      <c r="D3426" s="195" t="s">
        <v>5179</v>
      </c>
      <c r="E3426" s="195" t="s">
        <v>5180</v>
      </c>
      <c r="F3426" s="195" t="s">
        <v>5181</v>
      </c>
      <c r="G3426" s="195" t="s">
        <v>5182</v>
      </c>
      <c r="H3426" s="195" t="s">
        <v>5183</v>
      </c>
      <c r="I3426" s="89">
        <v>12859</v>
      </c>
      <c r="J3426" s="46" t="s">
        <v>39</v>
      </c>
      <c r="K3426" s="75" t="s">
        <v>32</v>
      </c>
      <c r="L3426" s="76">
        <f t="shared" si="241"/>
        <v>7</v>
      </c>
      <c r="M3426" s="76"/>
      <c r="N3426" s="76"/>
      <c r="O3426" s="76"/>
      <c r="P3426" s="76"/>
      <c r="Q3426" s="76"/>
      <c r="R3426" s="76"/>
      <c r="S3426" s="76"/>
      <c r="T3426" s="76">
        <v>7</v>
      </c>
      <c r="U3426" s="76"/>
      <c r="V3426" s="76"/>
      <c r="W3426" s="76"/>
      <c r="X3426" s="76"/>
    </row>
    <row r="3427" spans="1:24">
      <c r="A3427" s="54"/>
      <c r="B3427" s="54"/>
      <c r="C3427" s="195"/>
      <c r="D3427" s="195"/>
      <c r="E3427" s="195"/>
      <c r="F3427" s="195"/>
      <c r="G3427" s="195"/>
      <c r="H3427" s="195"/>
      <c r="I3427" s="89"/>
      <c r="J3427" s="54"/>
      <c r="K3427" s="75" t="s">
        <v>34</v>
      </c>
      <c r="L3427" s="76">
        <f t="shared" si="241"/>
        <v>0</v>
      </c>
      <c r="M3427" s="76"/>
      <c r="N3427" s="76"/>
      <c r="O3427" s="76"/>
      <c r="P3427" s="76"/>
      <c r="Q3427" s="76"/>
      <c r="R3427" s="76"/>
      <c r="S3427" s="76"/>
      <c r="T3427" s="76"/>
      <c r="U3427" s="76"/>
      <c r="V3427" s="76"/>
      <c r="W3427" s="76"/>
      <c r="X3427" s="76"/>
    </row>
    <row r="3428" spans="1:24">
      <c r="A3428" s="54"/>
      <c r="B3428" s="54"/>
      <c r="C3428" s="195"/>
      <c r="D3428" s="195"/>
      <c r="E3428" s="195"/>
      <c r="F3428" s="195"/>
      <c r="G3428" s="195"/>
      <c r="H3428" s="195"/>
      <c r="I3428" s="90"/>
      <c r="J3428" s="80"/>
      <c r="K3428" s="84" t="s">
        <v>36</v>
      </c>
      <c r="L3428" s="76">
        <f t="shared" si="241"/>
        <v>5</v>
      </c>
      <c r="M3428" s="76"/>
      <c r="N3428" s="76"/>
      <c r="O3428" s="76"/>
      <c r="P3428" s="76"/>
      <c r="Q3428" s="76"/>
      <c r="R3428" s="76"/>
      <c r="S3428" s="76"/>
      <c r="T3428" s="76">
        <v>5</v>
      </c>
      <c r="U3428" s="76"/>
      <c r="V3428" s="76"/>
      <c r="W3428" s="76"/>
      <c r="X3428" s="76"/>
    </row>
    <row r="3429" spans="1:24">
      <c r="A3429" s="54"/>
      <c r="B3429" s="54"/>
      <c r="C3429" s="195" t="s">
        <v>33</v>
      </c>
      <c r="D3429" s="195" t="s">
        <v>5184</v>
      </c>
      <c r="E3429" s="195" t="s">
        <v>5185</v>
      </c>
      <c r="F3429" s="195" t="s">
        <v>5186</v>
      </c>
      <c r="G3429" s="195" t="s">
        <v>5187</v>
      </c>
      <c r="H3429" s="195" t="s">
        <v>5188</v>
      </c>
      <c r="I3429" s="89">
        <v>43164</v>
      </c>
      <c r="J3429" s="46" t="s">
        <v>39</v>
      </c>
      <c r="K3429" s="75" t="s">
        <v>32</v>
      </c>
      <c r="L3429" s="76">
        <f t="shared" si="241"/>
        <v>0</v>
      </c>
      <c r="M3429" s="76"/>
      <c r="N3429" s="76"/>
      <c r="O3429" s="76"/>
      <c r="P3429" s="76"/>
      <c r="Q3429" s="76"/>
      <c r="R3429" s="76"/>
      <c r="S3429" s="76"/>
      <c r="T3429" s="76"/>
      <c r="U3429" s="76"/>
      <c r="V3429" s="76"/>
      <c r="W3429" s="76"/>
      <c r="X3429" s="76"/>
    </row>
    <row r="3430" spans="1:24">
      <c r="A3430" s="54"/>
      <c r="B3430" s="54"/>
      <c r="C3430" s="195"/>
      <c r="D3430" s="195"/>
      <c r="E3430" s="195"/>
      <c r="F3430" s="195"/>
      <c r="G3430" s="195"/>
      <c r="H3430" s="195"/>
      <c r="I3430" s="89"/>
      <c r="J3430" s="54"/>
      <c r="K3430" s="75" t="s">
        <v>34</v>
      </c>
      <c r="L3430" s="76">
        <f t="shared" si="241"/>
        <v>0</v>
      </c>
      <c r="M3430" s="76"/>
      <c r="N3430" s="76"/>
      <c r="O3430" s="76"/>
      <c r="P3430" s="76"/>
      <c r="Q3430" s="76"/>
      <c r="R3430" s="76"/>
      <c r="S3430" s="76"/>
      <c r="T3430" s="76"/>
      <c r="U3430" s="76"/>
      <c r="V3430" s="76"/>
      <c r="W3430" s="76"/>
      <c r="X3430" s="76"/>
    </row>
    <row r="3431" spans="1:24">
      <c r="A3431" s="54"/>
      <c r="B3431" s="54"/>
      <c r="C3431" s="195"/>
      <c r="D3431" s="195"/>
      <c r="E3431" s="195"/>
      <c r="F3431" s="195"/>
      <c r="G3431" s="195"/>
      <c r="H3431" s="195"/>
      <c r="I3431" s="90"/>
      <c r="J3431" s="80"/>
      <c r="K3431" s="84" t="s">
        <v>36</v>
      </c>
      <c r="L3431" s="76">
        <f t="shared" si="241"/>
        <v>5</v>
      </c>
      <c r="M3431" s="76"/>
      <c r="N3431" s="76"/>
      <c r="O3431" s="76"/>
      <c r="P3431" s="76"/>
      <c r="Q3431" s="76"/>
      <c r="R3431" s="76"/>
      <c r="S3431" s="76"/>
      <c r="T3431" s="76"/>
      <c r="U3431" s="76">
        <v>5</v>
      </c>
      <c r="V3431" s="76"/>
      <c r="W3431" s="76"/>
      <c r="X3431" s="76"/>
    </row>
    <row r="3432" spans="1:24">
      <c r="A3432" s="54"/>
      <c r="B3432" s="54"/>
      <c r="C3432" s="195" t="s">
        <v>33</v>
      </c>
      <c r="D3432" s="195" t="s">
        <v>5189</v>
      </c>
      <c r="E3432" s="195" t="s">
        <v>5190</v>
      </c>
      <c r="F3432" s="195" t="s">
        <v>5191</v>
      </c>
      <c r="G3432" s="195" t="s">
        <v>5192</v>
      </c>
      <c r="H3432" s="195" t="s">
        <v>5193</v>
      </c>
      <c r="I3432" s="89">
        <v>3768</v>
      </c>
      <c r="J3432" s="46" t="s">
        <v>39</v>
      </c>
      <c r="K3432" s="75" t="s">
        <v>32</v>
      </c>
      <c r="L3432" s="76">
        <f t="shared" si="241"/>
        <v>0</v>
      </c>
      <c r="M3432" s="76"/>
      <c r="N3432" s="76"/>
      <c r="O3432" s="76"/>
      <c r="P3432" s="76"/>
      <c r="Q3432" s="76"/>
      <c r="R3432" s="76"/>
      <c r="S3432" s="76"/>
      <c r="T3432" s="76"/>
      <c r="U3432" s="76"/>
      <c r="V3432" s="76"/>
      <c r="W3432" s="76"/>
      <c r="X3432" s="76"/>
    </row>
    <row r="3433" spans="1:24">
      <c r="A3433" s="54"/>
      <c r="B3433" s="54"/>
      <c r="C3433" s="195"/>
      <c r="D3433" s="195"/>
      <c r="E3433" s="195"/>
      <c r="F3433" s="195"/>
      <c r="G3433" s="195"/>
      <c r="H3433" s="195"/>
      <c r="I3433" s="89"/>
      <c r="J3433" s="54"/>
      <c r="K3433" s="75" t="s">
        <v>34</v>
      </c>
      <c r="L3433" s="76">
        <f t="shared" si="241"/>
        <v>0</v>
      </c>
      <c r="M3433" s="76"/>
      <c r="N3433" s="76"/>
      <c r="O3433" s="76"/>
      <c r="P3433" s="76"/>
      <c r="Q3433" s="76"/>
      <c r="R3433" s="76"/>
      <c r="S3433" s="76"/>
      <c r="T3433" s="76"/>
      <c r="U3433" s="76"/>
      <c r="V3433" s="76"/>
      <c r="W3433" s="76"/>
      <c r="X3433" s="76"/>
    </row>
    <row r="3434" spans="1:24">
      <c r="A3434" s="54"/>
      <c r="B3434" s="54"/>
      <c r="C3434" s="195"/>
      <c r="D3434" s="195"/>
      <c r="E3434" s="195"/>
      <c r="F3434" s="195"/>
      <c r="G3434" s="195"/>
      <c r="H3434" s="195"/>
      <c r="I3434" s="90"/>
      <c r="J3434" s="80"/>
      <c r="K3434" s="84" t="s">
        <v>36</v>
      </c>
      <c r="L3434" s="76">
        <f t="shared" si="241"/>
        <v>7</v>
      </c>
      <c r="M3434" s="76"/>
      <c r="N3434" s="76"/>
      <c r="O3434" s="76"/>
      <c r="P3434" s="76"/>
      <c r="Q3434" s="76"/>
      <c r="R3434" s="76"/>
      <c r="S3434" s="76">
        <v>7</v>
      </c>
      <c r="T3434" s="76"/>
      <c r="U3434" s="76"/>
      <c r="V3434" s="76"/>
      <c r="W3434" s="76"/>
      <c r="X3434" s="76"/>
    </row>
    <row r="3435" spans="1:24">
      <c r="A3435" s="54"/>
      <c r="B3435" s="54"/>
      <c r="C3435" s="195" t="s">
        <v>33</v>
      </c>
      <c r="D3435" s="195" t="s">
        <v>5194</v>
      </c>
      <c r="E3435" s="195" t="s">
        <v>5195</v>
      </c>
      <c r="F3435" s="195" t="s">
        <v>5196</v>
      </c>
      <c r="G3435" s="195" t="s">
        <v>5197</v>
      </c>
      <c r="H3435" s="195" t="s">
        <v>5198</v>
      </c>
      <c r="I3435" s="89">
        <v>2861</v>
      </c>
      <c r="J3435" s="46" t="s">
        <v>39</v>
      </c>
      <c r="K3435" s="75" t="s">
        <v>32</v>
      </c>
      <c r="L3435" s="76">
        <f t="shared" si="241"/>
        <v>0</v>
      </c>
      <c r="M3435" s="76"/>
      <c r="N3435" s="76"/>
      <c r="O3435" s="76"/>
      <c r="P3435" s="76"/>
      <c r="Q3435" s="76"/>
      <c r="R3435" s="76"/>
      <c r="S3435" s="76"/>
      <c r="T3435" s="76"/>
      <c r="U3435" s="76"/>
      <c r="V3435" s="76"/>
      <c r="W3435" s="76"/>
      <c r="X3435" s="76"/>
    </row>
    <row r="3436" spans="1:24">
      <c r="A3436" s="54"/>
      <c r="B3436" s="54"/>
      <c r="C3436" s="195"/>
      <c r="D3436" s="195"/>
      <c r="E3436" s="195"/>
      <c r="F3436" s="195"/>
      <c r="G3436" s="195"/>
      <c r="H3436" s="195"/>
      <c r="I3436" s="89"/>
      <c r="J3436" s="54"/>
      <c r="K3436" s="75" t="s">
        <v>34</v>
      </c>
      <c r="L3436" s="76">
        <f t="shared" si="241"/>
        <v>0</v>
      </c>
      <c r="M3436" s="76"/>
      <c r="N3436" s="76"/>
      <c r="O3436" s="76"/>
      <c r="P3436" s="76"/>
      <c r="Q3436" s="76"/>
      <c r="R3436" s="76"/>
      <c r="S3436" s="76"/>
      <c r="T3436" s="76"/>
      <c r="U3436" s="76"/>
      <c r="V3436" s="76"/>
      <c r="W3436" s="76"/>
      <c r="X3436" s="76"/>
    </row>
    <row r="3437" spans="1:24">
      <c r="A3437" s="54"/>
      <c r="B3437" s="54"/>
      <c r="C3437" s="195"/>
      <c r="D3437" s="195"/>
      <c r="E3437" s="195"/>
      <c r="F3437" s="195"/>
      <c r="G3437" s="195"/>
      <c r="H3437" s="195"/>
      <c r="I3437" s="90"/>
      <c r="J3437" s="80"/>
      <c r="K3437" s="84" t="s">
        <v>36</v>
      </c>
      <c r="L3437" s="76">
        <f t="shared" si="241"/>
        <v>6</v>
      </c>
      <c r="M3437" s="76"/>
      <c r="N3437" s="76"/>
      <c r="O3437" s="76"/>
      <c r="P3437" s="76"/>
      <c r="Q3437" s="76"/>
      <c r="R3437" s="76"/>
      <c r="S3437" s="76">
        <v>6</v>
      </c>
      <c r="T3437" s="76"/>
      <c r="U3437" s="76"/>
      <c r="V3437" s="76"/>
      <c r="W3437" s="76"/>
      <c r="X3437" s="76"/>
    </row>
    <row r="3438" spans="1:24">
      <c r="A3438" s="54"/>
      <c r="B3438" s="54"/>
      <c r="C3438" s="195" t="s">
        <v>33</v>
      </c>
      <c r="D3438" s="195" t="s">
        <v>5199</v>
      </c>
      <c r="E3438" s="195" t="s">
        <v>5200</v>
      </c>
      <c r="F3438" s="195" t="s">
        <v>5201</v>
      </c>
      <c r="G3438" s="195" t="s">
        <v>5202</v>
      </c>
      <c r="H3438" s="195" t="s">
        <v>5203</v>
      </c>
      <c r="I3438" s="89">
        <v>30360</v>
      </c>
      <c r="J3438" s="46" t="s">
        <v>39</v>
      </c>
      <c r="K3438" s="75" t="s">
        <v>32</v>
      </c>
      <c r="L3438" s="76">
        <f t="shared" si="241"/>
        <v>0</v>
      </c>
      <c r="M3438" s="76"/>
      <c r="N3438" s="76"/>
      <c r="O3438" s="76"/>
      <c r="P3438" s="76"/>
      <c r="Q3438" s="76"/>
      <c r="R3438" s="76"/>
      <c r="S3438" s="76"/>
      <c r="T3438" s="76"/>
      <c r="U3438" s="76"/>
      <c r="V3438" s="76"/>
      <c r="W3438" s="76"/>
      <c r="X3438" s="76"/>
    </row>
    <row r="3439" spans="1:24">
      <c r="A3439" s="54"/>
      <c r="B3439" s="54"/>
      <c r="C3439" s="195"/>
      <c r="D3439" s="195"/>
      <c r="E3439" s="195"/>
      <c r="F3439" s="195"/>
      <c r="G3439" s="195"/>
      <c r="H3439" s="195"/>
      <c r="I3439" s="89"/>
      <c r="J3439" s="54"/>
      <c r="K3439" s="75" t="s">
        <v>34</v>
      </c>
      <c r="L3439" s="76">
        <f t="shared" si="241"/>
        <v>0</v>
      </c>
      <c r="M3439" s="76"/>
      <c r="N3439" s="76"/>
      <c r="O3439" s="76"/>
      <c r="P3439" s="76"/>
      <c r="Q3439" s="76"/>
      <c r="R3439" s="76"/>
      <c r="S3439" s="76"/>
      <c r="T3439" s="76"/>
      <c r="U3439" s="76"/>
      <c r="V3439" s="76"/>
      <c r="W3439" s="76"/>
      <c r="X3439" s="76"/>
    </row>
    <row r="3440" spans="1:24">
      <c r="A3440" s="54"/>
      <c r="B3440" s="54"/>
      <c r="C3440" s="195"/>
      <c r="D3440" s="195"/>
      <c r="E3440" s="195"/>
      <c r="F3440" s="195"/>
      <c r="G3440" s="195"/>
      <c r="H3440" s="195"/>
      <c r="I3440" s="90"/>
      <c r="J3440" s="80"/>
      <c r="K3440" s="84" t="s">
        <v>36</v>
      </c>
      <c r="L3440" s="76">
        <f t="shared" si="241"/>
        <v>6</v>
      </c>
      <c r="M3440" s="76"/>
      <c r="N3440" s="76"/>
      <c r="O3440" s="76"/>
      <c r="P3440" s="76"/>
      <c r="Q3440" s="76"/>
      <c r="R3440" s="76"/>
      <c r="S3440" s="76">
        <v>6</v>
      </c>
      <c r="T3440" s="76"/>
      <c r="U3440" s="76"/>
      <c r="V3440" s="76"/>
      <c r="W3440" s="76"/>
      <c r="X3440" s="76"/>
    </row>
    <row r="3441" spans="1:24">
      <c r="A3441" s="54"/>
      <c r="B3441" s="54"/>
      <c r="C3441" s="195" t="s">
        <v>33</v>
      </c>
      <c r="D3441" s="195" t="s">
        <v>5204</v>
      </c>
      <c r="E3441" s="195" t="s">
        <v>5205</v>
      </c>
      <c r="F3441" s="195" t="s">
        <v>5206</v>
      </c>
      <c r="G3441" s="195" t="s">
        <v>5207</v>
      </c>
      <c r="H3441" s="195" t="s">
        <v>5208</v>
      </c>
      <c r="I3441" s="89">
        <v>16811</v>
      </c>
      <c r="J3441" s="46" t="s">
        <v>39</v>
      </c>
      <c r="K3441" s="75" t="s">
        <v>32</v>
      </c>
      <c r="L3441" s="76">
        <f t="shared" si="241"/>
        <v>0</v>
      </c>
      <c r="M3441" s="76"/>
      <c r="N3441" s="76"/>
      <c r="O3441" s="76"/>
      <c r="P3441" s="76"/>
      <c r="Q3441" s="76"/>
      <c r="R3441" s="76"/>
      <c r="S3441" s="76"/>
      <c r="T3441" s="76"/>
      <c r="U3441" s="76"/>
      <c r="V3441" s="76"/>
      <c r="W3441" s="76"/>
      <c r="X3441" s="76"/>
    </row>
    <row r="3442" spans="1:24">
      <c r="A3442" s="54"/>
      <c r="B3442" s="54"/>
      <c r="C3442" s="195"/>
      <c r="D3442" s="195"/>
      <c r="E3442" s="195"/>
      <c r="F3442" s="195"/>
      <c r="G3442" s="195"/>
      <c r="H3442" s="195"/>
      <c r="I3442" s="89"/>
      <c r="J3442" s="54"/>
      <c r="K3442" s="75" t="s">
        <v>34</v>
      </c>
      <c r="L3442" s="76">
        <f t="shared" si="241"/>
        <v>0</v>
      </c>
      <c r="M3442" s="76"/>
      <c r="N3442" s="76"/>
      <c r="O3442" s="76"/>
      <c r="P3442" s="76"/>
      <c r="Q3442" s="76"/>
      <c r="R3442" s="76"/>
      <c r="S3442" s="76"/>
      <c r="T3442" s="76"/>
      <c r="U3442" s="76"/>
      <c r="V3442" s="76"/>
      <c r="W3442" s="76"/>
      <c r="X3442" s="76"/>
    </row>
    <row r="3443" spans="1:24">
      <c r="A3443" s="54"/>
      <c r="B3443" s="54"/>
      <c r="C3443" s="195"/>
      <c r="D3443" s="195"/>
      <c r="E3443" s="195"/>
      <c r="F3443" s="195"/>
      <c r="G3443" s="195"/>
      <c r="H3443" s="195"/>
      <c r="I3443" s="90"/>
      <c r="J3443" s="80"/>
      <c r="K3443" s="84" t="s">
        <v>36</v>
      </c>
      <c r="L3443" s="76">
        <f t="shared" ref="L3443:L3506" si="244">SUM(M3443:X3443)</f>
        <v>6</v>
      </c>
      <c r="M3443" s="76"/>
      <c r="N3443" s="76"/>
      <c r="O3443" s="76"/>
      <c r="P3443" s="76"/>
      <c r="Q3443" s="76"/>
      <c r="R3443" s="76"/>
      <c r="S3443" s="76">
        <v>5</v>
      </c>
      <c r="T3443" s="76"/>
      <c r="U3443" s="76"/>
      <c r="V3443" s="76"/>
      <c r="W3443" s="76"/>
      <c r="X3443" s="76">
        <v>1</v>
      </c>
    </row>
    <row r="3444" spans="1:24">
      <c r="A3444" s="54"/>
      <c r="B3444" s="54"/>
      <c r="C3444" s="195" t="s">
        <v>33</v>
      </c>
      <c r="D3444" s="195" t="s">
        <v>5209</v>
      </c>
      <c r="E3444" s="195" t="s">
        <v>5210</v>
      </c>
      <c r="F3444" s="195" t="s">
        <v>5211</v>
      </c>
      <c r="G3444" s="195" t="s">
        <v>5212</v>
      </c>
      <c r="H3444" s="195" t="s">
        <v>5213</v>
      </c>
      <c r="I3444" s="89">
        <v>34</v>
      </c>
      <c r="J3444" s="46" t="s">
        <v>39</v>
      </c>
      <c r="K3444" s="75" t="s">
        <v>32</v>
      </c>
      <c r="L3444" s="76">
        <f t="shared" si="244"/>
        <v>0</v>
      </c>
      <c r="M3444" s="76"/>
      <c r="N3444" s="76"/>
      <c r="O3444" s="76"/>
      <c r="P3444" s="76"/>
      <c r="Q3444" s="76"/>
      <c r="R3444" s="76"/>
      <c r="S3444" s="76"/>
      <c r="T3444" s="76"/>
      <c r="U3444" s="76"/>
      <c r="V3444" s="76"/>
      <c r="W3444" s="76"/>
      <c r="X3444" s="76"/>
    </row>
    <row r="3445" spans="1:24">
      <c r="A3445" s="54"/>
      <c r="B3445" s="54"/>
      <c r="C3445" s="195"/>
      <c r="D3445" s="195"/>
      <c r="E3445" s="195"/>
      <c r="F3445" s="195"/>
      <c r="G3445" s="195"/>
      <c r="H3445" s="195"/>
      <c r="I3445" s="89"/>
      <c r="J3445" s="54"/>
      <c r="K3445" s="75" t="s">
        <v>34</v>
      </c>
      <c r="L3445" s="76">
        <f t="shared" si="244"/>
        <v>0</v>
      </c>
      <c r="M3445" s="76"/>
      <c r="N3445" s="76"/>
      <c r="O3445" s="76"/>
      <c r="P3445" s="76"/>
      <c r="Q3445" s="76"/>
      <c r="R3445" s="76"/>
      <c r="S3445" s="76"/>
      <c r="T3445" s="76"/>
      <c r="U3445" s="76"/>
      <c r="V3445" s="76"/>
      <c r="W3445" s="76"/>
      <c r="X3445" s="76"/>
    </row>
    <row r="3446" spans="1:24">
      <c r="A3446" s="54"/>
      <c r="B3446" s="54"/>
      <c r="C3446" s="195"/>
      <c r="D3446" s="195"/>
      <c r="E3446" s="195"/>
      <c r="F3446" s="195"/>
      <c r="G3446" s="195"/>
      <c r="H3446" s="195"/>
      <c r="I3446" s="90"/>
      <c r="J3446" s="80"/>
      <c r="K3446" s="84" t="s">
        <v>36</v>
      </c>
      <c r="L3446" s="76">
        <f t="shared" si="244"/>
        <v>2</v>
      </c>
      <c r="M3446" s="76"/>
      <c r="N3446" s="76"/>
      <c r="O3446" s="76"/>
      <c r="P3446" s="76"/>
      <c r="Q3446" s="76"/>
      <c r="R3446" s="76"/>
      <c r="S3446" s="76">
        <v>2</v>
      </c>
      <c r="T3446" s="76"/>
      <c r="U3446" s="76"/>
      <c r="V3446" s="76"/>
      <c r="W3446" s="76"/>
      <c r="X3446" s="76"/>
    </row>
    <row r="3447" spans="1:24">
      <c r="A3447" s="54"/>
      <c r="B3447" s="54"/>
      <c r="C3447" s="195" t="s">
        <v>35</v>
      </c>
      <c r="D3447" s="195" t="s">
        <v>4659</v>
      </c>
      <c r="E3447" s="195" t="s">
        <v>5214</v>
      </c>
      <c r="F3447" s="195" t="s">
        <v>5215</v>
      </c>
      <c r="G3447" s="195" t="s">
        <v>5216</v>
      </c>
      <c r="H3447" s="195" t="s">
        <v>5217</v>
      </c>
      <c r="I3447" s="89">
        <v>19</v>
      </c>
      <c r="J3447" s="46" t="s">
        <v>39</v>
      </c>
      <c r="K3447" s="75" t="s">
        <v>32</v>
      </c>
      <c r="L3447" s="76">
        <f t="shared" si="244"/>
        <v>2</v>
      </c>
      <c r="M3447" s="76"/>
      <c r="N3447" s="76"/>
      <c r="O3447" s="76"/>
      <c r="P3447" s="76"/>
      <c r="Q3447" s="76"/>
      <c r="R3447" s="76"/>
      <c r="S3447" s="76">
        <v>1</v>
      </c>
      <c r="T3447" s="76">
        <v>1</v>
      </c>
      <c r="U3447" s="76"/>
      <c r="V3447" s="76"/>
      <c r="W3447" s="76"/>
      <c r="X3447" s="76"/>
    </row>
    <row r="3448" spans="1:24">
      <c r="A3448" s="54"/>
      <c r="B3448" s="54"/>
      <c r="C3448" s="195"/>
      <c r="D3448" s="195"/>
      <c r="E3448" s="195"/>
      <c r="F3448" s="195"/>
      <c r="G3448" s="195"/>
      <c r="H3448" s="195"/>
      <c r="I3448" s="89"/>
      <c r="J3448" s="54"/>
      <c r="K3448" s="75" t="s">
        <v>34</v>
      </c>
      <c r="L3448" s="76">
        <f t="shared" si="244"/>
        <v>0</v>
      </c>
      <c r="M3448" s="76"/>
      <c r="N3448" s="76"/>
      <c r="O3448" s="76"/>
      <c r="P3448" s="76"/>
      <c r="Q3448" s="76"/>
      <c r="R3448" s="76"/>
      <c r="S3448" s="76"/>
      <c r="T3448" s="76"/>
      <c r="U3448" s="76"/>
      <c r="V3448" s="76"/>
      <c r="W3448" s="76"/>
      <c r="X3448" s="76"/>
    </row>
    <row r="3449" spans="1:24">
      <c r="A3449" s="54"/>
      <c r="B3449" s="54"/>
      <c r="C3449" s="195"/>
      <c r="D3449" s="195"/>
      <c r="E3449" s="195"/>
      <c r="F3449" s="195"/>
      <c r="G3449" s="195"/>
      <c r="H3449" s="195"/>
      <c r="I3449" s="90"/>
      <c r="J3449" s="80"/>
      <c r="K3449" s="84" t="s">
        <v>36</v>
      </c>
      <c r="L3449" s="76">
        <f t="shared" si="244"/>
        <v>2</v>
      </c>
      <c r="M3449" s="76"/>
      <c r="N3449" s="76"/>
      <c r="O3449" s="76">
        <v>2</v>
      </c>
      <c r="P3449" s="76"/>
      <c r="Q3449" s="76"/>
      <c r="R3449" s="76"/>
      <c r="S3449" s="76"/>
      <c r="T3449" s="76"/>
      <c r="U3449" s="76"/>
      <c r="V3449" s="76"/>
      <c r="W3449" s="76"/>
      <c r="X3449" s="76"/>
    </row>
    <row r="3450" spans="1:24">
      <c r="A3450" s="54"/>
      <c r="B3450" s="54"/>
      <c r="C3450" s="195" t="s">
        <v>33</v>
      </c>
      <c r="D3450" s="195" t="s">
        <v>5218</v>
      </c>
      <c r="E3450" s="195" t="s">
        <v>5219</v>
      </c>
      <c r="F3450" s="195" t="s">
        <v>5220</v>
      </c>
      <c r="G3450" s="195" t="s">
        <v>5221</v>
      </c>
      <c r="H3450" s="195" t="s">
        <v>5222</v>
      </c>
      <c r="I3450" s="89">
        <v>3706</v>
      </c>
      <c r="J3450" s="46" t="s">
        <v>39</v>
      </c>
      <c r="K3450" s="75" t="s">
        <v>32</v>
      </c>
      <c r="L3450" s="76">
        <f t="shared" si="244"/>
        <v>0</v>
      </c>
      <c r="M3450" s="76"/>
      <c r="N3450" s="76"/>
      <c r="O3450" s="76"/>
      <c r="P3450" s="76"/>
      <c r="Q3450" s="76"/>
      <c r="R3450" s="76"/>
      <c r="S3450" s="76"/>
      <c r="T3450" s="76"/>
      <c r="U3450" s="76"/>
      <c r="V3450" s="76"/>
      <c r="W3450" s="76"/>
      <c r="X3450" s="76"/>
    </row>
    <row r="3451" spans="1:24">
      <c r="A3451" s="54"/>
      <c r="B3451" s="54"/>
      <c r="C3451" s="195"/>
      <c r="D3451" s="195"/>
      <c r="E3451" s="195"/>
      <c r="F3451" s="195"/>
      <c r="G3451" s="195"/>
      <c r="H3451" s="195"/>
      <c r="I3451" s="89"/>
      <c r="J3451" s="54"/>
      <c r="K3451" s="75" t="s">
        <v>34</v>
      </c>
      <c r="L3451" s="76">
        <f t="shared" si="244"/>
        <v>0</v>
      </c>
      <c r="M3451" s="76"/>
      <c r="N3451" s="76"/>
      <c r="O3451" s="76"/>
      <c r="P3451" s="76"/>
      <c r="Q3451" s="76"/>
      <c r="R3451" s="76"/>
      <c r="S3451" s="76"/>
      <c r="T3451" s="76"/>
      <c r="U3451" s="76"/>
      <c r="V3451" s="76"/>
      <c r="W3451" s="76"/>
      <c r="X3451" s="76"/>
    </row>
    <row r="3452" spans="1:24">
      <c r="A3452" s="54"/>
      <c r="B3452" s="54"/>
      <c r="C3452" s="195"/>
      <c r="D3452" s="195"/>
      <c r="E3452" s="195"/>
      <c r="F3452" s="195"/>
      <c r="G3452" s="195"/>
      <c r="H3452" s="195"/>
      <c r="I3452" s="90"/>
      <c r="J3452" s="80"/>
      <c r="K3452" s="84" t="s">
        <v>36</v>
      </c>
      <c r="L3452" s="76">
        <f t="shared" si="244"/>
        <v>3</v>
      </c>
      <c r="M3452" s="76"/>
      <c r="N3452" s="76"/>
      <c r="O3452" s="76"/>
      <c r="P3452" s="76"/>
      <c r="Q3452" s="76"/>
      <c r="R3452" s="76"/>
      <c r="S3452" s="76">
        <v>3</v>
      </c>
      <c r="T3452" s="76"/>
      <c r="U3452" s="76"/>
      <c r="V3452" s="76"/>
      <c r="W3452" s="76"/>
      <c r="X3452" s="76"/>
    </row>
    <row r="3453" spans="1:24">
      <c r="A3453" s="54"/>
      <c r="B3453" s="54"/>
      <c r="C3453" s="195" t="s">
        <v>33</v>
      </c>
      <c r="D3453" s="195" t="s">
        <v>5223</v>
      </c>
      <c r="E3453" s="195" t="s">
        <v>5224</v>
      </c>
      <c r="F3453" s="195" t="s">
        <v>5225</v>
      </c>
      <c r="G3453" s="195" t="s">
        <v>5226</v>
      </c>
      <c r="H3453" s="195" t="s">
        <v>5227</v>
      </c>
      <c r="I3453" s="89">
        <v>2736</v>
      </c>
      <c r="J3453" s="46" t="s">
        <v>39</v>
      </c>
      <c r="K3453" s="75" t="s">
        <v>32</v>
      </c>
      <c r="L3453" s="76">
        <f t="shared" si="244"/>
        <v>0</v>
      </c>
      <c r="M3453" s="76"/>
      <c r="N3453" s="76"/>
      <c r="O3453" s="76"/>
      <c r="P3453" s="76"/>
      <c r="Q3453" s="76"/>
      <c r="R3453" s="76"/>
      <c r="S3453" s="76"/>
      <c r="T3453" s="76"/>
      <c r="U3453" s="76"/>
      <c r="V3453" s="76"/>
      <c r="W3453" s="76"/>
      <c r="X3453" s="76"/>
    </row>
    <row r="3454" spans="1:24">
      <c r="A3454" s="54"/>
      <c r="B3454" s="54"/>
      <c r="C3454" s="195"/>
      <c r="D3454" s="195"/>
      <c r="E3454" s="195"/>
      <c r="F3454" s="195"/>
      <c r="G3454" s="195"/>
      <c r="H3454" s="195"/>
      <c r="I3454" s="89"/>
      <c r="J3454" s="54"/>
      <c r="K3454" s="75" t="s">
        <v>34</v>
      </c>
      <c r="L3454" s="76">
        <f t="shared" si="244"/>
        <v>0</v>
      </c>
      <c r="M3454" s="76"/>
      <c r="N3454" s="76"/>
      <c r="O3454" s="76"/>
      <c r="P3454" s="76"/>
      <c r="Q3454" s="76"/>
      <c r="R3454" s="76"/>
      <c r="S3454" s="76"/>
      <c r="T3454" s="76"/>
      <c r="U3454" s="76"/>
      <c r="V3454" s="76"/>
      <c r="W3454" s="76"/>
      <c r="X3454" s="76"/>
    </row>
    <row r="3455" spans="1:24">
      <c r="A3455" s="54"/>
      <c r="B3455" s="54"/>
      <c r="C3455" s="195"/>
      <c r="D3455" s="195"/>
      <c r="E3455" s="195"/>
      <c r="F3455" s="195"/>
      <c r="G3455" s="195"/>
      <c r="H3455" s="195"/>
      <c r="I3455" s="90"/>
      <c r="J3455" s="80"/>
      <c r="K3455" s="84" t="s">
        <v>36</v>
      </c>
      <c r="L3455" s="76">
        <f t="shared" si="244"/>
        <v>3</v>
      </c>
      <c r="M3455" s="76"/>
      <c r="N3455" s="76"/>
      <c r="O3455" s="76"/>
      <c r="P3455" s="76"/>
      <c r="Q3455" s="76"/>
      <c r="R3455" s="76"/>
      <c r="S3455" s="76"/>
      <c r="T3455" s="76">
        <v>3</v>
      </c>
      <c r="U3455" s="76"/>
      <c r="V3455" s="76"/>
      <c r="W3455" s="76"/>
      <c r="X3455" s="76"/>
    </row>
    <row r="3456" spans="1:24">
      <c r="A3456" s="54"/>
      <c r="B3456" s="54"/>
      <c r="C3456" s="195" t="s">
        <v>33</v>
      </c>
      <c r="D3456" s="195" t="s">
        <v>5228</v>
      </c>
      <c r="E3456" s="195" t="s">
        <v>5229</v>
      </c>
      <c r="F3456" s="195" t="s">
        <v>5230</v>
      </c>
      <c r="G3456" s="195" t="s">
        <v>5231</v>
      </c>
      <c r="H3456" s="195" t="s">
        <v>5232</v>
      </c>
      <c r="I3456" s="89">
        <v>32</v>
      </c>
      <c r="J3456" s="46" t="s">
        <v>39</v>
      </c>
      <c r="K3456" s="75" t="s">
        <v>32</v>
      </c>
      <c r="L3456" s="76">
        <f t="shared" si="244"/>
        <v>0</v>
      </c>
      <c r="M3456" s="76"/>
      <c r="N3456" s="76"/>
      <c r="O3456" s="76"/>
      <c r="P3456" s="76"/>
      <c r="Q3456" s="76"/>
      <c r="R3456" s="76"/>
      <c r="S3456" s="76"/>
      <c r="T3456" s="76"/>
      <c r="U3456" s="76"/>
      <c r="V3456" s="76"/>
      <c r="W3456" s="76"/>
      <c r="X3456" s="76"/>
    </row>
    <row r="3457" spans="1:24">
      <c r="A3457" s="54"/>
      <c r="B3457" s="54"/>
      <c r="C3457" s="195"/>
      <c r="D3457" s="195"/>
      <c r="E3457" s="195"/>
      <c r="F3457" s="195"/>
      <c r="G3457" s="195"/>
      <c r="H3457" s="195"/>
      <c r="I3457" s="89"/>
      <c r="J3457" s="54"/>
      <c r="K3457" s="75" t="s">
        <v>34</v>
      </c>
      <c r="L3457" s="76">
        <f t="shared" si="244"/>
        <v>0</v>
      </c>
      <c r="M3457" s="76"/>
      <c r="N3457" s="76"/>
      <c r="O3457" s="76"/>
      <c r="P3457" s="76"/>
      <c r="Q3457" s="76"/>
      <c r="R3457" s="76"/>
      <c r="S3457" s="76"/>
      <c r="T3457" s="76"/>
      <c r="U3457" s="76"/>
      <c r="V3457" s="76"/>
      <c r="W3457" s="76"/>
      <c r="X3457" s="76"/>
    </row>
    <row r="3458" spans="1:24">
      <c r="A3458" s="54"/>
      <c r="B3458" s="54"/>
      <c r="C3458" s="195"/>
      <c r="D3458" s="195"/>
      <c r="E3458" s="195"/>
      <c r="F3458" s="195"/>
      <c r="G3458" s="195"/>
      <c r="H3458" s="195"/>
      <c r="I3458" s="90"/>
      <c r="J3458" s="80"/>
      <c r="K3458" s="84" t="s">
        <v>36</v>
      </c>
      <c r="L3458" s="76">
        <f t="shared" si="244"/>
        <v>2</v>
      </c>
      <c r="M3458" s="76"/>
      <c r="N3458" s="76"/>
      <c r="O3458" s="76"/>
      <c r="P3458" s="76"/>
      <c r="Q3458" s="76"/>
      <c r="R3458" s="76"/>
      <c r="S3458" s="76"/>
      <c r="T3458" s="76"/>
      <c r="U3458" s="76"/>
      <c r="V3458" s="76"/>
      <c r="W3458" s="76"/>
      <c r="X3458" s="76">
        <v>2</v>
      </c>
    </row>
    <row r="3459" spans="1:24">
      <c r="A3459" s="54"/>
      <c r="B3459" s="54"/>
      <c r="C3459" s="195" t="s">
        <v>33</v>
      </c>
      <c r="D3459" s="195" t="s">
        <v>5233</v>
      </c>
      <c r="E3459" s="195" t="s">
        <v>5234</v>
      </c>
      <c r="F3459" s="195" t="s">
        <v>5235</v>
      </c>
      <c r="G3459" s="195" t="s">
        <v>5236</v>
      </c>
      <c r="H3459" s="195" t="s">
        <v>5237</v>
      </c>
      <c r="I3459" s="89">
        <v>45718</v>
      </c>
      <c r="J3459" s="46" t="s">
        <v>39</v>
      </c>
      <c r="K3459" s="75" t="s">
        <v>32</v>
      </c>
      <c r="L3459" s="76">
        <f t="shared" si="244"/>
        <v>0</v>
      </c>
      <c r="M3459" s="76"/>
      <c r="N3459" s="76"/>
      <c r="O3459" s="76"/>
      <c r="P3459" s="76"/>
      <c r="Q3459" s="76"/>
      <c r="R3459" s="76"/>
      <c r="S3459" s="76"/>
      <c r="T3459" s="76"/>
      <c r="U3459" s="76"/>
      <c r="V3459" s="76"/>
      <c r="W3459" s="76"/>
      <c r="X3459" s="76"/>
    </row>
    <row r="3460" spans="1:24">
      <c r="A3460" s="54"/>
      <c r="B3460" s="54"/>
      <c r="C3460" s="195"/>
      <c r="D3460" s="195"/>
      <c r="E3460" s="195"/>
      <c r="F3460" s="195"/>
      <c r="G3460" s="195"/>
      <c r="H3460" s="195"/>
      <c r="I3460" s="89"/>
      <c r="J3460" s="54"/>
      <c r="K3460" s="75" t="s">
        <v>34</v>
      </c>
      <c r="L3460" s="76">
        <f t="shared" si="244"/>
        <v>0</v>
      </c>
      <c r="M3460" s="76"/>
      <c r="N3460" s="76"/>
      <c r="O3460" s="76"/>
      <c r="P3460" s="76"/>
      <c r="Q3460" s="76"/>
      <c r="R3460" s="76"/>
      <c r="S3460" s="76"/>
      <c r="T3460" s="76"/>
      <c r="U3460" s="76"/>
      <c r="V3460" s="76"/>
      <c r="W3460" s="76"/>
      <c r="X3460" s="76"/>
    </row>
    <row r="3461" spans="1:24">
      <c r="A3461" s="54"/>
      <c r="B3461" s="54"/>
      <c r="C3461" s="195"/>
      <c r="D3461" s="195"/>
      <c r="E3461" s="195"/>
      <c r="F3461" s="195"/>
      <c r="G3461" s="195"/>
      <c r="H3461" s="195"/>
      <c r="I3461" s="90"/>
      <c r="J3461" s="80"/>
      <c r="K3461" s="84" t="s">
        <v>36</v>
      </c>
      <c r="L3461" s="76">
        <f t="shared" si="244"/>
        <v>8</v>
      </c>
      <c r="M3461" s="76">
        <v>3</v>
      </c>
      <c r="N3461" s="76"/>
      <c r="O3461" s="76"/>
      <c r="P3461" s="76"/>
      <c r="Q3461" s="76"/>
      <c r="R3461" s="76"/>
      <c r="S3461" s="76">
        <v>5</v>
      </c>
      <c r="T3461" s="76"/>
      <c r="U3461" s="76"/>
      <c r="V3461" s="76"/>
      <c r="W3461" s="76"/>
      <c r="X3461" s="76"/>
    </row>
    <row r="3462" spans="1:24">
      <c r="A3462" s="54"/>
      <c r="B3462" s="54"/>
      <c r="C3462" s="195" t="s">
        <v>33</v>
      </c>
      <c r="D3462" s="195" t="s">
        <v>5238</v>
      </c>
      <c r="E3462" s="195" t="s">
        <v>5239</v>
      </c>
      <c r="F3462" s="195" t="s">
        <v>5240</v>
      </c>
      <c r="G3462" s="195" t="s">
        <v>5241</v>
      </c>
      <c r="H3462" s="195" t="s">
        <v>5242</v>
      </c>
      <c r="I3462" s="89">
        <v>7412</v>
      </c>
      <c r="J3462" s="46" t="s">
        <v>39</v>
      </c>
      <c r="K3462" s="75" t="s">
        <v>32</v>
      </c>
      <c r="L3462" s="76">
        <f t="shared" si="244"/>
        <v>0</v>
      </c>
      <c r="M3462" s="76"/>
      <c r="N3462" s="76"/>
      <c r="O3462" s="76"/>
      <c r="P3462" s="76"/>
      <c r="Q3462" s="76"/>
      <c r="R3462" s="76"/>
      <c r="S3462" s="76"/>
      <c r="T3462" s="76"/>
      <c r="U3462" s="76"/>
      <c r="V3462" s="76"/>
      <c r="W3462" s="76"/>
      <c r="X3462" s="76"/>
    </row>
    <row r="3463" spans="1:24">
      <c r="A3463" s="54"/>
      <c r="B3463" s="54"/>
      <c r="C3463" s="195"/>
      <c r="D3463" s="195"/>
      <c r="E3463" s="195"/>
      <c r="F3463" s="195"/>
      <c r="G3463" s="195"/>
      <c r="H3463" s="195"/>
      <c r="I3463" s="89"/>
      <c r="J3463" s="54"/>
      <c r="K3463" s="75" t="s">
        <v>34</v>
      </c>
      <c r="L3463" s="76">
        <f t="shared" si="244"/>
        <v>0</v>
      </c>
      <c r="M3463" s="76"/>
      <c r="N3463" s="76"/>
      <c r="O3463" s="76"/>
      <c r="P3463" s="76"/>
      <c r="Q3463" s="76"/>
      <c r="R3463" s="76"/>
      <c r="S3463" s="76"/>
      <c r="T3463" s="76"/>
      <c r="U3463" s="76"/>
      <c r="V3463" s="76"/>
      <c r="W3463" s="76"/>
      <c r="X3463" s="76"/>
    </row>
    <row r="3464" spans="1:24">
      <c r="A3464" s="54"/>
      <c r="B3464" s="54"/>
      <c r="C3464" s="195"/>
      <c r="D3464" s="195"/>
      <c r="E3464" s="195"/>
      <c r="F3464" s="195"/>
      <c r="G3464" s="195"/>
      <c r="H3464" s="195"/>
      <c r="I3464" s="90"/>
      <c r="J3464" s="80"/>
      <c r="K3464" s="84" t="s">
        <v>36</v>
      </c>
      <c r="L3464" s="76">
        <f t="shared" si="244"/>
        <v>2</v>
      </c>
      <c r="M3464" s="76"/>
      <c r="N3464" s="76"/>
      <c r="O3464" s="76"/>
      <c r="P3464" s="76"/>
      <c r="Q3464" s="76"/>
      <c r="R3464" s="76"/>
      <c r="S3464" s="76">
        <v>1</v>
      </c>
      <c r="T3464" s="76"/>
      <c r="U3464" s="76"/>
      <c r="V3464" s="76"/>
      <c r="W3464" s="76"/>
      <c r="X3464" s="76">
        <v>1</v>
      </c>
    </row>
    <row r="3465" spans="1:24">
      <c r="A3465" s="54"/>
      <c r="B3465" s="54"/>
      <c r="C3465" s="195" t="s">
        <v>33</v>
      </c>
      <c r="D3465" s="195" t="s">
        <v>5243</v>
      </c>
      <c r="E3465" s="195" t="s">
        <v>5244</v>
      </c>
      <c r="F3465" s="195" t="s">
        <v>5245</v>
      </c>
      <c r="G3465" s="195" t="s">
        <v>5246</v>
      </c>
      <c r="H3465" s="195"/>
      <c r="I3465" s="89">
        <v>329</v>
      </c>
      <c r="J3465" s="46" t="s">
        <v>39</v>
      </c>
      <c r="K3465" s="75" t="s">
        <v>32</v>
      </c>
      <c r="L3465" s="76">
        <f t="shared" si="244"/>
        <v>0</v>
      </c>
      <c r="M3465" s="76"/>
      <c r="N3465" s="76"/>
      <c r="O3465" s="76"/>
      <c r="P3465" s="76"/>
      <c r="Q3465" s="76"/>
      <c r="R3465" s="76"/>
      <c r="S3465" s="76"/>
      <c r="T3465" s="76"/>
      <c r="U3465" s="76"/>
      <c r="V3465" s="76"/>
      <c r="W3465" s="76"/>
      <c r="X3465" s="76"/>
    </row>
    <row r="3466" spans="1:24">
      <c r="A3466" s="54"/>
      <c r="B3466" s="54"/>
      <c r="C3466" s="195"/>
      <c r="D3466" s="195"/>
      <c r="E3466" s="195"/>
      <c r="F3466" s="195"/>
      <c r="G3466" s="195"/>
      <c r="H3466" s="195"/>
      <c r="I3466" s="89"/>
      <c r="J3466" s="54"/>
      <c r="K3466" s="75" t="s">
        <v>34</v>
      </c>
      <c r="L3466" s="76">
        <f t="shared" si="244"/>
        <v>0</v>
      </c>
      <c r="M3466" s="76"/>
      <c r="N3466" s="76"/>
      <c r="O3466" s="76"/>
      <c r="P3466" s="76"/>
      <c r="Q3466" s="76"/>
      <c r="R3466" s="76"/>
      <c r="S3466" s="76"/>
      <c r="T3466" s="76"/>
      <c r="U3466" s="76"/>
      <c r="V3466" s="76"/>
      <c r="W3466" s="76"/>
      <c r="X3466" s="76"/>
    </row>
    <row r="3467" spans="1:24">
      <c r="A3467" s="54"/>
      <c r="B3467" s="54"/>
      <c r="C3467" s="195"/>
      <c r="D3467" s="195"/>
      <c r="E3467" s="195"/>
      <c r="F3467" s="195"/>
      <c r="G3467" s="195"/>
      <c r="H3467" s="195"/>
      <c r="I3467" s="90"/>
      <c r="J3467" s="80"/>
      <c r="K3467" s="84" t="s">
        <v>36</v>
      </c>
      <c r="L3467" s="76">
        <f t="shared" si="244"/>
        <v>2</v>
      </c>
      <c r="M3467" s="76"/>
      <c r="N3467" s="76"/>
      <c r="O3467" s="76">
        <v>1</v>
      </c>
      <c r="P3467" s="76"/>
      <c r="Q3467" s="76"/>
      <c r="R3467" s="76"/>
      <c r="S3467" s="76">
        <v>1</v>
      </c>
      <c r="T3467" s="76"/>
      <c r="U3467" s="76"/>
      <c r="V3467" s="76"/>
      <c r="W3467" s="76"/>
      <c r="X3467" s="76"/>
    </row>
    <row r="3468" spans="1:24">
      <c r="A3468" s="54"/>
      <c r="B3468" s="54"/>
      <c r="C3468" s="195" t="s">
        <v>33</v>
      </c>
      <c r="D3468" s="195" t="s">
        <v>5247</v>
      </c>
      <c r="E3468" s="195" t="s">
        <v>5248</v>
      </c>
      <c r="F3468" s="195" t="s">
        <v>5249</v>
      </c>
      <c r="G3468" s="195" t="s">
        <v>5250</v>
      </c>
      <c r="H3468" s="195" t="s">
        <v>5251</v>
      </c>
      <c r="I3468" s="89">
        <v>2216</v>
      </c>
      <c r="J3468" s="46" t="s">
        <v>39</v>
      </c>
      <c r="K3468" s="75" t="s">
        <v>32</v>
      </c>
      <c r="L3468" s="76">
        <f t="shared" si="244"/>
        <v>0</v>
      </c>
      <c r="M3468" s="76"/>
      <c r="N3468" s="76"/>
      <c r="O3468" s="76"/>
      <c r="P3468" s="76"/>
      <c r="Q3468" s="76"/>
      <c r="R3468" s="76"/>
      <c r="S3468" s="76"/>
      <c r="T3468" s="76"/>
      <c r="U3468" s="76"/>
      <c r="V3468" s="76"/>
      <c r="W3468" s="76"/>
      <c r="X3468" s="76"/>
    </row>
    <row r="3469" spans="1:24">
      <c r="A3469" s="54"/>
      <c r="B3469" s="54"/>
      <c r="C3469" s="195"/>
      <c r="D3469" s="195"/>
      <c r="E3469" s="195"/>
      <c r="F3469" s="195"/>
      <c r="G3469" s="195"/>
      <c r="H3469" s="195"/>
      <c r="I3469" s="89"/>
      <c r="J3469" s="54"/>
      <c r="K3469" s="75" t="s">
        <v>34</v>
      </c>
      <c r="L3469" s="76">
        <f t="shared" si="244"/>
        <v>0</v>
      </c>
      <c r="M3469" s="76"/>
      <c r="N3469" s="76"/>
      <c r="O3469" s="76"/>
      <c r="P3469" s="76"/>
      <c r="Q3469" s="76"/>
      <c r="R3469" s="76"/>
      <c r="S3469" s="76"/>
      <c r="T3469" s="76"/>
      <c r="U3469" s="76"/>
      <c r="V3469" s="76"/>
      <c r="W3469" s="76"/>
      <c r="X3469" s="76"/>
    </row>
    <row r="3470" spans="1:24">
      <c r="A3470" s="54"/>
      <c r="B3470" s="54"/>
      <c r="C3470" s="195"/>
      <c r="D3470" s="195"/>
      <c r="E3470" s="195"/>
      <c r="F3470" s="195"/>
      <c r="G3470" s="195"/>
      <c r="H3470" s="195"/>
      <c r="I3470" s="90"/>
      <c r="J3470" s="80"/>
      <c r="K3470" s="84" t="s">
        <v>36</v>
      </c>
      <c r="L3470" s="76">
        <f t="shared" si="244"/>
        <v>3</v>
      </c>
      <c r="M3470" s="76"/>
      <c r="N3470" s="76"/>
      <c r="O3470" s="76"/>
      <c r="P3470" s="76"/>
      <c r="Q3470" s="76"/>
      <c r="R3470" s="76"/>
      <c r="S3470" s="76"/>
      <c r="T3470" s="76"/>
      <c r="U3470" s="76"/>
      <c r="V3470" s="76"/>
      <c r="W3470" s="76">
        <v>3</v>
      </c>
      <c r="X3470" s="76"/>
    </row>
    <row r="3471" spans="1:24">
      <c r="A3471" s="54"/>
      <c r="B3471" s="54"/>
      <c r="C3471" s="195" t="s">
        <v>33</v>
      </c>
      <c r="D3471" s="195" t="s">
        <v>5252</v>
      </c>
      <c r="E3471" s="195" t="s">
        <v>5253</v>
      </c>
      <c r="F3471" s="195" t="s">
        <v>4989</v>
      </c>
      <c r="G3471" s="195" t="s">
        <v>5254</v>
      </c>
      <c r="H3471" s="195" t="s">
        <v>5255</v>
      </c>
      <c r="I3471" s="89">
        <v>1150</v>
      </c>
      <c r="J3471" s="46" t="s">
        <v>39</v>
      </c>
      <c r="K3471" s="75" t="s">
        <v>32</v>
      </c>
      <c r="L3471" s="76">
        <f t="shared" si="244"/>
        <v>0</v>
      </c>
      <c r="M3471" s="76"/>
      <c r="N3471" s="76"/>
      <c r="O3471" s="76"/>
      <c r="P3471" s="76"/>
      <c r="Q3471" s="76"/>
      <c r="R3471" s="76"/>
      <c r="S3471" s="76"/>
      <c r="T3471" s="76"/>
      <c r="U3471" s="76"/>
      <c r="V3471" s="76"/>
      <c r="W3471" s="76"/>
      <c r="X3471" s="76"/>
    </row>
    <row r="3472" spans="1:24">
      <c r="A3472" s="54"/>
      <c r="B3472" s="54"/>
      <c r="C3472" s="195"/>
      <c r="D3472" s="195"/>
      <c r="E3472" s="195"/>
      <c r="F3472" s="195"/>
      <c r="G3472" s="195"/>
      <c r="H3472" s="195"/>
      <c r="I3472" s="89"/>
      <c r="J3472" s="54"/>
      <c r="K3472" s="75" t="s">
        <v>34</v>
      </c>
      <c r="L3472" s="76">
        <f t="shared" si="244"/>
        <v>0</v>
      </c>
      <c r="M3472" s="76"/>
      <c r="N3472" s="76"/>
      <c r="O3472" s="76"/>
      <c r="P3472" s="76"/>
      <c r="Q3472" s="76"/>
      <c r="R3472" s="76"/>
      <c r="S3472" s="76"/>
      <c r="T3472" s="76"/>
      <c r="U3472" s="76"/>
      <c r="V3472" s="76"/>
      <c r="W3472" s="76"/>
      <c r="X3472" s="76"/>
    </row>
    <row r="3473" spans="1:24">
      <c r="A3473" s="54"/>
      <c r="B3473" s="54"/>
      <c r="C3473" s="195"/>
      <c r="D3473" s="195"/>
      <c r="E3473" s="195"/>
      <c r="F3473" s="195"/>
      <c r="G3473" s="195"/>
      <c r="H3473" s="195"/>
      <c r="I3473" s="90"/>
      <c r="J3473" s="80"/>
      <c r="K3473" s="84" t="s">
        <v>36</v>
      </c>
      <c r="L3473" s="76">
        <f t="shared" si="244"/>
        <v>3</v>
      </c>
      <c r="M3473" s="76"/>
      <c r="N3473" s="76"/>
      <c r="O3473" s="76">
        <v>3</v>
      </c>
      <c r="P3473" s="76"/>
      <c r="Q3473" s="76"/>
      <c r="R3473" s="76"/>
      <c r="S3473" s="76"/>
      <c r="T3473" s="76"/>
      <c r="U3473" s="76"/>
      <c r="V3473" s="76"/>
      <c r="W3473" s="76"/>
      <c r="X3473" s="76"/>
    </row>
    <row r="3474" spans="1:24">
      <c r="A3474" s="54"/>
      <c r="B3474" s="54"/>
      <c r="C3474" s="195" t="s">
        <v>33</v>
      </c>
      <c r="D3474" s="195" t="s">
        <v>5256</v>
      </c>
      <c r="E3474" s="195" t="s">
        <v>5257</v>
      </c>
      <c r="F3474" s="195" t="s">
        <v>5258</v>
      </c>
      <c r="G3474" s="195" t="s">
        <v>5259</v>
      </c>
      <c r="H3474" s="195" t="s">
        <v>5260</v>
      </c>
      <c r="I3474" s="89">
        <v>18</v>
      </c>
      <c r="J3474" s="46" t="s">
        <v>39</v>
      </c>
      <c r="K3474" s="75" t="s">
        <v>32</v>
      </c>
      <c r="L3474" s="76">
        <f t="shared" si="244"/>
        <v>0</v>
      </c>
      <c r="M3474" s="76"/>
      <c r="N3474" s="76"/>
      <c r="O3474" s="76"/>
      <c r="P3474" s="76"/>
      <c r="Q3474" s="76"/>
      <c r="R3474" s="76"/>
      <c r="S3474" s="76"/>
      <c r="T3474" s="76"/>
      <c r="U3474" s="76"/>
      <c r="V3474" s="76"/>
      <c r="W3474" s="76"/>
      <c r="X3474" s="76"/>
    </row>
    <row r="3475" spans="1:24">
      <c r="A3475" s="54"/>
      <c r="B3475" s="54"/>
      <c r="C3475" s="195"/>
      <c r="D3475" s="195"/>
      <c r="E3475" s="195"/>
      <c r="F3475" s="195"/>
      <c r="G3475" s="195"/>
      <c r="H3475" s="195"/>
      <c r="I3475" s="89"/>
      <c r="J3475" s="54"/>
      <c r="K3475" s="75" t="s">
        <v>34</v>
      </c>
      <c r="L3475" s="76">
        <f t="shared" si="244"/>
        <v>0</v>
      </c>
      <c r="M3475" s="76"/>
      <c r="N3475" s="76"/>
      <c r="O3475" s="76"/>
      <c r="P3475" s="76"/>
      <c r="Q3475" s="76"/>
      <c r="R3475" s="76"/>
      <c r="S3475" s="76"/>
      <c r="T3475" s="76"/>
      <c r="U3475" s="76"/>
      <c r="V3475" s="76"/>
      <c r="W3475" s="76"/>
      <c r="X3475" s="76"/>
    </row>
    <row r="3476" spans="1:24">
      <c r="A3476" s="54"/>
      <c r="B3476" s="54"/>
      <c r="C3476" s="195"/>
      <c r="D3476" s="195"/>
      <c r="E3476" s="195"/>
      <c r="F3476" s="195"/>
      <c r="G3476" s="195"/>
      <c r="H3476" s="195"/>
      <c r="I3476" s="90"/>
      <c r="J3476" s="80"/>
      <c r="K3476" s="84" t="s">
        <v>36</v>
      </c>
      <c r="L3476" s="76">
        <f t="shared" si="244"/>
        <v>2</v>
      </c>
      <c r="M3476" s="76"/>
      <c r="N3476" s="76"/>
      <c r="O3476" s="76"/>
      <c r="P3476" s="76"/>
      <c r="Q3476" s="76"/>
      <c r="R3476" s="76"/>
      <c r="S3476" s="76">
        <v>2</v>
      </c>
      <c r="T3476" s="76"/>
      <c r="U3476" s="76"/>
      <c r="V3476" s="76"/>
      <c r="W3476" s="76"/>
      <c r="X3476" s="76"/>
    </row>
    <row r="3477" spans="1:24">
      <c r="A3477" s="54"/>
      <c r="B3477" s="54"/>
      <c r="C3477" s="195" t="s">
        <v>33</v>
      </c>
      <c r="D3477" s="195" t="s">
        <v>5261</v>
      </c>
      <c r="E3477" s="195" t="s">
        <v>5262</v>
      </c>
      <c r="F3477" s="195" t="s">
        <v>5263</v>
      </c>
      <c r="G3477" s="195" t="s">
        <v>5264</v>
      </c>
      <c r="H3477" s="195"/>
      <c r="I3477" s="89">
        <v>0</v>
      </c>
      <c r="J3477" s="46" t="s">
        <v>39</v>
      </c>
      <c r="K3477" s="75" t="s">
        <v>32</v>
      </c>
      <c r="L3477" s="76">
        <f t="shared" si="244"/>
        <v>0</v>
      </c>
      <c r="M3477" s="76"/>
      <c r="N3477" s="76"/>
      <c r="O3477" s="76"/>
      <c r="P3477" s="76"/>
      <c r="Q3477" s="76"/>
      <c r="R3477" s="76"/>
      <c r="S3477" s="76"/>
      <c r="T3477" s="76"/>
      <c r="U3477" s="76"/>
      <c r="V3477" s="76"/>
      <c r="W3477" s="76"/>
      <c r="X3477" s="76"/>
    </row>
    <row r="3478" spans="1:24">
      <c r="A3478" s="54"/>
      <c r="B3478" s="54"/>
      <c r="C3478" s="195"/>
      <c r="D3478" s="195"/>
      <c r="E3478" s="195"/>
      <c r="F3478" s="195"/>
      <c r="G3478" s="195"/>
      <c r="H3478" s="195"/>
      <c r="I3478" s="89"/>
      <c r="J3478" s="54"/>
      <c r="K3478" s="75" t="s">
        <v>34</v>
      </c>
      <c r="L3478" s="76">
        <f t="shared" si="244"/>
        <v>0</v>
      </c>
      <c r="M3478" s="76"/>
      <c r="N3478" s="76"/>
      <c r="O3478" s="76"/>
      <c r="P3478" s="76"/>
      <c r="Q3478" s="76"/>
      <c r="R3478" s="76"/>
      <c r="S3478" s="76"/>
      <c r="T3478" s="76"/>
      <c r="U3478" s="76"/>
      <c r="V3478" s="76"/>
      <c r="W3478" s="76"/>
      <c r="X3478" s="76"/>
    </row>
    <row r="3479" spans="1:24">
      <c r="A3479" s="54"/>
      <c r="B3479" s="54"/>
      <c r="C3479" s="195"/>
      <c r="D3479" s="195"/>
      <c r="E3479" s="195"/>
      <c r="F3479" s="195"/>
      <c r="G3479" s="195"/>
      <c r="H3479" s="195"/>
      <c r="I3479" s="90"/>
      <c r="J3479" s="80"/>
      <c r="K3479" s="84" t="s">
        <v>36</v>
      </c>
      <c r="L3479" s="76">
        <f t="shared" si="244"/>
        <v>2</v>
      </c>
      <c r="M3479" s="76"/>
      <c r="N3479" s="76"/>
      <c r="O3479" s="76">
        <v>1</v>
      </c>
      <c r="P3479" s="76"/>
      <c r="Q3479" s="76"/>
      <c r="R3479" s="76"/>
      <c r="S3479" s="76">
        <v>1</v>
      </c>
      <c r="T3479" s="76"/>
      <c r="U3479" s="76"/>
      <c r="V3479" s="76"/>
      <c r="W3479" s="76"/>
      <c r="X3479" s="76"/>
    </row>
    <row r="3480" spans="1:24">
      <c r="A3480" s="54"/>
      <c r="B3480" s="54"/>
      <c r="C3480" s="195" t="s">
        <v>33</v>
      </c>
      <c r="D3480" s="195" t="s">
        <v>5265</v>
      </c>
      <c r="E3480" s="195" t="s">
        <v>5266</v>
      </c>
      <c r="F3480" s="195" t="s">
        <v>5267</v>
      </c>
      <c r="G3480" s="195" t="s">
        <v>5268</v>
      </c>
      <c r="H3480" s="195"/>
      <c r="I3480" s="89">
        <v>446</v>
      </c>
      <c r="J3480" s="46" t="s">
        <v>39</v>
      </c>
      <c r="K3480" s="75" t="s">
        <v>32</v>
      </c>
      <c r="L3480" s="76">
        <f t="shared" si="244"/>
        <v>0</v>
      </c>
      <c r="M3480" s="76"/>
      <c r="N3480" s="76"/>
      <c r="O3480" s="76"/>
      <c r="P3480" s="76"/>
      <c r="Q3480" s="76"/>
      <c r="R3480" s="76"/>
      <c r="S3480" s="76"/>
      <c r="T3480" s="76"/>
      <c r="U3480" s="76"/>
      <c r="V3480" s="76"/>
      <c r="W3480" s="76"/>
      <c r="X3480" s="76"/>
    </row>
    <row r="3481" spans="1:24">
      <c r="A3481" s="54"/>
      <c r="B3481" s="54"/>
      <c r="C3481" s="195"/>
      <c r="D3481" s="195"/>
      <c r="E3481" s="195"/>
      <c r="F3481" s="195"/>
      <c r="G3481" s="195"/>
      <c r="H3481" s="195"/>
      <c r="I3481" s="89"/>
      <c r="J3481" s="54"/>
      <c r="K3481" s="75" t="s">
        <v>34</v>
      </c>
      <c r="L3481" s="76">
        <f t="shared" si="244"/>
        <v>0</v>
      </c>
      <c r="M3481" s="76"/>
      <c r="N3481" s="76"/>
      <c r="O3481" s="76"/>
      <c r="P3481" s="76"/>
      <c r="Q3481" s="76"/>
      <c r="R3481" s="76"/>
      <c r="S3481" s="76"/>
      <c r="T3481" s="76"/>
      <c r="U3481" s="76"/>
      <c r="V3481" s="76"/>
      <c r="W3481" s="76"/>
      <c r="X3481" s="76"/>
    </row>
    <row r="3482" spans="1:24">
      <c r="A3482" s="54"/>
      <c r="B3482" s="54"/>
      <c r="C3482" s="195"/>
      <c r="D3482" s="195"/>
      <c r="E3482" s="195"/>
      <c r="F3482" s="195"/>
      <c r="G3482" s="195"/>
      <c r="H3482" s="195"/>
      <c r="I3482" s="90"/>
      <c r="J3482" s="80"/>
      <c r="K3482" s="84" t="s">
        <v>36</v>
      </c>
      <c r="L3482" s="76">
        <f t="shared" si="244"/>
        <v>2</v>
      </c>
      <c r="M3482" s="76"/>
      <c r="N3482" s="76"/>
      <c r="O3482" s="76"/>
      <c r="P3482" s="76"/>
      <c r="Q3482" s="76"/>
      <c r="R3482" s="76"/>
      <c r="S3482" s="76"/>
      <c r="T3482" s="76"/>
      <c r="U3482" s="76"/>
      <c r="V3482" s="76"/>
      <c r="W3482" s="76"/>
      <c r="X3482" s="76">
        <v>2</v>
      </c>
    </row>
    <row r="3483" spans="1:24">
      <c r="A3483" s="54"/>
      <c r="B3483" s="54"/>
      <c r="C3483" s="195" t="s">
        <v>35</v>
      </c>
      <c r="D3483" s="195" t="s">
        <v>5269</v>
      </c>
      <c r="E3483" s="195" t="s">
        <v>5270</v>
      </c>
      <c r="F3483" s="195" t="s">
        <v>5271</v>
      </c>
      <c r="G3483" s="195" t="s">
        <v>5272</v>
      </c>
      <c r="H3483" s="195" t="s">
        <v>5273</v>
      </c>
      <c r="I3483" s="89">
        <v>0</v>
      </c>
      <c r="J3483" s="46" t="s">
        <v>39</v>
      </c>
      <c r="K3483" s="75" t="s">
        <v>32</v>
      </c>
      <c r="L3483" s="76">
        <f t="shared" si="244"/>
        <v>2</v>
      </c>
      <c r="M3483" s="76">
        <v>2</v>
      </c>
      <c r="N3483" s="76"/>
      <c r="O3483" s="76"/>
      <c r="P3483" s="76"/>
      <c r="Q3483" s="76"/>
      <c r="R3483" s="76"/>
      <c r="S3483" s="76"/>
      <c r="T3483" s="76"/>
      <c r="U3483" s="76"/>
      <c r="V3483" s="76"/>
      <c r="W3483" s="76"/>
      <c r="X3483" s="76"/>
    </row>
    <row r="3484" spans="1:24">
      <c r="A3484" s="54"/>
      <c r="B3484" s="54"/>
      <c r="C3484" s="195"/>
      <c r="D3484" s="195"/>
      <c r="E3484" s="195"/>
      <c r="F3484" s="195"/>
      <c r="G3484" s="195"/>
      <c r="H3484" s="195"/>
      <c r="I3484" s="89"/>
      <c r="J3484" s="54"/>
      <c r="K3484" s="75" t="s">
        <v>34</v>
      </c>
      <c r="L3484" s="76">
        <f t="shared" si="244"/>
        <v>0</v>
      </c>
      <c r="M3484" s="76"/>
      <c r="N3484" s="76"/>
      <c r="O3484" s="76"/>
      <c r="P3484" s="76"/>
      <c r="Q3484" s="76"/>
      <c r="R3484" s="76"/>
      <c r="S3484" s="76"/>
      <c r="T3484" s="76"/>
      <c r="U3484" s="76"/>
      <c r="V3484" s="76"/>
      <c r="W3484" s="76"/>
      <c r="X3484" s="76"/>
    </row>
    <row r="3485" spans="1:24">
      <c r="A3485" s="54"/>
      <c r="B3485" s="54"/>
      <c r="C3485" s="195"/>
      <c r="D3485" s="195"/>
      <c r="E3485" s="195"/>
      <c r="F3485" s="195"/>
      <c r="G3485" s="195"/>
      <c r="H3485" s="195"/>
      <c r="I3485" s="90"/>
      <c r="J3485" s="80"/>
      <c r="K3485" s="84" t="s">
        <v>36</v>
      </c>
      <c r="L3485" s="76">
        <f t="shared" si="244"/>
        <v>2</v>
      </c>
      <c r="M3485" s="76"/>
      <c r="N3485" s="76"/>
      <c r="O3485" s="76"/>
      <c r="P3485" s="76"/>
      <c r="Q3485" s="76"/>
      <c r="R3485" s="76"/>
      <c r="S3485" s="76"/>
      <c r="T3485" s="76"/>
      <c r="U3485" s="76"/>
      <c r="V3485" s="76"/>
      <c r="W3485" s="76"/>
      <c r="X3485" s="76">
        <v>2</v>
      </c>
    </row>
    <row r="3486" spans="1:24">
      <c r="A3486" s="54"/>
      <c r="B3486" s="54"/>
      <c r="C3486" s="195" t="s">
        <v>33</v>
      </c>
      <c r="D3486" s="195" t="s">
        <v>5274</v>
      </c>
      <c r="E3486" s="195" t="s">
        <v>5275</v>
      </c>
      <c r="F3486" s="195" t="s">
        <v>5276</v>
      </c>
      <c r="G3486" s="195" t="s">
        <v>5277</v>
      </c>
      <c r="H3486" s="195" t="s">
        <v>5278</v>
      </c>
      <c r="I3486" s="89">
        <v>15294</v>
      </c>
      <c r="J3486" s="46" t="s">
        <v>39</v>
      </c>
      <c r="K3486" s="75" t="s">
        <v>32</v>
      </c>
      <c r="L3486" s="76">
        <f t="shared" si="244"/>
        <v>0</v>
      </c>
      <c r="M3486" s="76"/>
      <c r="N3486" s="76"/>
      <c r="O3486" s="76"/>
      <c r="P3486" s="76"/>
      <c r="Q3486" s="76"/>
      <c r="R3486" s="76"/>
      <c r="S3486" s="76"/>
      <c r="T3486" s="76"/>
      <c r="U3486" s="76"/>
      <c r="V3486" s="76"/>
      <c r="W3486" s="76"/>
      <c r="X3486" s="76"/>
    </row>
    <row r="3487" spans="1:24">
      <c r="A3487" s="54"/>
      <c r="B3487" s="54"/>
      <c r="C3487" s="195"/>
      <c r="D3487" s="195"/>
      <c r="E3487" s="195"/>
      <c r="F3487" s="195"/>
      <c r="G3487" s="195"/>
      <c r="H3487" s="195"/>
      <c r="I3487" s="89"/>
      <c r="J3487" s="54"/>
      <c r="K3487" s="75" t="s">
        <v>34</v>
      </c>
      <c r="L3487" s="76">
        <f t="shared" si="244"/>
        <v>0</v>
      </c>
      <c r="M3487" s="76"/>
      <c r="N3487" s="76"/>
      <c r="O3487" s="76"/>
      <c r="P3487" s="76"/>
      <c r="Q3487" s="76"/>
      <c r="R3487" s="76"/>
      <c r="S3487" s="76"/>
      <c r="T3487" s="76"/>
      <c r="U3487" s="76"/>
      <c r="V3487" s="76"/>
      <c r="W3487" s="76"/>
      <c r="X3487" s="76"/>
    </row>
    <row r="3488" spans="1:24">
      <c r="A3488" s="54"/>
      <c r="B3488" s="54"/>
      <c r="C3488" s="195"/>
      <c r="D3488" s="195"/>
      <c r="E3488" s="195"/>
      <c r="F3488" s="195"/>
      <c r="G3488" s="195"/>
      <c r="H3488" s="195"/>
      <c r="I3488" s="90"/>
      <c r="J3488" s="80"/>
      <c r="K3488" s="84" t="s">
        <v>36</v>
      </c>
      <c r="L3488" s="76">
        <f t="shared" si="244"/>
        <v>3</v>
      </c>
      <c r="M3488" s="76"/>
      <c r="N3488" s="76"/>
      <c r="O3488" s="76"/>
      <c r="P3488" s="76"/>
      <c r="Q3488" s="76"/>
      <c r="R3488" s="76"/>
      <c r="S3488" s="76"/>
      <c r="T3488" s="76"/>
      <c r="U3488" s="76">
        <v>3</v>
      </c>
      <c r="V3488" s="76"/>
      <c r="W3488" s="76"/>
      <c r="X3488" s="76"/>
    </row>
    <row r="3489" spans="1:24">
      <c r="A3489" s="54"/>
      <c r="B3489" s="54"/>
      <c r="C3489" s="195" t="s">
        <v>33</v>
      </c>
      <c r="D3489" s="195" t="s">
        <v>5279</v>
      </c>
      <c r="E3489" s="195" t="s">
        <v>5280</v>
      </c>
      <c r="F3489" s="195" t="s">
        <v>509</v>
      </c>
      <c r="G3489" s="195" t="s">
        <v>5281</v>
      </c>
      <c r="H3489" s="195" t="s">
        <v>5282</v>
      </c>
      <c r="I3489" s="89">
        <v>38</v>
      </c>
      <c r="J3489" s="46" t="s">
        <v>39</v>
      </c>
      <c r="K3489" s="75" t="s">
        <v>32</v>
      </c>
      <c r="L3489" s="76">
        <f t="shared" si="244"/>
        <v>0</v>
      </c>
      <c r="M3489" s="76"/>
      <c r="N3489" s="76"/>
      <c r="O3489" s="76"/>
      <c r="P3489" s="76"/>
      <c r="Q3489" s="76"/>
      <c r="R3489" s="76"/>
      <c r="S3489" s="76"/>
      <c r="T3489" s="76"/>
      <c r="U3489" s="76"/>
      <c r="V3489" s="76"/>
      <c r="W3489" s="76"/>
      <c r="X3489" s="76"/>
    </row>
    <row r="3490" spans="1:24">
      <c r="A3490" s="54"/>
      <c r="B3490" s="54"/>
      <c r="C3490" s="195"/>
      <c r="D3490" s="195"/>
      <c r="E3490" s="195"/>
      <c r="F3490" s="195"/>
      <c r="G3490" s="195"/>
      <c r="H3490" s="195"/>
      <c r="I3490" s="89"/>
      <c r="J3490" s="54"/>
      <c r="K3490" s="75" t="s">
        <v>34</v>
      </c>
      <c r="L3490" s="76">
        <f t="shared" si="244"/>
        <v>0</v>
      </c>
      <c r="M3490" s="76"/>
      <c r="N3490" s="76"/>
      <c r="O3490" s="76"/>
      <c r="P3490" s="76"/>
      <c r="Q3490" s="76"/>
      <c r="R3490" s="76"/>
      <c r="S3490" s="76"/>
      <c r="T3490" s="76"/>
      <c r="U3490" s="76"/>
      <c r="V3490" s="76"/>
      <c r="W3490" s="76"/>
      <c r="X3490" s="76"/>
    </row>
    <row r="3491" spans="1:24">
      <c r="A3491" s="54"/>
      <c r="B3491" s="54"/>
      <c r="C3491" s="195"/>
      <c r="D3491" s="195"/>
      <c r="E3491" s="195"/>
      <c r="F3491" s="195"/>
      <c r="G3491" s="195"/>
      <c r="H3491" s="195"/>
      <c r="I3491" s="90"/>
      <c r="J3491" s="80"/>
      <c r="K3491" s="84" t="s">
        <v>36</v>
      </c>
      <c r="L3491" s="76">
        <f t="shared" si="244"/>
        <v>2</v>
      </c>
      <c r="M3491" s="76"/>
      <c r="N3491" s="76"/>
      <c r="O3491" s="76"/>
      <c r="P3491" s="76"/>
      <c r="Q3491" s="76"/>
      <c r="R3491" s="76"/>
      <c r="S3491" s="76">
        <v>2</v>
      </c>
      <c r="T3491" s="76"/>
      <c r="U3491" s="76"/>
      <c r="V3491" s="76"/>
      <c r="W3491" s="76"/>
      <c r="X3491" s="76"/>
    </row>
    <row r="3492" spans="1:24">
      <c r="A3492" s="54"/>
      <c r="B3492" s="54"/>
      <c r="C3492" s="195" t="s">
        <v>33</v>
      </c>
      <c r="D3492" s="195" t="s">
        <v>5283</v>
      </c>
      <c r="E3492" s="195" t="s">
        <v>5284</v>
      </c>
      <c r="F3492" s="195" t="s">
        <v>5285</v>
      </c>
      <c r="G3492" s="195" t="s">
        <v>5286</v>
      </c>
      <c r="H3492" s="195" t="s">
        <v>5287</v>
      </c>
      <c r="I3492" s="89">
        <v>0</v>
      </c>
      <c r="J3492" s="46" t="s">
        <v>39</v>
      </c>
      <c r="K3492" s="75" t="s">
        <v>32</v>
      </c>
      <c r="L3492" s="76">
        <f t="shared" si="244"/>
        <v>0</v>
      </c>
      <c r="M3492" s="76"/>
      <c r="N3492" s="76"/>
      <c r="O3492" s="76"/>
      <c r="P3492" s="76"/>
      <c r="Q3492" s="76"/>
      <c r="R3492" s="76"/>
      <c r="S3492" s="76"/>
      <c r="T3492" s="76"/>
      <c r="U3492" s="76"/>
      <c r="V3492" s="76"/>
      <c r="W3492" s="76"/>
      <c r="X3492" s="76"/>
    </row>
    <row r="3493" spans="1:24">
      <c r="A3493" s="54"/>
      <c r="B3493" s="54"/>
      <c r="C3493" s="195"/>
      <c r="D3493" s="195"/>
      <c r="E3493" s="195"/>
      <c r="F3493" s="195"/>
      <c r="G3493" s="195"/>
      <c r="H3493" s="195"/>
      <c r="I3493" s="89"/>
      <c r="J3493" s="54"/>
      <c r="K3493" s="75" t="s">
        <v>34</v>
      </c>
      <c r="L3493" s="76">
        <f t="shared" si="244"/>
        <v>0</v>
      </c>
      <c r="M3493" s="76"/>
      <c r="N3493" s="76"/>
      <c r="O3493" s="76"/>
      <c r="P3493" s="76"/>
      <c r="Q3493" s="76"/>
      <c r="R3493" s="76"/>
      <c r="S3493" s="76"/>
      <c r="T3493" s="76"/>
      <c r="U3493" s="76"/>
      <c r="V3493" s="76"/>
      <c r="W3493" s="76"/>
      <c r="X3493" s="76"/>
    </row>
    <row r="3494" spans="1:24">
      <c r="A3494" s="54"/>
      <c r="B3494" s="54"/>
      <c r="C3494" s="195"/>
      <c r="D3494" s="195"/>
      <c r="E3494" s="195"/>
      <c r="F3494" s="195"/>
      <c r="G3494" s="195"/>
      <c r="H3494" s="195"/>
      <c r="I3494" s="90"/>
      <c r="J3494" s="80"/>
      <c r="K3494" s="84" t="s">
        <v>36</v>
      </c>
      <c r="L3494" s="76">
        <f t="shared" si="244"/>
        <v>2</v>
      </c>
      <c r="M3494" s="76"/>
      <c r="N3494" s="76"/>
      <c r="O3494" s="76"/>
      <c r="P3494" s="76"/>
      <c r="Q3494" s="76"/>
      <c r="R3494" s="76"/>
      <c r="S3494" s="76">
        <v>2</v>
      </c>
      <c r="T3494" s="76"/>
      <c r="U3494" s="76"/>
      <c r="V3494" s="76"/>
      <c r="W3494" s="76"/>
      <c r="X3494" s="76"/>
    </row>
    <row r="3495" spans="1:24">
      <c r="A3495" s="54"/>
      <c r="B3495" s="54"/>
      <c r="C3495" s="195" t="s">
        <v>33</v>
      </c>
      <c r="D3495" s="195" t="s">
        <v>3230</v>
      </c>
      <c r="E3495" s="195" t="s">
        <v>5288</v>
      </c>
      <c r="F3495" s="195" t="s">
        <v>5289</v>
      </c>
      <c r="G3495" s="195" t="s">
        <v>5290</v>
      </c>
      <c r="H3495" s="195" t="s">
        <v>5291</v>
      </c>
      <c r="I3495" s="89">
        <v>0</v>
      </c>
      <c r="J3495" s="46" t="s">
        <v>39</v>
      </c>
      <c r="K3495" s="75" t="s">
        <v>32</v>
      </c>
      <c r="L3495" s="76">
        <f t="shared" si="244"/>
        <v>0</v>
      </c>
      <c r="M3495" s="76"/>
      <c r="N3495" s="76"/>
      <c r="O3495" s="76"/>
      <c r="P3495" s="76"/>
      <c r="Q3495" s="76"/>
      <c r="R3495" s="76"/>
      <c r="S3495" s="76"/>
      <c r="T3495" s="76"/>
      <c r="U3495" s="76"/>
      <c r="V3495" s="76"/>
      <c r="W3495" s="76"/>
      <c r="X3495" s="76"/>
    </row>
    <row r="3496" spans="1:24">
      <c r="A3496" s="54"/>
      <c r="B3496" s="54"/>
      <c r="C3496" s="195"/>
      <c r="D3496" s="195"/>
      <c r="E3496" s="195"/>
      <c r="F3496" s="195"/>
      <c r="G3496" s="195"/>
      <c r="H3496" s="195"/>
      <c r="I3496" s="89"/>
      <c r="J3496" s="54"/>
      <c r="K3496" s="75" t="s">
        <v>34</v>
      </c>
      <c r="L3496" s="76">
        <f t="shared" si="244"/>
        <v>0</v>
      </c>
      <c r="M3496" s="76"/>
      <c r="N3496" s="76"/>
      <c r="O3496" s="76"/>
      <c r="P3496" s="76"/>
      <c r="Q3496" s="76"/>
      <c r="R3496" s="76"/>
      <c r="S3496" s="76"/>
      <c r="T3496" s="76"/>
      <c r="U3496" s="76"/>
      <c r="V3496" s="76"/>
      <c r="W3496" s="76"/>
      <c r="X3496" s="76"/>
    </row>
    <row r="3497" spans="1:24">
      <c r="A3497" s="54"/>
      <c r="B3497" s="54"/>
      <c r="C3497" s="195"/>
      <c r="D3497" s="195"/>
      <c r="E3497" s="195"/>
      <c r="F3497" s="195"/>
      <c r="G3497" s="195"/>
      <c r="H3497" s="195"/>
      <c r="I3497" s="90"/>
      <c r="J3497" s="80"/>
      <c r="K3497" s="84" t="s">
        <v>36</v>
      </c>
      <c r="L3497" s="76">
        <f t="shared" si="244"/>
        <v>2</v>
      </c>
      <c r="M3497" s="76"/>
      <c r="N3497" s="76"/>
      <c r="O3497" s="76">
        <v>1</v>
      </c>
      <c r="P3497" s="76"/>
      <c r="Q3497" s="76"/>
      <c r="R3497" s="76"/>
      <c r="S3497" s="76">
        <v>1</v>
      </c>
      <c r="T3497" s="76"/>
      <c r="U3497" s="76"/>
      <c r="V3497" s="76"/>
      <c r="W3497" s="76"/>
      <c r="X3497" s="76"/>
    </row>
    <row r="3498" spans="1:24">
      <c r="A3498" s="54"/>
      <c r="B3498" s="54"/>
      <c r="C3498" s="195" t="s">
        <v>33</v>
      </c>
      <c r="D3498" s="195" t="s">
        <v>5292</v>
      </c>
      <c r="E3498" s="195" t="s">
        <v>5293</v>
      </c>
      <c r="F3498" s="195" t="s">
        <v>5294</v>
      </c>
      <c r="G3498" s="195" t="s">
        <v>5295</v>
      </c>
      <c r="H3498" s="195" t="s">
        <v>5296</v>
      </c>
      <c r="I3498" s="89">
        <v>0</v>
      </c>
      <c r="J3498" s="46" t="s">
        <v>39</v>
      </c>
      <c r="K3498" s="75" t="s">
        <v>32</v>
      </c>
      <c r="L3498" s="76">
        <f t="shared" si="244"/>
        <v>0</v>
      </c>
      <c r="M3498" s="76"/>
      <c r="N3498" s="76"/>
      <c r="O3498" s="76"/>
      <c r="P3498" s="76"/>
      <c r="Q3498" s="76"/>
      <c r="R3498" s="76"/>
      <c r="S3498" s="76"/>
      <c r="T3498" s="76"/>
      <c r="U3498" s="76"/>
      <c r="V3498" s="76"/>
      <c r="W3498" s="76"/>
      <c r="X3498" s="76"/>
    </row>
    <row r="3499" spans="1:24">
      <c r="A3499" s="54"/>
      <c r="B3499" s="54"/>
      <c r="C3499" s="195"/>
      <c r="D3499" s="195"/>
      <c r="E3499" s="195"/>
      <c r="F3499" s="195"/>
      <c r="G3499" s="195"/>
      <c r="H3499" s="195"/>
      <c r="I3499" s="89"/>
      <c r="J3499" s="54"/>
      <c r="K3499" s="75" t="s">
        <v>34</v>
      </c>
      <c r="L3499" s="76">
        <f t="shared" si="244"/>
        <v>0</v>
      </c>
      <c r="M3499" s="76"/>
      <c r="N3499" s="76"/>
      <c r="O3499" s="76"/>
      <c r="P3499" s="76"/>
      <c r="Q3499" s="76"/>
      <c r="R3499" s="76"/>
      <c r="S3499" s="76"/>
      <c r="T3499" s="76"/>
      <c r="U3499" s="76"/>
      <c r="V3499" s="76"/>
      <c r="W3499" s="76"/>
      <c r="X3499" s="76"/>
    </row>
    <row r="3500" spans="1:24">
      <c r="A3500" s="54"/>
      <c r="B3500" s="54"/>
      <c r="C3500" s="195"/>
      <c r="D3500" s="195"/>
      <c r="E3500" s="195"/>
      <c r="F3500" s="195"/>
      <c r="G3500" s="195"/>
      <c r="H3500" s="195"/>
      <c r="I3500" s="90"/>
      <c r="J3500" s="80"/>
      <c r="K3500" s="84" t="s">
        <v>36</v>
      </c>
      <c r="L3500" s="76">
        <f t="shared" si="244"/>
        <v>2</v>
      </c>
      <c r="M3500" s="76"/>
      <c r="N3500" s="76"/>
      <c r="O3500" s="76">
        <v>2</v>
      </c>
      <c r="P3500" s="76"/>
      <c r="Q3500" s="76"/>
      <c r="R3500" s="76"/>
      <c r="S3500" s="76"/>
      <c r="T3500" s="76"/>
      <c r="U3500" s="76"/>
      <c r="V3500" s="76"/>
      <c r="W3500" s="76"/>
      <c r="X3500" s="76"/>
    </row>
    <row r="3501" spans="1:24">
      <c r="A3501" s="54"/>
      <c r="B3501" s="54"/>
      <c r="C3501" s="195" t="s">
        <v>33</v>
      </c>
      <c r="D3501" s="195" t="s">
        <v>5297</v>
      </c>
      <c r="E3501" s="195" t="s">
        <v>5298</v>
      </c>
      <c r="F3501" s="195" t="s">
        <v>5299</v>
      </c>
      <c r="G3501" s="195" t="s">
        <v>5300</v>
      </c>
      <c r="H3501" s="195" t="s">
        <v>5301</v>
      </c>
      <c r="I3501" s="89">
        <v>0</v>
      </c>
      <c r="J3501" s="46" t="s">
        <v>39</v>
      </c>
      <c r="K3501" s="75" t="s">
        <v>32</v>
      </c>
      <c r="L3501" s="76">
        <f t="shared" si="244"/>
        <v>0</v>
      </c>
      <c r="M3501" s="76"/>
      <c r="N3501" s="76"/>
      <c r="O3501" s="76"/>
      <c r="P3501" s="76"/>
      <c r="Q3501" s="76"/>
      <c r="R3501" s="76"/>
      <c r="S3501" s="76"/>
      <c r="T3501" s="76"/>
      <c r="U3501" s="76"/>
      <c r="V3501" s="76"/>
      <c r="W3501" s="76"/>
      <c r="X3501" s="76"/>
    </row>
    <row r="3502" spans="1:24">
      <c r="A3502" s="54"/>
      <c r="B3502" s="54"/>
      <c r="C3502" s="195"/>
      <c r="D3502" s="195"/>
      <c r="E3502" s="195"/>
      <c r="F3502" s="195"/>
      <c r="G3502" s="195"/>
      <c r="H3502" s="195"/>
      <c r="I3502" s="89"/>
      <c r="J3502" s="54"/>
      <c r="K3502" s="75" t="s">
        <v>34</v>
      </c>
      <c r="L3502" s="76">
        <f t="shared" si="244"/>
        <v>0</v>
      </c>
      <c r="M3502" s="76"/>
      <c r="N3502" s="76"/>
      <c r="O3502" s="76"/>
      <c r="P3502" s="76"/>
      <c r="Q3502" s="76"/>
      <c r="R3502" s="76"/>
      <c r="S3502" s="76"/>
      <c r="T3502" s="76"/>
      <c r="U3502" s="76"/>
      <c r="V3502" s="76"/>
      <c r="W3502" s="76"/>
      <c r="X3502" s="76"/>
    </row>
    <row r="3503" spans="1:24">
      <c r="A3503" s="54"/>
      <c r="B3503" s="54"/>
      <c r="C3503" s="195"/>
      <c r="D3503" s="195"/>
      <c r="E3503" s="195"/>
      <c r="F3503" s="195"/>
      <c r="G3503" s="195"/>
      <c r="H3503" s="195"/>
      <c r="I3503" s="90"/>
      <c r="J3503" s="80"/>
      <c r="K3503" s="84" t="s">
        <v>36</v>
      </c>
      <c r="L3503" s="76">
        <f t="shared" si="244"/>
        <v>2</v>
      </c>
      <c r="M3503" s="76"/>
      <c r="N3503" s="76"/>
      <c r="O3503" s="76">
        <v>1</v>
      </c>
      <c r="P3503" s="76"/>
      <c r="Q3503" s="76"/>
      <c r="R3503" s="76"/>
      <c r="S3503" s="76"/>
      <c r="T3503" s="76"/>
      <c r="U3503" s="76"/>
      <c r="V3503" s="76"/>
      <c r="W3503" s="76">
        <v>1</v>
      </c>
      <c r="X3503" s="76"/>
    </row>
    <row r="3504" spans="1:24">
      <c r="A3504" s="54"/>
      <c r="B3504" s="54"/>
      <c r="C3504" s="195" t="s">
        <v>33</v>
      </c>
      <c r="D3504" s="195" t="s">
        <v>5302</v>
      </c>
      <c r="E3504" s="195" t="s">
        <v>5303</v>
      </c>
      <c r="F3504" s="195" t="s">
        <v>5304</v>
      </c>
      <c r="G3504" s="195" t="s">
        <v>5305</v>
      </c>
      <c r="H3504" s="195" t="s">
        <v>5306</v>
      </c>
      <c r="I3504" s="89">
        <v>0</v>
      </c>
      <c r="J3504" s="46" t="s">
        <v>39</v>
      </c>
      <c r="K3504" s="75" t="s">
        <v>32</v>
      </c>
      <c r="L3504" s="76">
        <f t="shared" si="244"/>
        <v>0</v>
      </c>
      <c r="M3504" s="76"/>
      <c r="N3504" s="76"/>
      <c r="O3504" s="76"/>
      <c r="P3504" s="76"/>
      <c r="Q3504" s="76"/>
      <c r="R3504" s="76"/>
      <c r="S3504" s="76"/>
      <c r="T3504" s="76"/>
      <c r="U3504" s="76"/>
      <c r="V3504" s="76"/>
      <c r="W3504" s="76"/>
      <c r="X3504" s="76"/>
    </row>
    <row r="3505" spans="1:24">
      <c r="A3505" s="54"/>
      <c r="B3505" s="54"/>
      <c r="C3505" s="195"/>
      <c r="D3505" s="195"/>
      <c r="E3505" s="195"/>
      <c r="F3505" s="195"/>
      <c r="G3505" s="195"/>
      <c r="H3505" s="195"/>
      <c r="I3505" s="89"/>
      <c r="J3505" s="54"/>
      <c r="K3505" s="75" t="s">
        <v>34</v>
      </c>
      <c r="L3505" s="76">
        <f t="shared" si="244"/>
        <v>0</v>
      </c>
      <c r="M3505" s="76"/>
      <c r="N3505" s="76"/>
      <c r="O3505" s="76"/>
      <c r="P3505" s="76"/>
      <c r="Q3505" s="76"/>
      <c r="R3505" s="76"/>
      <c r="S3505" s="76"/>
      <c r="T3505" s="76"/>
      <c r="U3505" s="76"/>
      <c r="V3505" s="76"/>
      <c r="W3505" s="76"/>
      <c r="X3505" s="76"/>
    </row>
    <row r="3506" spans="1:24">
      <c r="A3506" s="54"/>
      <c r="B3506" s="54"/>
      <c r="C3506" s="195"/>
      <c r="D3506" s="195"/>
      <c r="E3506" s="195"/>
      <c r="F3506" s="195"/>
      <c r="G3506" s="195"/>
      <c r="H3506" s="195"/>
      <c r="I3506" s="90"/>
      <c r="J3506" s="80"/>
      <c r="K3506" s="84" t="s">
        <v>36</v>
      </c>
      <c r="L3506" s="76">
        <f t="shared" si="244"/>
        <v>4</v>
      </c>
      <c r="M3506" s="76"/>
      <c r="N3506" s="76"/>
      <c r="O3506" s="76"/>
      <c r="P3506" s="76"/>
      <c r="Q3506" s="76"/>
      <c r="R3506" s="76"/>
      <c r="S3506" s="76"/>
      <c r="T3506" s="76"/>
      <c r="U3506" s="76">
        <v>4</v>
      </c>
      <c r="V3506" s="76"/>
      <c r="W3506" s="76"/>
      <c r="X3506" s="76"/>
    </row>
    <row r="3507" spans="1:24">
      <c r="A3507" s="54"/>
      <c r="B3507" s="54"/>
      <c r="C3507" s="195" t="s">
        <v>33</v>
      </c>
      <c r="D3507" s="195" t="s">
        <v>5307</v>
      </c>
      <c r="E3507" s="195" t="s">
        <v>5308</v>
      </c>
      <c r="F3507" s="195" t="s">
        <v>5309</v>
      </c>
      <c r="G3507" s="195" t="s">
        <v>5310</v>
      </c>
      <c r="H3507" s="195" t="s">
        <v>5311</v>
      </c>
      <c r="I3507" s="89">
        <v>0</v>
      </c>
      <c r="J3507" s="46" t="s">
        <v>39</v>
      </c>
      <c r="K3507" s="75" t="s">
        <v>32</v>
      </c>
      <c r="L3507" s="76">
        <f t="shared" ref="L3507:L3570" si="245">SUM(M3507:X3507)</f>
        <v>0</v>
      </c>
      <c r="M3507" s="76"/>
      <c r="N3507" s="76"/>
      <c r="O3507" s="76"/>
      <c r="P3507" s="76"/>
      <c r="Q3507" s="76"/>
      <c r="R3507" s="76"/>
      <c r="S3507" s="76"/>
      <c r="T3507" s="76"/>
      <c r="U3507" s="76"/>
      <c r="V3507" s="76"/>
      <c r="W3507" s="76"/>
      <c r="X3507" s="76"/>
    </row>
    <row r="3508" spans="1:24">
      <c r="A3508" s="54"/>
      <c r="B3508" s="54"/>
      <c r="C3508" s="195"/>
      <c r="D3508" s="195"/>
      <c r="E3508" s="195"/>
      <c r="F3508" s="195"/>
      <c r="G3508" s="195"/>
      <c r="H3508" s="195"/>
      <c r="I3508" s="89"/>
      <c r="J3508" s="54"/>
      <c r="K3508" s="75" t="s">
        <v>34</v>
      </c>
      <c r="L3508" s="76">
        <f t="shared" si="245"/>
        <v>0</v>
      </c>
      <c r="M3508" s="76"/>
      <c r="N3508" s="76"/>
      <c r="O3508" s="76"/>
      <c r="P3508" s="76"/>
      <c r="Q3508" s="76"/>
      <c r="R3508" s="76"/>
      <c r="S3508" s="76"/>
      <c r="T3508" s="76"/>
      <c r="U3508" s="76"/>
      <c r="V3508" s="76"/>
      <c r="W3508" s="76"/>
      <c r="X3508" s="76"/>
    </row>
    <row r="3509" spans="1:24">
      <c r="A3509" s="54"/>
      <c r="B3509" s="54"/>
      <c r="C3509" s="195"/>
      <c r="D3509" s="195"/>
      <c r="E3509" s="195"/>
      <c r="F3509" s="195"/>
      <c r="G3509" s="195"/>
      <c r="H3509" s="195"/>
      <c r="I3509" s="90"/>
      <c r="J3509" s="80"/>
      <c r="K3509" s="84" t="s">
        <v>36</v>
      </c>
      <c r="L3509" s="76">
        <f t="shared" si="245"/>
        <v>2</v>
      </c>
      <c r="M3509" s="76"/>
      <c r="N3509" s="76"/>
      <c r="O3509" s="76">
        <v>1</v>
      </c>
      <c r="P3509" s="76"/>
      <c r="Q3509" s="76"/>
      <c r="R3509" s="76"/>
      <c r="S3509" s="76"/>
      <c r="T3509" s="76"/>
      <c r="U3509" s="76"/>
      <c r="V3509" s="76"/>
      <c r="W3509" s="76"/>
      <c r="X3509" s="76">
        <v>1</v>
      </c>
    </row>
    <row r="3510" spans="1:24">
      <c r="A3510" s="54"/>
      <c r="B3510" s="54"/>
      <c r="C3510" s="195" t="s">
        <v>33</v>
      </c>
      <c r="D3510" s="195" t="s">
        <v>5312</v>
      </c>
      <c r="E3510" s="195" t="s">
        <v>5313</v>
      </c>
      <c r="F3510" s="195" t="s">
        <v>5314</v>
      </c>
      <c r="G3510" s="195" t="s">
        <v>5315</v>
      </c>
      <c r="H3510" s="195" t="s">
        <v>5316</v>
      </c>
      <c r="I3510" s="89">
        <v>1405</v>
      </c>
      <c r="J3510" s="46" t="s">
        <v>39</v>
      </c>
      <c r="K3510" s="75" t="s">
        <v>32</v>
      </c>
      <c r="L3510" s="76">
        <f t="shared" si="245"/>
        <v>0</v>
      </c>
      <c r="M3510" s="76"/>
      <c r="N3510" s="76"/>
      <c r="O3510" s="76"/>
      <c r="P3510" s="76"/>
      <c r="Q3510" s="76"/>
      <c r="R3510" s="76"/>
      <c r="S3510" s="76"/>
      <c r="T3510" s="76"/>
      <c r="U3510" s="76"/>
      <c r="V3510" s="76"/>
      <c r="W3510" s="76"/>
      <c r="X3510" s="76"/>
    </row>
    <row r="3511" spans="1:24">
      <c r="A3511" s="54"/>
      <c r="B3511" s="54"/>
      <c r="C3511" s="195"/>
      <c r="D3511" s="195"/>
      <c r="E3511" s="195"/>
      <c r="F3511" s="195"/>
      <c r="G3511" s="195"/>
      <c r="H3511" s="195"/>
      <c r="I3511" s="89"/>
      <c r="J3511" s="54"/>
      <c r="K3511" s="75" t="s">
        <v>34</v>
      </c>
      <c r="L3511" s="76">
        <f t="shared" si="245"/>
        <v>0</v>
      </c>
      <c r="M3511" s="76"/>
      <c r="N3511" s="76"/>
      <c r="O3511" s="76"/>
      <c r="P3511" s="76"/>
      <c r="Q3511" s="76"/>
      <c r="R3511" s="76"/>
      <c r="S3511" s="76"/>
      <c r="T3511" s="76"/>
      <c r="U3511" s="76"/>
      <c r="V3511" s="76"/>
      <c r="W3511" s="76"/>
      <c r="X3511" s="76"/>
    </row>
    <row r="3512" spans="1:24">
      <c r="A3512" s="54"/>
      <c r="B3512" s="54"/>
      <c r="C3512" s="195"/>
      <c r="D3512" s="195"/>
      <c r="E3512" s="195"/>
      <c r="F3512" s="195"/>
      <c r="G3512" s="195"/>
      <c r="H3512" s="195"/>
      <c r="I3512" s="90"/>
      <c r="J3512" s="80"/>
      <c r="K3512" s="84" t="s">
        <v>36</v>
      </c>
      <c r="L3512" s="76">
        <f t="shared" si="245"/>
        <v>4</v>
      </c>
      <c r="M3512" s="76"/>
      <c r="N3512" s="76"/>
      <c r="O3512" s="76"/>
      <c r="P3512" s="76"/>
      <c r="Q3512" s="76"/>
      <c r="R3512" s="76"/>
      <c r="S3512" s="76">
        <v>4</v>
      </c>
      <c r="T3512" s="76"/>
      <c r="U3512" s="76"/>
      <c r="V3512" s="76"/>
      <c r="W3512" s="76"/>
      <c r="X3512" s="76"/>
    </row>
    <row r="3513" spans="1:24">
      <c r="A3513" s="54"/>
      <c r="B3513" s="54"/>
      <c r="C3513" s="195" t="s">
        <v>33</v>
      </c>
      <c r="D3513" s="195" t="s">
        <v>5317</v>
      </c>
      <c r="E3513" s="195" t="s">
        <v>5318</v>
      </c>
      <c r="F3513" s="195" t="s">
        <v>5319</v>
      </c>
      <c r="G3513" s="195" t="s">
        <v>5320</v>
      </c>
      <c r="H3513" s="195"/>
      <c r="I3513" s="89">
        <v>8873</v>
      </c>
      <c r="J3513" s="46" t="s">
        <v>39</v>
      </c>
      <c r="K3513" s="75" t="s">
        <v>32</v>
      </c>
      <c r="L3513" s="76">
        <f t="shared" si="245"/>
        <v>0</v>
      </c>
      <c r="M3513" s="76"/>
      <c r="N3513" s="76"/>
      <c r="O3513" s="76"/>
      <c r="P3513" s="76"/>
      <c r="Q3513" s="76"/>
      <c r="R3513" s="76"/>
      <c r="S3513" s="76"/>
      <c r="T3513" s="76"/>
      <c r="U3513" s="76"/>
      <c r="V3513" s="76"/>
      <c r="W3513" s="76"/>
      <c r="X3513" s="76"/>
    </row>
    <row r="3514" spans="1:24">
      <c r="A3514" s="54"/>
      <c r="B3514" s="54"/>
      <c r="C3514" s="195"/>
      <c r="D3514" s="195"/>
      <c r="E3514" s="195"/>
      <c r="F3514" s="195"/>
      <c r="G3514" s="195"/>
      <c r="H3514" s="195"/>
      <c r="I3514" s="89"/>
      <c r="J3514" s="54"/>
      <c r="K3514" s="75" t="s">
        <v>34</v>
      </c>
      <c r="L3514" s="76">
        <f t="shared" si="245"/>
        <v>0</v>
      </c>
      <c r="M3514" s="76"/>
      <c r="N3514" s="76"/>
      <c r="O3514" s="76"/>
      <c r="P3514" s="76"/>
      <c r="Q3514" s="76"/>
      <c r="R3514" s="76"/>
      <c r="S3514" s="76"/>
      <c r="T3514" s="76"/>
      <c r="U3514" s="76"/>
      <c r="V3514" s="76"/>
      <c r="W3514" s="76"/>
      <c r="X3514" s="76"/>
    </row>
    <row r="3515" spans="1:24">
      <c r="A3515" s="54"/>
      <c r="B3515" s="54"/>
      <c r="C3515" s="195"/>
      <c r="D3515" s="195"/>
      <c r="E3515" s="195"/>
      <c r="F3515" s="195"/>
      <c r="G3515" s="195"/>
      <c r="H3515" s="195"/>
      <c r="I3515" s="90"/>
      <c r="J3515" s="80"/>
      <c r="K3515" s="84" t="s">
        <v>36</v>
      </c>
      <c r="L3515" s="76">
        <f t="shared" si="245"/>
        <v>2</v>
      </c>
      <c r="M3515" s="76"/>
      <c r="N3515" s="76"/>
      <c r="O3515" s="76"/>
      <c r="P3515" s="76"/>
      <c r="Q3515" s="76"/>
      <c r="R3515" s="76"/>
      <c r="S3515" s="76">
        <v>2</v>
      </c>
      <c r="T3515" s="76"/>
      <c r="U3515" s="76"/>
      <c r="V3515" s="76"/>
      <c r="W3515" s="76"/>
      <c r="X3515" s="76"/>
    </row>
    <row r="3516" spans="1:24">
      <c r="A3516" s="54"/>
      <c r="B3516" s="54"/>
      <c r="C3516" s="195" t="s">
        <v>33</v>
      </c>
      <c r="D3516" s="195" t="s">
        <v>5321</v>
      </c>
      <c r="E3516" s="195" t="s">
        <v>5322</v>
      </c>
      <c r="F3516" s="195" t="s">
        <v>5323</v>
      </c>
      <c r="G3516" s="195" t="s">
        <v>5324</v>
      </c>
      <c r="H3516" s="195" t="s">
        <v>5325</v>
      </c>
      <c r="I3516" s="89">
        <v>38330</v>
      </c>
      <c r="J3516" s="46" t="s">
        <v>39</v>
      </c>
      <c r="K3516" s="75" t="s">
        <v>32</v>
      </c>
      <c r="L3516" s="76">
        <f t="shared" si="245"/>
        <v>0</v>
      </c>
      <c r="M3516" s="76"/>
      <c r="N3516" s="76"/>
      <c r="O3516" s="76"/>
      <c r="P3516" s="76"/>
      <c r="Q3516" s="76"/>
      <c r="R3516" s="76"/>
      <c r="S3516" s="76"/>
      <c r="T3516" s="76"/>
      <c r="U3516" s="76"/>
      <c r="V3516" s="76"/>
      <c r="W3516" s="76"/>
      <c r="X3516" s="76"/>
    </row>
    <row r="3517" spans="1:24">
      <c r="A3517" s="54"/>
      <c r="B3517" s="54"/>
      <c r="C3517" s="195"/>
      <c r="D3517" s="195"/>
      <c r="E3517" s="195"/>
      <c r="F3517" s="195"/>
      <c r="G3517" s="195"/>
      <c r="H3517" s="195"/>
      <c r="I3517" s="89"/>
      <c r="J3517" s="54"/>
      <c r="K3517" s="75" t="s">
        <v>34</v>
      </c>
      <c r="L3517" s="76">
        <f t="shared" si="245"/>
        <v>0</v>
      </c>
      <c r="M3517" s="76"/>
      <c r="N3517" s="76"/>
      <c r="O3517" s="76"/>
      <c r="P3517" s="76"/>
      <c r="Q3517" s="76"/>
      <c r="R3517" s="76"/>
      <c r="S3517" s="76"/>
      <c r="T3517" s="76"/>
      <c r="U3517" s="76"/>
      <c r="V3517" s="76"/>
      <c r="W3517" s="76"/>
      <c r="X3517" s="76"/>
    </row>
    <row r="3518" spans="1:24">
      <c r="A3518" s="54"/>
      <c r="B3518" s="54"/>
      <c r="C3518" s="195"/>
      <c r="D3518" s="195"/>
      <c r="E3518" s="195"/>
      <c r="F3518" s="195"/>
      <c r="G3518" s="195"/>
      <c r="H3518" s="195"/>
      <c r="I3518" s="90"/>
      <c r="J3518" s="80"/>
      <c r="K3518" s="84" t="s">
        <v>36</v>
      </c>
      <c r="L3518" s="76">
        <f t="shared" si="245"/>
        <v>3</v>
      </c>
      <c r="M3518" s="76"/>
      <c r="N3518" s="76"/>
      <c r="O3518" s="76"/>
      <c r="P3518" s="76"/>
      <c r="Q3518" s="76"/>
      <c r="R3518" s="76"/>
      <c r="S3518" s="76">
        <v>3</v>
      </c>
      <c r="T3518" s="76"/>
      <c r="U3518" s="76"/>
      <c r="V3518" s="76"/>
      <c r="W3518" s="76"/>
      <c r="X3518" s="76"/>
    </row>
    <row r="3519" spans="1:24">
      <c r="A3519" s="54"/>
      <c r="B3519" s="54"/>
      <c r="C3519" s="195" t="s">
        <v>33</v>
      </c>
      <c r="D3519" s="195" t="s">
        <v>5326</v>
      </c>
      <c r="E3519" s="195" t="s">
        <v>5327</v>
      </c>
      <c r="F3519" s="195" t="s">
        <v>5328</v>
      </c>
      <c r="G3519" s="195" t="s">
        <v>5329</v>
      </c>
      <c r="H3519" s="195" t="s">
        <v>5330</v>
      </c>
      <c r="I3519" s="89">
        <v>11916</v>
      </c>
      <c r="J3519" s="46" t="s">
        <v>39</v>
      </c>
      <c r="K3519" s="75" t="s">
        <v>32</v>
      </c>
      <c r="L3519" s="76">
        <f t="shared" si="245"/>
        <v>0</v>
      </c>
      <c r="M3519" s="76"/>
      <c r="N3519" s="76"/>
      <c r="O3519" s="76"/>
      <c r="P3519" s="76"/>
      <c r="Q3519" s="76"/>
      <c r="R3519" s="76"/>
      <c r="S3519" s="76"/>
      <c r="T3519" s="76"/>
      <c r="U3519" s="76"/>
      <c r="V3519" s="76"/>
      <c r="W3519" s="76"/>
      <c r="X3519" s="76"/>
    </row>
    <row r="3520" spans="1:24">
      <c r="A3520" s="54"/>
      <c r="B3520" s="54"/>
      <c r="C3520" s="195"/>
      <c r="D3520" s="195"/>
      <c r="E3520" s="195"/>
      <c r="F3520" s="195"/>
      <c r="G3520" s="195"/>
      <c r="H3520" s="195"/>
      <c r="I3520" s="89"/>
      <c r="J3520" s="54"/>
      <c r="K3520" s="75" t="s">
        <v>34</v>
      </c>
      <c r="L3520" s="76">
        <f t="shared" si="245"/>
        <v>0</v>
      </c>
      <c r="M3520" s="76"/>
      <c r="N3520" s="76"/>
      <c r="O3520" s="76"/>
      <c r="P3520" s="76"/>
      <c r="Q3520" s="76"/>
      <c r="R3520" s="76"/>
      <c r="S3520" s="76"/>
      <c r="T3520" s="76"/>
      <c r="U3520" s="76"/>
      <c r="V3520" s="76"/>
      <c r="W3520" s="76"/>
      <c r="X3520" s="76"/>
    </row>
    <row r="3521" spans="1:24">
      <c r="A3521" s="54"/>
      <c r="B3521" s="54"/>
      <c r="C3521" s="195"/>
      <c r="D3521" s="195"/>
      <c r="E3521" s="195"/>
      <c r="F3521" s="195"/>
      <c r="G3521" s="195"/>
      <c r="H3521" s="195"/>
      <c r="I3521" s="90"/>
      <c r="J3521" s="80"/>
      <c r="K3521" s="84" t="s">
        <v>36</v>
      </c>
      <c r="L3521" s="76">
        <f t="shared" si="245"/>
        <v>4</v>
      </c>
      <c r="M3521" s="76"/>
      <c r="N3521" s="76"/>
      <c r="O3521" s="76"/>
      <c r="P3521" s="76"/>
      <c r="Q3521" s="76"/>
      <c r="R3521" s="76"/>
      <c r="S3521" s="76">
        <v>4</v>
      </c>
      <c r="T3521" s="76"/>
      <c r="U3521" s="76"/>
      <c r="V3521" s="76"/>
      <c r="W3521" s="76"/>
      <c r="X3521" s="76"/>
    </row>
    <row r="3522" spans="1:24">
      <c r="A3522" s="54"/>
      <c r="B3522" s="54"/>
      <c r="C3522" s="195" t="s">
        <v>33</v>
      </c>
      <c r="D3522" s="195" t="s">
        <v>5331</v>
      </c>
      <c r="E3522" s="195" t="s">
        <v>5332</v>
      </c>
      <c r="F3522" s="195" t="s">
        <v>5333</v>
      </c>
      <c r="G3522" s="195" t="s">
        <v>5334</v>
      </c>
      <c r="H3522" s="195" t="s">
        <v>5335</v>
      </c>
      <c r="I3522" s="89">
        <v>0</v>
      </c>
      <c r="J3522" s="46" t="s">
        <v>39</v>
      </c>
      <c r="K3522" s="75" t="s">
        <v>32</v>
      </c>
      <c r="L3522" s="76">
        <f t="shared" si="245"/>
        <v>0</v>
      </c>
      <c r="M3522" s="76"/>
      <c r="N3522" s="76"/>
      <c r="O3522" s="76"/>
      <c r="P3522" s="76"/>
      <c r="Q3522" s="76"/>
      <c r="R3522" s="76"/>
      <c r="S3522" s="76"/>
      <c r="T3522" s="76"/>
      <c r="U3522" s="76"/>
      <c r="V3522" s="76"/>
      <c r="W3522" s="76"/>
      <c r="X3522" s="76"/>
    </row>
    <row r="3523" spans="1:24">
      <c r="A3523" s="54"/>
      <c r="B3523" s="54"/>
      <c r="C3523" s="195"/>
      <c r="D3523" s="195"/>
      <c r="E3523" s="195"/>
      <c r="F3523" s="195"/>
      <c r="G3523" s="195"/>
      <c r="H3523" s="195"/>
      <c r="I3523" s="89"/>
      <c r="J3523" s="54"/>
      <c r="K3523" s="75" t="s">
        <v>34</v>
      </c>
      <c r="L3523" s="76">
        <f t="shared" si="245"/>
        <v>0</v>
      </c>
      <c r="M3523" s="76"/>
      <c r="N3523" s="76"/>
      <c r="O3523" s="76"/>
      <c r="P3523" s="76"/>
      <c r="Q3523" s="76"/>
      <c r="R3523" s="76"/>
      <c r="S3523" s="76"/>
      <c r="T3523" s="76"/>
      <c r="U3523" s="76"/>
      <c r="V3523" s="76"/>
      <c r="W3523" s="76"/>
      <c r="X3523" s="76"/>
    </row>
    <row r="3524" spans="1:24">
      <c r="A3524" s="54"/>
      <c r="B3524" s="54"/>
      <c r="C3524" s="195"/>
      <c r="D3524" s="195"/>
      <c r="E3524" s="195"/>
      <c r="F3524" s="195"/>
      <c r="G3524" s="195"/>
      <c r="H3524" s="195"/>
      <c r="I3524" s="90"/>
      <c r="J3524" s="80"/>
      <c r="K3524" s="84" t="s">
        <v>36</v>
      </c>
      <c r="L3524" s="76">
        <f t="shared" si="245"/>
        <v>2</v>
      </c>
      <c r="M3524" s="76"/>
      <c r="N3524" s="76"/>
      <c r="O3524" s="76"/>
      <c r="P3524" s="76"/>
      <c r="Q3524" s="76"/>
      <c r="R3524" s="76"/>
      <c r="S3524" s="76"/>
      <c r="T3524" s="76"/>
      <c r="U3524" s="76"/>
      <c r="V3524" s="76"/>
      <c r="W3524" s="76"/>
      <c r="X3524" s="76">
        <v>2</v>
      </c>
    </row>
    <row r="3525" spans="1:24">
      <c r="A3525" s="54"/>
      <c r="B3525" s="54"/>
      <c r="C3525" s="195" t="s">
        <v>33</v>
      </c>
      <c r="D3525" s="195" t="s">
        <v>5336</v>
      </c>
      <c r="E3525" s="195" t="s">
        <v>5337</v>
      </c>
      <c r="F3525" s="195" t="s">
        <v>5338</v>
      </c>
      <c r="G3525" s="195" t="s">
        <v>5339</v>
      </c>
      <c r="H3525" s="195" t="s">
        <v>5340</v>
      </c>
      <c r="I3525" s="89">
        <v>9463</v>
      </c>
      <c r="J3525" s="46" t="s">
        <v>39</v>
      </c>
      <c r="K3525" s="75" t="s">
        <v>32</v>
      </c>
      <c r="L3525" s="76">
        <f t="shared" si="245"/>
        <v>0</v>
      </c>
      <c r="M3525" s="76"/>
      <c r="N3525" s="76"/>
      <c r="O3525" s="76"/>
      <c r="P3525" s="76"/>
      <c r="Q3525" s="76"/>
      <c r="R3525" s="76"/>
      <c r="S3525" s="76"/>
      <c r="T3525" s="76"/>
      <c r="U3525" s="76"/>
      <c r="V3525" s="76"/>
      <c r="W3525" s="76"/>
      <c r="X3525" s="76"/>
    </row>
    <row r="3526" spans="1:24">
      <c r="A3526" s="54"/>
      <c r="B3526" s="54"/>
      <c r="C3526" s="195"/>
      <c r="D3526" s="195"/>
      <c r="E3526" s="195"/>
      <c r="F3526" s="195"/>
      <c r="G3526" s="195"/>
      <c r="H3526" s="195"/>
      <c r="I3526" s="89"/>
      <c r="J3526" s="54"/>
      <c r="K3526" s="75" t="s">
        <v>34</v>
      </c>
      <c r="L3526" s="76">
        <f t="shared" si="245"/>
        <v>0</v>
      </c>
      <c r="M3526" s="76"/>
      <c r="N3526" s="76"/>
      <c r="O3526" s="76"/>
      <c r="P3526" s="76"/>
      <c r="Q3526" s="76"/>
      <c r="R3526" s="76"/>
      <c r="S3526" s="76"/>
      <c r="T3526" s="76"/>
      <c r="U3526" s="76"/>
      <c r="V3526" s="76"/>
      <c r="W3526" s="76"/>
      <c r="X3526" s="76"/>
    </row>
    <row r="3527" spans="1:24">
      <c r="A3527" s="54"/>
      <c r="B3527" s="54"/>
      <c r="C3527" s="195"/>
      <c r="D3527" s="195"/>
      <c r="E3527" s="195"/>
      <c r="F3527" s="195"/>
      <c r="G3527" s="195"/>
      <c r="H3527" s="195"/>
      <c r="I3527" s="90"/>
      <c r="J3527" s="80"/>
      <c r="K3527" s="84" t="s">
        <v>36</v>
      </c>
      <c r="L3527" s="76">
        <f t="shared" si="245"/>
        <v>4</v>
      </c>
      <c r="M3527" s="76"/>
      <c r="N3527" s="76"/>
      <c r="O3527" s="76"/>
      <c r="P3527" s="76"/>
      <c r="Q3527" s="76"/>
      <c r="R3527" s="76"/>
      <c r="S3527" s="76">
        <v>4</v>
      </c>
      <c r="T3527" s="76"/>
      <c r="U3527" s="76"/>
      <c r="V3527" s="76"/>
      <c r="W3527" s="76"/>
      <c r="X3527" s="76"/>
    </row>
    <row r="3528" spans="1:24">
      <c r="A3528" s="54"/>
      <c r="B3528" s="54"/>
      <c r="C3528" s="195" t="s">
        <v>33</v>
      </c>
      <c r="D3528" s="195" t="s">
        <v>5341</v>
      </c>
      <c r="E3528" s="195" t="s">
        <v>5342</v>
      </c>
      <c r="F3528" s="195" t="s">
        <v>5343</v>
      </c>
      <c r="G3528" s="195" t="s">
        <v>5344</v>
      </c>
      <c r="H3528" s="195" t="s">
        <v>5345</v>
      </c>
      <c r="I3528" s="89">
        <v>7896</v>
      </c>
      <c r="J3528" s="46" t="s">
        <v>39</v>
      </c>
      <c r="K3528" s="75" t="s">
        <v>32</v>
      </c>
      <c r="L3528" s="76">
        <f t="shared" si="245"/>
        <v>0</v>
      </c>
      <c r="M3528" s="76"/>
      <c r="N3528" s="76"/>
      <c r="O3528" s="76"/>
      <c r="P3528" s="76"/>
      <c r="Q3528" s="76"/>
      <c r="R3528" s="76"/>
      <c r="S3528" s="76"/>
      <c r="T3528" s="76"/>
      <c r="U3528" s="76"/>
      <c r="V3528" s="76"/>
      <c r="W3528" s="76"/>
      <c r="X3528" s="76"/>
    </row>
    <row r="3529" spans="1:24">
      <c r="A3529" s="54"/>
      <c r="B3529" s="54"/>
      <c r="C3529" s="195"/>
      <c r="D3529" s="195"/>
      <c r="E3529" s="195"/>
      <c r="F3529" s="195"/>
      <c r="G3529" s="195"/>
      <c r="H3529" s="195"/>
      <c r="I3529" s="89"/>
      <c r="J3529" s="54"/>
      <c r="K3529" s="75" t="s">
        <v>34</v>
      </c>
      <c r="L3529" s="76">
        <f t="shared" si="245"/>
        <v>0</v>
      </c>
      <c r="M3529" s="76"/>
      <c r="N3529" s="76"/>
      <c r="O3529" s="76"/>
      <c r="P3529" s="76"/>
      <c r="Q3529" s="76"/>
      <c r="R3529" s="76"/>
      <c r="S3529" s="76"/>
      <c r="T3529" s="76"/>
      <c r="U3529" s="76"/>
      <c r="V3529" s="76"/>
      <c r="W3529" s="76"/>
      <c r="X3529" s="76"/>
    </row>
    <row r="3530" spans="1:24">
      <c r="A3530" s="54"/>
      <c r="B3530" s="54"/>
      <c r="C3530" s="195"/>
      <c r="D3530" s="195"/>
      <c r="E3530" s="195"/>
      <c r="F3530" s="195"/>
      <c r="G3530" s="195"/>
      <c r="H3530" s="195"/>
      <c r="I3530" s="90"/>
      <c r="J3530" s="80"/>
      <c r="K3530" s="84" t="s">
        <v>36</v>
      </c>
      <c r="L3530" s="76">
        <f t="shared" si="245"/>
        <v>2</v>
      </c>
      <c r="M3530" s="76"/>
      <c r="N3530" s="76"/>
      <c r="O3530" s="76"/>
      <c r="P3530" s="76"/>
      <c r="Q3530" s="76"/>
      <c r="R3530" s="76">
        <v>2</v>
      </c>
      <c r="S3530" s="76"/>
      <c r="T3530" s="76"/>
      <c r="U3530" s="76"/>
      <c r="V3530" s="76"/>
      <c r="W3530" s="76"/>
      <c r="X3530" s="76"/>
    </row>
    <row r="3531" spans="1:24">
      <c r="A3531" s="54"/>
      <c r="B3531" s="54"/>
      <c r="C3531" s="195" t="s">
        <v>33</v>
      </c>
      <c r="D3531" s="195" t="s">
        <v>5346</v>
      </c>
      <c r="E3531" s="195" t="s">
        <v>5347</v>
      </c>
      <c r="F3531" s="195" t="s">
        <v>5348</v>
      </c>
      <c r="G3531" s="195" t="s">
        <v>5349</v>
      </c>
      <c r="H3531" s="195" t="s">
        <v>5350</v>
      </c>
      <c r="I3531" s="89">
        <v>221</v>
      </c>
      <c r="J3531" s="46" t="s">
        <v>39</v>
      </c>
      <c r="K3531" s="75" t="s">
        <v>32</v>
      </c>
      <c r="L3531" s="76">
        <f t="shared" si="245"/>
        <v>0</v>
      </c>
      <c r="M3531" s="76"/>
      <c r="N3531" s="76"/>
      <c r="O3531" s="76"/>
      <c r="P3531" s="76"/>
      <c r="Q3531" s="76"/>
      <c r="R3531" s="76"/>
      <c r="S3531" s="76"/>
      <c r="T3531" s="76"/>
      <c r="U3531" s="76"/>
      <c r="V3531" s="76"/>
      <c r="W3531" s="76"/>
      <c r="X3531" s="76"/>
    </row>
    <row r="3532" spans="1:24">
      <c r="A3532" s="54"/>
      <c r="B3532" s="54"/>
      <c r="C3532" s="195"/>
      <c r="D3532" s="195"/>
      <c r="E3532" s="195"/>
      <c r="F3532" s="195"/>
      <c r="G3532" s="195"/>
      <c r="H3532" s="195"/>
      <c r="I3532" s="89"/>
      <c r="J3532" s="54"/>
      <c r="K3532" s="75" t="s">
        <v>34</v>
      </c>
      <c r="L3532" s="76">
        <f t="shared" si="245"/>
        <v>0</v>
      </c>
      <c r="M3532" s="76"/>
      <c r="N3532" s="76"/>
      <c r="O3532" s="76"/>
      <c r="P3532" s="76"/>
      <c r="Q3532" s="76"/>
      <c r="R3532" s="76"/>
      <c r="S3532" s="76"/>
      <c r="T3532" s="76"/>
      <c r="U3532" s="76"/>
      <c r="V3532" s="76"/>
      <c r="W3532" s="76"/>
      <c r="X3532" s="76"/>
    </row>
    <row r="3533" spans="1:24">
      <c r="A3533" s="54"/>
      <c r="B3533" s="54"/>
      <c r="C3533" s="195"/>
      <c r="D3533" s="195"/>
      <c r="E3533" s="195"/>
      <c r="F3533" s="195"/>
      <c r="G3533" s="195"/>
      <c r="H3533" s="195"/>
      <c r="I3533" s="90"/>
      <c r="J3533" s="80"/>
      <c r="K3533" s="84" t="s">
        <v>36</v>
      </c>
      <c r="L3533" s="76">
        <f t="shared" si="245"/>
        <v>3</v>
      </c>
      <c r="M3533" s="76"/>
      <c r="N3533" s="76"/>
      <c r="O3533" s="76"/>
      <c r="P3533" s="76"/>
      <c r="Q3533" s="76"/>
      <c r="R3533" s="76"/>
      <c r="S3533" s="76">
        <v>3</v>
      </c>
      <c r="T3533" s="76"/>
      <c r="U3533" s="76"/>
      <c r="V3533" s="76"/>
      <c r="W3533" s="76"/>
      <c r="X3533" s="76"/>
    </row>
    <row r="3534" spans="1:24">
      <c r="A3534" s="54"/>
      <c r="B3534" s="54"/>
      <c r="C3534" s="195" t="s">
        <v>33</v>
      </c>
      <c r="D3534" s="195" t="s">
        <v>5351</v>
      </c>
      <c r="E3534" s="195" t="s">
        <v>5352</v>
      </c>
      <c r="F3534" s="195" t="s">
        <v>5353</v>
      </c>
      <c r="G3534" s="195" t="s">
        <v>5354</v>
      </c>
      <c r="H3534" s="195" t="s">
        <v>5355</v>
      </c>
      <c r="I3534" s="89">
        <v>0</v>
      </c>
      <c r="J3534" s="46" t="s">
        <v>39</v>
      </c>
      <c r="K3534" s="75" t="s">
        <v>32</v>
      </c>
      <c r="L3534" s="76">
        <f t="shared" si="245"/>
        <v>0</v>
      </c>
      <c r="M3534" s="76"/>
      <c r="N3534" s="76"/>
      <c r="O3534" s="76"/>
      <c r="P3534" s="76"/>
      <c r="Q3534" s="76"/>
      <c r="R3534" s="76"/>
      <c r="S3534" s="76"/>
      <c r="T3534" s="76"/>
      <c r="U3534" s="76"/>
      <c r="V3534" s="76"/>
      <c r="W3534" s="76"/>
      <c r="X3534" s="76"/>
    </row>
    <row r="3535" spans="1:24">
      <c r="A3535" s="54"/>
      <c r="B3535" s="54"/>
      <c r="C3535" s="195"/>
      <c r="D3535" s="195"/>
      <c r="E3535" s="195"/>
      <c r="F3535" s="195"/>
      <c r="G3535" s="195"/>
      <c r="H3535" s="195"/>
      <c r="I3535" s="89"/>
      <c r="J3535" s="54"/>
      <c r="K3535" s="75" t="s">
        <v>34</v>
      </c>
      <c r="L3535" s="76">
        <f t="shared" si="245"/>
        <v>0</v>
      </c>
      <c r="M3535" s="76"/>
      <c r="N3535" s="76"/>
      <c r="O3535" s="76"/>
      <c r="P3535" s="76"/>
      <c r="Q3535" s="76"/>
      <c r="R3535" s="76"/>
      <c r="S3535" s="76"/>
      <c r="T3535" s="76"/>
      <c r="U3535" s="76"/>
      <c r="V3535" s="76"/>
      <c r="W3535" s="76"/>
      <c r="X3535" s="76"/>
    </row>
    <row r="3536" spans="1:24">
      <c r="A3536" s="54"/>
      <c r="B3536" s="54"/>
      <c r="C3536" s="195"/>
      <c r="D3536" s="195"/>
      <c r="E3536" s="195"/>
      <c r="F3536" s="195"/>
      <c r="G3536" s="195"/>
      <c r="H3536" s="195"/>
      <c r="I3536" s="90"/>
      <c r="J3536" s="80"/>
      <c r="K3536" s="84" t="s">
        <v>36</v>
      </c>
      <c r="L3536" s="76">
        <f t="shared" si="245"/>
        <v>4</v>
      </c>
      <c r="M3536" s="76"/>
      <c r="N3536" s="76"/>
      <c r="O3536" s="76"/>
      <c r="P3536" s="76"/>
      <c r="Q3536" s="76"/>
      <c r="R3536" s="76"/>
      <c r="S3536" s="76">
        <v>4</v>
      </c>
      <c r="T3536" s="76"/>
      <c r="U3536" s="76"/>
      <c r="V3536" s="76"/>
      <c r="W3536" s="76"/>
      <c r="X3536" s="76"/>
    </row>
    <row r="3537" spans="1:24">
      <c r="A3537" s="54"/>
      <c r="B3537" s="54"/>
      <c r="C3537" s="195" t="s">
        <v>33</v>
      </c>
      <c r="D3537" s="195" t="s">
        <v>5356</v>
      </c>
      <c r="E3537" s="195" t="s">
        <v>5357</v>
      </c>
      <c r="F3537" s="195" t="s">
        <v>5358</v>
      </c>
      <c r="G3537" s="195" t="s">
        <v>5359</v>
      </c>
      <c r="H3537" s="195" t="s">
        <v>5360</v>
      </c>
      <c r="I3537" s="89">
        <v>96396</v>
      </c>
      <c r="J3537" s="46" t="s">
        <v>39</v>
      </c>
      <c r="K3537" s="75" t="s">
        <v>32</v>
      </c>
      <c r="L3537" s="76">
        <f t="shared" si="245"/>
        <v>0</v>
      </c>
      <c r="M3537" s="76"/>
      <c r="N3537" s="76"/>
      <c r="O3537" s="76"/>
      <c r="P3537" s="76"/>
      <c r="Q3537" s="76"/>
      <c r="R3537" s="76"/>
      <c r="S3537" s="76"/>
      <c r="T3537" s="76"/>
      <c r="U3537" s="76"/>
      <c r="V3537" s="76"/>
      <c r="W3537" s="76"/>
      <c r="X3537" s="76"/>
    </row>
    <row r="3538" spans="1:24">
      <c r="A3538" s="54"/>
      <c r="B3538" s="54"/>
      <c r="C3538" s="195"/>
      <c r="D3538" s="195"/>
      <c r="E3538" s="195"/>
      <c r="F3538" s="195"/>
      <c r="G3538" s="195"/>
      <c r="H3538" s="195"/>
      <c r="I3538" s="89"/>
      <c r="J3538" s="54"/>
      <c r="K3538" s="75" t="s">
        <v>34</v>
      </c>
      <c r="L3538" s="76">
        <f t="shared" si="245"/>
        <v>0</v>
      </c>
      <c r="M3538" s="76"/>
      <c r="N3538" s="76"/>
      <c r="O3538" s="76"/>
      <c r="P3538" s="76"/>
      <c r="Q3538" s="76"/>
      <c r="R3538" s="76"/>
      <c r="S3538" s="76"/>
      <c r="T3538" s="76"/>
      <c r="U3538" s="76"/>
      <c r="V3538" s="76"/>
      <c r="W3538" s="76"/>
      <c r="X3538" s="76"/>
    </row>
    <row r="3539" spans="1:24">
      <c r="A3539" s="54"/>
      <c r="B3539" s="54"/>
      <c r="C3539" s="195"/>
      <c r="D3539" s="195"/>
      <c r="E3539" s="195"/>
      <c r="F3539" s="195"/>
      <c r="G3539" s="195"/>
      <c r="H3539" s="195"/>
      <c r="I3539" s="90"/>
      <c r="J3539" s="80"/>
      <c r="K3539" s="84" t="s">
        <v>36</v>
      </c>
      <c r="L3539" s="76">
        <f t="shared" si="245"/>
        <v>3</v>
      </c>
      <c r="M3539" s="76"/>
      <c r="N3539" s="76"/>
      <c r="O3539" s="76"/>
      <c r="P3539" s="76"/>
      <c r="Q3539" s="76"/>
      <c r="R3539" s="76"/>
      <c r="S3539" s="76"/>
      <c r="T3539" s="76"/>
      <c r="U3539" s="76"/>
      <c r="V3539" s="76"/>
      <c r="W3539" s="76"/>
      <c r="X3539" s="76">
        <v>3</v>
      </c>
    </row>
    <row r="3540" spans="1:24">
      <c r="A3540" s="54"/>
      <c r="B3540" s="54"/>
      <c r="C3540" s="195" t="s">
        <v>33</v>
      </c>
      <c r="D3540" s="195" t="s">
        <v>5361</v>
      </c>
      <c r="E3540" s="195" t="s">
        <v>5362</v>
      </c>
      <c r="F3540" s="195" t="s">
        <v>5363</v>
      </c>
      <c r="G3540" s="195" t="s">
        <v>5364</v>
      </c>
      <c r="H3540" s="195" t="s">
        <v>5365</v>
      </c>
      <c r="I3540" s="89">
        <v>8236</v>
      </c>
      <c r="J3540" s="46" t="s">
        <v>39</v>
      </c>
      <c r="K3540" s="75" t="s">
        <v>32</v>
      </c>
      <c r="L3540" s="76">
        <f t="shared" si="245"/>
        <v>0</v>
      </c>
      <c r="M3540" s="76"/>
      <c r="N3540" s="76"/>
      <c r="O3540" s="76"/>
      <c r="P3540" s="76"/>
      <c r="Q3540" s="76"/>
      <c r="R3540" s="76"/>
      <c r="S3540" s="76"/>
      <c r="T3540" s="76"/>
      <c r="U3540" s="76"/>
      <c r="V3540" s="76"/>
      <c r="W3540" s="76"/>
      <c r="X3540" s="76"/>
    </row>
    <row r="3541" spans="1:24">
      <c r="A3541" s="54"/>
      <c r="B3541" s="54"/>
      <c r="C3541" s="195"/>
      <c r="D3541" s="195"/>
      <c r="E3541" s="195"/>
      <c r="F3541" s="195"/>
      <c r="G3541" s="195"/>
      <c r="H3541" s="195"/>
      <c r="I3541" s="89"/>
      <c r="J3541" s="54"/>
      <c r="K3541" s="75" t="s">
        <v>34</v>
      </c>
      <c r="L3541" s="76">
        <f t="shared" si="245"/>
        <v>0</v>
      </c>
      <c r="M3541" s="76"/>
      <c r="N3541" s="76"/>
      <c r="O3541" s="76"/>
      <c r="P3541" s="76"/>
      <c r="Q3541" s="76"/>
      <c r="R3541" s="76"/>
      <c r="S3541" s="76"/>
      <c r="T3541" s="76"/>
      <c r="U3541" s="76"/>
      <c r="V3541" s="76"/>
      <c r="W3541" s="76"/>
      <c r="X3541" s="76"/>
    </row>
    <row r="3542" spans="1:24">
      <c r="A3542" s="54"/>
      <c r="B3542" s="54"/>
      <c r="C3542" s="195"/>
      <c r="D3542" s="195"/>
      <c r="E3542" s="195"/>
      <c r="F3542" s="195"/>
      <c r="G3542" s="195"/>
      <c r="H3542" s="195"/>
      <c r="I3542" s="90"/>
      <c r="J3542" s="80"/>
      <c r="K3542" s="84" t="s">
        <v>36</v>
      </c>
      <c r="L3542" s="76">
        <f t="shared" si="245"/>
        <v>2</v>
      </c>
      <c r="M3542" s="76"/>
      <c r="N3542" s="76"/>
      <c r="O3542" s="76"/>
      <c r="P3542" s="76"/>
      <c r="Q3542" s="76"/>
      <c r="R3542" s="76"/>
      <c r="S3542" s="76">
        <v>2</v>
      </c>
      <c r="T3542" s="76"/>
      <c r="U3542" s="76"/>
      <c r="V3542" s="76"/>
      <c r="W3542" s="76"/>
      <c r="X3542" s="76"/>
    </row>
    <row r="3543" spans="1:24">
      <c r="A3543" s="54"/>
      <c r="B3543" s="54"/>
      <c r="C3543" s="195" t="s">
        <v>33</v>
      </c>
      <c r="D3543" s="195" t="s">
        <v>5366</v>
      </c>
      <c r="E3543" s="195" t="s">
        <v>5367</v>
      </c>
      <c r="F3543" s="195" t="s">
        <v>5368</v>
      </c>
      <c r="G3543" s="195" t="s">
        <v>5369</v>
      </c>
      <c r="H3543" s="195" t="s">
        <v>5291</v>
      </c>
      <c r="I3543" s="89">
        <v>0</v>
      </c>
      <c r="J3543" s="46" t="s">
        <v>39</v>
      </c>
      <c r="K3543" s="75" t="s">
        <v>32</v>
      </c>
      <c r="L3543" s="76">
        <f t="shared" si="245"/>
        <v>0</v>
      </c>
      <c r="M3543" s="76"/>
      <c r="N3543" s="76"/>
      <c r="O3543" s="76"/>
      <c r="P3543" s="76"/>
      <c r="Q3543" s="76"/>
      <c r="R3543" s="76"/>
      <c r="S3543" s="76"/>
      <c r="T3543" s="76"/>
      <c r="U3543" s="76"/>
      <c r="V3543" s="76"/>
      <c r="W3543" s="76"/>
      <c r="X3543" s="76"/>
    </row>
    <row r="3544" spans="1:24">
      <c r="A3544" s="54"/>
      <c r="B3544" s="54"/>
      <c r="C3544" s="195"/>
      <c r="D3544" s="195"/>
      <c r="E3544" s="195"/>
      <c r="F3544" s="195"/>
      <c r="G3544" s="195"/>
      <c r="H3544" s="195"/>
      <c r="I3544" s="89"/>
      <c r="J3544" s="54"/>
      <c r="K3544" s="75" t="s">
        <v>34</v>
      </c>
      <c r="L3544" s="76">
        <f t="shared" si="245"/>
        <v>0</v>
      </c>
      <c r="M3544" s="76"/>
      <c r="N3544" s="76"/>
      <c r="O3544" s="76"/>
      <c r="P3544" s="76"/>
      <c r="Q3544" s="76"/>
      <c r="R3544" s="76"/>
      <c r="S3544" s="76"/>
      <c r="T3544" s="76"/>
      <c r="U3544" s="76"/>
      <c r="V3544" s="76"/>
      <c r="W3544" s="76"/>
      <c r="X3544" s="76"/>
    </row>
    <row r="3545" spans="1:24">
      <c r="A3545" s="54"/>
      <c r="B3545" s="54"/>
      <c r="C3545" s="195"/>
      <c r="D3545" s="195"/>
      <c r="E3545" s="195"/>
      <c r="F3545" s="195"/>
      <c r="G3545" s="195"/>
      <c r="H3545" s="195"/>
      <c r="I3545" s="90"/>
      <c r="J3545" s="80"/>
      <c r="K3545" s="84" t="s">
        <v>36</v>
      </c>
      <c r="L3545" s="76">
        <f t="shared" si="245"/>
        <v>2</v>
      </c>
      <c r="M3545" s="76"/>
      <c r="N3545" s="76"/>
      <c r="O3545" s="76">
        <v>1</v>
      </c>
      <c r="P3545" s="76"/>
      <c r="Q3545" s="76"/>
      <c r="R3545" s="76"/>
      <c r="S3545" s="76">
        <v>1</v>
      </c>
      <c r="T3545" s="76"/>
      <c r="U3545" s="76"/>
      <c r="V3545" s="76"/>
      <c r="W3545" s="76"/>
      <c r="X3545" s="76"/>
    </row>
    <row r="3546" spans="1:24">
      <c r="A3546" s="54"/>
      <c r="B3546" s="54"/>
      <c r="C3546" s="195" t="s">
        <v>33</v>
      </c>
      <c r="D3546" s="195" t="s">
        <v>5370</v>
      </c>
      <c r="E3546" s="195" t="s">
        <v>5371</v>
      </c>
      <c r="F3546" s="195" t="s">
        <v>5372</v>
      </c>
      <c r="G3546" s="195" t="s">
        <v>5373</v>
      </c>
      <c r="H3546" s="195" t="s">
        <v>5374</v>
      </c>
      <c r="I3546" s="89">
        <v>186</v>
      </c>
      <c r="J3546" s="46" t="s">
        <v>39</v>
      </c>
      <c r="K3546" s="75" t="s">
        <v>32</v>
      </c>
      <c r="L3546" s="76">
        <f t="shared" si="245"/>
        <v>0</v>
      </c>
      <c r="M3546" s="76"/>
      <c r="N3546" s="76"/>
      <c r="O3546" s="76"/>
      <c r="P3546" s="76"/>
      <c r="Q3546" s="76"/>
      <c r="R3546" s="76"/>
      <c r="S3546" s="76"/>
      <c r="T3546" s="76"/>
      <c r="U3546" s="76"/>
      <c r="V3546" s="76"/>
      <c r="W3546" s="76"/>
      <c r="X3546" s="76"/>
    </row>
    <row r="3547" spans="1:24">
      <c r="A3547" s="54"/>
      <c r="B3547" s="54"/>
      <c r="C3547" s="195"/>
      <c r="D3547" s="195"/>
      <c r="E3547" s="195"/>
      <c r="F3547" s="195"/>
      <c r="G3547" s="195"/>
      <c r="H3547" s="195"/>
      <c r="I3547" s="89"/>
      <c r="J3547" s="54"/>
      <c r="K3547" s="75" t="s">
        <v>34</v>
      </c>
      <c r="L3547" s="76">
        <f t="shared" si="245"/>
        <v>0</v>
      </c>
      <c r="M3547" s="76"/>
      <c r="N3547" s="76"/>
      <c r="O3547" s="76"/>
      <c r="P3547" s="76"/>
      <c r="Q3547" s="76"/>
      <c r="R3547" s="76"/>
      <c r="S3547" s="76"/>
      <c r="T3547" s="76"/>
      <c r="U3547" s="76"/>
      <c r="V3547" s="76"/>
      <c r="W3547" s="76"/>
      <c r="X3547" s="76"/>
    </row>
    <row r="3548" spans="1:24">
      <c r="A3548" s="54"/>
      <c r="B3548" s="54"/>
      <c r="C3548" s="195"/>
      <c r="D3548" s="195"/>
      <c r="E3548" s="195"/>
      <c r="F3548" s="195"/>
      <c r="G3548" s="195"/>
      <c r="H3548" s="195"/>
      <c r="I3548" s="90"/>
      <c r="J3548" s="80"/>
      <c r="K3548" s="84" t="s">
        <v>36</v>
      </c>
      <c r="L3548" s="76">
        <f t="shared" si="245"/>
        <v>2</v>
      </c>
      <c r="M3548" s="76"/>
      <c r="N3548" s="76"/>
      <c r="O3548" s="76"/>
      <c r="P3548" s="76"/>
      <c r="Q3548" s="76"/>
      <c r="R3548" s="76"/>
      <c r="S3548" s="76">
        <v>2</v>
      </c>
      <c r="T3548" s="76"/>
      <c r="U3548" s="76"/>
      <c r="V3548" s="76"/>
      <c r="W3548" s="76"/>
      <c r="X3548" s="76"/>
    </row>
    <row r="3549" spans="1:24">
      <c r="A3549" s="54"/>
      <c r="B3549" s="54"/>
      <c r="C3549" s="195" t="s">
        <v>33</v>
      </c>
      <c r="D3549" s="195" t="s">
        <v>2557</v>
      </c>
      <c r="E3549" s="195" t="s">
        <v>5375</v>
      </c>
      <c r="F3549" s="195" t="s">
        <v>5376</v>
      </c>
      <c r="G3549" s="195" t="s">
        <v>5377</v>
      </c>
      <c r="H3549" s="195" t="s">
        <v>5378</v>
      </c>
      <c r="I3549" s="89">
        <v>68</v>
      </c>
      <c r="J3549" s="46" t="s">
        <v>39</v>
      </c>
      <c r="K3549" s="75" t="s">
        <v>32</v>
      </c>
      <c r="L3549" s="76">
        <f t="shared" si="245"/>
        <v>0</v>
      </c>
      <c r="M3549" s="76"/>
      <c r="N3549" s="76"/>
      <c r="O3549" s="76"/>
      <c r="P3549" s="76"/>
      <c r="Q3549" s="76"/>
      <c r="R3549" s="76"/>
      <c r="S3549" s="76"/>
      <c r="T3549" s="76"/>
      <c r="U3549" s="76"/>
      <c r="V3549" s="76"/>
      <c r="W3549" s="76"/>
      <c r="X3549" s="76"/>
    </row>
    <row r="3550" spans="1:24">
      <c r="A3550" s="54"/>
      <c r="B3550" s="54"/>
      <c r="C3550" s="195"/>
      <c r="D3550" s="195"/>
      <c r="E3550" s="195"/>
      <c r="F3550" s="195"/>
      <c r="G3550" s="195"/>
      <c r="H3550" s="195"/>
      <c r="I3550" s="89"/>
      <c r="J3550" s="54"/>
      <c r="K3550" s="75" t="s">
        <v>34</v>
      </c>
      <c r="L3550" s="76">
        <f t="shared" si="245"/>
        <v>0</v>
      </c>
      <c r="M3550" s="76"/>
      <c r="N3550" s="76"/>
      <c r="O3550" s="76"/>
      <c r="P3550" s="76"/>
      <c r="Q3550" s="76"/>
      <c r="R3550" s="76"/>
      <c r="S3550" s="76"/>
      <c r="T3550" s="76"/>
      <c r="U3550" s="76"/>
      <c r="V3550" s="76"/>
      <c r="W3550" s="76"/>
      <c r="X3550" s="76"/>
    </row>
    <row r="3551" spans="1:24">
      <c r="A3551" s="54"/>
      <c r="B3551" s="54"/>
      <c r="C3551" s="195"/>
      <c r="D3551" s="195"/>
      <c r="E3551" s="195"/>
      <c r="F3551" s="195"/>
      <c r="G3551" s="195"/>
      <c r="H3551" s="195"/>
      <c r="I3551" s="90"/>
      <c r="J3551" s="80"/>
      <c r="K3551" s="84" t="s">
        <v>36</v>
      </c>
      <c r="L3551" s="76">
        <f t="shared" si="245"/>
        <v>2</v>
      </c>
      <c r="M3551" s="76"/>
      <c r="N3551" s="76"/>
      <c r="O3551" s="76"/>
      <c r="P3551" s="76"/>
      <c r="Q3551" s="76"/>
      <c r="R3551" s="76"/>
      <c r="S3551" s="76">
        <v>2</v>
      </c>
      <c r="T3551" s="76"/>
      <c r="U3551" s="76"/>
      <c r="V3551" s="76"/>
      <c r="W3551" s="76"/>
      <c r="X3551" s="76"/>
    </row>
    <row r="3552" spans="1:24">
      <c r="A3552" s="54"/>
      <c r="B3552" s="54"/>
      <c r="C3552" s="195" t="s">
        <v>33</v>
      </c>
      <c r="D3552" s="195" t="s">
        <v>5379</v>
      </c>
      <c r="E3552" s="195" t="s">
        <v>5380</v>
      </c>
      <c r="F3552" s="195" t="s">
        <v>5381</v>
      </c>
      <c r="G3552" s="195" t="s">
        <v>5382</v>
      </c>
      <c r="H3552" s="195" t="s">
        <v>5383</v>
      </c>
      <c r="I3552" s="89">
        <v>1409</v>
      </c>
      <c r="J3552" s="46" t="s">
        <v>39</v>
      </c>
      <c r="K3552" s="75" t="s">
        <v>32</v>
      </c>
      <c r="L3552" s="76">
        <f t="shared" si="245"/>
        <v>0</v>
      </c>
      <c r="M3552" s="76"/>
      <c r="N3552" s="76"/>
      <c r="O3552" s="76"/>
      <c r="P3552" s="76"/>
      <c r="Q3552" s="76"/>
      <c r="R3552" s="76"/>
      <c r="S3552" s="76"/>
      <c r="T3552" s="76"/>
      <c r="U3552" s="76"/>
      <c r="V3552" s="76"/>
      <c r="W3552" s="76"/>
      <c r="X3552" s="76"/>
    </row>
    <row r="3553" spans="1:24">
      <c r="A3553" s="54"/>
      <c r="B3553" s="54"/>
      <c r="C3553" s="195"/>
      <c r="D3553" s="195"/>
      <c r="E3553" s="195"/>
      <c r="F3553" s="195"/>
      <c r="G3553" s="195"/>
      <c r="H3553" s="195"/>
      <c r="I3553" s="89"/>
      <c r="J3553" s="54"/>
      <c r="K3553" s="75" t="s">
        <v>34</v>
      </c>
      <c r="L3553" s="76">
        <f t="shared" si="245"/>
        <v>0</v>
      </c>
      <c r="M3553" s="76"/>
      <c r="N3553" s="76"/>
      <c r="O3553" s="76"/>
      <c r="P3553" s="76"/>
      <c r="Q3553" s="76"/>
      <c r="R3553" s="76"/>
      <c r="S3553" s="76"/>
      <c r="T3553" s="76"/>
      <c r="U3553" s="76"/>
      <c r="V3553" s="76"/>
      <c r="W3553" s="76"/>
      <c r="X3553" s="76"/>
    </row>
    <row r="3554" spans="1:24">
      <c r="A3554" s="54"/>
      <c r="B3554" s="54"/>
      <c r="C3554" s="195"/>
      <c r="D3554" s="195"/>
      <c r="E3554" s="195"/>
      <c r="F3554" s="195"/>
      <c r="G3554" s="195"/>
      <c r="H3554" s="195"/>
      <c r="I3554" s="90"/>
      <c r="J3554" s="80"/>
      <c r="K3554" s="84" t="s">
        <v>36</v>
      </c>
      <c r="L3554" s="76">
        <f t="shared" si="245"/>
        <v>8</v>
      </c>
      <c r="M3554" s="76"/>
      <c r="N3554" s="76"/>
      <c r="O3554" s="76">
        <v>5</v>
      </c>
      <c r="P3554" s="76"/>
      <c r="Q3554" s="76"/>
      <c r="R3554" s="76"/>
      <c r="S3554" s="76">
        <v>1</v>
      </c>
      <c r="T3554" s="76">
        <v>2</v>
      </c>
      <c r="U3554" s="76"/>
      <c r="V3554" s="76"/>
      <c r="W3554" s="76"/>
      <c r="X3554" s="76"/>
    </row>
    <row r="3555" spans="1:24">
      <c r="A3555" s="54"/>
      <c r="B3555" s="54"/>
      <c r="C3555" s="195" t="s">
        <v>33</v>
      </c>
      <c r="D3555" s="195" t="s">
        <v>5384</v>
      </c>
      <c r="E3555" s="195" t="s">
        <v>5385</v>
      </c>
      <c r="F3555" s="195" t="s">
        <v>5386</v>
      </c>
      <c r="G3555" s="195" t="s">
        <v>5387</v>
      </c>
      <c r="H3555" s="195" t="s">
        <v>5388</v>
      </c>
      <c r="I3555" s="89">
        <v>731</v>
      </c>
      <c r="J3555" s="46" t="s">
        <v>39</v>
      </c>
      <c r="K3555" s="75" t="s">
        <v>32</v>
      </c>
      <c r="L3555" s="76">
        <f t="shared" si="245"/>
        <v>0</v>
      </c>
      <c r="M3555" s="76"/>
      <c r="N3555" s="76"/>
      <c r="O3555" s="76"/>
      <c r="P3555" s="76"/>
      <c r="Q3555" s="76"/>
      <c r="R3555" s="76"/>
      <c r="S3555" s="76"/>
      <c r="T3555" s="76"/>
      <c r="U3555" s="76"/>
      <c r="V3555" s="76"/>
      <c r="W3555" s="76"/>
      <c r="X3555" s="76"/>
    </row>
    <row r="3556" spans="1:24">
      <c r="A3556" s="54"/>
      <c r="B3556" s="54"/>
      <c r="C3556" s="195"/>
      <c r="D3556" s="195"/>
      <c r="E3556" s="195"/>
      <c r="F3556" s="195"/>
      <c r="G3556" s="195"/>
      <c r="H3556" s="195"/>
      <c r="I3556" s="89"/>
      <c r="J3556" s="54"/>
      <c r="K3556" s="75" t="s">
        <v>34</v>
      </c>
      <c r="L3556" s="76">
        <f t="shared" si="245"/>
        <v>0</v>
      </c>
      <c r="M3556" s="76"/>
      <c r="N3556" s="76"/>
      <c r="O3556" s="76"/>
      <c r="P3556" s="76"/>
      <c r="Q3556" s="76"/>
      <c r="R3556" s="76"/>
      <c r="S3556" s="76"/>
      <c r="T3556" s="76"/>
      <c r="U3556" s="76"/>
      <c r="V3556" s="76"/>
      <c r="W3556" s="76"/>
      <c r="X3556" s="76"/>
    </row>
    <row r="3557" spans="1:24">
      <c r="A3557" s="54"/>
      <c r="B3557" s="54"/>
      <c r="C3557" s="195"/>
      <c r="D3557" s="195"/>
      <c r="E3557" s="195"/>
      <c r="F3557" s="195"/>
      <c r="G3557" s="195"/>
      <c r="H3557" s="195"/>
      <c r="I3557" s="90"/>
      <c r="J3557" s="80"/>
      <c r="K3557" s="84" t="s">
        <v>36</v>
      </c>
      <c r="L3557" s="76">
        <f t="shared" si="245"/>
        <v>2</v>
      </c>
      <c r="M3557" s="76"/>
      <c r="N3557" s="76"/>
      <c r="O3557" s="76"/>
      <c r="P3557" s="76"/>
      <c r="Q3557" s="76"/>
      <c r="R3557" s="76"/>
      <c r="S3557" s="76">
        <v>2</v>
      </c>
      <c r="T3557" s="76"/>
      <c r="U3557" s="76"/>
      <c r="V3557" s="76"/>
      <c r="W3557" s="76"/>
      <c r="X3557" s="76"/>
    </row>
    <row r="3558" spans="1:24">
      <c r="A3558" s="54"/>
      <c r="B3558" s="54"/>
      <c r="C3558" s="195" t="s">
        <v>33</v>
      </c>
      <c r="D3558" s="195" t="s">
        <v>5389</v>
      </c>
      <c r="E3558" s="195" t="s">
        <v>5390</v>
      </c>
      <c r="F3558" s="195" t="s">
        <v>5391</v>
      </c>
      <c r="G3558" s="195" t="s">
        <v>5392</v>
      </c>
      <c r="H3558" s="195" t="s">
        <v>5393</v>
      </c>
      <c r="I3558" s="89">
        <v>4</v>
      </c>
      <c r="J3558" s="46" t="s">
        <v>39</v>
      </c>
      <c r="K3558" s="75" t="s">
        <v>32</v>
      </c>
      <c r="L3558" s="76">
        <f t="shared" si="245"/>
        <v>0</v>
      </c>
      <c r="M3558" s="76"/>
      <c r="N3558" s="76"/>
      <c r="O3558" s="76"/>
      <c r="P3558" s="76"/>
      <c r="Q3558" s="76"/>
      <c r="R3558" s="76"/>
      <c r="S3558" s="76"/>
      <c r="T3558" s="76"/>
      <c r="U3558" s="76"/>
      <c r="V3558" s="76"/>
      <c r="W3558" s="76"/>
      <c r="X3558" s="76"/>
    </row>
    <row r="3559" spans="1:24">
      <c r="A3559" s="54"/>
      <c r="B3559" s="54"/>
      <c r="C3559" s="195"/>
      <c r="D3559" s="195"/>
      <c r="E3559" s="195"/>
      <c r="F3559" s="195"/>
      <c r="G3559" s="195"/>
      <c r="H3559" s="195"/>
      <c r="I3559" s="89"/>
      <c r="J3559" s="54"/>
      <c r="K3559" s="75" t="s">
        <v>34</v>
      </c>
      <c r="L3559" s="76">
        <f t="shared" si="245"/>
        <v>0</v>
      </c>
      <c r="M3559" s="76"/>
      <c r="N3559" s="76"/>
      <c r="O3559" s="76"/>
      <c r="P3559" s="76"/>
      <c r="Q3559" s="76"/>
      <c r="R3559" s="76"/>
      <c r="S3559" s="76"/>
      <c r="T3559" s="76"/>
      <c r="U3559" s="76"/>
      <c r="V3559" s="76"/>
      <c r="W3559" s="76"/>
      <c r="X3559" s="76"/>
    </row>
    <row r="3560" spans="1:24">
      <c r="A3560" s="54"/>
      <c r="B3560" s="54"/>
      <c r="C3560" s="195"/>
      <c r="D3560" s="195"/>
      <c r="E3560" s="195"/>
      <c r="F3560" s="195"/>
      <c r="G3560" s="195"/>
      <c r="H3560" s="195"/>
      <c r="I3560" s="90"/>
      <c r="J3560" s="80"/>
      <c r="K3560" s="84" t="s">
        <v>36</v>
      </c>
      <c r="L3560" s="76">
        <f t="shared" si="245"/>
        <v>2</v>
      </c>
      <c r="M3560" s="76"/>
      <c r="N3560" s="76"/>
      <c r="O3560" s="76">
        <v>2</v>
      </c>
      <c r="P3560" s="76"/>
      <c r="Q3560" s="76"/>
      <c r="R3560" s="76"/>
      <c r="S3560" s="76"/>
      <c r="T3560" s="76"/>
      <c r="U3560" s="76"/>
      <c r="V3560" s="76"/>
      <c r="W3560" s="76"/>
      <c r="X3560" s="76"/>
    </row>
    <row r="3561" spans="1:24">
      <c r="A3561" s="54"/>
      <c r="B3561" s="54"/>
      <c r="C3561" s="195" t="s">
        <v>33</v>
      </c>
      <c r="D3561" s="195" t="s">
        <v>5394</v>
      </c>
      <c r="E3561" s="195" t="s">
        <v>5395</v>
      </c>
      <c r="F3561" s="195" t="s">
        <v>5396</v>
      </c>
      <c r="G3561" s="195" t="s">
        <v>5397</v>
      </c>
      <c r="H3561" s="195"/>
      <c r="I3561" s="89">
        <v>132</v>
      </c>
      <c r="J3561" s="46" t="s">
        <v>39</v>
      </c>
      <c r="K3561" s="75" t="s">
        <v>32</v>
      </c>
      <c r="L3561" s="76">
        <f t="shared" si="245"/>
        <v>0</v>
      </c>
      <c r="M3561" s="76"/>
      <c r="N3561" s="76"/>
      <c r="O3561" s="76"/>
      <c r="P3561" s="76"/>
      <c r="Q3561" s="76"/>
      <c r="R3561" s="76"/>
      <c r="S3561" s="76"/>
      <c r="T3561" s="76"/>
      <c r="U3561" s="76"/>
      <c r="V3561" s="76"/>
      <c r="W3561" s="76"/>
      <c r="X3561" s="76"/>
    </row>
    <row r="3562" spans="1:24">
      <c r="A3562" s="54"/>
      <c r="B3562" s="54"/>
      <c r="C3562" s="195"/>
      <c r="D3562" s="195"/>
      <c r="E3562" s="195"/>
      <c r="F3562" s="195"/>
      <c r="G3562" s="195"/>
      <c r="H3562" s="195"/>
      <c r="I3562" s="89"/>
      <c r="J3562" s="54"/>
      <c r="K3562" s="75" t="s">
        <v>34</v>
      </c>
      <c r="L3562" s="76">
        <f t="shared" si="245"/>
        <v>0</v>
      </c>
      <c r="M3562" s="76"/>
      <c r="N3562" s="76"/>
      <c r="O3562" s="76"/>
      <c r="P3562" s="76"/>
      <c r="Q3562" s="76"/>
      <c r="R3562" s="76"/>
      <c r="S3562" s="76"/>
      <c r="T3562" s="76"/>
      <c r="U3562" s="76"/>
      <c r="V3562" s="76"/>
      <c r="W3562" s="76"/>
      <c r="X3562" s="76"/>
    </row>
    <row r="3563" spans="1:24">
      <c r="A3563" s="54"/>
      <c r="B3563" s="54"/>
      <c r="C3563" s="195"/>
      <c r="D3563" s="195"/>
      <c r="E3563" s="195"/>
      <c r="F3563" s="195"/>
      <c r="G3563" s="195"/>
      <c r="H3563" s="195"/>
      <c r="I3563" s="90"/>
      <c r="J3563" s="80"/>
      <c r="K3563" s="84" t="s">
        <v>36</v>
      </c>
      <c r="L3563" s="76">
        <f t="shared" si="245"/>
        <v>2</v>
      </c>
      <c r="M3563" s="76"/>
      <c r="N3563" s="76"/>
      <c r="O3563" s="76">
        <v>2</v>
      </c>
      <c r="P3563" s="76"/>
      <c r="Q3563" s="76"/>
      <c r="R3563" s="76"/>
      <c r="S3563" s="76"/>
      <c r="T3563" s="76"/>
      <c r="U3563" s="76"/>
      <c r="V3563" s="76"/>
      <c r="W3563" s="76"/>
      <c r="X3563" s="76"/>
    </row>
    <row r="3564" spans="1:24">
      <c r="A3564" s="54"/>
      <c r="B3564" s="54"/>
      <c r="C3564" s="195" t="s">
        <v>33</v>
      </c>
      <c r="D3564" s="195" t="s">
        <v>5398</v>
      </c>
      <c r="E3564" s="195" t="s">
        <v>5399</v>
      </c>
      <c r="F3564" s="195" t="s">
        <v>5400</v>
      </c>
      <c r="G3564" s="195" t="s">
        <v>5401</v>
      </c>
      <c r="H3564" s="195" t="s">
        <v>5402</v>
      </c>
      <c r="I3564" s="89">
        <v>38216</v>
      </c>
      <c r="J3564" s="46" t="s">
        <v>39</v>
      </c>
      <c r="K3564" s="75" t="s">
        <v>32</v>
      </c>
      <c r="L3564" s="76">
        <f t="shared" si="245"/>
        <v>0</v>
      </c>
      <c r="M3564" s="76"/>
      <c r="N3564" s="76"/>
      <c r="O3564" s="76"/>
      <c r="P3564" s="76"/>
      <c r="Q3564" s="76"/>
      <c r="R3564" s="76"/>
      <c r="S3564" s="76"/>
      <c r="T3564" s="76"/>
      <c r="U3564" s="76"/>
      <c r="V3564" s="76"/>
      <c r="W3564" s="76"/>
      <c r="X3564" s="76"/>
    </row>
    <row r="3565" spans="1:24">
      <c r="A3565" s="54"/>
      <c r="B3565" s="54"/>
      <c r="C3565" s="195"/>
      <c r="D3565" s="195"/>
      <c r="E3565" s="195"/>
      <c r="F3565" s="195"/>
      <c r="G3565" s="195"/>
      <c r="H3565" s="195"/>
      <c r="I3565" s="89"/>
      <c r="J3565" s="54"/>
      <c r="K3565" s="75" t="s">
        <v>34</v>
      </c>
      <c r="L3565" s="76">
        <f t="shared" si="245"/>
        <v>0</v>
      </c>
      <c r="M3565" s="76"/>
      <c r="N3565" s="76"/>
      <c r="O3565" s="76"/>
      <c r="P3565" s="76"/>
      <c r="Q3565" s="76"/>
      <c r="R3565" s="76"/>
      <c r="S3565" s="76"/>
      <c r="T3565" s="76"/>
      <c r="U3565" s="76"/>
      <c r="V3565" s="76"/>
      <c r="W3565" s="76"/>
      <c r="X3565" s="76"/>
    </row>
    <row r="3566" spans="1:24">
      <c r="A3566" s="54"/>
      <c r="B3566" s="54"/>
      <c r="C3566" s="195"/>
      <c r="D3566" s="195"/>
      <c r="E3566" s="195"/>
      <c r="F3566" s="195"/>
      <c r="G3566" s="195"/>
      <c r="H3566" s="195"/>
      <c r="I3566" s="90"/>
      <c r="J3566" s="80"/>
      <c r="K3566" s="84" t="s">
        <v>36</v>
      </c>
      <c r="L3566" s="76">
        <f t="shared" si="245"/>
        <v>3</v>
      </c>
      <c r="M3566" s="76"/>
      <c r="N3566" s="76"/>
      <c r="O3566" s="76"/>
      <c r="P3566" s="76"/>
      <c r="Q3566" s="76"/>
      <c r="R3566" s="76"/>
      <c r="S3566" s="76">
        <v>3</v>
      </c>
      <c r="T3566" s="76"/>
      <c r="U3566" s="76"/>
      <c r="V3566" s="76"/>
      <c r="W3566" s="76"/>
      <c r="X3566" s="76"/>
    </row>
    <row r="3567" spans="1:24">
      <c r="A3567" s="54"/>
      <c r="B3567" s="54"/>
      <c r="C3567" s="195" t="s">
        <v>33</v>
      </c>
      <c r="D3567" s="195" t="s">
        <v>5403</v>
      </c>
      <c r="E3567" s="195" t="s">
        <v>5404</v>
      </c>
      <c r="F3567" s="195" t="s">
        <v>5405</v>
      </c>
      <c r="G3567" s="195" t="s">
        <v>5364</v>
      </c>
      <c r="H3567" s="195" t="s">
        <v>5365</v>
      </c>
      <c r="I3567" s="89">
        <v>1124</v>
      </c>
      <c r="J3567" s="46" t="s">
        <v>39</v>
      </c>
      <c r="K3567" s="75" t="s">
        <v>32</v>
      </c>
      <c r="L3567" s="76">
        <f t="shared" si="245"/>
        <v>0</v>
      </c>
      <c r="M3567" s="76"/>
      <c r="N3567" s="76"/>
      <c r="O3567" s="76"/>
      <c r="P3567" s="76"/>
      <c r="Q3567" s="76"/>
      <c r="R3567" s="76"/>
      <c r="S3567" s="76"/>
      <c r="T3567" s="76"/>
      <c r="U3567" s="76"/>
      <c r="V3567" s="76"/>
      <c r="W3567" s="76"/>
      <c r="X3567" s="76"/>
    </row>
    <row r="3568" spans="1:24">
      <c r="A3568" s="54"/>
      <c r="B3568" s="54"/>
      <c r="C3568" s="195"/>
      <c r="D3568" s="195"/>
      <c r="E3568" s="195"/>
      <c r="F3568" s="195"/>
      <c r="G3568" s="195"/>
      <c r="H3568" s="195"/>
      <c r="I3568" s="89"/>
      <c r="J3568" s="54"/>
      <c r="K3568" s="75" t="s">
        <v>34</v>
      </c>
      <c r="L3568" s="76">
        <f t="shared" si="245"/>
        <v>0</v>
      </c>
      <c r="M3568" s="76"/>
      <c r="N3568" s="76"/>
      <c r="O3568" s="76"/>
      <c r="P3568" s="76"/>
      <c r="Q3568" s="76"/>
      <c r="R3568" s="76"/>
      <c r="S3568" s="76"/>
      <c r="T3568" s="76"/>
      <c r="U3568" s="76"/>
      <c r="V3568" s="76"/>
      <c r="W3568" s="76"/>
      <c r="X3568" s="76"/>
    </row>
    <row r="3569" spans="1:24">
      <c r="A3569" s="54"/>
      <c r="B3569" s="54"/>
      <c r="C3569" s="195"/>
      <c r="D3569" s="195"/>
      <c r="E3569" s="195"/>
      <c r="F3569" s="195"/>
      <c r="G3569" s="195"/>
      <c r="H3569" s="195"/>
      <c r="I3569" s="90"/>
      <c r="J3569" s="80"/>
      <c r="K3569" s="84" t="s">
        <v>36</v>
      </c>
      <c r="L3569" s="76">
        <f t="shared" si="245"/>
        <v>2</v>
      </c>
      <c r="M3569" s="76"/>
      <c r="N3569" s="76"/>
      <c r="O3569" s="76">
        <v>1</v>
      </c>
      <c r="P3569" s="76"/>
      <c r="Q3569" s="76"/>
      <c r="R3569" s="76"/>
      <c r="S3569" s="76">
        <v>1</v>
      </c>
      <c r="T3569" s="76"/>
      <c r="U3569" s="76"/>
      <c r="V3569" s="76"/>
      <c r="W3569" s="76"/>
      <c r="X3569" s="76"/>
    </row>
    <row r="3570" spans="1:24">
      <c r="A3570" s="54"/>
      <c r="B3570" s="54"/>
      <c r="C3570" s="195" t="s">
        <v>33</v>
      </c>
      <c r="D3570" s="195" t="s">
        <v>5406</v>
      </c>
      <c r="E3570" s="195" t="s">
        <v>5407</v>
      </c>
      <c r="F3570" s="195" t="s">
        <v>5408</v>
      </c>
      <c r="G3570" s="195" t="s">
        <v>5409</v>
      </c>
      <c r="H3570" s="195" t="s">
        <v>5410</v>
      </c>
      <c r="I3570" s="89">
        <v>0</v>
      </c>
      <c r="J3570" s="46" t="s">
        <v>39</v>
      </c>
      <c r="K3570" s="75" t="s">
        <v>32</v>
      </c>
      <c r="L3570" s="76">
        <f t="shared" si="245"/>
        <v>0</v>
      </c>
      <c r="M3570" s="76"/>
      <c r="N3570" s="76"/>
      <c r="O3570" s="76"/>
      <c r="P3570" s="76"/>
      <c r="Q3570" s="76"/>
      <c r="R3570" s="76"/>
      <c r="S3570" s="76"/>
      <c r="T3570" s="76"/>
      <c r="U3570" s="76"/>
      <c r="V3570" s="76"/>
      <c r="W3570" s="76"/>
      <c r="X3570" s="76"/>
    </row>
    <row r="3571" spans="1:24">
      <c r="A3571" s="54"/>
      <c r="B3571" s="54"/>
      <c r="C3571" s="195"/>
      <c r="D3571" s="195"/>
      <c r="E3571" s="195"/>
      <c r="F3571" s="195"/>
      <c r="G3571" s="195"/>
      <c r="H3571" s="195"/>
      <c r="I3571" s="89"/>
      <c r="J3571" s="54"/>
      <c r="K3571" s="75" t="s">
        <v>34</v>
      </c>
      <c r="L3571" s="76">
        <f t="shared" ref="L3571:L3634" si="246">SUM(M3571:X3571)</f>
        <v>0</v>
      </c>
      <c r="M3571" s="76"/>
      <c r="N3571" s="76"/>
      <c r="O3571" s="76"/>
      <c r="P3571" s="76"/>
      <c r="Q3571" s="76"/>
      <c r="R3571" s="76"/>
      <c r="S3571" s="76"/>
      <c r="T3571" s="76"/>
      <c r="U3571" s="76"/>
      <c r="V3571" s="76"/>
      <c r="W3571" s="76"/>
      <c r="X3571" s="76"/>
    </row>
    <row r="3572" spans="1:24">
      <c r="A3572" s="54"/>
      <c r="B3572" s="54"/>
      <c r="C3572" s="195"/>
      <c r="D3572" s="195"/>
      <c r="E3572" s="195"/>
      <c r="F3572" s="195"/>
      <c r="G3572" s="195"/>
      <c r="H3572" s="195"/>
      <c r="I3572" s="90"/>
      <c r="J3572" s="80"/>
      <c r="K3572" s="84" t="s">
        <v>36</v>
      </c>
      <c r="L3572" s="76">
        <f t="shared" si="246"/>
        <v>2</v>
      </c>
      <c r="M3572" s="76"/>
      <c r="N3572" s="76"/>
      <c r="O3572" s="76">
        <v>1</v>
      </c>
      <c r="P3572" s="76"/>
      <c r="Q3572" s="76"/>
      <c r="R3572" s="76"/>
      <c r="S3572" s="76">
        <v>1</v>
      </c>
      <c r="T3572" s="76"/>
      <c r="U3572" s="76"/>
      <c r="V3572" s="76"/>
      <c r="W3572" s="76"/>
      <c r="X3572" s="76"/>
    </row>
    <row r="3573" spans="1:24">
      <c r="A3573" s="54"/>
      <c r="B3573" s="54"/>
      <c r="C3573" s="195" t="s">
        <v>33</v>
      </c>
      <c r="D3573" s="195" t="s">
        <v>5411</v>
      </c>
      <c r="E3573" s="195" t="s">
        <v>5412</v>
      </c>
      <c r="F3573" s="195" t="s">
        <v>5413</v>
      </c>
      <c r="G3573" s="195" t="s">
        <v>5414</v>
      </c>
      <c r="H3573" s="195"/>
      <c r="I3573" s="89">
        <v>0</v>
      </c>
      <c r="J3573" s="46" t="s">
        <v>39</v>
      </c>
      <c r="K3573" s="75" t="s">
        <v>32</v>
      </c>
      <c r="L3573" s="76">
        <f t="shared" si="246"/>
        <v>0</v>
      </c>
      <c r="M3573" s="76"/>
      <c r="N3573" s="76"/>
      <c r="O3573" s="76"/>
      <c r="P3573" s="76"/>
      <c r="Q3573" s="76"/>
      <c r="R3573" s="76"/>
      <c r="S3573" s="76"/>
      <c r="T3573" s="76"/>
      <c r="U3573" s="76"/>
      <c r="V3573" s="76"/>
      <c r="W3573" s="76"/>
      <c r="X3573" s="76"/>
    </row>
    <row r="3574" spans="1:24">
      <c r="A3574" s="54"/>
      <c r="B3574" s="54"/>
      <c r="C3574" s="195"/>
      <c r="D3574" s="195"/>
      <c r="E3574" s="195"/>
      <c r="F3574" s="195"/>
      <c r="G3574" s="195"/>
      <c r="H3574" s="195"/>
      <c r="I3574" s="89"/>
      <c r="J3574" s="54"/>
      <c r="K3574" s="75" t="s">
        <v>34</v>
      </c>
      <c r="L3574" s="76">
        <f t="shared" si="246"/>
        <v>0</v>
      </c>
      <c r="M3574" s="76"/>
      <c r="N3574" s="76"/>
      <c r="O3574" s="76"/>
      <c r="P3574" s="76"/>
      <c r="Q3574" s="76"/>
      <c r="R3574" s="76"/>
      <c r="S3574" s="76"/>
      <c r="T3574" s="76"/>
      <c r="U3574" s="76"/>
      <c r="V3574" s="76"/>
      <c r="W3574" s="76"/>
      <c r="X3574" s="76"/>
    </row>
    <row r="3575" spans="1:24">
      <c r="A3575" s="54"/>
      <c r="B3575" s="54"/>
      <c r="C3575" s="195"/>
      <c r="D3575" s="195"/>
      <c r="E3575" s="195"/>
      <c r="F3575" s="195"/>
      <c r="G3575" s="195"/>
      <c r="H3575" s="195"/>
      <c r="I3575" s="90"/>
      <c r="J3575" s="80"/>
      <c r="K3575" s="84" t="s">
        <v>36</v>
      </c>
      <c r="L3575" s="76">
        <f t="shared" si="246"/>
        <v>2</v>
      </c>
      <c r="M3575" s="76"/>
      <c r="N3575" s="76"/>
      <c r="O3575" s="76"/>
      <c r="P3575" s="76"/>
      <c r="Q3575" s="76"/>
      <c r="R3575" s="76"/>
      <c r="S3575" s="76">
        <v>2</v>
      </c>
      <c r="T3575" s="76"/>
      <c r="U3575" s="76"/>
      <c r="V3575" s="76"/>
      <c r="W3575" s="76"/>
      <c r="X3575" s="76"/>
    </row>
    <row r="3576" spans="1:24">
      <c r="A3576" s="54"/>
      <c r="B3576" s="54"/>
      <c r="C3576" s="195" t="s">
        <v>33</v>
      </c>
      <c r="D3576" s="195" t="s">
        <v>5415</v>
      </c>
      <c r="E3576" s="195" t="s">
        <v>5416</v>
      </c>
      <c r="F3576" s="195" t="s">
        <v>5417</v>
      </c>
      <c r="G3576" s="195" t="s">
        <v>5418</v>
      </c>
      <c r="H3576" s="195" t="s">
        <v>5419</v>
      </c>
      <c r="I3576" s="89">
        <v>1354</v>
      </c>
      <c r="J3576" s="46" t="s">
        <v>39</v>
      </c>
      <c r="K3576" s="75" t="s">
        <v>32</v>
      </c>
      <c r="L3576" s="76">
        <f t="shared" si="246"/>
        <v>0</v>
      </c>
      <c r="M3576" s="76"/>
      <c r="N3576" s="76"/>
      <c r="O3576" s="76"/>
      <c r="P3576" s="76"/>
      <c r="Q3576" s="76"/>
      <c r="R3576" s="76"/>
      <c r="S3576" s="76"/>
      <c r="T3576" s="76"/>
      <c r="U3576" s="76"/>
      <c r="V3576" s="76"/>
      <c r="W3576" s="76"/>
      <c r="X3576" s="76"/>
    </row>
    <row r="3577" spans="1:24">
      <c r="A3577" s="54"/>
      <c r="B3577" s="54"/>
      <c r="C3577" s="195"/>
      <c r="D3577" s="195"/>
      <c r="E3577" s="195"/>
      <c r="F3577" s="195"/>
      <c r="G3577" s="195"/>
      <c r="H3577" s="195"/>
      <c r="I3577" s="89"/>
      <c r="J3577" s="54"/>
      <c r="K3577" s="75" t="s">
        <v>34</v>
      </c>
      <c r="L3577" s="76">
        <f t="shared" si="246"/>
        <v>0</v>
      </c>
      <c r="M3577" s="76"/>
      <c r="N3577" s="76"/>
      <c r="O3577" s="76"/>
      <c r="P3577" s="76"/>
      <c r="Q3577" s="76"/>
      <c r="R3577" s="76"/>
      <c r="S3577" s="76"/>
      <c r="T3577" s="76"/>
      <c r="U3577" s="76"/>
      <c r="V3577" s="76"/>
      <c r="W3577" s="76"/>
      <c r="X3577" s="76"/>
    </row>
    <row r="3578" spans="1:24">
      <c r="A3578" s="54"/>
      <c r="B3578" s="54"/>
      <c r="C3578" s="195"/>
      <c r="D3578" s="195"/>
      <c r="E3578" s="195"/>
      <c r="F3578" s="195"/>
      <c r="G3578" s="195"/>
      <c r="H3578" s="195"/>
      <c r="I3578" s="90"/>
      <c r="J3578" s="80"/>
      <c r="K3578" s="84" t="s">
        <v>36</v>
      </c>
      <c r="L3578" s="76">
        <f t="shared" si="246"/>
        <v>3</v>
      </c>
      <c r="M3578" s="76"/>
      <c r="N3578" s="76"/>
      <c r="O3578" s="76"/>
      <c r="P3578" s="76"/>
      <c r="Q3578" s="76"/>
      <c r="R3578" s="76"/>
      <c r="S3578" s="76"/>
      <c r="T3578" s="76"/>
      <c r="U3578" s="76">
        <v>3</v>
      </c>
      <c r="V3578" s="76"/>
      <c r="W3578" s="76"/>
      <c r="X3578" s="76"/>
    </row>
    <row r="3579" spans="1:24">
      <c r="A3579" s="54"/>
      <c r="B3579" s="54"/>
      <c r="C3579" s="195" t="s">
        <v>33</v>
      </c>
      <c r="D3579" s="195" t="s">
        <v>5420</v>
      </c>
      <c r="E3579" s="195" t="s">
        <v>5421</v>
      </c>
      <c r="F3579" s="195" t="s">
        <v>5422</v>
      </c>
      <c r="G3579" s="195" t="s">
        <v>5423</v>
      </c>
      <c r="H3579" s="195"/>
      <c r="I3579" s="89">
        <v>0</v>
      </c>
      <c r="J3579" s="46" t="s">
        <v>39</v>
      </c>
      <c r="K3579" s="75" t="s">
        <v>32</v>
      </c>
      <c r="L3579" s="76">
        <f t="shared" si="246"/>
        <v>0</v>
      </c>
      <c r="M3579" s="76"/>
      <c r="N3579" s="76"/>
      <c r="O3579" s="76"/>
      <c r="P3579" s="76"/>
      <c r="Q3579" s="76"/>
      <c r="R3579" s="76"/>
      <c r="S3579" s="76"/>
      <c r="T3579" s="76"/>
      <c r="U3579" s="76"/>
      <c r="V3579" s="76"/>
      <c r="W3579" s="76"/>
      <c r="X3579" s="76"/>
    </row>
    <row r="3580" spans="1:24">
      <c r="A3580" s="54"/>
      <c r="B3580" s="54"/>
      <c r="C3580" s="195"/>
      <c r="D3580" s="195"/>
      <c r="E3580" s="195"/>
      <c r="F3580" s="195"/>
      <c r="G3580" s="195"/>
      <c r="H3580" s="195"/>
      <c r="I3580" s="89"/>
      <c r="J3580" s="54"/>
      <c r="K3580" s="75" t="s">
        <v>34</v>
      </c>
      <c r="L3580" s="76">
        <f t="shared" si="246"/>
        <v>0</v>
      </c>
      <c r="M3580" s="76"/>
      <c r="N3580" s="76"/>
      <c r="O3580" s="76"/>
      <c r="P3580" s="76"/>
      <c r="Q3580" s="76"/>
      <c r="R3580" s="76"/>
      <c r="S3580" s="76"/>
      <c r="T3580" s="76"/>
      <c r="U3580" s="76"/>
      <c r="V3580" s="76"/>
      <c r="W3580" s="76"/>
      <c r="X3580" s="76"/>
    </row>
    <row r="3581" spans="1:24">
      <c r="A3581" s="54"/>
      <c r="B3581" s="54"/>
      <c r="C3581" s="195"/>
      <c r="D3581" s="195"/>
      <c r="E3581" s="195"/>
      <c r="F3581" s="195"/>
      <c r="G3581" s="195"/>
      <c r="H3581" s="195"/>
      <c r="I3581" s="90"/>
      <c r="J3581" s="80"/>
      <c r="K3581" s="84" t="s">
        <v>36</v>
      </c>
      <c r="L3581" s="76">
        <f t="shared" si="246"/>
        <v>2</v>
      </c>
      <c r="M3581" s="76"/>
      <c r="N3581" s="76"/>
      <c r="O3581" s="76"/>
      <c r="P3581" s="76"/>
      <c r="Q3581" s="76"/>
      <c r="R3581" s="76"/>
      <c r="S3581" s="76">
        <v>1</v>
      </c>
      <c r="T3581" s="76"/>
      <c r="U3581" s="76"/>
      <c r="V3581" s="76"/>
      <c r="W3581" s="76"/>
      <c r="X3581" s="76">
        <v>1</v>
      </c>
    </row>
    <row r="3582" spans="1:24">
      <c r="A3582" s="54"/>
      <c r="B3582" s="54"/>
      <c r="C3582" s="195" t="s">
        <v>33</v>
      </c>
      <c r="D3582" s="195" t="s">
        <v>5424</v>
      </c>
      <c r="E3582" s="195" t="s">
        <v>5425</v>
      </c>
      <c r="F3582" s="195" t="s">
        <v>5426</v>
      </c>
      <c r="G3582" s="195" t="s">
        <v>5427</v>
      </c>
      <c r="H3582" s="195" t="s">
        <v>5428</v>
      </c>
      <c r="I3582" s="89">
        <v>92851</v>
      </c>
      <c r="J3582" s="46" t="s">
        <v>39</v>
      </c>
      <c r="K3582" s="75" t="s">
        <v>32</v>
      </c>
      <c r="L3582" s="76">
        <f t="shared" si="246"/>
        <v>0</v>
      </c>
      <c r="M3582" s="76"/>
      <c r="N3582" s="76"/>
      <c r="O3582" s="76"/>
      <c r="P3582" s="76"/>
      <c r="Q3582" s="76"/>
      <c r="R3582" s="76"/>
      <c r="S3582" s="76"/>
      <c r="T3582" s="76"/>
      <c r="U3582" s="76"/>
      <c r="V3582" s="76"/>
      <c r="W3582" s="76"/>
      <c r="X3582" s="76"/>
    </row>
    <row r="3583" spans="1:24">
      <c r="A3583" s="54"/>
      <c r="B3583" s="54"/>
      <c r="C3583" s="195"/>
      <c r="D3583" s="195"/>
      <c r="E3583" s="195"/>
      <c r="F3583" s="195"/>
      <c r="G3583" s="195"/>
      <c r="H3583" s="195"/>
      <c r="I3583" s="89"/>
      <c r="J3583" s="54"/>
      <c r="K3583" s="75" t="s">
        <v>34</v>
      </c>
      <c r="L3583" s="76">
        <f t="shared" si="246"/>
        <v>0</v>
      </c>
      <c r="M3583" s="76"/>
      <c r="N3583" s="76"/>
      <c r="O3583" s="76"/>
      <c r="P3583" s="76"/>
      <c r="Q3583" s="76"/>
      <c r="R3583" s="76"/>
      <c r="S3583" s="76"/>
      <c r="T3583" s="76"/>
      <c r="U3583" s="76"/>
      <c r="V3583" s="76"/>
      <c r="W3583" s="76"/>
      <c r="X3583" s="76"/>
    </row>
    <row r="3584" spans="1:24">
      <c r="A3584" s="54"/>
      <c r="B3584" s="54"/>
      <c r="C3584" s="195"/>
      <c r="D3584" s="195"/>
      <c r="E3584" s="195"/>
      <c r="F3584" s="195"/>
      <c r="G3584" s="195"/>
      <c r="H3584" s="195"/>
      <c r="I3584" s="90"/>
      <c r="J3584" s="80"/>
      <c r="K3584" s="84" t="s">
        <v>36</v>
      </c>
      <c r="L3584" s="76">
        <f t="shared" si="246"/>
        <v>13</v>
      </c>
      <c r="M3584" s="76"/>
      <c r="N3584" s="76"/>
      <c r="O3584" s="76"/>
      <c r="P3584" s="76"/>
      <c r="Q3584" s="76"/>
      <c r="R3584" s="76">
        <v>13</v>
      </c>
      <c r="S3584" s="76"/>
      <c r="T3584" s="76"/>
      <c r="U3584" s="76"/>
      <c r="V3584" s="76"/>
      <c r="W3584" s="76"/>
      <c r="X3584" s="76"/>
    </row>
    <row r="3585" spans="1:24">
      <c r="A3585" s="54"/>
      <c r="B3585" s="54"/>
      <c r="C3585" s="195" t="s">
        <v>33</v>
      </c>
      <c r="D3585" s="195" t="s">
        <v>5429</v>
      </c>
      <c r="E3585" s="195" t="s">
        <v>5430</v>
      </c>
      <c r="F3585" s="195" t="s">
        <v>5431</v>
      </c>
      <c r="G3585" s="195" t="s">
        <v>5432</v>
      </c>
      <c r="H3585" s="195"/>
      <c r="I3585" s="89">
        <v>0</v>
      </c>
      <c r="J3585" s="46" t="s">
        <v>39</v>
      </c>
      <c r="K3585" s="75" t="s">
        <v>32</v>
      </c>
      <c r="L3585" s="76">
        <f t="shared" si="246"/>
        <v>0</v>
      </c>
      <c r="M3585" s="76"/>
      <c r="N3585" s="76"/>
      <c r="O3585" s="76"/>
      <c r="P3585" s="76"/>
      <c r="Q3585" s="76"/>
      <c r="R3585" s="76"/>
      <c r="S3585" s="76"/>
      <c r="T3585" s="76"/>
      <c r="U3585" s="76"/>
      <c r="V3585" s="76"/>
      <c r="W3585" s="76"/>
      <c r="X3585" s="76"/>
    </row>
    <row r="3586" spans="1:24">
      <c r="A3586" s="54"/>
      <c r="B3586" s="54"/>
      <c r="C3586" s="195"/>
      <c r="D3586" s="195"/>
      <c r="E3586" s="195"/>
      <c r="F3586" s="195"/>
      <c r="G3586" s="195"/>
      <c r="H3586" s="195"/>
      <c r="I3586" s="89"/>
      <c r="J3586" s="54"/>
      <c r="K3586" s="75" t="s">
        <v>34</v>
      </c>
      <c r="L3586" s="76">
        <f t="shared" si="246"/>
        <v>0</v>
      </c>
      <c r="M3586" s="76"/>
      <c r="N3586" s="76"/>
      <c r="O3586" s="76"/>
      <c r="P3586" s="76"/>
      <c r="Q3586" s="76"/>
      <c r="R3586" s="76"/>
      <c r="S3586" s="76"/>
      <c r="T3586" s="76"/>
      <c r="U3586" s="76"/>
      <c r="V3586" s="76"/>
      <c r="W3586" s="76"/>
      <c r="X3586" s="76"/>
    </row>
    <row r="3587" spans="1:24">
      <c r="A3587" s="54"/>
      <c r="B3587" s="54"/>
      <c r="C3587" s="195"/>
      <c r="D3587" s="195"/>
      <c r="E3587" s="195"/>
      <c r="F3587" s="195"/>
      <c r="G3587" s="195"/>
      <c r="H3587" s="195"/>
      <c r="I3587" s="90"/>
      <c r="J3587" s="80"/>
      <c r="K3587" s="84" t="s">
        <v>36</v>
      </c>
      <c r="L3587" s="76">
        <f t="shared" si="246"/>
        <v>2</v>
      </c>
      <c r="M3587" s="76"/>
      <c r="N3587" s="76"/>
      <c r="O3587" s="76">
        <v>2</v>
      </c>
      <c r="P3587" s="76"/>
      <c r="Q3587" s="76"/>
      <c r="R3587" s="76"/>
      <c r="S3587" s="76"/>
      <c r="T3587" s="76"/>
      <c r="U3587" s="76"/>
      <c r="V3587" s="76"/>
      <c r="W3587" s="76"/>
      <c r="X3587" s="76"/>
    </row>
    <row r="3588" spans="1:24">
      <c r="A3588" s="54"/>
      <c r="B3588" s="54"/>
      <c r="C3588" s="195" t="s">
        <v>33</v>
      </c>
      <c r="D3588" s="195" t="s">
        <v>5433</v>
      </c>
      <c r="E3588" s="195" t="s">
        <v>5434</v>
      </c>
      <c r="F3588" s="195" t="s">
        <v>5435</v>
      </c>
      <c r="G3588" s="195" t="s">
        <v>5436</v>
      </c>
      <c r="H3588" s="195"/>
      <c r="I3588" s="89">
        <v>4524</v>
      </c>
      <c r="J3588" s="46" t="s">
        <v>39</v>
      </c>
      <c r="K3588" s="75" t="s">
        <v>32</v>
      </c>
      <c r="L3588" s="76">
        <f t="shared" si="246"/>
        <v>0</v>
      </c>
      <c r="M3588" s="76"/>
      <c r="N3588" s="76"/>
      <c r="O3588" s="76"/>
      <c r="P3588" s="76"/>
      <c r="Q3588" s="76"/>
      <c r="R3588" s="76"/>
      <c r="S3588" s="76"/>
      <c r="T3588" s="76"/>
      <c r="U3588" s="76"/>
      <c r="V3588" s="76"/>
      <c r="W3588" s="76"/>
      <c r="X3588" s="76"/>
    </row>
    <row r="3589" spans="1:24">
      <c r="A3589" s="54"/>
      <c r="B3589" s="54"/>
      <c r="C3589" s="195"/>
      <c r="D3589" s="195"/>
      <c r="E3589" s="195"/>
      <c r="F3589" s="195"/>
      <c r="G3589" s="195"/>
      <c r="H3589" s="195"/>
      <c r="I3589" s="89"/>
      <c r="J3589" s="54"/>
      <c r="K3589" s="75" t="s">
        <v>34</v>
      </c>
      <c r="L3589" s="76">
        <f t="shared" si="246"/>
        <v>0</v>
      </c>
      <c r="M3589" s="76"/>
      <c r="N3589" s="76"/>
      <c r="O3589" s="76"/>
      <c r="P3589" s="76"/>
      <c r="Q3589" s="76"/>
      <c r="R3589" s="76"/>
      <c r="S3589" s="76"/>
      <c r="T3589" s="76"/>
      <c r="U3589" s="76"/>
      <c r="V3589" s="76"/>
      <c r="W3589" s="76"/>
      <c r="X3589" s="76"/>
    </row>
    <row r="3590" spans="1:24">
      <c r="A3590" s="54"/>
      <c r="B3590" s="54"/>
      <c r="C3590" s="195"/>
      <c r="D3590" s="195"/>
      <c r="E3590" s="195"/>
      <c r="F3590" s="195"/>
      <c r="G3590" s="195"/>
      <c r="H3590" s="195"/>
      <c r="I3590" s="90"/>
      <c r="J3590" s="80"/>
      <c r="K3590" s="84" t="s">
        <v>36</v>
      </c>
      <c r="L3590" s="76">
        <f t="shared" si="246"/>
        <v>3</v>
      </c>
      <c r="M3590" s="76"/>
      <c r="N3590" s="76"/>
      <c r="O3590" s="76"/>
      <c r="P3590" s="76"/>
      <c r="Q3590" s="76"/>
      <c r="R3590" s="76"/>
      <c r="S3590" s="76">
        <v>3</v>
      </c>
      <c r="T3590" s="76"/>
      <c r="U3590" s="76"/>
      <c r="V3590" s="76"/>
      <c r="W3590" s="76"/>
      <c r="X3590" s="76"/>
    </row>
    <row r="3591" spans="1:24">
      <c r="A3591" s="54"/>
      <c r="B3591" s="54"/>
      <c r="C3591" s="195" t="s">
        <v>33</v>
      </c>
      <c r="D3591" s="195" t="s">
        <v>5437</v>
      </c>
      <c r="E3591" s="195" t="s">
        <v>5438</v>
      </c>
      <c r="F3591" s="195" t="s">
        <v>5439</v>
      </c>
      <c r="G3591" s="195" t="s">
        <v>5440</v>
      </c>
      <c r="H3591" s="195" t="s">
        <v>5441</v>
      </c>
      <c r="I3591" s="89">
        <v>9278</v>
      </c>
      <c r="J3591" s="46" t="s">
        <v>39</v>
      </c>
      <c r="K3591" s="75" t="s">
        <v>32</v>
      </c>
      <c r="L3591" s="76">
        <f t="shared" si="246"/>
        <v>0</v>
      </c>
      <c r="M3591" s="76"/>
      <c r="N3591" s="76"/>
      <c r="O3591" s="76"/>
      <c r="P3591" s="76"/>
      <c r="Q3591" s="76"/>
      <c r="R3591" s="76"/>
      <c r="S3591" s="76"/>
      <c r="T3591" s="76"/>
      <c r="U3591" s="76"/>
      <c r="V3591" s="76"/>
      <c r="W3591" s="76"/>
      <c r="X3591" s="76"/>
    </row>
    <row r="3592" spans="1:24">
      <c r="A3592" s="54"/>
      <c r="B3592" s="54"/>
      <c r="C3592" s="195"/>
      <c r="D3592" s="195"/>
      <c r="E3592" s="195"/>
      <c r="F3592" s="195"/>
      <c r="G3592" s="195"/>
      <c r="H3592" s="195"/>
      <c r="I3592" s="89"/>
      <c r="J3592" s="54"/>
      <c r="K3592" s="75" t="s">
        <v>34</v>
      </c>
      <c r="L3592" s="76">
        <f t="shared" si="246"/>
        <v>0</v>
      </c>
      <c r="M3592" s="76"/>
      <c r="N3592" s="76"/>
      <c r="O3592" s="76"/>
      <c r="P3592" s="76"/>
      <c r="Q3592" s="76"/>
      <c r="R3592" s="76"/>
      <c r="S3592" s="76"/>
      <c r="T3592" s="76"/>
      <c r="U3592" s="76"/>
      <c r="V3592" s="76"/>
      <c r="W3592" s="76"/>
      <c r="X3592" s="76"/>
    </row>
    <row r="3593" spans="1:24">
      <c r="A3593" s="54"/>
      <c r="B3593" s="54"/>
      <c r="C3593" s="195"/>
      <c r="D3593" s="195"/>
      <c r="E3593" s="195"/>
      <c r="F3593" s="195"/>
      <c r="G3593" s="195"/>
      <c r="H3593" s="195"/>
      <c r="I3593" s="90"/>
      <c r="J3593" s="80"/>
      <c r="K3593" s="84" t="s">
        <v>36</v>
      </c>
      <c r="L3593" s="76">
        <f t="shared" si="246"/>
        <v>2</v>
      </c>
      <c r="M3593" s="76"/>
      <c r="N3593" s="76"/>
      <c r="O3593" s="76"/>
      <c r="P3593" s="76"/>
      <c r="Q3593" s="76"/>
      <c r="R3593" s="76"/>
      <c r="S3593" s="76">
        <v>2</v>
      </c>
      <c r="T3593" s="76"/>
      <c r="U3593" s="76"/>
      <c r="V3593" s="76"/>
      <c r="W3593" s="76"/>
      <c r="X3593" s="76"/>
    </row>
    <row r="3594" spans="1:24">
      <c r="A3594" s="54"/>
      <c r="B3594" s="54"/>
      <c r="C3594" s="195" t="s">
        <v>33</v>
      </c>
      <c r="D3594" s="195" t="s">
        <v>5442</v>
      </c>
      <c r="E3594" s="195" t="s">
        <v>5443</v>
      </c>
      <c r="F3594" s="195" t="s">
        <v>5444</v>
      </c>
      <c r="G3594" s="195" t="s">
        <v>5445</v>
      </c>
      <c r="H3594" s="195" t="s">
        <v>5446</v>
      </c>
      <c r="I3594" s="89">
        <v>0</v>
      </c>
      <c r="J3594" s="46" t="s">
        <v>39</v>
      </c>
      <c r="K3594" s="75" t="s">
        <v>32</v>
      </c>
      <c r="L3594" s="76">
        <f t="shared" si="246"/>
        <v>0</v>
      </c>
      <c r="M3594" s="76"/>
      <c r="N3594" s="76"/>
      <c r="O3594" s="76"/>
      <c r="P3594" s="76"/>
      <c r="Q3594" s="76"/>
      <c r="R3594" s="76"/>
      <c r="S3594" s="76"/>
      <c r="T3594" s="76"/>
      <c r="U3594" s="76"/>
      <c r="V3594" s="76"/>
      <c r="W3594" s="76"/>
      <c r="X3594" s="76"/>
    </row>
    <row r="3595" spans="1:24">
      <c r="A3595" s="54"/>
      <c r="B3595" s="54"/>
      <c r="C3595" s="195"/>
      <c r="D3595" s="195"/>
      <c r="E3595" s="195"/>
      <c r="F3595" s="195"/>
      <c r="G3595" s="195"/>
      <c r="H3595" s="195"/>
      <c r="I3595" s="89"/>
      <c r="J3595" s="54"/>
      <c r="K3595" s="75" t="s">
        <v>34</v>
      </c>
      <c r="L3595" s="76">
        <f t="shared" si="246"/>
        <v>0</v>
      </c>
      <c r="M3595" s="76"/>
      <c r="N3595" s="76"/>
      <c r="O3595" s="76"/>
      <c r="P3595" s="76"/>
      <c r="Q3595" s="76"/>
      <c r="R3595" s="76"/>
      <c r="S3595" s="76"/>
      <c r="T3595" s="76"/>
      <c r="U3595" s="76"/>
      <c r="V3595" s="76"/>
      <c r="W3595" s="76"/>
      <c r="X3595" s="76"/>
    </row>
    <row r="3596" spans="1:24">
      <c r="A3596" s="54"/>
      <c r="B3596" s="54"/>
      <c r="C3596" s="195"/>
      <c r="D3596" s="195"/>
      <c r="E3596" s="195"/>
      <c r="F3596" s="195"/>
      <c r="G3596" s="195"/>
      <c r="H3596" s="195"/>
      <c r="I3596" s="90"/>
      <c r="J3596" s="80"/>
      <c r="K3596" s="84" t="s">
        <v>36</v>
      </c>
      <c r="L3596" s="76">
        <f t="shared" si="246"/>
        <v>2</v>
      </c>
      <c r="M3596" s="76"/>
      <c r="N3596" s="76"/>
      <c r="O3596" s="76">
        <v>1</v>
      </c>
      <c r="P3596" s="76"/>
      <c r="Q3596" s="76"/>
      <c r="R3596" s="76"/>
      <c r="S3596" s="76">
        <v>1</v>
      </c>
      <c r="T3596" s="76"/>
      <c r="U3596" s="76"/>
      <c r="V3596" s="76"/>
      <c r="W3596" s="76"/>
      <c r="X3596" s="76"/>
    </row>
    <row r="3597" spans="1:24">
      <c r="A3597" s="54"/>
      <c r="B3597" s="54"/>
      <c r="C3597" s="195" t="s">
        <v>33</v>
      </c>
      <c r="D3597" s="195" t="s">
        <v>5447</v>
      </c>
      <c r="E3597" s="195" t="s">
        <v>5448</v>
      </c>
      <c r="F3597" s="195" t="s">
        <v>5449</v>
      </c>
      <c r="G3597" s="195" t="s">
        <v>5450</v>
      </c>
      <c r="H3597" s="195" t="s">
        <v>5451</v>
      </c>
      <c r="I3597" s="89">
        <v>8050</v>
      </c>
      <c r="J3597" s="46" t="s">
        <v>39</v>
      </c>
      <c r="K3597" s="75" t="s">
        <v>32</v>
      </c>
      <c r="L3597" s="76">
        <f t="shared" si="246"/>
        <v>0</v>
      </c>
      <c r="M3597" s="76"/>
      <c r="N3597" s="76"/>
      <c r="O3597" s="76"/>
      <c r="P3597" s="76"/>
      <c r="Q3597" s="76"/>
      <c r="R3597" s="76"/>
      <c r="S3597" s="76"/>
      <c r="T3597" s="76"/>
      <c r="U3597" s="76"/>
      <c r="V3597" s="76"/>
      <c r="W3597" s="76"/>
      <c r="X3597" s="76"/>
    </row>
    <row r="3598" spans="1:24">
      <c r="A3598" s="54"/>
      <c r="B3598" s="54"/>
      <c r="C3598" s="195"/>
      <c r="D3598" s="195"/>
      <c r="E3598" s="195"/>
      <c r="F3598" s="195"/>
      <c r="G3598" s="195"/>
      <c r="H3598" s="195"/>
      <c r="I3598" s="89"/>
      <c r="J3598" s="54"/>
      <c r="K3598" s="75" t="s">
        <v>34</v>
      </c>
      <c r="L3598" s="76">
        <f t="shared" si="246"/>
        <v>0</v>
      </c>
      <c r="M3598" s="76"/>
      <c r="N3598" s="76"/>
      <c r="O3598" s="76"/>
      <c r="P3598" s="76"/>
      <c r="Q3598" s="76"/>
      <c r="R3598" s="76"/>
      <c r="S3598" s="76"/>
      <c r="T3598" s="76"/>
      <c r="U3598" s="76"/>
      <c r="V3598" s="76"/>
      <c r="W3598" s="76"/>
      <c r="X3598" s="76"/>
    </row>
    <row r="3599" spans="1:24">
      <c r="A3599" s="54"/>
      <c r="B3599" s="54"/>
      <c r="C3599" s="195"/>
      <c r="D3599" s="195"/>
      <c r="E3599" s="195"/>
      <c r="F3599" s="195"/>
      <c r="G3599" s="195"/>
      <c r="H3599" s="195"/>
      <c r="I3599" s="90"/>
      <c r="J3599" s="80"/>
      <c r="K3599" s="84" t="s">
        <v>36</v>
      </c>
      <c r="L3599" s="76">
        <f t="shared" si="246"/>
        <v>2</v>
      </c>
      <c r="M3599" s="76"/>
      <c r="N3599" s="76"/>
      <c r="O3599" s="76"/>
      <c r="P3599" s="76"/>
      <c r="Q3599" s="76"/>
      <c r="R3599" s="76"/>
      <c r="S3599" s="76">
        <v>1</v>
      </c>
      <c r="T3599" s="76"/>
      <c r="U3599" s="76"/>
      <c r="V3599" s="76"/>
      <c r="W3599" s="76"/>
      <c r="X3599" s="76">
        <v>1</v>
      </c>
    </row>
    <row r="3600" spans="1:24">
      <c r="A3600" s="54"/>
      <c r="B3600" s="54"/>
      <c r="C3600" s="195" t="s">
        <v>33</v>
      </c>
      <c r="D3600" s="195" t="s">
        <v>5452</v>
      </c>
      <c r="E3600" s="195" t="s">
        <v>5453</v>
      </c>
      <c r="F3600" s="195" t="s">
        <v>5454</v>
      </c>
      <c r="G3600" s="195" t="s">
        <v>5455</v>
      </c>
      <c r="H3600" s="195"/>
      <c r="I3600" s="89">
        <v>160</v>
      </c>
      <c r="J3600" s="46" t="s">
        <v>39</v>
      </c>
      <c r="K3600" s="75" t="s">
        <v>32</v>
      </c>
      <c r="L3600" s="76">
        <f t="shared" si="246"/>
        <v>0</v>
      </c>
      <c r="M3600" s="76"/>
      <c r="N3600" s="76"/>
      <c r="O3600" s="76"/>
      <c r="P3600" s="76"/>
      <c r="Q3600" s="76"/>
      <c r="R3600" s="76"/>
      <c r="S3600" s="76"/>
      <c r="T3600" s="76"/>
      <c r="U3600" s="76"/>
      <c r="V3600" s="76"/>
      <c r="W3600" s="76"/>
      <c r="X3600" s="76"/>
    </row>
    <row r="3601" spans="1:24">
      <c r="A3601" s="54"/>
      <c r="B3601" s="54"/>
      <c r="C3601" s="195"/>
      <c r="D3601" s="195"/>
      <c r="E3601" s="195"/>
      <c r="F3601" s="195"/>
      <c r="G3601" s="195"/>
      <c r="H3601" s="195"/>
      <c r="I3601" s="89"/>
      <c r="J3601" s="54"/>
      <c r="K3601" s="75" t="s">
        <v>34</v>
      </c>
      <c r="L3601" s="76">
        <f t="shared" si="246"/>
        <v>0</v>
      </c>
      <c r="M3601" s="76"/>
      <c r="N3601" s="76"/>
      <c r="O3601" s="76"/>
      <c r="P3601" s="76"/>
      <c r="Q3601" s="76"/>
      <c r="R3601" s="76"/>
      <c r="S3601" s="76"/>
      <c r="T3601" s="76"/>
      <c r="U3601" s="76"/>
      <c r="V3601" s="76"/>
      <c r="W3601" s="76"/>
      <c r="X3601" s="76"/>
    </row>
    <row r="3602" spans="1:24">
      <c r="A3602" s="54"/>
      <c r="B3602" s="54"/>
      <c r="C3602" s="195"/>
      <c r="D3602" s="195"/>
      <c r="E3602" s="195"/>
      <c r="F3602" s="195"/>
      <c r="G3602" s="195"/>
      <c r="H3602" s="195"/>
      <c r="I3602" s="90"/>
      <c r="J3602" s="80"/>
      <c r="K3602" s="84" t="s">
        <v>36</v>
      </c>
      <c r="L3602" s="76">
        <f t="shared" si="246"/>
        <v>2</v>
      </c>
      <c r="M3602" s="76"/>
      <c r="N3602" s="76"/>
      <c r="O3602" s="76"/>
      <c r="P3602" s="76"/>
      <c r="Q3602" s="76"/>
      <c r="R3602" s="76"/>
      <c r="S3602" s="76">
        <v>2</v>
      </c>
      <c r="T3602" s="76"/>
      <c r="U3602" s="76"/>
      <c r="V3602" s="76"/>
      <c r="W3602" s="76"/>
      <c r="X3602" s="76"/>
    </row>
    <row r="3603" spans="1:24">
      <c r="A3603" s="54"/>
      <c r="B3603" s="54"/>
      <c r="C3603" s="195" t="s">
        <v>33</v>
      </c>
      <c r="D3603" s="195" t="s">
        <v>2979</v>
      </c>
      <c r="E3603" s="195" t="s">
        <v>5456</v>
      </c>
      <c r="F3603" s="195" t="s">
        <v>5457</v>
      </c>
      <c r="G3603" s="195" t="s">
        <v>5458</v>
      </c>
      <c r="H3603" s="195" t="s">
        <v>5459</v>
      </c>
      <c r="I3603" s="89">
        <v>0</v>
      </c>
      <c r="J3603" s="46" t="s">
        <v>39</v>
      </c>
      <c r="K3603" s="75" t="s">
        <v>32</v>
      </c>
      <c r="L3603" s="76">
        <f t="shared" si="246"/>
        <v>0</v>
      </c>
      <c r="M3603" s="76"/>
      <c r="N3603" s="76"/>
      <c r="O3603" s="76"/>
      <c r="P3603" s="76"/>
      <c r="Q3603" s="76"/>
      <c r="R3603" s="76"/>
      <c r="S3603" s="76"/>
      <c r="T3603" s="76"/>
      <c r="U3603" s="76"/>
      <c r="V3603" s="76"/>
      <c r="W3603" s="76"/>
      <c r="X3603" s="76"/>
    </row>
    <row r="3604" spans="1:24">
      <c r="A3604" s="54"/>
      <c r="B3604" s="54"/>
      <c r="C3604" s="195"/>
      <c r="D3604" s="195"/>
      <c r="E3604" s="195"/>
      <c r="F3604" s="195"/>
      <c r="G3604" s="195"/>
      <c r="H3604" s="195"/>
      <c r="I3604" s="89"/>
      <c r="J3604" s="54"/>
      <c r="K3604" s="75" t="s">
        <v>34</v>
      </c>
      <c r="L3604" s="76">
        <f t="shared" si="246"/>
        <v>0</v>
      </c>
      <c r="M3604" s="76"/>
      <c r="N3604" s="76"/>
      <c r="O3604" s="76"/>
      <c r="P3604" s="76"/>
      <c r="Q3604" s="76"/>
      <c r="R3604" s="76"/>
      <c r="S3604" s="76"/>
      <c r="T3604" s="76"/>
      <c r="U3604" s="76"/>
      <c r="V3604" s="76"/>
      <c r="W3604" s="76"/>
      <c r="X3604" s="76"/>
    </row>
    <row r="3605" spans="1:24">
      <c r="A3605" s="54"/>
      <c r="B3605" s="54"/>
      <c r="C3605" s="195"/>
      <c r="D3605" s="195"/>
      <c r="E3605" s="195"/>
      <c r="F3605" s="195"/>
      <c r="G3605" s="195"/>
      <c r="H3605" s="195"/>
      <c r="I3605" s="90"/>
      <c r="J3605" s="80"/>
      <c r="K3605" s="84" t="s">
        <v>36</v>
      </c>
      <c r="L3605" s="76">
        <f t="shared" si="246"/>
        <v>2</v>
      </c>
      <c r="M3605" s="76"/>
      <c r="N3605" s="76"/>
      <c r="O3605" s="76"/>
      <c r="P3605" s="76"/>
      <c r="Q3605" s="76"/>
      <c r="R3605" s="76"/>
      <c r="S3605" s="76"/>
      <c r="T3605" s="76"/>
      <c r="U3605" s="76"/>
      <c r="V3605" s="76"/>
      <c r="W3605" s="76"/>
      <c r="X3605" s="76">
        <v>2</v>
      </c>
    </row>
    <row r="3606" spans="1:24">
      <c r="A3606" s="54"/>
      <c r="B3606" s="54"/>
      <c r="C3606" s="195" t="s">
        <v>33</v>
      </c>
      <c r="D3606" s="195" t="s">
        <v>5460</v>
      </c>
      <c r="E3606" s="195" t="s">
        <v>5461</v>
      </c>
      <c r="F3606" s="195" t="s">
        <v>5462</v>
      </c>
      <c r="G3606" s="195" t="s">
        <v>5463</v>
      </c>
      <c r="H3606" s="195" t="s">
        <v>5464</v>
      </c>
      <c r="I3606" s="89">
        <v>2177</v>
      </c>
      <c r="J3606" s="46" t="s">
        <v>39</v>
      </c>
      <c r="K3606" s="75" t="s">
        <v>32</v>
      </c>
      <c r="L3606" s="76">
        <f t="shared" si="246"/>
        <v>0</v>
      </c>
      <c r="M3606" s="76"/>
      <c r="N3606" s="76"/>
      <c r="O3606" s="76"/>
      <c r="P3606" s="76"/>
      <c r="Q3606" s="76"/>
      <c r="R3606" s="76"/>
      <c r="S3606" s="76"/>
      <c r="T3606" s="76"/>
      <c r="U3606" s="76"/>
      <c r="V3606" s="76"/>
      <c r="W3606" s="76"/>
      <c r="X3606" s="76"/>
    </row>
    <row r="3607" spans="1:24">
      <c r="A3607" s="54"/>
      <c r="B3607" s="54"/>
      <c r="C3607" s="195"/>
      <c r="D3607" s="195"/>
      <c r="E3607" s="195"/>
      <c r="F3607" s="195"/>
      <c r="G3607" s="195"/>
      <c r="H3607" s="195"/>
      <c r="I3607" s="89"/>
      <c r="J3607" s="54"/>
      <c r="K3607" s="75" t="s">
        <v>34</v>
      </c>
      <c r="L3607" s="76">
        <f t="shared" si="246"/>
        <v>0</v>
      </c>
      <c r="M3607" s="76"/>
      <c r="N3607" s="76"/>
      <c r="O3607" s="76"/>
      <c r="P3607" s="76"/>
      <c r="Q3607" s="76"/>
      <c r="R3607" s="76"/>
      <c r="S3607" s="76"/>
      <c r="T3607" s="76"/>
      <c r="U3607" s="76"/>
      <c r="V3607" s="76"/>
      <c r="W3607" s="76"/>
      <c r="X3607" s="76"/>
    </row>
    <row r="3608" spans="1:24">
      <c r="A3608" s="54"/>
      <c r="B3608" s="54"/>
      <c r="C3608" s="195"/>
      <c r="D3608" s="195"/>
      <c r="E3608" s="195"/>
      <c r="F3608" s="195"/>
      <c r="G3608" s="195"/>
      <c r="H3608" s="195"/>
      <c r="I3608" s="90"/>
      <c r="J3608" s="80"/>
      <c r="K3608" s="84" t="s">
        <v>36</v>
      </c>
      <c r="L3608" s="76">
        <f t="shared" si="246"/>
        <v>2</v>
      </c>
      <c r="M3608" s="76"/>
      <c r="N3608" s="76"/>
      <c r="O3608" s="76"/>
      <c r="P3608" s="76"/>
      <c r="Q3608" s="76"/>
      <c r="R3608" s="76"/>
      <c r="S3608" s="76">
        <v>2</v>
      </c>
      <c r="T3608" s="76"/>
      <c r="U3608" s="76"/>
      <c r="V3608" s="76"/>
      <c r="W3608" s="76"/>
      <c r="X3608" s="76"/>
    </row>
    <row r="3609" spans="1:24">
      <c r="A3609" s="54"/>
      <c r="B3609" s="54"/>
      <c r="C3609" s="195" t="s">
        <v>33</v>
      </c>
      <c r="D3609" s="195" t="s">
        <v>5465</v>
      </c>
      <c r="E3609" s="195" t="s">
        <v>5466</v>
      </c>
      <c r="F3609" s="195" t="s">
        <v>5467</v>
      </c>
      <c r="G3609" s="195" t="s">
        <v>5468</v>
      </c>
      <c r="H3609" s="195"/>
      <c r="I3609" s="89">
        <v>1738</v>
      </c>
      <c r="J3609" s="46" t="s">
        <v>39</v>
      </c>
      <c r="K3609" s="75" t="s">
        <v>32</v>
      </c>
      <c r="L3609" s="76">
        <f t="shared" si="246"/>
        <v>0</v>
      </c>
      <c r="M3609" s="76"/>
      <c r="N3609" s="76"/>
      <c r="O3609" s="76"/>
      <c r="P3609" s="76"/>
      <c r="Q3609" s="76"/>
      <c r="R3609" s="76"/>
      <c r="S3609" s="76"/>
      <c r="T3609" s="76"/>
      <c r="U3609" s="76"/>
      <c r="V3609" s="76"/>
      <c r="W3609" s="76"/>
      <c r="X3609" s="76"/>
    </row>
    <row r="3610" spans="1:24">
      <c r="A3610" s="54"/>
      <c r="B3610" s="54"/>
      <c r="C3610" s="195"/>
      <c r="D3610" s="195"/>
      <c r="E3610" s="195"/>
      <c r="F3610" s="195"/>
      <c r="G3610" s="195"/>
      <c r="H3610" s="195"/>
      <c r="I3610" s="89"/>
      <c r="J3610" s="54"/>
      <c r="K3610" s="75" t="s">
        <v>34</v>
      </c>
      <c r="L3610" s="76">
        <f t="shared" si="246"/>
        <v>0</v>
      </c>
      <c r="M3610" s="76"/>
      <c r="N3610" s="76"/>
      <c r="O3610" s="76"/>
      <c r="P3610" s="76"/>
      <c r="Q3610" s="76"/>
      <c r="R3610" s="76"/>
      <c r="S3610" s="76"/>
      <c r="T3610" s="76"/>
      <c r="U3610" s="76"/>
      <c r="V3610" s="76"/>
      <c r="W3610" s="76"/>
      <c r="X3610" s="76"/>
    </row>
    <row r="3611" spans="1:24">
      <c r="A3611" s="54"/>
      <c r="B3611" s="54"/>
      <c r="C3611" s="195"/>
      <c r="D3611" s="195"/>
      <c r="E3611" s="195"/>
      <c r="F3611" s="195"/>
      <c r="G3611" s="195"/>
      <c r="H3611" s="195"/>
      <c r="I3611" s="90"/>
      <c r="J3611" s="80"/>
      <c r="K3611" s="84" t="s">
        <v>36</v>
      </c>
      <c r="L3611" s="76">
        <f t="shared" si="246"/>
        <v>2</v>
      </c>
      <c r="M3611" s="76"/>
      <c r="N3611" s="76"/>
      <c r="O3611" s="76"/>
      <c r="P3611" s="76"/>
      <c r="Q3611" s="76"/>
      <c r="R3611" s="76"/>
      <c r="S3611" s="76"/>
      <c r="T3611" s="76"/>
      <c r="U3611" s="76"/>
      <c r="V3611" s="76"/>
      <c r="W3611" s="76"/>
      <c r="X3611" s="76">
        <v>2</v>
      </c>
    </row>
    <row r="3612" spans="1:24">
      <c r="A3612" s="54"/>
      <c r="B3612" s="54"/>
      <c r="C3612" s="195" t="s">
        <v>33</v>
      </c>
      <c r="D3612" s="195" t="s">
        <v>2487</v>
      </c>
      <c r="E3612" s="195" t="s">
        <v>5469</v>
      </c>
      <c r="F3612" s="195" t="s">
        <v>5470</v>
      </c>
      <c r="G3612" s="195" t="s">
        <v>5471</v>
      </c>
      <c r="H3612" s="195"/>
      <c r="I3612" s="89">
        <v>0</v>
      </c>
      <c r="J3612" s="46" t="s">
        <v>39</v>
      </c>
      <c r="K3612" s="75" t="s">
        <v>32</v>
      </c>
      <c r="L3612" s="76">
        <f t="shared" si="246"/>
        <v>0</v>
      </c>
      <c r="M3612" s="76"/>
      <c r="N3612" s="76"/>
      <c r="O3612" s="76"/>
      <c r="P3612" s="76"/>
      <c r="Q3612" s="76"/>
      <c r="R3612" s="76"/>
      <c r="S3612" s="76"/>
      <c r="T3612" s="76"/>
      <c r="U3612" s="76"/>
      <c r="V3612" s="76"/>
      <c r="W3612" s="76"/>
      <c r="X3612" s="76"/>
    </row>
    <row r="3613" spans="1:24">
      <c r="A3613" s="54"/>
      <c r="B3613" s="54"/>
      <c r="C3613" s="195"/>
      <c r="D3613" s="195"/>
      <c r="E3613" s="195"/>
      <c r="F3613" s="195"/>
      <c r="G3613" s="195"/>
      <c r="H3613" s="195"/>
      <c r="I3613" s="89"/>
      <c r="J3613" s="54"/>
      <c r="K3613" s="75" t="s">
        <v>34</v>
      </c>
      <c r="L3613" s="76">
        <f t="shared" si="246"/>
        <v>0</v>
      </c>
      <c r="M3613" s="76"/>
      <c r="N3613" s="76"/>
      <c r="O3613" s="76"/>
      <c r="P3613" s="76"/>
      <c r="Q3613" s="76"/>
      <c r="R3613" s="76"/>
      <c r="S3613" s="76"/>
      <c r="T3613" s="76"/>
      <c r="U3613" s="76"/>
      <c r="V3613" s="76"/>
      <c r="W3613" s="76"/>
      <c r="X3613" s="76"/>
    </row>
    <row r="3614" spans="1:24">
      <c r="A3614" s="54"/>
      <c r="B3614" s="54"/>
      <c r="C3614" s="195"/>
      <c r="D3614" s="195"/>
      <c r="E3614" s="195"/>
      <c r="F3614" s="195"/>
      <c r="G3614" s="195"/>
      <c r="H3614" s="195"/>
      <c r="I3614" s="90"/>
      <c r="J3614" s="80"/>
      <c r="K3614" s="84" t="s">
        <v>36</v>
      </c>
      <c r="L3614" s="76">
        <f t="shared" si="246"/>
        <v>2</v>
      </c>
      <c r="M3614" s="76"/>
      <c r="N3614" s="76"/>
      <c r="O3614" s="76"/>
      <c r="P3614" s="76"/>
      <c r="Q3614" s="76"/>
      <c r="R3614" s="76"/>
      <c r="S3614" s="76">
        <v>2</v>
      </c>
      <c r="T3614" s="76"/>
      <c r="U3614" s="76"/>
      <c r="V3614" s="76"/>
      <c r="W3614" s="76"/>
      <c r="X3614" s="76"/>
    </row>
    <row r="3615" spans="1:24">
      <c r="A3615" s="54"/>
      <c r="B3615" s="54"/>
      <c r="C3615" s="195" t="s">
        <v>31</v>
      </c>
      <c r="D3615" s="195" t="s">
        <v>5472</v>
      </c>
      <c r="E3615" s="195" t="s">
        <v>5473</v>
      </c>
      <c r="F3615" s="195" t="s">
        <v>5474</v>
      </c>
      <c r="G3615" s="195" t="s">
        <v>5475</v>
      </c>
      <c r="H3615" s="195" t="s">
        <v>5476</v>
      </c>
      <c r="I3615" s="89">
        <v>0</v>
      </c>
      <c r="J3615" s="46" t="s">
        <v>39</v>
      </c>
      <c r="K3615" s="75" t="s">
        <v>32</v>
      </c>
      <c r="L3615" s="76">
        <f t="shared" si="246"/>
        <v>2</v>
      </c>
      <c r="M3615" s="76"/>
      <c r="N3615" s="76"/>
      <c r="O3615" s="76"/>
      <c r="P3615" s="76"/>
      <c r="Q3615" s="76"/>
      <c r="R3615" s="76">
        <v>1</v>
      </c>
      <c r="S3615" s="76">
        <v>1</v>
      </c>
      <c r="T3615" s="76"/>
      <c r="U3615" s="76"/>
      <c r="V3615" s="76"/>
      <c r="W3615" s="76"/>
      <c r="X3615" s="76"/>
    </row>
    <row r="3616" spans="1:24">
      <c r="A3616" s="54"/>
      <c r="B3616" s="54"/>
      <c r="C3616" s="195"/>
      <c r="D3616" s="195"/>
      <c r="E3616" s="195"/>
      <c r="F3616" s="195"/>
      <c r="G3616" s="195"/>
      <c r="H3616" s="195"/>
      <c r="I3616" s="89"/>
      <c r="J3616" s="54"/>
      <c r="K3616" s="75" t="s">
        <v>34</v>
      </c>
      <c r="L3616" s="76">
        <f t="shared" si="246"/>
        <v>0</v>
      </c>
      <c r="M3616" s="76"/>
      <c r="N3616" s="76"/>
      <c r="O3616" s="76"/>
      <c r="P3616" s="76"/>
      <c r="Q3616" s="76"/>
      <c r="R3616" s="76"/>
      <c r="S3616" s="76"/>
      <c r="T3616" s="76"/>
      <c r="U3616" s="76"/>
      <c r="V3616" s="76"/>
      <c r="W3616" s="76"/>
      <c r="X3616" s="76"/>
    </row>
    <row r="3617" spans="1:24">
      <c r="A3617" s="54"/>
      <c r="B3617" s="54"/>
      <c r="C3617" s="195"/>
      <c r="D3617" s="195"/>
      <c r="E3617" s="195"/>
      <c r="F3617" s="195"/>
      <c r="G3617" s="195"/>
      <c r="H3617" s="195"/>
      <c r="I3617" s="90"/>
      <c r="J3617" s="80"/>
      <c r="K3617" s="84" t="s">
        <v>36</v>
      </c>
      <c r="L3617" s="76">
        <f t="shared" si="246"/>
        <v>0</v>
      </c>
      <c r="M3617" s="76"/>
      <c r="N3617" s="76"/>
      <c r="O3617" s="76"/>
      <c r="P3617" s="76"/>
      <c r="Q3617" s="76"/>
      <c r="R3617" s="76"/>
      <c r="S3617" s="76"/>
      <c r="T3617" s="76"/>
      <c r="U3617" s="76"/>
      <c r="V3617" s="76"/>
      <c r="W3617" s="76"/>
      <c r="X3617" s="76"/>
    </row>
    <row r="3618" spans="1:24">
      <c r="A3618" s="54"/>
      <c r="B3618" s="54"/>
      <c r="C3618" s="195" t="s">
        <v>31</v>
      </c>
      <c r="D3618" s="195" t="s">
        <v>5477</v>
      </c>
      <c r="E3618" s="195" t="s">
        <v>5478</v>
      </c>
      <c r="F3618" s="195" t="s">
        <v>5479</v>
      </c>
      <c r="G3618" s="195" t="s">
        <v>5480</v>
      </c>
      <c r="H3618" s="195" t="s">
        <v>5481</v>
      </c>
      <c r="I3618" s="89">
        <v>30</v>
      </c>
      <c r="J3618" s="46" t="s">
        <v>39</v>
      </c>
      <c r="K3618" s="75" t="s">
        <v>32</v>
      </c>
      <c r="L3618" s="76">
        <f t="shared" si="246"/>
        <v>2</v>
      </c>
      <c r="M3618" s="76"/>
      <c r="N3618" s="76"/>
      <c r="O3618" s="76"/>
      <c r="P3618" s="76"/>
      <c r="Q3618" s="76"/>
      <c r="R3618" s="76"/>
      <c r="S3618" s="76">
        <v>2</v>
      </c>
      <c r="T3618" s="76"/>
      <c r="U3618" s="76"/>
      <c r="V3618" s="76"/>
      <c r="W3618" s="76"/>
      <c r="X3618" s="76"/>
    </row>
    <row r="3619" spans="1:24">
      <c r="A3619" s="54"/>
      <c r="B3619" s="54"/>
      <c r="C3619" s="195"/>
      <c r="D3619" s="195"/>
      <c r="E3619" s="195"/>
      <c r="F3619" s="195"/>
      <c r="G3619" s="195"/>
      <c r="H3619" s="195"/>
      <c r="I3619" s="89"/>
      <c r="J3619" s="54"/>
      <c r="K3619" s="75" t="s">
        <v>34</v>
      </c>
      <c r="L3619" s="76">
        <f t="shared" si="246"/>
        <v>0</v>
      </c>
      <c r="M3619" s="76"/>
      <c r="N3619" s="76"/>
      <c r="O3619" s="76"/>
      <c r="P3619" s="76"/>
      <c r="Q3619" s="76"/>
      <c r="R3619" s="76"/>
      <c r="S3619" s="76"/>
      <c r="T3619" s="76"/>
      <c r="U3619" s="76"/>
      <c r="V3619" s="76"/>
      <c r="W3619" s="76"/>
      <c r="X3619" s="76"/>
    </row>
    <row r="3620" spans="1:24">
      <c r="A3620" s="54"/>
      <c r="B3620" s="54"/>
      <c r="C3620" s="195"/>
      <c r="D3620" s="195"/>
      <c r="E3620" s="195"/>
      <c r="F3620" s="195"/>
      <c r="G3620" s="195"/>
      <c r="H3620" s="195"/>
      <c r="I3620" s="90"/>
      <c r="J3620" s="80"/>
      <c r="K3620" s="84" t="s">
        <v>36</v>
      </c>
      <c r="L3620" s="76">
        <f t="shared" si="246"/>
        <v>0</v>
      </c>
      <c r="M3620" s="76"/>
      <c r="N3620" s="76"/>
      <c r="O3620" s="76"/>
      <c r="P3620" s="76"/>
      <c r="Q3620" s="76"/>
      <c r="R3620" s="76"/>
      <c r="S3620" s="76"/>
      <c r="T3620" s="76"/>
      <c r="U3620" s="76"/>
      <c r="V3620" s="76"/>
      <c r="W3620" s="76"/>
      <c r="X3620" s="76"/>
    </row>
    <row r="3621" spans="1:24">
      <c r="A3621" s="54"/>
      <c r="B3621" s="54"/>
      <c r="C3621" s="195" t="s">
        <v>31</v>
      </c>
      <c r="D3621" s="195" t="s">
        <v>5482</v>
      </c>
      <c r="E3621" s="195" t="s">
        <v>5483</v>
      </c>
      <c r="F3621" s="195" t="s">
        <v>5484</v>
      </c>
      <c r="G3621" s="195" t="s">
        <v>5485</v>
      </c>
      <c r="H3621" s="195" t="s">
        <v>5486</v>
      </c>
      <c r="I3621" s="89">
        <v>52</v>
      </c>
      <c r="J3621" s="46" t="s">
        <v>39</v>
      </c>
      <c r="K3621" s="75" t="s">
        <v>32</v>
      </c>
      <c r="L3621" s="76">
        <f t="shared" si="246"/>
        <v>3</v>
      </c>
      <c r="M3621" s="76">
        <v>3</v>
      </c>
      <c r="N3621" s="76"/>
      <c r="O3621" s="76"/>
      <c r="P3621" s="76"/>
      <c r="Q3621" s="76"/>
      <c r="R3621" s="76"/>
      <c r="S3621" s="76"/>
      <c r="T3621" s="76"/>
      <c r="U3621" s="76"/>
      <c r="V3621" s="76"/>
      <c r="W3621" s="76"/>
      <c r="X3621" s="76"/>
    </row>
    <row r="3622" spans="1:24">
      <c r="A3622" s="54"/>
      <c r="B3622" s="54"/>
      <c r="C3622" s="195"/>
      <c r="D3622" s="195"/>
      <c r="E3622" s="195"/>
      <c r="F3622" s="195"/>
      <c r="G3622" s="195"/>
      <c r="H3622" s="195"/>
      <c r="I3622" s="89"/>
      <c r="J3622" s="54"/>
      <c r="K3622" s="75" t="s">
        <v>34</v>
      </c>
      <c r="L3622" s="76">
        <f t="shared" si="246"/>
        <v>0</v>
      </c>
      <c r="M3622" s="76"/>
      <c r="N3622" s="76"/>
      <c r="O3622" s="76"/>
      <c r="P3622" s="76"/>
      <c r="Q3622" s="76"/>
      <c r="R3622" s="76"/>
      <c r="S3622" s="76"/>
      <c r="T3622" s="76"/>
      <c r="U3622" s="76"/>
      <c r="V3622" s="76"/>
      <c r="W3622" s="76"/>
      <c r="X3622" s="76"/>
    </row>
    <row r="3623" spans="1:24">
      <c r="A3623" s="54"/>
      <c r="B3623" s="54"/>
      <c r="C3623" s="195"/>
      <c r="D3623" s="195"/>
      <c r="E3623" s="195"/>
      <c r="F3623" s="195"/>
      <c r="G3623" s="195"/>
      <c r="H3623" s="195"/>
      <c r="I3623" s="90"/>
      <c r="J3623" s="80"/>
      <c r="K3623" s="84" t="s">
        <v>36</v>
      </c>
      <c r="L3623" s="76">
        <f t="shared" si="246"/>
        <v>0</v>
      </c>
      <c r="M3623" s="76"/>
      <c r="N3623" s="76"/>
      <c r="O3623" s="76"/>
      <c r="P3623" s="76"/>
      <c r="Q3623" s="76"/>
      <c r="R3623" s="76"/>
      <c r="S3623" s="76"/>
      <c r="T3623" s="76"/>
      <c r="U3623" s="76"/>
      <c r="V3623" s="76"/>
      <c r="W3623" s="76"/>
      <c r="X3623" s="76"/>
    </row>
    <row r="3624" spans="1:24">
      <c r="A3624" s="54"/>
      <c r="B3624" s="54"/>
      <c r="C3624" s="195" t="s">
        <v>31</v>
      </c>
      <c r="D3624" s="195" t="s">
        <v>5487</v>
      </c>
      <c r="E3624" s="195" t="s">
        <v>5488</v>
      </c>
      <c r="F3624" s="195" t="s">
        <v>5489</v>
      </c>
      <c r="G3624" s="195" t="s">
        <v>5490</v>
      </c>
      <c r="H3624" s="195" t="s">
        <v>5491</v>
      </c>
      <c r="I3624" s="89">
        <v>354</v>
      </c>
      <c r="J3624" s="46" t="s">
        <v>39</v>
      </c>
      <c r="K3624" s="75" t="s">
        <v>32</v>
      </c>
      <c r="L3624" s="76">
        <f t="shared" si="246"/>
        <v>2</v>
      </c>
      <c r="M3624" s="76"/>
      <c r="N3624" s="76"/>
      <c r="O3624" s="76"/>
      <c r="P3624" s="76"/>
      <c r="Q3624" s="76"/>
      <c r="R3624" s="76"/>
      <c r="S3624" s="76"/>
      <c r="T3624" s="76"/>
      <c r="U3624" s="76"/>
      <c r="V3624" s="76"/>
      <c r="W3624" s="76"/>
      <c r="X3624" s="76">
        <v>2</v>
      </c>
    </row>
    <row r="3625" spans="1:24">
      <c r="A3625" s="54"/>
      <c r="B3625" s="54"/>
      <c r="C3625" s="195"/>
      <c r="D3625" s="195"/>
      <c r="E3625" s="195"/>
      <c r="F3625" s="195"/>
      <c r="G3625" s="195"/>
      <c r="H3625" s="195"/>
      <c r="I3625" s="89"/>
      <c r="J3625" s="54"/>
      <c r="K3625" s="75" t="s">
        <v>34</v>
      </c>
      <c r="L3625" s="76">
        <f t="shared" si="246"/>
        <v>0</v>
      </c>
      <c r="M3625" s="76"/>
      <c r="N3625" s="76"/>
      <c r="O3625" s="76"/>
      <c r="P3625" s="76"/>
      <c r="Q3625" s="76"/>
      <c r="R3625" s="76"/>
      <c r="S3625" s="76"/>
      <c r="T3625" s="76"/>
      <c r="U3625" s="76"/>
      <c r="V3625" s="76"/>
      <c r="W3625" s="76"/>
      <c r="X3625" s="76"/>
    </row>
    <row r="3626" spans="1:24">
      <c r="A3626" s="54"/>
      <c r="B3626" s="54"/>
      <c r="C3626" s="195"/>
      <c r="D3626" s="195"/>
      <c r="E3626" s="195"/>
      <c r="F3626" s="195"/>
      <c r="G3626" s="195"/>
      <c r="H3626" s="195"/>
      <c r="I3626" s="90"/>
      <c r="J3626" s="80"/>
      <c r="K3626" s="84" t="s">
        <v>36</v>
      </c>
      <c r="L3626" s="76">
        <f t="shared" si="246"/>
        <v>0</v>
      </c>
      <c r="M3626" s="76"/>
      <c r="N3626" s="76"/>
      <c r="O3626" s="76"/>
      <c r="P3626" s="76"/>
      <c r="Q3626" s="76"/>
      <c r="R3626" s="76"/>
      <c r="S3626" s="76"/>
      <c r="T3626" s="76"/>
      <c r="U3626" s="76"/>
      <c r="V3626" s="76"/>
      <c r="W3626" s="76"/>
      <c r="X3626" s="76"/>
    </row>
    <row r="3627" spans="1:24">
      <c r="A3627" s="54"/>
      <c r="B3627" s="54"/>
      <c r="C3627" s="195" t="s">
        <v>31</v>
      </c>
      <c r="D3627" s="195" t="s">
        <v>5492</v>
      </c>
      <c r="E3627" s="195" t="s">
        <v>5493</v>
      </c>
      <c r="F3627" s="195" t="s">
        <v>5494</v>
      </c>
      <c r="G3627" s="195" t="s">
        <v>5495</v>
      </c>
      <c r="H3627" s="195" t="s">
        <v>5496</v>
      </c>
      <c r="I3627" s="89">
        <v>0</v>
      </c>
      <c r="J3627" s="46" t="s">
        <v>39</v>
      </c>
      <c r="K3627" s="75" t="s">
        <v>32</v>
      </c>
      <c r="L3627" s="76">
        <f t="shared" si="246"/>
        <v>2</v>
      </c>
      <c r="M3627" s="76">
        <v>2</v>
      </c>
      <c r="N3627" s="76"/>
      <c r="O3627" s="76"/>
      <c r="P3627" s="76"/>
      <c r="Q3627" s="76"/>
      <c r="R3627" s="76"/>
      <c r="S3627" s="76"/>
      <c r="T3627" s="76"/>
      <c r="U3627" s="76"/>
      <c r="V3627" s="76"/>
      <c r="W3627" s="76"/>
      <c r="X3627" s="76"/>
    </row>
    <row r="3628" spans="1:24">
      <c r="A3628" s="54"/>
      <c r="B3628" s="54"/>
      <c r="C3628" s="195"/>
      <c r="D3628" s="195"/>
      <c r="E3628" s="195"/>
      <c r="F3628" s="195"/>
      <c r="G3628" s="195"/>
      <c r="H3628" s="195"/>
      <c r="I3628" s="89"/>
      <c r="J3628" s="54"/>
      <c r="K3628" s="75" t="s">
        <v>34</v>
      </c>
      <c r="L3628" s="76">
        <f t="shared" si="246"/>
        <v>0</v>
      </c>
      <c r="M3628" s="76"/>
      <c r="N3628" s="76"/>
      <c r="O3628" s="76"/>
      <c r="P3628" s="76"/>
      <c r="Q3628" s="76"/>
      <c r="R3628" s="76"/>
      <c r="S3628" s="76"/>
      <c r="T3628" s="76"/>
      <c r="U3628" s="76"/>
      <c r="V3628" s="76"/>
      <c r="W3628" s="76"/>
      <c r="X3628" s="76"/>
    </row>
    <row r="3629" spans="1:24">
      <c r="A3629" s="80"/>
      <c r="B3629" s="80"/>
      <c r="C3629" s="195"/>
      <c r="D3629" s="195"/>
      <c r="E3629" s="195"/>
      <c r="F3629" s="195"/>
      <c r="G3629" s="195"/>
      <c r="H3629" s="195"/>
      <c r="I3629" s="90"/>
      <c r="J3629" s="80"/>
      <c r="K3629" s="84" t="s">
        <v>36</v>
      </c>
      <c r="L3629" s="76">
        <f t="shared" si="246"/>
        <v>0</v>
      </c>
      <c r="M3629" s="76"/>
      <c r="N3629" s="76"/>
      <c r="O3629" s="76"/>
      <c r="P3629" s="76"/>
      <c r="Q3629" s="76"/>
      <c r="R3629" s="76"/>
      <c r="S3629" s="76"/>
      <c r="T3629" s="76"/>
      <c r="U3629" s="76"/>
      <c r="V3629" s="76"/>
      <c r="W3629" s="76"/>
      <c r="X3629" s="76"/>
    </row>
    <row r="3630" spans="1:24">
      <c r="A3630" s="58" t="s">
        <v>5497</v>
      </c>
      <c r="B3630" s="58" t="s">
        <v>38</v>
      </c>
      <c r="C3630" s="58"/>
      <c r="D3630" s="449">
        <f>D3634</f>
        <v>50</v>
      </c>
      <c r="E3630" s="58"/>
      <c r="F3630" s="58"/>
      <c r="G3630" s="58"/>
      <c r="H3630" s="58"/>
      <c r="I3630" s="450">
        <f>I3634</f>
        <v>330220.95</v>
      </c>
      <c r="J3630" s="132" t="s">
        <v>1508</v>
      </c>
      <c r="K3630" s="75" t="s">
        <v>30</v>
      </c>
      <c r="L3630" s="421">
        <f t="shared" si="246"/>
        <v>224</v>
      </c>
      <c r="M3630" s="254">
        <f>SUM(M3631:M3633)</f>
        <v>16</v>
      </c>
      <c r="N3630" s="254">
        <f t="shared" ref="N3630:X3630" si="247">SUM(N3631:N3633)</f>
        <v>20</v>
      </c>
      <c r="O3630" s="254">
        <f t="shared" si="247"/>
        <v>28</v>
      </c>
      <c r="P3630" s="254">
        <f t="shared" si="247"/>
        <v>0</v>
      </c>
      <c r="Q3630" s="254">
        <f t="shared" si="247"/>
        <v>0</v>
      </c>
      <c r="R3630" s="254">
        <f t="shared" si="247"/>
        <v>1</v>
      </c>
      <c r="S3630" s="254">
        <f t="shared" si="247"/>
        <v>50</v>
      </c>
      <c r="T3630" s="254">
        <f t="shared" si="247"/>
        <v>70</v>
      </c>
      <c r="U3630" s="254">
        <f t="shared" si="247"/>
        <v>3</v>
      </c>
      <c r="V3630" s="254">
        <f t="shared" si="247"/>
        <v>0</v>
      </c>
      <c r="W3630" s="254">
        <f t="shared" si="247"/>
        <v>36</v>
      </c>
      <c r="X3630" s="254">
        <f t="shared" si="247"/>
        <v>0</v>
      </c>
    </row>
    <row r="3631" spans="1:24">
      <c r="A3631" s="77"/>
      <c r="B3631" s="77"/>
      <c r="C3631" s="77"/>
      <c r="D3631" s="449"/>
      <c r="E3631" s="77"/>
      <c r="F3631" s="77"/>
      <c r="G3631" s="77"/>
      <c r="H3631" s="77"/>
      <c r="I3631" s="451"/>
      <c r="J3631" s="137"/>
      <c r="K3631" s="75" t="s">
        <v>1509</v>
      </c>
      <c r="L3631" s="76">
        <f t="shared" si="246"/>
        <v>64</v>
      </c>
      <c r="M3631" s="254">
        <f>M3634</f>
        <v>5</v>
      </c>
      <c r="N3631" s="254">
        <f t="shared" ref="N3631:X3631" si="248">N3634</f>
        <v>17</v>
      </c>
      <c r="O3631" s="254">
        <f t="shared" si="248"/>
        <v>3</v>
      </c>
      <c r="P3631" s="254">
        <f t="shared" si="248"/>
        <v>0</v>
      </c>
      <c r="Q3631" s="254">
        <f t="shared" si="248"/>
        <v>0</v>
      </c>
      <c r="R3631" s="254">
        <f t="shared" si="248"/>
        <v>1</v>
      </c>
      <c r="S3631" s="254">
        <f t="shared" si="248"/>
        <v>20</v>
      </c>
      <c r="T3631" s="254">
        <f t="shared" si="248"/>
        <v>11</v>
      </c>
      <c r="U3631" s="254">
        <f t="shared" si="248"/>
        <v>2</v>
      </c>
      <c r="V3631" s="254">
        <f t="shared" si="248"/>
        <v>0</v>
      </c>
      <c r="W3631" s="254">
        <f t="shared" si="248"/>
        <v>5</v>
      </c>
      <c r="X3631" s="254">
        <f t="shared" si="248"/>
        <v>0</v>
      </c>
    </row>
    <row r="3632" spans="1:24">
      <c r="A3632" s="77"/>
      <c r="B3632" s="77"/>
      <c r="C3632" s="77"/>
      <c r="D3632" s="449"/>
      <c r="E3632" s="77"/>
      <c r="F3632" s="77"/>
      <c r="G3632" s="77"/>
      <c r="H3632" s="77"/>
      <c r="I3632" s="451"/>
      <c r="J3632" s="137"/>
      <c r="K3632" s="75" t="s">
        <v>1501</v>
      </c>
      <c r="L3632" s="76">
        <f t="shared" si="246"/>
        <v>3</v>
      </c>
      <c r="M3632" s="254">
        <f t="shared" ref="M3632:X3633" si="249">M3635</f>
        <v>3</v>
      </c>
      <c r="N3632" s="254">
        <f t="shared" si="249"/>
        <v>0</v>
      </c>
      <c r="O3632" s="254">
        <f t="shared" si="249"/>
        <v>0</v>
      </c>
      <c r="P3632" s="254">
        <f t="shared" si="249"/>
        <v>0</v>
      </c>
      <c r="Q3632" s="254">
        <f t="shared" si="249"/>
        <v>0</v>
      </c>
      <c r="R3632" s="254">
        <f t="shared" si="249"/>
        <v>0</v>
      </c>
      <c r="S3632" s="254">
        <f t="shared" si="249"/>
        <v>0</v>
      </c>
      <c r="T3632" s="254">
        <f t="shared" si="249"/>
        <v>0</v>
      </c>
      <c r="U3632" s="254">
        <f t="shared" si="249"/>
        <v>0</v>
      </c>
      <c r="V3632" s="254">
        <f t="shared" si="249"/>
        <v>0</v>
      </c>
      <c r="W3632" s="254">
        <f t="shared" si="249"/>
        <v>0</v>
      </c>
      <c r="X3632" s="254">
        <f t="shared" si="249"/>
        <v>0</v>
      </c>
    </row>
    <row r="3633" spans="1:24">
      <c r="A3633" s="77"/>
      <c r="B3633" s="81"/>
      <c r="C3633" s="81"/>
      <c r="D3633" s="449"/>
      <c r="E3633" s="81"/>
      <c r="F3633" s="81"/>
      <c r="G3633" s="81"/>
      <c r="H3633" s="81"/>
      <c r="I3633" s="452"/>
      <c r="J3633" s="139"/>
      <c r="K3633" s="84" t="s">
        <v>1502</v>
      </c>
      <c r="L3633" s="76">
        <f t="shared" si="246"/>
        <v>157</v>
      </c>
      <c r="M3633" s="254">
        <f t="shared" si="249"/>
        <v>8</v>
      </c>
      <c r="N3633" s="254">
        <f t="shared" si="249"/>
        <v>3</v>
      </c>
      <c r="O3633" s="254">
        <f t="shared" si="249"/>
        <v>25</v>
      </c>
      <c r="P3633" s="254">
        <f t="shared" si="249"/>
        <v>0</v>
      </c>
      <c r="Q3633" s="254">
        <f t="shared" si="249"/>
        <v>0</v>
      </c>
      <c r="R3633" s="254">
        <f t="shared" si="249"/>
        <v>0</v>
      </c>
      <c r="S3633" s="254">
        <f t="shared" si="249"/>
        <v>30</v>
      </c>
      <c r="T3633" s="254">
        <f t="shared" si="249"/>
        <v>59</v>
      </c>
      <c r="U3633" s="254">
        <f t="shared" si="249"/>
        <v>1</v>
      </c>
      <c r="V3633" s="254">
        <f t="shared" si="249"/>
        <v>0</v>
      </c>
      <c r="W3633" s="254">
        <f t="shared" si="249"/>
        <v>31</v>
      </c>
      <c r="X3633" s="254">
        <f t="shared" si="249"/>
        <v>0</v>
      </c>
    </row>
    <row r="3634" spans="1:24">
      <c r="A3634" s="77"/>
      <c r="B3634" s="58" t="s">
        <v>5498</v>
      </c>
      <c r="C3634" s="58"/>
      <c r="D3634" s="449">
        <f>COUNTA(D3637:D3786)</f>
        <v>50</v>
      </c>
      <c r="E3634" s="58"/>
      <c r="F3634" s="58"/>
      <c r="G3634" s="58"/>
      <c r="H3634" s="58"/>
      <c r="I3634" s="450">
        <f>SUM(I3637:I3786)</f>
        <v>330220.95</v>
      </c>
      <c r="J3634" s="46" t="s">
        <v>1508</v>
      </c>
      <c r="K3634" s="75" t="s">
        <v>1509</v>
      </c>
      <c r="L3634" s="76">
        <f t="shared" si="246"/>
        <v>64</v>
      </c>
      <c r="M3634" s="254">
        <f>M3637+M3640+M3643+M3646+M3649+M3652+M3655+M3658+M3661+M3664+M3667+M3670+M3673+M3676+M3679+M3682+M3685+M3688+M3691+M3694+M3697+M3700+M3703+M3706+M3709+M3712+M3715+M3718+M3721+M3724+M3727+M3730+M3733+M3736+M3739+M3742+M3745+M3748+M3751+M3754+M3757+M3760+M3763+M3766+M3769+M3772+M3775+M3778+M3781+M3784</f>
        <v>5</v>
      </c>
      <c r="N3634" s="254">
        <f t="shared" ref="N3634:X3634" si="250">N3637+N3640+N3643+N3646+N3649+N3652+N3655+N3658+N3661+N3664+N3667+N3670+N3673+N3676+N3679+N3682+N3685+N3688+N3691+N3694+N3697+N3700+N3703+N3706+N3709+N3712+N3715+N3718+N3721+N3724+N3727+N3730+N3733+N3736+N3739+N3742+N3745+N3748+N3751+N3754+N3757+N3760+N3763+N3766+N3769+N3772+N3775+N3778+N3781+N3784</f>
        <v>17</v>
      </c>
      <c r="O3634" s="254">
        <f t="shared" si="250"/>
        <v>3</v>
      </c>
      <c r="P3634" s="254">
        <f t="shared" si="250"/>
        <v>0</v>
      </c>
      <c r="Q3634" s="254">
        <f t="shared" si="250"/>
        <v>0</v>
      </c>
      <c r="R3634" s="254">
        <f t="shared" si="250"/>
        <v>1</v>
      </c>
      <c r="S3634" s="254">
        <f t="shared" si="250"/>
        <v>20</v>
      </c>
      <c r="T3634" s="254">
        <f t="shared" si="250"/>
        <v>11</v>
      </c>
      <c r="U3634" s="254">
        <f t="shared" si="250"/>
        <v>2</v>
      </c>
      <c r="V3634" s="254">
        <f t="shared" si="250"/>
        <v>0</v>
      </c>
      <c r="W3634" s="254">
        <f t="shared" si="250"/>
        <v>5</v>
      </c>
      <c r="X3634" s="254">
        <f t="shared" si="250"/>
        <v>0</v>
      </c>
    </row>
    <row r="3635" spans="1:24">
      <c r="A3635" s="77"/>
      <c r="B3635" s="77"/>
      <c r="C3635" s="77"/>
      <c r="D3635" s="449"/>
      <c r="E3635" s="77"/>
      <c r="F3635" s="77"/>
      <c r="G3635" s="77"/>
      <c r="H3635" s="77"/>
      <c r="I3635" s="451"/>
      <c r="J3635" s="54"/>
      <c r="K3635" s="75" t="s">
        <v>1501</v>
      </c>
      <c r="L3635" s="76">
        <f t="shared" ref="L3635:L3698" si="251">SUM(M3635:X3635)</f>
        <v>3</v>
      </c>
      <c r="M3635" s="254">
        <f t="shared" ref="M3635:X3636" si="252">M3638+M3641+M3644+M3647+M3650+M3653+M3656+M3659+M3662+M3665+M3668+M3671+M3674+M3677+M3680+M3683+M3686+M3689+M3692+M3695+M3698+M3701+M3704+M3707+M3710+M3713+M3716+M3719+M3722+M3725+M3728+M3731+M3734+M3737+M3740+M3743+M3746+M3749+M3752+M3755+M3758+M3761+M3764+M3767+M3770+M3773+M3776+M3779+M3782+M3785</f>
        <v>3</v>
      </c>
      <c r="N3635" s="254">
        <f t="shared" si="252"/>
        <v>0</v>
      </c>
      <c r="O3635" s="254">
        <f t="shared" si="252"/>
        <v>0</v>
      </c>
      <c r="P3635" s="254">
        <f t="shared" si="252"/>
        <v>0</v>
      </c>
      <c r="Q3635" s="254">
        <f t="shared" si="252"/>
        <v>0</v>
      </c>
      <c r="R3635" s="254">
        <f t="shared" si="252"/>
        <v>0</v>
      </c>
      <c r="S3635" s="254">
        <f t="shared" si="252"/>
        <v>0</v>
      </c>
      <c r="T3635" s="254">
        <f t="shared" si="252"/>
        <v>0</v>
      </c>
      <c r="U3635" s="254">
        <f t="shared" si="252"/>
        <v>0</v>
      </c>
      <c r="V3635" s="254">
        <f t="shared" si="252"/>
        <v>0</v>
      </c>
      <c r="W3635" s="254">
        <f t="shared" si="252"/>
        <v>0</v>
      </c>
      <c r="X3635" s="254">
        <f t="shared" si="252"/>
        <v>0</v>
      </c>
    </row>
    <row r="3636" spans="1:24">
      <c r="A3636" s="77"/>
      <c r="B3636" s="81"/>
      <c r="C3636" s="81"/>
      <c r="D3636" s="449"/>
      <c r="E3636" s="81"/>
      <c r="F3636" s="81"/>
      <c r="G3636" s="81"/>
      <c r="H3636" s="81"/>
      <c r="I3636" s="452"/>
      <c r="J3636" s="80"/>
      <c r="K3636" s="84" t="s">
        <v>1502</v>
      </c>
      <c r="L3636" s="76">
        <f t="shared" si="251"/>
        <v>157</v>
      </c>
      <c r="M3636" s="254">
        <f t="shared" si="252"/>
        <v>8</v>
      </c>
      <c r="N3636" s="254">
        <f t="shared" si="252"/>
        <v>3</v>
      </c>
      <c r="O3636" s="254">
        <f t="shared" si="252"/>
        <v>25</v>
      </c>
      <c r="P3636" s="254">
        <f t="shared" si="252"/>
        <v>0</v>
      </c>
      <c r="Q3636" s="254">
        <f t="shared" si="252"/>
        <v>0</v>
      </c>
      <c r="R3636" s="254">
        <f t="shared" si="252"/>
        <v>0</v>
      </c>
      <c r="S3636" s="254">
        <f t="shared" si="252"/>
        <v>30</v>
      </c>
      <c r="T3636" s="254">
        <f t="shared" si="252"/>
        <v>59</v>
      </c>
      <c r="U3636" s="254">
        <f t="shared" si="252"/>
        <v>1</v>
      </c>
      <c r="V3636" s="254">
        <f t="shared" si="252"/>
        <v>0</v>
      </c>
      <c r="W3636" s="254">
        <f t="shared" si="252"/>
        <v>31</v>
      </c>
      <c r="X3636" s="254">
        <f t="shared" si="252"/>
        <v>0</v>
      </c>
    </row>
    <row r="3637" spans="1:24">
      <c r="A3637" s="77"/>
      <c r="B3637" s="58" t="s">
        <v>5499</v>
      </c>
      <c r="C3637" s="230" t="s">
        <v>31</v>
      </c>
      <c r="D3637" s="230" t="s">
        <v>5500</v>
      </c>
      <c r="E3637" s="453" t="s">
        <v>5501</v>
      </c>
      <c r="F3637" s="453" t="s">
        <v>5502</v>
      </c>
      <c r="G3637" s="453" t="s">
        <v>5503</v>
      </c>
      <c r="H3637" s="453" t="s">
        <v>5504</v>
      </c>
      <c r="I3637" s="450">
        <v>1850.8</v>
      </c>
      <c r="J3637" s="46" t="s">
        <v>1508</v>
      </c>
      <c r="K3637" s="75" t="s">
        <v>1509</v>
      </c>
      <c r="L3637" s="76">
        <f t="shared" si="251"/>
        <v>4</v>
      </c>
      <c r="M3637" s="454"/>
      <c r="N3637" s="454">
        <v>2</v>
      </c>
      <c r="O3637" s="454"/>
      <c r="P3637" s="76"/>
      <c r="Q3637" s="76"/>
      <c r="R3637" s="76"/>
      <c r="S3637" s="76"/>
      <c r="T3637" s="76">
        <v>1</v>
      </c>
      <c r="U3637" s="76"/>
      <c r="V3637" s="76"/>
      <c r="W3637" s="76">
        <v>1</v>
      </c>
      <c r="X3637" s="76"/>
    </row>
    <row r="3638" spans="1:24">
      <c r="A3638" s="77"/>
      <c r="B3638" s="77"/>
      <c r="C3638" s="236"/>
      <c r="D3638" s="236"/>
      <c r="E3638" s="455"/>
      <c r="F3638" s="455"/>
      <c r="G3638" s="455"/>
      <c r="H3638" s="455"/>
      <c r="I3638" s="451"/>
      <c r="J3638" s="54"/>
      <c r="K3638" s="75" t="s">
        <v>1501</v>
      </c>
      <c r="L3638" s="76">
        <f t="shared" si="251"/>
        <v>1</v>
      </c>
      <c r="M3638" s="454">
        <v>1</v>
      </c>
      <c r="N3638" s="454"/>
      <c r="O3638" s="454"/>
      <c r="P3638" s="76"/>
      <c r="Q3638" s="76"/>
      <c r="R3638" s="76"/>
      <c r="S3638" s="76"/>
      <c r="T3638" s="76"/>
      <c r="U3638" s="76"/>
      <c r="V3638" s="76"/>
      <c r="W3638" s="76"/>
      <c r="X3638" s="76"/>
    </row>
    <row r="3639" spans="1:24">
      <c r="A3639" s="77"/>
      <c r="B3639" s="77"/>
      <c r="C3639" s="242"/>
      <c r="D3639" s="242"/>
      <c r="E3639" s="456"/>
      <c r="F3639" s="456"/>
      <c r="G3639" s="456"/>
      <c r="H3639" s="456"/>
      <c r="I3639" s="452"/>
      <c r="J3639" s="80"/>
      <c r="K3639" s="84" t="s">
        <v>1502</v>
      </c>
      <c r="L3639" s="76">
        <f t="shared" si="251"/>
        <v>0</v>
      </c>
      <c r="M3639" s="454"/>
      <c r="N3639" s="454"/>
      <c r="O3639" s="454"/>
      <c r="P3639" s="76"/>
      <c r="Q3639" s="76"/>
      <c r="R3639" s="76"/>
      <c r="S3639" s="76"/>
      <c r="T3639" s="76"/>
      <c r="U3639" s="76"/>
      <c r="V3639" s="76"/>
      <c r="W3639" s="76"/>
      <c r="X3639" s="76"/>
    </row>
    <row r="3640" spans="1:24">
      <c r="A3640" s="77"/>
      <c r="B3640" s="77"/>
      <c r="C3640" s="230" t="s">
        <v>31</v>
      </c>
      <c r="D3640" s="230" t="s">
        <v>5505</v>
      </c>
      <c r="E3640" s="453" t="s">
        <v>5506</v>
      </c>
      <c r="F3640" s="453" t="s">
        <v>5507</v>
      </c>
      <c r="G3640" s="453" t="s">
        <v>5508</v>
      </c>
      <c r="H3640" s="453" t="s">
        <v>5509</v>
      </c>
      <c r="I3640" s="450">
        <v>1521.55</v>
      </c>
      <c r="J3640" s="46" t="s">
        <v>1508</v>
      </c>
      <c r="K3640" s="75" t="s">
        <v>1509</v>
      </c>
      <c r="L3640" s="76">
        <f t="shared" si="251"/>
        <v>7</v>
      </c>
      <c r="M3640" s="454"/>
      <c r="N3640" s="454">
        <v>3</v>
      </c>
      <c r="O3640" s="454"/>
      <c r="P3640" s="76"/>
      <c r="Q3640" s="76"/>
      <c r="R3640" s="76"/>
      <c r="S3640" s="76">
        <v>3</v>
      </c>
      <c r="T3640" s="76">
        <v>1</v>
      </c>
      <c r="U3640" s="76"/>
      <c r="V3640" s="76"/>
      <c r="W3640" s="76"/>
      <c r="X3640" s="76"/>
    </row>
    <row r="3641" spans="1:24">
      <c r="A3641" s="77"/>
      <c r="B3641" s="77"/>
      <c r="C3641" s="236"/>
      <c r="D3641" s="236"/>
      <c r="E3641" s="455"/>
      <c r="F3641" s="455"/>
      <c r="G3641" s="455"/>
      <c r="H3641" s="455"/>
      <c r="I3641" s="451"/>
      <c r="J3641" s="54"/>
      <c r="K3641" s="75" t="s">
        <v>1501</v>
      </c>
      <c r="L3641" s="76">
        <f t="shared" si="251"/>
        <v>0</v>
      </c>
      <c r="M3641" s="76"/>
      <c r="N3641" s="76"/>
      <c r="O3641" s="76"/>
      <c r="P3641" s="76"/>
      <c r="Q3641" s="76"/>
      <c r="R3641" s="76"/>
      <c r="S3641" s="76"/>
      <c r="T3641" s="76"/>
      <c r="U3641" s="76"/>
      <c r="V3641" s="76"/>
      <c r="W3641" s="76"/>
      <c r="X3641" s="76"/>
    </row>
    <row r="3642" spans="1:24">
      <c r="A3642" s="77"/>
      <c r="B3642" s="77"/>
      <c r="C3642" s="242"/>
      <c r="D3642" s="242"/>
      <c r="E3642" s="456"/>
      <c r="F3642" s="456"/>
      <c r="G3642" s="456"/>
      <c r="H3642" s="456"/>
      <c r="I3642" s="452"/>
      <c r="J3642" s="80"/>
      <c r="K3642" s="84" t="s">
        <v>1502</v>
      </c>
      <c r="L3642" s="76">
        <f t="shared" si="251"/>
        <v>0</v>
      </c>
      <c r="M3642" s="76"/>
      <c r="N3642" s="76"/>
      <c r="O3642" s="76"/>
      <c r="P3642" s="76"/>
      <c r="Q3642" s="76"/>
      <c r="R3642" s="76"/>
      <c r="S3642" s="76"/>
      <c r="T3642" s="76"/>
      <c r="U3642" s="76"/>
      <c r="V3642" s="76"/>
      <c r="W3642" s="76"/>
      <c r="X3642" s="76"/>
    </row>
    <row r="3643" spans="1:24">
      <c r="A3643" s="77"/>
      <c r="B3643" s="77"/>
      <c r="C3643" s="230" t="s">
        <v>35</v>
      </c>
      <c r="D3643" s="58" t="s">
        <v>5510</v>
      </c>
      <c r="E3643" s="453" t="s">
        <v>5511</v>
      </c>
      <c r="F3643" s="58" t="s">
        <v>5512</v>
      </c>
      <c r="G3643" s="58" t="s">
        <v>5513</v>
      </c>
      <c r="H3643" s="58" t="s">
        <v>5514</v>
      </c>
      <c r="I3643" s="450">
        <v>10084.799999999999</v>
      </c>
      <c r="J3643" s="46" t="s">
        <v>1508</v>
      </c>
      <c r="K3643" s="75" t="s">
        <v>1509</v>
      </c>
      <c r="L3643" s="76">
        <f t="shared" si="251"/>
        <v>3</v>
      </c>
      <c r="M3643" s="76"/>
      <c r="N3643" s="76"/>
      <c r="O3643" s="76"/>
      <c r="P3643" s="76"/>
      <c r="Q3643" s="76"/>
      <c r="R3643" s="76"/>
      <c r="S3643" s="76"/>
      <c r="T3643" s="76"/>
      <c r="U3643" s="76"/>
      <c r="V3643" s="76"/>
      <c r="W3643" s="76">
        <v>3</v>
      </c>
      <c r="X3643" s="76"/>
    </row>
    <row r="3644" spans="1:24">
      <c r="A3644" s="77"/>
      <c r="B3644" s="77"/>
      <c r="C3644" s="236"/>
      <c r="D3644" s="77"/>
      <c r="E3644" s="455"/>
      <c r="F3644" s="77"/>
      <c r="G3644" s="77"/>
      <c r="H3644" s="77"/>
      <c r="I3644" s="451"/>
      <c r="J3644" s="54"/>
      <c r="K3644" s="75" t="s">
        <v>1501</v>
      </c>
      <c r="L3644" s="76">
        <f t="shared" si="251"/>
        <v>0</v>
      </c>
      <c r="M3644" s="76"/>
      <c r="N3644" s="76"/>
      <c r="O3644" s="76"/>
      <c r="P3644" s="76"/>
      <c r="Q3644" s="76"/>
      <c r="R3644" s="76"/>
      <c r="S3644" s="76"/>
      <c r="T3644" s="76"/>
      <c r="U3644" s="76"/>
      <c r="V3644" s="76"/>
      <c r="W3644" s="76"/>
      <c r="X3644" s="76"/>
    </row>
    <row r="3645" spans="1:24">
      <c r="A3645" s="77"/>
      <c r="B3645" s="77"/>
      <c r="C3645" s="242"/>
      <c r="D3645" s="81"/>
      <c r="E3645" s="456"/>
      <c r="F3645" s="81"/>
      <c r="G3645" s="81"/>
      <c r="H3645" s="81"/>
      <c r="I3645" s="452"/>
      <c r="J3645" s="80"/>
      <c r="K3645" s="84" t="s">
        <v>1502</v>
      </c>
      <c r="L3645" s="76">
        <f t="shared" si="251"/>
        <v>4</v>
      </c>
      <c r="M3645" s="76"/>
      <c r="N3645" s="76"/>
      <c r="O3645" s="76"/>
      <c r="P3645" s="76"/>
      <c r="Q3645" s="76"/>
      <c r="R3645" s="76"/>
      <c r="S3645" s="76"/>
      <c r="T3645" s="76">
        <v>3</v>
      </c>
      <c r="U3645" s="76"/>
      <c r="V3645" s="76"/>
      <c r="W3645" s="76">
        <v>1</v>
      </c>
      <c r="X3645" s="76"/>
    </row>
    <row r="3646" spans="1:24">
      <c r="A3646" s="77"/>
      <c r="B3646" s="77"/>
      <c r="C3646" s="230" t="s">
        <v>33</v>
      </c>
      <c r="D3646" s="58" t="s">
        <v>5515</v>
      </c>
      <c r="E3646" s="453" t="s">
        <v>5516</v>
      </c>
      <c r="F3646" s="58" t="s">
        <v>5517</v>
      </c>
      <c r="G3646" s="58" t="s">
        <v>5518</v>
      </c>
      <c r="H3646" s="58" t="s">
        <v>5519</v>
      </c>
      <c r="I3646" s="450">
        <v>0</v>
      </c>
      <c r="J3646" s="46" t="s">
        <v>1508</v>
      </c>
      <c r="K3646" s="75" t="s">
        <v>1509</v>
      </c>
      <c r="L3646" s="76">
        <f t="shared" si="251"/>
        <v>0</v>
      </c>
      <c r="M3646" s="76"/>
      <c r="N3646" s="76"/>
      <c r="O3646" s="76"/>
      <c r="P3646" s="76"/>
      <c r="Q3646" s="76"/>
      <c r="R3646" s="76"/>
      <c r="S3646" s="76"/>
      <c r="T3646" s="76"/>
      <c r="U3646" s="76"/>
      <c r="V3646" s="76"/>
      <c r="W3646" s="76"/>
      <c r="X3646" s="76"/>
    </row>
    <row r="3647" spans="1:24">
      <c r="A3647" s="77"/>
      <c r="B3647" s="77"/>
      <c r="C3647" s="236"/>
      <c r="D3647" s="77"/>
      <c r="E3647" s="455"/>
      <c r="F3647" s="77"/>
      <c r="G3647" s="77"/>
      <c r="H3647" s="77"/>
      <c r="I3647" s="451"/>
      <c r="J3647" s="54"/>
      <c r="K3647" s="75" t="s">
        <v>1501</v>
      </c>
      <c r="L3647" s="76">
        <f t="shared" si="251"/>
        <v>0</v>
      </c>
      <c r="M3647" s="76"/>
      <c r="N3647" s="76"/>
      <c r="O3647" s="76"/>
      <c r="P3647" s="76"/>
      <c r="Q3647" s="76"/>
      <c r="R3647" s="76"/>
      <c r="S3647" s="76"/>
      <c r="T3647" s="76"/>
      <c r="U3647" s="76"/>
      <c r="V3647" s="76"/>
      <c r="W3647" s="76"/>
      <c r="X3647" s="76"/>
    </row>
    <row r="3648" spans="1:24">
      <c r="A3648" s="77"/>
      <c r="B3648" s="77"/>
      <c r="C3648" s="242"/>
      <c r="D3648" s="81"/>
      <c r="E3648" s="456"/>
      <c r="F3648" s="81"/>
      <c r="G3648" s="81"/>
      <c r="H3648" s="81"/>
      <c r="I3648" s="452"/>
      <c r="J3648" s="80"/>
      <c r="K3648" s="84" t="s">
        <v>1502</v>
      </c>
      <c r="L3648" s="76">
        <f t="shared" si="251"/>
        <v>2</v>
      </c>
      <c r="M3648" s="76"/>
      <c r="N3648" s="76"/>
      <c r="O3648" s="76"/>
      <c r="P3648" s="76"/>
      <c r="Q3648" s="76"/>
      <c r="R3648" s="76"/>
      <c r="S3648" s="76"/>
      <c r="T3648" s="76"/>
      <c r="U3648" s="76"/>
      <c r="V3648" s="76"/>
      <c r="W3648" s="76">
        <v>2</v>
      </c>
      <c r="X3648" s="76"/>
    </row>
    <row r="3649" spans="1:24">
      <c r="A3649" s="77"/>
      <c r="B3649" s="77"/>
      <c r="C3649" s="230" t="s">
        <v>1609</v>
      </c>
      <c r="D3649" s="58" t="s">
        <v>5520</v>
      </c>
      <c r="E3649" s="453" t="s">
        <v>5521</v>
      </c>
      <c r="F3649" s="58" t="s">
        <v>5522</v>
      </c>
      <c r="G3649" s="58" t="s">
        <v>5523</v>
      </c>
      <c r="H3649" s="58" t="s">
        <v>5524</v>
      </c>
      <c r="I3649" s="450">
        <v>1329.44</v>
      </c>
      <c r="J3649" s="46" t="s">
        <v>1508</v>
      </c>
      <c r="K3649" s="75" t="s">
        <v>1509</v>
      </c>
      <c r="L3649" s="76">
        <f t="shared" si="251"/>
        <v>2</v>
      </c>
      <c r="M3649" s="454"/>
      <c r="N3649" s="454">
        <v>1</v>
      </c>
      <c r="O3649" s="454"/>
      <c r="P3649" s="454"/>
      <c r="Q3649" s="454"/>
      <c r="R3649" s="454"/>
      <c r="S3649" s="454"/>
      <c r="T3649" s="454">
        <v>1</v>
      </c>
      <c r="U3649" s="76"/>
      <c r="V3649" s="76"/>
      <c r="W3649" s="76"/>
      <c r="X3649" s="76"/>
    </row>
    <row r="3650" spans="1:24">
      <c r="A3650" s="77"/>
      <c r="B3650" s="77"/>
      <c r="C3650" s="236"/>
      <c r="D3650" s="77"/>
      <c r="E3650" s="455"/>
      <c r="F3650" s="77"/>
      <c r="G3650" s="77"/>
      <c r="H3650" s="77"/>
      <c r="I3650" s="451"/>
      <c r="J3650" s="54"/>
      <c r="K3650" s="75" t="s">
        <v>1501</v>
      </c>
      <c r="L3650" s="76">
        <f t="shared" si="251"/>
        <v>0</v>
      </c>
      <c r="M3650" s="454"/>
      <c r="N3650" s="454"/>
      <c r="O3650" s="454"/>
      <c r="P3650" s="454"/>
      <c r="Q3650" s="454"/>
      <c r="R3650" s="454"/>
      <c r="S3650" s="454"/>
      <c r="T3650" s="454"/>
      <c r="U3650" s="76"/>
      <c r="V3650" s="76"/>
      <c r="W3650" s="76"/>
      <c r="X3650" s="76"/>
    </row>
    <row r="3651" spans="1:24">
      <c r="A3651" s="77"/>
      <c r="B3651" s="77"/>
      <c r="C3651" s="242"/>
      <c r="D3651" s="81"/>
      <c r="E3651" s="456"/>
      <c r="F3651" s="81"/>
      <c r="G3651" s="81"/>
      <c r="H3651" s="81"/>
      <c r="I3651" s="452"/>
      <c r="J3651" s="80"/>
      <c r="K3651" s="84" t="s">
        <v>1502</v>
      </c>
      <c r="L3651" s="76">
        <f t="shared" si="251"/>
        <v>3</v>
      </c>
      <c r="M3651" s="454"/>
      <c r="N3651" s="454"/>
      <c r="O3651" s="454">
        <v>2</v>
      </c>
      <c r="P3651" s="454"/>
      <c r="Q3651" s="454"/>
      <c r="R3651" s="454"/>
      <c r="S3651" s="454"/>
      <c r="T3651" s="454">
        <v>1</v>
      </c>
      <c r="U3651" s="76"/>
      <c r="V3651" s="76"/>
      <c r="W3651" s="76"/>
      <c r="X3651" s="76"/>
    </row>
    <row r="3652" spans="1:24">
      <c r="A3652" s="77"/>
      <c r="B3652" s="77"/>
      <c r="C3652" s="230" t="s">
        <v>35</v>
      </c>
      <c r="D3652" s="58" t="s">
        <v>5525</v>
      </c>
      <c r="E3652" s="453" t="s">
        <v>5526</v>
      </c>
      <c r="F3652" s="58" t="s">
        <v>5527</v>
      </c>
      <c r="G3652" s="58" t="s">
        <v>5528</v>
      </c>
      <c r="H3652" s="58" t="s">
        <v>5529</v>
      </c>
      <c r="I3652" s="450">
        <v>10539.36</v>
      </c>
      <c r="J3652" s="46" t="s">
        <v>1508</v>
      </c>
      <c r="K3652" s="75" t="s">
        <v>1509</v>
      </c>
      <c r="L3652" s="76">
        <f t="shared" si="251"/>
        <v>3</v>
      </c>
      <c r="M3652" s="76">
        <v>1</v>
      </c>
      <c r="N3652" s="76">
        <v>1</v>
      </c>
      <c r="O3652" s="76"/>
      <c r="P3652" s="76"/>
      <c r="Q3652" s="76"/>
      <c r="R3652" s="76"/>
      <c r="S3652" s="76"/>
      <c r="T3652" s="76">
        <v>1</v>
      </c>
      <c r="U3652" s="76"/>
      <c r="V3652" s="76"/>
      <c r="W3652" s="76"/>
      <c r="X3652" s="76"/>
    </row>
    <row r="3653" spans="1:24">
      <c r="A3653" s="77"/>
      <c r="B3653" s="77"/>
      <c r="C3653" s="236"/>
      <c r="D3653" s="77"/>
      <c r="E3653" s="455"/>
      <c r="F3653" s="77"/>
      <c r="G3653" s="77"/>
      <c r="H3653" s="77"/>
      <c r="I3653" s="451"/>
      <c r="J3653" s="54"/>
      <c r="K3653" s="75" t="s">
        <v>1501</v>
      </c>
      <c r="L3653" s="76">
        <f t="shared" si="251"/>
        <v>0</v>
      </c>
      <c r="M3653" s="76"/>
      <c r="N3653" s="76"/>
      <c r="O3653" s="76"/>
      <c r="P3653" s="76"/>
      <c r="Q3653" s="76"/>
      <c r="R3653" s="76"/>
      <c r="S3653" s="76"/>
      <c r="T3653" s="76"/>
      <c r="U3653" s="76"/>
      <c r="V3653" s="76"/>
      <c r="W3653" s="76"/>
      <c r="X3653" s="76"/>
    </row>
    <row r="3654" spans="1:24">
      <c r="A3654" s="77"/>
      <c r="B3654" s="77"/>
      <c r="C3654" s="242"/>
      <c r="D3654" s="81"/>
      <c r="E3654" s="456"/>
      <c r="F3654" s="81"/>
      <c r="G3654" s="81"/>
      <c r="H3654" s="81"/>
      <c r="I3654" s="452"/>
      <c r="J3654" s="80"/>
      <c r="K3654" s="84" t="s">
        <v>1502</v>
      </c>
      <c r="L3654" s="76">
        <f t="shared" si="251"/>
        <v>8</v>
      </c>
      <c r="M3654" s="454"/>
      <c r="N3654" s="454"/>
      <c r="O3654" s="454">
        <v>2</v>
      </c>
      <c r="P3654" s="454"/>
      <c r="Q3654" s="454"/>
      <c r="R3654" s="454"/>
      <c r="S3654" s="454">
        <v>4</v>
      </c>
      <c r="T3654" s="454">
        <v>2</v>
      </c>
      <c r="U3654" s="454"/>
      <c r="V3654" s="454"/>
      <c r="W3654" s="454"/>
      <c r="X3654" s="76"/>
    </row>
    <row r="3655" spans="1:24">
      <c r="A3655" s="77"/>
      <c r="B3655" s="77"/>
      <c r="C3655" s="230" t="s">
        <v>33</v>
      </c>
      <c r="D3655" s="58" t="s">
        <v>5530</v>
      </c>
      <c r="E3655" s="453" t="s">
        <v>5531</v>
      </c>
      <c r="F3655" s="58" t="s">
        <v>3187</v>
      </c>
      <c r="G3655" s="58" t="s">
        <v>5532</v>
      </c>
      <c r="H3655" s="58" t="s">
        <v>5533</v>
      </c>
      <c r="I3655" s="450">
        <v>66.86</v>
      </c>
      <c r="J3655" s="46" t="s">
        <v>1508</v>
      </c>
      <c r="K3655" s="75" t="s">
        <v>1509</v>
      </c>
      <c r="L3655" s="76">
        <f t="shared" si="251"/>
        <v>0</v>
      </c>
      <c r="M3655" s="76"/>
      <c r="N3655" s="76"/>
      <c r="O3655" s="76"/>
      <c r="P3655" s="76"/>
      <c r="Q3655" s="76"/>
      <c r="R3655" s="76"/>
      <c r="S3655" s="76"/>
      <c r="T3655" s="76"/>
      <c r="U3655" s="76"/>
      <c r="V3655" s="76"/>
      <c r="W3655" s="76"/>
      <c r="X3655" s="76"/>
    </row>
    <row r="3656" spans="1:24">
      <c r="A3656" s="77"/>
      <c r="B3656" s="77"/>
      <c r="C3656" s="236"/>
      <c r="D3656" s="77"/>
      <c r="E3656" s="455"/>
      <c r="F3656" s="77"/>
      <c r="G3656" s="77"/>
      <c r="H3656" s="77"/>
      <c r="I3656" s="451"/>
      <c r="J3656" s="54"/>
      <c r="K3656" s="75" t="s">
        <v>1501</v>
      </c>
      <c r="L3656" s="76">
        <f t="shared" si="251"/>
        <v>0</v>
      </c>
      <c r="M3656" s="76"/>
      <c r="N3656" s="76"/>
      <c r="O3656" s="76"/>
      <c r="P3656" s="76"/>
      <c r="Q3656" s="76"/>
      <c r="R3656" s="76"/>
      <c r="S3656" s="76"/>
      <c r="T3656" s="76"/>
      <c r="U3656" s="76"/>
      <c r="V3656" s="76"/>
      <c r="W3656" s="76"/>
      <c r="X3656" s="76"/>
    </row>
    <row r="3657" spans="1:24">
      <c r="A3657" s="77"/>
      <c r="B3657" s="77"/>
      <c r="C3657" s="242"/>
      <c r="D3657" s="81"/>
      <c r="E3657" s="456"/>
      <c r="F3657" s="81"/>
      <c r="G3657" s="81"/>
      <c r="H3657" s="81"/>
      <c r="I3657" s="452"/>
      <c r="J3657" s="80"/>
      <c r="K3657" s="84" t="s">
        <v>1502</v>
      </c>
      <c r="L3657" s="76">
        <f t="shared" si="251"/>
        <v>2</v>
      </c>
      <c r="M3657" s="454"/>
      <c r="N3657" s="454"/>
      <c r="O3657" s="454">
        <v>1</v>
      </c>
      <c r="P3657" s="454"/>
      <c r="Q3657" s="454"/>
      <c r="R3657" s="454"/>
      <c r="S3657" s="454"/>
      <c r="T3657" s="454"/>
      <c r="U3657" s="454"/>
      <c r="V3657" s="454"/>
      <c r="W3657" s="454">
        <v>1</v>
      </c>
      <c r="X3657" s="76"/>
    </row>
    <row r="3658" spans="1:24">
      <c r="A3658" s="77"/>
      <c r="B3658" s="77"/>
      <c r="C3658" s="230" t="s">
        <v>35</v>
      </c>
      <c r="D3658" s="58" t="s">
        <v>5534</v>
      </c>
      <c r="E3658" s="453" t="s">
        <v>5535</v>
      </c>
      <c r="F3658" s="58" t="s">
        <v>5536</v>
      </c>
      <c r="G3658" s="58" t="s">
        <v>5537</v>
      </c>
      <c r="H3658" s="58" t="s">
        <v>5538</v>
      </c>
      <c r="I3658" s="450">
        <v>12205.71</v>
      </c>
      <c r="J3658" s="46" t="s">
        <v>1508</v>
      </c>
      <c r="K3658" s="75" t="s">
        <v>1509</v>
      </c>
      <c r="L3658" s="76">
        <f t="shared" si="251"/>
        <v>2</v>
      </c>
      <c r="M3658" s="76"/>
      <c r="N3658" s="76">
        <v>1</v>
      </c>
      <c r="O3658" s="76"/>
      <c r="P3658" s="76"/>
      <c r="Q3658" s="76"/>
      <c r="R3658" s="76"/>
      <c r="S3658" s="76"/>
      <c r="T3658" s="76">
        <v>1</v>
      </c>
      <c r="U3658" s="76"/>
      <c r="V3658" s="76"/>
      <c r="W3658" s="76"/>
      <c r="X3658" s="76"/>
    </row>
    <row r="3659" spans="1:24">
      <c r="A3659" s="77"/>
      <c r="B3659" s="77"/>
      <c r="C3659" s="236"/>
      <c r="D3659" s="77"/>
      <c r="E3659" s="455"/>
      <c r="F3659" s="77"/>
      <c r="G3659" s="77"/>
      <c r="H3659" s="77"/>
      <c r="I3659" s="451"/>
      <c r="J3659" s="54"/>
      <c r="K3659" s="75" t="s">
        <v>1501</v>
      </c>
      <c r="L3659" s="76">
        <f t="shared" si="251"/>
        <v>0</v>
      </c>
      <c r="M3659" s="76"/>
      <c r="N3659" s="76"/>
      <c r="O3659" s="76"/>
      <c r="P3659" s="76"/>
      <c r="Q3659" s="76"/>
      <c r="R3659" s="76"/>
      <c r="S3659" s="76"/>
      <c r="T3659" s="76"/>
      <c r="U3659" s="76"/>
      <c r="V3659" s="76"/>
      <c r="W3659" s="76"/>
      <c r="X3659" s="76"/>
    </row>
    <row r="3660" spans="1:24">
      <c r="A3660" s="77"/>
      <c r="B3660" s="77"/>
      <c r="C3660" s="242"/>
      <c r="D3660" s="81"/>
      <c r="E3660" s="456"/>
      <c r="F3660" s="81"/>
      <c r="G3660" s="81"/>
      <c r="H3660" s="81"/>
      <c r="I3660" s="452"/>
      <c r="J3660" s="80"/>
      <c r="K3660" s="84" t="s">
        <v>1502</v>
      </c>
      <c r="L3660" s="76">
        <f t="shared" si="251"/>
        <v>5</v>
      </c>
      <c r="M3660" s="454"/>
      <c r="N3660" s="454">
        <v>1</v>
      </c>
      <c r="O3660" s="454"/>
      <c r="P3660" s="454"/>
      <c r="Q3660" s="454"/>
      <c r="R3660" s="454"/>
      <c r="S3660" s="454"/>
      <c r="T3660" s="454">
        <v>2</v>
      </c>
      <c r="U3660" s="454"/>
      <c r="V3660" s="454"/>
      <c r="W3660" s="454">
        <v>2</v>
      </c>
      <c r="X3660" s="76"/>
    </row>
    <row r="3661" spans="1:24">
      <c r="A3661" s="77"/>
      <c r="B3661" s="77"/>
      <c r="C3661" s="230" t="s">
        <v>33</v>
      </c>
      <c r="D3661" s="58" t="s">
        <v>5539</v>
      </c>
      <c r="E3661" s="453" t="s">
        <v>5540</v>
      </c>
      <c r="F3661" s="58" t="s">
        <v>5541</v>
      </c>
      <c r="G3661" s="58" t="s">
        <v>5542</v>
      </c>
      <c r="H3661" s="58" t="s">
        <v>5543</v>
      </c>
      <c r="I3661" s="450">
        <v>257</v>
      </c>
      <c r="J3661" s="46" t="s">
        <v>1508</v>
      </c>
      <c r="K3661" s="75" t="s">
        <v>1509</v>
      </c>
      <c r="L3661" s="76">
        <f t="shared" si="251"/>
        <v>0</v>
      </c>
      <c r="M3661" s="76"/>
      <c r="N3661" s="76"/>
      <c r="O3661" s="76"/>
      <c r="P3661" s="76"/>
      <c r="Q3661" s="76"/>
      <c r="R3661" s="76"/>
      <c r="S3661" s="76"/>
      <c r="T3661" s="76"/>
      <c r="U3661" s="76"/>
      <c r="V3661" s="76"/>
      <c r="W3661" s="76"/>
      <c r="X3661" s="76"/>
    </row>
    <row r="3662" spans="1:24">
      <c r="A3662" s="77"/>
      <c r="B3662" s="77"/>
      <c r="C3662" s="236"/>
      <c r="D3662" s="77"/>
      <c r="E3662" s="455"/>
      <c r="F3662" s="77"/>
      <c r="G3662" s="77"/>
      <c r="H3662" s="77"/>
      <c r="I3662" s="451"/>
      <c r="J3662" s="54"/>
      <c r="K3662" s="75" t="s">
        <v>1501</v>
      </c>
      <c r="L3662" s="76">
        <f t="shared" si="251"/>
        <v>0</v>
      </c>
      <c r="M3662" s="76"/>
      <c r="N3662" s="76"/>
      <c r="O3662" s="76"/>
      <c r="P3662" s="76"/>
      <c r="Q3662" s="76"/>
      <c r="R3662" s="76"/>
      <c r="S3662" s="76"/>
      <c r="T3662" s="76"/>
      <c r="U3662" s="76"/>
      <c r="V3662" s="76"/>
      <c r="W3662" s="76"/>
      <c r="X3662" s="76"/>
    </row>
    <row r="3663" spans="1:24">
      <c r="A3663" s="77"/>
      <c r="B3663" s="77"/>
      <c r="C3663" s="242"/>
      <c r="D3663" s="81"/>
      <c r="E3663" s="456"/>
      <c r="F3663" s="81"/>
      <c r="G3663" s="81"/>
      <c r="H3663" s="81"/>
      <c r="I3663" s="452"/>
      <c r="J3663" s="80"/>
      <c r="K3663" s="84" t="s">
        <v>1502</v>
      </c>
      <c r="L3663" s="76">
        <f t="shared" si="251"/>
        <v>4</v>
      </c>
      <c r="M3663" s="454"/>
      <c r="N3663" s="454"/>
      <c r="O3663" s="454">
        <v>1</v>
      </c>
      <c r="P3663" s="454"/>
      <c r="Q3663" s="454"/>
      <c r="R3663" s="454"/>
      <c r="S3663" s="454">
        <v>2</v>
      </c>
      <c r="T3663" s="454"/>
      <c r="U3663" s="454"/>
      <c r="V3663" s="454"/>
      <c r="W3663" s="454">
        <v>1</v>
      </c>
      <c r="X3663" s="76"/>
    </row>
    <row r="3664" spans="1:24">
      <c r="A3664" s="77"/>
      <c r="B3664" s="77"/>
      <c r="C3664" s="230" t="s">
        <v>33</v>
      </c>
      <c r="D3664" s="58" t="s">
        <v>5544</v>
      </c>
      <c r="E3664" s="453" t="s">
        <v>5545</v>
      </c>
      <c r="F3664" s="58" t="s">
        <v>5546</v>
      </c>
      <c r="G3664" s="58" t="s">
        <v>5547</v>
      </c>
      <c r="H3664" s="58" t="s">
        <v>5548</v>
      </c>
      <c r="I3664" s="450">
        <v>35807.1</v>
      </c>
      <c r="J3664" s="46" t="s">
        <v>1508</v>
      </c>
      <c r="K3664" s="75" t="s">
        <v>1509</v>
      </c>
      <c r="L3664" s="76">
        <f t="shared" si="251"/>
        <v>0</v>
      </c>
      <c r="M3664" s="76"/>
      <c r="N3664" s="76"/>
      <c r="O3664" s="76"/>
      <c r="P3664" s="76"/>
      <c r="Q3664" s="76"/>
      <c r="R3664" s="76"/>
      <c r="S3664" s="76"/>
      <c r="T3664" s="76"/>
      <c r="U3664" s="76"/>
      <c r="V3664" s="76"/>
      <c r="W3664" s="76"/>
      <c r="X3664" s="76"/>
    </row>
    <row r="3665" spans="1:24">
      <c r="A3665" s="77"/>
      <c r="B3665" s="77"/>
      <c r="C3665" s="236"/>
      <c r="D3665" s="77"/>
      <c r="E3665" s="455"/>
      <c r="F3665" s="77"/>
      <c r="G3665" s="77"/>
      <c r="H3665" s="77"/>
      <c r="I3665" s="451"/>
      <c r="J3665" s="54"/>
      <c r="K3665" s="75" t="s">
        <v>1501</v>
      </c>
      <c r="L3665" s="76">
        <f t="shared" si="251"/>
        <v>0</v>
      </c>
      <c r="M3665" s="76"/>
      <c r="N3665" s="76"/>
      <c r="O3665" s="76"/>
      <c r="P3665" s="76"/>
      <c r="Q3665" s="76"/>
      <c r="R3665" s="76"/>
      <c r="S3665" s="76"/>
      <c r="T3665" s="76"/>
      <c r="U3665" s="76"/>
      <c r="V3665" s="76"/>
      <c r="W3665" s="76"/>
      <c r="X3665" s="76"/>
    </row>
    <row r="3666" spans="1:24">
      <c r="A3666" s="77"/>
      <c r="B3666" s="77"/>
      <c r="C3666" s="242"/>
      <c r="D3666" s="81"/>
      <c r="E3666" s="456"/>
      <c r="F3666" s="81"/>
      <c r="G3666" s="81"/>
      <c r="H3666" s="81"/>
      <c r="I3666" s="452"/>
      <c r="J3666" s="80"/>
      <c r="K3666" s="84" t="s">
        <v>1502</v>
      </c>
      <c r="L3666" s="76">
        <f t="shared" si="251"/>
        <v>6</v>
      </c>
      <c r="M3666" s="454"/>
      <c r="N3666" s="454"/>
      <c r="O3666" s="454">
        <v>2</v>
      </c>
      <c r="P3666" s="454"/>
      <c r="Q3666" s="454"/>
      <c r="R3666" s="454"/>
      <c r="S3666" s="454">
        <v>2</v>
      </c>
      <c r="T3666" s="454">
        <v>2</v>
      </c>
      <c r="U3666" s="454"/>
      <c r="V3666" s="454"/>
      <c r="W3666" s="76"/>
      <c r="X3666" s="76"/>
    </row>
    <row r="3667" spans="1:24">
      <c r="A3667" s="77"/>
      <c r="B3667" s="77"/>
      <c r="C3667" s="230" t="s">
        <v>33</v>
      </c>
      <c r="D3667" s="58" t="s">
        <v>5549</v>
      </c>
      <c r="E3667" s="453" t="s">
        <v>5550</v>
      </c>
      <c r="F3667" s="58" t="s">
        <v>5551</v>
      </c>
      <c r="G3667" s="58" t="s">
        <v>5552</v>
      </c>
      <c r="H3667" s="58" t="s">
        <v>5553</v>
      </c>
      <c r="I3667" s="450">
        <v>5459.9</v>
      </c>
      <c r="J3667" s="46" t="s">
        <v>1508</v>
      </c>
      <c r="K3667" s="75" t="s">
        <v>1509</v>
      </c>
      <c r="L3667" s="76">
        <f t="shared" si="251"/>
        <v>0</v>
      </c>
      <c r="M3667" s="76"/>
      <c r="N3667" s="76"/>
      <c r="O3667" s="76"/>
      <c r="P3667" s="76"/>
      <c r="Q3667" s="76"/>
      <c r="R3667" s="76"/>
      <c r="S3667" s="76"/>
      <c r="T3667" s="76"/>
      <c r="U3667" s="76"/>
      <c r="V3667" s="76"/>
      <c r="W3667" s="76"/>
      <c r="X3667" s="76"/>
    </row>
    <row r="3668" spans="1:24">
      <c r="A3668" s="77"/>
      <c r="B3668" s="77"/>
      <c r="C3668" s="236"/>
      <c r="D3668" s="77"/>
      <c r="E3668" s="455"/>
      <c r="F3668" s="77"/>
      <c r="G3668" s="77"/>
      <c r="H3668" s="77"/>
      <c r="I3668" s="451"/>
      <c r="J3668" s="54"/>
      <c r="K3668" s="75" t="s">
        <v>1501</v>
      </c>
      <c r="L3668" s="76">
        <f t="shared" si="251"/>
        <v>0</v>
      </c>
      <c r="M3668" s="76"/>
      <c r="N3668" s="76"/>
      <c r="O3668" s="76"/>
      <c r="P3668" s="76"/>
      <c r="Q3668" s="76"/>
      <c r="R3668" s="76"/>
      <c r="S3668" s="76"/>
      <c r="T3668" s="76"/>
      <c r="U3668" s="76"/>
      <c r="V3668" s="76"/>
      <c r="W3668" s="76"/>
      <c r="X3668" s="76"/>
    </row>
    <row r="3669" spans="1:24">
      <c r="A3669" s="77"/>
      <c r="B3669" s="77"/>
      <c r="C3669" s="242"/>
      <c r="D3669" s="81"/>
      <c r="E3669" s="456"/>
      <c r="F3669" s="81"/>
      <c r="G3669" s="81"/>
      <c r="H3669" s="81"/>
      <c r="I3669" s="452"/>
      <c r="J3669" s="80"/>
      <c r="K3669" s="84" t="s">
        <v>1502</v>
      </c>
      <c r="L3669" s="76">
        <f t="shared" si="251"/>
        <v>6</v>
      </c>
      <c r="M3669" s="454"/>
      <c r="N3669" s="454"/>
      <c r="O3669" s="454"/>
      <c r="P3669" s="454"/>
      <c r="Q3669" s="454"/>
      <c r="R3669" s="454"/>
      <c r="S3669" s="454">
        <v>2</v>
      </c>
      <c r="T3669" s="454">
        <v>4</v>
      </c>
      <c r="U3669" s="454"/>
      <c r="V3669" s="76"/>
      <c r="W3669" s="76"/>
      <c r="X3669" s="76"/>
    </row>
    <row r="3670" spans="1:24">
      <c r="A3670" s="77"/>
      <c r="B3670" s="77"/>
      <c r="C3670" s="230" t="s">
        <v>31</v>
      </c>
      <c r="D3670" s="58" t="s">
        <v>2979</v>
      </c>
      <c r="E3670" s="453" t="s">
        <v>5554</v>
      </c>
      <c r="F3670" s="58" t="s">
        <v>5555</v>
      </c>
      <c r="G3670" s="58" t="s">
        <v>5556</v>
      </c>
      <c r="H3670" s="58" t="s">
        <v>5557</v>
      </c>
      <c r="I3670" s="450">
        <v>6231</v>
      </c>
      <c r="J3670" s="46" t="s">
        <v>1508</v>
      </c>
      <c r="K3670" s="75" t="s">
        <v>1509</v>
      </c>
      <c r="L3670" s="76">
        <f t="shared" si="251"/>
        <v>7</v>
      </c>
      <c r="M3670" s="76"/>
      <c r="N3670" s="76">
        <v>2</v>
      </c>
      <c r="O3670" s="76"/>
      <c r="P3670" s="76"/>
      <c r="Q3670" s="76"/>
      <c r="R3670" s="76"/>
      <c r="S3670" s="76">
        <v>4</v>
      </c>
      <c r="T3670" s="76">
        <v>1</v>
      </c>
      <c r="U3670" s="76"/>
      <c r="V3670" s="76"/>
      <c r="W3670" s="76"/>
      <c r="X3670" s="76"/>
    </row>
    <row r="3671" spans="1:24">
      <c r="A3671" s="77"/>
      <c r="B3671" s="77"/>
      <c r="C3671" s="236"/>
      <c r="D3671" s="77"/>
      <c r="E3671" s="455"/>
      <c r="F3671" s="77"/>
      <c r="G3671" s="77"/>
      <c r="H3671" s="77"/>
      <c r="I3671" s="451"/>
      <c r="J3671" s="54"/>
      <c r="K3671" s="75" t="s">
        <v>1501</v>
      </c>
      <c r="L3671" s="76">
        <f t="shared" si="251"/>
        <v>2</v>
      </c>
      <c r="M3671" s="454">
        <v>2</v>
      </c>
      <c r="N3671" s="454"/>
      <c r="O3671" s="454"/>
      <c r="P3671" s="454"/>
      <c r="Q3671" s="454"/>
      <c r="R3671" s="454"/>
      <c r="S3671" s="76"/>
      <c r="T3671" s="76"/>
      <c r="U3671" s="76"/>
      <c r="V3671" s="76"/>
      <c r="W3671" s="76"/>
      <c r="X3671" s="76"/>
    </row>
    <row r="3672" spans="1:24">
      <c r="A3672" s="77"/>
      <c r="B3672" s="77"/>
      <c r="C3672" s="242"/>
      <c r="D3672" s="81"/>
      <c r="E3672" s="456"/>
      <c r="F3672" s="81"/>
      <c r="G3672" s="81"/>
      <c r="H3672" s="81"/>
      <c r="I3672" s="452"/>
      <c r="J3672" s="80"/>
      <c r="K3672" s="84" t="s">
        <v>1502</v>
      </c>
      <c r="L3672" s="76">
        <f t="shared" si="251"/>
        <v>0</v>
      </c>
      <c r="M3672" s="76"/>
      <c r="N3672" s="76"/>
      <c r="O3672" s="76"/>
      <c r="P3672" s="76"/>
      <c r="Q3672" s="76"/>
      <c r="R3672" s="76"/>
      <c r="S3672" s="76"/>
      <c r="T3672" s="76"/>
      <c r="U3672" s="76"/>
      <c r="V3672" s="76"/>
      <c r="W3672" s="76"/>
      <c r="X3672" s="76"/>
    </row>
    <row r="3673" spans="1:24">
      <c r="A3673" s="77"/>
      <c r="B3673" s="77"/>
      <c r="C3673" s="230" t="s">
        <v>33</v>
      </c>
      <c r="D3673" s="58" t="s">
        <v>5558</v>
      </c>
      <c r="E3673" s="453" t="s">
        <v>5559</v>
      </c>
      <c r="F3673" s="58" t="s">
        <v>5560</v>
      </c>
      <c r="G3673" s="58" t="s">
        <v>5561</v>
      </c>
      <c r="H3673" s="58" t="s">
        <v>5562</v>
      </c>
      <c r="I3673" s="450">
        <v>14700</v>
      </c>
      <c r="J3673" s="46" t="s">
        <v>1508</v>
      </c>
      <c r="K3673" s="75" t="s">
        <v>1509</v>
      </c>
      <c r="L3673" s="76">
        <f t="shared" si="251"/>
        <v>0</v>
      </c>
      <c r="M3673" s="76"/>
      <c r="N3673" s="76"/>
      <c r="O3673" s="76"/>
      <c r="P3673" s="76"/>
      <c r="Q3673" s="76"/>
      <c r="R3673" s="76"/>
      <c r="S3673" s="76"/>
      <c r="T3673" s="76"/>
      <c r="U3673" s="76"/>
      <c r="V3673" s="76"/>
      <c r="W3673" s="76"/>
      <c r="X3673" s="76"/>
    </row>
    <row r="3674" spans="1:24">
      <c r="A3674" s="77"/>
      <c r="B3674" s="77"/>
      <c r="C3674" s="236"/>
      <c r="D3674" s="77"/>
      <c r="E3674" s="455"/>
      <c r="F3674" s="77"/>
      <c r="G3674" s="77"/>
      <c r="H3674" s="77"/>
      <c r="I3674" s="451"/>
      <c r="J3674" s="54"/>
      <c r="K3674" s="75" t="s">
        <v>1501</v>
      </c>
      <c r="L3674" s="76">
        <f t="shared" si="251"/>
        <v>0</v>
      </c>
      <c r="M3674" s="76"/>
      <c r="N3674" s="76"/>
      <c r="O3674" s="76"/>
      <c r="P3674" s="76"/>
      <c r="Q3674" s="76"/>
      <c r="R3674" s="76"/>
      <c r="S3674" s="76"/>
      <c r="T3674" s="76"/>
      <c r="U3674" s="76"/>
      <c r="V3674" s="76"/>
      <c r="W3674" s="76"/>
      <c r="X3674" s="76"/>
    </row>
    <row r="3675" spans="1:24">
      <c r="A3675" s="77"/>
      <c r="B3675" s="77"/>
      <c r="C3675" s="242"/>
      <c r="D3675" s="81"/>
      <c r="E3675" s="456"/>
      <c r="F3675" s="81"/>
      <c r="G3675" s="81"/>
      <c r="H3675" s="81"/>
      <c r="I3675" s="452"/>
      <c r="J3675" s="80"/>
      <c r="K3675" s="84" t="s">
        <v>1502</v>
      </c>
      <c r="L3675" s="76">
        <f t="shared" si="251"/>
        <v>4</v>
      </c>
      <c r="M3675" s="454"/>
      <c r="N3675" s="454"/>
      <c r="O3675" s="454"/>
      <c r="P3675" s="454"/>
      <c r="Q3675" s="454"/>
      <c r="R3675" s="454"/>
      <c r="S3675" s="454">
        <v>2</v>
      </c>
      <c r="T3675" s="454">
        <v>2</v>
      </c>
      <c r="U3675" s="76"/>
      <c r="V3675" s="76"/>
      <c r="W3675" s="76"/>
      <c r="X3675" s="76"/>
    </row>
    <row r="3676" spans="1:24">
      <c r="A3676" s="77"/>
      <c r="B3676" s="77"/>
      <c r="C3676" s="230" t="s">
        <v>33</v>
      </c>
      <c r="D3676" s="58" t="s">
        <v>5563</v>
      </c>
      <c r="E3676" s="453" t="s">
        <v>5564</v>
      </c>
      <c r="F3676" s="58" t="s">
        <v>5565</v>
      </c>
      <c r="G3676" s="58" t="s">
        <v>5566</v>
      </c>
      <c r="H3676" s="58" t="s">
        <v>5567</v>
      </c>
      <c r="I3676" s="450">
        <v>0</v>
      </c>
      <c r="J3676" s="46" t="s">
        <v>1508</v>
      </c>
      <c r="K3676" s="75" t="s">
        <v>1509</v>
      </c>
      <c r="L3676" s="76">
        <f t="shared" si="251"/>
        <v>0</v>
      </c>
      <c r="M3676" s="76"/>
      <c r="N3676" s="76"/>
      <c r="O3676" s="76"/>
      <c r="P3676" s="76"/>
      <c r="Q3676" s="76"/>
      <c r="R3676" s="76"/>
      <c r="S3676" s="76"/>
      <c r="T3676" s="76"/>
      <c r="U3676" s="76"/>
      <c r="V3676" s="76"/>
      <c r="W3676" s="76"/>
      <c r="X3676" s="76"/>
    </row>
    <row r="3677" spans="1:24">
      <c r="A3677" s="77"/>
      <c r="B3677" s="77"/>
      <c r="C3677" s="236"/>
      <c r="D3677" s="77"/>
      <c r="E3677" s="455"/>
      <c r="F3677" s="77"/>
      <c r="G3677" s="77"/>
      <c r="H3677" s="77"/>
      <c r="I3677" s="451"/>
      <c r="J3677" s="54"/>
      <c r="K3677" s="75" t="s">
        <v>1501</v>
      </c>
      <c r="L3677" s="76">
        <f t="shared" si="251"/>
        <v>0</v>
      </c>
      <c r="M3677" s="76"/>
      <c r="N3677" s="76"/>
      <c r="O3677" s="76"/>
      <c r="P3677" s="76"/>
      <c r="Q3677" s="76"/>
      <c r="R3677" s="76"/>
      <c r="S3677" s="76"/>
      <c r="T3677" s="76"/>
      <c r="U3677" s="76"/>
      <c r="V3677" s="76"/>
      <c r="W3677" s="76"/>
      <c r="X3677" s="76"/>
    </row>
    <row r="3678" spans="1:24">
      <c r="A3678" s="77"/>
      <c r="B3678" s="77"/>
      <c r="C3678" s="242"/>
      <c r="D3678" s="81"/>
      <c r="E3678" s="456"/>
      <c r="F3678" s="81"/>
      <c r="G3678" s="81"/>
      <c r="H3678" s="81"/>
      <c r="I3678" s="452"/>
      <c r="J3678" s="80"/>
      <c r="K3678" s="84" t="s">
        <v>1502</v>
      </c>
      <c r="L3678" s="76">
        <f t="shared" si="251"/>
        <v>2</v>
      </c>
      <c r="M3678" s="454"/>
      <c r="N3678" s="454"/>
      <c r="O3678" s="454"/>
      <c r="P3678" s="454"/>
      <c r="Q3678" s="454"/>
      <c r="R3678" s="454"/>
      <c r="S3678" s="454"/>
      <c r="T3678" s="454">
        <v>1</v>
      </c>
      <c r="U3678" s="454"/>
      <c r="V3678" s="454"/>
      <c r="W3678" s="454">
        <v>1</v>
      </c>
      <c r="X3678" s="76"/>
    </row>
    <row r="3679" spans="1:24">
      <c r="A3679" s="77"/>
      <c r="B3679" s="77"/>
      <c r="C3679" s="230" t="s">
        <v>33</v>
      </c>
      <c r="D3679" s="58" t="s">
        <v>5568</v>
      </c>
      <c r="E3679" s="453" t="s">
        <v>5569</v>
      </c>
      <c r="F3679" s="58" t="s">
        <v>5570</v>
      </c>
      <c r="G3679" s="58" t="s">
        <v>5571</v>
      </c>
      <c r="H3679" s="58" t="s">
        <v>5572</v>
      </c>
      <c r="I3679" s="450">
        <v>0</v>
      </c>
      <c r="J3679" s="46" t="s">
        <v>1508</v>
      </c>
      <c r="K3679" s="75" t="s">
        <v>1509</v>
      </c>
      <c r="L3679" s="76">
        <f t="shared" si="251"/>
        <v>0</v>
      </c>
      <c r="M3679" s="76"/>
      <c r="N3679" s="76"/>
      <c r="O3679" s="76"/>
      <c r="P3679" s="76"/>
      <c r="Q3679" s="76"/>
      <c r="R3679" s="76"/>
      <c r="S3679" s="76"/>
      <c r="T3679" s="76"/>
      <c r="U3679" s="76"/>
      <c r="V3679" s="76"/>
      <c r="W3679" s="76"/>
      <c r="X3679" s="76"/>
    </row>
    <row r="3680" spans="1:24">
      <c r="A3680" s="77"/>
      <c r="B3680" s="77"/>
      <c r="C3680" s="236"/>
      <c r="D3680" s="77"/>
      <c r="E3680" s="455"/>
      <c r="F3680" s="77"/>
      <c r="G3680" s="77"/>
      <c r="H3680" s="77"/>
      <c r="I3680" s="451"/>
      <c r="J3680" s="54"/>
      <c r="K3680" s="75" t="s">
        <v>1501</v>
      </c>
      <c r="L3680" s="76">
        <f t="shared" si="251"/>
        <v>0</v>
      </c>
      <c r="M3680" s="76"/>
      <c r="N3680" s="76"/>
      <c r="O3680" s="76"/>
      <c r="P3680" s="76"/>
      <c r="Q3680" s="76"/>
      <c r="R3680" s="76"/>
      <c r="S3680" s="76"/>
      <c r="T3680" s="76"/>
      <c r="U3680" s="76"/>
      <c r="V3680" s="76"/>
      <c r="W3680" s="76"/>
      <c r="X3680" s="76"/>
    </row>
    <row r="3681" spans="1:24">
      <c r="A3681" s="77"/>
      <c r="B3681" s="77"/>
      <c r="C3681" s="242"/>
      <c r="D3681" s="81"/>
      <c r="E3681" s="456"/>
      <c r="F3681" s="81"/>
      <c r="G3681" s="81"/>
      <c r="H3681" s="81"/>
      <c r="I3681" s="452"/>
      <c r="J3681" s="80"/>
      <c r="K3681" s="84" t="s">
        <v>1502</v>
      </c>
      <c r="L3681" s="76">
        <f t="shared" si="251"/>
        <v>2</v>
      </c>
      <c r="M3681" s="76">
        <v>2</v>
      </c>
      <c r="N3681" s="76"/>
      <c r="O3681" s="76"/>
      <c r="P3681" s="76"/>
      <c r="Q3681" s="76"/>
      <c r="R3681" s="76"/>
      <c r="S3681" s="76"/>
      <c r="T3681" s="76"/>
      <c r="U3681" s="76"/>
      <c r="V3681" s="76"/>
      <c r="W3681" s="76"/>
      <c r="X3681" s="76"/>
    </row>
    <row r="3682" spans="1:24">
      <c r="A3682" s="77"/>
      <c r="B3682" s="77"/>
      <c r="C3682" s="230" t="s">
        <v>1609</v>
      </c>
      <c r="D3682" s="58" t="s">
        <v>5573</v>
      </c>
      <c r="E3682" s="453" t="s">
        <v>5574</v>
      </c>
      <c r="F3682" s="58" t="s">
        <v>5575</v>
      </c>
      <c r="G3682" s="58" t="s">
        <v>5576</v>
      </c>
      <c r="H3682" s="58" t="s">
        <v>5577</v>
      </c>
      <c r="I3682" s="450">
        <v>26458.37</v>
      </c>
      <c r="J3682" s="46" t="s">
        <v>1508</v>
      </c>
      <c r="K3682" s="75" t="s">
        <v>1509</v>
      </c>
      <c r="L3682" s="76">
        <f t="shared" si="251"/>
        <v>3</v>
      </c>
      <c r="M3682" s="76"/>
      <c r="N3682" s="76"/>
      <c r="O3682" s="76"/>
      <c r="P3682" s="76"/>
      <c r="Q3682" s="76"/>
      <c r="R3682" s="76"/>
      <c r="S3682" s="76"/>
      <c r="T3682" s="76">
        <v>1</v>
      </c>
      <c r="U3682" s="76">
        <v>2</v>
      </c>
      <c r="V3682" s="76"/>
      <c r="W3682" s="76"/>
      <c r="X3682" s="76"/>
    </row>
    <row r="3683" spans="1:24">
      <c r="A3683" s="77"/>
      <c r="B3683" s="77"/>
      <c r="C3683" s="236"/>
      <c r="D3683" s="77"/>
      <c r="E3683" s="455"/>
      <c r="F3683" s="77"/>
      <c r="G3683" s="77"/>
      <c r="H3683" s="77"/>
      <c r="I3683" s="451"/>
      <c r="J3683" s="54"/>
      <c r="K3683" s="75" t="s">
        <v>1501</v>
      </c>
      <c r="L3683" s="76">
        <f t="shared" si="251"/>
        <v>0</v>
      </c>
      <c r="M3683" s="76"/>
      <c r="N3683" s="76"/>
      <c r="O3683" s="76"/>
      <c r="P3683" s="76"/>
      <c r="Q3683" s="76"/>
      <c r="R3683" s="76"/>
      <c r="S3683" s="76"/>
      <c r="T3683" s="76"/>
      <c r="U3683" s="76"/>
      <c r="V3683" s="76"/>
      <c r="W3683" s="76"/>
      <c r="X3683" s="76"/>
    </row>
    <row r="3684" spans="1:24">
      <c r="A3684" s="77"/>
      <c r="B3684" s="77"/>
      <c r="C3684" s="242"/>
      <c r="D3684" s="81"/>
      <c r="E3684" s="456"/>
      <c r="F3684" s="81"/>
      <c r="G3684" s="81"/>
      <c r="H3684" s="81"/>
      <c r="I3684" s="452"/>
      <c r="J3684" s="80"/>
      <c r="K3684" s="84" t="s">
        <v>1502</v>
      </c>
      <c r="L3684" s="76">
        <f t="shared" si="251"/>
        <v>2</v>
      </c>
      <c r="M3684" s="76"/>
      <c r="N3684" s="76"/>
      <c r="O3684" s="76"/>
      <c r="P3684" s="76"/>
      <c r="Q3684" s="76"/>
      <c r="R3684" s="76"/>
      <c r="S3684" s="76"/>
      <c r="T3684" s="76">
        <v>2</v>
      </c>
      <c r="U3684" s="76"/>
      <c r="V3684" s="76"/>
      <c r="W3684" s="76"/>
      <c r="X3684" s="76"/>
    </row>
    <row r="3685" spans="1:24">
      <c r="A3685" s="77"/>
      <c r="B3685" s="77"/>
      <c r="C3685" s="230" t="s">
        <v>33</v>
      </c>
      <c r="D3685" s="58" t="s">
        <v>5578</v>
      </c>
      <c r="E3685" s="453" t="s">
        <v>5579</v>
      </c>
      <c r="F3685" s="58" t="s">
        <v>5580</v>
      </c>
      <c r="G3685" s="58" t="s">
        <v>5581</v>
      </c>
      <c r="H3685" s="58" t="s">
        <v>5582</v>
      </c>
      <c r="I3685" s="450">
        <v>5655.85</v>
      </c>
      <c r="J3685" s="46" t="s">
        <v>1508</v>
      </c>
      <c r="K3685" s="75" t="s">
        <v>1509</v>
      </c>
      <c r="L3685" s="76">
        <f t="shared" si="251"/>
        <v>0</v>
      </c>
      <c r="M3685" s="76"/>
      <c r="N3685" s="76"/>
      <c r="O3685" s="76"/>
      <c r="P3685" s="76"/>
      <c r="Q3685" s="76"/>
      <c r="R3685" s="76"/>
      <c r="S3685" s="76"/>
      <c r="T3685" s="76"/>
      <c r="U3685" s="76"/>
      <c r="V3685" s="76"/>
      <c r="W3685" s="76"/>
      <c r="X3685" s="76"/>
    </row>
    <row r="3686" spans="1:24">
      <c r="A3686" s="77"/>
      <c r="B3686" s="77"/>
      <c r="C3686" s="236"/>
      <c r="D3686" s="77"/>
      <c r="E3686" s="455"/>
      <c r="F3686" s="77"/>
      <c r="G3686" s="77"/>
      <c r="H3686" s="77"/>
      <c r="I3686" s="451"/>
      <c r="J3686" s="54"/>
      <c r="K3686" s="75" t="s">
        <v>1501</v>
      </c>
      <c r="L3686" s="76">
        <f t="shared" si="251"/>
        <v>0</v>
      </c>
      <c r="M3686" s="76"/>
      <c r="N3686" s="76"/>
      <c r="O3686" s="76"/>
      <c r="P3686" s="76"/>
      <c r="Q3686" s="76"/>
      <c r="R3686" s="76"/>
      <c r="S3686" s="76"/>
      <c r="T3686" s="76"/>
      <c r="U3686" s="76"/>
      <c r="V3686" s="76"/>
      <c r="W3686" s="76"/>
      <c r="X3686" s="76"/>
    </row>
    <row r="3687" spans="1:24">
      <c r="A3687" s="77"/>
      <c r="B3687" s="77"/>
      <c r="C3687" s="242"/>
      <c r="D3687" s="81"/>
      <c r="E3687" s="456"/>
      <c r="F3687" s="81"/>
      <c r="G3687" s="81"/>
      <c r="H3687" s="81"/>
      <c r="I3687" s="452"/>
      <c r="J3687" s="80"/>
      <c r="K3687" s="84" t="s">
        <v>1502</v>
      </c>
      <c r="L3687" s="76">
        <f t="shared" si="251"/>
        <v>3</v>
      </c>
      <c r="M3687" s="76"/>
      <c r="N3687" s="76"/>
      <c r="O3687" s="76">
        <v>1</v>
      </c>
      <c r="P3687" s="76"/>
      <c r="Q3687" s="76"/>
      <c r="R3687" s="76"/>
      <c r="S3687" s="76"/>
      <c r="T3687" s="76">
        <v>2</v>
      </c>
      <c r="U3687" s="76"/>
      <c r="V3687" s="76"/>
      <c r="W3687" s="76"/>
      <c r="X3687" s="76"/>
    </row>
    <row r="3688" spans="1:24">
      <c r="A3688" s="77"/>
      <c r="B3688" s="77"/>
      <c r="C3688" s="230" t="s">
        <v>31</v>
      </c>
      <c r="D3688" s="58" t="s">
        <v>5583</v>
      </c>
      <c r="E3688" s="453" t="s">
        <v>5584</v>
      </c>
      <c r="F3688" s="58" t="s">
        <v>5585</v>
      </c>
      <c r="G3688" s="58" t="s">
        <v>5586</v>
      </c>
      <c r="H3688" s="58" t="s">
        <v>5587</v>
      </c>
      <c r="I3688" s="450">
        <v>0</v>
      </c>
      <c r="J3688" s="46" t="s">
        <v>1508</v>
      </c>
      <c r="K3688" s="75" t="s">
        <v>1509</v>
      </c>
      <c r="L3688" s="76">
        <f t="shared" si="251"/>
        <v>2</v>
      </c>
      <c r="M3688" s="76">
        <v>1</v>
      </c>
      <c r="N3688" s="76"/>
      <c r="O3688" s="76">
        <v>1</v>
      </c>
      <c r="P3688" s="76"/>
      <c r="Q3688" s="76"/>
      <c r="R3688" s="76"/>
      <c r="S3688" s="76"/>
      <c r="T3688" s="76"/>
      <c r="U3688" s="76"/>
      <c r="V3688" s="76"/>
      <c r="W3688" s="76"/>
      <c r="X3688" s="76"/>
    </row>
    <row r="3689" spans="1:24">
      <c r="A3689" s="77"/>
      <c r="B3689" s="77"/>
      <c r="C3689" s="236"/>
      <c r="D3689" s="77"/>
      <c r="E3689" s="455"/>
      <c r="F3689" s="77"/>
      <c r="G3689" s="77"/>
      <c r="H3689" s="77"/>
      <c r="I3689" s="451"/>
      <c r="J3689" s="54"/>
      <c r="K3689" s="75" t="s">
        <v>1501</v>
      </c>
      <c r="L3689" s="76">
        <f t="shared" si="251"/>
        <v>0</v>
      </c>
      <c r="M3689" s="76"/>
      <c r="N3689" s="76"/>
      <c r="O3689" s="76"/>
      <c r="P3689" s="76"/>
      <c r="Q3689" s="76"/>
      <c r="R3689" s="76"/>
      <c r="S3689" s="76"/>
      <c r="T3689" s="76"/>
      <c r="U3689" s="76"/>
      <c r="V3689" s="76"/>
      <c r="W3689" s="76"/>
      <c r="X3689" s="76"/>
    </row>
    <row r="3690" spans="1:24">
      <c r="A3690" s="77"/>
      <c r="B3690" s="77"/>
      <c r="C3690" s="242"/>
      <c r="D3690" s="81"/>
      <c r="E3690" s="456"/>
      <c r="F3690" s="81"/>
      <c r="G3690" s="81"/>
      <c r="H3690" s="81"/>
      <c r="I3690" s="452"/>
      <c r="J3690" s="80"/>
      <c r="K3690" s="84" t="s">
        <v>1502</v>
      </c>
      <c r="L3690" s="76">
        <f t="shared" si="251"/>
        <v>0</v>
      </c>
      <c r="M3690" s="76"/>
      <c r="N3690" s="76"/>
      <c r="O3690" s="76"/>
      <c r="P3690" s="76"/>
      <c r="Q3690" s="76"/>
      <c r="R3690" s="76"/>
      <c r="S3690" s="76"/>
      <c r="T3690" s="76"/>
      <c r="U3690" s="76"/>
      <c r="V3690" s="76"/>
      <c r="W3690" s="76"/>
      <c r="X3690" s="76"/>
    </row>
    <row r="3691" spans="1:24">
      <c r="A3691" s="77"/>
      <c r="B3691" s="77"/>
      <c r="C3691" s="230" t="s">
        <v>33</v>
      </c>
      <c r="D3691" s="58" t="s">
        <v>5588</v>
      </c>
      <c r="E3691" s="453" t="s">
        <v>5589</v>
      </c>
      <c r="F3691" s="58" t="s">
        <v>5590</v>
      </c>
      <c r="G3691" s="58" t="s">
        <v>5591</v>
      </c>
      <c r="H3691" s="58" t="s">
        <v>5592</v>
      </c>
      <c r="I3691" s="450">
        <v>1604.7</v>
      </c>
      <c r="J3691" s="46" t="s">
        <v>1508</v>
      </c>
      <c r="K3691" s="75" t="s">
        <v>1509</v>
      </c>
      <c r="L3691" s="76">
        <f t="shared" si="251"/>
        <v>0</v>
      </c>
      <c r="M3691" s="76"/>
      <c r="N3691" s="76"/>
      <c r="O3691" s="76"/>
      <c r="P3691" s="76"/>
      <c r="Q3691" s="76"/>
      <c r="R3691" s="76"/>
      <c r="S3691" s="76"/>
      <c r="T3691" s="76"/>
      <c r="U3691" s="76"/>
      <c r="V3691" s="76"/>
      <c r="W3691" s="76"/>
      <c r="X3691" s="76"/>
    </row>
    <row r="3692" spans="1:24">
      <c r="A3692" s="77"/>
      <c r="B3692" s="77"/>
      <c r="C3692" s="236"/>
      <c r="D3692" s="77"/>
      <c r="E3692" s="455"/>
      <c r="F3692" s="77"/>
      <c r="G3692" s="77"/>
      <c r="H3692" s="77"/>
      <c r="I3692" s="451"/>
      <c r="J3692" s="54"/>
      <c r="K3692" s="75" t="s">
        <v>1501</v>
      </c>
      <c r="L3692" s="76">
        <f t="shared" si="251"/>
        <v>0</v>
      </c>
      <c r="M3692" s="76"/>
      <c r="N3692" s="76"/>
      <c r="O3692" s="76"/>
      <c r="P3692" s="76"/>
      <c r="Q3692" s="76"/>
      <c r="R3692" s="76"/>
      <c r="S3692" s="76"/>
      <c r="T3692" s="76"/>
      <c r="U3692" s="76"/>
      <c r="V3692" s="76"/>
      <c r="W3692" s="76"/>
      <c r="X3692" s="76"/>
    </row>
    <row r="3693" spans="1:24">
      <c r="A3693" s="77"/>
      <c r="B3693" s="77"/>
      <c r="C3693" s="242"/>
      <c r="D3693" s="81"/>
      <c r="E3693" s="456"/>
      <c r="F3693" s="81"/>
      <c r="G3693" s="81"/>
      <c r="H3693" s="81"/>
      <c r="I3693" s="452"/>
      <c r="J3693" s="80"/>
      <c r="K3693" s="84" t="s">
        <v>1502</v>
      </c>
      <c r="L3693" s="76">
        <f t="shared" si="251"/>
        <v>4</v>
      </c>
      <c r="M3693" s="76"/>
      <c r="N3693" s="76"/>
      <c r="O3693" s="76">
        <v>2</v>
      </c>
      <c r="P3693" s="76"/>
      <c r="Q3693" s="76"/>
      <c r="R3693" s="76"/>
      <c r="S3693" s="76">
        <v>1</v>
      </c>
      <c r="T3693" s="76">
        <v>1</v>
      </c>
      <c r="U3693" s="76"/>
      <c r="V3693" s="76"/>
      <c r="W3693" s="76"/>
      <c r="X3693" s="76"/>
    </row>
    <row r="3694" spans="1:24">
      <c r="A3694" s="77"/>
      <c r="B3694" s="77"/>
      <c r="C3694" s="230" t="s">
        <v>1609</v>
      </c>
      <c r="D3694" s="58" t="s">
        <v>5593</v>
      </c>
      <c r="E3694" s="453" t="s">
        <v>5594</v>
      </c>
      <c r="F3694" s="58" t="s">
        <v>5595</v>
      </c>
      <c r="G3694" s="58" t="s">
        <v>5596</v>
      </c>
      <c r="H3694" s="58" t="s">
        <v>5597</v>
      </c>
      <c r="I3694" s="450">
        <v>136551.98000000001</v>
      </c>
      <c r="J3694" s="46" t="s">
        <v>1508</v>
      </c>
      <c r="K3694" s="75" t="s">
        <v>1509</v>
      </c>
      <c r="L3694" s="76">
        <f t="shared" si="251"/>
        <v>3</v>
      </c>
      <c r="M3694" s="76"/>
      <c r="N3694" s="76">
        <v>1</v>
      </c>
      <c r="O3694" s="76">
        <v>1</v>
      </c>
      <c r="P3694" s="76"/>
      <c r="Q3694" s="76"/>
      <c r="R3694" s="76"/>
      <c r="S3694" s="76"/>
      <c r="T3694" s="76">
        <v>1</v>
      </c>
      <c r="U3694" s="76"/>
      <c r="V3694" s="76"/>
      <c r="W3694" s="76"/>
      <c r="X3694" s="76"/>
    </row>
    <row r="3695" spans="1:24">
      <c r="A3695" s="77"/>
      <c r="B3695" s="77"/>
      <c r="C3695" s="236"/>
      <c r="D3695" s="77"/>
      <c r="E3695" s="455"/>
      <c r="F3695" s="77"/>
      <c r="G3695" s="77"/>
      <c r="H3695" s="77"/>
      <c r="I3695" s="451"/>
      <c r="J3695" s="54"/>
      <c r="K3695" s="75" t="s">
        <v>1501</v>
      </c>
      <c r="L3695" s="76">
        <f t="shared" si="251"/>
        <v>0</v>
      </c>
      <c r="M3695" s="76"/>
      <c r="N3695" s="76"/>
      <c r="O3695" s="76"/>
      <c r="P3695" s="76"/>
      <c r="Q3695" s="76"/>
      <c r="R3695" s="76"/>
      <c r="S3695" s="76"/>
      <c r="T3695" s="76"/>
      <c r="U3695" s="76"/>
      <c r="V3695" s="76"/>
      <c r="W3695" s="76"/>
      <c r="X3695" s="76"/>
    </row>
    <row r="3696" spans="1:24">
      <c r="A3696" s="77"/>
      <c r="B3696" s="77"/>
      <c r="C3696" s="242"/>
      <c r="D3696" s="81"/>
      <c r="E3696" s="456"/>
      <c r="F3696" s="81"/>
      <c r="G3696" s="81"/>
      <c r="H3696" s="81"/>
      <c r="I3696" s="452"/>
      <c r="J3696" s="80"/>
      <c r="K3696" s="84" t="s">
        <v>1502</v>
      </c>
      <c r="L3696" s="76">
        <f t="shared" si="251"/>
        <v>19</v>
      </c>
      <c r="M3696" s="76">
        <v>2</v>
      </c>
      <c r="N3696" s="76"/>
      <c r="O3696" s="76">
        <v>2</v>
      </c>
      <c r="P3696" s="76"/>
      <c r="Q3696" s="76"/>
      <c r="R3696" s="76"/>
      <c r="S3696" s="76">
        <v>2</v>
      </c>
      <c r="T3696" s="76">
        <v>13</v>
      </c>
      <c r="U3696" s="76"/>
      <c r="V3696" s="76"/>
      <c r="W3696" s="76"/>
      <c r="X3696" s="76"/>
    </row>
    <row r="3697" spans="1:24">
      <c r="A3697" s="77"/>
      <c r="B3697" s="77"/>
      <c r="C3697" s="230" t="s">
        <v>1633</v>
      </c>
      <c r="D3697" s="58" t="s">
        <v>5598</v>
      </c>
      <c r="E3697" s="453" t="s">
        <v>5599</v>
      </c>
      <c r="F3697" s="58" t="s">
        <v>5600</v>
      </c>
      <c r="G3697" s="58" t="s">
        <v>5601</v>
      </c>
      <c r="H3697" s="58" t="s">
        <v>5602</v>
      </c>
      <c r="I3697" s="450">
        <v>166.56</v>
      </c>
      <c r="J3697" s="46" t="s">
        <v>1508</v>
      </c>
      <c r="K3697" s="75" t="s">
        <v>1509</v>
      </c>
      <c r="L3697" s="76">
        <f t="shared" si="251"/>
        <v>0</v>
      </c>
      <c r="M3697" s="76"/>
      <c r="N3697" s="76"/>
      <c r="O3697" s="76"/>
      <c r="P3697" s="76"/>
      <c r="Q3697" s="76"/>
      <c r="R3697" s="76"/>
      <c r="S3697" s="76"/>
      <c r="T3697" s="76"/>
      <c r="U3697" s="76"/>
      <c r="V3697" s="76"/>
      <c r="W3697" s="76"/>
      <c r="X3697" s="76"/>
    </row>
    <row r="3698" spans="1:24">
      <c r="A3698" s="77"/>
      <c r="B3698" s="77"/>
      <c r="C3698" s="236"/>
      <c r="D3698" s="77"/>
      <c r="E3698" s="455"/>
      <c r="F3698" s="77"/>
      <c r="G3698" s="77"/>
      <c r="H3698" s="77"/>
      <c r="I3698" s="451"/>
      <c r="J3698" s="54"/>
      <c r="K3698" s="75" t="s">
        <v>1501</v>
      </c>
      <c r="L3698" s="76">
        <f t="shared" si="251"/>
        <v>0</v>
      </c>
      <c r="M3698" s="76"/>
      <c r="N3698" s="76"/>
      <c r="O3698" s="76"/>
      <c r="P3698" s="76"/>
      <c r="Q3698" s="76"/>
      <c r="R3698" s="76"/>
      <c r="S3698" s="76"/>
      <c r="T3698" s="76"/>
      <c r="U3698" s="76"/>
      <c r="V3698" s="76"/>
      <c r="W3698" s="76"/>
      <c r="X3698" s="76"/>
    </row>
    <row r="3699" spans="1:24">
      <c r="A3699" s="77"/>
      <c r="B3699" s="77"/>
      <c r="C3699" s="242"/>
      <c r="D3699" s="81"/>
      <c r="E3699" s="456"/>
      <c r="F3699" s="81"/>
      <c r="G3699" s="81"/>
      <c r="H3699" s="81"/>
      <c r="I3699" s="452"/>
      <c r="J3699" s="80"/>
      <c r="K3699" s="84" t="s">
        <v>1502</v>
      </c>
      <c r="L3699" s="76">
        <f t="shared" ref="L3699:L3762" si="253">SUM(M3699:X3699)</f>
        <v>2</v>
      </c>
      <c r="M3699" s="76"/>
      <c r="N3699" s="76"/>
      <c r="O3699" s="76">
        <v>1</v>
      </c>
      <c r="P3699" s="76"/>
      <c r="Q3699" s="76"/>
      <c r="R3699" s="76"/>
      <c r="S3699" s="76"/>
      <c r="T3699" s="76">
        <v>1</v>
      </c>
      <c r="U3699" s="76"/>
      <c r="V3699" s="76"/>
      <c r="W3699" s="76"/>
      <c r="X3699" s="76"/>
    </row>
    <row r="3700" spans="1:24">
      <c r="A3700" s="77"/>
      <c r="B3700" s="77"/>
      <c r="C3700" s="230" t="s">
        <v>1633</v>
      </c>
      <c r="D3700" s="58" t="s">
        <v>5603</v>
      </c>
      <c r="E3700" s="453" t="s">
        <v>5604</v>
      </c>
      <c r="F3700" s="58" t="s">
        <v>5605</v>
      </c>
      <c r="G3700" s="58" t="s">
        <v>5606</v>
      </c>
      <c r="H3700" s="58" t="s">
        <v>5607</v>
      </c>
      <c r="I3700" s="450">
        <v>1050.8</v>
      </c>
      <c r="J3700" s="46" t="s">
        <v>1508</v>
      </c>
      <c r="K3700" s="75" t="s">
        <v>1509</v>
      </c>
      <c r="L3700" s="76">
        <f t="shared" si="253"/>
        <v>0</v>
      </c>
      <c r="M3700" s="76"/>
      <c r="N3700" s="76"/>
      <c r="O3700" s="76"/>
      <c r="P3700" s="76"/>
      <c r="Q3700" s="76"/>
      <c r="R3700" s="76"/>
      <c r="S3700" s="76"/>
      <c r="T3700" s="76"/>
      <c r="U3700" s="76"/>
      <c r="V3700" s="76"/>
      <c r="W3700" s="76"/>
      <c r="X3700" s="76"/>
    </row>
    <row r="3701" spans="1:24">
      <c r="A3701" s="77"/>
      <c r="B3701" s="77"/>
      <c r="C3701" s="236"/>
      <c r="D3701" s="77"/>
      <c r="E3701" s="455"/>
      <c r="F3701" s="77"/>
      <c r="G3701" s="77"/>
      <c r="H3701" s="77"/>
      <c r="I3701" s="451"/>
      <c r="J3701" s="54"/>
      <c r="K3701" s="75" t="s">
        <v>1501</v>
      </c>
      <c r="L3701" s="76">
        <f t="shared" si="253"/>
        <v>0</v>
      </c>
      <c r="M3701" s="76"/>
      <c r="N3701" s="76"/>
      <c r="O3701" s="76"/>
      <c r="P3701" s="76"/>
      <c r="Q3701" s="76"/>
      <c r="R3701" s="76"/>
      <c r="S3701" s="76"/>
      <c r="T3701" s="76"/>
      <c r="U3701" s="76"/>
      <c r="V3701" s="76"/>
      <c r="W3701" s="76"/>
      <c r="X3701" s="76"/>
    </row>
    <row r="3702" spans="1:24">
      <c r="A3702" s="77"/>
      <c r="B3702" s="77"/>
      <c r="C3702" s="242"/>
      <c r="D3702" s="81"/>
      <c r="E3702" s="456"/>
      <c r="F3702" s="81"/>
      <c r="G3702" s="81"/>
      <c r="H3702" s="81"/>
      <c r="I3702" s="452"/>
      <c r="J3702" s="80"/>
      <c r="K3702" s="84" t="s">
        <v>1502</v>
      </c>
      <c r="L3702" s="76">
        <f t="shared" ref="L3702:L3762" si="254">SUM(M3702:X3702)</f>
        <v>4</v>
      </c>
      <c r="M3702" s="76"/>
      <c r="N3702" s="76"/>
      <c r="O3702" s="76">
        <v>3</v>
      </c>
      <c r="P3702" s="76"/>
      <c r="Q3702" s="76"/>
      <c r="R3702" s="76"/>
      <c r="S3702" s="76">
        <v>1</v>
      </c>
      <c r="T3702" s="76"/>
      <c r="U3702" s="76"/>
      <c r="V3702" s="76"/>
      <c r="W3702" s="76"/>
      <c r="X3702" s="76"/>
    </row>
    <row r="3703" spans="1:24">
      <c r="A3703" s="77"/>
      <c r="B3703" s="77"/>
      <c r="C3703" s="230" t="s">
        <v>1622</v>
      </c>
      <c r="D3703" s="58" t="s">
        <v>5608</v>
      </c>
      <c r="E3703" s="453" t="s">
        <v>5609</v>
      </c>
      <c r="F3703" s="58" t="s">
        <v>5610</v>
      </c>
      <c r="G3703" s="58" t="s">
        <v>5611</v>
      </c>
      <c r="H3703" s="58" t="s">
        <v>5612</v>
      </c>
      <c r="I3703" s="450">
        <v>3016.73</v>
      </c>
      <c r="J3703" s="46" t="s">
        <v>1508</v>
      </c>
      <c r="K3703" s="75" t="s">
        <v>1509</v>
      </c>
      <c r="L3703" s="76">
        <f t="shared" si="254"/>
        <v>8</v>
      </c>
      <c r="M3703" s="76"/>
      <c r="N3703" s="76"/>
      <c r="O3703" s="76"/>
      <c r="P3703" s="76"/>
      <c r="Q3703" s="76"/>
      <c r="R3703" s="76">
        <v>1</v>
      </c>
      <c r="S3703" s="76">
        <v>7</v>
      </c>
      <c r="T3703" s="76"/>
      <c r="U3703" s="76"/>
      <c r="V3703" s="76"/>
      <c r="W3703" s="76"/>
      <c r="X3703" s="76"/>
    </row>
    <row r="3704" spans="1:24">
      <c r="A3704" s="77"/>
      <c r="B3704" s="77"/>
      <c r="C3704" s="236"/>
      <c r="D3704" s="77"/>
      <c r="E3704" s="455"/>
      <c r="F3704" s="77"/>
      <c r="G3704" s="77"/>
      <c r="H3704" s="77"/>
      <c r="I3704" s="451"/>
      <c r="J3704" s="54"/>
      <c r="K3704" s="75" t="s">
        <v>1501</v>
      </c>
      <c r="L3704" s="76">
        <f t="shared" si="254"/>
        <v>0</v>
      </c>
      <c r="M3704" s="76"/>
      <c r="N3704" s="76"/>
      <c r="O3704" s="76"/>
      <c r="P3704" s="76"/>
      <c r="Q3704" s="76"/>
      <c r="R3704" s="76"/>
      <c r="S3704" s="76"/>
      <c r="T3704" s="76"/>
      <c r="U3704" s="76"/>
      <c r="V3704" s="76"/>
      <c r="W3704" s="76"/>
      <c r="X3704" s="76"/>
    </row>
    <row r="3705" spans="1:24">
      <c r="A3705" s="77"/>
      <c r="B3705" s="77"/>
      <c r="C3705" s="242"/>
      <c r="D3705" s="81"/>
      <c r="E3705" s="456"/>
      <c r="F3705" s="81"/>
      <c r="G3705" s="81"/>
      <c r="H3705" s="81"/>
      <c r="I3705" s="452"/>
      <c r="J3705" s="80"/>
      <c r="K3705" s="84" t="s">
        <v>1502</v>
      </c>
      <c r="L3705" s="76">
        <f t="shared" si="254"/>
        <v>0</v>
      </c>
      <c r="M3705" s="76"/>
      <c r="N3705" s="76"/>
      <c r="O3705" s="76"/>
      <c r="P3705" s="76"/>
      <c r="Q3705" s="76"/>
      <c r="R3705" s="76"/>
      <c r="S3705" s="76"/>
      <c r="T3705" s="76"/>
      <c r="U3705" s="76"/>
      <c r="V3705" s="76"/>
      <c r="W3705" s="76"/>
      <c r="X3705" s="76"/>
    </row>
    <row r="3706" spans="1:24">
      <c r="A3706" s="77"/>
      <c r="B3706" s="77"/>
      <c r="C3706" s="230" t="s">
        <v>1633</v>
      </c>
      <c r="D3706" s="58" t="s">
        <v>5613</v>
      </c>
      <c r="E3706" s="453" t="s">
        <v>5614</v>
      </c>
      <c r="F3706" s="58" t="s">
        <v>5615</v>
      </c>
      <c r="G3706" s="58" t="s">
        <v>5616</v>
      </c>
      <c r="H3706" s="58" t="s">
        <v>5617</v>
      </c>
      <c r="I3706" s="450">
        <v>0</v>
      </c>
      <c r="J3706" s="46" t="s">
        <v>1508</v>
      </c>
      <c r="K3706" s="75" t="s">
        <v>1509</v>
      </c>
      <c r="L3706" s="76">
        <f t="shared" si="254"/>
        <v>0</v>
      </c>
      <c r="M3706" s="76"/>
      <c r="N3706" s="76"/>
      <c r="O3706" s="76"/>
      <c r="P3706" s="76"/>
      <c r="Q3706" s="76"/>
      <c r="R3706" s="76"/>
      <c r="S3706" s="76"/>
      <c r="T3706" s="76"/>
      <c r="U3706" s="76"/>
      <c r="V3706" s="76"/>
      <c r="W3706" s="76"/>
      <c r="X3706" s="76"/>
    </row>
    <row r="3707" spans="1:24">
      <c r="A3707" s="77"/>
      <c r="B3707" s="77"/>
      <c r="C3707" s="236"/>
      <c r="D3707" s="77"/>
      <c r="E3707" s="455"/>
      <c r="F3707" s="77"/>
      <c r="G3707" s="77"/>
      <c r="H3707" s="77"/>
      <c r="I3707" s="451"/>
      <c r="J3707" s="54"/>
      <c r="K3707" s="75" t="s">
        <v>1501</v>
      </c>
      <c r="L3707" s="76">
        <f t="shared" si="254"/>
        <v>0</v>
      </c>
      <c r="M3707" s="76"/>
      <c r="N3707" s="76"/>
      <c r="O3707" s="76"/>
      <c r="P3707" s="76"/>
      <c r="Q3707" s="76"/>
      <c r="R3707" s="76"/>
      <c r="S3707" s="76"/>
      <c r="T3707" s="76"/>
      <c r="U3707" s="76"/>
      <c r="V3707" s="76"/>
      <c r="W3707" s="76"/>
      <c r="X3707" s="76"/>
    </row>
    <row r="3708" spans="1:24">
      <c r="A3708" s="77"/>
      <c r="B3708" s="77"/>
      <c r="C3708" s="242"/>
      <c r="D3708" s="81"/>
      <c r="E3708" s="456"/>
      <c r="F3708" s="81"/>
      <c r="G3708" s="81"/>
      <c r="H3708" s="81"/>
      <c r="I3708" s="452"/>
      <c r="J3708" s="80"/>
      <c r="K3708" s="84" t="s">
        <v>1502</v>
      </c>
      <c r="L3708" s="76">
        <f t="shared" si="254"/>
        <v>3</v>
      </c>
      <c r="M3708" s="76"/>
      <c r="N3708" s="76"/>
      <c r="O3708" s="76">
        <v>1</v>
      </c>
      <c r="P3708" s="76"/>
      <c r="Q3708" s="76"/>
      <c r="R3708" s="76"/>
      <c r="S3708" s="76">
        <v>2</v>
      </c>
      <c r="T3708" s="76"/>
      <c r="U3708" s="76"/>
      <c r="V3708" s="76"/>
      <c r="W3708" s="76"/>
      <c r="X3708" s="76"/>
    </row>
    <row r="3709" spans="1:24">
      <c r="A3709" s="77"/>
      <c r="B3709" s="77"/>
      <c r="C3709" s="230" t="s">
        <v>1633</v>
      </c>
      <c r="D3709" s="58" t="s">
        <v>5618</v>
      </c>
      <c r="E3709" s="453" t="s">
        <v>5619</v>
      </c>
      <c r="F3709" s="58" t="s">
        <v>5620</v>
      </c>
      <c r="G3709" s="58" t="s">
        <v>5621</v>
      </c>
      <c r="H3709" s="58" t="s">
        <v>5622</v>
      </c>
      <c r="I3709" s="450">
        <v>2919.45</v>
      </c>
      <c r="J3709" s="46" t="s">
        <v>1508</v>
      </c>
      <c r="K3709" s="75" t="s">
        <v>1509</v>
      </c>
      <c r="L3709" s="76">
        <f t="shared" si="254"/>
        <v>0</v>
      </c>
      <c r="M3709" s="76"/>
      <c r="N3709" s="76"/>
      <c r="O3709" s="76"/>
      <c r="P3709" s="76"/>
      <c r="Q3709" s="76"/>
      <c r="R3709" s="76"/>
      <c r="S3709" s="76"/>
      <c r="T3709" s="76"/>
      <c r="U3709" s="76"/>
      <c r="V3709" s="76"/>
      <c r="W3709" s="76"/>
      <c r="X3709" s="76"/>
    </row>
    <row r="3710" spans="1:24">
      <c r="A3710" s="77"/>
      <c r="B3710" s="77"/>
      <c r="C3710" s="236"/>
      <c r="D3710" s="77"/>
      <c r="E3710" s="455"/>
      <c r="F3710" s="77"/>
      <c r="G3710" s="77"/>
      <c r="H3710" s="77"/>
      <c r="I3710" s="451"/>
      <c r="J3710" s="54"/>
      <c r="K3710" s="75" t="s">
        <v>1501</v>
      </c>
      <c r="L3710" s="76">
        <f t="shared" si="254"/>
        <v>0</v>
      </c>
      <c r="M3710" s="76"/>
      <c r="N3710" s="76"/>
      <c r="O3710" s="76"/>
      <c r="P3710" s="76"/>
      <c r="Q3710" s="76"/>
      <c r="R3710" s="76"/>
      <c r="S3710" s="76"/>
      <c r="T3710" s="76"/>
      <c r="U3710" s="76"/>
      <c r="V3710" s="76"/>
      <c r="W3710" s="76"/>
      <c r="X3710" s="76"/>
    </row>
    <row r="3711" spans="1:24">
      <c r="A3711" s="77"/>
      <c r="B3711" s="77"/>
      <c r="C3711" s="242"/>
      <c r="D3711" s="81"/>
      <c r="E3711" s="456"/>
      <c r="F3711" s="81"/>
      <c r="G3711" s="81"/>
      <c r="H3711" s="81"/>
      <c r="I3711" s="452"/>
      <c r="J3711" s="80"/>
      <c r="K3711" s="84" t="s">
        <v>1502</v>
      </c>
      <c r="L3711" s="76">
        <f t="shared" si="254"/>
        <v>4</v>
      </c>
      <c r="M3711" s="76"/>
      <c r="N3711" s="76"/>
      <c r="O3711" s="76"/>
      <c r="P3711" s="76"/>
      <c r="Q3711" s="76"/>
      <c r="R3711" s="76"/>
      <c r="S3711" s="76">
        <v>1</v>
      </c>
      <c r="T3711" s="76">
        <v>2</v>
      </c>
      <c r="U3711" s="76"/>
      <c r="V3711" s="76"/>
      <c r="W3711" s="76">
        <v>1</v>
      </c>
      <c r="X3711" s="76"/>
    </row>
    <row r="3712" spans="1:24">
      <c r="A3712" s="77"/>
      <c r="B3712" s="77"/>
      <c r="C3712" s="230" t="s">
        <v>1633</v>
      </c>
      <c r="D3712" s="58" t="s">
        <v>5623</v>
      </c>
      <c r="E3712" s="453" t="s">
        <v>5624</v>
      </c>
      <c r="F3712" s="58" t="s">
        <v>5625</v>
      </c>
      <c r="G3712" s="58" t="s">
        <v>5626</v>
      </c>
      <c r="H3712" s="58"/>
      <c r="I3712" s="450">
        <v>0</v>
      </c>
      <c r="J3712" s="46" t="s">
        <v>1508</v>
      </c>
      <c r="K3712" s="75" t="s">
        <v>1509</v>
      </c>
      <c r="L3712" s="76">
        <f t="shared" si="254"/>
        <v>0</v>
      </c>
      <c r="M3712" s="76"/>
      <c r="N3712" s="76"/>
      <c r="O3712" s="76"/>
      <c r="P3712" s="76"/>
      <c r="Q3712" s="76"/>
      <c r="R3712" s="76"/>
      <c r="S3712" s="76"/>
      <c r="T3712" s="76"/>
      <c r="U3712" s="76"/>
      <c r="V3712" s="76"/>
      <c r="W3712" s="76"/>
      <c r="X3712" s="76"/>
    </row>
    <row r="3713" spans="1:24">
      <c r="A3713" s="77"/>
      <c r="B3713" s="77"/>
      <c r="C3713" s="236"/>
      <c r="D3713" s="77"/>
      <c r="E3713" s="455"/>
      <c r="F3713" s="77"/>
      <c r="G3713" s="77"/>
      <c r="H3713" s="77"/>
      <c r="I3713" s="451"/>
      <c r="J3713" s="54"/>
      <c r="K3713" s="75" t="s">
        <v>1501</v>
      </c>
      <c r="L3713" s="76">
        <f t="shared" si="254"/>
        <v>0</v>
      </c>
      <c r="M3713" s="76"/>
      <c r="N3713" s="76"/>
      <c r="O3713" s="76"/>
      <c r="P3713" s="76"/>
      <c r="Q3713" s="76"/>
      <c r="R3713" s="76"/>
      <c r="S3713" s="76"/>
      <c r="T3713" s="76"/>
      <c r="U3713" s="76"/>
      <c r="V3713" s="76"/>
      <c r="W3713" s="76"/>
      <c r="X3713" s="76"/>
    </row>
    <row r="3714" spans="1:24">
      <c r="A3714" s="77"/>
      <c r="B3714" s="77"/>
      <c r="C3714" s="242"/>
      <c r="D3714" s="81"/>
      <c r="E3714" s="456"/>
      <c r="F3714" s="81"/>
      <c r="G3714" s="81"/>
      <c r="H3714" s="81"/>
      <c r="I3714" s="452"/>
      <c r="J3714" s="80"/>
      <c r="K3714" s="84" t="s">
        <v>1502</v>
      </c>
      <c r="L3714" s="76">
        <f t="shared" si="254"/>
        <v>4</v>
      </c>
      <c r="M3714" s="76"/>
      <c r="N3714" s="76"/>
      <c r="O3714" s="76"/>
      <c r="P3714" s="76"/>
      <c r="Q3714" s="76"/>
      <c r="R3714" s="76"/>
      <c r="S3714" s="76">
        <v>4</v>
      </c>
      <c r="T3714" s="76"/>
      <c r="U3714" s="76"/>
      <c r="V3714" s="76"/>
      <c r="W3714" s="76"/>
      <c r="X3714" s="76"/>
    </row>
    <row r="3715" spans="1:24">
      <c r="A3715" s="77"/>
      <c r="B3715" s="77"/>
      <c r="C3715" s="230" t="s">
        <v>1633</v>
      </c>
      <c r="D3715" s="58" t="s">
        <v>5627</v>
      </c>
      <c r="E3715" s="453" t="s">
        <v>5628</v>
      </c>
      <c r="F3715" s="58" t="s">
        <v>5629</v>
      </c>
      <c r="G3715" s="58" t="s">
        <v>5630</v>
      </c>
      <c r="H3715" s="58" t="s">
        <v>5631</v>
      </c>
      <c r="I3715" s="450">
        <v>0</v>
      </c>
      <c r="J3715" s="46" t="s">
        <v>1508</v>
      </c>
      <c r="K3715" s="75" t="s">
        <v>1509</v>
      </c>
      <c r="L3715" s="76">
        <f t="shared" si="254"/>
        <v>0</v>
      </c>
      <c r="M3715" s="76"/>
      <c r="N3715" s="76"/>
      <c r="O3715" s="76"/>
      <c r="P3715" s="76"/>
      <c r="Q3715" s="76"/>
      <c r="R3715" s="76"/>
      <c r="S3715" s="76"/>
      <c r="T3715" s="76"/>
      <c r="U3715" s="76"/>
      <c r="V3715" s="76"/>
      <c r="W3715" s="76"/>
      <c r="X3715" s="76"/>
    </row>
    <row r="3716" spans="1:24">
      <c r="A3716" s="77"/>
      <c r="B3716" s="77"/>
      <c r="C3716" s="236"/>
      <c r="D3716" s="77"/>
      <c r="E3716" s="455"/>
      <c r="F3716" s="77"/>
      <c r="G3716" s="77"/>
      <c r="H3716" s="77"/>
      <c r="I3716" s="451"/>
      <c r="J3716" s="54"/>
      <c r="K3716" s="75" t="s">
        <v>1501</v>
      </c>
      <c r="L3716" s="76">
        <f t="shared" si="254"/>
        <v>0</v>
      </c>
      <c r="M3716" s="76"/>
      <c r="N3716" s="76"/>
      <c r="O3716" s="76"/>
      <c r="P3716" s="76"/>
      <c r="Q3716" s="76"/>
      <c r="R3716" s="76"/>
      <c r="S3716" s="76"/>
      <c r="T3716" s="76"/>
      <c r="U3716" s="76"/>
      <c r="V3716" s="76"/>
      <c r="W3716" s="76"/>
      <c r="X3716" s="76"/>
    </row>
    <row r="3717" spans="1:24">
      <c r="A3717" s="77"/>
      <c r="B3717" s="77"/>
      <c r="C3717" s="242"/>
      <c r="D3717" s="81"/>
      <c r="E3717" s="456"/>
      <c r="F3717" s="81"/>
      <c r="G3717" s="81"/>
      <c r="H3717" s="81"/>
      <c r="I3717" s="452"/>
      <c r="J3717" s="80"/>
      <c r="K3717" s="84" t="s">
        <v>1502</v>
      </c>
      <c r="L3717" s="76">
        <f t="shared" si="254"/>
        <v>6</v>
      </c>
      <c r="M3717" s="76"/>
      <c r="N3717" s="76"/>
      <c r="O3717" s="76"/>
      <c r="P3717" s="76"/>
      <c r="Q3717" s="76"/>
      <c r="R3717" s="76"/>
      <c r="S3717" s="76">
        <v>4</v>
      </c>
      <c r="T3717" s="76">
        <v>2</v>
      </c>
      <c r="U3717" s="76"/>
      <c r="V3717" s="76"/>
      <c r="W3717" s="76"/>
      <c r="X3717" s="76"/>
    </row>
    <row r="3718" spans="1:24">
      <c r="A3718" s="77"/>
      <c r="B3718" s="77"/>
      <c r="C3718" s="230" t="s">
        <v>1633</v>
      </c>
      <c r="D3718" s="58" t="s">
        <v>5632</v>
      </c>
      <c r="E3718" s="453" t="s">
        <v>5633</v>
      </c>
      <c r="F3718" s="58" t="s">
        <v>5634</v>
      </c>
      <c r="G3718" s="58" t="s">
        <v>5635</v>
      </c>
      <c r="H3718" s="58"/>
      <c r="I3718" s="450">
        <v>19792</v>
      </c>
      <c r="J3718" s="46" t="s">
        <v>1508</v>
      </c>
      <c r="K3718" s="75" t="s">
        <v>1509</v>
      </c>
      <c r="L3718" s="76">
        <f t="shared" si="254"/>
        <v>0</v>
      </c>
      <c r="M3718" s="76"/>
      <c r="N3718" s="76"/>
      <c r="O3718" s="76"/>
      <c r="P3718" s="76"/>
      <c r="Q3718" s="76"/>
      <c r="R3718" s="76"/>
      <c r="S3718" s="76"/>
      <c r="T3718" s="76"/>
      <c r="U3718" s="76"/>
      <c r="V3718" s="76"/>
      <c r="W3718" s="76"/>
      <c r="X3718" s="76"/>
    </row>
    <row r="3719" spans="1:24">
      <c r="A3719" s="77"/>
      <c r="B3719" s="77"/>
      <c r="C3719" s="236"/>
      <c r="D3719" s="77"/>
      <c r="E3719" s="455"/>
      <c r="F3719" s="77"/>
      <c r="G3719" s="77"/>
      <c r="H3719" s="77"/>
      <c r="I3719" s="451"/>
      <c r="J3719" s="54"/>
      <c r="K3719" s="75" t="s">
        <v>1501</v>
      </c>
      <c r="L3719" s="76">
        <f t="shared" si="254"/>
        <v>0</v>
      </c>
      <c r="M3719" s="76"/>
      <c r="N3719" s="76"/>
      <c r="O3719" s="76"/>
      <c r="P3719" s="76"/>
      <c r="Q3719" s="76"/>
      <c r="R3719" s="76"/>
      <c r="S3719" s="76"/>
      <c r="T3719" s="76"/>
      <c r="U3719" s="76"/>
      <c r="V3719" s="76"/>
      <c r="W3719" s="76"/>
      <c r="X3719" s="76"/>
    </row>
    <row r="3720" spans="1:24">
      <c r="A3720" s="77"/>
      <c r="B3720" s="77"/>
      <c r="C3720" s="242"/>
      <c r="D3720" s="81"/>
      <c r="E3720" s="456"/>
      <c r="F3720" s="81"/>
      <c r="G3720" s="81"/>
      <c r="H3720" s="81"/>
      <c r="I3720" s="452"/>
      <c r="J3720" s="80"/>
      <c r="K3720" s="84" t="s">
        <v>1502</v>
      </c>
      <c r="L3720" s="76">
        <f t="shared" si="254"/>
        <v>2</v>
      </c>
      <c r="M3720" s="76"/>
      <c r="N3720" s="76"/>
      <c r="O3720" s="76"/>
      <c r="P3720" s="76"/>
      <c r="Q3720" s="76"/>
      <c r="R3720" s="76"/>
      <c r="S3720" s="76"/>
      <c r="T3720" s="76">
        <v>2</v>
      </c>
      <c r="U3720" s="76"/>
      <c r="V3720" s="76"/>
      <c r="W3720" s="76"/>
      <c r="X3720" s="76"/>
    </row>
    <row r="3721" spans="1:24">
      <c r="A3721" s="77"/>
      <c r="B3721" s="77"/>
      <c r="C3721" s="230" t="s">
        <v>1633</v>
      </c>
      <c r="D3721" s="58" t="s">
        <v>5636</v>
      </c>
      <c r="E3721" s="453" t="s">
        <v>5637</v>
      </c>
      <c r="F3721" s="58" t="s">
        <v>5638</v>
      </c>
      <c r="G3721" s="58" t="s">
        <v>5639</v>
      </c>
      <c r="H3721" s="58" t="s">
        <v>5640</v>
      </c>
      <c r="I3721" s="450">
        <v>0</v>
      </c>
      <c r="J3721" s="46" t="s">
        <v>1508</v>
      </c>
      <c r="K3721" s="75" t="s">
        <v>1509</v>
      </c>
      <c r="L3721" s="76">
        <f t="shared" si="254"/>
        <v>0</v>
      </c>
      <c r="M3721" s="76"/>
      <c r="N3721" s="76"/>
      <c r="O3721" s="76"/>
      <c r="P3721" s="76"/>
      <c r="Q3721" s="76"/>
      <c r="R3721" s="76"/>
      <c r="S3721" s="76"/>
      <c r="T3721" s="76"/>
      <c r="U3721" s="76"/>
      <c r="V3721" s="76"/>
      <c r="W3721" s="76"/>
      <c r="X3721" s="76"/>
    </row>
    <row r="3722" spans="1:24">
      <c r="A3722" s="77"/>
      <c r="B3722" s="77"/>
      <c r="C3722" s="236"/>
      <c r="D3722" s="77"/>
      <c r="E3722" s="455"/>
      <c r="F3722" s="77"/>
      <c r="G3722" s="77"/>
      <c r="H3722" s="77"/>
      <c r="I3722" s="451"/>
      <c r="J3722" s="54"/>
      <c r="K3722" s="75" t="s">
        <v>1501</v>
      </c>
      <c r="L3722" s="76">
        <f t="shared" si="254"/>
        <v>0</v>
      </c>
      <c r="M3722" s="76"/>
      <c r="N3722" s="76"/>
      <c r="O3722" s="76"/>
      <c r="P3722" s="76"/>
      <c r="Q3722" s="76"/>
      <c r="R3722" s="76"/>
      <c r="S3722" s="76"/>
      <c r="T3722" s="76"/>
      <c r="U3722" s="76"/>
      <c r="V3722" s="76"/>
      <c r="W3722" s="76"/>
      <c r="X3722" s="76"/>
    </row>
    <row r="3723" spans="1:24">
      <c r="A3723" s="77"/>
      <c r="B3723" s="77"/>
      <c r="C3723" s="242"/>
      <c r="D3723" s="81"/>
      <c r="E3723" s="456"/>
      <c r="F3723" s="81"/>
      <c r="G3723" s="81"/>
      <c r="H3723" s="81"/>
      <c r="I3723" s="452"/>
      <c r="J3723" s="80"/>
      <c r="K3723" s="84" t="s">
        <v>1502</v>
      </c>
      <c r="L3723" s="76">
        <f t="shared" si="254"/>
        <v>2</v>
      </c>
      <c r="M3723" s="76"/>
      <c r="N3723" s="76"/>
      <c r="O3723" s="76"/>
      <c r="P3723" s="76"/>
      <c r="Q3723" s="76"/>
      <c r="R3723" s="76"/>
      <c r="S3723" s="76"/>
      <c r="T3723" s="76">
        <v>2</v>
      </c>
      <c r="U3723" s="76"/>
      <c r="V3723" s="76"/>
      <c r="W3723" s="76"/>
      <c r="X3723" s="76"/>
    </row>
    <row r="3724" spans="1:24">
      <c r="A3724" s="77"/>
      <c r="B3724" s="77"/>
      <c r="C3724" s="230" t="s">
        <v>1622</v>
      </c>
      <c r="D3724" s="58" t="s">
        <v>5641</v>
      </c>
      <c r="E3724" s="453" t="s">
        <v>5642</v>
      </c>
      <c r="F3724" s="58" t="s">
        <v>5643</v>
      </c>
      <c r="G3724" s="58" t="s">
        <v>5644</v>
      </c>
      <c r="H3724" s="58" t="s">
        <v>5645</v>
      </c>
      <c r="I3724" s="450">
        <v>398.2</v>
      </c>
      <c r="J3724" s="46" t="s">
        <v>1508</v>
      </c>
      <c r="K3724" s="75" t="s">
        <v>1509</v>
      </c>
      <c r="L3724" s="76">
        <f t="shared" si="254"/>
        <v>2</v>
      </c>
      <c r="M3724" s="76">
        <v>1</v>
      </c>
      <c r="N3724" s="76">
        <v>1</v>
      </c>
      <c r="O3724" s="76"/>
      <c r="P3724" s="76"/>
      <c r="Q3724" s="76"/>
      <c r="R3724" s="76"/>
      <c r="S3724" s="76"/>
      <c r="T3724" s="76"/>
      <c r="U3724" s="76"/>
      <c r="V3724" s="76"/>
      <c r="W3724" s="76"/>
      <c r="X3724" s="76"/>
    </row>
    <row r="3725" spans="1:24">
      <c r="A3725" s="77"/>
      <c r="B3725" s="77"/>
      <c r="C3725" s="236"/>
      <c r="D3725" s="77"/>
      <c r="E3725" s="455"/>
      <c r="F3725" s="77"/>
      <c r="G3725" s="77"/>
      <c r="H3725" s="77"/>
      <c r="I3725" s="451"/>
      <c r="J3725" s="54"/>
      <c r="K3725" s="75" t="s">
        <v>1501</v>
      </c>
      <c r="L3725" s="76">
        <f t="shared" si="254"/>
        <v>0</v>
      </c>
      <c r="M3725" s="76"/>
      <c r="N3725" s="76"/>
      <c r="O3725" s="76"/>
      <c r="P3725" s="76"/>
      <c r="Q3725" s="76"/>
      <c r="R3725" s="76"/>
      <c r="S3725" s="76"/>
      <c r="T3725" s="76"/>
      <c r="U3725" s="76"/>
      <c r="V3725" s="76"/>
      <c r="W3725" s="76"/>
      <c r="X3725" s="76"/>
    </row>
    <row r="3726" spans="1:24">
      <c r="A3726" s="77"/>
      <c r="B3726" s="77"/>
      <c r="C3726" s="242"/>
      <c r="D3726" s="81"/>
      <c r="E3726" s="456"/>
      <c r="F3726" s="81"/>
      <c r="G3726" s="81"/>
      <c r="H3726" s="81"/>
      <c r="I3726" s="452"/>
      <c r="J3726" s="80"/>
      <c r="K3726" s="84" t="s">
        <v>1502</v>
      </c>
      <c r="L3726" s="76">
        <f t="shared" si="254"/>
        <v>0</v>
      </c>
      <c r="M3726" s="76"/>
      <c r="N3726" s="76"/>
      <c r="O3726" s="76"/>
      <c r="P3726" s="76"/>
      <c r="Q3726" s="76"/>
      <c r="R3726" s="76"/>
      <c r="S3726" s="76"/>
      <c r="T3726" s="76"/>
      <c r="U3726" s="76"/>
      <c r="V3726" s="76"/>
      <c r="W3726" s="76"/>
      <c r="X3726" s="76"/>
    </row>
    <row r="3727" spans="1:24">
      <c r="A3727" s="77"/>
      <c r="B3727" s="77"/>
      <c r="C3727" s="230" t="s">
        <v>1633</v>
      </c>
      <c r="D3727" s="58" t="s">
        <v>5646</v>
      </c>
      <c r="E3727" s="453" t="s">
        <v>5647</v>
      </c>
      <c r="F3727" s="58" t="s">
        <v>5648</v>
      </c>
      <c r="G3727" s="58" t="s">
        <v>5649</v>
      </c>
      <c r="H3727" s="58" t="s">
        <v>5650</v>
      </c>
      <c r="I3727" s="450">
        <v>0</v>
      </c>
      <c r="J3727" s="46" t="s">
        <v>1508</v>
      </c>
      <c r="K3727" s="75" t="s">
        <v>1509</v>
      </c>
      <c r="L3727" s="76">
        <f t="shared" si="254"/>
        <v>0</v>
      </c>
      <c r="M3727" s="76"/>
      <c r="N3727" s="76"/>
      <c r="O3727" s="76"/>
      <c r="P3727" s="76"/>
      <c r="Q3727" s="76"/>
      <c r="R3727" s="76"/>
      <c r="S3727" s="76"/>
      <c r="T3727" s="76"/>
      <c r="U3727" s="76"/>
      <c r="V3727" s="76"/>
      <c r="W3727" s="76"/>
      <c r="X3727" s="76"/>
    </row>
    <row r="3728" spans="1:24">
      <c r="A3728" s="77"/>
      <c r="B3728" s="77"/>
      <c r="C3728" s="236"/>
      <c r="D3728" s="77"/>
      <c r="E3728" s="455"/>
      <c r="F3728" s="77"/>
      <c r="G3728" s="77"/>
      <c r="H3728" s="77"/>
      <c r="I3728" s="451"/>
      <c r="J3728" s="54"/>
      <c r="K3728" s="75" t="s">
        <v>1501</v>
      </c>
      <c r="L3728" s="76">
        <f t="shared" si="254"/>
        <v>0</v>
      </c>
      <c r="M3728" s="76"/>
      <c r="N3728" s="76"/>
      <c r="O3728" s="76"/>
      <c r="P3728" s="76"/>
      <c r="Q3728" s="76"/>
      <c r="R3728" s="76"/>
      <c r="S3728" s="76"/>
      <c r="T3728" s="76"/>
      <c r="U3728" s="76"/>
      <c r="V3728" s="76"/>
      <c r="W3728" s="76"/>
      <c r="X3728" s="76"/>
    </row>
    <row r="3729" spans="1:24">
      <c r="A3729" s="77"/>
      <c r="B3729" s="77"/>
      <c r="C3729" s="242"/>
      <c r="D3729" s="81"/>
      <c r="E3729" s="456"/>
      <c r="F3729" s="81"/>
      <c r="G3729" s="81"/>
      <c r="H3729" s="81"/>
      <c r="I3729" s="452"/>
      <c r="J3729" s="80"/>
      <c r="K3729" s="84" t="s">
        <v>1502</v>
      </c>
      <c r="L3729" s="76">
        <f t="shared" si="254"/>
        <v>3</v>
      </c>
      <c r="M3729" s="76"/>
      <c r="N3729" s="76">
        <v>2</v>
      </c>
      <c r="O3729" s="76"/>
      <c r="P3729" s="76"/>
      <c r="Q3729" s="76"/>
      <c r="R3729" s="76"/>
      <c r="S3729" s="76"/>
      <c r="T3729" s="76">
        <v>1</v>
      </c>
      <c r="U3729" s="76"/>
      <c r="V3729" s="76"/>
      <c r="W3729" s="76"/>
      <c r="X3729" s="76"/>
    </row>
    <row r="3730" spans="1:24">
      <c r="A3730" s="77"/>
      <c r="B3730" s="77"/>
      <c r="C3730" s="230" t="s">
        <v>1633</v>
      </c>
      <c r="D3730" s="58" t="s">
        <v>5651</v>
      </c>
      <c r="E3730" s="453" t="s">
        <v>5652</v>
      </c>
      <c r="F3730" s="58" t="s">
        <v>5653</v>
      </c>
      <c r="G3730" s="58" t="s">
        <v>5654</v>
      </c>
      <c r="H3730" s="58" t="s">
        <v>5655</v>
      </c>
      <c r="I3730" s="450">
        <v>0</v>
      </c>
      <c r="J3730" s="46" t="s">
        <v>1508</v>
      </c>
      <c r="K3730" s="75" t="s">
        <v>1509</v>
      </c>
      <c r="L3730" s="76">
        <f t="shared" si="254"/>
        <v>0</v>
      </c>
      <c r="M3730" s="76"/>
      <c r="N3730" s="76"/>
      <c r="O3730" s="76"/>
      <c r="P3730" s="76"/>
      <c r="Q3730" s="76"/>
      <c r="R3730" s="76"/>
      <c r="S3730" s="76"/>
      <c r="T3730" s="76"/>
      <c r="U3730" s="76"/>
      <c r="V3730" s="76"/>
      <c r="W3730" s="76"/>
      <c r="X3730" s="76"/>
    </row>
    <row r="3731" spans="1:24">
      <c r="A3731" s="77"/>
      <c r="B3731" s="77"/>
      <c r="C3731" s="236"/>
      <c r="D3731" s="77"/>
      <c r="E3731" s="455"/>
      <c r="F3731" s="77"/>
      <c r="G3731" s="77"/>
      <c r="H3731" s="77"/>
      <c r="I3731" s="451"/>
      <c r="J3731" s="54"/>
      <c r="K3731" s="75" t="s">
        <v>1501</v>
      </c>
      <c r="L3731" s="76">
        <f t="shared" si="254"/>
        <v>0</v>
      </c>
      <c r="M3731" s="76"/>
      <c r="N3731" s="76"/>
      <c r="O3731" s="76"/>
      <c r="P3731" s="76"/>
      <c r="Q3731" s="76"/>
      <c r="R3731" s="76"/>
      <c r="S3731" s="76"/>
      <c r="T3731" s="76"/>
      <c r="U3731" s="76"/>
      <c r="V3731" s="76"/>
      <c r="W3731" s="76"/>
      <c r="X3731" s="76"/>
    </row>
    <row r="3732" spans="1:24">
      <c r="A3732" s="77"/>
      <c r="B3732" s="77"/>
      <c r="C3732" s="242"/>
      <c r="D3732" s="81"/>
      <c r="E3732" s="456"/>
      <c r="F3732" s="81"/>
      <c r="G3732" s="81"/>
      <c r="H3732" s="81"/>
      <c r="I3732" s="452"/>
      <c r="J3732" s="80"/>
      <c r="K3732" s="84" t="s">
        <v>1502</v>
      </c>
      <c r="L3732" s="76">
        <f t="shared" si="254"/>
        <v>2</v>
      </c>
      <c r="M3732" s="76"/>
      <c r="N3732" s="76"/>
      <c r="O3732" s="76"/>
      <c r="P3732" s="76"/>
      <c r="Q3732" s="76"/>
      <c r="R3732" s="76"/>
      <c r="S3732" s="76">
        <v>1</v>
      </c>
      <c r="T3732" s="76">
        <v>1</v>
      </c>
      <c r="U3732" s="76"/>
      <c r="V3732" s="76"/>
      <c r="W3732" s="76"/>
      <c r="X3732" s="76"/>
    </row>
    <row r="3733" spans="1:24">
      <c r="A3733" s="77"/>
      <c r="B3733" s="77"/>
      <c r="C3733" s="230" t="s">
        <v>1633</v>
      </c>
      <c r="D3733" s="58" t="s">
        <v>5656</v>
      </c>
      <c r="E3733" s="453" t="s">
        <v>5657</v>
      </c>
      <c r="F3733" s="58" t="s">
        <v>5658</v>
      </c>
      <c r="G3733" s="58" t="s">
        <v>5659</v>
      </c>
      <c r="H3733" s="58"/>
      <c r="I3733" s="450">
        <v>0</v>
      </c>
      <c r="J3733" s="46" t="s">
        <v>1508</v>
      </c>
      <c r="K3733" s="75" t="s">
        <v>1509</v>
      </c>
      <c r="L3733" s="76">
        <f t="shared" si="254"/>
        <v>0</v>
      </c>
      <c r="M3733" s="76"/>
      <c r="N3733" s="76"/>
      <c r="O3733" s="76"/>
      <c r="P3733" s="76"/>
      <c r="Q3733" s="76"/>
      <c r="R3733" s="76"/>
      <c r="S3733" s="76"/>
      <c r="T3733" s="76"/>
      <c r="U3733" s="76"/>
      <c r="V3733" s="76"/>
      <c r="W3733" s="76"/>
      <c r="X3733" s="76"/>
    </row>
    <row r="3734" spans="1:24">
      <c r="A3734" s="77"/>
      <c r="B3734" s="77"/>
      <c r="C3734" s="236"/>
      <c r="D3734" s="77"/>
      <c r="E3734" s="455"/>
      <c r="F3734" s="77"/>
      <c r="G3734" s="77"/>
      <c r="H3734" s="77"/>
      <c r="I3734" s="451"/>
      <c r="J3734" s="54"/>
      <c r="K3734" s="75" t="s">
        <v>1501</v>
      </c>
      <c r="L3734" s="76">
        <f t="shared" si="254"/>
        <v>0</v>
      </c>
      <c r="M3734" s="76"/>
      <c r="N3734" s="76"/>
      <c r="O3734" s="76"/>
      <c r="P3734" s="76"/>
      <c r="Q3734" s="76"/>
      <c r="R3734" s="76"/>
      <c r="S3734" s="76"/>
      <c r="T3734" s="76"/>
      <c r="U3734" s="76"/>
      <c r="V3734" s="76"/>
      <c r="W3734" s="76"/>
      <c r="X3734" s="76"/>
    </row>
    <row r="3735" spans="1:24">
      <c r="A3735" s="77"/>
      <c r="B3735" s="77"/>
      <c r="C3735" s="242"/>
      <c r="D3735" s="81"/>
      <c r="E3735" s="456"/>
      <c r="F3735" s="81"/>
      <c r="G3735" s="81"/>
      <c r="H3735" s="81"/>
      <c r="I3735" s="452"/>
      <c r="J3735" s="80"/>
      <c r="K3735" s="84" t="s">
        <v>1502</v>
      </c>
      <c r="L3735" s="76">
        <f t="shared" si="254"/>
        <v>2</v>
      </c>
      <c r="M3735" s="76"/>
      <c r="N3735" s="76"/>
      <c r="O3735" s="76"/>
      <c r="P3735" s="76"/>
      <c r="Q3735" s="76"/>
      <c r="R3735" s="76"/>
      <c r="S3735" s="76"/>
      <c r="T3735" s="76"/>
      <c r="U3735" s="76"/>
      <c r="V3735" s="76"/>
      <c r="W3735" s="76">
        <v>2</v>
      </c>
      <c r="X3735" s="76"/>
    </row>
    <row r="3736" spans="1:24">
      <c r="A3736" s="77"/>
      <c r="B3736" s="77"/>
      <c r="C3736" s="230" t="s">
        <v>1633</v>
      </c>
      <c r="D3736" s="58" t="s">
        <v>5660</v>
      </c>
      <c r="E3736" s="453" t="s">
        <v>5661</v>
      </c>
      <c r="F3736" s="58" t="s">
        <v>5662</v>
      </c>
      <c r="G3736" s="58" t="s">
        <v>5663</v>
      </c>
      <c r="H3736" s="58" t="s">
        <v>5664</v>
      </c>
      <c r="I3736" s="450">
        <v>0</v>
      </c>
      <c r="J3736" s="46" t="s">
        <v>1508</v>
      </c>
      <c r="K3736" s="75" t="s">
        <v>1509</v>
      </c>
      <c r="L3736" s="76">
        <f t="shared" si="254"/>
        <v>0</v>
      </c>
      <c r="M3736" s="76"/>
      <c r="N3736" s="76"/>
      <c r="O3736" s="76"/>
      <c r="P3736" s="76"/>
      <c r="Q3736" s="76"/>
      <c r="R3736" s="76"/>
      <c r="S3736" s="76"/>
      <c r="T3736" s="76"/>
      <c r="U3736" s="76"/>
      <c r="V3736" s="76"/>
      <c r="W3736" s="76"/>
      <c r="X3736" s="76"/>
    </row>
    <row r="3737" spans="1:24">
      <c r="A3737" s="77"/>
      <c r="B3737" s="77"/>
      <c r="C3737" s="236"/>
      <c r="D3737" s="77"/>
      <c r="E3737" s="455"/>
      <c r="F3737" s="77"/>
      <c r="G3737" s="77"/>
      <c r="H3737" s="77"/>
      <c r="I3737" s="451"/>
      <c r="J3737" s="54"/>
      <c r="K3737" s="75" t="s">
        <v>1501</v>
      </c>
      <c r="L3737" s="76">
        <f t="shared" si="254"/>
        <v>0</v>
      </c>
      <c r="M3737" s="76"/>
      <c r="N3737" s="76"/>
      <c r="O3737" s="76"/>
      <c r="P3737" s="76"/>
      <c r="Q3737" s="76"/>
      <c r="R3737" s="76"/>
      <c r="S3737" s="76"/>
      <c r="T3737" s="76"/>
      <c r="U3737" s="76"/>
      <c r="V3737" s="76"/>
      <c r="W3737" s="76"/>
      <c r="X3737" s="76"/>
    </row>
    <row r="3738" spans="1:24">
      <c r="A3738" s="77"/>
      <c r="B3738" s="77"/>
      <c r="C3738" s="242"/>
      <c r="D3738" s="81"/>
      <c r="E3738" s="456"/>
      <c r="F3738" s="81"/>
      <c r="G3738" s="81"/>
      <c r="H3738" s="81"/>
      <c r="I3738" s="452"/>
      <c r="J3738" s="80"/>
      <c r="K3738" s="84" t="s">
        <v>1502</v>
      </c>
      <c r="L3738" s="76">
        <f t="shared" si="254"/>
        <v>2</v>
      </c>
      <c r="M3738" s="76"/>
      <c r="N3738" s="76"/>
      <c r="O3738" s="76"/>
      <c r="P3738" s="76"/>
      <c r="Q3738" s="76"/>
      <c r="R3738" s="76"/>
      <c r="S3738" s="76"/>
      <c r="T3738" s="76"/>
      <c r="U3738" s="76"/>
      <c r="V3738" s="76"/>
      <c r="W3738" s="76">
        <v>2</v>
      </c>
      <c r="X3738" s="76"/>
    </row>
    <row r="3739" spans="1:24">
      <c r="A3739" s="77"/>
      <c r="B3739" s="77"/>
      <c r="C3739" s="230" t="s">
        <v>1633</v>
      </c>
      <c r="D3739" s="58" t="s">
        <v>5665</v>
      </c>
      <c r="E3739" s="453" t="s">
        <v>5666</v>
      </c>
      <c r="F3739" s="58" t="s">
        <v>5667</v>
      </c>
      <c r="G3739" s="58" t="s">
        <v>5668</v>
      </c>
      <c r="H3739" s="58" t="s">
        <v>5669</v>
      </c>
      <c r="I3739" s="450">
        <v>0</v>
      </c>
      <c r="J3739" s="46" t="s">
        <v>1508</v>
      </c>
      <c r="K3739" s="75" t="s">
        <v>1509</v>
      </c>
      <c r="L3739" s="76">
        <f t="shared" si="254"/>
        <v>0</v>
      </c>
      <c r="M3739" s="76"/>
      <c r="N3739" s="76"/>
      <c r="O3739" s="76"/>
      <c r="P3739" s="76"/>
      <c r="Q3739" s="76"/>
      <c r="R3739" s="76"/>
      <c r="S3739" s="76"/>
      <c r="T3739" s="76"/>
      <c r="U3739" s="76"/>
      <c r="V3739" s="76"/>
      <c r="W3739" s="76"/>
      <c r="X3739" s="76"/>
    </row>
    <row r="3740" spans="1:24">
      <c r="A3740" s="77"/>
      <c r="B3740" s="77"/>
      <c r="C3740" s="236"/>
      <c r="D3740" s="77"/>
      <c r="E3740" s="455"/>
      <c r="F3740" s="77"/>
      <c r="G3740" s="77"/>
      <c r="H3740" s="77"/>
      <c r="I3740" s="451"/>
      <c r="J3740" s="54"/>
      <c r="K3740" s="75" t="s">
        <v>1501</v>
      </c>
      <c r="L3740" s="76">
        <f t="shared" si="254"/>
        <v>0</v>
      </c>
      <c r="M3740" s="76"/>
      <c r="N3740" s="76"/>
      <c r="O3740" s="76"/>
      <c r="P3740" s="76"/>
      <c r="Q3740" s="76"/>
      <c r="R3740" s="76"/>
      <c r="S3740" s="76"/>
      <c r="T3740" s="76"/>
      <c r="U3740" s="76"/>
      <c r="V3740" s="76"/>
      <c r="W3740" s="76"/>
      <c r="X3740" s="76"/>
    </row>
    <row r="3741" spans="1:24">
      <c r="A3741" s="77"/>
      <c r="B3741" s="77"/>
      <c r="C3741" s="242"/>
      <c r="D3741" s="81"/>
      <c r="E3741" s="456"/>
      <c r="F3741" s="81"/>
      <c r="G3741" s="81"/>
      <c r="H3741" s="81"/>
      <c r="I3741" s="452"/>
      <c r="J3741" s="80"/>
      <c r="K3741" s="84" t="s">
        <v>1502</v>
      </c>
      <c r="L3741" s="76">
        <f t="shared" si="254"/>
        <v>2</v>
      </c>
      <c r="M3741" s="76">
        <v>1</v>
      </c>
      <c r="N3741" s="76"/>
      <c r="O3741" s="76"/>
      <c r="P3741" s="76"/>
      <c r="Q3741" s="76"/>
      <c r="R3741" s="76"/>
      <c r="S3741" s="76">
        <v>1</v>
      </c>
      <c r="T3741" s="76"/>
      <c r="U3741" s="76"/>
      <c r="V3741" s="76"/>
      <c r="W3741" s="76"/>
      <c r="X3741" s="76"/>
    </row>
    <row r="3742" spans="1:24">
      <c r="A3742" s="77"/>
      <c r="B3742" s="77"/>
      <c r="C3742" s="230" t="s">
        <v>1633</v>
      </c>
      <c r="D3742" s="58" t="s">
        <v>5670</v>
      </c>
      <c r="E3742" s="453" t="s">
        <v>5671</v>
      </c>
      <c r="F3742" s="58" t="s">
        <v>5672</v>
      </c>
      <c r="G3742" s="58" t="s">
        <v>5673</v>
      </c>
      <c r="H3742" s="58"/>
      <c r="I3742" s="450">
        <v>13230</v>
      </c>
      <c r="J3742" s="46" t="s">
        <v>1508</v>
      </c>
      <c r="K3742" s="75" t="s">
        <v>1509</v>
      </c>
      <c r="L3742" s="76">
        <f t="shared" si="254"/>
        <v>0</v>
      </c>
      <c r="M3742" s="76"/>
      <c r="N3742" s="76"/>
      <c r="O3742" s="76"/>
      <c r="P3742" s="76"/>
      <c r="Q3742" s="76"/>
      <c r="R3742" s="76"/>
      <c r="S3742" s="76"/>
      <c r="T3742" s="76"/>
      <c r="U3742" s="76"/>
      <c r="V3742" s="76"/>
      <c r="W3742" s="76"/>
      <c r="X3742" s="76"/>
    </row>
    <row r="3743" spans="1:24">
      <c r="A3743" s="77"/>
      <c r="B3743" s="77"/>
      <c r="C3743" s="236"/>
      <c r="D3743" s="77"/>
      <c r="E3743" s="455"/>
      <c r="F3743" s="77"/>
      <c r="G3743" s="77"/>
      <c r="H3743" s="77"/>
      <c r="I3743" s="451"/>
      <c r="J3743" s="54"/>
      <c r="K3743" s="75" t="s">
        <v>1501</v>
      </c>
      <c r="L3743" s="76">
        <f t="shared" si="254"/>
        <v>0</v>
      </c>
      <c r="M3743" s="76"/>
      <c r="N3743" s="76"/>
      <c r="O3743" s="76"/>
      <c r="P3743" s="76"/>
      <c r="Q3743" s="76"/>
      <c r="R3743" s="76"/>
      <c r="S3743" s="76"/>
      <c r="T3743" s="76"/>
      <c r="U3743" s="76"/>
      <c r="V3743" s="76"/>
      <c r="W3743" s="76"/>
      <c r="X3743" s="76"/>
    </row>
    <row r="3744" spans="1:24">
      <c r="A3744" s="77"/>
      <c r="B3744" s="77"/>
      <c r="C3744" s="242"/>
      <c r="D3744" s="81"/>
      <c r="E3744" s="456"/>
      <c r="F3744" s="81"/>
      <c r="G3744" s="81"/>
      <c r="H3744" s="81"/>
      <c r="I3744" s="452"/>
      <c r="J3744" s="80"/>
      <c r="K3744" s="84" t="s">
        <v>1502</v>
      </c>
      <c r="L3744" s="76">
        <f t="shared" si="254"/>
        <v>5</v>
      </c>
      <c r="M3744" s="76"/>
      <c r="N3744" s="76"/>
      <c r="O3744" s="76"/>
      <c r="P3744" s="76"/>
      <c r="Q3744" s="76"/>
      <c r="R3744" s="76"/>
      <c r="S3744" s="76"/>
      <c r="T3744" s="76">
        <v>5</v>
      </c>
      <c r="U3744" s="76"/>
      <c r="V3744" s="76"/>
      <c r="W3744" s="76"/>
      <c r="X3744" s="76"/>
    </row>
    <row r="3745" spans="1:24">
      <c r="A3745" s="77"/>
      <c r="B3745" s="77"/>
      <c r="C3745" s="230" t="s">
        <v>1633</v>
      </c>
      <c r="D3745" s="58" t="s">
        <v>5674</v>
      </c>
      <c r="E3745" s="453" t="s">
        <v>5675</v>
      </c>
      <c r="F3745" s="58" t="s">
        <v>5676</v>
      </c>
      <c r="G3745" s="58" t="s">
        <v>5677</v>
      </c>
      <c r="H3745" s="58" t="s">
        <v>5678</v>
      </c>
      <c r="I3745" s="450">
        <v>0</v>
      </c>
      <c r="J3745" s="46" t="s">
        <v>1508</v>
      </c>
      <c r="K3745" s="75" t="s">
        <v>1509</v>
      </c>
      <c r="L3745" s="76">
        <f t="shared" si="254"/>
        <v>0</v>
      </c>
      <c r="M3745" s="76"/>
      <c r="N3745" s="76"/>
      <c r="O3745" s="76"/>
      <c r="P3745" s="76"/>
      <c r="Q3745" s="76"/>
      <c r="R3745" s="76"/>
      <c r="S3745" s="76"/>
      <c r="T3745" s="76"/>
      <c r="U3745" s="76"/>
      <c r="V3745" s="76"/>
      <c r="W3745" s="76"/>
      <c r="X3745" s="76"/>
    </row>
    <row r="3746" spans="1:24">
      <c r="A3746" s="77"/>
      <c r="B3746" s="77"/>
      <c r="C3746" s="236"/>
      <c r="D3746" s="77"/>
      <c r="E3746" s="455"/>
      <c r="F3746" s="77"/>
      <c r="G3746" s="77"/>
      <c r="H3746" s="77"/>
      <c r="I3746" s="451"/>
      <c r="J3746" s="54"/>
      <c r="K3746" s="75" t="s">
        <v>1501</v>
      </c>
      <c r="L3746" s="76">
        <f t="shared" si="254"/>
        <v>0</v>
      </c>
      <c r="M3746" s="76"/>
      <c r="N3746" s="76"/>
      <c r="O3746" s="76"/>
      <c r="P3746" s="76"/>
      <c r="Q3746" s="76"/>
      <c r="R3746" s="76"/>
      <c r="S3746" s="76"/>
      <c r="T3746" s="76"/>
      <c r="U3746" s="76"/>
      <c r="V3746" s="76"/>
      <c r="W3746" s="76"/>
      <c r="X3746" s="76"/>
    </row>
    <row r="3747" spans="1:24">
      <c r="A3747" s="77"/>
      <c r="B3747" s="77"/>
      <c r="C3747" s="242"/>
      <c r="D3747" s="81"/>
      <c r="E3747" s="456"/>
      <c r="F3747" s="81"/>
      <c r="G3747" s="81"/>
      <c r="H3747" s="81"/>
      <c r="I3747" s="452"/>
      <c r="J3747" s="80"/>
      <c r="K3747" s="84" t="s">
        <v>1502</v>
      </c>
      <c r="L3747" s="76">
        <f t="shared" si="254"/>
        <v>2</v>
      </c>
      <c r="M3747" s="76"/>
      <c r="N3747" s="76"/>
      <c r="O3747" s="76"/>
      <c r="P3747" s="76"/>
      <c r="Q3747" s="76"/>
      <c r="R3747" s="76"/>
      <c r="S3747" s="76"/>
      <c r="T3747" s="76"/>
      <c r="U3747" s="76"/>
      <c r="V3747" s="76"/>
      <c r="W3747" s="76">
        <v>2</v>
      </c>
      <c r="X3747" s="76"/>
    </row>
    <row r="3748" spans="1:24">
      <c r="A3748" s="77"/>
      <c r="B3748" s="77"/>
      <c r="C3748" s="230" t="s">
        <v>1609</v>
      </c>
      <c r="D3748" s="58" t="s">
        <v>5679</v>
      </c>
      <c r="E3748" s="453" t="s">
        <v>5680</v>
      </c>
      <c r="F3748" s="58" t="s">
        <v>5681</v>
      </c>
      <c r="G3748" s="58" t="s">
        <v>5682</v>
      </c>
      <c r="H3748" s="58" t="s">
        <v>5683</v>
      </c>
      <c r="I3748" s="450">
        <v>15488</v>
      </c>
      <c r="J3748" s="46" t="s">
        <v>1508</v>
      </c>
      <c r="K3748" s="75" t="s">
        <v>1509</v>
      </c>
      <c r="L3748" s="76">
        <f t="shared" si="254"/>
        <v>3</v>
      </c>
      <c r="M3748" s="76"/>
      <c r="N3748" s="76">
        <v>1</v>
      </c>
      <c r="O3748" s="76">
        <v>1</v>
      </c>
      <c r="P3748" s="76"/>
      <c r="Q3748" s="76"/>
      <c r="R3748" s="76"/>
      <c r="S3748" s="76"/>
      <c r="T3748" s="76"/>
      <c r="U3748" s="76"/>
      <c r="V3748" s="76"/>
      <c r="W3748" s="76">
        <v>1</v>
      </c>
      <c r="X3748" s="76"/>
    </row>
    <row r="3749" spans="1:24">
      <c r="A3749" s="77"/>
      <c r="B3749" s="77"/>
      <c r="C3749" s="236"/>
      <c r="D3749" s="77"/>
      <c r="E3749" s="455"/>
      <c r="F3749" s="77"/>
      <c r="G3749" s="77"/>
      <c r="H3749" s="77"/>
      <c r="I3749" s="451"/>
      <c r="J3749" s="54"/>
      <c r="K3749" s="75" t="s">
        <v>1501</v>
      </c>
      <c r="L3749" s="76">
        <f t="shared" si="254"/>
        <v>0</v>
      </c>
      <c r="M3749" s="76"/>
      <c r="N3749" s="76"/>
      <c r="O3749" s="76"/>
      <c r="P3749" s="76"/>
      <c r="Q3749" s="76"/>
      <c r="R3749" s="76"/>
      <c r="S3749" s="76"/>
      <c r="T3749" s="76"/>
      <c r="U3749" s="76"/>
      <c r="V3749" s="76"/>
      <c r="W3749" s="76"/>
      <c r="X3749" s="76"/>
    </row>
    <row r="3750" spans="1:24">
      <c r="A3750" s="77"/>
      <c r="B3750" s="77"/>
      <c r="C3750" s="242"/>
      <c r="D3750" s="81"/>
      <c r="E3750" s="456"/>
      <c r="F3750" s="81"/>
      <c r="G3750" s="81"/>
      <c r="H3750" s="81"/>
      <c r="I3750" s="452"/>
      <c r="J3750" s="80"/>
      <c r="K3750" s="84" t="s">
        <v>1502</v>
      </c>
      <c r="L3750" s="76">
        <f t="shared" si="254"/>
        <v>4</v>
      </c>
      <c r="M3750" s="76"/>
      <c r="N3750" s="76"/>
      <c r="O3750" s="76"/>
      <c r="P3750" s="76"/>
      <c r="Q3750" s="76"/>
      <c r="R3750" s="76"/>
      <c r="S3750" s="76"/>
      <c r="T3750" s="76">
        <v>3</v>
      </c>
      <c r="U3750" s="76"/>
      <c r="V3750" s="76"/>
      <c r="W3750" s="76">
        <v>1</v>
      </c>
      <c r="X3750" s="76"/>
    </row>
    <row r="3751" spans="1:24">
      <c r="A3751" s="77"/>
      <c r="B3751" s="77"/>
      <c r="C3751" s="230" t="s">
        <v>1633</v>
      </c>
      <c r="D3751" s="58" t="s">
        <v>5684</v>
      </c>
      <c r="E3751" s="453" t="s">
        <v>5685</v>
      </c>
      <c r="F3751" s="58" t="s">
        <v>5686</v>
      </c>
      <c r="G3751" s="58" t="s">
        <v>5687</v>
      </c>
      <c r="H3751" s="58" t="s">
        <v>5688</v>
      </c>
      <c r="I3751" s="450">
        <v>0</v>
      </c>
      <c r="J3751" s="46" t="s">
        <v>1508</v>
      </c>
      <c r="K3751" s="75" t="s">
        <v>1509</v>
      </c>
      <c r="L3751" s="76">
        <f t="shared" si="254"/>
        <v>0</v>
      </c>
      <c r="M3751" s="76"/>
      <c r="N3751" s="76"/>
      <c r="O3751" s="76"/>
      <c r="P3751" s="76"/>
      <c r="Q3751" s="76"/>
      <c r="R3751" s="76"/>
      <c r="S3751" s="76"/>
      <c r="T3751" s="76"/>
      <c r="U3751" s="76"/>
      <c r="V3751" s="76"/>
      <c r="W3751" s="76"/>
      <c r="X3751" s="76"/>
    </row>
    <row r="3752" spans="1:24">
      <c r="A3752" s="77"/>
      <c r="B3752" s="77"/>
      <c r="C3752" s="236"/>
      <c r="D3752" s="77"/>
      <c r="E3752" s="455"/>
      <c r="F3752" s="77"/>
      <c r="G3752" s="77"/>
      <c r="H3752" s="77"/>
      <c r="I3752" s="451"/>
      <c r="J3752" s="54"/>
      <c r="K3752" s="75" t="s">
        <v>1501</v>
      </c>
      <c r="L3752" s="76">
        <f t="shared" si="254"/>
        <v>0</v>
      </c>
      <c r="M3752" s="76"/>
      <c r="N3752" s="76"/>
      <c r="O3752" s="76"/>
      <c r="P3752" s="76"/>
      <c r="Q3752" s="76"/>
      <c r="R3752" s="76"/>
      <c r="S3752" s="76"/>
      <c r="T3752" s="76"/>
      <c r="U3752" s="76"/>
      <c r="V3752" s="76"/>
      <c r="W3752" s="76"/>
      <c r="X3752" s="76"/>
    </row>
    <row r="3753" spans="1:24">
      <c r="A3753" s="77"/>
      <c r="B3753" s="77"/>
      <c r="C3753" s="242"/>
      <c r="D3753" s="81"/>
      <c r="E3753" s="456"/>
      <c r="F3753" s="81"/>
      <c r="G3753" s="81"/>
      <c r="H3753" s="81"/>
      <c r="I3753" s="452"/>
      <c r="J3753" s="80"/>
      <c r="K3753" s="84" t="s">
        <v>1502</v>
      </c>
      <c r="L3753" s="76">
        <f t="shared" si="254"/>
        <v>2</v>
      </c>
      <c r="M3753" s="76"/>
      <c r="N3753" s="76"/>
      <c r="O3753" s="76">
        <v>2</v>
      </c>
      <c r="P3753" s="76"/>
      <c r="Q3753" s="76"/>
      <c r="R3753" s="76"/>
      <c r="S3753" s="76"/>
      <c r="T3753" s="76"/>
      <c r="U3753" s="76"/>
      <c r="V3753" s="76"/>
      <c r="W3753" s="76"/>
      <c r="X3753" s="76"/>
    </row>
    <row r="3754" spans="1:24">
      <c r="A3754" s="77"/>
      <c r="B3754" s="77"/>
      <c r="C3754" s="230" t="s">
        <v>1633</v>
      </c>
      <c r="D3754" s="58" t="s">
        <v>5689</v>
      </c>
      <c r="E3754" s="453" t="s">
        <v>5690</v>
      </c>
      <c r="F3754" s="58" t="s">
        <v>5691</v>
      </c>
      <c r="G3754" s="58" t="s">
        <v>5692</v>
      </c>
      <c r="H3754" s="58" t="s">
        <v>5693</v>
      </c>
      <c r="I3754" s="450">
        <v>1340</v>
      </c>
      <c r="J3754" s="46" t="s">
        <v>1508</v>
      </c>
      <c r="K3754" s="75" t="s">
        <v>1509</v>
      </c>
      <c r="L3754" s="76">
        <f t="shared" si="254"/>
        <v>0</v>
      </c>
      <c r="M3754" s="76"/>
      <c r="N3754" s="76"/>
      <c r="O3754" s="76"/>
      <c r="P3754" s="76"/>
      <c r="Q3754" s="76"/>
      <c r="R3754" s="76"/>
      <c r="S3754" s="76"/>
      <c r="T3754" s="76"/>
      <c r="U3754" s="76"/>
      <c r="V3754" s="76"/>
      <c r="W3754" s="76"/>
      <c r="X3754" s="76"/>
    </row>
    <row r="3755" spans="1:24">
      <c r="A3755" s="77"/>
      <c r="B3755" s="77"/>
      <c r="C3755" s="236"/>
      <c r="D3755" s="77"/>
      <c r="E3755" s="455"/>
      <c r="F3755" s="77"/>
      <c r="G3755" s="77"/>
      <c r="H3755" s="77"/>
      <c r="I3755" s="451"/>
      <c r="J3755" s="54"/>
      <c r="K3755" s="75" t="s">
        <v>1501</v>
      </c>
      <c r="L3755" s="76">
        <f t="shared" si="254"/>
        <v>0</v>
      </c>
      <c r="M3755" s="76"/>
      <c r="N3755" s="76"/>
      <c r="O3755" s="76"/>
      <c r="P3755" s="76"/>
      <c r="Q3755" s="76"/>
      <c r="R3755" s="76"/>
      <c r="S3755" s="76"/>
      <c r="T3755" s="76"/>
      <c r="U3755" s="76"/>
      <c r="V3755" s="76"/>
      <c r="W3755" s="76"/>
      <c r="X3755" s="76"/>
    </row>
    <row r="3756" spans="1:24">
      <c r="A3756" s="77"/>
      <c r="B3756" s="77"/>
      <c r="C3756" s="242"/>
      <c r="D3756" s="81"/>
      <c r="E3756" s="456"/>
      <c r="F3756" s="81"/>
      <c r="G3756" s="81"/>
      <c r="H3756" s="81"/>
      <c r="I3756" s="452"/>
      <c r="J3756" s="80"/>
      <c r="K3756" s="84" t="s">
        <v>1502</v>
      </c>
      <c r="L3756" s="76">
        <f t="shared" si="254"/>
        <v>2</v>
      </c>
      <c r="M3756" s="76"/>
      <c r="N3756" s="76"/>
      <c r="O3756" s="76"/>
      <c r="P3756" s="76"/>
      <c r="Q3756" s="76"/>
      <c r="R3756" s="76"/>
      <c r="S3756" s="76"/>
      <c r="T3756" s="76"/>
      <c r="U3756" s="76"/>
      <c r="V3756" s="76"/>
      <c r="W3756" s="76">
        <v>2</v>
      </c>
      <c r="X3756" s="76"/>
    </row>
    <row r="3757" spans="1:24">
      <c r="A3757" s="77"/>
      <c r="B3757" s="77"/>
      <c r="C3757" s="230" t="s">
        <v>1633</v>
      </c>
      <c r="D3757" s="58" t="s">
        <v>5694</v>
      </c>
      <c r="E3757" s="453" t="s">
        <v>5695</v>
      </c>
      <c r="F3757" s="58" t="s">
        <v>5696</v>
      </c>
      <c r="G3757" s="58" t="s">
        <v>5697</v>
      </c>
      <c r="H3757" s="58" t="s">
        <v>5698</v>
      </c>
      <c r="I3757" s="450">
        <v>4.3</v>
      </c>
      <c r="J3757" s="46" t="s">
        <v>1508</v>
      </c>
      <c r="K3757" s="75" t="s">
        <v>1509</v>
      </c>
      <c r="L3757" s="76">
        <f t="shared" si="254"/>
        <v>0</v>
      </c>
      <c r="M3757" s="76"/>
      <c r="N3757" s="76"/>
      <c r="O3757" s="76"/>
      <c r="P3757" s="76"/>
      <c r="Q3757" s="76"/>
      <c r="R3757" s="76"/>
      <c r="S3757" s="76"/>
      <c r="T3757" s="76"/>
      <c r="U3757" s="76"/>
      <c r="V3757" s="76"/>
      <c r="W3757" s="76"/>
      <c r="X3757" s="76"/>
    </row>
    <row r="3758" spans="1:24">
      <c r="A3758" s="77"/>
      <c r="B3758" s="77"/>
      <c r="C3758" s="236"/>
      <c r="D3758" s="77"/>
      <c r="E3758" s="455"/>
      <c r="F3758" s="77"/>
      <c r="G3758" s="77"/>
      <c r="H3758" s="77"/>
      <c r="I3758" s="451"/>
      <c r="J3758" s="54"/>
      <c r="K3758" s="75" t="s">
        <v>1501</v>
      </c>
      <c r="L3758" s="76">
        <f t="shared" si="254"/>
        <v>0</v>
      </c>
      <c r="M3758" s="76"/>
      <c r="N3758" s="76"/>
      <c r="O3758" s="76"/>
      <c r="P3758" s="76"/>
      <c r="Q3758" s="76"/>
      <c r="R3758" s="76"/>
      <c r="S3758" s="76"/>
      <c r="T3758" s="76"/>
      <c r="U3758" s="76"/>
      <c r="V3758" s="76"/>
      <c r="W3758" s="76"/>
      <c r="X3758" s="76"/>
    </row>
    <row r="3759" spans="1:24">
      <c r="A3759" s="77"/>
      <c r="B3759" s="77"/>
      <c r="C3759" s="242"/>
      <c r="D3759" s="81"/>
      <c r="E3759" s="456"/>
      <c r="F3759" s="81"/>
      <c r="G3759" s="81"/>
      <c r="H3759" s="81"/>
      <c r="I3759" s="452"/>
      <c r="J3759" s="80"/>
      <c r="K3759" s="84" t="s">
        <v>1502</v>
      </c>
      <c r="L3759" s="76">
        <f t="shared" si="254"/>
        <v>2</v>
      </c>
      <c r="M3759" s="76"/>
      <c r="N3759" s="76"/>
      <c r="O3759" s="76">
        <v>2</v>
      </c>
      <c r="P3759" s="76"/>
      <c r="Q3759" s="76"/>
      <c r="R3759" s="76"/>
      <c r="S3759" s="76"/>
      <c r="T3759" s="76"/>
      <c r="U3759" s="76"/>
      <c r="V3759" s="76"/>
      <c r="W3759" s="76"/>
      <c r="X3759" s="76"/>
    </row>
    <row r="3760" spans="1:24">
      <c r="A3760" s="77"/>
      <c r="B3760" s="77"/>
      <c r="C3760" s="230" t="s">
        <v>1633</v>
      </c>
      <c r="D3760" s="58" t="s">
        <v>5699</v>
      </c>
      <c r="E3760" s="453" t="s">
        <v>5700</v>
      </c>
      <c r="F3760" s="58" t="s">
        <v>5701</v>
      </c>
      <c r="G3760" s="58" t="s">
        <v>5702</v>
      </c>
      <c r="H3760" s="58" t="s">
        <v>5703</v>
      </c>
      <c r="I3760" s="450">
        <v>0</v>
      </c>
      <c r="J3760" s="46" t="s">
        <v>1508</v>
      </c>
      <c r="K3760" s="75" t="s">
        <v>1509</v>
      </c>
      <c r="L3760" s="76">
        <f t="shared" si="254"/>
        <v>0</v>
      </c>
      <c r="M3760" s="76"/>
      <c r="N3760" s="76"/>
      <c r="O3760" s="76"/>
      <c r="P3760" s="76"/>
      <c r="Q3760" s="76"/>
      <c r="R3760" s="76"/>
      <c r="S3760" s="76"/>
      <c r="T3760" s="76"/>
      <c r="U3760" s="76"/>
      <c r="V3760" s="76"/>
      <c r="W3760" s="76"/>
      <c r="X3760" s="76"/>
    </row>
    <row r="3761" spans="1:24">
      <c r="A3761" s="77"/>
      <c r="B3761" s="77"/>
      <c r="C3761" s="236"/>
      <c r="D3761" s="77"/>
      <c r="E3761" s="455"/>
      <c r="F3761" s="77"/>
      <c r="G3761" s="77"/>
      <c r="H3761" s="77"/>
      <c r="I3761" s="451"/>
      <c r="J3761" s="54"/>
      <c r="K3761" s="75" t="s">
        <v>1501</v>
      </c>
      <c r="L3761" s="76">
        <f t="shared" si="254"/>
        <v>0</v>
      </c>
      <c r="M3761" s="76"/>
      <c r="N3761" s="76"/>
      <c r="O3761" s="76"/>
      <c r="P3761" s="76"/>
      <c r="Q3761" s="76"/>
      <c r="R3761" s="76"/>
      <c r="S3761" s="76"/>
      <c r="T3761" s="76"/>
      <c r="U3761" s="76"/>
      <c r="V3761" s="76"/>
      <c r="W3761" s="76"/>
      <c r="X3761" s="76"/>
    </row>
    <row r="3762" spans="1:24">
      <c r="A3762" s="77"/>
      <c r="B3762" s="77"/>
      <c r="C3762" s="242"/>
      <c r="D3762" s="81"/>
      <c r="E3762" s="456"/>
      <c r="F3762" s="81"/>
      <c r="G3762" s="81"/>
      <c r="H3762" s="81"/>
      <c r="I3762" s="452"/>
      <c r="J3762" s="80"/>
      <c r="K3762" s="84" t="s">
        <v>1502</v>
      </c>
      <c r="L3762" s="76">
        <f t="shared" si="254"/>
        <v>2</v>
      </c>
      <c r="M3762" s="76"/>
      <c r="N3762" s="76"/>
      <c r="O3762" s="76"/>
      <c r="P3762" s="76"/>
      <c r="Q3762" s="76"/>
      <c r="R3762" s="76"/>
      <c r="S3762" s="76">
        <v>1</v>
      </c>
      <c r="T3762" s="76"/>
      <c r="U3762" s="76"/>
      <c r="V3762" s="76"/>
      <c r="W3762" s="76">
        <v>1</v>
      </c>
      <c r="X3762" s="76"/>
    </row>
    <row r="3763" spans="1:24">
      <c r="A3763" s="77"/>
      <c r="B3763" s="77"/>
      <c r="C3763" s="230" t="s">
        <v>1622</v>
      </c>
      <c r="D3763" s="58" t="s">
        <v>5704</v>
      </c>
      <c r="E3763" s="453" t="s">
        <v>5705</v>
      </c>
      <c r="F3763" s="58" t="s">
        <v>5706</v>
      </c>
      <c r="G3763" s="58" t="s">
        <v>5707</v>
      </c>
      <c r="H3763" s="58" t="s">
        <v>5708</v>
      </c>
      <c r="I3763" s="450">
        <v>0</v>
      </c>
      <c r="J3763" s="46" t="s">
        <v>1508</v>
      </c>
      <c r="K3763" s="75" t="s">
        <v>1509</v>
      </c>
      <c r="L3763" s="76">
        <f>SUM(M3763:X3763)</f>
        <v>15</v>
      </c>
      <c r="M3763" s="76">
        <v>2</v>
      </c>
      <c r="N3763" s="76">
        <v>4</v>
      </c>
      <c r="O3763" s="76"/>
      <c r="P3763" s="76"/>
      <c r="Q3763" s="76"/>
      <c r="R3763" s="76"/>
      <c r="S3763" s="76">
        <v>6</v>
      </c>
      <c r="T3763" s="76">
        <v>3</v>
      </c>
      <c r="U3763" s="76"/>
      <c r="V3763" s="76"/>
      <c r="W3763" s="76"/>
      <c r="X3763" s="76"/>
    </row>
    <row r="3764" spans="1:24">
      <c r="A3764" s="77"/>
      <c r="B3764" s="77"/>
      <c r="C3764" s="236"/>
      <c r="D3764" s="77"/>
      <c r="E3764" s="455"/>
      <c r="F3764" s="77"/>
      <c r="G3764" s="77"/>
      <c r="H3764" s="77"/>
      <c r="I3764" s="451"/>
      <c r="J3764" s="54"/>
      <c r="K3764" s="75" t="s">
        <v>1501</v>
      </c>
      <c r="L3764" s="76">
        <f>SUM(M3764:X3764)</f>
        <v>0</v>
      </c>
      <c r="M3764" s="76"/>
      <c r="N3764" s="76"/>
      <c r="O3764" s="76"/>
      <c r="P3764" s="76"/>
      <c r="Q3764" s="76"/>
      <c r="R3764" s="76"/>
      <c r="S3764" s="76"/>
      <c r="T3764" s="76"/>
      <c r="U3764" s="76"/>
      <c r="V3764" s="76"/>
      <c r="W3764" s="76"/>
      <c r="X3764" s="76"/>
    </row>
    <row r="3765" spans="1:24">
      <c r="A3765" s="77"/>
      <c r="B3765" s="77"/>
      <c r="C3765" s="242"/>
      <c r="D3765" s="81"/>
      <c r="E3765" s="456"/>
      <c r="F3765" s="81"/>
      <c r="G3765" s="81"/>
      <c r="H3765" s="81"/>
      <c r="I3765" s="452"/>
      <c r="J3765" s="80"/>
      <c r="K3765" s="84" t="s">
        <v>1502</v>
      </c>
      <c r="L3765" s="76">
        <f>SUM(M3765:X3765)</f>
        <v>0</v>
      </c>
      <c r="M3765" s="76"/>
      <c r="N3765" s="76"/>
      <c r="O3765" s="76"/>
      <c r="P3765" s="76"/>
      <c r="Q3765" s="76"/>
      <c r="R3765" s="76"/>
      <c r="S3765" s="76"/>
      <c r="T3765" s="76"/>
      <c r="U3765" s="76"/>
      <c r="V3765" s="76"/>
      <c r="W3765" s="76"/>
      <c r="X3765" s="76"/>
    </row>
    <row r="3766" spans="1:24">
      <c r="A3766" s="77"/>
      <c r="B3766" s="77"/>
      <c r="C3766" s="230" t="s">
        <v>1633</v>
      </c>
      <c r="D3766" s="58" t="s">
        <v>5709</v>
      </c>
      <c r="E3766" s="453" t="s">
        <v>5710</v>
      </c>
      <c r="F3766" s="58" t="s">
        <v>5711</v>
      </c>
      <c r="G3766" s="58" t="s">
        <v>5712</v>
      </c>
      <c r="H3766" s="58" t="s">
        <v>5713</v>
      </c>
      <c r="I3766" s="450">
        <v>0</v>
      </c>
      <c r="J3766" s="46" t="s">
        <v>1508</v>
      </c>
      <c r="K3766" s="75" t="s">
        <v>1509</v>
      </c>
      <c r="L3766" s="76">
        <f t="shared" ref="L3766:L3786" si="255">SUM(M3766:X3766)</f>
        <v>0</v>
      </c>
      <c r="M3766" s="76"/>
      <c r="N3766" s="76"/>
      <c r="O3766" s="76"/>
      <c r="P3766" s="76"/>
      <c r="Q3766" s="76"/>
      <c r="R3766" s="76"/>
      <c r="S3766" s="76"/>
      <c r="T3766" s="76"/>
      <c r="U3766" s="76"/>
      <c r="V3766" s="76"/>
      <c r="W3766" s="76"/>
      <c r="X3766" s="76"/>
    </row>
    <row r="3767" spans="1:24">
      <c r="A3767" s="77"/>
      <c r="B3767" s="77"/>
      <c r="C3767" s="236"/>
      <c r="D3767" s="77"/>
      <c r="E3767" s="455"/>
      <c r="F3767" s="77"/>
      <c r="G3767" s="77"/>
      <c r="H3767" s="77"/>
      <c r="I3767" s="451"/>
      <c r="J3767" s="54"/>
      <c r="K3767" s="75" t="s">
        <v>1501</v>
      </c>
      <c r="L3767" s="76">
        <f t="shared" si="255"/>
        <v>0</v>
      </c>
      <c r="M3767" s="76"/>
      <c r="N3767" s="76"/>
      <c r="O3767" s="76"/>
      <c r="P3767" s="76"/>
      <c r="Q3767" s="76"/>
      <c r="R3767" s="76"/>
      <c r="S3767" s="76"/>
      <c r="T3767" s="76"/>
      <c r="U3767" s="76"/>
      <c r="V3767" s="76"/>
      <c r="W3767" s="76"/>
      <c r="X3767" s="76"/>
    </row>
    <row r="3768" spans="1:24">
      <c r="A3768" s="77"/>
      <c r="B3768" s="77"/>
      <c r="C3768" s="242"/>
      <c r="D3768" s="81"/>
      <c r="E3768" s="456"/>
      <c r="F3768" s="81"/>
      <c r="G3768" s="81"/>
      <c r="H3768" s="81"/>
      <c r="I3768" s="452"/>
      <c r="J3768" s="80"/>
      <c r="K3768" s="84" t="s">
        <v>1502</v>
      </c>
      <c r="L3768" s="76">
        <f t="shared" si="255"/>
        <v>2</v>
      </c>
      <c r="M3768" s="76"/>
      <c r="N3768" s="76"/>
      <c r="O3768" s="76">
        <v>2</v>
      </c>
      <c r="P3768" s="76"/>
      <c r="Q3768" s="76"/>
      <c r="R3768" s="76"/>
      <c r="S3768" s="76"/>
      <c r="T3768" s="76"/>
      <c r="U3768" s="76"/>
      <c r="V3768" s="76"/>
      <c r="W3768" s="76"/>
      <c r="X3768" s="76"/>
    </row>
    <row r="3769" spans="1:24">
      <c r="A3769" s="77"/>
      <c r="B3769" s="77"/>
      <c r="C3769" s="230" t="s">
        <v>1633</v>
      </c>
      <c r="D3769" s="58" t="s">
        <v>5714</v>
      </c>
      <c r="E3769" s="453" t="s">
        <v>5715</v>
      </c>
      <c r="F3769" s="58" t="s">
        <v>5716</v>
      </c>
      <c r="G3769" s="58" t="s">
        <v>5717</v>
      </c>
      <c r="H3769" s="58" t="s">
        <v>5718</v>
      </c>
      <c r="I3769" s="450">
        <v>2460</v>
      </c>
      <c r="J3769" s="46" t="s">
        <v>1508</v>
      </c>
      <c r="K3769" s="75" t="s">
        <v>1509</v>
      </c>
      <c r="L3769" s="76">
        <f t="shared" si="255"/>
        <v>0</v>
      </c>
      <c r="M3769" s="76"/>
      <c r="N3769" s="76"/>
      <c r="O3769" s="76"/>
      <c r="P3769" s="76"/>
      <c r="Q3769" s="76"/>
      <c r="R3769" s="76"/>
      <c r="S3769" s="76"/>
      <c r="T3769" s="76"/>
      <c r="U3769" s="76"/>
      <c r="V3769" s="76"/>
      <c r="W3769" s="76"/>
      <c r="X3769" s="76"/>
    </row>
    <row r="3770" spans="1:24">
      <c r="A3770" s="77"/>
      <c r="B3770" s="77"/>
      <c r="C3770" s="236"/>
      <c r="D3770" s="77"/>
      <c r="E3770" s="455"/>
      <c r="F3770" s="77"/>
      <c r="G3770" s="77"/>
      <c r="H3770" s="77"/>
      <c r="I3770" s="451"/>
      <c r="J3770" s="54"/>
      <c r="K3770" s="75" t="s">
        <v>1501</v>
      </c>
      <c r="L3770" s="76">
        <f t="shared" si="255"/>
        <v>0</v>
      </c>
      <c r="M3770" s="76"/>
      <c r="N3770" s="76"/>
      <c r="O3770" s="76"/>
      <c r="P3770" s="76"/>
      <c r="Q3770" s="76"/>
      <c r="R3770" s="76"/>
      <c r="S3770" s="76"/>
      <c r="T3770" s="76"/>
      <c r="U3770" s="76"/>
      <c r="V3770" s="76"/>
      <c r="W3770" s="76"/>
      <c r="X3770" s="76"/>
    </row>
    <row r="3771" spans="1:24">
      <c r="A3771" s="77"/>
      <c r="B3771" s="77"/>
      <c r="C3771" s="242"/>
      <c r="D3771" s="81"/>
      <c r="E3771" s="456"/>
      <c r="F3771" s="81"/>
      <c r="G3771" s="81"/>
      <c r="H3771" s="81"/>
      <c r="I3771" s="452"/>
      <c r="J3771" s="80"/>
      <c r="K3771" s="84" t="s">
        <v>1502</v>
      </c>
      <c r="L3771" s="76">
        <f t="shared" si="255"/>
        <v>5</v>
      </c>
      <c r="M3771" s="76"/>
      <c r="N3771" s="76"/>
      <c r="O3771" s="76"/>
      <c r="P3771" s="76"/>
      <c r="Q3771" s="76"/>
      <c r="R3771" s="76"/>
      <c r="S3771" s="76"/>
      <c r="T3771" s="76"/>
      <c r="U3771" s="76"/>
      <c r="V3771" s="76"/>
      <c r="W3771" s="76">
        <v>5</v>
      </c>
      <c r="X3771" s="76"/>
    </row>
    <row r="3772" spans="1:24">
      <c r="A3772" s="77"/>
      <c r="B3772" s="77"/>
      <c r="C3772" s="230" t="s">
        <v>1633</v>
      </c>
      <c r="D3772" s="58" t="s">
        <v>5719</v>
      </c>
      <c r="E3772" s="453" t="s">
        <v>5720</v>
      </c>
      <c r="F3772" s="58" t="s">
        <v>5721</v>
      </c>
      <c r="G3772" s="58" t="s">
        <v>5722</v>
      </c>
      <c r="H3772" s="58" t="s">
        <v>5723</v>
      </c>
      <c r="I3772" s="450">
        <v>1.7</v>
      </c>
      <c r="J3772" s="46" t="s">
        <v>1508</v>
      </c>
      <c r="K3772" s="75" t="s">
        <v>1509</v>
      </c>
      <c r="L3772" s="76">
        <f t="shared" si="255"/>
        <v>0</v>
      </c>
      <c r="M3772" s="76"/>
      <c r="N3772" s="76"/>
      <c r="O3772" s="76"/>
      <c r="P3772" s="76"/>
      <c r="Q3772" s="76"/>
      <c r="R3772" s="76"/>
      <c r="S3772" s="76"/>
      <c r="T3772" s="76"/>
      <c r="U3772" s="76"/>
      <c r="V3772" s="76"/>
      <c r="W3772" s="76"/>
      <c r="X3772" s="76"/>
    </row>
    <row r="3773" spans="1:24">
      <c r="A3773" s="77"/>
      <c r="B3773" s="77"/>
      <c r="C3773" s="236"/>
      <c r="D3773" s="77"/>
      <c r="E3773" s="455"/>
      <c r="F3773" s="77"/>
      <c r="G3773" s="77"/>
      <c r="H3773" s="77"/>
      <c r="I3773" s="451"/>
      <c r="J3773" s="54"/>
      <c r="K3773" s="75" t="s">
        <v>1501</v>
      </c>
      <c r="L3773" s="76">
        <f t="shared" si="255"/>
        <v>0</v>
      </c>
      <c r="M3773" s="76"/>
      <c r="N3773" s="76"/>
      <c r="O3773" s="76"/>
      <c r="P3773" s="76"/>
      <c r="Q3773" s="76"/>
      <c r="R3773" s="76"/>
      <c r="S3773" s="76"/>
      <c r="T3773" s="76"/>
      <c r="U3773" s="76"/>
      <c r="V3773" s="76"/>
      <c r="W3773" s="76"/>
      <c r="X3773" s="76"/>
    </row>
    <row r="3774" spans="1:24">
      <c r="A3774" s="77"/>
      <c r="B3774" s="77"/>
      <c r="C3774" s="242"/>
      <c r="D3774" s="81"/>
      <c r="E3774" s="456"/>
      <c r="F3774" s="81"/>
      <c r="G3774" s="81"/>
      <c r="H3774" s="81"/>
      <c r="I3774" s="452"/>
      <c r="J3774" s="80"/>
      <c r="K3774" s="84" t="s">
        <v>1502</v>
      </c>
      <c r="L3774" s="76">
        <f t="shared" si="255"/>
        <v>6</v>
      </c>
      <c r="M3774" s="76"/>
      <c r="N3774" s="76"/>
      <c r="O3774" s="76"/>
      <c r="P3774" s="76"/>
      <c r="Q3774" s="76"/>
      <c r="R3774" s="76"/>
      <c r="S3774" s="76"/>
      <c r="T3774" s="76"/>
      <c r="U3774" s="76"/>
      <c r="V3774" s="76"/>
      <c r="W3774" s="76">
        <v>6</v>
      </c>
      <c r="X3774" s="76"/>
    </row>
    <row r="3775" spans="1:24">
      <c r="A3775" s="77"/>
      <c r="B3775" s="77"/>
      <c r="C3775" s="230" t="s">
        <v>1633</v>
      </c>
      <c r="D3775" s="58" t="s">
        <v>5724</v>
      </c>
      <c r="E3775" s="453" t="s">
        <v>5725</v>
      </c>
      <c r="F3775" s="58" t="s">
        <v>5726</v>
      </c>
      <c r="G3775" s="58" t="s">
        <v>5727</v>
      </c>
      <c r="H3775" s="58"/>
      <c r="I3775" s="450">
        <v>0</v>
      </c>
      <c r="J3775" s="46" t="s">
        <v>1508</v>
      </c>
      <c r="K3775" s="75" t="s">
        <v>1509</v>
      </c>
      <c r="L3775" s="76">
        <f t="shared" si="255"/>
        <v>0</v>
      </c>
      <c r="M3775" s="76"/>
      <c r="N3775" s="76"/>
      <c r="O3775" s="76"/>
      <c r="P3775" s="76"/>
      <c r="Q3775" s="76"/>
      <c r="R3775" s="76"/>
      <c r="S3775" s="76"/>
      <c r="T3775" s="76"/>
      <c r="U3775" s="76"/>
      <c r="V3775" s="76"/>
      <c r="W3775" s="76"/>
      <c r="X3775" s="76"/>
    </row>
    <row r="3776" spans="1:24">
      <c r="A3776" s="77"/>
      <c r="B3776" s="77"/>
      <c r="C3776" s="236"/>
      <c r="D3776" s="77"/>
      <c r="E3776" s="455"/>
      <c r="F3776" s="77"/>
      <c r="G3776" s="77"/>
      <c r="H3776" s="77"/>
      <c r="I3776" s="451"/>
      <c r="J3776" s="54"/>
      <c r="K3776" s="75" t="s">
        <v>1501</v>
      </c>
      <c r="L3776" s="76">
        <f t="shared" si="255"/>
        <v>0</v>
      </c>
      <c r="M3776" s="76"/>
      <c r="N3776" s="76"/>
      <c r="O3776" s="76"/>
      <c r="P3776" s="76"/>
      <c r="Q3776" s="76"/>
      <c r="R3776" s="76"/>
      <c r="S3776" s="76"/>
      <c r="T3776" s="76"/>
      <c r="U3776" s="76"/>
      <c r="V3776" s="76"/>
      <c r="W3776" s="76"/>
      <c r="X3776" s="76"/>
    </row>
    <row r="3777" spans="1:24">
      <c r="A3777" s="77"/>
      <c r="B3777" s="77"/>
      <c r="C3777" s="242"/>
      <c r="D3777" s="81"/>
      <c r="E3777" s="456"/>
      <c r="F3777" s="81"/>
      <c r="G3777" s="81"/>
      <c r="H3777" s="81"/>
      <c r="I3777" s="452"/>
      <c r="J3777" s="80"/>
      <c r="K3777" s="84" t="s">
        <v>1502</v>
      </c>
      <c r="L3777" s="76">
        <f t="shared" si="255"/>
        <v>2</v>
      </c>
      <c r="M3777" s="76">
        <v>1</v>
      </c>
      <c r="N3777" s="76"/>
      <c r="O3777" s="76">
        <v>1</v>
      </c>
      <c r="P3777" s="76"/>
      <c r="Q3777" s="76"/>
      <c r="R3777" s="76"/>
      <c r="S3777" s="76"/>
      <c r="T3777" s="76"/>
      <c r="U3777" s="76"/>
      <c r="V3777" s="76"/>
      <c r="W3777" s="76"/>
      <c r="X3777" s="76"/>
    </row>
    <row r="3778" spans="1:24">
      <c r="A3778" s="77"/>
      <c r="B3778" s="77"/>
      <c r="C3778" s="230" t="s">
        <v>1633</v>
      </c>
      <c r="D3778" s="58" t="s">
        <v>5728</v>
      </c>
      <c r="E3778" s="453" t="s">
        <v>5729</v>
      </c>
      <c r="F3778" s="58" t="s">
        <v>5730</v>
      </c>
      <c r="G3778" s="58" t="s">
        <v>5731</v>
      </c>
      <c r="H3778" s="58" t="s">
        <v>5732</v>
      </c>
      <c r="I3778" s="450">
        <v>0</v>
      </c>
      <c r="J3778" s="46" t="s">
        <v>1508</v>
      </c>
      <c r="K3778" s="75" t="s">
        <v>1509</v>
      </c>
      <c r="L3778" s="76">
        <f t="shared" si="255"/>
        <v>0</v>
      </c>
      <c r="M3778" s="76"/>
      <c r="N3778" s="76"/>
      <c r="O3778" s="76"/>
      <c r="P3778" s="76"/>
      <c r="Q3778" s="76"/>
      <c r="R3778" s="76"/>
      <c r="S3778" s="76"/>
      <c r="T3778" s="76"/>
      <c r="U3778" s="76"/>
      <c r="V3778" s="76"/>
      <c r="W3778" s="76"/>
      <c r="X3778" s="76"/>
    </row>
    <row r="3779" spans="1:24">
      <c r="A3779" s="77"/>
      <c r="B3779" s="77"/>
      <c r="C3779" s="236"/>
      <c r="D3779" s="77"/>
      <c r="E3779" s="455"/>
      <c r="F3779" s="77"/>
      <c r="G3779" s="77"/>
      <c r="H3779" s="77"/>
      <c r="I3779" s="451"/>
      <c r="J3779" s="54"/>
      <c r="K3779" s="75" t="s">
        <v>1501</v>
      </c>
      <c r="L3779" s="76">
        <f t="shared" si="255"/>
        <v>0</v>
      </c>
      <c r="M3779" s="76"/>
      <c r="N3779" s="76"/>
      <c r="O3779" s="76"/>
      <c r="P3779" s="76"/>
      <c r="Q3779" s="76"/>
      <c r="R3779" s="76"/>
      <c r="S3779" s="76"/>
      <c r="T3779" s="76"/>
      <c r="U3779" s="76"/>
      <c r="V3779" s="76"/>
      <c r="W3779" s="76"/>
      <c r="X3779" s="76"/>
    </row>
    <row r="3780" spans="1:24">
      <c r="A3780" s="77"/>
      <c r="B3780" s="77"/>
      <c r="C3780" s="242"/>
      <c r="D3780" s="81"/>
      <c r="E3780" s="456"/>
      <c r="F3780" s="81"/>
      <c r="G3780" s="81"/>
      <c r="H3780" s="81"/>
      <c r="I3780" s="452"/>
      <c r="J3780" s="80"/>
      <c r="K3780" s="84" t="s">
        <v>1502</v>
      </c>
      <c r="L3780" s="76">
        <f t="shared" si="255"/>
        <v>2</v>
      </c>
      <c r="M3780" s="76"/>
      <c r="N3780" s="76"/>
      <c r="O3780" s="76"/>
      <c r="P3780" s="76"/>
      <c r="Q3780" s="76"/>
      <c r="R3780" s="76"/>
      <c r="S3780" s="76"/>
      <c r="T3780" s="76">
        <v>1</v>
      </c>
      <c r="U3780" s="76">
        <v>1</v>
      </c>
      <c r="V3780" s="76"/>
      <c r="W3780" s="76"/>
      <c r="X3780" s="76"/>
    </row>
    <row r="3781" spans="1:24">
      <c r="A3781" s="77"/>
      <c r="B3781" s="77"/>
      <c r="C3781" s="230" t="s">
        <v>1633</v>
      </c>
      <c r="D3781" s="58" t="s">
        <v>5733</v>
      </c>
      <c r="E3781" s="453" t="s">
        <v>5734</v>
      </c>
      <c r="F3781" s="58" t="s">
        <v>5735</v>
      </c>
      <c r="G3781" s="58" t="s">
        <v>5736</v>
      </c>
      <c r="H3781" s="58" t="s">
        <v>5737</v>
      </c>
      <c r="I3781" s="450">
        <v>28.79</v>
      </c>
      <c r="J3781" s="46" t="s">
        <v>1508</v>
      </c>
      <c r="K3781" s="75" t="s">
        <v>1509</v>
      </c>
      <c r="L3781" s="76">
        <f t="shared" si="255"/>
        <v>0</v>
      </c>
      <c r="M3781" s="76"/>
      <c r="N3781" s="76"/>
      <c r="O3781" s="76"/>
      <c r="P3781" s="76"/>
      <c r="Q3781" s="76"/>
      <c r="R3781" s="76"/>
      <c r="S3781" s="76"/>
      <c r="T3781" s="76"/>
      <c r="U3781" s="76"/>
      <c r="V3781" s="76"/>
      <c r="W3781" s="76"/>
      <c r="X3781" s="76"/>
    </row>
    <row r="3782" spans="1:24">
      <c r="A3782" s="77"/>
      <c r="B3782" s="77"/>
      <c r="C3782" s="236"/>
      <c r="D3782" s="77"/>
      <c r="E3782" s="455"/>
      <c r="F3782" s="77"/>
      <c r="G3782" s="77"/>
      <c r="H3782" s="77"/>
      <c r="I3782" s="451"/>
      <c r="J3782" s="54"/>
      <c r="K3782" s="75" t="s">
        <v>1501</v>
      </c>
      <c r="L3782" s="76">
        <f t="shared" si="255"/>
        <v>0</v>
      </c>
      <c r="M3782" s="76"/>
      <c r="N3782" s="76"/>
      <c r="O3782" s="76"/>
      <c r="P3782" s="76"/>
      <c r="Q3782" s="76"/>
      <c r="R3782" s="76"/>
      <c r="S3782" s="76"/>
      <c r="T3782" s="76"/>
      <c r="U3782" s="76"/>
      <c r="V3782" s="76"/>
      <c r="W3782" s="76"/>
      <c r="X3782" s="76"/>
    </row>
    <row r="3783" spans="1:24">
      <c r="A3783" s="77"/>
      <c r="B3783" s="77"/>
      <c r="C3783" s="242"/>
      <c r="D3783" s="81"/>
      <c r="E3783" s="456"/>
      <c r="F3783" s="81"/>
      <c r="G3783" s="81"/>
      <c r="H3783" s="81"/>
      <c r="I3783" s="452"/>
      <c r="J3783" s="80"/>
      <c r="K3783" s="84" t="s">
        <v>1502</v>
      </c>
      <c r="L3783" s="76">
        <f t="shared" si="255"/>
        <v>3</v>
      </c>
      <c r="M3783" s="76">
        <v>1</v>
      </c>
      <c r="N3783" s="76"/>
      <c r="O3783" s="76"/>
      <c r="P3783" s="76"/>
      <c r="Q3783" s="76"/>
      <c r="R3783" s="76"/>
      <c r="S3783" s="76"/>
      <c r="T3783" s="76">
        <v>2</v>
      </c>
      <c r="U3783" s="76"/>
      <c r="V3783" s="76"/>
      <c r="W3783" s="76"/>
      <c r="X3783" s="76"/>
    </row>
    <row r="3784" spans="1:24">
      <c r="A3784" s="77"/>
      <c r="B3784" s="77"/>
      <c r="C3784" s="230" t="s">
        <v>1633</v>
      </c>
      <c r="D3784" s="58" t="s">
        <v>5738</v>
      </c>
      <c r="E3784" s="453" t="s">
        <v>5739</v>
      </c>
      <c r="F3784" s="58" t="s">
        <v>5740</v>
      </c>
      <c r="G3784" s="58" t="s">
        <v>5741</v>
      </c>
      <c r="H3784" s="58" t="s">
        <v>5742</v>
      </c>
      <c r="I3784" s="450">
        <v>0</v>
      </c>
      <c r="J3784" s="46" t="s">
        <v>1508</v>
      </c>
      <c r="K3784" s="75" t="s">
        <v>1509</v>
      </c>
      <c r="L3784" s="76">
        <f t="shared" si="255"/>
        <v>0</v>
      </c>
      <c r="M3784" s="76"/>
      <c r="N3784" s="76"/>
      <c r="O3784" s="76"/>
      <c r="P3784" s="76"/>
      <c r="Q3784" s="76"/>
      <c r="R3784" s="76"/>
      <c r="S3784" s="76"/>
      <c r="T3784" s="76"/>
      <c r="U3784" s="76"/>
      <c r="V3784" s="76"/>
      <c r="W3784" s="76"/>
      <c r="X3784" s="76"/>
    </row>
    <row r="3785" spans="1:24">
      <c r="A3785" s="77"/>
      <c r="B3785" s="77"/>
      <c r="C3785" s="236"/>
      <c r="D3785" s="77"/>
      <c r="E3785" s="455"/>
      <c r="F3785" s="77"/>
      <c r="G3785" s="77"/>
      <c r="H3785" s="77"/>
      <c r="I3785" s="451"/>
      <c r="J3785" s="54"/>
      <c r="K3785" s="75" t="s">
        <v>1501</v>
      </c>
      <c r="L3785" s="76">
        <f t="shared" si="255"/>
        <v>0</v>
      </c>
      <c r="M3785" s="76"/>
      <c r="N3785" s="76"/>
      <c r="O3785" s="76"/>
      <c r="P3785" s="76"/>
      <c r="Q3785" s="76"/>
      <c r="R3785" s="76"/>
      <c r="S3785" s="76"/>
      <c r="T3785" s="76"/>
      <c r="U3785" s="76"/>
      <c r="V3785" s="76"/>
      <c r="W3785" s="76"/>
      <c r="X3785" s="76"/>
    </row>
    <row r="3786" spans="1:24">
      <c r="A3786" s="81"/>
      <c r="B3786" s="81"/>
      <c r="C3786" s="242"/>
      <c r="D3786" s="81"/>
      <c r="E3786" s="456"/>
      <c r="F3786" s="81"/>
      <c r="G3786" s="81"/>
      <c r="H3786" s="81"/>
      <c r="I3786" s="452"/>
      <c r="J3786" s="80"/>
      <c r="K3786" s="84" t="s">
        <v>1502</v>
      </c>
      <c r="L3786" s="76">
        <f t="shared" si="255"/>
        <v>4</v>
      </c>
      <c r="M3786" s="76">
        <v>1</v>
      </c>
      <c r="N3786" s="76"/>
      <c r="O3786" s="76"/>
      <c r="P3786" s="76"/>
      <c r="Q3786" s="76"/>
      <c r="R3786" s="76"/>
      <c r="S3786" s="76"/>
      <c r="T3786" s="76">
        <v>2</v>
      </c>
      <c r="U3786" s="76"/>
      <c r="V3786" s="76"/>
      <c r="W3786" s="76">
        <v>1</v>
      </c>
      <c r="X3786" s="76"/>
    </row>
    <row r="3787" spans="1:24">
      <c r="A3787" s="130" t="s">
        <v>5743</v>
      </c>
      <c r="B3787" s="58" t="s">
        <v>38</v>
      </c>
      <c r="C3787" s="58"/>
      <c r="D3787" s="457">
        <f>D3791+D3896+D3968+D4136+D4448+D4571+D4913+D5060+D5174+D5627+D5768+D5810+D6206+D6248+D6437+D6497+D6524+D6620+D6707+D6764+D6878+D6995+D7034+D7175+D7223+D7271+D7343+D7367+D7430+D7454+D7475</f>
        <v>1207</v>
      </c>
      <c r="E3787" s="458"/>
      <c r="F3787" s="145"/>
      <c r="G3787" s="145"/>
      <c r="H3787" s="458"/>
      <c r="I3787" s="74">
        <f>I3791+I3896+I3968+I4136+I4448+I4571+I4913+I5060+I5174+I5627+I5768+I5810+I6206+I6248+I6437+I6497+I6524+I6620+I6707+I6764+I6878+I6995+I7034+I7175+I7223+I7271+I7343+I7367+I7430+I7454+I7475</f>
        <v>9245228.0699999984</v>
      </c>
      <c r="J3787" s="132" t="s">
        <v>39</v>
      </c>
      <c r="K3787" s="75" t="s">
        <v>30</v>
      </c>
      <c r="L3787" s="76">
        <f>SUM(L3788:L3790)</f>
        <v>5767</v>
      </c>
      <c r="M3787" s="76">
        <f t="shared" ref="M3787:X3787" si="256">SUM(M3788:M3790)</f>
        <v>780</v>
      </c>
      <c r="N3787" s="76">
        <f t="shared" si="256"/>
        <v>970</v>
      </c>
      <c r="O3787" s="76">
        <f t="shared" si="256"/>
        <v>1108</v>
      </c>
      <c r="P3787" s="76">
        <f t="shared" si="256"/>
        <v>8</v>
      </c>
      <c r="Q3787" s="76">
        <f t="shared" si="256"/>
        <v>0</v>
      </c>
      <c r="R3787" s="76">
        <f t="shared" si="256"/>
        <v>96</v>
      </c>
      <c r="S3787" s="76">
        <f t="shared" si="256"/>
        <v>829</v>
      </c>
      <c r="T3787" s="76">
        <f t="shared" si="256"/>
        <v>1059</v>
      </c>
      <c r="U3787" s="76">
        <f t="shared" si="256"/>
        <v>200</v>
      </c>
      <c r="V3787" s="76">
        <f t="shared" si="256"/>
        <v>0</v>
      </c>
      <c r="W3787" s="76">
        <f t="shared" si="256"/>
        <v>331</v>
      </c>
      <c r="X3787" s="76">
        <f t="shared" si="256"/>
        <v>386</v>
      </c>
    </row>
    <row r="3788" spans="1:24">
      <c r="A3788" s="135"/>
      <c r="B3788" s="77"/>
      <c r="C3788" s="77"/>
      <c r="D3788" s="459"/>
      <c r="E3788" s="460"/>
      <c r="F3788" s="146"/>
      <c r="G3788" s="146"/>
      <c r="H3788" s="460"/>
      <c r="I3788" s="79"/>
      <c r="J3788" s="137"/>
      <c r="K3788" s="75" t="s">
        <v>32</v>
      </c>
      <c r="L3788" s="76">
        <f t="shared" ref="L3788:L3793" si="257">SUM(M3788:X3788)</f>
        <v>2437</v>
      </c>
      <c r="M3788" s="461">
        <f t="shared" ref="M3788:X3790" si="258">M3791+M3896+M3968+M4136+M4448+M4571+M4913+M5060+M5174+M5627+M5768+M5810+M6206+M6248+M6437+M6497+M6524+M6620+M6707+M6764+M6878+M6995+M7034+M7175+M7223+M7271+M7343+M7367+M7430+M7454+M7475</f>
        <v>317</v>
      </c>
      <c r="N3788" s="461">
        <f t="shared" si="258"/>
        <v>723</v>
      </c>
      <c r="O3788" s="461">
        <f t="shared" si="258"/>
        <v>198</v>
      </c>
      <c r="P3788" s="461">
        <f t="shared" si="258"/>
        <v>3</v>
      </c>
      <c r="Q3788" s="461">
        <f t="shared" si="258"/>
        <v>0</v>
      </c>
      <c r="R3788" s="461">
        <f t="shared" si="258"/>
        <v>4</v>
      </c>
      <c r="S3788" s="461">
        <f t="shared" si="258"/>
        <v>457</v>
      </c>
      <c r="T3788" s="461">
        <f t="shared" si="258"/>
        <v>403</v>
      </c>
      <c r="U3788" s="461">
        <f t="shared" si="258"/>
        <v>6</v>
      </c>
      <c r="V3788" s="461">
        <f t="shared" si="258"/>
        <v>0</v>
      </c>
      <c r="W3788" s="461">
        <f t="shared" si="258"/>
        <v>110</v>
      </c>
      <c r="X3788" s="461">
        <f t="shared" si="258"/>
        <v>216</v>
      </c>
    </row>
    <row r="3789" spans="1:24">
      <c r="A3789" s="135"/>
      <c r="B3789" s="77"/>
      <c r="C3789" s="77"/>
      <c r="D3789" s="459"/>
      <c r="E3789" s="460"/>
      <c r="F3789" s="146"/>
      <c r="G3789" s="146"/>
      <c r="H3789" s="460"/>
      <c r="I3789" s="79"/>
      <c r="J3789" s="137"/>
      <c r="K3789" s="75" t="s">
        <v>34</v>
      </c>
      <c r="L3789" s="76">
        <f t="shared" si="257"/>
        <v>621</v>
      </c>
      <c r="M3789" s="461">
        <f t="shared" si="258"/>
        <v>235</v>
      </c>
      <c r="N3789" s="461">
        <f t="shared" si="258"/>
        <v>192</v>
      </c>
      <c r="O3789" s="461">
        <f t="shared" si="258"/>
        <v>97</v>
      </c>
      <c r="P3789" s="461">
        <f t="shared" si="258"/>
        <v>1</v>
      </c>
      <c r="Q3789" s="461">
        <f t="shared" si="258"/>
        <v>0</v>
      </c>
      <c r="R3789" s="461">
        <f t="shared" si="258"/>
        <v>45</v>
      </c>
      <c r="S3789" s="461">
        <f t="shared" si="258"/>
        <v>11</v>
      </c>
      <c r="T3789" s="461">
        <f t="shared" si="258"/>
        <v>22</v>
      </c>
      <c r="U3789" s="461">
        <f t="shared" si="258"/>
        <v>0</v>
      </c>
      <c r="V3789" s="461">
        <f t="shared" si="258"/>
        <v>0</v>
      </c>
      <c r="W3789" s="461">
        <f t="shared" si="258"/>
        <v>1</v>
      </c>
      <c r="X3789" s="461">
        <f t="shared" si="258"/>
        <v>17</v>
      </c>
    </row>
    <row r="3790" spans="1:24">
      <c r="A3790" s="135"/>
      <c r="B3790" s="81"/>
      <c r="C3790" s="81"/>
      <c r="D3790" s="462"/>
      <c r="E3790" s="463"/>
      <c r="F3790" s="149"/>
      <c r="G3790" s="149"/>
      <c r="H3790" s="463"/>
      <c r="I3790" s="83"/>
      <c r="J3790" s="139"/>
      <c r="K3790" s="75" t="s">
        <v>36</v>
      </c>
      <c r="L3790" s="76">
        <f t="shared" si="257"/>
        <v>2709</v>
      </c>
      <c r="M3790" s="461">
        <f t="shared" si="258"/>
        <v>228</v>
      </c>
      <c r="N3790" s="461">
        <f t="shared" si="258"/>
        <v>55</v>
      </c>
      <c r="O3790" s="461">
        <f t="shared" si="258"/>
        <v>813</v>
      </c>
      <c r="P3790" s="461">
        <f t="shared" si="258"/>
        <v>4</v>
      </c>
      <c r="Q3790" s="461">
        <f t="shared" si="258"/>
        <v>0</v>
      </c>
      <c r="R3790" s="461">
        <f t="shared" si="258"/>
        <v>47</v>
      </c>
      <c r="S3790" s="461">
        <f t="shared" si="258"/>
        <v>361</v>
      </c>
      <c r="T3790" s="461">
        <f t="shared" si="258"/>
        <v>634</v>
      </c>
      <c r="U3790" s="461">
        <f t="shared" si="258"/>
        <v>194</v>
      </c>
      <c r="V3790" s="461">
        <f t="shared" si="258"/>
        <v>0</v>
      </c>
      <c r="W3790" s="461">
        <f t="shared" si="258"/>
        <v>220</v>
      </c>
      <c r="X3790" s="461">
        <f t="shared" si="258"/>
        <v>153</v>
      </c>
    </row>
    <row r="3791" spans="1:24">
      <c r="A3791" s="135"/>
      <c r="B3791" s="58" t="s">
        <v>5744</v>
      </c>
      <c r="C3791" s="58"/>
      <c r="D3791" s="464">
        <f>COUNTA(D3794:D3895)</f>
        <v>34</v>
      </c>
      <c r="E3791" s="58"/>
      <c r="F3791" s="58"/>
      <c r="G3791" s="58"/>
      <c r="H3791" s="58"/>
      <c r="I3791" s="74">
        <f>SUM(I3794:I3895)</f>
        <v>299815</v>
      </c>
      <c r="J3791" s="46" t="s">
        <v>39</v>
      </c>
      <c r="K3791" s="75" t="s">
        <v>32</v>
      </c>
      <c r="L3791" s="76">
        <f t="shared" si="257"/>
        <v>57</v>
      </c>
      <c r="M3791" s="76">
        <v>0</v>
      </c>
      <c r="N3791" s="76">
        <v>57</v>
      </c>
      <c r="O3791" s="76">
        <v>0</v>
      </c>
      <c r="P3791" s="76">
        <v>0</v>
      </c>
      <c r="Q3791" s="76">
        <v>0</v>
      </c>
      <c r="R3791" s="76">
        <v>0</v>
      </c>
      <c r="S3791" s="76">
        <v>0</v>
      </c>
      <c r="T3791" s="76">
        <v>0</v>
      </c>
      <c r="U3791" s="76">
        <v>0</v>
      </c>
      <c r="V3791" s="76">
        <v>0</v>
      </c>
      <c r="W3791" s="76">
        <v>0</v>
      </c>
      <c r="X3791" s="76">
        <v>0</v>
      </c>
    </row>
    <row r="3792" spans="1:24">
      <c r="A3792" s="135"/>
      <c r="B3792" s="77"/>
      <c r="C3792" s="77"/>
      <c r="D3792" s="464"/>
      <c r="E3792" s="77"/>
      <c r="F3792" s="77"/>
      <c r="G3792" s="77"/>
      <c r="H3792" s="77"/>
      <c r="I3792" s="79"/>
      <c r="J3792" s="54"/>
      <c r="K3792" s="75" t="s">
        <v>34</v>
      </c>
      <c r="L3792" s="76">
        <f t="shared" si="257"/>
        <v>66</v>
      </c>
      <c r="M3792" s="76">
        <v>8</v>
      </c>
      <c r="N3792" s="76">
        <v>52</v>
      </c>
      <c r="O3792" s="76">
        <v>1</v>
      </c>
      <c r="P3792" s="76">
        <v>0</v>
      </c>
      <c r="Q3792" s="76">
        <v>0</v>
      </c>
      <c r="R3792" s="76">
        <v>0</v>
      </c>
      <c r="S3792" s="76">
        <v>0</v>
      </c>
      <c r="T3792" s="76">
        <v>4</v>
      </c>
      <c r="U3792" s="76">
        <v>0</v>
      </c>
      <c r="V3792" s="76">
        <v>0</v>
      </c>
      <c r="W3792" s="76">
        <v>1</v>
      </c>
      <c r="X3792" s="76">
        <v>0</v>
      </c>
    </row>
    <row r="3793" spans="1:24">
      <c r="A3793" s="135"/>
      <c r="B3793" s="81"/>
      <c r="C3793" s="81"/>
      <c r="D3793" s="464"/>
      <c r="E3793" s="81"/>
      <c r="F3793" s="81"/>
      <c r="G3793" s="81"/>
      <c r="H3793" s="81"/>
      <c r="I3793" s="83"/>
      <c r="J3793" s="80"/>
      <c r="K3793" s="75" t="s">
        <v>36</v>
      </c>
      <c r="L3793" s="76">
        <f t="shared" si="257"/>
        <v>45</v>
      </c>
      <c r="M3793" s="76">
        <v>7</v>
      </c>
      <c r="N3793" s="76">
        <v>1</v>
      </c>
      <c r="O3793" s="76">
        <v>14</v>
      </c>
      <c r="P3793" s="76">
        <v>0</v>
      </c>
      <c r="Q3793" s="76">
        <v>0</v>
      </c>
      <c r="R3793" s="76">
        <v>0</v>
      </c>
      <c r="S3793" s="76">
        <v>16</v>
      </c>
      <c r="T3793" s="76">
        <v>3</v>
      </c>
      <c r="U3793" s="76">
        <v>0</v>
      </c>
      <c r="V3793" s="76">
        <v>0</v>
      </c>
      <c r="W3793" s="76">
        <v>4</v>
      </c>
      <c r="X3793" s="76">
        <v>0</v>
      </c>
    </row>
    <row r="3794" spans="1:24">
      <c r="A3794" s="135"/>
      <c r="B3794" s="46" t="s">
        <v>5745</v>
      </c>
      <c r="C3794" s="58" t="s">
        <v>31</v>
      </c>
      <c r="D3794" s="465" t="s">
        <v>5746</v>
      </c>
      <c r="E3794" s="466" t="s">
        <v>5747</v>
      </c>
      <c r="F3794" s="467" t="s">
        <v>5748</v>
      </c>
      <c r="G3794" s="58" t="s">
        <v>5749</v>
      </c>
      <c r="H3794" s="467" t="s">
        <v>5750</v>
      </c>
      <c r="I3794" s="74">
        <v>21206</v>
      </c>
      <c r="J3794" s="46" t="s">
        <v>39</v>
      </c>
      <c r="K3794" s="75" t="s">
        <v>32</v>
      </c>
      <c r="L3794" s="76">
        <f t="shared" ref="L3794:L3857" si="259">SUM(M3794:X3794)</f>
        <v>4</v>
      </c>
      <c r="M3794" s="76"/>
      <c r="N3794" s="76">
        <v>4</v>
      </c>
      <c r="O3794" s="76"/>
      <c r="P3794" s="76"/>
      <c r="Q3794" s="76"/>
      <c r="R3794" s="76"/>
      <c r="S3794" s="76"/>
      <c r="T3794" s="76"/>
      <c r="U3794" s="76"/>
      <c r="V3794" s="76"/>
      <c r="W3794" s="76"/>
      <c r="X3794" s="76"/>
    </row>
    <row r="3795" spans="1:24">
      <c r="A3795" s="135"/>
      <c r="B3795" s="54"/>
      <c r="C3795" s="77"/>
      <c r="D3795" s="465"/>
      <c r="E3795" s="466"/>
      <c r="F3795" s="467"/>
      <c r="G3795" s="77"/>
      <c r="H3795" s="467"/>
      <c r="I3795" s="79"/>
      <c r="J3795" s="54"/>
      <c r="K3795" s="75" t="s">
        <v>34</v>
      </c>
      <c r="L3795" s="76">
        <f t="shared" si="259"/>
        <v>4</v>
      </c>
      <c r="M3795" s="76"/>
      <c r="N3795" s="76">
        <v>4</v>
      </c>
      <c r="O3795" s="76"/>
      <c r="P3795" s="76"/>
      <c r="Q3795" s="76"/>
      <c r="R3795" s="76"/>
      <c r="S3795" s="76"/>
      <c r="T3795" s="76"/>
      <c r="U3795" s="76"/>
      <c r="V3795" s="76"/>
      <c r="W3795" s="76"/>
      <c r="X3795" s="76"/>
    </row>
    <row r="3796" spans="1:24">
      <c r="A3796" s="135"/>
      <c r="B3796" s="54"/>
      <c r="C3796" s="81"/>
      <c r="D3796" s="465"/>
      <c r="E3796" s="466"/>
      <c r="F3796" s="467"/>
      <c r="G3796" s="81"/>
      <c r="H3796" s="467"/>
      <c r="I3796" s="83"/>
      <c r="J3796" s="80"/>
      <c r="K3796" s="84" t="s">
        <v>36</v>
      </c>
      <c r="L3796" s="76">
        <f t="shared" si="259"/>
        <v>0</v>
      </c>
      <c r="M3796" s="76"/>
      <c r="N3796" s="76"/>
      <c r="O3796" s="76"/>
      <c r="P3796" s="76"/>
      <c r="Q3796" s="76"/>
      <c r="R3796" s="76"/>
      <c r="S3796" s="76"/>
      <c r="T3796" s="76"/>
      <c r="U3796" s="76"/>
      <c r="V3796" s="76"/>
      <c r="W3796" s="76"/>
      <c r="X3796" s="76"/>
    </row>
    <row r="3797" spans="1:24">
      <c r="A3797" s="135"/>
      <c r="B3797" s="54"/>
      <c r="C3797" s="58" t="s">
        <v>31</v>
      </c>
      <c r="D3797" s="465" t="s">
        <v>5751</v>
      </c>
      <c r="E3797" s="466" t="s">
        <v>5752</v>
      </c>
      <c r="F3797" s="467" t="s">
        <v>5753</v>
      </c>
      <c r="G3797" s="58" t="s">
        <v>5754</v>
      </c>
      <c r="H3797" s="467" t="s">
        <v>5755</v>
      </c>
      <c r="I3797" s="74">
        <v>14415</v>
      </c>
      <c r="J3797" s="46" t="s">
        <v>39</v>
      </c>
      <c r="K3797" s="75" t="s">
        <v>32</v>
      </c>
      <c r="L3797" s="76">
        <f t="shared" si="259"/>
        <v>5</v>
      </c>
      <c r="M3797" s="76"/>
      <c r="N3797" s="76">
        <v>5</v>
      </c>
      <c r="O3797" s="76"/>
      <c r="P3797" s="76"/>
      <c r="Q3797" s="76"/>
      <c r="R3797" s="76"/>
      <c r="S3797" s="76"/>
      <c r="T3797" s="76"/>
      <c r="U3797" s="76"/>
      <c r="V3797" s="76"/>
      <c r="W3797" s="76"/>
      <c r="X3797" s="76"/>
    </row>
    <row r="3798" spans="1:24">
      <c r="A3798" s="135"/>
      <c r="B3798" s="54"/>
      <c r="C3798" s="77"/>
      <c r="D3798" s="465"/>
      <c r="E3798" s="466"/>
      <c r="F3798" s="467"/>
      <c r="G3798" s="77"/>
      <c r="H3798" s="467"/>
      <c r="I3798" s="79"/>
      <c r="J3798" s="54"/>
      <c r="K3798" s="75" t="s">
        <v>34</v>
      </c>
      <c r="L3798" s="76">
        <f t="shared" si="259"/>
        <v>3</v>
      </c>
      <c r="M3798" s="76"/>
      <c r="N3798" s="76">
        <v>3</v>
      </c>
      <c r="O3798" s="76"/>
      <c r="P3798" s="76"/>
      <c r="Q3798" s="76"/>
      <c r="R3798" s="76"/>
      <c r="S3798" s="76"/>
      <c r="T3798" s="76"/>
      <c r="U3798" s="76"/>
      <c r="V3798" s="76"/>
      <c r="W3798" s="76"/>
      <c r="X3798" s="76"/>
    </row>
    <row r="3799" spans="1:24">
      <c r="A3799" s="135"/>
      <c r="B3799" s="54"/>
      <c r="C3799" s="81"/>
      <c r="D3799" s="465"/>
      <c r="E3799" s="466"/>
      <c r="F3799" s="467"/>
      <c r="G3799" s="81"/>
      <c r="H3799" s="467"/>
      <c r="I3799" s="83"/>
      <c r="J3799" s="80"/>
      <c r="K3799" s="84" t="s">
        <v>36</v>
      </c>
      <c r="L3799" s="76">
        <f t="shared" si="259"/>
        <v>0</v>
      </c>
      <c r="M3799" s="76"/>
      <c r="N3799" s="76"/>
      <c r="O3799" s="76"/>
      <c r="P3799" s="76"/>
      <c r="Q3799" s="76"/>
      <c r="R3799" s="76"/>
      <c r="S3799" s="76"/>
      <c r="T3799" s="76"/>
      <c r="U3799" s="76"/>
      <c r="V3799" s="76"/>
      <c r="W3799" s="76"/>
      <c r="X3799" s="76"/>
    </row>
    <row r="3800" spans="1:24">
      <c r="A3800" s="135"/>
      <c r="B3800" s="54"/>
      <c r="C3800" s="58" t="s">
        <v>31</v>
      </c>
      <c r="D3800" s="465" t="s">
        <v>5756</v>
      </c>
      <c r="E3800" s="466" t="s">
        <v>5757</v>
      </c>
      <c r="F3800" s="467" t="s">
        <v>5758</v>
      </c>
      <c r="G3800" s="58" t="s">
        <v>5759</v>
      </c>
      <c r="H3800" s="467" t="s">
        <v>5760</v>
      </c>
      <c r="I3800" s="74">
        <v>18697</v>
      </c>
      <c r="J3800" s="46" t="s">
        <v>39</v>
      </c>
      <c r="K3800" s="75" t="s">
        <v>32</v>
      </c>
      <c r="L3800" s="76">
        <f t="shared" si="259"/>
        <v>4</v>
      </c>
      <c r="M3800" s="76"/>
      <c r="N3800" s="76">
        <v>4</v>
      </c>
      <c r="O3800" s="76"/>
      <c r="P3800" s="76"/>
      <c r="Q3800" s="76"/>
      <c r="R3800" s="76"/>
      <c r="S3800" s="76"/>
      <c r="T3800" s="76"/>
      <c r="U3800" s="76"/>
      <c r="V3800" s="76"/>
      <c r="W3800" s="76"/>
      <c r="X3800" s="76"/>
    </row>
    <row r="3801" spans="1:24">
      <c r="A3801" s="135"/>
      <c r="B3801" s="54"/>
      <c r="C3801" s="77"/>
      <c r="D3801" s="465"/>
      <c r="E3801" s="466"/>
      <c r="F3801" s="467"/>
      <c r="G3801" s="77"/>
      <c r="H3801" s="467"/>
      <c r="I3801" s="79"/>
      <c r="J3801" s="54"/>
      <c r="K3801" s="75" t="s">
        <v>34</v>
      </c>
      <c r="L3801" s="76">
        <f t="shared" si="259"/>
        <v>2</v>
      </c>
      <c r="M3801" s="76"/>
      <c r="N3801" s="76">
        <v>2</v>
      </c>
      <c r="O3801" s="76"/>
      <c r="P3801" s="76"/>
      <c r="Q3801" s="76"/>
      <c r="R3801" s="76"/>
      <c r="S3801" s="76"/>
      <c r="T3801" s="76"/>
      <c r="U3801" s="76"/>
      <c r="V3801" s="76"/>
      <c r="W3801" s="76"/>
      <c r="X3801" s="76"/>
    </row>
    <row r="3802" spans="1:24">
      <c r="A3802" s="135"/>
      <c r="B3802" s="54"/>
      <c r="C3802" s="81"/>
      <c r="D3802" s="465"/>
      <c r="E3802" s="466"/>
      <c r="F3802" s="467"/>
      <c r="G3802" s="81"/>
      <c r="H3802" s="467"/>
      <c r="I3802" s="83"/>
      <c r="J3802" s="80"/>
      <c r="K3802" s="84" t="s">
        <v>36</v>
      </c>
      <c r="L3802" s="76">
        <f t="shared" si="259"/>
        <v>0</v>
      </c>
      <c r="M3802" s="76"/>
      <c r="N3802" s="76"/>
      <c r="O3802" s="76"/>
      <c r="P3802" s="76"/>
      <c r="Q3802" s="76"/>
      <c r="R3802" s="76"/>
      <c r="S3802" s="76"/>
      <c r="T3802" s="76"/>
      <c r="U3802" s="76"/>
      <c r="V3802" s="76"/>
      <c r="W3802" s="76"/>
      <c r="X3802" s="76"/>
    </row>
    <row r="3803" spans="1:24">
      <c r="A3803" s="135"/>
      <c r="B3803" s="54"/>
      <c r="C3803" s="58" t="s">
        <v>31</v>
      </c>
      <c r="D3803" s="465" t="s">
        <v>5761</v>
      </c>
      <c r="E3803" s="466" t="s">
        <v>5762</v>
      </c>
      <c r="F3803" s="467" t="s">
        <v>5763</v>
      </c>
      <c r="G3803" s="58" t="s">
        <v>5764</v>
      </c>
      <c r="H3803" s="467" t="s">
        <v>5765</v>
      </c>
      <c r="I3803" s="74">
        <v>18077</v>
      </c>
      <c r="J3803" s="46" t="s">
        <v>39</v>
      </c>
      <c r="K3803" s="75" t="s">
        <v>32</v>
      </c>
      <c r="L3803" s="76">
        <f t="shared" si="259"/>
        <v>5</v>
      </c>
      <c r="M3803" s="76"/>
      <c r="N3803" s="76">
        <v>5</v>
      </c>
      <c r="O3803" s="76"/>
      <c r="P3803" s="76"/>
      <c r="Q3803" s="76"/>
      <c r="R3803" s="76"/>
      <c r="S3803" s="76"/>
      <c r="T3803" s="76"/>
      <c r="U3803" s="76"/>
      <c r="V3803" s="76"/>
      <c r="W3803" s="76"/>
      <c r="X3803" s="76"/>
    </row>
    <row r="3804" spans="1:24">
      <c r="A3804" s="135"/>
      <c r="B3804" s="54"/>
      <c r="C3804" s="77"/>
      <c r="D3804" s="465"/>
      <c r="E3804" s="466"/>
      <c r="F3804" s="467"/>
      <c r="G3804" s="77"/>
      <c r="H3804" s="467"/>
      <c r="I3804" s="79"/>
      <c r="J3804" s="54"/>
      <c r="K3804" s="75" t="s">
        <v>34</v>
      </c>
      <c r="L3804" s="76">
        <f t="shared" si="259"/>
        <v>3</v>
      </c>
      <c r="M3804" s="76"/>
      <c r="N3804" s="76">
        <v>3</v>
      </c>
      <c r="O3804" s="76"/>
      <c r="P3804" s="76"/>
      <c r="Q3804" s="76"/>
      <c r="R3804" s="76"/>
      <c r="S3804" s="76"/>
      <c r="T3804" s="76"/>
      <c r="U3804" s="76"/>
      <c r="V3804" s="76"/>
      <c r="W3804" s="76"/>
      <c r="X3804" s="76"/>
    </row>
    <row r="3805" spans="1:24">
      <c r="A3805" s="135"/>
      <c r="B3805" s="54"/>
      <c r="C3805" s="81"/>
      <c r="D3805" s="465"/>
      <c r="E3805" s="466"/>
      <c r="F3805" s="467"/>
      <c r="G3805" s="81"/>
      <c r="H3805" s="467"/>
      <c r="I3805" s="83"/>
      <c r="J3805" s="80"/>
      <c r="K3805" s="84" t="s">
        <v>36</v>
      </c>
      <c r="L3805" s="76">
        <f t="shared" si="259"/>
        <v>0</v>
      </c>
      <c r="M3805" s="76"/>
      <c r="N3805" s="76"/>
      <c r="O3805" s="76"/>
      <c r="P3805" s="76"/>
      <c r="Q3805" s="76"/>
      <c r="R3805" s="76"/>
      <c r="S3805" s="76"/>
      <c r="T3805" s="76"/>
      <c r="U3805" s="76"/>
      <c r="V3805" s="76"/>
      <c r="W3805" s="76"/>
      <c r="X3805" s="76"/>
    </row>
    <row r="3806" spans="1:24">
      <c r="A3806" s="135"/>
      <c r="B3806" s="54"/>
      <c r="C3806" s="58" t="s">
        <v>31</v>
      </c>
      <c r="D3806" s="465" t="s">
        <v>5766</v>
      </c>
      <c r="E3806" s="466" t="s">
        <v>5767</v>
      </c>
      <c r="F3806" s="467" t="s">
        <v>5768</v>
      </c>
      <c r="G3806" s="58" t="s">
        <v>5769</v>
      </c>
      <c r="H3806" s="467" t="s">
        <v>5770</v>
      </c>
      <c r="I3806" s="74">
        <v>15867</v>
      </c>
      <c r="J3806" s="46" t="s">
        <v>39</v>
      </c>
      <c r="K3806" s="75" t="s">
        <v>32</v>
      </c>
      <c r="L3806" s="76">
        <f t="shared" si="259"/>
        <v>5</v>
      </c>
      <c r="M3806" s="76"/>
      <c r="N3806" s="76">
        <v>5</v>
      </c>
      <c r="O3806" s="76"/>
      <c r="P3806" s="76"/>
      <c r="Q3806" s="76"/>
      <c r="R3806" s="76"/>
      <c r="S3806" s="76"/>
      <c r="T3806" s="76"/>
      <c r="U3806" s="76"/>
      <c r="V3806" s="76"/>
      <c r="W3806" s="76"/>
      <c r="X3806" s="76"/>
    </row>
    <row r="3807" spans="1:24">
      <c r="A3807" s="135"/>
      <c r="B3807" s="54"/>
      <c r="C3807" s="77"/>
      <c r="D3807" s="465"/>
      <c r="E3807" s="466"/>
      <c r="F3807" s="467"/>
      <c r="G3807" s="77"/>
      <c r="H3807" s="467"/>
      <c r="I3807" s="79"/>
      <c r="J3807" s="54"/>
      <c r="K3807" s="75" t="s">
        <v>34</v>
      </c>
      <c r="L3807" s="76">
        <f t="shared" si="259"/>
        <v>4</v>
      </c>
      <c r="M3807" s="76"/>
      <c r="N3807" s="76">
        <v>4</v>
      </c>
      <c r="O3807" s="76"/>
      <c r="P3807" s="76"/>
      <c r="Q3807" s="76"/>
      <c r="R3807" s="76"/>
      <c r="S3807" s="76"/>
      <c r="T3807" s="76"/>
      <c r="U3807" s="76"/>
      <c r="V3807" s="76"/>
      <c r="W3807" s="76"/>
      <c r="X3807" s="76"/>
    </row>
    <row r="3808" spans="1:24">
      <c r="A3808" s="135"/>
      <c r="B3808" s="54"/>
      <c r="C3808" s="81"/>
      <c r="D3808" s="465"/>
      <c r="E3808" s="466"/>
      <c r="F3808" s="467"/>
      <c r="G3808" s="81"/>
      <c r="H3808" s="467"/>
      <c r="I3808" s="83"/>
      <c r="J3808" s="80"/>
      <c r="K3808" s="84" t="s">
        <v>36</v>
      </c>
      <c r="L3808" s="76">
        <f t="shared" si="259"/>
        <v>0</v>
      </c>
      <c r="M3808" s="76"/>
      <c r="N3808" s="76"/>
      <c r="O3808" s="76"/>
      <c r="P3808" s="76"/>
      <c r="Q3808" s="76"/>
      <c r="R3808" s="76"/>
      <c r="S3808" s="76"/>
      <c r="T3808" s="76"/>
      <c r="U3808" s="76"/>
      <c r="V3808" s="76"/>
      <c r="W3808" s="76"/>
      <c r="X3808" s="76"/>
    </row>
    <row r="3809" spans="1:24">
      <c r="A3809" s="135"/>
      <c r="B3809" s="54"/>
      <c r="C3809" s="58" t="s">
        <v>31</v>
      </c>
      <c r="D3809" s="465" t="s">
        <v>5771</v>
      </c>
      <c r="E3809" s="466" t="s">
        <v>5772</v>
      </c>
      <c r="F3809" s="467" t="s">
        <v>5773</v>
      </c>
      <c r="G3809" s="58" t="s">
        <v>5774</v>
      </c>
      <c r="H3809" s="467" t="s">
        <v>5775</v>
      </c>
      <c r="I3809" s="74">
        <v>16359</v>
      </c>
      <c r="J3809" s="46" t="s">
        <v>39</v>
      </c>
      <c r="K3809" s="75" t="s">
        <v>32</v>
      </c>
      <c r="L3809" s="76">
        <f t="shared" si="259"/>
        <v>4</v>
      </c>
      <c r="M3809" s="76"/>
      <c r="N3809" s="76">
        <v>4</v>
      </c>
      <c r="O3809" s="76"/>
      <c r="P3809" s="76"/>
      <c r="Q3809" s="76"/>
      <c r="R3809" s="76"/>
      <c r="S3809" s="76"/>
      <c r="T3809" s="76"/>
      <c r="U3809" s="76"/>
      <c r="V3809" s="76"/>
      <c r="W3809" s="76"/>
      <c r="X3809" s="76"/>
    </row>
    <row r="3810" spans="1:24">
      <c r="A3810" s="135"/>
      <c r="B3810" s="54"/>
      <c r="C3810" s="77"/>
      <c r="D3810" s="465"/>
      <c r="E3810" s="466"/>
      <c r="F3810" s="467"/>
      <c r="G3810" s="77"/>
      <c r="H3810" s="467"/>
      <c r="I3810" s="79"/>
      <c r="J3810" s="54"/>
      <c r="K3810" s="75" t="s">
        <v>34</v>
      </c>
      <c r="L3810" s="76">
        <f t="shared" si="259"/>
        <v>3</v>
      </c>
      <c r="M3810" s="76"/>
      <c r="N3810" s="76">
        <v>3</v>
      </c>
      <c r="O3810" s="76"/>
      <c r="P3810" s="76"/>
      <c r="Q3810" s="76"/>
      <c r="R3810" s="76"/>
      <c r="S3810" s="76"/>
      <c r="T3810" s="76"/>
      <c r="U3810" s="76"/>
      <c r="V3810" s="76"/>
      <c r="W3810" s="76"/>
      <c r="X3810" s="76"/>
    </row>
    <row r="3811" spans="1:24">
      <c r="A3811" s="135"/>
      <c r="B3811" s="54"/>
      <c r="C3811" s="81"/>
      <c r="D3811" s="465"/>
      <c r="E3811" s="466"/>
      <c r="F3811" s="467"/>
      <c r="G3811" s="81"/>
      <c r="H3811" s="467"/>
      <c r="I3811" s="83"/>
      <c r="J3811" s="80"/>
      <c r="K3811" s="84" t="s">
        <v>36</v>
      </c>
      <c r="L3811" s="76">
        <f t="shared" si="259"/>
        <v>0</v>
      </c>
      <c r="M3811" s="76"/>
      <c r="N3811" s="76"/>
      <c r="O3811" s="76"/>
      <c r="P3811" s="76"/>
      <c r="Q3811" s="76"/>
      <c r="R3811" s="76"/>
      <c r="S3811" s="76"/>
      <c r="T3811" s="76"/>
      <c r="U3811" s="76"/>
      <c r="V3811" s="76"/>
      <c r="W3811" s="76"/>
      <c r="X3811" s="76"/>
    </row>
    <row r="3812" spans="1:24">
      <c r="A3812" s="135"/>
      <c r="B3812" s="54"/>
      <c r="C3812" s="58" t="s">
        <v>31</v>
      </c>
      <c r="D3812" s="465" t="s">
        <v>5776</v>
      </c>
      <c r="E3812" s="466" t="s">
        <v>5777</v>
      </c>
      <c r="F3812" s="467" t="s">
        <v>5778</v>
      </c>
      <c r="G3812" s="58" t="s">
        <v>5779</v>
      </c>
      <c r="H3812" s="467" t="s">
        <v>5780</v>
      </c>
      <c r="I3812" s="74">
        <v>18415</v>
      </c>
      <c r="J3812" s="46" t="s">
        <v>39</v>
      </c>
      <c r="K3812" s="75" t="s">
        <v>32</v>
      </c>
      <c r="L3812" s="76">
        <f t="shared" si="259"/>
        <v>4</v>
      </c>
      <c r="M3812" s="76"/>
      <c r="N3812" s="76">
        <v>4</v>
      </c>
      <c r="O3812" s="76"/>
      <c r="P3812" s="76"/>
      <c r="Q3812" s="76"/>
      <c r="R3812" s="76"/>
      <c r="S3812" s="76"/>
      <c r="T3812" s="76"/>
      <c r="U3812" s="76"/>
      <c r="V3812" s="76"/>
      <c r="W3812" s="76"/>
      <c r="X3812" s="76"/>
    </row>
    <row r="3813" spans="1:24">
      <c r="A3813" s="135"/>
      <c r="B3813" s="54"/>
      <c r="C3813" s="77"/>
      <c r="D3813" s="465"/>
      <c r="E3813" s="466"/>
      <c r="F3813" s="467"/>
      <c r="G3813" s="77"/>
      <c r="H3813" s="467"/>
      <c r="I3813" s="79"/>
      <c r="J3813" s="54"/>
      <c r="K3813" s="75" t="s">
        <v>34</v>
      </c>
      <c r="L3813" s="76">
        <f t="shared" si="259"/>
        <v>3</v>
      </c>
      <c r="M3813" s="76"/>
      <c r="N3813" s="76">
        <v>3</v>
      </c>
      <c r="O3813" s="76"/>
      <c r="P3813" s="76"/>
      <c r="Q3813" s="76"/>
      <c r="R3813" s="76"/>
      <c r="S3813" s="76"/>
      <c r="T3813" s="76"/>
      <c r="U3813" s="76"/>
      <c r="V3813" s="76"/>
      <c r="W3813" s="76"/>
      <c r="X3813" s="76"/>
    </row>
    <row r="3814" spans="1:24">
      <c r="A3814" s="135"/>
      <c r="B3814" s="54"/>
      <c r="C3814" s="81"/>
      <c r="D3814" s="465"/>
      <c r="E3814" s="466"/>
      <c r="F3814" s="467"/>
      <c r="G3814" s="81"/>
      <c r="H3814" s="467"/>
      <c r="I3814" s="83"/>
      <c r="J3814" s="80"/>
      <c r="K3814" s="84" t="s">
        <v>36</v>
      </c>
      <c r="L3814" s="76">
        <f t="shared" si="259"/>
        <v>0</v>
      </c>
      <c r="M3814" s="76"/>
      <c r="N3814" s="76"/>
      <c r="O3814" s="76"/>
      <c r="P3814" s="76"/>
      <c r="Q3814" s="76"/>
      <c r="R3814" s="76"/>
      <c r="S3814" s="76"/>
      <c r="T3814" s="76"/>
      <c r="U3814" s="76"/>
      <c r="V3814" s="76"/>
      <c r="W3814" s="76"/>
      <c r="X3814" s="76"/>
    </row>
    <row r="3815" spans="1:24">
      <c r="A3815" s="135"/>
      <c r="B3815" s="54"/>
      <c r="C3815" s="58" t="s">
        <v>31</v>
      </c>
      <c r="D3815" s="465" t="s">
        <v>5781</v>
      </c>
      <c r="E3815" s="466" t="s">
        <v>5782</v>
      </c>
      <c r="F3815" s="467" t="s">
        <v>5783</v>
      </c>
      <c r="G3815" s="58" t="s">
        <v>5784</v>
      </c>
      <c r="H3815" s="467" t="s">
        <v>5785</v>
      </c>
      <c r="I3815" s="74">
        <v>14809</v>
      </c>
      <c r="J3815" s="46" t="s">
        <v>39</v>
      </c>
      <c r="K3815" s="75" t="s">
        <v>32</v>
      </c>
      <c r="L3815" s="76">
        <f t="shared" si="259"/>
        <v>5</v>
      </c>
      <c r="M3815" s="76"/>
      <c r="N3815" s="76">
        <v>5</v>
      </c>
      <c r="O3815" s="76"/>
      <c r="P3815" s="76"/>
      <c r="Q3815" s="76"/>
      <c r="R3815" s="76"/>
      <c r="S3815" s="76"/>
      <c r="T3815" s="76"/>
      <c r="U3815" s="76"/>
      <c r="V3815" s="76"/>
      <c r="W3815" s="76"/>
      <c r="X3815" s="76"/>
    </row>
    <row r="3816" spans="1:24">
      <c r="A3816" s="135"/>
      <c r="B3816" s="54"/>
      <c r="C3816" s="77"/>
      <c r="D3816" s="465"/>
      <c r="E3816" s="466"/>
      <c r="F3816" s="467"/>
      <c r="G3816" s="77"/>
      <c r="H3816" s="467"/>
      <c r="I3816" s="79"/>
      <c r="J3816" s="54"/>
      <c r="K3816" s="75" t="s">
        <v>34</v>
      </c>
      <c r="L3816" s="76">
        <f t="shared" si="259"/>
        <v>3</v>
      </c>
      <c r="M3816" s="76"/>
      <c r="N3816" s="76">
        <v>3</v>
      </c>
      <c r="O3816" s="76"/>
      <c r="P3816" s="76"/>
      <c r="Q3816" s="76"/>
      <c r="R3816" s="76"/>
      <c r="S3816" s="76"/>
      <c r="T3816" s="76"/>
      <c r="U3816" s="76"/>
      <c r="V3816" s="76"/>
      <c r="W3816" s="76"/>
      <c r="X3816" s="76"/>
    </row>
    <row r="3817" spans="1:24">
      <c r="A3817" s="135"/>
      <c r="B3817" s="54"/>
      <c r="C3817" s="81"/>
      <c r="D3817" s="465"/>
      <c r="E3817" s="466"/>
      <c r="F3817" s="467"/>
      <c r="G3817" s="81"/>
      <c r="H3817" s="467"/>
      <c r="I3817" s="83"/>
      <c r="J3817" s="80"/>
      <c r="K3817" s="84" t="s">
        <v>36</v>
      </c>
      <c r="L3817" s="76">
        <f t="shared" si="259"/>
        <v>0</v>
      </c>
      <c r="M3817" s="76"/>
      <c r="N3817" s="76"/>
      <c r="O3817" s="76"/>
      <c r="P3817" s="76"/>
      <c r="Q3817" s="76"/>
      <c r="R3817" s="76"/>
      <c r="S3817" s="76"/>
      <c r="T3817" s="76"/>
      <c r="U3817" s="76"/>
      <c r="V3817" s="76"/>
      <c r="W3817" s="76"/>
      <c r="X3817" s="76"/>
    </row>
    <row r="3818" spans="1:24">
      <c r="A3818" s="135"/>
      <c r="B3818" s="54"/>
      <c r="C3818" s="58" t="s">
        <v>31</v>
      </c>
      <c r="D3818" s="465" t="s">
        <v>5786</v>
      </c>
      <c r="E3818" s="466" t="s">
        <v>5787</v>
      </c>
      <c r="F3818" s="467" t="s">
        <v>5788</v>
      </c>
      <c r="G3818" s="58" t="s">
        <v>5789</v>
      </c>
      <c r="H3818" s="467" t="s">
        <v>5790</v>
      </c>
      <c r="I3818" s="74">
        <v>27317</v>
      </c>
      <c r="J3818" s="46" t="s">
        <v>39</v>
      </c>
      <c r="K3818" s="75" t="s">
        <v>32</v>
      </c>
      <c r="L3818" s="76">
        <f t="shared" si="259"/>
        <v>5</v>
      </c>
      <c r="M3818" s="76"/>
      <c r="N3818" s="76">
        <v>5</v>
      </c>
      <c r="O3818" s="76"/>
      <c r="P3818" s="76"/>
      <c r="Q3818" s="76"/>
      <c r="R3818" s="76"/>
      <c r="S3818" s="76"/>
      <c r="T3818" s="76"/>
      <c r="U3818" s="76"/>
      <c r="V3818" s="76"/>
      <c r="W3818" s="76"/>
      <c r="X3818" s="76"/>
    </row>
    <row r="3819" spans="1:24">
      <c r="A3819" s="135"/>
      <c r="B3819" s="54"/>
      <c r="C3819" s="77"/>
      <c r="D3819" s="465"/>
      <c r="E3819" s="466"/>
      <c r="F3819" s="467"/>
      <c r="G3819" s="77"/>
      <c r="H3819" s="467"/>
      <c r="I3819" s="79"/>
      <c r="J3819" s="54"/>
      <c r="K3819" s="75" t="s">
        <v>34</v>
      </c>
      <c r="L3819" s="76">
        <f t="shared" si="259"/>
        <v>4</v>
      </c>
      <c r="M3819" s="76"/>
      <c r="N3819" s="76">
        <v>4</v>
      </c>
      <c r="O3819" s="76"/>
      <c r="P3819" s="76"/>
      <c r="Q3819" s="76"/>
      <c r="R3819" s="76"/>
      <c r="S3819" s="76"/>
      <c r="T3819" s="76"/>
      <c r="U3819" s="76"/>
      <c r="V3819" s="76"/>
      <c r="W3819" s="76"/>
      <c r="X3819" s="76"/>
    </row>
    <row r="3820" spans="1:24">
      <c r="A3820" s="135"/>
      <c r="B3820" s="54"/>
      <c r="C3820" s="81"/>
      <c r="D3820" s="465"/>
      <c r="E3820" s="466"/>
      <c r="F3820" s="467"/>
      <c r="G3820" s="81"/>
      <c r="H3820" s="467"/>
      <c r="I3820" s="83"/>
      <c r="J3820" s="80"/>
      <c r="K3820" s="84" t="s">
        <v>36</v>
      </c>
      <c r="L3820" s="76">
        <f t="shared" si="259"/>
        <v>0</v>
      </c>
      <c r="M3820" s="76"/>
      <c r="N3820" s="76"/>
      <c r="O3820" s="76"/>
      <c r="P3820" s="76"/>
      <c r="Q3820" s="76"/>
      <c r="R3820" s="76"/>
      <c r="S3820" s="76"/>
      <c r="T3820" s="76"/>
      <c r="U3820" s="76"/>
      <c r="V3820" s="76"/>
      <c r="W3820" s="76"/>
      <c r="X3820" s="76"/>
    </row>
    <row r="3821" spans="1:24">
      <c r="A3821" s="135"/>
      <c r="B3821" s="54"/>
      <c r="C3821" s="58" t="s">
        <v>31</v>
      </c>
      <c r="D3821" s="465" t="s">
        <v>5791</v>
      </c>
      <c r="E3821" s="467" t="s">
        <v>5792</v>
      </c>
      <c r="F3821" s="467" t="s">
        <v>5793</v>
      </c>
      <c r="G3821" s="58" t="s">
        <v>5794</v>
      </c>
      <c r="H3821" s="467" t="s">
        <v>5795</v>
      </c>
      <c r="I3821" s="74">
        <v>18831</v>
      </c>
      <c r="J3821" s="46" t="s">
        <v>39</v>
      </c>
      <c r="K3821" s="75" t="s">
        <v>32</v>
      </c>
      <c r="L3821" s="76">
        <f t="shared" si="259"/>
        <v>4</v>
      </c>
      <c r="M3821" s="76"/>
      <c r="N3821" s="76">
        <v>4</v>
      </c>
      <c r="O3821" s="76"/>
      <c r="P3821" s="76"/>
      <c r="Q3821" s="76"/>
      <c r="R3821" s="76"/>
      <c r="S3821" s="76"/>
      <c r="T3821" s="76"/>
      <c r="U3821" s="76"/>
      <c r="V3821" s="76"/>
      <c r="W3821" s="76"/>
      <c r="X3821" s="76"/>
    </row>
    <row r="3822" spans="1:24">
      <c r="A3822" s="135"/>
      <c r="B3822" s="54"/>
      <c r="C3822" s="77"/>
      <c r="D3822" s="465"/>
      <c r="E3822" s="466"/>
      <c r="F3822" s="467"/>
      <c r="G3822" s="77"/>
      <c r="H3822" s="467"/>
      <c r="I3822" s="79"/>
      <c r="J3822" s="54"/>
      <c r="K3822" s="75" t="s">
        <v>34</v>
      </c>
      <c r="L3822" s="76">
        <f t="shared" si="259"/>
        <v>3</v>
      </c>
      <c r="M3822" s="76"/>
      <c r="N3822" s="76">
        <v>3</v>
      </c>
      <c r="O3822" s="76"/>
      <c r="P3822" s="76"/>
      <c r="Q3822" s="76"/>
      <c r="R3822" s="76"/>
      <c r="S3822" s="76"/>
      <c r="T3822" s="76"/>
      <c r="U3822" s="76"/>
      <c r="V3822" s="76"/>
      <c r="W3822" s="76"/>
      <c r="X3822" s="76"/>
    </row>
    <row r="3823" spans="1:24">
      <c r="A3823" s="135"/>
      <c r="B3823" s="54"/>
      <c r="C3823" s="81"/>
      <c r="D3823" s="465"/>
      <c r="E3823" s="466"/>
      <c r="F3823" s="467"/>
      <c r="G3823" s="81"/>
      <c r="H3823" s="467"/>
      <c r="I3823" s="83"/>
      <c r="J3823" s="80"/>
      <c r="K3823" s="84" t="s">
        <v>36</v>
      </c>
      <c r="L3823" s="76">
        <f t="shared" si="259"/>
        <v>0</v>
      </c>
      <c r="M3823" s="76"/>
      <c r="N3823" s="76"/>
      <c r="O3823" s="76"/>
      <c r="P3823" s="76"/>
      <c r="Q3823" s="76"/>
      <c r="R3823" s="76"/>
      <c r="S3823" s="76"/>
      <c r="T3823" s="76"/>
      <c r="U3823" s="76"/>
      <c r="V3823" s="76"/>
      <c r="W3823" s="76"/>
      <c r="X3823" s="76"/>
    </row>
    <row r="3824" spans="1:24">
      <c r="A3824" s="135"/>
      <c r="B3824" s="54"/>
      <c r="C3824" s="58" t="s">
        <v>31</v>
      </c>
      <c r="D3824" s="465" t="s">
        <v>5796</v>
      </c>
      <c r="E3824" s="467" t="s">
        <v>5797</v>
      </c>
      <c r="F3824" s="468" t="s">
        <v>5798</v>
      </c>
      <c r="G3824" s="58" t="s">
        <v>5799</v>
      </c>
      <c r="H3824" s="467" t="s">
        <v>5800</v>
      </c>
      <c r="I3824" s="74">
        <v>19442</v>
      </c>
      <c r="J3824" s="46" t="s">
        <v>39</v>
      </c>
      <c r="K3824" s="75" t="s">
        <v>32</v>
      </c>
      <c r="L3824" s="76">
        <f t="shared" si="259"/>
        <v>4</v>
      </c>
      <c r="M3824" s="76"/>
      <c r="N3824" s="76">
        <v>4</v>
      </c>
      <c r="O3824" s="76"/>
      <c r="P3824" s="76"/>
      <c r="Q3824" s="76"/>
      <c r="R3824" s="76"/>
      <c r="S3824" s="76"/>
      <c r="T3824" s="76"/>
      <c r="U3824" s="76"/>
      <c r="V3824" s="76"/>
      <c r="W3824" s="76"/>
      <c r="X3824" s="76"/>
    </row>
    <row r="3825" spans="1:24">
      <c r="A3825" s="135"/>
      <c r="B3825" s="54"/>
      <c r="C3825" s="77"/>
      <c r="D3825" s="465"/>
      <c r="E3825" s="466"/>
      <c r="F3825" s="468"/>
      <c r="G3825" s="77"/>
      <c r="H3825" s="467"/>
      <c r="I3825" s="79"/>
      <c r="J3825" s="54"/>
      <c r="K3825" s="75" t="s">
        <v>34</v>
      </c>
      <c r="L3825" s="76">
        <f t="shared" si="259"/>
        <v>3</v>
      </c>
      <c r="M3825" s="76"/>
      <c r="N3825" s="76">
        <v>3</v>
      </c>
      <c r="O3825" s="76"/>
      <c r="P3825" s="76"/>
      <c r="Q3825" s="76"/>
      <c r="R3825" s="76"/>
      <c r="S3825" s="76"/>
      <c r="T3825" s="76"/>
      <c r="U3825" s="76"/>
      <c r="V3825" s="76"/>
      <c r="W3825" s="76"/>
      <c r="X3825" s="76"/>
    </row>
    <row r="3826" spans="1:24">
      <c r="A3826" s="135"/>
      <c r="B3826" s="54"/>
      <c r="C3826" s="81"/>
      <c r="D3826" s="465"/>
      <c r="E3826" s="466"/>
      <c r="F3826" s="468"/>
      <c r="G3826" s="81"/>
      <c r="H3826" s="467"/>
      <c r="I3826" s="83"/>
      <c r="J3826" s="80"/>
      <c r="K3826" s="84" t="s">
        <v>36</v>
      </c>
      <c r="L3826" s="76">
        <f t="shared" si="259"/>
        <v>0</v>
      </c>
      <c r="M3826" s="76"/>
      <c r="N3826" s="76"/>
      <c r="O3826" s="76"/>
      <c r="P3826" s="76"/>
      <c r="Q3826" s="76"/>
      <c r="R3826" s="76"/>
      <c r="S3826" s="76"/>
      <c r="T3826" s="76"/>
      <c r="U3826" s="76"/>
      <c r="V3826" s="76"/>
      <c r="W3826" s="76"/>
      <c r="X3826" s="76"/>
    </row>
    <row r="3827" spans="1:24">
      <c r="A3827" s="135"/>
      <c r="B3827" s="54"/>
      <c r="C3827" s="58" t="s">
        <v>31</v>
      </c>
      <c r="D3827" s="465" t="s">
        <v>5801</v>
      </c>
      <c r="E3827" s="467" t="s">
        <v>5802</v>
      </c>
      <c r="F3827" s="468" t="s">
        <v>5803</v>
      </c>
      <c r="G3827" s="58" t="s">
        <v>5804</v>
      </c>
      <c r="H3827" s="467" t="s">
        <v>5805</v>
      </c>
      <c r="I3827" s="74">
        <v>17412</v>
      </c>
      <c r="J3827" s="46" t="s">
        <v>39</v>
      </c>
      <c r="K3827" s="75" t="s">
        <v>32</v>
      </c>
      <c r="L3827" s="76">
        <f t="shared" si="259"/>
        <v>4</v>
      </c>
      <c r="M3827" s="76"/>
      <c r="N3827" s="76">
        <v>4</v>
      </c>
      <c r="O3827" s="76"/>
      <c r="P3827" s="76"/>
      <c r="Q3827" s="76"/>
      <c r="R3827" s="76"/>
      <c r="S3827" s="76"/>
      <c r="T3827" s="76"/>
      <c r="U3827" s="76"/>
      <c r="V3827" s="76"/>
      <c r="W3827" s="76"/>
      <c r="X3827" s="76"/>
    </row>
    <row r="3828" spans="1:24">
      <c r="A3828" s="135"/>
      <c r="B3828" s="54"/>
      <c r="C3828" s="77"/>
      <c r="D3828" s="465"/>
      <c r="E3828" s="466"/>
      <c r="F3828" s="468"/>
      <c r="G3828" s="77"/>
      <c r="H3828" s="467"/>
      <c r="I3828" s="79"/>
      <c r="J3828" s="54"/>
      <c r="K3828" s="75" t="s">
        <v>34</v>
      </c>
      <c r="L3828" s="76">
        <f t="shared" si="259"/>
        <v>4</v>
      </c>
      <c r="M3828" s="76"/>
      <c r="N3828" s="76">
        <v>4</v>
      </c>
      <c r="O3828" s="76"/>
      <c r="P3828" s="76"/>
      <c r="Q3828" s="76"/>
      <c r="R3828" s="76"/>
      <c r="S3828" s="76"/>
      <c r="T3828" s="76"/>
      <c r="U3828" s="76"/>
      <c r="V3828" s="76"/>
      <c r="W3828" s="76"/>
      <c r="X3828" s="76"/>
    </row>
    <row r="3829" spans="1:24">
      <c r="A3829" s="135"/>
      <c r="B3829" s="54"/>
      <c r="C3829" s="81"/>
      <c r="D3829" s="465"/>
      <c r="E3829" s="466"/>
      <c r="F3829" s="468"/>
      <c r="G3829" s="81"/>
      <c r="H3829" s="467"/>
      <c r="I3829" s="83"/>
      <c r="J3829" s="80"/>
      <c r="K3829" s="84" t="s">
        <v>36</v>
      </c>
      <c r="L3829" s="76">
        <f t="shared" si="259"/>
        <v>0</v>
      </c>
      <c r="M3829" s="76"/>
      <c r="N3829" s="76"/>
      <c r="O3829" s="76"/>
      <c r="P3829" s="76"/>
      <c r="Q3829" s="76"/>
      <c r="R3829" s="76"/>
      <c r="S3829" s="76"/>
      <c r="T3829" s="76"/>
      <c r="U3829" s="76"/>
      <c r="V3829" s="76"/>
      <c r="W3829" s="76"/>
      <c r="X3829" s="76"/>
    </row>
    <row r="3830" spans="1:24">
      <c r="A3830" s="135"/>
      <c r="B3830" s="54"/>
      <c r="C3830" s="58" t="s">
        <v>31</v>
      </c>
      <c r="D3830" s="465" t="s">
        <v>5806</v>
      </c>
      <c r="E3830" s="467" t="s">
        <v>5807</v>
      </c>
      <c r="F3830" s="467" t="s">
        <v>5808</v>
      </c>
      <c r="G3830" s="58" t="s">
        <v>5809</v>
      </c>
      <c r="H3830" s="467" t="s">
        <v>5810</v>
      </c>
      <c r="I3830" s="74">
        <v>12821</v>
      </c>
      <c r="J3830" s="46" t="s">
        <v>39</v>
      </c>
      <c r="K3830" s="75" t="s">
        <v>32</v>
      </c>
      <c r="L3830" s="76">
        <f t="shared" si="259"/>
        <v>4</v>
      </c>
      <c r="M3830" s="76"/>
      <c r="N3830" s="76">
        <v>4</v>
      </c>
      <c r="O3830" s="76"/>
      <c r="P3830" s="76"/>
      <c r="Q3830" s="76"/>
      <c r="R3830" s="76"/>
      <c r="S3830" s="76"/>
      <c r="T3830" s="76"/>
      <c r="U3830" s="76"/>
      <c r="V3830" s="76"/>
      <c r="W3830" s="76"/>
      <c r="X3830" s="76"/>
    </row>
    <row r="3831" spans="1:24">
      <c r="A3831" s="135"/>
      <c r="B3831" s="54"/>
      <c r="C3831" s="77"/>
      <c r="D3831" s="465"/>
      <c r="E3831" s="466"/>
      <c r="F3831" s="467"/>
      <c r="G3831" s="77"/>
      <c r="H3831" s="467"/>
      <c r="I3831" s="79"/>
      <c r="J3831" s="54"/>
      <c r="K3831" s="75" t="s">
        <v>34</v>
      </c>
      <c r="L3831" s="76">
        <f t="shared" si="259"/>
        <v>3</v>
      </c>
      <c r="M3831" s="76"/>
      <c r="N3831" s="76">
        <v>3</v>
      </c>
      <c r="O3831" s="76"/>
      <c r="P3831" s="76"/>
      <c r="Q3831" s="76"/>
      <c r="R3831" s="76"/>
      <c r="S3831" s="76"/>
      <c r="T3831" s="76"/>
      <c r="U3831" s="76"/>
      <c r="V3831" s="76"/>
      <c r="W3831" s="76"/>
      <c r="X3831" s="76"/>
    </row>
    <row r="3832" spans="1:24">
      <c r="A3832" s="135"/>
      <c r="B3832" s="54"/>
      <c r="C3832" s="81"/>
      <c r="D3832" s="465"/>
      <c r="E3832" s="466"/>
      <c r="F3832" s="467"/>
      <c r="G3832" s="81"/>
      <c r="H3832" s="467"/>
      <c r="I3832" s="83"/>
      <c r="J3832" s="80"/>
      <c r="K3832" s="84" t="s">
        <v>36</v>
      </c>
      <c r="L3832" s="76">
        <f t="shared" si="259"/>
        <v>0</v>
      </c>
      <c r="M3832" s="76"/>
      <c r="N3832" s="76"/>
      <c r="O3832" s="76"/>
      <c r="P3832" s="76"/>
      <c r="Q3832" s="76"/>
      <c r="R3832" s="76"/>
      <c r="S3832" s="76"/>
      <c r="T3832" s="76"/>
      <c r="U3832" s="76"/>
      <c r="V3832" s="76"/>
      <c r="W3832" s="76"/>
      <c r="X3832" s="76"/>
    </row>
    <row r="3833" spans="1:24">
      <c r="A3833" s="135"/>
      <c r="B3833" s="54"/>
      <c r="C3833" s="58" t="s">
        <v>31</v>
      </c>
      <c r="D3833" s="58" t="s">
        <v>5811</v>
      </c>
      <c r="E3833" s="58" t="s">
        <v>5812</v>
      </c>
      <c r="F3833" s="46" t="s">
        <v>5813</v>
      </c>
      <c r="G3833" s="58" t="s">
        <v>5814</v>
      </c>
      <c r="H3833" s="58" t="s">
        <v>5815</v>
      </c>
      <c r="I3833" s="74">
        <v>4384</v>
      </c>
      <c r="J3833" s="46" t="s">
        <v>39</v>
      </c>
      <c r="K3833" s="75" t="s">
        <v>32</v>
      </c>
      <c r="L3833" s="76">
        <f t="shared" si="259"/>
        <v>0</v>
      </c>
      <c r="M3833" s="76"/>
      <c r="N3833" s="76"/>
      <c r="O3833" s="76"/>
      <c r="P3833" s="76"/>
      <c r="Q3833" s="76"/>
      <c r="R3833" s="76"/>
      <c r="S3833" s="76"/>
      <c r="T3833" s="76"/>
      <c r="U3833" s="76"/>
      <c r="V3833" s="76"/>
      <c r="W3833" s="76"/>
      <c r="X3833" s="76"/>
    </row>
    <row r="3834" spans="1:24">
      <c r="A3834" s="135"/>
      <c r="B3834" s="54"/>
      <c r="C3834" s="77"/>
      <c r="D3834" s="77"/>
      <c r="E3834" s="54"/>
      <c r="F3834" s="54"/>
      <c r="G3834" s="77"/>
      <c r="H3834" s="77"/>
      <c r="I3834" s="79"/>
      <c r="J3834" s="54"/>
      <c r="K3834" s="75" t="s">
        <v>34</v>
      </c>
      <c r="L3834" s="76">
        <f t="shared" si="259"/>
        <v>7</v>
      </c>
      <c r="M3834" s="76"/>
      <c r="N3834" s="76">
        <v>3</v>
      </c>
      <c r="O3834" s="76"/>
      <c r="P3834" s="76"/>
      <c r="Q3834" s="76"/>
      <c r="R3834" s="76"/>
      <c r="S3834" s="76"/>
      <c r="T3834" s="76">
        <v>3</v>
      </c>
      <c r="U3834" s="76"/>
      <c r="V3834" s="76"/>
      <c r="W3834" s="76">
        <v>1</v>
      </c>
      <c r="X3834" s="76"/>
    </row>
    <row r="3835" spans="1:24">
      <c r="A3835" s="135"/>
      <c r="B3835" s="54"/>
      <c r="C3835" s="81"/>
      <c r="D3835" s="81"/>
      <c r="E3835" s="80"/>
      <c r="F3835" s="80"/>
      <c r="G3835" s="81"/>
      <c r="H3835" s="81"/>
      <c r="I3835" s="83"/>
      <c r="J3835" s="80"/>
      <c r="K3835" s="84" t="s">
        <v>36</v>
      </c>
      <c r="L3835" s="76">
        <f t="shared" si="259"/>
        <v>0</v>
      </c>
      <c r="M3835" s="76"/>
      <c r="N3835" s="76"/>
      <c r="O3835" s="76"/>
      <c r="P3835" s="76"/>
      <c r="Q3835" s="76"/>
      <c r="R3835" s="76"/>
      <c r="S3835" s="76"/>
      <c r="T3835" s="76"/>
      <c r="U3835" s="76"/>
      <c r="V3835" s="76"/>
      <c r="W3835" s="76"/>
      <c r="X3835" s="76"/>
    </row>
    <row r="3836" spans="1:24">
      <c r="A3836" s="135"/>
      <c r="B3836" s="54"/>
      <c r="C3836" s="58" t="s">
        <v>31</v>
      </c>
      <c r="D3836" s="58" t="s">
        <v>5816</v>
      </c>
      <c r="E3836" s="58" t="s">
        <v>5817</v>
      </c>
      <c r="F3836" s="46" t="s">
        <v>5818</v>
      </c>
      <c r="G3836" s="58" t="s">
        <v>5819</v>
      </c>
      <c r="H3836" s="58" t="s">
        <v>5820</v>
      </c>
      <c r="I3836" s="74">
        <v>0</v>
      </c>
      <c r="J3836" s="46" t="s">
        <v>39</v>
      </c>
      <c r="K3836" s="75" t="s">
        <v>32</v>
      </c>
      <c r="L3836" s="76">
        <f t="shared" si="259"/>
        <v>0</v>
      </c>
      <c r="M3836" s="76"/>
      <c r="N3836" s="76"/>
      <c r="O3836" s="76"/>
      <c r="P3836" s="76"/>
      <c r="Q3836" s="76"/>
      <c r="R3836" s="76"/>
      <c r="S3836" s="76"/>
      <c r="T3836" s="76"/>
      <c r="U3836" s="76"/>
      <c r="V3836" s="76"/>
      <c r="W3836" s="76"/>
      <c r="X3836" s="76"/>
    </row>
    <row r="3837" spans="1:24">
      <c r="A3837" s="135"/>
      <c r="B3837" s="54"/>
      <c r="C3837" s="77"/>
      <c r="D3837" s="77"/>
      <c r="E3837" s="54"/>
      <c r="F3837" s="54"/>
      <c r="G3837" s="77"/>
      <c r="H3837" s="77"/>
      <c r="I3837" s="79"/>
      <c r="J3837" s="54"/>
      <c r="K3837" s="75" t="s">
        <v>34</v>
      </c>
      <c r="L3837" s="76">
        <f t="shared" si="259"/>
        <v>0</v>
      </c>
      <c r="M3837" s="76"/>
      <c r="N3837" s="76"/>
      <c r="O3837" s="76"/>
      <c r="P3837" s="76"/>
      <c r="Q3837" s="76"/>
      <c r="R3837" s="76"/>
      <c r="S3837" s="76"/>
      <c r="T3837" s="76"/>
      <c r="U3837" s="76"/>
      <c r="V3837" s="76"/>
      <c r="W3837" s="76"/>
      <c r="X3837" s="76"/>
    </row>
    <row r="3838" spans="1:24">
      <c r="A3838" s="135"/>
      <c r="B3838" s="54"/>
      <c r="C3838" s="81"/>
      <c r="D3838" s="81"/>
      <c r="E3838" s="80"/>
      <c r="F3838" s="80"/>
      <c r="G3838" s="81"/>
      <c r="H3838" s="81"/>
      <c r="I3838" s="83"/>
      <c r="J3838" s="80"/>
      <c r="K3838" s="84" t="s">
        <v>36</v>
      </c>
      <c r="L3838" s="76">
        <f t="shared" si="259"/>
        <v>3</v>
      </c>
      <c r="M3838" s="76">
        <v>3</v>
      </c>
      <c r="N3838" s="76"/>
      <c r="O3838" s="76"/>
      <c r="P3838" s="76"/>
      <c r="Q3838" s="76"/>
      <c r="R3838" s="76"/>
      <c r="S3838" s="76"/>
      <c r="T3838" s="76"/>
      <c r="U3838" s="76"/>
      <c r="V3838" s="76"/>
      <c r="W3838" s="76"/>
      <c r="X3838" s="76"/>
    </row>
    <row r="3839" spans="1:24">
      <c r="A3839" s="135"/>
      <c r="B3839" s="54"/>
      <c r="C3839" s="58" t="s">
        <v>31</v>
      </c>
      <c r="D3839" s="58" t="s">
        <v>5821</v>
      </c>
      <c r="E3839" s="58" t="s">
        <v>5822</v>
      </c>
      <c r="F3839" s="46" t="s">
        <v>5823</v>
      </c>
      <c r="G3839" s="58" t="s">
        <v>5824</v>
      </c>
      <c r="H3839" s="58" t="s">
        <v>5825</v>
      </c>
      <c r="I3839" s="74">
        <v>0</v>
      </c>
      <c r="J3839" s="46" t="s">
        <v>39</v>
      </c>
      <c r="K3839" s="75" t="s">
        <v>32</v>
      </c>
      <c r="L3839" s="76">
        <f t="shared" si="259"/>
        <v>0</v>
      </c>
      <c r="M3839" s="76"/>
      <c r="N3839" s="76"/>
      <c r="O3839" s="76"/>
      <c r="P3839" s="76"/>
      <c r="Q3839" s="76"/>
      <c r="R3839" s="76"/>
      <c r="S3839" s="76"/>
      <c r="T3839" s="76"/>
      <c r="U3839" s="76"/>
      <c r="V3839" s="76"/>
      <c r="W3839" s="76"/>
      <c r="X3839" s="76"/>
    </row>
    <row r="3840" spans="1:24">
      <c r="A3840" s="135"/>
      <c r="B3840" s="54"/>
      <c r="C3840" s="77"/>
      <c r="D3840" s="77"/>
      <c r="E3840" s="54"/>
      <c r="F3840" s="54"/>
      <c r="G3840" s="77"/>
      <c r="H3840" s="77"/>
      <c r="I3840" s="79"/>
      <c r="J3840" s="54"/>
      <c r="K3840" s="75" t="s">
        <v>34</v>
      </c>
      <c r="L3840" s="76">
        <f t="shared" si="259"/>
        <v>2</v>
      </c>
      <c r="M3840" s="76"/>
      <c r="N3840" s="76">
        <v>1</v>
      </c>
      <c r="O3840" s="76"/>
      <c r="P3840" s="76"/>
      <c r="Q3840" s="76"/>
      <c r="R3840" s="76"/>
      <c r="S3840" s="76"/>
      <c r="T3840" s="76">
        <v>1</v>
      </c>
      <c r="U3840" s="76"/>
      <c r="V3840" s="76"/>
      <c r="W3840" s="76"/>
      <c r="X3840" s="76"/>
    </row>
    <row r="3841" spans="1:24">
      <c r="A3841" s="135"/>
      <c r="B3841" s="54"/>
      <c r="C3841" s="81"/>
      <c r="D3841" s="81"/>
      <c r="E3841" s="80"/>
      <c r="F3841" s="80"/>
      <c r="G3841" s="81"/>
      <c r="H3841" s="81"/>
      <c r="I3841" s="83"/>
      <c r="J3841" s="80"/>
      <c r="K3841" s="84" t="s">
        <v>36</v>
      </c>
      <c r="L3841" s="76">
        <f t="shared" si="259"/>
        <v>1</v>
      </c>
      <c r="M3841" s="76"/>
      <c r="N3841" s="76"/>
      <c r="O3841" s="76"/>
      <c r="P3841" s="76"/>
      <c r="Q3841" s="76"/>
      <c r="R3841" s="76"/>
      <c r="S3841" s="76">
        <v>1</v>
      </c>
      <c r="T3841" s="76"/>
      <c r="U3841" s="76"/>
      <c r="V3841" s="76"/>
      <c r="W3841" s="76"/>
      <c r="X3841" s="76"/>
    </row>
    <row r="3842" spans="1:24">
      <c r="A3842" s="135"/>
      <c r="B3842" s="54"/>
      <c r="C3842" s="58" t="s">
        <v>31</v>
      </c>
      <c r="D3842" s="58" t="s">
        <v>5826</v>
      </c>
      <c r="E3842" s="58" t="s">
        <v>5827</v>
      </c>
      <c r="F3842" s="46" t="s">
        <v>5828</v>
      </c>
      <c r="G3842" s="58" t="s">
        <v>5829</v>
      </c>
      <c r="H3842" s="58" t="s">
        <v>5830</v>
      </c>
      <c r="I3842" s="74">
        <v>0</v>
      </c>
      <c r="J3842" s="46" t="s">
        <v>39</v>
      </c>
      <c r="K3842" s="75" t="s">
        <v>32</v>
      </c>
      <c r="L3842" s="76">
        <f t="shared" si="259"/>
        <v>0</v>
      </c>
      <c r="M3842" s="76"/>
      <c r="N3842" s="76"/>
      <c r="O3842" s="76"/>
      <c r="P3842" s="76"/>
      <c r="Q3842" s="76"/>
      <c r="R3842" s="76"/>
      <c r="S3842" s="76"/>
      <c r="T3842" s="76"/>
      <c r="U3842" s="76"/>
      <c r="V3842" s="76"/>
      <c r="W3842" s="76"/>
      <c r="X3842" s="76"/>
    </row>
    <row r="3843" spans="1:24">
      <c r="A3843" s="135"/>
      <c r="B3843" s="54"/>
      <c r="C3843" s="77"/>
      <c r="D3843" s="77"/>
      <c r="E3843" s="54"/>
      <c r="F3843" s="54"/>
      <c r="G3843" s="77"/>
      <c r="H3843" s="77"/>
      <c r="I3843" s="79"/>
      <c r="J3843" s="54"/>
      <c r="K3843" s="75" t="s">
        <v>34</v>
      </c>
      <c r="L3843" s="76">
        <f t="shared" si="259"/>
        <v>2</v>
      </c>
      <c r="M3843" s="76">
        <v>1</v>
      </c>
      <c r="N3843" s="76">
        <v>1</v>
      </c>
      <c r="O3843" s="76"/>
      <c r="P3843" s="76"/>
      <c r="Q3843" s="76"/>
      <c r="R3843" s="76"/>
      <c r="S3843" s="76"/>
      <c r="T3843" s="76"/>
      <c r="U3843" s="76"/>
      <c r="V3843" s="76"/>
      <c r="W3843" s="76"/>
      <c r="X3843" s="76"/>
    </row>
    <row r="3844" spans="1:24">
      <c r="A3844" s="135"/>
      <c r="B3844" s="54"/>
      <c r="C3844" s="81"/>
      <c r="D3844" s="81"/>
      <c r="E3844" s="80"/>
      <c r="F3844" s="80"/>
      <c r="G3844" s="81"/>
      <c r="H3844" s="81"/>
      <c r="I3844" s="83"/>
      <c r="J3844" s="80"/>
      <c r="K3844" s="84" t="s">
        <v>36</v>
      </c>
      <c r="L3844" s="76">
        <f t="shared" si="259"/>
        <v>1</v>
      </c>
      <c r="M3844" s="76"/>
      <c r="N3844" s="76"/>
      <c r="O3844" s="76"/>
      <c r="P3844" s="76"/>
      <c r="Q3844" s="76"/>
      <c r="R3844" s="76"/>
      <c r="S3844" s="76"/>
      <c r="T3844" s="76">
        <v>1</v>
      </c>
      <c r="U3844" s="76"/>
      <c r="V3844" s="76"/>
      <c r="W3844" s="76"/>
      <c r="X3844" s="76"/>
    </row>
    <row r="3845" spans="1:24">
      <c r="A3845" s="135"/>
      <c r="B3845" s="54"/>
      <c r="C3845" s="58" t="s">
        <v>31</v>
      </c>
      <c r="D3845" s="58" t="s">
        <v>5831</v>
      </c>
      <c r="E3845" s="58" t="s">
        <v>5832</v>
      </c>
      <c r="F3845" s="46" t="s">
        <v>5833</v>
      </c>
      <c r="G3845" s="58" t="s">
        <v>5834</v>
      </c>
      <c r="H3845" s="58" t="s">
        <v>5835</v>
      </c>
      <c r="I3845" s="74">
        <v>0</v>
      </c>
      <c r="J3845" s="46" t="s">
        <v>39</v>
      </c>
      <c r="K3845" s="75" t="s">
        <v>32</v>
      </c>
      <c r="L3845" s="76">
        <f t="shared" si="259"/>
        <v>0</v>
      </c>
      <c r="M3845" s="76"/>
      <c r="N3845" s="76"/>
      <c r="O3845" s="76"/>
      <c r="P3845" s="76"/>
      <c r="Q3845" s="76"/>
      <c r="R3845" s="76"/>
      <c r="S3845" s="76"/>
      <c r="T3845" s="76"/>
      <c r="U3845" s="76"/>
      <c r="V3845" s="76"/>
      <c r="W3845" s="76"/>
      <c r="X3845" s="76"/>
    </row>
    <row r="3846" spans="1:24">
      <c r="A3846" s="135"/>
      <c r="B3846" s="54"/>
      <c r="C3846" s="77"/>
      <c r="D3846" s="77"/>
      <c r="E3846" s="54"/>
      <c r="F3846" s="54"/>
      <c r="G3846" s="77"/>
      <c r="H3846" s="77"/>
      <c r="I3846" s="79"/>
      <c r="J3846" s="54"/>
      <c r="K3846" s="75" t="s">
        <v>34</v>
      </c>
      <c r="L3846" s="76">
        <f t="shared" si="259"/>
        <v>1</v>
      </c>
      <c r="M3846" s="76">
        <v>1</v>
      </c>
      <c r="N3846" s="76"/>
      <c r="O3846" s="76"/>
      <c r="P3846" s="76"/>
      <c r="Q3846" s="76"/>
      <c r="R3846" s="76"/>
      <c r="S3846" s="76"/>
      <c r="T3846" s="76"/>
      <c r="U3846" s="76"/>
      <c r="V3846" s="76"/>
      <c r="W3846" s="76"/>
      <c r="X3846" s="76"/>
    </row>
    <row r="3847" spans="1:24">
      <c r="A3847" s="135"/>
      <c r="B3847" s="54"/>
      <c r="C3847" s="81"/>
      <c r="D3847" s="81"/>
      <c r="E3847" s="80"/>
      <c r="F3847" s="80"/>
      <c r="G3847" s="81"/>
      <c r="H3847" s="81"/>
      <c r="I3847" s="83"/>
      <c r="J3847" s="80"/>
      <c r="K3847" s="84" t="s">
        <v>36</v>
      </c>
      <c r="L3847" s="76">
        <f t="shared" si="259"/>
        <v>2</v>
      </c>
      <c r="M3847" s="76">
        <v>1</v>
      </c>
      <c r="N3847" s="76">
        <v>1</v>
      </c>
      <c r="O3847" s="76"/>
      <c r="P3847" s="76"/>
      <c r="Q3847" s="76"/>
      <c r="R3847" s="76"/>
      <c r="S3847" s="76"/>
      <c r="T3847" s="76"/>
      <c r="U3847" s="76"/>
      <c r="V3847" s="76"/>
      <c r="W3847" s="76"/>
      <c r="X3847" s="76"/>
    </row>
    <row r="3848" spans="1:24">
      <c r="A3848" s="135"/>
      <c r="B3848" s="54"/>
      <c r="C3848" s="58" t="s">
        <v>31</v>
      </c>
      <c r="D3848" s="58" t="s">
        <v>5836</v>
      </c>
      <c r="E3848" s="58" t="s">
        <v>5837</v>
      </c>
      <c r="F3848" s="46" t="s">
        <v>5838</v>
      </c>
      <c r="G3848" s="58" t="s">
        <v>5839</v>
      </c>
      <c r="H3848" s="58" t="s">
        <v>5840</v>
      </c>
      <c r="I3848" s="74">
        <v>0</v>
      </c>
      <c r="J3848" s="46" t="s">
        <v>39</v>
      </c>
      <c r="K3848" s="75" t="s">
        <v>32</v>
      </c>
      <c r="L3848" s="76">
        <f t="shared" si="259"/>
        <v>0</v>
      </c>
      <c r="M3848" s="76"/>
      <c r="N3848" s="76"/>
      <c r="O3848" s="76"/>
      <c r="P3848" s="76"/>
      <c r="Q3848" s="76"/>
      <c r="R3848" s="76"/>
      <c r="S3848" s="76"/>
      <c r="T3848" s="76"/>
      <c r="U3848" s="76"/>
      <c r="V3848" s="76"/>
      <c r="W3848" s="76"/>
      <c r="X3848" s="76"/>
    </row>
    <row r="3849" spans="1:24">
      <c r="A3849" s="135"/>
      <c r="B3849" s="54"/>
      <c r="C3849" s="77"/>
      <c r="D3849" s="77"/>
      <c r="E3849" s="54"/>
      <c r="F3849" s="54"/>
      <c r="G3849" s="77"/>
      <c r="H3849" s="77"/>
      <c r="I3849" s="79"/>
      <c r="J3849" s="54"/>
      <c r="K3849" s="75" t="s">
        <v>34</v>
      </c>
      <c r="L3849" s="76">
        <f t="shared" si="259"/>
        <v>0</v>
      </c>
      <c r="M3849" s="76"/>
      <c r="N3849" s="76"/>
      <c r="O3849" s="76"/>
      <c r="P3849" s="76"/>
      <c r="Q3849" s="76"/>
      <c r="R3849" s="76"/>
      <c r="S3849" s="76"/>
      <c r="T3849" s="76"/>
      <c r="U3849" s="76"/>
      <c r="V3849" s="76"/>
      <c r="W3849" s="76"/>
      <c r="X3849" s="76"/>
    </row>
    <row r="3850" spans="1:24">
      <c r="A3850" s="135"/>
      <c r="B3850" s="54"/>
      <c r="C3850" s="81"/>
      <c r="D3850" s="81"/>
      <c r="E3850" s="80"/>
      <c r="F3850" s="80"/>
      <c r="G3850" s="81"/>
      <c r="H3850" s="81"/>
      <c r="I3850" s="83"/>
      <c r="J3850" s="80"/>
      <c r="K3850" s="84" t="s">
        <v>36</v>
      </c>
      <c r="L3850" s="76">
        <f t="shared" si="259"/>
        <v>6</v>
      </c>
      <c r="M3850" s="76"/>
      <c r="N3850" s="76"/>
      <c r="O3850" s="76"/>
      <c r="P3850" s="76"/>
      <c r="Q3850" s="76"/>
      <c r="R3850" s="76"/>
      <c r="S3850" s="76">
        <v>5</v>
      </c>
      <c r="T3850" s="76">
        <v>1</v>
      </c>
      <c r="U3850" s="76"/>
      <c r="V3850" s="76"/>
      <c r="W3850" s="76"/>
      <c r="X3850" s="76"/>
    </row>
    <row r="3851" spans="1:24">
      <c r="A3851" s="135"/>
      <c r="B3851" s="54"/>
      <c r="C3851" s="58" t="s">
        <v>31</v>
      </c>
      <c r="D3851" s="58" t="s">
        <v>5841</v>
      </c>
      <c r="E3851" s="58" t="s">
        <v>5842</v>
      </c>
      <c r="F3851" s="46" t="s">
        <v>5843</v>
      </c>
      <c r="G3851" s="58" t="s">
        <v>5844</v>
      </c>
      <c r="H3851" s="58"/>
      <c r="I3851" s="74">
        <v>0</v>
      </c>
      <c r="J3851" s="46" t="s">
        <v>39</v>
      </c>
      <c r="K3851" s="75" t="s">
        <v>32</v>
      </c>
      <c r="L3851" s="76">
        <f t="shared" si="259"/>
        <v>0</v>
      </c>
      <c r="M3851" s="76"/>
      <c r="N3851" s="76"/>
      <c r="O3851" s="76"/>
      <c r="P3851" s="76"/>
      <c r="Q3851" s="76"/>
      <c r="R3851" s="76"/>
      <c r="S3851" s="76"/>
      <c r="T3851" s="76"/>
      <c r="U3851" s="76"/>
      <c r="V3851" s="76"/>
      <c r="W3851" s="76"/>
      <c r="X3851" s="76"/>
    </row>
    <row r="3852" spans="1:24">
      <c r="A3852" s="135"/>
      <c r="B3852" s="54"/>
      <c r="C3852" s="77"/>
      <c r="D3852" s="77"/>
      <c r="E3852" s="54"/>
      <c r="F3852" s="54"/>
      <c r="G3852" s="77"/>
      <c r="H3852" s="77"/>
      <c r="I3852" s="79"/>
      <c r="J3852" s="54"/>
      <c r="K3852" s="75" t="s">
        <v>34</v>
      </c>
      <c r="L3852" s="76">
        <f t="shared" si="259"/>
        <v>0</v>
      </c>
      <c r="M3852" s="76"/>
      <c r="N3852" s="76"/>
      <c r="O3852" s="76"/>
      <c r="P3852" s="76"/>
      <c r="Q3852" s="76"/>
      <c r="R3852" s="76"/>
      <c r="S3852" s="76"/>
      <c r="T3852" s="76"/>
      <c r="U3852" s="76"/>
      <c r="V3852" s="76"/>
      <c r="W3852" s="76"/>
      <c r="X3852" s="76"/>
    </row>
    <row r="3853" spans="1:24">
      <c r="A3853" s="135"/>
      <c r="B3853" s="54"/>
      <c r="C3853" s="81"/>
      <c r="D3853" s="81"/>
      <c r="E3853" s="80"/>
      <c r="F3853" s="80"/>
      <c r="G3853" s="81"/>
      <c r="H3853" s="81"/>
      <c r="I3853" s="83"/>
      <c r="J3853" s="80"/>
      <c r="K3853" s="84" t="s">
        <v>36</v>
      </c>
      <c r="L3853" s="76">
        <f t="shared" si="259"/>
        <v>3</v>
      </c>
      <c r="M3853" s="76"/>
      <c r="N3853" s="76"/>
      <c r="O3853" s="76"/>
      <c r="P3853" s="76"/>
      <c r="Q3853" s="76"/>
      <c r="R3853" s="76"/>
      <c r="S3853" s="76">
        <v>2</v>
      </c>
      <c r="T3853" s="76">
        <v>1</v>
      </c>
      <c r="U3853" s="76"/>
      <c r="V3853" s="76"/>
      <c r="W3853" s="76"/>
      <c r="X3853" s="76"/>
    </row>
    <row r="3854" spans="1:24">
      <c r="A3854" s="135"/>
      <c r="B3854" s="54"/>
      <c r="C3854" s="58" t="s">
        <v>31</v>
      </c>
      <c r="D3854" s="58" t="s">
        <v>5845</v>
      </c>
      <c r="E3854" s="58" t="s">
        <v>5846</v>
      </c>
      <c r="F3854" s="46" t="s">
        <v>5847</v>
      </c>
      <c r="G3854" s="58" t="s">
        <v>5848</v>
      </c>
      <c r="H3854" s="58" t="s">
        <v>5849</v>
      </c>
      <c r="I3854" s="74">
        <v>0</v>
      </c>
      <c r="J3854" s="46" t="s">
        <v>39</v>
      </c>
      <c r="K3854" s="75" t="s">
        <v>32</v>
      </c>
      <c r="L3854" s="76">
        <f t="shared" si="259"/>
        <v>0</v>
      </c>
      <c r="M3854" s="76"/>
      <c r="N3854" s="76"/>
      <c r="O3854" s="76"/>
      <c r="P3854" s="76"/>
      <c r="Q3854" s="76"/>
      <c r="R3854" s="76"/>
      <c r="S3854" s="76"/>
      <c r="T3854" s="76"/>
      <c r="U3854" s="76"/>
      <c r="V3854" s="76"/>
      <c r="W3854" s="76"/>
      <c r="X3854" s="76"/>
    </row>
    <row r="3855" spans="1:24">
      <c r="A3855" s="135"/>
      <c r="B3855" s="54"/>
      <c r="C3855" s="77"/>
      <c r="D3855" s="77"/>
      <c r="E3855" s="54"/>
      <c r="F3855" s="54"/>
      <c r="G3855" s="77"/>
      <c r="H3855" s="77"/>
      <c r="I3855" s="79"/>
      <c r="J3855" s="54"/>
      <c r="K3855" s="75" t="s">
        <v>34</v>
      </c>
      <c r="L3855" s="76">
        <f t="shared" si="259"/>
        <v>0</v>
      </c>
      <c r="M3855" s="76"/>
      <c r="N3855" s="76"/>
      <c r="O3855" s="76"/>
      <c r="P3855" s="76"/>
      <c r="Q3855" s="76"/>
      <c r="R3855" s="76"/>
      <c r="S3855" s="76"/>
      <c r="T3855" s="76"/>
      <c r="U3855" s="76"/>
      <c r="V3855" s="76"/>
      <c r="W3855" s="76"/>
      <c r="X3855" s="76"/>
    </row>
    <row r="3856" spans="1:24">
      <c r="A3856" s="135"/>
      <c r="B3856" s="54"/>
      <c r="C3856" s="81"/>
      <c r="D3856" s="81"/>
      <c r="E3856" s="80"/>
      <c r="F3856" s="80"/>
      <c r="G3856" s="81"/>
      <c r="H3856" s="81"/>
      <c r="I3856" s="83"/>
      <c r="J3856" s="80"/>
      <c r="K3856" s="84" t="s">
        <v>36</v>
      </c>
      <c r="L3856" s="76">
        <f t="shared" si="259"/>
        <v>2</v>
      </c>
      <c r="M3856" s="76">
        <v>1</v>
      </c>
      <c r="N3856" s="76"/>
      <c r="O3856" s="76"/>
      <c r="P3856" s="76"/>
      <c r="Q3856" s="76"/>
      <c r="R3856" s="76"/>
      <c r="S3856" s="76">
        <v>1</v>
      </c>
      <c r="T3856" s="76"/>
      <c r="U3856" s="76"/>
      <c r="V3856" s="76"/>
      <c r="W3856" s="76"/>
      <c r="X3856" s="76"/>
    </row>
    <row r="3857" spans="1:24">
      <c r="A3857" s="135"/>
      <c r="B3857" s="54"/>
      <c r="C3857" s="58" t="s">
        <v>31</v>
      </c>
      <c r="D3857" s="58" t="s">
        <v>5850</v>
      </c>
      <c r="E3857" s="58" t="s">
        <v>5851</v>
      </c>
      <c r="F3857" s="46" t="s">
        <v>5852</v>
      </c>
      <c r="G3857" s="58" t="s">
        <v>5853</v>
      </c>
      <c r="H3857" s="58" t="s">
        <v>5854</v>
      </c>
      <c r="I3857" s="74">
        <v>0</v>
      </c>
      <c r="J3857" s="46" t="s">
        <v>39</v>
      </c>
      <c r="K3857" s="75" t="s">
        <v>32</v>
      </c>
      <c r="L3857" s="76">
        <f t="shared" si="259"/>
        <v>0</v>
      </c>
      <c r="M3857" s="76"/>
      <c r="N3857" s="76"/>
      <c r="O3857" s="76"/>
      <c r="P3857" s="76"/>
      <c r="Q3857" s="76"/>
      <c r="R3857" s="76"/>
      <c r="S3857" s="76"/>
      <c r="T3857" s="76"/>
      <c r="U3857" s="76"/>
      <c r="V3857" s="76"/>
      <c r="W3857" s="76"/>
      <c r="X3857" s="76"/>
    </row>
    <row r="3858" spans="1:24">
      <c r="A3858" s="135"/>
      <c r="B3858" s="54"/>
      <c r="C3858" s="77"/>
      <c r="D3858" s="77"/>
      <c r="E3858" s="54"/>
      <c r="F3858" s="54"/>
      <c r="G3858" s="77"/>
      <c r="H3858" s="77"/>
      <c r="I3858" s="79"/>
      <c r="J3858" s="54"/>
      <c r="K3858" s="75" t="s">
        <v>34</v>
      </c>
      <c r="L3858" s="76">
        <f t="shared" ref="L3858:L3924" si="260">SUM(M3858:X3858)</f>
        <v>0</v>
      </c>
      <c r="M3858" s="76"/>
      <c r="N3858" s="76"/>
      <c r="O3858" s="76"/>
      <c r="P3858" s="76"/>
      <c r="Q3858" s="76"/>
      <c r="R3858" s="76"/>
      <c r="S3858" s="76"/>
      <c r="T3858" s="76"/>
      <c r="U3858" s="76"/>
      <c r="V3858" s="76"/>
      <c r="W3858" s="76"/>
      <c r="X3858" s="76"/>
    </row>
    <row r="3859" spans="1:24">
      <c r="A3859" s="135"/>
      <c r="B3859" s="54"/>
      <c r="C3859" s="81"/>
      <c r="D3859" s="81"/>
      <c r="E3859" s="80"/>
      <c r="F3859" s="80"/>
      <c r="G3859" s="81"/>
      <c r="H3859" s="81"/>
      <c r="I3859" s="83"/>
      <c r="J3859" s="80"/>
      <c r="K3859" s="84" t="s">
        <v>36</v>
      </c>
      <c r="L3859" s="76">
        <f t="shared" si="260"/>
        <v>5</v>
      </c>
      <c r="M3859" s="76">
        <v>2</v>
      </c>
      <c r="N3859" s="76"/>
      <c r="O3859" s="76"/>
      <c r="P3859" s="76"/>
      <c r="Q3859" s="76"/>
      <c r="R3859" s="76"/>
      <c r="S3859" s="76">
        <v>3</v>
      </c>
      <c r="T3859" s="76"/>
      <c r="U3859" s="76"/>
      <c r="V3859" s="76"/>
      <c r="W3859" s="76"/>
      <c r="X3859" s="76"/>
    </row>
    <row r="3860" spans="1:24">
      <c r="A3860" s="135"/>
      <c r="B3860" s="54"/>
      <c r="C3860" s="58" t="s">
        <v>31</v>
      </c>
      <c r="D3860" s="58" t="s">
        <v>5855</v>
      </c>
      <c r="E3860" s="58" t="s">
        <v>5856</v>
      </c>
      <c r="F3860" s="46" t="s">
        <v>5857</v>
      </c>
      <c r="G3860" s="58" t="s">
        <v>5858</v>
      </c>
      <c r="H3860" s="58" t="s">
        <v>5859</v>
      </c>
      <c r="I3860" s="74">
        <v>0</v>
      </c>
      <c r="J3860" s="46" t="s">
        <v>39</v>
      </c>
      <c r="K3860" s="75" t="s">
        <v>32</v>
      </c>
      <c r="L3860" s="76">
        <f t="shared" si="260"/>
        <v>0</v>
      </c>
      <c r="M3860" s="76"/>
      <c r="N3860" s="76"/>
      <c r="O3860" s="76"/>
      <c r="P3860" s="76"/>
      <c r="Q3860" s="76"/>
      <c r="R3860" s="76"/>
      <c r="S3860" s="76"/>
      <c r="T3860" s="76"/>
      <c r="U3860" s="76"/>
      <c r="V3860" s="76"/>
      <c r="W3860" s="76"/>
      <c r="X3860" s="76"/>
    </row>
    <row r="3861" spans="1:24">
      <c r="A3861" s="135"/>
      <c r="B3861" s="54"/>
      <c r="C3861" s="77"/>
      <c r="D3861" s="77"/>
      <c r="E3861" s="54"/>
      <c r="F3861" s="54"/>
      <c r="G3861" s="77"/>
      <c r="H3861" s="77"/>
      <c r="I3861" s="79"/>
      <c r="J3861" s="54"/>
      <c r="K3861" s="75" t="s">
        <v>34</v>
      </c>
      <c r="L3861" s="76">
        <f t="shared" si="260"/>
        <v>2</v>
      </c>
      <c r="M3861" s="76">
        <v>2</v>
      </c>
      <c r="N3861" s="76"/>
      <c r="O3861" s="76"/>
      <c r="P3861" s="76"/>
      <c r="Q3861" s="76"/>
      <c r="R3861" s="76"/>
      <c r="S3861" s="76"/>
      <c r="T3861" s="76"/>
      <c r="U3861" s="76"/>
      <c r="V3861" s="76"/>
      <c r="W3861" s="76"/>
      <c r="X3861" s="76"/>
    </row>
    <row r="3862" spans="1:24">
      <c r="A3862" s="135"/>
      <c r="B3862" s="54"/>
      <c r="C3862" s="81"/>
      <c r="D3862" s="81"/>
      <c r="E3862" s="80"/>
      <c r="F3862" s="80"/>
      <c r="G3862" s="81"/>
      <c r="H3862" s="81"/>
      <c r="I3862" s="83"/>
      <c r="J3862" s="80"/>
      <c r="K3862" s="84" t="s">
        <v>36</v>
      </c>
      <c r="L3862" s="76">
        <f t="shared" si="260"/>
        <v>1</v>
      </c>
      <c r="M3862" s="76"/>
      <c r="N3862" s="76"/>
      <c r="O3862" s="76"/>
      <c r="P3862" s="76"/>
      <c r="Q3862" s="76"/>
      <c r="R3862" s="76"/>
      <c r="S3862" s="76">
        <v>1</v>
      </c>
      <c r="T3862" s="76"/>
      <c r="U3862" s="76"/>
      <c r="V3862" s="76"/>
      <c r="W3862" s="76"/>
      <c r="X3862" s="76"/>
    </row>
    <row r="3863" spans="1:24">
      <c r="A3863" s="135"/>
      <c r="B3863" s="54"/>
      <c r="C3863" s="58" t="s">
        <v>31</v>
      </c>
      <c r="D3863" s="58" t="s">
        <v>5860</v>
      </c>
      <c r="E3863" s="58" t="s">
        <v>5861</v>
      </c>
      <c r="F3863" s="46" t="s">
        <v>5862</v>
      </c>
      <c r="G3863" s="58" t="s">
        <v>5863</v>
      </c>
      <c r="H3863" s="58" t="s">
        <v>5864</v>
      </c>
      <c r="I3863" s="74">
        <v>0</v>
      </c>
      <c r="J3863" s="46" t="s">
        <v>39</v>
      </c>
      <c r="K3863" s="75" t="s">
        <v>32</v>
      </c>
      <c r="L3863" s="76">
        <f t="shared" si="260"/>
        <v>0</v>
      </c>
      <c r="M3863" s="76"/>
      <c r="N3863" s="76"/>
      <c r="O3863" s="76"/>
      <c r="P3863" s="76"/>
      <c r="Q3863" s="76"/>
      <c r="R3863" s="76"/>
      <c r="S3863" s="76"/>
      <c r="T3863" s="76"/>
      <c r="U3863" s="76"/>
      <c r="V3863" s="76"/>
      <c r="W3863" s="76"/>
      <c r="X3863" s="76"/>
    </row>
    <row r="3864" spans="1:24">
      <c r="A3864" s="135"/>
      <c r="B3864" s="54"/>
      <c r="C3864" s="77"/>
      <c r="D3864" s="77"/>
      <c r="E3864" s="54"/>
      <c r="F3864" s="54"/>
      <c r="G3864" s="77"/>
      <c r="H3864" s="77"/>
      <c r="I3864" s="79"/>
      <c r="J3864" s="54"/>
      <c r="K3864" s="75" t="s">
        <v>34</v>
      </c>
      <c r="L3864" s="76">
        <f t="shared" si="260"/>
        <v>6</v>
      </c>
      <c r="M3864" s="76">
        <v>2</v>
      </c>
      <c r="N3864" s="76">
        <v>3</v>
      </c>
      <c r="O3864" s="76">
        <v>1</v>
      </c>
      <c r="P3864" s="76"/>
      <c r="Q3864" s="76"/>
      <c r="R3864" s="76"/>
      <c r="S3864" s="76"/>
      <c r="T3864" s="76"/>
      <c r="U3864" s="76"/>
      <c r="V3864" s="76"/>
      <c r="W3864" s="76"/>
      <c r="X3864" s="76"/>
    </row>
    <row r="3865" spans="1:24">
      <c r="A3865" s="135"/>
      <c r="B3865" s="54"/>
      <c r="C3865" s="81"/>
      <c r="D3865" s="81"/>
      <c r="E3865" s="80"/>
      <c r="F3865" s="80"/>
      <c r="G3865" s="81"/>
      <c r="H3865" s="81"/>
      <c r="I3865" s="83"/>
      <c r="J3865" s="80"/>
      <c r="K3865" s="84" t="s">
        <v>36</v>
      </c>
      <c r="L3865" s="76">
        <f t="shared" si="260"/>
        <v>1</v>
      </c>
      <c r="M3865" s="76"/>
      <c r="N3865" s="76"/>
      <c r="O3865" s="76"/>
      <c r="P3865" s="76"/>
      <c r="Q3865" s="76"/>
      <c r="R3865" s="76"/>
      <c r="S3865" s="76">
        <v>1</v>
      </c>
      <c r="T3865" s="76"/>
      <c r="U3865" s="76"/>
      <c r="V3865" s="76"/>
      <c r="W3865" s="76"/>
      <c r="X3865" s="76"/>
    </row>
    <row r="3866" spans="1:24">
      <c r="A3866" s="135"/>
      <c r="B3866" s="54"/>
      <c r="C3866" s="58" t="s">
        <v>31</v>
      </c>
      <c r="D3866" s="58" t="s">
        <v>5865</v>
      </c>
      <c r="E3866" s="58" t="s">
        <v>5866</v>
      </c>
      <c r="F3866" s="46" t="s">
        <v>5867</v>
      </c>
      <c r="G3866" s="58" t="s">
        <v>5868</v>
      </c>
      <c r="H3866" s="58" t="s">
        <v>5869</v>
      </c>
      <c r="I3866" s="74">
        <v>0</v>
      </c>
      <c r="J3866" s="46" t="s">
        <v>39</v>
      </c>
      <c r="K3866" s="75" t="s">
        <v>32</v>
      </c>
      <c r="L3866" s="76">
        <f t="shared" si="260"/>
        <v>0</v>
      </c>
      <c r="M3866" s="76"/>
      <c r="N3866" s="76"/>
      <c r="O3866" s="76"/>
      <c r="P3866" s="76"/>
      <c r="Q3866" s="76"/>
      <c r="R3866" s="76"/>
      <c r="S3866" s="76"/>
      <c r="T3866" s="76"/>
      <c r="U3866" s="76"/>
      <c r="V3866" s="76"/>
      <c r="W3866" s="76"/>
      <c r="X3866" s="76"/>
    </row>
    <row r="3867" spans="1:24">
      <c r="A3867" s="135"/>
      <c r="B3867" s="54"/>
      <c r="C3867" s="77"/>
      <c r="D3867" s="77"/>
      <c r="E3867" s="54"/>
      <c r="F3867" s="54"/>
      <c r="G3867" s="77"/>
      <c r="H3867" s="77"/>
      <c r="I3867" s="79"/>
      <c r="J3867" s="54"/>
      <c r="K3867" s="75" t="s">
        <v>34</v>
      </c>
      <c r="L3867" s="76">
        <f t="shared" si="260"/>
        <v>4</v>
      </c>
      <c r="M3867" s="76">
        <v>2</v>
      </c>
      <c r="N3867" s="76">
        <v>2</v>
      </c>
      <c r="O3867" s="76"/>
      <c r="P3867" s="76"/>
      <c r="Q3867" s="76"/>
      <c r="R3867" s="76"/>
      <c r="S3867" s="76"/>
      <c r="T3867" s="76"/>
      <c r="U3867" s="76"/>
      <c r="V3867" s="76"/>
      <c r="W3867" s="76"/>
      <c r="X3867" s="76"/>
    </row>
    <row r="3868" spans="1:24">
      <c r="A3868" s="135"/>
      <c r="B3868" s="54"/>
      <c r="C3868" s="81"/>
      <c r="D3868" s="81"/>
      <c r="E3868" s="80"/>
      <c r="F3868" s="80"/>
      <c r="G3868" s="81"/>
      <c r="H3868" s="81"/>
      <c r="I3868" s="83"/>
      <c r="J3868" s="80"/>
      <c r="K3868" s="84" t="s">
        <v>36</v>
      </c>
      <c r="L3868" s="76">
        <f t="shared" si="260"/>
        <v>0</v>
      </c>
      <c r="M3868" s="76"/>
      <c r="N3868" s="76"/>
      <c r="O3868" s="76"/>
      <c r="P3868" s="76"/>
      <c r="Q3868" s="76"/>
      <c r="R3868" s="76"/>
      <c r="S3868" s="76"/>
      <c r="T3868" s="76"/>
      <c r="U3868" s="76"/>
      <c r="V3868" s="76"/>
      <c r="W3868" s="76"/>
      <c r="X3868" s="76"/>
    </row>
    <row r="3869" spans="1:24">
      <c r="A3869" s="135"/>
      <c r="B3869" s="54"/>
      <c r="C3869" s="46" t="s">
        <v>33</v>
      </c>
      <c r="D3869" s="58" t="s">
        <v>5870</v>
      </c>
      <c r="E3869" s="121" t="s">
        <v>5871</v>
      </c>
      <c r="F3869" s="58" t="s">
        <v>5872</v>
      </c>
      <c r="G3869" s="58" t="s">
        <v>5873</v>
      </c>
      <c r="H3869" s="46" t="s">
        <v>5874</v>
      </c>
      <c r="I3869" s="74">
        <v>0</v>
      </c>
      <c r="J3869" s="46" t="s">
        <v>39</v>
      </c>
      <c r="K3869" s="75" t="s">
        <v>32</v>
      </c>
      <c r="L3869" s="76">
        <f t="shared" si="260"/>
        <v>0</v>
      </c>
      <c r="M3869" s="76"/>
      <c r="N3869" s="76"/>
      <c r="O3869" s="76"/>
      <c r="P3869" s="76"/>
      <c r="Q3869" s="76"/>
      <c r="R3869" s="76"/>
      <c r="S3869" s="76"/>
      <c r="T3869" s="76"/>
      <c r="U3869" s="76"/>
      <c r="V3869" s="76"/>
      <c r="W3869" s="76"/>
      <c r="X3869" s="76"/>
    </row>
    <row r="3870" spans="1:24">
      <c r="A3870" s="135"/>
      <c r="B3870" s="54"/>
      <c r="C3870" s="54"/>
      <c r="D3870" s="77"/>
      <c r="E3870" s="220"/>
      <c r="F3870" s="77"/>
      <c r="G3870" s="77"/>
      <c r="H3870" s="54"/>
      <c r="I3870" s="79"/>
      <c r="J3870" s="54"/>
      <c r="K3870" s="75" t="s">
        <v>34</v>
      </c>
      <c r="L3870" s="76">
        <f t="shared" si="260"/>
        <v>0</v>
      </c>
      <c r="M3870" s="76"/>
      <c r="N3870" s="76"/>
      <c r="O3870" s="76"/>
      <c r="P3870" s="76"/>
      <c r="Q3870" s="76"/>
      <c r="R3870" s="76"/>
      <c r="S3870" s="76"/>
      <c r="T3870" s="76"/>
      <c r="U3870" s="76"/>
      <c r="V3870" s="76"/>
      <c r="W3870" s="76"/>
      <c r="X3870" s="76"/>
    </row>
    <row r="3871" spans="1:24">
      <c r="A3871" s="135"/>
      <c r="B3871" s="54"/>
      <c r="C3871" s="80"/>
      <c r="D3871" s="81"/>
      <c r="E3871" s="222"/>
      <c r="F3871" s="81"/>
      <c r="G3871" s="81"/>
      <c r="H3871" s="80"/>
      <c r="I3871" s="83"/>
      <c r="J3871" s="80"/>
      <c r="K3871" s="84" t="s">
        <v>36</v>
      </c>
      <c r="L3871" s="76">
        <f t="shared" si="260"/>
        <v>2</v>
      </c>
      <c r="M3871" s="76"/>
      <c r="N3871" s="76"/>
      <c r="O3871" s="76"/>
      <c r="P3871" s="76"/>
      <c r="Q3871" s="76"/>
      <c r="R3871" s="76"/>
      <c r="S3871" s="76">
        <v>1</v>
      </c>
      <c r="T3871" s="76"/>
      <c r="U3871" s="76"/>
      <c r="V3871" s="76"/>
      <c r="W3871" s="76">
        <v>1</v>
      </c>
      <c r="X3871" s="76"/>
    </row>
    <row r="3872" spans="1:24">
      <c r="A3872" s="135"/>
      <c r="B3872" s="54"/>
      <c r="C3872" s="46" t="s">
        <v>33</v>
      </c>
      <c r="D3872" s="58" t="s">
        <v>5875</v>
      </c>
      <c r="E3872" s="58" t="s">
        <v>5876</v>
      </c>
      <c r="F3872" s="58" t="s">
        <v>5877</v>
      </c>
      <c r="G3872" s="58" t="s">
        <v>5878</v>
      </c>
      <c r="H3872" s="46" t="s">
        <v>5879</v>
      </c>
      <c r="I3872" s="74">
        <v>0</v>
      </c>
      <c r="J3872" s="46" t="s">
        <v>39</v>
      </c>
      <c r="K3872" s="75" t="s">
        <v>32</v>
      </c>
      <c r="L3872" s="76">
        <f t="shared" si="260"/>
        <v>0</v>
      </c>
      <c r="M3872" s="76"/>
      <c r="N3872" s="76"/>
      <c r="O3872" s="76"/>
      <c r="P3872" s="76"/>
      <c r="Q3872" s="76"/>
      <c r="R3872" s="76"/>
      <c r="S3872" s="76"/>
      <c r="T3872" s="76"/>
      <c r="U3872" s="76"/>
      <c r="V3872" s="76"/>
      <c r="W3872" s="76"/>
      <c r="X3872" s="76"/>
    </row>
    <row r="3873" spans="1:24">
      <c r="A3873" s="135"/>
      <c r="B3873" s="54"/>
      <c r="C3873" s="54"/>
      <c r="D3873" s="77"/>
      <c r="E3873" s="54"/>
      <c r="F3873" s="77"/>
      <c r="G3873" s="77"/>
      <c r="H3873" s="54"/>
      <c r="I3873" s="79"/>
      <c r="J3873" s="54"/>
      <c r="K3873" s="75" t="s">
        <v>34</v>
      </c>
      <c r="L3873" s="76">
        <f t="shared" si="260"/>
        <v>0</v>
      </c>
      <c r="M3873" s="76"/>
      <c r="N3873" s="76"/>
      <c r="O3873" s="76"/>
      <c r="P3873" s="76"/>
      <c r="Q3873" s="76"/>
      <c r="R3873" s="76"/>
      <c r="S3873" s="76"/>
      <c r="T3873" s="76"/>
      <c r="U3873" s="76"/>
      <c r="V3873" s="76"/>
      <c r="W3873" s="76"/>
      <c r="X3873" s="76"/>
    </row>
    <row r="3874" spans="1:24">
      <c r="A3874" s="135"/>
      <c r="B3874" s="54"/>
      <c r="C3874" s="80"/>
      <c r="D3874" s="81"/>
      <c r="E3874" s="80"/>
      <c r="F3874" s="81"/>
      <c r="G3874" s="81"/>
      <c r="H3874" s="80"/>
      <c r="I3874" s="83"/>
      <c r="J3874" s="80"/>
      <c r="K3874" s="84" t="s">
        <v>36</v>
      </c>
      <c r="L3874" s="76">
        <f t="shared" si="260"/>
        <v>2</v>
      </c>
      <c r="M3874" s="76"/>
      <c r="N3874" s="76"/>
      <c r="O3874" s="76">
        <v>2</v>
      </c>
      <c r="P3874" s="76"/>
      <c r="Q3874" s="76"/>
      <c r="R3874" s="76"/>
      <c r="S3874" s="76"/>
      <c r="T3874" s="76"/>
      <c r="U3874" s="76"/>
      <c r="V3874" s="76"/>
      <c r="W3874" s="76"/>
      <c r="X3874" s="76"/>
    </row>
    <row r="3875" spans="1:24">
      <c r="A3875" s="135"/>
      <c r="B3875" s="54"/>
      <c r="C3875" s="46" t="s">
        <v>33</v>
      </c>
      <c r="D3875" s="58" t="s">
        <v>5880</v>
      </c>
      <c r="E3875" s="58" t="s">
        <v>5881</v>
      </c>
      <c r="F3875" s="58" t="s">
        <v>5882</v>
      </c>
      <c r="G3875" s="58" t="s">
        <v>5883</v>
      </c>
      <c r="H3875" s="46" t="s">
        <v>5884</v>
      </c>
      <c r="I3875" s="74">
        <v>0</v>
      </c>
      <c r="J3875" s="46" t="s">
        <v>39</v>
      </c>
      <c r="K3875" s="75" t="s">
        <v>32</v>
      </c>
      <c r="L3875" s="76">
        <f t="shared" si="260"/>
        <v>0</v>
      </c>
      <c r="M3875" s="76"/>
      <c r="N3875" s="76"/>
      <c r="O3875" s="76"/>
      <c r="P3875" s="76"/>
      <c r="Q3875" s="76"/>
      <c r="R3875" s="76"/>
      <c r="S3875" s="76"/>
      <c r="T3875" s="76"/>
      <c r="U3875" s="76"/>
      <c r="V3875" s="76"/>
      <c r="W3875" s="76"/>
      <c r="X3875" s="76"/>
    </row>
    <row r="3876" spans="1:24">
      <c r="A3876" s="135"/>
      <c r="B3876" s="54"/>
      <c r="C3876" s="54"/>
      <c r="D3876" s="77"/>
      <c r="E3876" s="54"/>
      <c r="F3876" s="77"/>
      <c r="G3876" s="77"/>
      <c r="H3876" s="54"/>
      <c r="I3876" s="79"/>
      <c r="J3876" s="54"/>
      <c r="K3876" s="75" t="s">
        <v>34</v>
      </c>
      <c r="L3876" s="76">
        <f t="shared" si="260"/>
        <v>0</v>
      </c>
      <c r="M3876" s="76"/>
      <c r="N3876" s="76"/>
      <c r="O3876" s="76"/>
      <c r="P3876" s="76"/>
      <c r="Q3876" s="76"/>
      <c r="R3876" s="76"/>
      <c r="S3876" s="76"/>
      <c r="T3876" s="76"/>
      <c r="U3876" s="76"/>
      <c r="V3876" s="76"/>
      <c r="W3876" s="76"/>
      <c r="X3876" s="76"/>
    </row>
    <row r="3877" spans="1:24">
      <c r="A3877" s="135"/>
      <c r="B3877" s="54"/>
      <c r="C3877" s="80"/>
      <c r="D3877" s="81"/>
      <c r="E3877" s="80"/>
      <c r="F3877" s="81"/>
      <c r="G3877" s="81"/>
      <c r="H3877" s="80"/>
      <c r="I3877" s="83"/>
      <c r="J3877" s="80"/>
      <c r="K3877" s="84" t="s">
        <v>36</v>
      </c>
      <c r="L3877" s="76">
        <f t="shared" si="260"/>
        <v>3</v>
      </c>
      <c r="M3877" s="76"/>
      <c r="N3877" s="76"/>
      <c r="O3877" s="76">
        <v>2</v>
      </c>
      <c r="P3877" s="76"/>
      <c r="Q3877" s="76"/>
      <c r="R3877" s="76"/>
      <c r="S3877" s="76">
        <v>1</v>
      </c>
      <c r="T3877" s="76"/>
      <c r="U3877" s="76"/>
      <c r="V3877" s="76"/>
      <c r="W3877" s="76"/>
      <c r="X3877" s="76"/>
    </row>
    <row r="3878" spans="1:24">
      <c r="A3878" s="135"/>
      <c r="B3878" s="54"/>
      <c r="C3878" s="46" t="s">
        <v>33</v>
      </c>
      <c r="D3878" s="58" t="s">
        <v>5885</v>
      </c>
      <c r="E3878" s="58" t="s">
        <v>5886</v>
      </c>
      <c r="F3878" s="58" t="s">
        <v>5887</v>
      </c>
      <c r="G3878" s="58" t="s">
        <v>5888</v>
      </c>
      <c r="H3878" s="46" t="s">
        <v>5889</v>
      </c>
      <c r="I3878" s="74">
        <v>1723</v>
      </c>
      <c r="J3878" s="46" t="s">
        <v>39</v>
      </c>
      <c r="K3878" s="75" t="s">
        <v>32</v>
      </c>
      <c r="L3878" s="76">
        <f t="shared" si="260"/>
        <v>0</v>
      </c>
      <c r="M3878" s="76"/>
      <c r="N3878" s="76"/>
      <c r="O3878" s="76"/>
      <c r="P3878" s="76"/>
      <c r="Q3878" s="76"/>
      <c r="R3878" s="76"/>
      <c r="S3878" s="76"/>
      <c r="T3878" s="76"/>
      <c r="U3878" s="76"/>
      <c r="V3878" s="76"/>
      <c r="W3878" s="76"/>
      <c r="X3878" s="76"/>
    </row>
    <row r="3879" spans="1:24">
      <c r="A3879" s="135"/>
      <c r="B3879" s="54"/>
      <c r="C3879" s="54"/>
      <c r="D3879" s="77"/>
      <c r="E3879" s="54"/>
      <c r="F3879" s="77"/>
      <c r="G3879" s="77"/>
      <c r="H3879" s="54"/>
      <c r="I3879" s="79"/>
      <c r="J3879" s="54"/>
      <c r="K3879" s="75" t="s">
        <v>34</v>
      </c>
      <c r="L3879" s="76">
        <f t="shared" si="260"/>
        <v>0</v>
      </c>
      <c r="M3879" s="76"/>
      <c r="N3879" s="76"/>
      <c r="O3879" s="76"/>
      <c r="P3879" s="76"/>
      <c r="Q3879" s="76"/>
      <c r="R3879" s="76"/>
      <c r="S3879" s="76"/>
      <c r="T3879" s="76"/>
      <c r="U3879" s="76"/>
      <c r="V3879" s="76"/>
      <c r="W3879" s="76"/>
      <c r="X3879" s="76"/>
    </row>
    <row r="3880" spans="1:24">
      <c r="A3880" s="135"/>
      <c r="B3880" s="54"/>
      <c r="C3880" s="80"/>
      <c r="D3880" s="81"/>
      <c r="E3880" s="80"/>
      <c r="F3880" s="81"/>
      <c r="G3880" s="81"/>
      <c r="H3880" s="80"/>
      <c r="I3880" s="83"/>
      <c r="J3880" s="80"/>
      <c r="K3880" s="84" t="s">
        <v>36</v>
      </c>
      <c r="L3880" s="76">
        <f t="shared" si="260"/>
        <v>2</v>
      </c>
      <c r="M3880" s="76"/>
      <c r="N3880" s="76"/>
      <c r="O3880" s="76">
        <v>2</v>
      </c>
      <c r="P3880" s="76"/>
      <c r="Q3880" s="76"/>
      <c r="R3880" s="76"/>
      <c r="S3880" s="76"/>
      <c r="T3880" s="76"/>
      <c r="U3880" s="76"/>
      <c r="V3880" s="76"/>
      <c r="W3880" s="76"/>
      <c r="X3880" s="76"/>
    </row>
    <row r="3881" spans="1:24">
      <c r="A3881" s="135"/>
      <c r="B3881" s="54"/>
      <c r="C3881" s="46" t="s">
        <v>33</v>
      </c>
      <c r="D3881" s="58" t="s">
        <v>5890</v>
      </c>
      <c r="E3881" s="58" t="s">
        <v>5891</v>
      </c>
      <c r="F3881" s="58" t="s">
        <v>5892</v>
      </c>
      <c r="G3881" s="58" t="s">
        <v>5893</v>
      </c>
      <c r="H3881" s="46" t="s">
        <v>5894</v>
      </c>
      <c r="I3881" s="74">
        <v>0</v>
      </c>
      <c r="J3881" s="46" t="s">
        <v>39</v>
      </c>
      <c r="K3881" s="75" t="s">
        <v>32</v>
      </c>
      <c r="L3881" s="76">
        <f t="shared" si="260"/>
        <v>0</v>
      </c>
      <c r="M3881" s="76"/>
      <c r="N3881" s="76"/>
      <c r="O3881" s="76"/>
      <c r="P3881" s="76"/>
      <c r="Q3881" s="76"/>
      <c r="R3881" s="76"/>
      <c r="S3881" s="76"/>
      <c r="T3881" s="76"/>
      <c r="U3881" s="76"/>
      <c r="V3881" s="76"/>
      <c r="W3881" s="76"/>
      <c r="X3881" s="76"/>
    </row>
    <row r="3882" spans="1:24">
      <c r="A3882" s="135"/>
      <c r="B3882" s="54"/>
      <c r="C3882" s="54"/>
      <c r="D3882" s="77"/>
      <c r="E3882" s="54"/>
      <c r="F3882" s="77"/>
      <c r="G3882" s="77"/>
      <c r="H3882" s="54"/>
      <c r="I3882" s="79"/>
      <c r="J3882" s="54"/>
      <c r="K3882" s="75" t="s">
        <v>34</v>
      </c>
      <c r="L3882" s="76">
        <f t="shared" si="260"/>
        <v>0</v>
      </c>
      <c r="M3882" s="76"/>
      <c r="N3882" s="76"/>
      <c r="O3882" s="76"/>
      <c r="P3882" s="76"/>
      <c r="Q3882" s="76"/>
      <c r="R3882" s="76"/>
      <c r="S3882" s="76"/>
      <c r="T3882" s="76"/>
      <c r="U3882" s="76"/>
      <c r="V3882" s="76"/>
      <c r="W3882" s="76"/>
      <c r="X3882" s="76"/>
    </row>
    <row r="3883" spans="1:24">
      <c r="A3883" s="135"/>
      <c r="B3883" s="54"/>
      <c r="C3883" s="80"/>
      <c r="D3883" s="81"/>
      <c r="E3883" s="80"/>
      <c r="F3883" s="81"/>
      <c r="G3883" s="81"/>
      <c r="H3883" s="80"/>
      <c r="I3883" s="83"/>
      <c r="J3883" s="80"/>
      <c r="K3883" s="84" t="s">
        <v>36</v>
      </c>
      <c r="L3883" s="76">
        <f t="shared" si="260"/>
        <v>2</v>
      </c>
      <c r="M3883" s="76"/>
      <c r="N3883" s="76"/>
      <c r="O3883" s="76">
        <v>2</v>
      </c>
      <c r="P3883" s="76"/>
      <c r="Q3883" s="76"/>
      <c r="R3883" s="76"/>
      <c r="S3883" s="76"/>
      <c r="T3883" s="76"/>
      <c r="U3883" s="76"/>
      <c r="V3883" s="76"/>
      <c r="W3883" s="76"/>
      <c r="X3883" s="76"/>
    </row>
    <row r="3884" spans="1:24">
      <c r="A3884" s="135"/>
      <c r="B3884" s="54"/>
      <c r="C3884" s="46" t="s">
        <v>33</v>
      </c>
      <c r="D3884" s="58" t="s">
        <v>5895</v>
      </c>
      <c r="E3884" s="58" t="s">
        <v>5896</v>
      </c>
      <c r="F3884" s="58" t="s">
        <v>5897</v>
      </c>
      <c r="G3884" s="58" t="s">
        <v>5898</v>
      </c>
      <c r="H3884" s="46" t="s">
        <v>5899</v>
      </c>
      <c r="I3884" s="74">
        <v>0</v>
      </c>
      <c r="J3884" s="46" t="s">
        <v>39</v>
      </c>
      <c r="K3884" s="75" t="s">
        <v>32</v>
      </c>
      <c r="L3884" s="76">
        <f t="shared" si="260"/>
        <v>0</v>
      </c>
      <c r="M3884" s="76"/>
      <c r="N3884" s="76"/>
      <c r="O3884" s="76"/>
      <c r="P3884" s="76"/>
      <c r="Q3884" s="76"/>
      <c r="R3884" s="76"/>
      <c r="S3884" s="76"/>
      <c r="T3884" s="76"/>
      <c r="U3884" s="76"/>
      <c r="V3884" s="76"/>
      <c r="W3884" s="76"/>
      <c r="X3884" s="76"/>
    </row>
    <row r="3885" spans="1:24">
      <c r="A3885" s="135"/>
      <c r="B3885" s="54"/>
      <c r="C3885" s="54"/>
      <c r="D3885" s="77"/>
      <c r="E3885" s="54"/>
      <c r="F3885" s="77"/>
      <c r="G3885" s="77"/>
      <c r="H3885" s="54"/>
      <c r="I3885" s="79"/>
      <c r="J3885" s="54"/>
      <c r="K3885" s="75" t="s">
        <v>34</v>
      </c>
      <c r="L3885" s="76">
        <f t="shared" si="260"/>
        <v>0</v>
      </c>
      <c r="M3885" s="76"/>
      <c r="N3885" s="76"/>
      <c r="O3885" s="76"/>
      <c r="P3885" s="76"/>
      <c r="Q3885" s="76"/>
      <c r="R3885" s="76"/>
      <c r="S3885" s="76"/>
      <c r="T3885" s="76"/>
      <c r="U3885" s="76"/>
      <c r="V3885" s="76"/>
      <c r="W3885" s="76"/>
      <c r="X3885" s="76"/>
    </row>
    <row r="3886" spans="1:24">
      <c r="A3886" s="135"/>
      <c r="B3886" s="54"/>
      <c r="C3886" s="80"/>
      <c r="D3886" s="81"/>
      <c r="E3886" s="80"/>
      <c r="F3886" s="81"/>
      <c r="G3886" s="81"/>
      <c r="H3886" s="80"/>
      <c r="I3886" s="83"/>
      <c r="J3886" s="80"/>
      <c r="K3886" s="84" t="s">
        <v>36</v>
      </c>
      <c r="L3886" s="76">
        <f t="shared" si="260"/>
        <v>2</v>
      </c>
      <c r="M3886" s="76"/>
      <c r="N3886" s="76"/>
      <c r="O3886" s="76">
        <v>2</v>
      </c>
      <c r="P3886" s="76"/>
      <c r="Q3886" s="76"/>
      <c r="R3886" s="76"/>
      <c r="S3886" s="76"/>
      <c r="T3886" s="76"/>
      <c r="U3886" s="76"/>
      <c r="V3886" s="76"/>
      <c r="W3886" s="76"/>
      <c r="X3886" s="76"/>
    </row>
    <row r="3887" spans="1:24">
      <c r="A3887" s="135"/>
      <c r="B3887" s="54"/>
      <c r="C3887" s="46" t="s">
        <v>33</v>
      </c>
      <c r="D3887" s="58" t="s">
        <v>5900</v>
      </c>
      <c r="E3887" s="58" t="s">
        <v>5901</v>
      </c>
      <c r="F3887" s="58" t="s">
        <v>5902</v>
      </c>
      <c r="G3887" s="58" t="s">
        <v>5903</v>
      </c>
      <c r="H3887" s="46" t="s">
        <v>5904</v>
      </c>
      <c r="I3887" s="74">
        <v>0</v>
      </c>
      <c r="J3887" s="46" t="s">
        <v>39</v>
      </c>
      <c r="K3887" s="75" t="s">
        <v>32</v>
      </c>
      <c r="L3887" s="76">
        <f t="shared" si="260"/>
        <v>0</v>
      </c>
      <c r="M3887" s="76"/>
      <c r="N3887" s="76"/>
      <c r="O3887" s="76"/>
      <c r="P3887" s="76"/>
      <c r="Q3887" s="76"/>
      <c r="R3887" s="76"/>
      <c r="S3887" s="76"/>
      <c r="T3887" s="76"/>
      <c r="U3887" s="76"/>
      <c r="V3887" s="76"/>
      <c r="W3887" s="76"/>
      <c r="X3887" s="76"/>
    </row>
    <row r="3888" spans="1:24">
      <c r="A3888" s="135"/>
      <c r="B3888" s="54"/>
      <c r="C3888" s="54"/>
      <c r="D3888" s="77"/>
      <c r="E3888" s="54"/>
      <c r="F3888" s="77"/>
      <c r="G3888" s="77"/>
      <c r="H3888" s="54"/>
      <c r="I3888" s="79"/>
      <c r="J3888" s="54"/>
      <c r="K3888" s="75" t="s">
        <v>34</v>
      </c>
      <c r="L3888" s="76">
        <f t="shared" si="260"/>
        <v>0</v>
      </c>
      <c r="M3888" s="76"/>
      <c r="N3888" s="76"/>
      <c r="O3888" s="76"/>
      <c r="P3888" s="76"/>
      <c r="Q3888" s="76"/>
      <c r="R3888" s="76"/>
      <c r="S3888" s="76"/>
      <c r="T3888" s="76"/>
      <c r="U3888" s="76"/>
      <c r="V3888" s="76"/>
      <c r="W3888" s="76"/>
      <c r="X3888" s="76"/>
    </row>
    <row r="3889" spans="1:24">
      <c r="A3889" s="135"/>
      <c r="B3889" s="54"/>
      <c r="C3889" s="80"/>
      <c r="D3889" s="81"/>
      <c r="E3889" s="80"/>
      <c r="F3889" s="81"/>
      <c r="G3889" s="81"/>
      <c r="H3889" s="80"/>
      <c r="I3889" s="83"/>
      <c r="J3889" s="80"/>
      <c r="K3889" s="84" t="s">
        <v>36</v>
      </c>
      <c r="L3889" s="76">
        <f t="shared" si="260"/>
        <v>2</v>
      </c>
      <c r="M3889" s="76"/>
      <c r="N3889" s="76"/>
      <c r="O3889" s="76">
        <v>2</v>
      </c>
      <c r="P3889" s="76"/>
      <c r="Q3889" s="76"/>
      <c r="R3889" s="76"/>
      <c r="S3889" s="76"/>
      <c r="T3889" s="76"/>
      <c r="U3889" s="76"/>
      <c r="V3889" s="76"/>
      <c r="W3889" s="76"/>
      <c r="X3889" s="76"/>
    </row>
    <row r="3890" spans="1:24">
      <c r="A3890" s="135"/>
      <c r="B3890" s="54"/>
      <c r="C3890" s="46" t="s">
        <v>33</v>
      </c>
      <c r="D3890" s="58" t="s">
        <v>5905</v>
      </c>
      <c r="E3890" s="58" t="s">
        <v>5906</v>
      </c>
      <c r="F3890" s="58" t="s">
        <v>5907</v>
      </c>
      <c r="G3890" s="58" t="s">
        <v>5908</v>
      </c>
      <c r="H3890" s="46" t="s">
        <v>5909</v>
      </c>
      <c r="I3890" s="74">
        <v>60040</v>
      </c>
      <c r="J3890" s="46" t="s">
        <v>39</v>
      </c>
      <c r="K3890" s="75" t="s">
        <v>32</v>
      </c>
      <c r="L3890" s="76">
        <f t="shared" si="260"/>
        <v>0</v>
      </c>
      <c r="M3890" s="76"/>
      <c r="N3890" s="76"/>
      <c r="O3890" s="76"/>
      <c r="P3890" s="76"/>
      <c r="Q3890" s="76"/>
      <c r="R3890" s="76"/>
      <c r="S3890" s="76"/>
      <c r="T3890" s="76"/>
      <c r="U3890" s="76"/>
      <c r="V3890" s="76"/>
      <c r="W3890" s="76"/>
      <c r="X3890" s="76"/>
    </row>
    <row r="3891" spans="1:24">
      <c r="A3891" s="135"/>
      <c r="B3891" s="54"/>
      <c r="C3891" s="54"/>
      <c r="D3891" s="77"/>
      <c r="E3891" s="54"/>
      <c r="F3891" s="77"/>
      <c r="G3891" s="77"/>
      <c r="H3891" s="54"/>
      <c r="I3891" s="79"/>
      <c r="J3891" s="54"/>
      <c r="K3891" s="75" t="s">
        <v>34</v>
      </c>
      <c r="L3891" s="76">
        <f t="shared" si="260"/>
        <v>0</v>
      </c>
      <c r="M3891" s="76"/>
      <c r="N3891" s="76"/>
      <c r="O3891" s="76"/>
      <c r="P3891" s="76"/>
      <c r="Q3891" s="76"/>
      <c r="R3891" s="76"/>
      <c r="S3891" s="76"/>
      <c r="T3891" s="76"/>
      <c r="U3891" s="76"/>
      <c r="V3891" s="76"/>
      <c r="W3891" s="76"/>
      <c r="X3891" s="76"/>
    </row>
    <row r="3892" spans="1:24">
      <c r="A3892" s="135"/>
      <c r="B3892" s="54"/>
      <c r="C3892" s="80"/>
      <c r="D3892" s="81"/>
      <c r="E3892" s="80"/>
      <c r="F3892" s="81"/>
      <c r="G3892" s="81"/>
      <c r="H3892" s="80"/>
      <c r="I3892" s="83"/>
      <c r="J3892" s="80"/>
      <c r="K3892" s="84" t="s">
        <v>36</v>
      </c>
      <c r="L3892" s="76">
        <f t="shared" si="260"/>
        <v>2</v>
      </c>
      <c r="M3892" s="76"/>
      <c r="N3892" s="76"/>
      <c r="O3892" s="76">
        <v>2</v>
      </c>
      <c r="P3892" s="76"/>
      <c r="Q3892" s="76"/>
      <c r="R3892" s="76"/>
      <c r="S3892" s="76"/>
      <c r="T3892" s="76"/>
      <c r="U3892" s="76"/>
      <c r="V3892" s="76"/>
      <c r="W3892" s="76"/>
      <c r="X3892" s="76"/>
    </row>
    <row r="3893" spans="1:24">
      <c r="A3893" s="135"/>
      <c r="B3893" s="54"/>
      <c r="C3893" s="46" t="s">
        <v>33</v>
      </c>
      <c r="D3893" s="58" t="s">
        <v>5910</v>
      </c>
      <c r="E3893" s="97" t="s">
        <v>5911</v>
      </c>
      <c r="F3893" s="58" t="s">
        <v>5912</v>
      </c>
      <c r="G3893" s="58" t="s">
        <v>5913</v>
      </c>
      <c r="H3893" s="46" t="s">
        <v>5914</v>
      </c>
      <c r="I3893" s="74">
        <v>0</v>
      </c>
      <c r="J3893" s="46" t="s">
        <v>39</v>
      </c>
      <c r="K3893" s="75" t="s">
        <v>32</v>
      </c>
      <c r="L3893" s="76">
        <f t="shared" si="260"/>
        <v>0</v>
      </c>
      <c r="M3893" s="76"/>
      <c r="N3893" s="76"/>
      <c r="O3893" s="76"/>
      <c r="P3893" s="76"/>
      <c r="Q3893" s="76"/>
      <c r="R3893" s="76"/>
      <c r="S3893" s="76"/>
      <c r="T3893" s="76"/>
      <c r="U3893" s="76"/>
      <c r="V3893" s="76"/>
      <c r="W3893" s="76"/>
      <c r="X3893" s="76"/>
    </row>
    <row r="3894" spans="1:24">
      <c r="A3894" s="135"/>
      <c r="B3894" s="54"/>
      <c r="C3894" s="54"/>
      <c r="D3894" s="77"/>
      <c r="E3894" s="54"/>
      <c r="F3894" s="77"/>
      <c r="G3894" s="77"/>
      <c r="H3894" s="54"/>
      <c r="I3894" s="79"/>
      <c r="J3894" s="54"/>
      <c r="K3894" s="75" t="s">
        <v>34</v>
      </c>
      <c r="L3894" s="76">
        <f t="shared" si="260"/>
        <v>0</v>
      </c>
      <c r="M3894" s="76"/>
      <c r="N3894" s="76"/>
      <c r="O3894" s="76"/>
      <c r="P3894" s="76"/>
      <c r="Q3894" s="76"/>
      <c r="R3894" s="76"/>
      <c r="S3894" s="76"/>
      <c r="T3894" s="76"/>
      <c r="U3894" s="76"/>
      <c r="V3894" s="76"/>
      <c r="W3894" s="76"/>
      <c r="X3894" s="76"/>
    </row>
    <row r="3895" spans="1:24">
      <c r="A3895" s="135"/>
      <c r="B3895" s="80"/>
      <c r="C3895" s="80"/>
      <c r="D3895" s="81"/>
      <c r="E3895" s="80"/>
      <c r="F3895" s="81"/>
      <c r="G3895" s="81"/>
      <c r="H3895" s="80"/>
      <c r="I3895" s="83"/>
      <c r="J3895" s="80"/>
      <c r="K3895" s="84" t="s">
        <v>36</v>
      </c>
      <c r="L3895" s="76">
        <f t="shared" si="260"/>
        <v>3</v>
      </c>
      <c r="M3895" s="76"/>
      <c r="N3895" s="76"/>
      <c r="O3895" s="76"/>
      <c r="P3895" s="76"/>
      <c r="Q3895" s="76"/>
      <c r="R3895" s="76"/>
      <c r="S3895" s="76"/>
      <c r="T3895" s="76"/>
      <c r="U3895" s="76"/>
      <c r="V3895" s="76"/>
      <c r="W3895" s="76">
        <v>3</v>
      </c>
      <c r="X3895" s="76"/>
    </row>
    <row r="3896" spans="1:24">
      <c r="A3896" s="135"/>
      <c r="B3896" s="58" t="s">
        <v>5915</v>
      </c>
      <c r="C3896" s="58"/>
      <c r="D3896" s="464">
        <f>COUNTA(D3899:D3967)</f>
        <v>23</v>
      </c>
      <c r="E3896" s="58"/>
      <c r="F3896" s="58"/>
      <c r="G3896" s="58"/>
      <c r="H3896" s="58"/>
      <c r="I3896" s="74">
        <f>SUM(I3899:I3967)</f>
        <v>295922</v>
      </c>
      <c r="J3896" s="46" t="s">
        <v>39</v>
      </c>
      <c r="K3896" s="75" t="s">
        <v>32</v>
      </c>
      <c r="L3896" s="76">
        <f>SUM(M3896:X3896)</f>
        <v>109</v>
      </c>
      <c r="M3896" s="76">
        <v>0</v>
      </c>
      <c r="N3896" s="76">
        <v>40</v>
      </c>
      <c r="O3896" s="76">
        <v>0</v>
      </c>
      <c r="P3896" s="76">
        <v>0</v>
      </c>
      <c r="Q3896" s="76">
        <v>0</v>
      </c>
      <c r="R3896" s="76">
        <v>0</v>
      </c>
      <c r="S3896" s="76">
        <v>45</v>
      </c>
      <c r="T3896" s="76">
        <v>13</v>
      </c>
      <c r="U3896" s="76">
        <v>0</v>
      </c>
      <c r="V3896" s="76">
        <v>0</v>
      </c>
      <c r="W3896" s="76">
        <v>0</v>
      </c>
      <c r="X3896" s="76">
        <v>11</v>
      </c>
    </row>
    <row r="3897" spans="1:24">
      <c r="A3897" s="135"/>
      <c r="B3897" s="77"/>
      <c r="C3897" s="77"/>
      <c r="D3897" s="464"/>
      <c r="E3897" s="77"/>
      <c r="F3897" s="77"/>
      <c r="G3897" s="77"/>
      <c r="H3897" s="77"/>
      <c r="I3897" s="79"/>
      <c r="J3897" s="54"/>
      <c r="K3897" s="75" t="s">
        <v>34</v>
      </c>
      <c r="L3897" s="76">
        <f>SUM(M3897:X3897)</f>
        <v>41</v>
      </c>
      <c r="M3897" s="76">
        <v>0</v>
      </c>
      <c r="N3897" s="76">
        <v>0</v>
      </c>
      <c r="O3897" s="76">
        <v>0</v>
      </c>
      <c r="P3897" s="76">
        <v>0</v>
      </c>
      <c r="Q3897" s="76">
        <v>0</v>
      </c>
      <c r="R3897" s="76">
        <v>41</v>
      </c>
      <c r="S3897" s="76">
        <v>0</v>
      </c>
      <c r="T3897" s="76">
        <v>0</v>
      </c>
      <c r="U3897" s="76">
        <v>0</v>
      </c>
      <c r="V3897" s="76">
        <v>0</v>
      </c>
      <c r="W3897" s="76">
        <v>0</v>
      </c>
      <c r="X3897" s="76">
        <v>0</v>
      </c>
    </row>
    <row r="3898" spans="1:24">
      <c r="A3898" s="135"/>
      <c r="B3898" s="81"/>
      <c r="C3898" s="81"/>
      <c r="D3898" s="464"/>
      <c r="E3898" s="81"/>
      <c r="F3898" s="81"/>
      <c r="G3898" s="81"/>
      <c r="H3898" s="81"/>
      <c r="I3898" s="83"/>
      <c r="J3898" s="80"/>
      <c r="K3898" s="84" t="s">
        <v>36</v>
      </c>
      <c r="L3898" s="76">
        <f>SUM(M3898:X3898)</f>
        <v>38</v>
      </c>
      <c r="M3898" s="76">
        <v>0</v>
      </c>
      <c r="N3898" s="76">
        <v>0</v>
      </c>
      <c r="O3898" s="76">
        <v>27</v>
      </c>
      <c r="P3898" s="76">
        <v>0</v>
      </c>
      <c r="Q3898" s="76">
        <v>0</v>
      </c>
      <c r="R3898" s="76">
        <v>0</v>
      </c>
      <c r="S3898" s="76">
        <v>0</v>
      </c>
      <c r="T3898" s="76">
        <v>8</v>
      </c>
      <c r="U3898" s="76">
        <v>0</v>
      </c>
      <c r="V3898" s="76">
        <v>0</v>
      </c>
      <c r="W3898" s="76">
        <v>3</v>
      </c>
      <c r="X3898" s="76">
        <v>0</v>
      </c>
    </row>
    <row r="3899" spans="1:24">
      <c r="A3899" s="135"/>
      <c r="B3899" s="46" t="s">
        <v>5916</v>
      </c>
      <c r="C3899" s="46" t="s">
        <v>1622</v>
      </c>
      <c r="D3899" s="58" t="s">
        <v>5917</v>
      </c>
      <c r="E3899" s="58" t="s">
        <v>5918</v>
      </c>
      <c r="F3899" s="46" t="s">
        <v>5919</v>
      </c>
      <c r="G3899" s="58" t="s">
        <v>5920</v>
      </c>
      <c r="H3899" s="46" t="s">
        <v>5921</v>
      </c>
      <c r="I3899" s="74">
        <v>22661</v>
      </c>
      <c r="J3899" s="46" t="s">
        <v>1508</v>
      </c>
      <c r="K3899" s="75" t="s">
        <v>1509</v>
      </c>
      <c r="L3899" s="76">
        <f t="shared" si="260"/>
        <v>10</v>
      </c>
      <c r="M3899" s="76"/>
      <c r="N3899" s="76">
        <v>4</v>
      </c>
      <c r="O3899" s="76"/>
      <c r="P3899" s="76"/>
      <c r="Q3899" s="76"/>
      <c r="R3899" s="76"/>
      <c r="S3899" s="76">
        <v>4</v>
      </c>
      <c r="T3899" s="76">
        <v>1</v>
      </c>
      <c r="U3899" s="76"/>
      <c r="V3899" s="76"/>
      <c r="W3899" s="76"/>
      <c r="X3899" s="76">
        <v>1</v>
      </c>
    </row>
    <row r="3900" spans="1:24">
      <c r="A3900" s="135"/>
      <c r="B3900" s="54"/>
      <c r="C3900" s="54"/>
      <c r="D3900" s="77"/>
      <c r="E3900" s="54"/>
      <c r="F3900" s="54"/>
      <c r="G3900" s="54"/>
      <c r="H3900" s="54"/>
      <c r="I3900" s="79"/>
      <c r="J3900" s="54"/>
      <c r="K3900" s="75" t="s">
        <v>1501</v>
      </c>
      <c r="L3900" s="76">
        <f t="shared" si="260"/>
        <v>5</v>
      </c>
      <c r="M3900" s="76"/>
      <c r="N3900" s="76"/>
      <c r="O3900" s="76"/>
      <c r="P3900" s="76"/>
      <c r="Q3900" s="76"/>
      <c r="R3900" s="76">
        <v>5</v>
      </c>
      <c r="S3900" s="76"/>
      <c r="T3900" s="76"/>
      <c r="U3900" s="76"/>
      <c r="V3900" s="76"/>
      <c r="W3900" s="76"/>
      <c r="X3900" s="76"/>
    </row>
    <row r="3901" spans="1:24">
      <c r="A3901" s="135"/>
      <c r="B3901" s="54"/>
      <c r="C3901" s="80"/>
      <c r="D3901" s="81"/>
      <c r="E3901" s="80"/>
      <c r="F3901" s="80"/>
      <c r="G3901" s="80"/>
      <c r="H3901" s="80"/>
      <c r="I3901" s="83"/>
      <c r="J3901" s="80"/>
      <c r="K3901" s="84" t="s">
        <v>1502</v>
      </c>
      <c r="L3901" s="76">
        <f t="shared" si="260"/>
        <v>0</v>
      </c>
      <c r="M3901" s="76"/>
      <c r="N3901" s="76"/>
      <c r="O3901" s="76"/>
      <c r="P3901" s="76"/>
      <c r="Q3901" s="76"/>
      <c r="R3901" s="76"/>
      <c r="S3901" s="76"/>
      <c r="T3901" s="76"/>
      <c r="U3901" s="76"/>
      <c r="V3901" s="76"/>
      <c r="W3901" s="76"/>
      <c r="X3901" s="76"/>
    </row>
    <row r="3902" spans="1:24">
      <c r="A3902" s="135"/>
      <c r="B3902" s="54"/>
      <c r="C3902" s="46" t="s">
        <v>1622</v>
      </c>
      <c r="D3902" s="58" t="s">
        <v>5922</v>
      </c>
      <c r="E3902" s="58" t="s">
        <v>5923</v>
      </c>
      <c r="F3902" s="46" t="s">
        <v>5924</v>
      </c>
      <c r="G3902" s="58" t="s">
        <v>5925</v>
      </c>
      <c r="H3902" s="46" t="s">
        <v>5926</v>
      </c>
      <c r="I3902" s="74">
        <v>22683</v>
      </c>
      <c r="J3902" s="46" t="s">
        <v>1508</v>
      </c>
      <c r="K3902" s="75" t="s">
        <v>1509</v>
      </c>
      <c r="L3902" s="76">
        <f t="shared" si="260"/>
        <v>12</v>
      </c>
      <c r="M3902" s="76"/>
      <c r="N3902" s="76">
        <v>5</v>
      </c>
      <c r="O3902" s="76"/>
      <c r="P3902" s="76"/>
      <c r="Q3902" s="76"/>
      <c r="R3902" s="76"/>
      <c r="S3902" s="76">
        <v>5</v>
      </c>
      <c r="T3902" s="76">
        <v>1</v>
      </c>
      <c r="U3902" s="76"/>
      <c r="V3902" s="76"/>
      <c r="W3902" s="76"/>
      <c r="X3902" s="76">
        <v>1</v>
      </c>
    </row>
    <row r="3903" spans="1:24">
      <c r="A3903" s="135"/>
      <c r="B3903" s="54"/>
      <c r="C3903" s="54"/>
      <c r="D3903" s="77"/>
      <c r="E3903" s="54"/>
      <c r="F3903" s="54"/>
      <c r="G3903" s="54"/>
      <c r="H3903" s="54"/>
      <c r="I3903" s="79"/>
      <c r="J3903" s="54"/>
      <c r="K3903" s="75" t="s">
        <v>1501</v>
      </c>
      <c r="L3903" s="76">
        <f t="shared" si="260"/>
        <v>3</v>
      </c>
      <c r="M3903" s="76"/>
      <c r="N3903" s="76"/>
      <c r="O3903" s="76"/>
      <c r="P3903" s="76"/>
      <c r="Q3903" s="76"/>
      <c r="R3903" s="76">
        <v>3</v>
      </c>
      <c r="S3903" s="76"/>
      <c r="T3903" s="76"/>
      <c r="U3903" s="76"/>
      <c r="V3903" s="76"/>
      <c r="W3903" s="76"/>
      <c r="X3903" s="76"/>
    </row>
    <row r="3904" spans="1:24">
      <c r="A3904" s="135"/>
      <c r="B3904" s="54"/>
      <c r="C3904" s="80"/>
      <c r="D3904" s="81"/>
      <c r="E3904" s="80"/>
      <c r="F3904" s="80"/>
      <c r="G3904" s="80"/>
      <c r="H3904" s="80"/>
      <c r="I3904" s="83"/>
      <c r="J3904" s="80"/>
      <c r="K3904" s="84" t="s">
        <v>1502</v>
      </c>
      <c r="L3904" s="76">
        <f t="shared" si="260"/>
        <v>0</v>
      </c>
      <c r="M3904" s="76"/>
      <c r="N3904" s="76"/>
      <c r="O3904" s="76"/>
      <c r="P3904" s="76"/>
      <c r="Q3904" s="76"/>
      <c r="R3904" s="76"/>
      <c r="S3904" s="76"/>
      <c r="T3904" s="76"/>
      <c r="U3904" s="76"/>
      <c r="V3904" s="76"/>
      <c r="W3904" s="76"/>
      <c r="X3904" s="76"/>
    </row>
    <row r="3905" spans="1:24">
      <c r="A3905" s="135"/>
      <c r="B3905" s="54"/>
      <c r="C3905" s="46" t="s">
        <v>1622</v>
      </c>
      <c r="D3905" s="58" t="s">
        <v>5927</v>
      </c>
      <c r="E3905" s="58" t="s">
        <v>5928</v>
      </c>
      <c r="F3905" s="46" t="s">
        <v>5929</v>
      </c>
      <c r="G3905" s="58" t="s">
        <v>5930</v>
      </c>
      <c r="H3905" s="46" t="s">
        <v>5931</v>
      </c>
      <c r="I3905" s="74">
        <v>16421</v>
      </c>
      <c r="J3905" s="46" t="s">
        <v>1508</v>
      </c>
      <c r="K3905" s="75" t="s">
        <v>1509</v>
      </c>
      <c r="L3905" s="76">
        <f t="shared" si="260"/>
        <v>9</v>
      </c>
      <c r="M3905" s="76"/>
      <c r="N3905" s="76">
        <v>2</v>
      </c>
      <c r="O3905" s="76"/>
      <c r="P3905" s="76"/>
      <c r="Q3905" s="76"/>
      <c r="R3905" s="76"/>
      <c r="S3905" s="76">
        <v>4</v>
      </c>
      <c r="T3905" s="76">
        <v>2</v>
      </c>
      <c r="U3905" s="76"/>
      <c r="V3905" s="76"/>
      <c r="W3905" s="76"/>
      <c r="X3905" s="76">
        <v>1</v>
      </c>
    </row>
    <row r="3906" spans="1:24">
      <c r="A3906" s="135"/>
      <c r="B3906" s="54"/>
      <c r="C3906" s="54"/>
      <c r="D3906" s="77"/>
      <c r="E3906" s="54"/>
      <c r="F3906" s="54"/>
      <c r="G3906" s="54"/>
      <c r="H3906" s="54"/>
      <c r="I3906" s="79"/>
      <c r="J3906" s="54"/>
      <c r="K3906" s="75" t="s">
        <v>1501</v>
      </c>
      <c r="L3906" s="76">
        <f t="shared" si="260"/>
        <v>2</v>
      </c>
      <c r="M3906" s="76"/>
      <c r="N3906" s="76"/>
      <c r="O3906" s="76"/>
      <c r="P3906" s="76"/>
      <c r="Q3906" s="76"/>
      <c r="R3906" s="76">
        <v>2</v>
      </c>
      <c r="S3906" s="76"/>
      <c r="T3906" s="76"/>
      <c r="U3906" s="76"/>
      <c r="V3906" s="76"/>
      <c r="W3906" s="76"/>
      <c r="X3906" s="76"/>
    </row>
    <row r="3907" spans="1:24">
      <c r="A3907" s="135"/>
      <c r="B3907" s="54"/>
      <c r="C3907" s="80"/>
      <c r="D3907" s="81"/>
      <c r="E3907" s="80"/>
      <c r="F3907" s="80"/>
      <c r="G3907" s="80"/>
      <c r="H3907" s="80"/>
      <c r="I3907" s="83"/>
      <c r="J3907" s="80"/>
      <c r="K3907" s="84" t="s">
        <v>1502</v>
      </c>
      <c r="L3907" s="76">
        <f t="shared" si="260"/>
        <v>0</v>
      </c>
      <c r="M3907" s="76"/>
      <c r="N3907" s="76"/>
      <c r="O3907" s="76"/>
      <c r="P3907" s="76"/>
      <c r="Q3907" s="76"/>
      <c r="R3907" s="76"/>
      <c r="S3907" s="76"/>
      <c r="T3907" s="76"/>
      <c r="U3907" s="76"/>
      <c r="V3907" s="76"/>
      <c r="W3907" s="76"/>
      <c r="X3907" s="76"/>
    </row>
    <row r="3908" spans="1:24">
      <c r="A3908" s="135"/>
      <c r="B3908" s="54"/>
      <c r="C3908" s="46" t="s">
        <v>1622</v>
      </c>
      <c r="D3908" s="58" t="s">
        <v>5932</v>
      </c>
      <c r="E3908" s="58" t="s">
        <v>5933</v>
      </c>
      <c r="F3908" s="46" t="s">
        <v>5934</v>
      </c>
      <c r="G3908" s="58" t="s">
        <v>5935</v>
      </c>
      <c r="H3908" s="46" t="s">
        <v>5936</v>
      </c>
      <c r="I3908" s="74">
        <v>21022</v>
      </c>
      <c r="J3908" s="46" t="s">
        <v>1508</v>
      </c>
      <c r="K3908" s="75" t="s">
        <v>1509</v>
      </c>
      <c r="L3908" s="76">
        <f t="shared" si="260"/>
        <v>11</v>
      </c>
      <c r="M3908" s="76"/>
      <c r="N3908" s="76">
        <v>4</v>
      </c>
      <c r="O3908" s="76"/>
      <c r="P3908" s="76"/>
      <c r="Q3908" s="76"/>
      <c r="R3908" s="76"/>
      <c r="S3908" s="76">
        <v>5</v>
      </c>
      <c r="T3908" s="76">
        <v>2</v>
      </c>
      <c r="U3908" s="76"/>
      <c r="V3908" s="76"/>
      <c r="W3908" s="76"/>
      <c r="X3908" s="76">
        <v>0</v>
      </c>
    </row>
    <row r="3909" spans="1:24">
      <c r="A3909" s="135"/>
      <c r="B3909" s="54"/>
      <c r="C3909" s="54"/>
      <c r="D3909" s="77"/>
      <c r="E3909" s="54"/>
      <c r="F3909" s="54"/>
      <c r="G3909" s="54"/>
      <c r="H3909" s="54"/>
      <c r="I3909" s="79"/>
      <c r="J3909" s="54"/>
      <c r="K3909" s="75" t="s">
        <v>1501</v>
      </c>
      <c r="L3909" s="76">
        <f t="shared" si="260"/>
        <v>5</v>
      </c>
      <c r="M3909" s="76"/>
      <c r="N3909" s="76"/>
      <c r="O3909" s="76"/>
      <c r="P3909" s="76"/>
      <c r="Q3909" s="76"/>
      <c r="R3909" s="76">
        <v>5</v>
      </c>
      <c r="S3909" s="76"/>
      <c r="T3909" s="76"/>
      <c r="U3909" s="76"/>
      <c r="V3909" s="76"/>
      <c r="W3909" s="76"/>
      <c r="X3909" s="76"/>
    </row>
    <row r="3910" spans="1:24">
      <c r="A3910" s="135"/>
      <c r="B3910" s="54"/>
      <c r="C3910" s="80"/>
      <c r="D3910" s="81"/>
      <c r="E3910" s="80"/>
      <c r="F3910" s="80"/>
      <c r="G3910" s="80"/>
      <c r="H3910" s="80"/>
      <c r="I3910" s="83"/>
      <c r="J3910" s="80"/>
      <c r="K3910" s="84" t="s">
        <v>1502</v>
      </c>
      <c r="L3910" s="76">
        <f t="shared" si="260"/>
        <v>0</v>
      </c>
      <c r="M3910" s="76"/>
      <c r="N3910" s="76"/>
      <c r="O3910" s="76"/>
      <c r="P3910" s="76"/>
      <c r="Q3910" s="76"/>
      <c r="R3910" s="76"/>
      <c r="S3910" s="76"/>
      <c r="T3910" s="76"/>
      <c r="U3910" s="76"/>
      <c r="V3910" s="76"/>
      <c r="W3910" s="76"/>
      <c r="X3910" s="76"/>
    </row>
    <row r="3911" spans="1:24">
      <c r="A3911" s="135"/>
      <c r="B3911" s="54"/>
      <c r="C3911" s="46" t="s">
        <v>1622</v>
      </c>
      <c r="D3911" s="58" t="s">
        <v>5937</v>
      </c>
      <c r="E3911" s="58" t="s">
        <v>5938</v>
      </c>
      <c r="F3911" s="46" t="s">
        <v>5939</v>
      </c>
      <c r="G3911" s="58" t="s">
        <v>5940</v>
      </c>
      <c r="H3911" s="46" t="s">
        <v>5941</v>
      </c>
      <c r="I3911" s="74">
        <v>16056</v>
      </c>
      <c r="J3911" s="46" t="s">
        <v>1508</v>
      </c>
      <c r="K3911" s="75" t="s">
        <v>1509</v>
      </c>
      <c r="L3911" s="76">
        <f t="shared" si="260"/>
        <v>10</v>
      </c>
      <c r="M3911" s="76"/>
      <c r="N3911" s="76">
        <v>3</v>
      </c>
      <c r="O3911" s="76"/>
      <c r="P3911" s="76"/>
      <c r="Q3911" s="76"/>
      <c r="R3911" s="76"/>
      <c r="S3911" s="76">
        <v>5</v>
      </c>
      <c r="T3911" s="76">
        <v>1</v>
      </c>
      <c r="U3911" s="76"/>
      <c r="V3911" s="76"/>
      <c r="W3911" s="76"/>
      <c r="X3911" s="76">
        <v>1</v>
      </c>
    </row>
    <row r="3912" spans="1:24">
      <c r="A3912" s="135"/>
      <c r="B3912" s="54"/>
      <c r="C3912" s="54"/>
      <c r="D3912" s="77"/>
      <c r="E3912" s="54"/>
      <c r="F3912" s="54"/>
      <c r="G3912" s="54"/>
      <c r="H3912" s="54"/>
      <c r="I3912" s="79"/>
      <c r="J3912" s="54"/>
      <c r="K3912" s="75" t="s">
        <v>1501</v>
      </c>
      <c r="L3912" s="76">
        <f t="shared" si="260"/>
        <v>3</v>
      </c>
      <c r="M3912" s="76"/>
      <c r="N3912" s="76"/>
      <c r="O3912" s="76"/>
      <c r="P3912" s="76"/>
      <c r="Q3912" s="76"/>
      <c r="R3912" s="76">
        <v>3</v>
      </c>
      <c r="S3912" s="76"/>
      <c r="T3912" s="76"/>
      <c r="U3912" s="76"/>
      <c r="V3912" s="76"/>
      <c r="W3912" s="76"/>
      <c r="X3912" s="76"/>
    </row>
    <row r="3913" spans="1:24">
      <c r="A3913" s="135"/>
      <c r="B3913" s="54"/>
      <c r="C3913" s="80"/>
      <c r="D3913" s="81"/>
      <c r="E3913" s="80"/>
      <c r="F3913" s="80"/>
      <c r="G3913" s="80"/>
      <c r="H3913" s="80"/>
      <c r="I3913" s="83"/>
      <c r="J3913" s="80"/>
      <c r="K3913" s="84" t="s">
        <v>1502</v>
      </c>
      <c r="L3913" s="76">
        <f t="shared" si="260"/>
        <v>0</v>
      </c>
      <c r="M3913" s="76"/>
      <c r="N3913" s="76"/>
      <c r="O3913" s="76"/>
      <c r="P3913" s="76"/>
      <c r="Q3913" s="76"/>
      <c r="R3913" s="76"/>
      <c r="S3913" s="76"/>
      <c r="T3913" s="76"/>
      <c r="U3913" s="76"/>
      <c r="V3913" s="76"/>
      <c r="W3913" s="76"/>
      <c r="X3913" s="76"/>
    </row>
    <row r="3914" spans="1:24">
      <c r="A3914" s="135"/>
      <c r="B3914" s="54"/>
      <c r="C3914" s="46" t="s">
        <v>1622</v>
      </c>
      <c r="D3914" s="58" t="s">
        <v>5942</v>
      </c>
      <c r="E3914" s="58" t="s">
        <v>5943</v>
      </c>
      <c r="F3914" s="46" t="s">
        <v>5944</v>
      </c>
      <c r="G3914" s="58" t="s">
        <v>5945</v>
      </c>
      <c r="H3914" s="46" t="s">
        <v>5946</v>
      </c>
      <c r="I3914" s="74">
        <v>41565</v>
      </c>
      <c r="J3914" s="46" t="s">
        <v>1508</v>
      </c>
      <c r="K3914" s="75" t="s">
        <v>1509</v>
      </c>
      <c r="L3914" s="76">
        <f t="shared" si="260"/>
        <v>16</v>
      </c>
      <c r="M3914" s="76"/>
      <c r="N3914" s="76">
        <v>8</v>
      </c>
      <c r="O3914" s="76"/>
      <c r="P3914" s="76"/>
      <c r="Q3914" s="76"/>
      <c r="R3914" s="76"/>
      <c r="S3914" s="76">
        <v>5</v>
      </c>
      <c r="T3914" s="76">
        <v>1</v>
      </c>
      <c r="U3914" s="76"/>
      <c r="V3914" s="76"/>
      <c r="W3914" s="76"/>
      <c r="X3914" s="76">
        <v>2</v>
      </c>
    </row>
    <row r="3915" spans="1:24">
      <c r="A3915" s="135"/>
      <c r="B3915" s="54"/>
      <c r="C3915" s="54"/>
      <c r="D3915" s="77"/>
      <c r="E3915" s="54"/>
      <c r="F3915" s="54"/>
      <c r="G3915" s="54"/>
      <c r="H3915" s="54"/>
      <c r="I3915" s="79"/>
      <c r="J3915" s="54"/>
      <c r="K3915" s="75" t="s">
        <v>1501</v>
      </c>
      <c r="L3915" s="76">
        <f t="shared" si="260"/>
        <v>5</v>
      </c>
      <c r="M3915" s="76"/>
      <c r="N3915" s="76"/>
      <c r="O3915" s="76"/>
      <c r="P3915" s="76"/>
      <c r="Q3915" s="76"/>
      <c r="R3915" s="76">
        <v>5</v>
      </c>
      <c r="S3915" s="76"/>
      <c r="T3915" s="76"/>
      <c r="U3915" s="76"/>
      <c r="V3915" s="76"/>
      <c r="W3915" s="76"/>
      <c r="X3915" s="76"/>
    </row>
    <row r="3916" spans="1:24">
      <c r="A3916" s="135"/>
      <c r="B3916" s="54"/>
      <c r="C3916" s="80"/>
      <c r="D3916" s="81"/>
      <c r="E3916" s="80"/>
      <c r="F3916" s="80"/>
      <c r="G3916" s="80"/>
      <c r="H3916" s="80"/>
      <c r="I3916" s="83"/>
      <c r="J3916" s="80"/>
      <c r="K3916" s="84" t="s">
        <v>1502</v>
      </c>
      <c r="L3916" s="76">
        <f t="shared" si="260"/>
        <v>0</v>
      </c>
      <c r="M3916" s="76"/>
      <c r="N3916" s="76"/>
      <c r="O3916" s="76"/>
      <c r="P3916" s="76"/>
      <c r="Q3916" s="76"/>
      <c r="R3916" s="76"/>
      <c r="S3916" s="76"/>
      <c r="T3916" s="76"/>
      <c r="U3916" s="76"/>
      <c r="V3916" s="76"/>
      <c r="W3916" s="76"/>
      <c r="X3916" s="76"/>
    </row>
    <row r="3917" spans="1:24">
      <c r="A3917" s="135"/>
      <c r="B3917" s="54"/>
      <c r="C3917" s="46" t="s">
        <v>1622</v>
      </c>
      <c r="D3917" s="58" t="s">
        <v>5947</v>
      </c>
      <c r="E3917" s="58" t="s">
        <v>5948</v>
      </c>
      <c r="F3917" s="46" t="s">
        <v>5949</v>
      </c>
      <c r="G3917" s="58" t="s">
        <v>5950</v>
      </c>
      <c r="H3917" s="46" t="s">
        <v>5951</v>
      </c>
      <c r="I3917" s="74">
        <v>29436</v>
      </c>
      <c r="J3917" s="46" t="s">
        <v>1508</v>
      </c>
      <c r="K3917" s="75" t="s">
        <v>1509</v>
      </c>
      <c r="L3917" s="76">
        <f t="shared" si="260"/>
        <v>11</v>
      </c>
      <c r="M3917" s="76"/>
      <c r="N3917" s="76">
        <v>4</v>
      </c>
      <c r="O3917" s="76"/>
      <c r="P3917" s="76"/>
      <c r="Q3917" s="76"/>
      <c r="R3917" s="76"/>
      <c r="S3917" s="76">
        <v>4</v>
      </c>
      <c r="T3917" s="76">
        <v>2</v>
      </c>
      <c r="U3917" s="76"/>
      <c r="V3917" s="76"/>
      <c r="W3917" s="76"/>
      <c r="X3917" s="76">
        <v>1</v>
      </c>
    </row>
    <row r="3918" spans="1:24">
      <c r="A3918" s="135"/>
      <c r="B3918" s="54"/>
      <c r="C3918" s="54"/>
      <c r="D3918" s="77"/>
      <c r="E3918" s="54"/>
      <c r="F3918" s="54"/>
      <c r="G3918" s="54"/>
      <c r="H3918" s="54"/>
      <c r="I3918" s="79"/>
      <c r="J3918" s="54"/>
      <c r="K3918" s="75" t="s">
        <v>1501</v>
      </c>
      <c r="L3918" s="76">
        <f t="shared" si="260"/>
        <v>5</v>
      </c>
      <c r="M3918" s="76"/>
      <c r="N3918" s="76"/>
      <c r="O3918" s="76"/>
      <c r="P3918" s="76"/>
      <c r="Q3918" s="76"/>
      <c r="R3918" s="76">
        <v>5</v>
      </c>
      <c r="S3918" s="76"/>
      <c r="T3918" s="76"/>
      <c r="U3918" s="76"/>
      <c r="V3918" s="76"/>
      <c r="W3918" s="76"/>
      <c r="X3918" s="76"/>
    </row>
    <row r="3919" spans="1:24">
      <c r="A3919" s="135"/>
      <c r="B3919" s="54"/>
      <c r="C3919" s="80"/>
      <c r="D3919" s="81"/>
      <c r="E3919" s="80"/>
      <c r="F3919" s="80"/>
      <c r="G3919" s="80"/>
      <c r="H3919" s="80"/>
      <c r="I3919" s="83"/>
      <c r="J3919" s="80"/>
      <c r="K3919" s="84" t="s">
        <v>1502</v>
      </c>
      <c r="L3919" s="76">
        <f t="shared" si="260"/>
        <v>0</v>
      </c>
      <c r="M3919" s="76"/>
      <c r="N3919" s="76"/>
      <c r="O3919" s="76"/>
      <c r="P3919" s="76"/>
      <c r="Q3919" s="76"/>
      <c r="R3919" s="76"/>
      <c r="S3919" s="76"/>
      <c r="T3919" s="76"/>
      <c r="U3919" s="76"/>
      <c r="V3919" s="76"/>
      <c r="W3919" s="76"/>
      <c r="X3919" s="76"/>
    </row>
    <row r="3920" spans="1:24">
      <c r="A3920" s="135"/>
      <c r="B3920" s="54"/>
      <c r="C3920" s="46" t="s">
        <v>1622</v>
      </c>
      <c r="D3920" s="58" t="s">
        <v>5952</v>
      </c>
      <c r="E3920" s="58" t="s">
        <v>5953</v>
      </c>
      <c r="F3920" s="46" t="s">
        <v>5954</v>
      </c>
      <c r="G3920" s="58" t="s">
        <v>5955</v>
      </c>
      <c r="H3920" s="46" t="s">
        <v>5956</v>
      </c>
      <c r="I3920" s="74">
        <v>17141</v>
      </c>
      <c r="J3920" s="46" t="s">
        <v>1508</v>
      </c>
      <c r="K3920" s="75" t="s">
        <v>1509</v>
      </c>
      <c r="L3920" s="76">
        <f t="shared" si="260"/>
        <v>8</v>
      </c>
      <c r="M3920" s="76"/>
      <c r="N3920" s="76">
        <v>3</v>
      </c>
      <c r="O3920" s="76"/>
      <c r="P3920" s="76"/>
      <c r="Q3920" s="76"/>
      <c r="R3920" s="76"/>
      <c r="S3920" s="76">
        <v>3</v>
      </c>
      <c r="T3920" s="76">
        <v>1</v>
      </c>
      <c r="U3920" s="76"/>
      <c r="V3920" s="76"/>
      <c r="W3920" s="76"/>
      <c r="X3920" s="76">
        <v>1</v>
      </c>
    </row>
    <row r="3921" spans="1:24">
      <c r="A3921" s="135"/>
      <c r="B3921" s="54"/>
      <c r="C3921" s="54"/>
      <c r="D3921" s="77"/>
      <c r="E3921" s="54"/>
      <c r="F3921" s="54"/>
      <c r="G3921" s="54"/>
      <c r="H3921" s="54"/>
      <c r="I3921" s="79"/>
      <c r="J3921" s="54"/>
      <c r="K3921" s="75" t="s">
        <v>1501</v>
      </c>
      <c r="L3921" s="76">
        <f t="shared" si="260"/>
        <v>4</v>
      </c>
      <c r="M3921" s="76"/>
      <c r="N3921" s="76"/>
      <c r="O3921" s="76"/>
      <c r="P3921" s="76"/>
      <c r="Q3921" s="76"/>
      <c r="R3921" s="76">
        <v>4</v>
      </c>
      <c r="S3921" s="76"/>
      <c r="T3921" s="76"/>
      <c r="U3921" s="76"/>
      <c r="V3921" s="76"/>
      <c r="W3921" s="76"/>
      <c r="X3921" s="76"/>
    </row>
    <row r="3922" spans="1:24">
      <c r="A3922" s="135"/>
      <c r="B3922" s="54"/>
      <c r="C3922" s="80"/>
      <c r="D3922" s="81"/>
      <c r="E3922" s="80"/>
      <c r="F3922" s="80"/>
      <c r="G3922" s="80"/>
      <c r="H3922" s="80"/>
      <c r="I3922" s="83"/>
      <c r="J3922" s="80"/>
      <c r="K3922" s="84" t="s">
        <v>1502</v>
      </c>
      <c r="L3922" s="76">
        <f t="shared" si="260"/>
        <v>0</v>
      </c>
      <c r="M3922" s="76"/>
      <c r="N3922" s="76"/>
      <c r="O3922" s="76"/>
      <c r="P3922" s="76"/>
      <c r="Q3922" s="76"/>
      <c r="R3922" s="76"/>
      <c r="S3922" s="76"/>
      <c r="T3922" s="76"/>
      <c r="U3922" s="76"/>
      <c r="V3922" s="76"/>
      <c r="W3922" s="76"/>
      <c r="X3922" s="76"/>
    </row>
    <row r="3923" spans="1:24">
      <c r="A3923" s="135"/>
      <c r="B3923" s="54"/>
      <c r="C3923" s="46" t="s">
        <v>1622</v>
      </c>
      <c r="D3923" s="58" t="s">
        <v>5957</v>
      </c>
      <c r="E3923" s="58" t="s">
        <v>5958</v>
      </c>
      <c r="F3923" s="46" t="s">
        <v>5959</v>
      </c>
      <c r="G3923" s="58" t="s">
        <v>5960</v>
      </c>
      <c r="H3923" s="46" t="s">
        <v>5961</v>
      </c>
      <c r="I3923" s="74">
        <v>14592</v>
      </c>
      <c r="J3923" s="46" t="s">
        <v>1508</v>
      </c>
      <c r="K3923" s="75" t="s">
        <v>1509</v>
      </c>
      <c r="L3923" s="76">
        <f t="shared" si="260"/>
        <v>8</v>
      </c>
      <c r="M3923" s="76"/>
      <c r="N3923" s="76">
        <v>2</v>
      </c>
      <c r="O3923" s="76"/>
      <c r="P3923" s="76"/>
      <c r="Q3923" s="76"/>
      <c r="R3923" s="76"/>
      <c r="S3923" s="76">
        <v>3</v>
      </c>
      <c r="T3923" s="76">
        <v>1</v>
      </c>
      <c r="U3923" s="76"/>
      <c r="V3923" s="76"/>
      <c r="W3923" s="76"/>
      <c r="X3923" s="76">
        <v>2</v>
      </c>
    </row>
    <row r="3924" spans="1:24">
      <c r="A3924" s="135"/>
      <c r="B3924" s="54"/>
      <c r="C3924" s="54"/>
      <c r="D3924" s="77"/>
      <c r="E3924" s="54"/>
      <c r="F3924" s="54"/>
      <c r="G3924" s="54"/>
      <c r="H3924" s="54"/>
      <c r="I3924" s="79"/>
      <c r="J3924" s="54"/>
      <c r="K3924" s="75" t="s">
        <v>1501</v>
      </c>
      <c r="L3924" s="76">
        <f t="shared" si="260"/>
        <v>4</v>
      </c>
      <c r="M3924" s="76"/>
      <c r="N3924" s="76"/>
      <c r="O3924" s="76"/>
      <c r="P3924" s="76"/>
      <c r="Q3924" s="76"/>
      <c r="R3924" s="76">
        <v>4</v>
      </c>
      <c r="S3924" s="76"/>
      <c r="T3924" s="76"/>
      <c r="U3924" s="76"/>
      <c r="V3924" s="76"/>
      <c r="W3924" s="76"/>
      <c r="X3924" s="76"/>
    </row>
    <row r="3925" spans="1:24">
      <c r="A3925" s="135"/>
      <c r="B3925" s="54"/>
      <c r="C3925" s="80"/>
      <c r="D3925" s="81"/>
      <c r="E3925" s="80"/>
      <c r="F3925" s="80"/>
      <c r="G3925" s="80"/>
      <c r="H3925" s="80"/>
      <c r="I3925" s="83"/>
      <c r="J3925" s="80"/>
      <c r="K3925" s="84" t="s">
        <v>1502</v>
      </c>
      <c r="L3925" s="76">
        <f t="shared" ref="L3925:L3946" si="261">SUM(M3925:X3925)</f>
        <v>0</v>
      </c>
      <c r="M3925" s="76"/>
      <c r="N3925" s="76"/>
      <c r="O3925" s="76"/>
      <c r="P3925" s="76"/>
      <c r="Q3925" s="76"/>
      <c r="R3925" s="76"/>
      <c r="S3925" s="76"/>
      <c r="T3925" s="76"/>
      <c r="U3925" s="76"/>
      <c r="V3925" s="76"/>
      <c r="W3925" s="76"/>
      <c r="X3925" s="76"/>
    </row>
    <row r="3926" spans="1:24">
      <c r="A3926" s="135"/>
      <c r="B3926" s="54"/>
      <c r="C3926" s="46" t="s">
        <v>1622</v>
      </c>
      <c r="D3926" s="58" t="s">
        <v>5962</v>
      </c>
      <c r="E3926" s="58" t="s">
        <v>5963</v>
      </c>
      <c r="F3926" s="46" t="s">
        <v>5964</v>
      </c>
      <c r="G3926" s="58" t="s">
        <v>5965</v>
      </c>
      <c r="H3926" s="46" t="s">
        <v>5966</v>
      </c>
      <c r="I3926" s="74">
        <v>29188</v>
      </c>
      <c r="J3926" s="46" t="s">
        <v>1508</v>
      </c>
      <c r="K3926" s="75" t="s">
        <v>1509</v>
      </c>
      <c r="L3926" s="76">
        <f t="shared" si="261"/>
        <v>14</v>
      </c>
      <c r="M3926" s="76"/>
      <c r="N3926" s="76">
        <v>5</v>
      </c>
      <c r="O3926" s="76"/>
      <c r="P3926" s="76"/>
      <c r="Q3926" s="76"/>
      <c r="R3926" s="76"/>
      <c r="S3926" s="76">
        <v>7</v>
      </c>
      <c r="T3926" s="76">
        <v>1</v>
      </c>
      <c r="U3926" s="76"/>
      <c r="V3926" s="76"/>
      <c r="W3926" s="76"/>
      <c r="X3926" s="76">
        <v>1</v>
      </c>
    </row>
    <row r="3927" spans="1:24">
      <c r="A3927" s="135"/>
      <c r="B3927" s="54"/>
      <c r="C3927" s="54"/>
      <c r="D3927" s="77"/>
      <c r="E3927" s="54"/>
      <c r="F3927" s="54"/>
      <c r="G3927" s="54"/>
      <c r="H3927" s="54"/>
      <c r="I3927" s="79"/>
      <c r="J3927" s="54"/>
      <c r="K3927" s="75" t="s">
        <v>1501</v>
      </c>
      <c r="L3927" s="76">
        <f t="shared" si="261"/>
        <v>5</v>
      </c>
      <c r="M3927" s="76"/>
      <c r="N3927" s="76"/>
      <c r="O3927" s="76"/>
      <c r="P3927" s="76"/>
      <c r="Q3927" s="76"/>
      <c r="R3927" s="76">
        <v>5</v>
      </c>
      <c r="S3927" s="76"/>
      <c r="T3927" s="76"/>
      <c r="U3927" s="76"/>
      <c r="V3927" s="76"/>
      <c r="W3927" s="76"/>
      <c r="X3927" s="76"/>
    </row>
    <row r="3928" spans="1:24">
      <c r="A3928" s="135"/>
      <c r="B3928" s="54"/>
      <c r="C3928" s="80"/>
      <c r="D3928" s="81"/>
      <c r="E3928" s="80"/>
      <c r="F3928" s="80"/>
      <c r="G3928" s="80"/>
      <c r="H3928" s="80"/>
      <c r="I3928" s="83"/>
      <c r="J3928" s="80"/>
      <c r="K3928" s="84" t="s">
        <v>1502</v>
      </c>
      <c r="L3928" s="76">
        <f t="shared" si="261"/>
        <v>0</v>
      </c>
      <c r="M3928" s="76"/>
      <c r="N3928" s="76"/>
      <c r="O3928" s="76"/>
      <c r="P3928" s="76"/>
      <c r="Q3928" s="76"/>
      <c r="R3928" s="76"/>
      <c r="S3928" s="76"/>
      <c r="T3928" s="76"/>
      <c r="U3928" s="76"/>
      <c r="V3928" s="76"/>
      <c r="W3928" s="76"/>
      <c r="X3928" s="76"/>
    </row>
    <row r="3929" spans="1:24">
      <c r="A3929" s="135"/>
      <c r="B3929" s="54"/>
      <c r="C3929" s="58" t="s">
        <v>33</v>
      </c>
      <c r="D3929" s="58" t="s">
        <v>5967</v>
      </c>
      <c r="E3929" s="58" t="s">
        <v>5968</v>
      </c>
      <c r="F3929" s="58" t="s">
        <v>5969</v>
      </c>
      <c r="G3929" s="58" t="s">
        <v>5970</v>
      </c>
      <c r="H3929" s="58" t="s">
        <v>5971</v>
      </c>
      <c r="I3929" s="74">
        <v>145</v>
      </c>
      <c r="J3929" s="46" t="s">
        <v>1508</v>
      </c>
      <c r="K3929" s="75" t="s">
        <v>1509</v>
      </c>
      <c r="L3929" s="76">
        <f t="shared" si="261"/>
        <v>0</v>
      </c>
      <c r="M3929" s="76"/>
      <c r="N3929" s="76"/>
      <c r="O3929" s="76"/>
      <c r="P3929" s="76"/>
      <c r="Q3929" s="76"/>
      <c r="R3929" s="76"/>
      <c r="S3929" s="76"/>
      <c r="T3929" s="76"/>
      <c r="U3929" s="76"/>
      <c r="V3929" s="76"/>
      <c r="W3929" s="76"/>
      <c r="X3929" s="76"/>
    </row>
    <row r="3930" spans="1:24">
      <c r="A3930" s="135"/>
      <c r="B3930" s="54"/>
      <c r="C3930" s="77"/>
      <c r="D3930" s="77"/>
      <c r="E3930" s="77"/>
      <c r="F3930" s="77"/>
      <c r="G3930" s="77"/>
      <c r="H3930" s="77"/>
      <c r="I3930" s="79"/>
      <c r="J3930" s="54"/>
      <c r="K3930" s="75" t="s">
        <v>1501</v>
      </c>
      <c r="L3930" s="76">
        <f t="shared" si="261"/>
        <v>0</v>
      </c>
      <c r="M3930" s="76"/>
      <c r="N3930" s="76"/>
      <c r="O3930" s="76"/>
      <c r="P3930" s="76"/>
      <c r="Q3930" s="76"/>
      <c r="R3930" s="76"/>
      <c r="S3930" s="76"/>
      <c r="T3930" s="76"/>
      <c r="U3930" s="76"/>
      <c r="V3930" s="76"/>
      <c r="W3930" s="76"/>
      <c r="X3930" s="76"/>
    </row>
    <row r="3931" spans="1:24">
      <c r="A3931" s="135"/>
      <c r="B3931" s="54"/>
      <c r="C3931" s="81"/>
      <c r="D3931" s="81"/>
      <c r="E3931" s="81"/>
      <c r="F3931" s="81"/>
      <c r="G3931" s="81"/>
      <c r="H3931" s="81"/>
      <c r="I3931" s="83"/>
      <c r="J3931" s="80"/>
      <c r="K3931" s="84" t="s">
        <v>1502</v>
      </c>
      <c r="L3931" s="76">
        <f t="shared" si="261"/>
        <v>2</v>
      </c>
      <c r="M3931" s="76"/>
      <c r="N3931" s="76"/>
      <c r="O3931" s="76">
        <v>1</v>
      </c>
      <c r="P3931" s="76"/>
      <c r="Q3931" s="76"/>
      <c r="R3931" s="76"/>
      <c r="S3931" s="76"/>
      <c r="T3931" s="76">
        <v>1</v>
      </c>
      <c r="U3931" s="76"/>
      <c r="V3931" s="76"/>
      <c r="W3931" s="76"/>
      <c r="X3931" s="76"/>
    </row>
    <row r="3932" spans="1:24">
      <c r="A3932" s="135"/>
      <c r="B3932" s="54"/>
      <c r="C3932" s="58" t="s">
        <v>33</v>
      </c>
      <c r="D3932" s="58" t="s">
        <v>5972</v>
      </c>
      <c r="E3932" s="58" t="s">
        <v>5973</v>
      </c>
      <c r="F3932" s="58" t="s">
        <v>5974</v>
      </c>
      <c r="G3932" s="58" t="s">
        <v>5975</v>
      </c>
      <c r="H3932" s="58" t="s">
        <v>5976</v>
      </c>
      <c r="I3932" s="74">
        <v>220</v>
      </c>
      <c r="J3932" s="46" t="s">
        <v>1508</v>
      </c>
      <c r="K3932" s="75" t="s">
        <v>1509</v>
      </c>
      <c r="L3932" s="76">
        <f t="shared" si="261"/>
        <v>0</v>
      </c>
      <c r="M3932" s="76"/>
      <c r="N3932" s="76"/>
      <c r="O3932" s="76" t="s">
        <v>5977</v>
      </c>
      <c r="P3932" s="76"/>
      <c r="Q3932" s="76"/>
      <c r="R3932" s="76"/>
      <c r="S3932" s="76"/>
      <c r="T3932" s="76"/>
      <c r="U3932" s="76"/>
      <c r="V3932" s="76"/>
      <c r="W3932" s="76"/>
      <c r="X3932" s="76"/>
    </row>
    <row r="3933" spans="1:24">
      <c r="A3933" s="135"/>
      <c r="B3933" s="54"/>
      <c r="C3933" s="77"/>
      <c r="D3933" s="77"/>
      <c r="E3933" s="77"/>
      <c r="F3933" s="77"/>
      <c r="G3933" s="77"/>
      <c r="H3933" s="77"/>
      <c r="I3933" s="79"/>
      <c r="J3933" s="54"/>
      <c r="K3933" s="75" t="s">
        <v>1501</v>
      </c>
      <c r="L3933" s="76">
        <f t="shared" si="261"/>
        <v>0</v>
      </c>
      <c r="M3933" s="76"/>
      <c r="N3933" s="76"/>
      <c r="O3933" s="76"/>
      <c r="P3933" s="76"/>
      <c r="Q3933" s="76"/>
      <c r="R3933" s="76"/>
      <c r="S3933" s="76"/>
      <c r="T3933" s="76"/>
      <c r="U3933" s="76"/>
      <c r="V3933" s="76"/>
      <c r="W3933" s="76"/>
      <c r="X3933" s="76"/>
    </row>
    <row r="3934" spans="1:24">
      <c r="A3934" s="135"/>
      <c r="B3934" s="54"/>
      <c r="C3934" s="81"/>
      <c r="D3934" s="81"/>
      <c r="E3934" s="81"/>
      <c r="F3934" s="81"/>
      <c r="G3934" s="81"/>
      <c r="H3934" s="81"/>
      <c r="I3934" s="83"/>
      <c r="J3934" s="80"/>
      <c r="K3934" s="84" t="s">
        <v>1502</v>
      </c>
      <c r="L3934" s="76">
        <f t="shared" si="261"/>
        <v>2</v>
      </c>
      <c r="M3934" s="76"/>
      <c r="N3934" s="76"/>
      <c r="O3934" s="76">
        <v>1</v>
      </c>
      <c r="P3934" s="76"/>
      <c r="Q3934" s="76"/>
      <c r="R3934" s="76"/>
      <c r="S3934" s="76"/>
      <c r="T3934" s="76">
        <v>1</v>
      </c>
      <c r="U3934" s="76"/>
      <c r="V3934" s="76"/>
      <c r="W3934" s="76"/>
      <c r="X3934" s="76"/>
    </row>
    <row r="3935" spans="1:24">
      <c r="A3935" s="135"/>
      <c r="B3935" s="54"/>
      <c r="C3935" s="58" t="s">
        <v>33</v>
      </c>
      <c r="D3935" s="58" t="s">
        <v>5978</v>
      </c>
      <c r="E3935" s="58" t="s">
        <v>5979</v>
      </c>
      <c r="F3935" s="58" t="s">
        <v>5980</v>
      </c>
      <c r="G3935" s="58" t="s">
        <v>5981</v>
      </c>
      <c r="H3935" s="58" t="s">
        <v>5982</v>
      </c>
      <c r="I3935" s="74">
        <v>26</v>
      </c>
      <c r="J3935" s="46" t="s">
        <v>1508</v>
      </c>
      <c r="K3935" s="75" t="s">
        <v>1509</v>
      </c>
      <c r="L3935" s="76">
        <f t="shared" si="261"/>
        <v>0</v>
      </c>
      <c r="M3935" s="76"/>
      <c r="N3935" s="76"/>
      <c r="O3935" s="76"/>
      <c r="P3935" s="76"/>
      <c r="Q3935" s="76"/>
      <c r="R3935" s="76"/>
      <c r="S3935" s="76"/>
      <c r="T3935" s="76"/>
      <c r="U3935" s="76"/>
      <c r="V3935" s="76"/>
      <c r="W3935" s="76"/>
      <c r="X3935" s="76"/>
    </row>
    <row r="3936" spans="1:24">
      <c r="A3936" s="135"/>
      <c r="B3936" s="54"/>
      <c r="C3936" s="77"/>
      <c r="D3936" s="77"/>
      <c r="E3936" s="77"/>
      <c r="F3936" s="77"/>
      <c r="G3936" s="77"/>
      <c r="H3936" s="77"/>
      <c r="I3936" s="79"/>
      <c r="J3936" s="54"/>
      <c r="K3936" s="75" t="s">
        <v>1501</v>
      </c>
      <c r="L3936" s="76">
        <f t="shared" si="261"/>
        <v>0</v>
      </c>
      <c r="M3936" s="76"/>
      <c r="N3936" s="76"/>
      <c r="O3936" s="76"/>
      <c r="P3936" s="76"/>
      <c r="Q3936" s="76"/>
      <c r="R3936" s="76"/>
      <c r="S3936" s="76"/>
      <c r="T3936" s="76"/>
      <c r="U3936" s="76"/>
      <c r="V3936" s="76"/>
      <c r="W3936" s="76"/>
      <c r="X3936" s="76"/>
    </row>
    <row r="3937" spans="1:24">
      <c r="A3937" s="135"/>
      <c r="B3937" s="54"/>
      <c r="C3937" s="81"/>
      <c r="D3937" s="81"/>
      <c r="E3937" s="81"/>
      <c r="F3937" s="81"/>
      <c r="G3937" s="81"/>
      <c r="H3937" s="81"/>
      <c r="I3937" s="83"/>
      <c r="J3937" s="80"/>
      <c r="K3937" s="84" t="s">
        <v>1502</v>
      </c>
      <c r="L3937" s="76">
        <f t="shared" si="261"/>
        <v>4</v>
      </c>
      <c r="M3937" s="76"/>
      <c r="N3937" s="76"/>
      <c r="O3937" s="76">
        <v>2</v>
      </c>
      <c r="P3937" s="76"/>
      <c r="Q3937" s="76"/>
      <c r="R3937" s="76"/>
      <c r="S3937" s="76"/>
      <c r="T3937" s="76">
        <v>2</v>
      </c>
      <c r="U3937" s="76"/>
      <c r="V3937" s="76"/>
      <c r="W3937" s="76"/>
      <c r="X3937" s="76"/>
    </row>
    <row r="3938" spans="1:24">
      <c r="A3938" s="135"/>
      <c r="B3938" s="54"/>
      <c r="C3938" s="58" t="s">
        <v>33</v>
      </c>
      <c r="D3938" s="58" t="s">
        <v>5983</v>
      </c>
      <c r="E3938" s="58" t="s">
        <v>5984</v>
      </c>
      <c r="F3938" s="58" t="s">
        <v>5985</v>
      </c>
      <c r="G3938" s="58" t="s">
        <v>5986</v>
      </c>
      <c r="H3938" s="58" t="s">
        <v>5987</v>
      </c>
      <c r="I3938" s="74">
        <v>1373</v>
      </c>
      <c r="J3938" s="46" t="s">
        <v>1508</v>
      </c>
      <c r="K3938" s="75" t="s">
        <v>1509</v>
      </c>
      <c r="L3938" s="76">
        <f t="shared" si="261"/>
        <v>0</v>
      </c>
      <c r="M3938" s="76"/>
      <c r="N3938" s="76"/>
      <c r="O3938" s="76"/>
      <c r="P3938" s="76"/>
      <c r="Q3938" s="76"/>
      <c r="R3938" s="76"/>
      <c r="S3938" s="76"/>
      <c r="T3938" s="76"/>
      <c r="U3938" s="76"/>
      <c r="V3938" s="76"/>
      <c r="W3938" s="76"/>
      <c r="X3938" s="76"/>
    </row>
    <row r="3939" spans="1:24">
      <c r="A3939" s="135"/>
      <c r="B3939" s="54"/>
      <c r="C3939" s="77"/>
      <c r="D3939" s="77"/>
      <c r="E3939" s="77"/>
      <c r="F3939" s="77"/>
      <c r="G3939" s="77"/>
      <c r="H3939" s="77"/>
      <c r="I3939" s="79"/>
      <c r="J3939" s="54"/>
      <c r="K3939" s="75" t="s">
        <v>1501</v>
      </c>
      <c r="L3939" s="76">
        <f t="shared" si="261"/>
        <v>0</v>
      </c>
      <c r="M3939" s="76"/>
      <c r="N3939" s="76"/>
      <c r="O3939" s="76"/>
      <c r="P3939" s="76"/>
      <c r="Q3939" s="76"/>
      <c r="R3939" s="76"/>
      <c r="S3939" s="76"/>
      <c r="T3939" s="76"/>
      <c r="U3939" s="76"/>
      <c r="V3939" s="76"/>
      <c r="W3939" s="76"/>
      <c r="X3939" s="76"/>
    </row>
    <row r="3940" spans="1:24">
      <c r="A3940" s="135"/>
      <c r="B3940" s="54"/>
      <c r="C3940" s="81"/>
      <c r="D3940" s="81"/>
      <c r="E3940" s="81"/>
      <c r="F3940" s="81"/>
      <c r="G3940" s="81"/>
      <c r="H3940" s="81"/>
      <c r="I3940" s="83"/>
      <c r="J3940" s="80"/>
      <c r="K3940" s="84" t="s">
        <v>1502</v>
      </c>
      <c r="L3940" s="76">
        <f t="shared" si="261"/>
        <v>2</v>
      </c>
      <c r="M3940" s="76"/>
      <c r="N3940" s="76"/>
      <c r="O3940" s="76">
        <v>2</v>
      </c>
      <c r="P3940" s="76"/>
      <c r="Q3940" s="76"/>
      <c r="R3940" s="76"/>
      <c r="S3940" s="76"/>
      <c r="T3940" s="76"/>
      <c r="U3940" s="76"/>
      <c r="V3940" s="76"/>
      <c r="W3940" s="76"/>
      <c r="X3940" s="76"/>
    </row>
    <row r="3941" spans="1:24">
      <c r="A3941" s="135"/>
      <c r="B3941" s="54"/>
      <c r="C3941" s="58" t="s">
        <v>33</v>
      </c>
      <c r="D3941" s="58" t="s">
        <v>5988</v>
      </c>
      <c r="E3941" s="58" t="s">
        <v>5989</v>
      </c>
      <c r="F3941" s="58" t="s">
        <v>5990</v>
      </c>
      <c r="G3941" s="58" t="s">
        <v>5991</v>
      </c>
      <c r="H3941" s="58" t="s">
        <v>5992</v>
      </c>
      <c r="I3941" s="74">
        <v>61388</v>
      </c>
      <c r="J3941" s="46" t="s">
        <v>1508</v>
      </c>
      <c r="K3941" s="75" t="s">
        <v>1509</v>
      </c>
      <c r="L3941" s="76">
        <f t="shared" si="261"/>
        <v>0</v>
      </c>
      <c r="M3941" s="76"/>
      <c r="N3941" s="76"/>
      <c r="O3941" s="76"/>
      <c r="P3941" s="76"/>
      <c r="Q3941" s="76"/>
      <c r="R3941" s="76"/>
      <c r="S3941" s="76"/>
      <c r="T3941" s="76"/>
      <c r="U3941" s="76"/>
      <c r="V3941" s="76"/>
      <c r="W3941" s="76"/>
      <c r="X3941" s="76"/>
    </row>
    <row r="3942" spans="1:24">
      <c r="A3942" s="135"/>
      <c r="B3942" s="54"/>
      <c r="C3942" s="77"/>
      <c r="D3942" s="77"/>
      <c r="E3942" s="77"/>
      <c r="F3942" s="77"/>
      <c r="G3942" s="77"/>
      <c r="H3942" s="77"/>
      <c r="I3942" s="79"/>
      <c r="J3942" s="54"/>
      <c r="K3942" s="75" t="s">
        <v>1501</v>
      </c>
      <c r="L3942" s="76">
        <f t="shared" si="261"/>
        <v>0</v>
      </c>
      <c r="M3942" s="76"/>
      <c r="N3942" s="76"/>
      <c r="O3942" s="76"/>
      <c r="P3942" s="76"/>
      <c r="Q3942" s="76"/>
      <c r="R3942" s="76"/>
      <c r="S3942" s="76"/>
      <c r="T3942" s="76"/>
      <c r="U3942" s="76"/>
      <c r="V3942" s="76"/>
      <c r="W3942" s="76"/>
      <c r="X3942" s="76"/>
    </row>
    <row r="3943" spans="1:24">
      <c r="A3943" s="135"/>
      <c r="B3943" s="54"/>
      <c r="C3943" s="81"/>
      <c r="D3943" s="81"/>
      <c r="E3943" s="81"/>
      <c r="F3943" s="81"/>
      <c r="G3943" s="81"/>
      <c r="H3943" s="81"/>
      <c r="I3943" s="83"/>
      <c r="J3943" s="80"/>
      <c r="K3943" s="84" t="s">
        <v>1502</v>
      </c>
      <c r="L3943" s="76">
        <f t="shared" si="261"/>
        <v>7</v>
      </c>
      <c r="M3943" s="76"/>
      <c r="N3943" s="76"/>
      <c r="O3943" s="76">
        <v>7</v>
      </c>
      <c r="P3943" s="76"/>
      <c r="Q3943" s="76"/>
      <c r="R3943" s="76"/>
      <c r="S3943" s="76"/>
      <c r="T3943" s="76"/>
      <c r="U3943" s="76"/>
      <c r="V3943" s="76"/>
      <c r="W3943" s="76"/>
      <c r="X3943" s="76"/>
    </row>
    <row r="3944" spans="1:24">
      <c r="A3944" s="135"/>
      <c r="B3944" s="54"/>
      <c r="C3944" s="58" t="s">
        <v>33</v>
      </c>
      <c r="D3944" s="58" t="s">
        <v>5993</v>
      </c>
      <c r="E3944" s="58" t="s">
        <v>5994</v>
      </c>
      <c r="F3944" s="58" t="s">
        <v>5995</v>
      </c>
      <c r="G3944" s="58" t="s">
        <v>5996</v>
      </c>
      <c r="H3944" s="58" t="s">
        <v>5997</v>
      </c>
      <c r="I3944" s="74">
        <v>435</v>
      </c>
      <c r="J3944" s="46" t="s">
        <v>1508</v>
      </c>
      <c r="K3944" s="75" t="s">
        <v>1509</v>
      </c>
      <c r="L3944" s="76">
        <f t="shared" si="261"/>
        <v>0</v>
      </c>
      <c r="M3944" s="76"/>
      <c r="N3944" s="76"/>
      <c r="O3944" s="76"/>
      <c r="P3944" s="76"/>
      <c r="Q3944" s="76"/>
      <c r="R3944" s="76"/>
      <c r="S3944" s="76"/>
      <c r="T3944" s="76"/>
      <c r="U3944" s="76"/>
      <c r="V3944" s="76"/>
      <c r="W3944" s="76"/>
      <c r="X3944" s="76"/>
    </row>
    <row r="3945" spans="1:24">
      <c r="A3945" s="135"/>
      <c r="B3945" s="54"/>
      <c r="C3945" s="77"/>
      <c r="D3945" s="77"/>
      <c r="E3945" s="77"/>
      <c r="F3945" s="77"/>
      <c r="G3945" s="77"/>
      <c r="H3945" s="77"/>
      <c r="I3945" s="79"/>
      <c r="J3945" s="54"/>
      <c r="K3945" s="75" t="s">
        <v>1501</v>
      </c>
      <c r="L3945" s="76">
        <f t="shared" si="261"/>
        <v>0</v>
      </c>
      <c r="M3945" s="76"/>
      <c r="N3945" s="76"/>
      <c r="O3945" s="76"/>
      <c r="P3945" s="76"/>
      <c r="Q3945" s="76"/>
      <c r="R3945" s="76"/>
      <c r="S3945" s="76"/>
      <c r="T3945" s="76"/>
      <c r="U3945" s="76"/>
      <c r="V3945" s="76"/>
      <c r="W3945" s="76"/>
      <c r="X3945" s="76"/>
    </row>
    <row r="3946" spans="1:24">
      <c r="A3946" s="135"/>
      <c r="B3946" s="54"/>
      <c r="C3946" s="81"/>
      <c r="D3946" s="81"/>
      <c r="E3946" s="81"/>
      <c r="F3946" s="81"/>
      <c r="G3946" s="81"/>
      <c r="H3946" s="81"/>
      <c r="I3946" s="83"/>
      <c r="J3946" s="80"/>
      <c r="K3946" s="84" t="s">
        <v>1502</v>
      </c>
      <c r="L3946" s="76">
        <f t="shared" si="261"/>
        <v>2</v>
      </c>
      <c r="M3946" s="76"/>
      <c r="N3946" s="76"/>
      <c r="O3946" s="76">
        <v>1</v>
      </c>
      <c r="P3946" s="76"/>
      <c r="Q3946" s="76"/>
      <c r="R3946" s="76"/>
      <c r="S3946" s="76"/>
      <c r="T3946" s="76">
        <v>1</v>
      </c>
      <c r="U3946" s="76"/>
      <c r="V3946" s="76"/>
      <c r="W3946" s="76"/>
      <c r="X3946" s="76"/>
    </row>
    <row r="3947" spans="1:24">
      <c r="A3947" s="135"/>
      <c r="B3947" s="54"/>
      <c r="C3947" s="58" t="s">
        <v>33</v>
      </c>
      <c r="D3947" s="58" t="s">
        <v>5998</v>
      </c>
      <c r="E3947" s="58" t="s">
        <v>5999</v>
      </c>
      <c r="F3947" s="58" t="s">
        <v>6000</v>
      </c>
      <c r="G3947" s="58" t="s">
        <v>6001</v>
      </c>
      <c r="H3947" s="58" t="s">
        <v>6002</v>
      </c>
      <c r="I3947" s="74">
        <v>23</v>
      </c>
      <c r="J3947" s="46" t="s">
        <v>1508</v>
      </c>
      <c r="K3947" s="75" t="s">
        <v>1509</v>
      </c>
      <c r="L3947" s="76">
        <f>SUM(M3947:X3947)</f>
        <v>0</v>
      </c>
      <c r="M3947" s="76"/>
      <c r="N3947" s="76"/>
      <c r="O3947" s="76"/>
      <c r="P3947" s="76"/>
      <c r="Q3947" s="76"/>
      <c r="R3947" s="76"/>
      <c r="S3947" s="76"/>
      <c r="T3947" s="76"/>
      <c r="U3947" s="76"/>
      <c r="V3947" s="76"/>
      <c r="W3947" s="76"/>
      <c r="X3947" s="76"/>
    </row>
    <row r="3948" spans="1:24">
      <c r="A3948" s="135"/>
      <c r="B3948" s="54"/>
      <c r="C3948" s="77"/>
      <c r="D3948" s="77"/>
      <c r="E3948" s="77"/>
      <c r="F3948" s="77"/>
      <c r="G3948" s="77"/>
      <c r="H3948" s="77"/>
      <c r="I3948" s="79"/>
      <c r="J3948" s="54"/>
      <c r="K3948" s="75" t="s">
        <v>1501</v>
      </c>
      <c r="L3948" s="76">
        <f t="shared" ref="L3948:L3958" si="262">SUM(M3948:X3948)</f>
        <v>0</v>
      </c>
      <c r="M3948" s="76"/>
      <c r="N3948" s="76"/>
      <c r="O3948" s="76"/>
      <c r="P3948" s="76"/>
      <c r="Q3948" s="76"/>
      <c r="R3948" s="76"/>
      <c r="S3948" s="76"/>
      <c r="T3948" s="76"/>
      <c r="U3948" s="76"/>
      <c r="V3948" s="76"/>
      <c r="W3948" s="76"/>
      <c r="X3948" s="76"/>
    </row>
    <row r="3949" spans="1:24">
      <c r="A3949" s="135"/>
      <c r="B3949" s="54"/>
      <c r="C3949" s="81"/>
      <c r="D3949" s="81"/>
      <c r="E3949" s="81"/>
      <c r="F3949" s="81"/>
      <c r="G3949" s="81"/>
      <c r="H3949" s="81"/>
      <c r="I3949" s="83"/>
      <c r="J3949" s="80"/>
      <c r="K3949" s="84" t="s">
        <v>1502</v>
      </c>
      <c r="L3949" s="76">
        <f t="shared" si="262"/>
        <v>2</v>
      </c>
      <c r="M3949" s="76"/>
      <c r="N3949" s="76"/>
      <c r="O3949" s="76">
        <v>1</v>
      </c>
      <c r="P3949" s="76"/>
      <c r="Q3949" s="76"/>
      <c r="R3949" s="76"/>
      <c r="S3949" s="76"/>
      <c r="T3949" s="76">
        <v>1</v>
      </c>
      <c r="U3949" s="76"/>
      <c r="V3949" s="76"/>
      <c r="W3949" s="76"/>
      <c r="X3949" s="76"/>
    </row>
    <row r="3950" spans="1:24">
      <c r="A3950" s="135"/>
      <c r="B3950" s="54"/>
      <c r="C3950" s="58" t="s">
        <v>33</v>
      </c>
      <c r="D3950" s="58" t="s">
        <v>6003</v>
      </c>
      <c r="E3950" s="58" t="s">
        <v>6004</v>
      </c>
      <c r="F3950" s="58" t="s">
        <v>6005</v>
      </c>
      <c r="G3950" s="58" t="s">
        <v>6006</v>
      </c>
      <c r="H3950" s="58" t="s">
        <v>6007</v>
      </c>
      <c r="I3950" s="74">
        <v>11</v>
      </c>
      <c r="J3950" s="46" t="s">
        <v>1508</v>
      </c>
      <c r="K3950" s="75" t="s">
        <v>1509</v>
      </c>
      <c r="L3950" s="76">
        <f t="shared" si="262"/>
        <v>0</v>
      </c>
      <c r="M3950" s="76"/>
      <c r="N3950" s="76"/>
      <c r="O3950" s="76"/>
      <c r="P3950" s="76"/>
      <c r="Q3950" s="76"/>
      <c r="R3950" s="76"/>
      <c r="S3950" s="76"/>
      <c r="T3950" s="76"/>
      <c r="U3950" s="76"/>
      <c r="V3950" s="76"/>
      <c r="W3950" s="76"/>
      <c r="X3950" s="76"/>
    </row>
    <row r="3951" spans="1:24">
      <c r="A3951" s="135"/>
      <c r="B3951" s="54"/>
      <c r="C3951" s="77"/>
      <c r="D3951" s="77"/>
      <c r="E3951" s="77"/>
      <c r="F3951" s="77"/>
      <c r="G3951" s="77"/>
      <c r="H3951" s="77"/>
      <c r="I3951" s="79"/>
      <c r="J3951" s="54"/>
      <c r="K3951" s="75" t="s">
        <v>1501</v>
      </c>
      <c r="L3951" s="76">
        <f t="shared" si="262"/>
        <v>0</v>
      </c>
      <c r="M3951" s="76"/>
      <c r="N3951" s="76"/>
      <c r="O3951" s="76"/>
      <c r="P3951" s="76"/>
      <c r="Q3951" s="76"/>
      <c r="R3951" s="76"/>
      <c r="S3951" s="76"/>
      <c r="T3951" s="76"/>
      <c r="U3951" s="76"/>
      <c r="V3951" s="76"/>
      <c r="W3951" s="76"/>
      <c r="X3951" s="76"/>
    </row>
    <row r="3952" spans="1:24">
      <c r="A3952" s="135"/>
      <c r="B3952" s="54"/>
      <c r="C3952" s="81"/>
      <c r="D3952" s="81"/>
      <c r="E3952" s="81"/>
      <c r="F3952" s="81"/>
      <c r="G3952" s="81"/>
      <c r="H3952" s="81"/>
      <c r="I3952" s="83"/>
      <c r="J3952" s="80"/>
      <c r="K3952" s="84" t="s">
        <v>1502</v>
      </c>
      <c r="L3952" s="76">
        <f t="shared" si="262"/>
        <v>2</v>
      </c>
      <c r="M3952" s="76"/>
      <c r="N3952" s="76"/>
      <c r="O3952" s="76">
        <v>1</v>
      </c>
      <c r="P3952" s="76"/>
      <c r="Q3952" s="76"/>
      <c r="R3952" s="76"/>
      <c r="S3952" s="76"/>
      <c r="T3952" s="76">
        <v>1</v>
      </c>
      <c r="U3952" s="76"/>
      <c r="V3952" s="76"/>
      <c r="W3952" s="76"/>
      <c r="X3952" s="76"/>
    </row>
    <row r="3953" spans="1:24">
      <c r="A3953" s="135"/>
      <c r="B3953" s="54"/>
      <c r="C3953" s="58" t="s">
        <v>33</v>
      </c>
      <c r="D3953" s="58" t="s">
        <v>6008</v>
      </c>
      <c r="E3953" s="58" t="s">
        <v>6009</v>
      </c>
      <c r="F3953" s="58" t="s">
        <v>6010</v>
      </c>
      <c r="G3953" s="58" t="s">
        <v>6011</v>
      </c>
      <c r="H3953" s="58" t="s">
        <v>6012</v>
      </c>
      <c r="I3953" s="74">
        <v>108</v>
      </c>
      <c r="J3953" s="46" t="s">
        <v>1508</v>
      </c>
      <c r="K3953" s="75" t="s">
        <v>1509</v>
      </c>
      <c r="L3953" s="76">
        <f t="shared" si="262"/>
        <v>0</v>
      </c>
      <c r="M3953" s="76"/>
      <c r="N3953" s="76"/>
      <c r="O3953" s="76"/>
      <c r="P3953" s="76"/>
      <c r="Q3953" s="76"/>
      <c r="R3953" s="76"/>
      <c r="S3953" s="76"/>
      <c r="T3953" s="76"/>
      <c r="U3953" s="76"/>
      <c r="V3953" s="76"/>
      <c r="W3953" s="76"/>
      <c r="X3953" s="76"/>
    </row>
    <row r="3954" spans="1:24">
      <c r="A3954" s="135"/>
      <c r="B3954" s="54"/>
      <c r="C3954" s="77"/>
      <c r="D3954" s="77"/>
      <c r="E3954" s="77"/>
      <c r="F3954" s="77"/>
      <c r="G3954" s="77"/>
      <c r="H3954" s="77"/>
      <c r="I3954" s="79"/>
      <c r="J3954" s="54"/>
      <c r="K3954" s="75" t="s">
        <v>1501</v>
      </c>
      <c r="L3954" s="76">
        <f t="shared" si="262"/>
        <v>0</v>
      </c>
      <c r="M3954" s="76"/>
      <c r="N3954" s="76"/>
      <c r="O3954" s="76"/>
      <c r="P3954" s="76"/>
      <c r="Q3954" s="76"/>
      <c r="R3954" s="76"/>
      <c r="S3954" s="76"/>
      <c r="T3954" s="76"/>
      <c r="U3954" s="76"/>
      <c r="V3954" s="76"/>
      <c r="W3954" s="76"/>
      <c r="X3954" s="76"/>
    </row>
    <row r="3955" spans="1:24">
      <c r="A3955" s="135"/>
      <c r="B3955" s="54"/>
      <c r="C3955" s="81"/>
      <c r="D3955" s="81"/>
      <c r="E3955" s="81"/>
      <c r="F3955" s="81"/>
      <c r="G3955" s="81"/>
      <c r="H3955" s="81"/>
      <c r="I3955" s="83"/>
      <c r="J3955" s="80"/>
      <c r="K3955" s="84" t="s">
        <v>1502</v>
      </c>
      <c r="L3955" s="76">
        <f t="shared" si="262"/>
        <v>3</v>
      </c>
      <c r="M3955" s="76"/>
      <c r="N3955" s="76"/>
      <c r="O3955" s="76">
        <v>3</v>
      </c>
      <c r="P3955" s="76"/>
      <c r="Q3955" s="76"/>
      <c r="R3955" s="76"/>
      <c r="S3955" s="76"/>
      <c r="T3955" s="76"/>
      <c r="U3955" s="76"/>
      <c r="V3955" s="76"/>
      <c r="W3955" s="76"/>
      <c r="X3955" s="76"/>
    </row>
    <row r="3956" spans="1:24">
      <c r="A3956" s="135"/>
      <c r="B3956" s="54"/>
      <c r="C3956" s="58" t="s">
        <v>33</v>
      </c>
      <c r="D3956" s="58" t="s">
        <v>6013</v>
      </c>
      <c r="E3956" s="58" t="s">
        <v>6014</v>
      </c>
      <c r="F3956" s="58" t="s">
        <v>6015</v>
      </c>
      <c r="G3956" s="58" t="s">
        <v>6016</v>
      </c>
      <c r="H3956" s="58"/>
      <c r="I3956" s="74">
        <v>42</v>
      </c>
      <c r="J3956" s="46" t="s">
        <v>1508</v>
      </c>
      <c r="K3956" s="75" t="s">
        <v>1509</v>
      </c>
      <c r="L3956" s="76">
        <f t="shared" si="262"/>
        <v>0</v>
      </c>
      <c r="M3956" s="76"/>
      <c r="N3956" s="76"/>
      <c r="O3956" s="76"/>
      <c r="P3956" s="76"/>
      <c r="Q3956" s="76"/>
      <c r="R3956" s="76"/>
      <c r="S3956" s="76"/>
      <c r="T3956" s="76"/>
      <c r="U3956" s="76"/>
      <c r="V3956" s="76"/>
      <c r="W3956" s="76"/>
      <c r="X3956" s="76"/>
    </row>
    <row r="3957" spans="1:24">
      <c r="A3957" s="135"/>
      <c r="B3957" s="54"/>
      <c r="C3957" s="77"/>
      <c r="D3957" s="77"/>
      <c r="E3957" s="77"/>
      <c r="F3957" s="77"/>
      <c r="G3957" s="77"/>
      <c r="H3957" s="77"/>
      <c r="I3957" s="79"/>
      <c r="J3957" s="54"/>
      <c r="K3957" s="75" t="s">
        <v>1501</v>
      </c>
      <c r="L3957" s="76">
        <f t="shared" si="262"/>
        <v>0</v>
      </c>
      <c r="M3957" s="76"/>
      <c r="N3957" s="76"/>
      <c r="O3957" s="76"/>
      <c r="P3957" s="76"/>
      <c r="Q3957" s="76"/>
      <c r="R3957" s="76"/>
      <c r="S3957" s="76"/>
      <c r="T3957" s="76"/>
      <c r="U3957" s="76"/>
      <c r="V3957" s="76"/>
      <c r="W3957" s="76"/>
      <c r="X3957" s="76"/>
    </row>
    <row r="3958" spans="1:24">
      <c r="A3958" s="135"/>
      <c r="B3958" s="54"/>
      <c r="C3958" s="81"/>
      <c r="D3958" s="81"/>
      <c r="E3958" s="81"/>
      <c r="F3958" s="81"/>
      <c r="G3958" s="81"/>
      <c r="H3958" s="81"/>
      <c r="I3958" s="83"/>
      <c r="J3958" s="80"/>
      <c r="K3958" s="84" t="s">
        <v>1502</v>
      </c>
      <c r="L3958" s="76">
        <f t="shared" si="262"/>
        <v>2</v>
      </c>
      <c r="M3958" s="76"/>
      <c r="N3958" s="76"/>
      <c r="O3958" s="76">
        <v>2</v>
      </c>
      <c r="P3958" s="76"/>
      <c r="Q3958" s="76"/>
      <c r="R3958" s="76"/>
      <c r="S3958" s="76"/>
      <c r="T3958" s="76"/>
      <c r="U3958" s="76"/>
      <c r="V3958" s="76"/>
      <c r="W3958" s="76"/>
      <c r="X3958" s="76"/>
    </row>
    <row r="3959" spans="1:24">
      <c r="A3959" s="135"/>
      <c r="B3959" s="54"/>
      <c r="C3959" s="58" t="s">
        <v>33</v>
      </c>
      <c r="D3959" s="58" t="s">
        <v>6017</v>
      </c>
      <c r="E3959" s="58" t="s">
        <v>6018</v>
      </c>
      <c r="F3959" s="58" t="s">
        <v>6019</v>
      </c>
      <c r="G3959" s="58" t="s">
        <v>6020</v>
      </c>
      <c r="H3959" s="58" t="s">
        <v>6021</v>
      </c>
      <c r="I3959" s="74">
        <v>0</v>
      </c>
      <c r="J3959" s="46" t="s">
        <v>1508</v>
      </c>
      <c r="K3959" s="75" t="s">
        <v>1509</v>
      </c>
      <c r="L3959" s="76">
        <f>SUM(M3959:X3959)</f>
        <v>0</v>
      </c>
      <c r="M3959" s="76"/>
      <c r="N3959" s="76"/>
      <c r="O3959" s="76"/>
      <c r="P3959" s="76"/>
      <c r="Q3959" s="76"/>
      <c r="R3959" s="76"/>
      <c r="S3959" s="76"/>
      <c r="T3959" s="76"/>
      <c r="U3959" s="76"/>
      <c r="V3959" s="76"/>
      <c r="W3959" s="76"/>
      <c r="X3959" s="76"/>
    </row>
    <row r="3960" spans="1:24">
      <c r="A3960" s="135"/>
      <c r="B3960" s="54"/>
      <c r="C3960" s="77"/>
      <c r="D3960" s="77"/>
      <c r="E3960" s="77"/>
      <c r="F3960" s="77"/>
      <c r="G3960" s="77"/>
      <c r="H3960" s="77"/>
      <c r="I3960" s="79"/>
      <c r="J3960" s="54"/>
      <c r="K3960" s="75" t="s">
        <v>1501</v>
      </c>
      <c r="L3960" s="76">
        <f t="shared" ref="L3960:L3967" si="263">SUM(M3960:X3960)</f>
        <v>0</v>
      </c>
      <c r="M3960" s="76"/>
      <c r="N3960" s="76"/>
      <c r="O3960" s="76"/>
      <c r="P3960" s="76"/>
      <c r="Q3960" s="76"/>
      <c r="R3960" s="76"/>
      <c r="S3960" s="76"/>
      <c r="T3960" s="76"/>
      <c r="U3960" s="76"/>
      <c r="V3960" s="76"/>
      <c r="W3960" s="76"/>
      <c r="X3960" s="76"/>
    </row>
    <row r="3961" spans="1:24">
      <c r="A3961" s="135"/>
      <c r="B3961" s="54"/>
      <c r="C3961" s="81"/>
      <c r="D3961" s="81"/>
      <c r="E3961" s="81"/>
      <c r="F3961" s="81"/>
      <c r="G3961" s="81"/>
      <c r="H3961" s="81"/>
      <c r="I3961" s="83"/>
      <c r="J3961" s="80"/>
      <c r="K3961" s="84" t="s">
        <v>1502</v>
      </c>
      <c r="L3961" s="76">
        <f t="shared" si="263"/>
        <v>2</v>
      </c>
      <c r="M3961" s="76"/>
      <c r="N3961" s="76"/>
      <c r="O3961" s="76">
        <v>2</v>
      </c>
      <c r="P3961" s="76"/>
      <c r="Q3961" s="76"/>
      <c r="R3961" s="76"/>
      <c r="S3961" s="76"/>
      <c r="T3961" s="76"/>
      <c r="U3961" s="76"/>
      <c r="V3961" s="76"/>
      <c r="W3961" s="76" t="s">
        <v>5977</v>
      </c>
      <c r="X3961" s="76"/>
    </row>
    <row r="3962" spans="1:24">
      <c r="A3962" s="135"/>
      <c r="B3962" s="54"/>
      <c r="C3962" s="58" t="s">
        <v>33</v>
      </c>
      <c r="D3962" s="58" t="s">
        <v>6022</v>
      </c>
      <c r="E3962" s="58" t="s">
        <v>6023</v>
      </c>
      <c r="F3962" s="58" t="s">
        <v>6024</v>
      </c>
      <c r="G3962" s="58" t="s">
        <v>6025</v>
      </c>
      <c r="H3962" s="58" t="s">
        <v>6026</v>
      </c>
      <c r="I3962" s="74">
        <v>1386</v>
      </c>
      <c r="J3962" s="46" t="s">
        <v>1508</v>
      </c>
      <c r="K3962" s="75" t="s">
        <v>1509</v>
      </c>
      <c r="L3962" s="76">
        <f t="shared" si="263"/>
        <v>0</v>
      </c>
      <c r="M3962" s="76"/>
      <c r="N3962" s="76"/>
      <c r="O3962" s="76"/>
      <c r="P3962" s="76"/>
      <c r="Q3962" s="76"/>
      <c r="R3962" s="76"/>
      <c r="S3962" s="76"/>
      <c r="T3962" s="76"/>
      <c r="U3962" s="76"/>
      <c r="V3962" s="76"/>
      <c r="W3962" s="76"/>
      <c r="X3962" s="76"/>
    </row>
    <row r="3963" spans="1:24">
      <c r="A3963" s="135"/>
      <c r="B3963" s="54"/>
      <c r="C3963" s="77"/>
      <c r="D3963" s="77"/>
      <c r="E3963" s="77"/>
      <c r="F3963" s="77"/>
      <c r="G3963" s="77"/>
      <c r="H3963" s="77"/>
      <c r="I3963" s="79"/>
      <c r="J3963" s="54"/>
      <c r="K3963" s="75" t="s">
        <v>1501</v>
      </c>
      <c r="L3963" s="76">
        <f t="shared" si="263"/>
        <v>0</v>
      </c>
      <c r="M3963" s="76"/>
      <c r="N3963" s="76"/>
      <c r="O3963" s="76"/>
      <c r="P3963" s="76"/>
      <c r="Q3963" s="76"/>
      <c r="R3963" s="76"/>
      <c r="S3963" s="76"/>
      <c r="T3963" s="76"/>
      <c r="U3963" s="76"/>
      <c r="V3963" s="76"/>
      <c r="W3963" s="76"/>
      <c r="X3963" s="76"/>
    </row>
    <row r="3964" spans="1:24">
      <c r="A3964" s="135"/>
      <c r="B3964" s="54"/>
      <c r="C3964" s="81"/>
      <c r="D3964" s="81"/>
      <c r="E3964" s="81"/>
      <c r="F3964" s="81"/>
      <c r="G3964" s="81"/>
      <c r="H3964" s="81"/>
      <c r="I3964" s="83"/>
      <c r="J3964" s="80"/>
      <c r="K3964" s="84" t="s">
        <v>1502</v>
      </c>
      <c r="L3964" s="76">
        <f t="shared" si="263"/>
        <v>5</v>
      </c>
      <c r="M3964" s="76"/>
      <c r="N3964" s="76"/>
      <c r="O3964" s="76">
        <v>4</v>
      </c>
      <c r="P3964" s="76"/>
      <c r="Q3964" s="76"/>
      <c r="R3964" s="76"/>
      <c r="S3964" s="76"/>
      <c r="T3964" s="76">
        <v>1</v>
      </c>
      <c r="U3964" s="76"/>
      <c r="V3964" s="76"/>
      <c r="W3964" s="76"/>
      <c r="X3964" s="76"/>
    </row>
    <row r="3965" spans="1:24">
      <c r="A3965" s="135"/>
      <c r="B3965" s="54"/>
      <c r="C3965" s="58" t="s">
        <v>33</v>
      </c>
      <c r="D3965" s="58" t="s">
        <v>6027</v>
      </c>
      <c r="E3965" s="58" t="s">
        <v>6028</v>
      </c>
      <c r="F3965" s="58" t="s">
        <v>6029</v>
      </c>
      <c r="G3965" s="58" t="s">
        <v>6030</v>
      </c>
      <c r="H3965" s="58"/>
      <c r="I3965" s="74">
        <v>0</v>
      </c>
      <c r="J3965" s="46" t="s">
        <v>1508</v>
      </c>
      <c r="K3965" s="75" t="s">
        <v>1509</v>
      </c>
      <c r="L3965" s="76">
        <f t="shared" si="263"/>
        <v>0</v>
      </c>
      <c r="M3965" s="76"/>
      <c r="N3965" s="76"/>
      <c r="O3965" s="76"/>
      <c r="P3965" s="76"/>
      <c r="Q3965" s="76"/>
      <c r="R3965" s="76"/>
      <c r="S3965" s="76"/>
      <c r="T3965" s="76"/>
      <c r="U3965" s="76"/>
      <c r="V3965" s="76"/>
      <c r="W3965" s="76"/>
      <c r="X3965" s="76"/>
    </row>
    <row r="3966" spans="1:24">
      <c r="A3966" s="135"/>
      <c r="B3966" s="54"/>
      <c r="C3966" s="77"/>
      <c r="D3966" s="77"/>
      <c r="E3966" s="77"/>
      <c r="F3966" s="77"/>
      <c r="G3966" s="77"/>
      <c r="H3966" s="77"/>
      <c r="I3966" s="79"/>
      <c r="J3966" s="54"/>
      <c r="K3966" s="75" t="s">
        <v>1501</v>
      </c>
      <c r="L3966" s="76">
        <f t="shared" si="263"/>
        <v>0</v>
      </c>
      <c r="M3966" s="76"/>
      <c r="N3966" s="76"/>
      <c r="O3966" s="76"/>
      <c r="P3966" s="76"/>
      <c r="Q3966" s="76"/>
      <c r="R3966" s="76"/>
      <c r="S3966" s="76"/>
      <c r="T3966" s="76"/>
      <c r="U3966" s="76"/>
      <c r="V3966" s="76"/>
      <c r="W3966" s="76"/>
      <c r="X3966" s="76"/>
    </row>
    <row r="3967" spans="1:24">
      <c r="A3967" s="135"/>
      <c r="B3967" s="80"/>
      <c r="C3967" s="81"/>
      <c r="D3967" s="81"/>
      <c r="E3967" s="81"/>
      <c r="F3967" s="81"/>
      <c r="G3967" s="81"/>
      <c r="H3967" s="81"/>
      <c r="I3967" s="83"/>
      <c r="J3967" s="80"/>
      <c r="K3967" s="84" t="s">
        <v>1502</v>
      </c>
      <c r="L3967" s="76">
        <f t="shared" si="263"/>
        <v>3</v>
      </c>
      <c r="M3967" s="76"/>
      <c r="N3967" s="76"/>
      <c r="O3967" s="76"/>
      <c r="P3967" s="76"/>
      <c r="Q3967" s="76"/>
      <c r="R3967" s="76"/>
      <c r="S3967" s="76"/>
      <c r="T3967" s="76"/>
      <c r="U3967" s="76"/>
      <c r="V3967" s="76"/>
      <c r="W3967" s="76">
        <v>3</v>
      </c>
      <c r="X3967" s="76"/>
    </row>
    <row r="3968" spans="1:24">
      <c r="A3968" s="135"/>
      <c r="B3968" s="46" t="s">
        <v>6031</v>
      </c>
      <c r="C3968" s="46"/>
      <c r="D3968" s="469">
        <f>COUNTA(D3971:D4135)</f>
        <v>55</v>
      </c>
      <c r="E3968" s="46"/>
      <c r="F3968" s="46"/>
      <c r="G3968" s="46"/>
      <c r="H3968" s="46"/>
      <c r="I3968" s="74">
        <f>SUM(I3971:I4135)</f>
        <v>510847.24</v>
      </c>
      <c r="J3968" s="46" t="s">
        <v>39</v>
      </c>
      <c r="K3968" s="75" t="s">
        <v>32</v>
      </c>
      <c r="L3968" s="76">
        <f>SUM(M3968:X3968)</f>
        <v>257</v>
      </c>
      <c r="M3968" s="76">
        <v>34</v>
      </c>
      <c r="N3968" s="76">
        <v>55</v>
      </c>
      <c r="O3968" s="76">
        <v>6</v>
      </c>
      <c r="P3968" s="76">
        <v>0</v>
      </c>
      <c r="Q3968" s="76">
        <v>0</v>
      </c>
      <c r="R3968" s="76">
        <v>3</v>
      </c>
      <c r="S3968" s="76">
        <v>23</v>
      </c>
      <c r="T3968" s="76">
        <v>13</v>
      </c>
      <c r="U3968" s="76">
        <v>0</v>
      </c>
      <c r="V3968" s="76">
        <v>0</v>
      </c>
      <c r="W3968" s="76">
        <v>10</v>
      </c>
      <c r="X3968" s="76">
        <v>113</v>
      </c>
    </row>
    <row r="3969" spans="1:24">
      <c r="A3969" s="135"/>
      <c r="B3969" s="54"/>
      <c r="C3969" s="54"/>
      <c r="D3969" s="470"/>
      <c r="E3969" s="54"/>
      <c r="F3969" s="54"/>
      <c r="G3969" s="54"/>
      <c r="H3969" s="54"/>
      <c r="I3969" s="79"/>
      <c r="J3969" s="54"/>
      <c r="K3969" s="75" t="s">
        <v>34</v>
      </c>
      <c r="L3969" s="76">
        <f>SUM(M3969:X3969)</f>
        <v>42</v>
      </c>
      <c r="M3969" s="76">
        <v>5</v>
      </c>
      <c r="N3969" s="76">
        <v>28</v>
      </c>
      <c r="O3969" s="76">
        <v>0</v>
      </c>
      <c r="P3969" s="76">
        <v>0</v>
      </c>
      <c r="Q3969" s="76">
        <v>0</v>
      </c>
      <c r="R3969" s="76">
        <v>0</v>
      </c>
      <c r="S3969" s="76">
        <v>0</v>
      </c>
      <c r="T3969" s="76">
        <v>0</v>
      </c>
      <c r="U3969" s="76">
        <v>0</v>
      </c>
      <c r="V3969" s="76">
        <v>0</v>
      </c>
      <c r="W3969" s="76">
        <v>0</v>
      </c>
      <c r="X3969" s="76">
        <v>9</v>
      </c>
    </row>
    <row r="3970" spans="1:24">
      <c r="A3970" s="135"/>
      <c r="B3970" s="80"/>
      <c r="C3970" s="80"/>
      <c r="D3970" s="471"/>
      <c r="E3970" s="80"/>
      <c r="F3970" s="80"/>
      <c r="G3970" s="80"/>
      <c r="H3970" s="80"/>
      <c r="I3970" s="83"/>
      <c r="J3970" s="80"/>
      <c r="K3970" s="75" t="s">
        <v>36</v>
      </c>
      <c r="L3970" s="76">
        <f>SUM(M3970:X3970)</f>
        <v>122</v>
      </c>
      <c r="M3970" s="76">
        <v>3</v>
      </c>
      <c r="N3970" s="76">
        <v>2</v>
      </c>
      <c r="O3970" s="76">
        <v>2</v>
      </c>
      <c r="P3970" s="76">
        <v>0</v>
      </c>
      <c r="Q3970" s="76">
        <v>0</v>
      </c>
      <c r="R3970" s="76">
        <v>0</v>
      </c>
      <c r="S3970" s="76">
        <v>17</v>
      </c>
      <c r="T3970" s="76">
        <v>19</v>
      </c>
      <c r="U3970" s="76">
        <v>1</v>
      </c>
      <c r="V3970" s="76">
        <v>0</v>
      </c>
      <c r="W3970" s="76">
        <v>57</v>
      </c>
      <c r="X3970" s="76">
        <v>21</v>
      </c>
    </row>
    <row r="3971" spans="1:24">
      <c r="A3971" s="135"/>
      <c r="B3971" s="115" t="s">
        <v>6032</v>
      </c>
      <c r="C3971" s="58" t="s">
        <v>31</v>
      </c>
      <c r="D3971" s="58" t="s">
        <v>6033</v>
      </c>
      <c r="E3971" s="58" t="s">
        <v>6034</v>
      </c>
      <c r="F3971" s="58" t="s">
        <v>6035</v>
      </c>
      <c r="G3971" s="58" t="s">
        <v>6036</v>
      </c>
      <c r="H3971" s="58" t="s">
        <v>6037</v>
      </c>
      <c r="I3971" s="74">
        <v>16147.69</v>
      </c>
      <c r="J3971" s="46" t="s">
        <v>1508</v>
      </c>
      <c r="K3971" s="75" t="s">
        <v>1509</v>
      </c>
      <c r="L3971" s="76">
        <f>SUM(M3971:X3971)</f>
        <v>10</v>
      </c>
      <c r="M3971" s="76"/>
      <c r="N3971" s="76">
        <v>3</v>
      </c>
      <c r="O3971" s="76"/>
      <c r="P3971" s="76"/>
      <c r="Q3971" s="76"/>
      <c r="R3971" s="76"/>
      <c r="S3971" s="76">
        <v>2</v>
      </c>
      <c r="T3971" s="76"/>
      <c r="U3971" s="76"/>
      <c r="V3971" s="76"/>
      <c r="W3971" s="76"/>
      <c r="X3971" s="76">
        <v>5</v>
      </c>
    </row>
    <row r="3972" spans="1:24">
      <c r="A3972" s="135"/>
      <c r="B3972" s="117"/>
      <c r="C3972" s="77"/>
      <c r="D3972" s="77"/>
      <c r="E3972" s="77"/>
      <c r="F3972" s="77"/>
      <c r="G3972" s="77"/>
      <c r="H3972" s="77"/>
      <c r="I3972" s="79"/>
      <c r="J3972" s="54"/>
      <c r="K3972" s="75" t="s">
        <v>1501</v>
      </c>
      <c r="L3972" s="76">
        <f t="shared" ref="L3972:L4027" si="264">SUM(M3972:X3972)</f>
        <v>5</v>
      </c>
      <c r="M3972" s="76"/>
      <c r="N3972" s="76">
        <v>2</v>
      </c>
      <c r="O3972" s="76"/>
      <c r="P3972" s="76"/>
      <c r="Q3972" s="76"/>
      <c r="R3972" s="76"/>
      <c r="S3972" s="76"/>
      <c r="T3972" s="76"/>
      <c r="U3972" s="76"/>
      <c r="V3972" s="76"/>
      <c r="W3972" s="76"/>
      <c r="X3972" s="76">
        <v>3</v>
      </c>
    </row>
    <row r="3973" spans="1:24">
      <c r="A3973" s="135"/>
      <c r="B3973" s="117"/>
      <c r="C3973" s="81"/>
      <c r="D3973" s="81"/>
      <c r="E3973" s="81"/>
      <c r="F3973" s="81"/>
      <c r="G3973" s="81"/>
      <c r="H3973" s="81"/>
      <c r="I3973" s="83"/>
      <c r="J3973" s="80"/>
      <c r="K3973" s="84" t="s">
        <v>1502</v>
      </c>
      <c r="L3973" s="76">
        <f t="shared" si="264"/>
        <v>0</v>
      </c>
      <c r="M3973" s="76"/>
      <c r="N3973" s="76"/>
      <c r="O3973" s="76"/>
      <c r="P3973" s="76"/>
      <c r="Q3973" s="76"/>
      <c r="R3973" s="76"/>
      <c r="S3973" s="76"/>
      <c r="T3973" s="76"/>
      <c r="U3973" s="76"/>
      <c r="V3973" s="76"/>
      <c r="W3973" s="76"/>
      <c r="X3973" s="76"/>
    </row>
    <row r="3974" spans="1:24">
      <c r="A3974" s="135"/>
      <c r="B3974" s="117"/>
      <c r="C3974" s="58" t="s">
        <v>31</v>
      </c>
      <c r="D3974" s="58" t="s">
        <v>6038</v>
      </c>
      <c r="E3974" s="58" t="s">
        <v>6039</v>
      </c>
      <c r="F3974" s="58" t="s">
        <v>6040</v>
      </c>
      <c r="G3974" s="58" t="s">
        <v>6041</v>
      </c>
      <c r="H3974" s="58" t="s">
        <v>6042</v>
      </c>
      <c r="I3974" s="74">
        <v>13005.21</v>
      </c>
      <c r="J3974" s="46" t="s">
        <v>1508</v>
      </c>
      <c r="K3974" s="75" t="s">
        <v>1509</v>
      </c>
      <c r="L3974" s="76">
        <f t="shared" si="264"/>
        <v>16</v>
      </c>
      <c r="M3974" s="76">
        <v>3</v>
      </c>
      <c r="N3974" s="76">
        <v>1</v>
      </c>
      <c r="O3974" s="76"/>
      <c r="P3974" s="76"/>
      <c r="Q3974" s="76"/>
      <c r="R3974" s="76"/>
      <c r="S3974" s="76"/>
      <c r="T3974" s="76"/>
      <c r="U3974" s="76"/>
      <c r="V3974" s="76"/>
      <c r="W3974" s="76">
        <v>4</v>
      </c>
      <c r="X3974" s="76">
        <v>8</v>
      </c>
    </row>
    <row r="3975" spans="1:24">
      <c r="A3975" s="135"/>
      <c r="B3975" s="117"/>
      <c r="C3975" s="77"/>
      <c r="D3975" s="77"/>
      <c r="E3975" s="77"/>
      <c r="F3975" s="77"/>
      <c r="G3975" s="77"/>
      <c r="H3975" s="77"/>
      <c r="I3975" s="79"/>
      <c r="J3975" s="54"/>
      <c r="K3975" s="75" t="s">
        <v>1501</v>
      </c>
      <c r="L3975" s="76">
        <f t="shared" si="264"/>
        <v>2</v>
      </c>
      <c r="M3975" s="76">
        <v>2</v>
      </c>
      <c r="N3975" s="76"/>
      <c r="O3975" s="76"/>
      <c r="P3975" s="76"/>
      <c r="Q3975" s="76"/>
      <c r="R3975" s="76"/>
      <c r="S3975" s="76"/>
      <c r="T3975" s="76"/>
      <c r="U3975" s="76"/>
      <c r="V3975" s="76"/>
      <c r="W3975" s="76"/>
      <c r="X3975" s="76"/>
    </row>
    <row r="3976" spans="1:24">
      <c r="A3976" s="135"/>
      <c r="B3976" s="117"/>
      <c r="C3976" s="81"/>
      <c r="D3976" s="81"/>
      <c r="E3976" s="81"/>
      <c r="F3976" s="81"/>
      <c r="G3976" s="81"/>
      <c r="H3976" s="81"/>
      <c r="I3976" s="83"/>
      <c r="J3976" s="80"/>
      <c r="K3976" s="84" t="s">
        <v>1502</v>
      </c>
      <c r="L3976" s="76">
        <f t="shared" si="264"/>
        <v>0</v>
      </c>
      <c r="M3976" s="76"/>
      <c r="N3976" s="76"/>
      <c r="O3976" s="76"/>
      <c r="P3976" s="76"/>
      <c r="Q3976" s="76"/>
      <c r="R3976" s="76"/>
      <c r="S3976" s="76"/>
      <c r="T3976" s="76"/>
      <c r="U3976" s="76"/>
      <c r="V3976" s="76"/>
      <c r="W3976" s="76"/>
      <c r="X3976" s="76"/>
    </row>
    <row r="3977" spans="1:24">
      <c r="A3977" s="135"/>
      <c r="B3977" s="117"/>
      <c r="C3977" s="58" t="s">
        <v>31</v>
      </c>
      <c r="D3977" s="58" t="s">
        <v>6043</v>
      </c>
      <c r="E3977" s="58" t="s">
        <v>6044</v>
      </c>
      <c r="F3977" s="58" t="s">
        <v>6045</v>
      </c>
      <c r="G3977" s="58" t="s">
        <v>6046</v>
      </c>
      <c r="H3977" s="58" t="s">
        <v>6047</v>
      </c>
      <c r="I3977" s="74">
        <v>17182</v>
      </c>
      <c r="J3977" s="46" t="s">
        <v>1508</v>
      </c>
      <c r="K3977" s="75" t="s">
        <v>1509</v>
      </c>
      <c r="L3977" s="76">
        <f t="shared" si="264"/>
        <v>12</v>
      </c>
      <c r="M3977" s="76"/>
      <c r="N3977" s="76">
        <v>3</v>
      </c>
      <c r="O3977" s="76"/>
      <c r="P3977" s="76"/>
      <c r="Q3977" s="76"/>
      <c r="R3977" s="76"/>
      <c r="S3977" s="76"/>
      <c r="T3977" s="76"/>
      <c r="U3977" s="76"/>
      <c r="V3977" s="76"/>
      <c r="W3977" s="76">
        <v>1</v>
      </c>
      <c r="X3977" s="76">
        <v>8</v>
      </c>
    </row>
    <row r="3978" spans="1:24">
      <c r="A3978" s="135"/>
      <c r="B3978" s="117"/>
      <c r="C3978" s="77"/>
      <c r="D3978" s="77"/>
      <c r="E3978" s="77"/>
      <c r="F3978" s="77"/>
      <c r="G3978" s="77"/>
      <c r="H3978" s="77"/>
      <c r="I3978" s="79"/>
      <c r="J3978" s="54"/>
      <c r="K3978" s="75" t="s">
        <v>1501</v>
      </c>
      <c r="L3978" s="76">
        <f t="shared" si="264"/>
        <v>2</v>
      </c>
      <c r="M3978" s="76"/>
      <c r="N3978" s="76">
        <v>2</v>
      </c>
      <c r="O3978" s="76"/>
      <c r="P3978" s="76"/>
      <c r="Q3978" s="76"/>
      <c r="R3978" s="76"/>
      <c r="S3978" s="76"/>
      <c r="T3978" s="76"/>
      <c r="U3978" s="76"/>
      <c r="V3978" s="76"/>
      <c r="W3978" s="76"/>
      <c r="X3978" s="76"/>
    </row>
    <row r="3979" spans="1:24">
      <c r="A3979" s="135"/>
      <c r="B3979" s="117"/>
      <c r="C3979" s="81"/>
      <c r="D3979" s="81"/>
      <c r="E3979" s="81"/>
      <c r="F3979" s="81"/>
      <c r="G3979" s="81"/>
      <c r="H3979" s="81"/>
      <c r="I3979" s="83"/>
      <c r="J3979" s="80"/>
      <c r="K3979" s="84" t="s">
        <v>1502</v>
      </c>
      <c r="L3979" s="76">
        <f t="shared" si="264"/>
        <v>0</v>
      </c>
      <c r="M3979" s="76"/>
      <c r="N3979" s="76"/>
      <c r="O3979" s="76"/>
      <c r="P3979" s="76"/>
      <c r="Q3979" s="76"/>
      <c r="R3979" s="76"/>
      <c r="S3979" s="76"/>
      <c r="T3979" s="76"/>
      <c r="U3979" s="76"/>
      <c r="V3979" s="76"/>
      <c r="W3979" s="76"/>
      <c r="X3979" s="76"/>
    </row>
    <row r="3980" spans="1:24">
      <c r="A3980" s="135"/>
      <c r="B3980" s="117"/>
      <c r="C3980" s="58" t="s">
        <v>31</v>
      </c>
      <c r="D3980" s="58" t="s">
        <v>6048</v>
      </c>
      <c r="E3980" s="58" t="s">
        <v>6049</v>
      </c>
      <c r="F3980" s="58" t="s">
        <v>6050</v>
      </c>
      <c r="G3980" s="58" t="s">
        <v>6051</v>
      </c>
      <c r="H3980" s="58" t="s">
        <v>6052</v>
      </c>
      <c r="I3980" s="74">
        <v>9042.64</v>
      </c>
      <c r="J3980" s="46" t="s">
        <v>1508</v>
      </c>
      <c r="K3980" s="75" t="s">
        <v>1509</v>
      </c>
      <c r="L3980" s="76">
        <f t="shared" si="264"/>
        <v>11</v>
      </c>
      <c r="M3980" s="76"/>
      <c r="N3980" s="472">
        <v>3</v>
      </c>
      <c r="O3980" s="76"/>
      <c r="P3980" s="76"/>
      <c r="Q3980" s="76"/>
      <c r="R3980" s="76"/>
      <c r="S3980" s="76">
        <v>2</v>
      </c>
      <c r="T3980" s="76"/>
      <c r="U3980" s="76"/>
      <c r="V3980" s="76"/>
      <c r="W3980" s="76"/>
      <c r="X3980" s="76">
        <v>6</v>
      </c>
    </row>
    <row r="3981" spans="1:24">
      <c r="A3981" s="135"/>
      <c r="B3981" s="117"/>
      <c r="C3981" s="77"/>
      <c r="D3981" s="77"/>
      <c r="E3981" s="77"/>
      <c r="F3981" s="77"/>
      <c r="G3981" s="77"/>
      <c r="H3981" s="77"/>
      <c r="I3981" s="79"/>
      <c r="J3981" s="54"/>
      <c r="K3981" s="75" t="s">
        <v>1501</v>
      </c>
      <c r="L3981" s="76">
        <f t="shared" si="264"/>
        <v>2</v>
      </c>
      <c r="M3981" s="76"/>
      <c r="N3981" s="76">
        <v>2</v>
      </c>
      <c r="O3981" s="76"/>
      <c r="P3981" s="76"/>
      <c r="Q3981" s="76"/>
      <c r="R3981" s="76"/>
      <c r="S3981" s="76"/>
      <c r="T3981" s="76"/>
      <c r="U3981" s="76"/>
      <c r="V3981" s="76"/>
      <c r="W3981" s="76"/>
      <c r="X3981" s="76"/>
    </row>
    <row r="3982" spans="1:24">
      <c r="A3982" s="135"/>
      <c r="B3982" s="117"/>
      <c r="C3982" s="81"/>
      <c r="D3982" s="81"/>
      <c r="E3982" s="81"/>
      <c r="F3982" s="81"/>
      <c r="G3982" s="81"/>
      <c r="H3982" s="81"/>
      <c r="I3982" s="83"/>
      <c r="J3982" s="80"/>
      <c r="K3982" s="84" t="s">
        <v>1502</v>
      </c>
      <c r="L3982" s="76">
        <f t="shared" si="264"/>
        <v>0</v>
      </c>
      <c r="M3982" s="76"/>
      <c r="N3982" s="76"/>
      <c r="O3982" s="76"/>
      <c r="P3982" s="76"/>
      <c r="Q3982" s="76"/>
      <c r="R3982" s="76"/>
      <c r="S3982" s="76"/>
      <c r="T3982" s="76"/>
      <c r="U3982" s="76"/>
      <c r="V3982" s="76"/>
      <c r="W3982" s="76"/>
      <c r="X3982" s="76"/>
    </row>
    <row r="3983" spans="1:24">
      <c r="A3983" s="135"/>
      <c r="B3983" s="117"/>
      <c r="C3983" s="58" t="s">
        <v>31</v>
      </c>
      <c r="D3983" s="58" t="s">
        <v>6053</v>
      </c>
      <c r="E3983" s="58" t="s">
        <v>6054</v>
      </c>
      <c r="F3983" s="58" t="s">
        <v>3765</v>
      </c>
      <c r="G3983" s="58" t="s">
        <v>6055</v>
      </c>
      <c r="H3983" s="58" t="s">
        <v>6056</v>
      </c>
      <c r="I3983" s="74">
        <v>12011.83</v>
      </c>
      <c r="J3983" s="46" t="s">
        <v>1508</v>
      </c>
      <c r="K3983" s="75" t="s">
        <v>1509</v>
      </c>
      <c r="L3983" s="76">
        <f t="shared" si="264"/>
        <v>12</v>
      </c>
      <c r="M3983" s="76">
        <v>2</v>
      </c>
      <c r="N3983" s="76">
        <v>4</v>
      </c>
      <c r="O3983" s="76"/>
      <c r="P3983" s="76"/>
      <c r="Q3983" s="76"/>
      <c r="R3983" s="76"/>
      <c r="S3983" s="76"/>
      <c r="T3983" s="76"/>
      <c r="U3983" s="76"/>
      <c r="V3983" s="76"/>
      <c r="W3983" s="76"/>
      <c r="X3983" s="76">
        <v>6</v>
      </c>
    </row>
    <row r="3984" spans="1:24">
      <c r="A3984" s="135"/>
      <c r="B3984" s="117"/>
      <c r="C3984" s="77"/>
      <c r="D3984" s="77"/>
      <c r="E3984" s="77"/>
      <c r="F3984" s="77"/>
      <c r="G3984" s="77"/>
      <c r="H3984" s="77"/>
      <c r="I3984" s="79"/>
      <c r="J3984" s="54"/>
      <c r="K3984" s="75" t="s">
        <v>1501</v>
      </c>
      <c r="L3984" s="76">
        <f t="shared" si="264"/>
        <v>2</v>
      </c>
      <c r="M3984" s="76"/>
      <c r="N3984" s="76">
        <v>2</v>
      </c>
      <c r="O3984" s="76"/>
      <c r="P3984" s="76"/>
      <c r="Q3984" s="76"/>
      <c r="R3984" s="76"/>
      <c r="S3984" s="76"/>
      <c r="T3984" s="76"/>
      <c r="U3984" s="76"/>
      <c r="V3984" s="76"/>
      <c r="W3984" s="76"/>
      <c r="X3984" s="76"/>
    </row>
    <row r="3985" spans="1:24">
      <c r="A3985" s="135"/>
      <c r="B3985" s="117"/>
      <c r="C3985" s="81"/>
      <c r="D3985" s="81"/>
      <c r="E3985" s="81"/>
      <c r="F3985" s="81"/>
      <c r="G3985" s="81"/>
      <c r="H3985" s="81"/>
      <c r="I3985" s="83"/>
      <c r="J3985" s="80"/>
      <c r="K3985" s="84" t="s">
        <v>1502</v>
      </c>
      <c r="L3985" s="76">
        <f t="shared" si="264"/>
        <v>0</v>
      </c>
      <c r="M3985" s="76"/>
      <c r="N3985" s="76"/>
      <c r="O3985" s="76"/>
      <c r="P3985" s="76"/>
      <c r="Q3985" s="76"/>
      <c r="R3985" s="76"/>
      <c r="S3985" s="76"/>
      <c r="T3985" s="76"/>
      <c r="U3985" s="76"/>
      <c r="V3985" s="76"/>
      <c r="W3985" s="76"/>
      <c r="X3985" s="76"/>
    </row>
    <row r="3986" spans="1:24">
      <c r="A3986" s="135"/>
      <c r="B3986" s="117"/>
      <c r="C3986" s="58" t="s">
        <v>31</v>
      </c>
      <c r="D3986" s="58" t="s">
        <v>6057</v>
      </c>
      <c r="E3986" s="58" t="s">
        <v>6058</v>
      </c>
      <c r="F3986" s="58" t="s">
        <v>6059</v>
      </c>
      <c r="G3986" s="58" t="s">
        <v>6060</v>
      </c>
      <c r="H3986" s="58" t="s">
        <v>6061</v>
      </c>
      <c r="I3986" s="88">
        <v>15169.05</v>
      </c>
      <c r="J3986" s="46" t="s">
        <v>1508</v>
      </c>
      <c r="K3986" s="75" t="s">
        <v>1509</v>
      </c>
      <c r="L3986" s="76">
        <f t="shared" si="264"/>
        <v>9</v>
      </c>
      <c r="M3986" s="76">
        <v>2</v>
      </c>
      <c r="N3986" s="76">
        <v>3</v>
      </c>
      <c r="O3986" s="76"/>
      <c r="P3986" s="76"/>
      <c r="Q3986" s="76"/>
      <c r="R3986" s="76"/>
      <c r="S3986" s="76"/>
      <c r="T3986" s="76"/>
      <c r="U3986" s="76"/>
      <c r="V3986" s="76"/>
      <c r="W3986" s="76"/>
      <c r="X3986" s="473">
        <v>4</v>
      </c>
    </row>
    <row r="3987" spans="1:24">
      <c r="A3987" s="135"/>
      <c r="B3987" s="117"/>
      <c r="C3987" s="77"/>
      <c r="D3987" s="77"/>
      <c r="E3987" s="77"/>
      <c r="F3987" s="77"/>
      <c r="G3987" s="77"/>
      <c r="H3987" s="77"/>
      <c r="I3987" s="89"/>
      <c r="J3987" s="54"/>
      <c r="K3987" s="75" t="s">
        <v>1501</v>
      </c>
      <c r="L3987" s="76">
        <f t="shared" si="264"/>
        <v>3</v>
      </c>
      <c r="M3987" s="76"/>
      <c r="N3987" s="76">
        <v>3</v>
      </c>
      <c r="O3987" s="76"/>
      <c r="P3987" s="76"/>
      <c r="Q3987" s="76"/>
      <c r="R3987" s="76"/>
      <c r="S3987" s="76"/>
      <c r="T3987" s="76"/>
      <c r="U3987" s="76"/>
      <c r="V3987" s="76"/>
      <c r="W3987" s="76"/>
      <c r="X3987" s="473"/>
    </row>
    <row r="3988" spans="1:24">
      <c r="A3988" s="135"/>
      <c r="B3988" s="117"/>
      <c r="C3988" s="81"/>
      <c r="D3988" s="81"/>
      <c r="E3988" s="81"/>
      <c r="F3988" s="81"/>
      <c r="G3988" s="81"/>
      <c r="H3988" s="81"/>
      <c r="I3988" s="90"/>
      <c r="J3988" s="80"/>
      <c r="K3988" s="84" t="s">
        <v>1502</v>
      </c>
      <c r="L3988" s="76">
        <f t="shared" si="264"/>
        <v>0</v>
      </c>
      <c r="M3988" s="76"/>
      <c r="N3988" s="76"/>
      <c r="O3988" s="76"/>
      <c r="P3988" s="76"/>
      <c r="Q3988" s="76"/>
      <c r="R3988" s="76"/>
      <c r="S3988" s="76"/>
      <c r="T3988" s="76"/>
      <c r="U3988" s="76"/>
      <c r="V3988" s="76"/>
      <c r="W3988" s="76"/>
      <c r="X3988" s="473"/>
    </row>
    <row r="3989" spans="1:24">
      <c r="A3989" s="135"/>
      <c r="B3989" s="117"/>
      <c r="C3989" s="58" t="s">
        <v>31</v>
      </c>
      <c r="D3989" s="58" t="s">
        <v>6062</v>
      </c>
      <c r="E3989" s="58" t="s">
        <v>6063</v>
      </c>
      <c r="F3989" s="58" t="s">
        <v>6064</v>
      </c>
      <c r="G3989" s="58" t="s">
        <v>6065</v>
      </c>
      <c r="H3989" s="58" t="s">
        <v>6066</v>
      </c>
      <c r="I3989" s="74">
        <v>14315.4</v>
      </c>
      <c r="J3989" s="46" t="s">
        <v>1508</v>
      </c>
      <c r="K3989" s="75" t="s">
        <v>1509</v>
      </c>
      <c r="L3989" s="76">
        <f t="shared" si="264"/>
        <v>11</v>
      </c>
      <c r="M3989" s="76"/>
      <c r="N3989" s="76">
        <v>3</v>
      </c>
      <c r="O3989" s="76"/>
      <c r="P3989" s="76"/>
      <c r="Q3989" s="76"/>
      <c r="R3989" s="76"/>
      <c r="S3989" s="76"/>
      <c r="T3989" s="76"/>
      <c r="U3989" s="76"/>
      <c r="V3989" s="76"/>
      <c r="W3989" s="76">
        <v>2</v>
      </c>
      <c r="X3989" s="76">
        <v>6</v>
      </c>
    </row>
    <row r="3990" spans="1:24">
      <c r="A3990" s="135"/>
      <c r="B3990" s="117"/>
      <c r="C3990" s="77"/>
      <c r="D3990" s="77"/>
      <c r="E3990" s="77"/>
      <c r="F3990" s="77"/>
      <c r="G3990" s="77"/>
      <c r="H3990" s="77"/>
      <c r="I3990" s="79"/>
      <c r="J3990" s="54"/>
      <c r="K3990" s="75" t="s">
        <v>1501</v>
      </c>
      <c r="L3990" s="76">
        <f t="shared" si="264"/>
        <v>2</v>
      </c>
      <c r="M3990" s="76"/>
      <c r="N3990" s="76">
        <v>2</v>
      </c>
      <c r="O3990" s="76"/>
      <c r="P3990" s="76"/>
      <c r="Q3990" s="76"/>
      <c r="R3990" s="76"/>
      <c r="S3990" s="76"/>
      <c r="T3990" s="76"/>
      <c r="U3990" s="76"/>
      <c r="V3990" s="76"/>
      <c r="W3990" s="76"/>
      <c r="X3990" s="76"/>
    </row>
    <row r="3991" spans="1:24">
      <c r="A3991" s="135"/>
      <c r="B3991" s="117"/>
      <c r="C3991" s="81"/>
      <c r="D3991" s="81"/>
      <c r="E3991" s="81"/>
      <c r="F3991" s="81"/>
      <c r="G3991" s="81"/>
      <c r="H3991" s="81"/>
      <c r="I3991" s="83"/>
      <c r="J3991" s="80"/>
      <c r="K3991" s="84" t="s">
        <v>1502</v>
      </c>
      <c r="L3991" s="76">
        <f t="shared" si="264"/>
        <v>0</v>
      </c>
      <c r="M3991" s="76"/>
      <c r="N3991" s="76"/>
      <c r="O3991" s="76"/>
      <c r="P3991" s="76"/>
      <c r="Q3991" s="76"/>
      <c r="R3991" s="76"/>
      <c r="S3991" s="76"/>
      <c r="T3991" s="76"/>
      <c r="U3991" s="76"/>
      <c r="V3991" s="76"/>
      <c r="W3991" s="76"/>
      <c r="X3991" s="76"/>
    </row>
    <row r="3992" spans="1:24">
      <c r="A3992" s="135"/>
      <c r="B3992" s="117"/>
      <c r="C3992" s="58" t="s">
        <v>31</v>
      </c>
      <c r="D3992" s="58" t="s">
        <v>6067</v>
      </c>
      <c r="E3992" s="58" t="s">
        <v>6068</v>
      </c>
      <c r="F3992" s="58" t="s">
        <v>6069</v>
      </c>
      <c r="G3992" s="58" t="s">
        <v>6070</v>
      </c>
      <c r="H3992" s="58" t="s">
        <v>6071</v>
      </c>
      <c r="I3992" s="74">
        <v>14488.02</v>
      </c>
      <c r="J3992" s="46" t="s">
        <v>1508</v>
      </c>
      <c r="K3992" s="75" t="s">
        <v>1509</v>
      </c>
      <c r="L3992" s="76">
        <f t="shared" si="264"/>
        <v>10</v>
      </c>
      <c r="M3992" s="76">
        <v>1</v>
      </c>
      <c r="N3992" s="76">
        <v>3</v>
      </c>
      <c r="O3992" s="76"/>
      <c r="P3992" s="76"/>
      <c r="Q3992" s="76"/>
      <c r="R3992" s="76"/>
      <c r="S3992" s="76"/>
      <c r="T3992" s="76"/>
      <c r="U3992" s="76"/>
      <c r="V3992" s="76"/>
      <c r="W3992" s="76"/>
      <c r="X3992" s="76">
        <v>6</v>
      </c>
    </row>
    <row r="3993" spans="1:24">
      <c r="A3993" s="135"/>
      <c r="B3993" s="117"/>
      <c r="C3993" s="77"/>
      <c r="D3993" s="77"/>
      <c r="E3993" s="77"/>
      <c r="F3993" s="77"/>
      <c r="G3993" s="77"/>
      <c r="H3993" s="77"/>
      <c r="I3993" s="79"/>
      <c r="J3993" s="54"/>
      <c r="K3993" s="75" t="s">
        <v>1501</v>
      </c>
      <c r="L3993" s="76">
        <f t="shared" si="264"/>
        <v>2</v>
      </c>
      <c r="M3993" s="76"/>
      <c r="N3993" s="76">
        <v>2</v>
      </c>
      <c r="O3993" s="76"/>
      <c r="P3993" s="76"/>
      <c r="Q3993" s="76"/>
      <c r="R3993" s="76"/>
      <c r="S3993" s="76"/>
      <c r="T3993" s="76"/>
      <c r="U3993" s="76"/>
      <c r="V3993" s="76"/>
      <c r="W3993" s="76"/>
      <c r="X3993" s="76"/>
    </row>
    <row r="3994" spans="1:24">
      <c r="A3994" s="135"/>
      <c r="B3994" s="117"/>
      <c r="C3994" s="81"/>
      <c r="D3994" s="81"/>
      <c r="E3994" s="81"/>
      <c r="F3994" s="81"/>
      <c r="G3994" s="81"/>
      <c r="H3994" s="81"/>
      <c r="I3994" s="83"/>
      <c r="J3994" s="80"/>
      <c r="K3994" s="84" t="s">
        <v>1502</v>
      </c>
      <c r="L3994" s="76">
        <f t="shared" si="264"/>
        <v>0</v>
      </c>
      <c r="M3994" s="76"/>
      <c r="N3994" s="76"/>
      <c r="O3994" s="76"/>
      <c r="P3994" s="76"/>
      <c r="Q3994" s="76"/>
      <c r="R3994" s="76"/>
      <c r="S3994" s="76"/>
      <c r="T3994" s="76"/>
      <c r="U3994" s="76"/>
      <c r="V3994" s="76"/>
      <c r="W3994" s="76"/>
      <c r="X3994" s="76"/>
    </row>
    <row r="3995" spans="1:24">
      <c r="A3995" s="135"/>
      <c r="B3995" s="117"/>
      <c r="C3995" s="58" t="s">
        <v>31</v>
      </c>
      <c r="D3995" s="58" t="s">
        <v>6072</v>
      </c>
      <c r="E3995" s="58" t="s">
        <v>6073</v>
      </c>
      <c r="F3995" s="58" t="s">
        <v>6074</v>
      </c>
      <c r="G3995" s="58" t="s">
        <v>6075</v>
      </c>
      <c r="H3995" s="58" t="s">
        <v>6076</v>
      </c>
      <c r="I3995" s="74">
        <v>16479.71</v>
      </c>
      <c r="J3995" s="46" t="s">
        <v>1508</v>
      </c>
      <c r="K3995" s="75" t="s">
        <v>1509</v>
      </c>
      <c r="L3995" s="76">
        <f t="shared" si="264"/>
        <v>11</v>
      </c>
      <c r="M3995" s="76"/>
      <c r="N3995" s="76">
        <v>3</v>
      </c>
      <c r="O3995" s="76"/>
      <c r="P3995" s="76"/>
      <c r="Q3995" s="76"/>
      <c r="R3995" s="76"/>
      <c r="S3995" s="76"/>
      <c r="T3995" s="76"/>
      <c r="U3995" s="76"/>
      <c r="V3995" s="76"/>
      <c r="W3995" s="76"/>
      <c r="X3995" s="76">
        <v>8</v>
      </c>
    </row>
    <row r="3996" spans="1:24">
      <c r="A3996" s="135"/>
      <c r="B3996" s="117"/>
      <c r="C3996" s="77"/>
      <c r="D3996" s="77"/>
      <c r="E3996" s="77"/>
      <c r="F3996" s="77"/>
      <c r="G3996" s="77"/>
      <c r="H3996" s="77"/>
      <c r="I3996" s="79"/>
      <c r="J3996" s="54"/>
      <c r="K3996" s="75" t="s">
        <v>1501</v>
      </c>
      <c r="L3996" s="76">
        <f t="shared" si="264"/>
        <v>2</v>
      </c>
      <c r="M3996" s="76"/>
      <c r="N3996" s="76">
        <v>2</v>
      </c>
      <c r="O3996" s="76"/>
      <c r="P3996" s="76"/>
      <c r="Q3996" s="76"/>
      <c r="R3996" s="76"/>
      <c r="S3996" s="76"/>
      <c r="T3996" s="76"/>
      <c r="U3996" s="76"/>
      <c r="V3996" s="76"/>
      <c r="W3996" s="76"/>
      <c r="X3996" s="76"/>
    </row>
    <row r="3997" spans="1:24">
      <c r="A3997" s="135"/>
      <c r="B3997" s="117"/>
      <c r="C3997" s="81"/>
      <c r="D3997" s="81"/>
      <c r="E3997" s="81"/>
      <c r="F3997" s="81"/>
      <c r="G3997" s="81"/>
      <c r="H3997" s="81"/>
      <c r="I3997" s="83"/>
      <c r="J3997" s="80"/>
      <c r="K3997" s="84" t="s">
        <v>1502</v>
      </c>
      <c r="L3997" s="76">
        <f t="shared" si="264"/>
        <v>0</v>
      </c>
      <c r="M3997" s="76"/>
      <c r="N3997" s="76"/>
      <c r="O3997" s="76"/>
      <c r="P3997" s="76"/>
      <c r="Q3997" s="76"/>
      <c r="R3997" s="76"/>
      <c r="S3997" s="76"/>
      <c r="T3997" s="76"/>
      <c r="U3997" s="76"/>
      <c r="V3997" s="76"/>
      <c r="W3997" s="76"/>
      <c r="X3997" s="76"/>
    </row>
    <row r="3998" spans="1:24">
      <c r="A3998" s="135"/>
      <c r="B3998" s="117"/>
      <c r="C3998" s="58" t="s">
        <v>31</v>
      </c>
      <c r="D3998" s="58" t="s">
        <v>6077</v>
      </c>
      <c r="E3998" s="58" t="s">
        <v>6078</v>
      </c>
      <c r="F3998" s="58" t="s">
        <v>6079</v>
      </c>
      <c r="G3998" s="58" t="s">
        <v>6080</v>
      </c>
      <c r="H3998" s="58" t="s">
        <v>6081</v>
      </c>
      <c r="I3998" s="74">
        <v>10517.14</v>
      </c>
      <c r="J3998" s="46" t="s">
        <v>1508</v>
      </c>
      <c r="K3998" s="75" t="s">
        <v>1509</v>
      </c>
      <c r="L3998" s="76">
        <f t="shared" si="264"/>
        <v>13</v>
      </c>
      <c r="M3998" s="76">
        <v>3</v>
      </c>
      <c r="N3998" s="76">
        <v>2</v>
      </c>
      <c r="O3998" s="76"/>
      <c r="P3998" s="76"/>
      <c r="Q3998" s="76"/>
      <c r="R3998" s="76"/>
      <c r="S3998" s="76"/>
      <c r="T3998" s="76"/>
      <c r="U3998" s="76"/>
      <c r="V3998" s="76"/>
      <c r="W3998" s="76"/>
      <c r="X3998" s="76">
        <v>8</v>
      </c>
    </row>
    <row r="3999" spans="1:24">
      <c r="A3999" s="135"/>
      <c r="B3999" s="117"/>
      <c r="C3999" s="77"/>
      <c r="D3999" s="77"/>
      <c r="E3999" s="77"/>
      <c r="F3999" s="77"/>
      <c r="G3999" s="77"/>
      <c r="H3999" s="77"/>
      <c r="I3999" s="79"/>
      <c r="J3999" s="54"/>
      <c r="K3999" s="75" t="s">
        <v>1501</v>
      </c>
      <c r="L3999" s="76">
        <f t="shared" si="264"/>
        <v>2</v>
      </c>
      <c r="M3999" s="76"/>
      <c r="N3999" s="76">
        <v>2</v>
      </c>
      <c r="O3999" s="76"/>
      <c r="P3999" s="76"/>
      <c r="Q3999" s="76"/>
      <c r="R3999" s="76"/>
      <c r="S3999" s="76"/>
      <c r="T3999" s="76"/>
      <c r="U3999" s="76"/>
      <c r="V3999" s="76"/>
      <c r="W3999" s="76"/>
      <c r="X3999" s="76"/>
    </row>
    <row r="4000" spans="1:24">
      <c r="A4000" s="135"/>
      <c r="B4000" s="117"/>
      <c r="C4000" s="81"/>
      <c r="D4000" s="81"/>
      <c r="E4000" s="81"/>
      <c r="F4000" s="81"/>
      <c r="G4000" s="81"/>
      <c r="H4000" s="81"/>
      <c r="I4000" s="83"/>
      <c r="J4000" s="80"/>
      <c r="K4000" s="84" t="s">
        <v>1502</v>
      </c>
      <c r="L4000" s="76">
        <f t="shared" si="264"/>
        <v>0</v>
      </c>
      <c r="M4000" s="76"/>
      <c r="N4000" s="76"/>
      <c r="O4000" s="76"/>
      <c r="P4000" s="76"/>
      <c r="Q4000" s="76"/>
      <c r="R4000" s="76"/>
      <c r="S4000" s="76"/>
      <c r="T4000" s="76"/>
      <c r="U4000" s="76"/>
      <c r="V4000" s="76"/>
      <c r="W4000" s="76"/>
      <c r="X4000" s="76"/>
    </row>
    <row r="4001" spans="1:24">
      <c r="A4001" s="135"/>
      <c r="B4001" s="117"/>
      <c r="C4001" s="58" t="s">
        <v>31</v>
      </c>
      <c r="D4001" s="58" t="s">
        <v>6082</v>
      </c>
      <c r="E4001" s="58" t="s">
        <v>6083</v>
      </c>
      <c r="F4001" s="58" t="s">
        <v>6084</v>
      </c>
      <c r="G4001" s="58" t="s">
        <v>6085</v>
      </c>
      <c r="H4001" s="58" t="s">
        <v>6086</v>
      </c>
      <c r="I4001" s="74">
        <v>9387.4599999999991</v>
      </c>
      <c r="J4001" s="46" t="s">
        <v>1508</v>
      </c>
      <c r="K4001" s="75" t="s">
        <v>1509</v>
      </c>
      <c r="L4001" s="76">
        <f t="shared" si="264"/>
        <v>8</v>
      </c>
      <c r="M4001" s="76">
        <v>1</v>
      </c>
      <c r="N4001" s="76">
        <v>3</v>
      </c>
      <c r="O4001" s="76"/>
      <c r="P4001" s="76"/>
      <c r="Q4001" s="76"/>
      <c r="R4001" s="76"/>
      <c r="S4001" s="76"/>
      <c r="T4001" s="76"/>
      <c r="U4001" s="76"/>
      <c r="V4001" s="76"/>
      <c r="W4001" s="76"/>
      <c r="X4001" s="76">
        <v>4</v>
      </c>
    </row>
    <row r="4002" spans="1:24">
      <c r="A4002" s="135"/>
      <c r="B4002" s="117"/>
      <c r="C4002" s="77"/>
      <c r="D4002" s="77"/>
      <c r="E4002" s="77"/>
      <c r="F4002" s="77"/>
      <c r="G4002" s="77"/>
      <c r="H4002" s="77"/>
      <c r="I4002" s="79"/>
      <c r="J4002" s="54"/>
      <c r="K4002" s="75" t="s">
        <v>1501</v>
      </c>
      <c r="L4002" s="76">
        <f t="shared" si="264"/>
        <v>5</v>
      </c>
      <c r="M4002" s="76"/>
      <c r="N4002" s="76">
        <v>1</v>
      </c>
      <c r="O4002" s="76"/>
      <c r="P4002" s="76"/>
      <c r="Q4002" s="76"/>
      <c r="R4002" s="76"/>
      <c r="S4002" s="76"/>
      <c r="T4002" s="76"/>
      <c r="U4002" s="76"/>
      <c r="V4002" s="76"/>
      <c r="W4002" s="76"/>
      <c r="X4002" s="76">
        <v>4</v>
      </c>
    </row>
    <row r="4003" spans="1:24">
      <c r="A4003" s="135"/>
      <c r="B4003" s="117"/>
      <c r="C4003" s="81"/>
      <c r="D4003" s="81"/>
      <c r="E4003" s="81"/>
      <c r="F4003" s="81"/>
      <c r="G4003" s="81"/>
      <c r="H4003" s="81"/>
      <c r="I4003" s="83"/>
      <c r="J4003" s="80"/>
      <c r="K4003" s="84" t="s">
        <v>1502</v>
      </c>
      <c r="L4003" s="76">
        <f t="shared" si="264"/>
        <v>0</v>
      </c>
      <c r="M4003" s="76"/>
      <c r="N4003" s="76"/>
      <c r="O4003" s="76"/>
      <c r="P4003" s="76"/>
      <c r="Q4003" s="76"/>
      <c r="R4003" s="76"/>
      <c r="S4003" s="76"/>
      <c r="T4003" s="76"/>
      <c r="U4003" s="76"/>
      <c r="V4003" s="76"/>
      <c r="W4003" s="76"/>
      <c r="X4003" s="76">
        <v>0</v>
      </c>
    </row>
    <row r="4004" spans="1:24">
      <c r="A4004" s="135"/>
      <c r="B4004" s="117"/>
      <c r="C4004" s="58" t="s">
        <v>31</v>
      </c>
      <c r="D4004" s="58" t="s">
        <v>6087</v>
      </c>
      <c r="E4004" s="58" t="s">
        <v>6088</v>
      </c>
      <c r="F4004" s="58" t="s">
        <v>6089</v>
      </c>
      <c r="G4004" s="58" t="s">
        <v>6090</v>
      </c>
      <c r="H4004" s="58" t="s">
        <v>6091</v>
      </c>
      <c r="I4004" s="74">
        <v>9522.2199999999993</v>
      </c>
      <c r="J4004" s="46" t="s">
        <v>1508</v>
      </c>
      <c r="K4004" s="75" t="s">
        <v>1509</v>
      </c>
      <c r="L4004" s="76">
        <f t="shared" si="264"/>
        <v>12</v>
      </c>
      <c r="M4004" s="76"/>
      <c r="N4004" s="76">
        <v>3</v>
      </c>
      <c r="O4004" s="76"/>
      <c r="P4004" s="76"/>
      <c r="Q4004" s="76"/>
      <c r="R4004" s="76"/>
      <c r="S4004" s="76"/>
      <c r="T4004" s="76"/>
      <c r="U4004" s="76"/>
      <c r="V4004" s="76"/>
      <c r="W4004" s="76"/>
      <c r="X4004" s="76">
        <v>9</v>
      </c>
    </row>
    <row r="4005" spans="1:24">
      <c r="A4005" s="135"/>
      <c r="B4005" s="117"/>
      <c r="C4005" s="77"/>
      <c r="D4005" s="77"/>
      <c r="E4005" s="77"/>
      <c r="F4005" s="77"/>
      <c r="G4005" s="77"/>
      <c r="H4005" s="77"/>
      <c r="I4005" s="79"/>
      <c r="J4005" s="54"/>
      <c r="K4005" s="75" t="s">
        <v>1501</v>
      </c>
      <c r="L4005" s="76">
        <f t="shared" si="264"/>
        <v>3</v>
      </c>
      <c r="M4005" s="76"/>
      <c r="N4005" s="76">
        <v>3</v>
      </c>
      <c r="O4005" s="76"/>
      <c r="P4005" s="76"/>
      <c r="Q4005" s="76"/>
      <c r="R4005" s="76"/>
      <c r="S4005" s="76"/>
      <c r="T4005" s="76"/>
      <c r="U4005" s="76"/>
      <c r="V4005" s="76"/>
      <c r="W4005" s="76"/>
      <c r="X4005" s="76"/>
    </row>
    <row r="4006" spans="1:24">
      <c r="A4006" s="135"/>
      <c r="B4006" s="117"/>
      <c r="C4006" s="81"/>
      <c r="D4006" s="81"/>
      <c r="E4006" s="81"/>
      <c r="F4006" s="81"/>
      <c r="G4006" s="81"/>
      <c r="H4006" s="81"/>
      <c r="I4006" s="83"/>
      <c r="J4006" s="80"/>
      <c r="K4006" s="84" t="s">
        <v>1502</v>
      </c>
      <c r="L4006" s="76">
        <f t="shared" si="264"/>
        <v>0</v>
      </c>
      <c r="M4006" s="76"/>
      <c r="N4006" s="76"/>
      <c r="O4006" s="76"/>
      <c r="P4006" s="76"/>
      <c r="Q4006" s="76"/>
      <c r="R4006" s="76"/>
      <c r="S4006" s="76"/>
      <c r="T4006" s="76"/>
      <c r="U4006" s="76"/>
      <c r="V4006" s="76"/>
      <c r="W4006" s="76"/>
      <c r="X4006" s="76"/>
    </row>
    <row r="4007" spans="1:24">
      <c r="A4007" s="135"/>
      <c r="B4007" s="117"/>
      <c r="C4007" s="58" t="s">
        <v>31</v>
      </c>
      <c r="D4007" s="58" t="s">
        <v>6092</v>
      </c>
      <c r="E4007" s="58" t="s">
        <v>6093</v>
      </c>
      <c r="F4007" s="58" t="s">
        <v>6094</v>
      </c>
      <c r="G4007" s="58" t="s">
        <v>6095</v>
      </c>
      <c r="H4007" s="58" t="s">
        <v>6096</v>
      </c>
      <c r="I4007" s="74">
        <v>16112.79</v>
      </c>
      <c r="J4007" s="46" t="s">
        <v>1508</v>
      </c>
      <c r="K4007" s="75" t="s">
        <v>1509</v>
      </c>
      <c r="L4007" s="76">
        <f t="shared" si="264"/>
        <v>7</v>
      </c>
      <c r="M4007" s="76"/>
      <c r="N4007" s="76">
        <v>2</v>
      </c>
      <c r="O4007" s="76">
        <v>1</v>
      </c>
      <c r="P4007" s="76"/>
      <c r="Q4007" s="76"/>
      <c r="R4007" s="76"/>
      <c r="S4007" s="76"/>
      <c r="T4007" s="76"/>
      <c r="U4007" s="76"/>
      <c r="V4007" s="76"/>
      <c r="W4007" s="76"/>
      <c r="X4007" s="76">
        <v>4</v>
      </c>
    </row>
    <row r="4008" spans="1:24">
      <c r="A4008" s="135"/>
      <c r="B4008" s="117"/>
      <c r="C4008" s="77"/>
      <c r="D4008" s="77"/>
      <c r="E4008" s="77"/>
      <c r="F4008" s="77"/>
      <c r="G4008" s="77"/>
      <c r="H4008" s="77"/>
      <c r="I4008" s="79"/>
      <c r="J4008" s="54"/>
      <c r="K4008" s="75" t="s">
        <v>1501</v>
      </c>
      <c r="L4008" s="76">
        <f t="shared" si="264"/>
        <v>3</v>
      </c>
      <c r="M4008" s="76"/>
      <c r="N4008" s="76">
        <v>2</v>
      </c>
      <c r="O4008" s="76"/>
      <c r="P4008" s="76"/>
      <c r="Q4008" s="76"/>
      <c r="R4008" s="76"/>
      <c r="S4008" s="76"/>
      <c r="T4008" s="76"/>
      <c r="U4008" s="76"/>
      <c r="V4008" s="76"/>
      <c r="W4008" s="76"/>
      <c r="X4008" s="76">
        <v>1</v>
      </c>
    </row>
    <row r="4009" spans="1:24">
      <c r="A4009" s="135"/>
      <c r="B4009" s="117"/>
      <c r="C4009" s="81"/>
      <c r="D4009" s="81"/>
      <c r="E4009" s="81"/>
      <c r="F4009" s="81"/>
      <c r="G4009" s="81"/>
      <c r="H4009" s="81"/>
      <c r="I4009" s="83"/>
      <c r="J4009" s="80"/>
      <c r="K4009" s="84" t="s">
        <v>1502</v>
      </c>
      <c r="L4009" s="76">
        <f t="shared" si="264"/>
        <v>0</v>
      </c>
      <c r="M4009" s="76"/>
      <c r="N4009" s="76"/>
      <c r="O4009" s="76"/>
      <c r="P4009" s="76"/>
      <c r="Q4009" s="76"/>
      <c r="R4009" s="76"/>
      <c r="S4009" s="76"/>
      <c r="T4009" s="76"/>
      <c r="U4009" s="76"/>
      <c r="V4009" s="76"/>
      <c r="W4009" s="76"/>
      <c r="X4009" s="76"/>
    </row>
    <row r="4010" spans="1:24">
      <c r="A4010" s="135"/>
      <c r="B4010" s="117"/>
      <c r="C4010" s="58" t="s">
        <v>31</v>
      </c>
      <c r="D4010" s="58" t="s">
        <v>6097</v>
      </c>
      <c r="E4010" s="58" t="s">
        <v>6098</v>
      </c>
      <c r="F4010" s="58" t="s">
        <v>6099</v>
      </c>
      <c r="G4010" s="58" t="s">
        <v>6100</v>
      </c>
      <c r="H4010" s="58" t="s">
        <v>6101</v>
      </c>
      <c r="I4010" s="74">
        <v>25158.86</v>
      </c>
      <c r="J4010" s="46" t="s">
        <v>1508</v>
      </c>
      <c r="K4010" s="75" t="s">
        <v>1509</v>
      </c>
      <c r="L4010" s="76">
        <f t="shared" si="264"/>
        <v>12</v>
      </c>
      <c r="M4010" s="76"/>
      <c r="N4010" s="76">
        <v>3</v>
      </c>
      <c r="O4010" s="76"/>
      <c r="P4010" s="76"/>
      <c r="Q4010" s="76"/>
      <c r="R4010" s="76"/>
      <c r="S4010" s="76">
        <v>3</v>
      </c>
      <c r="T4010" s="76">
        <v>1</v>
      </c>
      <c r="U4010" s="76"/>
      <c r="V4010" s="76"/>
      <c r="W4010" s="76"/>
      <c r="X4010" s="76">
        <v>5</v>
      </c>
    </row>
    <row r="4011" spans="1:24">
      <c r="A4011" s="135"/>
      <c r="B4011" s="117"/>
      <c r="C4011" s="77"/>
      <c r="D4011" s="77"/>
      <c r="E4011" s="77"/>
      <c r="F4011" s="77"/>
      <c r="G4011" s="77"/>
      <c r="H4011" s="77"/>
      <c r="I4011" s="79"/>
      <c r="J4011" s="54"/>
      <c r="K4011" s="75" t="s">
        <v>1501</v>
      </c>
      <c r="L4011" s="76">
        <f t="shared" si="264"/>
        <v>3</v>
      </c>
      <c r="M4011" s="76"/>
      <c r="N4011" s="76">
        <v>2</v>
      </c>
      <c r="O4011" s="76"/>
      <c r="P4011" s="76"/>
      <c r="Q4011" s="76"/>
      <c r="R4011" s="76"/>
      <c r="S4011" s="76"/>
      <c r="T4011" s="76"/>
      <c r="U4011" s="76"/>
      <c r="V4011" s="76"/>
      <c r="W4011" s="76"/>
      <c r="X4011" s="76">
        <v>1</v>
      </c>
    </row>
    <row r="4012" spans="1:24">
      <c r="A4012" s="135"/>
      <c r="B4012" s="117"/>
      <c r="C4012" s="81"/>
      <c r="D4012" s="81"/>
      <c r="E4012" s="81"/>
      <c r="F4012" s="81"/>
      <c r="G4012" s="81"/>
      <c r="H4012" s="81"/>
      <c r="I4012" s="83"/>
      <c r="J4012" s="80"/>
      <c r="K4012" s="84" t="s">
        <v>1502</v>
      </c>
      <c r="L4012" s="76">
        <f t="shared" si="264"/>
        <v>0</v>
      </c>
      <c r="M4012" s="76"/>
      <c r="N4012" s="76"/>
      <c r="O4012" s="76"/>
      <c r="P4012" s="76"/>
      <c r="Q4012" s="76"/>
      <c r="R4012" s="76"/>
      <c r="S4012" s="76"/>
      <c r="T4012" s="76"/>
      <c r="U4012" s="76"/>
      <c r="V4012" s="76"/>
      <c r="W4012" s="76"/>
      <c r="X4012" s="76"/>
    </row>
    <row r="4013" spans="1:24">
      <c r="A4013" s="135"/>
      <c r="B4013" s="117"/>
      <c r="C4013" s="58" t="s">
        <v>31</v>
      </c>
      <c r="D4013" s="58" t="s">
        <v>6102</v>
      </c>
      <c r="E4013" s="58" t="s">
        <v>6103</v>
      </c>
      <c r="F4013" s="58" t="s">
        <v>6104</v>
      </c>
      <c r="G4013" s="58" t="s">
        <v>6105</v>
      </c>
      <c r="H4013" s="58" t="s">
        <v>6106</v>
      </c>
      <c r="I4013" s="74">
        <v>10268.32</v>
      </c>
      <c r="J4013" s="46" t="s">
        <v>1508</v>
      </c>
      <c r="K4013" s="75" t="s">
        <v>1509</v>
      </c>
      <c r="L4013" s="76">
        <f t="shared" si="264"/>
        <v>10</v>
      </c>
      <c r="M4013" s="76">
        <v>1</v>
      </c>
      <c r="N4013" s="76">
        <v>3</v>
      </c>
      <c r="O4013" s="76"/>
      <c r="P4013" s="76"/>
      <c r="Q4013" s="76"/>
      <c r="R4013" s="76"/>
      <c r="S4013" s="76"/>
      <c r="T4013" s="76"/>
      <c r="U4013" s="76"/>
      <c r="V4013" s="76"/>
      <c r="W4013" s="76"/>
      <c r="X4013" s="76">
        <v>6</v>
      </c>
    </row>
    <row r="4014" spans="1:24">
      <c r="A4014" s="135"/>
      <c r="B4014" s="117"/>
      <c r="C4014" s="77"/>
      <c r="D4014" s="77"/>
      <c r="E4014" s="77"/>
      <c r="F4014" s="77"/>
      <c r="G4014" s="77"/>
      <c r="H4014" s="77"/>
      <c r="I4014" s="79"/>
      <c r="J4014" s="54"/>
      <c r="K4014" s="75" t="s">
        <v>1501</v>
      </c>
      <c r="L4014" s="76">
        <f t="shared" si="264"/>
        <v>2</v>
      </c>
      <c r="M4014" s="76">
        <v>1</v>
      </c>
      <c r="N4014" s="76">
        <v>1</v>
      </c>
      <c r="O4014" s="76"/>
      <c r="P4014" s="76"/>
      <c r="Q4014" s="76"/>
      <c r="R4014" s="76"/>
      <c r="S4014" s="76"/>
      <c r="T4014" s="76"/>
      <c r="U4014" s="76"/>
      <c r="V4014" s="76"/>
      <c r="W4014" s="76"/>
      <c r="X4014" s="76"/>
    </row>
    <row r="4015" spans="1:24">
      <c r="A4015" s="135"/>
      <c r="B4015" s="117"/>
      <c r="C4015" s="81"/>
      <c r="D4015" s="81"/>
      <c r="E4015" s="81"/>
      <c r="F4015" s="81"/>
      <c r="G4015" s="81"/>
      <c r="H4015" s="81"/>
      <c r="I4015" s="83"/>
      <c r="J4015" s="80"/>
      <c r="K4015" s="84" t="s">
        <v>1502</v>
      </c>
      <c r="L4015" s="76">
        <f t="shared" si="264"/>
        <v>0</v>
      </c>
      <c r="M4015" s="76"/>
      <c r="N4015" s="76"/>
      <c r="O4015" s="76"/>
      <c r="P4015" s="76"/>
      <c r="Q4015" s="76"/>
      <c r="R4015" s="76"/>
      <c r="S4015" s="76"/>
      <c r="T4015" s="76"/>
      <c r="U4015" s="76"/>
      <c r="V4015" s="76"/>
      <c r="W4015" s="76"/>
      <c r="X4015" s="76"/>
    </row>
    <row r="4016" spans="1:24">
      <c r="A4016" s="135"/>
      <c r="B4016" s="117"/>
      <c r="C4016" s="58" t="s">
        <v>31</v>
      </c>
      <c r="D4016" s="58" t="s">
        <v>6107</v>
      </c>
      <c r="E4016" s="58" t="s">
        <v>6108</v>
      </c>
      <c r="F4016" s="58" t="s">
        <v>6109</v>
      </c>
      <c r="G4016" s="58" t="s">
        <v>6110</v>
      </c>
      <c r="H4016" s="58" t="s">
        <v>6111</v>
      </c>
      <c r="I4016" s="88">
        <v>13945.9</v>
      </c>
      <c r="J4016" s="46" t="s">
        <v>1508</v>
      </c>
      <c r="K4016" s="75" t="s">
        <v>1509</v>
      </c>
      <c r="L4016" s="76">
        <f t="shared" si="264"/>
        <v>8</v>
      </c>
      <c r="M4016" s="76">
        <v>3</v>
      </c>
      <c r="N4016" s="76"/>
      <c r="O4016" s="76"/>
      <c r="P4016" s="76"/>
      <c r="Q4016" s="76"/>
      <c r="R4016" s="76"/>
      <c r="S4016" s="76"/>
      <c r="T4016" s="76"/>
      <c r="U4016" s="76"/>
      <c r="V4016" s="76"/>
      <c r="W4016" s="76">
        <v>2</v>
      </c>
      <c r="X4016" s="76">
        <v>3</v>
      </c>
    </row>
    <row r="4017" spans="1:24">
      <c r="A4017" s="135"/>
      <c r="B4017" s="117"/>
      <c r="C4017" s="77"/>
      <c r="D4017" s="77"/>
      <c r="E4017" s="77"/>
      <c r="F4017" s="77"/>
      <c r="G4017" s="77"/>
      <c r="H4017" s="77"/>
      <c r="I4017" s="89"/>
      <c r="J4017" s="54"/>
      <c r="K4017" s="75" t="s">
        <v>1501</v>
      </c>
      <c r="L4017" s="76">
        <f t="shared" si="264"/>
        <v>2</v>
      </c>
      <c r="M4017" s="76">
        <v>2</v>
      </c>
      <c r="N4017" s="76"/>
      <c r="O4017" s="76"/>
      <c r="P4017" s="76"/>
      <c r="Q4017" s="76"/>
      <c r="R4017" s="76"/>
      <c r="S4017" s="76"/>
      <c r="T4017" s="76"/>
      <c r="U4017" s="76"/>
      <c r="V4017" s="76"/>
      <c r="W4017" s="76"/>
      <c r="X4017" s="76"/>
    </row>
    <row r="4018" spans="1:24">
      <c r="A4018" s="135"/>
      <c r="B4018" s="117"/>
      <c r="C4018" s="81"/>
      <c r="D4018" s="81"/>
      <c r="E4018" s="81"/>
      <c r="F4018" s="81"/>
      <c r="G4018" s="81"/>
      <c r="H4018" s="81"/>
      <c r="I4018" s="90"/>
      <c r="J4018" s="80"/>
      <c r="K4018" s="84" t="s">
        <v>1502</v>
      </c>
      <c r="L4018" s="76">
        <f t="shared" si="264"/>
        <v>0</v>
      </c>
      <c r="M4018" s="76"/>
      <c r="N4018" s="76"/>
      <c r="O4018" s="76"/>
      <c r="P4018" s="76"/>
      <c r="Q4018" s="76"/>
      <c r="R4018" s="76"/>
      <c r="S4018" s="76"/>
      <c r="T4018" s="76"/>
      <c r="U4018" s="76"/>
      <c r="V4018" s="76"/>
      <c r="W4018" s="76"/>
      <c r="X4018" s="76"/>
    </row>
    <row r="4019" spans="1:24">
      <c r="A4019" s="135"/>
      <c r="B4019" s="117"/>
      <c r="C4019" s="224" t="s">
        <v>35</v>
      </c>
      <c r="D4019" s="58" t="s">
        <v>6112</v>
      </c>
      <c r="E4019" s="115" t="s">
        <v>6113</v>
      </c>
      <c r="F4019" s="224" t="s">
        <v>6114</v>
      </c>
      <c r="G4019" s="224" t="s">
        <v>6115</v>
      </c>
      <c r="H4019" s="224" t="s">
        <v>6116</v>
      </c>
      <c r="I4019" s="425">
        <v>6631</v>
      </c>
      <c r="J4019" s="46" t="s">
        <v>1508</v>
      </c>
      <c r="K4019" s="75" t="s">
        <v>1509</v>
      </c>
      <c r="L4019" s="76">
        <f t="shared" si="264"/>
        <v>3</v>
      </c>
      <c r="M4019" s="76"/>
      <c r="N4019" s="76"/>
      <c r="O4019" s="76"/>
      <c r="P4019" s="76"/>
      <c r="Q4019" s="76"/>
      <c r="R4019" s="76"/>
      <c r="S4019" s="76">
        <v>2</v>
      </c>
      <c r="T4019" s="76"/>
      <c r="U4019" s="76"/>
      <c r="V4019" s="76"/>
      <c r="W4019" s="76"/>
      <c r="X4019" s="76">
        <v>1</v>
      </c>
    </row>
    <row r="4020" spans="1:24">
      <c r="A4020" s="135"/>
      <c r="B4020" s="117"/>
      <c r="C4020" s="224"/>
      <c r="D4020" s="77"/>
      <c r="E4020" s="117"/>
      <c r="F4020" s="224"/>
      <c r="G4020" s="224"/>
      <c r="H4020" s="224"/>
      <c r="I4020" s="425"/>
      <c r="J4020" s="54"/>
      <c r="K4020" s="75" t="s">
        <v>1501</v>
      </c>
      <c r="L4020" s="76">
        <f t="shared" si="264"/>
        <v>0</v>
      </c>
      <c r="M4020" s="76"/>
      <c r="N4020" s="76"/>
      <c r="O4020" s="76"/>
      <c r="P4020" s="76"/>
      <c r="Q4020" s="76"/>
      <c r="R4020" s="76"/>
      <c r="S4020" s="76"/>
      <c r="T4020" s="76"/>
      <c r="U4020" s="76"/>
      <c r="V4020" s="76"/>
      <c r="W4020" s="76"/>
      <c r="X4020" s="76"/>
    </row>
    <row r="4021" spans="1:24">
      <c r="A4021" s="135"/>
      <c r="B4021" s="117"/>
      <c r="C4021" s="224"/>
      <c r="D4021" s="81"/>
      <c r="E4021" s="119"/>
      <c r="F4021" s="224"/>
      <c r="G4021" s="224"/>
      <c r="H4021" s="224"/>
      <c r="I4021" s="425"/>
      <c r="J4021" s="80"/>
      <c r="K4021" s="84" t="s">
        <v>1502</v>
      </c>
      <c r="L4021" s="76">
        <f t="shared" si="264"/>
        <v>2</v>
      </c>
      <c r="M4021" s="76"/>
      <c r="N4021" s="76"/>
      <c r="O4021" s="76"/>
      <c r="P4021" s="76"/>
      <c r="Q4021" s="76"/>
      <c r="R4021" s="76"/>
      <c r="S4021" s="76">
        <v>2</v>
      </c>
      <c r="T4021" s="76"/>
      <c r="U4021" s="76"/>
      <c r="V4021" s="76"/>
      <c r="W4021" s="76"/>
      <c r="X4021" s="76"/>
    </row>
    <row r="4022" spans="1:24">
      <c r="A4022" s="135"/>
      <c r="B4022" s="117"/>
      <c r="C4022" s="224" t="s">
        <v>35</v>
      </c>
      <c r="D4022" s="115" t="s">
        <v>6117</v>
      </c>
      <c r="E4022" s="115" t="s">
        <v>6118</v>
      </c>
      <c r="F4022" s="224" t="s">
        <v>6119</v>
      </c>
      <c r="G4022" s="224" t="s">
        <v>6120</v>
      </c>
      <c r="H4022" s="224" t="s">
        <v>6121</v>
      </c>
      <c r="I4022" s="425">
        <v>3650</v>
      </c>
      <c r="J4022" s="46" t="s">
        <v>1508</v>
      </c>
      <c r="K4022" s="75" t="s">
        <v>1509</v>
      </c>
      <c r="L4022" s="76">
        <f t="shared" si="264"/>
        <v>2</v>
      </c>
      <c r="M4022" s="76"/>
      <c r="N4022" s="76">
        <v>2</v>
      </c>
      <c r="O4022" s="76"/>
      <c r="P4022" s="76"/>
      <c r="Q4022" s="76"/>
      <c r="R4022" s="76"/>
      <c r="S4022" s="76"/>
      <c r="T4022" s="76"/>
      <c r="U4022" s="76"/>
      <c r="V4022" s="76"/>
      <c r="W4022" s="76"/>
      <c r="X4022" s="76"/>
    </row>
    <row r="4023" spans="1:24">
      <c r="A4023" s="135"/>
      <c r="B4023" s="117"/>
      <c r="C4023" s="224"/>
      <c r="D4023" s="117"/>
      <c r="E4023" s="117"/>
      <c r="F4023" s="224"/>
      <c r="G4023" s="224"/>
      <c r="H4023" s="224"/>
      <c r="I4023" s="425"/>
      <c r="J4023" s="54"/>
      <c r="K4023" s="75" t="s">
        <v>1501</v>
      </c>
      <c r="L4023" s="76">
        <f t="shared" si="264"/>
        <v>0</v>
      </c>
      <c r="M4023" s="76"/>
      <c r="N4023" s="76"/>
      <c r="O4023" s="76"/>
      <c r="P4023" s="76"/>
      <c r="Q4023" s="76"/>
      <c r="R4023" s="76"/>
      <c r="S4023" s="76"/>
      <c r="T4023" s="76"/>
      <c r="U4023" s="76"/>
      <c r="V4023" s="76"/>
      <c r="W4023" s="76"/>
      <c r="X4023" s="76"/>
    </row>
    <row r="4024" spans="1:24">
      <c r="A4024" s="135"/>
      <c r="B4024" s="117"/>
      <c r="C4024" s="224"/>
      <c r="D4024" s="119"/>
      <c r="E4024" s="119"/>
      <c r="F4024" s="224"/>
      <c r="G4024" s="224"/>
      <c r="H4024" s="224"/>
      <c r="I4024" s="425"/>
      <c r="J4024" s="80"/>
      <c r="K4024" s="84" t="s">
        <v>1502</v>
      </c>
      <c r="L4024" s="76">
        <f t="shared" si="264"/>
        <v>3</v>
      </c>
      <c r="M4024" s="76"/>
      <c r="N4024" s="76"/>
      <c r="O4024" s="76"/>
      <c r="P4024" s="76"/>
      <c r="Q4024" s="76"/>
      <c r="R4024" s="76"/>
      <c r="S4024" s="76">
        <v>1</v>
      </c>
      <c r="T4024" s="76"/>
      <c r="U4024" s="76"/>
      <c r="V4024" s="76"/>
      <c r="W4024" s="76"/>
      <c r="X4024" s="76">
        <v>2</v>
      </c>
    </row>
    <row r="4025" spans="1:24">
      <c r="A4025" s="135"/>
      <c r="B4025" s="117"/>
      <c r="C4025" s="224" t="s">
        <v>35</v>
      </c>
      <c r="D4025" s="224" t="s">
        <v>6122</v>
      </c>
      <c r="E4025" s="115" t="s">
        <v>6123</v>
      </c>
      <c r="F4025" s="224" t="s">
        <v>6124</v>
      </c>
      <c r="G4025" s="224" t="s">
        <v>6125</v>
      </c>
      <c r="H4025" s="224" t="s">
        <v>6126</v>
      </c>
      <c r="I4025" s="425">
        <v>1364</v>
      </c>
      <c r="J4025" s="46" t="s">
        <v>1508</v>
      </c>
      <c r="K4025" s="75" t="s">
        <v>1509</v>
      </c>
      <c r="L4025" s="76">
        <f t="shared" si="264"/>
        <v>2</v>
      </c>
      <c r="M4025" s="76"/>
      <c r="N4025" s="76">
        <v>2</v>
      </c>
      <c r="O4025" s="76"/>
      <c r="P4025" s="76"/>
      <c r="Q4025" s="76"/>
      <c r="R4025" s="76"/>
      <c r="S4025" s="76"/>
      <c r="T4025" s="76"/>
      <c r="U4025" s="76"/>
      <c r="V4025" s="76"/>
      <c r="W4025" s="76"/>
      <c r="X4025" s="76"/>
    </row>
    <row r="4026" spans="1:24">
      <c r="A4026" s="135"/>
      <c r="B4026" s="117"/>
      <c r="C4026" s="224"/>
      <c r="D4026" s="224"/>
      <c r="E4026" s="117"/>
      <c r="F4026" s="224"/>
      <c r="G4026" s="224"/>
      <c r="H4026" s="224"/>
      <c r="I4026" s="425"/>
      <c r="J4026" s="54"/>
      <c r="K4026" s="75" t="s">
        <v>1501</v>
      </c>
      <c r="L4026" s="76">
        <f t="shared" si="264"/>
        <v>0</v>
      </c>
      <c r="M4026" s="76"/>
      <c r="N4026" s="76"/>
      <c r="O4026" s="76"/>
      <c r="P4026" s="76"/>
      <c r="Q4026" s="76"/>
      <c r="R4026" s="76"/>
      <c r="S4026" s="76"/>
      <c r="T4026" s="76"/>
      <c r="U4026" s="76"/>
      <c r="V4026" s="76"/>
      <c r="W4026" s="76"/>
      <c r="X4026" s="76"/>
    </row>
    <row r="4027" spans="1:24">
      <c r="A4027" s="135"/>
      <c r="B4027" s="117"/>
      <c r="C4027" s="224"/>
      <c r="D4027" s="224"/>
      <c r="E4027" s="119"/>
      <c r="F4027" s="224"/>
      <c r="G4027" s="224"/>
      <c r="H4027" s="224"/>
      <c r="I4027" s="425"/>
      <c r="J4027" s="80"/>
      <c r="K4027" s="84" t="s">
        <v>1502</v>
      </c>
      <c r="L4027" s="76">
        <f t="shared" si="264"/>
        <v>2</v>
      </c>
      <c r="M4027" s="76"/>
      <c r="N4027" s="76"/>
      <c r="O4027" s="76"/>
      <c r="P4027" s="76"/>
      <c r="Q4027" s="76"/>
      <c r="R4027" s="76"/>
      <c r="S4027" s="76"/>
      <c r="T4027" s="76">
        <v>2</v>
      </c>
      <c r="U4027" s="76"/>
      <c r="V4027" s="76"/>
      <c r="W4027" s="76"/>
      <c r="X4027" s="76"/>
    </row>
    <row r="4028" spans="1:24">
      <c r="A4028" s="135"/>
      <c r="B4028" s="117"/>
      <c r="C4028" s="224" t="s">
        <v>35</v>
      </c>
      <c r="D4028" s="224" t="s">
        <v>6127</v>
      </c>
      <c r="E4028" s="115" t="s">
        <v>6128</v>
      </c>
      <c r="F4028" s="224" t="s">
        <v>6129</v>
      </c>
      <c r="G4028" s="224" t="s">
        <v>6130</v>
      </c>
      <c r="H4028" s="224" t="s">
        <v>6131</v>
      </c>
      <c r="I4028" s="425">
        <v>1463</v>
      </c>
      <c r="J4028" s="46" t="s">
        <v>1508</v>
      </c>
      <c r="K4028" s="75" t="s">
        <v>1509</v>
      </c>
      <c r="L4028" s="76">
        <f>SUM(M4028:X4028)</f>
        <v>2</v>
      </c>
      <c r="M4028" s="76"/>
      <c r="N4028" s="76"/>
      <c r="O4028" s="76"/>
      <c r="P4028" s="76"/>
      <c r="Q4028" s="76"/>
      <c r="R4028" s="76"/>
      <c r="S4028" s="76">
        <v>1</v>
      </c>
      <c r="T4028" s="76"/>
      <c r="U4028" s="76"/>
      <c r="V4028" s="76"/>
      <c r="W4028" s="76"/>
      <c r="X4028" s="76">
        <v>1</v>
      </c>
    </row>
    <row r="4029" spans="1:24">
      <c r="A4029" s="135"/>
      <c r="B4029" s="117"/>
      <c r="C4029" s="224"/>
      <c r="D4029" s="224"/>
      <c r="E4029" s="117"/>
      <c r="F4029" s="224"/>
      <c r="G4029" s="224"/>
      <c r="H4029" s="224"/>
      <c r="I4029" s="425"/>
      <c r="J4029" s="54"/>
      <c r="K4029" s="75" t="s">
        <v>1501</v>
      </c>
      <c r="L4029" s="76">
        <f t="shared" ref="L4029:L4039" si="265">SUM(M4029:X4029)</f>
        <v>0</v>
      </c>
      <c r="M4029" s="76"/>
      <c r="N4029" s="76"/>
      <c r="O4029" s="76"/>
      <c r="P4029" s="76"/>
      <c r="Q4029" s="76"/>
      <c r="R4029" s="76"/>
      <c r="S4029" s="76"/>
      <c r="T4029" s="76"/>
      <c r="U4029" s="76"/>
      <c r="V4029" s="76"/>
      <c r="W4029" s="76"/>
      <c r="X4029" s="76"/>
    </row>
    <row r="4030" spans="1:24">
      <c r="A4030" s="135"/>
      <c r="B4030" s="117"/>
      <c r="C4030" s="224"/>
      <c r="D4030" s="224"/>
      <c r="E4030" s="119"/>
      <c r="F4030" s="224"/>
      <c r="G4030" s="224"/>
      <c r="H4030" s="224"/>
      <c r="I4030" s="425"/>
      <c r="J4030" s="80"/>
      <c r="K4030" s="84" t="s">
        <v>1502</v>
      </c>
      <c r="L4030" s="76">
        <f t="shared" si="265"/>
        <v>4</v>
      </c>
      <c r="M4030" s="76"/>
      <c r="N4030" s="76">
        <v>1</v>
      </c>
      <c r="O4030" s="76"/>
      <c r="P4030" s="76"/>
      <c r="Q4030" s="76"/>
      <c r="R4030" s="76"/>
      <c r="S4030" s="76"/>
      <c r="T4030" s="76">
        <v>2</v>
      </c>
      <c r="U4030" s="76"/>
      <c r="V4030" s="76"/>
      <c r="W4030" s="76"/>
      <c r="X4030" s="76">
        <v>1</v>
      </c>
    </row>
    <row r="4031" spans="1:24">
      <c r="A4031" s="135"/>
      <c r="B4031" s="117"/>
      <c r="C4031" s="224" t="s">
        <v>35</v>
      </c>
      <c r="D4031" s="224" t="s">
        <v>6132</v>
      </c>
      <c r="E4031" s="115" t="s">
        <v>6133</v>
      </c>
      <c r="F4031" s="224" t="s">
        <v>6134</v>
      </c>
      <c r="G4031" s="224" t="s">
        <v>6135</v>
      </c>
      <c r="H4031" s="224" t="s">
        <v>6136</v>
      </c>
      <c r="I4031" s="425">
        <v>10819</v>
      </c>
      <c r="J4031" s="46" t="s">
        <v>1508</v>
      </c>
      <c r="K4031" s="75" t="s">
        <v>1509</v>
      </c>
      <c r="L4031" s="76">
        <f t="shared" si="265"/>
        <v>5</v>
      </c>
      <c r="M4031" s="76"/>
      <c r="N4031" s="76">
        <v>1</v>
      </c>
      <c r="O4031" s="76"/>
      <c r="P4031" s="76"/>
      <c r="Q4031" s="76"/>
      <c r="R4031" s="76"/>
      <c r="S4031" s="76">
        <v>1</v>
      </c>
      <c r="T4031" s="76">
        <v>1</v>
      </c>
      <c r="U4031" s="76"/>
      <c r="V4031" s="76"/>
      <c r="W4031" s="76"/>
      <c r="X4031" s="76">
        <v>2</v>
      </c>
    </row>
    <row r="4032" spans="1:24">
      <c r="A4032" s="135"/>
      <c r="B4032" s="117"/>
      <c r="C4032" s="224"/>
      <c r="D4032" s="224"/>
      <c r="E4032" s="117"/>
      <c r="F4032" s="224"/>
      <c r="G4032" s="224"/>
      <c r="H4032" s="224"/>
      <c r="I4032" s="425"/>
      <c r="J4032" s="54"/>
      <c r="K4032" s="75" t="s">
        <v>1501</v>
      </c>
      <c r="L4032" s="76">
        <f t="shared" si="265"/>
        <v>0</v>
      </c>
      <c r="M4032" s="76"/>
      <c r="N4032" s="76"/>
      <c r="O4032" s="76"/>
      <c r="P4032" s="76"/>
      <c r="Q4032" s="76"/>
      <c r="R4032" s="76"/>
      <c r="S4032" s="76"/>
      <c r="T4032" s="76"/>
      <c r="U4032" s="76"/>
      <c r="V4032" s="76"/>
      <c r="W4032" s="76"/>
      <c r="X4032" s="76"/>
    </row>
    <row r="4033" spans="1:24">
      <c r="A4033" s="135"/>
      <c r="B4033" s="117"/>
      <c r="C4033" s="224"/>
      <c r="D4033" s="224"/>
      <c r="E4033" s="119"/>
      <c r="F4033" s="224"/>
      <c r="G4033" s="224"/>
      <c r="H4033" s="224"/>
      <c r="I4033" s="425"/>
      <c r="J4033" s="80"/>
      <c r="K4033" s="84" t="s">
        <v>1502</v>
      </c>
      <c r="L4033" s="76">
        <f t="shared" si="265"/>
        <v>6</v>
      </c>
      <c r="M4033" s="76"/>
      <c r="N4033" s="76"/>
      <c r="O4033" s="76"/>
      <c r="P4033" s="76"/>
      <c r="Q4033" s="76"/>
      <c r="R4033" s="76"/>
      <c r="S4033" s="76">
        <v>2</v>
      </c>
      <c r="T4033" s="76">
        <v>4</v>
      </c>
      <c r="U4033" s="76"/>
      <c r="V4033" s="76"/>
      <c r="W4033" s="76"/>
      <c r="X4033" s="76"/>
    </row>
    <row r="4034" spans="1:24">
      <c r="A4034" s="135"/>
      <c r="B4034" s="117"/>
      <c r="C4034" s="224" t="s">
        <v>33</v>
      </c>
      <c r="D4034" s="224" t="s">
        <v>6137</v>
      </c>
      <c r="E4034" s="115" t="s">
        <v>6138</v>
      </c>
      <c r="F4034" s="224" t="s">
        <v>6139</v>
      </c>
      <c r="G4034" s="224" t="s">
        <v>6140</v>
      </c>
      <c r="H4034" s="224" t="s">
        <v>6141</v>
      </c>
      <c r="I4034" s="425">
        <v>8388</v>
      </c>
      <c r="J4034" s="46" t="s">
        <v>1508</v>
      </c>
      <c r="K4034" s="75" t="s">
        <v>1509</v>
      </c>
      <c r="L4034" s="76">
        <f t="shared" si="265"/>
        <v>0</v>
      </c>
      <c r="M4034" s="76"/>
      <c r="N4034" s="76"/>
      <c r="O4034" s="76"/>
      <c r="P4034" s="76"/>
      <c r="Q4034" s="76"/>
      <c r="R4034" s="76"/>
      <c r="S4034" s="76"/>
      <c r="T4034" s="76"/>
      <c r="U4034" s="76"/>
      <c r="V4034" s="76"/>
      <c r="W4034" s="76"/>
      <c r="X4034" s="76"/>
    </row>
    <row r="4035" spans="1:24">
      <c r="A4035" s="135"/>
      <c r="B4035" s="117"/>
      <c r="C4035" s="224"/>
      <c r="D4035" s="224"/>
      <c r="E4035" s="117"/>
      <c r="F4035" s="224"/>
      <c r="G4035" s="224"/>
      <c r="H4035" s="224"/>
      <c r="I4035" s="425"/>
      <c r="J4035" s="54"/>
      <c r="K4035" s="75" t="s">
        <v>1501</v>
      </c>
      <c r="L4035" s="76">
        <f t="shared" si="265"/>
        <v>0</v>
      </c>
      <c r="M4035" s="76"/>
      <c r="N4035" s="76"/>
      <c r="O4035" s="76"/>
      <c r="P4035" s="76"/>
      <c r="Q4035" s="76"/>
      <c r="R4035" s="76"/>
      <c r="S4035" s="76"/>
      <c r="T4035" s="76"/>
      <c r="U4035" s="76"/>
      <c r="V4035" s="76"/>
      <c r="W4035" s="76"/>
      <c r="X4035" s="76"/>
    </row>
    <row r="4036" spans="1:24">
      <c r="A4036" s="135"/>
      <c r="B4036" s="117"/>
      <c r="C4036" s="224"/>
      <c r="D4036" s="224"/>
      <c r="E4036" s="119"/>
      <c r="F4036" s="224"/>
      <c r="G4036" s="224"/>
      <c r="H4036" s="224"/>
      <c r="I4036" s="425"/>
      <c r="J4036" s="80"/>
      <c r="K4036" s="84" t="s">
        <v>1502</v>
      </c>
      <c r="L4036" s="76">
        <f t="shared" si="265"/>
        <v>6</v>
      </c>
      <c r="M4036" s="76"/>
      <c r="N4036" s="76"/>
      <c r="O4036" s="76"/>
      <c r="P4036" s="76"/>
      <c r="Q4036" s="76"/>
      <c r="R4036" s="76"/>
      <c r="S4036" s="76">
        <v>1</v>
      </c>
      <c r="T4036" s="76">
        <v>5</v>
      </c>
      <c r="U4036" s="76"/>
      <c r="V4036" s="76"/>
      <c r="W4036" s="76"/>
      <c r="X4036" s="76"/>
    </row>
    <row r="4037" spans="1:24">
      <c r="A4037" s="135"/>
      <c r="B4037" s="117"/>
      <c r="C4037" s="224" t="s">
        <v>33</v>
      </c>
      <c r="D4037" s="115" t="s">
        <v>6142</v>
      </c>
      <c r="E4037" s="115" t="s">
        <v>6143</v>
      </c>
      <c r="F4037" s="224" t="s">
        <v>6144</v>
      </c>
      <c r="G4037" s="224" t="s">
        <v>6145</v>
      </c>
      <c r="H4037" s="224" t="s">
        <v>6146</v>
      </c>
      <c r="I4037" s="425">
        <v>0</v>
      </c>
      <c r="J4037" s="46" t="s">
        <v>1508</v>
      </c>
      <c r="K4037" s="75" t="s">
        <v>1509</v>
      </c>
      <c r="L4037" s="76">
        <f t="shared" si="265"/>
        <v>0</v>
      </c>
      <c r="M4037" s="76"/>
      <c r="N4037" s="76"/>
      <c r="O4037" s="76"/>
      <c r="P4037" s="76"/>
      <c r="Q4037" s="76"/>
      <c r="R4037" s="76"/>
      <c r="S4037" s="76"/>
      <c r="T4037" s="76"/>
      <c r="U4037" s="76"/>
      <c r="V4037" s="76"/>
      <c r="W4037" s="76"/>
      <c r="X4037" s="76"/>
    </row>
    <row r="4038" spans="1:24">
      <c r="A4038" s="135"/>
      <c r="B4038" s="117"/>
      <c r="C4038" s="224"/>
      <c r="D4038" s="117"/>
      <c r="E4038" s="117"/>
      <c r="F4038" s="224"/>
      <c r="G4038" s="224"/>
      <c r="H4038" s="224"/>
      <c r="I4038" s="425"/>
      <c r="J4038" s="54"/>
      <c r="K4038" s="75" t="s">
        <v>1501</v>
      </c>
      <c r="L4038" s="76">
        <f t="shared" si="265"/>
        <v>0</v>
      </c>
      <c r="M4038" s="76"/>
      <c r="N4038" s="76"/>
      <c r="O4038" s="76"/>
      <c r="P4038" s="76"/>
      <c r="Q4038" s="76"/>
      <c r="R4038" s="76"/>
      <c r="S4038" s="76"/>
      <c r="T4038" s="76"/>
      <c r="U4038" s="76"/>
      <c r="V4038" s="76"/>
      <c r="W4038" s="76"/>
      <c r="X4038" s="76"/>
    </row>
    <row r="4039" spans="1:24">
      <c r="A4039" s="135"/>
      <c r="B4039" s="117"/>
      <c r="C4039" s="224"/>
      <c r="D4039" s="119"/>
      <c r="E4039" s="119"/>
      <c r="F4039" s="224"/>
      <c r="G4039" s="224"/>
      <c r="H4039" s="224"/>
      <c r="I4039" s="425"/>
      <c r="J4039" s="80"/>
      <c r="K4039" s="84" t="s">
        <v>1502</v>
      </c>
      <c r="L4039" s="76">
        <f t="shared" si="265"/>
        <v>2</v>
      </c>
      <c r="M4039" s="76"/>
      <c r="N4039" s="76"/>
      <c r="O4039" s="76"/>
      <c r="P4039" s="76"/>
      <c r="Q4039" s="76"/>
      <c r="R4039" s="76"/>
      <c r="S4039" s="76"/>
      <c r="T4039" s="76">
        <v>2</v>
      </c>
      <c r="U4039" s="76"/>
      <c r="V4039" s="76"/>
      <c r="W4039" s="76"/>
      <c r="X4039" s="76"/>
    </row>
    <row r="4040" spans="1:24">
      <c r="A4040" s="135"/>
      <c r="B4040" s="117"/>
      <c r="C4040" s="224" t="s">
        <v>33</v>
      </c>
      <c r="D4040" s="224" t="s">
        <v>6147</v>
      </c>
      <c r="E4040" s="115" t="s">
        <v>6148</v>
      </c>
      <c r="F4040" s="224" t="s">
        <v>6149</v>
      </c>
      <c r="G4040" s="224" t="s">
        <v>6150</v>
      </c>
      <c r="H4040" s="474"/>
      <c r="I4040" s="425">
        <v>4575</v>
      </c>
      <c r="J4040" s="46" t="s">
        <v>1508</v>
      </c>
      <c r="K4040" s="75" t="s">
        <v>1509</v>
      </c>
      <c r="L4040" s="76">
        <f>SUM(M4040:X4040)</f>
        <v>0</v>
      </c>
      <c r="M4040" s="76"/>
      <c r="N4040" s="76"/>
      <c r="O4040" s="76"/>
      <c r="P4040" s="76"/>
      <c r="Q4040" s="76"/>
      <c r="R4040" s="76"/>
      <c r="S4040" s="76"/>
      <c r="T4040" s="76"/>
      <c r="U4040" s="76"/>
      <c r="V4040" s="76"/>
      <c r="W4040" s="76"/>
      <c r="X4040" s="76"/>
    </row>
    <row r="4041" spans="1:24">
      <c r="A4041" s="135"/>
      <c r="B4041" s="117"/>
      <c r="C4041" s="224"/>
      <c r="D4041" s="224"/>
      <c r="E4041" s="117"/>
      <c r="F4041" s="224"/>
      <c r="G4041" s="224"/>
      <c r="H4041" s="474"/>
      <c r="I4041" s="425"/>
      <c r="J4041" s="54"/>
      <c r="K4041" s="75" t="s">
        <v>1501</v>
      </c>
      <c r="L4041" s="76">
        <f t="shared" ref="L4041:L4051" si="266">SUM(M4041:X4041)</f>
        <v>0</v>
      </c>
      <c r="M4041" s="76"/>
      <c r="N4041" s="76"/>
      <c r="O4041" s="76"/>
      <c r="P4041" s="76"/>
      <c r="Q4041" s="76"/>
      <c r="R4041" s="76"/>
      <c r="S4041" s="76"/>
      <c r="T4041" s="76"/>
      <c r="U4041" s="76"/>
      <c r="V4041" s="76"/>
      <c r="W4041" s="76"/>
      <c r="X4041" s="76"/>
    </row>
    <row r="4042" spans="1:24">
      <c r="A4042" s="135"/>
      <c r="B4042" s="117"/>
      <c r="C4042" s="224"/>
      <c r="D4042" s="224"/>
      <c r="E4042" s="119"/>
      <c r="F4042" s="224"/>
      <c r="G4042" s="224"/>
      <c r="H4042" s="474"/>
      <c r="I4042" s="425"/>
      <c r="J4042" s="80"/>
      <c r="K4042" s="84" t="s">
        <v>1502</v>
      </c>
      <c r="L4042" s="76">
        <f t="shared" si="266"/>
        <v>2</v>
      </c>
      <c r="M4042" s="76"/>
      <c r="N4042" s="76"/>
      <c r="O4042" s="76"/>
      <c r="P4042" s="76"/>
      <c r="Q4042" s="76"/>
      <c r="R4042" s="76"/>
      <c r="S4042" s="76"/>
      <c r="T4042" s="76">
        <v>2</v>
      </c>
      <c r="U4042" s="76"/>
      <c r="V4042" s="76"/>
      <c r="W4042" s="76"/>
      <c r="X4042" s="76"/>
    </row>
    <row r="4043" spans="1:24">
      <c r="A4043" s="135"/>
      <c r="B4043" s="117"/>
      <c r="C4043" s="224" t="s">
        <v>31</v>
      </c>
      <c r="D4043" s="224" t="s">
        <v>6151</v>
      </c>
      <c r="E4043" s="115" t="s">
        <v>6152</v>
      </c>
      <c r="F4043" s="224" t="s">
        <v>6153</v>
      </c>
      <c r="G4043" s="224" t="s">
        <v>6154</v>
      </c>
      <c r="H4043" s="474"/>
      <c r="I4043" s="425">
        <v>0</v>
      </c>
      <c r="J4043" s="46" t="s">
        <v>1508</v>
      </c>
      <c r="K4043" s="75" t="s">
        <v>1509</v>
      </c>
      <c r="L4043" s="76">
        <f t="shared" si="266"/>
        <v>2</v>
      </c>
      <c r="M4043" s="76">
        <v>2</v>
      </c>
      <c r="N4043" s="76"/>
      <c r="O4043" s="76"/>
      <c r="P4043" s="76"/>
      <c r="Q4043" s="76"/>
      <c r="R4043" s="76"/>
      <c r="S4043" s="76"/>
      <c r="T4043" s="76"/>
      <c r="U4043" s="76"/>
      <c r="V4043" s="76"/>
      <c r="W4043" s="76"/>
      <c r="X4043" s="76"/>
    </row>
    <row r="4044" spans="1:24">
      <c r="A4044" s="135"/>
      <c r="B4044" s="117"/>
      <c r="C4044" s="224"/>
      <c r="D4044" s="224"/>
      <c r="E4044" s="117"/>
      <c r="F4044" s="224"/>
      <c r="G4044" s="224"/>
      <c r="H4044" s="474"/>
      <c r="I4044" s="425"/>
      <c r="J4044" s="54"/>
      <c r="K4044" s="75" t="s">
        <v>1501</v>
      </c>
      <c r="L4044" s="76">
        <f t="shared" si="266"/>
        <v>0</v>
      </c>
      <c r="M4044" s="76"/>
      <c r="N4044" s="76"/>
      <c r="O4044" s="76"/>
      <c r="P4044" s="76"/>
      <c r="Q4044" s="76"/>
      <c r="R4044" s="76"/>
      <c r="S4044" s="76"/>
      <c r="T4044" s="76"/>
      <c r="U4044" s="76"/>
      <c r="V4044" s="76"/>
      <c r="W4044" s="76"/>
      <c r="X4044" s="76"/>
    </row>
    <row r="4045" spans="1:24">
      <c r="A4045" s="135"/>
      <c r="B4045" s="117"/>
      <c r="C4045" s="224"/>
      <c r="D4045" s="224"/>
      <c r="E4045" s="119"/>
      <c r="F4045" s="224"/>
      <c r="G4045" s="224"/>
      <c r="H4045" s="474"/>
      <c r="I4045" s="425"/>
      <c r="J4045" s="80"/>
      <c r="K4045" s="84" t="s">
        <v>1502</v>
      </c>
      <c r="L4045" s="76">
        <f t="shared" si="266"/>
        <v>0</v>
      </c>
      <c r="M4045" s="76"/>
      <c r="N4045" s="76"/>
      <c r="O4045" s="76"/>
      <c r="P4045" s="76"/>
      <c r="Q4045" s="76"/>
      <c r="R4045" s="76"/>
      <c r="S4045" s="76"/>
      <c r="T4045" s="76"/>
      <c r="U4045" s="76"/>
      <c r="V4045" s="76"/>
      <c r="W4045" s="76"/>
      <c r="X4045" s="76"/>
    </row>
    <row r="4046" spans="1:24">
      <c r="A4046" s="135"/>
      <c r="B4046" s="117"/>
      <c r="C4046" s="224" t="s">
        <v>31</v>
      </c>
      <c r="D4046" s="224" t="s">
        <v>6155</v>
      </c>
      <c r="E4046" s="115" t="s">
        <v>6156</v>
      </c>
      <c r="F4046" s="224" t="s">
        <v>6157</v>
      </c>
      <c r="G4046" s="224" t="s">
        <v>6158</v>
      </c>
      <c r="H4046" s="474"/>
      <c r="I4046" s="425">
        <v>3210</v>
      </c>
      <c r="J4046" s="46" t="s">
        <v>1508</v>
      </c>
      <c r="K4046" s="75" t="s">
        <v>1509</v>
      </c>
      <c r="L4046" s="76">
        <f t="shared" si="266"/>
        <v>3</v>
      </c>
      <c r="M4046" s="76"/>
      <c r="N4046" s="76"/>
      <c r="O4046" s="76"/>
      <c r="P4046" s="76"/>
      <c r="Q4046" s="76"/>
      <c r="R4046" s="76"/>
      <c r="S4046" s="76"/>
      <c r="T4046" s="76">
        <v>1</v>
      </c>
      <c r="U4046" s="76"/>
      <c r="V4046" s="76"/>
      <c r="W4046" s="76"/>
      <c r="X4046" s="76">
        <v>2</v>
      </c>
    </row>
    <row r="4047" spans="1:24">
      <c r="A4047" s="135"/>
      <c r="B4047" s="117"/>
      <c r="C4047" s="224"/>
      <c r="D4047" s="224"/>
      <c r="E4047" s="117"/>
      <c r="F4047" s="224"/>
      <c r="G4047" s="224"/>
      <c r="H4047" s="474"/>
      <c r="I4047" s="425"/>
      <c r="J4047" s="54"/>
      <c r="K4047" s="75" t="s">
        <v>1501</v>
      </c>
      <c r="L4047" s="76">
        <f t="shared" si="266"/>
        <v>0</v>
      </c>
      <c r="M4047" s="76"/>
      <c r="N4047" s="76"/>
      <c r="O4047" s="76"/>
      <c r="P4047" s="76"/>
      <c r="Q4047" s="76"/>
      <c r="R4047" s="76"/>
      <c r="S4047" s="76"/>
      <c r="T4047" s="76"/>
      <c r="U4047" s="76"/>
      <c r="V4047" s="76"/>
      <c r="W4047" s="76"/>
      <c r="X4047" s="76"/>
    </row>
    <row r="4048" spans="1:24">
      <c r="A4048" s="135"/>
      <c r="B4048" s="117"/>
      <c r="C4048" s="224"/>
      <c r="D4048" s="224"/>
      <c r="E4048" s="119"/>
      <c r="F4048" s="224"/>
      <c r="G4048" s="224"/>
      <c r="H4048" s="474"/>
      <c r="I4048" s="425"/>
      <c r="J4048" s="80"/>
      <c r="K4048" s="84" t="s">
        <v>1502</v>
      </c>
      <c r="L4048" s="76">
        <f t="shared" si="266"/>
        <v>0</v>
      </c>
      <c r="M4048" s="76"/>
      <c r="N4048" s="76"/>
      <c r="O4048" s="76"/>
      <c r="P4048" s="76"/>
      <c r="Q4048" s="76"/>
      <c r="R4048" s="76"/>
      <c r="S4048" s="76"/>
      <c r="T4048" s="76"/>
      <c r="U4048" s="76"/>
      <c r="V4048" s="76"/>
      <c r="W4048" s="76"/>
      <c r="X4048" s="76"/>
    </row>
    <row r="4049" spans="1:24">
      <c r="A4049" s="135"/>
      <c r="B4049" s="117"/>
      <c r="C4049" s="224" t="s">
        <v>35</v>
      </c>
      <c r="D4049" s="224" t="s">
        <v>6159</v>
      </c>
      <c r="E4049" s="115" t="s">
        <v>6160</v>
      </c>
      <c r="F4049" s="224" t="s">
        <v>6161</v>
      </c>
      <c r="G4049" s="224" t="s">
        <v>6162</v>
      </c>
      <c r="H4049" s="474"/>
      <c r="I4049" s="425">
        <v>0</v>
      </c>
      <c r="J4049" s="46" t="s">
        <v>1508</v>
      </c>
      <c r="K4049" s="75" t="s">
        <v>1509</v>
      </c>
      <c r="L4049" s="76">
        <f t="shared" si="266"/>
        <v>2</v>
      </c>
      <c r="M4049" s="76">
        <v>2</v>
      </c>
      <c r="N4049" s="76"/>
      <c r="O4049" s="76"/>
      <c r="P4049" s="76"/>
      <c r="Q4049" s="76"/>
      <c r="R4049" s="76"/>
      <c r="S4049" s="76"/>
      <c r="T4049" s="76"/>
      <c r="U4049" s="76"/>
      <c r="V4049" s="76"/>
      <c r="W4049" s="76"/>
      <c r="X4049" s="76"/>
    </row>
    <row r="4050" spans="1:24">
      <c r="A4050" s="135"/>
      <c r="B4050" s="117"/>
      <c r="C4050" s="224"/>
      <c r="D4050" s="224"/>
      <c r="E4050" s="117"/>
      <c r="F4050" s="224"/>
      <c r="G4050" s="224"/>
      <c r="H4050" s="474"/>
      <c r="I4050" s="425"/>
      <c r="J4050" s="54"/>
      <c r="K4050" s="75" t="s">
        <v>1501</v>
      </c>
      <c r="L4050" s="76">
        <f t="shared" si="266"/>
        <v>0</v>
      </c>
      <c r="M4050" s="76"/>
      <c r="N4050" s="76"/>
      <c r="O4050" s="76"/>
      <c r="P4050" s="76"/>
      <c r="Q4050" s="76"/>
      <c r="R4050" s="76"/>
      <c r="S4050" s="76"/>
      <c r="T4050" s="76"/>
      <c r="U4050" s="76"/>
      <c r="V4050" s="76"/>
      <c r="W4050" s="76"/>
      <c r="X4050" s="76"/>
    </row>
    <row r="4051" spans="1:24">
      <c r="A4051" s="135"/>
      <c r="B4051" s="117"/>
      <c r="C4051" s="224"/>
      <c r="D4051" s="224"/>
      <c r="E4051" s="119"/>
      <c r="F4051" s="224"/>
      <c r="G4051" s="224"/>
      <c r="H4051" s="474"/>
      <c r="I4051" s="425"/>
      <c r="J4051" s="80"/>
      <c r="K4051" s="84" t="s">
        <v>1502</v>
      </c>
      <c r="L4051" s="76">
        <f t="shared" si="266"/>
        <v>2</v>
      </c>
      <c r="M4051" s="76">
        <v>2</v>
      </c>
      <c r="N4051" s="76"/>
      <c r="O4051" s="76"/>
      <c r="P4051" s="76"/>
      <c r="Q4051" s="76"/>
      <c r="R4051" s="76"/>
      <c r="S4051" s="76"/>
      <c r="T4051" s="76"/>
      <c r="U4051" s="76"/>
      <c r="V4051" s="76"/>
      <c r="W4051" s="76"/>
      <c r="X4051" s="76"/>
    </row>
    <row r="4052" spans="1:24">
      <c r="A4052" s="135"/>
      <c r="B4052" s="117"/>
      <c r="C4052" s="224" t="s">
        <v>31</v>
      </c>
      <c r="D4052" s="115" t="s">
        <v>6163</v>
      </c>
      <c r="E4052" s="115" t="s">
        <v>6164</v>
      </c>
      <c r="F4052" s="224" t="s">
        <v>6165</v>
      </c>
      <c r="G4052" s="224" t="s">
        <v>6166</v>
      </c>
      <c r="H4052" s="224" t="s">
        <v>6167</v>
      </c>
      <c r="I4052" s="425">
        <v>0</v>
      </c>
      <c r="J4052" s="46" t="s">
        <v>1508</v>
      </c>
      <c r="K4052" s="75" t="s">
        <v>1509</v>
      </c>
      <c r="L4052" s="76">
        <f>SUM(M4052:X4052)</f>
        <v>3</v>
      </c>
      <c r="M4052" s="76">
        <v>3</v>
      </c>
      <c r="N4052" s="76"/>
      <c r="O4052" s="76"/>
      <c r="P4052" s="76"/>
      <c r="Q4052" s="76"/>
      <c r="R4052" s="76"/>
      <c r="S4052" s="76"/>
      <c r="T4052" s="76"/>
      <c r="U4052" s="76"/>
      <c r="V4052" s="76"/>
      <c r="W4052" s="76"/>
      <c r="X4052" s="76"/>
    </row>
    <row r="4053" spans="1:24">
      <c r="A4053" s="135"/>
      <c r="B4053" s="117"/>
      <c r="C4053" s="224"/>
      <c r="D4053" s="117"/>
      <c r="E4053" s="117"/>
      <c r="F4053" s="224"/>
      <c r="G4053" s="224"/>
      <c r="H4053" s="224"/>
      <c r="I4053" s="425"/>
      <c r="J4053" s="54"/>
      <c r="K4053" s="75" t="s">
        <v>1501</v>
      </c>
      <c r="L4053" s="76">
        <f t="shared" ref="L4053:L4063" si="267">SUM(M4053:X4053)</f>
        <v>0</v>
      </c>
      <c r="M4053" s="76"/>
      <c r="N4053" s="76"/>
      <c r="O4053" s="76"/>
      <c r="P4053" s="76"/>
      <c r="Q4053" s="76"/>
      <c r="R4053" s="76"/>
      <c r="S4053" s="76"/>
      <c r="T4053" s="76"/>
      <c r="U4053" s="76"/>
      <c r="V4053" s="76"/>
      <c r="W4053" s="76"/>
      <c r="X4053" s="76"/>
    </row>
    <row r="4054" spans="1:24">
      <c r="A4054" s="135"/>
      <c r="B4054" s="117"/>
      <c r="C4054" s="224"/>
      <c r="D4054" s="119"/>
      <c r="E4054" s="119"/>
      <c r="F4054" s="224"/>
      <c r="G4054" s="224"/>
      <c r="H4054" s="224"/>
      <c r="I4054" s="425"/>
      <c r="J4054" s="80"/>
      <c r="K4054" s="84" t="s">
        <v>1502</v>
      </c>
      <c r="L4054" s="76">
        <f t="shared" si="267"/>
        <v>0</v>
      </c>
      <c r="M4054" s="76"/>
      <c r="N4054" s="76"/>
      <c r="O4054" s="76"/>
      <c r="P4054" s="76"/>
      <c r="Q4054" s="76"/>
      <c r="R4054" s="76"/>
      <c r="S4054" s="76"/>
      <c r="T4054" s="76"/>
      <c r="U4054" s="76"/>
      <c r="V4054" s="76"/>
      <c r="W4054" s="76"/>
      <c r="X4054" s="76"/>
    </row>
    <row r="4055" spans="1:24">
      <c r="A4055" s="135"/>
      <c r="B4055" s="117"/>
      <c r="C4055" s="224" t="s">
        <v>31</v>
      </c>
      <c r="D4055" s="224" t="s">
        <v>6168</v>
      </c>
      <c r="E4055" s="115" t="s">
        <v>6169</v>
      </c>
      <c r="F4055" s="224" t="s">
        <v>6170</v>
      </c>
      <c r="G4055" s="224" t="s">
        <v>6171</v>
      </c>
      <c r="H4055" s="474"/>
      <c r="I4055" s="425">
        <v>0</v>
      </c>
      <c r="J4055" s="46" t="s">
        <v>1508</v>
      </c>
      <c r="K4055" s="75" t="s">
        <v>1509</v>
      </c>
      <c r="L4055" s="76">
        <f t="shared" si="267"/>
        <v>2</v>
      </c>
      <c r="M4055" s="76">
        <v>2</v>
      </c>
      <c r="N4055" s="76"/>
      <c r="O4055" s="76"/>
      <c r="P4055" s="76"/>
      <c r="Q4055" s="76"/>
      <c r="R4055" s="76"/>
      <c r="S4055" s="76"/>
      <c r="T4055" s="76"/>
      <c r="U4055" s="76"/>
      <c r="V4055" s="76"/>
      <c r="W4055" s="76"/>
      <c r="X4055" s="76"/>
    </row>
    <row r="4056" spans="1:24">
      <c r="A4056" s="135"/>
      <c r="B4056" s="117"/>
      <c r="C4056" s="224"/>
      <c r="D4056" s="224"/>
      <c r="E4056" s="117"/>
      <c r="F4056" s="224"/>
      <c r="G4056" s="224"/>
      <c r="H4056" s="474"/>
      <c r="I4056" s="425"/>
      <c r="J4056" s="54"/>
      <c r="K4056" s="75" t="s">
        <v>1501</v>
      </c>
      <c r="L4056" s="76">
        <f t="shared" si="267"/>
        <v>0</v>
      </c>
      <c r="M4056" s="76"/>
      <c r="N4056" s="76"/>
      <c r="O4056" s="76"/>
      <c r="P4056" s="76"/>
      <c r="Q4056" s="76"/>
      <c r="R4056" s="76"/>
      <c r="S4056" s="76"/>
      <c r="T4056" s="76"/>
      <c r="U4056" s="76"/>
      <c r="V4056" s="76"/>
      <c r="W4056" s="76"/>
      <c r="X4056" s="76"/>
    </row>
    <row r="4057" spans="1:24">
      <c r="A4057" s="135"/>
      <c r="B4057" s="117"/>
      <c r="C4057" s="224"/>
      <c r="D4057" s="224"/>
      <c r="E4057" s="119"/>
      <c r="F4057" s="224"/>
      <c r="G4057" s="224"/>
      <c r="H4057" s="474"/>
      <c r="I4057" s="425"/>
      <c r="J4057" s="80"/>
      <c r="K4057" s="84" t="s">
        <v>1502</v>
      </c>
      <c r="L4057" s="76">
        <f t="shared" si="267"/>
        <v>0</v>
      </c>
      <c r="M4057" s="76"/>
      <c r="N4057" s="76"/>
      <c r="O4057" s="76"/>
      <c r="P4057" s="76"/>
      <c r="Q4057" s="76"/>
      <c r="R4057" s="76"/>
      <c r="S4057" s="76"/>
      <c r="T4057" s="76"/>
      <c r="U4057" s="76"/>
      <c r="V4057" s="76"/>
      <c r="W4057" s="76"/>
      <c r="X4057" s="76"/>
    </row>
    <row r="4058" spans="1:24">
      <c r="A4058" s="135"/>
      <c r="B4058" s="117"/>
      <c r="C4058" s="224" t="s">
        <v>31</v>
      </c>
      <c r="D4058" s="58" t="s">
        <v>6172</v>
      </c>
      <c r="E4058" s="58" t="s">
        <v>6173</v>
      </c>
      <c r="F4058" s="58" t="s">
        <v>6174</v>
      </c>
      <c r="G4058" s="58" t="s">
        <v>6175</v>
      </c>
      <c r="H4058" s="58" t="s">
        <v>6176</v>
      </c>
      <c r="I4058" s="425">
        <v>140</v>
      </c>
      <c r="J4058" s="46" t="s">
        <v>1508</v>
      </c>
      <c r="K4058" s="75" t="s">
        <v>1509</v>
      </c>
      <c r="L4058" s="76">
        <f t="shared" si="267"/>
        <v>3</v>
      </c>
      <c r="M4058" s="76"/>
      <c r="N4058" s="76"/>
      <c r="O4058" s="76"/>
      <c r="P4058" s="76"/>
      <c r="Q4058" s="76"/>
      <c r="R4058" s="76"/>
      <c r="S4058" s="76">
        <v>1</v>
      </c>
      <c r="T4058" s="76">
        <v>1</v>
      </c>
      <c r="U4058" s="76"/>
      <c r="V4058" s="76"/>
      <c r="W4058" s="76"/>
      <c r="X4058" s="76">
        <v>1</v>
      </c>
    </row>
    <row r="4059" spans="1:24">
      <c r="A4059" s="135"/>
      <c r="B4059" s="117"/>
      <c r="C4059" s="224"/>
      <c r="D4059" s="77"/>
      <c r="E4059" s="77"/>
      <c r="F4059" s="77"/>
      <c r="G4059" s="77"/>
      <c r="H4059" s="77"/>
      <c r="I4059" s="425"/>
      <c r="J4059" s="54"/>
      <c r="K4059" s="75" t="s">
        <v>1501</v>
      </c>
      <c r="L4059" s="76">
        <f t="shared" si="267"/>
        <v>0</v>
      </c>
      <c r="M4059" s="76"/>
      <c r="N4059" s="76"/>
      <c r="O4059" s="76"/>
      <c r="P4059" s="76"/>
      <c r="Q4059" s="76"/>
      <c r="R4059" s="76"/>
      <c r="S4059" s="76"/>
      <c r="T4059" s="76"/>
      <c r="U4059" s="76"/>
      <c r="V4059" s="76"/>
      <c r="W4059" s="76"/>
      <c r="X4059" s="76"/>
    </row>
    <row r="4060" spans="1:24">
      <c r="A4060" s="135"/>
      <c r="B4060" s="117"/>
      <c r="C4060" s="224"/>
      <c r="D4060" s="81"/>
      <c r="E4060" s="81"/>
      <c r="F4060" s="81"/>
      <c r="G4060" s="81"/>
      <c r="H4060" s="81"/>
      <c r="I4060" s="425"/>
      <c r="J4060" s="80"/>
      <c r="K4060" s="84" t="s">
        <v>1502</v>
      </c>
      <c r="L4060" s="76">
        <f t="shared" si="267"/>
        <v>0</v>
      </c>
      <c r="M4060" s="76"/>
      <c r="N4060" s="76"/>
      <c r="O4060" s="76"/>
      <c r="P4060" s="76"/>
      <c r="Q4060" s="76"/>
      <c r="R4060" s="76"/>
      <c r="S4060" s="76"/>
      <c r="T4060" s="76"/>
      <c r="U4060" s="76"/>
      <c r="V4060" s="76"/>
      <c r="W4060" s="76"/>
      <c r="X4060" s="76"/>
    </row>
    <row r="4061" spans="1:24">
      <c r="A4061" s="135"/>
      <c r="B4061" s="117"/>
      <c r="C4061" s="224" t="s">
        <v>31</v>
      </c>
      <c r="D4061" s="58" t="s">
        <v>6177</v>
      </c>
      <c r="E4061" s="58" t="s">
        <v>6178</v>
      </c>
      <c r="F4061" s="58" t="s">
        <v>6179</v>
      </c>
      <c r="G4061" s="58" t="s">
        <v>6180</v>
      </c>
      <c r="H4061" s="58" t="s">
        <v>6181</v>
      </c>
      <c r="I4061" s="425">
        <v>1818</v>
      </c>
      <c r="J4061" s="46" t="s">
        <v>1508</v>
      </c>
      <c r="K4061" s="75" t="s">
        <v>1509</v>
      </c>
      <c r="L4061" s="76">
        <f t="shared" si="267"/>
        <v>6</v>
      </c>
      <c r="M4061" s="76"/>
      <c r="N4061" s="76"/>
      <c r="O4061" s="76">
        <v>1</v>
      </c>
      <c r="P4061" s="76"/>
      <c r="Q4061" s="76"/>
      <c r="R4061" s="76"/>
      <c r="S4061" s="76">
        <v>1</v>
      </c>
      <c r="T4061" s="76">
        <v>1</v>
      </c>
      <c r="U4061" s="76"/>
      <c r="V4061" s="76"/>
      <c r="W4061" s="76"/>
      <c r="X4061" s="76">
        <v>3</v>
      </c>
    </row>
    <row r="4062" spans="1:24">
      <c r="A4062" s="135"/>
      <c r="B4062" s="117"/>
      <c r="C4062" s="224"/>
      <c r="D4062" s="77"/>
      <c r="E4062" s="77"/>
      <c r="F4062" s="77"/>
      <c r="G4062" s="77"/>
      <c r="H4062" s="77"/>
      <c r="I4062" s="425"/>
      <c r="J4062" s="54"/>
      <c r="K4062" s="75" t="s">
        <v>1501</v>
      </c>
      <c r="L4062" s="76">
        <f t="shared" si="267"/>
        <v>0</v>
      </c>
      <c r="M4062" s="76"/>
      <c r="N4062" s="76"/>
      <c r="O4062" s="76"/>
      <c r="P4062" s="76"/>
      <c r="Q4062" s="76"/>
      <c r="R4062" s="76"/>
      <c r="S4062" s="76"/>
      <c r="T4062" s="76"/>
      <c r="U4062" s="76"/>
      <c r="V4062" s="76"/>
      <c r="W4062" s="76"/>
      <c r="X4062" s="76"/>
    </row>
    <row r="4063" spans="1:24">
      <c r="A4063" s="135"/>
      <c r="B4063" s="117"/>
      <c r="C4063" s="224"/>
      <c r="D4063" s="81"/>
      <c r="E4063" s="81"/>
      <c r="F4063" s="81"/>
      <c r="G4063" s="81"/>
      <c r="H4063" s="81"/>
      <c r="I4063" s="425"/>
      <c r="J4063" s="80"/>
      <c r="K4063" s="84" t="s">
        <v>1502</v>
      </c>
      <c r="L4063" s="76">
        <f t="shared" si="267"/>
        <v>0</v>
      </c>
      <c r="M4063" s="76"/>
      <c r="N4063" s="76"/>
      <c r="O4063" s="76"/>
      <c r="P4063" s="76"/>
      <c r="Q4063" s="76"/>
      <c r="R4063" s="76"/>
      <c r="S4063" s="76"/>
      <c r="T4063" s="76"/>
      <c r="U4063" s="76"/>
      <c r="V4063" s="76"/>
      <c r="W4063" s="76"/>
      <c r="X4063" s="76"/>
    </row>
    <row r="4064" spans="1:24">
      <c r="A4064" s="135"/>
      <c r="B4064" s="117"/>
      <c r="C4064" s="224" t="s">
        <v>31</v>
      </c>
      <c r="D4064" s="58" t="s">
        <v>6182</v>
      </c>
      <c r="E4064" s="58" t="s">
        <v>6183</v>
      </c>
      <c r="F4064" s="58" t="s">
        <v>6184</v>
      </c>
      <c r="G4064" s="58" t="s">
        <v>6185</v>
      </c>
      <c r="H4064" s="58"/>
      <c r="I4064" s="425">
        <v>0</v>
      </c>
      <c r="J4064" s="46" t="s">
        <v>1508</v>
      </c>
      <c r="K4064" s="75" t="s">
        <v>1509</v>
      </c>
      <c r="L4064" s="76">
        <f>SUM(M4064:X4064)</f>
        <v>3</v>
      </c>
      <c r="M4064" s="76">
        <v>1</v>
      </c>
      <c r="N4064" s="76"/>
      <c r="O4064" s="76">
        <v>1</v>
      </c>
      <c r="P4064" s="76"/>
      <c r="Q4064" s="76"/>
      <c r="R4064" s="76"/>
      <c r="S4064" s="76">
        <v>1</v>
      </c>
      <c r="T4064" s="76"/>
      <c r="U4064" s="76"/>
      <c r="V4064" s="76"/>
      <c r="W4064" s="76"/>
      <c r="X4064" s="76"/>
    </row>
    <row r="4065" spans="1:24">
      <c r="A4065" s="135"/>
      <c r="B4065" s="117"/>
      <c r="C4065" s="224"/>
      <c r="D4065" s="77"/>
      <c r="E4065" s="77"/>
      <c r="F4065" s="77"/>
      <c r="G4065" s="77"/>
      <c r="H4065" s="77"/>
      <c r="I4065" s="425"/>
      <c r="J4065" s="54"/>
      <c r="K4065" s="75" t="s">
        <v>1501</v>
      </c>
      <c r="L4065" s="76">
        <f t="shared" ref="L4065:L4075" si="268">SUM(M4065:X4065)</f>
        <v>0</v>
      </c>
      <c r="M4065" s="76"/>
      <c r="N4065" s="76"/>
      <c r="O4065" s="76"/>
      <c r="P4065" s="76"/>
      <c r="Q4065" s="76"/>
      <c r="R4065" s="76"/>
      <c r="S4065" s="76"/>
      <c r="T4065" s="76"/>
      <c r="U4065" s="76"/>
      <c r="V4065" s="76"/>
      <c r="W4065" s="76"/>
      <c r="X4065" s="76"/>
    </row>
    <row r="4066" spans="1:24">
      <c r="A4066" s="135"/>
      <c r="B4066" s="117"/>
      <c r="C4066" s="224"/>
      <c r="D4066" s="81"/>
      <c r="E4066" s="81"/>
      <c r="F4066" s="81"/>
      <c r="G4066" s="81"/>
      <c r="H4066" s="81"/>
      <c r="I4066" s="425"/>
      <c r="J4066" s="80"/>
      <c r="K4066" s="84" t="s">
        <v>1502</v>
      </c>
      <c r="L4066" s="76">
        <f t="shared" si="268"/>
        <v>0</v>
      </c>
      <c r="M4066" s="76"/>
      <c r="N4066" s="76"/>
      <c r="O4066" s="76"/>
      <c r="P4066" s="76"/>
      <c r="Q4066" s="76"/>
      <c r="R4066" s="76"/>
      <c r="S4066" s="76"/>
      <c r="T4066" s="76"/>
      <c r="U4066" s="76"/>
      <c r="V4066" s="76"/>
      <c r="W4066" s="76"/>
      <c r="X4066" s="76"/>
    </row>
    <row r="4067" spans="1:24">
      <c r="A4067" s="135"/>
      <c r="B4067" s="117"/>
      <c r="C4067" s="224" t="s">
        <v>31</v>
      </c>
      <c r="D4067" s="58" t="s">
        <v>6186</v>
      </c>
      <c r="E4067" s="58" t="s">
        <v>6187</v>
      </c>
      <c r="F4067" s="58" t="s">
        <v>6188</v>
      </c>
      <c r="G4067" s="58" t="s">
        <v>6189</v>
      </c>
      <c r="H4067" s="58" t="s">
        <v>6190</v>
      </c>
      <c r="I4067" s="425">
        <v>0</v>
      </c>
      <c r="J4067" s="46" t="s">
        <v>1508</v>
      </c>
      <c r="K4067" s="75" t="s">
        <v>1509</v>
      </c>
      <c r="L4067" s="76">
        <f t="shared" si="268"/>
        <v>5</v>
      </c>
      <c r="M4067" s="76"/>
      <c r="N4067" s="76">
        <v>2</v>
      </c>
      <c r="O4067" s="76"/>
      <c r="P4067" s="76"/>
      <c r="Q4067" s="76"/>
      <c r="R4067" s="76"/>
      <c r="S4067" s="76"/>
      <c r="T4067" s="76">
        <v>1</v>
      </c>
      <c r="U4067" s="76"/>
      <c r="V4067" s="76"/>
      <c r="W4067" s="76">
        <v>1</v>
      </c>
      <c r="X4067" s="76">
        <v>1</v>
      </c>
    </row>
    <row r="4068" spans="1:24">
      <c r="A4068" s="135"/>
      <c r="B4068" s="117"/>
      <c r="C4068" s="224"/>
      <c r="D4068" s="77"/>
      <c r="E4068" s="77"/>
      <c r="F4068" s="77"/>
      <c r="G4068" s="77"/>
      <c r="H4068" s="77"/>
      <c r="I4068" s="425"/>
      <c r="J4068" s="54"/>
      <c r="K4068" s="75" t="s">
        <v>1501</v>
      </c>
      <c r="L4068" s="76">
        <f t="shared" si="268"/>
        <v>0</v>
      </c>
      <c r="M4068" s="76"/>
      <c r="N4068" s="76"/>
      <c r="O4068" s="76"/>
      <c r="P4068" s="76"/>
      <c r="Q4068" s="76"/>
      <c r="R4068" s="76"/>
      <c r="S4068" s="76"/>
      <c r="T4068" s="76"/>
      <c r="U4068" s="76"/>
      <c r="V4068" s="76"/>
      <c r="W4068" s="76"/>
      <c r="X4068" s="76"/>
    </row>
    <row r="4069" spans="1:24">
      <c r="A4069" s="135"/>
      <c r="B4069" s="117"/>
      <c r="C4069" s="224"/>
      <c r="D4069" s="81"/>
      <c r="E4069" s="81"/>
      <c r="F4069" s="81"/>
      <c r="G4069" s="81"/>
      <c r="H4069" s="81"/>
      <c r="I4069" s="425"/>
      <c r="J4069" s="80"/>
      <c r="K4069" s="84" t="s">
        <v>1502</v>
      </c>
      <c r="L4069" s="76">
        <f t="shared" si="268"/>
        <v>0</v>
      </c>
      <c r="M4069" s="76"/>
      <c r="N4069" s="76"/>
      <c r="O4069" s="76"/>
      <c r="P4069" s="76"/>
      <c r="Q4069" s="76"/>
      <c r="R4069" s="76"/>
      <c r="S4069" s="76"/>
      <c r="T4069" s="76"/>
      <c r="U4069" s="76"/>
      <c r="V4069" s="76"/>
      <c r="W4069" s="76"/>
      <c r="X4069" s="76"/>
    </row>
    <row r="4070" spans="1:24">
      <c r="A4070" s="135"/>
      <c r="B4070" s="117"/>
      <c r="C4070" s="224" t="s">
        <v>31</v>
      </c>
      <c r="D4070" s="58" t="s">
        <v>6191</v>
      </c>
      <c r="E4070" s="58" t="s">
        <v>6192</v>
      </c>
      <c r="F4070" s="58" t="s">
        <v>6193</v>
      </c>
      <c r="G4070" s="58" t="s">
        <v>6194</v>
      </c>
      <c r="H4070" s="58" t="s">
        <v>6195</v>
      </c>
      <c r="I4070" s="425">
        <v>0</v>
      </c>
      <c r="J4070" s="46" t="s">
        <v>1508</v>
      </c>
      <c r="K4070" s="75" t="s">
        <v>1509</v>
      </c>
      <c r="L4070" s="76">
        <f t="shared" si="268"/>
        <v>2</v>
      </c>
      <c r="M4070" s="76"/>
      <c r="N4070" s="76"/>
      <c r="O4070" s="76">
        <v>1</v>
      </c>
      <c r="P4070" s="76"/>
      <c r="Q4070" s="76"/>
      <c r="R4070" s="76"/>
      <c r="S4070" s="76"/>
      <c r="T4070" s="76"/>
      <c r="U4070" s="76"/>
      <c r="V4070" s="76"/>
      <c r="W4070" s="76"/>
      <c r="X4070" s="76">
        <v>1</v>
      </c>
    </row>
    <row r="4071" spans="1:24">
      <c r="A4071" s="135"/>
      <c r="B4071" s="117"/>
      <c r="C4071" s="224"/>
      <c r="D4071" s="77"/>
      <c r="E4071" s="77"/>
      <c r="F4071" s="77"/>
      <c r="G4071" s="77"/>
      <c r="H4071" s="77"/>
      <c r="I4071" s="425"/>
      <c r="J4071" s="54"/>
      <c r="K4071" s="75" t="s">
        <v>1501</v>
      </c>
      <c r="L4071" s="76">
        <f t="shared" si="268"/>
        <v>0</v>
      </c>
      <c r="M4071" s="76"/>
      <c r="N4071" s="76"/>
      <c r="O4071" s="76"/>
      <c r="P4071" s="76"/>
      <c r="Q4071" s="76"/>
      <c r="R4071" s="76"/>
      <c r="S4071" s="76"/>
      <c r="T4071" s="76"/>
      <c r="U4071" s="76"/>
      <c r="V4071" s="76"/>
      <c r="W4071" s="76"/>
      <c r="X4071" s="76"/>
    </row>
    <row r="4072" spans="1:24">
      <c r="A4072" s="135"/>
      <c r="B4072" s="117"/>
      <c r="C4072" s="224"/>
      <c r="D4072" s="81"/>
      <c r="E4072" s="81"/>
      <c r="F4072" s="81"/>
      <c r="G4072" s="81"/>
      <c r="H4072" s="81"/>
      <c r="I4072" s="425"/>
      <c r="J4072" s="80"/>
      <c r="K4072" s="84" t="s">
        <v>1502</v>
      </c>
      <c r="L4072" s="76">
        <f t="shared" si="268"/>
        <v>0</v>
      </c>
      <c r="M4072" s="76"/>
      <c r="N4072" s="76"/>
      <c r="O4072" s="76"/>
      <c r="P4072" s="76"/>
      <c r="Q4072" s="76"/>
      <c r="R4072" s="76"/>
      <c r="S4072" s="76"/>
      <c r="T4072" s="76"/>
      <c r="U4072" s="76"/>
      <c r="V4072" s="76"/>
      <c r="W4072" s="76"/>
      <c r="X4072" s="76"/>
    </row>
    <row r="4073" spans="1:24">
      <c r="A4073" s="135"/>
      <c r="B4073" s="117"/>
      <c r="C4073" s="224" t="s">
        <v>35</v>
      </c>
      <c r="D4073" s="58" t="s">
        <v>6196</v>
      </c>
      <c r="E4073" s="58" t="s">
        <v>6197</v>
      </c>
      <c r="F4073" s="58" t="s">
        <v>6198</v>
      </c>
      <c r="G4073" s="58" t="s">
        <v>6199</v>
      </c>
      <c r="H4073" s="58" t="s">
        <v>6200</v>
      </c>
      <c r="I4073" s="425">
        <v>4040</v>
      </c>
      <c r="J4073" s="46" t="s">
        <v>1508</v>
      </c>
      <c r="K4073" s="75" t="s">
        <v>1509</v>
      </c>
      <c r="L4073" s="76">
        <f t="shared" si="268"/>
        <v>4</v>
      </c>
      <c r="M4073" s="76"/>
      <c r="N4073" s="76"/>
      <c r="O4073" s="76"/>
      <c r="P4073" s="76"/>
      <c r="Q4073" s="76"/>
      <c r="R4073" s="76"/>
      <c r="S4073" s="76">
        <v>3</v>
      </c>
      <c r="T4073" s="76">
        <v>1</v>
      </c>
      <c r="U4073" s="76"/>
      <c r="V4073" s="76"/>
      <c r="W4073" s="76"/>
      <c r="X4073" s="76"/>
    </row>
    <row r="4074" spans="1:24">
      <c r="A4074" s="135"/>
      <c r="B4074" s="117"/>
      <c r="C4074" s="224"/>
      <c r="D4074" s="77"/>
      <c r="E4074" s="77"/>
      <c r="F4074" s="77"/>
      <c r="G4074" s="77"/>
      <c r="H4074" s="77"/>
      <c r="I4074" s="425"/>
      <c r="J4074" s="54"/>
      <c r="K4074" s="75" t="s">
        <v>1501</v>
      </c>
      <c r="L4074" s="76">
        <f t="shared" si="268"/>
        <v>0</v>
      </c>
      <c r="M4074" s="76"/>
      <c r="N4074" s="76"/>
      <c r="O4074" s="76"/>
      <c r="P4074" s="76"/>
      <c r="Q4074" s="76"/>
      <c r="R4074" s="76"/>
      <c r="S4074" s="76"/>
      <c r="T4074" s="76"/>
      <c r="U4074" s="76"/>
      <c r="V4074" s="76"/>
      <c r="W4074" s="76"/>
      <c r="X4074" s="76"/>
    </row>
    <row r="4075" spans="1:24">
      <c r="A4075" s="135"/>
      <c r="B4075" s="117"/>
      <c r="C4075" s="224"/>
      <c r="D4075" s="81"/>
      <c r="E4075" s="81"/>
      <c r="F4075" s="81"/>
      <c r="G4075" s="81"/>
      <c r="H4075" s="81"/>
      <c r="I4075" s="425"/>
      <c r="J4075" s="80"/>
      <c r="K4075" s="84" t="s">
        <v>1502</v>
      </c>
      <c r="L4075" s="76">
        <f t="shared" si="268"/>
        <v>2</v>
      </c>
      <c r="M4075" s="76"/>
      <c r="N4075" s="76"/>
      <c r="O4075" s="76"/>
      <c r="P4075" s="76"/>
      <c r="Q4075" s="76"/>
      <c r="R4075" s="76"/>
      <c r="S4075" s="76"/>
      <c r="T4075" s="76">
        <v>1</v>
      </c>
      <c r="U4075" s="76"/>
      <c r="V4075" s="76"/>
      <c r="W4075" s="76"/>
      <c r="X4075" s="76">
        <v>1</v>
      </c>
    </row>
    <row r="4076" spans="1:24">
      <c r="A4076" s="135"/>
      <c r="B4076" s="117"/>
      <c r="C4076" s="224" t="s">
        <v>33</v>
      </c>
      <c r="D4076" s="58" t="s">
        <v>6201</v>
      </c>
      <c r="E4076" s="58" t="s">
        <v>6202</v>
      </c>
      <c r="F4076" s="58" t="s">
        <v>6203</v>
      </c>
      <c r="G4076" s="58" t="s">
        <v>6204</v>
      </c>
      <c r="H4076" s="58" t="s">
        <v>6205</v>
      </c>
      <c r="I4076" s="74">
        <v>6818</v>
      </c>
      <c r="J4076" s="46" t="s">
        <v>1508</v>
      </c>
      <c r="K4076" s="75" t="s">
        <v>1509</v>
      </c>
      <c r="L4076" s="76">
        <f>SUM(M4076:X4076)</f>
        <v>0</v>
      </c>
      <c r="M4076" s="76"/>
      <c r="N4076" s="76"/>
      <c r="O4076" s="76"/>
      <c r="P4076" s="76"/>
      <c r="Q4076" s="76"/>
      <c r="R4076" s="76"/>
      <c r="S4076" s="76"/>
      <c r="T4076" s="76"/>
      <c r="U4076" s="76"/>
      <c r="V4076" s="76"/>
      <c r="W4076" s="76"/>
      <c r="X4076" s="76"/>
    </row>
    <row r="4077" spans="1:24">
      <c r="A4077" s="135"/>
      <c r="B4077" s="117"/>
      <c r="C4077" s="224"/>
      <c r="D4077" s="77"/>
      <c r="E4077" s="77"/>
      <c r="F4077" s="77"/>
      <c r="G4077" s="77"/>
      <c r="H4077" s="77"/>
      <c r="I4077" s="79"/>
      <c r="J4077" s="54"/>
      <c r="K4077" s="75" t="s">
        <v>1501</v>
      </c>
      <c r="L4077" s="76">
        <f t="shared" ref="L4077:L4087" si="269">SUM(M4077:X4077)</f>
        <v>0</v>
      </c>
      <c r="M4077" s="76"/>
      <c r="N4077" s="76"/>
      <c r="O4077" s="76"/>
      <c r="P4077" s="76"/>
      <c r="Q4077" s="76"/>
      <c r="R4077" s="76"/>
      <c r="S4077" s="76"/>
      <c r="T4077" s="76"/>
      <c r="U4077" s="76"/>
      <c r="V4077" s="76"/>
      <c r="W4077" s="76"/>
      <c r="X4077" s="76"/>
    </row>
    <row r="4078" spans="1:24">
      <c r="A4078" s="135"/>
      <c r="B4078" s="117"/>
      <c r="C4078" s="224"/>
      <c r="D4078" s="81"/>
      <c r="E4078" s="81"/>
      <c r="F4078" s="81"/>
      <c r="G4078" s="81"/>
      <c r="H4078" s="81"/>
      <c r="I4078" s="83"/>
      <c r="J4078" s="80"/>
      <c r="K4078" s="84" t="s">
        <v>1502</v>
      </c>
      <c r="L4078" s="76">
        <f t="shared" si="269"/>
        <v>49</v>
      </c>
      <c r="M4078" s="76"/>
      <c r="N4078" s="76"/>
      <c r="O4078" s="76"/>
      <c r="P4078" s="76"/>
      <c r="Q4078" s="76"/>
      <c r="R4078" s="76"/>
      <c r="S4078" s="76"/>
      <c r="T4078" s="76"/>
      <c r="U4078" s="76"/>
      <c r="V4078" s="76"/>
      <c r="W4078" s="76">
        <v>49</v>
      </c>
      <c r="X4078" s="76"/>
    </row>
    <row r="4079" spans="1:24">
      <c r="A4079" s="135"/>
      <c r="B4079" s="117"/>
      <c r="C4079" s="224" t="s">
        <v>33</v>
      </c>
      <c r="D4079" s="58" t="s">
        <v>6206</v>
      </c>
      <c r="E4079" s="58" t="s">
        <v>6207</v>
      </c>
      <c r="F4079" s="58" t="s">
        <v>6208</v>
      </c>
      <c r="G4079" s="58" t="s">
        <v>6209</v>
      </c>
      <c r="H4079" s="474"/>
      <c r="I4079" s="425">
        <v>0</v>
      </c>
      <c r="J4079" s="46" t="s">
        <v>1508</v>
      </c>
      <c r="K4079" s="75" t="s">
        <v>1509</v>
      </c>
      <c r="L4079" s="76">
        <f t="shared" si="269"/>
        <v>4</v>
      </c>
      <c r="M4079" s="76"/>
      <c r="N4079" s="76"/>
      <c r="O4079" s="76"/>
      <c r="P4079" s="76"/>
      <c r="Q4079" s="76"/>
      <c r="R4079" s="76"/>
      <c r="S4079" s="76">
        <v>1</v>
      </c>
      <c r="T4079" s="76">
        <v>2</v>
      </c>
      <c r="U4079" s="76"/>
      <c r="V4079" s="76"/>
      <c r="W4079" s="76"/>
      <c r="X4079" s="76">
        <v>1</v>
      </c>
    </row>
    <row r="4080" spans="1:24">
      <c r="A4080" s="135"/>
      <c r="B4080" s="117"/>
      <c r="C4080" s="224"/>
      <c r="D4080" s="77"/>
      <c r="E4080" s="77"/>
      <c r="F4080" s="77"/>
      <c r="G4080" s="77"/>
      <c r="H4080" s="474"/>
      <c r="I4080" s="425"/>
      <c r="J4080" s="54"/>
      <c r="K4080" s="75" t="s">
        <v>1501</v>
      </c>
      <c r="L4080" s="76">
        <f t="shared" si="269"/>
        <v>0</v>
      </c>
      <c r="M4080" s="76"/>
      <c r="N4080" s="76"/>
      <c r="O4080" s="76"/>
      <c r="P4080" s="76"/>
      <c r="Q4080" s="76"/>
      <c r="R4080" s="76"/>
      <c r="S4080" s="76"/>
      <c r="T4080" s="76"/>
      <c r="U4080" s="76"/>
      <c r="V4080" s="76"/>
      <c r="W4080" s="76"/>
      <c r="X4080" s="76"/>
    </row>
    <row r="4081" spans="1:24">
      <c r="A4081" s="135"/>
      <c r="B4081" s="117"/>
      <c r="C4081" s="224"/>
      <c r="D4081" s="81"/>
      <c r="E4081" s="81"/>
      <c r="F4081" s="81"/>
      <c r="G4081" s="81"/>
      <c r="H4081" s="474"/>
      <c r="I4081" s="425"/>
      <c r="J4081" s="80"/>
      <c r="K4081" s="84" t="s">
        <v>1502</v>
      </c>
      <c r="L4081" s="76">
        <f t="shared" si="269"/>
        <v>0</v>
      </c>
      <c r="M4081" s="76"/>
      <c r="N4081" s="76"/>
      <c r="O4081" s="76"/>
      <c r="P4081" s="76"/>
      <c r="Q4081" s="76"/>
      <c r="R4081" s="76"/>
      <c r="S4081" s="76"/>
      <c r="T4081" s="76"/>
      <c r="U4081" s="76"/>
      <c r="V4081" s="76"/>
      <c r="W4081" s="76"/>
      <c r="X4081" s="76"/>
    </row>
    <row r="4082" spans="1:24">
      <c r="A4082" s="135"/>
      <c r="B4082" s="117"/>
      <c r="C4082" s="224" t="s">
        <v>33</v>
      </c>
      <c r="D4082" s="58" t="s">
        <v>6210</v>
      </c>
      <c r="E4082" s="58" t="s">
        <v>6211</v>
      </c>
      <c r="F4082" s="58" t="s">
        <v>6212</v>
      </c>
      <c r="G4082" s="58" t="s">
        <v>6213</v>
      </c>
      <c r="H4082" s="58" t="s">
        <v>6214</v>
      </c>
      <c r="I4082" s="425">
        <v>98614</v>
      </c>
      <c r="J4082" s="46" t="s">
        <v>1508</v>
      </c>
      <c r="K4082" s="75" t="s">
        <v>1509</v>
      </c>
      <c r="L4082" s="76">
        <f t="shared" si="269"/>
        <v>0</v>
      </c>
      <c r="M4082" s="76"/>
      <c r="N4082" s="76"/>
      <c r="O4082" s="76"/>
      <c r="P4082" s="76"/>
      <c r="Q4082" s="76"/>
      <c r="R4082" s="76"/>
      <c r="S4082" s="76"/>
      <c r="T4082" s="76"/>
      <c r="U4082" s="76"/>
      <c r="V4082" s="76"/>
      <c r="W4082" s="76"/>
      <c r="X4082" s="76"/>
    </row>
    <row r="4083" spans="1:24">
      <c r="A4083" s="135"/>
      <c r="B4083" s="117"/>
      <c r="C4083" s="224"/>
      <c r="D4083" s="77"/>
      <c r="E4083" s="77"/>
      <c r="F4083" s="77"/>
      <c r="G4083" s="77"/>
      <c r="H4083" s="77"/>
      <c r="I4083" s="425"/>
      <c r="J4083" s="54"/>
      <c r="K4083" s="75" t="s">
        <v>1501</v>
      </c>
      <c r="L4083" s="76">
        <f t="shared" si="269"/>
        <v>0</v>
      </c>
      <c r="M4083" s="76"/>
      <c r="N4083" s="76"/>
      <c r="O4083" s="76"/>
      <c r="P4083" s="76"/>
      <c r="Q4083" s="76"/>
      <c r="R4083" s="76"/>
      <c r="S4083" s="76"/>
      <c r="T4083" s="76"/>
      <c r="U4083" s="76"/>
      <c r="V4083" s="76"/>
      <c r="W4083" s="76"/>
      <c r="X4083" s="76"/>
    </row>
    <row r="4084" spans="1:24">
      <c r="A4084" s="135"/>
      <c r="B4084" s="117"/>
      <c r="C4084" s="224"/>
      <c r="D4084" s="81"/>
      <c r="E4084" s="81"/>
      <c r="F4084" s="81"/>
      <c r="G4084" s="81"/>
      <c r="H4084" s="81"/>
      <c r="I4084" s="425"/>
      <c r="J4084" s="80"/>
      <c r="K4084" s="84" t="s">
        <v>1502</v>
      </c>
      <c r="L4084" s="76">
        <f t="shared" si="269"/>
        <v>21</v>
      </c>
      <c r="M4084" s="76"/>
      <c r="N4084" s="76"/>
      <c r="O4084" s="76"/>
      <c r="P4084" s="76"/>
      <c r="Q4084" s="76"/>
      <c r="R4084" s="76"/>
      <c r="S4084" s="76">
        <v>8</v>
      </c>
      <c r="T4084" s="76"/>
      <c r="U4084" s="76">
        <v>1</v>
      </c>
      <c r="V4084" s="76"/>
      <c r="W4084" s="76"/>
      <c r="X4084" s="76">
        <v>12</v>
      </c>
    </row>
    <row r="4085" spans="1:24">
      <c r="A4085" s="135"/>
      <c r="B4085" s="117"/>
      <c r="C4085" s="224" t="s">
        <v>31</v>
      </c>
      <c r="D4085" s="58" t="s">
        <v>6215</v>
      </c>
      <c r="E4085" s="58" t="s">
        <v>6216</v>
      </c>
      <c r="F4085" s="58" t="s">
        <v>6217</v>
      </c>
      <c r="G4085" s="58" t="s">
        <v>6218</v>
      </c>
      <c r="H4085" s="474"/>
      <c r="I4085" s="425">
        <v>4</v>
      </c>
      <c r="J4085" s="46" t="s">
        <v>1508</v>
      </c>
      <c r="K4085" s="75" t="s">
        <v>1509</v>
      </c>
      <c r="L4085" s="76">
        <f t="shared" si="269"/>
        <v>4</v>
      </c>
      <c r="M4085" s="76"/>
      <c r="N4085" s="76"/>
      <c r="O4085" s="76"/>
      <c r="P4085" s="76"/>
      <c r="Q4085" s="76"/>
      <c r="R4085" s="76"/>
      <c r="S4085" s="76">
        <v>2</v>
      </c>
      <c r="T4085" s="76">
        <v>1</v>
      </c>
      <c r="U4085" s="76"/>
      <c r="V4085" s="76"/>
      <c r="W4085" s="76"/>
      <c r="X4085" s="76">
        <v>1</v>
      </c>
    </row>
    <row r="4086" spans="1:24">
      <c r="A4086" s="135"/>
      <c r="B4086" s="117"/>
      <c r="C4086" s="224"/>
      <c r="D4086" s="77"/>
      <c r="E4086" s="77"/>
      <c r="F4086" s="77"/>
      <c r="G4086" s="77"/>
      <c r="H4086" s="474"/>
      <c r="I4086" s="425"/>
      <c r="J4086" s="54"/>
      <c r="K4086" s="75" t="s">
        <v>1501</v>
      </c>
      <c r="L4086" s="76">
        <f t="shared" si="269"/>
        <v>0</v>
      </c>
      <c r="M4086" s="76"/>
      <c r="N4086" s="76"/>
      <c r="O4086" s="76"/>
      <c r="P4086" s="76"/>
      <c r="Q4086" s="76"/>
      <c r="R4086" s="76"/>
      <c r="S4086" s="76"/>
      <c r="T4086" s="76"/>
      <c r="U4086" s="76"/>
      <c r="V4086" s="76"/>
      <c r="W4086" s="76"/>
      <c r="X4086" s="76"/>
    </row>
    <row r="4087" spans="1:24">
      <c r="A4087" s="135"/>
      <c r="B4087" s="117"/>
      <c r="C4087" s="224"/>
      <c r="D4087" s="81"/>
      <c r="E4087" s="81"/>
      <c r="F4087" s="81"/>
      <c r="G4087" s="81"/>
      <c r="H4087" s="474"/>
      <c r="I4087" s="425"/>
      <c r="J4087" s="80"/>
      <c r="K4087" s="84" t="s">
        <v>1502</v>
      </c>
      <c r="L4087" s="76">
        <f t="shared" si="269"/>
        <v>0</v>
      </c>
      <c r="M4087" s="76"/>
      <c r="N4087" s="76"/>
      <c r="O4087" s="76"/>
      <c r="P4087" s="76"/>
      <c r="Q4087" s="76"/>
      <c r="R4087" s="76"/>
      <c r="S4087" s="76"/>
      <c r="T4087" s="76"/>
      <c r="U4087" s="76"/>
      <c r="V4087" s="76"/>
      <c r="W4087" s="76"/>
      <c r="X4087" s="76"/>
    </row>
    <row r="4088" spans="1:24">
      <c r="A4088" s="135"/>
      <c r="B4088" s="117"/>
      <c r="C4088" s="224" t="s">
        <v>31</v>
      </c>
      <c r="D4088" s="58" t="s">
        <v>6219</v>
      </c>
      <c r="E4088" s="58" t="s">
        <v>6220</v>
      </c>
      <c r="F4088" s="58" t="s">
        <v>6221</v>
      </c>
      <c r="G4088" s="58" t="s">
        <v>6222</v>
      </c>
      <c r="H4088" s="58" t="s">
        <v>6223</v>
      </c>
      <c r="I4088" s="425">
        <v>0</v>
      </c>
      <c r="J4088" s="46" t="s">
        <v>1508</v>
      </c>
      <c r="K4088" s="75" t="s">
        <v>1509</v>
      </c>
      <c r="L4088" s="76">
        <f>SUM(M4088:X4088)</f>
        <v>2</v>
      </c>
      <c r="M4088" s="76">
        <v>1</v>
      </c>
      <c r="N4088" s="76"/>
      <c r="O4088" s="76"/>
      <c r="P4088" s="76"/>
      <c r="Q4088" s="76"/>
      <c r="R4088" s="76"/>
      <c r="S4088" s="76"/>
      <c r="T4088" s="76"/>
      <c r="U4088" s="76"/>
      <c r="V4088" s="76"/>
      <c r="W4088" s="76"/>
      <c r="X4088" s="76">
        <v>1</v>
      </c>
    </row>
    <row r="4089" spans="1:24">
      <c r="A4089" s="135"/>
      <c r="B4089" s="117"/>
      <c r="C4089" s="224"/>
      <c r="D4089" s="77"/>
      <c r="E4089" s="77"/>
      <c r="F4089" s="77"/>
      <c r="G4089" s="77"/>
      <c r="H4089" s="77"/>
      <c r="I4089" s="425"/>
      <c r="J4089" s="54"/>
      <c r="K4089" s="75" t="s">
        <v>1501</v>
      </c>
      <c r="L4089" s="76">
        <f t="shared" ref="L4089:L4099" si="270">SUM(M4089:X4089)</f>
        <v>0</v>
      </c>
      <c r="M4089" s="76"/>
      <c r="N4089" s="76"/>
      <c r="O4089" s="76"/>
      <c r="P4089" s="76"/>
      <c r="Q4089" s="76"/>
      <c r="R4089" s="76"/>
      <c r="S4089" s="76"/>
      <c r="T4089" s="76"/>
      <c r="U4089" s="76"/>
      <c r="V4089" s="76"/>
      <c r="W4089" s="76"/>
      <c r="X4089" s="76"/>
    </row>
    <row r="4090" spans="1:24">
      <c r="A4090" s="135"/>
      <c r="B4090" s="117"/>
      <c r="C4090" s="224"/>
      <c r="D4090" s="81"/>
      <c r="E4090" s="81"/>
      <c r="F4090" s="81"/>
      <c r="G4090" s="81"/>
      <c r="H4090" s="81"/>
      <c r="I4090" s="425"/>
      <c r="J4090" s="80"/>
      <c r="K4090" s="84" t="s">
        <v>1502</v>
      </c>
      <c r="L4090" s="76">
        <f t="shared" si="270"/>
        <v>0</v>
      </c>
      <c r="M4090" s="76"/>
      <c r="N4090" s="76"/>
      <c r="O4090" s="76"/>
      <c r="P4090" s="76"/>
      <c r="Q4090" s="76"/>
      <c r="R4090" s="76"/>
      <c r="S4090" s="76"/>
      <c r="T4090" s="76"/>
      <c r="U4090" s="76"/>
      <c r="V4090" s="76"/>
      <c r="W4090" s="76"/>
      <c r="X4090" s="76"/>
    </row>
    <row r="4091" spans="1:24">
      <c r="A4091" s="135"/>
      <c r="B4091" s="117"/>
      <c r="C4091" s="224" t="s">
        <v>31</v>
      </c>
      <c r="D4091" s="58" t="s">
        <v>6224</v>
      </c>
      <c r="E4091" s="58" t="s">
        <v>6225</v>
      </c>
      <c r="F4091" s="58" t="s">
        <v>94</v>
      </c>
      <c r="G4091" s="58" t="s">
        <v>6226</v>
      </c>
      <c r="H4091" s="474"/>
      <c r="I4091" s="74">
        <v>0</v>
      </c>
      <c r="J4091" s="46" t="s">
        <v>1508</v>
      </c>
      <c r="K4091" s="75" t="s">
        <v>1509</v>
      </c>
      <c r="L4091" s="76">
        <f t="shared" si="270"/>
        <v>2</v>
      </c>
      <c r="M4091" s="76"/>
      <c r="N4091" s="76"/>
      <c r="O4091" s="76"/>
      <c r="P4091" s="76"/>
      <c r="Q4091" s="76"/>
      <c r="R4091" s="76"/>
      <c r="S4091" s="76"/>
      <c r="T4091" s="76">
        <v>1</v>
      </c>
      <c r="U4091" s="76"/>
      <c r="V4091" s="76"/>
      <c r="W4091" s="76"/>
      <c r="X4091" s="76">
        <v>1</v>
      </c>
    </row>
    <row r="4092" spans="1:24">
      <c r="A4092" s="135"/>
      <c r="B4092" s="117"/>
      <c r="C4092" s="224"/>
      <c r="D4092" s="77"/>
      <c r="E4092" s="77"/>
      <c r="F4092" s="77"/>
      <c r="G4092" s="77"/>
      <c r="H4092" s="474"/>
      <c r="I4092" s="79"/>
      <c r="J4092" s="54"/>
      <c r="K4092" s="75" t="s">
        <v>1501</v>
      </c>
      <c r="L4092" s="76">
        <f t="shared" si="270"/>
        <v>0</v>
      </c>
      <c r="M4092" s="76"/>
      <c r="N4092" s="76"/>
      <c r="O4092" s="76"/>
      <c r="P4092" s="76"/>
      <c r="Q4092" s="76"/>
      <c r="R4092" s="76"/>
      <c r="S4092" s="76"/>
      <c r="T4092" s="76"/>
      <c r="U4092" s="76"/>
      <c r="V4092" s="76"/>
      <c r="W4092" s="76"/>
      <c r="X4092" s="76"/>
    </row>
    <row r="4093" spans="1:24">
      <c r="A4093" s="135"/>
      <c r="B4093" s="117"/>
      <c r="C4093" s="224"/>
      <c r="D4093" s="81"/>
      <c r="E4093" s="81"/>
      <c r="F4093" s="81"/>
      <c r="G4093" s="81"/>
      <c r="H4093" s="474"/>
      <c r="I4093" s="83"/>
      <c r="J4093" s="80"/>
      <c r="K4093" s="84" t="s">
        <v>1502</v>
      </c>
      <c r="L4093" s="76">
        <f t="shared" si="270"/>
        <v>0</v>
      </c>
      <c r="M4093" s="76"/>
      <c r="N4093" s="76"/>
      <c r="O4093" s="76"/>
      <c r="P4093" s="76"/>
      <c r="Q4093" s="76"/>
      <c r="R4093" s="76"/>
      <c r="S4093" s="76"/>
      <c r="T4093" s="76"/>
      <c r="U4093" s="76"/>
      <c r="V4093" s="76"/>
      <c r="W4093" s="76"/>
      <c r="X4093" s="76"/>
    </row>
    <row r="4094" spans="1:24">
      <c r="A4094" s="135"/>
      <c r="B4094" s="117"/>
      <c r="C4094" s="224" t="s">
        <v>33</v>
      </c>
      <c r="D4094" s="58" t="s">
        <v>6227</v>
      </c>
      <c r="E4094" s="58" t="s">
        <v>6228</v>
      </c>
      <c r="F4094" s="58" t="s">
        <v>6229</v>
      </c>
      <c r="G4094" s="58" t="s">
        <v>6230</v>
      </c>
      <c r="H4094" s="58" t="s">
        <v>6231</v>
      </c>
      <c r="I4094" s="425">
        <v>28690</v>
      </c>
      <c r="J4094" s="46" t="s">
        <v>1508</v>
      </c>
      <c r="K4094" s="75" t="s">
        <v>1509</v>
      </c>
      <c r="L4094" s="76">
        <f t="shared" si="270"/>
        <v>0</v>
      </c>
      <c r="M4094" s="76"/>
      <c r="N4094" s="76"/>
      <c r="O4094" s="76"/>
      <c r="P4094" s="76"/>
      <c r="Q4094" s="76"/>
      <c r="R4094" s="76"/>
      <c r="S4094" s="76"/>
      <c r="T4094" s="76"/>
      <c r="U4094" s="76"/>
      <c r="V4094" s="76"/>
      <c r="W4094" s="76"/>
      <c r="X4094" s="76"/>
    </row>
    <row r="4095" spans="1:24">
      <c r="A4095" s="135"/>
      <c r="B4095" s="117"/>
      <c r="C4095" s="224"/>
      <c r="D4095" s="77"/>
      <c r="E4095" s="77"/>
      <c r="F4095" s="77"/>
      <c r="G4095" s="77"/>
      <c r="H4095" s="77"/>
      <c r="I4095" s="425"/>
      <c r="J4095" s="54"/>
      <c r="K4095" s="75" t="s">
        <v>1501</v>
      </c>
      <c r="L4095" s="76">
        <f t="shared" si="270"/>
        <v>0</v>
      </c>
      <c r="M4095" s="76"/>
      <c r="N4095" s="76"/>
      <c r="O4095" s="76"/>
      <c r="P4095" s="76"/>
      <c r="Q4095" s="76"/>
      <c r="R4095" s="76"/>
      <c r="S4095" s="76"/>
      <c r="T4095" s="76"/>
      <c r="U4095" s="76"/>
      <c r="V4095" s="76"/>
      <c r="W4095" s="76"/>
      <c r="X4095" s="76"/>
    </row>
    <row r="4096" spans="1:24">
      <c r="A4096" s="135"/>
      <c r="B4096" s="117"/>
      <c r="C4096" s="224"/>
      <c r="D4096" s="81"/>
      <c r="E4096" s="81"/>
      <c r="F4096" s="81"/>
      <c r="G4096" s="81"/>
      <c r="H4096" s="81"/>
      <c r="I4096" s="425"/>
      <c r="J4096" s="80"/>
      <c r="K4096" s="84" t="s">
        <v>1502</v>
      </c>
      <c r="L4096" s="76">
        <f t="shared" si="270"/>
        <v>8</v>
      </c>
      <c r="M4096" s="76"/>
      <c r="N4096" s="76"/>
      <c r="O4096" s="76">
        <v>1</v>
      </c>
      <c r="P4096" s="76"/>
      <c r="Q4096" s="76"/>
      <c r="R4096" s="76"/>
      <c r="S4096" s="76">
        <v>2</v>
      </c>
      <c r="T4096" s="76"/>
      <c r="U4096" s="76"/>
      <c r="V4096" s="76"/>
      <c r="W4096" s="76"/>
      <c r="X4096" s="76">
        <v>5</v>
      </c>
    </row>
    <row r="4097" spans="1:24">
      <c r="A4097" s="135"/>
      <c r="B4097" s="117"/>
      <c r="C4097" s="224" t="s">
        <v>33</v>
      </c>
      <c r="D4097" s="58" t="s">
        <v>6232</v>
      </c>
      <c r="E4097" s="58" t="s">
        <v>6233</v>
      </c>
      <c r="F4097" s="58" t="s">
        <v>6234</v>
      </c>
      <c r="G4097" s="58" t="s">
        <v>6235</v>
      </c>
      <c r="H4097" s="58" t="s">
        <v>6236</v>
      </c>
      <c r="I4097" s="74">
        <v>97217</v>
      </c>
      <c r="J4097" s="46" t="s">
        <v>1508</v>
      </c>
      <c r="K4097" s="75" t="s">
        <v>1509</v>
      </c>
      <c r="L4097" s="76">
        <f t="shared" si="270"/>
        <v>0</v>
      </c>
      <c r="M4097" s="76"/>
      <c r="N4097" s="76"/>
      <c r="O4097" s="76"/>
      <c r="P4097" s="76"/>
      <c r="Q4097" s="76"/>
      <c r="R4097" s="76"/>
      <c r="S4097" s="76"/>
      <c r="T4097" s="76"/>
      <c r="U4097" s="76"/>
      <c r="V4097" s="76"/>
      <c r="W4097" s="76"/>
      <c r="X4097" s="76"/>
    </row>
    <row r="4098" spans="1:24">
      <c r="A4098" s="135"/>
      <c r="B4098" s="117"/>
      <c r="C4098" s="224"/>
      <c r="D4098" s="77"/>
      <c r="E4098" s="77"/>
      <c r="F4098" s="77"/>
      <c r="G4098" s="77"/>
      <c r="H4098" s="77"/>
      <c r="I4098" s="79"/>
      <c r="J4098" s="54"/>
      <c r="K4098" s="75" t="s">
        <v>1501</v>
      </c>
      <c r="L4098" s="76">
        <f t="shared" si="270"/>
        <v>0</v>
      </c>
      <c r="M4098" s="76"/>
      <c r="N4098" s="76"/>
      <c r="O4098" s="76"/>
      <c r="P4098" s="76"/>
      <c r="Q4098" s="76"/>
      <c r="R4098" s="76"/>
      <c r="S4098" s="76"/>
      <c r="T4098" s="76"/>
      <c r="U4098" s="76"/>
      <c r="V4098" s="76"/>
      <c r="W4098" s="76"/>
      <c r="X4098" s="76"/>
    </row>
    <row r="4099" spans="1:24">
      <c r="A4099" s="135"/>
      <c r="B4099" s="117"/>
      <c r="C4099" s="224"/>
      <c r="D4099" s="81"/>
      <c r="E4099" s="81"/>
      <c r="F4099" s="81"/>
      <c r="G4099" s="81"/>
      <c r="H4099" s="81"/>
      <c r="I4099" s="83"/>
      <c r="J4099" s="80"/>
      <c r="K4099" s="84" t="s">
        <v>1502</v>
      </c>
      <c r="L4099" s="76">
        <f t="shared" si="270"/>
        <v>5</v>
      </c>
      <c r="M4099" s="76"/>
      <c r="N4099" s="76"/>
      <c r="O4099" s="76"/>
      <c r="P4099" s="76"/>
      <c r="Q4099" s="76"/>
      <c r="R4099" s="76"/>
      <c r="S4099" s="76"/>
      <c r="T4099" s="76"/>
      <c r="U4099" s="76"/>
      <c r="V4099" s="76"/>
      <c r="W4099" s="76">
        <v>5</v>
      </c>
      <c r="X4099" s="76"/>
    </row>
    <row r="4100" spans="1:24">
      <c r="A4100" s="135"/>
      <c r="B4100" s="117"/>
      <c r="C4100" s="224" t="s">
        <v>35</v>
      </c>
      <c r="D4100" s="58" t="s">
        <v>6237</v>
      </c>
      <c r="E4100" s="58" t="s">
        <v>6238</v>
      </c>
      <c r="F4100" s="58" t="s">
        <v>6239</v>
      </c>
      <c r="G4100" s="58" t="s">
        <v>6240</v>
      </c>
      <c r="H4100" s="58" t="s">
        <v>6241</v>
      </c>
      <c r="I4100" s="74">
        <v>0</v>
      </c>
      <c r="J4100" s="46" t="s">
        <v>1508</v>
      </c>
      <c r="K4100" s="75" t="s">
        <v>1509</v>
      </c>
      <c r="L4100" s="76">
        <f>SUM(M4100:X4100)</f>
        <v>0</v>
      </c>
      <c r="M4100" s="76"/>
      <c r="N4100" s="76"/>
      <c r="O4100" s="76"/>
      <c r="P4100" s="76"/>
      <c r="Q4100" s="76"/>
      <c r="R4100" s="76"/>
      <c r="S4100" s="76"/>
      <c r="T4100" s="76"/>
      <c r="U4100" s="76"/>
      <c r="V4100" s="76"/>
      <c r="W4100" s="76"/>
      <c r="X4100" s="76"/>
    </row>
    <row r="4101" spans="1:24">
      <c r="A4101" s="135"/>
      <c r="B4101" s="117"/>
      <c r="C4101" s="224"/>
      <c r="D4101" s="77"/>
      <c r="E4101" s="77"/>
      <c r="F4101" s="77"/>
      <c r="G4101" s="77"/>
      <c r="H4101" s="77"/>
      <c r="I4101" s="79"/>
      <c r="J4101" s="54"/>
      <c r="K4101" s="75" t="s">
        <v>1501</v>
      </c>
      <c r="L4101" s="76">
        <f t="shared" ref="L4101:L4111" si="271">SUM(M4101:X4101)</f>
        <v>0</v>
      </c>
      <c r="M4101" s="76"/>
      <c r="N4101" s="76"/>
      <c r="O4101" s="76"/>
      <c r="P4101" s="76"/>
      <c r="Q4101" s="76"/>
      <c r="R4101" s="76"/>
      <c r="S4101" s="76"/>
      <c r="T4101" s="76"/>
      <c r="U4101" s="76"/>
      <c r="V4101" s="76"/>
      <c r="W4101" s="76"/>
      <c r="X4101" s="76"/>
    </row>
    <row r="4102" spans="1:24">
      <c r="A4102" s="135"/>
      <c r="B4102" s="117"/>
      <c r="C4102" s="224"/>
      <c r="D4102" s="81"/>
      <c r="E4102" s="81"/>
      <c r="F4102" s="81"/>
      <c r="G4102" s="81"/>
      <c r="H4102" s="81"/>
      <c r="I4102" s="83"/>
      <c r="J4102" s="80"/>
      <c r="K4102" s="84" t="s">
        <v>1502</v>
      </c>
      <c r="L4102" s="76">
        <f t="shared" si="271"/>
        <v>2</v>
      </c>
      <c r="M4102" s="76"/>
      <c r="N4102" s="76"/>
      <c r="O4102" s="76"/>
      <c r="P4102" s="76"/>
      <c r="Q4102" s="76"/>
      <c r="R4102" s="76"/>
      <c r="S4102" s="76"/>
      <c r="T4102" s="76"/>
      <c r="U4102" s="76"/>
      <c r="V4102" s="76"/>
      <c r="W4102" s="76">
        <v>2</v>
      </c>
      <c r="X4102" s="76"/>
    </row>
    <row r="4103" spans="1:24">
      <c r="A4103" s="135"/>
      <c r="B4103" s="117"/>
      <c r="C4103" s="224" t="s">
        <v>33</v>
      </c>
      <c r="D4103" s="58" t="s">
        <v>6242</v>
      </c>
      <c r="E4103" s="58" t="s">
        <v>6243</v>
      </c>
      <c r="F4103" s="58" t="s">
        <v>6244</v>
      </c>
      <c r="G4103" s="58" t="s">
        <v>6245</v>
      </c>
      <c r="H4103" s="58" t="s">
        <v>6246</v>
      </c>
      <c r="I4103" s="425">
        <v>7196</v>
      </c>
      <c r="J4103" s="46" t="s">
        <v>1508</v>
      </c>
      <c r="K4103" s="75" t="s">
        <v>1509</v>
      </c>
      <c r="L4103" s="76">
        <f t="shared" si="271"/>
        <v>0</v>
      </c>
      <c r="M4103" s="76"/>
      <c r="N4103" s="76"/>
      <c r="O4103" s="76"/>
      <c r="P4103" s="76"/>
      <c r="Q4103" s="76"/>
      <c r="R4103" s="76"/>
      <c r="S4103" s="76"/>
      <c r="T4103" s="76"/>
      <c r="U4103" s="76"/>
      <c r="V4103" s="76"/>
      <c r="W4103" s="76"/>
      <c r="X4103" s="76"/>
    </row>
    <row r="4104" spans="1:24">
      <c r="A4104" s="135"/>
      <c r="B4104" s="117"/>
      <c r="C4104" s="224"/>
      <c r="D4104" s="77"/>
      <c r="E4104" s="77"/>
      <c r="F4104" s="77"/>
      <c r="G4104" s="77"/>
      <c r="H4104" s="77"/>
      <c r="I4104" s="425"/>
      <c r="J4104" s="54"/>
      <c r="K4104" s="75" t="s">
        <v>1501</v>
      </c>
      <c r="L4104" s="76">
        <f t="shared" si="271"/>
        <v>0</v>
      </c>
      <c r="M4104" s="76"/>
      <c r="N4104" s="76"/>
      <c r="O4104" s="76"/>
      <c r="P4104" s="76"/>
      <c r="Q4104" s="76"/>
      <c r="R4104" s="76"/>
      <c r="S4104" s="76"/>
      <c r="T4104" s="76"/>
      <c r="U4104" s="76"/>
      <c r="V4104" s="76"/>
      <c r="W4104" s="76"/>
      <c r="X4104" s="76"/>
    </row>
    <row r="4105" spans="1:24">
      <c r="A4105" s="135"/>
      <c r="B4105" s="117"/>
      <c r="C4105" s="224"/>
      <c r="D4105" s="81"/>
      <c r="E4105" s="81"/>
      <c r="F4105" s="81"/>
      <c r="G4105" s="81"/>
      <c r="H4105" s="81"/>
      <c r="I4105" s="425"/>
      <c r="J4105" s="80"/>
      <c r="K4105" s="84" t="s">
        <v>1502</v>
      </c>
      <c r="L4105" s="76">
        <f t="shared" si="271"/>
        <v>2</v>
      </c>
      <c r="M4105" s="76"/>
      <c r="N4105" s="76"/>
      <c r="O4105" s="76"/>
      <c r="P4105" s="76"/>
      <c r="Q4105" s="76"/>
      <c r="R4105" s="76"/>
      <c r="S4105" s="76"/>
      <c r="T4105" s="76">
        <v>1</v>
      </c>
      <c r="U4105" s="76"/>
      <c r="V4105" s="76"/>
      <c r="W4105" s="76">
        <v>1</v>
      </c>
      <c r="X4105" s="76"/>
    </row>
    <row r="4106" spans="1:24">
      <c r="A4106" s="135"/>
      <c r="B4106" s="117"/>
      <c r="C4106" s="224" t="s">
        <v>35</v>
      </c>
      <c r="D4106" s="58" t="s">
        <v>6247</v>
      </c>
      <c r="E4106" s="58" t="s">
        <v>6248</v>
      </c>
      <c r="F4106" s="58" t="s">
        <v>6249</v>
      </c>
      <c r="G4106" s="58" t="s">
        <v>6250</v>
      </c>
      <c r="H4106" s="474"/>
      <c r="I4106" s="425">
        <v>0</v>
      </c>
      <c r="J4106" s="46" t="s">
        <v>1508</v>
      </c>
      <c r="K4106" s="75" t="s">
        <v>1509</v>
      </c>
      <c r="L4106" s="76">
        <f t="shared" si="271"/>
        <v>2</v>
      </c>
      <c r="M4106" s="76">
        <v>1</v>
      </c>
      <c r="N4106" s="76">
        <v>1</v>
      </c>
      <c r="O4106" s="76"/>
      <c r="P4106" s="76"/>
      <c r="Q4106" s="76"/>
      <c r="R4106" s="76"/>
      <c r="S4106" s="76"/>
      <c r="T4106" s="76"/>
      <c r="U4106" s="76"/>
      <c r="V4106" s="76"/>
      <c r="W4106" s="76"/>
      <c r="X4106" s="76"/>
    </row>
    <row r="4107" spans="1:24">
      <c r="A4107" s="135"/>
      <c r="B4107" s="117"/>
      <c r="C4107" s="224"/>
      <c r="D4107" s="77"/>
      <c r="E4107" s="77"/>
      <c r="F4107" s="77"/>
      <c r="G4107" s="77"/>
      <c r="H4107" s="474"/>
      <c r="I4107" s="425"/>
      <c r="J4107" s="54"/>
      <c r="K4107" s="75" t="s">
        <v>1501</v>
      </c>
      <c r="L4107" s="76">
        <f t="shared" si="271"/>
        <v>0</v>
      </c>
      <c r="M4107" s="76"/>
      <c r="N4107" s="76"/>
      <c r="O4107" s="76"/>
      <c r="P4107" s="76"/>
      <c r="Q4107" s="76"/>
      <c r="R4107" s="76"/>
      <c r="S4107" s="76"/>
      <c r="T4107" s="76"/>
      <c r="U4107" s="76"/>
      <c r="V4107" s="76"/>
      <c r="W4107" s="76"/>
      <c r="X4107" s="76"/>
    </row>
    <row r="4108" spans="1:24">
      <c r="A4108" s="135"/>
      <c r="B4108" s="117"/>
      <c r="C4108" s="224"/>
      <c r="D4108" s="81"/>
      <c r="E4108" s="81"/>
      <c r="F4108" s="81"/>
      <c r="G4108" s="81"/>
      <c r="H4108" s="474"/>
      <c r="I4108" s="425"/>
      <c r="J4108" s="80"/>
      <c r="K4108" s="84" t="s">
        <v>1502</v>
      </c>
      <c r="L4108" s="76">
        <f t="shared" si="271"/>
        <v>2</v>
      </c>
      <c r="M4108" s="76">
        <v>1</v>
      </c>
      <c r="N4108" s="76">
        <v>1</v>
      </c>
      <c r="O4108" s="76"/>
      <c r="P4108" s="76"/>
      <c r="Q4108" s="76"/>
      <c r="R4108" s="76"/>
      <c r="S4108" s="76"/>
      <c r="T4108" s="76"/>
      <c r="U4108" s="76"/>
      <c r="V4108" s="76"/>
      <c r="W4108" s="76"/>
      <c r="X4108" s="76"/>
    </row>
    <row r="4109" spans="1:24">
      <c r="A4109" s="135"/>
      <c r="B4109" s="117"/>
      <c r="C4109" s="224" t="s">
        <v>31</v>
      </c>
      <c r="D4109" s="58" t="s">
        <v>6251</v>
      </c>
      <c r="E4109" s="58" t="s">
        <v>6252</v>
      </c>
      <c r="F4109" s="58" t="s">
        <v>6253</v>
      </c>
      <c r="G4109" s="58" t="s">
        <v>6254</v>
      </c>
      <c r="H4109" s="474"/>
      <c r="I4109" s="425">
        <v>2140</v>
      </c>
      <c r="J4109" s="46" t="s">
        <v>1508</v>
      </c>
      <c r="K4109" s="75" t="s">
        <v>1509</v>
      </c>
      <c r="L4109" s="76">
        <f t="shared" si="271"/>
        <v>2</v>
      </c>
      <c r="M4109" s="76">
        <v>1</v>
      </c>
      <c r="N4109" s="76"/>
      <c r="O4109" s="76">
        <v>1</v>
      </c>
      <c r="P4109" s="76"/>
      <c r="Q4109" s="76"/>
      <c r="R4109" s="76"/>
      <c r="S4109" s="76"/>
      <c r="T4109" s="76"/>
      <c r="U4109" s="76"/>
      <c r="V4109" s="76"/>
      <c r="W4109" s="76"/>
      <c r="X4109" s="76"/>
    </row>
    <row r="4110" spans="1:24">
      <c r="A4110" s="135"/>
      <c r="B4110" s="117"/>
      <c r="C4110" s="224"/>
      <c r="D4110" s="77"/>
      <c r="E4110" s="77"/>
      <c r="F4110" s="77"/>
      <c r="G4110" s="77"/>
      <c r="H4110" s="474"/>
      <c r="I4110" s="425"/>
      <c r="J4110" s="54"/>
      <c r="K4110" s="75" t="s">
        <v>1501</v>
      </c>
      <c r="L4110" s="76">
        <f t="shared" si="271"/>
        <v>0</v>
      </c>
      <c r="M4110" s="76"/>
      <c r="N4110" s="76"/>
      <c r="O4110" s="76"/>
      <c r="P4110" s="76"/>
      <c r="Q4110" s="76"/>
      <c r="R4110" s="76"/>
      <c r="S4110" s="76"/>
      <c r="T4110" s="76"/>
      <c r="U4110" s="76"/>
      <c r="V4110" s="76"/>
      <c r="W4110" s="76"/>
      <c r="X4110" s="76"/>
    </row>
    <row r="4111" spans="1:24">
      <c r="A4111" s="135"/>
      <c r="B4111" s="117"/>
      <c r="C4111" s="224"/>
      <c r="D4111" s="81"/>
      <c r="E4111" s="81"/>
      <c r="F4111" s="81"/>
      <c r="G4111" s="81"/>
      <c r="H4111" s="474"/>
      <c r="I4111" s="425"/>
      <c r="J4111" s="80"/>
      <c r="K4111" s="84" t="s">
        <v>1502</v>
      </c>
      <c r="L4111" s="76">
        <f t="shared" si="271"/>
        <v>0</v>
      </c>
      <c r="M4111" s="76"/>
      <c r="N4111" s="76"/>
      <c r="O4111" s="76"/>
      <c r="P4111" s="76"/>
      <c r="Q4111" s="76"/>
      <c r="R4111" s="76"/>
      <c r="S4111" s="76"/>
      <c r="T4111" s="76"/>
      <c r="U4111" s="76"/>
      <c r="V4111" s="76"/>
      <c r="W4111" s="76"/>
      <c r="X4111" s="76"/>
    </row>
    <row r="4112" spans="1:24">
      <c r="A4112" s="135"/>
      <c r="B4112" s="117"/>
      <c r="C4112" s="224" t="s">
        <v>31</v>
      </c>
      <c r="D4112" s="58" t="s">
        <v>6255</v>
      </c>
      <c r="E4112" s="58" t="s">
        <v>6256</v>
      </c>
      <c r="F4112" s="58" t="s">
        <v>6257</v>
      </c>
      <c r="G4112" s="58" t="s">
        <v>6258</v>
      </c>
      <c r="H4112" s="58" t="s">
        <v>6259</v>
      </c>
      <c r="I4112" s="425">
        <v>1274</v>
      </c>
      <c r="J4112" s="46" t="s">
        <v>1508</v>
      </c>
      <c r="K4112" s="75" t="s">
        <v>1509</v>
      </c>
      <c r="L4112" s="76">
        <f>SUM(M4112:X4112)</f>
        <v>5</v>
      </c>
      <c r="M4112" s="76">
        <v>1</v>
      </c>
      <c r="N4112" s="76">
        <v>3</v>
      </c>
      <c r="O4112" s="76"/>
      <c r="P4112" s="76"/>
      <c r="Q4112" s="76"/>
      <c r="R4112" s="76"/>
      <c r="S4112" s="76">
        <v>1</v>
      </c>
      <c r="T4112" s="76"/>
      <c r="U4112" s="76"/>
      <c r="V4112" s="76"/>
      <c r="W4112" s="76"/>
      <c r="X4112" s="76"/>
    </row>
    <row r="4113" spans="1:24">
      <c r="A4113" s="135"/>
      <c r="B4113" s="117"/>
      <c r="C4113" s="224"/>
      <c r="D4113" s="77"/>
      <c r="E4113" s="77"/>
      <c r="F4113" s="77"/>
      <c r="G4113" s="77"/>
      <c r="H4113" s="77"/>
      <c r="I4113" s="425"/>
      <c r="J4113" s="54"/>
      <c r="K4113" s="75" t="s">
        <v>1501</v>
      </c>
      <c r="L4113" s="76">
        <f t="shared" ref="L4113:L4135" si="272">SUM(M4113:X4113)</f>
        <v>0</v>
      </c>
      <c r="M4113" s="76"/>
      <c r="N4113" s="76"/>
      <c r="O4113" s="76"/>
      <c r="P4113" s="76"/>
      <c r="Q4113" s="76"/>
      <c r="R4113" s="76"/>
      <c r="S4113" s="76"/>
      <c r="T4113" s="76"/>
      <c r="U4113" s="76"/>
      <c r="V4113" s="76"/>
      <c r="W4113" s="76"/>
      <c r="X4113" s="76"/>
    </row>
    <row r="4114" spans="1:24">
      <c r="A4114" s="135"/>
      <c r="B4114" s="117"/>
      <c r="C4114" s="224"/>
      <c r="D4114" s="81"/>
      <c r="E4114" s="81"/>
      <c r="F4114" s="81"/>
      <c r="G4114" s="81"/>
      <c r="H4114" s="81"/>
      <c r="I4114" s="425"/>
      <c r="J4114" s="80"/>
      <c r="K4114" s="84" t="s">
        <v>1502</v>
      </c>
      <c r="L4114" s="76">
        <f t="shared" si="272"/>
        <v>0</v>
      </c>
      <c r="M4114" s="76"/>
      <c r="N4114" s="76"/>
      <c r="O4114" s="76"/>
      <c r="P4114" s="76"/>
      <c r="Q4114" s="76"/>
      <c r="R4114" s="76"/>
      <c r="S4114" s="76"/>
      <c r="T4114" s="76"/>
      <c r="U4114" s="76"/>
      <c r="V4114" s="76"/>
      <c r="W4114" s="76"/>
      <c r="X4114" s="76"/>
    </row>
    <row r="4115" spans="1:24">
      <c r="A4115" s="135"/>
      <c r="B4115" s="117"/>
      <c r="C4115" s="224" t="s">
        <v>31</v>
      </c>
      <c r="D4115" s="58" t="s">
        <v>6260</v>
      </c>
      <c r="E4115" s="58" t="s">
        <v>6261</v>
      </c>
      <c r="F4115" s="58" t="s">
        <v>6262</v>
      </c>
      <c r="G4115" s="58" t="s">
        <v>6263</v>
      </c>
      <c r="H4115" s="474"/>
      <c r="I4115" s="74">
        <v>27</v>
      </c>
      <c r="J4115" s="46" t="s">
        <v>1508</v>
      </c>
      <c r="K4115" s="75" t="s">
        <v>1509</v>
      </c>
      <c r="L4115" s="76">
        <f t="shared" si="272"/>
        <v>4</v>
      </c>
      <c r="M4115" s="76">
        <v>2</v>
      </c>
      <c r="N4115" s="76"/>
      <c r="O4115" s="76"/>
      <c r="P4115" s="76"/>
      <c r="Q4115" s="76"/>
      <c r="R4115" s="76"/>
      <c r="S4115" s="76">
        <v>1</v>
      </c>
      <c r="T4115" s="76"/>
      <c r="U4115" s="76"/>
      <c r="V4115" s="76"/>
      <c r="W4115" s="76"/>
      <c r="X4115" s="76">
        <v>1</v>
      </c>
    </row>
    <row r="4116" spans="1:24">
      <c r="A4116" s="135"/>
      <c r="B4116" s="117"/>
      <c r="C4116" s="224"/>
      <c r="D4116" s="77"/>
      <c r="E4116" s="77"/>
      <c r="F4116" s="77"/>
      <c r="G4116" s="77"/>
      <c r="H4116" s="474"/>
      <c r="I4116" s="79"/>
      <c r="J4116" s="54"/>
      <c r="K4116" s="75" t="s">
        <v>1501</v>
      </c>
      <c r="L4116" s="76">
        <f t="shared" si="272"/>
        <v>0</v>
      </c>
      <c r="M4116" s="76"/>
      <c r="N4116" s="76"/>
      <c r="O4116" s="76"/>
      <c r="P4116" s="76"/>
      <c r="Q4116" s="76"/>
      <c r="R4116" s="76"/>
      <c r="S4116" s="76"/>
      <c r="T4116" s="76"/>
      <c r="U4116" s="76"/>
      <c r="V4116" s="76"/>
      <c r="W4116" s="76"/>
      <c r="X4116" s="76"/>
    </row>
    <row r="4117" spans="1:24">
      <c r="A4117" s="135"/>
      <c r="B4117" s="117"/>
      <c r="C4117" s="224"/>
      <c r="D4117" s="81"/>
      <c r="E4117" s="81"/>
      <c r="F4117" s="81"/>
      <c r="G4117" s="81"/>
      <c r="H4117" s="474"/>
      <c r="I4117" s="83"/>
      <c r="J4117" s="80"/>
      <c r="K4117" s="84" t="s">
        <v>1502</v>
      </c>
      <c r="L4117" s="76">
        <f t="shared" si="272"/>
        <v>0</v>
      </c>
      <c r="M4117" s="76"/>
      <c r="N4117" s="76"/>
      <c r="O4117" s="76"/>
      <c r="P4117" s="76"/>
      <c r="Q4117" s="76"/>
      <c r="R4117" s="76"/>
      <c r="S4117" s="76"/>
      <c r="T4117" s="76"/>
      <c r="U4117" s="76"/>
      <c r="V4117" s="76"/>
      <c r="W4117" s="76"/>
      <c r="X4117" s="76"/>
    </row>
    <row r="4118" spans="1:24">
      <c r="A4118" s="135"/>
      <c r="B4118" s="117"/>
      <c r="C4118" s="224" t="s">
        <v>33</v>
      </c>
      <c r="D4118" s="58" t="s">
        <v>6264</v>
      </c>
      <c r="E4118" s="58" t="s">
        <v>6265</v>
      </c>
      <c r="F4118" s="58" t="s">
        <v>6266</v>
      </c>
      <c r="G4118" s="58" t="s">
        <v>6267</v>
      </c>
      <c r="H4118" s="58" t="s">
        <v>6268</v>
      </c>
      <c r="I4118" s="425">
        <v>15</v>
      </c>
      <c r="J4118" s="46" t="s">
        <v>1508</v>
      </c>
      <c r="K4118" s="75" t="s">
        <v>1509</v>
      </c>
      <c r="L4118" s="76">
        <f t="shared" si="272"/>
        <v>2</v>
      </c>
      <c r="M4118" s="76"/>
      <c r="N4118" s="76"/>
      <c r="O4118" s="76">
        <v>1</v>
      </c>
      <c r="P4118" s="76"/>
      <c r="Q4118" s="76"/>
      <c r="R4118" s="76"/>
      <c r="S4118" s="76"/>
      <c r="T4118" s="76">
        <v>1</v>
      </c>
      <c r="U4118" s="76"/>
      <c r="V4118" s="76"/>
      <c r="W4118" s="76"/>
      <c r="X4118" s="76"/>
    </row>
    <row r="4119" spans="1:24">
      <c r="A4119" s="135"/>
      <c r="B4119" s="117"/>
      <c r="C4119" s="224"/>
      <c r="D4119" s="77"/>
      <c r="E4119" s="77"/>
      <c r="F4119" s="77"/>
      <c r="G4119" s="77"/>
      <c r="H4119" s="77"/>
      <c r="I4119" s="425"/>
      <c r="J4119" s="54"/>
      <c r="K4119" s="75" t="s">
        <v>1501</v>
      </c>
      <c r="L4119" s="76">
        <f t="shared" si="272"/>
        <v>0</v>
      </c>
      <c r="M4119" s="76"/>
      <c r="N4119" s="76"/>
      <c r="O4119" s="76"/>
      <c r="P4119" s="76"/>
      <c r="Q4119" s="76"/>
      <c r="R4119" s="76"/>
      <c r="S4119" s="76"/>
      <c r="T4119" s="76"/>
      <c r="U4119" s="76"/>
      <c r="V4119" s="76"/>
      <c r="W4119" s="76"/>
      <c r="X4119" s="76"/>
    </row>
    <row r="4120" spans="1:24">
      <c r="A4120" s="135"/>
      <c r="B4120" s="117"/>
      <c r="C4120" s="224"/>
      <c r="D4120" s="81"/>
      <c r="E4120" s="81"/>
      <c r="F4120" s="81"/>
      <c r="G4120" s="81"/>
      <c r="H4120" s="81"/>
      <c r="I4120" s="425"/>
      <c r="J4120" s="80"/>
      <c r="K4120" s="84" t="s">
        <v>1502</v>
      </c>
      <c r="L4120" s="76">
        <f t="shared" si="272"/>
        <v>0</v>
      </c>
      <c r="M4120" s="76"/>
      <c r="N4120" s="76"/>
      <c r="O4120" s="76"/>
      <c r="P4120" s="76"/>
      <c r="Q4120" s="76"/>
      <c r="R4120" s="76"/>
      <c r="S4120" s="76"/>
      <c r="T4120" s="76"/>
      <c r="U4120" s="76"/>
      <c r="V4120" s="76"/>
      <c r="W4120" s="76"/>
      <c r="X4120" s="76"/>
    </row>
    <row r="4121" spans="1:24">
      <c r="A4121" s="135"/>
      <c r="B4121" s="117"/>
      <c r="C4121" s="224" t="s">
        <v>35</v>
      </c>
      <c r="D4121" s="58" t="s">
        <v>6269</v>
      </c>
      <c r="E4121" s="58" t="s">
        <v>6270</v>
      </c>
      <c r="F4121" s="58" t="s">
        <v>6271</v>
      </c>
      <c r="G4121" s="58" t="s">
        <v>6272</v>
      </c>
      <c r="H4121" s="58" t="s">
        <v>6273</v>
      </c>
      <c r="I4121" s="74">
        <v>0</v>
      </c>
      <c r="J4121" s="46" t="s">
        <v>1508</v>
      </c>
      <c r="K4121" s="75" t="s">
        <v>1509</v>
      </c>
      <c r="L4121" s="76">
        <f t="shared" si="272"/>
        <v>3</v>
      </c>
      <c r="M4121" s="76"/>
      <c r="N4121" s="76"/>
      <c r="O4121" s="76"/>
      <c r="P4121" s="76"/>
      <c r="Q4121" s="76"/>
      <c r="R4121" s="76">
        <v>2</v>
      </c>
      <c r="S4121" s="76">
        <v>1</v>
      </c>
      <c r="T4121" s="76"/>
      <c r="U4121" s="76"/>
      <c r="V4121" s="76"/>
      <c r="W4121" s="76"/>
      <c r="X4121" s="76"/>
    </row>
    <row r="4122" spans="1:24">
      <c r="A4122" s="135"/>
      <c r="B4122" s="117"/>
      <c r="C4122" s="224"/>
      <c r="D4122" s="77"/>
      <c r="E4122" s="77"/>
      <c r="F4122" s="77"/>
      <c r="G4122" s="77"/>
      <c r="H4122" s="77"/>
      <c r="I4122" s="79"/>
      <c r="J4122" s="54"/>
      <c r="K4122" s="75" t="s">
        <v>1501</v>
      </c>
      <c r="L4122" s="76">
        <f t="shared" si="272"/>
        <v>0</v>
      </c>
      <c r="M4122" s="76"/>
      <c r="N4122" s="76"/>
      <c r="O4122" s="76"/>
      <c r="P4122" s="76"/>
      <c r="Q4122" s="76"/>
      <c r="R4122" s="76"/>
      <c r="S4122" s="76"/>
      <c r="T4122" s="76"/>
      <c r="U4122" s="76"/>
      <c r="V4122" s="76"/>
      <c r="W4122" s="76"/>
      <c r="X4122" s="76"/>
    </row>
    <row r="4123" spans="1:24">
      <c r="A4123" s="135"/>
      <c r="B4123" s="117"/>
      <c r="C4123" s="224"/>
      <c r="D4123" s="81"/>
      <c r="E4123" s="81"/>
      <c r="F4123" s="81"/>
      <c r="G4123" s="81"/>
      <c r="H4123" s="81"/>
      <c r="I4123" s="83"/>
      <c r="J4123" s="80"/>
      <c r="K4123" s="84" t="s">
        <v>1502</v>
      </c>
      <c r="L4123" s="76">
        <f t="shared" si="272"/>
        <v>0</v>
      </c>
      <c r="M4123" s="76"/>
      <c r="N4123" s="76"/>
      <c r="O4123" s="76"/>
      <c r="P4123" s="76"/>
      <c r="Q4123" s="76"/>
      <c r="R4123" s="76"/>
      <c r="S4123" s="76"/>
      <c r="T4123" s="76"/>
      <c r="U4123" s="76"/>
      <c r="V4123" s="76"/>
      <c r="W4123" s="76"/>
      <c r="X4123" s="76"/>
    </row>
    <row r="4124" spans="1:24">
      <c r="A4124" s="135"/>
      <c r="B4124" s="117"/>
      <c r="C4124" s="224" t="s">
        <v>33</v>
      </c>
      <c r="D4124" s="58" t="s">
        <v>6274</v>
      </c>
      <c r="E4124" s="475" t="s">
        <v>6275</v>
      </c>
      <c r="F4124" s="58" t="s">
        <v>6276</v>
      </c>
      <c r="G4124" s="58" t="s">
        <v>6277</v>
      </c>
      <c r="H4124" s="58"/>
      <c r="I4124" s="88">
        <v>0</v>
      </c>
      <c r="J4124" s="46" t="s">
        <v>1508</v>
      </c>
      <c r="K4124" s="75" t="s">
        <v>1509</v>
      </c>
      <c r="L4124" s="76">
        <f t="shared" si="272"/>
        <v>0</v>
      </c>
      <c r="M4124" s="76"/>
      <c r="N4124" s="76"/>
      <c r="O4124" s="76"/>
      <c r="P4124" s="76"/>
      <c r="Q4124" s="76"/>
      <c r="R4124" s="76"/>
      <c r="S4124" s="76"/>
      <c r="T4124" s="76"/>
      <c r="U4124" s="76"/>
      <c r="V4124" s="76"/>
      <c r="W4124" s="76"/>
      <c r="X4124" s="76"/>
    </row>
    <row r="4125" spans="1:24">
      <c r="A4125" s="135"/>
      <c r="B4125" s="117"/>
      <c r="C4125" s="224"/>
      <c r="D4125" s="77"/>
      <c r="E4125" s="475"/>
      <c r="F4125" s="77"/>
      <c r="G4125" s="77"/>
      <c r="H4125" s="77"/>
      <c r="I4125" s="89"/>
      <c r="J4125" s="54"/>
      <c r="K4125" s="75" t="s">
        <v>1501</v>
      </c>
      <c r="L4125" s="76">
        <f t="shared" si="272"/>
        <v>0</v>
      </c>
      <c r="M4125" s="76"/>
      <c r="N4125" s="76"/>
      <c r="O4125" s="76"/>
      <c r="P4125" s="76"/>
      <c r="Q4125" s="76"/>
      <c r="R4125" s="76"/>
      <c r="S4125" s="76"/>
      <c r="T4125" s="76"/>
      <c r="U4125" s="76"/>
      <c r="V4125" s="76"/>
      <c r="W4125" s="76"/>
      <c r="X4125" s="76"/>
    </row>
    <row r="4126" spans="1:24">
      <c r="A4126" s="135"/>
      <c r="B4126" s="117"/>
      <c r="C4126" s="224"/>
      <c r="D4126" s="81"/>
      <c r="E4126" s="475"/>
      <c r="F4126" s="81"/>
      <c r="G4126" s="81"/>
      <c r="H4126" s="81"/>
      <c r="I4126" s="90"/>
      <c r="J4126" s="80"/>
      <c r="K4126" s="84" t="s">
        <v>1502</v>
      </c>
      <c r="L4126" s="76">
        <f t="shared" si="272"/>
        <v>2</v>
      </c>
      <c r="M4126" s="76"/>
      <c r="N4126" s="76"/>
      <c r="O4126" s="76">
        <v>1</v>
      </c>
      <c r="P4126" s="76"/>
      <c r="Q4126" s="76"/>
      <c r="R4126" s="76"/>
      <c r="S4126" s="76">
        <v>1</v>
      </c>
      <c r="T4126" s="76"/>
      <c r="U4126" s="76"/>
      <c r="V4126" s="76"/>
      <c r="W4126" s="76"/>
      <c r="X4126" s="76"/>
    </row>
    <row r="4127" spans="1:24">
      <c r="A4127" s="135"/>
      <c r="B4127" s="117"/>
      <c r="C4127" s="224" t="s">
        <v>31</v>
      </c>
      <c r="D4127" s="58" t="s">
        <v>6278</v>
      </c>
      <c r="E4127" s="475" t="s">
        <v>6279</v>
      </c>
      <c r="F4127" s="58" t="s">
        <v>6280</v>
      </c>
      <c r="G4127" s="58" t="s">
        <v>6281</v>
      </c>
      <c r="H4127" s="58" t="s">
        <v>6282</v>
      </c>
      <c r="I4127" s="88">
        <v>0</v>
      </c>
      <c r="J4127" s="46" t="s">
        <v>1508</v>
      </c>
      <c r="K4127" s="75" t="s">
        <v>1509</v>
      </c>
      <c r="L4127" s="76">
        <f t="shared" si="272"/>
        <v>2</v>
      </c>
      <c r="M4127" s="76"/>
      <c r="N4127" s="76">
        <v>1</v>
      </c>
      <c r="O4127" s="76"/>
      <c r="P4127" s="76"/>
      <c r="Q4127" s="76"/>
      <c r="R4127" s="76">
        <v>1</v>
      </c>
      <c r="S4127" s="76"/>
      <c r="T4127" s="76"/>
      <c r="U4127" s="76"/>
      <c r="V4127" s="76"/>
      <c r="W4127" s="76"/>
      <c r="X4127" s="76"/>
    </row>
    <row r="4128" spans="1:24">
      <c r="A4128" s="135"/>
      <c r="B4128" s="117"/>
      <c r="C4128" s="224"/>
      <c r="D4128" s="77"/>
      <c r="E4128" s="475"/>
      <c r="F4128" s="77"/>
      <c r="G4128" s="77"/>
      <c r="H4128" s="77"/>
      <c r="I4128" s="89"/>
      <c r="J4128" s="54"/>
      <c r="K4128" s="75" t="s">
        <v>1501</v>
      </c>
      <c r="L4128" s="76">
        <f t="shared" si="272"/>
        <v>0</v>
      </c>
      <c r="M4128" s="76"/>
      <c r="N4128" s="76"/>
      <c r="O4128" s="76"/>
      <c r="P4128" s="76"/>
      <c r="Q4128" s="76"/>
      <c r="R4128" s="76"/>
      <c r="S4128" s="76"/>
      <c r="T4128" s="76"/>
      <c r="U4128" s="76"/>
      <c r="V4128" s="76"/>
      <c r="W4128" s="76"/>
      <c r="X4128" s="76"/>
    </row>
    <row r="4129" spans="1:24">
      <c r="A4129" s="135"/>
      <c r="B4129" s="117"/>
      <c r="C4129" s="224"/>
      <c r="D4129" s="81"/>
      <c r="E4129" s="475"/>
      <c r="F4129" s="81"/>
      <c r="G4129" s="81"/>
      <c r="H4129" s="81"/>
      <c r="I4129" s="90"/>
      <c r="J4129" s="80"/>
      <c r="K4129" s="84" t="s">
        <v>1502</v>
      </c>
      <c r="L4129" s="76">
        <f t="shared" si="272"/>
        <v>0</v>
      </c>
      <c r="M4129" s="76"/>
      <c r="N4129" s="76"/>
      <c r="O4129" s="76"/>
      <c r="P4129" s="76"/>
      <c r="Q4129" s="76"/>
      <c r="R4129" s="76"/>
      <c r="S4129" s="76"/>
      <c r="T4129" s="76"/>
      <c r="U4129" s="76"/>
      <c r="V4129" s="76"/>
      <c r="W4129" s="76"/>
      <c r="X4129" s="76"/>
    </row>
    <row r="4130" spans="1:24">
      <c r="A4130" s="135"/>
      <c r="B4130" s="117"/>
      <c r="C4130" s="224" t="s">
        <v>31</v>
      </c>
      <c r="D4130" s="58" t="s">
        <v>6283</v>
      </c>
      <c r="E4130" s="475" t="s">
        <v>6284</v>
      </c>
      <c r="F4130" s="58" t="s">
        <v>6285</v>
      </c>
      <c r="G4130" s="58" t="s">
        <v>6286</v>
      </c>
      <c r="H4130" s="58" t="s">
        <v>6287</v>
      </c>
      <c r="I4130" s="88">
        <v>0</v>
      </c>
      <c r="J4130" s="46" t="s">
        <v>1508</v>
      </c>
      <c r="K4130" s="75" t="s">
        <v>1509</v>
      </c>
      <c r="L4130" s="76">
        <f t="shared" si="272"/>
        <v>2</v>
      </c>
      <c r="M4130" s="76">
        <v>2</v>
      </c>
      <c r="N4130" s="76"/>
      <c r="O4130" s="76"/>
      <c r="P4130" s="76"/>
      <c r="Q4130" s="76"/>
      <c r="R4130" s="76"/>
      <c r="S4130" s="76"/>
      <c r="T4130" s="76"/>
      <c r="U4130" s="76"/>
      <c r="V4130" s="76"/>
      <c r="W4130" s="76"/>
      <c r="X4130" s="76"/>
    </row>
    <row r="4131" spans="1:24">
      <c r="A4131" s="135"/>
      <c r="B4131" s="117"/>
      <c r="C4131" s="224"/>
      <c r="D4131" s="77"/>
      <c r="E4131" s="475"/>
      <c r="F4131" s="77"/>
      <c r="G4131" s="77"/>
      <c r="H4131" s="77"/>
      <c r="I4131" s="89"/>
      <c r="J4131" s="54"/>
      <c r="K4131" s="75" t="s">
        <v>1501</v>
      </c>
      <c r="L4131" s="76">
        <f t="shared" si="272"/>
        <v>0</v>
      </c>
      <c r="M4131" s="76"/>
      <c r="N4131" s="76"/>
      <c r="O4131" s="76"/>
      <c r="P4131" s="76"/>
      <c r="Q4131" s="76"/>
      <c r="R4131" s="76"/>
      <c r="S4131" s="76"/>
      <c r="T4131" s="76"/>
      <c r="U4131" s="76"/>
      <c r="V4131" s="76"/>
      <c r="W4131" s="76"/>
      <c r="X4131" s="76"/>
    </row>
    <row r="4132" spans="1:24">
      <c r="A4132" s="135"/>
      <c r="B4132" s="117"/>
      <c r="C4132" s="224"/>
      <c r="D4132" s="81"/>
      <c r="E4132" s="475"/>
      <c r="F4132" s="81"/>
      <c r="G4132" s="81"/>
      <c r="H4132" s="81"/>
      <c r="I4132" s="90"/>
      <c r="J4132" s="80"/>
      <c r="K4132" s="84" t="s">
        <v>1502</v>
      </c>
      <c r="L4132" s="76">
        <f t="shared" si="272"/>
        <v>0</v>
      </c>
      <c r="M4132" s="76"/>
      <c r="N4132" s="76"/>
      <c r="O4132" s="76"/>
      <c r="P4132" s="76"/>
      <c r="Q4132" s="76"/>
      <c r="R4132" s="76"/>
      <c r="S4132" s="76"/>
      <c r="T4132" s="76"/>
      <c r="U4132" s="76"/>
      <c r="V4132" s="76"/>
      <c r="W4132" s="76"/>
      <c r="X4132" s="76"/>
    </row>
    <row r="4133" spans="1:24">
      <c r="A4133" s="135"/>
      <c r="B4133" s="117"/>
      <c r="C4133" s="224" t="s">
        <v>31</v>
      </c>
      <c r="D4133" s="58" t="s">
        <v>6288</v>
      </c>
      <c r="E4133" s="475" t="s">
        <v>6289</v>
      </c>
      <c r="F4133" s="58" t="s">
        <v>6290</v>
      </c>
      <c r="G4133" s="58" t="s">
        <v>6291</v>
      </c>
      <c r="H4133" s="58"/>
      <c r="I4133" s="88">
        <v>0</v>
      </c>
      <c r="J4133" s="46" t="s">
        <v>1508</v>
      </c>
      <c r="K4133" s="75" t="s">
        <v>1509</v>
      </c>
      <c r="L4133" s="76">
        <f t="shared" si="272"/>
        <v>2</v>
      </c>
      <c r="M4133" s="76"/>
      <c r="N4133" s="76">
        <v>1</v>
      </c>
      <c r="O4133" s="76"/>
      <c r="P4133" s="76"/>
      <c r="Q4133" s="76"/>
      <c r="R4133" s="76"/>
      <c r="S4133" s="76"/>
      <c r="T4133" s="76">
        <v>1</v>
      </c>
      <c r="U4133" s="76"/>
      <c r="V4133" s="76"/>
      <c r="W4133" s="76"/>
      <c r="X4133" s="76"/>
    </row>
    <row r="4134" spans="1:24">
      <c r="A4134" s="135"/>
      <c r="B4134" s="117"/>
      <c r="C4134" s="224"/>
      <c r="D4134" s="77"/>
      <c r="E4134" s="475"/>
      <c r="F4134" s="77"/>
      <c r="G4134" s="77"/>
      <c r="H4134" s="77"/>
      <c r="I4134" s="89"/>
      <c r="J4134" s="54"/>
      <c r="K4134" s="75" t="s">
        <v>1501</v>
      </c>
      <c r="L4134" s="76">
        <f t="shared" si="272"/>
        <v>0</v>
      </c>
      <c r="M4134" s="76"/>
      <c r="N4134" s="76"/>
      <c r="O4134" s="76"/>
      <c r="P4134" s="76"/>
      <c r="Q4134" s="76"/>
      <c r="R4134" s="76"/>
      <c r="S4134" s="76"/>
      <c r="T4134" s="76"/>
      <c r="U4134" s="76"/>
      <c r="V4134" s="76"/>
      <c r="W4134" s="76"/>
      <c r="X4134" s="76"/>
    </row>
    <row r="4135" spans="1:24">
      <c r="A4135" s="135"/>
      <c r="B4135" s="119"/>
      <c r="C4135" s="224"/>
      <c r="D4135" s="81"/>
      <c r="E4135" s="475"/>
      <c r="F4135" s="81"/>
      <c r="G4135" s="81"/>
      <c r="H4135" s="81"/>
      <c r="I4135" s="90"/>
      <c r="J4135" s="80"/>
      <c r="K4135" s="84" t="s">
        <v>1502</v>
      </c>
      <c r="L4135" s="76">
        <f t="shared" si="272"/>
        <v>0</v>
      </c>
      <c r="M4135" s="76"/>
      <c r="N4135" s="76"/>
      <c r="O4135" s="76"/>
      <c r="P4135" s="76"/>
      <c r="Q4135" s="76"/>
      <c r="R4135" s="76"/>
      <c r="S4135" s="76"/>
      <c r="T4135" s="76"/>
      <c r="U4135" s="76"/>
      <c r="V4135" s="76"/>
      <c r="W4135" s="76"/>
      <c r="X4135" s="76"/>
    </row>
    <row r="4136" spans="1:24">
      <c r="A4136" s="135"/>
      <c r="B4136" s="46" t="s">
        <v>6292</v>
      </c>
      <c r="C4136" s="46"/>
      <c r="D4136" s="464">
        <f>COUNTA(D4139:D4447)</f>
        <v>103</v>
      </c>
      <c r="E4136" s="46"/>
      <c r="F4136" s="46"/>
      <c r="G4136" s="46"/>
      <c r="H4136" s="46"/>
      <c r="I4136" s="74">
        <f>SUM(I4139:I4447)</f>
        <v>690146.64999999991</v>
      </c>
      <c r="J4136" s="46" t="s">
        <v>39</v>
      </c>
      <c r="K4136" s="75" t="s">
        <v>32</v>
      </c>
      <c r="L4136" s="76">
        <f>SUM(M4136:X4136)</f>
        <v>120</v>
      </c>
      <c r="M4136" s="76">
        <v>0</v>
      </c>
      <c r="N4136" s="76">
        <v>30</v>
      </c>
      <c r="O4136" s="76">
        <v>0</v>
      </c>
      <c r="P4136" s="76">
        <v>3</v>
      </c>
      <c r="Q4136" s="76">
        <v>0</v>
      </c>
      <c r="R4136" s="76">
        <v>0</v>
      </c>
      <c r="S4136" s="76">
        <v>59</v>
      </c>
      <c r="T4136" s="76">
        <v>15</v>
      </c>
      <c r="U4136" s="76">
        <v>0</v>
      </c>
      <c r="V4136" s="76">
        <v>0</v>
      </c>
      <c r="W4136" s="76">
        <v>0</v>
      </c>
      <c r="X4136" s="76">
        <v>13</v>
      </c>
    </row>
    <row r="4137" spans="1:24">
      <c r="A4137" s="135"/>
      <c r="B4137" s="54"/>
      <c r="C4137" s="54"/>
      <c r="D4137" s="464"/>
      <c r="E4137" s="54"/>
      <c r="F4137" s="54"/>
      <c r="G4137" s="54"/>
      <c r="H4137" s="54"/>
      <c r="I4137" s="79"/>
      <c r="J4137" s="54"/>
      <c r="K4137" s="75" t="s">
        <v>34</v>
      </c>
      <c r="L4137" s="76">
        <f>SUM(M4137:X4137)</f>
        <v>36</v>
      </c>
      <c r="M4137" s="76">
        <v>0</v>
      </c>
      <c r="N4137" s="76">
        <v>33</v>
      </c>
      <c r="O4137" s="76">
        <v>0</v>
      </c>
      <c r="P4137" s="76">
        <v>0</v>
      </c>
      <c r="Q4137" s="76">
        <v>0</v>
      </c>
      <c r="R4137" s="76">
        <v>0</v>
      </c>
      <c r="S4137" s="76">
        <v>3</v>
      </c>
      <c r="T4137" s="76">
        <v>0</v>
      </c>
      <c r="U4137" s="76">
        <v>0</v>
      </c>
      <c r="V4137" s="76">
        <v>0</v>
      </c>
      <c r="W4137" s="76">
        <v>0</v>
      </c>
      <c r="X4137" s="76">
        <v>0</v>
      </c>
    </row>
    <row r="4138" spans="1:24">
      <c r="A4138" s="135"/>
      <c r="B4138" s="80"/>
      <c r="C4138" s="80"/>
      <c r="D4138" s="464"/>
      <c r="E4138" s="80"/>
      <c r="F4138" s="80"/>
      <c r="G4138" s="80"/>
      <c r="H4138" s="80"/>
      <c r="I4138" s="83"/>
      <c r="J4138" s="80"/>
      <c r="K4138" s="75" t="s">
        <v>36</v>
      </c>
      <c r="L4138" s="76">
        <f>SUM(M4138:X4138)</f>
        <v>270</v>
      </c>
      <c r="M4138" s="76">
        <v>96</v>
      </c>
      <c r="N4138" s="76">
        <v>13</v>
      </c>
      <c r="O4138" s="76">
        <v>48</v>
      </c>
      <c r="P4138" s="76">
        <v>0</v>
      </c>
      <c r="Q4138" s="76">
        <v>0</v>
      </c>
      <c r="R4138" s="76">
        <v>6</v>
      </c>
      <c r="S4138" s="76">
        <v>31</v>
      </c>
      <c r="T4138" s="76">
        <v>39</v>
      </c>
      <c r="U4138" s="76">
        <v>4</v>
      </c>
      <c r="V4138" s="76">
        <v>0</v>
      </c>
      <c r="W4138" s="76">
        <v>33</v>
      </c>
      <c r="X4138" s="76">
        <v>0</v>
      </c>
    </row>
    <row r="4139" spans="1:24">
      <c r="A4139" s="135"/>
      <c r="B4139" s="46" t="s">
        <v>6293</v>
      </c>
      <c r="C4139" s="46" t="s">
        <v>31</v>
      </c>
      <c r="D4139" s="58" t="s">
        <v>6294</v>
      </c>
      <c r="E4139" s="58" t="s">
        <v>6295</v>
      </c>
      <c r="F4139" s="46" t="s">
        <v>6296</v>
      </c>
      <c r="G4139" s="58" t="s">
        <v>6297</v>
      </c>
      <c r="H4139" s="46" t="s">
        <v>6298</v>
      </c>
      <c r="I4139" s="88">
        <v>17969</v>
      </c>
      <c r="J4139" s="46" t="s">
        <v>1508</v>
      </c>
      <c r="K4139" s="75" t="s">
        <v>1509</v>
      </c>
      <c r="L4139" s="76">
        <f>SUM(M4139:X4139)</f>
        <v>5</v>
      </c>
      <c r="M4139" s="76"/>
      <c r="N4139" s="76">
        <v>4</v>
      </c>
      <c r="O4139" s="76"/>
      <c r="P4139" s="76"/>
      <c r="Q4139" s="76"/>
      <c r="R4139" s="76"/>
      <c r="S4139" s="76"/>
      <c r="T4139" s="76">
        <v>1</v>
      </c>
      <c r="U4139" s="76"/>
      <c r="V4139" s="76"/>
      <c r="W4139" s="76"/>
      <c r="X4139" s="76"/>
    </row>
    <row r="4140" spans="1:24">
      <c r="A4140" s="135"/>
      <c r="B4140" s="54"/>
      <c r="C4140" s="54"/>
      <c r="D4140" s="77"/>
      <c r="E4140" s="54"/>
      <c r="F4140" s="54"/>
      <c r="G4140" s="77"/>
      <c r="H4140" s="54"/>
      <c r="I4140" s="89"/>
      <c r="J4140" s="54"/>
      <c r="K4140" s="75" t="s">
        <v>1501</v>
      </c>
      <c r="L4140" s="76">
        <f t="shared" ref="L4140:L4150" si="273">SUM(M4140:X4140)</f>
        <v>4</v>
      </c>
      <c r="M4140" s="76"/>
      <c r="N4140" s="76">
        <v>4</v>
      </c>
      <c r="O4140" s="76"/>
      <c r="P4140" s="76"/>
      <c r="Q4140" s="76"/>
      <c r="R4140" s="76"/>
      <c r="S4140" s="76"/>
      <c r="T4140" s="76"/>
      <c r="U4140" s="76"/>
      <c r="V4140" s="76"/>
      <c r="W4140" s="76"/>
      <c r="X4140" s="76"/>
    </row>
    <row r="4141" spans="1:24">
      <c r="A4141" s="135"/>
      <c r="B4141" s="54"/>
      <c r="C4141" s="80"/>
      <c r="D4141" s="81"/>
      <c r="E4141" s="80"/>
      <c r="F4141" s="80"/>
      <c r="G4141" s="81"/>
      <c r="H4141" s="80"/>
      <c r="I4141" s="90"/>
      <c r="J4141" s="80"/>
      <c r="K4141" s="84" t="s">
        <v>1502</v>
      </c>
      <c r="L4141" s="76">
        <f t="shared" si="273"/>
        <v>0</v>
      </c>
      <c r="M4141" s="76"/>
      <c r="N4141" s="76"/>
      <c r="O4141" s="76"/>
      <c r="P4141" s="76"/>
      <c r="Q4141" s="76"/>
      <c r="R4141" s="76"/>
      <c r="S4141" s="76"/>
      <c r="T4141" s="76"/>
      <c r="U4141" s="76"/>
      <c r="V4141" s="76"/>
      <c r="W4141" s="76"/>
      <c r="X4141" s="76"/>
    </row>
    <row r="4142" spans="1:24">
      <c r="A4142" s="135"/>
      <c r="B4142" s="54"/>
      <c r="C4142" s="46" t="s">
        <v>31</v>
      </c>
      <c r="D4142" s="58" t="s">
        <v>6299</v>
      </c>
      <c r="E4142" s="58" t="s">
        <v>6300</v>
      </c>
      <c r="F4142" s="46" t="s">
        <v>5753</v>
      </c>
      <c r="G4142" s="58" t="s">
        <v>6301</v>
      </c>
      <c r="H4142" s="46" t="s">
        <v>6302</v>
      </c>
      <c r="I4142" s="88">
        <v>16731</v>
      </c>
      <c r="J4142" s="46" t="s">
        <v>1508</v>
      </c>
      <c r="K4142" s="75" t="s">
        <v>1509</v>
      </c>
      <c r="L4142" s="76">
        <f t="shared" si="273"/>
        <v>5</v>
      </c>
      <c r="M4142" s="76"/>
      <c r="N4142" s="76">
        <v>4</v>
      </c>
      <c r="O4142" s="76"/>
      <c r="P4142" s="76"/>
      <c r="Q4142" s="76"/>
      <c r="R4142" s="76"/>
      <c r="S4142" s="76"/>
      <c r="T4142" s="76">
        <v>1</v>
      </c>
      <c r="U4142" s="76"/>
      <c r="V4142" s="76"/>
      <c r="W4142" s="76"/>
      <c r="X4142" s="76"/>
    </row>
    <row r="4143" spans="1:24">
      <c r="A4143" s="135"/>
      <c r="B4143" s="54"/>
      <c r="C4143" s="54"/>
      <c r="D4143" s="77"/>
      <c r="E4143" s="54"/>
      <c r="F4143" s="54"/>
      <c r="G4143" s="77"/>
      <c r="H4143" s="54"/>
      <c r="I4143" s="89"/>
      <c r="J4143" s="54"/>
      <c r="K4143" s="75" t="s">
        <v>1501</v>
      </c>
      <c r="L4143" s="76">
        <f t="shared" si="273"/>
        <v>3</v>
      </c>
      <c r="M4143" s="76"/>
      <c r="N4143" s="76">
        <v>3</v>
      </c>
      <c r="O4143" s="76"/>
      <c r="P4143" s="76"/>
      <c r="Q4143" s="76"/>
      <c r="R4143" s="76"/>
      <c r="S4143" s="76"/>
      <c r="T4143" s="76"/>
      <c r="U4143" s="76"/>
      <c r="V4143" s="76"/>
      <c r="W4143" s="76"/>
      <c r="X4143" s="76"/>
    </row>
    <row r="4144" spans="1:24">
      <c r="A4144" s="135"/>
      <c r="B4144" s="54"/>
      <c r="C4144" s="80"/>
      <c r="D4144" s="81"/>
      <c r="E4144" s="80"/>
      <c r="F4144" s="80"/>
      <c r="G4144" s="81"/>
      <c r="H4144" s="80"/>
      <c r="I4144" s="90"/>
      <c r="J4144" s="80"/>
      <c r="K4144" s="84" t="s">
        <v>1502</v>
      </c>
      <c r="L4144" s="76">
        <f t="shared" si="273"/>
        <v>0</v>
      </c>
      <c r="M4144" s="76"/>
      <c r="N4144" s="76"/>
      <c r="O4144" s="76"/>
      <c r="P4144" s="76"/>
      <c r="Q4144" s="76"/>
      <c r="R4144" s="76"/>
      <c r="S4144" s="76"/>
      <c r="T4144" s="76"/>
      <c r="U4144" s="76"/>
      <c r="V4144" s="76"/>
      <c r="W4144" s="76"/>
      <c r="X4144" s="76"/>
    </row>
    <row r="4145" spans="1:24">
      <c r="A4145" s="135"/>
      <c r="B4145" s="54"/>
      <c r="C4145" s="46" t="s">
        <v>31</v>
      </c>
      <c r="D4145" s="58" t="s">
        <v>6303</v>
      </c>
      <c r="E4145" s="58" t="s">
        <v>6304</v>
      </c>
      <c r="F4145" s="46" t="s">
        <v>6305</v>
      </c>
      <c r="G4145" s="58" t="s">
        <v>6306</v>
      </c>
      <c r="H4145" s="46" t="s">
        <v>6307</v>
      </c>
      <c r="I4145" s="88">
        <v>18118</v>
      </c>
      <c r="J4145" s="46" t="s">
        <v>1508</v>
      </c>
      <c r="K4145" s="75" t="s">
        <v>1509</v>
      </c>
      <c r="L4145" s="76">
        <f t="shared" si="273"/>
        <v>5</v>
      </c>
      <c r="M4145" s="76"/>
      <c r="N4145" s="76">
        <v>2</v>
      </c>
      <c r="O4145" s="76"/>
      <c r="P4145" s="76"/>
      <c r="Q4145" s="76"/>
      <c r="R4145" s="76"/>
      <c r="S4145" s="76">
        <v>1</v>
      </c>
      <c r="T4145" s="76">
        <v>2</v>
      </c>
      <c r="U4145" s="76"/>
      <c r="V4145" s="76"/>
      <c r="W4145" s="76"/>
      <c r="X4145" s="76"/>
    </row>
    <row r="4146" spans="1:24">
      <c r="A4146" s="135"/>
      <c r="B4146" s="54"/>
      <c r="C4146" s="54"/>
      <c r="D4146" s="77"/>
      <c r="E4146" s="54"/>
      <c r="F4146" s="54"/>
      <c r="G4146" s="77"/>
      <c r="H4146" s="54"/>
      <c r="I4146" s="89"/>
      <c r="J4146" s="54"/>
      <c r="K4146" s="75" t="s">
        <v>1501</v>
      </c>
      <c r="L4146" s="76">
        <f t="shared" si="273"/>
        <v>5</v>
      </c>
      <c r="M4146" s="76"/>
      <c r="N4146" s="76">
        <v>5</v>
      </c>
      <c r="O4146" s="76"/>
      <c r="P4146" s="76"/>
      <c r="Q4146" s="76"/>
      <c r="R4146" s="76"/>
      <c r="S4146" s="76"/>
      <c r="T4146" s="76"/>
      <c r="U4146" s="76"/>
      <c r="V4146" s="76"/>
      <c r="W4146" s="76"/>
      <c r="X4146" s="76"/>
    </row>
    <row r="4147" spans="1:24">
      <c r="A4147" s="135"/>
      <c r="B4147" s="54"/>
      <c r="C4147" s="80"/>
      <c r="D4147" s="81"/>
      <c r="E4147" s="80"/>
      <c r="F4147" s="80"/>
      <c r="G4147" s="81"/>
      <c r="H4147" s="80"/>
      <c r="I4147" s="90"/>
      <c r="J4147" s="80"/>
      <c r="K4147" s="84" t="s">
        <v>1502</v>
      </c>
      <c r="L4147" s="76">
        <f t="shared" si="273"/>
        <v>0</v>
      </c>
      <c r="M4147" s="76"/>
      <c r="N4147" s="76"/>
      <c r="O4147" s="76"/>
      <c r="P4147" s="76"/>
      <c r="Q4147" s="76"/>
      <c r="R4147" s="76"/>
      <c r="S4147" s="76"/>
      <c r="T4147" s="76"/>
      <c r="U4147" s="76"/>
      <c r="V4147" s="76"/>
      <c r="W4147" s="76"/>
      <c r="X4147" s="76"/>
    </row>
    <row r="4148" spans="1:24">
      <c r="A4148" s="135"/>
      <c r="B4148" s="54"/>
      <c r="C4148" s="46" t="s">
        <v>31</v>
      </c>
      <c r="D4148" s="58" t="s">
        <v>6308</v>
      </c>
      <c r="E4148" s="58" t="s">
        <v>6309</v>
      </c>
      <c r="F4148" s="46" t="s">
        <v>6310</v>
      </c>
      <c r="G4148" s="58" t="s">
        <v>6311</v>
      </c>
      <c r="H4148" s="46" t="s">
        <v>6312</v>
      </c>
      <c r="I4148" s="88">
        <v>12977</v>
      </c>
      <c r="J4148" s="46" t="s">
        <v>1508</v>
      </c>
      <c r="K4148" s="75" t="s">
        <v>1509</v>
      </c>
      <c r="L4148" s="76">
        <f t="shared" si="273"/>
        <v>5</v>
      </c>
      <c r="M4148" s="76"/>
      <c r="N4148" s="76">
        <v>2</v>
      </c>
      <c r="O4148" s="76"/>
      <c r="P4148" s="76"/>
      <c r="Q4148" s="76"/>
      <c r="R4148" s="76"/>
      <c r="S4148" s="76">
        <v>1</v>
      </c>
      <c r="T4148" s="76">
        <v>2</v>
      </c>
      <c r="U4148" s="76"/>
      <c r="V4148" s="76"/>
      <c r="W4148" s="76"/>
      <c r="X4148" s="76"/>
    </row>
    <row r="4149" spans="1:24">
      <c r="A4149" s="135"/>
      <c r="B4149" s="54"/>
      <c r="C4149" s="54"/>
      <c r="D4149" s="77"/>
      <c r="E4149" s="54"/>
      <c r="F4149" s="54"/>
      <c r="G4149" s="77"/>
      <c r="H4149" s="54"/>
      <c r="I4149" s="89"/>
      <c r="J4149" s="54"/>
      <c r="K4149" s="75" t="s">
        <v>1501</v>
      </c>
      <c r="L4149" s="76">
        <f t="shared" si="273"/>
        <v>4</v>
      </c>
      <c r="M4149" s="76"/>
      <c r="N4149" s="76">
        <v>4</v>
      </c>
      <c r="O4149" s="76"/>
      <c r="P4149" s="76"/>
      <c r="Q4149" s="76"/>
      <c r="R4149" s="76"/>
      <c r="S4149" s="76"/>
      <c r="T4149" s="76"/>
      <c r="U4149" s="76"/>
      <c r="V4149" s="76"/>
      <c r="W4149" s="76"/>
      <c r="X4149" s="76"/>
    </row>
    <row r="4150" spans="1:24">
      <c r="A4150" s="135"/>
      <c r="B4150" s="54"/>
      <c r="C4150" s="80"/>
      <c r="D4150" s="81"/>
      <c r="E4150" s="80"/>
      <c r="F4150" s="80"/>
      <c r="G4150" s="81"/>
      <c r="H4150" s="80"/>
      <c r="I4150" s="90"/>
      <c r="J4150" s="80"/>
      <c r="K4150" s="84" t="s">
        <v>1502</v>
      </c>
      <c r="L4150" s="76">
        <f t="shared" si="273"/>
        <v>0</v>
      </c>
      <c r="M4150" s="76"/>
      <c r="N4150" s="76"/>
      <c r="O4150" s="76"/>
      <c r="P4150" s="76"/>
      <c r="Q4150" s="76"/>
      <c r="R4150" s="76"/>
      <c r="S4150" s="76"/>
      <c r="T4150" s="76"/>
      <c r="U4150" s="76"/>
      <c r="V4150" s="76"/>
      <c r="W4150" s="76"/>
      <c r="X4150" s="76"/>
    </row>
    <row r="4151" spans="1:24">
      <c r="A4151" s="135"/>
      <c r="B4151" s="54"/>
      <c r="C4151" s="46" t="s">
        <v>31</v>
      </c>
      <c r="D4151" s="58" t="s">
        <v>6313</v>
      </c>
      <c r="E4151" s="58" t="s">
        <v>6314</v>
      </c>
      <c r="F4151" s="46" t="s">
        <v>6315</v>
      </c>
      <c r="G4151" s="58" t="s">
        <v>6316</v>
      </c>
      <c r="H4151" s="46" t="s">
        <v>6317</v>
      </c>
      <c r="I4151" s="88">
        <v>13934</v>
      </c>
      <c r="J4151" s="46" t="s">
        <v>1508</v>
      </c>
      <c r="K4151" s="75" t="s">
        <v>1509</v>
      </c>
      <c r="L4151" s="76">
        <f>SUM(M4151:X4151)</f>
        <v>6</v>
      </c>
      <c r="M4151" s="76"/>
      <c r="N4151" s="76">
        <v>2</v>
      </c>
      <c r="O4151" s="76"/>
      <c r="P4151" s="76">
        <v>2</v>
      </c>
      <c r="Q4151" s="76"/>
      <c r="R4151" s="76"/>
      <c r="S4151" s="76"/>
      <c r="T4151" s="76">
        <v>2</v>
      </c>
      <c r="U4151" s="76"/>
      <c r="V4151" s="76"/>
      <c r="W4151" s="76"/>
      <c r="X4151" s="76"/>
    </row>
    <row r="4152" spans="1:24">
      <c r="A4152" s="135"/>
      <c r="B4152" s="54"/>
      <c r="C4152" s="54"/>
      <c r="D4152" s="77"/>
      <c r="E4152" s="54"/>
      <c r="F4152" s="54"/>
      <c r="G4152" s="77"/>
      <c r="H4152" s="54"/>
      <c r="I4152" s="89"/>
      <c r="J4152" s="54"/>
      <c r="K4152" s="75" t="s">
        <v>1501</v>
      </c>
      <c r="L4152" s="76">
        <f t="shared" ref="L4152:L4162" si="274">SUM(M4152:X4152)</f>
        <v>4</v>
      </c>
      <c r="M4152" s="76"/>
      <c r="N4152" s="76">
        <v>4</v>
      </c>
      <c r="O4152" s="76"/>
      <c r="P4152" s="76"/>
      <c r="Q4152" s="76"/>
      <c r="R4152" s="76"/>
      <c r="S4152" s="76"/>
      <c r="T4152" s="76"/>
      <c r="U4152" s="76"/>
      <c r="V4152" s="76"/>
      <c r="W4152" s="76"/>
      <c r="X4152" s="76"/>
    </row>
    <row r="4153" spans="1:24">
      <c r="A4153" s="135"/>
      <c r="B4153" s="54"/>
      <c r="C4153" s="80"/>
      <c r="D4153" s="81"/>
      <c r="E4153" s="80"/>
      <c r="F4153" s="80"/>
      <c r="G4153" s="81"/>
      <c r="H4153" s="80"/>
      <c r="I4153" s="90"/>
      <c r="J4153" s="80"/>
      <c r="K4153" s="84" t="s">
        <v>1502</v>
      </c>
      <c r="L4153" s="76">
        <f t="shared" si="274"/>
        <v>0</v>
      </c>
      <c r="M4153" s="76"/>
      <c r="N4153" s="76"/>
      <c r="O4153" s="76"/>
      <c r="P4153" s="76"/>
      <c r="Q4153" s="76"/>
      <c r="R4153" s="76"/>
      <c r="S4153" s="76"/>
      <c r="T4153" s="76"/>
      <c r="U4153" s="76"/>
      <c r="V4153" s="76"/>
      <c r="W4153" s="76"/>
      <c r="X4153" s="76"/>
    </row>
    <row r="4154" spans="1:24">
      <c r="A4154" s="135"/>
      <c r="B4154" s="54"/>
      <c r="C4154" s="46" t="s">
        <v>31</v>
      </c>
      <c r="D4154" s="58" t="s">
        <v>6318</v>
      </c>
      <c r="E4154" s="58" t="s">
        <v>6319</v>
      </c>
      <c r="F4154" s="46" t="s">
        <v>6320</v>
      </c>
      <c r="G4154" s="58" t="s">
        <v>6321</v>
      </c>
      <c r="H4154" s="46" t="s">
        <v>6322</v>
      </c>
      <c r="I4154" s="88">
        <v>18332</v>
      </c>
      <c r="J4154" s="46" t="s">
        <v>1508</v>
      </c>
      <c r="K4154" s="75" t="s">
        <v>1509</v>
      </c>
      <c r="L4154" s="76">
        <f t="shared" si="274"/>
        <v>9</v>
      </c>
      <c r="M4154" s="76"/>
      <c r="N4154" s="76">
        <v>3</v>
      </c>
      <c r="O4154" s="76"/>
      <c r="P4154" s="76">
        <v>1</v>
      </c>
      <c r="Q4154" s="76"/>
      <c r="R4154" s="76"/>
      <c r="S4154" s="76">
        <v>4</v>
      </c>
      <c r="T4154" s="76">
        <v>1</v>
      </c>
      <c r="U4154" s="76"/>
      <c r="V4154" s="76"/>
      <c r="W4154" s="76"/>
      <c r="X4154" s="76"/>
    </row>
    <row r="4155" spans="1:24">
      <c r="A4155" s="135"/>
      <c r="B4155" s="54"/>
      <c r="C4155" s="54"/>
      <c r="D4155" s="77"/>
      <c r="E4155" s="54"/>
      <c r="F4155" s="54"/>
      <c r="G4155" s="77"/>
      <c r="H4155" s="54"/>
      <c r="I4155" s="89"/>
      <c r="J4155" s="54"/>
      <c r="K4155" s="75" t="s">
        <v>1501</v>
      </c>
      <c r="L4155" s="76">
        <f t="shared" si="274"/>
        <v>3</v>
      </c>
      <c r="M4155" s="76"/>
      <c r="N4155" s="76">
        <v>3</v>
      </c>
      <c r="O4155" s="76"/>
      <c r="P4155" s="76"/>
      <c r="Q4155" s="76"/>
      <c r="R4155" s="76"/>
      <c r="S4155" s="76"/>
      <c r="T4155" s="76"/>
      <c r="U4155" s="76"/>
      <c r="V4155" s="76"/>
      <c r="W4155" s="76"/>
      <c r="X4155" s="76"/>
    </row>
    <row r="4156" spans="1:24">
      <c r="A4156" s="135"/>
      <c r="B4156" s="54"/>
      <c r="C4156" s="80"/>
      <c r="D4156" s="81"/>
      <c r="E4156" s="80"/>
      <c r="F4156" s="80"/>
      <c r="G4156" s="81"/>
      <c r="H4156" s="80"/>
      <c r="I4156" s="90"/>
      <c r="J4156" s="80"/>
      <c r="K4156" s="84" t="s">
        <v>1502</v>
      </c>
      <c r="L4156" s="76">
        <f t="shared" si="274"/>
        <v>0</v>
      </c>
      <c r="M4156" s="76"/>
      <c r="N4156" s="76"/>
      <c r="O4156" s="76"/>
      <c r="P4156" s="76"/>
      <c r="Q4156" s="76"/>
      <c r="R4156" s="76"/>
      <c r="S4156" s="76"/>
      <c r="T4156" s="76"/>
      <c r="U4156" s="76"/>
      <c r="V4156" s="76"/>
      <c r="W4156" s="76"/>
      <c r="X4156" s="76"/>
    </row>
    <row r="4157" spans="1:24">
      <c r="A4157" s="135"/>
      <c r="B4157" s="54"/>
      <c r="C4157" s="46" t="s">
        <v>31</v>
      </c>
      <c r="D4157" s="58" t="s">
        <v>6323</v>
      </c>
      <c r="E4157" s="58" t="s">
        <v>6324</v>
      </c>
      <c r="F4157" s="46" t="s">
        <v>6089</v>
      </c>
      <c r="G4157" s="58" t="s">
        <v>6325</v>
      </c>
      <c r="H4157" s="46" t="s">
        <v>6326</v>
      </c>
      <c r="I4157" s="88">
        <v>12619</v>
      </c>
      <c r="J4157" s="46" t="s">
        <v>1508</v>
      </c>
      <c r="K4157" s="75" t="s">
        <v>1509</v>
      </c>
      <c r="L4157" s="76">
        <f t="shared" si="274"/>
        <v>6</v>
      </c>
      <c r="M4157" s="76"/>
      <c r="N4157" s="76">
        <v>2</v>
      </c>
      <c r="O4157" s="76"/>
      <c r="P4157" s="76"/>
      <c r="Q4157" s="76"/>
      <c r="R4157" s="76"/>
      <c r="S4157" s="76">
        <v>3</v>
      </c>
      <c r="T4157" s="76">
        <v>1</v>
      </c>
      <c r="U4157" s="76"/>
      <c r="V4157" s="76"/>
      <c r="W4157" s="76"/>
      <c r="X4157" s="76"/>
    </row>
    <row r="4158" spans="1:24">
      <c r="A4158" s="135"/>
      <c r="B4158" s="54"/>
      <c r="C4158" s="54"/>
      <c r="D4158" s="77"/>
      <c r="E4158" s="54"/>
      <c r="F4158" s="54"/>
      <c r="G4158" s="77"/>
      <c r="H4158" s="54"/>
      <c r="I4158" s="89"/>
      <c r="J4158" s="54"/>
      <c r="K4158" s="75" t="s">
        <v>1501</v>
      </c>
      <c r="L4158" s="76">
        <f t="shared" si="274"/>
        <v>4</v>
      </c>
      <c r="M4158" s="76"/>
      <c r="N4158" s="76">
        <v>4</v>
      </c>
      <c r="O4158" s="76"/>
      <c r="P4158" s="76"/>
      <c r="Q4158" s="76"/>
      <c r="R4158" s="76"/>
      <c r="S4158" s="76"/>
      <c r="T4158" s="76"/>
      <c r="U4158" s="76"/>
      <c r="V4158" s="76"/>
      <c r="W4158" s="76"/>
      <c r="X4158" s="76"/>
    </row>
    <row r="4159" spans="1:24">
      <c r="A4159" s="135"/>
      <c r="B4159" s="54"/>
      <c r="C4159" s="80"/>
      <c r="D4159" s="81"/>
      <c r="E4159" s="80"/>
      <c r="F4159" s="80"/>
      <c r="G4159" s="81"/>
      <c r="H4159" s="80"/>
      <c r="I4159" s="90"/>
      <c r="J4159" s="80"/>
      <c r="K4159" s="84" t="s">
        <v>1502</v>
      </c>
      <c r="L4159" s="76">
        <f t="shared" si="274"/>
        <v>0</v>
      </c>
      <c r="M4159" s="76"/>
      <c r="N4159" s="76"/>
      <c r="O4159" s="76"/>
      <c r="P4159" s="76"/>
      <c r="Q4159" s="76"/>
      <c r="R4159" s="76"/>
      <c r="S4159" s="76"/>
      <c r="T4159" s="76"/>
      <c r="U4159" s="76"/>
      <c r="V4159" s="76"/>
      <c r="W4159" s="76"/>
      <c r="X4159" s="76"/>
    </row>
    <row r="4160" spans="1:24">
      <c r="A4160" s="135"/>
      <c r="B4160" s="54"/>
      <c r="C4160" s="46" t="s">
        <v>31</v>
      </c>
      <c r="D4160" s="58" t="s">
        <v>6327</v>
      </c>
      <c r="E4160" s="58" t="s">
        <v>6328</v>
      </c>
      <c r="F4160" s="46" t="s">
        <v>6329</v>
      </c>
      <c r="G4160" s="58" t="s">
        <v>6330</v>
      </c>
      <c r="H4160" s="46" t="s">
        <v>6331</v>
      </c>
      <c r="I4160" s="88">
        <v>21688</v>
      </c>
      <c r="J4160" s="46" t="s">
        <v>1508</v>
      </c>
      <c r="K4160" s="75" t="s">
        <v>1509</v>
      </c>
      <c r="L4160" s="76">
        <f t="shared" si="274"/>
        <v>7</v>
      </c>
      <c r="M4160" s="76"/>
      <c r="N4160" s="76">
        <v>2</v>
      </c>
      <c r="O4160" s="76"/>
      <c r="P4160" s="76"/>
      <c r="Q4160" s="76"/>
      <c r="R4160" s="76"/>
      <c r="S4160" s="76">
        <v>2</v>
      </c>
      <c r="T4160" s="76">
        <v>3</v>
      </c>
      <c r="U4160" s="76"/>
      <c r="V4160" s="76"/>
      <c r="W4160" s="76"/>
      <c r="X4160" s="76"/>
    </row>
    <row r="4161" spans="1:24">
      <c r="A4161" s="135"/>
      <c r="B4161" s="54"/>
      <c r="C4161" s="54"/>
      <c r="D4161" s="77"/>
      <c r="E4161" s="54"/>
      <c r="F4161" s="54"/>
      <c r="G4161" s="77"/>
      <c r="H4161" s="54"/>
      <c r="I4161" s="89"/>
      <c r="J4161" s="54"/>
      <c r="K4161" s="75" t="s">
        <v>1501</v>
      </c>
      <c r="L4161" s="76">
        <f t="shared" si="274"/>
        <v>4</v>
      </c>
      <c r="M4161" s="76"/>
      <c r="N4161" s="76">
        <v>4</v>
      </c>
      <c r="O4161" s="76"/>
      <c r="P4161" s="76"/>
      <c r="Q4161" s="76"/>
      <c r="R4161" s="76"/>
      <c r="S4161" s="76"/>
      <c r="T4161" s="76"/>
      <c r="U4161" s="76"/>
      <c r="V4161" s="76"/>
      <c r="W4161" s="76"/>
      <c r="X4161" s="76"/>
    </row>
    <row r="4162" spans="1:24">
      <c r="A4162" s="135"/>
      <c r="B4162" s="54"/>
      <c r="C4162" s="80"/>
      <c r="D4162" s="81"/>
      <c r="E4162" s="80"/>
      <c r="F4162" s="80"/>
      <c r="G4162" s="81"/>
      <c r="H4162" s="80"/>
      <c r="I4162" s="90"/>
      <c r="J4162" s="80"/>
      <c r="K4162" s="84" t="s">
        <v>1502</v>
      </c>
      <c r="L4162" s="76">
        <f t="shared" si="274"/>
        <v>0</v>
      </c>
      <c r="M4162" s="76"/>
      <c r="N4162" s="76"/>
      <c r="O4162" s="76"/>
      <c r="P4162" s="76"/>
      <c r="Q4162" s="76"/>
      <c r="R4162" s="76"/>
      <c r="S4162" s="76"/>
      <c r="T4162" s="76"/>
      <c r="U4162" s="76"/>
      <c r="V4162" s="76"/>
      <c r="W4162" s="76"/>
      <c r="X4162" s="76"/>
    </row>
    <row r="4163" spans="1:24">
      <c r="A4163" s="135"/>
      <c r="B4163" s="54"/>
      <c r="C4163" s="46" t="s">
        <v>31</v>
      </c>
      <c r="D4163" s="58" t="s">
        <v>6332</v>
      </c>
      <c r="E4163" s="58" t="s">
        <v>6333</v>
      </c>
      <c r="F4163" s="46" t="s">
        <v>6334</v>
      </c>
      <c r="G4163" s="58" t="s">
        <v>6335</v>
      </c>
      <c r="H4163" s="46" t="s">
        <v>6336</v>
      </c>
      <c r="I4163" s="88">
        <v>6300</v>
      </c>
      <c r="J4163" s="46" t="s">
        <v>1508</v>
      </c>
      <c r="K4163" s="75" t="s">
        <v>1509</v>
      </c>
      <c r="L4163" s="76">
        <f>SUM(M4163:X4163)</f>
        <v>8</v>
      </c>
      <c r="M4163" s="76"/>
      <c r="N4163" s="76">
        <v>7</v>
      </c>
      <c r="O4163" s="76"/>
      <c r="P4163" s="76"/>
      <c r="Q4163" s="76"/>
      <c r="R4163" s="76"/>
      <c r="S4163" s="76">
        <v>1</v>
      </c>
      <c r="T4163" s="76"/>
      <c r="U4163" s="76"/>
      <c r="V4163" s="76"/>
      <c r="W4163" s="76"/>
      <c r="X4163" s="76"/>
    </row>
    <row r="4164" spans="1:24">
      <c r="A4164" s="135"/>
      <c r="B4164" s="54"/>
      <c r="C4164" s="54"/>
      <c r="D4164" s="77"/>
      <c r="E4164" s="54"/>
      <c r="F4164" s="54"/>
      <c r="G4164" s="77"/>
      <c r="H4164" s="54"/>
      <c r="I4164" s="89"/>
      <c r="J4164" s="54"/>
      <c r="K4164" s="75" t="s">
        <v>1501</v>
      </c>
      <c r="L4164" s="76">
        <f t="shared" ref="L4164:L4177" si="275">SUM(M4164:X4164)</f>
        <v>2</v>
      </c>
      <c r="M4164" s="76"/>
      <c r="N4164" s="76">
        <v>2</v>
      </c>
      <c r="O4164" s="76"/>
      <c r="P4164" s="76"/>
      <c r="Q4164" s="76"/>
      <c r="R4164" s="76"/>
      <c r="S4164" s="76"/>
      <c r="T4164" s="76"/>
      <c r="U4164" s="76"/>
      <c r="V4164" s="76"/>
      <c r="W4164" s="76"/>
      <c r="X4164" s="76"/>
    </row>
    <row r="4165" spans="1:24">
      <c r="A4165" s="135"/>
      <c r="B4165" s="54"/>
      <c r="C4165" s="80"/>
      <c r="D4165" s="81"/>
      <c r="E4165" s="80"/>
      <c r="F4165" s="80"/>
      <c r="G4165" s="81"/>
      <c r="H4165" s="80"/>
      <c r="I4165" s="90"/>
      <c r="J4165" s="80"/>
      <c r="K4165" s="84" t="s">
        <v>1502</v>
      </c>
      <c r="L4165" s="76">
        <f t="shared" si="275"/>
        <v>0</v>
      </c>
      <c r="M4165" s="76"/>
      <c r="N4165" s="76"/>
      <c r="O4165" s="76"/>
      <c r="P4165" s="76"/>
      <c r="Q4165" s="76"/>
      <c r="R4165" s="76"/>
      <c r="S4165" s="76"/>
      <c r="T4165" s="76"/>
      <c r="U4165" s="76"/>
      <c r="V4165" s="76"/>
      <c r="W4165" s="76"/>
      <c r="X4165" s="76"/>
    </row>
    <row r="4166" spans="1:24">
      <c r="A4166" s="135"/>
      <c r="B4166" s="54"/>
      <c r="C4166" s="46" t="s">
        <v>31</v>
      </c>
      <c r="D4166" s="58" t="s">
        <v>6337</v>
      </c>
      <c r="E4166" s="58" t="s">
        <v>6338</v>
      </c>
      <c r="F4166" s="46" t="s">
        <v>6339</v>
      </c>
      <c r="G4166" s="58" t="s">
        <v>6340</v>
      </c>
      <c r="H4166" s="46" t="s">
        <v>6341</v>
      </c>
      <c r="I4166" s="88">
        <v>11552</v>
      </c>
      <c r="J4166" s="46" t="s">
        <v>1508</v>
      </c>
      <c r="K4166" s="75" t="s">
        <v>1509</v>
      </c>
      <c r="L4166" s="76">
        <f t="shared" si="275"/>
        <v>23</v>
      </c>
      <c r="M4166" s="76"/>
      <c r="N4166" s="76"/>
      <c r="O4166" s="76"/>
      <c r="P4166" s="76"/>
      <c r="Q4166" s="76"/>
      <c r="R4166" s="76"/>
      <c r="S4166" s="76">
        <v>23</v>
      </c>
      <c r="T4166" s="76"/>
      <c r="U4166" s="76"/>
      <c r="V4166" s="76"/>
      <c r="W4166" s="76"/>
      <c r="X4166" s="76"/>
    </row>
    <row r="4167" spans="1:24">
      <c r="A4167" s="135"/>
      <c r="B4167" s="54"/>
      <c r="C4167" s="54"/>
      <c r="D4167" s="77"/>
      <c r="E4167" s="54"/>
      <c r="F4167" s="54"/>
      <c r="G4167" s="77"/>
      <c r="H4167" s="54"/>
      <c r="I4167" s="89"/>
      <c r="J4167" s="54"/>
      <c r="K4167" s="75" t="s">
        <v>1501</v>
      </c>
      <c r="L4167" s="76">
        <f t="shared" si="275"/>
        <v>0</v>
      </c>
      <c r="M4167" s="76"/>
      <c r="N4167" s="76"/>
      <c r="O4167" s="76"/>
      <c r="P4167" s="76"/>
      <c r="Q4167" s="76"/>
      <c r="R4167" s="76"/>
      <c r="S4167" s="76"/>
      <c r="T4167" s="76"/>
      <c r="U4167" s="76"/>
      <c r="V4167" s="76"/>
      <c r="W4167" s="76"/>
      <c r="X4167" s="76"/>
    </row>
    <row r="4168" spans="1:24">
      <c r="A4168" s="135"/>
      <c r="B4168" s="54"/>
      <c r="C4168" s="80"/>
      <c r="D4168" s="81"/>
      <c r="E4168" s="80"/>
      <c r="F4168" s="80"/>
      <c r="G4168" s="81"/>
      <c r="H4168" s="80"/>
      <c r="I4168" s="90"/>
      <c r="J4168" s="80"/>
      <c r="K4168" s="84" t="s">
        <v>1502</v>
      </c>
      <c r="L4168" s="76">
        <f t="shared" si="275"/>
        <v>0</v>
      </c>
      <c r="M4168" s="76"/>
      <c r="N4168" s="76"/>
      <c r="O4168" s="76"/>
      <c r="P4168" s="76"/>
      <c r="Q4168" s="76"/>
      <c r="R4168" s="76"/>
      <c r="S4168" s="76"/>
      <c r="T4168" s="76"/>
      <c r="U4168" s="76"/>
      <c r="V4168" s="76"/>
      <c r="W4168" s="76"/>
      <c r="X4168" s="76"/>
    </row>
    <row r="4169" spans="1:24">
      <c r="A4169" s="135"/>
      <c r="B4169" s="54"/>
      <c r="C4169" s="46" t="s">
        <v>31</v>
      </c>
      <c r="D4169" s="58" t="s">
        <v>6342</v>
      </c>
      <c r="E4169" s="58" t="s">
        <v>6343</v>
      </c>
      <c r="F4169" s="46" t="s">
        <v>6344</v>
      </c>
      <c r="G4169" s="58" t="s">
        <v>6345</v>
      </c>
      <c r="H4169" s="46" t="s">
        <v>6346</v>
      </c>
      <c r="I4169" s="88">
        <v>14162</v>
      </c>
      <c r="J4169" s="46" t="s">
        <v>1508</v>
      </c>
      <c r="K4169" s="75" t="s">
        <v>1509</v>
      </c>
      <c r="L4169" s="76">
        <f t="shared" si="275"/>
        <v>24</v>
      </c>
      <c r="M4169" s="76"/>
      <c r="N4169" s="76"/>
      <c r="O4169" s="76"/>
      <c r="P4169" s="76"/>
      <c r="Q4169" s="76"/>
      <c r="R4169" s="76"/>
      <c r="S4169" s="76">
        <v>24</v>
      </c>
      <c r="T4169" s="76"/>
      <c r="U4169" s="76"/>
      <c r="V4169" s="76"/>
      <c r="W4169" s="76"/>
      <c r="X4169" s="76"/>
    </row>
    <row r="4170" spans="1:24">
      <c r="A4170" s="135"/>
      <c r="B4170" s="54"/>
      <c r="C4170" s="54"/>
      <c r="D4170" s="77"/>
      <c r="E4170" s="54"/>
      <c r="F4170" s="54"/>
      <c r="G4170" s="77"/>
      <c r="H4170" s="54"/>
      <c r="I4170" s="89"/>
      <c r="J4170" s="54"/>
      <c r="K4170" s="75" t="s">
        <v>1501</v>
      </c>
      <c r="L4170" s="76">
        <f t="shared" si="275"/>
        <v>0</v>
      </c>
      <c r="M4170" s="76"/>
      <c r="N4170" s="76"/>
      <c r="O4170" s="76"/>
      <c r="P4170" s="76"/>
      <c r="Q4170" s="76"/>
      <c r="R4170" s="76"/>
      <c r="S4170" s="76"/>
      <c r="T4170" s="76"/>
      <c r="U4170" s="76"/>
      <c r="V4170" s="76"/>
      <c r="W4170" s="76"/>
      <c r="X4170" s="76"/>
    </row>
    <row r="4171" spans="1:24">
      <c r="A4171" s="135"/>
      <c r="B4171" s="54"/>
      <c r="C4171" s="80"/>
      <c r="D4171" s="81"/>
      <c r="E4171" s="80"/>
      <c r="F4171" s="80"/>
      <c r="G4171" s="81"/>
      <c r="H4171" s="80"/>
      <c r="I4171" s="90"/>
      <c r="J4171" s="80"/>
      <c r="K4171" s="84" t="s">
        <v>1502</v>
      </c>
      <c r="L4171" s="76">
        <f t="shared" si="275"/>
        <v>0</v>
      </c>
      <c r="M4171" s="76"/>
      <c r="N4171" s="76"/>
      <c r="O4171" s="76"/>
      <c r="P4171" s="76"/>
      <c r="Q4171" s="76"/>
      <c r="R4171" s="76"/>
      <c r="S4171" s="76"/>
      <c r="T4171" s="76"/>
      <c r="U4171" s="76"/>
      <c r="V4171" s="76"/>
      <c r="W4171" s="76"/>
      <c r="X4171" s="76"/>
    </row>
    <row r="4172" spans="1:24">
      <c r="A4172" s="135"/>
      <c r="B4172" s="54"/>
      <c r="C4172" s="46" t="s">
        <v>31</v>
      </c>
      <c r="D4172" s="58" t="s">
        <v>6347</v>
      </c>
      <c r="E4172" s="58" t="s">
        <v>6348</v>
      </c>
      <c r="F4172" s="46" t="s">
        <v>6349</v>
      </c>
      <c r="G4172" s="58" t="s">
        <v>6350</v>
      </c>
      <c r="H4172" s="46" t="s">
        <v>6351</v>
      </c>
      <c r="I4172" s="88">
        <v>0</v>
      </c>
      <c r="J4172" s="46" t="s">
        <v>1508</v>
      </c>
      <c r="K4172" s="75" t="s">
        <v>1509</v>
      </c>
      <c r="L4172" s="76">
        <f t="shared" si="275"/>
        <v>5</v>
      </c>
      <c r="M4172" s="76"/>
      <c r="N4172" s="76"/>
      <c r="O4172" s="76"/>
      <c r="P4172" s="76"/>
      <c r="Q4172" s="76"/>
      <c r="R4172" s="76"/>
      <c r="S4172" s="76"/>
      <c r="T4172" s="76"/>
      <c r="U4172" s="76"/>
      <c r="V4172" s="76"/>
      <c r="W4172" s="76"/>
      <c r="X4172" s="76">
        <v>5</v>
      </c>
    </row>
    <row r="4173" spans="1:24">
      <c r="A4173" s="135"/>
      <c r="B4173" s="54"/>
      <c r="C4173" s="54"/>
      <c r="D4173" s="77"/>
      <c r="E4173" s="54"/>
      <c r="F4173" s="54"/>
      <c r="G4173" s="77"/>
      <c r="H4173" s="54"/>
      <c r="I4173" s="89"/>
      <c r="J4173" s="54"/>
      <c r="K4173" s="75" t="s">
        <v>1501</v>
      </c>
      <c r="L4173" s="76">
        <f t="shared" si="275"/>
        <v>0</v>
      </c>
      <c r="M4173" s="76"/>
      <c r="N4173" s="76"/>
      <c r="O4173" s="76"/>
      <c r="P4173" s="76"/>
      <c r="Q4173" s="76"/>
      <c r="R4173" s="76"/>
      <c r="S4173" s="76"/>
      <c r="T4173" s="76"/>
      <c r="U4173" s="76"/>
      <c r="V4173" s="76"/>
      <c r="W4173" s="76"/>
      <c r="X4173" s="76"/>
    </row>
    <row r="4174" spans="1:24">
      <c r="A4174" s="135"/>
      <c r="B4174" s="54"/>
      <c r="C4174" s="80"/>
      <c r="D4174" s="81"/>
      <c r="E4174" s="80"/>
      <c r="F4174" s="80"/>
      <c r="G4174" s="81"/>
      <c r="H4174" s="80"/>
      <c r="I4174" s="90"/>
      <c r="J4174" s="80"/>
      <c r="K4174" s="84" t="s">
        <v>1502</v>
      </c>
      <c r="L4174" s="76">
        <f t="shared" si="275"/>
        <v>0</v>
      </c>
      <c r="M4174" s="76"/>
      <c r="N4174" s="76"/>
      <c r="O4174" s="76"/>
      <c r="P4174" s="76"/>
      <c r="Q4174" s="76"/>
      <c r="R4174" s="76"/>
      <c r="S4174" s="76"/>
      <c r="T4174" s="76"/>
      <c r="U4174" s="76"/>
      <c r="V4174" s="76"/>
      <c r="W4174" s="76"/>
      <c r="X4174" s="76"/>
    </row>
    <row r="4175" spans="1:24">
      <c r="A4175" s="135"/>
      <c r="B4175" s="54"/>
      <c r="C4175" s="46" t="s">
        <v>31</v>
      </c>
      <c r="D4175" s="58" t="s">
        <v>6352</v>
      </c>
      <c r="E4175" s="58" t="s">
        <v>6353</v>
      </c>
      <c r="F4175" s="46" t="s">
        <v>6354</v>
      </c>
      <c r="G4175" s="58" t="s">
        <v>6355</v>
      </c>
      <c r="H4175" s="46" t="s">
        <v>6356</v>
      </c>
      <c r="I4175" s="88">
        <v>3698.97</v>
      </c>
      <c r="J4175" s="46" t="s">
        <v>1508</v>
      </c>
      <c r="K4175" s="75" t="s">
        <v>1509</v>
      </c>
      <c r="L4175" s="76">
        <f t="shared" si="275"/>
        <v>5</v>
      </c>
      <c r="M4175" s="76"/>
      <c r="N4175" s="76"/>
      <c r="O4175" s="76"/>
      <c r="P4175" s="76"/>
      <c r="Q4175" s="76"/>
      <c r="R4175" s="76"/>
      <c r="S4175" s="76"/>
      <c r="T4175" s="76"/>
      <c r="U4175" s="76"/>
      <c r="V4175" s="76"/>
      <c r="W4175" s="76"/>
      <c r="X4175" s="76">
        <v>5</v>
      </c>
    </row>
    <row r="4176" spans="1:24">
      <c r="A4176" s="135"/>
      <c r="B4176" s="54"/>
      <c r="C4176" s="54"/>
      <c r="D4176" s="77"/>
      <c r="E4176" s="54"/>
      <c r="F4176" s="54"/>
      <c r="G4176" s="77"/>
      <c r="H4176" s="54"/>
      <c r="I4176" s="89"/>
      <c r="J4176" s="54"/>
      <c r="K4176" s="75" t="s">
        <v>1501</v>
      </c>
      <c r="L4176" s="76">
        <f t="shared" si="275"/>
        <v>0</v>
      </c>
      <c r="M4176" s="76"/>
      <c r="N4176" s="76"/>
      <c r="O4176" s="76"/>
      <c r="P4176" s="76"/>
      <c r="Q4176" s="76"/>
      <c r="R4176" s="76"/>
      <c r="S4176" s="76"/>
      <c r="T4176" s="76"/>
      <c r="U4176" s="76"/>
      <c r="V4176" s="76"/>
      <c r="W4176" s="76"/>
      <c r="X4176" s="76"/>
    </row>
    <row r="4177" spans="1:24">
      <c r="A4177" s="135"/>
      <c r="B4177" s="54"/>
      <c r="C4177" s="80"/>
      <c r="D4177" s="81"/>
      <c r="E4177" s="80"/>
      <c r="F4177" s="80"/>
      <c r="G4177" s="81"/>
      <c r="H4177" s="80"/>
      <c r="I4177" s="90"/>
      <c r="J4177" s="80"/>
      <c r="K4177" s="84" t="s">
        <v>1502</v>
      </c>
      <c r="L4177" s="76">
        <f t="shared" si="275"/>
        <v>0</v>
      </c>
      <c r="M4177" s="76"/>
      <c r="N4177" s="76"/>
      <c r="O4177" s="76"/>
      <c r="P4177" s="76"/>
      <c r="Q4177" s="76"/>
      <c r="R4177" s="76"/>
      <c r="S4177" s="76"/>
      <c r="T4177" s="76"/>
      <c r="U4177" s="76"/>
      <c r="V4177" s="76"/>
      <c r="W4177" s="76"/>
      <c r="X4177" s="76"/>
    </row>
    <row r="4178" spans="1:24">
      <c r="A4178" s="135"/>
      <c r="B4178" s="54"/>
      <c r="C4178" s="46" t="s">
        <v>31</v>
      </c>
      <c r="D4178" s="58" t="s">
        <v>6357</v>
      </c>
      <c r="E4178" s="58" t="s">
        <v>6358</v>
      </c>
      <c r="F4178" s="46" t="s">
        <v>6359</v>
      </c>
      <c r="G4178" s="58" t="s">
        <v>6360</v>
      </c>
      <c r="H4178" s="46" t="s">
        <v>6361</v>
      </c>
      <c r="I4178" s="88">
        <v>0</v>
      </c>
      <c r="J4178" s="46" t="s">
        <v>1508</v>
      </c>
      <c r="K4178" s="75" t="s">
        <v>1509</v>
      </c>
      <c r="L4178" s="76">
        <f>SUM(M4178:X4178)</f>
        <v>3</v>
      </c>
      <c r="M4178" s="76"/>
      <c r="N4178" s="76"/>
      <c r="O4178" s="76"/>
      <c r="P4178" s="76"/>
      <c r="Q4178" s="76"/>
      <c r="R4178" s="76"/>
      <c r="S4178" s="76"/>
      <c r="T4178" s="76"/>
      <c r="U4178" s="76"/>
      <c r="V4178" s="76"/>
      <c r="W4178" s="76"/>
      <c r="X4178" s="76">
        <v>3</v>
      </c>
    </row>
    <row r="4179" spans="1:24">
      <c r="A4179" s="135"/>
      <c r="B4179" s="54"/>
      <c r="C4179" s="54"/>
      <c r="D4179" s="77"/>
      <c r="E4179" s="54"/>
      <c r="F4179" s="54"/>
      <c r="G4179" s="77"/>
      <c r="H4179" s="54"/>
      <c r="I4179" s="89"/>
      <c r="J4179" s="54"/>
      <c r="K4179" s="75" t="s">
        <v>1501</v>
      </c>
      <c r="L4179" s="76">
        <f t="shared" ref="L4179:L4195" si="276">SUM(M4179:X4179)</f>
        <v>0</v>
      </c>
      <c r="M4179" s="76"/>
      <c r="N4179" s="76"/>
      <c r="O4179" s="76"/>
      <c r="P4179" s="76"/>
      <c r="Q4179" s="76"/>
      <c r="R4179" s="76"/>
      <c r="S4179" s="76"/>
      <c r="T4179" s="76"/>
      <c r="U4179" s="76"/>
      <c r="V4179" s="76"/>
      <c r="W4179" s="76"/>
      <c r="X4179" s="76"/>
    </row>
    <row r="4180" spans="1:24">
      <c r="A4180" s="135"/>
      <c r="B4180" s="54"/>
      <c r="C4180" s="80"/>
      <c r="D4180" s="81"/>
      <c r="E4180" s="80"/>
      <c r="F4180" s="80"/>
      <c r="G4180" s="81"/>
      <c r="H4180" s="80"/>
      <c r="I4180" s="90"/>
      <c r="J4180" s="80"/>
      <c r="K4180" s="84" t="s">
        <v>1502</v>
      </c>
      <c r="L4180" s="76">
        <f t="shared" si="276"/>
        <v>0</v>
      </c>
      <c r="M4180" s="76"/>
      <c r="N4180" s="76"/>
      <c r="O4180" s="76"/>
      <c r="P4180" s="76"/>
      <c r="Q4180" s="76"/>
      <c r="R4180" s="76"/>
      <c r="S4180" s="76"/>
      <c r="T4180" s="76"/>
      <c r="U4180" s="76"/>
      <c r="V4180" s="76"/>
      <c r="W4180" s="76"/>
      <c r="X4180" s="76"/>
    </row>
    <row r="4181" spans="1:24">
      <c r="A4181" s="135"/>
      <c r="B4181" s="54"/>
      <c r="C4181" s="46" t="s">
        <v>31</v>
      </c>
      <c r="D4181" s="58" t="s">
        <v>6362</v>
      </c>
      <c r="E4181" s="58" t="s">
        <v>6363</v>
      </c>
      <c r="F4181" s="46" t="s">
        <v>6364</v>
      </c>
      <c r="G4181" s="58" t="s">
        <v>6365</v>
      </c>
      <c r="H4181" s="46" t="s">
        <v>6366</v>
      </c>
      <c r="I4181" s="88">
        <v>2140.5</v>
      </c>
      <c r="J4181" s="46" t="s">
        <v>1508</v>
      </c>
      <c r="K4181" s="75" t="s">
        <v>1509</v>
      </c>
      <c r="L4181" s="76">
        <f t="shared" si="276"/>
        <v>2</v>
      </c>
      <c r="M4181" s="76"/>
      <c r="N4181" s="76">
        <v>2</v>
      </c>
      <c r="O4181" s="76"/>
      <c r="P4181" s="76"/>
      <c r="Q4181" s="76"/>
      <c r="R4181" s="76"/>
      <c r="S4181" s="76"/>
      <c r="T4181" s="76"/>
      <c r="U4181" s="76"/>
      <c r="V4181" s="76"/>
      <c r="W4181" s="76"/>
      <c r="X4181" s="76"/>
    </row>
    <row r="4182" spans="1:24">
      <c r="A4182" s="135"/>
      <c r="B4182" s="54"/>
      <c r="C4182" s="54"/>
      <c r="D4182" s="77"/>
      <c r="E4182" s="54"/>
      <c r="F4182" s="54"/>
      <c r="G4182" s="77"/>
      <c r="H4182" s="54"/>
      <c r="I4182" s="89"/>
      <c r="J4182" s="54"/>
      <c r="K4182" s="75" t="s">
        <v>1501</v>
      </c>
      <c r="L4182" s="76">
        <f t="shared" si="276"/>
        <v>0</v>
      </c>
      <c r="M4182" s="76"/>
      <c r="N4182" s="76"/>
      <c r="O4182" s="76"/>
      <c r="P4182" s="76"/>
      <c r="Q4182" s="76"/>
      <c r="R4182" s="76"/>
      <c r="S4182" s="76"/>
      <c r="T4182" s="76"/>
      <c r="U4182" s="76"/>
      <c r="V4182" s="76"/>
      <c r="W4182" s="76"/>
      <c r="X4182" s="76"/>
    </row>
    <row r="4183" spans="1:24">
      <c r="A4183" s="135"/>
      <c r="B4183" s="54"/>
      <c r="C4183" s="80"/>
      <c r="D4183" s="81"/>
      <c r="E4183" s="80"/>
      <c r="F4183" s="80"/>
      <c r="G4183" s="81"/>
      <c r="H4183" s="80"/>
      <c r="I4183" s="90"/>
      <c r="J4183" s="80"/>
      <c r="K4183" s="84" t="s">
        <v>1502</v>
      </c>
      <c r="L4183" s="76">
        <f t="shared" si="276"/>
        <v>0</v>
      </c>
      <c r="M4183" s="76"/>
      <c r="N4183" s="76"/>
      <c r="O4183" s="76"/>
      <c r="P4183" s="76"/>
      <c r="Q4183" s="76"/>
      <c r="R4183" s="76"/>
      <c r="S4183" s="76"/>
      <c r="T4183" s="76"/>
      <c r="U4183" s="76"/>
      <c r="V4183" s="76"/>
      <c r="W4183" s="76"/>
      <c r="X4183" s="76"/>
    </row>
    <row r="4184" spans="1:24">
      <c r="A4184" s="135"/>
      <c r="B4184" s="54"/>
      <c r="C4184" s="46" t="s">
        <v>31</v>
      </c>
      <c r="D4184" s="58" t="s">
        <v>6367</v>
      </c>
      <c r="E4184" s="58" t="s">
        <v>6368</v>
      </c>
      <c r="F4184" s="46" t="s">
        <v>6369</v>
      </c>
      <c r="G4184" s="58" t="s">
        <v>6370</v>
      </c>
      <c r="H4184" s="46" t="s">
        <v>6371</v>
      </c>
      <c r="I4184" s="88">
        <v>22177.09</v>
      </c>
      <c r="J4184" s="46" t="s">
        <v>1508</v>
      </c>
      <c r="K4184" s="75" t="s">
        <v>1509</v>
      </c>
      <c r="L4184" s="76">
        <f t="shared" si="276"/>
        <v>0</v>
      </c>
      <c r="M4184" s="76"/>
      <c r="N4184" s="76"/>
      <c r="O4184" s="76"/>
      <c r="P4184" s="76"/>
      <c r="Q4184" s="76"/>
      <c r="R4184" s="76"/>
      <c r="S4184" s="76"/>
      <c r="T4184" s="76"/>
      <c r="U4184" s="76"/>
      <c r="V4184" s="76"/>
      <c r="W4184" s="76"/>
      <c r="X4184" s="76"/>
    </row>
    <row r="4185" spans="1:24">
      <c r="A4185" s="135"/>
      <c r="B4185" s="54"/>
      <c r="C4185" s="54"/>
      <c r="D4185" s="77"/>
      <c r="E4185" s="54"/>
      <c r="F4185" s="54"/>
      <c r="G4185" s="77"/>
      <c r="H4185" s="54"/>
      <c r="I4185" s="89"/>
      <c r="J4185" s="54"/>
      <c r="K4185" s="75" t="s">
        <v>1501</v>
      </c>
      <c r="L4185" s="76">
        <f t="shared" si="276"/>
        <v>3</v>
      </c>
      <c r="M4185" s="76"/>
      <c r="N4185" s="76"/>
      <c r="O4185" s="76"/>
      <c r="P4185" s="76"/>
      <c r="Q4185" s="76"/>
      <c r="R4185" s="76"/>
      <c r="S4185" s="76">
        <v>3</v>
      </c>
      <c r="T4185" s="76"/>
      <c r="U4185" s="76"/>
      <c r="V4185" s="76"/>
      <c r="W4185" s="76"/>
      <c r="X4185" s="76"/>
    </row>
    <row r="4186" spans="1:24">
      <c r="A4186" s="135"/>
      <c r="B4186" s="54"/>
      <c r="C4186" s="80"/>
      <c r="D4186" s="81"/>
      <c r="E4186" s="80"/>
      <c r="F4186" s="80"/>
      <c r="G4186" s="81"/>
      <c r="H4186" s="80"/>
      <c r="I4186" s="90"/>
      <c r="J4186" s="80"/>
      <c r="K4186" s="84" t="s">
        <v>1502</v>
      </c>
      <c r="L4186" s="76">
        <f t="shared" si="276"/>
        <v>2</v>
      </c>
      <c r="M4186" s="76"/>
      <c r="N4186" s="76"/>
      <c r="O4186" s="76"/>
      <c r="P4186" s="76"/>
      <c r="Q4186" s="76"/>
      <c r="R4186" s="76"/>
      <c r="S4186" s="76">
        <v>2</v>
      </c>
      <c r="T4186" s="76"/>
      <c r="U4186" s="76"/>
      <c r="V4186" s="76"/>
      <c r="W4186" s="76"/>
      <c r="X4186" s="76"/>
    </row>
    <row r="4187" spans="1:24">
      <c r="A4187" s="135"/>
      <c r="B4187" s="54"/>
      <c r="C4187" s="46" t="s">
        <v>31</v>
      </c>
      <c r="D4187" s="58" t="s">
        <v>6372</v>
      </c>
      <c r="E4187" s="58" t="s">
        <v>6373</v>
      </c>
      <c r="F4187" s="46" t="s">
        <v>6374</v>
      </c>
      <c r="G4187" s="58" t="s">
        <v>6375</v>
      </c>
      <c r="H4187" s="46" t="s">
        <v>6376</v>
      </c>
      <c r="I4187" s="88">
        <v>801</v>
      </c>
      <c r="J4187" s="46" t="s">
        <v>1508</v>
      </c>
      <c r="K4187" s="75" t="s">
        <v>1509</v>
      </c>
      <c r="L4187" s="76">
        <f t="shared" si="276"/>
        <v>2</v>
      </c>
      <c r="M4187" s="76"/>
      <c r="N4187" s="76"/>
      <c r="O4187" s="76"/>
      <c r="P4187" s="76"/>
      <c r="Q4187" s="76"/>
      <c r="R4187" s="76"/>
      <c r="S4187" s="76"/>
      <c r="T4187" s="76">
        <v>2</v>
      </c>
      <c r="U4187" s="76"/>
      <c r="V4187" s="76"/>
      <c r="W4187" s="76"/>
      <c r="X4187" s="76"/>
    </row>
    <row r="4188" spans="1:24">
      <c r="A4188" s="135"/>
      <c r="B4188" s="54"/>
      <c r="C4188" s="54"/>
      <c r="D4188" s="77"/>
      <c r="E4188" s="54"/>
      <c r="F4188" s="54"/>
      <c r="G4188" s="77"/>
      <c r="H4188" s="54"/>
      <c r="I4188" s="89"/>
      <c r="J4188" s="54"/>
      <c r="K4188" s="75" t="s">
        <v>1501</v>
      </c>
      <c r="L4188" s="76">
        <f t="shared" si="276"/>
        <v>0</v>
      </c>
      <c r="M4188" s="76"/>
      <c r="N4188" s="76"/>
      <c r="O4188" s="76"/>
      <c r="P4188" s="76"/>
      <c r="Q4188" s="76"/>
      <c r="R4188" s="76"/>
      <c r="S4188" s="76"/>
      <c r="T4188" s="76"/>
      <c r="U4188" s="76"/>
      <c r="V4188" s="76"/>
      <c r="W4188" s="76"/>
      <c r="X4188" s="76"/>
    </row>
    <row r="4189" spans="1:24">
      <c r="A4189" s="135"/>
      <c r="B4189" s="54"/>
      <c r="C4189" s="80"/>
      <c r="D4189" s="81"/>
      <c r="E4189" s="80"/>
      <c r="F4189" s="80"/>
      <c r="G4189" s="81"/>
      <c r="H4189" s="80"/>
      <c r="I4189" s="90"/>
      <c r="J4189" s="80"/>
      <c r="K4189" s="84" t="s">
        <v>1502</v>
      </c>
      <c r="L4189" s="76">
        <f t="shared" si="276"/>
        <v>2</v>
      </c>
      <c r="M4189" s="76"/>
      <c r="N4189" s="76"/>
      <c r="O4189" s="76"/>
      <c r="P4189" s="76"/>
      <c r="Q4189" s="76"/>
      <c r="R4189" s="76"/>
      <c r="S4189" s="76"/>
      <c r="T4189" s="76">
        <v>2</v>
      </c>
      <c r="U4189" s="76"/>
      <c r="V4189" s="76"/>
      <c r="W4189" s="76"/>
      <c r="X4189" s="76"/>
    </row>
    <row r="4190" spans="1:24">
      <c r="A4190" s="135"/>
      <c r="B4190" s="54"/>
      <c r="C4190" s="46" t="s">
        <v>33</v>
      </c>
      <c r="D4190" s="58" t="s">
        <v>6377</v>
      </c>
      <c r="E4190" s="58" t="s">
        <v>6378</v>
      </c>
      <c r="F4190" s="46" t="s">
        <v>6379</v>
      </c>
      <c r="G4190" s="58" t="s">
        <v>6380</v>
      </c>
      <c r="H4190" s="46" t="s">
        <v>6381</v>
      </c>
      <c r="I4190" s="88">
        <v>0</v>
      </c>
      <c r="J4190" s="46" t="s">
        <v>1508</v>
      </c>
      <c r="K4190" s="75" t="s">
        <v>1509</v>
      </c>
      <c r="L4190" s="76">
        <f t="shared" si="276"/>
        <v>0</v>
      </c>
      <c r="M4190" s="76"/>
      <c r="N4190" s="76"/>
      <c r="O4190" s="76"/>
      <c r="P4190" s="76"/>
      <c r="Q4190" s="76"/>
      <c r="R4190" s="76"/>
      <c r="S4190" s="76"/>
      <c r="T4190" s="76"/>
      <c r="U4190" s="76"/>
      <c r="V4190" s="76"/>
      <c r="W4190" s="76"/>
      <c r="X4190" s="76"/>
    </row>
    <row r="4191" spans="1:24">
      <c r="A4191" s="135"/>
      <c r="B4191" s="54"/>
      <c r="C4191" s="54"/>
      <c r="D4191" s="77"/>
      <c r="E4191" s="54"/>
      <c r="F4191" s="54"/>
      <c r="G4191" s="77"/>
      <c r="H4191" s="54"/>
      <c r="I4191" s="89"/>
      <c r="J4191" s="54"/>
      <c r="K4191" s="75" t="s">
        <v>1501</v>
      </c>
      <c r="L4191" s="76">
        <f t="shared" si="276"/>
        <v>0</v>
      </c>
      <c r="M4191" s="76"/>
      <c r="N4191" s="76"/>
      <c r="O4191" s="76"/>
      <c r="P4191" s="76"/>
      <c r="Q4191" s="76"/>
      <c r="R4191" s="76"/>
      <c r="S4191" s="76"/>
      <c r="T4191" s="76"/>
      <c r="U4191" s="76"/>
      <c r="V4191" s="76"/>
      <c r="W4191" s="76"/>
      <c r="X4191" s="76"/>
    </row>
    <row r="4192" spans="1:24">
      <c r="A4192" s="135"/>
      <c r="B4192" s="54"/>
      <c r="C4192" s="80"/>
      <c r="D4192" s="81"/>
      <c r="E4192" s="80"/>
      <c r="F4192" s="80"/>
      <c r="G4192" s="81"/>
      <c r="H4192" s="80"/>
      <c r="I4192" s="90"/>
      <c r="J4192" s="80"/>
      <c r="K4192" s="84" t="s">
        <v>1502</v>
      </c>
      <c r="L4192" s="76">
        <f t="shared" si="276"/>
        <v>6</v>
      </c>
      <c r="M4192" s="76"/>
      <c r="N4192" s="76"/>
      <c r="O4192" s="76">
        <v>2</v>
      </c>
      <c r="P4192" s="76"/>
      <c r="Q4192" s="76"/>
      <c r="R4192" s="76"/>
      <c r="S4192" s="76"/>
      <c r="T4192" s="76">
        <v>4</v>
      </c>
      <c r="U4192" s="76"/>
      <c r="V4192" s="76"/>
      <c r="W4192" s="76"/>
      <c r="X4192" s="76"/>
    </row>
    <row r="4193" spans="1:24">
      <c r="A4193" s="135"/>
      <c r="B4193" s="54"/>
      <c r="C4193" s="46" t="s">
        <v>33</v>
      </c>
      <c r="D4193" s="58" t="s">
        <v>6382</v>
      </c>
      <c r="E4193" s="58" t="s">
        <v>6383</v>
      </c>
      <c r="F4193" s="46" t="s">
        <v>6384</v>
      </c>
      <c r="G4193" s="58" t="s">
        <v>6385</v>
      </c>
      <c r="H4193" s="46" t="s">
        <v>6386</v>
      </c>
      <c r="I4193" s="88">
        <v>107765.9</v>
      </c>
      <c r="J4193" s="46" t="s">
        <v>1508</v>
      </c>
      <c r="K4193" s="75" t="s">
        <v>1509</v>
      </c>
      <c r="L4193" s="76">
        <f t="shared" si="276"/>
        <v>0</v>
      </c>
      <c r="M4193" s="76"/>
      <c r="N4193" s="76"/>
      <c r="O4193" s="76"/>
      <c r="P4193" s="76"/>
      <c r="Q4193" s="76"/>
      <c r="R4193" s="76"/>
      <c r="S4193" s="76"/>
      <c r="T4193" s="76"/>
      <c r="U4193" s="76"/>
      <c r="V4193" s="76"/>
      <c r="W4193" s="76"/>
      <c r="X4193" s="76"/>
    </row>
    <row r="4194" spans="1:24">
      <c r="A4194" s="135"/>
      <c r="B4194" s="54"/>
      <c r="C4194" s="54"/>
      <c r="D4194" s="77"/>
      <c r="E4194" s="54"/>
      <c r="F4194" s="54"/>
      <c r="G4194" s="77"/>
      <c r="H4194" s="54"/>
      <c r="I4194" s="89"/>
      <c r="J4194" s="54"/>
      <c r="K4194" s="75" t="s">
        <v>1501</v>
      </c>
      <c r="L4194" s="76">
        <f t="shared" si="276"/>
        <v>0</v>
      </c>
      <c r="M4194" s="76"/>
      <c r="N4194" s="76"/>
      <c r="O4194" s="76"/>
      <c r="P4194" s="76"/>
      <c r="Q4194" s="76"/>
      <c r="R4194" s="76"/>
      <c r="S4194" s="76"/>
      <c r="T4194" s="76"/>
      <c r="U4194" s="76"/>
      <c r="V4194" s="76"/>
      <c r="W4194" s="76"/>
      <c r="X4194" s="76"/>
    </row>
    <row r="4195" spans="1:24">
      <c r="A4195" s="135"/>
      <c r="B4195" s="54"/>
      <c r="C4195" s="80"/>
      <c r="D4195" s="81"/>
      <c r="E4195" s="80"/>
      <c r="F4195" s="80"/>
      <c r="G4195" s="81"/>
      <c r="H4195" s="80"/>
      <c r="I4195" s="90"/>
      <c r="J4195" s="80"/>
      <c r="K4195" s="84" t="s">
        <v>1502</v>
      </c>
      <c r="L4195" s="76">
        <f t="shared" si="276"/>
        <v>20</v>
      </c>
      <c r="M4195" s="76"/>
      <c r="N4195" s="76"/>
      <c r="O4195" s="76"/>
      <c r="P4195" s="76"/>
      <c r="Q4195" s="76"/>
      <c r="R4195" s="76"/>
      <c r="S4195" s="76"/>
      <c r="T4195" s="76">
        <v>20</v>
      </c>
      <c r="U4195" s="76"/>
      <c r="V4195" s="76"/>
      <c r="W4195" s="76"/>
      <c r="X4195" s="76"/>
    </row>
    <row r="4196" spans="1:24">
      <c r="A4196" s="135"/>
      <c r="B4196" s="54"/>
      <c r="C4196" s="46" t="s">
        <v>33</v>
      </c>
      <c r="D4196" s="58" t="s">
        <v>6387</v>
      </c>
      <c r="E4196" s="58" t="s">
        <v>6388</v>
      </c>
      <c r="F4196" s="46" t="s">
        <v>6389</v>
      </c>
      <c r="G4196" s="58" t="s">
        <v>6390</v>
      </c>
      <c r="H4196" s="46" t="s">
        <v>6391</v>
      </c>
      <c r="I4196" s="88">
        <v>300</v>
      </c>
      <c r="J4196" s="46" t="s">
        <v>1508</v>
      </c>
      <c r="K4196" s="75" t="s">
        <v>1509</v>
      </c>
      <c r="L4196" s="76">
        <f>SUM(M4196:X4196)</f>
        <v>0</v>
      </c>
      <c r="M4196" s="76"/>
      <c r="N4196" s="76"/>
      <c r="O4196" s="76"/>
      <c r="P4196" s="76"/>
      <c r="Q4196" s="76"/>
      <c r="R4196" s="76"/>
      <c r="S4196" s="76"/>
      <c r="T4196" s="76"/>
      <c r="U4196" s="76"/>
      <c r="V4196" s="76"/>
      <c r="W4196" s="76"/>
      <c r="X4196" s="76"/>
    </row>
    <row r="4197" spans="1:24">
      <c r="A4197" s="135"/>
      <c r="B4197" s="54"/>
      <c r="C4197" s="54"/>
      <c r="D4197" s="77"/>
      <c r="E4197" s="77"/>
      <c r="F4197" s="54"/>
      <c r="G4197" s="77"/>
      <c r="H4197" s="54"/>
      <c r="I4197" s="89"/>
      <c r="J4197" s="54"/>
      <c r="K4197" s="75" t="s">
        <v>1501</v>
      </c>
      <c r="L4197" s="76">
        <f t="shared" ref="L4197:L4207" si="277">SUM(M4197:X4197)</f>
        <v>0</v>
      </c>
      <c r="M4197" s="76"/>
      <c r="N4197" s="76"/>
      <c r="O4197" s="76"/>
      <c r="P4197" s="76"/>
      <c r="Q4197" s="76"/>
      <c r="R4197" s="76"/>
      <c r="S4197" s="76"/>
      <c r="T4197" s="76"/>
      <c r="U4197" s="76"/>
      <c r="V4197" s="76"/>
      <c r="W4197" s="76"/>
      <c r="X4197" s="76"/>
    </row>
    <row r="4198" spans="1:24">
      <c r="A4198" s="135"/>
      <c r="B4198" s="54"/>
      <c r="C4198" s="80"/>
      <c r="D4198" s="81"/>
      <c r="E4198" s="81"/>
      <c r="F4198" s="80"/>
      <c r="G4198" s="81"/>
      <c r="H4198" s="80"/>
      <c r="I4198" s="90"/>
      <c r="J4198" s="80"/>
      <c r="K4198" s="84" t="s">
        <v>1502</v>
      </c>
      <c r="L4198" s="76">
        <f t="shared" si="277"/>
        <v>2</v>
      </c>
      <c r="M4198" s="76">
        <v>1</v>
      </c>
      <c r="N4198" s="76"/>
      <c r="O4198" s="76">
        <v>1</v>
      </c>
      <c r="P4198" s="76"/>
      <c r="Q4198" s="76"/>
      <c r="R4198" s="76"/>
      <c r="S4198" s="76"/>
      <c r="T4198" s="76"/>
      <c r="U4198" s="76"/>
      <c r="V4198" s="76"/>
      <c r="W4198" s="76"/>
      <c r="X4198" s="76"/>
    </row>
    <row r="4199" spans="1:24">
      <c r="A4199" s="135"/>
      <c r="B4199" s="54"/>
      <c r="C4199" s="46" t="s">
        <v>33</v>
      </c>
      <c r="D4199" s="58" t="s">
        <v>6392</v>
      </c>
      <c r="E4199" s="58" t="s">
        <v>6393</v>
      </c>
      <c r="F4199" s="46" t="s">
        <v>6394</v>
      </c>
      <c r="G4199" s="58" t="s">
        <v>6395</v>
      </c>
      <c r="H4199" s="46" t="s">
        <v>6396</v>
      </c>
      <c r="I4199" s="88">
        <v>0</v>
      </c>
      <c r="J4199" s="46" t="s">
        <v>1508</v>
      </c>
      <c r="K4199" s="75" t="s">
        <v>1509</v>
      </c>
      <c r="L4199" s="76">
        <f t="shared" si="277"/>
        <v>0</v>
      </c>
      <c r="M4199" s="76"/>
      <c r="N4199" s="76"/>
      <c r="O4199" s="76"/>
      <c r="P4199" s="76"/>
      <c r="Q4199" s="76"/>
      <c r="R4199" s="76"/>
      <c r="S4199" s="76"/>
      <c r="T4199" s="76"/>
      <c r="U4199" s="76"/>
      <c r="V4199" s="76"/>
      <c r="W4199" s="76"/>
      <c r="X4199" s="76"/>
    </row>
    <row r="4200" spans="1:24">
      <c r="A4200" s="135"/>
      <c r="B4200" s="54"/>
      <c r="C4200" s="54"/>
      <c r="D4200" s="77"/>
      <c r="E4200" s="54"/>
      <c r="F4200" s="54"/>
      <c r="G4200" s="77"/>
      <c r="H4200" s="54"/>
      <c r="I4200" s="89"/>
      <c r="J4200" s="54"/>
      <c r="K4200" s="75" t="s">
        <v>1501</v>
      </c>
      <c r="L4200" s="76">
        <f t="shared" si="277"/>
        <v>0</v>
      </c>
      <c r="M4200" s="76"/>
      <c r="N4200" s="76"/>
      <c r="O4200" s="76"/>
      <c r="P4200" s="76"/>
      <c r="Q4200" s="76"/>
      <c r="R4200" s="76"/>
      <c r="S4200" s="76"/>
      <c r="T4200" s="76"/>
      <c r="U4200" s="76"/>
      <c r="V4200" s="76"/>
      <c r="W4200" s="76"/>
      <c r="X4200" s="76"/>
    </row>
    <row r="4201" spans="1:24">
      <c r="A4201" s="135"/>
      <c r="B4201" s="54"/>
      <c r="C4201" s="80"/>
      <c r="D4201" s="81"/>
      <c r="E4201" s="80"/>
      <c r="F4201" s="80"/>
      <c r="G4201" s="81"/>
      <c r="H4201" s="80"/>
      <c r="I4201" s="90"/>
      <c r="J4201" s="80"/>
      <c r="K4201" s="84" t="s">
        <v>1502</v>
      </c>
      <c r="L4201" s="76">
        <f t="shared" si="277"/>
        <v>2</v>
      </c>
      <c r="M4201" s="76"/>
      <c r="N4201" s="76"/>
      <c r="O4201" s="76"/>
      <c r="P4201" s="76"/>
      <c r="Q4201" s="76"/>
      <c r="R4201" s="76"/>
      <c r="S4201" s="76"/>
      <c r="T4201" s="76">
        <v>2</v>
      </c>
      <c r="U4201" s="76"/>
      <c r="V4201" s="76"/>
      <c r="W4201" s="76"/>
      <c r="X4201" s="76"/>
    </row>
    <row r="4202" spans="1:24">
      <c r="A4202" s="135"/>
      <c r="B4202" s="54"/>
      <c r="C4202" s="46" t="s">
        <v>33</v>
      </c>
      <c r="D4202" s="58" t="s">
        <v>6397</v>
      </c>
      <c r="E4202" s="58" t="s">
        <v>6398</v>
      </c>
      <c r="F4202" s="46" t="s">
        <v>6399</v>
      </c>
      <c r="G4202" s="58" t="s">
        <v>6400</v>
      </c>
      <c r="H4202" s="46" t="s">
        <v>6401</v>
      </c>
      <c r="I4202" s="88">
        <v>294</v>
      </c>
      <c r="J4202" s="46" t="s">
        <v>1508</v>
      </c>
      <c r="K4202" s="75" t="s">
        <v>1509</v>
      </c>
      <c r="L4202" s="76">
        <f t="shared" si="277"/>
        <v>0</v>
      </c>
      <c r="M4202" s="76"/>
      <c r="N4202" s="76"/>
      <c r="O4202" s="76"/>
      <c r="P4202" s="76"/>
      <c r="Q4202" s="76"/>
      <c r="R4202" s="76"/>
      <c r="S4202" s="76"/>
      <c r="T4202" s="76"/>
      <c r="U4202" s="76"/>
      <c r="V4202" s="76"/>
      <c r="W4202" s="76"/>
      <c r="X4202" s="76"/>
    </row>
    <row r="4203" spans="1:24">
      <c r="A4203" s="135"/>
      <c r="B4203" s="54"/>
      <c r="C4203" s="54"/>
      <c r="D4203" s="77"/>
      <c r="E4203" s="54"/>
      <c r="F4203" s="54"/>
      <c r="G4203" s="77"/>
      <c r="H4203" s="54"/>
      <c r="I4203" s="89"/>
      <c r="J4203" s="54"/>
      <c r="K4203" s="75" t="s">
        <v>1501</v>
      </c>
      <c r="L4203" s="76">
        <f t="shared" si="277"/>
        <v>0</v>
      </c>
      <c r="M4203" s="76"/>
      <c r="N4203" s="76"/>
      <c r="O4203" s="76"/>
      <c r="P4203" s="76"/>
      <c r="Q4203" s="76"/>
      <c r="R4203" s="76"/>
      <c r="S4203" s="76"/>
      <c r="T4203" s="76"/>
      <c r="U4203" s="76"/>
      <c r="V4203" s="76"/>
      <c r="W4203" s="76"/>
      <c r="X4203" s="76"/>
    </row>
    <row r="4204" spans="1:24">
      <c r="A4204" s="135"/>
      <c r="B4204" s="54"/>
      <c r="C4204" s="80"/>
      <c r="D4204" s="81"/>
      <c r="E4204" s="80"/>
      <c r="F4204" s="80"/>
      <c r="G4204" s="81"/>
      <c r="H4204" s="80"/>
      <c r="I4204" s="90"/>
      <c r="J4204" s="80"/>
      <c r="K4204" s="84" t="s">
        <v>1502</v>
      </c>
      <c r="L4204" s="76">
        <f t="shared" si="277"/>
        <v>5</v>
      </c>
      <c r="M4204" s="76"/>
      <c r="N4204" s="76"/>
      <c r="O4204" s="76"/>
      <c r="P4204" s="76"/>
      <c r="Q4204" s="76"/>
      <c r="R4204" s="76">
        <v>4</v>
      </c>
      <c r="S4204" s="76">
        <v>1</v>
      </c>
      <c r="T4204" s="76"/>
      <c r="U4204" s="76"/>
      <c r="V4204" s="76"/>
      <c r="W4204" s="76"/>
      <c r="X4204" s="76"/>
    </row>
    <row r="4205" spans="1:24">
      <c r="A4205" s="135"/>
      <c r="B4205" s="54"/>
      <c r="C4205" s="46" t="s">
        <v>33</v>
      </c>
      <c r="D4205" s="58" t="s">
        <v>6402</v>
      </c>
      <c r="E4205" s="58" t="s">
        <v>6403</v>
      </c>
      <c r="F4205" s="46" t="s">
        <v>6404</v>
      </c>
      <c r="G4205" s="58" t="s">
        <v>6405</v>
      </c>
      <c r="H4205" s="46" t="s">
        <v>6406</v>
      </c>
      <c r="I4205" s="88">
        <v>288</v>
      </c>
      <c r="J4205" s="46" t="s">
        <v>1508</v>
      </c>
      <c r="K4205" s="75" t="s">
        <v>1509</v>
      </c>
      <c r="L4205" s="76">
        <f t="shared" si="277"/>
        <v>0</v>
      </c>
      <c r="M4205" s="76"/>
      <c r="N4205" s="76"/>
      <c r="O4205" s="76"/>
      <c r="P4205" s="76"/>
      <c r="Q4205" s="76"/>
      <c r="R4205" s="76"/>
      <c r="S4205" s="76"/>
      <c r="T4205" s="76"/>
      <c r="U4205" s="76"/>
      <c r="V4205" s="76"/>
      <c r="W4205" s="76"/>
      <c r="X4205" s="76"/>
    </row>
    <row r="4206" spans="1:24">
      <c r="A4206" s="135"/>
      <c r="B4206" s="54"/>
      <c r="C4206" s="54"/>
      <c r="D4206" s="77"/>
      <c r="E4206" s="54"/>
      <c r="F4206" s="54"/>
      <c r="G4206" s="77"/>
      <c r="H4206" s="54"/>
      <c r="I4206" s="89"/>
      <c r="J4206" s="54"/>
      <c r="K4206" s="75" t="s">
        <v>1501</v>
      </c>
      <c r="L4206" s="76">
        <f t="shared" si="277"/>
        <v>0</v>
      </c>
      <c r="M4206" s="76"/>
      <c r="N4206" s="76"/>
      <c r="O4206" s="76"/>
      <c r="P4206" s="76"/>
      <c r="Q4206" s="76"/>
      <c r="R4206" s="76"/>
      <c r="S4206" s="76"/>
      <c r="T4206" s="76"/>
      <c r="U4206" s="76"/>
      <c r="V4206" s="76"/>
      <c r="W4206" s="76"/>
      <c r="X4206" s="76"/>
    </row>
    <row r="4207" spans="1:24">
      <c r="A4207" s="135"/>
      <c r="B4207" s="54"/>
      <c r="C4207" s="80"/>
      <c r="D4207" s="81"/>
      <c r="E4207" s="80"/>
      <c r="F4207" s="80"/>
      <c r="G4207" s="81"/>
      <c r="H4207" s="80"/>
      <c r="I4207" s="90"/>
      <c r="J4207" s="80"/>
      <c r="K4207" s="84" t="s">
        <v>1502</v>
      </c>
      <c r="L4207" s="76">
        <f t="shared" si="277"/>
        <v>2</v>
      </c>
      <c r="M4207" s="76"/>
      <c r="N4207" s="76"/>
      <c r="O4207" s="76">
        <v>1</v>
      </c>
      <c r="P4207" s="76"/>
      <c r="Q4207" s="76"/>
      <c r="R4207" s="76"/>
      <c r="S4207" s="76">
        <v>1</v>
      </c>
      <c r="T4207" s="76"/>
      <c r="U4207" s="76"/>
      <c r="V4207" s="76"/>
      <c r="W4207" s="76"/>
      <c r="X4207" s="76"/>
    </row>
    <row r="4208" spans="1:24">
      <c r="A4208" s="135"/>
      <c r="B4208" s="54"/>
      <c r="C4208" s="46" t="s">
        <v>33</v>
      </c>
      <c r="D4208" s="58" t="s">
        <v>6407</v>
      </c>
      <c r="E4208" s="58" t="s">
        <v>6408</v>
      </c>
      <c r="F4208" s="46" t="s">
        <v>6409</v>
      </c>
      <c r="G4208" s="58" t="s">
        <v>6410</v>
      </c>
      <c r="H4208" s="46" t="s">
        <v>6411</v>
      </c>
      <c r="I4208" s="88">
        <v>0</v>
      </c>
      <c r="J4208" s="46" t="s">
        <v>1508</v>
      </c>
      <c r="K4208" s="75" t="s">
        <v>1509</v>
      </c>
      <c r="L4208" s="76">
        <f>SUM(M4208:X4208)</f>
        <v>0</v>
      </c>
      <c r="M4208" s="76"/>
      <c r="N4208" s="76"/>
      <c r="O4208" s="76"/>
      <c r="P4208" s="76"/>
      <c r="Q4208" s="76"/>
      <c r="R4208" s="76"/>
      <c r="S4208" s="76"/>
      <c r="T4208" s="76"/>
      <c r="U4208" s="76"/>
      <c r="V4208" s="76"/>
      <c r="W4208" s="76"/>
      <c r="X4208" s="76"/>
    </row>
    <row r="4209" spans="1:24">
      <c r="A4209" s="135"/>
      <c r="B4209" s="54"/>
      <c r="C4209" s="54"/>
      <c r="D4209" s="77"/>
      <c r="E4209" s="54"/>
      <c r="F4209" s="54"/>
      <c r="G4209" s="77"/>
      <c r="H4209" s="54"/>
      <c r="I4209" s="89"/>
      <c r="J4209" s="54"/>
      <c r="K4209" s="75" t="s">
        <v>1501</v>
      </c>
      <c r="L4209" s="76">
        <f t="shared" ref="L4209:L4237" si="278">SUM(M4209:X4209)</f>
        <v>0</v>
      </c>
      <c r="M4209" s="76"/>
      <c r="N4209" s="76"/>
      <c r="O4209" s="76"/>
      <c r="P4209" s="76"/>
      <c r="Q4209" s="76"/>
      <c r="R4209" s="76"/>
      <c r="S4209" s="76"/>
      <c r="T4209" s="76"/>
      <c r="U4209" s="76"/>
      <c r="V4209" s="76"/>
      <c r="W4209" s="76"/>
      <c r="X4209" s="76"/>
    </row>
    <row r="4210" spans="1:24">
      <c r="A4210" s="135"/>
      <c r="B4210" s="54"/>
      <c r="C4210" s="80"/>
      <c r="D4210" s="81"/>
      <c r="E4210" s="80"/>
      <c r="F4210" s="80"/>
      <c r="G4210" s="81"/>
      <c r="H4210" s="80"/>
      <c r="I4210" s="90"/>
      <c r="J4210" s="80"/>
      <c r="K4210" s="84" t="s">
        <v>1502</v>
      </c>
      <c r="L4210" s="76">
        <f t="shared" si="278"/>
        <v>2</v>
      </c>
      <c r="M4210" s="76"/>
      <c r="N4210" s="76"/>
      <c r="O4210" s="76"/>
      <c r="P4210" s="76"/>
      <c r="Q4210" s="76"/>
      <c r="R4210" s="76">
        <v>2</v>
      </c>
      <c r="S4210" s="76"/>
      <c r="T4210" s="76"/>
      <c r="U4210" s="76"/>
      <c r="V4210" s="76"/>
      <c r="W4210" s="76"/>
      <c r="X4210" s="76"/>
    </row>
    <row r="4211" spans="1:24">
      <c r="A4211" s="135"/>
      <c r="B4211" s="54"/>
      <c r="C4211" s="46" t="s">
        <v>33</v>
      </c>
      <c r="D4211" s="58" t="s">
        <v>6412</v>
      </c>
      <c r="E4211" s="58" t="s">
        <v>6413</v>
      </c>
      <c r="F4211" s="46" t="s">
        <v>6414</v>
      </c>
      <c r="G4211" s="58" t="s">
        <v>6415</v>
      </c>
      <c r="H4211" s="46" t="s">
        <v>6416</v>
      </c>
      <c r="I4211" s="88">
        <v>485</v>
      </c>
      <c r="J4211" s="46" t="s">
        <v>1508</v>
      </c>
      <c r="K4211" s="75" t="s">
        <v>1509</v>
      </c>
      <c r="L4211" s="76">
        <f t="shared" si="278"/>
        <v>0</v>
      </c>
      <c r="M4211" s="76"/>
      <c r="N4211" s="76"/>
      <c r="O4211" s="76"/>
      <c r="P4211" s="76"/>
      <c r="Q4211" s="76"/>
      <c r="R4211" s="76"/>
      <c r="S4211" s="76"/>
      <c r="T4211" s="76"/>
      <c r="U4211" s="76"/>
      <c r="V4211" s="76"/>
      <c r="W4211" s="76"/>
      <c r="X4211" s="76"/>
    </row>
    <row r="4212" spans="1:24">
      <c r="A4212" s="135"/>
      <c r="B4212" s="54"/>
      <c r="C4212" s="54"/>
      <c r="D4212" s="77"/>
      <c r="E4212" s="54"/>
      <c r="F4212" s="54"/>
      <c r="G4212" s="77"/>
      <c r="H4212" s="54"/>
      <c r="I4212" s="89"/>
      <c r="J4212" s="54"/>
      <c r="K4212" s="75" t="s">
        <v>1501</v>
      </c>
      <c r="L4212" s="76">
        <f t="shared" si="278"/>
        <v>0</v>
      </c>
      <c r="M4212" s="76"/>
      <c r="N4212" s="76"/>
      <c r="O4212" s="76"/>
      <c r="P4212" s="76"/>
      <c r="Q4212" s="76"/>
      <c r="R4212" s="76"/>
      <c r="S4212" s="76"/>
      <c r="T4212" s="76"/>
      <c r="U4212" s="76"/>
      <c r="V4212" s="76"/>
      <c r="W4212" s="76"/>
      <c r="X4212" s="76"/>
    </row>
    <row r="4213" spans="1:24">
      <c r="A4213" s="135"/>
      <c r="B4213" s="54"/>
      <c r="C4213" s="80"/>
      <c r="D4213" s="81"/>
      <c r="E4213" s="80"/>
      <c r="F4213" s="80"/>
      <c r="G4213" s="81"/>
      <c r="H4213" s="80"/>
      <c r="I4213" s="90"/>
      <c r="J4213" s="80"/>
      <c r="K4213" s="84" t="s">
        <v>1502</v>
      </c>
      <c r="L4213" s="76">
        <f t="shared" si="278"/>
        <v>2</v>
      </c>
      <c r="M4213" s="76"/>
      <c r="N4213" s="76"/>
      <c r="O4213" s="76">
        <v>1</v>
      </c>
      <c r="P4213" s="76"/>
      <c r="Q4213" s="76"/>
      <c r="R4213" s="76"/>
      <c r="S4213" s="76"/>
      <c r="T4213" s="76">
        <v>1</v>
      </c>
      <c r="U4213" s="76"/>
      <c r="V4213" s="76"/>
      <c r="W4213" s="76"/>
      <c r="X4213" s="76"/>
    </row>
    <row r="4214" spans="1:24">
      <c r="A4214" s="135"/>
      <c r="B4214" s="54"/>
      <c r="C4214" s="46" t="s">
        <v>33</v>
      </c>
      <c r="D4214" s="58" t="s">
        <v>6417</v>
      </c>
      <c r="E4214" s="58" t="s">
        <v>6418</v>
      </c>
      <c r="F4214" s="46" t="s">
        <v>6419</v>
      </c>
      <c r="G4214" s="58" t="s">
        <v>6420</v>
      </c>
      <c r="H4214" s="46" t="s">
        <v>6421</v>
      </c>
      <c r="I4214" s="88">
        <v>0</v>
      </c>
      <c r="J4214" s="46" t="s">
        <v>1508</v>
      </c>
      <c r="K4214" s="75" t="s">
        <v>1509</v>
      </c>
      <c r="L4214" s="76">
        <f t="shared" si="278"/>
        <v>0</v>
      </c>
      <c r="M4214" s="76"/>
      <c r="N4214" s="76"/>
      <c r="O4214" s="76"/>
      <c r="P4214" s="76"/>
      <c r="Q4214" s="76"/>
      <c r="R4214" s="76"/>
      <c r="S4214" s="76"/>
      <c r="T4214" s="76"/>
      <c r="U4214" s="76"/>
      <c r="V4214" s="76"/>
      <c r="W4214" s="76"/>
      <c r="X4214" s="76"/>
    </row>
    <row r="4215" spans="1:24">
      <c r="A4215" s="135"/>
      <c r="B4215" s="54"/>
      <c r="C4215" s="54"/>
      <c r="D4215" s="77"/>
      <c r="E4215" s="54"/>
      <c r="F4215" s="54"/>
      <c r="G4215" s="77"/>
      <c r="H4215" s="54"/>
      <c r="I4215" s="89"/>
      <c r="J4215" s="54"/>
      <c r="K4215" s="75" t="s">
        <v>1501</v>
      </c>
      <c r="L4215" s="76">
        <f t="shared" si="278"/>
        <v>0</v>
      </c>
      <c r="M4215" s="76"/>
      <c r="N4215" s="76"/>
      <c r="O4215" s="76"/>
      <c r="P4215" s="76"/>
      <c r="Q4215" s="76"/>
      <c r="R4215" s="76"/>
      <c r="S4215" s="76"/>
      <c r="T4215" s="76"/>
      <c r="U4215" s="76"/>
      <c r="V4215" s="76"/>
      <c r="W4215" s="76"/>
      <c r="X4215" s="76"/>
    </row>
    <row r="4216" spans="1:24">
      <c r="A4216" s="135"/>
      <c r="B4216" s="54"/>
      <c r="C4216" s="80"/>
      <c r="D4216" s="81"/>
      <c r="E4216" s="80"/>
      <c r="F4216" s="80"/>
      <c r="G4216" s="81"/>
      <c r="H4216" s="80"/>
      <c r="I4216" s="90"/>
      <c r="J4216" s="80"/>
      <c r="K4216" s="84" t="s">
        <v>1502</v>
      </c>
      <c r="L4216" s="76">
        <f t="shared" si="278"/>
        <v>2</v>
      </c>
      <c r="M4216" s="76"/>
      <c r="N4216" s="76"/>
      <c r="O4216" s="76"/>
      <c r="P4216" s="76"/>
      <c r="Q4216" s="76"/>
      <c r="R4216" s="76"/>
      <c r="S4216" s="76">
        <v>2</v>
      </c>
      <c r="T4216" s="76"/>
      <c r="U4216" s="76"/>
      <c r="V4216" s="76"/>
      <c r="W4216" s="76"/>
      <c r="X4216" s="76"/>
    </row>
    <row r="4217" spans="1:24">
      <c r="A4217" s="135"/>
      <c r="B4217" s="54"/>
      <c r="C4217" s="46" t="s">
        <v>33</v>
      </c>
      <c r="D4217" s="58" t="s">
        <v>6422</v>
      </c>
      <c r="E4217" s="58" t="s">
        <v>6423</v>
      </c>
      <c r="F4217" s="46" t="s">
        <v>6424</v>
      </c>
      <c r="G4217" s="58" t="s">
        <v>6425</v>
      </c>
      <c r="H4217" s="46" t="s">
        <v>6426</v>
      </c>
      <c r="I4217" s="88">
        <v>0</v>
      </c>
      <c r="J4217" s="46" t="s">
        <v>1508</v>
      </c>
      <c r="K4217" s="75" t="s">
        <v>1509</v>
      </c>
      <c r="L4217" s="76">
        <f t="shared" si="278"/>
        <v>0</v>
      </c>
      <c r="M4217" s="76"/>
      <c r="N4217" s="76"/>
      <c r="O4217" s="76"/>
      <c r="P4217" s="76"/>
      <c r="Q4217" s="76"/>
      <c r="R4217" s="76"/>
      <c r="S4217" s="76"/>
      <c r="T4217" s="76"/>
      <c r="U4217" s="76"/>
      <c r="V4217" s="76"/>
      <c r="W4217" s="76"/>
      <c r="X4217" s="76"/>
    </row>
    <row r="4218" spans="1:24">
      <c r="A4218" s="135"/>
      <c r="B4218" s="54"/>
      <c r="C4218" s="54"/>
      <c r="D4218" s="77"/>
      <c r="E4218" s="77"/>
      <c r="F4218" s="54"/>
      <c r="G4218" s="77"/>
      <c r="H4218" s="54"/>
      <c r="I4218" s="89"/>
      <c r="J4218" s="54"/>
      <c r="K4218" s="75" t="s">
        <v>1501</v>
      </c>
      <c r="L4218" s="76">
        <f t="shared" si="278"/>
        <v>0</v>
      </c>
      <c r="M4218" s="76"/>
      <c r="N4218" s="76"/>
      <c r="O4218" s="76"/>
      <c r="P4218" s="76"/>
      <c r="Q4218" s="76"/>
      <c r="R4218" s="76"/>
      <c r="S4218" s="76"/>
      <c r="T4218" s="76"/>
      <c r="U4218" s="76"/>
      <c r="V4218" s="76"/>
      <c r="W4218" s="76"/>
      <c r="X4218" s="76"/>
    </row>
    <row r="4219" spans="1:24">
      <c r="A4219" s="135"/>
      <c r="B4219" s="54"/>
      <c r="C4219" s="80"/>
      <c r="D4219" s="81"/>
      <c r="E4219" s="81"/>
      <c r="F4219" s="80"/>
      <c r="G4219" s="81"/>
      <c r="H4219" s="80"/>
      <c r="I4219" s="90"/>
      <c r="J4219" s="80"/>
      <c r="K4219" s="84" t="s">
        <v>1502</v>
      </c>
      <c r="L4219" s="76">
        <f t="shared" si="278"/>
        <v>2</v>
      </c>
      <c r="M4219" s="76"/>
      <c r="N4219" s="76"/>
      <c r="O4219" s="76">
        <v>1</v>
      </c>
      <c r="P4219" s="76"/>
      <c r="Q4219" s="76"/>
      <c r="R4219" s="76"/>
      <c r="S4219" s="76">
        <v>1</v>
      </c>
      <c r="T4219" s="76"/>
      <c r="U4219" s="76"/>
      <c r="V4219" s="76"/>
      <c r="W4219" s="76"/>
      <c r="X4219" s="76"/>
    </row>
    <row r="4220" spans="1:24">
      <c r="A4220" s="135"/>
      <c r="B4220" s="54"/>
      <c r="C4220" s="46" t="s">
        <v>33</v>
      </c>
      <c r="D4220" s="58" t="s">
        <v>6427</v>
      </c>
      <c r="E4220" s="58" t="s">
        <v>6428</v>
      </c>
      <c r="F4220" s="46" t="s">
        <v>6429</v>
      </c>
      <c r="G4220" s="58" t="s">
        <v>6430</v>
      </c>
      <c r="H4220" s="46" t="s">
        <v>6431</v>
      </c>
      <c r="I4220" s="88">
        <v>9407</v>
      </c>
      <c r="J4220" s="46" t="s">
        <v>1508</v>
      </c>
      <c r="K4220" s="75" t="s">
        <v>1509</v>
      </c>
      <c r="L4220" s="76">
        <f t="shared" si="278"/>
        <v>0</v>
      </c>
      <c r="M4220" s="76"/>
      <c r="N4220" s="76"/>
      <c r="O4220" s="76"/>
      <c r="P4220" s="76"/>
      <c r="Q4220" s="76"/>
      <c r="R4220" s="76"/>
      <c r="S4220" s="76"/>
      <c r="T4220" s="76"/>
      <c r="U4220" s="76"/>
      <c r="V4220" s="76"/>
      <c r="W4220" s="76"/>
      <c r="X4220" s="76"/>
    </row>
    <row r="4221" spans="1:24">
      <c r="A4221" s="135"/>
      <c r="B4221" s="54"/>
      <c r="C4221" s="54"/>
      <c r="D4221" s="77"/>
      <c r="E4221" s="77"/>
      <c r="F4221" s="54"/>
      <c r="G4221" s="77"/>
      <c r="H4221" s="54"/>
      <c r="I4221" s="89"/>
      <c r="J4221" s="54"/>
      <c r="K4221" s="75" t="s">
        <v>1501</v>
      </c>
      <c r="L4221" s="76">
        <f t="shared" si="278"/>
        <v>0</v>
      </c>
      <c r="M4221" s="76"/>
      <c r="N4221" s="76"/>
      <c r="O4221" s="76"/>
      <c r="P4221" s="76"/>
      <c r="Q4221" s="76"/>
      <c r="R4221" s="76"/>
      <c r="S4221" s="76"/>
      <c r="T4221" s="76"/>
      <c r="U4221" s="76"/>
      <c r="V4221" s="76"/>
      <c r="W4221" s="76"/>
      <c r="X4221" s="76"/>
    </row>
    <row r="4222" spans="1:24">
      <c r="A4222" s="135"/>
      <c r="B4222" s="54"/>
      <c r="C4222" s="80"/>
      <c r="D4222" s="81"/>
      <c r="E4222" s="81"/>
      <c r="F4222" s="80"/>
      <c r="G4222" s="81"/>
      <c r="H4222" s="80"/>
      <c r="I4222" s="90"/>
      <c r="J4222" s="80"/>
      <c r="K4222" s="84" t="s">
        <v>1502</v>
      </c>
      <c r="L4222" s="76">
        <f t="shared" si="278"/>
        <v>2</v>
      </c>
      <c r="M4222" s="76"/>
      <c r="N4222" s="76"/>
      <c r="O4222" s="76"/>
      <c r="P4222" s="76"/>
      <c r="Q4222" s="76"/>
      <c r="R4222" s="76"/>
      <c r="S4222" s="76">
        <v>2</v>
      </c>
      <c r="T4222" s="76"/>
      <c r="U4222" s="76"/>
      <c r="V4222" s="76"/>
      <c r="W4222" s="76"/>
      <c r="X4222" s="76"/>
    </row>
    <row r="4223" spans="1:24">
      <c r="A4223" s="135"/>
      <c r="B4223" s="54"/>
      <c r="C4223" s="46" t="s">
        <v>33</v>
      </c>
      <c r="D4223" s="58" t="s">
        <v>6432</v>
      </c>
      <c r="E4223" s="58" t="s">
        <v>6433</v>
      </c>
      <c r="F4223" s="46" t="s">
        <v>6434</v>
      </c>
      <c r="G4223" s="58" t="s">
        <v>6435</v>
      </c>
      <c r="H4223" s="46" t="s">
        <v>6436</v>
      </c>
      <c r="I4223" s="88">
        <v>0</v>
      </c>
      <c r="J4223" s="46" t="s">
        <v>1508</v>
      </c>
      <c r="K4223" s="75" t="s">
        <v>1509</v>
      </c>
      <c r="L4223" s="76">
        <f t="shared" si="278"/>
        <v>0</v>
      </c>
      <c r="M4223" s="76"/>
      <c r="N4223" s="76"/>
      <c r="O4223" s="76"/>
      <c r="P4223" s="76"/>
      <c r="Q4223" s="76"/>
      <c r="R4223" s="76"/>
      <c r="S4223" s="76"/>
      <c r="T4223" s="76"/>
      <c r="U4223" s="76"/>
      <c r="V4223" s="76"/>
      <c r="W4223" s="76"/>
      <c r="X4223" s="76"/>
    </row>
    <row r="4224" spans="1:24">
      <c r="A4224" s="135"/>
      <c r="B4224" s="54"/>
      <c r="C4224" s="54"/>
      <c r="D4224" s="77"/>
      <c r="E4224" s="77"/>
      <c r="F4224" s="54"/>
      <c r="G4224" s="77"/>
      <c r="H4224" s="54"/>
      <c r="I4224" s="89"/>
      <c r="J4224" s="54"/>
      <c r="K4224" s="75" t="s">
        <v>1501</v>
      </c>
      <c r="L4224" s="76">
        <f t="shared" si="278"/>
        <v>0</v>
      </c>
      <c r="M4224" s="76"/>
      <c r="N4224" s="76"/>
      <c r="O4224" s="76"/>
      <c r="P4224" s="76"/>
      <c r="Q4224" s="76"/>
      <c r="R4224" s="76"/>
      <c r="S4224" s="76"/>
      <c r="T4224" s="76"/>
      <c r="U4224" s="76"/>
      <c r="V4224" s="76"/>
      <c r="W4224" s="76"/>
      <c r="X4224" s="76"/>
    </row>
    <row r="4225" spans="1:24">
      <c r="A4225" s="135"/>
      <c r="B4225" s="54"/>
      <c r="C4225" s="80"/>
      <c r="D4225" s="81"/>
      <c r="E4225" s="81"/>
      <c r="F4225" s="80"/>
      <c r="G4225" s="81"/>
      <c r="H4225" s="80"/>
      <c r="I4225" s="90"/>
      <c r="J4225" s="80"/>
      <c r="K4225" s="84" t="s">
        <v>1502</v>
      </c>
      <c r="L4225" s="76">
        <f t="shared" si="278"/>
        <v>2</v>
      </c>
      <c r="M4225" s="76"/>
      <c r="N4225" s="76"/>
      <c r="O4225" s="76"/>
      <c r="P4225" s="76"/>
      <c r="Q4225" s="76"/>
      <c r="R4225" s="76"/>
      <c r="S4225" s="76">
        <v>2</v>
      </c>
      <c r="T4225" s="76"/>
      <c r="U4225" s="76"/>
      <c r="V4225" s="76"/>
      <c r="W4225" s="76"/>
      <c r="X4225" s="76"/>
    </row>
    <row r="4226" spans="1:24">
      <c r="A4226" s="135"/>
      <c r="B4226" s="54"/>
      <c r="C4226" s="46" t="s">
        <v>33</v>
      </c>
      <c r="D4226" s="58" t="s">
        <v>6437</v>
      </c>
      <c r="E4226" s="58" t="s">
        <v>6438</v>
      </c>
      <c r="F4226" s="46" t="s">
        <v>6439</v>
      </c>
      <c r="G4226" s="58" t="s">
        <v>6440</v>
      </c>
      <c r="H4226" s="46" t="s">
        <v>6441</v>
      </c>
      <c r="I4226" s="88">
        <v>481</v>
      </c>
      <c r="J4226" s="46" t="s">
        <v>1508</v>
      </c>
      <c r="K4226" s="75" t="s">
        <v>1509</v>
      </c>
      <c r="L4226" s="76">
        <f t="shared" si="278"/>
        <v>0</v>
      </c>
      <c r="M4226" s="76"/>
      <c r="N4226" s="76"/>
      <c r="O4226" s="76"/>
      <c r="P4226" s="76"/>
      <c r="Q4226" s="76"/>
      <c r="R4226" s="76"/>
      <c r="S4226" s="76"/>
      <c r="T4226" s="76"/>
      <c r="U4226" s="76"/>
      <c r="V4226" s="76"/>
      <c r="W4226" s="76"/>
      <c r="X4226" s="76"/>
    </row>
    <row r="4227" spans="1:24">
      <c r="A4227" s="135"/>
      <c r="B4227" s="54"/>
      <c r="C4227" s="54"/>
      <c r="D4227" s="77"/>
      <c r="E4227" s="77"/>
      <c r="F4227" s="54"/>
      <c r="G4227" s="77"/>
      <c r="H4227" s="54"/>
      <c r="I4227" s="89"/>
      <c r="J4227" s="54"/>
      <c r="K4227" s="75" t="s">
        <v>1501</v>
      </c>
      <c r="L4227" s="76">
        <f t="shared" si="278"/>
        <v>0</v>
      </c>
      <c r="M4227" s="76"/>
      <c r="N4227" s="76"/>
      <c r="O4227" s="76"/>
      <c r="P4227" s="76"/>
      <c r="Q4227" s="76"/>
      <c r="R4227" s="76"/>
      <c r="S4227" s="76"/>
      <c r="T4227" s="76"/>
      <c r="U4227" s="76"/>
      <c r="V4227" s="76"/>
      <c r="W4227" s="76"/>
      <c r="X4227" s="76"/>
    </row>
    <row r="4228" spans="1:24">
      <c r="A4228" s="135"/>
      <c r="B4228" s="54"/>
      <c r="C4228" s="80"/>
      <c r="D4228" s="81"/>
      <c r="E4228" s="81"/>
      <c r="F4228" s="80"/>
      <c r="G4228" s="81"/>
      <c r="H4228" s="80"/>
      <c r="I4228" s="90"/>
      <c r="J4228" s="80"/>
      <c r="K4228" s="84" t="s">
        <v>1502</v>
      </c>
      <c r="L4228" s="76">
        <f t="shared" si="278"/>
        <v>2</v>
      </c>
      <c r="M4228" s="76"/>
      <c r="N4228" s="76"/>
      <c r="O4228" s="76">
        <v>2</v>
      </c>
      <c r="P4228" s="76"/>
      <c r="Q4228" s="76"/>
      <c r="R4228" s="76"/>
      <c r="S4228" s="76"/>
      <c r="T4228" s="76"/>
      <c r="U4228" s="76"/>
      <c r="V4228" s="76"/>
      <c r="W4228" s="76"/>
      <c r="X4228" s="76"/>
    </row>
    <row r="4229" spans="1:24">
      <c r="A4229" s="135"/>
      <c r="B4229" s="54"/>
      <c r="C4229" s="46" t="s">
        <v>33</v>
      </c>
      <c r="D4229" s="58" t="s">
        <v>6442</v>
      </c>
      <c r="E4229" s="58" t="s">
        <v>6443</v>
      </c>
      <c r="F4229" s="46" t="s">
        <v>6444</v>
      </c>
      <c r="G4229" s="58" t="s">
        <v>6445</v>
      </c>
      <c r="H4229" s="46" t="s">
        <v>6446</v>
      </c>
      <c r="I4229" s="88">
        <v>31936</v>
      </c>
      <c r="J4229" s="46" t="s">
        <v>1508</v>
      </c>
      <c r="K4229" s="75" t="s">
        <v>1509</v>
      </c>
      <c r="L4229" s="76">
        <f t="shared" si="278"/>
        <v>0</v>
      </c>
      <c r="M4229" s="76"/>
      <c r="N4229" s="76"/>
      <c r="O4229" s="76"/>
      <c r="P4229" s="76"/>
      <c r="Q4229" s="76"/>
      <c r="R4229" s="76"/>
      <c r="S4229" s="76"/>
      <c r="T4229" s="76"/>
      <c r="U4229" s="76"/>
      <c r="V4229" s="76"/>
      <c r="W4229" s="76"/>
      <c r="X4229" s="76"/>
    </row>
    <row r="4230" spans="1:24">
      <c r="A4230" s="135"/>
      <c r="B4230" s="54"/>
      <c r="C4230" s="54"/>
      <c r="D4230" s="77"/>
      <c r="E4230" s="77"/>
      <c r="F4230" s="54"/>
      <c r="G4230" s="77"/>
      <c r="H4230" s="54"/>
      <c r="I4230" s="89"/>
      <c r="J4230" s="54"/>
      <c r="K4230" s="75" t="s">
        <v>1501</v>
      </c>
      <c r="L4230" s="76">
        <f t="shared" si="278"/>
        <v>0</v>
      </c>
      <c r="M4230" s="76"/>
      <c r="N4230" s="76"/>
      <c r="O4230" s="76"/>
      <c r="P4230" s="76"/>
      <c r="Q4230" s="76"/>
      <c r="R4230" s="76"/>
      <c r="S4230" s="76"/>
      <c r="T4230" s="76"/>
      <c r="U4230" s="76"/>
      <c r="V4230" s="76"/>
      <c r="W4230" s="76"/>
      <c r="X4230" s="76"/>
    </row>
    <row r="4231" spans="1:24">
      <c r="A4231" s="135"/>
      <c r="B4231" s="54"/>
      <c r="C4231" s="80"/>
      <c r="D4231" s="81"/>
      <c r="E4231" s="81"/>
      <c r="F4231" s="80"/>
      <c r="G4231" s="81"/>
      <c r="H4231" s="80"/>
      <c r="I4231" s="90"/>
      <c r="J4231" s="80"/>
      <c r="K4231" s="84" t="s">
        <v>1502</v>
      </c>
      <c r="L4231" s="76">
        <f t="shared" si="278"/>
        <v>3</v>
      </c>
      <c r="M4231" s="76"/>
      <c r="N4231" s="76"/>
      <c r="O4231" s="76">
        <v>1</v>
      </c>
      <c r="P4231" s="76"/>
      <c r="Q4231" s="76"/>
      <c r="R4231" s="76"/>
      <c r="S4231" s="76">
        <v>2</v>
      </c>
      <c r="T4231" s="76"/>
      <c r="U4231" s="76"/>
      <c r="V4231" s="76"/>
      <c r="W4231" s="76"/>
      <c r="X4231" s="76"/>
    </row>
    <row r="4232" spans="1:24">
      <c r="A4232" s="135"/>
      <c r="B4232" s="54"/>
      <c r="C4232" s="46" t="s">
        <v>33</v>
      </c>
      <c r="D4232" s="58" t="s">
        <v>6447</v>
      </c>
      <c r="E4232" s="58" t="s">
        <v>6448</v>
      </c>
      <c r="F4232" s="46" t="s">
        <v>6449</v>
      </c>
      <c r="G4232" s="58" t="s">
        <v>6450</v>
      </c>
      <c r="H4232" s="46" t="s">
        <v>6451</v>
      </c>
      <c r="I4232" s="88">
        <v>0</v>
      </c>
      <c r="J4232" s="46" t="s">
        <v>1508</v>
      </c>
      <c r="K4232" s="75" t="s">
        <v>1509</v>
      </c>
      <c r="L4232" s="76">
        <f t="shared" si="278"/>
        <v>0</v>
      </c>
      <c r="M4232" s="76"/>
      <c r="N4232" s="76"/>
      <c r="O4232" s="76"/>
      <c r="P4232" s="76"/>
      <c r="Q4232" s="76"/>
      <c r="R4232" s="76"/>
      <c r="S4232" s="76"/>
      <c r="T4232" s="76"/>
      <c r="U4232" s="76"/>
      <c r="V4232" s="76"/>
      <c r="W4232" s="76"/>
      <c r="X4232" s="76"/>
    </row>
    <row r="4233" spans="1:24">
      <c r="A4233" s="135"/>
      <c r="B4233" s="54"/>
      <c r="C4233" s="54"/>
      <c r="D4233" s="77"/>
      <c r="E4233" s="77"/>
      <c r="F4233" s="54"/>
      <c r="G4233" s="77"/>
      <c r="H4233" s="54"/>
      <c r="I4233" s="89"/>
      <c r="J4233" s="54"/>
      <c r="K4233" s="75" t="s">
        <v>1501</v>
      </c>
      <c r="L4233" s="76">
        <f t="shared" si="278"/>
        <v>0</v>
      </c>
      <c r="M4233" s="76"/>
      <c r="N4233" s="76"/>
      <c r="O4233" s="76"/>
      <c r="P4233" s="76"/>
      <c r="Q4233" s="76"/>
      <c r="R4233" s="76"/>
      <c r="S4233" s="76"/>
      <c r="T4233" s="76"/>
      <c r="U4233" s="76"/>
      <c r="V4233" s="76"/>
      <c r="W4233" s="76"/>
      <c r="X4233" s="76"/>
    </row>
    <row r="4234" spans="1:24">
      <c r="A4234" s="135"/>
      <c r="B4234" s="54"/>
      <c r="C4234" s="80"/>
      <c r="D4234" s="81"/>
      <c r="E4234" s="81"/>
      <c r="F4234" s="80"/>
      <c r="G4234" s="81"/>
      <c r="H4234" s="80"/>
      <c r="I4234" s="90"/>
      <c r="J4234" s="80"/>
      <c r="K4234" s="84" t="s">
        <v>1502</v>
      </c>
      <c r="L4234" s="76">
        <f t="shared" si="278"/>
        <v>2</v>
      </c>
      <c r="M4234" s="76"/>
      <c r="N4234" s="76"/>
      <c r="O4234" s="76"/>
      <c r="P4234" s="76"/>
      <c r="Q4234" s="76"/>
      <c r="R4234" s="76"/>
      <c r="S4234" s="76"/>
      <c r="T4234" s="76"/>
      <c r="U4234" s="76"/>
      <c r="V4234" s="76"/>
      <c r="W4234" s="76">
        <v>2</v>
      </c>
      <c r="X4234" s="76"/>
    </row>
    <row r="4235" spans="1:24">
      <c r="A4235" s="135"/>
      <c r="B4235" s="54"/>
      <c r="C4235" s="46" t="s">
        <v>33</v>
      </c>
      <c r="D4235" s="58" t="s">
        <v>6452</v>
      </c>
      <c r="E4235" s="58" t="s">
        <v>6453</v>
      </c>
      <c r="F4235" s="46" t="s">
        <v>6454</v>
      </c>
      <c r="G4235" s="58" t="s">
        <v>6455</v>
      </c>
      <c r="H4235" s="46" t="s">
        <v>6456</v>
      </c>
      <c r="I4235" s="88">
        <v>0</v>
      </c>
      <c r="J4235" s="46" t="s">
        <v>1508</v>
      </c>
      <c r="K4235" s="75" t="s">
        <v>1509</v>
      </c>
      <c r="L4235" s="76">
        <f t="shared" si="278"/>
        <v>0</v>
      </c>
      <c r="M4235" s="76"/>
      <c r="N4235" s="76"/>
      <c r="O4235" s="76"/>
      <c r="P4235" s="76"/>
      <c r="Q4235" s="76"/>
      <c r="R4235" s="76"/>
      <c r="S4235" s="76"/>
      <c r="T4235" s="76"/>
      <c r="U4235" s="76"/>
      <c r="V4235" s="76"/>
      <c r="W4235" s="76"/>
      <c r="X4235" s="76"/>
    </row>
    <row r="4236" spans="1:24">
      <c r="A4236" s="135"/>
      <c r="B4236" s="54"/>
      <c r="C4236" s="54"/>
      <c r="D4236" s="77"/>
      <c r="E4236" s="77"/>
      <c r="F4236" s="54"/>
      <c r="G4236" s="77"/>
      <c r="H4236" s="54"/>
      <c r="I4236" s="89"/>
      <c r="J4236" s="54"/>
      <c r="K4236" s="75" t="s">
        <v>1501</v>
      </c>
      <c r="L4236" s="76">
        <f t="shared" si="278"/>
        <v>0</v>
      </c>
      <c r="M4236" s="76"/>
      <c r="N4236" s="76"/>
      <c r="O4236" s="76"/>
      <c r="P4236" s="76"/>
      <c r="Q4236" s="76"/>
      <c r="R4236" s="76"/>
      <c r="S4236" s="76"/>
      <c r="T4236" s="76"/>
      <c r="U4236" s="76"/>
      <c r="V4236" s="76"/>
      <c r="W4236" s="76"/>
      <c r="X4236" s="76"/>
    </row>
    <row r="4237" spans="1:24">
      <c r="A4237" s="135"/>
      <c r="B4237" s="54"/>
      <c r="C4237" s="80"/>
      <c r="D4237" s="81"/>
      <c r="E4237" s="81"/>
      <c r="F4237" s="80"/>
      <c r="G4237" s="81"/>
      <c r="H4237" s="80"/>
      <c r="I4237" s="90"/>
      <c r="J4237" s="80"/>
      <c r="K4237" s="84" t="s">
        <v>1502</v>
      </c>
      <c r="L4237" s="76">
        <f t="shared" si="278"/>
        <v>3</v>
      </c>
      <c r="M4237" s="76"/>
      <c r="N4237" s="76"/>
      <c r="O4237" s="76">
        <v>1</v>
      </c>
      <c r="P4237" s="76"/>
      <c r="Q4237" s="76"/>
      <c r="R4237" s="76"/>
      <c r="S4237" s="76"/>
      <c r="T4237" s="76">
        <v>2</v>
      </c>
      <c r="U4237" s="76"/>
      <c r="V4237" s="76"/>
      <c r="W4237" s="76"/>
      <c r="X4237" s="76"/>
    </row>
    <row r="4238" spans="1:24">
      <c r="A4238" s="135"/>
      <c r="B4238" s="54"/>
      <c r="C4238" s="46" t="s">
        <v>33</v>
      </c>
      <c r="D4238" s="58" t="s">
        <v>6457</v>
      </c>
      <c r="E4238" s="58" t="s">
        <v>6458</v>
      </c>
      <c r="F4238" s="46" t="s">
        <v>6459</v>
      </c>
      <c r="G4238" s="58" t="s">
        <v>6460</v>
      </c>
      <c r="H4238" s="46" t="s">
        <v>6461</v>
      </c>
      <c r="I4238" s="88">
        <v>17209</v>
      </c>
      <c r="J4238" s="46" t="s">
        <v>1508</v>
      </c>
      <c r="K4238" s="75" t="s">
        <v>1509</v>
      </c>
      <c r="L4238" s="76">
        <f>SUM(M4238:X4238)</f>
        <v>0</v>
      </c>
      <c r="M4238" s="76"/>
      <c r="N4238" s="76"/>
      <c r="O4238" s="76"/>
      <c r="P4238" s="76"/>
      <c r="Q4238" s="76"/>
      <c r="R4238" s="76"/>
      <c r="S4238" s="76"/>
      <c r="T4238" s="76"/>
      <c r="U4238" s="76"/>
      <c r="V4238" s="76"/>
      <c r="W4238" s="76"/>
      <c r="X4238" s="76"/>
    </row>
    <row r="4239" spans="1:24">
      <c r="A4239" s="135"/>
      <c r="B4239" s="54"/>
      <c r="C4239" s="54"/>
      <c r="D4239" s="77"/>
      <c r="E4239" s="77"/>
      <c r="F4239" s="54"/>
      <c r="G4239" s="77"/>
      <c r="H4239" s="54"/>
      <c r="I4239" s="89"/>
      <c r="J4239" s="54"/>
      <c r="K4239" s="75" t="s">
        <v>1501</v>
      </c>
      <c r="L4239" s="76">
        <f t="shared" ref="L4239:L4249" si="279">SUM(M4239:X4239)</f>
        <v>0</v>
      </c>
      <c r="M4239" s="76"/>
      <c r="N4239" s="76"/>
      <c r="O4239" s="76"/>
      <c r="P4239" s="76"/>
      <c r="Q4239" s="76"/>
      <c r="R4239" s="76"/>
      <c r="S4239" s="76"/>
      <c r="T4239" s="76"/>
      <c r="U4239" s="76"/>
      <c r="V4239" s="76"/>
      <c r="W4239" s="76"/>
      <c r="X4239" s="76"/>
    </row>
    <row r="4240" spans="1:24">
      <c r="A4240" s="135"/>
      <c r="B4240" s="54"/>
      <c r="C4240" s="80"/>
      <c r="D4240" s="81"/>
      <c r="E4240" s="81"/>
      <c r="F4240" s="80"/>
      <c r="G4240" s="81"/>
      <c r="H4240" s="80"/>
      <c r="I4240" s="90"/>
      <c r="J4240" s="80"/>
      <c r="K4240" s="84" t="s">
        <v>1502</v>
      </c>
      <c r="L4240" s="76">
        <f t="shared" si="279"/>
        <v>2</v>
      </c>
      <c r="M4240" s="76"/>
      <c r="N4240" s="76"/>
      <c r="O4240" s="76"/>
      <c r="P4240" s="76"/>
      <c r="Q4240" s="76"/>
      <c r="R4240" s="76"/>
      <c r="S4240" s="76"/>
      <c r="T4240" s="76">
        <v>2</v>
      </c>
      <c r="U4240" s="76"/>
      <c r="V4240" s="76"/>
      <c r="W4240" s="76"/>
      <c r="X4240" s="76"/>
    </row>
    <row r="4241" spans="1:24">
      <c r="A4241" s="135"/>
      <c r="B4241" s="54"/>
      <c r="C4241" s="46" t="s">
        <v>33</v>
      </c>
      <c r="D4241" s="58" t="s">
        <v>6462</v>
      </c>
      <c r="E4241" s="58" t="s">
        <v>6463</v>
      </c>
      <c r="F4241" s="46" t="s">
        <v>6464</v>
      </c>
      <c r="G4241" s="58" t="s">
        <v>6465</v>
      </c>
      <c r="H4241" s="46" t="s">
        <v>6466</v>
      </c>
      <c r="I4241" s="88">
        <v>0</v>
      </c>
      <c r="J4241" s="46" t="s">
        <v>1508</v>
      </c>
      <c r="K4241" s="75" t="s">
        <v>1509</v>
      </c>
      <c r="L4241" s="76">
        <f t="shared" si="279"/>
        <v>0</v>
      </c>
      <c r="M4241" s="76"/>
      <c r="N4241" s="76"/>
      <c r="O4241" s="76"/>
      <c r="P4241" s="76"/>
      <c r="Q4241" s="76"/>
      <c r="R4241" s="76"/>
      <c r="S4241" s="76"/>
      <c r="T4241" s="76"/>
      <c r="U4241" s="76"/>
      <c r="V4241" s="76"/>
      <c r="W4241" s="76"/>
      <c r="X4241" s="76"/>
    </row>
    <row r="4242" spans="1:24">
      <c r="A4242" s="135"/>
      <c r="B4242" s="54"/>
      <c r="C4242" s="54"/>
      <c r="D4242" s="77"/>
      <c r="E4242" s="77"/>
      <c r="F4242" s="54"/>
      <c r="G4242" s="77"/>
      <c r="H4242" s="54"/>
      <c r="I4242" s="89"/>
      <c r="J4242" s="54"/>
      <c r="K4242" s="75" t="s">
        <v>1501</v>
      </c>
      <c r="L4242" s="76">
        <f t="shared" si="279"/>
        <v>0</v>
      </c>
      <c r="M4242" s="76"/>
      <c r="N4242" s="76"/>
      <c r="O4242" s="76"/>
      <c r="P4242" s="76"/>
      <c r="Q4242" s="76"/>
      <c r="R4242" s="76"/>
      <c r="S4242" s="76"/>
      <c r="T4242" s="76"/>
      <c r="U4242" s="76"/>
      <c r="V4242" s="76"/>
      <c r="W4242" s="76"/>
      <c r="X4242" s="76"/>
    </row>
    <row r="4243" spans="1:24">
      <c r="A4243" s="135"/>
      <c r="B4243" s="54"/>
      <c r="C4243" s="80"/>
      <c r="D4243" s="81"/>
      <c r="E4243" s="81"/>
      <c r="F4243" s="80"/>
      <c r="G4243" s="81"/>
      <c r="H4243" s="80"/>
      <c r="I4243" s="90"/>
      <c r="J4243" s="80"/>
      <c r="K4243" s="84" t="s">
        <v>1502</v>
      </c>
      <c r="L4243" s="76">
        <f t="shared" si="279"/>
        <v>2</v>
      </c>
      <c r="M4243" s="76"/>
      <c r="N4243" s="76"/>
      <c r="O4243" s="76">
        <v>1</v>
      </c>
      <c r="P4243" s="76"/>
      <c r="Q4243" s="76"/>
      <c r="R4243" s="76"/>
      <c r="S4243" s="76">
        <v>1</v>
      </c>
      <c r="T4243" s="76"/>
      <c r="U4243" s="76"/>
      <c r="V4243" s="76"/>
      <c r="W4243" s="76"/>
      <c r="X4243" s="76"/>
    </row>
    <row r="4244" spans="1:24">
      <c r="A4244" s="135"/>
      <c r="B4244" s="54"/>
      <c r="C4244" s="46" t="s">
        <v>33</v>
      </c>
      <c r="D4244" s="58" t="s">
        <v>6467</v>
      </c>
      <c r="E4244" s="58" t="s">
        <v>6468</v>
      </c>
      <c r="F4244" s="46" t="s">
        <v>6469</v>
      </c>
      <c r="G4244" s="58" t="s">
        <v>6470</v>
      </c>
      <c r="H4244" s="46" t="s">
        <v>6471</v>
      </c>
      <c r="I4244" s="88">
        <v>1594</v>
      </c>
      <c r="J4244" s="46" t="s">
        <v>1508</v>
      </c>
      <c r="K4244" s="75" t="s">
        <v>1509</v>
      </c>
      <c r="L4244" s="76">
        <f t="shared" si="279"/>
        <v>0</v>
      </c>
      <c r="M4244" s="76"/>
      <c r="N4244" s="76"/>
      <c r="O4244" s="76"/>
      <c r="P4244" s="76"/>
      <c r="Q4244" s="76"/>
      <c r="R4244" s="76"/>
      <c r="S4244" s="76"/>
      <c r="T4244" s="76"/>
      <c r="U4244" s="76"/>
      <c r="V4244" s="76"/>
      <c r="W4244" s="76"/>
      <c r="X4244" s="76"/>
    </row>
    <row r="4245" spans="1:24">
      <c r="A4245" s="135"/>
      <c r="B4245" s="54"/>
      <c r="C4245" s="54"/>
      <c r="D4245" s="77"/>
      <c r="E4245" s="77"/>
      <c r="F4245" s="54"/>
      <c r="G4245" s="77"/>
      <c r="H4245" s="54"/>
      <c r="I4245" s="89"/>
      <c r="J4245" s="54"/>
      <c r="K4245" s="75" t="s">
        <v>1501</v>
      </c>
      <c r="L4245" s="76">
        <f t="shared" si="279"/>
        <v>0</v>
      </c>
      <c r="M4245" s="76"/>
      <c r="N4245" s="76"/>
      <c r="O4245" s="76"/>
      <c r="P4245" s="76"/>
      <c r="Q4245" s="76"/>
      <c r="R4245" s="76"/>
      <c r="S4245" s="76"/>
      <c r="T4245" s="76"/>
      <c r="U4245" s="76"/>
      <c r="V4245" s="76"/>
      <c r="W4245" s="76"/>
      <c r="X4245" s="76"/>
    </row>
    <row r="4246" spans="1:24">
      <c r="A4246" s="135"/>
      <c r="B4246" s="54"/>
      <c r="C4246" s="80"/>
      <c r="D4246" s="81"/>
      <c r="E4246" s="81"/>
      <c r="F4246" s="80"/>
      <c r="G4246" s="81"/>
      <c r="H4246" s="80"/>
      <c r="I4246" s="90"/>
      <c r="J4246" s="80"/>
      <c r="K4246" s="84" t="s">
        <v>1502</v>
      </c>
      <c r="L4246" s="76">
        <f t="shared" si="279"/>
        <v>2</v>
      </c>
      <c r="M4246" s="76"/>
      <c r="N4246" s="76">
        <v>2</v>
      </c>
      <c r="O4246" s="76"/>
      <c r="P4246" s="76"/>
      <c r="Q4246" s="76"/>
      <c r="R4246" s="76"/>
      <c r="S4246" s="76"/>
      <c r="T4246" s="76"/>
      <c r="U4246" s="76"/>
      <c r="V4246" s="76"/>
      <c r="W4246" s="76"/>
      <c r="X4246" s="76"/>
    </row>
    <row r="4247" spans="1:24">
      <c r="A4247" s="135"/>
      <c r="B4247" s="54"/>
      <c r="C4247" s="46" t="s">
        <v>33</v>
      </c>
      <c r="D4247" s="58" t="s">
        <v>6472</v>
      </c>
      <c r="E4247" s="58" t="s">
        <v>6473</v>
      </c>
      <c r="F4247" s="46" t="s">
        <v>6474</v>
      </c>
      <c r="G4247" s="58" t="s">
        <v>6445</v>
      </c>
      <c r="H4247" s="46" t="s">
        <v>6475</v>
      </c>
      <c r="I4247" s="88">
        <v>35790</v>
      </c>
      <c r="J4247" s="46" t="s">
        <v>1508</v>
      </c>
      <c r="K4247" s="75" t="s">
        <v>1509</v>
      </c>
      <c r="L4247" s="76">
        <f t="shared" si="279"/>
        <v>0</v>
      </c>
      <c r="M4247" s="76"/>
      <c r="N4247" s="76"/>
      <c r="O4247" s="76"/>
      <c r="P4247" s="76"/>
      <c r="Q4247" s="76"/>
      <c r="R4247" s="76"/>
      <c r="S4247" s="76"/>
      <c r="T4247" s="76"/>
      <c r="U4247" s="76"/>
      <c r="V4247" s="76"/>
      <c r="W4247" s="76"/>
      <c r="X4247" s="76"/>
    </row>
    <row r="4248" spans="1:24">
      <c r="A4248" s="135"/>
      <c r="B4248" s="54"/>
      <c r="C4248" s="54"/>
      <c r="D4248" s="77"/>
      <c r="E4248" s="77"/>
      <c r="F4248" s="54"/>
      <c r="G4248" s="77"/>
      <c r="H4248" s="54"/>
      <c r="I4248" s="89"/>
      <c r="J4248" s="54"/>
      <c r="K4248" s="75" t="s">
        <v>1501</v>
      </c>
      <c r="L4248" s="76">
        <f t="shared" si="279"/>
        <v>0</v>
      </c>
      <c r="M4248" s="76"/>
      <c r="N4248" s="76"/>
      <c r="O4248" s="76"/>
      <c r="P4248" s="76"/>
      <c r="Q4248" s="76"/>
      <c r="R4248" s="76"/>
      <c r="S4248" s="76"/>
      <c r="T4248" s="76"/>
      <c r="U4248" s="76"/>
      <c r="V4248" s="76"/>
      <c r="W4248" s="76"/>
      <c r="X4248" s="76"/>
    </row>
    <row r="4249" spans="1:24">
      <c r="A4249" s="135"/>
      <c r="B4249" s="54"/>
      <c r="C4249" s="80"/>
      <c r="D4249" s="81"/>
      <c r="E4249" s="81"/>
      <c r="F4249" s="80"/>
      <c r="G4249" s="81"/>
      <c r="H4249" s="80"/>
      <c r="I4249" s="90"/>
      <c r="J4249" s="80"/>
      <c r="K4249" s="84" t="s">
        <v>1502</v>
      </c>
      <c r="L4249" s="76">
        <f t="shared" si="279"/>
        <v>2</v>
      </c>
      <c r="M4249" s="76"/>
      <c r="N4249" s="76">
        <v>2</v>
      </c>
      <c r="O4249" s="76"/>
      <c r="P4249" s="76"/>
      <c r="Q4249" s="76"/>
      <c r="R4249" s="76"/>
      <c r="S4249" s="76"/>
      <c r="T4249" s="76"/>
      <c r="U4249" s="76"/>
      <c r="V4249" s="76"/>
      <c r="W4249" s="76"/>
      <c r="X4249" s="76"/>
    </row>
    <row r="4250" spans="1:24">
      <c r="A4250" s="135"/>
      <c r="B4250" s="54"/>
      <c r="C4250" s="46" t="s">
        <v>33</v>
      </c>
      <c r="D4250" s="58" t="s">
        <v>6476</v>
      </c>
      <c r="E4250" s="58" t="s">
        <v>6477</v>
      </c>
      <c r="F4250" s="46" t="s">
        <v>6478</v>
      </c>
      <c r="G4250" s="58" t="s">
        <v>6479</v>
      </c>
      <c r="H4250" s="46" t="s">
        <v>6480</v>
      </c>
      <c r="I4250" s="88">
        <v>22723</v>
      </c>
      <c r="J4250" s="46" t="s">
        <v>1508</v>
      </c>
      <c r="K4250" s="75" t="s">
        <v>1509</v>
      </c>
      <c r="L4250" s="76">
        <f>SUM(M4250:X4250)</f>
        <v>0</v>
      </c>
      <c r="M4250" s="76"/>
      <c r="N4250" s="76"/>
      <c r="O4250" s="76"/>
      <c r="P4250" s="76"/>
      <c r="Q4250" s="76"/>
      <c r="R4250" s="76"/>
      <c r="S4250" s="76"/>
      <c r="T4250" s="76"/>
      <c r="U4250" s="76"/>
      <c r="V4250" s="76"/>
      <c r="W4250" s="76"/>
      <c r="X4250" s="76"/>
    </row>
    <row r="4251" spans="1:24">
      <c r="A4251" s="135"/>
      <c r="B4251" s="54"/>
      <c r="C4251" s="54"/>
      <c r="D4251" s="77"/>
      <c r="E4251" s="77"/>
      <c r="F4251" s="54"/>
      <c r="G4251" s="77"/>
      <c r="H4251" s="54"/>
      <c r="I4251" s="89"/>
      <c r="J4251" s="54"/>
      <c r="K4251" s="75" t="s">
        <v>1501</v>
      </c>
      <c r="L4251" s="76">
        <f t="shared" ref="L4251:L4261" si="280">SUM(M4251:X4251)</f>
        <v>0</v>
      </c>
      <c r="M4251" s="76"/>
      <c r="N4251" s="76"/>
      <c r="O4251" s="76"/>
      <c r="P4251" s="76"/>
      <c r="Q4251" s="76"/>
      <c r="R4251" s="76"/>
      <c r="S4251" s="76"/>
      <c r="T4251" s="76"/>
      <c r="U4251" s="76"/>
      <c r="V4251" s="76"/>
      <c r="W4251" s="76"/>
      <c r="X4251" s="76"/>
    </row>
    <row r="4252" spans="1:24">
      <c r="A4252" s="135"/>
      <c r="B4252" s="54"/>
      <c r="C4252" s="80"/>
      <c r="D4252" s="81"/>
      <c r="E4252" s="81"/>
      <c r="F4252" s="80"/>
      <c r="G4252" s="81"/>
      <c r="H4252" s="80"/>
      <c r="I4252" s="90"/>
      <c r="J4252" s="80"/>
      <c r="K4252" s="84" t="s">
        <v>1502</v>
      </c>
      <c r="L4252" s="76">
        <f t="shared" si="280"/>
        <v>4</v>
      </c>
      <c r="M4252" s="76"/>
      <c r="N4252" s="76"/>
      <c r="O4252" s="76"/>
      <c r="P4252" s="76"/>
      <c r="Q4252" s="76"/>
      <c r="R4252" s="76"/>
      <c r="S4252" s="76"/>
      <c r="T4252" s="76"/>
      <c r="U4252" s="76">
        <v>4</v>
      </c>
      <c r="V4252" s="76"/>
      <c r="W4252" s="76"/>
      <c r="X4252" s="76"/>
    </row>
    <row r="4253" spans="1:24">
      <c r="A4253" s="135"/>
      <c r="B4253" s="54"/>
      <c r="C4253" s="46" t="s">
        <v>33</v>
      </c>
      <c r="D4253" s="58" t="s">
        <v>6481</v>
      </c>
      <c r="E4253" s="58" t="s">
        <v>6482</v>
      </c>
      <c r="F4253" s="46" t="s">
        <v>6483</v>
      </c>
      <c r="G4253" s="58" t="s">
        <v>6484</v>
      </c>
      <c r="H4253" s="46" t="s">
        <v>3953</v>
      </c>
      <c r="I4253" s="88">
        <v>0</v>
      </c>
      <c r="J4253" s="46" t="s">
        <v>1508</v>
      </c>
      <c r="K4253" s="75" t="s">
        <v>1509</v>
      </c>
      <c r="L4253" s="76">
        <f t="shared" si="280"/>
        <v>0</v>
      </c>
      <c r="M4253" s="76"/>
      <c r="N4253" s="76"/>
      <c r="O4253" s="76"/>
      <c r="P4253" s="76"/>
      <c r="Q4253" s="76"/>
      <c r="R4253" s="76"/>
      <c r="S4253" s="76"/>
      <c r="T4253" s="76"/>
      <c r="U4253" s="76"/>
      <c r="V4253" s="76"/>
      <c r="W4253" s="76"/>
      <c r="X4253" s="76"/>
    </row>
    <row r="4254" spans="1:24">
      <c r="A4254" s="135"/>
      <c r="B4254" s="54"/>
      <c r="C4254" s="54"/>
      <c r="D4254" s="77"/>
      <c r="E4254" s="77"/>
      <c r="F4254" s="54"/>
      <c r="G4254" s="77"/>
      <c r="H4254" s="54"/>
      <c r="I4254" s="89"/>
      <c r="J4254" s="54"/>
      <c r="K4254" s="75" t="s">
        <v>1501</v>
      </c>
      <c r="L4254" s="76">
        <f t="shared" si="280"/>
        <v>0</v>
      </c>
      <c r="M4254" s="76"/>
      <c r="N4254" s="76"/>
      <c r="O4254" s="76"/>
      <c r="P4254" s="76"/>
      <c r="Q4254" s="76"/>
      <c r="R4254" s="76"/>
      <c r="S4254" s="76"/>
      <c r="T4254" s="76"/>
      <c r="U4254" s="76"/>
      <c r="V4254" s="76"/>
      <c r="W4254" s="76"/>
      <c r="X4254" s="76"/>
    </row>
    <row r="4255" spans="1:24">
      <c r="A4255" s="135"/>
      <c r="B4255" s="54"/>
      <c r="C4255" s="80"/>
      <c r="D4255" s="81"/>
      <c r="E4255" s="81"/>
      <c r="F4255" s="80"/>
      <c r="G4255" s="81"/>
      <c r="H4255" s="80"/>
      <c r="I4255" s="90"/>
      <c r="J4255" s="80"/>
      <c r="K4255" s="84" t="s">
        <v>1502</v>
      </c>
      <c r="L4255" s="76">
        <f t="shared" si="280"/>
        <v>2</v>
      </c>
      <c r="M4255" s="76"/>
      <c r="N4255" s="76">
        <v>2</v>
      </c>
      <c r="O4255" s="76"/>
      <c r="P4255" s="76"/>
      <c r="Q4255" s="76"/>
      <c r="R4255" s="76"/>
      <c r="S4255" s="76"/>
      <c r="T4255" s="76"/>
      <c r="U4255" s="76"/>
      <c r="V4255" s="76"/>
      <c r="W4255" s="76"/>
      <c r="X4255" s="76"/>
    </row>
    <row r="4256" spans="1:24">
      <c r="A4256" s="135"/>
      <c r="B4256" s="54"/>
      <c r="C4256" s="46" t="s">
        <v>33</v>
      </c>
      <c r="D4256" s="58" t="s">
        <v>6485</v>
      </c>
      <c r="E4256" s="58" t="s">
        <v>6486</v>
      </c>
      <c r="F4256" s="46" t="s">
        <v>6487</v>
      </c>
      <c r="G4256" s="58" t="s">
        <v>6488</v>
      </c>
      <c r="H4256" s="46" t="s">
        <v>6489</v>
      </c>
      <c r="I4256" s="88">
        <v>0</v>
      </c>
      <c r="J4256" s="46" t="s">
        <v>1508</v>
      </c>
      <c r="K4256" s="75" t="s">
        <v>1509</v>
      </c>
      <c r="L4256" s="76">
        <f t="shared" si="280"/>
        <v>0</v>
      </c>
      <c r="M4256" s="76"/>
      <c r="N4256" s="76"/>
      <c r="O4256" s="76"/>
      <c r="P4256" s="76"/>
      <c r="Q4256" s="76"/>
      <c r="R4256" s="76"/>
      <c r="S4256" s="76"/>
      <c r="T4256" s="76"/>
      <c r="U4256" s="76"/>
      <c r="V4256" s="76"/>
      <c r="W4256" s="76"/>
      <c r="X4256" s="76"/>
    </row>
    <row r="4257" spans="1:24">
      <c r="A4257" s="135"/>
      <c r="B4257" s="54"/>
      <c r="C4257" s="54"/>
      <c r="D4257" s="77"/>
      <c r="E4257" s="77"/>
      <c r="F4257" s="54"/>
      <c r="G4257" s="77"/>
      <c r="H4257" s="54"/>
      <c r="I4257" s="89"/>
      <c r="J4257" s="54"/>
      <c r="K4257" s="75" t="s">
        <v>1501</v>
      </c>
      <c r="L4257" s="76">
        <f t="shared" si="280"/>
        <v>0</v>
      </c>
      <c r="M4257" s="76"/>
      <c r="N4257" s="76"/>
      <c r="O4257" s="76"/>
      <c r="P4257" s="76"/>
      <c r="Q4257" s="76"/>
      <c r="R4257" s="76"/>
      <c r="S4257" s="76"/>
      <c r="T4257" s="76"/>
      <c r="U4257" s="76"/>
      <c r="V4257" s="76"/>
      <c r="W4257" s="76"/>
      <c r="X4257" s="76"/>
    </row>
    <row r="4258" spans="1:24">
      <c r="A4258" s="135"/>
      <c r="B4258" s="54"/>
      <c r="C4258" s="80"/>
      <c r="D4258" s="81"/>
      <c r="E4258" s="81"/>
      <c r="F4258" s="80"/>
      <c r="G4258" s="81"/>
      <c r="H4258" s="80"/>
      <c r="I4258" s="90"/>
      <c r="J4258" s="80"/>
      <c r="K4258" s="84" t="s">
        <v>1502</v>
      </c>
      <c r="L4258" s="76">
        <f t="shared" si="280"/>
        <v>2</v>
      </c>
      <c r="M4258" s="76"/>
      <c r="N4258" s="76">
        <v>2</v>
      </c>
      <c r="O4258" s="76"/>
      <c r="P4258" s="76"/>
      <c r="Q4258" s="76"/>
      <c r="R4258" s="76"/>
      <c r="S4258" s="76"/>
      <c r="T4258" s="76"/>
      <c r="U4258" s="76"/>
      <c r="V4258" s="76"/>
      <c r="W4258" s="76"/>
      <c r="X4258" s="76"/>
    </row>
    <row r="4259" spans="1:24">
      <c r="A4259" s="135"/>
      <c r="B4259" s="54"/>
      <c r="C4259" s="46" t="s">
        <v>33</v>
      </c>
      <c r="D4259" s="58" t="s">
        <v>6490</v>
      </c>
      <c r="E4259" s="58" t="s">
        <v>6491</v>
      </c>
      <c r="F4259" s="46" t="s">
        <v>6492</v>
      </c>
      <c r="G4259" s="58" t="s">
        <v>6493</v>
      </c>
      <c r="H4259" s="46" t="s">
        <v>3953</v>
      </c>
      <c r="I4259" s="88">
        <v>0</v>
      </c>
      <c r="J4259" s="46" t="s">
        <v>1508</v>
      </c>
      <c r="K4259" s="75" t="s">
        <v>1509</v>
      </c>
      <c r="L4259" s="76">
        <f t="shared" si="280"/>
        <v>0</v>
      </c>
      <c r="M4259" s="76"/>
      <c r="N4259" s="76"/>
      <c r="O4259" s="76"/>
      <c r="P4259" s="76"/>
      <c r="Q4259" s="76"/>
      <c r="R4259" s="76"/>
      <c r="S4259" s="76"/>
      <c r="T4259" s="76"/>
      <c r="U4259" s="76"/>
      <c r="V4259" s="76"/>
      <c r="W4259" s="76"/>
      <c r="X4259" s="76"/>
    </row>
    <row r="4260" spans="1:24">
      <c r="A4260" s="135"/>
      <c r="B4260" s="54"/>
      <c r="C4260" s="54"/>
      <c r="D4260" s="77"/>
      <c r="E4260" s="77"/>
      <c r="F4260" s="54"/>
      <c r="G4260" s="77"/>
      <c r="H4260" s="54"/>
      <c r="I4260" s="89"/>
      <c r="J4260" s="54"/>
      <c r="K4260" s="75" t="s">
        <v>1501</v>
      </c>
      <c r="L4260" s="76">
        <f t="shared" si="280"/>
        <v>0</v>
      </c>
      <c r="M4260" s="76"/>
      <c r="N4260" s="76"/>
      <c r="O4260" s="76"/>
      <c r="P4260" s="76"/>
      <c r="Q4260" s="76"/>
      <c r="R4260" s="76"/>
      <c r="S4260" s="76"/>
      <c r="T4260" s="76"/>
      <c r="U4260" s="76"/>
      <c r="V4260" s="76"/>
      <c r="W4260" s="76"/>
      <c r="X4260" s="76"/>
    </row>
    <row r="4261" spans="1:24">
      <c r="A4261" s="135"/>
      <c r="B4261" s="54"/>
      <c r="C4261" s="80"/>
      <c r="D4261" s="81"/>
      <c r="E4261" s="81"/>
      <c r="F4261" s="80"/>
      <c r="G4261" s="81"/>
      <c r="H4261" s="80"/>
      <c r="I4261" s="90"/>
      <c r="J4261" s="80"/>
      <c r="K4261" s="84" t="s">
        <v>1502</v>
      </c>
      <c r="L4261" s="76">
        <f t="shared" si="280"/>
        <v>2</v>
      </c>
      <c r="M4261" s="76"/>
      <c r="N4261" s="76">
        <v>2</v>
      </c>
      <c r="O4261" s="76"/>
      <c r="P4261" s="76"/>
      <c r="Q4261" s="76"/>
      <c r="R4261" s="76"/>
      <c r="S4261" s="76"/>
      <c r="T4261" s="76"/>
      <c r="U4261" s="76"/>
      <c r="V4261" s="76"/>
      <c r="W4261" s="76"/>
      <c r="X4261" s="76"/>
    </row>
    <row r="4262" spans="1:24">
      <c r="A4262" s="135"/>
      <c r="B4262" s="54"/>
      <c r="C4262" s="46" t="s">
        <v>33</v>
      </c>
      <c r="D4262" s="58" t="s">
        <v>6494</v>
      </c>
      <c r="E4262" s="58" t="s">
        <v>6495</v>
      </c>
      <c r="F4262" s="46" t="s">
        <v>6496</v>
      </c>
      <c r="G4262" s="58" t="s">
        <v>6497</v>
      </c>
      <c r="H4262" s="46" t="s">
        <v>6498</v>
      </c>
      <c r="I4262" s="88">
        <v>237</v>
      </c>
      <c r="J4262" s="46" t="s">
        <v>1508</v>
      </c>
      <c r="K4262" s="75" t="s">
        <v>1509</v>
      </c>
      <c r="L4262" s="76">
        <f>SUM(M4262:X4262)</f>
        <v>0</v>
      </c>
      <c r="M4262" s="76"/>
      <c r="N4262" s="76"/>
      <c r="O4262" s="76"/>
      <c r="P4262" s="76"/>
      <c r="Q4262" s="76"/>
      <c r="R4262" s="76"/>
      <c r="S4262" s="76"/>
      <c r="T4262" s="76"/>
      <c r="U4262" s="76"/>
      <c r="V4262" s="76"/>
      <c r="W4262" s="76"/>
      <c r="X4262" s="76"/>
    </row>
    <row r="4263" spans="1:24">
      <c r="A4263" s="135"/>
      <c r="B4263" s="54"/>
      <c r="C4263" s="54"/>
      <c r="D4263" s="77"/>
      <c r="E4263" s="77"/>
      <c r="F4263" s="54"/>
      <c r="G4263" s="77"/>
      <c r="H4263" s="54"/>
      <c r="I4263" s="89"/>
      <c r="J4263" s="54"/>
      <c r="K4263" s="75" t="s">
        <v>1501</v>
      </c>
      <c r="L4263" s="76">
        <f t="shared" ref="L4263:L4276" si="281">SUM(M4263:X4263)</f>
        <v>0</v>
      </c>
      <c r="M4263" s="76"/>
      <c r="N4263" s="76"/>
      <c r="O4263" s="76"/>
      <c r="P4263" s="76"/>
      <c r="Q4263" s="76"/>
      <c r="R4263" s="76"/>
      <c r="S4263" s="76"/>
      <c r="T4263" s="76"/>
      <c r="U4263" s="76"/>
      <c r="V4263" s="76"/>
      <c r="W4263" s="76"/>
      <c r="X4263" s="76"/>
    </row>
    <row r="4264" spans="1:24">
      <c r="A4264" s="135"/>
      <c r="B4264" s="54"/>
      <c r="C4264" s="80"/>
      <c r="D4264" s="81"/>
      <c r="E4264" s="81"/>
      <c r="F4264" s="80"/>
      <c r="G4264" s="81"/>
      <c r="H4264" s="80"/>
      <c r="I4264" s="90"/>
      <c r="J4264" s="80"/>
      <c r="K4264" s="84" t="s">
        <v>1502</v>
      </c>
      <c r="L4264" s="76">
        <f t="shared" si="281"/>
        <v>2</v>
      </c>
      <c r="M4264" s="76"/>
      <c r="N4264" s="76"/>
      <c r="O4264" s="76">
        <v>2</v>
      </c>
      <c r="P4264" s="76"/>
      <c r="Q4264" s="76"/>
      <c r="R4264" s="76"/>
      <c r="S4264" s="76"/>
      <c r="T4264" s="76"/>
      <c r="U4264" s="76"/>
      <c r="V4264" s="76"/>
      <c r="W4264" s="76"/>
      <c r="X4264" s="76"/>
    </row>
    <row r="4265" spans="1:24">
      <c r="A4265" s="135"/>
      <c r="B4265" s="54"/>
      <c r="C4265" s="46" t="s">
        <v>33</v>
      </c>
      <c r="D4265" s="58" t="s">
        <v>6499</v>
      </c>
      <c r="E4265" s="58" t="s">
        <v>6500</v>
      </c>
      <c r="F4265" s="46" t="s">
        <v>6501</v>
      </c>
      <c r="G4265" s="58" t="s">
        <v>6502</v>
      </c>
      <c r="H4265" s="46" t="s">
        <v>3953</v>
      </c>
      <c r="I4265" s="88">
        <v>998</v>
      </c>
      <c r="J4265" s="46" t="s">
        <v>1508</v>
      </c>
      <c r="K4265" s="75" t="s">
        <v>1509</v>
      </c>
      <c r="L4265" s="76">
        <f t="shared" si="281"/>
        <v>0</v>
      </c>
      <c r="M4265" s="76"/>
      <c r="N4265" s="76"/>
      <c r="O4265" s="76"/>
      <c r="P4265" s="76"/>
      <c r="Q4265" s="76"/>
      <c r="R4265" s="76"/>
      <c r="S4265" s="76"/>
      <c r="T4265" s="76"/>
      <c r="U4265" s="76"/>
      <c r="V4265" s="76"/>
      <c r="W4265" s="76"/>
      <c r="X4265" s="76"/>
    </row>
    <row r="4266" spans="1:24">
      <c r="A4266" s="135"/>
      <c r="B4266" s="54"/>
      <c r="C4266" s="54"/>
      <c r="D4266" s="77"/>
      <c r="E4266" s="77"/>
      <c r="F4266" s="54"/>
      <c r="G4266" s="77"/>
      <c r="H4266" s="54"/>
      <c r="I4266" s="89"/>
      <c r="J4266" s="54"/>
      <c r="K4266" s="75" t="s">
        <v>1501</v>
      </c>
      <c r="L4266" s="76">
        <f t="shared" si="281"/>
        <v>0</v>
      </c>
      <c r="M4266" s="76"/>
      <c r="N4266" s="76"/>
      <c r="O4266" s="76"/>
      <c r="P4266" s="76"/>
      <c r="Q4266" s="76"/>
      <c r="R4266" s="76"/>
      <c r="S4266" s="76"/>
      <c r="T4266" s="76"/>
      <c r="U4266" s="76"/>
      <c r="V4266" s="76"/>
      <c r="W4266" s="76"/>
      <c r="X4266" s="76"/>
    </row>
    <row r="4267" spans="1:24">
      <c r="A4267" s="135"/>
      <c r="B4267" s="54"/>
      <c r="C4267" s="80"/>
      <c r="D4267" s="81"/>
      <c r="E4267" s="81"/>
      <c r="F4267" s="80"/>
      <c r="G4267" s="81"/>
      <c r="H4267" s="80"/>
      <c r="I4267" s="90"/>
      <c r="J4267" s="80"/>
      <c r="K4267" s="84" t="s">
        <v>1502</v>
      </c>
      <c r="L4267" s="76">
        <f t="shared" si="281"/>
        <v>2</v>
      </c>
      <c r="M4267" s="76"/>
      <c r="N4267" s="76"/>
      <c r="O4267" s="76"/>
      <c r="P4267" s="76"/>
      <c r="Q4267" s="76"/>
      <c r="R4267" s="76"/>
      <c r="S4267" s="76">
        <v>2</v>
      </c>
      <c r="T4267" s="76"/>
      <c r="U4267" s="76"/>
      <c r="V4267" s="76"/>
      <c r="W4267" s="76"/>
      <c r="X4267" s="76"/>
    </row>
    <row r="4268" spans="1:24">
      <c r="A4268" s="135"/>
      <c r="B4268" s="54"/>
      <c r="C4268" s="46" t="s">
        <v>33</v>
      </c>
      <c r="D4268" s="58" t="s">
        <v>6503</v>
      </c>
      <c r="E4268" s="58" t="s">
        <v>6504</v>
      </c>
      <c r="F4268" s="46" t="s">
        <v>6505</v>
      </c>
      <c r="G4268" s="58" t="s">
        <v>6506</v>
      </c>
      <c r="H4268" s="46" t="s">
        <v>3953</v>
      </c>
      <c r="I4268" s="88">
        <v>0</v>
      </c>
      <c r="J4268" s="46" t="s">
        <v>1508</v>
      </c>
      <c r="K4268" s="75" t="s">
        <v>1509</v>
      </c>
      <c r="L4268" s="76">
        <f t="shared" si="281"/>
        <v>0</v>
      </c>
      <c r="M4268" s="76"/>
      <c r="N4268" s="76"/>
      <c r="O4268" s="76"/>
      <c r="P4268" s="76"/>
      <c r="Q4268" s="76"/>
      <c r="R4268" s="76"/>
      <c r="S4268" s="76"/>
      <c r="T4268" s="76"/>
      <c r="U4268" s="76"/>
      <c r="V4268" s="76"/>
      <c r="W4268" s="76"/>
      <c r="X4268" s="76"/>
    </row>
    <row r="4269" spans="1:24">
      <c r="A4269" s="135"/>
      <c r="B4269" s="54"/>
      <c r="C4269" s="54"/>
      <c r="D4269" s="77"/>
      <c r="E4269" s="77"/>
      <c r="F4269" s="54"/>
      <c r="G4269" s="77"/>
      <c r="H4269" s="54"/>
      <c r="I4269" s="89"/>
      <c r="J4269" s="54"/>
      <c r="K4269" s="75" t="s">
        <v>1501</v>
      </c>
      <c r="L4269" s="76">
        <f t="shared" si="281"/>
        <v>0</v>
      </c>
      <c r="M4269" s="76"/>
      <c r="N4269" s="76"/>
      <c r="O4269" s="76"/>
      <c r="P4269" s="76"/>
      <c r="Q4269" s="76"/>
      <c r="R4269" s="76"/>
      <c r="S4269" s="76"/>
      <c r="T4269" s="76"/>
      <c r="U4269" s="76"/>
      <c r="V4269" s="76"/>
      <c r="W4269" s="76"/>
      <c r="X4269" s="76"/>
    </row>
    <row r="4270" spans="1:24">
      <c r="A4270" s="135"/>
      <c r="B4270" s="54"/>
      <c r="C4270" s="80"/>
      <c r="D4270" s="81"/>
      <c r="E4270" s="81"/>
      <c r="F4270" s="80"/>
      <c r="G4270" s="81"/>
      <c r="H4270" s="80"/>
      <c r="I4270" s="90"/>
      <c r="J4270" s="80"/>
      <c r="K4270" s="84" t="s">
        <v>1502</v>
      </c>
      <c r="L4270" s="76">
        <f t="shared" si="281"/>
        <v>2</v>
      </c>
      <c r="M4270" s="76"/>
      <c r="N4270" s="76"/>
      <c r="O4270" s="76"/>
      <c r="P4270" s="76"/>
      <c r="Q4270" s="76"/>
      <c r="R4270" s="76"/>
      <c r="S4270" s="76">
        <v>2</v>
      </c>
      <c r="T4270" s="76"/>
      <c r="U4270" s="76"/>
      <c r="V4270" s="76"/>
      <c r="W4270" s="76"/>
      <c r="X4270" s="76"/>
    </row>
    <row r="4271" spans="1:24">
      <c r="A4271" s="135"/>
      <c r="B4271" s="54"/>
      <c r="C4271" s="46" t="s">
        <v>33</v>
      </c>
      <c r="D4271" s="58" t="s">
        <v>6507</v>
      </c>
      <c r="E4271" s="58" t="s">
        <v>6508</v>
      </c>
      <c r="F4271" s="46" t="s">
        <v>6509</v>
      </c>
      <c r="G4271" s="58" t="s">
        <v>6510</v>
      </c>
      <c r="H4271" s="46" t="s">
        <v>6511</v>
      </c>
      <c r="I4271" s="88">
        <v>0</v>
      </c>
      <c r="J4271" s="46" t="s">
        <v>1508</v>
      </c>
      <c r="K4271" s="75" t="s">
        <v>1509</v>
      </c>
      <c r="L4271" s="76">
        <f t="shared" si="281"/>
        <v>0</v>
      </c>
      <c r="M4271" s="76"/>
      <c r="N4271" s="76"/>
      <c r="O4271" s="76"/>
      <c r="P4271" s="76"/>
      <c r="Q4271" s="76"/>
      <c r="R4271" s="76"/>
      <c r="S4271" s="76"/>
      <c r="T4271" s="76"/>
      <c r="U4271" s="76"/>
      <c r="V4271" s="76"/>
      <c r="W4271" s="76"/>
      <c r="X4271" s="76"/>
    </row>
    <row r="4272" spans="1:24">
      <c r="A4272" s="135"/>
      <c r="B4272" s="54"/>
      <c r="C4272" s="54"/>
      <c r="D4272" s="77"/>
      <c r="E4272" s="77"/>
      <c r="F4272" s="54"/>
      <c r="G4272" s="77"/>
      <c r="H4272" s="54"/>
      <c r="I4272" s="89"/>
      <c r="J4272" s="54"/>
      <c r="K4272" s="75" t="s">
        <v>1501</v>
      </c>
      <c r="L4272" s="76">
        <f t="shared" si="281"/>
        <v>0</v>
      </c>
      <c r="M4272" s="76"/>
      <c r="N4272" s="76"/>
      <c r="O4272" s="76"/>
      <c r="P4272" s="76"/>
      <c r="Q4272" s="76"/>
      <c r="R4272" s="76"/>
      <c r="S4272" s="76"/>
      <c r="T4272" s="76"/>
      <c r="U4272" s="76"/>
      <c r="V4272" s="76"/>
      <c r="W4272" s="76"/>
      <c r="X4272" s="76"/>
    </row>
    <row r="4273" spans="1:24">
      <c r="A4273" s="135"/>
      <c r="B4273" s="54"/>
      <c r="C4273" s="80"/>
      <c r="D4273" s="81"/>
      <c r="E4273" s="81"/>
      <c r="F4273" s="80"/>
      <c r="G4273" s="81"/>
      <c r="H4273" s="80"/>
      <c r="I4273" s="90"/>
      <c r="J4273" s="80"/>
      <c r="K4273" s="84" t="s">
        <v>1502</v>
      </c>
      <c r="L4273" s="76">
        <f t="shared" si="281"/>
        <v>10</v>
      </c>
      <c r="M4273" s="76">
        <v>4</v>
      </c>
      <c r="N4273" s="76"/>
      <c r="O4273" s="76">
        <v>1</v>
      </c>
      <c r="P4273" s="76"/>
      <c r="Q4273" s="76"/>
      <c r="R4273" s="76"/>
      <c r="S4273" s="76">
        <v>5</v>
      </c>
      <c r="T4273" s="76"/>
      <c r="U4273" s="76"/>
      <c r="V4273" s="76"/>
      <c r="W4273" s="76"/>
      <c r="X4273" s="76"/>
    </row>
    <row r="4274" spans="1:24">
      <c r="A4274" s="135"/>
      <c r="B4274" s="54"/>
      <c r="C4274" s="46" t="s">
        <v>33</v>
      </c>
      <c r="D4274" s="58" t="s">
        <v>6512</v>
      </c>
      <c r="E4274" s="58" t="s">
        <v>6513</v>
      </c>
      <c r="F4274" s="46" t="s">
        <v>6514</v>
      </c>
      <c r="G4274" s="58" t="s">
        <v>6515</v>
      </c>
      <c r="H4274" s="46" t="s">
        <v>3953</v>
      </c>
      <c r="I4274" s="88">
        <v>0</v>
      </c>
      <c r="J4274" s="46" t="s">
        <v>1508</v>
      </c>
      <c r="K4274" s="75" t="s">
        <v>1509</v>
      </c>
      <c r="L4274" s="76">
        <f t="shared" si="281"/>
        <v>0</v>
      </c>
      <c r="M4274" s="76"/>
      <c r="N4274" s="76"/>
      <c r="O4274" s="76"/>
      <c r="P4274" s="76"/>
      <c r="Q4274" s="76"/>
      <c r="R4274" s="76"/>
      <c r="S4274" s="76"/>
      <c r="T4274" s="76"/>
      <c r="U4274" s="76"/>
      <c r="V4274" s="76"/>
      <c r="W4274" s="76"/>
      <c r="X4274" s="76"/>
    </row>
    <row r="4275" spans="1:24">
      <c r="A4275" s="135"/>
      <c r="B4275" s="54"/>
      <c r="C4275" s="54"/>
      <c r="D4275" s="77"/>
      <c r="E4275" s="77"/>
      <c r="F4275" s="54"/>
      <c r="G4275" s="77"/>
      <c r="H4275" s="54"/>
      <c r="I4275" s="89"/>
      <c r="J4275" s="54"/>
      <c r="K4275" s="75" t="s">
        <v>1501</v>
      </c>
      <c r="L4275" s="76">
        <f t="shared" si="281"/>
        <v>0</v>
      </c>
      <c r="M4275" s="76"/>
      <c r="N4275" s="76"/>
      <c r="O4275" s="76"/>
      <c r="P4275" s="76"/>
      <c r="Q4275" s="76"/>
      <c r="R4275" s="76"/>
      <c r="S4275" s="76"/>
      <c r="T4275" s="76"/>
      <c r="U4275" s="76"/>
      <c r="V4275" s="76"/>
      <c r="W4275" s="76"/>
      <c r="X4275" s="76"/>
    </row>
    <row r="4276" spans="1:24">
      <c r="A4276" s="135"/>
      <c r="B4276" s="54"/>
      <c r="C4276" s="80"/>
      <c r="D4276" s="81"/>
      <c r="E4276" s="81"/>
      <c r="F4276" s="80"/>
      <c r="G4276" s="81"/>
      <c r="H4276" s="80"/>
      <c r="I4276" s="90"/>
      <c r="J4276" s="80"/>
      <c r="K4276" s="84" t="s">
        <v>1502</v>
      </c>
      <c r="L4276" s="76">
        <f t="shared" si="281"/>
        <v>2</v>
      </c>
      <c r="M4276" s="76"/>
      <c r="N4276" s="76"/>
      <c r="O4276" s="76">
        <v>2</v>
      </c>
      <c r="P4276" s="76"/>
      <c r="Q4276" s="76"/>
      <c r="R4276" s="76"/>
      <c r="S4276" s="76"/>
      <c r="T4276" s="76"/>
      <c r="U4276" s="76"/>
      <c r="V4276" s="76"/>
      <c r="W4276" s="76"/>
      <c r="X4276" s="76"/>
    </row>
    <row r="4277" spans="1:24">
      <c r="A4277" s="135"/>
      <c r="B4277" s="54"/>
      <c r="C4277" s="46" t="s">
        <v>33</v>
      </c>
      <c r="D4277" s="58" t="s">
        <v>6516</v>
      </c>
      <c r="E4277" s="58" t="s">
        <v>6517</v>
      </c>
      <c r="F4277" s="46" t="s">
        <v>6518</v>
      </c>
      <c r="G4277" s="58" t="s">
        <v>6519</v>
      </c>
      <c r="H4277" s="46" t="s">
        <v>6520</v>
      </c>
      <c r="I4277" s="88">
        <v>14368</v>
      </c>
      <c r="J4277" s="46" t="s">
        <v>1508</v>
      </c>
      <c r="K4277" s="75" t="s">
        <v>1509</v>
      </c>
      <c r="L4277" s="76">
        <f>SUM(M4277:X4277)</f>
        <v>0</v>
      </c>
      <c r="M4277" s="76"/>
      <c r="N4277" s="76"/>
      <c r="O4277" s="76"/>
      <c r="P4277" s="76"/>
      <c r="Q4277" s="76"/>
      <c r="R4277" s="76"/>
      <c r="S4277" s="76"/>
      <c r="T4277" s="76"/>
      <c r="U4277" s="76"/>
      <c r="V4277" s="76"/>
      <c r="W4277" s="76"/>
      <c r="X4277" s="76"/>
    </row>
    <row r="4278" spans="1:24">
      <c r="A4278" s="135"/>
      <c r="B4278" s="54"/>
      <c r="C4278" s="54"/>
      <c r="D4278" s="77"/>
      <c r="E4278" s="54"/>
      <c r="F4278" s="54"/>
      <c r="G4278" s="77"/>
      <c r="H4278" s="54"/>
      <c r="I4278" s="89"/>
      <c r="J4278" s="54"/>
      <c r="K4278" s="75" t="s">
        <v>1501</v>
      </c>
      <c r="L4278" s="76">
        <f t="shared" ref="L4278:L4288" si="282">SUM(M4278:X4278)</f>
        <v>0</v>
      </c>
      <c r="M4278" s="76"/>
      <c r="N4278" s="76"/>
      <c r="O4278" s="76"/>
      <c r="P4278" s="76"/>
      <c r="Q4278" s="76"/>
      <c r="R4278" s="76"/>
      <c r="S4278" s="76"/>
      <c r="T4278" s="76"/>
      <c r="U4278" s="76"/>
      <c r="V4278" s="76"/>
      <c r="W4278" s="76"/>
      <c r="X4278" s="76"/>
    </row>
    <row r="4279" spans="1:24">
      <c r="A4279" s="135"/>
      <c r="B4279" s="54"/>
      <c r="C4279" s="80"/>
      <c r="D4279" s="81"/>
      <c r="E4279" s="80"/>
      <c r="F4279" s="80"/>
      <c r="G4279" s="81"/>
      <c r="H4279" s="80"/>
      <c r="I4279" s="90"/>
      <c r="J4279" s="80"/>
      <c r="K4279" s="84" t="s">
        <v>1502</v>
      </c>
      <c r="L4279" s="76">
        <f t="shared" si="282"/>
        <v>2</v>
      </c>
      <c r="M4279" s="76"/>
      <c r="N4279" s="76"/>
      <c r="O4279" s="76"/>
      <c r="P4279" s="76"/>
      <c r="Q4279" s="76"/>
      <c r="R4279" s="76"/>
      <c r="S4279" s="76">
        <v>1</v>
      </c>
      <c r="T4279" s="76">
        <v>1</v>
      </c>
      <c r="U4279" s="76"/>
      <c r="V4279" s="76"/>
      <c r="W4279" s="76"/>
      <c r="X4279" s="76"/>
    </row>
    <row r="4280" spans="1:24">
      <c r="A4280" s="135"/>
      <c r="B4280" s="54"/>
      <c r="C4280" s="46" t="s">
        <v>33</v>
      </c>
      <c r="D4280" s="58" t="s">
        <v>6521</v>
      </c>
      <c r="E4280" s="58" t="s">
        <v>6522</v>
      </c>
      <c r="F4280" s="46" t="s">
        <v>6523</v>
      </c>
      <c r="G4280" s="58" t="s">
        <v>6524</v>
      </c>
      <c r="H4280" s="46" t="s">
        <v>6525</v>
      </c>
      <c r="I4280" s="88">
        <v>397</v>
      </c>
      <c r="J4280" s="46" t="s">
        <v>1508</v>
      </c>
      <c r="K4280" s="75" t="s">
        <v>1509</v>
      </c>
      <c r="L4280" s="76">
        <f t="shared" si="282"/>
        <v>0</v>
      </c>
      <c r="M4280" s="76"/>
      <c r="N4280" s="76"/>
      <c r="O4280" s="76"/>
      <c r="P4280" s="76"/>
      <c r="Q4280" s="76"/>
      <c r="R4280" s="76"/>
      <c r="S4280" s="76"/>
      <c r="T4280" s="76"/>
      <c r="U4280" s="76"/>
      <c r="V4280" s="76"/>
      <c r="W4280" s="76"/>
      <c r="X4280" s="76"/>
    </row>
    <row r="4281" spans="1:24">
      <c r="A4281" s="135"/>
      <c r="B4281" s="54"/>
      <c r="C4281" s="54"/>
      <c r="D4281" s="77"/>
      <c r="E4281" s="54"/>
      <c r="F4281" s="54"/>
      <c r="G4281" s="77"/>
      <c r="H4281" s="54"/>
      <c r="I4281" s="89"/>
      <c r="J4281" s="54"/>
      <c r="K4281" s="75" t="s">
        <v>1501</v>
      </c>
      <c r="L4281" s="76">
        <f t="shared" si="282"/>
        <v>0</v>
      </c>
      <c r="M4281" s="76"/>
      <c r="N4281" s="76"/>
      <c r="O4281" s="76"/>
      <c r="P4281" s="76"/>
      <c r="Q4281" s="76"/>
      <c r="R4281" s="76"/>
      <c r="S4281" s="76"/>
      <c r="T4281" s="76"/>
      <c r="U4281" s="76"/>
      <c r="V4281" s="76"/>
      <c r="W4281" s="76"/>
      <c r="X4281" s="76"/>
    </row>
    <row r="4282" spans="1:24">
      <c r="A4282" s="135"/>
      <c r="B4282" s="54"/>
      <c r="C4282" s="80"/>
      <c r="D4282" s="81"/>
      <c r="E4282" s="80"/>
      <c r="F4282" s="80"/>
      <c r="G4282" s="81"/>
      <c r="H4282" s="80"/>
      <c r="I4282" s="90"/>
      <c r="J4282" s="80"/>
      <c r="K4282" s="84" t="s">
        <v>1502</v>
      </c>
      <c r="L4282" s="76">
        <f t="shared" si="282"/>
        <v>2</v>
      </c>
      <c r="M4282" s="76"/>
      <c r="N4282" s="76"/>
      <c r="O4282" s="76">
        <v>1</v>
      </c>
      <c r="P4282" s="76"/>
      <c r="Q4282" s="76"/>
      <c r="R4282" s="76"/>
      <c r="S4282" s="76"/>
      <c r="T4282" s="76">
        <v>1</v>
      </c>
      <c r="U4282" s="76"/>
      <c r="V4282" s="76"/>
      <c r="W4282" s="76"/>
      <c r="X4282" s="76"/>
    </row>
    <row r="4283" spans="1:24">
      <c r="A4283" s="135"/>
      <c r="B4283" s="54"/>
      <c r="C4283" s="46" t="s">
        <v>33</v>
      </c>
      <c r="D4283" s="58" t="s">
        <v>6526</v>
      </c>
      <c r="E4283" s="58" t="s">
        <v>6527</v>
      </c>
      <c r="F4283" s="46" t="s">
        <v>6528</v>
      </c>
      <c r="G4283" s="58" t="s">
        <v>6529</v>
      </c>
      <c r="H4283" s="46" t="s">
        <v>6530</v>
      </c>
      <c r="I4283" s="88">
        <v>195</v>
      </c>
      <c r="J4283" s="46" t="s">
        <v>1508</v>
      </c>
      <c r="K4283" s="75" t="s">
        <v>1509</v>
      </c>
      <c r="L4283" s="76">
        <f t="shared" si="282"/>
        <v>0</v>
      </c>
      <c r="M4283" s="76"/>
      <c r="N4283" s="76"/>
      <c r="O4283" s="76"/>
      <c r="P4283" s="76"/>
      <c r="Q4283" s="76"/>
      <c r="R4283" s="76"/>
      <c r="S4283" s="76"/>
      <c r="T4283" s="76"/>
      <c r="U4283" s="76"/>
      <c r="V4283" s="76"/>
      <c r="W4283" s="76"/>
      <c r="X4283" s="76"/>
    </row>
    <row r="4284" spans="1:24">
      <c r="A4284" s="135"/>
      <c r="B4284" s="54"/>
      <c r="C4284" s="54"/>
      <c r="D4284" s="77"/>
      <c r="E4284" s="54"/>
      <c r="F4284" s="54"/>
      <c r="G4284" s="77"/>
      <c r="H4284" s="54"/>
      <c r="I4284" s="89"/>
      <c r="J4284" s="54"/>
      <c r="K4284" s="75" t="s">
        <v>1501</v>
      </c>
      <c r="L4284" s="76">
        <f t="shared" si="282"/>
        <v>0</v>
      </c>
      <c r="M4284" s="76"/>
      <c r="N4284" s="76"/>
      <c r="O4284" s="76"/>
      <c r="P4284" s="76"/>
      <c r="Q4284" s="76"/>
      <c r="R4284" s="76"/>
      <c r="S4284" s="76"/>
      <c r="T4284" s="76"/>
      <c r="U4284" s="76"/>
      <c r="V4284" s="76"/>
      <c r="W4284" s="76"/>
      <c r="X4284" s="76"/>
    </row>
    <row r="4285" spans="1:24">
      <c r="A4285" s="135"/>
      <c r="B4285" s="54"/>
      <c r="C4285" s="80"/>
      <c r="D4285" s="81"/>
      <c r="E4285" s="80"/>
      <c r="F4285" s="80"/>
      <c r="G4285" s="81"/>
      <c r="H4285" s="80"/>
      <c r="I4285" s="90"/>
      <c r="J4285" s="80"/>
      <c r="K4285" s="84" t="s">
        <v>1502</v>
      </c>
      <c r="L4285" s="76">
        <f t="shared" si="282"/>
        <v>2</v>
      </c>
      <c r="M4285" s="76"/>
      <c r="N4285" s="76"/>
      <c r="O4285" s="76">
        <v>1</v>
      </c>
      <c r="P4285" s="76"/>
      <c r="Q4285" s="76"/>
      <c r="R4285" s="76"/>
      <c r="S4285" s="76"/>
      <c r="T4285" s="76">
        <v>1</v>
      </c>
      <c r="U4285" s="76"/>
      <c r="V4285" s="76"/>
      <c r="W4285" s="76"/>
      <c r="X4285" s="76"/>
    </row>
    <row r="4286" spans="1:24">
      <c r="A4286" s="135"/>
      <c r="B4286" s="54"/>
      <c r="C4286" s="46" t="s">
        <v>33</v>
      </c>
      <c r="D4286" s="58" t="s">
        <v>6531</v>
      </c>
      <c r="E4286" s="58" t="s">
        <v>6532</v>
      </c>
      <c r="F4286" s="46" t="s">
        <v>6533</v>
      </c>
      <c r="G4286" s="58" t="s">
        <v>6534</v>
      </c>
      <c r="H4286" s="46" t="s">
        <v>6535</v>
      </c>
      <c r="I4286" s="88">
        <v>459</v>
      </c>
      <c r="J4286" s="46" t="s">
        <v>1508</v>
      </c>
      <c r="K4286" s="75" t="s">
        <v>1509</v>
      </c>
      <c r="L4286" s="76">
        <f t="shared" si="282"/>
        <v>0</v>
      </c>
      <c r="M4286" s="76"/>
      <c r="N4286" s="76"/>
      <c r="O4286" s="76"/>
      <c r="P4286" s="76"/>
      <c r="Q4286" s="76"/>
      <c r="R4286" s="76"/>
      <c r="S4286" s="76"/>
      <c r="T4286" s="76"/>
      <c r="U4286" s="76"/>
      <c r="V4286" s="76"/>
      <c r="W4286" s="76"/>
      <c r="X4286" s="76"/>
    </row>
    <row r="4287" spans="1:24">
      <c r="A4287" s="135"/>
      <c r="B4287" s="54"/>
      <c r="C4287" s="54"/>
      <c r="D4287" s="77"/>
      <c r="E4287" s="54"/>
      <c r="F4287" s="54"/>
      <c r="G4287" s="77"/>
      <c r="H4287" s="54"/>
      <c r="I4287" s="89"/>
      <c r="J4287" s="54"/>
      <c r="K4287" s="75" t="s">
        <v>1501</v>
      </c>
      <c r="L4287" s="76">
        <f t="shared" si="282"/>
        <v>0</v>
      </c>
      <c r="M4287" s="76"/>
      <c r="N4287" s="76"/>
      <c r="O4287" s="76"/>
      <c r="P4287" s="76"/>
      <c r="Q4287" s="76"/>
      <c r="R4287" s="76"/>
      <c r="S4287" s="76"/>
      <c r="T4287" s="76"/>
      <c r="U4287" s="76"/>
      <c r="V4287" s="76"/>
      <c r="W4287" s="76"/>
      <c r="X4287" s="76"/>
    </row>
    <row r="4288" spans="1:24">
      <c r="A4288" s="135"/>
      <c r="B4288" s="54"/>
      <c r="C4288" s="80"/>
      <c r="D4288" s="81"/>
      <c r="E4288" s="80"/>
      <c r="F4288" s="80"/>
      <c r="G4288" s="81"/>
      <c r="H4288" s="80"/>
      <c r="I4288" s="90"/>
      <c r="J4288" s="80"/>
      <c r="K4288" s="84" t="s">
        <v>1502</v>
      </c>
      <c r="L4288" s="76">
        <f t="shared" si="282"/>
        <v>2</v>
      </c>
      <c r="M4288" s="76"/>
      <c r="N4288" s="76"/>
      <c r="O4288" s="76"/>
      <c r="P4288" s="76"/>
      <c r="Q4288" s="76"/>
      <c r="R4288" s="76"/>
      <c r="S4288" s="76"/>
      <c r="T4288" s="76">
        <v>2</v>
      </c>
      <c r="U4288" s="76"/>
      <c r="V4288" s="76"/>
      <c r="W4288" s="76"/>
      <c r="X4288" s="76"/>
    </row>
    <row r="4289" spans="1:24">
      <c r="A4289" s="135"/>
      <c r="B4289" s="54"/>
      <c r="C4289" s="46" t="s">
        <v>33</v>
      </c>
      <c r="D4289" s="58" t="s">
        <v>6536</v>
      </c>
      <c r="E4289" s="58" t="s">
        <v>6537</v>
      </c>
      <c r="F4289" s="46" t="s">
        <v>6538</v>
      </c>
      <c r="G4289" s="58" t="s">
        <v>6539</v>
      </c>
      <c r="H4289" s="46" t="s">
        <v>6540</v>
      </c>
      <c r="I4289" s="88">
        <v>4901</v>
      </c>
      <c r="J4289" s="46" t="s">
        <v>1508</v>
      </c>
      <c r="K4289" s="75" t="s">
        <v>1509</v>
      </c>
      <c r="L4289" s="76">
        <f>SUM(M4289:X4289)</f>
        <v>0</v>
      </c>
      <c r="M4289" s="76"/>
      <c r="N4289" s="76"/>
      <c r="O4289" s="76"/>
      <c r="P4289" s="76"/>
      <c r="Q4289" s="76"/>
      <c r="R4289" s="76"/>
      <c r="S4289" s="76"/>
      <c r="T4289" s="76"/>
      <c r="U4289" s="76"/>
      <c r="V4289" s="76"/>
      <c r="W4289" s="76"/>
      <c r="X4289" s="76"/>
    </row>
    <row r="4290" spans="1:24">
      <c r="A4290" s="135"/>
      <c r="B4290" s="54"/>
      <c r="C4290" s="54"/>
      <c r="D4290" s="77"/>
      <c r="E4290" s="77"/>
      <c r="F4290" s="54"/>
      <c r="G4290" s="77"/>
      <c r="H4290" s="54"/>
      <c r="I4290" s="89"/>
      <c r="J4290" s="54"/>
      <c r="K4290" s="75" t="s">
        <v>1501</v>
      </c>
      <c r="L4290" s="76">
        <f t="shared" ref="L4290:L4300" si="283">SUM(M4290:X4290)</f>
        <v>0</v>
      </c>
      <c r="M4290" s="76"/>
      <c r="N4290" s="76"/>
      <c r="O4290" s="76"/>
      <c r="P4290" s="76"/>
      <c r="Q4290" s="76"/>
      <c r="R4290" s="76"/>
      <c r="S4290" s="76"/>
      <c r="T4290" s="76"/>
      <c r="U4290" s="76"/>
      <c r="V4290" s="76"/>
      <c r="W4290" s="76"/>
      <c r="X4290" s="76"/>
    </row>
    <row r="4291" spans="1:24">
      <c r="A4291" s="135"/>
      <c r="B4291" s="54"/>
      <c r="C4291" s="80"/>
      <c r="D4291" s="81"/>
      <c r="E4291" s="81"/>
      <c r="F4291" s="80"/>
      <c r="G4291" s="81"/>
      <c r="H4291" s="80"/>
      <c r="I4291" s="90"/>
      <c r="J4291" s="80"/>
      <c r="K4291" s="84" t="s">
        <v>1502</v>
      </c>
      <c r="L4291" s="76">
        <f t="shared" si="283"/>
        <v>2</v>
      </c>
      <c r="M4291" s="76">
        <v>2</v>
      </c>
      <c r="N4291" s="76"/>
      <c r="O4291" s="76"/>
      <c r="P4291" s="76"/>
      <c r="Q4291" s="76"/>
      <c r="R4291" s="76"/>
      <c r="S4291" s="76"/>
      <c r="T4291" s="76"/>
      <c r="U4291" s="76"/>
      <c r="V4291" s="76"/>
      <c r="W4291" s="76"/>
      <c r="X4291" s="76"/>
    </row>
    <row r="4292" spans="1:24">
      <c r="A4292" s="135"/>
      <c r="B4292" s="54"/>
      <c r="C4292" s="46" t="s">
        <v>33</v>
      </c>
      <c r="D4292" s="58" t="s">
        <v>6541</v>
      </c>
      <c r="E4292" s="58" t="s">
        <v>6542</v>
      </c>
      <c r="F4292" s="46" t="s">
        <v>6354</v>
      </c>
      <c r="G4292" s="58" t="s">
        <v>6543</v>
      </c>
      <c r="H4292" s="46" t="s">
        <v>6544</v>
      </c>
      <c r="I4292" s="88">
        <v>107580</v>
      </c>
      <c r="J4292" s="46" t="s">
        <v>1508</v>
      </c>
      <c r="K4292" s="75" t="s">
        <v>1509</v>
      </c>
      <c r="L4292" s="76">
        <f t="shared" si="283"/>
        <v>0</v>
      </c>
      <c r="M4292" s="76"/>
      <c r="N4292" s="76"/>
      <c r="O4292" s="76"/>
      <c r="P4292" s="76"/>
      <c r="Q4292" s="76"/>
      <c r="R4292" s="76"/>
      <c r="S4292" s="76"/>
      <c r="T4292" s="76"/>
      <c r="U4292" s="76"/>
      <c r="V4292" s="76"/>
      <c r="W4292" s="76"/>
      <c r="X4292" s="76"/>
    </row>
    <row r="4293" spans="1:24">
      <c r="A4293" s="135"/>
      <c r="B4293" s="54"/>
      <c r="C4293" s="54"/>
      <c r="D4293" s="77"/>
      <c r="E4293" s="77"/>
      <c r="F4293" s="54"/>
      <c r="G4293" s="77"/>
      <c r="H4293" s="54"/>
      <c r="I4293" s="89"/>
      <c r="J4293" s="54"/>
      <c r="K4293" s="75" t="s">
        <v>1501</v>
      </c>
      <c r="L4293" s="76">
        <f t="shared" si="283"/>
        <v>0</v>
      </c>
      <c r="M4293" s="76"/>
      <c r="N4293" s="76"/>
      <c r="O4293" s="76"/>
      <c r="P4293" s="76"/>
      <c r="Q4293" s="76"/>
      <c r="R4293" s="76"/>
      <c r="S4293" s="76"/>
      <c r="T4293" s="76"/>
      <c r="U4293" s="76"/>
      <c r="V4293" s="76"/>
      <c r="W4293" s="76"/>
      <c r="X4293" s="76"/>
    </row>
    <row r="4294" spans="1:24">
      <c r="A4294" s="135"/>
      <c r="B4294" s="54"/>
      <c r="C4294" s="80"/>
      <c r="D4294" s="81"/>
      <c r="E4294" s="81"/>
      <c r="F4294" s="80"/>
      <c r="G4294" s="81"/>
      <c r="H4294" s="80"/>
      <c r="I4294" s="90"/>
      <c r="J4294" s="80"/>
      <c r="K4294" s="84" t="s">
        <v>1502</v>
      </c>
      <c r="L4294" s="76">
        <f t="shared" si="283"/>
        <v>5</v>
      </c>
      <c r="M4294" s="76">
        <v>5</v>
      </c>
      <c r="N4294" s="76"/>
      <c r="O4294" s="76"/>
      <c r="P4294" s="76"/>
      <c r="Q4294" s="76"/>
      <c r="R4294" s="76"/>
      <c r="S4294" s="76"/>
      <c r="T4294" s="76"/>
      <c r="U4294" s="76"/>
      <c r="V4294" s="76"/>
      <c r="W4294" s="76"/>
      <c r="X4294" s="76"/>
    </row>
    <row r="4295" spans="1:24">
      <c r="A4295" s="135"/>
      <c r="B4295" s="54"/>
      <c r="C4295" s="46" t="s">
        <v>33</v>
      </c>
      <c r="D4295" s="58" t="s">
        <v>6545</v>
      </c>
      <c r="E4295" s="58" t="s">
        <v>6546</v>
      </c>
      <c r="F4295" s="46" t="s">
        <v>6547</v>
      </c>
      <c r="G4295" s="58" t="s">
        <v>6548</v>
      </c>
      <c r="H4295" s="46" t="s">
        <v>6549</v>
      </c>
      <c r="I4295" s="88">
        <v>5034</v>
      </c>
      <c r="J4295" s="46" t="s">
        <v>1508</v>
      </c>
      <c r="K4295" s="75" t="s">
        <v>1509</v>
      </c>
      <c r="L4295" s="76">
        <f t="shared" si="283"/>
        <v>0</v>
      </c>
      <c r="M4295" s="76"/>
      <c r="N4295" s="76"/>
      <c r="O4295" s="76"/>
      <c r="P4295" s="76"/>
      <c r="Q4295" s="76"/>
      <c r="R4295" s="76"/>
      <c r="S4295" s="76"/>
      <c r="T4295" s="76"/>
      <c r="U4295" s="76"/>
      <c r="V4295" s="76"/>
      <c r="W4295" s="76"/>
      <c r="X4295" s="76"/>
    </row>
    <row r="4296" spans="1:24">
      <c r="A4296" s="135"/>
      <c r="B4296" s="54"/>
      <c r="C4296" s="54"/>
      <c r="D4296" s="77"/>
      <c r="E4296" s="77"/>
      <c r="F4296" s="54"/>
      <c r="G4296" s="77"/>
      <c r="H4296" s="54"/>
      <c r="I4296" s="89"/>
      <c r="J4296" s="54"/>
      <c r="K4296" s="75" t="s">
        <v>1501</v>
      </c>
      <c r="L4296" s="76">
        <f t="shared" si="283"/>
        <v>0</v>
      </c>
      <c r="M4296" s="76"/>
      <c r="N4296" s="76"/>
      <c r="O4296" s="76"/>
      <c r="P4296" s="76"/>
      <c r="Q4296" s="76"/>
      <c r="R4296" s="76"/>
      <c r="S4296" s="76"/>
      <c r="T4296" s="76"/>
      <c r="U4296" s="76"/>
      <c r="V4296" s="76"/>
      <c r="W4296" s="76"/>
      <c r="X4296" s="76"/>
    </row>
    <row r="4297" spans="1:24">
      <c r="A4297" s="135"/>
      <c r="B4297" s="54"/>
      <c r="C4297" s="80"/>
      <c r="D4297" s="81"/>
      <c r="E4297" s="81"/>
      <c r="F4297" s="80"/>
      <c r="G4297" s="81"/>
      <c r="H4297" s="80"/>
      <c r="I4297" s="90"/>
      <c r="J4297" s="80"/>
      <c r="K4297" s="84" t="s">
        <v>1502</v>
      </c>
      <c r="L4297" s="76">
        <f t="shared" si="283"/>
        <v>2</v>
      </c>
      <c r="M4297" s="76">
        <v>2</v>
      </c>
      <c r="N4297" s="76"/>
      <c r="O4297" s="76"/>
      <c r="P4297" s="76"/>
      <c r="Q4297" s="76"/>
      <c r="R4297" s="76"/>
      <c r="S4297" s="76"/>
      <c r="T4297" s="76"/>
      <c r="U4297" s="76"/>
      <c r="V4297" s="76"/>
      <c r="W4297" s="76"/>
      <c r="X4297" s="76"/>
    </row>
    <row r="4298" spans="1:24">
      <c r="A4298" s="135"/>
      <c r="B4298" s="54"/>
      <c r="C4298" s="46" t="s">
        <v>33</v>
      </c>
      <c r="D4298" s="58" t="s">
        <v>6550</v>
      </c>
      <c r="E4298" s="58" t="s">
        <v>6551</v>
      </c>
      <c r="F4298" s="46" t="s">
        <v>6552</v>
      </c>
      <c r="G4298" s="58" t="s">
        <v>6553</v>
      </c>
      <c r="H4298" s="46" t="s">
        <v>6554</v>
      </c>
      <c r="I4298" s="88">
        <v>0</v>
      </c>
      <c r="J4298" s="46" t="s">
        <v>1508</v>
      </c>
      <c r="K4298" s="75" t="s">
        <v>1509</v>
      </c>
      <c r="L4298" s="76">
        <f t="shared" si="283"/>
        <v>0</v>
      </c>
      <c r="M4298" s="76"/>
      <c r="N4298" s="76"/>
      <c r="O4298" s="76"/>
      <c r="P4298" s="76"/>
      <c r="Q4298" s="76"/>
      <c r="R4298" s="76"/>
      <c r="S4298" s="76"/>
      <c r="T4298" s="76"/>
      <c r="U4298" s="76"/>
      <c r="V4298" s="76"/>
      <c r="W4298" s="76"/>
      <c r="X4298" s="76"/>
    </row>
    <row r="4299" spans="1:24">
      <c r="A4299" s="135"/>
      <c r="B4299" s="54"/>
      <c r="C4299" s="54"/>
      <c r="D4299" s="77"/>
      <c r="E4299" s="77"/>
      <c r="F4299" s="54"/>
      <c r="G4299" s="77"/>
      <c r="H4299" s="54"/>
      <c r="I4299" s="89"/>
      <c r="J4299" s="54"/>
      <c r="K4299" s="75" t="s">
        <v>1501</v>
      </c>
      <c r="L4299" s="76">
        <f t="shared" si="283"/>
        <v>0</v>
      </c>
      <c r="M4299" s="76"/>
      <c r="N4299" s="76"/>
      <c r="O4299" s="76"/>
      <c r="P4299" s="76"/>
      <c r="Q4299" s="76"/>
      <c r="R4299" s="76"/>
      <c r="S4299" s="76"/>
      <c r="T4299" s="76"/>
      <c r="U4299" s="76"/>
      <c r="V4299" s="76"/>
      <c r="W4299" s="76"/>
      <c r="X4299" s="76"/>
    </row>
    <row r="4300" spans="1:24">
      <c r="A4300" s="135"/>
      <c r="B4300" s="54"/>
      <c r="C4300" s="80"/>
      <c r="D4300" s="81"/>
      <c r="E4300" s="81"/>
      <c r="F4300" s="80"/>
      <c r="G4300" s="81"/>
      <c r="H4300" s="80"/>
      <c r="I4300" s="90"/>
      <c r="J4300" s="80"/>
      <c r="K4300" s="84" t="s">
        <v>1502</v>
      </c>
      <c r="L4300" s="76">
        <f t="shared" si="283"/>
        <v>2</v>
      </c>
      <c r="M4300" s="76">
        <v>2</v>
      </c>
      <c r="N4300" s="76"/>
      <c r="O4300" s="76"/>
      <c r="P4300" s="76"/>
      <c r="Q4300" s="76"/>
      <c r="R4300" s="76"/>
      <c r="S4300" s="76"/>
      <c r="T4300" s="76"/>
      <c r="U4300" s="76"/>
      <c r="V4300" s="76"/>
      <c r="W4300" s="76"/>
      <c r="X4300" s="76"/>
    </row>
    <row r="4301" spans="1:24">
      <c r="A4301" s="135"/>
      <c r="B4301" s="54"/>
      <c r="C4301" s="46" t="s">
        <v>33</v>
      </c>
      <c r="D4301" s="58" t="s">
        <v>6555</v>
      </c>
      <c r="E4301" s="58" t="s">
        <v>6556</v>
      </c>
      <c r="F4301" s="46" t="s">
        <v>6557</v>
      </c>
      <c r="G4301" s="58" t="s">
        <v>6558</v>
      </c>
      <c r="H4301" s="46" t="s">
        <v>6559</v>
      </c>
      <c r="I4301" s="88">
        <v>0</v>
      </c>
      <c r="J4301" s="46" t="s">
        <v>1508</v>
      </c>
      <c r="K4301" s="75" t="s">
        <v>1509</v>
      </c>
      <c r="L4301" s="76">
        <f>SUM(M4301:X4301)</f>
        <v>0</v>
      </c>
      <c r="M4301" s="76"/>
      <c r="N4301" s="76"/>
      <c r="O4301" s="76"/>
      <c r="P4301" s="76"/>
      <c r="Q4301" s="76"/>
      <c r="R4301" s="76"/>
      <c r="S4301" s="76"/>
      <c r="T4301" s="76"/>
      <c r="U4301" s="76"/>
      <c r="V4301" s="76"/>
      <c r="W4301" s="76"/>
      <c r="X4301" s="76"/>
    </row>
    <row r="4302" spans="1:24">
      <c r="A4302" s="135"/>
      <c r="B4302" s="54"/>
      <c r="C4302" s="54"/>
      <c r="D4302" s="77"/>
      <c r="E4302" s="77"/>
      <c r="F4302" s="54"/>
      <c r="G4302" s="77"/>
      <c r="H4302" s="54"/>
      <c r="I4302" s="89"/>
      <c r="J4302" s="54"/>
      <c r="K4302" s="75" t="s">
        <v>1501</v>
      </c>
      <c r="L4302" s="76">
        <f t="shared" ref="L4302:L4312" si="284">SUM(M4302:X4302)</f>
        <v>0</v>
      </c>
      <c r="M4302" s="76"/>
      <c r="N4302" s="76"/>
      <c r="O4302" s="76"/>
      <c r="P4302" s="76"/>
      <c r="Q4302" s="76"/>
      <c r="R4302" s="76"/>
      <c r="S4302" s="76"/>
      <c r="T4302" s="76"/>
      <c r="U4302" s="76"/>
      <c r="V4302" s="76"/>
      <c r="W4302" s="76"/>
      <c r="X4302" s="76"/>
    </row>
    <row r="4303" spans="1:24">
      <c r="A4303" s="135"/>
      <c r="B4303" s="54"/>
      <c r="C4303" s="80"/>
      <c r="D4303" s="81"/>
      <c r="E4303" s="81"/>
      <c r="F4303" s="80"/>
      <c r="G4303" s="81"/>
      <c r="H4303" s="80"/>
      <c r="I4303" s="90"/>
      <c r="J4303" s="80"/>
      <c r="K4303" s="84" t="s">
        <v>1502</v>
      </c>
      <c r="L4303" s="76">
        <f t="shared" si="284"/>
        <v>4</v>
      </c>
      <c r="M4303" s="76">
        <v>4</v>
      </c>
      <c r="N4303" s="76"/>
      <c r="O4303" s="76"/>
      <c r="P4303" s="76"/>
      <c r="Q4303" s="76"/>
      <c r="R4303" s="76"/>
      <c r="S4303" s="76"/>
      <c r="T4303" s="76"/>
      <c r="U4303" s="76"/>
      <c r="V4303" s="76"/>
      <c r="W4303" s="76"/>
      <c r="X4303" s="76"/>
    </row>
    <row r="4304" spans="1:24">
      <c r="A4304" s="135"/>
      <c r="B4304" s="54"/>
      <c r="C4304" s="46" t="s">
        <v>33</v>
      </c>
      <c r="D4304" s="58" t="s">
        <v>6560</v>
      </c>
      <c r="E4304" s="58" t="s">
        <v>6561</v>
      </c>
      <c r="F4304" s="46" t="s">
        <v>6562</v>
      </c>
      <c r="G4304" s="58" t="s">
        <v>6563</v>
      </c>
      <c r="H4304" s="46" t="s">
        <v>6564</v>
      </c>
      <c r="I4304" s="88">
        <v>447</v>
      </c>
      <c r="J4304" s="46" t="s">
        <v>1508</v>
      </c>
      <c r="K4304" s="75" t="s">
        <v>1509</v>
      </c>
      <c r="L4304" s="76">
        <f t="shared" si="284"/>
        <v>0</v>
      </c>
      <c r="M4304" s="76"/>
      <c r="N4304" s="76"/>
      <c r="O4304" s="76"/>
      <c r="P4304" s="76"/>
      <c r="Q4304" s="76"/>
      <c r="R4304" s="76"/>
      <c r="S4304" s="76"/>
      <c r="T4304" s="76"/>
      <c r="U4304" s="76"/>
      <c r="V4304" s="76"/>
      <c r="W4304" s="76"/>
      <c r="X4304" s="76"/>
    </row>
    <row r="4305" spans="1:24">
      <c r="A4305" s="135"/>
      <c r="B4305" s="54"/>
      <c r="C4305" s="54"/>
      <c r="D4305" s="77"/>
      <c r="E4305" s="77"/>
      <c r="F4305" s="54"/>
      <c r="G4305" s="77"/>
      <c r="H4305" s="54"/>
      <c r="I4305" s="89"/>
      <c r="J4305" s="54"/>
      <c r="K4305" s="75" t="s">
        <v>1501</v>
      </c>
      <c r="L4305" s="76">
        <f t="shared" si="284"/>
        <v>0</v>
      </c>
      <c r="M4305" s="76"/>
      <c r="N4305" s="76"/>
      <c r="O4305" s="76"/>
      <c r="P4305" s="76"/>
      <c r="Q4305" s="76"/>
      <c r="R4305" s="76"/>
      <c r="S4305" s="76"/>
      <c r="T4305" s="76"/>
      <c r="U4305" s="76"/>
      <c r="V4305" s="76"/>
      <c r="W4305" s="76"/>
      <c r="X4305" s="76"/>
    </row>
    <row r="4306" spans="1:24">
      <c r="A4306" s="135"/>
      <c r="B4306" s="54"/>
      <c r="C4306" s="80"/>
      <c r="D4306" s="81"/>
      <c r="E4306" s="81"/>
      <c r="F4306" s="80"/>
      <c r="G4306" s="81"/>
      <c r="H4306" s="80"/>
      <c r="I4306" s="90"/>
      <c r="J4306" s="80"/>
      <c r="K4306" s="84" t="s">
        <v>1502</v>
      </c>
      <c r="L4306" s="76">
        <f t="shared" si="284"/>
        <v>2</v>
      </c>
      <c r="M4306" s="76">
        <v>2</v>
      </c>
      <c r="N4306" s="76"/>
      <c r="O4306" s="76"/>
      <c r="P4306" s="76"/>
      <c r="Q4306" s="76"/>
      <c r="R4306" s="76"/>
      <c r="S4306" s="76"/>
      <c r="T4306" s="76"/>
      <c r="U4306" s="76"/>
      <c r="V4306" s="76"/>
      <c r="W4306" s="76"/>
      <c r="X4306" s="76"/>
    </row>
    <row r="4307" spans="1:24">
      <c r="A4307" s="135"/>
      <c r="B4307" s="54"/>
      <c r="C4307" s="46" t="s">
        <v>33</v>
      </c>
      <c r="D4307" s="58" t="s">
        <v>6565</v>
      </c>
      <c r="E4307" s="58" t="s">
        <v>6566</v>
      </c>
      <c r="F4307" s="46" t="s">
        <v>6567</v>
      </c>
      <c r="G4307" s="58" t="s">
        <v>6568</v>
      </c>
      <c r="H4307" s="46" t="s">
        <v>3953</v>
      </c>
      <c r="I4307" s="88">
        <v>10</v>
      </c>
      <c r="J4307" s="46" t="s">
        <v>1508</v>
      </c>
      <c r="K4307" s="75" t="s">
        <v>1509</v>
      </c>
      <c r="L4307" s="76">
        <f t="shared" si="284"/>
        <v>0</v>
      </c>
      <c r="M4307" s="76"/>
      <c r="N4307" s="76"/>
      <c r="O4307" s="76"/>
      <c r="P4307" s="76"/>
      <c r="Q4307" s="76"/>
      <c r="R4307" s="76"/>
      <c r="S4307" s="76"/>
      <c r="T4307" s="76"/>
      <c r="U4307" s="76"/>
      <c r="V4307" s="76"/>
      <c r="W4307" s="76"/>
      <c r="X4307" s="76"/>
    </row>
    <row r="4308" spans="1:24">
      <c r="A4308" s="135"/>
      <c r="B4308" s="54"/>
      <c r="C4308" s="54"/>
      <c r="D4308" s="77"/>
      <c r="E4308" s="77"/>
      <c r="F4308" s="54"/>
      <c r="G4308" s="77"/>
      <c r="H4308" s="54"/>
      <c r="I4308" s="89"/>
      <c r="J4308" s="54"/>
      <c r="K4308" s="75" t="s">
        <v>1501</v>
      </c>
      <c r="L4308" s="76">
        <f t="shared" si="284"/>
        <v>0</v>
      </c>
      <c r="M4308" s="76"/>
      <c r="N4308" s="76"/>
      <c r="O4308" s="76"/>
      <c r="P4308" s="76"/>
      <c r="Q4308" s="76"/>
      <c r="R4308" s="76"/>
      <c r="S4308" s="76"/>
      <c r="T4308" s="76"/>
      <c r="U4308" s="76"/>
      <c r="V4308" s="76"/>
      <c r="W4308" s="76"/>
      <c r="X4308" s="76"/>
    </row>
    <row r="4309" spans="1:24">
      <c r="A4309" s="135"/>
      <c r="B4309" s="54"/>
      <c r="C4309" s="80"/>
      <c r="D4309" s="81"/>
      <c r="E4309" s="81"/>
      <c r="F4309" s="80"/>
      <c r="G4309" s="81"/>
      <c r="H4309" s="80"/>
      <c r="I4309" s="90"/>
      <c r="J4309" s="80"/>
      <c r="K4309" s="84" t="s">
        <v>1502</v>
      </c>
      <c r="L4309" s="76">
        <f t="shared" si="284"/>
        <v>2</v>
      </c>
      <c r="M4309" s="76">
        <v>2</v>
      </c>
      <c r="N4309" s="76"/>
      <c r="O4309" s="76"/>
      <c r="P4309" s="76"/>
      <c r="Q4309" s="76"/>
      <c r="R4309" s="76"/>
      <c r="S4309" s="76"/>
      <c r="T4309" s="76"/>
      <c r="U4309" s="76"/>
      <c r="V4309" s="76"/>
      <c r="W4309" s="76"/>
      <c r="X4309" s="76"/>
    </row>
    <row r="4310" spans="1:24">
      <c r="A4310" s="135"/>
      <c r="B4310" s="54"/>
      <c r="C4310" s="46" t="s">
        <v>33</v>
      </c>
      <c r="D4310" s="58" t="s">
        <v>6569</v>
      </c>
      <c r="E4310" s="58" t="s">
        <v>6570</v>
      </c>
      <c r="F4310" s="46" t="s">
        <v>2629</v>
      </c>
      <c r="G4310" s="58" t="s">
        <v>6571</v>
      </c>
      <c r="H4310" s="46" t="s">
        <v>6572</v>
      </c>
      <c r="I4310" s="88">
        <v>20746</v>
      </c>
      <c r="J4310" s="46" t="s">
        <v>1508</v>
      </c>
      <c r="K4310" s="75" t="s">
        <v>1509</v>
      </c>
      <c r="L4310" s="76">
        <f t="shared" si="284"/>
        <v>0</v>
      </c>
      <c r="M4310" s="76"/>
      <c r="N4310" s="76"/>
      <c r="O4310" s="76"/>
      <c r="P4310" s="76"/>
      <c r="Q4310" s="76"/>
      <c r="R4310" s="76"/>
      <c r="S4310" s="76"/>
      <c r="T4310" s="76"/>
      <c r="U4310" s="76"/>
      <c r="V4310" s="76"/>
      <c r="W4310" s="76"/>
      <c r="X4310" s="76"/>
    </row>
    <row r="4311" spans="1:24">
      <c r="A4311" s="135"/>
      <c r="B4311" s="54"/>
      <c r="C4311" s="54"/>
      <c r="D4311" s="77"/>
      <c r="E4311" s="77"/>
      <c r="F4311" s="54"/>
      <c r="G4311" s="77"/>
      <c r="H4311" s="54"/>
      <c r="I4311" s="89"/>
      <c r="J4311" s="54"/>
      <c r="K4311" s="75" t="s">
        <v>1501</v>
      </c>
      <c r="L4311" s="76">
        <f t="shared" si="284"/>
        <v>0</v>
      </c>
      <c r="M4311" s="76"/>
      <c r="N4311" s="76"/>
      <c r="O4311" s="76"/>
      <c r="P4311" s="76"/>
      <c r="Q4311" s="76"/>
      <c r="R4311" s="76"/>
      <c r="S4311" s="76"/>
      <c r="T4311" s="76"/>
      <c r="U4311" s="76"/>
      <c r="V4311" s="76"/>
      <c r="W4311" s="76"/>
      <c r="X4311" s="76"/>
    </row>
    <row r="4312" spans="1:24">
      <c r="A4312" s="135"/>
      <c r="B4312" s="54"/>
      <c r="C4312" s="80"/>
      <c r="D4312" s="81"/>
      <c r="E4312" s="81"/>
      <c r="F4312" s="80"/>
      <c r="G4312" s="81"/>
      <c r="H4312" s="80"/>
      <c r="I4312" s="90"/>
      <c r="J4312" s="80"/>
      <c r="K4312" s="84" t="s">
        <v>1502</v>
      </c>
      <c r="L4312" s="76">
        <f t="shared" si="284"/>
        <v>2</v>
      </c>
      <c r="M4312" s="76">
        <v>2</v>
      </c>
      <c r="N4312" s="76"/>
      <c r="O4312" s="76"/>
      <c r="P4312" s="76"/>
      <c r="Q4312" s="76"/>
      <c r="R4312" s="76"/>
      <c r="S4312" s="76"/>
      <c r="T4312" s="76"/>
      <c r="U4312" s="76"/>
      <c r="V4312" s="76"/>
      <c r="W4312" s="76"/>
      <c r="X4312" s="76"/>
    </row>
    <row r="4313" spans="1:24">
      <c r="A4313" s="135"/>
      <c r="B4313" s="54"/>
      <c r="C4313" s="46" t="s">
        <v>33</v>
      </c>
      <c r="D4313" s="58" t="s">
        <v>6573</v>
      </c>
      <c r="E4313" s="58" t="s">
        <v>6574</v>
      </c>
      <c r="F4313" s="46" t="s">
        <v>6575</v>
      </c>
      <c r="G4313" s="58" t="s">
        <v>6576</v>
      </c>
      <c r="H4313" s="46" t="s">
        <v>6577</v>
      </c>
      <c r="I4313" s="88">
        <v>0</v>
      </c>
      <c r="J4313" s="46" t="s">
        <v>1508</v>
      </c>
      <c r="K4313" s="75" t="s">
        <v>1509</v>
      </c>
      <c r="L4313" s="76">
        <f>SUM(M4313:X4313)</f>
        <v>0</v>
      </c>
      <c r="M4313" s="76"/>
      <c r="N4313" s="76"/>
      <c r="O4313" s="76"/>
      <c r="P4313" s="76"/>
      <c r="Q4313" s="76"/>
      <c r="R4313" s="76"/>
      <c r="S4313" s="76"/>
      <c r="T4313" s="76"/>
      <c r="U4313" s="76"/>
      <c r="V4313" s="76"/>
      <c r="W4313" s="76"/>
      <c r="X4313" s="76"/>
    </row>
    <row r="4314" spans="1:24">
      <c r="A4314" s="135"/>
      <c r="B4314" s="54"/>
      <c r="C4314" s="54"/>
      <c r="D4314" s="77"/>
      <c r="E4314" s="77"/>
      <c r="F4314" s="54"/>
      <c r="G4314" s="77"/>
      <c r="H4314" s="54"/>
      <c r="I4314" s="89"/>
      <c r="J4314" s="54"/>
      <c r="K4314" s="75" t="s">
        <v>1501</v>
      </c>
      <c r="L4314" s="76">
        <f t="shared" ref="L4314:L4324" si="285">SUM(M4314:X4314)</f>
        <v>0</v>
      </c>
      <c r="M4314" s="76"/>
      <c r="N4314" s="76"/>
      <c r="O4314" s="76"/>
      <c r="P4314" s="76"/>
      <c r="Q4314" s="76"/>
      <c r="R4314" s="76"/>
      <c r="S4314" s="76"/>
      <c r="T4314" s="76"/>
      <c r="U4314" s="76"/>
      <c r="V4314" s="76"/>
      <c r="W4314" s="76"/>
      <c r="X4314" s="76"/>
    </row>
    <row r="4315" spans="1:24">
      <c r="A4315" s="135"/>
      <c r="B4315" s="54"/>
      <c r="C4315" s="80"/>
      <c r="D4315" s="81"/>
      <c r="E4315" s="81"/>
      <c r="F4315" s="80"/>
      <c r="G4315" s="81"/>
      <c r="H4315" s="80"/>
      <c r="I4315" s="90"/>
      <c r="J4315" s="80"/>
      <c r="K4315" s="84" t="s">
        <v>1502</v>
      </c>
      <c r="L4315" s="76">
        <f t="shared" si="285"/>
        <v>2</v>
      </c>
      <c r="M4315" s="76">
        <v>2</v>
      </c>
      <c r="N4315" s="76"/>
      <c r="O4315" s="76"/>
      <c r="P4315" s="76"/>
      <c r="Q4315" s="76"/>
      <c r="R4315" s="76"/>
      <c r="S4315" s="76"/>
      <c r="T4315" s="76"/>
      <c r="U4315" s="76"/>
      <c r="V4315" s="76"/>
      <c r="W4315" s="76"/>
      <c r="X4315" s="76"/>
    </row>
    <row r="4316" spans="1:24">
      <c r="A4316" s="135"/>
      <c r="B4316" s="54"/>
      <c r="C4316" s="46" t="s">
        <v>33</v>
      </c>
      <c r="D4316" s="58" t="s">
        <v>6578</v>
      </c>
      <c r="E4316" s="97" t="s">
        <v>6579</v>
      </c>
      <c r="F4316" s="46" t="s">
        <v>6580</v>
      </c>
      <c r="G4316" s="58" t="s">
        <v>6581</v>
      </c>
      <c r="H4316" s="46" t="s">
        <v>3953</v>
      </c>
      <c r="I4316" s="88">
        <v>0</v>
      </c>
      <c r="J4316" s="46" t="s">
        <v>1508</v>
      </c>
      <c r="K4316" s="75" t="s">
        <v>1509</v>
      </c>
      <c r="L4316" s="76">
        <f t="shared" si="285"/>
        <v>0</v>
      </c>
      <c r="M4316" s="76"/>
      <c r="N4316" s="76"/>
      <c r="O4316" s="76"/>
      <c r="P4316" s="76"/>
      <c r="Q4316" s="76"/>
      <c r="R4316" s="76"/>
      <c r="S4316" s="76"/>
      <c r="T4316" s="76"/>
      <c r="U4316" s="76"/>
      <c r="V4316" s="76"/>
      <c r="W4316" s="76"/>
      <c r="X4316" s="76"/>
    </row>
    <row r="4317" spans="1:24">
      <c r="A4317" s="135"/>
      <c r="B4317" s="54"/>
      <c r="C4317" s="54"/>
      <c r="D4317" s="77"/>
      <c r="E4317" s="77"/>
      <c r="F4317" s="54"/>
      <c r="G4317" s="77"/>
      <c r="H4317" s="54"/>
      <c r="I4317" s="89"/>
      <c r="J4317" s="54"/>
      <c r="K4317" s="75" t="s">
        <v>1501</v>
      </c>
      <c r="L4317" s="76">
        <f t="shared" si="285"/>
        <v>0</v>
      </c>
      <c r="M4317" s="76"/>
      <c r="N4317" s="76"/>
      <c r="O4317" s="76"/>
      <c r="P4317" s="76"/>
      <c r="Q4317" s="76"/>
      <c r="R4317" s="76"/>
      <c r="S4317" s="76"/>
      <c r="T4317" s="76"/>
      <c r="U4317" s="76"/>
      <c r="V4317" s="76"/>
      <c r="W4317" s="76"/>
      <c r="X4317" s="76"/>
    </row>
    <row r="4318" spans="1:24">
      <c r="A4318" s="135"/>
      <c r="B4318" s="54"/>
      <c r="C4318" s="80"/>
      <c r="D4318" s="81"/>
      <c r="E4318" s="81"/>
      <c r="F4318" s="80"/>
      <c r="G4318" s="81"/>
      <c r="H4318" s="80"/>
      <c r="I4318" s="90"/>
      <c r="J4318" s="80"/>
      <c r="K4318" s="84" t="s">
        <v>1502</v>
      </c>
      <c r="L4318" s="76">
        <f t="shared" si="285"/>
        <v>2</v>
      </c>
      <c r="M4318" s="76">
        <v>2</v>
      </c>
      <c r="N4318" s="76"/>
      <c r="O4318" s="76"/>
      <c r="P4318" s="76"/>
      <c r="Q4318" s="76"/>
      <c r="R4318" s="76"/>
      <c r="S4318" s="76"/>
      <c r="T4318" s="76"/>
      <c r="U4318" s="76"/>
      <c r="V4318" s="76"/>
      <c r="W4318" s="76"/>
      <c r="X4318" s="76"/>
    </row>
    <row r="4319" spans="1:24">
      <c r="A4319" s="135"/>
      <c r="B4319" s="54"/>
      <c r="C4319" s="46" t="s">
        <v>33</v>
      </c>
      <c r="D4319" s="58" t="s">
        <v>6582</v>
      </c>
      <c r="E4319" s="58" t="s">
        <v>6583</v>
      </c>
      <c r="F4319" s="46" t="s">
        <v>6584</v>
      </c>
      <c r="G4319" s="58" t="s">
        <v>6585</v>
      </c>
      <c r="H4319" s="46" t="s">
        <v>6586</v>
      </c>
      <c r="I4319" s="88">
        <v>5505</v>
      </c>
      <c r="J4319" s="46" t="s">
        <v>1508</v>
      </c>
      <c r="K4319" s="75" t="s">
        <v>1509</v>
      </c>
      <c r="L4319" s="76">
        <f t="shared" si="285"/>
        <v>0</v>
      </c>
      <c r="M4319" s="76"/>
      <c r="N4319" s="76"/>
      <c r="O4319" s="76"/>
      <c r="P4319" s="76"/>
      <c r="Q4319" s="76"/>
      <c r="R4319" s="76"/>
      <c r="S4319" s="76"/>
      <c r="T4319" s="76"/>
      <c r="U4319" s="76"/>
      <c r="V4319" s="76"/>
      <c r="W4319" s="76"/>
      <c r="X4319" s="76"/>
    </row>
    <row r="4320" spans="1:24">
      <c r="A4320" s="135"/>
      <c r="B4320" s="54"/>
      <c r="C4320" s="54"/>
      <c r="D4320" s="77"/>
      <c r="E4320" s="77"/>
      <c r="F4320" s="54"/>
      <c r="G4320" s="77"/>
      <c r="H4320" s="54"/>
      <c r="I4320" s="89"/>
      <c r="J4320" s="54"/>
      <c r="K4320" s="75" t="s">
        <v>1501</v>
      </c>
      <c r="L4320" s="76">
        <f t="shared" si="285"/>
        <v>0</v>
      </c>
      <c r="M4320" s="76"/>
      <c r="N4320" s="76"/>
      <c r="O4320" s="76"/>
      <c r="P4320" s="76"/>
      <c r="Q4320" s="76"/>
      <c r="R4320" s="76"/>
      <c r="S4320" s="76"/>
      <c r="T4320" s="76"/>
      <c r="U4320" s="76"/>
      <c r="V4320" s="76"/>
      <c r="W4320" s="76"/>
      <c r="X4320" s="76"/>
    </row>
    <row r="4321" spans="1:24">
      <c r="A4321" s="135"/>
      <c r="B4321" s="54"/>
      <c r="C4321" s="80"/>
      <c r="D4321" s="81"/>
      <c r="E4321" s="81"/>
      <c r="F4321" s="80"/>
      <c r="G4321" s="81"/>
      <c r="H4321" s="80"/>
      <c r="I4321" s="90"/>
      <c r="J4321" s="80"/>
      <c r="K4321" s="84" t="s">
        <v>1502</v>
      </c>
      <c r="L4321" s="76">
        <f t="shared" si="285"/>
        <v>2</v>
      </c>
      <c r="M4321" s="76">
        <v>2</v>
      </c>
      <c r="N4321" s="76"/>
      <c r="O4321" s="76"/>
      <c r="P4321" s="76"/>
      <c r="Q4321" s="76"/>
      <c r="R4321" s="76"/>
      <c r="S4321" s="76"/>
      <c r="T4321" s="76"/>
      <c r="U4321" s="76"/>
      <c r="V4321" s="76"/>
      <c r="W4321" s="76"/>
      <c r="X4321" s="76"/>
    </row>
    <row r="4322" spans="1:24">
      <c r="A4322" s="135"/>
      <c r="B4322" s="54"/>
      <c r="C4322" s="46" t="s">
        <v>33</v>
      </c>
      <c r="D4322" s="58" t="s">
        <v>6587</v>
      </c>
      <c r="E4322" s="58" t="s">
        <v>6588</v>
      </c>
      <c r="F4322" s="46" t="s">
        <v>6589</v>
      </c>
      <c r="G4322" s="58" t="s">
        <v>6590</v>
      </c>
      <c r="H4322" s="46" t="s">
        <v>6591</v>
      </c>
      <c r="I4322" s="88">
        <v>0</v>
      </c>
      <c r="J4322" s="46" t="s">
        <v>1508</v>
      </c>
      <c r="K4322" s="75" t="s">
        <v>1509</v>
      </c>
      <c r="L4322" s="76">
        <f t="shared" si="285"/>
        <v>0</v>
      </c>
      <c r="M4322" s="76"/>
      <c r="N4322" s="76"/>
      <c r="O4322" s="76"/>
      <c r="P4322" s="76"/>
      <c r="Q4322" s="76"/>
      <c r="R4322" s="76"/>
      <c r="S4322" s="76"/>
      <c r="T4322" s="76"/>
      <c r="U4322" s="76"/>
      <c r="V4322" s="76"/>
      <c r="W4322" s="76"/>
      <c r="X4322" s="76"/>
    </row>
    <row r="4323" spans="1:24">
      <c r="A4323" s="135"/>
      <c r="B4323" s="54"/>
      <c r="C4323" s="54"/>
      <c r="D4323" s="77"/>
      <c r="E4323" s="77"/>
      <c r="F4323" s="54"/>
      <c r="G4323" s="77"/>
      <c r="H4323" s="54"/>
      <c r="I4323" s="89"/>
      <c r="J4323" s="54"/>
      <c r="K4323" s="75" t="s">
        <v>1501</v>
      </c>
      <c r="L4323" s="76">
        <f t="shared" si="285"/>
        <v>0</v>
      </c>
      <c r="M4323" s="76"/>
      <c r="N4323" s="76"/>
      <c r="O4323" s="76"/>
      <c r="P4323" s="76"/>
      <c r="Q4323" s="76"/>
      <c r="R4323" s="76"/>
      <c r="S4323" s="76"/>
      <c r="T4323" s="76"/>
      <c r="U4323" s="76"/>
      <c r="V4323" s="76"/>
      <c r="W4323" s="76"/>
      <c r="X4323" s="76"/>
    </row>
    <row r="4324" spans="1:24">
      <c r="A4324" s="135"/>
      <c r="B4324" s="54"/>
      <c r="C4324" s="80"/>
      <c r="D4324" s="81"/>
      <c r="E4324" s="81"/>
      <c r="F4324" s="80"/>
      <c r="G4324" s="81"/>
      <c r="H4324" s="80"/>
      <c r="I4324" s="90"/>
      <c r="J4324" s="80"/>
      <c r="K4324" s="84" t="s">
        <v>1502</v>
      </c>
      <c r="L4324" s="76">
        <f t="shared" si="285"/>
        <v>3</v>
      </c>
      <c r="M4324" s="76">
        <v>3</v>
      </c>
      <c r="N4324" s="76"/>
      <c r="O4324" s="76"/>
      <c r="P4324" s="76"/>
      <c r="Q4324" s="76"/>
      <c r="R4324" s="76"/>
      <c r="S4324" s="76"/>
      <c r="T4324" s="76"/>
      <c r="U4324" s="76"/>
      <c r="V4324" s="76"/>
      <c r="W4324" s="76"/>
      <c r="X4324" s="76"/>
    </row>
    <row r="4325" spans="1:24">
      <c r="A4325" s="135"/>
      <c r="B4325" s="54"/>
      <c r="C4325" s="46" t="s">
        <v>33</v>
      </c>
      <c r="D4325" s="58" t="s">
        <v>6592</v>
      </c>
      <c r="E4325" s="58" t="s">
        <v>6593</v>
      </c>
      <c r="F4325" s="46" t="s">
        <v>6594</v>
      </c>
      <c r="G4325" s="58" t="s">
        <v>6595</v>
      </c>
      <c r="H4325" s="46" t="s">
        <v>6596</v>
      </c>
      <c r="I4325" s="88">
        <v>31</v>
      </c>
      <c r="J4325" s="46" t="s">
        <v>1508</v>
      </c>
      <c r="K4325" s="75" t="s">
        <v>1509</v>
      </c>
      <c r="L4325" s="76">
        <f>SUM(M4325:X4325)</f>
        <v>0</v>
      </c>
      <c r="M4325" s="76"/>
      <c r="N4325" s="76"/>
      <c r="O4325" s="76"/>
      <c r="P4325" s="76"/>
      <c r="Q4325" s="76"/>
      <c r="R4325" s="76"/>
      <c r="S4325" s="76"/>
      <c r="T4325" s="76"/>
      <c r="U4325" s="76"/>
      <c r="V4325" s="76"/>
      <c r="W4325" s="76"/>
      <c r="X4325" s="76"/>
    </row>
    <row r="4326" spans="1:24">
      <c r="A4326" s="135"/>
      <c r="B4326" s="54"/>
      <c r="C4326" s="54"/>
      <c r="D4326" s="77"/>
      <c r="E4326" s="77"/>
      <c r="F4326" s="54"/>
      <c r="G4326" s="77"/>
      <c r="H4326" s="54"/>
      <c r="I4326" s="89"/>
      <c r="J4326" s="54"/>
      <c r="K4326" s="75" t="s">
        <v>1501</v>
      </c>
      <c r="L4326" s="76">
        <f t="shared" ref="L4326:L4336" si="286">SUM(M4326:X4326)</f>
        <v>0</v>
      </c>
      <c r="M4326" s="76"/>
      <c r="N4326" s="76"/>
      <c r="O4326" s="76"/>
      <c r="P4326" s="76"/>
      <c r="Q4326" s="76"/>
      <c r="R4326" s="76"/>
      <c r="S4326" s="76"/>
      <c r="T4326" s="76"/>
      <c r="U4326" s="76"/>
      <c r="V4326" s="76"/>
      <c r="W4326" s="76"/>
      <c r="X4326" s="76"/>
    </row>
    <row r="4327" spans="1:24">
      <c r="A4327" s="135"/>
      <c r="B4327" s="54"/>
      <c r="C4327" s="80"/>
      <c r="D4327" s="81"/>
      <c r="E4327" s="81"/>
      <c r="F4327" s="80"/>
      <c r="G4327" s="81"/>
      <c r="H4327" s="80"/>
      <c r="I4327" s="90"/>
      <c r="J4327" s="80"/>
      <c r="K4327" s="84" t="s">
        <v>1502</v>
      </c>
      <c r="L4327" s="76">
        <f t="shared" si="286"/>
        <v>2</v>
      </c>
      <c r="M4327" s="76">
        <v>2</v>
      </c>
      <c r="N4327" s="76"/>
      <c r="O4327" s="76"/>
      <c r="P4327" s="76"/>
      <c r="Q4327" s="76"/>
      <c r="R4327" s="76"/>
      <c r="S4327" s="76"/>
      <c r="T4327" s="76"/>
      <c r="U4327" s="76"/>
      <c r="V4327" s="76"/>
      <c r="W4327" s="76"/>
      <c r="X4327" s="76"/>
    </row>
    <row r="4328" spans="1:24">
      <c r="A4328" s="135"/>
      <c r="B4328" s="54"/>
      <c r="C4328" s="46" t="s">
        <v>33</v>
      </c>
      <c r="D4328" s="58" t="s">
        <v>6597</v>
      </c>
      <c r="E4328" s="58" t="s">
        <v>6598</v>
      </c>
      <c r="F4328" s="46" t="s">
        <v>6599</v>
      </c>
      <c r="G4328" s="58" t="s">
        <v>6600</v>
      </c>
      <c r="H4328" s="46" t="s">
        <v>6601</v>
      </c>
      <c r="I4328" s="88">
        <v>255</v>
      </c>
      <c r="J4328" s="46" t="s">
        <v>1508</v>
      </c>
      <c r="K4328" s="75" t="s">
        <v>1509</v>
      </c>
      <c r="L4328" s="76">
        <f t="shared" si="286"/>
        <v>0</v>
      </c>
      <c r="M4328" s="76"/>
      <c r="N4328" s="76"/>
      <c r="O4328" s="76"/>
      <c r="P4328" s="76"/>
      <c r="Q4328" s="76"/>
      <c r="R4328" s="76"/>
      <c r="S4328" s="76"/>
      <c r="T4328" s="76"/>
      <c r="U4328" s="76"/>
      <c r="V4328" s="76"/>
      <c r="W4328" s="76"/>
      <c r="X4328" s="76"/>
    </row>
    <row r="4329" spans="1:24">
      <c r="A4329" s="135"/>
      <c r="B4329" s="54"/>
      <c r="C4329" s="54"/>
      <c r="D4329" s="77"/>
      <c r="E4329" s="77"/>
      <c r="F4329" s="54"/>
      <c r="G4329" s="77"/>
      <c r="H4329" s="54"/>
      <c r="I4329" s="89"/>
      <c r="J4329" s="54"/>
      <c r="K4329" s="75" t="s">
        <v>1501</v>
      </c>
      <c r="L4329" s="76">
        <f t="shared" si="286"/>
        <v>0</v>
      </c>
      <c r="M4329" s="76"/>
      <c r="N4329" s="76"/>
      <c r="O4329" s="76"/>
      <c r="P4329" s="76"/>
      <c r="Q4329" s="76"/>
      <c r="R4329" s="76"/>
      <c r="S4329" s="76"/>
      <c r="T4329" s="76"/>
      <c r="U4329" s="76"/>
      <c r="V4329" s="76"/>
      <c r="W4329" s="76"/>
      <c r="X4329" s="76"/>
    </row>
    <row r="4330" spans="1:24">
      <c r="A4330" s="135"/>
      <c r="B4330" s="54"/>
      <c r="C4330" s="80"/>
      <c r="D4330" s="81"/>
      <c r="E4330" s="81"/>
      <c r="F4330" s="80"/>
      <c r="G4330" s="81"/>
      <c r="H4330" s="80"/>
      <c r="I4330" s="90"/>
      <c r="J4330" s="80"/>
      <c r="K4330" s="84" t="s">
        <v>1502</v>
      </c>
      <c r="L4330" s="76">
        <f t="shared" si="286"/>
        <v>2</v>
      </c>
      <c r="M4330" s="76">
        <v>2</v>
      </c>
      <c r="N4330" s="76"/>
      <c r="O4330" s="76"/>
      <c r="P4330" s="76"/>
      <c r="Q4330" s="76"/>
      <c r="R4330" s="76"/>
      <c r="S4330" s="76"/>
      <c r="T4330" s="76"/>
      <c r="U4330" s="76"/>
      <c r="V4330" s="76"/>
      <c r="W4330" s="76"/>
      <c r="X4330" s="76"/>
    </row>
    <row r="4331" spans="1:24">
      <c r="A4331" s="135"/>
      <c r="B4331" s="54"/>
      <c r="C4331" s="46" t="s">
        <v>33</v>
      </c>
      <c r="D4331" s="58" t="s">
        <v>6602</v>
      </c>
      <c r="E4331" s="58" t="s">
        <v>6603</v>
      </c>
      <c r="F4331" s="46" t="s">
        <v>6604</v>
      </c>
      <c r="G4331" s="58" t="s">
        <v>6605</v>
      </c>
      <c r="H4331" s="46" t="s">
        <v>6606</v>
      </c>
      <c r="I4331" s="88">
        <v>80.5</v>
      </c>
      <c r="J4331" s="46" t="s">
        <v>1508</v>
      </c>
      <c r="K4331" s="75" t="s">
        <v>1509</v>
      </c>
      <c r="L4331" s="76">
        <f t="shared" si="286"/>
        <v>0</v>
      </c>
      <c r="M4331" s="76"/>
      <c r="N4331" s="76"/>
      <c r="O4331" s="76"/>
      <c r="P4331" s="76"/>
      <c r="Q4331" s="76"/>
      <c r="R4331" s="76"/>
      <c r="S4331" s="76"/>
      <c r="T4331" s="76"/>
      <c r="U4331" s="76"/>
      <c r="V4331" s="76"/>
      <c r="W4331" s="76"/>
      <c r="X4331" s="76"/>
    </row>
    <row r="4332" spans="1:24">
      <c r="A4332" s="135"/>
      <c r="B4332" s="54"/>
      <c r="C4332" s="54"/>
      <c r="D4332" s="77"/>
      <c r="E4332" s="77"/>
      <c r="F4332" s="54"/>
      <c r="G4332" s="77"/>
      <c r="H4332" s="54"/>
      <c r="I4332" s="89"/>
      <c r="J4332" s="54"/>
      <c r="K4332" s="75" t="s">
        <v>1501</v>
      </c>
      <c r="L4332" s="76">
        <f t="shared" si="286"/>
        <v>0</v>
      </c>
      <c r="M4332" s="76"/>
      <c r="N4332" s="76"/>
      <c r="O4332" s="76"/>
      <c r="P4332" s="76"/>
      <c r="Q4332" s="76"/>
      <c r="R4332" s="76"/>
      <c r="S4332" s="76"/>
      <c r="T4332" s="76"/>
      <c r="U4332" s="76"/>
      <c r="V4332" s="76"/>
      <c r="W4332" s="76"/>
      <c r="X4332" s="76"/>
    </row>
    <row r="4333" spans="1:24">
      <c r="A4333" s="135"/>
      <c r="B4333" s="54"/>
      <c r="C4333" s="80"/>
      <c r="D4333" s="81"/>
      <c r="E4333" s="81"/>
      <c r="F4333" s="80"/>
      <c r="G4333" s="81"/>
      <c r="H4333" s="80"/>
      <c r="I4333" s="90"/>
      <c r="J4333" s="80"/>
      <c r="K4333" s="84" t="s">
        <v>1502</v>
      </c>
      <c r="L4333" s="76">
        <f t="shared" si="286"/>
        <v>2</v>
      </c>
      <c r="M4333" s="76">
        <v>2</v>
      </c>
      <c r="N4333" s="76"/>
      <c r="O4333" s="76"/>
      <c r="P4333" s="76"/>
      <c r="Q4333" s="76"/>
      <c r="R4333" s="76"/>
      <c r="S4333" s="76"/>
      <c r="T4333" s="76"/>
      <c r="U4333" s="76"/>
      <c r="V4333" s="76"/>
      <c r="W4333" s="76"/>
      <c r="X4333" s="76"/>
    </row>
    <row r="4334" spans="1:24">
      <c r="A4334" s="135"/>
      <c r="B4334" s="54"/>
      <c r="C4334" s="46" t="s">
        <v>33</v>
      </c>
      <c r="D4334" s="58" t="s">
        <v>6607</v>
      </c>
      <c r="E4334" s="58" t="s">
        <v>6608</v>
      </c>
      <c r="F4334" s="46" t="s">
        <v>6609</v>
      </c>
      <c r="G4334" s="58" t="s">
        <v>6610</v>
      </c>
      <c r="H4334" s="46" t="s">
        <v>6611</v>
      </c>
      <c r="I4334" s="88">
        <v>0</v>
      </c>
      <c r="J4334" s="46" t="s">
        <v>1508</v>
      </c>
      <c r="K4334" s="75" t="s">
        <v>1509</v>
      </c>
      <c r="L4334" s="76">
        <f t="shared" si="286"/>
        <v>0</v>
      </c>
      <c r="M4334" s="76"/>
      <c r="N4334" s="76"/>
      <c r="O4334" s="76"/>
      <c r="P4334" s="76"/>
      <c r="Q4334" s="76"/>
      <c r="R4334" s="76"/>
      <c r="S4334" s="76"/>
      <c r="T4334" s="76"/>
      <c r="U4334" s="76"/>
      <c r="V4334" s="76"/>
      <c r="W4334" s="76"/>
      <c r="X4334" s="76"/>
    </row>
    <row r="4335" spans="1:24">
      <c r="A4335" s="135"/>
      <c r="B4335" s="54"/>
      <c r="C4335" s="54"/>
      <c r="D4335" s="77"/>
      <c r="E4335" s="77"/>
      <c r="F4335" s="54"/>
      <c r="G4335" s="77"/>
      <c r="H4335" s="54"/>
      <c r="I4335" s="89"/>
      <c r="J4335" s="54"/>
      <c r="K4335" s="75" t="s">
        <v>1501</v>
      </c>
      <c r="L4335" s="76">
        <f t="shared" si="286"/>
        <v>0</v>
      </c>
      <c r="M4335" s="76"/>
      <c r="N4335" s="76"/>
      <c r="O4335" s="76"/>
      <c r="P4335" s="76"/>
      <c r="Q4335" s="76"/>
      <c r="R4335" s="76"/>
      <c r="S4335" s="76"/>
      <c r="T4335" s="76"/>
      <c r="U4335" s="76"/>
      <c r="V4335" s="76"/>
      <c r="W4335" s="76"/>
      <c r="X4335" s="76"/>
    </row>
    <row r="4336" spans="1:24">
      <c r="A4336" s="135"/>
      <c r="B4336" s="54"/>
      <c r="C4336" s="80"/>
      <c r="D4336" s="81"/>
      <c r="E4336" s="81"/>
      <c r="F4336" s="80"/>
      <c r="G4336" s="81"/>
      <c r="H4336" s="80"/>
      <c r="I4336" s="90"/>
      <c r="J4336" s="80"/>
      <c r="K4336" s="84" t="s">
        <v>1502</v>
      </c>
      <c r="L4336" s="76">
        <f t="shared" si="286"/>
        <v>2</v>
      </c>
      <c r="M4336" s="76">
        <v>2</v>
      </c>
      <c r="N4336" s="76"/>
      <c r="O4336" s="76"/>
      <c r="P4336" s="76"/>
      <c r="Q4336" s="76"/>
      <c r="R4336" s="76"/>
      <c r="S4336" s="76"/>
      <c r="T4336" s="76"/>
      <c r="U4336" s="76"/>
      <c r="V4336" s="76"/>
      <c r="W4336" s="76"/>
      <c r="X4336" s="76"/>
    </row>
    <row r="4337" spans="1:24">
      <c r="A4337" s="135"/>
      <c r="B4337" s="54"/>
      <c r="C4337" s="46" t="s">
        <v>33</v>
      </c>
      <c r="D4337" s="58" t="s">
        <v>6612</v>
      </c>
      <c r="E4337" s="58" t="s">
        <v>6613</v>
      </c>
      <c r="F4337" s="46" t="s">
        <v>6614</v>
      </c>
      <c r="G4337" s="58" t="s">
        <v>6571</v>
      </c>
      <c r="H4337" s="46" t="s">
        <v>6615</v>
      </c>
      <c r="I4337" s="88">
        <v>0</v>
      </c>
      <c r="J4337" s="46" t="s">
        <v>1508</v>
      </c>
      <c r="K4337" s="75" t="s">
        <v>1509</v>
      </c>
      <c r="L4337" s="76">
        <f>SUM(M4337:X4337)</f>
        <v>0</v>
      </c>
      <c r="M4337" s="76"/>
      <c r="N4337" s="76"/>
      <c r="O4337" s="76"/>
      <c r="P4337" s="76"/>
      <c r="Q4337" s="76"/>
      <c r="R4337" s="76"/>
      <c r="S4337" s="76"/>
      <c r="T4337" s="76"/>
      <c r="U4337" s="76"/>
      <c r="V4337" s="76"/>
      <c r="W4337" s="76"/>
      <c r="X4337" s="76"/>
    </row>
    <row r="4338" spans="1:24">
      <c r="A4338" s="135"/>
      <c r="B4338" s="54"/>
      <c r="C4338" s="54"/>
      <c r="D4338" s="77"/>
      <c r="E4338" s="77"/>
      <c r="F4338" s="54"/>
      <c r="G4338" s="77"/>
      <c r="H4338" s="54"/>
      <c r="I4338" s="89"/>
      <c r="J4338" s="54"/>
      <c r="K4338" s="75" t="s">
        <v>1501</v>
      </c>
      <c r="L4338" s="76">
        <f t="shared" ref="L4338:L4351" si="287">SUM(M4338:X4338)</f>
        <v>0</v>
      </c>
      <c r="M4338" s="76"/>
      <c r="N4338" s="76"/>
      <c r="O4338" s="76"/>
      <c r="P4338" s="76"/>
      <c r="Q4338" s="76"/>
      <c r="R4338" s="76"/>
      <c r="S4338" s="76"/>
      <c r="T4338" s="76"/>
      <c r="U4338" s="76"/>
      <c r="V4338" s="76"/>
      <c r="W4338" s="76"/>
      <c r="X4338" s="76"/>
    </row>
    <row r="4339" spans="1:24">
      <c r="A4339" s="135"/>
      <c r="B4339" s="54"/>
      <c r="C4339" s="80"/>
      <c r="D4339" s="81"/>
      <c r="E4339" s="81"/>
      <c r="F4339" s="80"/>
      <c r="G4339" s="81"/>
      <c r="H4339" s="80"/>
      <c r="I4339" s="90"/>
      <c r="J4339" s="80"/>
      <c r="K4339" s="84" t="s">
        <v>1502</v>
      </c>
      <c r="L4339" s="76">
        <f t="shared" si="287"/>
        <v>7</v>
      </c>
      <c r="M4339" s="76">
        <v>7</v>
      </c>
      <c r="N4339" s="76"/>
      <c r="O4339" s="76"/>
      <c r="P4339" s="76"/>
      <c r="Q4339" s="76"/>
      <c r="R4339" s="76"/>
      <c r="S4339" s="76"/>
      <c r="T4339" s="76"/>
      <c r="U4339" s="76"/>
      <c r="V4339" s="76"/>
      <c r="W4339" s="76"/>
      <c r="X4339" s="76"/>
    </row>
    <row r="4340" spans="1:24">
      <c r="A4340" s="135"/>
      <c r="B4340" s="54"/>
      <c r="C4340" s="46" t="s">
        <v>33</v>
      </c>
      <c r="D4340" s="58" t="s">
        <v>6616</v>
      </c>
      <c r="E4340" s="58" t="s">
        <v>6617</v>
      </c>
      <c r="F4340" s="46" t="s">
        <v>6618</v>
      </c>
      <c r="G4340" s="58" t="s">
        <v>6619</v>
      </c>
      <c r="H4340" s="46" t="s">
        <v>3953</v>
      </c>
      <c r="I4340" s="88">
        <v>0</v>
      </c>
      <c r="J4340" s="46" t="s">
        <v>1508</v>
      </c>
      <c r="K4340" s="75" t="s">
        <v>1509</v>
      </c>
      <c r="L4340" s="76">
        <f t="shared" si="287"/>
        <v>0</v>
      </c>
      <c r="M4340" s="76"/>
      <c r="N4340" s="76"/>
      <c r="O4340" s="76"/>
      <c r="P4340" s="76"/>
      <c r="Q4340" s="76"/>
      <c r="R4340" s="76"/>
      <c r="S4340" s="76"/>
      <c r="T4340" s="76"/>
      <c r="U4340" s="76"/>
      <c r="V4340" s="76"/>
      <c r="W4340" s="76"/>
      <c r="X4340" s="76"/>
    </row>
    <row r="4341" spans="1:24">
      <c r="A4341" s="135"/>
      <c r="B4341" s="54"/>
      <c r="C4341" s="54"/>
      <c r="D4341" s="77"/>
      <c r="E4341" s="77"/>
      <c r="F4341" s="54"/>
      <c r="G4341" s="77"/>
      <c r="H4341" s="54"/>
      <c r="I4341" s="89"/>
      <c r="J4341" s="54"/>
      <c r="K4341" s="75" t="s">
        <v>1501</v>
      </c>
      <c r="L4341" s="76">
        <f t="shared" si="287"/>
        <v>0</v>
      </c>
      <c r="M4341" s="76"/>
      <c r="N4341" s="76"/>
      <c r="O4341" s="76"/>
      <c r="P4341" s="76"/>
      <c r="Q4341" s="76"/>
      <c r="R4341" s="76"/>
      <c r="S4341" s="76"/>
      <c r="T4341" s="76"/>
      <c r="U4341" s="76"/>
      <c r="V4341" s="76"/>
      <c r="W4341" s="76"/>
      <c r="X4341" s="76"/>
    </row>
    <row r="4342" spans="1:24">
      <c r="A4342" s="135"/>
      <c r="B4342" s="54"/>
      <c r="C4342" s="80"/>
      <c r="D4342" s="81"/>
      <c r="E4342" s="81"/>
      <c r="F4342" s="80"/>
      <c r="G4342" s="81"/>
      <c r="H4342" s="80"/>
      <c r="I4342" s="90"/>
      <c r="J4342" s="80"/>
      <c r="K4342" s="84" t="s">
        <v>1502</v>
      </c>
      <c r="L4342" s="76">
        <f t="shared" si="287"/>
        <v>2</v>
      </c>
      <c r="M4342" s="76">
        <v>2</v>
      </c>
      <c r="N4342" s="76"/>
      <c r="O4342" s="76"/>
      <c r="P4342" s="76"/>
      <c r="Q4342" s="76"/>
      <c r="R4342" s="76"/>
      <c r="S4342" s="76"/>
      <c r="T4342" s="76"/>
      <c r="U4342" s="76"/>
      <c r="V4342" s="76"/>
      <c r="W4342" s="76"/>
      <c r="X4342" s="76"/>
    </row>
    <row r="4343" spans="1:24">
      <c r="A4343" s="135"/>
      <c r="B4343" s="54"/>
      <c r="C4343" s="46" t="s">
        <v>33</v>
      </c>
      <c r="D4343" s="58" t="s">
        <v>6620</v>
      </c>
      <c r="E4343" s="58" t="s">
        <v>6621</v>
      </c>
      <c r="F4343" s="46" t="s">
        <v>6622</v>
      </c>
      <c r="G4343" s="58" t="s">
        <v>6623</v>
      </c>
      <c r="H4343" s="46" t="s">
        <v>6624</v>
      </c>
      <c r="I4343" s="88">
        <v>51</v>
      </c>
      <c r="J4343" s="46" t="s">
        <v>1508</v>
      </c>
      <c r="K4343" s="75" t="s">
        <v>1509</v>
      </c>
      <c r="L4343" s="76">
        <f t="shared" si="287"/>
        <v>0</v>
      </c>
      <c r="M4343" s="76"/>
      <c r="N4343" s="76"/>
      <c r="O4343" s="76"/>
      <c r="P4343" s="76"/>
      <c r="Q4343" s="76"/>
      <c r="R4343" s="76"/>
      <c r="S4343" s="76"/>
      <c r="T4343" s="76"/>
      <c r="U4343" s="76"/>
      <c r="V4343" s="76"/>
      <c r="W4343" s="76"/>
      <c r="X4343" s="76"/>
    </row>
    <row r="4344" spans="1:24">
      <c r="A4344" s="135"/>
      <c r="B4344" s="54"/>
      <c r="C4344" s="54"/>
      <c r="D4344" s="77"/>
      <c r="E4344" s="77"/>
      <c r="F4344" s="54"/>
      <c r="G4344" s="77"/>
      <c r="H4344" s="54"/>
      <c r="I4344" s="89"/>
      <c r="J4344" s="54"/>
      <c r="K4344" s="75" t="s">
        <v>1501</v>
      </c>
      <c r="L4344" s="76">
        <f t="shared" si="287"/>
        <v>0</v>
      </c>
      <c r="M4344" s="76"/>
      <c r="N4344" s="76"/>
      <c r="O4344" s="76"/>
      <c r="P4344" s="76"/>
      <c r="Q4344" s="76"/>
      <c r="R4344" s="76"/>
      <c r="S4344" s="76"/>
      <c r="T4344" s="76"/>
      <c r="U4344" s="76"/>
      <c r="V4344" s="76"/>
      <c r="W4344" s="76"/>
      <c r="X4344" s="76"/>
    </row>
    <row r="4345" spans="1:24">
      <c r="A4345" s="135"/>
      <c r="B4345" s="54"/>
      <c r="C4345" s="80"/>
      <c r="D4345" s="81"/>
      <c r="E4345" s="81"/>
      <c r="F4345" s="80"/>
      <c r="G4345" s="81"/>
      <c r="H4345" s="80"/>
      <c r="I4345" s="90"/>
      <c r="J4345" s="80"/>
      <c r="K4345" s="84" t="s">
        <v>1502</v>
      </c>
      <c r="L4345" s="76">
        <f t="shared" si="287"/>
        <v>2</v>
      </c>
      <c r="M4345" s="76">
        <v>2</v>
      </c>
      <c r="N4345" s="76"/>
      <c r="O4345" s="76"/>
      <c r="P4345" s="76"/>
      <c r="Q4345" s="76"/>
      <c r="R4345" s="76"/>
      <c r="S4345" s="76"/>
      <c r="T4345" s="76"/>
      <c r="U4345" s="76"/>
      <c r="V4345" s="76"/>
      <c r="W4345" s="76"/>
      <c r="X4345" s="76"/>
    </row>
    <row r="4346" spans="1:24">
      <c r="A4346" s="135"/>
      <c r="B4346" s="54"/>
      <c r="C4346" s="46" t="s">
        <v>33</v>
      </c>
      <c r="D4346" s="58" t="s">
        <v>6625</v>
      </c>
      <c r="E4346" s="58" t="s">
        <v>6626</v>
      </c>
      <c r="F4346" s="46" t="s">
        <v>6627</v>
      </c>
      <c r="G4346" s="58" t="s">
        <v>6628</v>
      </c>
      <c r="H4346" s="46" t="s">
        <v>3953</v>
      </c>
      <c r="I4346" s="88">
        <v>0</v>
      </c>
      <c r="J4346" s="46" t="s">
        <v>1508</v>
      </c>
      <c r="K4346" s="75" t="s">
        <v>1509</v>
      </c>
      <c r="L4346" s="76">
        <f t="shared" si="287"/>
        <v>0</v>
      </c>
      <c r="M4346" s="76"/>
      <c r="N4346" s="76"/>
      <c r="O4346" s="76"/>
      <c r="P4346" s="76"/>
      <c r="Q4346" s="76"/>
      <c r="R4346" s="76"/>
      <c r="S4346" s="76"/>
      <c r="T4346" s="76"/>
      <c r="U4346" s="76"/>
      <c r="V4346" s="76"/>
      <c r="W4346" s="76"/>
      <c r="X4346" s="76"/>
    </row>
    <row r="4347" spans="1:24">
      <c r="A4347" s="135"/>
      <c r="B4347" s="54"/>
      <c r="C4347" s="54"/>
      <c r="D4347" s="77"/>
      <c r="E4347" s="77"/>
      <c r="F4347" s="54"/>
      <c r="G4347" s="77"/>
      <c r="H4347" s="54"/>
      <c r="I4347" s="89"/>
      <c r="J4347" s="54"/>
      <c r="K4347" s="75" t="s">
        <v>1501</v>
      </c>
      <c r="L4347" s="76">
        <f t="shared" si="287"/>
        <v>0</v>
      </c>
      <c r="M4347" s="76"/>
      <c r="N4347" s="76"/>
      <c r="O4347" s="76"/>
      <c r="P4347" s="76"/>
      <c r="Q4347" s="76"/>
      <c r="R4347" s="76"/>
      <c r="S4347" s="76"/>
      <c r="T4347" s="76"/>
      <c r="U4347" s="76"/>
      <c r="V4347" s="76"/>
      <c r="W4347" s="76"/>
      <c r="X4347" s="76"/>
    </row>
    <row r="4348" spans="1:24">
      <c r="A4348" s="135"/>
      <c r="B4348" s="54"/>
      <c r="C4348" s="80"/>
      <c r="D4348" s="81"/>
      <c r="E4348" s="81"/>
      <c r="F4348" s="80"/>
      <c r="G4348" s="81"/>
      <c r="H4348" s="80"/>
      <c r="I4348" s="90"/>
      <c r="J4348" s="80"/>
      <c r="K4348" s="84" t="s">
        <v>1502</v>
      </c>
      <c r="L4348" s="76">
        <f t="shared" si="287"/>
        <v>2</v>
      </c>
      <c r="M4348" s="76">
        <v>2</v>
      </c>
      <c r="N4348" s="76"/>
      <c r="O4348" s="76"/>
      <c r="P4348" s="76"/>
      <c r="Q4348" s="76"/>
      <c r="R4348" s="76"/>
      <c r="S4348" s="76"/>
      <c r="T4348" s="76"/>
      <c r="U4348" s="76"/>
      <c r="V4348" s="76"/>
      <c r="W4348" s="76"/>
      <c r="X4348" s="76"/>
    </row>
    <row r="4349" spans="1:24">
      <c r="A4349" s="135"/>
      <c r="B4349" s="54"/>
      <c r="C4349" s="46" t="s">
        <v>33</v>
      </c>
      <c r="D4349" s="58" t="s">
        <v>6629</v>
      </c>
      <c r="E4349" s="100" t="s">
        <v>6630</v>
      </c>
      <c r="F4349" s="46" t="s">
        <v>6631</v>
      </c>
      <c r="G4349" s="58" t="s">
        <v>6632</v>
      </c>
      <c r="H4349" s="46" t="s">
        <v>6633</v>
      </c>
      <c r="I4349" s="88">
        <v>1068</v>
      </c>
      <c r="J4349" s="46" t="s">
        <v>1508</v>
      </c>
      <c r="K4349" s="75" t="s">
        <v>1509</v>
      </c>
      <c r="L4349" s="76">
        <f t="shared" si="287"/>
        <v>0</v>
      </c>
      <c r="M4349" s="76"/>
      <c r="N4349" s="76"/>
      <c r="O4349" s="76"/>
      <c r="P4349" s="76"/>
      <c r="Q4349" s="76"/>
      <c r="R4349" s="76"/>
      <c r="S4349" s="76"/>
      <c r="T4349" s="76"/>
      <c r="U4349" s="76"/>
      <c r="V4349" s="76"/>
      <c r="W4349" s="76"/>
      <c r="X4349" s="76"/>
    </row>
    <row r="4350" spans="1:24">
      <c r="A4350" s="135"/>
      <c r="B4350" s="54"/>
      <c r="C4350" s="54"/>
      <c r="D4350" s="77"/>
      <c r="E4350" s="92"/>
      <c r="F4350" s="54"/>
      <c r="G4350" s="77"/>
      <c r="H4350" s="54"/>
      <c r="I4350" s="89"/>
      <c r="J4350" s="54"/>
      <c r="K4350" s="75" t="s">
        <v>1501</v>
      </c>
      <c r="L4350" s="76">
        <f t="shared" si="287"/>
        <v>0</v>
      </c>
      <c r="M4350" s="76"/>
      <c r="N4350" s="76"/>
      <c r="O4350" s="76"/>
      <c r="P4350" s="76"/>
      <c r="Q4350" s="76"/>
      <c r="R4350" s="76"/>
      <c r="S4350" s="76"/>
      <c r="T4350" s="76"/>
      <c r="U4350" s="76"/>
      <c r="V4350" s="76"/>
      <c r="W4350" s="76"/>
      <c r="X4350" s="76"/>
    </row>
    <row r="4351" spans="1:24">
      <c r="A4351" s="135"/>
      <c r="B4351" s="54"/>
      <c r="C4351" s="80"/>
      <c r="D4351" s="81"/>
      <c r="E4351" s="93"/>
      <c r="F4351" s="80"/>
      <c r="G4351" s="81"/>
      <c r="H4351" s="80"/>
      <c r="I4351" s="90"/>
      <c r="J4351" s="80"/>
      <c r="K4351" s="84" t="s">
        <v>1502</v>
      </c>
      <c r="L4351" s="76">
        <f t="shared" si="287"/>
        <v>2</v>
      </c>
      <c r="M4351" s="76">
        <v>2</v>
      </c>
      <c r="N4351" s="76"/>
      <c r="O4351" s="76"/>
      <c r="P4351" s="76"/>
      <c r="Q4351" s="76"/>
      <c r="R4351" s="76"/>
      <c r="S4351" s="76"/>
      <c r="T4351" s="76"/>
      <c r="U4351" s="76"/>
      <c r="V4351" s="76"/>
      <c r="W4351" s="76"/>
      <c r="X4351" s="76"/>
    </row>
    <row r="4352" spans="1:24">
      <c r="A4352" s="135"/>
      <c r="B4352" s="54"/>
      <c r="C4352" s="46" t="s">
        <v>33</v>
      </c>
      <c r="D4352" s="58" t="s">
        <v>6634</v>
      </c>
      <c r="E4352" s="100" t="s">
        <v>6635</v>
      </c>
      <c r="F4352" s="46" t="s">
        <v>6636</v>
      </c>
      <c r="G4352" s="58" t="s">
        <v>6637</v>
      </c>
      <c r="H4352" s="46" t="s">
        <v>6638</v>
      </c>
      <c r="I4352" s="88">
        <v>0</v>
      </c>
      <c r="J4352" s="46" t="s">
        <v>1508</v>
      </c>
      <c r="K4352" s="75" t="s">
        <v>1509</v>
      </c>
      <c r="L4352" s="76">
        <f>SUM(M4352:X4352)</f>
        <v>0</v>
      </c>
      <c r="M4352" s="76"/>
      <c r="N4352" s="76"/>
      <c r="O4352" s="76"/>
      <c r="P4352" s="76"/>
      <c r="Q4352" s="76"/>
      <c r="R4352" s="76"/>
      <c r="S4352" s="76"/>
      <c r="T4352" s="76"/>
      <c r="U4352" s="76"/>
      <c r="V4352" s="76"/>
      <c r="W4352" s="76"/>
      <c r="X4352" s="76"/>
    </row>
    <row r="4353" spans="1:24">
      <c r="A4353" s="135"/>
      <c r="B4353" s="54"/>
      <c r="C4353" s="54"/>
      <c r="D4353" s="77"/>
      <c r="E4353" s="92"/>
      <c r="F4353" s="54"/>
      <c r="G4353" s="77"/>
      <c r="H4353" s="54"/>
      <c r="I4353" s="89"/>
      <c r="J4353" s="54"/>
      <c r="K4353" s="75" t="s">
        <v>1501</v>
      </c>
      <c r="L4353" s="76">
        <f t="shared" ref="L4353:L4363" si="288">SUM(M4353:X4353)</f>
        <v>0</v>
      </c>
      <c r="M4353" s="76"/>
      <c r="N4353" s="76"/>
      <c r="O4353" s="76"/>
      <c r="P4353" s="76"/>
      <c r="Q4353" s="76"/>
      <c r="R4353" s="76"/>
      <c r="S4353" s="76"/>
      <c r="T4353" s="76"/>
      <c r="U4353" s="76"/>
      <c r="V4353" s="76"/>
      <c r="W4353" s="76"/>
      <c r="X4353" s="76"/>
    </row>
    <row r="4354" spans="1:24">
      <c r="A4354" s="135"/>
      <c r="B4354" s="54"/>
      <c r="C4354" s="80"/>
      <c r="D4354" s="81"/>
      <c r="E4354" s="93"/>
      <c r="F4354" s="80"/>
      <c r="G4354" s="81"/>
      <c r="H4354" s="80"/>
      <c r="I4354" s="90"/>
      <c r="J4354" s="80"/>
      <c r="K4354" s="84" t="s">
        <v>1502</v>
      </c>
      <c r="L4354" s="76">
        <f t="shared" si="288"/>
        <v>2</v>
      </c>
      <c r="M4354" s="76">
        <v>2</v>
      </c>
      <c r="N4354" s="76"/>
      <c r="O4354" s="76"/>
      <c r="P4354" s="76"/>
      <c r="Q4354" s="76"/>
      <c r="R4354" s="76"/>
      <c r="S4354" s="76"/>
      <c r="T4354" s="76"/>
      <c r="U4354" s="76"/>
      <c r="V4354" s="76"/>
      <c r="W4354" s="76"/>
      <c r="X4354" s="76"/>
    </row>
    <row r="4355" spans="1:24">
      <c r="A4355" s="135"/>
      <c r="B4355" s="54"/>
      <c r="C4355" s="46" t="s">
        <v>33</v>
      </c>
      <c r="D4355" s="58" t="s">
        <v>6639</v>
      </c>
      <c r="E4355" s="100" t="s">
        <v>6640</v>
      </c>
      <c r="F4355" s="46" t="s">
        <v>6641</v>
      </c>
      <c r="G4355" s="58" t="s">
        <v>6642</v>
      </c>
      <c r="H4355" s="46" t="s">
        <v>6643</v>
      </c>
      <c r="I4355" s="88">
        <v>1809</v>
      </c>
      <c r="J4355" s="46" t="s">
        <v>1508</v>
      </c>
      <c r="K4355" s="75" t="s">
        <v>1509</v>
      </c>
      <c r="L4355" s="76">
        <f t="shared" si="288"/>
        <v>0</v>
      </c>
      <c r="M4355" s="76"/>
      <c r="N4355" s="76"/>
      <c r="O4355" s="76"/>
      <c r="P4355" s="76"/>
      <c r="Q4355" s="76"/>
      <c r="R4355" s="76"/>
      <c r="S4355" s="76"/>
      <c r="T4355" s="76"/>
      <c r="U4355" s="76"/>
      <c r="V4355" s="76"/>
      <c r="W4355" s="76"/>
      <c r="X4355" s="76"/>
    </row>
    <row r="4356" spans="1:24">
      <c r="A4356" s="135"/>
      <c r="B4356" s="54"/>
      <c r="C4356" s="54"/>
      <c r="D4356" s="77"/>
      <c r="E4356" s="92"/>
      <c r="F4356" s="54"/>
      <c r="G4356" s="77"/>
      <c r="H4356" s="54"/>
      <c r="I4356" s="89"/>
      <c r="J4356" s="54"/>
      <c r="K4356" s="75" t="s">
        <v>1501</v>
      </c>
      <c r="L4356" s="76">
        <f t="shared" si="288"/>
        <v>0</v>
      </c>
      <c r="M4356" s="76"/>
      <c r="N4356" s="76"/>
      <c r="O4356" s="76"/>
      <c r="P4356" s="76"/>
      <c r="Q4356" s="76"/>
      <c r="R4356" s="76"/>
      <c r="S4356" s="76"/>
      <c r="T4356" s="76"/>
      <c r="U4356" s="76"/>
      <c r="V4356" s="76"/>
      <c r="W4356" s="76"/>
      <c r="X4356" s="76"/>
    </row>
    <row r="4357" spans="1:24">
      <c r="A4357" s="135"/>
      <c r="B4357" s="54"/>
      <c r="C4357" s="80"/>
      <c r="D4357" s="81"/>
      <c r="E4357" s="93"/>
      <c r="F4357" s="80"/>
      <c r="G4357" s="81"/>
      <c r="H4357" s="80"/>
      <c r="I4357" s="90"/>
      <c r="J4357" s="80"/>
      <c r="K4357" s="84" t="s">
        <v>1502</v>
      </c>
      <c r="L4357" s="76">
        <f t="shared" si="288"/>
        <v>2</v>
      </c>
      <c r="M4357" s="76">
        <v>2</v>
      </c>
      <c r="N4357" s="76"/>
      <c r="O4357" s="76"/>
      <c r="P4357" s="76"/>
      <c r="Q4357" s="76"/>
      <c r="R4357" s="76"/>
      <c r="S4357" s="76"/>
      <c r="T4357" s="76"/>
      <c r="U4357" s="76"/>
      <c r="V4357" s="76"/>
      <c r="W4357" s="76"/>
      <c r="X4357" s="76"/>
    </row>
    <row r="4358" spans="1:24">
      <c r="A4358" s="135"/>
      <c r="B4358" s="54"/>
      <c r="C4358" s="46" t="s">
        <v>33</v>
      </c>
      <c r="D4358" s="58" t="s">
        <v>6644</v>
      </c>
      <c r="E4358" s="100" t="s">
        <v>6645</v>
      </c>
      <c r="F4358" s="46" t="s">
        <v>6646</v>
      </c>
      <c r="G4358" s="58" t="s">
        <v>6647</v>
      </c>
      <c r="H4358" s="46" t="s">
        <v>6648</v>
      </c>
      <c r="I4358" s="88">
        <v>7650</v>
      </c>
      <c r="J4358" s="46" t="s">
        <v>1508</v>
      </c>
      <c r="K4358" s="75" t="s">
        <v>1509</v>
      </c>
      <c r="L4358" s="76">
        <f t="shared" si="288"/>
        <v>0</v>
      </c>
      <c r="M4358" s="76"/>
      <c r="N4358" s="76"/>
      <c r="O4358" s="76"/>
      <c r="P4358" s="76"/>
      <c r="Q4358" s="76"/>
      <c r="R4358" s="76"/>
      <c r="S4358" s="76"/>
      <c r="T4358" s="76"/>
      <c r="U4358" s="76"/>
      <c r="V4358" s="76"/>
      <c r="W4358" s="76"/>
      <c r="X4358" s="76"/>
    </row>
    <row r="4359" spans="1:24">
      <c r="A4359" s="135"/>
      <c r="B4359" s="54"/>
      <c r="C4359" s="54"/>
      <c r="D4359" s="77"/>
      <c r="E4359" s="92"/>
      <c r="F4359" s="54"/>
      <c r="G4359" s="77"/>
      <c r="H4359" s="54"/>
      <c r="I4359" s="89"/>
      <c r="J4359" s="54"/>
      <c r="K4359" s="75" t="s">
        <v>1501</v>
      </c>
      <c r="L4359" s="76">
        <f t="shared" si="288"/>
        <v>0</v>
      </c>
      <c r="M4359" s="76"/>
      <c r="N4359" s="76"/>
      <c r="O4359" s="76"/>
      <c r="P4359" s="76"/>
      <c r="Q4359" s="76"/>
      <c r="R4359" s="76"/>
      <c r="S4359" s="76"/>
      <c r="T4359" s="76"/>
      <c r="U4359" s="76"/>
      <c r="V4359" s="76"/>
      <c r="W4359" s="76"/>
      <c r="X4359" s="76"/>
    </row>
    <row r="4360" spans="1:24">
      <c r="A4360" s="135"/>
      <c r="B4360" s="54"/>
      <c r="C4360" s="80"/>
      <c r="D4360" s="81"/>
      <c r="E4360" s="93"/>
      <c r="F4360" s="80"/>
      <c r="G4360" s="81"/>
      <c r="H4360" s="80"/>
      <c r="I4360" s="90"/>
      <c r="J4360" s="80"/>
      <c r="K4360" s="84" t="s">
        <v>1502</v>
      </c>
      <c r="L4360" s="76">
        <f t="shared" si="288"/>
        <v>20</v>
      </c>
      <c r="M4360" s="76"/>
      <c r="N4360" s="76"/>
      <c r="O4360" s="76"/>
      <c r="P4360" s="76"/>
      <c r="Q4360" s="76"/>
      <c r="R4360" s="76"/>
      <c r="S4360" s="76"/>
      <c r="T4360" s="76"/>
      <c r="U4360" s="76"/>
      <c r="V4360" s="76"/>
      <c r="W4360" s="76">
        <v>20</v>
      </c>
      <c r="X4360" s="76"/>
    </row>
    <row r="4361" spans="1:24">
      <c r="A4361" s="135"/>
      <c r="B4361" s="54"/>
      <c r="C4361" s="46" t="s">
        <v>33</v>
      </c>
      <c r="D4361" s="58" t="s">
        <v>6649</v>
      </c>
      <c r="E4361" s="100" t="s">
        <v>6650</v>
      </c>
      <c r="F4361" s="46" t="s">
        <v>6651</v>
      </c>
      <c r="G4361" s="58" t="s">
        <v>6652</v>
      </c>
      <c r="H4361" s="46" t="s">
        <v>6653</v>
      </c>
      <c r="I4361" s="88">
        <v>18</v>
      </c>
      <c r="J4361" s="46" t="s">
        <v>1508</v>
      </c>
      <c r="K4361" s="75" t="s">
        <v>1509</v>
      </c>
      <c r="L4361" s="76">
        <f t="shared" si="288"/>
        <v>0</v>
      </c>
      <c r="M4361" s="76"/>
      <c r="N4361" s="76"/>
      <c r="O4361" s="76"/>
      <c r="P4361" s="76"/>
      <c r="Q4361" s="76"/>
      <c r="R4361" s="76"/>
      <c r="S4361" s="76"/>
      <c r="T4361" s="76"/>
      <c r="U4361" s="76"/>
      <c r="V4361" s="76"/>
      <c r="W4361" s="76"/>
      <c r="X4361" s="76"/>
    </row>
    <row r="4362" spans="1:24">
      <c r="A4362" s="135"/>
      <c r="B4362" s="54"/>
      <c r="C4362" s="54"/>
      <c r="D4362" s="77"/>
      <c r="E4362" s="92"/>
      <c r="F4362" s="54"/>
      <c r="G4362" s="77"/>
      <c r="H4362" s="54"/>
      <c r="I4362" s="89"/>
      <c r="J4362" s="54"/>
      <c r="K4362" s="75" t="s">
        <v>1501</v>
      </c>
      <c r="L4362" s="76">
        <f t="shared" si="288"/>
        <v>0</v>
      </c>
      <c r="M4362" s="76"/>
      <c r="N4362" s="76"/>
      <c r="O4362" s="76"/>
      <c r="P4362" s="76"/>
      <c r="Q4362" s="76"/>
      <c r="R4362" s="76"/>
      <c r="S4362" s="76"/>
      <c r="T4362" s="76"/>
      <c r="U4362" s="76"/>
      <c r="V4362" s="76"/>
      <c r="W4362" s="76"/>
      <c r="X4362" s="76"/>
    </row>
    <row r="4363" spans="1:24">
      <c r="A4363" s="135"/>
      <c r="B4363" s="54"/>
      <c r="C4363" s="80"/>
      <c r="D4363" s="81"/>
      <c r="E4363" s="93"/>
      <c r="F4363" s="80"/>
      <c r="G4363" s="81"/>
      <c r="H4363" s="80"/>
      <c r="I4363" s="90"/>
      <c r="J4363" s="80"/>
      <c r="K4363" s="84" t="s">
        <v>1502</v>
      </c>
      <c r="L4363" s="76">
        <f t="shared" si="288"/>
        <v>3</v>
      </c>
      <c r="M4363" s="76">
        <v>3</v>
      </c>
      <c r="N4363" s="76"/>
      <c r="O4363" s="76"/>
      <c r="P4363" s="76"/>
      <c r="Q4363" s="76"/>
      <c r="R4363" s="76"/>
      <c r="S4363" s="76"/>
      <c r="T4363" s="76"/>
      <c r="U4363" s="76"/>
      <c r="V4363" s="76"/>
      <c r="W4363" s="76"/>
      <c r="X4363" s="76"/>
    </row>
    <row r="4364" spans="1:24">
      <c r="A4364" s="135"/>
      <c r="B4364" s="54"/>
      <c r="C4364" s="46" t="s">
        <v>33</v>
      </c>
      <c r="D4364" s="58" t="s">
        <v>6654</v>
      </c>
      <c r="E4364" s="100" t="s">
        <v>6655</v>
      </c>
      <c r="F4364" s="46" t="s">
        <v>6656</v>
      </c>
      <c r="G4364" s="58" t="s">
        <v>6657</v>
      </c>
      <c r="H4364" s="46" t="s">
        <v>6658</v>
      </c>
      <c r="I4364" s="88">
        <v>72993</v>
      </c>
      <c r="J4364" s="46" t="s">
        <v>1508</v>
      </c>
      <c r="K4364" s="75" t="s">
        <v>1509</v>
      </c>
      <c r="L4364" s="76">
        <f>SUM(M4364:X4364)</f>
        <v>0</v>
      </c>
      <c r="M4364" s="76"/>
      <c r="N4364" s="76"/>
      <c r="O4364" s="76"/>
      <c r="P4364" s="76"/>
      <c r="Q4364" s="76"/>
      <c r="R4364" s="76"/>
      <c r="S4364" s="76"/>
      <c r="T4364" s="76"/>
      <c r="U4364" s="76"/>
      <c r="V4364" s="76"/>
      <c r="W4364" s="76"/>
      <c r="X4364" s="76"/>
    </row>
    <row r="4365" spans="1:24">
      <c r="A4365" s="135"/>
      <c r="B4365" s="54"/>
      <c r="C4365" s="54"/>
      <c r="D4365" s="77"/>
      <c r="E4365" s="92"/>
      <c r="F4365" s="54"/>
      <c r="G4365" s="77"/>
      <c r="H4365" s="54"/>
      <c r="I4365" s="89"/>
      <c r="J4365" s="54"/>
      <c r="K4365" s="75" t="s">
        <v>1501</v>
      </c>
      <c r="L4365" s="76">
        <f t="shared" ref="L4365:L4375" si="289">SUM(M4365:X4365)</f>
        <v>0</v>
      </c>
      <c r="M4365" s="76"/>
      <c r="N4365" s="76"/>
      <c r="O4365" s="76"/>
      <c r="P4365" s="76"/>
      <c r="Q4365" s="76"/>
      <c r="R4365" s="76"/>
      <c r="S4365" s="76"/>
      <c r="T4365" s="76"/>
      <c r="U4365" s="76"/>
      <c r="V4365" s="76"/>
      <c r="W4365" s="76"/>
      <c r="X4365" s="76"/>
    </row>
    <row r="4366" spans="1:24">
      <c r="A4366" s="135"/>
      <c r="B4366" s="54"/>
      <c r="C4366" s="80"/>
      <c r="D4366" s="81"/>
      <c r="E4366" s="93"/>
      <c r="F4366" s="80"/>
      <c r="G4366" s="81"/>
      <c r="H4366" s="80"/>
      <c r="I4366" s="90"/>
      <c r="J4366" s="80"/>
      <c r="K4366" s="84" t="s">
        <v>1502</v>
      </c>
      <c r="L4366" s="76">
        <f t="shared" si="289"/>
        <v>2</v>
      </c>
      <c r="M4366" s="76">
        <v>2</v>
      </c>
      <c r="N4366" s="76"/>
      <c r="O4366" s="76"/>
      <c r="P4366" s="76"/>
      <c r="Q4366" s="76"/>
      <c r="R4366" s="76"/>
      <c r="S4366" s="76"/>
      <c r="T4366" s="76"/>
      <c r="U4366" s="76"/>
      <c r="V4366" s="76"/>
      <c r="W4366" s="76"/>
      <c r="X4366" s="76"/>
    </row>
    <row r="4367" spans="1:24">
      <c r="A4367" s="135"/>
      <c r="B4367" s="54"/>
      <c r="C4367" s="46" t="s">
        <v>33</v>
      </c>
      <c r="D4367" s="58" t="s">
        <v>6659</v>
      </c>
      <c r="E4367" s="100" t="s">
        <v>6660</v>
      </c>
      <c r="F4367" s="46" t="s">
        <v>6661</v>
      </c>
      <c r="G4367" s="58" t="s">
        <v>6662</v>
      </c>
      <c r="H4367" s="46" t="s">
        <v>3953</v>
      </c>
      <c r="I4367" s="88">
        <v>17</v>
      </c>
      <c r="J4367" s="46" t="s">
        <v>1508</v>
      </c>
      <c r="K4367" s="75" t="s">
        <v>1509</v>
      </c>
      <c r="L4367" s="76">
        <f t="shared" si="289"/>
        <v>0</v>
      </c>
      <c r="M4367" s="76"/>
      <c r="N4367" s="76"/>
      <c r="O4367" s="76"/>
      <c r="P4367" s="76"/>
      <c r="Q4367" s="76"/>
      <c r="R4367" s="76"/>
      <c r="S4367" s="76"/>
      <c r="T4367" s="76"/>
      <c r="U4367" s="76"/>
      <c r="V4367" s="76"/>
      <c r="W4367" s="76"/>
      <c r="X4367" s="76"/>
    </row>
    <row r="4368" spans="1:24">
      <c r="A4368" s="135"/>
      <c r="B4368" s="54"/>
      <c r="C4368" s="54"/>
      <c r="D4368" s="77"/>
      <c r="E4368" s="92"/>
      <c r="F4368" s="54"/>
      <c r="G4368" s="77"/>
      <c r="H4368" s="54"/>
      <c r="I4368" s="89"/>
      <c r="J4368" s="54"/>
      <c r="K4368" s="75" t="s">
        <v>1501</v>
      </c>
      <c r="L4368" s="76">
        <f t="shared" si="289"/>
        <v>0</v>
      </c>
      <c r="M4368" s="76"/>
      <c r="N4368" s="76"/>
      <c r="O4368" s="76"/>
      <c r="P4368" s="76"/>
      <c r="Q4368" s="76"/>
      <c r="R4368" s="76"/>
      <c r="S4368" s="76"/>
      <c r="T4368" s="76"/>
      <c r="U4368" s="76"/>
      <c r="V4368" s="76"/>
      <c r="W4368" s="76"/>
      <c r="X4368" s="76"/>
    </row>
    <row r="4369" spans="1:24">
      <c r="A4369" s="135"/>
      <c r="B4369" s="54"/>
      <c r="C4369" s="80"/>
      <c r="D4369" s="81"/>
      <c r="E4369" s="93"/>
      <c r="F4369" s="80"/>
      <c r="G4369" s="81"/>
      <c r="H4369" s="80"/>
      <c r="I4369" s="90"/>
      <c r="J4369" s="80"/>
      <c r="K4369" s="84" t="s">
        <v>1502</v>
      </c>
      <c r="L4369" s="76">
        <f t="shared" si="289"/>
        <v>2</v>
      </c>
      <c r="M4369" s="76">
        <v>2</v>
      </c>
      <c r="N4369" s="76"/>
      <c r="O4369" s="76"/>
      <c r="P4369" s="76"/>
      <c r="Q4369" s="76"/>
      <c r="R4369" s="76"/>
      <c r="S4369" s="76"/>
      <c r="T4369" s="76"/>
      <c r="U4369" s="76"/>
      <c r="V4369" s="76"/>
      <c r="W4369" s="76"/>
      <c r="X4369" s="76"/>
    </row>
    <row r="4370" spans="1:24">
      <c r="A4370" s="135"/>
      <c r="B4370" s="54"/>
      <c r="C4370" s="46" t="s">
        <v>33</v>
      </c>
      <c r="D4370" s="58" t="s">
        <v>6663</v>
      </c>
      <c r="E4370" s="100" t="s">
        <v>6664</v>
      </c>
      <c r="F4370" s="46" t="s">
        <v>6665</v>
      </c>
      <c r="G4370" s="58" t="s">
        <v>6666</v>
      </c>
      <c r="H4370" s="46" t="s">
        <v>6667</v>
      </c>
      <c r="I4370" s="88">
        <v>1.49</v>
      </c>
      <c r="J4370" s="46" t="s">
        <v>1508</v>
      </c>
      <c r="K4370" s="75" t="s">
        <v>1509</v>
      </c>
      <c r="L4370" s="76">
        <f t="shared" si="289"/>
        <v>0</v>
      </c>
      <c r="M4370" s="76"/>
      <c r="N4370" s="76"/>
      <c r="O4370" s="76"/>
      <c r="P4370" s="76"/>
      <c r="Q4370" s="76"/>
      <c r="R4370" s="76"/>
      <c r="S4370" s="76"/>
      <c r="T4370" s="76"/>
      <c r="U4370" s="76"/>
      <c r="V4370" s="76"/>
      <c r="W4370" s="76"/>
      <c r="X4370" s="76"/>
    </row>
    <row r="4371" spans="1:24">
      <c r="A4371" s="135"/>
      <c r="B4371" s="54"/>
      <c r="C4371" s="54"/>
      <c r="D4371" s="77"/>
      <c r="E4371" s="92"/>
      <c r="F4371" s="54"/>
      <c r="G4371" s="77"/>
      <c r="H4371" s="54"/>
      <c r="I4371" s="89"/>
      <c r="J4371" s="54"/>
      <c r="K4371" s="75" t="s">
        <v>1501</v>
      </c>
      <c r="L4371" s="76">
        <f t="shared" si="289"/>
        <v>0</v>
      </c>
      <c r="M4371" s="76"/>
      <c r="N4371" s="76"/>
      <c r="O4371" s="76"/>
      <c r="P4371" s="76"/>
      <c r="Q4371" s="76"/>
      <c r="R4371" s="76"/>
      <c r="S4371" s="76"/>
      <c r="T4371" s="76"/>
      <c r="U4371" s="76"/>
      <c r="V4371" s="76"/>
      <c r="W4371" s="76"/>
      <c r="X4371" s="76"/>
    </row>
    <row r="4372" spans="1:24">
      <c r="A4372" s="135"/>
      <c r="B4372" s="54"/>
      <c r="C4372" s="80"/>
      <c r="D4372" s="81"/>
      <c r="E4372" s="93"/>
      <c r="F4372" s="80"/>
      <c r="G4372" s="81"/>
      <c r="H4372" s="80"/>
      <c r="I4372" s="90"/>
      <c r="J4372" s="80"/>
      <c r="K4372" s="84" t="s">
        <v>1502</v>
      </c>
      <c r="L4372" s="76">
        <f t="shared" si="289"/>
        <v>2</v>
      </c>
      <c r="M4372" s="76">
        <v>2</v>
      </c>
      <c r="N4372" s="76"/>
      <c r="O4372" s="76"/>
      <c r="P4372" s="76"/>
      <c r="Q4372" s="76"/>
      <c r="R4372" s="76"/>
      <c r="S4372" s="76"/>
      <c r="T4372" s="76"/>
      <c r="U4372" s="76"/>
      <c r="V4372" s="76"/>
      <c r="W4372" s="76"/>
      <c r="X4372" s="76"/>
    </row>
    <row r="4373" spans="1:24">
      <c r="A4373" s="135"/>
      <c r="B4373" s="54"/>
      <c r="C4373" s="46" t="s">
        <v>33</v>
      </c>
      <c r="D4373" s="58" t="s">
        <v>6668</v>
      </c>
      <c r="E4373" s="100" t="s">
        <v>6669</v>
      </c>
      <c r="F4373" s="46" t="s">
        <v>6670</v>
      </c>
      <c r="G4373" s="58" t="s">
        <v>6671</v>
      </c>
      <c r="H4373" s="46" t="s">
        <v>6672</v>
      </c>
      <c r="I4373" s="88">
        <v>5</v>
      </c>
      <c r="J4373" s="46" t="s">
        <v>1508</v>
      </c>
      <c r="K4373" s="75" t="s">
        <v>1509</v>
      </c>
      <c r="L4373" s="76">
        <f t="shared" si="289"/>
        <v>0</v>
      </c>
      <c r="M4373" s="76"/>
      <c r="N4373" s="76"/>
      <c r="O4373" s="76"/>
      <c r="P4373" s="76"/>
      <c r="Q4373" s="76"/>
      <c r="R4373" s="76"/>
      <c r="S4373" s="76"/>
      <c r="T4373" s="76"/>
      <c r="U4373" s="76"/>
      <c r="V4373" s="76"/>
      <c r="W4373" s="76"/>
      <c r="X4373" s="76"/>
    </row>
    <row r="4374" spans="1:24">
      <c r="A4374" s="135"/>
      <c r="B4374" s="54"/>
      <c r="C4374" s="54"/>
      <c r="D4374" s="77"/>
      <c r="E4374" s="92"/>
      <c r="F4374" s="54"/>
      <c r="G4374" s="77"/>
      <c r="H4374" s="54"/>
      <c r="I4374" s="89"/>
      <c r="J4374" s="54"/>
      <c r="K4374" s="75" t="s">
        <v>1501</v>
      </c>
      <c r="L4374" s="76">
        <f t="shared" si="289"/>
        <v>0</v>
      </c>
      <c r="M4374" s="76"/>
      <c r="N4374" s="76"/>
      <c r="O4374" s="76"/>
      <c r="P4374" s="76"/>
      <c r="Q4374" s="76"/>
      <c r="R4374" s="76"/>
      <c r="S4374" s="76"/>
      <c r="T4374" s="76"/>
      <c r="U4374" s="76"/>
      <c r="V4374" s="76"/>
      <c r="W4374" s="76"/>
      <c r="X4374" s="76"/>
    </row>
    <row r="4375" spans="1:24">
      <c r="A4375" s="135"/>
      <c r="B4375" s="54"/>
      <c r="C4375" s="80"/>
      <c r="D4375" s="81"/>
      <c r="E4375" s="93"/>
      <c r="F4375" s="80"/>
      <c r="G4375" s="81"/>
      <c r="H4375" s="80"/>
      <c r="I4375" s="90"/>
      <c r="J4375" s="80"/>
      <c r="K4375" s="84" t="s">
        <v>1502</v>
      </c>
      <c r="L4375" s="76">
        <f t="shared" si="289"/>
        <v>2</v>
      </c>
      <c r="M4375" s="76">
        <v>2</v>
      </c>
      <c r="N4375" s="76"/>
      <c r="O4375" s="76"/>
      <c r="P4375" s="76"/>
      <c r="Q4375" s="76"/>
      <c r="R4375" s="76"/>
      <c r="S4375" s="76"/>
      <c r="T4375" s="76"/>
      <c r="U4375" s="76"/>
      <c r="V4375" s="76"/>
      <c r="W4375" s="76"/>
      <c r="X4375" s="76"/>
    </row>
    <row r="4376" spans="1:24">
      <c r="A4376" s="135"/>
      <c r="B4376" s="54"/>
      <c r="C4376" s="46" t="s">
        <v>33</v>
      </c>
      <c r="D4376" s="58" t="s">
        <v>6673</v>
      </c>
      <c r="E4376" s="100" t="s">
        <v>6674</v>
      </c>
      <c r="F4376" s="46" t="s">
        <v>6675</v>
      </c>
      <c r="G4376" s="58" t="s">
        <v>6676</v>
      </c>
      <c r="H4376" s="46" t="s">
        <v>6677</v>
      </c>
      <c r="I4376" s="88">
        <v>12.1</v>
      </c>
      <c r="J4376" s="46" t="s">
        <v>1508</v>
      </c>
      <c r="K4376" s="75" t="s">
        <v>1509</v>
      </c>
      <c r="L4376" s="76">
        <f>SUM(M4376:X4376)</f>
        <v>0</v>
      </c>
      <c r="M4376" s="76"/>
      <c r="N4376" s="76"/>
      <c r="O4376" s="76"/>
      <c r="P4376" s="76"/>
      <c r="Q4376" s="76"/>
      <c r="R4376" s="76"/>
      <c r="S4376" s="76"/>
      <c r="T4376" s="76"/>
      <c r="U4376" s="76"/>
      <c r="V4376" s="76"/>
      <c r="W4376" s="76"/>
      <c r="X4376" s="76"/>
    </row>
    <row r="4377" spans="1:24">
      <c r="A4377" s="135"/>
      <c r="B4377" s="54"/>
      <c r="C4377" s="54"/>
      <c r="D4377" s="77"/>
      <c r="E4377" s="92"/>
      <c r="F4377" s="54"/>
      <c r="G4377" s="77"/>
      <c r="H4377" s="54"/>
      <c r="I4377" s="89"/>
      <c r="J4377" s="54"/>
      <c r="K4377" s="75" t="s">
        <v>1501</v>
      </c>
      <c r="L4377" s="76">
        <f t="shared" ref="L4377:L4390" si="290">SUM(M4377:X4377)</f>
        <v>0</v>
      </c>
      <c r="M4377" s="76"/>
      <c r="N4377" s="76"/>
      <c r="O4377" s="76"/>
      <c r="P4377" s="76"/>
      <c r="Q4377" s="76"/>
      <c r="R4377" s="76"/>
      <c r="S4377" s="76"/>
      <c r="T4377" s="76"/>
      <c r="U4377" s="76"/>
      <c r="V4377" s="76"/>
      <c r="W4377" s="76"/>
      <c r="X4377" s="76"/>
    </row>
    <row r="4378" spans="1:24">
      <c r="A4378" s="135"/>
      <c r="B4378" s="54"/>
      <c r="C4378" s="80"/>
      <c r="D4378" s="81"/>
      <c r="E4378" s="93"/>
      <c r="F4378" s="80"/>
      <c r="G4378" s="81"/>
      <c r="H4378" s="80"/>
      <c r="I4378" s="90"/>
      <c r="J4378" s="80"/>
      <c r="K4378" s="84" t="s">
        <v>1502</v>
      </c>
      <c r="L4378" s="76">
        <f t="shared" si="290"/>
        <v>7</v>
      </c>
      <c r="M4378" s="76">
        <v>7</v>
      </c>
      <c r="N4378" s="76"/>
      <c r="O4378" s="76"/>
      <c r="P4378" s="76"/>
      <c r="Q4378" s="76"/>
      <c r="R4378" s="76"/>
      <c r="S4378" s="76"/>
      <c r="T4378" s="76"/>
      <c r="U4378" s="76"/>
      <c r="V4378" s="76"/>
      <c r="W4378" s="76"/>
      <c r="X4378" s="76"/>
    </row>
    <row r="4379" spans="1:24">
      <c r="A4379" s="135"/>
      <c r="B4379" s="54"/>
      <c r="C4379" s="46" t="s">
        <v>33</v>
      </c>
      <c r="D4379" s="58" t="s">
        <v>6678</v>
      </c>
      <c r="E4379" s="100" t="s">
        <v>6679</v>
      </c>
      <c r="F4379" s="46" t="s">
        <v>6680</v>
      </c>
      <c r="G4379" s="58" t="s">
        <v>6681</v>
      </c>
      <c r="H4379" s="46" t="s">
        <v>6682</v>
      </c>
      <c r="I4379" s="88">
        <v>34</v>
      </c>
      <c r="J4379" s="46" t="s">
        <v>1508</v>
      </c>
      <c r="K4379" s="75" t="s">
        <v>1509</v>
      </c>
      <c r="L4379" s="76">
        <f t="shared" si="290"/>
        <v>0</v>
      </c>
      <c r="M4379" s="76"/>
      <c r="N4379" s="76"/>
      <c r="O4379" s="76"/>
      <c r="P4379" s="76"/>
      <c r="Q4379" s="76"/>
      <c r="R4379" s="76"/>
      <c r="S4379" s="76"/>
      <c r="T4379" s="76"/>
      <c r="U4379" s="76"/>
      <c r="V4379" s="76"/>
      <c r="W4379" s="76"/>
      <c r="X4379" s="76"/>
    </row>
    <row r="4380" spans="1:24">
      <c r="A4380" s="135"/>
      <c r="B4380" s="54"/>
      <c r="C4380" s="54"/>
      <c r="D4380" s="77"/>
      <c r="E4380" s="92"/>
      <c r="F4380" s="54"/>
      <c r="G4380" s="77"/>
      <c r="H4380" s="54"/>
      <c r="I4380" s="89"/>
      <c r="J4380" s="54"/>
      <c r="K4380" s="75" t="s">
        <v>1501</v>
      </c>
      <c r="L4380" s="76">
        <f t="shared" si="290"/>
        <v>0</v>
      </c>
      <c r="M4380" s="76"/>
      <c r="N4380" s="76"/>
      <c r="O4380" s="76"/>
      <c r="P4380" s="76"/>
      <c r="Q4380" s="76"/>
      <c r="R4380" s="76"/>
      <c r="S4380" s="76"/>
      <c r="T4380" s="76"/>
      <c r="U4380" s="76"/>
      <c r="V4380" s="76"/>
      <c r="W4380" s="76"/>
      <c r="X4380" s="76"/>
    </row>
    <row r="4381" spans="1:24">
      <c r="A4381" s="135"/>
      <c r="B4381" s="54"/>
      <c r="C4381" s="80"/>
      <c r="D4381" s="81"/>
      <c r="E4381" s="93"/>
      <c r="F4381" s="80"/>
      <c r="G4381" s="81"/>
      <c r="H4381" s="80"/>
      <c r="I4381" s="90"/>
      <c r="J4381" s="80"/>
      <c r="K4381" s="84" t="s">
        <v>1502</v>
      </c>
      <c r="L4381" s="76">
        <f t="shared" si="290"/>
        <v>2</v>
      </c>
      <c r="M4381" s="76">
        <v>2</v>
      </c>
      <c r="N4381" s="76"/>
      <c r="O4381" s="76"/>
      <c r="P4381" s="76"/>
      <c r="Q4381" s="76"/>
      <c r="R4381" s="76"/>
      <c r="S4381" s="76"/>
      <c r="T4381" s="76"/>
      <c r="U4381" s="76"/>
      <c r="V4381" s="76"/>
      <c r="W4381" s="76"/>
      <c r="X4381" s="76"/>
    </row>
    <row r="4382" spans="1:24">
      <c r="A4382" s="135"/>
      <c r="B4382" s="54"/>
      <c r="C4382" s="46" t="s">
        <v>33</v>
      </c>
      <c r="D4382" s="58" t="s">
        <v>6683</v>
      </c>
      <c r="E4382" s="100" t="s">
        <v>6684</v>
      </c>
      <c r="F4382" s="46" t="s">
        <v>6685</v>
      </c>
      <c r="G4382" s="58" t="s">
        <v>6686</v>
      </c>
      <c r="H4382" s="46" t="s">
        <v>6687</v>
      </c>
      <c r="I4382" s="88">
        <v>7340</v>
      </c>
      <c r="J4382" s="46" t="s">
        <v>1508</v>
      </c>
      <c r="K4382" s="75" t="s">
        <v>1509</v>
      </c>
      <c r="L4382" s="76">
        <f t="shared" si="290"/>
        <v>0</v>
      </c>
      <c r="M4382" s="76"/>
      <c r="N4382" s="76"/>
      <c r="O4382" s="76"/>
      <c r="P4382" s="76"/>
      <c r="Q4382" s="76"/>
      <c r="R4382" s="76"/>
      <c r="S4382" s="76"/>
      <c r="T4382" s="76"/>
      <c r="U4382" s="76"/>
      <c r="V4382" s="76"/>
      <c r="W4382" s="76"/>
      <c r="X4382" s="76"/>
    </row>
    <row r="4383" spans="1:24">
      <c r="A4383" s="135"/>
      <c r="B4383" s="54"/>
      <c r="C4383" s="54"/>
      <c r="D4383" s="77"/>
      <c r="E4383" s="92"/>
      <c r="F4383" s="54"/>
      <c r="G4383" s="77"/>
      <c r="H4383" s="54"/>
      <c r="I4383" s="89"/>
      <c r="J4383" s="54"/>
      <c r="K4383" s="75" t="s">
        <v>1501</v>
      </c>
      <c r="L4383" s="76">
        <f t="shared" si="290"/>
        <v>0</v>
      </c>
      <c r="M4383" s="76"/>
      <c r="N4383" s="76"/>
      <c r="O4383" s="76"/>
      <c r="P4383" s="76"/>
      <c r="Q4383" s="76"/>
      <c r="R4383" s="76"/>
      <c r="S4383" s="76"/>
      <c r="T4383" s="76"/>
      <c r="U4383" s="76"/>
      <c r="V4383" s="76"/>
      <c r="W4383" s="76"/>
      <c r="X4383" s="76"/>
    </row>
    <row r="4384" spans="1:24">
      <c r="A4384" s="135"/>
      <c r="B4384" s="54"/>
      <c r="C4384" s="80"/>
      <c r="D4384" s="81"/>
      <c r="E4384" s="93"/>
      <c r="F4384" s="80"/>
      <c r="G4384" s="81"/>
      <c r="H4384" s="80"/>
      <c r="I4384" s="90"/>
      <c r="J4384" s="80"/>
      <c r="K4384" s="84" t="s">
        <v>1502</v>
      </c>
      <c r="L4384" s="76">
        <f t="shared" si="290"/>
        <v>2</v>
      </c>
      <c r="M4384" s="76">
        <v>2</v>
      </c>
      <c r="N4384" s="76"/>
      <c r="O4384" s="76"/>
      <c r="P4384" s="76"/>
      <c r="Q4384" s="76"/>
      <c r="R4384" s="76"/>
      <c r="S4384" s="76"/>
      <c r="T4384" s="76"/>
      <c r="U4384" s="76"/>
      <c r="V4384" s="76"/>
      <c r="W4384" s="76"/>
      <c r="X4384" s="76"/>
    </row>
    <row r="4385" spans="1:24">
      <c r="A4385" s="135"/>
      <c r="B4385" s="54"/>
      <c r="C4385" s="46" t="s">
        <v>33</v>
      </c>
      <c r="D4385" s="58" t="s">
        <v>6688</v>
      </c>
      <c r="E4385" s="100" t="s">
        <v>6689</v>
      </c>
      <c r="F4385" s="46" t="s">
        <v>6690</v>
      </c>
      <c r="G4385" s="58" t="s">
        <v>6691</v>
      </c>
      <c r="H4385" s="46" t="s">
        <v>6692</v>
      </c>
      <c r="I4385" s="88">
        <v>0</v>
      </c>
      <c r="J4385" s="46" t="s">
        <v>1508</v>
      </c>
      <c r="K4385" s="75" t="s">
        <v>1509</v>
      </c>
      <c r="L4385" s="76">
        <f t="shared" si="290"/>
        <v>0</v>
      </c>
      <c r="M4385" s="76"/>
      <c r="N4385" s="76"/>
      <c r="O4385" s="76"/>
      <c r="P4385" s="76"/>
      <c r="Q4385" s="76"/>
      <c r="R4385" s="76"/>
      <c r="S4385" s="76"/>
      <c r="T4385" s="76"/>
      <c r="U4385" s="76"/>
      <c r="V4385" s="76"/>
      <c r="W4385" s="76"/>
      <c r="X4385" s="76"/>
    </row>
    <row r="4386" spans="1:24">
      <c r="A4386" s="135"/>
      <c r="B4386" s="54"/>
      <c r="C4386" s="54"/>
      <c r="D4386" s="77"/>
      <c r="E4386" s="92"/>
      <c r="F4386" s="54"/>
      <c r="G4386" s="77"/>
      <c r="H4386" s="54"/>
      <c r="I4386" s="89"/>
      <c r="J4386" s="54"/>
      <c r="K4386" s="75" t="s">
        <v>1501</v>
      </c>
      <c r="L4386" s="76">
        <f t="shared" si="290"/>
        <v>0</v>
      </c>
      <c r="M4386" s="76"/>
      <c r="N4386" s="76"/>
      <c r="O4386" s="76"/>
      <c r="P4386" s="76"/>
      <c r="Q4386" s="76"/>
      <c r="R4386" s="76"/>
      <c r="S4386" s="76"/>
      <c r="T4386" s="76"/>
      <c r="U4386" s="76"/>
      <c r="V4386" s="76"/>
      <c r="W4386" s="76"/>
      <c r="X4386" s="76"/>
    </row>
    <row r="4387" spans="1:24">
      <c r="A4387" s="135"/>
      <c r="B4387" s="54"/>
      <c r="C4387" s="80"/>
      <c r="D4387" s="81"/>
      <c r="E4387" s="93"/>
      <c r="F4387" s="80"/>
      <c r="G4387" s="81"/>
      <c r="H4387" s="80"/>
      <c r="I4387" s="90"/>
      <c r="J4387" s="80"/>
      <c r="K4387" s="84" t="s">
        <v>1502</v>
      </c>
      <c r="L4387" s="76">
        <f t="shared" si="290"/>
        <v>2</v>
      </c>
      <c r="M4387" s="76">
        <v>2</v>
      </c>
      <c r="N4387" s="76"/>
      <c r="O4387" s="76"/>
      <c r="P4387" s="76"/>
      <c r="Q4387" s="76"/>
      <c r="R4387" s="76"/>
      <c r="S4387" s="76"/>
      <c r="T4387" s="76"/>
      <c r="U4387" s="76"/>
      <c r="V4387" s="76"/>
      <c r="W4387" s="76"/>
      <c r="X4387" s="76"/>
    </row>
    <row r="4388" spans="1:24">
      <c r="A4388" s="135"/>
      <c r="B4388" s="54"/>
      <c r="C4388" s="46" t="s">
        <v>33</v>
      </c>
      <c r="D4388" s="58" t="s">
        <v>6693</v>
      </c>
      <c r="E4388" s="100" t="s">
        <v>6694</v>
      </c>
      <c r="F4388" s="46" t="s">
        <v>6695</v>
      </c>
      <c r="G4388" s="58" t="s">
        <v>6696</v>
      </c>
      <c r="H4388" s="46" t="s">
        <v>3953</v>
      </c>
      <c r="I4388" s="88">
        <v>0</v>
      </c>
      <c r="J4388" s="46" t="s">
        <v>1508</v>
      </c>
      <c r="K4388" s="75" t="s">
        <v>1509</v>
      </c>
      <c r="L4388" s="76">
        <f t="shared" si="290"/>
        <v>0</v>
      </c>
      <c r="M4388" s="76"/>
      <c r="N4388" s="76"/>
      <c r="O4388" s="76"/>
      <c r="P4388" s="76"/>
      <c r="Q4388" s="76"/>
      <c r="R4388" s="76"/>
      <c r="S4388" s="76"/>
      <c r="T4388" s="76"/>
      <c r="U4388" s="76"/>
      <c r="V4388" s="76"/>
      <c r="W4388" s="76"/>
      <c r="X4388" s="76"/>
    </row>
    <row r="4389" spans="1:24">
      <c r="A4389" s="135"/>
      <c r="B4389" s="54"/>
      <c r="C4389" s="54"/>
      <c r="D4389" s="77"/>
      <c r="E4389" s="92"/>
      <c r="F4389" s="54"/>
      <c r="G4389" s="77"/>
      <c r="H4389" s="54"/>
      <c r="I4389" s="89"/>
      <c r="J4389" s="54"/>
      <c r="K4389" s="75" t="s">
        <v>1501</v>
      </c>
      <c r="L4389" s="76">
        <f t="shared" si="290"/>
        <v>0</v>
      </c>
      <c r="M4389" s="76"/>
      <c r="N4389" s="76"/>
      <c r="O4389" s="76"/>
      <c r="P4389" s="76"/>
      <c r="Q4389" s="76"/>
      <c r="R4389" s="76"/>
      <c r="S4389" s="76"/>
      <c r="T4389" s="76"/>
      <c r="U4389" s="76"/>
      <c r="V4389" s="76"/>
      <c r="W4389" s="76"/>
      <c r="X4389" s="76"/>
    </row>
    <row r="4390" spans="1:24">
      <c r="A4390" s="135"/>
      <c r="B4390" s="54"/>
      <c r="C4390" s="80"/>
      <c r="D4390" s="81"/>
      <c r="E4390" s="93"/>
      <c r="F4390" s="80"/>
      <c r="G4390" s="81"/>
      <c r="H4390" s="80"/>
      <c r="I4390" s="90"/>
      <c r="J4390" s="80"/>
      <c r="K4390" s="84" t="s">
        <v>1502</v>
      </c>
      <c r="L4390" s="76">
        <f t="shared" si="290"/>
        <v>2</v>
      </c>
      <c r="M4390" s="76">
        <v>2</v>
      </c>
      <c r="N4390" s="76"/>
      <c r="O4390" s="76"/>
      <c r="P4390" s="76"/>
      <c r="Q4390" s="76"/>
      <c r="R4390" s="76"/>
      <c r="S4390" s="76"/>
      <c r="T4390" s="76"/>
      <c r="U4390" s="76"/>
      <c r="V4390" s="76"/>
      <c r="W4390" s="76"/>
      <c r="X4390" s="76"/>
    </row>
    <row r="4391" spans="1:24">
      <c r="A4391" s="135"/>
      <c r="B4391" s="54"/>
      <c r="C4391" s="46" t="s">
        <v>33</v>
      </c>
      <c r="D4391" s="58" t="s">
        <v>6697</v>
      </c>
      <c r="E4391" s="100" t="s">
        <v>6698</v>
      </c>
      <c r="F4391" s="46" t="s">
        <v>6699</v>
      </c>
      <c r="G4391" s="58" t="s">
        <v>6700</v>
      </c>
      <c r="H4391" s="46" t="s">
        <v>6701</v>
      </c>
      <c r="I4391" s="88">
        <v>5795</v>
      </c>
      <c r="J4391" s="46" t="s">
        <v>1508</v>
      </c>
      <c r="K4391" s="75" t="s">
        <v>1509</v>
      </c>
      <c r="L4391" s="76">
        <f>SUM(M4391:X4391)</f>
        <v>0</v>
      </c>
      <c r="M4391" s="76"/>
      <c r="N4391" s="76"/>
      <c r="O4391" s="76"/>
      <c r="P4391" s="76"/>
      <c r="Q4391" s="76"/>
      <c r="R4391" s="76"/>
      <c r="S4391" s="76"/>
      <c r="T4391" s="76"/>
      <c r="U4391" s="76"/>
      <c r="V4391" s="76"/>
      <c r="W4391" s="76"/>
      <c r="X4391" s="76"/>
    </row>
    <row r="4392" spans="1:24">
      <c r="A4392" s="135"/>
      <c r="B4392" s="54"/>
      <c r="C4392" s="54"/>
      <c r="D4392" s="77"/>
      <c r="E4392" s="92"/>
      <c r="F4392" s="54"/>
      <c r="G4392" s="77"/>
      <c r="H4392" s="54"/>
      <c r="I4392" s="89"/>
      <c r="J4392" s="54"/>
      <c r="K4392" s="75" t="s">
        <v>1501</v>
      </c>
      <c r="L4392" s="76">
        <f t="shared" ref="L4392:L4447" si="291">SUM(M4392:X4392)</f>
        <v>0</v>
      </c>
      <c r="M4392" s="76"/>
      <c r="N4392" s="76"/>
      <c r="O4392" s="76"/>
      <c r="P4392" s="76"/>
      <c r="Q4392" s="76"/>
      <c r="R4392" s="76"/>
      <c r="S4392" s="76"/>
      <c r="T4392" s="76"/>
      <c r="U4392" s="76"/>
      <c r="V4392" s="76"/>
      <c r="W4392" s="76"/>
      <c r="X4392" s="76"/>
    </row>
    <row r="4393" spans="1:24">
      <c r="A4393" s="135"/>
      <c r="B4393" s="54"/>
      <c r="C4393" s="80"/>
      <c r="D4393" s="81"/>
      <c r="E4393" s="93"/>
      <c r="F4393" s="80"/>
      <c r="G4393" s="81"/>
      <c r="H4393" s="80"/>
      <c r="I4393" s="90"/>
      <c r="J4393" s="80"/>
      <c r="K4393" s="84" t="s">
        <v>1502</v>
      </c>
      <c r="L4393" s="76">
        <f t="shared" si="291"/>
        <v>7</v>
      </c>
      <c r="M4393" s="76"/>
      <c r="N4393" s="76">
        <v>3</v>
      </c>
      <c r="O4393" s="76"/>
      <c r="P4393" s="76"/>
      <c r="Q4393" s="76"/>
      <c r="R4393" s="76"/>
      <c r="S4393" s="76">
        <v>4</v>
      </c>
      <c r="T4393" s="76"/>
      <c r="U4393" s="76"/>
      <c r="V4393" s="76"/>
      <c r="W4393" s="76"/>
      <c r="X4393" s="76"/>
    </row>
    <row r="4394" spans="1:24">
      <c r="A4394" s="135"/>
      <c r="B4394" s="54"/>
      <c r="C4394" s="46" t="s">
        <v>33</v>
      </c>
      <c r="D4394" s="58" t="s">
        <v>6702</v>
      </c>
      <c r="E4394" s="100" t="s">
        <v>6703</v>
      </c>
      <c r="F4394" s="46" t="s">
        <v>6704</v>
      </c>
      <c r="G4394" s="58" t="s">
        <v>6705</v>
      </c>
      <c r="H4394" s="46" t="s">
        <v>6706</v>
      </c>
      <c r="I4394" s="88">
        <v>0</v>
      </c>
      <c r="J4394" s="46" t="s">
        <v>1508</v>
      </c>
      <c r="K4394" s="75" t="s">
        <v>1509</v>
      </c>
      <c r="L4394" s="76">
        <f t="shared" si="291"/>
        <v>0</v>
      </c>
      <c r="M4394" s="76"/>
      <c r="N4394" s="76"/>
      <c r="O4394" s="76"/>
      <c r="P4394" s="76"/>
      <c r="Q4394" s="76"/>
      <c r="R4394" s="76"/>
      <c r="S4394" s="76"/>
      <c r="T4394" s="76"/>
      <c r="U4394" s="76"/>
      <c r="V4394" s="76"/>
      <c r="W4394" s="76"/>
      <c r="X4394" s="76"/>
    </row>
    <row r="4395" spans="1:24">
      <c r="A4395" s="135"/>
      <c r="B4395" s="54"/>
      <c r="C4395" s="54"/>
      <c r="D4395" s="77"/>
      <c r="E4395" s="92"/>
      <c r="F4395" s="54"/>
      <c r="G4395" s="77"/>
      <c r="H4395" s="54"/>
      <c r="I4395" s="89"/>
      <c r="J4395" s="54"/>
      <c r="K4395" s="75" t="s">
        <v>1501</v>
      </c>
      <c r="L4395" s="76">
        <f t="shared" si="291"/>
        <v>0</v>
      </c>
      <c r="M4395" s="76"/>
      <c r="N4395" s="76"/>
      <c r="O4395" s="76"/>
      <c r="P4395" s="76"/>
      <c r="Q4395" s="76"/>
      <c r="R4395" s="76"/>
      <c r="S4395" s="76"/>
      <c r="T4395" s="76"/>
      <c r="U4395" s="76"/>
      <c r="V4395" s="76"/>
      <c r="W4395" s="76"/>
      <c r="X4395" s="76"/>
    </row>
    <row r="4396" spans="1:24">
      <c r="A4396" s="135"/>
      <c r="B4396" s="54"/>
      <c r="C4396" s="80"/>
      <c r="D4396" s="81"/>
      <c r="E4396" s="93"/>
      <c r="F4396" s="80"/>
      <c r="G4396" s="81"/>
      <c r="H4396" s="80"/>
      <c r="I4396" s="90"/>
      <c r="J4396" s="80"/>
      <c r="K4396" s="84" t="s">
        <v>1502</v>
      </c>
      <c r="L4396" s="76">
        <f t="shared" si="291"/>
        <v>2</v>
      </c>
      <c r="M4396" s="76">
        <v>2</v>
      </c>
      <c r="N4396" s="76"/>
      <c r="O4396" s="76"/>
      <c r="P4396" s="76"/>
      <c r="Q4396" s="76"/>
      <c r="R4396" s="76"/>
      <c r="S4396" s="76"/>
      <c r="T4396" s="76"/>
      <c r="U4396" s="76"/>
      <c r="V4396" s="76"/>
      <c r="W4396" s="76"/>
      <c r="X4396" s="76"/>
    </row>
    <row r="4397" spans="1:24">
      <c r="A4397" s="135"/>
      <c r="B4397" s="54"/>
      <c r="C4397" s="46" t="s">
        <v>33</v>
      </c>
      <c r="D4397" s="58" t="s">
        <v>6707</v>
      </c>
      <c r="E4397" s="100" t="s">
        <v>6708</v>
      </c>
      <c r="F4397" s="46" t="s">
        <v>6709</v>
      </c>
      <c r="G4397" s="58" t="s">
        <v>6710</v>
      </c>
      <c r="H4397" s="46" t="s">
        <v>6711</v>
      </c>
      <c r="I4397" s="88">
        <v>0</v>
      </c>
      <c r="J4397" s="46" t="s">
        <v>1508</v>
      </c>
      <c r="K4397" s="75" t="s">
        <v>1509</v>
      </c>
      <c r="L4397" s="76">
        <f t="shared" si="291"/>
        <v>0</v>
      </c>
      <c r="M4397" s="76"/>
      <c r="N4397" s="76"/>
      <c r="O4397" s="76"/>
      <c r="P4397" s="76"/>
      <c r="Q4397" s="76"/>
      <c r="R4397" s="76"/>
      <c r="S4397" s="76"/>
      <c r="T4397" s="76"/>
      <c r="U4397" s="76"/>
      <c r="V4397" s="76"/>
      <c r="W4397" s="76"/>
      <c r="X4397" s="76"/>
    </row>
    <row r="4398" spans="1:24">
      <c r="A4398" s="135"/>
      <c r="B4398" s="54"/>
      <c r="C4398" s="54"/>
      <c r="D4398" s="77"/>
      <c r="E4398" s="92"/>
      <c r="F4398" s="54"/>
      <c r="G4398" s="77"/>
      <c r="H4398" s="54"/>
      <c r="I4398" s="89"/>
      <c r="J4398" s="54"/>
      <c r="K4398" s="75" t="s">
        <v>1501</v>
      </c>
      <c r="L4398" s="76">
        <f t="shared" si="291"/>
        <v>0</v>
      </c>
      <c r="M4398" s="76"/>
      <c r="N4398" s="76"/>
      <c r="O4398" s="76"/>
      <c r="P4398" s="76"/>
      <c r="Q4398" s="76"/>
      <c r="R4398" s="76"/>
      <c r="S4398" s="76"/>
      <c r="T4398" s="76"/>
      <c r="U4398" s="76"/>
      <c r="V4398" s="76"/>
      <c r="W4398" s="76"/>
      <c r="X4398" s="76"/>
    </row>
    <row r="4399" spans="1:24">
      <c r="A4399" s="135"/>
      <c r="B4399" s="54"/>
      <c r="C4399" s="80"/>
      <c r="D4399" s="81"/>
      <c r="E4399" s="93"/>
      <c r="F4399" s="80"/>
      <c r="G4399" s="81"/>
      <c r="H4399" s="80"/>
      <c r="I4399" s="90"/>
      <c r="J4399" s="80"/>
      <c r="K4399" s="84" t="s">
        <v>1502</v>
      </c>
      <c r="L4399" s="76">
        <f t="shared" si="291"/>
        <v>4</v>
      </c>
      <c r="M4399" s="76"/>
      <c r="N4399" s="76"/>
      <c r="O4399" s="76">
        <v>4</v>
      </c>
      <c r="P4399" s="76"/>
      <c r="Q4399" s="76"/>
      <c r="R4399" s="76"/>
      <c r="S4399" s="76"/>
      <c r="T4399" s="76"/>
      <c r="U4399" s="76"/>
      <c r="V4399" s="76"/>
      <c r="W4399" s="76"/>
      <c r="X4399" s="76"/>
    </row>
    <row r="4400" spans="1:24">
      <c r="A4400" s="135"/>
      <c r="B4400" s="54"/>
      <c r="C4400" s="46" t="s">
        <v>33</v>
      </c>
      <c r="D4400" s="58" t="s">
        <v>6712</v>
      </c>
      <c r="E4400" s="100" t="s">
        <v>6713</v>
      </c>
      <c r="F4400" s="46" t="s">
        <v>6714</v>
      </c>
      <c r="G4400" s="58" t="s">
        <v>6715</v>
      </c>
      <c r="H4400" s="46" t="s">
        <v>6716</v>
      </c>
      <c r="I4400" s="88">
        <v>22</v>
      </c>
      <c r="J4400" s="46" t="s">
        <v>1508</v>
      </c>
      <c r="K4400" s="75" t="s">
        <v>1509</v>
      </c>
      <c r="L4400" s="76">
        <f t="shared" si="291"/>
        <v>0</v>
      </c>
      <c r="M4400" s="76"/>
      <c r="N4400" s="76"/>
      <c r="O4400" s="76"/>
      <c r="P4400" s="76"/>
      <c r="Q4400" s="76"/>
      <c r="R4400" s="76"/>
      <c r="S4400" s="76"/>
      <c r="T4400" s="76"/>
      <c r="U4400" s="76"/>
      <c r="V4400" s="76"/>
      <c r="W4400" s="76"/>
      <c r="X4400" s="76"/>
    </row>
    <row r="4401" spans="1:24">
      <c r="A4401" s="135"/>
      <c r="B4401" s="54"/>
      <c r="C4401" s="54"/>
      <c r="D4401" s="77"/>
      <c r="E4401" s="92"/>
      <c r="F4401" s="54"/>
      <c r="G4401" s="77"/>
      <c r="H4401" s="54"/>
      <c r="I4401" s="89"/>
      <c r="J4401" s="54"/>
      <c r="K4401" s="75" t="s">
        <v>1501</v>
      </c>
      <c r="L4401" s="76">
        <f t="shared" si="291"/>
        <v>0</v>
      </c>
      <c r="M4401" s="76"/>
      <c r="N4401" s="76"/>
      <c r="O4401" s="76"/>
      <c r="P4401" s="76"/>
      <c r="Q4401" s="76"/>
      <c r="R4401" s="76"/>
      <c r="S4401" s="76"/>
      <c r="T4401" s="76"/>
      <c r="U4401" s="76"/>
      <c r="V4401" s="76"/>
      <c r="W4401" s="76"/>
      <c r="X4401" s="76"/>
    </row>
    <row r="4402" spans="1:24">
      <c r="A4402" s="135"/>
      <c r="B4402" s="54"/>
      <c r="C4402" s="80"/>
      <c r="D4402" s="81"/>
      <c r="E4402" s="93"/>
      <c r="F4402" s="80"/>
      <c r="G4402" s="81"/>
      <c r="H4402" s="80"/>
      <c r="I4402" s="90"/>
      <c r="J4402" s="80"/>
      <c r="K4402" s="84" t="s">
        <v>1502</v>
      </c>
      <c r="L4402" s="76">
        <f t="shared" si="291"/>
        <v>2</v>
      </c>
      <c r="M4402" s="76">
        <v>2</v>
      </c>
      <c r="N4402" s="76"/>
      <c r="O4402" s="76"/>
      <c r="P4402" s="76"/>
      <c r="Q4402" s="76"/>
      <c r="R4402" s="76"/>
      <c r="S4402" s="76"/>
      <c r="T4402" s="76"/>
      <c r="U4402" s="76"/>
      <c r="V4402" s="76"/>
      <c r="W4402" s="76"/>
      <c r="X4402" s="76"/>
    </row>
    <row r="4403" spans="1:24">
      <c r="A4403" s="135"/>
      <c r="B4403" s="54"/>
      <c r="C4403" s="46" t="s">
        <v>33</v>
      </c>
      <c r="D4403" s="58" t="s">
        <v>6717</v>
      </c>
      <c r="E4403" s="100" t="s">
        <v>6718</v>
      </c>
      <c r="F4403" s="46" t="s">
        <v>6719</v>
      </c>
      <c r="G4403" s="58" t="s">
        <v>6720</v>
      </c>
      <c r="H4403" s="46" t="s">
        <v>6721</v>
      </c>
      <c r="I4403" s="88">
        <v>6740</v>
      </c>
      <c r="J4403" s="46" t="s">
        <v>1508</v>
      </c>
      <c r="K4403" s="75" t="s">
        <v>1509</v>
      </c>
      <c r="L4403" s="76">
        <f t="shared" si="291"/>
        <v>0</v>
      </c>
      <c r="M4403" s="76"/>
      <c r="N4403" s="76"/>
      <c r="O4403" s="76"/>
      <c r="P4403" s="76"/>
      <c r="Q4403" s="76"/>
      <c r="R4403" s="76"/>
      <c r="S4403" s="76"/>
      <c r="T4403" s="76"/>
      <c r="U4403" s="76"/>
      <c r="V4403" s="76"/>
      <c r="W4403" s="76"/>
      <c r="X4403" s="76"/>
    </row>
    <row r="4404" spans="1:24">
      <c r="A4404" s="135"/>
      <c r="B4404" s="54"/>
      <c r="C4404" s="54"/>
      <c r="D4404" s="77"/>
      <c r="E4404" s="92"/>
      <c r="F4404" s="54"/>
      <c r="G4404" s="77"/>
      <c r="H4404" s="54"/>
      <c r="I4404" s="89"/>
      <c r="J4404" s="54"/>
      <c r="K4404" s="75" t="s">
        <v>1501</v>
      </c>
      <c r="L4404" s="76">
        <f t="shared" si="291"/>
        <v>0</v>
      </c>
      <c r="M4404" s="76"/>
      <c r="N4404" s="76"/>
      <c r="O4404" s="76"/>
      <c r="P4404" s="76"/>
      <c r="Q4404" s="76"/>
      <c r="R4404" s="76"/>
      <c r="S4404" s="76"/>
      <c r="T4404" s="76"/>
      <c r="U4404" s="76"/>
      <c r="V4404" s="76"/>
      <c r="W4404" s="76"/>
      <c r="X4404" s="76"/>
    </row>
    <row r="4405" spans="1:24">
      <c r="A4405" s="135"/>
      <c r="B4405" s="54"/>
      <c r="C4405" s="80"/>
      <c r="D4405" s="81"/>
      <c r="E4405" s="93"/>
      <c r="F4405" s="80"/>
      <c r="G4405" s="81"/>
      <c r="H4405" s="80"/>
      <c r="I4405" s="90"/>
      <c r="J4405" s="80"/>
      <c r="K4405" s="84" t="s">
        <v>1502</v>
      </c>
      <c r="L4405" s="76">
        <f t="shared" si="291"/>
        <v>5</v>
      </c>
      <c r="M4405" s="76">
        <v>2</v>
      </c>
      <c r="N4405" s="76"/>
      <c r="O4405" s="76">
        <v>2</v>
      </c>
      <c r="P4405" s="76"/>
      <c r="Q4405" s="76"/>
      <c r="R4405" s="76"/>
      <c r="S4405" s="76">
        <v>1</v>
      </c>
      <c r="T4405" s="76"/>
      <c r="U4405" s="76"/>
      <c r="V4405" s="76"/>
      <c r="W4405" s="76"/>
      <c r="X4405" s="76"/>
    </row>
    <row r="4406" spans="1:24">
      <c r="A4406" s="135"/>
      <c r="B4406" s="54"/>
      <c r="C4406" s="46" t="s">
        <v>33</v>
      </c>
      <c r="D4406" s="58" t="s">
        <v>6722</v>
      </c>
      <c r="E4406" s="100" t="s">
        <v>6723</v>
      </c>
      <c r="F4406" s="46" t="s">
        <v>6724</v>
      </c>
      <c r="G4406" s="58" t="s">
        <v>6725</v>
      </c>
      <c r="H4406" s="46" t="s">
        <v>6559</v>
      </c>
      <c r="I4406" s="88">
        <v>0</v>
      </c>
      <c r="J4406" s="46" t="s">
        <v>1508</v>
      </c>
      <c r="K4406" s="75" t="s">
        <v>1509</v>
      </c>
      <c r="L4406" s="76">
        <f t="shared" si="291"/>
        <v>0</v>
      </c>
      <c r="M4406" s="76"/>
      <c r="N4406" s="76"/>
      <c r="O4406" s="76"/>
      <c r="P4406" s="76"/>
      <c r="Q4406" s="76"/>
      <c r="R4406" s="76"/>
      <c r="S4406" s="76"/>
      <c r="T4406" s="76"/>
      <c r="U4406" s="76"/>
      <c r="V4406" s="76"/>
      <c r="W4406" s="76"/>
      <c r="X4406" s="76"/>
    </row>
    <row r="4407" spans="1:24">
      <c r="A4407" s="135"/>
      <c r="B4407" s="54"/>
      <c r="C4407" s="54"/>
      <c r="D4407" s="77"/>
      <c r="E4407" s="92"/>
      <c r="F4407" s="54"/>
      <c r="G4407" s="77"/>
      <c r="H4407" s="54"/>
      <c r="I4407" s="89"/>
      <c r="J4407" s="54"/>
      <c r="K4407" s="75" t="s">
        <v>1501</v>
      </c>
      <c r="L4407" s="76">
        <f t="shared" si="291"/>
        <v>0</v>
      </c>
      <c r="M4407" s="76"/>
      <c r="N4407" s="76"/>
      <c r="O4407" s="76"/>
      <c r="P4407" s="76"/>
      <c r="Q4407" s="76"/>
      <c r="R4407" s="76"/>
      <c r="S4407" s="76"/>
      <c r="T4407" s="76"/>
      <c r="U4407" s="76"/>
      <c r="V4407" s="76"/>
      <c r="W4407" s="76"/>
      <c r="X4407" s="76"/>
    </row>
    <row r="4408" spans="1:24">
      <c r="A4408" s="135"/>
      <c r="B4408" s="54"/>
      <c r="C4408" s="80"/>
      <c r="D4408" s="81"/>
      <c r="E4408" s="93"/>
      <c r="F4408" s="80"/>
      <c r="G4408" s="81"/>
      <c r="H4408" s="80"/>
      <c r="I4408" s="90"/>
      <c r="J4408" s="80"/>
      <c r="K4408" s="84" t="s">
        <v>1502</v>
      </c>
      <c r="L4408" s="76">
        <f t="shared" si="291"/>
        <v>2</v>
      </c>
      <c r="M4408" s="76">
        <v>2</v>
      </c>
      <c r="N4408" s="76"/>
      <c r="O4408" s="76"/>
      <c r="P4408" s="76"/>
      <c r="Q4408" s="76"/>
      <c r="R4408" s="76"/>
      <c r="S4408" s="76"/>
      <c r="T4408" s="76"/>
      <c r="U4408" s="76"/>
      <c r="V4408" s="76"/>
      <c r="W4408" s="76"/>
      <c r="X4408" s="76"/>
    </row>
    <row r="4409" spans="1:24">
      <c r="A4409" s="135"/>
      <c r="B4409" s="54"/>
      <c r="C4409" s="46" t="s">
        <v>33</v>
      </c>
      <c r="D4409" s="58" t="s">
        <v>6726</v>
      </c>
      <c r="E4409" s="100" t="s">
        <v>6727</v>
      </c>
      <c r="F4409" s="46" t="s">
        <v>6728</v>
      </c>
      <c r="G4409" s="58" t="s">
        <v>6729</v>
      </c>
      <c r="H4409" s="46" t="s">
        <v>6730</v>
      </c>
      <c r="I4409" s="88">
        <v>0</v>
      </c>
      <c r="J4409" s="46" t="s">
        <v>1508</v>
      </c>
      <c r="K4409" s="75" t="s">
        <v>1509</v>
      </c>
      <c r="L4409" s="76">
        <f t="shared" si="291"/>
        <v>0</v>
      </c>
      <c r="M4409" s="76"/>
      <c r="N4409" s="76"/>
      <c r="O4409" s="76"/>
      <c r="P4409" s="76"/>
      <c r="Q4409" s="76"/>
      <c r="R4409" s="76"/>
      <c r="S4409" s="76"/>
      <c r="T4409" s="76"/>
      <c r="U4409" s="76"/>
      <c r="V4409" s="76"/>
      <c r="W4409" s="76"/>
      <c r="X4409" s="76"/>
    </row>
    <row r="4410" spans="1:24">
      <c r="A4410" s="135"/>
      <c r="B4410" s="54"/>
      <c r="C4410" s="54"/>
      <c r="D4410" s="77"/>
      <c r="E4410" s="92"/>
      <c r="F4410" s="54"/>
      <c r="G4410" s="77"/>
      <c r="H4410" s="54"/>
      <c r="I4410" s="89"/>
      <c r="J4410" s="54"/>
      <c r="K4410" s="75" t="s">
        <v>1501</v>
      </c>
      <c r="L4410" s="76">
        <f t="shared" si="291"/>
        <v>0</v>
      </c>
      <c r="M4410" s="76"/>
      <c r="N4410" s="76"/>
      <c r="O4410" s="76"/>
      <c r="P4410" s="76"/>
      <c r="Q4410" s="76"/>
      <c r="R4410" s="76"/>
      <c r="S4410" s="76"/>
      <c r="T4410" s="76"/>
      <c r="U4410" s="76"/>
      <c r="V4410" s="76"/>
      <c r="W4410" s="76"/>
      <c r="X4410" s="76"/>
    </row>
    <row r="4411" spans="1:24">
      <c r="A4411" s="135"/>
      <c r="B4411" s="54"/>
      <c r="C4411" s="80"/>
      <c r="D4411" s="81"/>
      <c r="E4411" s="93"/>
      <c r="F4411" s="80"/>
      <c r="G4411" s="81"/>
      <c r="H4411" s="80"/>
      <c r="I4411" s="90"/>
      <c r="J4411" s="80"/>
      <c r="K4411" s="84" t="s">
        <v>1502</v>
      </c>
      <c r="L4411" s="76">
        <f t="shared" si="291"/>
        <v>2</v>
      </c>
      <c r="M4411" s="76"/>
      <c r="N4411" s="76"/>
      <c r="O4411" s="76">
        <v>2</v>
      </c>
      <c r="P4411" s="76"/>
      <c r="Q4411" s="76"/>
      <c r="R4411" s="76"/>
      <c r="S4411" s="76"/>
      <c r="T4411" s="76"/>
      <c r="U4411" s="76"/>
      <c r="V4411" s="76"/>
      <c r="W4411" s="76"/>
      <c r="X4411" s="76"/>
    </row>
    <row r="4412" spans="1:24">
      <c r="A4412" s="135"/>
      <c r="B4412" s="54"/>
      <c r="C4412" s="46" t="s">
        <v>33</v>
      </c>
      <c r="D4412" s="58" t="s">
        <v>6731</v>
      </c>
      <c r="E4412" s="100" t="s">
        <v>6732</v>
      </c>
      <c r="F4412" s="46" t="s">
        <v>6733</v>
      </c>
      <c r="G4412" s="58" t="s">
        <v>6734</v>
      </c>
      <c r="H4412" s="46"/>
      <c r="I4412" s="88">
        <v>379</v>
      </c>
      <c r="J4412" s="46" t="s">
        <v>1508</v>
      </c>
      <c r="K4412" s="75" t="s">
        <v>1509</v>
      </c>
      <c r="L4412" s="76">
        <f t="shared" si="291"/>
        <v>0</v>
      </c>
      <c r="M4412" s="76"/>
      <c r="N4412" s="76"/>
      <c r="O4412" s="76"/>
      <c r="P4412" s="76"/>
      <c r="Q4412" s="76"/>
      <c r="R4412" s="76"/>
      <c r="S4412" s="76"/>
      <c r="T4412" s="76"/>
      <c r="U4412" s="76"/>
      <c r="V4412" s="76"/>
      <c r="W4412" s="76"/>
      <c r="X4412" s="76"/>
    </row>
    <row r="4413" spans="1:24">
      <c r="A4413" s="135"/>
      <c r="B4413" s="54"/>
      <c r="C4413" s="54"/>
      <c r="D4413" s="77"/>
      <c r="E4413" s="101"/>
      <c r="F4413" s="54"/>
      <c r="G4413" s="77"/>
      <c r="H4413" s="54"/>
      <c r="I4413" s="89"/>
      <c r="J4413" s="54"/>
      <c r="K4413" s="75" t="s">
        <v>1501</v>
      </c>
      <c r="L4413" s="76">
        <f t="shared" si="291"/>
        <v>0</v>
      </c>
      <c r="M4413" s="76"/>
      <c r="N4413" s="76"/>
      <c r="O4413" s="76"/>
      <c r="P4413" s="76"/>
      <c r="Q4413" s="76"/>
      <c r="R4413" s="76"/>
      <c r="S4413" s="76"/>
      <c r="T4413" s="76"/>
      <c r="U4413" s="76"/>
      <c r="V4413" s="76"/>
      <c r="W4413" s="76"/>
      <c r="X4413" s="76"/>
    </row>
    <row r="4414" spans="1:24">
      <c r="A4414" s="135"/>
      <c r="B4414" s="54"/>
      <c r="C4414" s="80"/>
      <c r="D4414" s="81"/>
      <c r="E4414" s="102"/>
      <c r="F4414" s="80"/>
      <c r="G4414" s="81"/>
      <c r="H4414" s="80"/>
      <c r="I4414" s="90"/>
      <c r="J4414" s="80"/>
      <c r="K4414" s="84" t="s">
        <v>1502</v>
      </c>
      <c r="L4414" s="76">
        <f t="shared" si="291"/>
        <v>2</v>
      </c>
      <c r="M4414" s="76"/>
      <c r="N4414" s="76"/>
      <c r="O4414" s="76">
        <v>2</v>
      </c>
      <c r="P4414" s="76"/>
      <c r="Q4414" s="76"/>
      <c r="R4414" s="76"/>
      <c r="S4414" s="76"/>
      <c r="T4414" s="76"/>
      <c r="U4414" s="76"/>
      <c r="V4414" s="76"/>
      <c r="W4414" s="76"/>
      <c r="X4414" s="76"/>
    </row>
    <row r="4415" spans="1:24">
      <c r="A4415" s="135"/>
      <c r="B4415" s="54"/>
      <c r="C4415" s="46" t="s">
        <v>33</v>
      </c>
      <c r="D4415" s="58" t="s">
        <v>6735</v>
      </c>
      <c r="E4415" s="100" t="s">
        <v>6736</v>
      </c>
      <c r="F4415" s="46" t="s">
        <v>6737</v>
      </c>
      <c r="G4415" s="58" t="s">
        <v>6738</v>
      </c>
      <c r="H4415" s="46" t="s">
        <v>6739</v>
      </c>
      <c r="I4415" s="88">
        <v>0</v>
      </c>
      <c r="J4415" s="46" t="s">
        <v>1508</v>
      </c>
      <c r="K4415" s="75" t="s">
        <v>1509</v>
      </c>
      <c r="L4415" s="76">
        <f t="shared" si="291"/>
        <v>0</v>
      </c>
      <c r="M4415" s="76"/>
      <c r="N4415" s="76"/>
      <c r="O4415" s="76"/>
      <c r="P4415" s="76"/>
      <c r="Q4415" s="76"/>
      <c r="R4415" s="76"/>
      <c r="S4415" s="76"/>
      <c r="T4415" s="76"/>
      <c r="U4415" s="76"/>
      <c r="V4415" s="76"/>
      <c r="W4415" s="76"/>
      <c r="X4415" s="76"/>
    </row>
    <row r="4416" spans="1:24">
      <c r="A4416" s="135"/>
      <c r="B4416" s="54"/>
      <c r="C4416" s="54"/>
      <c r="D4416" s="77"/>
      <c r="E4416" s="92"/>
      <c r="F4416" s="54"/>
      <c r="G4416" s="77"/>
      <c r="H4416" s="54"/>
      <c r="I4416" s="89"/>
      <c r="J4416" s="54"/>
      <c r="K4416" s="75" t="s">
        <v>1501</v>
      </c>
      <c r="L4416" s="76">
        <f t="shared" si="291"/>
        <v>0</v>
      </c>
      <c r="M4416" s="76"/>
      <c r="N4416" s="76"/>
      <c r="O4416" s="76"/>
      <c r="P4416" s="76"/>
      <c r="Q4416" s="76"/>
      <c r="R4416" s="76"/>
      <c r="S4416" s="76"/>
      <c r="T4416" s="76"/>
      <c r="U4416" s="76"/>
      <c r="V4416" s="76"/>
      <c r="W4416" s="76"/>
      <c r="X4416" s="76"/>
    </row>
    <row r="4417" spans="1:24">
      <c r="A4417" s="135"/>
      <c r="B4417" s="54"/>
      <c r="C4417" s="80"/>
      <c r="D4417" s="81"/>
      <c r="E4417" s="93"/>
      <c r="F4417" s="80"/>
      <c r="G4417" s="81"/>
      <c r="H4417" s="80"/>
      <c r="I4417" s="90"/>
      <c r="J4417" s="80"/>
      <c r="K4417" s="84" t="s">
        <v>1502</v>
      </c>
      <c r="L4417" s="76">
        <f t="shared" si="291"/>
        <v>3</v>
      </c>
      <c r="M4417" s="76"/>
      <c r="N4417" s="76"/>
      <c r="O4417" s="76">
        <v>3</v>
      </c>
      <c r="P4417" s="76"/>
      <c r="Q4417" s="76"/>
      <c r="R4417" s="76"/>
      <c r="S4417" s="76"/>
      <c r="T4417" s="76"/>
      <c r="U4417" s="76"/>
      <c r="V4417" s="76"/>
      <c r="W4417" s="76"/>
      <c r="X4417" s="76"/>
    </row>
    <row r="4418" spans="1:24">
      <c r="A4418" s="135"/>
      <c r="B4418" s="54"/>
      <c r="C4418" s="46" t="s">
        <v>33</v>
      </c>
      <c r="D4418" s="58" t="s">
        <v>6740</v>
      </c>
      <c r="E4418" s="100" t="s">
        <v>6741</v>
      </c>
      <c r="F4418" s="46" t="s">
        <v>6742</v>
      </c>
      <c r="G4418" s="58" t="s">
        <v>6743</v>
      </c>
      <c r="H4418" s="46"/>
      <c r="I4418" s="88">
        <v>0</v>
      </c>
      <c r="J4418" s="46" t="s">
        <v>1508</v>
      </c>
      <c r="K4418" s="75" t="s">
        <v>1509</v>
      </c>
      <c r="L4418" s="76">
        <f t="shared" si="291"/>
        <v>0</v>
      </c>
      <c r="M4418" s="76"/>
      <c r="N4418" s="76"/>
      <c r="O4418" s="76"/>
      <c r="P4418" s="76"/>
      <c r="Q4418" s="76"/>
      <c r="R4418" s="76"/>
      <c r="S4418" s="76"/>
      <c r="T4418" s="76"/>
      <c r="U4418" s="76"/>
      <c r="V4418" s="76"/>
      <c r="W4418" s="76"/>
      <c r="X4418" s="76"/>
    </row>
    <row r="4419" spans="1:24">
      <c r="A4419" s="135"/>
      <c r="B4419" s="54"/>
      <c r="C4419" s="54"/>
      <c r="D4419" s="77"/>
      <c r="E4419" s="92"/>
      <c r="F4419" s="54"/>
      <c r="G4419" s="77"/>
      <c r="H4419" s="54"/>
      <c r="I4419" s="89"/>
      <c r="J4419" s="54"/>
      <c r="K4419" s="75" t="s">
        <v>1501</v>
      </c>
      <c r="L4419" s="76">
        <f t="shared" si="291"/>
        <v>0</v>
      </c>
      <c r="M4419" s="76"/>
      <c r="N4419" s="76"/>
      <c r="O4419" s="76"/>
      <c r="P4419" s="76"/>
      <c r="Q4419" s="76"/>
      <c r="R4419" s="76"/>
      <c r="S4419" s="76"/>
      <c r="T4419" s="76"/>
      <c r="U4419" s="76"/>
      <c r="V4419" s="76"/>
      <c r="W4419" s="76"/>
      <c r="X4419" s="76"/>
    </row>
    <row r="4420" spans="1:24">
      <c r="A4420" s="135"/>
      <c r="B4420" s="54"/>
      <c r="C4420" s="80"/>
      <c r="D4420" s="81"/>
      <c r="E4420" s="93"/>
      <c r="F4420" s="80"/>
      <c r="G4420" s="81"/>
      <c r="H4420" s="80"/>
      <c r="I4420" s="90"/>
      <c r="J4420" s="80"/>
      <c r="K4420" s="84" t="s">
        <v>1502</v>
      </c>
      <c r="L4420" s="76">
        <f t="shared" si="291"/>
        <v>2</v>
      </c>
      <c r="M4420" s="76"/>
      <c r="N4420" s="76"/>
      <c r="O4420" s="76">
        <v>2</v>
      </c>
      <c r="P4420" s="76"/>
      <c r="Q4420" s="76"/>
      <c r="R4420" s="76"/>
      <c r="S4420" s="76"/>
      <c r="T4420" s="76"/>
      <c r="U4420" s="76"/>
      <c r="V4420" s="76"/>
      <c r="W4420" s="76"/>
      <c r="X4420" s="76"/>
    </row>
    <row r="4421" spans="1:24">
      <c r="A4421" s="135"/>
      <c r="B4421" s="54"/>
      <c r="C4421" s="46" t="s">
        <v>33</v>
      </c>
      <c r="D4421" s="58" t="s">
        <v>6744</v>
      </c>
      <c r="E4421" s="100" t="s">
        <v>6745</v>
      </c>
      <c r="F4421" s="46" t="s">
        <v>6746</v>
      </c>
      <c r="G4421" s="58" t="s">
        <v>6747</v>
      </c>
      <c r="H4421" s="46" t="s">
        <v>6748</v>
      </c>
      <c r="I4421" s="88">
        <v>3388</v>
      </c>
      <c r="J4421" s="46" t="s">
        <v>1508</v>
      </c>
      <c r="K4421" s="75" t="s">
        <v>1509</v>
      </c>
      <c r="L4421" s="76">
        <f t="shared" si="291"/>
        <v>0</v>
      </c>
      <c r="M4421" s="76"/>
      <c r="N4421" s="76"/>
      <c r="O4421" s="76"/>
      <c r="P4421" s="76"/>
      <c r="Q4421" s="76"/>
      <c r="R4421" s="76"/>
      <c r="S4421" s="76"/>
      <c r="T4421" s="76"/>
      <c r="U4421" s="76"/>
      <c r="V4421" s="76"/>
      <c r="W4421" s="76"/>
      <c r="X4421" s="76"/>
    </row>
    <row r="4422" spans="1:24">
      <c r="A4422" s="135"/>
      <c r="B4422" s="54"/>
      <c r="C4422" s="54"/>
      <c r="D4422" s="77"/>
      <c r="E4422" s="92"/>
      <c r="F4422" s="54"/>
      <c r="G4422" s="77"/>
      <c r="H4422" s="54"/>
      <c r="I4422" s="89"/>
      <c r="J4422" s="54"/>
      <c r="K4422" s="75" t="s">
        <v>1501</v>
      </c>
      <c r="L4422" s="76">
        <f t="shared" si="291"/>
        <v>0</v>
      </c>
      <c r="M4422" s="76"/>
      <c r="N4422" s="76"/>
      <c r="O4422" s="76"/>
      <c r="P4422" s="76"/>
      <c r="Q4422" s="76"/>
      <c r="R4422" s="76"/>
      <c r="S4422" s="76"/>
      <c r="T4422" s="76"/>
      <c r="U4422" s="76"/>
      <c r="V4422" s="76"/>
      <c r="W4422" s="76"/>
      <c r="X4422" s="76"/>
    </row>
    <row r="4423" spans="1:24">
      <c r="A4423" s="135"/>
      <c r="B4423" s="54"/>
      <c r="C4423" s="80"/>
      <c r="D4423" s="81"/>
      <c r="E4423" s="93"/>
      <c r="F4423" s="80"/>
      <c r="G4423" s="81"/>
      <c r="H4423" s="80"/>
      <c r="I4423" s="90"/>
      <c r="J4423" s="80"/>
      <c r="K4423" s="84" t="s">
        <v>1502</v>
      </c>
      <c r="L4423" s="76">
        <f t="shared" si="291"/>
        <v>2</v>
      </c>
      <c r="M4423" s="76"/>
      <c r="N4423" s="76"/>
      <c r="O4423" s="76">
        <v>2</v>
      </c>
      <c r="P4423" s="76"/>
      <c r="Q4423" s="76"/>
      <c r="R4423" s="76"/>
      <c r="S4423" s="76"/>
      <c r="T4423" s="76"/>
      <c r="U4423" s="76"/>
      <c r="V4423" s="76"/>
      <c r="W4423" s="76"/>
      <c r="X4423" s="76"/>
    </row>
    <row r="4424" spans="1:24">
      <c r="A4424" s="135"/>
      <c r="B4424" s="54"/>
      <c r="C4424" s="46" t="s">
        <v>33</v>
      </c>
      <c r="D4424" s="58" t="s">
        <v>6749</v>
      </c>
      <c r="E4424" s="100" t="s">
        <v>6750</v>
      </c>
      <c r="F4424" s="46" t="s">
        <v>6751</v>
      </c>
      <c r="G4424" s="58" t="s">
        <v>6752</v>
      </c>
      <c r="H4424" s="46" t="s">
        <v>6753</v>
      </c>
      <c r="I4424" s="88">
        <v>0</v>
      </c>
      <c r="J4424" s="46" t="s">
        <v>1508</v>
      </c>
      <c r="K4424" s="75" t="s">
        <v>1509</v>
      </c>
      <c r="L4424" s="76">
        <f t="shared" si="291"/>
        <v>0</v>
      </c>
      <c r="M4424" s="76"/>
      <c r="N4424" s="76"/>
      <c r="O4424" s="76"/>
      <c r="P4424" s="76"/>
      <c r="Q4424" s="76"/>
      <c r="R4424" s="76"/>
      <c r="S4424" s="76"/>
      <c r="T4424" s="76"/>
      <c r="U4424" s="76"/>
      <c r="V4424" s="76"/>
      <c r="W4424" s="76"/>
      <c r="X4424" s="76"/>
    </row>
    <row r="4425" spans="1:24">
      <c r="A4425" s="135"/>
      <c r="B4425" s="54"/>
      <c r="C4425" s="54"/>
      <c r="D4425" s="77"/>
      <c r="E4425" s="92"/>
      <c r="F4425" s="54"/>
      <c r="G4425" s="77"/>
      <c r="H4425" s="54"/>
      <c r="I4425" s="89"/>
      <c r="J4425" s="54"/>
      <c r="K4425" s="75" t="s">
        <v>1501</v>
      </c>
      <c r="L4425" s="76">
        <f t="shared" si="291"/>
        <v>0</v>
      </c>
      <c r="M4425" s="76"/>
      <c r="N4425" s="76"/>
      <c r="O4425" s="76"/>
      <c r="P4425" s="76"/>
      <c r="Q4425" s="76"/>
      <c r="R4425" s="76"/>
      <c r="S4425" s="76"/>
      <c r="T4425" s="76"/>
      <c r="U4425" s="76"/>
      <c r="V4425" s="76"/>
      <c r="W4425" s="76"/>
      <c r="X4425" s="76"/>
    </row>
    <row r="4426" spans="1:24">
      <c r="A4426" s="135"/>
      <c r="B4426" s="54"/>
      <c r="C4426" s="80"/>
      <c r="D4426" s="81"/>
      <c r="E4426" s="93"/>
      <c r="F4426" s="80"/>
      <c r="G4426" s="81"/>
      <c r="H4426" s="80"/>
      <c r="I4426" s="90"/>
      <c r="J4426" s="80"/>
      <c r="K4426" s="84" t="s">
        <v>1502</v>
      </c>
      <c r="L4426" s="76">
        <f t="shared" si="291"/>
        <v>2</v>
      </c>
      <c r="M4426" s="76"/>
      <c r="N4426" s="76"/>
      <c r="O4426" s="76">
        <v>2</v>
      </c>
      <c r="P4426" s="76"/>
      <c r="Q4426" s="76"/>
      <c r="R4426" s="76"/>
      <c r="S4426" s="76"/>
      <c r="T4426" s="76"/>
      <c r="U4426" s="76"/>
      <c r="V4426" s="76"/>
      <c r="W4426" s="76"/>
      <c r="X4426" s="76"/>
    </row>
    <row r="4427" spans="1:24">
      <c r="A4427" s="135"/>
      <c r="B4427" s="54"/>
      <c r="C4427" s="46" t="s">
        <v>33</v>
      </c>
      <c r="D4427" s="58" t="s">
        <v>6754</v>
      </c>
      <c r="E4427" s="100" t="s">
        <v>6755</v>
      </c>
      <c r="F4427" s="46" t="s">
        <v>6756</v>
      </c>
      <c r="G4427" s="58" t="s">
        <v>6757</v>
      </c>
      <c r="H4427" s="46" t="s">
        <v>6758</v>
      </c>
      <c r="I4427" s="88">
        <v>108.1</v>
      </c>
      <c r="J4427" s="46" t="s">
        <v>1508</v>
      </c>
      <c r="K4427" s="75" t="s">
        <v>1509</v>
      </c>
      <c r="L4427" s="76">
        <f t="shared" si="291"/>
        <v>0</v>
      </c>
      <c r="M4427" s="76"/>
      <c r="N4427" s="76"/>
      <c r="O4427" s="76"/>
      <c r="P4427" s="76"/>
      <c r="Q4427" s="76"/>
      <c r="R4427" s="76"/>
      <c r="S4427" s="76"/>
      <c r="T4427" s="76"/>
      <c r="U4427" s="76"/>
      <c r="V4427" s="76"/>
      <c r="W4427" s="76"/>
      <c r="X4427" s="76"/>
    </row>
    <row r="4428" spans="1:24">
      <c r="A4428" s="135"/>
      <c r="B4428" s="54"/>
      <c r="C4428" s="54"/>
      <c r="D4428" s="77"/>
      <c r="E4428" s="92"/>
      <c r="F4428" s="54"/>
      <c r="G4428" s="77"/>
      <c r="H4428" s="54"/>
      <c r="I4428" s="89"/>
      <c r="J4428" s="54"/>
      <c r="K4428" s="75" t="s">
        <v>1501</v>
      </c>
      <c r="L4428" s="76">
        <f t="shared" si="291"/>
        <v>0</v>
      </c>
      <c r="M4428" s="76"/>
      <c r="N4428" s="76"/>
      <c r="O4428" s="76"/>
      <c r="P4428" s="76"/>
      <c r="Q4428" s="76"/>
      <c r="R4428" s="76"/>
      <c r="S4428" s="76"/>
      <c r="T4428" s="76"/>
      <c r="U4428" s="76"/>
      <c r="V4428" s="76"/>
      <c r="W4428" s="76"/>
      <c r="X4428" s="76"/>
    </row>
    <row r="4429" spans="1:24">
      <c r="A4429" s="135"/>
      <c r="B4429" s="54"/>
      <c r="C4429" s="80"/>
      <c r="D4429" s="81"/>
      <c r="E4429" s="93"/>
      <c r="F4429" s="80"/>
      <c r="G4429" s="81"/>
      <c r="H4429" s="80"/>
      <c r="I4429" s="90"/>
      <c r="J4429" s="80"/>
      <c r="K4429" s="84" t="s">
        <v>1502</v>
      </c>
      <c r="L4429" s="76">
        <f t="shared" si="291"/>
        <v>11</v>
      </c>
      <c r="M4429" s="76"/>
      <c r="N4429" s="76"/>
      <c r="O4429" s="76"/>
      <c r="P4429" s="76"/>
      <c r="Q4429" s="76"/>
      <c r="R4429" s="76"/>
      <c r="S4429" s="76"/>
      <c r="T4429" s="76"/>
      <c r="U4429" s="76"/>
      <c r="V4429" s="76"/>
      <c r="W4429" s="76">
        <v>11</v>
      </c>
      <c r="X4429" s="76"/>
    </row>
    <row r="4430" spans="1:24">
      <c r="A4430" s="135"/>
      <c r="B4430" s="54"/>
      <c r="C4430" s="46" t="s">
        <v>33</v>
      </c>
      <c r="D4430" s="58" t="s">
        <v>6759</v>
      </c>
      <c r="E4430" s="100" t="s">
        <v>6760</v>
      </c>
      <c r="F4430" s="46" t="s">
        <v>6761</v>
      </c>
      <c r="G4430" s="58" t="s">
        <v>6762</v>
      </c>
      <c r="H4430" s="46" t="s">
        <v>6763</v>
      </c>
      <c r="I4430" s="88">
        <v>0</v>
      </c>
      <c r="J4430" s="46" t="s">
        <v>1508</v>
      </c>
      <c r="K4430" s="75" t="s">
        <v>1509</v>
      </c>
      <c r="L4430" s="76">
        <f t="shared" si="291"/>
        <v>0</v>
      </c>
      <c r="M4430" s="76"/>
      <c r="N4430" s="76"/>
      <c r="O4430" s="76"/>
      <c r="P4430" s="76"/>
      <c r="Q4430" s="76"/>
      <c r="R4430" s="76"/>
      <c r="S4430" s="76"/>
      <c r="T4430" s="76"/>
      <c r="U4430" s="76"/>
      <c r="V4430" s="76"/>
      <c r="W4430" s="76"/>
      <c r="X4430" s="76"/>
    </row>
    <row r="4431" spans="1:24">
      <c r="A4431" s="135"/>
      <c r="B4431" s="54"/>
      <c r="C4431" s="54"/>
      <c r="D4431" s="77"/>
      <c r="E4431" s="92"/>
      <c r="F4431" s="54"/>
      <c r="G4431" s="77"/>
      <c r="H4431" s="54"/>
      <c r="I4431" s="89"/>
      <c r="J4431" s="54"/>
      <c r="K4431" s="75" t="s">
        <v>1501</v>
      </c>
      <c r="L4431" s="76">
        <f t="shared" si="291"/>
        <v>0</v>
      </c>
      <c r="M4431" s="76"/>
      <c r="N4431" s="76"/>
      <c r="O4431" s="76"/>
      <c r="P4431" s="76"/>
      <c r="Q4431" s="76"/>
      <c r="R4431" s="76"/>
      <c r="S4431" s="76"/>
      <c r="T4431" s="76"/>
      <c r="U4431" s="76"/>
      <c r="V4431" s="76"/>
      <c r="W4431" s="76"/>
      <c r="X4431" s="76"/>
    </row>
    <row r="4432" spans="1:24">
      <c r="A4432" s="135"/>
      <c r="B4432" s="54"/>
      <c r="C4432" s="80"/>
      <c r="D4432" s="81"/>
      <c r="E4432" s="93"/>
      <c r="F4432" s="80"/>
      <c r="G4432" s="81"/>
      <c r="H4432" s="80"/>
      <c r="I4432" s="90"/>
      <c r="J4432" s="80"/>
      <c r="K4432" s="84" t="s">
        <v>1502</v>
      </c>
      <c r="L4432" s="76">
        <f t="shared" si="291"/>
        <v>2</v>
      </c>
      <c r="M4432" s="76"/>
      <c r="N4432" s="76"/>
      <c r="O4432" s="76">
        <v>2</v>
      </c>
      <c r="P4432" s="76"/>
      <c r="Q4432" s="76"/>
      <c r="R4432" s="76"/>
      <c r="S4432" s="76"/>
      <c r="T4432" s="76"/>
      <c r="U4432" s="76"/>
      <c r="V4432" s="76"/>
      <c r="W4432" s="76"/>
      <c r="X4432" s="76"/>
    </row>
    <row r="4433" spans="1:24">
      <c r="A4433" s="135"/>
      <c r="B4433" s="54"/>
      <c r="C4433" s="46" t="s">
        <v>33</v>
      </c>
      <c r="D4433" s="58" t="s">
        <v>6764</v>
      </c>
      <c r="E4433" s="100" t="s">
        <v>6765</v>
      </c>
      <c r="F4433" s="46" t="s">
        <v>6766</v>
      </c>
      <c r="G4433" s="58" t="s">
        <v>6767</v>
      </c>
      <c r="H4433" s="46" t="s">
        <v>6768</v>
      </c>
      <c r="I4433" s="88">
        <v>0</v>
      </c>
      <c r="J4433" s="46" t="s">
        <v>1508</v>
      </c>
      <c r="K4433" s="75" t="s">
        <v>1509</v>
      </c>
      <c r="L4433" s="76">
        <f t="shared" si="291"/>
        <v>0</v>
      </c>
      <c r="M4433" s="76"/>
      <c r="N4433" s="76"/>
      <c r="O4433" s="76"/>
      <c r="P4433" s="76"/>
      <c r="Q4433" s="76"/>
      <c r="R4433" s="76"/>
      <c r="S4433" s="76"/>
      <c r="T4433" s="76"/>
      <c r="U4433" s="76"/>
      <c r="V4433" s="76"/>
      <c r="W4433" s="76"/>
      <c r="X4433" s="76"/>
    </row>
    <row r="4434" spans="1:24">
      <c r="A4434" s="135"/>
      <c r="B4434" s="54"/>
      <c r="C4434" s="54"/>
      <c r="D4434" s="77"/>
      <c r="E4434" s="92"/>
      <c r="F4434" s="54"/>
      <c r="G4434" s="77"/>
      <c r="H4434" s="54"/>
      <c r="I4434" s="89"/>
      <c r="J4434" s="54"/>
      <c r="K4434" s="75" t="s">
        <v>1501</v>
      </c>
      <c r="L4434" s="76">
        <f t="shared" si="291"/>
        <v>0</v>
      </c>
      <c r="M4434" s="76"/>
      <c r="N4434" s="76"/>
      <c r="O4434" s="76"/>
      <c r="P4434" s="76"/>
      <c r="Q4434" s="76"/>
      <c r="R4434" s="76"/>
      <c r="S4434" s="76"/>
      <c r="T4434" s="76"/>
      <c r="U4434" s="76"/>
      <c r="V4434" s="76"/>
      <c r="W4434" s="76"/>
      <c r="X4434" s="76"/>
    </row>
    <row r="4435" spans="1:24">
      <c r="A4435" s="135"/>
      <c r="B4435" s="54"/>
      <c r="C4435" s="80"/>
      <c r="D4435" s="81"/>
      <c r="E4435" s="93"/>
      <c r="F4435" s="80"/>
      <c r="G4435" s="81"/>
      <c r="H4435" s="80"/>
      <c r="I4435" s="90"/>
      <c r="J4435" s="80"/>
      <c r="K4435" s="84" t="s">
        <v>1502</v>
      </c>
      <c r="L4435" s="76">
        <f t="shared" si="291"/>
        <v>2</v>
      </c>
      <c r="M4435" s="76"/>
      <c r="N4435" s="76"/>
      <c r="O4435" s="76">
        <v>2</v>
      </c>
      <c r="P4435" s="76"/>
      <c r="Q4435" s="76"/>
      <c r="R4435" s="76"/>
      <c r="S4435" s="76"/>
      <c r="T4435" s="76"/>
      <c r="U4435" s="76"/>
      <c r="V4435" s="76"/>
      <c r="W4435" s="76"/>
      <c r="X4435" s="76"/>
    </row>
    <row r="4436" spans="1:24">
      <c r="A4436" s="135"/>
      <c r="B4436" s="54"/>
      <c r="C4436" s="46" t="s">
        <v>33</v>
      </c>
      <c r="D4436" s="58" t="s">
        <v>6769</v>
      </c>
      <c r="E4436" s="100" t="s">
        <v>6770</v>
      </c>
      <c r="F4436" s="46" t="s">
        <v>6771</v>
      </c>
      <c r="G4436" s="58" t="s">
        <v>6772</v>
      </c>
      <c r="H4436" s="46" t="s">
        <v>6773</v>
      </c>
      <c r="I4436" s="88">
        <v>0</v>
      </c>
      <c r="J4436" s="46" t="s">
        <v>1508</v>
      </c>
      <c r="K4436" s="75" t="s">
        <v>1509</v>
      </c>
      <c r="L4436" s="76">
        <f t="shared" si="291"/>
        <v>0</v>
      </c>
      <c r="M4436" s="76"/>
      <c r="N4436" s="76"/>
      <c r="O4436" s="76"/>
      <c r="P4436" s="76"/>
      <c r="Q4436" s="76"/>
      <c r="R4436" s="76"/>
      <c r="S4436" s="76"/>
      <c r="T4436" s="76"/>
      <c r="U4436" s="76"/>
      <c r="V4436" s="76"/>
      <c r="W4436" s="76"/>
      <c r="X4436" s="76"/>
    </row>
    <row r="4437" spans="1:24">
      <c r="A4437" s="135"/>
      <c r="B4437" s="54"/>
      <c r="C4437" s="54"/>
      <c r="D4437" s="77"/>
      <c r="E4437" s="92"/>
      <c r="F4437" s="54"/>
      <c r="G4437" s="77"/>
      <c r="H4437" s="54"/>
      <c r="I4437" s="89"/>
      <c r="J4437" s="54"/>
      <c r="K4437" s="75" t="s">
        <v>1501</v>
      </c>
      <c r="L4437" s="76">
        <f t="shared" si="291"/>
        <v>0</v>
      </c>
      <c r="M4437" s="76"/>
      <c r="N4437" s="76"/>
      <c r="O4437" s="76"/>
      <c r="P4437" s="76"/>
      <c r="Q4437" s="76"/>
      <c r="R4437" s="76"/>
      <c r="S4437" s="76"/>
      <c r="T4437" s="76"/>
      <c r="U4437" s="76"/>
      <c r="V4437" s="76"/>
      <c r="W4437" s="76"/>
      <c r="X4437" s="76"/>
    </row>
    <row r="4438" spans="1:24">
      <c r="A4438" s="135"/>
      <c r="B4438" s="54"/>
      <c r="C4438" s="80"/>
      <c r="D4438" s="81"/>
      <c r="E4438" s="93"/>
      <c r="F4438" s="80"/>
      <c r="G4438" s="81"/>
      <c r="H4438" s="80"/>
      <c r="I4438" s="90"/>
      <c r="J4438" s="80"/>
      <c r="K4438" s="84" t="s">
        <v>1502</v>
      </c>
      <c r="L4438" s="76">
        <f t="shared" si="291"/>
        <v>2</v>
      </c>
      <c r="M4438" s="76"/>
      <c r="N4438" s="76"/>
      <c r="O4438" s="76">
        <v>2</v>
      </c>
      <c r="P4438" s="76"/>
      <c r="Q4438" s="76"/>
      <c r="R4438" s="76"/>
      <c r="S4438" s="76"/>
      <c r="T4438" s="76"/>
      <c r="U4438" s="76"/>
      <c r="V4438" s="76"/>
      <c r="W4438" s="76"/>
      <c r="X4438" s="76"/>
    </row>
    <row r="4439" spans="1:24">
      <c r="A4439" s="135"/>
      <c r="B4439" s="54"/>
      <c r="C4439" s="46" t="s">
        <v>33</v>
      </c>
      <c r="D4439" s="58" t="s">
        <v>6774</v>
      </c>
      <c r="E4439" s="100" t="s">
        <v>6775</v>
      </c>
      <c r="F4439" s="46" t="s">
        <v>6776</v>
      </c>
      <c r="G4439" s="58" t="s">
        <v>6777</v>
      </c>
      <c r="H4439" s="46" t="s">
        <v>6778</v>
      </c>
      <c r="I4439" s="88">
        <v>0</v>
      </c>
      <c r="J4439" s="46" t="s">
        <v>1508</v>
      </c>
      <c r="K4439" s="75" t="s">
        <v>1509</v>
      </c>
      <c r="L4439" s="76">
        <f t="shared" si="291"/>
        <v>0</v>
      </c>
      <c r="M4439" s="76"/>
      <c r="N4439" s="76"/>
      <c r="O4439" s="76"/>
      <c r="P4439" s="76"/>
      <c r="Q4439" s="76"/>
      <c r="R4439" s="76"/>
      <c r="S4439" s="76"/>
      <c r="T4439" s="76"/>
      <c r="U4439" s="76"/>
      <c r="V4439" s="76"/>
      <c r="W4439" s="76"/>
      <c r="X4439" s="76"/>
    </row>
    <row r="4440" spans="1:24">
      <c r="A4440" s="135"/>
      <c r="B4440" s="54"/>
      <c r="C4440" s="54"/>
      <c r="D4440" s="77"/>
      <c r="E4440" s="92"/>
      <c r="F4440" s="54"/>
      <c r="G4440" s="77"/>
      <c r="H4440" s="54"/>
      <c r="I4440" s="89"/>
      <c r="J4440" s="54"/>
      <c r="K4440" s="75" t="s">
        <v>1501</v>
      </c>
      <c r="L4440" s="76">
        <f t="shared" si="291"/>
        <v>0</v>
      </c>
      <c r="M4440" s="76"/>
      <c r="N4440" s="76"/>
      <c r="O4440" s="76"/>
      <c r="P4440" s="76"/>
      <c r="Q4440" s="76"/>
      <c r="R4440" s="76"/>
      <c r="S4440" s="76"/>
      <c r="T4440" s="76"/>
      <c r="U4440" s="76"/>
      <c r="V4440" s="76"/>
      <c r="W4440" s="76"/>
      <c r="X4440" s="76"/>
    </row>
    <row r="4441" spans="1:24">
      <c r="A4441" s="135"/>
      <c r="B4441" s="54"/>
      <c r="C4441" s="80"/>
      <c r="D4441" s="81"/>
      <c r="E4441" s="93"/>
      <c r="F4441" s="80"/>
      <c r="G4441" s="81"/>
      <c r="H4441" s="80"/>
      <c r="I4441" s="90"/>
      <c r="J4441" s="80"/>
      <c r="K4441" s="84" t="s">
        <v>1502</v>
      </c>
      <c r="L4441" s="76">
        <f t="shared" si="291"/>
        <v>4</v>
      </c>
      <c r="M4441" s="76"/>
      <c r="N4441" s="76"/>
      <c r="O4441" s="76">
        <v>2</v>
      </c>
      <c r="P4441" s="76"/>
      <c r="Q4441" s="76"/>
      <c r="R4441" s="76"/>
      <c r="S4441" s="76">
        <v>2</v>
      </c>
      <c r="T4441" s="76"/>
      <c r="U4441" s="76"/>
      <c r="V4441" s="76"/>
      <c r="W4441" s="76"/>
      <c r="X4441" s="76"/>
    </row>
    <row r="4442" spans="1:24">
      <c r="A4442" s="135"/>
      <c r="B4442" s="54"/>
      <c r="C4442" s="46" t="s">
        <v>33</v>
      </c>
      <c r="D4442" s="58" t="s">
        <v>6779</v>
      </c>
      <c r="E4442" s="100" t="s">
        <v>6780</v>
      </c>
      <c r="F4442" s="46" t="s">
        <v>6781</v>
      </c>
      <c r="G4442" s="58" t="s">
        <v>6782</v>
      </c>
      <c r="H4442" s="46" t="s">
        <v>6783</v>
      </c>
      <c r="I4442" s="88">
        <v>0</v>
      </c>
      <c r="J4442" s="46" t="s">
        <v>1508</v>
      </c>
      <c r="K4442" s="75" t="s">
        <v>1509</v>
      </c>
      <c r="L4442" s="76">
        <f t="shared" si="291"/>
        <v>0</v>
      </c>
      <c r="M4442" s="76"/>
      <c r="N4442" s="76"/>
      <c r="O4442" s="76"/>
      <c r="P4442" s="76"/>
      <c r="Q4442" s="76"/>
      <c r="R4442" s="76"/>
      <c r="S4442" s="76"/>
      <c r="T4442" s="76"/>
      <c r="U4442" s="76"/>
      <c r="V4442" s="76"/>
      <c r="W4442" s="76"/>
      <c r="X4442" s="76"/>
    </row>
    <row r="4443" spans="1:24">
      <c r="A4443" s="135"/>
      <c r="B4443" s="54"/>
      <c r="C4443" s="54"/>
      <c r="D4443" s="77"/>
      <c r="E4443" s="92"/>
      <c r="F4443" s="54"/>
      <c r="G4443" s="77"/>
      <c r="H4443" s="54"/>
      <c r="I4443" s="89"/>
      <c r="J4443" s="54"/>
      <c r="K4443" s="75" t="s">
        <v>1501</v>
      </c>
      <c r="L4443" s="76">
        <f t="shared" si="291"/>
        <v>0</v>
      </c>
      <c r="M4443" s="76"/>
      <c r="N4443" s="76"/>
      <c r="O4443" s="76"/>
      <c r="P4443" s="76"/>
      <c r="Q4443" s="76"/>
      <c r="R4443" s="76"/>
      <c r="S4443" s="76"/>
      <c r="T4443" s="76"/>
      <c r="U4443" s="76"/>
      <c r="V4443" s="76"/>
      <c r="W4443" s="76"/>
      <c r="X4443" s="76"/>
    </row>
    <row r="4444" spans="1:24">
      <c r="A4444" s="135"/>
      <c r="B4444" s="54"/>
      <c r="C4444" s="80"/>
      <c r="D4444" s="81"/>
      <c r="E4444" s="93"/>
      <c r="F4444" s="80"/>
      <c r="G4444" s="81"/>
      <c r="H4444" s="80"/>
      <c r="I4444" s="90"/>
      <c r="J4444" s="80"/>
      <c r="K4444" s="84" t="s">
        <v>1502</v>
      </c>
      <c r="L4444" s="76">
        <f t="shared" si="291"/>
        <v>2</v>
      </c>
      <c r="M4444" s="76"/>
      <c r="N4444" s="76"/>
      <c r="O4444" s="76">
        <v>1</v>
      </c>
      <c r="P4444" s="76"/>
      <c r="Q4444" s="76"/>
      <c r="R4444" s="76"/>
      <c r="S4444" s="76"/>
      <c r="T4444" s="76">
        <v>1</v>
      </c>
      <c r="U4444" s="76"/>
      <c r="V4444" s="76"/>
      <c r="W4444" s="76"/>
      <c r="X4444" s="76"/>
    </row>
    <row r="4445" spans="1:24">
      <c r="A4445" s="135"/>
      <c r="B4445" s="54"/>
      <c r="C4445" s="46" t="s">
        <v>33</v>
      </c>
      <c r="D4445" s="58" t="s">
        <v>6784</v>
      </c>
      <c r="E4445" s="100" t="s">
        <v>6785</v>
      </c>
      <c r="F4445" s="46" t="s">
        <v>6786</v>
      </c>
      <c r="G4445" s="58" t="s">
        <v>6787</v>
      </c>
      <c r="H4445" s="46" t="s">
        <v>6788</v>
      </c>
      <c r="I4445" s="88">
        <v>0</v>
      </c>
      <c r="J4445" s="46" t="s">
        <v>1508</v>
      </c>
      <c r="K4445" s="75" t="s">
        <v>1509</v>
      </c>
      <c r="L4445" s="76">
        <f t="shared" si="291"/>
        <v>0</v>
      </c>
      <c r="M4445" s="76"/>
      <c r="N4445" s="76"/>
      <c r="O4445" s="76"/>
      <c r="P4445" s="76"/>
      <c r="Q4445" s="76"/>
      <c r="R4445" s="76"/>
      <c r="S4445" s="76"/>
      <c r="T4445" s="76"/>
      <c r="U4445" s="76"/>
      <c r="V4445" s="76"/>
      <c r="W4445" s="76"/>
      <c r="X4445" s="76"/>
    </row>
    <row r="4446" spans="1:24">
      <c r="A4446" s="135"/>
      <c r="B4446" s="54"/>
      <c r="C4446" s="54"/>
      <c r="D4446" s="77"/>
      <c r="E4446" s="92"/>
      <c r="F4446" s="54"/>
      <c r="G4446" s="77"/>
      <c r="H4446" s="54"/>
      <c r="I4446" s="89"/>
      <c r="J4446" s="54"/>
      <c r="K4446" s="75" t="s">
        <v>1501</v>
      </c>
      <c r="L4446" s="76">
        <f t="shared" si="291"/>
        <v>0</v>
      </c>
      <c r="M4446" s="76"/>
      <c r="N4446" s="76"/>
      <c r="O4446" s="76"/>
      <c r="P4446" s="76"/>
      <c r="Q4446" s="76"/>
      <c r="R4446" s="76"/>
      <c r="S4446" s="76"/>
      <c r="T4446" s="76"/>
      <c r="U4446" s="76"/>
      <c r="V4446" s="76"/>
      <c r="W4446" s="76"/>
      <c r="X4446" s="76"/>
    </row>
    <row r="4447" spans="1:24">
      <c r="A4447" s="135"/>
      <c r="B4447" s="80"/>
      <c r="C4447" s="80"/>
      <c r="D4447" s="81"/>
      <c r="E4447" s="93"/>
      <c r="F4447" s="80"/>
      <c r="G4447" s="81"/>
      <c r="H4447" s="80"/>
      <c r="I4447" s="90"/>
      <c r="J4447" s="80"/>
      <c r="K4447" s="84" t="s">
        <v>1502</v>
      </c>
      <c r="L4447" s="76">
        <f t="shared" si="291"/>
        <v>2</v>
      </c>
      <c r="M4447" s="76"/>
      <c r="N4447" s="76"/>
      <c r="O4447" s="76">
        <v>2</v>
      </c>
      <c r="P4447" s="76"/>
      <c r="Q4447" s="76"/>
      <c r="R4447" s="76"/>
      <c r="S4447" s="76"/>
      <c r="T4447" s="76"/>
      <c r="U4447" s="76"/>
      <c r="V4447" s="76"/>
      <c r="W4447" s="76"/>
      <c r="X4447" s="76"/>
    </row>
    <row r="4448" spans="1:24">
      <c r="A4448" s="135"/>
      <c r="B4448" s="46" t="s">
        <v>6789</v>
      </c>
      <c r="C4448" s="46"/>
      <c r="D4448" s="464">
        <f>COUNTA(D4451:D4570)</f>
        <v>40</v>
      </c>
      <c r="E4448" s="46"/>
      <c r="F4448" s="46"/>
      <c r="G4448" s="46"/>
      <c r="H4448" s="46"/>
      <c r="I4448" s="74">
        <f>SUM(I4451:I4570)</f>
        <v>266899</v>
      </c>
      <c r="J4448" s="46" t="s">
        <v>39</v>
      </c>
      <c r="K4448" s="75" t="s">
        <v>32</v>
      </c>
      <c r="L4448" s="76">
        <f>SUM(M4448:X4448)</f>
        <v>174</v>
      </c>
      <c r="M4448" s="76">
        <v>85</v>
      </c>
      <c r="N4448" s="76">
        <v>12</v>
      </c>
      <c r="O4448" s="76">
        <v>0</v>
      </c>
      <c r="P4448" s="76">
        <v>0</v>
      </c>
      <c r="Q4448" s="76">
        <v>0</v>
      </c>
      <c r="R4448" s="76">
        <v>0</v>
      </c>
      <c r="S4448" s="76">
        <v>49</v>
      </c>
      <c r="T4448" s="76">
        <v>25</v>
      </c>
      <c r="U4448" s="76">
        <v>3</v>
      </c>
      <c r="V4448" s="76">
        <v>0</v>
      </c>
      <c r="W4448" s="76">
        <v>0</v>
      </c>
      <c r="X4448" s="76">
        <v>0</v>
      </c>
    </row>
    <row r="4449" spans="1:24">
      <c r="A4449" s="135"/>
      <c r="B4449" s="54"/>
      <c r="C4449" s="54"/>
      <c r="D4449" s="464"/>
      <c r="E4449" s="54"/>
      <c r="F4449" s="54"/>
      <c r="G4449" s="54"/>
      <c r="H4449" s="54"/>
      <c r="I4449" s="79"/>
      <c r="J4449" s="54"/>
      <c r="K4449" s="75" t="s">
        <v>34</v>
      </c>
      <c r="L4449" s="76">
        <f>SUM(M4449:X4449)</f>
        <v>56</v>
      </c>
      <c r="M4449" s="76">
        <v>51</v>
      </c>
      <c r="N4449" s="76">
        <v>0</v>
      </c>
      <c r="O4449" s="76">
        <v>0</v>
      </c>
      <c r="P4449" s="76">
        <v>0</v>
      </c>
      <c r="Q4449" s="76">
        <v>0</v>
      </c>
      <c r="R4449" s="76">
        <v>0</v>
      </c>
      <c r="S4449" s="76">
        <v>0</v>
      </c>
      <c r="T4449" s="76">
        <v>5</v>
      </c>
      <c r="U4449" s="76">
        <v>0</v>
      </c>
      <c r="V4449" s="76">
        <v>0</v>
      </c>
      <c r="W4449" s="76">
        <v>0</v>
      </c>
      <c r="X4449" s="76">
        <v>0</v>
      </c>
    </row>
    <row r="4450" spans="1:24">
      <c r="A4450" s="135"/>
      <c r="B4450" s="80"/>
      <c r="C4450" s="80"/>
      <c r="D4450" s="464"/>
      <c r="E4450" s="80"/>
      <c r="F4450" s="80"/>
      <c r="G4450" s="80"/>
      <c r="H4450" s="80"/>
      <c r="I4450" s="83"/>
      <c r="J4450" s="80"/>
      <c r="K4450" s="75" t="s">
        <v>36</v>
      </c>
      <c r="L4450" s="76">
        <f>SUM(M4450:X4450)</f>
        <v>58</v>
      </c>
      <c r="M4450" s="76">
        <v>34</v>
      </c>
      <c r="N4450" s="76">
        <v>0</v>
      </c>
      <c r="O4450" s="76">
        <v>0</v>
      </c>
      <c r="P4450" s="76">
        <v>3</v>
      </c>
      <c r="Q4450" s="76">
        <v>0</v>
      </c>
      <c r="R4450" s="76">
        <v>0</v>
      </c>
      <c r="S4450" s="76">
        <v>0</v>
      </c>
      <c r="T4450" s="76">
        <v>21</v>
      </c>
      <c r="U4450" s="76">
        <v>0</v>
      </c>
      <c r="V4450" s="76">
        <v>0</v>
      </c>
      <c r="W4450" s="76">
        <v>0</v>
      </c>
      <c r="X4450" s="76">
        <v>0</v>
      </c>
    </row>
    <row r="4451" spans="1:24">
      <c r="A4451" s="135"/>
      <c r="B4451" s="46" t="s">
        <v>6790</v>
      </c>
      <c r="C4451" s="46" t="s">
        <v>31</v>
      </c>
      <c r="D4451" s="58" t="s">
        <v>6791</v>
      </c>
      <c r="E4451" s="323" t="s">
        <v>6792</v>
      </c>
      <c r="F4451" s="46" t="s">
        <v>6793</v>
      </c>
      <c r="G4451" s="58" t="s">
        <v>6794</v>
      </c>
      <c r="H4451" s="46" t="s">
        <v>6795</v>
      </c>
      <c r="I4451" s="74">
        <v>78162</v>
      </c>
      <c r="J4451" s="46" t="s">
        <v>1508</v>
      </c>
      <c r="K4451" s="75" t="s">
        <v>1509</v>
      </c>
      <c r="L4451" s="76">
        <f>SUM(M4451:X4451)</f>
        <v>41</v>
      </c>
      <c r="M4451" s="76">
        <v>35</v>
      </c>
      <c r="N4451" s="76"/>
      <c r="O4451" s="76"/>
      <c r="P4451" s="76"/>
      <c r="Q4451" s="76"/>
      <c r="R4451" s="76"/>
      <c r="S4451" s="76">
        <v>6</v>
      </c>
      <c r="T4451" s="76"/>
      <c r="U4451" s="76"/>
      <c r="V4451" s="76"/>
      <c r="W4451" s="76"/>
      <c r="X4451" s="76"/>
    </row>
    <row r="4452" spans="1:24">
      <c r="A4452" s="135"/>
      <c r="B4452" s="54"/>
      <c r="C4452" s="54"/>
      <c r="D4452" s="77"/>
      <c r="E4452" s="323"/>
      <c r="F4452" s="54"/>
      <c r="G4452" s="77"/>
      <c r="H4452" s="54"/>
      <c r="I4452" s="79"/>
      <c r="J4452" s="54"/>
      <c r="K4452" s="75" t="s">
        <v>1501</v>
      </c>
      <c r="L4452" s="76">
        <f t="shared" ref="L4452:L4462" si="292">SUM(M4452:X4452)</f>
        <v>20</v>
      </c>
      <c r="M4452" s="76">
        <v>20</v>
      </c>
      <c r="N4452" s="76"/>
      <c r="O4452" s="76"/>
      <c r="P4452" s="76"/>
      <c r="Q4452" s="76"/>
      <c r="R4452" s="76"/>
      <c r="S4452" s="76"/>
      <c r="T4452" s="76"/>
      <c r="U4452" s="76"/>
      <c r="V4452" s="76"/>
      <c r="W4452" s="76"/>
      <c r="X4452" s="76"/>
    </row>
    <row r="4453" spans="1:24">
      <c r="A4453" s="135"/>
      <c r="B4453" s="54"/>
      <c r="C4453" s="80"/>
      <c r="D4453" s="81"/>
      <c r="E4453" s="323"/>
      <c r="F4453" s="80"/>
      <c r="G4453" s="81"/>
      <c r="H4453" s="80"/>
      <c r="I4453" s="83"/>
      <c r="J4453" s="80"/>
      <c r="K4453" s="84" t="s">
        <v>1502</v>
      </c>
      <c r="L4453" s="76">
        <f t="shared" si="292"/>
        <v>0</v>
      </c>
      <c r="M4453" s="76"/>
      <c r="N4453" s="76"/>
      <c r="O4453" s="76"/>
      <c r="P4453" s="76"/>
      <c r="Q4453" s="76"/>
      <c r="R4453" s="76"/>
      <c r="S4453" s="76"/>
      <c r="T4453" s="76"/>
      <c r="U4453" s="76"/>
      <c r="V4453" s="76"/>
      <c r="W4453" s="76"/>
      <c r="X4453" s="76"/>
    </row>
    <row r="4454" spans="1:24">
      <c r="A4454" s="135"/>
      <c r="B4454" s="54"/>
      <c r="C4454" s="46" t="s">
        <v>31</v>
      </c>
      <c r="D4454" s="58" t="s">
        <v>6796</v>
      </c>
      <c r="E4454" s="323" t="s">
        <v>6797</v>
      </c>
      <c r="F4454" s="46" t="s">
        <v>6798</v>
      </c>
      <c r="G4454" s="58" t="s">
        <v>6799</v>
      </c>
      <c r="H4454" s="46" t="s">
        <v>6800</v>
      </c>
      <c r="I4454" s="74">
        <v>9922</v>
      </c>
      <c r="J4454" s="46" t="s">
        <v>1508</v>
      </c>
      <c r="K4454" s="75" t="s">
        <v>1509</v>
      </c>
      <c r="L4454" s="76">
        <f t="shared" si="292"/>
        <v>13</v>
      </c>
      <c r="M4454" s="76">
        <v>8</v>
      </c>
      <c r="N4454" s="76"/>
      <c r="O4454" s="76"/>
      <c r="P4454" s="76"/>
      <c r="Q4454" s="76"/>
      <c r="R4454" s="76"/>
      <c r="S4454" s="76">
        <v>5</v>
      </c>
      <c r="T4454" s="76"/>
      <c r="U4454" s="76"/>
      <c r="V4454" s="76"/>
      <c r="W4454" s="76"/>
      <c r="X4454" s="76"/>
    </row>
    <row r="4455" spans="1:24">
      <c r="A4455" s="135"/>
      <c r="B4455" s="54"/>
      <c r="C4455" s="54"/>
      <c r="D4455" s="77"/>
      <c r="E4455" s="323"/>
      <c r="F4455" s="54"/>
      <c r="G4455" s="77"/>
      <c r="H4455" s="54"/>
      <c r="I4455" s="79"/>
      <c r="J4455" s="54"/>
      <c r="K4455" s="75" t="s">
        <v>1501</v>
      </c>
      <c r="L4455" s="76">
        <f t="shared" si="292"/>
        <v>4</v>
      </c>
      <c r="M4455" s="76">
        <v>4</v>
      </c>
      <c r="N4455" s="76"/>
      <c r="O4455" s="76"/>
      <c r="P4455" s="76"/>
      <c r="Q4455" s="76"/>
      <c r="R4455" s="76"/>
      <c r="S4455" s="76"/>
      <c r="T4455" s="76"/>
      <c r="U4455" s="76"/>
      <c r="V4455" s="76"/>
      <c r="W4455" s="76"/>
      <c r="X4455" s="76"/>
    </row>
    <row r="4456" spans="1:24">
      <c r="A4456" s="135"/>
      <c r="B4456" s="54"/>
      <c r="C4456" s="80"/>
      <c r="D4456" s="81"/>
      <c r="E4456" s="323"/>
      <c r="F4456" s="80"/>
      <c r="G4456" s="81"/>
      <c r="H4456" s="80"/>
      <c r="I4456" s="83"/>
      <c r="J4456" s="80"/>
      <c r="K4456" s="84" t="s">
        <v>1502</v>
      </c>
      <c r="L4456" s="76">
        <f t="shared" si="292"/>
        <v>0</v>
      </c>
      <c r="M4456" s="76"/>
      <c r="N4456" s="76"/>
      <c r="O4456" s="76"/>
      <c r="P4456" s="76"/>
      <c r="Q4456" s="76"/>
      <c r="R4456" s="76"/>
      <c r="S4456" s="76"/>
      <c r="T4456" s="76"/>
      <c r="U4456" s="76"/>
      <c r="V4456" s="76"/>
      <c r="W4456" s="76"/>
      <c r="X4456" s="76"/>
    </row>
    <row r="4457" spans="1:24">
      <c r="A4457" s="135"/>
      <c r="B4457" s="54"/>
      <c r="C4457" s="46" t="s">
        <v>31</v>
      </c>
      <c r="D4457" s="58" t="s">
        <v>6801</v>
      </c>
      <c r="E4457" s="323" t="s">
        <v>6802</v>
      </c>
      <c r="F4457" s="46" t="s">
        <v>6803</v>
      </c>
      <c r="G4457" s="58" t="s">
        <v>6804</v>
      </c>
      <c r="H4457" s="46" t="s">
        <v>6805</v>
      </c>
      <c r="I4457" s="74">
        <v>35684</v>
      </c>
      <c r="J4457" s="46" t="s">
        <v>1508</v>
      </c>
      <c r="K4457" s="75" t="s">
        <v>1509</v>
      </c>
      <c r="L4457" s="76">
        <f t="shared" si="292"/>
        <v>20</v>
      </c>
      <c r="M4457" s="76">
        <v>10</v>
      </c>
      <c r="N4457" s="76"/>
      <c r="O4457" s="76"/>
      <c r="P4457" s="76"/>
      <c r="Q4457" s="76"/>
      <c r="R4457" s="76"/>
      <c r="S4457" s="76">
        <v>10</v>
      </c>
      <c r="T4457" s="76"/>
      <c r="U4457" s="76"/>
      <c r="V4457" s="76"/>
      <c r="W4457" s="76"/>
      <c r="X4457" s="76"/>
    </row>
    <row r="4458" spans="1:24">
      <c r="A4458" s="135"/>
      <c r="B4458" s="54"/>
      <c r="C4458" s="54"/>
      <c r="D4458" s="77"/>
      <c r="E4458" s="323"/>
      <c r="F4458" s="54"/>
      <c r="G4458" s="77"/>
      <c r="H4458" s="54"/>
      <c r="I4458" s="79"/>
      <c r="J4458" s="54"/>
      <c r="K4458" s="75" t="s">
        <v>1501</v>
      </c>
      <c r="L4458" s="76">
        <f t="shared" si="292"/>
        <v>7</v>
      </c>
      <c r="M4458" s="76">
        <v>7</v>
      </c>
      <c r="N4458" s="76"/>
      <c r="O4458" s="76"/>
      <c r="P4458" s="76"/>
      <c r="Q4458" s="76"/>
      <c r="R4458" s="76"/>
      <c r="S4458" s="76"/>
      <c r="T4458" s="76"/>
      <c r="U4458" s="76"/>
      <c r="V4458" s="76"/>
      <c r="W4458" s="76"/>
      <c r="X4458" s="76"/>
    </row>
    <row r="4459" spans="1:24">
      <c r="A4459" s="135"/>
      <c r="B4459" s="54"/>
      <c r="C4459" s="80"/>
      <c r="D4459" s="81"/>
      <c r="E4459" s="323"/>
      <c r="F4459" s="80"/>
      <c r="G4459" s="81"/>
      <c r="H4459" s="80"/>
      <c r="I4459" s="83"/>
      <c r="J4459" s="80"/>
      <c r="K4459" s="84" t="s">
        <v>1502</v>
      </c>
      <c r="L4459" s="76">
        <f t="shared" si="292"/>
        <v>0</v>
      </c>
      <c r="M4459" s="76"/>
      <c r="N4459" s="76"/>
      <c r="O4459" s="76"/>
      <c r="P4459" s="76"/>
      <c r="Q4459" s="76"/>
      <c r="R4459" s="76"/>
      <c r="S4459" s="76"/>
      <c r="T4459" s="76"/>
      <c r="U4459" s="76"/>
      <c r="V4459" s="76"/>
      <c r="W4459" s="76"/>
      <c r="X4459" s="76"/>
    </row>
    <row r="4460" spans="1:24">
      <c r="A4460" s="135"/>
      <c r="B4460" s="54"/>
      <c r="C4460" s="46" t="s">
        <v>31</v>
      </c>
      <c r="D4460" s="58" t="s">
        <v>6806</v>
      </c>
      <c r="E4460" s="323" t="s">
        <v>6807</v>
      </c>
      <c r="F4460" s="46" t="s">
        <v>6808</v>
      </c>
      <c r="G4460" s="58" t="s">
        <v>6809</v>
      </c>
      <c r="H4460" s="46" t="s">
        <v>6810</v>
      </c>
      <c r="I4460" s="74">
        <v>25035</v>
      </c>
      <c r="J4460" s="46" t="s">
        <v>1508</v>
      </c>
      <c r="K4460" s="75" t="s">
        <v>1509</v>
      </c>
      <c r="L4460" s="76">
        <f t="shared" si="292"/>
        <v>16</v>
      </c>
      <c r="M4460" s="76">
        <v>6</v>
      </c>
      <c r="N4460" s="76"/>
      <c r="O4460" s="76"/>
      <c r="P4460" s="76"/>
      <c r="Q4460" s="76"/>
      <c r="R4460" s="76"/>
      <c r="S4460" s="76">
        <v>10</v>
      </c>
      <c r="T4460" s="76"/>
      <c r="U4460" s="76"/>
      <c r="V4460" s="76"/>
      <c r="W4460" s="76"/>
      <c r="X4460" s="76"/>
    </row>
    <row r="4461" spans="1:24">
      <c r="A4461" s="135"/>
      <c r="B4461" s="54"/>
      <c r="C4461" s="54"/>
      <c r="D4461" s="77"/>
      <c r="E4461" s="323"/>
      <c r="F4461" s="54"/>
      <c r="G4461" s="77"/>
      <c r="H4461" s="54"/>
      <c r="I4461" s="79"/>
      <c r="J4461" s="54"/>
      <c r="K4461" s="75" t="s">
        <v>1501</v>
      </c>
      <c r="L4461" s="76">
        <f t="shared" si="292"/>
        <v>5</v>
      </c>
      <c r="M4461" s="76">
        <v>5</v>
      </c>
      <c r="N4461" s="76"/>
      <c r="O4461" s="76"/>
      <c r="P4461" s="76"/>
      <c r="Q4461" s="76"/>
      <c r="R4461" s="76"/>
      <c r="S4461" s="76"/>
      <c r="T4461" s="76"/>
      <c r="U4461" s="76"/>
      <c r="V4461" s="76"/>
      <c r="W4461" s="76"/>
      <c r="X4461" s="76"/>
    </row>
    <row r="4462" spans="1:24">
      <c r="A4462" s="135"/>
      <c r="B4462" s="54"/>
      <c r="C4462" s="80"/>
      <c r="D4462" s="81"/>
      <c r="E4462" s="323"/>
      <c r="F4462" s="80"/>
      <c r="G4462" s="81"/>
      <c r="H4462" s="80"/>
      <c r="I4462" s="83"/>
      <c r="J4462" s="80"/>
      <c r="K4462" s="84" t="s">
        <v>1502</v>
      </c>
      <c r="L4462" s="76">
        <f t="shared" si="292"/>
        <v>0</v>
      </c>
      <c r="M4462" s="76"/>
      <c r="N4462" s="76"/>
      <c r="O4462" s="76"/>
      <c r="P4462" s="76"/>
      <c r="Q4462" s="76"/>
      <c r="R4462" s="76"/>
      <c r="S4462" s="76"/>
      <c r="T4462" s="76"/>
      <c r="U4462" s="76"/>
      <c r="V4462" s="76"/>
      <c r="W4462" s="76"/>
      <c r="X4462" s="76"/>
    </row>
    <row r="4463" spans="1:24">
      <c r="A4463" s="135"/>
      <c r="B4463" s="54"/>
      <c r="C4463" s="46" t="s">
        <v>31</v>
      </c>
      <c r="D4463" s="58" t="s">
        <v>6811</v>
      </c>
      <c r="E4463" s="323" t="s">
        <v>6812</v>
      </c>
      <c r="F4463" s="46" t="s">
        <v>6813</v>
      </c>
      <c r="G4463" s="58" t="s">
        <v>6814</v>
      </c>
      <c r="H4463" s="46" t="s">
        <v>6815</v>
      </c>
      <c r="I4463" s="74">
        <v>11476</v>
      </c>
      <c r="J4463" s="46" t="s">
        <v>1508</v>
      </c>
      <c r="K4463" s="75" t="s">
        <v>1509</v>
      </c>
      <c r="L4463" s="76">
        <f>SUM(M4463:X4463)</f>
        <v>15</v>
      </c>
      <c r="M4463" s="76"/>
      <c r="N4463" s="76">
        <v>6</v>
      </c>
      <c r="O4463" s="76"/>
      <c r="P4463" s="76"/>
      <c r="Q4463" s="76"/>
      <c r="R4463" s="76"/>
      <c r="S4463" s="76">
        <v>9</v>
      </c>
      <c r="T4463" s="76"/>
      <c r="U4463" s="76"/>
      <c r="V4463" s="76"/>
      <c r="W4463" s="76"/>
      <c r="X4463" s="76"/>
    </row>
    <row r="4464" spans="1:24">
      <c r="A4464" s="135"/>
      <c r="B4464" s="54"/>
      <c r="C4464" s="54"/>
      <c r="D4464" s="77"/>
      <c r="E4464" s="323"/>
      <c r="F4464" s="54"/>
      <c r="G4464" s="77"/>
      <c r="H4464" s="54"/>
      <c r="I4464" s="79"/>
      <c r="J4464" s="54"/>
      <c r="K4464" s="75" t="s">
        <v>1501</v>
      </c>
      <c r="L4464" s="76">
        <f t="shared" ref="L4464:L4474" si="293">SUM(M4464:X4464)</f>
        <v>3</v>
      </c>
      <c r="M4464" s="76">
        <v>3</v>
      </c>
      <c r="N4464" s="76"/>
      <c r="O4464" s="76"/>
      <c r="P4464" s="76"/>
      <c r="Q4464" s="76"/>
      <c r="R4464" s="76"/>
      <c r="S4464" s="76"/>
      <c r="T4464" s="76"/>
      <c r="U4464" s="76"/>
      <c r="V4464" s="76"/>
      <c r="W4464" s="76"/>
      <c r="X4464" s="76"/>
    </row>
    <row r="4465" spans="1:24">
      <c r="A4465" s="135"/>
      <c r="B4465" s="54"/>
      <c r="C4465" s="80"/>
      <c r="D4465" s="81"/>
      <c r="E4465" s="323"/>
      <c r="F4465" s="80"/>
      <c r="G4465" s="81"/>
      <c r="H4465" s="80"/>
      <c r="I4465" s="83"/>
      <c r="J4465" s="80"/>
      <c r="K4465" s="84" t="s">
        <v>1502</v>
      </c>
      <c r="L4465" s="76">
        <f t="shared" si="293"/>
        <v>0</v>
      </c>
      <c r="M4465" s="76"/>
      <c r="N4465" s="76"/>
      <c r="O4465" s="76"/>
      <c r="P4465" s="76"/>
      <c r="Q4465" s="76"/>
      <c r="R4465" s="76"/>
      <c r="S4465" s="76"/>
      <c r="T4465" s="76"/>
      <c r="U4465" s="76"/>
      <c r="V4465" s="76"/>
      <c r="W4465" s="76"/>
      <c r="X4465" s="76"/>
    </row>
    <row r="4466" spans="1:24">
      <c r="A4466" s="135"/>
      <c r="B4466" s="54"/>
      <c r="C4466" s="46" t="s">
        <v>31</v>
      </c>
      <c r="D4466" s="58" t="s">
        <v>6816</v>
      </c>
      <c r="E4466" s="323" t="s">
        <v>6817</v>
      </c>
      <c r="F4466" s="46" t="s">
        <v>6818</v>
      </c>
      <c r="G4466" s="58" t="s">
        <v>6819</v>
      </c>
      <c r="H4466" s="46" t="s">
        <v>6820</v>
      </c>
      <c r="I4466" s="74">
        <v>21660</v>
      </c>
      <c r="J4466" s="46" t="s">
        <v>1508</v>
      </c>
      <c r="K4466" s="75" t="s">
        <v>1509</v>
      </c>
      <c r="L4466" s="76">
        <f t="shared" si="293"/>
        <v>15</v>
      </c>
      <c r="M4466" s="76"/>
      <c r="N4466" s="76">
        <v>6</v>
      </c>
      <c r="O4466" s="76"/>
      <c r="P4466" s="76"/>
      <c r="Q4466" s="76"/>
      <c r="R4466" s="76"/>
      <c r="S4466" s="76">
        <v>9</v>
      </c>
      <c r="T4466" s="76"/>
      <c r="U4466" s="76"/>
      <c r="V4466" s="76"/>
      <c r="W4466" s="76"/>
      <c r="X4466" s="76"/>
    </row>
    <row r="4467" spans="1:24">
      <c r="A4467" s="135"/>
      <c r="B4467" s="54"/>
      <c r="C4467" s="54"/>
      <c r="D4467" s="77"/>
      <c r="E4467" s="323"/>
      <c r="F4467" s="54"/>
      <c r="G4467" s="77"/>
      <c r="H4467" s="54"/>
      <c r="I4467" s="79"/>
      <c r="J4467" s="54"/>
      <c r="K4467" s="75" t="s">
        <v>1501</v>
      </c>
      <c r="L4467" s="76">
        <f t="shared" si="293"/>
        <v>4</v>
      </c>
      <c r="M4467" s="76">
        <v>4</v>
      </c>
      <c r="N4467" s="76"/>
      <c r="O4467" s="76"/>
      <c r="P4467" s="76"/>
      <c r="Q4467" s="76"/>
      <c r="R4467" s="76"/>
      <c r="S4467" s="76"/>
      <c r="T4467" s="76"/>
      <c r="U4467" s="76"/>
      <c r="V4467" s="76"/>
      <c r="W4467" s="76"/>
      <c r="X4467" s="76"/>
    </row>
    <row r="4468" spans="1:24">
      <c r="A4468" s="135"/>
      <c r="B4468" s="54"/>
      <c r="C4468" s="80"/>
      <c r="D4468" s="81"/>
      <c r="E4468" s="323"/>
      <c r="F4468" s="80"/>
      <c r="G4468" s="81"/>
      <c r="H4468" s="80"/>
      <c r="I4468" s="83"/>
      <c r="J4468" s="80"/>
      <c r="K4468" s="84" t="s">
        <v>1502</v>
      </c>
      <c r="L4468" s="76">
        <f t="shared" si="293"/>
        <v>0</v>
      </c>
      <c r="M4468" s="76"/>
      <c r="N4468" s="76"/>
      <c r="O4468" s="76"/>
      <c r="P4468" s="76"/>
      <c r="Q4468" s="76"/>
      <c r="R4468" s="76"/>
      <c r="S4468" s="76"/>
      <c r="T4468" s="76"/>
      <c r="U4468" s="76"/>
      <c r="V4468" s="76"/>
      <c r="W4468" s="76"/>
      <c r="X4468" s="76"/>
    </row>
    <row r="4469" spans="1:24">
      <c r="A4469" s="135"/>
      <c r="B4469" s="54"/>
      <c r="C4469" s="46" t="s">
        <v>31</v>
      </c>
      <c r="D4469" s="58" t="s">
        <v>6821</v>
      </c>
      <c r="E4469" s="323" t="s">
        <v>6822</v>
      </c>
      <c r="F4469" s="46" t="s">
        <v>6823</v>
      </c>
      <c r="G4469" s="58" t="s">
        <v>6824</v>
      </c>
      <c r="H4469" s="46" t="s">
        <v>6825</v>
      </c>
      <c r="I4469" s="74">
        <v>13363</v>
      </c>
      <c r="J4469" s="46" t="s">
        <v>1508</v>
      </c>
      <c r="K4469" s="75" t="s">
        <v>1509</v>
      </c>
      <c r="L4469" s="76">
        <f t="shared" si="293"/>
        <v>24</v>
      </c>
      <c r="M4469" s="76">
        <v>24</v>
      </c>
      <c r="N4469" s="76"/>
      <c r="O4469" s="76"/>
      <c r="P4469" s="76"/>
      <c r="Q4469" s="76"/>
      <c r="R4469" s="76"/>
      <c r="S4469" s="76"/>
      <c r="T4469" s="76"/>
      <c r="U4469" s="76"/>
      <c r="V4469" s="76"/>
      <c r="W4469" s="76"/>
      <c r="X4469" s="76"/>
    </row>
    <row r="4470" spans="1:24">
      <c r="A4470" s="135"/>
      <c r="B4470" s="54"/>
      <c r="C4470" s="54"/>
      <c r="D4470" s="77"/>
      <c r="E4470" s="323"/>
      <c r="F4470" s="54"/>
      <c r="G4470" s="77"/>
      <c r="H4470" s="54"/>
      <c r="I4470" s="79"/>
      <c r="J4470" s="54"/>
      <c r="K4470" s="75" t="s">
        <v>1501</v>
      </c>
      <c r="L4470" s="76">
        <f t="shared" si="293"/>
        <v>0</v>
      </c>
      <c r="M4470" s="76"/>
      <c r="N4470" s="76"/>
      <c r="O4470" s="76"/>
      <c r="P4470" s="76"/>
      <c r="Q4470" s="76"/>
      <c r="R4470" s="76"/>
      <c r="S4470" s="76"/>
      <c r="T4470" s="76"/>
      <c r="U4470" s="76"/>
      <c r="V4470" s="76"/>
      <c r="W4470" s="76"/>
      <c r="X4470" s="76"/>
    </row>
    <row r="4471" spans="1:24">
      <c r="A4471" s="135"/>
      <c r="B4471" s="54"/>
      <c r="C4471" s="80"/>
      <c r="D4471" s="81"/>
      <c r="E4471" s="323"/>
      <c r="F4471" s="80"/>
      <c r="G4471" s="81"/>
      <c r="H4471" s="80"/>
      <c r="I4471" s="83"/>
      <c r="J4471" s="80"/>
      <c r="K4471" s="84" t="s">
        <v>1502</v>
      </c>
      <c r="L4471" s="76">
        <f t="shared" si="293"/>
        <v>0</v>
      </c>
      <c r="M4471" s="76"/>
      <c r="N4471" s="76"/>
      <c r="O4471" s="76"/>
      <c r="P4471" s="76"/>
      <c r="Q4471" s="76"/>
      <c r="R4471" s="76"/>
      <c r="S4471" s="76"/>
      <c r="T4471" s="76"/>
      <c r="U4471" s="76"/>
      <c r="V4471" s="76"/>
      <c r="W4471" s="76"/>
      <c r="X4471" s="76"/>
    </row>
    <row r="4472" spans="1:24">
      <c r="A4472" s="135"/>
      <c r="B4472" s="54"/>
      <c r="C4472" s="46" t="s">
        <v>35</v>
      </c>
      <c r="D4472" s="58" t="s">
        <v>6826</v>
      </c>
      <c r="E4472" s="323" t="s">
        <v>6827</v>
      </c>
      <c r="F4472" s="46" t="s">
        <v>6828</v>
      </c>
      <c r="G4472" s="58" t="s">
        <v>6829</v>
      </c>
      <c r="H4472" s="46" t="s">
        <v>6830</v>
      </c>
      <c r="I4472" s="74">
        <v>2536</v>
      </c>
      <c r="J4472" s="46" t="s">
        <v>1508</v>
      </c>
      <c r="K4472" s="75" t="s">
        <v>1509</v>
      </c>
      <c r="L4472" s="76">
        <f t="shared" si="293"/>
        <v>3</v>
      </c>
      <c r="M4472" s="76"/>
      <c r="N4472" s="76"/>
      <c r="O4472" s="76"/>
      <c r="P4472" s="76"/>
      <c r="Q4472" s="76"/>
      <c r="R4472" s="76"/>
      <c r="S4472" s="76"/>
      <c r="T4472" s="76"/>
      <c r="U4472" s="76">
        <v>3</v>
      </c>
      <c r="V4472" s="76"/>
      <c r="W4472" s="76"/>
      <c r="X4472" s="76"/>
    </row>
    <row r="4473" spans="1:24">
      <c r="A4473" s="135"/>
      <c r="B4473" s="54"/>
      <c r="C4473" s="54"/>
      <c r="D4473" s="77"/>
      <c r="E4473" s="323"/>
      <c r="F4473" s="54"/>
      <c r="G4473" s="77"/>
      <c r="H4473" s="54"/>
      <c r="I4473" s="79"/>
      <c r="J4473" s="54"/>
      <c r="K4473" s="75" t="s">
        <v>1501</v>
      </c>
      <c r="L4473" s="76">
        <f t="shared" si="293"/>
        <v>0</v>
      </c>
      <c r="M4473" s="76"/>
      <c r="N4473" s="76"/>
      <c r="O4473" s="76"/>
      <c r="P4473" s="76"/>
      <c r="Q4473" s="76"/>
      <c r="R4473" s="76"/>
      <c r="S4473" s="76"/>
      <c r="T4473" s="76"/>
      <c r="U4473" s="76"/>
      <c r="V4473" s="76"/>
      <c r="W4473" s="76"/>
      <c r="X4473" s="76"/>
    </row>
    <row r="4474" spans="1:24">
      <c r="A4474" s="135"/>
      <c r="B4474" s="54"/>
      <c r="C4474" s="80"/>
      <c r="D4474" s="81"/>
      <c r="E4474" s="323"/>
      <c r="F4474" s="80"/>
      <c r="G4474" s="81"/>
      <c r="H4474" s="80"/>
      <c r="I4474" s="83"/>
      <c r="J4474" s="80"/>
      <c r="K4474" s="84" t="s">
        <v>1502</v>
      </c>
      <c r="L4474" s="76">
        <f t="shared" si="293"/>
        <v>0</v>
      </c>
      <c r="M4474" s="76"/>
      <c r="N4474" s="76"/>
      <c r="O4474" s="76"/>
      <c r="P4474" s="76"/>
      <c r="Q4474" s="76"/>
      <c r="R4474" s="76"/>
      <c r="S4474" s="76"/>
      <c r="T4474" s="76"/>
      <c r="U4474" s="76"/>
      <c r="V4474" s="76"/>
      <c r="W4474" s="76"/>
      <c r="X4474" s="76"/>
    </row>
    <row r="4475" spans="1:24">
      <c r="A4475" s="135"/>
      <c r="B4475" s="54"/>
      <c r="C4475" s="46" t="s">
        <v>35</v>
      </c>
      <c r="D4475" s="58" t="s">
        <v>6831</v>
      </c>
      <c r="E4475" s="323" t="s">
        <v>6832</v>
      </c>
      <c r="F4475" s="46" t="s">
        <v>6833</v>
      </c>
      <c r="G4475" s="58" t="s">
        <v>6834</v>
      </c>
      <c r="H4475" s="46" t="s">
        <v>6835</v>
      </c>
      <c r="I4475" s="74">
        <v>0</v>
      </c>
      <c r="J4475" s="46" t="s">
        <v>1508</v>
      </c>
      <c r="K4475" s="75" t="s">
        <v>1509</v>
      </c>
      <c r="L4475" s="76">
        <f>SUM(M4475:X4475)</f>
        <v>3</v>
      </c>
      <c r="M4475" s="76"/>
      <c r="N4475" s="76"/>
      <c r="O4475" s="76"/>
      <c r="P4475" s="76"/>
      <c r="Q4475" s="76"/>
      <c r="R4475" s="76"/>
      <c r="S4475" s="76"/>
      <c r="T4475" s="76">
        <v>3</v>
      </c>
      <c r="U4475" s="76"/>
      <c r="V4475" s="76"/>
      <c r="W4475" s="76"/>
      <c r="X4475" s="76"/>
    </row>
    <row r="4476" spans="1:24">
      <c r="A4476" s="135"/>
      <c r="B4476" s="54"/>
      <c r="C4476" s="54"/>
      <c r="D4476" s="77"/>
      <c r="E4476" s="323"/>
      <c r="F4476" s="54"/>
      <c r="G4476" s="77"/>
      <c r="H4476" s="54"/>
      <c r="I4476" s="79"/>
      <c r="J4476" s="54"/>
      <c r="K4476" s="75" t="s">
        <v>1501</v>
      </c>
      <c r="L4476" s="76">
        <f t="shared" ref="L4476:L4483" si="294">SUM(M4476:X4476)</f>
        <v>0</v>
      </c>
      <c r="M4476" s="76"/>
      <c r="N4476" s="76"/>
      <c r="O4476" s="76"/>
      <c r="P4476" s="76"/>
      <c r="Q4476" s="76"/>
      <c r="R4476" s="76"/>
      <c r="S4476" s="76"/>
      <c r="T4476" s="76"/>
      <c r="U4476" s="76"/>
      <c r="V4476" s="76"/>
      <c r="W4476" s="76"/>
      <c r="X4476" s="76"/>
    </row>
    <row r="4477" spans="1:24">
      <c r="A4477" s="135"/>
      <c r="B4477" s="54"/>
      <c r="C4477" s="80"/>
      <c r="D4477" s="81"/>
      <c r="E4477" s="323"/>
      <c r="F4477" s="80"/>
      <c r="G4477" s="81"/>
      <c r="H4477" s="80"/>
      <c r="I4477" s="83"/>
      <c r="J4477" s="80"/>
      <c r="K4477" s="84" t="s">
        <v>1502</v>
      </c>
      <c r="L4477" s="76">
        <f t="shared" si="294"/>
        <v>0</v>
      </c>
      <c r="M4477" s="76"/>
      <c r="N4477" s="76"/>
      <c r="O4477" s="76"/>
      <c r="P4477" s="76"/>
      <c r="Q4477" s="76"/>
      <c r="R4477" s="76"/>
      <c r="S4477" s="76"/>
      <c r="T4477" s="76"/>
      <c r="U4477" s="76"/>
      <c r="V4477" s="76"/>
      <c r="W4477" s="76"/>
      <c r="X4477" s="76"/>
    </row>
    <row r="4478" spans="1:24">
      <c r="A4478" s="135"/>
      <c r="B4478" s="54"/>
      <c r="C4478" s="46" t="s">
        <v>35</v>
      </c>
      <c r="D4478" s="58" t="s">
        <v>6836</v>
      </c>
      <c r="E4478" s="323" t="s">
        <v>6837</v>
      </c>
      <c r="F4478" s="46" t="s">
        <v>6838</v>
      </c>
      <c r="G4478" s="58" t="s">
        <v>6839</v>
      </c>
      <c r="H4478" s="46"/>
      <c r="I4478" s="74">
        <v>0</v>
      </c>
      <c r="J4478" s="46" t="s">
        <v>1508</v>
      </c>
      <c r="K4478" s="75" t="s">
        <v>1509</v>
      </c>
      <c r="L4478" s="76">
        <f t="shared" si="294"/>
        <v>0</v>
      </c>
      <c r="M4478" s="76"/>
      <c r="N4478" s="76"/>
      <c r="O4478" s="76"/>
      <c r="P4478" s="76"/>
      <c r="Q4478" s="76"/>
      <c r="R4478" s="76"/>
      <c r="S4478" s="76"/>
      <c r="T4478" s="76"/>
      <c r="U4478" s="76"/>
      <c r="V4478" s="76"/>
      <c r="W4478" s="76"/>
      <c r="X4478" s="76"/>
    </row>
    <row r="4479" spans="1:24">
      <c r="A4479" s="135"/>
      <c r="B4479" s="54"/>
      <c r="C4479" s="54"/>
      <c r="D4479" s="77"/>
      <c r="E4479" s="323"/>
      <c r="F4479" s="54"/>
      <c r="G4479" s="77"/>
      <c r="H4479" s="54"/>
      <c r="I4479" s="79"/>
      <c r="J4479" s="54"/>
      <c r="K4479" s="75" t="s">
        <v>1501</v>
      </c>
      <c r="L4479" s="76">
        <f t="shared" si="294"/>
        <v>5</v>
      </c>
      <c r="M4479" s="76"/>
      <c r="N4479" s="76"/>
      <c r="O4479" s="76"/>
      <c r="P4479" s="76"/>
      <c r="Q4479" s="76"/>
      <c r="R4479" s="76"/>
      <c r="S4479" s="76"/>
      <c r="T4479" s="76">
        <v>5</v>
      </c>
      <c r="U4479" s="76"/>
      <c r="V4479" s="76"/>
      <c r="W4479" s="76"/>
      <c r="X4479" s="76"/>
    </row>
    <row r="4480" spans="1:24">
      <c r="A4480" s="135"/>
      <c r="B4480" s="54"/>
      <c r="C4480" s="80"/>
      <c r="D4480" s="81"/>
      <c r="E4480" s="323"/>
      <c r="F4480" s="80"/>
      <c r="G4480" s="81"/>
      <c r="H4480" s="80"/>
      <c r="I4480" s="83"/>
      <c r="J4480" s="80"/>
      <c r="K4480" s="84" t="s">
        <v>1502</v>
      </c>
      <c r="L4480" s="76">
        <f t="shared" si="294"/>
        <v>0</v>
      </c>
      <c r="M4480" s="76"/>
      <c r="N4480" s="76"/>
      <c r="O4480" s="76"/>
      <c r="P4480" s="76"/>
      <c r="Q4480" s="76"/>
      <c r="R4480" s="76"/>
      <c r="S4480" s="76"/>
      <c r="T4480" s="76"/>
      <c r="U4480" s="76"/>
      <c r="V4480" s="76"/>
      <c r="W4480" s="76"/>
      <c r="X4480" s="76"/>
    </row>
    <row r="4481" spans="1:24">
      <c r="A4481" s="135"/>
      <c r="B4481" s="54"/>
      <c r="C4481" s="46" t="s">
        <v>35</v>
      </c>
      <c r="D4481" s="58" t="s">
        <v>6840</v>
      </c>
      <c r="E4481" s="323" t="s">
        <v>6841</v>
      </c>
      <c r="F4481" s="46" t="s">
        <v>6842</v>
      </c>
      <c r="G4481" s="58" t="s">
        <v>6843</v>
      </c>
      <c r="H4481" s="46" t="s">
        <v>6844</v>
      </c>
      <c r="I4481" s="74">
        <v>0</v>
      </c>
      <c r="J4481" s="46" t="s">
        <v>1508</v>
      </c>
      <c r="K4481" s="75" t="s">
        <v>1509</v>
      </c>
      <c r="L4481" s="76">
        <f t="shared" si="294"/>
        <v>3</v>
      </c>
      <c r="M4481" s="76"/>
      <c r="N4481" s="76"/>
      <c r="O4481" s="76"/>
      <c r="P4481" s="76"/>
      <c r="Q4481" s="76"/>
      <c r="R4481" s="76"/>
      <c r="S4481" s="76"/>
      <c r="T4481" s="76">
        <v>3</v>
      </c>
      <c r="U4481" s="76"/>
      <c r="V4481" s="76"/>
      <c r="W4481" s="76"/>
      <c r="X4481" s="76"/>
    </row>
    <row r="4482" spans="1:24">
      <c r="A4482" s="135"/>
      <c r="B4482" s="54"/>
      <c r="C4482" s="54"/>
      <c r="D4482" s="77"/>
      <c r="E4482" s="323"/>
      <c r="F4482" s="54"/>
      <c r="G4482" s="77"/>
      <c r="H4482" s="54"/>
      <c r="I4482" s="79"/>
      <c r="J4482" s="54"/>
      <c r="K4482" s="75" t="s">
        <v>1501</v>
      </c>
      <c r="L4482" s="76">
        <f t="shared" si="294"/>
        <v>0</v>
      </c>
      <c r="M4482" s="76"/>
      <c r="N4482" s="76"/>
      <c r="O4482" s="76"/>
      <c r="P4482" s="76"/>
      <c r="Q4482" s="76"/>
      <c r="R4482" s="76"/>
      <c r="S4482" s="76"/>
      <c r="T4482" s="76"/>
      <c r="U4482" s="76"/>
      <c r="V4482" s="76"/>
      <c r="W4482" s="76"/>
      <c r="X4482" s="76"/>
    </row>
    <row r="4483" spans="1:24">
      <c r="A4483" s="135"/>
      <c r="B4483" s="54"/>
      <c r="C4483" s="80"/>
      <c r="D4483" s="81"/>
      <c r="E4483" s="323"/>
      <c r="F4483" s="80"/>
      <c r="G4483" s="81"/>
      <c r="H4483" s="80"/>
      <c r="I4483" s="83"/>
      <c r="J4483" s="80"/>
      <c r="K4483" s="84" t="s">
        <v>1502</v>
      </c>
      <c r="L4483" s="76">
        <f t="shared" si="294"/>
        <v>0</v>
      </c>
      <c r="M4483" s="76"/>
      <c r="N4483" s="76"/>
      <c r="O4483" s="76"/>
      <c r="P4483" s="76"/>
      <c r="Q4483" s="76"/>
      <c r="R4483" s="76"/>
      <c r="S4483" s="76"/>
      <c r="T4483" s="76"/>
      <c r="U4483" s="76"/>
      <c r="V4483" s="76"/>
      <c r="W4483" s="76"/>
      <c r="X4483" s="76"/>
    </row>
    <row r="4484" spans="1:24">
      <c r="A4484" s="135"/>
      <c r="B4484" s="54"/>
      <c r="C4484" s="46" t="s">
        <v>35</v>
      </c>
      <c r="D4484" s="58" t="s">
        <v>6845</v>
      </c>
      <c r="E4484" s="323" t="s">
        <v>6846</v>
      </c>
      <c r="F4484" s="46" t="s">
        <v>6847</v>
      </c>
      <c r="G4484" s="58" t="s">
        <v>6848</v>
      </c>
      <c r="H4484" s="46"/>
      <c r="I4484" s="74">
        <v>0</v>
      </c>
      <c r="J4484" s="46" t="s">
        <v>1508</v>
      </c>
      <c r="K4484" s="75" t="s">
        <v>1509</v>
      </c>
      <c r="L4484" s="76">
        <f>SUM(M4484:X4484)</f>
        <v>3</v>
      </c>
      <c r="M4484" s="76"/>
      <c r="N4484" s="76"/>
      <c r="O4484" s="76"/>
      <c r="P4484" s="76"/>
      <c r="Q4484" s="76"/>
      <c r="R4484" s="76"/>
      <c r="S4484" s="76"/>
      <c r="T4484" s="76">
        <v>3</v>
      </c>
      <c r="U4484" s="76"/>
      <c r="V4484" s="76"/>
      <c r="W4484" s="76"/>
      <c r="X4484" s="76"/>
    </row>
    <row r="4485" spans="1:24">
      <c r="A4485" s="135"/>
      <c r="B4485" s="54"/>
      <c r="C4485" s="54"/>
      <c r="D4485" s="77"/>
      <c r="E4485" s="323"/>
      <c r="F4485" s="54"/>
      <c r="G4485" s="77"/>
      <c r="H4485" s="54"/>
      <c r="I4485" s="79"/>
      <c r="J4485" s="54"/>
      <c r="K4485" s="75" t="s">
        <v>1501</v>
      </c>
      <c r="L4485" s="76">
        <f t="shared" ref="L4485:L4495" si="295">SUM(M4485:X4485)</f>
        <v>0</v>
      </c>
      <c r="M4485" s="76"/>
      <c r="N4485" s="76"/>
      <c r="O4485" s="76"/>
      <c r="P4485" s="76"/>
      <c r="Q4485" s="76"/>
      <c r="R4485" s="76"/>
      <c r="S4485" s="76"/>
      <c r="T4485" s="76"/>
      <c r="U4485" s="76"/>
      <c r="V4485" s="76"/>
      <c r="W4485" s="76"/>
      <c r="X4485" s="76"/>
    </row>
    <row r="4486" spans="1:24">
      <c r="A4486" s="135"/>
      <c r="B4486" s="54"/>
      <c r="C4486" s="80"/>
      <c r="D4486" s="81"/>
      <c r="E4486" s="323"/>
      <c r="F4486" s="80"/>
      <c r="G4486" s="81"/>
      <c r="H4486" s="80"/>
      <c r="I4486" s="83"/>
      <c r="J4486" s="80"/>
      <c r="K4486" s="84" t="s">
        <v>1502</v>
      </c>
      <c r="L4486" s="76">
        <f t="shared" si="295"/>
        <v>0</v>
      </c>
      <c r="M4486" s="76"/>
      <c r="N4486" s="76"/>
      <c r="O4486" s="76"/>
      <c r="P4486" s="76"/>
      <c r="Q4486" s="76"/>
      <c r="R4486" s="76"/>
      <c r="S4486" s="76"/>
      <c r="T4486" s="76"/>
      <c r="U4486" s="76"/>
      <c r="V4486" s="76"/>
      <c r="W4486" s="76"/>
      <c r="X4486" s="76"/>
    </row>
    <row r="4487" spans="1:24">
      <c r="A4487" s="135"/>
      <c r="B4487" s="54"/>
      <c r="C4487" s="46" t="s">
        <v>35</v>
      </c>
      <c r="D4487" s="58" t="s">
        <v>6849</v>
      </c>
      <c r="E4487" s="323" t="s">
        <v>6850</v>
      </c>
      <c r="F4487" s="46" t="s">
        <v>6851</v>
      </c>
      <c r="G4487" s="58" t="s">
        <v>6852</v>
      </c>
      <c r="H4487" s="46"/>
      <c r="I4487" s="74">
        <v>0</v>
      </c>
      <c r="J4487" s="46" t="s">
        <v>1508</v>
      </c>
      <c r="K4487" s="75" t="s">
        <v>1509</v>
      </c>
      <c r="L4487" s="76">
        <f t="shared" si="295"/>
        <v>2</v>
      </c>
      <c r="M4487" s="76">
        <v>2</v>
      </c>
      <c r="N4487" s="76"/>
      <c r="O4487" s="76"/>
      <c r="P4487" s="76"/>
      <c r="Q4487" s="76"/>
      <c r="R4487" s="76"/>
      <c r="S4487" s="76"/>
      <c r="T4487" s="76"/>
      <c r="U4487" s="76"/>
      <c r="V4487" s="76"/>
      <c r="W4487" s="76"/>
      <c r="X4487" s="76"/>
    </row>
    <row r="4488" spans="1:24">
      <c r="A4488" s="135"/>
      <c r="B4488" s="54"/>
      <c r="C4488" s="54"/>
      <c r="D4488" s="77"/>
      <c r="E4488" s="323"/>
      <c r="F4488" s="54"/>
      <c r="G4488" s="77"/>
      <c r="H4488" s="54"/>
      <c r="I4488" s="79"/>
      <c r="J4488" s="54"/>
      <c r="K4488" s="75" t="s">
        <v>1501</v>
      </c>
      <c r="L4488" s="76">
        <f t="shared" si="295"/>
        <v>0</v>
      </c>
      <c r="M4488" s="76"/>
      <c r="N4488" s="76"/>
      <c r="O4488" s="76"/>
      <c r="P4488" s="76"/>
      <c r="Q4488" s="76"/>
      <c r="R4488" s="76"/>
      <c r="S4488" s="76"/>
      <c r="T4488" s="76"/>
      <c r="U4488" s="76"/>
      <c r="V4488" s="76"/>
      <c r="W4488" s="76"/>
      <c r="X4488" s="76"/>
    </row>
    <row r="4489" spans="1:24">
      <c r="A4489" s="135"/>
      <c r="B4489" s="54"/>
      <c r="C4489" s="80"/>
      <c r="D4489" s="81"/>
      <c r="E4489" s="323"/>
      <c r="F4489" s="80"/>
      <c r="G4489" s="81"/>
      <c r="H4489" s="80"/>
      <c r="I4489" s="83"/>
      <c r="J4489" s="80"/>
      <c r="K4489" s="84" t="s">
        <v>1502</v>
      </c>
      <c r="L4489" s="76">
        <f t="shared" si="295"/>
        <v>0</v>
      </c>
      <c r="M4489" s="76"/>
      <c r="N4489" s="76"/>
      <c r="O4489" s="76"/>
      <c r="P4489" s="76"/>
      <c r="Q4489" s="76"/>
      <c r="R4489" s="76"/>
      <c r="S4489" s="76"/>
      <c r="T4489" s="76"/>
      <c r="U4489" s="76"/>
      <c r="V4489" s="76"/>
      <c r="W4489" s="76"/>
      <c r="X4489" s="76"/>
    </row>
    <row r="4490" spans="1:24">
      <c r="A4490" s="135"/>
      <c r="B4490" s="54"/>
      <c r="C4490" s="46" t="s">
        <v>35</v>
      </c>
      <c r="D4490" s="58" t="s">
        <v>6853</v>
      </c>
      <c r="E4490" s="323" t="s">
        <v>6854</v>
      </c>
      <c r="F4490" s="46" t="s">
        <v>6855</v>
      </c>
      <c r="G4490" s="58" t="s">
        <v>6856</v>
      </c>
      <c r="H4490" s="46"/>
      <c r="I4490" s="74">
        <v>0</v>
      </c>
      <c r="J4490" s="46" t="s">
        <v>1508</v>
      </c>
      <c r="K4490" s="75" t="s">
        <v>1509</v>
      </c>
      <c r="L4490" s="76">
        <f t="shared" si="295"/>
        <v>0</v>
      </c>
      <c r="M4490" s="76"/>
      <c r="N4490" s="76"/>
      <c r="O4490" s="76"/>
      <c r="P4490" s="76"/>
      <c r="Q4490" s="76"/>
      <c r="R4490" s="76"/>
      <c r="S4490" s="76"/>
      <c r="T4490" s="76"/>
      <c r="U4490" s="76"/>
      <c r="V4490" s="76"/>
      <c r="W4490" s="76"/>
      <c r="X4490" s="76"/>
    </row>
    <row r="4491" spans="1:24">
      <c r="A4491" s="135"/>
      <c r="B4491" s="54"/>
      <c r="C4491" s="54"/>
      <c r="D4491" s="77"/>
      <c r="E4491" s="323"/>
      <c r="F4491" s="54"/>
      <c r="G4491" s="77"/>
      <c r="H4491" s="54"/>
      <c r="I4491" s="79"/>
      <c r="J4491" s="54"/>
      <c r="K4491" s="75" t="s">
        <v>1501</v>
      </c>
      <c r="L4491" s="76">
        <f t="shared" si="295"/>
        <v>2</v>
      </c>
      <c r="M4491" s="76">
        <v>2</v>
      </c>
      <c r="N4491" s="76"/>
      <c r="O4491" s="76"/>
      <c r="P4491" s="76"/>
      <c r="Q4491" s="76"/>
      <c r="R4491" s="76"/>
      <c r="S4491" s="76"/>
      <c r="T4491" s="76"/>
      <c r="U4491" s="76"/>
      <c r="V4491" s="76"/>
      <c r="W4491" s="76"/>
      <c r="X4491" s="76"/>
    </row>
    <row r="4492" spans="1:24">
      <c r="A4492" s="135"/>
      <c r="B4492" s="54"/>
      <c r="C4492" s="80"/>
      <c r="D4492" s="81"/>
      <c r="E4492" s="323"/>
      <c r="F4492" s="80"/>
      <c r="G4492" s="81"/>
      <c r="H4492" s="80"/>
      <c r="I4492" s="83"/>
      <c r="J4492" s="80"/>
      <c r="K4492" s="84" t="s">
        <v>1502</v>
      </c>
      <c r="L4492" s="76">
        <f t="shared" si="295"/>
        <v>0</v>
      </c>
      <c r="M4492" s="76"/>
      <c r="N4492" s="76"/>
      <c r="O4492" s="76"/>
      <c r="P4492" s="76"/>
      <c r="Q4492" s="76"/>
      <c r="R4492" s="76"/>
      <c r="S4492" s="76"/>
      <c r="T4492" s="76"/>
      <c r="U4492" s="76"/>
      <c r="V4492" s="76"/>
      <c r="W4492" s="76"/>
      <c r="X4492" s="76"/>
    </row>
    <row r="4493" spans="1:24">
      <c r="A4493" s="135"/>
      <c r="B4493" s="54"/>
      <c r="C4493" s="46" t="s">
        <v>35</v>
      </c>
      <c r="D4493" s="58" t="s">
        <v>6857</v>
      </c>
      <c r="E4493" s="323" t="s">
        <v>6858</v>
      </c>
      <c r="F4493" s="46" t="s">
        <v>6859</v>
      </c>
      <c r="G4493" s="58" t="s">
        <v>6860</v>
      </c>
      <c r="H4493" s="46"/>
      <c r="I4493" s="74">
        <v>12</v>
      </c>
      <c r="J4493" s="46" t="s">
        <v>1508</v>
      </c>
      <c r="K4493" s="75" t="s">
        <v>1509</v>
      </c>
      <c r="L4493" s="76">
        <f t="shared" si="295"/>
        <v>3</v>
      </c>
      <c r="M4493" s="76"/>
      <c r="N4493" s="76"/>
      <c r="O4493" s="76"/>
      <c r="P4493" s="76"/>
      <c r="Q4493" s="76"/>
      <c r="R4493" s="76"/>
      <c r="S4493" s="76"/>
      <c r="T4493" s="76">
        <v>3</v>
      </c>
      <c r="U4493" s="76"/>
      <c r="V4493" s="76"/>
      <c r="W4493" s="76"/>
      <c r="X4493" s="76"/>
    </row>
    <row r="4494" spans="1:24">
      <c r="A4494" s="135"/>
      <c r="B4494" s="54"/>
      <c r="C4494" s="54"/>
      <c r="D4494" s="77"/>
      <c r="E4494" s="323"/>
      <c r="F4494" s="54"/>
      <c r="G4494" s="77"/>
      <c r="H4494" s="54"/>
      <c r="I4494" s="79"/>
      <c r="J4494" s="54"/>
      <c r="K4494" s="75" t="s">
        <v>1501</v>
      </c>
      <c r="L4494" s="76">
        <f t="shared" si="295"/>
        <v>0</v>
      </c>
      <c r="M4494" s="76"/>
      <c r="N4494" s="76"/>
      <c r="O4494" s="76"/>
      <c r="P4494" s="76"/>
      <c r="Q4494" s="76"/>
      <c r="R4494" s="76"/>
      <c r="S4494" s="76"/>
      <c r="T4494" s="76"/>
      <c r="U4494" s="76"/>
      <c r="V4494" s="76"/>
      <c r="W4494" s="76"/>
      <c r="X4494" s="76"/>
    </row>
    <row r="4495" spans="1:24">
      <c r="A4495" s="135"/>
      <c r="B4495" s="54"/>
      <c r="C4495" s="80"/>
      <c r="D4495" s="81"/>
      <c r="E4495" s="323"/>
      <c r="F4495" s="80"/>
      <c r="G4495" s="81"/>
      <c r="H4495" s="80"/>
      <c r="I4495" s="83"/>
      <c r="J4495" s="80"/>
      <c r="K4495" s="84" t="s">
        <v>1502</v>
      </c>
      <c r="L4495" s="76">
        <f t="shared" si="295"/>
        <v>0</v>
      </c>
      <c r="M4495" s="76"/>
      <c r="N4495" s="76"/>
      <c r="O4495" s="76"/>
      <c r="P4495" s="76"/>
      <c r="Q4495" s="76"/>
      <c r="R4495" s="76"/>
      <c r="S4495" s="76"/>
      <c r="T4495" s="76"/>
      <c r="U4495" s="76"/>
      <c r="V4495" s="76"/>
      <c r="W4495" s="76"/>
      <c r="X4495" s="76"/>
    </row>
    <row r="4496" spans="1:24">
      <c r="A4496" s="135"/>
      <c r="B4496" s="54"/>
      <c r="C4496" s="46" t="s">
        <v>35</v>
      </c>
      <c r="D4496" s="58" t="s">
        <v>6861</v>
      </c>
      <c r="E4496" s="323" t="s">
        <v>6862</v>
      </c>
      <c r="F4496" s="46" t="s">
        <v>6863</v>
      </c>
      <c r="G4496" s="58" t="s">
        <v>6864</v>
      </c>
      <c r="H4496" s="46" t="s">
        <v>6865</v>
      </c>
      <c r="I4496" s="74">
        <v>158</v>
      </c>
      <c r="J4496" s="46" t="s">
        <v>1508</v>
      </c>
      <c r="K4496" s="75" t="s">
        <v>1509</v>
      </c>
      <c r="L4496" s="76">
        <f>SUM(M4496:X4496)</f>
        <v>0</v>
      </c>
      <c r="M4496" s="76"/>
      <c r="N4496" s="76"/>
      <c r="O4496" s="76"/>
      <c r="P4496" s="76"/>
      <c r="Q4496" s="76"/>
      <c r="R4496" s="76"/>
      <c r="S4496" s="76"/>
      <c r="T4496" s="76"/>
      <c r="U4496" s="76"/>
      <c r="V4496" s="76"/>
      <c r="W4496" s="76"/>
      <c r="X4496" s="76"/>
    </row>
    <row r="4497" spans="1:24">
      <c r="A4497" s="135"/>
      <c r="B4497" s="54"/>
      <c r="C4497" s="54"/>
      <c r="D4497" s="77"/>
      <c r="E4497" s="323"/>
      <c r="F4497" s="54"/>
      <c r="G4497" s="77"/>
      <c r="H4497" s="54"/>
      <c r="I4497" s="79"/>
      <c r="J4497" s="54"/>
      <c r="K4497" s="75" t="s">
        <v>1501</v>
      </c>
      <c r="L4497" s="76">
        <f t="shared" ref="L4497:L4507" si="296">SUM(M4497:X4497)</f>
        <v>3</v>
      </c>
      <c r="M4497" s="76">
        <v>3</v>
      </c>
      <c r="N4497" s="76"/>
      <c r="O4497" s="76"/>
      <c r="P4497" s="76"/>
      <c r="Q4497" s="76"/>
      <c r="R4497" s="76"/>
      <c r="S4497" s="76"/>
      <c r="T4497" s="76"/>
      <c r="U4497" s="76"/>
      <c r="V4497" s="76"/>
      <c r="W4497" s="76"/>
      <c r="X4497" s="76"/>
    </row>
    <row r="4498" spans="1:24">
      <c r="A4498" s="135"/>
      <c r="B4498" s="54"/>
      <c r="C4498" s="80"/>
      <c r="D4498" s="81"/>
      <c r="E4498" s="323"/>
      <c r="F4498" s="80"/>
      <c r="G4498" s="81"/>
      <c r="H4498" s="80"/>
      <c r="I4498" s="83"/>
      <c r="J4498" s="80"/>
      <c r="K4498" s="84" t="s">
        <v>1502</v>
      </c>
      <c r="L4498" s="76">
        <f t="shared" si="296"/>
        <v>0</v>
      </c>
      <c r="M4498" s="76"/>
      <c r="N4498" s="76"/>
      <c r="O4498" s="76"/>
      <c r="P4498" s="76"/>
      <c r="Q4498" s="76"/>
      <c r="R4498" s="76"/>
      <c r="S4498" s="76"/>
      <c r="T4498" s="76"/>
      <c r="U4498" s="76"/>
      <c r="V4498" s="76"/>
      <c r="W4498" s="76"/>
      <c r="X4498" s="76"/>
    </row>
    <row r="4499" spans="1:24">
      <c r="A4499" s="135"/>
      <c r="B4499" s="54"/>
      <c r="C4499" s="46" t="s">
        <v>35</v>
      </c>
      <c r="D4499" s="58" t="s">
        <v>6866</v>
      </c>
      <c r="E4499" s="323" t="s">
        <v>6867</v>
      </c>
      <c r="F4499" s="46" t="s">
        <v>1980</v>
      </c>
      <c r="G4499" s="58" t="s">
        <v>6868</v>
      </c>
      <c r="H4499" s="46"/>
      <c r="I4499" s="74">
        <v>0</v>
      </c>
      <c r="J4499" s="46" t="s">
        <v>1508</v>
      </c>
      <c r="K4499" s="75" t="s">
        <v>1509</v>
      </c>
      <c r="L4499" s="76">
        <f t="shared" si="296"/>
        <v>4</v>
      </c>
      <c r="M4499" s="76"/>
      <c r="N4499" s="76"/>
      <c r="O4499" s="76"/>
      <c r="P4499" s="76"/>
      <c r="Q4499" s="76"/>
      <c r="R4499" s="76"/>
      <c r="S4499" s="76"/>
      <c r="T4499" s="76">
        <v>4</v>
      </c>
      <c r="U4499" s="76"/>
      <c r="V4499" s="76"/>
      <c r="W4499" s="76"/>
      <c r="X4499" s="76"/>
    </row>
    <row r="4500" spans="1:24">
      <c r="A4500" s="135"/>
      <c r="B4500" s="54"/>
      <c r="C4500" s="54"/>
      <c r="D4500" s="77"/>
      <c r="E4500" s="323"/>
      <c r="F4500" s="54"/>
      <c r="G4500" s="77"/>
      <c r="H4500" s="54"/>
      <c r="I4500" s="79"/>
      <c r="J4500" s="54"/>
      <c r="K4500" s="75" t="s">
        <v>1501</v>
      </c>
      <c r="L4500" s="76">
        <f t="shared" si="296"/>
        <v>0</v>
      </c>
      <c r="M4500" s="76"/>
      <c r="N4500" s="76"/>
      <c r="O4500" s="76"/>
      <c r="P4500" s="76"/>
      <c r="Q4500" s="76"/>
      <c r="R4500" s="76"/>
      <c r="S4500" s="76"/>
      <c r="T4500" s="76"/>
      <c r="U4500" s="76"/>
      <c r="V4500" s="76"/>
      <c r="W4500" s="76"/>
      <c r="X4500" s="76"/>
    </row>
    <row r="4501" spans="1:24">
      <c r="A4501" s="135"/>
      <c r="B4501" s="54"/>
      <c r="C4501" s="80"/>
      <c r="D4501" s="81"/>
      <c r="E4501" s="323"/>
      <c r="F4501" s="80"/>
      <c r="G4501" s="81"/>
      <c r="H4501" s="80"/>
      <c r="I4501" s="83"/>
      <c r="J4501" s="80"/>
      <c r="K4501" s="84" t="s">
        <v>1502</v>
      </c>
      <c r="L4501" s="76">
        <f t="shared" si="296"/>
        <v>0</v>
      </c>
      <c r="M4501" s="76"/>
      <c r="N4501" s="76"/>
      <c r="O4501" s="76"/>
      <c r="P4501" s="76"/>
      <c r="Q4501" s="76"/>
      <c r="R4501" s="76"/>
      <c r="S4501" s="76"/>
      <c r="T4501" s="76"/>
      <c r="U4501" s="76"/>
      <c r="V4501" s="76"/>
      <c r="W4501" s="76"/>
      <c r="X4501" s="76"/>
    </row>
    <row r="4502" spans="1:24">
      <c r="A4502" s="135"/>
      <c r="B4502" s="54"/>
      <c r="C4502" s="46" t="s">
        <v>35</v>
      </c>
      <c r="D4502" s="58" t="s">
        <v>6869</v>
      </c>
      <c r="E4502" s="323" t="s">
        <v>6870</v>
      </c>
      <c r="F4502" s="46" t="s">
        <v>6871</v>
      </c>
      <c r="G4502" s="58" t="s">
        <v>6872</v>
      </c>
      <c r="H4502" s="46" t="s">
        <v>6873</v>
      </c>
      <c r="I4502" s="74">
        <v>8752</v>
      </c>
      <c r="J4502" s="46" t="s">
        <v>1508</v>
      </c>
      <c r="K4502" s="75" t="s">
        <v>1509</v>
      </c>
      <c r="L4502" s="76">
        <f t="shared" si="296"/>
        <v>0</v>
      </c>
      <c r="M4502" s="76"/>
      <c r="N4502" s="76"/>
      <c r="O4502" s="76"/>
      <c r="P4502" s="76"/>
      <c r="Q4502" s="76"/>
      <c r="R4502" s="76"/>
      <c r="S4502" s="76"/>
      <c r="T4502" s="76"/>
      <c r="U4502" s="76"/>
      <c r="V4502" s="76"/>
      <c r="W4502" s="76"/>
      <c r="X4502" s="76"/>
    </row>
    <row r="4503" spans="1:24">
      <c r="A4503" s="135"/>
      <c r="B4503" s="54"/>
      <c r="C4503" s="54"/>
      <c r="D4503" s="77"/>
      <c r="E4503" s="323"/>
      <c r="F4503" s="54"/>
      <c r="G4503" s="77"/>
      <c r="H4503" s="54"/>
      <c r="I4503" s="79"/>
      <c r="J4503" s="54"/>
      <c r="K4503" s="75" t="s">
        <v>1501</v>
      </c>
      <c r="L4503" s="76">
        <f t="shared" si="296"/>
        <v>0</v>
      </c>
      <c r="M4503" s="76"/>
      <c r="N4503" s="76"/>
      <c r="O4503" s="76"/>
      <c r="P4503" s="76"/>
      <c r="Q4503" s="76"/>
      <c r="R4503" s="76"/>
      <c r="S4503" s="76"/>
      <c r="T4503" s="76"/>
      <c r="U4503" s="76"/>
      <c r="V4503" s="76"/>
      <c r="W4503" s="76"/>
      <c r="X4503" s="76"/>
    </row>
    <row r="4504" spans="1:24">
      <c r="A4504" s="135"/>
      <c r="B4504" s="54"/>
      <c r="C4504" s="80"/>
      <c r="D4504" s="81"/>
      <c r="E4504" s="323"/>
      <c r="F4504" s="80"/>
      <c r="G4504" s="81"/>
      <c r="H4504" s="80"/>
      <c r="I4504" s="83"/>
      <c r="J4504" s="80"/>
      <c r="K4504" s="84" t="s">
        <v>1502</v>
      </c>
      <c r="L4504" s="76">
        <f t="shared" si="296"/>
        <v>0</v>
      </c>
      <c r="M4504" s="76"/>
      <c r="N4504" s="76"/>
      <c r="O4504" s="76"/>
      <c r="P4504" s="76"/>
      <c r="Q4504" s="76"/>
      <c r="R4504" s="76"/>
      <c r="S4504" s="76"/>
      <c r="T4504" s="76"/>
      <c r="U4504" s="76"/>
      <c r="V4504" s="76"/>
      <c r="W4504" s="76"/>
      <c r="X4504" s="76"/>
    </row>
    <row r="4505" spans="1:24">
      <c r="A4505" s="135"/>
      <c r="B4505" s="54"/>
      <c r="C4505" s="46" t="s">
        <v>35</v>
      </c>
      <c r="D4505" s="58" t="s">
        <v>6874</v>
      </c>
      <c r="E4505" s="323" t="s">
        <v>6875</v>
      </c>
      <c r="F4505" s="46" t="s">
        <v>6876</v>
      </c>
      <c r="G4505" s="58" t="s">
        <v>6877</v>
      </c>
      <c r="H4505" s="46" t="s">
        <v>6878</v>
      </c>
      <c r="I4505" s="74">
        <v>0</v>
      </c>
      <c r="J4505" s="46" t="s">
        <v>1508</v>
      </c>
      <c r="K4505" s="75" t="s">
        <v>1509</v>
      </c>
      <c r="L4505" s="76">
        <f t="shared" si="296"/>
        <v>3</v>
      </c>
      <c r="M4505" s="76"/>
      <c r="N4505" s="76"/>
      <c r="O4505" s="76"/>
      <c r="P4505" s="76"/>
      <c r="Q4505" s="76"/>
      <c r="R4505" s="76"/>
      <c r="S4505" s="76"/>
      <c r="T4505" s="76">
        <v>3</v>
      </c>
      <c r="U4505" s="76"/>
      <c r="V4505" s="76"/>
      <c r="W4505" s="76"/>
      <c r="X4505" s="76"/>
    </row>
    <row r="4506" spans="1:24">
      <c r="A4506" s="135"/>
      <c r="B4506" s="54"/>
      <c r="C4506" s="54"/>
      <c r="D4506" s="77"/>
      <c r="E4506" s="323"/>
      <c r="F4506" s="54"/>
      <c r="G4506" s="77"/>
      <c r="H4506" s="54"/>
      <c r="I4506" s="79"/>
      <c r="J4506" s="54"/>
      <c r="K4506" s="75" t="s">
        <v>1501</v>
      </c>
      <c r="L4506" s="76">
        <f t="shared" si="296"/>
        <v>0</v>
      </c>
      <c r="M4506" s="76"/>
      <c r="N4506" s="76"/>
      <c r="O4506" s="76"/>
      <c r="P4506" s="76"/>
      <c r="Q4506" s="76"/>
      <c r="R4506" s="76"/>
      <c r="S4506" s="76"/>
      <c r="T4506" s="76"/>
      <c r="U4506" s="76"/>
      <c r="V4506" s="76"/>
      <c r="W4506" s="76"/>
      <c r="X4506" s="76"/>
    </row>
    <row r="4507" spans="1:24">
      <c r="A4507" s="135"/>
      <c r="B4507" s="54"/>
      <c r="C4507" s="80"/>
      <c r="D4507" s="81"/>
      <c r="E4507" s="323"/>
      <c r="F4507" s="80"/>
      <c r="G4507" s="81"/>
      <c r="H4507" s="80"/>
      <c r="I4507" s="83"/>
      <c r="J4507" s="80"/>
      <c r="K4507" s="84" t="s">
        <v>1502</v>
      </c>
      <c r="L4507" s="76">
        <f t="shared" si="296"/>
        <v>0</v>
      </c>
      <c r="M4507" s="76"/>
      <c r="N4507" s="76"/>
      <c r="O4507" s="76"/>
      <c r="P4507" s="76"/>
      <c r="Q4507" s="76"/>
      <c r="R4507" s="76"/>
      <c r="S4507" s="76"/>
      <c r="T4507" s="76"/>
      <c r="U4507" s="76"/>
      <c r="V4507" s="76"/>
      <c r="W4507" s="76"/>
      <c r="X4507" s="76"/>
    </row>
    <row r="4508" spans="1:24">
      <c r="A4508" s="135"/>
      <c r="B4508" s="54"/>
      <c r="C4508" s="46" t="s">
        <v>35</v>
      </c>
      <c r="D4508" s="58" t="s">
        <v>6879</v>
      </c>
      <c r="E4508" s="323" t="s">
        <v>6880</v>
      </c>
      <c r="F4508" s="46" t="s">
        <v>6881</v>
      </c>
      <c r="G4508" s="58" t="s">
        <v>6882</v>
      </c>
      <c r="H4508" s="46" t="s">
        <v>6883</v>
      </c>
      <c r="I4508" s="74">
        <v>0</v>
      </c>
      <c r="J4508" s="46" t="s">
        <v>1508</v>
      </c>
      <c r="K4508" s="75" t="s">
        <v>1509</v>
      </c>
      <c r="L4508" s="76">
        <f>SUM(M4508:X4508)</f>
        <v>6</v>
      </c>
      <c r="M4508" s="76"/>
      <c r="N4508" s="76"/>
      <c r="O4508" s="76"/>
      <c r="P4508" s="76"/>
      <c r="Q4508" s="76"/>
      <c r="R4508" s="76"/>
      <c r="S4508" s="76"/>
      <c r="T4508" s="76">
        <v>6</v>
      </c>
      <c r="U4508" s="76"/>
      <c r="V4508" s="76"/>
      <c r="W4508" s="76"/>
      <c r="X4508" s="76"/>
    </row>
    <row r="4509" spans="1:24">
      <c r="A4509" s="135"/>
      <c r="B4509" s="54"/>
      <c r="C4509" s="54"/>
      <c r="D4509" s="77"/>
      <c r="E4509" s="323"/>
      <c r="F4509" s="54"/>
      <c r="G4509" s="77"/>
      <c r="H4509" s="54"/>
      <c r="I4509" s="79"/>
      <c r="J4509" s="54"/>
      <c r="K4509" s="75" t="s">
        <v>1501</v>
      </c>
      <c r="L4509" s="76">
        <f t="shared" ref="L4509:L4519" si="297">SUM(M4509:X4509)</f>
        <v>0</v>
      </c>
      <c r="M4509" s="76"/>
      <c r="N4509" s="76"/>
      <c r="O4509" s="76"/>
      <c r="P4509" s="76"/>
      <c r="Q4509" s="76"/>
      <c r="R4509" s="76"/>
      <c r="S4509" s="76"/>
      <c r="T4509" s="76"/>
      <c r="U4509" s="76"/>
      <c r="V4509" s="76"/>
      <c r="W4509" s="76"/>
      <c r="X4509" s="76"/>
    </row>
    <row r="4510" spans="1:24">
      <c r="A4510" s="135"/>
      <c r="B4510" s="54"/>
      <c r="C4510" s="80"/>
      <c r="D4510" s="81"/>
      <c r="E4510" s="323"/>
      <c r="F4510" s="80"/>
      <c r="G4510" s="81"/>
      <c r="H4510" s="80"/>
      <c r="I4510" s="83"/>
      <c r="J4510" s="80"/>
      <c r="K4510" s="84" t="s">
        <v>1502</v>
      </c>
      <c r="L4510" s="76">
        <f t="shared" si="297"/>
        <v>0</v>
      </c>
      <c r="M4510" s="76"/>
      <c r="N4510" s="76"/>
      <c r="O4510" s="76"/>
      <c r="P4510" s="76"/>
      <c r="Q4510" s="76"/>
      <c r="R4510" s="76"/>
      <c r="S4510" s="76"/>
      <c r="T4510" s="76"/>
      <c r="U4510" s="76"/>
      <c r="V4510" s="76"/>
      <c r="W4510" s="76"/>
      <c r="X4510" s="76"/>
    </row>
    <row r="4511" spans="1:24">
      <c r="A4511" s="135"/>
      <c r="B4511" s="54"/>
      <c r="C4511" s="46" t="s">
        <v>35</v>
      </c>
      <c r="D4511" s="58" t="s">
        <v>6884</v>
      </c>
      <c r="E4511" s="323" t="s">
        <v>6885</v>
      </c>
      <c r="F4511" s="46" t="s">
        <v>6886</v>
      </c>
      <c r="G4511" s="58" t="s">
        <v>6887</v>
      </c>
      <c r="H4511" s="46"/>
      <c r="I4511" s="74">
        <v>243</v>
      </c>
      <c r="J4511" s="46" t="s">
        <v>1508</v>
      </c>
      <c r="K4511" s="75" t="s">
        <v>1509</v>
      </c>
      <c r="L4511" s="76">
        <f t="shared" si="297"/>
        <v>0</v>
      </c>
      <c r="M4511" s="76"/>
      <c r="N4511" s="76"/>
      <c r="O4511" s="76"/>
      <c r="P4511" s="76"/>
      <c r="Q4511" s="76"/>
      <c r="R4511" s="76"/>
      <c r="S4511" s="76"/>
      <c r="T4511" s="76"/>
      <c r="U4511" s="76"/>
      <c r="V4511" s="76"/>
      <c r="W4511" s="76"/>
      <c r="X4511" s="76"/>
    </row>
    <row r="4512" spans="1:24">
      <c r="A4512" s="135"/>
      <c r="B4512" s="54"/>
      <c r="C4512" s="54"/>
      <c r="D4512" s="77"/>
      <c r="E4512" s="323"/>
      <c r="F4512" s="54"/>
      <c r="G4512" s="77"/>
      <c r="H4512" s="54"/>
      <c r="I4512" s="79"/>
      <c r="J4512" s="54"/>
      <c r="K4512" s="75" t="s">
        <v>1501</v>
      </c>
      <c r="L4512" s="76">
        <f t="shared" si="297"/>
        <v>3</v>
      </c>
      <c r="M4512" s="76">
        <v>3</v>
      </c>
      <c r="N4512" s="76"/>
      <c r="O4512" s="76"/>
      <c r="P4512" s="76"/>
      <c r="Q4512" s="76"/>
      <c r="R4512" s="76"/>
      <c r="S4512" s="76"/>
      <c r="T4512" s="76"/>
      <c r="U4512" s="76"/>
      <c r="V4512" s="76"/>
      <c r="W4512" s="76"/>
      <c r="X4512" s="76"/>
    </row>
    <row r="4513" spans="1:24">
      <c r="A4513" s="135"/>
      <c r="B4513" s="54"/>
      <c r="C4513" s="80"/>
      <c r="D4513" s="81"/>
      <c r="E4513" s="323"/>
      <c r="F4513" s="80"/>
      <c r="G4513" s="81"/>
      <c r="H4513" s="80"/>
      <c r="I4513" s="83"/>
      <c r="J4513" s="80"/>
      <c r="K4513" s="84" t="s">
        <v>1502</v>
      </c>
      <c r="L4513" s="76">
        <f t="shared" si="297"/>
        <v>0</v>
      </c>
      <c r="M4513" s="76"/>
      <c r="N4513" s="76"/>
      <c r="O4513" s="76"/>
      <c r="P4513" s="76"/>
      <c r="Q4513" s="76"/>
      <c r="R4513" s="76"/>
      <c r="S4513" s="76"/>
      <c r="T4513" s="76"/>
      <c r="U4513" s="76"/>
      <c r="V4513" s="76"/>
      <c r="W4513" s="76"/>
      <c r="X4513" s="76"/>
    </row>
    <row r="4514" spans="1:24">
      <c r="A4514" s="135"/>
      <c r="B4514" s="54"/>
      <c r="C4514" s="46" t="s">
        <v>33</v>
      </c>
      <c r="D4514" s="58" t="s">
        <v>6888</v>
      </c>
      <c r="E4514" s="323" t="s">
        <v>6889</v>
      </c>
      <c r="F4514" s="46" t="s">
        <v>6890</v>
      </c>
      <c r="G4514" s="58" t="s">
        <v>6891</v>
      </c>
      <c r="H4514" s="46" t="s">
        <v>6892</v>
      </c>
      <c r="I4514" s="74">
        <v>0</v>
      </c>
      <c r="J4514" s="46" t="s">
        <v>1508</v>
      </c>
      <c r="K4514" s="75" t="s">
        <v>1509</v>
      </c>
      <c r="L4514" s="76">
        <f t="shared" si="297"/>
        <v>0</v>
      </c>
      <c r="M4514" s="76"/>
      <c r="N4514" s="76"/>
      <c r="O4514" s="76"/>
      <c r="P4514" s="76"/>
      <c r="Q4514" s="76"/>
      <c r="R4514" s="76"/>
      <c r="S4514" s="76"/>
      <c r="T4514" s="76"/>
      <c r="U4514" s="76"/>
      <c r="V4514" s="76"/>
      <c r="W4514" s="76"/>
      <c r="X4514" s="76"/>
    </row>
    <row r="4515" spans="1:24">
      <c r="A4515" s="135"/>
      <c r="B4515" s="54"/>
      <c r="C4515" s="54"/>
      <c r="D4515" s="77"/>
      <c r="E4515" s="323"/>
      <c r="F4515" s="54"/>
      <c r="G4515" s="77"/>
      <c r="H4515" s="54"/>
      <c r="I4515" s="79"/>
      <c r="J4515" s="54"/>
      <c r="K4515" s="75" t="s">
        <v>1501</v>
      </c>
      <c r="L4515" s="76">
        <f t="shared" si="297"/>
        <v>0</v>
      </c>
      <c r="M4515" s="76"/>
      <c r="N4515" s="76"/>
      <c r="O4515" s="76"/>
      <c r="P4515" s="76"/>
      <c r="Q4515" s="76"/>
      <c r="R4515" s="76"/>
      <c r="S4515" s="76"/>
      <c r="T4515" s="76"/>
      <c r="U4515" s="76"/>
      <c r="V4515" s="76"/>
      <c r="W4515" s="76"/>
      <c r="X4515" s="76"/>
    </row>
    <row r="4516" spans="1:24">
      <c r="A4516" s="135"/>
      <c r="B4516" s="54"/>
      <c r="C4516" s="80"/>
      <c r="D4516" s="81"/>
      <c r="E4516" s="323"/>
      <c r="F4516" s="80"/>
      <c r="G4516" s="81"/>
      <c r="H4516" s="80"/>
      <c r="I4516" s="83"/>
      <c r="J4516" s="80"/>
      <c r="K4516" s="84" t="s">
        <v>1502</v>
      </c>
      <c r="L4516" s="76">
        <f t="shared" si="297"/>
        <v>3</v>
      </c>
      <c r="M4516" s="76">
        <v>3</v>
      </c>
      <c r="N4516" s="76"/>
      <c r="O4516" s="76"/>
      <c r="P4516" s="76"/>
      <c r="Q4516" s="76"/>
      <c r="R4516" s="76"/>
      <c r="S4516" s="76"/>
      <c r="T4516" s="76"/>
      <c r="U4516" s="76"/>
      <c r="V4516" s="76"/>
      <c r="W4516" s="76"/>
      <c r="X4516" s="76"/>
    </row>
    <row r="4517" spans="1:24">
      <c r="A4517" s="135"/>
      <c r="B4517" s="54"/>
      <c r="C4517" s="46" t="s">
        <v>33</v>
      </c>
      <c r="D4517" s="58" t="s">
        <v>6831</v>
      </c>
      <c r="E4517" s="323" t="s">
        <v>6893</v>
      </c>
      <c r="F4517" s="46" t="s">
        <v>6833</v>
      </c>
      <c r="G4517" s="58" t="s">
        <v>6894</v>
      </c>
      <c r="H4517" s="46" t="s">
        <v>6835</v>
      </c>
      <c r="I4517" s="74">
        <v>0</v>
      </c>
      <c r="J4517" s="46" t="s">
        <v>1508</v>
      </c>
      <c r="K4517" s="75" t="s">
        <v>1509</v>
      </c>
      <c r="L4517" s="76">
        <f t="shared" si="297"/>
        <v>0</v>
      </c>
      <c r="M4517" s="76"/>
      <c r="N4517" s="76"/>
      <c r="O4517" s="76"/>
      <c r="P4517" s="76"/>
      <c r="Q4517" s="76"/>
      <c r="R4517" s="76"/>
      <c r="S4517" s="76"/>
      <c r="T4517" s="76"/>
      <c r="U4517" s="76"/>
      <c r="V4517" s="76"/>
      <c r="W4517" s="76"/>
      <c r="X4517" s="76"/>
    </row>
    <row r="4518" spans="1:24">
      <c r="A4518" s="135"/>
      <c r="B4518" s="54"/>
      <c r="C4518" s="54"/>
      <c r="D4518" s="77"/>
      <c r="E4518" s="323"/>
      <c r="F4518" s="54"/>
      <c r="G4518" s="77"/>
      <c r="H4518" s="54"/>
      <c r="I4518" s="79"/>
      <c r="J4518" s="54"/>
      <c r="K4518" s="75" t="s">
        <v>1501</v>
      </c>
      <c r="L4518" s="76">
        <f t="shared" si="297"/>
        <v>0</v>
      </c>
      <c r="M4518" s="76"/>
      <c r="N4518" s="76"/>
      <c r="O4518" s="76"/>
      <c r="P4518" s="76"/>
      <c r="Q4518" s="76"/>
      <c r="R4518" s="76"/>
      <c r="S4518" s="76"/>
      <c r="T4518" s="76"/>
      <c r="U4518" s="76"/>
      <c r="V4518" s="76"/>
      <c r="W4518" s="76"/>
      <c r="X4518" s="76"/>
    </row>
    <row r="4519" spans="1:24">
      <c r="A4519" s="135"/>
      <c r="B4519" s="54"/>
      <c r="C4519" s="80"/>
      <c r="D4519" s="81"/>
      <c r="E4519" s="323"/>
      <c r="F4519" s="80"/>
      <c r="G4519" s="81"/>
      <c r="H4519" s="80"/>
      <c r="I4519" s="83"/>
      <c r="J4519" s="80"/>
      <c r="K4519" s="84" t="s">
        <v>1502</v>
      </c>
      <c r="L4519" s="76">
        <f t="shared" si="297"/>
        <v>2</v>
      </c>
      <c r="M4519" s="76">
        <v>2</v>
      </c>
      <c r="N4519" s="76"/>
      <c r="O4519" s="76"/>
      <c r="P4519" s="76"/>
      <c r="Q4519" s="76"/>
      <c r="R4519" s="76"/>
      <c r="S4519" s="76"/>
      <c r="T4519" s="76"/>
      <c r="U4519" s="76"/>
      <c r="V4519" s="76"/>
      <c r="W4519" s="76"/>
      <c r="X4519" s="76"/>
    </row>
    <row r="4520" spans="1:24">
      <c r="A4520" s="135"/>
      <c r="B4520" s="54"/>
      <c r="C4520" s="46" t="s">
        <v>33</v>
      </c>
      <c r="D4520" s="58" t="s">
        <v>6895</v>
      </c>
      <c r="E4520" s="323" t="s">
        <v>6896</v>
      </c>
      <c r="F4520" s="46" t="s">
        <v>6897</v>
      </c>
      <c r="G4520" s="58" t="s">
        <v>6898</v>
      </c>
      <c r="H4520" s="46" t="s">
        <v>6899</v>
      </c>
      <c r="I4520" s="74">
        <v>16417</v>
      </c>
      <c r="J4520" s="46" t="s">
        <v>1508</v>
      </c>
      <c r="K4520" s="75" t="s">
        <v>1509</v>
      </c>
      <c r="L4520" s="76">
        <f>SUM(M4520:X4520)</f>
        <v>0</v>
      </c>
      <c r="M4520" s="76"/>
      <c r="N4520" s="76"/>
      <c r="O4520" s="76"/>
      <c r="P4520" s="76"/>
      <c r="Q4520" s="76"/>
      <c r="R4520" s="76"/>
      <c r="S4520" s="76"/>
      <c r="T4520" s="76"/>
      <c r="U4520" s="76"/>
      <c r="V4520" s="76"/>
      <c r="W4520" s="76"/>
      <c r="X4520" s="76"/>
    </row>
    <row r="4521" spans="1:24">
      <c r="A4521" s="135"/>
      <c r="B4521" s="54"/>
      <c r="C4521" s="54"/>
      <c r="D4521" s="77"/>
      <c r="E4521" s="323"/>
      <c r="F4521" s="54"/>
      <c r="G4521" s="77"/>
      <c r="H4521" s="54"/>
      <c r="I4521" s="79"/>
      <c r="J4521" s="54"/>
      <c r="K4521" s="75" t="s">
        <v>1501</v>
      </c>
      <c r="L4521" s="76">
        <f t="shared" ref="L4521:L4531" si="298">SUM(M4521:X4521)</f>
        <v>0</v>
      </c>
      <c r="M4521" s="76"/>
      <c r="N4521" s="76"/>
      <c r="O4521" s="76"/>
      <c r="P4521" s="76"/>
      <c r="Q4521" s="76"/>
      <c r="R4521" s="76"/>
      <c r="S4521" s="76"/>
      <c r="T4521" s="76"/>
      <c r="U4521" s="76"/>
      <c r="V4521" s="76"/>
      <c r="W4521" s="76"/>
      <c r="X4521" s="76"/>
    </row>
    <row r="4522" spans="1:24">
      <c r="A4522" s="135"/>
      <c r="B4522" s="54"/>
      <c r="C4522" s="80"/>
      <c r="D4522" s="81"/>
      <c r="E4522" s="323"/>
      <c r="F4522" s="80"/>
      <c r="G4522" s="81"/>
      <c r="H4522" s="80"/>
      <c r="I4522" s="83"/>
      <c r="J4522" s="80"/>
      <c r="K4522" s="84" t="s">
        <v>1502</v>
      </c>
      <c r="L4522" s="76">
        <f t="shared" si="298"/>
        <v>4</v>
      </c>
      <c r="M4522" s="76">
        <v>4</v>
      </c>
      <c r="N4522" s="76"/>
      <c r="O4522" s="76"/>
      <c r="P4522" s="76"/>
      <c r="Q4522" s="76"/>
      <c r="R4522" s="76"/>
      <c r="S4522" s="76"/>
      <c r="T4522" s="76"/>
      <c r="U4522" s="76"/>
      <c r="V4522" s="76"/>
      <c r="W4522" s="76"/>
      <c r="X4522" s="76"/>
    </row>
    <row r="4523" spans="1:24">
      <c r="A4523" s="135"/>
      <c r="B4523" s="54"/>
      <c r="C4523" s="46" t="s">
        <v>33</v>
      </c>
      <c r="D4523" s="58" t="s">
        <v>6900</v>
      </c>
      <c r="E4523" s="323" t="s">
        <v>6901</v>
      </c>
      <c r="F4523" s="46" t="s">
        <v>6902</v>
      </c>
      <c r="G4523" s="58" t="s">
        <v>6903</v>
      </c>
      <c r="H4523" s="46" t="s">
        <v>6904</v>
      </c>
      <c r="I4523" s="74">
        <v>0</v>
      </c>
      <c r="J4523" s="46" t="s">
        <v>1508</v>
      </c>
      <c r="K4523" s="75" t="s">
        <v>1509</v>
      </c>
      <c r="L4523" s="76">
        <f t="shared" si="298"/>
        <v>0</v>
      </c>
      <c r="M4523" s="76"/>
      <c r="N4523" s="76"/>
      <c r="O4523" s="76"/>
      <c r="P4523" s="76"/>
      <c r="Q4523" s="76"/>
      <c r="R4523" s="76"/>
      <c r="S4523" s="76"/>
      <c r="T4523" s="76"/>
      <c r="U4523" s="76"/>
      <c r="V4523" s="76"/>
      <c r="W4523" s="76"/>
      <c r="X4523" s="76"/>
    </row>
    <row r="4524" spans="1:24">
      <c r="A4524" s="135"/>
      <c r="B4524" s="54"/>
      <c r="C4524" s="54"/>
      <c r="D4524" s="77"/>
      <c r="E4524" s="323"/>
      <c r="F4524" s="54"/>
      <c r="G4524" s="77"/>
      <c r="H4524" s="54"/>
      <c r="I4524" s="79"/>
      <c r="J4524" s="54"/>
      <c r="K4524" s="75" t="s">
        <v>1501</v>
      </c>
      <c r="L4524" s="76">
        <f t="shared" si="298"/>
        <v>0</v>
      </c>
      <c r="M4524" s="76"/>
      <c r="N4524" s="76"/>
      <c r="O4524" s="76"/>
      <c r="P4524" s="76"/>
      <c r="Q4524" s="76"/>
      <c r="R4524" s="76"/>
      <c r="S4524" s="76"/>
      <c r="T4524" s="76"/>
      <c r="U4524" s="76"/>
      <c r="V4524" s="76"/>
      <c r="W4524" s="76"/>
      <c r="X4524" s="76"/>
    </row>
    <row r="4525" spans="1:24">
      <c r="A4525" s="135"/>
      <c r="B4525" s="54"/>
      <c r="C4525" s="80"/>
      <c r="D4525" s="81"/>
      <c r="E4525" s="323"/>
      <c r="F4525" s="80"/>
      <c r="G4525" s="81"/>
      <c r="H4525" s="80"/>
      <c r="I4525" s="83"/>
      <c r="J4525" s="80"/>
      <c r="K4525" s="84" t="s">
        <v>1502</v>
      </c>
      <c r="L4525" s="76">
        <f t="shared" si="298"/>
        <v>3</v>
      </c>
      <c r="M4525" s="76"/>
      <c r="N4525" s="76"/>
      <c r="O4525" s="76"/>
      <c r="P4525" s="76">
        <v>3</v>
      </c>
      <c r="Q4525" s="76"/>
      <c r="R4525" s="76"/>
      <c r="S4525" s="76"/>
      <c r="T4525" s="76"/>
      <c r="U4525" s="76"/>
      <c r="V4525" s="76"/>
      <c r="W4525" s="76"/>
      <c r="X4525" s="76"/>
    </row>
    <row r="4526" spans="1:24">
      <c r="A4526" s="135"/>
      <c r="B4526" s="54"/>
      <c r="C4526" s="46" t="s">
        <v>33</v>
      </c>
      <c r="D4526" s="58" t="s">
        <v>6905</v>
      </c>
      <c r="E4526" s="323" t="s">
        <v>6906</v>
      </c>
      <c r="F4526" s="46" t="s">
        <v>6907</v>
      </c>
      <c r="G4526" s="58" t="s">
        <v>6908</v>
      </c>
      <c r="H4526" s="46" t="s">
        <v>6830</v>
      </c>
      <c r="I4526" s="74">
        <v>1582</v>
      </c>
      <c r="J4526" s="46" t="s">
        <v>1508</v>
      </c>
      <c r="K4526" s="75" t="s">
        <v>1509</v>
      </c>
      <c r="L4526" s="76">
        <f t="shared" si="298"/>
        <v>0</v>
      </c>
      <c r="M4526" s="76"/>
      <c r="N4526" s="76"/>
      <c r="O4526" s="76"/>
      <c r="P4526" s="76"/>
      <c r="Q4526" s="76"/>
      <c r="R4526" s="76"/>
      <c r="S4526" s="76"/>
      <c r="T4526" s="76"/>
      <c r="U4526" s="76"/>
      <c r="V4526" s="76"/>
      <c r="W4526" s="76"/>
      <c r="X4526" s="76"/>
    </row>
    <row r="4527" spans="1:24">
      <c r="A4527" s="135"/>
      <c r="B4527" s="54"/>
      <c r="C4527" s="54"/>
      <c r="D4527" s="77"/>
      <c r="E4527" s="323"/>
      <c r="F4527" s="54"/>
      <c r="G4527" s="77"/>
      <c r="H4527" s="54"/>
      <c r="I4527" s="79"/>
      <c r="J4527" s="54"/>
      <c r="K4527" s="75" t="s">
        <v>1501</v>
      </c>
      <c r="L4527" s="76">
        <f t="shared" si="298"/>
        <v>0</v>
      </c>
      <c r="M4527" s="76"/>
      <c r="N4527" s="76"/>
      <c r="O4527" s="76"/>
      <c r="P4527" s="76"/>
      <c r="Q4527" s="76"/>
      <c r="R4527" s="76"/>
      <c r="S4527" s="76"/>
      <c r="T4527" s="76"/>
      <c r="U4527" s="76"/>
      <c r="V4527" s="76"/>
      <c r="W4527" s="76"/>
      <c r="X4527" s="76"/>
    </row>
    <row r="4528" spans="1:24">
      <c r="A4528" s="135"/>
      <c r="B4528" s="54"/>
      <c r="C4528" s="80"/>
      <c r="D4528" s="81"/>
      <c r="E4528" s="323"/>
      <c r="F4528" s="80"/>
      <c r="G4528" s="81"/>
      <c r="H4528" s="80"/>
      <c r="I4528" s="83"/>
      <c r="J4528" s="80"/>
      <c r="K4528" s="84" t="s">
        <v>1502</v>
      </c>
      <c r="L4528" s="76">
        <f t="shared" si="298"/>
        <v>2</v>
      </c>
      <c r="M4528" s="76">
        <v>2</v>
      </c>
      <c r="N4528" s="76"/>
      <c r="O4528" s="76"/>
      <c r="P4528" s="76"/>
      <c r="Q4528" s="76"/>
      <c r="R4528" s="76"/>
      <c r="S4528" s="76"/>
      <c r="T4528" s="76"/>
      <c r="U4528" s="76"/>
      <c r="V4528" s="76"/>
      <c r="W4528" s="76"/>
      <c r="X4528" s="76"/>
    </row>
    <row r="4529" spans="1:24">
      <c r="A4529" s="135"/>
      <c r="B4529" s="54"/>
      <c r="C4529" s="46" t="s">
        <v>33</v>
      </c>
      <c r="D4529" s="58" t="s">
        <v>6909</v>
      </c>
      <c r="E4529" s="323" t="s">
        <v>6910</v>
      </c>
      <c r="F4529" s="46" t="s">
        <v>6911</v>
      </c>
      <c r="G4529" s="58" t="s">
        <v>6912</v>
      </c>
      <c r="H4529" s="46" t="s">
        <v>6913</v>
      </c>
      <c r="I4529" s="74">
        <v>0</v>
      </c>
      <c r="J4529" s="46" t="s">
        <v>1508</v>
      </c>
      <c r="K4529" s="75" t="s">
        <v>1509</v>
      </c>
      <c r="L4529" s="76">
        <f t="shared" si="298"/>
        <v>0</v>
      </c>
      <c r="M4529" s="76"/>
      <c r="N4529" s="76"/>
      <c r="O4529" s="76"/>
      <c r="P4529" s="76"/>
      <c r="Q4529" s="76"/>
      <c r="R4529" s="76"/>
      <c r="S4529" s="76"/>
      <c r="T4529" s="76"/>
      <c r="U4529" s="76"/>
      <c r="V4529" s="76"/>
      <c r="W4529" s="76"/>
      <c r="X4529" s="76"/>
    </row>
    <row r="4530" spans="1:24">
      <c r="A4530" s="135"/>
      <c r="B4530" s="54"/>
      <c r="C4530" s="54"/>
      <c r="D4530" s="77"/>
      <c r="E4530" s="323"/>
      <c r="F4530" s="54"/>
      <c r="G4530" s="77"/>
      <c r="H4530" s="54"/>
      <c r="I4530" s="79"/>
      <c r="J4530" s="54"/>
      <c r="K4530" s="75" t="s">
        <v>1501</v>
      </c>
      <c r="L4530" s="76">
        <f t="shared" si="298"/>
        <v>0</v>
      </c>
      <c r="M4530" s="76"/>
      <c r="N4530" s="76"/>
      <c r="O4530" s="76"/>
      <c r="P4530" s="76"/>
      <c r="Q4530" s="76"/>
      <c r="R4530" s="76"/>
      <c r="S4530" s="76"/>
      <c r="T4530" s="76"/>
      <c r="U4530" s="76"/>
      <c r="V4530" s="76"/>
      <c r="W4530" s="76"/>
      <c r="X4530" s="76"/>
    </row>
    <row r="4531" spans="1:24">
      <c r="A4531" s="135"/>
      <c r="B4531" s="54"/>
      <c r="C4531" s="80"/>
      <c r="D4531" s="81"/>
      <c r="E4531" s="323"/>
      <c r="F4531" s="80"/>
      <c r="G4531" s="81"/>
      <c r="H4531" s="80"/>
      <c r="I4531" s="83"/>
      <c r="J4531" s="80"/>
      <c r="K4531" s="84" t="s">
        <v>1502</v>
      </c>
      <c r="L4531" s="76">
        <f t="shared" si="298"/>
        <v>3</v>
      </c>
      <c r="M4531" s="76"/>
      <c r="N4531" s="76"/>
      <c r="O4531" s="76"/>
      <c r="P4531" s="76"/>
      <c r="Q4531" s="76"/>
      <c r="R4531" s="76"/>
      <c r="S4531" s="76"/>
      <c r="T4531" s="76">
        <v>3</v>
      </c>
      <c r="U4531" s="76"/>
      <c r="V4531" s="76"/>
      <c r="W4531" s="76"/>
      <c r="X4531" s="76"/>
    </row>
    <row r="4532" spans="1:24">
      <c r="A4532" s="135"/>
      <c r="B4532" s="54"/>
      <c r="C4532" s="46" t="s">
        <v>33</v>
      </c>
      <c r="D4532" s="58" t="s">
        <v>6914</v>
      </c>
      <c r="E4532" s="323" t="s">
        <v>6915</v>
      </c>
      <c r="F4532" s="46" t="s">
        <v>6916</v>
      </c>
      <c r="G4532" s="58" t="s">
        <v>6917</v>
      </c>
      <c r="H4532" s="58" t="s">
        <v>6918</v>
      </c>
      <c r="I4532" s="74">
        <v>0</v>
      </c>
      <c r="J4532" s="46" t="s">
        <v>1508</v>
      </c>
      <c r="K4532" s="75" t="s">
        <v>1509</v>
      </c>
      <c r="L4532" s="76">
        <f>SUM(M4532:X4532)</f>
        <v>0</v>
      </c>
      <c r="M4532" s="76"/>
      <c r="N4532" s="76"/>
      <c r="O4532" s="76"/>
      <c r="P4532" s="76"/>
      <c r="Q4532" s="76"/>
      <c r="R4532" s="76"/>
      <c r="S4532" s="76"/>
      <c r="T4532" s="76"/>
      <c r="U4532" s="76"/>
      <c r="V4532" s="76"/>
      <c r="W4532" s="76"/>
      <c r="X4532" s="76"/>
    </row>
    <row r="4533" spans="1:24">
      <c r="A4533" s="135"/>
      <c r="B4533" s="54"/>
      <c r="C4533" s="54"/>
      <c r="D4533" s="77"/>
      <c r="E4533" s="323"/>
      <c r="F4533" s="54"/>
      <c r="G4533" s="77"/>
      <c r="H4533" s="54"/>
      <c r="I4533" s="79"/>
      <c r="J4533" s="54"/>
      <c r="K4533" s="75" t="s">
        <v>1501</v>
      </c>
      <c r="L4533" s="76">
        <f t="shared" ref="L4533:L4543" si="299">SUM(M4533:X4533)</f>
        <v>0</v>
      </c>
      <c r="M4533" s="76"/>
      <c r="N4533" s="76"/>
      <c r="O4533" s="76"/>
      <c r="P4533" s="76"/>
      <c r="Q4533" s="76"/>
      <c r="R4533" s="76"/>
      <c r="S4533" s="76"/>
      <c r="T4533" s="76"/>
      <c r="U4533" s="76"/>
      <c r="V4533" s="76"/>
      <c r="W4533" s="76"/>
      <c r="X4533" s="76"/>
    </row>
    <row r="4534" spans="1:24">
      <c r="A4534" s="135"/>
      <c r="B4534" s="54"/>
      <c r="C4534" s="80"/>
      <c r="D4534" s="81"/>
      <c r="E4534" s="323"/>
      <c r="F4534" s="80"/>
      <c r="G4534" s="81"/>
      <c r="H4534" s="80"/>
      <c r="I4534" s="83"/>
      <c r="J4534" s="80"/>
      <c r="K4534" s="84" t="s">
        <v>1502</v>
      </c>
      <c r="L4534" s="76">
        <f t="shared" si="299"/>
        <v>2</v>
      </c>
      <c r="M4534" s="76">
        <v>2</v>
      </c>
      <c r="N4534" s="76"/>
      <c r="O4534" s="76"/>
      <c r="P4534" s="76"/>
      <c r="Q4534" s="76"/>
      <c r="R4534" s="76"/>
      <c r="S4534" s="76"/>
      <c r="T4534" s="76"/>
      <c r="U4534" s="76"/>
      <c r="V4534" s="76"/>
      <c r="W4534" s="76"/>
      <c r="X4534" s="76"/>
    </row>
    <row r="4535" spans="1:24">
      <c r="A4535" s="135"/>
      <c r="B4535" s="54"/>
      <c r="C4535" s="46" t="s">
        <v>33</v>
      </c>
      <c r="D4535" s="58" t="s">
        <v>6919</v>
      </c>
      <c r="E4535" s="323" t="s">
        <v>6920</v>
      </c>
      <c r="F4535" s="46" t="s">
        <v>6921</v>
      </c>
      <c r="G4535" s="58" t="s">
        <v>6922</v>
      </c>
      <c r="H4535" s="46"/>
      <c r="I4535" s="74">
        <v>16567</v>
      </c>
      <c r="J4535" s="46" t="s">
        <v>1508</v>
      </c>
      <c r="K4535" s="75" t="s">
        <v>1509</v>
      </c>
      <c r="L4535" s="76">
        <f t="shared" si="299"/>
        <v>0</v>
      </c>
      <c r="M4535" s="76"/>
      <c r="N4535" s="76"/>
      <c r="O4535" s="76"/>
      <c r="P4535" s="76"/>
      <c r="Q4535" s="76"/>
      <c r="R4535" s="76"/>
      <c r="S4535" s="76"/>
      <c r="T4535" s="76"/>
      <c r="U4535" s="76"/>
      <c r="V4535" s="76"/>
      <c r="W4535" s="76"/>
      <c r="X4535" s="76"/>
    </row>
    <row r="4536" spans="1:24">
      <c r="A4536" s="135"/>
      <c r="B4536" s="54"/>
      <c r="C4536" s="54"/>
      <c r="D4536" s="77"/>
      <c r="E4536" s="323"/>
      <c r="F4536" s="54"/>
      <c r="G4536" s="77"/>
      <c r="H4536" s="54"/>
      <c r="I4536" s="79"/>
      <c r="J4536" s="54"/>
      <c r="K4536" s="75" t="s">
        <v>1501</v>
      </c>
      <c r="L4536" s="76">
        <f t="shared" si="299"/>
        <v>0</v>
      </c>
      <c r="M4536" s="76"/>
      <c r="N4536" s="76"/>
      <c r="O4536" s="76"/>
      <c r="P4536" s="76"/>
      <c r="Q4536" s="76"/>
      <c r="R4536" s="76"/>
      <c r="S4536" s="76"/>
      <c r="T4536" s="76"/>
      <c r="U4536" s="76"/>
      <c r="V4536" s="76"/>
      <c r="W4536" s="76"/>
      <c r="X4536" s="76"/>
    </row>
    <row r="4537" spans="1:24">
      <c r="A4537" s="135"/>
      <c r="B4537" s="54"/>
      <c r="C4537" s="80"/>
      <c r="D4537" s="81"/>
      <c r="E4537" s="323"/>
      <c r="F4537" s="80"/>
      <c r="G4537" s="81"/>
      <c r="H4537" s="80"/>
      <c r="I4537" s="83"/>
      <c r="J4537" s="80"/>
      <c r="K4537" s="84" t="s">
        <v>1502</v>
      </c>
      <c r="L4537" s="76">
        <f t="shared" si="299"/>
        <v>3</v>
      </c>
      <c r="M4537" s="76"/>
      <c r="N4537" s="76"/>
      <c r="O4537" s="76"/>
      <c r="P4537" s="76"/>
      <c r="Q4537" s="76"/>
      <c r="R4537" s="76"/>
      <c r="S4537" s="76"/>
      <c r="T4537" s="76">
        <v>3</v>
      </c>
      <c r="U4537" s="76"/>
      <c r="V4537" s="76"/>
      <c r="W4537" s="76"/>
      <c r="X4537" s="76"/>
    </row>
    <row r="4538" spans="1:24">
      <c r="A4538" s="135"/>
      <c r="B4538" s="54"/>
      <c r="C4538" s="46" t="s">
        <v>33</v>
      </c>
      <c r="D4538" s="58" t="s">
        <v>6923</v>
      </c>
      <c r="E4538" s="323" t="s">
        <v>6924</v>
      </c>
      <c r="F4538" s="46" t="s">
        <v>6925</v>
      </c>
      <c r="G4538" s="58" t="s">
        <v>6926</v>
      </c>
      <c r="H4538" s="46" t="s">
        <v>6927</v>
      </c>
      <c r="I4538" s="74">
        <v>15199</v>
      </c>
      <c r="J4538" s="46" t="s">
        <v>1508</v>
      </c>
      <c r="K4538" s="75" t="s">
        <v>1509</v>
      </c>
      <c r="L4538" s="76">
        <f t="shared" si="299"/>
        <v>0</v>
      </c>
      <c r="M4538" s="76"/>
      <c r="N4538" s="76"/>
      <c r="O4538" s="76"/>
      <c r="P4538" s="76"/>
      <c r="Q4538" s="76"/>
      <c r="R4538" s="76"/>
      <c r="S4538" s="76"/>
      <c r="T4538" s="76"/>
      <c r="U4538" s="76"/>
      <c r="V4538" s="76"/>
      <c r="W4538" s="76"/>
      <c r="X4538" s="76"/>
    </row>
    <row r="4539" spans="1:24">
      <c r="A4539" s="135"/>
      <c r="B4539" s="54"/>
      <c r="C4539" s="54"/>
      <c r="D4539" s="77"/>
      <c r="E4539" s="323"/>
      <c r="F4539" s="54"/>
      <c r="G4539" s="77"/>
      <c r="H4539" s="54"/>
      <c r="I4539" s="79"/>
      <c r="J4539" s="54"/>
      <c r="K4539" s="75" t="s">
        <v>1501</v>
      </c>
      <c r="L4539" s="76">
        <f t="shared" si="299"/>
        <v>0</v>
      </c>
      <c r="M4539" s="76"/>
      <c r="N4539" s="76"/>
      <c r="O4539" s="76"/>
      <c r="P4539" s="76"/>
      <c r="Q4539" s="76"/>
      <c r="R4539" s="76"/>
      <c r="S4539" s="76"/>
      <c r="T4539" s="76"/>
      <c r="U4539" s="76"/>
      <c r="V4539" s="76"/>
      <c r="W4539" s="76"/>
      <c r="X4539" s="76"/>
    </row>
    <row r="4540" spans="1:24">
      <c r="A4540" s="135"/>
      <c r="B4540" s="54"/>
      <c r="C4540" s="80"/>
      <c r="D4540" s="81"/>
      <c r="E4540" s="323"/>
      <c r="F4540" s="80"/>
      <c r="G4540" s="81"/>
      <c r="H4540" s="80"/>
      <c r="I4540" s="83"/>
      <c r="J4540" s="80"/>
      <c r="K4540" s="84" t="s">
        <v>1502</v>
      </c>
      <c r="L4540" s="76">
        <f t="shared" si="299"/>
        <v>2</v>
      </c>
      <c r="M4540" s="76">
        <v>2</v>
      </c>
      <c r="N4540" s="76"/>
      <c r="O4540" s="76"/>
      <c r="P4540" s="76"/>
      <c r="Q4540" s="76"/>
      <c r="R4540" s="76"/>
      <c r="S4540" s="76"/>
      <c r="T4540" s="76"/>
      <c r="U4540" s="76"/>
      <c r="V4540" s="76"/>
      <c r="W4540" s="76"/>
      <c r="X4540" s="76"/>
    </row>
    <row r="4541" spans="1:24">
      <c r="A4541" s="135"/>
      <c r="B4541" s="54"/>
      <c r="C4541" s="46" t="s">
        <v>33</v>
      </c>
      <c r="D4541" s="58" t="s">
        <v>6928</v>
      </c>
      <c r="E4541" s="323" t="s">
        <v>6929</v>
      </c>
      <c r="F4541" s="46" t="s">
        <v>6930</v>
      </c>
      <c r="G4541" s="58" t="s">
        <v>6931</v>
      </c>
      <c r="H4541" s="46" t="s">
        <v>6932</v>
      </c>
      <c r="I4541" s="74">
        <v>0</v>
      </c>
      <c r="J4541" s="46" t="s">
        <v>1508</v>
      </c>
      <c r="K4541" s="75" t="s">
        <v>1509</v>
      </c>
      <c r="L4541" s="76">
        <f t="shared" si="299"/>
        <v>0</v>
      </c>
      <c r="M4541" s="76"/>
      <c r="N4541" s="76"/>
      <c r="O4541" s="76"/>
      <c r="P4541" s="76"/>
      <c r="Q4541" s="76"/>
      <c r="R4541" s="76"/>
      <c r="S4541" s="76"/>
      <c r="T4541" s="76"/>
      <c r="U4541" s="76"/>
      <c r="V4541" s="76"/>
      <c r="W4541" s="76"/>
      <c r="X4541" s="76"/>
    </row>
    <row r="4542" spans="1:24">
      <c r="A4542" s="135"/>
      <c r="B4542" s="54"/>
      <c r="C4542" s="54"/>
      <c r="D4542" s="77"/>
      <c r="E4542" s="323"/>
      <c r="F4542" s="54"/>
      <c r="G4542" s="77"/>
      <c r="H4542" s="54"/>
      <c r="I4542" s="79"/>
      <c r="J4542" s="54"/>
      <c r="K4542" s="75" t="s">
        <v>1501</v>
      </c>
      <c r="L4542" s="76">
        <f t="shared" si="299"/>
        <v>0</v>
      </c>
      <c r="M4542" s="76"/>
      <c r="N4542" s="76"/>
      <c r="O4542" s="76"/>
      <c r="P4542" s="76"/>
      <c r="Q4542" s="76"/>
      <c r="R4542" s="76"/>
      <c r="S4542" s="76"/>
      <c r="T4542" s="76"/>
      <c r="U4542" s="76"/>
      <c r="V4542" s="76"/>
      <c r="W4542" s="76"/>
      <c r="X4542" s="76"/>
    </row>
    <row r="4543" spans="1:24">
      <c r="A4543" s="135"/>
      <c r="B4543" s="54"/>
      <c r="C4543" s="80"/>
      <c r="D4543" s="81"/>
      <c r="E4543" s="323"/>
      <c r="F4543" s="80"/>
      <c r="G4543" s="81"/>
      <c r="H4543" s="80"/>
      <c r="I4543" s="83"/>
      <c r="J4543" s="80"/>
      <c r="K4543" s="84" t="s">
        <v>1502</v>
      </c>
      <c r="L4543" s="76">
        <f t="shared" si="299"/>
        <v>3</v>
      </c>
      <c r="M4543" s="76">
        <v>3</v>
      </c>
      <c r="N4543" s="76"/>
      <c r="O4543" s="76"/>
      <c r="P4543" s="76"/>
      <c r="Q4543" s="76"/>
      <c r="R4543" s="76"/>
      <c r="S4543" s="76"/>
      <c r="T4543" s="76"/>
      <c r="U4543" s="76"/>
      <c r="V4543" s="76"/>
      <c r="W4543" s="76"/>
      <c r="X4543" s="76"/>
    </row>
    <row r="4544" spans="1:24">
      <c r="A4544" s="135"/>
      <c r="B4544" s="54"/>
      <c r="C4544" s="46" t="s">
        <v>33</v>
      </c>
      <c r="D4544" s="58" t="s">
        <v>6933</v>
      </c>
      <c r="E4544" s="323" t="s">
        <v>6934</v>
      </c>
      <c r="F4544" s="46" t="s">
        <v>6084</v>
      </c>
      <c r="G4544" s="58" t="s">
        <v>6935</v>
      </c>
      <c r="H4544" s="46"/>
      <c r="I4544" s="74">
        <v>31</v>
      </c>
      <c r="J4544" s="46" t="s">
        <v>1508</v>
      </c>
      <c r="K4544" s="75" t="s">
        <v>1509</v>
      </c>
      <c r="L4544" s="76">
        <f>SUM(M4544:X4544)</f>
        <v>0</v>
      </c>
      <c r="M4544" s="76"/>
      <c r="N4544" s="76"/>
      <c r="O4544" s="76"/>
      <c r="P4544" s="76"/>
      <c r="Q4544" s="76"/>
      <c r="R4544" s="76"/>
      <c r="S4544" s="76"/>
      <c r="T4544" s="76"/>
      <c r="U4544" s="76"/>
      <c r="V4544" s="76"/>
      <c r="W4544" s="76"/>
      <c r="X4544" s="76"/>
    </row>
    <row r="4545" spans="1:24">
      <c r="A4545" s="135"/>
      <c r="B4545" s="54"/>
      <c r="C4545" s="54"/>
      <c r="D4545" s="77"/>
      <c r="E4545" s="323"/>
      <c r="F4545" s="54"/>
      <c r="G4545" s="77"/>
      <c r="H4545" s="54"/>
      <c r="I4545" s="79"/>
      <c r="J4545" s="54"/>
      <c r="K4545" s="75" t="s">
        <v>1501</v>
      </c>
      <c r="L4545" s="76">
        <f t="shared" ref="L4545:L4552" si="300">SUM(M4545:X4545)</f>
        <v>0</v>
      </c>
      <c r="M4545" s="76"/>
      <c r="N4545" s="76"/>
      <c r="O4545" s="76"/>
      <c r="P4545" s="76"/>
      <c r="Q4545" s="76"/>
      <c r="R4545" s="76"/>
      <c r="S4545" s="76"/>
      <c r="T4545" s="76"/>
      <c r="U4545" s="76"/>
      <c r="V4545" s="76"/>
      <c r="W4545" s="76"/>
      <c r="X4545" s="76"/>
    </row>
    <row r="4546" spans="1:24">
      <c r="A4546" s="135"/>
      <c r="B4546" s="54"/>
      <c r="C4546" s="80"/>
      <c r="D4546" s="81"/>
      <c r="E4546" s="323"/>
      <c r="F4546" s="80"/>
      <c r="G4546" s="81"/>
      <c r="H4546" s="80"/>
      <c r="I4546" s="83"/>
      <c r="J4546" s="80"/>
      <c r="K4546" s="84" t="s">
        <v>1502</v>
      </c>
      <c r="L4546" s="76">
        <f t="shared" si="300"/>
        <v>3</v>
      </c>
      <c r="M4546" s="76">
        <v>3</v>
      </c>
      <c r="N4546" s="76"/>
      <c r="O4546" s="76"/>
      <c r="P4546" s="76"/>
      <c r="Q4546" s="76"/>
      <c r="R4546" s="76"/>
      <c r="S4546" s="76"/>
      <c r="T4546" s="76"/>
      <c r="U4546" s="76"/>
      <c r="V4546" s="76"/>
      <c r="W4546" s="76"/>
      <c r="X4546" s="76"/>
    </row>
    <row r="4547" spans="1:24">
      <c r="A4547" s="135"/>
      <c r="B4547" s="54"/>
      <c r="C4547" s="46" t="s">
        <v>33</v>
      </c>
      <c r="D4547" s="58" t="s">
        <v>1869</v>
      </c>
      <c r="E4547" s="323" t="s">
        <v>6936</v>
      </c>
      <c r="F4547" s="46" t="s">
        <v>6937</v>
      </c>
      <c r="G4547" s="58" t="s">
        <v>6938</v>
      </c>
      <c r="H4547" s="46" t="s">
        <v>6939</v>
      </c>
      <c r="I4547" s="74">
        <v>585</v>
      </c>
      <c r="J4547" s="46" t="s">
        <v>1508</v>
      </c>
      <c r="K4547" s="75" t="s">
        <v>1509</v>
      </c>
      <c r="L4547" s="76">
        <f t="shared" si="300"/>
        <v>0</v>
      </c>
      <c r="M4547" s="76"/>
      <c r="N4547" s="76"/>
      <c r="O4547" s="76"/>
      <c r="P4547" s="76"/>
      <c r="Q4547" s="76"/>
      <c r="R4547" s="76"/>
      <c r="S4547" s="76"/>
      <c r="T4547" s="76"/>
      <c r="U4547" s="76"/>
      <c r="V4547" s="76"/>
      <c r="W4547" s="76"/>
      <c r="X4547" s="76"/>
    </row>
    <row r="4548" spans="1:24">
      <c r="A4548" s="135"/>
      <c r="B4548" s="54"/>
      <c r="C4548" s="54"/>
      <c r="D4548" s="77"/>
      <c r="E4548" s="323"/>
      <c r="F4548" s="54"/>
      <c r="G4548" s="77"/>
      <c r="H4548" s="54"/>
      <c r="I4548" s="79"/>
      <c r="J4548" s="54"/>
      <c r="K4548" s="75" t="s">
        <v>1501</v>
      </c>
      <c r="L4548" s="76">
        <f t="shared" si="300"/>
        <v>0</v>
      </c>
      <c r="M4548" s="76"/>
      <c r="N4548" s="76"/>
      <c r="O4548" s="76"/>
      <c r="P4548" s="76"/>
      <c r="Q4548" s="76"/>
      <c r="R4548" s="76"/>
      <c r="S4548" s="76"/>
      <c r="T4548" s="76"/>
      <c r="U4548" s="76"/>
      <c r="V4548" s="76"/>
      <c r="W4548" s="76"/>
      <c r="X4548" s="76"/>
    </row>
    <row r="4549" spans="1:24">
      <c r="A4549" s="135"/>
      <c r="B4549" s="54"/>
      <c r="C4549" s="80"/>
      <c r="D4549" s="81"/>
      <c r="E4549" s="323"/>
      <c r="F4549" s="80"/>
      <c r="G4549" s="81"/>
      <c r="H4549" s="80"/>
      <c r="I4549" s="83"/>
      <c r="J4549" s="80"/>
      <c r="K4549" s="84" t="s">
        <v>1502</v>
      </c>
      <c r="L4549" s="76">
        <f t="shared" si="300"/>
        <v>3</v>
      </c>
      <c r="M4549" s="76"/>
      <c r="N4549" s="76"/>
      <c r="O4549" s="76"/>
      <c r="P4549" s="76"/>
      <c r="Q4549" s="76"/>
      <c r="R4549" s="76"/>
      <c r="S4549" s="76"/>
      <c r="T4549" s="76">
        <v>3</v>
      </c>
      <c r="U4549" s="76"/>
      <c r="V4549" s="76"/>
      <c r="W4549" s="76"/>
      <c r="X4549" s="76"/>
    </row>
    <row r="4550" spans="1:24">
      <c r="A4550" s="135"/>
      <c r="B4550" s="54"/>
      <c r="C4550" s="46" t="s">
        <v>33</v>
      </c>
      <c r="D4550" s="58" t="s">
        <v>6940</v>
      </c>
      <c r="E4550" s="323" t="s">
        <v>6941</v>
      </c>
      <c r="F4550" s="46" t="s">
        <v>6942</v>
      </c>
      <c r="G4550" s="58" t="s">
        <v>6943</v>
      </c>
      <c r="H4550" s="46" t="s">
        <v>6944</v>
      </c>
      <c r="I4550" s="74">
        <v>0</v>
      </c>
      <c r="J4550" s="46" t="s">
        <v>1508</v>
      </c>
      <c r="K4550" s="75" t="s">
        <v>1509</v>
      </c>
      <c r="L4550" s="76">
        <f t="shared" si="300"/>
        <v>0</v>
      </c>
      <c r="M4550" s="76"/>
      <c r="N4550" s="76"/>
      <c r="O4550" s="76"/>
      <c r="P4550" s="76"/>
      <c r="Q4550" s="76"/>
      <c r="R4550" s="76"/>
      <c r="S4550" s="76"/>
      <c r="T4550" s="76"/>
      <c r="U4550" s="76"/>
      <c r="V4550" s="76"/>
      <c r="W4550" s="76"/>
      <c r="X4550" s="76"/>
    </row>
    <row r="4551" spans="1:24">
      <c r="A4551" s="135"/>
      <c r="B4551" s="54"/>
      <c r="C4551" s="54"/>
      <c r="D4551" s="77"/>
      <c r="E4551" s="323"/>
      <c r="F4551" s="54"/>
      <c r="G4551" s="77"/>
      <c r="H4551" s="54"/>
      <c r="I4551" s="79"/>
      <c r="J4551" s="54"/>
      <c r="K4551" s="75" t="s">
        <v>1501</v>
      </c>
      <c r="L4551" s="76">
        <f t="shared" si="300"/>
        <v>0</v>
      </c>
      <c r="M4551" s="76"/>
      <c r="N4551" s="76"/>
      <c r="O4551" s="76"/>
      <c r="P4551" s="76"/>
      <c r="Q4551" s="76"/>
      <c r="R4551" s="76"/>
      <c r="S4551" s="76"/>
      <c r="T4551" s="76"/>
      <c r="U4551" s="76"/>
      <c r="V4551" s="76"/>
      <c r="W4551" s="76"/>
      <c r="X4551" s="76"/>
    </row>
    <row r="4552" spans="1:24">
      <c r="A4552" s="135"/>
      <c r="B4552" s="54"/>
      <c r="C4552" s="80"/>
      <c r="D4552" s="81"/>
      <c r="E4552" s="323"/>
      <c r="F4552" s="80"/>
      <c r="G4552" s="81"/>
      <c r="H4552" s="80"/>
      <c r="I4552" s="83"/>
      <c r="J4552" s="80"/>
      <c r="K4552" s="84" t="s">
        <v>1502</v>
      </c>
      <c r="L4552" s="76">
        <f t="shared" si="300"/>
        <v>2</v>
      </c>
      <c r="M4552" s="76"/>
      <c r="N4552" s="76"/>
      <c r="O4552" s="76"/>
      <c r="P4552" s="76"/>
      <c r="Q4552" s="76"/>
      <c r="R4552" s="76"/>
      <c r="S4552" s="76"/>
      <c r="T4552" s="76">
        <v>2</v>
      </c>
      <c r="U4552" s="76"/>
      <c r="V4552" s="76"/>
      <c r="W4552" s="76"/>
      <c r="X4552" s="76"/>
    </row>
    <row r="4553" spans="1:24">
      <c r="A4553" s="135"/>
      <c r="B4553" s="54"/>
      <c r="C4553" s="46" t="s">
        <v>33</v>
      </c>
      <c r="D4553" s="58" t="s">
        <v>6945</v>
      </c>
      <c r="E4553" s="323" t="s">
        <v>6946</v>
      </c>
      <c r="F4553" s="46" t="s">
        <v>6947</v>
      </c>
      <c r="G4553" s="58" t="s">
        <v>6877</v>
      </c>
      <c r="H4553" s="46"/>
      <c r="I4553" s="74">
        <v>0</v>
      </c>
      <c r="J4553" s="46" t="s">
        <v>1508</v>
      </c>
      <c r="K4553" s="75" t="s">
        <v>1509</v>
      </c>
      <c r="L4553" s="76">
        <f>SUM(M4553:X4553)</f>
        <v>0</v>
      </c>
      <c r="M4553" s="76"/>
      <c r="N4553" s="76"/>
      <c r="O4553" s="76"/>
      <c r="P4553" s="76"/>
      <c r="Q4553" s="76"/>
      <c r="R4553" s="76"/>
      <c r="S4553" s="76"/>
      <c r="T4553" s="76"/>
      <c r="U4553" s="76"/>
      <c r="V4553" s="76"/>
      <c r="W4553" s="76"/>
      <c r="X4553" s="76"/>
    </row>
    <row r="4554" spans="1:24">
      <c r="A4554" s="135"/>
      <c r="B4554" s="54"/>
      <c r="C4554" s="54"/>
      <c r="D4554" s="77"/>
      <c r="E4554" s="323"/>
      <c r="F4554" s="54"/>
      <c r="G4554" s="77"/>
      <c r="H4554" s="54"/>
      <c r="I4554" s="79"/>
      <c r="J4554" s="54"/>
      <c r="K4554" s="75" t="s">
        <v>1501</v>
      </c>
      <c r="L4554" s="76">
        <f t="shared" ref="L4554:L4570" si="301">SUM(M4554:X4554)</f>
        <v>0</v>
      </c>
      <c r="M4554" s="76"/>
      <c r="N4554" s="76"/>
      <c r="O4554" s="76"/>
      <c r="P4554" s="76"/>
      <c r="Q4554" s="76"/>
      <c r="R4554" s="76"/>
      <c r="S4554" s="76"/>
      <c r="T4554" s="76"/>
      <c r="U4554" s="76"/>
      <c r="V4554" s="76"/>
      <c r="W4554" s="76"/>
      <c r="X4554" s="76"/>
    </row>
    <row r="4555" spans="1:24">
      <c r="A4555" s="135"/>
      <c r="B4555" s="54"/>
      <c r="C4555" s="80"/>
      <c r="D4555" s="81"/>
      <c r="E4555" s="323"/>
      <c r="F4555" s="80"/>
      <c r="G4555" s="81"/>
      <c r="H4555" s="80"/>
      <c r="I4555" s="83"/>
      <c r="J4555" s="80"/>
      <c r="K4555" s="84" t="s">
        <v>1502</v>
      </c>
      <c r="L4555" s="76">
        <f t="shared" si="301"/>
        <v>3</v>
      </c>
      <c r="M4555" s="76">
        <v>3</v>
      </c>
      <c r="N4555" s="76"/>
      <c r="O4555" s="76"/>
      <c r="P4555" s="76"/>
      <c r="Q4555" s="76"/>
      <c r="R4555" s="76"/>
      <c r="S4555" s="76"/>
      <c r="T4555" s="76"/>
      <c r="U4555" s="76"/>
      <c r="V4555" s="76"/>
      <c r="W4555" s="76"/>
      <c r="X4555" s="76"/>
    </row>
    <row r="4556" spans="1:24">
      <c r="A4556" s="135"/>
      <c r="B4556" s="54"/>
      <c r="C4556" s="46" t="s">
        <v>33</v>
      </c>
      <c r="D4556" s="58" t="s">
        <v>6948</v>
      </c>
      <c r="E4556" s="323" t="s">
        <v>6949</v>
      </c>
      <c r="F4556" s="46" t="s">
        <v>6950</v>
      </c>
      <c r="G4556" s="58" t="s">
        <v>6951</v>
      </c>
      <c r="H4556" s="46" t="s">
        <v>6952</v>
      </c>
      <c r="I4556" s="74">
        <v>0</v>
      </c>
      <c r="J4556" s="46" t="s">
        <v>1508</v>
      </c>
      <c r="K4556" s="75" t="s">
        <v>1509</v>
      </c>
      <c r="L4556" s="76">
        <f t="shared" si="301"/>
        <v>0</v>
      </c>
      <c r="M4556" s="76"/>
      <c r="N4556" s="76"/>
      <c r="O4556" s="76"/>
      <c r="P4556" s="76"/>
      <c r="Q4556" s="76"/>
      <c r="R4556" s="76"/>
      <c r="S4556" s="76"/>
      <c r="T4556" s="76"/>
      <c r="U4556" s="76"/>
      <c r="V4556" s="76"/>
      <c r="W4556" s="76"/>
      <c r="X4556" s="76"/>
    </row>
    <row r="4557" spans="1:24">
      <c r="A4557" s="135"/>
      <c r="B4557" s="54"/>
      <c r="C4557" s="54"/>
      <c r="D4557" s="77"/>
      <c r="E4557" s="323"/>
      <c r="F4557" s="54"/>
      <c r="G4557" s="77"/>
      <c r="H4557" s="54"/>
      <c r="I4557" s="79"/>
      <c r="J4557" s="54"/>
      <c r="K4557" s="75" t="s">
        <v>1501</v>
      </c>
      <c r="L4557" s="76">
        <f t="shared" si="301"/>
        <v>0</v>
      </c>
      <c r="M4557" s="76"/>
      <c r="N4557" s="76"/>
      <c r="O4557" s="76"/>
      <c r="P4557" s="76"/>
      <c r="Q4557" s="76"/>
      <c r="R4557" s="76"/>
      <c r="S4557" s="76"/>
      <c r="T4557" s="76"/>
      <c r="U4557" s="76"/>
      <c r="V4557" s="76"/>
      <c r="W4557" s="76"/>
      <c r="X4557" s="76"/>
    </row>
    <row r="4558" spans="1:24">
      <c r="A4558" s="135"/>
      <c r="B4558" s="54"/>
      <c r="C4558" s="80"/>
      <c r="D4558" s="81"/>
      <c r="E4558" s="323"/>
      <c r="F4558" s="80"/>
      <c r="G4558" s="81"/>
      <c r="H4558" s="80"/>
      <c r="I4558" s="83"/>
      <c r="J4558" s="80"/>
      <c r="K4558" s="84" t="s">
        <v>1502</v>
      </c>
      <c r="L4558" s="76">
        <f t="shared" si="301"/>
        <v>2</v>
      </c>
      <c r="M4558" s="76">
        <v>2</v>
      </c>
      <c r="N4558" s="76"/>
      <c r="O4558" s="76"/>
      <c r="P4558" s="76"/>
      <c r="Q4558" s="76"/>
      <c r="R4558" s="76"/>
      <c r="S4558" s="76"/>
      <c r="T4558" s="76"/>
      <c r="U4558" s="76"/>
      <c r="V4558" s="76"/>
      <c r="W4558" s="76"/>
      <c r="X4558" s="76"/>
    </row>
    <row r="4559" spans="1:24">
      <c r="A4559" s="135"/>
      <c r="B4559" s="54"/>
      <c r="C4559" s="46" t="s">
        <v>33</v>
      </c>
      <c r="D4559" s="58" t="s">
        <v>6953</v>
      </c>
      <c r="E4559" s="323" t="s">
        <v>6954</v>
      </c>
      <c r="F4559" s="46" t="s">
        <v>6955</v>
      </c>
      <c r="G4559" s="58" t="s">
        <v>6956</v>
      </c>
      <c r="H4559" s="46" t="s">
        <v>6957</v>
      </c>
      <c r="I4559" s="74">
        <v>763</v>
      </c>
      <c r="J4559" s="46" t="s">
        <v>1508</v>
      </c>
      <c r="K4559" s="75" t="s">
        <v>1509</v>
      </c>
      <c r="L4559" s="76">
        <f t="shared" si="301"/>
        <v>0</v>
      </c>
      <c r="M4559" s="76"/>
      <c r="N4559" s="76"/>
      <c r="O4559" s="76"/>
      <c r="P4559" s="76"/>
      <c r="Q4559" s="76"/>
      <c r="R4559" s="76"/>
      <c r="S4559" s="76"/>
      <c r="T4559" s="76"/>
      <c r="U4559" s="76"/>
      <c r="V4559" s="76"/>
      <c r="W4559" s="76"/>
      <c r="X4559" s="76"/>
    </row>
    <row r="4560" spans="1:24">
      <c r="A4560" s="135"/>
      <c r="B4560" s="54"/>
      <c r="C4560" s="54"/>
      <c r="D4560" s="77"/>
      <c r="E4560" s="323"/>
      <c r="F4560" s="54"/>
      <c r="G4560" s="77"/>
      <c r="H4560" s="54"/>
      <c r="I4560" s="79"/>
      <c r="J4560" s="54"/>
      <c r="K4560" s="75" t="s">
        <v>1501</v>
      </c>
      <c r="L4560" s="76">
        <f t="shared" si="301"/>
        <v>0</v>
      </c>
      <c r="M4560" s="76"/>
      <c r="N4560" s="76"/>
      <c r="O4560" s="76"/>
      <c r="P4560" s="76"/>
      <c r="Q4560" s="76"/>
      <c r="R4560" s="76"/>
      <c r="S4560" s="76"/>
      <c r="T4560" s="76"/>
      <c r="U4560" s="76"/>
      <c r="V4560" s="76"/>
      <c r="W4560" s="76"/>
      <c r="X4560" s="76"/>
    </row>
    <row r="4561" spans="1:24">
      <c r="A4561" s="135"/>
      <c r="B4561" s="54"/>
      <c r="C4561" s="80"/>
      <c r="D4561" s="81"/>
      <c r="E4561" s="323"/>
      <c r="F4561" s="80"/>
      <c r="G4561" s="81"/>
      <c r="H4561" s="80"/>
      <c r="I4561" s="83"/>
      <c r="J4561" s="80"/>
      <c r="K4561" s="84" t="s">
        <v>1502</v>
      </c>
      <c r="L4561" s="76">
        <f t="shared" si="301"/>
        <v>2</v>
      </c>
      <c r="M4561" s="76">
        <v>2</v>
      </c>
      <c r="N4561" s="76"/>
      <c r="O4561" s="76"/>
      <c r="P4561" s="76"/>
      <c r="Q4561" s="76"/>
      <c r="R4561" s="76"/>
      <c r="S4561" s="76"/>
      <c r="T4561" s="76"/>
      <c r="U4561" s="76"/>
      <c r="V4561" s="76"/>
      <c r="W4561" s="76"/>
      <c r="X4561" s="76"/>
    </row>
    <row r="4562" spans="1:24">
      <c r="A4562" s="135"/>
      <c r="B4562" s="54"/>
      <c r="C4562" s="46" t="s">
        <v>33</v>
      </c>
      <c r="D4562" s="58" t="s">
        <v>6869</v>
      </c>
      <c r="E4562" s="323" t="s">
        <v>6958</v>
      </c>
      <c r="F4562" s="46" t="s">
        <v>6871</v>
      </c>
      <c r="G4562" s="58" t="s">
        <v>6872</v>
      </c>
      <c r="H4562" s="46" t="s">
        <v>6873</v>
      </c>
      <c r="I4562" s="74">
        <v>8752</v>
      </c>
      <c r="J4562" s="46" t="s">
        <v>1508</v>
      </c>
      <c r="K4562" s="75" t="s">
        <v>1509</v>
      </c>
      <c r="L4562" s="76">
        <f t="shared" si="301"/>
        <v>0</v>
      </c>
      <c r="M4562" s="76"/>
      <c r="N4562" s="76"/>
      <c r="O4562" s="76"/>
      <c r="P4562" s="76"/>
      <c r="Q4562" s="76"/>
      <c r="R4562" s="76"/>
      <c r="S4562" s="76"/>
      <c r="T4562" s="76"/>
      <c r="U4562" s="76"/>
      <c r="V4562" s="76"/>
      <c r="W4562" s="76"/>
      <c r="X4562" s="76"/>
    </row>
    <row r="4563" spans="1:24">
      <c r="A4563" s="135"/>
      <c r="B4563" s="54"/>
      <c r="C4563" s="54"/>
      <c r="D4563" s="77"/>
      <c r="E4563" s="323"/>
      <c r="F4563" s="54"/>
      <c r="G4563" s="77"/>
      <c r="H4563" s="54"/>
      <c r="I4563" s="79"/>
      <c r="J4563" s="54"/>
      <c r="K4563" s="75" t="s">
        <v>1501</v>
      </c>
      <c r="L4563" s="76">
        <f t="shared" si="301"/>
        <v>0</v>
      </c>
      <c r="M4563" s="76"/>
      <c r="N4563" s="76"/>
      <c r="O4563" s="76"/>
      <c r="P4563" s="76"/>
      <c r="Q4563" s="76"/>
      <c r="R4563" s="76"/>
      <c r="S4563" s="76"/>
      <c r="T4563" s="76"/>
      <c r="U4563" s="76"/>
      <c r="V4563" s="76"/>
      <c r="W4563" s="76"/>
      <c r="X4563" s="76"/>
    </row>
    <row r="4564" spans="1:24">
      <c r="A4564" s="135"/>
      <c r="B4564" s="54"/>
      <c r="C4564" s="80"/>
      <c r="D4564" s="81"/>
      <c r="E4564" s="323"/>
      <c r="F4564" s="80"/>
      <c r="G4564" s="81"/>
      <c r="H4564" s="80"/>
      <c r="I4564" s="83"/>
      <c r="J4564" s="80"/>
      <c r="K4564" s="84" t="s">
        <v>1502</v>
      </c>
      <c r="L4564" s="76">
        <f t="shared" si="301"/>
        <v>10</v>
      </c>
      <c r="M4564" s="76"/>
      <c r="N4564" s="76"/>
      <c r="O4564" s="76"/>
      <c r="P4564" s="76"/>
      <c r="Q4564" s="76"/>
      <c r="R4564" s="76"/>
      <c r="S4564" s="76"/>
      <c r="T4564" s="76">
        <v>10</v>
      </c>
      <c r="U4564" s="76"/>
      <c r="V4564" s="76"/>
      <c r="W4564" s="76"/>
      <c r="X4564" s="76"/>
    </row>
    <row r="4565" spans="1:24">
      <c r="A4565" s="135"/>
      <c r="B4565" s="54"/>
      <c r="C4565" s="46" t="s">
        <v>33</v>
      </c>
      <c r="D4565" s="58" t="s">
        <v>6874</v>
      </c>
      <c r="E4565" s="323" t="s">
        <v>6959</v>
      </c>
      <c r="F4565" s="46" t="s">
        <v>6876</v>
      </c>
      <c r="G4565" s="58" t="s">
        <v>6960</v>
      </c>
      <c r="H4565" s="46" t="s">
        <v>6878</v>
      </c>
      <c r="I4565" s="74">
        <v>0</v>
      </c>
      <c r="J4565" s="46" t="s">
        <v>1508</v>
      </c>
      <c r="K4565" s="75" t="s">
        <v>1509</v>
      </c>
      <c r="L4565" s="76">
        <f t="shared" si="301"/>
        <v>0</v>
      </c>
      <c r="M4565" s="76"/>
      <c r="N4565" s="76"/>
      <c r="O4565" s="76"/>
      <c r="P4565" s="76"/>
      <c r="Q4565" s="76"/>
      <c r="R4565" s="76"/>
      <c r="S4565" s="76"/>
      <c r="T4565" s="76"/>
      <c r="U4565" s="76"/>
      <c r="V4565" s="76"/>
      <c r="W4565" s="76"/>
      <c r="X4565" s="76"/>
    </row>
    <row r="4566" spans="1:24">
      <c r="A4566" s="135"/>
      <c r="B4566" s="54"/>
      <c r="C4566" s="54"/>
      <c r="D4566" s="77"/>
      <c r="E4566" s="323"/>
      <c r="F4566" s="54"/>
      <c r="G4566" s="77"/>
      <c r="H4566" s="54"/>
      <c r="I4566" s="79"/>
      <c r="J4566" s="54"/>
      <c r="K4566" s="75" t="s">
        <v>1501</v>
      </c>
      <c r="L4566" s="76">
        <f t="shared" si="301"/>
        <v>0</v>
      </c>
      <c r="M4566" s="76"/>
      <c r="N4566" s="76"/>
      <c r="O4566" s="76"/>
      <c r="P4566" s="76"/>
      <c r="Q4566" s="76"/>
      <c r="R4566" s="76"/>
      <c r="S4566" s="76"/>
      <c r="T4566" s="76"/>
      <c r="U4566" s="76"/>
      <c r="V4566" s="76"/>
      <c r="W4566" s="76"/>
      <c r="X4566" s="76"/>
    </row>
    <row r="4567" spans="1:24">
      <c r="A4567" s="135"/>
      <c r="B4567" s="54"/>
      <c r="C4567" s="80"/>
      <c r="D4567" s="81"/>
      <c r="E4567" s="323"/>
      <c r="F4567" s="80"/>
      <c r="G4567" s="81"/>
      <c r="H4567" s="80"/>
      <c r="I4567" s="83"/>
      <c r="J4567" s="80"/>
      <c r="K4567" s="84" t="s">
        <v>1502</v>
      </c>
      <c r="L4567" s="76">
        <f t="shared" si="301"/>
        <v>3</v>
      </c>
      <c r="M4567" s="76">
        <v>3</v>
      </c>
      <c r="N4567" s="76"/>
      <c r="O4567" s="76"/>
      <c r="P4567" s="76"/>
      <c r="Q4567" s="76"/>
      <c r="R4567" s="76"/>
      <c r="S4567" s="76"/>
      <c r="T4567" s="76"/>
      <c r="U4567" s="76"/>
      <c r="V4567" s="76"/>
      <c r="W4567" s="76"/>
      <c r="X4567" s="76"/>
    </row>
    <row r="4568" spans="1:24">
      <c r="A4568" s="135"/>
      <c r="B4568" s="54"/>
      <c r="C4568" s="46" t="s">
        <v>33</v>
      </c>
      <c r="D4568" s="58" t="s">
        <v>6961</v>
      </c>
      <c r="E4568" s="323" t="s">
        <v>6962</v>
      </c>
      <c r="F4568" s="46" t="s">
        <v>6963</v>
      </c>
      <c r="G4568" s="58" t="s">
        <v>6964</v>
      </c>
      <c r="H4568" s="46" t="s">
        <v>6965</v>
      </c>
      <c r="I4568" s="74">
        <v>0</v>
      </c>
      <c r="J4568" s="46" t="s">
        <v>1508</v>
      </c>
      <c r="K4568" s="75" t="s">
        <v>1509</v>
      </c>
      <c r="L4568" s="76">
        <f t="shared" si="301"/>
        <v>0</v>
      </c>
      <c r="M4568" s="76"/>
      <c r="N4568" s="76"/>
      <c r="O4568" s="76"/>
      <c r="P4568" s="76"/>
      <c r="Q4568" s="76"/>
      <c r="R4568" s="76"/>
      <c r="S4568" s="76"/>
      <c r="T4568" s="76"/>
      <c r="U4568" s="76"/>
      <c r="V4568" s="76"/>
      <c r="W4568" s="76"/>
      <c r="X4568" s="76"/>
    </row>
    <row r="4569" spans="1:24">
      <c r="A4569" s="135"/>
      <c r="B4569" s="54"/>
      <c r="C4569" s="54"/>
      <c r="D4569" s="77"/>
      <c r="E4569" s="323"/>
      <c r="F4569" s="54"/>
      <c r="G4569" s="77"/>
      <c r="H4569" s="54"/>
      <c r="I4569" s="79"/>
      <c r="J4569" s="54"/>
      <c r="K4569" s="75" t="s">
        <v>1501</v>
      </c>
      <c r="L4569" s="76">
        <f t="shared" si="301"/>
        <v>0</v>
      </c>
      <c r="M4569" s="76"/>
      <c r="N4569" s="76"/>
      <c r="O4569" s="76"/>
      <c r="P4569" s="76"/>
      <c r="Q4569" s="76"/>
      <c r="R4569" s="76"/>
      <c r="S4569" s="76"/>
      <c r="T4569" s="76"/>
      <c r="U4569" s="76"/>
      <c r="V4569" s="76"/>
      <c r="W4569" s="76"/>
      <c r="X4569" s="76"/>
    </row>
    <row r="4570" spans="1:24">
      <c r="A4570" s="135"/>
      <c r="B4570" s="80"/>
      <c r="C4570" s="80"/>
      <c r="D4570" s="81"/>
      <c r="E4570" s="323"/>
      <c r="F4570" s="80"/>
      <c r="G4570" s="81"/>
      <c r="H4570" s="80"/>
      <c r="I4570" s="83"/>
      <c r="J4570" s="80"/>
      <c r="K4570" s="84" t="s">
        <v>1502</v>
      </c>
      <c r="L4570" s="76">
        <f t="shared" si="301"/>
        <v>3</v>
      </c>
      <c r="M4570" s="76">
        <v>3</v>
      </c>
      <c r="N4570" s="76"/>
      <c r="O4570" s="76"/>
      <c r="P4570" s="76"/>
      <c r="Q4570" s="76"/>
      <c r="R4570" s="76"/>
      <c r="S4570" s="76"/>
      <c r="T4570" s="76"/>
      <c r="U4570" s="76"/>
      <c r="V4570" s="76"/>
      <c r="W4570" s="76"/>
      <c r="X4570" s="76"/>
    </row>
    <row r="4571" spans="1:24">
      <c r="A4571" s="135"/>
      <c r="B4571" s="46" t="s">
        <v>6966</v>
      </c>
      <c r="C4571" s="46"/>
      <c r="D4571" s="464">
        <f>COUNTA(D4574:D4912)</f>
        <v>113</v>
      </c>
      <c r="E4571" s="46"/>
      <c r="F4571" s="46"/>
      <c r="G4571" s="46"/>
      <c r="H4571" s="46"/>
      <c r="I4571" s="74">
        <f>SUM(I4574:I4912)</f>
        <v>1265769</v>
      </c>
      <c r="J4571" s="46" t="s">
        <v>39</v>
      </c>
      <c r="K4571" s="75" t="s">
        <v>32</v>
      </c>
      <c r="L4571" s="76">
        <f>SUM(M4571:X4571)</f>
        <v>166</v>
      </c>
      <c r="M4571" s="76">
        <v>2</v>
      </c>
      <c r="N4571" s="76">
        <v>86</v>
      </c>
      <c r="O4571" s="76">
        <v>15</v>
      </c>
      <c r="P4571" s="76">
        <v>0</v>
      </c>
      <c r="Q4571" s="76">
        <v>0</v>
      </c>
      <c r="R4571" s="76">
        <v>0</v>
      </c>
      <c r="S4571" s="76">
        <v>22</v>
      </c>
      <c r="T4571" s="76">
        <v>28</v>
      </c>
      <c r="U4571" s="76">
        <v>0</v>
      </c>
      <c r="V4571" s="76">
        <v>0</v>
      </c>
      <c r="W4571" s="76">
        <v>10</v>
      </c>
      <c r="X4571" s="76">
        <v>3</v>
      </c>
    </row>
    <row r="4572" spans="1:24">
      <c r="A4572" s="135"/>
      <c r="B4572" s="54"/>
      <c r="C4572" s="54"/>
      <c r="D4572" s="464"/>
      <c r="E4572" s="54"/>
      <c r="F4572" s="54"/>
      <c r="G4572" s="54"/>
      <c r="H4572" s="54"/>
      <c r="I4572" s="79"/>
      <c r="J4572" s="54"/>
      <c r="K4572" s="75" t="s">
        <v>34</v>
      </c>
      <c r="L4572" s="76">
        <f>SUM(M4572:X4572)</f>
        <v>13</v>
      </c>
      <c r="M4572" s="76">
        <v>6</v>
      </c>
      <c r="N4572" s="76">
        <v>0</v>
      </c>
      <c r="O4572" s="76">
        <v>7</v>
      </c>
      <c r="P4572" s="76">
        <v>0</v>
      </c>
      <c r="Q4572" s="76">
        <v>0</v>
      </c>
      <c r="R4572" s="76">
        <v>0</v>
      </c>
      <c r="S4572" s="76">
        <v>0</v>
      </c>
      <c r="T4572" s="76">
        <v>0</v>
      </c>
      <c r="U4572" s="76">
        <v>0</v>
      </c>
      <c r="V4572" s="76">
        <v>0</v>
      </c>
      <c r="W4572" s="76">
        <v>0</v>
      </c>
      <c r="X4572" s="76">
        <v>0</v>
      </c>
    </row>
    <row r="4573" spans="1:24">
      <c r="A4573" s="135"/>
      <c r="B4573" s="80"/>
      <c r="C4573" s="80"/>
      <c r="D4573" s="464"/>
      <c r="E4573" s="80"/>
      <c r="F4573" s="80"/>
      <c r="G4573" s="80"/>
      <c r="H4573" s="80"/>
      <c r="I4573" s="83"/>
      <c r="J4573" s="80"/>
      <c r="K4573" s="75" t="s">
        <v>36</v>
      </c>
      <c r="L4573" s="76">
        <f>SUM(M4573:X4573)</f>
        <v>276</v>
      </c>
      <c r="M4573" s="76">
        <v>1</v>
      </c>
      <c r="N4573" s="76">
        <v>3</v>
      </c>
      <c r="O4573" s="76">
        <v>126</v>
      </c>
      <c r="P4573" s="76">
        <v>0</v>
      </c>
      <c r="Q4573" s="76">
        <v>0</v>
      </c>
      <c r="R4573" s="76">
        <v>12</v>
      </c>
      <c r="S4573" s="76">
        <v>39</v>
      </c>
      <c r="T4573" s="76">
        <v>91</v>
      </c>
      <c r="U4573" s="76">
        <v>0</v>
      </c>
      <c r="V4573" s="76">
        <v>0</v>
      </c>
      <c r="W4573" s="76">
        <v>4</v>
      </c>
      <c r="X4573" s="76">
        <v>0</v>
      </c>
    </row>
    <row r="4574" spans="1:24">
      <c r="A4574" s="135"/>
      <c r="B4574" s="46" t="s">
        <v>6967</v>
      </c>
      <c r="C4574" s="58" t="s">
        <v>31</v>
      </c>
      <c r="D4574" s="58" t="s">
        <v>6968</v>
      </c>
      <c r="E4574" s="97" t="s">
        <v>6969</v>
      </c>
      <c r="F4574" s="58" t="s">
        <v>6970</v>
      </c>
      <c r="G4574" s="58" t="s">
        <v>6971</v>
      </c>
      <c r="H4574" s="58" t="s">
        <v>6972</v>
      </c>
      <c r="I4574" s="88">
        <v>4836</v>
      </c>
      <c r="J4574" s="46" t="s">
        <v>1508</v>
      </c>
      <c r="K4574" s="75" t="s">
        <v>1509</v>
      </c>
      <c r="L4574" s="76">
        <f>SUM(M4574:X4574)</f>
        <v>4</v>
      </c>
      <c r="M4574" s="76"/>
      <c r="N4574" s="76">
        <v>3</v>
      </c>
      <c r="O4574" s="76"/>
      <c r="P4574" s="76"/>
      <c r="Q4574" s="76"/>
      <c r="R4574" s="76"/>
      <c r="S4574" s="76"/>
      <c r="T4574" s="76"/>
      <c r="U4574" s="76"/>
      <c r="V4574" s="76"/>
      <c r="W4574" s="76">
        <v>1</v>
      </c>
      <c r="X4574" s="76"/>
    </row>
    <row r="4575" spans="1:24">
      <c r="A4575" s="135"/>
      <c r="B4575" s="54"/>
      <c r="C4575" s="77"/>
      <c r="D4575" s="63"/>
      <c r="E4575" s="78"/>
      <c r="F4575" s="54"/>
      <c r="G4575" s="77"/>
      <c r="H4575" s="77"/>
      <c r="I4575" s="89"/>
      <c r="J4575" s="54"/>
      <c r="K4575" s="75" t="s">
        <v>1501</v>
      </c>
      <c r="L4575" s="76">
        <f t="shared" ref="L4575:L4638" si="302">SUM(M4575:X4575)</f>
        <v>1</v>
      </c>
      <c r="M4575" s="76">
        <v>1</v>
      </c>
      <c r="N4575" s="76"/>
      <c r="O4575" s="76"/>
      <c r="P4575" s="76"/>
      <c r="Q4575" s="76"/>
      <c r="R4575" s="76"/>
      <c r="S4575" s="76"/>
      <c r="T4575" s="76"/>
      <c r="U4575" s="76"/>
      <c r="V4575" s="76"/>
      <c r="W4575" s="76"/>
      <c r="X4575" s="76"/>
    </row>
    <row r="4576" spans="1:24">
      <c r="A4576" s="135"/>
      <c r="B4576" s="54"/>
      <c r="C4576" s="81"/>
      <c r="D4576" s="68"/>
      <c r="E4576" s="82"/>
      <c r="F4576" s="80"/>
      <c r="G4576" s="81"/>
      <c r="H4576" s="81"/>
      <c r="I4576" s="90"/>
      <c r="J4576" s="80"/>
      <c r="K4576" s="84" t="s">
        <v>1502</v>
      </c>
      <c r="L4576" s="76">
        <f t="shared" si="302"/>
        <v>0</v>
      </c>
      <c r="M4576" s="76"/>
      <c r="N4576" s="76"/>
      <c r="O4576" s="76"/>
      <c r="P4576" s="76"/>
      <c r="Q4576" s="76"/>
      <c r="R4576" s="76"/>
      <c r="S4576" s="76"/>
      <c r="T4576" s="76"/>
      <c r="U4576" s="76"/>
      <c r="V4576" s="76"/>
      <c r="W4576" s="76"/>
      <c r="X4576" s="76"/>
    </row>
    <row r="4577" spans="1:24">
      <c r="A4577" s="135"/>
      <c r="B4577" s="54"/>
      <c r="C4577" s="58" t="s">
        <v>33</v>
      </c>
      <c r="D4577" s="58" t="s">
        <v>6973</v>
      </c>
      <c r="E4577" s="58" t="s">
        <v>6974</v>
      </c>
      <c r="F4577" s="58" t="s">
        <v>6975</v>
      </c>
      <c r="G4577" s="58" t="s">
        <v>6976</v>
      </c>
      <c r="H4577" s="58" t="s">
        <v>6977</v>
      </c>
      <c r="I4577" s="88">
        <v>12346</v>
      </c>
      <c r="J4577" s="46" t="s">
        <v>1508</v>
      </c>
      <c r="K4577" s="75" t="s">
        <v>1509</v>
      </c>
      <c r="L4577" s="76">
        <f t="shared" si="302"/>
        <v>0</v>
      </c>
      <c r="M4577" s="76"/>
      <c r="N4577" s="76"/>
      <c r="O4577" s="76"/>
      <c r="P4577" s="76"/>
      <c r="Q4577" s="76"/>
      <c r="R4577" s="76"/>
      <c r="S4577" s="76"/>
      <c r="T4577" s="76"/>
      <c r="U4577" s="76"/>
      <c r="V4577" s="76"/>
      <c r="W4577" s="76"/>
      <c r="X4577" s="76"/>
    </row>
    <row r="4578" spans="1:24">
      <c r="A4578" s="135"/>
      <c r="B4578" s="54"/>
      <c r="C4578" s="77"/>
      <c r="D4578" s="63"/>
      <c r="E4578" s="77"/>
      <c r="F4578" s="54"/>
      <c r="G4578" s="77"/>
      <c r="H4578" s="77"/>
      <c r="I4578" s="89"/>
      <c r="J4578" s="54"/>
      <c r="K4578" s="75" t="s">
        <v>1501</v>
      </c>
      <c r="L4578" s="76">
        <f t="shared" si="302"/>
        <v>0</v>
      </c>
      <c r="M4578" s="76"/>
      <c r="N4578" s="76"/>
      <c r="O4578" s="76"/>
      <c r="P4578" s="76"/>
      <c r="Q4578" s="76"/>
      <c r="R4578" s="76"/>
      <c r="S4578" s="76"/>
      <c r="T4578" s="76"/>
      <c r="U4578" s="76"/>
      <c r="V4578" s="76"/>
      <c r="W4578" s="76"/>
      <c r="X4578" s="76"/>
    </row>
    <row r="4579" spans="1:24">
      <c r="A4579" s="135"/>
      <c r="B4579" s="54"/>
      <c r="C4579" s="81"/>
      <c r="D4579" s="68"/>
      <c r="E4579" s="81"/>
      <c r="F4579" s="80"/>
      <c r="G4579" s="81"/>
      <c r="H4579" s="81"/>
      <c r="I4579" s="90"/>
      <c r="J4579" s="80"/>
      <c r="K4579" s="84" t="s">
        <v>1502</v>
      </c>
      <c r="L4579" s="76">
        <f t="shared" si="302"/>
        <v>10</v>
      </c>
      <c r="M4579" s="76"/>
      <c r="N4579" s="76"/>
      <c r="O4579" s="76"/>
      <c r="P4579" s="76"/>
      <c r="Q4579" s="76"/>
      <c r="R4579" s="76"/>
      <c r="S4579" s="76">
        <v>5</v>
      </c>
      <c r="T4579" s="76">
        <v>5</v>
      </c>
      <c r="U4579" s="76"/>
      <c r="V4579" s="76"/>
      <c r="W4579" s="76"/>
      <c r="X4579" s="76"/>
    </row>
    <row r="4580" spans="1:24">
      <c r="A4580" s="135"/>
      <c r="B4580" s="54"/>
      <c r="C4580" s="58" t="s">
        <v>33</v>
      </c>
      <c r="D4580" s="58" t="s">
        <v>6978</v>
      </c>
      <c r="E4580" s="58" t="s">
        <v>6979</v>
      </c>
      <c r="F4580" s="46" t="s">
        <v>6980</v>
      </c>
      <c r="G4580" s="58" t="s">
        <v>6981</v>
      </c>
      <c r="H4580" s="58" t="s">
        <v>6982</v>
      </c>
      <c r="I4580" s="88">
        <v>5057</v>
      </c>
      <c r="J4580" s="46" t="s">
        <v>1508</v>
      </c>
      <c r="K4580" s="75" t="s">
        <v>1509</v>
      </c>
      <c r="L4580" s="76">
        <f t="shared" si="302"/>
        <v>0</v>
      </c>
      <c r="M4580" s="76"/>
      <c r="N4580" s="76"/>
      <c r="O4580" s="76"/>
      <c r="P4580" s="76"/>
      <c r="Q4580" s="76"/>
      <c r="R4580" s="76"/>
      <c r="S4580" s="76"/>
      <c r="T4580" s="76"/>
      <c r="U4580" s="76"/>
      <c r="V4580" s="76"/>
      <c r="W4580" s="76"/>
      <c r="X4580" s="76"/>
    </row>
    <row r="4581" spans="1:24">
      <c r="A4581" s="135"/>
      <c r="B4581" s="54"/>
      <c r="C4581" s="77"/>
      <c r="D4581" s="63"/>
      <c r="E4581" s="54"/>
      <c r="F4581" s="54"/>
      <c r="G4581" s="77"/>
      <c r="H4581" s="77"/>
      <c r="I4581" s="89"/>
      <c r="J4581" s="54"/>
      <c r="K4581" s="75" t="s">
        <v>1501</v>
      </c>
      <c r="L4581" s="76">
        <f t="shared" si="302"/>
        <v>0</v>
      </c>
      <c r="M4581" s="76"/>
      <c r="N4581" s="76"/>
      <c r="O4581" s="76"/>
      <c r="P4581" s="76"/>
      <c r="Q4581" s="76"/>
      <c r="R4581" s="76"/>
      <c r="S4581" s="76"/>
      <c r="T4581" s="76"/>
      <c r="U4581" s="76"/>
      <c r="V4581" s="76"/>
      <c r="W4581" s="76"/>
      <c r="X4581" s="76"/>
    </row>
    <row r="4582" spans="1:24">
      <c r="A4582" s="135"/>
      <c r="B4582" s="54"/>
      <c r="C4582" s="81"/>
      <c r="D4582" s="68"/>
      <c r="E4582" s="80"/>
      <c r="F4582" s="80"/>
      <c r="G4582" s="81"/>
      <c r="H4582" s="81"/>
      <c r="I4582" s="90"/>
      <c r="J4582" s="80"/>
      <c r="K4582" s="84" t="s">
        <v>1502</v>
      </c>
      <c r="L4582" s="76">
        <f t="shared" si="302"/>
        <v>2</v>
      </c>
      <c r="M4582" s="76"/>
      <c r="N4582" s="76"/>
      <c r="O4582" s="76"/>
      <c r="P4582" s="76"/>
      <c r="Q4582" s="76"/>
      <c r="R4582" s="76"/>
      <c r="S4582" s="76"/>
      <c r="T4582" s="76">
        <v>2</v>
      </c>
      <c r="U4582" s="76"/>
      <c r="V4582" s="76"/>
      <c r="W4582" s="76"/>
      <c r="X4582" s="76"/>
    </row>
    <row r="4583" spans="1:24">
      <c r="A4583" s="135"/>
      <c r="B4583" s="54"/>
      <c r="C4583" s="58" t="s">
        <v>33</v>
      </c>
      <c r="D4583" s="58" t="s">
        <v>6983</v>
      </c>
      <c r="E4583" s="58" t="s">
        <v>6984</v>
      </c>
      <c r="F4583" s="46" t="s">
        <v>6985</v>
      </c>
      <c r="G4583" s="58" t="s">
        <v>6986</v>
      </c>
      <c r="H4583" s="58" t="s">
        <v>6987</v>
      </c>
      <c r="I4583" s="88">
        <v>21353</v>
      </c>
      <c r="J4583" s="46" t="s">
        <v>1508</v>
      </c>
      <c r="K4583" s="75" t="s">
        <v>1509</v>
      </c>
      <c r="L4583" s="76">
        <f t="shared" si="302"/>
        <v>0</v>
      </c>
      <c r="M4583" s="76"/>
      <c r="N4583" s="76"/>
      <c r="O4583" s="76"/>
      <c r="P4583" s="76"/>
      <c r="Q4583" s="76"/>
      <c r="R4583" s="76"/>
      <c r="S4583" s="76"/>
      <c r="T4583" s="76"/>
      <c r="U4583" s="76"/>
      <c r="V4583" s="76"/>
      <c r="W4583" s="76"/>
      <c r="X4583" s="76"/>
    </row>
    <row r="4584" spans="1:24">
      <c r="A4584" s="135"/>
      <c r="B4584" s="54"/>
      <c r="C4584" s="77"/>
      <c r="D4584" s="63"/>
      <c r="E4584" s="54"/>
      <c r="F4584" s="54"/>
      <c r="G4584" s="77"/>
      <c r="H4584" s="77"/>
      <c r="I4584" s="89"/>
      <c r="J4584" s="54"/>
      <c r="K4584" s="75" t="s">
        <v>1501</v>
      </c>
      <c r="L4584" s="76">
        <f t="shared" si="302"/>
        <v>0</v>
      </c>
      <c r="M4584" s="76"/>
      <c r="N4584" s="76"/>
      <c r="O4584" s="76"/>
      <c r="P4584" s="76"/>
      <c r="Q4584" s="76"/>
      <c r="R4584" s="76"/>
      <c r="S4584" s="76"/>
      <c r="T4584" s="76"/>
      <c r="U4584" s="76"/>
      <c r="V4584" s="76"/>
      <c r="W4584" s="76"/>
      <c r="X4584" s="76"/>
    </row>
    <row r="4585" spans="1:24">
      <c r="A4585" s="135"/>
      <c r="B4585" s="54"/>
      <c r="C4585" s="81"/>
      <c r="D4585" s="68"/>
      <c r="E4585" s="80"/>
      <c r="F4585" s="80"/>
      <c r="G4585" s="81"/>
      <c r="H4585" s="81"/>
      <c r="I4585" s="90"/>
      <c r="J4585" s="80"/>
      <c r="K4585" s="84" t="s">
        <v>1502</v>
      </c>
      <c r="L4585" s="76">
        <f t="shared" si="302"/>
        <v>2</v>
      </c>
      <c r="M4585" s="76"/>
      <c r="N4585" s="76"/>
      <c r="O4585" s="76"/>
      <c r="P4585" s="76"/>
      <c r="Q4585" s="76"/>
      <c r="R4585" s="76"/>
      <c r="S4585" s="76">
        <v>1</v>
      </c>
      <c r="T4585" s="76">
        <v>1</v>
      </c>
      <c r="U4585" s="76"/>
      <c r="V4585" s="76"/>
      <c r="W4585" s="76"/>
      <c r="X4585" s="76"/>
    </row>
    <row r="4586" spans="1:24">
      <c r="A4586" s="135"/>
      <c r="B4586" s="54"/>
      <c r="C4586" s="58" t="s">
        <v>33</v>
      </c>
      <c r="D4586" s="58" t="s">
        <v>6988</v>
      </c>
      <c r="E4586" s="58" t="s">
        <v>6989</v>
      </c>
      <c r="F4586" s="46" t="s">
        <v>6990</v>
      </c>
      <c r="G4586" s="58" t="s">
        <v>6991</v>
      </c>
      <c r="H4586" s="58" t="s">
        <v>6992</v>
      </c>
      <c r="I4586" s="88">
        <v>20140</v>
      </c>
      <c r="J4586" s="46" t="s">
        <v>1508</v>
      </c>
      <c r="K4586" s="75" t="s">
        <v>1509</v>
      </c>
      <c r="L4586" s="76">
        <f t="shared" si="302"/>
        <v>0</v>
      </c>
      <c r="M4586" s="76"/>
      <c r="N4586" s="76"/>
      <c r="O4586" s="76"/>
      <c r="P4586" s="76"/>
      <c r="Q4586" s="76"/>
      <c r="R4586" s="76"/>
      <c r="S4586" s="76"/>
      <c r="T4586" s="76"/>
      <c r="U4586" s="76"/>
      <c r="V4586" s="76"/>
      <c r="W4586" s="76"/>
      <c r="X4586" s="76"/>
    </row>
    <row r="4587" spans="1:24">
      <c r="A4587" s="135"/>
      <c r="B4587" s="54"/>
      <c r="C4587" s="77"/>
      <c r="D4587" s="63"/>
      <c r="E4587" s="54"/>
      <c r="F4587" s="54"/>
      <c r="G4587" s="77"/>
      <c r="H4587" s="77"/>
      <c r="I4587" s="89"/>
      <c r="J4587" s="54"/>
      <c r="K4587" s="75" t="s">
        <v>1501</v>
      </c>
      <c r="L4587" s="76">
        <f t="shared" si="302"/>
        <v>0</v>
      </c>
      <c r="M4587" s="76"/>
      <c r="N4587" s="76"/>
      <c r="O4587" s="76"/>
      <c r="P4587" s="76"/>
      <c r="Q4587" s="76"/>
      <c r="R4587" s="76"/>
      <c r="S4587" s="76"/>
      <c r="T4587" s="76"/>
      <c r="U4587" s="76"/>
      <c r="V4587" s="76"/>
      <c r="W4587" s="76"/>
      <c r="X4587" s="76"/>
    </row>
    <row r="4588" spans="1:24">
      <c r="A4588" s="135"/>
      <c r="B4588" s="54"/>
      <c r="C4588" s="81"/>
      <c r="D4588" s="68"/>
      <c r="E4588" s="80"/>
      <c r="F4588" s="80"/>
      <c r="G4588" s="81"/>
      <c r="H4588" s="81"/>
      <c r="I4588" s="90"/>
      <c r="J4588" s="80"/>
      <c r="K4588" s="84" t="s">
        <v>1502</v>
      </c>
      <c r="L4588" s="76">
        <f t="shared" si="302"/>
        <v>4</v>
      </c>
      <c r="M4588" s="76"/>
      <c r="N4588" s="76"/>
      <c r="O4588" s="76"/>
      <c r="P4588" s="76"/>
      <c r="Q4588" s="76"/>
      <c r="R4588" s="76"/>
      <c r="S4588" s="76"/>
      <c r="T4588" s="76">
        <v>4</v>
      </c>
      <c r="U4588" s="76"/>
      <c r="V4588" s="76"/>
      <c r="W4588" s="76"/>
      <c r="X4588" s="76"/>
    </row>
    <row r="4589" spans="1:24">
      <c r="A4589" s="135"/>
      <c r="B4589" s="54"/>
      <c r="C4589" s="58" t="s">
        <v>33</v>
      </c>
      <c r="D4589" s="58" t="s">
        <v>6993</v>
      </c>
      <c r="E4589" s="58" t="s">
        <v>6994</v>
      </c>
      <c r="F4589" s="46" t="s">
        <v>6995</v>
      </c>
      <c r="G4589" s="58" t="s">
        <v>6996</v>
      </c>
      <c r="H4589" s="58" t="s">
        <v>6997</v>
      </c>
      <c r="I4589" s="88">
        <v>1465</v>
      </c>
      <c r="J4589" s="46" t="s">
        <v>1508</v>
      </c>
      <c r="K4589" s="75" t="s">
        <v>1509</v>
      </c>
      <c r="L4589" s="76">
        <f t="shared" si="302"/>
        <v>0</v>
      </c>
      <c r="M4589" s="76"/>
      <c r="N4589" s="76"/>
      <c r="O4589" s="76"/>
      <c r="P4589" s="76"/>
      <c r="Q4589" s="76"/>
      <c r="R4589" s="76"/>
      <c r="S4589" s="76"/>
      <c r="T4589" s="76"/>
      <c r="U4589" s="76"/>
      <c r="V4589" s="76"/>
      <c r="W4589" s="76"/>
      <c r="X4589" s="76"/>
    </row>
    <row r="4590" spans="1:24">
      <c r="A4590" s="135"/>
      <c r="B4590" s="54"/>
      <c r="C4590" s="77"/>
      <c r="D4590" s="63"/>
      <c r="E4590" s="54"/>
      <c r="F4590" s="54"/>
      <c r="G4590" s="77"/>
      <c r="H4590" s="77"/>
      <c r="I4590" s="89"/>
      <c r="J4590" s="54"/>
      <c r="K4590" s="75" t="s">
        <v>1501</v>
      </c>
      <c r="L4590" s="76">
        <f t="shared" si="302"/>
        <v>0</v>
      </c>
      <c r="M4590" s="76"/>
      <c r="N4590" s="76"/>
      <c r="O4590" s="76"/>
      <c r="P4590" s="76"/>
      <c r="Q4590" s="76"/>
      <c r="R4590" s="76"/>
      <c r="S4590" s="76"/>
      <c r="T4590" s="76"/>
      <c r="U4590" s="76"/>
      <c r="V4590" s="76"/>
      <c r="W4590" s="76"/>
      <c r="X4590" s="76"/>
    </row>
    <row r="4591" spans="1:24">
      <c r="A4591" s="135"/>
      <c r="B4591" s="54"/>
      <c r="C4591" s="81"/>
      <c r="D4591" s="68"/>
      <c r="E4591" s="80"/>
      <c r="F4591" s="80"/>
      <c r="G4591" s="81"/>
      <c r="H4591" s="81"/>
      <c r="I4591" s="90"/>
      <c r="J4591" s="80"/>
      <c r="K4591" s="84" t="s">
        <v>1502</v>
      </c>
      <c r="L4591" s="76">
        <f t="shared" si="302"/>
        <v>2</v>
      </c>
      <c r="M4591" s="76"/>
      <c r="N4591" s="76"/>
      <c r="O4591" s="76"/>
      <c r="P4591" s="76"/>
      <c r="Q4591" s="76"/>
      <c r="R4591" s="76"/>
      <c r="S4591" s="76"/>
      <c r="T4591" s="76">
        <v>2</v>
      </c>
      <c r="U4591" s="76"/>
      <c r="V4591" s="76"/>
      <c r="W4591" s="76"/>
      <c r="X4591" s="76"/>
    </row>
    <row r="4592" spans="1:24">
      <c r="A4592" s="135"/>
      <c r="B4592" s="54"/>
      <c r="C4592" s="58" t="s">
        <v>31</v>
      </c>
      <c r="D4592" s="58" t="s">
        <v>6998</v>
      </c>
      <c r="E4592" s="58" t="s">
        <v>6999</v>
      </c>
      <c r="F4592" s="58" t="s">
        <v>7000</v>
      </c>
      <c r="G4592" s="58" t="s">
        <v>7001</v>
      </c>
      <c r="H4592" s="58" t="s">
        <v>7002</v>
      </c>
      <c r="I4592" s="74">
        <v>22599</v>
      </c>
      <c r="J4592" s="46" t="s">
        <v>1508</v>
      </c>
      <c r="K4592" s="75" t="s">
        <v>1509</v>
      </c>
      <c r="L4592" s="76">
        <f t="shared" si="302"/>
        <v>12</v>
      </c>
      <c r="M4592" s="76"/>
      <c r="N4592" s="76">
        <v>10</v>
      </c>
      <c r="O4592" s="76"/>
      <c r="P4592" s="76"/>
      <c r="Q4592" s="76"/>
      <c r="R4592" s="76"/>
      <c r="S4592" s="76">
        <v>1</v>
      </c>
      <c r="T4592" s="76"/>
      <c r="U4592" s="76"/>
      <c r="V4592" s="76"/>
      <c r="W4592" s="76">
        <v>1</v>
      </c>
      <c r="X4592" s="76"/>
    </row>
    <row r="4593" spans="1:24">
      <c r="A4593" s="135"/>
      <c r="B4593" s="54"/>
      <c r="C4593" s="77"/>
      <c r="D4593" s="77"/>
      <c r="E4593" s="77"/>
      <c r="F4593" s="77"/>
      <c r="G4593" s="77"/>
      <c r="H4593" s="77"/>
      <c r="I4593" s="79"/>
      <c r="J4593" s="54"/>
      <c r="K4593" s="75" t="s">
        <v>1501</v>
      </c>
      <c r="L4593" s="76">
        <f t="shared" si="302"/>
        <v>1</v>
      </c>
      <c r="M4593" s="76"/>
      <c r="N4593" s="76"/>
      <c r="O4593" s="76">
        <v>1</v>
      </c>
      <c r="P4593" s="76"/>
      <c r="Q4593" s="76"/>
      <c r="R4593" s="76"/>
      <c r="S4593" s="76"/>
      <c r="T4593" s="76"/>
      <c r="U4593" s="76"/>
      <c r="V4593" s="76"/>
      <c r="W4593" s="76"/>
      <c r="X4593" s="76"/>
    </row>
    <row r="4594" spans="1:24">
      <c r="A4594" s="135"/>
      <c r="B4594" s="54"/>
      <c r="C4594" s="81"/>
      <c r="D4594" s="81"/>
      <c r="E4594" s="81"/>
      <c r="F4594" s="81"/>
      <c r="G4594" s="81"/>
      <c r="H4594" s="81"/>
      <c r="I4594" s="83"/>
      <c r="J4594" s="80"/>
      <c r="K4594" s="84" t="s">
        <v>1502</v>
      </c>
      <c r="L4594" s="76">
        <f t="shared" si="302"/>
        <v>0</v>
      </c>
      <c r="M4594" s="76"/>
      <c r="N4594" s="76"/>
      <c r="O4594" s="76"/>
      <c r="P4594" s="76"/>
      <c r="Q4594" s="76"/>
      <c r="R4594" s="76"/>
      <c r="S4594" s="76"/>
      <c r="T4594" s="76"/>
      <c r="U4594" s="76"/>
      <c r="V4594" s="76"/>
      <c r="W4594" s="76"/>
      <c r="X4594" s="76"/>
    </row>
    <row r="4595" spans="1:24">
      <c r="A4595" s="135"/>
      <c r="B4595" s="54"/>
      <c r="C4595" s="58" t="s">
        <v>31</v>
      </c>
      <c r="D4595" s="58" t="s">
        <v>7003</v>
      </c>
      <c r="E4595" s="58" t="s">
        <v>7004</v>
      </c>
      <c r="F4595" s="58" t="s">
        <v>7005</v>
      </c>
      <c r="G4595" s="58" t="s">
        <v>7006</v>
      </c>
      <c r="H4595" s="58" t="s">
        <v>7007</v>
      </c>
      <c r="I4595" s="74">
        <v>14567</v>
      </c>
      <c r="J4595" s="46" t="s">
        <v>1508</v>
      </c>
      <c r="K4595" s="75" t="s">
        <v>1509</v>
      </c>
      <c r="L4595" s="76">
        <f t="shared" si="302"/>
        <v>7</v>
      </c>
      <c r="M4595" s="76"/>
      <c r="N4595" s="76">
        <v>5</v>
      </c>
      <c r="O4595" s="76"/>
      <c r="P4595" s="76"/>
      <c r="Q4595" s="76"/>
      <c r="R4595" s="76"/>
      <c r="S4595" s="76">
        <v>1</v>
      </c>
      <c r="T4595" s="76"/>
      <c r="U4595" s="76"/>
      <c r="V4595" s="76"/>
      <c r="W4595" s="76">
        <v>1</v>
      </c>
      <c r="X4595" s="76"/>
    </row>
    <row r="4596" spans="1:24">
      <c r="A4596" s="135"/>
      <c r="B4596" s="54"/>
      <c r="C4596" s="77"/>
      <c r="D4596" s="77"/>
      <c r="E4596" s="77"/>
      <c r="F4596" s="77"/>
      <c r="G4596" s="77"/>
      <c r="H4596" s="77"/>
      <c r="I4596" s="79"/>
      <c r="J4596" s="54"/>
      <c r="K4596" s="75" t="s">
        <v>1501</v>
      </c>
      <c r="L4596" s="76">
        <f t="shared" si="302"/>
        <v>1</v>
      </c>
      <c r="M4596" s="76"/>
      <c r="N4596" s="76"/>
      <c r="O4596" s="76">
        <v>1</v>
      </c>
      <c r="P4596" s="76"/>
      <c r="Q4596" s="76"/>
      <c r="R4596" s="76"/>
      <c r="S4596" s="76"/>
      <c r="T4596" s="76"/>
      <c r="U4596" s="76"/>
      <c r="V4596" s="76"/>
      <c r="W4596" s="76"/>
      <c r="X4596" s="76"/>
    </row>
    <row r="4597" spans="1:24">
      <c r="A4597" s="135"/>
      <c r="B4597" s="54"/>
      <c r="C4597" s="81"/>
      <c r="D4597" s="81"/>
      <c r="E4597" s="81"/>
      <c r="F4597" s="81"/>
      <c r="G4597" s="81"/>
      <c r="H4597" s="81"/>
      <c r="I4597" s="83"/>
      <c r="J4597" s="80"/>
      <c r="K4597" s="84" t="s">
        <v>1502</v>
      </c>
      <c r="L4597" s="76">
        <f t="shared" si="302"/>
        <v>0</v>
      </c>
      <c r="M4597" s="76"/>
      <c r="N4597" s="76"/>
      <c r="O4597" s="76"/>
      <c r="P4597" s="76"/>
      <c r="Q4597" s="76"/>
      <c r="R4597" s="76"/>
      <c r="S4597" s="76"/>
      <c r="T4597" s="76"/>
      <c r="U4597" s="76"/>
      <c r="V4597" s="76"/>
      <c r="W4597" s="76"/>
      <c r="X4597" s="76"/>
    </row>
    <row r="4598" spans="1:24">
      <c r="A4598" s="135"/>
      <c r="B4598" s="54"/>
      <c r="C4598" s="58" t="s">
        <v>31</v>
      </c>
      <c r="D4598" s="58" t="s">
        <v>7008</v>
      </c>
      <c r="E4598" s="58" t="s">
        <v>7009</v>
      </c>
      <c r="F4598" s="58" t="s">
        <v>7010</v>
      </c>
      <c r="G4598" s="58" t="s">
        <v>7011</v>
      </c>
      <c r="H4598" s="58" t="s">
        <v>7012</v>
      </c>
      <c r="I4598" s="74">
        <v>13824</v>
      </c>
      <c r="J4598" s="46" t="s">
        <v>1508</v>
      </c>
      <c r="K4598" s="75" t="s">
        <v>1509</v>
      </c>
      <c r="L4598" s="76">
        <f t="shared" si="302"/>
        <v>7</v>
      </c>
      <c r="M4598" s="76"/>
      <c r="N4598" s="76">
        <v>5</v>
      </c>
      <c r="O4598" s="76"/>
      <c r="P4598" s="76"/>
      <c r="Q4598" s="76"/>
      <c r="R4598" s="76"/>
      <c r="S4598" s="76"/>
      <c r="T4598" s="76"/>
      <c r="U4598" s="76"/>
      <c r="V4598" s="76"/>
      <c r="W4598" s="76">
        <v>2</v>
      </c>
      <c r="X4598" s="76"/>
    </row>
    <row r="4599" spans="1:24">
      <c r="A4599" s="135"/>
      <c r="B4599" s="54"/>
      <c r="C4599" s="77"/>
      <c r="D4599" s="77"/>
      <c r="E4599" s="77"/>
      <c r="F4599" s="77"/>
      <c r="G4599" s="77"/>
      <c r="H4599" s="77"/>
      <c r="I4599" s="79"/>
      <c r="J4599" s="54"/>
      <c r="K4599" s="75" t="s">
        <v>1501</v>
      </c>
      <c r="L4599" s="76">
        <f t="shared" si="302"/>
        <v>2</v>
      </c>
      <c r="M4599" s="76"/>
      <c r="N4599" s="76"/>
      <c r="O4599" s="76">
        <v>2</v>
      </c>
      <c r="P4599" s="76"/>
      <c r="Q4599" s="76"/>
      <c r="R4599" s="76"/>
      <c r="S4599" s="76"/>
      <c r="T4599" s="76"/>
      <c r="U4599" s="76"/>
      <c r="V4599" s="76"/>
      <c r="W4599" s="76"/>
      <c r="X4599" s="76"/>
    </row>
    <row r="4600" spans="1:24">
      <c r="A4600" s="135"/>
      <c r="B4600" s="54"/>
      <c r="C4600" s="81"/>
      <c r="D4600" s="81"/>
      <c r="E4600" s="81"/>
      <c r="F4600" s="81"/>
      <c r="G4600" s="81"/>
      <c r="H4600" s="81"/>
      <c r="I4600" s="83"/>
      <c r="J4600" s="80"/>
      <c r="K4600" s="84" t="s">
        <v>1502</v>
      </c>
      <c r="L4600" s="76">
        <f t="shared" si="302"/>
        <v>0</v>
      </c>
      <c r="M4600" s="76"/>
      <c r="N4600" s="76"/>
      <c r="O4600" s="76"/>
      <c r="P4600" s="76"/>
      <c r="Q4600" s="76"/>
      <c r="R4600" s="76"/>
      <c r="S4600" s="76"/>
      <c r="T4600" s="76"/>
      <c r="U4600" s="76"/>
      <c r="V4600" s="76"/>
      <c r="W4600" s="76"/>
      <c r="X4600" s="76"/>
    </row>
    <row r="4601" spans="1:24">
      <c r="A4601" s="135"/>
      <c r="B4601" s="54"/>
      <c r="C4601" s="58" t="s">
        <v>31</v>
      </c>
      <c r="D4601" s="58" t="s">
        <v>7013</v>
      </c>
      <c r="E4601" s="58" t="s">
        <v>7014</v>
      </c>
      <c r="F4601" s="58" t="s">
        <v>7015</v>
      </c>
      <c r="G4601" s="58" t="s">
        <v>7016</v>
      </c>
      <c r="H4601" s="58" t="s">
        <v>7017</v>
      </c>
      <c r="I4601" s="74">
        <v>14</v>
      </c>
      <c r="J4601" s="46" t="s">
        <v>1508</v>
      </c>
      <c r="K4601" s="75" t="s">
        <v>1509</v>
      </c>
      <c r="L4601" s="76">
        <f t="shared" si="302"/>
        <v>7</v>
      </c>
      <c r="M4601" s="76"/>
      <c r="N4601" s="76">
        <v>6</v>
      </c>
      <c r="O4601" s="76"/>
      <c r="P4601" s="76"/>
      <c r="Q4601" s="76"/>
      <c r="R4601" s="76"/>
      <c r="S4601" s="76"/>
      <c r="T4601" s="76">
        <v>1</v>
      </c>
      <c r="U4601" s="76"/>
      <c r="V4601" s="76"/>
      <c r="W4601" s="76"/>
      <c r="X4601" s="76"/>
    </row>
    <row r="4602" spans="1:24">
      <c r="A4602" s="135"/>
      <c r="B4602" s="54"/>
      <c r="C4602" s="77"/>
      <c r="D4602" s="77"/>
      <c r="E4602" s="77"/>
      <c r="F4602" s="77"/>
      <c r="G4602" s="77"/>
      <c r="H4602" s="77"/>
      <c r="I4602" s="79"/>
      <c r="J4602" s="54"/>
      <c r="K4602" s="75" t="s">
        <v>1501</v>
      </c>
      <c r="L4602" s="76">
        <f t="shared" si="302"/>
        <v>0</v>
      </c>
      <c r="M4602" s="76"/>
      <c r="N4602" s="76"/>
      <c r="O4602" s="76"/>
      <c r="P4602" s="76"/>
      <c r="Q4602" s="76"/>
      <c r="R4602" s="76"/>
      <c r="S4602" s="76"/>
      <c r="T4602" s="76"/>
      <c r="U4602" s="76"/>
      <c r="V4602" s="76"/>
      <c r="W4602" s="76"/>
      <c r="X4602" s="76"/>
    </row>
    <row r="4603" spans="1:24">
      <c r="A4603" s="135"/>
      <c r="B4603" s="54"/>
      <c r="C4603" s="81"/>
      <c r="D4603" s="81"/>
      <c r="E4603" s="81"/>
      <c r="F4603" s="81"/>
      <c r="G4603" s="81"/>
      <c r="H4603" s="81"/>
      <c r="I4603" s="83"/>
      <c r="J4603" s="80"/>
      <c r="K4603" s="84" t="s">
        <v>1502</v>
      </c>
      <c r="L4603" s="76">
        <f t="shared" si="302"/>
        <v>0</v>
      </c>
      <c r="M4603" s="76"/>
      <c r="N4603" s="76"/>
      <c r="O4603" s="76"/>
      <c r="P4603" s="76"/>
      <c r="Q4603" s="76"/>
      <c r="R4603" s="76"/>
      <c r="S4603" s="76"/>
      <c r="T4603" s="76"/>
      <c r="U4603" s="76"/>
      <c r="V4603" s="76"/>
      <c r="W4603" s="76"/>
      <c r="X4603" s="76"/>
    </row>
    <row r="4604" spans="1:24">
      <c r="A4604" s="135"/>
      <c r="B4604" s="54"/>
      <c r="C4604" s="58" t="s">
        <v>31</v>
      </c>
      <c r="D4604" s="58" t="s">
        <v>7018</v>
      </c>
      <c r="E4604" s="58" t="s">
        <v>7019</v>
      </c>
      <c r="F4604" s="58" t="s">
        <v>7020</v>
      </c>
      <c r="G4604" s="58" t="s">
        <v>7021</v>
      </c>
      <c r="H4604" s="58" t="s">
        <v>7022</v>
      </c>
      <c r="I4604" s="74">
        <v>14139</v>
      </c>
      <c r="J4604" s="46" t="s">
        <v>1508</v>
      </c>
      <c r="K4604" s="75" t="s">
        <v>1509</v>
      </c>
      <c r="L4604" s="76">
        <f t="shared" si="302"/>
        <v>8</v>
      </c>
      <c r="M4604" s="76"/>
      <c r="N4604" s="76">
        <v>6</v>
      </c>
      <c r="O4604" s="76"/>
      <c r="P4604" s="76"/>
      <c r="Q4604" s="76"/>
      <c r="R4604" s="76"/>
      <c r="S4604" s="76">
        <v>1</v>
      </c>
      <c r="T4604" s="76"/>
      <c r="U4604" s="76"/>
      <c r="V4604" s="76"/>
      <c r="W4604" s="76">
        <v>1</v>
      </c>
      <c r="X4604" s="76"/>
    </row>
    <row r="4605" spans="1:24">
      <c r="A4605" s="135"/>
      <c r="B4605" s="54"/>
      <c r="C4605" s="77"/>
      <c r="D4605" s="77"/>
      <c r="E4605" s="77"/>
      <c r="F4605" s="77"/>
      <c r="G4605" s="77"/>
      <c r="H4605" s="77"/>
      <c r="I4605" s="79"/>
      <c r="J4605" s="54"/>
      <c r="K4605" s="75" t="s">
        <v>1501</v>
      </c>
      <c r="L4605" s="76">
        <f t="shared" si="302"/>
        <v>0</v>
      </c>
      <c r="M4605" s="76"/>
      <c r="N4605" s="76"/>
      <c r="O4605" s="76"/>
      <c r="P4605" s="76"/>
      <c r="Q4605" s="76"/>
      <c r="R4605" s="76"/>
      <c r="S4605" s="76"/>
      <c r="T4605" s="76"/>
      <c r="U4605" s="76"/>
      <c r="V4605" s="76"/>
      <c r="W4605" s="76"/>
      <c r="X4605" s="76"/>
    </row>
    <row r="4606" spans="1:24">
      <c r="A4606" s="135"/>
      <c r="B4606" s="54"/>
      <c r="C4606" s="81"/>
      <c r="D4606" s="81"/>
      <c r="E4606" s="81"/>
      <c r="F4606" s="81"/>
      <c r="G4606" s="81"/>
      <c r="H4606" s="81"/>
      <c r="I4606" s="83"/>
      <c r="J4606" s="80"/>
      <c r="K4606" s="84" t="s">
        <v>1502</v>
      </c>
      <c r="L4606" s="76">
        <f t="shared" si="302"/>
        <v>0</v>
      </c>
      <c r="M4606" s="76"/>
      <c r="N4606" s="76"/>
      <c r="O4606" s="76"/>
      <c r="P4606" s="76"/>
      <c r="Q4606" s="76"/>
      <c r="R4606" s="76"/>
      <c r="S4606" s="76"/>
      <c r="T4606" s="76"/>
      <c r="U4606" s="76"/>
      <c r="V4606" s="76"/>
      <c r="W4606" s="76"/>
      <c r="X4606" s="76"/>
    </row>
    <row r="4607" spans="1:24">
      <c r="A4607" s="135"/>
      <c r="B4607" s="54"/>
      <c r="C4607" s="58" t="s">
        <v>31</v>
      </c>
      <c r="D4607" s="58" t="s">
        <v>7023</v>
      </c>
      <c r="E4607" s="58" t="s">
        <v>7024</v>
      </c>
      <c r="F4607" s="58" t="s">
        <v>7025</v>
      </c>
      <c r="G4607" s="58" t="s">
        <v>7026</v>
      </c>
      <c r="H4607" s="58" t="s">
        <v>7027</v>
      </c>
      <c r="I4607" s="74">
        <v>14</v>
      </c>
      <c r="J4607" s="46" t="s">
        <v>1508</v>
      </c>
      <c r="K4607" s="75" t="s">
        <v>1509</v>
      </c>
      <c r="L4607" s="76">
        <f t="shared" si="302"/>
        <v>7</v>
      </c>
      <c r="M4607" s="76"/>
      <c r="N4607" s="76">
        <v>5</v>
      </c>
      <c r="O4607" s="76"/>
      <c r="P4607" s="76"/>
      <c r="Q4607" s="76"/>
      <c r="R4607" s="76"/>
      <c r="S4607" s="76"/>
      <c r="T4607" s="76"/>
      <c r="U4607" s="76"/>
      <c r="V4607" s="76"/>
      <c r="W4607" s="76">
        <v>2</v>
      </c>
      <c r="X4607" s="76"/>
    </row>
    <row r="4608" spans="1:24">
      <c r="A4608" s="135"/>
      <c r="B4608" s="54"/>
      <c r="C4608" s="77"/>
      <c r="D4608" s="77"/>
      <c r="E4608" s="77"/>
      <c r="F4608" s="77"/>
      <c r="G4608" s="77"/>
      <c r="H4608" s="77"/>
      <c r="I4608" s="79"/>
      <c r="J4608" s="54"/>
      <c r="K4608" s="75" t="s">
        <v>1501</v>
      </c>
      <c r="L4608" s="76">
        <f t="shared" si="302"/>
        <v>1</v>
      </c>
      <c r="M4608" s="76"/>
      <c r="N4608" s="76"/>
      <c r="O4608" s="76">
        <v>1</v>
      </c>
      <c r="P4608" s="76"/>
      <c r="Q4608" s="76"/>
      <c r="R4608" s="76"/>
      <c r="S4608" s="76"/>
      <c r="T4608" s="76"/>
      <c r="U4608" s="76"/>
      <c r="V4608" s="76"/>
      <c r="W4608" s="76"/>
      <c r="X4608" s="76"/>
    </row>
    <row r="4609" spans="1:24">
      <c r="A4609" s="135"/>
      <c r="B4609" s="54"/>
      <c r="C4609" s="81"/>
      <c r="D4609" s="81"/>
      <c r="E4609" s="81"/>
      <c r="F4609" s="81"/>
      <c r="G4609" s="81"/>
      <c r="H4609" s="81"/>
      <c r="I4609" s="83"/>
      <c r="J4609" s="80"/>
      <c r="K4609" s="84" t="s">
        <v>1502</v>
      </c>
      <c r="L4609" s="76">
        <f t="shared" si="302"/>
        <v>0</v>
      </c>
      <c r="M4609" s="76"/>
      <c r="N4609" s="76"/>
      <c r="O4609" s="76"/>
      <c r="P4609" s="76"/>
      <c r="Q4609" s="76"/>
      <c r="R4609" s="76"/>
      <c r="S4609" s="76"/>
      <c r="T4609" s="76"/>
      <c r="U4609" s="76"/>
      <c r="V4609" s="76"/>
      <c r="W4609" s="76"/>
      <c r="X4609" s="76"/>
    </row>
    <row r="4610" spans="1:24">
      <c r="A4610" s="135"/>
      <c r="B4610" s="54"/>
      <c r="C4610" s="58" t="s">
        <v>31</v>
      </c>
      <c r="D4610" s="58" t="s">
        <v>7028</v>
      </c>
      <c r="E4610" s="58" t="s">
        <v>7029</v>
      </c>
      <c r="F4610" s="58" t="s">
        <v>7030</v>
      </c>
      <c r="G4610" s="58" t="s">
        <v>7031</v>
      </c>
      <c r="H4610" s="58" t="s">
        <v>7032</v>
      </c>
      <c r="I4610" s="74">
        <v>16727</v>
      </c>
      <c r="J4610" s="46" t="s">
        <v>1508</v>
      </c>
      <c r="K4610" s="75" t="s">
        <v>1509</v>
      </c>
      <c r="L4610" s="76">
        <f t="shared" si="302"/>
        <v>6</v>
      </c>
      <c r="M4610" s="76"/>
      <c r="N4610" s="76">
        <v>5</v>
      </c>
      <c r="O4610" s="76"/>
      <c r="P4610" s="76"/>
      <c r="Q4610" s="76"/>
      <c r="R4610" s="76"/>
      <c r="S4610" s="76"/>
      <c r="T4610" s="76"/>
      <c r="U4610" s="76"/>
      <c r="V4610" s="76"/>
      <c r="W4610" s="76">
        <v>1</v>
      </c>
      <c r="X4610" s="76"/>
    </row>
    <row r="4611" spans="1:24">
      <c r="A4611" s="135"/>
      <c r="B4611" s="54"/>
      <c r="C4611" s="77"/>
      <c r="D4611" s="77"/>
      <c r="E4611" s="77"/>
      <c r="F4611" s="77"/>
      <c r="G4611" s="77"/>
      <c r="H4611" s="77"/>
      <c r="I4611" s="79"/>
      <c r="J4611" s="54"/>
      <c r="K4611" s="75" t="s">
        <v>1501</v>
      </c>
      <c r="L4611" s="76">
        <f t="shared" si="302"/>
        <v>1</v>
      </c>
      <c r="M4611" s="76"/>
      <c r="N4611" s="76"/>
      <c r="O4611" s="76">
        <v>1</v>
      </c>
      <c r="P4611" s="76"/>
      <c r="Q4611" s="76"/>
      <c r="R4611" s="76"/>
      <c r="S4611" s="76"/>
      <c r="T4611" s="76"/>
      <c r="U4611" s="76"/>
      <c r="V4611" s="76"/>
      <c r="W4611" s="76"/>
      <c r="X4611" s="76"/>
    </row>
    <row r="4612" spans="1:24">
      <c r="A4612" s="135"/>
      <c r="B4612" s="54"/>
      <c r="C4612" s="81"/>
      <c r="D4612" s="81"/>
      <c r="E4612" s="81"/>
      <c r="F4612" s="81"/>
      <c r="G4612" s="81"/>
      <c r="H4612" s="81"/>
      <c r="I4612" s="83"/>
      <c r="J4612" s="80"/>
      <c r="K4612" s="84" t="s">
        <v>1502</v>
      </c>
      <c r="L4612" s="76">
        <f t="shared" si="302"/>
        <v>0</v>
      </c>
      <c r="M4612" s="76"/>
      <c r="N4612" s="76"/>
      <c r="O4612" s="76"/>
      <c r="P4612" s="76"/>
      <c r="Q4612" s="76"/>
      <c r="R4612" s="76"/>
      <c r="S4612" s="76"/>
      <c r="T4612" s="76"/>
      <c r="U4612" s="76"/>
      <c r="V4612" s="76"/>
      <c r="W4612" s="76"/>
      <c r="X4612" s="76"/>
    </row>
    <row r="4613" spans="1:24">
      <c r="A4613" s="135"/>
      <c r="B4613" s="54"/>
      <c r="C4613" s="58" t="s">
        <v>31</v>
      </c>
      <c r="D4613" s="58" t="s">
        <v>2336</v>
      </c>
      <c r="E4613" s="58" t="s">
        <v>7033</v>
      </c>
      <c r="F4613" s="58" t="s">
        <v>7034</v>
      </c>
      <c r="G4613" s="58" t="s">
        <v>7035</v>
      </c>
      <c r="H4613" s="58" t="s">
        <v>7036</v>
      </c>
      <c r="I4613" s="74">
        <v>7053</v>
      </c>
      <c r="J4613" s="46" t="s">
        <v>1508</v>
      </c>
      <c r="K4613" s="75" t="s">
        <v>1509</v>
      </c>
      <c r="L4613" s="76">
        <f t="shared" si="302"/>
        <v>8</v>
      </c>
      <c r="M4613" s="76"/>
      <c r="N4613" s="76">
        <v>3</v>
      </c>
      <c r="O4613" s="76">
        <v>1</v>
      </c>
      <c r="P4613" s="76"/>
      <c r="Q4613" s="76"/>
      <c r="R4613" s="76"/>
      <c r="S4613" s="76">
        <v>4</v>
      </c>
      <c r="T4613" s="76"/>
      <c r="U4613" s="76"/>
      <c r="V4613" s="76"/>
      <c r="W4613" s="76"/>
      <c r="X4613" s="76"/>
    </row>
    <row r="4614" spans="1:24">
      <c r="A4614" s="135"/>
      <c r="B4614" s="54"/>
      <c r="C4614" s="77"/>
      <c r="D4614" s="77"/>
      <c r="E4614" s="77"/>
      <c r="F4614" s="77"/>
      <c r="G4614" s="77"/>
      <c r="H4614" s="77"/>
      <c r="I4614" s="79"/>
      <c r="J4614" s="54"/>
      <c r="K4614" s="75" t="s">
        <v>1501</v>
      </c>
      <c r="L4614" s="76">
        <f t="shared" si="302"/>
        <v>0</v>
      </c>
      <c r="M4614" s="76"/>
      <c r="N4614" s="76"/>
      <c r="O4614" s="76"/>
      <c r="P4614" s="76"/>
      <c r="Q4614" s="76"/>
      <c r="R4614" s="76"/>
      <c r="S4614" s="76"/>
      <c r="T4614" s="76"/>
      <c r="U4614" s="76"/>
      <c r="V4614" s="76"/>
      <c r="W4614" s="76"/>
      <c r="X4614" s="76"/>
    </row>
    <row r="4615" spans="1:24">
      <c r="A4615" s="135"/>
      <c r="B4615" s="54"/>
      <c r="C4615" s="81"/>
      <c r="D4615" s="81"/>
      <c r="E4615" s="81"/>
      <c r="F4615" s="81"/>
      <c r="G4615" s="81"/>
      <c r="H4615" s="81"/>
      <c r="I4615" s="83"/>
      <c r="J4615" s="80"/>
      <c r="K4615" s="84" t="s">
        <v>1502</v>
      </c>
      <c r="L4615" s="76">
        <f t="shared" si="302"/>
        <v>0</v>
      </c>
      <c r="M4615" s="76"/>
      <c r="N4615" s="76"/>
      <c r="O4615" s="76"/>
      <c r="P4615" s="76"/>
      <c r="Q4615" s="76"/>
      <c r="R4615" s="76"/>
      <c r="S4615" s="76"/>
      <c r="T4615" s="76"/>
      <c r="U4615" s="76"/>
      <c r="V4615" s="76"/>
      <c r="W4615" s="76"/>
      <c r="X4615" s="76"/>
    </row>
    <row r="4616" spans="1:24">
      <c r="A4616" s="135"/>
      <c r="B4616" s="54"/>
      <c r="C4616" s="58" t="s">
        <v>31</v>
      </c>
      <c r="D4616" s="58" t="s">
        <v>7037</v>
      </c>
      <c r="E4616" s="58" t="s">
        <v>7038</v>
      </c>
      <c r="F4616" s="58" t="s">
        <v>7039</v>
      </c>
      <c r="G4616" s="58" t="s">
        <v>7040</v>
      </c>
      <c r="H4616" s="58" t="s">
        <v>7041</v>
      </c>
      <c r="I4616" s="74">
        <v>6025</v>
      </c>
      <c r="J4616" s="46" t="s">
        <v>1508</v>
      </c>
      <c r="K4616" s="75" t="s">
        <v>1509</v>
      </c>
      <c r="L4616" s="76">
        <f t="shared" si="302"/>
        <v>6</v>
      </c>
      <c r="M4616" s="76"/>
      <c r="N4616" s="76">
        <v>5</v>
      </c>
      <c r="O4616" s="76"/>
      <c r="P4616" s="76"/>
      <c r="Q4616" s="76"/>
      <c r="R4616" s="76"/>
      <c r="S4616" s="76">
        <v>1</v>
      </c>
      <c r="T4616" s="76"/>
      <c r="U4616" s="76"/>
      <c r="V4616" s="76"/>
      <c r="W4616" s="76"/>
      <c r="X4616" s="76"/>
    </row>
    <row r="4617" spans="1:24">
      <c r="A4617" s="135"/>
      <c r="B4617" s="54"/>
      <c r="C4617" s="77"/>
      <c r="D4617" s="77"/>
      <c r="E4617" s="77"/>
      <c r="F4617" s="77"/>
      <c r="G4617" s="77"/>
      <c r="H4617" s="77"/>
      <c r="I4617" s="79"/>
      <c r="J4617" s="54"/>
      <c r="K4617" s="75" t="s">
        <v>1501</v>
      </c>
      <c r="L4617" s="76">
        <f t="shared" si="302"/>
        <v>0</v>
      </c>
      <c r="M4617" s="76"/>
      <c r="N4617" s="76"/>
      <c r="O4617" s="76"/>
      <c r="P4617" s="76"/>
      <c r="Q4617" s="76"/>
      <c r="R4617" s="76"/>
      <c r="S4617" s="76"/>
      <c r="T4617" s="76"/>
      <c r="U4617" s="76"/>
      <c r="V4617" s="76"/>
      <c r="W4617" s="76"/>
      <c r="X4617" s="76"/>
    </row>
    <row r="4618" spans="1:24">
      <c r="A4618" s="135"/>
      <c r="B4618" s="54"/>
      <c r="C4618" s="81"/>
      <c r="D4618" s="81"/>
      <c r="E4618" s="81"/>
      <c r="F4618" s="81"/>
      <c r="G4618" s="81"/>
      <c r="H4618" s="81"/>
      <c r="I4618" s="83"/>
      <c r="J4618" s="80"/>
      <c r="K4618" s="84" t="s">
        <v>1502</v>
      </c>
      <c r="L4618" s="76">
        <f t="shared" si="302"/>
        <v>0</v>
      </c>
      <c r="M4618" s="76"/>
      <c r="N4618" s="76"/>
      <c r="O4618" s="76"/>
      <c r="P4618" s="76"/>
      <c r="Q4618" s="76"/>
      <c r="R4618" s="76"/>
      <c r="S4618" s="76"/>
      <c r="T4618" s="76"/>
      <c r="U4618" s="76"/>
      <c r="V4618" s="76"/>
      <c r="W4618" s="76"/>
      <c r="X4618" s="76"/>
    </row>
    <row r="4619" spans="1:24">
      <c r="A4619" s="135"/>
      <c r="B4619" s="54"/>
      <c r="C4619" s="58" t="s">
        <v>31</v>
      </c>
      <c r="D4619" s="58" t="s">
        <v>7042</v>
      </c>
      <c r="E4619" s="58" t="s">
        <v>7043</v>
      </c>
      <c r="F4619" s="58" t="s">
        <v>7044</v>
      </c>
      <c r="G4619" s="58" t="s">
        <v>7045</v>
      </c>
      <c r="H4619" s="58" t="s">
        <v>7046</v>
      </c>
      <c r="I4619" s="74">
        <v>2</v>
      </c>
      <c r="J4619" s="46" t="s">
        <v>1508</v>
      </c>
      <c r="K4619" s="75" t="s">
        <v>1509</v>
      </c>
      <c r="L4619" s="76">
        <f t="shared" si="302"/>
        <v>5</v>
      </c>
      <c r="M4619" s="76"/>
      <c r="N4619" s="76"/>
      <c r="O4619" s="76">
        <v>1</v>
      </c>
      <c r="P4619" s="76"/>
      <c r="Q4619" s="76"/>
      <c r="R4619" s="76"/>
      <c r="S4619" s="76">
        <v>1</v>
      </c>
      <c r="T4619" s="76"/>
      <c r="U4619" s="76"/>
      <c r="V4619" s="76"/>
      <c r="W4619" s="76"/>
      <c r="X4619" s="76">
        <v>3</v>
      </c>
    </row>
    <row r="4620" spans="1:24">
      <c r="A4620" s="135"/>
      <c r="B4620" s="54"/>
      <c r="C4620" s="77"/>
      <c r="D4620" s="77"/>
      <c r="E4620" s="77"/>
      <c r="F4620" s="77"/>
      <c r="G4620" s="77"/>
      <c r="H4620" s="77"/>
      <c r="I4620" s="79"/>
      <c r="J4620" s="54"/>
      <c r="K4620" s="75" t="s">
        <v>1501</v>
      </c>
      <c r="L4620" s="76">
        <f t="shared" si="302"/>
        <v>0</v>
      </c>
      <c r="M4620" s="76"/>
      <c r="N4620" s="76"/>
      <c r="O4620" s="76"/>
      <c r="P4620" s="76"/>
      <c r="Q4620" s="76"/>
      <c r="R4620" s="76"/>
      <c r="S4620" s="76"/>
      <c r="T4620" s="76"/>
      <c r="U4620" s="76"/>
      <c r="V4620" s="76"/>
      <c r="W4620" s="76"/>
      <c r="X4620" s="76"/>
    </row>
    <row r="4621" spans="1:24">
      <c r="A4621" s="135"/>
      <c r="B4621" s="54"/>
      <c r="C4621" s="81"/>
      <c r="D4621" s="81"/>
      <c r="E4621" s="81"/>
      <c r="F4621" s="81"/>
      <c r="G4621" s="81"/>
      <c r="H4621" s="81"/>
      <c r="I4621" s="83"/>
      <c r="J4621" s="80"/>
      <c r="K4621" s="84" t="s">
        <v>1502</v>
      </c>
      <c r="L4621" s="76">
        <f t="shared" si="302"/>
        <v>0</v>
      </c>
      <c r="M4621" s="76"/>
      <c r="N4621" s="76"/>
      <c r="O4621" s="76"/>
      <c r="P4621" s="76"/>
      <c r="Q4621" s="76"/>
      <c r="R4621" s="76"/>
      <c r="S4621" s="76"/>
      <c r="T4621" s="76"/>
      <c r="U4621" s="76"/>
      <c r="V4621" s="76"/>
      <c r="W4621" s="76"/>
      <c r="X4621" s="76"/>
    </row>
    <row r="4622" spans="1:24">
      <c r="A4622" s="135"/>
      <c r="B4622" s="54"/>
      <c r="C4622" s="58" t="s">
        <v>31</v>
      </c>
      <c r="D4622" s="58" t="s">
        <v>7047</v>
      </c>
      <c r="E4622" s="58" t="s">
        <v>7048</v>
      </c>
      <c r="F4622" s="58" t="s">
        <v>7049</v>
      </c>
      <c r="G4622" s="58" t="s">
        <v>7050</v>
      </c>
      <c r="H4622" s="58" t="s">
        <v>7051</v>
      </c>
      <c r="I4622" s="74">
        <v>12805</v>
      </c>
      <c r="J4622" s="46" t="s">
        <v>1508</v>
      </c>
      <c r="K4622" s="75" t="s">
        <v>1509</v>
      </c>
      <c r="L4622" s="76">
        <f t="shared" si="302"/>
        <v>6</v>
      </c>
      <c r="M4622" s="76"/>
      <c r="N4622" s="76">
        <v>5</v>
      </c>
      <c r="O4622" s="76"/>
      <c r="P4622" s="76"/>
      <c r="Q4622" s="76"/>
      <c r="R4622" s="76"/>
      <c r="S4622" s="76"/>
      <c r="T4622" s="76">
        <v>1</v>
      </c>
      <c r="U4622" s="76"/>
      <c r="V4622" s="76"/>
      <c r="W4622" s="76"/>
      <c r="X4622" s="76"/>
    </row>
    <row r="4623" spans="1:24">
      <c r="A4623" s="135"/>
      <c r="B4623" s="54"/>
      <c r="C4623" s="77"/>
      <c r="D4623" s="77"/>
      <c r="E4623" s="77"/>
      <c r="F4623" s="77"/>
      <c r="G4623" s="77"/>
      <c r="H4623" s="77"/>
      <c r="I4623" s="79"/>
      <c r="J4623" s="54"/>
      <c r="K4623" s="75" t="s">
        <v>1501</v>
      </c>
      <c r="L4623" s="76">
        <f t="shared" si="302"/>
        <v>0</v>
      </c>
      <c r="M4623" s="76"/>
      <c r="N4623" s="76"/>
      <c r="O4623" s="76"/>
      <c r="P4623" s="76"/>
      <c r="Q4623" s="76"/>
      <c r="R4623" s="76"/>
      <c r="S4623" s="76"/>
      <c r="T4623" s="76"/>
      <c r="U4623" s="76"/>
      <c r="V4623" s="76"/>
      <c r="W4623" s="76"/>
      <c r="X4623" s="76"/>
    </row>
    <row r="4624" spans="1:24">
      <c r="A4624" s="135"/>
      <c r="B4624" s="54"/>
      <c r="C4624" s="81"/>
      <c r="D4624" s="81"/>
      <c r="E4624" s="81"/>
      <c r="F4624" s="81"/>
      <c r="G4624" s="81"/>
      <c r="H4624" s="81"/>
      <c r="I4624" s="83"/>
      <c r="J4624" s="80"/>
      <c r="K4624" s="84" t="s">
        <v>1502</v>
      </c>
      <c r="L4624" s="76">
        <f t="shared" si="302"/>
        <v>0</v>
      </c>
      <c r="M4624" s="76"/>
      <c r="N4624" s="76"/>
      <c r="O4624" s="76"/>
      <c r="P4624" s="76"/>
      <c r="Q4624" s="76"/>
      <c r="R4624" s="76"/>
      <c r="S4624" s="76"/>
      <c r="T4624" s="76"/>
      <c r="U4624" s="76"/>
      <c r="V4624" s="76"/>
      <c r="W4624" s="76"/>
      <c r="X4624" s="76"/>
    </row>
    <row r="4625" spans="1:24">
      <c r="A4625" s="135"/>
      <c r="B4625" s="54"/>
      <c r="C4625" s="58" t="s">
        <v>31</v>
      </c>
      <c r="D4625" s="58" t="s">
        <v>7052</v>
      </c>
      <c r="E4625" s="58" t="s">
        <v>7053</v>
      </c>
      <c r="F4625" s="58" t="s">
        <v>7054</v>
      </c>
      <c r="G4625" s="58" t="s">
        <v>7055</v>
      </c>
      <c r="H4625" s="58" t="s">
        <v>7056</v>
      </c>
      <c r="I4625" s="74">
        <v>3990</v>
      </c>
      <c r="J4625" s="46" t="s">
        <v>1508</v>
      </c>
      <c r="K4625" s="75" t="s">
        <v>1509</v>
      </c>
      <c r="L4625" s="76">
        <f t="shared" si="302"/>
        <v>8</v>
      </c>
      <c r="M4625" s="76"/>
      <c r="N4625" s="76"/>
      <c r="O4625" s="76">
        <v>1</v>
      </c>
      <c r="P4625" s="76"/>
      <c r="Q4625" s="76"/>
      <c r="R4625" s="76"/>
      <c r="S4625" s="76">
        <v>4</v>
      </c>
      <c r="T4625" s="76">
        <v>3</v>
      </c>
      <c r="U4625" s="76"/>
      <c r="V4625" s="76"/>
      <c r="W4625" s="76"/>
      <c r="X4625" s="76"/>
    </row>
    <row r="4626" spans="1:24">
      <c r="A4626" s="135"/>
      <c r="B4626" s="54"/>
      <c r="C4626" s="77"/>
      <c r="D4626" s="77"/>
      <c r="E4626" s="77"/>
      <c r="F4626" s="77"/>
      <c r="G4626" s="77"/>
      <c r="H4626" s="77"/>
      <c r="I4626" s="79"/>
      <c r="J4626" s="54"/>
      <c r="K4626" s="75" t="s">
        <v>1501</v>
      </c>
      <c r="L4626" s="76">
        <f t="shared" si="302"/>
        <v>0</v>
      </c>
      <c r="M4626" s="76"/>
      <c r="N4626" s="76"/>
      <c r="O4626" s="76"/>
      <c r="P4626" s="76"/>
      <c r="Q4626" s="76"/>
      <c r="R4626" s="76"/>
      <c r="S4626" s="76"/>
      <c r="T4626" s="76"/>
      <c r="U4626" s="76"/>
      <c r="V4626" s="76"/>
      <c r="W4626" s="76"/>
      <c r="X4626" s="76"/>
    </row>
    <row r="4627" spans="1:24">
      <c r="A4627" s="135"/>
      <c r="B4627" s="54"/>
      <c r="C4627" s="81"/>
      <c r="D4627" s="81"/>
      <c r="E4627" s="81"/>
      <c r="F4627" s="81"/>
      <c r="G4627" s="81"/>
      <c r="H4627" s="81"/>
      <c r="I4627" s="83"/>
      <c r="J4627" s="80"/>
      <c r="K4627" s="84" t="s">
        <v>1502</v>
      </c>
      <c r="L4627" s="76">
        <f t="shared" si="302"/>
        <v>0</v>
      </c>
      <c r="M4627" s="76"/>
      <c r="N4627" s="76"/>
      <c r="O4627" s="76"/>
      <c r="P4627" s="76"/>
      <c r="Q4627" s="76"/>
      <c r="R4627" s="76"/>
      <c r="S4627" s="76"/>
      <c r="T4627" s="76"/>
      <c r="U4627" s="76"/>
      <c r="V4627" s="76"/>
      <c r="W4627" s="76"/>
      <c r="X4627" s="76"/>
    </row>
    <row r="4628" spans="1:24">
      <c r="A4628" s="135"/>
      <c r="B4628" s="54"/>
      <c r="C4628" s="58" t="s">
        <v>31</v>
      </c>
      <c r="D4628" s="58" t="s">
        <v>7057</v>
      </c>
      <c r="E4628" s="58" t="s">
        <v>7058</v>
      </c>
      <c r="F4628" s="58" t="s">
        <v>7059</v>
      </c>
      <c r="G4628" s="58" t="s">
        <v>7060</v>
      </c>
      <c r="H4628" s="58" t="s">
        <v>7061</v>
      </c>
      <c r="I4628" s="74">
        <v>0</v>
      </c>
      <c r="J4628" s="46" t="s">
        <v>1508</v>
      </c>
      <c r="K4628" s="75" t="s">
        <v>1509</v>
      </c>
      <c r="L4628" s="76">
        <f t="shared" si="302"/>
        <v>2</v>
      </c>
      <c r="M4628" s="76"/>
      <c r="N4628" s="76">
        <v>1</v>
      </c>
      <c r="O4628" s="76"/>
      <c r="P4628" s="76"/>
      <c r="Q4628" s="76"/>
      <c r="R4628" s="76"/>
      <c r="S4628" s="76"/>
      <c r="T4628" s="76">
        <v>1</v>
      </c>
      <c r="U4628" s="76"/>
      <c r="V4628" s="76"/>
      <c r="W4628" s="76"/>
      <c r="X4628" s="76"/>
    </row>
    <row r="4629" spans="1:24">
      <c r="A4629" s="135"/>
      <c r="B4629" s="54"/>
      <c r="C4629" s="77"/>
      <c r="D4629" s="77"/>
      <c r="E4629" s="77"/>
      <c r="F4629" s="77"/>
      <c r="G4629" s="77"/>
      <c r="H4629" s="77"/>
      <c r="I4629" s="79"/>
      <c r="J4629" s="54"/>
      <c r="K4629" s="75" t="s">
        <v>1501</v>
      </c>
      <c r="L4629" s="76">
        <f t="shared" si="302"/>
        <v>0</v>
      </c>
      <c r="M4629" s="76"/>
      <c r="N4629" s="76"/>
      <c r="O4629" s="76"/>
      <c r="P4629" s="76"/>
      <c r="Q4629" s="76"/>
      <c r="R4629" s="76"/>
      <c r="S4629" s="76"/>
      <c r="T4629" s="76"/>
      <c r="U4629" s="76"/>
      <c r="V4629" s="76"/>
      <c r="W4629" s="76"/>
      <c r="X4629" s="76"/>
    </row>
    <row r="4630" spans="1:24">
      <c r="A4630" s="135"/>
      <c r="B4630" s="54"/>
      <c r="C4630" s="81"/>
      <c r="D4630" s="81"/>
      <c r="E4630" s="81"/>
      <c r="F4630" s="81"/>
      <c r="G4630" s="81"/>
      <c r="H4630" s="81"/>
      <c r="I4630" s="83"/>
      <c r="J4630" s="80"/>
      <c r="K4630" s="84" t="s">
        <v>1502</v>
      </c>
      <c r="L4630" s="76">
        <f t="shared" si="302"/>
        <v>0</v>
      </c>
      <c r="M4630" s="76"/>
      <c r="N4630" s="76"/>
      <c r="O4630" s="76"/>
      <c r="P4630" s="76"/>
      <c r="Q4630" s="76"/>
      <c r="R4630" s="76"/>
      <c r="S4630" s="76"/>
      <c r="T4630" s="76"/>
      <c r="U4630" s="76"/>
      <c r="V4630" s="76"/>
      <c r="W4630" s="76"/>
      <c r="X4630" s="76"/>
    </row>
    <row r="4631" spans="1:24">
      <c r="A4631" s="135"/>
      <c r="B4631" s="54"/>
      <c r="C4631" s="58" t="s">
        <v>31</v>
      </c>
      <c r="D4631" s="58" t="s">
        <v>7062</v>
      </c>
      <c r="E4631" s="58" t="s">
        <v>7063</v>
      </c>
      <c r="F4631" s="58" t="s">
        <v>7064</v>
      </c>
      <c r="G4631" s="58" t="s">
        <v>7065</v>
      </c>
      <c r="H4631" s="58" t="s">
        <v>7066</v>
      </c>
      <c r="I4631" s="74">
        <v>333</v>
      </c>
      <c r="J4631" s="46" t="s">
        <v>1508</v>
      </c>
      <c r="K4631" s="75" t="s">
        <v>1509</v>
      </c>
      <c r="L4631" s="76">
        <f t="shared" si="302"/>
        <v>1</v>
      </c>
      <c r="M4631" s="76"/>
      <c r="N4631" s="76"/>
      <c r="O4631" s="76"/>
      <c r="P4631" s="76"/>
      <c r="Q4631" s="76"/>
      <c r="R4631" s="76"/>
      <c r="S4631" s="76">
        <v>1</v>
      </c>
      <c r="T4631" s="76"/>
      <c r="U4631" s="76"/>
      <c r="V4631" s="76"/>
      <c r="W4631" s="76"/>
      <c r="X4631" s="76"/>
    </row>
    <row r="4632" spans="1:24">
      <c r="A4632" s="135"/>
      <c r="B4632" s="54"/>
      <c r="C4632" s="77"/>
      <c r="D4632" s="77"/>
      <c r="E4632" s="77"/>
      <c r="F4632" s="77"/>
      <c r="G4632" s="77"/>
      <c r="H4632" s="77"/>
      <c r="I4632" s="79"/>
      <c r="J4632" s="54"/>
      <c r="K4632" s="75" t="s">
        <v>1501</v>
      </c>
      <c r="L4632" s="76">
        <f t="shared" si="302"/>
        <v>2</v>
      </c>
      <c r="M4632" s="76">
        <v>2</v>
      </c>
      <c r="N4632" s="76"/>
      <c r="O4632" s="76"/>
      <c r="P4632" s="76"/>
      <c r="Q4632" s="76"/>
      <c r="R4632" s="76"/>
      <c r="S4632" s="76"/>
      <c r="T4632" s="76"/>
      <c r="U4632" s="76"/>
      <c r="V4632" s="76"/>
      <c r="W4632" s="76"/>
      <c r="X4632" s="76"/>
    </row>
    <row r="4633" spans="1:24">
      <c r="A4633" s="135"/>
      <c r="B4633" s="54"/>
      <c r="C4633" s="81"/>
      <c r="D4633" s="81"/>
      <c r="E4633" s="81"/>
      <c r="F4633" s="81"/>
      <c r="G4633" s="81"/>
      <c r="H4633" s="81"/>
      <c r="I4633" s="83"/>
      <c r="J4633" s="80"/>
      <c r="K4633" s="84" t="s">
        <v>1502</v>
      </c>
      <c r="L4633" s="76">
        <f t="shared" si="302"/>
        <v>0</v>
      </c>
      <c r="M4633" s="76"/>
      <c r="N4633" s="76"/>
      <c r="O4633" s="76"/>
      <c r="P4633" s="76"/>
      <c r="Q4633" s="76"/>
      <c r="R4633" s="76"/>
      <c r="S4633" s="76"/>
      <c r="T4633" s="76"/>
      <c r="U4633" s="76"/>
      <c r="V4633" s="76"/>
      <c r="W4633" s="76"/>
      <c r="X4633" s="76"/>
    </row>
    <row r="4634" spans="1:24">
      <c r="A4634" s="135"/>
      <c r="B4634" s="54"/>
      <c r="C4634" s="58" t="s">
        <v>31</v>
      </c>
      <c r="D4634" s="58" t="s">
        <v>7067</v>
      </c>
      <c r="E4634" s="58" t="s">
        <v>7068</v>
      </c>
      <c r="F4634" s="58" t="s">
        <v>7069</v>
      </c>
      <c r="G4634" s="58" t="s">
        <v>7070</v>
      </c>
      <c r="H4634" s="58" t="s">
        <v>7071</v>
      </c>
      <c r="I4634" s="74">
        <v>165988</v>
      </c>
      <c r="J4634" s="46" t="s">
        <v>1508</v>
      </c>
      <c r="K4634" s="75" t="s">
        <v>1509</v>
      </c>
      <c r="L4634" s="76">
        <f t="shared" si="302"/>
        <v>3</v>
      </c>
      <c r="M4634" s="76"/>
      <c r="N4634" s="76"/>
      <c r="O4634" s="76">
        <v>1</v>
      </c>
      <c r="P4634" s="76"/>
      <c r="Q4634" s="76"/>
      <c r="R4634" s="76"/>
      <c r="S4634" s="76">
        <v>1</v>
      </c>
      <c r="T4634" s="76">
        <v>1</v>
      </c>
      <c r="U4634" s="76"/>
      <c r="V4634" s="76"/>
      <c r="W4634" s="76"/>
      <c r="X4634" s="76"/>
    </row>
    <row r="4635" spans="1:24">
      <c r="A4635" s="135"/>
      <c r="B4635" s="54"/>
      <c r="C4635" s="77"/>
      <c r="D4635" s="77"/>
      <c r="E4635" s="77"/>
      <c r="F4635" s="77"/>
      <c r="G4635" s="77"/>
      <c r="H4635" s="77"/>
      <c r="I4635" s="79"/>
      <c r="J4635" s="54"/>
      <c r="K4635" s="75" t="s">
        <v>1501</v>
      </c>
      <c r="L4635" s="76">
        <f t="shared" si="302"/>
        <v>0</v>
      </c>
      <c r="M4635" s="76"/>
      <c r="N4635" s="76"/>
      <c r="O4635" s="76"/>
      <c r="P4635" s="76"/>
      <c r="Q4635" s="76"/>
      <c r="R4635" s="76"/>
      <c r="S4635" s="76"/>
      <c r="T4635" s="76"/>
      <c r="U4635" s="76"/>
      <c r="V4635" s="76"/>
      <c r="W4635" s="76"/>
      <c r="X4635" s="76"/>
    </row>
    <row r="4636" spans="1:24">
      <c r="A4636" s="135"/>
      <c r="B4636" s="54"/>
      <c r="C4636" s="81"/>
      <c r="D4636" s="81"/>
      <c r="E4636" s="81"/>
      <c r="F4636" s="81"/>
      <c r="G4636" s="81"/>
      <c r="H4636" s="81"/>
      <c r="I4636" s="83"/>
      <c r="J4636" s="80"/>
      <c r="K4636" s="84" t="s">
        <v>1502</v>
      </c>
      <c r="L4636" s="76">
        <f t="shared" si="302"/>
        <v>0</v>
      </c>
      <c r="M4636" s="76"/>
      <c r="N4636" s="76"/>
      <c r="O4636" s="76"/>
      <c r="P4636" s="76"/>
      <c r="Q4636" s="76"/>
      <c r="R4636" s="76"/>
      <c r="S4636" s="76"/>
      <c r="T4636" s="76"/>
      <c r="U4636" s="76"/>
      <c r="V4636" s="76"/>
      <c r="W4636" s="76"/>
      <c r="X4636" s="76"/>
    </row>
    <row r="4637" spans="1:24">
      <c r="A4637" s="135"/>
      <c r="B4637" s="54"/>
      <c r="C4637" s="58" t="s">
        <v>31</v>
      </c>
      <c r="D4637" s="58" t="s">
        <v>7072</v>
      </c>
      <c r="E4637" s="100" t="s">
        <v>7073</v>
      </c>
      <c r="F4637" s="58" t="s">
        <v>7074</v>
      </c>
      <c r="G4637" s="58" t="s">
        <v>7075</v>
      </c>
      <c r="H4637" s="58" t="s">
        <v>7076</v>
      </c>
      <c r="I4637" s="74">
        <v>275</v>
      </c>
      <c r="J4637" s="46" t="s">
        <v>1508</v>
      </c>
      <c r="K4637" s="75" t="s">
        <v>1509</v>
      </c>
      <c r="L4637" s="76">
        <f t="shared" si="302"/>
        <v>3</v>
      </c>
      <c r="M4637" s="76"/>
      <c r="N4637" s="76">
        <v>1</v>
      </c>
      <c r="O4637" s="76"/>
      <c r="P4637" s="76"/>
      <c r="Q4637" s="76"/>
      <c r="R4637" s="76"/>
      <c r="S4637" s="76">
        <v>1</v>
      </c>
      <c r="T4637" s="76">
        <v>1</v>
      </c>
      <c r="U4637" s="76"/>
      <c r="V4637" s="76"/>
      <c r="W4637" s="76"/>
      <c r="X4637" s="76"/>
    </row>
    <row r="4638" spans="1:24">
      <c r="A4638" s="135"/>
      <c r="B4638" s="54"/>
      <c r="C4638" s="77"/>
      <c r="D4638" s="77"/>
      <c r="E4638" s="101"/>
      <c r="F4638" s="77"/>
      <c r="G4638" s="77"/>
      <c r="H4638" s="77"/>
      <c r="I4638" s="79"/>
      <c r="J4638" s="54"/>
      <c r="K4638" s="75" t="s">
        <v>1501</v>
      </c>
      <c r="L4638" s="76">
        <f t="shared" si="302"/>
        <v>0</v>
      </c>
      <c r="M4638" s="76"/>
      <c r="N4638" s="76"/>
      <c r="O4638" s="76"/>
      <c r="P4638" s="76"/>
      <c r="Q4638" s="76"/>
      <c r="R4638" s="76"/>
      <c r="S4638" s="76"/>
      <c r="T4638" s="76"/>
      <c r="U4638" s="76"/>
      <c r="V4638" s="76"/>
      <c r="W4638" s="76"/>
      <c r="X4638" s="76"/>
    </row>
    <row r="4639" spans="1:24">
      <c r="A4639" s="135"/>
      <c r="B4639" s="54"/>
      <c r="C4639" s="81"/>
      <c r="D4639" s="81"/>
      <c r="E4639" s="102"/>
      <c r="F4639" s="81"/>
      <c r="G4639" s="81"/>
      <c r="H4639" s="81"/>
      <c r="I4639" s="83"/>
      <c r="J4639" s="80"/>
      <c r="K4639" s="84" t="s">
        <v>1502</v>
      </c>
      <c r="L4639" s="76">
        <f t="shared" ref="L4639:L4708" si="303">SUM(M4639:X4639)</f>
        <v>0</v>
      </c>
      <c r="M4639" s="76"/>
      <c r="N4639" s="76"/>
      <c r="O4639" s="76"/>
      <c r="P4639" s="76"/>
      <c r="Q4639" s="76"/>
      <c r="R4639" s="76"/>
      <c r="S4639" s="76"/>
      <c r="T4639" s="76"/>
      <c r="U4639" s="76"/>
      <c r="V4639" s="76"/>
      <c r="W4639" s="76"/>
      <c r="X4639" s="76"/>
    </row>
    <row r="4640" spans="1:24">
      <c r="A4640" s="135"/>
      <c r="B4640" s="54"/>
      <c r="C4640" s="58" t="s">
        <v>31</v>
      </c>
      <c r="D4640" s="58" t="s">
        <v>7077</v>
      </c>
      <c r="E4640" s="100" t="s">
        <v>7078</v>
      </c>
      <c r="F4640" s="58" t="s">
        <v>7079</v>
      </c>
      <c r="G4640" s="58" t="s">
        <v>7080</v>
      </c>
      <c r="H4640" s="58" t="s">
        <v>7081</v>
      </c>
      <c r="I4640" s="74">
        <v>744</v>
      </c>
      <c r="J4640" s="46" t="s">
        <v>1508</v>
      </c>
      <c r="K4640" s="75" t="s">
        <v>1509</v>
      </c>
      <c r="L4640" s="76">
        <f t="shared" si="303"/>
        <v>2</v>
      </c>
      <c r="M4640" s="76"/>
      <c r="N4640" s="76">
        <v>2</v>
      </c>
      <c r="O4640" s="76"/>
      <c r="P4640" s="76"/>
      <c r="Q4640" s="76"/>
      <c r="R4640" s="76"/>
      <c r="S4640" s="76"/>
      <c r="T4640" s="76"/>
      <c r="U4640" s="76"/>
      <c r="V4640" s="76"/>
      <c r="W4640" s="76"/>
      <c r="X4640" s="76"/>
    </row>
    <row r="4641" spans="1:24">
      <c r="A4641" s="135"/>
      <c r="B4641" s="54"/>
      <c r="C4641" s="77"/>
      <c r="D4641" s="77"/>
      <c r="E4641" s="101"/>
      <c r="F4641" s="77"/>
      <c r="G4641" s="77"/>
      <c r="H4641" s="77"/>
      <c r="I4641" s="79"/>
      <c r="J4641" s="54"/>
      <c r="K4641" s="75" t="s">
        <v>1501</v>
      </c>
      <c r="L4641" s="76">
        <f t="shared" si="303"/>
        <v>0</v>
      </c>
      <c r="M4641" s="76"/>
      <c r="N4641" s="76"/>
      <c r="O4641" s="76"/>
      <c r="P4641" s="76"/>
      <c r="Q4641" s="76"/>
      <c r="R4641" s="76"/>
      <c r="S4641" s="76"/>
      <c r="T4641" s="76"/>
      <c r="U4641" s="76"/>
      <c r="V4641" s="76"/>
      <c r="W4641" s="76"/>
      <c r="X4641" s="76"/>
    </row>
    <row r="4642" spans="1:24">
      <c r="A4642" s="135"/>
      <c r="B4642" s="54"/>
      <c r="C4642" s="81"/>
      <c r="D4642" s="81"/>
      <c r="E4642" s="102"/>
      <c r="F4642" s="81"/>
      <c r="G4642" s="81"/>
      <c r="H4642" s="81"/>
      <c r="I4642" s="83"/>
      <c r="J4642" s="80"/>
      <c r="K4642" s="84" t="s">
        <v>1502</v>
      </c>
      <c r="L4642" s="76">
        <f t="shared" si="303"/>
        <v>0</v>
      </c>
      <c r="M4642" s="76"/>
      <c r="N4642" s="76"/>
      <c r="O4642" s="76"/>
      <c r="P4642" s="76"/>
      <c r="Q4642" s="76"/>
      <c r="R4642" s="76"/>
      <c r="S4642" s="76"/>
      <c r="T4642" s="76"/>
      <c r="U4642" s="76"/>
      <c r="V4642" s="76"/>
      <c r="W4642" s="76"/>
      <c r="X4642" s="76"/>
    </row>
    <row r="4643" spans="1:24">
      <c r="A4643" s="135"/>
      <c r="B4643" s="54"/>
      <c r="C4643" s="58" t="s">
        <v>31</v>
      </c>
      <c r="D4643" s="58" t="s">
        <v>7082</v>
      </c>
      <c r="E4643" s="100" t="s">
        <v>7083</v>
      </c>
      <c r="F4643" s="58" t="s">
        <v>7084</v>
      </c>
      <c r="G4643" s="58" t="s">
        <v>7085</v>
      </c>
      <c r="H4643" s="58" t="s">
        <v>7086</v>
      </c>
      <c r="I4643" s="74">
        <v>0</v>
      </c>
      <c r="J4643" s="46" t="s">
        <v>1508</v>
      </c>
      <c r="K4643" s="75" t="s">
        <v>1509</v>
      </c>
      <c r="L4643" s="76">
        <f t="shared" si="303"/>
        <v>2</v>
      </c>
      <c r="M4643" s="76"/>
      <c r="N4643" s="76">
        <v>1</v>
      </c>
      <c r="O4643" s="76"/>
      <c r="P4643" s="76"/>
      <c r="Q4643" s="76"/>
      <c r="R4643" s="76"/>
      <c r="S4643" s="76"/>
      <c r="T4643" s="76">
        <v>1</v>
      </c>
      <c r="U4643" s="76"/>
      <c r="V4643" s="76"/>
      <c r="W4643" s="76"/>
      <c r="X4643" s="76"/>
    </row>
    <row r="4644" spans="1:24">
      <c r="A4644" s="135"/>
      <c r="B4644" s="54"/>
      <c r="C4644" s="77"/>
      <c r="D4644" s="77"/>
      <c r="E4644" s="101"/>
      <c r="F4644" s="77"/>
      <c r="G4644" s="77"/>
      <c r="H4644" s="77"/>
      <c r="I4644" s="79"/>
      <c r="J4644" s="54"/>
      <c r="K4644" s="75" t="s">
        <v>1501</v>
      </c>
      <c r="L4644" s="76">
        <f t="shared" si="303"/>
        <v>0</v>
      </c>
      <c r="M4644" s="76"/>
      <c r="N4644" s="76"/>
      <c r="O4644" s="76"/>
      <c r="P4644" s="76"/>
      <c r="Q4644" s="76"/>
      <c r="R4644" s="76"/>
      <c r="S4644" s="76"/>
      <c r="T4644" s="76"/>
      <c r="U4644" s="76"/>
      <c r="V4644" s="76"/>
      <c r="W4644" s="76"/>
      <c r="X4644" s="76"/>
    </row>
    <row r="4645" spans="1:24">
      <c r="A4645" s="135"/>
      <c r="B4645" s="54"/>
      <c r="C4645" s="81"/>
      <c r="D4645" s="81"/>
      <c r="E4645" s="102"/>
      <c r="F4645" s="81"/>
      <c r="G4645" s="81"/>
      <c r="H4645" s="81"/>
      <c r="I4645" s="83"/>
      <c r="J4645" s="80"/>
      <c r="K4645" s="84" t="s">
        <v>1502</v>
      </c>
      <c r="L4645" s="76">
        <f t="shared" si="303"/>
        <v>0</v>
      </c>
      <c r="M4645" s="76"/>
      <c r="N4645" s="76"/>
      <c r="O4645" s="76"/>
      <c r="P4645" s="76"/>
      <c r="Q4645" s="76"/>
      <c r="R4645" s="76"/>
      <c r="S4645" s="76"/>
      <c r="T4645" s="76"/>
      <c r="U4645" s="76"/>
      <c r="V4645" s="76"/>
      <c r="W4645" s="76"/>
      <c r="X4645" s="76"/>
    </row>
    <row r="4646" spans="1:24">
      <c r="A4646" s="135"/>
      <c r="B4646" s="54"/>
      <c r="C4646" s="58" t="s">
        <v>31</v>
      </c>
      <c r="D4646" s="58" t="s">
        <v>7087</v>
      </c>
      <c r="E4646" s="100" t="s">
        <v>7088</v>
      </c>
      <c r="F4646" s="58" t="s">
        <v>7089</v>
      </c>
      <c r="G4646" s="58" t="s">
        <v>7090</v>
      </c>
      <c r="H4646" s="58" t="s">
        <v>7091</v>
      </c>
      <c r="I4646" s="74">
        <v>3</v>
      </c>
      <c r="J4646" s="46" t="s">
        <v>1508</v>
      </c>
      <c r="K4646" s="75" t="s">
        <v>1509</v>
      </c>
      <c r="L4646" s="76">
        <f t="shared" si="303"/>
        <v>2</v>
      </c>
      <c r="M4646" s="76"/>
      <c r="N4646" s="76">
        <v>1</v>
      </c>
      <c r="O4646" s="76">
        <v>1</v>
      </c>
      <c r="P4646" s="76"/>
      <c r="Q4646" s="76"/>
      <c r="R4646" s="76"/>
      <c r="S4646" s="76"/>
      <c r="T4646" s="76"/>
      <c r="U4646" s="76"/>
      <c r="V4646" s="76"/>
      <c r="W4646" s="76"/>
      <c r="X4646" s="76"/>
    </row>
    <row r="4647" spans="1:24">
      <c r="A4647" s="135"/>
      <c r="B4647" s="54"/>
      <c r="C4647" s="77"/>
      <c r="D4647" s="77"/>
      <c r="E4647" s="101"/>
      <c r="F4647" s="77"/>
      <c r="G4647" s="77"/>
      <c r="H4647" s="77"/>
      <c r="I4647" s="79"/>
      <c r="J4647" s="54"/>
      <c r="K4647" s="75" t="s">
        <v>1501</v>
      </c>
      <c r="L4647" s="76">
        <f t="shared" si="303"/>
        <v>3</v>
      </c>
      <c r="M4647" s="76">
        <v>3</v>
      </c>
      <c r="N4647" s="76"/>
      <c r="O4647" s="76"/>
      <c r="P4647" s="76"/>
      <c r="Q4647" s="76"/>
      <c r="R4647" s="76"/>
      <c r="S4647" s="76"/>
      <c r="T4647" s="76"/>
      <c r="U4647" s="76"/>
      <c r="V4647" s="76"/>
      <c r="W4647" s="76"/>
      <c r="X4647" s="76"/>
    </row>
    <row r="4648" spans="1:24">
      <c r="A4648" s="135"/>
      <c r="B4648" s="54"/>
      <c r="C4648" s="81"/>
      <c r="D4648" s="81"/>
      <c r="E4648" s="102"/>
      <c r="F4648" s="81"/>
      <c r="G4648" s="81"/>
      <c r="H4648" s="81"/>
      <c r="I4648" s="83"/>
      <c r="J4648" s="80"/>
      <c r="K4648" s="84" t="s">
        <v>1502</v>
      </c>
      <c r="L4648" s="76">
        <f t="shared" si="303"/>
        <v>0</v>
      </c>
      <c r="M4648" s="76"/>
      <c r="N4648" s="76"/>
      <c r="O4648" s="76"/>
      <c r="P4648" s="76"/>
      <c r="Q4648" s="76"/>
      <c r="R4648" s="76"/>
      <c r="S4648" s="76"/>
      <c r="T4648" s="76"/>
      <c r="U4648" s="76"/>
      <c r="V4648" s="76"/>
      <c r="W4648" s="76"/>
      <c r="X4648" s="76"/>
    </row>
    <row r="4649" spans="1:24">
      <c r="A4649" s="135"/>
      <c r="B4649" s="54"/>
      <c r="C4649" s="58" t="s">
        <v>31</v>
      </c>
      <c r="D4649" s="58" t="s">
        <v>7092</v>
      </c>
      <c r="E4649" s="100" t="s">
        <v>7093</v>
      </c>
      <c r="F4649" s="58" t="s">
        <v>7094</v>
      </c>
      <c r="G4649" s="58" t="s">
        <v>7095</v>
      </c>
      <c r="H4649" s="58" t="s">
        <v>7096</v>
      </c>
      <c r="I4649" s="74">
        <v>16866</v>
      </c>
      <c r="J4649" s="46" t="s">
        <v>1508</v>
      </c>
      <c r="K4649" s="75" t="s">
        <v>1509</v>
      </c>
      <c r="L4649" s="76">
        <f t="shared" si="303"/>
        <v>2</v>
      </c>
      <c r="M4649" s="76">
        <v>1</v>
      </c>
      <c r="N4649" s="76"/>
      <c r="O4649" s="76">
        <v>1</v>
      </c>
      <c r="P4649" s="76"/>
      <c r="Q4649" s="76"/>
      <c r="R4649" s="76"/>
      <c r="S4649" s="76"/>
      <c r="T4649" s="76"/>
      <c r="U4649" s="76"/>
      <c r="V4649" s="76"/>
      <c r="W4649" s="76"/>
      <c r="X4649" s="76"/>
    </row>
    <row r="4650" spans="1:24">
      <c r="A4650" s="135"/>
      <c r="B4650" s="54"/>
      <c r="C4650" s="77"/>
      <c r="D4650" s="77"/>
      <c r="E4650" s="101"/>
      <c r="F4650" s="77"/>
      <c r="G4650" s="77"/>
      <c r="H4650" s="77"/>
      <c r="I4650" s="79"/>
      <c r="J4650" s="54"/>
      <c r="K4650" s="75" t="s">
        <v>1501</v>
      </c>
      <c r="L4650" s="76">
        <f t="shared" si="303"/>
        <v>0</v>
      </c>
      <c r="M4650" s="76"/>
      <c r="N4650" s="76"/>
      <c r="O4650" s="76"/>
      <c r="P4650" s="76"/>
      <c r="Q4650" s="76"/>
      <c r="R4650" s="76"/>
      <c r="S4650" s="76"/>
      <c r="T4650" s="76"/>
      <c r="U4650" s="76"/>
      <c r="V4650" s="76"/>
      <c r="W4650" s="76"/>
      <c r="X4650" s="76"/>
    </row>
    <row r="4651" spans="1:24">
      <c r="A4651" s="135"/>
      <c r="B4651" s="54"/>
      <c r="C4651" s="81"/>
      <c r="D4651" s="81"/>
      <c r="E4651" s="102"/>
      <c r="F4651" s="81"/>
      <c r="G4651" s="81"/>
      <c r="H4651" s="81"/>
      <c r="I4651" s="83"/>
      <c r="J4651" s="80"/>
      <c r="K4651" s="84" t="s">
        <v>1502</v>
      </c>
      <c r="L4651" s="76">
        <f t="shared" si="303"/>
        <v>0</v>
      </c>
      <c r="M4651" s="76"/>
      <c r="N4651" s="76"/>
      <c r="O4651" s="76"/>
      <c r="P4651" s="76"/>
      <c r="Q4651" s="76"/>
      <c r="R4651" s="76"/>
      <c r="S4651" s="76"/>
      <c r="T4651" s="76"/>
      <c r="U4651" s="76"/>
      <c r="V4651" s="76"/>
      <c r="W4651" s="76"/>
      <c r="X4651" s="76"/>
    </row>
    <row r="4652" spans="1:24">
      <c r="A4652" s="135"/>
      <c r="B4652" s="54"/>
      <c r="C4652" s="58" t="s">
        <v>31</v>
      </c>
      <c r="D4652" s="58" t="s">
        <v>7097</v>
      </c>
      <c r="E4652" s="100" t="s">
        <v>7098</v>
      </c>
      <c r="F4652" s="58" t="s">
        <v>7099</v>
      </c>
      <c r="G4652" s="58" t="s">
        <v>7100</v>
      </c>
      <c r="H4652" s="58" t="s">
        <v>7101</v>
      </c>
      <c r="I4652" s="74">
        <v>2</v>
      </c>
      <c r="J4652" s="46" t="s">
        <v>1508</v>
      </c>
      <c r="K4652" s="75" t="s">
        <v>1509</v>
      </c>
      <c r="L4652" s="76">
        <f t="shared" si="303"/>
        <v>2</v>
      </c>
      <c r="M4652" s="76"/>
      <c r="N4652" s="76">
        <v>1</v>
      </c>
      <c r="O4652" s="76"/>
      <c r="P4652" s="76"/>
      <c r="Q4652" s="76"/>
      <c r="R4652" s="76"/>
      <c r="S4652" s="76"/>
      <c r="T4652" s="76">
        <v>1</v>
      </c>
      <c r="U4652" s="76"/>
      <c r="V4652" s="76"/>
      <c r="W4652" s="76"/>
      <c r="X4652" s="76"/>
    </row>
    <row r="4653" spans="1:24">
      <c r="A4653" s="135"/>
      <c r="B4653" s="54"/>
      <c r="C4653" s="77"/>
      <c r="D4653" s="77"/>
      <c r="E4653" s="101"/>
      <c r="F4653" s="77"/>
      <c r="G4653" s="77"/>
      <c r="H4653" s="77"/>
      <c r="I4653" s="79"/>
      <c r="J4653" s="54"/>
      <c r="K4653" s="75" t="s">
        <v>1501</v>
      </c>
      <c r="L4653" s="76">
        <f t="shared" si="303"/>
        <v>0</v>
      </c>
      <c r="M4653" s="76"/>
      <c r="N4653" s="76"/>
      <c r="O4653" s="76"/>
      <c r="P4653" s="76"/>
      <c r="Q4653" s="76"/>
      <c r="R4653" s="76"/>
      <c r="S4653" s="76"/>
      <c r="T4653" s="76"/>
      <c r="U4653" s="76"/>
      <c r="V4653" s="76"/>
      <c r="W4653" s="76"/>
      <c r="X4653" s="76"/>
    </row>
    <row r="4654" spans="1:24">
      <c r="A4654" s="135"/>
      <c r="B4654" s="54"/>
      <c r="C4654" s="81"/>
      <c r="D4654" s="81"/>
      <c r="E4654" s="102"/>
      <c r="F4654" s="81"/>
      <c r="G4654" s="81"/>
      <c r="H4654" s="81"/>
      <c r="I4654" s="83"/>
      <c r="J4654" s="80"/>
      <c r="K4654" s="84" t="s">
        <v>1502</v>
      </c>
      <c r="L4654" s="76">
        <f t="shared" si="303"/>
        <v>0</v>
      </c>
      <c r="M4654" s="76"/>
      <c r="N4654" s="76"/>
      <c r="O4654" s="76"/>
      <c r="P4654" s="76"/>
      <c r="Q4654" s="76"/>
      <c r="R4654" s="76"/>
      <c r="S4654" s="76"/>
      <c r="T4654" s="76"/>
      <c r="U4654" s="76"/>
      <c r="V4654" s="76"/>
      <c r="W4654" s="76"/>
      <c r="X4654" s="76"/>
    </row>
    <row r="4655" spans="1:24">
      <c r="A4655" s="135"/>
      <c r="B4655" s="54"/>
      <c r="C4655" s="58" t="s">
        <v>31</v>
      </c>
      <c r="D4655" s="58" t="s">
        <v>7102</v>
      </c>
      <c r="E4655" s="58" t="s">
        <v>7103</v>
      </c>
      <c r="F4655" s="58" t="s">
        <v>470</v>
      </c>
      <c r="G4655" s="58" t="s">
        <v>7104</v>
      </c>
      <c r="H4655" s="58" t="s">
        <v>7105</v>
      </c>
      <c r="I4655" s="74">
        <v>13546</v>
      </c>
      <c r="J4655" s="46" t="s">
        <v>1508</v>
      </c>
      <c r="K4655" s="75" t="s">
        <v>1509</v>
      </c>
      <c r="L4655" s="76">
        <f t="shared" si="303"/>
        <v>11</v>
      </c>
      <c r="M4655" s="76"/>
      <c r="N4655" s="76">
        <v>7</v>
      </c>
      <c r="O4655" s="76"/>
      <c r="P4655" s="76"/>
      <c r="Q4655" s="76"/>
      <c r="R4655" s="76"/>
      <c r="S4655" s="76">
        <v>2</v>
      </c>
      <c r="T4655" s="76">
        <v>2</v>
      </c>
      <c r="U4655" s="76"/>
      <c r="V4655" s="76"/>
      <c r="W4655" s="76"/>
      <c r="X4655" s="76"/>
    </row>
    <row r="4656" spans="1:24">
      <c r="A4656" s="135"/>
      <c r="B4656" s="54"/>
      <c r="C4656" s="77"/>
      <c r="D4656" s="77"/>
      <c r="E4656" s="77"/>
      <c r="F4656" s="77"/>
      <c r="G4656" s="77"/>
      <c r="H4656" s="77"/>
      <c r="I4656" s="79"/>
      <c r="J4656" s="54"/>
      <c r="K4656" s="75" t="s">
        <v>1501</v>
      </c>
      <c r="L4656" s="76">
        <f t="shared" si="303"/>
        <v>0</v>
      </c>
      <c r="M4656" s="76"/>
      <c r="N4656" s="76"/>
      <c r="O4656" s="76"/>
      <c r="P4656" s="76"/>
      <c r="Q4656" s="76"/>
      <c r="R4656" s="76"/>
      <c r="S4656" s="76"/>
      <c r="T4656" s="76"/>
      <c r="U4656" s="76"/>
      <c r="V4656" s="76"/>
      <c r="W4656" s="76"/>
      <c r="X4656" s="76"/>
    </row>
    <row r="4657" spans="1:24">
      <c r="A4657" s="135"/>
      <c r="B4657" s="54"/>
      <c r="C4657" s="81"/>
      <c r="D4657" s="81"/>
      <c r="E4657" s="81"/>
      <c r="F4657" s="81"/>
      <c r="G4657" s="81"/>
      <c r="H4657" s="81"/>
      <c r="I4657" s="83"/>
      <c r="J4657" s="80"/>
      <c r="K4657" s="84" t="s">
        <v>1502</v>
      </c>
      <c r="L4657" s="76">
        <f t="shared" si="303"/>
        <v>0</v>
      </c>
      <c r="M4657" s="76"/>
      <c r="N4657" s="76"/>
      <c r="O4657" s="76"/>
      <c r="P4657" s="76"/>
      <c r="Q4657" s="76"/>
      <c r="R4657" s="76"/>
      <c r="S4657" s="76"/>
      <c r="T4657" s="76"/>
      <c r="U4657" s="76"/>
      <c r="V4657" s="76"/>
      <c r="W4657" s="76"/>
      <c r="X4657" s="76"/>
    </row>
    <row r="4658" spans="1:24">
      <c r="A4658" s="135"/>
      <c r="B4658" s="54"/>
      <c r="C4658" s="58" t="s">
        <v>31</v>
      </c>
      <c r="D4658" s="58" t="s">
        <v>1869</v>
      </c>
      <c r="E4658" s="58" t="s">
        <v>7106</v>
      </c>
      <c r="F4658" s="58" t="s">
        <v>7107</v>
      </c>
      <c r="G4658" s="58" t="s">
        <v>7108</v>
      </c>
      <c r="H4658" s="126" t="s">
        <v>3953</v>
      </c>
      <c r="I4658" s="74">
        <v>87</v>
      </c>
      <c r="J4658" s="46" t="s">
        <v>1508</v>
      </c>
      <c r="K4658" s="75" t="s">
        <v>1509</v>
      </c>
      <c r="L4658" s="76">
        <f t="shared" si="303"/>
        <v>0</v>
      </c>
      <c r="M4658" s="76"/>
      <c r="N4658" s="76"/>
      <c r="O4658" s="76"/>
      <c r="P4658" s="76"/>
      <c r="Q4658" s="76"/>
      <c r="R4658" s="76"/>
      <c r="S4658" s="76"/>
      <c r="T4658" s="76"/>
      <c r="U4658" s="76"/>
      <c r="V4658" s="76"/>
      <c r="W4658" s="76"/>
      <c r="X4658" s="76"/>
    </row>
    <row r="4659" spans="1:24">
      <c r="A4659" s="135"/>
      <c r="B4659" s="54"/>
      <c r="C4659" s="77"/>
      <c r="D4659" s="77"/>
      <c r="E4659" s="77"/>
      <c r="F4659" s="77"/>
      <c r="G4659" s="77"/>
      <c r="H4659" s="77"/>
      <c r="I4659" s="79"/>
      <c r="J4659" s="54"/>
      <c r="K4659" s="75" t="s">
        <v>1501</v>
      </c>
      <c r="L4659" s="76">
        <f t="shared" si="303"/>
        <v>0</v>
      </c>
      <c r="M4659" s="76"/>
      <c r="N4659" s="76"/>
      <c r="O4659" s="76"/>
      <c r="P4659" s="76"/>
      <c r="Q4659" s="76"/>
      <c r="R4659" s="76"/>
      <c r="S4659" s="76"/>
      <c r="T4659" s="76"/>
      <c r="U4659" s="76"/>
      <c r="V4659" s="76"/>
      <c r="W4659" s="76"/>
      <c r="X4659" s="76"/>
    </row>
    <row r="4660" spans="1:24">
      <c r="A4660" s="135"/>
      <c r="B4660" s="54"/>
      <c r="C4660" s="81"/>
      <c r="D4660" s="81"/>
      <c r="E4660" s="81"/>
      <c r="F4660" s="81"/>
      <c r="G4660" s="81"/>
      <c r="H4660" s="81"/>
      <c r="I4660" s="83"/>
      <c r="J4660" s="80"/>
      <c r="K4660" s="84" t="s">
        <v>1502</v>
      </c>
      <c r="L4660" s="76">
        <f t="shared" si="303"/>
        <v>0</v>
      </c>
      <c r="M4660" s="76"/>
      <c r="N4660" s="76"/>
      <c r="O4660" s="76"/>
      <c r="P4660" s="76"/>
      <c r="Q4660" s="76"/>
      <c r="R4660" s="76"/>
      <c r="S4660" s="76"/>
      <c r="T4660" s="76"/>
      <c r="U4660" s="76"/>
      <c r="V4660" s="76"/>
      <c r="W4660" s="76"/>
      <c r="X4660" s="76"/>
    </row>
    <row r="4661" spans="1:24">
      <c r="A4661" s="135"/>
      <c r="B4661" s="54"/>
      <c r="C4661" s="58" t="s">
        <v>31</v>
      </c>
      <c r="D4661" s="58" t="s">
        <v>7109</v>
      </c>
      <c r="E4661" s="58" t="s">
        <v>7110</v>
      </c>
      <c r="F4661" s="58" t="s">
        <v>7111</v>
      </c>
      <c r="G4661" s="58" t="s">
        <v>7112</v>
      </c>
      <c r="H4661" s="126" t="s">
        <v>3953</v>
      </c>
      <c r="I4661" s="74">
        <v>32</v>
      </c>
      <c r="J4661" s="46" t="s">
        <v>1508</v>
      </c>
      <c r="K4661" s="75" t="s">
        <v>1509</v>
      </c>
      <c r="L4661" s="76">
        <f t="shared" si="303"/>
        <v>0</v>
      </c>
      <c r="M4661" s="76"/>
      <c r="N4661" s="76"/>
      <c r="O4661" s="76"/>
      <c r="P4661" s="76"/>
      <c r="Q4661" s="76"/>
      <c r="R4661" s="76"/>
      <c r="S4661" s="76"/>
      <c r="T4661" s="76"/>
      <c r="U4661" s="76"/>
      <c r="V4661" s="76"/>
      <c r="W4661" s="76"/>
      <c r="X4661" s="76"/>
    </row>
    <row r="4662" spans="1:24">
      <c r="A4662" s="135"/>
      <c r="B4662" s="54"/>
      <c r="C4662" s="77"/>
      <c r="D4662" s="77"/>
      <c r="E4662" s="77"/>
      <c r="F4662" s="77"/>
      <c r="G4662" s="77"/>
      <c r="H4662" s="77"/>
      <c r="I4662" s="79"/>
      <c r="J4662" s="54"/>
      <c r="K4662" s="75" t="s">
        <v>1501</v>
      </c>
      <c r="L4662" s="76">
        <f t="shared" si="303"/>
        <v>0</v>
      </c>
      <c r="M4662" s="76"/>
      <c r="N4662" s="76"/>
      <c r="O4662" s="76"/>
      <c r="P4662" s="76"/>
      <c r="Q4662" s="76"/>
      <c r="R4662" s="76"/>
      <c r="S4662" s="76"/>
      <c r="T4662" s="76"/>
      <c r="U4662" s="76"/>
      <c r="V4662" s="76"/>
      <c r="W4662" s="76"/>
      <c r="X4662" s="76"/>
    </row>
    <row r="4663" spans="1:24">
      <c r="A4663" s="135"/>
      <c r="B4663" s="54"/>
      <c r="C4663" s="81"/>
      <c r="D4663" s="81"/>
      <c r="E4663" s="81"/>
      <c r="F4663" s="81"/>
      <c r="G4663" s="81"/>
      <c r="H4663" s="81"/>
      <c r="I4663" s="83"/>
      <c r="J4663" s="80"/>
      <c r="K4663" s="84" t="s">
        <v>1502</v>
      </c>
      <c r="L4663" s="76">
        <f t="shared" si="303"/>
        <v>0</v>
      </c>
      <c r="M4663" s="76"/>
      <c r="N4663" s="76"/>
      <c r="O4663" s="76"/>
      <c r="P4663" s="76"/>
      <c r="Q4663" s="76"/>
      <c r="R4663" s="76"/>
      <c r="S4663" s="76"/>
      <c r="T4663" s="76"/>
      <c r="U4663" s="76"/>
      <c r="V4663" s="76"/>
      <c r="W4663" s="76"/>
      <c r="X4663" s="76"/>
    </row>
    <row r="4664" spans="1:24">
      <c r="A4664" s="135"/>
      <c r="B4664" s="54"/>
      <c r="C4664" s="58" t="s">
        <v>31</v>
      </c>
      <c r="D4664" s="58" t="s">
        <v>7113</v>
      </c>
      <c r="E4664" s="58" t="s">
        <v>7114</v>
      </c>
      <c r="F4664" s="58" t="s">
        <v>7115</v>
      </c>
      <c r="G4664" s="58" t="s">
        <v>7116</v>
      </c>
      <c r="H4664" s="58" t="s">
        <v>7117</v>
      </c>
      <c r="I4664" s="74">
        <v>0</v>
      </c>
      <c r="J4664" s="46" t="s">
        <v>1508</v>
      </c>
      <c r="K4664" s="75" t="s">
        <v>1509</v>
      </c>
      <c r="L4664" s="76">
        <f t="shared" si="303"/>
        <v>0</v>
      </c>
      <c r="M4664" s="76"/>
      <c r="N4664" s="76"/>
      <c r="O4664" s="76"/>
      <c r="P4664" s="76"/>
      <c r="Q4664" s="76"/>
      <c r="R4664" s="76"/>
      <c r="S4664" s="76"/>
      <c r="T4664" s="76"/>
      <c r="U4664" s="76"/>
      <c r="V4664" s="76"/>
      <c r="W4664" s="76"/>
      <c r="X4664" s="76"/>
    </row>
    <row r="4665" spans="1:24">
      <c r="A4665" s="135"/>
      <c r="B4665" s="54"/>
      <c r="C4665" s="77"/>
      <c r="D4665" s="77"/>
      <c r="E4665" s="77"/>
      <c r="F4665" s="77"/>
      <c r="G4665" s="77"/>
      <c r="H4665" s="77"/>
      <c r="I4665" s="79"/>
      <c r="J4665" s="54"/>
      <c r="K4665" s="75" t="s">
        <v>1501</v>
      </c>
      <c r="L4665" s="76">
        <f t="shared" si="303"/>
        <v>0</v>
      </c>
      <c r="M4665" s="76"/>
      <c r="N4665" s="76"/>
      <c r="O4665" s="76"/>
      <c r="P4665" s="76"/>
      <c r="Q4665" s="76"/>
      <c r="R4665" s="76"/>
      <c r="S4665" s="76"/>
      <c r="T4665" s="76"/>
      <c r="U4665" s="76"/>
      <c r="V4665" s="76"/>
      <c r="W4665" s="76"/>
      <c r="X4665" s="76"/>
    </row>
    <row r="4666" spans="1:24">
      <c r="A4666" s="135"/>
      <c r="B4666" s="54"/>
      <c r="C4666" s="81"/>
      <c r="D4666" s="81"/>
      <c r="E4666" s="81"/>
      <c r="F4666" s="81"/>
      <c r="G4666" s="81"/>
      <c r="H4666" s="81"/>
      <c r="I4666" s="83"/>
      <c r="J4666" s="80"/>
      <c r="K4666" s="84" t="s">
        <v>1502</v>
      </c>
      <c r="L4666" s="76">
        <f t="shared" si="303"/>
        <v>0</v>
      </c>
      <c r="M4666" s="76"/>
      <c r="N4666" s="76"/>
      <c r="O4666" s="76"/>
      <c r="P4666" s="76"/>
      <c r="Q4666" s="76"/>
      <c r="R4666" s="76"/>
      <c r="S4666" s="76"/>
      <c r="T4666" s="76"/>
      <c r="U4666" s="76"/>
      <c r="V4666" s="76"/>
      <c r="W4666" s="76"/>
      <c r="X4666" s="76"/>
    </row>
    <row r="4667" spans="1:24">
      <c r="A4667" s="135"/>
      <c r="B4667" s="54"/>
      <c r="C4667" s="58" t="s">
        <v>31</v>
      </c>
      <c r="D4667" s="58" t="s">
        <v>7118</v>
      </c>
      <c r="E4667" s="58" t="s">
        <v>7119</v>
      </c>
      <c r="F4667" s="58" t="s">
        <v>7120</v>
      </c>
      <c r="G4667" s="58" t="s">
        <v>7121</v>
      </c>
      <c r="H4667" s="58" t="s">
        <v>7122</v>
      </c>
      <c r="I4667" s="74">
        <v>0</v>
      </c>
      <c r="J4667" s="46" t="s">
        <v>1508</v>
      </c>
      <c r="K4667" s="75" t="s">
        <v>1509</v>
      </c>
      <c r="L4667" s="76">
        <f t="shared" si="303"/>
        <v>0</v>
      </c>
      <c r="M4667" s="76"/>
      <c r="N4667" s="76"/>
      <c r="O4667" s="76"/>
      <c r="P4667" s="76"/>
      <c r="Q4667" s="76"/>
      <c r="R4667" s="76"/>
      <c r="S4667" s="76"/>
      <c r="T4667" s="76"/>
      <c r="U4667" s="76"/>
      <c r="V4667" s="76"/>
      <c r="W4667" s="76"/>
      <c r="X4667" s="76"/>
    </row>
    <row r="4668" spans="1:24">
      <c r="A4668" s="135"/>
      <c r="B4668" s="54"/>
      <c r="C4668" s="77"/>
      <c r="D4668" s="77"/>
      <c r="E4668" s="77"/>
      <c r="F4668" s="77"/>
      <c r="G4668" s="77"/>
      <c r="H4668" s="77"/>
      <c r="I4668" s="79"/>
      <c r="J4668" s="54"/>
      <c r="K4668" s="75" t="s">
        <v>1501</v>
      </c>
      <c r="L4668" s="76">
        <f t="shared" si="303"/>
        <v>0</v>
      </c>
      <c r="M4668" s="76"/>
      <c r="N4668" s="76"/>
      <c r="O4668" s="76"/>
      <c r="P4668" s="76"/>
      <c r="Q4668" s="76"/>
      <c r="R4668" s="76"/>
      <c r="S4668" s="76"/>
      <c r="T4668" s="76"/>
      <c r="U4668" s="76"/>
      <c r="V4668" s="76"/>
      <c r="W4668" s="76"/>
      <c r="X4668" s="76"/>
    </row>
    <row r="4669" spans="1:24">
      <c r="A4669" s="135"/>
      <c r="B4669" s="54"/>
      <c r="C4669" s="81"/>
      <c r="D4669" s="81"/>
      <c r="E4669" s="81"/>
      <c r="F4669" s="81"/>
      <c r="G4669" s="81"/>
      <c r="H4669" s="81"/>
      <c r="I4669" s="83"/>
      <c r="J4669" s="80"/>
      <c r="K4669" s="84" t="s">
        <v>1502</v>
      </c>
      <c r="L4669" s="76">
        <f t="shared" si="303"/>
        <v>0</v>
      </c>
      <c r="M4669" s="76"/>
      <c r="N4669" s="76"/>
      <c r="O4669" s="76"/>
      <c r="P4669" s="76"/>
      <c r="Q4669" s="76"/>
      <c r="R4669" s="76"/>
      <c r="S4669" s="76"/>
      <c r="T4669" s="76"/>
      <c r="U4669" s="76"/>
      <c r="V4669" s="76"/>
      <c r="W4669" s="76"/>
      <c r="X4669" s="76"/>
    </row>
    <row r="4670" spans="1:24">
      <c r="A4670" s="135"/>
      <c r="B4670" s="54"/>
      <c r="C4670" s="58" t="s">
        <v>31</v>
      </c>
      <c r="D4670" s="58" t="s">
        <v>7123</v>
      </c>
      <c r="E4670" s="58" t="s">
        <v>7124</v>
      </c>
      <c r="F4670" s="58" t="s">
        <v>7125</v>
      </c>
      <c r="G4670" s="58" t="s">
        <v>7126</v>
      </c>
      <c r="H4670" s="58" t="s">
        <v>7127</v>
      </c>
      <c r="I4670" s="74">
        <v>0</v>
      </c>
      <c r="J4670" s="46" t="s">
        <v>1508</v>
      </c>
      <c r="K4670" s="75" t="s">
        <v>1509</v>
      </c>
      <c r="L4670" s="76">
        <f t="shared" si="303"/>
        <v>0</v>
      </c>
      <c r="M4670" s="76"/>
      <c r="N4670" s="76"/>
      <c r="O4670" s="76"/>
      <c r="P4670" s="76"/>
      <c r="Q4670" s="76"/>
      <c r="R4670" s="76"/>
      <c r="S4670" s="76"/>
      <c r="T4670" s="76"/>
      <c r="U4670" s="76"/>
      <c r="V4670" s="76"/>
      <c r="W4670" s="76"/>
      <c r="X4670" s="76"/>
    </row>
    <row r="4671" spans="1:24">
      <c r="A4671" s="135"/>
      <c r="B4671" s="54"/>
      <c r="C4671" s="77"/>
      <c r="D4671" s="77"/>
      <c r="E4671" s="77"/>
      <c r="F4671" s="77"/>
      <c r="G4671" s="77"/>
      <c r="H4671" s="77"/>
      <c r="I4671" s="79"/>
      <c r="J4671" s="54"/>
      <c r="K4671" s="75" t="s">
        <v>1501</v>
      </c>
      <c r="L4671" s="76">
        <f t="shared" si="303"/>
        <v>0</v>
      </c>
      <c r="M4671" s="76"/>
      <c r="N4671" s="76"/>
      <c r="O4671" s="76"/>
      <c r="P4671" s="76"/>
      <c r="Q4671" s="76"/>
      <c r="R4671" s="76"/>
      <c r="S4671" s="76"/>
      <c r="T4671" s="76"/>
      <c r="U4671" s="76"/>
      <c r="V4671" s="76"/>
      <c r="W4671" s="76"/>
      <c r="X4671" s="76"/>
    </row>
    <row r="4672" spans="1:24">
      <c r="A4672" s="135"/>
      <c r="B4672" s="54"/>
      <c r="C4672" s="81"/>
      <c r="D4672" s="81"/>
      <c r="E4672" s="81"/>
      <c r="F4672" s="81"/>
      <c r="G4672" s="81"/>
      <c r="H4672" s="81"/>
      <c r="I4672" s="83"/>
      <c r="J4672" s="80"/>
      <c r="K4672" s="84" t="s">
        <v>1502</v>
      </c>
      <c r="L4672" s="76">
        <f t="shared" si="303"/>
        <v>0</v>
      </c>
      <c r="M4672" s="76"/>
      <c r="N4672" s="76"/>
      <c r="O4672" s="76"/>
      <c r="P4672" s="76"/>
      <c r="Q4672" s="76"/>
      <c r="R4672" s="76"/>
      <c r="S4672" s="76"/>
      <c r="T4672" s="76"/>
      <c r="U4672" s="76"/>
      <c r="V4672" s="76"/>
      <c r="W4672" s="76"/>
      <c r="X4672" s="76"/>
    </row>
    <row r="4673" spans="1:24">
      <c r="A4673" s="135"/>
      <c r="B4673" s="54"/>
      <c r="C4673" s="58" t="s">
        <v>33</v>
      </c>
      <c r="D4673" s="58" t="s">
        <v>7128</v>
      </c>
      <c r="E4673" s="58" t="s">
        <v>7129</v>
      </c>
      <c r="F4673" s="58" t="s">
        <v>7130</v>
      </c>
      <c r="G4673" s="58" t="s">
        <v>7131</v>
      </c>
      <c r="H4673" s="58" t="s">
        <v>7132</v>
      </c>
      <c r="I4673" s="74">
        <v>26999</v>
      </c>
      <c r="J4673" s="46" t="s">
        <v>1508</v>
      </c>
      <c r="K4673" s="75" t="s">
        <v>1509</v>
      </c>
      <c r="L4673" s="76">
        <f t="shared" si="303"/>
        <v>0</v>
      </c>
      <c r="M4673" s="76"/>
      <c r="N4673" s="76"/>
      <c r="O4673" s="76"/>
      <c r="P4673" s="76"/>
      <c r="Q4673" s="76"/>
      <c r="R4673" s="76"/>
      <c r="S4673" s="76"/>
      <c r="T4673" s="76"/>
      <c r="U4673" s="76"/>
      <c r="V4673" s="76"/>
      <c r="W4673" s="76"/>
      <c r="X4673" s="76"/>
    </row>
    <row r="4674" spans="1:24">
      <c r="A4674" s="135"/>
      <c r="B4674" s="54"/>
      <c r="C4674" s="77"/>
      <c r="D4674" s="77"/>
      <c r="E4674" s="77"/>
      <c r="F4674" s="77"/>
      <c r="G4674" s="77"/>
      <c r="H4674" s="77"/>
      <c r="I4674" s="79"/>
      <c r="J4674" s="54"/>
      <c r="K4674" s="75" t="s">
        <v>1501</v>
      </c>
      <c r="L4674" s="76">
        <f t="shared" si="303"/>
        <v>0</v>
      </c>
      <c r="M4674" s="76"/>
      <c r="N4674" s="76"/>
      <c r="O4674" s="76"/>
      <c r="P4674" s="76"/>
      <c r="Q4674" s="76"/>
      <c r="R4674" s="76"/>
      <c r="S4674" s="76"/>
      <c r="T4674" s="76"/>
      <c r="U4674" s="76"/>
      <c r="V4674" s="76"/>
      <c r="W4674" s="76"/>
      <c r="X4674" s="76"/>
    </row>
    <row r="4675" spans="1:24">
      <c r="A4675" s="135"/>
      <c r="B4675" s="54"/>
      <c r="C4675" s="81"/>
      <c r="D4675" s="81"/>
      <c r="E4675" s="81"/>
      <c r="F4675" s="81"/>
      <c r="G4675" s="81"/>
      <c r="H4675" s="81"/>
      <c r="I4675" s="83"/>
      <c r="J4675" s="80"/>
      <c r="K4675" s="84" t="s">
        <v>1502</v>
      </c>
      <c r="L4675" s="76">
        <f t="shared" si="303"/>
        <v>2</v>
      </c>
      <c r="M4675" s="76"/>
      <c r="N4675" s="76"/>
      <c r="O4675" s="76"/>
      <c r="P4675" s="76"/>
      <c r="Q4675" s="76"/>
      <c r="R4675" s="76"/>
      <c r="S4675" s="76"/>
      <c r="T4675" s="76"/>
      <c r="U4675" s="76"/>
      <c r="V4675" s="76"/>
      <c r="W4675" s="76">
        <v>2</v>
      </c>
      <c r="X4675" s="76"/>
    </row>
    <row r="4676" spans="1:24">
      <c r="A4676" s="135"/>
      <c r="B4676" s="54"/>
      <c r="C4676" s="58" t="s">
        <v>33</v>
      </c>
      <c r="D4676" s="58" t="s">
        <v>7133</v>
      </c>
      <c r="E4676" s="58" t="s">
        <v>7134</v>
      </c>
      <c r="F4676" s="58" t="s">
        <v>7135</v>
      </c>
      <c r="G4676" s="58" t="s">
        <v>7136</v>
      </c>
      <c r="H4676" s="58" t="s">
        <v>7137</v>
      </c>
      <c r="I4676" s="74">
        <v>405</v>
      </c>
      <c r="J4676" s="46" t="s">
        <v>1508</v>
      </c>
      <c r="K4676" s="75" t="s">
        <v>1509</v>
      </c>
      <c r="L4676" s="76">
        <f t="shared" si="303"/>
        <v>0</v>
      </c>
      <c r="M4676" s="76"/>
      <c r="N4676" s="76"/>
      <c r="O4676" s="76"/>
      <c r="P4676" s="76"/>
      <c r="Q4676" s="76"/>
      <c r="R4676" s="76"/>
      <c r="S4676" s="76"/>
      <c r="T4676" s="76"/>
      <c r="U4676" s="76"/>
      <c r="V4676" s="76"/>
      <c r="W4676" s="76"/>
      <c r="X4676" s="76"/>
    </row>
    <row r="4677" spans="1:24">
      <c r="A4677" s="135"/>
      <c r="B4677" s="54"/>
      <c r="C4677" s="77"/>
      <c r="D4677" s="77"/>
      <c r="E4677" s="77"/>
      <c r="F4677" s="77"/>
      <c r="G4677" s="77"/>
      <c r="H4677" s="77"/>
      <c r="I4677" s="79"/>
      <c r="J4677" s="54"/>
      <c r="K4677" s="75" t="s">
        <v>1501</v>
      </c>
      <c r="L4677" s="76">
        <f t="shared" si="303"/>
        <v>0</v>
      </c>
      <c r="M4677" s="76"/>
      <c r="N4677" s="76"/>
      <c r="O4677" s="76"/>
      <c r="P4677" s="76"/>
      <c r="Q4677" s="76"/>
      <c r="R4677" s="76"/>
      <c r="S4677" s="76"/>
      <c r="T4677" s="76"/>
      <c r="U4677" s="76"/>
      <c r="V4677" s="76"/>
      <c r="W4677" s="76"/>
      <c r="X4677" s="76"/>
    </row>
    <row r="4678" spans="1:24">
      <c r="A4678" s="135"/>
      <c r="B4678" s="54"/>
      <c r="C4678" s="81"/>
      <c r="D4678" s="81"/>
      <c r="E4678" s="81"/>
      <c r="F4678" s="81"/>
      <c r="G4678" s="81"/>
      <c r="H4678" s="81"/>
      <c r="I4678" s="83"/>
      <c r="J4678" s="80"/>
      <c r="K4678" s="84" t="s">
        <v>1502</v>
      </c>
      <c r="L4678" s="76">
        <f t="shared" si="303"/>
        <v>3</v>
      </c>
      <c r="M4678" s="76"/>
      <c r="N4678" s="76"/>
      <c r="O4678" s="76">
        <v>3</v>
      </c>
      <c r="P4678" s="76"/>
      <c r="Q4678" s="76"/>
      <c r="R4678" s="76"/>
      <c r="S4678" s="76"/>
      <c r="T4678" s="76"/>
      <c r="U4678" s="76"/>
      <c r="V4678" s="76"/>
      <c r="W4678" s="76"/>
      <c r="X4678" s="76"/>
    </row>
    <row r="4679" spans="1:24">
      <c r="A4679" s="135"/>
      <c r="B4679" s="54"/>
      <c r="C4679" s="58" t="s">
        <v>33</v>
      </c>
      <c r="D4679" s="58" t="s">
        <v>7138</v>
      </c>
      <c r="E4679" s="58" t="s">
        <v>7139</v>
      </c>
      <c r="F4679" s="58" t="s">
        <v>7140</v>
      </c>
      <c r="G4679" s="58" t="s">
        <v>7141</v>
      </c>
      <c r="H4679" s="58" t="s">
        <v>7142</v>
      </c>
      <c r="I4679" s="74">
        <v>32</v>
      </c>
      <c r="J4679" s="46" t="s">
        <v>1508</v>
      </c>
      <c r="K4679" s="75" t="s">
        <v>1509</v>
      </c>
      <c r="L4679" s="76">
        <f t="shared" si="303"/>
        <v>0</v>
      </c>
      <c r="M4679" s="76"/>
      <c r="N4679" s="76"/>
      <c r="O4679" s="76"/>
      <c r="P4679" s="76"/>
      <c r="Q4679" s="76"/>
      <c r="R4679" s="76"/>
      <c r="S4679" s="76"/>
      <c r="T4679" s="76"/>
      <c r="U4679" s="76"/>
      <c r="V4679" s="76"/>
      <c r="W4679" s="76"/>
      <c r="X4679" s="76"/>
    </row>
    <row r="4680" spans="1:24">
      <c r="A4680" s="135"/>
      <c r="B4680" s="54"/>
      <c r="C4680" s="77"/>
      <c r="D4680" s="77"/>
      <c r="E4680" s="77"/>
      <c r="F4680" s="77"/>
      <c r="G4680" s="77"/>
      <c r="H4680" s="77"/>
      <c r="I4680" s="79"/>
      <c r="J4680" s="54"/>
      <c r="K4680" s="75" t="s">
        <v>1501</v>
      </c>
      <c r="L4680" s="76">
        <f t="shared" si="303"/>
        <v>0</v>
      </c>
      <c r="M4680" s="76"/>
      <c r="N4680" s="76"/>
      <c r="O4680" s="76"/>
      <c r="P4680" s="76"/>
      <c r="Q4680" s="76"/>
      <c r="R4680" s="76"/>
      <c r="S4680" s="76"/>
      <c r="T4680" s="76"/>
      <c r="U4680" s="76"/>
      <c r="V4680" s="76"/>
      <c r="W4680" s="76"/>
      <c r="X4680" s="76"/>
    </row>
    <row r="4681" spans="1:24">
      <c r="A4681" s="135"/>
      <c r="B4681" s="54"/>
      <c r="C4681" s="81"/>
      <c r="D4681" s="81"/>
      <c r="E4681" s="81"/>
      <c r="F4681" s="81"/>
      <c r="G4681" s="81"/>
      <c r="H4681" s="81"/>
      <c r="I4681" s="83"/>
      <c r="J4681" s="80"/>
      <c r="K4681" s="84" t="s">
        <v>1502</v>
      </c>
      <c r="L4681" s="76">
        <f t="shared" si="303"/>
        <v>2</v>
      </c>
      <c r="M4681" s="76"/>
      <c r="N4681" s="76"/>
      <c r="O4681" s="76">
        <v>2</v>
      </c>
      <c r="P4681" s="76"/>
      <c r="Q4681" s="76"/>
      <c r="R4681" s="76"/>
      <c r="S4681" s="76"/>
      <c r="T4681" s="76"/>
      <c r="U4681" s="76"/>
      <c r="V4681" s="76"/>
      <c r="W4681" s="76"/>
      <c r="X4681" s="76"/>
    </row>
    <row r="4682" spans="1:24">
      <c r="A4682" s="135"/>
      <c r="B4682" s="54"/>
      <c r="C4682" s="58" t="s">
        <v>33</v>
      </c>
      <c r="D4682" s="58" t="s">
        <v>7143</v>
      </c>
      <c r="E4682" s="58" t="s">
        <v>7144</v>
      </c>
      <c r="F4682" s="58" t="s">
        <v>7145</v>
      </c>
      <c r="G4682" s="58" t="s">
        <v>7146</v>
      </c>
      <c r="H4682" s="58" t="s">
        <v>7147</v>
      </c>
      <c r="I4682" s="74">
        <v>33884</v>
      </c>
      <c r="J4682" s="46" t="s">
        <v>1508</v>
      </c>
      <c r="K4682" s="75" t="s">
        <v>1509</v>
      </c>
      <c r="L4682" s="76">
        <f t="shared" si="303"/>
        <v>0</v>
      </c>
      <c r="M4682" s="76"/>
      <c r="N4682" s="76"/>
      <c r="O4682" s="76"/>
      <c r="P4682" s="76"/>
      <c r="Q4682" s="76"/>
      <c r="R4682" s="76"/>
      <c r="S4682" s="76"/>
      <c r="T4682" s="76"/>
      <c r="U4682" s="76"/>
      <c r="V4682" s="76"/>
      <c r="W4682" s="76"/>
      <c r="X4682" s="76"/>
    </row>
    <row r="4683" spans="1:24">
      <c r="A4683" s="135"/>
      <c r="B4683" s="54"/>
      <c r="C4683" s="77"/>
      <c r="D4683" s="77"/>
      <c r="E4683" s="77"/>
      <c r="F4683" s="77"/>
      <c r="G4683" s="77"/>
      <c r="H4683" s="77"/>
      <c r="I4683" s="79"/>
      <c r="J4683" s="54"/>
      <c r="K4683" s="75" t="s">
        <v>1501</v>
      </c>
      <c r="L4683" s="76">
        <f t="shared" si="303"/>
        <v>0</v>
      </c>
      <c r="M4683" s="76"/>
      <c r="N4683" s="76"/>
      <c r="O4683" s="76"/>
      <c r="P4683" s="76"/>
      <c r="Q4683" s="76"/>
      <c r="R4683" s="76"/>
      <c r="S4683" s="76"/>
      <c r="T4683" s="76"/>
      <c r="U4683" s="76"/>
      <c r="V4683" s="76"/>
      <c r="W4683" s="76"/>
      <c r="X4683" s="76"/>
    </row>
    <row r="4684" spans="1:24">
      <c r="A4684" s="135"/>
      <c r="B4684" s="54"/>
      <c r="C4684" s="81"/>
      <c r="D4684" s="81"/>
      <c r="E4684" s="81"/>
      <c r="F4684" s="81"/>
      <c r="G4684" s="81"/>
      <c r="H4684" s="81"/>
      <c r="I4684" s="83"/>
      <c r="J4684" s="80"/>
      <c r="K4684" s="84" t="s">
        <v>1502</v>
      </c>
      <c r="L4684" s="76">
        <f t="shared" si="303"/>
        <v>8</v>
      </c>
      <c r="M4684" s="76"/>
      <c r="N4684" s="76"/>
      <c r="O4684" s="76">
        <v>2</v>
      </c>
      <c r="P4684" s="76"/>
      <c r="Q4684" s="76"/>
      <c r="R4684" s="76"/>
      <c r="S4684" s="76"/>
      <c r="T4684" s="76">
        <v>6</v>
      </c>
      <c r="U4684" s="76"/>
      <c r="V4684" s="76"/>
      <c r="W4684" s="76"/>
      <c r="X4684" s="76"/>
    </row>
    <row r="4685" spans="1:24">
      <c r="A4685" s="135"/>
      <c r="B4685" s="54"/>
      <c r="C4685" s="58" t="s">
        <v>33</v>
      </c>
      <c r="D4685" s="58" t="s">
        <v>7148</v>
      </c>
      <c r="E4685" s="58" t="s">
        <v>7149</v>
      </c>
      <c r="F4685" s="58" t="s">
        <v>7150</v>
      </c>
      <c r="G4685" s="58" t="s">
        <v>7151</v>
      </c>
      <c r="H4685" s="58" t="s">
        <v>7152</v>
      </c>
      <c r="I4685" s="74">
        <v>1009</v>
      </c>
      <c r="J4685" s="46" t="s">
        <v>1508</v>
      </c>
      <c r="K4685" s="75" t="s">
        <v>1509</v>
      </c>
      <c r="L4685" s="76">
        <f t="shared" si="303"/>
        <v>0</v>
      </c>
      <c r="M4685" s="76"/>
      <c r="N4685" s="76"/>
      <c r="O4685" s="76"/>
      <c r="P4685" s="76"/>
      <c r="Q4685" s="76"/>
      <c r="R4685" s="76"/>
      <c r="S4685" s="76"/>
      <c r="T4685" s="76"/>
      <c r="U4685" s="76"/>
      <c r="V4685" s="76"/>
      <c r="W4685" s="76"/>
      <c r="X4685" s="76"/>
    </row>
    <row r="4686" spans="1:24">
      <c r="A4686" s="135"/>
      <c r="B4686" s="54"/>
      <c r="C4686" s="77"/>
      <c r="D4686" s="77"/>
      <c r="E4686" s="77"/>
      <c r="F4686" s="77"/>
      <c r="G4686" s="77"/>
      <c r="H4686" s="77"/>
      <c r="I4686" s="79"/>
      <c r="J4686" s="54"/>
      <c r="K4686" s="75" t="s">
        <v>1501</v>
      </c>
      <c r="L4686" s="76">
        <f t="shared" si="303"/>
        <v>0</v>
      </c>
      <c r="M4686" s="76"/>
      <c r="N4686" s="76"/>
      <c r="O4686" s="76"/>
      <c r="P4686" s="76"/>
      <c r="Q4686" s="76"/>
      <c r="R4686" s="76"/>
      <c r="S4686" s="76"/>
      <c r="T4686" s="76"/>
      <c r="U4686" s="76"/>
      <c r="V4686" s="76"/>
      <c r="W4686" s="76"/>
      <c r="X4686" s="76"/>
    </row>
    <row r="4687" spans="1:24">
      <c r="A4687" s="135"/>
      <c r="B4687" s="54"/>
      <c r="C4687" s="81"/>
      <c r="D4687" s="81"/>
      <c r="E4687" s="81"/>
      <c r="F4687" s="81"/>
      <c r="G4687" s="81"/>
      <c r="H4687" s="81"/>
      <c r="I4687" s="83"/>
      <c r="J4687" s="80"/>
      <c r="K4687" s="84" t="s">
        <v>1502</v>
      </c>
      <c r="L4687" s="76">
        <f t="shared" si="303"/>
        <v>4</v>
      </c>
      <c r="M4687" s="76"/>
      <c r="N4687" s="76"/>
      <c r="O4687" s="76">
        <v>2</v>
      </c>
      <c r="P4687" s="76"/>
      <c r="Q4687" s="76"/>
      <c r="R4687" s="76"/>
      <c r="S4687" s="76"/>
      <c r="T4687" s="76">
        <v>2</v>
      </c>
      <c r="U4687" s="76"/>
      <c r="V4687" s="76"/>
      <c r="W4687" s="76"/>
      <c r="X4687" s="76"/>
    </row>
    <row r="4688" spans="1:24">
      <c r="A4688" s="135"/>
      <c r="B4688" s="54"/>
      <c r="C4688" s="58" t="s">
        <v>33</v>
      </c>
      <c r="D4688" s="58" t="s">
        <v>7153</v>
      </c>
      <c r="E4688" s="58" t="s">
        <v>7154</v>
      </c>
      <c r="F4688" s="58" t="s">
        <v>7155</v>
      </c>
      <c r="G4688" s="58" t="s">
        <v>7156</v>
      </c>
      <c r="H4688" s="58" t="s">
        <v>7157</v>
      </c>
      <c r="I4688" s="74">
        <v>0</v>
      </c>
      <c r="J4688" s="46" t="s">
        <v>1508</v>
      </c>
      <c r="K4688" s="75" t="s">
        <v>1509</v>
      </c>
      <c r="L4688" s="76">
        <f t="shared" si="303"/>
        <v>0</v>
      </c>
      <c r="M4688" s="76"/>
      <c r="N4688" s="76"/>
      <c r="O4688" s="76"/>
      <c r="P4688" s="76"/>
      <c r="Q4688" s="76"/>
      <c r="R4688" s="76"/>
      <c r="S4688" s="76"/>
      <c r="T4688" s="76"/>
      <c r="U4688" s="76"/>
      <c r="V4688" s="76"/>
      <c r="W4688" s="76"/>
      <c r="X4688" s="76"/>
    </row>
    <row r="4689" spans="1:24">
      <c r="A4689" s="135"/>
      <c r="B4689" s="54"/>
      <c r="C4689" s="77"/>
      <c r="D4689" s="77"/>
      <c r="E4689" s="77"/>
      <c r="F4689" s="77"/>
      <c r="G4689" s="77"/>
      <c r="H4689" s="77"/>
      <c r="I4689" s="79"/>
      <c r="J4689" s="54"/>
      <c r="K4689" s="75" t="s">
        <v>1501</v>
      </c>
      <c r="L4689" s="76">
        <f t="shared" si="303"/>
        <v>0</v>
      </c>
      <c r="M4689" s="76"/>
      <c r="N4689" s="76"/>
      <c r="O4689" s="76"/>
      <c r="P4689" s="76"/>
      <c r="Q4689" s="76"/>
      <c r="R4689" s="76"/>
      <c r="S4689" s="76"/>
      <c r="T4689" s="76"/>
      <c r="U4689" s="76"/>
      <c r="V4689" s="76"/>
      <c r="W4689" s="76"/>
      <c r="X4689" s="76"/>
    </row>
    <row r="4690" spans="1:24">
      <c r="A4690" s="135"/>
      <c r="B4690" s="54"/>
      <c r="C4690" s="81"/>
      <c r="D4690" s="81"/>
      <c r="E4690" s="81"/>
      <c r="F4690" s="81"/>
      <c r="G4690" s="81"/>
      <c r="H4690" s="81"/>
      <c r="I4690" s="83"/>
      <c r="J4690" s="80"/>
      <c r="K4690" s="84" t="s">
        <v>1502</v>
      </c>
      <c r="L4690" s="76">
        <f t="shared" si="303"/>
        <v>2</v>
      </c>
      <c r="M4690" s="76"/>
      <c r="N4690" s="76"/>
      <c r="O4690" s="76">
        <v>1</v>
      </c>
      <c r="P4690" s="76"/>
      <c r="Q4690" s="76"/>
      <c r="R4690" s="76"/>
      <c r="S4690" s="76"/>
      <c r="T4690" s="76">
        <v>1</v>
      </c>
      <c r="U4690" s="76"/>
      <c r="V4690" s="76"/>
      <c r="W4690" s="76"/>
      <c r="X4690" s="76"/>
    </row>
    <row r="4691" spans="1:24">
      <c r="A4691" s="135"/>
      <c r="B4691" s="54"/>
      <c r="C4691" s="58" t="s">
        <v>33</v>
      </c>
      <c r="D4691" s="58" t="s">
        <v>7158</v>
      </c>
      <c r="E4691" s="58" t="s">
        <v>7159</v>
      </c>
      <c r="F4691" s="58" t="s">
        <v>7160</v>
      </c>
      <c r="G4691" s="58" t="s">
        <v>7161</v>
      </c>
      <c r="H4691" s="58" t="s">
        <v>7162</v>
      </c>
      <c r="I4691" s="74">
        <v>5398</v>
      </c>
      <c r="J4691" s="46" t="s">
        <v>1508</v>
      </c>
      <c r="K4691" s="75" t="s">
        <v>1509</v>
      </c>
      <c r="L4691" s="76">
        <f t="shared" si="303"/>
        <v>0</v>
      </c>
      <c r="M4691" s="76"/>
      <c r="N4691" s="76"/>
      <c r="O4691" s="76"/>
      <c r="P4691" s="76"/>
      <c r="Q4691" s="76"/>
      <c r="R4691" s="76"/>
      <c r="S4691" s="76"/>
      <c r="T4691" s="76"/>
      <c r="U4691" s="76"/>
      <c r="V4691" s="76"/>
      <c r="W4691" s="76"/>
      <c r="X4691" s="76"/>
    </row>
    <row r="4692" spans="1:24">
      <c r="A4692" s="135"/>
      <c r="B4692" s="54"/>
      <c r="C4692" s="77"/>
      <c r="D4692" s="77"/>
      <c r="E4692" s="77"/>
      <c r="F4692" s="77"/>
      <c r="G4692" s="77"/>
      <c r="H4692" s="77"/>
      <c r="I4692" s="79"/>
      <c r="J4692" s="54"/>
      <c r="K4692" s="75" t="s">
        <v>1501</v>
      </c>
      <c r="L4692" s="76">
        <f t="shared" si="303"/>
        <v>0</v>
      </c>
      <c r="M4692" s="76"/>
      <c r="N4692" s="76"/>
      <c r="O4692" s="76"/>
      <c r="P4692" s="76"/>
      <c r="Q4692" s="76"/>
      <c r="R4692" s="76"/>
      <c r="S4692" s="76"/>
      <c r="T4692" s="76"/>
      <c r="U4692" s="76"/>
      <c r="V4692" s="76"/>
      <c r="W4692" s="76"/>
      <c r="X4692" s="76"/>
    </row>
    <row r="4693" spans="1:24">
      <c r="A4693" s="135"/>
      <c r="B4693" s="54"/>
      <c r="C4693" s="81"/>
      <c r="D4693" s="81"/>
      <c r="E4693" s="81"/>
      <c r="F4693" s="81"/>
      <c r="G4693" s="81"/>
      <c r="H4693" s="81"/>
      <c r="I4693" s="83"/>
      <c r="J4693" s="80"/>
      <c r="K4693" s="84" t="s">
        <v>1502</v>
      </c>
      <c r="L4693" s="76">
        <f t="shared" si="303"/>
        <v>3</v>
      </c>
      <c r="M4693" s="76"/>
      <c r="N4693" s="76"/>
      <c r="O4693" s="76">
        <v>1</v>
      </c>
      <c r="P4693" s="76"/>
      <c r="Q4693" s="76"/>
      <c r="R4693" s="76"/>
      <c r="S4693" s="76">
        <v>2</v>
      </c>
      <c r="T4693" s="76"/>
      <c r="U4693" s="76"/>
      <c r="V4693" s="76"/>
      <c r="W4693" s="76"/>
      <c r="X4693" s="76"/>
    </row>
    <row r="4694" spans="1:24">
      <c r="A4694" s="135"/>
      <c r="B4694" s="54"/>
      <c r="C4694" s="58" t="s">
        <v>33</v>
      </c>
      <c r="D4694" s="58" t="s">
        <v>7163</v>
      </c>
      <c r="E4694" s="58" t="s">
        <v>7164</v>
      </c>
      <c r="F4694" s="58" t="s">
        <v>7165</v>
      </c>
      <c r="G4694" s="58" t="s">
        <v>7166</v>
      </c>
      <c r="H4694" s="58" t="s">
        <v>7167</v>
      </c>
      <c r="I4694" s="74">
        <v>1375</v>
      </c>
      <c r="J4694" s="46" t="s">
        <v>1508</v>
      </c>
      <c r="K4694" s="75" t="s">
        <v>1509</v>
      </c>
      <c r="L4694" s="76">
        <f t="shared" si="303"/>
        <v>0</v>
      </c>
      <c r="M4694" s="76"/>
      <c r="N4694" s="76"/>
      <c r="O4694" s="76"/>
      <c r="P4694" s="76"/>
      <c r="Q4694" s="76"/>
      <c r="R4694" s="76"/>
      <c r="S4694" s="76"/>
      <c r="T4694" s="76"/>
      <c r="U4694" s="76"/>
      <c r="V4694" s="76"/>
      <c r="W4694" s="76"/>
      <c r="X4694" s="76"/>
    </row>
    <row r="4695" spans="1:24">
      <c r="A4695" s="135"/>
      <c r="B4695" s="54"/>
      <c r="C4695" s="77"/>
      <c r="D4695" s="77"/>
      <c r="E4695" s="77"/>
      <c r="F4695" s="77"/>
      <c r="G4695" s="77"/>
      <c r="H4695" s="77"/>
      <c r="I4695" s="79"/>
      <c r="J4695" s="54"/>
      <c r="K4695" s="75" t="s">
        <v>1501</v>
      </c>
      <c r="L4695" s="76">
        <f t="shared" si="303"/>
        <v>0</v>
      </c>
      <c r="M4695" s="76"/>
      <c r="N4695" s="76"/>
      <c r="O4695" s="76"/>
      <c r="P4695" s="76"/>
      <c r="Q4695" s="76"/>
      <c r="R4695" s="76"/>
      <c r="S4695" s="76"/>
      <c r="T4695" s="76"/>
      <c r="U4695" s="76"/>
      <c r="V4695" s="76"/>
      <c r="W4695" s="76"/>
      <c r="X4695" s="76"/>
    </row>
    <row r="4696" spans="1:24">
      <c r="A4696" s="135"/>
      <c r="B4696" s="54"/>
      <c r="C4696" s="81"/>
      <c r="D4696" s="81"/>
      <c r="E4696" s="81"/>
      <c r="F4696" s="81"/>
      <c r="G4696" s="81"/>
      <c r="H4696" s="81"/>
      <c r="I4696" s="83"/>
      <c r="J4696" s="80"/>
      <c r="K4696" s="84" t="s">
        <v>1502</v>
      </c>
      <c r="L4696" s="76">
        <f t="shared" si="303"/>
        <v>5</v>
      </c>
      <c r="M4696" s="76"/>
      <c r="N4696" s="76"/>
      <c r="O4696" s="76">
        <v>1</v>
      </c>
      <c r="P4696" s="76"/>
      <c r="Q4696" s="76"/>
      <c r="R4696" s="76"/>
      <c r="S4696" s="76">
        <v>1</v>
      </c>
      <c r="T4696" s="76">
        <v>3</v>
      </c>
      <c r="U4696" s="76"/>
      <c r="V4696" s="76"/>
      <c r="W4696" s="76"/>
      <c r="X4696" s="76"/>
    </row>
    <row r="4697" spans="1:24">
      <c r="A4697" s="135"/>
      <c r="B4697" s="54"/>
      <c r="C4697" s="58" t="s">
        <v>33</v>
      </c>
      <c r="D4697" s="58" t="s">
        <v>7168</v>
      </c>
      <c r="E4697" s="58" t="s">
        <v>7169</v>
      </c>
      <c r="F4697" s="58" t="s">
        <v>7170</v>
      </c>
      <c r="G4697" s="58" t="s">
        <v>7171</v>
      </c>
      <c r="H4697" s="58" t="s">
        <v>7172</v>
      </c>
      <c r="I4697" s="74">
        <v>205</v>
      </c>
      <c r="J4697" s="46" t="s">
        <v>1508</v>
      </c>
      <c r="K4697" s="75" t="s">
        <v>1509</v>
      </c>
      <c r="L4697" s="76">
        <f t="shared" si="303"/>
        <v>0</v>
      </c>
      <c r="M4697" s="76"/>
      <c r="N4697" s="76"/>
      <c r="O4697" s="76"/>
      <c r="P4697" s="76"/>
      <c r="Q4697" s="76"/>
      <c r="R4697" s="76"/>
      <c r="S4697" s="76"/>
      <c r="T4697" s="76"/>
      <c r="U4697" s="76"/>
      <c r="V4697" s="76"/>
      <c r="W4697" s="76"/>
      <c r="X4697" s="76"/>
    </row>
    <row r="4698" spans="1:24">
      <c r="A4698" s="135"/>
      <c r="B4698" s="54"/>
      <c r="C4698" s="77"/>
      <c r="D4698" s="77"/>
      <c r="E4698" s="77"/>
      <c r="F4698" s="77"/>
      <c r="G4698" s="77"/>
      <c r="H4698" s="77"/>
      <c r="I4698" s="79"/>
      <c r="J4698" s="54"/>
      <c r="K4698" s="75" t="s">
        <v>1501</v>
      </c>
      <c r="L4698" s="76">
        <f t="shared" si="303"/>
        <v>0</v>
      </c>
      <c r="M4698" s="76"/>
      <c r="N4698" s="76"/>
      <c r="O4698" s="76"/>
      <c r="P4698" s="76"/>
      <c r="Q4698" s="76"/>
      <c r="R4698" s="76"/>
      <c r="S4698" s="76"/>
      <c r="T4698" s="76"/>
      <c r="U4698" s="76"/>
      <c r="V4698" s="76"/>
      <c r="W4698" s="76"/>
      <c r="X4698" s="76"/>
    </row>
    <row r="4699" spans="1:24">
      <c r="A4699" s="135"/>
      <c r="B4699" s="54"/>
      <c r="C4699" s="81"/>
      <c r="D4699" s="81"/>
      <c r="E4699" s="81"/>
      <c r="F4699" s="81"/>
      <c r="G4699" s="81"/>
      <c r="H4699" s="81"/>
      <c r="I4699" s="83"/>
      <c r="J4699" s="80"/>
      <c r="K4699" s="84" t="s">
        <v>1502</v>
      </c>
      <c r="L4699" s="76">
        <f t="shared" si="303"/>
        <v>2</v>
      </c>
      <c r="M4699" s="76"/>
      <c r="N4699" s="76"/>
      <c r="O4699" s="76">
        <v>1</v>
      </c>
      <c r="P4699" s="76"/>
      <c r="Q4699" s="76"/>
      <c r="R4699" s="76"/>
      <c r="S4699" s="76"/>
      <c r="T4699" s="76">
        <v>1</v>
      </c>
      <c r="U4699" s="76"/>
      <c r="V4699" s="76"/>
      <c r="W4699" s="76"/>
      <c r="X4699" s="76"/>
    </row>
    <row r="4700" spans="1:24">
      <c r="A4700" s="135"/>
      <c r="B4700" s="54"/>
      <c r="C4700" s="58" t="s">
        <v>33</v>
      </c>
      <c r="D4700" s="58" t="s">
        <v>7173</v>
      </c>
      <c r="E4700" s="58" t="s">
        <v>7174</v>
      </c>
      <c r="F4700" s="58" t="s">
        <v>7175</v>
      </c>
      <c r="G4700" s="58" t="s">
        <v>7176</v>
      </c>
      <c r="H4700" s="58" t="s">
        <v>7177</v>
      </c>
      <c r="I4700" s="74">
        <v>249</v>
      </c>
      <c r="J4700" s="46" t="s">
        <v>1508</v>
      </c>
      <c r="K4700" s="75" t="s">
        <v>1509</v>
      </c>
      <c r="L4700" s="76">
        <f t="shared" si="303"/>
        <v>0</v>
      </c>
      <c r="M4700" s="76"/>
      <c r="N4700" s="76"/>
      <c r="O4700" s="76"/>
      <c r="P4700" s="76"/>
      <c r="Q4700" s="76"/>
      <c r="R4700" s="76"/>
      <c r="S4700" s="76"/>
      <c r="T4700" s="76"/>
      <c r="U4700" s="76"/>
      <c r="V4700" s="76"/>
      <c r="W4700" s="76"/>
      <c r="X4700" s="76"/>
    </row>
    <row r="4701" spans="1:24">
      <c r="A4701" s="135"/>
      <c r="B4701" s="54"/>
      <c r="C4701" s="77"/>
      <c r="D4701" s="77"/>
      <c r="E4701" s="77"/>
      <c r="F4701" s="77"/>
      <c r="G4701" s="77"/>
      <c r="H4701" s="77"/>
      <c r="I4701" s="79"/>
      <c r="J4701" s="54"/>
      <c r="K4701" s="75" t="s">
        <v>1501</v>
      </c>
      <c r="L4701" s="76">
        <f t="shared" si="303"/>
        <v>0</v>
      </c>
      <c r="M4701" s="76"/>
      <c r="N4701" s="76"/>
      <c r="O4701" s="76"/>
      <c r="P4701" s="76"/>
      <c r="Q4701" s="76"/>
      <c r="R4701" s="76"/>
      <c r="S4701" s="76"/>
      <c r="T4701" s="76"/>
      <c r="U4701" s="76"/>
      <c r="V4701" s="76"/>
      <c r="W4701" s="76"/>
      <c r="X4701" s="76"/>
    </row>
    <row r="4702" spans="1:24">
      <c r="A4702" s="135"/>
      <c r="B4702" s="54"/>
      <c r="C4702" s="81"/>
      <c r="D4702" s="81"/>
      <c r="E4702" s="81"/>
      <c r="F4702" s="81"/>
      <c r="G4702" s="81"/>
      <c r="H4702" s="81"/>
      <c r="I4702" s="83"/>
      <c r="J4702" s="80"/>
      <c r="K4702" s="84" t="s">
        <v>1502</v>
      </c>
      <c r="L4702" s="76">
        <f t="shared" si="303"/>
        <v>3</v>
      </c>
      <c r="M4702" s="76"/>
      <c r="N4702" s="76"/>
      <c r="O4702" s="76">
        <v>2</v>
      </c>
      <c r="P4702" s="76"/>
      <c r="Q4702" s="76"/>
      <c r="R4702" s="76"/>
      <c r="S4702" s="76">
        <v>1</v>
      </c>
      <c r="T4702" s="76"/>
      <c r="U4702" s="76"/>
      <c r="V4702" s="76"/>
      <c r="W4702" s="76"/>
      <c r="X4702" s="76"/>
    </row>
    <row r="4703" spans="1:24">
      <c r="A4703" s="135"/>
      <c r="B4703" s="54"/>
      <c r="C4703" s="58" t="s">
        <v>33</v>
      </c>
      <c r="D4703" s="58" t="s">
        <v>7178</v>
      </c>
      <c r="E4703" s="58" t="s">
        <v>7179</v>
      </c>
      <c r="F4703" s="58" t="s">
        <v>7180</v>
      </c>
      <c r="G4703" s="58" t="s">
        <v>7181</v>
      </c>
      <c r="H4703" s="58" t="s">
        <v>7182</v>
      </c>
      <c r="I4703" s="74">
        <v>718</v>
      </c>
      <c r="J4703" s="46" t="s">
        <v>1508</v>
      </c>
      <c r="K4703" s="75" t="s">
        <v>1509</v>
      </c>
      <c r="L4703" s="76">
        <f t="shared" si="303"/>
        <v>0</v>
      </c>
      <c r="M4703" s="76"/>
      <c r="N4703" s="76"/>
      <c r="O4703" s="76"/>
      <c r="P4703" s="76"/>
      <c r="Q4703" s="76"/>
      <c r="R4703" s="76"/>
      <c r="S4703" s="76"/>
      <c r="T4703" s="76"/>
      <c r="U4703" s="76"/>
      <c r="V4703" s="76"/>
      <c r="W4703" s="76"/>
      <c r="X4703" s="76"/>
    </row>
    <row r="4704" spans="1:24">
      <c r="A4704" s="135"/>
      <c r="B4704" s="54"/>
      <c r="C4704" s="77"/>
      <c r="D4704" s="77"/>
      <c r="E4704" s="77"/>
      <c r="F4704" s="77"/>
      <c r="G4704" s="77"/>
      <c r="H4704" s="77"/>
      <c r="I4704" s="79"/>
      <c r="J4704" s="54"/>
      <c r="K4704" s="75" t="s">
        <v>1501</v>
      </c>
      <c r="L4704" s="76">
        <f t="shared" si="303"/>
        <v>0</v>
      </c>
      <c r="M4704" s="76"/>
      <c r="N4704" s="76"/>
      <c r="O4704" s="76"/>
      <c r="P4704" s="76"/>
      <c r="Q4704" s="76"/>
      <c r="R4704" s="76"/>
      <c r="S4704" s="76"/>
      <c r="T4704" s="76"/>
      <c r="U4704" s="76"/>
      <c r="V4704" s="76"/>
      <c r="W4704" s="76"/>
      <c r="X4704" s="76"/>
    </row>
    <row r="4705" spans="1:24">
      <c r="A4705" s="135"/>
      <c r="B4705" s="54"/>
      <c r="C4705" s="81"/>
      <c r="D4705" s="81"/>
      <c r="E4705" s="81"/>
      <c r="F4705" s="81"/>
      <c r="G4705" s="81"/>
      <c r="H4705" s="81"/>
      <c r="I4705" s="83"/>
      <c r="J4705" s="80"/>
      <c r="K4705" s="84" t="s">
        <v>1502</v>
      </c>
      <c r="L4705" s="76">
        <f t="shared" si="303"/>
        <v>3</v>
      </c>
      <c r="M4705" s="76"/>
      <c r="N4705" s="76"/>
      <c r="O4705" s="76">
        <v>2</v>
      </c>
      <c r="P4705" s="76"/>
      <c r="Q4705" s="76"/>
      <c r="R4705" s="76"/>
      <c r="S4705" s="76">
        <v>1</v>
      </c>
      <c r="T4705" s="76"/>
      <c r="U4705" s="76"/>
      <c r="V4705" s="76"/>
      <c r="W4705" s="76"/>
      <c r="X4705" s="76"/>
    </row>
    <row r="4706" spans="1:24">
      <c r="A4706" s="135"/>
      <c r="B4706" s="54"/>
      <c r="C4706" s="58" t="s">
        <v>33</v>
      </c>
      <c r="D4706" s="58" t="s">
        <v>7183</v>
      </c>
      <c r="E4706" s="58" t="s">
        <v>7184</v>
      </c>
      <c r="F4706" s="58" t="s">
        <v>7185</v>
      </c>
      <c r="G4706" s="58" t="s">
        <v>7186</v>
      </c>
      <c r="H4706" s="58" t="s">
        <v>7187</v>
      </c>
      <c r="I4706" s="74">
        <v>403</v>
      </c>
      <c r="J4706" s="46" t="s">
        <v>1508</v>
      </c>
      <c r="K4706" s="75" t="s">
        <v>1509</v>
      </c>
      <c r="L4706" s="76">
        <f t="shared" si="303"/>
        <v>0</v>
      </c>
      <c r="M4706" s="76"/>
      <c r="N4706" s="76"/>
      <c r="O4706" s="76"/>
      <c r="P4706" s="76"/>
      <c r="Q4706" s="76"/>
      <c r="R4706" s="76"/>
      <c r="S4706" s="76"/>
      <c r="T4706" s="76"/>
      <c r="U4706" s="76"/>
      <c r="V4706" s="76"/>
      <c r="W4706" s="76"/>
      <c r="X4706" s="76"/>
    </row>
    <row r="4707" spans="1:24">
      <c r="A4707" s="135"/>
      <c r="B4707" s="54"/>
      <c r="C4707" s="77"/>
      <c r="D4707" s="77"/>
      <c r="E4707" s="77"/>
      <c r="F4707" s="77"/>
      <c r="G4707" s="77"/>
      <c r="H4707" s="77"/>
      <c r="I4707" s="79"/>
      <c r="J4707" s="54"/>
      <c r="K4707" s="75" t="s">
        <v>1501</v>
      </c>
      <c r="L4707" s="76">
        <f t="shared" si="303"/>
        <v>0</v>
      </c>
      <c r="M4707" s="76"/>
      <c r="N4707" s="76"/>
      <c r="O4707" s="76"/>
      <c r="P4707" s="76"/>
      <c r="Q4707" s="76"/>
      <c r="R4707" s="76"/>
      <c r="S4707" s="76"/>
      <c r="T4707" s="76"/>
      <c r="U4707" s="76"/>
      <c r="V4707" s="76"/>
      <c r="W4707" s="76"/>
      <c r="X4707" s="76"/>
    </row>
    <row r="4708" spans="1:24">
      <c r="A4708" s="135"/>
      <c r="B4708" s="54"/>
      <c r="C4708" s="81"/>
      <c r="D4708" s="81"/>
      <c r="E4708" s="81"/>
      <c r="F4708" s="81"/>
      <c r="G4708" s="81"/>
      <c r="H4708" s="81"/>
      <c r="I4708" s="83"/>
      <c r="J4708" s="80"/>
      <c r="K4708" s="84" t="s">
        <v>1502</v>
      </c>
      <c r="L4708" s="76">
        <f t="shared" si="303"/>
        <v>4</v>
      </c>
      <c r="M4708" s="76"/>
      <c r="N4708" s="76"/>
      <c r="O4708" s="76">
        <v>3</v>
      </c>
      <c r="P4708" s="76"/>
      <c r="Q4708" s="76"/>
      <c r="R4708" s="76"/>
      <c r="S4708" s="76"/>
      <c r="T4708" s="76">
        <v>1</v>
      </c>
      <c r="U4708" s="76"/>
      <c r="V4708" s="76"/>
      <c r="W4708" s="76"/>
      <c r="X4708" s="76"/>
    </row>
    <row r="4709" spans="1:24">
      <c r="A4709" s="135"/>
      <c r="B4709" s="54"/>
      <c r="C4709" s="58" t="s">
        <v>33</v>
      </c>
      <c r="D4709" s="58" t="s">
        <v>7188</v>
      </c>
      <c r="E4709" s="58" t="s">
        <v>7189</v>
      </c>
      <c r="F4709" s="58" t="s">
        <v>7190</v>
      </c>
      <c r="G4709" s="58" t="s">
        <v>7191</v>
      </c>
      <c r="H4709" s="58" t="s">
        <v>7192</v>
      </c>
      <c r="I4709" s="74">
        <v>2</v>
      </c>
      <c r="J4709" s="46" t="s">
        <v>1508</v>
      </c>
      <c r="K4709" s="75" t="s">
        <v>1509</v>
      </c>
      <c r="L4709" s="76">
        <f t="shared" ref="L4709:L4772" si="304">SUM(M4709:X4709)</f>
        <v>0</v>
      </c>
      <c r="M4709" s="76"/>
      <c r="N4709" s="76"/>
      <c r="O4709" s="76"/>
      <c r="P4709" s="76"/>
      <c r="Q4709" s="76"/>
      <c r="R4709" s="76"/>
      <c r="S4709" s="76"/>
      <c r="T4709" s="76"/>
      <c r="U4709" s="76"/>
      <c r="V4709" s="76"/>
      <c r="W4709" s="76"/>
      <c r="X4709" s="76"/>
    </row>
    <row r="4710" spans="1:24">
      <c r="A4710" s="135"/>
      <c r="B4710" s="54"/>
      <c r="C4710" s="77"/>
      <c r="D4710" s="77"/>
      <c r="E4710" s="77"/>
      <c r="F4710" s="77"/>
      <c r="G4710" s="77"/>
      <c r="H4710" s="77"/>
      <c r="I4710" s="79"/>
      <c r="J4710" s="54"/>
      <c r="K4710" s="75" t="s">
        <v>1501</v>
      </c>
      <c r="L4710" s="76">
        <f t="shared" si="304"/>
        <v>0</v>
      </c>
      <c r="M4710" s="76"/>
      <c r="N4710" s="76"/>
      <c r="O4710" s="76"/>
      <c r="P4710" s="76"/>
      <c r="Q4710" s="76"/>
      <c r="R4710" s="76"/>
      <c r="S4710" s="76"/>
      <c r="T4710" s="76"/>
      <c r="U4710" s="76"/>
      <c r="V4710" s="76"/>
      <c r="W4710" s="76"/>
      <c r="X4710" s="76"/>
    </row>
    <row r="4711" spans="1:24">
      <c r="A4711" s="135"/>
      <c r="B4711" s="54"/>
      <c r="C4711" s="81"/>
      <c r="D4711" s="81"/>
      <c r="E4711" s="81"/>
      <c r="F4711" s="81"/>
      <c r="G4711" s="81"/>
      <c r="H4711" s="81"/>
      <c r="I4711" s="83"/>
      <c r="J4711" s="80"/>
      <c r="K4711" s="84" t="s">
        <v>1502</v>
      </c>
      <c r="L4711" s="76">
        <f t="shared" si="304"/>
        <v>2</v>
      </c>
      <c r="M4711" s="76"/>
      <c r="N4711" s="76"/>
      <c r="O4711" s="76">
        <v>1</v>
      </c>
      <c r="P4711" s="76"/>
      <c r="Q4711" s="76"/>
      <c r="R4711" s="76"/>
      <c r="S4711" s="76">
        <v>1</v>
      </c>
      <c r="T4711" s="76"/>
      <c r="U4711" s="76"/>
      <c r="V4711" s="76"/>
      <c r="W4711" s="76"/>
      <c r="X4711" s="76"/>
    </row>
    <row r="4712" spans="1:24">
      <c r="A4712" s="135"/>
      <c r="B4712" s="54"/>
      <c r="C4712" s="58" t="s">
        <v>33</v>
      </c>
      <c r="D4712" s="58" t="s">
        <v>7193</v>
      </c>
      <c r="E4712" s="58" t="s">
        <v>7194</v>
      </c>
      <c r="F4712" s="58" t="s">
        <v>7195</v>
      </c>
      <c r="G4712" s="58" t="s">
        <v>7196</v>
      </c>
      <c r="H4712" s="58" t="s">
        <v>7197</v>
      </c>
      <c r="I4712" s="74">
        <v>2268</v>
      </c>
      <c r="J4712" s="46" t="s">
        <v>1508</v>
      </c>
      <c r="K4712" s="75" t="s">
        <v>1509</v>
      </c>
      <c r="L4712" s="76">
        <f t="shared" si="304"/>
        <v>0</v>
      </c>
      <c r="M4712" s="76"/>
      <c r="N4712" s="76"/>
      <c r="O4712" s="76"/>
      <c r="P4712" s="76"/>
      <c r="Q4712" s="76"/>
      <c r="R4712" s="76"/>
      <c r="S4712" s="76"/>
      <c r="T4712" s="76"/>
      <c r="U4712" s="76"/>
      <c r="V4712" s="76"/>
      <c r="W4712" s="76"/>
      <c r="X4712" s="76"/>
    </row>
    <row r="4713" spans="1:24">
      <c r="A4713" s="135"/>
      <c r="B4713" s="54"/>
      <c r="C4713" s="77"/>
      <c r="D4713" s="77"/>
      <c r="E4713" s="77"/>
      <c r="F4713" s="77"/>
      <c r="G4713" s="77"/>
      <c r="H4713" s="77"/>
      <c r="I4713" s="79"/>
      <c r="J4713" s="54"/>
      <c r="K4713" s="75" t="s">
        <v>1501</v>
      </c>
      <c r="L4713" s="76">
        <f t="shared" si="304"/>
        <v>0</v>
      </c>
      <c r="M4713" s="76"/>
      <c r="N4713" s="76"/>
      <c r="O4713" s="76"/>
      <c r="P4713" s="76"/>
      <c r="Q4713" s="76"/>
      <c r="R4713" s="76"/>
      <c r="S4713" s="76"/>
      <c r="T4713" s="76"/>
      <c r="U4713" s="76"/>
      <c r="V4713" s="76"/>
      <c r="W4713" s="76"/>
      <c r="X4713" s="76"/>
    </row>
    <row r="4714" spans="1:24">
      <c r="A4714" s="135"/>
      <c r="B4714" s="54"/>
      <c r="C4714" s="81"/>
      <c r="D4714" s="81"/>
      <c r="E4714" s="81"/>
      <c r="F4714" s="81"/>
      <c r="G4714" s="81"/>
      <c r="H4714" s="81"/>
      <c r="I4714" s="83"/>
      <c r="J4714" s="80"/>
      <c r="K4714" s="84" t="s">
        <v>1502</v>
      </c>
      <c r="L4714" s="76">
        <f t="shared" si="304"/>
        <v>6</v>
      </c>
      <c r="M4714" s="76"/>
      <c r="N4714" s="76"/>
      <c r="O4714" s="76">
        <v>3</v>
      </c>
      <c r="P4714" s="76"/>
      <c r="Q4714" s="76"/>
      <c r="R4714" s="76"/>
      <c r="S4714" s="76">
        <v>1</v>
      </c>
      <c r="T4714" s="76">
        <v>2</v>
      </c>
      <c r="U4714" s="76"/>
      <c r="V4714" s="76"/>
      <c r="W4714" s="76"/>
      <c r="X4714" s="76"/>
    </row>
    <row r="4715" spans="1:24">
      <c r="A4715" s="135"/>
      <c r="B4715" s="54"/>
      <c r="C4715" s="58" t="s">
        <v>33</v>
      </c>
      <c r="D4715" s="58" t="s">
        <v>7198</v>
      </c>
      <c r="E4715" s="97" t="s">
        <v>7199</v>
      </c>
      <c r="F4715" s="58" t="s">
        <v>7200</v>
      </c>
      <c r="G4715" s="58" t="s">
        <v>7201</v>
      </c>
      <c r="H4715" s="58" t="s">
        <v>7202</v>
      </c>
      <c r="I4715" s="74">
        <v>349</v>
      </c>
      <c r="J4715" s="46" t="s">
        <v>1508</v>
      </c>
      <c r="K4715" s="75" t="s">
        <v>1509</v>
      </c>
      <c r="L4715" s="76">
        <f t="shared" si="304"/>
        <v>0</v>
      </c>
      <c r="M4715" s="76"/>
      <c r="N4715" s="76"/>
      <c r="O4715" s="76"/>
      <c r="P4715" s="76"/>
      <c r="Q4715" s="76"/>
      <c r="R4715" s="76"/>
      <c r="S4715" s="76"/>
      <c r="T4715" s="76"/>
      <c r="U4715" s="76"/>
      <c r="V4715" s="76"/>
      <c r="W4715" s="76"/>
      <c r="X4715" s="76"/>
    </row>
    <row r="4716" spans="1:24">
      <c r="A4716" s="135"/>
      <c r="B4716" s="54"/>
      <c r="C4716" s="77"/>
      <c r="D4716" s="77"/>
      <c r="E4716" s="98"/>
      <c r="F4716" s="77"/>
      <c r="G4716" s="77"/>
      <c r="H4716" s="77"/>
      <c r="I4716" s="79"/>
      <c r="J4716" s="54"/>
      <c r="K4716" s="75" t="s">
        <v>1501</v>
      </c>
      <c r="L4716" s="76">
        <f t="shared" si="304"/>
        <v>0</v>
      </c>
      <c r="M4716" s="76"/>
      <c r="N4716" s="76"/>
      <c r="O4716" s="76"/>
      <c r="P4716" s="76"/>
      <c r="Q4716" s="76"/>
      <c r="R4716" s="76"/>
      <c r="S4716" s="76"/>
      <c r="T4716" s="76"/>
      <c r="U4716" s="76"/>
      <c r="V4716" s="76"/>
      <c r="W4716" s="76"/>
      <c r="X4716" s="76"/>
    </row>
    <row r="4717" spans="1:24">
      <c r="A4717" s="135"/>
      <c r="B4717" s="54"/>
      <c r="C4717" s="81"/>
      <c r="D4717" s="81"/>
      <c r="E4717" s="99"/>
      <c r="F4717" s="81"/>
      <c r="G4717" s="81"/>
      <c r="H4717" s="81"/>
      <c r="I4717" s="83"/>
      <c r="J4717" s="80"/>
      <c r="K4717" s="84" t="s">
        <v>1502</v>
      </c>
      <c r="L4717" s="76">
        <f t="shared" si="304"/>
        <v>4</v>
      </c>
      <c r="M4717" s="76"/>
      <c r="N4717" s="76"/>
      <c r="O4717" s="76">
        <v>2</v>
      </c>
      <c r="P4717" s="76"/>
      <c r="Q4717" s="76"/>
      <c r="R4717" s="76"/>
      <c r="S4717" s="76">
        <v>2</v>
      </c>
      <c r="T4717" s="76"/>
      <c r="U4717" s="76"/>
      <c r="V4717" s="76"/>
      <c r="W4717" s="76"/>
      <c r="X4717" s="76"/>
    </row>
    <row r="4718" spans="1:24">
      <c r="A4718" s="135"/>
      <c r="B4718" s="54"/>
      <c r="C4718" s="58" t="s">
        <v>33</v>
      </c>
      <c r="D4718" s="58" t="s">
        <v>7203</v>
      </c>
      <c r="E4718" s="58" t="s">
        <v>7204</v>
      </c>
      <c r="F4718" s="58" t="s">
        <v>7205</v>
      </c>
      <c r="G4718" s="58" t="s">
        <v>7206</v>
      </c>
      <c r="H4718" s="58" t="s">
        <v>7207</v>
      </c>
      <c r="I4718" s="74">
        <v>1495</v>
      </c>
      <c r="J4718" s="46" t="s">
        <v>1508</v>
      </c>
      <c r="K4718" s="75" t="s">
        <v>1509</v>
      </c>
      <c r="L4718" s="76">
        <f t="shared" si="304"/>
        <v>0</v>
      </c>
      <c r="M4718" s="76"/>
      <c r="N4718" s="76"/>
      <c r="O4718" s="76"/>
      <c r="P4718" s="76"/>
      <c r="Q4718" s="76"/>
      <c r="R4718" s="76"/>
      <c r="S4718" s="76"/>
      <c r="T4718" s="76"/>
      <c r="U4718" s="76"/>
      <c r="V4718" s="76"/>
      <c r="W4718" s="76"/>
      <c r="X4718" s="76"/>
    </row>
    <row r="4719" spans="1:24">
      <c r="A4719" s="135"/>
      <c r="B4719" s="54"/>
      <c r="C4719" s="77"/>
      <c r="D4719" s="77"/>
      <c r="E4719" s="77"/>
      <c r="F4719" s="77"/>
      <c r="G4719" s="77"/>
      <c r="H4719" s="77"/>
      <c r="I4719" s="79"/>
      <c r="J4719" s="54"/>
      <c r="K4719" s="75" t="s">
        <v>1501</v>
      </c>
      <c r="L4719" s="76">
        <f t="shared" si="304"/>
        <v>0</v>
      </c>
      <c r="M4719" s="76"/>
      <c r="N4719" s="76"/>
      <c r="O4719" s="76"/>
      <c r="P4719" s="76"/>
      <c r="Q4719" s="76"/>
      <c r="R4719" s="76"/>
      <c r="S4719" s="76"/>
      <c r="T4719" s="76"/>
      <c r="U4719" s="76"/>
      <c r="V4719" s="76"/>
      <c r="W4719" s="76"/>
      <c r="X4719" s="76"/>
    </row>
    <row r="4720" spans="1:24">
      <c r="A4720" s="135"/>
      <c r="B4720" s="54"/>
      <c r="C4720" s="81"/>
      <c r="D4720" s="81"/>
      <c r="E4720" s="81"/>
      <c r="F4720" s="81"/>
      <c r="G4720" s="81"/>
      <c r="H4720" s="81"/>
      <c r="I4720" s="83"/>
      <c r="J4720" s="80"/>
      <c r="K4720" s="84" t="s">
        <v>1502</v>
      </c>
      <c r="L4720" s="76">
        <f t="shared" si="304"/>
        <v>3</v>
      </c>
      <c r="M4720" s="76"/>
      <c r="N4720" s="76"/>
      <c r="O4720" s="76"/>
      <c r="P4720" s="76"/>
      <c r="Q4720" s="76"/>
      <c r="R4720" s="76"/>
      <c r="S4720" s="76">
        <v>1</v>
      </c>
      <c r="T4720" s="76">
        <v>1</v>
      </c>
      <c r="U4720" s="76"/>
      <c r="V4720" s="76"/>
      <c r="W4720" s="76">
        <v>1</v>
      </c>
      <c r="X4720" s="76"/>
    </row>
    <row r="4721" spans="1:24">
      <c r="A4721" s="135"/>
      <c r="B4721" s="54"/>
      <c r="C4721" s="58" t="s">
        <v>33</v>
      </c>
      <c r="D4721" s="58" t="s">
        <v>7208</v>
      </c>
      <c r="E4721" s="58" t="s">
        <v>7209</v>
      </c>
      <c r="F4721" s="58" t="s">
        <v>2913</v>
      </c>
      <c r="G4721" s="58" t="s">
        <v>7210</v>
      </c>
      <c r="H4721" s="58" t="s">
        <v>7211</v>
      </c>
      <c r="I4721" s="74">
        <v>36875</v>
      </c>
      <c r="J4721" s="46" t="s">
        <v>1508</v>
      </c>
      <c r="K4721" s="75" t="s">
        <v>1509</v>
      </c>
      <c r="L4721" s="76">
        <f t="shared" si="304"/>
        <v>0</v>
      </c>
      <c r="M4721" s="76"/>
      <c r="N4721" s="76"/>
      <c r="O4721" s="76"/>
      <c r="P4721" s="76"/>
      <c r="Q4721" s="76"/>
      <c r="R4721" s="76"/>
      <c r="S4721" s="76"/>
      <c r="T4721" s="76"/>
      <c r="U4721" s="76"/>
      <c r="V4721" s="76"/>
      <c r="W4721" s="76"/>
      <c r="X4721" s="76"/>
    </row>
    <row r="4722" spans="1:24">
      <c r="A4722" s="135"/>
      <c r="B4722" s="54"/>
      <c r="C4722" s="77"/>
      <c r="D4722" s="77"/>
      <c r="E4722" s="77"/>
      <c r="F4722" s="77"/>
      <c r="G4722" s="77"/>
      <c r="H4722" s="77"/>
      <c r="I4722" s="79"/>
      <c r="J4722" s="54"/>
      <c r="K4722" s="75" t="s">
        <v>1501</v>
      </c>
      <c r="L4722" s="76">
        <f t="shared" si="304"/>
        <v>0</v>
      </c>
      <c r="M4722" s="76"/>
      <c r="N4722" s="76"/>
      <c r="O4722" s="76"/>
      <c r="P4722" s="76"/>
      <c r="Q4722" s="76"/>
      <c r="R4722" s="76"/>
      <c r="S4722" s="76"/>
      <c r="T4722" s="76"/>
      <c r="U4722" s="76"/>
      <c r="V4722" s="76"/>
      <c r="W4722" s="76"/>
      <c r="X4722" s="76"/>
    </row>
    <row r="4723" spans="1:24">
      <c r="A4723" s="135"/>
      <c r="B4723" s="54"/>
      <c r="C4723" s="81"/>
      <c r="D4723" s="81"/>
      <c r="E4723" s="81"/>
      <c r="F4723" s="81"/>
      <c r="G4723" s="81"/>
      <c r="H4723" s="81"/>
      <c r="I4723" s="83"/>
      <c r="J4723" s="80"/>
      <c r="K4723" s="84" t="s">
        <v>1502</v>
      </c>
      <c r="L4723" s="76">
        <f t="shared" si="304"/>
        <v>3</v>
      </c>
      <c r="M4723" s="76"/>
      <c r="N4723" s="76"/>
      <c r="O4723" s="76"/>
      <c r="P4723" s="76"/>
      <c r="Q4723" s="76"/>
      <c r="R4723" s="76"/>
      <c r="S4723" s="76"/>
      <c r="T4723" s="76">
        <v>3</v>
      </c>
      <c r="U4723" s="76"/>
      <c r="V4723" s="76"/>
      <c r="W4723" s="76"/>
      <c r="X4723" s="76"/>
    </row>
    <row r="4724" spans="1:24">
      <c r="A4724" s="135"/>
      <c r="B4724" s="54"/>
      <c r="C4724" s="58" t="s">
        <v>33</v>
      </c>
      <c r="D4724" s="58" t="s">
        <v>7212</v>
      </c>
      <c r="E4724" s="58" t="s">
        <v>7213</v>
      </c>
      <c r="F4724" s="58" t="s">
        <v>7214</v>
      </c>
      <c r="G4724" s="58" t="s">
        <v>7215</v>
      </c>
      <c r="H4724" s="58" t="s">
        <v>7216</v>
      </c>
      <c r="I4724" s="74">
        <v>0</v>
      </c>
      <c r="J4724" s="46" t="s">
        <v>1508</v>
      </c>
      <c r="K4724" s="75" t="s">
        <v>1509</v>
      </c>
      <c r="L4724" s="76">
        <f t="shared" si="304"/>
        <v>0</v>
      </c>
      <c r="M4724" s="76"/>
      <c r="N4724" s="76"/>
      <c r="O4724" s="76"/>
      <c r="P4724" s="76"/>
      <c r="Q4724" s="76"/>
      <c r="R4724" s="76"/>
      <c r="S4724" s="76"/>
      <c r="T4724" s="76"/>
      <c r="U4724" s="76"/>
      <c r="V4724" s="76"/>
      <c r="W4724" s="76"/>
      <c r="X4724" s="76"/>
    </row>
    <row r="4725" spans="1:24">
      <c r="A4725" s="135"/>
      <c r="B4725" s="54"/>
      <c r="C4725" s="77"/>
      <c r="D4725" s="77"/>
      <c r="E4725" s="77"/>
      <c r="F4725" s="77"/>
      <c r="G4725" s="77"/>
      <c r="H4725" s="77"/>
      <c r="I4725" s="79"/>
      <c r="J4725" s="54"/>
      <c r="K4725" s="75" t="s">
        <v>1501</v>
      </c>
      <c r="L4725" s="76">
        <f t="shared" si="304"/>
        <v>0</v>
      </c>
      <c r="M4725" s="76"/>
      <c r="N4725" s="76"/>
      <c r="O4725" s="76"/>
      <c r="P4725" s="76"/>
      <c r="Q4725" s="76"/>
      <c r="R4725" s="76"/>
      <c r="S4725" s="76"/>
      <c r="T4725" s="76"/>
      <c r="U4725" s="76"/>
      <c r="V4725" s="76"/>
      <c r="W4725" s="76"/>
      <c r="X4725" s="76"/>
    </row>
    <row r="4726" spans="1:24">
      <c r="A4726" s="135"/>
      <c r="B4726" s="54"/>
      <c r="C4726" s="81"/>
      <c r="D4726" s="81"/>
      <c r="E4726" s="81"/>
      <c r="F4726" s="81"/>
      <c r="G4726" s="81"/>
      <c r="H4726" s="81"/>
      <c r="I4726" s="83"/>
      <c r="J4726" s="80"/>
      <c r="K4726" s="84" t="s">
        <v>1502</v>
      </c>
      <c r="L4726" s="76">
        <f t="shared" si="304"/>
        <v>3</v>
      </c>
      <c r="M4726" s="76"/>
      <c r="N4726" s="76"/>
      <c r="O4726" s="76">
        <v>2</v>
      </c>
      <c r="P4726" s="76"/>
      <c r="Q4726" s="76"/>
      <c r="R4726" s="76"/>
      <c r="S4726" s="76">
        <v>1</v>
      </c>
      <c r="T4726" s="76"/>
      <c r="U4726" s="76"/>
      <c r="V4726" s="76"/>
      <c r="W4726" s="76"/>
      <c r="X4726" s="76"/>
    </row>
    <row r="4727" spans="1:24">
      <c r="A4727" s="135"/>
      <c r="B4727" s="54"/>
      <c r="C4727" s="58" t="s">
        <v>33</v>
      </c>
      <c r="D4727" s="58" t="s">
        <v>7217</v>
      </c>
      <c r="E4727" s="58" t="s">
        <v>7218</v>
      </c>
      <c r="F4727" s="58" t="s">
        <v>7219</v>
      </c>
      <c r="G4727" s="58" t="s">
        <v>7220</v>
      </c>
      <c r="H4727" s="58" t="s">
        <v>7221</v>
      </c>
      <c r="I4727" s="74">
        <v>493</v>
      </c>
      <c r="J4727" s="46" t="s">
        <v>1508</v>
      </c>
      <c r="K4727" s="75" t="s">
        <v>1509</v>
      </c>
      <c r="L4727" s="76">
        <f t="shared" si="304"/>
        <v>0</v>
      </c>
      <c r="M4727" s="76"/>
      <c r="N4727" s="76"/>
      <c r="O4727" s="76"/>
      <c r="P4727" s="76"/>
      <c r="Q4727" s="76"/>
      <c r="R4727" s="76"/>
      <c r="S4727" s="76"/>
      <c r="T4727" s="76"/>
      <c r="U4727" s="76"/>
      <c r="V4727" s="76"/>
      <c r="W4727" s="76"/>
      <c r="X4727" s="76"/>
    </row>
    <row r="4728" spans="1:24">
      <c r="A4728" s="135"/>
      <c r="B4728" s="54"/>
      <c r="C4728" s="77"/>
      <c r="D4728" s="77"/>
      <c r="E4728" s="77"/>
      <c r="F4728" s="77"/>
      <c r="G4728" s="77"/>
      <c r="H4728" s="77"/>
      <c r="I4728" s="79"/>
      <c r="J4728" s="54"/>
      <c r="K4728" s="75" t="s">
        <v>1501</v>
      </c>
      <c r="L4728" s="76">
        <f t="shared" si="304"/>
        <v>0</v>
      </c>
      <c r="M4728" s="76"/>
      <c r="N4728" s="76"/>
      <c r="O4728" s="76"/>
      <c r="P4728" s="76"/>
      <c r="Q4728" s="76"/>
      <c r="R4728" s="76"/>
      <c r="S4728" s="76"/>
      <c r="T4728" s="76"/>
      <c r="U4728" s="76"/>
      <c r="V4728" s="76"/>
      <c r="W4728" s="76"/>
      <c r="X4728" s="76"/>
    </row>
    <row r="4729" spans="1:24">
      <c r="A4729" s="135"/>
      <c r="B4729" s="54"/>
      <c r="C4729" s="81"/>
      <c r="D4729" s="81"/>
      <c r="E4729" s="81"/>
      <c r="F4729" s="81"/>
      <c r="G4729" s="81"/>
      <c r="H4729" s="81"/>
      <c r="I4729" s="83"/>
      <c r="J4729" s="80"/>
      <c r="K4729" s="84" t="s">
        <v>1502</v>
      </c>
      <c r="L4729" s="76">
        <f t="shared" si="304"/>
        <v>2</v>
      </c>
      <c r="M4729" s="76"/>
      <c r="N4729" s="76"/>
      <c r="O4729" s="76">
        <v>1</v>
      </c>
      <c r="P4729" s="76"/>
      <c r="Q4729" s="76"/>
      <c r="R4729" s="76"/>
      <c r="S4729" s="76">
        <v>1</v>
      </c>
      <c r="T4729" s="76"/>
      <c r="U4729" s="76"/>
      <c r="V4729" s="76"/>
      <c r="W4729" s="76"/>
      <c r="X4729" s="76"/>
    </row>
    <row r="4730" spans="1:24">
      <c r="A4730" s="135"/>
      <c r="B4730" s="54"/>
      <c r="C4730" s="58" t="s">
        <v>33</v>
      </c>
      <c r="D4730" s="58" t="s">
        <v>7222</v>
      </c>
      <c r="E4730" s="58" t="s">
        <v>7223</v>
      </c>
      <c r="F4730" s="58" t="s">
        <v>7224</v>
      </c>
      <c r="G4730" s="58" t="s">
        <v>7225</v>
      </c>
      <c r="H4730" s="58" t="s">
        <v>7226</v>
      </c>
      <c r="I4730" s="74">
        <v>71</v>
      </c>
      <c r="J4730" s="46" t="s">
        <v>1508</v>
      </c>
      <c r="K4730" s="75" t="s">
        <v>1509</v>
      </c>
      <c r="L4730" s="76">
        <f t="shared" si="304"/>
        <v>0</v>
      </c>
      <c r="M4730" s="76"/>
      <c r="N4730" s="76"/>
      <c r="O4730" s="76"/>
      <c r="P4730" s="76"/>
      <c r="Q4730" s="76"/>
      <c r="R4730" s="76"/>
      <c r="S4730" s="76"/>
      <c r="T4730" s="76"/>
      <c r="U4730" s="76"/>
      <c r="V4730" s="76"/>
      <c r="W4730" s="76"/>
      <c r="X4730" s="76"/>
    </row>
    <row r="4731" spans="1:24">
      <c r="A4731" s="135"/>
      <c r="B4731" s="54"/>
      <c r="C4731" s="77"/>
      <c r="D4731" s="77"/>
      <c r="E4731" s="77"/>
      <c r="F4731" s="77"/>
      <c r="G4731" s="77"/>
      <c r="H4731" s="77"/>
      <c r="I4731" s="79"/>
      <c r="J4731" s="54"/>
      <c r="K4731" s="75" t="s">
        <v>1501</v>
      </c>
      <c r="L4731" s="76">
        <f t="shared" si="304"/>
        <v>0</v>
      </c>
      <c r="M4731" s="76"/>
      <c r="N4731" s="76"/>
      <c r="O4731" s="76"/>
      <c r="P4731" s="76"/>
      <c r="Q4731" s="76"/>
      <c r="R4731" s="76"/>
      <c r="S4731" s="76"/>
      <c r="T4731" s="76"/>
      <c r="U4731" s="76"/>
      <c r="V4731" s="76"/>
      <c r="W4731" s="76"/>
      <c r="X4731" s="76"/>
    </row>
    <row r="4732" spans="1:24">
      <c r="A4732" s="135"/>
      <c r="B4732" s="54"/>
      <c r="C4732" s="81"/>
      <c r="D4732" s="81"/>
      <c r="E4732" s="81"/>
      <c r="F4732" s="81"/>
      <c r="G4732" s="81"/>
      <c r="H4732" s="81"/>
      <c r="I4732" s="83"/>
      <c r="J4732" s="80"/>
      <c r="K4732" s="84" t="s">
        <v>1502</v>
      </c>
      <c r="L4732" s="76">
        <f t="shared" si="304"/>
        <v>2</v>
      </c>
      <c r="M4732" s="76"/>
      <c r="N4732" s="76"/>
      <c r="O4732" s="76">
        <v>1</v>
      </c>
      <c r="P4732" s="76"/>
      <c r="Q4732" s="76"/>
      <c r="R4732" s="76"/>
      <c r="S4732" s="76">
        <v>1</v>
      </c>
      <c r="T4732" s="76"/>
      <c r="U4732" s="76"/>
      <c r="V4732" s="76"/>
      <c r="W4732" s="76"/>
      <c r="X4732" s="76"/>
    </row>
    <row r="4733" spans="1:24">
      <c r="A4733" s="135"/>
      <c r="B4733" s="54"/>
      <c r="C4733" s="58" t="s">
        <v>33</v>
      </c>
      <c r="D4733" s="58" t="s">
        <v>7227</v>
      </c>
      <c r="E4733" s="58" t="s">
        <v>7228</v>
      </c>
      <c r="F4733" s="58" t="s">
        <v>7229</v>
      </c>
      <c r="G4733" s="58" t="s">
        <v>7230</v>
      </c>
      <c r="H4733" s="58" t="s">
        <v>7231</v>
      </c>
      <c r="I4733" s="74">
        <v>2294</v>
      </c>
      <c r="J4733" s="46" t="s">
        <v>1508</v>
      </c>
      <c r="K4733" s="75" t="s">
        <v>1509</v>
      </c>
      <c r="L4733" s="76">
        <f t="shared" si="304"/>
        <v>0</v>
      </c>
      <c r="M4733" s="76"/>
      <c r="N4733" s="76"/>
      <c r="O4733" s="76"/>
      <c r="P4733" s="76"/>
      <c r="Q4733" s="76"/>
      <c r="R4733" s="76"/>
      <c r="S4733" s="76"/>
      <c r="T4733" s="76"/>
      <c r="U4733" s="76"/>
      <c r="V4733" s="76"/>
      <c r="W4733" s="76"/>
      <c r="X4733" s="76"/>
    </row>
    <row r="4734" spans="1:24">
      <c r="A4734" s="135"/>
      <c r="B4734" s="54"/>
      <c r="C4734" s="77"/>
      <c r="D4734" s="77"/>
      <c r="E4734" s="77"/>
      <c r="F4734" s="77"/>
      <c r="G4734" s="77"/>
      <c r="H4734" s="77"/>
      <c r="I4734" s="79"/>
      <c r="J4734" s="54"/>
      <c r="K4734" s="75" t="s">
        <v>1501</v>
      </c>
      <c r="L4734" s="76">
        <f t="shared" si="304"/>
        <v>0</v>
      </c>
      <c r="M4734" s="76"/>
      <c r="N4734" s="76"/>
      <c r="O4734" s="76"/>
      <c r="P4734" s="76"/>
      <c r="Q4734" s="76"/>
      <c r="R4734" s="76"/>
      <c r="S4734" s="76"/>
      <c r="T4734" s="76"/>
      <c r="U4734" s="76"/>
      <c r="V4734" s="76"/>
      <c r="W4734" s="76"/>
      <c r="X4734" s="76"/>
    </row>
    <row r="4735" spans="1:24">
      <c r="A4735" s="135"/>
      <c r="B4735" s="54"/>
      <c r="C4735" s="81"/>
      <c r="D4735" s="81"/>
      <c r="E4735" s="81"/>
      <c r="F4735" s="81"/>
      <c r="G4735" s="81"/>
      <c r="H4735" s="81"/>
      <c r="I4735" s="83"/>
      <c r="J4735" s="80"/>
      <c r="K4735" s="84" t="s">
        <v>1502</v>
      </c>
      <c r="L4735" s="76">
        <f t="shared" si="304"/>
        <v>3</v>
      </c>
      <c r="M4735" s="76"/>
      <c r="N4735" s="76"/>
      <c r="O4735" s="76"/>
      <c r="P4735" s="76"/>
      <c r="Q4735" s="76"/>
      <c r="R4735" s="76"/>
      <c r="S4735" s="76">
        <v>2</v>
      </c>
      <c r="T4735" s="76">
        <v>1</v>
      </c>
      <c r="U4735" s="76"/>
      <c r="V4735" s="76"/>
      <c r="W4735" s="76"/>
      <c r="X4735" s="76"/>
    </row>
    <row r="4736" spans="1:24">
      <c r="A4736" s="135"/>
      <c r="B4736" s="54"/>
      <c r="C4736" s="58" t="s">
        <v>33</v>
      </c>
      <c r="D4736" s="58" t="s">
        <v>7232</v>
      </c>
      <c r="E4736" s="58" t="s">
        <v>7233</v>
      </c>
      <c r="F4736" s="58" t="s">
        <v>7234</v>
      </c>
      <c r="G4736" s="58" t="s">
        <v>7235</v>
      </c>
      <c r="H4736" s="58" t="s">
        <v>7236</v>
      </c>
      <c r="I4736" s="74">
        <v>13895</v>
      </c>
      <c r="J4736" s="46" t="s">
        <v>1508</v>
      </c>
      <c r="K4736" s="75" t="s">
        <v>1509</v>
      </c>
      <c r="L4736" s="76">
        <f t="shared" si="304"/>
        <v>0</v>
      </c>
      <c r="M4736" s="76"/>
      <c r="N4736" s="76"/>
      <c r="O4736" s="76"/>
      <c r="P4736" s="76"/>
      <c r="Q4736" s="76"/>
      <c r="R4736" s="76"/>
      <c r="S4736" s="76"/>
      <c r="T4736" s="76"/>
      <c r="U4736" s="76"/>
      <c r="V4736" s="76"/>
      <c r="W4736" s="76"/>
      <c r="X4736" s="76"/>
    </row>
    <row r="4737" spans="1:24">
      <c r="A4737" s="135"/>
      <c r="B4737" s="54"/>
      <c r="C4737" s="77"/>
      <c r="D4737" s="77"/>
      <c r="E4737" s="77"/>
      <c r="F4737" s="77"/>
      <c r="G4737" s="77"/>
      <c r="H4737" s="77"/>
      <c r="I4737" s="79"/>
      <c r="J4737" s="54"/>
      <c r="K4737" s="75" t="s">
        <v>1501</v>
      </c>
      <c r="L4737" s="76">
        <f t="shared" si="304"/>
        <v>0</v>
      </c>
      <c r="M4737" s="76"/>
      <c r="N4737" s="76"/>
      <c r="O4737" s="76"/>
      <c r="P4737" s="76"/>
      <c r="Q4737" s="76"/>
      <c r="R4737" s="76"/>
      <c r="S4737" s="76"/>
      <c r="T4737" s="76"/>
      <c r="U4737" s="76"/>
      <c r="V4737" s="76"/>
      <c r="W4737" s="76"/>
      <c r="X4737" s="76"/>
    </row>
    <row r="4738" spans="1:24">
      <c r="A4738" s="135"/>
      <c r="B4738" s="54"/>
      <c r="C4738" s="81"/>
      <c r="D4738" s="81"/>
      <c r="E4738" s="81"/>
      <c r="F4738" s="81"/>
      <c r="G4738" s="81"/>
      <c r="H4738" s="81"/>
      <c r="I4738" s="83"/>
      <c r="J4738" s="80"/>
      <c r="K4738" s="84" t="s">
        <v>1502</v>
      </c>
      <c r="L4738" s="76">
        <f t="shared" si="304"/>
        <v>3</v>
      </c>
      <c r="M4738" s="76"/>
      <c r="N4738" s="76"/>
      <c r="O4738" s="76">
        <v>1</v>
      </c>
      <c r="P4738" s="76"/>
      <c r="Q4738" s="76"/>
      <c r="R4738" s="76"/>
      <c r="S4738" s="76"/>
      <c r="T4738" s="76">
        <v>2</v>
      </c>
      <c r="U4738" s="76"/>
      <c r="V4738" s="76"/>
      <c r="W4738" s="76"/>
      <c r="X4738" s="76"/>
    </row>
    <row r="4739" spans="1:24">
      <c r="A4739" s="135"/>
      <c r="B4739" s="54"/>
      <c r="C4739" s="58" t="s">
        <v>33</v>
      </c>
      <c r="D4739" s="58" t="s">
        <v>7237</v>
      </c>
      <c r="E4739" s="58" t="s">
        <v>7238</v>
      </c>
      <c r="F4739" s="58" t="s">
        <v>7239</v>
      </c>
      <c r="G4739" s="58" t="s">
        <v>7240</v>
      </c>
      <c r="H4739" s="58" t="s">
        <v>7241</v>
      </c>
      <c r="I4739" s="74">
        <v>74</v>
      </c>
      <c r="J4739" s="46" t="s">
        <v>1508</v>
      </c>
      <c r="K4739" s="75" t="s">
        <v>1509</v>
      </c>
      <c r="L4739" s="76">
        <f t="shared" si="304"/>
        <v>0</v>
      </c>
      <c r="M4739" s="76"/>
      <c r="N4739" s="76"/>
      <c r="O4739" s="76"/>
      <c r="P4739" s="76"/>
      <c r="Q4739" s="76"/>
      <c r="R4739" s="76"/>
      <c r="S4739" s="76"/>
      <c r="T4739" s="76"/>
      <c r="U4739" s="76"/>
      <c r="V4739" s="76"/>
      <c r="W4739" s="76"/>
      <c r="X4739" s="76"/>
    </row>
    <row r="4740" spans="1:24">
      <c r="A4740" s="135"/>
      <c r="B4740" s="54"/>
      <c r="C4740" s="77"/>
      <c r="D4740" s="77"/>
      <c r="E4740" s="77"/>
      <c r="F4740" s="77"/>
      <c r="G4740" s="77"/>
      <c r="H4740" s="77"/>
      <c r="I4740" s="79"/>
      <c r="J4740" s="54"/>
      <c r="K4740" s="75" t="s">
        <v>1501</v>
      </c>
      <c r="L4740" s="76">
        <f t="shared" si="304"/>
        <v>0</v>
      </c>
      <c r="M4740" s="76"/>
      <c r="N4740" s="76"/>
      <c r="O4740" s="76"/>
      <c r="P4740" s="76"/>
      <c r="Q4740" s="76"/>
      <c r="R4740" s="76"/>
      <c r="S4740" s="76"/>
      <c r="T4740" s="76"/>
      <c r="U4740" s="76"/>
      <c r="V4740" s="76"/>
      <c r="W4740" s="76"/>
      <c r="X4740" s="76"/>
    </row>
    <row r="4741" spans="1:24">
      <c r="A4741" s="135"/>
      <c r="B4741" s="54"/>
      <c r="C4741" s="81"/>
      <c r="D4741" s="81"/>
      <c r="E4741" s="81"/>
      <c r="F4741" s="81"/>
      <c r="G4741" s="81"/>
      <c r="H4741" s="81"/>
      <c r="I4741" s="83"/>
      <c r="J4741" s="80"/>
      <c r="K4741" s="84" t="s">
        <v>1502</v>
      </c>
      <c r="L4741" s="76">
        <f t="shared" si="304"/>
        <v>5</v>
      </c>
      <c r="M4741" s="76"/>
      <c r="N4741" s="76"/>
      <c r="O4741" s="76">
        <v>2</v>
      </c>
      <c r="P4741" s="76"/>
      <c r="Q4741" s="76"/>
      <c r="R4741" s="76"/>
      <c r="S4741" s="76"/>
      <c r="T4741" s="76">
        <v>3</v>
      </c>
      <c r="U4741" s="76"/>
      <c r="V4741" s="76"/>
      <c r="W4741" s="76"/>
      <c r="X4741" s="76"/>
    </row>
    <row r="4742" spans="1:24">
      <c r="A4742" s="135"/>
      <c r="B4742" s="54"/>
      <c r="C4742" s="58" t="s">
        <v>33</v>
      </c>
      <c r="D4742" s="58" t="s">
        <v>7242</v>
      </c>
      <c r="E4742" s="58" t="s">
        <v>7243</v>
      </c>
      <c r="F4742" s="58" t="s">
        <v>7244</v>
      </c>
      <c r="G4742" s="58" t="s">
        <v>7245</v>
      </c>
      <c r="H4742" s="58" t="s">
        <v>7246</v>
      </c>
      <c r="I4742" s="74">
        <v>401</v>
      </c>
      <c r="J4742" s="46" t="s">
        <v>1508</v>
      </c>
      <c r="K4742" s="75" t="s">
        <v>1509</v>
      </c>
      <c r="L4742" s="76">
        <f t="shared" si="304"/>
        <v>0</v>
      </c>
      <c r="M4742" s="76"/>
      <c r="N4742" s="76"/>
      <c r="O4742" s="76"/>
      <c r="P4742" s="76"/>
      <c r="Q4742" s="76"/>
      <c r="R4742" s="76"/>
      <c r="S4742" s="76"/>
      <c r="T4742" s="76"/>
      <c r="U4742" s="76"/>
      <c r="V4742" s="76"/>
      <c r="W4742" s="76"/>
      <c r="X4742" s="76"/>
    </row>
    <row r="4743" spans="1:24">
      <c r="A4743" s="135"/>
      <c r="B4743" s="54"/>
      <c r="C4743" s="77"/>
      <c r="D4743" s="77"/>
      <c r="E4743" s="77"/>
      <c r="F4743" s="77"/>
      <c r="G4743" s="77"/>
      <c r="H4743" s="77"/>
      <c r="I4743" s="79"/>
      <c r="J4743" s="54"/>
      <c r="K4743" s="75" t="s">
        <v>1501</v>
      </c>
      <c r="L4743" s="76">
        <f t="shared" si="304"/>
        <v>0</v>
      </c>
      <c r="M4743" s="76"/>
      <c r="N4743" s="76"/>
      <c r="O4743" s="76"/>
      <c r="P4743" s="76"/>
      <c r="Q4743" s="76"/>
      <c r="R4743" s="76"/>
      <c r="S4743" s="76"/>
      <c r="T4743" s="76"/>
      <c r="U4743" s="76"/>
      <c r="V4743" s="76"/>
      <c r="W4743" s="76"/>
      <c r="X4743" s="76"/>
    </row>
    <row r="4744" spans="1:24">
      <c r="A4744" s="135"/>
      <c r="B4744" s="54"/>
      <c r="C4744" s="81"/>
      <c r="D4744" s="81"/>
      <c r="E4744" s="81"/>
      <c r="F4744" s="81"/>
      <c r="G4744" s="81"/>
      <c r="H4744" s="81"/>
      <c r="I4744" s="83"/>
      <c r="J4744" s="80"/>
      <c r="K4744" s="84" t="s">
        <v>1502</v>
      </c>
      <c r="L4744" s="76">
        <f t="shared" si="304"/>
        <v>4</v>
      </c>
      <c r="M4744" s="76"/>
      <c r="N4744" s="76"/>
      <c r="O4744" s="76">
        <v>1</v>
      </c>
      <c r="P4744" s="76"/>
      <c r="Q4744" s="76"/>
      <c r="R4744" s="76"/>
      <c r="S4744" s="76">
        <v>2</v>
      </c>
      <c r="T4744" s="76">
        <v>1</v>
      </c>
      <c r="U4744" s="76"/>
      <c r="V4744" s="76"/>
      <c r="W4744" s="76"/>
      <c r="X4744" s="76"/>
    </row>
    <row r="4745" spans="1:24">
      <c r="A4745" s="135"/>
      <c r="B4745" s="54"/>
      <c r="C4745" s="58" t="s">
        <v>33</v>
      </c>
      <c r="D4745" s="58" t="s">
        <v>7247</v>
      </c>
      <c r="E4745" s="58" t="s">
        <v>7248</v>
      </c>
      <c r="F4745" s="58" t="s">
        <v>7249</v>
      </c>
      <c r="G4745" s="58" t="s">
        <v>7250</v>
      </c>
      <c r="H4745" s="58" t="s">
        <v>7251</v>
      </c>
      <c r="I4745" s="74">
        <v>102</v>
      </c>
      <c r="J4745" s="46" t="s">
        <v>1508</v>
      </c>
      <c r="K4745" s="75" t="s">
        <v>1509</v>
      </c>
      <c r="L4745" s="76">
        <f t="shared" si="304"/>
        <v>0</v>
      </c>
      <c r="M4745" s="76"/>
      <c r="N4745" s="76"/>
      <c r="O4745" s="76"/>
      <c r="P4745" s="76"/>
      <c r="Q4745" s="76"/>
      <c r="R4745" s="76"/>
      <c r="S4745" s="76"/>
      <c r="T4745" s="76"/>
      <c r="U4745" s="76"/>
      <c r="V4745" s="76"/>
      <c r="W4745" s="76"/>
      <c r="X4745" s="76"/>
    </row>
    <row r="4746" spans="1:24">
      <c r="A4746" s="135"/>
      <c r="B4746" s="54"/>
      <c r="C4746" s="77"/>
      <c r="D4746" s="77"/>
      <c r="E4746" s="77"/>
      <c r="F4746" s="77"/>
      <c r="G4746" s="77"/>
      <c r="H4746" s="77"/>
      <c r="I4746" s="79"/>
      <c r="J4746" s="54"/>
      <c r="K4746" s="75" t="s">
        <v>1501</v>
      </c>
      <c r="L4746" s="76">
        <f t="shared" si="304"/>
        <v>0</v>
      </c>
      <c r="M4746" s="76"/>
      <c r="N4746" s="76"/>
      <c r="O4746" s="76"/>
      <c r="P4746" s="76"/>
      <c r="Q4746" s="76"/>
      <c r="R4746" s="76"/>
      <c r="S4746" s="76"/>
      <c r="T4746" s="76"/>
      <c r="U4746" s="76"/>
      <c r="V4746" s="76"/>
      <c r="W4746" s="76"/>
      <c r="X4746" s="76"/>
    </row>
    <row r="4747" spans="1:24">
      <c r="A4747" s="135"/>
      <c r="B4747" s="54"/>
      <c r="C4747" s="81"/>
      <c r="D4747" s="81"/>
      <c r="E4747" s="81"/>
      <c r="F4747" s="81"/>
      <c r="G4747" s="81"/>
      <c r="H4747" s="81"/>
      <c r="I4747" s="83"/>
      <c r="J4747" s="80"/>
      <c r="K4747" s="84" t="s">
        <v>1502</v>
      </c>
      <c r="L4747" s="76">
        <f t="shared" si="304"/>
        <v>2</v>
      </c>
      <c r="M4747" s="76"/>
      <c r="N4747" s="76"/>
      <c r="O4747" s="76">
        <v>2</v>
      </c>
      <c r="P4747" s="76"/>
      <c r="Q4747" s="76"/>
      <c r="R4747" s="76"/>
      <c r="S4747" s="76"/>
      <c r="T4747" s="76"/>
      <c r="U4747" s="76"/>
      <c r="V4747" s="76"/>
      <c r="W4747" s="76"/>
      <c r="X4747" s="76"/>
    </row>
    <row r="4748" spans="1:24">
      <c r="A4748" s="135"/>
      <c r="B4748" s="54"/>
      <c r="C4748" s="58" t="s">
        <v>33</v>
      </c>
      <c r="D4748" s="58" t="s">
        <v>7252</v>
      </c>
      <c r="E4748" s="58" t="s">
        <v>7253</v>
      </c>
      <c r="F4748" s="58" t="s">
        <v>7254</v>
      </c>
      <c r="G4748" s="58" t="s">
        <v>7255</v>
      </c>
      <c r="H4748" s="58" t="s">
        <v>7256</v>
      </c>
      <c r="I4748" s="74">
        <v>18</v>
      </c>
      <c r="J4748" s="46" t="s">
        <v>1508</v>
      </c>
      <c r="K4748" s="75" t="s">
        <v>1509</v>
      </c>
      <c r="L4748" s="76">
        <f t="shared" si="304"/>
        <v>0</v>
      </c>
      <c r="M4748" s="76"/>
      <c r="N4748" s="76"/>
      <c r="O4748" s="76"/>
      <c r="P4748" s="76"/>
      <c r="Q4748" s="76"/>
      <c r="R4748" s="76"/>
      <c r="S4748" s="76"/>
      <c r="T4748" s="76"/>
      <c r="U4748" s="76"/>
      <c r="V4748" s="76"/>
      <c r="W4748" s="76"/>
      <c r="X4748" s="76"/>
    </row>
    <row r="4749" spans="1:24">
      <c r="A4749" s="135"/>
      <c r="B4749" s="54"/>
      <c r="C4749" s="77"/>
      <c r="D4749" s="77"/>
      <c r="E4749" s="77"/>
      <c r="F4749" s="77"/>
      <c r="G4749" s="77"/>
      <c r="H4749" s="77"/>
      <c r="I4749" s="79"/>
      <c r="J4749" s="54"/>
      <c r="K4749" s="75" t="s">
        <v>1501</v>
      </c>
      <c r="L4749" s="76">
        <f t="shared" si="304"/>
        <v>0</v>
      </c>
      <c r="M4749" s="76"/>
      <c r="N4749" s="76"/>
      <c r="O4749" s="76"/>
      <c r="P4749" s="76"/>
      <c r="Q4749" s="76"/>
      <c r="R4749" s="76"/>
      <c r="S4749" s="76"/>
      <c r="T4749" s="76"/>
      <c r="U4749" s="76"/>
      <c r="V4749" s="76"/>
      <c r="W4749" s="76"/>
      <c r="X4749" s="76"/>
    </row>
    <row r="4750" spans="1:24">
      <c r="A4750" s="135"/>
      <c r="B4750" s="54"/>
      <c r="C4750" s="81"/>
      <c r="D4750" s="81"/>
      <c r="E4750" s="81"/>
      <c r="F4750" s="81"/>
      <c r="G4750" s="81"/>
      <c r="H4750" s="81"/>
      <c r="I4750" s="83"/>
      <c r="J4750" s="80"/>
      <c r="K4750" s="84" t="s">
        <v>1502</v>
      </c>
      <c r="L4750" s="76">
        <f t="shared" si="304"/>
        <v>2</v>
      </c>
      <c r="M4750" s="76"/>
      <c r="N4750" s="76"/>
      <c r="O4750" s="76">
        <v>2</v>
      </c>
      <c r="P4750" s="76"/>
      <c r="Q4750" s="76"/>
      <c r="R4750" s="76"/>
      <c r="S4750" s="76"/>
      <c r="T4750" s="76"/>
      <c r="U4750" s="76"/>
      <c r="V4750" s="76"/>
      <c r="W4750" s="76"/>
      <c r="X4750" s="76"/>
    </row>
    <row r="4751" spans="1:24">
      <c r="A4751" s="135"/>
      <c r="B4751" s="54"/>
      <c r="C4751" s="58" t="s">
        <v>33</v>
      </c>
      <c r="D4751" s="58" t="s">
        <v>7257</v>
      </c>
      <c r="E4751" s="58" t="s">
        <v>7258</v>
      </c>
      <c r="F4751" s="58" t="s">
        <v>7259</v>
      </c>
      <c r="G4751" s="58" t="s">
        <v>7260</v>
      </c>
      <c r="H4751" s="58" t="s">
        <v>7261</v>
      </c>
      <c r="I4751" s="74">
        <v>138</v>
      </c>
      <c r="J4751" s="46" t="s">
        <v>1508</v>
      </c>
      <c r="K4751" s="75" t="s">
        <v>1509</v>
      </c>
      <c r="L4751" s="76">
        <f t="shared" si="304"/>
        <v>0</v>
      </c>
      <c r="M4751" s="76"/>
      <c r="N4751" s="76"/>
      <c r="O4751" s="76"/>
      <c r="P4751" s="76"/>
      <c r="Q4751" s="76"/>
      <c r="R4751" s="76"/>
      <c r="S4751" s="76"/>
      <c r="T4751" s="76"/>
      <c r="U4751" s="76"/>
      <c r="V4751" s="76"/>
      <c r="W4751" s="76"/>
      <c r="X4751" s="76"/>
    </row>
    <row r="4752" spans="1:24">
      <c r="A4752" s="135"/>
      <c r="B4752" s="54"/>
      <c r="C4752" s="77"/>
      <c r="D4752" s="77"/>
      <c r="E4752" s="77"/>
      <c r="F4752" s="77"/>
      <c r="G4752" s="77"/>
      <c r="H4752" s="77"/>
      <c r="I4752" s="79"/>
      <c r="J4752" s="54"/>
      <c r="K4752" s="75" t="s">
        <v>1501</v>
      </c>
      <c r="L4752" s="76">
        <f t="shared" si="304"/>
        <v>0</v>
      </c>
      <c r="M4752" s="76"/>
      <c r="N4752" s="76"/>
      <c r="O4752" s="76"/>
      <c r="P4752" s="76"/>
      <c r="Q4752" s="76"/>
      <c r="R4752" s="76"/>
      <c r="S4752" s="76"/>
      <c r="T4752" s="76"/>
      <c r="U4752" s="76"/>
      <c r="V4752" s="76"/>
      <c r="W4752" s="76"/>
      <c r="X4752" s="76"/>
    </row>
    <row r="4753" spans="1:24">
      <c r="A4753" s="135"/>
      <c r="B4753" s="54"/>
      <c r="C4753" s="81"/>
      <c r="D4753" s="81"/>
      <c r="E4753" s="81"/>
      <c r="F4753" s="81"/>
      <c r="G4753" s="81"/>
      <c r="H4753" s="81"/>
      <c r="I4753" s="83"/>
      <c r="J4753" s="80"/>
      <c r="K4753" s="84" t="s">
        <v>1502</v>
      </c>
      <c r="L4753" s="76">
        <f t="shared" si="304"/>
        <v>3</v>
      </c>
      <c r="M4753" s="76"/>
      <c r="N4753" s="76"/>
      <c r="O4753" s="76">
        <v>2</v>
      </c>
      <c r="P4753" s="76"/>
      <c r="Q4753" s="76"/>
      <c r="R4753" s="76"/>
      <c r="S4753" s="76">
        <v>1</v>
      </c>
      <c r="T4753" s="76"/>
      <c r="U4753" s="76"/>
      <c r="V4753" s="76"/>
      <c r="W4753" s="76"/>
      <c r="X4753" s="76"/>
    </row>
    <row r="4754" spans="1:24">
      <c r="A4754" s="135"/>
      <c r="B4754" s="54"/>
      <c r="C4754" s="58" t="s">
        <v>33</v>
      </c>
      <c r="D4754" s="58" t="s">
        <v>7262</v>
      </c>
      <c r="E4754" s="58" t="s">
        <v>7263</v>
      </c>
      <c r="F4754" s="58" t="s">
        <v>7264</v>
      </c>
      <c r="G4754" s="58" t="s">
        <v>7265</v>
      </c>
      <c r="H4754" s="58" t="s">
        <v>7266</v>
      </c>
      <c r="I4754" s="74">
        <v>67</v>
      </c>
      <c r="J4754" s="46" t="s">
        <v>1508</v>
      </c>
      <c r="K4754" s="75" t="s">
        <v>1509</v>
      </c>
      <c r="L4754" s="76">
        <f t="shared" si="304"/>
        <v>0</v>
      </c>
      <c r="M4754" s="76"/>
      <c r="N4754" s="76"/>
      <c r="O4754" s="76"/>
      <c r="P4754" s="76"/>
      <c r="Q4754" s="76"/>
      <c r="R4754" s="76"/>
      <c r="S4754" s="76"/>
      <c r="T4754" s="76"/>
      <c r="U4754" s="76"/>
      <c r="V4754" s="76"/>
      <c r="W4754" s="76"/>
      <c r="X4754" s="76"/>
    </row>
    <row r="4755" spans="1:24">
      <c r="A4755" s="135"/>
      <c r="B4755" s="54"/>
      <c r="C4755" s="77"/>
      <c r="D4755" s="77"/>
      <c r="E4755" s="77"/>
      <c r="F4755" s="77"/>
      <c r="G4755" s="77"/>
      <c r="H4755" s="77"/>
      <c r="I4755" s="79"/>
      <c r="J4755" s="54"/>
      <c r="K4755" s="75" t="s">
        <v>1501</v>
      </c>
      <c r="L4755" s="76">
        <f t="shared" si="304"/>
        <v>0</v>
      </c>
      <c r="M4755" s="76"/>
      <c r="N4755" s="76"/>
      <c r="O4755" s="76"/>
      <c r="P4755" s="76"/>
      <c r="Q4755" s="76"/>
      <c r="R4755" s="76"/>
      <c r="S4755" s="76"/>
      <c r="T4755" s="76"/>
      <c r="U4755" s="76"/>
      <c r="V4755" s="76"/>
      <c r="W4755" s="76"/>
      <c r="X4755" s="76"/>
    </row>
    <row r="4756" spans="1:24">
      <c r="A4756" s="135"/>
      <c r="B4756" s="54"/>
      <c r="C4756" s="81"/>
      <c r="D4756" s="81"/>
      <c r="E4756" s="81"/>
      <c r="F4756" s="81"/>
      <c r="G4756" s="81"/>
      <c r="H4756" s="81"/>
      <c r="I4756" s="83"/>
      <c r="J4756" s="80"/>
      <c r="K4756" s="84" t="s">
        <v>1502</v>
      </c>
      <c r="L4756" s="76">
        <f t="shared" si="304"/>
        <v>2</v>
      </c>
      <c r="M4756" s="76"/>
      <c r="N4756" s="76"/>
      <c r="O4756" s="76">
        <v>2</v>
      </c>
      <c r="P4756" s="76"/>
      <c r="Q4756" s="76"/>
      <c r="R4756" s="76"/>
      <c r="S4756" s="76"/>
      <c r="T4756" s="76"/>
      <c r="U4756" s="76"/>
      <c r="V4756" s="76"/>
      <c r="W4756" s="76"/>
      <c r="X4756" s="76"/>
    </row>
    <row r="4757" spans="1:24">
      <c r="A4757" s="135"/>
      <c r="B4757" s="54"/>
      <c r="C4757" s="58" t="s">
        <v>33</v>
      </c>
      <c r="D4757" s="58" t="s">
        <v>7267</v>
      </c>
      <c r="E4757" s="58" t="s">
        <v>7268</v>
      </c>
      <c r="F4757" s="58" t="s">
        <v>7269</v>
      </c>
      <c r="G4757" s="58" t="s">
        <v>7270</v>
      </c>
      <c r="H4757" s="58" t="s">
        <v>7271</v>
      </c>
      <c r="I4757" s="74">
        <v>0</v>
      </c>
      <c r="J4757" s="46" t="s">
        <v>1508</v>
      </c>
      <c r="K4757" s="75" t="s">
        <v>1509</v>
      </c>
      <c r="L4757" s="76">
        <f t="shared" si="304"/>
        <v>0</v>
      </c>
      <c r="M4757" s="76"/>
      <c r="N4757" s="76"/>
      <c r="O4757" s="76"/>
      <c r="P4757" s="76"/>
      <c r="Q4757" s="76"/>
      <c r="R4757" s="76"/>
      <c r="S4757" s="76"/>
      <c r="T4757" s="76"/>
      <c r="U4757" s="76"/>
      <c r="V4757" s="76"/>
      <c r="W4757" s="76"/>
      <c r="X4757" s="76"/>
    </row>
    <row r="4758" spans="1:24">
      <c r="A4758" s="135"/>
      <c r="B4758" s="54"/>
      <c r="C4758" s="77"/>
      <c r="D4758" s="77"/>
      <c r="E4758" s="77"/>
      <c r="F4758" s="77"/>
      <c r="G4758" s="77"/>
      <c r="H4758" s="77"/>
      <c r="I4758" s="79"/>
      <c r="J4758" s="54"/>
      <c r="K4758" s="75" t="s">
        <v>1501</v>
      </c>
      <c r="L4758" s="76">
        <f t="shared" si="304"/>
        <v>0</v>
      </c>
      <c r="M4758" s="76"/>
      <c r="N4758" s="76"/>
      <c r="O4758" s="76"/>
      <c r="P4758" s="76"/>
      <c r="Q4758" s="76"/>
      <c r="R4758" s="76"/>
      <c r="S4758" s="76"/>
      <c r="T4758" s="76"/>
      <c r="U4758" s="76"/>
      <c r="V4758" s="76"/>
      <c r="W4758" s="76"/>
      <c r="X4758" s="76"/>
    </row>
    <row r="4759" spans="1:24">
      <c r="A4759" s="135"/>
      <c r="B4759" s="54"/>
      <c r="C4759" s="81"/>
      <c r="D4759" s="81"/>
      <c r="E4759" s="81"/>
      <c r="F4759" s="81"/>
      <c r="G4759" s="81"/>
      <c r="H4759" s="81"/>
      <c r="I4759" s="83"/>
      <c r="J4759" s="80"/>
      <c r="K4759" s="84" t="s">
        <v>1502</v>
      </c>
      <c r="L4759" s="76">
        <f t="shared" si="304"/>
        <v>3</v>
      </c>
      <c r="M4759" s="76"/>
      <c r="N4759" s="76"/>
      <c r="O4759" s="76">
        <v>2</v>
      </c>
      <c r="P4759" s="76"/>
      <c r="Q4759" s="76"/>
      <c r="R4759" s="76"/>
      <c r="S4759" s="76">
        <v>1</v>
      </c>
      <c r="T4759" s="76"/>
      <c r="U4759" s="76"/>
      <c r="V4759" s="76"/>
      <c r="W4759" s="76"/>
      <c r="X4759" s="76"/>
    </row>
    <row r="4760" spans="1:24">
      <c r="A4760" s="135"/>
      <c r="B4760" s="54"/>
      <c r="C4760" s="58" t="s">
        <v>33</v>
      </c>
      <c r="D4760" s="58" t="s">
        <v>7272</v>
      </c>
      <c r="E4760" s="58" t="s">
        <v>7273</v>
      </c>
      <c r="F4760" s="58" t="s">
        <v>7274</v>
      </c>
      <c r="G4760" s="58" t="s">
        <v>7275</v>
      </c>
      <c r="H4760" s="58" t="s">
        <v>7276</v>
      </c>
      <c r="I4760" s="74">
        <v>254</v>
      </c>
      <c r="J4760" s="46" t="s">
        <v>1508</v>
      </c>
      <c r="K4760" s="75" t="s">
        <v>1509</v>
      </c>
      <c r="L4760" s="76">
        <f t="shared" si="304"/>
        <v>0</v>
      </c>
      <c r="M4760" s="76"/>
      <c r="N4760" s="76"/>
      <c r="O4760" s="76"/>
      <c r="P4760" s="76"/>
      <c r="Q4760" s="76"/>
      <c r="R4760" s="76"/>
      <c r="S4760" s="76"/>
      <c r="T4760" s="76"/>
      <c r="U4760" s="76"/>
      <c r="V4760" s="76"/>
      <c r="W4760" s="76"/>
      <c r="X4760" s="76"/>
    </row>
    <row r="4761" spans="1:24">
      <c r="A4761" s="135"/>
      <c r="B4761" s="54"/>
      <c r="C4761" s="77"/>
      <c r="D4761" s="77"/>
      <c r="E4761" s="77"/>
      <c r="F4761" s="77"/>
      <c r="G4761" s="77"/>
      <c r="H4761" s="77"/>
      <c r="I4761" s="79"/>
      <c r="J4761" s="54"/>
      <c r="K4761" s="75" t="s">
        <v>1501</v>
      </c>
      <c r="L4761" s="76">
        <f t="shared" si="304"/>
        <v>0</v>
      </c>
      <c r="M4761" s="76"/>
      <c r="N4761" s="76"/>
      <c r="O4761" s="76"/>
      <c r="P4761" s="76"/>
      <c r="Q4761" s="76"/>
      <c r="R4761" s="76"/>
      <c r="S4761" s="76"/>
      <c r="T4761" s="76"/>
      <c r="U4761" s="76"/>
      <c r="V4761" s="76"/>
      <c r="W4761" s="76"/>
      <c r="X4761" s="76"/>
    </row>
    <row r="4762" spans="1:24">
      <c r="A4762" s="135"/>
      <c r="B4762" s="54"/>
      <c r="C4762" s="81"/>
      <c r="D4762" s="81"/>
      <c r="E4762" s="81"/>
      <c r="F4762" s="81"/>
      <c r="G4762" s="81"/>
      <c r="H4762" s="81"/>
      <c r="I4762" s="83"/>
      <c r="J4762" s="80"/>
      <c r="K4762" s="84" t="s">
        <v>1502</v>
      </c>
      <c r="L4762" s="76">
        <f t="shared" si="304"/>
        <v>3</v>
      </c>
      <c r="M4762" s="76"/>
      <c r="N4762" s="76"/>
      <c r="O4762" s="76">
        <v>2</v>
      </c>
      <c r="P4762" s="76"/>
      <c r="Q4762" s="76"/>
      <c r="R4762" s="76"/>
      <c r="S4762" s="76">
        <v>1</v>
      </c>
      <c r="T4762" s="76"/>
      <c r="U4762" s="76"/>
      <c r="V4762" s="76"/>
      <c r="W4762" s="76"/>
      <c r="X4762" s="76"/>
    </row>
    <row r="4763" spans="1:24">
      <c r="A4763" s="135"/>
      <c r="B4763" s="54"/>
      <c r="C4763" s="58" t="s">
        <v>33</v>
      </c>
      <c r="D4763" s="58" t="s">
        <v>7277</v>
      </c>
      <c r="E4763" s="58" t="s">
        <v>7278</v>
      </c>
      <c r="F4763" s="58" t="s">
        <v>7279</v>
      </c>
      <c r="G4763" s="58" t="s">
        <v>7280</v>
      </c>
      <c r="H4763" s="58" t="s">
        <v>7281</v>
      </c>
      <c r="I4763" s="74">
        <v>36</v>
      </c>
      <c r="J4763" s="46" t="s">
        <v>1508</v>
      </c>
      <c r="K4763" s="75" t="s">
        <v>1509</v>
      </c>
      <c r="L4763" s="76">
        <f t="shared" si="304"/>
        <v>0</v>
      </c>
      <c r="M4763" s="76"/>
      <c r="N4763" s="76"/>
      <c r="O4763" s="76"/>
      <c r="P4763" s="76"/>
      <c r="Q4763" s="76"/>
      <c r="R4763" s="76"/>
      <c r="S4763" s="76"/>
      <c r="T4763" s="76"/>
      <c r="U4763" s="76"/>
      <c r="V4763" s="76"/>
      <c r="W4763" s="76"/>
      <c r="X4763" s="76"/>
    </row>
    <row r="4764" spans="1:24">
      <c r="A4764" s="135"/>
      <c r="B4764" s="54"/>
      <c r="C4764" s="77"/>
      <c r="D4764" s="77"/>
      <c r="E4764" s="77"/>
      <c r="F4764" s="77"/>
      <c r="G4764" s="77"/>
      <c r="H4764" s="77"/>
      <c r="I4764" s="79"/>
      <c r="J4764" s="54"/>
      <c r="K4764" s="75" t="s">
        <v>1501</v>
      </c>
      <c r="L4764" s="76">
        <f t="shared" si="304"/>
        <v>0</v>
      </c>
      <c r="M4764" s="76"/>
      <c r="N4764" s="76"/>
      <c r="O4764" s="76"/>
      <c r="P4764" s="76"/>
      <c r="Q4764" s="76"/>
      <c r="R4764" s="76"/>
      <c r="S4764" s="76"/>
      <c r="T4764" s="76"/>
      <c r="U4764" s="76"/>
      <c r="V4764" s="76"/>
      <c r="W4764" s="76"/>
      <c r="X4764" s="76"/>
    </row>
    <row r="4765" spans="1:24">
      <c r="A4765" s="135"/>
      <c r="B4765" s="54"/>
      <c r="C4765" s="81"/>
      <c r="D4765" s="81"/>
      <c r="E4765" s="81"/>
      <c r="F4765" s="81"/>
      <c r="G4765" s="81"/>
      <c r="H4765" s="81"/>
      <c r="I4765" s="83"/>
      <c r="J4765" s="80"/>
      <c r="K4765" s="84" t="s">
        <v>1502</v>
      </c>
      <c r="L4765" s="76">
        <f t="shared" si="304"/>
        <v>2</v>
      </c>
      <c r="M4765" s="76"/>
      <c r="N4765" s="76"/>
      <c r="O4765" s="76">
        <v>1</v>
      </c>
      <c r="P4765" s="76"/>
      <c r="Q4765" s="76"/>
      <c r="R4765" s="76"/>
      <c r="S4765" s="76">
        <v>1</v>
      </c>
      <c r="T4765" s="76"/>
      <c r="U4765" s="76"/>
      <c r="V4765" s="76"/>
      <c r="W4765" s="76"/>
      <c r="X4765" s="76"/>
    </row>
    <row r="4766" spans="1:24">
      <c r="A4766" s="135"/>
      <c r="B4766" s="54"/>
      <c r="C4766" s="58" t="s">
        <v>33</v>
      </c>
      <c r="D4766" s="58" t="s">
        <v>7282</v>
      </c>
      <c r="E4766" s="58" t="s">
        <v>7283</v>
      </c>
      <c r="F4766" s="58" t="s">
        <v>5119</v>
      </c>
      <c r="G4766" s="58" t="s">
        <v>7284</v>
      </c>
      <c r="H4766" s="58" t="s">
        <v>7285</v>
      </c>
      <c r="I4766" s="74">
        <v>525</v>
      </c>
      <c r="J4766" s="46" t="s">
        <v>1508</v>
      </c>
      <c r="K4766" s="75" t="s">
        <v>1509</v>
      </c>
      <c r="L4766" s="76">
        <f t="shared" si="304"/>
        <v>0</v>
      </c>
      <c r="M4766" s="76"/>
      <c r="N4766" s="76"/>
      <c r="O4766" s="76"/>
      <c r="P4766" s="76"/>
      <c r="Q4766" s="76"/>
      <c r="R4766" s="76"/>
      <c r="S4766" s="76"/>
      <c r="T4766" s="76"/>
      <c r="U4766" s="76"/>
      <c r="V4766" s="76"/>
      <c r="W4766" s="76"/>
      <c r="X4766" s="76"/>
    </row>
    <row r="4767" spans="1:24">
      <c r="A4767" s="135"/>
      <c r="B4767" s="54"/>
      <c r="C4767" s="77"/>
      <c r="D4767" s="77"/>
      <c r="E4767" s="77"/>
      <c r="F4767" s="77"/>
      <c r="G4767" s="77"/>
      <c r="H4767" s="77"/>
      <c r="I4767" s="79"/>
      <c r="J4767" s="54"/>
      <c r="K4767" s="75" t="s">
        <v>1501</v>
      </c>
      <c r="L4767" s="76">
        <f t="shared" si="304"/>
        <v>0</v>
      </c>
      <c r="M4767" s="76"/>
      <c r="N4767" s="76"/>
      <c r="O4767" s="76"/>
      <c r="P4767" s="76"/>
      <c r="Q4767" s="76"/>
      <c r="R4767" s="76"/>
      <c r="S4767" s="76"/>
      <c r="T4767" s="76"/>
      <c r="U4767" s="76"/>
      <c r="V4767" s="76"/>
      <c r="W4767" s="76"/>
      <c r="X4767" s="76"/>
    </row>
    <row r="4768" spans="1:24">
      <c r="A4768" s="135"/>
      <c r="B4768" s="54"/>
      <c r="C4768" s="81"/>
      <c r="D4768" s="81"/>
      <c r="E4768" s="81"/>
      <c r="F4768" s="81"/>
      <c r="G4768" s="81"/>
      <c r="H4768" s="81"/>
      <c r="I4768" s="83"/>
      <c r="J4768" s="80"/>
      <c r="K4768" s="84" t="s">
        <v>1502</v>
      </c>
      <c r="L4768" s="76">
        <f t="shared" si="304"/>
        <v>2</v>
      </c>
      <c r="M4768" s="76"/>
      <c r="N4768" s="76"/>
      <c r="O4768" s="76">
        <v>2</v>
      </c>
      <c r="P4768" s="76"/>
      <c r="Q4768" s="76"/>
      <c r="R4768" s="76"/>
      <c r="S4768" s="76"/>
      <c r="T4768" s="76"/>
      <c r="U4768" s="76"/>
      <c r="V4768" s="76"/>
      <c r="W4768" s="76"/>
      <c r="X4768" s="76"/>
    </row>
    <row r="4769" spans="1:24">
      <c r="A4769" s="135"/>
      <c r="B4769" s="54"/>
      <c r="C4769" s="58" t="s">
        <v>33</v>
      </c>
      <c r="D4769" s="58" t="s">
        <v>7286</v>
      </c>
      <c r="E4769" s="97" t="s">
        <v>7287</v>
      </c>
      <c r="F4769" s="58" t="s">
        <v>7288</v>
      </c>
      <c r="G4769" s="58" t="s">
        <v>7289</v>
      </c>
      <c r="H4769" s="126" t="s">
        <v>3953</v>
      </c>
      <c r="I4769" s="74">
        <v>0</v>
      </c>
      <c r="J4769" s="46" t="s">
        <v>1508</v>
      </c>
      <c r="K4769" s="75" t="s">
        <v>1509</v>
      </c>
      <c r="L4769" s="76">
        <f t="shared" si="304"/>
        <v>0</v>
      </c>
      <c r="M4769" s="76"/>
      <c r="N4769" s="76"/>
      <c r="O4769" s="76"/>
      <c r="P4769" s="76"/>
      <c r="Q4769" s="76"/>
      <c r="R4769" s="76"/>
      <c r="S4769" s="76"/>
      <c r="T4769" s="76"/>
      <c r="U4769" s="76"/>
      <c r="V4769" s="76"/>
      <c r="W4769" s="76"/>
      <c r="X4769" s="76"/>
    </row>
    <row r="4770" spans="1:24">
      <c r="A4770" s="135"/>
      <c r="B4770" s="54"/>
      <c r="C4770" s="77"/>
      <c r="D4770" s="77"/>
      <c r="E4770" s="98"/>
      <c r="F4770" s="77"/>
      <c r="G4770" s="77"/>
      <c r="H4770" s="77"/>
      <c r="I4770" s="79"/>
      <c r="J4770" s="54"/>
      <c r="K4770" s="75" t="s">
        <v>1501</v>
      </c>
      <c r="L4770" s="76">
        <f t="shared" si="304"/>
        <v>0</v>
      </c>
      <c r="M4770" s="76"/>
      <c r="N4770" s="76"/>
      <c r="O4770" s="76"/>
      <c r="P4770" s="76"/>
      <c r="Q4770" s="76"/>
      <c r="R4770" s="76"/>
      <c r="S4770" s="76"/>
      <c r="T4770" s="76"/>
      <c r="U4770" s="76"/>
      <c r="V4770" s="76"/>
      <c r="W4770" s="76"/>
      <c r="X4770" s="76"/>
    </row>
    <row r="4771" spans="1:24">
      <c r="A4771" s="135"/>
      <c r="B4771" s="54"/>
      <c r="C4771" s="81"/>
      <c r="D4771" s="81"/>
      <c r="E4771" s="99"/>
      <c r="F4771" s="81"/>
      <c r="G4771" s="81"/>
      <c r="H4771" s="81"/>
      <c r="I4771" s="83"/>
      <c r="J4771" s="80"/>
      <c r="K4771" s="84" t="s">
        <v>1502</v>
      </c>
      <c r="L4771" s="76">
        <f t="shared" si="304"/>
        <v>2</v>
      </c>
      <c r="M4771" s="76"/>
      <c r="N4771" s="76"/>
      <c r="O4771" s="76">
        <v>2</v>
      </c>
      <c r="P4771" s="76"/>
      <c r="Q4771" s="76"/>
      <c r="R4771" s="76"/>
      <c r="S4771" s="76"/>
      <c r="T4771" s="76"/>
      <c r="U4771" s="76"/>
      <c r="V4771" s="76"/>
      <c r="W4771" s="76"/>
      <c r="X4771" s="76"/>
    </row>
    <row r="4772" spans="1:24">
      <c r="A4772" s="135"/>
      <c r="B4772" s="54"/>
      <c r="C4772" s="58" t="s">
        <v>33</v>
      </c>
      <c r="D4772" s="58" t="s">
        <v>7290</v>
      </c>
      <c r="E4772" s="58" t="s">
        <v>7291</v>
      </c>
      <c r="F4772" s="58" t="s">
        <v>7292</v>
      </c>
      <c r="G4772" s="58" t="s">
        <v>7293</v>
      </c>
      <c r="H4772" s="58" t="s">
        <v>7294</v>
      </c>
      <c r="I4772" s="74">
        <v>121</v>
      </c>
      <c r="J4772" s="46" t="s">
        <v>1508</v>
      </c>
      <c r="K4772" s="75" t="s">
        <v>1509</v>
      </c>
      <c r="L4772" s="76">
        <f t="shared" si="304"/>
        <v>0</v>
      </c>
      <c r="M4772" s="76"/>
      <c r="N4772" s="76"/>
      <c r="O4772" s="76"/>
      <c r="P4772" s="76"/>
      <c r="Q4772" s="76"/>
      <c r="R4772" s="76"/>
      <c r="S4772" s="76"/>
      <c r="T4772" s="76"/>
      <c r="U4772" s="76"/>
      <c r="V4772" s="76"/>
      <c r="W4772" s="76"/>
      <c r="X4772" s="76"/>
    </row>
    <row r="4773" spans="1:24">
      <c r="A4773" s="135"/>
      <c r="B4773" s="54"/>
      <c r="C4773" s="77"/>
      <c r="D4773" s="77"/>
      <c r="E4773" s="77"/>
      <c r="F4773" s="77"/>
      <c r="G4773" s="77"/>
      <c r="H4773" s="77"/>
      <c r="I4773" s="79"/>
      <c r="J4773" s="54"/>
      <c r="K4773" s="75" t="s">
        <v>1501</v>
      </c>
      <c r="L4773" s="76">
        <f t="shared" ref="L4773:L4836" si="305">SUM(M4773:X4773)</f>
        <v>0</v>
      </c>
      <c r="M4773" s="76"/>
      <c r="N4773" s="76"/>
      <c r="O4773" s="76"/>
      <c r="P4773" s="76"/>
      <c r="Q4773" s="76"/>
      <c r="R4773" s="76"/>
      <c r="S4773" s="76"/>
      <c r="T4773" s="76"/>
      <c r="U4773" s="76"/>
      <c r="V4773" s="76"/>
      <c r="W4773" s="76"/>
      <c r="X4773" s="76"/>
    </row>
    <row r="4774" spans="1:24">
      <c r="A4774" s="135"/>
      <c r="B4774" s="54"/>
      <c r="C4774" s="81"/>
      <c r="D4774" s="81"/>
      <c r="E4774" s="81"/>
      <c r="F4774" s="81"/>
      <c r="G4774" s="81"/>
      <c r="H4774" s="81"/>
      <c r="I4774" s="83"/>
      <c r="J4774" s="80"/>
      <c r="K4774" s="84" t="s">
        <v>1502</v>
      </c>
      <c r="L4774" s="76">
        <f t="shared" si="305"/>
        <v>3</v>
      </c>
      <c r="M4774" s="76"/>
      <c r="N4774" s="76"/>
      <c r="O4774" s="76">
        <v>2</v>
      </c>
      <c r="P4774" s="76"/>
      <c r="Q4774" s="76"/>
      <c r="R4774" s="76"/>
      <c r="S4774" s="76">
        <v>1</v>
      </c>
      <c r="T4774" s="76"/>
      <c r="U4774" s="76"/>
      <c r="V4774" s="76"/>
      <c r="W4774" s="76"/>
      <c r="X4774" s="76"/>
    </row>
    <row r="4775" spans="1:24">
      <c r="A4775" s="135"/>
      <c r="B4775" s="54"/>
      <c r="C4775" s="58" t="s">
        <v>33</v>
      </c>
      <c r="D4775" s="58" t="s">
        <v>7295</v>
      </c>
      <c r="E4775" s="58" t="s">
        <v>7296</v>
      </c>
      <c r="F4775" s="58" t="s">
        <v>7297</v>
      </c>
      <c r="G4775" s="58" t="s">
        <v>7298</v>
      </c>
      <c r="H4775" s="126" t="s">
        <v>3953</v>
      </c>
      <c r="I4775" s="74">
        <v>55</v>
      </c>
      <c r="J4775" s="46" t="s">
        <v>1508</v>
      </c>
      <c r="K4775" s="75" t="s">
        <v>1509</v>
      </c>
      <c r="L4775" s="76">
        <f t="shared" si="305"/>
        <v>0</v>
      </c>
      <c r="M4775" s="76"/>
      <c r="N4775" s="76"/>
      <c r="O4775" s="76"/>
      <c r="P4775" s="76"/>
      <c r="Q4775" s="76"/>
      <c r="R4775" s="76"/>
      <c r="S4775" s="76"/>
      <c r="T4775" s="76"/>
      <c r="U4775" s="76"/>
      <c r="V4775" s="76"/>
      <c r="W4775" s="76"/>
      <c r="X4775" s="76"/>
    </row>
    <row r="4776" spans="1:24">
      <c r="A4776" s="135"/>
      <c r="B4776" s="54"/>
      <c r="C4776" s="77"/>
      <c r="D4776" s="77"/>
      <c r="E4776" s="77"/>
      <c r="F4776" s="77"/>
      <c r="G4776" s="77"/>
      <c r="H4776" s="77"/>
      <c r="I4776" s="79"/>
      <c r="J4776" s="54"/>
      <c r="K4776" s="75" t="s">
        <v>1501</v>
      </c>
      <c r="L4776" s="76">
        <f t="shared" si="305"/>
        <v>0</v>
      </c>
      <c r="M4776" s="76"/>
      <c r="N4776" s="76"/>
      <c r="O4776" s="76"/>
      <c r="P4776" s="76"/>
      <c r="Q4776" s="76"/>
      <c r="R4776" s="76"/>
      <c r="S4776" s="76"/>
      <c r="T4776" s="76"/>
      <c r="U4776" s="76"/>
      <c r="V4776" s="76"/>
      <c r="W4776" s="76"/>
      <c r="X4776" s="76"/>
    </row>
    <row r="4777" spans="1:24">
      <c r="A4777" s="135"/>
      <c r="B4777" s="54"/>
      <c r="C4777" s="81"/>
      <c r="D4777" s="81"/>
      <c r="E4777" s="81"/>
      <c r="F4777" s="81"/>
      <c r="G4777" s="81"/>
      <c r="H4777" s="81"/>
      <c r="I4777" s="83"/>
      <c r="J4777" s="80"/>
      <c r="K4777" s="84" t="s">
        <v>1502</v>
      </c>
      <c r="L4777" s="76">
        <f t="shared" si="305"/>
        <v>3</v>
      </c>
      <c r="M4777" s="76">
        <v>1</v>
      </c>
      <c r="N4777" s="76"/>
      <c r="O4777" s="76">
        <v>1</v>
      </c>
      <c r="P4777" s="76"/>
      <c r="Q4777" s="76"/>
      <c r="R4777" s="76"/>
      <c r="S4777" s="76">
        <v>1</v>
      </c>
      <c r="T4777" s="76"/>
      <c r="U4777" s="76"/>
      <c r="V4777" s="76"/>
      <c r="W4777" s="76"/>
      <c r="X4777" s="76"/>
    </row>
    <row r="4778" spans="1:24">
      <c r="A4778" s="135"/>
      <c r="B4778" s="54"/>
      <c r="C4778" s="58" t="s">
        <v>33</v>
      </c>
      <c r="D4778" s="58" t="s">
        <v>7299</v>
      </c>
      <c r="E4778" s="58" t="s">
        <v>7300</v>
      </c>
      <c r="F4778" s="58" t="s">
        <v>7301</v>
      </c>
      <c r="G4778" s="58" t="s">
        <v>7302</v>
      </c>
      <c r="H4778" s="58" t="s">
        <v>7303</v>
      </c>
      <c r="I4778" s="74">
        <v>24</v>
      </c>
      <c r="J4778" s="46" t="s">
        <v>1508</v>
      </c>
      <c r="K4778" s="75" t="s">
        <v>1509</v>
      </c>
      <c r="L4778" s="76">
        <f t="shared" si="305"/>
        <v>0</v>
      </c>
      <c r="M4778" s="76"/>
      <c r="N4778" s="76"/>
      <c r="O4778" s="76"/>
      <c r="P4778" s="76"/>
      <c r="Q4778" s="76"/>
      <c r="R4778" s="76"/>
      <c r="S4778" s="76"/>
      <c r="T4778" s="76"/>
      <c r="U4778" s="76"/>
      <c r="V4778" s="76"/>
      <c r="W4778" s="76"/>
      <c r="X4778" s="76"/>
    </row>
    <row r="4779" spans="1:24">
      <c r="A4779" s="135"/>
      <c r="B4779" s="54"/>
      <c r="C4779" s="77"/>
      <c r="D4779" s="77"/>
      <c r="E4779" s="77"/>
      <c r="F4779" s="77"/>
      <c r="G4779" s="77"/>
      <c r="H4779" s="77"/>
      <c r="I4779" s="79"/>
      <c r="J4779" s="54"/>
      <c r="K4779" s="75" t="s">
        <v>1501</v>
      </c>
      <c r="L4779" s="76">
        <f t="shared" si="305"/>
        <v>0</v>
      </c>
      <c r="M4779" s="76"/>
      <c r="N4779" s="76"/>
      <c r="O4779" s="76"/>
      <c r="P4779" s="76"/>
      <c r="Q4779" s="76"/>
      <c r="R4779" s="76"/>
      <c r="S4779" s="76"/>
      <c r="T4779" s="76"/>
      <c r="U4779" s="76"/>
      <c r="V4779" s="76"/>
      <c r="W4779" s="76"/>
      <c r="X4779" s="76"/>
    </row>
    <row r="4780" spans="1:24">
      <c r="A4780" s="135"/>
      <c r="B4780" s="54"/>
      <c r="C4780" s="81"/>
      <c r="D4780" s="81"/>
      <c r="E4780" s="81"/>
      <c r="F4780" s="81"/>
      <c r="G4780" s="81"/>
      <c r="H4780" s="81"/>
      <c r="I4780" s="83"/>
      <c r="J4780" s="80"/>
      <c r="K4780" s="84" t="s">
        <v>1502</v>
      </c>
      <c r="L4780" s="76">
        <f t="shared" si="305"/>
        <v>2</v>
      </c>
      <c r="M4780" s="76"/>
      <c r="N4780" s="76"/>
      <c r="O4780" s="76">
        <v>2</v>
      </c>
      <c r="P4780" s="76"/>
      <c r="Q4780" s="76"/>
      <c r="R4780" s="76"/>
      <c r="S4780" s="76"/>
      <c r="T4780" s="76"/>
      <c r="U4780" s="76"/>
      <c r="V4780" s="76"/>
      <c r="W4780" s="76"/>
      <c r="X4780" s="76"/>
    </row>
    <row r="4781" spans="1:24">
      <c r="A4781" s="135"/>
      <c r="B4781" s="54"/>
      <c r="C4781" s="58" t="s">
        <v>33</v>
      </c>
      <c r="D4781" s="58" t="s">
        <v>7304</v>
      </c>
      <c r="E4781" s="100" t="s">
        <v>7305</v>
      </c>
      <c r="F4781" s="58" t="s">
        <v>7306</v>
      </c>
      <c r="G4781" s="58" t="s">
        <v>7307</v>
      </c>
      <c r="H4781" s="58" t="s">
        <v>7308</v>
      </c>
      <c r="I4781" s="74">
        <v>535</v>
      </c>
      <c r="J4781" s="46" t="s">
        <v>1508</v>
      </c>
      <c r="K4781" s="75" t="s">
        <v>1509</v>
      </c>
      <c r="L4781" s="76">
        <f t="shared" si="305"/>
        <v>0</v>
      </c>
      <c r="M4781" s="76"/>
      <c r="N4781" s="76"/>
      <c r="O4781" s="76"/>
      <c r="P4781" s="76"/>
      <c r="Q4781" s="76"/>
      <c r="R4781" s="76"/>
      <c r="S4781" s="76"/>
      <c r="T4781" s="76"/>
      <c r="U4781" s="76"/>
      <c r="V4781" s="76"/>
      <c r="W4781" s="76"/>
      <c r="X4781" s="76"/>
    </row>
    <row r="4782" spans="1:24">
      <c r="A4782" s="135"/>
      <c r="B4782" s="54"/>
      <c r="C4782" s="77"/>
      <c r="D4782" s="77"/>
      <c r="E4782" s="101"/>
      <c r="F4782" s="77"/>
      <c r="G4782" s="77"/>
      <c r="H4782" s="77"/>
      <c r="I4782" s="79"/>
      <c r="J4782" s="54"/>
      <c r="K4782" s="75" t="s">
        <v>1501</v>
      </c>
      <c r="L4782" s="76">
        <f t="shared" si="305"/>
        <v>0</v>
      </c>
      <c r="M4782" s="76"/>
      <c r="N4782" s="76"/>
      <c r="O4782" s="76"/>
      <c r="P4782" s="76"/>
      <c r="Q4782" s="76"/>
      <c r="R4782" s="76"/>
      <c r="S4782" s="76"/>
      <c r="T4782" s="76"/>
      <c r="U4782" s="76"/>
      <c r="V4782" s="76"/>
      <c r="W4782" s="76"/>
      <c r="X4782" s="76"/>
    </row>
    <row r="4783" spans="1:24">
      <c r="A4783" s="135"/>
      <c r="B4783" s="54"/>
      <c r="C4783" s="81"/>
      <c r="D4783" s="81"/>
      <c r="E4783" s="102"/>
      <c r="F4783" s="81"/>
      <c r="G4783" s="81"/>
      <c r="H4783" s="81"/>
      <c r="I4783" s="83"/>
      <c r="J4783" s="80"/>
      <c r="K4783" s="84" t="s">
        <v>1502</v>
      </c>
      <c r="L4783" s="76">
        <f t="shared" si="305"/>
        <v>3</v>
      </c>
      <c r="M4783" s="76"/>
      <c r="N4783" s="76"/>
      <c r="O4783" s="76">
        <v>1</v>
      </c>
      <c r="P4783" s="76"/>
      <c r="Q4783" s="76"/>
      <c r="R4783" s="76"/>
      <c r="S4783" s="76">
        <v>2</v>
      </c>
      <c r="T4783" s="76"/>
      <c r="U4783" s="76"/>
      <c r="V4783" s="76"/>
      <c r="W4783" s="76"/>
      <c r="X4783" s="76"/>
    </row>
    <row r="4784" spans="1:24">
      <c r="A4784" s="135"/>
      <c r="B4784" s="54"/>
      <c r="C4784" s="58" t="s">
        <v>33</v>
      </c>
      <c r="D4784" s="58" t="s">
        <v>7309</v>
      </c>
      <c r="E4784" s="100" t="s">
        <v>7310</v>
      </c>
      <c r="F4784" s="58" t="s">
        <v>7311</v>
      </c>
      <c r="G4784" s="58" t="s">
        <v>7312</v>
      </c>
      <c r="H4784" s="58" t="s">
        <v>7313</v>
      </c>
      <c r="I4784" s="74">
        <v>275</v>
      </c>
      <c r="J4784" s="46" t="s">
        <v>1508</v>
      </c>
      <c r="K4784" s="75" t="s">
        <v>1509</v>
      </c>
      <c r="L4784" s="76">
        <f t="shared" si="305"/>
        <v>0</v>
      </c>
      <c r="M4784" s="76"/>
      <c r="N4784" s="76"/>
      <c r="O4784" s="76"/>
      <c r="P4784" s="76"/>
      <c r="Q4784" s="76"/>
      <c r="R4784" s="76"/>
      <c r="S4784" s="76"/>
      <c r="T4784" s="76"/>
      <c r="U4784" s="76"/>
      <c r="V4784" s="76"/>
      <c r="W4784" s="76"/>
      <c r="X4784" s="76"/>
    </row>
    <row r="4785" spans="1:24">
      <c r="A4785" s="135"/>
      <c r="B4785" s="54"/>
      <c r="C4785" s="77"/>
      <c r="D4785" s="77"/>
      <c r="E4785" s="101"/>
      <c r="F4785" s="77"/>
      <c r="G4785" s="77"/>
      <c r="H4785" s="77"/>
      <c r="I4785" s="79"/>
      <c r="J4785" s="54"/>
      <c r="K4785" s="75" t="s">
        <v>1501</v>
      </c>
      <c r="L4785" s="76">
        <f t="shared" si="305"/>
        <v>0</v>
      </c>
      <c r="M4785" s="76"/>
      <c r="N4785" s="76"/>
      <c r="O4785" s="76"/>
      <c r="P4785" s="76"/>
      <c r="Q4785" s="76"/>
      <c r="R4785" s="76"/>
      <c r="S4785" s="76"/>
      <c r="T4785" s="76"/>
      <c r="U4785" s="76"/>
      <c r="V4785" s="76"/>
      <c r="W4785" s="76"/>
      <c r="X4785" s="76"/>
    </row>
    <row r="4786" spans="1:24">
      <c r="A4786" s="135"/>
      <c r="B4786" s="54"/>
      <c r="C4786" s="81"/>
      <c r="D4786" s="81"/>
      <c r="E4786" s="102"/>
      <c r="F4786" s="81"/>
      <c r="G4786" s="81"/>
      <c r="H4786" s="81"/>
      <c r="I4786" s="83"/>
      <c r="J4786" s="80"/>
      <c r="K4786" s="84" t="s">
        <v>1502</v>
      </c>
      <c r="L4786" s="76">
        <f t="shared" si="305"/>
        <v>2</v>
      </c>
      <c r="M4786" s="76"/>
      <c r="N4786" s="76"/>
      <c r="O4786" s="76">
        <v>2</v>
      </c>
      <c r="P4786" s="76"/>
      <c r="Q4786" s="76"/>
      <c r="R4786" s="76"/>
      <c r="S4786" s="76"/>
      <c r="T4786" s="76"/>
      <c r="U4786" s="76"/>
      <c r="V4786" s="76"/>
      <c r="W4786" s="76"/>
      <c r="X4786" s="76"/>
    </row>
    <row r="4787" spans="1:24">
      <c r="A4787" s="135"/>
      <c r="B4787" s="54"/>
      <c r="C4787" s="58" t="s">
        <v>33</v>
      </c>
      <c r="D4787" s="58" t="s">
        <v>7314</v>
      </c>
      <c r="E4787" s="100" t="s">
        <v>7315</v>
      </c>
      <c r="F4787" s="58" t="s">
        <v>7316</v>
      </c>
      <c r="G4787" s="58" t="s">
        <v>7317</v>
      </c>
      <c r="H4787" s="58" t="s">
        <v>7318</v>
      </c>
      <c r="I4787" s="74">
        <v>660</v>
      </c>
      <c r="J4787" s="46" t="s">
        <v>1508</v>
      </c>
      <c r="K4787" s="75" t="s">
        <v>1509</v>
      </c>
      <c r="L4787" s="76">
        <f t="shared" si="305"/>
        <v>0</v>
      </c>
      <c r="M4787" s="76"/>
      <c r="N4787" s="76"/>
      <c r="O4787" s="76"/>
      <c r="P4787" s="76"/>
      <c r="Q4787" s="76"/>
      <c r="R4787" s="76"/>
      <c r="S4787" s="76"/>
      <c r="T4787" s="76"/>
      <c r="U4787" s="76"/>
      <c r="V4787" s="76"/>
      <c r="W4787" s="76"/>
      <c r="X4787" s="76"/>
    </row>
    <row r="4788" spans="1:24">
      <c r="A4788" s="135"/>
      <c r="B4788" s="54"/>
      <c r="C4788" s="77"/>
      <c r="D4788" s="77"/>
      <c r="E4788" s="101"/>
      <c r="F4788" s="77"/>
      <c r="G4788" s="77"/>
      <c r="H4788" s="77"/>
      <c r="I4788" s="79"/>
      <c r="J4788" s="54"/>
      <c r="K4788" s="75" t="s">
        <v>1501</v>
      </c>
      <c r="L4788" s="76">
        <f t="shared" si="305"/>
        <v>0</v>
      </c>
      <c r="M4788" s="76"/>
      <c r="N4788" s="76"/>
      <c r="O4788" s="76"/>
      <c r="P4788" s="76"/>
      <c r="Q4788" s="76"/>
      <c r="R4788" s="76"/>
      <c r="S4788" s="76"/>
      <c r="T4788" s="76"/>
      <c r="U4788" s="76"/>
      <c r="V4788" s="76"/>
      <c r="W4788" s="76"/>
      <c r="X4788" s="76"/>
    </row>
    <row r="4789" spans="1:24">
      <c r="A4789" s="135"/>
      <c r="B4789" s="54"/>
      <c r="C4789" s="81"/>
      <c r="D4789" s="81"/>
      <c r="E4789" s="102"/>
      <c r="F4789" s="81"/>
      <c r="G4789" s="81"/>
      <c r="H4789" s="81"/>
      <c r="I4789" s="83"/>
      <c r="J4789" s="80"/>
      <c r="K4789" s="84" t="s">
        <v>1502</v>
      </c>
      <c r="L4789" s="76">
        <f t="shared" si="305"/>
        <v>4</v>
      </c>
      <c r="M4789" s="76"/>
      <c r="N4789" s="76"/>
      <c r="O4789" s="76">
        <v>4</v>
      </c>
      <c r="P4789" s="76"/>
      <c r="Q4789" s="76"/>
      <c r="R4789" s="76"/>
      <c r="S4789" s="76"/>
      <c r="T4789" s="76"/>
      <c r="U4789" s="76"/>
      <c r="V4789" s="76"/>
      <c r="W4789" s="76"/>
      <c r="X4789" s="76"/>
    </row>
    <row r="4790" spans="1:24">
      <c r="A4790" s="135"/>
      <c r="B4790" s="54"/>
      <c r="C4790" s="58" t="s">
        <v>33</v>
      </c>
      <c r="D4790" s="58" t="s">
        <v>7319</v>
      </c>
      <c r="E4790" s="100" t="s">
        <v>7320</v>
      </c>
      <c r="F4790" s="58" t="s">
        <v>7321</v>
      </c>
      <c r="G4790" s="58" t="s">
        <v>7322</v>
      </c>
      <c r="H4790" s="58" t="s">
        <v>7323</v>
      </c>
      <c r="I4790" s="74">
        <v>322</v>
      </c>
      <c r="J4790" s="46" t="s">
        <v>1508</v>
      </c>
      <c r="K4790" s="75" t="s">
        <v>1509</v>
      </c>
      <c r="L4790" s="76">
        <f t="shared" si="305"/>
        <v>0</v>
      </c>
      <c r="M4790" s="76"/>
      <c r="N4790" s="76"/>
      <c r="O4790" s="76"/>
      <c r="P4790" s="76"/>
      <c r="Q4790" s="76"/>
      <c r="R4790" s="76"/>
      <c r="S4790" s="76"/>
      <c r="T4790" s="76"/>
      <c r="U4790" s="76"/>
      <c r="V4790" s="76"/>
      <c r="W4790" s="76"/>
      <c r="X4790" s="76"/>
    </row>
    <row r="4791" spans="1:24">
      <c r="A4791" s="135"/>
      <c r="B4791" s="54"/>
      <c r="C4791" s="77"/>
      <c r="D4791" s="77"/>
      <c r="E4791" s="101"/>
      <c r="F4791" s="77"/>
      <c r="G4791" s="77"/>
      <c r="H4791" s="77"/>
      <c r="I4791" s="79"/>
      <c r="J4791" s="54"/>
      <c r="K4791" s="75" t="s">
        <v>1501</v>
      </c>
      <c r="L4791" s="76">
        <f t="shared" si="305"/>
        <v>0</v>
      </c>
      <c r="M4791" s="76"/>
      <c r="N4791" s="76"/>
      <c r="O4791" s="76"/>
      <c r="P4791" s="76"/>
      <c r="Q4791" s="76"/>
      <c r="R4791" s="76"/>
      <c r="S4791" s="76"/>
      <c r="T4791" s="76"/>
      <c r="U4791" s="76"/>
      <c r="V4791" s="76"/>
      <c r="W4791" s="76"/>
      <c r="X4791" s="76"/>
    </row>
    <row r="4792" spans="1:24">
      <c r="A4792" s="135"/>
      <c r="B4792" s="54"/>
      <c r="C4792" s="81"/>
      <c r="D4792" s="81"/>
      <c r="E4792" s="102"/>
      <c r="F4792" s="81"/>
      <c r="G4792" s="81"/>
      <c r="H4792" s="81"/>
      <c r="I4792" s="83"/>
      <c r="J4792" s="80"/>
      <c r="K4792" s="84" t="s">
        <v>1502</v>
      </c>
      <c r="L4792" s="76">
        <f t="shared" si="305"/>
        <v>2</v>
      </c>
      <c r="M4792" s="76"/>
      <c r="N4792" s="76"/>
      <c r="O4792" s="76">
        <v>2</v>
      </c>
      <c r="P4792" s="76"/>
      <c r="Q4792" s="76"/>
      <c r="R4792" s="76"/>
      <c r="S4792" s="76"/>
      <c r="T4792" s="76"/>
      <c r="U4792" s="76"/>
      <c r="V4792" s="76"/>
      <c r="W4792" s="76"/>
      <c r="X4792" s="76"/>
    </row>
    <row r="4793" spans="1:24">
      <c r="A4793" s="135"/>
      <c r="B4793" s="54"/>
      <c r="C4793" s="58" t="s">
        <v>33</v>
      </c>
      <c r="D4793" s="58" t="s">
        <v>7324</v>
      </c>
      <c r="E4793" s="100" t="s">
        <v>7325</v>
      </c>
      <c r="F4793" s="58" t="s">
        <v>7326</v>
      </c>
      <c r="G4793" s="58" t="s">
        <v>7327</v>
      </c>
      <c r="H4793" s="58" t="s">
        <v>7328</v>
      </c>
      <c r="I4793" s="74">
        <v>1001</v>
      </c>
      <c r="J4793" s="46" t="s">
        <v>1508</v>
      </c>
      <c r="K4793" s="75" t="s">
        <v>1509</v>
      </c>
      <c r="L4793" s="76">
        <f t="shared" si="305"/>
        <v>0</v>
      </c>
      <c r="M4793" s="76"/>
      <c r="N4793" s="76"/>
      <c r="O4793" s="76"/>
      <c r="P4793" s="76"/>
      <c r="Q4793" s="76"/>
      <c r="R4793" s="76"/>
      <c r="S4793" s="76"/>
      <c r="T4793" s="76"/>
      <c r="U4793" s="76"/>
      <c r="V4793" s="76"/>
      <c r="W4793" s="76"/>
      <c r="X4793" s="76"/>
    </row>
    <row r="4794" spans="1:24">
      <c r="A4794" s="135"/>
      <c r="B4794" s="54"/>
      <c r="C4794" s="77"/>
      <c r="D4794" s="77"/>
      <c r="E4794" s="101"/>
      <c r="F4794" s="77"/>
      <c r="G4794" s="77"/>
      <c r="H4794" s="77"/>
      <c r="I4794" s="79"/>
      <c r="J4794" s="54"/>
      <c r="K4794" s="75" t="s">
        <v>1501</v>
      </c>
      <c r="L4794" s="76">
        <f t="shared" si="305"/>
        <v>0</v>
      </c>
      <c r="M4794" s="76"/>
      <c r="N4794" s="76"/>
      <c r="O4794" s="76"/>
      <c r="P4794" s="76"/>
      <c r="Q4794" s="76"/>
      <c r="R4794" s="76"/>
      <c r="S4794" s="76"/>
      <c r="T4794" s="76"/>
      <c r="U4794" s="76"/>
      <c r="V4794" s="76"/>
      <c r="W4794" s="76"/>
      <c r="X4794" s="76"/>
    </row>
    <row r="4795" spans="1:24">
      <c r="A4795" s="135"/>
      <c r="B4795" s="54"/>
      <c r="C4795" s="81"/>
      <c r="D4795" s="81"/>
      <c r="E4795" s="102"/>
      <c r="F4795" s="81"/>
      <c r="G4795" s="81"/>
      <c r="H4795" s="81"/>
      <c r="I4795" s="83"/>
      <c r="J4795" s="80"/>
      <c r="K4795" s="84" t="s">
        <v>1502</v>
      </c>
      <c r="L4795" s="76">
        <f t="shared" si="305"/>
        <v>2</v>
      </c>
      <c r="M4795" s="76"/>
      <c r="N4795" s="76"/>
      <c r="O4795" s="76">
        <v>1</v>
      </c>
      <c r="P4795" s="76"/>
      <c r="Q4795" s="76"/>
      <c r="R4795" s="76"/>
      <c r="S4795" s="76"/>
      <c r="T4795" s="76">
        <v>1</v>
      </c>
      <c r="U4795" s="76"/>
      <c r="V4795" s="76"/>
      <c r="W4795" s="76"/>
      <c r="X4795" s="76"/>
    </row>
    <row r="4796" spans="1:24">
      <c r="A4796" s="135"/>
      <c r="B4796" s="54"/>
      <c r="C4796" s="58" t="s">
        <v>33</v>
      </c>
      <c r="D4796" s="58" t="s">
        <v>7329</v>
      </c>
      <c r="E4796" s="100" t="s">
        <v>7330</v>
      </c>
      <c r="F4796" s="58" t="s">
        <v>7331</v>
      </c>
      <c r="G4796" s="58" t="s">
        <v>7332</v>
      </c>
      <c r="H4796" s="58" t="s">
        <v>7333</v>
      </c>
      <c r="I4796" s="74">
        <v>267</v>
      </c>
      <c r="J4796" s="46" t="s">
        <v>1508</v>
      </c>
      <c r="K4796" s="75" t="s">
        <v>1509</v>
      </c>
      <c r="L4796" s="76">
        <f t="shared" si="305"/>
        <v>0</v>
      </c>
      <c r="M4796" s="76"/>
      <c r="N4796" s="76"/>
      <c r="O4796" s="76"/>
      <c r="P4796" s="76"/>
      <c r="Q4796" s="76"/>
      <c r="R4796" s="76"/>
      <c r="S4796" s="76"/>
      <c r="T4796" s="76"/>
      <c r="U4796" s="76"/>
      <c r="V4796" s="76"/>
      <c r="W4796" s="76"/>
      <c r="X4796" s="76"/>
    </row>
    <row r="4797" spans="1:24">
      <c r="A4797" s="135"/>
      <c r="B4797" s="54"/>
      <c r="C4797" s="77"/>
      <c r="D4797" s="77"/>
      <c r="E4797" s="101"/>
      <c r="F4797" s="77"/>
      <c r="G4797" s="77"/>
      <c r="H4797" s="77"/>
      <c r="I4797" s="79"/>
      <c r="J4797" s="54"/>
      <c r="K4797" s="75" t="s">
        <v>1501</v>
      </c>
      <c r="L4797" s="76">
        <f t="shared" si="305"/>
        <v>0</v>
      </c>
      <c r="M4797" s="76"/>
      <c r="N4797" s="76"/>
      <c r="O4797" s="76"/>
      <c r="P4797" s="76"/>
      <c r="Q4797" s="76"/>
      <c r="R4797" s="76"/>
      <c r="S4797" s="76"/>
      <c r="T4797" s="76"/>
      <c r="U4797" s="76"/>
      <c r="V4797" s="76"/>
      <c r="W4797" s="76"/>
      <c r="X4797" s="76"/>
    </row>
    <row r="4798" spans="1:24">
      <c r="A4798" s="135"/>
      <c r="B4798" s="54"/>
      <c r="C4798" s="81"/>
      <c r="D4798" s="81"/>
      <c r="E4798" s="102"/>
      <c r="F4798" s="81"/>
      <c r="G4798" s="81"/>
      <c r="H4798" s="81"/>
      <c r="I4798" s="83"/>
      <c r="J4798" s="80"/>
      <c r="K4798" s="84" t="s">
        <v>1502</v>
      </c>
      <c r="L4798" s="76">
        <f t="shared" si="305"/>
        <v>2</v>
      </c>
      <c r="M4798" s="76"/>
      <c r="N4798" s="76"/>
      <c r="O4798" s="76">
        <v>2</v>
      </c>
      <c r="P4798" s="76"/>
      <c r="Q4798" s="76"/>
      <c r="R4798" s="76"/>
      <c r="S4798" s="76"/>
      <c r="T4798" s="76"/>
      <c r="U4798" s="76"/>
      <c r="V4798" s="76"/>
      <c r="W4798" s="76"/>
      <c r="X4798" s="76"/>
    </row>
    <row r="4799" spans="1:24">
      <c r="A4799" s="135"/>
      <c r="B4799" s="54"/>
      <c r="C4799" s="58" t="s">
        <v>33</v>
      </c>
      <c r="D4799" s="58" t="s">
        <v>7334</v>
      </c>
      <c r="E4799" s="100" t="s">
        <v>7335</v>
      </c>
      <c r="F4799" s="58" t="s">
        <v>7336</v>
      </c>
      <c r="G4799" s="58" t="s">
        <v>7337</v>
      </c>
      <c r="H4799" s="58" t="s">
        <v>7338</v>
      </c>
      <c r="I4799" s="74">
        <v>258</v>
      </c>
      <c r="J4799" s="46" t="s">
        <v>1508</v>
      </c>
      <c r="K4799" s="75" t="s">
        <v>1509</v>
      </c>
      <c r="L4799" s="76">
        <f t="shared" si="305"/>
        <v>0</v>
      </c>
      <c r="M4799" s="76"/>
      <c r="N4799" s="76"/>
      <c r="O4799" s="76"/>
      <c r="P4799" s="76"/>
      <c r="Q4799" s="76"/>
      <c r="R4799" s="76"/>
      <c r="S4799" s="76"/>
      <c r="T4799" s="76"/>
      <c r="U4799" s="76"/>
      <c r="V4799" s="76"/>
      <c r="W4799" s="76"/>
      <c r="X4799" s="76"/>
    </row>
    <row r="4800" spans="1:24">
      <c r="A4800" s="135"/>
      <c r="B4800" s="54"/>
      <c r="C4800" s="77"/>
      <c r="D4800" s="77"/>
      <c r="E4800" s="101"/>
      <c r="F4800" s="77"/>
      <c r="G4800" s="77"/>
      <c r="H4800" s="77"/>
      <c r="I4800" s="79"/>
      <c r="J4800" s="54"/>
      <c r="K4800" s="75" t="s">
        <v>1501</v>
      </c>
      <c r="L4800" s="76">
        <f t="shared" si="305"/>
        <v>0</v>
      </c>
      <c r="M4800" s="76"/>
      <c r="N4800" s="76"/>
      <c r="O4800" s="76"/>
      <c r="P4800" s="76"/>
      <c r="Q4800" s="76"/>
      <c r="R4800" s="76"/>
      <c r="S4800" s="76"/>
      <c r="T4800" s="76"/>
      <c r="U4800" s="76"/>
      <c r="V4800" s="76"/>
      <c r="W4800" s="76"/>
      <c r="X4800" s="76"/>
    </row>
    <row r="4801" spans="1:24">
      <c r="A4801" s="135"/>
      <c r="B4801" s="54"/>
      <c r="C4801" s="81"/>
      <c r="D4801" s="81"/>
      <c r="E4801" s="102"/>
      <c r="F4801" s="81"/>
      <c r="G4801" s="81"/>
      <c r="H4801" s="81"/>
      <c r="I4801" s="83"/>
      <c r="J4801" s="80"/>
      <c r="K4801" s="84" t="s">
        <v>1502</v>
      </c>
      <c r="L4801" s="76">
        <f t="shared" si="305"/>
        <v>2</v>
      </c>
      <c r="M4801" s="76"/>
      <c r="N4801" s="76"/>
      <c r="O4801" s="76">
        <v>2</v>
      </c>
      <c r="P4801" s="76"/>
      <c r="Q4801" s="76"/>
      <c r="R4801" s="76"/>
      <c r="S4801" s="76"/>
      <c r="T4801" s="76"/>
      <c r="U4801" s="76"/>
      <c r="V4801" s="76"/>
      <c r="W4801" s="76"/>
      <c r="X4801" s="76"/>
    </row>
    <row r="4802" spans="1:24">
      <c r="A4802" s="135"/>
      <c r="B4802" s="54"/>
      <c r="C4802" s="58" t="s">
        <v>33</v>
      </c>
      <c r="D4802" s="58" t="s">
        <v>7339</v>
      </c>
      <c r="E4802" s="100" t="s">
        <v>7340</v>
      </c>
      <c r="F4802" s="58" t="s">
        <v>7341</v>
      </c>
      <c r="G4802" s="58" t="s">
        <v>7342</v>
      </c>
      <c r="H4802" s="126" t="s">
        <v>3953</v>
      </c>
      <c r="I4802" s="74">
        <v>71</v>
      </c>
      <c r="J4802" s="46" t="s">
        <v>1508</v>
      </c>
      <c r="K4802" s="75" t="s">
        <v>1509</v>
      </c>
      <c r="L4802" s="76">
        <f t="shared" si="305"/>
        <v>0</v>
      </c>
      <c r="M4802" s="76"/>
      <c r="N4802" s="76"/>
      <c r="O4802" s="76"/>
      <c r="P4802" s="76"/>
      <c r="Q4802" s="76"/>
      <c r="R4802" s="76"/>
      <c r="S4802" s="76"/>
      <c r="T4802" s="76"/>
      <c r="U4802" s="76"/>
      <c r="V4802" s="76"/>
      <c r="W4802" s="76"/>
      <c r="X4802" s="76"/>
    </row>
    <row r="4803" spans="1:24">
      <c r="A4803" s="135"/>
      <c r="B4803" s="54"/>
      <c r="C4803" s="77"/>
      <c r="D4803" s="77"/>
      <c r="E4803" s="101"/>
      <c r="F4803" s="77"/>
      <c r="G4803" s="77"/>
      <c r="H4803" s="77"/>
      <c r="I4803" s="79"/>
      <c r="J4803" s="54"/>
      <c r="K4803" s="75" t="s">
        <v>1501</v>
      </c>
      <c r="L4803" s="76">
        <f t="shared" si="305"/>
        <v>0</v>
      </c>
      <c r="M4803" s="76"/>
      <c r="N4803" s="76"/>
      <c r="O4803" s="76"/>
      <c r="P4803" s="76"/>
      <c r="Q4803" s="76"/>
      <c r="R4803" s="76"/>
      <c r="S4803" s="76"/>
      <c r="T4803" s="76"/>
      <c r="U4803" s="76"/>
      <c r="V4803" s="76"/>
      <c r="W4803" s="76"/>
      <c r="X4803" s="76"/>
    </row>
    <row r="4804" spans="1:24">
      <c r="A4804" s="135"/>
      <c r="B4804" s="54"/>
      <c r="C4804" s="81"/>
      <c r="D4804" s="81"/>
      <c r="E4804" s="102"/>
      <c r="F4804" s="81"/>
      <c r="G4804" s="81"/>
      <c r="H4804" s="81"/>
      <c r="I4804" s="83"/>
      <c r="J4804" s="80"/>
      <c r="K4804" s="84" t="s">
        <v>1502</v>
      </c>
      <c r="L4804" s="76">
        <f t="shared" si="305"/>
        <v>2</v>
      </c>
      <c r="M4804" s="76"/>
      <c r="N4804" s="76"/>
      <c r="O4804" s="76">
        <v>2</v>
      </c>
      <c r="P4804" s="76"/>
      <c r="Q4804" s="76"/>
      <c r="R4804" s="76"/>
      <c r="S4804" s="76"/>
      <c r="T4804" s="76"/>
      <c r="U4804" s="76"/>
      <c r="V4804" s="76"/>
      <c r="W4804" s="76"/>
      <c r="X4804" s="76"/>
    </row>
    <row r="4805" spans="1:24">
      <c r="A4805" s="135"/>
      <c r="B4805" s="54"/>
      <c r="C4805" s="58" t="s">
        <v>33</v>
      </c>
      <c r="D4805" s="58" t="s">
        <v>7343</v>
      </c>
      <c r="E4805" s="100" t="s">
        <v>7344</v>
      </c>
      <c r="F4805" s="58" t="s">
        <v>7345</v>
      </c>
      <c r="G4805" s="58" t="s">
        <v>7346</v>
      </c>
      <c r="H4805" s="58" t="s">
        <v>7347</v>
      </c>
      <c r="I4805" s="74">
        <v>602</v>
      </c>
      <c r="J4805" s="46" t="s">
        <v>1508</v>
      </c>
      <c r="K4805" s="75" t="s">
        <v>1509</v>
      </c>
      <c r="L4805" s="76">
        <f t="shared" si="305"/>
        <v>0</v>
      </c>
      <c r="M4805" s="76"/>
      <c r="N4805" s="76"/>
      <c r="O4805" s="76"/>
      <c r="P4805" s="76"/>
      <c r="Q4805" s="76"/>
      <c r="R4805" s="76"/>
      <c r="S4805" s="76"/>
      <c r="T4805" s="76"/>
      <c r="U4805" s="76"/>
      <c r="V4805" s="76"/>
      <c r="W4805" s="76"/>
      <c r="X4805" s="76"/>
    </row>
    <row r="4806" spans="1:24">
      <c r="A4806" s="135"/>
      <c r="B4806" s="54"/>
      <c r="C4806" s="77"/>
      <c r="D4806" s="77"/>
      <c r="E4806" s="101"/>
      <c r="F4806" s="77"/>
      <c r="G4806" s="77"/>
      <c r="H4806" s="77"/>
      <c r="I4806" s="79"/>
      <c r="J4806" s="54"/>
      <c r="K4806" s="75" t="s">
        <v>1501</v>
      </c>
      <c r="L4806" s="76">
        <f t="shared" si="305"/>
        <v>0</v>
      </c>
      <c r="M4806" s="76"/>
      <c r="N4806" s="76"/>
      <c r="O4806" s="76"/>
      <c r="P4806" s="76"/>
      <c r="Q4806" s="76"/>
      <c r="R4806" s="76"/>
      <c r="S4806" s="76"/>
      <c r="T4806" s="76"/>
      <c r="U4806" s="76"/>
      <c r="V4806" s="76"/>
      <c r="W4806" s="76"/>
      <c r="X4806" s="76"/>
    </row>
    <row r="4807" spans="1:24">
      <c r="A4807" s="135"/>
      <c r="B4807" s="54"/>
      <c r="C4807" s="81"/>
      <c r="D4807" s="81"/>
      <c r="E4807" s="102"/>
      <c r="F4807" s="81"/>
      <c r="G4807" s="81"/>
      <c r="H4807" s="81"/>
      <c r="I4807" s="83"/>
      <c r="J4807" s="80"/>
      <c r="K4807" s="84" t="s">
        <v>1502</v>
      </c>
      <c r="L4807" s="76">
        <f t="shared" si="305"/>
        <v>3</v>
      </c>
      <c r="M4807" s="76"/>
      <c r="N4807" s="76"/>
      <c r="O4807" s="76">
        <v>1</v>
      </c>
      <c r="P4807" s="76"/>
      <c r="Q4807" s="76"/>
      <c r="R4807" s="76"/>
      <c r="S4807" s="76">
        <v>2</v>
      </c>
      <c r="T4807" s="76"/>
      <c r="U4807" s="76"/>
      <c r="V4807" s="76"/>
      <c r="W4807" s="76"/>
      <c r="X4807" s="76"/>
    </row>
    <row r="4808" spans="1:24">
      <c r="A4808" s="135"/>
      <c r="B4808" s="54"/>
      <c r="C4808" s="58" t="s">
        <v>33</v>
      </c>
      <c r="D4808" s="58" t="s">
        <v>7348</v>
      </c>
      <c r="E4808" s="100" t="s">
        <v>7349</v>
      </c>
      <c r="F4808" s="58" t="s">
        <v>7350</v>
      </c>
      <c r="G4808" s="58" t="s">
        <v>7351</v>
      </c>
      <c r="H4808" s="58" t="s">
        <v>7352</v>
      </c>
      <c r="I4808" s="74">
        <v>2070</v>
      </c>
      <c r="J4808" s="46" t="s">
        <v>1508</v>
      </c>
      <c r="K4808" s="75" t="s">
        <v>1509</v>
      </c>
      <c r="L4808" s="76">
        <f t="shared" si="305"/>
        <v>0</v>
      </c>
      <c r="M4808" s="76"/>
      <c r="N4808" s="76"/>
      <c r="O4808" s="76"/>
      <c r="P4808" s="76"/>
      <c r="Q4808" s="76"/>
      <c r="R4808" s="76"/>
      <c r="S4808" s="76"/>
      <c r="T4808" s="76"/>
      <c r="U4808" s="76"/>
      <c r="V4808" s="76"/>
      <c r="W4808" s="76"/>
      <c r="X4808" s="76"/>
    </row>
    <row r="4809" spans="1:24">
      <c r="A4809" s="135"/>
      <c r="B4809" s="54"/>
      <c r="C4809" s="77"/>
      <c r="D4809" s="77"/>
      <c r="E4809" s="101"/>
      <c r="F4809" s="77"/>
      <c r="G4809" s="77"/>
      <c r="H4809" s="77"/>
      <c r="I4809" s="79"/>
      <c r="J4809" s="54"/>
      <c r="K4809" s="75" t="s">
        <v>1501</v>
      </c>
      <c r="L4809" s="76">
        <f t="shared" si="305"/>
        <v>0</v>
      </c>
      <c r="M4809" s="76"/>
      <c r="N4809" s="76"/>
      <c r="O4809" s="76"/>
      <c r="P4809" s="76"/>
      <c r="Q4809" s="76"/>
      <c r="R4809" s="76"/>
      <c r="S4809" s="76"/>
      <c r="T4809" s="76"/>
      <c r="U4809" s="76"/>
      <c r="V4809" s="76"/>
      <c r="W4809" s="76"/>
      <c r="X4809" s="76"/>
    </row>
    <row r="4810" spans="1:24">
      <c r="A4810" s="135"/>
      <c r="B4810" s="54"/>
      <c r="C4810" s="81"/>
      <c r="D4810" s="81"/>
      <c r="E4810" s="102"/>
      <c r="F4810" s="81"/>
      <c r="G4810" s="81"/>
      <c r="H4810" s="81"/>
      <c r="I4810" s="83"/>
      <c r="J4810" s="80"/>
      <c r="K4810" s="84" t="s">
        <v>1502</v>
      </c>
      <c r="L4810" s="76">
        <f t="shared" si="305"/>
        <v>6</v>
      </c>
      <c r="M4810" s="76"/>
      <c r="N4810" s="76"/>
      <c r="O4810" s="76"/>
      <c r="P4810" s="76"/>
      <c r="Q4810" s="76"/>
      <c r="R4810" s="76">
        <v>6</v>
      </c>
      <c r="S4810" s="76"/>
      <c r="T4810" s="76"/>
      <c r="U4810" s="76"/>
      <c r="V4810" s="76"/>
      <c r="W4810" s="76"/>
      <c r="X4810" s="76"/>
    </row>
    <row r="4811" spans="1:24">
      <c r="A4811" s="135"/>
      <c r="B4811" s="54"/>
      <c r="C4811" s="58" t="s">
        <v>33</v>
      </c>
      <c r="D4811" s="58" t="s">
        <v>7353</v>
      </c>
      <c r="E4811" s="100" t="s">
        <v>7354</v>
      </c>
      <c r="F4811" s="58" t="s">
        <v>7355</v>
      </c>
      <c r="G4811" s="58" t="s">
        <v>7356</v>
      </c>
      <c r="H4811" s="58" t="s">
        <v>7357</v>
      </c>
      <c r="I4811" s="74">
        <v>516</v>
      </c>
      <c r="J4811" s="46" t="s">
        <v>1508</v>
      </c>
      <c r="K4811" s="75" t="s">
        <v>1509</v>
      </c>
      <c r="L4811" s="76">
        <f t="shared" si="305"/>
        <v>0</v>
      </c>
      <c r="M4811" s="76"/>
      <c r="N4811" s="76"/>
      <c r="O4811" s="76"/>
      <c r="P4811" s="76"/>
      <c r="Q4811" s="76"/>
      <c r="R4811" s="76"/>
      <c r="S4811" s="76"/>
      <c r="T4811" s="76"/>
      <c r="U4811" s="76"/>
      <c r="V4811" s="76"/>
      <c r="W4811" s="76"/>
      <c r="X4811" s="76"/>
    </row>
    <row r="4812" spans="1:24">
      <c r="A4812" s="135"/>
      <c r="B4812" s="54"/>
      <c r="C4812" s="77"/>
      <c r="D4812" s="77"/>
      <c r="E4812" s="101"/>
      <c r="F4812" s="77"/>
      <c r="G4812" s="77"/>
      <c r="H4812" s="77"/>
      <c r="I4812" s="79"/>
      <c r="J4812" s="54"/>
      <c r="K4812" s="75" t="s">
        <v>1501</v>
      </c>
      <c r="L4812" s="76">
        <f t="shared" si="305"/>
        <v>0</v>
      </c>
      <c r="M4812" s="76"/>
      <c r="N4812" s="76"/>
      <c r="O4812" s="76"/>
      <c r="P4812" s="76"/>
      <c r="Q4812" s="76"/>
      <c r="R4812" s="76"/>
      <c r="S4812" s="76"/>
      <c r="T4812" s="76"/>
      <c r="U4812" s="76"/>
      <c r="V4812" s="76"/>
      <c r="W4812" s="76"/>
      <c r="X4812" s="76"/>
    </row>
    <row r="4813" spans="1:24">
      <c r="A4813" s="135"/>
      <c r="B4813" s="54"/>
      <c r="C4813" s="81"/>
      <c r="D4813" s="81"/>
      <c r="E4813" s="102"/>
      <c r="F4813" s="81"/>
      <c r="G4813" s="81"/>
      <c r="H4813" s="81"/>
      <c r="I4813" s="83"/>
      <c r="J4813" s="80"/>
      <c r="K4813" s="84" t="s">
        <v>1502</v>
      </c>
      <c r="L4813" s="76">
        <f t="shared" si="305"/>
        <v>2</v>
      </c>
      <c r="M4813" s="76"/>
      <c r="N4813" s="76"/>
      <c r="O4813" s="76">
        <v>2</v>
      </c>
      <c r="P4813" s="76"/>
      <c r="Q4813" s="76"/>
      <c r="R4813" s="76"/>
      <c r="S4813" s="76"/>
      <c r="T4813" s="76"/>
      <c r="U4813" s="76"/>
      <c r="V4813" s="76"/>
      <c r="W4813" s="76"/>
      <c r="X4813" s="76"/>
    </row>
    <row r="4814" spans="1:24">
      <c r="A4814" s="135"/>
      <c r="B4814" s="54"/>
      <c r="C4814" s="58" t="s">
        <v>33</v>
      </c>
      <c r="D4814" s="58" t="s">
        <v>7358</v>
      </c>
      <c r="E4814" s="100" t="s">
        <v>7359</v>
      </c>
      <c r="F4814" s="58" t="s">
        <v>7360</v>
      </c>
      <c r="G4814" s="58" t="s">
        <v>7361</v>
      </c>
      <c r="H4814" s="58" t="s">
        <v>7362</v>
      </c>
      <c r="I4814" s="74">
        <v>13</v>
      </c>
      <c r="J4814" s="46" t="s">
        <v>1508</v>
      </c>
      <c r="K4814" s="75" t="s">
        <v>1509</v>
      </c>
      <c r="L4814" s="76">
        <f t="shared" si="305"/>
        <v>0</v>
      </c>
      <c r="M4814" s="76"/>
      <c r="N4814" s="76"/>
      <c r="O4814" s="76"/>
      <c r="P4814" s="76"/>
      <c r="Q4814" s="76"/>
      <c r="R4814" s="76"/>
      <c r="S4814" s="76"/>
      <c r="T4814" s="76"/>
      <c r="U4814" s="76"/>
      <c r="V4814" s="76"/>
      <c r="W4814" s="76"/>
      <c r="X4814" s="76"/>
    </row>
    <row r="4815" spans="1:24">
      <c r="A4815" s="135"/>
      <c r="B4815" s="54"/>
      <c r="C4815" s="77"/>
      <c r="D4815" s="77"/>
      <c r="E4815" s="101"/>
      <c r="F4815" s="77"/>
      <c r="G4815" s="77"/>
      <c r="H4815" s="77"/>
      <c r="I4815" s="79"/>
      <c r="J4815" s="54"/>
      <c r="K4815" s="75" t="s">
        <v>1501</v>
      </c>
      <c r="L4815" s="76">
        <f t="shared" si="305"/>
        <v>0</v>
      </c>
      <c r="M4815" s="76"/>
      <c r="N4815" s="76"/>
      <c r="O4815" s="76"/>
      <c r="P4815" s="76"/>
      <c r="Q4815" s="76"/>
      <c r="R4815" s="76"/>
      <c r="S4815" s="76"/>
      <c r="T4815" s="76"/>
      <c r="U4815" s="76"/>
      <c r="V4815" s="76"/>
      <c r="W4815" s="76"/>
      <c r="X4815" s="76"/>
    </row>
    <row r="4816" spans="1:24">
      <c r="A4816" s="135"/>
      <c r="B4816" s="54"/>
      <c r="C4816" s="81"/>
      <c r="D4816" s="81"/>
      <c r="E4816" s="102"/>
      <c r="F4816" s="81"/>
      <c r="G4816" s="81"/>
      <c r="H4816" s="81"/>
      <c r="I4816" s="83"/>
      <c r="J4816" s="80"/>
      <c r="K4816" s="84" t="s">
        <v>1502</v>
      </c>
      <c r="L4816" s="76">
        <f t="shared" si="305"/>
        <v>2</v>
      </c>
      <c r="M4816" s="76"/>
      <c r="N4816" s="76"/>
      <c r="O4816" s="76">
        <v>2</v>
      </c>
      <c r="P4816" s="76"/>
      <c r="Q4816" s="76"/>
      <c r="R4816" s="76"/>
      <c r="S4816" s="76"/>
      <c r="T4816" s="76"/>
      <c r="U4816" s="76"/>
      <c r="V4816" s="76"/>
      <c r="W4816" s="76"/>
      <c r="X4816" s="76"/>
    </row>
    <row r="4817" spans="1:24">
      <c r="A4817" s="135"/>
      <c r="B4817" s="54"/>
      <c r="C4817" s="58" t="s">
        <v>33</v>
      </c>
      <c r="D4817" s="58" t="s">
        <v>7363</v>
      </c>
      <c r="E4817" s="100" t="s">
        <v>7364</v>
      </c>
      <c r="F4817" s="58" t="s">
        <v>7365</v>
      </c>
      <c r="G4817" s="58" t="s">
        <v>7366</v>
      </c>
      <c r="H4817" s="58" t="s">
        <v>7367</v>
      </c>
      <c r="I4817" s="74">
        <v>0</v>
      </c>
      <c r="J4817" s="46" t="s">
        <v>1508</v>
      </c>
      <c r="K4817" s="75" t="s">
        <v>1509</v>
      </c>
      <c r="L4817" s="76">
        <f t="shared" si="305"/>
        <v>0</v>
      </c>
      <c r="M4817" s="76"/>
      <c r="N4817" s="76"/>
      <c r="O4817" s="76"/>
      <c r="P4817" s="76"/>
      <c r="Q4817" s="76"/>
      <c r="R4817" s="76"/>
      <c r="S4817" s="76"/>
      <c r="T4817" s="76"/>
      <c r="U4817" s="76"/>
      <c r="V4817" s="76"/>
      <c r="W4817" s="76"/>
      <c r="X4817" s="76"/>
    </row>
    <row r="4818" spans="1:24">
      <c r="A4818" s="135"/>
      <c r="B4818" s="54"/>
      <c r="C4818" s="77"/>
      <c r="D4818" s="77"/>
      <c r="E4818" s="101"/>
      <c r="F4818" s="77"/>
      <c r="G4818" s="77"/>
      <c r="H4818" s="77"/>
      <c r="I4818" s="79"/>
      <c r="J4818" s="54"/>
      <c r="K4818" s="75" t="s">
        <v>1501</v>
      </c>
      <c r="L4818" s="76">
        <f t="shared" si="305"/>
        <v>0</v>
      </c>
      <c r="M4818" s="76"/>
      <c r="N4818" s="76"/>
      <c r="O4818" s="76"/>
      <c r="P4818" s="76"/>
      <c r="Q4818" s="76"/>
      <c r="R4818" s="76"/>
      <c r="S4818" s="76"/>
      <c r="T4818" s="76"/>
      <c r="U4818" s="76"/>
      <c r="V4818" s="76"/>
      <c r="W4818" s="76"/>
      <c r="X4818" s="76"/>
    </row>
    <row r="4819" spans="1:24">
      <c r="A4819" s="135"/>
      <c r="B4819" s="54"/>
      <c r="C4819" s="81"/>
      <c r="D4819" s="81"/>
      <c r="E4819" s="102"/>
      <c r="F4819" s="81"/>
      <c r="G4819" s="81"/>
      <c r="H4819" s="81"/>
      <c r="I4819" s="83"/>
      <c r="J4819" s="80"/>
      <c r="K4819" s="84" t="s">
        <v>1502</v>
      </c>
      <c r="L4819" s="76">
        <f t="shared" si="305"/>
        <v>2</v>
      </c>
      <c r="M4819" s="76"/>
      <c r="N4819" s="76"/>
      <c r="O4819" s="76">
        <v>2</v>
      </c>
      <c r="P4819" s="76"/>
      <c r="Q4819" s="76"/>
      <c r="R4819" s="76"/>
      <c r="S4819" s="76"/>
      <c r="T4819" s="76"/>
      <c r="U4819" s="76"/>
      <c r="V4819" s="76"/>
      <c r="W4819" s="76"/>
      <c r="X4819" s="76"/>
    </row>
    <row r="4820" spans="1:24">
      <c r="A4820" s="135"/>
      <c r="B4820" s="54"/>
      <c r="C4820" s="58" t="s">
        <v>33</v>
      </c>
      <c r="D4820" s="58" t="s">
        <v>7368</v>
      </c>
      <c r="E4820" s="100" t="s">
        <v>7369</v>
      </c>
      <c r="F4820" s="58" t="s">
        <v>7370</v>
      </c>
      <c r="G4820" s="58" t="s">
        <v>7371</v>
      </c>
      <c r="H4820" s="58" t="s">
        <v>7372</v>
      </c>
      <c r="I4820" s="74">
        <v>0</v>
      </c>
      <c r="J4820" s="46" t="s">
        <v>1508</v>
      </c>
      <c r="K4820" s="75" t="s">
        <v>1509</v>
      </c>
      <c r="L4820" s="76">
        <f t="shared" si="305"/>
        <v>0</v>
      </c>
      <c r="M4820" s="76"/>
      <c r="N4820" s="76"/>
      <c r="O4820" s="76"/>
      <c r="P4820" s="76"/>
      <c r="Q4820" s="76"/>
      <c r="R4820" s="76"/>
      <c r="S4820" s="76"/>
      <c r="T4820" s="76"/>
      <c r="U4820" s="76"/>
      <c r="V4820" s="76"/>
      <c r="W4820" s="76"/>
      <c r="X4820" s="76"/>
    </row>
    <row r="4821" spans="1:24">
      <c r="A4821" s="135"/>
      <c r="B4821" s="54"/>
      <c r="C4821" s="77"/>
      <c r="D4821" s="77"/>
      <c r="E4821" s="101"/>
      <c r="F4821" s="77"/>
      <c r="G4821" s="77"/>
      <c r="H4821" s="77"/>
      <c r="I4821" s="79"/>
      <c r="J4821" s="54"/>
      <c r="K4821" s="75" t="s">
        <v>1501</v>
      </c>
      <c r="L4821" s="76">
        <f t="shared" si="305"/>
        <v>0</v>
      </c>
      <c r="M4821" s="76"/>
      <c r="N4821" s="76"/>
      <c r="O4821" s="76"/>
      <c r="P4821" s="76"/>
      <c r="Q4821" s="76"/>
      <c r="R4821" s="76"/>
      <c r="S4821" s="76"/>
      <c r="T4821" s="76"/>
      <c r="U4821" s="76"/>
      <c r="V4821" s="76"/>
      <c r="W4821" s="76"/>
      <c r="X4821" s="76"/>
    </row>
    <row r="4822" spans="1:24">
      <c r="A4822" s="135"/>
      <c r="B4822" s="54"/>
      <c r="C4822" s="81"/>
      <c r="D4822" s="81"/>
      <c r="E4822" s="102"/>
      <c r="F4822" s="81"/>
      <c r="G4822" s="81"/>
      <c r="H4822" s="81"/>
      <c r="I4822" s="83"/>
      <c r="J4822" s="80"/>
      <c r="K4822" s="84" t="s">
        <v>1502</v>
      </c>
      <c r="L4822" s="76">
        <f t="shared" si="305"/>
        <v>2</v>
      </c>
      <c r="M4822" s="76"/>
      <c r="N4822" s="76"/>
      <c r="O4822" s="76">
        <v>2</v>
      </c>
      <c r="P4822" s="76"/>
      <c r="Q4822" s="76"/>
      <c r="R4822" s="76"/>
      <c r="S4822" s="76"/>
      <c r="T4822" s="76"/>
      <c r="U4822" s="76"/>
      <c r="V4822" s="76"/>
      <c r="W4822" s="76"/>
      <c r="X4822" s="76"/>
    </row>
    <row r="4823" spans="1:24">
      <c r="A4823" s="135"/>
      <c r="B4823" s="54"/>
      <c r="C4823" s="58" t="s">
        <v>33</v>
      </c>
      <c r="D4823" s="58" t="s">
        <v>7373</v>
      </c>
      <c r="E4823" s="100" t="s">
        <v>7374</v>
      </c>
      <c r="F4823" s="58" t="s">
        <v>7375</v>
      </c>
      <c r="G4823" s="58" t="s">
        <v>7376</v>
      </c>
      <c r="H4823" s="58" t="s">
        <v>7377</v>
      </c>
      <c r="I4823" s="74">
        <v>0</v>
      </c>
      <c r="J4823" s="46" t="s">
        <v>1508</v>
      </c>
      <c r="K4823" s="75" t="s">
        <v>1509</v>
      </c>
      <c r="L4823" s="76">
        <f t="shared" si="305"/>
        <v>0</v>
      </c>
      <c r="M4823" s="76"/>
      <c r="N4823" s="76"/>
      <c r="O4823" s="76"/>
      <c r="P4823" s="76"/>
      <c r="Q4823" s="76"/>
      <c r="R4823" s="76"/>
      <c r="S4823" s="76"/>
      <c r="T4823" s="76"/>
      <c r="U4823" s="76"/>
      <c r="V4823" s="76"/>
      <c r="W4823" s="76"/>
      <c r="X4823" s="76"/>
    </row>
    <row r="4824" spans="1:24">
      <c r="A4824" s="135"/>
      <c r="B4824" s="54"/>
      <c r="C4824" s="77"/>
      <c r="D4824" s="77"/>
      <c r="E4824" s="101"/>
      <c r="F4824" s="77"/>
      <c r="G4824" s="77"/>
      <c r="H4824" s="77"/>
      <c r="I4824" s="79"/>
      <c r="J4824" s="54"/>
      <c r="K4824" s="75" t="s">
        <v>1501</v>
      </c>
      <c r="L4824" s="76">
        <f t="shared" si="305"/>
        <v>0</v>
      </c>
      <c r="M4824" s="76"/>
      <c r="N4824" s="76"/>
      <c r="O4824" s="76"/>
      <c r="P4824" s="76"/>
      <c r="Q4824" s="76"/>
      <c r="R4824" s="76"/>
      <c r="S4824" s="76"/>
      <c r="T4824" s="76"/>
      <c r="U4824" s="76"/>
      <c r="V4824" s="76"/>
      <c r="W4824" s="76"/>
      <c r="X4824" s="76"/>
    </row>
    <row r="4825" spans="1:24">
      <c r="A4825" s="135"/>
      <c r="B4825" s="54"/>
      <c r="C4825" s="81"/>
      <c r="D4825" s="81"/>
      <c r="E4825" s="102"/>
      <c r="F4825" s="81"/>
      <c r="G4825" s="81"/>
      <c r="H4825" s="81"/>
      <c r="I4825" s="83"/>
      <c r="J4825" s="80"/>
      <c r="K4825" s="84" t="s">
        <v>1502</v>
      </c>
      <c r="L4825" s="76">
        <f t="shared" si="305"/>
        <v>2</v>
      </c>
      <c r="M4825" s="76"/>
      <c r="N4825" s="76"/>
      <c r="O4825" s="76">
        <v>2</v>
      </c>
      <c r="P4825" s="76"/>
      <c r="Q4825" s="76"/>
      <c r="R4825" s="76"/>
      <c r="S4825" s="76"/>
      <c r="T4825" s="76"/>
      <c r="U4825" s="76"/>
      <c r="V4825" s="76"/>
      <c r="W4825" s="76"/>
      <c r="X4825" s="76"/>
    </row>
    <row r="4826" spans="1:24">
      <c r="A4826" s="135"/>
      <c r="B4826" s="54"/>
      <c r="C4826" s="94" t="s">
        <v>35</v>
      </c>
      <c r="D4826" s="58" t="s">
        <v>7378</v>
      </c>
      <c r="E4826" s="100" t="s">
        <v>7379</v>
      </c>
      <c r="F4826" s="58" t="s">
        <v>7380</v>
      </c>
      <c r="G4826" s="58" t="s">
        <v>7381</v>
      </c>
      <c r="H4826" s="58" t="s">
        <v>7382</v>
      </c>
      <c r="I4826" s="74">
        <v>202</v>
      </c>
      <c r="J4826" s="46" t="s">
        <v>1508</v>
      </c>
      <c r="K4826" s="75" t="s">
        <v>1509</v>
      </c>
      <c r="L4826" s="76">
        <f t="shared" si="305"/>
        <v>0</v>
      </c>
      <c r="M4826" s="76"/>
      <c r="N4826" s="76"/>
      <c r="O4826" s="76"/>
      <c r="P4826" s="76"/>
      <c r="Q4826" s="76"/>
      <c r="R4826" s="76"/>
      <c r="S4826" s="76"/>
      <c r="T4826" s="76"/>
      <c r="U4826" s="76"/>
      <c r="V4826" s="76"/>
      <c r="W4826" s="76"/>
      <c r="X4826" s="76"/>
    </row>
    <row r="4827" spans="1:24">
      <c r="A4827" s="135"/>
      <c r="B4827" s="54"/>
      <c r="C4827" s="476"/>
      <c r="D4827" s="77"/>
      <c r="E4827" s="101"/>
      <c r="F4827" s="77"/>
      <c r="G4827" s="77"/>
      <c r="H4827" s="77"/>
      <c r="I4827" s="79"/>
      <c r="J4827" s="54"/>
      <c r="K4827" s="75" t="s">
        <v>1501</v>
      </c>
      <c r="L4827" s="76">
        <f t="shared" si="305"/>
        <v>0</v>
      </c>
      <c r="M4827" s="76"/>
      <c r="N4827" s="76"/>
      <c r="O4827" s="76"/>
      <c r="P4827" s="76"/>
      <c r="Q4827" s="76"/>
      <c r="R4827" s="76"/>
      <c r="S4827" s="76"/>
      <c r="T4827" s="76"/>
      <c r="U4827" s="76"/>
      <c r="V4827" s="76"/>
      <c r="W4827" s="76"/>
      <c r="X4827" s="76"/>
    </row>
    <row r="4828" spans="1:24">
      <c r="A4828" s="135"/>
      <c r="B4828" s="54"/>
      <c r="C4828" s="477"/>
      <c r="D4828" s="81"/>
      <c r="E4828" s="102"/>
      <c r="F4828" s="81"/>
      <c r="G4828" s="81"/>
      <c r="H4828" s="81"/>
      <c r="I4828" s="83"/>
      <c r="J4828" s="80"/>
      <c r="K4828" s="84" t="s">
        <v>1502</v>
      </c>
      <c r="L4828" s="76">
        <f t="shared" si="305"/>
        <v>3</v>
      </c>
      <c r="M4828" s="76"/>
      <c r="N4828" s="76"/>
      <c r="O4828" s="76">
        <v>3</v>
      </c>
      <c r="P4828" s="76"/>
      <c r="Q4828" s="76"/>
      <c r="R4828" s="76"/>
      <c r="S4828" s="76"/>
      <c r="T4828" s="76"/>
      <c r="U4828" s="76"/>
      <c r="V4828" s="76"/>
      <c r="W4828" s="76"/>
      <c r="X4828" s="76"/>
    </row>
    <row r="4829" spans="1:24">
      <c r="A4829" s="135"/>
      <c r="B4829" s="54"/>
      <c r="C4829" s="58" t="s">
        <v>33</v>
      </c>
      <c r="D4829" s="58" t="s">
        <v>7383</v>
      </c>
      <c r="E4829" s="100" t="s">
        <v>7384</v>
      </c>
      <c r="F4829" s="58" t="s">
        <v>7385</v>
      </c>
      <c r="G4829" s="58" t="s">
        <v>7386</v>
      </c>
      <c r="H4829" s="58" t="s">
        <v>7387</v>
      </c>
      <c r="I4829" s="74">
        <v>1146</v>
      </c>
      <c r="J4829" s="46" t="s">
        <v>1508</v>
      </c>
      <c r="K4829" s="75" t="s">
        <v>1509</v>
      </c>
      <c r="L4829" s="76">
        <f t="shared" si="305"/>
        <v>0</v>
      </c>
      <c r="M4829" s="76"/>
      <c r="N4829" s="76"/>
      <c r="O4829" s="76"/>
      <c r="P4829" s="76"/>
      <c r="Q4829" s="76"/>
      <c r="R4829" s="76"/>
      <c r="S4829" s="76"/>
      <c r="T4829" s="76"/>
      <c r="U4829" s="76"/>
      <c r="V4829" s="76"/>
      <c r="W4829" s="76"/>
      <c r="X4829" s="76"/>
    </row>
    <row r="4830" spans="1:24">
      <c r="A4830" s="135"/>
      <c r="B4830" s="54"/>
      <c r="C4830" s="77"/>
      <c r="D4830" s="77"/>
      <c r="E4830" s="101"/>
      <c r="F4830" s="77"/>
      <c r="G4830" s="77"/>
      <c r="H4830" s="77"/>
      <c r="I4830" s="79"/>
      <c r="J4830" s="54"/>
      <c r="K4830" s="75" t="s">
        <v>1501</v>
      </c>
      <c r="L4830" s="76">
        <f t="shared" si="305"/>
        <v>0</v>
      </c>
      <c r="M4830" s="76"/>
      <c r="N4830" s="76"/>
      <c r="O4830" s="76"/>
      <c r="P4830" s="76"/>
      <c r="Q4830" s="76"/>
      <c r="R4830" s="76"/>
      <c r="S4830" s="76"/>
      <c r="T4830" s="76"/>
      <c r="U4830" s="76"/>
      <c r="V4830" s="76"/>
      <c r="W4830" s="76"/>
      <c r="X4830" s="76"/>
    </row>
    <row r="4831" spans="1:24">
      <c r="A4831" s="135"/>
      <c r="B4831" s="54"/>
      <c r="C4831" s="81"/>
      <c r="D4831" s="81"/>
      <c r="E4831" s="102"/>
      <c r="F4831" s="81"/>
      <c r="G4831" s="81"/>
      <c r="H4831" s="81"/>
      <c r="I4831" s="83"/>
      <c r="J4831" s="80"/>
      <c r="K4831" s="84" t="s">
        <v>1502</v>
      </c>
      <c r="L4831" s="76">
        <f t="shared" si="305"/>
        <v>2</v>
      </c>
      <c r="M4831" s="76"/>
      <c r="N4831" s="76"/>
      <c r="O4831" s="76">
        <v>2</v>
      </c>
      <c r="P4831" s="76"/>
      <c r="Q4831" s="76"/>
      <c r="R4831" s="76"/>
      <c r="S4831" s="76"/>
      <c r="T4831" s="76"/>
      <c r="U4831" s="76"/>
      <c r="V4831" s="76"/>
      <c r="W4831" s="76"/>
      <c r="X4831" s="76"/>
    </row>
    <row r="4832" spans="1:24">
      <c r="A4832" s="135"/>
      <c r="B4832" s="54"/>
      <c r="C4832" s="58" t="s">
        <v>33</v>
      </c>
      <c r="D4832" s="58" t="s">
        <v>7388</v>
      </c>
      <c r="E4832" s="100" t="s">
        <v>7389</v>
      </c>
      <c r="F4832" s="58" t="s">
        <v>7390</v>
      </c>
      <c r="G4832" s="58" t="s">
        <v>7391</v>
      </c>
      <c r="H4832" s="126" t="s">
        <v>3953</v>
      </c>
      <c r="I4832" s="74">
        <v>0</v>
      </c>
      <c r="J4832" s="46" t="s">
        <v>1508</v>
      </c>
      <c r="K4832" s="75" t="s">
        <v>1509</v>
      </c>
      <c r="L4832" s="76">
        <f t="shared" si="305"/>
        <v>0</v>
      </c>
      <c r="M4832" s="76"/>
      <c r="N4832" s="76"/>
      <c r="O4832" s="76"/>
      <c r="P4832" s="76"/>
      <c r="Q4832" s="76"/>
      <c r="R4832" s="76"/>
      <c r="S4832" s="76"/>
      <c r="T4832" s="76"/>
      <c r="U4832" s="76"/>
      <c r="V4832" s="76"/>
      <c r="W4832" s="76"/>
      <c r="X4832" s="76"/>
    </row>
    <row r="4833" spans="1:24">
      <c r="A4833" s="135"/>
      <c r="B4833" s="54"/>
      <c r="C4833" s="77"/>
      <c r="D4833" s="77"/>
      <c r="E4833" s="101"/>
      <c r="F4833" s="77"/>
      <c r="G4833" s="77"/>
      <c r="H4833" s="77"/>
      <c r="I4833" s="79"/>
      <c r="J4833" s="54"/>
      <c r="K4833" s="75" t="s">
        <v>1501</v>
      </c>
      <c r="L4833" s="76">
        <f t="shared" si="305"/>
        <v>0</v>
      </c>
      <c r="M4833" s="76"/>
      <c r="N4833" s="76"/>
      <c r="O4833" s="76"/>
      <c r="P4833" s="76"/>
      <c r="Q4833" s="76"/>
      <c r="R4833" s="76"/>
      <c r="S4833" s="76"/>
      <c r="T4833" s="76"/>
      <c r="U4833" s="76"/>
      <c r="V4833" s="76"/>
      <c r="W4833" s="76"/>
      <c r="X4833" s="76"/>
    </row>
    <row r="4834" spans="1:24">
      <c r="A4834" s="135"/>
      <c r="B4834" s="54"/>
      <c r="C4834" s="81"/>
      <c r="D4834" s="81"/>
      <c r="E4834" s="102"/>
      <c r="F4834" s="81"/>
      <c r="G4834" s="81"/>
      <c r="H4834" s="81"/>
      <c r="I4834" s="83"/>
      <c r="J4834" s="80"/>
      <c r="K4834" s="84" t="s">
        <v>1502</v>
      </c>
      <c r="L4834" s="76">
        <f t="shared" si="305"/>
        <v>3</v>
      </c>
      <c r="M4834" s="76"/>
      <c r="N4834" s="76"/>
      <c r="O4834" s="76">
        <v>2</v>
      </c>
      <c r="P4834" s="76"/>
      <c r="Q4834" s="76"/>
      <c r="R4834" s="76"/>
      <c r="S4834" s="76">
        <v>1</v>
      </c>
      <c r="T4834" s="76"/>
      <c r="U4834" s="76"/>
      <c r="V4834" s="76"/>
      <c r="W4834" s="76"/>
      <c r="X4834" s="76"/>
    </row>
    <row r="4835" spans="1:24">
      <c r="A4835" s="135"/>
      <c r="B4835" s="54"/>
      <c r="C4835" s="58" t="s">
        <v>33</v>
      </c>
      <c r="D4835" s="58" t="s">
        <v>7392</v>
      </c>
      <c r="E4835" s="100" t="s">
        <v>7393</v>
      </c>
      <c r="F4835" s="58" t="s">
        <v>7394</v>
      </c>
      <c r="G4835" s="58" t="s">
        <v>7395</v>
      </c>
      <c r="H4835" s="58" t="s">
        <v>7396</v>
      </c>
      <c r="I4835" s="74">
        <v>0</v>
      </c>
      <c r="J4835" s="46" t="s">
        <v>1508</v>
      </c>
      <c r="K4835" s="75" t="s">
        <v>1509</v>
      </c>
      <c r="L4835" s="76">
        <f t="shared" si="305"/>
        <v>0</v>
      </c>
      <c r="M4835" s="76"/>
      <c r="N4835" s="76"/>
      <c r="O4835" s="76"/>
      <c r="P4835" s="76"/>
      <c r="Q4835" s="76"/>
      <c r="R4835" s="76"/>
      <c r="S4835" s="76"/>
      <c r="T4835" s="76"/>
      <c r="U4835" s="76"/>
      <c r="V4835" s="76"/>
      <c r="W4835" s="76"/>
      <c r="X4835" s="76"/>
    </row>
    <row r="4836" spans="1:24">
      <c r="A4836" s="135"/>
      <c r="B4836" s="54"/>
      <c r="C4836" s="77"/>
      <c r="D4836" s="77"/>
      <c r="E4836" s="101"/>
      <c r="F4836" s="77"/>
      <c r="G4836" s="77"/>
      <c r="H4836" s="77"/>
      <c r="I4836" s="79"/>
      <c r="J4836" s="54"/>
      <c r="K4836" s="75" t="s">
        <v>1501</v>
      </c>
      <c r="L4836" s="76">
        <f t="shared" si="305"/>
        <v>0</v>
      </c>
      <c r="M4836" s="76"/>
      <c r="N4836" s="76"/>
      <c r="O4836" s="76"/>
      <c r="P4836" s="76"/>
      <c r="Q4836" s="76"/>
      <c r="R4836" s="76"/>
      <c r="S4836" s="76"/>
      <c r="T4836" s="76"/>
      <c r="U4836" s="76"/>
      <c r="V4836" s="76"/>
      <c r="W4836" s="76"/>
      <c r="X4836" s="76"/>
    </row>
    <row r="4837" spans="1:24">
      <c r="A4837" s="135"/>
      <c r="B4837" s="54"/>
      <c r="C4837" s="81"/>
      <c r="D4837" s="81"/>
      <c r="E4837" s="102"/>
      <c r="F4837" s="81"/>
      <c r="G4837" s="81"/>
      <c r="H4837" s="81"/>
      <c r="I4837" s="83"/>
      <c r="J4837" s="80"/>
      <c r="K4837" s="84" t="s">
        <v>1502</v>
      </c>
      <c r="L4837" s="76">
        <f t="shared" ref="L4837:L4900" si="306">SUM(M4837:X4837)</f>
        <v>2</v>
      </c>
      <c r="M4837" s="76"/>
      <c r="N4837" s="76"/>
      <c r="O4837" s="76">
        <v>2</v>
      </c>
      <c r="P4837" s="76"/>
      <c r="Q4837" s="76"/>
      <c r="R4837" s="76"/>
      <c r="S4837" s="76"/>
      <c r="T4837" s="76"/>
      <c r="U4837" s="76"/>
      <c r="V4837" s="76"/>
      <c r="W4837" s="76"/>
      <c r="X4837" s="76"/>
    </row>
    <row r="4838" spans="1:24">
      <c r="A4838" s="135"/>
      <c r="B4838" s="54"/>
      <c r="C4838" s="58" t="s">
        <v>33</v>
      </c>
      <c r="D4838" s="58" t="s">
        <v>7397</v>
      </c>
      <c r="E4838" s="100" t="s">
        <v>7398</v>
      </c>
      <c r="F4838" s="58" t="s">
        <v>7399</v>
      </c>
      <c r="G4838" s="58" t="s">
        <v>7400</v>
      </c>
      <c r="H4838" s="58" t="s">
        <v>7401</v>
      </c>
      <c r="I4838" s="74">
        <v>646</v>
      </c>
      <c r="J4838" s="46" t="s">
        <v>1508</v>
      </c>
      <c r="K4838" s="75" t="s">
        <v>1509</v>
      </c>
      <c r="L4838" s="76">
        <f t="shared" si="306"/>
        <v>0</v>
      </c>
      <c r="M4838" s="76"/>
      <c r="N4838" s="76"/>
      <c r="O4838" s="76"/>
      <c r="P4838" s="76"/>
      <c r="Q4838" s="76"/>
      <c r="R4838" s="76"/>
      <c r="S4838" s="76"/>
      <c r="T4838" s="76"/>
      <c r="U4838" s="76"/>
      <c r="V4838" s="76"/>
      <c r="W4838" s="76"/>
      <c r="X4838" s="76"/>
    </row>
    <row r="4839" spans="1:24">
      <c r="A4839" s="135"/>
      <c r="B4839" s="54"/>
      <c r="C4839" s="77"/>
      <c r="D4839" s="77"/>
      <c r="E4839" s="101"/>
      <c r="F4839" s="77"/>
      <c r="G4839" s="77"/>
      <c r="H4839" s="77"/>
      <c r="I4839" s="79"/>
      <c r="J4839" s="54"/>
      <c r="K4839" s="75" t="s">
        <v>1501</v>
      </c>
      <c r="L4839" s="76">
        <f t="shared" si="306"/>
        <v>0</v>
      </c>
      <c r="M4839" s="76"/>
      <c r="N4839" s="76"/>
      <c r="O4839" s="76"/>
      <c r="P4839" s="76"/>
      <c r="Q4839" s="76"/>
      <c r="R4839" s="76"/>
      <c r="S4839" s="76"/>
      <c r="T4839" s="76"/>
      <c r="U4839" s="76"/>
      <c r="V4839" s="76"/>
      <c r="W4839" s="76"/>
      <c r="X4839" s="76"/>
    </row>
    <row r="4840" spans="1:24">
      <c r="A4840" s="135"/>
      <c r="B4840" s="54"/>
      <c r="C4840" s="81"/>
      <c r="D4840" s="81"/>
      <c r="E4840" s="102"/>
      <c r="F4840" s="81"/>
      <c r="G4840" s="81"/>
      <c r="H4840" s="81"/>
      <c r="I4840" s="83"/>
      <c r="J4840" s="80"/>
      <c r="K4840" s="84" t="s">
        <v>1502</v>
      </c>
      <c r="L4840" s="76">
        <f t="shared" si="306"/>
        <v>2</v>
      </c>
      <c r="M4840" s="76"/>
      <c r="N4840" s="76"/>
      <c r="O4840" s="76">
        <v>2</v>
      </c>
      <c r="P4840" s="76"/>
      <c r="Q4840" s="76"/>
      <c r="R4840" s="76"/>
      <c r="S4840" s="76"/>
      <c r="T4840" s="76"/>
      <c r="U4840" s="76"/>
      <c r="V4840" s="76"/>
      <c r="W4840" s="76"/>
      <c r="X4840" s="76"/>
    </row>
    <row r="4841" spans="1:24">
      <c r="A4841" s="135"/>
      <c r="B4841" s="54"/>
      <c r="C4841" s="58" t="s">
        <v>33</v>
      </c>
      <c r="D4841" s="58" t="s">
        <v>7402</v>
      </c>
      <c r="E4841" s="100" t="s">
        <v>7403</v>
      </c>
      <c r="F4841" s="58" t="s">
        <v>7404</v>
      </c>
      <c r="G4841" s="58" t="s">
        <v>7405</v>
      </c>
      <c r="H4841" s="58" t="s">
        <v>7406</v>
      </c>
      <c r="I4841" s="74">
        <v>471</v>
      </c>
      <c r="J4841" s="46" t="s">
        <v>1508</v>
      </c>
      <c r="K4841" s="75" t="s">
        <v>1509</v>
      </c>
      <c r="L4841" s="76">
        <f t="shared" si="306"/>
        <v>0</v>
      </c>
      <c r="M4841" s="76"/>
      <c r="N4841" s="76"/>
      <c r="O4841" s="76"/>
      <c r="P4841" s="76"/>
      <c r="Q4841" s="76"/>
      <c r="R4841" s="76"/>
      <c r="S4841" s="76"/>
      <c r="T4841" s="76"/>
      <c r="U4841" s="76"/>
      <c r="V4841" s="76"/>
      <c r="W4841" s="76"/>
      <c r="X4841" s="76"/>
    </row>
    <row r="4842" spans="1:24">
      <c r="A4842" s="135"/>
      <c r="B4842" s="54"/>
      <c r="C4842" s="77"/>
      <c r="D4842" s="77"/>
      <c r="E4842" s="101"/>
      <c r="F4842" s="77"/>
      <c r="G4842" s="77"/>
      <c r="H4842" s="77"/>
      <c r="I4842" s="79"/>
      <c r="J4842" s="54"/>
      <c r="K4842" s="75" t="s">
        <v>1501</v>
      </c>
      <c r="L4842" s="76">
        <f t="shared" si="306"/>
        <v>0</v>
      </c>
      <c r="M4842" s="76"/>
      <c r="N4842" s="76"/>
      <c r="O4842" s="76"/>
      <c r="P4842" s="76"/>
      <c r="Q4842" s="76"/>
      <c r="R4842" s="76"/>
      <c r="S4842" s="76"/>
      <c r="T4842" s="76"/>
      <c r="U4842" s="76"/>
      <c r="V4842" s="76"/>
      <c r="W4842" s="76"/>
      <c r="X4842" s="76"/>
    </row>
    <row r="4843" spans="1:24">
      <c r="A4843" s="135"/>
      <c r="B4843" s="54"/>
      <c r="C4843" s="81"/>
      <c r="D4843" s="81"/>
      <c r="E4843" s="102"/>
      <c r="F4843" s="81"/>
      <c r="G4843" s="81"/>
      <c r="H4843" s="81"/>
      <c r="I4843" s="83"/>
      <c r="J4843" s="80"/>
      <c r="K4843" s="84" t="s">
        <v>1502</v>
      </c>
      <c r="L4843" s="76">
        <f t="shared" si="306"/>
        <v>2</v>
      </c>
      <c r="M4843" s="76"/>
      <c r="N4843" s="76"/>
      <c r="O4843" s="76">
        <v>2</v>
      </c>
      <c r="P4843" s="76"/>
      <c r="Q4843" s="76"/>
      <c r="R4843" s="76"/>
      <c r="S4843" s="76"/>
      <c r="T4843" s="76"/>
      <c r="U4843" s="76"/>
      <c r="V4843" s="76"/>
      <c r="W4843" s="76"/>
      <c r="X4843" s="76"/>
    </row>
    <row r="4844" spans="1:24">
      <c r="A4844" s="135"/>
      <c r="B4844" s="54"/>
      <c r="C4844" s="58" t="s">
        <v>33</v>
      </c>
      <c r="D4844" s="58" t="s">
        <v>7407</v>
      </c>
      <c r="E4844" s="100" t="s">
        <v>7408</v>
      </c>
      <c r="F4844" s="58" t="s">
        <v>7409</v>
      </c>
      <c r="G4844" s="58" t="s">
        <v>7410</v>
      </c>
      <c r="H4844" s="58" t="s">
        <v>7411</v>
      </c>
      <c r="I4844" s="74">
        <v>11</v>
      </c>
      <c r="J4844" s="46" t="s">
        <v>1508</v>
      </c>
      <c r="K4844" s="75" t="s">
        <v>1509</v>
      </c>
      <c r="L4844" s="76">
        <f t="shared" si="306"/>
        <v>0</v>
      </c>
      <c r="M4844" s="76"/>
      <c r="N4844" s="76"/>
      <c r="O4844" s="76"/>
      <c r="P4844" s="76"/>
      <c r="Q4844" s="76"/>
      <c r="R4844" s="76"/>
      <c r="S4844" s="76"/>
      <c r="T4844" s="76"/>
      <c r="U4844" s="76"/>
      <c r="V4844" s="76"/>
      <c r="W4844" s="76"/>
      <c r="X4844" s="76"/>
    </row>
    <row r="4845" spans="1:24">
      <c r="A4845" s="135"/>
      <c r="B4845" s="54"/>
      <c r="C4845" s="77"/>
      <c r="D4845" s="77"/>
      <c r="E4845" s="101"/>
      <c r="F4845" s="77"/>
      <c r="G4845" s="77"/>
      <c r="H4845" s="77"/>
      <c r="I4845" s="79"/>
      <c r="J4845" s="54"/>
      <c r="K4845" s="75" t="s">
        <v>1501</v>
      </c>
      <c r="L4845" s="76">
        <f t="shared" si="306"/>
        <v>0</v>
      </c>
      <c r="M4845" s="76"/>
      <c r="N4845" s="76"/>
      <c r="O4845" s="76"/>
      <c r="P4845" s="76"/>
      <c r="Q4845" s="76"/>
      <c r="R4845" s="76"/>
      <c r="S4845" s="76"/>
      <c r="T4845" s="76"/>
      <c r="U4845" s="76"/>
      <c r="V4845" s="76"/>
      <c r="W4845" s="76"/>
      <c r="X4845" s="76"/>
    </row>
    <row r="4846" spans="1:24">
      <c r="A4846" s="135"/>
      <c r="B4846" s="54"/>
      <c r="C4846" s="81"/>
      <c r="D4846" s="81"/>
      <c r="E4846" s="102"/>
      <c r="F4846" s="81"/>
      <c r="G4846" s="81"/>
      <c r="H4846" s="81"/>
      <c r="I4846" s="83"/>
      <c r="J4846" s="80"/>
      <c r="K4846" s="84" t="s">
        <v>1502</v>
      </c>
      <c r="L4846" s="76">
        <f t="shared" si="306"/>
        <v>2</v>
      </c>
      <c r="M4846" s="76"/>
      <c r="N4846" s="76"/>
      <c r="O4846" s="76">
        <v>2</v>
      </c>
      <c r="P4846" s="76"/>
      <c r="Q4846" s="76"/>
      <c r="R4846" s="76"/>
      <c r="S4846" s="76"/>
      <c r="T4846" s="76"/>
      <c r="U4846" s="76"/>
      <c r="V4846" s="76"/>
      <c r="W4846" s="76"/>
      <c r="X4846" s="76"/>
    </row>
    <row r="4847" spans="1:24">
      <c r="A4847" s="135"/>
      <c r="B4847" s="54"/>
      <c r="C4847" s="58" t="s">
        <v>33</v>
      </c>
      <c r="D4847" s="58" t="s">
        <v>7412</v>
      </c>
      <c r="E4847" s="100" t="s">
        <v>7413</v>
      </c>
      <c r="F4847" s="58" t="s">
        <v>7414</v>
      </c>
      <c r="G4847" s="58" t="s">
        <v>7415</v>
      </c>
      <c r="H4847" s="58" t="s">
        <v>7416</v>
      </c>
      <c r="I4847" s="74">
        <v>107</v>
      </c>
      <c r="J4847" s="46" t="s">
        <v>1508</v>
      </c>
      <c r="K4847" s="75" t="s">
        <v>1509</v>
      </c>
      <c r="L4847" s="76">
        <f t="shared" si="306"/>
        <v>0</v>
      </c>
      <c r="M4847" s="76"/>
      <c r="N4847" s="76"/>
      <c r="O4847" s="76"/>
      <c r="P4847" s="76"/>
      <c r="Q4847" s="76"/>
      <c r="R4847" s="76"/>
      <c r="S4847" s="76"/>
      <c r="T4847" s="76"/>
      <c r="U4847" s="76"/>
      <c r="V4847" s="76"/>
      <c r="W4847" s="76"/>
      <c r="X4847" s="76"/>
    </row>
    <row r="4848" spans="1:24">
      <c r="A4848" s="135"/>
      <c r="B4848" s="54"/>
      <c r="C4848" s="77"/>
      <c r="D4848" s="77"/>
      <c r="E4848" s="101"/>
      <c r="F4848" s="77"/>
      <c r="G4848" s="77"/>
      <c r="H4848" s="77"/>
      <c r="I4848" s="79"/>
      <c r="J4848" s="54"/>
      <c r="K4848" s="75" t="s">
        <v>1501</v>
      </c>
      <c r="L4848" s="76">
        <f t="shared" si="306"/>
        <v>0</v>
      </c>
      <c r="M4848" s="76"/>
      <c r="N4848" s="76"/>
      <c r="O4848" s="76"/>
      <c r="P4848" s="76"/>
      <c r="Q4848" s="76"/>
      <c r="R4848" s="76"/>
      <c r="S4848" s="76"/>
      <c r="T4848" s="76"/>
      <c r="U4848" s="76"/>
      <c r="V4848" s="76"/>
      <c r="W4848" s="76"/>
      <c r="X4848" s="76"/>
    </row>
    <row r="4849" spans="1:24">
      <c r="A4849" s="135"/>
      <c r="B4849" s="54"/>
      <c r="C4849" s="81"/>
      <c r="D4849" s="81"/>
      <c r="E4849" s="102"/>
      <c r="F4849" s="81"/>
      <c r="G4849" s="81"/>
      <c r="H4849" s="81"/>
      <c r="I4849" s="83"/>
      <c r="J4849" s="80"/>
      <c r="K4849" s="84" t="s">
        <v>1502</v>
      </c>
      <c r="L4849" s="76">
        <f t="shared" si="306"/>
        <v>2</v>
      </c>
      <c r="M4849" s="76"/>
      <c r="N4849" s="76"/>
      <c r="O4849" s="76">
        <v>2</v>
      </c>
      <c r="P4849" s="76"/>
      <c r="Q4849" s="76"/>
      <c r="R4849" s="76"/>
      <c r="S4849" s="76"/>
      <c r="T4849" s="76"/>
      <c r="U4849" s="76"/>
      <c r="V4849" s="76"/>
      <c r="W4849" s="76"/>
      <c r="X4849" s="76"/>
    </row>
    <row r="4850" spans="1:24">
      <c r="A4850" s="135"/>
      <c r="B4850" s="54"/>
      <c r="C4850" s="58" t="s">
        <v>33</v>
      </c>
      <c r="D4850" s="58" t="s">
        <v>7417</v>
      </c>
      <c r="E4850" s="100" t="s">
        <v>7418</v>
      </c>
      <c r="F4850" s="58" t="s">
        <v>7419</v>
      </c>
      <c r="G4850" s="58" t="s">
        <v>7420</v>
      </c>
      <c r="H4850" s="58" t="s">
        <v>7421</v>
      </c>
      <c r="I4850" s="74">
        <v>5</v>
      </c>
      <c r="J4850" s="46" t="s">
        <v>1508</v>
      </c>
      <c r="K4850" s="75" t="s">
        <v>1509</v>
      </c>
      <c r="L4850" s="76">
        <f t="shared" si="306"/>
        <v>0</v>
      </c>
      <c r="M4850" s="76"/>
      <c r="N4850" s="76"/>
      <c r="O4850" s="76"/>
      <c r="P4850" s="76"/>
      <c r="Q4850" s="76"/>
      <c r="R4850" s="76"/>
      <c r="S4850" s="76"/>
      <c r="T4850" s="76"/>
      <c r="U4850" s="76"/>
      <c r="V4850" s="76"/>
      <c r="W4850" s="76"/>
      <c r="X4850" s="76"/>
    </row>
    <row r="4851" spans="1:24">
      <c r="A4851" s="135"/>
      <c r="B4851" s="54"/>
      <c r="C4851" s="77"/>
      <c r="D4851" s="77"/>
      <c r="E4851" s="101"/>
      <c r="F4851" s="77"/>
      <c r="G4851" s="77"/>
      <c r="H4851" s="77"/>
      <c r="I4851" s="79"/>
      <c r="J4851" s="54"/>
      <c r="K4851" s="75" t="s">
        <v>1501</v>
      </c>
      <c r="L4851" s="76">
        <f t="shared" si="306"/>
        <v>0</v>
      </c>
      <c r="M4851" s="76"/>
      <c r="N4851" s="76"/>
      <c r="O4851" s="76"/>
      <c r="P4851" s="76"/>
      <c r="Q4851" s="76"/>
      <c r="R4851" s="76"/>
      <c r="S4851" s="76"/>
      <c r="T4851" s="76"/>
      <c r="U4851" s="76"/>
      <c r="V4851" s="76"/>
      <c r="W4851" s="76"/>
      <c r="X4851" s="76"/>
    </row>
    <row r="4852" spans="1:24">
      <c r="A4852" s="135"/>
      <c r="B4852" s="54"/>
      <c r="C4852" s="81"/>
      <c r="D4852" s="81"/>
      <c r="E4852" s="102"/>
      <c r="F4852" s="81"/>
      <c r="G4852" s="81"/>
      <c r="H4852" s="81"/>
      <c r="I4852" s="83"/>
      <c r="J4852" s="80"/>
      <c r="K4852" s="84" t="s">
        <v>1502</v>
      </c>
      <c r="L4852" s="76">
        <f t="shared" si="306"/>
        <v>3</v>
      </c>
      <c r="M4852" s="76"/>
      <c r="N4852" s="76"/>
      <c r="O4852" s="76">
        <v>2</v>
      </c>
      <c r="P4852" s="76"/>
      <c r="Q4852" s="76"/>
      <c r="R4852" s="76"/>
      <c r="S4852" s="76">
        <v>1</v>
      </c>
      <c r="T4852" s="76"/>
      <c r="U4852" s="76"/>
      <c r="V4852" s="76"/>
      <c r="W4852" s="76"/>
      <c r="X4852" s="76"/>
    </row>
    <row r="4853" spans="1:24">
      <c r="A4853" s="135"/>
      <c r="B4853" s="54"/>
      <c r="C4853" s="58" t="s">
        <v>33</v>
      </c>
      <c r="D4853" s="58" t="s">
        <v>6077</v>
      </c>
      <c r="E4853" s="100" t="s">
        <v>7422</v>
      </c>
      <c r="F4853" s="58" t="s">
        <v>7423</v>
      </c>
      <c r="G4853" s="58" t="s">
        <v>7424</v>
      </c>
      <c r="H4853" s="58" t="s">
        <v>7425</v>
      </c>
      <c r="I4853" s="74">
        <v>9</v>
      </c>
      <c r="J4853" s="46" t="s">
        <v>1508</v>
      </c>
      <c r="K4853" s="75" t="s">
        <v>1509</v>
      </c>
      <c r="L4853" s="76">
        <f t="shared" si="306"/>
        <v>0</v>
      </c>
      <c r="M4853" s="76"/>
      <c r="N4853" s="76"/>
      <c r="O4853" s="76"/>
      <c r="P4853" s="76"/>
      <c r="Q4853" s="76"/>
      <c r="R4853" s="76"/>
      <c r="S4853" s="76"/>
      <c r="T4853" s="76"/>
      <c r="U4853" s="76"/>
      <c r="V4853" s="76"/>
      <c r="W4853" s="76"/>
      <c r="X4853" s="76"/>
    </row>
    <row r="4854" spans="1:24">
      <c r="A4854" s="135"/>
      <c r="B4854" s="54"/>
      <c r="C4854" s="77"/>
      <c r="D4854" s="77"/>
      <c r="E4854" s="101"/>
      <c r="F4854" s="77"/>
      <c r="G4854" s="77"/>
      <c r="H4854" s="77"/>
      <c r="I4854" s="79"/>
      <c r="J4854" s="54"/>
      <c r="K4854" s="75" t="s">
        <v>1501</v>
      </c>
      <c r="L4854" s="76">
        <f t="shared" si="306"/>
        <v>0</v>
      </c>
      <c r="M4854" s="76"/>
      <c r="N4854" s="76"/>
      <c r="O4854" s="76"/>
      <c r="P4854" s="76"/>
      <c r="Q4854" s="76"/>
      <c r="R4854" s="76"/>
      <c r="S4854" s="76"/>
      <c r="T4854" s="76"/>
      <c r="U4854" s="76"/>
      <c r="V4854" s="76"/>
      <c r="W4854" s="76"/>
      <c r="X4854" s="76"/>
    </row>
    <row r="4855" spans="1:24">
      <c r="A4855" s="135"/>
      <c r="B4855" s="54"/>
      <c r="C4855" s="81"/>
      <c r="D4855" s="81"/>
      <c r="E4855" s="102"/>
      <c r="F4855" s="81"/>
      <c r="G4855" s="81"/>
      <c r="H4855" s="81"/>
      <c r="I4855" s="83"/>
      <c r="J4855" s="80"/>
      <c r="K4855" s="84" t="s">
        <v>1502</v>
      </c>
      <c r="L4855" s="76">
        <f t="shared" si="306"/>
        <v>3</v>
      </c>
      <c r="M4855" s="76"/>
      <c r="N4855" s="76"/>
      <c r="O4855" s="76">
        <v>3</v>
      </c>
      <c r="P4855" s="76"/>
      <c r="Q4855" s="76"/>
      <c r="R4855" s="76"/>
      <c r="S4855" s="76"/>
      <c r="T4855" s="76"/>
      <c r="U4855" s="76"/>
      <c r="V4855" s="76"/>
      <c r="W4855" s="76"/>
      <c r="X4855" s="76"/>
    </row>
    <row r="4856" spans="1:24">
      <c r="A4856" s="135"/>
      <c r="B4856" s="54"/>
      <c r="C4856" s="58" t="s">
        <v>33</v>
      </c>
      <c r="D4856" s="58" t="s">
        <v>7426</v>
      </c>
      <c r="E4856" s="100" t="s">
        <v>7427</v>
      </c>
      <c r="F4856" s="58" t="s">
        <v>7428</v>
      </c>
      <c r="G4856" s="58" t="s">
        <v>7429</v>
      </c>
      <c r="H4856" s="58" t="s">
        <v>7430</v>
      </c>
      <c r="I4856" s="74">
        <v>0</v>
      </c>
      <c r="J4856" s="46" t="s">
        <v>1508</v>
      </c>
      <c r="K4856" s="75" t="s">
        <v>1509</v>
      </c>
      <c r="L4856" s="76">
        <f t="shared" si="306"/>
        <v>0</v>
      </c>
      <c r="M4856" s="76"/>
      <c r="N4856" s="76"/>
      <c r="O4856" s="76"/>
      <c r="P4856" s="76"/>
      <c r="Q4856" s="76"/>
      <c r="R4856" s="76"/>
      <c r="S4856" s="76"/>
      <c r="T4856" s="76"/>
      <c r="U4856" s="76"/>
      <c r="V4856" s="76"/>
      <c r="W4856" s="76"/>
      <c r="X4856" s="76"/>
    </row>
    <row r="4857" spans="1:24">
      <c r="A4857" s="135"/>
      <c r="B4857" s="54"/>
      <c r="C4857" s="77"/>
      <c r="D4857" s="77"/>
      <c r="E4857" s="101"/>
      <c r="F4857" s="77"/>
      <c r="G4857" s="77"/>
      <c r="H4857" s="77"/>
      <c r="I4857" s="79"/>
      <c r="J4857" s="54"/>
      <c r="K4857" s="75" t="s">
        <v>1501</v>
      </c>
      <c r="L4857" s="76">
        <f t="shared" si="306"/>
        <v>0</v>
      </c>
      <c r="M4857" s="76"/>
      <c r="N4857" s="76"/>
      <c r="O4857" s="76"/>
      <c r="P4857" s="76"/>
      <c r="Q4857" s="76"/>
      <c r="R4857" s="76"/>
      <c r="S4857" s="76"/>
      <c r="T4857" s="76"/>
      <c r="U4857" s="76"/>
      <c r="V4857" s="76"/>
      <c r="W4857" s="76"/>
      <c r="X4857" s="76"/>
    </row>
    <row r="4858" spans="1:24">
      <c r="A4858" s="135"/>
      <c r="B4858" s="54"/>
      <c r="C4858" s="81"/>
      <c r="D4858" s="81"/>
      <c r="E4858" s="102"/>
      <c r="F4858" s="81"/>
      <c r="G4858" s="81"/>
      <c r="H4858" s="81"/>
      <c r="I4858" s="83"/>
      <c r="J4858" s="80"/>
      <c r="K4858" s="84" t="s">
        <v>1502</v>
      </c>
      <c r="L4858" s="76">
        <f t="shared" si="306"/>
        <v>2</v>
      </c>
      <c r="M4858" s="76"/>
      <c r="N4858" s="76"/>
      <c r="O4858" s="76">
        <v>2</v>
      </c>
      <c r="P4858" s="76"/>
      <c r="Q4858" s="76"/>
      <c r="R4858" s="76"/>
      <c r="S4858" s="76"/>
      <c r="T4858" s="76"/>
      <c r="U4858" s="76"/>
      <c r="V4858" s="76"/>
      <c r="W4858" s="76"/>
      <c r="X4858" s="76"/>
    </row>
    <row r="4859" spans="1:24">
      <c r="A4859" s="135"/>
      <c r="B4859" s="54"/>
      <c r="C4859" s="58" t="s">
        <v>33</v>
      </c>
      <c r="D4859" s="58" t="s">
        <v>7431</v>
      </c>
      <c r="E4859" s="100" t="s">
        <v>7432</v>
      </c>
      <c r="F4859" s="58" t="s">
        <v>7433</v>
      </c>
      <c r="G4859" s="58" t="s">
        <v>7434</v>
      </c>
      <c r="H4859" s="58" t="s">
        <v>7435</v>
      </c>
      <c r="I4859" s="74">
        <v>0</v>
      </c>
      <c r="J4859" s="46" t="s">
        <v>1508</v>
      </c>
      <c r="K4859" s="75" t="s">
        <v>1509</v>
      </c>
      <c r="L4859" s="76">
        <f t="shared" si="306"/>
        <v>0</v>
      </c>
      <c r="M4859" s="76"/>
      <c r="N4859" s="76"/>
      <c r="O4859" s="76"/>
      <c r="P4859" s="76"/>
      <c r="Q4859" s="76"/>
      <c r="R4859" s="76"/>
      <c r="S4859" s="76"/>
      <c r="T4859" s="76"/>
      <c r="U4859" s="76"/>
      <c r="V4859" s="76"/>
      <c r="W4859" s="76"/>
      <c r="X4859" s="76"/>
    </row>
    <row r="4860" spans="1:24">
      <c r="A4860" s="135"/>
      <c r="B4860" s="54"/>
      <c r="C4860" s="77"/>
      <c r="D4860" s="77"/>
      <c r="E4860" s="101"/>
      <c r="F4860" s="77"/>
      <c r="G4860" s="77"/>
      <c r="H4860" s="77"/>
      <c r="I4860" s="79"/>
      <c r="J4860" s="54"/>
      <c r="K4860" s="75" t="s">
        <v>1501</v>
      </c>
      <c r="L4860" s="76">
        <f t="shared" si="306"/>
        <v>0</v>
      </c>
      <c r="M4860" s="76"/>
      <c r="N4860" s="76"/>
      <c r="O4860" s="76"/>
      <c r="P4860" s="76"/>
      <c r="Q4860" s="76"/>
      <c r="R4860" s="76"/>
      <c r="S4860" s="76"/>
      <c r="T4860" s="76"/>
      <c r="U4860" s="76"/>
      <c r="V4860" s="76"/>
      <c r="W4860" s="76"/>
      <c r="X4860" s="76"/>
    </row>
    <row r="4861" spans="1:24">
      <c r="A4861" s="135"/>
      <c r="B4861" s="54"/>
      <c r="C4861" s="81"/>
      <c r="D4861" s="81"/>
      <c r="E4861" s="102"/>
      <c r="F4861" s="81"/>
      <c r="G4861" s="81"/>
      <c r="H4861" s="81"/>
      <c r="I4861" s="83"/>
      <c r="J4861" s="80"/>
      <c r="K4861" s="84" t="s">
        <v>1502</v>
      </c>
      <c r="L4861" s="76">
        <f t="shared" si="306"/>
        <v>2</v>
      </c>
      <c r="M4861" s="76"/>
      <c r="N4861" s="76"/>
      <c r="O4861" s="76"/>
      <c r="P4861" s="76"/>
      <c r="Q4861" s="76"/>
      <c r="R4861" s="76"/>
      <c r="S4861" s="76"/>
      <c r="T4861" s="76">
        <v>2</v>
      </c>
      <c r="U4861" s="76"/>
      <c r="V4861" s="76"/>
      <c r="W4861" s="76"/>
      <c r="X4861" s="76"/>
    </row>
    <row r="4862" spans="1:24">
      <c r="A4862" s="135"/>
      <c r="B4862" s="54"/>
      <c r="C4862" s="58" t="s">
        <v>33</v>
      </c>
      <c r="D4862" s="58" t="s">
        <v>7436</v>
      </c>
      <c r="E4862" s="100" t="s">
        <v>7437</v>
      </c>
      <c r="F4862" s="58" t="s">
        <v>7438</v>
      </c>
      <c r="G4862" s="58" t="s">
        <v>7439</v>
      </c>
      <c r="H4862" s="58" t="s">
        <v>7440</v>
      </c>
      <c r="I4862" s="74">
        <v>0</v>
      </c>
      <c r="J4862" s="46" t="s">
        <v>1508</v>
      </c>
      <c r="K4862" s="75" t="s">
        <v>1509</v>
      </c>
      <c r="L4862" s="76">
        <f t="shared" si="306"/>
        <v>0</v>
      </c>
      <c r="M4862" s="76"/>
      <c r="N4862" s="76"/>
      <c r="O4862" s="76"/>
      <c r="P4862" s="76"/>
      <c r="Q4862" s="76"/>
      <c r="R4862" s="76"/>
      <c r="S4862" s="76"/>
      <c r="T4862" s="76"/>
      <c r="U4862" s="76"/>
      <c r="V4862" s="76"/>
      <c r="W4862" s="76"/>
      <c r="X4862" s="76"/>
    </row>
    <row r="4863" spans="1:24">
      <c r="A4863" s="135"/>
      <c r="B4863" s="54"/>
      <c r="C4863" s="77"/>
      <c r="D4863" s="77"/>
      <c r="E4863" s="101"/>
      <c r="F4863" s="77"/>
      <c r="G4863" s="77"/>
      <c r="H4863" s="77"/>
      <c r="I4863" s="79"/>
      <c r="J4863" s="54"/>
      <c r="K4863" s="75" t="s">
        <v>1501</v>
      </c>
      <c r="L4863" s="76">
        <f t="shared" si="306"/>
        <v>0</v>
      </c>
      <c r="M4863" s="76"/>
      <c r="N4863" s="76"/>
      <c r="O4863" s="76"/>
      <c r="P4863" s="76"/>
      <c r="Q4863" s="76"/>
      <c r="R4863" s="76"/>
      <c r="S4863" s="76"/>
      <c r="T4863" s="76"/>
      <c r="U4863" s="76"/>
      <c r="V4863" s="76"/>
      <c r="W4863" s="76"/>
      <c r="X4863" s="76"/>
    </row>
    <row r="4864" spans="1:24">
      <c r="A4864" s="135"/>
      <c r="B4864" s="54"/>
      <c r="C4864" s="81"/>
      <c r="D4864" s="81"/>
      <c r="E4864" s="102"/>
      <c r="F4864" s="81"/>
      <c r="G4864" s="81"/>
      <c r="H4864" s="81"/>
      <c r="I4864" s="83"/>
      <c r="J4864" s="80"/>
      <c r="K4864" s="84" t="s">
        <v>1502</v>
      </c>
      <c r="L4864" s="76">
        <f t="shared" si="306"/>
        <v>2</v>
      </c>
      <c r="M4864" s="76"/>
      <c r="N4864" s="76"/>
      <c r="O4864" s="76">
        <v>2</v>
      </c>
      <c r="P4864" s="76"/>
      <c r="Q4864" s="76"/>
      <c r="R4864" s="76"/>
      <c r="S4864" s="76"/>
      <c r="T4864" s="76"/>
      <c r="U4864" s="76"/>
      <c r="V4864" s="76"/>
      <c r="W4864" s="76"/>
      <c r="X4864" s="76"/>
    </row>
    <row r="4865" spans="1:24">
      <c r="A4865" s="135"/>
      <c r="B4865" s="54"/>
      <c r="C4865" s="58" t="s">
        <v>33</v>
      </c>
      <c r="D4865" s="58" t="s">
        <v>7441</v>
      </c>
      <c r="E4865" s="100" t="s">
        <v>7442</v>
      </c>
      <c r="F4865" s="58" t="s">
        <v>7443</v>
      </c>
      <c r="G4865" s="58" t="s">
        <v>7444</v>
      </c>
      <c r="H4865" s="58" t="s">
        <v>7445</v>
      </c>
      <c r="I4865" s="74">
        <v>130</v>
      </c>
      <c r="J4865" s="46" t="s">
        <v>1508</v>
      </c>
      <c r="K4865" s="75" t="s">
        <v>1509</v>
      </c>
      <c r="L4865" s="76">
        <f t="shared" si="306"/>
        <v>0</v>
      </c>
      <c r="M4865" s="76"/>
      <c r="N4865" s="76"/>
      <c r="O4865" s="76"/>
      <c r="P4865" s="76"/>
      <c r="Q4865" s="76"/>
      <c r="R4865" s="76"/>
      <c r="S4865" s="76"/>
      <c r="T4865" s="76"/>
      <c r="U4865" s="76"/>
      <c r="V4865" s="76"/>
      <c r="W4865" s="76"/>
      <c r="X4865" s="76"/>
    </row>
    <row r="4866" spans="1:24">
      <c r="A4866" s="135"/>
      <c r="B4866" s="54"/>
      <c r="C4866" s="77"/>
      <c r="D4866" s="77"/>
      <c r="E4866" s="101"/>
      <c r="F4866" s="77"/>
      <c r="G4866" s="77"/>
      <c r="H4866" s="77"/>
      <c r="I4866" s="79"/>
      <c r="J4866" s="54"/>
      <c r="K4866" s="75" t="s">
        <v>1501</v>
      </c>
      <c r="L4866" s="76">
        <f t="shared" si="306"/>
        <v>0</v>
      </c>
      <c r="M4866" s="76"/>
      <c r="N4866" s="76"/>
      <c r="O4866" s="76"/>
      <c r="P4866" s="76"/>
      <c r="Q4866" s="76"/>
      <c r="R4866" s="76"/>
      <c r="S4866" s="76"/>
      <c r="T4866" s="76"/>
      <c r="U4866" s="76"/>
      <c r="V4866" s="76"/>
      <c r="W4866" s="76"/>
      <c r="X4866" s="76"/>
    </row>
    <row r="4867" spans="1:24">
      <c r="A4867" s="135"/>
      <c r="B4867" s="54"/>
      <c r="C4867" s="81"/>
      <c r="D4867" s="81"/>
      <c r="E4867" s="102"/>
      <c r="F4867" s="81"/>
      <c r="G4867" s="81"/>
      <c r="H4867" s="81"/>
      <c r="I4867" s="83"/>
      <c r="J4867" s="80"/>
      <c r="K4867" s="84" t="s">
        <v>1502</v>
      </c>
      <c r="L4867" s="76">
        <f t="shared" si="306"/>
        <v>0</v>
      </c>
      <c r="M4867" s="76"/>
      <c r="N4867" s="76"/>
      <c r="O4867" s="76"/>
      <c r="P4867" s="76"/>
      <c r="Q4867" s="76"/>
      <c r="R4867" s="76"/>
      <c r="S4867" s="76"/>
      <c r="T4867" s="76"/>
      <c r="U4867" s="76"/>
      <c r="V4867" s="76"/>
      <c r="W4867" s="76"/>
      <c r="X4867" s="76"/>
    </row>
    <row r="4868" spans="1:24">
      <c r="A4868" s="135"/>
      <c r="B4868" s="54"/>
      <c r="C4868" s="58" t="s">
        <v>33</v>
      </c>
      <c r="D4868" s="58" t="s">
        <v>7446</v>
      </c>
      <c r="E4868" s="100" t="s">
        <v>7447</v>
      </c>
      <c r="F4868" s="58" t="s">
        <v>7448</v>
      </c>
      <c r="G4868" s="58" t="s">
        <v>7449</v>
      </c>
      <c r="H4868" s="58" t="s">
        <v>7450</v>
      </c>
      <c r="I4868" s="74">
        <v>4</v>
      </c>
      <c r="J4868" s="46" t="s">
        <v>1508</v>
      </c>
      <c r="K4868" s="75" t="s">
        <v>1509</v>
      </c>
      <c r="L4868" s="76">
        <f t="shared" si="306"/>
        <v>0</v>
      </c>
      <c r="M4868" s="76"/>
      <c r="N4868" s="76"/>
      <c r="O4868" s="76"/>
      <c r="P4868" s="76"/>
      <c r="Q4868" s="76"/>
      <c r="R4868" s="76"/>
      <c r="S4868" s="76"/>
      <c r="T4868" s="76"/>
      <c r="U4868" s="76"/>
      <c r="V4868" s="76"/>
      <c r="W4868" s="76"/>
      <c r="X4868" s="76"/>
    </row>
    <row r="4869" spans="1:24">
      <c r="A4869" s="135"/>
      <c r="B4869" s="54"/>
      <c r="C4869" s="77"/>
      <c r="D4869" s="77"/>
      <c r="E4869" s="101"/>
      <c r="F4869" s="77"/>
      <c r="G4869" s="77"/>
      <c r="H4869" s="77"/>
      <c r="I4869" s="79"/>
      <c r="J4869" s="54"/>
      <c r="K4869" s="75" t="s">
        <v>1501</v>
      </c>
      <c r="L4869" s="76">
        <f t="shared" si="306"/>
        <v>0</v>
      </c>
      <c r="M4869" s="76"/>
      <c r="N4869" s="76"/>
      <c r="O4869" s="76"/>
      <c r="P4869" s="76"/>
      <c r="Q4869" s="76"/>
      <c r="R4869" s="76"/>
      <c r="S4869" s="76"/>
      <c r="T4869" s="76"/>
      <c r="U4869" s="76"/>
      <c r="V4869" s="76"/>
      <c r="W4869" s="76"/>
      <c r="X4869" s="76"/>
    </row>
    <row r="4870" spans="1:24">
      <c r="A4870" s="135"/>
      <c r="B4870" s="54"/>
      <c r="C4870" s="81"/>
      <c r="D4870" s="81"/>
      <c r="E4870" s="102"/>
      <c r="F4870" s="81"/>
      <c r="G4870" s="81"/>
      <c r="H4870" s="81"/>
      <c r="I4870" s="83"/>
      <c r="J4870" s="80"/>
      <c r="K4870" s="84" t="s">
        <v>1502</v>
      </c>
      <c r="L4870" s="76">
        <f t="shared" si="306"/>
        <v>0</v>
      </c>
      <c r="M4870" s="76"/>
      <c r="N4870" s="76"/>
      <c r="O4870" s="76"/>
      <c r="P4870" s="76"/>
      <c r="Q4870" s="76"/>
      <c r="R4870" s="76"/>
      <c r="S4870" s="76"/>
      <c r="T4870" s="76"/>
      <c r="U4870" s="76"/>
      <c r="V4870" s="76"/>
      <c r="W4870" s="76"/>
      <c r="X4870" s="76"/>
    </row>
    <row r="4871" spans="1:24">
      <c r="A4871" s="135"/>
      <c r="B4871" s="54"/>
      <c r="C4871" s="58" t="s">
        <v>33</v>
      </c>
      <c r="D4871" s="58" t="s">
        <v>7451</v>
      </c>
      <c r="E4871" s="100" t="s">
        <v>7452</v>
      </c>
      <c r="F4871" s="58" t="s">
        <v>7453</v>
      </c>
      <c r="G4871" s="58" t="s">
        <v>7454</v>
      </c>
      <c r="H4871" s="58" t="s">
        <v>7455</v>
      </c>
      <c r="I4871" s="74">
        <v>65</v>
      </c>
      <c r="J4871" s="46" t="s">
        <v>1508</v>
      </c>
      <c r="K4871" s="75" t="s">
        <v>1509</v>
      </c>
      <c r="L4871" s="76">
        <f t="shared" si="306"/>
        <v>0</v>
      </c>
      <c r="M4871" s="76"/>
      <c r="N4871" s="76"/>
      <c r="O4871" s="76"/>
      <c r="P4871" s="76"/>
      <c r="Q4871" s="76"/>
      <c r="R4871" s="76"/>
      <c r="S4871" s="76"/>
      <c r="T4871" s="76"/>
      <c r="U4871" s="76"/>
      <c r="V4871" s="76"/>
      <c r="W4871" s="76"/>
      <c r="X4871" s="76"/>
    </row>
    <row r="4872" spans="1:24">
      <c r="A4872" s="135"/>
      <c r="B4872" s="54"/>
      <c r="C4872" s="77"/>
      <c r="D4872" s="77"/>
      <c r="E4872" s="101"/>
      <c r="F4872" s="77"/>
      <c r="G4872" s="77"/>
      <c r="H4872" s="77"/>
      <c r="I4872" s="79"/>
      <c r="J4872" s="54"/>
      <c r="K4872" s="75" t="s">
        <v>1501</v>
      </c>
      <c r="L4872" s="76">
        <f t="shared" si="306"/>
        <v>0</v>
      </c>
      <c r="M4872" s="76"/>
      <c r="N4872" s="76"/>
      <c r="O4872" s="76"/>
      <c r="P4872" s="76"/>
      <c r="Q4872" s="76"/>
      <c r="R4872" s="76"/>
      <c r="S4872" s="76"/>
      <c r="T4872" s="76"/>
      <c r="U4872" s="76"/>
      <c r="V4872" s="76"/>
      <c r="W4872" s="76"/>
      <c r="X4872" s="76"/>
    </row>
    <row r="4873" spans="1:24">
      <c r="A4873" s="135"/>
      <c r="B4873" s="54"/>
      <c r="C4873" s="81"/>
      <c r="D4873" s="81"/>
      <c r="E4873" s="102"/>
      <c r="F4873" s="81"/>
      <c r="G4873" s="81"/>
      <c r="H4873" s="81"/>
      <c r="I4873" s="83"/>
      <c r="J4873" s="80"/>
      <c r="K4873" s="84" t="s">
        <v>1502</v>
      </c>
      <c r="L4873" s="76">
        <f t="shared" si="306"/>
        <v>0</v>
      </c>
      <c r="M4873" s="76"/>
      <c r="N4873" s="76"/>
      <c r="O4873" s="76"/>
      <c r="P4873" s="76"/>
      <c r="Q4873" s="76"/>
      <c r="R4873" s="76"/>
      <c r="S4873" s="76"/>
      <c r="T4873" s="76"/>
      <c r="U4873" s="76"/>
      <c r="V4873" s="76"/>
      <c r="W4873" s="76"/>
      <c r="X4873" s="76"/>
    </row>
    <row r="4874" spans="1:24">
      <c r="A4874" s="135"/>
      <c r="B4874" s="54"/>
      <c r="C4874" s="94" t="s">
        <v>35</v>
      </c>
      <c r="D4874" s="58" t="s">
        <v>7456</v>
      </c>
      <c r="E4874" s="58" t="s">
        <v>7457</v>
      </c>
      <c r="F4874" s="58" t="s">
        <v>7458</v>
      </c>
      <c r="G4874" s="58" t="s">
        <v>7459</v>
      </c>
      <c r="H4874" s="58" t="s">
        <v>7460</v>
      </c>
      <c r="I4874" s="74">
        <v>16562</v>
      </c>
      <c r="J4874" s="46" t="s">
        <v>1508</v>
      </c>
      <c r="K4874" s="75" t="s">
        <v>1509</v>
      </c>
      <c r="L4874" s="76">
        <f t="shared" si="306"/>
        <v>9</v>
      </c>
      <c r="M4874" s="76"/>
      <c r="N4874" s="76">
        <v>6</v>
      </c>
      <c r="O4874" s="76"/>
      <c r="P4874" s="76"/>
      <c r="Q4874" s="76"/>
      <c r="R4874" s="76"/>
      <c r="S4874" s="76">
        <v>1</v>
      </c>
      <c r="T4874" s="76">
        <v>1</v>
      </c>
      <c r="U4874" s="76"/>
      <c r="V4874" s="76"/>
      <c r="W4874" s="76">
        <v>1</v>
      </c>
      <c r="X4874" s="76"/>
    </row>
    <row r="4875" spans="1:24">
      <c r="A4875" s="135"/>
      <c r="B4875" s="54"/>
      <c r="C4875" s="476"/>
      <c r="D4875" s="77"/>
      <c r="E4875" s="77"/>
      <c r="F4875" s="77"/>
      <c r="G4875" s="77"/>
      <c r="H4875" s="77"/>
      <c r="I4875" s="79"/>
      <c r="J4875" s="54"/>
      <c r="K4875" s="75" t="s">
        <v>1501</v>
      </c>
      <c r="L4875" s="76">
        <f t="shared" si="306"/>
        <v>1</v>
      </c>
      <c r="M4875" s="76"/>
      <c r="N4875" s="76"/>
      <c r="O4875" s="76">
        <v>1</v>
      </c>
      <c r="P4875" s="76"/>
      <c r="Q4875" s="76"/>
      <c r="R4875" s="76"/>
      <c r="S4875" s="76"/>
      <c r="T4875" s="76"/>
      <c r="U4875" s="76"/>
      <c r="V4875" s="76"/>
      <c r="W4875" s="76"/>
      <c r="X4875" s="76"/>
    </row>
    <row r="4876" spans="1:24">
      <c r="A4876" s="135"/>
      <c r="B4876" s="54"/>
      <c r="C4876" s="477"/>
      <c r="D4876" s="81"/>
      <c r="E4876" s="81"/>
      <c r="F4876" s="81"/>
      <c r="G4876" s="81"/>
      <c r="H4876" s="81"/>
      <c r="I4876" s="83"/>
      <c r="J4876" s="80"/>
      <c r="K4876" s="84" t="s">
        <v>1502</v>
      </c>
      <c r="L4876" s="76">
        <f t="shared" si="306"/>
        <v>2</v>
      </c>
      <c r="M4876" s="76"/>
      <c r="N4876" s="76">
        <v>1</v>
      </c>
      <c r="O4876" s="76"/>
      <c r="P4876" s="76"/>
      <c r="Q4876" s="76"/>
      <c r="R4876" s="76"/>
      <c r="S4876" s="76"/>
      <c r="T4876" s="76"/>
      <c r="U4876" s="76"/>
      <c r="V4876" s="76"/>
      <c r="W4876" s="76">
        <v>1</v>
      </c>
      <c r="X4876" s="76"/>
    </row>
    <row r="4877" spans="1:24">
      <c r="A4877" s="135"/>
      <c r="B4877" s="54"/>
      <c r="C4877" s="94" t="s">
        <v>35</v>
      </c>
      <c r="D4877" s="58" t="s">
        <v>7461</v>
      </c>
      <c r="E4877" s="58" t="s">
        <v>7462</v>
      </c>
      <c r="F4877" s="58" t="s">
        <v>7463</v>
      </c>
      <c r="G4877" s="58" t="s">
        <v>7464</v>
      </c>
      <c r="H4877" s="58" t="s">
        <v>7465</v>
      </c>
      <c r="I4877" s="74">
        <v>162</v>
      </c>
      <c r="J4877" s="46" t="s">
        <v>1508</v>
      </c>
      <c r="K4877" s="75" t="s">
        <v>1509</v>
      </c>
      <c r="L4877" s="76">
        <f t="shared" si="306"/>
        <v>2</v>
      </c>
      <c r="M4877" s="76"/>
      <c r="N4877" s="76">
        <v>1</v>
      </c>
      <c r="O4877" s="76"/>
      <c r="P4877" s="76"/>
      <c r="Q4877" s="76"/>
      <c r="R4877" s="76"/>
      <c r="S4877" s="76"/>
      <c r="T4877" s="76">
        <v>1</v>
      </c>
      <c r="U4877" s="76"/>
      <c r="V4877" s="76"/>
      <c r="W4877" s="76"/>
      <c r="X4877" s="76"/>
    </row>
    <row r="4878" spans="1:24">
      <c r="A4878" s="135"/>
      <c r="B4878" s="54"/>
      <c r="C4878" s="476"/>
      <c r="D4878" s="77"/>
      <c r="E4878" s="77"/>
      <c r="F4878" s="77"/>
      <c r="G4878" s="77"/>
      <c r="H4878" s="77"/>
      <c r="I4878" s="79"/>
      <c r="J4878" s="54"/>
      <c r="K4878" s="75" t="s">
        <v>1501</v>
      </c>
      <c r="L4878" s="76">
        <f t="shared" si="306"/>
        <v>0</v>
      </c>
      <c r="M4878" s="76"/>
      <c r="N4878" s="76"/>
      <c r="O4878" s="76"/>
      <c r="P4878" s="76"/>
      <c r="Q4878" s="76"/>
      <c r="R4878" s="76"/>
      <c r="S4878" s="76"/>
      <c r="T4878" s="76"/>
      <c r="U4878" s="76"/>
      <c r="V4878" s="76"/>
      <c r="W4878" s="76"/>
      <c r="X4878" s="76"/>
    </row>
    <row r="4879" spans="1:24">
      <c r="A4879" s="135"/>
      <c r="B4879" s="54"/>
      <c r="C4879" s="477"/>
      <c r="D4879" s="81"/>
      <c r="E4879" s="81"/>
      <c r="F4879" s="81"/>
      <c r="G4879" s="81"/>
      <c r="H4879" s="81"/>
      <c r="I4879" s="83"/>
      <c r="J4879" s="80"/>
      <c r="K4879" s="84" t="s">
        <v>1502</v>
      </c>
      <c r="L4879" s="76">
        <f t="shared" si="306"/>
        <v>3</v>
      </c>
      <c r="M4879" s="76"/>
      <c r="N4879" s="76">
        <v>1</v>
      </c>
      <c r="O4879" s="76">
        <v>2</v>
      </c>
      <c r="P4879" s="76"/>
      <c r="Q4879" s="76"/>
      <c r="R4879" s="76"/>
      <c r="S4879" s="76"/>
      <c r="T4879" s="76"/>
      <c r="U4879" s="76"/>
      <c r="V4879" s="76"/>
      <c r="W4879" s="76"/>
      <c r="X4879" s="76"/>
    </row>
    <row r="4880" spans="1:24">
      <c r="A4880" s="135"/>
      <c r="B4880" s="54"/>
      <c r="C4880" s="94" t="s">
        <v>35</v>
      </c>
      <c r="D4880" s="58" t="s">
        <v>7466</v>
      </c>
      <c r="E4880" s="58" t="s">
        <v>7467</v>
      </c>
      <c r="F4880" s="58" t="s">
        <v>7468</v>
      </c>
      <c r="G4880" s="58" t="s">
        <v>7469</v>
      </c>
      <c r="H4880" s="58" t="s">
        <v>7470</v>
      </c>
      <c r="I4880" s="74">
        <v>4139</v>
      </c>
      <c r="J4880" s="46" t="s">
        <v>1508</v>
      </c>
      <c r="K4880" s="75" t="s">
        <v>1509</v>
      </c>
      <c r="L4880" s="76">
        <f t="shared" si="306"/>
        <v>6</v>
      </c>
      <c r="M4880" s="76"/>
      <c r="N4880" s="76">
        <v>1</v>
      </c>
      <c r="O4880" s="76">
        <v>1</v>
      </c>
      <c r="P4880" s="76"/>
      <c r="Q4880" s="76"/>
      <c r="R4880" s="76"/>
      <c r="S4880" s="76">
        <v>1</v>
      </c>
      <c r="T4880" s="76">
        <v>3</v>
      </c>
      <c r="U4880" s="76"/>
      <c r="V4880" s="76"/>
      <c r="W4880" s="76"/>
      <c r="X4880" s="76"/>
    </row>
    <row r="4881" spans="1:24">
      <c r="A4881" s="135"/>
      <c r="B4881" s="54"/>
      <c r="C4881" s="476"/>
      <c r="D4881" s="77"/>
      <c r="E4881" s="77"/>
      <c r="F4881" s="77"/>
      <c r="G4881" s="77"/>
      <c r="H4881" s="77"/>
      <c r="I4881" s="79"/>
      <c r="J4881" s="54"/>
      <c r="K4881" s="75" t="s">
        <v>1501</v>
      </c>
      <c r="L4881" s="76">
        <f t="shared" si="306"/>
        <v>0</v>
      </c>
      <c r="M4881" s="76"/>
      <c r="N4881" s="76"/>
      <c r="O4881" s="76"/>
      <c r="P4881" s="76"/>
      <c r="Q4881" s="76"/>
      <c r="R4881" s="76"/>
      <c r="S4881" s="76"/>
      <c r="T4881" s="76"/>
      <c r="U4881" s="76"/>
      <c r="V4881" s="76"/>
      <c r="W4881" s="76"/>
      <c r="X4881" s="76"/>
    </row>
    <row r="4882" spans="1:24">
      <c r="A4882" s="135"/>
      <c r="B4882" s="54"/>
      <c r="C4882" s="477"/>
      <c r="D4882" s="81"/>
      <c r="E4882" s="81"/>
      <c r="F4882" s="81"/>
      <c r="G4882" s="81"/>
      <c r="H4882" s="81"/>
      <c r="I4882" s="83"/>
      <c r="J4882" s="80"/>
      <c r="K4882" s="84" t="s">
        <v>1502</v>
      </c>
      <c r="L4882" s="76">
        <f t="shared" si="306"/>
        <v>6</v>
      </c>
      <c r="M4882" s="76"/>
      <c r="N4882" s="76"/>
      <c r="O4882" s="76">
        <v>3</v>
      </c>
      <c r="P4882" s="76"/>
      <c r="Q4882" s="76"/>
      <c r="R4882" s="76"/>
      <c r="S4882" s="76"/>
      <c r="T4882" s="76">
        <v>3</v>
      </c>
      <c r="U4882" s="76"/>
      <c r="V4882" s="76"/>
      <c r="W4882" s="76"/>
      <c r="X4882" s="76"/>
    </row>
    <row r="4883" spans="1:24">
      <c r="A4883" s="135"/>
      <c r="B4883" s="54"/>
      <c r="C4883" s="94" t="s">
        <v>35</v>
      </c>
      <c r="D4883" s="58" t="s">
        <v>7471</v>
      </c>
      <c r="E4883" s="97" t="s">
        <v>7472</v>
      </c>
      <c r="F4883" s="58" t="s">
        <v>7473</v>
      </c>
      <c r="G4883" s="58" t="s">
        <v>7474</v>
      </c>
      <c r="H4883" s="58" t="s">
        <v>7475</v>
      </c>
      <c r="I4883" s="74">
        <v>2131</v>
      </c>
      <c r="J4883" s="46" t="s">
        <v>1508</v>
      </c>
      <c r="K4883" s="75" t="s">
        <v>1509</v>
      </c>
      <c r="L4883" s="76">
        <f t="shared" si="306"/>
        <v>2</v>
      </c>
      <c r="M4883" s="76"/>
      <c r="N4883" s="76">
        <v>1</v>
      </c>
      <c r="O4883" s="76"/>
      <c r="P4883" s="76"/>
      <c r="Q4883" s="76"/>
      <c r="R4883" s="76"/>
      <c r="S4883" s="76"/>
      <c r="T4883" s="76">
        <v>1</v>
      </c>
      <c r="U4883" s="76"/>
      <c r="V4883" s="76"/>
      <c r="W4883" s="76"/>
      <c r="X4883" s="76"/>
    </row>
    <row r="4884" spans="1:24">
      <c r="A4884" s="135"/>
      <c r="B4884" s="54"/>
      <c r="C4884" s="476"/>
      <c r="D4884" s="77"/>
      <c r="E4884" s="98"/>
      <c r="F4884" s="77"/>
      <c r="G4884" s="77"/>
      <c r="H4884" s="77"/>
      <c r="I4884" s="79"/>
      <c r="J4884" s="54"/>
      <c r="K4884" s="75" t="s">
        <v>1501</v>
      </c>
      <c r="L4884" s="76">
        <f t="shared" si="306"/>
        <v>0</v>
      </c>
      <c r="M4884" s="76"/>
      <c r="N4884" s="76"/>
      <c r="O4884" s="76"/>
      <c r="P4884" s="76"/>
      <c r="Q4884" s="76"/>
      <c r="R4884" s="76"/>
      <c r="S4884" s="76"/>
      <c r="T4884" s="76"/>
      <c r="U4884" s="76"/>
      <c r="V4884" s="76"/>
      <c r="W4884" s="76"/>
      <c r="X4884" s="76"/>
    </row>
    <row r="4885" spans="1:24">
      <c r="A4885" s="135"/>
      <c r="B4885" s="54"/>
      <c r="C4885" s="477"/>
      <c r="D4885" s="81"/>
      <c r="E4885" s="99"/>
      <c r="F4885" s="81"/>
      <c r="G4885" s="81"/>
      <c r="H4885" s="81"/>
      <c r="I4885" s="83"/>
      <c r="J4885" s="80"/>
      <c r="K4885" s="84" t="s">
        <v>1502</v>
      </c>
      <c r="L4885" s="76">
        <f t="shared" si="306"/>
        <v>3</v>
      </c>
      <c r="M4885" s="76"/>
      <c r="N4885" s="76"/>
      <c r="O4885" s="76">
        <v>1</v>
      </c>
      <c r="P4885" s="76"/>
      <c r="Q4885" s="76"/>
      <c r="R4885" s="76"/>
      <c r="S4885" s="76">
        <v>1</v>
      </c>
      <c r="T4885" s="76">
        <v>1</v>
      </c>
      <c r="U4885" s="76"/>
      <c r="V4885" s="76"/>
      <c r="W4885" s="76"/>
      <c r="X4885" s="76"/>
    </row>
    <row r="4886" spans="1:24">
      <c r="A4886" s="135"/>
      <c r="B4886" s="54"/>
      <c r="C4886" s="94" t="s">
        <v>35</v>
      </c>
      <c r="D4886" s="58" t="s">
        <v>7476</v>
      </c>
      <c r="E4886" s="58" t="s">
        <v>7477</v>
      </c>
      <c r="F4886" s="58" t="s">
        <v>7478</v>
      </c>
      <c r="G4886" s="58" t="s">
        <v>7479</v>
      </c>
      <c r="H4886" s="58" t="s">
        <v>7480</v>
      </c>
      <c r="I4886" s="74">
        <v>9898</v>
      </c>
      <c r="J4886" s="46" t="s">
        <v>1508</v>
      </c>
      <c r="K4886" s="75" t="s">
        <v>1509</v>
      </c>
      <c r="L4886" s="76">
        <f t="shared" si="306"/>
        <v>2</v>
      </c>
      <c r="M4886" s="76"/>
      <c r="N4886" s="76"/>
      <c r="O4886" s="76">
        <v>1</v>
      </c>
      <c r="P4886" s="76"/>
      <c r="Q4886" s="76"/>
      <c r="R4886" s="76"/>
      <c r="S4886" s="76"/>
      <c r="T4886" s="76">
        <v>1</v>
      </c>
      <c r="U4886" s="76"/>
      <c r="V4886" s="76"/>
      <c r="W4886" s="76"/>
      <c r="X4886" s="76"/>
    </row>
    <row r="4887" spans="1:24">
      <c r="A4887" s="135"/>
      <c r="B4887" s="54"/>
      <c r="C4887" s="476"/>
      <c r="D4887" s="77"/>
      <c r="E4887" s="77"/>
      <c r="F4887" s="77"/>
      <c r="G4887" s="77"/>
      <c r="H4887" s="77"/>
      <c r="I4887" s="79"/>
      <c r="J4887" s="54"/>
      <c r="K4887" s="75" t="s">
        <v>1501</v>
      </c>
      <c r="L4887" s="76">
        <f t="shared" si="306"/>
        <v>0</v>
      </c>
      <c r="M4887" s="76"/>
      <c r="N4887" s="76"/>
      <c r="O4887" s="76"/>
      <c r="P4887" s="76"/>
      <c r="Q4887" s="76"/>
      <c r="R4887" s="76"/>
      <c r="S4887" s="76"/>
      <c r="T4887" s="76"/>
      <c r="U4887" s="76"/>
      <c r="V4887" s="76"/>
      <c r="W4887" s="76"/>
      <c r="X4887" s="76"/>
    </row>
    <row r="4888" spans="1:24">
      <c r="A4888" s="135"/>
      <c r="B4888" s="54"/>
      <c r="C4888" s="477"/>
      <c r="D4888" s="81"/>
      <c r="E4888" s="81"/>
      <c r="F4888" s="81"/>
      <c r="G4888" s="81"/>
      <c r="H4888" s="81"/>
      <c r="I4888" s="83"/>
      <c r="J4888" s="80"/>
      <c r="K4888" s="84" t="s">
        <v>1502</v>
      </c>
      <c r="L4888" s="76">
        <f t="shared" si="306"/>
        <v>4</v>
      </c>
      <c r="M4888" s="76"/>
      <c r="N4888" s="76"/>
      <c r="O4888" s="76">
        <v>1</v>
      </c>
      <c r="P4888" s="76"/>
      <c r="Q4888" s="76"/>
      <c r="R4888" s="76"/>
      <c r="S4888" s="76"/>
      <c r="T4888" s="76">
        <v>3</v>
      </c>
      <c r="U4888" s="76"/>
      <c r="V4888" s="76"/>
      <c r="W4888" s="76"/>
      <c r="X4888" s="76"/>
    </row>
    <row r="4889" spans="1:24">
      <c r="A4889" s="135"/>
      <c r="B4889" s="54"/>
      <c r="C4889" s="94" t="s">
        <v>35</v>
      </c>
      <c r="D4889" s="58" t="s">
        <v>7481</v>
      </c>
      <c r="E4889" s="58" t="s">
        <v>7482</v>
      </c>
      <c r="F4889" s="58" t="s">
        <v>7483</v>
      </c>
      <c r="G4889" s="58" t="s">
        <v>7484</v>
      </c>
      <c r="H4889" s="58" t="s">
        <v>7485</v>
      </c>
      <c r="I4889" s="74">
        <v>161</v>
      </c>
      <c r="J4889" s="46" t="s">
        <v>1508</v>
      </c>
      <c r="K4889" s="75" t="s">
        <v>1509</v>
      </c>
      <c r="L4889" s="76">
        <f t="shared" si="306"/>
        <v>3</v>
      </c>
      <c r="M4889" s="76"/>
      <c r="N4889" s="76">
        <v>1</v>
      </c>
      <c r="O4889" s="76">
        <v>1</v>
      </c>
      <c r="P4889" s="76"/>
      <c r="Q4889" s="76"/>
      <c r="R4889" s="76"/>
      <c r="S4889" s="76"/>
      <c r="T4889" s="76">
        <v>1</v>
      </c>
      <c r="U4889" s="76"/>
      <c r="V4889" s="76"/>
      <c r="W4889" s="76"/>
      <c r="X4889" s="76"/>
    </row>
    <row r="4890" spans="1:24">
      <c r="A4890" s="135"/>
      <c r="B4890" s="54"/>
      <c r="C4890" s="476"/>
      <c r="D4890" s="77"/>
      <c r="E4890" s="77"/>
      <c r="F4890" s="77"/>
      <c r="G4890" s="77"/>
      <c r="H4890" s="77"/>
      <c r="I4890" s="79"/>
      <c r="J4890" s="54"/>
      <c r="K4890" s="75" t="s">
        <v>1501</v>
      </c>
      <c r="L4890" s="76">
        <f t="shared" si="306"/>
        <v>0</v>
      </c>
      <c r="M4890" s="76"/>
      <c r="N4890" s="76"/>
      <c r="O4890" s="76"/>
      <c r="P4890" s="76"/>
      <c r="Q4890" s="76"/>
      <c r="R4890" s="76"/>
      <c r="S4890" s="76"/>
      <c r="T4890" s="76"/>
      <c r="U4890" s="76"/>
      <c r="V4890" s="76"/>
      <c r="W4890" s="76"/>
      <c r="X4890" s="76"/>
    </row>
    <row r="4891" spans="1:24">
      <c r="A4891" s="135"/>
      <c r="B4891" s="54"/>
      <c r="C4891" s="477"/>
      <c r="D4891" s="81"/>
      <c r="E4891" s="81"/>
      <c r="F4891" s="81"/>
      <c r="G4891" s="81"/>
      <c r="H4891" s="81"/>
      <c r="I4891" s="83"/>
      <c r="J4891" s="80"/>
      <c r="K4891" s="84" t="s">
        <v>1502</v>
      </c>
      <c r="L4891" s="76">
        <f t="shared" si="306"/>
        <v>2</v>
      </c>
      <c r="M4891" s="76"/>
      <c r="N4891" s="76"/>
      <c r="O4891" s="76">
        <v>2</v>
      </c>
      <c r="P4891" s="76"/>
      <c r="Q4891" s="76"/>
      <c r="R4891" s="76"/>
      <c r="S4891" s="76"/>
      <c r="T4891" s="76"/>
      <c r="U4891" s="76"/>
      <c r="V4891" s="76"/>
      <c r="W4891" s="76"/>
      <c r="X4891" s="76"/>
    </row>
    <row r="4892" spans="1:24">
      <c r="A4892" s="135"/>
      <c r="B4892" s="54"/>
      <c r="C4892" s="94" t="s">
        <v>35</v>
      </c>
      <c r="D4892" s="58" t="s">
        <v>7486</v>
      </c>
      <c r="E4892" s="58" t="s">
        <v>7487</v>
      </c>
      <c r="F4892" s="58" t="s">
        <v>7488</v>
      </c>
      <c r="G4892" s="58" t="s">
        <v>7489</v>
      </c>
      <c r="H4892" s="58" t="s">
        <v>7490</v>
      </c>
      <c r="I4892" s="74">
        <v>38</v>
      </c>
      <c r="J4892" s="46" t="s">
        <v>1508</v>
      </c>
      <c r="K4892" s="75" t="s">
        <v>1509</v>
      </c>
      <c r="L4892" s="76">
        <f t="shared" si="306"/>
        <v>2</v>
      </c>
      <c r="M4892" s="76"/>
      <c r="N4892" s="76">
        <v>1</v>
      </c>
      <c r="O4892" s="76"/>
      <c r="P4892" s="76"/>
      <c r="Q4892" s="76"/>
      <c r="R4892" s="76"/>
      <c r="S4892" s="76"/>
      <c r="T4892" s="76">
        <v>1</v>
      </c>
      <c r="U4892" s="76"/>
      <c r="V4892" s="76"/>
      <c r="W4892" s="76"/>
      <c r="X4892" s="76"/>
    </row>
    <row r="4893" spans="1:24">
      <c r="A4893" s="135"/>
      <c r="B4893" s="54"/>
      <c r="C4893" s="476"/>
      <c r="D4893" s="77"/>
      <c r="E4893" s="77"/>
      <c r="F4893" s="77"/>
      <c r="G4893" s="77"/>
      <c r="H4893" s="77"/>
      <c r="I4893" s="79"/>
      <c r="J4893" s="54"/>
      <c r="K4893" s="75" t="s">
        <v>1501</v>
      </c>
      <c r="L4893" s="76">
        <f t="shared" si="306"/>
        <v>0</v>
      </c>
      <c r="M4893" s="76"/>
      <c r="N4893" s="76"/>
      <c r="O4893" s="76"/>
      <c r="P4893" s="76"/>
      <c r="Q4893" s="76"/>
      <c r="R4893" s="76"/>
      <c r="S4893" s="76"/>
      <c r="T4893" s="76"/>
      <c r="U4893" s="76"/>
      <c r="V4893" s="76"/>
      <c r="W4893" s="76"/>
      <c r="X4893" s="76"/>
    </row>
    <row r="4894" spans="1:24">
      <c r="A4894" s="135"/>
      <c r="B4894" s="54"/>
      <c r="C4894" s="477"/>
      <c r="D4894" s="81"/>
      <c r="E4894" s="81"/>
      <c r="F4894" s="81"/>
      <c r="G4894" s="81"/>
      <c r="H4894" s="81"/>
      <c r="I4894" s="83"/>
      <c r="J4894" s="80"/>
      <c r="K4894" s="84" t="s">
        <v>1502</v>
      </c>
      <c r="L4894" s="76">
        <f t="shared" si="306"/>
        <v>2</v>
      </c>
      <c r="M4894" s="76"/>
      <c r="N4894" s="76"/>
      <c r="O4894" s="76">
        <v>2</v>
      </c>
      <c r="P4894" s="76"/>
      <c r="Q4894" s="76"/>
      <c r="R4894" s="76"/>
      <c r="S4894" s="76"/>
      <c r="T4894" s="76"/>
      <c r="U4894" s="76"/>
      <c r="V4894" s="76"/>
      <c r="W4894" s="76"/>
      <c r="X4894" s="76"/>
    </row>
    <row r="4895" spans="1:24">
      <c r="A4895" s="135"/>
      <c r="B4895" s="54"/>
      <c r="C4895" s="94" t="s">
        <v>35</v>
      </c>
      <c r="D4895" s="58" t="s">
        <v>7491</v>
      </c>
      <c r="E4895" s="58" t="s">
        <v>7492</v>
      </c>
      <c r="F4895" s="58" t="s">
        <v>7493</v>
      </c>
      <c r="G4895" s="58" t="s">
        <v>7494</v>
      </c>
      <c r="H4895" s="58" t="s">
        <v>7495</v>
      </c>
      <c r="I4895" s="74">
        <v>2030</v>
      </c>
      <c r="J4895" s="46" t="s">
        <v>1508</v>
      </c>
      <c r="K4895" s="75" t="s">
        <v>1509</v>
      </c>
      <c r="L4895" s="76">
        <f t="shared" si="306"/>
        <v>3</v>
      </c>
      <c r="M4895" s="76"/>
      <c r="N4895" s="76"/>
      <c r="O4895" s="76">
        <v>2</v>
      </c>
      <c r="P4895" s="76"/>
      <c r="Q4895" s="76"/>
      <c r="R4895" s="76"/>
      <c r="S4895" s="76"/>
      <c r="T4895" s="76">
        <v>1</v>
      </c>
      <c r="U4895" s="76"/>
      <c r="V4895" s="76"/>
      <c r="W4895" s="76"/>
      <c r="X4895" s="76"/>
    </row>
    <row r="4896" spans="1:24">
      <c r="A4896" s="135"/>
      <c r="B4896" s="54"/>
      <c r="C4896" s="476"/>
      <c r="D4896" s="77"/>
      <c r="E4896" s="77"/>
      <c r="F4896" s="77"/>
      <c r="G4896" s="77"/>
      <c r="H4896" s="77"/>
      <c r="I4896" s="79"/>
      <c r="J4896" s="54"/>
      <c r="K4896" s="75" t="s">
        <v>1501</v>
      </c>
      <c r="L4896" s="76">
        <f t="shared" si="306"/>
        <v>0</v>
      </c>
      <c r="M4896" s="76"/>
      <c r="N4896" s="76"/>
      <c r="O4896" s="76"/>
      <c r="P4896" s="76"/>
      <c r="Q4896" s="76"/>
      <c r="R4896" s="76"/>
      <c r="S4896" s="76"/>
      <c r="T4896" s="76"/>
      <c r="U4896" s="76"/>
      <c r="V4896" s="76"/>
      <c r="W4896" s="76"/>
      <c r="X4896" s="76"/>
    </row>
    <row r="4897" spans="1:24">
      <c r="A4897" s="135"/>
      <c r="B4897" s="54"/>
      <c r="C4897" s="477"/>
      <c r="D4897" s="81"/>
      <c r="E4897" s="81"/>
      <c r="F4897" s="81"/>
      <c r="G4897" s="81"/>
      <c r="H4897" s="81"/>
      <c r="I4897" s="83"/>
      <c r="J4897" s="80"/>
      <c r="K4897" s="84" t="s">
        <v>1502</v>
      </c>
      <c r="L4897" s="76">
        <f t="shared" si="306"/>
        <v>2</v>
      </c>
      <c r="M4897" s="76"/>
      <c r="N4897" s="76"/>
      <c r="O4897" s="76">
        <v>1</v>
      </c>
      <c r="P4897" s="76"/>
      <c r="Q4897" s="76"/>
      <c r="R4897" s="76"/>
      <c r="S4897" s="76"/>
      <c r="T4897" s="76">
        <v>1</v>
      </c>
      <c r="U4897" s="76"/>
      <c r="V4897" s="76"/>
      <c r="W4897" s="76"/>
      <c r="X4897" s="76"/>
    </row>
    <row r="4898" spans="1:24">
      <c r="A4898" s="135"/>
      <c r="B4898" s="54"/>
      <c r="C4898" s="94" t="s">
        <v>35</v>
      </c>
      <c r="D4898" s="58" t="s">
        <v>7496</v>
      </c>
      <c r="E4898" s="58" t="s">
        <v>7497</v>
      </c>
      <c r="F4898" s="58" t="s">
        <v>7498</v>
      </c>
      <c r="G4898" s="58" t="s">
        <v>7499</v>
      </c>
      <c r="H4898" s="58" t="s">
        <v>7500</v>
      </c>
      <c r="I4898" s="74">
        <v>13906</v>
      </c>
      <c r="J4898" s="46" t="s">
        <v>1508</v>
      </c>
      <c r="K4898" s="75" t="s">
        <v>1509</v>
      </c>
      <c r="L4898" s="76">
        <f t="shared" si="306"/>
        <v>2</v>
      </c>
      <c r="M4898" s="76">
        <v>1</v>
      </c>
      <c r="N4898" s="76"/>
      <c r="O4898" s="76">
        <v>1</v>
      </c>
      <c r="P4898" s="76"/>
      <c r="Q4898" s="76"/>
      <c r="R4898" s="76"/>
      <c r="S4898" s="76"/>
      <c r="T4898" s="76"/>
      <c r="U4898" s="76"/>
      <c r="V4898" s="76"/>
      <c r="W4898" s="76"/>
      <c r="X4898" s="76"/>
    </row>
    <row r="4899" spans="1:24">
      <c r="A4899" s="135"/>
      <c r="B4899" s="54"/>
      <c r="C4899" s="476"/>
      <c r="D4899" s="77"/>
      <c r="E4899" s="77"/>
      <c r="F4899" s="77"/>
      <c r="G4899" s="77"/>
      <c r="H4899" s="77"/>
      <c r="I4899" s="79"/>
      <c r="J4899" s="54"/>
      <c r="K4899" s="75" t="s">
        <v>1501</v>
      </c>
      <c r="L4899" s="76">
        <f t="shared" si="306"/>
        <v>0</v>
      </c>
      <c r="M4899" s="76"/>
      <c r="N4899" s="76"/>
      <c r="O4899" s="76"/>
      <c r="P4899" s="76"/>
      <c r="Q4899" s="76"/>
      <c r="R4899" s="76"/>
      <c r="S4899" s="76"/>
      <c r="T4899" s="76"/>
      <c r="U4899" s="76"/>
      <c r="V4899" s="76"/>
      <c r="W4899" s="76"/>
      <c r="X4899" s="76"/>
    </row>
    <row r="4900" spans="1:24">
      <c r="A4900" s="135"/>
      <c r="B4900" s="54"/>
      <c r="C4900" s="477"/>
      <c r="D4900" s="81"/>
      <c r="E4900" s="81"/>
      <c r="F4900" s="81"/>
      <c r="G4900" s="81"/>
      <c r="H4900" s="81"/>
      <c r="I4900" s="83"/>
      <c r="J4900" s="80"/>
      <c r="K4900" s="84" t="s">
        <v>1502</v>
      </c>
      <c r="L4900" s="76">
        <f t="shared" si="306"/>
        <v>2</v>
      </c>
      <c r="M4900" s="76"/>
      <c r="N4900" s="76"/>
      <c r="O4900" s="76"/>
      <c r="P4900" s="76"/>
      <c r="Q4900" s="76"/>
      <c r="R4900" s="76"/>
      <c r="S4900" s="76"/>
      <c r="T4900" s="76">
        <v>2</v>
      </c>
      <c r="U4900" s="76"/>
      <c r="V4900" s="76"/>
      <c r="W4900" s="76"/>
      <c r="X4900" s="76"/>
    </row>
    <row r="4901" spans="1:24">
      <c r="A4901" s="135"/>
      <c r="B4901" s="54"/>
      <c r="C4901" s="94" t="s">
        <v>35</v>
      </c>
      <c r="D4901" s="58" t="s">
        <v>7501</v>
      </c>
      <c r="E4901" s="58" t="s">
        <v>7502</v>
      </c>
      <c r="F4901" s="58" t="s">
        <v>7503</v>
      </c>
      <c r="G4901" s="58" t="s">
        <v>7504</v>
      </c>
      <c r="H4901" s="58" t="s">
        <v>7505</v>
      </c>
      <c r="I4901" s="74">
        <v>520609</v>
      </c>
      <c r="J4901" s="46" t="s">
        <v>1508</v>
      </c>
      <c r="K4901" s="75" t="s">
        <v>1509</v>
      </c>
      <c r="L4901" s="76">
        <f t="shared" ref="L4901:L4967" si="307">SUM(M4901:X4901)</f>
        <v>2</v>
      </c>
      <c r="M4901" s="76"/>
      <c r="N4901" s="76"/>
      <c r="O4901" s="76">
        <v>1</v>
      </c>
      <c r="P4901" s="76"/>
      <c r="Q4901" s="76"/>
      <c r="R4901" s="76"/>
      <c r="S4901" s="76"/>
      <c r="T4901" s="76">
        <v>1</v>
      </c>
      <c r="U4901" s="76"/>
      <c r="V4901" s="76"/>
      <c r="W4901" s="76"/>
      <c r="X4901" s="76"/>
    </row>
    <row r="4902" spans="1:24">
      <c r="A4902" s="135"/>
      <c r="B4902" s="54"/>
      <c r="C4902" s="476"/>
      <c r="D4902" s="77"/>
      <c r="E4902" s="77"/>
      <c r="F4902" s="77"/>
      <c r="G4902" s="77"/>
      <c r="H4902" s="77"/>
      <c r="I4902" s="79"/>
      <c r="J4902" s="54"/>
      <c r="K4902" s="75" t="s">
        <v>1501</v>
      </c>
      <c r="L4902" s="76">
        <f t="shared" si="307"/>
        <v>0</v>
      </c>
      <c r="M4902" s="76"/>
      <c r="N4902" s="76"/>
      <c r="O4902" s="76"/>
      <c r="P4902" s="76"/>
      <c r="Q4902" s="76"/>
      <c r="R4902" s="76"/>
      <c r="S4902" s="76"/>
      <c r="T4902" s="76"/>
      <c r="U4902" s="76"/>
      <c r="V4902" s="76"/>
      <c r="W4902" s="76"/>
      <c r="X4902" s="76"/>
    </row>
    <row r="4903" spans="1:24">
      <c r="A4903" s="135"/>
      <c r="B4903" s="54"/>
      <c r="C4903" s="477"/>
      <c r="D4903" s="81"/>
      <c r="E4903" s="81"/>
      <c r="F4903" s="81"/>
      <c r="G4903" s="81"/>
      <c r="H4903" s="81"/>
      <c r="I4903" s="83"/>
      <c r="J4903" s="80"/>
      <c r="K4903" s="84" t="s">
        <v>1502</v>
      </c>
      <c r="L4903" s="76">
        <f t="shared" si="307"/>
        <v>25</v>
      </c>
      <c r="M4903" s="76"/>
      <c r="N4903" s="76"/>
      <c r="O4903" s="76"/>
      <c r="P4903" s="76"/>
      <c r="Q4903" s="76"/>
      <c r="R4903" s="76"/>
      <c r="S4903" s="76">
        <v>3</v>
      </c>
      <c r="T4903" s="76">
        <v>22</v>
      </c>
      <c r="U4903" s="76"/>
      <c r="V4903" s="76"/>
      <c r="W4903" s="76"/>
      <c r="X4903" s="76"/>
    </row>
    <row r="4904" spans="1:24">
      <c r="A4904" s="135"/>
      <c r="B4904" s="54"/>
      <c r="C4904" s="94" t="s">
        <v>35</v>
      </c>
      <c r="D4904" s="58" t="s">
        <v>7506</v>
      </c>
      <c r="E4904" s="97" t="s">
        <v>7507</v>
      </c>
      <c r="F4904" s="58" t="s">
        <v>7508</v>
      </c>
      <c r="G4904" s="58" t="s">
        <v>7509</v>
      </c>
      <c r="H4904" s="58" t="s">
        <v>7510</v>
      </c>
      <c r="I4904" s="74">
        <v>8694</v>
      </c>
      <c r="J4904" s="46" t="s">
        <v>1508</v>
      </c>
      <c r="K4904" s="75" t="s">
        <v>1509</v>
      </c>
      <c r="L4904" s="76">
        <f t="shared" si="307"/>
        <v>3</v>
      </c>
      <c r="M4904" s="76"/>
      <c r="N4904" s="76">
        <v>1</v>
      </c>
      <c r="O4904" s="76"/>
      <c r="P4904" s="76"/>
      <c r="Q4904" s="76"/>
      <c r="R4904" s="76"/>
      <c r="S4904" s="76"/>
      <c r="T4904" s="76">
        <v>2</v>
      </c>
      <c r="U4904" s="76"/>
      <c r="V4904" s="76"/>
      <c r="W4904" s="76"/>
      <c r="X4904" s="76"/>
    </row>
    <row r="4905" spans="1:24">
      <c r="A4905" s="135"/>
      <c r="B4905" s="54"/>
      <c r="C4905" s="476"/>
      <c r="D4905" s="77"/>
      <c r="E4905" s="98"/>
      <c r="F4905" s="77"/>
      <c r="G4905" s="77"/>
      <c r="H4905" s="77"/>
      <c r="I4905" s="79"/>
      <c r="J4905" s="54"/>
      <c r="K4905" s="75" t="s">
        <v>1501</v>
      </c>
      <c r="L4905" s="76">
        <f t="shared" si="307"/>
        <v>0</v>
      </c>
      <c r="M4905" s="76"/>
      <c r="N4905" s="76"/>
      <c r="O4905" s="76"/>
      <c r="P4905" s="76"/>
      <c r="Q4905" s="76"/>
      <c r="R4905" s="76"/>
      <c r="S4905" s="76"/>
      <c r="T4905" s="76"/>
      <c r="U4905" s="76"/>
      <c r="V4905" s="76"/>
      <c r="W4905" s="76"/>
      <c r="X4905" s="76"/>
    </row>
    <row r="4906" spans="1:24">
      <c r="A4906" s="135"/>
      <c r="B4906" s="54"/>
      <c r="C4906" s="477"/>
      <c r="D4906" s="81"/>
      <c r="E4906" s="99"/>
      <c r="F4906" s="81"/>
      <c r="G4906" s="81"/>
      <c r="H4906" s="81"/>
      <c r="I4906" s="83"/>
      <c r="J4906" s="80"/>
      <c r="K4906" s="84" t="s">
        <v>1502</v>
      </c>
      <c r="L4906" s="76">
        <f t="shared" si="307"/>
        <v>3</v>
      </c>
      <c r="M4906" s="76"/>
      <c r="N4906" s="76"/>
      <c r="O4906" s="76">
        <v>2</v>
      </c>
      <c r="P4906" s="76"/>
      <c r="Q4906" s="76"/>
      <c r="R4906" s="76"/>
      <c r="S4906" s="76"/>
      <c r="T4906" s="76">
        <v>1</v>
      </c>
      <c r="U4906" s="76"/>
      <c r="V4906" s="76"/>
      <c r="W4906" s="76"/>
      <c r="X4906" s="76"/>
    </row>
    <row r="4907" spans="1:24">
      <c r="A4907" s="135"/>
      <c r="B4907" s="54"/>
      <c r="C4907" s="94" t="s">
        <v>35</v>
      </c>
      <c r="D4907" s="58" t="s">
        <v>7511</v>
      </c>
      <c r="E4907" s="100" t="s">
        <v>7512</v>
      </c>
      <c r="F4907" s="58" t="s">
        <v>7513</v>
      </c>
      <c r="G4907" s="58" t="s">
        <v>7514</v>
      </c>
      <c r="H4907" s="58" t="s">
        <v>7515</v>
      </c>
      <c r="I4907" s="74">
        <v>172987</v>
      </c>
      <c r="J4907" s="46" t="s">
        <v>1508</v>
      </c>
      <c r="K4907" s="75" t="s">
        <v>1509</v>
      </c>
      <c r="L4907" s="76">
        <f t="shared" si="307"/>
        <v>5</v>
      </c>
      <c r="M4907" s="76"/>
      <c r="N4907" s="76">
        <v>1</v>
      </c>
      <c r="O4907" s="76">
        <v>1</v>
      </c>
      <c r="P4907" s="76"/>
      <c r="Q4907" s="76"/>
      <c r="R4907" s="76"/>
      <c r="S4907" s="76">
        <v>1</v>
      </c>
      <c r="T4907" s="76">
        <v>2</v>
      </c>
      <c r="U4907" s="76"/>
      <c r="V4907" s="76"/>
      <c r="W4907" s="76"/>
      <c r="X4907" s="76"/>
    </row>
    <row r="4908" spans="1:24">
      <c r="A4908" s="135"/>
      <c r="B4908" s="54"/>
      <c r="C4908" s="476"/>
      <c r="D4908" s="77"/>
      <c r="E4908" s="101"/>
      <c r="F4908" s="77"/>
      <c r="G4908" s="77"/>
      <c r="H4908" s="77"/>
      <c r="I4908" s="79"/>
      <c r="J4908" s="54"/>
      <c r="K4908" s="75" t="s">
        <v>1501</v>
      </c>
      <c r="L4908" s="76">
        <f t="shared" si="307"/>
        <v>0</v>
      </c>
      <c r="M4908" s="76"/>
      <c r="N4908" s="76"/>
      <c r="O4908" s="76"/>
      <c r="P4908" s="76"/>
      <c r="Q4908" s="76"/>
      <c r="R4908" s="76"/>
      <c r="S4908" s="76"/>
      <c r="T4908" s="76"/>
      <c r="U4908" s="76"/>
      <c r="V4908" s="76"/>
      <c r="W4908" s="76"/>
      <c r="X4908" s="76"/>
    </row>
    <row r="4909" spans="1:24">
      <c r="A4909" s="135"/>
      <c r="B4909" s="54"/>
      <c r="C4909" s="477"/>
      <c r="D4909" s="81"/>
      <c r="E4909" s="102"/>
      <c r="F4909" s="81"/>
      <c r="G4909" s="81"/>
      <c r="H4909" s="81"/>
      <c r="I4909" s="83"/>
      <c r="J4909" s="80"/>
      <c r="K4909" s="84" t="s">
        <v>1502</v>
      </c>
      <c r="L4909" s="76">
        <f t="shared" si="307"/>
        <v>22</v>
      </c>
      <c r="M4909" s="76"/>
      <c r="N4909" s="76">
        <v>1</v>
      </c>
      <c r="O4909" s="76">
        <v>1</v>
      </c>
      <c r="P4909" s="76"/>
      <c r="Q4909" s="76"/>
      <c r="R4909" s="76">
        <v>6</v>
      </c>
      <c r="S4909" s="76"/>
      <c r="T4909" s="76">
        <v>14</v>
      </c>
      <c r="U4909" s="76"/>
      <c r="V4909" s="76"/>
      <c r="W4909" s="76"/>
      <c r="X4909" s="76"/>
    </row>
    <row r="4910" spans="1:24">
      <c r="A4910" s="135"/>
      <c r="B4910" s="54"/>
      <c r="C4910" s="94" t="s">
        <v>35</v>
      </c>
      <c r="D4910" s="58" t="s">
        <v>7516</v>
      </c>
      <c r="E4910" s="100" t="s">
        <v>7517</v>
      </c>
      <c r="F4910" s="58" t="s">
        <v>7518</v>
      </c>
      <c r="G4910" s="58" t="s">
        <v>7519</v>
      </c>
      <c r="H4910" s="58" t="s">
        <v>7520</v>
      </c>
      <c r="I4910" s="74">
        <v>0</v>
      </c>
      <c r="J4910" s="46" t="s">
        <v>1508</v>
      </c>
      <c r="K4910" s="75" t="s">
        <v>1509</v>
      </c>
      <c r="L4910" s="76">
        <f t="shared" si="307"/>
        <v>4</v>
      </c>
      <c r="M4910" s="76"/>
      <c r="N4910" s="76">
        <v>1</v>
      </c>
      <c r="O4910" s="76">
        <v>1</v>
      </c>
      <c r="P4910" s="76"/>
      <c r="Q4910" s="76"/>
      <c r="R4910" s="76"/>
      <c r="S4910" s="76">
        <v>1</v>
      </c>
      <c r="T4910" s="76">
        <v>1</v>
      </c>
      <c r="U4910" s="76"/>
      <c r="V4910" s="76"/>
      <c r="W4910" s="76"/>
      <c r="X4910" s="76"/>
    </row>
    <row r="4911" spans="1:24">
      <c r="A4911" s="135"/>
      <c r="B4911" s="54"/>
      <c r="C4911" s="476"/>
      <c r="D4911" s="77"/>
      <c r="E4911" s="101"/>
      <c r="F4911" s="77"/>
      <c r="G4911" s="77"/>
      <c r="H4911" s="77"/>
      <c r="I4911" s="79"/>
      <c r="J4911" s="54"/>
      <c r="K4911" s="75" t="s">
        <v>1501</v>
      </c>
      <c r="L4911" s="76">
        <f t="shared" si="307"/>
        <v>0</v>
      </c>
      <c r="M4911" s="76"/>
      <c r="N4911" s="76"/>
      <c r="O4911" s="76"/>
      <c r="P4911" s="76"/>
      <c r="Q4911" s="76"/>
      <c r="R4911" s="76"/>
      <c r="S4911" s="76"/>
      <c r="T4911" s="76"/>
      <c r="U4911" s="76"/>
      <c r="V4911" s="76"/>
      <c r="W4911" s="76"/>
      <c r="X4911" s="76"/>
    </row>
    <row r="4912" spans="1:24">
      <c r="A4912" s="135"/>
      <c r="B4912" s="80"/>
      <c r="C4912" s="477"/>
      <c r="D4912" s="81"/>
      <c r="E4912" s="102"/>
      <c r="F4912" s="81"/>
      <c r="G4912" s="81"/>
      <c r="H4912" s="81"/>
      <c r="I4912" s="83"/>
      <c r="J4912" s="80"/>
      <c r="K4912" s="84" t="s">
        <v>1502</v>
      </c>
      <c r="L4912" s="76">
        <f t="shared" si="307"/>
        <v>2</v>
      </c>
      <c r="M4912" s="76"/>
      <c r="N4912" s="76"/>
      <c r="O4912" s="76">
        <v>2</v>
      </c>
      <c r="P4912" s="76"/>
      <c r="Q4912" s="76"/>
      <c r="R4912" s="76"/>
      <c r="S4912" s="76"/>
      <c r="T4912" s="76"/>
      <c r="U4912" s="76"/>
      <c r="V4912" s="76"/>
      <c r="W4912" s="76"/>
      <c r="X4912" s="76"/>
    </row>
    <row r="4913" spans="1:24">
      <c r="A4913" s="135"/>
      <c r="B4913" s="46" t="s">
        <v>7521</v>
      </c>
      <c r="C4913" s="46"/>
      <c r="D4913" s="464">
        <f>COUNTA(D4916:D5059)</f>
        <v>48</v>
      </c>
      <c r="E4913" s="46"/>
      <c r="F4913" s="46"/>
      <c r="G4913" s="46"/>
      <c r="H4913" s="46"/>
      <c r="I4913" s="74">
        <f>SUM(I4916:I5059)</f>
        <v>298574.8</v>
      </c>
      <c r="J4913" s="46" t="s">
        <v>39</v>
      </c>
      <c r="K4913" s="75" t="s">
        <v>32</v>
      </c>
      <c r="L4913" s="76">
        <f>SUM(M4913:X4913)</f>
        <v>117</v>
      </c>
      <c r="M4913" s="76">
        <v>22</v>
      </c>
      <c r="N4913" s="76">
        <v>23</v>
      </c>
      <c r="O4913" s="76">
        <v>18</v>
      </c>
      <c r="P4913" s="76">
        <v>0</v>
      </c>
      <c r="Q4913" s="76">
        <v>0</v>
      </c>
      <c r="R4913" s="76">
        <v>0</v>
      </c>
      <c r="S4913" s="76">
        <v>12</v>
      </c>
      <c r="T4913" s="76">
        <v>33</v>
      </c>
      <c r="U4913" s="76">
        <v>0</v>
      </c>
      <c r="V4913" s="76">
        <v>0</v>
      </c>
      <c r="W4913" s="76">
        <v>6</v>
      </c>
      <c r="X4913" s="76">
        <v>3</v>
      </c>
    </row>
    <row r="4914" spans="1:24">
      <c r="A4914" s="135"/>
      <c r="B4914" s="54"/>
      <c r="C4914" s="54"/>
      <c r="D4914" s="464"/>
      <c r="E4914" s="54"/>
      <c r="F4914" s="54"/>
      <c r="G4914" s="54"/>
      <c r="H4914" s="54"/>
      <c r="I4914" s="79"/>
      <c r="J4914" s="54"/>
      <c r="K4914" s="75" t="s">
        <v>34</v>
      </c>
      <c r="L4914" s="76">
        <f>SUM(M4914:X4914)</f>
        <v>26</v>
      </c>
      <c r="M4914" s="76">
        <v>16</v>
      </c>
      <c r="N4914" s="76">
        <v>0</v>
      </c>
      <c r="O4914" s="76">
        <v>0</v>
      </c>
      <c r="P4914" s="76">
        <v>0</v>
      </c>
      <c r="Q4914" s="76">
        <v>0</v>
      </c>
      <c r="R4914" s="76">
        <v>0</v>
      </c>
      <c r="S4914" s="76">
        <v>0</v>
      </c>
      <c r="T4914" s="76">
        <v>10</v>
      </c>
      <c r="U4914" s="76">
        <v>0</v>
      </c>
      <c r="V4914" s="76">
        <v>0</v>
      </c>
      <c r="W4914" s="76">
        <v>0</v>
      </c>
      <c r="X4914" s="76">
        <v>0</v>
      </c>
    </row>
    <row r="4915" spans="1:24">
      <c r="A4915" s="135"/>
      <c r="B4915" s="80"/>
      <c r="C4915" s="80"/>
      <c r="D4915" s="464"/>
      <c r="E4915" s="80"/>
      <c r="F4915" s="80"/>
      <c r="G4915" s="80"/>
      <c r="H4915" s="80"/>
      <c r="I4915" s="83"/>
      <c r="J4915" s="80"/>
      <c r="K4915" s="75" t="s">
        <v>36</v>
      </c>
      <c r="L4915" s="76">
        <f>SUM(M4915:X4915)</f>
        <v>83</v>
      </c>
      <c r="M4915" s="76">
        <v>1</v>
      </c>
      <c r="N4915" s="76">
        <v>0</v>
      </c>
      <c r="O4915" s="76">
        <v>11</v>
      </c>
      <c r="P4915" s="76">
        <v>0</v>
      </c>
      <c r="Q4915" s="76">
        <v>0</v>
      </c>
      <c r="R4915" s="76">
        <v>0</v>
      </c>
      <c r="S4915" s="76">
        <v>18</v>
      </c>
      <c r="T4915" s="76">
        <v>9</v>
      </c>
      <c r="U4915" s="76">
        <v>1</v>
      </c>
      <c r="V4915" s="76">
        <v>0</v>
      </c>
      <c r="W4915" s="76">
        <v>39</v>
      </c>
      <c r="X4915" s="76">
        <v>4</v>
      </c>
    </row>
    <row r="4916" spans="1:24">
      <c r="A4916" s="135"/>
      <c r="B4916" s="46" t="s">
        <v>7522</v>
      </c>
      <c r="C4916" s="478" t="s">
        <v>33</v>
      </c>
      <c r="D4916" s="465" t="s">
        <v>7523</v>
      </c>
      <c r="E4916" s="467" t="s">
        <v>7524</v>
      </c>
      <c r="F4916" s="467" t="s">
        <v>7525</v>
      </c>
      <c r="G4916" s="467" t="s">
        <v>7526</v>
      </c>
      <c r="H4916" s="467" t="s">
        <v>7527</v>
      </c>
      <c r="I4916" s="479">
        <v>38145</v>
      </c>
      <c r="J4916" s="46" t="s">
        <v>39</v>
      </c>
      <c r="K4916" s="75" t="s">
        <v>32</v>
      </c>
      <c r="L4916" s="76">
        <f t="shared" si="307"/>
        <v>0</v>
      </c>
      <c r="M4916" s="480"/>
      <c r="N4916" s="480"/>
      <c r="O4916" s="480"/>
      <c r="P4916" s="480"/>
      <c r="Q4916" s="480"/>
      <c r="R4916" s="480"/>
      <c r="S4916" s="480"/>
      <c r="T4916" s="480"/>
      <c r="U4916" s="480"/>
      <c r="V4916" s="480"/>
      <c r="W4916" s="480"/>
      <c r="X4916" s="480"/>
    </row>
    <row r="4917" spans="1:24">
      <c r="A4917" s="135"/>
      <c r="B4917" s="54"/>
      <c r="C4917" s="478"/>
      <c r="D4917" s="465"/>
      <c r="E4917" s="467"/>
      <c r="F4917" s="467" t="s">
        <v>7525</v>
      </c>
      <c r="G4917" s="467"/>
      <c r="H4917" s="467"/>
      <c r="I4917" s="479"/>
      <c r="J4917" s="54"/>
      <c r="K4917" s="75" t="s">
        <v>34</v>
      </c>
      <c r="L4917" s="76">
        <f t="shared" si="307"/>
        <v>0</v>
      </c>
      <c r="M4917" s="480"/>
      <c r="N4917" s="480"/>
      <c r="O4917" s="480"/>
      <c r="P4917" s="480"/>
      <c r="Q4917" s="480"/>
      <c r="R4917" s="480"/>
      <c r="S4917" s="480"/>
      <c r="T4917" s="480"/>
      <c r="U4917" s="480"/>
      <c r="V4917" s="480"/>
      <c r="W4917" s="480"/>
      <c r="X4917" s="480"/>
    </row>
    <row r="4918" spans="1:24">
      <c r="A4918" s="135"/>
      <c r="B4918" s="54"/>
      <c r="C4918" s="478"/>
      <c r="D4918" s="465"/>
      <c r="E4918" s="467"/>
      <c r="F4918" s="467" t="s">
        <v>7525</v>
      </c>
      <c r="G4918" s="467"/>
      <c r="H4918" s="467"/>
      <c r="I4918" s="479"/>
      <c r="J4918" s="80"/>
      <c r="K4918" s="84" t="s">
        <v>36</v>
      </c>
      <c r="L4918" s="76">
        <f t="shared" si="307"/>
        <v>9</v>
      </c>
      <c r="M4918" s="480"/>
      <c r="N4918" s="480"/>
      <c r="O4918" s="480">
        <v>3</v>
      </c>
      <c r="P4918" s="480"/>
      <c r="Q4918" s="480"/>
      <c r="R4918" s="480"/>
      <c r="S4918" s="480">
        <v>1</v>
      </c>
      <c r="T4918" s="480">
        <v>4</v>
      </c>
      <c r="U4918" s="480"/>
      <c r="V4918" s="480"/>
      <c r="W4918" s="480"/>
      <c r="X4918" s="480">
        <v>1</v>
      </c>
    </row>
    <row r="4919" spans="1:24">
      <c r="A4919" s="135"/>
      <c r="B4919" s="54"/>
      <c r="C4919" s="478" t="s">
        <v>33</v>
      </c>
      <c r="D4919" s="465" t="s">
        <v>7528</v>
      </c>
      <c r="E4919" s="467" t="s">
        <v>7529</v>
      </c>
      <c r="F4919" s="467" t="s">
        <v>7530</v>
      </c>
      <c r="G4919" s="467" t="s">
        <v>7531</v>
      </c>
      <c r="H4919" s="467" t="s">
        <v>7532</v>
      </c>
      <c r="I4919" s="481">
        <v>6102</v>
      </c>
      <c r="J4919" s="46" t="s">
        <v>39</v>
      </c>
      <c r="K4919" s="75" t="s">
        <v>32</v>
      </c>
      <c r="L4919" s="76">
        <f t="shared" si="307"/>
        <v>2</v>
      </c>
      <c r="M4919" s="284"/>
      <c r="N4919" s="284"/>
      <c r="O4919" s="284">
        <v>1</v>
      </c>
      <c r="P4919" s="284"/>
      <c r="Q4919" s="284"/>
      <c r="R4919" s="284"/>
      <c r="S4919" s="284"/>
      <c r="T4919" s="284">
        <v>1</v>
      </c>
      <c r="U4919" s="284"/>
      <c r="V4919" s="284"/>
      <c r="W4919" s="284"/>
      <c r="X4919" s="284"/>
    </row>
    <row r="4920" spans="1:24">
      <c r="A4920" s="135"/>
      <c r="B4920" s="54"/>
      <c r="C4920" s="478"/>
      <c r="D4920" s="465"/>
      <c r="E4920" s="467"/>
      <c r="F4920" s="467"/>
      <c r="G4920" s="467"/>
      <c r="H4920" s="467"/>
      <c r="I4920" s="481"/>
      <c r="J4920" s="54"/>
      <c r="K4920" s="75" t="s">
        <v>34</v>
      </c>
      <c r="L4920" s="76">
        <f t="shared" si="307"/>
        <v>0</v>
      </c>
      <c r="M4920" s="284"/>
      <c r="N4920" s="284"/>
      <c r="O4920" s="284"/>
      <c r="P4920" s="284"/>
      <c r="Q4920" s="284"/>
      <c r="R4920" s="284"/>
      <c r="S4920" s="284"/>
      <c r="T4920" s="284"/>
      <c r="U4920" s="284"/>
      <c r="V4920" s="284"/>
      <c r="W4920" s="284"/>
      <c r="X4920" s="284"/>
    </row>
    <row r="4921" spans="1:24">
      <c r="A4921" s="135"/>
      <c r="B4921" s="54"/>
      <c r="C4921" s="478"/>
      <c r="D4921" s="465"/>
      <c r="E4921" s="467"/>
      <c r="F4921" s="467"/>
      <c r="G4921" s="467"/>
      <c r="H4921" s="467"/>
      <c r="I4921" s="481"/>
      <c r="J4921" s="80"/>
      <c r="K4921" s="84" t="s">
        <v>36</v>
      </c>
      <c r="L4921" s="76">
        <f t="shared" si="307"/>
        <v>2</v>
      </c>
      <c r="M4921" s="284"/>
      <c r="N4921" s="284"/>
      <c r="O4921" s="284"/>
      <c r="P4921" s="284"/>
      <c r="Q4921" s="284"/>
      <c r="R4921" s="284"/>
      <c r="S4921" s="284"/>
      <c r="T4921" s="284">
        <v>2</v>
      </c>
      <c r="U4921" s="284"/>
      <c r="V4921" s="284"/>
      <c r="W4921" s="284"/>
      <c r="X4921" s="284"/>
    </row>
    <row r="4922" spans="1:24">
      <c r="A4922" s="135"/>
      <c r="B4922" s="54"/>
      <c r="C4922" s="478" t="s">
        <v>33</v>
      </c>
      <c r="D4922" s="465" t="s">
        <v>7533</v>
      </c>
      <c r="E4922" s="467" t="s">
        <v>7534</v>
      </c>
      <c r="F4922" s="467" t="s">
        <v>7535</v>
      </c>
      <c r="G4922" s="467" t="s">
        <v>7536</v>
      </c>
      <c r="H4922" s="467" t="s">
        <v>7537</v>
      </c>
      <c r="I4922" s="481">
        <v>0</v>
      </c>
      <c r="J4922" s="46" t="s">
        <v>39</v>
      </c>
      <c r="K4922" s="75" t="s">
        <v>32</v>
      </c>
      <c r="L4922" s="76">
        <f t="shared" si="307"/>
        <v>0</v>
      </c>
      <c r="M4922" s="480"/>
      <c r="N4922" s="480"/>
      <c r="O4922" s="480"/>
      <c r="P4922" s="480"/>
      <c r="Q4922" s="480"/>
      <c r="R4922" s="480"/>
      <c r="S4922" s="480"/>
      <c r="T4922" s="480"/>
      <c r="U4922" s="480"/>
      <c r="V4922" s="480"/>
      <c r="W4922" s="480"/>
      <c r="X4922" s="480"/>
    </row>
    <row r="4923" spans="1:24">
      <c r="A4923" s="135"/>
      <c r="B4923" s="54"/>
      <c r="C4923" s="478"/>
      <c r="D4923" s="465"/>
      <c r="E4923" s="467"/>
      <c r="F4923" s="467" t="s">
        <v>7538</v>
      </c>
      <c r="G4923" s="467"/>
      <c r="H4923" s="467"/>
      <c r="I4923" s="481"/>
      <c r="J4923" s="54"/>
      <c r="K4923" s="75" t="s">
        <v>34</v>
      </c>
      <c r="L4923" s="76">
        <f t="shared" si="307"/>
        <v>0</v>
      </c>
      <c r="M4923" s="480"/>
      <c r="N4923" s="480"/>
      <c r="O4923" s="480"/>
      <c r="P4923" s="480"/>
      <c r="Q4923" s="480"/>
      <c r="R4923" s="480"/>
      <c r="S4923" s="480"/>
      <c r="T4923" s="480"/>
      <c r="U4923" s="480"/>
      <c r="V4923" s="480"/>
      <c r="W4923" s="480"/>
      <c r="X4923" s="480"/>
    </row>
    <row r="4924" spans="1:24">
      <c r="A4924" s="135"/>
      <c r="B4924" s="54"/>
      <c r="C4924" s="478"/>
      <c r="D4924" s="465"/>
      <c r="E4924" s="467"/>
      <c r="F4924" s="467" t="s">
        <v>7538</v>
      </c>
      <c r="G4924" s="467"/>
      <c r="H4924" s="467"/>
      <c r="I4924" s="481"/>
      <c r="J4924" s="80"/>
      <c r="K4924" s="84" t="s">
        <v>36</v>
      </c>
      <c r="L4924" s="76">
        <f t="shared" si="307"/>
        <v>2</v>
      </c>
      <c r="M4924" s="480"/>
      <c r="N4924" s="480"/>
      <c r="O4924" s="480">
        <v>1</v>
      </c>
      <c r="P4924" s="480"/>
      <c r="Q4924" s="480"/>
      <c r="R4924" s="480"/>
      <c r="S4924" s="480"/>
      <c r="T4924" s="480"/>
      <c r="U4924" s="480"/>
      <c r="V4924" s="480"/>
      <c r="W4924" s="480"/>
      <c r="X4924" s="480">
        <v>1</v>
      </c>
    </row>
    <row r="4925" spans="1:24">
      <c r="A4925" s="135"/>
      <c r="B4925" s="54"/>
      <c r="C4925" s="478" t="s">
        <v>35</v>
      </c>
      <c r="D4925" s="465" t="s">
        <v>7539</v>
      </c>
      <c r="E4925" s="467" t="s">
        <v>7540</v>
      </c>
      <c r="F4925" s="467" t="s">
        <v>7541</v>
      </c>
      <c r="G4925" s="467" t="s">
        <v>7542</v>
      </c>
      <c r="H4925" s="467" t="s">
        <v>7543</v>
      </c>
      <c r="I4925" s="481">
        <v>0</v>
      </c>
      <c r="J4925" s="46" t="s">
        <v>39</v>
      </c>
      <c r="K4925" s="75" t="s">
        <v>32</v>
      </c>
      <c r="L4925" s="76">
        <f t="shared" si="307"/>
        <v>3</v>
      </c>
      <c r="M4925" s="284"/>
      <c r="N4925" s="284">
        <v>1</v>
      </c>
      <c r="O4925" s="284"/>
      <c r="P4925" s="284"/>
      <c r="Q4925" s="284"/>
      <c r="R4925" s="284"/>
      <c r="S4925" s="284"/>
      <c r="T4925" s="284">
        <v>2</v>
      </c>
      <c r="U4925" s="284"/>
      <c r="V4925" s="284"/>
      <c r="W4925" s="284"/>
      <c r="X4925" s="284"/>
    </row>
    <row r="4926" spans="1:24">
      <c r="A4926" s="135"/>
      <c r="B4926" s="54"/>
      <c r="C4926" s="482"/>
      <c r="D4926" s="483"/>
      <c r="E4926" s="484"/>
      <c r="F4926" s="484"/>
      <c r="G4926" s="484"/>
      <c r="H4926" s="484"/>
      <c r="I4926" s="481"/>
      <c r="J4926" s="54"/>
      <c r="K4926" s="75" t="s">
        <v>34</v>
      </c>
      <c r="L4926" s="76">
        <f t="shared" si="307"/>
        <v>0</v>
      </c>
      <c r="M4926" s="284"/>
      <c r="N4926" s="284"/>
      <c r="O4926" s="284"/>
      <c r="P4926" s="284"/>
      <c r="Q4926" s="284"/>
      <c r="R4926" s="284"/>
      <c r="S4926" s="284"/>
      <c r="T4926" s="284"/>
      <c r="U4926" s="284"/>
      <c r="V4926" s="284"/>
      <c r="W4926" s="284"/>
      <c r="X4926" s="284"/>
    </row>
    <row r="4927" spans="1:24">
      <c r="A4927" s="135"/>
      <c r="B4927" s="54"/>
      <c r="C4927" s="485"/>
      <c r="D4927" s="486"/>
      <c r="E4927" s="487"/>
      <c r="F4927" s="487"/>
      <c r="G4927" s="487"/>
      <c r="H4927" s="487"/>
      <c r="I4927" s="481"/>
      <c r="J4927" s="80"/>
      <c r="K4927" s="84" t="s">
        <v>36</v>
      </c>
      <c r="L4927" s="76">
        <f t="shared" si="307"/>
        <v>2</v>
      </c>
      <c r="M4927" s="284"/>
      <c r="N4927" s="284"/>
      <c r="O4927" s="284"/>
      <c r="P4927" s="284"/>
      <c r="Q4927" s="284"/>
      <c r="R4927" s="284"/>
      <c r="S4927" s="284">
        <v>2</v>
      </c>
      <c r="T4927" s="284"/>
      <c r="U4927" s="284"/>
      <c r="V4927" s="284"/>
      <c r="W4927" s="284"/>
      <c r="X4927" s="284"/>
    </row>
    <row r="4928" spans="1:24">
      <c r="A4928" s="135"/>
      <c r="B4928" s="54"/>
      <c r="C4928" s="478" t="s">
        <v>31</v>
      </c>
      <c r="D4928" s="465" t="s">
        <v>7544</v>
      </c>
      <c r="E4928" s="467" t="s">
        <v>7545</v>
      </c>
      <c r="F4928" s="467" t="s">
        <v>7546</v>
      </c>
      <c r="G4928" s="467" t="s">
        <v>7547</v>
      </c>
      <c r="H4928" s="467" t="s">
        <v>7548</v>
      </c>
      <c r="I4928" s="479">
        <v>13382</v>
      </c>
      <c r="J4928" s="46" t="s">
        <v>39</v>
      </c>
      <c r="K4928" s="75" t="s">
        <v>32</v>
      </c>
      <c r="L4928" s="76">
        <f t="shared" si="307"/>
        <v>5</v>
      </c>
      <c r="M4928" s="480"/>
      <c r="N4928" s="480"/>
      <c r="O4928" s="480"/>
      <c r="P4928" s="480"/>
      <c r="Q4928" s="480"/>
      <c r="R4928" s="480"/>
      <c r="S4928" s="480">
        <v>2</v>
      </c>
      <c r="T4928" s="480"/>
      <c r="U4928" s="480"/>
      <c r="V4928" s="480"/>
      <c r="W4928" s="480">
        <v>3</v>
      </c>
      <c r="X4928" s="480"/>
    </row>
    <row r="4929" spans="1:24">
      <c r="A4929" s="135"/>
      <c r="B4929" s="54"/>
      <c r="C4929" s="478"/>
      <c r="D4929" s="465"/>
      <c r="E4929" s="467"/>
      <c r="F4929" s="467" t="s">
        <v>7546</v>
      </c>
      <c r="G4929" s="467"/>
      <c r="H4929" s="467"/>
      <c r="I4929" s="479"/>
      <c r="J4929" s="54"/>
      <c r="K4929" s="75" t="s">
        <v>34</v>
      </c>
      <c r="L4929" s="76">
        <f t="shared" si="307"/>
        <v>0</v>
      </c>
      <c r="M4929" s="480"/>
      <c r="N4929" s="480"/>
      <c r="O4929" s="480"/>
      <c r="P4929" s="480"/>
      <c r="Q4929" s="480"/>
      <c r="R4929" s="480"/>
      <c r="S4929" s="480"/>
      <c r="T4929" s="480"/>
      <c r="U4929" s="480"/>
      <c r="V4929" s="480"/>
      <c r="W4929" s="480"/>
      <c r="X4929" s="480"/>
    </row>
    <row r="4930" spans="1:24">
      <c r="A4930" s="135"/>
      <c r="B4930" s="54"/>
      <c r="C4930" s="478"/>
      <c r="D4930" s="465"/>
      <c r="E4930" s="467"/>
      <c r="F4930" s="467" t="s">
        <v>7546</v>
      </c>
      <c r="G4930" s="467"/>
      <c r="H4930" s="467"/>
      <c r="I4930" s="479"/>
      <c r="J4930" s="80"/>
      <c r="K4930" s="84" t="s">
        <v>36</v>
      </c>
      <c r="L4930" s="76">
        <f t="shared" si="307"/>
        <v>0</v>
      </c>
      <c r="M4930" s="480"/>
      <c r="N4930" s="480"/>
      <c r="O4930" s="480"/>
      <c r="P4930" s="480"/>
      <c r="Q4930" s="480"/>
      <c r="R4930" s="480"/>
      <c r="S4930" s="480"/>
      <c r="T4930" s="480"/>
      <c r="U4930" s="480"/>
      <c r="V4930" s="480"/>
      <c r="W4930" s="480"/>
      <c r="X4930" s="480"/>
    </row>
    <row r="4931" spans="1:24">
      <c r="A4931" s="135"/>
      <c r="B4931" s="54"/>
      <c r="C4931" s="478" t="s">
        <v>35</v>
      </c>
      <c r="D4931" s="465" t="s">
        <v>7549</v>
      </c>
      <c r="E4931" s="467" t="s">
        <v>7550</v>
      </c>
      <c r="F4931" s="467" t="s">
        <v>7551</v>
      </c>
      <c r="G4931" s="467" t="s">
        <v>7552</v>
      </c>
      <c r="H4931" s="467" t="s">
        <v>7553</v>
      </c>
      <c r="I4931" s="479">
        <v>6688</v>
      </c>
      <c r="J4931" s="46" t="s">
        <v>39</v>
      </c>
      <c r="K4931" s="75" t="s">
        <v>32</v>
      </c>
      <c r="L4931" s="76">
        <f t="shared" si="307"/>
        <v>3</v>
      </c>
      <c r="M4931" s="480"/>
      <c r="N4931" s="480">
        <v>1</v>
      </c>
      <c r="O4931" s="480"/>
      <c r="P4931" s="480"/>
      <c r="Q4931" s="480"/>
      <c r="R4931" s="480"/>
      <c r="S4931" s="480"/>
      <c r="T4931" s="480">
        <v>2</v>
      </c>
      <c r="U4931" s="480"/>
      <c r="V4931" s="480"/>
      <c r="W4931" s="480"/>
      <c r="X4931" s="480"/>
    </row>
    <row r="4932" spans="1:24">
      <c r="A4932" s="135"/>
      <c r="B4932" s="54"/>
      <c r="C4932" s="478"/>
      <c r="D4932" s="465"/>
      <c r="E4932" s="467"/>
      <c r="F4932" s="467" t="s">
        <v>7551</v>
      </c>
      <c r="G4932" s="467"/>
      <c r="H4932" s="467"/>
      <c r="I4932" s="479"/>
      <c r="J4932" s="54"/>
      <c r="K4932" s="75" t="s">
        <v>34</v>
      </c>
      <c r="L4932" s="76">
        <f t="shared" si="307"/>
        <v>0</v>
      </c>
      <c r="M4932" s="480"/>
      <c r="N4932" s="480"/>
      <c r="O4932" s="480"/>
      <c r="P4932" s="480"/>
      <c r="Q4932" s="480"/>
      <c r="R4932" s="480"/>
      <c r="S4932" s="480"/>
      <c r="T4932" s="480"/>
      <c r="U4932" s="480"/>
      <c r="V4932" s="480"/>
      <c r="W4932" s="480"/>
      <c r="X4932" s="480"/>
    </row>
    <row r="4933" spans="1:24">
      <c r="A4933" s="135"/>
      <c r="B4933" s="54"/>
      <c r="C4933" s="478"/>
      <c r="D4933" s="465"/>
      <c r="E4933" s="467"/>
      <c r="F4933" s="467" t="s">
        <v>7551</v>
      </c>
      <c r="G4933" s="467"/>
      <c r="H4933" s="467"/>
      <c r="I4933" s="479"/>
      <c r="J4933" s="80"/>
      <c r="K4933" s="84" t="s">
        <v>36</v>
      </c>
      <c r="L4933" s="76">
        <f t="shared" si="307"/>
        <v>2</v>
      </c>
      <c r="M4933" s="480"/>
      <c r="N4933" s="480"/>
      <c r="O4933" s="480"/>
      <c r="P4933" s="480"/>
      <c r="Q4933" s="480"/>
      <c r="R4933" s="480"/>
      <c r="S4933" s="480"/>
      <c r="T4933" s="480">
        <v>1</v>
      </c>
      <c r="U4933" s="480">
        <v>1</v>
      </c>
      <c r="V4933" s="480"/>
      <c r="W4933" s="480"/>
      <c r="X4933" s="480"/>
    </row>
    <row r="4934" spans="1:24">
      <c r="A4934" s="135"/>
      <c r="B4934" s="54"/>
      <c r="C4934" s="478" t="s">
        <v>33</v>
      </c>
      <c r="D4934" s="465" t="s">
        <v>7554</v>
      </c>
      <c r="E4934" s="467" t="s">
        <v>7555</v>
      </c>
      <c r="F4934" s="467" t="s">
        <v>7538</v>
      </c>
      <c r="G4934" s="467" t="s">
        <v>7556</v>
      </c>
      <c r="H4934" s="467" t="s">
        <v>7557</v>
      </c>
      <c r="I4934" s="479">
        <v>1</v>
      </c>
      <c r="J4934" s="46" t="s">
        <v>39</v>
      </c>
      <c r="K4934" s="75" t="s">
        <v>32</v>
      </c>
      <c r="L4934" s="76">
        <f t="shared" si="307"/>
        <v>0</v>
      </c>
      <c r="M4934" s="480"/>
      <c r="N4934" s="480"/>
      <c r="O4934" s="480"/>
      <c r="P4934" s="480"/>
      <c r="Q4934" s="480"/>
      <c r="R4934" s="480"/>
      <c r="S4934" s="480"/>
      <c r="T4934" s="480"/>
      <c r="U4934" s="480"/>
      <c r="V4934" s="480"/>
      <c r="W4934" s="480"/>
      <c r="X4934" s="480"/>
    </row>
    <row r="4935" spans="1:24">
      <c r="A4935" s="135"/>
      <c r="B4935" s="54"/>
      <c r="C4935" s="478"/>
      <c r="D4935" s="465"/>
      <c r="E4935" s="467"/>
      <c r="F4935" s="467" t="s">
        <v>7538</v>
      </c>
      <c r="G4935" s="467"/>
      <c r="H4935" s="467"/>
      <c r="I4935" s="479"/>
      <c r="J4935" s="54"/>
      <c r="K4935" s="75" t="s">
        <v>34</v>
      </c>
      <c r="L4935" s="76">
        <f t="shared" si="307"/>
        <v>0</v>
      </c>
      <c r="M4935" s="480"/>
      <c r="N4935" s="480"/>
      <c r="O4935" s="480"/>
      <c r="P4935" s="480"/>
      <c r="Q4935" s="480"/>
      <c r="R4935" s="480"/>
      <c r="S4935" s="480"/>
      <c r="T4935" s="480"/>
      <c r="U4935" s="480"/>
      <c r="V4935" s="480"/>
      <c r="W4935" s="480"/>
      <c r="X4935" s="480"/>
    </row>
    <row r="4936" spans="1:24">
      <c r="A4936" s="135"/>
      <c r="B4936" s="54"/>
      <c r="C4936" s="478"/>
      <c r="D4936" s="465"/>
      <c r="E4936" s="467"/>
      <c r="F4936" s="467" t="s">
        <v>7538</v>
      </c>
      <c r="G4936" s="467"/>
      <c r="H4936" s="467"/>
      <c r="I4936" s="479"/>
      <c r="J4936" s="80"/>
      <c r="K4936" s="84" t="s">
        <v>36</v>
      </c>
      <c r="L4936" s="76">
        <f t="shared" si="307"/>
        <v>3</v>
      </c>
      <c r="M4936" s="480"/>
      <c r="N4936" s="480"/>
      <c r="O4936" s="480">
        <v>1</v>
      </c>
      <c r="P4936" s="480"/>
      <c r="Q4936" s="480"/>
      <c r="R4936" s="480"/>
      <c r="S4936" s="480">
        <v>2</v>
      </c>
      <c r="T4936" s="480"/>
      <c r="U4936" s="480"/>
      <c r="V4936" s="480"/>
      <c r="W4936" s="480"/>
      <c r="X4936" s="480"/>
    </row>
    <row r="4937" spans="1:24">
      <c r="A4937" s="135"/>
      <c r="B4937" s="54"/>
      <c r="C4937" s="478" t="s">
        <v>35</v>
      </c>
      <c r="D4937" s="465" t="s">
        <v>7558</v>
      </c>
      <c r="E4937" s="467" t="s">
        <v>7559</v>
      </c>
      <c r="F4937" s="467" t="s">
        <v>7560</v>
      </c>
      <c r="G4937" s="467" t="s">
        <v>7561</v>
      </c>
      <c r="H4937" s="467" t="s">
        <v>7562</v>
      </c>
      <c r="I4937" s="479">
        <v>383</v>
      </c>
      <c r="J4937" s="46" t="s">
        <v>39</v>
      </c>
      <c r="K4937" s="75" t="s">
        <v>32</v>
      </c>
      <c r="L4937" s="76">
        <f t="shared" si="307"/>
        <v>3</v>
      </c>
      <c r="M4937" s="480"/>
      <c r="N4937" s="480"/>
      <c r="O4937" s="480"/>
      <c r="P4937" s="480"/>
      <c r="Q4937" s="480"/>
      <c r="R4937" s="480"/>
      <c r="S4937" s="480">
        <v>3</v>
      </c>
      <c r="T4937" s="480"/>
      <c r="U4937" s="480"/>
      <c r="V4937" s="480"/>
      <c r="W4937" s="480"/>
      <c r="X4937" s="480"/>
    </row>
    <row r="4938" spans="1:24">
      <c r="A4938" s="135"/>
      <c r="B4938" s="54"/>
      <c r="C4938" s="478"/>
      <c r="D4938" s="465"/>
      <c r="E4938" s="467"/>
      <c r="F4938" s="467" t="s">
        <v>7560</v>
      </c>
      <c r="G4938" s="467"/>
      <c r="H4938" s="467"/>
      <c r="I4938" s="479"/>
      <c r="J4938" s="54"/>
      <c r="K4938" s="75" t="s">
        <v>34</v>
      </c>
      <c r="L4938" s="76">
        <f t="shared" si="307"/>
        <v>0</v>
      </c>
      <c r="M4938" s="480"/>
      <c r="N4938" s="480"/>
      <c r="O4938" s="480"/>
      <c r="P4938" s="480"/>
      <c r="Q4938" s="480"/>
      <c r="R4938" s="480"/>
      <c r="S4938" s="480"/>
      <c r="T4938" s="480"/>
      <c r="U4938" s="480"/>
      <c r="V4938" s="480"/>
      <c r="W4938" s="480"/>
      <c r="X4938" s="480"/>
    </row>
    <row r="4939" spans="1:24">
      <c r="A4939" s="135"/>
      <c r="B4939" s="54"/>
      <c r="C4939" s="478"/>
      <c r="D4939" s="465"/>
      <c r="E4939" s="467"/>
      <c r="F4939" s="467" t="s">
        <v>7560</v>
      </c>
      <c r="G4939" s="467"/>
      <c r="H4939" s="467"/>
      <c r="I4939" s="479"/>
      <c r="J4939" s="80"/>
      <c r="K4939" s="84" t="s">
        <v>36</v>
      </c>
      <c r="L4939" s="76">
        <f t="shared" si="307"/>
        <v>2</v>
      </c>
      <c r="M4939" s="480"/>
      <c r="N4939" s="480"/>
      <c r="O4939" s="480">
        <v>1</v>
      </c>
      <c r="P4939" s="480"/>
      <c r="Q4939" s="480"/>
      <c r="R4939" s="480"/>
      <c r="S4939" s="480">
        <v>1</v>
      </c>
      <c r="T4939" s="480"/>
      <c r="U4939" s="480"/>
      <c r="V4939" s="480"/>
      <c r="W4939" s="480"/>
      <c r="X4939" s="480"/>
    </row>
    <row r="4940" spans="1:24">
      <c r="A4940" s="135"/>
      <c r="B4940" s="54"/>
      <c r="C4940" s="478" t="s">
        <v>33</v>
      </c>
      <c r="D4940" s="465" t="s">
        <v>7563</v>
      </c>
      <c r="E4940" s="467" t="s">
        <v>7564</v>
      </c>
      <c r="F4940" s="467" t="s">
        <v>7565</v>
      </c>
      <c r="G4940" s="467" t="s">
        <v>7566</v>
      </c>
      <c r="H4940" s="467" t="s">
        <v>7567</v>
      </c>
      <c r="I4940" s="481">
        <v>0</v>
      </c>
      <c r="J4940" s="46" t="s">
        <v>39</v>
      </c>
      <c r="K4940" s="75" t="s">
        <v>32</v>
      </c>
      <c r="L4940" s="76">
        <f t="shared" si="307"/>
        <v>0</v>
      </c>
      <c r="M4940" s="284"/>
      <c r="N4940" s="284"/>
      <c r="O4940" s="284"/>
      <c r="P4940" s="284"/>
      <c r="Q4940" s="284"/>
      <c r="R4940" s="284"/>
      <c r="S4940" s="284"/>
      <c r="T4940" s="284"/>
      <c r="U4940" s="284"/>
      <c r="V4940" s="284"/>
      <c r="W4940" s="284"/>
      <c r="X4940" s="284"/>
    </row>
    <row r="4941" spans="1:24">
      <c r="A4941" s="135"/>
      <c r="B4941" s="54"/>
      <c r="C4941" s="478"/>
      <c r="D4941" s="465"/>
      <c r="E4941" s="467"/>
      <c r="F4941" s="467"/>
      <c r="G4941" s="467"/>
      <c r="H4941" s="467"/>
      <c r="I4941" s="481"/>
      <c r="J4941" s="54"/>
      <c r="K4941" s="75" t="s">
        <v>34</v>
      </c>
      <c r="L4941" s="76">
        <f t="shared" si="307"/>
        <v>0</v>
      </c>
      <c r="M4941" s="284"/>
      <c r="N4941" s="284"/>
      <c r="O4941" s="284"/>
      <c r="P4941" s="284"/>
      <c r="Q4941" s="284"/>
      <c r="R4941" s="284"/>
      <c r="S4941" s="284"/>
      <c r="T4941" s="284"/>
      <c r="U4941" s="284"/>
      <c r="V4941" s="284"/>
      <c r="W4941" s="284"/>
      <c r="X4941" s="284"/>
    </row>
    <row r="4942" spans="1:24">
      <c r="A4942" s="135"/>
      <c r="B4942" s="54"/>
      <c r="C4942" s="478"/>
      <c r="D4942" s="465"/>
      <c r="E4942" s="467"/>
      <c r="F4942" s="467"/>
      <c r="G4942" s="467"/>
      <c r="H4942" s="467"/>
      <c r="I4942" s="481"/>
      <c r="J4942" s="80"/>
      <c r="K4942" s="84" t="s">
        <v>36</v>
      </c>
      <c r="L4942" s="76">
        <f t="shared" si="307"/>
        <v>3</v>
      </c>
      <c r="M4942" s="284"/>
      <c r="N4942" s="284"/>
      <c r="O4942" s="284">
        <v>1</v>
      </c>
      <c r="P4942" s="284"/>
      <c r="Q4942" s="284"/>
      <c r="R4942" s="284"/>
      <c r="S4942" s="284">
        <v>2</v>
      </c>
      <c r="T4942" s="284"/>
      <c r="U4942" s="284"/>
      <c r="V4942" s="284"/>
      <c r="W4942" s="284"/>
      <c r="X4942" s="284"/>
    </row>
    <row r="4943" spans="1:24">
      <c r="A4943" s="135"/>
      <c r="B4943" s="54"/>
      <c r="C4943" s="478" t="s">
        <v>31</v>
      </c>
      <c r="D4943" s="465" t="s">
        <v>7568</v>
      </c>
      <c r="E4943" s="467" t="s">
        <v>7569</v>
      </c>
      <c r="F4943" s="467" t="s">
        <v>7570</v>
      </c>
      <c r="G4943" s="467" t="s">
        <v>7571</v>
      </c>
      <c r="H4943" s="467" t="s">
        <v>7572</v>
      </c>
      <c r="I4943" s="479">
        <v>983</v>
      </c>
      <c r="J4943" s="46" t="s">
        <v>39</v>
      </c>
      <c r="K4943" s="75" t="s">
        <v>32</v>
      </c>
      <c r="L4943" s="76">
        <f t="shared" si="307"/>
        <v>2</v>
      </c>
      <c r="M4943" s="480">
        <v>1</v>
      </c>
      <c r="N4943" s="480"/>
      <c r="O4943" s="480">
        <v>1</v>
      </c>
      <c r="P4943" s="480"/>
      <c r="Q4943" s="480"/>
      <c r="R4943" s="480"/>
      <c r="S4943" s="480"/>
      <c r="T4943" s="480"/>
      <c r="U4943" s="480"/>
      <c r="V4943" s="480"/>
      <c r="W4943" s="480"/>
      <c r="X4943" s="480"/>
    </row>
    <row r="4944" spans="1:24">
      <c r="A4944" s="135"/>
      <c r="B4944" s="54"/>
      <c r="C4944" s="478"/>
      <c r="D4944" s="465"/>
      <c r="E4944" s="467"/>
      <c r="F4944" s="467" t="s">
        <v>7570</v>
      </c>
      <c r="G4944" s="467"/>
      <c r="H4944" s="467"/>
      <c r="I4944" s="479"/>
      <c r="J4944" s="54"/>
      <c r="K4944" s="75" t="s">
        <v>34</v>
      </c>
      <c r="L4944" s="76">
        <f t="shared" si="307"/>
        <v>0</v>
      </c>
      <c r="M4944" s="480"/>
      <c r="N4944" s="480"/>
      <c r="O4944" s="480"/>
      <c r="P4944" s="480"/>
      <c r="Q4944" s="480"/>
      <c r="R4944" s="480"/>
      <c r="S4944" s="480"/>
      <c r="T4944" s="480"/>
      <c r="U4944" s="480"/>
      <c r="V4944" s="480"/>
      <c r="W4944" s="480"/>
      <c r="X4944" s="480"/>
    </row>
    <row r="4945" spans="1:24">
      <c r="A4945" s="135"/>
      <c r="B4945" s="54"/>
      <c r="C4945" s="478"/>
      <c r="D4945" s="465"/>
      <c r="E4945" s="467"/>
      <c r="F4945" s="467" t="s">
        <v>7570</v>
      </c>
      <c r="G4945" s="467"/>
      <c r="H4945" s="467"/>
      <c r="I4945" s="479"/>
      <c r="J4945" s="80"/>
      <c r="K4945" s="84" t="s">
        <v>36</v>
      </c>
      <c r="L4945" s="76">
        <f t="shared" si="307"/>
        <v>0</v>
      </c>
      <c r="M4945" s="480"/>
      <c r="N4945" s="480"/>
      <c r="O4945" s="480"/>
      <c r="P4945" s="480"/>
      <c r="Q4945" s="480"/>
      <c r="R4945" s="480"/>
      <c r="S4945" s="480"/>
      <c r="T4945" s="480"/>
      <c r="U4945" s="480"/>
      <c r="V4945" s="480"/>
      <c r="W4945" s="480"/>
      <c r="X4945" s="480"/>
    </row>
    <row r="4946" spans="1:24">
      <c r="A4946" s="135"/>
      <c r="B4946" s="54"/>
      <c r="C4946" s="478" t="s">
        <v>33</v>
      </c>
      <c r="D4946" s="465" t="s">
        <v>7573</v>
      </c>
      <c r="E4946" s="467" t="s">
        <v>7574</v>
      </c>
      <c r="F4946" s="467" t="s">
        <v>4839</v>
      </c>
      <c r="G4946" s="467" t="s">
        <v>7575</v>
      </c>
      <c r="H4946" s="467" t="s">
        <v>7576</v>
      </c>
      <c r="I4946" s="479">
        <v>0</v>
      </c>
      <c r="J4946" s="46" t="s">
        <v>39</v>
      </c>
      <c r="K4946" s="75" t="s">
        <v>32</v>
      </c>
      <c r="L4946" s="76">
        <f t="shared" si="307"/>
        <v>0</v>
      </c>
      <c r="M4946" s="480"/>
      <c r="N4946" s="480"/>
      <c r="O4946" s="480"/>
      <c r="P4946" s="480"/>
      <c r="Q4946" s="480"/>
      <c r="R4946" s="480"/>
      <c r="S4946" s="480"/>
      <c r="T4946" s="480"/>
      <c r="U4946" s="480"/>
      <c r="V4946" s="480"/>
      <c r="W4946" s="480"/>
      <c r="X4946" s="480"/>
    </row>
    <row r="4947" spans="1:24">
      <c r="A4947" s="135"/>
      <c r="B4947" s="54"/>
      <c r="C4947" s="478"/>
      <c r="D4947" s="465"/>
      <c r="E4947" s="467"/>
      <c r="F4947" s="467" t="s">
        <v>7577</v>
      </c>
      <c r="G4947" s="467"/>
      <c r="H4947" s="467"/>
      <c r="I4947" s="479"/>
      <c r="J4947" s="54"/>
      <c r="K4947" s="75" t="s">
        <v>34</v>
      </c>
      <c r="L4947" s="76">
        <f t="shared" si="307"/>
        <v>0</v>
      </c>
      <c r="M4947" s="480"/>
      <c r="N4947" s="480"/>
      <c r="O4947" s="480"/>
      <c r="P4947" s="480"/>
      <c r="Q4947" s="480"/>
      <c r="R4947" s="480"/>
      <c r="S4947" s="480"/>
      <c r="T4947" s="480"/>
      <c r="U4947" s="480"/>
      <c r="V4947" s="480"/>
      <c r="W4947" s="480"/>
      <c r="X4947" s="480"/>
    </row>
    <row r="4948" spans="1:24">
      <c r="A4948" s="135"/>
      <c r="B4948" s="54"/>
      <c r="C4948" s="478"/>
      <c r="D4948" s="465"/>
      <c r="E4948" s="467"/>
      <c r="F4948" s="467" t="s">
        <v>7577</v>
      </c>
      <c r="G4948" s="467"/>
      <c r="H4948" s="467"/>
      <c r="I4948" s="479"/>
      <c r="J4948" s="80"/>
      <c r="K4948" s="84" t="s">
        <v>36</v>
      </c>
      <c r="L4948" s="76">
        <f t="shared" si="307"/>
        <v>3</v>
      </c>
      <c r="M4948" s="480"/>
      <c r="N4948" s="480"/>
      <c r="O4948" s="480"/>
      <c r="P4948" s="480"/>
      <c r="Q4948" s="480"/>
      <c r="R4948" s="480"/>
      <c r="S4948" s="480">
        <v>2</v>
      </c>
      <c r="T4948" s="480"/>
      <c r="U4948" s="480"/>
      <c r="V4948" s="480"/>
      <c r="W4948" s="480"/>
      <c r="X4948" s="480">
        <v>1</v>
      </c>
    </row>
    <row r="4949" spans="1:24">
      <c r="A4949" s="135"/>
      <c r="B4949" s="54"/>
      <c r="C4949" s="478" t="s">
        <v>33</v>
      </c>
      <c r="D4949" s="465" t="s">
        <v>7578</v>
      </c>
      <c r="E4949" s="467" t="s">
        <v>7579</v>
      </c>
      <c r="F4949" s="467" t="s">
        <v>7580</v>
      </c>
      <c r="G4949" s="467" t="s">
        <v>7581</v>
      </c>
      <c r="H4949" s="467" t="s">
        <v>7582</v>
      </c>
      <c r="I4949" s="479">
        <v>0</v>
      </c>
      <c r="J4949" s="46" t="s">
        <v>39</v>
      </c>
      <c r="K4949" s="75" t="s">
        <v>32</v>
      </c>
      <c r="L4949" s="76">
        <f t="shared" si="307"/>
        <v>0</v>
      </c>
      <c r="M4949" s="284"/>
      <c r="N4949" s="284"/>
      <c r="O4949" s="284"/>
      <c r="P4949" s="284"/>
      <c r="Q4949" s="284"/>
      <c r="R4949" s="284"/>
      <c r="S4949" s="284"/>
      <c r="T4949" s="284"/>
      <c r="U4949" s="284"/>
      <c r="V4949" s="284"/>
      <c r="W4949" s="284"/>
      <c r="X4949" s="284"/>
    </row>
    <row r="4950" spans="1:24">
      <c r="A4950" s="135"/>
      <c r="B4950" s="54"/>
      <c r="C4950" s="478"/>
      <c r="D4950" s="465"/>
      <c r="E4950" s="467"/>
      <c r="F4950" s="467"/>
      <c r="G4950" s="467"/>
      <c r="H4950" s="467"/>
      <c r="I4950" s="479"/>
      <c r="J4950" s="54"/>
      <c r="K4950" s="75" t="s">
        <v>34</v>
      </c>
      <c r="L4950" s="76">
        <f t="shared" si="307"/>
        <v>0</v>
      </c>
      <c r="M4950" s="284"/>
      <c r="N4950" s="284"/>
      <c r="O4950" s="284"/>
      <c r="P4950" s="284"/>
      <c r="Q4950" s="284"/>
      <c r="R4950" s="284"/>
      <c r="S4950" s="284"/>
      <c r="T4950" s="284"/>
      <c r="U4950" s="284"/>
      <c r="V4950" s="284"/>
      <c r="W4950" s="284"/>
      <c r="X4950" s="284"/>
    </row>
    <row r="4951" spans="1:24">
      <c r="A4951" s="135"/>
      <c r="B4951" s="54"/>
      <c r="C4951" s="478"/>
      <c r="D4951" s="465"/>
      <c r="E4951" s="467"/>
      <c r="F4951" s="467"/>
      <c r="G4951" s="467"/>
      <c r="H4951" s="467"/>
      <c r="I4951" s="479"/>
      <c r="J4951" s="80"/>
      <c r="K4951" s="84" t="s">
        <v>36</v>
      </c>
      <c r="L4951" s="76">
        <f t="shared" si="307"/>
        <v>2</v>
      </c>
      <c r="M4951" s="284"/>
      <c r="N4951" s="284"/>
      <c r="O4951" s="284"/>
      <c r="P4951" s="284"/>
      <c r="Q4951" s="284"/>
      <c r="R4951" s="284"/>
      <c r="S4951" s="284">
        <v>1</v>
      </c>
      <c r="T4951" s="284">
        <v>1</v>
      </c>
      <c r="U4951" s="284"/>
      <c r="V4951" s="284"/>
      <c r="W4951" s="284"/>
      <c r="X4951" s="284"/>
    </row>
    <row r="4952" spans="1:24">
      <c r="A4952" s="135"/>
      <c r="B4952" s="54"/>
      <c r="C4952" s="478" t="s">
        <v>33</v>
      </c>
      <c r="D4952" s="465" t="s">
        <v>7583</v>
      </c>
      <c r="E4952" s="467" t="s">
        <v>7584</v>
      </c>
      <c r="F4952" s="467" t="s">
        <v>7585</v>
      </c>
      <c r="G4952" s="467" t="s">
        <v>7586</v>
      </c>
      <c r="H4952" s="488"/>
      <c r="I4952" s="479">
        <v>0</v>
      </c>
      <c r="J4952" s="46" t="s">
        <v>39</v>
      </c>
      <c r="K4952" s="75" t="s">
        <v>32</v>
      </c>
      <c r="L4952" s="76">
        <f t="shared" si="307"/>
        <v>0</v>
      </c>
      <c r="M4952" s="284"/>
      <c r="N4952" s="284"/>
      <c r="O4952" s="284"/>
      <c r="P4952" s="284"/>
      <c r="Q4952" s="284"/>
      <c r="R4952" s="284"/>
      <c r="S4952" s="284"/>
      <c r="T4952" s="284"/>
      <c r="U4952" s="284"/>
      <c r="V4952" s="284"/>
      <c r="W4952" s="284"/>
      <c r="X4952" s="284"/>
    </row>
    <row r="4953" spans="1:24">
      <c r="A4953" s="135"/>
      <c r="B4953" s="54"/>
      <c r="C4953" s="478"/>
      <c r="D4953" s="465"/>
      <c r="E4953" s="467"/>
      <c r="F4953" s="467"/>
      <c r="G4953" s="467"/>
      <c r="H4953" s="488"/>
      <c r="I4953" s="479"/>
      <c r="J4953" s="54"/>
      <c r="K4953" s="75" t="s">
        <v>34</v>
      </c>
      <c r="L4953" s="76">
        <f t="shared" si="307"/>
        <v>0</v>
      </c>
      <c r="M4953" s="284"/>
      <c r="N4953" s="284"/>
      <c r="O4953" s="284"/>
      <c r="P4953" s="284"/>
      <c r="Q4953" s="284"/>
      <c r="R4953" s="284"/>
      <c r="S4953" s="284"/>
      <c r="T4953" s="284"/>
      <c r="U4953" s="284"/>
      <c r="V4953" s="284"/>
      <c r="W4953" s="284"/>
      <c r="X4953" s="284"/>
    </row>
    <row r="4954" spans="1:24">
      <c r="A4954" s="135"/>
      <c r="B4954" s="54"/>
      <c r="C4954" s="478"/>
      <c r="D4954" s="465"/>
      <c r="E4954" s="467"/>
      <c r="F4954" s="467"/>
      <c r="G4954" s="467"/>
      <c r="H4954" s="488"/>
      <c r="I4954" s="479"/>
      <c r="J4954" s="80"/>
      <c r="K4954" s="84" t="s">
        <v>36</v>
      </c>
      <c r="L4954" s="76">
        <f t="shared" si="307"/>
        <v>2</v>
      </c>
      <c r="M4954" s="284">
        <v>1</v>
      </c>
      <c r="N4954" s="284"/>
      <c r="O4954" s="284"/>
      <c r="P4954" s="284"/>
      <c r="Q4954" s="284"/>
      <c r="R4954" s="284"/>
      <c r="S4954" s="284">
        <v>1</v>
      </c>
      <c r="T4954" s="284"/>
      <c r="U4954" s="284"/>
      <c r="V4954" s="284"/>
      <c r="W4954" s="284"/>
      <c r="X4954" s="284"/>
    </row>
    <row r="4955" spans="1:24">
      <c r="A4955" s="135"/>
      <c r="B4955" s="54"/>
      <c r="C4955" s="478" t="s">
        <v>31</v>
      </c>
      <c r="D4955" s="465" t="s">
        <v>7587</v>
      </c>
      <c r="E4955" s="467" t="s">
        <v>7588</v>
      </c>
      <c r="F4955" s="467" t="s">
        <v>7589</v>
      </c>
      <c r="G4955" s="467" t="s">
        <v>7590</v>
      </c>
      <c r="H4955" s="58" t="s">
        <v>7591</v>
      </c>
      <c r="I4955" s="74">
        <v>0</v>
      </c>
      <c r="J4955" s="46" t="s">
        <v>39</v>
      </c>
      <c r="K4955" s="75" t="s">
        <v>32</v>
      </c>
      <c r="L4955" s="76">
        <f t="shared" si="307"/>
        <v>4</v>
      </c>
      <c r="M4955" s="76">
        <v>1</v>
      </c>
      <c r="N4955" s="76"/>
      <c r="O4955" s="76"/>
      <c r="P4955" s="76"/>
      <c r="Q4955" s="76"/>
      <c r="R4955" s="76"/>
      <c r="S4955" s="76">
        <v>3</v>
      </c>
      <c r="T4955" s="76"/>
      <c r="U4955" s="76"/>
      <c r="V4955" s="76"/>
      <c r="W4955" s="76"/>
      <c r="X4955" s="76"/>
    </row>
    <row r="4956" spans="1:24">
      <c r="A4956" s="135"/>
      <c r="B4956" s="54"/>
      <c r="C4956" s="478"/>
      <c r="D4956" s="465"/>
      <c r="E4956" s="467"/>
      <c r="F4956" s="467"/>
      <c r="G4956" s="467"/>
      <c r="H4956" s="77"/>
      <c r="I4956" s="79"/>
      <c r="J4956" s="54"/>
      <c r="K4956" s="75" t="s">
        <v>34</v>
      </c>
      <c r="L4956" s="76">
        <f t="shared" si="307"/>
        <v>0</v>
      </c>
      <c r="M4956" s="76"/>
      <c r="N4956" s="76"/>
      <c r="O4956" s="76"/>
      <c r="P4956" s="76"/>
      <c r="Q4956" s="76"/>
      <c r="R4956" s="76"/>
      <c r="S4956" s="76"/>
      <c r="T4956" s="76"/>
      <c r="U4956" s="76"/>
      <c r="V4956" s="76"/>
      <c r="W4956" s="76"/>
      <c r="X4956" s="76"/>
    </row>
    <row r="4957" spans="1:24">
      <c r="A4957" s="135"/>
      <c r="B4957" s="54"/>
      <c r="C4957" s="478"/>
      <c r="D4957" s="465"/>
      <c r="E4957" s="467"/>
      <c r="F4957" s="467"/>
      <c r="G4957" s="467"/>
      <c r="H4957" s="81"/>
      <c r="I4957" s="83"/>
      <c r="J4957" s="80"/>
      <c r="K4957" s="84" t="s">
        <v>36</v>
      </c>
      <c r="L4957" s="76">
        <f t="shared" si="307"/>
        <v>0</v>
      </c>
      <c r="M4957" s="76"/>
      <c r="N4957" s="76"/>
      <c r="O4957" s="76"/>
      <c r="P4957" s="76"/>
      <c r="Q4957" s="76"/>
      <c r="R4957" s="76"/>
      <c r="S4957" s="76"/>
      <c r="T4957" s="76"/>
      <c r="U4957" s="76"/>
      <c r="V4957" s="76"/>
      <c r="W4957" s="76"/>
      <c r="X4957" s="76"/>
    </row>
    <row r="4958" spans="1:24">
      <c r="A4958" s="135"/>
      <c r="B4958" s="54"/>
      <c r="C4958" s="478" t="s">
        <v>35</v>
      </c>
      <c r="D4958" s="465" t="s">
        <v>7592</v>
      </c>
      <c r="E4958" s="467" t="s">
        <v>7593</v>
      </c>
      <c r="F4958" s="467" t="s">
        <v>7594</v>
      </c>
      <c r="G4958" s="467" t="s">
        <v>7595</v>
      </c>
      <c r="H4958" s="488"/>
      <c r="I4958" s="74">
        <v>0</v>
      </c>
      <c r="J4958" s="46" t="s">
        <v>39</v>
      </c>
      <c r="K4958" s="75" t="s">
        <v>32</v>
      </c>
      <c r="L4958" s="76">
        <f t="shared" si="307"/>
        <v>2</v>
      </c>
      <c r="M4958" s="76">
        <v>1</v>
      </c>
      <c r="N4958" s="76"/>
      <c r="O4958" s="76">
        <v>1</v>
      </c>
      <c r="P4958" s="76"/>
      <c r="Q4958" s="76"/>
      <c r="R4958" s="76"/>
      <c r="S4958" s="76"/>
      <c r="T4958" s="76"/>
      <c r="U4958" s="76"/>
      <c r="V4958" s="76"/>
      <c r="W4958" s="76"/>
      <c r="X4958" s="76"/>
    </row>
    <row r="4959" spans="1:24">
      <c r="A4959" s="135"/>
      <c r="B4959" s="54"/>
      <c r="C4959" s="478"/>
      <c r="D4959" s="465"/>
      <c r="E4959" s="467"/>
      <c r="F4959" s="467"/>
      <c r="G4959" s="467"/>
      <c r="H4959" s="488"/>
      <c r="I4959" s="79"/>
      <c r="J4959" s="54"/>
      <c r="K4959" s="75" t="s">
        <v>34</v>
      </c>
      <c r="L4959" s="76">
        <f t="shared" si="307"/>
        <v>0</v>
      </c>
      <c r="M4959" s="76"/>
      <c r="N4959" s="76"/>
      <c r="O4959" s="76"/>
      <c r="P4959" s="76"/>
      <c r="Q4959" s="76"/>
      <c r="R4959" s="76"/>
      <c r="S4959" s="76"/>
      <c r="T4959" s="76"/>
      <c r="U4959" s="76"/>
      <c r="V4959" s="76"/>
      <c r="W4959" s="76"/>
      <c r="X4959" s="76"/>
    </row>
    <row r="4960" spans="1:24">
      <c r="A4960" s="135"/>
      <c r="B4960" s="54"/>
      <c r="C4960" s="478"/>
      <c r="D4960" s="465"/>
      <c r="E4960" s="467"/>
      <c r="F4960" s="467"/>
      <c r="G4960" s="467"/>
      <c r="H4960" s="488"/>
      <c r="I4960" s="83"/>
      <c r="J4960" s="80"/>
      <c r="K4960" s="84" t="s">
        <v>36</v>
      </c>
      <c r="L4960" s="76">
        <f t="shared" si="307"/>
        <v>2</v>
      </c>
      <c r="M4960" s="76"/>
      <c r="N4960" s="76"/>
      <c r="O4960" s="76">
        <v>1</v>
      </c>
      <c r="P4960" s="76"/>
      <c r="Q4960" s="76"/>
      <c r="R4960" s="76"/>
      <c r="S4960" s="76">
        <v>1</v>
      </c>
      <c r="T4960" s="76"/>
      <c r="U4960" s="76"/>
      <c r="V4960" s="76"/>
      <c r="W4960" s="76"/>
      <c r="X4960" s="76"/>
    </row>
    <row r="4961" spans="1:24">
      <c r="A4961" s="135"/>
      <c r="B4961" s="54"/>
      <c r="C4961" s="478" t="s">
        <v>31</v>
      </c>
      <c r="D4961" s="465" t="s">
        <v>7596</v>
      </c>
      <c r="E4961" s="467" t="s">
        <v>7597</v>
      </c>
      <c r="F4961" s="467" t="s">
        <v>7598</v>
      </c>
      <c r="G4961" s="467" t="s">
        <v>7599</v>
      </c>
      <c r="H4961" s="58" t="s">
        <v>7600</v>
      </c>
      <c r="I4961" s="74">
        <v>435</v>
      </c>
      <c r="J4961" s="46" t="s">
        <v>39</v>
      </c>
      <c r="K4961" s="75" t="s">
        <v>32</v>
      </c>
      <c r="L4961" s="76">
        <f t="shared" si="307"/>
        <v>2</v>
      </c>
      <c r="M4961" s="76">
        <v>1</v>
      </c>
      <c r="N4961" s="76"/>
      <c r="O4961" s="76">
        <v>1</v>
      </c>
      <c r="P4961" s="76"/>
      <c r="Q4961" s="76"/>
      <c r="R4961" s="76"/>
      <c r="S4961" s="76"/>
      <c r="T4961" s="76"/>
      <c r="U4961" s="76"/>
      <c r="V4961" s="76"/>
      <c r="W4961" s="76"/>
      <c r="X4961" s="76"/>
    </row>
    <row r="4962" spans="1:24">
      <c r="A4962" s="135"/>
      <c r="B4962" s="54"/>
      <c r="C4962" s="478"/>
      <c r="D4962" s="465"/>
      <c r="E4962" s="467"/>
      <c r="F4962" s="467"/>
      <c r="G4962" s="467"/>
      <c r="H4962" s="77"/>
      <c r="I4962" s="79"/>
      <c r="J4962" s="54"/>
      <c r="K4962" s="75" t="s">
        <v>34</v>
      </c>
      <c r="L4962" s="76">
        <f t="shared" si="307"/>
        <v>0</v>
      </c>
      <c r="M4962" s="76"/>
      <c r="N4962" s="76"/>
      <c r="O4962" s="76"/>
      <c r="P4962" s="76"/>
      <c r="Q4962" s="76"/>
      <c r="R4962" s="76"/>
      <c r="S4962" s="76"/>
      <c r="T4962" s="76"/>
      <c r="U4962" s="76"/>
      <c r="V4962" s="76"/>
      <c r="W4962" s="76"/>
      <c r="X4962" s="76"/>
    </row>
    <row r="4963" spans="1:24">
      <c r="A4963" s="135"/>
      <c r="B4963" s="54"/>
      <c r="C4963" s="478"/>
      <c r="D4963" s="465"/>
      <c r="E4963" s="467"/>
      <c r="F4963" s="467"/>
      <c r="G4963" s="467"/>
      <c r="H4963" s="81"/>
      <c r="I4963" s="83"/>
      <c r="J4963" s="80"/>
      <c r="K4963" s="84" t="s">
        <v>36</v>
      </c>
      <c r="L4963" s="76">
        <f t="shared" si="307"/>
        <v>0</v>
      </c>
      <c r="M4963" s="76"/>
      <c r="N4963" s="76"/>
      <c r="O4963" s="76"/>
      <c r="P4963" s="76"/>
      <c r="Q4963" s="76"/>
      <c r="R4963" s="76"/>
      <c r="S4963" s="76"/>
      <c r="T4963" s="76"/>
      <c r="U4963" s="76"/>
      <c r="V4963" s="76"/>
      <c r="W4963" s="76"/>
      <c r="X4963" s="76"/>
    </row>
    <row r="4964" spans="1:24">
      <c r="A4964" s="135"/>
      <c r="B4964" s="54"/>
      <c r="C4964" s="58" t="s">
        <v>31</v>
      </c>
      <c r="D4964" s="58" t="s">
        <v>7601</v>
      </c>
      <c r="E4964" s="58" t="s">
        <v>7602</v>
      </c>
      <c r="F4964" s="46" t="s">
        <v>7603</v>
      </c>
      <c r="G4964" s="58" t="s">
        <v>7604</v>
      </c>
      <c r="H4964" s="58" t="s">
        <v>7605</v>
      </c>
      <c r="I4964" s="74">
        <v>0</v>
      </c>
      <c r="J4964" s="46" t="s">
        <v>39</v>
      </c>
      <c r="K4964" s="75" t="s">
        <v>32</v>
      </c>
      <c r="L4964" s="76">
        <f t="shared" si="307"/>
        <v>2</v>
      </c>
      <c r="M4964" s="76">
        <v>1</v>
      </c>
      <c r="N4964" s="76"/>
      <c r="O4964" s="76">
        <v>1</v>
      </c>
      <c r="P4964" s="76"/>
      <c r="Q4964" s="76"/>
      <c r="R4964" s="76"/>
      <c r="S4964" s="76"/>
      <c r="T4964" s="76"/>
      <c r="U4964" s="76"/>
      <c r="V4964" s="76"/>
      <c r="W4964" s="76"/>
      <c r="X4964" s="76"/>
    </row>
    <row r="4965" spans="1:24">
      <c r="A4965" s="135"/>
      <c r="B4965" s="54"/>
      <c r="C4965" s="77"/>
      <c r="D4965" s="77"/>
      <c r="E4965" s="77"/>
      <c r="F4965" s="54"/>
      <c r="G4965" s="77"/>
      <c r="H4965" s="77"/>
      <c r="I4965" s="79"/>
      <c r="J4965" s="54"/>
      <c r="K4965" s="75" t="s">
        <v>34</v>
      </c>
      <c r="L4965" s="76">
        <f t="shared" si="307"/>
        <v>0</v>
      </c>
      <c r="M4965" s="76"/>
      <c r="N4965" s="76"/>
      <c r="O4965" s="76"/>
      <c r="P4965" s="76"/>
      <c r="Q4965" s="76"/>
      <c r="R4965" s="76"/>
      <c r="S4965" s="76"/>
      <c r="T4965" s="76"/>
      <c r="U4965" s="76"/>
      <c r="V4965" s="76"/>
      <c r="W4965" s="76"/>
      <c r="X4965" s="76"/>
    </row>
    <row r="4966" spans="1:24">
      <c r="A4966" s="135"/>
      <c r="B4966" s="54"/>
      <c r="C4966" s="81"/>
      <c r="D4966" s="81"/>
      <c r="E4966" s="81"/>
      <c r="F4966" s="80"/>
      <c r="G4966" s="81"/>
      <c r="H4966" s="81"/>
      <c r="I4966" s="83"/>
      <c r="J4966" s="80"/>
      <c r="K4966" s="84" t="s">
        <v>36</v>
      </c>
      <c r="L4966" s="76">
        <f t="shared" si="307"/>
        <v>0</v>
      </c>
      <c r="M4966" s="76"/>
      <c r="N4966" s="76"/>
      <c r="O4966" s="76"/>
      <c r="P4966" s="76"/>
      <c r="Q4966" s="76"/>
      <c r="R4966" s="76"/>
      <c r="S4966" s="76"/>
      <c r="T4966" s="76"/>
      <c r="U4966" s="76"/>
      <c r="V4966" s="76"/>
      <c r="W4966" s="76"/>
      <c r="X4966" s="76"/>
    </row>
    <row r="4967" spans="1:24">
      <c r="A4967" s="135"/>
      <c r="B4967" s="54"/>
      <c r="C4967" s="58" t="s">
        <v>31</v>
      </c>
      <c r="D4967" s="58" t="s">
        <v>7606</v>
      </c>
      <c r="E4967" s="58" t="s">
        <v>7607</v>
      </c>
      <c r="F4967" s="46" t="s">
        <v>7608</v>
      </c>
      <c r="G4967" s="58" t="s">
        <v>7609</v>
      </c>
      <c r="H4967" s="58" t="s">
        <v>7610</v>
      </c>
      <c r="I4967" s="74">
        <v>0</v>
      </c>
      <c r="J4967" s="46" t="s">
        <v>39</v>
      </c>
      <c r="K4967" s="75" t="s">
        <v>32</v>
      </c>
      <c r="L4967" s="76">
        <f t="shared" si="307"/>
        <v>2</v>
      </c>
      <c r="M4967" s="76">
        <v>1</v>
      </c>
      <c r="N4967" s="76"/>
      <c r="O4967" s="76">
        <v>1</v>
      </c>
      <c r="P4967" s="76"/>
      <c r="Q4967" s="76"/>
      <c r="R4967" s="76"/>
      <c r="S4967" s="76"/>
      <c r="T4967" s="76"/>
      <c r="U4967" s="76"/>
      <c r="V4967" s="76"/>
      <c r="W4967" s="76"/>
      <c r="X4967" s="76"/>
    </row>
    <row r="4968" spans="1:24">
      <c r="A4968" s="135"/>
      <c r="B4968" s="54"/>
      <c r="C4968" s="77"/>
      <c r="D4968" s="77"/>
      <c r="E4968" s="77"/>
      <c r="F4968" s="54"/>
      <c r="G4968" s="77"/>
      <c r="H4968" s="77"/>
      <c r="I4968" s="79"/>
      <c r="J4968" s="54"/>
      <c r="K4968" s="75" t="s">
        <v>34</v>
      </c>
      <c r="L4968" s="76">
        <f t="shared" ref="L4968:L5031" si="308">SUM(M4968:X4968)</f>
        <v>0</v>
      </c>
      <c r="M4968" s="76"/>
      <c r="N4968" s="76"/>
      <c r="O4968" s="76"/>
      <c r="P4968" s="76"/>
      <c r="Q4968" s="76"/>
      <c r="R4968" s="76"/>
      <c r="S4968" s="76"/>
      <c r="T4968" s="76"/>
      <c r="U4968" s="76"/>
      <c r="V4968" s="76"/>
      <c r="W4968" s="76"/>
      <c r="X4968" s="76"/>
    </row>
    <row r="4969" spans="1:24">
      <c r="A4969" s="135"/>
      <c r="B4969" s="54"/>
      <c r="C4969" s="81"/>
      <c r="D4969" s="81"/>
      <c r="E4969" s="81"/>
      <c r="F4969" s="80"/>
      <c r="G4969" s="81"/>
      <c r="H4969" s="81"/>
      <c r="I4969" s="83"/>
      <c r="J4969" s="80"/>
      <c r="K4969" s="84" t="s">
        <v>36</v>
      </c>
      <c r="L4969" s="76">
        <f t="shared" si="308"/>
        <v>0</v>
      </c>
      <c r="M4969" s="76"/>
      <c r="N4969" s="76"/>
      <c r="O4969" s="76"/>
      <c r="P4969" s="76"/>
      <c r="Q4969" s="76"/>
      <c r="R4969" s="76"/>
      <c r="S4969" s="76"/>
      <c r="T4969" s="76"/>
      <c r="U4969" s="76"/>
      <c r="V4969" s="76"/>
      <c r="W4969" s="76"/>
      <c r="X4969" s="76"/>
    </row>
    <row r="4970" spans="1:24">
      <c r="A4970" s="135"/>
      <c r="B4970" s="54"/>
      <c r="C4970" s="58" t="s">
        <v>33</v>
      </c>
      <c r="D4970" s="58" t="s">
        <v>7611</v>
      </c>
      <c r="E4970" s="58" t="s">
        <v>7612</v>
      </c>
      <c r="F4970" s="46" t="s">
        <v>7613</v>
      </c>
      <c r="G4970" s="58" t="s">
        <v>7614</v>
      </c>
      <c r="H4970" s="488"/>
      <c r="I4970" s="74">
        <v>0</v>
      </c>
      <c r="J4970" s="46" t="s">
        <v>39</v>
      </c>
      <c r="K4970" s="75" t="s">
        <v>32</v>
      </c>
      <c r="L4970" s="76">
        <f t="shared" si="308"/>
        <v>0</v>
      </c>
      <c r="M4970" s="76"/>
      <c r="N4970" s="76"/>
      <c r="O4970" s="76"/>
      <c r="P4970" s="76"/>
      <c r="Q4970" s="76"/>
      <c r="R4970" s="76"/>
      <c r="S4970" s="76"/>
      <c r="T4970" s="76"/>
      <c r="U4970" s="76"/>
      <c r="V4970" s="76"/>
      <c r="W4970" s="76"/>
      <c r="X4970" s="76"/>
    </row>
    <row r="4971" spans="1:24">
      <c r="A4971" s="135"/>
      <c r="B4971" s="54"/>
      <c r="C4971" s="77"/>
      <c r="D4971" s="77"/>
      <c r="E4971" s="77"/>
      <c r="F4971" s="54"/>
      <c r="G4971" s="77"/>
      <c r="H4971" s="488"/>
      <c r="I4971" s="79"/>
      <c r="J4971" s="54"/>
      <c r="K4971" s="75" t="s">
        <v>34</v>
      </c>
      <c r="L4971" s="76">
        <f t="shared" si="308"/>
        <v>0</v>
      </c>
      <c r="M4971" s="76"/>
      <c r="N4971" s="76"/>
      <c r="O4971" s="76"/>
      <c r="P4971" s="76"/>
      <c r="Q4971" s="76"/>
      <c r="R4971" s="76"/>
      <c r="S4971" s="76"/>
      <c r="T4971" s="76"/>
      <c r="U4971" s="76"/>
      <c r="V4971" s="76"/>
      <c r="W4971" s="76"/>
      <c r="X4971" s="76"/>
    </row>
    <row r="4972" spans="1:24">
      <c r="A4972" s="135"/>
      <c r="B4972" s="54"/>
      <c r="C4972" s="81"/>
      <c r="D4972" s="81"/>
      <c r="E4972" s="81"/>
      <c r="F4972" s="80"/>
      <c r="G4972" s="81"/>
      <c r="H4972" s="488"/>
      <c r="I4972" s="83"/>
      <c r="J4972" s="80"/>
      <c r="K4972" s="84" t="s">
        <v>36</v>
      </c>
      <c r="L4972" s="76">
        <f t="shared" si="308"/>
        <v>2</v>
      </c>
      <c r="M4972" s="76"/>
      <c r="N4972" s="76"/>
      <c r="O4972" s="76">
        <v>1</v>
      </c>
      <c r="P4972" s="76"/>
      <c r="Q4972" s="76"/>
      <c r="R4972" s="76"/>
      <c r="S4972" s="76"/>
      <c r="T4972" s="76"/>
      <c r="U4972" s="76"/>
      <c r="V4972" s="76"/>
      <c r="W4972" s="76"/>
      <c r="X4972" s="76">
        <v>1</v>
      </c>
    </row>
    <row r="4973" spans="1:24">
      <c r="A4973" s="135"/>
      <c r="B4973" s="54"/>
      <c r="C4973" s="58" t="s">
        <v>31</v>
      </c>
      <c r="D4973" s="58" t="s">
        <v>7615</v>
      </c>
      <c r="E4973" s="58" t="s">
        <v>7616</v>
      </c>
      <c r="F4973" s="46" t="s">
        <v>7617</v>
      </c>
      <c r="G4973" s="58" t="s">
        <v>7618</v>
      </c>
      <c r="H4973" s="58" t="s">
        <v>7567</v>
      </c>
      <c r="I4973" s="74">
        <v>0</v>
      </c>
      <c r="J4973" s="46" t="s">
        <v>39</v>
      </c>
      <c r="K4973" s="75" t="s">
        <v>32</v>
      </c>
      <c r="L4973" s="76">
        <f t="shared" si="308"/>
        <v>2</v>
      </c>
      <c r="M4973" s="76"/>
      <c r="N4973" s="76"/>
      <c r="O4973" s="76">
        <v>2</v>
      </c>
      <c r="P4973" s="76"/>
      <c r="Q4973" s="76"/>
      <c r="R4973" s="76"/>
      <c r="S4973" s="76"/>
      <c r="T4973" s="76"/>
      <c r="U4973" s="76"/>
      <c r="V4973" s="76"/>
      <c r="W4973" s="76"/>
      <c r="X4973" s="76"/>
    </row>
    <row r="4974" spans="1:24">
      <c r="A4974" s="135"/>
      <c r="B4974" s="54"/>
      <c r="C4974" s="77"/>
      <c r="D4974" s="77"/>
      <c r="E4974" s="77"/>
      <c r="F4974" s="54"/>
      <c r="G4974" s="77"/>
      <c r="H4974" s="77"/>
      <c r="I4974" s="79"/>
      <c r="J4974" s="54"/>
      <c r="K4974" s="75" t="s">
        <v>34</v>
      </c>
      <c r="L4974" s="76">
        <f t="shared" si="308"/>
        <v>0</v>
      </c>
      <c r="M4974" s="76"/>
      <c r="N4974" s="76"/>
      <c r="O4974" s="76"/>
      <c r="P4974" s="76"/>
      <c r="Q4974" s="76"/>
      <c r="R4974" s="76"/>
      <c r="S4974" s="76"/>
      <c r="T4974" s="76"/>
      <c r="U4974" s="76"/>
      <c r="V4974" s="76"/>
      <c r="W4974" s="76"/>
      <c r="X4974" s="76"/>
    </row>
    <row r="4975" spans="1:24">
      <c r="A4975" s="135"/>
      <c r="B4975" s="54"/>
      <c r="C4975" s="81"/>
      <c r="D4975" s="81"/>
      <c r="E4975" s="81"/>
      <c r="F4975" s="80"/>
      <c r="G4975" s="81"/>
      <c r="H4975" s="81"/>
      <c r="I4975" s="83"/>
      <c r="J4975" s="80"/>
      <c r="K4975" s="84" t="s">
        <v>36</v>
      </c>
      <c r="L4975" s="76">
        <f t="shared" si="308"/>
        <v>0</v>
      </c>
      <c r="M4975" s="76"/>
      <c r="N4975" s="76"/>
      <c r="O4975" s="76"/>
      <c r="P4975" s="76"/>
      <c r="Q4975" s="76"/>
      <c r="R4975" s="76"/>
      <c r="S4975" s="76"/>
      <c r="T4975" s="76"/>
      <c r="U4975" s="76"/>
      <c r="V4975" s="76"/>
      <c r="W4975" s="76"/>
      <c r="X4975" s="76"/>
    </row>
    <row r="4976" spans="1:24">
      <c r="A4976" s="135"/>
      <c r="B4976" s="54"/>
      <c r="C4976" s="58" t="s">
        <v>31</v>
      </c>
      <c r="D4976" s="58" t="s">
        <v>7619</v>
      </c>
      <c r="E4976" s="58" t="s">
        <v>7620</v>
      </c>
      <c r="F4976" s="46" t="s">
        <v>7621</v>
      </c>
      <c r="G4976" s="58" t="s">
        <v>7622</v>
      </c>
      <c r="H4976" s="488"/>
      <c r="I4976" s="74">
        <v>0</v>
      </c>
      <c r="J4976" s="46" t="s">
        <v>39</v>
      </c>
      <c r="K4976" s="75" t="s">
        <v>32</v>
      </c>
      <c r="L4976" s="76">
        <f t="shared" si="308"/>
        <v>2</v>
      </c>
      <c r="M4976" s="76">
        <v>1</v>
      </c>
      <c r="N4976" s="76"/>
      <c r="O4976" s="76">
        <v>1</v>
      </c>
      <c r="P4976" s="76"/>
      <c r="Q4976" s="76"/>
      <c r="R4976" s="76"/>
      <c r="S4976" s="76"/>
      <c r="T4976" s="76"/>
      <c r="U4976" s="76"/>
      <c r="V4976" s="76"/>
      <c r="W4976" s="76"/>
      <c r="X4976" s="76"/>
    </row>
    <row r="4977" spans="1:24">
      <c r="A4977" s="135"/>
      <c r="B4977" s="54"/>
      <c r="C4977" s="77"/>
      <c r="D4977" s="77"/>
      <c r="E4977" s="77"/>
      <c r="F4977" s="54"/>
      <c r="G4977" s="77"/>
      <c r="H4977" s="488"/>
      <c r="I4977" s="79"/>
      <c r="J4977" s="54"/>
      <c r="K4977" s="75" t="s">
        <v>34</v>
      </c>
      <c r="L4977" s="76">
        <f t="shared" si="308"/>
        <v>0</v>
      </c>
      <c r="M4977" s="76"/>
      <c r="N4977" s="76"/>
      <c r="O4977" s="76"/>
      <c r="P4977" s="76"/>
      <c r="Q4977" s="76"/>
      <c r="R4977" s="76"/>
      <c r="S4977" s="76"/>
      <c r="T4977" s="76"/>
      <c r="U4977" s="76"/>
      <c r="V4977" s="76"/>
      <c r="W4977" s="76"/>
      <c r="X4977" s="76"/>
    </row>
    <row r="4978" spans="1:24">
      <c r="A4978" s="135"/>
      <c r="B4978" s="54"/>
      <c r="C4978" s="81"/>
      <c r="D4978" s="81"/>
      <c r="E4978" s="81"/>
      <c r="F4978" s="80"/>
      <c r="G4978" s="81"/>
      <c r="H4978" s="488"/>
      <c r="I4978" s="83"/>
      <c r="J4978" s="80"/>
      <c r="K4978" s="84" t="s">
        <v>36</v>
      </c>
      <c r="L4978" s="76">
        <f t="shared" si="308"/>
        <v>0</v>
      </c>
      <c r="M4978" s="76"/>
      <c r="N4978" s="76"/>
      <c r="O4978" s="76"/>
      <c r="P4978" s="76"/>
      <c r="Q4978" s="76"/>
      <c r="R4978" s="76"/>
      <c r="S4978" s="76"/>
      <c r="T4978" s="76"/>
      <c r="U4978" s="76"/>
      <c r="V4978" s="76"/>
      <c r="W4978" s="76"/>
      <c r="X4978" s="76"/>
    </row>
    <row r="4979" spans="1:24">
      <c r="A4979" s="135"/>
      <c r="B4979" s="54"/>
      <c r="C4979" s="58" t="s">
        <v>33</v>
      </c>
      <c r="D4979" s="58" t="s">
        <v>7623</v>
      </c>
      <c r="E4979" s="58" t="s">
        <v>7624</v>
      </c>
      <c r="F4979" s="46" t="s">
        <v>7625</v>
      </c>
      <c r="G4979" s="58" t="s">
        <v>7626</v>
      </c>
      <c r="H4979" s="488"/>
      <c r="I4979" s="74">
        <v>45</v>
      </c>
      <c r="J4979" s="46" t="s">
        <v>39</v>
      </c>
      <c r="K4979" s="75" t="s">
        <v>32</v>
      </c>
      <c r="L4979" s="76">
        <f t="shared" si="308"/>
        <v>0</v>
      </c>
      <c r="M4979" s="76"/>
      <c r="N4979" s="76"/>
      <c r="O4979" s="76"/>
      <c r="P4979" s="76"/>
      <c r="Q4979" s="76"/>
      <c r="R4979" s="76"/>
      <c r="S4979" s="76"/>
      <c r="T4979" s="76"/>
      <c r="U4979" s="76"/>
      <c r="V4979" s="76"/>
      <c r="W4979" s="76"/>
      <c r="X4979" s="76"/>
    </row>
    <row r="4980" spans="1:24">
      <c r="A4980" s="135"/>
      <c r="B4980" s="54"/>
      <c r="C4980" s="77"/>
      <c r="D4980" s="77"/>
      <c r="E4980" s="77"/>
      <c r="F4980" s="54"/>
      <c r="G4980" s="77"/>
      <c r="H4980" s="488"/>
      <c r="I4980" s="79"/>
      <c r="J4980" s="54"/>
      <c r="K4980" s="75" t="s">
        <v>34</v>
      </c>
      <c r="L4980" s="76">
        <f t="shared" si="308"/>
        <v>0</v>
      </c>
      <c r="M4980" s="76"/>
      <c r="N4980" s="76"/>
      <c r="O4980" s="76"/>
      <c r="P4980" s="76"/>
      <c r="Q4980" s="76"/>
      <c r="R4980" s="76"/>
      <c r="S4980" s="76"/>
      <c r="T4980" s="76"/>
      <c r="U4980" s="76"/>
      <c r="V4980" s="76"/>
      <c r="W4980" s="76"/>
      <c r="X4980" s="76"/>
    </row>
    <row r="4981" spans="1:24">
      <c r="A4981" s="135"/>
      <c r="B4981" s="54"/>
      <c r="C4981" s="81"/>
      <c r="D4981" s="81"/>
      <c r="E4981" s="81"/>
      <c r="F4981" s="80"/>
      <c r="G4981" s="81"/>
      <c r="H4981" s="488"/>
      <c r="I4981" s="83"/>
      <c r="J4981" s="80"/>
      <c r="K4981" s="84" t="s">
        <v>36</v>
      </c>
      <c r="L4981" s="76">
        <f t="shared" si="308"/>
        <v>2</v>
      </c>
      <c r="M4981" s="76"/>
      <c r="N4981" s="76"/>
      <c r="O4981" s="76">
        <v>1</v>
      </c>
      <c r="P4981" s="76"/>
      <c r="Q4981" s="76"/>
      <c r="R4981" s="76"/>
      <c r="S4981" s="76">
        <v>1</v>
      </c>
      <c r="T4981" s="76"/>
      <c r="U4981" s="76"/>
      <c r="V4981" s="76"/>
      <c r="W4981" s="76"/>
      <c r="X4981" s="76"/>
    </row>
    <row r="4982" spans="1:24">
      <c r="A4982" s="135"/>
      <c r="B4982" s="54"/>
      <c r="C4982" s="58" t="s">
        <v>33</v>
      </c>
      <c r="D4982" s="58" t="s">
        <v>7627</v>
      </c>
      <c r="E4982" s="58" t="s">
        <v>7628</v>
      </c>
      <c r="F4982" s="46" t="s">
        <v>7629</v>
      </c>
      <c r="G4982" s="58" t="s">
        <v>7630</v>
      </c>
      <c r="H4982" s="58" t="s">
        <v>7631</v>
      </c>
      <c r="I4982" s="88">
        <v>51403</v>
      </c>
      <c r="J4982" s="46" t="s">
        <v>39</v>
      </c>
      <c r="K4982" s="75" t="s">
        <v>32</v>
      </c>
      <c r="L4982" s="76">
        <f t="shared" si="308"/>
        <v>0</v>
      </c>
      <c r="M4982" s="76"/>
      <c r="N4982" s="76"/>
      <c r="O4982" s="76"/>
      <c r="P4982" s="76"/>
      <c r="Q4982" s="76"/>
      <c r="R4982" s="76"/>
      <c r="S4982" s="76"/>
      <c r="T4982" s="76"/>
      <c r="U4982" s="76"/>
      <c r="V4982" s="76"/>
      <c r="W4982" s="76"/>
      <c r="X4982" s="76"/>
    </row>
    <row r="4983" spans="1:24">
      <c r="A4983" s="135"/>
      <c r="B4983" s="54"/>
      <c r="C4983" s="77"/>
      <c r="D4983" s="77"/>
      <c r="E4983" s="77"/>
      <c r="F4983" s="54"/>
      <c r="G4983" s="77"/>
      <c r="H4983" s="77"/>
      <c r="I4983" s="89"/>
      <c r="J4983" s="54"/>
      <c r="K4983" s="75" t="s">
        <v>34</v>
      </c>
      <c r="L4983" s="76">
        <f t="shared" si="308"/>
        <v>0</v>
      </c>
      <c r="M4983" s="76"/>
      <c r="N4983" s="76"/>
      <c r="O4983" s="76"/>
      <c r="P4983" s="76"/>
      <c r="Q4983" s="76"/>
      <c r="R4983" s="76"/>
      <c r="S4983" s="76"/>
      <c r="T4983" s="76"/>
      <c r="U4983" s="76"/>
      <c r="V4983" s="76"/>
      <c r="W4983" s="76"/>
      <c r="X4983" s="76"/>
    </row>
    <row r="4984" spans="1:24">
      <c r="A4984" s="135"/>
      <c r="B4984" s="54"/>
      <c r="C4984" s="81"/>
      <c r="D4984" s="81"/>
      <c r="E4984" s="81"/>
      <c r="F4984" s="80"/>
      <c r="G4984" s="81"/>
      <c r="H4984" s="81"/>
      <c r="I4984" s="90"/>
      <c r="J4984" s="80"/>
      <c r="K4984" s="84" t="s">
        <v>36</v>
      </c>
      <c r="L4984" s="76">
        <f t="shared" si="308"/>
        <v>9</v>
      </c>
      <c r="M4984" s="76"/>
      <c r="N4984" s="76"/>
      <c r="O4984" s="76"/>
      <c r="P4984" s="76"/>
      <c r="Q4984" s="76"/>
      <c r="R4984" s="76"/>
      <c r="S4984" s="76"/>
      <c r="T4984" s="76"/>
      <c r="U4984" s="76"/>
      <c r="V4984" s="76"/>
      <c r="W4984" s="76">
        <v>9</v>
      </c>
      <c r="X4984" s="76"/>
    </row>
    <row r="4985" spans="1:24">
      <c r="A4985" s="135"/>
      <c r="B4985" s="54"/>
      <c r="C4985" s="58" t="s">
        <v>33</v>
      </c>
      <c r="D4985" s="58" t="s">
        <v>7632</v>
      </c>
      <c r="E4985" s="58" t="s">
        <v>7633</v>
      </c>
      <c r="F4985" s="46" t="s">
        <v>7634</v>
      </c>
      <c r="G4985" s="58" t="s">
        <v>7635</v>
      </c>
      <c r="H4985" s="58" t="s">
        <v>7636</v>
      </c>
      <c r="I4985" s="88">
        <v>37020</v>
      </c>
      <c r="J4985" s="46" t="s">
        <v>39</v>
      </c>
      <c r="K4985" s="75" t="s">
        <v>32</v>
      </c>
      <c r="L4985" s="76">
        <f t="shared" si="308"/>
        <v>0</v>
      </c>
      <c r="M4985" s="76"/>
      <c r="N4985" s="76"/>
      <c r="O4985" s="76"/>
      <c r="P4985" s="76"/>
      <c r="Q4985" s="76"/>
      <c r="R4985" s="76"/>
      <c r="S4985" s="76"/>
      <c r="T4985" s="76"/>
      <c r="U4985" s="76"/>
      <c r="V4985" s="76"/>
      <c r="W4985" s="76"/>
      <c r="X4985" s="76"/>
    </row>
    <row r="4986" spans="1:24">
      <c r="A4986" s="135"/>
      <c r="B4986" s="54"/>
      <c r="C4986" s="77"/>
      <c r="D4986" s="77"/>
      <c r="E4986" s="77"/>
      <c r="F4986" s="54"/>
      <c r="G4986" s="77"/>
      <c r="H4986" s="77"/>
      <c r="I4986" s="89"/>
      <c r="J4986" s="54"/>
      <c r="K4986" s="75" t="s">
        <v>34</v>
      </c>
      <c r="L4986" s="76">
        <f t="shared" si="308"/>
        <v>0</v>
      </c>
      <c r="M4986" s="76"/>
      <c r="N4986" s="76"/>
      <c r="O4986" s="76"/>
      <c r="P4986" s="76"/>
      <c r="Q4986" s="76"/>
      <c r="R4986" s="76"/>
      <c r="S4986" s="76"/>
      <c r="T4986" s="76"/>
      <c r="U4986" s="76"/>
      <c r="V4986" s="76"/>
      <c r="W4986" s="76"/>
      <c r="X4986" s="76"/>
    </row>
    <row r="4987" spans="1:24">
      <c r="A4987" s="135"/>
      <c r="B4987" s="54"/>
      <c r="C4987" s="81"/>
      <c r="D4987" s="81"/>
      <c r="E4987" s="81"/>
      <c r="F4987" s="80"/>
      <c r="G4987" s="81"/>
      <c r="H4987" s="81"/>
      <c r="I4987" s="90"/>
      <c r="J4987" s="80"/>
      <c r="K4987" s="84" t="s">
        <v>36</v>
      </c>
      <c r="L4987" s="76">
        <f t="shared" si="308"/>
        <v>15</v>
      </c>
      <c r="M4987" s="76"/>
      <c r="N4987" s="76"/>
      <c r="O4987" s="76"/>
      <c r="P4987" s="76"/>
      <c r="Q4987" s="76"/>
      <c r="R4987" s="76"/>
      <c r="S4987" s="76"/>
      <c r="T4987" s="76"/>
      <c r="U4987" s="76"/>
      <c r="V4987" s="76"/>
      <c r="W4987" s="76">
        <v>15</v>
      </c>
      <c r="X4987" s="76"/>
    </row>
    <row r="4988" spans="1:24">
      <c r="A4988" s="135"/>
      <c r="B4988" s="54"/>
      <c r="C4988" s="478" t="s">
        <v>33</v>
      </c>
      <c r="D4988" s="465" t="s">
        <v>7637</v>
      </c>
      <c r="E4988" s="467" t="s">
        <v>7638</v>
      </c>
      <c r="F4988" s="467" t="s">
        <v>7639</v>
      </c>
      <c r="G4988" s="467" t="s">
        <v>7640</v>
      </c>
      <c r="H4988" s="467" t="s">
        <v>7641</v>
      </c>
      <c r="I4988" s="481">
        <v>320</v>
      </c>
      <c r="J4988" s="46" t="s">
        <v>39</v>
      </c>
      <c r="K4988" s="75" t="s">
        <v>32</v>
      </c>
      <c r="L4988" s="76">
        <f t="shared" si="308"/>
        <v>0</v>
      </c>
      <c r="M4988" s="284"/>
      <c r="N4988" s="284"/>
      <c r="O4988" s="284"/>
      <c r="P4988" s="284"/>
      <c r="Q4988" s="284"/>
      <c r="R4988" s="284"/>
      <c r="S4988" s="284"/>
      <c r="T4988" s="284"/>
      <c r="U4988" s="284"/>
      <c r="V4988" s="284"/>
      <c r="W4988" s="284"/>
      <c r="X4988" s="284"/>
    </row>
    <row r="4989" spans="1:24">
      <c r="A4989" s="135"/>
      <c r="B4989" s="54"/>
      <c r="C4989" s="478"/>
      <c r="D4989" s="465"/>
      <c r="E4989" s="467"/>
      <c r="F4989" s="467"/>
      <c r="G4989" s="467"/>
      <c r="H4989" s="467"/>
      <c r="I4989" s="481"/>
      <c r="J4989" s="54"/>
      <c r="K4989" s="75" t="s">
        <v>34</v>
      </c>
      <c r="L4989" s="76">
        <f t="shared" si="308"/>
        <v>0</v>
      </c>
      <c r="M4989" s="284"/>
      <c r="N4989" s="284"/>
      <c r="O4989" s="284"/>
      <c r="P4989" s="284"/>
      <c r="Q4989" s="284"/>
      <c r="R4989" s="284"/>
      <c r="S4989" s="284"/>
      <c r="T4989" s="284"/>
      <c r="U4989" s="284"/>
      <c r="V4989" s="284"/>
      <c r="W4989" s="284"/>
      <c r="X4989" s="284"/>
    </row>
    <row r="4990" spans="1:24">
      <c r="A4990" s="135"/>
      <c r="B4990" s="54"/>
      <c r="C4990" s="478"/>
      <c r="D4990" s="465"/>
      <c r="E4990" s="467"/>
      <c r="F4990" s="467"/>
      <c r="G4990" s="467"/>
      <c r="H4990" s="467"/>
      <c r="I4990" s="481"/>
      <c r="J4990" s="80"/>
      <c r="K4990" s="84" t="s">
        <v>36</v>
      </c>
      <c r="L4990" s="76">
        <f t="shared" si="308"/>
        <v>7</v>
      </c>
      <c r="M4990" s="284"/>
      <c r="N4990" s="284"/>
      <c r="O4990" s="284"/>
      <c r="P4990" s="284"/>
      <c r="Q4990" s="284"/>
      <c r="R4990" s="284"/>
      <c r="S4990" s="284"/>
      <c r="T4990" s="284"/>
      <c r="U4990" s="284"/>
      <c r="V4990" s="284"/>
      <c r="W4990" s="284">
        <v>7</v>
      </c>
      <c r="X4990" s="284"/>
    </row>
    <row r="4991" spans="1:24">
      <c r="A4991" s="135"/>
      <c r="B4991" s="54"/>
      <c r="C4991" s="478" t="s">
        <v>33</v>
      </c>
      <c r="D4991" s="195" t="s">
        <v>7642</v>
      </c>
      <c r="E4991" s="484" t="s">
        <v>7643</v>
      </c>
      <c r="F4991" s="484" t="s">
        <v>7644</v>
      </c>
      <c r="G4991" s="467" t="s">
        <v>7645</v>
      </c>
      <c r="H4991" s="467" t="s">
        <v>7646</v>
      </c>
      <c r="I4991" s="481">
        <v>6564</v>
      </c>
      <c r="J4991" s="46" t="s">
        <v>39</v>
      </c>
      <c r="K4991" s="75" t="s">
        <v>32</v>
      </c>
      <c r="L4991" s="76">
        <f t="shared" si="308"/>
        <v>0</v>
      </c>
      <c r="M4991" s="284"/>
      <c r="N4991" s="284"/>
      <c r="O4991" s="284"/>
      <c r="P4991" s="284"/>
      <c r="Q4991" s="284"/>
      <c r="R4991" s="284"/>
      <c r="S4991" s="284"/>
      <c r="T4991" s="284"/>
      <c r="U4991" s="284"/>
      <c r="V4991" s="284"/>
      <c r="W4991" s="284"/>
      <c r="X4991" s="284"/>
    </row>
    <row r="4992" spans="1:24">
      <c r="A4992" s="135"/>
      <c r="B4992" s="54"/>
      <c r="C4992" s="478"/>
      <c r="D4992" s="195"/>
      <c r="E4992" s="489"/>
      <c r="F4992" s="489"/>
      <c r="G4992" s="467"/>
      <c r="H4992" s="467"/>
      <c r="I4992" s="481"/>
      <c r="J4992" s="54"/>
      <c r="K4992" s="75" t="s">
        <v>34</v>
      </c>
      <c r="L4992" s="76">
        <f t="shared" si="308"/>
        <v>0</v>
      </c>
      <c r="M4992" s="284"/>
      <c r="N4992" s="284"/>
      <c r="O4992" s="284"/>
      <c r="P4992" s="284"/>
      <c r="Q4992" s="284"/>
      <c r="R4992" s="284"/>
      <c r="S4992" s="284"/>
      <c r="T4992" s="284"/>
      <c r="U4992" s="284"/>
      <c r="V4992" s="284"/>
      <c r="W4992" s="284"/>
      <c r="X4992" s="284"/>
    </row>
    <row r="4993" spans="1:24">
      <c r="A4993" s="135"/>
      <c r="B4993" s="54"/>
      <c r="C4993" s="478"/>
      <c r="D4993" s="195"/>
      <c r="E4993" s="487"/>
      <c r="F4993" s="487"/>
      <c r="G4993" s="467"/>
      <c r="H4993" s="467"/>
      <c r="I4993" s="481"/>
      <c r="J4993" s="80"/>
      <c r="K4993" s="84" t="s">
        <v>36</v>
      </c>
      <c r="L4993" s="76">
        <f t="shared" si="308"/>
        <v>4</v>
      </c>
      <c r="M4993" s="284"/>
      <c r="N4993" s="284"/>
      <c r="O4993" s="284"/>
      <c r="P4993" s="284"/>
      <c r="Q4993" s="284"/>
      <c r="R4993" s="284"/>
      <c r="S4993" s="284">
        <v>3</v>
      </c>
      <c r="T4993" s="284">
        <v>1</v>
      </c>
      <c r="U4993" s="284"/>
      <c r="V4993" s="284"/>
      <c r="W4993" s="284"/>
      <c r="X4993" s="284"/>
    </row>
    <row r="4994" spans="1:24">
      <c r="A4994" s="135"/>
      <c r="B4994" s="54"/>
      <c r="C4994" s="478" t="s">
        <v>31</v>
      </c>
      <c r="D4994" s="195" t="s">
        <v>7647</v>
      </c>
      <c r="E4994" s="484" t="s">
        <v>7648</v>
      </c>
      <c r="F4994" s="484" t="s">
        <v>7649</v>
      </c>
      <c r="G4994" s="467" t="s">
        <v>7650</v>
      </c>
      <c r="H4994" s="488"/>
      <c r="I4994" s="481">
        <v>46</v>
      </c>
      <c r="J4994" s="46" t="s">
        <v>39</v>
      </c>
      <c r="K4994" s="75" t="s">
        <v>32</v>
      </c>
      <c r="L4994" s="76">
        <f t="shared" si="308"/>
        <v>2</v>
      </c>
      <c r="M4994" s="284"/>
      <c r="N4994" s="284">
        <v>1</v>
      </c>
      <c r="O4994" s="284"/>
      <c r="P4994" s="284"/>
      <c r="Q4994" s="284"/>
      <c r="R4994" s="284"/>
      <c r="S4994" s="284"/>
      <c r="T4994" s="284">
        <v>1</v>
      </c>
      <c r="U4994" s="284"/>
      <c r="V4994" s="284"/>
      <c r="W4994" s="284"/>
      <c r="X4994" s="284"/>
    </row>
    <row r="4995" spans="1:24">
      <c r="A4995" s="135"/>
      <c r="B4995" s="54"/>
      <c r="C4995" s="478"/>
      <c r="D4995" s="195"/>
      <c r="E4995" s="489"/>
      <c r="F4995" s="489"/>
      <c r="G4995" s="467"/>
      <c r="H4995" s="488"/>
      <c r="I4995" s="481"/>
      <c r="J4995" s="54"/>
      <c r="K4995" s="75" t="s">
        <v>34</v>
      </c>
      <c r="L4995" s="76">
        <f t="shared" si="308"/>
        <v>0</v>
      </c>
      <c r="M4995" s="284"/>
      <c r="N4995" s="284"/>
      <c r="O4995" s="284"/>
      <c r="P4995" s="284"/>
      <c r="Q4995" s="284"/>
      <c r="R4995" s="284"/>
      <c r="S4995" s="284"/>
      <c r="T4995" s="284"/>
      <c r="U4995" s="284"/>
      <c r="V4995" s="284"/>
      <c r="W4995" s="284"/>
      <c r="X4995" s="284"/>
    </row>
    <row r="4996" spans="1:24">
      <c r="A4996" s="135"/>
      <c r="B4996" s="54"/>
      <c r="C4996" s="478"/>
      <c r="D4996" s="195"/>
      <c r="E4996" s="487"/>
      <c r="F4996" s="487"/>
      <c r="G4996" s="467"/>
      <c r="H4996" s="488"/>
      <c r="I4996" s="481"/>
      <c r="J4996" s="80"/>
      <c r="K4996" s="84" t="s">
        <v>36</v>
      </c>
      <c r="L4996" s="76">
        <f t="shared" si="308"/>
        <v>0</v>
      </c>
      <c r="M4996" s="284"/>
      <c r="N4996" s="284"/>
      <c r="O4996" s="284"/>
      <c r="P4996" s="284"/>
      <c r="Q4996" s="284"/>
      <c r="R4996" s="284"/>
      <c r="S4996" s="284"/>
      <c r="T4996" s="284"/>
      <c r="U4996" s="284"/>
      <c r="V4996" s="284"/>
      <c r="W4996" s="284"/>
      <c r="X4996" s="284"/>
    </row>
    <row r="4997" spans="1:24">
      <c r="A4997" s="135"/>
      <c r="B4997" s="54"/>
      <c r="C4997" s="478" t="s">
        <v>31</v>
      </c>
      <c r="D4997" s="465" t="s">
        <v>7651</v>
      </c>
      <c r="E4997" s="467" t="s">
        <v>7652</v>
      </c>
      <c r="F4997" s="467" t="s">
        <v>7653</v>
      </c>
      <c r="G4997" s="467" t="s">
        <v>7654</v>
      </c>
      <c r="H4997" s="467" t="s">
        <v>7655</v>
      </c>
      <c r="I4997" s="481">
        <v>0</v>
      </c>
      <c r="J4997" s="46" t="s">
        <v>39</v>
      </c>
      <c r="K4997" s="75" t="s">
        <v>32</v>
      </c>
      <c r="L4997" s="76">
        <f t="shared" si="308"/>
        <v>2</v>
      </c>
      <c r="M4997" s="284"/>
      <c r="N4997" s="284"/>
      <c r="O4997" s="284">
        <v>1</v>
      </c>
      <c r="P4997" s="284"/>
      <c r="Q4997" s="284"/>
      <c r="R4997" s="284"/>
      <c r="S4997" s="284">
        <v>1</v>
      </c>
      <c r="T4997" s="284"/>
      <c r="U4997" s="284"/>
      <c r="V4997" s="284"/>
      <c r="W4997" s="284"/>
      <c r="X4997" s="284"/>
    </row>
    <row r="4998" spans="1:24">
      <c r="A4998" s="135"/>
      <c r="B4998" s="54"/>
      <c r="C4998" s="478"/>
      <c r="D4998" s="465"/>
      <c r="E4998" s="467"/>
      <c r="F4998" s="467"/>
      <c r="G4998" s="467"/>
      <c r="H4998" s="467"/>
      <c r="I4998" s="481"/>
      <c r="J4998" s="54"/>
      <c r="K4998" s="75" t="s">
        <v>34</v>
      </c>
      <c r="L4998" s="76">
        <f t="shared" si="308"/>
        <v>0</v>
      </c>
      <c r="M4998" s="284"/>
      <c r="N4998" s="284"/>
      <c r="O4998" s="284"/>
      <c r="P4998" s="284"/>
      <c r="Q4998" s="284"/>
      <c r="R4998" s="284"/>
      <c r="S4998" s="284"/>
      <c r="T4998" s="284"/>
      <c r="U4998" s="284"/>
      <c r="V4998" s="284"/>
      <c r="W4998" s="284"/>
      <c r="X4998" s="284"/>
    </row>
    <row r="4999" spans="1:24">
      <c r="A4999" s="135"/>
      <c r="B4999" s="54"/>
      <c r="C4999" s="478"/>
      <c r="D4999" s="465"/>
      <c r="E4999" s="467"/>
      <c r="F4999" s="467"/>
      <c r="G4999" s="467"/>
      <c r="H4999" s="467"/>
      <c r="I4999" s="481"/>
      <c r="J4999" s="80"/>
      <c r="K4999" s="84" t="s">
        <v>36</v>
      </c>
      <c r="L4999" s="76">
        <f t="shared" si="308"/>
        <v>0</v>
      </c>
      <c r="M4999" s="284"/>
      <c r="N4999" s="284"/>
      <c r="O4999" s="284"/>
      <c r="P4999" s="284"/>
      <c r="Q4999" s="284"/>
      <c r="R4999" s="284"/>
      <c r="S4999" s="284"/>
      <c r="T4999" s="284"/>
      <c r="U4999" s="284"/>
      <c r="V4999" s="284"/>
      <c r="W4999" s="284"/>
      <c r="X4999" s="284"/>
    </row>
    <row r="5000" spans="1:24">
      <c r="A5000" s="135"/>
      <c r="B5000" s="54"/>
      <c r="C5000" s="478" t="s">
        <v>31</v>
      </c>
      <c r="D5000" s="465" t="s">
        <v>7656</v>
      </c>
      <c r="E5000" s="467" t="s">
        <v>7657</v>
      </c>
      <c r="F5000" s="467" t="s">
        <v>7658</v>
      </c>
      <c r="G5000" s="467" t="s">
        <v>7659</v>
      </c>
      <c r="H5000" s="488"/>
      <c r="I5000" s="479">
        <v>12</v>
      </c>
      <c r="J5000" s="46" t="s">
        <v>39</v>
      </c>
      <c r="K5000" s="75" t="s">
        <v>32</v>
      </c>
      <c r="L5000" s="76">
        <f t="shared" si="308"/>
        <v>2</v>
      </c>
      <c r="M5000" s="480">
        <v>1</v>
      </c>
      <c r="N5000" s="480"/>
      <c r="O5000" s="480">
        <v>1</v>
      </c>
      <c r="P5000" s="480"/>
      <c r="Q5000" s="480"/>
      <c r="R5000" s="480"/>
      <c r="S5000" s="480"/>
      <c r="T5000" s="480"/>
      <c r="U5000" s="480"/>
      <c r="V5000" s="480"/>
      <c r="W5000" s="480"/>
      <c r="X5000" s="480"/>
    </row>
    <row r="5001" spans="1:24">
      <c r="A5001" s="135"/>
      <c r="B5001" s="54"/>
      <c r="C5001" s="478"/>
      <c r="D5001" s="465"/>
      <c r="E5001" s="467"/>
      <c r="F5001" s="467" t="s">
        <v>7577</v>
      </c>
      <c r="G5001" s="467"/>
      <c r="H5001" s="488"/>
      <c r="I5001" s="479"/>
      <c r="J5001" s="54"/>
      <c r="K5001" s="75" t="s">
        <v>34</v>
      </c>
      <c r="L5001" s="76">
        <f t="shared" si="308"/>
        <v>0</v>
      </c>
      <c r="M5001" s="480"/>
      <c r="N5001" s="480"/>
      <c r="O5001" s="480"/>
      <c r="P5001" s="480"/>
      <c r="Q5001" s="480"/>
      <c r="R5001" s="480"/>
      <c r="S5001" s="480"/>
      <c r="T5001" s="480"/>
      <c r="U5001" s="480"/>
      <c r="V5001" s="480"/>
      <c r="W5001" s="480"/>
      <c r="X5001" s="480"/>
    </row>
    <row r="5002" spans="1:24">
      <c r="A5002" s="135"/>
      <c r="B5002" s="54"/>
      <c r="C5002" s="478"/>
      <c r="D5002" s="465"/>
      <c r="E5002" s="467"/>
      <c r="F5002" s="467" t="s">
        <v>7577</v>
      </c>
      <c r="G5002" s="467"/>
      <c r="H5002" s="488"/>
      <c r="I5002" s="479"/>
      <c r="J5002" s="80"/>
      <c r="K5002" s="84" t="s">
        <v>36</v>
      </c>
      <c r="L5002" s="76">
        <f t="shared" si="308"/>
        <v>0</v>
      </c>
      <c r="M5002" s="480"/>
      <c r="N5002" s="480"/>
      <c r="O5002" s="480"/>
      <c r="P5002" s="480"/>
      <c r="Q5002" s="480"/>
      <c r="R5002" s="480"/>
      <c r="S5002" s="480"/>
      <c r="T5002" s="480"/>
      <c r="U5002" s="480"/>
      <c r="V5002" s="480"/>
      <c r="W5002" s="480"/>
      <c r="X5002" s="480"/>
    </row>
    <row r="5003" spans="1:24">
      <c r="A5003" s="135"/>
      <c r="B5003" s="54"/>
      <c r="C5003" s="478" t="s">
        <v>31</v>
      </c>
      <c r="D5003" s="465" t="s">
        <v>7660</v>
      </c>
      <c r="E5003" s="467" t="s">
        <v>7661</v>
      </c>
      <c r="F5003" s="467" t="s">
        <v>7662</v>
      </c>
      <c r="G5003" s="467" t="s">
        <v>7663</v>
      </c>
      <c r="H5003" s="467" t="s">
        <v>7664</v>
      </c>
      <c r="I5003" s="479">
        <v>0</v>
      </c>
      <c r="J5003" s="46" t="s">
        <v>39</v>
      </c>
      <c r="K5003" s="75" t="s">
        <v>32</v>
      </c>
      <c r="L5003" s="76">
        <f t="shared" si="308"/>
        <v>2</v>
      </c>
      <c r="M5003" s="284">
        <v>1</v>
      </c>
      <c r="N5003" s="284"/>
      <c r="O5003" s="284"/>
      <c r="P5003" s="284"/>
      <c r="Q5003" s="284"/>
      <c r="R5003" s="284"/>
      <c r="S5003" s="284"/>
      <c r="T5003" s="284"/>
      <c r="U5003" s="284"/>
      <c r="V5003" s="284"/>
      <c r="W5003" s="284"/>
      <c r="X5003" s="284">
        <v>1</v>
      </c>
    </row>
    <row r="5004" spans="1:24">
      <c r="A5004" s="135"/>
      <c r="B5004" s="54"/>
      <c r="C5004" s="478"/>
      <c r="D5004" s="465"/>
      <c r="E5004" s="467"/>
      <c r="F5004" s="467"/>
      <c r="G5004" s="467"/>
      <c r="H5004" s="467"/>
      <c r="I5004" s="479"/>
      <c r="J5004" s="54"/>
      <c r="K5004" s="75" t="s">
        <v>34</v>
      </c>
      <c r="L5004" s="76">
        <f t="shared" si="308"/>
        <v>0</v>
      </c>
      <c r="M5004" s="284"/>
      <c r="N5004" s="284"/>
      <c r="O5004" s="284"/>
      <c r="P5004" s="284"/>
      <c r="Q5004" s="284"/>
      <c r="R5004" s="284"/>
      <c r="S5004" s="284"/>
      <c r="T5004" s="284"/>
      <c r="U5004" s="284"/>
      <c r="V5004" s="284"/>
      <c r="W5004" s="284"/>
      <c r="X5004" s="284"/>
    </row>
    <row r="5005" spans="1:24">
      <c r="A5005" s="135"/>
      <c r="B5005" s="54"/>
      <c r="C5005" s="478"/>
      <c r="D5005" s="465"/>
      <c r="E5005" s="467"/>
      <c r="F5005" s="467"/>
      <c r="G5005" s="467"/>
      <c r="H5005" s="467"/>
      <c r="I5005" s="479"/>
      <c r="J5005" s="80"/>
      <c r="K5005" s="84" t="s">
        <v>36</v>
      </c>
      <c r="L5005" s="76">
        <f t="shared" si="308"/>
        <v>0</v>
      </c>
      <c r="M5005" s="284"/>
      <c r="N5005" s="284"/>
      <c r="O5005" s="284"/>
      <c r="P5005" s="284"/>
      <c r="Q5005" s="284"/>
      <c r="R5005" s="284"/>
      <c r="S5005" s="284"/>
      <c r="T5005" s="284"/>
      <c r="U5005" s="284"/>
      <c r="V5005" s="284"/>
      <c r="W5005" s="284"/>
      <c r="X5005" s="284"/>
    </row>
    <row r="5006" spans="1:24">
      <c r="A5006" s="135"/>
      <c r="B5006" s="54"/>
      <c r="C5006" s="478" t="s">
        <v>33</v>
      </c>
      <c r="D5006" s="465" t="s">
        <v>7665</v>
      </c>
      <c r="E5006" s="467" t="s">
        <v>7666</v>
      </c>
      <c r="F5006" s="467" t="s">
        <v>7667</v>
      </c>
      <c r="G5006" s="467" t="s">
        <v>7668</v>
      </c>
      <c r="H5006" s="488"/>
      <c r="I5006" s="481">
        <v>0</v>
      </c>
      <c r="J5006" s="46" t="s">
        <v>39</v>
      </c>
      <c r="K5006" s="75" t="s">
        <v>32</v>
      </c>
      <c r="L5006" s="76">
        <f t="shared" si="308"/>
        <v>0</v>
      </c>
      <c r="M5006" s="284"/>
      <c r="N5006" s="284"/>
      <c r="O5006" s="284"/>
      <c r="P5006" s="284"/>
      <c r="Q5006" s="284"/>
      <c r="R5006" s="284"/>
      <c r="S5006" s="284"/>
      <c r="T5006" s="284"/>
      <c r="U5006" s="284"/>
      <c r="V5006" s="284"/>
      <c r="W5006" s="284"/>
      <c r="X5006" s="284"/>
    </row>
    <row r="5007" spans="1:24">
      <c r="A5007" s="135"/>
      <c r="B5007" s="54"/>
      <c r="C5007" s="478"/>
      <c r="D5007" s="465"/>
      <c r="E5007" s="467"/>
      <c r="F5007" s="467"/>
      <c r="G5007" s="467"/>
      <c r="H5007" s="488"/>
      <c r="I5007" s="481"/>
      <c r="J5007" s="54"/>
      <c r="K5007" s="75" t="s">
        <v>34</v>
      </c>
      <c r="L5007" s="76">
        <f t="shared" si="308"/>
        <v>0</v>
      </c>
      <c r="M5007" s="284"/>
      <c r="N5007" s="284"/>
      <c r="O5007" s="284"/>
      <c r="P5007" s="284"/>
      <c r="Q5007" s="284"/>
      <c r="R5007" s="284"/>
      <c r="S5007" s="284"/>
      <c r="T5007" s="284"/>
      <c r="U5007" s="284"/>
      <c r="V5007" s="284"/>
      <c r="W5007" s="284"/>
      <c r="X5007" s="284"/>
    </row>
    <row r="5008" spans="1:24">
      <c r="A5008" s="135"/>
      <c r="B5008" s="54"/>
      <c r="C5008" s="478"/>
      <c r="D5008" s="465"/>
      <c r="E5008" s="467"/>
      <c r="F5008" s="467"/>
      <c r="G5008" s="467"/>
      <c r="H5008" s="488"/>
      <c r="I5008" s="481"/>
      <c r="J5008" s="80"/>
      <c r="K5008" s="84" t="s">
        <v>36</v>
      </c>
      <c r="L5008" s="76">
        <f t="shared" si="308"/>
        <v>6</v>
      </c>
      <c r="M5008" s="284"/>
      <c r="N5008" s="284"/>
      <c r="O5008" s="284"/>
      <c r="P5008" s="284"/>
      <c r="Q5008" s="284"/>
      <c r="R5008" s="284"/>
      <c r="S5008" s="284"/>
      <c r="T5008" s="284"/>
      <c r="U5008" s="284"/>
      <c r="V5008" s="284"/>
      <c r="W5008" s="284">
        <v>6</v>
      </c>
      <c r="X5008" s="284"/>
    </row>
    <row r="5009" spans="1:24">
      <c r="A5009" s="135"/>
      <c r="B5009" s="54"/>
      <c r="C5009" s="478" t="s">
        <v>31</v>
      </c>
      <c r="D5009" s="465" t="s">
        <v>7669</v>
      </c>
      <c r="E5009" s="467" t="s">
        <v>7670</v>
      </c>
      <c r="F5009" s="467" t="s">
        <v>7671</v>
      </c>
      <c r="G5009" s="467" t="s">
        <v>7672</v>
      </c>
      <c r="H5009" s="58" t="s">
        <v>7605</v>
      </c>
      <c r="I5009" s="74">
        <v>0</v>
      </c>
      <c r="J5009" s="46" t="s">
        <v>39</v>
      </c>
      <c r="K5009" s="75" t="s">
        <v>32</v>
      </c>
      <c r="L5009" s="76">
        <f t="shared" si="308"/>
        <v>2</v>
      </c>
      <c r="M5009" s="76"/>
      <c r="N5009" s="76"/>
      <c r="O5009" s="76">
        <v>1</v>
      </c>
      <c r="P5009" s="76"/>
      <c r="Q5009" s="76"/>
      <c r="R5009" s="76"/>
      <c r="S5009" s="76">
        <v>1</v>
      </c>
      <c r="T5009" s="76"/>
      <c r="U5009" s="76"/>
      <c r="V5009" s="76"/>
      <c r="W5009" s="76"/>
      <c r="X5009" s="76"/>
    </row>
    <row r="5010" spans="1:24">
      <c r="A5010" s="135"/>
      <c r="B5010" s="54"/>
      <c r="C5010" s="478"/>
      <c r="D5010" s="465"/>
      <c r="E5010" s="467"/>
      <c r="F5010" s="467"/>
      <c r="G5010" s="467"/>
      <c r="H5010" s="77"/>
      <c r="I5010" s="79"/>
      <c r="J5010" s="54"/>
      <c r="K5010" s="75" t="s">
        <v>34</v>
      </c>
      <c r="L5010" s="76">
        <f t="shared" si="308"/>
        <v>0</v>
      </c>
      <c r="M5010" s="76"/>
      <c r="N5010" s="76"/>
      <c r="O5010" s="76"/>
      <c r="P5010" s="76"/>
      <c r="Q5010" s="76"/>
      <c r="R5010" s="76"/>
      <c r="S5010" s="76"/>
      <c r="T5010" s="76"/>
      <c r="U5010" s="76"/>
      <c r="V5010" s="76"/>
      <c r="W5010" s="76"/>
      <c r="X5010" s="76"/>
    </row>
    <row r="5011" spans="1:24">
      <c r="A5011" s="135"/>
      <c r="B5011" s="54"/>
      <c r="C5011" s="478"/>
      <c r="D5011" s="465"/>
      <c r="E5011" s="467"/>
      <c r="F5011" s="467"/>
      <c r="G5011" s="467"/>
      <c r="H5011" s="81"/>
      <c r="I5011" s="83"/>
      <c r="J5011" s="80"/>
      <c r="K5011" s="84" t="s">
        <v>36</v>
      </c>
      <c r="L5011" s="76">
        <f t="shared" si="308"/>
        <v>0</v>
      </c>
      <c r="M5011" s="76"/>
      <c r="N5011" s="76"/>
      <c r="O5011" s="76"/>
      <c r="P5011" s="76"/>
      <c r="Q5011" s="76"/>
      <c r="R5011" s="76"/>
      <c r="S5011" s="76"/>
      <c r="T5011" s="76"/>
      <c r="U5011" s="76"/>
      <c r="V5011" s="76"/>
      <c r="W5011" s="76"/>
      <c r="X5011" s="76"/>
    </row>
    <row r="5012" spans="1:24">
      <c r="A5012" s="135"/>
      <c r="B5012" s="54"/>
      <c r="C5012" s="478" t="s">
        <v>33</v>
      </c>
      <c r="D5012" s="465" t="s">
        <v>7673</v>
      </c>
      <c r="E5012" s="467" t="s">
        <v>7674</v>
      </c>
      <c r="F5012" s="467" t="s">
        <v>7675</v>
      </c>
      <c r="G5012" s="467" t="s">
        <v>7676</v>
      </c>
      <c r="H5012" s="58" t="s">
        <v>7677</v>
      </c>
      <c r="I5012" s="74">
        <v>0</v>
      </c>
      <c r="J5012" s="46" t="s">
        <v>39</v>
      </c>
      <c r="K5012" s="75" t="s">
        <v>32</v>
      </c>
      <c r="L5012" s="76">
        <f t="shared" si="308"/>
        <v>2</v>
      </c>
      <c r="M5012" s="76"/>
      <c r="N5012" s="76"/>
      <c r="O5012" s="76">
        <v>1</v>
      </c>
      <c r="P5012" s="76"/>
      <c r="Q5012" s="76"/>
      <c r="R5012" s="76"/>
      <c r="S5012" s="76">
        <v>1</v>
      </c>
      <c r="T5012" s="76"/>
      <c r="U5012" s="76"/>
      <c r="V5012" s="76"/>
      <c r="W5012" s="76"/>
      <c r="X5012" s="76"/>
    </row>
    <row r="5013" spans="1:24">
      <c r="A5013" s="135"/>
      <c r="B5013" s="54"/>
      <c r="C5013" s="478"/>
      <c r="D5013" s="465"/>
      <c r="E5013" s="467"/>
      <c r="F5013" s="467"/>
      <c r="G5013" s="467"/>
      <c r="H5013" s="77"/>
      <c r="I5013" s="79"/>
      <c r="J5013" s="54"/>
      <c r="K5013" s="75" t="s">
        <v>34</v>
      </c>
      <c r="L5013" s="76">
        <f t="shared" si="308"/>
        <v>0</v>
      </c>
      <c r="M5013" s="76"/>
      <c r="N5013" s="76"/>
      <c r="O5013" s="76"/>
      <c r="P5013" s="76"/>
      <c r="Q5013" s="76"/>
      <c r="R5013" s="76"/>
      <c r="S5013" s="76"/>
      <c r="T5013" s="76"/>
      <c r="U5013" s="76"/>
      <c r="V5013" s="76"/>
      <c r="W5013" s="76"/>
      <c r="X5013" s="76"/>
    </row>
    <row r="5014" spans="1:24">
      <c r="A5014" s="135"/>
      <c r="B5014" s="54"/>
      <c r="C5014" s="478"/>
      <c r="D5014" s="465"/>
      <c r="E5014" s="467"/>
      <c r="F5014" s="467"/>
      <c r="G5014" s="467"/>
      <c r="H5014" s="81"/>
      <c r="I5014" s="83"/>
      <c r="J5014" s="80"/>
      <c r="K5014" s="84" t="s">
        <v>36</v>
      </c>
      <c r="L5014" s="76">
        <f t="shared" si="308"/>
        <v>0</v>
      </c>
      <c r="M5014" s="76"/>
      <c r="N5014" s="76"/>
      <c r="O5014" s="76"/>
      <c r="P5014" s="76"/>
      <c r="Q5014" s="76"/>
      <c r="R5014" s="76"/>
      <c r="S5014" s="76"/>
      <c r="T5014" s="76"/>
      <c r="U5014" s="76"/>
      <c r="V5014" s="76"/>
      <c r="W5014" s="76"/>
      <c r="X5014" s="76"/>
    </row>
    <row r="5015" spans="1:24">
      <c r="A5015" s="135"/>
      <c r="B5015" s="54"/>
      <c r="C5015" s="478" t="s">
        <v>33</v>
      </c>
      <c r="D5015" s="465" t="s">
        <v>7678</v>
      </c>
      <c r="E5015" s="467" t="s">
        <v>7679</v>
      </c>
      <c r="F5015" s="467" t="s">
        <v>7680</v>
      </c>
      <c r="G5015" s="467" t="s">
        <v>7681</v>
      </c>
      <c r="H5015" s="488"/>
      <c r="I5015" s="74">
        <v>0</v>
      </c>
      <c r="J5015" s="46" t="s">
        <v>39</v>
      </c>
      <c r="K5015" s="75" t="s">
        <v>32</v>
      </c>
      <c r="L5015" s="76">
        <f t="shared" si="308"/>
        <v>0</v>
      </c>
      <c r="M5015" s="76"/>
      <c r="N5015" s="76"/>
      <c r="O5015" s="76"/>
      <c r="P5015" s="76"/>
      <c r="Q5015" s="76"/>
      <c r="R5015" s="76"/>
      <c r="S5015" s="76"/>
      <c r="T5015" s="76"/>
      <c r="U5015" s="76"/>
      <c r="V5015" s="76"/>
      <c r="W5015" s="76"/>
      <c r="X5015" s="76"/>
    </row>
    <row r="5016" spans="1:24">
      <c r="A5016" s="135"/>
      <c r="B5016" s="54"/>
      <c r="C5016" s="478"/>
      <c r="D5016" s="465"/>
      <c r="E5016" s="467"/>
      <c r="F5016" s="467"/>
      <c r="G5016" s="467"/>
      <c r="H5016" s="488"/>
      <c r="I5016" s="79"/>
      <c r="J5016" s="54"/>
      <c r="K5016" s="75" t="s">
        <v>34</v>
      </c>
      <c r="L5016" s="76">
        <f t="shared" si="308"/>
        <v>0</v>
      </c>
      <c r="M5016" s="76"/>
      <c r="N5016" s="76"/>
      <c r="O5016" s="76"/>
      <c r="P5016" s="76"/>
      <c r="Q5016" s="76"/>
      <c r="R5016" s="76"/>
      <c r="S5016" s="76"/>
      <c r="T5016" s="76"/>
      <c r="U5016" s="76"/>
      <c r="V5016" s="76"/>
      <c r="W5016" s="76"/>
      <c r="X5016" s="76"/>
    </row>
    <row r="5017" spans="1:24">
      <c r="A5017" s="135"/>
      <c r="B5017" s="54"/>
      <c r="C5017" s="478"/>
      <c r="D5017" s="465"/>
      <c r="E5017" s="467"/>
      <c r="F5017" s="467"/>
      <c r="G5017" s="467"/>
      <c r="H5017" s="488"/>
      <c r="I5017" s="83"/>
      <c r="J5017" s="80"/>
      <c r="K5017" s="84" t="s">
        <v>36</v>
      </c>
      <c r="L5017" s="76">
        <f t="shared" si="308"/>
        <v>2</v>
      </c>
      <c r="M5017" s="76"/>
      <c r="N5017" s="76"/>
      <c r="O5017" s="76">
        <v>1</v>
      </c>
      <c r="P5017" s="76"/>
      <c r="Q5017" s="76"/>
      <c r="R5017" s="76"/>
      <c r="S5017" s="76">
        <v>1</v>
      </c>
      <c r="T5017" s="76"/>
      <c r="U5017" s="76"/>
      <c r="V5017" s="76"/>
      <c r="W5017" s="76"/>
      <c r="X5017" s="76"/>
    </row>
    <row r="5018" spans="1:24">
      <c r="A5018" s="135"/>
      <c r="B5018" s="54"/>
      <c r="C5018" s="478" t="s">
        <v>33</v>
      </c>
      <c r="D5018" s="58" t="s">
        <v>7682</v>
      </c>
      <c r="E5018" s="467" t="s">
        <v>7683</v>
      </c>
      <c r="F5018" s="46" t="s">
        <v>3945</v>
      </c>
      <c r="G5018" s="58" t="s">
        <v>7684</v>
      </c>
      <c r="H5018" s="46" t="s">
        <v>7685</v>
      </c>
      <c r="I5018" s="74">
        <v>1320</v>
      </c>
      <c r="J5018" s="46" t="s">
        <v>39</v>
      </c>
      <c r="K5018" s="75" t="s">
        <v>32</v>
      </c>
      <c r="L5018" s="76">
        <f t="shared" si="308"/>
        <v>0</v>
      </c>
      <c r="M5018" s="76"/>
      <c r="N5018" s="76"/>
      <c r="O5018" s="76"/>
      <c r="P5018" s="76"/>
      <c r="Q5018" s="76"/>
      <c r="R5018" s="76"/>
      <c r="S5018" s="76"/>
      <c r="T5018" s="76"/>
      <c r="U5018" s="76"/>
      <c r="V5018" s="76"/>
      <c r="W5018" s="76"/>
      <c r="X5018" s="76"/>
    </row>
    <row r="5019" spans="1:24">
      <c r="A5019" s="135"/>
      <c r="B5019" s="54"/>
      <c r="C5019" s="478"/>
      <c r="D5019" s="77"/>
      <c r="E5019" s="467"/>
      <c r="F5019" s="54"/>
      <c r="G5019" s="77"/>
      <c r="H5019" s="54"/>
      <c r="I5019" s="79"/>
      <c r="J5019" s="54"/>
      <c r="K5019" s="75" t="s">
        <v>34</v>
      </c>
      <c r="L5019" s="76">
        <f t="shared" si="308"/>
        <v>0</v>
      </c>
      <c r="M5019" s="76"/>
      <c r="N5019" s="76"/>
      <c r="O5019" s="76"/>
      <c r="P5019" s="76"/>
      <c r="Q5019" s="76"/>
      <c r="R5019" s="76"/>
      <c r="S5019" s="76"/>
      <c r="T5019" s="76"/>
      <c r="U5019" s="76"/>
      <c r="V5019" s="76"/>
      <c r="W5019" s="76"/>
      <c r="X5019" s="76"/>
    </row>
    <row r="5020" spans="1:24">
      <c r="A5020" s="135"/>
      <c r="B5020" s="54"/>
      <c r="C5020" s="478"/>
      <c r="D5020" s="81"/>
      <c r="E5020" s="467"/>
      <c r="F5020" s="80"/>
      <c r="G5020" s="81"/>
      <c r="H5020" s="80"/>
      <c r="I5020" s="83"/>
      <c r="J5020" s="80"/>
      <c r="K5020" s="84" t="s">
        <v>36</v>
      </c>
      <c r="L5020" s="76">
        <f t="shared" si="308"/>
        <v>2</v>
      </c>
      <c r="M5020" s="76"/>
      <c r="N5020" s="76"/>
      <c r="O5020" s="76"/>
      <c r="P5020" s="76"/>
      <c r="Q5020" s="76"/>
      <c r="R5020" s="76"/>
      <c r="S5020" s="76"/>
      <c r="T5020" s="76"/>
      <c r="U5020" s="76"/>
      <c r="V5020" s="76"/>
      <c r="W5020" s="76">
        <v>2</v>
      </c>
      <c r="X5020" s="76"/>
    </row>
    <row r="5021" spans="1:24">
      <c r="A5021" s="135"/>
      <c r="B5021" s="54"/>
      <c r="C5021" s="478" t="s">
        <v>31</v>
      </c>
      <c r="D5021" s="58" t="s">
        <v>7686</v>
      </c>
      <c r="E5021" s="467" t="s">
        <v>7687</v>
      </c>
      <c r="F5021" s="46" t="s">
        <v>7688</v>
      </c>
      <c r="G5021" s="58" t="s">
        <v>7689</v>
      </c>
      <c r="H5021" s="46" t="s">
        <v>7690</v>
      </c>
      <c r="I5021" s="74">
        <v>0</v>
      </c>
      <c r="J5021" s="46" t="s">
        <v>39</v>
      </c>
      <c r="K5021" s="75" t="s">
        <v>32</v>
      </c>
      <c r="L5021" s="76">
        <f t="shared" si="308"/>
        <v>2</v>
      </c>
      <c r="M5021" s="76">
        <v>1</v>
      </c>
      <c r="N5021" s="76"/>
      <c r="O5021" s="76">
        <v>1</v>
      </c>
      <c r="P5021" s="76"/>
      <c r="Q5021" s="76"/>
      <c r="R5021" s="76"/>
      <c r="S5021" s="76"/>
      <c r="T5021" s="76"/>
      <c r="U5021" s="76"/>
      <c r="V5021" s="76"/>
      <c r="W5021" s="76"/>
      <c r="X5021" s="76"/>
    </row>
    <row r="5022" spans="1:24">
      <c r="A5022" s="135"/>
      <c r="B5022" s="54"/>
      <c r="C5022" s="478"/>
      <c r="D5022" s="77"/>
      <c r="E5022" s="467"/>
      <c r="F5022" s="54"/>
      <c r="G5022" s="77"/>
      <c r="H5022" s="54"/>
      <c r="I5022" s="79"/>
      <c r="J5022" s="54"/>
      <c r="K5022" s="75" t="s">
        <v>34</v>
      </c>
      <c r="L5022" s="76">
        <f t="shared" si="308"/>
        <v>0</v>
      </c>
      <c r="M5022" s="76"/>
      <c r="N5022" s="76"/>
      <c r="O5022" s="76"/>
      <c r="P5022" s="76"/>
      <c r="Q5022" s="76"/>
      <c r="R5022" s="76"/>
      <c r="S5022" s="76"/>
      <c r="T5022" s="76"/>
      <c r="U5022" s="76"/>
      <c r="V5022" s="76"/>
      <c r="W5022" s="76"/>
      <c r="X5022" s="76"/>
    </row>
    <row r="5023" spans="1:24">
      <c r="A5023" s="135"/>
      <c r="B5023" s="54"/>
      <c r="C5023" s="478"/>
      <c r="D5023" s="81"/>
      <c r="E5023" s="467"/>
      <c r="F5023" s="80"/>
      <c r="G5023" s="81"/>
      <c r="H5023" s="80"/>
      <c r="I5023" s="83"/>
      <c r="J5023" s="80"/>
      <c r="K5023" s="84" t="s">
        <v>36</v>
      </c>
      <c r="L5023" s="76">
        <f t="shared" si="308"/>
        <v>0</v>
      </c>
      <c r="M5023" s="76"/>
      <c r="N5023" s="76"/>
      <c r="O5023" s="76"/>
      <c r="P5023" s="76"/>
      <c r="Q5023" s="76"/>
      <c r="R5023" s="76"/>
      <c r="S5023" s="76"/>
      <c r="T5023" s="76"/>
      <c r="U5023" s="76"/>
      <c r="V5023" s="76"/>
      <c r="W5023" s="76"/>
      <c r="X5023" s="76"/>
    </row>
    <row r="5024" spans="1:24">
      <c r="A5024" s="135"/>
      <c r="B5024" s="54"/>
      <c r="C5024" s="478" t="s">
        <v>31</v>
      </c>
      <c r="D5024" s="58" t="s">
        <v>7691</v>
      </c>
      <c r="E5024" s="467" t="s">
        <v>7692</v>
      </c>
      <c r="F5024" s="46" t="s">
        <v>7693</v>
      </c>
      <c r="G5024" s="58" t="s">
        <v>7694</v>
      </c>
      <c r="H5024" s="488"/>
      <c r="I5024" s="74">
        <v>0</v>
      </c>
      <c r="J5024" s="46" t="s">
        <v>39</v>
      </c>
      <c r="K5024" s="75" t="s">
        <v>32</v>
      </c>
      <c r="L5024" s="76">
        <f t="shared" si="308"/>
        <v>2</v>
      </c>
      <c r="M5024" s="76">
        <v>1</v>
      </c>
      <c r="N5024" s="76"/>
      <c r="O5024" s="76"/>
      <c r="P5024" s="76"/>
      <c r="Q5024" s="76"/>
      <c r="R5024" s="76"/>
      <c r="S5024" s="76">
        <v>1</v>
      </c>
      <c r="T5024" s="76"/>
      <c r="U5024" s="76"/>
      <c r="V5024" s="76"/>
      <c r="W5024" s="76"/>
      <c r="X5024" s="76"/>
    </row>
    <row r="5025" spans="1:24">
      <c r="A5025" s="135"/>
      <c r="B5025" s="54"/>
      <c r="C5025" s="478"/>
      <c r="D5025" s="77"/>
      <c r="E5025" s="467"/>
      <c r="F5025" s="54"/>
      <c r="G5025" s="77"/>
      <c r="H5025" s="488"/>
      <c r="I5025" s="79"/>
      <c r="J5025" s="54"/>
      <c r="K5025" s="75" t="s">
        <v>34</v>
      </c>
      <c r="L5025" s="76">
        <f t="shared" si="308"/>
        <v>0</v>
      </c>
      <c r="M5025" s="76"/>
      <c r="N5025" s="76"/>
      <c r="O5025" s="76"/>
      <c r="P5025" s="76"/>
      <c r="Q5025" s="76"/>
      <c r="R5025" s="76"/>
      <c r="S5025" s="76"/>
      <c r="T5025" s="76"/>
      <c r="U5025" s="76"/>
      <c r="V5025" s="76"/>
      <c r="W5025" s="76"/>
      <c r="X5025" s="76"/>
    </row>
    <row r="5026" spans="1:24">
      <c r="A5026" s="135"/>
      <c r="B5026" s="54"/>
      <c r="C5026" s="478"/>
      <c r="D5026" s="81"/>
      <c r="E5026" s="467"/>
      <c r="F5026" s="80"/>
      <c r="G5026" s="81"/>
      <c r="H5026" s="488"/>
      <c r="I5026" s="83"/>
      <c r="J5026" s="80"/>
      <c r="K5026" s="84" t="s">
        <v>36</v>
      </c>
      <c r="L5026" s="76">
        <f t="shared" si="308"/>
        <v>0</v>
      </c>
      <c r="M5026" s="76"/>
      <c r="N5026" s="76"/>
      <c r="O5026" s="76"/>
      <c r="P5026" s="76"/>
      <c r="Q5026" s="76"/>
      <c r="R5026" s="76"/>
      <c r="S5026" s="76"/>
      <c r="T5026" s="76"/>
      <c r="U5026" s="76"/>
      <c r="V5026" s="76"/>
      <c r="W5026" s="76"/>
      <c r="X5026" s="76"/>
    </row>
    <row r="5027" spans="1:24">
      <c r="A5027" s="135"/>
      <c r="B5027" s="54"/>
      <c r="C5027" s="478" t="s">
        <v>31</v>
      </c>
      <c r="D5027" s="58" t="s">
        <v>7695</v>
      </c>
      <c r="E5027" s="467" t="s">
        <v>7696</v>
      </c>
      <c r="F5027" s="46" t="s">
        <v>7697</v>
      </c>
      <c r="G5027" s="58" t="s">
        <v>7698</v>
      </c>
      <c r="H5027" s="488"/>
      <c r="I5027" s="74">
        <v>0</v>
      </c>
      <c r="J5027" s="46" t="s">
        <v>39</v>
      </c>
      <c r="K5027" s="75" t="s">
        <v>32</v>
      </c>
      <c r="L5027" s="76">
        <f t="shared" si="308"/>
        <v>2</v>
      </c>
      <c r="M5027" s="76"/>
      <c r="N5027" s="76"/>
      <c r="O5027" s="76">
        <v>2</v>
      </c>
      <c r="P5027" s="76"/>
      <c r="Q5027" s="76"/>
      <c r="R5027" s="76"/>
      <c r="S5027" s="76"/>
      <c r="T5027" s="76"/>
      <c r="U5027" s="76"/>
      <c r="V5027" s="76"/>
      <c r="W5027" s="76"/>
      <c r="X5027" s="76"/>
    </row>
    <row r="5028" spans="1:24">
      <c r="A5028" s="135"/>
      <c r="B5028" s="54"/>
      <c r="C5028" s="478"/>
      <c r="D5028" s="77"/>
      <c r="E5028" s="467"/>
      <c r="F5028" s="54"/>
      <c r="G5028" s="77"/>
      <c r="H5028" s="488"/>
      <c r="I5028" s="79"/>
      <c r="J5028" s="54"/>
      <c r="K5028" s="75" t="s">
        <v>34</v>
      </c>
      <c r="L5028" s="76">
        <f t="shared" si="308"/>
        <v>0</v>
      </c>
      <c r="M5028" s="76"/>
      <c r="N5028" s="76"/>
      <c r="O5028" s="76"/>
      <c r="P5028" s="76"/>
      <c r="Q5028" s="76"/>
      <c r="R5028" s="76"/>
      <c r="S5028" s="76"/>
      <c r="T5028" s="76"/>
      <c r="U5028" s="76"/>
      <c r="V5028" s="76"/>
      <c r="W5028" s="76"/>
      <c r="X5028" s="76"/>
    </row>
    <row r="5029" spans="1:24">
      <c r="A5029" s="135"/>
      <c r="B5029" s="54"/>
      <c r="C5029" s="478"/>
      <c r="D5029" s="81"/>
      <c r="E5029" s="467"/>
      <c r="F5029" s="80"/>
      <c r="G5029" s="81"/>
      <c r="H5029" s="488"/>
      <c r="I5029" s="83"/>
      <c r="J5029" s="80"/>
      <c r="K5029" s="84" t="s">
        <v>36</v>
      </c>
      <c r="L5029" s="76">
        <f t="shared" si="308"/>
        <v>0</v>
      </c>
      <c r="M5029" s="76"/>
      <c r="N5029" s="76"/>
      <c r="O5029" s="76"/>
      <c r="P5029" s="76"/>
      <c r="Q5029" s="76"/>
      <c r="R5029" s="76"/>
      <c r="S5029" s="76"/>
      <c r="T5029" s="76"/>
      <c r="U5029" s="76"/>
      <c r="V5029" s="76"/>
      <c r="W5029" s="76"/>
      <c r="X5029" s="76"/>
    </row>
    <row r="5030" spans="1:24">
      <c r="A5030" s="135"/>
      <c r="B5030" s="54"/>
      <c r="C5030" s="478" t="s">
        <v>33</v>
      </c>
      <c r="D5030" s="58" t="s">
        <v>7699</v>
      </c>
      <c r="E5030" s="467" t="s">
        <v>7700</v>
      </c>
      <c r="F5030" s="46" t="s">
        <v>7701</v>
      </c>
      <c r="G5030" s="58" t="s">
        <v>7702</v>
      </c>
      <c r="H5030" s="488"/>
      <c r="I5030" s="74">
        <v>0</v>
      </c>
      <c r="J5030" s="46" t="s">
        <v>39</v>
      </c>
      <c r="K5030" s="75" t="s">
        <v>32</v>
      </c>
      <c r="L5030" s="76">
        <f t="shared" si="308"/>
        <v>2</v>
      </c>
      <c r="M5030" s="76"/>
      <c r="N5030" s="76"/>
      <c r="O5030" s="76">
        <v>2</v>
      </c>
      <c r="P5030" s="76"/>
      <c r="Q5030" s="76"/>
      <c r="R5030" s="76"/>
      <c r="S5030" s="76"/>
      <c r="T5030" s="76"/>
      <c r="U5030" s="76"/>
      <c r="V5030" s="76"/>
      <c r="W5030" s="76"/>
      <c r="X5030" s="76"/>
    </row>
    <row r="5031" spans="1:24">
      <c r="A5031" s="135"/>
      <c r="B5031" s="54"/>
      <c r="C5031" s="478"/>
      <c r="D5031" s="77"/>
      <c r="E5031" s="467"/>
      <c r="F5031" s="54"/>
      <c r="G5031" s="77"/>
      <c r="H5031" s="488"/>
      <c r="I5031" s="79"/>
      <c r="J5031" s="54"/>
      <c r="K5031" s="75" t="s">
        <v>34</v>
      </c>
      <c r="L5031" s="76">
        <f t="shared" si="308"/>
        <v>0</v>
      </c>
      <c r="M5031" s="76"/>
      <c r="N5031" s="76"/>
      <c r="O5031" s="76"/>
      <c r="P5031" s="76"/>
      <c r="Q5031" s="76"/>
      <c r="R5031" s="76"/>
      <c r="S5031" s="76"/>
      <c r="T5031" s="76"/>
      <c r="U5031" s="76"/>
      <c r="V5031" s="76"/>
      <c r="W5031" s="76"/>
      <c r="X5031" s="76"/>
    </row>
    <row r="5032" spans="1:24">
      <c r="A5032" s="135"/>
      <c r="B5032" s="54"/>
      <c r="C5032" s="478"/>
      <c r="D5032" s="81"/>
      <c r="E5032" s="467"/>
      <c r="F5032" s="80"/>
      <c r="G5032" s="81"/>
      <c r="H5032" s="488"/>
      <c r="I5032" s="83"/>
      <c r="J5032" s="80"/>
      <c r="K5032" s="84" t="s">
        <v>36</v>
      </c>
      <c r="L5032" s="76">
        <f t="shared" ref="L5032:L5062" si="309">SUM(M5032:X5032)</f>
        <v>0</v>
      </c>
      <c r="M5032" s="76"/>
      <c r="N5032" s="76"/>
      <c r="O5032" s="76"/>
      <c r="P5032" s="76"/>
      <c r="Q5032" s="76"/>
      <c r="R5032" s="76"/>
      <c r="S5032" s="76"/>
      <c r="T5032" s="76"/>
      <c r="U5032" s="76"/>
      <c r="V5032" s="76"/>
      <c r="W5032" s="76"/>
      <c r="X5032" s="76"/>
    </row>
    <row r="5033" spans="1:24">
      <c r="A5033" s="135"/>
      <c r="B5033" s="54"/>
      <c r="C5033" s="58" t="s">
        <v>31</v>
      </c>
      <c r="D5033" s="465" t="s">
        <v>7703</v>
      </c>
      <c r="E5033" s="467" t="s">
        <v>7704</v>
      </c>
      <c r="F5033" s="467" t="s">
        <v>7705</v>
      </c>
      <c r="G5033" s="467" t="s">
        <v>7706</v>
      </c>
      <c r="H5033" s="467" t="s">
        <v>7707</v>
      </c>
      <c r="I5033" s="74">
        <v>20928</v>
      </c>
      <c r="J5033" s="46" t="s">
        <v>39</v>
      </c>
      <c r="K5033" s="75" t="s">
        <v>32</v>
      </c>
      <c r="L5033" s="76">
        <f t="shared" si="309"/>
        <v>6</v>
      </c>
      <c r="M5033" s="76"/>
      <c r="N5033" s="76">
        <v>3</v>
      </c>
      <c r="O5033" s="76"/>
      <c r="P5033" s="76"/>
      <c r="Q5033" s="76"/>
      <c r="R5033" s="76"/>
      <c r="S5033" s="76"/>
      <c r="T5033" s="76">
        <v>3</v>
      </c>
      <c r="U5033" s="76"/>
      <c r="V5033" s="76"/>
      <c r="W5033" s="76"/>
      <c r="X5033" s="76"/>
    </row>
    <row r="5034" spans="1:24">
      <c r="A5034" s="135"/>
      <c r="B5034" s="54"/>
      <c r="C5034" s="77"/>
      <c r="D5034" s="465"/>
      <c r="E5034" s="467"/>
      <c r="F5034" s="467"/>
      <c r="G5034" s="467"/>
      <c r="H5034" s="467"/>
      <c r="I5034" s="79"/>
      <c r="J5034" s="54"/>
      <c r="K5034" s="75" t="s">
        <v>34</v>
      </c>
      <c r="L5034" s="76">
        <f t="shared" si="309"/>
        <v>2</v>
      </c>
      <c r="M5034" s="76">
        <v>2</v>
      </c>
      <c r="N5034" s="76"/>
      <c r="O5034" s="76"/>
      <c r="P5034" s="76"/>
      <c r="Q5034" s="76"/>
      <c r="R5034" s="76"/>
      <c r="S5034" s="76"/>
      <c r="T5034" s="76"/>
      <c r="U5034" s="76"/>
      <c r="V5034" s="76"/>
      <c r="W5034" s="76"/>
      <c r="X5034" s="76"/>
    </row>
    <row r="5035" spans="1:24">
      <c r="A5035" s="135"/>
      <c r="B5035" s="54"/>
      <c r="C5035" s="81"/>
      <c r="D5035" s="465"/>
      <c r="E5035" s="467"/>
      <c r="F5035" s="467"/>
      <c r="G5035" s="467"/>
      <c r="H5035" s="467"/>
      <c r="I5035" s="83"/>
      <c r="J5035" s="80"/>
      <c r="K5035" s="84" t="s">
        <v>36</v>
      </c>
      <c r="L5035" s="76">
        <f t="shared" si="309"/>
        <v>0</v>
      </c>
      <c r="M5035" s="76"/>
      <c r="N5035" s="76"/>
      <c r="O5035" s="76"/>
      <c r="P5035" s="76"/>
      <c r="Q5035" s="76"/>
      <c r="R5035" s="76"/>
      <c r="S5035" s="76"/>
      <c r="T5035" s="76"/>
      <c r="U5035" s="76"/>
      <c r="V5035" s="76"/>
      <c r="W5035" s="76"/>
      <c r="X5035" s="76"/>
    </row>
    <row r="5036" spans="1:24">
      <c r="A5036" s="135"/>
      <c r="B5036" s="54"/>
      <c r="C5036" s="58" t="s">
        <v>31</v>
      </c>
      <c r="D5036" s="465" t="s">
        <v>7708</v>
      </c>
      <c r="E5036" s="467" t="s">
        <v>7709</v>
      </c>
      <c r="F5036" s="467" t="s">
        <v>6266</v>
      </c>
      <c r="G5036" s="467" t="s">
        <v>7710</v>
      </c>
      <c r="H5036" s="467" t="s">
        <v>7711</v>
      </c>
      <c r="I5036" s="74">
        <v>11752.8</v>
      </c>
      <c r="J5036" s="46" t="s">
        <v>39</v>
      </c>
      <c r="K5036" s="75" t="s">
        <v>32</v>
      </c>
      <c r="L5036" s="76">
        <f t="shared" si="309"/>
        <v>6</v>
      </c>
      <c r="M5036" s="76"/>
      <c r="N5036" s="76">
        <v>2</v>
      </c>
      <c r="O5036" s="76"/>
      <c r="P5036" s="76"/>
      <c r="Q5036" s="76"/>
      <c r="R5036" s="76"/>
      <c r="S5036" s="76"/>
      <c r="T5036" s="76">
        <v>2</v>
      </c>
      <c r="U5036" s="76"/>
      <c r="V5036" s="76"/>
      <c r="W5036" s="76">
        <v>2</v>
      </c>
      <c r="X5036" s="76"/>
    </row>
    <row r="5037" spans="1:24">
      <c r="A5037" s="135"/>
      <c r="B5037" s="54"/>
      <c r="C5037" s="77"/>
      <c r="D5037" s="465"/>
      <c r="E5037" s="467"/>
      <c r="F5037" s="467"/>
      <c r="G5037" s="467"/>
      <c r="H5037" s="467"/>
      <c r="I5037" s="79"/>
      <c r="J5037" s="54"/>
      <c r="K5037" s="75" t="s">
        <v>34</v>
      </c>
      <c r="L5037" s="76">
        <f t="shared" si="309"/>
        <v>2</v>
      </c>
      <c r="M5037" s="76">
        <v>2</v>
      </c>
      <c r="N5037" s="76"/>
      <c r="O5037" s="76"/>
      <c r="P5037" s="76"/>
      <c r="Q5037" s="76"/>
      <c r="R5037" s="76"/>
      <c r="S5037" s="76"/>
      <c r="T5037" s="76"/>
      <c r="U5037" s="76"/>
      <c r="V5037" s="76"/>
      <c r="W5037" s="76"/>
      <c r="X5037" s="76"/>
    </row>
    <row r="5038" spans="1:24">
      <c r="A5038" s="135"/>
      <c r="B5038" s="54"/>
      <c r="C5038" s="81"/>
      <c r="D5038" s="465"/>
      <c r="E5038" s="467"/>
      <c r="F5038" s="467"/>
      <c r="G5038" s="467"/>
      <c r="H5038" s="467"/>
      <c r="I5038" s="83"/>
      <c r="J5038" s="80"/>
      <c r="K5038" s="84" t="s">
        <v>36</v>
      </c>
      <c r="L5038" s="76">
        <f t="shared" si="309"/>
        <v>0</v>
      </c>
      <c r="M5038" s="76"/>
      <c r="N5038" s="76"/>
      <c r="O5038" s="76"/>
      <c r="P5038" s="76"/>
      <c r="Q5038" s="76"/>
      <c r="R5038" s="76"/>
      <c r="S5038" s="76"/>
      <c r="T5038" s="76"/>
      <c r="U5038" s="76"/>
      <c r="V5038" s="76"/>
      <c r="W5038" s="76"/>
      <c r="X5038" s="76"/>
    </row>
    <row r="5039" spans="1:24">
      <c r="A5039" s="135"/>
      <c r="B5039" s="54"/>
      <c r="C5039" s="58" t="s">
        <v>31</v>
      </c>
      <c r="D5039" s="465" t="s">
        <v>7712</v>
      </c>
      <c r="E5039" s="467" t="s">
        <v>7713</v>
      </c>
      <c r="F5039" s="467" t="s">
        <v>7714</v>
      </c>
      <c r="G5039" s="467" t="s">
        <v>7715</v>
      </c>
      <c r="H5039" s="467" t="s">
        <v>7716</v>
      </c>
      <c r="I5039" s="74">
        <v>12886.8</v>
      </c>
      <c r="J5039" s="46" t="s">
        <v>39</v>
      </c>
      <c r="K5039" s="75" t="s">
        <v>32</v>
      </c>
      <c r="L5039" s="76">
        <f t="shared" si="309"/>
        <v>7</v>
      </c>
      <c r="M5039" s="76"/>
      <c r="N5039" s="76">
        <v>3</v>
      </c>
      <c r="O5039" s="76"/>
      <c r="P5039" s="76"/>
      <c r="Q5039" s="76"/>
      <c r="R5039" s="76"/>
      <c r="S5039" s="76"/>
      <c r="T5039" s="76">
        <v>3</v>
      </c>
      <c r="U5039" s="76"/>
      <c r="V5039" s="76"/>
      <c r="W5039" s="76">
        <v>1</v>
      </c>
      <c r="X5039" s="76"/>
    </row>
    <row r="5040" spans="1:24">
      <c r="A5040" s="135"/>
      <c r="B5040" s="54"/>
      <c r="C5040" s="77"/>
      <c r="D5040" s="465"/>
      <c r="E5040" s="467"/>
      <c r="F5040" s="467"/>
      <c r="G5040" s="467"/>
      <c r="H5040" s="467"/>
      <c r="I5040" s="79"/>
      <c r="J5040" s="54"/>
      <c r="K5040" s="75" t="s">
        <v>34</v>
      </c>
      <c r="L5040" s="76">
        <f t="shared" si="309"/>
        <v>2</v>
      </c>
      <c r="M5040" s="76">
        <v>2</v>
      </c>
      <c r="N5040" s="76"/>
      <c r="O5040" s="76"/>
      <c r="P5040" s="76"/>
      <c r="Q5040" s="76"/>
      <c r="R5040" s="76"/>
      <c r="S5040" s="76"/>
      <c r="T5040" s="76"/>
      <c r="U5040" s="76"/>
      <c r="V5040" s="76"/>
      <c r="W5040" s="76"/>
      <c r="X5040" s="76"/>
    </row>
    <row r="5041" spans="1:24">
      <c r="A5041" s="135"/>
      <c r="B5041" s="54"/>
      <c r="C5041" s="81"/>
      <c r="D5041" s="465"/>
      <c r="E5041" s="467"/>
      <c r="F5041" s="467"/>
      <c r="G5041" s="467"/>
      <c r="H5041" s="467"/>
      <c r="I5041" s="83"/>
      <c r="J5041" s="80"/>
      <c r="K5041" s="84" t="s">
        <v>36</v>
      </c>
      <c r="L5041" s="76">
        <f t="shared" si="309"/>
        <v>0</v>
      </c>
      <c r="M5041" s="76"/>
      <c r="N5041" s="76"/>
      <c r="O5041" s="76"/>
      <c r="P5041" s="76"/>
      <c r="Q5041" s="76"/>
      <c r="R5041" s="76"/>
      <c r="S5041" s="76"/>
      <c r="T5041" s="76"/>
      <c r="U5041" s="76"/>
      <c r="V5041" s="76"/>
      <c r="W5041" s="76"/>
      <c r="X5041" s="76"/>
    </row>
    <row r="5042" spans="1:24">
      <c r="A5042" s="135"/>
      <c r="B5042" s="54"/>
      <c r="C5042" s="58" t="s">
        <v>31</v>
      </c>
      <c r="D5042" s="465" t="s">
        <v>7717</v>
      </c>
      <c r="E5042" s="467" t="s">
        <v>7718</v>
      </c>
      <c r="F5042" s="467" t="s">
        <v>7719</v>
      </c>
      <c r="G5042" s="467" t="s">
        <v>7720</v>
      </c>
      <c r="H5042" s="467" t="s">
        <v>7721</v>
      </c>
      <c r="I5042" s="74">
        <v>28524.5</v>
      </c>
      <c r="J5042" s="46" t="s">
        <v>39</v>
      </c>
      <c r="K5042" s="75" t="s">
        <v>32</v>
      </c>
      <c r="L5042" s="76">
        <f t="shared" si="309"/>
        <v>12</v>
      </c>
      <c r="M5042" s="76"/>
      <c r="N5042" s="76">
        <v>4</v>
      </c>
      <c r="O5042" s="76"/>
      <c r="P5042" s="76"/>
      <c r="Q5042" s="76"/>
      <c r="R5042" s="76"/>
      <c r="S5042" s="76"/>
      <c r="T5042" s="76">
        <v>7</v>
      </c>
      <c r="U5042" s="76"/>
      <c r="V5042" s="76"/>
      <c r="W5042" s="76"/>
      <c r="X5042" s="76">
        <v>1</v>
      </c>
    </row>
    <row r="5043" spans="1:24">
      <c r="A5043" s="135"/>
      <c r="B5043" s="54"/>
      <c r="C5043" s="77"/>
      <c r="D5043" s="465"/>
      <c r="E5043" s="467"/>
      <c r="F5043" s="467"/>
      <c r="G5043" s="467"/>
      <c r="H5043" s="467"/>
      <c r="I5043" s="79"/>
      <c r="J5043" s="54"/>
      <c r="K5043" s="75" t="s">
        <v>34</v>
      </c>
      <c r="L5043" s="76">
        <f t="shared" si="309"/>
        <v>4</v>
      </c>
      <c r="M5043" s="76">
        <v>4</v>
      </c>
      <c r="N5043" s="76"/>
      <c r="O5043" s="76"/>
      <c r="P5043" s="76"/>
      <c r="Q5043" s="76"/>
      <c r="R5043" s="76"/>
      <c r="S5043" s="76"/>
      <c r="T5043" s="76"/>
      <c r="U5043" s="76"/>
      <c r="V5043" s="76"/>
      <c r="W5043" s="76"/>
      <c r="X5043" s="76"/>
    </row>
    <row r="5044" spans="1:24">
      <c r="A5044" s="135"/>
      <c r="B5044" s="54"/>
      <c r="C5044" s="81"/>
      <c r="D5044" s="465"/>
      <c r="E5044" s="467"/>
      <c r="F5044" s="467"/>
      <c r="G5044" s="467"/>
      <c r="H5044" s="467"/>
      <c r="I5044" s="83"/>
      <c r="J5044" s="80"/>
      <c r="K5044" s="84" t="s">
        <v>36</v>
      </c>
      <c r="L5044" s="76">
        <f t="shared" si="309"/>
        <v>0</v>
      </c>
      <c r="M5044" s="76"/>
      <c r="N5044" s="76"/>
      <c r="O5044" s="76"/>
      <c r="P5044" s="76"/>
      <c r="Q5044" s="76"/>
      <c r="R5044" s="76"/>
      <c r="S5044" s="76"/>
      <c r="T5044" s="76"/>
      <c r="U5044" s="76"/>
      <c r="V5044" s="76"/>
      <c r="W5044" s="76"/>
      <c r="X5044" s="76"/>
    </row>
    <row r="5045" spans="1:24">
      <c r="A5045" s="135"/>
      <c r="B5045" s="54"/>
      <c r="C5045" s="58" t="s">
        <v>31</v>
      </c>
      <c r="D5045" s="465" t="s">
        <v>7722</v>
      </c>
      <c r="E5045" s="467" t="s">
        <v>7723</v>
      </c>
      <c r="F5045" s="467" t="s">
        <v>7724</v>
      </c>
      <c r="G5045" s="467" t="s">
        <v>7725</v>
      </c>
      <c r="H5045" s="467" t="s">
        <v>7726</v>
      </c>
      <c r="I5045" s="74">
        <v>24181.1</v>
      </c>
      <c r="J5045" s="46" t="s">
        <v>39</v>
      </c>
      <c r="K5045" s="75" t="s">
        <v>32</v>
      </c>
      <c r="L5045" s="76">
        <f t="shared" si="309"/>
        <v>9</v>
      </c>
      <c r="M5045" s="76"/>
      <c r="N5045" s="76">
        <v>4</v>
      </c>
      <c r="O5045" s="76"/>
      <c r="P5045" s="76"/>
      <c r="Q5045" s="76"/>
      <c r="R5045" s="76"/>
      <c r="S5045" s="76"/>
      <c r="T5045" s="76">
        <v>5</v>
      </c>
      <c r="U5045" s="76"/>
      <c r="V5045" s="76"/>
      <c r="W5045" s="76"/>
      <c r="X5045" s="76"/>
    </row>
    <row r="5046" spans="1:24">
      <c r="A5046" s="135"/>
      <c r="B5046" s="54"/>
      <c r="C5046" s="77"/>
      <c r="D5046" s="465"/>
      <c r="E5046" s="467"/>
      <c r="F5046" s="467"/>
      <c r="G5046" s="467"/>
      <c r="H5046" s="467"/>
      <c r="I5046" s="79"/>
      <c r="J5046" s="54"/>
      <c r="K5046" s="75" t="s">
        <v>34</v>
      </c>
      <c r="L5046" s="76">
        <f t="shared" si="309"/>
        <v>2</v>
      </c>
      <c r="M5046" s="76">
        <v>2</v>
      </c>
      <c r="N5046" s="76"/>
      <c r="O5046" s="76"/>
      <c r="P5046" s="76"/>
      <c r="Q5046" s="76"/>
      <c r="R5046" s="76"/>
      <c r="S5046" s="76"/>
      <c r="T5046" s="76"/>
      <c r="U5046" s="76"/>
      <c r="V5046" s="76"/>
      <c r="W5046" s="76"/>
      <c r="X5046" s="76"/>
    </row>
    <row r="5047" spans="1:24">
      <c r="A5047" s="135"/>
      <c r="B5047" s="54"/>
      <c r="C5047" s="81"/>
      <c r="D5047" s="465"/>
      <c r="E5047" s="467"/>
      <c r="F5047" s="467"/>
      <c r="G5047" s="467"/>
      <c r="H5047" s="467"/>
      <c r="I5047" s="83"/>
      <c r="J5047" s="80"/>
      <c r="K5047" s="84" t="s">
        <v>36</v>
      </c>
      <c r="L5047" s="76">
        <f t="shared" si="309"/>
        <v>0</v>
      </c>
      <c r="M5047" s="76"/>
      <c r="N5047" s="76"/>
      <c r="O5047" s="76"/>
      <c r="P5047" s="76"/>
      <c r="Q5047" s="76"/>
      <c r="R5047" s="76"/>
      <c r="S5047" s="76"/>
      <c r="T5047" s="76"/>
      <c r="U5047" s="76"/>
      <c r="V5047" s="76"/>
      <c r="W5047" s="76"/>
      <c r="X5047" s="76"/>
    </row>
    <row r="5048" spans="1:24">
      <c r="A5048" s="135"/>
      <c r="B5048" s="54"/>
      <c r="C5048" s="58" t="s">
        <v>31</v>
      </c>
      <c r="D5048" s="465" t="s">
        <v>7727</v>
      </c>
      <c r="E5048" s="467" t="s">
        <v>7728</v>
      </c>
      <c r="F5048" s="467" t="s">
        <v>7729</v>
      </c>
      <c r="G5048" s="467" t="s">
        <v>7730</v>
      </c>
      <c r="H5048" s="467" t="s">
        <v>7731</v>
      </c>
      <c r="I5048" s="74">
        <v>19508.900000000001</v>
      </c>
      <c r="J5048" s="46" t="s">
        <v>39</v>
      </c>
      <c r="K5048" s="75" t="s">
        <v>32</v>
      </c>
      <c r="L5048" s="76">
        <f t="shared" si="309"/>
        <v>7</v>
      </c>
      <c r="M5048" s="76"/>
      <c r="N5048" s="76">
        <v>2</v>
      </c>
      <c r="O5048" s="76"/>
      <c r="P5048" s="76"/>
      <c r="Q5048" s="76"/>
      <c r="R5048" s="76"/>
      <c r="S5048" s="76"/>
      <c r="T5048" s="76">
        <v>4</v>
      </c>
      <c r="U5048" s="76"/>
      <c r="V5048" s="76"/>
      <c r="W5048" s="76"/>
      <c r="X5048" s="76">
        <v>1</v>
      </c>
    </row>
    <row r="5049" spans="1:24">
      <c r="A5049" s="135"/>
      <c r="B5049" s="54"/>
      <c r="C5049" s="77"/>
      <c r="D5049" s="465"/>
      <c r="E5049" s="467"/>
      <c r="F5049" s="467"/>
      <c r="G5049" s="467"/>
      <c r="H5049" s="467"/>
      <c r="I5049" s="79"/>
      <c r="J5049" s="54"/>
      <c r="K5049" s="75" t="s">
        <v>34</v>
      </c>
      <c r="L5049" s="76">
        <f t="shared" si="309"/>
        <v>2</v>
      </c>
      <c r="M5049" s="76">
        <v>2</v>
      </c>
      <c r="N5049" s="76"/>
      <c r="O5049" s="76"/>
      <c r="P5049" s="76"/>
      <c r="Q5049" s="76"/>
      <c r="R5049" s="76"/>
      <c r="S5049" s="76"/>
      <c r="T5049" s="76"/>
      <c r="U5049" s="76"/>
      <c r="V5049" s="76"/>
      <c r="W5049" s="76"/>
      <c r="X5049" s="76"/>
    </row>
    <row r="5050" spans="1:24">
      <c r="A5050" s="135"/>
      <c r="B5050" s="54"/>
      <c r="C5050" s="81"/>
      <c r="D5050" s="465"/>
      <c r="E5050" s="467"/>
      <c r="F5050" s="467"/>
      <c r="G5050" s="467"/>
      <c r="H5050" s="467"/>
      <c r="I5050" s="83"/>
      <c r="J5050" s="80"/>
      <c r="K5050" s="84" t="s">
        <v>36</v>
      </c>
      <c r="L5050" s="76">
        <f t="shared" si="309"/>
        <v>0</v>
      </c>
      <c r="M5050" s="76"/>
      <c r="N5050" s="76"/>
      <c r="O5050" s="76"/>
      <c r="P5050" s="76"/>
      <c r="Q5050" s="76"/>
      <c r="R5050" s="76"/>
      <c r="S5050" s="76"/>
      <c r="T5050" s="76"/>
      <c r="U5050" s="76"/>
      <c r="V5050" s="76"/>
      <c r="W5050" s="76"/>
      <c r="X5050" s="76"/>
    </row>
    <row r="5051" spans="1:24">
      <c r="A5051" s="135"/>
      <c r="B5051" s="54"/>
      <c r="C5051" s="58" t="s">
        <v>31</v>
      </c>
      <c r="D5051" s="465" t="s">
        <v>7732</v>
      </c>
      <c r="E5051" s="467" t="s">
        <v>7733</v>
      </c>
      <c r="F5051" s="467" t="s">
        <v>7734</v>
      </c>
      <c r="G5051" s="467" t="s">
        <v>7735</v>
      </c>
      <c r="H5051" s="467" t="s">
        <v>7736</v>
      </c>
      <c r="I5051" s="74">
        <v>6147.7</v>
      </c>
      <c r="J5051" s="46" t="s">
        <v>39</v>
      </c>
      <c r="K5051" s="75" t="s">
        <v>32</v>
      </c>
      <c r="L5051" s="76">
        <f t="shared" si="309"/>
        <v>5</v>
      </c>
      <c r="M5051" s="76"/>
      <c r="N5051" s="76">
        <v>2</v>
      </c>
      <c r="O5051" s="76"/>
      <c r="P5051" s="76"/>
      <c r="Q5051" s="76"/>
      <c r="R5051" s="76"/>
      <c r="S5051" s="76"/>
      <c r="T5051" s="76">
        <v>3</v>
      </c>
      <c r="U5051" s="76"/>
      <c r="V5051" s="76"/>
      <c r="W5051" s="76"/>
      <c r="X5051" s="76"/>
    </row>
    <row r="5052" spans="1:24">
      <c r="A5052" s="135"/>
      <c r="B5052" s="54"/>
      <c r="C5052" s="77"/>
      <c r="D5052" s="465"/>
      <c r="E5052" s="467"/>
      <c r="F5052" s="467"/>
      <c r="G5052" s="467"/>
      <c r="H5052" s="467"/>
      <c r="I5052" s="79"/>
      <c r="J5052" s="54"/>
      <c r="K5052" s="75" t="s">
        <v>34</v>
      </c>
      <c r="L5052" s="76">
        <f t="shared" si="309"/>
        <v>2</v>
      </c>
      <c r="M5052" s="76">
        <v>2</v>
      </c>
      <c r="N5052" s="76"/>
      <c r="O5052" s="76"/>
      <c r="P5052" s="76"/>
      <c r="Q5052" s="76"/>
      <c r="R5052" s="76"/>
      <c r="S5052" s="76"/>
      <c r="T5052" s="76"/>
      <c r="U5052" s="76"/>
      <c r="V5052" s="76"/>
      <c r="W5052" s="76"/>
      <c r="X5052" s="76"/>
    </row>
    <row r="5053" spans="1:24">
      <c r="A5053" s="135"/>
      <c r="B5053" s="54"/>
      <c r="C5053" s="81"/>
      <c r="D5053" s="465"/>
      <c r="E5053" s="467"/>
      <c r="F5053" s="467"/>
      <c r="G5053" s="467"/>
      <c r="H5053" s="467"/>
      <c r="I5053" s="83"/>
      <c r="J5053" s="80"/>
      <c r="K5053" s="84" t="s">
        <v>36</v>
      </c>
      <c r="L5053" s="76">
        <f t="shared" si="309"/>
        <v>0</v>
      </c>
      <c r="M5053" s="76"/>
      <c r="N5053" s="76"/>
      <c r="O5053" s="76"/>
      <c r="P5053" s="76"/>
      <c r="Q5053" s="76"/>
      <c r="R5053" s="76"/>
      <c r="S5053" s="76"/>
      <c r="T5053" s="76"/>
      <c r="U5053" s="76"/>
      <c r="V5053" s="76"/>
      <c r="W5053" s="76"/>
      <c r="X5053" s="76"/>
    </row>
    <row r="5054" spans="1:24">
      <c r="A5054" s="135"/>
      <c r="B5054" s="54"/>
      <c r="C5054" s="58" t="s">
        <v>31</v>
      </c>
      <c r="D5054" s="465" t="s">
        <v>7737</v>
      </c>
      <c r="E5054" s="467" t="s">
        <v>7738</v>
      </c>
      <c r="F5054" s="467" t="s">
        <v>7739</v>
      </c>
      <c r="G5054" s="467" t="s">
        <v>7740</v>
      </c>
      <c r="H5054" s="467" t="s">
        <v>7741</v>
      </c>
      <c r="I5054" s="88">
        <v>8146</v>
      </c>
      <c r="J5054" s="46" t="s">
        <v>39</v>
      </c>
      <c r="K5054" s="75" t="s">
        <v>32</v>
      </c>
      <c r="L5054" s="76">
        <f t="shared" si="309"/>
        <v>11</v>
      </c>
      <c r="M5054" s="76">
        <v>11</v>
      </c>
      <c r="N5054" s="76"/>
      <c r="O5054" s="76"/>
      <c r="P5054" s="76"/>
      <c r="Q5054" s="76"/>
      <c r="R5054" s="76"/>
      <c r="S5054" s="76"/>
      <c r="T5054" s="76"/>
      <c r="U5054" s="76"/>
      <c r="V5054" s="76"/>
      <c r="W5054" s="76"/>
      <c r="X5054" s="76"/>
    </row>
    <row r="5055" spans="1:24">
      <c r="A5055" s="135"/>
      <c r="B5055" s="54"/>
      <c r="C5055" s="77"/>
      <c r="D5055" s="465"/>
      <c r="E5055" s="467"/>
      <c r="F5055" s="467"/>
      <c r="G5055" s="467"/>
      <c r="H5055" s="467"/>
      <c r="I5055" s="89"/>
      <c r="J5055" s="54"/>
      <c r="K5055" s="75" t="s">
        <v>34</v>
      </c>
      <c r="L5055" s="76">
        <f t="shared" si="309"/>
        <v>5</v>
      </c>
      <c r="M5055" s="76"/>
      <c r="N5055" s="76"/>
      <c r="O5055" s="76"/>
      <c r="P5055" s="76"/>
      <c r="Q5055" s="76"/>
      <c r="R5055" s="76"/>
      <c r="S5055" s="76"/>
      <c r="T5055" s="76">
        <v>5</v>
      </c>
      <c r="U5055" s="76"/>
      <c r="V5055" s="76"/>
      <c r="W5055" s="76"/>
      <c r="X5055" s="76"/>
    </row>
    <row r="5056" spans="1:24">
      <c r="A5056" s="135"/>
      <c r="B5056" s="54"/>
      <c r="C5056" s="81"/>
      <c r="D5056" s="465"/>
      <c r="E5056" s="467"/>
      <c r="F5056" s="467"/>
      <c r="G5056" s="467"/>
      <c r="H5056" s="467"/>
      <c r="I5056" s="90"/>
      <c r="J5056" s="80"/>
      <c r="K5056" s="84" t="s">
        <v>36</v>
      </c>
      <c r="L5056" s="76">
        <f t="shared" si="309"/>
        <v>0</v>
      </c>
      <c r="M5056" s="76"/>
      <c r="N5056" s="76"/>
      <c r="O5056" s="76"/>
      <c r="P5056" s="76"/>
      <c r="Q5056" s="76"/>
      <c r="R5056" s="76"/>
      <c r="S5056" s="76"/>
      <c r="T5056" s="76"/>
      <c r="U5056" s="76"/>
      <c r="V5056" s="76"/>
      <c r="W5056" s="76"/>
      <c r="X5056" s="76"/>
    </row>
    <row r="5057" spans="1:24">
      <c r="A5057" s="135"/>
      <c r="B5057" s="54"/>
      <c r="C5057" s="58" t="s">
        <v>31</v>
      </c>
      <c r="D5057" s="465" t="s">
        <v>7742</v>
      </c>
      <c r="E5057" s="467" t="s">
        <v>7743</v>
      </c>
      <c r="F5057" s="467" t="s">
        <v>7744</v>
      </c>
      <c r="G5057" s="467" t="s">
        <v>7745</v>
      </c>
      <c r="H5057" s="467" t="s">
        <v>7746</v>
      </c>
      <c r="I5057" s="74">
        <v>3650</v>
      </c>
      <c r="J5057" s="46" t="s">
        <v>39</v>
      </c>
      <c r="K5057" s="75" t="s">
        <v>32</v>
      </c>
      <c r="L5057" s="76">
        <f t="shared" si="309"/>
        <v>0</v>
      </c>
      <c r="M5057" s="76"/>
      <c r="N5057" s="76"/>
      <c r="O5057" s="76"/>
      <c r="P5057" s="76"/>
      <c r="Q5057" s="76"/>
      <c r="R5057" s="76"/>
      <c r="S5057" s="76"/>
      <c r="T5057" s="76"/>
      <c r="U5057" s="76"/>
      <c r="V5057" s="76"/>
      <c r="W5057" s="76"/>
      <c r="X5057" s="76"/>
    </row>
    <row r="5058" spans="1:24">
      <c r="A5058" s="135"/>
      <c r="B5058" s="54"/>
      <c r="C5058" s="77"/>
      <c r="D5058" s="465"/>
      <c r="E5058" s="467"/>
      <c r="F5058" s="467"/>
      <c r="G5058" s="467"/>
      <c r="H5058" s="467"/>
      <c r="I5058" s="79"/>
      <c r="J5058" s="54"/>
      <c r="K5058" s="75" t="s">
        <v>34</v>
      </c>
      <c r="L5058" s="76">
        <f t="shared" si="309"/>
        <v>5</v>
      </c>
      <c r="M5058" s="76"/>
      <c r="N5058" s="76"/>
      <c r="O5058" s="76"/>
      <c r="P5058" s="76"/>
      <c r="Q5058" s="76"/>
      <c r="R5058" s="76"/>
      <c r="S5058" s="76"/>
      <c r="T5058" s="76">
        <v>5</v>
      </c>
      <c r="U5058" s="76"/>
      <c r="V5058" s="76"/>
      <c r="W5058" s="76"/>
      <c r="X5058" s="76"/>
    </row>
    <row r="5059" spans="1:24">
      <c r="A5059" s="135"/>
      <c r="B5059" s="80"/>
      <c r="C5059" s="81"/>
      <c r="D5059" s="465"/>
      <c r="E5059" s="467"/>
      <c r="F5059" s="467"/>
      <c r="G5059" s="467"/>
      <c r="H5059" s="467"/>
      <c r="I5059" s="83"/>
      <c r="J5059" s="80"/>
      <c r="K5059" s="84" t="s">
        <v>36</v>
      </c>
      <c r="L5059" s="76">
        <f t="shared" si="309"/>
        <v>0</v>
      </c>
      <c r="M5059" s="76"/>
      <c r="N5059" s="76"/>
      <c r="O5059" s="76"/>
      <c r="P5059" s="76"/>
      <c r="Q5059" s="76"/>
      <c r="R5059" s="76"/>
      <c r="S5059" s="76"/>
      <c r="T5059" s="76"/>
      <c r="U5059" s="76"/>
      <c r="V5059" s="76"/>
      <c r="W5059" s="76"/>
      <c r="X5059" s="76"/>
    </row>
    <row r="5060" spans="1:24">
      <c r="A5060" s="135"/>
      <c r="B5060" s="46" t="s">
        <v>7747</v>
      </c>
      <c r="C5060" s="46"/>
      <c r="D5060" s="464">
        <f>COUNTA(D5063:D5173)</f>
        <v>37</v>
      </c>
      <c r="E5060" s="46"/>
      <c r="F5060" s="46"/>
      <c r="G5060" s="46"/>
      <c r="H5060" s="46"/>
      <c r="I5060" s="74">
        <f>SUM(I5063:I5173)</f>
        <v>419724</v>
      </c>
      <c r="J5060" s="46" t="s">
        <v>39</v>
      </c>
      <c r="K5060" s="75" t="s">
        <v>32</v>
      </c>
      <c r="L5060" s="76">
        <f t="shared" si="309"/>
        <v>49</v>
      </c>
      <c r="M5060" s="76">
        <v>0</v>
      </c>
      <c r="N5060" s="76">
        <v>23</v>
      </c>
      <c r="O5060" s="76">
        <v>0</v>
      </c>
      <c r="P5060" s="76">
        <v>0</v>
      </c>
      <c r="Q5060" s="76">
        <v>0</v>
      </c>
      <c r="R5060" s="76">
        <v>0</v>
      </c>
      <c r="S5060" s="76">
        <v>26</v>
      </c>
      <c r="T5060" s="76">
        <v>0</v>
      </c>
      <c r="U5060" s="76">
        <v>0</v>
      </c>
      <c r="V5060" s="76">
        <v>0</v>
      </c>
      <c r="W5060" s="76">
        <v>0</v>
      </c>
      <c r="X5060" s="76">
        <v>0</v>
      </c>
    </row>
    <row r="5061" spans="1:24">
      <c r="A5061" s="135"/>
      <c r="B5061" s="54"/>
      <c r="C5061" s="54"/>
      <c r="D5061" s="464"/>
      <c r="E5061" s="54"/>
      <c r="F5061" s="54"/>
      <c r="G5061" s="54"/>
      <c r="H5061" s="54"/>
      <c r="I5061" s="79"/>
      <c r="J5061" s="54"/>
      <c r="K5061" s="75" t="s">
        <v>34</v>
      </c>
      <c r="L5061" s="76">
        <f t="shared" si="309"/>
        <v>22</v>
      </c>
      <c r="M5061" s="76">
        <v>0</v>
      </c>
      <c r="N5061" s="76">
        <v>0</v>
      </c>
      <c r="O5061" s="76">
        <v>22</v>
      </c>
      <c r="P5061" s="76">
        <v>0</v>
      </c>
      <c r="Q5061" s="76">
        <v>0</v>
      </c>
      <c r="R5061" s="76">
        <v>0</v>
      </c>
      <c r="S5061" s="76">
        <v>0</v>
      </c>
      <c r="T5061" s="76">
        <v>0</v>
      </c>
      <c r="U5061" s="76">
        <v>0</v>
      </c>
      <c r="V5061" s="76">
        <v>0</v>
      </c>
      <c r="W5061" s="76">
        <v>0</v>
      </c>
      <c r="X5061" s="76">
        <v>0</v>
      </c>
    </row>
    <row r="5062" spans="1:24">
      <c r="A5062" s="135"/>
      <c r="B5062" s="80"/>
      <c r="C5062" s="80"/>
      <c r="D5062" s="464"/>
      <c r="E5062" s="80"/>
      <c r="F5062" s="80"/>
      <c r="G5062" s="80"/>
      <c r="H5062" s="80"/>
      <c r="I5062" s="83"/>
      <c r="J5062" s="80"/>
      <c r="K5062" s="75" t="s">
        <v>36</v>
      </c>
      <c r="L5062" s="76">
        <f t="shared" si="309"/>
        <v>115</v>
      </c>
      <c r="M5062" s="120">
        <v>0</v>
      </c>
      <c r="N5062" s="120">
        <v>2</v>
      </c>
      <c r="O5062" s="120">
        <v>1</v>
      </c>
      <c r="P5062" s="120">
        <v>0</v>
      </c>
      <c r="Q5062" s="120">
        <v>0</v>
      </c>
      <c r="R5062" s="120">
        <v>0</v>
      </c>
      <c r="S5062" s="120">
        <v>5</v>
      </c>
      <c r="T5062" s="120">
        <v>2</v>
      </c>
      <c r="U5062" s="120">
        <v>103</v>
      </c>
      <c r="V5062" s="120">
        <v>0</v>
      </c>
      <c r="W5062" s="120">
        <v>2</v>
      </c>
      <c r="X5062" s="120">
        <v>0</v>
      </c>
    </row>
    <row r="5063" spans="1:24">
      <c r="A5063" s="135"/>
      <c r="B5063" s="46" t="s">
        <v>7748</v>
      </c>
      <c r="C5063" s="490" t="s">
        <v>31</v>
      </c>
      <c r="D5063" s="465" t="s">
        <v>7749</v>
      </c>
      <c r="E5063" s="467" t="s">
        <v>7750</v>
      </c>
      <c r="F5063" s="468" t="s">
        <v>7751</v>
      </c>
      <c r="G5063" s="467" t="s">
        <v>7752</v>
      </c>
      <c r="H5063" s="467" t="s">
        <v>7753</v>
      </c>
      <c r="I5063" s="74">
        <v>16478</v>
      </c>
      <c r="J5063" s="46" t="s">
        <v>1508</v>
      </c>
      <c r="K5063" s="75" t="s">
        <v>1509</v>
      </c>
      <c r="L5063" s="76">
        <f>SUM(M5063:X5063)</f>
        <v>6</v>
      </c>
      <c r="M5063" s="76"/>
      <c r="N5063" s="76">
        <v>3</v>
      </c>
      <c r="O5063" s="76"/>
      <c r="P5063" s="76"/>
      <c r="Q5063" s="76"/>
      <c r="R5063" s="76"/>
      <c r="S5063" s="76">
        <v>3</v>
      </c>
      <c r="T5063" s="76"/>
      <c r="U5063" s="76"/>
      <c r="V5063" s="76"/>
      <c r="W5063" s="76"/>
      <c r="X5063" s="76"/>
    </row>
    <row r="5064" spans="1:24">
      <c r="A5064" s="135"/>
      <c r="B5064" s="491"/>
      <c r="C5064" s="492"/>
      <c r="D5064" s="465"/>
      <c r="E5064" s="467"/>
      <c r="F5064" s="468"/>
      <c r="G5064" s="467"/>
      <c r="H5064" s="467"/>
      <c r="I5064" s="79"/>
      <c r="J5064" s="54"/>
      <c r="K5064" s="75" t="s">
        <v>1501</v>
      </c>
      <c r="L5064" s="76">
        <f t="shared" ref="L5064:L5127" si="310">SUM(M5064:X5064)</f>
        <v>2</v>
      </c>
      <c r="M5064" s="76"/>
      <c r="N5064" s="76"/>
      <c r="O5064" s="76">
        <v>2</v>
      </c>
      <c r="P5064" s="76"/>
      <c r="Q5064" s="76"/>
      <c r="R5064" s="76"/>
      <c r="S5064" s="76"/>
      <c r="T5064" s="76"/>
      <c r="U5064" s="76"/>
      <c r="V5064" s="76"/>
      <c r="W5064" s="76"/>
      <c r="X5064" s="76"/>
    </row>
    <row r="5065" spans="1:24">
      <c r="A5065" s="135"/>
      <c r="B5065" s="491"/>
      <c r="C5065" s="493"/>
      <c r="D5065" s="465"/>
      <c r="E5065" s="467"/>
      <c r="F5065" s="468"/>
      <c r="G5065" s="467"/>
      <c r="H5065" s="467"/>
      <c r="I5065" s="83"/>
      <c r="J5065" s="80"/>
      <c r="K5065" s="84" t="s">
        <v>1502</v>
      </c>
      <c r="L5065" s="76">
        <f t="shared" si="310"/>
        <v>0</v>
      </c>
      <c r="M5065" s="76"/>
      <c r="N5065" s="76"/>
      <c r="O5065" s="76"/>
      <c r="P5065" s="76"/>
      <c r="Q5065" s="76"/>
      <c r="R5065" s="76"/>
      <c r="S5065" s="76"/>
      <c r="T5065" s="76"/>
      <c r="U5065" s="76"/>
      <c r="V5065" s="76"/>
      <c r="W5065" s="76"/>
      <c r="X5065" s="76"/>
    </row>
    <row r="5066" spans="1:24">
      <c r="A5066" s="135"/>
      <c r="B5066" s="491"/>
      <c r="C5066" s="58" t="s">
        <v>31</v>
      </c>
      <c r="D5066" s="465" t="s">
        <v>6206</v>
      </c>
      <c r="E5066" s="467" t="s">
        <v>7754</v>
      </c>
      <c r="F5066" s="468" t="s">
        <v>7755</v>
      </c>
      <c r="G5066" s="467" t="s">
        <v>7756</v>
      </c>
      <c r="H5066" s="467" t="s">
        <v>7757</v>
      </c>
      <c r="I5066" s="74">
        <v>9629</v>
      </c>
      <c r="J5066" s="46" t="s">
        <v>1508</v>
      </c>
      <c r="K5066" s="75" t="s">
        <v>1509</v>
      </c>
      <c r="L5066" s="76">
        <f t="shared" si="310"/>
        <v>5</v>
      </c>
      <c r="M5066" s="76"/>
      <c r="N5066" s="76">
        <v>2</v>
      </c>
      <c r="O5066" s="76"/>
      <c r="P5066" s="76"/>
      <c r="Q5066" s="76"/>
      <c r="R5066" s="76"/>
      <c r="S5066" s="76">
        <v>3</v>
      </c>
      <c r="T5066" s="76"/>
      <c r="U5066" s="76"/>
      <c r="V5066" s="76"/>
      <c r="W5066" s="76"/>
      <c r="X5066" s="76"/>
    </row>
    <row r="5067" spans="1:24">
      <c r="A5067" s="135"/>
      <c r="B5067" s="491"/>
      <c r="C5067" s="77"/>
      <c r="D5067" s="465"/>
      <c r="E5067" s="467"/>
      <c r="F5067" s="468"/>
      <c r="G5067" s="467"/>
      <c r="H5067" s="467"/>
      <c r="I5067" s="79"/>
      <c r="J5067" s="54"/>
      <c r="K5067" s="75" t="s">
        <v>1501</v>
      </c>
      <c r="L5067" s="76">
        <f t="shared" si="310"/>
        <v>2</v>
      </c>
      <c r="M5067" s="76"/>
      <c r="N5067" s="76"/>
      <c r="O5067" s="76">
        <v>2</v>
      </c>
      <c r="P5067" s="76"/>
      <c r="Q5067" s="76"/>
      <c r="R5067" s="76"/>
      <c r="S5067" s="76"/>
      <c r="T5067" s="76"/>
      <c r="U5067" s="76"/>
      <c r="V5067" s="76"/>
      <c r="W5067" s="76"/>
      <c r="X5067" s="76"/>
    </row>
    <row r="5068" spans="1:24">
      <c r="A5068" s="135"/>
      <c r="B5068" s="491"/>
      <c r="C5068" s="81"/>
      <c r="D5068" s="465"/>
      <c r="E5068" s="467"/>
      <c r="F5068" s="468"/>
      <c r="G5068" s="467"/>
      <c r="H5068" s="467"/>
      <c r="I5068" s="83"/>
      <c r="J5068" s="80"/>
      <c r="K5068" s="84" t="s">
        <v>1502</v>
      </c>
      <c r="L5068" s="76">
        <f t="shared" si="310"/>
        <v>0</v>
      </c>
      <c r="M5068" s="76"/>
      <c r="N5068" s="76"/>
      <c r="O5068" s="76"/>
      <c r="P5068" s="76"/>
      <c r="Q5068" s="76"/>
      <c r="R5068" s="76"/>
      <c r="S5068" s="76"/>
      <c r="T5068" s="76"/>
      <c r="U5068" s="76"/>
      <c r="V5068" s="76"/>
      <c r="W5068" s="76"/>
      <c r="X5068" s="76"/>
    </row>
    <row r="5069" spans="1:24">
      <c r="A5069" s="135"/>
      <c r="B5069" s="491"/>
      <c r="C5069" s="58" t="s">
        <v>31</v>
      </c>
      <c r="D5069" s="465" t="s">
        <v>7758</v>
      </c>
      <c r="E5069" s="467" t="s">
        <v>7754</v>
      </c>
      <c r="F5069" s="468" t="s">
        <v>7759</v>
      </c>
      <c r="G5069" s="467" t="s">
        <v>7760</v>
      </c>
      <c r="H5069" s="467" t="s">
        <v>7761</v>
      </c>
      <c r="I5069" s="74">
        <v>11324</v>
      </c>
      <c r="J5069" s="46" t="s">
        <v>1508</v>
      </c>
      <c r="K5069" s="75" t="s">
        <v>1509</v>
      </c>
      <c r="L5069" s="76">
        <f t="shared" si="310"/>
        <v>5</v>
      </c>
      <c r="M5069" s="76"/>
      <c r="N5069" s="76">
        <v>2</v>
      </c>
      <c r="O5069" s="76"/>
      <c r="P5069" s="76"/>
      <c r="Q5069" s="76"/>
      <c r="R5069" s="76"/>
      <c r="S5069" s="76">
        <v>3</v>
      </c>
      <c r="T5069" s="76"/>
      <c r="U5069" s="76"/>
      <c r="V5069" s="76"/>
      <c r="W5069" s="76"/>
      <c r="X5069" s="76"/>
    </row>
    <row r="5070" spans="1:24">
      <c r="A5070" s="135"/>
      <c r="B5070" s="491"/>
      <c r="C5070" s="77"/>
      <c r="D5070" s="465"/>
      <c r="E5070" s="467"/>
      <c r="F5070" s="468"/>
      <c r="G5070" s="467"/>
      <c r="H5070" s="467"/>
      <c r="I5070" s="79"/>
      <c r="J5070" s="54"/>
      <c r="K5070" s="75" t="s">
        <v>1501</v>
      </c>
      <c r="L5070" s="76">
        <f t="shared" si="310"/>
        <v>2</v>
      </c>
      <c r="M5070" s="76"/>
      <c r="N5070" s="76"/>
      <c r="O5070" s="76">
        <v>2</v>
      </c>
      <c r="P5070" s="76"/>
      <c r="Q5070" s="76"/>
      <c r="R5070" s="76"/>
      <c r="S5070" s="76"/>
      <c r="T5070" s="76"/>
      <c r="U5070" s="76"/>
      <c r="V5070" s="76"/>
      <c r="W5070" s="76"/>
      <c r="X5070" s="76"/>
    </row>
    <row r="5071" spans="1:24">
      <c r="A5071" s="135"/>
      <c r="B5071" s="491"/>
      <c r="C5071" s="81"/>
      <c r="D5071" s="465"/>
      <c r="E5071" s="467"/>
      <c r="F5071" s="468"/>
      <c r="G5071" s="467"/>
      <c r="H5071" s="467"/>
      <c r="I5071" s="83"/>
      <c r="J5071" s="80"/>
      <c r="K5071" s="84" t="s">
        <v>1502</v>
      </c>
      <c r="L5071" s="76">
        <f t="shared" si="310"/>
        <v>0</v>
      </c>
      <c r="M5071" s="76"/>
      <c r="N5071" s="76"/>
      <c r="O5071" s="76"/>
      <c r="P5071" s="76"/>
      <c r="Q5071" s="76"/>
      <c r="R5071" s="76"/>
      <c r="S5071" s="76"/>
      <c r="T5071" s="76"/>
      <c r="U5071" s="76"/>
      <c r="V5071" s="76"/>
      <c r="W5071" s="76"/>
      <c r="X5071" s="76"/>
    </row>
    <row r="5072" spans="1:24">
      <c r="A5072" s="135"/>
      <c r="B5072" s="491"/>
      <c r="C5072" s="58" t="s">
        <v>31</v>
      </c>
      <c r="D5072" s="465" t="s">
        <v>7762</v>
      </c>
      <c r="E5072" s="467" t="s">
        <v>7763</v>
      </c>
      <c r="F5072" s="468" t="s">
        <v>7764</v>
      </c>
      <c r="G5072" s="467" t="s">
        <v>7765</v>
      </c>
      <c r="H5072" s="467" t="s">
        <v>7766</v>
      </c>
      <c r="I5072" s="74">
        <v>9824</v>
      </c>
      <c r="J5072" s="46" t="s">
        <v>1508</v>
      </c>
      <c r="K5072" s="75" t="s">
        <v>1509</v>
      </c>
      <c r="L5072" s="76">
        <f t="shared" si="310"/>
        <v>4</v>
      </c>
      <c r="M5072" s="76"/>
      <c r="N5072" s="76">
        <v>2</v>
      </c>
      <c r="O5072" s="76"/>
      <c r="P5072" s="76"/>
      <c r="Q5072" s="76"/>
      <c r="R5072" s="76"/>
      <c r="S5072" s="76">
        <v>2</v>
      </c>
      <c r="T5072" s="76"/>
      <c r="U5072" s="76"/>
      <c r="V5072" s="76"/>
      <c r="W5072" s="76"/>
      <c r="X5072" s="76"/>
    </row>
    <row r="5073" spans="1:24">
      <c r="A5073" s="135"/>
      <c r="B5073" s="491"/>
      <c r="C5073" s="77"/>
      <c r="D5073" s="465"/>
      <c r="E5073" s="467"/>
      <c r="F5073" s="468"/>
      <c r="G5073" s="467"/>
      <c r="H5073" s="467"/>
      <c r="I5073" s="79"/>
      <c r="J5073" s="54"/>
      <c r="K5073" s="75" t="s">
        <v>1501</v>
      </c>
      <c r="L5073" s="76">
        <f t="shared" si="310"/>
        <v>2</v>
      </c>
      <c r="M5073" s="76"/>
      <c r="N5073" s="76"/>
      <c r="O5073" s="76">
        <v>2</v>
      </c>
      <c r="P5073" s="76"/>
      <c r="Q5073" s="76"/>
      <c r="R5073" s="76"/>
      <c r="S5073" s="76"/>
      <c r="T5073" s="76"/>
      <c r="U5073" s="76"/>
      <c r="V5073" s="76"/>
      <c r="W5073" s="76"/>
      <c r="X5073" s="76"/>
    </row>
    <row r="5074" spans="1:24">
      <c r="A5074" s="135"/>
      <c r="B5074" s="491"/>
      <c r="C5074" s="81"/>
      <c r="D5074" s="465"/>
      <c r="E5074" s="467"/>
      <c r="F5074" s="468"/>
      <c r="G5074" s="467"/>
      <c r="H5074" s="467"/>
      <c r="I5074" s="83"/>
      <c r="J5074" s="80"/>
      <c r="K5074" s="84" t="s">
        <v>1502</v>
      </c>
      <c r="L5074" s="76">
        <f t="shared" si="310"/>
        <v>0</v>
      </c>
      <c r="M5074" s="76"/>
      <c r="N5074" s="76"/>
      <c r="O5074" s="76"/>
      <c r="P5074" s="76"/>
      <c r="Q5074" s="76"/>
      <c r="R5074" s="76"/>
      <c r="S5074" s="76"/>
      <c r="T5074" s="76"/>
      <c r="U5074" s="76"/>
      <c r="V5074" s="76"/>
      <c r="W5074" s="76"/>
      <c r="X5074" s="76"/>
    </row>
    <row r="5075" spans="1:24">
      <c r="A5075" s="135"/>
      <c r="B5075" s="491"/>
      <c r="C5075" s="58" t="s">
        <v>31</v>
      </c>
      <c r="D5075" s="465" t="s">
        <v>7712</v>
      </c>
      <c r="E5075" s="467" t="s">
        <v>7767</v>
      </c>
      <c r="F5075" s="468" t="s">
        <v>7768</v>
      </c>
      <c r="G5075" s="467" t="s">
        <v>7769</v>
      </c>
      <c r="H5075" s="467" t="s">
        <v>7770</v>
      </c>
      <c r="I5075" s="74">
        <v>9012</v>
      </c>
      <c r="J5075" s="46" t="s">
        <v>1508</v>
      </c>
      <c r="K5075" s="75" t="s">
        <v>1509</v>
      </c>
      <c r="L5075" s="76">
        <f t="shared" si="310"/>
        <v>4</v>
      </c>
      <c r="M5075" s="76"/>
      <c r="N5075" s="76">
        <v>2</v>
      </c>
      <c r="O5075" s="76"/>
      <c r="P5075" s="76"/>
      <c r="Q5075" s="76"/>
      <c r="R5075" s="76"/>
      <c r="S5075" s="76">
        <v>2</v>
      </c>
      <c r="T5075" s="76"/>
      <c r="U5075" s="76"/>
      <c r="V5075" s="76"/>
      <c r="W5075" s="76"/>
      <c r="X5075" s="76"/>
    </row>
    <row r="5076" spans="1:24">
      <c r="A5076" s="135"/>
      <c r="B5076" s="491"/>
      <c r="C5076" s="77"/>
      <c r="D5076" s="465"/>
      <c r="E5076" s="467"/>
      <c r="F5076" s="468"/>
      <c r="G5076" s="467"/>
      <c r="H5076" s="467"/>
      <c r="I5076" s="79"/>
      <c r="J5076" s="54"/>
      <c r="K5076" s="75" t="s">
        <v>1501</v>
      </c>
      <c r="L5076" s="76">
        <f t="shared" si="310"/>
        <v>2</v>
      </c>
      <c r="M5076" s="76"/>
      <c r="N5076" s="76"/>
      <c r="O5076" s="76">
        <v>2</v>
      </c>
      <c r="P5076" s="76"/>
      <c r="Q5076" s="76"/>
      <c r="R5076" s="76"/>
      <c r="S5076" s="76"/>
      <c r="T5076" s="76"/>
      <c r="U5076" s="76"/>
      <c r="V5076" s="76"/>
      <c r="W5076" s="76"/>
      <c r="X5076" s="76"/>
    </row>
    <row r="5077" spans="1:24">
      <c r="A5077" s="135"/>
      <c r="B5077" s="491"/>
      <c r="C5077" s="81"/>
      <c r="D5077" s="465"/>
      <c r="E5077" s="467"/>
      <c r="F5077" s="468"/>
      <c r="G5077" s="467"/>
      <c r="H5077" s="467"/>
      <c r="I5077" s="83"/>
      <c r="J5077" s="80"/>
      <c r="K5077" s="84" t="s">
        <v>1502</v>
      </c>
      <c r="L5077" s="76">
        <f t="shared" si="310"/>
        <v>0</v>
      </c>
      <c r="M5077" s="76"/>
      <c r="N5077" s="76"/>
      <c r="O5077" s="76"/>
      <c r="P5077" s="76"/>
      <c r="Q5077" s="76"/>
      <c r="R5077" s="76"/>
      <c r="S5077" s="76"/>
      <c r="T5077" s="76"/>
      <c r="U5077" s="76"/>
      <c r="V5077" s="76"/>
      <c r="W5077" s="76"/>
      <c r="X5077" s="76"/>
    </row>
    <row r="5078" spans="1:24">
      <c r="A5078" s="135"/>
      <c r="B5078" s="491"/>
      <c r="C5078" s="58" t="s">
        <v>31</v>
      </c>
      <c r="D5078" s="465" t="s">
        <v>7771</v>
      </c>
      <c r="E5078" s="467" t="s">
        <v>7772</v>
      </c>
      <c r="F5078" s="468" t="s">
        <v>7773</v>
      </c>
      <c r="G5078" s="467" t="s">
        <v>7774</v>
      </c>
      <c r="H5078" s="467" t="s">
        <v>7775</v>
      </c>
      <c r="I5078" s="74">
        <v>9921</v>
      </c>
      <c r="J5078" s="46" t="s">
        <v>1508</v>
      </c>
      <c r="K5078" s="75" t="s">
        <v>1509</v>
      </c>
      <c r="L5078" s="76">
        <f t="shared" si="310"/>
        <v>4</v>
      </c>
      <c r="M5078" s="76"/>
      <c r="N5078" s="76">
        <v>2</v>
      </c>
      <c r="O5078" s="76"/>
      <c r="P5078" s="76"/>
      <c r="Q5078" s="76"/>
      <c r="R5078" s="76"/>
      <c r="S5078" s="76">
        <v>2</v>
      </c>
      <c r="T5078" s="76"/>
      <c r="U5078" s="76"/>
      <c r="V5078" s="76"/>
      <c r="W5078" s="76"/>
      <c r="X5078" s="76"/>
    </row>
    <row r="5079" spans="1:24">
      <c r="A5079" s="135"/>
      <c r="B5079" s="491"/>
      <c r="C5079" s="77"/>
      <c r="D5079" s="465"/>
      <c r="E5079" s="467"/>
      <c r="F5079" s="468"/>
      <c r="G5079" s="467"/>
      <c r="H5079" s="467"/>
      <c r="I5079" s="79"/>
      <c r="J5079" s="54"/>
      <c r="K5079" s="75" t="s">
        <v>1501</v>
      </c>
      <c r="L5079" s="76">
        <f t="shared" si="310"/>
        <v>2</v>
      </c>
      <c r="M5079" s="76"/>
      <c r="N5079" s="76"/>
      <c r="O5079" s="76">
        <v>2</v>
      </c>
      <c r="P5079" s="76"/>
      <c r="Q5079" s="76"/>
      <c r="R5079" s="76"/>
      <c r="S5079" s="76"/>
      <c r="T5079" s="76"/>
      <c r="U5079" s="76"/>
      <c r="V5079" s="76"/>
      <c r="W5079" s="76"/>
      <c r="X5079" s="76"/>
    </row>
    <row r="5080" spans="1:24">
      <c r="A5080" s="135"/>
      <c r="B5080" s="491"/>
      <c r="C5080" s="81"/>
      <c r="D5080" s="465"/>
      <c r="E5080" s="467"/>
      <c r="F5080" s="468"/>
      <c r="G5080" s="467"/>
      <c r="H5080" s="467"/>
      <c r="I5080" s="83"/>
      <c r="J5080" s="80"/>
      <c r="K5080" s="84" t="s">
        <v>1502</v>
      </c>
      <c r="L5080" s="76">
        <f t="shared" si="310"/>
        <v>0</v>
      </c>
      <c r="M5080" s="76"/>
      <c r="N5080" s="76"/>
      <c r="O5080" s="76"/>
      <c r="P5080" s="76"/>
      <c r="Q5080" s="76"/>
      <c r="R5080" s="76"/>
      <c r="S5080" s="76"/>
      <c r="T5080" s="76"/>
      <c r="U5080" s="76"/>
      <c r="V5080" s="76"/>
      <c r="W5080" s="76"/>
      <c r="X5080" s="76"/>
    </row>
    <row r="5081" spans="1:24">
      <c r="A5081" s="135"/>
      <c r="B5081" s="491"/>
      <c r="C5081" s="58" t="s">
        <v>31</v>
      </c>
      <c r="D5081" s="465" t="s">
        <v>2574</v>
      </c>
      <c r="E5081" s="467" t="s">
        <v>7776</v>
      </c>
      <c r="F5081" s="468" t="s">
        <v>7777</v>
      </c>
      <c r="G5081" s="467" t="s">
        <v>7778</v>
      </c>
      <c r="H5081" s="467" t="s">
        <v>7779</v>
      </c>
      <c r="I5081" s="74">
        <v>9700</v>
      </c>
      <c r="J5081" s="46" t="s">
        <v>1508</v>
      </c>
      <c r="K5081" s="75" t="s">
        <v>1509</v>
      </c>
      <c r="L5081" s="76">
        <f t="shared" si="310"/>
        <v>4</v>
      </c>
      <c r="M5081" s="76"/>
      <c r="N5081" s="76">
        <v>2</v>
      </c>
      <c r="O5081" s="76"/>
      <c r="P5081" s="76"/>
      <c r="Q5081" s="76"/>
      <c r="R5081" s="76"/>
      <c r="S5081" s="76">
        <v>2</v>
      </c>
      <c r="T5081" s="76"/>
      <c r="U5081" s="76"/>
      <c r="V5081" s="76"/>
      <c r="W5081" s="76"/>
      <c r="X5081" s="76"/>
    </row>
    <row r="5082" spans="1:24">
      <c r="A5082" s="135"/>
      <c r="B5082" s="491"/>
      <c r="C5082" s="77"/>
      <c r="D5082" s="465"/>
      <c r="E5082" s="467"/>
      <c r="F5082" s="468"/>
      <c r="G5082" s="467"/>
      <c r="H5082" s="467"/>
      <c r="I5082" s="79"/>
      <c r="J5082" s="54"/>
      <c r="K5082" s="75" t="s">
        <v>1501</v>
      </c>
      <c r="L5082" s="76">
        <f t="shared" si="310"/>
        <v>2</v>
      </c>
      <c r="M5082" s="76"/>
      <c r="N5082" s="76"/>
      <c r="O5082" s="76">
        <v>2</v>
      </c>
      <c r="P5082" s="76"/>
      <c r="Q5082" s="76"/>
      <c r="R5082" s="76"/>
      <c r="S5082" s="76"/>
      <c r="T5082" s="76"/>
      <c r="U5082" s="76"/>
      <c r="V5082" s="76"/>
      <c r="W5082" s="76"/>
      <c r="X5082" s="76"/>
    </row>
    <row r="5083" spans="1:24">
      <c r="A5083" s="135"/>
      <c r="B5083" s="491"/>
      <c r="C5083" s="81"/>
      <c r="D5083" s="465"/>
      <c r="E5083" s="467"/>
      <c r="F5083" s="468"/>
      <c r="G5083" s="467"/>
      <c r="H5083" s="467"/>
      <c r="I5083" s="83"/>
      <c r="J5083" s="80"/>
      <c r="K5083" s="84" t="s">
        <v>1502</v>
      </c>
      <c r="L5083" s="76">
        <f t="shared" si="310"/>
        <v>0</v>
      </c>
      <c r="M5083" s="76"/>
      <c r="N5083" s="76"/>
      <c r="O5083" s="76"/>
      <c r="P5083" s="76"/>
      <c r="Q5083" s="76"/>
      <c r="R5083" s="76"/>
      <c r="S5083" s="76"/>
      <c r="T5083" s="76"/>
      <c r="U5083" s="76"/>
      <c r="V5083" s="76"/>
      <c r="W5083" s="76"/>
      <c r="X5083" s="76"/>
    </row>
    <row r="5084" spans="1:24">
      <c r="A5084" s="135"/>
      <c r="B5084" s="491"/>
      <c r="C5084" s="58" t="s">
        <v>31</v>
      </c>
      <c r="D5084" s="465" t="s">
        <v>7780</v>
      </c>
      <c r="E5084" s="467" t="s">
        <v>7781</v>
      </c>
      <c r="F5084" s="468" t="s">
        <v>7782</v>
      </c>
      <c r="G5084" s="467" t="s">
        <v>7783</v>
      </c>
      <c r="H5084" s="467" t="s">
        <v>7784</v>
      </c>
      <c r="I5084" s="74">
        <v>16016</v>
      </c>
      <c r="J5084" s="46" t="s">
        <v>1508</v>
      </c>
      <c r="K5084" s="75" t="s">
        <v>1509</v>
      </c>
      <c r="L5084" s="76">
        <f t="shared" si="310"/>
        <v>5</v>
      </c>
      <c r="M5084" s="76"/>
      <c r="N5084" s="76">
        <v>2</v>
      </c>
      <c r="O5084" s="76"/>
      <c r="P5084" s="76"/>
      <c r="Q5084" s="76"/>
      <c r="R5084" s="76"/>
      <c r="S5084" s="76">
        <v>3</v>
      </c>
      <c r="T5084" s="76"/>
      <c r="U5084" s="76"/>
      <c r="V5084" s="76"/>
      <c r="W5084" s="76"/>
      <c r="X5084" s="76"/>
    </row>
    <row r="5085" spans="1:24">
      <c r="A5085" s="135"/>
      <c r="B5085" s="491"/>
      <c r="C5085" s="77"/>
      <c r="D5085" s="465"/>
      <c r="E5085" s="467"/>
      <c r="F5085" s="468"/>
      <c r="G5085" s="467"/>
      <c r="H5085" s="467"/>
      <c r="I5085" s="79"/>
      <c r="J5085" s="54"/>
      <c r="K5085" s="75" t="s">
        <v>1501</v>
      </c>
      <c r="L5085" s="76">
        <f t="shared" si="310"/>
        <v>2</v>
      </c>
      <c r="M5085" s="76"/>
      <c r="N5085" s="76"/>
      <c r="O5085" s="76">
        <v>2</v>
      </c>
      <c r="P5085" s="76"/>
      <c r="Q5085" s="76"/>
      <c r="R5085" s="76"/>
      <c r="S5085" s="76"/>
      <c r="T5085" s="76"/>
      <c r="U5085" s="76"/>
      <c r="V5085" s="76"/>
      <c r="W5085" s="76"/>
      <c r="X5085" s="76"/>
    </row>
    <row r="5086" spans="1:24">
      <c r="A5086" s="135"/>
      <c r="B5086" s="491"/>
      <c r="C5086" s="81"/>
      <c r="D5086" s="465"/>
      <c r="E5086" s="467"/>
      <c r="F5086" s="468"/>
      <c r="G5086" s="467"/>
      <c r="H5086" s="467"/>
      <c r="I5086" s="83"/>
      <c r="J5086" s="80"/>
      <c r="K5086" s="84" t="s">
        <v>1502</v>
      </c>
      <c r="L5086" s="76">
        <f t="shared" si="310"/>
        <v>0</v>
      </c>
      <c r="M5086" s="76"/>
      <c r="N5086" s="76"/>
      <c r="O5086" s="76"/>
      <c r="P5086" s="76"/>
      <c r="Q5086" s="76"/>
      <c r="R5086" s="76"/>
      <c r="S5086" s="76"/>
      <c r="T5086" s="76"/>
      <c r="U5086" s="76"/>
      <c r="V5086" s="76"/>
      <c r="W5086" s="76"/>
      <c r="X5086" s="76"/>
    </row>
    <row r="5087" spans="1:24">
      <c r="A5087" s="135"/>
      <c r="B5087" s="491"/>
      <c r="C5087" s="58" t="s">
        <v>31</v>
      </c>
      <c r="D5087" s="465" t="s">
        <v>7785</v>
      </c>
      <c r="E5087" s="467" t="s">
        <v>7786</v>
      </c>
      <c r="F5087" s="468" t="s">
        <v>7787</v>
      </c>
      <c r="G5087" s="467" t="s">
        <v>7788</v>
      </c>
      <c r="H5087" s="467" t="s">
        <v>7789</v>
      </c>
      <c r="I5087" s="74">
        <v>14498</v>
      </c>
      <c r="J5087" s="46" t="s">
        <v>1508</v>
      </c>
      <c r="K5087" s="75" t="s">
        <v>1509</v>
      </c>
      <c r="L5087" s="76">
        <f t="shared" si="310"/>
        <v>4</v>
      </c>
      <c r="M5087" s="76"/>
      <c r="N5087" s="76">
        <v>2</v>
      </c>
      <c r="O5087" s="76"/>
      <c r="P5087" s="76"/>
      <c r="Q5087" s="76"/>
      <c r="R5087" s="76"/>
      <c r="S5087" s="76">
        <v>2</v>
      </c>
      <c r="T5087" s="76"/>
      <c r="U5087" s="76"/>
      <c r="V5087" s="76"/>
      <c r="W5087" s="76"/>
      <c r="X5087" s="76"/>
    </row>
    <row r="5088" spans="1:24">
      <c r="A5088" s="135"/>
      <c r="B5088" s="491"/>
      <c r="C5088" s="77"/>
      <c r="D5088" s="465"/>
      <c r="E5088" s="467"/>
      <c r="F5088" s="468"/>
      <c r="G5088" s="467"/>
      <c r="H5088" s="467"/>
      <c r="I5088" s="79"/>
      <c r="J5088" s="54"/>
      <c r="K5088" s="75" t="s">
        <v>1501</v>
      </c>
      <c r="L5088" s="76">
        <f t="shared" si="310"/>
        <v>2</v>
      </c>
      <c r="M5088" s="76"/>
      <c r="N5088" s="76"/>
      <c r="O5088" s="76">
        <v>2</v>
      </c>
      <c r="P5088" s="76"/>
      <c r="Q5088" s="76"/>
      <c r="R5088" s="76"/>
      <c r="S5088" s="76"/>
      <c r="T5088" s="76"/>
      <c r="U5088" s="76"/>
      <c r="V5088" s="76"/>
      <c r="W5088" s="76"/>
      <c r="X5088" s="76"/>
    </row>
    <row r="5089" spans="1:24">
      <c r="A5089" s="135"/>
      <c r="B5089" s="491"/>
      <c r="C5089" s="81"/>
      <c r="D5089" s="465"/>
      <c r="E5089" s="467"/>
      <c r="F5089" s="468"/>
      <c r="G5089" s="467"/>
      <c r="H5089" s="467"/>
      <c r="I5089" s="83"/>
      <c r="J5089" s="80"/>
      <c r="K5089" s="84" t="s">
        <v>1502</v>
      </c>
      <c r="L5089" s="76">
        <f t="shared" si="310"/>
        <v>0</v>
      </c>
      <c r="M5089" s="76"/>
      <c r="N5089" s="76"/>
      <c r="O5089" s="76"/>
      <c r="P5089" s="76"/>
      <c r="Q5089" s="76"/>
      <c r="R5089" s="76"/>
      <c r="S5089" s="76"/>
      <c r="T5089" s="76"/>
      <c r="U5089" s="76"/>
      <c r="V5089" s="76"/>
      <c r="W5089" s="76"/>
      <c r="X5089" s="76"/>
    </row>
    <row r="5090" spans="1:24">
      <c r="A5090" s="135"/>
      <c r="B5090" s="491"/>
      <c r="C5090" s="58" t="s">
        <v>31</v>
      </c>
      <c r="D5090" s="465" t="s">
        <v>7790</v>
      </c>
      <c r="E5090" s="467" t="s">
        <v>7791</v>
      </c>
      <c r="F5090" s="468" t="s">
        <v>7792</v>
      </c>
      <c r="G5090" s="467" t="s">
        <v>7793</v>
      </c>
      <c r="H5090" s="467" t="s">
        <v>7794</v>
      </c>
      <c r="I5090" s="74">
        <v>12912</v>
      </c>
      <c r="J5090" s="46" t="s">
        <v>1508</v>
      </c>
      <c r="K5090" s="75" t="s">
        <v>1509</v>
      </c>
      <c r="L5090" s="76">
        <f t="shared" si="310"/>
        <v>4</v>
      </c>
      <c r="M5090" s="76"/>
      <c r="N5090" s="76">
        <v>2</v>
      </c>
      <c r="O5090" s="76"/>
      <c r="P5090" s="76"/>
      <c r="Q5090" s="76"/>
      <c r="R5090" s="76"/>
      <c r="S5090" s="76">
        <v>2</v>
      </c>
      <c r="T5090" s="76"/>
      <c r="U5090" s="76"/>
      <c r="V5090" s="76"/>
      <c r="W5090" s="76"/>
      <c r="X5090" s="76"/>
    </row>
    <row r="5091" spans="1:24">
      <c r="A5091" s="135"/>
      <c r="B5091" s="491"/>
      <c r="C5091" s="77"/>
      <c r="D5091" s="465"/>
      <c r="E5091" s="467"/>
      <c r="F5091" s="468"/>
      <c r="G5091" s="467"/>
      <c r="H5091" s="467"/>
      <c r="I5091" s="79"/>
      <c r="J5091" s="54"/>
      <c r="K5091" s="75" t="s">
        <v>1501</v>
      </c>
      <c r="L5091" s="76">
        <f t="shared" si="310"/>
        <v>2</v>
      </c>
      <c r="M5091" s="76"/>
      <c r="N5091" s="76"/>
      <c r="O5091" s="76">
        <v>2</v>
      </c>
      <c r="P5091" s="76"/>
      <c r="Q5091" s="76"/>
      <c r="R5091" s="76"/>
      <c r="S5091" s="76"/>
      <c r="T5091" s="76"/>
      <c r="U5091" s="76"/>
      <c r="V5091" s="76"/>
      <c r="W5091" s="76"/>
      <c r="X5091" s="76"/>
    </row>
    <row r="5092" spans="1:24">
      <c r="A5092" s="135"/>
      <c r="B5092" s="491"/>
      <c r="C5092" s="81"/>
      <c r="D5092" s="465"/>
      <c r="E5092" s="467"/>
      <c r="F5092" s="468"/>
      <c r="G5092" s="467"/>
      <c r="H5092" s="467"/>
      <c r="I5092" s="83"/>
      <c r="J5092" s="80"/>
      <c r="K5092" s="84" t="s">
        <v>1502</v>
      </c>
      <c r="L5092" s="76">
        <f t="shared" si="310"/>
        <v>0</v>
      </c>
      <c r="M5092" s="76"/>
      <c r="N5092" s="76"/>
      <c r="O5092" s="76"/>
      <c r="P5092" s="76"/>
      <c r="Q5092" s="76"/>
      <c r="R5092" s="76"/>
      <c r="S5092" s="76"/>
      <c r="T5092" s="76"/>
      <c r="U5092" s="76"/>
      <c r="V5092" s="76"/>
      <c r="W5092" s="76"/>
      <c r="X5092" s="76"/>
    </row>
    <row r="5093" spans="1:24">
      <c r="A5093" s="135"/>
      <c r="B5093" s="491"/>
      <c r="C5093" s="58" t="s">
        <v>31</v>
      </c>
      <c r="D5093" s="465" t="s">
        <v>7795</v>
      </c>
      <c r="E5093" s="467" t="s">
        <v>7796</v>
      </c>
      <c r="F5093" s="468" t="s">
        <v>7797</v>
      </c>
      <c r="G5093" s="467" t="s">
        <v>7778</v>
      </c>
      <c r="H5093" s="467" t="s">
        <v>7798</v>
      </c>
      <c r="I5093" s="74">
        <v>10663</v>
      </c>
      <c r="J5093" s="46" t="s">
        <v>1508</v>
      </c>
      <c r="K5093" s="75" t="s">
        <v>1509</v>
      </c>
      <c r="L5093" s="76">
        <f t="shared" si="310"/>
        <v>4</v>
      </c>
      <c r="M5093" s="76"/>
      <c r="N5093" s="76">
        <v>2</v>
      </c>
      <c r="O5093" s="76"/>
      <c r="P5093" s="76"/>
      <c r="Q5093" s="76"/>
      <c r="R5093" s="76"/>
      <c r="S5093" s="76">
        <v>2</v>
      </c>
      <c r="T5093" s="76"/>
      <c r="U5093" s="76"/>
      <c r="V5093" s="76"/>
      <c r="W5093" s="76"/>
      <c r="X5093" s="76"/>
    </row>
    <row r="5094" spans="1:24">
      <c r="A5094" s="135"/>
      <c r="B5094" s="491"/>
      <c r="C5094" s="77"/>
      <c r="D5094" s="465"/>
      <c r="E5094" s="467"/>
      <c r="F5094" s="468"/>
      <c r="G5094" s="467"/>
      <c r="H5094" s="467"/>
      <c r="I5094" s="79"/>
      <c r="J5094" s="54"/>
      <c r="K5094" s="75" t="s">
        <v>1501</v>
      </c>
      <c r="L5094" s="76">
        <f t="shared" si="310"/>
        <v>2</v>
      </c>
      <c r="M5094" s="76"/>
      <c r="N5094" s="76"/>
      <c r="O5094" s="76">
        <v>2</v>
      </c>
      <c r="P5094" s="76"/>
      <c r="Q5094" s="76"/>
      <c r="R5094" s="76"/>
      <c r="S5094" s="76"/>
      <c r="T5094" s="76"/>
      <c r="U5094" s="76"/>
      <c r="V5094" s="76"/>
      <c r="W5094" s="76"/>
      <c r="X5094" s="76"/>
    </row>
    <row r="5095" spans="1:24">
      <c r="A5095" s="135"/>
      <c r="B5095" s="491"/>
      <c r="C5095" s="81"/>
      <c r="D5095" s="465"/>
      <c r="E5095" s="467"/>
      <c r="F5095" s="468"/>
      <c r="G5095" s="467"/>
      <c r="H5095" s="467"/>
      <c r="I5095" s="83"/>
      <c r="J5095" s="80"/>
      <c r="K5095" s="84" t="s">
        <v>1502</v>
      </c>
      <c r="L5095" s="76">
        <f t="shared" si="310"/>
        <v>0</v>
      </c>
      <c r="M5095" s="76"/>
      <c r="N5095" s="76"/>
      <c r="O5095" s="76"/>
      <c r="P5095" s="76"/>
      <c r="Q5095" s="76"/>
      <c r="R5095" s="76"/>
      <c r="S5095" s="76"/>
      <c r="T5095" s="76"/>
      <c r="U5095" s="76"/>
      <c r="V5095" s="76"/>
      <c r="W5095" s="76"/>
      <c r="X5095" s="76"/>
    </row>
    <row r="5096" spans="1:24">
      <c r="A5096" s="135"/>
      <c r="B5096" s="491"/>
      <c r="C5096" s="58" t="s">
        <v>35</v>
      </c>
      <c r="D5096" s="465" t="s">
        <v>7799</v>
      </c>
      <c r="E5096" s="494" t="s">
        <v>7800</v>
      </c>
      <c r="F5096" s="495" t="s">
        <v>7801</v>
      </c>
      <c r="G5096" s="494" t="s">
        <v>7802</v>
      </c>
      <c r="H5096" s="496" t="s">
        <v>7803</v>
      </c>
      <c r="I5096" s="74">
        <v>2349</v>
      </c>
      <c r="J5096" s="130" t="s">
        <v>39</v>
      </c>
      <c r="K5096" s="75" t="s">
        <v>32</v>
      </c>
      <c r="L5096" s="76">
        <f t="shared" si="310"/>
        <v>0</v>
      </c>
      <c r="M5096" s="76"/>
      <c r="N5096" s="76"/>
      <c r="O5096" s="76"/>
      <c r="P5096" s="76"/>
      <c r="Q5096" s="76"/>
      <c r="R5096" s="76"/>
      <c r="S5096" s="76"/>
      <c r="T5096" s="76"/>
      <c r="U5096" s="76"/>
      <c r="V5096" s="76"/>
      <c r="W5096" s="76"/>
      <c r="X5096" s="76"/>
    </row>
    <row r="5097" spans="1:24">
      <c r="A5097" s="135"/>
      <c r="B5097" s="491"/>
      <c r="C5097" s="77"/>
      <c r="D5097" s="465"/>
      <c r="E5097" s="494"/>
      <c r="F5097" s="495"/>
      <c r="G5097" s="494"/>
      <c r="H5097" s="496"/>
      <c r="I5097" s="79"/>
      <c r="J5097" s="135"/>
      <c r="K5097" s="75" t="s">
        <v>34</v>
      </c>
      <c r="L5097" s="76">
        <f t="shared" si="310"/>
        <v>0</v>
      </c>
      <c r="M5097" s="76"/>
      <c r="N5097" s="76"/>
      <c r="O5097" s="76"/>
      <c r="P5097" s="76"/>
      <c r="Q5097" s="76"/>
      <c r="R5097" s="76"/>
      <c r="S5097" s="76"/>
      <c r="T5097" s="76"/>
      <c r="U5097" s="76"/>
      <c r="V5097" s="76"/>
      <c r="W5097" s="76"/>
      <c r="X5097" s="76"/>
    </row>
    <row r="5098" spans="1:24">
      <c r="A5098" s="135"/>
      <c r="B5098" s="491"/>
      <c r="C5098" s="81"/>
      <c r="D5098" s="465"/>
      <c r="E5098" s="494"/>
      <c r="F5098" s="495"/>
      <c r="G5098" s="494"/>
      <c r="H5098" s="496"/>
      <c r="I5098" s="83"/>
      <c r="J5098" s="204"/>
      <c r="K5098" s="84" t="s">
        <v>36</v>
      </c>
      <c r="L5098" s="76">
        <f t="shared" si="310"/>
        <v>4</v>
      </c>
      <c r="M5098" s="76"/>
      <c r="N5098" s="76"/>
      <c r="O5098" s="76"/>
      <c r="P5098" s="76"/>
      <c r="Q5098" s="76"/>
      <c r="R5098" s="76"/>
      <c r="S5098" s="76"/>
      <c r="T5098" s="76"/>
      <c r="U5098" s="76">
        <v>4</v>
      </c>
      <c r="V5098" s="76"/>
      <c r="W5098" s="76"/>
      <c r="X5098" s="76"/>
    </row>
    <row r="5099" spans="1:24">
      <c r="A5099" s="135"/>
      <c r="B5099" s="491"/>
      <c r="C5099" s="58" t="s">
        <v>35</v>
      </c>
      <c r="D5099" s="465" t="s">
        <v>7804</v>
      </c>
      <c r="E5099" s="494" t="s">
        <v>7805</v>
      </c>
      <c r="F5099" s="495" t="s">
        <v>7806</v>
      </c>
      <c r="G5099" s="494" t="s">
        <v>7807</v>
      </c>
      <c r="H5099" s="496" t="s">
        <v>7808</v>
      </c>
      <c r="I5099" s="74">
        <v>132</v>
      </c>
      <c r="J5099" s="130" t="s">
        <v>39</v>
      </c>
      <c r="K5099" s="75" t="s">
        <v>32</v>
      </c>
      <c r="L5099" s="76">
        <f t="shared" si="310"/>
        <v>0</v>
      </c>
      <c r="M5099" s="76"/>
      <c r="N5099" s="76"/>
      <c r="O5099" s="76"/>
      <c r="P5099" s="76"/>
      <c r="Q5099" s="76"/>
      <c r="R5099" s="76"/>
      <c r="S5099" s="76"/>
      <c r="T5099" s="76"/>
      <c r="U5099" s="76"/>
      <c r="V5099" s="76"/>
      <c r="W5099" s="76"/>
      <c r="X5099" s="76"/>
    </row>
    <row r="5100" spans="1:24">
      <c r="A5100" s="135"/>
      <c r="B5100" s="491"/>
      <c r="C5100" s="77"/>
      <c r="D5100" s="465"/>
      <c r="E5100" s="494"/>
      <c r="F5100" s="495"/>
      <c r="G5100" s="494"/>
      <c r="H5100" s="496"/>
      <c r="I5100" s="79"/>
      <c r="J5100" s="135"/>
      <c r="K5100" s="75" t="s">
        <v>34</v>
      </c>
      <c r="L5100" s="76">
        <f t="shared" si="310"/>
        <v>0</v>
      </c>
      <c r="M5100" s="76"/>
      <c r="N5100" s="76"/>
      <c r="O5100" s="76"/>
      <c r="P5100" s="76"/>
      <c r="Q5100" s="76"/>
      <c r="R5100" s="76"/>
      <c r="S5100" s="76"/>
      <c r="T5100" s="76"/>
      <c r="U5100" s="76"/>
      <c r="V5100" s="76"/>
      <c r="W5100" s="76"/>
      <c r="X5100" s="76"/>
    </row>
    <row r="5101" spans="1:24">
      <c r="A5101" s="135"/>
      <c r="B5101" s="491"/>
      <c r="C5101" s="81"/>
      <c r="D5101" s="465"/>
      <c r="E5101" s="494"/>
      <c r="F5101" s="495"/>
      <c r="G5101" s="494"/>
      <c r="H5101" s="496"/>
      <c r="I5101" s="83"/>
      <c r="J5101" s="204"/>
      <c r="K5101" s="84" t="s">
        <v>36</v>
      </c>
      <c r="L5101" s="76">
        <f t="shared" si="310"/>
        <v>4</v>
      </c>
      <c r="M5101" s="76"/>
      <c r="N5101" s="76"/>
      <c r="O5101" s="76"/>
      <c r="P5101" s="76"/>
      <c r="Q5101" s="76"/>
      <c r="R5101" s="76"/>
      <c r="S5101" s="76"/>
      <c r="T5101" s="76"/>
      <c r="U5101" s="76">
        <v>2</v>
      </c>
      <c r="V5101" s="76"/>
      <c r="W5101" s="76">
        <v>2</v>
      </c>
      <c r="X5101" s="76"/>
    </row>
    <row r="5102" spans="1:24">
      <c r="A5102" s="135"/>
      <c r="B5102" s="491"/>
      <c r="C5102" s="58" t="s">
        <v>35</v>
      </c>
      <c r="D5102" s="465" t="s">
        <v>7809</v>
      </c>
      <c r="E5102" s="494" t="s">
        <v>7810</v>
      </c>
      <c r="F5102" s="495" t="s">
        <v>597</v>
      </c>
      <c r="G5102" s="494" t="s">
        <v>7802</v>
      </c>
      <c r="H5102" s="496" t="s">
        <v>7803</v>
      </c>
      <c r="I5102" s="74">
        <v>1306</v>
      </c>
      <c r="J5102" s="130" t="s">
        <v>39</v>
      </c>
      <c r="K5102" s="75" t="s">
        <v>32</v>
      </c>
      <c r="L5102" s="76">
        <f t="shared" si="310"/>
        <v>0</v>
      </c>
      <c r="M5102" s="76"/>
      <c r="N5102" s="76"/>
      <c r="O5102" s="76"/>
      <c r="P5102" s="76"/>
      <c r="Q5102" s="76"/>
      <c r="R5102" s="76"/>
      <c r="S5102" s="76"/>
      <c r="T5102" s="76"/>
      <c r="U5102" s="76"/>
      <c r="V5102" s="76"/>
      <c r="W5102" s="76"/>
      <c r="X5102" s="76"/>
    </row>
    <row r="5103" spans="1:24">
      <c r="A5103" s="135"/>
      <c r="B5103" s="491"/>
      <c r="C5103" s="77"/>
      <c r="D5103" s="465"/>
      <c r="E5103" s="494"/>
      <c r="F5103" s="495"/>
      <c r="G5103" s="494"/>
      <c r="H5103" s="496"/>
      <c r="I5103" s="79"/>
      <c r="J5103" s="135"/>
      <c r="K5103" s="75" t="s">
        <v>34</v>
      </c>
      <c r="L5103" s="76">
        <f t="shared" si="310"/>
        <v>0</v>
      </c>
      <c r="M5103" s="76"/>
      <c r="N5103" s="76"/>
      <c r="O5103" s="76"/>
      <c r="P5103" s="76"/>
      <c r="Q5103" s="76"/>
      <c r="R5103" s="76"/>
      <c r="S5103" s="76"/>
      <c r="T5103" s="76"/>
      <c r="U5103" s="76"/>
      <c r="V5103" s="76"/>
      <c r="W5103" s="76"/>
      <c r="X5103" s="76"/>
    </row>
    <row r="5104" spans="1:24">
      <c r="A5104" s="135"/>
      <c r="B5104" s="491"/>
      <c r="C5104" s="81"/>
      <c r="D5104" s="465"/>
      <c r="E5104" s="494"/>
      <c r="F5104" s="495"/>
      <c r="G5104" s="494"/>
      <c r="H5104" s="496"/>
      <c r="I5104" s="83"/>
      <c r="J5104" s="204"/>
      <c r="K5104" s="84" t="s">
        <v>36</v>
      </c>
      <c r="L5104" s="76">
        <f t="shared" si="310"/>
        <v>4</v>
      </c>
      <c r="M5104" s="76"/>
      <c r="N5104" s="76"/>
      <c r="O5104" s="76"/>
      <c r="P5104" s="76"/>
      <c r="Q5104" s="76"/>
      <c r="R5104" s="76"/>
      <c r="S5104" s="76"/>
      <c r="T5104" s="76"/>
      <c r="U5104" s="76">
        <v>4</v>
      </c>
      <c r="V5104" s="76"/>
      <c r="W5104" s="76"/>
      <c r="X5104" s="76"/>
    </row>
    <row r="5105" spans="1:24">
      <c r="A5105" s="135"/>
      <c r="B5105" s="491"/>
      <c r="C5105" s="58" t="s">
        <v>35</v>
      </c>
      <c r="D5105" s="465" t="s">
        <v>7811</v>
      </c>
      <c r="E5105" s="494" t="s">
        <v>7812</v>
      </c>
      <c r="F5105" s="495" t="s">
        <v>7813</v>
      </c>
      <c r="G5105" s="494" t="s">
        <v>7814</v>
      </c>
      <c r="H5105" s="496" t="s">
        <v>7815</v>
      </c>
      <c r="I5105" s="74">
        <v>793</v>
      </c>
      <c r="J5105" s="130" t="s">
        <v>39</v>
      </c>
      <c r="K5105" s="75" t="s">
        <v>32</v>
      </c>
      <c r="L5105" s="76">
        <f t="shared" si="310"/>
        <v>0</v>
      </c>
      <c r="M5105" s="76"/>
      <c r="N5105" s="76"/>
      <c r="O5105" s="76"/>
      <c r="P5105" s="76"/>
      <c r="Q5105" s="76"/>
      <c r="R5105" s="76"/>
      <c r="S5105" s="76"/>
      <c r="T5105" s="76"/>
      <c r="U5105" s="76"/>
      <c r="V5105" s="76"/>
      <c r="W5105" s="76"/>
      <c r="X5105" s="76"/>
    </row>
    <row r="5106" spans="1:24">
      <c r="A5106" s="135"/>
      <c r="B5106" s="491"/>
      <c r="C5106" s="77"/>
      <c r="D5106" s="465"/>
      <c r="E5106" s="494"/>
      <c r="F5106" s="495"/>
      <c r="G5106" s="494"/>
      <c r="H5106" s="496"/>
      <c r="I5106" s="79"/>
      <c r="J5106" s="135"/>
      <c r="K5106" s="75" t="s">
        <v>34</v>
      </c>
      <c r="L5106" s="76">
        <f t="shared" si="310"/>
        <v>0</v>
      </c>
      <c r="M5106" s="76"/>
      <c r="N5106" s="76"/>
      <c r="O5106" s="76"/>
      <c r="P5106" s="76"/>
      <c r="Q5106" s="76"/>
      <c r="R5106" s="76"/>
      <c r="S5106" s="76"/>
      <c r="T5106" s="76"/>
      <c r="U5106" s="76"/>
      <c r="V5106" s="76"/>
      <c r="W5106" s="76"/>
      <c r="X5106" s="76"/>
    </row>
    <row r="5107" spans="1:24">
      <c r="A5107" s="135"/>
      <c r="B5107" s="491"/>
      <c r="C5107" s="81"/>
      <c r="D5107" s="465"/>
      <c r="E5107" s="494"/>
      <c r="F5107" s="495"/>
      <c r="G5107" s="494"/>
      <c r="H5107" s="496"/>
      <c r="I5107" s="83"/>
      <c r="J5107" s="204"/>
      <c r="K5107" s="84" t="s">
        <v>36</v>
      </c>
      <c r="L5107" s="76">
        <f t="shared" si="310"/>
        <v>4</v>
      </c>
      <c r="M5107" s="76"/>
      <c r="N5107" s="76"/>
      <c r="O5107" s="76"/>
      <c r="P5107" s="76"/>
      <c r="Q5107" s="76"/>
      <c r="R5107" s="76"/>
      <c r="S5107" s="76"/>
      <c r="T5107" s="76"/>
      <c r="U5107" s="76">
        <v>4</v>
      </c>
      <c r="V5107" s="76"/>
      <c r="W5107" s="76"/>
      <c r="X5107" s="76"/>
    </row>
    <row r="5108" spans="1:24">
      <c r="A5108" s="135"/>
      <c r="B5108" s="491"/>
      <c r="C5108" s="58" t="s">
        <v>35</v>
      </c>
      <c r="D5108" s="465" t="s">
        <v>7816</v>
      </c>
      <c r="E5108" s="494" t="s">
        <v>7817</v>
      </c>
      <c r="F5108" s="495" t="s">
        <v>7818</v>
      </c>
      <c r="G5108" s="494" t="s">
        <v>7819</v>
      </c>
      <c r="H5108" s="496" t="s">
        <v>7820</v>
      </c>
      <c r="I5108" s="74">
        <v>14106</v>
      </c>
      <c r="J5108" s="130" t="s">
        <v>39</v>
      </c>
      <c r="K5108" s="75" t="s">
        <v>32</v>
      </c>
      <c r="L5108" s="76">
        <f t="shared" si="310"/>
        <v>0</v>
      </c>
      <c r="M5108" s="76"/>
      <c r="N5108" s="76"/>
      <c r="O5108" s="76"/>
      <c r="P5108" s="76"/>
      <c r="Q5108" s="76"/>
      <c r="R5108" s="76"/>
      <c r="S5108" s="76"/>
      <c r="T5108" s="76"/>
      <c r="U5108" s="76"/>
      <c r="V5108" s="76"/>
      <c r="W5108" s="76"/>
      <c r="X5108" s="76"/>
    </row>
    <row r="5109" spans="1:24">
      <c r="A5109" s="135"/>
      <c r="B5109" s="491"/>
      <c r="C5109" s="77"/>
      <c r="D5109" s="465"/>
      <c r="E5109" s="494"/>
      <c r="F5109" s="495"/>
      <c r="G5109" s="494"/>
      <c r="H5109" s="496"/>
      <c r="I5109" s="79"/>
      <c r="J5109" s="135"/>
      <c r="K5109" s="75" t="s">
        <v>34</v>
      </c>
      <c r="L5109" s="76">
        <f t="shared" si="310"/>
        <v>0</v>
      </c>
      <c r="M5109" s="76"/>
      <c r="N5109" s="76"/>
      <c r="O5109" s="76"/>
      <c r="P5109" s="76"/>
      <c r="Q5109" s="76"/>
      <c r="R5109" s="76"/>
      <c r="S5109" s="76"/>
      <c r="T5109" s="76"/>
      <c r="U5109" s="76"/>
      <c r="V5109" s="76"/>
      <c r="W5109" s="76"/>
      <c r="X5109" s="76"/>
    </row>
    <row r="5110" spans="1:24">
      <c r="A5110" s="135"/>
      <c r="B5110" s="491"/>
      <c r="C5110" s="81"/>
      <c r="D5110" s="465"/>
      <c r="E5110" s="494"/>
      <c r="F5110" s="495"/>
      <c r="G5110" s="494"/>
      <c r="H5110" s="496"/>
      <c r="I5110" s="83"/>
      <c r="J5110" s="204"/>
      <c r="K5110" s="84" t="s">
        <v>36</v>
      </c>
      <c r="L5110" s="76">
        <f t="shared" si="310"/>
        <v>3</v>
      </c>
      <c r="M5110" s="76"/>
      <c r="N5110" s="76"/>
      <c r="O5110" s="76"/>
      <c r="P5110" s="76"/>
      <c r="Q5110" s="76"/>
      <c r="R5110" s="76"/>
      <c r="S5110" s="76"/>
      <c r="T5110" s="76"/>
      <c r="U5110" s="76">
        <v>3</v>
      </c>
      <c r="V5110" s="76"/>
      <c r="W5110" s="76"/>
      <c r="X5110" s="76"/>
    </row>
    <row r="5111" spans="1:24">
      <c r="A5111" s="135"/>
      <c r="B5111" s="491"/>
      <c r="C5111" s="58" t="s">
        <v>35</v>
      </c>
      <c r="D5111" s="465" t="s">
        <v>7821</v>
      </c>
      <c r="E5111" s="494" t="s">
        <v>7822</v>
      </c>
      <c r="F5111" s="495" t="s">
        <v>7823</v>
      </c>
      <c r="G5111" s="494" t="s">
        <v>7824</v>
      </c>
      <c r="H5111" s="496" t="s">
        <v>7825</v>
      </c>
      <c r="I5111" s="74">
        <v>3962</v>
      </c>
      <c r="J5111" s="130" t="s">
        <v>39</v>
      </c>
      <c r="K5111" s="75" t="s">
        <v>32</v>
      </c>
      <c r="L5111" s="76">
        <f t="shared" si="310"/>
        <v>0</v>
      </c>
      <c r="M5111" s="76"/>
      <c r="N5111" s="76"/>
      <c r="O5111" s="76"/>
      <c r="P5111" s="76"/>
      <c r="Q5111" s="76"/>
      <c r="R5111" s="76"/>
      <c r="S5111" s="76"/>
      <c r="T5111" s="76"/>
      <c r="U5111" s="76"/>
      <c r="V5111" s="76"/>
      <c r="W5111" s="76"/>
      <c r="X5111" s="76"/>
    </row>
    <row r="5112" spans="1:24">
      <c r="A5112" s="135"/>
      <c r="B5112" s="491"/>
      <c r="C5112" s="77"/>
      <c r="D5112" s="465"/>
      <c r="E5112" s="494"/>
      <c r="F5112" s="495"/>
      <c r="G5112" s="494"/>
      <c r="H5112" s="496"/>
      <c r="I5112" s="79"/>
      <c r="J5112" s="135"/>
      <c r="K5112" s="75" t="s">
        <v>34</v>
      </c>
      <c r="L5112" s="76">
        <f t="shared" si="310"/>
        <v>0</v>
      </c>
      <c r="M5112" s="76"/>
      <c r="N5112" s="76"/>
      <c r="O5112" s="76"/>
      <c r="P5112" s="76"/>
      <c r="Q5112" s="76"/>
      <c r="R5112" s="76"/>
      <c r="S5112" s="76"/>
      <c r="T5112" s="76"/>
      <c r="U5112" s="76"/>
      <c r="V5112" s="76"/>
      <c r="W5112" s="76"/>
      <c r="X5112" s="76"/>
    </row>
    <row r="5113" spans="1:24">
      <c r="A5113" s="135"/>
      <c r="B5113" s="491"/>
      <c r="C5113" s="81"/>
      <c r="D5113" s="465"/>
      <c r="E5113" s="494"/>
      <c r="F5113" s="495"/>
      <c r="G5113" s="494"/>
      <c r="H5113" s="496"/>
      <c r="I5113" s="83"/>
      <c r="J5113" s="204"/>
      <c r="K5113" s="84" t="s">
        <v>36</v>
      </c>
      <c r="L5113" s="76">
        <f t="shared" si="310"/>
        <v>2</v>
      </c>
      <c r="M5113" s="76"/>
      <c r="N5113" s="76"/>
      <c r="O5113" s="76"/>
      <c r="P5113" s="76"/>
      <c r="Q5113" s="76"/>
      <c r="R5113" s="76"/>
      <c r="S5113" s="76"/>
      <c r="T5113" s="76"/>
      <c r="U5113" s="76">
        <v>2</v>
      </c>
      <c r="V5113" s="76"/>
      <c r="W5113" s="76"/>
      <c r="X5113" s="76"/>
    </row>
    <row r="5114" spans="1:24">
      <c r="A5114" s="135"/>
      <c r="B5114" s="491"/>
      <c r="C5114" s="58" t="s">
        <v>35</v>
      </c>
      <c r="D5114" s="465" t="s">
        <v>7826</v>
      </c>
      <c r="E5114" s="494" t="s">
        <v>7827</v>
      </c>
      <c r="F5114" s="495" t="s">
        <v>7828</v>
      </c>
      <c r="G5114" s="494" t="s">
        <v>7829</v>
      </c>
      <c r="H5114" s="496" t="s">
        <v>7830</v>
      </c>
      <c r="I5114" s="74">
        <v>90108</v>
      </c>
      <c r="J5114" s="130" t="s">
        <v>39</v>
      </c>
      <c r="K5114" s="75" t="s">
        <v>32</v>
      </c>
      <c r="L5114" s="76">
        <f t="shared" si="310"/>
        <v>0</v>
      </c>
      <c r="M5114" s="76"/>
      <c r="N5114" s="76"/>
      <c r="O5114" s="76"/>
      <c r="P5114" s="76"/>
      <c r="Q5114" s="76"/>
      <c r="R5114" s="76"/>
      <c r="S5114" s="76"/>
      <c r="T5114" s="76"/>
      <c r="U5114" s="76"/>
      <c r="V5114" s="76"/>
      <c r="W5114" s="76"/>
      <c r="X5114" s="76"/>
    </row>
    <row r="5115" spans="1:24">
      <c r="A5115" s="135"/>
      <c r="B5115" s="491"/>
      <c r="C5115" s="77"/>
      <c r="D5115" s="465"/>
      <c r="E5115" s="494"/>
      <c r="F5115" s="495"/>
      <c r="G5115" s="494"/>
      <c r="H5115" s="496"/>
      <c r="I5115" s="79"/>
      <c r="J5115" s="135"/>
      <c r="K5115" s="75" t="s">
        <v>34</v>
      </c>
      <c r="L5115" s="76">
        <f t="shared" si="310"/>
        <v>0</v>
      </c>
      <c r="M5115" s="76"/>
      <c r="N5115" s="76"/>
      <c r="O5115" s="76"/>
      <c r="P5115" s="76"/>
      <c r="Q5115" s="76"/>
      <c r="R5115" s="76"/>
      <c r="S5115" s="76"/>
      <c r="T5115" s="76"/>
      <c r="U5115" s="76"/>
      <c r="V5115" s="76"/>
      <c r="W5115" s="76"/>
      <c r="X5115" s="76"/>
    </row>
    <row r="5116" spans="1:24">
      <c r="A5116" s="135"/>
      <c r="B5116" s="491"/>
      <c r="C5116" s="81"/>
      <c r="D5116" s="465"/>
      <c r="E5116" s="494"/>
      <c r="F5116" s="495"/>
      <c r="G5116" s="494"/>
      <c r="H5116" s="496"/>
      <c r="I5116" s="83"/>
      <c r="J5116" s="204"/>
      <c r="K5116" s="84" t="s">
        <v>36</v>
      </c>
      <c r="L5116" s="76">
        <f t="shared" si="310"/>
        <v>5</v>
      </c>
      <c r="M5116" s="76"/>
      <c r="N5116" s="76"/>
      <c r="O5116" s="76"/>
      <c r="P5116" s="76"/>
      <c r="Q5116" s="76"/>
      <c r="R5116" s="76"/>
      <c r="S5116" s="76"/>
      <c r="T5116" s="76"/>
      <c r="U5116" s="76">
        <v>5</v>
      </c>
      <c r="V5116" s="76"/>
      <c r="W5116" s="76"/>
      <c r="X5116" s="76"/>
    </row>
    <row r="5117" spans="1:24">
      <c r="A5117" s="135"/>
      <c r="B5117" s="491"/>
      <c r="C5117" s="58" t="s">
        <v>35</v>
      </c>
      <c r="D5117" s="465" t="s">
        <v>7831</v>
      </c>
      <c r="E5117" s="494" t="s">
        <v>7832</v>
      </c>
      <c r="F5117" s="495" t="s">
        <v>4810</v>
      </c>
      <c r="G5117" s="494" t="s">
        <v>7833</v>
      </c>
      <c r="H5117" s="496" t="s">
        <v>7834</v>
      </c>
      <c r="I5117" s="74">
        <v>12309</v>
      </c>
      <c r="J5117" s="130" t="s">
        <v>39</v>
      </c>
      <c r="K5117" s="75" t="s">
        <v>32</v>
      </c>
      <c r="L5117" s="76">
        <f t="shared" si="310"/>
        <v>0</v>
      </c>
      <c r="M5117" s="76"/>
      <c r="N5117" s="76"/>
      <c r="O5117" s="76"/>
      <c r="P5117" s="76"/>
      <c r="Q5117" s="76"/>
      <c r="R5117" s="76"/>
      <c r="S5117" s="76"/>
      <c r="T5117" s="76"/>
      <c r="U5117" s="76"/>
      <c r="V5117" s="76"/>
      <c r="W5117" s="76"/>
      <c r="X5117" s="76"/>
    </row>
    <row r="5118" spans="1:24">
      <c r="A5118" s="135"/>
      <c r="B5118" s="491"/>
      <c r="C5118" s="77"/>
      <c r="D5118" s="465"/>
      <c r="E5118" s="494"/>
      <c r="F5118" s="495"/>
      <c r="G5118" s="494"/>
      <c r="H5118" s="496"/>
      <c r="I5118" s="79"/>
      <c r="J5118" s="135"/>
      <c r="K5118" s="75" t="s">
        <v>34</v>
      </c>
      <c r="L5118" s="76">
        <f t="shared" si="310"/>
        <v>0</v>
      </c>
      <c r="M5118" s="76"/>
      <c r="N5118" s="76"/>
      <c r="O5118" s="76"/>
      <c r="P5118" s="76"/>
      <c r="Q5118" s="76"/>
      <c r="R5118" s="76"/>
      <c r="S5118" s="76"/>
      <c r="T5118" s="76"/>
      <c r="U5118" s="76"/>
      <c r="V5118" s="76"/>
      <c r="W5118" s="76"/>
      <c r="X5118" s="76"/>
    </row>
    <row r="5119" spans="1:24">
      <c r="A5119" s="135"/>
      <c r="B5119" s="491"/>
      <c r="C5119" s="81"/>
      <c r="D5119" s="465"/>
      <c r="E5119" s="494"/>
      <c r="F5119" s="495"/>
      <c r="G5119" s="494"/>
      <c r="H5119" s="496"/>
      <c r="I5119" s="83"/>
      <c r="J5119" s="204"/>
      <c r="K5119" s="84" t="s">
        <v>36</v>
      </c>
      <c r="L5119" s="76">
        <f t="shared" si="310"/>
        <v>2</v>
      </c>
      <c r="M5119" s="76"/>
      <c r="N5119" s="76"/>
      <c r="O5119" s="76"/>
      <c r="P5119" s="76"/>
      <c r="Q5119" s="76"/>
      <c r="R5119" s="76"/>
      <c r="S5119" s="76"/>
      <c r="T5119" s="76"/>
      <c r="U5119" s="76">
        <v>2</v>
      </c>
      <c r="V5119" s="76"/>
      <c r="W5119" s="76"/>
      <c r="X5119" s="76"/>
    </row>
    <row r="5120" spans="1:24">
      <c r="A5120" s="135"/>
      <c r="B5120" s="491"/>
      <c r="C5120" s="58" t="s">
        <v>35</v>
      </c>
      <c r="D5120" s="465" t="s">
        <v>7835</v>
      </c>
      <c r="E5120" s="494" t="s">
        <v>7836</v>
      </c>
      <c r="F5120" s="495" t="s">
        <v>7837</v>
      </c>
      <c r="G5120" s="494" t="s">
        <v>7838</v>
      </c>
      <c r="H5120" s="496" t="s">
        <v>7839</v>
      </c>
      <c r="I5120" s="74">
        <v>57</v>
      </c>
      <c r="J5120" s="130" t="s">
        <v>39</v>
      </c>
      <c r="K5120" s="75" t="s">
        <v>32</v>
      </c>
      <c r="L5120" s="76">
        <f t="shared" si="310"/>
        <v>0</v>
      </c>
      <c r="M5120" s="76"/>
      <c r="N5120" s="76"/>
      <c r="O5120" s="76"/>
      <c r="P5120" s="76"/>
      <c r="Q5120" s="76"/>
      <c r="R5120" s="76"/>
      <c r="S5120" s="76"/>
      <c r="T5120" s="76"/>
      <c r="U5120" s="76"/>
      <c r="V5120" s="76"/>
      <c r="W5120" s="76"/>
      <c r="X5120" s="76"/>
    </row>
    <row r="5121" spans="1:24">
      <c r="A5121" s="135"/>
      <c r="B5121" s="491"/>
      <c r="C5121" s="77"/>
      <c r="D5121" s="465"/>
      <c r="E5121" s="494"/>
      <c r="F5121" s="495"/>
      <c r="G5121" s="494"/>
      <c r="H5121" s="496"/>
      <c r="I5121" s="79"/>
      <c r="J5121" s="135"/>
      <c r="K5121" s="75" t="s">
        <v>34</v>
      </c>
      <c r="L5121" s="76">
        <f t="shared" si="310"/>
        <v>0</v>
      </c>
      <c r="M5121" s="76"/>
      <c r="N5121" s="76"/>
      <c r="O5121" s="76"/>
      <c r="P5121" s="76"/>
      <c r="Q5121" s="76"/>
      <c r="R5121" s="76"/>
      <c r="S5121" s="76"/>
      <c r="T5121" s="76"/>
      <c r="U5121" s="76"/>
      <c r="V5121" s="76"/>
      <c r="W5121" s="76"/>
      <c r="X5121" s="76"/>
    </row>
    <row r="5122" spans="1:24">
      <c r="A5122" s="135"/>
      <c r="B5122" s="491"/>
      <c r="C5122" s="81"/>
      <c r="D5122" s="465"/>
      <c r="E5122" s="494"/>
      <c r="F5122" s="495"/>
      <c r="G5122" s="494"/>
      <c r="H5122" s="496"/>
      <c r="I5122" s="83"/>
      <c r="J5122" s="204"/>
      <c r="K5122" s="84" t="s">
        <v>36</v>
      </c>
      <c r="L5122" s="76">
        <f t="shared" si="310"/>
        <v>2</v>
      </c>
      <c r="M5122" s="76"/>
      <c r="N5122" s="76"/>
      <c r="O5122" s="76"/>
      <c r="P5122" s="76"/>
      <c r="Q5122" s="76"/>
      <c r="R5122" s="76"/>
      <c r="S5122" s="76"/>
      <c r="T5122" s="76"/>
      <c r="U5122" s="76">
        <v>2</v>
      </c>
      <c r="V5122" s="76"/>
      <c r="W5122" s="76"/>
      <c r="X5122" s="76"/>
    </row>
    <row r="5123" spans="1:24">
      <c r="A5123" s="135"/>
      <c r="B5123" s="491"/>
      <c r="C5123" s="58" t="s">
        <v>35</v>
      </c>
      <c r="D5123" s="465" t="s">
        <v>7840</v>
      </c>
      <c r="E5123" s="494" t="s">
        <v>7841</v>
      </c>
      <c r="F5123" s="495" t="s">
        <v>7842</v>
      </c>
      <c r="G5123" s="494" t="s">
        <v>7843</v>
      </c>
      <c r="H5123" s="496" t="s">
        <v>7844</v>
      </c>
      <c r="I5123" s="74">
        <v>0</v>
      </c>
      <c r="J5123" s="130" t="s">
        <v>39</v>
      </c>
      <c r="K5123" s="75" t="s">
        <v>32</v>
      </c>
      <c r="L5123" s="76">
        <f t="shared" si="310"/>
        <v>0</v>
      </c>
      <c r="M5123" s="76"/>
      <c r="N5123" s="76"/>
      <c r="O5123" s="76"/>
      <c r="P5123" s="76"/>
      <c r="Q5123" s="76"/>
      <c r="R5123" s="76"/>
      <c r="S5123" s="76"/>
      <c r="T5123" s="76"/>
      <c r="U5123" s="76"/>
      <c r="V5123" s="76"/>
      <c r="W5123" s="76"/>
      <c r="X5123" s="76"/>
    </row>
    <row r="5124" spans="1:24">
      <c r="A5124" s="135"/>
      <c r="B5124" s="491"/>
      <c r="C5124" s="77"/>
      <c r="D5124" s="465"/>
      <c r="E5124" s="494"/>
      <c r="F5124" s="495"/>
      <c r="G5124" s="494"/>
      <c r="H5124" s="496"/>
      <c r="I5124" s="79"/>
      <c r="J5124" s="135"/>
      <c r="K5124" s="75" t="s">
        <v>34</v>
      </c>
      <c r="L5124" s="76">
        <f t="shared" si="310"/>
        <v>0</v>
      </c>
      <c r="M5124" s="76"/>
      <c r="N5124" s="76"/>
      <c r="O5124" s="76"/>
      <c r="P5124" s="76"/>
      <c r="Q5124" s="76"/>
      <c r="R5124" s="76"/>
      <c r="S5124" s="76"/>
      <c r="T5124" s="76"/>
      <c r="U5124" s="76"/>
      <c r="V5124" s="76"/>
      <c r="W5124" s="76"/>
      <c r="X5124" s="76"/>
    </row>
    <row r="5125" spans="1:24">
      <c r="A5125" s="135"/>
      <c r="B5125" s="491"/>
      <c r="C5125" s="81"/>
      <c r="D5125" s="465"/>
      <c r="E5125" s="494"/>
      <c r="F5125" s="495"/>
      <c r="G5125" s="494"/>
      <c r="H5125" s="496"/>
      <c r="I5125" s="83"/>
      <c r="J5125" s="204"/>
      <c r="K5125" s="84" t="s">
        <v>36</v>
      </c>
      <c r="L5125" s="76">
        <f t="shared" si="310"/>
        <v>5</v>
      </c>
      <c r="M5125" s="76"/>
      <c r="N5125" s="76"/>
      <c r="O5125" s="76"/>
      <c r="P5125" s="76"/>
      <c r="Q5125" s="76"/>
      <c r="R5125" s="76"/>
      <c r="S5125" s="76"/>
      <c r="T5125" s="76"/>
      <c r="U5125" s="76">
        <v>5</v>
      </c>
      <c r="V5125" s="76"/>
      <c r="W5125" s="76"/>
      <c r="X5125" s="76"/>
    </row>
    <row r="5126" spans="1:24">
      <c r="A5126" s="135"/>
      <c r="B5126" s="491"/>
      <c r="C5126" s="58" t="s">
        <v>35</v>
      </c>
      <c r="D5126" s="483" t="s">
        <v>7845</v>
      </c>
      <c r="E5126" s="497" t="s">
        <v>7846</v>
      </c>
      <c r="F5126" s="498" t="s">
        <v>7847</v>
      </c>
      <c r="G5126" s="497" t="s">
        <v>7848</v>
      </c>
      <c r="H5126" s="497" t="s">
        <v>7849</v>
      </c>
      <c r="I5126" s="74">
        <v>0</v>
      </c>
      <c r="J5126" s="46" t="s">
        <v>1508</v>
      </c>
      <c r="K5126" s="75" t="s">
        <v>32</v>
      </c>
      <c r="L5126" s="76">
        <f t="shared" si="310"/>
        <v>0</v>
      </c>
      <c r="M5126" s="76"/>
      <c r="N5126" s="76"/>
      <c r="O5126" s="76"/>
      <c r="P5126" s="76"/>
      <c r="Q5126" s="76"/>
      <c r="R5126" s="76"/>
      <c r="S5126" s="76"/>
      <c r="T5126" s="76"/>
      <c r="U5126" s="76"/>
      <c r="V5126" s="76"/>
      <c r="W5126" s="76"/>
      <c r="X5126" s="76"/>
    </row>
    <row r="5127" spans="1:24">
      <c r="A5127" s="135"/>
      <c r="B5127" s="491"/>
      <c r="C5127" s="77"/>
      <c r="D5127" s="499"/>
      <c r="E5127" s="500"/>
      <c r="F5127" s="501"/>
      <c r="G5127" s="500"/>
      <c r="H5127" s="500"/>
      <c r="I5127" s="79"/>
      <c r="J5127" s="54"/>
      <c r="K5127" s="75" t="s">
        <v>34</v>
      </c>
      <c r="L5127" s="76">
        <f t="shared" si="310"/>
        <v>0</v>
      </c>
      <c r="M5127" s="76"/>
      <c r="N5127" s="76"/>
      <c r="O5127" s="76"/>
      <c r="P5127" s="76"/>
      <c r="Q5127" s="76"/>
      <c r="R5127" s="76"/>
      <c r="S5127" s="76"/>
      <c r="T5127" s="76"/>
      <c r="U5127" s="76"/>
      <c r="V5127" s="76"/>
      <c r="W5127" s="76"/>
      <c r="X5127" s="76"/>
    </row>
    <row r="5128" spans="1:24">
      <c r="A5128" s="135"/>
      <c r="B5128" s="491"/>
      <c r="C5128" s="81"/>
      <c r="D5128" s="486"/>
      <c r="E5128" s="502"/>
      <c r="F5128" s="503"/>
      <c r="G5128" s="502"/>
      <c r="H5128" s="502"/>
      <c r="I5128" s="83"/>
      <c r="J5128" s="80"/>
      <c r="K5128" s="84" t="s">
        <v>36</v>
      </c>
      <c r="L5128" s="76">
        <f t="shared" ref="L5128:L5173" si="311">SUM(M5128:X5128)</f>
        <v>2</v>
      </c>
      <c r="M5128" s="76"/>
      <c r="N5128" s="76"/>
      <c r="O5128" s="76"/>
      <c r="P5128" s="76"/>
      <c r="Q5128" s="76"/>
      <c r="R5128" s="76"/>
      <c r="S5128" s="76">
        <v>1</v>
      </c>
      <c r="T5128" s="76">
        <v>1</v>
      </c>
      <c r="U5128" s="76"/>
      <c r="V5128" s="76"/>
      <c r="W5128" s="76"/>
      <c r="X5128" s="76"/>
    </row>
    <row r="5129" spans="1:24">
      <c r="A5129" s="135"/>
      <c r="B5129" s="491"/>
      <c r="C5129" s="58" t="s">
        <v>35</v>
      </c>
      <c r="D5129" s="483" t="s">
        <v>7850</v>
      </c>
      <c r="E5129" s="497" t="s">
        <v>7851</v>
      </c>
      <c r="F5129" s="498" t="s">
        <v>7852</v>
      </c>
      <c r="G5129" s="497" t="s">
        <v>7853</v>
      </c>
      <c r="H5129" s="497" t="s">
        <v>7854</v>
      </c>
      <c r="I5129" s="74">
        <v>0</v>
      </c>
      <c r="J5129" s="46" t="s">
        <v>1508</v>
      </c>
      <c r="K5129" s="75" t="s">
        <v>32</v>
      </c>
      <c r="L5129" s="76">
        <f t="shared" si="311"/>
        <v>0</v>
      </c>
      <c r="M5129" s="76"/>
      <c r="N5129" s="76"/>
      <c r="O5129" s="76"/>
      <c r="P5129" s="76"/>
      <c r="Q5129" s="76"/>
      <c r="R5129" s="76"/>
      <c r="S5129" s="76"/>
      <c r="T5129" s="76"/>
      <c r="U5129" s="76"/>
      <c r="V5129" s="76"/>
      <c r="W5129" s="76"/>
      <c r="X5129" s="76"/>
    </row>
    <row r="5130" spans="1:24">
      <c r="A5130" s="135"/>
      <c r="B5130" s="491"/>
      <c r="C5130" s="77"/>
      <c r="D5130" s="499"/>
      <c r="E5130" s="500"/>
      <c r="F5130" s="501"/>
      <c r="G5130" s="500"/>
      <c r="H5130" s="500"/>
      <c r="I5130" s="79"/>
      <c r="J5130" s="54"/>
      <c r="K5130" s="75" t="s">
        <v>34</v>
      </c>
      <c r="L5130" s="76">
        <f t="shared" si="311"/>
        <v>0</v>
      </c>
      <c r="M5130" s="76"/>
      <c r="N5130" s="76"/>
      <c r="O5130" s="76"/>
      <c r="P5130" s="76"/>
      <c r="Q5130" s="76"/>
      <c r="R5130" s="76"/>
      <c r="S5130" s="76"/>
      <c r="T5130" s="76"/>
      <c r="U5130" s="76"/>
      <c r="V5130" s="76"/>
      <c r="W5130" s="76"/>
      <c r="X5130" s="76"/>
    </row>
    <row r="5131" spans="1:24">
      <c r="A5131" s="135"/>
      <c r="B5131" s="491"/>
      <c r="C5131" s="81"/>
      <c r="D5131" s="486"/>
      <c r="E5131" s="502"/>
      <c r="F5131" s="503"/>
      <c r="G5131" s="502"/>
      <c r="H5131" s="502"/>
      <c r="I5131" s="83"/>
      <c r="J5131" s="80"/>
      <c r="K5131" s="84" t="s">
        <v>36</v>
      </c>
      <c r="L5131" s="76">
        <f t="shared" si="311"/>
        <v>4</v>
      </c>
      <c r="M5131" s="76"/>
      <c r="N5131" s="76">
        <v>2</v>
      </c>
      <c r="O5131" s="76">
        <v>1</v>
      </c>
      <c r="P5131" s="76"/>
      <c r="Q5131" s="76"/>
      <c r="R5131" s="76"/>
      <c r="S5131" s="76"/>
      <c r="T5131" s="76">
        <v>1</v>
      </c>
      <c r="U5131" s="76"/>
      <c r="V5131" s="76"/>
      <c r="W5131" s="76"/>
      <c r="X5131" s="76"/>
    </row>
    <row r="5132" spans="1:24">
      <c r="A5132" s="135"/>
      <c r="B5132" s="491"/>
      <c r="C5132" s="58" t="s">
        <v>35</v>
      </c>
      <c r="D5132" s="465" t="s">
        <v>7855</v>
      </c>
      <c r="E5132" s="494" t="s">
        <v>7856</v>
      </c>
      <c r="F5132" s="495" t="s">
        <v>7787</v>
      </c>
      <c r="G5132" s="494" t="s">
        <v>7857</v>
      </c>
      <c r="H5132" s="496" t="s">
        <v>7789</v>
      </c>
      <c r="I5132" s="74">
        <v>0</v>
      </c>
      <c r="J5132" s="130" t="s">
        <v>39</v>
      </c>
      <c r="K5132" s="75" t="s">
        <v>32</v>
      </c>
      <c r="L5132" s="76">
        <f t="shared" si="311"/>
        <v>0</v>
      </c>
      <c r="M5132" s="76"/>
      <c r="N5132" s="76"/>
      <c r="O5132" s="76"/>
      <c r="P5132" s="76"/>
      <c r="Q5132" s="76"/>
      <c r="R5132" s="76"/>
      <c r="S5132" s="76"/>
      <c r="T5132" s="76"/>
      <c r="U5132" s="76"/>
      <c r="V5132" s="76"/>
      <c r="W5132" s="76"/>
      <c r="X5132" s="76"/>
    </row>
    <row r="5133" spans="1:24">
      <c r="A5133" s="135"/>
      <c r="B5133" s="491"/>
      <c r="C5133" s="77"/>
      <c r="D5133" s="465"/>
      <c r="E5133" s="494"/>
      <c r="F5133" s="495"/>
      <c r="G5133" s="494"/>
      <c r="H5133" s="496"/>
      <c r="I5133" s="79"/>
      <c r="J5133" s="135"/>
      <c r="K5133" s="75" t="s">
        <v>34</v>
      </c>
      <c r="L5133" s="76">
        <f t="shared" si="311"/>
        <v>0</v>
      </c>
      <c r="M5133" s="76"/>
      <c r="N5133" s="76"/>
      <c r="O5133" s="76"/>
      <c r="P5133" s="76"/>
      <c r="Q5133" s="76"/>
      <c r="R5133" s="76"/>
      <c r="S5133" s="76"/>
      <c r="T5133" s="76"/>
      <c r="U5133" s="76"/>
      <c r="V5133" s="76"/>
      <c r="W5133" s="76"/>
      <c r="X5133" s="76"/>
    </row>
    <row r="5134" spans="1:24">
      <c r="A5134" s="135"/>
      <c r="B5134" s="491"/>
      <c r="C5134" s="81"/>
      <c r="D5134" s="465"/>
      <c r="E5134" s="494"/>
      <c r="F5134" s="495"/>
      <c r="G5134" s="494"/>
      <c r="H5134" s="496"/>
      <c r="I5134" s="83"/>
      <c r="J5134" s="204"/>
      <c r="K5134" s="84" t="s">
        <v>36</v>
      </c>
      <c r="L5134" s="76">
        <f t="shared" si="311"/>
        <v>2</v>
      </c>
      <c r="M5134" s="76"/>
      <c r="N5134" s="76"/>
      <c r="O5134" s="76"/>
      <c r="P5134" s="76"/>
      <c r="Q5134" s="76"/>
      <c r="R5134" s="76"/>
      <c r="S5134" s="76"/>
      <c r="T5134" s="76"/>
      <c r="U5134" s="76">
        <v>2</v>
      </c>
      <c r="V5134" s="76"/>
      <c r="W5134" s="76"/>
      <c r="X5134" s="76"/>
    </row>
    <row r="5135" spans="1:24">
      <c r="A5135" s="135"/>
      <c r="B5135" s="491"/>
      <c r="C5135" s="58" t="s">
        <v>35</v>
      </c>
      <c r="D5135" s="465" t="s">
        <v>7858</v>
      </c>
      <c r="E5135" s="494" t="s">
        <v>7859</v>
      </c>
      <c r="F5135" s="495" t="s">
        <v>7860</v>
      </c>
      <c r="G5135" s="494" t="s">
        <v>7861</v>
      </c>
      <c r="H5135" s="496" t="s">
        <v>7862</v>
      </c>
      <c r="I5135" s="74">
        <v>1707</v>
      </c>
      <c r="J5135" s="130" t="s">
        <v>39</v>
      </c>
      <c r="K5135" s="75" t="s">
        <v>32</v>
      </c>
      <c r="L5135" s="76">
        <f t="shared" si="311"/>
        <v>0</v>
      </c>
      <c r="M5135" s="76"/>
      <c r="N5135" s="76"/>
      <c r="O5135" s="76"/>
      <c r="P5135" s="76"/>
      <c r="Q5135" s="76"/>
      <c r="R5135" s="76"/>
      <c r="S5135" s="76"/>
      <c r="T5135" s="76"/>
      <c r="U5135" s="76"/>
      <c r="V5135" s="76"/>
      <c r="W5135" s="76"/>
      <c r="X5135" s="76"/>
    </row>
    <row r="5136" spans="1:24">
      <c r="A5136" s="135"/>
      <c r="B5136" s="491"/>
      <c r="C5136" s="77"/>
      <c r="D5136" s="465"/>
      <c r="E5136" s="494"/>
      <c r="F5136" s="495"/>
      <c r="G5136" s="494"/>
      <c r="H5136" s="496"/>
      <c r="I5136" s="79"/>
      <c r="J5136" s="135"/>
      <c r="K5136" s="75" t="s">
        <v>34</v>
      </c>
      <c r="L5136" s="76">
        <f t="shared" si="311"/>
        <v>0</v>
      </c>
      <c r="M5136" s="76"/>
      <c r="N5136" s="76"/>
      <c r="O5136" s="76"/>
      <c r="P5136" s="76"/>
      <c r="Q5136" s="76"/>
      <c r="R5136" s="76"/>
      <c r="S5136" s="76"/>
      <c r="T5136" s="76"/>
      <c r="U5136" s="76"/>
      <c r="V5136" s="76"/>
      <c r="W5136" s="76"/>
      <c r="X5136" s="76"/>
    </row>
    <row r="5137" spans="1:24">
      <c r="A5137" s="135"/>
      <c r="B5137" s="491"/>
      <c r="C5137" s="81"/>
      <c r="D5137" s="465"/>
      <c r="E5137" s="494"/>
      <c r="F5137" s="495"/>
      <c r="G5137" s="494"/>
      <c r="H5137" s="496"/>
      <c r="I5137" s="83"/>
      <c r="J5137" s="204"/>
      <c r="K5137" s="84" t="s">
        <v>36</v>
      </c>
      <c r="L5137" s="76">
        <f t="shared" si="311"/>
        <v>4</v>
      </c>
      <c r="M5137" s="76"/>
      <c r="N5137" s="76"/>
      <c r="O5137" s="76"/>
      <c r="P5137" s="76"/>
      <c r="Q5137" s="76"/>
      <c r="R5137" s="76"/>
      <c r="S5137" s="76"/>
      <c r="T5137" s="76"/>
      <c r="U5137" s="76">
        <v>4</v>
      </c>
      <c r="V5137" s="76"/>
      <c r="W5137" s="76"/>
      <c r="X5137" s="76"/>
    </row>
    <row r="5138" spans="1:24">
      <c r="A5138" s="135"/>
      <c r="B5138" s="491"/>
      <c r="C5138" s="58" t="s">
        <v>35</v>
      </c>
      <c r="D5138" s="465" t="s">
        <v>7863</v>
      </c>
      <c r="E5138" s="494" t="s">
        <v>7864</v>
      </c>
      <c r="F5138" s="495" t="s">
        <v>4483</v>
      </c>
      <c r="G5138" s="494" t="s">
        <v>7865</v>
      </c>
      <c r="H5138" s="496"/>
      <c r="I5138" s="74">
        <v>0</v>
      </c>
      <c r="J5138" s="130" t="s">
        <v>39</v>
      </c>
      <c r="K5138" s="75" t="s">
        <v>32</v>
      </c>
      <c r="L5138" s="76">
        <f t="shared" si="311"/>
        <v>0</v>
      </c>
      <c r="M5138" s="76"/>
      <c r="N5138" s="76"/>
      <c r="O5138" s="76"/>
      <c r="P5138" s="76"/>
      <c r="Q5138" s="76"/>
      <c r="R5138" s="76"/>
      <c r="S5138" s="76"/>
      <c r="T5138" s="76"/>
      <c r="U5138" s="76"/>
      <c r="V5138" s="76"/>
      <c r="W5138" s="76"/>
      <c r="X5138" s="76"/>
    </row>
    <row r="5139" spans="1:24">
      <c r="A5139" s="135"/>
      <c r="B5139" s="491"/>
      <c r="C5139" s="77"/>
      <c r="D5139" s="465"/>
      <c r="E5139" s="494"/>
      <c r="F5139" s="495"/>
      <c r="G5139" s="494"/>
      <c r="H5139" s="496"/>
      <c r="I5139" s="79"/>
      <c r="J5139" s="135"/>
      <c r="K5139" s="75" t="s">
        <v>34</v>
      </c>
      <c r="L5139" s="76">
        <f t="shared" si="311"/>
        <v>0</v>
      </c>
      <c r="M5139" s="76"/>
      <c r="N5139" s="76"/>
      <c r="O5139" s="76"/>
      <c r="P5139" s="76"/>
      <c r="Q5139" s="76"/>
      <c r="R5139" s="76"/>
      <c r="S5139" s="76"/>
      <c r="T5139" s="76"/>
      <c r="U5139" s="76"/>
      <c r="V5139" s="76"/>
      <c r="W5139" s="76"/>
      <c r="X5139" s="76"/>
    </row>
    <row r="5140" spans="1:24">
      <c r="A5140" s="135"/>
      <c r="B5140" s="491"/>
      <c r="C5140" s="81"/>
      <c r="D5140" s="465"/>
      <c r="E5140" s="494"/>
      <c r="F5140" s="495"/>
      <c r="G5140" s="494"/>
      <c r="H5140" s="496"/>
      <c r="I5140" s="83"/>
      <c r="J5140" s="204"/>
      <c r="K5140" s="84" t="s">
        <v>36</v>
      </c>
      <c r="L5140" s="76">
        <f t="shared" si="311"/>
        <v>3</v>
      </c>
      <c r="M5140" s="76"/>
      <c r="N5140" s="76"/>
      <c r="O5140" s="76"/>
      <c r="P5140" s="76"/>
      <c r="Q5140" s="76"/>
      <c r="R5140" s="76"/>
      <c r="S5140" s="76"/>
      <c r="T5140" s="76"/>
      <c r="U5140" s="76">
        <v>3</v>
      </c>
      <c r="V5140" s="76"/>
      <c r="W5140" s="76"/>
      <c r="X5140" s="76"/>
    </row>
    <row r="5141" spans="1:24">
      <c r="A5141" s="135"/>
      <c r="B5141" s="491"/>
      <c r="C5141" s="58" t="s">
        <v>35</v>
      </c>
      <c r="D5141" s="465" t="s">
        <v>7866</v>
      </c>
      <c r="E5141" s="494" t="s">
        <v>7867</v>
      </c>
      <c r="F5141" s="495" t="s">
        <v>7868</v>
      </c>
      <c r="G5141" s="494" t="s">
        <v>7869</v>
      </c>
      <c r="H5141" s="496" t="s">
        <v>7870</v>
      </c>
      <c r="I5141" s="74">
        <v>0</v>
      </c>
      <c r="J5141" s="130" t="s">
        <v>39</v>
      </c>
      <c r="K5141" s="75" t="s">
        <v>32</v>
      </c>
      <c r="L5141" s="76">
        <f t="shared" si="311"/>
        <v>0</v>
      </c>
      <c r="M5141" s="76"/>
      <c r="N5141" s="76"/>
      <c r="O5141" s="76"/>
      <c r="P5141" s="76"/>
      <c r="Q5141" s="76"/>
      <c r="R5141" s="76"/>
      <c r="S5141" s="76"/>
      <c r="T5141" s="76"/>
      <c r="U5141" s="76"/>
      <c r="V5141" s="76"/>
      <c r="W5141" s="76"/>
      <c r="X5141" s="76"/>
    </row>
    <row r="5142" spans="1:24">
      <c r="A5142" s="135"/>
      <c r="B5142" s="491"/>
      <c r="C5142" s="77"/>
      <c r="D5142" s="465"/>
      <c r="E5142" s="494"/>
      <c r="F5142" s="495"/>
      <c r="G5142" s="494"/>
      <c r="H5142" s="496"/>
      <c r="I5142" s="79"/>
      <c r="J5142" s="135"/>
      <c r="K5142" s="75" t="s">
        <v>34</v>
      </c>
      <c r="L5142" s="76">
        <f t="shared" si="311"/>
        <v>0</v>
      </c>
      <c r="M5142" s="76"/>
      <c r="N5142" s="76"/>
      <c r="O5142" s="76"/>
      <c r="P5142" s="76"/>
      <c r="Q5142" s="76"/>
      <c r="R5142" s="76"/>
      <c r="S5142" s="76"/>
      <c r="T5142" s="76"/>
      <c r="U5142" s="76"/>
      <c r="V5142" s="76"/>
      <c r="W5142" s="76"/>
      <c r="X5142" s="76"/>
    </row>
    <row r="5143" spans="1:24">
      <c r="A5143" s="135"/>
      <c r="B5143" s="491"/>
      <c r="C5143" s="81"/>
      <c r="D5143" s="465"/>
      <c r="E5143" s="494"/>
      <c r="F5143" s="495"/>
      <c r="G5143" s="494"/>
      <c r="H5143" s="496"/>
      <c r="I5143" s="83"/>
      <c r="J5143" s="204"/>
      <c r="K5143" s="84" t="s">
        <v>36</v>
      </c>
      <c r="L5143" s="76">
        <f t="shared" si="311"/>
        <v>2</v>
      </c>
      <c r="M5143" s="76"/>
      <c r="N5143" s="76"/>
      <c r="O5143" s="76"/>
      <c r="P5143" s="76"/>
      <c r="Q5143" s="76"/>
      <c r="R5143" s="76"/>
      <c r="S5143" s="76"/>
      <c r="T5143" s="76"/>
      <c r="U5143" s="76">
        <v>2</v>
      </c>
      <c r="V5143" s="76"/>
      <c r="W5143" s="76"/>
      <c r="X5143" s="76"/>
    </row>
    <row r="5144" spans="1:24">
      <c r="A5144" s="135"/>
      <c r="B5144" s="491"/>
      <c r="C5144" s="58" t="s">
        <v>33</v>
      </c>
      <c r="D5144" s="465" t="s">
        <v>7871</v>
      </c>
      <c r="E5144" s="494" t="s">
        <v>7872</v>
      </c>
      <c r="F5144" s="495" t="s">
        <v>7873</v>
      </c>
      <c r="G5144" s="494" t="s">
        <v>7874</v>
      </c>
      <c r="H5144" s="496" t="s">
        <v>7875</v>
      </c>
      <c r="I5144" s="74">
        <v>27505</v>
      </c>
      <c r="J5144" s="130" t="s">
        <v>39</v>
      </c>
      <c r="K5144" s="75" t="s">
        <v>32</v>
      </c>
      <c r="L5144" s="76">
        <f t="shared" si="311"/>
        <v>0</v>
      </c>
      <c r="M5144" s="76"/>
      <c r="N5144" s="76"/>
      <c r="O5144" s="76"/>
      <c r="P5144" s="76"/>
      <c r="Q5144" s="76"/>
      <c r="R5144" s="76"/>
      <c r="S5144" s="76"/>
      <c r="T5144" s="76"/>
      <c r="U5144" s="76"/>
      <c r="V5144" s="76"/>
      <c r="W5144" s="76"/>
      <c r="X5144" s="76"/>
    </row>
    <row r="5145" spans="1:24">
      <c r="A5145" s="135"/>
      <c r="B5145" s="491"/>
      <c r="C5145" s="77"/>
      <c r="D5145" s="465"/>
      <c r="E5145" s="494"/>
      <c r="F5145" s="495"/>
      <c r="G5145" s="494"/>
      <c r="H5145" s="496"/>
      <c r="I5145" s="79"/>
      <c r="J5145" s="135"/>
      <c r="K5145" s="75" t="s">
        <v>34</v>
      </c>
      <c r="L5145" s="76">
        <f t="shared" si="311"/>
        <v>0</v>
      </c>
      <c r="M5145" s="76"/>
      <c r="N5145" s="76"/>
      <c r="O5145" s="76"/>
      <c r="P5145" s="76"/>
      <c r="Q5145" s="76"/>
      <c r="R5145" s="76"/>
      <c r="S5145" s="76"/>
      <c r="T5145" s="76"/>
      <c r="U5145" s="76"/>
      <c r="V5145" s="76"/>
      <c r="W5145" s="76"/>
      <c r="X5145" s="76"/>
    </row>
    <row r="5146" spans="1:24">
      <c r="A5146" s="135"/>
      <c r="B5146" s="491"/>
      <c r="C5146" s="81"/>
      <c r="D5146" s="465"/>
      <c r="E5146" s="494"/>
      <c r="F5146" s="495"/>
      <c r="G5146" s="494"/>
      <c r="H5146" s="496"/>
      <c r="I5146" s="83"/>
      <c r="J5146" s="204"/>
      <c r="K5146" s="84" t="s">
        <v>36</v>
      </c>
      <c r="L5146" s="76">
        <f t="shared" si="311"/>
        <v>3</v>
      </c>
      <c r="M5146" s="76"/>
      <c r="N5146" s="76"/>
      <c r="O5146" s="76"/>
      <c r="P5146" s="76"/>
      <c r="Q5146" s="76"/>
      <c r="R5146" s="76"/>
      <c r="S5146" s="76"/>
      <c r="T5146" s="76"/>
      <c r="U5146" s="76">
        <v>3</v>
      </c>
      <c r="V5146" s="76"/>
      <c r="W5146" s="76"/>
      <c r="X5146" s="76"/>
    </row>
    <row r="5147" spans="1:24">
      <c r="A5147" s="135"/>
      <c r="B5147" s="491"/>
      <c r="C5147" s="58" t="s">
        <v>33</v>
      </c>
      <c r="D5147" s="465" t="s">
        <v>7876</v>
      </c>
      <c r="E5147" s="494" t="s">
        <v>7877</v>
      </c>
      <c r="F5147" s="495" t="s">
        <v>7878</v>
      </c>
      <c r="G5147" s="494" t="s">
        <v>7874</v>
      </c>
      <c r="H5147" s="496" t="s">
        <v>7820</v>
      </c>
      <c r="I5147" s="74">
        <v>1104</v>
      </c>
      <c r="J5147" s="130" t="s">
        <v>39</v>
      </c>
      <c r="K5147" s="75" t="s">
        <v>32</v>
      </c>
      <c r="L5147" s="76">
        <f t="shared" si="311"/>
        <v>0</v>
      </c>
      <c r="M5147" s="76"/>
      <c r="N5147" s="76"/>
      <c r="O5147" s="76"/>
      <c r="P5147" s="76"/>
      <c r="Q5147" s="76"/>
      <c r="R5147" s="76"/>
      <c r="S5147" s="76"/>
      <c r="T5147" s="76"/>
      <c r="U5147" s="76"/>
      <c r="V5147" s="76"/>
      <c r="W5147" s="76"/>
      <c r="X5147" s="76"/>
    </row>
    <row r="5148" spans="1:24">
      <c r="A5148" s="135"/>
      <c r="B5148" s="491"/>
      <c r="C5148" s="77"/>
      <c r="D5148" s="465"/>
      <c r="E5148" s="494"/>
      <c r="F5148" s="495"/>
      <c r="G5148" s="494"/>
      <c r="H5148" s="496"/>
      <c r="I5148" s="79"/>
      <c r="J5148" s="135"/>
      <c r="K5148" s="75" t="s">
        <v>34</v>
      </c>
      <c r="L5148" s="76">
        <f t="shared" si="311"/>
        <v>0</v>
      </c>
      <c r="M5148" s="76"/>
      <c r="N5148" s="76"/>
      <c r="O5148" s="76"/>
      <c r="P5148" s="76"/>
      <c r="Q5148" s="76"/>
      <c r="R5148" s="76"/>
      <c r="S5148" s="76"/>
      <c r="T5148" s="76"/>
      <c r="U5148" s="76"/>
      <c r="V5148" s="76"/>
      <c r="W5148" s="76"/>
      <c r="X5148" s="76"/>
    </row>
    <row r="5149" spans="1:24">
      <c r="A5149" s="135"/>
      <c r="B5149" s="491"/>
      <c r="C5149" s="81"/>
      <c r="D5149" s="465"/>
      <c r="E5149" s="494"/>
      <c r="F5149" s="495"/>
      <c r="G5149" s="494"/>
      <c r="H5149" s="496"/>
      <c r="I5149" s="83"/>
      <c r="J5149" s="204"/>
      <c r="K5149" s="84" t="s">
        <v>36</v>
      </c>
      <c r="L5149" s="76">
        <f t="shared" si="311"/>
        <v>5</v>
      </c>
      <c r="M5149" s="76"/>
      <c r="N5149" s="76"/>
      <c r="O5149" s="76"/>
      <c r="P5149" s="76"/>
      <c r="Q5149" s="76"/>
      <c r="R5149" s="76"/>
      <c r="S5149" s="76"/>
      <c r="T5149" s="76"/>
      <c r="U5149" s="76">
        <v>5</v>
      </c>
      <c r="V5149" s="76"/>
      <c r="W5149" s="76"/>
      <c r="X5149" s="76"/>
    </row>
    <row r="5150" spans="1:24">
      <c r="A5150" s="135"/>
      <c r="B5150" s="491"/>
      <c r="C5150" s="58" t="s">
        <v>33</v>
      </c>
      <c r="D5150" s="465" t="s">
        <v>7879</v>
      </c>
      <c r="E5150" s="494" t="s">
        <v>7880</v>
      </c>
      <c r="F5150" s="495" t="s">
        <v>7881</v>
      </c>
      <c r="G5150" s="494" t="s">
        <v>7882</v>
      </c>
      <c r="H5150" s="496" t="s">
        <v>7883</v>
      </c>
      <c r="I5150" s="74">
        <v>5418</v>
      </c>
      <c r="J5150" s="130" t="s">
        <v>39</v>
      </c>
      <c r="K5150" s="75" t="s">
        <v>32</v>
      </c>
      <c r="L5150" s="76">
        <f t="shared" si="311"/>
        <v>0</v>
      </c>
      <c r="M5150" s="76"/>
      <c r="N5150" s="76"/>
      <c r="O5150" s="76"/>
      <c r="P5150" s="76"/>
      <c r="Q5150" s="76"/>
      <c r="R5150" s="76"/>
      <c r="S5150" s="76"/>
      <c r="T5150" s="76"/>
      <c r="U5150" s="76"/>
      <c r="V5150" s="76"/>
      <c r="W5150" s="76"/>
      <c r="X5150" s="76"/>
    </row>
    <row r="5151" spans="1:24">
      <c r="A5151" s="135"/>
      <c r="B5151" s="491"/>
      <c r="C5151" s="77"/>
      <c r="D5151" s="465"/>
      <c r="E5151" s="494"/>
      <c r="F5151" s="495"/>
      <c r="G5151" s="494"/>
      <c r="H5151" s="496"/>
      <c r="I5151" s="79"/>
      <c r="J5151" s="135"/>
      <c r="K5151" s="75" t="s">
        <v>34</v>
      </c>
      <c r="L5151" s="76">
        <f t="shared" si="311"/>
        <v>0</v>
      </c>
      <c r="M5151" s="76"/>
      <c r="N5151" s="76"/>
      <c r="O5151" s="76"/>
      <c r="P5151" s="76"/>
      <c r="Q5151" s="76"/>
      <c r="R5151" s="76"/>
      <c r="S5151" s="76"/>
      <c r="T5151" s="76"/>
      <c r="U5151" s="76"/>
      <c r="V5151" s="76"/>
      <c r="W5151" s="76"/>
      <c r="X5151" s="76"/>
    </row>
    <row r="5152" spans="1:24">
      <c r="A5152" s="135"/>
      <c r="B5152" s="491"/>
      <c r="C5152" s="81"/>
      <c r="D5152" s="465"/>
      <c r="E5152" s="494"/>
      <c r="F5152" s="495"/>
      <c r="G5152" s="494"/>
      <c r="H5152" s="496"/>
      <c r="I5152" s="83"/>
      <c r="J5152" s="204"/>
      <c r="K5152" s="84" t="s">
        <v>36</v>
      </c>
      <c r="L5152" s="76">
        <f t="shared" si="311"/>
        <v>3</v>
      </c>
      <c r="M5152" s="76"/>
      <c r="N5152" s="76"/>
      <c r="O5152" s="76"/>
      <c r="P5152" s="76"/>
      <c r="Q5152" s="76"/>
      <c r="R5152" s="76"/>
      <c r="S5152" s="76"/>
      <c r="T5152" s="76"/>
      <c r="U5152" s="76">
        <v>3</v>
      </c>
      <c r="V5152" s="76"/>
      <c r="W5152" s="76"/>
      <c r="X5152" s="76"/>
    </row>
    <row r="5153" spans="1:24">
      <c r="A5153" s="135"/>
      <c r="B5153" s="491"/>
      <c r="C5153" s="58" t="s">
        <v>33</v>
      </c>
      <c r="D5153" s="465" t="s">
        <v>7884</v>
      </c>
      <c r="E5153" s="494" t="s">
        <v>7885</v>
      </c>
      <c r="F5153" s="495" t="s">
        <v>7886</v>
      </c>
      <c r="G5153" s="494" t="s">
        <v>7887</v>
      </c>
      <c r="H5153" s="496" t="s">
        <v>7888</v>
      </c>
      <c r="I5153" s="74">
        <v>0</v>
      </c>
      <c r="J5153" s="130" t="s">
        <v>39</v>
      </c>
      <c r="K5153" s="75" t="s">
        <v>32</v>
      </c>
      <c r="L5153" s="76">
        <f t="shared" si="311"/>
        <v>0</v>
      </c>
      <c r="M5153" s="76"/>
      <c r="N5153" s="76"/>
      <c r="O5153" s="76"/>
      <c r="P5153" s="76"/>
      <c r="Q5153" s="76"/>
      <c r="R5153" s="76"/>
      <c r="S5153" s="76"/>
      <c r="T5153" s="76"/>
      <c r="U5153" s="76"/>
      <c r="V5153" s="76"/>
      <c r="W5153" s="76"/>
      <c r="X5153" s="76"/>
    </row>
    <row r="5154" spans="1:24">
      <c r="A5154" s="135"/>
      <c r="B5154" s="491"/>
      <c r="C5154" s="77"/>
      <c r="D5154" s="465"/>
      <c r="E5154" s="494"/>
      <c r="F5154" s="495"/>
      <c r="G5154" s="494"/>
      <c r="H5154" s="496"/>
      <c r="I5154" s="79"/>
      <c r="J5154" s="135"/>
      <c r="K5154" s="75" t="s">
        <v>34</v>
      </c>
      <c r="L5154" s="76">
        <f t="shared" si="311"/>
        <v>0</v>
      </c>
      <c r="M5154" s="76"/>
      <c r="N5154" s="76"/>
      <c r="O5154" s="76"/>
      <c r="P5154" s="76"/>
      <c r="Q5154" s="76"/>
      <c r="R5154" s="76"/>
      <c r="S5154" s="76"/>
      <c r="T5154" s="76"/>
      <c r="U5154" s="76"/>
      <c r="V5154" s="76"/>
      <c r="W5154" s="76"/>
      <c r="X5154" s="76"/>
    </row>
    <row r="5155" spans="1:24">
      <c r="A5155" s="135"/>
      <c r="B5155" s="491"/>
      <c r="C5155" s="81"/>
      <c r="D5155" s="465"/>
      <c r="E5155" s="494"/>
      <c r="F5155" s="495"/>
      <c r="G5155" s="494"/>
      <c r="H5155" s="496"/>
      <c r="I5155" s="83"/>
      <c r="J5155" s="204"/>
      <c r="K5155" s="84" t="s">
        <v>36</v>
      </c>
      <c r="L5155" s="76">
        <f t="shared" si="311"/>
        <v>4</v>
      </c>
      <c r="M5155" s="76"/>
      <c r="N5155" s="76"/>
      <c r="O5155" s="76"/>
      <c r="P5155" s="76"/>
      <c r="Q5155" s="76"/>
      <c r="R5155" s="76"/>
      <c r="S5155" s="76"/>
      <c r="T5155" s="76"/>
      <c r="U5155" s="76">
        <v>4</v>
      </c>
      <c r="V5155" s="76"/>
      <c r="W5155" s="76"/>
      <c r="X5155" s="76"/>
    </row>
    <row r="5156" spans="1:24">
      <c r="A5156" s="135"/>
      <c r="B5156" s="491"/>
      <c r="C5156" s="58" t="s">
        <v>33</v>
      </c>
      <c r="D5156" s="465" t="s">
        <v>7889</v>
      </c>
      <c r="E5156" s="494" t="s">
        <v>7890</v>
      </c>
      <c r="F5156" s="495" t="s">
        <v>7891</v>
      </c>
      <c r="G5156" s="494" t="s">
        <v>7819</v>
      </c>
      <c r="H5156" s="496" t="s">
        <v>7892</v>
      </c>
      <c r="I5156" s="74">
        <v>0</v>
      </c>
      <c r="J5156" s="130" t="s">
        <v>39</v>
      </c>
      <c r="K5156" s="75" t="s">
        <v>32</v>
      </c>
      <c r="L5156" s="76">
        <f t="shared" si="311"/>
        <v>0</v>
      </c>
      <c r="M5156" s="76"/>
      <c r="N5156" s="76"/>
      <c r="O5156" s="76"/>
      <c r="P5156" s="76"/>
      <c r="Q5156" s="76"/>
      <c r="R5156" s="76"/>
      <c r="S5156" s="76"/>
      <c r="T5156" s="76"/>
      <c r="U5156" s="76"/>
      <c r="V5156" s="76"/>
      <c r="W5156" s="76"/>
      <c r="X5156" s="76"/>
    </row>
    <row r="5157" spans="1:24">
      <c r="A5157" s="135"/>
      <c r="B5157" s="491"/>
      <c r="C5157" s="77"/>
      <c r="D5157" s="465"/>
      <c r="E5157" s="494"/>
      <c r="F5157" s="495"/>
      <c r="G5157" s="494"/>
      <c r="H5157" s="496"/>
      <c r="I5157" s="79"/>
      <c r="J5157" s="135"/>
      <c r="K5157" s="75" t="s">
        <v>34</v>
      </c>
      <c r="L5157" s="76">
        <f t="shared" si="311"/>
        <v>0</v>
      </c>
      <c r="M5157" s="76"/>
      <c r="N5157" s="76"/>
      <c r="O5157" s="76"/>
      <c r="P5157" s="76"/>
      <c r="Q5157" s="76"/>
      <c r="R5157" s="76"/>
      <c r="S5157" s="76"/>
      <c r="T5157" s="76"/>
      <c r="U5157" s="76"/>
      <c r="V5157" s="76"/>
      <c r="W5157" s="76"/>
      <c r="X5157" s="76"/>
    </row>
    <row r="5158" spans="1:24">
      <c r="A5158" s="135"/>
      <c r="B5158" s="491"/>
      <c r="C5158" s="81"/>
      <c r="D5158" s="465"/>
      <c r="E5158" s="494"/>
      <c r="F5158" s="495"/>
      <c r="G5158" s="494"/>
      <c r="H5158" s="496"/>
      <c r="I5158" s="83"/>
      <c r="J5158" s="204"/>
      <c r="K5158" s="84" t="s">
        <v>36</v>
      </c>
      <c r="L5158" s="76">
        <f t="shared" si="311"/>
        <v>2</v>
      </c>
      <c r="M5158" s="76"/>
      <c r="N5158" s="76"/>
      <c r="O5158" s="76"/>
      <c r="P5158" s="76"/>
      <c r="Q5158" s="76"/>
      <c r="R5158" s="76"/>
      <c r="S5158" s="76"/>
      <c r="T5158" s="76"/>
      <c r="U5158" s="76">
        <v>2</v>
      </c>
      <c r="V5158" s="76"/>
      <c r="W5158" s="76"/>
      <c r="X5158" s="76"/>
    </row>
    <row r="5159" spans="1:24">
      <c r="A5159" s="135"/>
      <c r="B5159" s="491"/>
      <c r="C5159" s="58" t="s">
        <v>33</v>
      </c>
      <c r="D5159" s="465" t="s">
        <v>7893</v>
      </c>
      <c r="E5159" s="494" t="s">
        <v>7894</v>
      </c>
      <c r="F5159" s="495" t="s">
        <v>5454</v>
      </c>
      <c r="G5159" s="494" t="s">
        <v>7895</v>
      </c>
      <c r="H5159" s="496" t="s">
        <v>7896</v>
      </c>
      <c r="I5159" s="74">
        <v>0</v>
      </c>
      <c r="J5159" s="130" t="s">
        <v>39</v>
      </c>
      <c r="K5159" s="75" t="s">
        <v>32</v>
      </c>
      <c r="L5159" s="76">
        <f t="shared" si="311"/>
        <v>0</v>
      </c>
      <c r="M5159" s="76"/>
      <c r="N5159" s="76"/>
      <c r="O5159" s="76"/>
      <c r="P5159" s="76"/>
      <c r="Q5159" s="76"/>
      <c r="R5159" s="76"/>
      <c r="S5159" s="76"/>
      <c r="T5159" s="76"/>
      <c r="U5159" s="76"/>
      <c r="V5159" s="76"/>
      <c r="W5159" s="76"/>
      <c r="X5159" s="76"/>
    </row>
    <row r="5160" spans="1:24">
      <c r="A5160" s="135"/>
      <c r="B5160" s="491"/>
      <c r="C5160" s="77"/>
      <c r="D5160" s="465"/>
      <c r="E5160" s="494"/>
      <c r="F5160" s="495"/>
      <c r="G5160" s="494"/>
      <c r="H5160" s="496"/>
      <c r="I5160" s="79"/>
      <c r="J5160" s="135"/>
      <c r="K5160" s="75" t="s">
        <v>34</v>
      </c>
      <c r="L5160" s="76">
        <f t="shared" si="311"/>
        <v>0</v>
      </c>
      <c r="M5160" s="76"/>
      <c r="N5160" s="76"/>
      <c r="O5160" s="76"/>
      <c r="P5160" s="76"/>
      <c r="Q5160" s="76"/>
      <c r="R5160" s="76"/>
      <c r="S5160" s="76"/>
      <c r="T5160" s="76"/>
      <c r="U5160" s="76"/>
      <c r="V5160" s="76"/>
      <c r="W5160" s="76"/>
      <c r="X5160" s="76"/>
    </row>
    <row r="5161" spans="1:24">
      <c r="A5161" s="135"/>
      <c r="B5161" s="491"/>
      <c r="C5161" s="81"/>
      <c r="D5161" s="465"/>
      <c r="E5161" s="494"/>
      <c r="F5161" s="495"/>
      <c r="G5161" s="494"/>
      <c r="H5161" s="496"/>
      <c r="I5161" s="83"/>
      <c r="J5161" s="204"/>
      <c r="K5161" s="84" t="s">
        <v>36</v>
      </c>
      <c r="L5161" s="76">
        <f t="shared" si="311"/>
        <v>2</v>
      </c>
      <c r="M5161" s="76"/>
      <c r="N5161" s="76"/>
      <c r="O5161" s="76"/>
      <c r="P5161" s="76"/>
      <c r="Q5161" s="76"/>
      <c r="R5161" s="76"/>
      <c r="S5161" s="76"/>
      <c r="T5161" s="76"/>
      <c r="U5161" s="76">
        <v>2</v>
      </c>
      <c r="V5161" s="76"/>
      <c r="W5161" s="76"/>
      <c r="X5161" s="76"/>
    </row>
    <row r="5162" spans="1:24">
      <c r="A5162" s="135"/>
      <c r="B5162" s="491"/>
      <c r="C5162" s="58" t="s">
        <v>33</v>
      </c>
      <c r="D5162" s="465" t="s">
        <v>7897</v>
      </c>
      <c r="E5162" s="494" t="s">
        <v>7898</v>
      </c>
      <c r="F5162" s="495" t="s">
        <v>7899</v>
      </c>
      <c r="G5162" s="494" t="s">
        <v>7900</v>
      </c>
      <c r="H5162" s="496" t="s">
        <v>7901</v>
      </c>
      <c r="I5162" s="74">
        <v>81739</v>
      </c>
      <c r="J5162" s="130" t="s">
        <v>39</v>
      </c>
      <c r="K5162" s="75" t="s">
        <v>32</v>
      </c>
      <c r="L5162" s="76">
        <f t="shared" si="311"/>
        <v>0</v>
      </c>
      <c r="M5162" s="76"/>
      <c r="N5162" s="76"/>
      <c r="O5162" s="76"/>
      <c r="P5162" s="76"/>
      <c r="Q5162" s="76"/>
      <c r="R5162" s="76"/>
      <c r="S5162" s="76"/>
      <c r="T5162" s="76"/>
      <c r="U5162" s="76"/>
      <c r="V5162" s="76"/>
      <c r="W5162" s="76"/>
      <c r="X5162" s="76"/>
    </row>
    <row r="5163" spans="1:24">
      <c r="A5163" s="135"/>
      <c r="B5163" s="491"/>
      <c r="C5163" s="77"/>
      <c r="D5163" s="465"/>
      <c r="E5163" s="494"/>
      <c r="F5163" s="495"/>
      <c r="G5163" s="494"/>
      <c r="H5163" s="496"/>
      <c r="I5163" s="79"/>
      <c r="J5163" s="135"/>
      <c r="K5163" s="75" t="s">
        <v>34</v>
      </c>
      <c r="L5163" s="76">
        <f t="shared" si="311"/>
        <v>0</v>
      </c>
      <c r="M5163" s="76"/>
      <c r="N5163" s="76"/>
      <c r="O5163" s="76"/>
      <c r="P5163" s="76"/>
      <c r="Q5163" s="76"/>
      <c r="R5163" s="76"/>
      <c r="S5163" s="76"/>
      <c r="T5163" s="76"/>
      <c r="U5163" s="76"/>
      <c r="V5163" s="76"/>
      <c r="W5163" s="76"/>
      <c r="X5163" s="76"/>
    </row>
    <row r="5164" spans="1:24">
      <c r="A5164" s="135"/>
      <c r="B5164" s="491"/>
      <c r="C5164" s="81"/>
      <c r="D5164" s="465"/>
      <c r="E5164" s="494"/>
      <c r="F5164" s="495"/>
      <c r="G5164" s="494"/>
      <c r="H5164" s="496"/>
      <c r="I5164" s="83"/>
      <c r="J5164" s="204"/>
      <c r="K5164" s="84" t="s">
        <v>36</v>
      </c>
      <c r="L5164" s="76">
        <f t="shared" si="311"/>
        <v>26</v>
      </c>
      <c r="M5164" s="76"/>
      <c r="N5164" s="76"/>
      <c r="O5164" s="76"/>
      <c r="P5164" s="76"/>
      <c r="Q5164" s="76"/>
      <c r="R5164" s="76"/>
      <c r="S5164" s="76"/>
      <c r="T5164" s="76"/>
      <c r="U5164" s="76">
        <v>26</v>
      </c>
      <c r="V5164" s="76"/>
      <c r="W5164" s="76"/>
      <c r="X5164" s="76"/>
    </row>
    <row r="5165" spans="1:24">
      <c r="A5165" s="135"/>
      <c r="B5165" s="491"/>
      <c r="C5165" s="58" t="s">
        <v>33</v>
      </c>
      <c r="D5165" s="465" t="s">
        <v>7902</v>
      </c>
      <c r="E5165" s="494" t="s">
        <v>7903</v>
      </c>
      <c r="F5165" s="495" t="s">
        <v>7904</v>
      </c>
      <c r="G5165" s="494" t="s">
        <v>7905</v>
      </c>
      <c r="H5165" s="496" t="s">
        <v>7906</v>
      </c>
      <c r="I5165" s="74">
        <v>0</v>
      </c>
      <c r="J5165" s="130" t="s">
        <v>39</v>
      </c>
      <c r="K5165" s="75" t="s">
        <v>32</v>
      </c>
      <c r="L5165" s="76">
        <f t="shared" si="311"/>
        <v>0</v>
      </c>
      <c r="M5165" s="76"/>
      <c r="N5165" s="76"/>
      <c r="O5165" s="76"/>
      <c r="P5165" s="76"/>
      <c r="Q5165" s="76"/>
      <c r="R5165" s="76"/>
      <c r="S5165" s="76"/>
      <c r="T5165" s="76"/>
      <c r="U5165" s="76"/>
      <c r="V5165" s="76"/>
      <c r="W5165" s="76"/>
      <c r="X5165" s="76"/>
    </row>
    <row r="5166" spans="1:24">
      <c r="A5166" s="135"/>
      <c r="B5166" s="491"/>
      <c r="C5166" s="77"/>
      <c r="D5166" s="465"/>
      <c r="E5166" s="494"/>
      <c r="F5166" s="495"/>
      <c r="G5166" s="494"/>
      <c r="H5166" s="496"/>
      <c r="I5166" s="79"/>
      <c r="J5166" s="135"/>
      <c r="K5166" s="75" t="s">
        <v>34</v>
      </c>
      <c r="L5166" s="76">
        <f t="shared" si="311"/>
        <v>0</v>
      </c>
      <c r="M5166" s="76"/>
      <c r="N5166" s="76"/>
      <c r="O5166" s="76"/>
      <c r="P5166" s="76"/>
      <c r="Q5166" s="76"/>
      <c r="R5166" s="76"/>
      <c r="S5166" s="76"/>
      <c r="T5166" s="76"/>
      <c r="U5166" s="76"/>
      <c r="V5166" s="76"/>
      <c r="W5166" s="76"/>
      <c r="X5166" s="76"/>
    </row>
    <row r="5167" spans="1:24">
      <c r="A5167" s="135"/>
      <c r="B5167" s="491"/>
      <c r="C5167" s="81"/>
      <c r="D5167" s="465"/>
      <c r="E5167" s="494"/>
      <c r="F5167" s="495"/>
      <c r="G5167" s="494"/>
      <c r="H5167" s="496"/>
      <c r="I5167" s="83"/>
      <c r="J5167" s="204"/>
      <c r="K5167" s="84" t="s">
        <v>36</v>
      </c>
      <c r="L5167" s="76">
        <f t="shared" si="311"/>
        <v>5</v>
      </c>
      <c r="M5167" s="76"/>
      <c r="N5167" s="76"/>
      <c r="O5167" s="76"/>
      <c r="P5167" s="76"/>
      <c r="Q5167" s="76"/>
      <c r="R5167" s="76"/>
      <c r="S5167" s="76"/>
      <c r="T5167" s="76"/>
      <c r="U5167" s="76">
        <v>5</v>
      </c>
      <c r="V5167" s="76"/>
      <c r="W5167" s="76"/>
      <c r="X5167" s="76"/>
    </row>
    <row r="5168" spans="1:24">
      <c r="A5168" s="135"/>
      <c r="B5168" s="491"/>
      <c r="C5168" s="58" t="s">
        <v>33</v>
      </c>
      <c r="D5168" s="465" t="s">
        <v>7907</v>
      </c>
      <c r="E5168" s="494" t="s">
        <v>7908</v>
      </c>
      <c r="F5168" s="495" t="s">
        <v>7909</v>
      </c>
      <c r="G5168" s="494" t="s">
        <v>7910</v>
      </c>
      <c r="H5168" s="496" t="s">
        <v>7911</v>
      </c>
      <c r="I5168" s="74">
        <v>47142</v>
      </c>
      <c r="J5168" s="130" t="s">
        <v>39</v>
      </c>
      <c r="K5168" s="75" t="s">
        <v>32</v>
      </c>
      <c r="L5168" s="76">
        <f t="shared" si="311"/>
        <v>0</v>
      </c>
      <c r="M5168" s="76"/>
      <c r="N5168" s="76"/>
      <c r="O5168" s="76"/>
      <c r="P5168" s="76"/>
      <c r="Q5168" s="76"/>
      <c r="R5168" s="76"/>
      <c r="S5168" s="76"/>
      <c r="T5168" s="76"/>
      <c r="U5168" s="76"/>
      <c r="V5168" s="76"/>
      <c r="W5168" s="76"/>
      <c r="X5168" s="76"/>
    </row>
    <row r="5169" spans="1:24">
      <c r="A5169" s="135"/>
      <c r="B5169" s="491"/>
      <c r="C5169" s="77"/>
      <c r="D5169" s="465"/>
      <c r="E5169" s="494"/>
      <c r="F5169" s="495"/>
      <c r="G5169" s="494"/>
      <c r="H5169" s="496"/>
      <c r="I5169" s="79"/>
      <c r="J5169" s="135"/>
      <c r="K5169" s="75" t="s">
        <v>34</v>
      </c>
      <c r="L5169" s="76">
        <f t="shared" si="311"/>
        <v>0</v>
      </c>
      <c r="M5169" s="76"/>
      <c r="N5169" s="76"/>
      <c r="O5169" s="76"/>
      <c r="P5169" s="76"/>
      <c r="Q5169" s="76"/>
      <c r="R5169" s="76"/>
      <c r="S5169" s="76"/>
      <c r="T5169" s="76"/>
      <c r="U5169" s="76"/>
      <c r="V5169" s="76"/>
      <c r="W5169" s="76"/>
      <c r="X5169" s="76"/>
    </row>
    <row r="5170" spans="1:24">
      <c r="A5170" s="135"/>
      <c r="B5170" s="491"/>
      <c r="C5170" s="81"/>
      <c r="D5170" s="465"/>
      <c r="E5170" s="494"/>
      <c r="F5170" s="495"/>
      <c r="G5170" s="494"/>
      <c r="H5170" s="496"/>
      <c r="I5170" s="83"/>
      <c r="J5170" s="204"/>
      <c r="K5170" s="84" t="s">
        <v>36</v>
      </c>
      <c r="L5170" s="76">
        <f t="shared" si="311"/>
        <v>9</v>
      </c>
      <c r="M5170" s="76"/>
      <c r="N5170" s="76"/>
      <c r="O5170" s="76"/>
      <c r="P5170" s="76"/>
      <c r="Q5170" s="76"/>
      <c r="R5170" s="76"/>
      <c r="S5170" s="76"/>
      <c r="T5170" s="76"/>
      <c r="U5170" s="76">
        <v>9</v>
      </c>
      <c r="V5170" s="76"/>
      <c r="W5170" s="76"/>
      <c r="X5170" s="76"/>
    </row>
    <row r="5171" spans="1:24">
      <c r="A5171" s="135"/>
      <c r="B5171" s="54"/>
      <c r="C5171" s="58" t="s">
        <v>33</v>
      </c>
      <c r="D5171" s="465" t="s">
        <v>7912</v>
      </c>
      <c r="E5171" s="494" t="s">
        <v>7913</v>
      </c>
      <c r="F5171" s="495" t="s">
        <v>7914</v>
      </c>
      <c r="G5171" s="494" t="s">
        <v>7915</v>
      </c>
      <c r="H5171" s="496"/>
      <c r="I5171" s="74">
        <v>10</v>
      </c>
      <c r="J5171" s="130" t="s">
        <v>1508</v>
      </c>
      <c r="K5171" s="75" t="s">
        <v>32</v>
      </c>
      <c r="L5171" s="76">
        <f t="shared" si="311"/>
        <v>0</v>
      </c>
      <c r="M5171" s="76"/>
      <c r="N5171" s="76"/>
      <c r="O5171" s="76"/>
      <c r="P5171" s="76"/>
      <c r="Q5171" s="76"/>
      <c r="R5171" s="76"/>
      <c r="S5171" s="76"/>
      <c r="T5171" s="76"/>
      <c r="U5171" s="76"/>
      <c r="V5171" s="76"/>
      <c r="W5171" s="76"/>
      <c r="X5171" s="76"/>
    </row>
    <row r="5172" spans="1:24">
      <c r="A5172" s="135"/>
      <c r="B5172" s="491"/>
      <c r="C5172" s="77"/>
      <c r="D5172" s="465"/>
      <c r="E5172" s="494"/>
      <c r="F5172" s="495"/>
      <c r="G5172" s="494"/>
      <c r="H5172" s="496"/>
      <c r="I5172" s="79"/>
      <c r="J5172" s="135"/>
      <c r="K5172" s="75" t="s">
        <v>34</v>
      </c>
      <c r="L5172" s="76">
        <f t="shared" si="311"/>
        <v>0</v>
      </c>
      <c r="M5172" s="76"/>
      <c r="N5172" s="76"/>
      <c r="O5172" s="76"/>
      <c r="P5172" s="76"/>
      <c r="Q5172" s="76"/>
      <c r="R5172" s="76"/>
      <c r="S5172" s="76"/>
      <c r="T5172" s="76"/>
      <c r="U5172" s="76"/>
      <c r="V5172" s="76"/>
      <c r="W5172" s="76"/>
      <c r="X5172" s="76"/>
    </row>
    <row r="5173" spans="1:24">
      <c r="A5173" s="135"/>
      <c r="B5173" s="504"/>
      <c r="C5173" s="81"/>
      <c r="D5173" s="465"/>
      <c r="E5173" s="494"/>
      <c r="F5173" s="495"/>
      <c r="G5173" s="494"/>
      <c r="H5173" s="496"/>
      <c r="I5173" s="83"/>
      <c r="J5173" s="204"/>
      <c r="K5173" s="84" t="s">
        <v>36</v>
      </c>
      <c r="L5173" s="76">
        <f t="shared" si="311"/>
        <v>4</v>
      </c>
      <c r="M5173" s="76"/>
      <c r="N5173" s="76"/>
      <c r="O5173" s="76"/>
      <c r="P5173" s="76"/>
      <c r="Q5173" s="76"/>
      <c r="R5173" s="76"/>
      <c r="S5173" s="76">
        <v>4</v>
      </c>
      <c r="T5173" s="76"/>
      <c r="U5173" s="76"/>
      <c r="V5173" s="76"/>
      <c r="W5173" s="76"/>
      <c r="X5173" s="76"/>
    </row>
    <row r="5174" spans="1:24">
      <c r="A5174" s="135"/>
      <c r="B5174" s="46" t="s">
        <v>7916</v>
      </c>
      <c r="C5174" s="46"/>
      <c r="D5174" s="464">
        <f>COUNTA(D5177:D5626)</f>
        <v>150</v>
      </c>
      <c r="E5174" s="46"/>
      <c r="F5174" s="46"/>
      <c r="G5174" s="46"/>
      <c r="H5174" s="46"/>
      <c r="I5174" s="79">
        <f>SUM(I5177:I5626)</f>
        <v>741639</v>
      </c>
      <c r="J5174" s="46" t="s">
        <v>39</v>
      </c>
      <c r="K5174" s="75" t="s">
        <v>32</v>
      </c>
      <c r="L5174" s="76">
        <f>SUM(M5174:X5174)</f>
        <v>107</v>
      </c>
      <c r="M5174" s="447">
        <v>10</v>
      </c>
      <c r="N5174" s="447">
        <v>32</v>
      </c>
      <c r="O5174" s="447">
        <v>8</v>
      </c>
      <c r="P5174" s="447">
        <v>0</v>
      </c>
      <c r="Q5174" s="447">
        <v>0</v>
      </c>
      <c r="R5174" s="447">
        <v>0</v>
      </c>
      <c r="S5174" s="447">
        <v>11</v>
      </c>
      <c r="T5174" s="447">
        <v>32</v>
      </c>
      <c r="U5174" s="447">
        <v>0</v>
      </c>
      <c r="V5174" s="447">
        <v>0</v>
      </c>
      <c r="W5174" s="447">
        <v>14</v>
      </c>
      <c r="X5174" s="447">
        <v>0</v>
      </c>
    </row>
    <row r="5175" spans="1:24">
      <c r="A5175" s="135"/>
      <c r="B5175" s="54"/>
      <c r="C5175" s="54"/>
      <c r="D5175" s="464"/>
      <c r="E5175" s="54"/>
      <c r="F5175" s="54"/>
      <c r="G5175" s="54"/>
      <c r="H5175" s="54"/>
      <c r="I5175" s="79"/>
      <c r="J5175" s="54"/>
      <c r="K5175" s="75" t="s">
        <v>34</v>
      </c>
      <c r="L5175" s="76">
        <f>SUM(M5175:X5175)</f>
        <v>4</v>
      </c>
      <c r="M5175" s="76">
        <v>3</v>
      </c>
      <c r="N5175" s="76">
        <v>1</v>
      </c>
      <c r="O5175" s="76">
        <v>0</v>
      </c>
      <c r="P5175" s="76">
        <v>0</v>
      </c>
      <c r="Q5175" s="76">
        <v>0</v>
      </c>
      <c r="R5175" s="76">
        <v>0</v>
      </c>
      <c r="S5175" s="76">
        <v>0</v>
      </c>
      <c r="T5175" s="76">
        <v>0</v>
      </c>
      <c r="U5175" s="76">
        <v>0</v>
      </c>
      <c r="V5175" s="76">
        <v>0</v>
      </c>
      <c r="W5175" s="76">
        <v>0</v>
      </c>
      <c r="X5175" s="76">
        <v>0</v>
      </c>
    </row>
    <row r="5176" spans="1:24">
      <c r="A5176" s="135"/>
      <c r="B5176" s="80"/>
      <c r="C5176" s="80"/>
      <c r="D5176" s="464"/>
      <c r="E5176" s="80"/>
      <c r="F5176" s="80"/>
      <c r="G5176" s="80"/>
      <c r="H5176" s="80"/>
      <c r="I5176" s="83"/>
      <c r="J5176" s="80"/>
      <c r="K5176" s="75" t="s">
        <v>36</v>
      </c>
      <c r="L5176" s="76">
        <f>SUM(M5176:X5176)</f>
        <v>352</v>
      </c>
      <c r="M5176" s="76">
        <v>6</v>
      </c>
      <c r="N5176" s="76">
        <v>2</v>
      </c>
      <c r="O5176" s="76">
        <v>217</v>
      </c>
      <c r="P5176" s="76">
        <v>0</v>
      </c>
      <c r="Q5176" s="76">
        <v>0</v>
      </c>
      <c r="R5176" s="76">
        <v>0</v>
      </c>
      <c r="S5176" s="76">
        <v>37</v>
      </c>
      <c r="T5176" s="76">
        <v>80</v>
      </c>
      <c r="U5176" s="76">
        <v>0</v>
      </c>
      <c r="V5176" s="76">
        <v>0</v>
      </c>
      <c r="W5176" s="76">
        <v>10</v>
      </c>
      <c r="X5176" s="76">
        <v>0</v>
      </c>
    </row>
    <row r="5177" spans="1:24">
      <c r="A5177" s="135"/>
      <c r="B5177" s="46" t="s">
        <v>7917</v>
      </c>
      <c r="C5177" s="505" t="s">
        <v>33</v>
      </c>
      <c r="D5177" s="505" t="s">
        <v>7918</v>
      </c>
      <c r="E5177" s="164" t="s">
        <v>7919</v>
      </c>
      <c r="F5177" s="324" t="s">
        <v>7920</v>
      </c>
      <c r="G5177" s="506" t="s">
        <v>7921</v>
      </c>
      <c r="H5177" s="505" t="s">
        <v>7922</v>
      </c>
      <c r="I5177" s="74">
        <v>0</v>
      </c>
      <c r="J5177" s="46" t="s">
        <v>1508</v>
      </c>
      <c r="K5177" s="75" t="s">
        <v>1509</v>
      </c>
      <c r="L5177" s="76">
        <f t="shared" ref="L5177:L5240" si="312">SUM(M5177:X5177)</f>
        <v>0</v>
      </c>
      <c r="M5177" s="76"/>
      <c r="N5177" s="76"/>
      <c r="O5177" s="76"/>
      <c r="P5177" s="76"/>
      <c r="Q5177" s="76"/>
      <c r="R5177" s="76"/>
      <c r="S5177" s="76"/>
      <c r="T5177" s="76"/>
      <c r="U5177" s="76"/>
      <c r="V5177" s="76"/>
      <c r="W5177" s="76"/>
      <c r="X5177" s="76"/>
    </row>
    <row r="5178" spans="1:24">
      <c r="A5178" s="135"/>
      <c r="B5178" s="54"/>
      <c r="C5178" s="63"/>
      <c r="D5178" s="63"/>
      <c r="E5178" s="174"/>
      <c r="F5178" s="158"/>
      <c r="G5178" s="507"/>
      <c r="H5178" s="63"/>
      <c r="I5178" s="79"/>
      <c r="J5178" s="54"/>
      <c r="K5178" s="75" t="s">
        <v>1501</v>
      </c>
      <c r="L5178" s="76">
        <f t="shared" si="312"/>
        <v>0</v>
      </c>
      <c r="M5178" s="76"/>
      <c r="N5178" s="76"/>
      <c r="O5178" s="76"/>
      <c r="P5178" s="76"/>
      <c r="Q5178" s="76"/>
      <c r="R5178" s="76"/>
      <c r="S5178" s="76"/>
      <c r="T5178" s="76"/>
      <c r="U5178" s="76"/>
      <c r="V5178" s="76"/>
      <c r="W5178" s="76"/>
      <c r="X5178" s="76"/>
    </row>
    <row r="5179" spans="1:24">
      <c r="A5179" s="135"/>
      <c r="B5179" s="54"/>
      <c r="C5179" s="68"/>
      <c r="D5179" s="68"/>
      <c r="E5179" s="175"/>
      <c r="F5179" s="159"/>
      <c r="G5179" s="508"/>
      <c r="H5179" s="68"/>
      <c r="I5179" s="83"/>
      <c r="J5179" s="80"/>
      <c r="K5179" s="84" t="s">
        <v>1502</v>
      </c>
      <c r="L5179" s="76">
        <f t="shared" si="312"/>
        <v>2</v>
      </c>
      <c r="M5179" s="76"/>
      <c r="N5179" s="76"/>
      <c r="O5179" s="76">
        <v>1</v>
      </c>
      <c r="P5179" s="76"/>
      <c r="Q5179" s="76"/>
      <c r="R5179" s="76"/>
      <c r="S5179" s="76"/>
      <c r="T5179" s="76">
        <v>1</v>
      </c>
      <c r="U5179" s="76"/>
      <c r="V5179" s="76"/>
      <c r="W5179" s="76"/>
      <c r="X5179" s="76"/>
    </row>
    <row r="5180" spans="1:24">
      <c r="A5180" s="135"/>
      <c r="B5180" s="54"/>
      <c r="C5180" s="505" t="s">
        <v>33</v>
      </c>
      <c r="D5180" s="505" t="s">
        <v>7923</v>
      </c>
      <c r="E5180" s="164" t="s">
        <v>7924</v>
      </c>
      <c r="F5180" s="324" t="s">
        <v>7925</v>
      </c>
      <c r="G5180" s="506" t="s">
        <v>7926</v>
      </c>
      <c r="H5180" s="505" t="s">
        <v>7927</v>
      </c>
      <c r="I5180" s="74">
        <v>57</v>
      </c>
      <c r="J5180" s="46" t="s">
        <v>1508</v>
      </c>
      <c r="K5180" s="75" t="s">
        <v>1509</v>
      </c>
      <c r="L5180" s="76">
        <f t="shared" si="312"/>
        <v>0</v>
      </c>
      <c r="M5180" s="76"/>
      <c r="N5180" s="76"/>
      <c r="O5180" s="76"/>
      <c r="P5180" s="76"/>
      <c r="Q5180" s="76"/>
      <c r="R5180" s="76"/>
      <c r="S5180" s="76"/>
      <c r="T5180" s="76"/>
      <c r="U5180" s="76"/>
      <c r="V5180" s="76"/>
      <c r="W5180" s="76"/>
      <c r="X5180" s="76"/>
    </row>
    <row r="5181" spans="1:24">
      <c r="A5181" s="135"/>
      <c r="B5181" s="54"/>
      <c r="C5181" s="63"/>
      <c r="D5181" s="63"/>
      <c r="E5181" s="174"/>
      <c r="F5181" s="158"/>
      <c r="G5181" s="507"/>
      <c r="H5181" s="63"/>
      <c r="I5181" s="79"/>
      <c r="J5181" s="54"/>
      <c r="K5181" s="75" t="s">
        <v>1501</v>
      </c>
      <c r="L5181" s="76">
        <f t="shared" si="312"/>
        <v>0</v>
      </c>
      <c r="M5181" s="76"/>
      <c r="N5181" s="76"/>
      <c r="O5181" s="76"/>
      <c r="P5181" s="76"/>
      <c r="Q5181" s="76"/>
      <c r="R5181" s="76"/>
      <c r="S5181" s="76"/>
      <c r="T5181" s="76"/>
      <c r="U5181" s="76"/>
      <c r="V5181" s="76"/>
      <c r="W5181" s="76"/>
      <c r="X5181" s="76"/>
    </row>
    <row r="5182" spans="1:24">
      <c r="A5182" s="135"/>
      <c r="B5182" s="54"/>
      <c r="C5182" s="68"/>
      <c r="D5182" s="68"/>
      <c r="E5182" s="175"/>
      <c r="F5182" s="159"/>
      <c r="G5182" s="508"/>
      <c r="H5182" s="68"/>
      <c r="I5182" s="83"/>
      <c r="J5182" s="80"/>
      <c r="K5182" s="84" t="s">
        <v>1502</v>
      </c>
      <c r="L5182" s="76">
        <f t="shared" si="312"/>
        <v>2</v>
      </c>
      <c r="M5182" s="76"/>
      <c r="N5182" s="76"/>
      <c r="O5182" s="76">
        <v>1</v>
      </c>
      <c r="P5182" s="76"/>
      <c r="Q5182" s="76"/>
      <c r="R5182" s="76"/>
      <c r="S5182" s="76"/>
      <c r="T5182" s="76">
        <v>1</v>
      </c>
      <c r="U5182" s="76"/>
      <c r="V5182" s="76"/>
      <c r="W5182" s="76"/>
      <c r="X5182" s="76"/>
    </row>
    <row r="5183" spans="1:24">
      <c r="A5183" s="135"/>
      <c r="B5183" s="54"/>
      <c r="C5183" s="505" t="s">
        <v>33</v>
      </c>
      <c r="D5183" s="505" t="s">
        <v>7928</v>
      </c>
      <c r="E5183" s="164" t="s">
        <v>7929</v>
      </c>
      <c r="F5183" s="324" t="s">
        <v>7930</v>
      </c>
      <c r="G5183" s="505" t="s">
        <v>7931</v>
      </c>
      <c r="H5183" s="505"/>
      <c r="I5183" s="74">
        <v>0</v>
      </c>
      <c r="J5183" s="46" t="s">
        <v>1508</v>
      </c>
      <c r="K5183" s="75" t="s">
        <v>1509</v>
      </c>
      <c r="L5183" s="76">
        <f t="shared" si="312"/>
        <v>0</v>
      </c>
      <c r="M5183" s="76"/>
      <c r="N5183" s="76"/>
      <c r="O5183" s="76"/>
      <c r="P5183" s="76"/>
      <c r="Q5183" s="76"/>
      <c r="R5183" s="76"/>
      <c r="S5183" s="76"/>
      <c r="T5183" s="76"/>
      <c r="U5183" s="76"/>
      <c r="V5183" s="76"/>
      <c r="W5183" s="76"/>
      <c r="X5183" s="76"/>
    </row>
    <row r="5184" spans="1:24">
      <c r="A5184" s="135"/>
      <c r="B5184" s="54"/>
      <c r="C5184" s="63"/>
      <c r="D5184" s="63"/>
      <c r="E5184" s="174"/>
      <c r="F5184" s="158"/>
      <c r="G5184" s="63"/>
      <c r="H5184" s="63"/>
      <c r="I5184" s="79"/>
      <c r="J5184" s="54"/>
      <c r="K5184" s="75" t="s">
        <v>1501</v>
      </c>
      <c r="L5184" s="76">
        <f t="shared" si="312"/>
        <v>0</v>
      </c>
      <c r="M5184" s="76"/>
      <c r="N5184" s="76"/>
      <c r="O5184" s="76"/>
      <c r="P5184" s="76"/>
      <c r="Q5184" s="76"/>
      <c r="R5184" s="76"/>
      <c r="S5184" s="76"/>
      <c r="T5184" s="76"/>
      <c r="U5184" s="76"/>
      <c r="V5184" s="76"/>
      <c r="W5184" s="76"/>
      <c r="X5184" s="76"/>
    </row>
    <row r="5185" spans="1:24">
      <c r="A5185" s="135"/>
      <c r="B5185" s="54"/>
      <c r="C5185" s="68"/>
      <c r="D5185" s="68"/>
      <c r="E5185" s="175"/>
      <c r="F5185" s="159"/>
      <c r="G5185" s="68"/>
      <c r="H5185" s="68"/>
      <c r="I5185" s="83"/>
      <c r="J5185" s="80"/>
      <c r="K5185" s="84" t="s">
        <v>1502</v>
      </c>
      <c r="L5185" s="76">
        <f t="shared" si="312"/>
        <v>2</v>
      </c>
      <c r="M5185" s="76"/>
      <c r="N5185" s="76"/>
      <c r="O5185" s="76">
        <v>2</v>
      </c>
      <c r="P5185" s="76"/>
      <c r="Q5185" s="76"/>
      <c r="R5185" s="76"/>
      <c r="S5185" s="76"/>
      <c r="T5185" s="76"/>
      <c r="U5185" s="76"/>
      <c r="V5185" s="76"/>
      <c r="W5185" s="76"/>
      <c r="X5185" s="76"/>
    </row>
    <row r="5186" spans="1:24">
      <c r="A5186" s="135"/>
      <c r="B5186" s="54"/>
      <c r="C5186" s="505" t="s">
        <v>33</v>
      </c>
      <c r="D5186" s="505" t="s">
        <v>7932</v>
      </c>
      <c r="E5186" s="164" t="s">
        <v>7933</v>
      </c>
      <c r="F5186" s="505" t="s">
        <v>7934</v>
      </c>
      <c r="G5186" s="505" t="s">
        <v>7935</v>
      </c>
      <c r="H5186" s="505" t="s">
        <v>7936</v>
      </c>
      <c r="I5186" s="74">
        <v>552</v>
      </c>
      <c r="J5186" s="46" t="s">
        <v>1508</v>
      </c>
      <c r="K5186" s="75" t="s">
        <v>1509</v>
      </c>
      <c r="L5186" s="76">
        <f t="shared" si="312"/>
        <v>0</v>
      </c>
      <c r="M5186" s="76"/>
      <c r="N5186" s="76"/>
      <c r="O5186" s="76"/>
      <c r="P5186" s="76"/>
      <c r="Q5186" s="76"/>
      <c r="R5186" s="76"/>
      <c r="S5186" s="76"/>
      <c r="T5186" s="76"/>
      <c r="U5186" s="76"/>
      <c r="V5186" s="76"/>
      <c r="W5186" s="76"/>
      <c r="X5186" s="76"/>
    </row>
    <row r="5187" spans="1:24">
      <c r="A5187" s="135"/>
      <c r="B5187" s="54"/>
      <c r="C5187" s="63"/>
      <c r="D5187" s="63"/>
      <c r="E5187" s="174"/>
      <c r="F5187" s="63"/>
      <c r="G5187" s="63"/>
      <c r="H5187" s="63"/>
      <c r="I5187" s="79"/>
      <c r="J5187" s="54"/>
      <c r="K5187" s="75" t="s">
        <v>1501</v>
      </c>
      <c r="L5187" s="76">
        <f t="shared" si="312"/>
        <v>0</v>
      </c>
      <c r="M5187" s="76"/>
      <c r="N5187" s="76"/>
      <c r="O5187" s="76"/>
      <c r="P5187" s="76"/>
      <c r="Q5187" s="76"/>
      <c r="R5187" s="76"/>
      <c r="S5187" s="76"/>
      <c r="T5187" s="76"/>
      <c r="U5187" s="76"/>
      <c r="V5187" s="76"/>
      <c r="W5187" s="76"/>
      <c r="X5187" s="76"/>
    </row>
    <row r="5188" spans="1:24">
      <c r="A5188" s="135"/>
      <c r="B5188" s="54"/>
      <c r="C5188" s="68"/>
      <c r="D5188" s="68"/>
      <c r="E5188" s="175"/>
      <c r="F5188" s="68"/>
      <c r="G5188" s="68"/>
      <c r="H5188" s="68"/>
      <c r="I5188" s="83"/>
      <c r="J5188" s="80"/>
      <c r="K5188" s="84" t="s">
        <v>1502</v>
      </c>
      <c r="L5188" s="76">
        <f t="shared" si="312"/>
        <v>2</v>
      </c>
      <c r="M5188" s="76"/>
      <c r="N5188" s="76"/>
      <c r="O5188" s="76">
        <v>2</v>
      </c>
      <c r="P5188" s="76"/>
      <c r="Q5188" s="76"/>
      <c r="R5188" s="76"/>
      <c r="S5188" s="76"/>
      <c r="T5188" s="76"/>
      <c r="U5188" s="76"/>
      <c r="V5188" s="76"/>
      <c r="W5188" s="76"/>
      <c r="X5188" s="76"/>
    </row>
    <row r="5189" spans="1:24">
      <c r="A5189" s="135"/>
      <c r="B5189" s="54"/>
      <c r="C5189" s="505" t="s">
        <v>33</v>
      </c>
      <c r="D5189" s="505" t="s">
        <v>7937</v>
      </c>
      <c r="E5189" s="164" t="s">
        <v>7938</v>
      </c>
      <c r="F5189" s="324" t="s">
        <v>7939</v>
      </c>
      <c r="G5189" s="505" t="s">
        <v>7940</v>
      </c>
      <c r="H5189" s="505" t="s">
        <v>7941</v>
      </c>
      <c r="I5189" s="74">
        <v>28</v>
      </c>
      <c r="J5189" s="46" t="s">
        <v>1508</v>
      </c>
      <c r="K5189" s="75" t="s">
        <v>1509</v>
      </c>
      <c r="L5189" s="76">
        <f t="shared" si="312"/>
        <v>0</v>
      </c>
      <c r="M5189" s="76"/>
      <c r="N5189" s="76"/>
      <c r="O5189" s="76"/>
      <c r="P5189" s="76"/>
      <c r="Q5189" s="76"/>
      <c r="R5189" s="76"/>
      <c r="S5189" s="76"/>
      <c r="T5189" s="76"/>
      <c r="U5189" s="76"/>
      <c r="V5189" s="76"/>
      <c r="W5189" s="76"/>
      <c r="X5189" s="76"/>
    </row>
    <row r="5190" spans="1:24">
      <c r="A5190" s="135"/>
      <c r="B5190" s="54"/>
      <c r="C5190" s="63"/>
      <c r="D5190" s="63"/>
      <c r="E5190" s="174"/>
      <c r="F5190" s="158"/>
      <c r="G5190" s="63"/>
      <c r="H5190" s="63"/>
      <c r="I5190" s="79"/>
      <c r="J5190" s="54"/>
      <c r="K5190" s="75" t="s">
        <v>1501</v>
      </c>
      <c r="L5190" s="76">
        <f t="shared" si="312"/>
        <v>0</v>
      </c>
      <c r="M5190" s="76"/>
      <c r="N5190" s="76"/>
      <c r="O5190" s="76"/>
      <c r="P5190" s="76"/>
      <c r="Q5190" s="76"/>
      <c r="R5190" s="76"/>
      <c r="S5190" s="76"/>
      <c r="T5190" s="76"/>
      <c r="U5190" s="76"/>
      <c r="V5190" s="76"/>
      <c r="W5190" s="76"/>
      <c r="X5190" s="76"/>
    </row>
    <row r="5191" spans="1:24">
      <c r="A5191" s="135"/>
      <c r="B5191" s="54"/>
      <c r="C5191" s="68"/>
      <c r="D5191" s="68"/>
      <c r="E5191" s="175"/>
      <c r="F5191" s="159"/>
      <c r="G5191" s="68"/>
      <c r="H5191" s="68"/>
      <c r="I5191" s="83"/>
      <c r="J5191" s="80"/>
      <c r="K5191" s="84" t="s">
        <v>1502</v>
      </c>
      <c r="L5191" s="76">
        <f t="shared" si="312"/>
        <v>7</v>
      </c>
      <c r="M5191" s="76"/>
      <c r="N5191" s="76"/>
      <c r="O5191" s="76">
        <v>4</v>
      </c>
      <c r="P5191" s="76"/>
      <c r="Q5191" s="76"/>
      <c r="R5191" s="76"/>
      <c r="S5191" s="76"/>
      <c r="T5191" s="76">
        <v>3</v>
      </c>
      <c r="U5191" s="76"/>
      <c r="V5191" s="76"/>
      <c r="W5191" s="76"/>
      <c r="X5191" s="76"/>
    </row>
    <row r="5192" spans="1:24">
      <c r="A5192" s="135"/>
      <c r="B5192" s="54"/>
      <c r="C5192" s="505" t="s">
        <v>33</v>
      </c>
      <c r="D5192" s="505" t="s">
        <v>7942</v>
      </c>
      <c r="E5192" s="164" t="s">
        <v>7943</v>
      </c>
      <c r="F5192" s="324" t="s">
        <v>7944</v>
      </c>
      <c r="G5192" s="506" t="s">
        <v>7945</v>
      </c>
      <c r="H5192" s="505"/>
      <c r="I5192" s="74">
        <v>0</v>
      </c>
      <c r="J5192" s="46" t="s">
        <v>1508</v>
      </c>
      <c r="K5192" s="75" t="s">
        <v>1509</v>
      </c>
      <c r="L5192" s="76">
        <f t="shared" si="312"/>
        <v>0</v>
      </c>
      <c r="M5192" s="76"/>
      <c r="N5192" s="76"/>
      <c r="O5192" s="76"/>
      <c r="P5192" s="76"/>
      <c r="Q5192" s="76"/>
      <c r="R5192" s="76"/>
      <c r="S5192" s="76"/>
      <c r="T5192" s="76"/>
      <c r="U5192" s="76"/>
      <c r="V5192" s="76"/>
      <c r="W5192" s="76"/>
      <c r="X5192" s="76"/>
    </row>
    <row r="5193" spans="1:24">
      <c r="A5193" s="135"/>
      <c r="B5193" s="54"/>
      <c r="C5193" s="63"/>
      <c r="D5193" s="63"/>
      <c r="E5193" s="174"/>
      <c r="F5193" s="158"/>
      <c r="G5193" s="507"/>
      <c r="H5193" s="63"/>
      <c r="I5193" s="79"/>
      <c r="J5193" s="54"/>
      <c r="K5193" s="75" t="s">
        <v>1501</v>
      </c>
      <c r="L5193" s="76">
        <f t="shared" si="312"/>
        <v>0</v>
      </c>
      <c r="M5193" s="76"/>
      <c r="N5193" s="76"/>
      <c r="O5193" s="76"/>
      <c r="P5193" s="76"/>
      <c r="Q5193" s="76"/>
      <c r="R5193" s="76"/>
      <c r="S5193" s="76"/>
      <c r="T5193" s="76"/>
      <c r="U5193" s="76"/>
      <c r="V5193" s="76"/>
      <c r="W5193" s="76"/>
      <c r="X5193" s="76"/>
    </row>
    <row r="5194" spans="1:24">
      <c r="A5194" s="135"/>
      <c r="B5194" s="54"/>
      <c r="C5194" s="68"/>
      <c r="D5194" s="68"/>
      <c r="E5194" s="175"/>
      <c r="F5194" s="159"/>
      <c r="G5194" s="508"/>
      <c r="H5194" s="68"/>
      <c r="I5194" s="83"/>
      <c r="J5194" s="80"/>
      <c r="K5194" s="84" t="s">
        <v>1502</v>
      </c>
      <c r="L5194" s="76">
        <f t="shared" si="312"/>
        <v>2</v>
      </c>
      <c r="M5194" s="76"/>
      <c r="N5194" s="76"/>
      <c r="O5194" s="76"/>
      <c r="P5194" s="76"/>
      <c r="Q5194" s="76"/>
      <c r="R5194" s="76"/>
      <c r="S5194" s="76"/>
      <c r="T5194" s="76">
        <v>1</v>
      </c>
      <c r="U5194" s="76"/>
      <c r="V5194" s="76"/>
      <c r="W5194" s="76">
        <v>1</v>
      </c>
      <c r="X5194" s="76"/>
    </row>
    <row r="5195" spans="1:24">
      <c r="A5195" s="135"/>
      <c r="B5195" s="54"/>
      <c r="C5195" s="505" t="s">
        <v>33</v>
      </c>
      <c r="D5195" s="505" t="s">
        <v>7946</v>
      </c>
      <c r="E5195" s="164" t="s">
        <v>7947</v>
      </c>
      <c r="F5195" s="324" t="s">
        <v>7948</v>
      </c>
      <c r="G5195" s="506" t="s">
        <v>7949</v>
      </c>
      <c r="H5195" s="505" t="s">
        <v>7950</v>
      </c>
      <c r="I5195" s="74">
        <v>0</v>
      </c>
      <c r="J5195" s="46" t="s">
        <v>1508</v>
      </c>
      <c r="K5195" s="75" t="s">
        <v>1509</v>
      </c>
      <c r="L5195" s="76">
        <f t="shared" si="312"/>
        <v>0</v>
      </c>
      <c r="M5195" s="76"/>
      <c r="N5195" s="76"/>
      <c r="O5195" s="76"/>
      <c r="P5195" s="76"/>
      <c r="Q5195" s="76"/>
      <c r="R5195" s="76"/>
      <c r="S5195" s="76"/>
      <c r="T5195" s="76"/>
      <c r="U5195" s="76"/>
      <c r="V5195" s="76"/>
      <c r="W5195" s="76"/>
      <c r="X5195" s="76"/>
    </row>
    <row r="5196" spans="1:24">
      <c r="A5196" s="135"/>
      <c r="B5196" s="54"/>
      <c r="C5196" s="63"/>
      <c r="D5196" s="63"/>
      <c r="E5196" s="174"/>
      <c r="F5196" s="158"/>
      <c r="G5196" s="507"/>
      <c r="H5196" s="63"/>
      <c r="I5196" s="79"/>
      <c r="J5196" s="54"/>
      <c r="K5196" s="75" t="s">
        <v>1501</v>
      </c>
      <c r="L5196" s="76">
        <f t="shared" si="312"/>
        <v>0</v>
      </c>
      <c r="M5196" s="76"/>
      <c r="N5196" s="76"/>
      <c r="O5196" s="76"/>
      <c r="P5196" s="76"/>
      <c r="Q5196" s="76"/>
      <c r="R5196" s="76"/>
      <c r="S5196" s="76"/>
      <c r="T5196" s="76"/>
      <c r="U5196" s="76"/>
      <c r="V5196" s="76"/>
      <c r="W5196" s="76"/>
      <c r="X5196" s="76"/>
    </row>
    <row r="5197" spans="1:24">
      <c r="A5197" s="135"/>
      <c r="B5197" s="54"/>
      <c r="C5197" s="68"/>
      <c r="D5197" s="68"/>
      <c r="E5197" s="175"/>
      <c r="F5197" s="159"/>
      <c r="G5197" s="508"/>
      <c r="H5197" s="68"/>
      <c r="I5197" s="83"/>
      <c r="J5197" s="80"/>
      <c r="K5197" s="84" t="s">
        <v>1502</v>
      </c>
      <c r="L5197" s="76">
        <f t="shared" si="312"/>
        <v>2</v>
      </c>
      <c r="M5197" s="76"/>
      <c r="N5197" s="76"/>
      <c r="O5197" s="76">
        <v>1</v>
      </c>
      <c r="P5197" s="76"/>
      <c r="Q5197" s="76"/>
      <c r="R5197" s="76"/>
      <c r="S5197" s="76"/>
      <c r="T5197" s="76"/>
      <c r="U5197" s="76"/>
      <c r="V5197" s="76"/>
      <c r="W5197" s="76">
        <v>1</v>
      </c>
      <c r="X5197" s="76"/>
    </row>
    <row r="5198" spans="1:24">
      <c r="A5198" s="135"/>
      <c r="B5198" s="54"/>
      <c r="C5198" s="505" t="s">
        <v>33</v>
      </c>
      <c r="D5198" s="505" t="s">
        <v>7951</v>
      </c>
      <c r="E5198" s="164" t="s">
        <v>7952</v>
      </c>
      <c r="F5198" s="324" t="s">
        <v>7953</v>
      </c>
      <c r="G5198" s="506" t="s">
        <v>7954</v>
      </c>
      <c r="H5198" s="505" t="s">
        <v>7955</v>
      </c>
      <c r="I5198" s="74">
        <v>0</v>
      </c>
      <c r="J5198" s="46" t="s">
        <v>1508</v>
      </c>
      <c r="K5198" s="75" t="s">
        <v>1509</v>
      </c>
      <c r="L5198" s="76">
        <f t="shared" si="312"/>
        <v>0</v>
      </c>
      <c r="M5198" s="76"/>
      <c r="N5198" s="76"/>
      <c r="O5198" s="76"/>
      <c r="P5198" s="76"/>
      <c r="Q5198" s="76"/>
      <c r="R5198" s="76"/>
      <c r="S5198" s="76"/>
      <c r="T5198" s="76"/>
      <c r="U5198" s="76"/>
      <c r="V5198" s="76"/>
      <c r="W5198" s="76"/>
      <c r="X5198" s="76"/>
    </row>
    <row r="5199" spans="1:24">
      <c r="A5199" s="135"/>
      <c r="B5199" s="54"/>
      <c r="C5199" s="63"/>
      <c r="D5199" s="63"/>
      <c r="E5199" s="174"/>
      <c r="F5199" s="158"/>
      <c r="G5199" s="507"/>
      <c r="H5199" s="63"/>
      <c r="I5199" s="79"/>
      <c r="J5199" s="54"/>
      <c r="K5199" s="75" t="s">
        <v>1501</v>
      </c>
      <c r="L5199" s="76">
        <f t="shared" si="312"/>
        <v>0</v>
      </c>
      <c r="M5199" s="76"/>
      <c r="N5199" s="76"/>
      <c r="O5199" s="76"/>
      <c r="P5199" s="76"/>
      <c r="Q5199" s="76"/>
      <c r="R5199" s="76"/>
      <c r="S5199" s="76"/>
      <c r="T5199" s="76"/>
      <c r="U5199" s="76"/>
      <c r="V5199" s="76"/>
      <c r="W5199" s="76"/>
      <c r="X5199" s="76"/>
    </row>
    <row r="5200" spans="1:24">
      <c r="A5200" s="135"/>
      <c r="B5200" s="54"/>
      <c r="C5200" s="68"/>
      <c r="D5200" s="68"/>
      <c r="E5200" s="175"/>
      <c r="F5200" s="159"/>
      <c r="G5200" s="508"/>
      <c r="H5200" s="68"/>
      <c r="I5200" s="83"/>
      <c r="J5200" s="80"/>
      <c r="K5200" s="84" t="s">
        <v>1502</v>
      </c>
      <c r="L5200" s="76">
        <f t="shared" si="312"/>
        <v>2</v>
      </c>
      <c r="M5200" s="76"/>
      <c r="N5200" s="76"/>
      <c r="O5200" s="76"/>
      <c r="P5200" s="76"/>
      <c r="Q5200" s="76"/>
      <c r="R5200" s="76"/>
      <c r="S5200" s="76"/>
      <c r="T5200" s="76"/>
      <c r="U5200" s="76"/>
      <c r="V5200" s="76"/>
      <c r="W5200" s="76">
        <v>2</v>
      </c>
      <c r="X5200" s="76"/>
    </row>
    <row r="5201" spans="1:24">
      <c r="A5201" s="135"/>
      <c r="B5201" s="54"/>
      <c r="C5201" s="505" t="s">
        <v>33</v>
      </c>
      <c r="D5201" s="505" t="s">
        <v>7956</v>
      </c>
      <c r="E5201" s="164" t="s">
        <v>7957</v>
      </c>
      <c r="F5201" s="324" t="s">
        <v>7958</v>
      </c>
      <c r="G5201" s="505" t="s">
        <v>7959</v>
      </c>
      <c r="H5201" s="505" t="s">
        <v>7960</v>
      </c>
      <c r="I5201" s="74">
        <v>0</v>
      </c>
      <c r="J5201" s="46" t="s">
        <v>1508</v>
      </c>
      <c r="K5201" s="75" t="s">
        <v>1509</v>
      </c>
      <c r="L5201" s="76">
        <f t="shared" si="312"/>
        <v>0</v>
      </c>
      <c r="M5201" s="76"/>
      <c r="N5201" s="76"/>
      <c r="O5201" s="76"/>
      <c r="P5201" s="76"/>
      <c r="Q5201" s="76"/>
      <c r="R5201" s="76"/>
      <c r="S5201" s="76"/>
      <c r="T5201" s="76"/>
      <c r="U5201" s="76"/>
      <c r="V5201" s="76"/>
      <c r="W5201" s="76"/>
      <c r="X5201" s="76"/>
    </row>
    <row r="5202" spans="1:24">
      <c r="A5202" s="135"/>
      <c r="B5202" s="54"/>
      <c r="C5202" s="63"/>
      <c r="D5202" s="63"/>
      <c r="E5202" s="174"/>
      <c r="F5202" s="158"/>
      <c r="G5202" s="63"/>
      <c r="H5202" s="63"/>
      <c r="I5202" s="79"/>
      <c r="J5202" s="54"/>
      <c r="K5202" s="75" t="s">
        <v>1501</v>
      </c>
      <c r="L5202" s="76">
        <f t="shared" si="312"/>
        <v>0</v>
      </c>
      <c r="M5202" s="76"/>
      <c r="N5202" s="76"/>
      <c r="O5202" s="76"/>
      <c r="P5202" s="76"/>
      <c r="Q5202" s="76"/>
      <c r="R5202" s="76"/>
      <c r="S5202" s="76"/>
      <c r="T5202" s="76"/>
      <c r="U5202" s="76"/>
      <c r="V5202" s="76"/>
      <c r="W5202" s="76"/>
      <c r="X5202" s="76"/>
    </row>
    <row r="5203" spans="1:24">
      <c r="A5203" s="135"/>
      <c r="B5203" s="54"/>
      <c r="C5203" s="68"/>
      <c r="D5203" s="68"/>
      <c r="E5203" s="175"/>
      <c r="F5203" s="159"/>
      <c r="G5203" s="68"/>
      <c r="H5203" s="68"/>
      <c r="I5203" s="83"/>
      <c r="J5203" s="80"/>
      <c r="K5203" s="84" t="s">
        <v>1502</v>
      </c>
      <c r="L5203" s="76">
        <f t="shared" si="312"/>
        <v>3</v>
      </c>
      <c r="M5203" s="76"/>
      <c r="N5203" s="76"/>
      <c r="O5203" s="76"/>
      <c r="P5203" s="76"/>
      <c r="Q5203" s="76"/>
      <c r="R5203" s="76"/>
      <c r="S5203" s="76"/>
      <c r="T5203" s="76">
        <v>3</v>
      </c>
      <c r="U5203" s="76"/>
      <c r="V5203" s="76"/>
      <c r="W5203" s="76"/>
      <c r="X5203" s="76"/>
    </row>
    <row r="5204" spans="1:24">
      <c r="A5204" s="135"/>
      <c r="B5204" s="54"/>
      <c r="C5204" s="505" t="s">
        <v>33</v>
      </c>
      <c r="D5204" s="505" t="s">
        <v>7961</v>
      </c>
      <c r="E5204" s="164" t="s">
        <v>7962</v>
      </c>
      <c r="F5204" s="324" t="s">
        <v>7963</v>
      </c>
      <c r="G5204" s="505" t="s">
        <v>7964</v>
      </c>
      <c r="H5204" s="505" t="s">
        <v>7965</v>
      </c>
      <c r="I5204" s="74">
        <v>4058</v>
      </c>
      <c r="J5204" s="46" t="s">
        <v>1508</v>
      </c>
      <c r="K5204" s="75" t="s">
        <v>1509</v>
      </c>
      <c r="L5204" s="76">
        <f t="shared" si="312"/>
        <v>0</v>
      </c>
      <c r="M5204" s="76"/>
      <c r="N5204" s="76"/>
      <c r="O5204" s="76"/>
      <c r="P5204" s="76"/>
      <c r="Q5204" s="76"/>
      <c r="R5204" s="76"/>
      <c r="S5204" s="76"/>
      <c r="T5204" s="76"/>
      <c r="U5204" s="76"/>
      <c r="V5204" s="76"/>
      <c r="W5204" s="76"/>
      <c r="X5204" s="76"/>
    </row>
    <row r="5205" spans="1:24">
      <c r="A5205" s="135"/>
      <c r="B5205" s="54"/>
      <c r="C5205" s="63"/>
      <c r="D5205" s="63"/>
      <c r="E5205" s="174"/>
      <c r="F5205" s="158"/>
      <c r="G5205" s="63"/>
      <c r="H5205" s="63"/>
      <c r="I5205" s="79"/>
      <c r="J5205" s="54"/>
      <c r="K5205" s="75" t="s">
        <v>1501</v>
      </c>
      <c r="L5205" s="76">
        <f t="shared" si="312"/>
        <v>0</v>
      </c>
      <c r="M5205" s="76"/>
      <c r="N5205" s="76"/>
      <c r="O5205" s="76"/>
      <c r="P5205" s="76"/>
      <c r="Q5205" s="76"/>
      <c r="R5205" s="76"/>
      <c r="S5205" s="76"/>
      <c r="T5205" s="76"/>
      <c r="U5205" s="76"/>
      <c r="V5205" s="76"/>
      <c r="W5205" s="76"/>
      <c r="X5205" s="76"/>
    </row>
    <row r="5206" spans="1:24">
      <c r="A5206" s="135"/>
      <c r="B5206" s="54"/>
      <c r="C5206" s="68"/>
      <c r="D5206" s="68"/>
      <c r="E5206" s="175"/>
      <c r="F5206" s="159"/>
      <c r="G5206" s="68"/>
      <c r="H5206" s="68"/>
      <c r="I5206" s="83"/>
      <c r="J5206" s="80"/>
      <c r="K5206" s="84" t="s">
        <v>1502</v>
      </c>
      <c r="L5206" s="76">
        <f t="shared" si="312"/>
        <v>2</v>
      </c>
      <c r="M5206" s="76"/>
      <c r="N5206" s="76"/>
      <c r="O5206" s="76"/>
      <c r="P5206" s="76"/>
      <c r="Q5206" s="76"/>
      <c r="R5206" s="76"/>
      <c r="S5206" s="76"/>
      <c r="T5206" s="76">
        <v>2</v>
      </c>
      <c r="U5206" s="76"/>
      <c r="V5206" s="76"/>
      <c r="W5206" s="76"/>
      <c r="X5206" s="76"/>
    </row>
    <row r="5207" spans="1:24">
      <c r="A5207" s="135"/>
      <c r="B5207" s="54"/>
      <c r="C5207" s="505" t="s">
        <v>33</v>
      </c>
      <c r="D5207" s="505" t="s">
        <v>7966</v>
      </c>
      <c r="E5207" s="164" t="s">
        <v>7967</v>
      </c>
      <c r="F5207" s="324" t="s">
        <v>7968</v>
      </c>
      <c r="G5207" s="505" t="s">
        <v>7969</v>
      </c>
      <c r="H5207" s="505" t="s">
        <v>7970</v>
      </c>
      <c r="I5207" s="74">
        <v>8347</v>
      </c>
      <c r="J5207" s="46" t="s">
        <v>1508</v>
      </c>
      <c r="K5207" s="75" t="s">
        <v>1509</v>
      </c>
      <c r="L5207" s="76">
        <f t="shared" si="312"/>
        <v>0</v>
      </c>
      <c r="M5207" s="76"/>
      <c r="N5207" s="76"/>
      <c r="O5207" s="76"/>
      <c r="P5207" s="76"/>
      <c r="Q5207" s="76"/>
      <c r="R5207" s="76"/>
      <c r="S5207" s="76"/>
      <c r="T5207" s="76"/>
      <c r="U5207" s="76"/>
      <c r="V5207" s="76"/>
      <c r="W5207" s="76"/>
      <c r="X5207" s="76"/>
    </row>
    <row r="5208" spans="1:24">
      <c r="A5208" s="135"/>
      <c r="B5208" s="54"/>
      <c r="C5208" s="63"/>
      <c r="D5208" s="63"/>
      <c r="E5208" s="174"/>
      <c r="F5208" s="158"/>
      <c r="G5208" s="63"/>
      <c r="H5208" s="63"/>
      <c r="I5208" s="79"/>
      <c r="J5208" s="54"/>
      <c r="K5208" s="75" t="s">
        <v>1501</v>
      </c>
      <c r="L5208" s="76">
        <f t="shared" si="312"/>
        <v>0</v>
      </c>
      <c r="M5208" s="76"/>
      <c r="N5208" s="76"/>
      <c r="O5208" s="76"/>
      <c r="P5208" s="76"/>
      <c r="Q5208" s="76"/>
      <c r="R5208" s="76"/>
      <c r="S5208" s="76"/>
      <c r="T5208" s="76"/>
      <c r="U5208" s="76"/>
      <c r="V5208" s="76"/>
      <c r="W5208" s="76"/>
      <c r="X5208" s="76"/>
    </row>
    <row r="5209" spans="1:24">
      <c r="A5209" s="135"/>
      <c r="B5209" s="54"/>
      <c r="C5209" s="68"/>
      <c r="D5209" s="68"/>
      <c r="E5209" s="175"/>
      <c r="F5209" s="159"/>
      <c r="G5209" s="68"/>
      <c r="H5209" s="68"/>
      <c r="I5209" s="83"/>
      <c r="J5209" s="80"/>
      <c r="K5209" s="84" t="s">
        <v>1502</v>
      </c>
      <c r="L5209" s="76">
        <f t="shared" si="312"/>
        <v>2</v>
      </c>
      <c r="M5209" s="76"/>
      <c r="N5209" s="76"/>
      <c r="O5209" s="76">
        <v>1</v>
      </c>
      <c r="P5209" s="76"/>
      <c r="Q5209" s="76"/>
      <c r="R5209" s="76"/>
      <c r="S5209" s="76"/>
      <c r="T5209" s="76">
        <v>1</v>
      </c>
      <c r="U5209" s="76"/>
      <c r="V5209" s="76"/>
      <c r="W5209" s="76"/>
      <c r="X5209" s="76"/>
    </row>
    <row r="5210" spans="1:24">
      <c r="A5210" s="135"/>
      <c r="B5210" s="54"/>
      <c r="C5210" s="505" t="s">
        <v>33</v>
      </c>
      <c r="D5210" s="505" t="s">
        <v>7971</v>
      </c>
      <c r="E5210" s="164" t="s">
        <v>7972</v>
      </c>
      <c r="F5210" s="324" t="s">
        <v>7973</v>
      </c>
      <c r="G5210" s="505" t="s">
        <v>7974</v>
      </c>
      <c r="H5210" s="505" t="s">
        <v>7975</v>
      </c>
      <c r="I5210" s="74">
        <v>3269</v>
      </c>
      <c r="J5210" s="46" t="s">
        <v>1508</v>
      </c>
      <c r="K5210" s="75" t="s">
        <v>1509</v>
      </c>
      <c r="L5210" s="76">
        <f t="shared" si="312"/>
        <v>0</v>
      </c>
      <c r="M5210" s="76"/>
      <c r="N5210" s="76"/>
      <c r="O5210" s="76"/>
      <c r="P5210" s="76"/>
      <c r="Q5210" s="76"/>
      <c r="R5210" s="76"/>
      <c r="S5210" s="76"/>
      <c r="T5210" s="76"/>
      <c r="U5210" s="76"/>
      <c r="V5210" s="76"/>
      <c r="W5210" s="76"/>
      <c r="X5210" s="76"/>
    </row>
    <row r="5211" spans="1:24">
      <c r="A5211" s="135"/>
      <c r="B5211" s="54"/>
      <c r="C5211" s="63"/>
      <c r="D5211" s="63"/>
      <c r="E5211" s="174"/>
      <c r="F5211" s="158"/>
      <c r="G5211" s="63"/>
      <c r="H5211" s="63"/>
      <c r="I5211" s="79"/>
      <c r="J5211" s="54"/>
      <c r="K5211" s="75" t="s">
        <v>1501</v>
      </c>
      <c r="L5211" s="76">
        <f t="shared" si="312"/>
        <v>0</v>
      </c>
      <c r="M5211" s="76"/>
      <c r="N5211" s="76"/>
      <c r="O5211" s="76"/>
      <c r="P5211" s="76"/>
      <c r="Q5211" s="76"/>
      <c r="R5211" s="76"/>
      <c r="S5211" s="76"/>
      <c r="T5211" s="76"/>
      <c r="U5211" s="76"/>
      <c r="V5211" s="76"/>
      <c r="W5211" s="76"/>
      <c r="X5211" s="76"/>
    </row>
    <row r="5212" spans="1:24">
      <c r="A5212" s="135"/>
      <c r="B5212" s="54"/>
      <c r="C5212" s="68"/>
      <c r="D5212" s="68"/>
      <c r="E5212" s="175"/>
      <c r="F5212" s="159"/>
      <c r="G5212" s="68"/>
      <c r="H5212" s="68"/>
      <c r="I5212" s="83"/>
      <c r="J5212" s="80"/>
      <c r="K5212" s="84" t="s">
        <v>1502</v>
      </c>
      <c r="L5212" s="76">
        <f t="shared" si="312"/>
        <v>8</v>
      </c>
      <c r="M5212" s="76"/>
      <c r="N5212" s="76"/>
      <c r="O5212" s="76">
        <v>4</v>
      </c>
      <c r="P5212" s="76"/>
      <c r="Q5212" s="76"/>
      <c r="R5212" s="76"/>
      <c r="S5212" s="76"/>
      <c r="T5212" s="76">
        <v>4</v>
      </c>
      <c r="U5212" s="76"/>
      <c r="V5212" s="76"/>
      <c r="W5212" s="76"/>
      <c r="X5212" s="76"/>
    </row>
    <row r="5213" spans="1:24">
      <c r="A5213" s="135"/>
      <c r="B5213" s="54"/>
      <c r="C5213" s="505" t="s">
        <v>33</v>
      </c>
      <c r="D5213" s="505" t="s">
        <v>7976</v>
      </c>
      <c r="E5213" s="164" t="s">
        <v>7977</v>
      </c>
      <c r="F5213" s="324" t="s">
        <v>7978</v>
      </c>
      <c r="G5213" s="505" t="s">
        <v>7979</v>
      </c>
      <c r="H5213" s="505" t="s">
        <v>7980</v>
      </c>
      <c r="I5213" s="74">
        <v>52113</v>
      </c>
      <c r="J5213" s="46" t="s">
        <v>1508</v>
      </c>
      <c r="K5213" s="75" t="s">
        <v>1509</v>
      </c>
      <c r="L5213" s="76">
        <f t="shared" si="312"/>
        <v>0</v>
      </c>
      <c r="M5213" s="76"/>
      <c r="N5213" s="76"/>
      <c r="O5213" s="76"/>
      <c r="P5213" s="76"/>
      <c r="Q5213" s="76"/>
      <c r="R5213" s="76"/>
      <c r="S5213" s="76"/>
      <c r="T5213" s="76"/>
      <c r="U5213" s="76"/>
      <c r="V5213" s="76"/>
      <c r="W5213" s="76"/>
      <c r="X5213" s="76"/>
    </row>
    <row r="5214" spans="1:24">
      <c r="A5214" s="135"/>
      <c r="B5214" s="54"/>
      <c r="C5214" s="63"/>
      <c r="D5214" s="63"/>
      <c r="E5214" s="174"/>
      <c r="F5214" s="158"/>
      <c r="G5214" s="63"/>
      <c r="H5214" s="63"/>
      <c r="I5214" s="79"/>
      <c r="J5214" s="54"/>
      <c r="K5214" s="75" t="s">
        <v>1501</v>
      </c>
      <c r="L5214" s="76">
        <f t="shared" si="312"/>
        <v>0</v>
      </c>
      <c r="M5214" s="76"/>
      <c r="N5214" s="76"/>
      <c r="O5214" s="76"/>
      <c r="P5214" s="76"/>
      <c r="Q5214" s="76"/>
      <c r="R5214" s="76"/>
      <c r="S5214" s="76"/>
      <c r="T5214" s="76"/>
      <c r="U5214" s="76"/>
      <c r="V5214" s="76"/>
      <c r="W5214" s="76"/>
      <c r="X5214" s="76"/>
    </row>
    <row r="5215" spans="1:24">
      <c r="A5215" s="135"/>
      <c r="B5215" s="54"/>
      <c r="C5215" s="68"/>
      <c r="D5215" s="68"/>
      <c r="E5215" s="175"/>
      <c r="F5215" s="159"/>
      <c r="G5215" s="68"/>
      <c r="H5215" s="68"/>
      <c r="I5215" s="83"/>
      <c r="J5215" s="80"/>
      <c r="K5215" s="84" t="s">
        <v>1502</v>
      </c>
      <c r="L5215" s="76">
        <f t="shared" si="312"/>
        <v>4</v>
      </c>
      <c r="M5215" s="76"/>
      <c r="N5215" s="76"/>
      <c r="O5215" s="76"/>
      <c r="P5215" s="76"/>
      <c r="Q5215" s="76"/>
      <c r="R5215" s="76"/>
      <c r="S5215" s="76"/>
      <c r="T5215" s="76">
        <v>3</v>
      </c>
      <c r="U5215" s="76"/>
      <c r="V5215" s="76"/>
      <c r="W5215" s="76">
        <v>1</v>
      </c>
      <c r="X5215" s="76"/>
    </row>
    <row r="5216" spans="1:24">
      <c r="A5216" s="135"/>
      <c r="B5216" s="54"/>
      <c r="C5216" s="505" t="s">
        <v>33</v>
      </c>
      <c r="D5216" s="505" t="s">
        <v>7981</v>
      </c>
      <c r="E5216" s="164" t="s">
        <v>7982</v>
      </c>
      <c r="F5216" s="324" t="s">
        <v>7983</v>
      </c>
      <c r="G5216" s="506" t="s">
        <v>7984</v>
      </c>
      <c r="H5216" s="505" t="s">
        <v>7985</v>
      </c>
      <c r="I5216" s="74">
        <v>1255</v>
      </c>
      <c r="J5216" s="46" t="s">
        <v>1508</v>
      </c>
      <c r="K5216" s="75" t="s">
        <v>1509</v>
      </c>
      <c r="L5216" s="76">
        <f t="shared" si="312"/>
        <v>0</v>
      </c>
      <c r="M5216" s="76"/>
      <c r="N5216" s="76"/>
      <c r="O5216" s="76"/>
      <c r="P5216" s="76"/>
      <c r="Q5216" s="76"/>
      <c r="R5216" s="76"/>
      <c r="S5216" s="76"/>
      <c r="T5216" s="76"/>
      <c r="U5216" s="76"/>
      <c r="V5216" s="76"/>
      <c r="W5216" s="76"/>
      <c r="X5216" s="76"/>
    </row>
    <row r="5217" spans="1:24">
      <c r="A5217" s="135"/>
      <c r="B5217" s="54"/>
      <c r="C5217" s="63"/>
      <c r="D5217" s="63"/>
      <c r="E5217" s="174"/>
      <c r="F5217" s="158"/>
      <c r="G5217" s="507"/>
      <c r="H5217" s="63"/>
      <c r="I5217" s="79"/>
      <c r="J5217" s="54"/>
      <c r="K5217" s="75" t="s">
        <v>1501</v>
      </c>
      <c r="L5217" s="76">
        <f t="shared" si="312"/>
        <v>0</v>
      </c>
      <c r="M5217" s="76"/>
      <c r="N5217" s="76"/>
      <c r="O5217" s="76"/>
      <c r="P5217" s="76"/>
      <c r="Q5217" s="76"/>
      <c r="R5217" s="76"/>
      <c r="S5217" s="76"/>
      <c r="T5217" s="76"/>
      <c r="U5217" s="76"/>
      <c r="V5217" s="76"/>
      <c r="W5217" s="76"/>
      <c r="X5217" s="76"/>
    </row>
    <row r="5218" spans="1:24">
      <c r="A5218" s="135"/>
      <c r="B5218" s="54"/>
      <c r="C5218" s="68"/>
      <c r="D5218" s="68"/>
      <c r="E5218" s="175"/>
      <c r="F5218" s="159"/>
      <c r="G5218" s="508"/>
      <c r="H5218" s="68"/>
      <c r="I5218" s="83"/>
      <c r="J5218" s="80"/>
      <c r="K5218" s="84" t="s">
        <v>1502</v>
      </c>
      <c r="L5218" s="76">
        <f t="shared" si="312"/>
        <v>4</v>
      </c>
      <c r="M5218" s="76"/>
      <c r="N5218" s="76"/>
      <c r="O5218" s="76">
        <v>2</v>
      </c>
      <c r="P5218" s="76"/>
      <c r="Q5218" s="76"/>
      <c r="R5218" s="76"/>
      <c r="S5218" s="76"/>
      <c r="T5218" s="76">
        <v>2</v>
      </c>
      <c r="U5218" s="76"/>
      <c r="V5218" s="76"/>
      <c r="W5218" s="76"/>
      <c r="X5218" s="76"/>
    </row>
    <row r="5219" spans="1:24">
      <c r="A5219" s="135"/>
      <c r="B5219" s="54"/>
      <c r="C5219" s="505" t="s">
        <v>33</v>
      </c>
      <c r="D5219" s="505" t="s">
        <v>7986</v>
      </c>
      <c r="E5219" s="164" t="s">
        <v>7987</v>
      </c>
      <c r="F5219" s="324" t="s">
        <v>7988</v>
      </c>
      <c r="G5219" s="505" t="s">
        <v>7989</v>
      </c>
      <c r="H5219" s="505" t="s">
        <v>7990</v>
      </c>
      <c r="I5219" s="74">
        <v>9999</v>
      </c>
      <c r="J5219" s="46" t="s">
        <v>1508</v>
      </c>
      <c r="K5219" s="75" t="s">
        <v>1509</v>
      </c>
      <c r="L5219" s="76">
        <f t="shared" si="312"/>
        <v>0</v>
      </c>
      <c r="M5219" s="76"/>
      <c r="N5219" s="76"/>
      <c r="O5219" s="76"/>
      <c r="P5219" s="76"/>
      <c r="Q5219" s="76"/>
      <c r="R5219" s="76"/>
      <c r="S5219" s="76"/>
      <c r="T5219" s="76"/>
      <c r="U5219" s="76"/>
      <c r="V5219" s="76"/>
      <c r="W5219" s="76"/>
      <c r="X5219" s="76"/>
    </row>
    <row r="5220" spans="1:24">
      <c r="A5220" s="135"/>
      <c r="B5220" s="54"/>
      <c r="C5220" s="63"/>
      <c r="D5220" s="63"/>
      <c r="E5220" s="174"/>
      <c r="F5220" s="158"/>
      <c r="G5220" s="63"/>
      <c r="H5220" s="63"/>
      <c r="I5220" s="79"/>
      <c r="J5220" s="54"/>
      <c r="K5220" s="75" t="s">
        <v>1501</v>
      </c>
      <c r="L5220" s="76">
        <f t="shared" si="312"/>
        <v>0</v>
      </c>
      <c r="M5220" s="76"/>
      <c r="N5220" s="76"/>
      <c r="O5220" s="76"/>
      <c r="P5220" s="76"/>
      <c r="Q5220" s="76"/>
      <c r="R5220" s="76"/>
      <c r="S5220" s="76"/>
      <c r="T5220" s="76"/>
      <c r="U5220" s="76"/>
      <c r="V5220" s="76"/>
      <c r="W5220" s="76"/>
      <c r="X5220" s="76"/>
    </row>
    <row r="5221" spans="1:24">
      <c r="A5221" s="135"/>
      <c r="B5221" s="54"/>
      <c r="C5221" s="68"/>
      <c r="D5221" s="68"/>
      <c r="E5221" s="175"/>
      <c r="F5221" s="159"/>
      <c r="G5221" s="68"/>
      <c r="H5221" s="68"/>
      <c r="I5221" s="83"/>
      <c r="J5221" s="80"/>
      <c r="K5221" s="84" t="s">
        <v>1502</v>
      </c>
      <c r="L5221" s="76">
        <f t="shared" si="312"/>
        <v>4</v>
      </c>
      <c r="M5221" s="76"/>
      <c r="N5221" s="76"/>
      <c r="O5221" s="76">
        <v>2</v>
      </c>
      <c r="P5221" s="76"/>
      <c r="Q5221" s="76"/>
      <c r="R5221" s="76"/>
      <c r="S5221" s="76"/>
      <c r="T5221" s="76">
        <v>2</v>
      </c>
      <c r="U5221" s="76"/>
      <c r="V5221" s="76"/>
      <c r="W5221" s="76"/>
      <c r="X5221" s="76"/>
    </row>
    <row r="5222" spans="1:24">
      <c r="A5222" s="135"/>
      <c r="B5222" s="54"/>
      <c r="C5222" s="505" t="s">
        <v>33</v>
      </c>
      <c r="D5222" s="505" t="s">
        <v>7991</v>
      </c>
      <c r="E5222" s="164" t="s">
        <v>7992</v>
      </c>
      <c r="F5222" s="324" t="s">
        <v>7993</v>
      </c>
      <c r="G5222" s="505" t="s">
        <v>7994</v>
      </c>
      <c r="H5222" s="505" t="s">
        <v>7995</v>
      </c>
      <c r="I5222" s="74">
        <v>458</v>
      </c>
      <c r="J5222" s="46" t="s">
        <v>1508</v>
      </c>
      <c r="K5222" s="75" t="s">
        <v>1509</v>
      </c>
      <c r="L5222" s="76">
        <f t="shared" si="312"/>
        <v>0</v>
      </c>
      <c r="M5222" s="76"/>
      <c r="N5222" s="76"/>
      <c r="O5222" s="76"/>
      <c r="P5222" s="76"/>
      <c r="Q5222" s="76"/>
      <c r="R5222" s="76"/>
      <c r="S5222" s="76"/>
      <c r="T5222" s="76"/>
      <c r="U5222" s="76"/>
      <c r="V5222" s="76"/>
      <c r="W5222" s="76"/>
      <c r="X5222" s="76"/>
    </row>
    <row r="5223" spans="1:24">
      <c r="A5223" s="135"/>
      <c r="B5223" s="54"/>
      <c r="C5223" s="63"/>
      <c r="D5223" s="63"/>
      <c r="E5223" s="174"/>
      <c r="F5223" s="158"/>
      <c r="G5223" s="63"/>
      <c r="H5223" s="63"/>
      <c r="I5223" s="79"/>
      <c r="J5223" s="54"/>
      <c r="K5223" s="75" t="s">
        <v>1501</v>
      </c>
      <c r="L5223" s="76">
        <f t="shared" si="312"/>
        <v>0</v>
      </c>
      <c r="M5223" s="76"/>
      <c r="N5223" s="76"/>
      <c r="O5223" s="76"/>
      <c r="P5223" s="76"/>
      <c r="Q5223" s="76"/>
      <c r="R5223" s="76"/>
      <c r="S5223" s="76"/>
      <c r="T5223" s="76"/>
      <c r="U5223" s="76"/>
      <c r="V5223" s="76"/>
      <c r="W5223" s="76"/>
      <c r="X5223" s="76"/>
    </row>
    <row r="5224" spans="1:24">
      <c r="A5224" s="135"/>
      <c r="B5224" s="54"/>
      <c r="C5224" s="68"/>
      <c r="D5224" s="68"/>
      <c r="E5224" s="175"/>
      <c r="F5224" s="159"/>
      <c r="G5224" s="68"/>
      <c r="H5224" s="68"/>
      <c r="I5224" s="83"/>
      <c r="J5224" s="80"/>
      <c r="K5224" s="84" t="s">
        <v>1502</v>
      </c>
      <c r="L5224" s="76">
        <f t="shared" si="312"/>
        <v>2</v>
      </c>
      <c r="M5224" s="76"/>
      <c r="N5224" s="76"/>
      <c r="O5224" s="76">
        <v>1</v>
      </c>
      <c r="P5224" s="76"/>
      <c r="Q5224" s="76"/>
      <c r="R5224" s="76"/>
      <c r="S5224" s="76"/>
      <c r="T5224" s="76">
        <v>1</v>
      </c>
      <c r="U5224" s="76"/>
      <c r="V5224" s="76"/>
      <c r="W5224" s="76"/>
      <c r="X5224" s="76"/>
    </row>
    <row r="5225" spans="1:24">
      <c r="A5225" s="135"/>
      <c r="B5225" s="54"/>
      <c r="C5225" s="505" t="s">
        <v>33</v>
      </c>
      <c r="D5225" s="505" t="s">
        <v>7996</v>
      </c>
      <c r="E5225" s="164" t="s">
        <v>7997</v>
      </c>
      <c r="F5225" s="324" t="s">
        <v>7998</v>
      </c>
      <c r="G5225" s="506" t="s">
        <v>7999</v>
      </c>
      <c r="H5225" s="505" t="s">
        <v>8000</v>
      </c>
      <c r="I5225" s="74">
        <v>0</v>
      </c>
      <c r="J5225" s="46" t="s">
        <v>1508</v>
      </c>
      <c r="K5225" s="75" t="s">
        <v>1509</v>
      </c>
      <c r="L5225" s="76">
        <f t="shared" si="312"/>
        <v>0</v>
      </c>
      <c r="M5225" s="76"/>
      <c r="N5225" s="76"/>
      <c r="O5225" s="76"/>
      <c r="P5225" s="76"/>
      <c r="Q5225" s="76"/>
      <c r="R5225" s="76"/>
      <c r="S5225" s="76"/>
      <c r="T5225" s="76"/>
      <c r="U5225" s="76"/>
      <c r="V5225" s="76"/>
      <c r="W5225" s="76"/>
      <c r="X5225" s="76"/>
    </row>
    <row r="5226" spans="1:24">
      <c r="A5226" s="135"/>
      <c r="B5226" s="54"/>
      <c r="C5226" s="63"/>
      <c r="D5226" s="63"/>
      <c r="E5226" s="174"/>
      <c r="F5226" s="158"/>
      <c r="G5226" s="507"/>
      <c r="H5226" s="63"/>
      <c r="I5226" s="79"/>
      <c r="J5226" s="54"/>
      <c r="K5226" s="75" t="s">
        <v>1501</v>
      </c>
      <c r="L5226" s="76">
        <f t="shared" si="312"/>
        <v>0</v>
      </c>
      <c r="M5226" s="76"/>
      <c r="N5226" s="76"/>
      <c r="O5226" s="76"/>
      <c r="P5226" s="76"/>
      <c r="Q5226" s="76"/>
      <c r="R5226" s="76"/>
      <c r="S5226" s="76"/>
      <c r="T5226" s="76"/>
      <c r="U5226" s="76"/>
      <c r="V5226" s="76"/>
      <c r="W5226" s="76"/>
      <c r="X5226" s="76"/>
    </row>
    <row r="5227" spans="1:24">
      <c r="A5227" s="135"/>
      <c r="B5227" s="54"/>
      <c r="C5227" s="68"/>
      <c r="D5227" s="68"/>
      <c r="E5227" s="175"/>
      <c r="F5227" s="159"/>
      <c r="G5227" s="508"/>
      <c r="H5227" s="68"/>
      <c r="I5227" s="83"/>
      <c r="J5227" s="80"/>
      <c r="K5227" s="84" t="s">
        <v>1502</v>
      </c>
      <c r="L5227" s="76">
        <f t="shared" si="312"/>
        <v>2</v>
      </c>
      <c r="M5227" s="76"/>
      <c r="N5227" s="76"/>
      <c r="O5227" s="76">
        <v>2</v>
      </c>
      <c r="P5227" s="76"/>
      <c r="Q5227" s="76"/>
      <c r="R5227" s="76"/>
      <c r="S5227" s="76"/>
      <c r="T5227" s="76"/>
      <c r="U5227" s="76"/>
      <c r="V5227" s="76"/>
      <c r="W5227" s="76"/>
      <c r="X5227" s="76"/>
    </row>
    <row r="5228" spans="1:24">
      <c r="A5228" s="135"/>
      <c r="B5228" s="54"/>
      <c r="C5228" s="505" t="s">
        <v>35</v>
      </c>
      <c r="D5228" s="505" t="s">
        <v>8001</v>
      </c>
      <c r="E5228" s="164" t="s">
        <v>8002</v>
      </c>
      <c r="F5228" s="505" t="s">
        <v>8003</v>
      </c>
      <c r="G5228" s="505" t="s">
        <v>8004</v>
      </c>
      <c r="H5228" s="505" t="s">
        <v>8005</v>
      </c>
      <c r="I5228" s="74">
        <v>11964</v>
      </c>
      <c r="J5228" s="46" t="s">
        <v>1508</v>
      </c>
      <c r="K5228" s="75" t="s">
        <v>1509</v>
      </c>
      <c r="L5228" s="76">
        <f t="shared" si="312"/>
        <v>2</v>
      </c>
      <c r="M5228" s="76"/>
      <c r="N5228" s="76">
        <v>1</v>
      </c>
      <c r="O5228" s="76"/>
      <c r="P5228" s="76"/>
      <c r="Q5228" s="76"/>
      <c r="R5228" s="76"/>
      <c r="S5228" s="76"/>
      <c r="T5228" s="76">
        <v>1</v>
      </c>
      <c r="U5228" s="76"/>
      <c r="V5228" s="76"/>
      <c r="W5228" s="76"/>
      <c r="X5228" s="76"/>
    </row>
    <row r="5229" spans="1:24">
      <c r="A5229" s="135"/>
      <c r="B5229" s="54"/>
      <c r="C5229" s="63"/>
      <c r="D5229" s="63"/>
      <c r="E5229" s="174"/>
      <c r="F5229" s="63"/>
      <c r="G5229" s="63"/>
      <c r="H5229" s="63"/>
      <c r="I5229" s="79"/>
      <c r="J5229" s="54"/>
      <c r="K5229" s="75" t="s">
        <v>1501</v>
      </c>
      <c r="L5229" s="76">
        <f t="shared" si="312"/>
        <v>0</v>
      </c>
      <c r="M5229" s="76"/>
      <c r="N5229" s="76"/>
      <c r="O5229" s="76"/>
      <c r="P5229" s="76"/>
      <c r="Q5229" s="76"/>
      <c r="R5229" s="76"/>
      <c r="S5229" s="76"/>
      <c r="T5229" s="76"/>
      <c r="U5229" s="76"/>
      <c r="V5229" s="76"/>
      <c r="W5229" s="76"/>
      <c r="X5229" s="76"/>
    </row>
    <row r="5230" spans="1:24">
      <c r="A5230" s="135"/>
      <c r="B5230" s="54"/>
      <c r="C5230" s="68"/>
      <c r="D5230" s="68"/>
      <c r="E5230" s="175"/>
      <c r="F5230" s="68"/>
      <c r="G5230" s="68"/>
      <c r="H5230" s="68"/>
      <c r="I5230" s="83"/>
      <c r="J5230" s="80"/>
      <c r="K5230" s="84" t="s">
        <v>1502</v>
      </c>
      <c r="L5230" s="76">
        <f t="shared" si="312"/>
        <v>0</v>
      </c>
      <c r="M5230" s="76"/>
      <c r="N5230" s="76"/>
      <c r="O5230" s="76"/>
      <c r="P5230" s="76"/>
      <c r="Q5230" s="76"/>
      <c r="R5230" s="76"/>
      <c r="S5230" s="76"/>
      <c r="T5230" s="76"/>
      <c r="U5230" s="76"/>
      <c r="V5230" s="76"/>
      <c r="W5230" s="76"/>
      <c r="X5230" s="76"/>
    </row>
    <row r="5231" spans="1:24">
      <c r="A5231" s="135"/>
      <c r="B5231" s="54"/>
      <c r="C5231" s="505" t="s">
        <v>33</v>
      </c>
      <c r="D5231" s="505" t="s">
        <v>4058</v>
      </c>
      <c r="E5231" s="164" t="s">
        <v>8006</v>
      </c>
      <c r="F5231" s="324" t="s">
        <v>8007</v>
      </c>
      <c r="G5231" s="505" t="s">
        <v>8008</v>
      </c>
      <c r="H5231" s="505" t="s">
        <v>8009</v>
      </c>
      <c r="I5231" s="74">
        <v>0</v>
      </c>
      <c r="J5231" s="46" t="s">
        <v>1508</v>
      </c>
      <c r="K5231" s="75" t="s">
        <v>1509</v>
      </c>
      <c r="L5231" s="76">
        <f t="shared" si="312"/>
        <v>0</v>
      </c>
      <c r="M5231" s="76"/>
      <c r="N5231" s="76"/>
      <c r="O5231" s="76"/>
      <c r="P5231" s="76"/>
      <c r="Q5231" s="76"/>
      <c r="R5231" s="76"/>
      <c r="S5231" s="76"/>
      <c r="T5231" s="76"/>
      <c r="U5231" s="76"/>
      <c r="V5231" s="76"/>
      <c r="W5231" s="76"/>
      <c r="X5231" s="76"/>
    </row>
    <row r="5232" spans="1:24">
      <c r="A5232" s="135"/>
      <c r="B5232" s="54"/>
      <c r="C5232" s="63"/>
      <c r="D5232" s="63"/>
      <c r="E5232" s="174"/>
      <c r="F5232" s="158"/>
      <c r="G5232" s="63"/>
      <c r="H5232" s="63"/>
      <c r="I5232" s="79"/>
      <c r="J5232" s="54"/>
      <c r="K5232" s="75" t="s">
        <v>1501</v>
      </c>
      <c r="L5232" s="76">
        <f t="shared" si="312"/>
        <v>0</v>
      </c>
      <c r="M5232" s="76"/>
      <c r="N5232" s="76"/>
      <c r="O5232" s="76"/>
      <c r="P5232" s="76"/>
      <c r="Q5232" s="76"/>
      <c r="R5232" s="76"/>
      <c r="S5232" s="76"/>
      <c r="T5232" s="76"/>
      <c r="U5232" s="76"/>
      <c r="V5232" s="76"/>
      <c r="W5232" s="76"/>
      <c r="X5232" s="76"/>
    </row>
    <row r="5233" spans="1:24">
      <c r="A5233" s="135"/>
      <c r="B5233" s="54"/>
      <c r="C5233" s="68"/>
      <c r="D5233" s="68"/>
      <c r="E5233" s="175"/>
      <c r="F5233" s="159"/>
      <c r="G5233" s="68"/>
      <c r="H5233" s="68"/>
      <c r="I5233" s="83"/>
      <c r="J5233" s="80"/>
      <c r="K5233" s="84" t="s">
        <v>1502</v>
      </c>
      <c r="L5233" s="76">
        <f t="shared" si="312"/>
        <v>2</v>
      </c>
      <c r="M5233" s="76"/>
      <c r="N5233" s="76"/>
      <c r="O5233" s="76">
        <v>2</v>
      </c>
      <c r="P5233" s="76"/>
      <c r="Q5233" s="76"/>
      <c r="R5233" s="76"/>
      <c r="S5233" s="76"/>
      <c r="T5233" s="76"/>
      <c r="U5233" s="76"/>
      <c r="V5233" s="76"/>
      <c r="W5233" s="76"/>
      <c r="X5233" s="76"/>
    </row>
    <row r="5234" spans="1:24">
      <c r="A5234" s="135"/>
      <c r="B5234" s="54"/>
      <c r="C5234" s="505" t="s">
        <v>33</v>
      </c>
      <c r="D5234" s="505" t="s">
        <v>8010</v>
      </c>
      <c r="E5234" s="164" t="s">
        <v>8011</v>
      </c>
      <c r="F5234" s="324" t="s">
        <v>8012</v>
      </c>
      <c r="G5234" s="505" t="s">
        <v>8013</v>
      </c>
      <c r="H5234" s="505" t="s">
        <v>8014</v>
      </c>
      <c r="I5234" s="74">
        <v>17940</v>
      </c>
      <c r="J5234" s="46" t="s">
        <v>1508</v>
      </c>
      <c r="K5234" s="75" t="s">
        <v>1509</v>
      </c>
      <c r="L5234" s="76">
        <f t="shared" si="312"/>
        <v>0</v>
      </c>
      <c r="M5234" s="76"/>
      <c r="N5234" s="76"/>
      <c r="O5234" s="76"/>
      <c r="P5234" s="76"/>
      <c r="Q5234" s="76"/>
      <c r="R5234" s="76"/>
      <c r="S5234" s="76"/>
      <c r="T5234" s="76"/>
      <c r="U5234" s="76"/>
      <c r="V5234" s="76"/>
      <c r="W5234" s="76"/>
      <c r="X5234" s="76"/>
    </row>
    <row r="5235" spans="1:24">
      <c r="A5235" s="135"/>
      <c r="B5235" s="54"/>
      <c r="C5235" s="63"/>
      <c r="D5235" s="63"/>
      <c r="E5235" s="174"/>
      <c r="F5235" s="158"/>
      <c r="G5235" s="63"/>
      <c r="H5235" s="63"/>
      <c r="I5235" s="79"/>
      <c r="J5235" s="54"/>
      <c r="K5235" s="75" t="s">
        <v>1501</v>
      </c>
      <c r="L5235" s="76">
        <f t="shared" si="312"/>
        <v>0</v>
      </c>
      <c r="M5235" s="76"/>
      <c r="N5235" s="76"/>
      <c r="O5235" s="76"/>
      <c r="P5235" s="76"/>
      <c r="Q5235" s="76"/>
      <c r="R5235" s="76"/>
      <c r="S5235" s="76"/>
      <c r="T5235" s="76"/>
      <c r="U5235" s="76"/>
      <c r="V5235" s="76"/>
      <c r="W5235" s="76"/>
      <c r="X5235" s="76"/>
    </row>
    <row r="5236" spans="1:24">
      <c r="A5236" s="135"/>
      <c r="B5236" s="54"/>
      <c r="C5236" s="68"/>
      <c r="D5236" s="68"/>
      <c r="E5236" s="175"/>
      <c r="F5236" s="159"/>
      <c r="G5236" s="68"/>
      <c r="H5236" s="68"/>
      <c r="I5236" s="83"/>
      <c r="J5236" s="80"/>
      <c r="K5236" s="84" t="s">
        <v>1502</v>
      </c>
      <c r="L5236" s="76">
        <f t="shared" si="312"/>
        <v>2</v>
      </c>
      <c r="M5236" s="76"/>
      <c r="N5236" s="76"/>
      <c r="O5236" s="76"/>
      <c r="P5236" s="76"/>
      <c r="Q5236" s="76"/>
      <c r="R5236" s="76"/>
      <c r="S5236" s="76"/>
      <c r="T5236" s="76">
        <v>2</v>
      </c>
      <c r="U5236" s="76"/>
      <c r="V5236" s="76"/>
      <c r="W5236" s="76"/>
      <c r="X5236" s="76"/>
    </row>
    <row r="5237" spans="1:24">
      <c r="A5237" s="135"/>
      <c r="B5237" s="54"/>
      <c r="C5237" s="505" t="s">
        <v>33</v>
      </c>
      <c r="D5237" s="505" t="s">
        <v>8015</v>
      </c>
      <c r="E5237" s="164" t="s">
        <v>8016</v>
      </c>
      <c r="F5237" s="324" t="s">
        <v>8017</v>
      </c>
      <c r="G5237" s="506" t="s">
        <v>8018</v>
      </c>
      <c r="H5237" s="505"/>
      <c r="I5237" s="74">
        <v>1847</v>
      </c>
      <c r="J5237" s="46" t="s">
        <v>1508</v>
      </c>
      <c r="K5237" s="75" t="s">
        <v>1509</v>
      </c>
      <c r="L5237" s="76">
        <f t="shared" si="312"/>
        <v>0</v>
      </c>
      <c r="M5237" s="76"/>
      <c r="N5237" s="76"/>
      <c r="O5237" s="76"/>
      <c r="P5237" s="76"/>
      <c r="Q5237" s="76"/>
      <c r="R5237" s="76"/>
      <c r="S5237" s="76"/>
      <c r="T5237" s="76"/>
      <c r="U5237" s="76"/>
      <c r="V5237" s="76"/>
      <c r="W5237" s="76"/>
      <c r="X5237" s="76"/>
    </row>
    <row r="5238" spans="1:24">
      <c r="A5238" s="135"/>
      <c r="B5238" s="54"/>
      <c r="C5238" s="63"/>
      <c r="D5238" s="63"/>
      <c r="E5238" s="174"/>
      <c r="F5238" s="158"/>
      <c r="G5238" s="507"/>
      <c r="H5238" s="63"/>
      <c r="I5238" s="79"/>
      <c r="J5238" s="54"/>
      <c r="K5238" s="75" t="s">
        <v>1501</v>
      </c>
      <c r="L5238" s="76">
        <f t="shared" si="312"/>
        <v>0</v>
      </c>
      <c r="M5238" s="76"/>
      <c r="N5238" s="76"/>
      <c r="O5238" s="76"/>
      <c r="P5238" s="76"/>
      <c r="Q5238" s="76"/>
      <c r="R5238" s="76"/>
      <c r="S5238" s="76"/>
      <c r="T5238" s="76"/>
      <c r="U5238" s="76"/>
      <c r="V5238" s="76"/>
      <c r="W5238" s="76"/>
      <c r="X5238" s="76"/>
    </row>
    <row r="5239" spans="1:24">
      <c r="A5239" s="135"/>
      <c r="B5239" s="54"/>
      <c r="C5239" s="68"/>
      <c r="D5239" s="68"/>
      <c r="E5239" s="175"/>
      <c r="F5239" s="159"/>
      <c r="G5239" s="508"/>
      <c r="H5239" s="68"/>
      <c r="I5239" s="83"/>
      <c r="J5239" s="80"/>
      <c r="K5239" s="84" t="s">
        <v>1502</v>
      </c>
      <c r="L5239" s="76">
        <f t="shared" si="312"/>
        <v>2</v>
      </c>
      <c r="M5239" s="76"/>
      <c r="N5239" s="76"/>
      <c r="O5239" s="76">
        <v>1</v>
      </c>
      <c r="P5239" s="76"/>
      <c r="Q5239" s="76"/>
      <c r="R5239" s="76"/>
      <c r="S5239" s="76"/>
      <c r="T5239" s="76">
        <v>1</v>
      </c>
      <c r="U5239" s="76"/>
      <c r="V5239" s="76"/>
      <c r="W5239" s="76"/>
      <c r="X5239" s="76"/>
    </row>
    <row r="5240" spans="1:24">
      <c r="A5240" s="135"/>
      <c r="B5240" s="54"/>
      <c r="C5240" s="505" t="s">
        <v>33</v>
      </c>
      <c r="D5240" s="505" t="s">
        <v>8019</v>
      </c>
      <c r="E5240" s="164" t="s">
        <v>8020</v>
      </c>
      <c r="F5240" s="324" t="s">
        <v>8021</v>
      </c>
      <c r="G5240" s="505" t="s">
        <v>8022</v>
      </c>
      <c r="H5240" s="505" t="s">
        <v>8023</v>
      </c>
      <c r="I5240" s="74">
        <v>0</v>
      </c>
      <c r="J5240" s="46" t="s">
        <v>1508</v>
      </c>
      <c r="K5240" s="75" t="s">
        <v>1509</v>
      </c>
      <c r="L5240" s="76">
        <f t="shared" si="312"/>
        <v>0</v>
      </c>
      <c r="M5240" s="76"/>
      <c r="N5240" s="76"/>
      <c r="O5240" s="76"/>
      <c r="P5240" s="76"/>
      <c r="Q5240" s="76"/>
      <c r="R5240" s="76"/>
      <c r="S5240" s="76"/>
      <c r="T5240" s="76"/>
      <c r="U5240" s="76"/>
      <c r="V5240" s="76"/>
      <c r="W5240" s="76"/>
      <c r="X5240" s="76"/>
    </row>
    <row r="5241" spans="1:24">
      <c r="A5241" s="135"/>
      <c r="B5241" s="54"/>
      <c r="C5241" s="63"/>
      <c r="D5241" s="63"/>
      <c r="E5241" s="174"/>
      <c r="F5241" s="158"/>
      <c r="G5241" s="63"/>
      <c r="H5241" s="63"/>
      <c r="I5241" s="79"/>
      <c r="J5241" s="54"/>
      <c r="K5241" s="75" t="s">
        <v>1501</v>
      </c>
      <c r="L5241" s="76">
        <f t="shared" ref="L5241:L5304" si="313">SUM(M5241:X5241)</f>
        <v>0</v>
      </c>
      <c r="M5241" s="76"/>
      <c r="N5241" s="76"/>
      <c r="O5241" s="76"/>
      <c r="P5241" s="76"/>
      <c r="Q5241" s="76"/>
      <c r="R5241" s="76"/>
      <c r="S5241" s="76"/>
      <c r="T5241" s="76"/>
      <c r="U5241" s="76"/>
      <c r="V5241" s="76"/>
      <c r="W5241" s="76"/>
      <c r="X5241" s="76"/>
    </row>
    <row r="5242" spans="1:24">
      <c r="A5242" s="135"/>
      <c r="B5242" s="54"/>
      <c r="C5242" s="68"/>
      <c r="D5242" s="68"/>
      <c r="E5242" s="175"/>
      <c r="F5242" s="159"/>
      <c r="G5242" s="68"/>
      <c r="H5242" s="68"/>
      <c r="I5242" s="83"/>
      <c r="J5242" s="80"/>
      <c r="K5242" s="84" t="s">
        <v>1502</v>
      </c>
      <c r="L5242" s="76">
        <f t="shared" si="313"/>
        <v>2</v>
      </c>
      <c r="M5242" s="76"/>
      <c r="N5242" s="76"/>
      <c r="O5242" s="76">
        <v>1</v>
      </c>
      <c r="P5242" s="76"/>
      <c r="Q5242" s="76"/>
      <c r="R5242" s="76"/>
      <c r="S5242" s="76">
        <v>1</v>
      </c>
      <c r="T5242" s="76"/>
      <c r="U5242" s="76"/>
      <c r="V5242" s="76"/>
      <c r="W5242" s="76"/>
      <c r="X5242" s="76"/>
    </row>
    <row r="5243" spans="1:24">
      <c r="A5243" s="135"/>
      <c r="B5243" s="54"/>
      <c r="C5243" s="505" t="s">
        <v>33</v>
      </c>
      <c r="D5243" s="505" t="s">
        <v>1316</v>
      </c>
      <c r="E5243" s="164" t="s">
        <v>8024</v>
      </c>
      <c r="F5243" s="324" t="s">
        <v>8025</v>
      </c>
      <c r="G5243" s="505" t="s">
        <v>8026</v>
      </c>
      <c r="H5243" s="505" t="s">
        <v>8027</v>
      </c>
      <c r="I5243" s="74">
        <v>286</v>
      </c>
      <c r="J5243" s="46" t="s">
        <v>1508</v>
      </c>
      <c r="K5243" s="75" t="s">
        <v>1509</v>
      </c>
      <c r="L5243" s="76">
        <f t="shared" si="313"/>
        <v>0</v>
      </c>
      <c r="M5243" s="76"/>
      <c r="N5243" s="76"/>
      <c r="O5243" s="76"/>
      <c r="P5243" s="76"/>
      <c r="Q5243" s="76"/>
      <c r="R5243" s="76"/>
      <c r="S5243" s="76"/>
      <c r="T5243" s="76"/>
      <c r="U5243" s="76"/>
      <c r="V5243" s="76"/>
      <c r="W5243" s="76"/>
      <c r="X5243" s="76"/>
    </row>
    <row r="5244" spans="1:24">
      <c r="A5244" s="135"/>
      <c r="B5244" s="54"/>
      <c r="C5244" s="63"/>
      <c r="D5244" s="63"/>
      <c r="E5244" s="174"/>
      <c r="F5244" s="158"/>
      <c r="G5244" s="63"/>
      <c r="H5244" s="63"/>
      <c r="I5244" s="79"/>
      <c r="J5244" s="54"/>
      <c r="K5244" s="75" t="s">
        <v>1501</v>
      </c>
      <c r="L5244" s="76">
        <f t="shared" si="313"/>
        <v>0</v>
      </c>
      <c r="M5244" s="76"/>
      <c r="N5244" s="76"/>
      <c r="O5244" s="76"/>
      <c r="P5244" s="76"/>
      <c r="Q5244" s="76"/>
      <c r="R5244" s="76"/>
      <c r="S5244" s="76"/>
      <c r="T5244" s="76"/>
      <c r="U5244" s="76"/>
      <c r="V5244" s="76"/>
      <c r="W5244" s="76"/>
      <c r="X5244" s="76"/>
    </row>
    <row r="5245" spans="1:24">
      <c r="A5245" s="135"/>
      <c r="B5245" s="54"/>
      <c r="C5245" s="68"/>
      <c r="D5245" s="68"/>
      <c r="E5245" s="175"/>
      <c r="F5245" s="159"/>
      <c r="G5245" s="68"/>
      <c r="H5245" s="68"/>
      <c r="I5245" s="83"/>
      <c r="J5245" s="80"/>
      <c r="K5245" s="84" t="s">
        <v>1502</v>
      </c>
      <c r="L5245" s="76">
        <f t="shared" si="313"/>
        <v>2</v>
      </c>
      <c r="M5245" s="76"/>
      <c r="N5245" s="76"/>
      <c r="O5245" s="76">
        <v>2</v>
      </c>
      <c r="P5245" s="76"/>
      <c r="Q5245" s="76"/>
      <c r="R5245" s="76"/>
      <c r="S5245" s="76"/>
      <c r="T5245" s="76"/>
      <c r="U5245" s="76"/>
      <c r="V5245" s="76"/>
      <c r="W5245" s="76"/>
      <c r="X5245" s="76"/>
    </row>
    <row r="5246" spans="1:24">
      <c r="A5246" s="135"/>
      <c r="B5246" s="54"/>
      <c r="C5246" s="505" t="s">
        <v>33</v>
      </c>
      <c r="D5246" s="505" t="s">
        <v>8028</v>
      </c>
      <c r="E5246" s="164" t="s">
        <v>8029</v>
      </c>
      <c r="F5246" s="324" t="s">
        <v>8030</v>
      </c>
      <c r="G5246" s="505" t="s">
        <v>8031</v>
      </c>
      <c r="H5246" s="505" t="s">
        <v>8032</v>
      </c>
      <c r="I5246" s="74">
        <v>4423</v>
      </c>
      <c r="J5246" s="46" t="s">
        <v>1508</v>
      </c>
      <c r="K5246" s="75" t="s">
        <v>1509</v>
      </c>
      <c r="L5246" s="76">
        <f t="shared" si="313"/>
        <v>0</v>
      </c>
      <c r="M5246" s="76"/>
      <c r="N5246" s="76"/>
      <c r="O5246" s="76"/>
      <c r="P5246" s="76"/>
      <c r="Q5246" s="76"/>
      <c r="R5246" s="76"/>
      <c r="S5246" s="76"/>
      <c r="T5246" s="76"/>
      <c r="U5246" s="76"/>
      <c r="V5246" s="76"/>
      <c r="W5246" s="76"/>
      <c r="X5246" s="76"/>
    </row>
    <row r="5247" spans="1:24">
      <c r="A5247" s="135"/>
      <c r="B5247" s="54"/>
      <c r="C5247" s="63"/>
      <c r="D5247" s="63"/>
      <c r="E5247" s="174"/>
      <c r="F5247" s="158"/>
      <c r="G5247" s="63"/>
      <c r="H5247" s="63"/>
      <c r="I5247" s="79"/>
      <c r="J5247" s="54"/>
      <c r="K5247" s="75" t="s">
        <v>1501</v>
      </c>
      <c r="L5247" s="76">
        <f t="shared" si="313"/>
        <v>0</v>
      </c>
      <c r="M5247" s="76"/>
      <c r="N5247" s="76"/>
      <c r="O5247" s="76"/>
      <c r="P5247" s="76"/>
      <c r="Q5247" s="76"/>
      <c r="R5247" s="76"/>
      <c r="S5247" s="76"/>
      <c r="T5247" s="76"/>
      <c r="U5247" s="76"/>
      <c r="V5247" s="76"/>
      <c r="W5247" s="76"/>
      <c r="X5247" s="76"/>
    </row>
    <row r="5248" spans="1:24">
      <c r="A5248" s="135"/>
      <c r="B5248" s="54"/>
      <c r="C5248" s="68"/>
      <c r="D5248" s="68"/>
      <c r="E5248" s="175"/>
      <c r="F5248" s="159"/>
      <c r="G5248" s="68"/>
      <c r="H5248" s="68"/>
      <c r="I5248" s="83"/>
      <c r="J5248" s="80"/>
      <c r="K5248" s="84" t="s">
        <v>1502</v>
      </c>
      <c r="L5248" s="76">
        <f t="shared" si="313"/>
        <v>4</v>
      </c>
      <c r="M5248" s="76"/>
      <c r="N5248" s="76"/>
      <c r="O5248" s="76">
        <v>3</v>
      </c>
      <c r="P5248" s="76"/>
      <c r="Q5248" s="76"/>
      <c r="R5248" s="76"/>
      <c r="S5248" s="76"/>
      <c r="T5248" s="76">
        <v>1</v>
      </c>
      <c r="U5248" s="76"/>
      <c r="V5248" s="76"/>
      <c r="W5248" s="76"/>
      <c r="X5248" s="76"/>
    </row>
    <row r="5249" spans="1:24">
      <c r="A5249" s="135"/>
      <c r="B5249" s="54"/>
      <c r="C5249" s="505" t="s">
        <v>33</v>
      </c>
      <c r="D5249" s="505" t="s">
        <v>8033</v>
      </c>
      <c r="E5249" s="164" t="s">
        <v>8034</v>
      </c>
      <c r="F5249" s="324" t="s">
        <v>8035</v>
      </c>
      <c r="G5249" s="505" t="s">
        <v>8036</v>
      </c>
      <c r="H5249" s="505" t="s">
        <v>8037</v>
      </c>
      <c r="I5249" s="74">
        <v>0</v>
      </c>
      <c r="J5249" s="46" t="s">
        <v>1508</v>
      </c>
      <c r="K5249" s="75" t="s">
        <v>1509</v>
      </c>
      <c r="L5249" s="76">
        <f t="shared" si="313"/>
        <v>0</v>
      </c>
      <c r="M5249" s="76"/>
      <c r="N5249" s="76"/>
      <c r="O5249" s="76"/>
      <c r="P5249" s="76"/>
      <c r="Q5249" s="76"/>
      <c r="R5249" s="76"/>
      <c r="S5249" s="76"/>
      <c r="T5249" s="76"/>
      <c r="U5249" s="76"/>
      <c r="V5249" s="76"/>
      <c r="W5249" s="76"/>
      <c r="X5249" s="76"/>
    </row>
    <row r="5250" spans="1:24">
      <c r="A5250" s="135"/>
      <c r="B5250" s="54"/>
      <c r="C5250" s="63"/>
      <c r="D5250" s="63"/>
      <c r="E5250" s="174"/>
      <c r="F5250" s="158"/>
      <c r="G5250" s="63"/>
      <c r="H5250" s="63"/>
      <c r="I5250" s="79"/>
      <c r="J5250" s="54"/>
      <c r="K5250" s="75" t="s">
        <v>1501</v>
      </c>
      <c r="L5250" s="76">
        <f t="shared" si="313"/>
        <v>0</v>
      </c>
      <c r="M5250" s="76"/>
      <c r="N5250" s="76"/>
      <c r="O5250" s="76"/>
      <c r="P5250" s="76"/>
      <c r="Q5250" s="76"/>
      <c r="R5250" s="76"/>
      <c r="S5250" s="76"/>
      <c r="T5250" s="76"/>
      <c r="U5250" s="76"/>
      <c r="V5250" s="76"/>
      <c r="W5250" s="76"/>
      <c r="X5250" s="76"/>
    </row>
    <row r="5251" spans="1:24">
      <c r="A5251" s="135"/>
      <c r="B5251" s="54"/>
      <c r="C5251" s="68"/>
      <c r="D5251" s="68"/>
      <c r="E5251" s="175"/>
      <c r="F5251" s="159"/>
      <c r="G5251" s="68"/>
      <c r="H5251" s="68"/>
      <c r="I5251" s="83"/>
      <c r="J5251" s="80"/>
      <c r="K5251" s="84" t="s">
        <v>1502</v>
      </c>
      <c r="L5251" s="76">
        <f t="shared" si="313"/>
        <v>2</v>
      </c>
      <c r="M5251" s="76"/>
      <c r="N5251" s="76"/>
      <c r="O5251" s="76">
        <v>1</v>
      </c>
      <c r="P5251" s="76"/>
      <c r="Q5251" s="76"/>
      <c r="R5251" s="76"/>
      <c r="S5251" s="76">
        <v>1</v>
      </c>
      <c r="T5251" s="76"/>
      <c r="U5251" s="76"/>
      <c r="V5251" s="76"/>
      <c r="W5251" s="76"/>
      <c r="X5251" s="76"/>
    </row>
    <row r="5252" spans="1:24">
      <c r="A5252" s="135"/>
      <c r="B5252" s="54"/>
      <c r="C5252" s="505" t="s">
        <v>33</v>
      </c>
      <c r="D5252" s="505" t="s">
        <v>8038</v>
      </c>
      <c r="E5252" s="164" t="s">
        <v>8039</v>
      </c>
      <c r="F5252" s="324" t="s">
        <v>8040</v>
      </c>
      <c r="G5252" s="505" t="s">
        <v>8041</v>
      </c>
      <c r="H5252" s="505" t="s">
        <v>8042</v>
      </c>
      <c r="I5252" s="74">
        <v>4</v>
      </c>
      <c r="J5252" s="46" t="s">
        <v>1508</v>
      </c>
      <c r="K5252" s="75" t="s">
        <v>1509</v>
      </c>
      <c r="L5252" s="76">
        <f t="shared" si="313"/>
        <v>0</v>
      </c>
      <c r="M5252" s="76"/>
      <c r="N5252" s="76"/>
      <c r="O5252" s="76"/>
      <c r="P5252" s="76"/>
      <c r="Q5252" s="76"/>
      <c r="R5252" s="76"/>
      <c r="S5252" s="76"/>
      <c r="T5252" s="76"/>
      <c r="U5252" s="76"/>
      <c r="V5252" s="76"/>
      <c r="W5252" s="76"/>
      <c r="X5252" s="76"/>
    </row>
    <row r="5253" spans="1:24">
      <c r="A5253" s="135"/>
      <c r="B5253" s="54"/>
      <c r="C5253" s="63"/>
      <c r="D5253" s="63"/>
      <c r="E5253" s="174"/>
      <c r="F5253" s="158"/>
      <c r="G5253" s="63"/>
      <c r="H5253" s="63"/>
      <c r="I5253" s="79"/>
      <c r="J5253" s="54"/>
      <c r="K5253" s="75" t="s">
        <v>1501</v>
      </c>
      <c r="L5253" s="76">
        <f t="shared" si="313"/>
        <v>0</v>
      </c>
      <c r="M5253" s="76"/>
      <c r="N5253" s="76"/>
      <c r="O5253" s="76"/>
      <c r="P5253" s="76"/>
      <c r="Q5253" s="76"/>
      <c r="R5253" s="76"/>
      <c r="S5253" s="76"/>
      <c r="T5253" s="76"/>
      <c r="U5253" s="76"/>
      <c r="V5253" s="76"/>
      <c r="W5253" s="76"/>
      <c r="X5253" s="76"/>
    </row>
    <row r="5254" spans="1:24">
      <c r="A5254" s="135"/>
      <c r="B5254" s="54"/>
      <c r="C5254" s="68"/>
      <c r="D5254" s="68"/>
      <c r="E5254" s="175"/>
      <c r="F5254" s="159"/>
      <c r="G5254" s="68"/>
      <c r="H5254" s="68"/>
      <c r="I5254" s="83"/>
      <c r="J5254" s="80"/>
      <c r="K5254" s="84" t="s">
        <v>1502</v>
      </c>
      <c r="L5254" s="76">
        <f t="shared" si="313"/>
        <v>2</v>
      </c>
      <c r="M5254" s="76"/>
      <c r="N5254" s="76"/>
      <c r="O5254" s="76"/>
      <c r="P5254" s="76"/>
      <c r="Q5254" s="76"/>
      <c r="R5254" s="76"/>
      <c r="S5254" s="76"/>
      <c r="T5254" s="76">
        <v>2</v>
      </c>
      <c r="U5254" s="76"/>
      <c r="V5254" s="76"/>
      <c r="W5254" s="76"/>
      <c r="X5254" s="76"/>
    </row>
    <row r="5255" spans="1:24">
      <c r="A5255" s="135"/>
      <c r="B5255" s="54"/>
      <c r="C5255" s="505" t="s">
        <v>33</v>
      </c>
      <c r="D5255" s="505" t="s">
        <v>8043</v>
      </c>
      <c r="E5255" s="164" t="s">
        <v>8044</v>
      </c>
      <c r="F5255" s="324" t="s">
        <v>8045</v>
      </c>
      <c r="G5255" s="505" t="s">
        <v>8046</v>
      </c>
      <c r="H5255" s="505" t="s">
        <v>8047</v>
      </c>
      <c r="I5255" s="74">
        <v>83845</v>
      </c>
      <c r="J5255" s="46" t="s">
        <v>1508</v>
      </c>
      <c r="K5255" s="75" t="s">
        <v>1509</v>
      </c>
      <c r="L5255" s="76">
        <f t="shared" si="313"/>
        <v>0</v>
      </c>
      <c r="M5255" s="76"/>
      <c r="N5255" s="76"/>
      <c r="O5255" s="76"/>
      <c r="P5255" s="76"/>
      <c r="Q5255" s="76"/>
      <c r="R5255" s="76"/>
      <c r="S5255" s="76"/>
      <c r="T5255" s="76"/>
      <c r="U5255" s="76"/>
      <c r="V5255" s="76"/>
      <c r="W5255" s="76"/>
      <c r="X5255" s="76"/>
    </row>
    <row r="5256" spans="1:24">
      <c r="A5256" s="135"/>
      <c r="B5256" s="54"/>
      <c r="C5256" s="63"/>
      <c r="D5256" s="63"/>
      <c r="E5256" s="174"/>
      <c r="F5256" s="158"/>
      <c r="G5256" s="63"/>
      <c r="H5256" s="63"/>
      <c r="I5256" s="79"/>
      <c r="J5256" s="54"/>
      <c r="K5256" s="75" t="s">
        <v>1501</v>
      </c>
      <c r="L5256" s="76">
        <f t="shared" si="313"/>
        <v>0</v>
      </c>
      <c r="M5256" s="76"/>
      <c r="N5256" s="76"/>
      <c r="O5256" s="76"/>
      <c r="P5256" s="76"/>
      <c r="Q5256" s="76"/>
      <c r="R5256" s="76"/>
      <c r="S5256" s="76"/>
      <c r="T5256" s="76"/>
      <c r="U5256" s="76"/>
      <c r="V5256" s="76"/>
      <c r="W5256" s="76"/>
      <c r="X5256" s="76"/>
    </row>
    <row r="5257" spans="1:24">
      <c r="A5257" s="135"/>
      <c r="B5257" s="54"/>
      <c r="C5257" s="68"/>
      <c r="D5257" s="68"/>
      <c r="E5257" s="175"/>
      <c r="F5257" s="159"/>
      <c r="G5257" s="68"/>
      <c r="H5257" s="68"/>
      <c r="I5257" s="83"/>
      <c r="J5257" s="80"/>
      <c r="K5257" s="84" t="s">
        <v>1502</v>
      </c>
      <c r="L5257" s="76">
        <f t="shared" si="313"/>
        <v>13</v>
      </c>
      <c r="M5257" s="76">
        <v>2</v>
      </c>
      <c r="N5257" s="76"/>
      <c r="O5257" s="76"/>
      <c r="P5257" s="76"/>
      <c r="Q5257" s="76"/>
      <c r="R5257" s="76"/>
      <c r="S5257" s="76">
        <v>1</v>
      </c>
      <c r="T5257" s="76">
        <v>9</v>
      </c>
      <c r="U5257" s="76"/>
      <c r="V5257" s="76"/>
      <c r="W5257" s="76">
        <v>1</v>
      </c>
      <c r="X5257" s="76"/>
    </row>
    <row r="5258" spans="1:24">
      <c r="A5258" s="135"/>
      <c r="B5258" s="54"/>
      <c r="C5258" s="505" t="s">
        <v>33</v>
      </c>
      <c r="D5258" s="505" t="s">
        <v>7272</v>
      </c>
      <c r="E5258" s="164" t="s">
        <v>8048</v>
      </c>
      <c r="F5258" s="324" t="s">
        <v>8049</v>
      </c>
      <c r="G5258" s="505" t="s">
        <v>8050</v>
      </c>
      <c r="H5258" s="505" t="s">
        <v>8051</v>
      </c>
      <c r="I5258" s="74">
        <v>427</v>
      </c>
      <c r="J5258" s="46" t="s">
        <v>1508</v>
      </c>
      <c r="K5258" s="75" t="s">
        <v>1509</v>
      </c>
      <c r="L5258" s="76">
        <f t="shared" si="313"/>
        <v>0</v>
      </c>
      <c r="M5258" s="76"/>
      <c r="N5258" s="76"/>
      <c r="O5258" s="76"/>
      <c r="P5258" s="76"/>
      <c r="Q5258" s="76"/>
      <c r="R5258" s="76"/>
      <c r="S5258" s="76"/>
      <c r="T5258" s="76"/>
      <c r="U5258" s="76"/>
      <c r="V5258" s="76"/>
      <c r="W5258" s="76"/>
      <c r="X5258" s="76"/>
    </row>
    <row r="5259" spans="1:24">
      <c r="A5259" s="135"/>
      <c r="B5259" s="54"/>
      <c r="C5259" s="63"/>
      <c r="D5259" s="63"/>
      <c r="E5259" s="174"/>
      <c r="F5259" s="158"/>
      <c r="G5259" s="63"/>
      <c r="H5259" s="63"/>
      <c r="I5259" s="79"/>
      <c r="J5259" s="54"/>
      <c r="K5259" s="75" t="s">
        <v>1501</v>
      </c>
      <c r="L5259" s="76">
        <f t="shared" si="313"/>
        <v>0</v>
      </c>
      <c r="M5259" s="76"/>
      <c r="N5259" s="76"/>
      <c r="O5259" s="76"/>
      <c r="P5259" s="76"/>
      <c r="Q5259" s="76"/>
      <c r="R5259" s="76"/>
      <c r="S5259" s="76"/>
      <c r="T5259" s="76"/>
      <c r="U5259" s="76"/>
      <c r="V5259" s="76"/>
      <c r="W5259" s="76"/>
      <c r="X5259" s="76"/>
    </row>
    <row r="5260" spans="1:24">
      <c r="A5260" s="135"/>
      <c r="B5260" s="54"/>
      <c r="C5260" s="68"/>
      <c r="D5260" s="68"/>
      <c r="E5260" s="175"/>
      <c r="F5260" s="159"/>
      <c r="G5260" s="68"/>
      <c r="H5260" s="68"/>
      <c r="I5260" s="83"/>
      <c r="J5260" s="80"/>
      <c r="K5260" s="84" t="s">
        <v>1502</v>
      </c>
      <c r="L5260" s="76">
        <f t="shared" si="313"/>
        <v>2</v>
      </c>
      <c r="M5260" s="76"/>
      <c r="N5260" s="76"/>
      <c r="O5260" s="76">
        <v>2</v>
      </c>
      <c r="P5260" s="76"/>
      <c r="Q5260" s="76"/>
      <c r="R5260" s="76"/>
      <c r="S5260" s="76"/>
      <c r="T5260" s="76"/>
      <c r="U5260" s="76"/>
      <c r="V5260" s="76"/>
      <c r="W5260" s="76"/>
      <c r="X5260" s="76"/>
    </row>
    <row r="5261" spans="1:24">
      <c r="A5261" s="135"/>
      <c r="B5261" s="54"/>
      <c r="C5261" s="505" t="s">
        <v>33</v>
      </c>
      <c r="D5261" s="505" t="s">
        <v>8052</v>
      </c>
      <c r="E5261" s="164" t="s">
        <v>8053</v>
      </c>
      <c r="F5261" s="324" t="s">
        <v>8054</v>
      </c>
      <c r="G5261" s="505" t="s">
        <v>8055</v>
      </c>
      <c r="H5261" s="505" t="s">
        <v>8056</v>
      </c>
      <c r="I5261" s="74">
        <v>3048</v>
      </c>
      <c r="J5261" s="46" t="s">
        <v>1508</v>
      </c>
      <c r="K5261" s="75" t="s">
        <v>1509</v>
      </c>
      <c r="L5261" s="76">
        <f t="shared" si="313"/>
        <v>0</v>
      </c>
      <c r="M5261" s="76"/>
      <c r="N5261" s="76"/>
      <c r="O5261" s="76"/>
      <c r="P5261" s="76"/>
      <c r="Q5261" s="76"/>
      <c r="R5261" s="76"/>
      <c r="S5261" s="76"/>
      <c r="T5261" s="76"/>
      <c r="U5261" s="76"/>
      <c r="V5261" s="76"/>
      <c r="W5261" s="76"/>
      <c r="X5261" s="76"/>
    </row>
    <row r="5262" spans="1:24">
      <c r="A5262" s="135"/>
      <c r="B5262" s="54"/>
      <c r="C5262" s="63"/>
      <c r="D5262" s="63"/>
      <c r="E5262" s="174"/>
      <c r="F5262" s="158"/>
      <c r="G5262" s="63"/>
      <c r="H5262" s="63"/>
      <c r="I5262" s="79"/>
      <c r="J5262" s="54"/>
      <c r="K5262" s="75" t="s">
        <v>1501</v>
      </c>
      <c r="L5262" s="76">
        <f t="shared" si="313"/>
        <v>0</v>
      </c>
      <c r="M5262" s="76"/>
      <c r="N5262" s="76"/>
      <c r="O5262" s="76"/>
      <c r="P5262" s="76"/>
      <c r="Q5262" s="76"/>
      <c r="R5262" s="76"/>
      <c r="S5262" s="76"/>
      <c r="T5262" s="76"/>
      <c r="U5262" s="76"/>
      <c r="V5262" s="76"/>
      <c r="W5262" s="76"/>
      <c r="X5262" s="76"/>
    </row>
    <row r="5263" spans="1:24">
      <c r="A5263" s="135"/>
      <c r="B5263" s="54"/>
      <c r="C5263" s="68"/>
      <c r="D5263" s="68"/>
      <c r="E5263" s="175"/>
      <c r="F5263" s="159"/>
      <c r="G5263" s="68"/>
      <c r="H5263" s="68"/>
      <c r="I5263" s="83"/>
      <c r="J5263" s="80"/>
      <c r="K5263" s="84" t="s">
        <v>1502</v>
      </c>
      <c r="L5263" s="76">
        <f t="shared" si="313"/>
        <v>3</v>
      </c>
      <c r="M5263" s="76"/>
      <c r="N5263" s="76"/>
      <c r="O5263" s="76">
        <v>2</v>
      </c>
      <c r="P5263" s="76"/>
      <c r="Q5263" s="76"/>
      <c r="R5263" s="76"/>
      <c r="S5263" s="76"/>
      <c r="T5263" s="76">
        <v>1</v>
      </c>
      <c r="U5263" s="76"/>
      <c r="V5263" s="76"/>
      <c r="W5263" s="76"/>
      <c r="X5263" s="76"/>
    </row>
    <row r="5264" spans="1:24">
      <c r="A5264" s="135"/>
      <c r="B5264" s="54"/>
      <c r="C5264" s="505" t="s">
        <v>33</v>
      </c>
      <c r="D5264" s="505" t="s">
        <v>8057</v>
      </c>
      <c r="E5264" s="164" t="s">
        <v>8058</v>
      </c>
      <c r="F5264" s="324" t="s">
        <v>8059</v>
      </c>
      <c r="G5264" s="505" t="s">
        <v>8060</v>
      </c>
      <c r="H5264" s="505" t="s">
        <v>8061</v>
      </c>
      <c r="I5264" s="74">
        <v>179</v>
      </c>
      <c r="J5264" s="46" t="s">
        <v>1508</v>
      </c>
      <c r="K5264" s="75" t="s">
        <v>1509</v>
      </c>
      <c r="L5264" s="76">
        <f t="shared" si="313"/>
        <v>0</v>
      </c>
      <c r="M5264" s="76"/>
      <c r="N5264" s="76"/>
      <c r="O5264" s="76"/>
      <c r="P5264" s="76"/>
      <c r="Q5264" s="76"/>
      <c r="R5264" s="76"/>
      <c r="S5264" s="76"/>
      <c r="T5264" s="76"/>
      <c r="U5264" s="76"/>
      <c r="V5264" s="76"/>
      <c r="W5264" s="76"/>
      <c r="X5264" s="76"/>
    </row>
    <row r="5265" spans="1:24">
      <c r="A5265" s="135"/>
      <c r="B5265" s="54"/>
      <c r="C5265" s="63"/>
      <c r="D5265" s="63"/>
      <c r="E5265" s="174"/>
      <c r="F5265" s="158"/>
      <c r="G5265" s="63"/>
      <c r="H5265" s="63"/>
      <c r="I5265" s="79"/>
      <c r="J5265" s="54"/>
      <c r="K5265" s="75" t="s">
        <v>1501</v>
      </c>
      <c r="L5265" s="76">
        <f t="shared" si="313"/>
        <v>0</v>
      </c>
      <c r="M5265" s="76"/>
      <c r="N5265" s="76"/>
      <c r="O5265" s="76"/>
      <c r="P5265" s="76"/>
      <c r="Q5265" s="76"/>
      <c r="R5265" s="76"/>
      <c r="S5265" s="76"/>
      <c r="T5265" s="76"/>
      <c r="U5265" s="76"/>
      <c r="V5265" s="76"/>
      <c r="W5265" s="76"/>
      <c r="X5265" s="76"/>
    </row>
    <row r="5266" spans="1:24">
      <c r="A5266" s="135"/>
      <c r="B5266" s="54"/>
      <c r="C5266" s="68"/>
      <c r="D5266" s="68"/>
      <c r="E5266" s="175"/>
      <c r="F5266" s="159"/>
      <c r="G5266" s="68"/>
      <c r="H5266" s="68"/>
      <c r="I5266" s="83"/>
      <c r="J5266" s="80"/>
      <c r="K5266" s="84" t="s">
        <v>1502</v>
      </c>
      <c r="L5266" s="76">
        <f t="shared" si="313"/>
        <v>2</v>
      </c>
      <c r="M5266" s="76"/>
      <c r="N5266" s="76"/>
      <c r="O5266" s="76">
        <v>1</v>
      </c>
      <c r="P5266" s="76"/>
      <c r="Q5266" s="76"/>
      <c r="R5266" s="76"/>
      <c r="S5266" s="76"/>
      <c r="T5266" s="76">
        <v>1</v>
      </c>
      <c r="U5266" s="76"/>
      <c r="V5266" s="76"/>
      <c r="W5266" s="76"/>
      <c r="X5266" s="76"/>
    </row>
    <row r="5267" spans="1:24">
      <c r="A5267" s="135"/>
      <c r="B5267" s="54"/>
      <c r="C5267" s="505" t="s">
        <v>33</v>
      </c>
      <c r="D5267" s="505" t="s">
        <v>8062</v>
      </c>
      <c r="E5267" s="164" t="s">
        <v>8063</v>
      </c>
      <c r="F5267" s="505" t="s">
        <v>8064</v>
      </c>
      <c r="G5267" s="505" t="s">
        <v>8065</v>
      </c>
      <c r="H5267" s="505" t="s">
        <v>8066</v>
      </c>
      <c r="I5267" s="74">
        <v>5107</v>
      </c>
      <c r="J5267" s="46" t="s">
        <v>1508</v>
      </c>
      <c r="K5267" s="75" t="s">
        <v>1509</v>
      </c>
      <c r="L5267" s="76">
        <f t="shared" si="313"/>
        <v>0</v>
      </c>
      <c r="M5267" s="76"/>
      <c r="N5267" s="76"/>
      <c r="O5267" s="76"/>
      <c r="P5267" s="76"/>
      <c r="Q5267" s="76"/>
      <c r="R5267" s="76"/>
      <c r="S5267" s="76"/>
      <c r="T5267" s="76"/>
      <c r="U5267" s="76"/>
      <c r="V5267" s="76"/>
      <c r="W5267" s="76"/>
      <c r="X5267" s="76"/>
    </row>
    <row r="5268" spans="1:24">
      <c r="A5268" s="135"/>
      <c r="B5268" s="54"/>
      <c r="C5268" s="63"/>
      <c r="D5268" s="63"/>
      <c r="E5268" s="174"/>
      <c r="F5268" s="63"/>
      <c r="G5268" s="63"/>
      <c r="H5268" s="63"/>
      <c r="I5268" s="79"/>
      <c r="J5268" s="54"/>
      <c r="K5268" s="75" t="s">
        <v>1501</v>
      </c>
      <c r="L5268" s="76">
        <f t="shared" si="313"/>
        <v>0</v>
      </c>
      <c r="M5268" s="76"/>
      <c r="N5268" s="76"/>
      <c r="O5268" s="76"/>
      <c r="P5268" s="76"/>
      <c r="Q5268" s="76"/>
      <c r="R5268" s="76"/>
      <c r="S5268" s="76"/>
      <c r="T5268" s="76"/>
      <c r="U5268" s="76"/>
      <c r="V5268" s="76"/>
      <c r="W5268" s="76"/>
      <c r="X5268" s="76"/>
    </row>
    <row r="5269" spans="1:24">
      <c r="A5269" s="135"/>
      <c r="B5269" s="54"/>
      <c r="C5269" s="68"/>
      <c r="D5269" s="68"/>
      <c r="E5269" s="175"/>
      <c r="F5269" s="68"/>
      <c r="G5269" s="68"/>
      <c r="H5269" s="68"/>
      <c r="I5269" s="83"/>
      <c r="J5269" s="80"/>
      <c r="K5269" s="84" t="s">
        <v>1502</v>
      </c>
      <c r="L5269" s="76">
        <f t="shared" si="313"/>
        <v>2</v>
      </c>
      <c r="M5269" s="76"/>
      <c r="N5269" s="76"/>
      <c r="O5269" s="76">
        <v>1</v>
      </c>
      <c r="P5269" s="76"/>
      <c r="Q5269" s="76"/>
      <c r="R5269" s="76"/>
      <c r="S5269" s="76"/>
      <c r="T5269" s="76">
        <v>1</v>
      </c>
      <c r="U5269" s="76"/>
      <c r="V5269" s="76"/>
      <c r="W5269" s="76"/>
      <c r="X5269" s="76"/>
    </row>
    <row r="5270" spans="1:24">
      <c r="A5270" s="135"/>
      <c r="B5270" s="54"/>
      <c r="C5270" s="505" t="s">
        <v>33</v>
      </c>
      <c r="D5270" s="505" t="s">
        <v>8067</v>
      </c>
      <c r="E5270" s="164" t="s">
        <v>8068</v>
      </c>
      <c r="F5270" s="324" t="s">
        <v>8069</v>
      </c>
      <c r="G5270" s="505" t="s">
        <v>8070</v>
      </c>
      <c r="H5270" s="505" t="s">
        <v>8071</v>
      </c>
      <c r="I5270" s="74">
        <v>25992</v>
      </c>
      <c r="J5270" s="46" t="s">
        <v>1508</v>
      </c>
      <c r="K5270" s="75" t="s">
        <v>1509</v>
      </c>
      <c r="L5270" s="76">
        <f t="shared" si="313"/>
        <v>0</v>
      </c>
      <c r="M5270" s="76"/>
      <c r="N5270" s="76"/>
      <c r="O5270" s="76"/>
      <c r="P5270" s="76"/>
      <c r="Q5270" s="76"/>
      <c r="R5270" s="76"/>
      <c r="S5270" s="76"/>
      <c r="T5270" s="76"/>
      <c r="U5270" s="76"/>
      <c r="V5270" s="76"/>
      <c r="W5270" s="76"/>
      <c r="X5270" s="76"/>
    </row>
    <row r="5271" spans="1:24">
      <c r="A5271" s="135"/>
      <c r="B5271" s="54"/>
      <c r="C5271" s="63"/>
      <c r="D5271" s="63"/>
      <c r="E5271" s="174"/>
      <c r="F5271" s="158"/>
      <c r="G5271" s="63"/>
      <c r="H5271" s="63"/>
      <c r="I5271" s="79"/>
      <c r="J5271" s="54"/>
      <c r="K5271" s="75" t="s">
        <v>1501</v>
      </c>
      <c r="L5271" s="76">
        <f t="shared" si="313"/>
        <v>0</v>
      </c>
      <c r="M5271" s="76"/>
      <c r="N5271" s="76"/>
      <c r="O5271" s="76"/>
      <c r="P5271" s="76"/>
      <c r="Q5271" s="76"/>
      <c r="R5271" s="76"/>
      <c r="S5271" s="76"/>
      <c r="T5271" s="76"/>
      <c r="U5271" s="76"/>
      <c r="V5271" s="76"/>
      <c r="W5271" s="76"/>
      <c r="X5271" s="76"/>
    </row>
    <row r="5272" spans="1:24">
      <c r="A5272" s="135"/>
      <c r="B5272" s="54"/>
      <c r="C5272" s="68"/>
      <c r="D5272" s="68"/>
      <c r="E5272" s="175"/>
      <c r="F5272" s="159"/>
      <c r="G5272" s="68"/>
      <c r="H5272" s="68"/>
      <c r="I5272" s="83"/>
      <c r="J5272" s="80"/>
      <c r="K5272" s="84" t="s">
        <v>1502</v>
      </c>
      <c r="L5272" s="76">
        <f t="shared" si="313"/>
        <v>5</v>
      </c>
      <c r="M5272" s="76"/>
      <c r="N5272" s="76"/>
      <c r="O5272" s="76">
        <v>3</v>
      </c>
      <c r="P5272" s="76"/>
      <c r="Q5272" s="76"/>
      <c r="R5272" s="76"/>
      <c r="S5272" s="76"/>
      <c r="T5272" s="76">
        <v>2</v>
      </c>
      <c r="U5272" s="76"/>
      <c r="V5272" s="76"/>
      <c r="W5272" s="76"/>
      <c r="X5272" s="76"/>
    </row>
    <row r="5273" spans="1:24">
      <c r="A5273" s="135"/>
      <c r="B5273" s="54"/>
      <c r="C5273" s="505" t="s">
        <v>33</v>
      </c>
      <c r="D5273" s="505" t="s">
        <v>7097</v>
      </c>
      <c r="E5273" s="164" t="s">
        <v>8072</v>
      </c>
      <c r="F5273" s="324" t="s">
        <v>7099</v>
      </c>
      <c r="G5273" s="505" t="s">
        <v>8073</v>
      </c>
      <c r="H5273" s="505" t="s">
        <v>8074</v>
      </c>
      <c r="I5273" s="74">
        <v>182</v>
      </c>
      <c r="J5273" s="46" t="s">
        <v>1508</v>
      </c>
      <c r="K5273" s="75" t="s">
        <v>1509</v>
      </c>
      <c r="L5273" s="76">
        <f t="shared" si="313"/>
        <v>0</v>
      </c>
      <c r="M5273" s="76"/>
      <c r="N5273" s="76"/>
      <c r="O5273" s="76"/>
      <c r="P5273" s="76"/>
      <c r="Q5273" s="76"/>
      <c r="R5273" s="76"/>
      <c r="S5273" s="76"/>
      <c r="T5273" s="76"/>
      <c r="U5273" s="76"/>
      <c r="V5273" s="76"/>
      <c r="W5273" s="76"/>
      <c r="X5273" s="76"/>
    </row>
    <row r="5274" spans="1:24">
      <c r="A5274" s="135"/>
      <c r="B5274" s="54"/>
      <c r="C5274" s="63"/>
      <c r="D5274" s="63"/>
      <c r="E5274" s="174"/>
      <c r="F5274" s="158"/>
      <c r="G5274" s="63"/>
      <c r="H5274" s="63"/>
      <c r="I5274" s="79"/>
      <c r="J5274" s="54"/>
      <c r="K5274" s="75" t="s">
        <v>1501</v>
      </c>
      <c r="L5274" s="76">
        <f t="shared" si="313"/>
        <v>0</v>
      </c>
      <c r="M5274" s="76"/>
      <c r="N5274" s="76"/>
      <c r="O5274" s="76"/>
      <c r="P5274" s="76"/>
      <c r="Q5274" s="76"/>
      <c r="R5274" s="76"/>
      <c r="S5274" s="76"/>
      <c r="T5274" s="76"/>
      <c r="U5274" s="76"/>
      <c r="V5274" s="76"/>
      <c r="W5274" s="76"/>
      <c r="X5274" s="76"/>
    </row>
    <row r="5275" spans="1:24">
      <c r="A5275" s="135"/>
      <c r="B5275" s="54"/>
      <c r="C5275" s="68"/>
      <c r="D5275" s="68"/>
      <c r="E5275" s="175"/>
      <c r="F5275" s="159"/>
      <c r="G5275" s="68"/>
      <c r="H5275" s="68"/>
      <c r="I5275" s="83"/>
      <c r="J5275" s="80"/>
      <c r="K5275" s="84" t="s">
        <v>1502</v>
      </c>
      <c r="L5275" s="76">
        <f t="shared" si="313"/>
        <v>2</v>
      </c>
      <c r="M5275" s="76"/>
      <c r="N5275" s="76"/>
      <c r="O5275" s="76">
        <v>2</v>
      </c>
      <c r="P5275" s="76"/>
      <c r="Q5275" s="76"/>
      <c r="R5275" s="76"/>
      <c r="S5275" s="76"/>
      <c r="T5275" s="76"/>
      <c r="U5275" s="76"/>
      <c r="V5275" s="76"/>
      <c r="W5275" s="76"/>
      <c r="X5275" s="76"/>
    </row>
    <row r="5276" spans="1:24">
      <c r="A5276" s="135"/>
      <c r="B5276" s="54"/>
      <c r="C5276" s="505" t="s">
        <v>33</v>
      </c>
      <c r="D5276" s="505" t="s">
        <v>8075</v>
      </c>
      <c r="E5276" s="164" t="s">
        <v>8076</v>
      </c>
      <c r="F5276" s="324" t="s">
        <v>8077</v>
      </c>
      <c r="G5276" s="505" t="s">
        <v>8078</v>
      </c>
      <c r="H5276" s="505" t="s">
        <v>8079</v>
      </c>
      <c r="I5276" s="74">
        <v>385</v>
      </c>
      <c r="J5276" s="46" t="s">
        <v>1508</v>
      </c>
      <c r="K5276" s="75" t="s">
        <v>1509</v>
      </c>
      <c r="L5276" s="76">
        <f t="shared" si="313"/>
        <v>0</v>
      </c>
      <c r="M5276" s="76"/>
      <c r="N5276" s="76"/>
      <c r="O5276" s="76"/>
      <c r="P5276" s="76"/>
      <c r="Q5276" s="76"/>
      <c r="R5276" s="76"/>
      <c r="S5276" s="76"/>
      <c r="T5276" s="76"/>
      <c r="U5276" s="76"/>
      <c r="V5276" s="76"/>
      <c r="W5276" s="76"/>
      <c r="X5276" s="76"/>
    </row>
    <row r="5277" spans="1:24">
      <c r="A5277" s="135"/>
      <c r="B5277" s="54"/>
      <c r="C5277" s="63"/>
      <c r="D5277" s="63"/>
      <c r="E5277" s="174"/>
      <c r="F5277" s="158"/>
      <c r="G5277" s="63"/>
      <c r="H5277" s="63"/>
      <c r="I5277" s="79"/>
      <c r="J5277" s="54"/>
      <c r="K5277" s="75" t="s">
        <v>1501</v>
      </c>
      <c r="L5277" s="76">
        <f t="shared" si="313"/>
        <v>0</v>
      </c>
      <c r="M5277" s="76"/>
      <c r="N5277" s="76"/>
      <c r="O5277" s="76"/>
      <c r="P5277" s="76"/>
      <c r="Q5277" s="76"/>
      <c r="R5277" s="76"/>
      <c r="S5277" s="76"/>
      <c r="T5277" s="76"/>
      <c r="U5277" s="76"/>
      <c r="V5277" s="76"/>
      <c r="W5277" s="76"/>
      <c r="X5277" s="76"/>
    </row>
    <row r="5278" spans="1:24">
      <c r="A5278" s="135"/>
      <c r="B5278" s="54"/>
      <c r="C5278" s="68"/>
      <c r="D5278" s="68"/>
      <c r="E5278" s="175"/>
      <c r="F5278" s="159"/>
      <c r="G5278" s="68"/>
      <c r="H5278" s="68"/>
      <c r="I5278" s="83"/>
      <c r="J5278" s="80"/>
      <c r="K5278" s="84" t="s">
        <v>1502</v>
      </c>
      <c r="L5278" s="76">
        <f t="shared" si="313"/>
        <v>3</v>
      </c>
      <c r="M5278" s="76"/>
      <c r="N5278" s="76"/>
      <c r="O5278" s="76">
        <v>2</v>
      </c>
      <c r="P5278" s="76"/>
      <c r="Q5278" s="76"/>
      <c r="R5278" s="76"/>
      <c r="S5278" s="76"/>
      <c r="T5278" s="76">
        <v>1</v>
      </c>
      <c r="U5278" s="76"/>
      <c r="V5278" s="76"/>
      <c r="W5278" s="76"/>
      <c r="X5278" s="76"/>
    </row>
    <row r="5279" spans="1:24">
      <c r="A5279" s="135"/>
      <c r="B5279" s="54"/>
      <c r="C5279" s="505" t="s">
        <v>33</v>
      </c>
      <c r="D5279" s="505" t="s">
        <v>8080</v>
      </c>
      <c r="E5279" s="164" t="s">
        <v>8081</v>
      </c>
      <c r="F5279" s="324" t="s">
        <v>8082</v>
      </c>
      <c r="G5279" s="505" t="s">
        <v>8083</v>
      </c>
      <c r="H5279" s="505" t="s">
        <v>8084</v>
      </c>
      <c r="I5279" s="74">
        <v>3</v>
      </c>
      <c r="J5279" s="46" t="s">
        <v>1508</v>
      </c>
      <c r="K5279" s="75" t="s">
        <v>1509</v>
      </c>
      <c r="L5279" s="76">
        <f t="shared" si="313"/>
        <v>0</v>
      </c>
      <c r="M5279" s="76"/>
      <c r="N5279" s="76"/>
      <c r="O5279" s="76"/>
      <c r="P5279" s="76"/>
      <c r="Q5279" s="76"/>
      <c r="R5279" s="76"/>
      <c r="S5279" s="76"/>
      <c r="T5279" s="76"/>
      <c r="U5279" s="76"/>
      <c r="V5279" s="76"/>
      <c r="W5279" s="76"/>
      <c r="X5279" s="76"/>
    </row>
    <row r="5280" spans="1:24">
      <c r="A5280" s="135"/>
      <c r="B5280" s="54"/>
      <c r="C5280" s="63"/>
      <c r="D5280" s="63"/>
      <c r="E5280" s="174"/>
      <c r="F5280" s="158"/>
      <c r="G5280" s="63"/>
      <c r="H5280" s="63"/>
      <c r="I5280" s="79"/>
      <c r="J5280" s="54"/>
      <c r="K5280" s="75" t="s">
        <v>1501</v>
      </c>
      <c r="L5280" s="76">
        <f t="shared" si="313"/>
        <v>0</v>
      </c>
      <c r="M5280" s="76"/>
      <c r="N5280" s="76"/>
      <c r="O5280" s="76"/>
      <c r="P5280" s="76"/>
      <c r="Q5280" s="76"/>
      <c r="R5280" s="76"/>
      <c r="S5280" s="76"/>
      <c r="T5280" s="76"/>
      <c r="U5280" s="76"/>
      <c r="V5280" s="76"/>
      <c r="W5280" s="76"/>
      <c r="X5280" s="76"/>
    </row>
    <row r="5281" spans="1:24">
      <c r="A5281" s="135"/>
      <c r="B5281" s="54"/>
      <c r="C5281" s="68"/>
      <c r="D5281" s="68"/>
      <c r="E5281" s="175"/>
      <c r="F5281" s="159"/>
      <c r="G5281" s="68"/>
      <c r="H5281" s="68"/>
      <c r="I5281" s="83"/>
      <c r="J5281" s="80"/>
      <c r="K5281" s="84" t="s">
        <v>1502</v>
      </c>
      <c r="L5281" s="76">
        <f t="shared" si="313"/>
        <v>2</v>
      </c>
      <c r="M5281" s="76"/>
      <c r="N5281" s="76"/>
      <c r="O5281" s="76">
        <v>2</v>
      </c>
      <c r="P5281" s="76"/>
      <c r="Q5281" s="76"/>
      <c r="R5281" s="76"/>
      <c r="S5281" s="76"/>
      <c r="T5281" s="76"/>
      <c r="U5281" s="76"/>
      <c r="V5281" s="76"/>
      <c r="W5281" s="76"/>
      <c r="X5281" s="76"/>
    </row>
    <row r="5282" spans="1:24">
      <c r="A5282" s="135"/>
      <c r="B5282" s="54"/>
      <c r="C5282" s="505" t="s">
        <v>33</v>
      </c>
      <c r="D5282" s="505" t="s">
        <v>8085</v>
      </c>
      <c r="E5282" s="164" t="s">
        <v>8086</v>
      </c>
      <c r="F5282" s="324" t="s">
        <v>8087</v>
      </c>
      <c r="G5282" s="505" t="s">
        <v>8088</v>
      </c>
      <c r="H5282" s="505" t="s">
        <v>8089</v>
      </c>
      <c r="I5282" s="74">
        <v>83</v>
      </c>
      <c r="J5282" s="46" t="s">
        <v>1508</v>
      </c>
      <c r="K5282" s="75" t="s">
        <v>1509</v>
      </c>
      <c r="L5282" s="76">
        <f t="shared" si="313"/>
        <v>0</v>
      </c>
      <c r="M5282" s="76"/>
      <c r="N5282" s="76"/>
      <c r="O5282" s="76"/>
      <c r="P5282" s="76"/>
      <c r="Q5282" s="76"/>
      <c r="R5282" s="76"/>
      <c r="S5282" s="76"/>
      <c r="T5282" s="76"/>
      <c r="U5282" s="76"/>
      <c r="V5282" s="76"/>
      <c r="W5282" s="76"/>
      <c r="X5282" s="76"/>
    </row>
    <row r="5283" spans="1:24">
      <c r="A5283" s="135"/>
      <c r="B5283" s="54"/>
      <c r="C5283" s="63"/>
      <c r="D5283" s="63"/>
      <c r="E5283" s="174"/>
      <c r="F5283" s="158"/>
      <c r="G5283" s="63"/>
      <c r="H5283" s="63"/>
      <c r="I5283" s="79"/>
      <c r="J5283" s="54"/>
      <c r="K5283" s="75" t="s">
        <v>1501</v>
      </c>
      <c r="L5283" s="76">
        <f t="shared" si="313"/>
        <v>0</v>
      </c>
      <c r="M5283" s="76"/>
      <c r="N5283" s="76"/>
      <c r="O5283" s="76"/>
      <c r="P5283" s="76"/>
      <c r="Q5283" s="76"/>
      <c r="R5283" s="76"/>
      <c r="S5283" s="76"/>
      <c r="T5283" s="76"/>
      <c r="U5283" s="76"/>
      <c r="V5283" s="76"/>
      <c r="W5283" s="76"/>
      <c r="X5283" s="76"/>
    </row>
    <row r="5284" spans="1:24">
      <c r="A5284" s="135"/>
      <c r="B5284" s="54"/>
      <c r="C5284" s="68"/>
      <c r="D5284" s="68"/>
      <c r="E5284" s="175"/>
      <c r="F5284" s="159"/>
      <c r="G5284" s="68"/>
      <c r="H5284" s="68"/>
      <c r="I5284" s="83"/>
      <c r="J5284" s="80"/>
      <c r="K5284" s="84" t="s">
        <v>1502</v>
      </c>
      <c r="L5284" s="76">
        <f t="shared" si="313"/>
        <v>2</v>
      </c>
      <c r="M5284" s="76"/>
      <c r="N5284" s="76"/>
      <c r="O5284" s="76">
        <v>2</v>
      </c>
      <c r="P5284" s="76"/>
      <c r="Q5284" s="76"/>
      <c r="R5284" s="76"/>
      <c r="S5284" s="76"/>
      <c r="T5284" s="76"/>
      <c r="U5284" s="76"/>
      <c r="V5284" s="76"/>
      <c r="W5284" s="76"/>
      <c r="X5284" s="76"/>
    </row>
    <row r="5285" spans="1:24">
      <c r="A5285" s="135"/>
      <c r="B5285" s="54"/>
      <c r="C5285" s="505" t="s">
        <v>35</v>
      </c>
      <c r="D5285" s="230" t="s">
        <v>8090</v>
      </c>
      <c r="E5285" s="164" t="s">
        <v>8091</v>
      </c>
      <c r="F5285" s="341" t="s">
        <v>8092</v>
      </c>
      <c r="G5285" s="230" t="s">
        <v>8093</v>
      </c>
      <c r="H5285" s="230" t="s">
        <v>8094</v>
      </c>
      <c r="I5285" s="74">
        <v>353</v>
      </c>
      <c r="J5285" s="46" t="s">
        <v>1508</v>
      </c>
      <c r="K5285" s="75" t="s">
        <v>1509</v>
      </c>
      <c r="L5285" s="76">
        <f t="shared" si="313"/>
        <v>2</v>
      </c>
      <c r="M5285" s="76"/>
      <c r="N5285" s="76">
        <v>1</v>
      </c>
      <c r="O5285" s="76"/>
      <c r="P5285" s="76"/>
      <c r="Q5285" s="76"/>
      <c r="R5285" s="76"/>
      <c r="S5285" s="76"/>
      <c r="T5285" s="76">
        <v>1</v>
      </c>
      <c r="U5285" s="76"/>
      <c r="V5285" s="76"/>
      <c r="W5285" s="76"/>
      <c r="X5285" s="76"/>
    </row>
    <row r="5286" spans="1:24">
      <c r="A5286" s="135"/>
      <c r="B5286" s="54"/>
      <c r="C5286" s="63"/>
      <c r="D5286" s="236"/>
      <c r="E5286" s="174"/>
      <c r="F5286" s="342"/>
      <c r="G5286" s="236"/>
      <c r="H5286" s="236"/>
      <c r="I5286" s="79"/>
      <c r="J5286" s="54"/>
      <c r="K5286" s="75" t="s">
        <v>1501</v>
      </c>
      <c r="L5286" s="76">
        <f t="shared" si="313"/>
        <v>0</v>
      </c>
      <c r="M5286" s="76"/>
      <c r="N5286" s="76"/>
      <c r="O5286" s="76"/>
      <c r="P5286" s="76"/>
      <c r="Q5286" s="76"/>
      <c r="R5286" s="76"/>
      <c r="S5286" s="76"/>
      <c r="T5286" s="76"/>
      <c r="U5286" s="76"/>
      <c r="V5286" s="76"/>
      <c r="W5286" s="76"/>
      <c r="X5286" s="76"/>
    </row>
    <row r="5287" spans="1:24">
      <c r="A5287" s="135"/>
      <c r="B5287" s="54"/>
      <c r="C5287" s="68"/>
      <c r="D5287" s="242"/>
      <c r="E5287" s="175"/>
      <c r="F5287" s="343"/>
      <c r="G5287" s="242"/>
      <c r="H5287" s="242"/>
      <c r="I5287" s="83"/>
      <c r="J5287" s="80"/>
      <c r="K5287" s="84" t="s">
        <v>1502</v>
      </c>
      <c r="L5287" s="76">
        <f t="shared" si="313"/>
        <v>0</v>
      </c>
      <c r="M5287" s="76"/>
      <c r="N5287" s="76"/>
      <c r="O5287" s="76"/>
      <c r="P5287" s="76"/>
      <c r="Q5287" s="76"/>
      <c r="R5287" s="76"/>
      <c r="S5287" s="76"/>
      <c r="T5287" s="76"/>
      <c r="U5287" s="76"/>
      <c r="V5287" s="76"/>
      <c r="W5287" s="76"/>
      <c r="X5287" s="76"/>
    </row>
    <row r="5288" spans="1:24">
      <c r="A5288" s="135"/>
      <c r="B5288" s="54"/>
      <c r="C5288" s="505" t="s">
        <v>33</v>
      </c>
      <c r="D5288" s="505" t="s">
        <v>8095</v>
      </c>
      <c r="E5288" s="164" t="s">
        <v>8096</v>
      </c>
      <c r="F5288" s="324" t="s">
        <v>8097</v>
      </c>
      <c r="G5288" s="506" t="s">
        <v>8098</v>
      </c>
      <c r="H5288" s="505"/>
      <c r="I5288" s="74">
        <v>6</v>
      </c>
      <c r="J5288" s="46" t="s">
        <v>1508</v>
      </c>
      <c r="K5288" s="75" t="s">
        <v>1509</v>
      </c>
      <c r="L5288" s="76">
        <f t="shared" si="313"/>
        <v>0</v>
      </c>
      <c r="M5288" s="76"/>
      <c r="N5288" s="76"/>
      <c r="O5288" s="76"/>
      <c r="P5288" s="76"/>
      <c r="Q5288" s="76"/>
      <c r="R5288" s="76"/>
      <c r="S5288" s="76"/>
      <c r="T5288" s="76"/>
      <c r="U5288" s="76"/>
      <c r="V5288" s="76"/>
      <c r="W5288" s="76"/>
      <c r="X5288" s="76"/>
    </row>
    <row r="5289" spans="1:24">
      <c r="A5289" s="135"/>
      <c r="B5289" s="54"/>
      <c r="C5289" s="63"/>
      <c r="D5289" s="63"/>
      <c r="E5289" s="174"/>
      <c r="F5289" s="158"/>
      <c r="G5289" s="507"/>
      <c r="H5289" s="63"/>
      <c r="I5289" s="79"/>
      <c r="J5289" s="54"/>
      <c r="K5289" s="75" t="s">
        <v>1501</v>
      </c>
      <c r="L5289" s="76">
        <f t="shared" si="313"/>
        <v>0</v>
      </c>
      <c r="M5289" s="76"/>
      <c r="N5289" s="76"/>
      <c r="O5289" s="76"/>
      <c r="P5289" s="76"/>
      <c r="Q5289" s="76"/>
      <c r="R5289" s="76"/>
      <c r="S5289" s="76"/>
      <c r="T5289" s="76"/>
      <c r="U5289" s="76"/>
      <c r="V5289" s="76"/>
      <c r="W5289" s="76"/>
      <c r="X5289" s="76"/>
    </row>
    <row r="5290" spans="1:24">
      <c r="A5290" s="135"/>
      <c r="B5290" s="54"/>
      <c r="C5290" s="68"/>
      <c r="D5290" s="68"/>
      <c r="E5290" s="175"/>
      <c r="F5290" s="159"/>
      <c r="G5290" s="508"/>
      <c r="H5290" s="68"/>
      <c r="I5290" s="83"/>
      <c r="J5290" s="80"/>
      <c r="K5290" s="84" t="s">
        <v>1502</v>
      </c>
      <c r="L5290" s="76">
        <f t="shared" si="313"/>
        <v>2</v>
      </c>
      <c r="M5290" s="76"/>
      <c r="N5290" s="76"/>
      <c r="O5290" s="76">
        <v>2</v>
      </c>
      <c r="P5290" s="76"/>
      <c r="Q5290" s="76"/>
      <c r="R5290" s="76"/>
      <c r="S5290" s="76"/>
      <c r="T5290" s="76"/>
      <c r="U5290" s="76"/>
      <c r="V5290" s="76"/>
      <c r="W5290" s="76"/>
      <c r="X5290" s="76"/>
    </row>
    <row r="5291" spans="1:24">
      <c r="A5291" s="135"/>
      <c r="B5291" s="54"/>
      <c r="C5291" s="505" t="s">
        <v>33</v>
      </c>
      <c r="D5291" s="505" t="s">
        <v>8099</v>
      </c>
      <c r="E5291" s="164" t="s">
        <v>8100</v>
      </c>
      <c r="F5291" s="324" t="s">
        <v>8101</v>
      </c>
      <c r="G5291" s="505" t="s">
        <v>8102</v>
      </c>
      <c r="H5291" s="505" t="s">
        <v>8103</v>
      </c>
      <c r="I5291" s="74">
        <v>180</v>
      </c>
      <c r="J5291" s="46" t="s">
        <v>1508</v>
      </c>
      <c r="K5291" s="75" t="s">
        <v>1509</v>
      </c>
      <c r="L5291" s="76">
        <f t="shared" si="313"/>
        <v>0</v>
      </c>
      <c r="M5291" s="76"/>
      <c r="N5291" s="76"/>
      <c r="O5291" s="76"/>
      <c r="P5291" s="76"/>
      <c r="Q5291" s="76"/>
      <c r="R5291" s="76"/>
      <c r="S5291" s="76"/>
      <c r="T5291" s="76"/>
      <c r="U5291" s="76"/>
      <c r="V5291" s="76"/>
      <c r="W5291" s="76"/>
      <c r="X5291" s="76"/>
    </row>
    <row r="5292" spans="1:24">
      <c r="A5292" s="135"/>
      <c r="B5292" s="54"/>
      <c r="C5292" s="63"/>
      <c r="D5292" s="63"/>
      <c r="E5292" s="174"/>
      <c r="F5292" s="158"/>
      <c r="G5292" s="63"/>
      <c r="H5292" s="63"/>
      <c r="I5292" s="79"/>
      <c r="J5292" s="54"/>
      <c r="K5292" s="75" t="s">
        <v>1501</v>
      </c>
      <c r="L5292" s="76">
        <f t="shared" si="313"/>
        <v>0</v>
      </c>
      <c r="M5292" s="76"/>
      <c r="N5292" s="76"/>
      <c r="O5292" s="76"/>
      <c r="P5292" s="76"/>
      <c r="Q5292" s="76"/>
      <c r="R5292" s="76"/>
      <c r="S5292" s="76"/>
      <c r="T5292" s="76"/>
      <c r="U5292" s="76"/>
      <c r="V5292" s="76"/>
      <c r="W5292" s="76"/>
      <c r="X5292" s="76"/>
    </row>
    <row r="5293" spans="1:24">
      <c r="A5293" s="135"/>
      <c r="B5293" s="54"/>
      <c r="C5293" s="68"/>
      <c r="D5293" s="68"/>
      <c r="E5293" s="175"/>
      <c r="F5293" s="159"/>
      <c r="G5293" s="68"/>
      <c r="H5293" s="68"/>
      <c r="I5293" s="83"/>
      <c r="J5293" s="80"/>
      <c r="K5293" s="84" t="s">
        <v>1502</v>
      </c>
      <c r="L5293" s="76">
        <f t="shared" si="313"/>
        <v>2</v>
      </c>
      <c r="M5293" s="76"/>
      <c r="N5293" s="76"/>
      <c r="O5293" s="76">
        <v>1</v>
      </c>
      <c r="P5293" s="76"/>
      <c r="Q5293" s="76"/>
      <c r="R5293" s="76"/>
      <c r="S5293" s="76"/>
      <c r="T5293" s="76">
        <v>1</v>
      </c>
      <c r="U5293" s="76"/>
      <c r="V5293" s="76"/>
      <c r="W5293" s="76"/>
      <c r="X5293" s="76"/>
    </row>
    <row r="5294" spans="1:24">
      <c r="A5294" s="135"/>
      <c r="B5294" s="54"/>
      <c r="C5294" s="505" t="s">
        <v>33</v>
      </c>
      <c r="D5294" s="505" t="s">
        <v>8104</v>
      </c>
      <c r="E5294" s="164" t="s">
        <v>8105</v>
      </c>
      <c r="F5294" s="505" t="s">
        <v>8106</v>
      </c>
      <c r="G5294" s="505" t="s">
        <v>8107</v>
      </c>
      <c r="H5294" s="505" t="s">
        <v>8108</v>
      </c>
      <c r="I5294" s="74">
        <v>8277</v>
      </c>
      <c r="J5294" s="46" t="s">
        <v>1508</v>
      </c>
      <c r="K5294" s="75" t="s">
        <v>1509</v>
      </c>
      <c r="L5294" s="76">
        <f t="shared" si="313"/>
        <v>0</v>
      </c>
      <c r="M5294" s="76"/>
      <c r="N5294" s="76"/>
      <c r="O5294" s="76"/>
      <c r="P5294" s="76"/>
      <c r="Q5294" s="76"/>
      <c r="R5294" s="76"/>
      <c r="S5294" s="76"/>
      <c r="T5294" s="76"/>
      <c r="U5294" s="76"/>
      <c r="V5294" s="76"/>
      <c r="W5294" s="76"/>
      <c r="X5294" s="76"/>
    </row>
    <row r="5295" spans="1:24">
      <c r="A5295" s="135"/>
      <c r="B5295" s="54"/>
      <c r="C5295" s="63"/>
      <c r="D5295" s="63"/>
      <c r="E5295" s="174"/>
      <c r="F5295" s="63"/>
      <c r="G5295" s="63"/>
      <c r="H5295" s="63"/>
      <c r="I5295" s="79"/>
      <c r="J5295" s="54"/>
      <c r="K5295" s="75" t="s">
        <v>1501</v>
      </c>
      <c r="L5295" s="76">
        <f t="shared" si="313"/>
        <v>0</v>
      </c>
      <c r="M5295" s="76"/>
      <c r="N5295" s="76"/>
      <c r="O5295" s="76"/>
      <c r="P5295" s="76"/>
      <c r="Q5295" s="76"/>
      <c r="R5295" s="76"/>
      <c r="S5295" s="76"/>
      <c r="T5295" s="76"/>
      <c r="U5295" s="76"/>
      <c r="V5295" s="76"/>
      <c r="W5295" s="76"/>
      <c r="X5295" s="76"/>
    </row>
    <row r="5296" spans="1:24">
      <c r="A5296" s="135"/>
      <c r="B5296" s="54"/>
      <c r="C5296" s="68"/>
      <c r="D5296" s="68"/>
      <c r="E5296" s="175"/>
      <c r="F5296" s="68"/>
      <c r="G5296" s="68"/>
      <c r="H5296" s="68"/>
      <c r="I5296" s="83"/>
      <c r="J5296" s="80"/>
      <c r="K5296" s="84" t="s">
        <v>1502</v>
      </c>
      <c r="L5296" s="76">
        <f t="shared" si="313"/>
        <v>3</v>
      </c>
      <c r="M5296" s="76"/>
      <c r="N5296" s="76"/>
      <c r="O5296" s="76">
        <v>2</v>
      </c>
      <c r="P5296" s="76"/>
      <c r="Q5296" s="76"/>
      <c r="R5296" s="76"/>
      <c r="S5296" s="76"/>
      <c r="T5296" s="76">
        <v>1</v>
      </c>
      <c r="U5296" s="76"/>
      <c r="V5296" s="76"/>
      <c r="W5296" s="76"/>
      <c r="X5296" s="76"/>
    </row>
    <row r="5297" spans="1:24">
      <c r="A5297" s="135"/>
      <c r="B5297" s="54"/>
      <c r="C5297" s="505" t="s">
        <v>33</v>
      </c>
      <c r="D5297" s="505" t="s">
        <v>8109</v>
      </c>
      <c r="E5297" s="164" t="s">
        <v>8110</v>
      </c>
      <c r="F5297" s="324" t="s">
        <v>8111</v>
      </c>
      <c r="G5297" s="505" t="s">
        <v>8112</v>
      </c>
      <c r="H5297" s="505" t="s">
        <v>8113</v>
      </c>
      <c r="I5297" s="74">
        <v>0</v>
      </c>
      <c r="J5297" s="46" t="s">
        <v>1508</v>
      </c>
      <c r="K5297" s="75" t="s">
        <v>1509</v>
      </c>
      <c r="L5297" s="76">
        <f t="shared" si="313"/>
        <v>0</v>
      </c>
      <c r="M5297" s="76"/>
      <c r="N5297" s="76"/>
      <c r="O5297" s="76"/>
      <c r="P5297" s="76"/>
      <c r="Q5297" s="76"/>
      <c r="R5297" s="76"/>
      <c r="S5297" s="76"/>
      <c r="T5297" s="76"/>
      <c r="U5297" s="76"/>
      <c r="V5297" s="76"/>
      <c r="W5297" s="76"/>
      <c r="X5297" s="76"/>
    </row>
    <row r="5298" spans="1:24">
      <c r="A5298" s="135"/>
      <c r="B5298" s="54"/>
      <c r="C5298" s="63"/>
      <c r="D5298" s="63"/>
      <c r="E5298" s="174"/>
      <c r="F5298" s="158"/>
      <c r="G5298" s="63"/>
      <c r="H5298" s="63"/>
      <c r="I5298" s="79"/>
      <c r="J5298" s="54"/>
      <c r="K5298" s="75" t="s">
        <v>1501</v>
      </c>
      <c r="L5298" s="76">
        <f t="shared" si="313"/>
        <v>0</v>
      </c>
      <c r="M5298" s="76"/>
      <c r="N5298" s="76"/>
      <c r="O5298" s="76"/>
      <c r="P5298" s="76"/>
      <c r="Q5298" s="76"/>
      <c r="R5298" s="76"/>
      <c r="S5298" s="76"/>
      <c r="T5298" s="76"/>
      <c r="U5298" s="76"/>
      <c r="V5298" s="76"/>
      <c r="W5298" s="76"/>
      <c r="X5298" s="76"/>
    </row>
    <row r="5299" spans="1:24">
      <c r="A5299" s="135"/>
      <c r="B5299" s="54"/>
      <c r="C5299" s="68"/>
      <c r="D5299" s="68"/>
      <c r="E5299" s="175"/>
      <c r="F5299" s="159"/>
      <c r="G5299" s="68"/>
      <c r="H5299" s="68"/>
      <c r="I5299" s="83"/>
      <c r="J5299" s="80"/>
      <c r="K5299" s="84" t="s">
        <v>1502</v>
      </c>
      <c r="L5299" s="76">
        <f t="shared" si="313"/>
        <v>2</v>
      </c>
      <c r="M5299" s="76"/>
      <c r="N5299" s="76"/>
      <c r="O5299" s="76">
        <v>2</v>
      </c>
      <c r="P5299" s="76"/>
      <c r="Q5299" s="76"/>
      <c r="R5299" s="76"/>
      <c r="S5299" s="76"/>
      <c r="T5299" s="76"/>
      <c r="U5299" s="76"/>
      <c r="V5299" s="76"/>
      <c r="W5299" s="76"/>
      <c r="X5299" s="76"/>
    </row>
    <row r="5300" spans="1:24">
      <c r="A5300" s="135"/>
      <c r="B5300" s="54"/>
      <c r="C5300" s="505" t="s">
        <v>33</v>
      </c>
      <c r="D5300" s="505" t="s">
        <v>8114</v>
      </c>
      <c r="E5300" s="164" t="s">
        <v>8115</v>
      </c>
      <c r="F5300" s="324" t="s">
        <v>8116</v>
      </c>
      <c r="G5300" s="506" t="s">
        <v>8117</v>
      </c>
      <c r="H5300" s="505" t="s">
        <v>8118</v>
      </c>
      <c r="I5300" s="74">
        <v>13709</v>
      </c>
      <c r="J5300" s="46" t="s">
        <v>1508</v>
      </c>
      <c r="K5300" s="75" t="s">
        <v>1509</v>
      </c>
      <c r="L5300" s="76">
        <f t="shared" si="313"/>
        <v>0</v>
      </c>
      <c r="M5300" s="76"/>
      <c r="N5300" s="76"/>
      <c r="O5300" s="76"/>
      <c r="P5300" s="76"/>
      <c r="Q5300" s="76"/>
      <c r="R5300" s="76"/>
      <c r="S5300" s="76"/>
      <c r="T5300" s="76"/>
      <c r="U5300" s="76"/>
      <c r="V5300" s="76"/>
      <c r="W5300" s="76"/>
      <c r="X5300" s="76"/>
    </row>
    <row r="5301" spans="1:24">
      <c r="A5301" s="135"/>
      <c r="B5301" s="54"/>
      <c r="C5301" s="63"/>
      <c r="D5301" s="63"/>
      <c r="E5301" s="174"/>
      <c r="F5301" s="158"/>
      <c r="G5301" s="507"/>
      <c r="H5301" s="63"/>
      <c r="I5301" s="79"/>
      <c r="J5301" s="54"/>
      <c r="K5301" s="75" t="s">
        <v>1501</v>
      </c>
      <c r="L5301" s="76">
        <f t="shared" si="313"/>
        <v>0</v>
      </c>
      <c r="M5301" s="76"/>
      <c r="N5301" s="76"/>
      <c r="O5301" s="76"/>
      <c r="P5301" s="76"/>
      <c r="Q5301" s="76"/>
      <c r="R5301" s="76"/>
      <c r="S5301" s="76"/>
      <c r="T5301" s="76"/>
      <c r="U5301" s="76"/>
      <c r="V5301" s="76"/>
      <c r="W5301" s="76"/>
      <c r="X5301" s="76"/>
    </row>
    <row r="5302" spans="1:24">
      <c r="A5302" s="135"/>
      <c r="B5302" s="54"/>
      <c r="C5302" s="68"/>
      <c r="D5302" s="68"/>
      <c r="E5302" s="175"/>
      <c r="F5302" s="159"/>
      <c r="G5302" s="508"/>
      <c r="H5302" s="68"/>
      <c r="I5302" s="83"/>
      <c r="J5302" s="80"/>
      <c r="K5302" s="84" t="s">
        <v>1502</v>
      </c>
      <c r="L5302" s="76">
        <f t="shared" si="313"/>
        <v>3</v>
      </c>
      <c r="M5302" s="76"/>
      <c r="N5302" s="76"/>
      <c r="O5302" s="76">
        <v>3</v>
      </c>
      <c r="P5302" s="76"/>
      <c r="Q5302" s="76"/>
      <c r="R5302" s="76"/>
      <c r="S5302" s="76"/>
      <c r="T5302" s="76"/>
      <c r="U5302" s="76"/>
      <c r="V5302" s="76"/>
      <c r="W5302" s="76"/>
      <c r="X5302" s="76"/>
    </row>
    <row r="5303" spans="1:24">
      <c r="A5303" s="135"/>
      <c r="B5303" s="54"/>
      <c r="C5303" s="505" t="s">
        <v>33</v>
      </c>
      <c r="D5303" s="505" t="s">
        <v>8119</v>
      </c>
      <c r="E5303" s="164" t="s">
        <v>8120</v>
      </c>
      <c r="F5303" s="324" t="s">
        <v>8121</v>
      </c>
      <c r="G5303" s="505" t="s">
        <v>8122</v>
      </c>
      <c r="H5303" s="505" t="s">
        <v>8123</v>
      </c>
      <c r="I5303" s="74">
        <v>327</v>
      </c>
      <c r="J5303" s="46" t="s">
        <v>1508</v>
      </c>
      <c r="K5303" s="75" t="s">
        <v>1509</v>
      </c>
      <c r="L5303" s="76">
        <f t="shared" si="313"/>
        <v>0</v>
      </c>
      <c r="M5303" s="76"/>
      <c r="N5303" s="76"/>
      <c r="O5303" s="76"/>
      <c r="P5303" s="76"/>
      <c r="Q5303" s="76"/>
      <c r="R5303" s="76"/>
      <c r="S5303" s="76"/>
      <c r="T5303" s="76"/>
      <c r="U5303" s="76"/>
      <c r="V5303" s="76"/>
      <c r="W5303" s="76"/>
      <c r="X5303" s="76"/>
    </row>
    <row r="5304" spans="1:24">
      <c r="A5304" s="135"/>
      <c r="B5304" s="54"/>
      <c r="C5304" s="63"/>
      <c r="D5304" s="63"/>
      <c r="E5304" s="174"/>
      <c r="F5304" s="158"/>
      <c r="G5304" s="63"/>
      <c r="H5304" s="63"/>
      <c r="I5304" s="79"/>
      <c r="J5304" s="54"/>
      <c r="K5304" s="75" t="s">
        <v>1501</v>
      </c>
      <c r="L5304" s="76">
        <f t="shared" si="313"/>
        <v>0</v>
      </c>
      <c r="M5304" s="76"/>
      <c r="N5304" s="76"/>
      <c r="O5304" s="76"/>
      <c r="P5304" s="76"/>
      <c r="Q5304" s="76"/>
      <c r="R5304" s="76"/>
      <c r="S5304" s="76"/>
      <c r="T5304" s="76"/>
      <c r="U5304" s="76"/>
      <c r="V5304" s="76"/>
      <c r="W5304" s="76"/>
      <c r="X5304" s="76"/>
    </row>
    <row r="5305" spans="1:24">
      <c r="A5305" s="135"/>
      <c r="B5305" s="54"/>
      <c r="C5305" s="68"/>
      <c r="D5305" s="68"/>
      <c r="E5305" s="175"/>
      <c r="F5305" s="159"/>
      <c r="G5305" s="68"/>
      <c r="H5305" s="68"/>
      <c r="I5305" s="83"/>
      <c r="J5305" s="80"/>
      <c r="K5305" s="84" t="s">
        <v>1502</v>
      </c>
      <c r="L5305" s="76">
        <f t="shared" ref="L5305:L5368" si="314">SUM(M5305:X5305)</f>
        <v>2</v>
      </c>
      <c r="M5305" s="76"/>
      <c r="N5305" s="76"/>
      <c r="O5305" s="76">
        <v>2</v>
      </c>
      <c r="P5305" s="76"/>
      <c r="Q5305" s="76"/>
      <c r="R5305" s="76"/>
      <c r="S5305" s="76"/>
      <c r="T5305" s="76"/>
      <c r="U5305" s="76"/>
      <c r="V5305" s="76"/>
      <c r="W5305" s="76"/>
      <c r="X5305" s="76"/>
    </row>
    <row r="5306" spans="1:24">
      <c r="A5306" s="135"/>
      <c r="B5306" s="54"/>
      <c r="C5306" s="505" t="s">
        <v>33</v>
      </c>
      <c r="D5306" s="505" t="s">
        <v>8124</v>
      </c>
      <c r="E5306" s="164" t="s">
        <v>8125</v>
      </c>
      <c r="F5306" s="324" t="s">
        <v>8126</v>
      </c>
      <c r="G5306" s="505" t="s">
        <v>8127</v>
      </c>
      <c r="H5306" s="505" t="s">
        <v>8128</v>
      </c>
      <c r="I5306" s="74">
        <v>9</v>
      </c>
      <c r="J5306" s="46" t="s">
        <v>1508</v>
      </c>
      <c r="K5306" s="75" t="s">
        <v>1509</v>
      </c>
      <c r="L5306" s="76">
        <f t="shared" si="314"/>
        <v>0</v>
      </c>
      <c r="M5306" s="76"/>
      <c r="N5306" s="76"/>
      <c r="O5306" s="76"/>
      <c r="P5306" s="76"/>
      <c r="Q5306" s="76"/>
      <c r="R5306" s="76"/>
      <c r="S5306" s="76"/>
      <c r="T5306" s="76"/>
      <c r="U5306" s="76"/>
      <c r="V5306" s="76"/>
      <c r="W5306" s="76"/>
      <c r="X5306" s="76"/>
    </row>
    <row r="5307" spans="1:24">
      <c r="A5307" s="135"/>
      <c r="B5307" s="54"/>
      <c r="C5307" s="63"/>
      <c r="D5307" s="63"/>
      <c r="E5307" s="174"/>
      <c r="F5307" s="158"/>
      <c r="G5307" s="63"/>
      <c r="H5307" s="63"/>
      <c r="I5307" s="79"/>
      <c r="J5307" s="54"/>
      <c r="K5307" s="75" t="s">
        <v>1501</v>
      </c>
      <c r="L5307" s="76">
        <f t="shared" si="314"/>
        <v>0</v>
      </c>
      <c r="M5307" s="76"/>
      <c r="N5307" s="76"/>
      <c r="O5307" s="76"/>
      <c r="P5307" s="76"/>
      <c r="Q5307" s="76"/>
      <c r="R5307" s="76"/>
      <c r="S5307" s="76"/>
      <c r="T5307" s="76"/>
      <c r="U5307" s="76"/>
      <c r="V5307" s="76"/>
      <c r="W5307" s="76"/>
      <c r="X5307" s="76"/>
    </row>
    <row r="5308" spans="1:24">
      <c r="A5308" s="135"/>
      <c r="B5308" s="54"/>
      <c r="C5308" s="68"/>
      <c r="D5308" s="68"/>
      <c r="E5308" s="175"/>
      <c r="F5308" s="159"/>
      <c r="G5308" s="68"/>
      <c r="H5308" s="68"/>
      <c r="I5308" s="83"/>
      <c r="J5308" s="80"/>
      <c r="K5308" s="84" t="s">
        <v>1502</v>
      </c>
      <c r="L5308" s="76">
        <f t="shared" si="314"/>
        <v>2</v>
      </c>
      <c r="M5308" s="76"/>
      <c r="N5308" s="76"/>
      <c r="O5308" s="76">
        <v>1</v>
      </c>
      <c r="P5308" s="76"/>
      <c r="Q5308" s="76"/>
      <c r="R5308" s="76"/>
      <c r="S5308" s="76"/>
      <c r="T5308" s="76">
        <v>1</v>
      </c>
      <c r="U5308" s="76"/>
      <c r="V5308" s="76"/>
      <c r="W5308" s="76"/>
      <c r="X5308" s="76"/>
    </row>
    <row r="5309" spans="1:24">
      <c r="A5309" s="135"/>
      <c r="B5309" s="54"/>
      <c r="C5309" s="505" t="s">
        <v>35</v>
      </c>
      <c r="D5309" s="230" t="s">
        <v>8129</v>
      </c>
      <c r="E5309" s="164" t="s">
        <v>8130</v>
      </c>
      <c r="F5309" s="341" t="s">
        <v>8131</v>
      </c>
      <c r="G5309" s="230" t="s">
        <v>8132</v>
      </c>
      <c r="H5309" s="230" t="s">
        <v>8133</v>
      </c>
      <c r="I5309" s="74">
        <v>116</v>
      </c>
      <c r="J5309" s="46" t="s">
        <v>1508</v>
      </c>
      <c r="K5309" s="75" t="s">
        <v>1509</v>
      </c>
      <c r="L5309" s="76">
        <f t="shared" si="314"/>
        <v>2</v>
      </c>
      <c r="M5309" s="76"/>
      <c r="N5309" s="76">
        <v>1</v>
      </c>
      <c r="O5309" s="76"/>
      <c r="P5309" s="76"/>
      <c r="Q5309" s="76"/>
      <c r="R5309" s="76"/>
      <c r="S5309" s="76"/>
      <c r="T5309" s="76">
        <v>1</v>
      </c>
      <c r="U5309" s="76"/>
      <c r="V5309" s="76"/>
      <c r="W5309" s="76"/>
      <c r="X5309" s="76"/>
    </row>
    <row r="5310" spans="1:24">
      <c r="A5310" s="135"/>
      <c r="B5310" s="54"/>
      <c r="C5310" s="63"/>
      <c r="D5310" s="236"/>
      <c r="E5310" s="174"/>
      <c r="F5310" s="342"/>
      <c r="G5310" s="236"/>
      <c r="H5310" s="236"/>
      <c r="I5310" s="79"/>
      <c r="J5310" s="54"/>
      <c r="K5310" s="75" t="s">
        <v>1501</v>
      </c>
      <c r="L5310" s="76">
        <f t="shared" si="314"/>
        <v>0</v>
      </c>
      <c r="M5310" s="76"/>
      <c r="N5310" s="76"/>
      <c r="O5310" s="76"/>
      <c r="P5310" s="76"/>
      <c r="Q5310" s="76"/>
      <c r="R5310" s="76"/>
      <c r="S5310" s="76"/>
      <c r="T5310" s="76"/>
      <c r="U5310" s="76"/>
      <c r="V5310" s="76"/>
      <c r="W5310" s="76"/>
      <c r="X5310" s="76"/>
    </row>
    <row r="5311" spans="1:24">
      <c r="A5311" s="135"/>
      <c r="B5311" s="54"/>
      <c r="C5311" s="68"/>
      <c r="D5311" s="242"/>
      <c r="E5311" s="175"/>
      <c r="F5311" s="343"/>
      <c r="G5311" s="242"/>
      <c r="H5311" s="242"/>
      <c r="I5311" s="83"/>
      <c r="J5311" s="80"/>
      <c r="K5311" s="84" t="s">
        <v>1502</v>
      </c>
      <c r="L5311" s="76">
        <f t="shared" si="314"/>
        <v>0</v>
      </c>
      <c r="M5311" s="76"/>
      <c r="N5311" s="76"/>
      <c r="O5311" s="76"/>
      <c r="P5311" s="76"/>
      <c r="Q5311" s="76"/>
      <c r="R5311" s="76"/>
      <c r="S5311" s="76"/>
      <c r="T5311" s="76"/>
      <c r="U5311" s="76"/>
      <c r="V5311" s="76"/>
      <c r="W5311" s="76"/>
      <c r="X5311" s="76"/>
    </row>
    <row r="5312" spans="1:24">
      <c r="A5312" s="135"/>
      <c r="B5312" s="54"/>
      <c r="C5312" s="505" t="s">
        <v>35</v>
      </c>
      <c r="D5312" s="230" t="s">
        <v>8134</v>
      </c>
      <c r="E5312" s="164" t="s">
        <v>8135</v>
      </c>
      <c r="F5312" s="341" t="s">
        <v>6384</v>
      </c>
      <c r="G5312" s="509" t="s">
        <v>8136</v>
      </c>
      <c r="H5312" s="230" t="s">
        <v>8137</v>
      </c>
      <c r="I5312" s="74">
        <v>7682</v>
      </c>
      <c r="J5312" s="46" t="s">
        <v>1508</v>
      </c>
      <c r="K5312" s="75" t="s">
        <v>1509</v>
      </c>
      <c r="L5312" s="76">
        <f t="shared" si="314"/>
        <v>3</v>
      </c>
      <c r="M5312" s="76"/>
      <c r="N5312" s="76">
        <v>2</v>
      </c>
      <c r="O5312" s="76"/>
      <c r="P5312" s="76"/>
      <c r="Q5312" s="76"/>
      <c r="R5312" s="76"/>
      <c r="S5312" s="76"/>
      <c r="T5312" s="76">
        <v>1</v>
      </c>
      <c r="U5312" s="76"/>
      <c r="V5312" s="76"/>
      <c r="W5312" s="76"/>
      <c r="X5312" s="76"/>
    </row>
    <row r="5313" spans="1:24">
      <c r="A5313" s="135"/>
      <c r="B5313" s="54"/>
      <c r="C5313" s="63"/>
      <c r="D5313" s="236"/>
      <c r="E5313" s="174"/>
      <c r="F5313" s="342"/>
      <c r="G5313" s="510"/>
      <c r="H5313" s="236"/>
      <c r="I5313" s="79"/>
      <c r="J5313" s="54"/>
      <c r="K5313" s="75" t="s">
        <v>1501</v>
      </c>
      <c r="L5313" s="76">
        <f t="shared" si="314"/>
        <v>0</v>
      </c>
      <c r="M5313" s="76"/>
      <c r="N5313" s="76"/>
      <c r="O5313" s="76"/>
      <c r="P5313" s="76"/>
      <c r="Q5313" s="76"/>
      <c r="R5313" s="76"/>
      <c r="S5313" s="76"/>
      <c r="T5313" s="76"/>
      <c r="U5313" s="76"/>
      <c r="V5313" s="76"/>
      <c r="W5313" s="76"/>
      <c r="X5313" s="76"/>
    </row>
    <row r="5314" spans="1:24">
      <c r="A5314" s="135"/>
      <c r="B5314" s="54"/>
      <c r="C5314" s="68"/>
      <c r="D5314" s="242"/>
      <c r="E5314" s="175"/>
      <c r="F5314" s="343"/>
      <c r="G5314" s="511"/>
      <c r="H5314" s="242"/>
      <c r="I5314" s="83"/>
      <c r="J5314" s="80"/>
      <c r="K5314" s="84" t="s">
        <v>1502</v>
      </c>
      <c r="L5314" s="76">
        <f t="shared" si="314"/>
        <v>0</v>
      </c>
      <c r="M5314" s="76"/>
      <c r="N5314" s="76"/>
      <c r="O5314" s="76"/>
      <c r="P5314" s="76"/>
      <c r="Q5314" s="76"/>
      <c r="R5314" s="76"/>
      <c r="S5314" s="76"/>
      <c r="T5314" s="76"/>
      <c r="U5314" s="76"/>
      <c r="V5314" s="76"/>
      <c r="W5314" s="76"/>
      <c r="X5314" s="76"/>
    </row>
    <row r="5315" spans="1:24">
      <c r="A5315" s="135"/>
      <c r="B5315" s="54"/>
      <c r="C5315" s="505" t="s">
        <v>33</v>
      </c>
      <c r="D5315" s="505" t="s">
        <v>8138</v>
      </c>
      <c r="E5315" s="164" t="s">
        <v>8139</v>
      </c>
      <c r="F5315" s="324" t="s">
        <v>8140</v>
      </c>
      <c r="G5315" s="505" t="s">
        <v>8141</v>
      </c>
      <c r="H5315" s="505" t="s">
        <v>8142</v>
      </c>
      <c r="I5315" s="74">
        <v>4365</v>
      </c>
      <c r="J5315" s="46" t="s">
        <v>1508</v>
      </c>
      <c r="K5315" s="75" t="s">
        <v>1509</v>
      </c>
      <c r="L5315" s="76">
        <f t="shared" si="314"/>
        <v>0</v>
      </c>
      <c r="M5315" s="76"/>
      <c r="N5315" s="76"/>
      <c r="O5315" s="76"/>
      <c r="P5315" s="76"/>
      <c r="Q5315" s="76"/>
      <c r="R5315" s="76"/>
      <c r="S5315" s="76"/>
      <c r="T5315" s="76"/>
      <c r="U5315" s="76"/>
      <c r="V5315" s="76"/>
      <c r="W5315" s="76"/>
      <c r="X5315" s="76"/>
    </row>
    <row r="5316" spans="1:24">
      <c r="A5316" s="135"/>
      <c r="B5316" s="54"/>
      <c r="C5316" s="63"/>
      <c r="D5316" s="63"/>
      <c r="E5316" s="174"/>
      <c r="F5316" s="158"/>
      <c r="G5316" s="63"/>
      <c r="H5316" s="63"/>
      <c r="I5316" s="79"/>
      <c r="J5316" s="54"/>
      <c r="K5316" s="75" t="s">
        <v>1501</v>
      </c>
      <c r="L5316" s="76">
        <f t="shared" si="314"/>
        <v>0</v>
      </c>
      <c r="M5316" s="76"/>
      <c r="N5316" s="76"/>
      <c r="O5316" s="76"/>
      <c r="P5316" s="76"/>
      <c r="Q5316" s="76"/>
      <c r="R5316" s="76"/>
      <c r="S5316" s="76"/>
      <c r="T5316" s="76"/>
      <c r="U5316" s="76"/>
      <c r="V5316" s="76"/>
      <c r="W5316" s="76"/>
      <c r="X5316" s="76"/>
    </row>
    <row r="5317" spans="1:24">
      <c r="A5317" s="135"/>
      <c r="B5317" s="54"/>
      <c r="C5317" s="68"/>
      <c r="D5317" s="68"/>
      <c r="E5317" s="175"/>
      <c r="F5317" s="159"/>
      <c r="G5317" s="68"/>
      <c r="H5317" s="68"/>
      <c r="I5317" s="83"/>
      <c r="J5317" s="80"/>
      <c r="K5317" s="84" t="s">
        <v>1502</v>
      </c>
      <c r="L5317" s="76">
        <f t="shared" si="314"/>
        <v>3</v>
      </c>
      <c r="M5317" s="76"/>
      <c r="N5317" s="76"/>
      <c r="O5317" s="76">
        <v>3</v>
      </c>
      <c r="P5317" s="76"/>
      <c r="Q5317" s="76"/>
      <c r="R5317" s="76"/>
      <c r="S5317" s="76"/>
      <c r="T5317" s="76"/>
      <c r="U5317" s="76"/>
      <c r="V5317" s="76"/>
      <c r="W5317" s="76"/>
      <c r="X5317" s="76"/>
    </row>
    <row r="5318" spans="1:24">
      <c r="A5318" s="135"/>
      <c r="B5318" s="54"/>
      <c r="C5318" s="505" t="s">
        <v>35</v>
      </c>
      <c r="D5318" s="230" t="s">
        <v>8143</v>
      </c>
      <c r="E5318" s="164" t="s">
        <v>8144</v>
      </c>
      <c r="F5318" s="341" t="s">
        <v>8145</v>
      </c>
      <c r="G5318" s="230" t="s">
        <v>8146</v>
      </c>
      <c r="H5318" s="230" t="s">
        <v>8147</v>
      </c>
      <c r="I5318" s="74">
        <v>9455</v>
      </c>
      <c r="J5318" s="46" t="s">
        <v>1508</v>
      </c>
      <c r="K5318" s="75" t="s">
        <v>1509</v>
      </c>
      <c r="L5318" s="76">
        <f t="shared" si="314"/>
        <v>8</v>
      </c>
      <c r="M5318" s="76">
        <v>3</v>
      </c>
      <c r="N5318" s="76">
        <v>1</v>
      </c>
      <c r="O5318" s="76">
        <v>1</v>
      </c>
      <c r="P5318" s="76"/>
      <c r="Q5318" s="76"/>
      <c r="R5318" s="76"/>
      <c r="S5318" s="76">
        <v>2</v>
      </c>
      <c r="T5318" s="76">
        <v>1</v>
      </c>
      <c r="U5318" s="76"/>
      <c r="V5318" s="76"/>
      <c r="W5318" s="76"/>
      <c r="X5318" s="76"/>
    </row>
    <row r="5319" spans="1:24">
      <c r="A5319" s="135"/>
      <c r="B5319" s="54"/>
      <c r="C5319" s="63"/>
      <c r="D5319" s="236"/>
      <c r="E5319" s="174"/>
      <c r="F5319" s="342"/>
      <c r="G5319" s="236"/>
      <c r="H5319" s="236"/>
      <c r="I5319" s="79"/>
      <c r="J5319" s="54"/>
      <c r="K5319" s="75" t="s">
        <v>1501</v>
      </c>
      <c r="L5319" s="76">
        <f t="shared" si="314"/>
        <v>0</v>
      </c>
      <c r="M5319" s="76"/>
      <c r="N5319" s="76"/>
      <c r="O5319" s="76"/>
      <c r="P5319" s="76"/>
      <c r="Q5319" s="76"/>
      <c r="R5319" s="76"/>
      <c r="S5319" s="76"/>
      <c r="T5319" s="76"/>
      <c r="U5319" s="76"/>
      <c r="V5319" s="76"/>
      <c r="W5319" s="76"/>
      <c r="X5319" s="76"/>
    </row>
    <row r="5320" spans="1:24">
      <c r="A5320" s="135"/>
      <c r="B5320" s="54"/>
      <c r="C5320" s="68"/>
      <c r="D5320" s="242"/>
      <c r="E5320" s="175"/>
      <c r="F5320" s="343"/>
      <c r="G5320" s="242"/>
      <c r="H5320" s="242"/>
      <c r="I5320" s="83"/>
      <c r="J5320" s="80"/>
      <c r="K5320" s="84" t="s">
        <v>1502</v>
      </c>
      <c r="L5320" s="76">
        <f t="shared" si="314"/>
        <v>0</v>
      </c>
      <c r="M5320" s="76"/>
      <c r="N5320" s="76"/>
      <c r="O5320" s="76"/>
      <c r="P5320" s="76"/>
      <c r="Q5320" s="76"/>
      <c r="R5320" s="76"/>
      <c r="S5320" s="76"/>
      <c r="T5320" s="76"/>
      <c r="U5320" s="76"/>
      <c r="V5320" s="76"/>
      <c r="W5320" s="76"/>
      <c r="X5320" s="76"/>
    </row>
    <row r="5321" spans="1:24">
      <c r="A5321" s="135"/>
      <c r="B5321" s="54"/>
      <c r="C5321" s="505" t="s">
        <v>33</v>
      </c>
      <c r="D5321" s="505" t="s">
        <v>630</v>
      </c>
      <c r="E5321" s="164" t="s">
        <v>8148</v>
      </c>
      <c r="F5321" s="324" t="s">
        <v>8149</v>
      </c>
      <c r="G5321" s="505" t="s">
        <v>8050</v>
      </c>
      <c r="H5321" s="505" t="s">
        <v>8150</v>
      </c>
      <c r="I5321" s="74">
        <v>322</v>
      </c>
      <c r="J5321" s="46" t="s">
        <v>1508</v>
      </c>
      <c r="K5321" s="75" t="s">
        <v>1509</v>
      </c>
      <c r="L5321" s="76">
        <f t="shared" si="314"/>
        <v>0</v>
      </c>
      <c r="M5321" s="76"/>
      <c r="N5321" s="76"/>
      <c r="O5321" s="76"/>
      <c r="P5321" s="76"/>
      <c r="Q5321" s="76"/>
      <c r="R5321" s="76"/>
      <c r="S5321" s="76"/>
      <c r="T5321" s="76"/>
      <c r="U5321" s="76"/>
      <c r="V5321" s="76"/>
      <c r="W5321" s="76"/>
      <c r="X5321" s="76"/>
    </row>
    <row r="5322" spans="1:24">
      <c r="A5322" s="135"/>
      <c r="B5322" s="54"/>
      <c r="C5322" s="63"/>
      <c r="D5322" s="63"/>
      <c r="E5322" s="174"/>
      <c r="F5322" s="158"/>
      <c r="G5322" s="63"/>
      <c r="H5322" s="63"/>
      <c r="I5322" s="79"/>
      <c r="J5322" s="54"/>
      <c r="K5322" s="75" t="s">
        <v>1501</v>
      </c>
      <c r="L5322" s="76">
        <f t="shared" si="314"/>
        <v>0</v>
      </c>
      <c r="M5322" s="76"/>
      <c r="N5322" s="76"/>
      <c r="O5322" s="76"/>
      <c r="P5322" s="76"/>
      <c r="Q5322" s="76"/>
      <c r="R5322" s="76"/>
      <c r="S5322" s="76"/>
      <c r="T5322" s="76"/>
      <c r="U5322" s="76"/>
      <c r="V5322" s="76"/>
      <c r="W5322" s="76"/>
      <c r="X5322" s="76"/>
    </row>
    <row r="5323" spans="1:24">
      <c r="A5323" s="135"/>
      <c r="B5323" s="54"/>
      <c r="C5323" s="68"/>
      <c r="D5323" s="68"/>
      <c r="E5323" s="175"/>
      <c r="F5323" s="159"/>
      <c r="G5323" s="68"/>
      <c r="H5323" s="68"/>
      <c r="I5323" s="83"/>
      <c r="J5323" s="80"/>
      <c r="K5323" s="84" t="s">
        <v>1502</v>
      </c>
      <c r="L5323" s="76">
        <f t="shared" si="314"/>
        <v>2</v>
      </c>
      <c r="M5323" s="76"/>
      <c r="N5323" s="76"/>
      <c r="O5323" s="76">
        <v>1</v>
      </c>
      <c r="P5323" s="76"/>
      <c r="Q5323" s="76"/>
      <c r="R5323" s="76"/>
      <c r="S5323" s="76"/>
      <c r="T5323" s="76">
        <v>1</v>
      </c>
      <c r="U5323" s="76"/>
      <c r="V5323" s="76"/>
      <c r="W5323" s="76"/>
      <c r="X5323" s="76"/>
    </row>
    <row r="5324" spans="1:24">
      <c r="A5324" s="135"/>
      <c r="B5324" s="54"/>
      <c r="C5324" s="505" t="s">
        <v>33</v>
      </c>
      <c r="D5324" s="505" t="s">
        <v>8151</v>
      </c>
      <c r="E5324" s="164" t="s">
        <v>8152</v>
      </c>
      <c r="F5324" s="324" t="s">
        <v>8153</v>
      </c>
      <c r="G5324" s="505" t="s">
        <v>8154</v>
      </c>
      <c r="H5324" s="505" t="s">
        <v>8155</v>
      </c>
      <c r="I5324" s="74">
        <v>0</v>
      </c>
      <c r="J5324" s="46" t="s">
        <v>1508</v>
      </c>
      <c r="K5324" s="75" t="s">
        <v>1509</v>
      </c>
      <c r="L5324" s="76">
        <f t="shared" si="314"/>
        <v>0</v>
      </c>
      <c r="M5324" s="76"/>
      <c r="N5324" s="76"/>
      <c r="O5324" s="76"/>
      <c r="P5324" s="76"/>
      <c r="Q5324" s="76"/>
      <c r="R5324" s="76"/>
      <c r="S5324" s="76"/>
      <c r="T5324" s="76"/>
      <c r="U5324" s="76"/>
      <c r="V5324" s="76"/>
      <c r="W5324" s="76"/>
      <c r="X5324" s="76"/>
    </row>
    <row r="5325" spans="1:24">
      <c r="A5325" s="135"/>
      <c r="B5325" s="54"/>
      <c r="C5325" s="63"/>
      <c r="D5325" s="63"/>
      <c r="E5325" s="174"/>
      <c r="F5325" s="158"/>
      <c r="G5325" s="63"/>
      <c r="H5325" s="63"/>
      <c r="I5325" s="79"/>
      <c r="J5325" s="54"/>
      <c r="K5325" s="75" t="s">
        <v>1501</v>
      </c>
      <c r="L5325" s="76">
        <f t="shared" si="314"/>
        <v>0</v>
      </c>
      <c r="M5325" s="76"/>
      <c r="N5325" s="76"/>
      <c r="O5325" s="76"/>
      <c r="P5325" s="76"/>
      <c r="Q5325" s="76"/>
      <c r="R5325" s="76"/>
      <c r="S5325" s="76"/>
      <c r="T5325" s="76"/>
      <c r="U5325" s="76"/>
      <c r="V5325" s="76"/>
      <c r="W5325" s="76"/>
      <c r="X5325" s="76"/>
    </row>
    <row r="5326" spans="1:24">
      <c r="A5326" s="135"/>
      <c r="B5326" s="54"/>
      <c r="C5326" s="68"/>
      <c r="D5326" s="68"/>
      <c r="E5326" s="175"/>
      <c r="F5326" s="159"/>
      <c r="G5326" s="68"/>
      <c r="H5326" s="68"/>
      <c r="I5326" s="83"/>
      <c r="J5326" s="80"/>
      <c r="K5326" s="84" t="s">
        <v>1502</v>
      </c>
      <c r="L5326" s="76">
        <f t="shared" si="314"/>
        <v>4</v>
      </c>
      <c r="M5326" s="76"/>
      <c r="N5326" s="76"/>
      <c r="O5326" s="76">
        <v>4</v>
      </c>
      <c r="P5326" s="76"/>
      <c r="Q5326" s="76"/>
      <c r="R5326" s="76"/>
      <c r="S5326" s="76"/>
      <c r="T5326" s="76"/>
      <c r="U5326" s="76"/>
      <c r="V5326" s="76"/>
      <c r="W5326" s="76"/>
      <c r="X5326" s="76"/>
    </row>
    <row r="5327" spans="1:24">
      <c r="A5327" s="135"/>
      <c r="B5327" s="54"/>
      <c r="C5327" s="505" t="s">
        <v>33</v>
      </c>
      <c r="D5327" s="505" t="s">
        <v>8156</v>
      </c>
      <c r="E5327" s="164" t="s">
        <v>8157</v>
      </c>
      <c r="F5327" s="324" t="s">
        <v>8158</v>
      </c>
      <c r="G5327" s="505" t="s">
        <v>8159</v>
      </c>
      <c r="H5327" s="505" t="s">
        <v>8160</v>
      </c>
      <c r="I5327" s="74">
        <v>0</v>
      </c>
      <c r="J5327" s="46" t="s">
        <v>1508</v>
      </c>
      <c r="K5327" s="75" t="s">
        <v>1509</v>
      </c>
      <c r="L5327" s="76">
        <f t="shared" si="314"/>
        <v>0</v>
      </c>
      <c r="M5327" s="76"/>
      <c r="N5327" s="76"/>
      <c r="O5327" s="76"/>
      <c r="P5327" s="76"/>
      <c r="Q5327" s="76"/>
      <c r="R5327" s="76"/>
      <c r="S5327" s="76"/>
      <c r="T5327" s="76"/>
      <c r="U5327" s="76"/>
      <c r="V5327" s="76"/>
      <c r="W5327" s="76"/>
      <c r="X5327" s="76"/>
    </row>
    <row r="5328" spans="1:24">
      <c r="A5328" s="135"/>
      <c r="B5328" s="54"/>
      <c r="C5328" s="63"/>
      <c r="D5328" s="63"/>
      <c r="E5328" s="174"/>
      <c r="F5328" s="158"/>
      <c r="G5328" s="63"/>
      <c r="H5328" s="63"/>
      <c r="I5328" s="79"/>
      <c r="J5328" s="54"/>
      <c r="K5328" s="75" t="s">
        <v>1501</v>
      </c>
      <c r="L5328" s="76">
        <f t="shared" si="314"/>
        <v>0</v>
      </c>
      <c r="M5328" s="76"/>
      <c r="N5328" s="76"/>
      <c r="O5328" s="76"/>
      <c r="P5328" s="76"/>
      <c r="Q5328" s="76"/>
      <c r="R5328" s="76"/>
      <c r="S5328" s="76"/>
      <c r="T5328" s="76"/>
      <c r="U5328" s="76"/>
      <c r="V5328" s="76"/>
      <c r="W5328" s="76"/>
      <c r="X5328" s="76"/>
    </row>
    <row r="5329" spans="1:24">
      <c r="A5329" s="135"/>
      <c r="B5329" s="54"/>
      <c r="C5329" s="68"/>
      <c r="D5329" s="68"/>
      <c r="E5329" s="175"/>
      <c r="F5329" s="159"/>
      <c r="G5329" s="68"/>
      <c r="H5329" s="68"/>
      <c r="I5329" s="83"/>
      <c r="J5329" s="80"/>
      <c r="K5329" s="84" t="s">
        <v>1502</v>
      </c>
      <c r="L5329" s="76">
        <f t="shared" si="314"/>
        <v>2</v>
      </c>
      <c r="M5329" s="76"/>
      <c r="N5329" s="76"/>
      <c r="O5329" s="76">
        <v>2</v>
      </c>
      <c r="P5329" s="76"/>
      <c r="Q5329" s="76"/>
      <c r="R5329" s="76"/>
      <c r="S5329" s="76"/>
      <c r="T5329" s="76"/>
      <c r="U5329" s="76"/>
      <c r="V5329" s="76"/>
      <c r="W5329" s="76"/>
      <c r="X5329" s="76"/>
    </row>
    <row r="5330" spans="1:24">
      <c r="A5330" s="135"/>
      <c r="B5330" s="54"/>
      <c r="C5330" s="505" t="s">
        <v>33</v>
      </c>
      <c r="D5330" s="505" t="s">
        <v>3966</v>
      </c>
      <c r="E5330" s="164" t="s">
        <v>8161</v>
      </c>
      <c r="F5330" s="324" t="s">
        <v>8162</v>
      </c>
      <c r="G5330" s="506" t="s">
        <v>8163</v>
      </c>
      <c r="H5330" s="505" t="s">
        <v>8164</v>
      </c>
      <c r="I5330" s="74">
        <v>104</v>
      </c>
      <c r="J5330" s="46" t="s">
        <v>1508</v>
      </c>
      <c r="K5330" s="75" t="s">
        <v>1509</v>
      </c>
      <c r="L5330" s="76">
        <f t="shared" si="314"/>
        <v>0</v>
      </c>
      <c r="M5330" s="76"/>
      <c r="N5330" s="76"/>
      <c r="O5330" s="76"/>
      <c r="P5330" s="76"/>
      <c r="Q5330" s="76"/>
      <c r="R5330" s="76"/>
      <c r="S5330" s="76"/>
      <c r="T5330" s="76"/>
      <c r="U5330" s="76"/>
      <c r="V5330" s="76"/>
      <c r="W5330" s="76"/>
      <c r="X5330" s="76"/>
    </row>
    <row r="5331" spans="1:24">
      <c r="A5331" s="135"/>
      <c r="B5331" s="54"/>
      <c r="C5331" s="63"/>
      <c r="D5331" s="63"/>
      <c r="E5331" s="174"/>
      <c r="F5331" s="158"/>
      <c r="G5331" s="507"/>
      <c r="H5331" s="63"/>
      <c r="I5331" s="79"/>
      <c r="J5331" s="54"/>
      <c r="K5331" s="75" t="s">
        <v>1501</v>
      </c>
      <c r="L5331" s="76">
        <f t="shared" si="314"/>
        <v>0</v>
      </c>
      <c r="M5331" s="76"/>
      <c r="N5331" s="76"/>
      <c r="O5331" s="76"/>
      <c r="P5331" s="76"/>
      <c r="Q5331" s="76"/>
      <c r="R5331" s="76"/>
      <c r="S5331" s="76"/>
      <c r="T5331" s="76"/>
      <c r="U5331" s="76"/>
      <c r="V5331" s="76"/>
      <c r="W5331" s="76"/>
      <c r="X5331" s="76"/>
    </row>
    <row r="5332" spans="1:24">
      <c r="A5332" s="135"/>
      <c r="B5332" s="54"/>
      <c r="C5332" s="68"/>
      <c r="D5332" s="68"/>
      <c r="E5332" s="175"/>
      <c r="F5332" s="159"/>
      <c r="G5332" s="508"/>
      <c r="H5332" s="68"/>
      <c r="I5332" s="83"/>
      <c r="J5332" s="80"/>
      <c r="K5332" s="84" t="s">
        <v>1502</v>
      </c>
      <c r="L5332" s="76">
        <f t="shared" si="314"/>
        <v>2</v>
      </c>
      <c r="M5332" s="76"/>
      <c r="N5332" s="76"/>
      <c r="O5332" s="76">
        <v>1</v>
      </c>
      <c r="P5332" s="76"/>
      <c r="Q5332" s="76"/>
      <c r="R5332" s="76"/>
      <c r="S5332" s="76">
        <v>1</v>
      </c>
      <c r="T5332" s="76"/>
      <c r="U5332" s="76"/>
      <c r="V5332" s="76"/>
      <c r="W5332" s="76"/>
      <c r="X5332" s="76"/>
    </row>
    <row r="5333" spans="1:24">
      <c r="A5333" s="135"/>
      <c r="B5333" s="54"/>
      <c r="C5333" s="505" t="s">
        <v>33</v>
      </c>
      <c r="D5333" s="505" t="s">
        <v>8165</v>
      </c>
      <c r="E5333" s="164" t="s">
        <v>8166</v>
      </c>
      <c r="F5333" s="324" t="s">
        <v>8167</v>
      </c>
      <c r="G5333" s="505" t="s">
        <v>8168</v>
      </c>
      <c r="H5333" s="505" t="s">
        <v>8169</v>
      </c>
      <c r="I5333" s="74">
        <v>40</v>
      </c>
      <c r="J5333" s="46" t="s">
        <v>1508</v>
      </c>
      <c r="K5333" s="75" t="s">
        <v>1509</v>
      </c>
      <c r="L5333" s="76">
        <f t="shared" si="314"/>
        <v>0</v>
      </c>
      <c r="M5333" s="76"/>
      <c r="N5333" s="76"/>
      <c r="O5333" s="76"/>
      <c r="P5333" s="76"/>
      <c r="Q5333" s="76"/>
      <c r="R5333" s="76"/>
      <c r="S5333" s="76"/>
      <c r="T5333" s="76"/>
      <c r="U5333" s="76"/>
      <c r="V5333" s="76"/>
      <c r="W5333" s="76"/>
      <c r="X5333" s="76"/>
    </row>
    <row r="5334" spans="1:24">
      <c r="A5334" s="135"/>
      <c r="B5334" s="54"/>
      <c r="C5334" s="63"/>
      <c r="D5334" s="63"/>
      <c r="E5334" s="174"/>
      <c r="F5334" s="158"/>
      <c r="G5334" s="63"/>
      <c r="H5334" s="63"/>
      <c r="I5334" s="79"/>
      <c r="J5334" s="54"/>
      <c r="K5334" s="75" t="s">
        <v>1501</v>
      </c>
      <c r="L5334" s="76">
        <f t="shared" si="314"/>
        <v>0</v>
      </c>
      <c r="M5334" s="76"/>
      <c r="N5334" s="76"/>
      <c r="O5334" s="76"/>
      <c r="P5334" s="76"/>
      <c r="Q5334" s="76"/>
      <c r="R5334" s="76"/>
      <c r="S5334" s="76"/>
      <c r="T5334" s="76"/>
      <c r="U5334" s="76"/>
      <c r="V5334" s="76"/>
      <c r="W5334" s="76"/>
      <c r="X5334" s="76"/>
    </row>
    <row r="5335" spans="1:24">
      <c r="A5335" s="135"/>
      <c r="B5335" s="54"/>
      <c r="C5335" s="68"/>
      <c r="D5335" s="68"/>
      <c r="E5335" s="175"/>
      <c r="F5335" s="159"/>
      <c r="G5335" s="68"/>
      <c r="H5335" s="68"/>
      <c r="I5335" s="83"/>
      <c r="J5335" s="80"/>
      <c r="K5335" s="84" t="s">
        <v>1502</v>
      </c>
      <c r="L5335" s="76">
        <f t="shared" si="314"/>
        <v>2</v>
      </c>
      <c r="M5335" s="76"/>
      <c r="N5335" s="76"/>
      <c r="O5335" s="76">
        <v>2</v>
      </c>
      <c r="P5335" s="76"/>
      <c r="Q5335" s="76"/>
      <c r="R5335" s="76"/>
      <c r="S5335" s="76"/>
      <c r="T5335" s="76"/>
      <c r="U5335" s="76"/>
      <c r="V5335" s="76"/>
      <c r="W5335" s="76"/>
      <c r="X5335" s="76"/>
    </row>
    <row r="5336" spans="1:24">
      <c r="A5336" s="135"/>
      <c r="B5336" s="54"/>
      <c r="C5336" s="505" t="s">
        <v>35</v>
      </c>
      <c r="D5336" s="230" t="s">
        <v>8043</v>
      </c>
      <c r="E5336" s="164" t="s">
        <v>8170</v>
      </c>
      <c r="F5336" s="341" t="s">
        <v>8045</v>
      </c>
      <c r="G5336" s="230" t="s">
        <v>8171</v>
      </c>
      <c r="H5336" s="230" t="s">
        <v>8172</v>
      </c>
      <c r="I5336" s="74">
        <v>83845</v>
      </c>
      <c r="J5336" s="46" t="s">
        <v>1508</v>
      </c>
      <c r="K5336" s="75" t="s">
        <v>1509</v>
      </c>
      <c r="L5336" s="76">
        <f t="shared" si="314"/>
        <v>5</v>
      </c>
      <c r="M5336" s="76"/>
      <c r="N5336" s="76"/>
      <c r="O5336" s="76">
        <v>1</v>
      </c>
      <c r="P5336" s="76"/>
      <c r="Q5336" s="76"/>
      <c r="R5336" s="76"/>
      <c r="S5336" s="76"/>
      <c r="T5336" s="76">
        <v>1</v>
      </c>
      <c r="U5336" s="76"/>
      <c r="V5336" s="76"/>
      <c r="W5336" s="76">
        <v>3</v>
      </c>
      <c r="X5336" s="76"/>
    </row>
    <row r="5337" spans="1:24">
      <c r="A5337" s="135"/>
      <c r="B5337" s="54"/>
      <c r="C5337" s="63"/>
      <c r="D5337" s="236"/>
      <c r="E5337" s="174"/>
      <c r="F5337" s="342"/>
      <c r="G5337" s="236"/>
      <c r="H5337" s="236"/>
      <c r="I5337" s="79"/>
      <c r="J5337" s="54"/>
      <c r="K5337" s="75" t="s">
        <v>1501</v>
      </c>
      <c r="L5337" s="76">
        <f t="shared" si="314"/>
        <v>0</v>
      </c>
      <c r="M5337" s="76"/>
      <c r="N5337" s="76"/>
      <c r="O5337" s="76"/>
      <c r="P5337" s="76"/>
      <c r="Q5337" s="76"/>
      <c r="R5337" s="76"/>
      <c r="S5337" s="76"/>
      <c r="T5337" s="76"/>
      <c r="U5337" s="76"/>
      <c r="V5337" s="76"/>
      <c r="W5337" s="76"/>
      <c r="X5337" s="76"/>
    </row>
    <row r="5338" spans="1:24">
      <c r="A5338" s="135"/>
      <c r="B5338" s="54"/>
      <c r="C5338" s="68"/>
      <c r="D5338" s="242"/>
      <c r="E5338" s="175"/>
      <c r="F5338" s="343"/>
      <c r="G5338" s="242"/>
      <c r="H5338" s="242"/>
      <c r="I5338" s="83"/>
      <c r="J5338" s="80"/>
      <c r="K5338" s="84" t="s">
        <v>1502</v>
      </c>
      <c r="L5338" s="76">
        <f t="shared" si="314"/>
        <v>0</v>
      </c>
      <c r="M5338" s="76"/>
      <c r="N5338" s="76"/>
      <c r="O5338" s="76"/>
      <c r="P5338" s="76"/>
      <c r="Q5338" s="76"/>
      <c r="R5338" s="76"/>
      <c r="S5338" s="76"/>
      <c r="T5338" s="76"/>
      <c r="U5338" s="76"/>
      <c r="V5338" s="76"/>
      <c r="W5338" s="76"/>
      <c r="X5338" s="76"/>
    </row>
    <row r="5339" spans="1:24">
      <c r="A5339" s="135"/>
      <c r="B5339" s="54"/>
      <c r="C5339" s="505" t="s">
        <v>35</v>
      </c>
      <c r="D5339" s="230" t="s">
        <v>7923</v>
      </c>
      <c r="E5339" s="164" t="s">
        <v>8173</v>
      </c>
      <c r="F5339" s="341" t="s">
        <v>7925</v>
      </c>
      <c r="G5339" s="230" t="s">
        <v>8174</v>
      </c>
      <c r="H5339" s="230" t="s">
        <v>7927</v>
      </c>
      <c r="I5339" s="74">
        <v>57</v>
      </c>
      <c r="J5339" s="46" t="s">
        <v>1508</v>
      </c>
      <c r="K5339" s="75" t="s">
        <v>1509</v>
      </c>
      <c r="L5339" s="76">
        <f t="shared" si="314"/>
        <v>2</v>
      </c>
      <c r="M5339" s="76"/>
      <c r="N5339" s="76">
        <v>1</v>
      </c>
      <c r="O5339" s="76"/>
      <c r="P5339" s="76"/>
      <c r="Q5339" s="76"/>
      <c r="R5339" s="76"/>
      <c r="S5339" s="76"/>
      <c r="T5339" s="76">
        <v>1</v>
      </c>
      <c r="U5339" s="76"/>
      <c r="V5339" s="76"/>
      <c r="W5339" s="76"/>
      <c r="X5339" s="76"/>
    </row>
    <row r="5340" spans="1:24">
      <c r="A5340" s="135"/>
      <c r="B5340" s="54"/>
      <c r="C5340" s="63"/>
      <c r="D5340" s="236"/>
      <c r="E5340" s="174"/>
      <c r="F5340" s="342"/>
      <c r="G5340" s="236"/>
      <c r="H5340" s="236"/>
      <c r="I5340" s="79"/>
      <c r="J5340" s="54"/>
      <c r="K5340" s="75" t="s">
        <v>1501</v>
      </c>
      <c r="L5340" s="76">
        <f t="shared" si="314"/>
        <v>0</v>
      </c>
      <c r="M5340" s="76"/>
      <c r="N5340" s="76"/>
      <c r="O5340" s="76"/>
      <c r="P5340" s="76"/>
      <c r="Q5340" s="76"/>
      <c r="R5340" s="76"/>
      <c r="S5340" s="76"/>
      <c r="T5340" s="76"/>
      <c r="U5340" s="76"/>
      <c r="V5340" s="76"/>
      <c r="W5340" s="76"/>
      <c r="X5340" s="76"/>
    </row>
    <row r="5341" spans="1:24">
      <c r="A5341" s="135"/>
      <c r="B5341" s="54"/>
      <c r="C5341" s="68"/>
      <c r="D5341" s="242"/>
      <c r="E5341" s="175"/>
      <c r="F5341" s="343"/>
      <c r="G5341" s="242"/>
      <c r="H5341" s="242"/>
      <c r="I5341" s="83"/>
      <c r="J5341" s="80"/>
      <c r="K5341" s="84" t="s">
        <v>1502</v>
      </c>
      <c r="L5341" s="76">
        <f t="shared" si="314"/>
        <v>0</v>
      </c>
      <c r="M5341" s="76"/>
      <c r="N5341" s="76"/>
      <c r="O5341" s="76"/>
      <c r="P5341" s="76"/>
      <c r="Q5341" s="76"/>
      <c r="R5341" s="76"/>
      <c r="S5341" s="76"/>
      <c r="T5341" s="76"/>
      <c r="U5341" s="76"/>
      <c r="V5341" s="76"/>
      <c r="W5341" s="76"/>
      <c r="X5341" s="76"/>
    </row>
    <row r="5342" spans="1:24">
      <c r="A5342" s="135"/>
      <c r="B5342" s="54"/>
      <c r="C5342" s="505" t="s">
        <v>33</v>
      </c>
      <c r="D5342" s="505" t="s">
        <v>8175</v>
      </c>
      <c r="E5342" s="164" t="s">
        <v>8176</v>
      </c>
      <c r="F5342" s="324" t="s">
        <v>8177</v>
      </c>
      <c r="G5342" s="505" t="s">
        <v>8178</v>
      </c>
      <c r="H5342" s="505" t="s">
        <v>8179</v>
      </c>
      <c r="I5342" s="74">
        <v>0</v>
      </c>
      <c r="J5342" s="46" t="s">
        <v>1508</v>
      </c>
      <c r="K5342" s="75" t="s">
        <v>1509</v>
      </c>
      <c r="L5342" s="76">
        <f t="shared" si="314"/>
        <v>0</v>
      </c>
      <c r="M5342" s="76"/>
      <c r="N5342" s="76"/>
      <c r="O5342" s="76"/>
      <c r="P5342" s="76"/>
      <c r="Q5342" s="76"/>
      <c r="R5342" s="76"/>
      <c r="S5342" s="76"/>
      <c r="T5342" s="76"/>
      <c r="U5342" s="76"/>
      <c r="V5342" s="76"/>
      <c r="W5342" s="76"/>
      <c r="X5342" s="76"/>
    </row>
    <row r="5343" spans="1:24">
      <c r="A5343" s="135"/>
      <c r="B5343" s="54"/>
      <c r="C5343" s="63"/>
      <c r="D5343" s="63"/>
      <c r="E5343" s="174"/>
      <c r="F5343" s="158"/>
      <c r="G5343" s="63"/>
      <c r="H5343" s="63"/>
      <c r="I5343" s="79"/>
      <c r="J5343" s="54"/>
      <c r="K5343" s="75" t="s">
        <v>1501</v>
      </c>
      <c r="L5343" s="76">
        <f t="shared" si="314"/>
        <v>0</v>
      </c>
      <c r="M5343" s="76"/>
      <c r="N5343" s="76"/>
      <c r="O5343" s="76"/>
      <c r="P5343" s="76"/>
      <c r="Q5343" s="76"/>
      <c r="R5343" s="76"/>
      <c r="S5343" s="76"/>
      <c r="T5343" s="76"/>
      <c r="U5343" s="76"/>
      <c r="V5343" s="76"/>
      <c r="W5343" s="76"/>
      <c r="X5343" s="76"/>
    </row>
    <row r="5344" spans="1:24">
      <c r="A5344" s="135"/>
      <c r="B5344" s="54"/>
      <c r="C5344" s="68"/>
      <c r="D5344" s="68"/>
      <c r="E5344" s="175"/>
      <c r="F5344" s="159"/>
      <c r="G5344" s="68"/>
      <c r="H5344" s="68"/>
      <c r="I5344" s="83"/>
      <c r="J5344" s="80"/>
      <c r="K5344" s="84" t="s">
        <v>1502</v>
      </c>
      <c r="L5344" s="76">
        <f t="shared" si="314"/>
        <v>2</v>
      </c>
      <c r="M5344" s="76"/>
      <c r="N5344" s="76"/>
      <c r="O5344" s="76">
        <v>2</v>
      </c>
      <c r="P5344" s="76"/>
      <c r="Q5344" s="76"/>
      <c r="R5344" s="76"/>
      <c r="S5344" s="76"/>
      <c r="T5344" s="76"/>
      <c r="U5344" s="76"/>
      <c r="V5344" s="76"/>
      <c r="W5344" s="76"/>
      <c r="X5344" s="76"/>
    </row>
    <row r="5345" spans="1:24">
      <c r="A5345" s="135"/>
      <c r="B5345" s="54"/>
      <c r="C5345" s="505" t="s">
        <v>33</v>
      </c>
      <c r="D5345" s="505" t="s">
        <v>8180</v>
      </c>
      <c r="E5345" s="164" t="s">
        <v>8181</v>
      </c>
      <c r="F5345" s="324" t="s">
        <v>8182</v>
      </c>
      <c r="G5345" s="505" t="s">
        <v>8183</v>
      </c>
      <c r="H5345" s="505" t="s">
        <v>8184</v>
      </c>
      <c r="I5345" s="74">
        <v>35</v>
      </c>
      <c r="J5345" s="46" t="s">
        <v>1508</v>
      </c>
      <c r="K5345" s="75" t="s">
        <v>1509</v>
      </c>
      <c r="L5345" s="76">
        <f t="shared" si="314"/>
        <v>0</v>
      </c>
      <c r="M5345" s="76"/>
      <c r="N5345" s="76"/>
      <c r="O5345" s="76"/>
      <c r="P5345" s="76"/>
      <c r="Q5345" s="76"/>
      <c r="R5345" s="76"/>
      <c r="S5345" s="76"/>
      <c r="T5345" s="76"/>
      <c r="U5345" s="76"/>
      <c r="V5345" s="76"/>
      <c r="W5345" s="76"/>
      <c r="X5345" s="76"/>
    </row>
    <row r="5346" spans="1:24">
      <c r="A5346" s="135"/>
      <c r="B5346" s="54"/>
      <c r="C5346" s="63"/>
      <c r="D5346" s="63"/>
      <c r="E5346" s="174"/>
      <c r="F5346" s="158"/>
      <c r="G5346" s="63"/>
      <c r="H5346" s="63"/>
      <c r="I5346" s="79"/>
      <c r="J5346" s="54"/>
      <c r="K5346" s="75" t="s">
        <v>1501</v>
      </c>
      <c r="L5346" s="76">
        <f t="shared" si="314"/>
        <v>0</v>
      </c>
      <c r="M5346" s="76"/>
      <c r="N5346" s="76"/>
      <c r="O5346" s="76"/>
      <c r="P5346" s="76"/>
      <c r="Q5346" s="76"/>
      <c r="R5346" s="76"/>
      <c r="S5346" s="76"/>
      <c r="T5346" s="76"/>
      <c r="U5346" s="76"/>
      <c r="V5346" s="76"/>
      <c r="W5346" s="76"/>
      <c r="X5346" s="76"/>
    </row>
    <row r="5347" spans="1:24">
      <c r="A5347" s="135"/>
      <c r="B5347" s="54"/>
      <c r="C5347" s="68"/>
      <c r="D5347" s="68"/>
      <c r="E5347" s="175"/>
      <c r="F5347" s="159"/>
      <c r="G5347" s="68"/>
      <c r="H5347" s="68"/>
      <c r="I5347" s="83"/>
      <c r="J5347" s="80"/>
      <c r="K5347" s="84" t="s">
        <v>1502</v>
      </c>
      <c r="L5347" s="76">
        <f t="shared" si="314"/>
        <v>2</v>
      </c>
      <c r="M5347" s="76"/>
      <c r="N5347" s="76"/>
      <c r="O5347" s="76">
        <v>2</v>
      </c>
      <c r="P5347" s="76"/>
      <c r="Q5347" s="76"/>
      <c r="R5347" s="76"/>
      <c r="S5347" s="76"/>
      <c r="T5347" s="76"/>
      <c r="U5347" s="76"/>
      <c r="V5347" s="76"/>
      <c r="W5347" s="76"/>
      <c r="X5347" s="76"/>
    </row>
    <row r="5348" spans="1:24">
      <c r="A5348" s="135"/>
      <c r="B5348" s="54"/>
      <c r="C5348" s="505" t="s">
        <v>33</v>
      </c>
      <c r="D5348" s="505" t="s">
        <v>8185</v>
      </c>
      <c r="E5348" s="164" t="s">
        <v>8186</v>
      </c>
      <c r="F5348" s="324" t="s">
        <v>5605</v>
      </c>
      <c r="G5348" s="505" t="s">
        <v>8187</v>
      </c>
      <c r="H5348" s="505" t="s">
        <v>8188</v>
      </c>
      <c r="I5348" s="74">
        <v>1</v>
      </c>
      <c r="J5348" s="46" t="s">
        <v>1508</v>
      </c>
      <c r="K5348" s="75" t="s">
        <v>1509</v>
      </c>
      <c r="L5348" s="76">
        <f t="shared" si="314"/>
        <v>0</v>
      </c>
      <c r="M5348" s="76"/>
      <c r="N5348" s="76"/>
      <c r="O5348" s="76"/>
      <c r="P5348" s="76"/>
      <c r="Q5348" s="76"/>
      <c r="R5348" s="76"/>
      <c r="S5348" s="76"/>
      <c r="T5348" s="76"/>
      <c r="U5348" s="76"/>
      <c r="V5348" s="76"/>
      <c r="W5348" s="76"/>
      <c r="X5348" s="76"/>
    </row>
    <row r="5349" spans="1:24">
      <c r="A5349" s="135"/>
      <c r="B5349" s="54"/>
      <c r="C5349" s="63"/>
      <c r="D5349" s="63"/>
      <c r="E5349" s="174"/>
      <c r="F5349" s="158"/>
      <c r="G5349" s="63"/>
      <c r="H5349" s="63"/>
      <c r="I5349" s="79"/>
      <c r="J5349" s="54"/>
      <c r="K5349" s="75" t="s">
        <v>1501</v>
      </c>
      <c r="L5349" s="76">
        <f t="shared" si="314"/>
        <v>0</v>
      </c>
      <c r="M5349" s="76"/>
      <c r="N5349" s="76"/>
      <c r="O5349" s="76"/>
      <c r="P5349" s="76"/>
      <c r="Q5349" s="76"/>
      <c r="R5349" s="76"/>
      <c r="S5349" s="76"/>
      <c r="T5349" s="76"/>
      <c r="U5349" s="76"/>
      <c r="V5349" s="76"/>
      <c r="W5349" s="76"/>
      <c r="X5349" s="76"/>
    </row>
    <row r="5350" spans="1:24">
      <c r="A5350" s="135"/>
      <c r="B5350" s="54"/>
      <c r="C5350" s="68"/>
      <c r="D5350" s="68"/>
      <c r="E5350" s="175"/>
      <c r="F5350" s="159"/>
      <c r="G5350" s="68"/>
      <c r="H5350" s="68"/>
      <c r="I5350" s="83"/>
      <c r="J5350" s="80"/>
      <c r="K5350" s="84" t="s">
        <v>1502</v>
      </c>
      <c r="L5350" s="76">
        <f t="shared" si="314"/>
        <v>2</v>
      </c>
      <c r="M5350" s="76"/>
      <c r="N5350" s="76"/>
      <c r="O5350" s="76">
        <v>2</v>
      </c>
      <c r="P5350" s="76"/>
      <c r="Q5350" s="76"/>
      <c r="R5350" s="76"/>
      <c r="S5350" s="76"/>
      <c r="T5350" s="76"/>
      <c r="U5350" s="76"/>
      <c r="V5350" s="76"/>
      <c r="W5350" s="76"/>
      <c r="X5350" s="76"/>
    </row>
    <row r="5351" spans="1:24">
      <c r="A5351" s="135"/>
      <c r="B5351" s="54"/>
      <c r="C5351" s="505" t="s">
        <v>33</v>
      </c>
      <c r="D5351" s="505" t="s">
        <v>8189</v>
      </c>
      <c r="E5351" s="164" t="s">
        <v>8190</v>
      </c>
      <c r="F5351" s="324" t="s">
        <v>8191</v>
      </c>
      <c r="G5351" s="505" t="s">
        <v>8192</v>
      </c>
      <c r="H5351" s="505" t="s">
        <v>8193</v>
      </c>
      <c r="I5351" s="74">
        <v>42</v>
      </c>
      <c r="J5351" s="46" t="s">
        <v>1508</v>
      </c>
      <c r="K5351" s="75" t="s">
        <v>1509</v>
      </c>
      <c r="L5351" s="76">
        <f t="shared" si="314"/>
        <v>0</v>
      </c>
      <c r="M5351" s="76"/>
      <c r="N5351" s="76"/>
      <c r="O5351" s="76"/>
      <c r="P5351" s="76"/>
      <c r="Q5351" s="76"/>
      <c r="R5351" s="76"/>
      <c r="S5351" s="76"/>
      <c r="T5351" s="76"/>
      <c r="U5351" s="76"/>
      <c r="V5351" s="76"/>
      <c r="W5351" s="76"/>
      <c r="X5351" s="76"/>
    </row>
    <row r="5352" spans="1:24">
      <c r="A5352" s="135"/>
      <c r="B5352" s="54"/>
      <c r="C5352" s="63"/>
      <c r="D5352" s="63"/>
      <c r="E5352" s="174"/>
      <c r="F5352" s="158"/>
      <c r="G5352" s="63"/>
      <c r="H5352" s="63"/>
      <c r="I5352" s="79"/>
      <c r="J5352" s="54"/>
      <c r="K5352" s="75" t="s">
        <v>1501</v>
      </c>
      <c r="L5352" s="76">
        <f t="shared" si="314"/>
        <v>0</v>
      </c>
      <c r="M5352" s="76"/>
      <c r="N5352" s="76"/>
      <c r="O5352" s="76"/>
      <c r="P5352" s="76"/>
      <c r="Q5352" s="76"/>
      <c r="R5352" s="76"/>
      <c r="S5352" s="76"/>
      <c r="T5352" s="76"/>
      <c r="U5352" s="76"/>
      <c r="V5352" s="76"/>
      <c r="W5352" s="76"/>
      <c r="X5352" s="76"/>
    </row>
    <row r="5353" spans="1:24">
      <c r="A5353" s="135"/>
      <c r="B5353" s="54"/>
      <c r="C5353" s="68"/>
      <c r="D5353" s="68"/>
      <c r="E5353" s="175"/>
      <c r="F5353" s="159"/>
      <c r="G5353" s="68"/>
      <c r="H5353" s="68"/>
      <c r="I5353" s="83"/>
      <c r="J5353" s="80"/>
      <c r="K5353" s="84" t="s">
        <v>1502</v>
      </c>
      <c r="L5353" s="76">
        <f t="shared" si="314"/>
        <v>2</v>
      </c>
      <c r="M5353" s="76"/>
      <c r="N5353" s="76"/>
      <c r="O5353" s="76">
        <v>2</v>
      </c>
      <c r="P5353" s="76"/>
      <c r="Q5353" s="76"/>
      <c r="R5353" s="76"/>
      <c r="S5353" s="76"/>
      <c r="T5353" s="76"/>
      <c r="U5353" s="76"/>
      <c r="V5353" s="76"/>
      <c r="W5353" s="76"/>
      <c r="X5353" s="76"/>
    </row>
    <row r="5354" spans="1:24">
      <c r="A5354" s="135"/>
      <c r="B5354" s="54"/>
      <c r="C5354" s="505" t="s">
        <v>35</v>
      </c>
      <c r="D5354" s="230" t="s">
        <v>8194</v>
      </c>
      <c r="E5354" s="164" t="s">
        <v>8195</v>
      </c>
      <c r="F5354" s="341" t="s">
        <v>8196</v>
      </c>
      <c r="G5354" s="230" t="s">
        <v>8197</v>
      </c>
      <c r="H5354" s="230" t="s">
        <v>8198</v>
      </c>
      <c r="I5354" s="74">
        <v>20529</v>
      </c>
      <c r="J5354" s="46" t="s">
        <v>1508</v>
      </c>
      <c r="K5354" s="75" t="s">
        <v>1509</v>
      </c>
      <c r="L5354" s="76">
        <f t="shared" si="314"/>
        <v>6</v>
      </c>
      <c r="M5354" s="76"/>
      <c r="N5354" s="76">
        <v>1</v>
      </c>
      <c r="O5354" s="76"/>
      <c r="P5354" s="76"/>
      <c r="Q5354" s="76"/>
      <c r="R5354" s="76"/>
      <c r="S5354" s="76"/>
      <c r="T5354" s="76"/>
      <c r="U5354" s="76"/>
      <c r="V5354" s="76"/>
      <c r="W5354" s="76">
        <v>5</v>
      </c>
      <c r="X5354" s="76"/>
    </row>
    <row r="5355" spans="1:24">
      <c r="A5355" s="135"/>
      <c r="B5355" s="54"/>
      <c r="C5355" s="63"/>
      <c r="D5355" s="236"/>
      <c r="E5355" s="174"/>
      <c r="F5355" s="342"/>
      <c r="G5355" s="236"/>
      <c r="H5355" s="236"/>
      <c r="I5355" s="79"/>
      <c r="J5355" s="54"/>
      <c r="K5355" s="75" t="s">
        <v>1501</v>
      </c>
      <c r="L5355" s="76">
        <f t="shared" si="314"/>
        <v>0</v>
      </c>
      <c r="M5355" s="76"/>
      <c r="N5355" s="76"/>
      <c r="O5355" s="76"/>
      <c r="P5355" s="76"/>
      <c r="Q5355" s="76"/>
      <c r="R5355" s="76"/>
      <c r="S5355" s="76"/>
      <c r="T5355" s="76"/>
      <c r="U5355" s="76"/>
      <c r="V5355" s="76"/>
      <c r="W5355" s="76"/>
      <c r="X5355" s="76"/>
    </row>
    <row r="5356" spans="1:24">
      <c r="A5356" s="135"/>
      <c r="B5356" s="54"/>
      <c r="C5356" s="68"/>
      <c r="D5356" s="242"/>
      <c r="E5356" s="175"/>
      <c r="F5356" s="343"/>
      <c r="G5356" s="242"/>
      <c r="H5356" s="242"/>
      <c r="I5356" s="83"/>
      <c r="J5356" s="80"/>
      <c r="K5356" s="84" t="s">
        <v>1502</v>
      </c>
      <c r="L5356" s="76">
        <f t="shared" si="314"/>
        <v>0</v>
      </c>
      <c r="M5356" s="76"/>
      <c r="N5356" s="76"/>
      <c r="O5356" s="76"/>
      <c r="P5356" s="76"/>
      <c r="Q5356" s="76"/>
      <c r="R5356" s="76"/>
      <c r="S5356" s="76"/>
      <c r="T5356" s="76"/>
      <c r="U5356" s="76"/>
      <c r="V5356" s="76"/>
      <c r="W5356" s="76"/>
      <c r="X5356" s="76"/>
    </row>
    <row r="5357" spans="1:24">
      <c r="A5357" s="135"/>
      <c r="B5357" s="54"/>
      <c r="C5357" s="505" t="s">
        <v>33</v>
      </c>
      <c r="D5357" s="505" t="s">
        <v>8199</v>
      </c>
      <c r="E5357" s="164" t="s">
        <v>8200</v>
      </c>
      <c r="F5357" s="324" t="s">
        <v>8201</v>
      </c>
      <c r="G5357" s="505" t="s">
        <v>8202</v>
      </c>
      <c r="H5357" s="505" t="s">
        <v>8203</v>
      </c>
      <c r="I5357" s="74">
        <v>0</v>
      </c>
      <c r="J5357" s="46" t="s">
        <v>1508</v>
      </c>
      <c r="K5357" s="75" t="s">
        <v>1509</v>
      </c>
      <c r="L5357" s="76">
        <f t="shared" si="314"/>
        <v>0</v>
      </c>
      <c r="M5357" s="76"/>
      <c r="N5357" s="76"/>
      <c r="O5357" s="76"/>
      <c r="P5357" s="76"/>
      <c r="Q5357" s="76"/>
      <c r="R5357" s="76"/>
      <c r="S5357" s="76"/>
      <c r="T5357" s="76"/>
      <c r="U5357" s="76"/>
      <c r="V5357" s="76"/>
      <c r="W5357" s="76"/>
      <c r="X5357" s="76"/>
    </row>
    <row r="5358" spans="1:24">
      <c r="A5358" s="135"/>
      <c r="B5358" s="54"/>
      <c r="C5358" s="63"/>
      <c r="D5358" s="63"/>
      <c r="E5358" s="174"/>
      <c r="F5358" s="158"/>
      <c r="G5358" s="63"/>
      <c r="H5358" s="63"/>
      <c r="I5358" s="79"/>
      <c r="J5358" s="54"/>
      <c r="K5358" s="75" t="s">
        <v>1501</v>
      </c>
      <c r="L5358" s="76">
        <f t="shared" si="314"/>
        <v>0</v>
      </c>
      <c r="M5358" s="76"/>
      <c r="N5358" s="76"/>
      <c r="O5358" s="76"/>
      <c r="P5358" s="76"/>
      <c r="Q5358" s="76"/>
      <c r="R5358" s="76"/>
      <c r="S5358" s="76"/>
      <c r="T5358" s="76"/>
      <c r="U5358" s="76"/>
      <c r="V5358" s="76"/>
      <c r="W5358" s="76"/>
      <c r="X5358" s="76"/>
    </row>
    <row r="5359" spans="1:24">
      <c r="A5359" s="135"/>
      <c r="B5359" s="54"/>
      <c r="C5359" s="68"/>
      <c r="D5359" s="68"/>
      <c r="E5359" s="175"/>
      <c r="F5359" s="159"/>
      <c r="G5359" s="68"/>
      <c r="H5359" s="68"/>
      <c r="I5359" s="83"/>
      <c r="J5359" s="80"/>
      <c r="K5359" s="84" t="s">
        <v>1502</v>
      </c>
      <c r="L5359" s="76">
        <f t="shared" si="314"/>
        <v>4</v>
      </c>
      <c r="M5359" s="76"/>
      <c r="N5359" s="76"/>
      <c r="O5359" s="76">
        <v>4</v>
      </c>
      <c r="P5359" s="76"/>
      <c r="Q5359" s="76"/>
      <c r="R5359" s="76"/>
      <c r="S5359" s="76"/>
      <c r="T5359" s="76"/>
      <c r="U5359" s="76"/>
      <c r="V5359" s="76"/>
      <c r="W5359" s="76"/>
      <c r="X5359" s="76"/>
    </row>
    <row r="5360" spans="1:24">
      <c r="A5360" s="135"/>
      <c r="B5360" s="54"/>
      <c r="C5360" s="505" t="s">
        <v>35</v>
      </c>
      <c r="D5360" s="230" t="s">
        <v>8204</v>
      </c>
      <c r="E5360" s="164" t="s">
        <v>8205</v>
      </c>
      <c r="F5360" s="341" t="s">
        <v>8206</v>
      </c>
      <c r="G5360" s="230" t="s">
        <v>8207</v>
      </c>
      <c r="H5360" s="230" t="s">
        <v>8208</v>
      </c>
      <c r="I5360" s="74">
        <v>1374</v>
      </c>
      <c r="J5360" s="46" t="s">
        <v>1508</v>
      </c>
      <c r="K5360" s="75" t="s">
        <v>1509</v>
      </c>
      <c r="L5360" s="76">
        <f t="shared" si="314"/>
        <v>3</v>
      </c>
      <c r="M5360" s="76"/>
      <c r="N5360" s="76">
        <v>1</v>
      </c>
      <c r="O5360" s="76"/>
      <c r="P5360" s="76"/>
      <c r="Q5360" s="76"/>
      <c r="R5360" s="76"/>
      <c r="S5360" s="76"/>
      <c r="T5360" s="76">
        <v>1</v>
      </c>
      <c r="U5360" s="76"/>
      <c r="V5360" s="76"/>
      <c r="W5360" s="76">
        <v>1</v>
      </c>
      <c r="X5360" s="76"/>
    </row>
    <row r="5361" spans="1:24">
      <c r="A5361" s="135"/>
      <c r="B5361" s="54"/>
      <c r="C5361" s="63"/>
      <c r="D5361" s="236"/>
      <c r="E5361" s="174"/>
      <c r="F5361" s="342"/>
      <c r="G5361" s="236"/>
      <c r="H5361" s="236"/>
      <c r="I5361" s="79"/>
      <c r="J5361" s="54"/>
      <c r="K5361" s="75" t="s">
        <v>1501</v>
      </c>
      <c r="L5361" s="76">
        <f t="shared" si="314"/>
        <v>0</v>
      </c>
      <c r="M5361" s="76"/>
      <c r="N5361" s="76"/>
      <c r="O5361" s="76"/>
      <c r="P5361" s="76"/>
      <c r="Q5361" s="76"/>
      <c r="R5361" s="76"/>
      <c r="S5361" s="76"/>
      <c r="T5361" s="76"/>
      <c r="U5361" s="76"/>
      <c r="V5361" s="76"/>
      <c r="W5361" s="76"/>
      <c r="X5361" s="76"/>
    </row>
    <row r="5362" spans="1:24">
      <c r="A5362" s="135"/>
      <c r="B5362" s="54"/>
      <c r="C5362" s="68"/>
      <c r="D5362" s="242"/>
      <c r="E5362" s="175"/>
      <c r="F5362" s="343"/>
      <c r="G5362" s="242"/>
      <c r="H5362" s="242"/>
      <c r="I5362" s="83"/>
      <c r="J5362" s="80"/>
      <c r="K5362" s="84" t="s">
        <v>1502</v>
      </c>
      <c r="L5362" s="76">
        <f t="shared" si="314"/>
        <v>0</v>
      </c>
      <c r="M5362" s="76"/>
      <c r="N5362" s="76"/>
      <c r="O5362" s="76"/>
      <c r="P5362" s="76"/>
      <c r="Q5362" s="76"/>
      <c r="R5362" s="76"/>
      <c r="S5362" s="76"/>
      <c r="T5362" s="76"/>
      <c r="U5362" s="76"/>
      <c r="V5362" s="76"/>
      <c r="W5362" s="76"/>
      <c r="X5362" s="76"/>
    </row>
    <row r="5363" spans="1:24">
      <c r="A5363" s="135"/>
      <c r="B5363" s="54"/>
      <c r="C5363" s="505" t="s">
        <v>33</v>
      </c>
      <c r="D5363" s="505" t="s">
        <v>8209</v>
      </c>
      <c r="E5363" s="164" t="s">
        <v>8210</v>
      </c>
      <c r="F5363" s="324" t="s">
        <v>8211</v>
      </c>
      <c r="G5363" s="505" t="s">
        <v>8212</v>
      </c>
      <c r="H5363" s="505"/>
      <c r="I5363" s="74">
        <v>0</v>
      </c>
      <c r="J5363" s="46" t="s">
        <v>1508</v>
      </c>
      <c r="K5363" s="75" t="s">
        <v>1509</v>
      </c>
      <c r="L5363" s="76">
        <f t="shared" si="314"/>
        <v>0</v>
      </c>
      <c r="M5363" s="76"/>
      <c r="N5363" s="76"/>
      <c r="O5363" s="76"/>
      <c r="P5363" s="76"/>
      <c r="Q5363" s="76"/>
      <c r="R5363" s="76"/>
      <c r="S5363" s="76"/>
      <c r="T5363" s="76"/>
      <c r="U5363" s="76"/>
      <c r="V5363" s="76"/>
      <c r="W5363" s="76"/>
      <c r="X5363" s="76"/>
    </row>
    <row r="5364" spans="1:24">
      <c r="A5364" s="135"/>
      <c r="B5364" s="54"/>
      <c r="C5364" s="63"/>
      <c r="D5364" s="63"/>
      <c r="E5364" s="174"/>
      <c r="F5364" s="158"/>
      <c r="G5364" s="63"/>
      <c r="H5364" s="63"/>
      <c r="I5364" s="79"/>
      <c r="J5364" s="54"/>
      <c r="K5364" s="75" t="s">
        <v>1501</v>
      </c>
      <c r="L5364" s="76">
        <f t="shared" si="314"/>
        <v>0</v>
      </c>
      <c r="M5364" s="76"/>
      <c r="N5364" s="76"/>
      <c r="O5364" s="76"/>
      <c r="P5364" s="76"/>
      <c r="Q5364" s="76"/>
      <c r="R5364" s="76"/>
      <c r="S5364" s="76"/>
      <c r="T5364" s="76"/>
      <c r="U5364" s="76"/>
      <c r="V5364" s="76"/>
      <c r="W5364" s="76"/>
      <c r="X5364" s="76"/>
    </row>
    <row r="5365" spans="1:24">
      <c r="A5365" s="135"/>
      <c r="B5365" s="54"/>
      <c r="C5365" s="68"/>
      <c r="D5365" s="68"/>
      <c r="E5365" s="175"/>
      <c r="F5365" s="159"/>
      <c r="G5365" s="68"/>
      <c r="H5365" s="68"/>
      <c r="I5365" s="83"/>
      <c r="J5365" s="80"/>
      <c r="K5365" s="84" t="s">
        <v>1502</v>
      </c>
      <c r="L5365" s="76">
        <f t="shared" si="314"/>
        <v>2</v>
      </c>
      <c r="M5365" s="76"/>
      <c r="N5365" s="76"/>
      <c r="O5365" s="76">
        <v>1</v>
      </c>
      <c r="P5365" s="76"/>
      <c r="Q5365" s="76"/>
      <c r="R5365" s="76"/>
      <c r="S5365" s="76"/>
      <c r="T5365" s="76">
        <v>1</v>
      </c>
      <c r="U5365" s="76"/>
      <c r="V5365" s="76"/>
      <c r="W5365" s="76"/>
      <c r="X5365" s="76"/>
    </row>
    <row r="5366" spans="1:24">
      <c r="A5366" s="135"/>
      <c r="B5366" s="54"/>
      <c r="C5366" s="505" t="s">
        <v>35</v>
      </c>
      <c r="D5366" s="230" t="s">
        <v>8213</v>
      </c>
      <c r="E5366" s="164" t="s">
        <v>8214</v>
      </c>
      <c r="F5366" s="341" t="s">
        <v>8215</v>
      </c>
      <c r="G5366" s="230" t="s">
        <v>8216</v>
      </c>
      <c r="H5366" s="230" t="s">
        <v>8217</v>
      </c>
      <c r="I5366" s="74">
        <v>5374</v>
      </c>
      <c r="J5366" s="46" t="s">
        <v>1508</v>
      </c>
      <c r="K5366" s="75" t="s">
        <v>1509</v>
      </c>
      <c r="L5366" s="76">
        <f t="shared" si="314"/>
        <v>4</v>
      </c>
      <c r="M5366" s="76"/>
      <c r="N5366" s="76">
        <v>1</v>
      </c>
      <c r="O5366" s="76">
        <v>1</v>
      </c>
      <c r="P5366" s="76"/>
      <c r="Q5366" s="76"/>
      <c r="R5366" s="76"/>
      <c r="S5366" s="76">
        <v>1</v>
      </c>
      <c r="T5366" s="76">
        <v>1</v>
      </c>
      <c r="U5366" s="76"/>
      <c r="V5366" s="76"/>
      <c r="W5366" s="76"/>
      <c r="X5366" s="76"/>
    </row>
    <row r="5367" spans="1:24">
      <c r="A5367" s="135"/>
      <c r="B5367" s="54"/>
      <c r="C5367" s="63"/>
      <c r="D5367" s="236"/>
      <c r="E5367" s="174"/>
      <c r="F5367" s="342"/>
      <c r="G5367" s="236"/>
      <c r="H5367" s="236"/>
      <c r="I5367" s="79"/>
      <c r="J5367" s="54"/>
      <c r="K5367" s="75" t="s">
        <v>1501</v>
      </c>
      <c r="L5367" s="76">
        <f t="shared" si="314"/>
        <v>0</v>
      </c>
      <c r="M5367" s="76"/>
      <c r="N5367" s="76"/>
      <c r="O5367" s="76"/>
      <c r="P5367" s="76"/>
      <c r="Q5367" s="76"/>
      <c r="R5367" s="76"/>
      <c r="S5367" s="76"/>
      <c r="T5367" s="76"/>
      <c r="U5367" s="76"/>
      <c r="V5367" s="76"/>
      <c r="W5367" s="76"/>
      <c r="X5367" s="76"/>
    </row>
    <row r="5368" spans="1:24">
      <c r="A5368" s="135"/>
      <c r="B5368" s="54"/>
      <c r="C5368" s="68"/>
      <c r="D5368" s="242"/>
      <c r="E5368" s="175"/>
      <c r="F5368" s="343"/>
      <c r="G5368" s="242"/>
      <c r="H5368" s="242"/>
      <c r="I5368" s="83"/>
      <c r="J5368" s="80"/>
      <c r="K5368" s="84" t="s">
        <v>1502</v>
      </c>
      <c r="L5368" s="76">
        <f t="shared" si="314"/>
        <v>0</v>
      </c>
      <c r="M5368" s="76"/>
      <c r="N5368" s="76"/>
      <c r="O5368" s="76"/>
      <c r="P5368" s="76"/>
      <c r="Q5368" s="76"/>
      <c r="R5368" s="76"/>
      <c r="S5368" s="76"/>
      <c r="T5368" s="76"/>
      <c r="U5368" s="76"/>
      <c r="V5368" s="76"/>
      <c r="W5368" s="76"/>
      <c r="X5368" s="76"/>
    </row>
    <row r="5369" spans="1:24">
      <c r="A5369" s="135"/>
      <c r="B5369" s="54"/>
      <c r="C5369" s="505" t="s">
        <v>33</v>
      </c>
      <c r="D5369" s="505" t="s">
        <v>8218</v>
      </c>
      <c r="E5369" s="164" t="s">
        <v>8219</v>
      </c>
      <c r="F5369" s="324" t="s">
        <v>8220</v>
      </c>
      <c r="G5369" s="505" t="s">
        <v>8221</v>
      </c>
      <c r="H5369" s="505" t="s">
        <v>8222</v>
      </c>
      <c r="I5369" s="74">
        <v>0</v>
      </c>
      <c r="J5369" s="46" t="s">
        <v>1508</v>
      </c>
      <c r="K5369" s="75" t="s">
        <v>1509</v>
      </c>
      <c r="L5369" s="76">
        <f t="shared" ref="L5369:L5432" si="315">SUM(M5369:X5369)</f>
        <v>0</v>
      </c>
      <c r="M5369" s="76"/>
      <c r="N5369" s="76"/>
      <c r="O5369" s="76"/>
      <c r="P5369" s="76"/>
      <c r="Q5369" s="76"/>
      <c r="R5369" s="76"/>
      <c r="S5369" s="76"/>
      <c r="T5369" s="76"/>
      <c r="U5369" s="76"/>
      <c r="V5369" s="76"/>
      <c r="W5369" s="76"/>
      <c r="X5369" s="76"/>
    </row>
    <row r="5370" spans="1:24">
      <c r="A5370" s="135"/>
      <c r="B5370" s="54"/>
      <c r="C5370" s="63"/>
      <c r="D5370" s="63"/>
      <c r="E5370" s="174"/>
      <c r="F5370" s="158"/>
      <c r="G5370" s="63"/>
      <c r="H5370" s="63"/>
      <c r="I5370" s="79"/>
      <c r="J5370" s="54"/>
      <c r="K5370" s="75" t="s">
        <v>1501</v>
      </c>
      <c r="L5370" s="76">
        <f t="shared" si="315"/>
        <v>0</v>
      </c>
      <c r="M5370" s="76"/>
      <c r="N5370" s="76"/>
      <c r="O5370" s="76"/>
      <c r="P5370" s="76"/>
      <c r="Q5370" s="76"/>
      <c r="R5370" s="76"/>
      <c r="S5370" s="76"/>
      <c r="T5370" s="76"/>
      <c r="U5370" s="76"/>
      <c r="V5370" s="76"/>
      <c r="W5370" s="76"/>
      <c r="X5370" s="76"/>
    </row>
    <row r="5371" spans="1:24">
      <c r="A5371" s="135"/>
      <c r="B5371" s="54"/>
      <c r="C5371" s="68"/>
      <c r="D5371" s="68"/>
      <c r="E5371" s="175"/>
      <c r="F5371" s="159"/>
      <c r="G5371" s="68"/>
      <c r="H5371" s="68"/>
      <c r="I5371" s="83"/>
      <c r="J5371" s="80"/>
      <c r="K5371" s="84" t="s">
        <v>1502</v>
      </c>
      <c r="L5371" s="76">
        <f t="shared" si="315"/>
        <v>2</v>
      </c>
      <c r="M5371" s="76"/>
      <c r="N5371" s="76"/>
      <c r="O5371" s="76"/>
      <c r="P5371" s="76"/>
      <c r="Q5371" s="76"/>
      <c r="R5371" s="76"/>
      <c r="S5371" s="76">
        <v>1</v>
      </c>
      <c r="T5371" s="76">
        <v>1</v>
      </c>
      <c r="U5371" s="76"/>
      <c r="V5371" s="76"/>
      <c r="W5371" s="76"/>
      <c r="X5371" s="76"/>
    </row>
    <row r="5372" spans="1:24">
      <c r="A5372" s="135"/>
      <c r="B5372" s="54"/>
      <c r="C5372" s="505" t="s">
        <v>33</v>
      </c>
      <c r="D5372" s="505" t="s">
        <v>8223</v>
      </c>
      <c r="E5372" s="164" t="s">
        <v>8224</v>
      </c>
      <c r="F5372" s="324" t="s">
        <v>8225</v>
      </c>
      <c r="G5372" s="505" t="s">
        <v>8226</v>
      </c>
      <c r="H5372" s="505" t="s">
        <v>8227</v>
      </c>
      <c r="I5372" s="74">
        <v>0</v>
      </c>
      <c r="J5372" s="46" t="s">
        <v>1508</v>
      </c>
      <c r="K5372" s="75" t="s">
        <v>1509</v>
      </c>
      <c r="L5372" s="76">
        <f t="shared" si="315"/>
        <v>0</v>
      </c>
      <c r="M5372" s="76"/>
      <c r="N5372" s="76"/>
      <c r="O5372" s="76"/>
      <c r="P5372" s="76"/>
      <c r="Q5372" s="76"/>
      <c r="R5372" s="76"/>
      <c r="S5372" s="76"/>
      <c r="T5372" s="76"/>
      <c r="U5372" s="76"/>
      <c r="V5372" s="76"/>
      <c r="W5372" s="76"/>
      <c r="X5372" s="76"/>
    </row>
    <row r="5373" spans="1:24">
      <c r="A5373" s="135"/>
      <c r="B5373" s="54"/>
      <c r="C5373" s="63"/>
      <c r="D5373" s="63"/>
      <c r="E5373" s="174"/>
      <c r="F5373" s="158"/>
      <c r="G5373" s="63"/>
      <c r="H5373" s="63"/>
      <c r="I5373" s="79"/>
      <c r="J5373" s="54"/>
      <c r="K5373" s="75" t="s">
        <v>1501</v>
      </c>
      <c r="L5373" s="76">
        <f t="shared" si="315"/>
        <v>0</v>
      </c>
      <c r="M5373" s="76"/>
      <c r="N5373" s="76"/>
      <c r="O5373" s="76"/>
      <c r="P5373" s="76"/>
      <c r="Q5373" s="76"/>
      <c r="R5373" s="76"/>
      <c r="S5373" s="76"/>
      <c r="T5373" s="76"/>
      <c r="U5373" s="76"/>
      <c r="V5373" s="76"/>
      <c r="W5373" s="76"/>
      <c r="X5373" s="76"/>
    </row>
    <row r="5374" spans="1:24">
      <c r="A5374" s="135"/>
      <c r="B5374" s="54"/>
      <c r="C5374" s="68"/>
      <c r="D5374" s="68"/>
      <c r="E5374" s="175"/>
      <c r="F5374" s="159"/>
      <c r="G5374" s="68"/>
      <c r="H5374" s="68"/>
      <c r="I5374" s="83"/>
      <c r="J5374" s="80"/>
      <c r="K5374" s="84" t="s">
        <v>1502</v>
      </c>
      <c r="L5374" s="76">
        <f t="shared" si="315"/>
        <v>2</v>
      </c>
      <c r="M5374" s="76"/>
      <c r="N5374" s="76"/>
      <c r="O5374" s="76">
        <v>2</v>
      </c>
      <c r="P5374" s="76"/>
      <c r="Q5374" s="76"/>
      <c r="R5374" s="76"/>
      <c r="S5374" s="76"/>
      <c r="T5374" s="76"/>
      <c r="U5374" s="76"/>
      <c r="V5374" s="76"/>
      <c r="W5374" s="76"/>
      <c r="X5374" s="76"/>
    </row>
    <row r="5375" spans="1:24">
      <c r="A5375" s="135"/>
      <c r="B5375" s="54"/>
      <c r="C5375" s="505" t="s">
        <v>33</v>
      </c>
      <c r="D5375" s="505" t="s">
        <v>8228</v>
      </c>
      <c r="E5375" s="164" t="s">
        <v>8229</v>
      </c>
      <c r="F5375" s="324" t="s">
        <v>8230</v>
      </c>
      <c r="G5375" s="505" t="s">
        <v>8231</v>
      </c>
      <c r="H5375" s="505" t="s">
        <v>8232</v>
      </c>
      <c r="I5375" s="74">
        <v>0</v>
      </c>
      <c r="J5375" s="46" t="s">
        <v>1508</v>
      </c>
      <c r="K5375" s="75" t="s">
        <v>1509</v>
      </c>
      <c r="L5375" s="76">
        <f t="shared" si="315"/>
        <v>0</v>
      </c>
      <c r="M5375" s="76"/>
      <c r="N5375" s="76"/>
      <c r="O5375" s="76"/>
      <c r="P5375" s="76"/>
      <c r="Q5375" s="76"/>
      <c r="R5375" s="76"/>
      <c r="S5375" s="76"/>
      <c r="T5375" s="76"/>
      <c r="U5375" s="76"/>
      <c r="V5375" s="76"/>
      <c r="W5375" s="76"/>
      <c r="X5375" s="76"/>
    </row>
    <row r="5376" spans="1:24">
      <c r="A5376" s="135"/>
      <c r="B5376" s="54"/>
      <c r="C5376" s="63"/>
      <c r="D5376" s="63"/>
      <c r="E5376" s="174"/>
      <c r="F5376" s="158"/>
      <c r="G5376" s="63"/>
      <c r="H5376" s="63"/>
      <c r="I5376" s="79"/>
      <c r="J5376" s="54"/>
      <c r="K5376" s="75" t="s">
        <v>1501</v>
      </c>
      <c r="L5376" s="76">
        <f t="shared" si="315"/>
        <v>0</v>
      </c>
      <c r="M5376" s="76"/>
      <c r="N5376" s="76"/>
      <c r="O5376" s="76"/>
      <c r="P5376" s="76"/>
      <c r="Q5376" s="76"/>
      <c r="R5376" s="76"/>
      <c r="S5376" s="76"/>
      <c r="T5376" s="76"/>
      <c r="U5376" s="76"/>
      <c r="V5376" s="76"/>
      <c r="W5376" s="76"/>
      <c r="X5376" s="76"/>
    </row>
    <row r="5377" spans="1:24">
      <c r="A5377" s="135"/>
      <c r="B5377" s="54"/>
      <c r="C5377" s="68"/>
      <c r="D5377" s="68"/>
      <c r="E5377" s="175"/>
      <c r="F5377" s="159"/>
      <c r="G5377" s="68"/>
      <c r="H5377" s="68"/>
      <c r="I5377" s="83"/>
      <c r="J5377" s="80"/>
      <c r="K5377" s="84" t="s">
        <v>1502</v>
      </c>
      <c r="L5377" s="76">
        <f t="shared" si="315"/>
        <v>6</v>
      </c>
      <c r="M5377" s="76"/>
      <c r="N5377" s="76"/>
      <c r="O5377" s="76">
        <v>1</v>
      </c>
      <c r="P5377" s="76"/>
      <c r="Q5377" s="76"/>
      <c r="R5377" s="76"/>
      <c r="S5377" s="76"/>
      <c r="T5377" s="76">
        <v>5</v>
      </c>
      <c r="U5377" s="76"/>
      <c r="V5377" s="76"/>
      <c r="W5377" s="76"/>
      <c r="X5377" s="76"/>
    </row>
    <row r="5378" spans="1:24">
      <c r="A5378" s="135"/>
      <c r="B5378" s="54"/>
      <c r="C5378" s="505" t="s">
        <v>33</v>
      </c>
      <c r="D5378" s="505" t="s">
        <v>8233</v>
      </c>
      <c r="E5378" s="164" t="s">
        <v>8234</v>
      </c>
      <c r="F5378" s="324" t="s">
        <v>8235</v>
      </c>
      <c r="G5378" s="505" t="s">
        <v>8236</v>
      </c>
      <c r="H5378" s="505" t="s">
        <v>8237</v>
      </c>
      <c r="I5378" s="74">
        <v>2719</v>
      </c>
      <c r="J5378" s="46" t="s">
        <v>1508</v>
      </c>
      <c r="K5378" s="75" t="s">
        <v>1509</v>
      </c>
      <c r="L5378" s="76">
        <f t="shared" si="315"/>
        <v>0</v>
      </c>
      <c r="M5378" s="76"/>
      <c r="N5378" s="76"/>
      <c r="O5378" s="76"/>
      <c r="P5378" s="76"/>
      <c r="Q5378" s="76"/>
      <c r="R5378" s="76"/>
      <c r="S5378" s="76"/>
      <c r="T5378" s="76"/>
      <c r="U5378" s="76"/>
      <c r="V5378" s="76"/>
      <c r="W5378" s="76"/>
      <c r="X5378" s="76"/>
    </row>
    <row r="5379" spans="1:24">
      <c r="A5379" s="135"/>
      <c r="B5379" s="54"/>
      <c r="C5379" s="63"/>
      <c r="D5379" s="63"/>
      <c r="E5379" s="174"/>
      <c r="F5379" s="158"/>
      <c r="G5379" s="63"/>
      <c r="H5379" s="63"/>
      <c r="I5379" s="79"/>
      <c r="J5379" s="54"/>
      <c r="K5379" s="75" t="s">
        <v>1501</v>
      </c>
      <c r="L5379" s="76">
        <f t="shared" si="315"/>
        <v>0</v>
      </c>
      <c r="M5379" s="76"/>
      <c r="N5379" s="76"/>
      <c r="O5379" s="76"/>
      <c r="P5379" s="76"/>
      <c r="Q5379" s="76"/>
      <c r="R5379" s="76"/>
      <c r="S5379" s="76"/>
      <c r="T5379" s="76"/>
      <c r="U5379" s="76"/>
      <c r="V5379" s="76"/>
      <c r="W5379" s="76"/>
      <c r="X5379" s="76"/>
    </row>
    <row r="5380" spans="1:24">
      <c r="A5380" s="135"/>
      <c r="B5380" s="54"/>
      <c r="C5380" s="68"/>
      <c r="D5380" s="68"/>
      <c r="E5380" s="175"/>
      <c r="F5380" s="159"/>
      <c r="G5380" s="68"/>
      <c r="H5380" s="68"/>
      <c r="I5380" s="83"/>
      <c r="J5380" s="80"/>
      <c r="K5380" s="84" t="s">
        <v>1502</v>
      </c>
      <c r="L5380" s="76">
        <f t="shared" si="315"/>
        <v>4</v>
      </c>
      <c r="M5380" s="76"/>
      <c r="N5380" s="76"/>
      <c r="O5380" s="76">
        <v>4</v>
      </c>
      <c r="P5380" s="76"/>
      <c r="Q5380" s="76"/>
      <c r="R5380" s="76"/>
      <c r="S5380" s="76"/>
      <c r="T5380" s="76"/>
      <c r="U5380" s="76"/>
      <c r="V5380" s="76"/>
      <c r="W5380" s="76"/>
      <c r="X5380" s="76"/>
    </row>
    <row r="5381" spans="1:24">
      <c r="A5381" s="135"/>
      <c r="B5381" s="54"/>
      <c r="C5381" s="505" t="s">
        <v>35</v>
      </c>
      <c r="D5381" s="505" t="s">
        <v>8238</v>
      </c>
      <c r="E5381" s="164" t="s">
        <v>8239</v>
      </c>
      <c r="F5381" s="324" t="s">
        <v>8240</v>
      </c>
      <c r="G5381" s="505" t="s">
        <v>8241</v>
      </c>
      <c r="H5381" s="505" t="s">
        <v>8242</v>
      </c>
      <c r="I5381" s="74">
        <v>0</v>
      </c>
      <c r="J5381" s="46" t="s">
        <v>1508</v>
      </c>
      <c r="K5381" s="75" t="s">
        <v>1509</v>
      </c>
      <c r="L5381" s="76">
        <f t="shared" si="315"/>
        <v>2</v>
      </c>
      <c r="M5381" s="76"/>
      <c r="N5381" s="76">
        <v>1</v>
      </c>
      <c r="O5381" s="76"/>
      <c r="P5381" s="76"/>
      <c r="Q5381" s="76"/>
      <c r="R5381" s="76"/>
      <c r="S5381" s="76"/>
      <c r="T5381" s="76">
        <v>1</v>
      </c>
      <c r="U5381" s="76"/>
      <c r="V5381" s="76"/>
      <c r="W5381" s="76"/>
      <c r="X5381" s="76"/>
    </row>
    <row r="5382" spans="1:24">
      <c r="A5382" s="135"/>
      <c r="B5382" s="54"/>
      <c r="C5382" s="63"/>
      <c r="D5382" s="63"/>
      <c r="E5382" s="174"/>
      <c r="F5382" s="158"/>
      <c r="G5382" s="63"/>
      <c r="H5382" s="63"/>
      <c r="I5382" s="79"/>
      <c r="J5382" s="54"/>
      <c r="K5382" s="75" t="s">
        <v>1501</v>
      </c>
      <c r="L5382" s="76">
        <f t="shared" si="315"/>
        <v>0</v>
      </c>
      <c r="M5382" s="76"/>
      <c r="N5382" s="76"/>
      <c r="O5382" s="76"/>
      <c r="P5382" s="76"/>
      <c r="Q5382" s="76"/>
      <c r="R5382" s="76"/>
      <c r="S5382" s="76"/>
      <c r="T5382" s="76"/>
      <c r="U5382" s="76"/>
      <c r="V5382" s="76"/>
      <c r="W5382" s="76"/>
      <c r="X5382" s="76"/>
    </row>
    <row r="5383" spans="1:24">
      <c r="A5383" s="135"/>
      <c r="B5383" s="54"/>
      <c r="C5383" s="68"/>
      <c r="D5383" s="68"/>
      <c r="E5383" s="175"/>
      <c r="F5383" s="159"/>
      <c r="G5383" s="68"/>
      <c r="H5383" s="68"/>
      <c r="I5383" s="83"/>
      <c r="J5383" s="80"/>
      <c r="K5383" s="84" t="s">
        <v>1502</v>
      </c>
      <c r="L5383" s="76">
        <f t="shared" si="315"/>
        <v>0</v>
      </c>
      <c r="M5383" s="76"/>
      <c r="N5383" s="76"/>
      <c r="O5383" s="76"/>
      <c r="P5383" s="76"/>
      <c r="Q5383" s="76"/>
      <c r="R5383" s="76"/>
      <c r="S5383" s="76"/>
      <c r="T5383" s="76"/>
      <c r="U5383" s="76"/>
      <c r="V5383" s="76"/>
      <c r="W5383" s="76"/>
      <c r="X5383" s="76"/>
    </row>
    <row r="5384" spans="1:24">
      <c r="A5384" s="135"/>
      <c r="B5384" s="54"/>
      <c r="C5384" s="505" t="s">
        <v>35</v>
      </c>
      <c r="D5384" s="505" t="s">
        <v>1316</v>
      </c>
      <c r="E5384" s="164" t="s">
        <v>8243</v>
      </c>
      <c r="F5384" s="324" t="s">
        <v>8025</v>
      </c>
      <c r="G5384" s="505" t="s">
        <v>8244</v>
      </c>
      <c r="H5384" s="505" t="s">
        <v>8027</v>
      </c>
      <c r="I5384" s="74">
        <v>92</v>
      </c>
      <c r="J5384" s="46" t="s">
        <v>1508</v>
      </c>
      <c r="K5384" s="75" t="s">
        <v>1509</v>
      </c>
      <c r="L5384" s="76">
        <f t="shared" si="315"/>
        <v>2</v>
      </c>
      <c r="M5384" s="76"/>
      <c r="N5384" s="76">
        <v>1</v>
      </c>
      <c r="O5384" s="76"/>
      <c r="P5384" s="76"/>
      <c r="Q5384" s="76"/>
      <c r="R5384" s="76"/>
      <c r="S5384" s="76"/>
      <c r="T5384" s="76">
        <v>1</v>
      </c>
      <c r="U5384" s="76"/>
      <c r="V5384" s="76"/>
      <c r="W5384" s="76"/>
      <c r="X5384" s="76"/>
    </row>
    <row r="5385" spans="1:24">
      <c r="A5385" s="135"/>
      <c r="B5385" s="54"/>
      <c r="C5385" s="63"/>
      <c r="D5385" s="63"/>
      <c r="E5385" s="174"/>
      <c r="F5385" s="158"/>
      <c r="G5385" s="63"/>
      <c r="H5385" s="63"/>
      <c r="I5385" s="79"/>
      <c r="J5385" s="54"/>
      <c r="K5385" s="75" t="s">
        <v>1501</v>
      </c>
      <c r="L5385" s="76">
        <f t="shared" si="315"/>
        <v>0</v>
      </c>
      <c r="M5385" s="76"/>
      <c r="N5385" s="76"/>
      <c r="O5385" s="76"/>
      <c r="P5385" s="76"/>
      <c r="Q5385" s="76"/>
      <c r="R5385" s="76"/>
      <c r="S5385" s="76"/>
      <c r="T5385" s="76"/>
      <c r="U5385" s="76"/>
      <c r="V5385" s="76"/>
      <c r="W5385" s="76"/>
      <c r="X5385" s="76"/>
    </row>
    <row r="5386" spans="1:24">
      <c r="A5386" s="135"/>
      <c r="B5386" s="54"/>
      <c r="C5386" s="68"/>
      <c r="D5386" s="68"/>
      <c r="E5386" s="175"/>
      <c r="F5386" s="159"/>
      <c r="G5386" s="68"/>
      <c r="H5386" s="68"/>
      <c r="I5386" s="83"/>
      <c r="J5386" s="80"/>
      <c r="K5386" s="84" t="s">
        <v>1502</v>
      </c>
      <c r="L5386" s="76">
        <f t="shared" si="315"/>
        <v>0</v>
      </c>
      <c r="M5386" s="76"/>
      <c r="N5386" s="76"/>
      <c r="O5386" s="76"/>
      <c r="P5386" s="76"/>
      <c r="Q5386" s="76"/>
      <c r="R5386" s="76"/>
      <c r="S5386" s="76"/>
      <c r="T5386" s="76"/>
      <c r="U5386" s="76"/>
      <c r="V5386" s="76"/>
      <c r="W5386" s="76"/>
      <c r="X5386" s="76"/>
    </row>
    <row r="5387" spans="1:24">
      <c r="A5387" s="135"/>
      <c r="B5387" s="54"/>
      <c r="C5387" s="505" t="s">
        <v>33</v>
      </c>
      <c r="D5387" s="505" t="s">
        <v>8245</v>
      </c>
      <c r="E5387" s="164" t="s">
        <v>8246</v>
      </c>
      <c r="F5387" s="324" t="s">
        <v>8247</v>
      </c>
      <c r="G5387" s="505" t="s">
        <v>8248</v>
      </c>
      <c r="H5387" s="505" t="s">
        <v>8249</v>
      </c>
      <c r="I5387" s="74">
        <v>0</v>
      </c>
      <c r="J5387" s="46" t="s">
        <v>1508</v>
      </c>
      <c r="K5387" s="75" t="s">
        <v>1509</v>
      </c>
      <c r="L5387" s="76">
        <f t="shared" si="315"/>
        <v>0</v>
      </c>
      <c r="M5387" s="76"/>
      <c r="N5387" s="76"/>
      <c r="O5387" s="76"/>
      <c r="P5387" s="76"/>
      <c r="Q5387" s="76"/>
      <c r="R5387" s="76"/>
      <c r="S5387" s="76"/>
      <c r="T5387" s="76"/>
      <c r="U5387" s="76"/>
      <c r="V5387" s="76"/>
      <c r="W5387" s="76"/>
      <c r="X5387" s="76"/>
    </row>
    <row r="5388" spans="1:24">
      <c r="A5388" s="135"/>
      <c r="B5388" s="54"/>
      <c r="C5388" s="63"/>
      <c r="D5388" s="63"/>
      <c r="E5388" s="174"/>
      <c r="F5388" s="158"/>
      <c r="G5388" s="63"/>
      <c r="H5388" s="63"/>
      <c r="I5388" s="79"/>
      <c r="J5388" s="54"/>
      <c r="K5388" s="75" t="s">
        <v>1501</v>
      </c>
      <c r="L5388" s="76">
        <f t="shared" si="315"/>
        <v>0</v>
      </c>
      <c r="M5388" s="76"/>
      <c r="N5388" s="76"/>
      <c r="O5388" s="76"/>
      <c r="P5388" s="76"/>
      <c r="Q5388" s="76"/>
      <c r="R5388" s="76"/>
      <c r="S5388" s="76"/>
      <c r="T5388" s="76"/>
      <c r="U5388" s="76"/>
      <c r="V5388" s="76"/>
      <c r="W5388" s="76"/>
      <c r="X5388" s="76"/>
    </row>
    <row r="5389" spans="1:24">
      <c r="A5389" s="135"/>
      <c r="B5389" s="54"/>
      <c r="C5389" s="68"/>
      <c r="D5389" s="68"/>
      <c r="E5389" s="175"/>
      <c r="F5389" s="159"/>
      <c r="G5389" s="68"/>
      <c r="H5389" s="68"/>
      <c r="I5389" s="83"/>
      <c r="J5389" s="80"/>
      <c r="K5389" s="84" t="s">
        <v>1502</v>
      </c>
      <c r="L5389" s="76">
        <f t="shared" si="315"/>
        <v>3</v>
      </c>
      <c r="M5389" s="76"/>
      <c r="N5389" s="76"/>
      <c r="O5389" s="76">
        <v>2</v>
      </c>
      <c r="P5389" s="76"/>
      <c r="Q5389" s="76"/>
      <c r="R5389" s="76"/>
      <c r="S5389" s="76">
        <v>1</v>
      </c>
      <c r="T5389" s="76"/>
      <c r="U5389" s="76"/>
      <c r="V5389" s="76"/>
      <c r="W5389" s="76"/>
      <c r="X5389" s="76"/>
    </row>
    <row r="5390" spans="1:24">
      <c r="A5390" s="135"/>
      <c r="B5390" s="54"/>
      <c r="C5390" s="505" t="s">
        <v>33</v>
      </c>
      <c r="D5390" s="505" t="s">
        <v>8250</v>
      </c>
      <c r="E5390" s="164" t="s">
        <v>8251</v>
      </c>
      <c r="F5390" s="324" t="s">
        <v>8252</v>
      </c>
      <c r="G5390" s="505" t="s">
        <v>8253</v>
      </c>
      <c r="H5390" s="505" t="s">
        <v>8254</v>
      </c>
      <c r="I5390" s="74">
        <v>0</v>
      </c>
      <c r="J5390" s="46" t="s">
        <v>1508</v>
      </c>
      <c r="K5390" s="75" t="s">
        <v>1509</v>
      </c>
      <c r="L5390" s="76">
        <f t="shared" si="315"/>
        <v>0</v>
      </c>
      <c r="M5390" s="76"/>
      <c r="N5390" s="76"/>
      <c r="O5390" s="76"/>
      <c r="P5390" s="76"/>
      <c r="Q5390" s="76"/>
      <c r="R5390" s="76"/>
      <c r="S5390" s="76"/>
      <c r="T5390" s="76"/>
      <c r="U5390" s="76"/>
      <c r="V5390" s="76"/>
      <c r="W5390" s="76"/>
      <c r="X5390" s="76"/>
    </row>
    <row r="5391" spans="1:24">
      <c r="A5391" s="135"/>
      <c r="B5391" s="54"/>
      <c r="C5391" s="63"/>
      <c r="D5391" s="63"/>
      <c r="E5391" s="174"/>
      <c r="F5391" s="158"/>
      <c r="G5391" s="63"/>
      <c r="H5391" s="63"/>
      <c r="I5391" s="79"/>
      <c r="J5391" s="54"/>
      <c r="K5391" s="75" t="s">
        <v>1501</v>
      </c>
      <c r="L5391" s="76">
        <f t="shared" si="315"/>
        <v>0</v>
      </c>
      <c r="M5391" s="76"/>
      <c r="N5391" s="76"/>
      <c r="O5391" s="76"/>
      <c r="P5391" s="76"/>
      <c r="Q5391" s="76"/>
      <c r="R5391" s="76"/>
      <c r="S5391" s="76"/>
      <c r="T5391" s="76"/>
      <c r="U5391" s="76"/>
      <c r="V5391" s="76"/>
      <c r="W5391" s="76"/>
      <c r="X5391" s="76"/>
    </row>
    <row r="5392" spans="1:24">
      <c r="A5392" s="135"/>
      <c r="B5392" s="54"/>
      <c r="C5392" s="68"/>
      <c r="D5392" s="68"/>
      <c r="E5392" s="175"/>
      <c r="F5392" s="159"/>
      <c r="G5392" s="68"/>
      <c r="H5392" s="68"/>
      <c r="I5392" s="83"/>
      <c r="J5392" s="80"/>
      <c r="K5392" s="84" t="s">
        <v>1502</v>
      </c>
      <c r="L5392" s="76">
        <f t="shared" si="315"/>
        <v>2</v>
      </c>
      <c r="M5392" s="76"/>
      <c r="N5392" s="76"/>
      <c r="O5392" s="76">
        <v>1</v>
      </c>
      <c r="P5392" s="76"/>
      <c r="Q5392" s="76"/>
      <c r="R5392" s="76"/>
      <c r="S5392" s="76"/>
      <c r="T5392" s="76">
        <v>1</v>
      </c>
      <c r="U5392" s="76"/>
      <c r="V5392" s="76"/>
      <c r="W5392" s="76"/>
      <c r="X5392" s="76"/>
    </row>
    <row r="5393" spans="1:24">
      <c r="A5393" s="135"/>
      <c r="B5393" s="54"/>
      <c r="C5393" s="505" t="s">
        <v>33</v>
      </c>
      <c r="D5393" s="505" t="s">
        <v>8255</v>
      </c>
      <c r="E5393" s="164" t="s">
        <v>8256</v>
      </c>
      <c r="F5393" s="324" t="s">
        <v>8257</v>
      </c>
      <c r="G5393" s="505" t="s">
        <v>8258</v>
      </c>
      <c r="H5393" s="505"/>
      <c r="I5393" s="74">
        <v>70</v>
      </c>
      <c r="J5393" s="46" t="s">
        <v>1508</v>
      </c>
      <c r="K5393" s="75" t="s">
        <v>1509</v>
      </c>
      <c r="L5393" s="76">
        <f t="shared" si="315"/>
        <v>0</v>
      </c>
      <c r="M5393" s="76"/>
      <c r="N5393" s="76"/>
      <c r="O5393" s="76"/>
      <c r="P5393" s="76"/>
      <c r="Q5393" s="76"/>
      <c r="R5393" s="76"/>
      <c r="S5393" s="76"/>
      <c r="T5393" s="76"/>
      <c r="U5393" s="76"/>
      <c r="V5393" s="76"/>
      <c r="W5393" s="76"/>
      <c r="X5393" s="76"/>
    </row>
    <row r="5394" spans="1:24">
      <c r="A5394" s="135"/>
      <c r="B5394" s="54"/>
      <c r="C5394" s="63"/>
      <c r="D5394" s="63"/>
      <c r="E5394" s="174"/>
      <c r="F5394" s="158"/>
      <c r="G5394" s="63"/>
      <c r="H5394" s="63"/>
      <c r="I5394" s="79"/>
      <c r="J5394" s="54"/>
      <c r="K5394" s="75" t="s">
        <v>1501</v>
      </c>
      <c r="L5394" s="76">
        <f t="shared" si="315"/>
        <v>0</v>
      </c>
      <c r="M5394" s="76"/>
      <c r="N5394" s="76"/>
      <c r="O5394" s="76"/>
      <c r="P5394" s="76"/>
      <c r="Q5394" s="76"/>
      <c r="R5394" s="76"/>
      <c r="S5394" s="76"/>
      <c r="T5394" s="76"/>
      <c r="U5394" s="76"/>
      <c r="V5394" s="76"/>
      <c r="W5394" s="76"/>
      <c r="X5394" s="76"/>
    </row>
    <row r="5395" spans="1:24">
      <c r="A5395" s="135"/>
      <c r="B5395" s="54"/>
      <c r="C5395" s="68"/>
      <c r="D5395" s="68"/>
      <c r="E5395" s="175"/>
      <c r="F5395" s="159"/>
      <c r="G5395" s="68"/>
      <c r="H5395" s="68"/>
      <c r="I5395" s="83"/>
      <c r="J5395" s="80"/>
      <c r="K5395" s="84" t="s">
        <v>1502</v>
      </c>
      <c r="L5395" s="76">
        <f t="shared" si="315"/>
        <v>2</v>
      </c>
      <c r="M5395" s="76"/>
      <c r="N5395" s="76"/>
      <c r="O5395" s="76">
        <v>2</v>
      </c>
      <c r="P5395" s="76"/>
      <c r="Q5395" s="76"/>
      <c r="R5395" s="76"/>
      <c r="S5395" s="76"/>
      <c r="T5395" s="76"/>
      <c r="U5395" s="76"/>
      <c r="V5395" s="76"/>
      <c r="W5395" s="76"/>
      <c r="X5395" s="76"/>
    </row>
    <row r="5396" spans="1:24">
      <c r="A5396" s="135"/>
      <c r="B5396" s="54"/>
      <c r="C5396" s="505" t="s">
        <v>33</v>
      </c>
      <c r="D5396" s="505" t="s">
        <v>8259</v>
      </c>
      <c r="E5396" s="164" t="s">
        <v>8260</v>
      </c>
      <c r="F5396" s="324" t="s">
        <v>8261</v>
      </c>
      <c r="G5396" s="505" t="s">
        <v>8262</v>
      </c>
      <c r="H5396" s="505" t="s">
        <v>8263</v>
      </c>
      <c r="I5396" s="74">
        <v>0</v>
      </c>
      <c r="J5396" s="46" t="s">
        <v>1508</v>
      </c>
      <c r="K5396" s="75" t="s">
        <v>1509</v>
      </c>
      <c r="L5396" s="76">
        <f t="shared" si="315"/>
        <v>0</v>
      </c>
      <c r="M5396" s="76"/>
      <c r="N5396" s="76"/>
      <c r="O5396" s="76"/>
      <c r="P5396" s="76"/>
      <c r="Q5396" s="76"/>
      <c r="R5396" s="76"/>
      <c r="S5396" s="76"/>
      <c r="T5396" s="76"/>
      <c r="U5396" s="76"/>
      <c r="V5396" s="76"/>
      <c r="W5396" s="76"/>
      <c r="X5396" s="76"/>
    </row>
    <row r="5397" spans="1:24">
      <c r="A5397" s="135"/>
      <c r="B5397" s="54"/>
      <c r="C5397" s="63"/>
      <c r="D5397" s="63"/>
      <c r="E5397" s="174"/>
      <c r="F5397" s="158"/>
      <c r="G5397" s="63"/>
      <c r="H5397" s="63"/>
      <c r="I5397" s="79"/>
      <c r="J5397" s="54"/>
      <c r="K5397" s="75" t="s">
        <v>1501</v>
      </c>
      <c r="L5397" s="76">
        <f t="shared" si="315"/>
        <v>0</v>
      </c>
      <c r="M5397" s="76"/>
      <c r="N5397" s="76"/>
      <c r="O5397" s="76"/>
      <c r="P5397" s="76"/>
      <c r="Q5397" s="76"/>
      <c r="R5397" s="76"/>
      <c r="S5397" s="76"/>
      <c r="T5397" s="76"/>
      <c r="U5397" s="76"/>
      <c r="V5397" s="76"/>
      <c r="W5397" s="76"/>
      <c r="X5397" s="76"/>
    </row>
    <row r="5398" spans="1:24">
      <c r="A5398" s="135"/>
      <c r="B5398" s="54"/>
      <c r="C5398" s="68"/>
      <c r="D5398" s="68"/>
      <c r="E5398" s="175"/>
      <c r="F5398" s="159"/>
      <c r="G5398" s="68"/>
      <c r="H5398" s="68"/>
      <c r="I5398" s="83"/>
      <c r="J5398" s="80"/>
      <c r="K5398" s="84" t="s">
        <v>1502</v>
      </c>
      <c r="L5398" s="76">
        <f t="shared" si="315"/>
        <v>2</v>
      </c>
      <c r="M5398" s="76"/>
      <c r="N5398" s="76"/>
      <c r="O5398" s="76"/>
      <c r="P5398" s="76"/>
      <c r="Q5398" s="76"/>
      <c r="R5398" s="76"/>
      <c r="S5398" s="76"/>
      <c r="T5398" s="76">
        <v>1</v>
      </c>
      <c r="U5398" s="76"/>
      <c r="V5398" s="76"/>
      <c r="W5398" s="76">
        <v>1</v>
      </c>
      <c r="X5398" s="76"/>
    </row>
    <row r="5399" spans="1:24">
      <c r="A5399" s="135"/>
      <c r="B5399" s="54"/>
      <c r="C5399" s="505" t="s">
        <v>35</v>
      </c>
      <c r="D5399" s="505" t="s">
        <v>8264</v>
      </c>
      <c r="E5399" s="164" t="s">
        <v>8265</v>
      </c>
      <c r="F5399" s="324" t="s">
        <v>8266</v>
      </c>
      <c r="G5399" s="505" t="s">
        <v>8267</v>
      </c>
      <c r="H5399" s="505" t="s">
        <v>8268</v>
      </c>
      <c r="I5399" s="74">
        <v>25054</v>
      </c>
      <c r="J5399" s="46" t="s">
        <v>1508</v>
      </c>
      <c r="K5399" s="75" t="s">
        <v>1509</v>
      </c>
      <c r="L5399" s="76">
        <f t="shared" si="315"/>
        <v>7</v>
      </c>
      <c r="M5399" s="76"/>
      <c r="N5399" s="76">
        <v>1</v>
      </c>
      <c r="O5399" s="76"/>
      <c r="P5399" s="76"/>
      <c r="Q5399" s="76"/>
      <c r="R5399" s="76"/>
      <c r="S5399" s="76"/>
      <c r="T5399" s="76">
        <v>1</v>
      </c>
      <c r="U5399" s="76"/>
      <c r="V5399" s="76"/>
      <c r="W5399" s="76">
        <v>5</v>
      </c>
      <c r="X5399" s="76"/>
    </row>
    <row r="5400" spans="1:24">
      <c r="A5400" s="135"/>
      <c r="B5400" s="54"/>
      <c r="C5400" s="63"/>
      <c r="D5400" s="63"/>
      <c r="E5400" s="174"/>
      <c r="F5400" s="158"/>
      <c r="G5400" s="63"/>
      <c r="H5400" s="63"/>
      <c r="I5400" s="79"/>
      <c r="J5400" s="54"/>
      <c r="K5400" s="75" t="s">
        <v>1501</v>
      </c>
      <c r="L5400" s="76">
        <f t="shared" si="315"/>
        <v>0</v>
      </c>
      <c r="M5400" s="76"/>
      <c r="N5400" s="76"/>
      <c r="O5400" s="76"/>
      <c r="P5400" s="76"/>
      <c r="Q5400" s="76"/>
      <c r="R5400" s="76"/>
      <c r="S5400" s="76"/>
      <c r="T5400" s="76"/>
      <c r="U5400" s="76"/>
      <c r="V5400" s="76"/>
      <c r="W5400" s="76"/>
      <c r="X5400" s="76"/>
    </row>
    <row r="5401" spans="1:24">
      <c r="A5401" s="135"/>
      <c r="B5401" s="54"/>
      <c r="C5401" s="68"/>
      <c r="D5401" s="68"/>
      <c r="E5401" s="175"/>
      <c r="F5401" s="159"/>
      <c r="G5401" s="68"/>
      <c r="H5401" s="68"/>
      <c r="I5401" s="83"/>
      <c r="J5401" s="80"/>
      <c r="K5401" s="84" t="s">
        <v>1502</v>
      </c>
      <c r="L5401" s="76">
        <f t="shared" si="315"/>
        <v>0</v>
      </c>
      <c r="M5401" s="76"/>
      <c r="N5401" s="76"/>
      <c r="O5401" s="76"/>
      <c r="P5401" s="76"/>
      <c r="Q5401" s="76"/>
      <c r="R5401" s="76"/>
      <c r="S5401" s="76"/>
      <c r="T5401" s="76"/>
      <c r="U5401" s="76"/>
      <c r="V5401" s="76"/>
      <c r="W5401" s="76"/>
      <c r="X5401" s="76"/>
    </row>
    <row r="5402" spans="1:24">
      <c r="A5402" s="135"/>
      <c r="B5402" s="54"/>
      <c r="C5402" s="505" t="s">
        <v>33</v>
      </c>
      <c r="D5402" s="505" t="s">
        <v>8269</v>
      </c>
      <c r="E5402" s="164" t="s">
        <v>8270</v>
      </c>
      <c r="F5402" s="324" t="s">
        <v>8271</v>
      </c>
      <c r="G5402" s="506" t="s">
        <v>8272</v>
      </c>
      <c r="H5402" s="230" t="s">
        <v>8273</v>
      </c>
      <c r="I5402" s="74">
        <v>0</v>
      </c>
      <c r="J5402" s="46" t="s">
        <v>1508</v>
      </c>
      <c r="K5402" s="75" t="s">
        <v>1509</v>
      </c>
      <c r="L5402" s="76">
        <f t="shared" si="315"/>
        <v>0</v>
      </c>
      <c r="M5402" s="76"/>
      <c r="N5402" s="76"/>
      <c r="O5402" s="76"/>
      <c r="P5402" s="76"/>
      <c r="Q5402" s="76"/>
      <c r="R5402" s="76"/>
      <c r="S5402" s="76"/>
      <c r="T5402" s="76"/>
      <c r="U5402" s="76"/>
      <c r="V5402" s="76"/>
      <c r="W5402" s="76"/>
      <c r="X5402" s="76"/>
    </row>
    <row r="5403" spans="1:24">
      <c r="A5403" s="135"/>
      <c r="B5403" s="54"/>
      <c r="C5403" s="63"/>
      <c r="D5403" s="63"/>
      <c r="E5403" s="174"/>
      <c r="F5403" s="158"/>
      <c r="G5403" s="507"/>
      <c r="H5403" s="236"/>
      <c r="I5403" s="79"/>
      <c r="J5403" s="54"/>
      <c r="K5403" s="75" t="s">
        <v>1501</v>
      </c>
      <c r="L5403" s="76">
        <f t="shared" si="315"/>
        <v>0</v>
      </c>
      <c r="M5403" s="76"/>
      <c r="N5403" s="76"/>
      <c r="O5403" s="76"/>
      <c r="P5403" s="76"/>
      <c r="Q5403" s="76"/>
      <c r="R5403" s="76"/>
      <c r="S5403" s="76"/>
      <c r="T5403" s="76"/>
      <c r="U5403" s="76"/>
      <c r="V5403" s="76"/>
      <c r="W5403" s="76"/>
      <c r="X5403" s="76"/>
    </row>
    <row r="5404" spans="1:24">
      <c r="A5404" s="135"/>
      <c r="B5404" s="54"/>
      <c r="C5404" s="68"/>
      <c r="D5404" s="68"/>
      <c r="E5404" s="175"/>
      <c r="F5404" s="159"/>
      <c r="G5404" s="508"/>
      <c r="H5404" s="242"/>
      <c r="I5404" s="83"/>
      <c r="J5404" s="80"/>
      <c r="K5404" s="84" t="s">
        <v>1502</v>
      </c>
      <c r="L5404" s="76">
        <f t="shared" si="315"/>
        <v>2</v>
      </c>
      <c r="M5404" s="76"/>
      <c r="N5404" s="76"/>
      <c r="O5404" s="76">
        <v>1</v>
      </c>
      <c r="P5404" s="76"/>
      <c r="Q5404" s="76"/>
      <c r="R5404" s="76"/>
      <c r="S5404" s="76"/>
      <c r="T5404" s="76"/>
      <c r="U5404" s="76"/>
      <c r="V5404" s="76"/>
      <c r="W5404" s="76">
        <v>1</v>
      </c>
      <c r="X5404" s="76"/>
    </row>
    <row r="5405" spans="1:24">
      <c r="A5405" s="135"/>
      <c r="B5405" s="54"/>
      <c r="C5405" s="505" t="s">
        <v>33</v>
      </c>
      <c r="D5405" s="505" t="s">
        <v>8274</v>
      </c>
      <c r="E5405" s="164" t="s">
        <v>8275</v>
      </c>
      <c r="F5405" s="324" t="s">
        <v>8276</v>
      </c>
      <c r="G5405" s="506" t="s">
        <v>8277</v>
      </c>
      <c r="H5405" s="505" t="s">
        <v>8278</v>
      </c>
      <c r="I5405" s="74">
        <v>109</v>
      </c>
      <c r="J5405" s="46" t="s">
        <v>1508</v>
      </c>
      <c r="K5405" s="75" t="s">
        <v>1509</v>
      </c>
      <c r="L5405" s="76">
        <f t="shared" si="315"/>
        <v>0</v>
      </c>
      <c r="M5405" s="76"/>
      <c r="N5405" s="76"/>
      <c r="O5405" s="76"/>
      <c r="P5405" s="76"/>
      <c r="Q5405" s="76"/>
      <c r="R5405" s="76"/>
      <c r="S5405" s="76"/>
      <c r="T5405" s="76"/>
      <c r="U5405" s="76"/>
      <c r="V5405" s="76"/>
      <c r="W5405" s="76"/>
      <c r="X5405" s="76"/>
    </row>
    <row r="5406" spans="1:24">
      <c r="A5406" s="135"/>
      <c r="B5406" s="54"/>
      <c r="C5406" s="63"/>
      <c r="D5406" s="63"/>
      <c r="E5406" s="174"/>
      <c r="F5406" s="158"/>
      <c r="G5406" s="507"/>
      <c r="H5406" s="63"/>
      <c r="I5406" s="79"/>
      <c r="J5406" s="54"/>
      <c r="K5406" s="75" t="s">
        <v>1501</v>
      </c>
      <c r="L5406" s="76">
        <f t="shared" si="315"/>
        <v>0</v>
      </c>
      <c r="M5406" s="76"/>
      <c r="N5406" s="76"/>
      <c r="O5406" s="76"/>
      <c r="P5406" s="76"/>
      <c r="Q5406" s="76"/>
      <c r="R5406" s="76"/>
      <c r="S5406" s="76"/>
      <c r="T5406" s="76"/>
      <c r="U5406" s="76"/>
      <c r="V5406" s="76"/>
      <c r="W5406" s="76"/>
      <c r="X5406" s="76"/>
    </row>
    <row r="5407" spans="1:24">
      <c r="A5407" s="135"/>
      <c r="B5407" s="54"/>
      <c r="C5407" s="68"/>
      <c r="D5407" s="68"/>
      <c r="E5407" s="175"/>
      <c r="F5407" s="159"/>
      <c r="G5407" s="508"/>
      <c r="H5407" s="68"/>
      <c r="I5407" s="83"/>
      <c r="J5407" s="80"/>
      <c r="K5407" s="84" t="s">
        <v>1502</v>
      </c>
      <c r="L5407" s="76">
        <f t="shared" si="315"/>
        <v>3</v>
      </c>
      <c r="M5407" s="76"/>
      <c r="N5407" s="76"/>
      <c r="O5407" s="76">
        <v>3</v>
      </c>
      <c r="P5407" s="76"/>
      <c r="Q5407" s="76"/>
      <c r="R5407" s="76"/>
      <c r="S5407" s="76"/>
      <c r="T5407" s="76"/>
      <c r="U5407" s="76"/>
      <c r="V5407" s="76"/>
      <c r="W5407" s="76"/>
      <c r="X5407" s="76"/>
    </row>
    <row r="5408" spans="1:24">
      <c r="A5408" s="135"/>
      <c r="B5408" s="54"/>
      <c r="C5408" s="505" t="s">
        <v>33</v>
      </c>
      <c r="D5408" s="505" t="s">
        <v>8279</v>
      </c>
      <c r="E5408" s="164" t="s">
        <v>8280</v>
      </c>
      <c r="F5408" s="324" t="s">
        <v>8281</v>
      </c>
      <c r="G5408" s="505" t="s">
        <v>8282</v>
      </c>
      <c r="H5408" s="505" t="s">
        <v>8283</v>
      </c>
      <c r="I5408" s="74">
        <v>694</v>
      </c>
      <c r="J5408" s="46" t="s">
        <v>1508</v>
      </c>
      <c r="K5408" s="75" t="s">
        <v>1509</v>
      </c>
      <c r="L5408" s="76">
        <f t="shared" si="315"/>
        <v>0</v>
      </c>
      <c r="M5408" s="76"/>
      <c r="N5408" s="76"/>
      <c r="O5408" s="76"/>
      <c r="P5408" s="76"/>
      <c r="Q5408" s="76"/>
      <c r="R5408" s="76"/>
      <c r="S5408" s="76"/>
      <c r="T5408" s="76"/>
      <c r="U5408" s="76"/>
      <c r="V5408" s="76"/>
      <c r="W5408" s="76"/>
      <c r="X5408" s="76"/>
    </row>
    <row r="5409" spans="1:24">
      <c r="A5409" s="135"/>
      <c r="B5409" s="54"/>
      <c r="C5409" s="63"/>
      <c r="D5409" s="63"/>
      <c r="E5409" s="174"/>
      <c r="F5409" s="158"/>
      <c r="G5409" s="63"/>
      <c r="H5409" s="63"/>
      <c r="I5409" s="79"/>
      <c r="J5409" s="54"/>
      <c r="K5409" s="75" t="s">
        <v>1501</v>
      </c>
      <c r="L5409" s="76">
        <f t="shared" si="315"/>
        <v>0</v>
      </c>
      <c r="M5409" s="76"/>
      <c r="N5409" s="76"/>
      <c r="O5409" s="76"/>
      <c r="P5409" s="76"/>
      <c r="Q5409" s="76"/>
      <c r="R5409" s="76"/>
      <c r="S5409" s="76"/>
      <c r="T5409" s="76"/>
      <c r="U5409" s="76"/>
      <c r="V5409" s="76"/>
      <c r="W5409" s="76"/>
      <c r="X5409" s="76"/>
    </row>
    <row r="5410" spans="1:24">
      <c r="A5410" s="135"/>
      <c r="B5410" s="54"/>
      <c r="C5410" s="68"/>
      <c r="D5410" s="68"/>
      <c r="E5410" s="175"/>
      <c r="F5410" s="159"/>
      <c r="G5410" s="68"/>
      <c r="H5410" s="68"/>
      <c r="I5410" s="83"/>
      <c r="J5410" s="80"/>
      <c r="K5410" s="84" t="s">
        <v>1502</v>
      </c>
      <c r="L5410" s="76">
        <f t="shared" si="315"/>
        <v>6</v>
      </c>
      <c r="M5410" s="76"/>
      <c r="N5410" s="76"/>
      <c r="O5410" s="76">
        <v>4</v>
      </c>
      <c r="P5410" s="76"/>
      <c r="Q5410" s="76"/>
      <c r="R5410" s="76"/>
      <c r="S5410" s="76">
        <v>2</v>
      </c>
      <c r="T5410" s="76"/>
      <c r="U5410" s="76"/>
      <c r="V5410" s="76"/>
      <c r="W5410" s="76"/>
      <c r="X5410" s="76"/>
    </row>
    <row r="5411" spans="1:24">
      <c r="A5411" s="135"/>
      <c r="B5411" s="54"/>
      <c r="C5411" s="505" t="s">
        <v>35</v>
      </c>
      <c r="D5411" s="505" t="s">
        <v>8284</v>
      </c>
      <c r="E5411" s="164" t="s">
        <v>8285</v>
      </c>
      <c r="F5411" s="324" t="s">
        <v>8286</v>
      </c>
      <c r="G5411" s="505" t="s">
        <v>8287</v>
      </c>
      <c r="H5411" s="505" t="s">
        <v>8288</v>
      </c>
      <c r="I5411" s="74">
        <v>6</v>
      </c>
      <c r="J5411" s="46" t="s">
        <v>1508</v>
      </c>
      <c r="K5411" s="75" t="s">
        <v>1509</v>
      </c>
      <c r="L5411" s="76">
        <f t="shared" si="315"/>
        <v>2</v>
      </c>
      <c r="M5411" s="76"/>
      <c r="N5411" s="76"/>
      <c r="O5411" s="76"/>
      <c r="P5411" s="76"/>
      <c r="Q5411" s="76"/>
      <c r="R5411" s="76"/>
      <c r="S5411" s="76"/>
      <c r="T5411" s="76">
        <v>2</v>
      </c>
      <c r="U5411" s="76"/>
      <c r="V5411" s="76"/>
      <c r="W5411" s="76"/>
      <c r="X5411" s="76"/>
    </row>
    <row r="5412" spans="1:24">
      <c r="A5412" s="135"/>
      <c r="B5412" s="54"/>
      <c r="C5412" s="63"/>
      <c r="D5412" s="63"/>
      <c r="E5412" s="174"/>
      <c r="F5412" s="158"/>
      <c r="G5412" s="63"/>
      <c r="H5412" s="63"/>
      <c r="I5412" s="79"/>
      <c r="J5412" s="54"/>
      <c r="K5412" s="75" t="s">
        <v>1501</v>
      </c>
      <c r="L5412" s="76">
        <f t="shared" si="315"/>
        <v>0</v>
      </c>
      <c r="M5412" s="76"/>
      <c r="N5412" s="76"/>
      <c r="O5412" s="76"/>
      <c r="P5412" s="76"/>
      <c r="Q5412" s="76"/>
      <c r="R5412" s="76"/>
      <c r="S5412" s="76"/>
      <c r="T5412" s="76"/>
      <c r="U5412" s="76"/>
      <c r="V5412" s="76"/>
      <c r="W5412" s="76"/>
      <c r="X5412" s="76"/>
    </row>
    <row r="5413" spans="1:24">
      <c r="A5413" s="135"/>
      <c r="B5413" s="54"/>
      <c r="C5413" s="68"/>
      <c r="D5413" s="68"/>
      <c r="E5413" s="175"/>
      <c r="F5413" s="159"/>
      <c r="G5413" s="68"/>
      <c r="H5413" s="68"/>
      <c r="I5413" s="83"/>
      <c r="J5413" s="80"/>
      <c r="K5413" s="84" t="s">
        <v>1502</v>
      </c>
      <c r="L5413" s="76">
        <f t="shared" si="315"/>
        <v>0</v>
      </c>
      <c r="M5413" s="76"/>
      <c r="N5413" s="76"/>
      <c r="O5413" s="76"/>
      <c r="P5413" s="76"/>
      <c r="Q5413" s="76"/>
      <c r="R5413" s="76"/>
      <c r="S5413" s="76"/>
      <c r="T5413" s="76"/>
      <c r="U5413" s="76"/>
      <c r="V5413" s="76"/>
      <c r="W5413" s="76"/>
      <c r="X5413" s="76"/>
    </row>
    <row r="5414" spans="1:24">
      <c r="A5414" s="135"/>
      <c r="B5414" s="54"/>
      <c r="C5414" s="505" t="s">
        <v>33</v>
      </c>
      <c r="D5414" s="505" t="s">
        <v>8289</v>
      </c>
      <c r="E5414" s="164" t="s">
        <v>8290</v>
      </c>
      <c r="F5414" s="324" t="s">
        <v>8291</v>
      </c>
      <c r="G5414" s="506" t="s">
        <v>8292</v>
      </c>
      <c r="H5414" s="505" t="s">
        <v>8293</v>
      </c>
      <c r="I5414" s="74">
        <v>12</v>
      </c>
      <c r="J5414" s="46" t="s">
        <v>1508</v>
      </c>
      <c r="K5414" s="75" t="s">
        <v>1509</v>
      </c>
      <c r="L5414" s="76">
        <f t="shared" si="315"/>
        <v>0</v>
      </c>
      <c r="M5414" s="76"/>
      <c r="N5414" s="76"/>
      <c r="O5414" s="76"/>
      <c r="P5414" s="76"/>
      <c r="Q5414" s="76"/>
      <c r="R5414" s="76"/>
      <c r="S5414" s="76"/>
      <c r="T5414" s="76"/>
      <c r="U5414" s="76"/>
      <c r="V5414" s="76"/>
      <c r="W5414" s="76"/>
      <c r="X5414" s="76"/>
    </row>
    <row r="5415" spans="1:24">
      <c r="A5415" s="135"/>
      <c r="B5415" s="54"/>
      <c r="C5415" s="63"/>
      <c r="D5415" s="63"/>
      <c r="E5415" s="174"/>
      <c r="F5415" s="158"/>
      <c r="G5415" s="507"/>
      <c r="H5415" s="63"/>
      <c r="I5415" s="79"/>
      <c r="J5415" s="54"/>
      <c r="K5415" s="75" t="s">
        <v>1501</v>
      </c>
      <c r="L5415" s="76">
        <f t="shared" si="315"/>
        <v>0</v>
      </c>
      <c r="M5415" s="76"/>
      <c r="N5415" s="76"/>
      <c r="O5415" s="76"/>
      <c r="P5415" s="76"/>
      <c r="Q5415" s="76"/>
      <c r="R5415" s="76"/>
      <c r="S5415" s="76"/>
      <c r="T5415" s="76"/>
      <c r="U5415" s="76"/>
      <c r="V5415" s="76"/>
      <c r="W5415" s="76"/>
      <c r="X5415" s="76"/>
    </row>
    <row r="5416" spans="1:24">
      <c r="A5416" s="135"/>
      <c r="B5416" s="54"/>
      <c r="C5416" s="68"/>
      <c r="D5416" s="68"/>
      <c r="E5416" s="175"/>
      <c r="F5416" s="159"/>
      <c r="G5416" s="508"/>
      <c r="H5416" s="68"/>
      <c r="I5416" s="83"/>
      <c r="J5416" s="80"/>
      <c r="K5416" s="84" t="s">
        <v>1502</v>
      </c>
      <c r="L5416" s="76">
        <f t="shared" si="315"/>
        <v>6</v>
      </c>
      <c r="M5416" s="76"/>
      <c r="N5416" s="76"/>
      <c r="O5416" s="76">
        <v>6</v>
      </c>
      <c r="P5416" s="76"/>
      <c r="Q5416" s="76"/>
      <c r="R5416" s="76"/>
      <c r="S5416" s="76"/>
      <c r="T5416" s="76"/>
      <c r="U5416" s="76"/>
      <c r="V5416" s="76"/>
      <c r="W5416" s="76"/>
      <c r="X5416" s="76"/>
    </row>
    <row r="5417" spans="1:24">
      <c r="A5417" s="135"/>
      <c r="B5417" s="54"/>
      <c r="C5417" s="505" t="s">
        <v>35</v>
      </c>
      <c r="D5417" s="505" t="s">
        <v>8124</v>
      </c>
      <c r="E5417" s="164" t="s">
        <v>8294</v>
      </c>
      <c r="F5417" s="324" t="s">
        <v>8126</v>
      </c>
      <c r="G5417" s="505" t="s">
        <v>8127</v>
      </c>
      <c r="H5417" s="505" t="s">
        <v>8128</v>
      </c>
      <c r="I5417" s="74">
        <v>1600</v>
      </c>
      <c r="J5417" s="46" t="s">
        <v>1508</v>
      </c>
      <c r="K5417" s="75" t="s">
        <v>1509</v>
      </c>
      <c r="L5417" s="76">
        <f t="shared" si="315"/>
        <v>3</v>
      </c>
      <c r="M5417" s="76"/>
      <c r="N5417" s="76">
        <v>1</v>
      </c>
      <c r="O5417" s="76"/>
      <c r="P5417" s="76"/>
      <c r="Q5417" s="76"/>
      <c r="R5417" s="76"/>
      <c r="S5417" s="76">
        <v>1</v>
      </c>
      <c r="T5417" s="76">
        <v>1</v>
      </c>
      <c r="U5417" s="76"/>
      <c r="V5417" s="76"/>
      <c r="W5417" s="76"/>
      <c r="X5417" s="76"/>
    </row>
    <row r="5418" spans="1:24">
      <c r="A5418" s="135"/>
      <c r="B5418" s="54"/>
      <c r="C5418" s="63"/>
      <c r="D5418" s="63"/>
      <c r="E5418" s="174"/>
      <c r="F5418" s="158"/>
      <c r="G5418" s="63"/>
      <c r="H5418" s="63"/>
      <c r="I5418" s="79"/>
      <c r="J5418" s="54"/>
      <c r="K5418" s="75" t="s">
        <v>1501</v>
      </c>
      <c r="L5418" s="76">
        <f t="shared" si="315"/>
        <v>0</v>
      </c>
      <c r="M5418" s="76"/>
      <c r="N5418" s="76"/>
      <c r="O5418" s="76"/>
      <c r="P5418" s="76"/>
      <c r="Q5418" s="76"/>
      <c r="R5418" s="76"/>
      <c r="S5418" s="76"/>
      <c r="T5418" s="76"/>
      <c r="U5418" s="76"/>
      <c r="V5418" s="76"/>
      <c r="W5418" s="76"/>
      <c r="X5418" s="76"/>
    </row>
    <row r="5419" spans="1:24">
      <c r="A5419" s="135"/>
      <c r="B5419" s="54"/>
      <c r="C5419" s="68"/>
      <c r="D5419" s="68"/>
      <c r="E5419" s="175"/>
      <c r="F5419" s="159"/>
      <c r="G5419" s="68"/>
      <c r="H5419" s="68"/>
      <c r="I5419" s="83"/>
      <c r="J5419" s="80"/>
      <c r="K5419" s="84" t="s">
        <v>1502</v>
      </c>
      <c r="L5419" s="76">
        <f t="shared" si="315"/>
        <v>0</v>
      </c>
      <c r="M5419" s="76"/>
      <c r="N5419" s="76"/>
      <c r="O5419" s="76"/>
      <c r="P5419" s="76"/>
      <c r="Q5419" s="76"/>
      <c r="R5419" s="76"/>
      <c r="S5419" s="76"/>
      <c r="T5419" s="76"/>
      <c r="U5419" s="76"/>
      <c r="V5419" s="76"/>
      <c r="W5419" s="76"/>
      <c r="X5419" s="76"/>
    </row>
    <row r="5420" spans="1:24">
      <c r="A5420" s="135"/>
      <c r="B5420" s="54"/>
      <c r="C5420" s="505" t="s">
        <v>33</v>
      </c>
      <c r="D5420" s="505" t="s">
        <v>8295</v>
      </c>
      <c r="E5420" s="164" t="s">
        <v>8296</v>
      </c>
      <c r="F5420" s="324" t="s">
        <v>8297</v>
      </c>
      <c r="G5420" s="506" t="s">
        <v>8298</v>
      </c>
      <c r="H5420" s="505" t="s">
        <v>8299</v>
      </c>
      <c r="I5420" s="74">
        <v>0</v>
      </c>
      <c r="J5420" s="46" t="s">
        <v>1508</v>
      </c>
      <c r="K5420" s="75" t="s">
        <v>1509</v>
      </c>
      <c r="L5420" s="76">
        <f t="shared" si="315"/>
        <v>0</v>
      </c>
      <c r="M5420" s="76"/>
      <c r="N5420" s="76"/>
      <c r="O5420" s="76"/>
      <c r="P5420" s="76"/>
      <c r="Q5420" s="76"/>
      <c r="R5420" s="76"/>
      <c r="S5420" s="76"/>
      <c r="T5420" s="76"/>
      <c r="U5420" s="76"/>
      <c r="V5420" s="76"/>
      <c r="W5420" s="76"/>
      <c r="X5420" s="76"/>
    </row>
    <row r="5421" spans="1:24">
      <c r="A5421" s="135"/>
      <c r="B5421" s="54"/>
      <c r="C5421" s="63"/>
      <c r="D5421" s="63"/>
      <c r="E5421" s="174"/>
      <c r="F5421" s="158"/>
      <c r="G5421" s="507"/>
      <c r="H5421" s="63"/>
      <c r="I5421" s="79"/>
      <c r="J5421" s="54"/>
      <c r="K5421" s="75" t="s">
        <v>1501</v>
      </c>
      <c r="L5421" s="76">
        <f t="shared" si="315"/>
        <v>0</v>
      </c>
      <c r="M5421" s="76"/>
      <c r="N5421" s="76"/>
      <c r="O5421" s="76"/>
      <c r="P5421" s="76"/>
      <c r="Q5421" s="76"/>
      <c r="R5421" s="76"/>
      <c r="S5421" s="76"/>
      <c r="T5421" s="76"/>
      <c r="U5421" s="76"/>
      <c r="V5421" s="76"/>
      <c r="W5421" s="76"/>
      <c r="X5421" s="76"/>
    </row>
    <row r="5422" spans="1:24">
      <c r="A5422" s="135"/>
      <c r="B5422" s="54"/>
      <c r="C5422" s="68"/>
      <c r="D5422" s="68"/>
      <c r="E5422" s="175"/>
      <c r="F5422" s="159"/>
      <c r="G5422" s="508"/>
      <c r="H5422" s="68"/>
      <c r="I5422" s="83"/>
      <c r="J5422" s="80"/>
      <c r="K5422" s="84" t="s">
        <v>1502</v>
      </c>
      <c r="L5422" s="76">
        <f t="shared" si="315"/>
        <v>2</v>
      </c>
      <c r="M5422" s="76"/>
      <c r="N5422" s="76"/>
      <c r="O5422" s="76">
        <v>2</v>
      </c>
      <c r="P5422" s="76"/>
      <c r="Q5422" s="76"/>
      <c r="R5422" s="76"/>
      <c r="S5422" s="76"/>
      <c r="T5422" s="76"/>
      <c r="U5422" s="76"/>
      <c r="V5422" s="76"/>
      <c r="W5422" s="76"/>
      <c r="X5422" s="76"/>
    </row>
    <row r="5423" spans="1:24">
      <c r="A5423" s="135"/>
      <c r="B5423" s="54"/>
      <c r="C5423" s="505" t="s">
        <v>35</v>
      </c>
      <c r="D5423" s="505" t="s">
        <v>8250</v>
      </c>
      <c r="E5423" s="164" t="s">
        <v>8300</v>
      </c>
      <c r="F5423" s="324" t="s">
        <v>8252</v>
      </c>
      <c r="G5423" s="506" t="s">
        <v>8301</v>
      </c>
      <c r="H5423" s="505" t="s">
        <v>8302</v>
      </c>
      <c r="I5423" s="74">
        <v>0</v>
      </c>
      <c r="J5423" s="46" t="s">
        <v>1508</v>
      </c>
      <c r="K5423" s="75" t="s">
        <v>1509</v>
      </c>
      <c r="L5423" s="76">
        <f t="shared" si="315"/>
        <v>2</v>
      </c>
      <c r="M5423" s="76"/>
      <c r="N5423" s="76">
        <v>1</v>
      </c>
      <c r="O5423" s="76"/>
      <c r="P5423" s="76"/>
      <c r="Q5423" s="76"/>
      <c r="R5423" s="76"/>
      <c r="S5423" s="76"/>
      <c r="T5423" s="76">
        <v>1</v>
      </c>
      <c r="U5423" s="76"/>
      <c r="V5423" s="76"/>
      <c r="W5423" s="76"/>
      <c r="X5423" s="76"/>
    </row>
    <row r="5424" spans="1:24">
      <c r="A5424" s="135"/>
      <c r="B5424" s="54"/>
      <c r="C5424" s="63"/>
      <c r="D5424" s="63"/>
      <c r="E5424" s="174"/>
      <c r="F5424" s="158"/>
      <c r="G5424" s="507"/>
      <c r="H5424" s="63"/>
      <c r="I5424" s="79"/>
      <c r="J5424" s="54"/>
      <c r="K5424" s="75" t="s">
        <v>1501</v>
      </c>
      <c r="L5424" s="76">
        <f t="shared" si="315"/>
        <v>0</v>
      </c>
      <c r="M5424" s="76"/>
      <c r="N5424" s="76"/>
      <c r="O5424" s="76"/>
      <c r="P5424" s="76"/>
      <c r="Q5424" s="76"/>
      <c r="R5424" s="76"/>
      <c r="S5424" s="76"/>
      <c r="T5424" s="76"/>
      <c r="U5424" s="76"/>
      <c r="V5424" s="76"/>
      <c r="W5424" s="76"/>
      <c r="X5424" s="76"/>
    </row>
    <row r="5425" spans="1:24">
      <c r="A5425" s="135"/>
      <c r="B5425" s="54"/>
      <c r="C5425" s="68"/>
      <c r="D5425" s="68"/>
      <c r="E5425" s="175"/>
      <c r="F5425" s="159"/>
      <c r="G5425" s="508"/>
      <c r="H5425" s="68"/>
      <c r="I5425" s="83"/>
      <c r="J5425" s="80"/>
      <c r="K5425" s="84" t="s">
        <v>1502</v>
      </c>
      <c r="L5425" s="76">
        <f t="shared" si="315"/>
        <v>0</v>
      </c>
      <c r="M5425" s="76"/>
      <c r="N5425" s="76"/>
      <c r="O5425" s="76"/>
      <c r="P5425" s="76"/>
      <c r="Q5425" s="76"/>
      <c r="R5425" s="76"/>
      <c r="S5425" s="76"/>
      <c r="T5425" s="76"/>
      <c r="U5425" s="76"/>
      <c r="V5425" s="76"/>
      <c r="W5425" s="76"/>
      <c r="X5425" s="76"/>
    </row>
    <row r="5426" spans="1:24">
      <c r="A5426" s="135"/>
      <c r="B5426" s="54"/>
      <c r="C5426" s="505" t="s">
        <v>33</v>
      </c>
      <c r="D5426" s="505" t="s">
        <v>8303</v>
      </c>
      <c r="E5426" s="164" t="s">
        <v>8304</v>
      </c>
      <c r="F5426" s="324" t="s">
        <v>8305</v>
      </c>
      <c r="G5426" s="505" t="s">
        <v>8306</v>
      </c>
      <c r="H5426" s="505" t="s">
        <v>8307</v>
      </c>
      <c r="I5426" s="74">
        <v>0</v>
      </c>
      <c r="J5426" s="46" t="s">
        <v>1508</v>
      </c>
      <c r="K5426" s="75" t="s">
        <v>1509</v>
      </c>
      <c r="L5426" s="76">
        <f t="shared" si="315"/>
        <v>0</v>
      </c>
      <c r="M5426" s="76"/>
      <c r="N5426" s="76"/>
      <c r="O5426" s="76"/>
      <c r="P5426" s="76"/>
      <c r="Q5426" s="76"/>
      <c r="R5426" s="76"/>
      <c r="S5426" s="76"/>
      <c r="T5426" s="76"/>
      <c r="U5426" s="76"/>
      <c r="V5426" s="76"/>
      <c r="W5426" s="76"/>
      <c r="X5426" s="76"/>
    </row>
    <row r="5427" spans="1:24">
      <c r="A5427" s="135"/>
      <c r="B5427" s="54"/>
      <c r="C5427" s="63"/>
      <c r="D5427" s="63"/>
      <c r="E5427" s="174"/>
      <c r="F5427" s="158"/>
      <c r="G5427" s="63"/>
      <c r="H5427" s="63"/>
      <c r="I5427" s="79"/>
      <c r="J5427" s="54"/>
      <c r="K5427" s="75" t="s">
        <v>1501</v>
      </c>
      <c r="L5427" s="76">
        <f t="shared" si="315"/>
        <v>0</v>
      </c>
      <c r="M5427" s="76"/>
      <c r="N5427" s="76"/>
      <c r="O5427" s="76"/>
      <c r="P5427" s="76"/>
      <c r="Q5427" s="76"/>
      <c r="R5427" s="76"/>
      <c r="S5427" s="76"/>
      <c r="T5427" s="76"/>
      <c r="U5427" s="76"/>
      <c r="V5427" s="76"/>
      <c r="W5427" s="76"/>
      <c r="X5427" s="76"/>
    </row>
    <row r="5428" spans="1:24">
      <c r="A5428" s="135"/>
      <c r="B5428" s="54"/>
      <c r="C5428" s="68"/>
      <c r="D5428" s="68"/>
      <c r="E5428" s="175"/>
      <c r="F5428" s="159"/>
      <c r="G5428" s="68"/>
      <c r="H5428" s="68"/>
      <c r="I5428" s="83"/>
      <c r="J5428" s="80"/>
      <c r="K5428" s="84" t="s">
        <v>1502</v>
      </c>
      <c r="L5428" s="76">
        <f t="shared" si="315"/>
        <v>2</v>
      </c>
      <c r="M5428" s="76"/>
      <c r="N5428" s="76"/>
      <c r="O5428" s="76">
        <v>2</v>
      </c>
      <c r="P5428" s="76"/>
      <c r="Q5428" s="76"/>
      <c r="R5428" s="76"/>
      <c r="S5428" s="76"/>
      <c r="T5428" s="76"/>
      <c r="U5428" s="76"/>
      <c r="V5428" s="76"/>
      <c r="W5428" s="76"/>
      <c r="X5428" s="76"/>
    </row>
    <row r="5429" spans="1:24">
      <c r="A5429" s="135"/>
      <c r="B5429" s="54"/>
      <c r="C5429" s="505" t="s">
        <v>33</v>
      </c>
      <c r="D5429" s="505" t="s">
        <v>8308</v>
      </c>
      <c r="E5429" s="164" t="s">
        <v>8309</v>
      </c>
      <c r="F5429" s="324" t="s">
        <v>8310</v>
      </c>
      <c r="G5429" s="506" t="s">
        <v>8311</v>
      </c>
      <c r="H5429" s="505"/>
      <c r="I5429" s="74">
        <v>0</v>
      </c>
      <c r="J5429" s="46" t="s">
        <v>1508</v>
      </c>
      <c r="K5429" s="75" t="s">
        <v>1509</v>
      </c>
      <c r="L5429" s="76">
        <f t="shared" si="315"/>
        <v>0</v>
      </c>
      <c r="M5429" s="76"/>
      <c r="N5429" s="76"/>
      <c r="O5429" s="76"/>
      <c r="P5429" s="76"/>
      <c r="Q5429" s="76"/>
      <c r="R5429" s="76"/>
      <c r="S5429" s="76"/>
      <c r="T5429" s="76"/>
      <c r="U5429" s="76"/>
      <c r="V5429" s="76"/>
      <c r="W5429" s="76"/>
      <c r="X5429" s="76"/>
    </row>
    <row r="5430" spans="1:24">
      <c r="A5430" s="135"/>
      <c r="B5430" s="54"/>
      <c r="C5430" s="63"/>
      <c r="D5430" s="63"/>
      <c r="E5430" s="174"/>
      <c r="F5430" s="158"/>
      <c r="G5430" s="507"/>
      <c r="H5430" s="63"/>
      <c r="I5430" s="79"/>
      <c r="J5430" s="54"/>
      <c r="K5430" s="75" t="s">
        <v>1501</v>
      </c>
      <c r="L5430" s="76">
        <f t="shared" si="315"/>
        <v>0</v>
      </c>
      <c r="M5430" s="76"/>
      <c r="N5430" s="76"/>
      <c r="O5430" s="76"/>
      <c r="P5430" s="76"/>
      <c r="Q5430" s="76"/>
      <c r="R5430" s="76"/>
      <c r="S5430" s="76"/>
      <c r="T5430" s="76"/>
      <c r="U5430" s="76"/>
      <c r="V5430" s="76"/>
      <c r="W5430" s="76"/>
      <c r="X5430" s="76"/>
    </row>
    <row r="5431" spans="1:24">
      <c r="A5431" s="135"/>
      <c r="B5431" s="54"/>
      <c r="C5431" s="68"/>
      <c r="D5431" s="68"/>
      <c r="E5431" s="175"/>
      <c r="F5431" s="159"/>
      <c r="G5431" s="508"/>
      <c r="H5431" s="68"/>
      <c r="I5431" s="83"/>
      <c r="J5431" s="80"/>
      <c r="K5431" s="84" t="s">
        <v>1502</v>
      </c>
      <c r="L5431" s="76">
        <f t="shared" si="315"/>
        <v>4</v>
      </c>
      <c r="M5431" s="76"/>
      <c r="N5431" s="76"/>
      <c r="O5431" s="76">
        <v>3</v>
      </c>
      <c r="P5431" s="76"/>
      <c r="Q5431" s="76"/>
      <c r="R5431" s="76"/>
      <c r="S5431" s="76">
        <v>1</v>
      </c>
      <c r="T5431" s="76"/>
      <c r="U5431" s="76"/>
      <c r="V5431" s="76"/>
      <c r="W5431" s="76"/>
      <c r="X5431" s="76"/>
    </row>
    <row r="5432" spans="1:24">
      <c r="A5432" s="135"/>
      <c r="B5432" s="54"/>
      <c r="C5432" s="505" t="s">
        <v>35</v>
      </c>
      <c r="D5432" s="505" t="s">
        <v>8274</v>
      </c>
      <c r="E5432" s="164" t="s">
        <v>8312</v>
      </c>
      <c r="F5432" s="324" t="s">
        <v>8276</v>
      </c>
      <c r="G5432" s="506" t="s">
        <v>8313</v>
      </c>
      <c r="H5432" s="505" t="s">
        <v>8314</v>
      </c>
      <c r="I5432" s="74">
        <v>0</v>
      </c>
      <c r="J5432" s="46" t="s">
        <v>1508</v>
      </c>
      <c r="K5432" s="75" t="s">
        <v>1509</v>
      </c>
      <c r="L5432" s="76">
        <f t="shared" si="315"/>
        <v>2</v>
      </c>
      <c r="M5432" s="76"/>
      <c r="N5432" s="76">
        <v>1</v>
      </c>
      <c r="O5432" s="76"/>
      <c r="P5432" s="76"/>
      <c r="Q5432" s="76"/>
      <c r="R5432" s="76"/>
      <c r="S5432" s="76"/>
      <c r="T5432" s="76">
        <v>1</v>
      </c>
      <c r="U5432" s="76"/>
      <c r="V5432" s="76"/>
      <c r="W5432" s="76"/>
      <c r="X5432" s="76"/>
    </row>
    <row r="5433" spans="1:24">
      <c r="A5433" s="135"/>
      <c r="B5433" s="54"/>
      <c r="C5433" s="63"/>
      <c r="D5433" s="63"/>
      <c r="E5433" s="174"/>
      <c r="F5433" s="158"/>
      <c r="G5433" s="507"/>
      <c r="H5433" s="63"/>
      <c r="I5433" s="79"/>
      <c r="J5433" s="54"/>
      <c r="K5433" s="75" t="s">
        <v>1501</v>
      </c>
      <c r="L5433" s="76">
        <f t="shared" ref="L5433:L5496" si="316">SUM(M5433:X5433)</f>
        <v>0</v>
      </c>
      <c r="M5433" s="76"/>
      <c r="N5433" s="76"/>
      <c r="O5433" s="76"/>
      <c r="P5433" s="76"/>
      <c r="Q5433" s="76"/>
      <c r="R5433" s="76"/>
      <c r="S5433" s="76"/>
      <c r="T5433" s="76"/>
      <c r="U5433" s="76"/>
      <c r="V5433" s="76"/>
      <c r="W5433" s="76"/>
      <c r="X5433" s="76"/>
    </row>
    <row r="5434" spans="1:24">
      <c r="A5434" s="135"/>
      <c r="B5434" s="54"/>
      <c r="C5434" s="68"/>
      <c r="D5434" s="68"/>
      <c r="E5434" s="175"/>
      <c r="F5434" s="159"/>
      <c r="G5434" s="508"/>
      <c r="H5434" s="68"/>
      <c r="I5434" s="83"/>
      <c r="J5434" s="80"/>
      <c r="K5434" s="84" t="s">
        <v>1502</v>
      </c>
      <c r="L5434" s="76">
        <f t="shared" si="316"/>
        <v>0</v>
      </c>
      <c r="M5434" s="76"/>
      <c r="N5434" s="76"/>
      <c r="O5434" s="76"/>
      <c r="P5434" s="76"/>
      <c r="Q5434" s="76"/>
      <c r="R5434" s="76"/>
      <c r="S5434" s="76"/>
      <c r="T5434" s="76"/>
      <c r="U5434" s="76"/>
      <c r="V5434" s="76"/>
      <c r="W5434" s="76"/>
      <c r="X5434" s="76"/>
    </row>
    <row r="5435" spans="1:24">
      <c r="A5435" s="135"/>
      <c r="B5435" s="54"/>
      <c r="C5435" s="505" t="s">
        <v>33</v>
      </c>
      <c r="D5435" s="505" t="s">
        <v>8315</v>
      </c>
      <c r="E5435" s="164" t="s">
        <v>8316</v>
      </c>
      <c r="F5435" s="324" t="s">
        <v>8317</v>
      </c>
      <c r="G5435" s="505" t="s">
        <v>8318</v>
      </c>
      <c r="H5435" s="505" t="s">
        <v>8319</v>
      </c>
      <c r="I5435" s="74">
        <v>80</v>
      </c>
      <c r="J5435" s="46" t="s">
        <v>1508</v>
      </c>
      <c r="K5435" s="75" t="s">
        <v>1509</v>
      </c>
      <c r="L5435" s="76">
        <f t="shared" si="316"/>
        <v>0</v>
      </c>
      <c r="M5435" s="76"/>
      <c r="N5435" s="76"/>
      <c r="O5435" s="76"/>
      <c r="P5435" s="76"/>
      <c r="Q5435" s="76"/>
      <c r="R5435" s="76"/>
      <c r="S5435" s="76"/>
      <c r="T5435" s="76"/>
      <c r="U5435" s="76"/>
      <c r="V5435" s="76"/>
      <c r="W5435" s="76"/>
      <c r="X5435" s="76"/>
    </row>
    <row r="5436" spans="1:24">
      <c r="A5436" s="135"/>
      <c r="B5436" s="54"/>
      <c r="C5436" s="63"/>
      <c r="D5436" s="63"/>
      <c r="E5436" s="174"/>
      <c r="F5436" s="158"/>
      <c r="G5436" s="63"/>
      <c r="H5436" s="63"/>
      <c r="I5436" s="79"/>
      <c r="J5436" s="54"/>
      <c r="K5436" s="75" t="s">
        <v>1501</v>
      </c>
      <c r="L5436" s="76">
        <f t="shared" si="316"/>
        <v>0</v>
      </c>
      <c r="M5436" s="76"/>
      <c r="N5436" s="76"/>
      <c r="O5436" s="76"/>
      <c r="P5436" s="76"/>
      <c r="Q5436" s="76"/>
      <c r="R5436" s="76"/>
      <c r="S5436" s="76"/>
      <c r="T5436" s="76"/>
      <c r="U5436" s="76"/>
      <c r="V5436" s="76"/>
      <c r="W5436" s="76"/>
      <c r="X5436" s="76"/>
    </row>
    <row r="5437" spans="1:24">
      <c r="A5437" s="135"/>
      <c r="B5437" s="54"/>
      <c r="C5437" s="68"/>
      <c r="D5437" s="68"/>
      <c r="E5437" s="175"/>
      <c r="F5437" s="159"/>
      <c r="G5437" s="68"/>
      <c r="H5437" s="68"/>
      <c r="I5437" s="83"/>
      <c r="J5437" s="80"/>
      <c r="K5437" s="84" t="s">
        <v>1502</v>
      </c>
      <c r="L5437" s="76">
        <f t="shared" si="316"/>
        <v>2</v>
      </c>
      <c r="M5437" s="76"/>
      <c r="N5437" s="76"/>
      <c r="O5437" s="76">
        <v>2</v>
      </c>
      <c r="P5437" s="76"/>
      <c r="Q5437" s="76"/>
      <c r="R5437" s="76"/>
      <c r="S5437" s="76"/>
      <c r="T5437" s="76"/>
      <c r="U5437" s="76"/>
      <c r="V5437" s="76"/>
      <c r="W5437" s="76"/>
      <c r="X5437" s="76"/>
    </row>
    <row r="5438" spans="1:24">
      <c r="A5438" s="135"/>
      <c r="B5438" s="54"/>
      <c r="C5438" s="505" t="s">
        <v>35</v>
      </c>
      <c r="D5438" s="505" t="s">
        <v>8228</v>
      </c>
      <c r="E5438" s="164" t="s">
        <v>8320</v>
      </c>
      <c r="F5438" s="324" t="s">
        <v>8230</v>
      </c>
      <c r="G5438" s="505" t="s">
        <v>8231</v>
      </c>
      <c r="H5438" s="505" t="s">
        <v>8232</v>
      </c>
      <c r="I5438" s="74">
        <v>0</v>
      </c>
      <c r="J5438" s="46" t="s">
        <v>1508</v>
      </c>
      <c r="K5438" s="75" t="s">
        <v>1509</v>
      </c>
      <c r="L5438" s="76">
        <f t="shared" si="316"/>
        <v>2</v>
      </c>
      <c r="M5438" s="76"/>
      <c r="N5438" s="76">
        <v>1</v>
      </c>
      <c r="O5438" s="76"/>
      <c r="P5438" s="76"/>
      <c r="Q5438" s="76"/>
      <c r="R5438" s="76"/>
      <c r="S5438" s="76"/>
      <c r="T5438" s="76">
        <v>1</v>
      </c>
      <c r="U5438" s="76"/>
      <c r="V5438" s="76"/>
      <c r="W5438" s="76"/>
      <c r="X5438" s="76"/>
    </row>
    <row r="5439" spans="1:24">
      <c r="A5439" s="135"/>
      <c r="B5439" s="54"/>
      <c r="C5439" s="63"/>
      <c r="D5439" s="63"/>
      <c r="E5439" s="174"/>
      <c r="F5439" s="158"/>
      <c r="G5439" s="63"/>
      <c r="H5439" s="63"/>
      <c r="I5439" s="79"/>
      <c r="J5439" s="54"/>
      <c r="K5439" s="75" t="s">
        <v>1501</v>
      </c>
      <c r="L5439" s="76">
        <f t="shared" si="316"/>
        <v>0</v>
      </c>
      <c r="M5439" s="76"/>
      <c r="N5439" s="76"/>
      <c r="O5439" s="76"/>
      <c r="P5439" s="76"/>
      <c r="Q5439" s="76"/>
      <c r="R5439" s="76"/>
      <c r="S5439" s="76"/>
      <c r="T5439" s="76"/>
      <c r="U5439" s="76"/>
      <c r="V5439" s="76"/>
      <c r="W5439" s="76"/>
      <c r="X5439" s="76"/>
    </row>
    <row r="5440" spans="1:24">
      <c r="A5440" s="135"/>
      <c r="B5440" s="54"/>
      <c r="C5440" s="68"/>
      <c r="D5440" s="68"/>
      <c r="E5440" s="175"/>
      <c r="F5440" s="159"/>
      <c r="G5440" s="68"/>
      <c r="H5440" s="68"/>
      <c r="I5440" s="83"/>
      <c r="J5440" s="80"/>
      <c r="K5440" s="84" t="s">
        <v>1502</v>
      </c>
      <c r="L5440" s="76">
        <f t="shared" si="316"/>
        <v>0</v>
      </c>
      <c r="M5440" s="76"/>
      <c r="N5440" s="76"/>
      <c r="O5440" s="76"/>
      <c r="P5440" s="76"/>
      <c r="Q5440" s="76"/>
      <c r="R5440" s="76"/>
      <c r="S5440" s="76"/>
      <c r="T5440" s="76"/>
      <c r="U5440" s="76"/>
      <c r="V5440" s="76"/>
      <c r="W5440" s="76"/>
      <c r="X5440" s="76"/>
    </row>
    <row r="5441" spans="1:24">
      <c r="A5441" s="135"/>
      <c r="B5441" s="54"/>
      <c r="C5441" s="505" t="s">
        <v>33</v>
      </c>
      <c r="D5441" s="505" t="s">
        <v>8321</v>
      </c>
      <c r="E5441" s="164" t="s">
        <v>8322</v>
      </c>
      <c r="F5441" s="324" t="s">
        <v>8323</v>
      </c>
      <c r="G5441" s="505" t="s">
        <v>8324</v>
      </c>
      <c r="H5441" s="505" t="s">
        <v>8325</v>
      </c>
      <c r="I5441" s="74">
        <v>857</v>
      </c>
      <c r="J5441" s="46" t="s">
        <v>1508</v>
      </c>
      <c r="K5441" s="75" t="s">
        <v>1509</v>
      </c>
      <c r="L5441" s="76">
        <f t="shared" si="316"/>
        <v>0</v>
      </c>
      <c r="M5441" s="76"/>
      <c r="N5441" s="76"/>
      <c r="O5441" s="76"/>
      <c r="P5441" s="76"/>
      <c r="Q5441" s="76"/>
      <c r="R5441" s="76"/>
      <c r="S5441" s="76"/>
      <c r="T5441" s="76"/>
      <c r="U5441" s="76"/>
      <c r="V5441" s="76"/>
      <c r="W5441" s="76"/>
      <c r="X5441" s="76"/>
    </row>
    <row r="5442" spans="1:24">
      <c r="A5442" s="135"/>
      <c r="B5442" s="54"/>
      <c r="C5442" s="63"/>
      <c r="D5442" s="63"/>
      <c r="E5442" s="174"/>
      <c r="F5442" s="158"/>
      <c r="G5442" s="63"/>
      <c r="H5442" s="63"/>
      <c r="I5442" s="79"/>
      <c r="J5442" s="54"/>
      <c r="K5442" s="75" t="s">
        <v>1501</v>
      </c>
      <c r="L5442" s="76">
        <f t="shared" si="316"/>
        <v>0</v>
      </c>
      <c r="M5442" s="76"/>
      <c r="N5442" s="76"/>
      <c r="O5442" s="76"/>
      <c r="P5442" s="76"/>
      <c r="Q5442" s="76"/>
      <c r="R5442" s="76"/>
      <c r="S5442" s="76"/>
      <c r="T5442" s="76"/>
      <c r="U5442" s="76"/>
      <c r="V5442" s="76"/>
      <c r="W5442" s="76"/>
      <c r="X5442" s="76"/>
    </row>
    <row r="5443" spans="1:24">
      <c r="A5443" s="135"/>
      <c r="B5443" s="54"/>
      <c r="C5443" s="68"/>
      <c r="D5443" s="68"/>
      <c r="E5443" s="175"/>
      <c r="F5443" s="159"/>
      <c r="G5443" s="68"/>
      <c r="H5443" s="68"/>
      <c r="I5443" s="83"/>
      <c r="J5443" s="80"/>
      <c r="K5443" s="84" t="s">
        <v>1502</v>
      </c>
      <c r="L5443" s="76">
        <f t="shared" si="316"/>
        <v>3</v>
      </c>
      <c r="M5443" s="76"/>
      <c r="N5443" s="76"/>
      <c r="O5443" s="76">
        <v>3</v>
      </c>
      <c r="P5443" s="76"/>
      <c r="Q5443" s="76"/>
      <c r="R5443" s="76"/>
      <c r="S5443" s="76"/>
      <c r="T5443" s="76"/>
      <c r="U5443" s="76"/>
      <c r="V5443" s="76"/>
      <c r="W5443" s="76"/>
      <c r="X5443" s="76"/>
    </row>
    <row r="5444" spans="1:24">
      <c r="A5444" s="135"/>
      <c r="B5444" s="54"/>
      <c r="C5444" s="505" t="s">
        <v>33</v>
      </c>
      <c r="D5444" s="505" t="s">
        <v>8326</v>
      </c>
      <c r="E5444" s="164" t="s">
        <v>8327</v>
      </c>
      <c r="F5444" s="324" t="s">
        <v>8328</v>
      </c>
      <c r="G5444" s="505" t="s">
        <v>8329</v>
      </c>
      <c r="H5444" s="505" t="s">
        <v>8330</v>
      </c>
      <c r="I5444" s="74">
        <v>55</v>
      </c>
      <c r="J5444" s="46" t="s">
        <v>1508</v>
      </c>
      <c r="K5444" s="75" t="s">
        <v>1509</v>
      </c>
      <c r="L5444" s="76">
        <f t="shared" si="316"/>
        <v>0</v>
      </c>
      <c r="M5444" s="76"/>
      <c r="N5444" s="76"/>
      <c r="O5444" s="76"/>
      <c r="P5444" s="76"/>
      <c r="Q5444" s="76"/>
      <c r="R5444" s="76"/>
      <c r="S5444" s="76"/>
      <c r="T5444" s="76"/>
      <c r="U5444" s="76"/>
      <c r="V5444" s="76"/>
      <c r="W5444" s="76"/>
      <c r="X5444" s="76"/>
    </row>
    <row r="5445" spans="1:24">
      <c r="A5445" s="135"/>
      <c r="B5445" s="54"/>
      <c r="C5445" s="63"/>
      <c r="D5445" s="63"/>
      <c r="E5445" s="174"/>
      <c r="F5445" s="158"/>
      <c r="G5445" s="63"/>
      <c r="H5445" s="63"/>
      <c r="I5445" s="79"/>
      <c r="J5445" s="54"/>
      <c r="K5445" s="75" t="s">
        <v>1501</v>
      </c>
      <c r="L5445" s="76">
        <f t="shared" si="316"/>
        <v>0</v>
      </c>
      <c r="M5445" s="76"/>
      <c r="N5445" s="76"/>
      <c r="O5445" s="76"/>
      <c r="P5445" s="76"/>
      <c r="Q5445" s="76"/>
      <c r="R5445" s="76"/>
      <c r="S5445" s="76"/>
      <c r="T5445" s="76"/>
      <c r="U5445" s="76"/>
      <c r="V5445" s="76"/>
      <c r="W5445" s="76"/>
      <c r="X5445" s="76"/>
    </row>
    <row r="5446" spans="1:24">
      <c r="A5446" s="135"/>
      <c r="B5446" s="54"/>
      <c r="C5446" s="68"/>
      <c r="D5446" s="68"/>
      <c r="E5446" s="175"/>
      <c r="F5446" s="159"/>
      <c r="G5446" s="68"/>
      <c r="H5446" s="68"/>
      <c r="I5446" s="83"/>
      <c r="J5446" s="80"/>
      <c r="K5446" s="84" t="s">
        <v>1502</v>
      </c>
      <c r="L5446" s="76">
        <f t="shared" si="316"/>
        <v>2</v>
      </c>
      <c r="M5446" s="76"/>
      <c r="N5446" s="76"/>
      <c r="O5446" s="76">
        <v>2</v>
      </c>
      <c r="P5446" s="76"/>
      <c r="Q5446" s="76"/>
      <c r="R5446" s="76"/>
      <c r="S5446" s="76"/>
      <c r="T5446" s="76"/>
      <c r="U5446" s="76"/>
      <c r="V5446" s="76"/>
      <c r="W5446" s="76"/>
      <c r="X5446" s="76"/>
    </row>
    <row r="5447" spans="1:24">
      <c r="A5447" s="135"/>
      <c r="B5447" s="54"/>
      <c r="C5447" s="505" t="s">
        <v>33</v>
      </c>
      <c r="D5447" s="505" t="s">
        <v>8331</v>
      </c>
      <c r="E5447" s="164" t="s">
        <v>8332</v>
      </c>
      <c r="F5447" s="324" t="s">
        <v>8333</v>
      </c>
      <c r="G5447" s="505" t="s">
        <v>8334</v>
      </c>
      <c r="H5447" s="505" t="s">
        <v>8335</v>
      </c>
      <c r="I5447" s="74">
        <v>655</v>
      </c>
      <c r="J5447" s="46" t="s">
        <v>1508</v>
      </c>
      <c r="K5447" s="75" t="s">
        <v>1509</v>
      </c>
      <c r="L5447" s="76">
        <f t="shared" si="316"/>
        <v>0</v>
      </c>
      <c r="M5447" s="76"/>
      <c r="N5447" s="76"/>
      <c r="O5447" s="76"/>
      <c r="P5447" s="76"/>
      <c r="Q5447" s="76"/>
      <c r="R5447" s="76"/>
      <c r="S5447" s="76"/>
      <c r="T5447" s="76"/>
      <c r="U5447" s="76"/>
      <c r="V5447" s="76"/>
      <c r="W5447" s="76"/>
      <c r="X5447" s="76"/>
    </row>
    <row r="5448" spans="1:24">
      <c r="A5448" s="135"/>
      <c r="B5448" s="54"/>
      <c r="C5448" s="63"/>
      <c r="D5448" s="63"/>
      <c r="E5448" s="174"/>
      <c r="F5448" s="158"/>
      <c r="G5448" s="63"/>
      <c r="H5448" s="63"/>
      <c r="I5448" s="79"/>
      <c r="J5448" s="54"/>
      <c r="K5448" s="75" t="s">
        <v>1501</v>
      </c>
      <c r="L5448" s="76">
        <f t="shared" si="316"/>
        <v>0</v>
      </c>
      <c r="M5448" s="76"/>
      <c r="N5448" s="76"/>
      <c r="O5448" s="76"/>
      <c r="P5448" s="76"/>
      <c r="Q5448" s="76"/>
      <c r="R5448" s="76"/>
      <c r="S5448" s="76"/>
      <c r="T5448" s="76"/>
      <c r="U5448" s="76"/>
      <c r="V5448" s="76"/>
      <c r="W5448" s="76"/>
      <c r="X5448" s="76"/>
    </row>
    <row r="5449" spans="1:24">
      <c r="A5449" s="135"/>
      <c r="B5449" s="54"/>
      <c r="C5449" s="68"/>
      <c r="D5449" s="68"/>
      <c r="E5449" s="175"/>
      <c r="F5449" s="159"/>
      <c r="G5449" s="68"/>
      <c r="H5449" s="68"/>
      <c r="I5449" s="83"/>
      <c r="J5449" s="80"/>
      <c r="K5449" s="84" t="s">
        <v>1502</v>
      </c>
      <c r="L5449" s="76">
        <f t="shared" si="316"/>
        <v>6</v>
      </c>
      <c r="M5449" s="76"/>
      <c r="N5449" s="76"/>
      <c r="O5449" s="76">
        <v>3</v>
      </c>
      <c r="P5449" s="76"/>
      <c r="Q5449" s="76"/>
      <c r="R5449" s="76"/>
      <c r="S5449" s="76">
        <v>3</v>
      </c>
      <c r="T5449" s="76"/>
      <c r="U5449" s="76"/>
      <c r="V5449" s="76"/>
      <c r="W5449" s="76"/>
      <c r="X5449" s="76"/>
    </row>
    <row r="5450" spans="1:24">
      <c r="A5450" s="135"/>
      <c r="B5450" s="54"/>
      <c r="C5450" s="505" t="s">
        <v>35</v>
      </c>
      <c r="D5450" s="512" t="s">
        <v>8336</v>
      </c>
      <c r="E5450" s="164" t="s">
        <v>8337</v>
      </c>
      <c r="F5450" s="324" t="s">
        <v>8338</v>
      </c>
      <c r="G5450" s="505" t="s">
        <v>8339</v>
      </c>
      <c r="H5450" s="505" t="s">
        <v>8340</v>
      </c>
      <c r="I5450" s="74">
        <v>0</v>
      </c>
      <c r="J5450" s="46" t="s">
        <v>1508</v>
      </c>
      <c r="K5450" s="75" t="s">
        <v>1509</v>
      </c>
      <c r="L5450" s="76">
        <f t="shared" si="316"/>
        <v>3</v>
      </c>
      <c r="M5450" s="76"/>
      <c r="N5450" s="76">
        <v>1</v>
      </c>
      <c r="O5450" s="76"/>
      <c r="P5450" s="76"/>
      <c r="Q5450" s="76"/>
      <c r="R5450" s="76"/>
      <c r="S5450" s="76">
        <v>1</v>
      </c>
      <c r="T5450" s="76">
        <v>1</v>
      </c>
      <c r="U5450" s="76"/>
      <c r="V5450" s="76"/>
      <c r="W5450" s="76"/>
      <c r="X5450" s="76"/>
    </row>
    <row r="5451" spans="1:24">
      <c r="A5451" s="135"/>
      <c r="B5451" s="54"/>
      <c r="C5451" s="63"/>
      <c r="D5451" s="513"/>
      <c r="E5451" s="174"/>
      <c r="F5451" s="158"/>
      <c r="G5451" s="63"/>
      <c r="H5451" s="63"/>
      <c r="I5451" s="79"/>
      <c r="J5451" s="54"/>
      <c r="K5451" s="75" t="s">
        <v>1501</v>
      </c>
      <c r="L5451" s="76">
        <f t="shared" si="316"/>
        <v>0</v>
      </c>
      <c r="M5451" s="76"/>
      <c r="N5451" s="76"/>
      <c r="O5451" s="76"/>
      <c r="P5451" s="76"/>
      <c r="Q5451" s="76"/>
      <c r="R5451" s="76"/>
      <c r="S5451" s="76"/>
      <c r="T5451" s="76"/>
      <c r="U5451" s="76"/>
      <c r="V5451" s="76"/>
      <c r="W5451" s="76"/>
      <c r="X5451" s="76"/>
    </row>
    <row r="5452" spans="1:24">
      <c r="A5452" s="135"/>
      <c r="B5452" s="54"/>
      <c r="C5452" s="68"/>
      <c r="D5452" s="514"/>
      <c r="E5452" s="175"/>
      <c r="F5452" s="159"/>
      <c r="G5452" s="68"/>
      <c r="H5452" s="68"/>
      <c r="I5452" s="83"/>
      <c r="J5452" s="80"/>
      <c r="K5452" s="84" t="s">
        <v>1502</v>
      </c>
      <c r="L5452" s="76">
        <f t="shared" si="316"/>
        <v>0</v>
      </c>
      <c r="M5452" s="76"/>
      <c r="N5452" s="76"/>
      <c r="O5452" s="76"/>
      <c r="P5452" s="76"/>
      <c r="Q5452" s="76"/>
      <c r="R5452" s="76"/>
      <c r="S5452" s="76"/>
      <c r="T5452" s="76"/>
      <c r="U5452" s="76"/>
      <c r="V5452" s="76"/>
      <c r="W5452" s="76"/>
      <c r="X5452" s="76"/>
    </row>
    <row r="5453" spans="1:24">
      <c r="A5453" s="135"/>
      <c r="B5453" s="54"/>
      <c r="C5453" s="505" t="s">
        <v>33</v>
      </c>
      <c r="D5453" s="505" t="s">
        <v>8341</v>
      </c>
      <c r="E5453" s="164" t="s">
        <v>8342</v>
      </c>
      <c r="F5453" s="324" t="s">
        <v>8343</v>
      </c>
      <c r="G5453" s="505" t="s">
        <v>8344</v>
      </c>
      <c r="H5453" s="505" t="s">
        <v>8345</v>
      </c>
      <c r="I5453" s="74">
        <v>0</v>
      </c>
      <c r="J5453" s="46" t="s">
        <v>1508</v>
      </c>
      <c r="K5453" s="75" t="s">
        <v>1509</v>
      </c>
      <c r="L5453" s="76">
        <f t="shared" si="316"/>
        <v>0</v>
      </c>
      <c r="M5453" s="76"/>
      <c r="N5453" s="76"/>
      <c r="O5453" s="76"/>
      <c r="P5453" s="76"/>
      <c r="Q5453" s="76"/>
      <c r="R5453" s="76"/>
      <c r="S5453" s="76"/>
      <c r="T5453" s="76"/>
      <c r="U5453" s="76"/>
      <c r="V5453" s="76"/>
      <c r="W5453" s="76"/>
      <c r="X5453" s="76"/>
    </row>
    <row r="5454" spans="1:24">
      <c r="A5454" s="135"/>
      <c r="B5454" s="54"/>
      <c r="C5454" s="63"/>
      <c r="D5454" s="63"/>
      <c r="E5454" s="174"/>
      <c r="F5454" s="158"/>
      <c r="G5454" s="63"/>
      <c r="H5454" s="63"/>
      <c r="I5454" s="79"/>
      <c r="J5454" s="54"/>
      <c r="K5454" s="75" t="s">
        <v>1501</v>
      </c>
      <c r="L5454" s="76">
        <f t="shared" si="316"/>
        <v>0</v>
      </c>
      <c r="M5454" s="76"/>
      <c r="N5454" s="76"/>
      <c r="O5454" s="76"/>
      <c r="P5454" s="76"/>
      <c r="Q5454" s="76"/>
      <c r="R5454" s="76"/>
      <c r="S5454" s="76"/>
      <c r="T5454" s="76"/>
      <c r="U5454" s="76"/>
      <c r="V5454" s="76"/>
      <c r="W5454" s="76"/>
      <c r="X5454" s="76"/>
    </row>
    <row r="5455" spans="1:24">
      <c r="A5455" s="135"/>
      <c r="B5455" s="54"/>
      <c r="C5455" s="68"/>
      <c r="D5455" s="68"/>
      <c r="E5455" s="175"/>
      <c r="F5455" s="159"/>
      <c r="G5455" s="68"/>
      <c r="H5455" s="68"/>
      <c r="I5455" s="83"/>
      <c r="J5455" s="80"/>
      <c r="K5455" s="84" t="s">
        <v>1502</v>
      </c>
      <c r="L5455" s="76">
        <f t="shared" si="316"/>
        <v>2</v>
      </c>
      <c r="M5455" s="76"/>
      <c r="N5455" s="76"/>
      <c r="O5455" s="76">
        <v>2</v>
      </c>
      <c r="P5455" s="76"/>
      <c r="Q5455" s="76"/>
      <c r="R5455" s="76"/>
      <c r="S5455" s="76"/>
      <c r="T5455" s="76"/>
      <c r="U5455" s="76"/>
      <c r="V5455" s="76"/>
      <c r="W5455" s="76"/>
      <c r="X5455" s="76"/>
    </row>
    <row r="5456" spans="1:24">
      <c r="A5456" s="135"/>
      <c r="B5456" s="54"/>
      <c r="C5456" s="505" t="s">
        <v>33</v>
      </c>
      <c r="D5456" s="505" t="s">
        <v>8346</v>
      </c>
      <c r="E5456" s="164" t="s">
        <v>8347</v>
      </c>
      <c r="F5456" s="324" t="s">
        <v>8348</v>
      </c>
      <c r="G5456" s="505" t="s">
        <v>8349</v>
      </c>
      <c r="H5456" s="505" t="s">
        <v>8350</v>
      </c>
      <c r="I5456" s="74">
        <v>1058</v>
      </c>
      <c r="J5456" s="46" t="s">
        <v>1508</v>
      </c>
      <c r="K5456" s="75" t="s">
        <v>1509</v>
      </c>
      <c r="L5456" s="76">
        <f t="shared" si="316"/>
        <v>0</v>
      </c>
      <c r="M5456" s="76"/>
      <c r="N5456" s="76"/>
      <c r="O5456" s="76"/>
      <c r="P5456" s="76"/>
      <c r="Q5456" s="76"/>
      <c r="R5456" s="76"/>
      <c r="S5456" s="76"/>
      <c r="T5456" s="76"/>
      <c r="U5456" s="76"/>
      <c r="V5456" s="76"/>
      <c r="W5456" s="76"/>
      <c r="X5456" s="76"/>
    </row>
    <row r="5457" spans="1:24">
      <c r="A5457" s="135"/>
      <c r="B5457" s="54"/>
      <c r="C5457" s="63"/>
      <c r="D5457" s="63"/>
      <c r="E5457" s="174"/>
      <c r="F5457" s="158"/>
      <c r="G5457" s="63"/>
      <c r="H5457" s="63"/>
      <c r="I5457" s="79"/>
      <c r="J5457" s="54"/>
      <c r="K5457" s="75" t="s">
        <v>1501</v>
      </c>
      <c r="L5457" s="76">
        <f t="shared" si="316"/>
        <v>0</v>
      </c>
      <c r="M5457" s="76"/>
      <c r="N5457" s="76"/>
      <c r="O5457" s="76"/>
      <c r="P5457" s="76"/>
      <c r="Q5457" s="76"/>
      <c r="R5457" s="76"/>
      <c r="S5457" s="76"/>
      <c r="T5457" s="76"/>
      <c r="U5457" s="76"/>
      <c r="V5457" s="76"/>
      <c r="W5457" s="76"/>
      <c r="X5457" s="76"/>
    </row>
    <row r="5458" spans="1:24">
      <c r="A5458" s="135"/>
      <c r="B5458" s="54"/>
      <c r="C5458" s="68"/>
      <c r="D5458" s="68"/>
      <c r="E5458" s="175"/>
      <c r="F5458" s="159"/>
      <c r="G5458" s="68"/>
      <c r="H5458" s="68"/>
      <c r="I5458" s="83"/>
      <c r="J5458" s="80"/>
      <c r="K5458" s="84" t="s">
        <v>1502</v>
      </c>
      <c r="L5458" s="76">
        <f t="shared" si="316"/>
        <v>4</v>
      </c>
      <c r="M5458" s="76"/>
      <c r="N5458" s="76"/>
      <c r="O5458" s="76">
        <v>3</v>
      </c>
      <c r="P5458" s="76"/>
      <c r="Q5458" s="76"/>
      <c r="R5458" s="76"/>
      <c r="S5458" s="76">
        <v>1</v>
      </c>
      <c r="T5458" s="76"/>
      <c r="U5458" s="76"/>
      <c r="V5458" s="76"/>
      <c r="W5458" s="76"/>
      <c r="X5458" s="76"/>
    </row>
    <row r="5459" spans="1:24">
      <c r="A5459" s="135"/>
      <c r="B5459" s="54"/>
      <c r="C5459" s="505" t="s">
        <v>33</v>
      </c>
      <c r="D5459" s="505" t="s">
        <v>8351</v>
      </c>
      <c r="E5459" s="164" t="s">
        <v>8352</v>
      </c>
      <c r="F5459" s="324" t="s">
        <v>8353</v>
      </c>
      <c r="G5459" s="505" t="s">
        <v>8354</v>
      </c>
      <c r="H5459" s="505" t="s">
        <v>8355</v>
      </c>
      <c r="I5459" s="74">
        <v>0</v>
      </c>
      <c r="J5459" s="46" t="s">
        <v>1508</v>
      </c>
      <c r="K5459" s="75" t="s">
        <v>1509</v>
      </c>
      <c r="L5459" s="76">
        <f t="shared" si="316"/>
        <v>0</v>
      </c>
      <c r="M5459" s="76"/>
      <c r="N5459" s="76"/>
      <c r="O5459" s="76"/>
      <c r="P5459" s="76"/>
      <c r="Q5459" s="76"/>
      <c r="R5459" s="76"/>
      <c r="S5459" s="76"/>
      <c r="T5459" s="76"/>
      <c r="U5459" s="76"/>
      <c r="V5459" s="76"/>
      <c r="W5459" s="76"/>
      <c r="X5459" s="76"/>
    </row>
    <row r="5460" spans="1:24">
      <c r="A5460" s="135"/>
      <c r="B5460" s="54"/>
      <c r="C5460" s="63"/>
      <c r="D5460" s="63"/>
      <c r="E5460" s="174"/>
      <c r="F5460" s="158"/>
      <c r="G5460" s="63"/>
      <c r="H5460" s="63"/>
      <c r="I5460" s="79"/>
      <c r="J5460" s="54"/>
      <c r="K5460" s="75" t="s">
        <v>1501</v>
      </c>
      <c r="L5460" s="76">
        <f t="shared" si="316"/>
        <v>0</v>
      </c>
      <c r="M5460" s="76"/>
      <c r="N5460" s="76"/>
      <c r="O5460" s="76"/>
      <c r="P5460" s="76"/>
      <c r="Q5460" s="76"/>
      <c r="R5460" s="76"/>
      <c r="S5460" s="76"/>
      <c r="T5460" s="76"/>
      <c r="U5460" s="76"/>
      <c r="V5460" s="76"/>
      <c r="W5460" s="76"/>
      <c r="X5460" s="76"/>
    </row>
    <row r="5461" spans="1:24">
      <c r="A5461" s="135"/>
      <c r="B5461" s="54"/>
      <c r="C5461" s="68"/>
      <c r="D5461" s="68"/>
      <c r="E5461" s="175"/>
      <c r="F5461" s="159"/>
      <c r="G5461" s="68"/>
      <c r="H5461" s="68"/>
      <c r="I5461" s="83"/>
      <c r="J5461" s="80"/>
      <c r="K5461" s="84" t="s">
        <v>1502</v>
      </c>
      <c r="L5461" s="76">
        <f t="shared" si="316"/>
        <v>3</v>
      </c>
      <c r="M5461" s="76"/>
      <c r="N5461" s="76"/>
      <c r="O5461" s="76">
        <v>2</v>
      </c>
      <c r="P5461" s="76"/>
      <c r="Q5461" s="76"/>
      <c r="R5461" s="76"/>
      <c r="S5461" s="76"/>
      <c r="T5461" s="76">
        <v>1</v>
      </c>
      <c r="U5461" s="76"/>
      <c r="V5461" s="76"/>
      <c r="W5461" s="76"/>
      <c r="X5461" s="76"/>
    </row>
    <row r="5462" spans="1:24">
      <c r="A5462" s="135"/>
      <c r="B5462" s="54"/>
      <c r="C5462" s="505" t="s">
        <v>33</v>
      </c>
      <c r="D5462" s="505" t="s">
        <v>8356</v>
      </c>
      <c r="E5462" s="164" t="s">
        <v>8357</v>
      </c>
      <c r="F5462" s="324" t="s">
        <v>8358</v>
      </c>
      <c r="G5462" s="505" t="s">
        <v>8359</v>
      </c>
      <c r="H5462" s="505" t="s">
        <v>8360</v>
      </c>
      <c r="I5462" s="74">
        <v>1054</v>
      </c>
      <c r="J5462" s="46" t="s">
        <v>1508</v>
      </c>
      <c r="K5462" s="75" t="s">
        <v>1509</v>
      </c>
      <c r="L5462" s="76">
        <f t="shared" si="316"/>
        <v>0</v>
      </c>
      <c r="M5462" s="76"/>
      <c r="N5462" s="76"/>
      <c r="O5462" s="76"/>
      <c r="P5462" s="76"/>
      <c r="Q5462" s="76"/>
      <c r="R5462" s="76"/>
      <c r="S5462" s="76"/>
      <c r="T5462" s="76"/>
      <c r="U5462" s="76"/>
      <c r="V5462" s="76"/>
      <c r="W5462" s="76"/>
      <c r="X5462" s="76"/>
    </row>
    <row r="5463" spans="1:24">
      <c r="A5463" s="135"/>
      <c r="B5463" s="54"/>
      <c r="C5463" s="63"/>
      <c r="D5463" s="63"/>
      <c r="E5463" s="174"/>
      <c r="F5463" s="158"/>
      <c r="G5463" s="63"/>
      <c r="H5463" s="63"/>
      <c r="I5463" s="79"/>
      <c r="J5463" s="54"/>
      <c r="K5463" s="75" t="s">
        <v>1501</v>
      </c>
      <c r="L5463" s="76">
        <f t="shared" si="316"/>
        <v>0</v>
      </c>
      <c r="M5463" s="76"/>
      <c r="N5463" s="76"/>
      <c r="O5463" s="76"/>
      <c r="P5463" s="76"/>
      <c r="Q5463" s="76"/>
      <c r="R5463" s="76"/>
      <c r="S5463" s="76"/>
      <c r="T5463" s="76"/>
      <c r="U5463" s="76"/>
      <c r="V5463" s="76"/>
      <c r="W5463" s="76"/>
      <c r="X5463" s="76"/>
    </row>
    <row r="5464" spans="1:24">
      <c r="A5464" s="135"/>
      <c r="B5464" s="54"/>
      <c r="C5464" s="68"/>
      <c r="D5464" s="68"/>
      <c r="E5464" s="175"/>
      <c r="F5464" s="159"/>
      <c r="G5464" s="68"/>
      <c r="H5464" s="68"/>
      <c r="I5464" s="83"/>
      <c r="J5464" s="80"/>
      <c r="K5464" s="84" t="s">
        <v>1502</v>
      </c>
      <c r="L5464" s="76">
        <f t="shared" si="316"/>
        <v>2</v>
      </c>
      <c r="M5464" s="76"/>
      <c r="N5464" s="76"/>
      <c r="O5464" s="76">
        <v>1</v>
      </c>
      <c r="P5464" s="76"/>
      <c r="Q5464" s="76"/>
      <c r="R5464" s="76"/>
      <c r="S5464" s="76">
        <v>1</v>
      </c>
      <c r="T5464" s="76"/>
      <c r="U5464" s="76"/>
      <c r="V5464" s="76"/>
      <c r="W5464" s="76"/>
      <c r="X5464" s="76"/>
    </row>
    <row r="5465" spans="1:24">
      <c r="A5465" s="135"/>
      <c r="B5465" s="54"/>
      <c r="C5465" s="505" t="s">
        <v>33</v>
      </c>
      <c r="D5465" s="505" t="s">
        <v>8361</v>
      </c>
      <c r="E5465" s="164" t="s">
        <v>8362</v>
      </c>
      <c r="F5465" s="324" t="s">
        <v>8363</v>
      </c>
      <c r="G5465" s="505" t="s">
        <v>8364</v>
      </c>
      <c r="H5465" s="505" t="s">
        <v>8365</v>
      </c>
      <c r="I5465" s="74">
        <v>2632</v>
      </c>
      <c r="J5465" s="46" t="s">
        <v>1508</v>
      </c>
      <c r="K5465" s="75" t="s">
        <v>1509</v>
      </c>
      <c r="L5465" s="76">
        <f t="shared" si="316"/>
        <v>0</v>
      </c>
      <c r="M5465" s="76"/>
      <c r="N5465" s="76"/>
      <c r="O5465" s="76"/>
      <c r="P5465" s="76"/>
      <c r="Q5465" s="76"/>
      <c r="R5465" s="76"/>
      <c r="S5465" s="76"/>
      <c r="T5465" s="76"/>
      <c r="U5465" s="76"/>
      <c r="V5465" s="76"/>
      <c r="W5465" s="76"/>
      <c r="X5465" s="76"/>
    </row>
    <row r="5466" spans="1:24">
      <c r="A5466" s="135"/>
      <c r="B5466" s="54"/>
      <c r="C5466" s="63"/>
      <c r="D5466" s="63"/>
      <c r="E5466" s="174"/>
      <c r="F5466" s="158"/>
      <c r="G5466" s="63"/>
      <c r="H5466" s="63"/>
      <c r="I5466" s="79"/>
      <c r="J5466" s="54"/>
      <c r="K5466" s="75" t="s">
        <v>1501</v>
      </c>
      <c r="L5466" s="76">
        <f t="shared" si="316"/>
        <v>0</v>
      </c>
      <c r="M5466" s="76"/>
      <c r="N5466" s="76"/>
      <c r="O5466" s="76"/>
      <c r="P5466" s="76"/>
      <c r="Q5466" s="76"/>
      <c r="R5466" s="76"/>
      <c r="S5466" s="76"/>
      <c r="T5466" s="76"/>
      <c r="U5466" s="76"/>
      <c r="V5466" s="76"/>
      <c r="W5466" s="76"/>
      <c r="X5466" s="76"/>
    </row>
    <row r="5467" spans="1:24">
      <c r="A5467" s="135"/>
      <c r="B5467" s="54"/>
      <c r="C5467" s="68"/>
      <c r="D5467" s="68"/>
      <c r="E5467" s="175"/>
      <c r="F5467" s="159"/>
      <c r="G5467" s="68"/>
      <c r="H5467" s="68"/>
      <c r="I5467" s="83"/>
      <c r="J5467" s="80"/>
      <c r="K5467" s="84" t="s">
        <v>1502</v>
      </c>
      <c r="L5467" s="76">
        <f t="shared" si="316"/>
        <v>5</v>
      </c>
      <c r="M5467" s="76"/>
      <c r="N5467" s="76"/>
      <c r="O5467" s="76">
        <v>5</v>
      </c>
      <c r="P5467" s="76"/>
      <c r="Q5467" s="76"/>
      <c r="R5467" s="76"/>
      <c r="S5467" s="76"/>
      <c r="T5467" s="76"/>
      <c r="U5467" s="76"/>
      <c r="V5467" s="76"/>
      <c r="W5467" s="76"/>
      <c r="X5467" s="76"/>
    </row>
    <row r="5468" spans="1:24">
      <c r="A5468" s="135"/>
      <c r="B5468" s="54"/>
      <c r="C5468" s="505" t="s">
        <v>33</v>
      </c>
      <c r="D5468" s="505" t="s">
        <v>8366</v>
      </c>
      <c r="E5468" s="164" t="s">
        <v>8367</v>
      </c>
      <c r="F5468" s="324" t="s">
        <v>8368</v>
      </c>
      <c r="G5468" s="505" t="s">
        <v>8369</v>
      </c>
      <c r="H5468" s="505" t="s">
        <v>8370</v>
      </c>
      <c r="I5468" s="74">
        <v>16060</v>
      </c>
      <c r="J5468" s="46" t="s">
        <v>1508</v>
      </c>
      <c r="K5468" s="75" t="s">
        <v>1509</v>
      </c>
      <c r="L5468" s="76">
        <f t="shared" si="316"/>
        <v>0</v>
      </c>
      <c r="M5468" s="76"/>
      <c r="N5468" s="76"/>
      <c r="O5468" s="76"/>
      <c r="P5468" s="76"/>
      <c r="Q5468" s="76"/>
      <c r="R5468" s="76"/>
      <c r="S5468" s="76"/>
      <c r="T5468" s="76"/>
      <c r="U5468" s="76"/>
      <c r="V5468" s="76"/>
      <c r="W5468" s="76"/>
      <c r="X5468" s="76"/>
    </row>
    <row r="5469" spans="1:24">
      <c r="A5469" s="135"/>
      <c r="B5469" s="54"/>
      <c r="C5469" s="63"/>
      <c r="D5469" s="63"/>
      <c r="E5469" s="174"/>
      <c r="F5469" s="158"/>
      <c r="G5469" s="63"/>
      <c r="H5469" s="63"/>
      <c r="I5469" s="79"/>
      <c r="J5469" s="54"/>
      <c r="K5469" s="75" t="s">
        <v>1501</v>
      </c>
      <c r="L5469" s="76">
        <f t="shared" si="316"/>
        <v>0</v>
      </c>
      <c r="M5469" s="76"/>
      <c r="N5469" s="76"/>
      <c r="O5469" s="76"/>
      <c r="P5469" s="76"/>
      <c r="Q5469" s="76"/>
      <c r="R5469" s="76"/>
      <c r="S5469" s="76"/>
      <c r="T5469" s="76"/>
      <c r="U5469" s="76"/>
      <c r="V5469" s="76"/>
      <c r="W5469" s="76"/>
      <c r="X5469" s="76"/>
    </row>
    <row r="5470" spans="1:24">
      <c r="A5470" s="135"/>
      <c r="B5470" s="54"/>
      <c r="C5470" s="68"/>
      <c r="D5470" s="68"/>
      <c r="E5470" s="175"/>
      <c r="F5470" s="159"/>
      <c r="G5470" s="68"/>
      <c r="H5470" s="68"/>
      <c r="I5470" s="83"/>
      <c r="J5470" s="80"/>
      <c r="K5470" s="84" t="s">
        <v>1502</v>
      </c>
      <c r="L5470" s="76">
        <f t="shared" si="316"/>
        <v>3</v>
      </c>
      <c r="M5470" s="76"/>
      <c r="N5470" s="76"/>
      <c r="O5470" s="76">
        <v>1</v>
      </c>
      <c r="P5470" s="76"/>
      <c r="Q5470" s="76"/>
      <c r="R5470" s="76"/>
      <c r="S5470" s="76"/>
      <c r="T5470" s="76">
        <v>2</v>
      </c>
      <c r="U5470" s="76"/>
      <c r="V5470" s="76"/>
      <c r="W5470" s="76"/>
      <c r="X5470" s="76"/>
    </row>
    <row r="5471" spans="1:24">
      <c r="A5471" s="135"/>
      <c r="B5471" s="54"/>
      <c r="C5471" s="505" t="s">
        <v>33</v>
      </c>
      <c r="D5471" s="505" t="s">
        <v>8371</v>
      </c>
      <c r="E5471" s="164" t="s">
        <v>8372</v>
      </c>
      <c r="F5471" s="324" t="s">
        <v>8373</v>
      </c>
      <c r="G5471" s="505" t="s">
        <v>8374</v>
      </c>
      <c r="H5471" s="505" t="s">
        <v>8375</v>
      </c>
      <c r="I5471" s="74">
        <v>0</v>
      </c>
      <c r="J5471" s="46" t="s">
        <v>1508</v>
      </c>
      <c r="K5471" s="75" t="s">
        <v>1509</v>
      </c>
      <c r="L5471" s="76">
        <f t="shared" si="316"/>
        <v>0</v>
      </c>
      <c r="M5471" s="76"/>
      <c r="N5471" s="76"/>
      <c r="O5471" s="76"/>
      <c r="P5471" s="76"/>
      <c r="Q5471" s="76"/>
      <c r="R5471" s="76"/>
      <c r="S5471" s="76"/>
      <c r="T5471" s="76"/>
      <c r="U5471" s="76"/>
      <c r="V5471" s="76"/>
      <c r="W5471" s="76"/>
      <c r="X5471" s="76"/>
    </row>
    <row r="5472" spans="1:24">
      <c r="A5472" s="135"/>
      <c r="B5472" s="54"/>
      <c r="C5472" s="63"/>
      <c r="D5472" s="63"/>
      <c r="E5472" s="174"/>
      <c r="F5472" s="158"/>
      <c r="G5472" s="63"/>
      <c r="H5472" s="63"/>
      <c r="I5472" s="79"/>
      <c r="J5472" s="54"/>
      <c r="K5472" s="75" t="s">
        <v>1501</v>
      </c>
      <c r="L5472" s="76">
        <f t="shared" si="316"/>
        <v>0</v>
      </c>
      <c r="M5472" s="76"/>
      <c r="N5472" s="76"/>
      <c r="O5472" s="76"/>
      <c r="P5472" s="76"/>
      <c r="Q5472" s="76"/>
      <c r="R5472" s="76"/>
      <c r="S5472" s="76"/>
      <c r="T5472" s="76"/>
      <c r="U5472" s="76"/>
      <c r="V5472" s="76"/>
      <c r="W5472" s="76"/>
      <c r="X5472" s="76"/>
    </row>
    <row r="5473" spans="1:24">
      <c r="A5473" s="135"/>
      <c r="B5473" s="54"/>
      <c r="C5473" s="68"/>
      <c r="D5473" s="68"/>
      <c r="E5473" s="175"/>
      <c r="F5473" s="159"/>
      <c r="G5473" s="68"/>
      <c r="H5473" s="68"/>
      <c r="I5473" s="83"/>
      <c r="J5473" s="80"/>
      <c r="K5473" s="84" t="s">
        <v>1502</v>
      </c>
      <c r="L5473" s="76">
        <f t="shared" si="316"/>
        <v>2</v>
      </c>
      <c r="M5473" s="76"/>
      <c r="N5473" s="76"/>
      <c r="O5473" s="76">
        <v>2</v>
      </c>
      <c r="P5473" s="76"/>
      <c r="Q5473" s="76"/>
      <c r="R5473" s="76"/>
      <c r="S5473" s="76"/>
      <c r="T5473" s="76"/>
      <c r="U5473" s="76"/>
      <c r="V5473" s="76"/>
      <c r="W5473" s="76"/>
      <c r="X5473" s="76"/>
    </row>
    <row r="5474" spans="1:24">
      <c r="A5474" s="135"/>
      <c r="B5474" s="54"/>
      <c r="C5474" s="505" t="s">
        <v>33</v>
      </c>
      <c r="D5474" s="505" t="s">
        <v>8376</v>
      </c>
      <c r="E5474" s="164" t="s">
        <v>8377</v>
      </c>
      <c r="F5474" s="324" t="s">
        <v>8378</v>
      </c>
      <c r="G5474" s="164" t="s">
        <v>8379</v>
      </c>
      <c r="H5474" s="505" t="s">
        <v>8380</v>
      </c>
      <c r="I5474" s="74">
        <v>184952</v>
      </c>
      <c r="J5474" s="46" t="s">
        <v>1508</v>
      </c>
      <c r="K5474" s="75" t="s">
        <v>1509</v>
      </c>
      <c r="L5474" s="76">
        <f t="shared" si="316"/>
        <v>0</v>
      </c>
      <c r="M5474" s="76"/>
      <c r="N5474" s="76"/>
      <c r="O5474" s="76"/>
      <c r="P5474" s="76"/>
      <c r="Q5474" s="76"/>
      <c r="R5474" s="76"/>
      <c r="S5474" s="76"/>
      <c r="T5474" s="76"/>
      <c r="U5474" s="76"/>
      <c r="V5474" s="76"/>
      <c r="W5474" s="76"/>
      <c r="X5474" s="76"/>
    </row>
    <row r="5475" spans="1:24">
      <c r="A5475" s="135"/>
      <c r="B5475" s="54"/>
      <c r="C5475" s="63"/>
      <c r="D5475" s="63"/>
      <c r="E5475" s="174"/>
      <c r="F5475" s="158"/>
      <c r="G5475" s="174"/>
      <c r="H5475" s="63"/>
      <c r="I5475" s="79"/>
      <c r="J5475" s="54"/>
      <c r="K5475" s="75" t="s">
        <v>1501</v>
      </c>
      <c r="L5475" s="76">
        <f t="shared" si="316"/>
        <v>0</v>
      </c>
      <c r="M5475" s="76"/>
      <c r="N5475" s="76"/>
      <c r="O5475" s="76"/>
      <c r="P5475" s="76"/>
      <c r="Q5475" s="76"/>
      <c r="R5475" s="76"/>
      <c r="S5475" s="76"/>
      <c r="T5475" s="76"/>
      <c r="U5475" s="76"/>
      <c r="V5475" s="76"/>
      <c r="W5475" s="76"/>
      <c r="X5475" s="76"/>
    </row>
    <row r="5476" spans="1:24">
      <c r="A5476" s="135"/>
      <c r="B5476" s="54"/>
      <c r="C5476" s="68"/>
      <c r="D5476" s="68"/>
      <c r="E5476" s="175"/>
      <c r="F5476" s="159"/>
      <c r="G5476" s="175"/>
      <c r="H5476" s="68"/>
      <c r="I5476" s="83"/>
      <c r="J5476" s="80"/>
      <c r="K5476" s="84" t="s">
        <v>1502</v>
      </c>
      <c r="L5476" s="76">
        <f t="shared" si="316"/>
        <v>16</v>
      </c>
      <c r="M5476" s="76"/>
      <c r="N5476" s="76"/>
      <c r="O5476" s="76">
        <v>1</v>
      </c>
      <c r="P5476" s="76"/>
      <c r="Q5476" s="76"/>
      <c r="R5476" s="76"/>
      <c r="S5476" s="76">
        <v>5</v>
      </c>
      <c r="T5476" s="76">
        <v>10</v>
      </c>
      <c r="U5476" s="76"/>
      <c r="V5476" s="76"/>
      <c r="W5476" s="76"/>
      <c r="X5476" s="76"/>
    </row>
    <row r="5477" spans="1:24">
      <c r="A5477" s="135"/>
      <c r="B5477" s="54"/>
      <c r="C5477" s="505" t="s">
        <v>33</v>
      </c>
      <c r="D5477" s="505" t="s">
        <v>6467</v>
      </c>
      <c r="E5477" s="164" t="s">
        <v>8381</v>
      </c>
      <c r="F5477" s="324" t="s">
        <v>8382</v>
      </c>
      <c r="G5477" s="164" t="s">
        <v>8383</v>
      </c>
      <c r="H5477" s="505" t="s">
        <v>8384</v>
      </c>
      <c r="I5477" s="74">
        <v>112</v>
      </c>
      <c r="J5477" s="46" t="s">
        <v>1508</v>
      </c>
      <c r="K5477" s="75" t="s">
        <v>1509</v>
      </c>
      <c r="L5477" s="76">
        <f t="shared" si="316"/>
        <v>0</v>
      </c>
      <c r="M5477" s="76"/>
      <c r="N5477" s="76"/>
      <c r="O5477" s="76"/>
      <c r="P5477" s="76"/>
      <c r="Q5477" s="76"/>
      <c r="R5477" s="76"/>
      <c r="S5477" s="76"/>
      <c r="T5477" s="76"/>
      <c r="U5477" s="76"/>
      <c r="V5477" s="76"/>
      <c r="W5477" s="76"/>
      <c r="X5477" s="76"/>
    </row>
    <row r="5478" spans="1:24">
      <c r="A5478" s="135"/>
      <c r="B5478" s="54"/>
      <c r="C5478" s="63"/>
      <c r="D5478" s="63"/>
      <c r="E5478" s="174"/>
      <c r="F5478" s="158"/>
      <c r="G5478" s="174"/>
      <c r="H5478" s="63"/>
      <c r="I5478" s="79"/>
      <c r="J5478" s="54"/>
      <c r="K5478" s="75" t="s">
        <v>1501</v>
      </c>
      <c r="L5478" s="76">
        <f t="shared" si="316"/>
        <v>0</v>
      </c>
      <c r="M5478" s="76"/>
      <c r="N5478" s="76"/>
      <c r="O5478" s="76"/>
      <c r="P5478" s="76"/>
      <c r="Q5478" s="76"/>
      <c r="R5478" s="76"/>
      <c r="S5478" s="76"/>
      <c r="T5478" s="76"/>
      <c r="U5478" s="76"/>
      <c r="V5478" s="76"/>
      <c r="W5478" s="76"/>
      <c r="X5478" s="76"/>
    </row>
    <row r="5479" spans="1:24">
      <c r="A5479" s="135"/>
      <c r="B5479" s="54"/>
      <c r="C5479" s="68"/>
      <c r="D5479" s="68"/>
      <c r="E5479" s="175"/>
      <c r="F5479" s="159"/>
      <c r="G5479" s="175"/>
      <c r="H5479" s="68"/>
      <c r="I5479" s="83"/>
      <c r="J5479" s="80"/>
      <c r="K5479" s="84" t="s">
        <v>1502</v>
      </c>
      <c r="L5479" s="76">
        <f t="shared" si="316"/>
        <v>2</v>
      </c>
      <c r="M5479" s="76"/>
      <c r="N5479" s="76"/>
      <c r="O5479" s="76">
        <v>2</v>
      </c>
      <c r="P5479" s="76"/>
      <c r="Q5479" s="76"/>
      <c r="R5479" s="76"/>
      <c r="S5479" s="76"/>
      <c r="T5479" s="76"/>
      <c r="U5479" s="76"/>
      <c r="V5479" s="76"/>
      <c r="W5479" s="76"/>
      <c r="X5479" s="76"/>
    </row>
    <row r="5480" spans="1:24">
      <c r="A5480" s="135"/>
      <c r="B5480" s="54"/>
      <c r="C5480" s="505" t="s">
        <v>35</v>
      </c>
      <c r="D5480" s="505" t="s">
        <v>6437</v>
      </c>
      <c r="E5480" s="164" t="s">
        <v>8385</v>
      </c>
      <c r="F5480" s="324" t="s">
        <v>6439</v>
      </c>
      <c r="G5480" s="164" t="s">
        <v>8386</v>
      </c>
      <c r="H5480" s="505" t="s">
        <v>8387</v>
      </c>
      <c r="I5480" s="74">
        <v>1180</v>
      </c>
      <c r="J5480" s="46" t="s">
        <v>1508</v>
      </c>
      <c r="K5480" s="75" t="s">
        <v>1509</v>
      </c>
      <c r="L5480" s="76">
        <f t="shared" si="316"/>
        <v>2</v>
      </c>
      <c r="M5480" s="76"/>
      <c r="N5480" s="76">
        <v>1</v>
      </c>
      <c r="O5480" s="76"/>
      <c r="P5480" s="76"/>
      <c r="Q5480" s="76"/>
      <c r="R5480" s="76"/>
      <c r="S5480" s="76"/>
      <c r="T5480" s="76">
        <v>1</v>
      </c>
      <c r="U5480" s="76"/>
      <c r="V5480" s="76"/>
      <c r="W5480" s="76"/>
      <c r="X5480" s="76"/>
    </row>
    <row r="5481" spans="1:24">
      <c r="A5481" s="135"/>
      <c r="B5481" s="54"/>
      <c r="C5481" s="63"/>
      <c r="D5481" s="63"/>
      <c r="E5481" s="174"/>
      <c r="F5481" s="158"/>
      <c r="G5481" s="174"/>
      <c r="H5481" s="63"/>
      <c r="I5481" s="79"/>
      <c r="J5481" s="54"/>
      <c r="K5481" s="75" t="s">
        <v>1501</v>
      </c>
      <c r="L5481" s="76">
        <f t="shared" si="316"/>
        <v>0</v>
      </c>
      <c r="M5481" s="76"/>
      <c r="N5481" s="76"/>
      <c r="O5481" s="76"/>
      <c r="P5481" s="76"/>
      <c r="Q5481" s="76"/>
      <c r="R5481" s="76"/>
      <c r="S5481" s="76"/>
      <c r="T5481" s="76"/>
      <c r="U5481" s="76"/>
      <c r="V5481" s="76"/>
      <c r="W5481" s="76"/>
      <c r="X5481" s="76"/>
    </row>
    <row r="5482" spans="1:24">
      <c r="A5482" s="135"/>
      <c r="B5482" s="54"/>
      <c r="C5482" s="68"/>
      <c r="D5482" s="68"/>
      <c r="E5482" s="175"/>
      <c r="F5482" s="159"/>
      <c r="G5482" s="175"/>
      <c r="H5482" s="68"/>
      <c r="I5482" s="83"/>
      <c r="J5482" s="80"/>
      <c r="K5482" s="84" t="s">
        <v>1502</v>
      </c>
      <c r="L5482" s="76">
        <f t="shared" si="316"/>
        <v>0</v>
      </c>
      <c r="M5482" s="76"/>
      <c r="N5482" s="76"/>
      <c r="O5482" s="76"/>
      <c r="P5482" s="76"/>
      <c r="Q5482" s="76"/>
      <c r="R5482" s="76"/>
      <c r="S5482" s="76"/>
      <c r="T5482" s="76"/>
      <c r="U5482" s="76"/>
      <c r="V5482" s="76"/>
      <c r="W5482" s="76"/>
      <c r="X5482" s="76"/>
    </row>
    <row r="5483" spans="1:24">
      <c r="A5483" s="135"/>
      <c r="B5483" s="54"/>
      <c r="C5483" s="505" t="s">
        <v>33</v>
      </c>
      <c r="D5483" s="505" t="s">
        <v>8388</v>
      </c>
      <c r="E5483" s="164" t="s">
        <v>8389</v>
      </c>
      <c r="F5483" s="505" t="s">
        <v>8390</v>
      </c>
      <c r="G5483" s="164" t="s">
        <v>8391</v>
      </c>
      <c r="H5483" s="505" t="s">
        <v>8392</v>
      </c>
      <c r="I5483" s="74">
        <v>0</v>
      </c>
      <c r="J5483" s="46" t="s">
        <v>1508</v>
      </c>
      <c r="K5483" s="75" t="s">
        <v>1509</v>
      </c>
      <c r="L5483" s="76">
        <f t="shared" si="316"/>
        <v>0</v>
      </c>
      <c r="M5483" s="76"/>
      <c r="N5483" s="76"/>
      <c r="O5483" s="76"/>
      <c r="P5483" s="76"/>
      <c r="Q5483" s="76"/>
      <c r="R5483" s="76"/>
      <c r="S5483" s="76"/>
      <c r="T5483" s="76"/>
      <c r="U5483" s="76"/>
      <c r="V5483" s="76"/>
      <c r="W5483" s="76"/>
      <c r="X5483" s="76"/>
    </row>
    <row r="5484" spans="1:24">
      <c r="A5484" s="135"/>
      <c r="B5484" s="54"/>
      <c r="C5484" s="63"/>
      <c r="D5484" s="63"/>
      <c r="E5484" s="174"/>
      <c r="F5484" s="63"/>
      <c r="G5484" s="174"/>
      <c r="H5484" s="63"/>
      <c r="I5484" s="79"/>
      <c r="J5484" s="54"/>
      <c r="K5484" s="75" t="s">
        <v>1501</v>
      </c>
      <c r="L5484" s="76">
        <f t="shared" si="316"/>
        <v>0</v>
      </c>
      <c r="M5484" s="76"/>
      <c r="N5484" s="76"/>
      <c r="O5484" s="76"/>
      <c r="P5484" s="76"/>
      <c r="Q5484" s="76"/>
      <c r="R5484" s="76"/>
      <c r="S5484" s="76"/>
      <c r="T5484" s="76"/>
      <c r="U5484" s="76"/>
      <c r="V5484" s="76"/>
      <c r="W5484" s="76"/>
      <c r="X5484" s="76"/>
    </row>
    <row r="5485" spans="1:24">
      <c r="A5485" s="135"/>
      <c r="B5485" s="54"/>
      <c r="C5485" s="68"/>
      <c r="D5485" s="68"/>
      <c r="E5485" s="175"/>
      <c r="F5485" s="68"/>
      <c r="G5485" s="175"/>
      <c r="H5485" s="68"/>
      <c r="I5485" s="83"/>
      <c r="J5485" s="80"/>
      <c r="K5485" s="84" t="s">
        <v>1502</v>
      </c>
      <c r="L5485" s="76">
        <f t="shared" si="316"/>
        <v>2</v>
      </c>
      <c r="M5485" s="76"/>
      <c r="N5485" s="76"/>
      <c r="O5485" s="76">
        <v>2</v>
      </c>
      <c r="P5485" s="76"/>
      <c r="Q5485" s="76"/>
      <c r="R5485" s="76"/>
      <c r="S5485" s="76"/>
      <c r="T5485" s="76"/>
      <c r="U5485" s="76"/>
      <c r="V5485" s="76"/>
      <c r="W5485" s="76"/>
      <c r="X5485" s="76"/>
    </row>
    <row r="5486" spans="1:24">
      <c r="A5486" s="135"/>
      <c r="B5486" s="54"/>
      <c r="C5486" s="505" t="s">
        <v>35</v>
      </c>
      <c r="D5486" s="505" t="s">
        <v>7961</v>
      </c>
      <c r="E5486" s="164" t="s">
        <v>8393</v>
      </c>
      <c r="F5486" s="324" t="s">
        <v>7963</v>
      </c>
      <c r="G5486" s="164" t="s">
        <v>8394</v>
      </c>
      <c r="H5486" s="505" t="s">
        <v>7965</v>
      </c>
      <c r="I5486" s="74">
        <v>391</v>
      </c>
      <c r="J5486" s="46" t="s">
        <v>1508</v>
      </c>
      <c r="K5486" s="75" t="s">
        <v>1509</v>
      </c>
      <c r="L5486" s="76">
        <f t="shared" si="316"/>
        <v>2</v>
      </c>
      <c r="M5486" s="76"/>
      <c r="N5486" s="76">
        <v>1</v>
      </c>
      <c r="O5486" s="76"/>
      <c r="P5486" s="76"/>
      <c r="Q5486" s="76"/>
      <c r="R5486" s="76"/>
      <c r="S5486" s="76"/>
      <c r="T5486" s="76">
        <v>1</v>
      </c>
      <c r="U5486" s="76"/>
      <c r="V5486" s="76"/>
      <c r="W5486" s="76"/>
      <c r="X5486" s="76"/>
    </row>
    <row r="5487" spans="1:24">
      <c r="A5487" s="135"/>
      <c r="B5487" s="54"/>
      <c r="C5487" s="63"/>
      <c r="D5487" s="63"/>
      <c r="E5487" s="174"/>
      <c r="F5487" s="158"/>
      <c r="G5487" s="174"/>
      <c r="H5487" s="63"/>
      <c r="I5487" s="79"/>
      <c r="J5487" s="54"/>
      <c r="K5487" s="75" t="s">
        <v>1501</v>
      </c>
      <c r="L5487" s="76">
        <f t="shared" si="316"/>
        <v>0</v>
      </c>
      <c r="M5487" s="76"/>
      <c r="N5487" s="76"/>
      <c r="O5487" s="76"/>
      <c r="P5487" s="76"/>
      <c r="Q5487" s="76"/>
      <c r="R5487" s="76"/>
      <c r="S5487" s="76"/>
      <c r="T5487" s="76"/>
      <c r="U5487" s="76"/>
      <c r="V5487" s="76"/>
      <c r="W5487" s="76"/>
      <c r="X5487" s="76"/>
    </row>
    <row r="5488" spans="1:24">
      <c r="A5488" s="135"/>
      <c r="B5488" s="54"/>
      <c r="C5488" s="68"/>
      <c r="D5488" s="68"/>
      <c r="E5488" s="175"/>
      <c r="F5488" s="159"/>
      <c r="G5488" s="175"/>
      <c r="H5488" s="68"/>
      <c r="I5488" s="83"/>
      <c r="J5488" s="80"/>
      <c r="K5488" s="84" t="s">
        <v>1502</v>
      </c>
      <c r="L5488" s="76">
        <f t="shared" si="316"/>
        <v>0</v>
      </c>
      <c r="M5488" s="76"/>
      <c r="N5488" s="76"/>
      <c r="O5488" s="76"/>
      <c r="P5488" s="76"/>
      <c r="Q5488" s="76"/>
      <c r="R5488" s="76"/>
      <c r="S5488" s="76"/>
      <c r="T5488" s="76"/>
      <c r="U5488" s="76"/>
      <c r="V5488" s="76"/>
      <c r="W5488" s="76"/>
      <c r="X5488" s="76"/>
    </row>
    <row r="5489" spans="1:24">
      <c r="A5489" s="135"/>
      <c r="B5489" s="54"/>
      <c r="C5489" s="505" t="s">
        <v>35</v>
      </c>
      <c r="D5489" s="505" t="s">
        <v>8376</v>
      </c>
      <c r="E5489" s="164" t="s">
        <v>8395</v>
      </c>
      <c r="F5489" s="324" t="s">
        <v>8378</v>
      </c>
      <c r="G5489" s="164" t="s">
        <v>8396</v>
      </c>
      <c r="H5489" s="505" t="s">
        <v>8397</v>
      </c>
      <c r="I5489" s="74">
        <v>238</v>
      </c>
      <c r="J5489" s="46" t="s">
        <v>1508</v>
      </c>
      <c r="K5489" s="75" t="s">
        <v>1509</v>
      </c>
      <c r="L5489" s="76">
        <f t="shared" si="316"/>
        <v>4</v>
      </c>
      <c r="M5489" s="76"/>
      <c r="N5489" s="76">
        <v>1</v>
      </c>
      <c r="O5489" s="76">
        <v>1</v>
      </c>
      <c r="P5489" s="76"/>
      <c r="Q5489" s="76"/>
      <c r="R5489" s="76"/>
      <c r="S5489" s="76">
        <v>1</v>
      </c>
      <c r="T5489" s="76">
        <v>1</v>
      </c>
      <c r="U5489" s="76"/>
      <c r="V5489" s="76"/>
      <c r="W5489" s="76"/>
      <c r="X5489" s="76"/>
    </row>
    <row r="5490" spans="1:24">
      <c r="A5490" s="135"/>
      <c r="B5490" s="54"/>
      <c r="C5490" s="63"/>
      <c r="D5490" s="63"/>
      <c r="E5490" s="174"/>
      <c r="F5490" s="158"/>
      <c r="G5490" s="174"/>
      <c r="H5490" s="63"/>
      <c r="I5490" s="79"/>
      <c r="J5490" s="54"/>
      <c r="K5490" s="75" t="s">
        <v>1501</v>
      </c>
      <c r="L5490" s="76">
        <f t="shared" si="316"/>
        <v>0</v>
      </c>
      <c r="M5490" s="76"/>
      <c r="N5490" s="76"/>
      <c r="O5490" s="76"/>
      <c r="P5490" s="76"/>
      <c r="Q5490" s="76"/>
      <c r="R5490" s="76"/>
      <c r="S5490" s="76"/>
      <c r="T5490" s="76"/>
      <c r="U5490" s="76"/>
      <c r="V5490" s="76"/>
      <c r="W5490" s="76"/>
      <c r="X5490" s="76"/>
    </row>
    <row r="5491" spans="1:24">
      <c r="A5491" s="135"/>
      <c r="B5491" s="54"/>
      <c r="C5491" s="68"/>
      <c r="D5491" s="68"/>
      <c r="E5491" s="175"/>
      <c r="F5491" s="159"/>
      <c r="G5491" s="175"/>
      <c r="H5491" s="68"/>
      <c r="I5491" s="83"/>
      <c r="J5491" s="80"/>
      <c r="K5491" s="84" t="s">
        <v>1502</v>
      </c>
      <c r="L5491" s="76">
        <f t="shared" si="316"/>
        <v>0</v>
      </c>
      <c r="M5491" s="76"/>
      <c r="N5491" s="76"/>
      <c r="O5491" s="76"/>
      <c r="P5491" s="76"/>
      <c r="Q5491" s="76"/>
      <c r="R5491" s="76"/>
      <c r="S5491" s="76"/>
      <c r="T5491" s="76"/>
      <c r="U5491" s="76"/>
      <c r="V5491" s="76"/>
      <c r="W5491" s="76"/>
      <c r="X5491" s="76"/>
    </row>
    <row r="5492" spans="1:24">
      <c r="A5492" s="135"/>
      <c r="B5492" s="54"/>
      <c r="C5492" s="505" t="s">
        <v>35</v>
      </c>
      <c r="D5492" s="505" t="s">
        <v>8398</v>
      </c>
      <c r="E5492" s="164" t="s">
        <v>8399</v>
      </c>
      <c r="F5492" s="324" t="s">
        <v>8400</v>
      </c>
      <c r="G5492" s="505" t="s">
        <v>8401</v>
      </c>
      <c r="H5492" s="505" t="s">
        <v>8402</v>
      </c>
      <c r="I5492" s="74">
        <v>0</v>
      </c>
      <c r="J5492" s="46" t="s">
        <v>1508</v>
      </c>
      <c r="K5492" s="75" t="s">
        <v>1509</v>
      </c>
      <c r="L5492" s="76">
        <f t="shared" si="316"/>
        <v>2</v>
      </c>
      <c r="M5492" s="76"/>
      <c r="N5492" s="76">
        <v>1</v>
      </c>
      <c r="O5492" s="76"/>
      <c r="P5492" s="76"/>
      <c r="Q5492" s="76"/>
      <c r="R5492" s="76"/>
      <c r="S5492" s="76"/>
      <c r="T5492" s="76">
        <v>1</v>
      </c>
      <c r="U5492" s="76"/>
      <c r="V5492" s="76"/>
      <c r="W5492" s="76"/>
      <c r="X5492" s="76"/>
    </row>
    <row r="5493" spans="1:24">
      <c r="A5493" s="135"/>
      <c r="B5493" s="54"/>
      <c r="C5493" s="63"/>
      <c r="D5493" s="63"/>
      <c r="E5493" s="174"/>
      <c r="F5493" s="158"/>
      <c r="G5493" s="63"/>
      <c r="H5493" s="63"/>
      <c r="I5493" s="79"/>
      <c r="J5493" s="54"/>
      <c r="K5493" s="75" t="s">
        <v>1501</v>
      </c>
      <c r="L5493" s="76">
        <f t="shared" si="316"/>
        <v>2</v>
      </c>
      <c r="M5493" s="76">
        <v>2</v>
      </c>
      <c r="N5493" s="76"/>
      <c r="O5493" s="76"/>
      <c r="P5493" s="76"/>
      <c r="Q5493" s="76"/>
      <c r="R5493" s="76"/>
      <c r="S5493" s="76"/>
      <c r="T5493" s="76"/>
      <c r="U5493" s="76"/>
      <c r="V5493" s="76"/>
      <c r="W5493" s="76"/>
      <c r="X5493" s="76"/>
    </row>
    <row r="5494" spans="1:24">
      <c r="A5494" s="135"/>
      <c r="B5494" s="54"/>
      <c r="C5494" s="68"/>
      <c r="D5494" s="68"/>
      <c r="E5494" s="175"/>
      <c r="F5494" s="159"/>
      <c r="G5494" s="68"/>
      <c r="H5494" s="68"/>
      <c r="I5494" s="83"/>
      <c r="J5494" s="80"/>
      <c r="K5494" s="84" t="s">
        <v>1502</v>
      </c>
      <c r="L5494" s="76">
        <f t="shared" si="316"/>
        <v>0</v>
      </c>
      <c r="M5494" s="76"/>
      <c r="N5494" s="76"/>
      <c r="O5494" s="76"/>
      <c r="P5494" s="76"/>
      <c r="Q5494" s="76"/>
      <c r="R5494" s="76"/>
      <c r="S5494" s="76"/>
      <c r="T5494" s="76"/>
      <c r="U5494" s="76"/>
      <c r="V5494" s="76"/>
      <c r="W5494" s="76"/>
      <c r="X5494" s="76"/>
    </row>
    <row r="5495" spans="1:24">
      <c r="A5495" s="135"/>
      <c r="B5495" s="54"/>
      <c r="C5495" s="505" t="s">
        <v>33</v>
      </c>
      <c r="D5495" s="505" t="s">
        <v>8403</v>
      </c>
      <c r="E5495" s="164" t="s">
        <v>8404</v>
      </c>
      <c r="F5495" s="324" t="s">
        <v>8405</v>
      </c>
      <c r="G5495" s="505" t="s">
        <v>8406</v>
      </c>
      <c r="H5495" s="505" t="s">
        <v>8407</v>
      </c>
      <c r="I5495" s="74">
        <v>171</v>
      </c>
      <c r="J5495" s="46" t="s">
        <v>1508</v>
      </c>
      <c r="K5495" s="75" t="s">
        <v>1509</v>
      </c>
      <c r="L5495" s="76">
        <f t="shared" si="316"/>
        <v>0</v>
      </c>
      <c r="M5495" s="76"/>
      <c r="N5495" s="76"/>
      <c r="O5495" s="76"/>
      <c r="P5495" s="76"/>
      <c r="Q5495" s="76"/>
      <c r="R5495" s="76"/>
      <c r="S5495" s="76"/>
      <c r="T5495" s="76"/>
      <c r="U5495" s="76"/>
      <c r="V5495" s="76"/>
      <c r="W5495" s="76"/>
      <c r="X5495" s="76"/>
    </row>
    <row r="5496" spans="1:24">
      <c r="A5496" s="135"/>
      <c r="B5496" s="54"/>
      <c r="C5496" s="63"/>
      <c r="D5496" s="63"/>
      <c r="E5496" s="174"/>
      <c r="F5496" s="158"/>
      <c r="G5496" s="63"/>
      <c r="H5496" s="63"/>
      <c r="I5496" s="79"/>
      <c r="J5496" s="54"/>
      <c r="K5496" s="75" t="s">
        <v>1501</v>
      </c>
      <c r="L5496" s="76">
        <f t="shared" si="316"/>
        <v>0</v>
      </c>
      <c r="M5496" s="76"/>
      <c r="N5496" s="76"/>
      <c r="O5496" s="76"/>
      <c r="P5496" s="76"/>
      <c r="Q5496" s="76"/>
      <c r="R5496" s="76"/>
      <c r="S5496" s="76"/>
      <c r="T5496" s="76"/>
      <c r="U5496" s="76"/>
      <c r="V5496" s="76"/>
      <c r="W5496" s="76"/>
      <c r="X5496" s="76"/>
    </row>
    <row r="5497" spans="1:24">
      <c r="A5497" s="135"/>
      <c r="B5497" s="54"/>
      <c r="C5497" s="68"/>
      <c r="D5497" s="68"/>
      <c r="E5497" s="175"/>
      <c r="F5497" s="159"/>
      <c r="G5497" s="68"/>
      <c r="H5497" s="68"/>
      <c r="I5497" s="83"/>
      <c r="J5497" s="80"/>
      <c r="K5497" s="84" t="s">
        <v>1502</v>
      </c>
      <c r="L5497" s="76">
        <f t="shared" ref="L5497:L5560" si="317">SUM(M5497:X5497)</f>
        <v>2</v>
      </c>
      <c r="M5497" s="76"/>
      <c r="N5497" s="76"/>
      <c r="O5497" s="76">
        <v>1</v>
      </c>
      <c r="P5497" s="76"/>
      <c r="Q5497" s="76"/>
      <c r="R5497" s="76"/>
      <c r="S5497" s="76">
        <v>1</v>
      </c>
      <c r="T5497" s="76"/>
      <c r="U5497" s="76"/>
      <c r="V5497" s="76"/>
      <c r="W5497" s="76"/>
      <c r="X5497" s="76"/>
    </row>
    <row r="5498" spans="1:24">
      <c r="A5498" s="135"/>
      <c r="B5498" s="54"/>
      <c r="C5498" s="505" t="s">
        <v>35</v>
      </c>
      <c r="D5498" s="505" t="s">
        <v>8408</v>
      </c>
      <c r="E5498" s="164" t="s">
        <v>8409</v>
      </c>
      <c r="F5498" s="324" t="s">
        <v>8410</v>
      </c>
      <c r="G5498" s="515" t="s">
        <v>8411</v>
      </c>
      <c r="H5498" s="505" t="s">
        <v>8412</v>
      </c>
      <c r="I5498" s="74">
        <v>0</v>
      </c>
      <c r="J5498" s="46" t="s">
        <v>1508</v>
      </c>
      <c r="K5498" s="75" t="s">
        <v>1509</v>
      </c>
      <c r="L5498" s="76">
        <f t="shared" si="317"/>
        <v>2</v>
      </c>
      <c r="M5498" s="76"/>
      <c r="N5498" s="76">
        <v>1</v>
      </c>
      <c r="O5498" s="76"/>
      <c r="P5498" s="76"/>
      <c r="Q5498" s="76"/>
      <c r="R5498" s="76"/>
      <c r="S5498" s="76"/>
      <c r="T5498" s="76">
        <v>1</v>
      </c>
      <c r="U5498" s="76"/>
      <c r="V5498" s="76"/>
      <c r="W5498" s="76"/>
      <c r="X5498" s="76"/>
    </row>
    <row r="5499" spans="1:24">
      <c r="A5499" s="135"/>
      <c r="B5499" s="54"/>
      <c r="C5499" s="63"/>
      <c r="D5499" s="63"/>
      <c r="E5499" s="174"/>
      <c r="F5499" s="158"/>
      <c r="G5499" s="516"/>
      <c r="H5499" s="63"/>
      <c r="I5499" s="79"/>
      <c r="J5499" s="54"/>
      <c r="K5499" s="75" t="s">
        <v>1501</v>
      </c>
      <c r="L5499" s="76">
        <f t="shared" si="317"/>
        <v>0</v>
      </c>
      <c r="M5499" s="76"/>
      <c r="N5499" s="76"/>
      <c r="O5499" s="76"/>
      <c r="P5499" s="76"/>
      <c r="Q5499" s="76"/>
      <c r="R5499" s="76"/>
      <c r="S5499" s="76"/>
      <c r="T5499" s="76"/>
      <c r="U5499" s="76"/>
      <c r="V5499" s="76"/>
      <c r="W5499" s="76"/>
      <c r="X5499" s="76"/>
    </row>
    <row r="5500" spans="1:24">
      <c r="A5500" s="135"/>
      <c r="B5500" s="54"/>
      <c r="C5500" s="68"/>
      <c r="D5500" s="68"/>
      <c r="E5500" s="175"/>
      <c r="F5500" s="159"/>
      <c r="G5500" s="517"/>
      <c r="H5500" s="68"/>
      <c r="I5500" s="83"/>
      <c r="J5500" s="80"/>
      <c r="K5500" s="84" t="s">
        <v>1502</v>
      </c>
      <c r="L5500" s="76">
        <f t="shared" si="317"/>
        <v>0</v>
      </c>
      <c r="M5500" s="76"/>
      <c r="N5500" s="76"/>
      <c r="O5500" s="76"/>
      <c r="P5500" s="76"/>
      <c r="Q5500" s="76"/>
      <c r="R5500" s="76"/>
      <c r="S5500" s="76"/>
      <c r="T5500" s="76"/>
      <c r="U5500" s="76"/>
      <c r="V5500" s="76"/>
      <c r="W5500" s="76"/>
      <c r="X5500" s="76"/>
    </row>
    <row r="5501" spans="1:24">
      <c r="A5501" s="135"/>
      <c r="B5501" s="54"/>
      <c r="C5501" s="505" t="s">
        <v>35</v>
      </c>
      <c r="D5501" s="505" t="s">
        <v>8413</v>
      </c>
      <c r="E5501" s="164" t="s">
        <v>8414</v>
      </c>
      <c r="F5501" s="324" t="s">
        <v>8415</v>
      </c>
      <c r="G5501" s="505" t="s">
        <v>8416</v>
      </c>
      <c r="H5501" s="505" t="s">
        <v>8417</v>
      </c>
      <c r="I5501" s="74">
        <v>263</v>
      </c>
      <c r="J5501" s="46" t="s">
        <v>1508</v>
      </c>
      <c r="K5501" s="75" t="s">
        <v>1509</v>
      </c>
      <c r="L5501" s="76">
        <f t="shared" si="317"/>
        <v>5</v>
      </c>
      <c r="M5501" s="76">
        <v>1</v>
      </c>
      <c r="N5501" s="76">
        <v>1</v>
      </c>
      <c r="O5501" s="76"/>
      <c r="P5501" s="76"/>
      <c r="Q5501" s="76"/>
      <c r="R5501" s="76"/>
      <c r="S5501" s="76">
        <v>2</v>
      </c>
      <c r="T5501" s="76">
        <v>1</v>
      </c>
      <c r="U5501" s="76"/>
      <c r="V5501" s="76"/>
      <c r="W5501" s="76"/>
      <c r="X5501" s="76"/>
    </row>
    <row r="5502" spans="1:24">
      <c r="A5502" s="135"/>
      <c r="B5502" s="54"/>
      <c r="C5502" s="63"/>
      <c r="D5502" s="63"/>
      <c r="E5502" s="174"/>
      <c r="F5502" s="158"/>
      <c r="G5502" s="63"/>
      <c r="H5502" s="63"/>
      <c r="I5502" s="79"/>
      <c r="J5502" s="54"/>
      <c r="K5502" s="75" t="s">
        <v>1501</v>
      </c>
      <c r="L5502" s="76">
        <f t="shared" si="317"/>
        <v>2</v>
      </c>
      <c r="M5502" s="76">
        <v>1</v>
      </c>
      <c r="N5502" s="76">
        <v>1</v>
      </c>
      <c r="O5502" s="76"/>
      <c r="P5502" s="76"/>
      <c r="Q5502" s="76"/>
      <c r="R5502" s="76"/>
      <c r="S5502" s="76"/>
      <c r="T5502" s="76"/>
      <c r="U5502" s="76"/>
      <c r="V5502" s="76"/>
      <c r="W5502" s="76"/>
      <c r="X5502" s="76"/>
    </row>
    <row r="5503" spans="1:24">
      <c r="A5503" s="135"/>
      <c r="B5503" s="54"/>
      <c r="C5503" s="68"/>
      <c r="D5503" s="68"/>
      <c r="E5503" s="175"/>
      <c r="F5503" s="159"/>
      <c r="G5503" s="68"/>
      <c r="H5503" s="68"/>
      <c r="I5503" s="83"/>
      <c r="J5503" s="80"/>
      <c r="K5503" s="84" t="s">
        <v>1502</v>
      </c>
      <c r="L5503" s="76">
        <f t="shared" si="317"/>
        <v>0</v>
      </c>
      <c r="M5503" s="76"/>
      <c r="N5503" s="76"/>
      <c r="O5503" s="76"/>
      <c r="P5503" s="76"/>
      <c r="Q5503" s="76"/>
      <c r="R5503" s="76"/>
      <c r="S5503" s="76"/>
      <c r="T5503" s="76"/>
      <c r="U5503" s="76"/>
      <c r="V5503" s="76"/>
      <c r="W5503" s="76"/>
      <c r="X5503" s="76"/>
    </row>
    <row r="5504" spans="1:24">
      <c r="A5504" s="135"/>
      <c r="B5504" s="54"/>
      <c r="C5504" s="505" t="s">
        <v>35</v>
      </c>
      <c r="D5504" s="505" t="s">
        <v>5525</v>
      </c>
      <c r="E5504" s="164" t="s">
        <v>8418</v>
      </c>
      <c r="F5504" s="324" t="s">
        <v>8419</v>
      </c>
      <c r="G5504" s="506" t="s">
        <v>8420</v>
      </c>
      <c r="H5504" s="505" t="s">
        <v>8421</v>
      </c>
      <c r="I5504" s="74">
        <v>685</v>
      </c>
      <c r="J5504" s="46" t="s">
        <v>1508</v>
      </c>
      <c r="K5504" s="75" t="s">
        <v>1509</v>
      </c>
      <c r="L5504" s="76">
        <f t="shared" si="317"/>
        <v>3</v>
      </c>
      <c r="M5504" s="76"/>
      <c r="N5504" s="76"/>
      <c r="O5504" s="76">
        <v>1</v>
      </c>
      <c r="P5504" s="76"/>
      <c r="Q5504" s="76"/>
      <c r="R5504" s="76"/>
      <c r="S5504" s="76"/>
      <c r="T5504" s="76">
        <v>2</v>
      </c>
      <c r="U5504" s="76"/>
      <c r="V5504" s="76"/>
      <c r="W5504" s="76"/>
      <c r="X5504" s="76"/>
    </row>
    <row r="5505" spans="1:24">
      <c r="A5505" s="135"/>
      <c r="B5505" s="54"/>
      <c r="C5505" s="63"/>
      <c r="D5505" s="63"/>
      <c r="E5505" s="174"/>
      <c r="F5505" s="158"/>
      <c r="G5505" s="507"/>
      <c r="H5505" s="63"/>
      <c r="I5505" s="79"/>
      <c r="J5505" s="54"/>
      <c r="K5505" s="75" t="s">
        <v>1501</v>
      </c>
      <c r="L5505" s="76">
        <f t="shared" si="317"/>
        <v>0</v>
      </c>
      <c r="M5505" s="76"/>
      <c r="N5505" s="76"/>
      <c r="O5505" s="76"/>
      <c r="P5505" s="76"/>
      <c r="Q5505" s="76"/>
      <c r="R5505" s="76"/>
      <c r="S5505" s="76"/>
      <c r="T5505" s="76"/>
      <c r="U5505" s="76"/>
      <c r="V5505" s="76"/>
      <c r="W5505" s="76"/>
      <c r="X5505" s="76"/>
    </row>
    <row r="5506" spans="1:24">
      <c r="A5506" s="135"/>
      <c r="B5506" s="54"/>
      <c r="C5506" s="68"/>
      <c r="D5506" s="68"/>
      <c r="E5506" s="175"/>
      <c r="F5506" s="159"/>
      <c r="G5506" s="508"/>
      <c r="H5506" s="68"/>
      <c r="I5506" s="83"/>
      <c r="J5506" s="80"/>
      <c r="K5506" s="84" t="s">
        <v>1502</v>
      </c>
      <c r="L5506" s="76">
        <f t="shared" si="317"/>
        <v>0</v>
      </c>
      <c r="M5506" s="76"/>
      <c r="N5506" s="76"/>
      <c r="O5506" s="76"/>
      <c r="P5506" s="76"/>
      <c r="Q5506" s="76"/>
      <c r="R5506" s="76"/>
      <c r="S5506" s="76"/>
      <c r="T5506" s="76"/>
      <c r="U5506" s="76"/>
      <c r="V5506" s="76"/>
      <c r="W5506" s="76"/>
      <c r="X5506" s="76"/>
    </row>
    <row r="5507" spans="1:24">
      <c r="A5507" s="135"/>
      <c r="B5507" s="54"/>
      <c r="C5507" s="505" t="s">
        <v>33</v>
      </c>
      <c r="D5507" s="505" t="s">
        <v>8422</v>
      </c>
      <c r="E5507" s="164" t="s">
        <v>8423</v>
      </c>
      <c r="F5507" s="324" t="s">
        <v>8424</v>
      </c>
      <c r="G5507" s="505" t="s">
        <v>8425</v>
      </c>
      <c r="H5507" s="505" t="s">
        <v>8426</v>
      </c>
      <c r="I5507" s="74">
        <v>1357</v>
      </c>
      <c r="J5507" s="46" t="s">
        <v>1508</v>
      </c>
      <c r="K5507" s="75" t="s">
        <v>1509</v>
      </c>
      <c r="L5507" s="76">
        <f t="shared" si="317"/>
        <v>0</v>
      </c>
      <c r="M5507" s="76"/>
      <c r="N5507" s="76"/>
      <c r="O5507" s="76"/>
      <c r="P5507" s="76"/>
      <c r="Q5507" s="76"/>
      <c r="R5507" s="76"/>
      <c r="S5507" s="76"/>
      <c r="T5507" s="76"/>
      <c r="U5507" s="76"/>
      <c r="V5507" s="76"/>
      <c r="W5507" s="76"/>
      <c r="X5507" s="76"/>
    </row>
    <row r="5508" spans="1:24">
      <c r="A5508" s="135"/>
      <c r="B5508" s="54"/>
      <c r="C5508" s="63"/>
      <c r="D5508" s="63"/>
      <c r="E5508" s="174"/>
      <c r="F5508" s="158"/>
      <c r="G5508" s="63"/>
      <c r="H5508" s="63"/>
      <c r="I5508" s="79"/>
      <c r="J5508" s="54"/>
      <c r="K5508" s="75" t="s">
        <v>1501</v>
      </c>
      <c r="L5508" s="76">
        <f t="shared" si="317"/>
        <v>0</v>
      </c>
      <c r="M5508" s="76"/>
      <c r="N5508" s="76"/>
      <c r="O5508" s="76"/>
      <c r="P5508" s="76"/>
      <c r="Q5508" s="76"/>
      <c r="R5508" s="76"/>
      <c r="S5508" s="76"/>
      <c r="T5508" s="76"/>
      <c r="U5508" s="76"/>
      <c r="V5508" s="76"/>
      <c r="W5508" s="76"/>
      <c r="X5508" s="76"/>
    </row>
    <row r="5509" spans="1:24">
      <c r="A5509" s="135"/>
      <c r="B5509" s="54"/>
      <c r="C5509" s="68"/>
      <c r="D5509" s="68"/>
      <c r="E5509" s="175"/>
      <c r="F5509" s="159"/>
      <c r="G5509" s="68"/>
      <c r="H5509" s="68"/>
      <c r="I5509" s="83"/>
      <c r="J5509" s="80"/>
      <c r="K5509" s="84" t="s">
        <v>1502</v>
      </c>
      <c r="L5509" s="76">
        <f t="shared" si="317"/>
        <v>2</v>
      </c>
      <c r="M5509" s="76"/>
      <c r="N5509" s="76"/>
      <c r="O5509" s="76">
        <v>2</v>
      </c>
      <c r="P5509" s="76"/>
      <c r="Q5509" s="76"/>
      <c r="R5509" s="76"/>
      <c r="S5509" s="76"/>
      <c r="T5509" s="76"/>
      <c r="U5509" s="76"/>
      <c r="V5509" s="76"/>
      <c r="W5509" s="76"/>
      <c r="X5509" s="76"/>
    </row>
    <row r="5510" spans="1:24">
      <c r="A5510" s="135"/>
      <c r="B5510" s="54"/>
      <c r="C5510" s="505" t="s">
        <v>33</v>
      </c>
      <c r="D5510" s="505" t="s">
        <v>8427</v>
      </c>
      <c r="E5510" s="164" t="s">
        <v>8428</v>
      </c>
      <c r="F5510" s="324" t="s">
        <v>8429</v>
      </c>
      <c r="G5510" s="505" t="s">
        <v>8430</v>
      </c>
      <c r="H5510" s="505" t="s">
        <v>8431</v>
      </c>
      <c r="I5510" s="74">
        <v>0</v>
      </c>
      <c r="J5510" s="46" t="s">
        <v>1508</v>
      </c>
      <c r="K5510" s="75" t="s">
        <v>1509</v>
      </c>
      <c r="L5510" s="76">
        <f t="shared" si="317"/>
        <v>0</v>
      </c>
      <c r="M5510" s="76"/>
      <c r="N5510" s="76"/>
      <c r="O5510" s="76"/>
      <c r="P5510" s="76"/>
      <c r="Q5510" s="76"/>
      <c r="R5510" s="76"/>
      <c r="S5510" s="76"/>
      <c r="T5510" s="76"/>
      <c r="U5510" s="76"/>
      <c r="V5510" s="76"/>
      <c r="W5510" s="76"/>
      <c r="X5510" s="76"/>
    </row>
    <row r="5511" spans="1:24">
      <c r="A5511" s="135"/>
      <c r="B5511" s="54"/>
      <c r="C5511" s="63"/>
      <c r="D5511" s="63"/>
      <c r="E5511" s="174"/>
      <c r="F5511" s="158"/>
      <c r="G5511" s="63"/>
      <c r="H5511" s="63"/>
      <c r="I5511" s="79"/>
      <c r="J5511" s="54"/>
      <c r="K5511" s="75" t="s">
        <v>1501</v>
      </c>
      <c r="L5511" s="76">
        <f t="shared" si="317"/>
        <v>0</v>
      </c>
      <c r="M5511" s="76"/>
      <c r="N5511" s="76"/>
      <c r="O5511" s="76"/>
      <c r="P5511" s="76"/>
      <c r="Q5511" s="76"/>
      <c r="R5511" s="76"/>
      <c r="S5511" s="76"/>
      <c r="T5511" s="76"/>
      <c r="U5511" s="76"/>
      <c r="V5511" s="76"/>
      <c r="W5511" s="76"/>
      <c r="X5511" s="76"/>
    </row>
    <row r="5512" spans="1:24">
      <c r="A5512" s="135"/>
      <c r="B5512" s="54"/>
      <c r="C5512" s="68"/>
      <c r="D5512" s="68"/>
      <c r="E5512" s="175"/>
      <c r="F5512" s="159"/>
      <c r="G5512" s="68"/>
      <c r="H5512" s="68"/>
      <c r="I5512" s="83"/>
      <c r="J5512" s="80"/>
      <c r="K5512" s="84" t="s">
        <v>1502</v>
      </c>
      <c r="L5512" s="76">
        <f t="shared" si="317"/>
        <v>2</v>
      </c>
      <c r="M5512" s="76"/>
      <c r="N5512" s="76"/>
      <c r="O5512" s="76">
        <v>2</v>
      </c>
      <c r="P5512" s="76"/>
      <c r="Q5512" s="76"/>
      <c r="R5512" s="76"/>
      <c r="S5512" s="76"/>
      <c r="T5512" s="76"/>
      <c r="U5512" s="76"/>
      <c r="V5512" s="76"/>
      <c r="W5512" s="76"/>
      <c r="X5512" s="76"/>
    </row>
    <row r="5513" spans="1:24">
      <c r="A5513" s="135"/>
      <c r="B5513" s="54"/>
      <c r="C5513" s="505" t="s">
        <v>35</v>
      </c>
      <c r="D5513" s="505" t="s">
        <v>8432</v>
      </c>
      <c r="E5513" s="164" t="s">
        <v>8433</v>
      </c>
      <c r="F5513" s="324" t="s">
        <v>8434</v>
      </c>
      <c r="G5513" s="505" t="s">
        <v>8435</v>
      </c>
      <c r="H5513" s="505" t="s">
        <v>8436</v>
      </c>
      <c r="I5513" s="74">
        <v>137</v>
      </c>
      <c r="J5513" s="46" t="s">
        <v>1508</v>
      </c>
      <c r="K5513" s="75" t="s">
        <v>1509</v>
      </c>
      <c r="L5513" s="76">
        <f t="shared" si="317"/>
        <v>4</v>
      </c>
      <c r="M5513" s="76"/>
      <c r="N5513" s="76"/>
      <c r="O5513" s="76">
        <v>2</v>
      </c>
      <c r="P5513" s="76"/>
      <c r="Q5513" s="76"/>
      <c r="R5513" s="76"/>
      <c r="S5513" s="76">
        <v>2</v>
      </c>
      <c r="T5513" s="76"/>
      <c r="U5513" s="76"/>
      <c r="V5513" s="76"/>
      <c r="W5513" s="76"/>
      <c r="X5513" s="76"/>
    </row>
    <row r="5514" spans="1:24">
      <c r="A5514" s="135"/>
      <c r="B5514" s="54"/>
      <c r="C5514" s="63"/>
      <c r="D5514" s="63"/>
      <c r="E5514" s="174"/>
      <c r="F5514" s="158"/>
      <c r="G5514" s="63"/>
      <c r="H5514" s="63"/>
      <c r="I5514" s="79"/>
      <c r="J5514" s="54"/>
      <c r="K5514" s="75" t="s">
        <v>1501</v>
      </c>
      <c r="L5514" s="76">
        <f t="shared" si="317"/>
        <v>0</v>
      </c>
      <c r="M5514" s="76"/>
      <c r="N5514" s="76"/>
      <c r="O5514" s="76"/>
      <c r="P5514" s="76"/>
      <c r="Q5514" s="76"/>
      <c r="R5514" s="76"/>
      <c r="S5514" s="76"/>
      <c r="T5514" s="76"/>
      <c r="U5514" s="76"/>
      <c r="V5514" s="76"/>
      <c r="W5514" s="76"/>
      <c r="X5514" s="76"/>
    </row>
    <row r="5515" spans="1:24">
      <c r="A5515" s="135"/>
      <c r="B5515" s="54"/>
      <c r="C5515" s="68"/>
      <c r="D5515" s="68"/>
      <c r="E5515" s="175"/>
      <c r="F5515" s="159"/>
      <c r="G5515" s="68"/>
      <c r="H5515" s="68"/>
      <c r="I5515" s="83"/>
      <c r="J5515" s="80"/>
      <c r="K5515" s="84" t="s">
        <v>1502</v>
      </c>
      <c r="L5515" s="76">
        <f t="shared" si="317"/>
        <v>0</v>
      </c>
      <c r="M5515" s="76"/>
      <c r="N5515" s="76"/>
      <c r="O5515" s="76"/>
      <c r="P5515" s="76"/>
      <c r="Q5515" s="76"/>
      <c r="R5515" s="76"/>
      <c r="S5515" s="76"/>
      <c r="T5515" s="76"/>
      <c r="U5515" s="76"/>
      <c r="V5515" s="76"/>
      <c r="W5515" s="76"/>
      <c r="X5515" s="76"/>
    </row>
    <row r="5516" spans="1:24">
      <c r="A5516" s="135"/>
      <c r="B5516" s="54"/>
      <c r="C5516" s="505" t="s">
        <v>33</v>
      </c>
      <c r="D5516" s="505" t="s">
        <v>1209</v>
      </c>
      <c r="E5516" s="164" t="s">
        <v>8437</v>
      </c>
      <c r="F5516" s="324" t="s">
        <v>8438</v>
      </c>
      <c r="G5516" s="505" t="s">
        <v>8439</v>
      </c>
      <c r="H5516" s="505"/>
      <c r="I5516" s="74">
        <v>25</v>
      </c>
      <c r="J5516" s="46" t="s">
        <v>1508</v>
      </c>
      <c r="K5516" s="75" t="s">
        <v>1509</v>
      </c>
      <c r="L5516" s="76">
        <f t="shared" si="317"/>
        <v>0</v>
      </c>
      <c r="M5516" s="76"/>
      <c r="N5516" s="76"/>
      <c r="O5516" s="76"/>
      <c r="P5516" s="76"/>
      <c r="Q5516" s="76"/>
      <c r="R5516" s="76"/>
      <c r="S5516" s="76"/>
      <c r="T5516" s="76"/>
      <c r="U5516" s="76"/>
      <c r="V5516" s="76"/>
      <c r="W5516" s="76"/>
      <c r="X5516" s="76"/>
    </row>
    <row r="5517" spans="1:24">
      <c r="A5517" s="135"/>
      <c r="B5517" s="54"/>
      <c r="C5517" s="63"/>
      <c r="D5517" s="63"/>
      <c r="E5517" s="174"/>
      <c r="F5517" s="158"/>
      <c r="G5517" s="63"/>
      <c r="H5517" s="63"/>
      <c r="I5517" s="79"/>
      <c r="J5517" s="54"/>
      <c r="K5517" s="75" t="s">
        <v>1501</v>
      </c>
      <c r="L5517" s="76">
        <f t="shared" si="317"/>
        <v>0</v>
      </c>
      <c r="M5517" s="76"/>
      <c r="N5517" s="76"/>
      <c r="O5517" s="76"/>
      <c r="P5517" s="76"/>
      <c r="Q5517" s="76"/>
      <c r="R5517" s="76"/>
      <c r="S5517" s="76"/>
      <c r="T5517" s="76"/>
      <c r="U5517" s="76"/>
      <c r="V5517" s="76"/>
      <c r="W5517" s="76"/>
      <c r="X5517" s="76"/>
    </row>
    <row r="5518" spans="1:24">
      <c r="A5518" s="135"/>
      <c r="B5518" s="54"/>
      <c r="C5518" s="68"/>
      <c r="D5518" s="68"/>
      <c r="E5518" s="175"/>
      <c r="F5518" s="159"/>
      <c r="G5518" s="68"/>
      <c r="H5518" s="68"/>
      <c r="I5518" s="83"/>
      <c r="J5518" s="80"/>
      <c r="K5518" s="84" t="s">
        <v>1502</v>
      </c>
      <c r="L5518" s="76">
        <f t="shared" si="317"/>
        <v>2</v>
      </c>
      <c r="M5518" s="76"/>
      <c r="N5518" s="76"/>
      <c r="O5518" s="76">
        <v>2</v>
      </c>
      <c r="P5518" s="76"/>
      <c r="Q5518" s="76"/>
      <c r="R5518" s="76"/>
      <c r="S5518" s="76"/>
      <c r="T5518" s="76"/>
      <c r="U5518" s="76"/>
      <c r="V5518" s="76"/>
      <c r="W5518" s="76"/>
      <c r="X5518" s="76"/>
    </row>
    <row r="5519" spans="1:24">
      <c r="A5519" s="135"/>
      <c r="B5519" s="54"/>
      <c r="C5519" s="505" t="s">
        <v>33</v>
      </c>
      <c r="D5519" s="505" t="s">
        <v>8440</v>
      </c>
      <c r="E5519" s="164" t="s">
        <v>8441</v>
      </c>
      <c r="F5519" s="324" t="s">
        <v>8442</v>
      </c>
      <c r="G5519" s="505" t="s">
        <v>8443</v>
      </c>
      <c r="H5519" s="505" t="s">
        <v>8444</v>
      </c>
      <c r="I5519" s="74">
        <v>2072</v>
      </c>
      <c r="J5519" s="46" t="s">
        <v>1508</v>
      </c>
      <c r="K5519" s="75" t="s">
        <v>1509</v>
      </c>
      <c r="L5519" s="76">
        <f t="shared" si="317"/>
        <v>0</v>
      </c>
      <c r="M5519" s="76"/>
      <c r="N5519" s="76"/>
      <c r="O5519" s="76"/>
      <c r="P5519" s="76"/>
      <c r="Q5519" s="76"/>
      <c r="R5519" s="76"/>
      <c r="S5519" s="76"/>
      <c r="T5519" s="76"/>
      <c r="U5519" s="76"/>
      <c r="V5519" s="76"/>
      <c r="W5519" s="76"/>
      <c r="X5519" s="76"/>
    </row>
    <row r="5520" spans="1:24">
      <c r="A5520" s="135"/>
      <c r="B5520" s="54"/>
      <c r="C5520" s="63"/>
      <c r="D5520" s="63"/>
      <c r="E5520" s="174"/>
      <c r="F5520" s="158"/>
      <c r="G5520" s="63"/>
      <c r="H5520" s="63"/>
      <c r="I5520" s="79"/>
      <c r="J5520" s="54"/>
      <c r="K5520" s="75" t="s">
        <v>1501</v>
      </c>
      <c r="L5520" s="76">
        <f t="shared" si="317"/>
        <v>0</v>
      </c>
      <c r="M5520" s="76"/>
      <c r="N5520" s="76"/>
      <c r="O5520" s="76"/>
      <c r="P5520" s="76"/>
      <c r="Q5520" s="76"/>
      <c r="R5520" s="76"/>
      <c r="S5520" s="76"/>
      <c r="T5520" s="76"/>
      <c r="U5520" s="76"/>
      <c r="V5520" s="76"/>
      <c r="W5520" s="76"/>
      <c r="X5520" s="76"/>
    </row>
    <row r="5521" spans="1:24">
      <c r="A5521" s="135"/>
      <c r="B5521" s="54"/>
      <c r="C5521" s="68"/>
      <c r="D5521" s="68"/>
      <c r="E5521" s="175"/>
      <c r="F5521" s="159"/>
      <c r="G5521" s="68"/>
      <c r="H5521" s="68"/>
      <c r="I5521" s="83"/>
      <c r="J5521" s="80"/>
      <c r="K5521" s="84" t="s">
        <v>1502</v>
      </c>
      <c r="L5521" s="76">
        <f t="shared" si="317"/>
        <v>4</v>
      </c>
      <c r="M5521" s="76"/>
      <c r="N5521" s="76"/>
      <c r="O5521" s="76">
        <v>4</v>
      </c>
      <c r="P5521" s="76"/>
      <c r="Q5521" s="76"/>
      <c r="R5521" s="76"/>
      <c r="S5521" s="76"/>
      <c r="T5521" s="76"/>
      <c r="U5521" s="76"/>
      <c r="V5521" s="76"/>
      <c r="W5521" s="76"/>
      <c r="X5521" s="76"/>
    </row>
    <row r="5522" spans="1:24">
      <c r="A5522" s="135"/>
      <c r="B5522" s="54"/>
      <c r="C5522" s="505" t="s">
        <v>33</v>
      </c>
      <c r="D5522" s="505" t="s">
        <v>8408</v>
      </c>
      <c r="E5522" s="164" t="s">
        <v>8445</v>
      </c>
      <c r="F5522" s="324" t="s">
        <v>8410</v>
      </c>
      <c r="G5522" s="505" t="s">
        <v>8446</v>
      </c>
      <c r="H5522" s="505" t="s">
        <v>8447</v>
      </c>
      <c r="I5522" s="74">
        <v>0</v>
      </c>
      <c r="J5522" s="46" t="s">
        <v>1508</v>
      </c>
      <c r="K5522" s="75" t="s">
        <v>1509</v>
      </c>
      <c r="L5522" s="76">
        <f t="shared" si="317"/>
        <v>0</v>
      </c>
      <c r="M5522" s="76"/>
      <c r="N5522" s="76"/>
      <c r="O5522" s="76"/>
      <c r="P5522" s="76"/>
      <c r="Q5522" s="76"/>
      <c r="R5522" s="76"/>
      <c r="S5522" s="76"/>
      <c r="T5522" s="76"/>
      <c r="U5522" s="76"/>
      <c r="V5522" s="76"/>
      <c r="W5522" s="76"/>
      <c r="X5522" s="76"/>
    </row>
    <row r="5523" spans="1:24">
      <c r="A5523" s="135"/>
      <c r="B5523" s="54"/>
      <c r="C5523" s="63"/>
      <c r="D5523" s="63"/>
      <c r="E5523" s="174"/>
      <c r="F5523" s="158"/>
      <c r="G5523" s="63"/>
      <c r="H5523" s="63"/>
      <c r="I5523" s="79"/>
      <c r="J5523" s="54"/>
      <c r="K5523" s="75" t="s">
        <v>1501</v>
      </c>
      <c r="L5523" s="76">
        <f t="shared" si="317"/>
        <v>0</v>
      </c>
      <c r="M5523" s="76"/>
      <c r="N5523" s="76"/>
      <c r="O5523" s="76"/>
      <c r="P5523" s="76"/>
      <c r="Q5523" s="76"/>
      <c r="R5523" s="76"/>
      <c r="S5523" s="76"/>
      <c r="T5523" s="76"/>
      <c r="U5523" s="76"/>
      <c r="V5523" s="76"/>
      <c r="W5523" s="76"/>
      <c r="X5523" s="76"/>
    </row>
    <row r="5524" spans="1:24">
      <c r="A5524" s="135"/>
      <c r="B5524" s="54"/>
      <c r="C5524" s="68"/>
      <c r="D5524" s="68"/>
      <c r="E5524" s="175"/>
      <c r="F5524" s="159"/>
      <c r="G5524" s="68"/>
      <c r="H5524" s="68"/>
      <c r="I5524" s="83"/>
      <c r="J5524" s="80"/>
      <c r="K5524" s="84" t="s">
        <v>1502</v>
      </c>
      <c r="L5524" s="76">
        <f t="shared" si="317"/>
        <v>2</v>
      </c>
      <c r="M5524" s="76"/>
      <c r="N5524" s="76"/>
      <c r="O5524" s="76">
        <v>1</v>
      </c>
      <c r="P5524" s="76"/>
      <c r="Q5524" s="76"/>
      <c r="R5524" s="76"/>
      <c r="S5524" s="76"/>
      <c r="T5524" s="76">
        <v>1</v>
      </c>
      <c r="U5524" s="76"/>
      <c r="V5524" s="76"/>
      <c r="W5524" s="76"/>
      <c r="X5524" s="76"/>
    </row>
    <row r="5525" spans="1:24">
      <c r="A5525" s="135"/>
      <c r="B5525" s="54"/>
      <c r="C5525" s="505" t="s">
        <v>33</v>
      </c>
      <c r="D5525" s="505" t="s">
        <v>8448</v>
      </c>
      <c r="E5525" s="164" t="s">
        <v>8449</v>
      </c>
      <c r="F5525" s="324" t="s">
        <v>8450</v>
      </c>
      <c r="G5525" s="505" t="s">
        <v>8451</v>
      </c>
      <c r="H5525" s="505" t="s">
        <v>8452</v>
      </c>
      <c r="I5525" s="74">
        <v>0</v>
      </c>
      <c r="J5525" s="46" t="s">
        <v>1508</v>
      </c>
      <c r="K5525" s="75" t="s">
        <v>1509</v>
      </c>
      <c r="L5525" s="76">
        <f t="shared" si="317"/>
        <v>0</v>
      </c>
      <c r="M5525" s="76"/>
      <c r="N5525" s="76"/>
      <c r="O5525" s="76"/>
      <c r="P5525" s="76"/>
      <c r="Q5525" s="76"/>
      <c r="R5525" s="76"/>
      <c r="S5525" s="76"/>
      <c r="T5525" s="76"/>
      <c r="U5525" s="76"/>
      <c r="V5525" s="76"/>
      <c r="W5525" s="76"/>
      <c r="X5525" s="76"/>
    </row>
    <row r="5526" spans="1:24">
      <c r="A5526" s="135"/>
      <c r="B5526" s="54"/>
      <c r="C5526" s="63"/>
      <c r="D5526" s="63"/>
      <c r="E5526" s="174"/>
      <c r="F5526" s="158"/>
      <c r="G5526" s="63"/>
      <c r="H5526" s="63"/>
      <c r="I5526" s="79"/>
      <c r="J5526" s="54"/>
      <c r="K5526" s="75" t="s">
        <v>1501</v>
      </c>
      <c r="L5526" s="76">
        <f t="shared" si="317"/>
        <v>0</v>
      </c>
      <c r="M5526" s="76"/>
      <c r="N5526" s="76"/>
      <c r="O5526" s="76"/>
      <c r="P5526" s="76"/>
      <c r="Q5526" s="76"/>
      <c r="R5526" s="76"/>
      <c r="S5526" s="76"/>
      <c r="T5526" s="76"/>
      <c r="U5526" s="76"/>
      <c r="V5526" s="76"/>
      <c r="W5526" s="76"/>
      <c r="X5526" s="76"/>
    </row>
    <row r="5527" spans="1:24">
      <c r="A5527" s="135"/>
      <c r="B5527" s="54"/>
      <c r="C5527" s="68"/>
      <c r="D5527" s="68"/>
      <c r="E5527" s="175"/>
      <c r="F5527" s="159"/>
      <c r="G5527" s="68"/>
      <c r="H5527" s="68"/>
      <c r="I5527" s="83"/>
      <c r="J5527" s="80"/>
      <c r="K5527" s="84" t="s">
        <v>1502</v>
      </c>
      <c r="L5527" s="76">
        <f t="shared" si="317"/>
        <v>2</v>
      </c>
      <c r="M5527" s="76">
        <v>2</v>
      </c>
      <c r="N5527" s="76"/>
      <c r="O5527" s="76"/>
      <c r="P5527" s="76"/>
      <c r="Q5527" s="76"/>
      <c r="R5527" s="76"/>
      <c r="S5527" s="76"/>
      <c r="T5527" s="76"/>
      <c r="U5527" s="76"/>
      <c r="V5527" s="76"/>
      <c r="W5527" s="76"/>
      <c r="X5527" s="76"/>
    </row>
    <row r="5528" spans="1:24">
      <c r="A5528" s="135"/>
      <c r="B5528" s="54"/>
      <c r="C5528" s="505" t="s">
        <v>33</v>
      </c>
      <c r="D5528" s="505" t="s">
        <v>8453</v>
      </c>
      <c r="E5528" s="164" t="s">
        <v>8454</v>
      </c>
      <c r="F5528" s="324" t="s">
        <v>8455</v>
      </c>
      <c r="G5528" s="505" t="s">
        <v>8456</v>
      </c>
      <c r="H5528" s="505" t="s">
        <v>8457</v>
      </c>
      <c r="I5528" s="74">
        <v>142</v>
      </c>
      <c r="J5528" s="46" t="s">
        <v>1508</v>
      </c>
      <c r="K5528" s="75" t="s">
        <v>1509</v>
      </c>
      <c r="L5528" s="76">
        <f t="shared" si="317"/>
        <v>0</v>
      </c>
      <c r="M5528" s="76"/>
      <c r="N5528" s="76"/>
      <c r="O5528" s="76"/>
      <c r="P5528" s="76"/>
      <c r="Q5528" s="76"/>
      <c r="R5528" s="76"/>
      <c r="S5528" s="76"/>
      <c r="T5528" s="76"/>
      <c r="U5528" s="76"/>
      <c r="V5528" s="76"/>
      <c r="W5528" s="76"/>
      <c r="X5528" s="76"/>
    </row>
    <row r="5529" spans="1:24">
      <c r="A5529" s="135"/>
      <c r="B5529" s="54"/>
      <c r="C5529" s="63"/>
      <c r="D5529" s="63"/>
      <c r="E5529" s="174"/>
      <c r="F5529" s="158"/>
      <c r="G5529" s="63"/>
      <c r="H5529" s="63"/>
      <c r="I5529" s="79"/>
      <c r="J5529" s="54"/>
      <c r="K5529" s="75" t="s">
        <v>1501</v>
      </c>
      <c r="L5529" s="76">
        <f t="shared" si="317"/>
        <v>0</v>
      </c>
      <c r="M5529" s="76"/>
      <c r="N5529" s="76"/>
      <c r="O5529" s="76"/>
      <c r="P5529" s="76"/>
      <c r="Q5529" s="76"/>
      <c r="R5529" s="76"/>
      <c r="S5529" s="76"/>
      <c r="T5529" s="76"/>
      <c r="U5529" s="76"/>
      <c r="V5529" s="76"/>
      <c r="W5529" s="76"/>
      <c r="X5529" s="76"/>
    </row>
    <row r="5530" spans="1:24">
      <c r="A5530" s="135"/>
      <c r="B5530" s="54"/>
      <c r="C5530" s="68"/>
      <c r="D5530" s="68"/>
      <c r="E5530" s="175"/>
      <c r="F5530" s="159"/>
      <c r="G5530" s="68"/>
      <c r="H5530" s="68"/>
      <c r="I5530" s="83"/>
      <c r="J5530" s="80"/>
      <c r="K5530" s="84" t="s">
        <v>1502</v>
      </c>
      <c r="L5530" s="76">
        <f t="shared" si="317"/>
        <v>2</v>
      </c>
      <c r="M5530" s="76"/>
      <c r="N5530" s="76"/>
      <c r="O5530" s="76">
        <v>2</v>
      </c>
      <c r="P5530" s="76"/>
      <c r="Q5530" s="76"/>
      <c r="R5530" s="76"/>
      <c r="S5530" s="76"/>
      <c r="T5530" s="76"/>
      <c r="U5530" s="76"/>
      <c r="V5530" s="76"/>
      <c r="W5530" s="76"/>
      <c r="X5530" s="76"/>
    </row>
    <row r="5531" spans="1:24">
      <c r="A5531" s="135"/>
      <c r="B5531" s="54"/>
      <c r="C5531" s="505" t="s">
        <v>33</v>
      </c>
      <c r="D5531" s="505" t="s">
        <v>8432</v>
      </c>
      <c r="E5531" s="164" t="s">
        <v>8458</v>
      </c>
      <c r="F5531" s="324" t="s">
        <v>8434</v>
      </c>
      <c r="G5531" s="505" t="s">
        <v>8435</v>
      </c>
      <c r="H5531" s="505" t="s">
        <v>8436</v>
      </c>
      <c r="I5531" s="74">
        <v>0</v>
      </c>
      <c r="J5531" s="46" t="s">
        <v>1508</v>
      </c>
      <c r="K5531" s="75" t="s">
        <v>1509</v>
      </c>
      <c r="L5531" s="76">
        <f t="shared" si="317"/>
        <v>0</v>
      </c>
      <c r="M5531" s="76"/>
      <c r="N5531" s="76"/>
      <c r="O5531" s="76"/>
      <c r="P5531" s="76"/>
      <c r="Q5531" s="76"/>
      <c r="R5531" s="76"/>
      <c r="S5531" s="76"/>
      <c r="T5531" s="76"/>
      <c r="U5531" s="76"/>
      <c r="V5531" s="76"/>
      <c r="W5531" s="76"/>
      <c r="X5531" s="76"/>
    </row>
    <row r="5532" spans="1:24">
      <c r="A5532" s="135"/>
      <c r="B5532" s="54"/>
      <c r="C5532" s="63"/>
      <c r="D5532" s="63"/>
      <c r="E5532" s="174"/>
      <c r="F5532" s="158"/>
      <c r="G5532" s="63"/>
      <c r="H5532" s="63"/>
      <c r="I5532" s="79"/>
      <c r="J5532" s="54"/>
      <c r="K5532" s="75" t="s">
        <v>1501</v>
      </c>
      <c r="L5532" s="76">
        <f t="shared" si="317"/>
        <v>0</v>
      </c>
      <c r="M5532" s="76"/>
      <c r="N5532" s="76"/>
      <c r="O5532" s="76"/>
      <c r="P5532" s="76"/>
      <c r="Q5532" s="76"/>
      <c r="R5532" s="76"/>
      <c r="S5532" s="76"/>
      <c r="T5532" s="76"/>
      <c r="U5532" s="76"/>
      <c r="V5532" s="76"/>
      <c r="W5532" s="76"/>
      <c r="X5532" s="76"/>
    </row>
    <row r="5533" spans="1:24">
      <c r="A5533" s="135"/>
      <c r="B5533" s="54"/>
      <c r="C5533" s="68"/>
      <c r="D5533" s="68"/>
      <c r="E5533" s="175"/>
      <c r="F5533" s="159"/>
      <c r="G5533" s="68"/>
      <c r="H5533" s="68"/>
      <c r="I5533" s="83"/>
      <c r="J5533" s="80"/>
      <c r="K5533" s="84" t="s">
        <v>1502</v>
      </c>
      <c r="L5533" s="76">
        <f t="shared" si="317"/>
        <v>3</v>
      </c>
      <c r="M5533" s="76"/>
      <c r="N5533" s="76"/>
      <c r="O5533" s="76">
        <v>3</v>
      </c>
      <c r="P5533" s="76"/>
      <c r="Q5533" s="76"/>
      <c r="R5533" s="76"/>
      <c r="S5533" s="76"/>
      <c r="T5533" s="76"/>
      <c r="U5533" s="76"/>
      <c r="V5533" s="76"/>
      <c r="W5533" s="76"/>
      <c r="X5533" s="76"/>
    </row>
    <row r="5534" spans="1:24">
      <c r="A5534" s="135"/>
      <c r="B5534" s="54"/>
      <c r="C5534" s="505" t="s">
        <v>35</v>
      </c>
      <c r="D5534" s="505" t="s">
        <v>8459</v>
      </c>
      <c r="E5534" s="164" t="s">
        <v>8460</v>
      </c>
      <c r="F5534" s="324" t="s">
        <v>6414</v>
      </c>
      <c r="G5534" s="505" t="s">
        <v>8461</v>
      </c>
      <c r="H5534" s="505" t="s">
        <v>8462</v>
      </c>
      <c r="I5534" s="74">
        <v>50</v>
      </c>
      <c r="J5534" s="46" t="s">
        <v>1508</v>
      </c>
      <c r="K5534" s="75" t="s">
        <v>1509</v>
      </c>
      <c r="L5534" s="76">
        <f t="shared" si="317"/>
        <v>2</v>
      </c>
      <c r="M5534" s="76"/>
      <c r="N5534" s="76">
        <v>1</v>
      </c>
      <c r="O5534" s="76"/>
      <c r="P5534" s="76"/>
      <c r="Q5534" s="76"/>
      <c r="R5534" s="76"/>
      <c r="S5534" s="76"/>
      <c r="T5534" s="76">
        <v>1</v>
      </c>
      <c r="U5534" s="76"/>
      <c r="V5534" s="76"/>
      <c r="W5534" s="76"/>
      <c r="X5534" s="76"/>
    </row>
    <row r="5535" spans="1:24">
      <c r="A5535" s="135"/>
      <c r="B5535" s="54"/>
      <c r="C5535" s="63"/>
      <c r="D5535" s="63"/>
      <c r="E5535" s="174"/>
      <c r="F5535" s="158"/>
      <c r="G5535" s="63"/>
      <c r="H5535" s="63"/>
      <c r="I5535" s="79"/>
      <c r="J5535" s="54"/>
      <c r="K5535" s="75" t="s">
        <v>1501</v>
      </c>
      <c r="L5535" s="76">
        <f t="shared" si="317"/>
        <v>0</v>
      </c>
      <c r="M5535" s="76"/>
      <c r="N5535" s="76"/>
      <c r="O5535" s="76"/>
      <c r="P5535" s="76"/>
      <c r="Q5535" s="76"/>
      <c r="R5535" s="76"/>
      <c r="S5535" s="76"/>
      <c r="T5535" s="76"/>
      <c r="U5535" s="76"/>
      <c r="V5535" s="76"/>
      <c r="W5535" s="76"/>
      <c r="X5535" s="76"/>
    </row>
    <row r="5536" spans="1:24">
      <c r="A5536" s="135"/>
      <c r="B5536" s="54"/>
      <c r="C5536" s="68"/>
      <c r="D5536" s="68"/>
      <c r="E5536" s="175"/>
      <c r="F5536" s="159"/>
      <c r="G5536" s="68"/>
      <c r="H5536" s="68"/>
      <c r="I5536" s="83"/>
      <c r="J5536" s="80"/>
      <c r="K5536" s="84" t="s">
        <v>1502</v>
      </c>
      <c r="L5536" s="76">
        <f t="shared" si="317"/>
        <v>0</v>
      </c>
      <c r="M5536" s="76"/>
      <c r="N5536" s="76"/>
      <c r="O5536" s="76"/>
      <c r="P5536" s="76"/>
      <c r="Q5536" s="76"/>
      <c r="R5536" s="76"/>
      <c r="S5536" s="76"/>
      <c r="T5536" s="76"/>
      <c r="U5536" s="76"/>
      <c r="V5536" s="76"/>
      <c r="W5536" s="76"/>
      <c r="X5536" s="76"/>
    </row>
    <row r="5537" spans="1:24">
      <c r="A5537" s="135"/>
      <c r="B5537" s="54"/>
      <c r="C5537" s="505" t="s">
        <v>33</v>
      </c>
      <c r="D5537" s="505" t="s">
        <v>8463</v>
      </c>
      <c r="E5537" s="164" t="s">
        <v>8464</v>
      </c>
      <c r="F5537" s="324" t="s">
        <v>8465</v>
      </c>
      <c r="G5537" s="505" t="s">
        <v>8466</v>
      </c>
      <c r="H5537" s="505"/>
      <c r="I5537" s="74">
        <v>0</v>
      </c>
      <c r="J5537" s="46" t="s">
        <v>1508</v>
      </c>
      <c r="K5537" s="75" t="s">
        <v>1509</v>
      </c>
      <c r="L5537" s="76">
        <f t="shared" si="317"/>
        <v>0</v>
      </c>
      <c r="M5537" s="76"/>
      <c r="N5537" s="76"/>
      <c r="O5537" s="76"/>
      <c r="P5537" s="76"/>
      <c r="Q5537" s="76"/>
      <c r="R5537" s="76"/>
      <c r="S5537" s="76"/>
      <c r="T5537" s="76"/>
      <c r="U5537" s="76"/>
      <c r="V5537" s="76"/>
      <c r="W5537" s="76"/>
      <c r="X5537" s="76"/>
    </row>
    <row r="5538" spans="1:24">
      <c r="A5538" s="135"/>
      <c r="B5538" s="54"/>
      <c r="C5538" s="63"/>
      <c r="D5538" s="63"/>
      <c r="E5538" s="174"/>
      <c r="F5538" s="158"/>
      <c r="G5538" s="63"/>
      <c r="H5538" s="63"/>
      <c r="I5538" s="79"/>
      <c r="J5538" s="54"/>
      <c r="K5538" s="75" t="s">
        <v>1501</v>
      </c>
      <c r="L5538" s="76">
        <f t="shared" si="317"/>
        <v>0</v>
      </c>
      <c r="M5538" s="76"/>
      <c r="N5538" s="76"/>
      <c r="O5538" s="76"/>
      <c r="P5538" s="76"/>
      <c r="Q5538" s="76"/>
      <c r="R5538" s="76"/>
      <c r="S5538" s="76"/>
      <c r="T5538" s="76"/>
      <c r="U5538" s="76"/>
      <c r="V5538" s="76"/>
      <c r="W5538" s="76"/>
      <c r="X5538" s="76"/>
    </row>
    <row r="5539" spans="1:24">
      <c r="A5539" s="135"/>
      <c r="B5539" s="54"/>
      <c r="C5539" s="68"/>
      <c r="D5539" s="68"/>
      <c r="E5539" s="175"/>
      <c r="F5539" s="159"/>
      <c r="G5539" s="68"/>
      <c r="H5539" s="68"/>
      <c r="I5539" s="83"/>
      <c r="J5539" s="80"/>
      <c r="K5539" s="84" t="s">
        <v>1502</v>
      </c>
      <c r="L5539" s="76">
        <f t="shared" si="317"/>
        <v>2</v>
      </c>
      <c r="M5539" s="76"/>
      <c r="N5539" s="76"/>
      <c r="O5539" s="76">
        <v>1</v>
      </c>
      <c r="P5539" s="76"/>
      <c r="Q5539" s="76"/>
      <c r="R5539" s="76"/>
      <c r="S5539" s="76">
        <v>1</v>
      </c>
      <c r="T5539" s="76"/>
      <c r="U5539" s="76"/>
      <c r="V5539" s="76"/>
      <c r="W5539" s="76"/>
      <c r="X5539" s="76"/>
    </row>
    <row r="5540" spans="1:24">
      <c r="A5540" s="135"/>
      <c r="B5540" s="54"/>
      <c r="C5540" s="505" t="s">
        <v>33</v>
      </c>
      <c r="D5540" s="518" t="s">
        <v>8467</v>
      </c>
      <c r="E5540" s="164" t="s">
        <v>8468</v>
      </c>
      <c r="F5540" s="505" t="s">
        <v>8469</v>
      </c>
      <c r="G5540" s="505" t="s">
        <v>8470</v>
      </c>
      <c r="H5540" s="505" t="s">
        <v>8471</v>
      </c>
      <c r="I5540" s="74">
        <v>2648</v>
      </c>
      <c r="J5540" s="46" t="s">
        <v>1508</v>
      </c>
      <c r="K5540" s="75" t="s">
        <v>1509</v>
      </c>
      <c r="L5540" s="76">
        <f t="shared" si="317"/>
        <v>0</v>
      </c>
      <c r="M5540" s="76"/>
      <c r="N5540" s="76"/>
      <c r="O5540" s="76"/>
      <c r="P5540" s="76"/>
      <c r="Q5540" s="76"/>
      <c r="R5540" s="76"/>
      <c r="S5540" s="76"/>
      <c r="T5540" s="76"/>
      <c r="U5540" s="76"/>
      <c r="V5540" s="76"/>
      <c r="W5540" s="76"/>
      <c r="X5540" s="76"/>
    </row>
    <row r="5541" spans="1:24">
      <c r="A5541" s="135"/>
      <c r="B5541" s="54"/>
      <c r="C5541" s="63"/>
      <c r="D5541" s="519"/>
      <c r="E5541" s="174"/>
      <c r="F5541" s="63"/>
      <c r="G5541" s="63"/>
      <c r="H5541" s="63"/>
      <c r="I5541" s="79"/>
      <c r="J5541" s="54"/>
      <c r="K5541" s="75" t="s">
        <v>1501</v>
      </c>
      <c r="L5541" s="76">
        <f t="shared" si="317"/>
        <v>0</v>
      </c>
      <c r="M5541" s="76"/>
      <c r="N5541" s="76"/>
      <c r="O5541" s="76"/>
      <c r="P5541" s="76"/>
      <c r="Q5541" s="76"/>
      <c r="R5541" s="76"/>
      <c r="S5541" s="76"/>
      <c r="T5541" s="76"/>
      <c r="U5541" s="76"/>
      <c r="V5541" s="76"/>
      <c r="W5541" s="76"/>
      <c r="X5541" s="76"/>
    </row>
    <row r="5542" spans="1:24">
      <c r="A5542" s="135"/>
      <c r="B5542" s="54"/>
      <c r="C5542" s="68"/>
      <c r="D5542" s="520"/>
      <c r="E5542" s="175"/>
      <c r="F5542" s="68"/>
      <c r="G5542" s="68"/>
      <c r="H5542" s="68"/>
      <c r="I5542" s="83"/>
      <c r="J5542" s="80"/>
      <c r="K5542" s="84" t="s">
        <v>1502</v>
      </c>
      <c r="L5542" s="76">
        <f t="shared" si="317"/>
        <v>2</v>
      </c>
      <c r="M5542" s="76"/>
      <c r="N5542" s="76"/>
      <c r="O5542" s="76"/>
      <c r="P5542" s="76"/>
      <c r="Q5542" s="76"/>
      <c r="R5542" s="76"/>
      <c r="S5542" s="76"/>
      <c r="T5542" s="76">
        <v>2</v>
      </c>
      <c r="U5542" s="76"/>
      <c r="V5542" s="76"/>
      <c r="W5542" s="76"/>
      <c r="X5542" s="76"/>
    </row>
    <row r="5543" spans="1:24">
      <c r="A5543" s="135"/>
      <c r="B5543" s="54"/>
      <c r="C5543" s="505" t="s">
        <v>33</v>
      </c>
      <c r="D5543" s="505" t="s">
        <v>8472</v>
      </c>
      <c r="E5543" s="164" t="s">
        <v>8473</v>
      </c>
      <c r="F5543" s="324" t="s">
        <v>8474</v>
      </c>
      <c r="G5543" s="505" t="s">
        <v>8475</v>
      </c>
      <c r="H5543" s="505" t="s">
        <v>8471</v>
      </c>
      <c r="I5543" s="74">
        <v>3534</v>
      </c>
      <c r="J5543" s="46" t="s">
        <v>1508</v>
      </c>
      <c r="K5543" s="75" t="s">
        <v>1509</v>
      </c>
      <c r="L5543" s="76">
        <f t="shared" si="317"/>
        <v>0</v>
      </c>
      <c r="M5543" s="76"/>
      <c r="N5543" s="76"/>
      <c r="O5543" s="76"/>
      <c r="P5543" s="76"/>
      <c r="Q5543" s="76"/>
      <c r="R5543" s="76"/>
      <c r="S5543" s="76"/>
      <c r="T5543" s="76"/>
      <c r="U5543" s="76"/>
      <c r="V5543" s="76"/>
      <c r="W5543" s="76"/>
      <c r="X5543" s="76"/>
    </row>
    <row r="5544" spans="1:24">
      <c r="A5544" s="135"/>
      <c r="B5544" s="54"/>
      <c r="C5544" s="63"/>
      <c r="D5544" s="63"/>
      <c r="E5544" s="174"/>
      <c r="F5544" s="158"/>
      <c r="G5544" s="63"/>
      <c r="H5544" s="63"/>
      <c r="I5544" s="79"/>
      <c r="J5544" s="54"/>
      <c r="K5544" s="75" t="s">
        <v>1501</v>
      </c>
      <c r="L5544" s="76">
        <f t="shared" si="317"/>
        <v>0</v>
      </c>
      <c r="M5544" s="76"/>
      <c r="N5544" s="76"/>
      <c r="O5544" s="76"/>
      <c r="P5544" s="76"/>
      <c r="Q5544" s="76"/>
      <c r="R5544" s="76"/>
      <c r="S5544" s="76"/>
      <c r="T5544" s="76"/>
      <c r="U5544" s="76"/>
      <c r="V5544" s="76"/>
      <c r="W5544" s="76"/>
      <c r="X5544" s="76"/>
    </row>
    <row r="5545" spans="1:24">
      <c r="A5545" s="135"/>
      <c r="B5545" s="54"/>
      <c r="C5545" s="68"/>
      <c r="D5545" s="68"/>
      <c r="E5545" s="175"/>
      <c r="F5545" s="159"/>
      <c r="G5545" s="68"/>
      <c r="H5545" s="68"/>
      <c r="I5545" s="83"/>
      <c r="J5545" s="80"/>
      <c r="K5545" s="84" t="s">
        <v>1502</v>
      </c>
      <c r="L5545" s="76">
        <f t="shared" si="317"/>
        <v>10</v>
      </c>
      <c r="M5545" s="76"/>
      <c r="N5545" s="76"/>
      <c r="O5545" s="76">
        <v>9</v>
      </c>
      <c r="P5545" s="76"/>
      <c r="Q5545" s="76"/>
      <c r="R5545" s="76"/>
      <c r="S5545" s="76"/>
      <c r="T5545" s="76">
        <v>1</v>
      </c>
      <c r="U5545" s="76"/>
      <c r="V5545" s="76"/>
      <c r="W5545" s="76"/>
      <c r="X5545" s="76"/>
    </row>
    <row r="5546" spans="1:24">
      <c r="A5546" s="135"/>
      <c r="B5546" s="54"/>
      <c r="C5546" s="505" t="s">
        <v>33</v>
      </c>
      <c r="D5546" s="505" t="s">
        <v>8204</v>
      </c>
      <c r="E5546" s="164" t="s">
        <v>8476</v>
      </c>
      <c r="F5546" s="324" t="s">
        <v>8206</v>
      </c>
      <c r="G5546" s="505" t="s">
        <v>8477</v>
      </c>
      <c r="H5546" s="505" t="s">
        <v>8478</v>
      </c>
      <c r="I5546" s="74">
        <v>44864</v>
      </c>
      <c r="J5546" s="46" t="s">
        <v>1508</v>
      </c>
      <c r="K5546" s="75" t="s">
        <v>1509</v>
      </c>
      <c r="L5546" s="76">
        <f t="shared" si="317"/>
        <v>0</v>
      </c>
      <c r="M5546" s="76"/>
      <c r="N5546" s="76"/>
      <c r="O5546" s="76"/>
      <c r="P5546" s="76"/>
      <c r="Q5546" s="76"/>
      <c r="R5546" s="76"/>
      <c r="S5546" s="76"/>
      <c r="T5546" s="76"/>
      <c r="U5546" s="76"/>
      <c r="V5546" s="76"/>
      <c r="W5546" s="76"/>
      <c r="X5546" s="76"/>
    </row>
    <row r="5547" spans="1:24">
      <c r="A5547" s="135"/>
      <c r="B5547" s="54"/>
      <c r="C5547" s="63"/>
      <c r="D5547" s="63"/>
      <c r="E5547" s="174"/>
      <c r="F5547" s="158"/>
      <c r="G5547" s="63"/>
      <c r="H5547" s="63"/>
      <c r="I5547" s="79"/>
      <c r="J5547" s="54"/>
      <c r="K5547" s="75" t="s">
        <v>1501</v>
      </c>
      <c r="L5547" s="76">
        <f t="shared" si="317"/>
        <v>0</v>
      </c>
      <c r="M5547" s="76"/>
      <c r="N5547" s="76"/>
      <c r="O5547" s="76"/>
      <c r="P5547" s="76"/>
      <c r="Q5547" s="76"/>
      <c r="R5547" s="76"/>
      <c r="S5547" s="76"/>
      <c r="T5547" s="76"/>
      <c r="U5547" s="76"/>
      <c r="V5547" s="76"/>
      <c r="W5547" s="76"/>
      <c r="X5547" s="76"/>
    </row>
    <row r="5548" spans="1:24">
      <c r="A5548" s="135"/>
      <c r="B5548" s="54"/>
      <c r="C5548" s="68"/>
      <c r="D5548" s="68"/>
      <c r="E5548" s="175"/>
      <c r="F5548" s="159"/>
      <c r="G5548" s="68"/>
      <c r="H5548" s="68"/>
      <c r="I5548" s="83"/>
      <c r="J5548" s="80"/>
      <c r="K5548" s="84" t="s">
        <v>1502</v>
      </c>
      <c r="L5548" s="76">
        <f t="shared" si="317"/>
        <v>7</v>
      </c>
      <c r="M5548" s="76"/>
      <c r="N5548" s="76"/>
      <c r="O5548" s="76">
        <v>2</v>
      </c>
      <c r="P5548" s="76"/>
      <c r="Q5548" s="76"/>
      <c r="R5548" s="76"/>
      <c r="S5548" s="76">
        <v>1</v>
      </c>
      <c r="T5548" s="76">
        <v>4</v>
      </c>
      <c r="U5548" s="76"/>
      <c r="V5548" s="76"/>
      <c r="W5548" s="76"/>
      <c r="X5548" s="76"/>
    </row>
    <row r="5549" spans="1:24">
      <c r="A5549" s="135"/>
      <c r="B5549" s="54"/>
      <c r="C5549" s="505" t="s">
        <v>35</v>
      </c>
      <c r="D5549" s="505" t="s">
        <v>8479</v>
      </c>
      <c r="E5549" s="164" t="s">
        <v>8480</v>
      </c>
      <c r="F5549" s="324" t="s">
        <v>8481</v>
      </c>
      <c r="G5549" s="505" t="s">
        <v>8482</v>
      </c>
      <c r="H5549" s="505"/>
      <c r="I5549" s="74">
        <v>503</v>
      </c>
      <c r="J5549" s="46" t="s">
        <v>1508</v>
      </c>
      <c r="K5549" s="75" t="s">
        <v>1509</v>
      </c>
      <c r="L5549" s="76">
        <f t="shared" si="317"/>
        <v>2</v>
      </c>
      <c r="M5549" s="76">
        <v>1</v>
      </c>
      <c r="N5549" s="76">
        <v>1</v>
      </c>
      <c r="O5549" s="76"/>
      <c r="P5549" s="76"/>
      <c r="Q5549" s="76"/>
      <c r="R5549" s="76"/>
      <c r="S5549" s="76"/>
      <c r="T5549" s="76"/>
      <c r="U5549" s="76"/>
      <c r="V5549" s="76"/>
      <c r="W5549" s="76"/>
      <c r="X5549" s="76"/>
    </row>
    <row r="5550" spans="1:24">
      <c r="A5550" s="135"/>
      <c r="B5550" s="54"/>
      <c r="C5550" s="63"/>
      <c r="D5550" s="63"/>
      <c r="E5550" s="174"/>
      <c r="F5550" s="158"/>
      <c r="G5550" s="63"/>
      <c r="H5550" s="63"/>
      <c r="I5550" s="79"/>
      <c r="J5550" s="54"/>
      <c r="K5550" s="75" t="s">
        <v>1501</v>
      </c>
      <c r="L5550" s="76">
        <f t="shared" si="317"/>
        <v>0</v>
      </c>
      <c r="M5550" s="76"/>
      <c r="N5550" s="76"/>
      <c r="O5550" s="76"/>
      <c r="P5550" s="76"/>
      <c r="Q5550" s="76"/>
      <c r="R5550" s="76"/>
      <c r="S5550" s="76"/>
      <c r="T5550" s="76"/>
      <c r="U5550" s="76"/>
      <c r="V5550" s="76"/>
      <c r="W5550" s="76"/>
      <c r="X5550" s="76"/>
    </row>
    <row r="5551" spans="1:24">
      <c r="A5551" s="135"/>
      <c r="B5551" s="54"/>
      <c r="C5551" s="68"/>
      <c r="D5551" s="68"/>
      <c r="E5551" s="175"/>
      <c r="F5551" s="159"/>
      <c r="G5551" s="68"/>
      <c r="H5551" s="68"/>
      <c r="I5551" s="83"/>
      <c r="J5551" s="80"/>
      <c r="K5551" s="84" t="s">
        <v>1502</v>
      </c>
      <c r="L5551" s="76">
        <f t="shared" si="317"/>
        <v>0</v>
      </c>
      <c r="M5551" s="76"/>
      <c r="N5551" s="76"/>
      <c r="O5551" s="76"/>
      <c r="P5551" s="76"/>
      <c r="Q5551" s="76"/>
      <c r="R5551" s="76"/>
      <c r="S5551" s="76"/>
      <c r="T5551" s="76"/>
      <c r="U5551" s="76"/>
      <c r="V5551" s="76"/>
      <c r="W5551" s="76"/>
      <c r="X5551" s="76"/>
    </row>
    <row r="5552" spans="1:24">
      <c r="A5552" s="135"/>
      <c r="B5552" s="54"/>
      <c r="C5552" s="505" t="s">
        <v>35</v>
      </c>
      <c r="D5552" s="505" t="s">
        <v>7247</v>
      </c>
      <c r="E5552" s="164" t="s">
        <v>8483</v>
      </c>
      <c r="F5552" s="324" t="s">
        <v>7249</v>
      </c>
      <c r="G5552" s="505" t="s">
        <v>8055</v>
      </c>
      <c r="H5552" s="505" t="s">
        <v>8056</v>
      </c>
      <c r="I5552" s="74">
        <v>0</v>
      </c>
      <c r="J5552" s="46" t="s">
        <v>1508</v>
      </c>
      <c r="K5552" s="75" t="s">
        <v>1509</v>
      </c>
      <c r="L5552" s="76">
        <f t="shared" si="317"/>
        <v>2</v>
      </c>
      <c r="M5552" s="76"/>
      <c r="N5552" s="76">
        <v>1</v>
      </c>
      <c r="O5552" s="76"/>
      <c r="P5552" s="76"/>
      <c r="Q5552" s="76"/>
      <c r="R5552" s="76"/>
      <c r="S5552" s="76"/>
      <c r="T5552" s="76">
        <v>1</v>
      </c>
      <c r="U5552" s="76"/>
      <c r="V5552" s="76"/>
      <c r="W5552" s="76"/>
      <c r="X5552" s="76"/>
    </row>
    <row r="5553" spans="1:24">
      <c r="A5553" s="135"/>
      <c r="B5553" s="54"/>
      <c r="C5553" s="63"/>
      <c r="D5553" s="63"/>
      <c r="E5553" s="174"/>
      <c r="F5553" s="158"/>
      <c r="G5553" s="63"/>
      <c r="H5553" s="63"/>
      <c r="I5553" s="79"/>
      <c r="J5553" s="54"/>
      <c r="K5553" s="75" t="s">
        <v>1501</v>
      </c>
      <c r="L5553" s="76">
        <f t="shared" si="317"/>
        <v>0</v>
      </c>
      <c r="M5553" s="76"/>
      <c r="N5553" s="76"/>
      <c r="O5553" s="76"/>
      <c r="P5553" s="76"/>
      <c r="Q5553" s="76"/>
      <c r="R5553" s="76"/>
      <c r="S5553" s="76"/>
      <c r="T5553" s="76"/>
      <c r="U5553" s="76"/>
      <c r="V5553" s="76"/>
      <c r="W5553" s="76"/>
      <c r="X5553" s="76"/>
    </row>
    <row r="5554" spans="1:24">
      <c r="A5554" s="135"/>
      <c r="B5554" s="54"/>
      <c r="C5554" s="68"/>
      <c r="D5554" s="68"/>
      <c r="E5554" s="175"/>
      <c r="F5554" s="159"/>
      <c r="G5554" s="68"/>
      <c r="H5554" s="68"/>
      <c r="I5554" s="83"/>
      <c r="J5554" s="80"/>
      <c r="K5554" s="84" t="s">
        <v>1502</v>
      </c>
      <c r="L5554" s="76">
        <f t="shared" si="317"/>
        <v>0</v>
      </c>
      <c r="M5554" s="76"/>
      <c r="N5554" s="76"/>
      <c r="O5554" s="76"/>
      <c r="P5554" s="76"/>
      <c r="Q5554" s="76"/>
      <c r="R5554" s="76"/>
      <c r="S5554" s="76"/>
      <c r="T5554" s="76"/>
      <c r="U5554" s="76"/>
      <c r="V5554" s="76"/>
      <c r="W5554" s="76"/>
      <c r="X5554" s="76"/>
    </row>
    <row r="5555" spans="1:24">
      <c r="A5555" s="135"/>
      <c r="B5555" s="54"/>
      <c r="C5555" s="505" t="s">
        <v>35</v>
      </c>
      <c r="D5555" s="505" t="s">
        <v>8484</v>
      </c>
      <c r="E5555" s="164" t="s">
        <v>8485</v>
      </c>
      <c r="F5555" s="324" t="s">
        <v>8486</v>
      </c>
      <c r="G5555" s="505" t="s">
        <v>8487</v>
      </c>
      <c r="H5555" s="505" t="s">
        <v>8488</v>
      </c>
      <c r="I5555" s="74">
        <v>134</v>
      </c>
      <c r="J5555" s="46" t="s">
        <v>1508</v>
      </c>
      <c r="K5555" s="75" t="s">
        <v>1509</v>
      </c>
      <c r="L5555" s="76">
        <f t="shared" si="317"/>
        <v>4</v>
      </c>
      <c r="M5555" s="76">
        <v>3</v>
      </c>
      <c r="N5555" s="76">
        <v>1</v>
      </c>
      <c r="O5555" s="76"/>
      <c r="P5555" s="76"/>
      <c r="Q5555" s="76"/>
      <c r="R5555" s="76"/>
      <c r="S5555" s="76"/>
      <c r="T5555" s="76"/>
      <c r="U5555" s="76"/>
      <c r="V5555" s="76"/>
      <c r="W5555" s="76"/>
      <c r="X5555" s="76"/>
    </row>
    <row r="5556" spans="1:24">
      <c r="A5556" s="135"/>
      <c r="B5556" s="54"/>
      <c r="C5556" s="63"/>
      <c r="D5556" s="63"/>
      <c r="E5556" s="174"/>
      <c r="F5556" s="158"/>
      <c r="G5556" s="63"/>
      <c r="H5556" s="63"/>
      <c r="I5556" s="79"/>
      <c r="J5556" s="54"/>
      <c r="K5556" s="75" t="s">
        <v>1501</v>
      </c>
      <c r="L5556" s="76">
        <f t="shared" si="317"/>
        <v>0</v>
      </c>
      <c r="M5556" s="76"/>
      <c r="N5556" s="76"/>
      <c r="O5556" s="76"/>
      <c r="P5556" s="76"/>
      <c r="Q5556" s="76"/>
      <c r="R5556" s="76"/>
      <c r="S5556" s="76"/>
      <c r="T5556" s="76"/>
      <c r="U5556" s="76"/>
      <c r="V5556" s="76"/>
      <c r="W5556" s="76"/>
      <c r="X5556" s="76"/>
    </row>
    <row r="5557" spans="1:24">
      <c r="A5557" s="135"/>
      <c r="B5557" s="54"/>
      <c r="C5557" s="68"/>
      <c r="D5557" s="68"/>
      <c r="E5557" s="175"/>
      <c r="F5557" s="159"/>
      <c r="G5557" s="68"/>
      <c r="H5557" s="68"/>
      <c r="I5557" s="83"/>
      <c r="J5557" s="80"/>
      <c r="K5557" s="84" t="s">
        <v>1502</v>
      </c>
      <c r="L5557" s="76">
        <f t="shared" si="317"/>
        <v>0</v>
      </c>
      <c r="M5557" s="76"/>
      <c r="N5557" s="76"/>
      <c r="O5557" s="76"/>
      <c r="P5557" s="76"/>
      <c r="Q5557" s="76"/>
      <c r="R5557" s="76"/>
      <c r="S5557" s="76"/>
      <c r="T5557" s="76"/>
      <c r="U5557" s="76"/>
      <c r="V5557" s="76"/>
      <c r="W5557" s="76"/>
      <c r="X5557" s="76"/>
    </row>
    <row r="5558" spans="1:24">
      <c r="A5558" s="135"/>
      <c r="B5558" s="54"/>
      <c r="C5558" s="505" t="s">
        <v>33</v>
      </c>
      <c r="D5558" s="505" t="s">
        <v>8489</v>
      </c>
      <c r="E5558" s="164" t="s">
        <v>8490</v>
      </c>
      <c r="F5558" s="324" t="s">
        <v>8491</v>
      </c>
      <c r="G5558" s="505" t="s">
        <v>8492</v>
      </c>
      <c r="H5558" s="505" t="s">
        <v>8493</v>
      </c>
      <c r="I5558" s="74">
        <v>36364</v>
      </c>
      <c r="J5558" s="46" t="s">
        <v>1508</v>
      </c>
      <c r="K5558" s="75" t="s">
        <v>1509</v>
      </c>
      <c r="L5558" s="76">
        <f t="shared" si="317"/>
        <v>0</v>
      </c>
      <c r="M5558" s="76"/>
      <c r="N5558" s="76"/>
      <c r="O5558" s="76"/>
      <c r="P5558" s="76"/>
      <c r="Q5558" s="76"/>
      <c r="R5558" s="76"/>
      <c r="S5558" s="76"/>
      <c r="T5558" s="76"/>
      <c r="U5558" s="76"/>
      <c r="V5558" s="76"/>
      <c r="W5558" s="76"/>
      <c r="X5558" s="76"/>
    </row>
    <row r="5559" spans="1:24">
      <c r="A5559" s="135"/>
      <c r="B5559" s="54"/>
      <c r="C5559" s="63"/>
      <c r="D5559" s="63"/>
      <c r="E5559" s="174"/>
      <c r="F5559" s="158"/>
      <c r="G5559" s="63"/>
      <c r="H5559" s="63"/>
      <c r="I5559" s="79"/>
      <c r="J5559" s="54"/>
      <c r="K5559" s="75" t="s">
        <v>1501</v>
      </c>
      <c r="L5559" s="76">
        <f t="shared" si="317"/>
        <v>0</v>
      </c>
      <c r="M5559" s="76"/>
      <c r="N5559" s="76"/>
      <c r="O5559" s="76"/>
      <c r="P5559" s="76"/>
      <c r="Q5559" s="76"/>
      <c r="R5559" s="76"/>
      <c r="S5559" s="76"/>
      <c r="T5559" s="76"/>
      <c r="U5559" s="76"/>
      <c r="V5559" s="76"/>
      <c r="W5559" s="76"/>
      <c r="X5559" s="76"/>
    </row>
    <row r="5560" spans="1:24">
      <c r="A5560" s="135"/>
      <c r="B5560" s="54"/>
      <c r="C5560" s="68"/>
      <c r="D5560" s="68"/>
      <c r="E5560" s="175"/>
      <c r="F5560" s="159"/>
      <c r="G5560" s="68"/>
      <c r="H5560" s="68"/>
      <c r="I5560" s="83"/>
      <c r="J5560" s="80"/>
      <c r="K5560" s="84" t="s">
        <v>1502</v>
      </c>
      <c r="L5560" s="76">
        <f t="shared" si="317"/>
        <v>2</v>
      </c>
      <c r="M5560" s="76"/>
      <c r="N5560" s="76"/>
      <c r="O5560" s="76">
        <v>1</v>
      </c>
      <c r="P5560" s="76"/>
      <c r="Q5560" s="76"/>
      <c r="R5560" s="76"/>
      <c r="S5560" s="76"/>
      <c r="T5560" s="76">
        <v>1</v>
      </c>
      <c r="U5560" s="76"/>
      <c r="V5560" s="76"/>
      <c r="W5560" s="76"/>
      <c r="X5560" s="76"/>
    </row>
    <row r="5561" spans="1:24">
      <c r="A5561" s="135"/>
      <c r="B5561" s="54"/>
      <c r="C5561" s="505" t="s">
        <v>33</v>
      </c>
      <c r="D5561" s="505" t="s">
        <v>8494</v>
      </c>
      <c r="E5561" s="164" t="s">
        <v>8495</v>
      </c>
      <c r="F5561" s="324" t="s">
        <v>8496</v>
      </c>
      <c r="G5561" s="505" t="s">
        <v>8497</v>
      </c>
      <c r="H5561" s="505" t="s">
        <v>8498</v>
      </c>
      <c r="I5561" s="74">
        <v>323</v>
      </c>
      <c r="J5561" s="46" t="s">
        <v>1508</v>
      </c>
      <c r="K5561" s="75" t="s">
        <v>1509</v>
      </c>
      <c r="L5561" s="76">
        <f t="shared" ref="L5561:L5624" si="318">SUM(M5561:X5561)</f>
        <v>0</v>
      </c>
      <c r="M5561" s="76"/>
      <c r="N5561" s="76"/>
      <c r="O5561" s="76"/>
      <c r="P5561" s="76"/>
      <c r="Q5561" s="76"/>
      <c r="R5561" s="76"/>
      <c r="S5561" s="76"/>
      <c r="T5561" s="76"/>
      <c r="U5561" s="76"/>
      <c r="V5561" s="76"/>
      <c r="W5561" s="76"/>
      <c r="X5561" s="76"/>
    </row>
    <row r="5562" spans="1:24">
      <c r="A5562" s="135"/>
      <c r="B5562" s="54"/>
      <c r="C5562" s="63"/>
      <c r="D5562" s="63"/>
      <c r="E5562" s="174"/>
      <c r="F5562" s="158"/>
      <c r="G5562" s="63"/>
      <c r="H5562" s="63"/>
      <c r="I5562" s="79"/>
      <c r="J5562" s="54"/>
      <c r="K5562" s="75" t="s">
        <v>1501</v>
      </c>
      <c r="L5562" s="76">
        <f t="shared" si="318"/>
        <v>0</v>
      </c>
      <c r="M5562" s="76"/>
      <c r="N5562" s="76"/>
      <c r="O5562" s="76"/>
      <c r="P5562" s="76"/>
      <c r="Q5562" s="76"/>
      <c r="R5562" s="76"/>
      <c r="S5562" s="76"/>
      <c r="T5562" s="76"/>
      <c r="U5562" s="76"/>
      <c r="V5562" s="76"/>
      <c r="W5562" s="76"/>
      <c r="X5562" s="76"/>
    </row>
    <row r="5563" spans="1:24">
      <c r="A5563" s="135"/>
      <c r="B5563" s="54"/>
      <c r="C5563" s="68"/>
      <c r="D5563" s="68"/>
      <c r="E5563" s="175"/>
      <c r="F5563" s="159"/>
      <c r="G5563" s="68"/>
      <c r="H5563" s="68"/>
      <c r="I5563" s="83"/>
      <c r="J5563" s="80"/>
      <c r="K5563" s="84" t="s">
        <v>1502</v>
      </c>
      <c r="L5563" s="76">
        <f t="shared" si="318"/>
        <v>2</v>
      </c>
      <c r="M5563" s="76"/>
      <c r="N5563" s="76"/>
      <c r="O5563" s="76">
        <v>2</v>
      </c>
      <c r="P5563" s="76"/>
      <c r="Q5563" s="76"/>
      <c r="R5563" s="76"/>
      <c r="S5563" s="76"/>
      <c r="T5563" s="76"/>
      <c r="U5563" s="76"/>
      <c r="V5563" s="76"/>
      <c r="W5563" s="76"/>
      <c r="X5563" s="76"/>
    </row>
    <row r="5564" spans="1:24">
      <c r="A5564" s="135"/>
      <c r="B5564" s="54"/>
      <c r="C5564" s="505" t="s">
        <v>33</v>
      </c>
      <c r="D5564" s="505" t="s">
        <v>8499</v>
      </c>
      <c r="E5564" s="164" t="s">
        <v>8500</v>
      </c>
      <c r="F5564" s="324" t="s">
        <v>8501</v>
      </c>
      <c r="G5564" s="505" t="s">
        <v>8502</v>
      </c>
      <c r="H5564" s="505" t="s">
        <v>8503</v>
      </c>
      <c r="I5564" s="74">
        <v>4</v>
      </c>
      <c r="J5564" s="46" t="s">
        <v>1508</v>
      </c>
      <c r="K5564" s="75" t="s">
        <v>1509</v>
      </c>
      <c r="L5564" s="76">
        <f t="shared" si="318"/>
        <v>0</v>
      </c>
      <c r="M5564" s="76"/>
      <c r="N5564" s="76"/>
      <c r="O5564" s="76"/>
      <c r="P5564" s="76"/>
      <c r="Q5564" s="76"/>
      <c r="R5564" s="76"/>
      <c r="S5564" s="76"/>
      <c r="T5564" s="76"/>
      <c r="U5564" s="76"/>
      <c r="V5564" s="76"/>
      <c r="W5564" s="76"/>
      <c r="X5564" s="76"/>
    </row>
    <row r="5565" spans="1:24">
      <c r="A5565" s="135"/>
      <c r="B5565" s="54"/>
      <c r="C5565" s="63"/>
      <c r="D5565" s="63"/>
      <c r="E5565" s="174"/>
      <c r="F5565" s="158"/>
      <c r="G5565" s="63"/>
      <c r="H5565" s="63"/>
      <c r="I5565" s="79"/>
      <c r="J5565" s="54"/>
      <c r="K5565" s="75" t="s">
        <v>1501</v>
      </c>
      <c r="L5565" s="76">
        <f t="shared" si="318"/>
        <v>0</v>
      </c>
      <c r="M5565" s="76"/>
      <c r="N5565" s="76"/>
      <c r="O5565" s="76"/>
      <c r="P5565" s="76"/>
      <c r="Q5565" s="76"/>
      <c r="R5565" s="76"/>
      <c r="S5565" s="76"/>
      <c r="T5565" s="76"/>
      <c r="U5565" s="76"/>
      <c r="V5565" s="76"/>
      <c r="W5565" s="76"/>
      <c r="X5565" s="76"/>
    </row>
    <row r="5566" spans="1:24">
      <c r="A5566" s="135"/>
      <c r="B5566" s="54"/>
      <c r="C5566" s="68"/>
      <c r="D5566" s="68"/>
      <c r="E5566" s="175"/>
      <c r="F5566" s="159"/>
      <c r="G5566" s="68"/>
      <c r="H5566" s="68"/>
      <c r="I5566" s="83"/>
      <c r="J5566" s="80"/>
      <c r="K5566" s="84" t="s">
        <v>1502</v>
      </c>
      <c r="L5566" s="76">
        <f t="shared" si="318"/>
        <v>2</v>
      </c>
      <c r="M5566" s="76"/>
      <c r="N5566" s="76"/>
      <c r="O5566" s="76">
        <v>2</v>
      </c>
      <c r="P5566" s="76"/>
      <c r="Q5566" s="76"/>
      <c r="R5566" s="76"/>
      <c r="S5566" s="76"/>
      <c r="T5566" s="76"/>
      <c r="U5566" s="76"/>
      <c r="V5566" s="76"/>
      <c r="W5566" s="76"/>
      <c r="X5566" s="76"/>
    </row>
    <row r="5567" spans="1:24">
      <c r="A5567" s="135"/>
      <c r="B5567" s="54"/>
      <c r="C5567" s="505" t="s">
        <v>33</v>
      </c>
      <c r="D5567" s="505" t="s">
        <v>8504</v>
      </c>
      <c r="E5567" s="164" t="s">
        <v>8505</v>
      </c>
      <c r="F5567" s="324" t="s">
        <v>8506</v>
      </c>
      <c r="G5567" s="505" t="s">
        <v>8507</v>
      </c>
      <c r="H5567" s="505" t="s">
        <v>8508</v>
      </c>
      <c r="I5567" s="74">
        <v>42</v>
      </c>
      <c r="J5567" s="46" t="s">
        <v>1508</v>
      </c>
      <c r="K5567" s="75" t="s">
        <v>1509</v>
      </c>
      <c r="L5567" s="76">
        <f t="shared" si="318"/>
        <v>0</v>
      </c>
      <c r="M5567" s="76"/>
      <c r="N5567" s="76"/>
      <c r="O5567" s="76"/>
      <c r="P5567" s="76"/>
      <c r="Q5567" s="76"/>
      <c r="R5567" s="76"/>
      <c r="S5567" s="76"/>
      <c r="T5567" s="76"/>
      <c r="U5567" s="76"/>
      <c r="V5567" s="76"/>
      <c r="W5567" s="76"/>
      <c r="X5567" s="76"/>
    </row>
    <row r="5568" spans="1:24">
      <c r="A5568" s="135"/>
      <c r="B5568" s="54"/>
      <c r="C5568" s="63"/>
      <c r="D5568" s="63"/>
      <c r="E5568" s="174"/>
      <c r="F5568" s="158"/>
      <c r="G5568" s="63"/>
      <c r="H5568" s="63"/>
      <c r="I5568" s="79"/>
      <c r="J5568" s="54"/>
      <c r="K5568" s="75" t="s">
        <v>1501</v>
      </c>
      <c r="L5568" s="76">
        <f t="shared" si="318"/>
        <v>0</v>
      </c>
      <c r="M5568" s="76"/>
      <c r="N5568" s="76"/>
      <c r="O5568" s="76"/>
      <c r="P5568" s="76"/>
      <c r="Q5568" s="76"/>
      <c r="R5568" s="76"/>
      <c r="S5568" s="76"/>
      <c r="T5568" s="76"/>
      <c r="U5568" s="76"/>
      <c r="V5568" s="76"/>
      <c r="W5568" s="76"/>
      <c r="X5568" s="76"/>
    </row>
    <row r="5569" spans="1:24">
      <c r="A5569" s="135"/>
      <c r="B5569" s="54"/>
      <c r="C5569" s="68"/>
      <c r="D5569" s="68"/>
      <c r="E5569" s="175"/>
      <c r="F5569" s="159"/>
      <c r="G5569" s="68"/>
      <c r="H5569" s="68"/>
      <c r="I5569" s="83"/>
      <c r="J5569" s="80"/>
      <c r="K5569" s="84" t="s">
        <v>1502</v>
      </c>
      <c r="L5569" s="76">
        <f t="shared" si="318"/>
        <v>2</v>
      </c>
      <c r="M5569" s="76"/>
      <c r="N5569" s="76"/>
      <c r="O5569" s="76">
        <v>2</v>
      </c>
      <c r="P5569" s="76"/>
      <c r="Q5569" s="76"/>
      <c r="R5569" s="76"/>
      <c r="S5569" s="76"/>
      <c r="T5569" s="76"/>
      <c r="U5569" s="76"/>
      <c r="V5569" s="76"/>
      <c r="W5569" s="76"/>
      <c r="X5569" s="76"/>
    </row>
    <row r="5570" spans="1:24">
      <c r="A5570" s="135"/>
      <c r="B5570" s="54"/>
      <c r="C5570" s="505" t="s">
        <v>35</v>
      </c>
      <c r="D5570" s="505" t="s">
        <v>8509</v>
      </c>
      <c r="E5570" s="164" t="s">
        <v>8510</v>
      </c>
      <c r="F5570" s="324" t="s">
        <v>8511</v>
      </c>
      <c r="G5570" s="505" t="s">
        <v>8512</v>
      </c>
      <c r="H5570" s="505" t="s">
        <v>8513</v>
      </c>
      <c r="I5570" s="74">
        <v>1486</v>
      </c>
      <c r="J5570" s="46" t="s">
        <v>1508</v>
      </c>
      <c r="K5570" s="75" t="s">
        <v>1509</v>
      </c>
      <c r="L5570" s="76">
        <f t="shared" si="318"/>
        <v>3</v>
      </c>
      <c r="M5570" s="76">
        <v>2</v>
      </c>
      <c r="N5570" s="76">
        <v>1</v>
      </c>
      <c r="O5570" s="76"/>
      <c r="P5570" s="76"/>
      <c r="Q5570" s="76"/>
      <c r="R5570" s="76"/>
      <c r="S5570" s="76"/>
      <c r="T5570" s="76"/>
      <c r="U5570" s="76"/>
      <c r="V5570" s="76"/>
      <c r="W5570" s="76"/>
      <c r="X5570" s="76"/>
    </row>
    <row r="5571" spans="1:24">
      <c r="A5571" s="135"/>
      <c r="B5571" s="54"/>
      <c r="C5571" s="63"/>
      <c r="D5571" s="63"/>
      <c r="E5571" s="174"/>
      <c r="F5571" s="158"/>
      <c r="G5571" s="63"/>
      <c r="H5571" s="63"/>
      <c r="I5571" s="79"/>
      <c r="J5571" s="54"/>
      <c r="K5571" s="75" t="s">
        <v>1501</v>
      </c>
      <c r="L5571" s="76">
        <f t="shared" si="318"/>
        <v>0</v>
      </c>
      <c r="M5571" s="76"/>
      <c r="N5571" s="76"/>
      <c r="O5571" s="76"/>
      <c r="P5571" s="76"/>
      <c r="Q5571" s="76"/>
      <c r="R5571" s="76"/>
      <c r="S5571" s="76"/>
      <c r="T5571" s="76"/>
      <c r="U5571" s="76"/>
      <c r="V5571" s="76"/>
      <c r="W5571" s="76"/>
      <c r="X5571" s="76"/>
    </row>
    <row r="5572" spans="1:24">
      <c r="A5572" s="135"/>
      <c r="B5572" s="54"/>
      <c r="C5572" s="68"/>
      <c r="D5572" s="68"/>
      <c r="E5572" s="175"/>
      <c r="F5572" s="159"/>
      <c r="G5572" s="68"/>
      <c r="H5572" s="68"/>
      <c r="I5572" s="83"/>
      <c r="J5572" s="80"/>
      <c r="K5572" s="84" t="s">
        <v>1502</v>
      </c>
      <c r="L5572" s="76">
        <f t="shared" si="318"/>
        <v>3</v>
      </c>
      <c r="M5572" s="76"/>
      <c r="N5572" s="76">
        <v>1</v>
      </c>
      <c r="O5572" s="76">
        <v>2</v>
      </c>
      <c r="P5572" s="76"/>
      <c r="Q5572" s="76"/>
      <c r="R5572" s="76"/>
      <c r="S5572" s="76"/>
      <c r="T5572" s="76"/>
      <c r="U5572" s="76"/>
      <c r="V5572" s="76"/>
      <c r="W5572" s="76"/>
      <c r="X5572" s="76"/>
    </row>
    <row r="5573" spans="1:24">
      <c r="A5573" s="135"/>
      <c r="B5573" s="54"/>
      <c r="C5573" s="505" t="s">
        <v>33</v>
      </c>
      <c r="D5573" s="505" t="s">
        <v>8514</v>
      </c>
      <c r="E5573" s="164" t="s">
        <v>8515</v>
      </c>
      <c r="F5573" s="324" t="s">
        <v>8516</v>
      </c>
      <c r="G5573" s="505" t="s">
        <v>8517</v>
      </c>
      <c r="H5573" s="505" t="s">
        <v>8518</v>
      </c>
      <c r="I5573" s="74">
        <v>2395</v>
      </c>
      <c r="J5573" s="46" t="s">
        <v>1508</v>
      </c>
      <c r="K5573" s="75" t="s">
        <v>1509</v>
      </c>
      <c r="L5573" s="76">
        <f t="shared" si="318"/>
        <v>0</v>
      </c>
      <c r="M5573" s="76"/>
      <c r="N5573" s="76"/>
      <c r="O5573" s="76"/>
      <c r="P5573" s="76"/>
      <c r="Q5573" s="76"/>
      <c r="R5573" s="76"/>
      <c r="S5573" s="76"/>
      <c r="T5573" s="76"/>
      <c r="U5573" s="76"/>
      <c r="V5573" s="76"/>
      <c r="W5573" s="76"/>
      <c r="X5573" s="76"/>
    </row>
    <row r="5574" spans="1:24">
      <c r="A5574" s="135"/>
      <c r="B5574" s="54"/>
      <c r="C5574" s="63"/>
      <c r="D5574" s="63"/>
      <c r="E5574" s="174"/>
      <c r="F5574" s="158"/>
      <c r="G5574" s="63"/>
      <c r="H5574" s="63"/>
      <c r="I5574" s="79"/>
      <c r="J5574" s="54"/>
      <c r="K5574" s="75" t="s">
        <v>1501</v>
      </c>
      <c r="L5574" s="76">
        <f t="shared" si="318"/>
        <v>0</v>
      </c>
      <c r="M5574" s="76"/>
      <c r="N5574" s="76"/>
      <c r="O5574" s="76"/>
      <c r="P5574" s="76"/>
      <c r="Q5574" s="76"/>
      <c r="R5574" s="76"/>
      <c r="S5574" s="76"/>
      <c r="T5574" s="76"/>
      <c r="U5574" s="76"/>
      <c r="V5574" s="76"/>
      <c r="W5574" s="76"/>
      <c r="X5574" s="76"/>
    </row>
    <row r="5575" spans="1:24">
      <c r="A5575" s="135"/>
      <c r="B5575" s="54"/>
      <c r="C5575" s="68"/>
      <c r="D5575" s="68"/>
      <c r="E5575" s="175"/>
      <c r="F5575" s="159"/>
      <c r="G5575" s="68"/>
      <c r="H5575" s="68"/>
      <c r="I5575" s="83"/>
      <c r="J5575" s="80"/>
      <c r="K5575" s="84" t="s">
        <v>1502</v>
      </c>
      <c r="L5575" s="76">
        <f t="shared" si="318"/>
        <v>0</v>
      </c>
      <c r="M5575" s="76"/>
      <c r="N5575" s="76"/>
      <c r="O5575" s="76"/>
      <c r="P5575" s="76"/>
      <c r="Q5575" s="76"/>
      <c r="R5575" s="76"/>
      <c r="S5575" s="76"/>
      <c r="T5575" s="76"/>
      <c r="U5575" s="76"/>
      <c r="V5575" s="76"/>
      <c r="W5575" s="76"/>
      <c r="X5575" s="76"/>
    </row>
    <row r="5576" spans="1:24">
      <c r="A5576" s="135"/>
      <c r="B5576" s="54"/>
      <c r="C5576" s="505" t="s">
        <v>35</v>
      </c>
      <c r="D5576" s="505" t="s">
        <v>8514</v>
      </c>
      <c r="E5576" s="164" t="s">
        <v>8519</v>
      </c>
      <c r="F5576" s="324" t="s">
        <v>8201</v>
      </c>
      <c r="G5576" s="505" t="s">
        <v>8517</v>
      </c>
      <c r="H5576" s="505" t="s">
        <v>8520</v>
      </c>
      <c r="I5576" s="74">
        <v>0</v>
      </c>
      <c r="J5576" s="46" t="s">
        <v>1508</v>
      </c>
      <c r="K5576" s="75" t="s">
        <v>1509</v>
      </c>
      <c r="L5576" s="76">
        <f t="shared" si="318"/>
        <v>2</v>
      </c>
      <c r="M5576" s="76"/>
      <c r="N5576" s="76">
        <v>1</v>
      </c>
      <c r="O5576" s="76"/>
      <c r="P5576" s="76"/>
      <c r="Q5576" s="76"/>
      <c r="R5576" s="76"/>
      <c r="S5576" s="76"/>
      <c r="T5576" s="76">
        <v>1</v>
      </c>
      <c r="U5576" s="76"/>
      <c r="V5576" s="76"/>
      <c r="W5576" s="76"/>
      <c r="X5576" s="76"/>
    </row>
    <row r="5577" spans="1:24">
      <c r="A5577" s="135"/>
      <c r="B5577" s="54"/>
      <c r="C5577" s="63"/>
      <c r="D5577" s="63"/>
      <c r="E5577" s="174"/>
      <c r="F5577" s="158"/>
      <c r="G5577" s="63"/>
      <c r="H5577" s="63"/>
      <c r="I5577" s="79"/>
      <c r="J5577" s="54"/>
      <c r="K5577" s="75" t="s">
        <v>1501</v>
      </c>
      <c r="L5577" s="76">
        <f t="shared" si="318"/>
        <v>0</v>
      </c>
      <c r="M5577" s="76"/>
      <c r="N5577" s="76"/>
      <c r="O5577" s="76"/>
      <c r="P5577" s="76"/>
      <c r="Q5577" s="76"/>
      <c r="R5577" s="76"/>
      <c r="S5577" s="76"/>
      <c r="T5577" s="76"/>
      <c r="U5577" s="76"/>
      <c r="V5577" s="76"/>
      <c r="W5577" s="76"/>
      <c r="X5577" s="76"/>
    </row>
    <row r="5578" spans="1:24">
      <c r="A5578" s="135"/>
      <c r="B5578" s="54"/>
      <c r="C5578" s="68"/>
      <c r="D5578" s="68"/>
      <c r="E5578" s="175"/>
      <c r="F5578" s="159"/>
      <c r="G5578" s="68"/>
      <c r="H5578" s="68"/>
      <c r="I5578" s="83"/>
      <c r="J5578" s="80"/>
      <c r="K5578" s="84" t="s">
        <v>1502</v>
      </c>
      <c r="L5578" s="76">
        <f t="shared" si="318"/>
        <v>0</v>
      </c>
      <c r="M5578" s="76"/>
      <c r="N5578" s="76"/>
      <c r="O5578" s="76"/>
      <c r="P5578" s="76"/>
      <c r="Q5578" s="76"/>
      <c r="R5578" s="76"/>
      <c r="S5578" s="76"/>
      <c r="T5578" s="76"/>
      <c r="U5578" s="76"/>
      <c r="V5578" s="76"/>
      <c r="W5578" s="76"/>
      <c r="X5578" s="76"/>
    </row>
    <row r="5579" spans="1:24">
      <c r="A5579" s="135"/>
      <c r="B5579" s="54"/>
      <c r="C5579" s="505" t="s">
        <v>35</v>
      </c>
      <c r="D5579" s="505" t="s">
        <v>8521</v>
      </c>
      <c r="E5579" s="164" t="s">
        <v>8522</v>
      </c>
      <c r="F5579" s="324" t="s">
        <v>8523</v>
      </c>
      <c r="G5579" s="505" t="s">
        <v>8524</v>
      </c>
      <c r="H5579" s="505" t="s">
        <v>8525</v>
      </c>
      <c r="I5579" s="74">
        <v>1857</v>
      </c>
      <c r="J5579" s="46" t="s">
        <v>1508</v>
      </c>
      <c r="K5579" s="75" t="s">
        <v>1509</v>
      </c>
      <c r="L5579" s="76">
        <f t="shared" si="318"/>
        <v>4</v>
      </c>
      <c r="M5579" s="76"/>
      <c r="N5579" s="76">
        <v>1</v>
      </c>
      <c r="O5579" s="76">
        <v>1</v>
      </c>
      <c r="P5579" s="76"/>
      <c r="Q5579" s="76"/>
      <c r="R5579" s="76"/>
      <c r="S5579" s="76">
        <v>1</v>
      </c>
      <c r="T5579" s="76">
        <v>1</v>
      </c>
      <c r="U5579" s="76"/>
      <c r="V5579" s="76"/>
      <c r="W5579" s="76"/>
      <c r="X5579" s="76"/>
    </row>
    <row r="5580" spans="1:24">
      <c r="A5580" s="135"/>
      <c r="B5580" s="54"/>
      <c r="C5580" s="63"/>
      <c r="D5580" s="63"/>
      <c r="E5580" s="174"/>
      <c r="F5580" s="158"/>
      <c r="G5580" s="63"/>
      <c r="H5580" s="63"/>
      <c r="I5580" s="79"/>
      <c r="J5580" s="54"/>
      <c r="K5580" s="75" t="s">
        <v>1501</v>
      </c>
      <c r="L5580" s="76">
        <f t="shared" si="318"/>
        <v>0</v>
      </c>
      <c r="M5580" s="76"/>
      <c r="N5580" s="76"/>
      <c r="O5580" s="76"/>
      <c r="P5580" s="76"/>
      <c r="Q5580" s="76"/>
      <c r="R5580" s="76"/>
      <c r="S5580" s="76"/>
      <c r="T5580" s="76"/>
      <c r="U5580" s="76"/>
      <c r="V5580" s="76"/>
      <c r="W5580" s="76"/>
      <c r="X5580" s="76"/>
    </row>
    <row r="5581" spans="1:24">
      <c r="A5581" s="135"/>
      <c r="B5581" s="54"/>
      <c r="C5581" s="68"/>
      <c r="D5581" s="68"/>
      <c r="E5581" s="175"/>
      <c r="F5581" s="159"/>
      <c r="G5581" s="68"/>
      <c r="H5581" s="68"/>
      <c r="I5581" s="83"/>
      <c r="J5581" s="80"/>
      <c r="K5581" s="84" t="s">
        <v>1502</v>
      </c>
      <c r="L5581" s="76">
        <f t="shared" si="318"/>
        <v>0</v>
      </c>
      <c r="M5581" s="76"/>
      <c r="N5581" s="76"/>
      <c r="O5581" s="76"/>
      <c r="P5581" s="76"/>
      <c r="Q5581" s="76"/>
      <c r="R5581" s="76"/>
      <c r="S5581" s="76"/>
      <c r="T5581" s="76"/>
      <c r="U5581" s="76"/>
      <c r="V5581" s="76"/>
      <c r="W5581" s="76"/>
      <c r="X5581" s="76"/>
    </row>
    <row r="5582" spans="1:24">
      <c r="A5582" s="135"/>
      <c r="B5582" s="54"/>
      <c r="C5582" s="505" t="s">
        <v>33</v>
      </c>
      <c r="D5582" s="505" t="s">
        <v>8526</v>
      </c>
      <c r="E5582" s="164" t="s">
        <v>8527</v>
      </c>
      <c r="F5582" s="324" t="s">
        <v>8528</v>
      </c>
      <c r="G5582" s="505" t="s">
        <v>8529</v>
      </c>
      <c r="H5582" s="505" t="s">
        <v>8530</v>
      </c>
      <c r="I5582" s="74">
        <v>305</v>
      </c>
      <c r="J5582" s="46" t="s">
        <v>1508</v>
      </c>
      <c r="K5582" s="75" t="s">
        <v>1509</v>
      </c>
      <c r="L5582" s="76">
        <f t="shared" si="318"/>
        <v>0</v>
      </c>
      <c r="M5582" s="76"/>
      <c r="N5582" s="76"/>
      <c r="O5582" s="76"/>
      <c r="P5582" s="76"/>
      <c r="Q5582" s="76"/>
      <c r="R5582" s="76"/>
      <c r="S5582" s="76"/>
      <c r="T5582" s="76"/>
      <c r="U5582" s="76"/>
      <c r="V5582" s="76"/>
      <c r="W5582" s="76"/>
      <c r="X5582" s="76"/>
    </row>
    <row r="5583" spans="1:24">
      <c r="A5583" s="135"/>
      <c r="B5583" s="54"/>
      <c r="C5583" s="63"/>
      <c r="D5583" s="63"/>
      <c r="E5583" s="174"/>
      <c r="F5583" s="158"/>
      <c r="G5583" s="63"/>
      <c r="H5583" s="63"/>
      <c r="I5583" s="79"/>
      <c r="J5583" s="54"/>
      <c r="K5583" s="75" t="s">
        <v>1501</v>
      </c>
      <c r="L5583" s="76">
        <f t="shared" si="318"/>
        <v>0</v>
      </c>
      <c r="M5583" s="76"/>
      <c r="N5583" s="76"/>
      <c r="O5583" s="76"/>
      <c r="P5583" s="76"/>
      <c r="Q5583" s="76"/>
      <c r="R5583" s="76"/>
      <c r="S5583" s="76"/>
      <c r="T5583" s="76"/>
      <c r="U5583" s="76"/>
      <c r="V5583" s="76"/>
      <c r="W5583" s="76"/>
      <c r="X5583" s="76"/>
    </row>
    <row r="5584" spans="1:24">
      <c r="A5584" s="135"/>
      <c r="B5584" s="54"/>
      <c r="C5584" s="68"/>
      <c r="D5584" s="68"/>
      <c r="E5584" s="175"/>
      <c r="F5584" s="159"/>
      <c r="G5584" s="68"/>
      <c r="H5584" s="68"/>
      <c r="I5584" s="83"/>
      <c r="J5584" s="80"/>
      <c r="K5584" s="84" t="s">
        <v>1502</v>
      </c>
      <c r="L5584" s="76">
        <f t="shared" si="318"/>
        <v>2</v>
      </c>
      <c r="M5584" s="76"/>
      <c r="N5584" s="76"/>
      <c r="O5584" s="76">
        <v>2</v>
      </c>
      <c r="P5584" s="76"/>
      <c r="Q5584" s="76"/>
      <c r="R5584" s="76"/>
      <c r="S5584" s="76"/>
      <c r="T5584" s="76"/>
      <c r="U5584" s="76"/>
      <c r="V5584" s="76"/>
      <c r="W5584" s="76"/>
      <c r="X5584" s="76"/>
    </row>
    <row r="5585" spans="1:24">
      <c r="A5585" s="135"/>
      <c r="B5585" s="54"/>
      <c r="C5585" s="505" t="s">
        <v>33</v>
      </c>
      <c r="D5585" s="505" t="s">
        <v>8531</v>
      </c>
      <c r="E5585" s="164" t="s">
        <v>8532</v>
      </c>
      <c r="F5585" s="324" t="s">
        <v>8533</v>
      </c>
      <c r="G5585" s="505" t="s">
        <v>8534</v>
      </c>
      <c r="H5585" s="505" t="s">
        <v>8535</v>
      </c>
      <c r="I5585" s="74">
        <v>0</v>
      </c>
      <c r="J5585" s="46" t="s">
        <v>1508</v>
      </c>
      <c r="K5585" s="75" t="s">
        <v>1509</v>
      </c>
      <c r="L5585" s="76">
        <f t="shared" si="318"/>
        <v>0</v>
      </c>
      <c r="M5585" s="76"/>
      <c r="N5585" s="76"/>
      <c r="O5585" s="76"/>
      <c r="P5585" s="76"/>
      <c r="Q5585" s="76"/>
      <c r="R5585" s="76"/>
      <c r="S5585" s="76"/>
      <c r="T5585" s="76"/>
      <c r="U5585" s="76"/>
      <c r="V5585" s="76"/>
      <c r="W5585" s="76"/>
      <c r="X5585" s="76"/>
    </row>
    <row r="5586" spans="1:24">
      <c r="A5586" s="135"/>
      <c r="B5586" s="54"/>
      <c r="C5586" s="63"/>
      <c r="D5586" s="63"/>
      <c r="E5586" s="174"/>
      <c r="F5586" s="158"/>
      <c r="G5586" s="63"/>
      <c r="H5586" s="63"/>
      <c r="I5586" s="79"/>
      <c r="J5586" s="54"/>
      <c r="K5586" s="75" t="s">
        <v>1501</v>
      </c>
      <c r="L5586" s="76">
        <f t="shared" si="318"/>
        <v>0</v>
      </c>
      <c r="M5586" s="76"/>
      <c r="N5586" s="76"/>
      <c r="O5586" s="76"/>
      <c r="P5586" s="76"/>
      <c r="Q5586" s="76"/>
      <c r="R5586" s="76"/>
      <c r="S5586" s="76"/>
      <c r="T5586" s="76"/>
      <c r="U5586" s="76"/>
      <c r="V5586" s="76"/>
      <c r="W5586" s="76"/>
      <c r="X5586" s="76"/>
    </row>
    <row r="5587" spans="1:24">
      <c r="A5587" s="135"/>
      <c r="B5587" s="54"/>
      <c r="C5587" s="68"/>
      <c r="D5587" s="68"/>
      <c r="E5587" s="175"/>
      <c r="F5587" s="159"/>
      <c r="G5587" s="68"/>
      <c r="H5587" s="68"/>
      <c r="I5587" s="83"/>
      <c r="J5587" s="80"/>
      <c r="K5587" s="84" t="s">
        <v>1502</v>
      </c>
      <c r="L5587" s="76">
        <f t="shared" si="318"/>
        <v>2</v>
      </c>
      <c r="M5587" s="76"/>
      <c r="N5587" s="76"/>
      <c r="O5587" s="76">
        <v>2</v>
      </c>
      <c r="P5587" s="76"/>
      <c r="Q5587" s="76"/>
      <c r="R5587" s="76"/>
      <c r="S5587" s="76"/>
      <c r="T5587" s="76"/>
      <c r="U5587" s="76"/>
      <c r="V5587" s="76"/>
      <c r="W5587" s="76"/>
      <c r="X5587" s="76"/>
    </row>
    <row r="5588" spans="1:24">
      <c r="A5588" s="135"/>
      <c r="B5588" s="54"/>
      <c r="C5588" s="505" t="s">
        <v>33</v>
      </c>
      <c r="D5588" s="505" t="s">
        <v>8536</v>
      </c>
      <c r="E5588" s="164" t="s">
        <v>8537</v>
      </c>
      <c r="F5588" s="324" t="s">
        <v>8538</v>
      </c>
      <c r="G5588" s="505" t="s">
        <v>8539</v>
      </c>
      <c r="H5588" s="505" t="s">
        <v>8540</v>
      </c>
      <c r="I5588" s="74">
        <v>0</v>
      </c>
      <c r="J5588" s="46" t="s">
        <v>1508</v>
      </c>
      <c r="K5588" s="75" t="s">
        <v>1509</v>
      </c>
      <c r="L5588" s="76">
        <f t="shared" si="318"/>
        <v>0</v>
      </c>
      <c r="M5588" s="76"/>
      <c r="N5588" s="76"/>
      <c r="O5588" s="76"/>
      <c r="P5588" s="76"/>
      <c r="Q5588" s="76"/>
      <c r="R5588" s="76"/>
      <c r="S5588" s="76"/>
      <c r="T5588" s="76"/>
      <c r="U5588" s="76"/>
      <c r="V5588" s="76"/>
      <c r="W5588" s="76"/>
      <c r="X5588" s="76"/>
    </row>
    <row r="5589" spans="1:24">
      <c r="A5589" s="135"/>
      <c r="B5589" s="54"/>
      <c r="C5589" s="63"/>
      <c r="D5589" s="63"/>
      <c r="E5589" s="174"/>
      <c r="F5589" s="158"/>
      <c r="G5589" s="63"/>
      <c r="H5589" s="63"/>
      <c r="I5589" s="79"/>
      <c r="J5589" s="54"/>
      <c r="K5589" s="75" t="s">
        <v>1501</v>
      </c>
      <c r="L5589" s="76">
        <f t="shared" si="318"/>
        <v>0</v>
      </c>
      <c r="M5589" s="76"/>
      <c r="N5589" s="76"/>
      <c r="O5589" s="76"/>
      <c r="P5589" s="76"/>
      <c r="Q5589" s="76"/>
      <c r="R5589" s="76"/>
      <c r="S5589" s="76"/>
      <c r="T5589" s="76"/>
      <c r="U5589" s="76"/>
      <c r="V5589" s="76"/>
      <c r="W5589" s="76"/>
      <c r="X5589" s="76"/>
    </row>
    <row r="5590" spans="1:24">
      <c r="A5590" s="135"/>
      <c r="B5590" s="54"/>
      <c r="C5590" s="68"/>
      <c r="D5590" s="68"/>
      <c r="E5590" s="175"/>
      <c r="F5590" s="159"/>
      <c r="G5590" s="68"/>
      <c r="H5590" s="68"/>
      <c r="I5590" s="83"/>
      <c r="J5590" s="80"/>
      <c r="K5590" s="84" t="s">
        <v>1502</v>
      </c>
      <c r="L5590" s="76">
        <f t="shared" si="318"/>
        <v>2</v>
      </c>
      <c r="M5590" s="76"/>
      <c r="N5590" s="76"/>
      <c r="O5590" s="76">
        <v>2</v>
      </c>
      <c r="P5590" s="76"/>
      <c r="Q5590" s="76"/>
      <c r="R5590" s="76"/>
      <c r="S5590" s="76"/>
      <c r="T5590" s="76"/>
      <c r="U5590" s="76"/>
      <c r="V5590" s="76"/>
      <c r="W5590" s="76"/>
      <c r="X5590" s="76"/>
    </row>
    <row r="5591" spans="1:24">
      <c r="A5591" s="135"/>
      <c r="B5591" s="54"/>
      <c r="C5591" s="505" t="s">
        <v>33</v>
      </c>
      <c r="D5591" s="505" t="s">
        <v>8541</v>
      </c>
      <c r="E5591" s="164" t="s">
        <v>8542</v>
      </c>
      <c r="F5591" s="324" t="s">
        <v>8543</v>
      </c>
      <c r="G5591" s="505" t="s">
        <v>8544</v>
      </c>
      <c r="H5591" s="505" t="s">
        <v>8545</v>
      </c>
      <c r="I5591" s="74">
        <v>0</v>
      </c>
      <c r="J5591" s="46" t="s">
        <v>1508</v>
      </c>
      <c r="K5591" s="75" t="s">
        <v>1509</v>
      </c>
      <c r="L5591" s="76">
        <f t="shared" si="318"/>
        <v>0</v>
      </c>
      <c r="M5591" s="76"/>
      <c r="N5591" s="76"/>
      <c r="O5591" s="76"/>
      <c r="P5591" s="76"/>
      <c r="Q5591" s="76"/>
      <c r="R5591" s="76"/>
      <c r="S5591" s="76"/>
      <c r="T5591" s="76"/>
      <c r="U5591" s="76"/>
      <c r="V5591" s="76"/>
      <c r="W5591" s="76"/>
      <c r="X5591" s="76"/>
    </row>
    <row r="5592" spans="1:24">
      <c r="A5592" s="135"/>
      <c r="B5592" s="54"/>
      <c r="C5592" s="63"/>
      <c r="D5592" s="63"/>
      <c r="E5592" s="174"/>
      <c r="F5592" s="158"/>
      <c r="G5592" s="63"/>
      <c r="H5592" s="63"/>
      <c r="I5592" s="79"/>
      <c r="J5592" s="54"/>
      <c r="K5592" s="75" t="s">
        <v>1501</v>
      </c>
      <c r="L5592" s="76">
        <f t="shared" si="318"/>
        <v>0</v>
      </c>
      <c r="M5592" s="76"/>
      <c r="N5592" s="76"/>
      <c r="O5592" s="76"/>
      <c r="P5592" s="76"/>
      <c r="Q5592" s="76"/>
      <c r="R5592" s="76"/>
      <c r="S5592" s="76"/>
      <c r="T5592" s="76"/>
      <c r="U5592" s="76"/>
      <c r="V5592" s="76"/>
      <c r="W5592" s="76"/>
      <c r="X5592" s="76"/>
    </row>
    <row r="5593" spans="1:24">
      <c r="A5593" s="135"/>
      <c r="B5593" s="54"/>
      <c r="C5593" s="68"/>
      <c r="D5593" s="68"/>
      <c r="E5593" s="175"/>
      <c r="F5593" s="159"/>
      <c r="G5593" s="68"/>
      <c r="H5593" s="68"/>
      <c r="I5593" s="83"/>
      <c r="J5593" s="80"/>
      <c r="K5593" s="84" t="s">
        <v>1502</v>
      </c>
      <c r="L5593" s="76">
        <f t="shared" si="318"/>
        <v>3</v>
      </c>
      <c r="M5593" s="76"/>
      <c r="N5593" s="76"/>
      <c r="O5593" s="76">
        <v>2</v>
      </c>
      <c r="P5593" s="76"/>
      <c r="Q5593" s="76"/>
      <c r="R5593" s="76"/>
      <c r="S5593" s="76">
        <v>1</v>
      </c>
      <c r="T5593" s="76"/>
      <c r="U5593" s="76"/>
      <c r="V5593" s="76"/>
      <c r="W5593" s="76"/>
      <c r="X5593" s="76"/>
    </row>
    <row r="5594" spans="1:24">
      <c r="A5594" s="135"/>
      <c r="B5594" s="54"/>
      <c r="C5594" s="505" t="s">
        <v>33</v>
      </c>
      <c r="D5594" s="505" t="s">
        <v>8546</v>
      </c>
      <c r="E5594" s="164" t="s">
        <v>8547</v>
      </c>
      <c r="F5594" s="324" t="s">
        <v>8548</v>
      </c>
      <c r="G5594" s="505" t="s">
        <v>8549</v>
      </c>
      <c r="H5594" s="505" t="s">
        <v>8550</v>
      </c>
      <c r="I5594" s="74">
        <v>479</v>
      </c>
      <c r="J5594" s="46" t="s">
        <v>1508</v>
      </c>
      <c r="K5594" s="75" t="s">
        <v>1509</v>
      </c>
      <c r="L5594" s="76">
        <f t="shared" si="318"/>
        <v>0</v>
      </c>
      <c r="M5594" s="76"/>
      <c r="N5594" s="76"/>
      <c r="O5594" s="76"/>
      <c r="P5594" s="76"/>
      <c r="Q5594" s="76"/>
      <c r="R5594" s="76"/>
      <c r="S5594" s="76"/>
      <c r="T5594" s="76"/>
      <c r="U5594" s="76"/>
      <c r="V5594" s="76"/>
      <c r="W5594" s="76"/>
      <c r="X5594" s="76"/>
    </row>
    <row r="5595" spans="1:24">
      <c r="A5595" s="135"/>
      <c r="B5595" s="54"/>
      <c r="C5595" s="63"/>
      <c r="D5595" s="63"/>
      <c r="E5595" s="174"/>
      <c r="F5595" s="158"/>
      <c r="G5595" s="63"/>
      <c r="H5595" s="63"/>
      <c r="I5595" s="79"/>
      <c r="J5595" s="54"/>
      <c r="K5595" s="75" t="s">
        <v>1501</v>
      </c>
      <c r="L5595" s="76">
        <f t="shared" si="318"/>
        <v>0</v>
      </c>
      <c r="M5595" s="76"/>
      <c r="N5595" s="76"/>
      <c r="O5595" s="76"/>
      <c r="P5595" s="76"/>
      <c r="Q5595" s="76"/>
      <c r="R5595" s="76"/>
      <c r="S5595" s="76"/>
      <c r="T5595" s="76"/>
      <c r="U5595" s="76"/>
      <c r="V5595" s="76"/>
      <c r="W5595" s="76"/>
      <c r="X5595" s="76"/>
    </row>
    <row r="5596" spans="1:24">
      <c r="A5596" s="135"/>
      <c r="B5596" s="54"/>
      <c r="C5596" s="68"/>
      <c r="D5596" s="68"/>
      <c r="E5596" s="175"/>
      <c r="F5596" s="159"/>
      <c r="G5596" s="68"/>
      <c r="H5596" s="68"/>
      <c r="I5596" s="83"/>
      <c r="J5596" s="80"/>
      <c r="K5596" s="84" t="s">
        <v>1502</v>
      </c>
      <c r="L5596" s="76">
        <f t="shared" si="318"/>
        <v>2</v>
      </c>
      <c r="M5596" s="76"/>
      <c r="N5596" s="76"/>
      <c r="O5596" s="76">
        <v>2</v>
      </c>
      <c r="P5596" s="76"/>
      <c r="Q5596" s="76"/>
      <c r="R5596" s="76"/>
      <c r="S5596" s="76"/>
      <c r="T5596" s="76"/>
      <c r="U5596" s="76"/>
      <c r="V5596" s="76"/>
      <c r="W5596" s="76"/>
      <c r="X5596" s="76"/>
    </row>
    <row r="5597" spans="1:24">
      <c r="A5597" s="135"/>
      <c r="B5597" s="54"/>
      <c r="C5597" s="505" t="s">
        <v>33</v>
      </c>
      <c r="D5597" s="505" t="s">
        <v>8551</v>
      </c>
      <c r="E5597" s="164" t="s">
        <v>8552</v>
      </c>
      <c r="F5597" s="324" t="s">
        <v>8553</v>
      </c>
      <c r="G5597" s="505" t="s">
        <v>8554</v>
      </c>
      <c r="H5597" s="505" t="s">
        <v>8555</v>
      </c>
      <c r="I5597" s="74">
        <v>2698</v>
      </c>
      <c r="J5597" s="46" t="s">
        <v>1508</v>
      </c>
      <c r="K5597" s="75" t="s">
        <v>1509</v>
      </c>
      <c r="L5597" s="76">
        <f t="shared" si="318"/>
        <v>0</v>
      </c>
      <c r="M5597" s="76"/>
      <c r="N5597" s="76"/>
      <c r="O5597" s="76"/>
      <c r="P5597" s="76"/>
      <c r="Q5597" s="76"/>
      <c r="R5597" s="76"/>
      <c r="S5597" s="76"/>
      <c r="T5597" s="76"/>
      <c r="U5597" s="76"/>
      <c r="V5597" s="76"/>
      <c r="W5597" s="76"/>
      <c r="X5597" s="76"/>
    </row>
    <row r="5598" spans="1:24">
      <c r="A5598" s="135"/>
      <c r="B5598" s="54"/>
      <c r="C5598" s="63"/>
      <c r="D5598" s="63"/>
      <c r="E5598" s="174"/>
      <c r="F5598" s="158"/>
      <c r="G5598" s="63"/>
      <c r="H5598" s="63"/>
      <c r="I5598" s="79"/>
      <c r="J5598" s="54"/>
      <c r="K5598" s="75" t="s">
        <v>1501</v>
      </c>
      <c r="L5598" s="76">
        <f t="shared" si="318"/>
        <v>0</v>
      </c>
      <c r="M5598" s="76"/>
      <c r="N5598" s="76"/>
      <c r="O5598" s="76"/>
      <c r="P5598" s="76"/>
      <c r="Q5598" s="76"/>
      <c r="R5598" s="76"/>
      <c r="S5598" s="76"/>
      <c r="T5598" s="76"/>
      <c r="U5598" s="76"/>
      <c r="V5598" s="76"/>
      <c r="W5598" s="76"/>
      <c r="X5598" s="76"/>
    </row>
    <row r="5599" spans="1:24">
      <c r="A5599" s="135"/>
      <c r="B5599" s="54"/>
      <c r="C5599" s="68"/>
      <c r="D5599" s="68"/>
      <c r="E5599" s="175"/>
      <c r="F5599" s="159"/>
      <c r="G5599" s="68"/>
      <c r="H5599" s="68"/>
      <c r="I5599" s="83"/>
      <c r="J5599" s="80"/>
      <c r="K5599" s="84" t="s">
        <v>1502</v>
      </c>
      <c r="L5599" s="76">
        <f t="shared" si="318"/>
        <v>2</v>
      </c>
      <c r="M5599" s="76"/>
      <c r="N5599" s="76"/>
      <c r="O5599" s="76">
        <v>2</v>
      </c>
      <c r="P5599" s="76"/>
      <c r="Q5599" s="76"/>
      <c r="R5599" s="76"/>
      <c r="S5599" s="76"/>
      <c r="T5599" s="76"/>
      <c r="U5599" s="76"/>
      <c r="V5599" s="76"/>
      <c r="W5599" s="76"/>
      <c r="X5599" s="76"/>
    </row>
    <row r="5600" spans="1:24">
      <c r="A5600" s="135"/>
      <c r="B5600" s="54"/>
      <c r="C5600" s="505" t="s">
        <v>33</v>
      </c>
      <c r="D5600" s="505" t="s">
        <v>8556</v>
      </c>
      <c r="E5600" s="164" t="s">
        <v>8557</v>
      </c>
      <c r="F5600" s="324" t="s">
        <v>8558</v>
      </c>
      <c r="G5600" s="505" t="s">
        <v>8559</v>
      </c>
      <c r="H5600" s="505" t="s">
        <v>8560</v>
      </c>
      <c r="I5600" s="74">
        <v>0</v>
      </c>
      <c r="J5600" s="46" t="s">
        <v>1508</v>
      </c>
      <c r="K5600" s="75" t="s">
        <v>1509</v>
      </c>
      <c r="L5600" s="76">
        <f t="shared" si="318"/>
        <v>0</v>
      </c>
      <c r="M5600" s="76"/>
      <c r="N5600" s="76"/>
      <c r="O5600" s="76"/>
      <c r="P5600" s="76"/>
      <c r="Q5600" s="76"/>
      <c r="R5600" s="76"/>
      <c r="S5600" s="76"/>
      <c r="T5600" s="76"/>
      <c r="U5600" s="76"/>
      <c r="V5600" s="76"/>
      <c r="W5600" s="76"/>
      <c r="X5600" s="76"/>
    </row>
    <row r="5601" spans="1:24">
      <c r="A5601" s="135"/>
      <c r="B5601" s="54"/>
      <c r="C5601" s="63"/>
      <c r="D5601" s="63"/>
      <c r="E5601" s="174"/>
      <c r="F5601" s="158"/>
      <c r="G5601" s="63"/>
      <c r="H5601" s="63"/>
      <c r="I5601" s="79"/>
      <c r="J5601" s="54"/>
      <c r="K5601" s="75" t="s">
        <v>1501</v>
      </c>
      <c r="L5601" s="76">
        <f t="shared" si="318"/>
        <v>0</v>
      </c>
      <c r="M5601" s="76"/>
      <c r="N5601" s="76"/>
      <c r="O5601" s="76"/>
      <c r="P5601" s="76"/>
      <c r="Q5601" s="76"/>
      <c r="R5601" s="76"/>
      <c r="S5601" s="76"/>
      <c r="T5601" s="76"/>
      <c r="U5601" s="76"/>
      <c r="V5601" s="76"/>
      <c r="W5601" s="76"/>
      <c r="X5601" s="76"/>
    </row>
    <row r="5602" spans="1:24">
      <c r="A5602" s="135"/>
      <c r="B5602" s="54"/>
      <c r="C5602" s="68"/>
      <c r="D5602" s="68"/>
      <c r="E5602" s="175"/>
      <c r="F5602" s="159"/>
      <c r="G5602" s="68"/>
      <c r="H5602" s="68"/>
      <c r="I5602" s="83"/>
      <c r="J5602" s="80"/>
      <c r="K5602" s="84" t="s">
        <v>1502</v>
      </c>
      <c r="L5602" s="76">
        <f t="shared" si="318"/>
        <v>2</v>
      </c>
      <c r="M5602" s="76"/>
      <c r="N5602" s="76"/>
      <c r="O5602" s="76">
        <v>2</v>
      </c>
      <c r="P5602" s="76"/>
      <c r="Q5602" s="76"/>
      <c r="R5602" s="76"/>
      <c r="S5602" s="76"/>
      <c r="T5602" s="76"/>
      <c r="U5602" s="76"/>
      <c r="V5602" s="76"/>
      <c r="W5602" s="76"/>
      <c r="X5602" s="76"/>
    </row>
    <row r="5603" spans="1:24">
      <c r="A5603" s="135"/>
      <c r="B5603" s="54"/>
      <c r="C5603" s="505" t="s">
        <v>33</v>
      </c>
      <c r="D5603" s="505" t="s">
        <v>8336</v>
      </c>
      <c r="E5603" s="164" t="s">
        <v>8561</v>
      </c>
      <c r="F5603" s="324" t="s">
        <v>8338</v>
      </c>
      <c r="G5603" s="505" t="s">
        <v>8339</v>
      </c>
      <c r="H5603" s="505" t="s">
        <v>8562</v>
      </c>
      <c r="I5603" s="74">
        <v>7368</v>
      </c>
      <c r="J5603" s="46" t="s">
        <v>1508</v>
      </c>
      <c r="K5603" s="75" t="s">
        <v>1509</v>
      </c>
      <c r="L5603" s="76">
        <f t="shared" si="318"/>
        <v>0</v>
      </c>
      <c r="M5603" s="76"/>
      <c r="N5603" s="76"/>
      <c r="O5603" s="76"/>
      <c r="P5603" s="76"/>
      <c r="Q5603" s="76"/>
      <c r="R5603" s="76"/>
      <c r="S5603" s="76"/>
      <c r="T5603" s="76"/>
      <c r="U5603" s="76"/>
      <c r="V5603" s="76"/>
      <c r="W5603" s="76"/>
      <c r="X5603" s="76"/>
    </row>
    <row r="5604" spans="1:24">
      <c r="A5604" s="135"/>
      <c r="B5604" s="54"/>
      <c r="C5604" s="63"/>
      <c r="D5604" s="63"/>
      <c r="E5604" s="174"/>
      <c r="F5604" s="158"/>
      <c r="G5604" s="63"/>
      <c r="H5604" s="63"/>
      <c r="I5604" s="79"/>
      <c r="J5604" s="54"/>
      <c r="K5604" s="75" t="s">
        <v>1501</v>
      </c>
      <c r="L5604" s="76">
        <f t="shared" si="318"/>
        <v>0</v>
      </c>
      <c r="M5604" s="76"/>
      <c r="N5604" s="76"/>
      <c r="O5604" s="76"/>
      <c r="P5604" s="76"/>
      <c r="Q5604" s="76"/>
      <c r="R5604" s="76"/>
      <c r="S5604" s="76"/>
      <c r="T5604" s="76"/>
      <c r="U5604" s="76"/>
      <c r="V5604" s="76"/>
      <c r="W5604" s="76"/>
      <c r="X5604" s="76"/>
    </row>
    <row r="5605" spans="1:24">
      <c r="A5605" s="135"/>
      <c r="B5605" s="54"/>
      <c r="C5605" s="68"/>
      <c r="D5605" s="68"/>
      <c r="E5605" s="175"/>
      <c r="F5605" s="159"/>
      <c r="G5605" s="68"/>
      <c r="H5605" s="68"/>
      <c r="I5605" s="83"/>
      <c r="J5605" s="80"/>
      <c r="K5605" s="84" t="s">
        <v>1502</v>
      </c>
      <c r="L5605" s="76">
        <f t="shared" si="318"/>
        <v>18</v>
      </c>
      <c r="M5605" s="76">
        <v>2</v>
      </c>
      <c r="N5605" s="76"/>
      <c r="O5605" s="76">
        <v>3</v>
      </c>
      <c r="P5605" s="76"/>
      <c r="Q5605" s="76"/>
      <c r="R5605" s="76"/>
      <c r="S5605" s="76">
        <v>13</v>
      </c>
      <c r="T5605" s="76"/>
      <c r="U5605" s="76"/>
      <c r="V5605" s="76"/>
      <c r="W5605" s="76"/>
      <c r="X5605" s="76"/>
    </row>
    <row r="5606" spans="1:24">
      <c r="A5606" s="135"/>
      <c r="B5606" s="54"/>
      <c r="C5606" s="505" t="s">
        <v>33</v>
      </c>
      <c r="D5606" s="505" t="s">
        <v>8563</v>
      </c>
      <c r="E5606" s="164" t="s">
        <v>8564</v>
      </c>
      <c r="F5606" s="324" t="s">
        <v>8565</v>
      </c>
      <c r="G5606" s="505" t="s">
        <v>8566</v>
      </c>
      <c r="H5606" s="505" t="s">
        <v>8567</v>
      </c>
      <c r="I5606" s="74">
        <v>0</v>
      </c>
      <c r="J5606" s="46" t="s">
        <v>1508</v>
      </c>
      <c r="K5606" s="75" t="s">
        <v>1509</v>
      </c>
      <c r="L5606" s="76">
        <f t="shared" si="318"/>
        <v>0</v>
      </c>
      <c r="M5606" s="76"/>
      <c r="N5606" s="76"/>
      <c r="O5606" s="76"/>
      <c r="P5606" s="76"/>
      <c r="Q5606" s="76"/>
      <c r="R5606" s="76"/>
      <c r="S5606" s="76"/>
      <c r="T5606" s="76"/>
      <c r="U5606" s="76"/>
      <c r="V5606" s="76"/>
      <c r="W5606" s="76"/>
      <c r="X5606" s="76"/>
    </row>
    <row r="5607" spans="1:24">
      <c r="A5607" s="135"/>
      <c r="B5607" s="54"/>
      <c r="C5607" s="63"/>
      <c r="D5607" s="63"/>
      <c r="E5607" s="174"/>
      <c r="F5607" s="158"/>
      <c r="G5607" s="63"/>
      <c r="H5607" s="63"/>
      <c r="I5607" s="79"/>
      <c r="J5607" s="54"/>
      <c r="K5607" s="75" t="s">
        <v>1501</v>
      </c>
      <c r="L5607" s="76">
        <f t="shared" si="318"/>
        <v>0</v>
      </c>
      <c r="M5607" s="76"/>
      <c r="N5607" s="76"/>
      <c r="O5607" s="76"/>
      <c r="P5607" s="76"/>
      <c r="Q5607" s="76"/>
      <c r="R5607" s="76"/>
      <c r="S5607" s="76"/>
      <c r="T5607" s="76"/>
      <c r="U5607" s="76"/>
      <c r="V5607" s="76"/>
      <c r="W5607" s="76"/>
      <c r="X5607" s="76"/>
    </row>
    <row r="5608" spans="1:24">
      <c r="A5608" s="135"/>
      <c r="B5608" s="54"/>
      <c r="C5608" s="68"/>
      <c r="D5608" s="68"/>
      <c r="E5608" s="175"/>
      <c r="F5608" s="159"/>
      <c r="G5608" s="68"/>
      <c r="H5608" s="68"/>
      <c r="I5608" s="83"/>
      <c r="J5608" s="80"/>
      <c r="K5608" s="84" t="s">
        <v>1502</v>
      </c>
      <c r="L5608" s="76">
        <f t="shared" si="318"/>
        <v>2</v>
      </c>
      <c r="M5608" s="76"/>
      <c r="N5608" s="76"/>
      <c r="O5608" s="76">
        <v>2</v>
      </c>
      <c r="P5608" s="76"/>
      <c r="Q5608" s="76"/>
      <c r="R5608" s="76"/>
      <c r="S5608" s="76"/>
      <c r="T5608" s="76"/>
      <c r="U5608" s="76"/>
      <c r="V5608" s="76"/>
      <c r="W5608" s="76"/>
      <c r="X5608" s="76"/>
    </row>
    <row r="5609" spans="1:24">
      <c r="A5609" s="135"/>
      <c r="B5609" s="54"/>
      <c r="C5609" s="505" t="s">
        <v>33</v>
      </c>
      <c r="D5609" s="505" t="s">
        <v>8568</v>
      </c>
      <c r="E5609" s="164" t="s">
        <v>8569</v>
      </c>
      <c r="F5609" s="324" t="s">
        <v>8570</v>
      </c>
      <c r="G5609" s="505" t="s">
        <v>8571</v>
      </c>
      <c r="H5609" s="505" t="s">
        <v>8572</v>
      </c>
      <c r="I5609" s="74">
        <v>0</v>
      </c>
      <c r="J5609" s="46" t="s">
        <v>1508</v>
      </c>
      <c r="K5609" s="75" t="s">
        <v>1509</v>
      </c>
      <c r="L5609" s="76">
        <f t="shared" si="318"/>
        <v>0</v>
      </c>
      <c r="M5609" s="76"/>
      <c r="N5609" s="76"/>
      <c r="O5609" s="76"/>
      <c r="P5609" s="76"/>
      <c r="Q5609" s="76"/>
      <c r="R5609" s="76"/>
      <c r="S5609" s="76"/>
      <c r="T5609" s="76"/>
      <c r="U5609" s="76"/>
      <c r="V5609" s="76"/>
      <c r="W5609" s="76"/>
      <c r="X5609" s="76"/>
    </row>
    <row r="5610" spans="1:24">
      <c r="A5610" s="135"/>
      <c r="B5610" s="54"/>
      <c r="C5610" s="63"/>
      <c r="D5610" s="63"/>
      <c r="E5610" s="174"/>
      <c r="F5610" s="158"/>
      <c r="G5610" s="63"/>
      <c r="H5610" s="63"/>
      <c r="I5610" s="79"/>
      <c r="J5610" s="54"/>
      <c r="K5610" s="75" t="s">
        <v>1501</v>
      </c>
      <c r="L5610" s="76">
        <f t="shared" si="318"/>
        <v>0</v>
      </c>
      <c r="M5610" s="76"/>
      <c r="N5610" s="76"/>
      <c r="O5610" s="76"/>
      <c r="P5610" s="76"/>
      <c r="Q5610" s="76"/>
      <c r="R5610" s="76"/>
      <c r="S5610" s="76"/>
      <c r="T5610" s="76"/>
      <c r="U5610" s="76"/>
      <c r="V5610" s="76"/>
      <c r="W5610" s="76"/>
      <c r="X5610" s="76"/>
    </row>
    <row r="5611" spans="1:24">
      <c r="A5611" s="135"/>
      <c r="B5611" s="54"/>
      <c r="C5611" s="68"/>
      <c r="D5611" s="68"/>
      <c r="E5611" s="175"/>
      <c r="F5611" s="159"/>
      <c r="G5611" s="68"/>
      <c r="H5611" s="68"/>
      <c r="I5611" s="83"/>
      <c r="J5611" s="80"/>
      <c r="K5611" s="84" t="s">
        <v>1502</v>
      </c>
      <c r="L5611" s="76">
        <f t="shared" si="318"/>
        <v>2</v>
      </c>
      <c r="M5611" s="76"/>
      <c r="N5611" s="76"/>
      <c r="O5611" s="76">
        <v>2</v>
      </c>
      <c r="P5611" s="76"/>
      <c r="Q5611" s="76"/>
      <c r="R5611" s="76"/>
      <c r="S5611" s="76"/>
      <c r="T5611" s="76"/>
      <c r="U5611" s="76"/>
      <c r="V5611" s="76"/>
      <c r="W5611" s="76"/>
      <c r="X5611" s="76"/>
    </row>
    <row r="5612" spans="1:24">
      <c r="A5612" s="135"/>
      <c r="B5612" s="54"/>
      <c r="C5612" s="505" t="s">
        <v>33</v>
      </c>
      <c r="D5612" s="505" t="s">
        <v>8573</v>
      </c>
      <c r="E5612" s="164" t="s">
        <v>8574</v>
      </c>
      <c r="F5612" s="324" t="s">
        <v>8338</v>
      </c>
      <c r="G5612" s="505" t="s">
        <v>8339</v>
      </c>
      <c r="H5612" s="505" t="s">
        <v>8575</v>
      </c>
      <c r="I5612" s="74">
        <v>0</v>
      </c>
      <c r="J5612" s="46" t="s">
        <v>1508</v>
      </c>
      <c r="K5612" s="75" t="s">
        <v>1509</v>
      </c>
      <c r="L5612" s="76">
        <f t="shared" si="318"/>
        <v>0</v>
      </c>
      <c r="M5612" s="76"/>
      <c r="N5612" s="76"/>
      <c r="O5612" s="76"/>
      <c r="P5612" s="76"/>
      <c r="Q5612" s="76"/>
      <c r="R5612" s="76"/>
      <c r="S5612" s="76"/>
      <c r="T5612" s="76"/>
      <c r="U5612" s="76"/>
      <c r="V5612" s="76"/>
      <c r="W5612" s="76"/>
      <c r="X5612" s="76"/>
    </row>
    <row r="5613" spans="1:24">
      <c r="A5613" s="135"/>
      <c r="B5613" s="54"/>
      <c r="C5613" s="63"/>
      <c r="D5613" s="63"/>
      <c r="E5613" s="174"/>
      <c r="F5613" s="158"/>
      <c r="G5613" s="63"/>
      <c r="H5613" s="63"/>
      <c r="I5613" s="79"/>
      <c r="J5613" s="54"/>
      <c r="K5613" s="75" t="s">
        <v>1501</v>
      </c>
      <c r="L5613" s="76">
        <f t="shared" si="318"/>
        <v>0</v>
      </c>
      <c r="M5613" s="76"/>
      <c r="N5613" s="76"/>
      <c r="O5613" s="76"/>
      <c r="P5613" s="76"/>
      <c r="Q5613" s="76"/>
      <c r="R5613" s="76"/>
      <c r="S5613" s="76"/>
      <c r="T5613" s="76"/>
      <c r="U5613" s="76"/>
      <c r="V5613" s="76"/>
      <c r="W5613" s="76"/>
      <c r="X5613" s="76"/>
    </row>
    <row r="5614" spans="1:24">
      <c r="A5614" s="135"/>
      <c r="B5614" s="54"/>
      <c r="C5614" s="68"/>
      <c r="D5614" s="68"/>
      <c r="E5614" s="175"/>
      <c r="F5614" s="159"/>
      <c r="G5614" s="68"/>
      <c r="H5614" s="68"/>
      <c r="I5614" s="83"/>
      <c r="J5614" s="80"/>
      <c r="K5614" s="84" t="s">
        <v>1502</v>
      </c>
      <c r="L5614" s="76">
        <f t="shared" si="318"/>
        <v>3</v>
      </c>
      <c r="M5614" s="76"/>
      <c r="N5614" s="76"/>
      <c r="O5614" s="76">
        <v>2</v>
      </c>
      <c r="P5614" s="76"/>
      <c r="Q5614" s="76"/>
      <c r="R5614" s="76"/>
      <c r="S5614" s="76">
        <v>1</v>
      </c>
      <c r="T5614" s="76"/>
      <c r="U5614" s="76"/>
      <c r="V5614" s="76"/>
      <c r="W5614" s="76"/>
      <c r="X5614" s="76"/>
    </row>
    <row r="5615" spans="1:24">
      <c r="A5615" s="135"/>
      <c r="B5615" s="54"/>
      <c r="C5615" s="505" t="s">
        <v>33</v>
      </c>
      <c r="D5615" s="505" t="s">
        <v>8576</v>
      </c>
      <c r="E5615" s="164" t="s">
        <v>8577</v>
      </c>
      <c r="F5615" s="324" t="s">
        <v>8578</v>
      </c>
      <c r="G5615" s="505" t="s">
        <v>8579</v>
      </c>
      <c r="H5615" s="505" t="s">
        <v>8580</v>
      </c>
      <c r="I5615" s="74">
        <v>0</v>
      </c>
      <c r="J5615" s="46" t="s">
        <v>1508</v>
      </c>
      <c r="K5615" s="75" t="s">
        <v>1509</v>
      </c>
      <c r="L5615" s="76">
        <f t="shared" si="318"/>
        <v>0</v>
      </c>
      <c r="M5615" s="76"/>
      <c r="N5615" s="76"/>
      <c r="O5615" s="76"/>
      <c r="P5615" s="76"/>
      <c r="Q5615" s="76"/>
      <c r="R5615" s="76"/>
      <c r="S5615" s="76"/>
      <c r="T5615" s="76"/>
      <c r="U5615" s="76"/>
      <c r="V5615" s="76"/>
      <c r="W5615" s="76"/>
      <c r="X5615" s="76"/>
    </row>
    <row r="5616" spans="1:24">
      <c r="A5616" s="135"/>
      <c r="B5616" s="54"/>
      <c r="C5616" s="63"/>
      <c r="D5616" s="63"/>
      <c r="E5616" s="174"/>
      <c r="F5616" s="158"/>
      <c r="G5616" s="63"/>
      <c r="H5616" s="63"/>
      <c r="I5616" s="79"/>
      <c r="J5616" s="54"/>
      <c r="K5616" s="75" t="s">
        <v>1501</v>
      </c>
      <c r="L5616" s="76">
        <f t="shared" si="318"/>
        <v>0</v>
      </c>
      <c r="M5616" s="76"/>
      <c r="N5616" s="76"/>
      <c r="O5616" s="76"/>
      <c r="P5616" s="76"/>
      <c r="Q5616" s="76"/>
      <c r="R5616" s="76"/>
      <c r="S5616" s="76"/>
      <c r="T5616" s="76"/>
      <c r="U5616" s="76"/>
      <c r="V5616" s="76"/>
      <c r="W5616" s="76"/>
      <c r="X5616" s="76"/>
    </row>
    <row r="5617" spans="1:24">
      <c r="A5617" s="135"/>
      <c r="B5617" s="54"/>
      <c r="C5617" s="68"/>
      <c r="D5617" s="68"/>
      <c r="E5617" s="175"/>
      <c r="F5617" s="159"/>
      <c r="G5617" s="68"/>
      <c r="H5617" s="68"/>
      <c r="I5617" s="83"/>
      <c r="J5617" s="80"/>
      <c r="K5617" s="84" t="s">
        <v>1502</v>
      </c>
      <c r="L5617" s="76">
        <f t="shared" si="318"/>
        <v>2</v>
      </c>
      <c r="M5617" s="76"/>
      <c r="N5617" s="76"/>
      <c r="O5617" s="76"/>
      <c r="P5617" s="76"/>
      <c r="Q5617" s="76"/>
      <c r="R5617" s="76"/>
      <c r="S5617" s="76"/>
      <c r="T5617" s="76"/>
      <c r="U5617" s="76"/>
      <c r="V5617" s="76"/>
      <c r="W5617" s="76">
        <v>2</v>
      </c>
      <c r="X5617" s="76"/>
    </row>
    <row r="5618" spans="1:24">
      <c r="A5618" s="135"/>
      <c r="B5618" s="54"/>
      <c r="C5618" s="505" t="s">
        <v>33</v>
      </c>
      <c r="D5618" s="505" t="s">
        <v>8581</v>
      </c>
      <c r="E5618" s="164" t="s">
        <v>8582</v>
      </c>
      <c r="F5618" s="324" t="s">
        <v>8486</v>
      </c>
      <c r="G5618" s="505" t="s">
        <v>8583</v>
      </c>
      <c r="H5618" s="505" t="s">
        <v>8584</v>
      </c>
      <c r="I5618" s="74">
        <v>0</v>
      </c>
      <c r="J5618" s="46" t="s">
        <v>1508</v>
      </c>
      <c r="K5618" s="75" t="s">
        <v>1509</v>
      </c>
      <c r="L5618" s="76">
        <f t="shared" si="318"/>
        <v>0</v>
      </c>
      <c r="M5618" s="76"/>
      <c r="N5618" s="76"/>
      <c r="O5618" s="76"/>
      <c r="P5618" s="76"/>
      <c r="Q5618" s="76"/>
      <c r="R5618" s="76"/>
      <c r="S5618" s="76"/>
      <c r="T5618" s="76"/>
      <c r="U5618" s="76"/>
      <c r="V5618" s="76"/>
      <c r="W5618" s="76"/>
      <c r="X5618" s="76"/>
    </row>
    <row r="5619" spans="1:24">
      <c r="A5619" s="135"/>
      <c r="B5619" s="54"/>
      <c r="C5619" s="63"/>
      <c r="D5619" s="63"/>
      <c r="E5619" s="174"/>
      <c r="F5619" s="158"/>
      <c r="G5619" s="63"/>
      <c r="H5619" s="63"/>
      <c r="I5619" s="79"/>
      <c r="J5619" s="54"/>
      <c r="K5619" s="75" t="s">
        <v>1501</v>
      </c>
      <c r="L5619" s="76">
        <f t="shared" si="318"/>
        <v>0</v>
      </c>
      <c r="M5619" s="76"/>
      <c r="N5619" s="76"/>
      <c r="O5619" s="76"/>
      <c r="P5619" s="76"/>
      <c r="Q5619" s="76"/>
      <c r="R5619" s="76"/>
      <c r="S5619" s="76"/>
      <c r="T5619" s="76"/>
      <c r="U5619" s="76"/>
      <c r="V5619" s="76"/>
      <c r="W5619" s="76"/>
      <c r="X5619" s="76"/>
    </row>
    <row r="5620" spans="1:24">
      <c r="A5620" s="135"/>
      <c r="B5620" s="54"/>
      <c r="C5620" s="68"/>
      <c r="D5620" s="68"/>
      <c r="E5620" s="175"/>
      <c r="F5620" s="159"/>
      <c r="G5620" s="68"/>
      <c r="H5620" s="68"/>
      <c r="I5620" s="83"/>
      <c r="J5620" s="80"/>
      <c r="K5620" s="84" t="s">
        <v>1502</v>
      </c>
      <c r="L5620" s="76">
        <f t="shared" si="318"/>
        <v>2</v>
      </c>
      <c r="M5620" s="76"/>
      <c r="N5620" s="76">
        <v>1</v>
      </c>
      <c r="O5620" s="76">
        <v>1</v>
      </c>
      <c r="P5620" s="76"/>
      <c r="Q5620" s="76"/>
      <c r="R5620" s="76"/>
      <c r="S5620" s="76"/>
      <c r="T5620" s="76"/>
      <c r="U5620" s="76"/>
      <c r="V5620" s="76"/>
      <c r="W5620" s="76"/>
      <c r="X5620" s="76"/>
    </row>
    <row r="5621" spans="1:24">
      <c r="A5621" s="135"/>
      <c r="B5621" s="54"/>
      <c r="C5621" s="505" t="s">
        <v>33</v>
      </c>
      <c r="D5621" s="505" t="s">
        <v>8585</v>
      </c>
      <c r="E5621" s="164" t="s">
        <v>8586</v>
      </c>
      <c r="F5621" s="324" t="s">
        <v>8587</v>
      </c>
      <c r="G5621" s="505" t="s">
        <v>8588</v>
      </c>
      <c r="H5621" s="505" t="s">
        <v>8589</v>
      </c>
      <c r="I5621" s="74">
        <v>0</v>
      </c>
      <c r="J5621" s="46" t="s">
        <v>1508</v>
      </c>
      <c r="K5621" s="75" t="s">
        <v>1509</v>
      </c>
      <c r="L5621" s="76">
        <f t="shared" si="318"/>
        <v>0</v>
      </c>
      <c r="M5621" s="76"/>
      <c r="N5621" s="76"/>
      <c r="O5621" s="76"/>
      <c r="P5621" s="76"/>
      <c r="Q5621" s="76"/>
      <c r="R5621" s="76"/>
      <c r="S5621" s="76"/>
      <c r="T5621" s="76"/>
      <c r="U5621" s="76"/>
      <c r="V5621" s="76"/>
      <c r="W5621" s="76"/>
      <c r="X5621" s="76"/>
    </row>
    <row r="5622" spans="1:24">
      <c r="A5622" s="135"/>
      <c r="B5622" s="54"/>
      <c r="C5622" s="63"/>
      <c r="D5622" s="63"/>
      <c r="E5622" s="174"/>
      <c r="F5622" s="158"/>
      <c r="G5622" s="63"/>
      <c r="H5622" s="63"/>
      <c r="I5622" s="79"/>
      <c r="J5622" s="54"/>
      <c r="K5622" s="75" t="s">
        <v>1501</v>
      </c>
      <c r="L5622" s="76">
        <f t="shared" si="318"/>
        <v>0</v>
      </c>
      <c r="M5622" s="76"/>
      <c r="N5622" s="76"/>
      <c r="O5622" s="76"/>
      <c r="P5622" s="76"/>
      <c r="Q5622" s="76"/>
      <c r="R5622" s="76"/>
      <c r="S5622" s="76"/>
      <c r="T5622" s="76"/>
      <c r="U5622" s="76"/>
      <c r="V5622" s="76"/>
      <c r="W5622" s="76"/>
      <c r="X5622" s="76"/>
    </row>
    <row r="5623" spans="1:24">
      <c r="A5623" s="135"/>
      <c r="B5623" s="54"/>
      <c r="C5623" s="68"/>
      <c r="D5623" s="68"/>
      <c r="E5623" s="175"/>
      <c r="F5623" s="159"/>
      <c r="G5623" s="68"/>
      <c r="H5623" s="68"/>
      <c r="I5623" s="83"/>
      <c r="J5623" s="80"/>
      <c r="K5623" s="84" t="s">
        <v>1502</v>
      </c>
      <c r="L5623" s="76">
        <f t="shared" si="318"/>
        <v>2</v>
      </c>
      <c r="M5623" s="76"/>
      <c r="N5623" s="76"/>
      <c r="O5623" s="76">
        <v>2</v>
      </c>
      <c r="P5623" s="76"/>
      <c r="Q5623" s="76"/>
      <c r="R5623" s="76"/>
      <c r="S5623" s="76"/>
      <c r="T5623" s="76"/>
      <c r="U5623" s="76"/>
      <c r="V5623" s="76"/>
      <c r="W5623" s="76"/>
      <c r="X5623" s="76"/>
    </row>
    <row r="5624" spans="1:24">
      <c r="A5624" s="135"/>
      <c r="B5624" s="54"/>
      <c r="C5624" s="505" t="s">
        <v>1609</v>
      </c>
      <c r="D5624" s="505" t="s">
        <v>8590</v>
      </c>
      <c r="E5624" s="164" t="s">
        <v>8591</v>
      </c>
      <c r="F5624" s="324" t="s">
        <v>8592</v>
      </c>
      <c r="G5624" s="505" t="s">
        <v>8593</v>
      </c>
      <c r="H5624" s="505" t="s">
        <v>8594</v>
      </c>
      <c r="I5624" s="74">
        <v>0</v>
      </c>
      <c r="J5624" s="46" t="s">
        <v>1508</v>
      </c>
      <c r="K5624" s="75" t="s">
        <v>1509</v>
      </c>
      <c r="L5624" s="76">
        <f t="shared" si="318"/>
        <v>2</v>
      </c>
      <c r="M5624" s="76"/>
      <c r="N5624" s="76">
        <v>1</v>
      </c>
      <c r="O5624" s="76"/>
      <c r="P5624" s="76"/>
      <c r="Q5624" s="76"/>
      <c r="R5624" s="76"/>
      <c r="S5624" s="76"/>
      <c r="T5624" s="76">
        <v>1</v>
      </c>
      <c r="U5624" s="76"/>
      <c r="V5624" s="76"/>
      <c r="W5624" s="76"/>
      <c r="X5624" s="76"/>
    </row>
    <row r="5625" spans="1:24">
      <c r="A5625" s="135"/>
      <c r="B5625" s="54"/>
      <c r="C5625" s="63"/>
      <c r="D5625" s="63"/>
      <c r="E5625" s="174"/>
      <c r="F5625" s="158"/>
      <c r="G5625" s="63"/>
      <c r="H5625" s="63"/>
      <c r="I5625" s="79"/>
      <c r="J5625" s="54"/>
      <c r="K5625" s="75" t="s">
        <v>1501</v>
      </c>
      <c r="L5625" s="76">
        <f t="shared" ref="L5625:L5626" si="319">SUM(M5625:X5625)</f>
        <v>0</v>
      </c>
      <c r="M5625" s="76"/>
      <c r="N5625" s="76"/>
      <c r="O5625" s="76"/>
      <c r="P5625" s="76"/>
      <c r="Q5625" s="76"/>
      <c r="R5625" s="76"/>
      <c r="S5625" s="76"/>
      <c r="T5625" s="76"/>
      <c r="U5625" s="76"/>
      <c r="V5625" s="76"/>
      <c r="W5625" s="76"/>
      <c r="X5625" s="76"/>
    </row>
    <row r="5626" spans="1:24">
      <c r="A5626" s="135"/>
      <c r="B5626" s="54"/>
      <c r="C5626" s="68"/>
      <c r="D5626" s="68"/>
      <c r="E5626" s="175"/>
      <c r="F5626" s="159"/>
      <c r="G5626" s="68"/>
      <c r="H5626" s="68"/>
      <c r="I5626" s="83"/>
      <c r="J5626" s="80"/>
      <c r="K5626" s="84" t="s">
        <v>1502</v>
      </c>
      <c r="L5626" s="76">
        <f t="shared" si="319"/>
        <v>0</v>
      </c>
      <c r="M5626" s="76"/>
      <c r="N5626" s="76"/>
      <c r="O5626" s="76"/>
      <c r="P5626" s="76"/>
      <c r="Q5626" s="76"/>
      <c r="R5626" s="76"/>
      <c r="S5626" s="76"/>
      <c r="T5626" s="76"/>
      <c r="U5626" s="76"/>
      <c r="V5626" s="76"/>
      <c r="W5626" s="76"/>
      <c r="X5626" s="76"/>
    </row>
    <row r="5627" spans="1:24">
      <c r="A5627" s="135"/>
      <c r="B5627" s="46" t="s">
        <v>8595</v>
      </c>
      <c r="C5627" s="46"/>
      <c r="D5627" s="464">
        <f>COUNTA(D5630:D5767)</f>
        <v>46</v>
      </c>
      <c r="E5627" s="46"/>
      <c r="F5627" s="46"/>
      <c r="G5627" s="46"/>
      <c r="H5627" s="46"/>
      <c r="I5627" s="74">
        <f>SUM(I5630:I5767)</f>
        <v>582278</v>
      </c>
      <c r="J5627" s="46" t="s">
        <v>39</v>
      </c>
      <c r="K5627" s="75" t="s">
        <v>32</v>
      </c>
      <c r="L5627" s="76">
        <f>SUM(M5627:X5627)</f>
        <v>142</v>
      </c>
      <c r="M5627" s="76">
        <v>2</v>
      </c>
      <c r="N5627" s="76">
        <v>40</v>
      </c>
      <c r="O5627" s="76">
        <v>23</v>
      </c>
      <c r="P5627" s="76">
        <v>0</v>
      </c>
      <c r="Q5627" s="76">
        <v>0</v>
      </c>
      <c r="R5627" s="76">
        <v>0</v>
      </c>
      <c r="S5627" s="76">
        <v>11</v>
      </c>
      <c r="T5627" s="76">
        <v>48</v>
      </c>
      <c r="U5627" s="76">
        <v>2</v>
      </c>
      <c r="V5627" s="76">
        <v>0</v>
      </c>
      <c r="W5627" s="76">
        <v>5</v>
      </c>
      <c r="X5627" s="76">
        <v>11</v>
      </c>
    </row>
    <row r="5628" spans="1:24">
      <c r="A5628" s="135"/>
      <c r="B5628" s="54"/>
      <c r="C5628" s="54"/>
      <c r="D5628" s="464"/>
      <c r="E5628" s="54"/>
      <c r="F5628" s="54"/>
      <c r="G5628" s="54"/>
      <c r="H5628" s="54"/>
      <c r="I5628" s="79"/>
      <c r="J5628" s="54"/>
      <c r="K5628" s="75" t="s">
        <v>34</v>
      </c>
      <c r="L5628" s="76">
        <f>SUM(M5628:X5628)</f>
        <v>29</v>
      </c>
      <c r="M5628" s="76">
        <v>12</v>
      </c>
      <c r="N5628" s="76">
        <v>13</v>
      </c>
      <c r="O5628" s="76">
        <v>3</v>
      </c>
      <c r="P5628" s="76">
        <v>1</v>
      </c>
      <c r="Q5628" s="76">
        <v>0</v>
      </c>
      <c r="R5628" s="76">
        <v>0</v>
      </c>
      <c r="S5628" s="76">
        <v>0</v>
      </c>
      <c r="T5628" s="76">
        <v>0</v>
      </c>
      <c r="U5628" s="76">
        <v>0</v>
      </c>
      <c r="V5628" s="76">
        <v>0</v>
      </c>
      <c r="W5628" s="76">
        <v>0</v>
      </c>
      <c r="X5628" s="76">
        <v>0</v>
      </c>
    </row>
    <row r="5629" spans="1:24">
      <c r="A5629" s="135"/>
      <c r="B5629" s="80"/>
      <c r="C5629" s="80"/>
      <c r="D5629" s="464"/>
      <c r="E5629" s="80"/>
      <c r="F5629" s="80"/>
      <c r="G5629" s="80"/>
      <c r="H5629" s="80"/>
      <c r="I5629" s="83"/>
      <c r="J5629" s="80"/>
      <c r="K5629" s="75" t="s">
        <v>36</v>
      </c>
      <c r="L5629" s="76">
        <f>SUM(M5629:X5629)</f>
        <v>152</v>
      </c>
      <c r="M5629" s="76">
        <v>0</v>
      </c>
      <c r="N5629" s="76">
        <v>2</v>
      </c>
      <c r="O5629" s="76">
        <v>22</v>
      </c>
      <c r="P5629" s="76">
        <v>0</v>
      </c>
      <c r="Q5629" s="76">
        <v>0</v>
      </c>
      <c r="R5629" s="76">
        <v>0</v>
      </c>
      <c r="S5629" s="76">
        <v>39</v>
      </c>
      <c r="T5629" s="76">
        <v>62</v>
      </c>
      <c r="U5629" s="76">
        <v>6</v>
      </c>
      <c r="V5629" s="76">
        <v>0</v>
      </c>
      <c r="W5629" s="76">
        <v>16</v>
      </c>
      <c r="X5629" s="76">
        <v>5</v>
      </c>
    </row>
    <row r="5630" spans="1:24">
      <c r="A5630" s="135"/>
      <c r="B5630" s="46" t="s">
        <v>8596</v>
      </c>
      <c r="C5630" s="521" t="s">
        <v>31</v>
      </c>
      <c r="D5630" s="521" t="s">
        <v>8597</v>
      </c>
      <c r="E5630" s="521" t="s">
        <v>8598</v>
      </c>
      <c r="F5630" s="521" t="s">
        <v>8599</v>
      </c>
      <c r="G5630" s="521" t="s">
        <v>8600</v>
      </c>
      <c r="H5630" s="521" t="s">
        <v>8601</v>
      </c>
      <c r="I5630" s="74">
        <v>16521</v>
      </c>
      <c r="J5630" s="46" t="s">
        <v>1508</v>
      </c>
      <c r="K5630" s="75" t="s">
        <v>1509</v>
      </c>
      <c r="L5630" s="76">
        <f>SUM(M5630:X5630)</f>
        <v>14</v>
      </c>
      <c r="M5630" s="76">
        <v>0</v>
      </c>
      <c r="N5630" s="76">
        <v>6</v>
      </c>
      <c r="O5630" s="76">
        <v>3</v>
      </c>
      <c r="P5630" s="76">
        <v>0</v>
      </c>
      <c r="Q5630" s="76">
        <v>0</v>
      </c>
      <c r="R5630" s="76">
        <v>0</v>
      </c>
      <c r="S5630" s="76">
        <v>1</v>
      </c>
      <c r="T5630" s="76">
        <v>2</v>
      </c>
      <c r="U5630" s="76">
        <v>0</v>
      </c>
      <c r="V5630" s="76">
        <v>0</v>
      </c>
      <c r="W5630" s="76">
        <v>0</v>
      </c>
      <c r="X5630" s="76">
        <v>2</v>
      </c>
    </row>
    <row r="5631" spans="1:24">
      <c r="A5631" s="135"/>
      <c r="B5631" s="54"/>
      <c r="C5631" s="522"/>
      <c r="D5631" s="522"/>
      <c r="E5631" s="522"/>
      <c r="F5631" s="522"/>
      <c r="G5631" s="522"/>
      <c r="H5631" s="522"/>
      <c r="I5631" s="79"/>
      <c r="J5631" s="54"/>
      <c r="K5631" s="75" t="s">
        <v>1501</v>
      </c>
      <c r="L5631" s="76">
        <f t="shared" ref="L5631:L5694" si="320">SUM(M5631:X5631)</f>
        <v>5</v>
      </c>
      <c r="M5631" s="76">
        <v>2</v>
      </c>
      <c r="N5631" s="76">
        <v>3</v>
      </c>
      <c r="O5631" s="76">
        <v>0</v>
      </c>
      <c r="P5631" s="76">
        <v>0</v>
      </c>
      <c r="Q5631" s="76">
        <v>0</v>
      </c>
      <c r="R5631" s="76">
        <v>0</v>
      </c>
      <c r="S5631" s="76">
        <v>0</v>
      </c>
      <c r="T5631" s="76">
        <v>0</v>
      </c>
      <c r="U5631" s="76">
        <v>0</v>
      </c>
      <c r="V5631" s="76">
        <v>0</v>
      </c>
      <c r="W5631" s="76">
        <v>0</v>
      </c>
      <c r="X5631" s="76">
        <v>0</v>
      </c>
    </row>
    <row r="5632" spans="1:24">
      <c r="A5632" s="135"/>
      <c r="B5632" s="54"/>
      <c r="C5632" s="523"/>
      <c r="D5632" s="523"/>
      <c r="E5632" s="523"/>
      <c r="F5632" s="523"/>
      <c r="G5632" s="523"/>
      <c r="H5632" s="523"/>
      <c r="I5632" s="83"/>
      <c r="J5632" s="80"/>
      <c r="K5632" s="84" t="s">
        <v>1502</v>
      </c>
      <c r="L5632" s="76">
        <f t="shared" si="320"/>
        <v>0</v>
      </c>
      <c r="M5632" s="76"/>
      <c r="N5632" s="76"/>
      <c r="O5632" s="76"/>
      <c r="P5632" s="76"/>
      <c r="Q5632" s="76"/>
      <c r="R5632" s="76"/>
      <c r="S5632" s="76"/>
      <c r="T5632" s="76"/>
      <c r="U5632" s="76"/>
      <c r="V5632" s="76"/>
      <c r="W5632" s="76"/>
      <c r="X5632" s="76"/>
    </row>
    <row r="5633" spans="1:24">
      <c r="A5633" s="135"/>
      <c r="B5633" s="54"/>
      <c r="C5633" s="521" t="s">
        <v>31</v>
      </c>
      <c r="D5633" s="521" t="s">
        <v>8602</v>
      </c>
      <c r="E5633" s="521" t="s">
        <v>8603</v>
      </c>
      <c r="F5633" s="521" t="s">
        <v>8604</v>
      </c>
      <c r="G5633" s="521" t="s">
        <v>8605</v>
      </c>
      <c r="H5633" s="521" t="s">
        <v>8606</v>
      </c>
      <c r="I5633" s="74">
        <v>24342</v>
      </c>
      <c r="J5633" s="46" t="s">
        <v>1508</v>
      </c>
      <c r="K5633" s="75" t="s">
        <v>1509</v>
      </c>
      <c r="L5633" s="76">
        <f t="shared" si="320"/>
        <v>14</v>
      </c>
      <c r="M5633" s="76">
        <v>0</v>
      </c>
      <c r="N5633" s="76">
        <v>7</v>
      </c>
      <c r="O5633" s="76">
        <v>3</v>
      </c>
      <c r="P5633" s="76">
        <v>0</v>
      </c>
      <c r="Q5633" s="76">
        <v>0</v>
      </c>
      <c r="R5633" s="76">
        <v>0</v>
      </c>
      <c r="S5633" s="76">
        <v>1</v>
      </c>
      <c r="T5633" s="76">
        <v>2</v>
      </c>
      <c r="U5633" s="76">
        <v>0</v>
      </c>
      <c r="V5633" s="76">
        <v>0</v>
      </c>
      <c r="W5633" s="76">
        <v>1</v>
      </c>
      <c r="X5633" s="76">
        <v>0</v>
      </c>
    </row>
    <row r="5634" spans="1:24">
      <c r="A5634" s="135"/>
      <c r="B5634" s="54"/>
      <c r="C5634" s="522"/>
      <c r="D5634" s="522"/>
      <c r="E5634" s="522"/>
      <c r="F5634" s="522"/>
      <c r="G5634" s="522"/>
      <c r="H5634" s="522"/>
      <c r="I5634" s="79"/>
      <c r="J5634" s="54"/>
      <c r="K5634" s="75" t="s">
        <v>1501</v>
      </c>
      <c r="L5634" s="76">
        <f t="shared" si="320"/>
        <v>7</v>
      </c>
      <c r="M5634" s="76">
        <v>3</v>
      </c>
      <c r="N5634" s="76">
        <v>3</v>
      </c>
      <c r="O5634" s="76">
        <v>0</v>
      </c>
      <c r="P5634" s="76">
        <v>1</v>
      </c>
      <c r="Q5634" s="76">
        <v>0</v>
      </c>
      <c r="R5634" s="76">
        <v>0</v>
      </c>
      <c r="S5634" s="76">
        <v>0</v>
      </c>
      <c r="T5634" s="76">
        <v>0</v>
      </c>
      <c r="U5634" s="76">
        <v>0</v>
      </c>
      <c r="V5634" s="76">
        <v>0</v>
      </c>
      <c r="W5634" s="76">
        <v>0</v>
      </c>
      <c r="X5634" s="76">
        <v>0</v>
      </c>
    </row>
    <row r="5635" spans="1:24">
      <c r="A5635" s="135"/>
      <c r="B5635" s="54"/>
      <c r="C5635" s="523"/>
      <c r="D5635" s="523"/>
      <c r="E5635" s="523"/>
      <c r="F5635" s="523"/>
      <c r="G5635" s="523"/>
      <c r="H5635" s="523"/>
      <c r="I5635" s="83"/>
      <c r="J5635" s="80"/>
      <c r="K5635" s="84" t="s">
        <v>1502</v>
      </c>
      <c r="L5635" s="76">
        <f t="shared" si="320"/>
        <v>0</v>
      </c>
      <c r="M5635" s="76"/>
      <c r="N5635" s="76"/>
      <c r="O5635" s="76"/>
      <c r="P5635" s="76"/>
      <c r="Q5635" s="76"/>
      <c r="R5635" s="76"/>
      <c r="S5635" s="76"/>
      <c r="T5635" s="76"/>
      <c r="U5635" s="76"/>
      <c r="V5635" s="76"/>
      <c r="W5635" s="76"/>
      <c r="X5635" s="76"/>
    </row>
    <row r="5636" spans="1:24">
      <c r="A5636" s="135"/>
      <c r="B5636" s="54"/>
      <c r="C5636" s="521" t="s">
        <v>31</v>
      </c>
      <c r="D5636" s="521" t="s">
        <v>8607</v>
      </c>
      <c r="E5636" s="521" t="s">
        <v>8608</v>
      </c>
      <c r="F5636" s="521" t="s">
        <v>8609</v>
      </c>
      <c r="G5636" s="521" t="s">
        <v>8610</v>
      </c>
      <c r="H5636" s="521" t="s">
        <v>8611</v>
      </c>
      <c r="I5636" s="74">
        <v>5198</v>
      </c>
      <c r="J5636" s="46" t="s">
        <v>1508</v>
      </c>
      <c r="K5636" s="75" t="s">
        <v>1509</v>
      </c>
      <c r="L5636" s="76">
        <f t="shared" si="320"/>
        <v>6</v>
      </c>
      <c r="M5636" s="76">
        <v>0</v>
      </c>
      <c r="N5636" s="76">
        <v>4</v>
      </c>
      <c r="O5636" s="76">
        <v>1</v>
      </c>
      <c r="P5636" s="76">
        <v>0</v>
      </c>
      <c r="Q5636" s="76">
        <v>0</v>
      </c>
      <c r="R5636" s="76">
        <v>0</v>
      </c>
      <c r="S5636" s="76">
        <v>0</v>
      </c>
      <c r="T5636" s="76">
        <v>1</v>
      </c>
      <c r="U5636" s="76">
        <v>0</v>
      </c>
      <c r="V5636" s="76">
        <v>0</v>
      </c>
      <c r="W5636" s="76">
        <v>0</v>
      </c>
      <c r="X5636" s="76">
        <v>0</v>
      </c>
    </row>
    <row r="5637" spans="1:24">
      <c r="A5637" s="135"/>
      <c r="B5637" s="54"/>
      <c r="C5637" s="522"/>
      <c r="D5637" s="522"/>
      <c r="E5637" s="522"/>
      <c r="F5637" s="522"/>
      <c r="G5637" s="522"/>
      <c r="H5637" s="522"/>
      <c r="I5637" s="79"/>
      <c r="J5637" s="54"/>
      <c r="K5637" s="75" t="s">
        <v>1501</v>
      </c>
      <c r="L5637" s="76">
        <f t="shared" si="320"/>
        <v>2</v>
      </c>
      <c r="M5637" s="76">
        <v>1</v>
      </c>
      <c r="N5637" s="76">
        <v>1</v>
      </c>
      <c r="O5637" s="76">
        <v>0</v>
      </c>
      <c r="P5637" s="76">
        <v>0</v>
      </c>
      <c r="Q5637" s="76">
        <v>0</v>
      </c>
      <c r="R5637" s="76">
        <v>0</v>
      </c>
      <c r="S5637" s="76">
        <v>0</v>
      </c>
      <c r="T5637" s="76">
        <v>0</v>
      </c>
      <c r="U5637" s="76">
        <v>0</v>
      </c>
      <c r="V5637" s="76">
        <v>0</v>
      </c>
      <c r="W5637" s="76">
        <v>0</v>
      </c>
      <c r="X5637" s="76">
        <v>0</v>
      </c>
    </row>
    <row r="5638" spans="1:24">
      <c r="A5638" s="135"/>
      <c r="B5638" s="54"/>
      <c r="C5638" s="523"/>
      <c r="D5638" s="523"/>
      <c r="E5638" s="523"/>
      <c r="F5638" s="523"/>
      <c r="G5638" s="523"/>
      <c r="H5638" s="523"/>
      <c r="I5638" s="83"/>
      <c r="J5638" s="80"/>
      <c r="K5638" s="84" t="s">
        <v>1502</v>
      </c>
      <c r="L5638" s="76">
        <f t="shared" si="320"/>
        <v>0</v>
      </c>
      <c r="M5638" s="76"/>
      <c r="N5638" s="76"/>
      <c r="O5638" s="76"/>
      <c r="P5638" s="76"/>
      <c r="Q5638" s="76"/>
      <c r="R5638" s="76"/>
      <c r="S5638" s="76"/>
      <c r="T5638" s="76"/>
      <c r="U5638" s="76"/>
      <c r="V5638" s="76"/>
      <c r="W5638" s="76"/>
      <c r="X5638" s="76"/>
    </row>
    <row r="5639" spans="1:24">
      <c r="A5639" s="135"/>
      <c r="B5639" s="54"/>
      <c r="C5639" s="521" t="s">
        <v>31</v>
      </c>
      <c r="D5639" s="521" t="s">
        <v>8612</v>
      </c>
      <c r="E5639" s="521" t="s">
        <v>8613</v>
      </c>
      <c r="F5639" s="521" t="s">
        <v>8614</v>
      </c>
      <c r="G5639" s="521" t="s">
        <v>8615</v>
      </c>
      <c r="H5639" s="521" t="s">
        <v>8616</v>
      </c>
      <c r="I5639" s="74">
        <v>34191</v>
      </c>
      <c r="J5639" s="46" t="s">
        <v>1508</v>
      </c>
      <c r="K5639" s="75" t="s">
        <v>1509</v>
      </c>
      <c r="L5639" s="76">
        <f t="shared" si="320"/>
        <v>23</v>
      </c>
      <c r="M5639" s="76">
        <v>0</v>
      </c>
      <c r="N5639" s="76">
        <v>7</v>
      </c>
      <c r="O5639" s="76">
        <v>4</v>
      </c>
      <c r="P5639" s="76">
        <v>0</v>
      </c>
      <c r="Q5639" s="76">
        <v>0</v>
      </c>
      <c r="R5639" s="76">
        <v>0</v>
      </c>
      <c r="S5639" s="76">
        <v>1</v>
      </c>
      <c r="T5639" s="76">
        <v>6</v>
      </c>
      <c r="U5639" s="76">
        <v>0</v>
      </c>
      <c r="V5639" s="76">
        <v>0</v>
      </c>
      <c r="W5639" s="76">
        <v>1</v>
      </c>
      <c r="X5639" s="76">
        <v>4</v>
      </c>
    </row>
    <row r="5640" spans="1:24">
      <c r="A5640" s="135"/>
      <c r="B5640" s="54"/>
      <c r="C5640" s="522"/>
      <c r="D5640" s="522"/>
      <c r="E5640" s="522"/>
      <c r="F5640" s="522"/>
      <c r="G5640" s="522"/>
      <c r="H5640" s="522"/>
      <c r="I5640" s="79"/>
      <c r="J5640" s="54"/>
      <c r="K5640" s="75" t="s">
        <v>1501</v>
      </c>
      <c r="L5640" s="76">
        <f t="shared" si="320"/>
        <v>8</v>
      </c>
      <c r="M5640" s="76">
        <v>3</v>
      </c>
      <c r="N5640" s="76">
        <v>3</v>
      </c>
      <c r="O5640" s="76">
        <v>2</v>
      </c>
      <c r="P5640" s="76">
        <v>0</v>
      </c>
      <c r="Q5640" s="76">
        <v>0</v>
      </c>
      <c r="R5640" s="76">
        <v>0</v>
      </c>
      <c r="S5640" s="76">
        <v>0</v>
      </c>
      <c r="T5640" s="76">
        <v>0</v>
      </c>
      <c r="U5640" s="76">
        <v>0</v>
      </c>
      <c r="V5640" s="76">
        <v>0</v>
      </c>
      <c r="W5640" s="76">
        <v>0</v>
      </c>
      <c r="X5640" s="76">
        <v>0</v>
      </c>
    </row>
    <row r="5641" spans="1:24">
      <c r="A5641" s="135"/>
      <c r="B5641" s="54"/>
      <c r="C5641" s="523"/>
      <c r="D5641" s="523"/>
      <c r="E5641" s="523"/>
      <c r="F5641" s="523"/>
      <c r="G5641" s="523"/>
      <c r="H5641" s="523"/>
      <c r="I5641" s="83"/>
      <c r="J5641" s="80"/>
      <c r="K5641" s="84" t="s">
        <v>1502</v>
      </c>
      <c r="L5641" s="76">
        <f t="shared" si="320"/>
        <v>0</v>
      </c>
      <c r="M5641" s="76"/>
      <c r="N5641" s="76"/>
      <c r="O5641" s="76"/>
      <c r="P5641" s="76"/>
      <c r="Q5641" s="76"/>
      <c r="R5641" s="76"/>
      <c r="S5641" s="76"/>
      <c r="T5641" s="76"/>
      <c r="U5641" s="76"/>
      <c r="V5641" s="76"/>
      <c r="W5641" s="76"/>
      <c r="X5641" s="76"/>
    </row>
    <row r="5642" spans="1:24">
      <c r="A5642" s="135"/>
      <c r="B5642" s="54"/>
      <c r="C5642" s="521" t="s">
        <v>31</v>
      </c>
      <c r="D5642" s="521" t="s">
        <v>8617</v>
      </c>
      <c r="E5642" s="521" t="s">
        <v>8618</v>
      </c>
      <c r="F5642" s="521" t="s">
        <v>8619</v>
      </c>
      <c r="G5642" s="521" t="s">
        <v>8620</v>
      </c>
      <c r="H5642" s="521" t="s">
        <v>8621</v>
      </c>
      <c r="I5642" s="74">
        <v>34647</v>
      </c>
      <c r="J5642" s="46" t="s">
        <v>1508</v>
      </c>
      <c r="K5642" s="75" t="s">
        <v>1509</v>
      </c>
      <c r="L5642" s="76">
        <f t="shared" si="320"/>
        <v>16</v>
      </c>
      <c r="M5642" s="76">
        <v>0</v>
      </c>
      <c r="N5642" s="76">
        <v>6</v>
      </c>
      <c r="O5642" s="76">
        <v>3</v>
      </c>
      <c r="P5642" s="76">
        <v>0</v>
      </c>
      <c r="Q5642" s="76">
        <v>0</v>
      </c>
      <c r="R5642" s="76">
        <v>0</v>
      </c>
      <c r="S5642" s="76">
        <v>1</v>
      </c>
      <c r="T5642" s="76">
        <v>5</v>
      </c>
      <c r="U5642" s="76">
        <v>0</v>
      </c>
      <c r="V5642" s="76">
        <v>0</v>
      </c>
      <c r="W5642" s="76">
        <v>1</v>
      </c>
      <c r="X5642" s="76">
        <v>0</v>
      </c>
    </row>
    <row r="5643" spans="1:24">
      <c r="A5643" s="135"/>
      <c r="B5643" s="54"/>
      <c r="C5643" s="522"/>
      <c r="D5643" s="522"/>
      <c r="E5643" s="522"/>
      <c r="F5643" s="522"/>
      <c r="G5643" s="522"/>
      <c r="H5643" s="522"/>
      <c r="I5643" s="79"/>
      <c r="J5643" s="54"/>
      <c r="K5643" s="75" t="s">
        <v>1501</v>
      </c>
      <c r="L5643" s="76">
        <f t="shared" si="320"/>
        <v>7</v>
      </c>
      <c r="M5643" s="76">
        <v>3</v>
      </c>
      <c r="N5643" s="76">
        <v>3</v>
      </c>
      <c r="O5643" s="76">
        <v>1</v>
      </c>
      <c r="P5643" s="76">
        <v>0</v>
      </c>
      <c r="Q5643" s="76">
        <v>0</v>
      </c>
      <c r="R5643" s="76">
        <v>0</v>
      </c>
      <c r="S5643" s="76">
        <v>0</v>
      </c>
      <c r="T5643" s="76">
        <v>0</v>
      </c>
      <c r="U5643" s="76">
        <v>0</v>
      </c>
      <c r="V5643" s="76">
        <v>0</v>
      </c>
      <c r="W5643" s="76">
        <v>0</v>
      </c>
      <c r="X5643" s="76">
        <v>0</v>
      </c>
    </row>
    <row r="5644" spans="1:24">
      <c r="A5644" s="135"/>
      <c r="B5644" s="54"/>
      <c r="C5644" s="523"/>
      <c r="D5644" s="523"/>
      <c r="E5644" s="523"/>
      <c r="F5644" s="523"/>
      <c r="G5644" s="523"/>
      <c r="H5644" s="523"/>
      <c r="I5644" s="83"/>
      <c r="J5644" s="80"/>
      <c r="K5644" s="84" t="s">
        <v>1502</v>
      </c>
      <c r="L5644" s="76">
        <f t="shared" si="320"/>
        <v>0</v>
      </c>
      <c r="M5644" s="76"/>
      <c r="N5644" s="76"/>
      <c r="O5644" s="76"/>
      <c r="P5644" s="76"/>
      <c r="Q5644" s="76"/>
      <c r="R5644" s="76"/>
      <c r="S5644" s="76"/>
      <c r="T5644" s="76"/>
      <c r="U5644" s="76"/>
      <c r="V5644" s="76"/>
      <c r="W5644" s="76"/>
      <c r="X5644" s="76"/>
    </row>
    <row r="5645" spans="1:24">
      <c r="A5645" s="135"/>
      <c r="B5645" s="54"/>
      <c r="C5645" s="521" t="s">
        <v>31</v>
      </c>
      <c r="D5645" s="521" t="s">
        <v>3006</v>
      </c>
      <c r="E5645" s="521" t="s">
        <v>8622</v>
      </c>
      <c r="F5645" s="521" t="s">
        <v>8623</v>
      </c>
      <c r="G5645" s="521" t="s">
        <v>8624</v>
      </c>
      <c r="H5645" s="521" t="s">
        <v>8625</v>
      </c>
      <c r="I5645" s="524">
        <v>0</v>
      </c>
      <c r="J5645" s="46" t="s">
        <v>1508</v>
      </c>
      <c r="K5645" s="75" t="s">
        <v>1509</v>
      </c>
      <c r="L5645" s="76">
        <f t="shared" si="320"/>
        <v>2</v>
      </c>
      <c r="M5645" s="76"/>
      <c r="N5645" s="76">
        <v>1</v>
      </c>
      <c r="O5645" s="76"/>
      <c r="P5645" s="76"/>
      <c r="Q5645" s="76"/>
      <c r="R5645" s="76"/>
      <c r="S5645" s="76"/>
      <c r="T5645" s="76">
        <v>1</v>
      </c>
      <c r="U5645" s="76"/>
      <c r="V5645" s="76"/>
      <c r="W5645" s="76"/>
      <c r="X5645" s="76"/>
    </row>
    <row r="5646" spans="1:24">
      <c r="A5646" s="135"/>
      <c r="B5646" s="54"/>
      <c r="C5646" s="522"/>
      <c r="D5646" s="522"/>
      <c r="E5646" s="522"/>
      <c r="F5646" s="522"/>
      <c r="G5646" s="522"/>
      <c r="H5646" s="522"/>
      <c r="I5646" s="525"/>
      <c r="J5646" s="54"/>
      <c r="K5646" s="75" t="s">
        <v>1501</v>
      </c>
      <c r="L5646" s="76">
        <f t="shared" si="320"/>
        <v>0</v>
      </c>
      <c r="M5646" s="76"/>
      <c r="N5646" s="76"/>
      <c r="O5646" s="76"/>
      <c r="P5646" s="76"/>
      <c r="Q5646" s="76"/>
      <c r="R5646" s="76"/>
      <c r="S5646" s="76"/>
      <c r="T5646" s="76"/>
      <c r="U5646" s="76"/>
      <c r="V5646" s="76"/>
      <c r="W5646" s="76"/>
      <c r="X5646" s="76"/>
    </row>
    <row r="5647" spans="1:24">
      <c r="A5647" s="135"/>
      <c r="B5647" s="54"/>
      <c r="C5647" s="523"/>
      <c r="D5647" s="523"/>
      <c r="E5647" s="523"/>
      <c r="F5647" s="523"/>
      <c r="G5647" s="523"/>
      <c r="H5647" s="523"/>
      <c r="I5647" s="526"/>
      <c r="J5647" s="80"/>
      <c r="K5647" s="84" t="s">
        <v>1502</v>
      </c>
      <c r="L5647" s="76">
        <f t="shared" si="320"/>
        <v>0</v>
      </c>
      <c r="M5647" s="76"/>
      <c r="N5647" s="76"/>
      <c r="O5647" s="76"/>
      <c r="P5647" s="76"/>
      <c r="Q5647" s="76"/>
      <c r="R5647" s="76"/>
      <c r="S5647" s="76"/>
      <c r="T5647" s="76"/>
      <c r="U5647" s="76"/>
      <c r="V5647" s="76"/>
      <c r="W5647" s="76"/>
      <c r="X5647" s="76"/>
    </row>
    <row r="5648" spans="1:24">
      <c r="A5648" s="135"/>
      <c r="B5648" s="54"/>
      <c r="C5648" s="521" t="s">
        <v>33</v>
      </c>
      <c r="D5648" s="521" t="s">
        <v>8626</v>
      </c>
      <c r="E5648" s="521" t="s">
        <v>8627</v>
      </c>
      <c r="F5648" s="521" t="s">
        <v>8628</v>
      </c>
      <c r="G5648" s="521" t="s">
        <v>8629</v>
      </c>
      <c r="H5648" s="521" t="s">
        <v>8630</v>
      </c>
      <c r="I5648" s="524">
        <v>0</v>
      </c>
      <c r="J5648" s="46" t="s">
        <v>1508</v>
      </c>
      <c r="K5648" s="75" t="s">
        <v>1509</v>
      </c>
      <c r="L5648" s="76">
        <f t="shared" si="320"/>
        <v>0</v>
      </c>
      <c r="M5648" s="76"/>
      <c r="N5648" s="76"/>
      <c r="O5648" s="76"/>
      <c r="P5648" s="76"/>
      <c r="Q5648" s="76"/>
      <c r="R5648" s="76"/>
      <c r="S5648" s="76"/>
      <c r="T5648" s="76"/>
      <c r="U5648" s="76"/>
      <c r="V5648" s="76"/>
      <c r="W5648" s="76"/>
      <c r="X5648" s="76"/>
    </row>
    <row r="5649" spans="1:24">
      <c r="A5649" s="135"/>
      <c r="B5649" s="54"/>
      <c r="C5649" s="522"/>
      <c r="D5649" s="522"/>
      <c r="E5649" s="522"/>
      <c r="F5649" s="522"/>
      <c r="G5649" s="522"/>
      <c r="H5649" s="522"/>
      <c r="I5649" s="525"/>
      <c r="J5649" s="54"/>
      <c r="K5649" s="75" t="s">
        <v>1501</v>
      </c>
      <c r="L5649" s="76">
        <f t="shared" si="320"/>
        <v>0</v>
      </c>
      <c r="M5649" s="76"/>
      <c r="N5649" s="76"/>
      <c r="O5649" s="76"/>
      <c r="P5649" s="76"/>
      <c r="Q5649" s="76"/>
      <c r="R5649" s="76"/>
      <c r="S5649" s="76"/>
      <c r="T5649" s="76"/>
      <c r="U5649" s="76"/>
      <c r="V5649" s="76"/>
      <c r="W5649" s="76"/>
      <c r="X5649" s="76"/>
    </row>
    <row r="5650" spans="1:24">
      <c r="A5650" s="135"/>
      <c r="B5650" s="54"/>
      <c r="C5650" s="523"/>
      <c r="D5650" s="523"/>
      <c r="E5650" s="523"/>
      <c r="F5650" s="523"/>
      <c r="G5650" s="523"/>
      <c r="H5650" s="523"/>
      <c r="I5650" s="526"/>
      <c r="J5650" s="80"/>
      <c r="K5650" s="84" t="s">
        <v>1502</v>
      </c>
      <c r="L5650" s="76">
        <f t="shared" si="320"/>
        <v>2</v>
      </c>
      <c r="M5650" s="76"/>
      <c r="N5650" s="76"/>
      <c r="O5650" s="76"/>
      <c r="P5650" s="76"/>
      <c r="Q5650" s="76"/>
      <c r="R5650" s="76"/>
      <c r="S5650" s="76">
        <v>1</v>
      </c>
      <c r="T5650" s="76">
        <v>1</v>
      </c>
      <c r="U5650" s="76"/>
      <c r="V5650" s="76"/>
      <c r="W5650" s="76"/>
      <c r="X5650" s="76"/>
    </row>
    <row r="5651" spans="1:24">
      <c r="A5651" s="135"/>
      <c r="B5651" s="54"/>
      <c r="C5651" s="521" t="s">
        <v>33</v>
      </c>
      <c r="D5651" s="521" t="s">
        <v>8631</v>
      </c>
      <c r="E5651" s="521" t="s">
        <v>8632</v>
      </c>
      <c r="F5651" s="521" t="s">
        <v>8633</v>
      </c>
      <c r="G5651" s="521" t="s">
        <v>8634</v>
      </c>
      <c r="H5651" s="521" t="s">
        <v>8635</v>
      </c>
      <c r="I5651" s="524">
        <v>0</v>
      </c>
      <c r="J5651" s="46" t="s">
        <v>1508</v>
      </c>
      <c r="K5651" s="75" t="s">
        <v>1509</v>
      </c>
      <c r="L5651" s="76">
        <f t="shared" si="320"/>
        <v>0</v>
      </c>
      <c r="M5651" s="76"/>
      <c r="N5651" s="76"/>
      <c r="O5651" s="76"/>
      <c r="P5651" s="76"/>
      <c r="Q5651" s="76"/>
      <c r="R5651" s="76"/>
      <c r="S5651" s="76"/>
      <c r="T5651" s="76"/>
      <c r="U5651" s="76"/>
      <c r="V5651" s="76"/>
      <c r="W5651" s="76"/>
      <c r="X5651" s="76"/>
    </row>
    <row r="5652" spans="1:24">
      <c r="A5652" s="135"/>
      <c r="B5652" s="54"/>
      <c r="C5652" s="522"/>
      <c r="D5652" s="522"/>
      <c r="E5652" s="522"/>
      <c r="F5652" s="522"/>
      <c r="G5652" s="522"/>
      <c r="H5652" s="522"/>
      <c r="I5652" s="525"/>
      <c r="J5652" s="54"/>
      <c r="K5652" s="75" t="s">
        <v>1501</v>
      </c>
      <c r="L5652" s="76">
        <f t="shared" si="320"/>
        <v>0</v>
      </c>
      <c r="M5652" s="76"/>
      <c r="N5652" s="76"/>
      <c r="O5652" s="76"/>
      <c r="P5652" s="76"/>
      <c r="Q5652" s="76"/>
      <c r="R5652" s="76"/>
      <c r="S5652" s="76"/>
      <c r="T5652" s="76"/>
      <c r="U5652" s="76"/>
      <c r="V5652" s="76"/>
      <c r="W5652" s="76"/>
      <c r="X5652" s="76"/>
    </row>
    <row r="5653" spans="1:24">
      <c r="A5653" s="135"/>
      <c r="B5653" s="54"/>
      <c r="C5653" s="523"/>
      <c r="D5653" s="523"/>
      <c r="E5653" s="523"/>
      <c r="F5653" s="523"/>
      <c r="G5653" s="523"/>
      <c r="H5653" s="523"/>
      <c r="I5653" s="526"/>
      <c r="J5653" s="80"/>
      <c r="K5653" s="84" t="s">
        <v>1502</v>
      </c>
      <c r="L5653" s="76">
        <f t="shared" si="320"/>
        <v>3</v>
      </c>
      <c r="M5653" s="76"/>
      <c r="N5653" s="76"/>
      <c r="O5653" s="76"/>
      <c r="P5653" s="76"/>
      <c r="Q5653" s="76"/>
      <c r="R5653" s="76"/>
      <c r="S5653" s="76">
        <v>3</v>
      </c>
      <c r="T5653" s="76"/>
      <c r="U5653" s="76"/>
      <c r="V5653" s="76"/>
      <c r="W5653" s="76"/>
      <c r="X5653" s="76"/>
    </row>
    <row r="5654" spans="1:24">
      <c r="A5654" s="135"/>
      <c r="B5654" s="54"/>
      <c r="C5654" s="521" t="s">
        <v>33</v>
      </c>
      <c r="D5654" s="521" t="s">
        <v>8636</v>
      </c>
      <c r="E5654" s="521" t="s">
        <v>8637</v>
      </c>
      <c r="F5654" s="521" t="s">
        <v>8167</v>
      </c>
      <c r="G5654" s="521" t="s">
        <v>8638</v>
      </c>
      <c r="H5654" s="521" t="s">
        <v>8639</v>
      </c>
      <c r="I5654" s="524">
        <v>5568</v>
      </c>
      <c r="J5654" s="46" t="s">
        <v>1508</v>
      </c>
      <c r="K5654" s="75" t="s">
        <v>1509</v>
      </c>
      <c r="L5654" s="76">
        <f t="shared" si="320"/>
        <v>0</v>
      </c>
      <c r="M5654" s="76"/>
      <c r="N5654" s="76"/>
      <c r="O5654" s="76"/>
      <c r="P5654" s="76"/>
      <c r="Q5654" s="76"/>
      <c r="R5654" s="76"/>
      <c r="S5654" s="76"/>
      <c r="T5654" s="76"/>
      <c r="U5654" s="76"/>
      <c r="V5654" s="76"/>
      <c r="W5654" s="76"/>
      <c r="X5654" s="76"/>
    </row>
    <row r="5655" spans="1:24">
      <c r="A5655" s="135"/>
      <c r="B5655" s="54"/>
      <c r="C5655" s="522"/>
      <c r="D5655" s="522"/>
      <c r="E5655" s="522"/>
      <c r="F5655" s="522"/>
      <c r="G5655" s="522"/>
      <c r="H5655" s="522"/>
      <c r="I5655" s="525"/>
      <c r="J5655" s="54"/>
      <c r="K5655" s="75" t="s">
        <v>1501</v>
      </c>
      <c r="L5655" s="76">
        <f t="shared" si="320"/>
        <v>0</v>
      </c>
      <c r="M5655" s="76"/>
      <c r="N5655" s="76"/>
      <c r="O5655" s="76"/>
      <c r="P5655" s="76"/>
      <c r="Q5655" s="76"/>
      <c r="R5655" s="76"/>
      <c r="S5655" s="76"/>
      <c r="T5655" s="76"/>
      <c r="U5655" s="76"/>
      <c r="V5655" s="76"/>
      <c r="W5655" s="76"/>
      <c r="X5655" s="76"/>
    </row>
    <row r="5656" spans="1:24">
      <c r="A5656" s="135"/>
      <c r="B5656" s="54"/>
      <c r="C5656" s="523"/>
      <c r="D5656" s="523"/>
      <c r="E5656" s="523"/>
      <c r="F5656" s="523"/>
      <c r="G5656" s="523"/>
      <c r="H5656" s="523"/>
      <c r="I5656" s="526"/>
      <c r="J5656" s="80"/>
      <c r="K5656" s="84" t="s">
        <v>1502</v>
      </c>
      <c r="L5656" s="76">
        <f t="shared" si="320"/>
        <v>2</v>
      </c>
      <c r="M5656" s="76"/>
      <c r="N5656" s="76"/>
      <c r="O5656" s="76"/>
      <c r="P5656" s="76"/>
      <c r="Q5656" s="76"/>
      <c r="R5656" s="76"/>
      <c r="S5656" s="76">
        <v>1</v>
      </c>
      <c r="T5656" s="76">
        <v>1</v>
      </c>
      <c r="U5656" s="76"/>
      <c r="V5656" s="76"/>
      <c r="W5656" s="76"/>
      <c r="X5656" s="76"/>
    </row>
    <row r="5657" spans="1:24">
      <c r="A5657" s="135"/>
      <c r="B5657" s="54"/>
      <c r="C5657" s="521" t="s">
        <v>33</v>
      </c>
      <c r="D5657" s="521" t="s">
        <v>3432</v>
      </c>
      <c r="E5657" s="521" t="s">
        <v>8640</v>
      </c>
      <c r="F5657" s="521" t="s">
        <v>8641</v>
      </c>
      <c r="G5657" s="521" t="s">
        <v>8642</v>
      </c>
      <c r="H5657" s="521" t="s">
        <v>8643</v>
      </c>
      <c r="I5657" s="524">
        <v>153</v>
      </c>
      <c r="J5657" s="46" t="s">
        <v>1508</v>
      </c>
      <c r="K5657" s="75" t="s">
        <v>1509</v>
      </c>
      <c r="L5657" s="76">
        <f t="shared" si="320"/>
        <v>0</v>
      </c>
      <c r="M5657" s="76"/>
      <c r="N5657" s="76"/>
      <c r="O5657" s="76"/>
      <c r="P5657" s="76"/>
      <c r="Q5657" s="76"/>
      <c r="R5657" s="76"/>
      <c r="S5657" s="76"/>
      <c r="T5657" s="76"/>
      <c r="U5657" s="76"/>
      <c r="V5657" s="76"/>
      <c r="W5657" s="76"/>
      <c r="X5657" s="76"/>
    </row>
    <row r="5658" spans="1:24">
      <c r="A5658" s="135"/>
      <c r="B5658" s="54"/>
      <c r="C5658" s="522"/>
      <c r="D5658" s="522"/>
      <c r="E5658" s="522"/>
      <c r="F5658" s="522"/>
      <c r="G5658" s="522"/>
      <c r="H5658" s="522"/>
      <c r="I5658" s="525"/>
      <c r="J5658" s="54"/>
      <c r="K5658" s="75" t="s">
        <v>1501</v>
      </c>
      <c r="L5658" s="76">
        <f t="shared" si="320"/>
        <v>0</v>
      </c>
      <c r="M5658" s="76"/>
      <c r="N5658" s="76"/>
      <c r="O5658" s="76"/>
      <c r="P5658" s="76"/>
      <c r="Q5658" s="76"/>
      <c r="R5658" s="76"/>
      <c r="S5658" s="76"/>
      <c r="T5658" s="76"/>
      <c r="U5658" s="76"/>
      <c r="V5658" s="76"/>
      <c r="W5658" s="76"/>
      <c r="X5658" s="76"/>
    </row>
    <row r="5659" spans="1:24">
      <c r="A5659" s="135"/>
      <c r="B5659" s="54"/>
      <c r="C5659" s="523"/>
      <c r="D5659" s="523"/>
      <c r="E5659" s="523"/>
      <c r="F5659" s="523"/>
      <c r="G5659" s="523"/>
      <c r="H5659" s="523"/>
      <c r="I5659" s="526"/>
      <c r="J5659" s="80"/>
      <c r="K5659" s="84" t="s">
        <v>1502</v>
      </c>
      <c r="L5659" s="76">
        <f t="shared" si="320"/>
        <v>4</v>
      </c>
      <c r="M5659" s="76"/>
      <c r="N5659" s="76"/>
      <c r="O5659" s="76">
        <v>2</v>
      </c>
      <c r="P5659" s="76"/>
      <c r="Q5659" s="76"/>
      <c r="R5659" s="76"/>
      <c r="S5659" s="76">
        <v>2</v>
      </c>
      <c r="T5659" s="76"/>
      <c r="U5659" s="76"/>
      <c r="V5659" s="76"/>
      <c r="W5659" s="76"/>
      <c r="X5659" s="76"/>
    </row>
    <row r="5660" spans="1:24">
      <c r="A5660" s="135"/>
      <c r="B5660" s="54"/>
      <c r="C5660" s="521" t="s">
        <v>33</v>
      </c>
      <c r="D5660" s="521" t="s">
        <v>8644</v>
      </c>
      <c r="E5660" s="521" t="s">
        <v>8645</v>
      </c>
      <c r="F5660" s="521" t="s">
        <v>8646</v>
      </c>
      <c r="G5660" s="521" t="s">
        <v>8629</v>
      </c>
      <c r="H5660" s="521" t="s">
        <v>8647</v>
      </c>
      <c r="I5660" s="524">
        <v>111534</v>
      </c>
      <c r="J5660" s="46" t="s">
        <v>1508</v>
      </c>
      <c r="K5660" s="75" t="s">
        <v>1509</v>
      </c>
      <c r="L5660" s="76">
        <f t="shared" si="320"/>
        <v>0</v>
      </c>
      <c r="M5660" s="76"/>
      <c r="N5660" s="76"/>
      <c r="O5660" s="76"/>
      <c r="P5660" s="76"/>
      <c r="Q5660" s="76"/>
      <c r="R5660" s="76"/>
      <c r="S5660" s="76"/>
      <c r="T5660" s="76"/>
      <c r="U5660" s="76"/>
      <c r="V5660" s="76"/>
      <c r="W5660" s="76"/>
      <c r="X5660" s="76"/>
    </row>
    <row r="5661" spans="1:24">
      <c r="A5661" s="135"/>
      <c r="B5661" s="54"/>
      <c r="C5661" s="522"/>
      <c r="D5661" s="522"/>
      <c r="E5661" s="522"/>
      <c r="F5661" s="522"/>
      <c r="G5661" s="522"/>
      <c r="H5661" s="522"/>
      <c r="I5661" s="525"/>
      <c r="J5661" s="54"/>
      <c r="K5661" s="75" t="s">
        <v>1501</v>
      </c>
      <c r="L5661" s="76">
        <f t="shared" si="320"/>
        <v>0</v>
      </c>
      <c r="M5661" s="76"/>
      <c r="N5661" s="76"/>
      <c r="O5661" s="76"/>
      <c r="P5661" s="76"/>
      <c r="Q5661" s="76"/>
      <c r="R5661" s="76"/>
      <c r="S5661" s="76"/>
      <c r="T5661" s="76"/>
      <c r="U5661" s="76"/>
      <c r="V5661" s="76"/>
      <c r="W5661" s="76"/>
      <c r="X5661" s="76"/>
    </row>
    <row r="5662" spans="1:24">
      <c r="A5662" s="135"/>
      <c r="B5662" s="54"/>
      <c r="C5662" s="523"/>
      <c r="D5662" s="523"/>
      <c r="E5662" s="523"/>
      <c r="F5662" s="523"/>
      <c r="G5662" s="523"/>
      <c r="H5662" s="523"/>
      <c r="I5662" s="526"/>
      <c r="J5662" s="80"/>
      <c r="K5662" s="84" t="s">
        <v>1502</v>
      </c>
      <c r="L5662" s="76">
        <f t="shared" si="320"/>
        <v>11</v>
      </c>
      <c r="M5662" s="76"/>
      <c r="N5662" s="76"/>
      <c r="O5662" s="76"/>
      <c r="P5662" s="76"/>
      <c r="Q5662" s="76"/>
      <c r="R5662" s="76"/>
      <c r="S5662" s="76"/>
      <c r="T5662" s="76">
        <v>11</v>
      </c>
      <c r="U5662" s="76"/>
      <c r="V5662" s="76"/>
      <c r="W5662" s="76"/>
      <c r="X5662" s="76"/>
    </row>
    <row r="5663" spans="1:24">
      <c r="A5663" s="135"/>
      <c r="B5663" s="54"/>
      <c r="C5663" s="521" t="s">
        <v>33</v>
      </c>
      <c r="D5663" s="521" t="s">
        <v>8648</v>
      </c>
      <c r="E5663" s="521" t="s">
        <v>8649</v>
      </c>
      <c r="F5663" s="521" t="s">
        <v>8650</v>
      </c>
      <c r="G5663" s="521" t="s">
        <v>8651</v>
      </c>
      <c r="H5663" s="521" t="s">
        <v>8652</v>
      </c>
      <c r="I5663" s="524">
        <v>163</v>
      </c>
      <c r="J5663" s="46" t="s">
        <v>1508</v>
      </c>
      <c r="K5663" s="75" t="s">
        <v>1509</v>
      </c>
      <c r="L5663" s="76">
        <f t="shared" si="320"/>
        <v>0</v>
      </c>
      <c r="M5663" s="76"/>
      <c r="N5663" s="76"/>
      <c r="O5663" s="76"/>
      <c r="P5663" s="76"/>
      <c r="Q5663" s="76"/>
      <c r="R5663" s="76"/>
      <c r="S5663" s="76"/>
      <c r="T5663" s="76"/>
      <c r="U5663" s="76"/>
      <c r="V5663" s="76"/>
      <c r="W5663" s="76"/>
      <c r="X5663" s="76"/>
    </row>
    <row r="5664" spans="1:24">
      <c r="A5664" s="135"/>
      <c r="B5664" s="54"/>
      <c r="C5664" s="522"/>
      <c r="D5664" s="522"/>
      <c r="E5664" s="522"/>
      <c r="F5664" s="522"/>
      <c r="G5664" s="522"/>
      <c r="H5664" s="522"/>
      <c r="I5664" s="525"/>
      <c r="J5664" s="54"/>
      <c r="K5664" s="75" t="s">
        <v>1501</v>
      </c>
      <c r="L5664" s="76">
        <f t="shared" si="320"/>
        <v>0</v>
      </c>
      <c r="M5664" s="76"/>
      <c r="N5664" s="76"/>
      <c r="O5664" s="76"/>
      <c r="P5664" s="76"/>
      <c r="Q5664" s="76"/>
      <c r="R5664" s="76"/>
      <c r="S5664" s="76"/>
      <c r="T5664" s="76"/>
      <c r="U5664" s="76"/>
      <c r="V5664" s="76"/>
      <c r="W5664" s="76"/>
      <c r="X5664" s="76"/>
    </row>
    <row r="5665" spans="1:24">
      <c r="A5665" s="135"/>
      <c r="B5665" s="54"/>
      <c r="C5665" s="523"/>
      <c r="D5665" s="523"/>
      <c r="E5665" s="523"/>
      <c r="F5665" s="523"/>
      <c r="G5665" s="523"/>
      <c r="H5665" s="523"/>
      <c r="I5665" s="526"/>
      <c r="J5665" s="80"/>
      <c r="K5665" s="84" t="s">
        <v>1502</v>
      </c>
      <c r="L5665" s="76">
        <f t="shared" si="320"/>
        <v>2</v>
      </c>
      <c r="M5665" s="76"/>
      <c r="N5665" s="76"/>
      <c r="O5665" s="76">
        <v>1</v>
      </c>
      <c r="P5665" s="76"/>
      <c r="Q5665" s="76"/>
      <c r="R5665" s="76"/>
      <c r="S5665" s="76"/>
      <c r="T5665" s="76">
        <v>1</v>
      </c>
      <c r="U5665" s="76"/>
      <c r="V5665" s="76"/>
      <c r="W5665" s="76"/>
      <c r="X5665" s="76"/>
    </row>
    <row r="5666" spans="1:24">
      <c r="A5666" s="135"/>
      <c r="B5666" s="54"/>
      <c r="C5666" s="521" t="s">
        <v>33</v>
      </c>
      <c r="D5666" s="521" t="s">
        <v>8653</v>
      </c>
      <c r="E5666" s="521" t="s">
        <v>8654</v>
      </c>
      <c r="F5666" s="521" t="s">
        <v>8655</v>
      </c>
      <c r="G5666" s="521" t="s">
        <v>8656</v>
      </c>
      <c r="H5666" s="521" t="s">
        <v>8657</v>
      </c>
      <c r="I5666" s="524">
        <v>2335</v>
      </c>
      <c r="J5666" s="46" t="s">
        <v>1508</v>
      </c>
      <c r="K5666" s="75" t="s">
        <v>1509</v>
      </c>
      <c r="L5666" s="76">
        <f t="shared" si="320"/>
        <v>0</v>
      </c>
      <c r="M5666" s="76"/>
      <c r="N5666" s="76"/>
      <c r="O5666" s="76"/>
      <c r="P5666" s="76"/>
      <c r="Q5666" s="76"/>
      <c r="R5666" s="76"/>
      <c r="S5666" s="76"/>
      <c r="T5666" s="76"/>
      <c r="U5666" s="76"/>
      <c r="V5666" s="76"/>
      <c r="W5666" s="76"/>
      <c r="X5666" s="76"/>
    </row>
    <row r="5667" spans="1:24">
      <c r="A5667" s="135"/>
      <c r="B5667" s="54"/>
      <c r="C5667" s="522"/>
      <c r="D5667" s="522"/>
      <c r="E5667" s="522"/>
      <c r="F5667" s="522"/>
      <c r="G5667" s="522"/>
      <c r="H5667" s="522"/>
      <c r="I5667" s="525"/>
      <c r="J5667" s="54"/>
      <c r="K5667" s="75" t="s">
        <v>1501</v>
      </c>
      <c r="L5667" s="76">
        <f t="shared" si="320"/>
        <v>0</v>
      </c>
      <c r="M5667" s="76"/>
      <c r="N5667" s="76"/>
      <c r="O5667" s="76"/>
      <c r="P5667" s="76"/>
      <c r="Q5667" s="76"/>
      <c r="R5667" s="76"/>
      <c r="S5667" s="76"/>
      <c r="T5667" s="76"/>
      <c r="U5667" s="76"/>
      <c r="V5667" s="76"/>
      <c r="W5667" s="76"/>
      <c r="X5667" s="76"/>
    </row>
    <row r="5668" spans="1:24">
      <c r="A5668" s="135"/>
      <c r="B5668" s="54"/>
      <c r="C5668" s="523"/>
      <c r="D5668" s="523"/>
      <c r="E5668" s="523"/>
      <c r="F5668" s="523"/>
      <c r="G5668" s="523"/>
      <c r="H5668" s="523"/>
      <c r="I5668" s="526"/>
      <c r="J5668" s="80"/>
      <c r="K5668" s="84" t="s">
        <v>1502</v>
      </c>
      <c r="L5668" s="76">
        <f t="shared" si="320"/>
        <v>5</v>
      </c>
      <c r="M5668" s="76"/>
      <c r="N5668" s="76"/>
      <c r="O5668" s="76"/>
      <c r="P5668" s="76"/>
      <c r="Q5668" s="76"/>
      <c r="R5668" s="76"/>
      <c r="S5668" s="76"/>
      <c r="T5668" s="76">
        <v>5</v>
      </c>
      <c r="U5668" s="76"/>
      <c r="V5668" s="76"/>
      <c r="W5668" s="76"/>
      <c r="X5668" s="76"/>
    </row>
    <row r="5669" spans="1:24">
      <c r="A5669" s="135"/>
      <c r="B5669" s="54"/>
      <c r="C5669" s="521" t="s">
        <v>33</v>
      </c>
      <c r="D5669" s="521" t="s">
        <v>8658</v>
      </c>
      <c r="E5669" s="521" t="s">
        <v>8659</v>
      </c>
      <c r="F5669" s="521" t="s">
        <v>8220</v>
      </c>
      <c r="G5669" s="521" t="s">
        <v>8660</v>
      </c>
      <c r="H5669" s="521" t="s">
        <v>8661</v>
      </c>
      <c r="I5669" s="524">
        <v>1813</v>
      </c>
      <c r="J5669" s="46" t="s">
        <v>1508</v>
      </c>
      <c r="K5669" s="75" t="s">
        <v>1509</v>
      </c>
      <c r="L5669" s="76">
        <f t="shared" si="320"/>
        <v>0</v>
      </c>
      <c r="M5669" s="76"/>
      <c r="N5669" s="76"/>
      <c r="O5669" s="76"/>
      <c r="P5669" s="76"/>
      <c r="Q5669" s="76"/>
      <c r="R5669" s="76"/>
      <c r="S5669" s="76"/>
      <c r="T5669" s="76"/>
      <c r="U5669" s="76"/>
      <c r="V5669" s="76"/>
      <c r="W5669" s="76"/>
      <c r="X5669" s="76"/>
    </row>
    <row r="5670" spans="1:24">
      <c r="A5670" s="135"/>
      <c r="B5670" s="54"/>
      <c r="C5670" s="522"/>
      <c r="D5670" s="522"/>
      <c r="E5670" s="522"/>
      <c r="F5670" s="522"/>
      <c r="G5670" s="522"/>
      <c r="H5670" s="522"/>
      <c r="I5670" s="525"/>
      <c r="J5670" s="54"/>
      <c r="K5670" s="75" t="s">
        <v>1501</v>
      </c>
      <c r="L5670" s="76">
        <f t="shared" si="320"/>
        <v>0</v>
      </c>
      <c r="M5670" s="76"/>
      <c r="N5670" s="76"/>
      <c r="O5670" s="76"/>
      <c r="P5670" s="76"/>
      <c r="Q5670" s="76"/>
      <c r="R5670" s="76"/>
      <c r="S5670" s="76"/>
      <c r="T5670" s="76"/>
      <c r="U5670" s="76"/>
      <c r="V5670" s="76"/>
      <c r="W5670" s="76"/>
      <c r="X5670" s="76"/>
    </row>
    <row r="5671" spans="1:24">
      <c r="A5671" s="135"/>
      <c r="B5671" s="54"/>
      <c r="C5671" s="523"/>
      <c r="D5671" s="523"/>
      <c r="E5671" s="523"/>
      <c r="F5671" s="523"/>
      <c r="G5671" s="523"/>
      <c r="H5671" s="523"/>
      <c r="I5671" s="526"/>
      <c r="J5671" s="80"/>
      <c r="K5671" s="84" t="s">
        <v>1502</v>
      </c>
      <c r="L5671" s="76">
        <f t="shared" si="320"/>
        <v>4</v>
      </c>
      <c r="M5671" s="76"/>
      <c r="N5671" s="76"/>
      <c r="O5671" s="76">
        <v>1</v>
      </c>
      <c r="P5671" s="76"/>
      <c r="Q5671" s="76"/>
      <c r="R5671" s="76"/>
      <c r="S5671" s="76">
        <v>2</v>
      </c>
      <c r="T5671" s="76">
        <v>1</v>
      </c>
      <c r="U5671" s="76"/>
      <c r="V5671" s="76"/>
      <c r="W5671" s="76"/>
      <c r="X5671" s="76"/>
    </row>
    <row r="5672" spans="1:24">
      <c r="A5672" s="135"/>
      <c r="B5672" s="54"/>
      <c r="C5672" s="521" t="s">
        <v>33</v>
      </c>
      <c r="D5672" s="521" t="s">
        <v>8662</v>
      </c>
      <c r="E5672" s="521" t="s">
        <v>8663</v>
      </c>
      <c r="F5672" s="521" t="s">
        <v>8664</v>
      </c>
      <c r="G5672" s="521" t="s">
        <v>8665</v>
      </c>
      <c r="H5672" s="521" t="s">
        <v>8666</v>
      </c>
      <c r="I5672" s="524">
        <v>70</v>
      </c>
      <c r="J5672" s="46" t="s">
        <v>1508</v>
      </c>
      <c r="K5672" s="75" t="s">
        <v>1509</v>
      </c>
      <c r="L5672" s="76">
        <f t="shared" si="320"/>
        <v>0</v>
      </c>
      <c r="M5672" s="76"/>
      <c r="N5672" s="76"/>
      <c r="O5672" s="76"/>
      <c r="P5672" s="76"/>
      <c r="Q5672" s="76"/>
      <c r="R5672" s="76"/>
      <c r="S5672" s="76"/>
      <c r="T5672" s="76"/>
      <c r="U5672" s="76"/>
      <c r="V5672" s="76"/>
      <c r="W5672" s="76"/>
      <c r="X5672" s="76"/>
    </row>
    <row r="5673" spans="1:24">
      <c r="A5673" s="135"/>
      <c r="B5673" s="54"/>
      <c r="C5673" s="522"/>
      <c r="D5673" s="522"/>
      <c r="E5673" s="522"/>
      <c r="F5673" s="522"/>
      <c r="G5673" s="522"/>
      <c r="H5673" s="522"/>
      <c r="I5673" s="525"/>
      <c r="J5673" s="54"/>
      <c r="K5673" s="75" t="s">
        <v>1501</v>
      </c>
      <c r="L5673" s="76">
        <f t="shared" si="320"/>
        <v>0</v>
      </c>
      <c r="M5673" s="76"/>
      <c r="N5673" s="76"/>
      <c r="O5673" s="76"/>
      <c r="P5673" s="76"/>
      <c r="Q5673" s="76"/>
      <c r="R5673" s="76"/>
      <c r="S5673" s="76"/>
      <c r="T5673" s="76"/>
      <c r="U5673" s="76"/>
      <c r="V5673" s="76"/>
      <c r="W5673" s="76"/>
      <c r="X5673" s="76"/>
    </row>
    <row r="5674" spans="1:24">
      <c r="A5674" s="135"/>
      <c r="B5674" s="54"/>
      <c r="C5674" s="523"/>
      <c r="D5674" s="523"/>
      <c r="E5674" s="523"/>
      <c r="F5674" s="523"/>
      <c r="G5674" s="523"/>
      <c r="H5674" s="523"/>
      <c r="I5674" s="526"/>
      <c r="J5674" s="80"/>
      <c r="K5674" s="84" t="s">
        <v>1502</v>
      </c>
      <c r="L5674" s="76">
        <f t="shared" si="320"/>
        <v>3</v>
      </c>
      <c r="M5674" s="76"/>
      <c r="N5674" s="76"/>
      <c r="O5674" s="76">
        <v>1</v>
      </c>
      <c r="P5674" s="76"/>
      <c r="Q5674" s="76"/>
      <c r="R5674" s="76"/>
      <c r="S5674" s="76">
        <v>2</v>
      </c>
      <c r="T5674" s="76"/>
      <c r="U5674" s="76"/>
      <c r="V5674" s="76"/>
      <c r="W5674" s="76"/>
      <c r="X5674" s="76"/>
    </row>
    <row r="5675" spans="1:24">
      <c r="A5675" s="135"/>
      <c r="B5675" s="54"/>
      <c r="C5675" s="521" t="s">
        <v>33</v>
      </c>
      <c r="D5675" s="521" t="s">
        <v>8667</v>
      </c>
      <c r="E5675" s="521" t="s">
        <v>8668</v>
      </c>
      <c r="F5675" s="521" t="s">
        <v>8669</v>
      </c>
      <c r="G5675" s="521" t="s">
        <v>8670</v>
      </c>
      <c r="H5675" s="521" t="s">
        <v>8671</v>
      </c>
      <c r="I5675" s="524">
        <v>0</v>
      </c>
      <c r="J5675" s="46" t="s">
        <v>1508</v>
      </c>
      <c r="K5675" s="75" t="s">
        <v>1509</v>
      </c>
      <c r="L5675" s="76">
        <f t="shared" si="320"/>
        <v>0</v>
      </c>
      <c r="M5675" s="76"/>
      <c r="N5675" s="76"/>
      <c r="O5675" s="76"/>
      <c r="P5675" s="76"/>
      <c r="Q5675" s="76"/>
      <c r="R5675" s="76"/>
      <c r="S5675" s="76"/>
      <c r="T5675" s="76"/>
      <c r="U5675" s="76"/>
      <c r="V5675" s="76"/>
      <c r="W5675" s="76"/>
      <c r="X5675" s="76"/>
    </row>
    <row r="5676" spans="1:24">
      <c r="A5676" s="135"/>
      <c r="B5676" s="54"/>
      <c r="C5676" s="522"/>
      <c r="D5676" s="522"/>
      <c r="E5676" s="522"/>
      <c r="F5676" s="522"/>
      <c r="G5676" s="522"/>
      <c r="H5676" s="522"/>
      <c r="I5676" s="525"/>
      <c r="J5676" s="54"/>
      <c r="K5676" s="75" t="s">
        <v>1501</v>
      </c>
      <c r="L5676" s="76">
        <f t="shared" si="320"/>
        <v>0</v>
      </c>
      <c r="M5676" s="76"/>
      <c r="N5676" s="76"/>
      <c r="O5676" s="76"/>
      <c r="P5676" s="76"/>
      <c r="Q5676" s="76"/>
      <c r="R5676" s="76"/>
      <c r="S5676" s="76"/>
      <c r="T5676" s="76"/>
      <c r="U5676" s="76"/>
      <c r="V5676" s="76"/>
      <c r="W5676" s="76"/>
      <c r="X5676" s="76"/>
    </row>
    <row r="5677" spans="1:24">
      <c r="A5677" s="135"/>
      <c r="B5677" s="54"/>
      <c r="C5677" s="523"/>
      <c r="D5677" s="523"/>
      <c r="E5677" s="523"/>
      <c r="F5677" s="523"/>
      <c r="G5677" s="523"/>
      <c r="H5677" s="523"/>
      <c r="I5677" s="526"/>
      <c r="J5677" s="80"/>
      <c r="K5677" s="84" t="s">
        <v>1502</v>
      </c>
      <c r="L5677" s="76">
        <f t="shared" si="320"/>
        <v>3</v>
      </c>
      <c r="M5677" s="76"/>
      <c r="N5677" s="76"/>
      <c r="O5677" s="76">
        <v>1</v>
      </c>
      <c r="P5677" s="76"/>
      <c r="Q5677" s="76"/>
      <c r="R5677" s="76"/>
      <c r="S5677" s="76"/>
      <c r="T5677" s="76">
        <v>2</v>
      </c>
      <c r="U5677" s="76"/>
      <c r="V5677" s="76"/>
      <c r="W5677" s="76"/>
      <c r="X5677" s="76"/>
    </row>
    <row r="5678" spans="1:24">
      <c r="A5678" s="135"/>
      <c r="B5678" s="54"/>
      <c r="C5678" s="521" t="s">
        <v>33</v>
      </c>
      <c r="D5678" s="521" t="s">
        <v>8672</v>
      </c>
      <c r="E5678" s="521" t="s">
        <v>8673</v>
      </c>
      <c r="F5678" s="521" t="s">
        <v>8674</v>
      </c>
      <c r="G5678" s="521" t="s">
        <v>8675</v>
      </c>
      <c r="H5678" s="521" t="s">
        <v>8676</v>
      </c>
      <c r="I5678" s="524">
        <v>4759</v>
      </c>
      <c r="J5678" s="46" t="s">
        <v>1508</v>
      </c>
      <c r="K5678" s="75" t="s">
        <v>1509</v>
      </c>
      <c r="L5678" s="76">
        <f t="shared" si="320"/>
        <v>0</v>
      </c>
      <c r="M5678" s="76"/>
      <c r="N5678" s="76"/>
      <c r="O5678" s="76"/>
      <c r="P5678" s="76"/>
      <c r="Q5678" s="76"/>
      <c r="R5678" s="76"/>
      <c r="S5678" s="76"/>
      <c r="T5678" s="76"/>
      <c r="U5678" s="76"/>
      <c r="V5678" s="76"/>
      <c r="W5678" s="76"/>
      <c r="X5678" s="76"/>
    </row>
    <row r="5679" spans="1:24">
      <c r="A5679" s="135"/>
      <c r="B5679" s="54"/>
      <c r="C5679" s="522"/>
      <c r="D5679" s="522"/>
      <c r="E5679" s="522"/>
      <c r="F5679" s="522"/>
      <c r="G5679" s="522"/>
      <c r="H5679" s="522"/>
      <c r="I5679" s="525"/>
      <c r="J5679" s="54"/>
      <c r="K5679" s="75" t="s">
        <v>1501</v>
      </c>
      <c r="L5679" s="76">
        <f t="shared" si="320"/>
        <v>0</v>
      </c>
      <c r="M5679" s="76"/>
      <c r="N5679" s="76"/>
      <c r="O5679" s="76"/>
      <c r="P5679" s="76"/>
      <c r="Q5679" s="76"/>
      <c r="R5679" s="76"/>
      <c r="S5679" s="76"/>
      <c r="T5679" s="76"/>
      <c r="U5679" s="76"/>
      <c r="V5679" s="76"/>
      <c r="W5679" s="76"/>
      <c r="X5679" s="76"/>
    </row>
    <row r="5680" spans="1:24">
      <c r="A5680" s="135"/>
      <c r="B5680" s="54"/>
      <c r="C5680" s="523"/>
      <c r="D5680" s="523"/>
      <c r="E5680" s="523"/>
      <c r="F5680" s="523"/>
      <c r="G5680" s="523"/>
      <c r="H5680" s="523"/>
      <c r="I5680" s="526"/>
      <c r="J5680" s="80"/>
      <c r="K5680" s="84" t="s">
        <v>1502</v>
      </c>
      <c r="L5680" s="76">
        <f t="shared" si="320"/>
        <v>3</v>
      </c>
      <c r="M5680" s="76"/>
      <c r="N5680" s="76"/>
      <c r="O5680" s="76">
        <v>1</v>
      </c>
      <c r="P5680" s="76"/>
      <c r="Q5680" s="76"/>
      <c r="R5680" s="76"/>
      <c r="S5680" s="76"/>
      <c r="T5680" s="76">
        <v>1</v>
      </c>
      <c r="U5680" s="76">
        <v>1</v>
      </c>
      <c r="V5680" s="76"/>
      <c r="W5680" s="76"/>
      <c r="X5680" s="76"/>
    </row>
    <row r="5681" spans="1:24">
      <c r="A5681" s="135"/>
      <c r="B5681" s="54"/>
      <c r="C5681" s="521" t="s">
        <v>33</v>
      </c>
      <c r="D5681" s="521" t="s">
        <v>8677</v>
      </c>
      <c r="E5681" s="521" t="s">
        <v>8678</v>
      </c>
      <c r="F5681" s="521" t="s">
        <v>8679</v>
      </c>
      <c r="G5681" s="521" t="s">
        <v>8680</v>
      </c>
      <c r="H5681" s="521" t="s">
        <v>8681</v>
      </c>
      <c r="I5681" s="524">
        <v>0</v>
      </c>
      <c r="J5681" s="46" t="s">
        <v>1508</v>
      </c>
      <c r="K5681" s="75" t="s">
        <v>1509</v>
      </c>
      <c r="L5681" s="76">
        <f t="shared" si="320"/>
        <v>0</v>
      </c>
      <c r="M5681" s="76"/>
      <c r="N5681" s="76"/>
      <c r="O5681" s="76"/>
      <c r="P5681" s="76"/>
      <c r="Q5681" s="76"/>
      <c r="R5681" s="76"/>
      <c r="S5681" s="76"/>
      <c r="T5681" s="76"/>
      <c r="U5681" s="76"/>
      <c r="V5681" s="76"/>
      <c r="W5681" s="76"/>
      <c r="X5681" s="76"/>
    </row>
    <row r="5682" spans="1:24">
      <c r="A5682" s="135"/>
      <c r="B5682" s="54"/>
      <c r="C5682" s="522"/>
      <c r="D5682" s="522"/>
      <c r="E5682" s="522"/>
      <c r="F5682" s="522"/>
      <c r="G5682" s="522"/>
      <c r="H5682" s="522"/>
      <c r="I5682" s="525"/>
      <c r="J5682" s="54"/>
      <c r="K5682" s="75" t="s">
        <v>1501</v>
      </c>
      <c r="L5682" s="76">
        <f t="shared" si="320"/>
        <v>0</v>
      </c>
      <c r="M5682" s="76"/>
      <c r="N5682" s="76"/>
      <c r="O5682" s="76"/>
      <c r="P5682" s="76"/>
      <c r="Q5682" s="76"/>
      <c r="R5682" s="76"/>
      <c r="S5682" s="76"/>
      <c r="T5682" s="76"/>
      <c r="U5682" s="76"/>
      <c r="V5682" s="76"/>
      <c r="W5682" s="76"/>
      <c r="X5682" s="76"/>
    </row>
    <row r="5683" spans="1:24">
      <c r="A5683" s="135"/>
      <c r="B5683" s="54"/>
      <c r="C5683" s="523"/>
      <c r="D5683" s="523"/>
      <c r="E5683" s="523"/>
      <c r="F5683" s="523"/>
      <c r="G5683" s="523"/>
      <c r="H5683" s="523"/>
      <c r="I5683" s="526"/>
      <c r="J5683" s="80"/>
      <c r="K5683" s="84" t="s">
        <v>1502</v>
      </c>
      <c r="L5683" s="76">
        <f t="shared" si="320"/>
        <v>3</v>
      </c>
      <c r="M5683" s="76"/>
      <c r="N5683" s="76"/>
      <c r="O5683" s="76"/>
      <c r="P5683" s="76"/>
      <c r="Q5683" s="76"/>
      <c r="R5683" s="76"/>
      <c r="S5683" s="76">
        <v>3</v>
      </c>
      <c r="T5683" s="76"/>
      <c r="U5683" s="76"/>
      <c r="V5683" s="76"/>
      <c r="W5683" s="76"/>
      <c r="X5683" s="76"/>
    </row>
    <row r="5684" spans="1:24">
      <c r="A5684" s="135"/>
      <c r="B5684" s="54"/>
      <c r="C5684" s="521" t="s">
        <v>33</v>
      </c>
      <c r="D5684" s="521" t="s">
        <v>8682</v>
      </c>
      <c r="E5684" s="521" t="s">
        <v>8683</v>
      </c>
      <c r="F5684" s="521" t="s">
        <v>8684</v>
      </c>
      <c r="G5684" s="521" t="s">
        <v>8685</v>
      </c>
      <c r="H5684" s="521" t="s">
        <v>8686</v>
      </c>
      <c r="I5684" s="524">
        <v>337</v>
      </c>
      <c r="J5684" s="46" t="s">
        <v>1508</v>
      </c>
      <c r="K5684" s="75" t="s">
        <v>1509</v>
      </c>
      <c r="L5684" s="76">
        <f t="shared" si="320"/>
        <v>0</v>
      </c>
      <c r="M5684" s="76"/>
      <c r="N5684" s="76"/>
      <c r="O5684" s="76"/>
      <c r="P5684" s="76"/>
      <c r="Q5684" s="76"/>
      <c r="R5684" s="76"/>
      <c r="S5684" s="76"/>
      <c r="T5684" s="76"/>
      <c r="U5684" s="76"/>
      <c r="V5684" s="76"/>
      <c r="W5684" s="76"/>
      <c r="X5684" s="76"/>
    </row>
    <row r="5685" spans="1:24">
      <c r="A5685" s="135"/>
      <c r="B5685" s="54"/>
      <c r="C5685" s="522"/>
      <c r="D5685" s="522"/>
      <c r="E5685" s="522"/>
      <c r="F5685" s="522"/>
      <c r="G5685" s="522"/>
      <c r="H5685" s="522"/>
      <c r="I5685" s="525"/>
      <c r="J5685" s="54"/>
      <c r="K5685" s="75" t="s">
        <v>1501</v>
      </c>
      <c r="L5685" s="76">
        <f t="shared" si="320"/>
        <v>0</v>
      </c>
      <c r="M5685" s="76"/>
      <c r="N5685" s="76"/>
      <c r="O5685" s="76"/>
      <c r="P5685" s="76"/>
      <c r="Q5685" s="76"/>
      <c r="R5685" s="76"/>
      <c r="S5685" s="76"/>
      <c r="T5685" s="76"/>
      <c r="U5685" s="76"/>
      <c r="V5685" s="76"/>
      <c r="W5685" s="76"/>
      <c r="X5685" s="76"/>
    </row>
    <row r="5686" spans="1:24">
      <c r="A5686" s="135"/>
      <c r="B5686" s="54"/>
      <c r="C5686" s="523"/>
      <c r="D5686" s="523"/>
      <c r="E5686" s="523"/>
      <c r="F5686" s="523"/>
      <c r="G5686" s="523"/>
      <c r="H5686" s="523"/>
      <c r="I5686" s="526"/>
      <c r="J5686" s="80"/>
      <c r="K5686" s="84" t="s">
        <v>1502</v>
      </c>
      <c r="L5686" s="76">
        <f t="shared" si="320"/>
        <v>2</v>
      </c>
      <c r="M5686" s="76"/>
      <c r="N5686" s="76"/>
      <c r="O5686" s="76">
        <v>1</v>
      </c>
      <c r="P5686" s="76"/>
      <c r="Q5686" s="76"/>
      <c r="R5686" s="76"/>
      <c r="S5686" s="76">
        <v>1</v>
      </c>
      <c r="T5686" s="76"/>
      <c r="U5686" s="76"/>
      <c r="V5686" s="76"/>
      <c r="W5686" s="76"/>
      <c r="X5686" s="76"/>
    </row>
    <row r="5687" spans="1:24">
      <c r="A5687" s="135"/>
      <c r="B5687" s="54"/>
      <c r="C5687" s="521" t="s">
        <v>33</v>
      </c>
      <c r="D5687" s="521" t="s">
        <v>8687</v>
      </c>
      <c r="E5687" s="521" t="s">
        <v>8688</v>
      </c>
      <c r="F5687" s="521" t="s">
        <v>8689</v>
      </c>
      <c r="G5687" s="521" t="s">
        <v>8690</v>
      </c>
      <c r="H5687" s="521" t="s">
        <v>8691</v>
      </c>
      <c r="I5687" s="524">
        <v>0</v>
      </c>
      <c r="J5687" s="46" t="s">
        <v>1508</v>
      </c>
      <c r="K5687" s="75" t="s">
        <v>1509</v>
      </c>
      <c r="L5687" s="76">
        <f t="shared" si="320"/>
        <v>0</v>
      </c>
      <c r="M5687" s="76"/>
      <c r="N5687" s="76"/>
      <c r="O5687" s="76"/>
      <c r="P5687" s="76"/>
      <c r="Q5687" s="76"/>
      <c r="R5687" s="76"/>
      <c r="S5687" s="76"/>
      <c r="T5687" s="76"/>
      <c r="U5687" s="76"/>
      <c r="V5687" s="76"/>
      <c r="W5687" s="76"/>
      <c r="X5687" s="76"/>
    </row>
    <row r="5688" spans="1:24">
      <c r="A5688" s="135"/>
      <c r="B5688" s="54"/>
      <c r="C5688" s="522"/>
      <c r="D5688" s="522"/>
      <c r="E5688" s="522"/>
      <c r="F5688" s="522"/>
      <c r="G5688" s="522"/>
      <c r="H5688" s="522"/>
      <c r="I5688" s="525"/>
      <c r="J5688" s="54"/>
      <c r="K5688" s="75" t="s">
        <v>1501</v>
      </c>
      <c r="L5688" s="76">
        <f t="shared" si="320"/>
        <v>0</v>
      </c>
      <c r="M5688" s="76"/>
      <c r="N5688" s="76"/>
      <c r="O5688" s="76"/>
      <c r="P5688" s="76"/>
      <c r="Q5688" s="76"/>
      <c r="R5688" s="76"/>
      <c r="S5688" s="76"/>
      <c r="T5688" s="76"/>
      <c r="U5688" s="76"/>
      <c r="V5688" s="76"/>
      <c r="W5688" s="76"/>
      <c r="X5688" s="76"/>
    </row>
    <row r="5689" spans="1:24">
      <c r="A5689" s="135"/>
      <c r="B5689" s="54"/>
      <c r="C5689" s="523"/>
      <c r="D5689" s="523"/>
      <c r="E5689" s="523"/>
      <c r="F5689" s="523"/>
      <c r="G5689" s="523"/>
      <c r="H5689" s="523"/>
      <c r="I5689" s="526"/>
      <c r="J5689" s="80"/>
      <c r="K5689" s="84" t="s">
        <v>1502</v>
      </c>
      <c r="L5689" s="76">
        <f t="shared" si="320"/>
        <v>2</v>
      </c>
      <c r="M5689" s="76"/>
      <c r="N5689" s="76"/>
      <c r="O5689" s="76"/>
      <c r="P5689" s="76"/>
      <c r="Q5689" s="76"/>
      <c r="R5689" s="76"/>
      <c r="S5689" s="76">
        <v>1</v>
      </c>
      <c r="T5689" s="76">
        <v>1</v>
      </c>
      <c r="U5689" s="76"/>
      <c r="V5689" s="76"/>
      <c r="W5689" s="76"/>
      <c r="X5689" s="76"/>
    </row>
    <row r="5690" spans="1:24">
      <c r="A5690" s="135"/>
      <c r="B5690" s="54"/>
      <c r="C5690" s="521" t="s">
        <v>35</v>
      </c>
      <c r="D5690" s="521" t="s">
        <v>8692</v>
      </c>
      <c r="E5690" s="521" t="s">
        <v>8693</v>
      </c>
      <c r="F5690" s="521" t="s">
        <v>8694</v>
      </c>
      <c r="G5690" s="521" t="s">
        <v>8695</v>
      </c>
      <c r="H5690" s="521" t="s">
        <v>8696</v>
      </c>
      <c r="I5690" s="524">
        <v>35530</v>
      </c>
      <c r="J5690" s="46" t="s">
        <v>1508</v>
      </c>
      <c r="K5690" s="75" t="s">
        <v>1509</v>
      </c>
      <c r="L5690" s="76">
        <f t="shared" si="320"/>
        <v>12</v>
      </c>
      <c r="M5690" s="76"/>
      <c r="N5690" s="76">
        <v>2</v>
      </c>
      <c r="O5690" s="76">
        <v>3</v>
      </c>
      <c r="P5690" s="76"/>
      <c r="Q5690" s="76"/>
      <c r="R5690" s="76"/>
      <c r="S5690" s="76"/>
      <c r="T5690" s="76">
        <v>5</v>
      </c>
      <c r="U5690" s="76"/>
      <c r="V5690" s="76"/>
      <c r="W5690" s="76"/>
      <c r="X5690" s="76">
        <v>2</v>
      </c>
    </row>
    <row r="5691" spans="1:24">
      <c r="A5691" s="135"/>
      <c r="B5691" s="54"/>
      <c r="C5691" s="522"/>
      <c r="D5691" s="522"/>
      <c r="E5691" s="522"/>
      <c r="F5691" s="522"/>
      <c r="G5691" s="522"/>
      <c r="H5691" s="522"/>
      <c r="I5691" s="525"/>
      <c r="J5691" s="54"/>
      <c r="K5691" s="75" t="s">
        <v>1501</v>
      </c>
      <c r="L5691" s="76">
        <f t="shared" si="320"/>
        <v>0</v>
      </c>
      <c r="M5691" s="76"/>
      <c r="N5691" s="76"/>
      <c r="O5691" s="76"/>
      <c r="P5691" s="76"/>
      <c r="Q5691" s="76"/>
      <c r="R5691" s="76"/>
      <c r="S5691" s="76"/>
      <c r="T5691" s="76"/>
      <c r="U5691" s="76"/>
      <c r="V5691" s="76"/>
      <c r="W5691" s="76"/>
      <c r="X5691" s="76"/>
    </row>
    <row r="5692" spans="1:24">
      <c r="A5692" s="135"/>
      <c r="B5692" s="54"/>
      <c r="C5692" s="523"/>
      <c r="D5692" s="523"/>
      <c r="E5692" s="523"/>
      <c r="F5692" s="523"/>
      <c r="G5692" s="523"/>
      <c r="H5692" s="523"/>
      <c r="I5692" s="526"/>
      <c r="J5692" s="80"/>
      <c r="K5692" s="84" t="s">
        <v>1502</v>
      </c>
      <c r="L5692" s="76">
        <f t="shared" si="320"/>
        <v>4</v>
      </c>
      <c r="M5692" s="76"/>
      <c r="N5692" s="76"/>
      <c r="O5692" s="76"/>
      <c r="P5692" s="76"/>
      <c r="Q5692" s="76"/>
      <c r="R5692" s="76"/>
      <c r="S5692" s="76"/>
      <c r="T5692" s="76">
        <v>4</v>
      </c>
      <c r="U5692" s="76"/>
      <c r="V5692" s="76"/>
      <c r="W5692" s="76"/>
      <c r="X5692" s="76"/>
    </row>
    <row r="5693" spans="1:24">
      <c r="A5693" s="135"/>
      <c r="B5693" s="54"/>
      <c r="C5693" s="521" t="s">
        <v>35</v>
      </c>
      <c r="D5693" s="521" t="s">
        <v>8697</v>
      </c>
      <c r="E5693" s="521" t="s">
        <v>8698</v>
      </c>
      <c r="F5693" s="521" t="s">
        <v>8699</v>
      </c>
      <c r="G5693" s="521" t="s">
        <v>8700</v>
      </c>
      <c r="H5693" s="521" t="s">
        <v>8701</v>
      </c>
      <c r="I5693" s="524">
        <v>105620</v>
      </c>
      <c r="J5693" s="46" t="s">
        <v>1508</v>
      </c>
      <c r="K5693" s="75" t="s">
        <v>1509</v>
      </c>
      <c r="L5693" s="76">
        <f t="shared" si="320"/>
        <v>4</v>
      </c>
      <c r="M5693" s="76"/>
      <c r="N5693" s="76">
        <v>1</v>
      </c>
      <c r="O5693" s="76">
        <v>1</v>
      </c>
      <c r="P5693" s="76"/>
      <c r="Q5693" s="76"/>
      <c r="R5693" s="76"/>
      <c r="S5693" s="76">
        <v>1</v>
      </c>
      <c r="T5693" s="76">
        <v>1</v>
      </c>
      <c r="U5693" s="76"/>
      <c r="V5693" s="76"/>
      <c r="W5693" s="76"/>
      <c r="X5693" s="76"/>
    </row>
    <row r="5694" spans="1:24">
      <c r="A5694" s="135"/>
      <c r="B5694" s="54"/>
      <c r="C5694" s="522"/>
      <c r="D5694" s="522"/>
      <c r="E5694" s="522"/>
      <c r="F5694" s="522"/>
      <c r="G5694" s="522"/>
      <c r="H5694" s="522"/>
      <c r="I5694" s="525"/>
      <c r="J5694" s="54"/>
      <c r="K5694" s="75" t="s">
        <v>1501</v>
      </c>
      <c r="L5694" s="76">
        <f t="shared" si="320"/>
        <v>0</v>
      </c>
      <c r="M5694" s="76"/>
      <c r="N5694" s="76"/>
      <c r="O5694" s="76"/>
      <c r="P5694" s="76"/>
      <c r="Q5694" s="76"/>
      <c r="R5694" s="76"/>
      <c r="S5694" s="76"/>
      <c r="T5694" s="76"/>
      <c r="U5694" s="76"/>
      <c r="V5694" s="76"/>
      <c r="W5694" s="76"/>
      <c r="X5694" s="76"/>
    </row>
    <row r="5695" spans="1:24">
      <c r="A5695" s="135"/>
      <c r="B5695" s="54"/>
      <c r="C5695" s="523"/>
      <c r="D5695" s="523"/>
      <c r="E5695" s="523"/>
      <c r="F5695" s="523"/>
      <c r="G5695" s="523"/>
      <c r="H5695" s="523"/>
      <c r="I5695" s="526"/>
      <c r="J5695" s="80"/>
      <c r="K5695" s="84" t="s">
        <v>1502</v>
      </c>
      <c r="L5695" s="76">
        <f t="shared" ref="L5695:L5758" si="321">SUM(M5695:X5695)</f>
        <v>10</v>
      </c>
      <c r="M5695" s="76"/>
      <c r="N5695" s="76"/>
      <c r="O5695" s="76">
        <v>3</v>
      </c>
      <c r="P5695" s="76"/>
      <c r="Q5695" s="76"/>
      <c r="R5695" s="76"/>
      <c r="S5695" s="76"/>
      <c r="T5695" s="76">
        <v>7</v>
      </c>
      <c r="U5695" s="76"/>
      <c r="V5695" s="76"/>
      <c r="W5695" s="76"/>
      <c r="X5695" s="76"/>
    </row>
    <row r="5696" spans="1:24">
      <c r="A5696" s="135"/>
      <c r="B5696" s="54"/>
      <c r="C5696" s="521" t="s">
        <v>35</v>
      </c>
      <c r="D5696" s="521" t="s">
        <v>8702</v>
      </c>
      <c r="E5696" s="521" t="s">
        <v>8703</v>
      </c>
      <c r="F5696" s="521" t="s">
        <v>8704</v>
      </c>
      <c r="G5696" s="521" t="s">
        <v>8705</v>
      </c>
      <c r="H5696" s="521" t="s">
        <v>8706</v>
      </c>
      <c r="I5696" s="524">
        <v>2783</v>
      </c>
      <c r="J5696" s="46" t="s">
        <v>1508</v>
      </c>
      <c r="K5696" s="75" t="s">
        <v>1509</v>
      </c>
      <c r="L5696" s="76">
        <f t="shared" si="321"/>
        <v>4</v>
      </c>
      <c r="M5696" s="76"/>
      <c r="N5696" s="76">
        <v>2</v>
      </c>
      <c r="O5696" s="76"/>
      <c r="P5696" s="76"/>
      <c r="Q5696" s="76"/>
      <c r="R5696" s="76"/>
      <c r="S5696" s="76"/>
      <c r="T5696" s="76">
        <v>2</v>
      </c>
      <c r="U5696" s="76"/>
      <c r="V5696" s="76"/>
      <c r="W5696" s="76"/>
      <c r="X5696" s="76"/>
    </row>
    <row r="5697" spans="1:24">
      <c r="A5697" s="135"/>
      <c r="B5697" s="54"/>
      <c r="C5697" s="522"/>
      <c r="D5697" s="522"/>
      <c r="E5697" s="522"/>
      <c r="F5697" s="522"/>
      <c r="G5697" s="522"/>
      <c r="H5697" s="522"/>
      <c r="I5697" s="525"/>
      <c r="J5697" s="54"/>
      <c r="K5697" s="75" t="s">
        <v>1501</v>
      </c>
      <c r="L5697" s="76">
        <f t="shared" si="321"/>
        <v>0</v>
      </c>
      <c r="M5697" s="76"/>
      <c r="N5697" s="76"/>
      <c r="O5697" s="76"/>
      <c r="P5697" s="76"/>
      <c r="Q5697" s="76"/>
      <c r="R5697" s="76"/>
      <c r="S5697" s="76"/>
      <c r="T5697" s="76"/>
      <c r="U5697" s="76"/>
      <c r="V5697" s="76"/>
      <c r="W5697" s="76"/>
      <c r="X5697" s="76"/>
    </row>
    <row r="5698" spans="1:24">
      <c r="A5698" s="135"/>
      <c r="B5698" s="54"/>
      <c r="C5698" s="523"/>
      <c r="D5698" s="523"/>
      <c r="E5698" s="523"/>
      <c r="F5698" s="523"/>
      <c r="G5698" s="523"/>
      <c r="H5698" s="523"/>
      <c r="I5698" s="526"/>
      <c r="J5698" s="80"/>
      <c r="K5698" s="84" t="s">
        <v>1502</v>
      </c>
      <c r="L5698" s="76">
        <f t="shared" si="321"/>
        <v>2</v>
      </c>
      <c r="M5698" s="76"/>
      <c r="N5698" s="76"/>
      <c r="O5698" s="76">
        <v>1</v>
      </c>
      <c r="P5698" s="76"/>
      <c r="Q5698" s="76"/>
      <c r="R5698" s="76"/>
      <c r="S5698" s="76"/>
      <c r="T5698" s="76">
        <v>1</v>
      </c>
      <c r="U5698" s="76"/>
      <c r="V5698" s="76"/>
      <c r="W5698" s="76"/>
      <c r="X5698" s="76"/>
    </row>
    <row r="5699" spans="1:24">
      <c r="A5699" s="135"/>
      <c r="B5699" s="54"/>
      <c r="C5699" s="521" t="s">
        <v>35</v>
      </c>
      <c r="D5699" s="521" t="s">
        <v>8707</v>
      </c>
      <c r="E5699" s="521" t="s">
        <v>8708</v>
      </c>
      <c r="F5699" s="521" t="s">
        <v>8709</v>
      </c>
      <c r="G5699" s="521" t="s">
        <v>8710</v>
      </c>
      <c r="H5699" s="521" t="s">
        <v>8711</v>
      </c>
      <c r="I5699" s="524">
        <v>0</v>
      </c>
      <c r="J5699" s="46" t="s">
        <v>1508</v>
      </c>
      <c r="K5699" s="75" t="s">
        <v>1509</v>
      </c>
      <c r="L5699" s="76">
        <f t="shared" si="321"/>
        <v>4</v>
      </c>
      <c r="M5699" s="76"/>
      <c r="N5699" s="76"/>
      <c r="O5699" s="76"/>
      <c r="P5699" s="76"/>
      <c r="Q5699" s="76"/>
      <c r="R5699" s="76"/>
      <c r="S5699" s="76">
        <v>2</v>
      </c>
      <c r="T5699" s="76">
        <v>2</v>
      </c>
      <c r="U5699" s="76"/>
      <c r="V5699" s="76"/>
      <c r="W5699" s="76"/>
      <c r="X5699" s="76"/>
    </row>
    <row r="5700" spans="1:24">
      <c r="A5700" s="135"/>
      <c r="B5700" s="54"/>
      <c r="C5700" s="522"/>
      <c r="D5700" s="522"/>
      <c r="E5700" s="522"/>
      <c r="F5700" s="522"/>
      <c r="G5700" s="522"/>
      <c r="H5700" s="522"/>
      <c r="I5700" s="525"/>
      <c r="J5700" s="54"/>
      <c r="K5700" s="75" t="s">
        <v>1501</v>
      </c>
      <c r="L5700" s="76">
        <f t="shared" si="321"/>
        <v>0</v>
      </c>
      <c r="M5700" s="76"/>
      <c r="N5700" s="76"/>
      <c r="O5700" s="76"/>
      <c r="P5700" s="76"/>
      <c r="Q5700" s="76"/>
      <c r="R5700" s="76"/>
      <c r="S5700" s="76"/>
      <c r="T5700" s="76"/>
      <c r="U5700" s="76"/>
      <c r="V5700" s="76"/>
      <c r="W5700" s="76"/>
      <c r="X5700" s="76"/>
    </row>
    <row r="5701" spans="1:24">
      <c r="A5701" s="135"/>
      <c r="B5701" s="54"/>
      <c r="C5701" s="523"/>
      <c r="D5701" s="523"/>
      <c r="E5701" s="523"/>
      <c r="F5701" s="523"/>
      <c r="G5701" s="523"/>
      <c r="H5701" s="523"/>
      <c r="I5701" s="526"/>
      <c r="J5701" s="80"/>
      <c r="K5701" s="84" t="s">
        <v>1502</v>
      </c>
      <c r="L5701" s="76">
        <f t="shared" si="321"/>
        <v>3</v>
      </c>
      <c r="M5701" s="76"/>
      <c r="N5701" s="76">
        <v>2</v>
      </c>
      <c r="O5701" s="76"/>
      <c r="P5701" s="76"/>
      <c r="Q5701" s="76"/>
      <c r="R5701" s="76"/>
      <c r="S5701" s="76"/>
      <c r="T5701" s="76">
        <v>1</v>
      </c>
      <c r="U5701" s="76"/>
      <c r="V5701" s="76"/>
      <c r="W5701" s="76"/>
      <c r="X5701" s="76"/>
    </row>
    <row r="5702" spans="1:24">
      <c r="A5702" s="135"/>
      <c r="B5702" s="54"/>
      <c r="C5702" s="521" t="s">
        <v>35</v>
      </c>
      <c r="D5702" s="521" t="s">
        <v>8712</v>
      </c>
      <c r="E5702" s="521" t="s">
        <v>8713</v>
      </c>
      <c r="F5702" s="521" t="s">
        <v>8714</v>
      </c>
      <c r="G5702" s="521" t="s">
        <v>8715</v>
      </c>
      <c r="H5702" s="521" t="s">
        <v>8716</v>
      </c>
      <c r="I5702" s="524">
        <v>24</v>
      </c>
      <c r="J5702" s="46" t="s">
        <v>1508</v>
      </c>
      <c r="K5702" s="75" t="s">
        <v>1509</v>
      </c>
      <c r="L5702" s="76">
        <f t="shared" si="321"/>
        <v>2</v>
      </c>
      <c r="M5702" s="76"/>
      <c r="N5702" s="76">
        <v>1</v>
      </c>
      <c r="O5702" s="76"/>
      <c r="P5702" s="76"/>
      <c r="Q5702" s="76"/>
      <c r="R5702" s="76"/>
      <c r="S5702" s="76"/>
      <c r="T5702" s="76">
        <v>1</v>
      </c>
      <c r="U5702" s="76"/>
      <c r="V5702" s="76"/>
      <c r="W5702" s="76"/>
      <c r="X5702" s="76"/>
    </row>
    <row r="5703" spans="1:24">
      <c r="A5703" s="135"/>
      <c r="B5703" s="54"/>
      <c r="C5703" s="522"/>
      <c r="D5703" s="522"/>
      <c r="E5703" s="522"/>
      <c r="F5703" s="522"/>
      <c r="G5703" s="522"/>
      <c r="H5703" s="522"/>
      <c r="I5703" s="525"/>
      <c r="J5703" s="54"/>
      <c r="K5703" s="75" t="s">
        <v>1501</v>
      </c>
      <c r="L5703" s="76">
        <f t="shared" si="321"/>
        <v>0</v>
      </c>
      <c r="M5703" s="76"/>
      <c r="N5703" s="76"/>
      <c r="O5703" s="76"/>
      <c r="P5703" s="76"/>
      <c r="Q5703" s="76"/>
      <c r="R5703" s="76"/>
      <c r="S5703" s="76"/>
      <c r="T5703" s="76"/>
      <c r="U5703" s="76"/>
      <c r="V5703" s="76"/>
      <c r="W5703" s="76"/>
      <c r="X5703" s="76"/>
    </row>
    <row r="5704" spans="1:24">
      <c r="A5704" s="135"/>
      <c r="B5704" s="54"/>
      <c r="C5704" s="523"/>
      <c r="D5704" s="523"/>
      <c r="E5704" s="523"/>
      <c r="F5704" s="523"/>
      <c r="G5704" s="523"/>
      <c r="H5704" s="523"/>
      <c r="I5704" s="526"/>
      <c r="J5704" s="80"/>
      <c r="K5704" s="84" t="s">
        <v>1502</v>
      </c>
      <c r="L5704" s="76">
        <f t="shared" si="321"/>
        <v>2</v>
      </c>
      <c r="M5704" s="76"/>
      <c r="N5704" s="76"/>
      <c r="O5704" s="76"/>
      <c r="P5704" s="76"/>
      <c r="Q5704" s="76"/>
      <c r="R5704" s="76"/>
      <c r="S5704" s="76">
        <v>2</v>
      </c>
      <c r="T5704" s="76"/>
      <c r="U5704" s="76"/>
      <c r="V5704" s="76"/>
      <c r="W5704" s="76"/>
      <c r="X5704" s="76"/>
    </row>
    <row r="5705" spans="1:24">
      <c r="A5705" s="135"/>
      <c r="B5705" s="54"/>
      <c r="C5705" s="521" t="s">
        <v>35</v>
      </c>
      <c r="D5705" s="521" t="s">
        <v>7811</v>
      </c>
      <c r="E5705" s="521" t="s">
        <v>8717</v>
      </c>
      <c r="F5705" s="521" t="s">
        <v>8718</v>
      </c>
      <c r="G5705" s="521" t="s">
        <v>8719</v>
      </c>
      <c r="H5705" s="521" t="s">
        <v>8720</v>
      </c>
      <c r="I5705" s="524">
        <v>30225</v>
      </c>
      <c r="J5705" s="46" t="s">
        <v>1508</v>
      </c>
      <c r="K5705" s="75" t="s">
        <v>1509</v>
      </c>
      <c r="L5705" s="76">
        <f t="shared" si="321"/>
        <v>4</v>
      </c>
      <c r="M5705" s="76"/>
      <c r="N5705" s="76">
        <v>2</v>
      </c>
      <c r="O5705" s="76"/>
      <c r="P5705" s="76"/>
      <c r="Q5705" s="76"/>
      <c r="R5705" s="76"/>
      <c r="S5705" s="76"/>
      <c r="T5705" s="76">
        <v>2</v>
      </c>
      <c r="U5705" s="76"/>
      <c r="V5705" s="76"/>
      <c r="W5705" s="76"/>
      <c r="X5705" s="76"/>
    </row>
    <row r="5706" spans="1:24">
      <c r="A5706" s="135"/>
      <c r="B5706" s="54"/>
      <c r="C5706" s="522"/>
      <c r="D5706" s="522"/>
      <c r="E5706" s="522"/>
      <c r="F5706" s="522"/>
      <c r="G5706" s="522"/>
      <c r="H5706" s="522"/>
      <c r="I5706" s="525"/>
      <c r="J5706" s="54"/>
      <c r="K5706" s="75" t="s">
        <v>1501</v>
      </c>
      <c r="L5706" s="76">
        <f t="shared" si="321"/>
        <v>0</v>
      </c>
      <c r="M5706" s="76"/>
      <c r="N5706" s="76"/>
      <c r="O5706" s="76"/>
      <c r="P5706" s="76"/>
      <c r="Q5706" s="76"/>
      <c r="R5706" s="76"/>
      <c r="S5706" s="76"/>
      <c r="T5706" s="76"/>
      <c r="U5706" s="76"/>
      <c r="V5706" s="76"/>
      <c r="W5706" s="76"/>
      <c r="X5706" s="76"/>
    </row>
    <row r="5707" spans="1:24">
      <c r="A5707" s="135"/>
      <c r="B5707" s="54"/>
      <c r="C5707" s="523"/>
      <c r="D5707" s="523"/>
      <c r="E5707" s="523"/>
      <c r="F5707" s="523"/>
      <c r="G5707" s="523"/>
      <c r="H5707" s="523"/>
      <c r="I5707" s="526"/>
      <c r="J5707" s="80"/>
      <c r="K5707" s="84" t="s">
        <v>1502</v>
      </c>
      <c r="L5707" s="76">
        <f t="shared" si="321"/>
        <v>5</v>
      </c>
      <c r="M5707" s="76"/>
      <c r="N5707" s="76"/>
      <c r="O5707" s="76">
        <v>1</v>
      </c>
      <c r="P5707" s="76"/>
      <c r="Q5707" s="76"/>
      <c r="R5707" s="76"/>
      <c r="S5707" s="76"/>
      <c r="T5707" s="76">
        <v>4</v>
      </c>
      <c r="U5707" s="76"/>
      <c r="V5707" s="76"/>
      <c r="W5707" s="76"/>
      <c r="X5707" s="76"/>
    </row>
    <row r="5708" spans="1:24">
      <c r="A5708" s="135"/>
      <c r="B5708" s="54"/>
      <c r="C5708" s="521" t="s">
        <v>31</v>
      </c>
      <c r="D5708" s="58" t="s">
        <v>8721</v>
      </c>
      <c r="E5708" s="527" t="s">
        <v>8722</v>
      </c>
      <c r="F5708" s="46" t="s">
        <v>8723</v>
      </c>
      <c r="G5708" s="58" t="s">
        <v>8724</v>
      </c>
      <c r="H5708" s="58" t="s">
        <v>8725</v>
      </c>
      <c r="I5708" s="524">
        <v>0</v>
      </c>
      <c r="J5708" s="46" t="s">
        <v>1508</v>
      </c>
      <c r="K5708" s="75" t="s">
        <v>1509</v>
      </c>
      <c r="L5708" s="76">
        <f t="shared" si="321"/>
        <v>3</v>
      </c>
      <c r="M5708" s="76"/>
      <c r="N5708" s="76"/>
      <c r="O5708" s="76"/>
      <c r="P5708" s="76"/>
      <c r="Q5708" s="76"/>
      <c r="R5708" s="76"/>
      <c r="S5708" s="76"/>
      <c r="T5708" s="76">
        <v>1</v>
      </c>
      <c r="U5708" s="76"/>
      <c r="V5708" s="76"/>
      <c r="W5708" s="76">
        <v>2</v>
      </c>
      <c r="X5708" s="76"/>
    </row>
    <row r="5709" spans="1:24">
      <c r="A5709" s="135"/>
      <c r="B5709" s="54"/>
      <c r="C5709" s="522"/>
      <c r="D5709" s="77"/>
      <c r="E5709" s="527"/>
      <c r="F5709" s="54"/>
      <c r="G5709" s="77"/>
      <c r="H5709" s="77"/>
      <c r="I5709" s="525"/>
      <c r="J5709" s="54"/>
      <c r="K5709" s="75" t="s">
        <v>1501</v>
      </c>
      <c r="L5709" s="76">
        <f t="shared" si="321"/>
        <v>0</v>
      </c>
      <c r="M5709" s="76"/>
      <c r="N5709" s="76"/>
      <c r="O5709" s="76"/>
      <c r="P5709" s="76"/>
      <c r="Q5709" s="76"/>
      <c r="R5709" s="76"/>
      <c r="S5709" s="76"/>
      <c r="T5709" s="76"/>
      <c r="U5709" s="76"/>
      <c r="V5709" s="76"/>
      <c r="W5709" s="76"/>
      <c r="X5709" s="76"/>
    </row>
    <row r="5710" spans="1:24">
      <c r="A5710" s="135"/>
      <c r="B5710" s="54"/>
      <c r="C5710" s="523"/>
      <c r="D5710" s="81"/>
      <c r="E5710" s="527"/>
      <c r="F5710" s="80"/>
      <c r="G5710" s="81"/>
      <c r="H5710" s="81"/>
      <c r="I5710" s="526"/>
      <c r="J5710" s="80"/>
      <c r="K5710" s="84" t="s">
        <v>1502</v>
      </c>
      <c r="L5710" s="76">
        <f t="shared" si="321"/>
        <v>0</v>
      </c>
      <c r="M5710" s="76"/>
      <c r="N5710" s="76"/>
      <c r="O5710" s="76"/>
      <c r="P5710" s="76"/>
      <c r="Q5710" s="76"/>
      <c r="R5710" s="76"/>
      <c r="S5710" s="76"/>
      <c r="T5710" s="76"/>
      <c r="U5710" s="76"/>
      <c r="V5710" s="76"/>
      <c r="W5710" s="76"/>
      <c r="X5710" s="76"/>
    </row>
    <row r="5711" spans="1:24">
      <c r="A5711" s="135"/>
      <c r="B5711" s="54"/>
      <c r="C5711" s="521" t="s">
        <v>31</v>
      </c>
      <c r="D5711" s="58" t="s">
        <v>8726</v>
      </c>
      <c r="E5711" s="527" t="s">
        <v>8727</v>
      </c>
      <c r="F5711" s="46" t="s">
        <v>8728</v>
      </c>
      <c r="G5711" s="58" t="s">
        <v>8729</v>
      </c>
      <c r="H5711" s="58"/>
      <c r="I5711" s="524">
        <v>352</v>
      </c>
      <c r="J5711" s="46" t="s">
        <v>1508</v>
      </c>
      <c r="K5711" s="75" t="s">
        <v>1509</v>
      </c>
      <c r="L5711" s="76">
        <f t="shared" si="321"/>
        <v>3</v>
      </c>
      <c r="M5711" s="76"/>
      <c r="N5711" s="76"/>
      <c r="O5711" s="76"/>
      <c r="P5711" s="76"/>
      <c r="Q5711" s="76"/>
      <c r="R5711" s="76"/>
      <c r="S5711" s="76">
        <v>1</v>
      </c>
      <c r="T5711" s="76"/>
      <c r="U5711" s="76"/>
      <c r="V5711" s="76"/>
      <c r="W5711" s="76"/>
      <c r="X5711" s="76">
        <v>2</v>
      </c>
    </row>
    <row r="5712" spans="1:24">
      <c r="A5712" s="135"/>
      <c r="B5712" s="54"/>
      <c r="C5712" s="522"/>
      <c r="D5712" s="77"/>
      <c r="E5712" s="527"/>
      <c r="F5712" s="54"/>
      <c r="G5712" s="77"/>
      <c r="H5712" s="77"/>
      <c r="I5712" s="525"/>
      <c r="J5712" s="54"/>
      <c r="K5712" s="75" t="s">
        <v>1501</v>
      </c>
      <c r="L5712" s="76">
        <f t="shared" si="321"/>
        <v>0</v>
      </c>
      <c r="M5712" s="76"/>
      <c r="N5712" s="76"/>
      <c r="O5712" s="76"/>
      <c r="P5712" s="76"/>
      <c r="Q5712" s="76"/>
      <c r="R5712" s="76"/>
      <c r="S5712" s="76"/>
      <c r="T5712" s="76"/>
      <c r="U5712" s="76"/>
      <c r="V5712" s="76"/>
      <c r="W5712" s="76"/>
      <c r="X5712" s="76"/>
    </row>
    <row r="5713" spans="1:24">
      <c r="A5713" s="135"/>
      <c r="B5713" s="54"/>
      <c r="C5713" s="523"/>
      <c r="D5713" s="81"/>
      <c r="E5713" s="527"/>
      <c r="F5713" s="80"/>
      <c r="G5713" s="81"/>
      <c r="H5713" s="81"/>
      <c r="I5713" s="526"/>
      <c r="J5713" s="80"/>
      <c r="K5713" s="84" t="s">
        <v>1502</v>
      </c>
      <c r="L5713" s="76">
        <f t="shared" si="321"/>
        <v>0</v>
      </c>
      <c r="M5713" s="76"/>
      <c r="N5713" s="76"/>
      <c r="O5713" s="76"/>
      <c r="P5713" s="76"/>
      <c r="Q5713" s="76"/>
      <c r="R5713" s="76"/>
      <c r="S5713" s="76"/>
      <c r="T5713" s="76"/>
      <c r="U5713" s="76"/>
      <c r="V5713" s="76"/>
      <c r="W5713" s="76"/>
      <c r="X5713" s="76"/>
    </row>
    <row r="5714" spans="1:24">
      <c r="A5714" s="135"/>
      <c r="B5714" s="54"/>
      <c r="C5714" s="521" t="s">
        <v>33</v>
      </c>
      <c r="D5714" s="58" t="s">
        <v>8730</v>
      </c>
      <c r="E5714" s="527" t="s">
        <v>8731</v>
      </c>
      <c r="F5714" s="46" t="s">
        <v>8732</v>
      </c>
      <c r="G5714" s="58" t="s">
        <v>8733</v>
      </c>
      <c r="H5714" s="58" t="s">
        <v>8734</v>
      </c>
      <c r="I5714" s="524">
        <v>0</v>
      </c>
      <c r="J5714" s="46" t="s">
        <v>1508</v>
      </c>
      <c r="K5714" s="75" t="s">
        <v>1509</v>
      </c>
      <c r="L5714" s="76">
        <f t="shared" si="321"/>
        <v>0</v>
      </c>
      <c r="M5714" s="76"/>
      <c r="N5714" s="76"/>
      <c r="O5714" s="76"/>
      <c r="P5714" s="76"/>
      <c r="Q5714" s="76"/>
      <c r="R5714" s="76"/>
      <c r="S5714" s="76"/>
      <c r="T5714" s="76"/>
      <c r="U5714" s="76"/>
      <c r="V5714" s="76"/>
      <c r="W5714" s="76"/>
      <c r="X5714" s="76"/>
    </row>
    <row r="5715" spans="1:24">
      <c r="A5715" s="135"/>
      <c r="B5715" s="54"/>
      <c r="C5715" s="522"/>
      <c r="D5715" s="77"/>
      <c r="E5715" s="527"/>
      <c r="F5715" s="54"/>
      <c r="G5715" s="77"/>
      <c r="H5715" s="77"/>
      <c r="I5715" s="525"/>
      <c r="J5715" s="54"/>
      <c r="K5715" s="75" t="s">
        <v>1501</v>
      </c>
      <c r="L5715" s="76">
        <f t="shared" si="321"/>
        <v>0</v>
      </c>
      <c r="M5715" s="76"/>
      <c r="N5715" s="76"/>
      <c r="O5715" s="76"/>
      <c r="P5715" s="76"/>
      <c r="Q5715" s="76"/>
      <c r="R5715" s="76"/>
      <c r="S5715" s="76"/>
      <c r="T5715" s="76"/>
      <c r="U5715" s="76"/>
      <c r="V5715" s="76"/>
      <c r="W5715" s="76"/>
      <c r="X5715" s="76"/>
    </row>
    <row r="5716" spans="1:24">
      <c r="A5716" s="135"/>
      <c r="B5716" s="54"/>
      <c r="C5716" s="523"/>
      <c r="D5716" s="81"/>
      <c r="E5716" s="527"/>
      <c r="F5716" s="80"/>
      <c r="G5716" s="81"/>
      <c r="H5716" s="81"/>
      <c r="I5716" s="526"/>
      <c r="J5716" s="80"/>
      <c r="K5716" s="84" t="s">
        <v>1502</v>
      </c>
      <c r="L5716" s="76">
        <f t="shared" si="321"/>
        <v>2</v>
      </c>
      <c r="M5716" s="76"/>
      <c r="N5716" s="76"/>
      <c r="O5716" s="76">
        <v>2</v>
      </c>
      <c r="P5716" s="76"/>
      <c r="Q5716" s="76"/>
      <c r="R5716" s="76"/>
      <c r="S5716" s="76"/>
      <c r="T5716" s="76"/>
      <c r="U5716" s="76"/>
      <c r="V5716" s="76"/>
      <c r="W5716" s="76"/>
      <c r="X5716" s="76"/>
    </row>
    <row r="5717" spans="1:24">
      <c r="A5717" s="135"/>
      <c r="B5717" s="54"/>
      <c r="C5717" s="521" t="s">
        <v>33</v>
      </c>
      <c r="D5717" s="58" t="s">
        <v>8735</v>
      </c>
      <c r="E5717" s="527" t="s">
        <v>8736</v>
      </c>
      <c r="F5717" s="46" t="s">
        <v>8737</v>
      </c>
      <c r="G5717" s="58" t="s">
        <v>8738</v>
      </c>
      <c r="H5717" s="58"/>
      <c r="I5717" s="524">
        <v>1311</v>
      </c>
      <c r="J5717" s="46" t="s">
        <v>1508</v>
      </c>
      <c r="K5717" s="75" t="s">
        <v>1509</v>
      </c>
      <c r="L5717" s="76">
        <f t="shared" si="321"/>
        <v>0</v>
      </c>
      <c r="M5717" s="76"/>
      <c r="N5717" s="76"/>
      <c r="O5717" s="76"/>
      <c r="P5717" s="76"/>
      <c r="Q5717" s="76"/>
      <c r="R5717" s="76"/>
      <c r="S5717" s="76"/>
      <c r="T5717" s="76"/>
      <c r="U5717" s="76"/>
      <c r="V5717" s="76"/>
      <c r="W5717" s="76"/>
      <c r="X5717" s="76"/>
    </row>
    <row r="5718" spans="1:24">
      <c r="A5718" s="135"/>
      <c r="B5718" s="54"/>
      <c r="C5718" s="522"/>
      <c r="D5718" s="77"/>
      <c r="E5718" s="527"/>
      <c r="F5718" s="54"/>
      <c r="G5718" s="77"/>
      <c r="H5718" s="77"/>
      <c r="I5718" s="525"/>
      <c r="J5718" s="54"/>
      <c r="K5718" s="75" t="s">
        <v>1501</v>
      </c>
      <c r="L5718" s="76">
        <f t="shared" si="321"/>
        <v>0</v>
      </c>
      <c r="M5718" s="76"/>
      <c r="N5718" s="76"/>
      <c r="O5718" s="76"/>
      <c r="P5718" s="76"/>
      <c r="Q5718" s="76"/>
      <c r="R5718" s="76"/>
      <c r="S5718" s="76"/>
      <c r="T5718" s="76"/>
      <c r="U5718" s="76"/>
      <c r="V5718" s="76"/>
      <c r="W5718" s="76"/>
      <c r="X5718" s="76"/>
    </row>
    <row r="5719" spans="1:24">
      <c r="A5719" s="135"/>
      <c r="B5719" s="54"/>
      <c r="C5719" s="523"/>
      <c r="D5719" s="81"/>
      <c r="E5719" s="527"/>
      <c r="F5719" s="80"/>
      <c r="G5719" s="81"/>
      <c r="H5719" s="81"/>
      <c r="I5719" s="526"/>
      <c r="J5719" s="80"/>
      <c r="K5719" s="84" t="s">
        <v>1502</v>
      </c>
      <c r="L5719" s="76">
        <f t="shared" si="321"/>
        <v>3</v>
      </c>
      <c r="M5719" s="76"/>
      <c r="N5719" s="76"/>
      <c r="O5719" s="76"/>
      <c r="P5719" s="76"/>
      <c r="Q5719" s="76"/>
      <c r="R5719" s="76"/>
      <c r="S5719" s="76">
        <v>2</v>
      </c>
      <c r="T5719" s="76">
        <v>1</v>
      </c>
      <c r="U5719" s="76"/>
      <c r="V5719" s="76"/>
      <c r="W5719" s="76"/>
      <c r="X5719" s="76"/>
    </row>
    <row r="5720" spans="1:24">
      <c r="A5720" s="135"/>
      <c r="B5720" s="54"/>
      <c r="C5720" s="521" t="s">
        <v>33</v>
      </c>
      <c r="D5720" s="58" t="s">
        <v>8739</v>
      </c>
      <c r="E5720" s="527" t="s">
        <v>8740</v>
      </c>
      <c r="F5720" s="46" t="s">
        <v>8741</v>
      </c>
      <c r="G5720" s="58" t="s">
        <v>8742</v>
      </c>
      <c r="H5720" s="58" t="s">
        <v>8743</v>
      </c>
      <c r="I5720" s="524">
        <v>9809</v>
      </c>
      <c r="J5720" s="46" t="s">
        <v>1508</v>
      </c>
      <c r="K5720" s="75" t="s">
        <v>1509</v>
      </c>
      <c r="L5720" s="76">
        <f t="shared" si="321"/>
        <v>0</v>
      </c>
      <c r="M5720" s="76"/>
      <c r="N5720" s="76"/>
      <c r="O5720" s="76"/>
      <c r="P5720" s="76"/>
      <c r="Q5720" s="76"/>
      <c r="R5720" s="76"/>
      <c r="S5720" s="76"/>
      <c r="T5720" s="76"/>
      <c r="U5720" s="76"/>
      <c r="V5720" s="76"/>
      <c r="W5720" s="76"/>
      <c r="X5720" s="76"/>
    </row>
    <row r="5721" spans="1:24">
      <c r="A5721" s="135"/>
      <c r="B5721" s="54"/>
      <c r="C5721" s="522"/>
      <c r="D5721" s="77"/>
      <c r="E5721" s="527"/>
      <c r="F5721" s="54"/>
      <c r="G5721" s="77"/>
      <c r="H5721" s="77"/>
      <c r="I5721" s="525"/>
      <c r="J5721" s="54"/>
      <c r="K5721" s="75" t="s">
        <v>1501</v>
      </c>
      <c r="L5721" s="76">
        <f t="shared" si="321"/>
        <v>0</v>
      </c>
      <c r="M5721" s="76"/>
      <c r="N5721" s="76"/>
      <c r="O5721" s="76"/>
      <c r="P5721" s="76"/>
      <c r="Q5721" s="76"/>
      <c r="R5721" s="76"/>
      <c r="S5721" s="76"/>
      <c r="T5721" s="76"/>
      <c r="U5721" s="76"/>
      <c r="V5721" s="76"/>
      <c r="W5721" s="76"/>
      <c r="X5721" s="76"/>
    </row>
    <row r="5722" spans="1:24">
      <c r="A5722" s="135"/>
      <c r="B5722" s="54"/>
      <c r="C5722" s="523"/>
      <c r="D5722" s="81"/>
      <c r="E5722" s="527"/>
      <c r="F5722" s="80"/>
      <c r="G5722" s="81"/>
      <c r="H5722" s="81"/>
      <c r="I5722" s="526"/>
      <c r="J5722" s="80"/>
      <c r="K5722" s="84" t="s">
        <v>1502</v>
      </c>
      <c r="L5722" s="76">
        <f t="shared" si="321"/>
        <v>12</v>
      </c>
      <c r="M5722" s="76"/>
      <c r="N5722" s="76"/>
      <c r="O5722" s="76"/>
      <c r="P5722" s="76"/>
      <c r="Q5722" s="76"/>
      <c r="R5722" s="76"/>
      <c r="S5722" s="76">
        <v>12</v>
      </c>
      <c r="T5722" s="76"/>
      <c r="U5722" s="76"/>
      <c r="V5722" s="76"/>
      <c r="W5722" s="76"/>
      <c r="X5722" s="76"/>
    </row>
    <row r="5723" spans="1:24">
      <c r="A5723" s="135"/>
      <c r="B5723" s="54"/>
      <c r="C5723" s="521" t="s">
        <v>33</v>
      </c>
      <c r="D5723" s="58" t="s">
        <v>8744</v>
      </c>
      <c r="E5723" s="527" t="s">
        <v>8745</v>
      </c>
      <c r="F5723" s="46" t="s">
        <v>8746</v>
      </c>
      <c r="G5723" s="58" t="s">
        <v>8747</v>
      </c>
      <c r="H5723" s="58" t="s">
        <v>8748</v>
      </c>
      <c r="I5723" s="524">
        <v>0</v>
      </c>
      <c r="J5723" s="46" t="s">
        <v>1508</v>
      </c>
      <c r="K5723" s="75" t="s">
        <v>1509</v>
      </c>
      <c r="L5723" s="76">
        <f t="shared" si="321"/>
        <v>0</v>
      </c>
      <c r="M5723" s="76"/>
      <c r="N5723" s="76"/>
      <c r="O5723" s="76"/>
      <c r="P5723" s="76"/>
      <c r="Q5723" s="76"/>
      <c r="R5723" s="76"/>
      <c r="S5723" s="76"/>
      <c r="T5723" s="76"/>
      <c r="U5723" s="76"/>
      <c r="V5723" s="76"/>
      <c r="W5723" s="76"/>
      <c r="X5723" s="76"/>
    </row>
    <row r="5724" spans="1:24">
      <c r="A5724" s="135"/>
      <c r="B5724" s="54"/>
      <c r="C5724" s="522"/>
      <c r="D5724" s="77"/>
      <c r="E5724" s="527"/>
      <c r="F5724" s="54"/>
      <c r="G5724" s="77"/>
      <c r="H5724" s="77"/>
      <c r="I5724" s="525"/>
      <c r="J5724" s="54"/>
      <c r="K5724" s="75" t="s">
        <v>1501</v>
      </c>
      <c r="L5724" s="76">
        <f t="shared" si="321"/>
        <v>0</v>
      </c>
      <c r="M5724" s="76"/>
      <c r="N5724" s="76"/>
      <c r="O5724" s="76"/>
      <c r="P5724" s="76"/>
      <c r="Q5724" s="76"/>
      <c r="R5724" s="76"/>
      <c r="S5724" s="76"/>
      <c r="T5724" s="76"/>
      <c r="U5724" s="76"/>
      <c r="V5724" s="76"/>
      <c r="W5724" s="76"/>
      <c r="X5724" s="76"/>
    </row>
    <row r="5725" spans="1:24">
      <c r="A5725" s="135"/>
      <c r="B5725" s="54"/>
      <c r="C5725" s="523"/>
      <c r="D5725" s="81"/>
      <c r="E5725" s="527"/>
      <c r="F5725" s="80"/>
      <c r="G5725" s="81"/>
      <c r="H5725" s="81"/>
      <c r="I5725" s="526"/>
      <c r="J5725" s="80"/>
      <c r="K5725" s="84" t="s">
        <v>1502</v>
      </c>
      <c r="L5725" s="76">
        <f t="shared" si="321"/>
        <v>4</v>
      </c>
      <c r="M5725" s="76"/>
      <c r="N5725" s="76"/>
      <c r="O5725" s="76">
        <v>2</v>
      </c>
      <c r="P5725" s="76"/>
      <c r="Q5725" s="76"/>
      <c r="R5725" s="76"/>
      <c r="S5725" s="76"/>
      <c r="T5725" s="76"/>
      <c r="U5725" s="76"/>
      <c r="V5725" s="76"/>
      <c r="W5725" s="76"/>
      <c r="X5725" s="76">
        <v>2</v>
      </c>
    </row>
    <row r="5726" spans="1:24">
      <c r="A5726" s="135"/>
      <c r="B5726" s="54"/>
      <c r="C5726" s="521" t="s">
        <v>33</v>
      </c>
      <c r="D5726" s="58" t="s">
        <v>7568</v>
      </c>
      <c r="E5726" s="527" t="s">
        <v>8749</v>
      </c>
      <c r="F5726" s="46" t="s">
        <v>8750</v>
      </c>
      <c r="G5726" s="58" t="s">
        <v>8751</v>
      </c>
      <c r="H5726" s="58"/>
      <c r="I5726" s="524">
        <v>0</v>
      </c>
      <c r="J5726" s="46" t="s">
        <v>1508</v>
      </c>
      <c r="K5726" s="75" t="s">
        <v>1509</v>
      </c>
      <c r="L5726" s="76">
        <f t="shared" si="321"/>
        <v>0</v>
      </c>
      <c r="M5726" s="76"/>
      <c r="N5726" s="76"/>
      <c r="O5726" s="76"/>
      <c r="P5726" s="76"/>
      <c r="Q5726" s="76"/>
      <c r="R5726" s="76"/>
      <c r="S5726" s="76"/>
      <c r="T5726" s="76"/>
      <c r="U5726" s="76"/>
      <c r="V5726" s="76"/>
      <c r="W5726" s="76"/>
      <c r="X5726" s="76"/>
    </row>
    <row r="5727" spans="1:24">
      <c r="A5727" s="135"/>
      <c r="B5727" s="54"/>
      <c r="C5727" s="522"/>
      <c r="D5727" s="77"/>
      <c r="E5727" s="527"/>
      <c r="F5727" s="54"/>
      <c r="G5727" s="77"/>
      <c r="H5727" s="77"/>
      <c r="I5727" s="525"/>
      <c r="J5727" s="54"/>
      <c r="K5727" s="75" t="s">
        <v>1501</v>
      </c>
      <c r="L5727" s="76">
        <f t="shared" si="321"/>
        <v>0</v>
      </c>
      <c r="M5727" s="76"/>
      <c r="N5727" s="76"/>
      <c r="O5727" s="76"/>
      <c r="P5727" s="76"/>
      <c r="Q5727" s="76"/>
      <c r="R5727" s="76"/>
      <c r="S5727" s="76"/>
      <c r="T5727" s="76"/>
      <c r="U5727" s="76"/>
      <c r="V5727" s="76"/>
      <c r="W5727" s="76"/>
      <c r="X5727" s="76"/>
    </row>
    <row r="5728" spans="1:24">
      <c r="A5728" s="135"/>
      <c r="B5728" s="54"/>
      <c r="C5728" s="523"/>
      <c r="D5728" s="81"/>
      <c r="E5728" s="527"/>
      <c r="F5728" s="80"/>
      <c r="G5728" s="81"/>
      <c r="H5728" s="81"/>
      <c r="I5728" s="526"/>
      <c r="J5728" s="80"/>
      <c r="K5728" s="84" t="s">
        <v>1502</v>
      </c>
      <c r="L5728" s="76">
        <f t="shared" si="321"/>
        <v>2</v>
      </c>
      <c r="M5728" s="76"/>
      <c r="N5728" s="76"/>
      <c r="O5728" s="76">
        <v>1</v>
      </c>
      <c r="P5728" s="76"/>
      <c r="Q5728" s="76"/>
      <c r="R5728" s="76"/>
      <c r="S5728" s="76">
        <v>1</v>
      </c>
      <c r="T5728" s="76"/>
      <c r="U5728" s="76"/>
      <c r="V5728" s="76"/>
      <c r="W5728" s="76"/>
      <c r="X5728" s="76"/>
    </row>
    <row r="5729" spans="1:24">
      <c r="A5729" s="135"/>
      <c r="B5729" s="54"/>
      <c r="C5729" s="521" t="s">
        <v>35</v>
      </c>
      <c r="D5729" s="58" t="s">
        <v>8752</v>
      </c>
      <c r="E5729" s="527" t="s">
        <v>8753</v>
      </c>
      <c r="F5729" s="46" t="s">
        <v>8754</v>
      </c>
      <c r="G5729" s="58" t="s">
        <v>8755</v>
      </c>
      <c r="H5729" s="58" t="s">
        <v>8756</v>
      </c>
      <c r="I5729" s="524">
        <v>35193</v>
      </c>
      <c r="J5729" s="46" t="s">
        <v>1508</v>
      </c>
      <c r="K5729" s="75" t="s">
        <v>1509</v>
      </c>
      <c r="L5729" s="76">
        <f t="shared" si="321"/>
        <v>6</v>
      </c>
      <c r="M5729" s="76"/>
      <c r="N5729" s="76"/>
      <c r="O5729" s="76">
        <v>2</v>
      </c>
      <c r="P5729" s="76"/>
      <c r="Q5729" s="76"/>
      <c r="R5729" s="76"/>
      <c r="S5729" s="76"/>
      <c r="T5729" s="76">
        <v>2</v>
      </c>
      <c r="U5729" s="76">
        <v>2</v>
      </c>
      <c r="V5729" s="76"/>
      <c r="W5729" s="76"/>
      <c r="X5729" s="76"/>
    </row>
    <row r="5730" spans="1:24">
      <c r="A5730" s="135"/>
      <c r="B5730" s="54"/>
      <c r="C5730" s="522"/>
      <c r="D5730" s="77"/>
      <c r="E5730" s="527"/>
      <c r="F5730" s="54"/>
      <c r="G5730" s="77"/>
      <c r="H5730" s="77"/>
      <c r="I5730" s="525"/>
      <c r="J5730" s="54"/>
      <c r="K5730" s="75" t="s">
        <v>1501</v>
      </c>
      <c r="L5730" s="76">
        <f t="shared" si="321"/>
        <v>0</v>
      </c>
      <c r="M5730" s="76"/>
      <c r="N5730" s="76"/>
      <c r="O5730" s="76"/>
      <c r="P5730" s="76"/>
      <c r="Q5730" s="76"/>
      <c r="R5730" s="76"/>
      <c r="S5730" s="76"/>
      <c r="T5730" s="76"/>
      <c r="U5730" s="76"/>
      <c r="V5730" s="76"/>
      <c r="W5730" s="76"/>
      <c r="X5730" s="76"/>
    </row>
    <row r="5731" spans="1:24">
      <c r="A5731" s="135"/>
      <c r="B5731" s="54"/>
      <c r="C5731" s="523"/>
      <c r="D5731" s="81"/>
      <c r="E5731" s="527"/>
      <c r="F5731" s="80"/>
      <c r="G5731" s="81"/>
      <c r="H5731" s="81"/>
      <c r="I5731" s="526"/>
      <c r="J5731" s="80"/>
      <c r="K5731" s="84" t="s">
        <v>1502</v>
      </c>
      <c r="L5731" s="76">
        <f t="shared" si="321"/>
        <v>5</v>
      </c>
      <c r="M5731" s="76"/>
      <c r="N5731" s="76"/>
      <c r="O5731" s="76"/>
      <c r="P5731" s="76"/>
      <c r="Q5731" s="76"/>
      <c r="R5731" s="76"/>
      <c r="S5731" s="76"/>
      <c r="T5731" s="76">
        <v>3</v>
      </c>
      <c r="U5731" s="76">
        <v>1</v>
      </c>
      <c r="V5731" s="76"/>
      <c r="W5731" s="76"/>
      <c r="X5731" s="76">
        <v>1</v>
      </c>
    </row>
    <row r="5732" spans="1:24">
      <c r="A5732" s="135"/>
      <c r="B5732" s="54"/>
      <c r="C5732" s="521" t="s">
        <v>35</v>
      </c>
      <c r="D5732" s="58" t="s">
        <v>8757</v>
      </c>
      <c r="E5732" s="527" t="s">
        <v>8758</v>
      </c>
      <c r="F5732" s="46" t="s">
        <v>8759</v>
      </c>
      <c r="G5732" s="58" t="s">
        <v>8760</v>
      </c>
      <c r="H5732" s="58" t="s">
        <v>8761</v>
      </c>
      <c r="I5732" s="524">
        <v>0</v>
      </c>
      <c r="J5732" s="46" t="s">
        <v>1508</v>
      </c>
      <c r="K5732" s="75" t="s">
        <v>1509</v>
      </c>
      <c r="L5732" s="76">
        <f t="shared" si="321"/>
        <v>2</v>
      </c>
      <c r="M5732" s="76"/>
      <c r="N5732" s="76"/>
      <c r="O5732" s="76"/>
      <c r="P5732" s="76"/>
      <c r="Q5732" s="76"/>
      <c r="R5732" s="76"/>
      <c r="S5732" s="76">
        <v>1</v>
      </c>
      <c r="T5732" s="76">
        <v>1</v>
      </c>
      <c r="U5732" s="76"/>
      <c r="V5732" s="76"/>
      <c r="W5732" s="76"/>
      <c r="X5732" s="76"/>
    </row>
    <row r="5733" spans="1:24">
      <c r="A5733" s="135"/>
      <c r="B5733" s="54"/>
      <c r="C5733" s="522"/>
      <c r="D5733" s="77"/>
      <c r="E5733" s="527"/>
      <c r="F5733" s="54"/>
      <c r="G5733" s="77"/>
      <c r="H5733" s="77"/>
      <c r="I5733" s="525"/>
      <c r="J5733" s="54"/>
      <c r="K5733" s="75" t="s">
        <v>1501</v>
      </c>
      <c r="L5733" s="76">
        <f t="shared" si="321"/>
        <v>0</v>
      </c>
      <c r="M5733" s="76"/>
      <c r="N5733" s="76"/>
      <c r="O5733" s="76"/>
      <c r="P5733" s="76"/>
      <c r="Q5733" s="76"/>
      <c r="R5733" s="76"/>
      <c r="S5733" s="76"/>
      <c r="T5733" s="76"/>
      <c r="U5733" s="76"/>
      <c r="V5733" s="76"/>
      <c r="W5733" s="76"/>
      <c r="X5733" s="76"/>
    </row>
    <row r="5734" spans="1:24">
      <c r="A5734" s="135"/>
      <c r="B5734" s="54"/>
      <c r="C5734" s="523"/>
      <c r="D5734" s="81"/>
      <c r="E5734" s="527"/>
      <c r="F5734" s="80"/>
      <c r="G5734" s="81"/>
      <c r="H5734" s="81"/>
      <c r="I5734" s="526"/>
      <c r="J5734" s="80"/>
      <c r="K5734" s="84" t="s">
        <v>1502</v>
      </c>
      <c r="L5734" s="76">
        <f t="shared" si="321"/>
        <v>4</v>
      </c>
      <c r="M5734" s="76"/>
      <c r="N5734" s="76"/>
      <c r="O5734" s="76"/>
      <c r="P5734" s="76"/>
      <c r="Q5734" s="76"/>
      <c r="R5734" s="76"/>
      <c r="S5734" s="76">
        <v>1</v>
      </c>
      <c r="T5734" s="76">
        <v>2</v>
      </c>
      <c r="U5734" s="76">
        <v>1</v>
      </c>
      <c r="V5734" s="76"/>
      <c r="W5734" s="76"/>
      <c r="X5734" s="76"/>
    </row>
    <row r="5735" spans="1:24">
      <c r="A5735" s="135"/>
      <c r="B5735" s="54"/>
      <c r="C5735" s="521" t="s">
        <v>35</v>
      </c>
      <c r="D5735" s="58" t="s">
        <v>8762</v>
      </c>
      <c r="E5735" s="527" t="s">
        <v>8763</v>
      </c>
      <c r="F5735" s="46" t="s">
        <v>8764</v>
      </c>
      <c r="G5735" s="58" t="s">
        <v>8765</v>
      </c>
      <c r="H5735" s="58" t="s">
        <v>8621</v>
      </c>
      <c r="I5735" s="524">
        <v>75318</v>
      </c>
      <c r="J5735" s="46" t="s">
        <v>1508</v>
      </c>
      <c r="K5735" s="75" t="s">
        <v>1509</v>
      </c>
      <c r="L5735" s="76">
        <f t="shared" si="321"/>
        <v>11</v>
      </c>
      <c r="M5735" s="76"/>
      <c r="N5735" s="76"/>
      <c r="O5735" s="76"/>
      <c r="P5735" s="76"/>
      <c r="Q5735" s="76"/>
      <c r="R5735" s="76"/>
      <c r="S5735" s="76"/>
      <c r="T5735" s="76">
        <v>11</v>
      </c>
      <c r="U5735" s="76"/>
      <c r="V5735" s="76"/>
      <c r="W5735" s="76"/>
      <c r="X5735" s="76"/>
    </row>
    <row r="5736" spans="1:24">
      <c r="A5736" s="135"/>
      <c r="B5736" s="54"/>
      <c r="C5736" s="522"/>
      <c r="D5736" s="77"/>
      <c r="E5736" s="527"/>
      <c r="F5736" s="54"/>
      <c r="G5736" s="77"/>
      <c r="H5736" s="77"/>
      <c r="I5736" s="525"/>
      <c r="J5736" s="54"/>
      <c r="K5736" s="75" t="s">
        <v>1501</v>
      </c>
      <c r="L5736" s="76">
        <f t="shared" si="321"/>
        <v>0</v>
      </c>
      <c r="M5736" s="76"/>
      <c r="N5736" s="76"/>
      <c r="O5736" s="76"/>
      <c r="P5736" s="76"/>
      <c r="Q5736" s="76"/>
      <c r="R5736" s="76"/>
      <c r="S5736" s="76"/>
      <c r="T5736" s="76"/>
      <c r="U5736" s="76"/>
      <c r="V5736" s="76"/>
      <c r="W5736" s="76"/>
      <c r="X5736" s="76"/>
    </row>
    <row r="5737" spans="1:24">
      <c r="A5737" s="135"/>
      <c r="B5737" s="54"/>
      <c r="C5737" s="523"/>
      <c r="D5737" s="81"/>
      <c r="E5737" s="527"/>
      <c r="F5737" s="80"/>
      <c r="G5737" s="81"/>
      <c r="H5737" s="81"/>
      <c r="I5737" s="526"/>
      <c r="J5737" s="80"/>
      <c r="K5737" s="84" t="s">
        <v>1502</v>
      </c>
      <c r="L5737" s="76">
        <f t="shared" si="321"/>
        <v>10</v>
      </c>
      <c r="M5737" s="76"/>
      <c r="N5737" s="76"/>
      <c r="O5737" s="76"/>
      <c r="P5737" s="76"/>
      <c r="Q5737" s="76"/>
      <c r="R5737" s="76"/>
      <c r="S5737" s="76">
        <v>4</v>
      </c>
      <c r="T5737" s="76">
        <v>4</v>
      </c>
      <c r="U5737" s="76"/>
      <c r="V5737" s="76"/>
      <c r="W5737" s="76"/>
      <c r="X5737" s="76">
        <v>2</v>
      </c>
    </row>
    <row r="5738" spans="1:24">
      <c r="A5738" s="135"/>
      <c r="B5738" s="54"/>
      <c r="C5738" s="521" t="s">
        <v>35</v>
      </c>
      <c r="D5738" s="58" t="s">
        <v>8766</v>
      </c>
      <c r="E5738" s="527" t="s">
        <v>8767</v>
      </c>
      <c r="F5738" s="46" t="s">
        <v>8768</v>
      </c>
      <c r="G5738" s="58" t="s">
        <v>8769</v>
      </c>
      <c r="H5738" s="58" t="s">
        <v>8770</v>
      </c>
      <c r="I5738" s="524">
        <v>13621</v>
      </c>
      <c r="J5738" s="46" t="s">
        <v>1508</v>
      </c>
      <c r="K5738" s="75" t="s">
        <v>1509</v>
      </c>
      <c r="L5738" s="76">
        <f t="shared" si="321"/>
        <v>3</v>
      </c>
      <c r="M5738" s="76"/>
      <c r="N5738" s="76"/>
      <c r="O5738" s="76">
        <v>1</v>
      </c>
      <c r="P5738" s="76"/>
      <c r="Q5738" s="76"/>
      <c r="R5738" s="76"/>
      <c r="S5738" s="76">
        <v>1</v>
      </c>
      <c r="T5738" s="76">
        <v>1</v>
      </c>
      <c r="U5738" s="76"/>
      <c r="V5738" s="76"/>
      <c r="W5738" s="76"/>
      <c r="X5738" s="76"/>
    </row>
    <row r="5739" spans="1:24">
      <c r="A5739" s="135"/>
      <c r="B5739" s="54"/>
      <c r="C5739" s="522"/>
      <c r="D5739" s="77"/>
      <c r="E5739" s="527"/>
      <c r="F5739" s="54"/>
      <c r="G5739" s="77"/>
      <c r="H5739" s="77"/>
      <c r="I5739" s="525"/>
      <c r="J5739" s="54"/>
      <c r="K5739" s="75" t="s">
        <v>1501</v>
      </c>
      <c r="L5739" s="76">
        <f t="shared" si="321"/>
        <v>0</v>
      </c>
      <c r="M5739" s="76"/>
      <c r="N5739" s="76"/>
      <c r="O5739" s="76"/>
      <c r="P5739" s="76"/>
      <c r="Q5739" s="76"/>
      <c r="R5739" s="76"/>
      <c r="S5739" s="76"/>
      <c r="T5739" s="76"/>
      <c r="U5739" s="76"/>
      <c r="V5739" s="76"/>
      <c r="W5739" s="76"/>
      <c r="X5739" s="76"/>
    </row>
    <row r="5740" spans="1:24">
      <c r="A5740" s="135"/>
      <c r="B5740" s="54"/>
      <c r="C5740" s="523"/>
      <c r="D5740" s="81"/>
      <c r="E5740" s="527"/>
      <c r="F5740" s="80"/>
      <c r="G5740" s="81"/>
      <c r="H5740" s="81"/>
      <c r="I5740" s="526"/>
      <c r="J5740" s="80"/>
      <c r="K5740" s="84" t="s">
        <v>1502</v>
      </c>
      <c r="L5740" s="76">
        <f t="shared" si="321"/>
        <v>2</v>
      </c>
      <c r="M5740" s="76"/>
      <c r="N5740" s="76"/>
      <c r="O5740" s="76">
        <v>1</v>
      </c>
      <c r="P5740" s="76"/>
      <c r="Q5740" s="76"/>
      <c r="R5740" s="76"/>
      <c r="S5740" s="76">
        <v>1</v>
      </c>
      <c r="T5740" s="76"/>
      <c r="U5740" s="76"/>
      <c r="V5740" s="76"/>
      <c r="W5740" s="76"/>
      <c r="X5740" s="76"/>
    </row>
    <row r="5741" spans="1:24">
      <c r="A5741" s="135"/>
      <c r="B5741" s="54"/>
      <c r="C5741" s="521" t="s">
        <v>33</v>
      </c>
      <c r="D5741" s="58" t="s">
        <v>8771</v>
      </c>
      <c r="E5741" s="527" t="s">
        <v>8772</v>
      </c>
      <c r="F5741" s="46" t="s">
        <v>8773</v>
      </c>
      <c r="G5741" s="58" t="s">
        <v>8774</v>
      </c>
      <c r="H5741" s="58"/>
      <c r="I5741" s="524">
        <v>0</v>
      </c>
      <c r="J5741" s="46" t="s">
        <v>1508</v>
      </c>
      <c r="K5741" s="75" t="s">
        <v>1509</v>
      </c>
      <c r="L5741" s="76">
        <f t="shared" si="321"/>
        <v>3</v>
      </c>
      <c r="M5741" s="76"/>
      <c r="N5741" s="76"/>
      <c r="O5741" s="76">
        <v>1</v>
      </c>
      <c r="P5741" s="76"/>
      <c r="Q5741" s="76"/>
      <c r="R5741" s="76"/>
      <c r="S5741" s="76">
        <v>1</v>
      </c>
      <c r="T5741" s="76">
        <v>1</v>
      </c>
      <c r="U5741" s="76"/>
      <c r="V5741" s="76"/>
      <c r="W5741" s="76"/>
      <c r="X5741" s="76"/>
    </row>
    <row r="5742" spans="1:24">
      <c r="A5742" s="135"/>
      <c r="B5742" s="54"/>
      <c r="C5742" s="522"/>
      <c r="D5742" s="77"/>
      <c r="E5742" s="527"/>
      <c r="F5742" s="54"/>
      <c r="G5742" s="77"/>
      <c r="H5742" s="77"/>
      <c r="I5742" s="525"/>
      <c r="J5742" s="54"/>
      <c r="K5742" s="75" t="s">
        <v>1501</v>
      </c>
      <c r="L5742" s="76">
        <f t="shared" si="321"/>
        <v>0</v>
      </c>
      <c r="M5742" s="76"/>
      <c r="N5742" s="76"/>
      <c r="O5742" s="76"/>
      <c r="P5742" s="76"/>
      <c r="Q5742" s="76"/>
      <c r="R5742" s="76"/>
      <c r="S5742" s="76"/>
      <c r="T5742" s="76"/>
      <c r="U5742" s="76"/>
      <c r="V5742" s="76"/>
      <c r="W5742" s="76"/>
      <c r="X5742" s="76"/>
    </row>
    <row r="5743" spans="1:24">
      <c r="A5743" s="135"/>
      <c r="B5743" s="54"/>
      <c r="C5743" s="523"/>
      <c r="D5743" s="81"/>
      <c r="E5743" s="527"/>
      <c r="F5743" s="80"/>
      <c r="G5743" s="81"/>
      <c r="H5743" s="81"/>
      <c r="I5743" s="526"/>
      <c r="J5743" s="80"/>
      <c r="K5743" s="84" t="s">
        <v>1502</v>
      </c>
      <c r="L5743" s="76">
        <f t="shared" si="321"/>
        <v>2</v>
      </c>
      <c r="M5743" s="76"/>
      <c r="N5743" s="76"/>
      <c r="O5743" s="76"/>
      <c r="P5743" s="76"/>
      <c r="Q5743" s="76"/>
      <c r="R5743" s="76"/>
      <c r="S5743" s="76"/>
      <c r="T5743" s="76"/>
      <c r="U5743" s="76"/>
      <c r="V5743" s="76"/>
      <c r="W5743" s="76">
        <v>2</v>
      </c>
      <c r="X5743" s="76"/>
    </row>
    <row r="5744" spans="1:24">
      <c r="A5744" s="135"/>
      <c r="B5744" s="54"/>
      <c r="C5744" s="521" t="s">
        <v>33</v>
      </c>
      <c r="D5744" s="58" t="s">
        <v>8775</v>
      </c>
      <c r="E5744" s="527" t="s">
        <v>8776</v>
      </c>
      <c r="F5744" s="58" t="s">
        <v>8777</v>
      </c>
      <c r="G5744" s="58" t="s">
        <v>8778</v>
      </c>
      <c r="H5744" s="58" t="s">
        <v>8779</v>
      </c>
      <c r="I5744" s="524">
        <v>281</v>
      </c>
      <c r="J5744" s="46" t="s">
        <v>1508</v>
      </c>
      <c r="K5744" s="75" t="s">
        <v>1509</v>
      </c>
      <c r="L5744" s="76">
        <f t="shared" si="321"/>
        <v>0</v>
      </c>
      <c r="M5744" s="76"/>
      <c r="N5744" s="76"/>
      <c r="O5744" s="76"/>
      <c r="P5744" s="76"/>
      <c r="Q5744" s="76"/>
      <c r="R5744" s="76"/>
      <c r="S5744" s="76"/>
      <c r="T5744" s="76"/>
      <c r="U5744" s="76"/>
      <c r="V5744" s="76"/>
      <c r="W5744" s="76"/>
      <c r="X5744" s="76"/>
    </row>
    <row r="5745" spans="1:24">
      <c r="A5745" s="135"/>
      <c r="B5745" s="54"/>
      <c r="C5745" s="522"/>
      <c r="D5745" s="77"/>
      <c r="E5745" s="527"/>
      <c r="F5745" s="54"/>
      <c r="G5745" s="77"/>
      <c r="H5745" s="77"/>
      <c r="I5745" s="525"/>
      <c r="J5745" s="54"/>
      <c r="K5745" s="75" t="s">
        <v>1501</v>
      </c>
      <c r="L5745" s="76">
        <f t="shared" si="321"/>
        <v>0</v>
      </c>
      <c r="M5745" s="76"/>
      <c r="N5745" s="76"/>
      <c r="O5745" s="76"/>
      <c r="P5745" s="76"/>
      <c r="Q5745" s="76"/>
      <c r="R5745" s="76"/>
      <c r="S5745" s="76"/>
      <c r="T5745" s="76"/>
      <c r="U5745" s="76"/>
      <c r="V5745" s="76"/>
      <c r="W5745" s="76"/>
      <c r="X5745" s="76"/>
    </row>
    <row r="5746" spans="1:24">
      <c r="A5746" s="135"/>
      <c r="B5746" s="54"/>
      <c r="C5746" s="523"/>
      <c r="D5746" s="81"/>
      <c r="E5746" s="527"/>
      <c r="F5746" s="80"/>
      <c r="G5746" s="81"/>
      <c r="H5746" s="81"/>
      <c r="I5746" s="526"/>
      <c r="J5746" s="80"/>
      <c r="K5746" s="84" t="s">
        <v>1502</v>
      </c>
      <c r="L5746" s="76">
        <f t="shared" si="321"/>
        <v>2</v>
      </c>
      <c r="M5746" s="76"/>
      <c r="N5746" s="76"/>
      <c r="O5746" s="76">
        <v>2</v>
      </c>
      <c r="P5746" s="76"/>
      <c r="Q5746" s="76"/>
      <c r="R5746" s="76"/>
      <c r="S5746" s="76"/>
      <c r="T5746" s="76"/>
      <c r="U5746" s="76"/>
      <c r="V5746" s="76"/>
      <c r="W5746" s="76"/>
      <c r="X5746" s="76"/>
    </row>
    <row r="5747" spans="1:24">
      <c r="A5747" s="135"/>
      <c r="B5747" s="54"/>
      <c r="C5747" s="521" t="s">
        <v>33</v>
      </c>
      <c r="D5747" s="58" t="s">
        <v>8780</v>
      </c>
      <c r="E5747" s="527" t="s">
        <v>8781</v>
      </c>
      <c r="F5747" s="46" t="s">
        <v>8782</v>
      </c>
      <c r="G5747" s="58" t="s">
        <v>8783</v>
      </c>
      <c r="H5747" s="58" t="s">
        <v>8784</v>
      </c>
      <c r="I5747" s="524">
        <v>6937</v>
      </c>
      <c r="J5747" s="46" t="s">
        <v>1508</v>
      </c>
      <c r="K5747" s="75" t="s">
        <v>1509</v>
      </c>
      <c r="L5747" s="76">
        <f t="shared" si="321"/>
        <v>0</v>
      </c>
      <c r="M5747" s="76"/>
      <c r="N5747" s="76"/>
      <c r="O5747" s="76"/>
      <c r="P5747" s="76"/>
      <c r="Q5747" s="76"/>
      <c r="R5747" s="76"/>
      <c r="S5747" s="76"/>
      <c r="T5747" s="76"/>
      <c r="U5747" s="76"/>
      <c r="V5747" s="76"/>
      <c r="W5747" s="76"/>
      <c r="X5747" s="76"/>
    </row>
    <row r="5748" spans="1:24">
      <c r="A5748" s="135"/>
      <c r="B5748" s="54"/>
      <c r="C5748" s="522"/>
      <c r="D5748" s="77"/>
      <c r="E5748" s="527"/>
      <c r="F5748" s="54"/>
      <c r="G5748" s="77"/>
      <c r="H5748" s="77"/>
      <c r="I5748" s="525"/>
      <c r="J5748" s="54"/>
      <c r="K5748" s="75" t="s">
        <v>1501</v>
      </c>
      <c r="L5748" s="76">
        <f t="shared" si="321"/>
        <v>0</v>
      </c>
      <c r="M5748" s="76"/>
      <c r="N5748" s="76"/>
      <c r="O5748" s="76"/>
      <c r="P5748" s="76"/>
      <c r="Q5748" s="76"/>
      <c r="R5748" s="76"/>
      <c r="S5748" s="76"/>
      <c r="T5748" s="76"/>
      <c r="U5748" s="76"/>
      <c r="V5748" s="76"/>
      <c r="W5748" s="76"/>
      <c r="X5748" s="76"/>
    </row>
    <row r="5749" spans="1:24">
      <c r="A5749" s="135"/>
      <c r="B5749" s="54"/>
      <c r="C5749" s="523"/>
      <c r="D5749" s="81"/>
      <c r="E5749" s="527"/>
      <c r="F5749" s="80"/>
      <c r="G5749" s="81"/>
      <c r="H5749" s="81"/>
      <c r="I5749" s="526"/>
      <c r="J5749" s="80"/>
      <c r="K5749" s="84" t="s">
        <v>1502</v>
      </c>
      <c r="L5749" s="76">
        <f t="shared" si="321"/>
        <v>14</v>
      </c>
      <c r="M5749" s="76"/>
      <c r="N5749" s="76"/>
      <c r="O5749" s="76"/>
      <c r="P5749" s="76"/>
      <c r="Q5749" s="76"/>
      <c r="R5749" s="76"/>
      <c r="S5749" s="76"/>
      <c r="T5749" s="76"/>
      <c r="U5749" s="76"/>
      <c r="V5749" s="76"/>
      <c r="W5749" s="76">
        <v>14</v>
      </c>
      <c r="X5749" s="76"/>
    </row>
    <row r="5750" spans="1:24">
      <c r="A5750" s="135"/>
      <c r="B5750" s="54"/>
      <c r="C5750" s="521" t="s">
        <v>33</v>
      </c>
      <c r="D5750" s="58" t="s">
        <v>8785</v>
      </c>
      <c r="E5750" s="527" t="s">
        <v>8786</v>
      </c>
      <c r="F5750" s="46" t="s">
        <v>8787</v>
      </c>
      <c r="G5750" s="58" t="s">
        <v>8788</v>
      </c>
      <c r="H5750" s="58" t="s">
        <v>8789</v>
      </c>
      <c r="I5750" s="524">
        <v>0</v>
      </c>
      <c r="J5750" s="46" t="s">
        <v>1508</v>
      </c>
      <c r="K5750" s="75" t="s">
        <v>1509</v>
      </c>
      <c r="L5750" s="76">
        <f t="shared" si="321"/>
        <v>0</v>
      </c>
      <c r="M5750" s="76"/>
      <c r="N5750" s="76"/>
      <c r="O5750" s="76"/>
      <c r="P5750" s="76"/>
      <c r="Q5750" s="76"/>
      <c r="R5750" s="76"/>
      <c r="S5750" s="76"/>
      <c r="T5750" s="76"/>
      <c r="U5750" s="76"/>
      <c r="V5750" s="76"/>
      <c r="W5750" s="76"/>
      <c r="X5750" s="76"/>
    </row>
    <row r="5751" spans="1:24">
      <c r="A5751" s="135"/>
      <c r="B5751" s="54"/>
      <c r="C5751" s="522"/>
      <c r="D5751" s="77"/>
      <c r="E5751" s="527"/>
      <c r="F5751" s="54"/>
      <c r="G5751" s="77"/>
      <c r="H5751" s="77"/>
      <c r="I5751" s="525"/>
      <c r="J5751" s="54"/>
      <c r="K5751" s="75" t="s">
        <v>1501</v>
      </c>
      <c r="L5751" s="76">
        <f t="shared" si="321"/>
        <v>0</v>
      </c>
      <c r="M5751" s="76"/>
      <c r="N5751" s="76"/>
      <c r="O5751" s="76"/>
      <c r="P5751" s="76"/>
      <c r="Q5751" s="76"/>
      <c r="R5751" s="76"/>
      <c r="S5751" s="76"/>
      <c r="T5751" s="76"/>
      <c r="U5751" s="76"/>
      <c r="V5751" s="76"/>
      <c r="W5751" s="76"/>
      <c r="X5751" s="76"/>
    </row>
    <row r="5752" spans="1:24">
      <c r="A5752" s="135"/>
      <c r="B5752" s="54"/>
      <c r="C5752" s="523"/>
      <c r="D5752" s="81"/>
      <c r="E5752" s="527"/>
      <c r="F5752" s="80"/>
      <c r="G5752" s="81"/>
      <c r="H5752" s="81"/>
      <c r="I5752" s="526"/>
      <c r="J5752" s="80"/>
      <c r="K5752" s="84" t="s">
        <v>1502</v>
      </c>
      <c r="L5752" s="76">
        <f t="shared" si="321"/>
        <v>2</v>
      </c>
      <c r="M5752" s="76"/>
      <c r="N5752" s="76"/>
      <c r="O5752" s="76"/>
      <c r="P5752" s="76"/>
      <c r="Q5752" s="76"/>
      <c r="R5752" s="76"/>
      <c r="S5752" s="76"/>
      <c r="T5752" s="76">
        <v>2</v>
      </c>
      <c r="U5752" s="76"/>
      <c r="V5752" s="76"/>
      <c r="W5752" s="76"/>
      <c r="X5752" s="76"/>
    </row>
    <row r="5753" spans="1:24">
      <c r="A5753" s="135"/>
      <c r="B5753" s="54"/>
      <c r="C5753" s="521" t="s">
        <v>33</v>
      </c>
      <c r="D5753" s="58" t="s">
        <v>8790</v>
      </c>
      <c r="E5753" s="527" t="s">
        <v>8791</v>
      </c>
      <c r="F5753" s="46" t="s">
        <v>8792</v>
      </c>
      <c r="G5753" s="58" t="s">
        <v>8793</v>
      </c>
      <c r="H5753" s="58" t="s">
        <v>8794</v>
      </c>
      <c r="I5753" s="524">
        <v>13785</v>
      </c>
      <c r="J5753" s="46" t="s">
        <v>1508</v>
      </c>
      <c r="K5753" s="75" t="s">
        <v>1509</v>
      </c>
      <c r="L5753" s="76">
        <f t="shared" si="321"/>
        <v>0</v>
      </c>
      <c r="M5753" s="76"/>
      <c r="N5753" s="76"/>
      <c r="O5753" s="76"/>
      <c r="P5753" s="76"/>
      <c r="Q5753" s="76"/>
      <c r="R5753" s="76"/>
      <c r="S5753" s="76"/>
      <c r="T5753" s="76"/>
      <c r="U5753" s="76"/>
      <c r="V5753" s="76"/>
      <c r="W5753" s="76"/>
      <c r="X5753" s="76"/>
    </row>
    <row r="5754" spans="1:24">
      <c r="A5754" s="135"/>
      <c r="B5754" s="54"/>
      <c r="C5754" s="522"/>
      <c r="D5754" s="77"/>
      <c r="E5754" s="527"/>
      <c r="F5754" s="54"/>
      <c r="G5754" s="77"/>
      <c r="H5754" s="77"/>
      <c r="I5754" s="525"/>
      <c r="J5754" s="54"/>
      <c r="K5754" s="75" t="s">
        <v>1501</v>
      </c>
      <c r="L5754" s="76">
        <f t="shared" si="321"/>
        <v>0</v>
      </c>
      <c r="M5754" s="76"/>
      <c r="N5754" s="76"/>
      <c r="O5754" s="76"/>
      <c r="P5754" s="76"/>
      <c r="Q5754" s="76"/>
      <c r="R5754" s="76"/>
      <c r="S5754" s="76"/>
      <c r="T5754" s="76"/>
      <c r="U5754" s="76"/>
      <c r="V5754" s="76"/>
      <c r="W5754" s="76"/>
      <c r="X5754" s="76"/>
    </row>
    <row r="5755" spans="1:24">
      <c r="A5755" s="135"/>
      <c r="B5755" s="54"/>
      <c r="C5755" s="523"/>
      <c r="D5755" s="81"/>
      <c r="E5755" s="527"/>
      <c r="F5755" s="80"/>
      <c r="G5755" s="81"/>
      <c r="H5755" s="81"/>
      <c r="I5755" s="526"/>
      <c r="J5755" s="80"/>
      <c r="K5755" s="84" t="s">
        <v>1502</v>
      </c>
      <c r="L5755" s="76">
        <f t="shared" si="321"/>
        <v>4</v>
      </c>
      <c r="M5755" s="76"/>
      <c r="N5755" s="76"/>
      <c r="O5755" s="76"/>
      <c r="P5755" s="76"/>
      <c r="Q5755" s="76"/>
      <c r="R5755" s="76"/>
      <c r="S5755" s="76"/>
      <c r="T5755" s="76">
        <v>4</v>
      </c>
      <c r="U5755" s="76"/>
      <c r="V5755" s="76"/>
      <c r="W5755" s="76"/>
      <c r="X5755" s="76"/>
    </row>
    <row r="5756" spans="1:24">
      <c r="A5756" s="135"/>
      <c r="B5756" s="54"/>
      <c r="C5756" s="521" t="s">
        <v>35</v>
      </c>
      <c r="D5756" s="58" t="s">
        <v>8795</v>
      </c>
      <c r="E5756" s="527" t="s">
        <v>8796</v>
      </c>
      <c r="F5756" s="46" t="s">
        <v>8797</v>
      </c>
      <c r="G5756" s="58" t="s">
        <v>8798</v>
      </c>
      <c r="H5756" s="58" t="s">
        <v>8799</v>
      </c>
      <c r="I5756" s="524">
        <v>233</v>
      </c>
      <c r="J5756" s="46" t="s">
        <v>1508</v>
      </c>
      <c r="K5756" s="75" t="s">
        <v>1509</v>
      </c>
      <c r="L5756" s="76">
        <f t="shared" si="321"/>
        <v>2</v>
      </c>
      <c r="M5756" s="76">
        <v>1</v>
      </c>
      <c r="N5756" s="76"/>
      <c r="O5756" s="76">
        <v>1</v>
      </c>
      <c r="P5756" s="76"/>
      <c r="Q5756" s="76"/>
      <c r="R5756" s="76"/>
      <c r="S5756" s="76"/>
      <c r="T5756" s="76"/>
      <c r="U5756" s="76"/>
      <c r="V5756" s="76"/>
      <c r="W5756" s="76"/>
      <c r="X5756" s="76"/>
    </row>
    <row r="5757" spans="1:24">
      <c r="A5757" s="135"/>
      <c r="B5757" s="54"/>
      <c r="C5757" s="522"/>
      <c r="D5757" s="77"/>
      <c r="E5757" s="527"/>
      <c r="F5757" s="54"/>
      <c r="G5757" s="77"/>
      <c r="H5757" s="77"/>
      <c r="I5757" s="525"/>
      <c r="J5757" s="54"/>
      <c r="K5757" s="75" t="s">
        <v>1501</v>
      </c>
      <c r="L5757" s="76">
        <f t="shared" si="321"/>
        <v>0</v>
      </c>
      <c r="M5757" s="76"/>
      <c r="N5757" s="76"/>
      <c r="O5757" s="76"/>
      <c r="P5757" s="76"/>
      <c r="Q5757" s="76"/>
      <c r="R5757" s="76"/>
      <c r="S5757" s="76"/>
      <c r="T5757" s="76"/>
      <c r="U5757" s="76"/>
      <c r="V5757" s="76"/>
      <c r="W5757" s="76"/>
      <c r="X5757" s="76"/>
    </row>
    <row r="5758" spans="1:24">
      <c r="A5758" s="135"/>
      <c r="B5758" s="54"/>
      <c r="C5758" s="523"/>
      <c r="D5758" s="81"/>
      <c r="E5758" s="527"/>
      <c r="F5758" s="80"/>
      <c r="G5758" s="81"/>
      <c r="H5758" s="81"/>
      <c r="I5758" s="526"/>
      <c r="J5758" s="80"/>
      <c r="K5758" s="84" t="s">
        <v>1502</v>
      </c>
      <c r="L5758" s="76">
        <f t="shared" si="321"/>
        <v>2</v>
      </c>
      <c r="M5758" s="76"/>
      <c r="N5758" s="76"/>
      <c r="O5758" s="76">
        <v>1</v>
      </c>
      <c r="P5758" s="76"/>
      <c r="Q5758" s="76"/>
      <c r="R5758" s="76"/>
      <c r="S5758" s="76"/>
      <c r="T5758" s="76">
        <v>1</v>
      </c>
      <c r="U5758" s="76"/>
      <c r="V5758" s="76"/>
      <c r="W5758" s="76"/>
      <c r="X5758" s="76"/>
    </row>
    <row r="5759" spans="1:24">
      <c r="A5759" s="135"/>
      <c r="B5759" s="54"/>
      <c r="C5759" s="521" t="s">
        <v>33</v>
      </c>
      <c r="D5759" s="58" t="s">
        <v>8800</v>
      </c>
      <c r="E5759" s="527" t="s">
        <v>8801</v>
      </c>
      <c r="F5759" s="46" t="s">
        <v>8802</v>
      </c>
      <c r="G5759" s="58" t="s">
        <v>8803</v>
      </c>
      <c r="H5759" s="58" t="s">
        <v>8804</v>
      </c>
      <c r="I5759" s="524">
        <v>9625</v>
      </c>
      <c r="J5759" s="46" t="s">
        <v>1508</v>
      </c>
      <c r="K5759" s="75" t="s">
        <v>1509</v>
      </c>
      <c r="L5759" s="76">
        <f t="shared" ref="L5759:L5767" si="322">SUM(M5759:X5759)</f>
        <v>0</v>
      </c>
      <c r="M5759" s="76"/>
      <c r="N5759" s="76"/>
      <c r="O5759" s="76"/>
      <c r="P5759" s="76"/>
      <c r="Q5759" s="76"/>
      <c r="R5759" s="76"/>
      <c r="S5759" s="76"/>
      <c r="T5759" s="76"/>
      <c r="U5759" s="76"/>
      <c r="V5759" s="76"/>
      <c r="W5759" s="76"/>
      <c r="X5759" s="76"/>
    </row>
    <row r="5760" spans="1:24">
      <c r="A5760" s="135"/>
      <c r="B5760" s="54"/>
      <c r="C5760" s="522"/>
      <c r="D5760" s="77"/>
      <c r="E5760" s="527"/>
      <c r="F5760" s="54"/>
      <c r="G5760" s="77"/>
      <c r="H5760" s="77"/>
      <c r="I5760" s="525"/>
      <c r="J5760" s="54"/>
      <c r="K5760" s="75" t="s">
        <v>1501</v>
      </c>
      <c r="L5760" s="76">
        <f t="shared" si="322"/>
        <v>0</v>
      </c>
      <c r="M5760" s="76"/>
      <c r="N5760" s="76"/>
      <c r="O5760" s="76"/>
      <c r="P5760" s="76"/>
      <c r="Q5760" s="76"/>
      <c r="R5760" s="76"/>
      <c r="S5760" s="76"/>
      <c r="T5760" s="76"/>
      <c r="U5760" s="76"/>
      <c r="V5760" s="76"/>
      <c r="W5760" s="76"/>
      <c r="X5760" s="76"/>
    </row>
    <row r="5761" spans="1:24">
      <c r="A5761" s="135"/>
      <c r="B5761" s="54"/>
      <c r="C5761" s="523"/>
      <c r="D5761" s="81"/>
      <c r="E5761" s="527"/>
      <c r="F5761" s="80"/>
      <c r="G5761" s="81"/>
      <c r="H5761" s="81"/>
      <c r="I5761" s="526"/>
      <c r="J5761" s="80"/>
      <c r="K5761" s="84" t="s">
        <v>1502</v>
      </c>
      <c r="L5761" s="76">
        <f t="shared" si="322"/>
        <v>5</v>
      </c>
      <c r="M5761" s="76"/>
      <c r="N5761" s="76"/>
      <c r="O5761" s="76"/>
      <c r="P5761" s="76"/>
      <c r="Q5761" s="76"/>
      <c r="R5761" s="76"/>
      <c r="S5761" s="76"/>
      <c r="T5761" s="76">
        <v>2</v>
      </c>
      <c r="U5761" s="76">
        <v>3</v>
      </c>
      <c r="V5761" s="76"/>
      <c r="W5761" s="76"/>
      <c r="X5761" s="76"/>
    </row>
    <row r="5762" spans="1:24">
      <c r="A5762" s="135"/>
      <c r="B5762" s="54"/>
      <c r="C5762" s="521" t="s">
        <v>35</v>
      </c>
      <c r="D5762" s="58" t="s">
        <v>8805</v>
      </c>
      <c r="E5762" s="527" t="s">
        <v>8806</v>
      </c>
      <c r="F5762" s="46" t="s">
        <v>8807</v>
      </c>
      <c r="G5762" s="58" t="s">
        <v>8808</v>
      </c>
      <c r="H5762" s="58" t="s">
        <v>8809</v>
      </c>
      <c r="I5762" s="524">
        <v>0</v>
      </c>
      <c r="J5762" s="46" t="s">
        <v>1508</v>
      </c>
      <c r="K5762" s="75" t="s">
        <v>1509</v>
      </c>
      <c r="L5762" s="76">
        <f t="shared" si="322"/>
        <v>2</v>
      </c>
      <c r="M5762" s="76"/>
      <c r="N5762" s="76">
        <v>1</v>
      </c>
      <c r="O5762" s="76"/>
      <c r="P5762" s="76"/>
      <c r="Q5762" s="76"/>
      <c r="R5762" s="76"/>
      <c r="S5762" s="76"/>
      <c r="T5762" s="76">
        <v>1</v>
      </c>
      <c r="U5762" s="76"/>
      <c r="V5762" s="76"/>
      <c r="W5762" s="76"/>
      <c r="X5762" s="76"/>
    </row>
    <row r="5763" spans="1:24">
      <c r="A5763" s="135"/>
      <c r="B5763" s="54"/>
      <c r="C5763" s="522"/>
      <c r="D5763" s="77"/>
      <c r="E5763" s="527"/>
      <c r="F5763" s="54"/>
      <c r="G5763" s="77"/>
      <c r="H5763" s="77"/>
      <c r="I5763" s="525"/>
      <c r="J5763" s="54"/>
      <c r="K5763" s="75" t="s">
        <v>1501</v>
      </c>
      <c r="L5763" s="76">
        <f t="shared" si="322"/>
        <v>0</v>
      </c>
      <c r="M5763" s="76"/>
      <c r="N5763" s="76"/>
      <c r="O5763" s="76"/>
      <c r="P5763" s="76"/>
      <c r="Q5763" s="76"/>
      <c r="R5763" s="76"/>
      <c r="S5763" s="76"/>
      <c r="T5763" s="76"/>
      <c r="U5763" s="76"/>
      <c r="V5763" s="76"/>
      <c r="W5763" s="76"/>
      <c r="X5763" s="76"/>
    </row>
    <row r="5764" spans="1:24">
      <c r="A5764" s="135"/>
      <c r="B5764" s="54"/>
      <c r="C5764" s="523"/>
      <c r="D5764" s="81"/>
      <c r="E5764" s="527"/>
      <c r="F5764" s="80"/>
      <c r="G5764" s="81"/>
      <c r="H5764" s="81"/>
      <c r="I5764" s="526"/>
      <c r="J5764" s="80"/>
      <c r="K5764" s="84" t="s">
        <v>1502</v>
      </c>
      <c r="L5764" s="76">
        <f t="shared" si="322"/>
        <v>2</v>
      </c>
      <c r="M5764" s="76"/>
      <c r="N5764" s="76"/>
      <c r="O5764" s="76"/>
      <c r="P5764" s="76"/>
      <c r="Q5764" s="76"/>
      <c r="R5764" s="76"/>
      <c r="S5764" s="76"/>
      <c r="T5764" s="76">
        <v>2</v>
      </c>
      <c r="U5764" s="76"/>
      <c r="V5764" s="76"/>
      <c r="W5764" s="76"/>
      <c r="X5764" s="76"/>
    </row>
    <row r="5765" spans="1:24">
      <c r="A5765" s="135"/>
      <c r="B5765" s="54"/>
      <c r="C5765" s="521" t="s">
        <v>31</v>
      </c>
      <c r="D5765" s="58" t="s">
        <v>8810</v>
      </c>
      <c r="E5765" s="527" t="s">
        <v>8811</v>
      </c>
      <c r="F5765" s="46" t="s">
        <v>8812</v>
      </c>
      <c r="G5765" s="58" t="s">
        <v>8813</v>
      </c>
      <c r="H5765" s="58" t="s">
        <v>8814</v>
      </c>
      <c r="I5765" s="524">
        <v>0</v>
      </c>
      <c r="J5765" s="46" t="s">
        <v>1508</v>
      </c>
      <c r="K5765" s="75" t="s">
        <v>1509</v>
      </c>
      <c r="L5765" s="76">
        <f t="shared" si="322"/>
        <v>2</v>
      </c>
      <c r="M5765" s="76">
        <v>1</v>
      </c>
      <c r="N5765" s="76"/>
      <c r="O5765" s="76"/>
      <c r="P5765" s="76"/>
      <c r="Q5765" s="76"/>
      <c r="R5765" s="76"/>
      <c r="S5765" s="76"/>
      <c r="T5765" s="76"/>
      <c r="U5765" s="76"/>
      <c r="V5765" s="76"/>
      <c r="W5765" s="76"/>
      <c r="X5765" s="76">
        <v>1</v>
      </c>
    </row>
    <row r="5766" spans="1:24">
      <c r="A5766" s="135"/>
      <c r="B5766" s="54"/>
      <c r="C5766" s="522"/>
      <c r="D5766" s="77"/>
      <c r="E5766" s="527"/>
      <c r="F5766" s="54"/>
      <c r="G5766" s="77"/>
      <c r="H5766" s="77"/>
      <c r="I5766" s="525"/>
      <c r="J5766" s="54"/>
      <c r="K5766" s="75" t="s">
        <v>1501</v>
      </c>
      <c r="L5766" s="76">
        <f t="shared" si="322"/>
        <v>0</v>
      </c>
      <c r="M5766" s="76"/>
      <c r="N5766" s="76"/>
      <c r="O5766" s="76"/>
      <c r="P5766" s="76"/>
      <c r="Q5766" s="76"/>
      <c r="R5766" s="76"/>
      <c r="S5766" s="76"/>
      <c r="T5766" s="76"/>
      <c r="U5766" s="76"/>
      <c r="V5766" s="76"/>
      <c r="W5766" s="76"/>
      <c r="X5766" s="76"/>
    </row>
    <row r="5767" spans="1:24">
      <c r="A5767" s="135"/>
      <c r="B5767" s="80"/>
      <c r="C5767" s="523"/>
      <c r="D5767" s="81"/>
      <c r="E5767" s="527"/>
      <c r="F5767" s="80"/>
      <c r="G5767" s="81"/>
      <c r="H5767" s="81"/>
      <c r="I5767" s="526"/>
      <c r="J5767" s="80"/>
      <c r="K5767" s="84" t="s">
        <v>1502</v>
      </c>
      <c r="L5767" s="76">
        <f t="shared" si="322"/>
        <v>0</v>
      </c>
      <c r="M5767" s="76"/>
      <c r="N5767" s="76"/>
      <c r="O5767" s="76"/>
      <c r="P5767" s="76"/>
      <c r="Q5767" s="76"/>
      <c r="R5767" s="76"/>
      <c r="S5767" s="76"/>
      <c r="T5767" s="76"/>
      <c r="U5767" s="76"/>
      <c r="V5767" s="76"/>
      <c r="W5767" s="76"/>
      <c r="X5767" s="76"/>
    </row>
    <row r="5768" spans="1:24">
      <c r="A5768" s="135"/>
      <c r="B5768" s="46" t="s">
        <v>8815</v>
      </c>
      <c r="C5768" s="46"/>
      <c r="D5768" s="464">
        <f>COUNTA(D5771:D5809)</f>
        <v>13</v>
      </c>
      <c r="E5768" s="46"/>
      <c r="F5768" s="46"/>
      <c r="G5768" s="46"/>
      <c r="H5768" s="46"/>
      <c r="I5768" s="74">
        <f>SUM(I5771:I5809)</f>
        <v>100097</v>
      </c>
      <c r="J5768" s="46" t="s">
        <v>39</v>
      </c>
      <c r="K5768" s="75" t="s">
        <v>32</v>
      </c>
      <c r="L5768" s="76">
        <f>SUM(M5768:X5768)</f>
        <v>92</v>
      </c>
      <c r="M5768" s="76">
        <v>10</v>
      </c>
      <c r="N5768" s="76">
        <v>45</v>
      </c>
      <c r="O5768" s="76">
        <v>4</v>
      </c>
      <c r="P5768" s="76">
        <v>0</v>
      </c>
      <c r="Q5768" s="76">
        <v>0</v>
      </c>
      <c r="R5768" s="76">
        <v>0</v>
      </c>
      <c r="S5768" s="76">
        <v>3</v>
      </c>
      <c r="T5768" s="76">
        <v>1</v>
      </c>
      <c r="U5768" s="76">
        <v>0</v>
      </c>
      <c r="V5768" s="76">
        <v>0</v>
      </c>
      <c r="W5768" s="76">
        <v>10</v>
      </c>
      <c r="X5768" s="76">
        <v>19</v>
      </c>
    </row>
    <row r="5769" spans="1:24">
      <c r="A5769" s="135"/>
      <c r="B5769" s="54"/>
      <c r="C5769" s="54"/>
      <c r="D5769" s="464"/>
      <c r="E5769" s="54"/>
      <c r="F5769" s="54"/>
      <c r="G5769" s="54"/>
      <c r="H5769" s="54"/>
      <c r="I5769" s="79"/>
      <c r="J5769" s="54"/>
      <c r="K5769" s="75" t="s">
        <v>34</v>
      </c>
      <c r="L5769" s="76">
        <f>SUM(M5769:X5769)</f>
        <v>0</v>
      </c>
      <c r="M5769" s="76">
        <v>0</v>
      </c>
      <c r="N5769" s="76">
        <v>0</v>
      </c>
      <c r="O5769" s="76">
        <v>0</v>
      </c>
      <c r="P5769" s="76">
        <v>0</v>
      </c>
      <c r="Q5769" s="76">
        <v>0</v>
      </c>
      <c r="R5769" s="76">
        <v>0</v>
      </c>
      <c r="S5769" s="76">
        <v>0</v>
      </c>
      <c r="T5769" s="76">
        <v>0</v>
      </c>
      <c r="U5769" s="76">
        <v>0</v>
      </c>
      <c r="V5769" s="76">
        <v>0</v>
      </c>
      <c r="W5769" s="76">
        <v>0</v>
      </c>
      <c r="X5769" s="76">
        <v>0</v>
      </c>
    </row>
    <row r="5770" spans="1:24">
      <c r="A5770" s="135"/>
      <c r="B5770" s="80"/>
      <c r="C5770" s="80"/>
      <c r="D5770" s="464"/>
      <c r="E5770" s="80"/>
      <c r="F5770" s="80"/>
      <c r="G5770" s="80"/>
      <c r="H5770" s="80"/>
      <c r="I5770" s="83"/>
      <c r="J5770" s="80"/>
      <c r="K5770" s="75" t="s">
        <v>36</v>
      </c>
      <c r="L5770" s="76">
        <f>SUM(M5770:X5770)</f>
        <v>9</v>
      </c>
      <c r="M5770" s="76">
        <v>3</v>
      </c>
      <c r="N5770" s="76">
        <v>0</v>
      </c>
      <c r="O5770" s="76">
        <v>4</v>
      </c>
      <c r="P5770" s="76">
        <v>0</v>
      </c>
      <c r="Q5770" s="76">
        <v>0</v>
      </c>
      <c r="R5770" s="76">
        <v>0</v>
      </c>
      <c r="S5770" s="76">
        <v>0</v>
      </c>
      <c r="T5770" s="76">
        <v>0</v>
      </c>
      <c r="U5770" s="76">
        <v>0</v>
      </c>
      <c r="V5770" s="76">
        <v>0</v>
      </c>
      <c r="W5770" s="76">
        <v>2</v>
      </c>
      <c r="X5770" s="76">
        <v>0</v>
      </c>
    </row>
    <row r="5771" spans="1:24">
      <c r="A5771" s="135"/>
      <c r="B5771" s="46" t="s">
        <v>8816</v>
      </c>
      <c r="C5771" s="46" t="s">
        <v>31</v>
      </c>
      <c r="D5771" s="58" t="s">
        <v>8817</v>
      </c>
      <c r="E5771" s="58" t="s">
        <v>8818</v>
      </c>
      <c r="F5771" s="46" t="s">
        <v>8819</v>
      </c>
      <c r="G5771" s="58" t="s">
        <v>8820</v>
      </c>
      <c r="H5771" s="46" t="s">
        <v>8821</v>
      </c>
      <c r="I5771" s="74">
        <v>40779</v>
      </c>
      <c r="J5771" s="46" t="s">
        <v>1508</v>
      </c>
      <c r="K5771" s="75" t="s">
        <v>1509</v>
      </c>
      <c r="L5771" s="76">
        <f>SUM(M5771:X5771)</f>
        <v>23</v>
      </c>
      <c r="M5771" s="76">
        <v>1</v>
      </c>
      <c r="N5771" s="76">
        <v>12</v>
      </c>
      <c r="O5771" s="76"/>
      <c r="P5771" s="76"/>
      <c r="Q5771" s="76"/>
      <c r="R5771" s="76"/>
      <c r="S5771" s="76"/>
      <c r="T5771" s="76"/>
      <c r="U5771" s="76"/>
      <c r="V5771" s="76"/>
      <c r="W5771" s="76">
        <v>3</v>
      </c>
      <c r="X5771" s="76">
        <v>7</v>
      </c>
    </row>
    <row r="5772" spans="1:24">
      <c r="A5772" s="135"/>
      <c r="B5772" s="54"/>
      <c r="C5772" s="54"/>
      <c r="D5772" s="77"/>
      <c r="E5772" s="77"/>
      <c r="F5772" s="54"/>
      <c r="G5772" s="77"/>
      <c r="H5772" s="54"/>
      <c r="I5772" s="79"/>
      <c r="J5772" s="54"/>
      <c r="K5772" s="75" t="s">
        <v>1501</v>
      </c>
      <c r="L5772" s="76">
        <f t="shared" ref="L5772:L5782" si="323">SUM(M5772:X5772)</f>
        <v>0</v>
      </c>
      <c r="M5772" s="76"/>
      <c r="N5772" s="76"/>
      <c r="O5772" s="76"/>
      <c r="P5772" s="76"/>
      <c r="Q5772" s="76"/>
      <c r="R5772" s="76"/>
      <c r="S5772" s="76"/>
      <c r="T5772" s="76"/>
      <c r="U5772" s="76"/>
      <c r="V5772" s="76"/>
      <c r="W5772" s="76"/>
      <c r="X5772" s="76"/>
    </row>
    <row r="5773" spans="1:24">
      <c r="A5773" s="135"/>
      <c r="B5773" s="54"/>
      <c r="C5773" s="80"/>
      <c r="D5773" s="81"/>
      <c r="E5773" s="81"/>
      <c r="F5773" s="80"/>
      <c r="G5773" s="81"/>
      <c r="H5773" s="80"/>
      <c r="I5773" s="83"/>
      <c r="J5773" s="80"/>
      <c r="K5773" s="84" t="s">
        <v>1502</v>
      </c>
      <c r="L5773" s="76">
        <f t="shared" si="323"/>
        <v>0</v>
      </c>
      <c r="M5773" s="76"/>
      <c r="N5773" s="76"/>
      <c r="O5773" s="76"/>
      <c r="P5773" s="76"/>
      <c r="Q5773" s="76"/>
      <c r="R5773" s="76"/>
      <c r="S5773" s="76"/>
      <c r="T5773" s="76"/>
      <c r="U5773" s="76"/>
      <c r="V5773" s="76"/>
      <c r="W5773" s="76"/>
      <c r="X5773" s="76"/>
    </row>
    <row r="5774" spans="1:24">
      <c r="A5774" s="135"/>
      <c r="B5774" s="54"/>
      <c r="C5774" s="46" t="s">
        <v>31</v>
      </c>
      <c r="D5774" s="58" t="s">
        <v>8822</v>
      </c>
      <c r="E5774" s="58" t="s">
        <v>8823</v>
      </c>
      <c r="F5774" s="46" t="s">
        <v>8824</v>
      </c>
      <c r="G5774" s="58" t="s">
        <v>8825</v>
      </c>
      <c r="H5774" s="46" t="s">
        <v>8826</v>
      </c>
      <c r="I5774" s="74">
        <v>17253</v>
      </c>
      <c r="J5774" s="46" t="s">
        <v>1508</v>
      </c>
      <c r="K5774" s="75" t="s">
        <v>1509</v>
      </c>
      <c r="L5774" s="76">
        <f t="shared" si="323"/>
        <v>12</v>
      </c>
      <c r="M5774" s="76">
        <v>2</v>
      </c>
      <c r="N5774" s="76">
        <v>5</v>
      </c>
      <c r="O5774" s="76"/>
      <c r="P5774" s="76"/>
      <c r="Q5774" s="76"/>
      <c r="R5774" s="76"/>
      <c r="S5774" s="76"/>
      <c r="T5774" s="76"/>
      <c r="U5774" s="76"/>
      <c r="V5774" s="76"/>
      <c r="W5774" s="76"/>
      <c r="X5774" s="76">
        <v>5</v>
      </c>
    </row>
    <row r="5775" spans="1:24">
      <c r="A5775" s="135"/>
      <c r="B5775" s="54"/>
      <c r="C5775" s="54"/>
      <c r="D5775" s="77"/>
      <c r="E5775" s="77"/>
      <c r="F5775" s="54"/>
      <c r="G5775" s="77"/>
      <c r="H5775" s="54"/>
      <c r="I5775" s="79"/>
      <c r="J5775" s="54"/>
      <c r="K5775" s="75" t="s">
        <v>1501</v>
      </c>
      <c r="L5775" s="76">
        <f t="shared" si="323"/>
        <v>0</v>
      </c>
      <c r="M5775" s="76"/>
      <c r="N5775" s="76"/>
      <c r="O5775" s="76"/>
      <c r="P5775" s="76"/>
      <c r="Q5775" s="76"/>
      <c r="R5775" s="76"/>
      <c r="S5775" s="76"/>
      <c r="T5775" s="76"/>
      <c r="U5775" s="76"/>
      <c r="V5775" s="76"/>
      <c r="W5775" s="76"/>
      <c r="X5775" s="76"/>
    </row>
    <row r="5776" spans="1:24">
      <c r="A5776" s="135"/>
      <c r="B5776" s="54"/>
      <c r="C5776" s="80"/>
      <c r="D5776" s="81"/>
      <c r="E5776" s="81"/>
      <c r="F5776" s="80"/>
      <c r="G5776" s="81"/>
      <c r="H5776" s="80"/>
      <c r="I5776" s="83"/>
      <c r="J5776" s="80"/>
      <c r="K5776" s="84" t="s">
        <v>1502</v>
      </c>
      <c r="L5776" s="76">
        <f t="shared" si="323"/>
        <v>0</v>
      </c>
      <c r="M5776" s="76"/>
      <c r="N5776" s="76"/>
      <c r="O5776" s="76"/>
      <c r="P5776" s="76"/>
      <c r="Q5776" s="76"/>
      <c r="R5776" s="76"/>
      <c r="S5776" s="76"/>
      <c r="T5776" s="76"/>
      <c r="U5776" s="76"/>
      <c r="V5776" s="76"/>
      <c r="W5776" s="76"/>
      <c r="X5776" s="76"/>
    </row>
    <row r="5777" spans="1:24">
      <c r="A5777" s="135"/>
      <c r="B5777" s="54"/>
      <c r="C5777" s="46" t="s">
        <v>31</v>
      </c>
      <c r="D5777" s="58" t="s">
        <v>8827</v>
      </c>
      <c r="E5777" s="58" t="s">
        <v>8828</v>
      </c>
      <c r="F5777" s="46" t="s">
        <v>8829</v>
      </c>
      <c r="G5777" s="58" t="s">
        <v>8830</v>
      </c>
      <c r="H5777" s="46" t="s">
        <v>8831</v>
      </c>
      <c r="I5777" s="74">
        <v>20573</v>
      </c>
      <c r="J5777" s="46" t="s">
        <v>1508</v>
      </c>
      <c r="K5777" s="75" t="s">
        <v>1509</v>
      </c>
      <c r="L5777" s="76">
        <f t="shared" si="323"/>
        <v>19</v>
      </c>
      <c r="M5777" s="76">
        <v>1</v>
      </c>
      <c r="N5777" s="76">
        <v>10</v>
      </c>
      <c r="O5777" s="76"/>
      <c r="P5777" s="76"/>
      <c r="Q5777" s="76"/>
      <c r="R5777" s="76"/>
      <c r="S5777" s="76"/>
      <c r="T5777" s="76"/>
      <c r="U5777" s="76"/>
      <c r="V5777" s="76"/>
      <c r="W5777" s="76">
        <v>4</v>
      </c>
      <c r="X5777" s="76">
        <v>4</v>
      </c>
    </row>
    <row r="5778" spans="1:24">
      <c r="A5778" s="135"/>
      <c r="B5778" s="54"/>
      <c r="C5778" s="54"/>
      <c r="D5778" s="77"/>
      <c r="E5778" s="77"/>
      <c r="F5778" s="54"/>
      <c r="G5778" s="77"/>
      <c r="H5778" s="54"/>
      <c r="I5778" s="79"/>
      <c r="J5778" s="54"/>
      <c r="K5778" s="75" t="s">
        <v>1501</v>
      </c>
      <c r="L5778" s="76">
        <f t="shared" si="323"/>
        <v>0</v>
      </c>
      <c r="M5778" s="76"/>
      <c r="N5778" s="76"/>
      <c r="O5778" s="76"/>
      <c r="P5778" s="76"/>
      <c r="Q5778" s="76"/>
      <c r="R5778" s="76"/>
      <c r="S5778" s="76"/>
      <c r="T5778" s="76"/>
      <c r="U5778" s="76"/>
      <c r="V5778" s="76"/>
      <c r="W5778" s="76"/>
      <c r="X5778" s="76"/>
    </row>
    <row r="5779" spans="1:24">
      <c r="A5779" s="135"/>
      <c r="B5779" s="54"/>
      <c r="C5779" s="80"/>
      <c r="D5779" s="81"/>
      <c r="E5779" s="81"/>
      <c r="F5779" s="80"/>
      <c r="G5779" s="81"/>
      <c r="H5779" s="80"/>
      <c r="I5779" s="83"/>
      <c r="J5779" s="80"/>
      <c r="K5779" s="84" t="s">
        <v>1502</v>
      </c>
      <c r="L5779" s="76">
        <f t="shared" si="323"/>
        <v>0</v>
      </c>
      <c r="M5779" s="76"/>
      <c r="N5779" s="76"/>
      <c r="O5779" s="76"/>
      <c r="P5779" s="76"/>
      <c r="Q5779" s="76"/>
      <c r="R5779" s="76"/>
      <c r="S5779" s="76"/>
      <c r="T5779" s="76"/>
      <c r="U5779" s="76"/>
      <c r="V5779" s="76"/>
      <c r="W5779" s="76"/>
      <c r="X5779" s="76"/>
    </row>
    <row r="5780" spans="1:24">
      <c r="A5780" s="135"/>
      <c r="B5780" s="54"/>
      <c r="C5780" s="46" t="s">
        <v>31</v>
      </c>
      <c r="D5780" s="58" t="s">
        <v>8832</v>
      </c>
      <c r="E5780" s="58" t="s">
        <v>8833</v>
      </c>
      <c r="F5780" s="46" t="s">
        <v>8834</v>
      </c>
      <c r="G5780" s="58" t="s">
        <v>8835</v>
      </c>
      <c r="H5780" s="46" t="s">
        <v>8836</v>
      </c>
      <c r="I5780" s="74">
        <v>21492</v>
      </c>
      <c r="J5780" s="46" t="s">
        <v>1508</v>
      </c>
      <c r="K5780" s="75" t="s">
        <v>1509</v>
      </c>
      <c r="L5780" s="76">
        <f t="shared" si="323"/>
        <v>13</v>
      </c>
      <c r="M5780" s="76"/>
      <c r="N5780" s="76">
        <v>10</v>
      </c>
      <c r="O5780" s="76"/>
      <c r="P5780" s="76"/>
      <c r="Q5780" s="76"/>
      <c r="R5780" s="76"/>
      <c r="S5780" s="76"/>
      <c r="T5780" s="76"/>
      <c r="U5780" s="76"/>
      <c r="V5780" s="76"/>
      <c r="W5780" s="76">
        <v>1</v>
      </c>
      <c r="X5780" s="76">
        <v>2</v>
      </c>
    </row>
    <row r="5781" spans="1:24">
      <c r="A5781" s="135"/>
      <c r="B5781" s="54"/>
      <c r="C5781" s="54"/>
      <c r="D5781" s="77"/>
      <c r="E5781" s="77"/>
      <c r="F5781" s="54"/>
      <c r="G5781" s="77"/>
      <c r="H5781" s="54"/>
      <c r="I5781" s="79"/>
      <c r="J5781" s="54"/>
      <c r="K5781" s="75" t="s">
        <v>1501</v>
      </c>
      <c r="L5781" s="76">
        <f t="shared" si="323"/>
        <v>0</v>
      </c>
      <c r="M5781" s="76"/>
      <c r="N5781" s="76"/>
      <c r="O5781" s="76"/>
      <c r="P5781" s="76"/>
      <c r="Q5781" s="76"/>
      <c r="R5781" s="76"/>
      <c r="S5781" s="76"/>
      <c r="T5781" s="76"/>
      <c r="U5781" s="76"/>
      <c r="V5781" s="76"/>
      <c r="W5781" s="76"/>
      <c r="X5781" s="76"/>
    </row>
    <row r="5782" spans="1:24">
      <c r="A5782" s="135"/>
      <c r="B5782" s="54"/>
      <c r="C5782" s="80"/>
      <c r="D5782" s="81"/>
      <c r="E5782" s="81"/>
      <c r="F5782" s="80"/>
      <c r="G5782" s="81"/>
      <c r="H5782" s="80"/>
      <c r="I5782" s="83"/>
      <c r="J5782" s="80"/>
      <c r="K5782" s="84" t="s">
        <v>1502</v>
      </c>
      <c r="L5782" s="76">
        <f t="shared" si="323"/>
        <v>0</v>
      </c>
      <c r="M5782" s="76"/>
      <c r="N5782" s="76"/>
      <c r="O5782" s="76"/>
      <c r="P5782" s="76"/>
      <c r="Q5782" s="76"/>
      <c r="R5782" s="76"/>
      <c r="S5782" s="76"/>
      <c r="T5782" s="76"/>
      <c r="U5782" s="76"/>
      <c r="V5782" s="76"/>
      <c r="W5782" s="76"/>
      <c r="X5782" s="76"/>
    </row>
    <row r="5783" spans="1:24">
      <c r="A5783" s="135"/>
      <c r="B5783" s="54"/>
      <c r="C5783" s="46" t="s">
        <v>31</v>
      </c>
      <c r="D5783" s="58" t="s">
        <v>8837</v>
      </c>
      <c r="E5783" s="58" t="s">
        <v>8838</v>
      </c>
      <c r="F5783" s="46" t="s">
        <v>8839</v>
      </c>
      <c r="G5783" s="58" t="s">
        <v>8840</v>
      </c>
      <c r="H5783" s="46" t="s">
        <v>8841</v>
      </c>
      <c r="I5783" s="74">
        <v>0</v>
      </c>
      <c r="J5783" s="46" t="s">
        <v>1508</v>
      </c>
      <c r="K5783" s="75" t="s">
        <v>1509</v>
      </c>
      <c r="L5783" s="76">
        <f>SUM(M5783:X5783)</f>
        <v>13</v>
      </c>
      <c r="M5783" s="76">
        <v>4</v>
      </c>
      <c r="N5783" s="76">
        <v>8</v>
      </c>
      <c r="O5783" s="76"/>
      <c r="P5783" s="76"/>
      <c r="Q5783" s="76"/>
      <c r="R5783" s="76"/>
      <c r="S5783" s="76"/>
      <c r="T5783" s="76"/>
      <c r="U5783" s="76"/>
      <c r="V5783" s="76"/>
      <c r="W5783" s="76">
        <v>1</v>
      </c>
      <c r="X5783" s="76"/>
    </row>
    <row r="5784" spans="1:24">
      <c r="A5784" s="135"/>
      <c r="B5784" s="54"/>
      <c r="C5784" s="54"/>
      <c r="D5784" s="77"/>
      <c r="E5784" s="77"/>
      <c r="F5784" s="54"/>
      <c r="G5784" s="77"/>
      <c r="H5784" s="54"/>
      <c r="I5784" s="79"/>
      <c r="J5784" s="54"/>
      <c r="K5784" s="75" t="s">
        <v>1501</v>
      </c>
      <c r="L5784" s="76">
        <f t="shared" ref="L5784:L5845" si="324">SUM(M5784:X5784)</f>
        <v>0</v>
      </c>
      <c r="M5784" s="76"/>
      <c r="N5784" s="76"/>
      <c r="O5784" s="76"/>
      <c r="P5784" s="76"/>
      <c r="Q5784" s="76"/>
      <c r="R5784" s="76"/>
      <c r="S5784" s="76"/>
      <c r="T5784" s="76"/>
      <c r="U5784" s="76"/>
      <c r="V5784" s="76"/>
      <c r="W5784" s="76"/>
      <c r="X5784" s="76"/>
    </row>
    <row r="5785" spans="1:24">
      <c r="A5785" s="135"/>
      <c r="B5785" s="54"/>
      <c r="C5785" s="80"/>
      <c r="D5785" s="81"/>
      <c r="E5785" s="81"/>
      <c r="F5785" s="80"/>
      <c r="G5785" s="81"/>
      <c r="H5785" s="80"/>
      <c r="I5785" s="83"/>
      <c r="J5785" s="80"/>
      <c r="K5785" s="84" t="s">
        <v>1502</v>
      </c>
      <c r="L5785" s="76">
        <f t="shared" si="324"/>
        <v>0</v>
      </c>
      <c r="M5785" s="76"/>
      <c r="N5785" s="76"/>
      <c r="O5785" s="76"/>
      <c r="P5785" s="76"/>
      <c r="Q5785" s="76"/>
      <c r="R5785" s="76"/>
      <c r="S5785" s="76"/>
      <c r="T5785" s="76"/>
      <c r="U5785" s="76"/>
      <c r="V5785" s="76"/>
      <c r="W5785" s="76"/>
      <c r="X5785" s="76"/>
    </row>
    <row r="5786" spans="1:24">
      <c r="A5786" s="135"/>
      <c r="B5786" s="54"/>
      <c r="C5786" s="46" t="s">
        <v>31</v>
      </c>
      <c r="D5786" s="58" t="s">
        <v>8842</v>
      </c>
      <c r="E5786" s="58" t="s">
        <v>8843</v>
      </c>
      <c r="F5786" s="46" t="s">
        <v>8844</v>
      </c>
      <c r="G5786" s="58" t="s">
        <v>8845</v>
      </c>
      <c r="H5786" s="46"/>
      <c r="I5786" s="74">
        <v>0</v>
      </c>
      <c r="J5786" s="46" t="s">
        <v>1508</v>
      </c>
      <c r="K5786" s="75" t="s">
        <v>1509</v>
      </c>
      <c r="L5786" s="76">
        <f t="shared" si="324"/>
        <v>3</v>
      </c>
      <c r="M5786" s="76"/>
      <c r="N5786" s="76"/>
      <c r="O5786" s="76">
        <v>2</v>
      </c>
      <c r="P5786" s="76"/>
      <c r="Q5786" s="76"/>
      <c r="R5786" s="76"/>
      <c r="S5786" s="76"/>
      <c r="T5786" s="76"/>
      <c r="U5786" s="76"/>
      <c r="V5786" s="76"/>
      <c r="W5786" s="76"/>
      <c r="X5786" s="76">
        <v>1</v>
      </c>
    </row>
    <row r="5787" spans="1:24">
      <c r="A5787" s="135"/>
      <c r="B5787" s="54"/>
      <c r="C5787" s="54"/>
      <c r="D5787" s="77"/>
      <c r="E5787" s="77"/>
      <c r="F5787" s="54"/>
      <c r="G5787" s="77"/>
      <c r="H5787" s="54"/>
      <c r="I5787" s="79"/>
      <c r="J5787" s="54"/>
      <c r="K5787" s="75" t="s">
        <v>1501</v>
      </c>
      <c r="L5787" s="76">
        <f t="shared" si="324"/>
        <v>0</v>
      </c>
      <c r="M5787" s="76"/>
      <c r="N5787" s="76"/>
      <c r="O5787" s="76"/>
      <c r="P5787" s="76"/>
      <c r="Q5787" s="76"/>
      <c r="R5787" s="76"/>
      <c r="S5787" s="76"/>
      <c r="T5787" s="76"/>
      <c r="U5787" s="76"/>
      <c r="V5787" s="76"/>
      <c r="W5787" s="76"/>
      <c r="X5787" s="76"/>
    </row>
    <row r="5788" spans="1:24">
      <c r="A5788" s="135"/>
      <c r="B5788" s="54"/>
      <c r="C5788" s="80"/>
      <c r="D5788" s="81"/>
      <c r="E5788" s="81"/>
      <c r="F5788" s="80"/>
      <c r="G5788" s="81"/>
      <c r="H5788" s="80"/>
      <c r="I5788" s="83"/>
      <c r="J5788" s="80"/>
      <c r="K5788" s="84" t="s">
        <v>1502</v>
      </c>
      <c r="L5788" s="76">
        <f t="shared" si="324"/>
        <v>0</v>
      </c>
      <c r="M5788" s="76"/>
      <c r="N5788" s="76"/>
      <c r="O5788" s="76"/>
      <c r="P5788" s="76"/>
      <c r="Q5788" s="76"/>
      <c r="R5788" s="76"/>
      <c r="S5788" s="76"/>
      <c r="T5788" s="76"/>
      <c r="U5788" s="76"/>
      <c r="V5788" s="76"/>
      <c r="W5788" s="76"/>
      <c r="X5788" s="76"/>
    </row>
    <row r="5789" spans="1:24">
      <c r="A5789" s="135"/>
      <c r="B5789" s="54"/>
      <c r="C5789" s="46" t="s">
        <v>31</v>
      </c>
      <c r="D5789" s="58" t="s">
        <v>8846</v>
      </c>
      <c r="E5789" s="58" t="s">
        <v>8847</v>
      </c>
      <c r="F5789" s="46" t="s">
        <v>8848</v>
      </c>
      <c r="G5789" s="58" t="s">
        <v>8849</v>
      </c>
      <c r="H5789" s="46" t="s">
        <v>8850</v>
      </c>
      <c r="I5789" s="74">
        <v>0</v>
      </c>
      <c r="J5789" s="46" t="s">
        <v>1508</v>
      </c>
      <c r="K5789" s="75" t="s">
        <v>1509</v>
      </c>
      <c r="L5789" s="76">
        <f t="shared" si="324"/>
        <v>4</v>
      </c>
      <c r="M5789" s="76">
        <v>1</v>
      </c>
      <c r="N5789" s="76"/>
      <c r="O5789" s="76"/>
      <c r="P5789" s="76"/>
      <c r="Q5789" s="76"/>
      <c r="R5789" s="76"/>
      <c r="S5789" s="76">
        <v>3</v>
      </c>
      <c r="T5789" s="76"/>
      <c r="U5789" s="76"/>
      <c r="V5789" s="76"/>
      <c r="W5789" s="76"/>
      <c r="X5789" s="76"/>
    </row>
    <row r="5790" spans="1:24">
      <c r="A5790" s="135"/>
      <c r="B5790" s="54"/>
      <c r="C5790" s="54"/>
      <c r="D5790" s="77"/>
      <c r="E5790" s="77"/>
      <c r="F5790" s="54"/>
      <c r="G5790" s="77"/>
      <c r="H5790" s="54"/>
      <c r="I5790" s="79"/>
      <c r="J5790" s="54"/>
      <c r="K5790" s="75" t="s">
        <v>1501</v>
      </c>
      <c r="L5790" s="76">
        <f t="shared" si="324"/>
        <v>0</v>
      </c>
      <c r="M5790" s="76"/>
      <c r="N5790" s="76"/>
      <c r="O5790" s="76"/>
      <c r="P5790" s="76"/>
      <c r="Q5790" s="76"/>
      <c r="R5790" s="76"/>
      <c r="S5790" s="76"/>
      <c r="T5790" s="76"/>
      <c r="U5790" s="76"/>
      <c r="V5790" s="76"/>
      <c r="W5790" s="76"/>
      <c r="X5790" s="76"/>
    </row>
    <row r="5791" spans="1:24">
      <c r="A5791" s="135"/>
      <c r="B5791" s="54"/>
      <c r="C5791" s="80"/>
      <c r="D5791" s="81"/>
      <c r="E5791" s="81"/>
      <c r="F5791" s="80"/>
      <c r="G5791" s="81"/>
      <c r="H5791" s="80"/>
      <c r="I5791" s="83"/>
      <c r="J5791" s="80"/>
      <c r="K5791" s="84" t="s">
        <v>1502</v>
      </c>
      <c r="L5791" s="76">
        <f t="shared" si="324"/>
        <v>0</v>
      </c>
      <c r="M5791" s="76"/>
      <c r="N5791" s="76"/>
      <c r="O5791" s="76"/>
      <c r="P5791" s="76"/>
      <c r="Q5791" s="76"/>
      <c r="R5791" s="76"/>
      <c r="S5791" s="76"/>
      <c r="T5791" s="76"/>
      <c r="U5791" s="76"/>
      <c r="V5791" s="76"/>
      <c r="W5791" s="76"/>
      <c r="X5791" s="76"/>
    </row>
    <row r="5792" spans="1:24">
      <c r="A5792" s="135"/>
      <c r="B5792" s="54"/>
      <c r="C5792" s="46" t="s">
        <v>31</v>
      </c>
      <c r="D5792" s="58" t="s">
        <v>8851</v>
      </c>
      <c r="E5792" s="58" t="s">
        <v>8852</v>
      </c>
      <c r="F5792" s="46" t="s">
        <v>8853</v>
      </c>
      <c r="G5792" s="58" t="s">
        <v>8854</v>
      </c>
      <c r="H5792" s="46" t="s">
        <v>8855</v>
      </c>
      <c r="I5792" s="74">
        <v>0</v>
      </c>
      <c r="J5792" s="46" t="s">
        <v>1508</v>
      </c>
      <c r="K5792" s="75" t="s">
        <v>1509</v>
      </c>
      <c r="L5792" s="76">
        <f t="shared" si="324"/>
        <v>3</v>
      </c>
      <c r="M5792" s="76"/>
      <c r="N5792" s="76"/>
      <c r="O5792" s="76">
        <v>1</v>
      </c>
      <c r="P5792" s="76"/>
      <c r="Q5792" s="76"/>
      <c r="R5792" s="76"/>
      <c r="S5792" s="76"/>
      <c r="T5792" s="76">
        <v>1</v>
      </c>
      <c r="U5792" s="76"/>
      <c r="V5792" s="76"/>
      <c r="W5792" s="76">
        <v>1</v>
      </c>
      <c r="X5792" s="76"/>
    </row>
    <row r="5793" spans="1:24">
      <c r="A5793" s="135"/>
      <c r="B5793" s="54"/>
      <c r="C5793" s="54"/>
      <c r="D5793" s="77"/>
      <c r="E5793" s="77"/>
      <c r="F5793" s="54"/>
      <c r="G5793" s="77"/>
      <c r="H5793" s="54"/>
      <c r="I5793" s="79"/>
      <c r="J5793" s="54"/>
      <c r="K5793" s="75" t="s">
        <v>1501</v>
      </c>
      <c r="L5793" s="76">
        <f t="shared" si="324"/>
        <v>0</v>
      </c>
      <c r="M5793" s="76"/>
      <c r="N5793" s="76"/>
      <c r="O5793" s="76"/>
      <c r="P5793" s="76"/>
      <c r="Q5793" s="76"/>
      <c r="R5793" s="76"/>
      <c r="S5793" s="76"/>
      <c r="T5793" s="76"/>
      <c r="U5793" s="76"/>
      <c r="V5793" s="76"/>
      <c r="W5793" s="76"/>
      <c r="X5793" s="76"/>
    </row>
    <row r="5794" spans="1:24">
      <c r="A5794" s="135"/>
      <c r="B5794" s="54"/>
      <c r="C5794" s="80"/>
      <c r="D5794" s="81"/>
      <c r="E5794" s="81"/>
      <c r="F5794" s="80"/>
      <c r="G5794" s="81"/>
      <c r="H5794" s="80"/>
      <c r="I5794" s="83"/>
      <c r="J5794" s="80"/>
      <c r="K5794" s="84" t="s">
        <v>1502</v>
      </c>
      <c r="L5794" s="76">
        <f t="shared" si="324"/>
        <v>0</v>
      </c>
      <c r="M5794" s="76"/>
      <c r="N5794" s="76"/>
      <c r="O5794" s="76"/>
      <c r="P5794" s="76"/>
      <c r="Q5794" s="76"/>
      <c r="R5794" s="76"/>
      <c r="S5794" s="76"/>
      <c r="T5794" s="76"/>
      <c r="U5794" s="76"/>
      <c r="V5794" s="76"/>
      <c r="W5794" s="76"/>
      <c r="X5794" s="76"/>
    </row>
    <row r="5795" spans="1:24">
      <c r="A5795" s="135"/>
      <c r="B5795" s="54"/>
      <c r="C5795" s="46" t="s">
        <v>31</v>
      </c>
      <c r="D5795" s="58" t="s">
        <v>8856</v>
      </c>
      <c r="E5795" s="58" t="s">
        <v>8857</v>
      </c>
      <c r="F5795" s="46" t="s">
        <v>8858</v>
      </c>
      <c r="G5795" s="58" t="s">
        <v>8859</v>
      </c>
      <c r="H5795" s="46" t="s">
        <v>8860</v>
      </c>
      <c r="I5795" s="74">
        <v>0</v>
      </c>
      <c r="J5795" s="46" t="s">
        <v>1508</v>
      </c>
      <c r="K5795" s="75" t="s">
        <v>1509</v>
      </c>
      <c r="L5795" s="76">
        <f t="shared" si="324"/>
        <v>2</v>
      </c>
      <c r="M5795" s="76">
        <v>1</v>
      </c>
      <c r="N5795" s="76"/>
      <c r="O5795" s="76">
        <v>1</v>
      </c>
      <c r="P5795" s="76"/>
      <c r="Q5795" s="76"/>
      <c r="R5795" s="76"/>
      <c r="S5795" s="76"/>
      <c r="T5795" s="76"/>
      <c r="U5795" s="76"/>
      <c r="V5795" s="76"/>
      <c r="W5795" s="76"/>
      <c r="X5795" s="76"/>
    </row>
    <row r="5796" spans="1:24">
      <c r="A5796" s="135"/>
      <c r="B5796" s="54"/>
      <c r="C5796" s="54"/>
      <c r="D5796" s="77"/>
      <c r="E5796" s="77"/>
      <c r="F5796" s="54"/>
      <c r="G5796" s="77"/>
      <c r="H5796" s="54"/>
      <c r="I5796" s="79"/>
      <c r="J5796" s="54"/>
      <c r="K5796" s="75" t="s">
        <v>1501</v>
      </c>
      <c r="L5796" s="76">
        <f t="shared" si="324"/>
        <v>0</v>
      </c>
      <c r="M5796" s="76"/>
      <c r="N5796" s="76"/>
      <c r="O5796" s="76"/>
      <c r="P5796" s="76"/>
      <c r="Q5796" s="76"/>
      <c r="R5796" s="76"/>
      <c r="S5796" s="76"/>
      <c r="T5796" s="76"/>
      <c r="U5796" s="76"/>
      <c r="V5796" s="76"/>
      <c r="W5796" s="76"/>
      <c r="X5796" s="76"/>
    </row>
    <row r="5797" spans="1:24">
      <c r="A5797" s="135"/>
      <c r="B5797" s="54"/>
      <c r="C5797" s="80"/>
      <c r="D5797" s="81"/>
      <c r="E5797" s="81"/>
      <c r="F5797" s="80"/>
      <c r="G5797" s="81"/>
      <c r="H5797" s="80"/>
      <c r="I5797" s="83"/>
      <c r="J5797" s="80"/>
      <c r="K5797" s="84" t="s">
        <v>1502</v>
      </c>
      <c r="L5797" s="76">
        <f t="shared" si="324"/>
        <v>0</v>
      </c>
      <c r="M5797" s="76"/>
      <c r="N5797" s="76"/>
      <c r="O5797" s="76"/>
      <c r="P5797" s="76"/>
      <c r="Q5797" s="76"/>
      <c r="R5797" s="76"/>
      <c r="S5797" s="76"/>
      <c r="T5797" s="76"/>
      <c r="U5797" s="76"/>
      <c r="V5797" s="76"/>
      <c r="W5797" s="76"/>
      <c r="X5797" s="76"/>
    </row>
    <row r="5798" spans="1:24">
      <c r="A5798" s="135"/>
      <c r="B5798" s="54"/>
      <c r="C5798" s="46" t="s">
        <v>33</v>
      </c>
      <c r="D5798" s="58" t="s">
        <v>8861</v>
      </c>
      <c r="E5798" s="58" t="s">
        <v>8862</v>
      </c>
      <c r="F5798" s="46" t="s">
        <v>8863</v>
      </c>
      <c r="G5798" s="58" t="s">
        <v>8864</v>
      </c>
      <c r="H5798" s="46" t="s">
        <v>8865</v>
      </c>
      <c r="I5798" s="74">
        <v>0</v>
      </c>
      <c r="J5798" s="46" t="s">
        <v>1508</v>
      </c>
      <c r="K5798" s="75" t="s">
        <v>1509</v>
      </c>
      <c r="L5798" s="76">
        <f t="shared" si="324"/>
        <v>0</v>
      </c>
      <c r="M5798" s="76"/>
      <c r="N5798" s="76"/>
      <c r="O5798" s="76"/>
      <c r="P5798" s="76"/>
      <c r="Q5798" s="76"/>
      <c r="R5798" s="76"/>
      <c r="S5798" s="76"/>
      <c r="T5798" s="76"/>
      <c r="U5798" s="76"/>
      <c r="V5798" s="76"/>
      <c r="W5798" s="76"/>
      <c r="X5798" s="76"/>
    </row>
    <row r="5799" spans="1:24">
      <c r="A5799" s="135"/>
      <c r="B5799" s="54"/>
      <c r="C5799" s="54"/>
      <c r="D5799" s="77"/>
      <c r="E5799" s="77"/>
      <c r="F5799" s="54"/>
      <c r="G5799" s="77"/>
      <c r="H5799" s="54"/>
      <c r="I5799" s="79"/>
      <c r="J5799" s="54"/>
      <c r="K5799" s="75" t="s">
        <v>1501</v>
      </c>
      <c r="L5799" s="76">
        <f t="shared" si="324"/>
        <v>0</v>
      </c>
      <c r="M5799" s="76"/>
      <c r="N5799" s="76"/>
      <c r="O5799" s="76"/>
      <c r="P5799" s="76"/>
      <c r="Q5799" s="76"/>
      <c r="R5799" s="76"/>
      <c r="S5799" s="76"/>
      <c r="T5799" s="76"/>
      <c r="U5799" s="76"/>
      <c r="V5799" s="76"/>
      <c r="W5799" s="76"/>
      <c r="X5799" s="76"/>
    </row>
    <row r="5800" spans="1:24">
      <c r="A5800" s="135"/>
      <c r="B5800" s="54"/>
      <c r="C5800" s="80"/>
      <c r="D5800" s="81"/>
      <c r="E5800" s="81"/>
      <c r="F5800" s="80"/>
      <c r="G5800" s="81"/>
      <c r="H5800" s="80"/>
      <c r="I5800" s="83"/>
      <c r="J5800" s="80"/>
      <c r="K5800" s="84" t="s">
        <v>1502</v>
      </c>
      <c r="L5800" s="76">
        <f t="shared" si="324"/>
        <v>2</v>
      </c>
      <c r="M5800" s="76"/>
      <c r="N5800" s="76"/>
      <c r="O5800" s="76"/>
      <c r="P5800" s="76"/>
      <c r="Q5800" s="76"/>
      <c r="R5800" s="76"/>
      <c r="S5800" s="76"/>
      <c r="T5800" s="76"/>
      <c r="U5800" s="76"/>
      <c r="V5800" s="76"/>
      <c r="W5800" s="76">
        <v>2</v>
      </c>
      <c r="X5800" s="76"/>
    </row>
    <row r="5801" spans="1:24">
      <c r="A5801" s="135"/>
      <c r="B5801" s="54"/>
      <c r="C5801" s="46" t="s">
        <v>33</v>
      </c>
      <c r="D5801" s="58" t="s">
        <v>8866</v>
      </c>
      <c r="E5801" s="58" t="s">
        <v>8867</v>
      </c>
      <c r="F5801" s="46" t="s">
        <v>8868</v>
      </c>
      <c r="G5801" s="58" t="s">
        <v>8869</v>
      </c>
      <c r="H5801" s="46"/>
      <c r="I5801" s="74">
        <v>0</v>
      </c>
      <c r="J5801" s="46" t="s">
        <v>1508</v>
      </c>
      <c r="K5801" s="75" t="s">
        <v>1509</v>
      </c>
      <c r="L5801" s="76">
        <f t="shared" si="324"/>
        <v>0</v>
      </c>
      <c r="M5801" s="76"/>
      <c r="N5801" s="76"/>
      <c r="O5801" s="76"/>
      <c r="P5801" s="76"/>
      <c r="Q5801" s="76"/>
      <c r="R5801" s="76"/>
      <c r="S5801" s="76"/>
      <c r="T5801" s="76"/>
      <c r="U5801" s="76"/>
      <c r="V5801" s="76"/>
      <c r="W5801" s="76"/>
      <c r="X5801" s="76"/>
    </row>
    <row r="5802" spans="1:24">
      <c r="A5802" s="135"/>
      <c r="B5802" s="54"/>
      <c r="C5802" s="54"/>
      <c r="D5802" s="77"/>
      <c r="E5802" s="77"/>
      <c r="F5802" s="54"/>
      <c r="G5802" s="77"/>
      <c r="H5802" s="54"/>
      <c r="I5802" s="79"/>
      <c r="J5802" s="54"/>
      <c r="K5802" s="75" t="s">
        <v>1501</v>
      </c>
      <c r="L5802" s="76">
        <f t="shared" si="324"/>
        <v>0</v>
      </c>
      <c r="M5802" s="76"/>
      <c r="N5802" s="76"/>
      <c r="O5802" s="76"/>
      <c r="P5802" s="76"/>
      <c r="Q5802" s="76"/>
      <c r="R5802" s="76"/>
      <c r="S5802" s="76"/>
      <c r="T5802" s="76"/>
      <c r="U5802" s="76"/>
      <c r="V5802" s="76"/>
      <c r="W5802" s="76"/>
      <c r="X5802" s="76"/>
    </row>
    <row r="5803" spans="1:24">
      <c r="A5803" s="135"/>
      <c r="B5803" s="54"/>
      <c r="C5803" s="80"/>
      <c r="D5803" s="81"/>
      <c r="E5803" s="81"/>
      <c r="F5803" s="80"/>
      <c r="G5803" s="81"/>
      <c r="H5803" s="80"/>
      <c r="I5803" s="83"/>
      <c r="J5803" s="80"/>
      <c r="K5803" s="84" t="s">
        <v>1502</v>
      </c>
      <c r="L5803" s="76">
        <f t="shared" si="324"/>
        <v>3</v>
      </c>
      <c r="M5803" s="76">
        <v>1</v>
      </c>
      <c r="N5803" s="76"/>
      <c r="O5803" s="76">
        <v>2</v>
      </c>
      <c r="P5803" s="76"/>
      <c r="Q5803" s="76"/>
      <c r="R5803" s="76"/>
      <c r="S5803" s="76"/>
      <c r="T5803" s="76"/>
      <c r="U5803" s="76"/>
      <c r="V5803" s="76"/>
      <c r="W5803" s="76"/>
      <c r="X5803" s="76"/>
    </row>
    <row r="5804" spans="1:24">
      <c r="A5804" s="135"/>
      <c r="B5804" s="54"/>
      <c r="C5804" s="46" t="s">
        <v>33</v>
      </c>
      <c r="D5804" s="58" t="s">
        <v>8870</v>
      </c>
      <c r="E5804" s="58" t="s">
        <v>8871</v>
      </c>
      <c r="F5804" s="46" t="s">
        <v>8872</v>
      </c>
      <c r="G5804" s="58" t="s">
        <v>8873</v>
      </c>
      <c r="H5804" s="46"/>
      <c r="I5804" s="74">
        <v>0</v>
      </c>
      <c r="J5804" s="46" t="s">
        <v>1508</v>
      </c>
      <c r="K5804" s="75" t="s">
        <v>1509</v>
      </c>
      <c r="L5804" s="76">
        <f t="shared" si="324"/>
        <v>0</v>
      </c>
      <c r="M5804" s="76"/>
      <c r="N5804" s="76"/>
      <c r="O5804" s="76"/>
      <c r="P5804" s="76"/>
      <c r="Q5804" s="76"/>
      <c r="R5804" s="76"/>
      <c r="S5804" s="76"/>
      <c r="T5804" s="76"/>
      <c r="U5804" s="76"/>
      <c r="V5804" s="76"/>
      <c r="W5804" s="76"/>
      <c r="X5804" s="76"/>
    </row>
    <row r="5805" spans="1:24">
      <c r="A5805" s="135"/>
      <c r="B5805" s="54"/>
      <c r="C5805" s="54"/>
      <c r="D5805" s="77"/>
      <c r="E5805" s="77"/>
      <c r="F5805" s="54"/>
      <c r="G5805" s="77"/>
      <c r="H5805" s="54"/>
      <c r="I5805" s="79"/>
      <c r="J5805" s="54"/>
      <c r="K5805" s="75" t="s">
        <v>1501</v>
      </c>
      <c r="L5805" s="76">
        <f t="shared" si="324"/>
        <v>0</v>
      </c>
      <c r="M5805" s="76"/>
      <c r="N5805" s="76"/>
      <c r="O5805" s="76"/>
      <c r="P5805" s="76"/>
      <c r="Q5805" s="76"/>
      <c r="R5805" s="76"/>
      <c r="S5805" s="76"/>
      <c r="T5805" s="76"/>
      <c r="U5805" s="76"/>
      <c r="V5805" s="76"/>
      <c r="W5805" s="76"/>
      <c r="X5805" s="76"/>
    </row>
    <row r="5806" spans="1:24">
      <c r="A5806" s="135"/>
      <c r="B5806" s="54"/>
      <c r="C5806" s="80"/>
      <c r="D5806" s="81"/>
      <c r="E5806" s="81"/>
      <c r="F5806" s="80"/>
      <c r="G5806" s="81"/>
      <c r="H5806" s="80"/>
      <c r="I5806" s="83"/>
      <c r="J5806" s="80"/>
      <c r="K5806" s="84" t="s">
        <v>1502</v>
      </c>
      <c r="L5806" s="76">
        <f t="shared" si="324"/>
        <v>2</v>
      </c>
      <c r="M5806" s="76">
        <v>1</v>
      </c>
      <c r="N5806" s="76"/>
      <c r="O5806" s="76">
        <v>1</v>
      </c>
      <c r="P5806" s="76"/>
      <c r="Q5806" s="76"/>
      <c r="R5806" s="76"/>
      <c r="S5806" s="76"/>
      <c r="T5806" s="76"/>
      <c r="U5806" s="76"/>
      <c r="V5806" s="76"/>
      <c r="W5806" s="76"/>
      <c r="X5806" s="76"/>
    </row>
    <row r="5807" spans="1:24">
      <c r="A5807" s="135"/>
      <c r="B5807" s="54"/>
      <c r="C5807" s="46" t="s">
        <v>33</v>
      </c>
      <c r="D5807" s="58" t="s">
        <v>564</v>
      </c>
      <c r="E5807" s="58" t="s">
        <v>8874</v>
      </c>
      <c r="F5807" s="46" t="s">
        <v>8875</v>
      </c>
      <c r="G5807" s="58" t="s">
        <v>8876</v>
      </c>
      <c r="H5807" s="46" t="s">
        <v>8877</v>
      </c>
      <c r="I5807" s="74">
        <v>0</v>
      </c>
      <c r="J5807" s="46" t="s">
        <v>1508</v>
      </c>
      <c r="K5807" s="75" t="s">
        <v>1509</v>
      </c>
      <c r="L5807" s="76">
        <f t="shared" si="324"/>
        <v>0</v>
      </c>
      <c r="M5807" s="76"/>
      <c r="N5807" s="76"/>
      <c r="O5807" s="76"/>
      <c r="P5807" s="76"/>
      <c r="Q5807" s="76"/>
      <c r="R5807" s="76"/>
      <c r="S5807" s="76"/>
      <c r="T5807" s="76"/>
      <c r="U5807" s="76"/>
      <c r="V5807" s="76"/>
      <c r="W5807" s="76"/>
      <c r="X5807" s="76"/>
    </row>
    <row r="5808" spans="1:24">
      <c r="A5808" s="135"/>
      <c r="B5808" s="54"/>
      <c r="C5808" s="54"/>
      <c r="D5808" s="77"/>
      <c r="E5808" s="77"/>
      <c r="F5808" s="54"/>
      <c r="G5808" s="77"/>
      <c r="H5808" s="54"/>
      <c r="I5808" s="79"/>
      <c r="J5808" s="54"/>
      <c r="K5808" s="75" t="s">
        <v>1501</v>
      </c>
      <c r="L5808" s="76">
        <f t="shared" si="324"/>
        <v>0</v>
      </c>
      <c r="M5808" s="76"/>
      <c r="N5808" s="76"/>
      <c r="O5808" s="76"/>
      <c r="P5808" s="76"/>
      <c r="Q5808" s="76"/>
      <c r="R5808" s="76"/>
      <c r="S5808" s="76"/>
      <c r="T5808" s="76"/>
      <c r="U5808" s="76"/>
      <c r="V5808" s="76"/>
      <c r="W5808" s="76"/>
      <c r="X5808" s="76"/>
    </row>
    <row r="5809" spans="1:24">
      <c r="A5809" s="135"/>
      <c r="B5809" s="80"/>
      <c r="C5809" s="80"/>
      <c r="D5809" s="81"/>
      <c r="E5809" s="81"/>
      <c r="F5809" s="80"/>
      <c r="G5809" s="81"/>
      <c r="H5809" s="80"/>
      <c r="I5809" s="83"/>
      <c r="J5809" s="80"/>
      <c r="K5809" s="84" t="s">
        <v>1502</v>
      </c>
      <c r="L5809" s="76">
        <f t="shared" si="324"/>
        <v>2</v>
      </c>
      <c r="M5809" s="76">
        <v>1</v>
      </c>
      <c r="N5809" s="76"/>
      <c r="O5809" s="76">
        <v>1</v>
      </c>
      <c r="P5809" s="76"/>
      <c r="Q5809" s="76"/>
      <c r="R5809" s="76"/>
      <c r="S5809" s="76"/>
      <c r="T5809" s="76"/>
      <c r="U5809" s="76"/>
      <c r="V5809" s="76"/>
      <c r="W5809" s="76"/>
      <c r="X5809" s="76"/>
    </row>
    <row r="5810" spans="1:24">
      <c r="A5810" s="135"/>
      <c r="B5810" s="46" t="s">
        <v>8878</v>
      </c>
      <c r="C5810" s="46"/>
      <c r="D5810" s="464">
        <f>COUNTA(D5813:D6205)</f>
        <v>131</v>
      </c>
      <c r="E5810" s="46"/>
      <c r="F5810" s="46"/>
      <c r="G5810" s="46"/>
      <c r="H5810" s="46"/>
      <c r="I5810" s="74">
        <f>SUM(I5813:I6205)</f>
        <v>451077</v>
      </c>
      <c r="J5810" s="46" t="s">
        <v>39</v>
      </c>
      <c r="K5810" s="75" t="s">
        <v>32</v>
      </c>
      <c r="L5810" s="76">
        <f t="shared" si="324"/>
        <v>184</v>
      </c>
      <c r="M5810" s="76">
        <v>66</v>
      </c>
      <c r="N5810" s="76">
        <v>40</v>
      </c>
      <c r="O5810" s="76">
        <v>28</v>
      </c>
      <c r="P5810" s="76">
        <v>0</v>
      </c>
      <c r="Q5810" s="76">
        <v>0</v>
      </c>
      <c r="R5810" s="76">
        <v>0</v>
      </c>
      <c r="S5810" s="76">
        <v>22</v>
      </c>
      <c r="T5810" s="76">
        <v>23</v>
      </c>
      <c r="U5810" s="76">
        <v>1</v>
      </c>
      <c r="V5810" s="76">
        <v>0</v>
      </c>
      <c r="W5810" s="76">
        <v>2</v>
      </c>
      <c r="X5810" s="76">
        <v>2</v>
      </c>
    </row>
    <row r="5811" spans="1:24">
      <c r="A5811" s="135"/>
      <c r="B5811" s="54"/>
      <c r="C5811" s="54"/>
      <c r="D5811" s="464"/>
      <c r="E5811" s="54"/>
      <c r="F5811" s="54"/>
      <c r="G5811" s="54"/>
      <c r="H5811" s="54"/>
      <c r="I5811" s="79"/>
      <c r="J5811" s="54"/>
      <c r="K5811" s="75" t="s">
        <v>34</v>
      </c>
      <c r="L5811" s="76">
        <f t="shared" si="324"/>
        <v>40</v>
      </c>
      <c r="M5811" s="76">
        <v>8</v>
      </c>
      <c r="N5811" s="76">
        <v>3</v>
      </c>
      <c r="O5811" s="76">
        <v>27</v>
      </c>
      <c r="P5811" s="76">
        <v>0</v>
      </c>
      <c r="Q5811" s="76">
        <v>0</v>
      </c>
      <c r="R5811" s="76">
        <v>0</v>
      </c>
      <c r="S5811" s="76">
        <v>1</v>
      </c>
      <c r="T5811" s="76">
        <v>1</v>
      </c>
      <c r="U5811" s="76">
        <v>0</v>
      </c>
      <c r="V5811" s="76">
        <v>0</v>
      </c>
      <c r="W5811" s="76">
        <v>0</v>
      </c>
      <c r="X5811" s="76">
        <v>0</v>
      </c>
    </row>
    <row r="5812" spans="1:24">
      <c r="A5812" s="135"/>
      <c r="B5812" s="80"/>
      <c r="C5812" s="80"/>
      <c r="D5812" s="464"/>
      <c r="E5812" s="80"/>
      <c r="F5812" s="80"/>
      <c r="G5812" s="80"/>
      <c r="H5812" s="80"/>
      <c r="I5812" s="83"/>
      <c r="J5812" s="80"/>
      <c r="K5812" s="75" t="s">
        <v>36</v>
      </c>
      <c r="L5812" s="76">
        <f t="shared" si="324"/>
        <v>206</v>
      </c>
      <c r="M5812" s="76">
        <v>12</v>
      </c>
      <c r="N5812" s="76">
        <v>4</v>
      </c>
      <c r="O5812" s="76">
        <v>99</v>
      </c>
      <c r="P5812" s="76">
        <v>0</v>
      </c>
      <c r="Q5812" s="76">
        <v>0</v>
      </c>
      <c r="R5812" s="76">
        <v>0</v>
      </c>
      <c r="S5812" s="76">
        <v>30</v>
      </c>
      <c r="T5812" s="76">
        <v>55</v>
      </c>
      <c r="U5812" s="76">
        <v>0</v>
      </c>
      <c r="V5812" s="76">
        <v>0</v>
      </c>
      <c r="W5812" s="76">
        <v>6</v>
      </c>
      <c r="X5812" s="76">
        <v>0</v>
      </c>
    </row>
    <row r="5813" spans="1:24">
      <c r="A5813" s="135"/>
      <c r="B5813" s="46" t="s">
        <v>8879</v>
      </c>
      <c r="C5813" s="528" t="s">
        <v>31</v>
      </c>
      <c r="D5813" s="195" t="s">
        <v>8880</v>
      </c>
      <c r="E5813" s="255" t="s">
        <v>8881</v>
      </c>
      <c r="F5813" s="195" t="s">
        <v>8882</v>
      </c>
      <c r="G5813" s="195" t="s">
        <v>8883</v>
      </c>
      <c r="H5813" s="195" t="s">
        <v>8884</v>
      </c>
      <c r="I5813" s="225">
        <v>9223</v>
      </c>
      <c r="J5813" s="46" t="s">
        <v>1508</v>
      </c>
      <c r="K5813" s="75" t="s">
        <v>1509</v>
      </c>
      <c r="L5813" s="76">
        <f t="shared" si="324"/>
        <v>8</v>
      </c>
      <c r="M5813" s="76">
        <v>3</v>
      </c>
      <c r="N5813" s="76">
        <v>3</v>
      </c>
      <c r="O5813" s="76">
        <v>1</v>
      </c>
      <c r="P5813" s="76"/>
      <c r="Q5813" s="76"/>
      <c r="R5813" s="76"/>
      <c r="S5813" s="76"/>
      <c r="T5813" s="76">
        <v>1</v>
      </c>
      <c r="U5813" s="76"/>
      <c r="V5813" s="76"/>
      <c r="W5813" s="76"/>
      <c r="X5813" s="76"/>
    </row>
    <row r="5814" spans="1:24">
      <c r="A5814" s="135"/>
      <c r="B5814" s="54"/>
      <c r="C5814" s="528"/>
      <c r="D5814" s="195"/>
      <c r="E5814" s="255"/>
      <c r="F5814" s="195"/>
      <c r="G5814" s="323"/>
      <c r="H5814" s="195"/>
      <c r="I5814" s="225"/>
      <c r="J5814" s="54"/>
      <c r="K5814" s="75" t="s">
        <v>1501</v>
      </c>
      <c r="L5814" s="76">
        <f t="shared" si="324"/>
        <v>2</v>
      </c>
      <c r="M5814" s="76"/>
      <c r="N5814" s="76"/>
      <c r="O5814" s="76">
        <v>2</v>
      </c>
      <c r="P5814" s="76"/>
      <c r="Q5814" s="76"/>
      <c r="R5814" s="76"/>
      <c r="S5814" s="76"/>
      <c r="T5814" s="76"/>
      <c r="U5814" s="76"/>
      <c r="V5814" s="76"/>
      <c r="W5814" s="76"/>
      <c r="X5814" s="76"/>
    </row>
    <row r="5815" spans="1:24">
      <c r="A5815" s="135"/>
      <c r="B5815" s="54"/>
      <c r="C5815" s="528"/>
      <c r="D5815" s="195"/>
      <c r="E5815" s="255"/>
      <c r="F5815" s="195"/>
      <c r="G5815" s="323"/>
      <c r="H5815" s="195"/>
      <c r="I5815" s="225"/>
      <c r="J5815" s="80"/>
      <c r="K5815" s="84" t="s">
        <v>1502</v>
      </c>
      <c r="L5815" s="76">
        <f t="shared" si="324"/>
        <v>0</v>
      </c>
      <c r="M5815" s="76"/>
      <c r="N5815" s="76"/>
      <c r="O5815" s="76"/>
      <c r="P5815" s="76"/>
      <c r="Q5815" s="76"/>
      <c r="R5815" s="76"/>
      <c r="S5815" s="76"/>
      <c r="T5815" s="76"/>
      <c r="U5815" s="76"/>
      <c r="V5815" s="76"/>
      <c r="W5815" s="76"/>
      <c r="X5815" s="76"/>
    </row>
    <row r="5816" spans="1:24">
      <c r="A5816" s="135"/>
      <c r="B5816" s="54"/>
      <c r="C5816" s="528" t="s">
        <v>31</v>
      </c>
      <c r="D5816" s="195" t="s">
        <v>8885</v>
      </c>
      <c r="E5816" s="195" t="s">
        <v>8886</v>
      </c>
      <c r="F5816" s="195" t="s">
        <v>8887</v>
      </c>
      <c r="G5816" s="195" t="s">
        <v>8888</v>
      </c>
      <c r="H5816" s="195" t="s">
        <v>8889</v>
      </c>
      <c r="I5816" s="225">
        <v>9535</v>
      </c>
      <c r="J5816" s="46" t="s">
        <v>1508</v>
      </c>
      <c r="K5816" s="75" t="s">
        <v>1509</v>
      </c>
      <c r="L5816" s="76">
        <f t="shared" si="324"/>
        <v>9</v>
      </c>
      <c r="M5816" s="76">
        <v>5</v>
      </c>
      <c r="N5816" s="76">
        <v>2</v>
      </c>
      <c r="O5816" s="76">
        <v>1</v>
      </c>
      <c r="P5816" s="76"/>
      <c r="Q5816" s="76"/>
      <c r="R5816" s="76"/>
      <c r="S5816" s="76"/>
      <c r="T5816" s="76">
        <v>1</v>
      </c>
      <c r="U5816" s="76"/>
      <c r="V5816" s="76"/>
      <c r="W5816" s="76"/>
      <c r="X5816" s="76"/>
    </row>
    <row r="5817" spans="1:24">
      <c r="A5817" s="135"/>
      <c r="B5817" s="54"/>
      <c r="C5817" s="528"/>
      <c r="D5817" s="195"/>
      <c r="E5817" s="195"/>
      <c r="F5817" s="195"/>
      <c r="G5817" s="323"/>
      <c r="H5817" s="195"/>
      <c r="I5817" s="225"/>
      <c r="J5817" s="54"/>
      <c r="K5817" s="75" t="s">
        <v>1501</v>
      </c>
      <c r="L5817" s="76">
        <f t="shared" si="324"/>
        <v>2</v>
      </c>
      <c r="M5817" s="76"/>
      <c r="N5817" s="76"/>
      <c r="O5817" s="76">
        <v>2</v>
      </c>
      <c r="P5817" s="76"/>
      <c r="Q5817" s="76"/>
      <c r="R5817" s="76"/>
      <c r="S5817" s="76"/>
      <c r="T5817" s="76"/>
      <c r="U5817" s="76"/>
      <c r="V5817" s="76"/>
      <c r="W5817" s="76"/>
      <c r="X5817" s="76"/>
    </row>
    <row r="5818" spans="1:24">
      <c r="A5818" s="135"/>
      <c r="B5818" s="54"/>
      <c r="C5818" s="528"/>
      <c r="D5818" s="195"/>
      <c r="E5818" s="195"/>
      <c r="F5818" s="195"/>
      <c r="G5818" s="323"/>
      <c r="H5818" s="195"/>
      <c r="I5818" s="225"/>
      <c r="J5818" s="80"/>
      <c r="K5818" s="84" t="s">
        <v>1502</v>
      </c>
      <c r="L5818" s="76">
        <f t="shared" si="324"/>
        <v>0</v>
      </c>
      <c r="M5818" s="76"/>
      <c r="N5818" s="76"/>
      <c r="O5818" s="76"/>
      <c r="P5818" s="76"/>
      <c r="Q5818" s="76"/>
      <c r="R5818" s="76"/>
      <c r="S5818" s="76"/>
      <c r="T5818" s="76"/>
      <c r="U5818" s="76"/>
      <c r="V5818" s="76"/>
      <c r="W5818" s="76"/>
      <c r="X5818" s="76"/>
    </row>
    <row r="5819" spans="1:24">
      <c r="A5819" s="135"/>
      <c r="B5819" s="54"/>
      <c r="C5819" s="528" t="s">
        <v>31</v>
      </c>
      <c r="D5819" s="195" t="s">
        <v>8890</v>
      </c>
      <c r="E5819" s="195" t="s">
        <v>8891</v>
      </c>
      <c r="F5819" s="195" t="s">
        <v>8892</v>
      </c>
      <c r="G5819" s="195" t="s">
        <v>8893</v>
      </c>
      <c r="H5819" s="195" t="s">
        <v>8894</v>
      </c>
      <c r="I5819" s="225">
        <v>0</v>
      </c>
      <c r="J5819" s="46" t="s">
        <v>1508</v>
      </c>
      <c r="K5819" s="75" t="s">
        <v>1509</v>
      </c>
      <c r="L5819" s="76">
        <f t="shared" si="324"/>
        <v>0</v>
      </c>
      <c r="M5819" s="76"/>
      <c r="N5819" s="76"/>
      <c r="O5819" s="76"/>
      <c r="P5819" s="76"/>
      <c r="Q5819" s="76"/>
      <c r="R5819" s="76"/>
      <c r="S5819" s="76"/>
      <c r="T5819" s="76"/>
      <c r="U5819" s="76"/>
      <c r="V5819" s="76"/>
      <c r="W5819" s="76"/>
      <c r="X5819" s="76"/>
    </row>
    <row r="5820" spans="1:24">
      <c r="A5820" s="135"/>
      <c r="B5820" s="54"/>
      <c r="C5820" s="528"/>
      <c r="D5820" s="195"/>
      <c r="E5820" s="195"/>
      <c r="F5820" s="195"/>
      <c r="G5820" s="323"/>
      <c r="H5820" s="195"/>
      <c r="I5820" s="225"/>
      <c r="J5820" s="54"/>
      <c r="K5820" s="75" t="s">
        <v>1501</v>
      </c>
      <c r="L5820" s="76">
        <f t="shared" si="324"/>
        <v>0</v>
      </c>
      <c r="M5820" s="76"/>
      <c r="N5820" s="76"/>
      <c r="O5820" s="76"/>
      <c r="P5820" s="76"/>
      <c r="Q5820" s="76"/>
      <c r="R5820" s="76"/>
      <c r="S5820" s="76"/>
      <c r="T5820" s="76"/>
      <c r="U5820" s="76"/>
      <c r="V5820" s="76"/>
      <c r="W5820" s="76"/>
      <c r="X5820" s="76"/>
    </row>
    <row r="5821" spans="1:24">
      <c r="A5821" s="135"/>
      <c r="B5821" s="54"/>
      <c r="C5821" s="528"/>
      <c r="D5821" s="195"/>
      <c r="E5821" s="195"/>
      <c r="F5821" s="195"/>
      <c r="G5821" s="323"/>
      <c r="H5821" s="195"/>
      <c r="I5821" s="225"/>
      <c r="J5821" s="80"/>
      <c r="K5821" s="84" t="s">
        <v>1502</v>
      </c>
      <c r="L5821" s="76">
        <f t="shared" si="324"/>
        <v>0</v>
      </c>
      <c r="M5821" s="76"/>
      <c r="N5821" s="76"/>
      <c r="O5821" s="76"/>
      <c r="P5821" s="76"/>
      <c r="Q5821" s="76"/>
      <c r="R5821" s="76"/>
      <c r="S5821" s="76"/>
      <c r="T5821" s="76"/>
      <c r="U5821" s="76"/>
      <c r="V5821" s="76"/>
      <c r="W5821" s="76"/>
      <c r="X5821" s="76"/>
    </row>
    <row r="5822" spans="1:24">
      <c r="A5822" s="135"/>
      <c r="B5822" s="54"/>
      <c r="C5822" s="528" t="s">
        <v>31</v>
      </c>
      <c r="D5822" s="195" t="s">
        <v>8895</v>
      </c>
      <c r="E5822" s="195" t="s">
        <v>8896</v>
      </c>
      <c r="F5822" s="195" t="s">
        <v>8897</v>
      </c>
      <c r="G5822" s="195" t="s">
        <v>8898</v>
      </c>
      <c r="H5822" s="195" t="s">
        <v>8899</v>
      </c>
      <c r="I5822" s="225">
        <v>9950</v>
      </c>
      <c r="J5822" s="46" t="s">
        <v>1508</v>
      </c>
      <c r="K5822" s="75" t="s">
        <v>1509</v>
      </c>
      <c r="L5822" s="76">
        <f t="shared" si="324"/>
        <v>8</v>
      </c>
      <c r="M5822" s="76">
        <v>4</v>
      </c>
      <c r="N5822" s="76">
        <v>2</v>
      </c>
      <c r="O5822" s="76">
        <v>1</v>
      </c>
      <c r="P5822" s="76"/>
      <c r="Q5822" s="76"/>
      <c r="R5822" s="76"/>
      <c r="S5822" s="76"/>
      <c r="T5822" s="76">
        <v>1</v>
      </c>
      <c r="U5822" s="76"/>
      <c r="V5822" s="76"/>
      <c r="W5822" s="76"/>
      <c r="X5822" s="76"/>
    </row>
    <row r="5823" spans="1:24">
      <c r="A5823" s="135"/>
      <c r="B5823" s="54"/>
      <c r="C5823" s="528"/>
      <c r="D5823" s="195"/>
      <c r="E5823" s="195"/>
      <c r="F5823" s="195"/>
      <c r="G5823" s="323"/>
      <c r="H5823" s="195"/>
      <c r="I5823" s="225"/>
      <c r="J5823" s="54"/>
      <c r="K5823" s="75" t="s">
        <v>1501</v>
      </c>
      <c r="L5823" s="76">
        <f t="shared" si="324"/>
        <v>2</v>
      </c>
      <c r="M5823" s="76"/>
      <c r="N5823" s="76"/>
      <c r="O5823" s="76">
        <v>2</v>
      </c>
      <c r="P5823" s="76"/>
      <c r="Q5823" s="76"/>
      <c r="R5823" s="76"/>
      <c r="S5823" s="76"/>
      <c r="T5823" s="76"/>
      <c r="U5823" s="76"/>
      <c r="V5823" s="76"/>
      <c r="W5823" s="76"/>
      <c r="X5823" s="76"/>
    </row>
    <row r="5824" spans="1:24">
      <c r="A5824" s="135"/>
      <c r="B5824" s="54"/>
      <c r="C5824" s="528"/>
      <c r="D5824" s="195"/>
      <c r="E5824" s="195"/>
      <c r="F5824" s="195"/>
      <c r="G5824" s="323"/>
      <c r="H5824" s="195"/>
      <c r="I5824" s="225"/>
      <c r="J5824" s="80"/>
      <c r="K5824" s="84" t="s">
        <v>1502</v>
      </c>
      <c r="L5824" s="76">
        <f t="shared" si="324"/>
        <v>0</v>
      </c>
      <c r="M5824" s="76"/>
      <c r="N5824" s="76"/>
      <c r="O5824" s="76"/>
      <c r="P5824" s="76"/>
      <c r="Q5824" s="76"/>
      <c r="R5824" s="76"/>
      <c r="S5824" s="76"/>
      <c r="T5824" s="76"/>
      <c r="U5824" s="76"/>
      <c r="V5824" s="76"/>
      <c r="W5824" s="76"/>
      <c r="X5824" s="76"/>
    </row>
    <row r="5825" spans="1:24">
      <c r="A5825" s="135"/>
      <c r="B5825" s="54"/>
      <c r="C5825" s="528" t="s">
        <v>31</v>
      </c>
      <c r="D5825" s="195" t="s">
        <v>8900</v>
      </c>
      <c r="E5825" s="195" t="s">
        <v>8901</v>
      </c>
      <c r="F5825" s="195" t="s">
        <v>8902</v>
      </c>
      <c r="G5825" s="195" t="s">
        <v>8903</v>
      </c>
      <c r="H5825" s="195" t="s">
        <v>8904</v>
      </c>
      <c r="I5825" s="225">
        <v>10027</v>
      </c>
      <c r="J5825" s="46" t="s">
        <v>1508</v>
      </c>
      <c r="K5825" s="75" t="s">
        <v>1509</v>
      </c>
      <c r="L5825" s="76">
        <f t="shared" si="324"/>
        <v>10</v>
      </c>
      <c r="M5825" s="76">
        <v>5</v>
      </c>
      <c r="N5825" s="76">
        <v>3</v>
      </c>
      <c r="O5825" s="76">
        <v>1</v>
      </c>
      <c r="P5825" s="76"/>
      <c r="Q5825" s="76"/>
      <c r="R5825" s="76"/>
      <c r="S5825" s="76"/>
      <c r="T5825" s="76">
        <v>1</v>
      </c>
      <c r="U5825" s="76"/>
      <c r="V5825" s="76"/>
      <c r="W5825" s="76"/>
      <c r="X5825" s="76"/>
    </row>
    <row r="5826" spans="1:24">
      <c r="A5826" s="135"/>
      <c r="B5826" s="54"/>
      <c r="C5826" s="528"/>
      <c r="D5826" s="195"/>
      <c r="E5826" s="195"/>
      <c r="F5826" s="195"/>
      <c r="G5826" s="323"/>
      <c r="H5826" s="195"/>
      <c r="I5826" s="225"/>
      <c r="J5826" s="54"/>
      <c r="K5826" s="75" t="s">
        <v>1501</v>
      </c>
      <c r="L5826" s="76">
        <f t="shared" si="324"/>
        <v>2</v>
      </c>
      <c r="M5826" s="76"/>
      <c r="N5826" s="76"/>
      <c r="O5826" s="76">
        <v>2</v>
      </c>
      <c r="P5826" s="76"/>
      <c r="Q5826" s="76"/>
      <c r="R5826" s="76"/>
      <c r="S5826" s="76"/>
      <c r="T5826" s="76"/>
      <c r="U5826" s="76"/>
      <c r="V5826" s="76"/>
      <c r="W5826" s="76"/>
      <c r="X5826" s="76"/>
    </row>
    <row r="5827" spans="1:24">
      <c r="A5827" s="135"/>
      <c r="B5827" s="54"/>
      <c r="C5827" s="528"/>
      <c r="D5827" s="195"/>
      <c r="E5827" s="195"/>
      <c r="F5827" s="195"/>
      <c r="G5827" s="323"/>
      <c r="H5827" s="195"/>
      <c r="I5827" s="225"/>
      <c r="J5827" s="80"/>
      <c r="K5827" s="84" t="s">
        <v>1502</v>
      </c>
      <c r="L5827" s="76">
        <f t="shared" si="324"/>
        <v>0</v>
      </c>
      <c r="M5827" s="76"/>
      <c r="N5827" s="76"/>
      <c r="O5827" s="76"/>
      <c r="P5827" s="76"/>
      <c r="Q5827" s="76"/>
      <c r="R5827" s="76"/>
      <c r="S5827" s="76"/>
      <c r="T5827" s="76"/>
      <c r="U5827" s="76"/>
      <c r="V5827" s="76"/>
      <c r="W5827" s="76"/>
      <c r="X5827" s="76"/>
    </row>
    <row r="5828" spans="1:24">
      <c r="A5828" s="135"/>
      <c r="B5828" s="54"/>
      <c r="C5828" s="528" t="s">
        <v>31</v>
      </c>
      <c r="D5828" s="195" t="s">
        <v>6159</v>
      </c>
      <c r="E5828" s="195" t="s">
        <v>8905</v>
      </c>
      <c r="F5828" s="195" t="s">
        <v>8906</v>
      </c>
      <c r="G5828" s="195" t="s">
        <v>8907</v>
      </c>
      <c r="H5828" s="195" t="s">
        <v>8908</v>
      </c>
      <c r="I5828" s="225">
        <v>8846</v>
      </c>
      <c r="J5828" s="46" t="s">
        <v>1508</v>
      </c>
      <c r="K5828" s="75" t="s">
        <v>1509</v>
      </c>
      <c r="L5828" s="76">
        <f t="shared" si="324"/>
        <v>7</v>
      </c>
      <c r="M5828" s="76">
        <v>3</v>
      </c>
      <c r="N5828" s="76">
        <v>2</v>
      </c>
      <c r="O5828" s="76">
        <v>1</v>
      </c>
      <c r="P5828" s="76"/>
      <c r="Q5828" s="76"/>
      <c r="R5828" s="76"/>
      <c r="S5828" s="76"/>
      <c r="T5828" s="76">
        <v>1</v>
      </c>
      <c r="U5828" s="76"/>
      <c r="V5828" s="76"/>
      <c r="W5828" s="76"/>
      <c r="X5828" s="76"/>
    </row>
    <row r="5829" spans="1:24">
      <c r="A5829" s="135"/>
      <c r="B5829" s="54"/>
      <c r="C5829" s="528"/>
      <c r="D5829" s="195"/>
      <c r="E5829" s="195"/>
      <c r="F5829" s="195"/>
      <c r="G5829" s="323"/>
      <c r="H5829" s="195"/>
      <c r="I5829" s="225"/>
      <c r="J5829" s="54"/>
      <c r="K5829" s="75" t="s">
        <v>1501</v>
      </c>
      <c r="L5829" s="76">
        <f t="shared" si="324"/>
        <v>2</v>
      </c>
      <c r="M5829" s="76"/>
      <c r="N5829" s="76"/>
      <c r="O5829" s="76">
        <v>2</v>
      </c>
      <c r="P5829" s="76"/>
      <c r="Q5829" s="76"/>
      <c r="R5829" s="76"/>
      <c r="S5829" s="76"/>
      <c r="T5829" s="76"/>
      <c r="U5829" s="76"/>
      <c r="V5829" s="76"/>
      <c r="W5829" s="76"/>
      <c r="X5829" s="76"/>
    </row>
    <row r="5830" spans="1:24">
      <c r="A5830" s="135"/>
      <c r="B5830" s="54"/>
      <c r="C5830" s="528"/>
      <c r="D5830" s="195"/>
      <c r="E5830" s="195"/>
      <c r="F5830" s="195"/>
      <c r="G5830" s="323"/>
      <c r="H5830" s="195"/>
      <c r="I5830" s="225"/>
      <c r="J5830" s="80"/>
      <c r="K5830" s="84" t="s">
        <v>1502</v>
      </c>
      <c r="L5830" s="76">
        <f t="shared" si="324"/>
        <v>0</v>
      </c>
      <c r="M5830" s="76"/>
      <c r="N5830" s="76"/>
      <c r="O5830" s="76"/>
      <c r="P5830" s="76"/>
      <c r="Q5830" s="76"/>
      <c r="R5830" s="76"/>
      <c r="S5830" s="76"/>
      <c r="T5830" s="76"/>
      <c r="U5830" s="76"/>
      <c r="V5830" s="76"/>
      <c r="W5830" s="76"/>
      <c r="X5830" s="76"/>
    </row>
    <row r="5831" spans="1:24">
      <c r="A5831" s="135"/>
      <c r="B5831" s="54"/>
      <c r="C5831" s="528" t="s">
        <v>31</v>
      </c>
      <c r="D5831" s="195" t="s">
        <v>8909</v>
      </c>
      <c r="E5831" s="195" t="s">
        <v>8910</v>
      </c>
      <c r="F5831" s="195" t="s">
        <v>8911</v>
      </c>
      <c r="G5831" s="195" t="s">
        <v>8912</v>
      </c>
      <c r="H5831" s="195" t="s">
        <v>8913</v>
      </c>
      <c r="I5831" s="225">
        <v>9638</v>
      </c>
      <c r="J5831" s="46" t="s">
        <v>1508</v>
      </c>
      <c r="K5831" s="75" t="s">
        <v>1509</v>
      </c>
      <c r="L5831" s="76">
        <f t="shared" si="324"/>
        <v>10</v>
      </c>
      <c r="M5831" s="76">
        <v>5</v>
      </c>
      <c r="N5831" s="76">
        <v>3</v>
      </c>
      <c r="O5831" s="76">
        <v>1</v>
      </c>
      <c r="P5831" s="76"/>
      <c r="Q5831" s="76"/>
      <c r="R5831" s="76"/>
      <c r="S5831" s="76"/>
      <c r="T5831" s="76">
        <v>1</v>
      </c>
      <c r="U5831" s="76"/>
      <c r="V5831" s="76"/>
      <c r="W5831" s="76"/>
      <c r="X5831" s="76"/>
    </row>
    <row r="5832" spans="1:24">
      <c r="A5832" s="135"/>
      <c r="B5832" s="54"/>
      <c r="C5832" s="528"/>
      <c r="D5832" s="195"/>
      <c r="E5832" s="195"/>
      <c r="F5832" s="195"/>
      <c r="G5832" s="323"/>
      <c r="H5832" s="195"/>
      <c r="I5832" s="225"/>
      <c r="J5832" s="54"/>
      <c r="K5832" s="75" t="s">
        <v>1501</v>
      </c>
      <c r="L5832" s="76">
        <f t="shared" si="324"/>
        <v>2</v>
      </c>
      <c r="M5832" s="76"/>
      <c r="N5832" s="76"/>
      <c r="O5832" s="76">
        <v>2</v>
      </c>
      <c r="P5832" s="76"/>
      <c r="Q5832" s="76"/>
      <c r="R5832" s="76"/>
      <c r="S5832" s="76"/>
      <c r="T5832" s="76"/>
      <c r="U5832" s="76"/>
      <c r="V5832" s="76"/>
      <c r="W5832" s="76"/>
      <c r="X5832" s="76"/>
    </row>
    <row r="5833" spans="1:24">
      <c r="A5833" s="135"/>
      <c r="B5833" s="54"/>
      <c r="C5833" s="528"/>
      <c r="D5833" s="195"/>
      <c r="E5833" s="195"/>
      <c r="F5833" s="195"/>
      <c r="G5833" s="323"/>
      <c r="H5833" s="195"/>
      <c r="I5833" s="225"/>
      <c r="J5833" s="80"/>
      <c r="K5833" s="84" t="s">
        <v>1502</v>
      </c>
      <c r="L5833" s="76">
        <f t="shared" si="324"/>
        <v>0</v>
      </c>
      <c r="M5833" s="76"/>
      <c r="N5833" s="76"/>
      <c r="O5833" s="76"/>
      <c r="P5833" s="76"/>
      <c r="Q5833" s="76"/>
      <c r="R5833" s="76"/>
      <c r="S5833" s="76"/>
      <c r="T5833" s="76"/>
      <c r="U5833" s="76"/>
      <c r="V5833" s="76"/>
      <c r="W5833" s="76"/>
      <c r="X5833" s="76"/>
    </row>
    <row r="5834" spans="1:24">
      <c r="A5834" s="135"/>
      <c r="B5834" s="54"/>
      <c r="C5834" s="528" t="s">
        <v>31</v>
      </c>
      <c r="D5834" s="195" t="s">
        <v>8914</v>
      </c>
      <c r="E5834" s="195" t="s">
        <v>8915</v>
      </c>
      <c r="F5834" s="195" t="s">
        <v>8916</v>
      </c>
      <c r="G5834" s="195" t="s">
        <v>8917</v>
      </c>
      <c r="H5834" s="195" t="s">
        <v>8918</v>
      </c>
      <c r="I5834" s="225">
        <v>10349</v>
      </c>
      <c r="J5834" s="46" t="s">
        <v>1508</v>
      </c>
      <c r="K5834" s="75" t="s">
        <v>1509</v>
      </c>
      <c r="L5834" s="76">
        <f t="shared" si="324"/>
        <v>7</v>
      </c>
      <c r="M5834" s="76">
        <v>3</v>
      </c>
      <c r="N5834" s="76">
        <v>2</v>
      </c>
      <c r="O5834" s="76">
        <v>1</v>
      </c>
      <c r="P5834" s="76"/>
      <c r="Q5834" s="76"/>
      <c r="R5834" s="76"/>
      <c r="S5834" s="76"/>
      <c r="T5834" s="76">
        <v>1</v>
      </c>
      <c r="U5834" s="76"/>
      <c r="V5834" s="76"/>
      <c r="W5834" s="76"/>
      <c r="X5834" s="76"/>
    </row>
    <row r="5835" spans="1:24">
      <c r="A5835" s="135"/>
      <c r="B5835" s="54"/>
      <c r="C5835" s="528"/>
      <c r="D5835" s="195"/>
      <c r="E5835" s="195"/>
      <c r="F5835" s="195"/>
      <c r="G5835" s="323"/>
      <c r="H5835" s="195"/>
      <c r="I5835" s="225"/>
      <c r="J5835" s="54"/>
      <c r="K5835" s="75" t="s">
        <v>1501</v>
      </c>
      <c r="L5835" s="76">
        <f t="shared" si="324"/>
        <v>2</v>
      </c>
      <c r="M5835" s="76"/>
      <c r="N5835" s="76"/>
      <c r="O5835" s="76">
        <v>2</v>
      </c>
      <c r="P5835" s="76"/>
      <c r="Q5835" s="76"/>
      <c r="R5835" s="76"/>
      <c r="S5835" s="76"/>
      <c r="T5835" s="76"/>
      <c r="U5835" s="76"/>
      <c r="V5835" s="76"/>
      <c r="W5835" s="76"/>
      <c r="X5835" s="76"/>
    </row>
    <row r="5836" spans="1:24">
      <c r="A5836" s="135"/>
      <c r="B5836" s="54"/>
      <c r="C5836" s="528"/>
      <c r="D5836" s="195"/>
      <c r="E5836" s="195"/>
      <c r="F5836" s="195"/>
      <c r="G5836" s="323"/>
      <c r="H5836" s="195"/>
      <c r="I5836" s="225"/>
      <c r="J5836" s="80"/>
      <c r="K5836" s="84" t="s">
        <v>1502</v>
      </c>
      <c r="L5836" s="76">
        <f t="shared" si="324"/>
        <v>0</v>
      </c>
      <c r="M5836" s="76"/>
      <c r="N5836" s="76"/>
      <c r="O5836" s="76"/>
      <c r="P5836" s="76"/>
      <c r="Q5836" s="76"/>
      <c r="R5836" s="76"/>
      <c r="S5836" s="76"/>
      <c r="T5836" s="76"/>
      <c r="U5836" s="76"/>
      <c r="V5836" s="76"/>
      <c r="W5836" s="76"/>
      <c r="X5836" s="76"/>
    </row>
    <row r="5837" spans="1:24">
      <c r="A5837" s="135"/>
      <c r="B5837" s="54"/>
      <c r="C5837" s="528" t="s">
        <v>31</v>
      </c>
      <c r="D5837" s="195" t="s">
        <v>8919</v>
      </c>
      <c r="E5837" s="195" t="s">
        <v>8920</v>
      </c>
      <c r="F5837" s="195" t="s">
        <v>8921</v>
      </c>
      <c r="G5837" s="195" t="s">
        <v>8922</v>
      </c>
      <c r="H5837" s="195" t="s">
        <v>8923</v>
      </c>
      <c r="I5837" s="225">
        <v>13009</v>
      </c>
      <c r="J5837" s="46" t="s">
        <v>1508</v>
      </c>
      <c r="K5837" s="75" t="s">
        <v>1509</v>
      </c>
      <c r="L5837" s="76">
        <f t="shared" si="324"/>
        <v>8</v>
      </c>
      <c r="M5837" s="76">
        <v>3</v>
      </c>
      <c r="N5837" s="76">
        <v>3</v>
      </c>
      <c r="O5837" s="76">
        <v>1</v>
      </c>
      <c r="P5837" s="76"/>
      <c r="Q5837" s="76"/>
      <c r="R5837" s="76"/>
      <c r="S5837" s="76"/>
      <c r="T5837" s="76">
        <v>1</v>
      </c>
      <c r="U5837" s="76"/>
      <c r="V5837" s="76"/>
      <c r="W5837" s="76"/>
      <c r="X5837" s="76"/>
    </row>
    <row r="5838" spans="1:24">
      <c r="A5838" s="135"/>
      <c r="B5838" s="54"/>
      <c r="C5838" s="528"/>
      <c r="D5838" s="195"/>
      <c r="E5838" s="195"/>
      <c r="F5838" s="195"/>
      <c r="G5838" s="323"/>
      <c r="H5838" s="195"/>
      <c r="I5838" s="225"/>
      <c r="J5838" s="54"/>
      <c r="K5838" s="75" t="s">
        <v>1501</v>
      </c>
      <c r="L5838" s="76">
        <f t="shared" si="324"/>
        <v>2</v>
      </c>
      <c r="M5838" s="76"/>
      <c r="N5838" s="76"/>
      <c r="O5838" s="76">
        <v>2</v>
      </c>
      <c r="P5838" s="76"/>
      <c r="Q5838" s="76"/>
      <c r="R5838" s="76"/>
      <c r="S5838" s="76"/>
      <c r="T5838" s="76"/>
      <c r="U5838" s="76"/>
      <c r="V5838" s="76"/>
      <c r="W5838" s="76"/>
      <c r="X5838" s="76"/>
    </row>
    <row r="5839" spans="1:24">
      <c r="A5839" s="135"/>
      <c r="B5839" s="54"/>
      <c r="C5839" s="528"/>
      <c r="D5839" s="195"/>
      <c r="E5839" s="195"/>
      <c r="F5839" s="195"/>
      <c r="G5839" s="323"/>
      <c r="H5839" s="195"/>
      <c r="I5839" s="225"/>
      <c r="J5839" s="80"/>
      <c r="K5839" s="84" t="s">
        <v>1502</v>
      </c>
      <c r="L5839" s="76">
        <f t="shared" si="324"/>
        <v>0</v>
      </c>
      <c r="M5839" s="76"/>
      <c r="N5839" s="76"/>
      <c r="O5839" s="76"/>
      <c r="P5839" s="76"/>
      <c r="Q5839" s="76"/>
      <c r="R5839" s="76"/>
      <c r="S5839" s="76"/>
      <c r="T5839" s="76"/>
      <c r="U5839" s="76"/>
      <c r="V5839" s="76"/>
      <c r="W5839" s="76"/>
      <c r="X5839" s="76"/>
    </row>
    <row r="5840" spans="1:24">
      <c r="A5840" s="135"/>
      <c r="B5840" s="54"/>
      <c r="C5840" s="528" t="s">
        <v>31</v>
      </c>
      <c r="D5840" s="195" t="s">
        <v>8924</v>
      </c>
      <c r="E5840" s="195" t="s">
        <v>8925</v>
      </c>
      <c r="F5840" s="195" t="s">
        <v>8926</v>
      </c>
      <c r="G5840" s="195" t="s">
        <v>8927</v>
      </c>
      <c r="H5840" s="195" t="s">
        <v>8928</v>
      </c>
      <c r="I5840" s="225">
        <v>11012</v>
      </c>
      <c r="J5840" s="46" t="s">
        <v>1508</v>
      </c>
      <c r="K5840" s="75" t="s">
        <v>1509</v>
      </c>
      <c r="L5840" s="76">
        <f t="shared" si="324"/>
        <v>7</v>
      </c>
      <c r="M5840" s="76">
        <v>2</v>
      </c>
      <c r="N5840" s="76">
        <v>3</v>
      </c>
      <c r="O5840" s="76">
        <v>1</v>
      </c>
      <c r="P5840" s="76"/>
      <c r="Q5840" s="76"/>
      <c r="R5840" s="76"/>
      <c r="S5840" s="76"/>
      <c r="T5840" s="76">
        <v>1</v>
      </c>
      <c r="U5840" s="76"/>
      <c r="V5840" s="76"/>
      <c r="W5840" s="76"/>
      <c r="X5840" s="76"/>
    </row>
    <row r="5841" spans="1:24">
      <c r="A5841" s="135"/>
      <c r="B5841" s="54"/>
      <c r="C5841" s="528"/>
      <c r="D5841" s="195"/>
      <c r="E5841" s="195"/>
      <c r="F5841" s="195"/>
      <c r="G5841" s="195"/>
      <c r="H5841" s="195"/>
      <c r="I5841" s="225"/>
      <c r="J5841" s="54"/>
      <c r="K5841" s="75" t="s">
        <v>1501</v>
      </c>
      <c r="L5841" s="76">
        <f t="shared" si="324"/>
        <v>2</v>
      </c>
      <c r="M5841" s="76"/>
      <c r="N5841" s="76"/>
      <c r="O5841" s="76">
        <v>2</v>
      </c>
      <c r="P5841" s="76"/>
      <c r="Q5841" s="76"/>
      <c r="R5841" s="76"/>
      <c r="S5841" s="76"/>
      <c r="T5841" s="76"/>
      <c r="U5841" s="76"/>
      <c r="V5841" s="76"/>
      <c r="W5841" s="76"/>
      <c r="X5841" s="76"/>
    </row>
    <row r="5842" spans="1:24">
      <c r="A5842" s="135"/>
      <c r="B5842" s="54"/>
      <c r="C5842" s="528"/>
      <c r="D5842" s="195"/>
      <c r="E5842" s="195"/>
      <c r="F5842" s="195"/>
      <c r="G5842" s="195"/>
      <c r="H5842" s="195"/>
      <c r="I5842" s="225"/>
      <c r="J5842" s="80"/>
      <c r="K5842" s="84" t="s">
        <v>1502</v>
      </c>
      <c r="L5842" s="76">
        <f t="shared" si="324"/>
        <v>0</v>
      </c>
      <c r="M5842" s="76"/>
      <c r="N5842" s="76"/>
      <c r="O5842" s="76"/>
      <c r="P5842" s="76"/>
      <c r="Q5842" s="76"/>
      <c r="R5842" s="76"/>
      <c r="S5842" s="76"/>
      <c r="T5842" s="76"/>
      <c r="U5842" s="76"/>
      <c r="V5842" s="76"/>
      <c r="W5842" s="76"/>
      <c r="X5842" s="76"/>
    </row>
    <row r="5843" spans="1:24">
      <c r="A5843" s="135"/>
      <c r="B5843" s="54"/>
      <c r="C5843" s="528" t="s">
        <v>31</v>
      </c>
      <c r="D5843" s="195" t="s">
        <v>8929</v>
      </c>
      <c r="E5843" s="195" t="s">
        <v>8930</v>
      </c>
      <c r="F5843" s="195" t="s">
        <v>8931</v>
      </c>
      <c r="G5843" s="195" t="s">
        <v>8932</v>
      </c>
      <c r="H5843" s="195" t="s">
        <v>8933</v>
      </c>
      <c r="I5843" s="225">
        <v>9220</v>
      </c>
      <c r="J5843" s="46" t="s">
        <v>1508</v>
      </c>
      <c r="K5843" s="75" t="s">
        <v>1509</v>
      </c>
      <c r="L5843" s="76">
        <f t="shared" si="324"/>
        <v>6</v>
      </c>
      <c r="M5843" s="76">
        <v>2</v>
      </c>
      <c r="N5843" s="76">
        <v>2</v>
      </c>
      <c r="O5843" s="76">
        <v>1</v>
      </c>
      <c r="P5843" s="76"/>
      <c r="Q5843" s="76"/>
      <c r="R5843" s="76"/>
      <c r="S5843" s="76"/>
      <c r="T5843" s="76">
        <v>1</v>
      </c>
      <c r="U5843" s="76"/>
      <c r="V5843" s="76"/>
      <c r="W5843" s="76"/>
      <c r="X5843" s="76"/>
    </row>
    <row r="5844" spans="1:24">
      <c r="A5844" s="135"/>
      <c r="B5844" s="54"/>
      <c r="C5844" s="528"/>
      <c r="D5844" s="195"/>
      <c r="E5844" s="195"/>
      <c r="F5844" s="195"/>
      <c r="G5844" s="323"/>
      <c r="H5844" s="195"/>
      <c r="I5844" s="225"/>
      <c r="J5844" s="54"/>
      <c r="K5844" s="75" t="s">
        <v>1501</v>
      </c>
      <c r="L5844" s="76">
        <f t="shared" si="324"/>
        <v>2</v>
      </c>
      <c r="M5844" s="76"/>
      <c r="N5844" s="76"/>
      <c r="O5844" s="76">
        <v>2</v>
      </c>
      <c r="P5844" s="76"/>
      <c r="Q5844" s="76"/>
      <c r="R5844" s="76"/>
      <c r="S5844" s="76"/>
      <c r="T5844" s="76"/>
      <c r="U5844" s="76"/>
      <c r="V5844" s="76"/>
      <c r="W5844" s="76"/>
      <c r="X5844" s="76"/>
    </row>
    <row r="5845" spans="1:24">
      <c r="A5845" s="135"/>
      <c r="B5845" s="54"/>
      <c r="C5845" s="528"/>
      <c r="D5845" s="195"/>
      <c r="E5845" s="195"/>
      <c r="F5845" s="195"/>
      <c r="G5845" s="323"/>
      <c r="H5845" s="195"/>
      <c r="I5845" s="225"/>
      <c r="J5845" s="80"/>
      <c r="K5845" s="84" t="s">
        <v>1502</v>
      </c>
      <c r="L5845" s="76">
        <f t="shared" si="324"/>
        <v>0</v>
      </c>
      <c r="M5845" s="76"/>
      <c r="N5845" s="76"/>
      <c r="O5845" s="76"/>
      <c r="P5845" s="76"/>
      <c r="Q5845" s="76"/>
      <c r="R5845" s="76"/>
      <c r="S5845" s="76"/>
      <c r="T5845" s="76"/>
      <c r="U5845" s="76"/>
      <c r="V5845" s="76"/>
      <c r="W5845" s="76"/>
      <c r="X5845" s="76"/>
    </row>
    <row r="5846" spans="1:24">
      <c r="A5846" s="135"/>
      <c r="B5846" s="54"/>
      <c r="C5846" s="528" t="s">
        <v>33</v>
      </c>
      <c r="D5846" s="195" t="s">
        <v>8934</v>
      </c>
      <c r="E5846" s="195" t="s">
        <v>8935</v>
      </c>
      <c r="F5846" s="195" t="s">
        <v>8936</v>
      </c>
      <c r="G5846" s="195" t="s">
        <v>8937</v>
      </c>
      <c r="H5846" s="195" t="s">
        <v>8913</v>
      </c>
      <c r="I5846" s="225">
        <v>691</v>
      </c>
      <c r="J5846" s="46" t="s">
        <v>1508</v>
      </c>
      <c r="K5846" s="75" t="s">
        <v>1509</v>
      </c>
      <c r="L5846" s="76">
        <f>SUM(M5846:X5846)</f>
        <v>0</v>
      </c>
      <c r="M5846" s="76"/>
      <c r="N5846" s="76"/>
      <c r="O5846" s="76"/>
      <c r="P5846" s="76"/>
      <c r="Q5846" s="76"/>
      <c r="R5846" s="76"/>
      <c r="S5846" s="76"/>
      <c r="T5846" s="76"/>
      <c r="U5846" s="76"/>
      <c r="V5846" s="76"/>
      <c r="W5846" s="76"/>
      <c r="X5846" s="76"/>
    </row>
    <row r="5847" spans="1:24">
      <c r="A5847" s="135"/>
      <c r="B5847" s="54"/>
      <c r="C5847" s="528"/>
      <c r="D5847" s="195"/>
      <c r="E5847" s="195"/>
      <c r="F5847" s="195"/>
      <c r="G5847" s="323"/>
      <c r="H5847" s="195"/>
      <c r="I5847" s="225"/>
      <c r="J5847" s="54"/>
      <c r="K5847" s="75" t="s">
        <v>1501</v>
      </c>
      <c r="L5847" s="76">
        <f t="shared" ref="L5847:L5863" si="325">SUM(M5847:X5847)</f>
        <v>0</v>
      </c>
      <c r="M5847" s="76"/>
      <c r="N5847" s="76"/>
      <c r="O5847" s="76"/>
      <c r="P5847" s="76"/>
      <c r="Q5847" s="76"/>
      <c r="R5847" s="76"/>
      <c r="S5847" s="76"/>
      <c r="T5847" s="76"/>
      <c r="U5847" s="76"/>
      <c r="V5847" s="76"/>
      <c r="W5847" s="76"/>
      <c r="X5847" s="76"/>
    </row>
    <row r="5848" spans="1:24">
      <c r="A5848" s="135"/>
      <c r="B5848" s="54"/>
      <c r="C5848" s="528"/>
      <c r="D5848" s="195"/>
      <c r="E5848" s="195"/>
      <c r="F5848" s="195"/>
      <c r="G5848" s="323"/>
      <c r="H5848" s="195"/>
      <c r="I5848" s="225"/>
      <c r="J5848" s="80"/>
      <c r="K5848" s="84" t="s">
        <v>1502</v>
      </c>
      <c r="L5848" s="76">
        <f t="shared" si="325"/>
        <v>2</v>
      </c>
      <c r="M5848" s="76"/>
      <c r="N5848" s="76"/>
      <c r="O5848" s="76">
        <v>1</v>
      </c>
      <c r="P5848" s="76"/>
      <c r="Q5848" s="76"/>
      <c r="R5848" s="76"/>
      <c r="S5848" s="76"/>
      <c r="T5848" s="76">
        <v>1</v>
      </c>
      <c r="U5848" s="76"/>
      <c r="V5848" s="76"/>
      <c r="W5848" s="76"/>
      <c r="X5848" s="76"/>
    </row>
    <row r="5849" spans="1:24">
      <c r="A5849" s="135"/>
      <c r="B5849" s="54"/>
      <c r="C5849" s="528" t="s">
        <v>33</v>
      </c>
      <c r="D5849" s="195" t="s">
        <v>8938</v>
      </c>
      <c r="E5849" s="195" t="s">
        <v>8939</v>
      </c>
      <c r="F5849" s="195" t="s">
        <v>8940</v>
      </c>
      <c r="G5849" s="195" t="s">
        <v>8941</v>
      </c>
      <c r="H5849" s="195" t="s">
        <v>8942</v>
      </c>
      <c r="I5849" s="225">
        <v>921</v>
      </c>
      <c r="J5849" s="46" t="s">
        <v>1508</v>
      </c>
      <c r="K5849" s="75" t="s">
        <v>1509</v>
      </c>
      <c r="L5849" s="76">
        <f t="shared" si="325"/>
        <v>0</v>
      </c>
      <c r="M5849" s="76"/>
      <c r="N5849" s="76"/>
      <c r="O5849" s="76"/>
      <c r="P5849" s="76"/>
      <c r="Q5849" s="76"/>
      <c r="R5849" s="76"/>
      <c r="S5849" s="76"/>
      <c r="T5849" s="76"/>
      <c r="U5849" s="76"/>
      <c r="V5849" s="76"/>
      <c r="W5849" s="76"/>
      <c r="X5849" s="76"/>
    </row>
    <row r="5850" spans="1:24">
      <c r="A5850" s="135"/>
      <c r="B5850" s="54"/>
      <c r="C5850" s="528"/>
      <c r="D5850" s="195"/>
      <c r="E5850" s="195"/>
      <c r="F5850" s="195"/>
      <c r="G5850" s="323"/>
      <c r="H5850" s="195"/>
      <c r="I5850" s="225"/>
      <c r="J5850" s="54"/>
      <c r="K5850" s="75" t="s">
        <v>1501</v>
      </c>
      <c r="L5850" s="76">
        <f t="shared" si="325"/>
        <v>0</v>
      </c>
      <c r="M5850" s="76"/>
      <c r="N5850" s="76"/>
      <c r="O5850" s="76"/>
      <c r="P5850" s="76"/>
      <c r="Q5850" s="76"/>
      <c r="R5850" s="76"/>
      <c r="S5850" s="76"/>
      <c r="T5850" s="76"/>
      <c r="U5850" s="76"/>
      <c r="V5850" s="76"/>
      <c r="W5850" s="76"/>
      <c r="X5850" s="76"/>
    </row>
    <row r="5851" spans="1:24">
      <c r="A5851" s="135"/>
      <c r="B5851" s="54"/>
      <c r="C5851" s="528"/>
      <c r="D5851" s="195"/>
      <c r="E5851" s="195"/>
      <c r="F5851" s="195"/>
      <c r="G5851" s="323"/>
      <c r="H5851" s="195"/>
      <c r="I5851" s="225"/>
      <c r="J5851" s="80"/>
      <c r="K5851" s="84" t="s">
        <v>1502</v>
      </c>
      <c r="L5851" s="76">
        <f t="shared" si="325"/>
        <v>2</v>
      </c>
      <c r="M5851" s="76"/>
      <c r="N5851" s="76"/>
      <c r="O5851" s="76">
        <v>1</v>
      </c>
      <c r="P5851" s="76"/>
      <c r="Q5851" s="76"/>
      <c r="R5851" s="76"/>
      <c r="S5851" s="76"/>
      <c r="T5851" s="76">
        <v>1</v>
      </c>
      <c r="U5851" s="76"/>
      <c r="V5851" s="76"/>
      <c r="W5851" s="76"/>
      <c r="X5851" s="76"/>
    </row>
    <row r="5852" spans="1:24">
      <c r="A5852" s="135"/>
      <c r="B5852" s="54"/>
      <c r="C5852" s="528" t="s">
        <v>35</v>
      </c>
      <c r="D5852" s="195" t="s">
        <v>8938</v>
      </c>
      <c r="E5852" s="195" t="s">
        <v>8939</v>
      </c>
      <c r="F5852" s="195" t="s">
        <v>8940</v>
      </c>
      <c r="G5852" s="195" t="s">
        <v>8941</v>
      </c>
      <c r="H5852" s="195" t="s">
        <v>8942</v>
      </c>
      <c r="I5852" s="225">
        <v>921</v>
      </c>
      <c r="J5852" s="46" t="s">
        <v>1508</v>
      </c>
      <c r="K5852" s="75" t="s">
        <v>1509</v>
      </c>
      <c r="L5852" s="76">
        <f t="shared" si="325"/>
        <v>2</v>
      </c>
      <c r="M5852" s="76"/>
      <c r="N5852" s="76">
        <v>1</v>
      </c>
      <c r="O5852" s="76"/>
      <c r="P5852" s="76"/>
      <c r="Q5852" s="76"/>
      <c r="R5852" s="76"/>
      <c r="S5852" s="76">
        <v>1</v>
      </c>
      <c r="T5852" s="76"/>
      <c r="U5852" s="76"/>
      <c r="V5852" s="76"/>
      <c r="W5852" s="76"/>
      <c r="X5852" s="76"/>
    </row>
    <row r="5853" spans="1:24">
      <c r="A5853" s="135"/>
      <c r="B5853" s="54"/>
      <c r="C5853" s="528"/>
      <c r="D5853" s="195"/>
      <c r="E5853" s="195"/>
      <c r="F5853" s="195"/>
      <c r="G5853" s="323"/>
      <c r="H5853" s="195"/>
      <c r="I5853" s="225"/>
      <c r="J5853" s="54"/>
      <c r="K5853" s="75" t="s">
        <v>1501</v>
      </c>
      <c r="L5853" s="76">
        <f t="shared" si="325"/>
        <v>0</v>
      </c>
      <c r="M5853" s="76"/>
      <c r="N5853" s="76"/>
      <c r="O5853" s="76"/>
      <c r="P5853" s="76"/>
      <c r="Q5853" s="76"/>
      <c r="R5853" s="76"/>
      <c r="S5853" s="76"/>
      <c r="T5853" s="76"/>
      <c r="U5853" s="76"/>
      <c r="V5853" s="76"/>
      <c r="W5853" s="76"/>
      <c r="X5853" s="76"/>
    </row>
    <row r="5854" spans="1:24">
      <c r="A5854" s="135"/>
      <c r="B5854" s="54"/>
      <c r="C5854" s="528"/>
      <c r="D5854" s="195"/>
      <c r="E5854" s="195"/>
      <c r="F5854" s="195"/>
      <c r="G5854" s="323"/>
      <c r="H5854" s="195"/>
      <c r="I5854" s="225"/>
      <c r="J5854" s="80"/>
      <c r="K5854" s="84" t="s">
        <v>1502</v>
      </c>
      <c r="L5854" s="76">
        <f t="shared" si="325"/>
        <v>0</v>
      </c>
      <c r="M5854" s="76"/>
      <c r="N5854" s="76"/>
      <c r="O5854" s="76"/>
      <c r="P5854" s="76"/>
      <c r="Q5854" s="76"/>
      <c r="R5854" s="76"/>
      <c r="S5854" s="76"/>
      <c r="T5854" s="76"/>
      <c r="U5854" s="76"/>
      <c r="V5854" s="76"/>
      <c r="W5854" s="76"/>
      <c r="X5854" s="76"/>
    </row>
    <row r="5855" spans="1:24">
      <c r="A5855" s="135"/>
      <c r="B5855" s="54"/>
      <c r="C5855" s="528" t="s">
        <v>33</v>
      </c>
      <c r="D5855" s="195" t="s">
        <v>8943</v>
      </c>
      <c r="E5855" s="195" t="s">
        <v>8944</v>
      </c>
      <c r="F5855" s="195" t="s">
        <v>637</v>
      </c>
      <c r="G5855" s="195" t="s">
        <v>8945</v>
      </c>
      <c r="H5855" s="195" t="s">
        <v>8946</v>
      </c>
      <c r="I5855" s="225">
        <v>69</v>
      </c>
      <c r="J5855" s="46" t="s">
        <v>1508</v>
      </c>
      <c r="K5855" s="75" t="s">
        <v>1509</v>
      </c>
      <c r="L5855" s="76">
        <f t="shared" si="325"/>
        <v>3</v>
      </c>
      <c r="M5855" s="76"/>
      <c r="N5855" s="76">
        <v>1</v>
      </c>
      <c r="O5855" s="76">
        <v>2</v>
      </c>
      <c r="P5855" s="76">
        <v>0</v>
      </c>
      <c r="Q5855" s="76"/>
      <c r="R5855" s="76"/>
      <c r="S5855" s="76"/>
      <c r="T5855" s="76"/>
      <c r="U5855" s="76"/>
      <c r="V5855" s="76"/>
      <c r="W5855" s="76"/>
      <c r="X5855" s="76"/>
    </row>
    <row r="5856" spans="1:24">
      <c r="A5856" s="135"/>
      <c r="B5856" s="54"/>
      <c r="C5856" s="528"/>
      <c r="D5856" s="195"/>
      <c r="E5856" s="195"/>
      <c r="F5856" s="195"/>
      <c r="G5856" s="323"/>
      <c r="H5856" s="195"/>
      <c r="I5856" s="225"/>
      <c r="J5856" s="54"/>
      <c r="K5856" s="75" t="s">
        <v>1501</v>
      </c>
      <c r="L5856" s="76">
        <f t="shared" si="325"/>
        <v>0</v>
      </c>
      <c r="M5856" s="76"/>
      <c r="N5856" s="76"/>
      <c r="O5856" s="76"/>
      <c r="P5856" s="76"/>
      <c r="Q5856" s="76"/>
      <c r="R5856" s="76"/>
      <c r="S5856" s="76"/>
      <c r="T5856" s="76"/>
      <c r="U5856" s="76"/>
      <c r="V5856" s="76"/>
      <c r="W5856" s="76"/>
      <c r="X5856" s="76"/>
    </row>
    <row r="5857" spans="1:24">
      <c r="A5857" s="135"/>
      <c r="B5857" s="54"/>
      <c r="C5857" s="528"/>
      <c r="D5857" s="195"/>
      <c r="E5857" s="195"/>
      <c r="F5857" s="195"/>
      <c r="G5857" s="323"/>
      <c r="H5857" s="195"/>
      <c r="I5857" s="225"/>
      <c r="J5857" s="80"/>
      <c r="K5857" s="84" t="s">
        <v>1502</v>
      </c>
      <c r="L5857" s="76">
        <f t="shared" si="325"/>
        <v>0</v>
      </c>
      <c r="M5857" s="76"/>
      <c r="N5857" s="76"/>
      <c r="O5857" s="76"/>
      <c r="P5857" s="76"/>
      <c r="Q5857" s="76"/>
      <c r="R5857" s="76"/>
      <c r="S5857" s="76"/>
      <c r="T5857" s="76"/>
      <c r="U5857" s="76"/>
      <c r="V5857" s="76"/>
      <c r="W5857" s="76"/>
      <c r="X5857" s="76"/>
    </row>
    <row r="5858" spans="1:24">
      <c r="A5858" s="135"/>
      <c r="B5858" s="54"/>
      <c r="C5858" s="528" t="s">
        <v>35</v>
      </c>
      <c r="D5858" s="195" t="s">
        <v>8947</v>
      </c>
      <c r="E5858" s="195" t="s">
        <v>8948</v>
      </c>
      <c r="F5858" s="195" t="s">
        <v>8949</v>
      </c>
      <c r="G5858" s="195" t="s">
        <v>8950</v>
      </c>
      <c r="H5858" s="195" t="s">
        <v>8951</v>
      </c>
      <c r="I5858" s="225">
        <v>3674</v>
      </c>
      <c r="J5858" s="46" t="s">
        <v>1508</v>
      </c>
      <c r="K5858" s="75" t="s">
        <v>1509</v>
      </c>
      <c r="L5858" s="76">
        <f t="shared" si="325"/>
        <v>4</v>
      </c>
      <c r="M5858" s="76">
        <v>2</v>
      </c>
      <c r="N5858" s="76"/>
      <c r="O5858" s="76">
        <v>1</v>
      </c>
      <c r="P5858" s="76"/>
      <c r="Q5858" s="76"/>
      <c r="R5858" s="76"/>
      <c r="S5858" s="76">
        <v>1</v>
      </c>
      <c r="T5858" s="76"/>
      <c r="U5858" s="76"/>
      <c r="V5858" s="76"/>
      <c r="W5858" s="76"/>
      <c r="X5858" s="76"/>
    </row>
    <row r="5859" spans="1:24">
      <c r="A5859" s="135"/>
      <c r="B5859" s="54"/>
      <c r="C5859" s="528"/>
      <c r="D5859" s="195"/>
      <c r="E5859" s="195"/>
      <c r="F5859" s="195"/>
      <c r="G5859" s="323"/>
      <c r="H5859" s="195"/>
      <c r="I5859" s="225"/>
      <c r="J5859" s="54"/>
      <c r="K5859" s="75" t="s">
        <v>1501</v>
      </c>
      <c r="L5859" s="76">
        <f t="shared" si="325"/>
        <v>0</v>
      </c>
      <c r="M5859" s="76"/>
      <c r="N5859" s="76"/>
      <c r="O5859" s="76"/>
      <c r="P5859" s="76"/>
      <c r="Q5859" s="76"/>
      <c r="R5859" s="76"/>
      <c r="S5859" s="76"/>
      <c r="T5859" s="76"/>
      <c r="U5859" s="76"/>
      <c r="V5859" s="76"/>
      <c r="W5859" s="76"/>
      <c r="X5859" s="76"/>
    </row>
    <row r="5860" spans="1:24">
      <c r="A5860" s="135"/>
      <c r="B5860" s="54"/>
      <c r="C5860" s="528"/>
      <c r="D5860" s="195"/>
      <c r="E5860" s="195"/>
      <c r="F5860" s="195"/>
      <c r="G5860" s="323"/>
      <c r="H5860" s="195"/>
      <c r="I5860" s="225"/>
      <c r="J5860" s="80"/>
      <c r="K5860" s="84" t="s">
        <v>1502</v>
      </c>
      <c r="L5860" s="76">
        <f t="shared" si="325"/>
        <v>0</v>
      </c>
      <c r="M5860" s="76"/>
      <c r="N5860" s="76"/>
      <c r="O5860" s="76"/>
      <c r="P5860" s="76"/>
      <c r="Q5860" s="76"/>
      <c r="R5860" s="76"/>
      <c r="S5860" s="76"/>
      <c r="T5860" s="76"/>
      <c r="U5860" s="76"/>
      <c r="V5860" s="76"/>
      <c r="W5860" s="76"/>
      <c r="X5860" s="76"/>
    </row>
    <row r="5861" spans="1:24">
      <c r="A5861" s="135"/>
      <c r="B5861" s="54"/>
      <c r="C5861" s="528" t="s">
        <v>33</v>
      </c>
      <c r="D5861" s="195" t="s">
        <v>8952</v>
      </c>
      <c r="E5861" s="195" t="s">
        <v>8953</v>
      </c>
      <c r="F5861" s="195" t="s">
        <v>8954</v>
      </c>
      <c r="G5861" s="195" t="s">
        <v>8955</v>
      </c>
      <c r="H5861" s="195" t="s">
        <v>8956</v>
      </c>
      <c r="I5861" s="225">
        <v>396</v>
      </c>
      <c r="J5861" s="46" t="s">
        <v>1508</v>
      </c>
      <c r="K5861" s="75" t="s">
        <v>1509</v>
      </c>
      <c r="L5861" s="76">
        <f t="shared" si="325"/>
        <v>0</v>
      </c>
      <c r="M5861" s="76"/>
      <c r="N5861" s="76"/>
      <c r="O5861" s="76"/>
      <c r="P5861" s="76"/>
      <c r="Q5861" s="76"/>
      <c r="R5861" s="76"/>
      <c r="S5861" s="76"/>
      <c r="T5861" s="76"/>
      <c r="U5861" s="76"/>
      <c r="V5861" s="76"/>
      <c r="W5861" s="76"/>
      <c r="X5861" s="76"/>
    </row>
    <row r="5862" spans="1:24">
      <c r="A5862" s="135"/>
      <c r="B5862" s="54"/>
      <c r="C5862" s="528"/>
      <c r="D5862" s="195"/>
      <c r="E5862" s="195"/>
      <c r="F5862" s="195"/>
      <c r="G5862" s="323"/>
      <c r="H5862" s="195"/>
      <c r="I5862" s="225"/>
      <c r="J5862" s="54"/>
      <c r="K5862" s="75" t="s">
        <v>1501</v>
      </c>
      <c r="L5862" s="76">
        <f t="shared" si="325"/>
        <v>0</v>
      </c>
      <c r="M5862" s="76"/>
      <c r="N5862" s="76"/>
      <c r="O5862" s="76"/>
      <c r="P5862" s="76"/>
      <c r="Q5862" s="76"/>
      <c r="R5862" s="76"/>
      <c r="S5862" s="76"/>
      <c r="T5862" s="76"/>
      <c r="U5862" s="76"/>
      <c r="V5862" s="76"/>
      <c r="W5862" s="76"/>
      <c r="X5862" s="76"/>
    </row>
    <row r="5863" spans="1:24">
      <c r="A5863" s="135"/>
      <c r="B5863" s="54"/>
      <c r="C5863" s="528"/>
      <c r="D5863" s="195"/>
      <c r="E5863" s="195"/>
      <c r="F5863" s="195"/>
      <c r="G5863" s="323"/>
      <c r="H5863" s="195"/>
      <c r="I5863" s="225"/>
      <c r="J5863" s="80"/>
      <c r="K5863" s="84" t="s">
        <v>1502</v>
      </c>
      <c r="L5863" s="76">
        <f t="shared" si="325"/>
        <v>2</v>
      </c>
      <c r="M5863" s="76"/>
      <c r="N5863" s="76"/>
      <c r="O5863" s="76">
        <v>1</v>
      </c>
      <c r="P5863" s="76"/>
      <c r="Q5863" s="76"/>
      <c r="R5863" s="76"/>
      <c r="S5863" s="76"/>
      <c r="T5863" s="76">
        <v>1</v>
      </c>
      <c r="U5863" s="76"/>
      <c r="V5863" s="76"/>
      <c r="W5863" s="76"/>
      <c r="X5863" s="76"/>
    </row>
    <row r="5864" spans="1:24">
      <c r="A5864" s="135"/>
      <c r="B5864" s="54"/>
      <c r="C5864" s="528" t="s">
        <v>33</v>
      </c>
      <c r="D5864" s="195" t="s">
        <v>8957</v>
      </c>
      <c r="E5864" s="195" t="s">
        <v>8958</v>
      </c>
      <c r="F5864" s="195" t="s">
        <v>8959</v>
      </c>
      <c r="G5864" s="195" t="s">
        <v>8960</v>
      </c>
      <c r="H5864" s="195" t="s">
        <v>8961</v>
      </c>
      <c r="I5864" s="225">
        <v>9</v>
      </c>
      <c r="J5864" s="46" t="s">
        <v>1508</v>
      </c>
      <c r="K5864" s="75" t="s">
        <v>1509</v>
      </c>
      <c r="L5864" s="76">
        <f>SUM(M5864:X5864)</f>
        <v>0</v>
      </c>
      <c r="M5864" s="76"/>
      <c r="N5864" s="76"/>
      <c r="O5864" s="76"/>
      <c r="P5864" s="76"/>
      <c r="Q5864" s="76"/>
      <c r="R5864" s="76"/>
      <c r="S5864" s="76"/>
      <c r="T5864" s="76"/>
      <c r="U5864" s="76"/>
      <c r="V5864" s="76"/>
      <c r="W5864" s="76"/>
      <c r="X5864" s="76"/>
    </row>
    <row r="5865" spans="1:24">
      <c r="A5865" s="135"/>
      <c r="B5865" s="54"/>
      <c r="C5865" s="528"/>
      <c r="D5865" s="195"/>
      <c r="E5865" s="195"/>
      <c r="F5865" s="195"/>
      <c r="G5865" s="323"/>
      <c r="H5865" s="195"/>
      <c r="I5865" s="225"/>
      <c r="J5865" s="54"/>
      <c r="K5865" s="75" t="s">
        <v>1501</v>
      </c>
      <c r="L5865" s="76">
        <f t="shared" ref="L5865:L5881" si="326">SUM(M5865:X5865)</f>
        <v>0</v>
      </c>
      <c r="M5865" s="76"/>
      <c r="N5865" s="76"/>
      <c r="O5865" s="76"/>
      <c r="P5865" s="76"/>
      <c r="Q5865" s="76"/>
      <c r="R5865" s="76"/>
      <c r="S5865" s="76"/>
      <c r="T5865" s="76"/>
      <c r="U5865" s="76"/>
      <c r="V5865" s="76"/>
      <c r="W5865" s="76"/>
      <c r="X5865" s="76"/>
    </row>
    <row r="5866" spans="1:24">
      <c r="A5866" s="135"/>
      <c r="B5866" s="54"/>
      <c r="C5866" s="528"/>
      <c r="D5866" s="195"/>
      <c r="E5866" s="195"/>
      <c r="F5866" s="195"/>
      <c r="G5866" s="323"/>
      <c r="H5866" s="195"/>
      <c r="I5866" s="225"/>
      <c r="J5866" s="80"/>
      <c r="K5866" s="84" t="s">
        <v>1502</v>
      </c>
      <c r="L5866" s="76">
        <f t="shared" si="326"/>
        <v>2</v>
      </c>
      <c r="M5866" s="76"/>
      <c r="N5866" s="76"/>
      <c r="O5866" s="76">
        <v>2</v>
      </c>
      <c r="P5866" s="76"/>
      <c r="Q5866" s="76"/>
      <c r="R5866" s="76"/>
      <c r="S5866" s="76"/>
      <c r="T5866" s="76"/>
      <c r="U5866" s="76"/>
      <c r="V5866" s="76"/>
      <c r="W5866" s="76"/>
      <c r="X5866" s="76"/>
    </row>
    <row r="5867" spans="1:24">
      <c r="A5867" s="135"/>
      <c r="B5867" s="54"/>
      <c r="C5867" s="528" t="s">
        <v>33</v>
      </c>
      <c r="D5867" s="195" t="s">
        <v>8962</v>
      </c>
      <c r="E5867" s="195" t="s">
        <v>8963</v>
      </c>
      <c r="F5867" s="195" t="s">
        <v>8964</v>
      </c>
      <c r="G5867" s="195" t="s">
        <v>8965</v>
      </c>
      <c r="H5867" s="195" t="s">
        <v>8966</v>
      </c>
      <c r="I5867" s="225">
        <v>359</v>
      </c>
      <c r="J5867" s="46" t="s">
        <v>1508</v>
      </c>
      <c r="K5867" s="75" t="s">
        <v>1509</v>
      </c>
      <c r="L5867" s="76">
        <f t="shared" si="326"/>
        <v>0</v>
      </c>
      <c r="M5867" s="76"/>
      <c r="N5867" s="76"/>
      <c r="O5867" s="76"/>
      <c r="P5867" s="76"/>
      <c r="Q5867" s="76"/>
      <c r="R5867" s="76"/>
      <c r="S5867" s="76"/>
      <c r="T5867" s="76"/>
      <c r="U5867" s="76"/>
      <c r="V5867" s="76"/>
      <c r="W5867" s="76"/>
      <c r="X5867" s="76"/>
    </row>
    <row r="5868" spans="1:24">
      <c r="A5868" s="135"/>
      <c r="B5868" s="54"/>
      <c r="C5868" s="528"/>
      <c r="D5868" s="195"/>
      <c r="E5868" s="195"/>
      <c r="F5868" s="195"/>
      <c r="G5868" s="323"/>
      <c r="H5868" s="195"/>
      <c r="I5868" s="225"/>
      <c r="J5868" s="54"/>
      <c r="K5868" s="75" t="s">
        <v>1501</v>
      </c>
      <c r="L5868" s="76">
        <f t="shared" si="326"/>
        <v>0</v>
      </c>
      <c r="M5868" s="76"/>
      <c r="N5868" s="76"/>
      <c r="O5868" s="76"/>
      <c r="P5868" s="76"/>
      <c r="Q5868" s="76"/>
      <c r="R5868" s="76"/>
      <c r="S5868" s="76"/>
      <c r="T5868" s="76"/>
      <c r="U5868" s="76"/>
      <c r="V5868" s="76"/>
      <c r="W5868" s="76"/>
      <c r="X5868" s="76"/>
    </row>
    <row r="5869" spans="1:24">
      <c r="A5869" s="135"/>
      <c r="B5869" s="54"/>
      <c r="C5869" s="528"/>
      <c r="D5869" s="195"/>
      <c r="E5869" s="195"/>
      <c r="F5869" s="195"/>
      <c r="G5869" s="323"/>
      <c r="H5869" s="195"/>
      <c r="I5869" s="225"/>
      <c r="J5869" s="80"/>
      <c r="K5869" s="84" t="s">
        <v>1502</v>
      </c>
      <c r="L5869" s="76">
        <f t="shared" si="326"/>
        <v>2</v>
      </c>
      <c r="M5869" s="76"/>
      <c r="N5869" s="76"/>
      <c r="O5869" s="76">
        <v>2</v>
      </c>
      <c r="P5869" s="76"/>
      <c r="Q5869" s="76"/>
      <c r="R5869" s="76"/>
      <c r="S5869" s="76"/>
      <c r="T5869" s="76"/>
      <c r="U5869" s="76"/>
      <c r="V5869" s="76"/>
      <c r="W5869" s="76"/>
      <c r="X5869" s="76"/>
    </row>
    <row r="5870" spans="1:24">
      <c r="A5870" s="135"/>
      <c r="B5870" s="54"/>
      <c r="C5870" s="528" t="s">
        <v>33</v>
      </c>
      <c r="D5870" s="195" t="s">
        <v>8967</v>
      </c>
      <c r="E5870" s="195" t="s">
        <v>8968</v>
      </c>
      <c r="F5870" s="195" t="s">
        <v>8969</v>
      </c>
      <c r="G5870" s="195" t="s">
        <v>8970</v>
      </c>
      <c r="H5870" s="195" t="s">
        <v>8971</v>
      </c>
      <c r="I5870" s="225">
        <v>54</v>
      </c>
      <c r="J5870" s="46" t="s">
        <v>1508</v>
      </c>
      <c r="K5870" s="75" t="s">
        <v>1509</v>
      </c>
      <c r="L5870" s="76">
        <f t="shared" si="326"/>
        <v>0</v>
      </c>
      <c r="M5870" s="76"/>
      <c r="N5870" s="76"/>
      <c r="O5870" s="76"/>
      <c r="P5870" s="76"/>
      <c r="Q5870" s="76"/>
      <c r="R5870" s="76"/>
      <c r="S5870" s="76"/>
      <c r="T5870" s="76"/>
      <c r="U5870" s="76"/>
      <c r="V5870" s="76"/>
      <c r="W5870" s="76"/>
      <c r="X5870" s="76"/>
    </row>
    <row r="5871" spans="1:24">
      <c r="A5871" s="135"/>
      <c r="B5871" s="54"/>
      <c r="C5871" s="528"/>
      <c r="D5871" s="195"/>
      <c r="E5871" s="195"/>
      <c r="F5871" s="195"/>
      <c r="G5871" s="323"/>
      <c r="H5871" s="195"/>
      <c r="I5871" s="225"/>
      <c r="J5871" s="54"/>
      <c r="K5871" s="75" t="s">
        <v>1501</v>
      </c>
      <c r="L5871" s="76">
        <f t="shared" si="326"/>
        <v>0</v>
      </c>
      <c r="M5871" s="76"/>
      <c r="N5871" s="76"/>
      <c r="O5871" s="76"/>
      <c r="P5871" s="76"/>
      <c r="Q5871" s="76"/>
      <c r="R5871" s="76"/>
      <c r="S5871" s="76"/>
      <c r="T5871" s="76"/>
      <c r="U5871" s="76"/>
      <c r="V5871" s="76"/>
      <c r="W5871" s="76"/>
      <c r="X5871" s="76"/>
    </row>
    <row r="5872" spans="1:24">
      <c r="A5872" s="135"/>
      <c r="B5872" s="54"/>
      <c r="C5872" s="528"/>
      <c r="D5872" s="195"/>
      <c r="E5872" s="195"/>
      <c r="F5872" s="195"/>
      <c r="G5872" s="323"/>
      <c r="H5872" s="195"/>
      <c r="I5872" s="225"/>
      <c r="J5872" s="80"/>
      <c r="K5872" s="84" t="s">
        <v>1502</v>
      </c>
      <c r="L5872" s="76">
        <f t="shared" si="326"/>
        <v>2</v>
      </c>
      <c r="M5872" s="76">
        <v>1</v>
      </c>
      <c r="N5872" s="76"/>
      <c r="O5872" s="76">
        <v>1</v>
      </c>
      <c r="P5872" s="76"/>
      <c r="Q5872" s="76"/>
      <c r="R5872" s="76"/>
      <c r="S5872" s="76"/>
      <c r="T5872" s="76"/>
      <c r="U5872" s="76"/>
      <c r="V5872" s="76"/>
      <c r="W5872" s="76"/>
      <c r="X5872" s="76"/>
    </row>
    <row r="5873" spans="1:24">
      <c r="A5873" s="135"/>
      <c r="B5873" s="54"/>
      <c r="C5873" s="528" t="s">
        <v>33</v>
      </c>
      <c r="D5873" s="195" t="s">
        <v>8972</v>
      </c>
      <c r="E5873" s="195" t="s">
        <v>8973</v>
      </c>
      <c r="F5873" s="195" t="s">
        <v>8974</v>
      </c>
      <c r="G5873" s="195" t="s">
        <v>8975</v>
      </c>
      <c r="H5873" s="195" t="s">
        <v>8976</v>
      </c>
      <c r="I5873" s="225">
        <v>0</v>
      </c>
      <c r="J5873" s="46" t="s">
        <v>1508</v>
      </c>
      <c r="K5873" s="75" t="s">
        <v>1509</v>
      </c>
      <c r="L5873" s="76">
        <f t="shared" si="326"/>
        <v>0</v>
      </c>
      <c r="M5873" s="76"/>
      <c r="N5873" s="76"/>
      <c r="O5873" s="76"/>
      <c r="P5873" s="76"/>
      <c r="Q5873" s="76"/>
      <c r="R5873" s="76"/>
      <c r="S5873" s="76"/>
      <c r="T5873" s="76"/>
      <c r="U5873" s="76"/>
      <c r="V5873" s="76"/>
      <c r="W5873" s="76"/>
      <c r="X5873" s="76"/>
    </row>
    <row r="5874" spans="1:24">
      <c r="A5874" s="135"/>
      <c r="B5874" s="54"/>
      <c r="C5874" s="528"/>
      <c r="D5874" s="195"/>
      <c r="E5874" s="195"/>
      <c r="F5874" s="195"/>
      <c r="G5874" s="323"/>
      <c r="H5874" s="195"/>
      <c r="I5874" s="225"/>
      <c r="J5874" s="54"/>
      <c r="K5874" s="75" t="s">
        <v>1501</v>
      </c>
      <c r="L5874" s="76">
        <f t="shared" si="326"/>
        <v>0</v>
      </c>
      <c r="M5874" s="76"/>
      <c r="N5874" s="76"/>
      <c r="O5874" s="76"/>
      <c r="P5874" s="76"/>
      <c r="Q5874" s="76"/>
      <c r="R5874" s="76"/>
      <c r="S5874" s="76"/>
      <c r="T5874" s="76"/>
      <c r="U5874" s="76"/>
      <c r="V5874" s="76"/>
      <c r="W5874" s="76"/>
      <c r="X5874" s="76"/>
    </row>
    <row r="5875" spans="1:24">
      <c r="A5875" s="135"/>
      <c r="B5875" s="54"/>
      <c r="C5875" s="528"/>
      <c r="D5875" s="195"/>
      <c r="E5875" s="195"/>
      <c r="F5875" s="195"/>
      <c r="G5875" s="323"/>
      <c r="H5875" s="195"/>
      <c r="I5875" s="225"/>
      <c r="J5875" s="80"/>
      <c r="K5875" s="84" t="s">
        <v>1502</v>
      </c>
      <c r="L5875" s="76">
        <f t="shared" si="326"/>
        <v>2</v>
      </c>
      <c r="M5875" s="76"/>
      <c r="N5875" s="76"/>
      <c r="O5875" s="76">
        <v>2</v>
      </c>
      <c r="P5875" s="76"/>
      <c r="Q5875" s="76"/>
      <c r="R5875" s="76"/>
      <c r="S5875" s="76"/>
      <c r="T5875" s="76"/>
      <c r="U5875" s="76"/>
      <c r="V5875" s="76"/>
      <c r="W5875" s="76"/>
      <c r="X5875" s="76"/>
    </row>
    <row r="5876" spans="1:24">
      <c r="A5876" s="135"/>
      <c r="B5876" s="54"/>
      <c r="C5876" s="528" t="s">
        <v>35</v>
      </c>
      <c r="D5876" s="195" t="s">
        <v>8977</v>
      </c>
      <c r="E5876" s="195" t="s">
        <v>8978</v>
      </c>
      <c r="F5876" s="195" t="s">
        <v>8979</v>
      </c>
      <c r="G5876" s="195" t="s">
        <v>8980</v>
      </c>
      <c r="H5876" s="195" t="s">
        <v>8981</v>
      </c>
      <c r="I5876" s="225">
        <v>0</v>
      </c>
      <c r="J5876" s="46" t="s">
        <v>1508</v>
      </c>
      <c r="K5876" s="75" t="s">
        <v>1509</v>
      </c>
      <c r="L5876" s="76">
        <f t="shared" si="326"/>
        <v>2</v>
      </c>
      <c r="M5876" s="76">
        <v>1</v>
      </c>
      <c r="N5876" s="76"/>
      <c r="O5876" s="76"/>
      <c r="P5876" s="76"/>
      <c r="Q5876" s="76"/>
      <c r="R5876" s="76"/>
      <c r="S5876" s="76"/>
      <c r="T5876" s="76">
        <v>1</v>
      </c>
      <c r="U5876" s="76"/>
      <c r="V5876" s="76"/>
      <c r="W5876" s="76"/>
      <c r="X5876" s="76"/>
    </row>
    <row r="5877" spans="1:24">
      <c r="A5877" s="135"/>
      <c r="B5877" s="54"/>
      <c r="C5877" s="528"/>
      <c r="D5877" s="195"/>
      <c r="E5877" s="195"/>
      <c r="F5877" s="195"/>
      <c r="G5877" s="323"/>
      <c r="H5877" s="195"/>
      <c r="I5877" s="225"/>
      <c r="J5877" s="54"/>
      <c r="K5877" s="75" t="s">
        <v>1501</v>
      </c>
      <c r="L5877" s="76">
        <f t="shared" si="326"/>
        <v>0</v>
      </c>
      <c r="M5877" s="76"/>
      <c r="N5877" s="76"/>
      <c r="O5877" s="76"/>
      <c r="P5877" s="76"/>
      <c r="Q5877" s="76"/>
      <c r="R5877" s="76"/>
      <c r="S5877" s="76"/>
      <c r="T5877" s="76"/>
      <c r="U5877" s="76"/>
      <c r="V5877" s="76"/>
      <c r="W5877" s="76"/>
      <c r="X5877" s="76"/>
    </row>
    <row r="5878" spans="1:24">
      <c r="A5878" s="135"/>
      <c r="B5878" s="54"/>
      <c r="C5878" s="528"/>
      <c r="D5878" s="195"/>
      <c r="E5878" s="195"/>
      <c r="F5878" s="195"/>
      <c r="G5878" s="323"/>
      <c r="H5878" s="195"/>
      <c r="I5878" s="225"/>
      <c r="J5878" s="80"/>
      <c r="K5878" s="84" t="s">
        <v>1502</v>
      </c>
      <c r="L5878" s="76">
        <f t="shared" si="326"/>
        <v>0</v>
      </c>
      <c r="M5878" s="76"/>
      <c r="N5878" s="76"/>
      <c r="O5878" s="76"/>
      <c r="P5878" s="76"/>
      <c r="Q5878" s="76"/>
      <c r="R5878" s="76"/>
      <c r="S5878" s="76"/>
      <c r="T5878" s="76"/>
      <c r="U5878" s="76"/>
      <c r="V5878" s="76"/>
      <c r="W5878" s="76"/>
      <c r="X5878" s="76"/>
    </row>
    <row r="5879" spans="1:24">
      <c r="A5879" s="135"/>
      <c r="B5879" s="54"/>
      <c r="C5879" s="528" t="s">
        <v>33</v>
      </c>
      <c r="D5879" s="195" t="s">
        <v>8977</v>
      </c>
      <c r="E5879" s="195" t="s">
        <v>8982</v>
      </c>
      <c r="F5879" s="195" t="s">
        <v>8979</v>
      </c>
      <c r="G5879" s="195" t="s">
        <v>8980</v>
      </c>
      <c r="H5879" s="195" t="s">
        <v>8981</v>
      </c>
      <c r="I5879" s="225">
        <v>0</v>
      </c>
      <c r="J5879" s="46" t="s">
        <v>1508</v>
      </c>
      <c r="K5879" s="75" t="s">
        <v>1509</v>
      </c>
      <c r="L5879" s="76">
        <f t="shared" si="326"/>
        <v>0</v>
      </c>
      <c r="M5879" s="76"/>
      <c r="N5879" s="76"/>
      <c r="O5879" s="76"/>
      <c r="P5879" s="76"/>
      <c r="Q5879" s="76"/>
      <c r="R5879" s="76"/>
      <c r="S5879" s="76"/>
      <c r="T5879" s="76"/>
      <c r="U5879" s="76"/>
      <c r="V5879" s="76"/>
      <c r="W5879" s="76"/>
      <c r="X5879" s="76"/>
    </row>
    <row r="5880" spans="1:24">
      <c r="A5880" s="135"/>
      <c r="B5880" s="54"/>
      <c r="C5880" s="528"/>
      <c r="D5880" s="195"/>
      <c r="E5880" s="195"/>
      <c r="F5880" s="195"/>
      <c r="G5880" s="323"/>
      <c r="H5880" s="195"/>
      <c r="I5880" s="225"/>
      <c r="J5880" s="54"/>
      <c r="K5880" s="75" t="s">
        <v>1501</v>
      </c>
      <c r="L5880" s="76">
        <f t="shared" si="326"/>
        <v>0</v>
      </c>
      <c r="M5880" s="76"/>
      <c r="N5880" s="76"/>
      <c r="O5880" s="76"/>
      <c r="P5880" s="76"/>
      <c r="Q5880" s="76"/>
      <c r="R5880" s="76"/>
      <c r="S5880" s="76"/>
      <c r="T5880" s="76"/>
      <c r="U5880" s="76"/>
      <c r="V5880" s="76"/>
      <c r="W5880" s="76"/>
      <c r="X5880" s="76"/>
    </row>
    <row r="5881" spans="1:24">
      <c r="A5881" s="135"/>
      <c r="B5881" s="54"/>
      <c r="C5881" s="528"/>
      <c r="D5881" s="195"/>
      <c r="E5881" s="195"/>
      <c r="F5881" s="195"/>
      <c r="G5881" s="323"/>
      <c r="H5881" s="195"/>
      <c r="I5881" s="225"/>
      <c r="J5881" s="80"/>
      <c r="K5881" s="84" t="s">
        <v>1502</v>
      </c>
      <c r="L5881" s="76">
        <f t="shared" si="326"/>
        <v>2</v>
      </c>
      <c r="M5881" s="76"/>
      <c r="N5881" s="76"/>
      <c r="O5881" s="76"/>
      <c r="P5881" s="76"/>
      <c r="Q5881" s="76"/>
      <c r="R5881" s="76"/>
      <c r="S5881" s="76"/>
      <c r="T5881" s="76">
        <v>2</v>
      </c>
      <c r="U5881" s="76"/>
      <c r="V5881" s="76"/>
      <c r="W5881" s="76"/>
      <c r="X5881" s="76"/>
    </row>
    <row r="5882" spans="1:24">
      <c r="A5882" s="135"/>
      <c r="B5882" s="54"/>
      <c r="C5882" s="528" t="s">
        <v>33</v>
      </c>
      <c r="D5882" s="195" t="s">
        <v>8983</v>
      </c>
      <c r="E5882" s="195" t="s">
        <v>8984</v>
      </c>
      <c r="F5882" s="195" t="s">
        <v>8985</v>
      </c>
      <c r="G5882" s="195" t="s">
        <v>8986</v>
      </c>
      <c r="H5882" s="195" t="s">
        <v>8987</v>
      </c>
      <c r="I5882" s="225">
        <v>36</v>
      </c>
      <c r="J5882" s="46" t="s">
        <v>1508</v>
      </c>
      <c r="K5882" s="75" t="s">
        <v>1509</v>
      </c>
      <c r="L5882" s="76">
        <f>SUM(M5882:X5882)</f>
        <v>0</v>
      </c>
      <c r="M5882" s="76"/>
      <c r="N5882" s="76"/>
      <c r="O5882" s="76"/>
      <c r="P5882" s="76"/>
      <c r="Q5882" s="76"/>
      <c r="R5882" s="76"/>
      <c r="S5882" s="76"/>
      <c r="T5882" s="76"/>
      <c r="U5882" s="76"/>
      <c r="V5882" s="76"/>
      <c r="W5882" s="76"/>
      <c r="X5882" s="76"/>
    </row>
    <row r="5883" spans="1:24">
      <c r="A5883" s="135"/>
      <c r="B5883" s="54"/>
      <c r="C5883" s="528"/>
      <c r="D5883" s="195"/>
      <c r="E5883" s="195"/>
      <c r="F5883" s="195"/>
      <c r="G5883" s="323"/>
      <c r="H5883" s="195"/>
      <c r="I5883" s="225"/>
      <c r="J5883" s="54"/>
      <c r="K5883" s="75" t="s">
        <v>1501</v>
      </c>
      <c r="L5883" s="76">
        <f t="shared" ref="L5883:L5899" si="327">SUM(M5883:X5883)</f>
        <v>0</v>
      </c>
      <c r="M5883" s="76"/>
      <c r="N5883" s="76"/>
      <c r="O5883" s="76"/>
      <c r="P5883" s="76"/>
      <c r="Q5883" s="76"/>
      <c r="R5883" s="76"/>
      <c r="S5883" s="76"/>
      <c r="T5883" s="76"/>
      <c r="U5883" s="76"/>
      <c r="V5883" s="76"/>
      <c r="W5883" s="76"/>
      <c r="X5883" s="76"/>
    </row>
    <row r="5884" spans="1:24">
      <c r="A5884" s="135"/>
      <c r="B5884" s="54"/>
      <c r="C5884" s="528"/>
      <c r="D5884" s="195"/>
      <c r="E5884" s="195"/>
      <c r="F5884" s="195"/>
      <c r="G5884" s="323"/>
      <c r="H5884" s="195"/>
      <c r="I5884" s="225"/>
      <c r="J5884" s="80"/>
      <c r="K5884" s="84" t="s">
        <v>1502</v>
      </c>
      <c r="L5884" s="76">
        <f t="shared" si="327"/>
        <v>2</v>
      </c>
      <c r="M5884" s="76"/>
      <c r="N5884" s="76"/>
      <c r="O5884" s="76">
        <v>2</v>
      </c>
      <c r="P5884" s="76"/>
      <c r="Q5884" s="76"/>
      <c r="R5884" s="76"/>
      <c r="S5884" s="76"/>
      <c r="T5884" s="76"/>
      <c r="U5884" s="76"/>
      <c r="V5884" s="76"/>
      <c r="W5884" s="76"/>
      <c r="X5884" s="76"/>
    </row>
    <row r="5885" spans="1:24">
      <c r="A5885" s="135"/>
      <c r="B5885" s="54"/>
      <c r="C5885" s="528" t="s">
        <v>33</v>
      </c>
      <c r="D5885" s="195" t="s">
        <v>8988</v>
      </c>
      <c r="E5885" s="195" t="s">
        <v>8989</v>
      </c>
      <c r="F5885" s="195" t="s">
        <v>6029</v>
      </c>
      <c r="G5885" s="195" t="s">
        <v>8990</v>
      </c>
      <c r="H5885" s="195" t="s">
        <v>8991</v>
      </c>
      <c r="I5885" s="225">
        <v>1186</v>
      </c>
      <c r="J5885" s="46" t="s">
        <v>1508</v>
      </c>
      <c r="K5885" s="75" t="s">
        <v>1509</v>
      </c>
      <c r="L5885" s="76">
        <f t="shared" si="327"/>
        <v>0</v>
      </c>
      <c r="M5885" s="76"/>
      <c r="N5885" s="76"/>
      <c r="O5885" s="76"/>
      <c r="P5885" s="76"/>
      <c r="Q5885" s="76"/>
      <c r="R5885" s="76"/>
      <c r="S5885" s="76"/>
      <c r="T5885" s="76"/>
      <c r="U5885" s="76"/>
      <c r="V5885" s="76"/>
      <c r="W5885" s="76"/>
      <c r="X5885" s="76"/>
    </row>
    <row r="5886" spans="1:24">
      <c r="A5886" s="135"/>
      <c r="B5886" s="54"/>
      <c r="C5886" s="528"/>
      <c r="D5886" s="195"/>
      <c r="E5886" s="195"/>
      <c r="F5886" s="195"/>
      <c r="G5886" s="323"/>
      <c r="H5886" s="195"/>
      <c r="I5886" s="225"/>
      <c r="J5886" s="54"/>
      <c r="K5886" s="75" t="s">
        <v>1501</v>
      </c>
      <c r="L5886" s="76">
        <f t="shared" si="327"/>
        <v>0</v>
      </c>
      <c r="M5886" s="76"/>
      <c r="N5886" s="76"/>
      <c r="O5886" s="76"/>
      <c r="P5886" s="76"/>
      <c r="Q5886" s="76"/>
      <c r="R5886" s="76"/>
      <c r="S5886" s="76"/>
      <c r="T5886" s="76"/>
      <c r="U5886" s="76"/>
      <c r="V5886" s="76"/>
      <c r="W5886" s="76"/>
      <c r="X5886" s="76"/>
    </row>
    <row r="5887" spans="1:24">
      <c r="A5887" s="135"/>
      <c r="B5887" s="54"/>
      <c r="C5887" s="528"/>
      <c r="D5887" s="195"/>
      <c r="E5887" s="195"/>
      <c r="F5887" s="195"/>
      <c r="G5887" s="323"/>
      <c r="H5887" s="195"/>
      <c r="I5887" s="225"/>
      <c r="J5887" s="80"/>
      <c r="K5887" s="84" t="s">
        <v>1502</v>
      </c>
      <c r="L5887" s="76">
        <f t="shared" si="327"/>
        <v>3</v>
      </c>
      <c r="M5887" s="76"/>
      <c r="N5887" s="76"/>
      <c r="O5887" s="76">
        <v>1</v>
      </c>
      <c r="P5887" s="76"/>
      <c r="Q5887" s="76"/>
      <c r="R5887" s="76"/>
      <c r="S5887" s="76">
        <v>1</v>
      </c>
      <c r="T5887" s="76">
        <v>1</v>
      </c>
      <c r="U5887" s="76"/>
      <c r="V5887" s="76"/>
      <c r="W5887" s="76"/>
      <c r="X5887" s="76"/>
    </row>
    <row r="5888" spans="1:24">
      <c r="A5888" s="135"/>
      <c r="B5888" s="54"/>
      <c r="C5888" s="528" t="s">
        <v>35</v>
      </c>
      <c r="D5888" s="195" t="s">
        <v>8988</v>
      </c>
      <c r="E5888" s="195" t="s">
        <v>8992</v>
      </c>
      <c r="F5888" s="195" t="s">
        <v>6029</v>
      </c>
      <c r="G5888" s="195" t="s">
        <v>8990</v>
      </c>
      <c r="H5888" s="195" t="s">
        <v>8991</v>
      </c>
      <c r="I5888" s="225">
        <v>110</v>
      </c>
      <c r="J5888" s="46" t="s">
        <v>1508</v>
      </c>
      <c r="K5888" s="75" t="s">
        <v>1509</v>
      </c>
      <c r="L5888" s="76">
        <f t="shared" si="327"/>
        <v>0</v>
      </c>
      <c r="M5888" s="76"/>
      <c r="N5888" s="76"/>
      <c r="O5888" s="76"/>
      <c r="P5888" s="76"/>
      <c r="Q5888" s="76"/>
      <c r="R5888" s="76"/>
      <c r="S5888" s="76"/>
      <c r="T5888" s="76"/>
      <c r="U5888" s="76"/>
      <c r="V5888" s="76"/>
      <c r="W5888" s="76"/>
      <c r="X5888" s="76"/>
    </row>
    <row r="5889" spans="1:24">
      <c r="A5889" s="135"/>
      <c r="B5889" s="54"/>
      <c r="C5889" s="528"/>
      <c r="D5889" s="195"/>
      <c r="E5889" s="195"/>
      <c r="F5889" s="195"/>
      <c r="G5889" s="323"/>
      <c r="H5889" s="195"/>
      <c r="I5889" s="225"/>
      <c r="J5889" s="54"/>
      <c r="K5889" s="75" t="s">
        <v>1501</v>
      </c>
      <c r="L5889" s="76">
        <f t="shared" si="327"/>
        <v>0</v>
      </c>
      <c r="M5889" s="76"/>
      <c r="N5889" s="76"/>
      <c r="O5889" s="76"/>
      <c r="P5889" s="76"/>
      <c r="Q5889" s="76"/>
      <c r="R5889" s="76"/>
      <c r="S5889" s="76"/>
      <c r="T5889" s="76"/>
      <c r="U5889" s="76"/>
      <c r="V5889" s="76"/>
      <c r="W5889" s="76"/>
      <c r="X5889" s="76"/>
    </row>
    <row r="5890" spans="1:24">
      <c r="A5890" s="135"/>
      <c r="B5890" s="54"/>
      <c r="C5890" s="528"/>
      <c r="D5890" s="195"/>
      <c r="E5890" s="195"/>
      <c r="F5890" s="195"/>
      <c r="G5890" s="323"/>
      <c r="H5890" s="195"/>
      <c r="I5890" s="225"/>
      <c r="J5890" s="80"/>
      <c r="K5890" s="84" t="s">
        <v>1502</v>
      </c>
      <c r="L5890" s="76">
        <f t="shared" si="327"/>
        <v>3</v>
      </c>
      <c r="M5890" s="76">
        <v>1</v>
      </c>
      <c r="N5890" s="76"/>
      <c r="O5890" s="76">
        <v>1</v>
      </c>
      <c r="P5890" s="76"/>
      <c r="Q5890" s="76"/>
      <c r="R5890" s="76"/>
      <c r="S5890" s="76">
        <v>1</v>
      </c>
      <c r="T5890" s="76"/>
      <c r="U5890" s="76"/>
      <c r="V5890" s="76"/>
      <c r="W5890" s="76"/>
      <c r="X5890" s="76"/>
    </row>
    <row r="5891" spans="1:24">
      <c r="A5891" s="135"/>
      <c r="B5891" s="54"/>
      <c r="C5891" s="528" t="s">
        <v>35</v>
      </c>
      <c r="D5891" s="195" t="s">
        <v>8993</v>
      </c>
      <c r="E5891" s="195" t="s">
        <v>8994</v>
      </c>
      <c r="F5891" s="195" t="s">
        <v>8995</v>
      </c>
      <c r="G5891" s="195" t="s">
        <v>8996</v>
      </c>
      <c r="H5891" s="195" t="s">
        <v>8997</v>
      </c>
      <c r="I5891" s="225">
        <v>0</v>
      </c>
      <c r="J5891" s="46" t="s">
        <v>1508</v>
      </c>
      <c r="K5891" s="75" t="s">
        <v>1509</v>
      </c>
      <c r="L5891" s="76">
        <f t="shared" si="327"/>
        <v>2</v>
      </c>
      <c r="M5891" s="76">
        <v>1</v>
      </c>
      <c r="N5891" s="76"/>
      <c r="O5891" s="76"/>
      <c r="P5891" s="76"/>
      <c r="Q5891" s="76"/>
      <c r="R5891" s="76"/>
      <c r="S5891" s="76"/>
      <c r="T5891" s="76"/>
      <c r="U5891" s="76"/>
      <c r="V5891" s="76"/>
      <c r="W5891" s="76"/>
      <c r="X5891" s="76">
        <v>1</v>
      </c>
    </row>
    <row r="5892" spans="1:24">
      <c r="A5892" s="135"/>
      <c r="B5892" s="54"/>
      <c r="C5892" s="528"/>
      <c r="D5892" s="195"/>
      <c r="E5892" s="195"/>
      <c r="F5892" s="195"/>
      <c r="G5892" s="323"/>
      <c r="H5892" s="195"/>
      <c r="I5892" s="225"/>
      <c r="J5892" s="54"/>
      <c r="K5892" s="75" t="s">
        <v>1501</v>
      </c>
      <c r="L5892" s="76">
        <f t="shared" si="327"/>
        <v>0</v>
      </c>
      <c r="M5892" s="76"/>
      <c r="N5892" s="76"/>
      <c r="O5892" s="76"/>
      <c r="P5892" s="76"/>
      <c r="Q5892" s="76"/>
      <c r="R5892" s="76"/>
      <c r="S5892" s="76"/>
      <c r="T5892" s="76"/>
      <c r="U5892" s="76"/>
      <c r="V5892" s="76"/>
      <c r="W5892" s="76"/>
      <c r="X5892" s="76"/>
    </row>
    <row r="5893" spans="1:24">
      <c r="A5893" s="135"/>
      <c r="B5893" s="54"/>
      <c r="C5893" s="528"/>
      <c r="D5893" s="195"/>
      <c r="E5893" s="195"/>
      <c r="F5893" s="195"/>
      <c r="G5893" s="323"/>
      <c r="H5893" s="195"/>
      <c r="I5893" s="225"/>
      <c r="J5893" s="80"/>
      <c r="K5893" s="84" t="s">
        <v>1502</v>
      </c>
      <c r="L5893" s="76">
        <f t="shared" si="327"/>
        <v>0</v>
      </c>
      <c r="M5893" s="76"/>
      <c r="N5893" s="76"/>
      <c r="O5893" s="76"/>
      <c r="P5893" s="76"/>
      <c r="Q5893" s="76"/>
      <c r="R5893" s="76"/>
      <c r="S5893" s="76"/>
      <c r="T5893" s="76"/>
      <c r="U5893" s="76"/>
      <c r="V5893" s="76"/>
      <c r="W5893" s="76"/>
      <c r="X5893" s="76"/>
    </row>
    <row r="5894" spans="1:24">
      <c r="A5894" s="135"/>
      <c r="B5894" s="54"/>
      <c r="C5894" s="528" t="s">
        <v>33</v>
      </c>
      <c r="D5894" s="195" t="s">
        <v>7193</v>
      </c>
      <c r="E5894" s="195" t="s">
        <v>8998</v>
      </c>
      <c r="F5894" s="195" t="s">
        <v>8999</v>
      </c>
      <c r="G5894" s="195" t="s">
        <v>9000</v>
      </c>
      <c r="H5894" s="195" t="s">
        <v>9001</v>
      </c>
      <c r="I5894" s="225">
        <v>7445</v>
      </c>
      <c r="J5894" s="46" t="s">
        <v>1508</v>
      </c>
      <c r="K5894" s="75" t="s">
        <v>1509</v>
      </c>
      <c r="L5894" s="76">
        <f t="shared" si="327"/>
        <v>0</v>
      </c>
      <c r="M5894" s="76"/>
      <c r="N5894" s="76"/>
      <c r="O5894" s="76"/>
      <c r="P5894" s="76"/>
      <c r="Q5894" s="76"/>
      <c r="R5894" s="76"/>
      <c r="S5894" s="76"/>
      <c r="T5894" s="76"/>
      <c r="U5894" s="76"/>
      <c r="V5894" s="76"/>
      <c r="W5894" s="76"/>
      <c r="X5894" s="76"/>
    </row>
    <row r="5895" spans="1:24">
      <c r="A5895" s="135"/>
      <c r="B5895" s="54"/>
      <c r="C5895" s="528"/>
      <c r="D5895" s="195"/>
      <c r="E5895" s="195"/>
      <c r="F5895" s="195"/>
      <c r="G5895" s="323"/>
      <c r="H5895" s="195"/>
      <c r="I5895" s="225"/>
      <c r="J5895" s="54"/>
      <c r="K5895" s="75" t="s">
        <v>1501</v>
      </c>
      <c r="L5895" s="76">
        <f t="shared" si="327"/>
        <v>0</v>
      </c>
      <c r="M5895" s="76"/>
      <c r="N5895" s="76"/>
      <c r="O5895" s="76"/>
      <c r="P5895" s="76"/>
      <c r="Q5895" s="76"/>
      <c r="R5895" s="76"/>
      <c r="S5895" s="76"/>
      <c r="T5895" s="76"/>
      <c r="U5895" s="76"/>
      <c r="V5895" s="76"/>
      <c r="W5895" s="76"/>
      <c r="X5895" s="76"/>
    </row>
    <row r="5896" spans="1:24">
      <c r="A5896" s="135"/>
      <c r="B5896" s="54"/>
      <c r="C5896" s="528"/>
      <c r="D5896" s="195"/>
      <c r="E5896" s="195"/>
      <c r="F5896" s="195"/>
      <c r="G5896" s="323"/>
      <c r="H5896" s="195"/>
      <c r="I5896" s="225"/>
      <c r="J5896" s="80"/>
      <c r="K5896" s="84" t="s">
        <v>1502</v>
      </c>
      <c r="L5896" s="76">
        <f t="shared" si="327"/>
        <v>2</v>
      </c>
      <c r="M5896" s="76"/>
      <c r="N5896" s="76"/>
      <c r="O5896" s="76"/>
      <c r="P5896" s="76"/>
      <c r="Q5896" s="76"/>
      <c r="R5896" s="76"/>
      <c r="S5896" s="76"/>
      <c r="T5896" s="76">
        <v>2</v>
      </c>
      <c r="U5896" s="76"/>
      <c r="V5896" s="76"/>
      <c r="W5896" s="76"/>
      <c r="X5896" s="76"/>
    </row>
    <row r="5897" spans="1:24">
      <c r="A5897" s="135"/>
      <c r="B5897" s="54"/>
      <c r="C5897" s="528" t="s">
        <v>33</v>
      </c>
      <c r="D5897" s="195" t="s">
        <v>9002</v>
      </c>
      <c r="E5897" s="195" t="s">
        <v>9003</v>
      </c>
      <c r="F5897" s="195" t="s">
        <v>9004</v>
      </c>
      <c r="G5897" s="195" t="s">
        <v>9005</v>
      </c>
      <c r="H5897" s="195" t="s">
        <v>9006</v>
      </c>
      <c r="I5897" s="225">
        <v>7583</v>
      </c>
      <c r="J5897" s="46" t="s">
        <v>1508</v>
      </c>
      <c r="K5897" s="75" t="s">
        <v>1509</v>
      </c>
      <c r="L5897" s="76">
        <f t="shared" si="327"/>
        <v>0</v>
      </c>
      <c r="M5897" s="76"/>
      <c r="N5897" s="76"/>
      <c r="O5897" s="76"/>
      <c r="P5897" s="76"/>
      <c r="Q5897" s="76"/>
      <c r="R5897" s="76"/>
      <c r="S5897" s="76"/>
      <c r="T5897" s="76"/>
      <c r="U5897" s="76"/>
      <c r="V5897" s="76"/>
      <c r="W5897" s="76"/>
      <c r="X5897" s="76"/>
    </row>
    <row r="5898" spans="1:24">
      <c r="A5898" s="135"/>
      <c r="B5898" s="54"/>
      <c r="C5898" s="528"/>
      <c r="D5898" s="195"/>
      <c r="E5898" s="195"/>
      <c r="F5898" s="195"/>
      <c r="G5898" s="323"/>
      <c r="H5898" s="195"/>
      <c r="I5898" s="225"/>
      <c r="J5898" s="54"/>
      <c r="K5898" s="75" t="s">
        <v>1501</v>
      </c>
      <c r="L5898" s="76">
        <f t="shared" si="327"/>
        <v>0</v>
      </c>
      <c r="M5898" s="76"/>
      <c r="N5898" s="76"/>
      <c r="O5898" s="76"/>
      <c r="P5898" s="76"/>
      <c r="Q5898" s="76"/>
      <c r="R5898" s="76"/>
      <c r="S5898" s="76"/>
      <c r="T5898" s="76"/>
      <c r="U5898" s="76"/>
      <c r="V5898" s="76"/>
      <c r="W5898" s="76"/>
      <c r="X5898" s="76"/>
    </row>
    <row r="5899" spans="1:24">
      <c r="A5899" s="135"/>
      <c r="B5899" s="54"/>
      <c r="C5899" s="528"/>
      <c r="D5899" s="195"/>
      <c r="E5899" s="195"/>
      <c r="F5899" s="195"/>
      <c r="G5899" s="323"/>
      <c r="H5899" s="195"/>
      <c r="I5899" s="225"/>
      <c r="J5899" s="80"/>
      <c r="K5899" s="84" t="s">
        <v>1502</v>
      </c>
      <c r="L5899" s="76">
        <f t="shared" si="327"/>
        <v>5</v>
      </c>
      <c r="M5899" s="76"/>
      <c r="N5899" s="76"/>
      <c r="O5899" s="76">
        <v>2</v>
      </c>
      <c r="P5899" s="76"/>
      <c r="Q5899" s="76"/>
      <c r="R5899" s="76"/>
      <c r="S5899" s="76"/>
      <c r="T5899" s="76">
        <v>3</v>
      </c>
      <c r="U5899" s="76"/>
      <c r="V5899" s="76"/>
      <c r="W5899" s="76"/>
      <c r="X5899" s="76"/>
    </row>
    <row r="5900" spans="1:24">
      <c r="A5900" s="135"/>
      <c r="B5900" s="54"/>
      <c r="C5900" s="528" t="s">
        <v>35</v>
      </c>
      <c r="D5900" s="195" t="s">
        <v>9002</v>
      </c>
      <c r="E5900" s="195" t="s">
        <v>9007</v>
      </c>
      <c r="F5900" s="195" t="s">
        <v>9004</v>
      </c>
      <c r="G5900" s="195" t="s">
        <v>9008</v>
      </c>
      <c r="H5900" s="195" t="s">
        <v>9006</v>
      </c>
      <c r="I5900" s="225">
        <v>7583</v>
      </c>
      <c r="J5900" s="46" t="s">
        <v>1508</v>
      </c>
      <c r="K5900" s="75" t="s">
        <v>1509</v>
      </c>
      <c r="L5900" s="76">
        <f>SUM(M5900:X5900)</f>
        <v>3</v>
      </c>
      <c r="M5900" s="76">
        <v>1</v>
      </c>
      <c r="N5900" s="76"/>
      <c r="O5900" s="76"/>
      <c r="P5900" s="76"/>
      <c r="Q5900" s="76"/>
      <c r="R5900" s="76"/>
      <c r="S5900" s="76"/>
      <c r="T5900" s="76">
        <v>2</v>
      </c>
      <c r="U5900" s="76"/>
      <c r="V5900" s="76"/>
      <c r="W5900" s="76"/>
      <c r="X5900" s="76"/>
    </row>
    <row r="5901" spans="1:24">
      <c r="A5901" s="135"/>
      <c r="B5901" s="54"/>
      <c r="C5901" s="528"/>
      <c r="D5901" s="195"/>
      <c r="E5901" s="195"/>
      <c r="F5901" s="195"/>
      <c r="G5901" s="323"/>
      <c r="H5901" s="195"/>
      <c r="I5901" s="225"/>
      <c r="J5901" s="54"/>
      <c r="K5901" s="75" t="s">
        <v>1501</v>
      </c>
      <c r="L5901" s="76">
        <f t="shared" ref="L5901:L5917" si="328">SUM(M5901:X5901)</f>
        <v>0</v>
      </c>
      <c r="M5901" s="76"/>
      <c r="N5901" s="76"/>
      <c r="O5901" s="76"/>
      <c r="P5901" s="76"/>
      <c r="Q5901" s="76"/>
      <c r="R5901" s="76"/>
      <c r="S5901" s="76"/>
      <c r="T5901" s="76"/>
      <c r="U5901" s="76"/>
      <c r="V5901" s="76"/>
      <c r="W5901" s="76"/>
      <c r="X5901" s="76"/>
    </row>
    <row r="5902" spans="1:24">
      <c r="A5902" s="135"/>
      <c r="B5902" s="54"/>
      <c r="C5902" s="528"/>
      <c r="D5902" s="195"/>
      <c r="E5902" s="195"/>
      <c r="F5902" s="195"/>
      <c r="G5902" s="323"/>
      <c r="H5902" s="195"/>
      <c r="I5902" s="225"/>
      <c r="J5902" s="80"/>
      <c r="K5902" s="84" t="s">
        <v>1502</v>
      </c>
      <c r="L5902" s="76">
        <f t="shared" si="328"/>
        <v>0</v>
      </c>
      <c r="M5902" s="76"/>
      <c r="N5902" s="76"/>
      <c r="O5902" s="76"/>
      <c r="P5902" s="76"/>
      <c r="Q5902" s="76"/>
      <c r="R5902" s="76"/>
      <c r="S5902" s="76"/>
      <c r="T5902" s="76"/>
      <c r="U5902" s="76"/>
      <c r="V5902" s="76"/>
      <c r="W5902" s="76"/>
      <c r="X5902" s="76"/>
    </row>
    <row r="5903" spans="1:24">
      <c r="A5903" s="135"/>
      <c r="B5903" s="54"/>
      <c r="C5903" s="528" t="s">
        <v>33</v>
      </c>
      <c r="D5903" s="195" t="s">
        <v>9009</v>
      </c>
      <c r="E5903" s="195" t="s">
        <v>9010</v>
      </c>
      <c r="F5903" s="195" t="s">
        <v>9011</v>
      </c>
      <c r="G5903" s="195" t="s">
        <v>9012</v>
      </c>
      <c r="H5903" s="195" t="s">
        <v>9013</v>
      </c>
      <c r="I5903" s="225">
        <v>1609</v>
      </c>
      <c r="J5903" s="46" t="s">
        <v>1508</v>
      </c>
      <c r="K5903" s="75" t="s">
        <v>1509</v>
      </c>
      <c r="L5903" s="76">
        <f t="shared" si="328"/>
        <v>2</v>
      </c>
      <c r="M5903" s="76"/>
      <c r="N5903" s="76"/>
      <c r="O5903" s="76">
        <v>1</v>
      </c>
      <c r="P5903" s="76"/>
      <c r="Q5903" s="76"/>
      <c r="R5903" s="76"/>
      <c r="S5903" s="76"/>
      <c r="T5903" s="76">
        <v>1</v>
      </c>
      <c r="U5903" s="76"/>
      <c r="V5903" s="76"/>
      <c r="W5903" s="76"/>
      <c r="X5903" s="76"/>
    </row>
    <row r="5904" spans="1:24">
      <c r="A5904" s="135"/>
      <c r="B5904" s="54"/>
      <c r="C5904" s="528"/>
      <c r="D5904" s="195"/>
      <c r="E5904" s="195"/>
      <c r="F5904" s="195"/>
      <c r="G5904" s="323"/>
      <c r="H5904" s="195"/>
      <c r="I5904" s="225"/>
      <c r="J5904" s="54"/>
      <c r="K5904" s="75" t="s">
        <v>1501</v>
      </c>
      <c r="L5904" s="76">
        <f t="shared" si="328"/>
        <v>0</v>
      </c>
      <c r="M5904" s="76"/>
      <c r="N5904" s="76"/>
      <c r="O5904" s="76"/>
      <c r="P5904" s="76"/>
      <c r="Q5904" s="76"/>
      <c r="R5904" s="76"/>
      <c r="S5904" s="76"/>
      <c r="T5904" s="76"/>
      <c r="U5904" s="76"/>
      <c r="V5904" s="76"/>
      <c r="W5904" s="76"/>
      <c r="X5904" s="76"/>
    </row>
    <row r="5905" spans="1:24">
      <c r="A5905" s="135"/>
      <c r="B5905" s="54"/>
      <c r="C5905" s="528"/>
      <c r="D5905" s="195"/>
      <c r="E5905" s="195"/>
      <c r="F5905" s="195"/>
      <c r="G5905" s="323"/>
      <c r="H5905" s="195"/>
      <c r="I5905" s="225"/>
      <c r="J5905" s="80"/>
      <c r="K5905" s="84" t="s">
        <v>1502</v>
      </c>
      <c r="L5905" s="76">
        <f t="shared" si="328"/>
        <v>0</v>
      </c>
      <c r="M5905" s="76"/>
      <c r="N5905" s="76"/>
      <c r="O5905" s="76"/>
      <c r="P5905" s="76"/>
      <c r="Q5905" s="76"/>
      <c r="R5905" s="76"/>
      <c r="S5905" s="76"/>
      <c r="T5905" s="76"/>
      <c r="U5905" s="76"/>
      <c r="V5905" s="76"/>
      <c r="W5905" s="76"/>
      <c r="X5905" s="76"/>
    </row>
    <row r="5906" spans="1:24">
      <c r="A5906" s="135"/>
      <c r="B5906" s="54"/>
      <c r="C5906" s="528" t="s">
        <v>35</v>
      </c>
      <c r="D5906" s="195" t="s">
        <v>9014</v>
      </c>
      <c r="E5906" s="195" t="s">
        <v>9015</v>
      </c>
      <c r="F5906" s="195" t="s">
        <v>9016</v>
      </c>
      <c r="G5906" s="195" t="s">
        <v>9017</v>
      </c>
      <c r="H5906" s="195" t="s">
        <v>9018</v>
      </c>
      <c r="I5906" s="225">
        <v>5</v>
      </c>
      <c r="J5906" s="46" t="s">
        <v>1508</v>
      </c>
      <c r="K5906" s="75" t="s">
        <v>1509</v>
      </c>
      <c r="L5906" s="76">
        <f t="shared" si="328"/>
        <v>2</v>
      </c>
      <c r="M5906" s="76"/>
      <c r="N5906" s="76"/>
      <c r="O5906" s="76">
        <v>1</v>
      </c>
      <c r="P5906" s="76"/>
      <c r="Q5906" s="76"/>
      <c r="R5906" s="76"/>
      <c r="S5906" s="76">
        <v>1</v>
      </c>
      <c r="T5906" s="76"/>
      <c r="U5906" s="76"/>
      <c r="V5906" s="76"/>
      <c r="W5906" s="76"/>
      <c r="X5906" s="76"/>
    </row>
    <row r="5907" spans="1:24">
      <c r="A5907" s="135"/>
      <c r="B5907" s="54"/>
      <c r="C5907" s="528"/>
      <c r="D5907" s="195"/>
      <c r="E5907" s="195"/>
      <c r="F5907" s="195"/>
      <c r="G5907" s="323"/>
      <c r="H5907" s="195"/>
      <c r="I5907" s="225"/>
      <c r="J5907" s="54"/>
      <c r="K5907" s="75" t="s">
        <v>1501</v>
      </c>
      <c r="L5907" s="76">
        <f t="shared" si="328"/>
        <v>0</v>
      </c>
      <c r="M5907" s="76"/>
      <c r="N5907" s="76"/>
      <c r="O5907" s="76"/>
      <c r="P5907" s="76"/>
      <c r="Q5907" s="76"/>
      <c r="R5907" s="76"/>
      <c r="S5907" s="76"/>
      <c r="T5907" s="76"/>
      <c r="U5907" s="76"/>
      <c r="V5907" s="76"/>
      <c r="W5907" s="76"/>
      <c r="X5907" s="76"/>
    </row>
    <row r="5908" spans="1:24">
      <c r="A5908" s="135"/>
      <c r="B5908" s="54"/>
      <c r="C5908" s="528"/>
      <c r="D5908" s="195"/>
      <c r="E5908" s="195"/>
      <c r="F5908" s="195"/>
      <c r="G5908" s="323"/>
      <c r="H5908" s="195"/>
      <c r="I5908" s="225"/>
      <c r="J5908" s="80"/>
      <c r="K5908" s="84" t="s">
        <v>1502</v>
      </c>
      <c r="L5908" s="76">
        <f t="shared" si="328"/>
        <v>0</v>
      </c>
      <c r="M5908" s="76"/>
      <c r="N5908" s="76"/>
      <c r="O5908" s="76"/>
      <c r="P5908" s="76"/>
      <c r="Q5908" s="76"/>
      <c r="R5908" s="76"/>
      <c r="S5908" s="76"/>
      <c r="T5908" s="76"/>
      <c r="U5908" s="76"/>
      <c r="V5908" s="76"/>
      <c r="W5908" s="76"/>
      <c r="X5908" s="76"/>
    </row>
    <row r="5909" spans="1:24">
      <c r="A5909" s="135"/>
      <c r="B5909" s="54"/>
      <c r="C5909" s="528" t="s">
        <v>33</v>
      </c>
      <c r="D5909" s="195" t="s">
        <v>9019</v>
      </c>
      <c r="E5909" s="195" t="s">
        <v>9020</v>
      </c>
      <c r="F5909" s="195" t="s">
        <v>9021</v>
      </c>
      <c r="G5909" s="195" t="s">
        <v>9022</v>
      </c>
      <c r="H5909" s="195" t="s">
        <v>9023</v>
      </c>
      <c r="I5909" s="225">
        <v>0</v>
      </c>
      <c r="J5909" s="46" t="s">
        <v>1508</v>
      </c>
      <c r="K5909" s="75" t="s">
        <v>1509</v>
      </c>
      <c r="L5909" s="76">
        <f t="shared" si="328"/>
        <v>2</v>
      </c>
      <c r="M5909" s="76"/>
      <c r="N5909" s="76">
        <v>1</v>
      </c>
      <c r="O5909" s="76"/>
      <c r="P5909" s="76"/>
      <c r="Q5909" s="76"/>
      <c r="R5909" s="76"/>
      <c r="S5909" s="76">
        <v>1</v>
      </c>
      <c r="T5909" s="76"/>
      <c r="U5909" s="76"/>
      <c r="V5909" s="76"/>
      <c r="W5909" s="76"/>
      <c r="X5909" s="76"/>
    </row>
    <row r="5910" spans="1:24">
      <c r="A5910" s="135"/>
      <c r="B5910" s="54"/>
      <c r="C5910" s="528"/>
      <c r="D5910" s="195"/>
      <c r="E5910" s="195"/>
      <c r="F5910" s="195"/>
      <c r="G5910" s="323"/>
      <c r="H5910" s="195"/>
      <c r="I5910" s="225"/>
      <c r="J5910" s="54"/>
      <c r="K5910" s="75" t="s">
        <v>1501</v>
      </c>
      <c r="L5910" s="76">
        <f t="shared" si="328"/>
        <v>0</v>
      </c>
      <c r="M5910" s="76"/>
      <c r="N5910" s="76"/>
      <c r="O5910" s="76"/>
      <c r="P5910" s="76"/>
      <c r="Q5910" s="76"/>
      <c r="R5910" s="76"/>
      <c r="S5910" s="76"/>
      <c r="T5910" s="76"/>
      <c r="U5910" s="76"/>
      <c r="V5910" s="76"/>
      <c r="W5910" s="76"/>
      <c r="X5910" s="76"/>
    </row>
    <row r="5911" spans="1:24">
      <c r="A5911" s="135"/>
      <c r="B5911" s="54"/>
      <c r="C5911" s="528"/>
      <c r="D5911" s="195"/>
      <c r="E5911" s="195"/>
      <c r="F5911" s="195"/>
      <c r="G5911" s="323"/>
      <c r="H5911" s="195"/>
      <c r="I5911" s="225"/>
      <c r="J5911" s="80"/>
      <c r="K5911" s="84" t="s">
        <v>1502</v>
      </c>
      <c r="L5911" s="76">
        <f t="shared" si="328"/>
        <v>0</v>
      </c>
      <c r="M5911" s="76"/>
      <c r="N5911" s="76"/>
      <c r="O5911" s="76"/>
      <c r="P5911" s="76"/>
      <c r="Q5911" s="76"/>
      <c r="R5911" s="76"/>
      <c r="S5911" s="76"/>
      <c r="T5911" s="76"/>
      <c r="U5911" s="76"/>
      <c r="V5911" s="76"/>
      <c r="W5911" s="76"/>
      <c r="X5911" s="76"/>
    </row>
    <row r="5912" spans="1:24">
      <c r="A5912" s="135"/>
      <c r="B5912" s="54"/>
      <c r="C5912" s="528" t="s">
        <v>35</v>
      </c>
      <c r="D5912" s="195" t="s">
        <v>9024</v>
      </c>
      <c r="E5912" s="195" t="s">
        <v>9025</v>
      </c>
      <c r="F5912" s="195" t="s">
        <v>9026</v>
      </c>
      <c r="G5912" s="195" t="s">
        <v>9027</v>
      </c>
      <c r="H5912" s="195" t="s">
        <v>9028</v>
      </c>
      <c r="I5912" s="225">
        <v>834</v>
      </c>
      <c r="J5912" s="46" t="s">
        <v>1508</v>
      </c>
      <c r="K5912" s="75" t="s">
        <v>1509</v>
      </c>
      <c r="L5912" s="76">
        <f t="shared" si="328"/>
        <v>3</v>
      </c>
      <c r="M5912" s="76">
        <v>2</v>
      </c>
      <c r="N5912" s="76"/>
      <c r="O5912" s="76">
        <v>1</v>
      </c>
      <c r="P5912" s="76"/>
      <c r="Q5912" s="76"/>
      <c r="R5912" s="76"/>
      <c r="S5912" s="76"/>
      <c r="T5912" s="76"/>
      <c r="U5912" s="76"/>
      <c r="V5912" s="76"/>
      <c r="W5912" s="76"/>
      <c r="X5912" s="76"/>
    </row>
    <row r="5913" spans="1:24">
      <c r="A5913" s="135"/>
      <c r="B5913" s="54"/>
      <c r="C5913" s="528"/>
      <c r="D5913" s="195"/>
      <c r="E5913" s="195"/>
      <c r="F5913" s="195"/>
      <c r="G5913" s="323"/>
      <c r="H5913" s="195"/>
      <c r="I5913" s="225"/>
      <c r="J5913" s="54"/>
      <c r="K5913" s="75" t="s">
        <v>1501</v>
      </c>
      <c r="L5913" s="76">
        <f t="shared" si="328"/>
        <v>0</v>
      </c>
      <c r="M5913" s="76"/>
      <c r="N5913" s="76"/>
      <c r="O5913" s="76"/>
      <c r="P5913" s="76"/>
      <c r="Q5913" s="76"/>
      <c r="R5913" s="76"/>
      <c r="S5913" s="76"/>
      <c r="T5913" s="76"/>
      <c r="U5913" s="76"/>
      <c r="V5913" s="76"/>
      <c r="W5913" s="76"/>
      <c r="X5913" s="76"/>
    </row>
    <row r="5914" spans="1:24">
      <c r="A5914" s="135"/>
      <c r="B5914" s="54"/>
      <c r="C5914" s="528"/>
      <c r="D5914" s="195"/>
      <c r="E5914" s="195"/>
      <c r="F5914" s="195"/>
      <c r="G5914" s="323"/>
      <c r="H5914" s="195"/>
      <c r="I5914" s="225"/>
      <c r="J5914" s="80"/>
      <c r="K5914" s="84" t="s">
        <v>1502</v>
      </c>
      <c r="L5914" s="76">
        <f t="shared" si="328"/>
        <v>0</v>
      </c>
      <c r="M5914" s="76"/>
      <c r="N5914" s="76"/>
      <c r="O5914" s="76"/>
      <c r="P5914" s="76"/>
      <c r="Q5914" s="76"/>
      <c r="R5914" s="76"/>
      <c r="S5914" s="76"/>
      <c r="T5914" s="76"/>
      <c r="U5914" s="76"/>
      <c r="V5914" s="76"/>
      <c r="W5914" s="76"/>
      <c r="X5914" s="76"/>
    </row>
    <row r="5915" spans="1:24">
      <c r="A5915" s="135"/>
      <c r="B5915" s="54"/>
      <c r="C5915" s="528" t="s">
        <v>33</v>
      </c>
      <c r="D5915" s="195" t="s">
        <v>9024</v>
      </c>
      <c r="E5915" s="195" t="s">
        <v>9029</v>
      </c>
      <c r="F5915" s="195" t="s">
        <v>9026</v>
      </c>
      <c r="G5915" s="195" t="s">
        <v>9030</v>
      </c>
      <c r="H5915" s="195" t="s">
        <v>9028</v>
      </c>
      <c r="I5915" s="225">
        <v>834</v>
      </c>
      <c r="J5915" s="46" t="s">
        <v>1508</v>
      </c>
      <c r="K5915" s="75" t="s">
        <v>1509</v>
      </c>
      <c r="L5915" s="76">
        <f t="shared" si="328"/>
        <v>0</v>
      </c>
      <c r="M5915" s="76"/>
      <c r="N5915" s="76"/>
      <c r="O5915" s="76"/>
      <c r="P5915" s="76"/>
      <c r="Q5915" s="76"/>
      <c r="R5915" s="76"/>
      <c r="S5915" s="76"/>
      <c r="T5915" s="76"/>
      <c r="U5915" s="76"/>
      <c r="V5915" s="76"/>
      <c r="W5915" s="76"/>
      <c r="X5915" s="76"/>
    </row>
    <row r="5916" spans="1:24">
      <c r="A5916" s="135"/>
      <c r="B5916" s="54"/>
      <c r="C5916" s="528"/>
      <c r="D5916" s="195"/>
      <c r="E5916" s="195"/>
      <c r="F5916" s="195"/>
      <c r="G5916" s="323"/>
      <c r="H5916" s="195"/>
      <c r="I5916" s="225"/>
      <c r="J5916" s="54"/>
      <c r="K5916" s="75" t="s">
        <v>1501</v>
      </c>
      <c r="L5916" s="76">
        <f t="shared" si="328"/>
        <v>0</v>
      </c>
      <c r="M5916" s="76"/>
      <c r="N5916" s="76"/>
      <c r="O5916" s="76"/>
      <c r="P5916" s="76"/>
      <c r="Q5916" s="76"/>
      <c r="R5916" s="76"/>
      <c r="S5916" s="76"/>
      <c r="T5916" s="76"/>
      <c r="U5916" s="76"/>
      <c r="V5916" s="76"/>
      <c r="W5916" s="76"/>
      <c r="X5916" s="76"/>
    </row>
    <row r="5917" spans="1:24">
      <c r="A5917" s="135"/>
      <c r="B5917" s="54"/>
      <c r="C5917" s="528"/>
      <c r="D5917" s="195"/>
      <c r="E5917" s="195"/>
      <c r="F5917" s="195"/>
      <c r="G5917" s="323"/>
      <c r="H5917" s="195"/>
      <c r="I5917" s="225"/>
      <c r="J5917" s="80"/>
      <c r="K5917" s="84" t="s">
        <v>1502</v>
      </c>
      <c r="L5917" s="76">
        <f t="shared" si="328"/>
        <v>4</v>
      </c>
      <c r="M5917" s="76"/>
      <c r="N5917" s="76">
        <v>2</v>
      </c>
      <c r="O5917" s="76"/>
      <c r="P5917" s="76"/>
      <c r="Q5917" s="76"/>
      <c r="R5917" s="76"/>
      <c r="S5917" s="76">
        <v>1</v>
      </c>
      <c r="T5917" s="76">
        <v>1</v>
      </c>
      <c r="U5917" s="76"/>
      <c r="V5917" s="76"/>
      <c r="W5917" s="76"/>
      <c r="X5917" s="76"/>
    </row>
    <row r="5918" spans="1:24">
      <c r="A5918" s="135"/>
      <c r="B5918" s="54"/>
      <c r="C5918" s="528" t="s">
        <v>33</v>
      </c>
      <c r="D5918" s="195" t="s">
        <v>522</v>
      </c>
      <c r="E5918" s="195" t="s">
        <v>9031</v>
      </c>
      <c r="F5918" s="195" t="s">
        <v>9032</v>
      </c>
      <c r="G5918" s="195" t="s">
        <v>9033</v>
      </c>
      <c r="H5918" s="195" t="s">
        <v>9034</v>
      </c>
      <c r="I5918" s="225">
        <v>12446</v>
      </c>
      <c r="J5918" s="46" t="s">
        <v>1508</v>
      </c>
      <c r="K5918" s="75" t="s">
        <v>1509</v>
      </c>
      <c r="L5918" s="76">
        <f>SUM(M5918:X5918)</f>
        <v>0</v>
      </c>
      <c r="M5918" s="76"/>
      <c r="N5918" s="76"/>
      <c r="O5918" s="76"/>
      <c r="P5918" s="76"/>
      <c r="Q5918" s="76"/>
      <c r="R5918" s="76"/>
      <c r="S5918" s="76"/>
      <c r="T5918" s="76"/>
      <c r="U5918" s="76"/>
      <c r="V5918" s="76"/>
      <c r="W5918" s="76"/>
      <c r="X5918" s="76"/>
    </row>
    <row r="5919" spans="1:24">
      <c r="A5919" s="135"/>
      <c r="B5919" s="54"/>
      <c r="C5919" s="528"/>
      <c r="D5919" s="195"/>
      <c r="E5919" s="195"/>
      <c r="F5919" s="195"/>
      <c r="G5919" s="323"/>
      <c r="H5919" s="195"/>
      <c r="I5919" s="225"/>
      <c r="J5919" s="54"/>
      <c r="K5919" s="75" t="s">
        <v>1501</v>
      </c>
      <c r="L5919" s="76">
        <f t="shared" ref="L5919:L5935" si="329">SUM(M5919:X5919)</f>
        <v>0</v>
      </c>
      <c r="M5919" s="76"/>
      <c r="N5919" s="76"/>
      <c r="O5919" s="76"/>
      <c r="P5919" s="76"/>
      <c r="Q5919" s="76"/>
      <c r="R5919" s="76"/>
      <c r="S5919" s="76"/>
      <c r="T5919" s="76"/>
      <c r="U5919" s="76"/>
      <c r="V5919" s="76"/>
      <c r="W5919" s="76"/>
      <c r="X5919" s="76"/>
    </row>
    <row r="5920" spans="1:24">
      <c r="A5920" s="135"/>
      <c r="B5920" s="54"/>
      <c r="C5920" s="528"/>
      <c r="D5920" s="195"/>
      <c r="E5920" s="195"/>
      <c r="F5920" s="195"/>
      <c r="G5920" s="323"/>
      <c r="H5920" s="195"/>
      <c r="I5920" s="225"/>
      <c r="J5920" s="80"/>
      <c r="K5920" s="84" t="s">
        <v>1502</v>
      </c>
      <c r="L5920" s="76">
        <f t="shared" si="329"/>
        <v>2</v>
      </c>
      <c r="M5920" s="76"/>
      <c r="N5920" s="76"/>
      <c r="O5920" s="76">
        <v>1</v>
      </c>
      <c r="P5920" s="76"/>
      <c r="Q5920" s="76"/>
      <c r="R5920" s="76"/>
      <c r="S5920" s="76">
        <v>1</v>
      </c>
      <c r="T5920" s="76"/>
      <c r="U5920" s="76"/>
      <c r="V5920" s="76"/>
      <c r="W5920" s="76"/>
      <c r="X5920" s="76"/>
    </row>
    <row r="5921" spans="1:24">
      <c r="A5921" s="135"/>
      <c r="B5921" s="54"/>
      <c r="C5921" s="528" t="s">
        <v>33</v>
      </c>
      <c r="D5921" s="195" t="s">
        <v>9035</v>
      </c>
      <c r="E5921" s="195" t="s">
        <v>9036</v>
      </c>
      <c r="F5921" s="195" t="s">
        <v>9037</v>
      </c>
      <c r="G5921" s="195" t="s">
        <v>9038</v>
      </c>
      <c r="H5921" s="195" t="s">
        <v>9039</v>
      </c>
      <c r="I5921" s="225">
        <v>5029</v>
      </c>
      <c r="J5921" s="46" t="s">
        <v>1508</v>
      </c>
      <c r="K5921" s="75" t="s">
        <v>1509</v>
      </c>
      <c r="L5921" s="76">
        <f t="shared" si="329"/>
        <v>0</v>
      </c>
      <c r="M5921" s="76"/>
      <c r="N5921" s="76"/>
      <c r="O5921" s="76"/>
      <c r="P5921" s="76"/>
      <c r="Q5921" s="76"/>
      <c r="R5921" s="76"/>
      <c r="S5921" s="76"/>
      <c r="T5921" s="76"/>
      <c r="U5921" s="76"/>
      <c r="V5921" s="76"/>
      <c r="W5921" s="76"/>
      <c r="X5921" s="76"/>
    </row>
    <row r="5922" spans="1:24">
      <c r="A5922" s="135"/>
      <c r="B5922" s="54"/>
      <c r="C5922" s="528"/>
      <c r="D5922" s="195"/>
      <c r="E5922" s="195"/>
      <c r="F5922" s="195"/>
      <c r="G5922" s="323"/>
      <c r="H5922" s="195"/>
      <c r="I5922" s="225"/>
      <c r="J5922" s="54"/>
      <c r="K5922" s="75" t="s">
        <v>1501</v>
      </c>
      <c r="L5922" s="76">
        <f t="shared" si="329"/>
        <v>0</v>
      </c>
      <c r="M5922" s="76"/>
      <c r="N5922" s="76"/>
      <c r="O5922" s="76"/>
      <c r="P5922" s="76"/>
      <c r="Q5922" s="76"/>
      <c r="R5922" s="76"/>
      <c r="S5922" s="76"/>
      <c r="T5922" s="76"/>
      <c r="U5922" s="76"/>
      <c r="V5922" s="76"/>
      <c r="W5922" s="76"/>
      <c r="X5922" s="76"/>
    </row>
    <row r="5923" spans="1:24">
      <c r="A5923" s="135"/>
      <c r="B5923" s="54"/>
      <c r="C5923" s="528"/>
      <c r="D5923" s="195"/>
      <c r="E5923" s="195"/>
      <c r="F5923" s="195"/>
      <c r="G5923" s="323"/>
      <c r="H5923" s="195"/>
      <c r="I5923" s="225"/>
      <c r="J5923" s="80"/>
      <c r="K5923" s="84" t="s">
        <v>1502</v>
      </c>
      <c r="L5923" s="76">
        <f t="shared" si="329"/>
        <v>2</v>
      </c>
      <c r="M5923" s="76"/>
      <c r="N5923" s="76"/>
      <c r="O5923" s="76">
        <v>1</v>
      </c>
      <c r="P5923" s="76"/>
      <c r="Q5923" s="76"/>
      <c r="R5923" s="76"/>
      <c r="S5923" s="76"/>
      <c r="T5923" s="76">
        <v>1</v>
      </c>
      <c r="U5923" s="76"/>
      <c r="V5923" s="76"/>
      <c r="W5923" s="76"/>
      <c r="X5923" s="76"/>
    </row>
    <row r="5924" spans="1:24">
      <c r="A5924" s="135"/>
      <c r="B5924" s="54"/>
      <c r="C5924" s="528" t="s">
        <v>33</v>
      </c>
      <c r="D5924" s="195" t="s">
        <v>9040</v>
      </c>
      <c r="E5924" s="195" t="s">
        <v>9041</v>
      </c>
      <c r="F5924" s="195" t="s">
        <v>9042</v>
      </c>
      <c r="G5924" s="195" t="s">
        <v>9043</v>
      </c>
      <c r="H5924" s="195" t="s">
        <v>9044</v>
      </c>
      <c r="I5924" s="225">
        <v>0</v>
      </c>
      <c r="J5924" s="46" t="s">
        <v>1508</v>
      </c>
      <c r="K5924" s="75" t="s">
        <v>1509</v>
      </c>
      <c r="L5924" s="76">
        <f t="shared" si="329"/>
        <v>0</v>
      </c>
      <c r="M5924" s="76"/>
      <c r="N5924" s="76"/>
      <c r="O5924" s="76"/>
      <c r="P5924" s="76"/>
      <c r="Q5924" s="76"/>
      <c r="R5924" s="76"/>
      <c r="S5924" s="76"/>
      <c r="T5924" s="76"/>
      <c r="U5924" s="76"/>
      <c r="V5924" s="76"/>
      <c r="W5924" s="76"/>
      <c r="X5924" s="76"/>
    </row>
    <row r="5925" spans="1:24">
      <c r="A5925" s="135"/>
      <c r="B5925" s="54"/>
      <c r="C5925" s="528"/>
      <c r="D5925" s="195"/>
      <c r="E5925" s="195"/>
      <c r="F5925" s="195"/>
      <c r="G5925" s="323"/>
      <c r="H5925" s="195"/>
      <c r="I5925" s="225"/>
      <c r="J5925" s="54"/>
      <c r="K5925" s="75" t="s">
        <v>1501</v>
      </c>
      <c r="L5925" s="76">
        <f t="shared" si="329"/>
        <v>0</v>
      </c>
      <c r="M5925" s="76"/>
      <c r="N5925" s="76"/>
      <c r="O5925" s="76"/>
      <c r="P5925" s="76"/>
      <c r="Q5925" s="76"/>
      <c r="R5925" s="76"/>
      <c r="S5925" s="76"/>
      <c r="T5925" s="76"/>
      <c r="U5925" s="76"/>
      <c r="V5925" s="76"/>
      <c r="W5925" s="76"/>
      <c r="X5925" s="76"/>
    </row>
    <row r="5926" spans="1:24">
      <c r="A5926" s="135"/>
      <c r="B5926" s="54"/>
      <c r="C5926" s="528"/>
      <c r="D5926" s="195"/>
      <c r="E5926" s="195"/>
      <c r="F5926" s="195"/>
      <c r="G5926" s="323"/>
      <c r="H5926" s="195"/>
      <c r="I5926" s="225"/>
      <c r="J5926" s="80"/>
      <c r="K5926" s="84" t="s">
        <v>1502</v>
      </c>
      <c r="L5926" s="76">
        <f t="shared" si="329"/>
        <v>2</v>
      </c>
      <c r="M5926" s="76">
        <v>1</v>
      </c>
      <c r="N5926" s="76"/>
      <c r="O5926" s="76">
        <v>1</v>
      </c>
      <c r="P5926" s="76"/>
      <c r="Q5926" s="76"/>
      <c r="R5926" s="76"/>
      <c r="S5926" s="76"/>
      <c r="T5926" s="76"/>
      <c r="U5926" s="76"/>
      <c r="V5926" s="76"/>
      <c r="W5926" s="76"/>
      <c r="X5926" s="76"/>
    </row>
    <row r="5927" spans="1:24">
      <c r="A5927" s="135"/>
      <c r="B5927" s="54"/>
      <c r="C5927" s="528" t="s">
        <v>33</v>
      </c>
      <c r="D5927" s="195" t="s">
        <v>9045</v>
      </c>
      <c r="E5927" s="195" t="s">
        <v>9046</v>
      </c>
      <c r="F5927" s="195" t="s">
        <v>9047</v>
      </c>
      <c r="G5927" s="195" t="s">
        <v>9048</v>
      </c>
      <c r="H5927" s="195" t="s">
        <v>9049</v>
      </c>
      <c r="I5927" s="225">
        <v>25180</v>
      </c>
      <c r="J5927" s="46" t="s">
        <v>1508</v>
      </c>
      <c r="K5927" s="75" t="s">
        <v>1509</v>
      </c>
      <c r="L5927" s="76">
        <f t="shared" si="329"/>
        <v>0</v>
      </c>
      <c r="M5927" s="76"/>
      <c r="N5927" s="76"/>
      <c r="O5927" s="76"/>
      <c r="P5927" s="76"/>
      <c r="Q5927" s="76"/>
      <c r="R5927" s="76"/>
      <c r="S5927" s="76"/>
      <c r="T5927" s="76"/>
      <c r="U5927" s="76"/>
      <c r="V5927" s="76"/>
      <c r="W5927" s="76"/>
      <c r="X5927" s="76"/>
    </row>
    <row r="5928" spans="1:24">
      <c r="A5928" s="135"/>
      <c r="B5928" s="54"/>
      <c r="C5928" s="528"/>
      <c r="D5928" s="195"/>
      <c r="E5928" s="195"/>
      <c r="F5928" s="195"/>
      <c r="G5928" s="323"/>
      <c r="H5928" s="195"/>
      <c r="I5928" s="225"/>
      <c r="J5928" s="54"/>
      <c r="K5928" s="75" t="s">
        <v>1501</v>
      </c>
      <c r="L5928" s="76">
        <f t="shared" si="329"/>
        <v>0</v>
      </c>
      <c r="M5928" s="76"/>
      <c r="N5928" s="76"/>
      <c r="O5928" s="76"/>
      <c r="P5928" s="76"/>
      <c r="Q5928" s="76"/>
      <c r="R5928" s="76"/>
      <c r="S5928" s="76"/>
      <c r="T5928" s="76"/>
      <c r="U5928" s="76"/>
      <c r="V5928" s="76"/>
      <c r="W5928" s="76"/>
      <c r="X5928" s="76"/>
    </row>
    <row r="5929" spans="1:24">
      <c r="A5929" s="135"/>
      <c r="B5929" s="54"/>
      <c r="C5929" s="528"/>
      <c r="D5929" s="195"/>
      <c r="E5929" s="195"/>
      <c r="F5929" s="195"/>
      <c r="G5929" s="323"/>
      <c r="H5929" s="195"/>
      <c r="I5929" s="225"/>
      <c r="J5929" s="80"/>
      <c r="K5929" s="84" t="s">
        <v>1502</v>
      </c>
      <c r="L5929" s="76">
        <f t="shared" si="329"/>
        <v>2</v>
      </c>
      <c r="M5929" s="76">
        <v>1</v>
      </c>
      <c r="N5929" s="76"/>
      <c r="O5929" s="76">
        <v>1</v>
      </c>
      <c r="P5929" s="76"/>
      <c r="Q5929" s="76"/>
      <c r="R5929" s="76"/>
      <c r="S5929" s="76"/>
      <c r="T5929" s="76"/>
      <c r="U5929" s="76"/>
      <c r="V5929" s="76"/>
      <c r="W5929" s="76"/>
      <c r="X5929" s="76"/>
    </row>
    <row r="5930" spans="1:24">
      <c r="A5930" s="135"/>
      <c r="B5930" s="54"/>
      <c r="C5930" s="528" t="s">
        <v>33</v>
      </c>
      <c r="D5930" s="195" t="s">
        <v>9050</v>
      </c>
      <c r="E5930" s="195" t="s">
        <v>9051</v>
      </c>
      <c r="F5930" s="195" t="s">
        <v>9052</v>
      </c>
      <c r="G5930" s="195" t="s">
        <v>9053</v>
      </c>
      <c r="H5930" s="195" t="s">
        <v>9054</v>
      </c>
      <c r="I5930" s="225">
        <v>339</v>
      </c>
      <c r="J5930" s="46" t="s">
        <v>1508</v>
      </c>
      <c r="K5930" s="75" t="s">
        <v>1509</v>
      </c>
      <c r="L5930" s="76">
        <f t="shared" si="329"/>
        <v>0</v>
      </c>
      <c r="M5930" s="76"/>
      <c r="N5930" s="76"/>
      <c r="O5930" s="76"/>
      <c r="P5930" s="76"/>
      <c r="Q5930" s="76"/>
      <c r="R5930" s="76"/>
      <c r="S5930" s="76"/>
      <c r="T5930" s="76"/>
      <c r="U5930" s="76"/>
      <c r="V5930" s="76"/>
      <c r="W5930" s="76"/>
      <c r="X5930" s="76"/>
    </row>
    <row r="5931" spans="1:24">
      <c r="A5931" s="135"/>
      <c r="B5931" s="54"/>
      <c r="C5931" s="528"/>
      <c r="D5931" s="195"/>
      <c r="E5931" s="195"/>
      <c r="F5931" s="195"/>
      <c r="G5931" s="323"/>
      <c r="H5931" s="195"/>
      <c r="I5931" s="225"/>
      <c r="J5931" s="54"/>
      <c r="K5931" s="75" t="s">
        <v>1501</v>
      </c>
      <c r="L5931" s="76">
        <f t="shared" si="329"/>
        <v>0</v>
      </c>
      <c r="M5931" s="76"/>
      <c r="N5931" s="76"/>
      <c r="O5931" s="76"/>
      <c r="P5931" s="76"/>
      <c r="Q5931" s="76"/>
      <c r="R5931" s="76"/>
      <c r="S5931" s="76"/>
      <c r="T5931" s="76"/>
      <c r="U5931" s="76"/>
      <c r="V5931" s="76"/>
      <c r="W5931" s="76"/>
      <c r="X5931" s="76"/>
    </row>
    <row r="5932" spans="1:24">
      <c r="A5932" s="135"/>
      <c r="B5932" s="54"/>
      <c r="C5932" s="528"/>
      <c r="D5932" s="195"/>
      <c r="E5932" s="195"/>
      <c r="F5932" s="195"/>
      <c r="G5932" s="323"/>
      <c r="H5932" s="195"/>
      <c r="I5932" s="225"/>
      <c r="J5932" s="80"/>
      <c r="K5932" s="84" t="s">
        <v>1502</v>
      </c>
      <c r="L5932" s="76">
        <f t="shared" si="329"/>
        <v>3</v>
      </c>
      <c r="M5932" s="76"/>
      <c r="N5932" s="76"/>
      <c r="O5932" s="76">
        <v>2</v>
      </c>
      <c r="P5932" s="76"/>
      <c r="Q5932" s="76"/>
      <c r="R5932" s="76"/>
      <c r="S5932" s="76"/>
      <c r="T5932" s="76">
        <v>1</v>
      </c>
      <c r="U5932" s="76"/>
      <c r="V5932" s="76"/>
      <c r="W5932" s="76"/>
      <c r="X5932" s="76"/>
    </row>
    <row r="5933" spans="1:24">
      <c r="A5933" s="135"/>
      <c r="B5933" s="54"/>
      <c r="C5933" s="528" t="s">
        <v>35</v>
      </c>
      <c r="D5933" s="195" t="s">
        <v>1316</v>
      </c>
      <c r="E5933" s="195" t="s">
        <v>9055</v>
      </c>
      <c r="F5933" s="195" t="s">
        <v>9056</v>
      </c>
      <c r="G5933" s="195" t="s">
        <v>9057</v>
      </c>
      <c r="H5933" s="195" t="s">
        <v>9058</v>
      </c>
      <c r="I5933" s="225">
        <v>68</v>
      </c>
      <c r="J5933" s="46" t="s">
        <v>1508</v>
      </c>
      <c r="K5933" s="75" t="s">
        <v>1509</v>
      </c>
      <c r="L5933" s="76">
        <f t="shared" si="329"/>
        <v>3</v>
      </c>
      <c r="M5933" s="76">
        <v>2</v>
      </c>
      <c r="N5933" s="76">
        <v>1</v>
      </c>
      <c r="O5933" s="76"/>
      <c r="P5933" s="76"/>
      <c r="Q5933" s="76"/>
      <c r="R5933" s="76"/>
      <c r="S5933" s="76"/>
      <c r="T5933" s="76"/>
      <c r="U5933" s="76"/>
      <c r="V5933" s="76"/>
      <c r="W5933" s="76"/>
      <c r="X5933" s="76"/>
    </row>
    <row r="5934" spans="1:24">
      <c r="A5934" s="135"/>
      <c r="B5934" s="54"/>
      <c r="C5934" s="528"/>
      <c r="D5934" s="195"/>
      <c r="E5934" s="195"/>
      <c r="F5934" s="195"/>
      <c r="G5934" s="323"/>
      <c r="H5934" s="195"/>
      <c r="I5934" s="225"/>
      <c r="J5934" s="54"/>
      <c r="K5934" s="75" t="s">
        <v>1501</v>
      </c>
      <c r="L5934" s="76">
        <f t="shared" si="329"/>
        <v>0</v>
      </c>
      <c r="M5934" s="76"/>
      <c r="N5934" s="76"/>
      <c r="O5934" s="76"/>
      <c r="P5934" s="76"/>
      <c r="Q5934" s="76"/>
      <c r="R5934" s="76"/>
      <c r="S5934" s="76"/>
      <c r="T5934" s="76"/>
      <c r="U5934" s="76"/>
      <c r="V5934" s="76"/>
      <c r="W5934" s="76"/>
      <c r="X5934" s="76"/>
    </row>
    <row r="5935" spans="1:24">
      <c r="A5935" s="135"/>
      <c r="B5935" s="54"/>
      <c r="C5935" s="528"/>
      <c r="D5935" s="195"/>
      <c r="E5935" s="195"/>
      <c r="F5935" s="195"/>
      <c r="G5935" s="323"/>
      <c r="H5935" s="195"/>
      <c r="I5935" s="225"/>
      <c r="J5935" s="80"/>
      <c r="K5935" s="84" t="s">
        <v>1502</v>
      </c>
      <c r="L5935" s="76">
        <f t="shared" si="329"/>
        <v>0</v>
      </c>
      <c r="M5935" s="76"/>
      <c r="N5935" s="76"/>
      <c r="O5935" s="76"/>
      <c r="P5935" s="76"/>
      <c r="Q5935" s="76"/>
      <c r="R5935" s="76"/>
      <c r="S5935" s="76"/>
      <c r="T5935" s="76"/>
      <c r="U5935" s="76"/>
      <c r="V5935" s="76"/>
      <c r="W5935" s="76"/>
      <c r="X5935" s="76"/>
    </row>
    <row r="5936" spans="1:24">
      <c r="A5936" s="135"/>
      <c r="B5936" s="54"/>
      <c r="C5936" s="528" t="s">
        <v>35</v>
      </c>
      <c r="D5936" s="195" t="s">
        <v>9059</v>
      </c>
      <c r="E5936" s="195" t="s">
        <v>9060</v>
      </c>
      <c r="F5936" s="195" t="s">
        <v>9061</v>
      </c>
      <c r="G5936" s="195" t="s">
        <v>9062</v>
      </c>
      <c r="H5936" s="195" t="s">
        <v>9063</v>
      </c>
      <c r="I5936" s="225">
        <v>1182</v>
      </c>
      <c r="J5936" s="46" t="s">
        <v>1508</v>
      </c>
      <c r="K5936" s="75" t="s">
        <v>1509</v>
      </c>
      <c r="L5936" s="76">
        <f>SUM(M5936:X5936)</f>
        <v>3</v>
      </c>
      <c r="M5936" s="76">
        <v>2</v>
      </c>
      <c r="N5936" s="76">
        <v>1</v>
      </c>
      <c r="O5936" s="76"/>
      <c r="P5936" s="76"/>
      <c r="Q5936" s="76"/>
      <c r="R5936" s="76"/>
      <c r="S5936" s="76"/>
      <c r="T5936" s="76"/>
      <c r="U5936" s="76"/>
      <c r="V5936" s="76"/>
      <c r="W5936" s="76"/>
      <c r="X5936" s="76"/>
    </row>
    <row r="5937" spans="1:24">
      <c r="A5937" s="135"/>
      <c r="B5937" s="54"/>
      <c r="C5937" s="528"/>
      <c r="D5937" s="195"/>
      <c r="E5937" s="195"/>
      <c r="F5937" s="195"/>
      <c r="G5937" s="323"/>
      <c r="H5937" s="195"/>
      <c r="I5937" s="225"/>
      <c r="J5937" s="54"/>
      <c r="K5937" s="75" t="s">
        <v>1501</v>
      </c>
      <c r="L5937" s="76">
        <f t="shared" ref="L5937:L5953" si="330">SUM(M5937:X5937)</f>
        <v>0</v>
      </c>
      <c r="M5937" s="76"/>
      <c r="N5937" s="76"/>
      <c r="O5937" s="76"/>
      <c r="P5937" s="76"/>
      <c r="Q5937" s="76"/>
      <c r="R5937" s="76"/>
      <c r="S5937" s="76"/>
      <c r="T5937" s="76"/>
      <c r="U5937" s="76"/>
      <c r="V5937" s="76"/>
      <c r="W5937" s="76"/>
      <c r="X5937" s="76"/>
    </row>
    <row r="5938" spans="1:24">
      <c r="A5938" s="135"/>
      <c r="B5938" s="54"/>
      <c r="C5938" s="528"/>
      <c r="D5938" s="195"/>
      <c r="E5938" s="195"/>
      <c r="F5938" s="195"/>
      <c r="G5938" s="323"/>
      <c r="H5938" s="195"/>
      <c r="I5938" s="225"/>
      <c r="J5938" s="80"/>
      <c r="K5938" s="84" t="s">
        <v>1502</v>
      </c>
      <c r="L5938" s="76">
        <f t="shared" si="330"/>
        <v>0</v>
      </c>
      <c r="M5938" s="76"/>
      <c r="N5938" s="76"/>
      <c r="O5938" s="76"/>
      <c r="P5938" s="76"/>
      <c r="Q5938" s="76"/>
      <c r="R5938" s="76"/>
      <c r="S5938" s="76"/>
      <c r="T5938" s="76"/>
      <c r="U5938" s="76"/>
      <c r="V5938" s="76"/>
      <c r="W5938" s="76"/>
      <c r="X5938" s="76"/>
    </row>
    <row r="5939" spans="1:24">
      <c r="A5939" s="135"/>
      <c r="B5939" s="54"/>
      <c r="C5939" s="528" t="s">
        <v>35</v>
      </c>
      <c r="D5939" s="195" t="s">
        <v>9064</v>
      </c>
      <c r="E5939" s="195" t="s">
        <v>9065</v>
      </c>
      <c r="F5939" s="195" t="s">
        <v>9066</v>
      </c>
      <c r="G5939" s="195" t="s">
        <v>9067</v>
      </c>
      <c r="H5939" s="195" t="s">
        <v>9068</v>
      </c>
      <c r="I5939" s="225">
        <v>9</v>
      </c>
      <c r="J5939" s="46" t="s">
        <v>1508</v>
      </c>
      <c r="K5939" s="75" t="s">
        <v>1509</v>
      </c>
      <c r="L5939" s="76">
        <f t="shared" si="330"/>
        <v>0</v>
      </c>
      <c r="M5939" s="76"/>
      <c r="N5939" s="76"/>
      <c r="O5939" s="76"/>
      <c r="P5939" s="76"/>
      <c r="Q5939" s="76"/>
      <c r="R5939" s="76"/>
      <c r="S5939" s="76"/>
      <c r="T5939" s="76"/>
      <c r="U5939" s="76"/>
      <c r="V5939" s="76"/>
      <c r="W5939" s="76"/>
      <c r="X5939" s="76"/>
    </row>
    <row r="5940" spans="1:24">
      <c r="A5940" s="135"/>
      <c r="B5940" s="54"/>
      <c r="C5940" s="528"/>
      <c r="D5940" s="195"/>
      <c r="E5940" s="195"/>
      <c r="F5940" s="195"/>
      <c r="G5940" s="323"/>
      <c r="H5940" s="195"/>
      <c r="I5940" s="225"/>
      <c r="J5940" s="54"/>
      <c r="K5940" s="75" t="s">
        <v>1501</v>
      </c>
      <c r="L5940" s="76">
        <f t="shared" si="330"/>
        <v>0</v>
      </c>
      <c r="M5940" s="76"/>
      <c r="N5940" s="76"/>
      <c r="O5940" s="76"/>
      <c r="P5940" s="76"/>
      <c r="Q5940" s="76"/>
      <c r="R5940" s="76"/>
      <c r="S5940" s="76"/>
      <c r="T5940" s="76"/>
      <c r="U5940" s="76"/>
      <c r="V5940" s="76"/>
      <c r="W5940" s="76"/>
      <c r="X5940" s="76"/>
    </row>
    <row r="5941" spans="1:24">
      <c r="A5941" s="135"/>
      <c r="B5941" s="54"/>
      <c r="C5941" s="528"/>
      <c r="D5941" s="195"/>
      <c r="E5941" s="195"/>
      <c r="F5941" s="195"/>
      <c r="G5941" s="323"/>
      <c r="H5941" s="195"/>
      <c r="I5941" s="225"/>
      <c r="J5941" s="80"/>
      <c r="K5941" s="84" t="s">
        <v>1502</v>
      </c>
      <c r="L5941" s="76">
        <f t="shared" si="330"/>
        <v>3</v>
      </c>
      <c r="M5941" s="76"/>
      <c r="N5941" s="76"/>
      <c r="O5941" s="76">
        <v>3</v>
      </c>
      <c r="P5941" s="76"/>
      <c r="Q5941" s="76"/>
      <c r="R5941" s="76"/>
      <c r="S5941" s="76"/>
      <c r="T5941" s="76"/>
      <c r="U5941" s="76"/>
      <c r="V5941" s="76"/>
      <c r="W5941" s="76"/>
      <c r="X5941" s="76"/>
    </row>
    <row r="5942" spans="1:24">
      <c r="A5942" s="135"/>
      <c r="B5942" s="54"/>
      <c r="C5942" s="528" t="s">
        <v>33</v>
      </c>
      <c r="D5942" s="195" t="s">
        <v>9069</v>
      </c>
      <c r="E5942" s="195" t="s">
        <v>9070</v>
      </c>
      <c r="F5942" s="195" t="s">
        <v>9071</v>
      </c>
      <c r="G5942" s="195" t="s">
        <v>9072</v>
      </c>
      <c r="H5942" s="195" t="s">
        <v>9073</v>
      </c>
      <c r="I5942" s="225">
        <v>1362</v>
      </c>
      <c r="J5942" s="46" t="s">
        <v>1508</v>
      </c>
      <c r="K5942" s="75" t="s">
        <v>1509</v>
      </c>
      <c r="L5942" s="76">
        <f t="shared" si="330"/>
        <v>0</v>
      </c>
      <c r="M5942" s="76"/>
      <c r="N5942" s="76"/>
      <c r="O5942" s="76"/>
      <c r="P5942" s="76"/>
      <c r="Q5942" s="76"/>
      <c r="R5942" s="76"/>
      <c r="S5942" s="76"/>
      <c r="T5942" s="76"/>
      <c r="U5942" s="76"/>
      <c r="V5942" s="76"/>
      <c r="W5942" s="76"/>
      <c r="X5942" s="76"/>
    </row>
    <row r="5943" spans="1:24">
      <c r="A5943" s="135"/>
      <c r="B5943" s="54"/>
      <c r="C5943" s="528"/>
      <c r="D5943" s="195"/>
      <c r="E5943" s="195"/>
      <c r="F5943" s="195"/>
      <c r="G5943" s="323"/>
      <c r="H5943" s="195"/>
      <c r="I5943" s="225"/>
      <c r="J5943" s="54"/>
      <c r="K5943" s="75" t="s">
        <v>1501</v>
      </c>
      <c r="L5943" s="76">
        <f t="shared" si="330"/>
        <v>0</v>
      </c>
      <c r="M5943" s="76"/>
      <c r="N5943" s="76"/>
      <c r="O5943" s="76"/>
      <c r="P5943" s="76"/>
      <c r="Q5943" s="76"/>
      <c r="R5943" s="76"/>
      <c r="S5943" s="76"/>
      <c r="T5943" s="76"/>
      <c r="U5943" s="76"/>
      <c r="V5943" s="76"/>
      <c r="W5943" s="76"/>
      <c r="X5943" s="76"/>
    </row>
    <row r="5944" spans="1:24">
      <c r="A5944" s="135"/>
      <c r="B5944" s="54"/>
      <c r="C5944" s="528"/>
      <c r="D5944" s="195"/>
      <c r="E5944" s="195"/>
      <c r="F5944" s="195"/>
      <c r="G5944" s="323"/>
      <c r="H5944" s="195"/>
      <c r="I5944" s="225"/>
      <c r="J5944" s="80"/>
      <c r="K5944" s="84" t="s">
        <v>1502</v>
      </c>
      <c r="L5944" s="76">
        <f t="shared" si="330"/>
        <v>2</v>
      </c>
      <c r="M5944" s="76"/>
      <c r="N5944" s="76"/>
      <c r="O5944" s="76">
        <v>2</v>
      </c>
      <c r="P5944" s="76"/>
      <c r="Q5944" s="76"/>
      <c r="R5944" s="76"/>
      <c r="S5944" s="76"/>
      <c r="T5944" s="76"/>
      <c r="U5944" s="76"/>
      <c r="V5944" s="76"/>
      <c r="W5944" s="76"/>
      <c r="X5944" s="76"/>
    </row>
    <row r="5945" spans="1:24">
      <c r="A5945" s="135"/>
      <c r="B5945" s="54"/>
      <c r="C5945" s="528" t="s">
        <v>35</v>
      </c>
      <c r="D5945" s="195" t="s">
        <v>9074</v>
      </c>
      <c r="E5945" s="195" t="s">
        <v>9075</v>
      </c>
      <c r="F5945" s="195" t="s">
        <v>9076</v>
      </c>
      <c r="G5945" s="195" t="s">
        <v>9077</v>
      </c>
      <c r="H5945" s="195" t="s">
        <v>9078</v>
      </c>
      <c r="I5945" s="225">
        <v>553</v>
      </c>
      <c r="J5945" s="46" t="s">
        <v>1508</v>
      </c>
      <c r="K5945" s="75" t="s">
        <v>1509</v>
      </c>
      <c r="L5945" s="76">
        <f t="shared" si="330"/>
        <v>0</v>
      </c>
      <c r="M5945" s="76"/>
      <c r="N5945" s="76"/>
      <c r="O5945" s="76"/>
      <c r="P5945" s="76"/>
      <c r="Q5945" s="76"/>
      <c r="R5945" s="76"/>
      <c r="S5945" s="76"/>
      <c r="T5945" s="76"/>
      <c r="U5945" s="76"/>
      <c r="V5945" s="76"/>
      <c r="W5945" s="76"/>
      <c r="X5945" s="76"/>
    </row>
    <row r="5946" spans="1:24">
      <c r="A5946" s="135"/>
      <c r="B5946" s="54"/>
      <c r="C5946" s="528"/>
      <c r="D5946" s="195"/>
      <c r="E5946" s="195"/>
      <c r="F5946" s="195"/>
      <c r="G5946" s="323"/>
      <c r="H5946" s="195"/>
      <c r="I5946" s="225"/>
      <c r="J5946" s="54"/>
      <c r="K5946" s="75" t="s">
        <v>1501</v>
      </c>
      <c r="L5946" s="76">
        <f t="shared" si="330"/>
        <v>3</v>
      </c>
      <c r="M5946" s="76">
        <v>1</v>
      </c>
      <c r="N5946" s="76">
        <v>1</v>
      </c>
      <c r="O5946" s="76">
        <v>1</v>
      </c>
      <c r="P5946" s="76"/>
      <c r="Q5946" s="76"/>
      <c r="R5946" s="76"/>
      <c r="S5946" s="76"/>
      <c r="T5946" s="76"/>
      <c r="U5946" s="76"/>
      <c r="V5946" s="76"/>
      <c r="W5946" s="76"/>
      <c r="X5946" s="76"/>
    </row>
    <row r="5947" spans="1:24">
      <c r="A5947" s="135"/>
      <c r="B5947" s="54"/>
      <c r="C5947" s="528"/>
      <c r="D5947" s="195"/>
      <c r="E5947" s="195"/>
      <c r="F5947" s="195"/>
      <c r="G5947" s="323"/>
      <c r="H5947" s="195"/>
      <c r="I5947" s="225"/>
      <c r="J5947" s="80"/>
      <c r="K5947" s="84" t="s">
        <v>1502</v>
      </c>
      <c r="L5947" s="76">
        <f t="shared" si="330"/>
        <v>0</v>
      </c>
      <c r="M5947" s="76"/>
      <c r="N5947" s="76"/>
      <c r="O5947" s="76"/>
      <c r="P5947" s="76"/>
      <c r="Q5947" s="76"/>
      <c r="R5947" s="76"/>
      <c r="S5947" s="76"/>
      <c r="T5947" s="76"/>
      <c r="U5947" s="76"/>
      <c r="V5947" s="76"/>
      <c r="W5947" s="76"/>
      <c r="X5947" s="76"/>
    </row>
    <row r="5948" spans="1:24">
      <c r="A5948" s="135"/>
      <c r="B5948" s="54"/>
      <c r="C5948" s="528" t="s">
        <v>33</v>
      </c>
      <c r="D5948" s="195" t="s">
        <v>9074</v>
      </c>
      <c r="E5948" s="195" t="s">
        <v>9079</v>
      </c>
      <c r="F5948" s="195" t="s">
        <v>9076</v>
      </c>
      <c r="G5948" s="195" t="s">
        <v>9080</v>
      </c>
      <c r="H5948" s="195" t="s">
        <v>9078</v>
      </c>
      <c r="I5948" s="225">
        <v>13</v>
      </c>
      <c r="J5948" s="46" t="s">
        <v>1508</v>
      </c>
      <c r="K5948" s="75" t="s">
        <v>1509</v>
      </c>
      <c r="L5948" s="76">
        <f t="shared" si="330"/>
        <v>0</v>
      </c>
      <c r="M5948" s="76"/>
      <c r="N5948" s="76"/>
      <c r="O5948" s="76"/>
      <c r="P5948" s="76"/>
      <c r="Q5948" s="76"/>
      <c r="R5948" s="76"/>
      <c r="S5948" s="76"/>
      <c r="T5948" s="76"/>
      <c r="U5948" s="76"/>
      <c r="V5948" s="76"/>
      <c r="W5948" s="76"/>
      <c r="X5948" s="76"/>
    </row>
    <row r="5949" spans="1:24">
      <c r="A5949" s="135"/>
      <c r="B5949" s="54"/>
      <c r="C5949" s="528"/>
      <c r="D5949" s="195"/>
      <c r="E5949" s="195"/>
      <c r="F5949" s="195"/>
      <c r="G5949" s="323"/>
      <c r="H5949" s="195"/>
      <c r="I5949" s="225"/>
      <c r="J5949" s="54"/>
      <c r="K5949" s="75" t="s">
        <v>1501</v>
      </c>
      <c r="L5949" s="76">
        <f t="shared" si="330"/>
        <v>0</v>
      </c>
      <c r="M5949" s="76"/>
      <c r="N5949" s="76"/>
      <c r="O5949" s="76"/>
      <c r="P5949" s="76"/>
      <c r="Q5949" s="76"/>
      <c r="R5949" s="76"/>
      <c r="S5949" s="76"/>
      <c r="T5949" s="76"/>
      <c r="U5949" s="76"/>
      <c r="V5949" s="76"/>
      <c r="W5949" s="76"/>
      <c r="X5949" s="76"/>
    </row>
    <row r="5950" spans="1:24">
      <c r="A5950" s="135"/>
      <c r="B5950" s="54"/>
      <c r="C5950" s="528"/>
      <c r="D5950" s="195"/>
      <c r="E5950" s="195"/>
      <c r="F5950" s="195"/>
      <c r="G5950" s="323"/>
      <c r="H5950" s="195"/>
      <c r="I5950" s="225"/>
      <c r="J5950" s="80"/>
      <c r="K5950" s="84" t="s">
        <v>1502</v>
      </c>
      <c r="L5950" s="76">
        <f t="shared" si="330"/>
        <v>3</v>
      </c>
      <c r="M5950" s="76"/>
      <c r="N5950" s="76"/>
      <c r="O5950" s="76">
        <v>2</v>
      </c>
      <c r="P5950" s="76"/>
      <c r="Q5950" s="76"/>
      <c r="R5950" s="76"/>
      <c r="S5950" s="76"/>
      <c r="T5950" s="76">
        <v>1</v>
      </c>
      <c r="U5950" s="76"/>
      <c r="V5950" s="76"/>
      <c r="W5950" s="76"/>
      <c r="X5950" s="76"/>
    </row>
    <row r="5951" spans="1:24">
      <c r="A5951" s="135"/>
      <c r="B5951" s="54"/>
      <c r="C5951" s="528" t="s">
        <v>33</v>
      </c>
      <c r="D5951" s="195" t="s">
        <v>9081</v>
      </c>
      <c r="E5951" s="195" t="s">
        <v>9082</v>
      </c>
      <c r="F5951" s="195" t="s">
        <v>9083</v>
      </c>
      <c r="G5951" s="195" t="s">
        <v>9084</v>
      </c>
      <c r="H5951" s="195" t="s">
        <v>9085</v>
      </c>
      <c r="I5951" s="225">
        <v>0</v>
      </c>
      <c r="J5951" s="46" t="s">
        <v>1508</v>
      </c>
      <c r="K5951" s="75" t="s">
        <v>1509</v>
      </c>
      <c r="L5951" s="76">
        <f t="shared" si="330"/>
        <v>0</v>
      </c>
      <c r="M5951" s="76"/>
      <c r="N5951" s="76"/>
      <c r="O5951" s="76"/>
      <c r="P5951" s="76"/>
      <c r="Q5951" s="76"/>
      <c r="R5951" s="76"/>
      <c r="S5951" s="76"/>
      <c r="T5951" s="76"/>
      <c r="U5951" s="76"/>
      <c r="V5951" s="76"/>
      <c r="W5951" s="76"/>
      <c r="X5951" s="76"/>
    </row>
    <row r="5952" spans="1:24">
      <c r="A5952" s="135"/>
      <c r="B5952" s="54"/>
      <c r="C5952" s="528"/>
      <c r="D5952" s="195"/>
      <c r="E5952" s="195"/>
      <c r="F5952" s="195"/>
      <c r="G5952" s="323"/>
      <c r="H5952" s="195"/>
      <c r="I5952" s="225"/>
      <c r="J5952" s="54"/>
      <c r="K5952" s="75" t="s">
        <v>1501</v>
      </c>
      <c r="L5952" s="76">
        <f t="shared" si="330"/>
        <v>0</v>
      </c>
      <c r="M5952" s="76"/>
      <c r="N5952" s="76"/>
      <c r="O5952" s="76"/>
      <c r="P5952" s="76"/>
      <c r="Q5952" s="76"/>
      <c r="R5952" s="76"/>
      <c r="S5952" s="76"/>
      <c r="T5952" s="76"/>
      <c r="U5952" s="76"/>
      <c r="V5952" s="76"/>
      <c r="W5952" s="76"/>
      <c r="X5952" s="76"/>
    </row>
    <row r="5953" spans="1:24">
      <c r="A5953" s="135"/>
      <c r="B5953" s="54"/>
      <c r="C5953" s="528"/>
      <c r="D5953" s="195"/>
      <c r="E5953" s="195"/>
      <c r="F5953" s="195"/>
      <c r="G5953" s="323"/>
      <c r="H5953" s="195"/>
      <c r="I5953" s="225"/>
      <c r="J5953" s="80"/>
      <c r="K5953" s="84" t="s">
        <v>1502</v>
      </c>
      <c r="L5953" s="76">
        <f t="shared" si="330"/>
        <v>3</v>
      </c>
      <c r="M5953" s="76">
        <v>1</v>
      </c>
      <c r="N5953" s="76"/>
      <c r="O5953" s="76"/>
      <c r="P5953" s="76"/>
      <c r="Q5953" s="76"/>
      <c r="R5953" s="76"/>
      <c r="S5953" s="76"/>
      <c r="T5953" s="76">
        <v>2</v>
      </c>
      <c r="U5953" s="76"/>
      <c r="V5953" s="76"/>
      <c r="W5953" s="76"/>
      <c r="X5953" s="76"/>
    </row>
    <row r="5954" spans="1:24">
      <c r="A5954" s="135"/>
      <c r="B5954" s="54"/>
      <c r="C5954" s="528" t="s">
        <v>35</v>
      </c>
      <c r="D5954" s="195" t="s">
        <v>9086</v>
      </c>
      <c r="E5954" s="195" t="s">
        <v>9087</v>
      </c>
      <c r="F5954" s="195" t="s">
        <v>9088</v>
      </c>
      <c r="G5954" s="195" t="s">
        <v>9089</v>
      </c>
      <c r="H5954" s="195" t="s">
        <v>9090</v>
      </c>
      <c r="I5954" s="225">
        <v>1211</v>
      </c>
      <c r="J5954" s="46" t="s">
        <v>1508</v>
      </c>
      <c r="K5954" s="75" t="s">
        <v>1509</v>
      </c>
      <c r="L5954" s="76">
        <f>SUM(M5954:X5954)</f>
        <v>0</v>
      </c>
      <c r="M5954" s="76"/>
      <c r="N5954" s="76"/>
      <c r="O5954" s="76"/>
      <c r="P5954" s="76"/>
      <c r="Q5954" s="76"/>
      <c r="R5954" s="76"/>
      <c r="S5954" s="76"/>
      <c r="T5954" s="76"/>
      <c r="U5954" s="76"/>
      <c r="V5954" s="76"/>
      <c r="W5954" s="76"/>
      <c r="X5954" s="76"/>
    </row>
    <row r="5955" spans="1:24">
      <c r="A5955" s="135"/>
      <c r="B5955" s="54"/>
      <c r="C5955" s="528"/>
      <c r="D5955" s="195"/>
      <c r="E5955" s="195"/>
      <c r="F5955" s="195"/>
      <c r="G5955" s="323"/>
      <c r="H5955" s="195"/>
      <c r="I5955" s="225"/>
      <c r="J5955" s="54"/>
      <c r="K5955" s="75" t="s">
        <v>1501</v>
      </c>
      <c r="L5955" s="76">
        <f t="shared" ref="L5955:L5971" si="331">SUM(M5955:X5955)</f>
        <v>2</v>
      </c>
      <c r="M5955" s="76">
        <v>2</v>
      </c>
      <c r="N5955" s="76"/>
      <c r="O5955" s="76"/>
      <c r="P5955" s="76"/>
      <c r="Q5955" s="76"/>
      <c r="R5955" s="76"/>
      <c r="S5955" s="76"/>
      <c r="T5955" s="76"/>
      <c r="U5955" s="76"/>
      <c r="V5955" s="76"/>
      <c r="W5955" s="76"/>
      <c r="X5955" s="76"/>
    </row>
    <row r="5956" spans="1:24">
      <c r="A5956" s="135"/>
      <c r="B5956" s="54"/>
      <c r="C5956" s="528"/>
      <c r="D5956" s="195"/>
      <c r="E5956" s="195"/>
      <c r="F5956" s="195"/>
      <c r="G5956" s="323"/>
      <c r="H5956" s="195"/>
      <c r="I5956" s="225"/>
      <c r="J5956" s="80"/>
      <c r="K5956" s="84" t="s">
        <v>1502</v>
      </c>
      <c r="L5956" s="76">
        <f t="shared" si="331"/>
        <v>0</v>
      </c>
      <c r="M5956" s="76"/>
      <c r="N5956" s="76"/>
      <c r="O5956" s="76"/>
      <c r="P5956" s="76"/>
      <c r="Q5956" s="76"/>
      <c r="R5956" s="76"/>
      <c r="S5956" s="76"/>
      <c r="T5956" s="76"/>
      <c r="U5956" s="76"/>
      <c r="V5956" s="76"/>
      <c r="W5956" s="76"/>
      <c r="X5956" s="76"/>
    </row>
    <row r="5957" spans="1:24">
      <c r="A5957" s="135"/>
      <c r="B5957" s="54"/>
      <c r="C5957" s="528" t="s">
        <v>35</v>
      </c>
      <c r="D5957" s="195" t="s">
        <v>9091</v>
      </c>
      <c r="E5957" s="195" t="s">
        <v>9092</v>
      </c>
      <c r="F5957" s="195" t="s">
        <v>9093</v>
      </c>
      <c r="G5957" s="195" t="s">
        <v>9094</v>
      </c>
      <c r="H5957" s="195" t="s">
        <v>9095</v>
      </c>
      <c r="I5957" s="225">
        <v>0</v>
      </c>
      <c r="J5957" s="46" t="s">
        <v>1508</v>
      </c>
      <c r="K5957" s="75" t="s">
        <v>1509</v>
      </c>
      <c r="L5957" s="76">
        <f t="shared" si="331"/>
        <v>2</v>
      </c>
      <c r="M5957" s="76">
        <v>1</v>
      </c>
      <c r="N5957" s="76"/>
      <c r="O5957" s="76">
        <v>1</v>
      </c>
      <c r="P5957" s="76"/>
      <c r="Q5957" s="76"/>
      <c r="R5957" s="76"/>
      <c r="S5957" s="76"/>
      <c r="T5957" s="76"/>
      <c r="U5957" s="76"/>
      <c r="V5957" s="76"/>
      <c r="W5957" s="76"/>
      <c r="X5957" s="76"/>
    </row>
    <row r="5958" spans="1:24">
      <c r="A5958" s="135"/>
      <c r="B5958" s="54"/>
      <c r="C5958" s="528"/>
      <c r="D5958" s="195"/>
      <c r="E5958" s="195"/>
      <c r="F5958" s="195"/>
      <c r="G5958" s="323"/>
      <c r="H5958" s="195"/>
      <c r="I5958" s="225"/>
      <c r="J5958" s="54"/>
      <c r="K5958" s="75" t="s">
        <v>1501</v>
      </c>
      <c r="L5958" s="76">
        <f t="shared" si="331"/>
        <v>0</v>
      </c>
      <c r="M5958" s="76"/>
      <c r="N5958" s="76"/>
      <c r="O5958" s="76"/>
      <c r="P5958" s="76"/>
      <c r="Q5958" s="76"/>
      <c r="R5958" s="76"/>
      <c r="S5958" s="76"/>
      <c r="T5958" s="76"/>
      <c r="U5958" s="76"/>
      <c r="V5958" s="76"/>
      <c r="W5958" s="76"/>
      <c r="X5958" s="76"/>
    </row>
    <row r="5959" spans="1:24">
      <c r="A5959" s="135"/>
      <c r="B5959" s="54"/>
      <c r="C5959" s="528"/>
      <c r="D5959" s="195"/>
      <c r="E5959" s="195"/>
      <c r="F5959" s="195"/>
      <c r="G5959" s="323"/>
      <c r="H5959" s="195"/>
      <c r="I5959" s="225"/>
      <c r="J5959" s="80"/>
      <c r="K5959" s="84" t="s">
        <v>1502</v>
      </c>
      <c r="L5959" s="76">
        <f t="shared" si="331"/>
        <v>0</v>
      </c>
      <c r="M5959" s="76"/>
      <c r="N5959" s="76"/>
      <c r="O5959" s="76"/>
      <c r="P5959" s="76"/>
      <c r="Q5959" s="76"/>
      <c r="R5959" s="76"/>
      <c r="S5959" s="76"/>
      <c r="T5959" s="76"/>
      <c r="U5959" s="76"/>
      <c r="V5959" s="76"/>
      <c r="W5959" s="76"/>
      <c r="X5959" s="76"/>
    </row>
    <row r="5960" spans="1:24">
      <c r="A5960" s="135"/>
      <c r="B5960" s="54"/>
      <c r="C5960" s="528" t="s">
        <v>35</v>
      </c>
      <c r="D5960" s="195" t="s">
        <v>9096</v>
      </c>
      <c r="E5960" s="195" t="s">
        <v>9097</v>
      </c>
      <c r="F5960" s="195" t="s">
        <v>9098</v>
      </c>
      <c r="G5960" s="195" t="s">
        <v>9099</v>
      </c>
      <c r="H5960" s="195" t="s">
        <v>9100</v>
      </c>
      <c r="I5960" s="225">
        <v>39</v>
      </c>
      <c r="J5960" s="46" t="s">
        <v>1508</v>
      </c>
      <c r="K5960" s="75" t="s">
        <v>1509</v>
      </c>
      <c r="L5960" s="76">
        <f t="shared" si="331"/>
        <v>0</v>
      </c>
      <c r="M5960" s="76"/>
      <c r="N5960" s="76"/>
      <c r="O5960" s="76"/>
      <c r="P5960" s="76"/>
      <c r="Q5960" s="76"/>
      <c r="R5960" s="76"/>
      <c r="S5960" s="76"/>
      <c r="T5960" s="76"/>
      <c r="U5960" s="76"/>
      <c r="V5960" s="76"/>
      <c r="W5960" s="76"/>
      <c r="X5960" s="76"/>
    </row>
    <row r="5961" spans="1:24">
      <c r="A5961" s="135"/>
      <c r="B5961" s="54"/>
      <c r="C5961" s="528"/>
      <c r="D5961" s="195"/>
      <c r="E5961" s="195"/>
      <c r="F5961" s="195"/>
      <c r="G5961" s="323"/>
      <c r="H5961" s="195"/>
      <c r="I5961" s="225"/>
      <c r="J5961" s="54"/>
      <c r="K5961" s="75" t="s">
        <v>1501</v>
      </c>
      <c r="L5961" s="76">
        <f t="shared" si="331"/>
        <v>3</v>
      </c>
      <c r="M5961" s="76"/>
      <c r="N5961" s="76">
        <v>2</v>
      </c>
      <c r="O5961" s="76">
        <v>1</v>
      </c>
      <c r="P5961" s="76"/>
      <c r="Q5961" s="76"/>
      <c r="R5961" s="76"/>
      <c r="S5961" s="76"/>
      <c r="T5961" s="76"/>
      <c r="U5961" s="76"/>
      <c r="V5961" s="76"/>
      <c r="W5961" s="76"/>
      <c r="X5961" s="76"/>
    </row>
    <row r="5962" spans="1:24">
      <c r="A5962" s="135"/>
      <c r="B5962" s="54"/>
      <c r="C5962" s="528"/>
      <c r="D5962" s="195"/>
      <c r="E5962" s="195"/>
      <c r="F5962" s="195"/>
      <c r="G5962" s="323"/>
      <c r="H5962" s="195"/>
      <c r="I5962" s="225"/>
      <c r="J5962" s="80"/>
      <c r="K5962" s="84" t="s">
        <v>1502</v>
      </c>
      <c r="L5962" s="76">
        <f t="shared" si="331"/>
        <v>0</v>
      </c>
      <c r="M5962" s="76"/>
      <c r="N5962" s="76"/>
      <c r="O5962" s="76"/>
      <c r="P5962" s="76"/>
      <c r="Q5962" s="76"/>
      <c r="R5962" s="76"/>
      <c r="S5962" s="76"/>
      <c r="T5962" s="76"/>
      <c r="U5962" s="76"/>
      <c r="V5962" s="76"/>
      <c r="W5962" s="76"/>
      <c r="X5962" s="76"/>
    </row>
    <row r="5963" spans="1:24">
      <c r="A5963" s="135"/>
      <c r="B5963" s="54"/>
      <c r="C5963" s="528" t="s">
        <v>35</v>
      </c>
      <c r="D5963" s="195" t="s">
        <v>9101</v>
      </c>
      <c r="E5963" s="195" t="s">
        <v>9102</v>
      </c>
      <c r="F5963" s="195" t="s">
        <v>9103</v>
      </c>
      <c r="G5963" s="195" t="s">
        <v>9104</v>
      </c>
      <c r="H5963" s="195" t="s">
        <v>9105</v>
      </c>
      <c r="I5963" s="225">
        <v>1666</v>
      </c>
      <c r="J5963" s="46" t="s">
        <v>1508</v>
      </c>
      <c r="K5963" s="75" t="s">
        <v>1509</v>
      </c>
      <c r="L5963" s="76">
        <f t="shared" si="331"/>
        <v>4</v>
      </c>
      <c r="M5963" s="76"/>
      <c r="N5963" s="76"/>
      <c r="O5963" s="76">
        <v>2</v>
      </c>
      <c r="P5963" s="76"/>
      <c r="Q5963" s="76"/>
      <c r="R5963" s="76"/>
      <c r="S5963" s="76">
        <v>1</v>
      </c>
      <c r="T5963" s="76">
        <v>1</v>
      </c>
      <c r="U5963" s="76"/>
      <c r="V5963" s="76"/>
      <c r="W5963" s="76"/>
      <c r="X5963" s="76"/>
    </row>
    <row r="5964" spans="1:24">
      <c r="A5964" s="135"/>
      <c r="B5964" s="54"/>
      <c r="C5964" s="528"/>
      <c r="D5964" s="195"/>
      <c r="E5964" s="195"/>
      <c r="F5964" s="195"/>
      <c r="G5964" s="323"/>
      <c r="H5964" s="195"/>
      <c r="I5964" s="225"/>
      <c r="J5964" s="54"/>
      <c r="K5964" s="75" t="s">
        <v>1501</v>
      </c>
      <c r="L5964" s="76">
        <f t="shared" si="331"/>
        <v>0</v>
      </c>
      <c r="M5964" s="76"/>
      <c r="N5964" s="76"/>
      <c r="O5964" s="76"/>
      <c r="P5964" s="76"/>
      <c r="Q5964" s="76"/>
      <c r="R5964" s="76"/>
      <c r="S5964" s="76"/>
      <c r="T5964" s="76"/>
      <c r="U5964" s="76"/>
      <c r="V5964" s="76"/>
      <c r="W5964" s="76"/>
      <c r="X5964" s="76"/>
    </row>
    <row r="5965" spans="1:24">
      <c r="A5965" s="135"/>
      <c r="B5965" s="54"/>
      <c r="C5965" s="528"/>
      <c r="D5965" s="195"/>
      <c r="E5965" s="195"/>
      <c r="F5965" s="195"/>
      <c r="G5965" s="323"/>
      <c r="H5965" s="195"/>
      <c r="I5965" s="225"/>
      <c r="J5965" s="80"/>
      <c r="K5965" s="84" t="s">
        <v>1502</v>
      </c>
      <c r="L5965" s="76">
        <f t="shared" si="331"/>
        <v>0</v>
      </c>
      <c r="M5965" s="76"/>
      <c r="N5965" s="76"/>
      <c r="O5965" s="76"/>
      <c r="P5965" s="76"/>
      <c r="Q5965" s="76"/>
      <c r="R5965" s="76"/>
      <c r="S5965" s="76"/>
      <c r="T5965" s="76"/>
      <c r="U5965" s="76"/>
      <c r="V5965" s="76"/>
      <c r="W5965" s="76"/>
      <c r="X5965" s="76"/>
    </row>
    <row r="5966" spans="1:24">
      <c r="A5966" s="135"/>
      <c r="B5966" s="54"/>
      <c r="C5966" s="528" t="s">
        <v>33</v>
      </c>
      <c r="D5966" s="195" t="s">
        <v>9101</v>
      </c>
      <c r="E5966" s="195" t="s">
        <v>9106</v>
      </c>
      <c r="F5966" s="195" t="s">
        <v>9103</v>
      </c>
      <c r="G5966" s="195" t="s">
        <v>9107</v>
      </c>
      <c r="H5966" s="195" t="s">
        <v>9105</v>
      </c>
      <c r="I5966" s="225">
        <v>37</v>
      </c>
      <c r="J5966" s="46" t="s">
        <v>1508</v>
      </c>
      <c r="K5966" s="75" t="s">
        <v>1509</v>
      </c>
      <c r="L5966" s="76">
        <f t="shared" si="331"/>
        <v>0</v>
      </c>
      <c r="M5966" s="76"/>
      <c r="N5966" s="76"/>
      <c r="O5966" s="76"/>
      <c r="P5966" s="76"/>
      <c r="Q5966" s="76"/>
      <c r="R5966" s="76"/>
      <c r="S5966" s="76"/>
      <c r="T5966" s="76"/>
      <c r="U5966" s="76"/>
      <c r="V5966" s="76"/>
      <c r="W5966" s="76"/>
      <c r="X5966" s="76"/>
    </row>
    <row r="5967" spans="1:24">
      <c r="A5967" s="135"/>
      <c r="B5967" s="54"/>
      <c r="C5967" s="528"/>
      <c r="D5967" s="195"/>
      <c r="E5967" s="195"/>
      <c r="F5967" s="195"/>
      <c r="G5967" s="323"/>
      <c r="H5967" s="195"/>
      <c r="I5967" s="225"/>
      <c r="J5967" s="54"/>
      <c r="K5967" s="75" t="s">
        <v>1501</v>
      </c>
      <c r="L5967" s="76">
        <f t="shared" si="331"/>
        <v>0</v>
      </c>
      <c r="M5967" s="76"/>
      <c r="N5967" s="76"/>
      <c r="O5967" s="76"/>
      <c r="P5967" s="76"/>
      <c r="Q5967" s="76"/>
      <c r="R5967" s="76"/>
      <c r="S5967" s="76"/>
      <c r="T5967" s="76"/>
      <c r="U5967" s="76"/>
      <c r="V5967" s="76"/>
      <c r="W5967" s="76"/>
      <c r="X5967" s="76"/>
    </row>
    <row r="5968" spans="1:24">
      <c r="A5968" s="135"/>
      <c r="B5968" s="54"/>
      <c r="C5968" s="528"/>
      <c r="D5968" s="195"/>
      <c r="E5968" s="195"/>
      <c r="F5968" s="195"/>
      <c r="G5968" s="323"/>
      <c r="H5968" s="195"/>
      <c r="I5968" s="225"/>
      <c r="J5968" s="80"/>
      <c r="K5968" s="84" t="s">
        <v>1502</v>
      </c>
      <c r="L5968" s="76">
        <f t="shared" si="331"/>
        <v>3</v>
      </c>
      <c r="M5968" s="76"/>
      <c r="N5968" s="76">
        <v>1</v>
      </c>
      <c r="O5968" s="76">
        <v>2</v>
      </c>
      <c r="P5968" s="76"/>
      <c r="Q5968" s="76"/>
      <c r="R5968" s="76"/>
      <c r="S5968" s="76"/>
      <c r="T5968" s="76"/>
      <c r="U5968" s="76"/>
      <c r="V5968" s="76"/>
      <c r="W5968" s="76"/>
      <c r="X5968" s="76"/>
    </row>
    <row r="5969" spans="1:24">
      <c r="A5969" s="135"/>
      <c r="B5969" s="54"/>
      <c r="C5969" s="528" t="s">
        <v>33</v>
      </c>
      <c r="D5969" s="195" t="s">
        <v>9108</v>
      </c>
      <c r="E5969" s="195" t="s">
        <v>9109</v>
      </c>
      <c r="F5969" s="195" t="s">
        <v>9110</v>
      </c>
      <c r="G5969" s="195" t="s">
        <v>9111</v>
      </c>
      <c r="H5969" s="195" t="s">
        <v>9112</v>
      </c>
      <c r="I5969" s="225">
        <v>419</v>
      </c>
      <c r="J5969" s="46" t="s">
        <v>1508</v>
      </c>
      <c r="K5969" s="75" t="s">
        <v>1509</v>
      </c>
      <c r="L5969" s="76">
        <f t="shared" si="331"/>
        <v>0</v>
      </c>
      <c r="M5969" s="76"/>
      <c r="N5969" s="76"/>
      <c r="O5969" s="76"/>
      <c r="P5969" s="76"/>
      <c r="Q5969" s="76"/>
      <c r="R5969" s="76"/>
      <c r="S5969" s="76"/>
      <c r="T5969" s="76"/>
      <c r="U5969" s="76"/>
      <c r="V5969" s="76"/>
      <c r="W5969" s="76"/>
      <c r="X5969" s="76"/>
    </row>
    <row r="5970" spans="1:24">
      <c r="A5970" s="135"/>
      <c r="B5970" s="54"/>
      <c r="C5970" s="528"/>
      <c r="D5970" s="195"/>
      <c r="E5970" s="195"/>
      <c r="F5970" s="195"/>
      <c r="G5970" s="323"/>
      <c r="H5970" s="195"/>
      <c r="I5970" s="225"/>
      <c r="J5970" s="54"/>
      <c r="K5970" s="75" t="s">
        <v>1501</v>
      </c>
      <c r="L5970" s="76">
        <f t="shared" si="331"/>
        <v>0</v>
      </c>
      <c r="M5970" s="76"/>
      <c r="N5970" s="76"/>
      <c r="O5970" s="76"/>
      <c r="P5970" s="76"/>
      <c r="Q5970" s="76"/>
      <c r="R5970" s="76"/>
      <c r="S5970" s="76"/>
      <c r="T5970" s="76"/>
      <c r="U5970" s="76"/>
      <c r="V5970" s="76"/>
      <c r="W5970" s="76"/>
      <c r="X5970" s="76"/>
    </row>
    <row r="5971" spans="1:24">
      <c r="A5971" s="135"/>
      <c r="B5971" s="54"/>
      <c r="C5971" s="528"/>
      <c r="D5971" s="195"/>
      <c r="E5971" s="195"/>
      <c r="F5971" s="195"/>
      <c r="G5971" s="323"/>
      <c r="H5971" s="195"/>
      <c r="I5971" s="225"/>
      <c r="J5971" s="80"/>
      <c r="K5971" s="84" t="s">
        <v>1502</v>
      </c>
      <c r="L5971" s="76">
        <f t="shared" si="331"/>
        <v>2</v>
      </c>
      <c r="M5971" s="76">
        <v>1</v>
      </c>
      <c r="N5971" s="76"/>
      <c r="O5971" s="76">
        <v>1</v>
      </c>
      <c r="P5971" s="76"/>
      <c r="Q5971" s="76"/>
      <c r="R5971" s="76"/>
      <c r="S5971" s="76"/>
      <c r="T5971" s="76"/>
      <c r="U5971" s="76"/>
      <c r="V5971" s="76"/>
      <c r="W5971" s="76"/>
      <c r="X5971" s="76"/>
    </row>
    <row r="5972" spans="1:24">
      <c r="A5972" s="135"/>
      <c r="B5972" s="54"/>
      <c r="C5972" s="528" t="s">
        <v>33</v>
      </c>
      <c r="D5972" s="195" t="s">
        <v>9113</v>
      </c>
      <c r="E5972" s="195" t="s">
        <v>9114</v>
      </c>
      <c r="F5972" s="195" t="s">
        <v>9115</v>
      </c>
      <c r="G5972" s="195" t="s">
        <v>9116</v>
      </c>
      <c r="H5972" s="195" t="s">
        <v>9117</v>
      </c>
      <c r="I5972" s="225">
        <v>2533</v>
      </c>
      <c r="J5972" s="46" t="s">
        <v>1508</v>
      </c>
      <c r="K5972" s="75" t="s">
        <v>1509</v>
      </c>
      <c r="L5972" s="76">
        <f>SUM(M5972:X5972)</f>
        <v>0</v>
      </c>
      <c r="M5972" s="76"/>
      <c r="N5972" s="76"/>
      <c r="O5972" s="76"/>
      <c r="P5972" s="76"/>
      <c r="Q5972" s="76"/>
      <c r="R5972" s="76"/>
      <c r="S5972" s="76"/>
      <c r="T5972" s="76"/>
      <c r="U5972" s="76"/>
      <c r="V5972" s="76"/>
      <c r="W5972" s="76"/>
      <c r="X5972" s="76"/>
    </row>
    <row r="5973" spans="1:24">
      <c r="A5973" s="135"/>
      <c r="B5973" s="54"/>
      <c r="C5973" s="528"/>
      <c r="D5973" s="195"/>
      <c r="E5973" s="195"/>
      <c r="F5973" s="195"/>
      <c r="G5973" s="323"/>
      <c r="H5973" s="195"/>
      <c r="I5973" s="225"/>
      <c r="J5973" s="54"/>
      <c r="K5973" s="75" t="s">
        <v>1501</v>
      </c>
      <c r="L5973" s="76">
        <f t="shared" ref="L5973:L5989" si="332">SUM(M5973:X5973)</f>
        <v>0</v>
      </c>
      <c r="M5973" s="76"/>
      <c r="N5973" s="76"/>
      <c r="O5973" s="76"/>
      <c r="P5973" s="76"/>
      <c r="Q5973" s="76"/>
      <c r="R5973" s="76"/>
      <c r="S5973" s="76"/>
      <c r="T5973" s="76"/>
      <c r="U5973" s="76"/>
      <c r="V5973" s="76"/>
      <c r="W5973" s="76"/>
      <c r="X5973" s="76"/>
    </row>
    <row r="5974" spans="1:24">
      <c r="A5974" s="135"/>
      <c r="B5974" s="54"/>
      <c r="C5974" s="528"/>
      <c r="D5974" s="195"/>
      <c r="E5974" s="195"/>
      <c r="F5974" s="195"/>
      <c r="G5974" s="323"/>
      <c r="H5974" s="195"/>
      <c r="I5974" s="225"/>
      <c r="J5974" s="80"/>
      <c r="K5974" s="84" t="s">
        <v>1502</v>
      </c>
      <c r="L5974" s="76">
        <f t="shared" si="332"/>
        <v>2</v>
      </c>
      <c r="M5974" s="76"/>
      <c r="N5974" s="76"/>
      <c r="O5974" s="76">
        <v>1</v>
      </c>
      <c r="P5974" s="76"/>
      <c r="Q5974" s="76"/>
      <c r="R5974" s="76"/>
      <c r="S5974" s="76"/>
      <c r="T5974" s="76">
        <v>1</v>
      </c>
      <c r="U5974" s="76"/>
      <c r="V5974" s="76"/>
      <c r="W5974" s="76"/>
      <c r="X5974" s="76"/>
    </row>
    <row r="5975" spans="1:24">
      <c r="A5975" s="135"/>
      <c r="B5975" s="54"/>
      <c r="C5975" s="528" t="s">
        <v>35</v>
      </c>
      <c r="D5975" s="195" t="s">
        <v>9113</v>
      </c>
      <c r="E5975" s="195" t="s">
        <v>9114</v>
      </c>
      <c r="F5975" s="195" t="s">
        <v>9115</v>
      </c>
      <c r="G5975" s="195" t="s">
        <v>9116</v>
      </c>
      <c r="H5975" s="195" t="s">
        <v>9117</v>
      </c>
      <c r="I5975" s="225">
        <v>2534</v>
      </c>
      <c r="J5975" s="46" t="s">
        <v>1508</v>
      </c>
      <c r="K5975" s="75" t="s">
        <v>1509</v>
      </c>
      <c r="L5975" s="76">
        <f t="shared" si="332"/>
        <v>3</v>
      </c>
      <c r="M5975" s="76"/>
      <c r="N5975" s="76"/>
      <c r="O5975" s="76">
        <v>1</v>
      </c>
      <c r="P5975" s="76"/>
      <c r="Q5975" s="76"/>
      <c r="R5975" s="76"/>
      <c r="S5975" s="76">
        <v>1</v>
      </c>
      <c r="T5975" s="76">
        <v>1</v>
      </c>
      <c r="U5975" s="76"/>
      <c r="V5975" s="76"/>
      <c r="W5975" s="76"/>
      <c r="X5975" s="76"/>
    </row>
    <row r="5976" spans="1:24">
      <c r="A5976" s="135"/>
      <c r="B5976" s="54"/>
      <c r="C5976" s="528"/>
      <c r="D5976" s="195"/>
      <c r="E5976" s="195"/>
      <c r="F5976" s="195"/>
      <c r="G5976" s="323"/>
      <c r="H5976" s="195"/>
      <c r="I5976" s="225"/>
      <c r="J5976" s="54"/>
      <c r="K5976" s="75" t="s">
        <v>1501</v>
      </c>
      <c r="L5976" s="76">
        <f t="shared" si="332"/>
        <v>0</v>
      </c>
      <c r="M5976" s="76"/>
      <c r="N5976" s="76"/>
      <c r="O5976" s="76"/>
      <c r="P5976" s="76"/>
      <c r="Q5976" s="76"/>
      <c r="R5976" s="76"/>
      <c r="S5976" s="76"/>
      <c r="T5976" s="76"/>
      <c r="U5976" s="76"/>
      <c r="V5976" s="76"/>
      <c r="W5976" s="76"/>
      <c r="X5976" s="76"/>
    </row>
    <row r="5977" spans="1:24">
      <c r="A5977" s="135"/>
      <c r="B5977" s="54"/>
      <c r="C5977" s="528"/>
      <c r="D5977" s="195"/>
      <c r="E5977" s="195"/>
      <c r="F5977" s="195"/>
      <c r="G5977" s="323"/>
      <c r="H5977" s="195"/>
      <c r="I5977" s="225"/>
      <c r="J5977" s="80"/>
      <c r="K5977" s="84" t="s">
        <v>1502</v>
      </c>
      <c r="L5977" s="76">
        <f t="shared" si="332"/>
        <v>0</v>
      </c>
      <c r="M5977" s="76"/>
      <c r="N5977" s="76"/>
      <c r="O5977" s="76"/>
      <c r="P5977" s="76"/>
      <c r="Q5977" s="76"/>
      <c r="R5977" s="76"/>
      <c r="S5977" s="76"/>
      <c r="T5977" s="76"/>
      <c r="U5977" s="76"/>
      <c r="V5977" s="76"/>
      <c r="W5977" s="76"/>
      <c r="X5977" s="76"/>
    </row>
    <row r="5978" spans="1:24">
      <c r="A5978" s="135"/>
      <c r="B5978" s="54"/>
      <c r="C5978" s="528" t="s">
        <v>33</v>
      </c>
      <c r="D5978" s="195" t="s">
        <v>9118</v>
      </c>
      <c r="E5978" s="195" t="s">
        <v>9119</v>
      </c>
      <c r="F5978" s="195" t="s">
        <v>9120</v>
      </c>
      <c r="G5978" s="195" t="s">
        <v>9121</v>
      </c>
      <c r="H5978" s="195" t="s">
        <v>9122</v>
      </c>
      <c r="I5978" s="225">
        <v>12701</v>
      </c>
      <c r="J5978" s="46" t="s">
        <v>1508</v>
      </c>
      <c r="K5978" s="75" t="s">
        <v>1509</v>
      </c>
      <c r="L5978" s="76">
        <f t="shared" si="332"/>
        <v>0</v>
      </c>
      <c r="M5978" s="76"/>
      <c r="N5978" s="76"/>
      <c r="O5978" s="76"/>
      <c r="P5978" s="76"/>
      <c r="Q5978" s="76"/>
      <c r="R5978" s="76"/>
      <c r="S5978" s="76"/>
      <c r="T5978" s="76"/>
      <c r="U5978" s="76"/>
      <c r="V5978" s="76"/>
      <c r="W5978" s="76"/>
      <c r="X5978" s="76"/>
    </row>
    <row r="5979" spans="1:24">
      <c r="A5979" s="135"/>
      <c r="B5979" s="54"/>
      <c r="C5979" s="528"/>
      <c r="D5979" s="195"/>
      <c r="E5979" s="195"/>
      <c r="F5979" s="195"/>
      <c r="G5979" s="323"/>
      <c r="H5979" s="195"/>
      <c r="I5979" s="225"/>
      <c r="J5979" s="54"/>
      <c r="K5979" s="75" t="s">
        <v>1501</v>
      </c>
      <c r="L5979" s="76">
        <f t="shared" si="332"/>
        <v>0</v>
      </c>
      <c r="M5979" s="76"/>
      <c r="N5979" s="76"/>
      <c r="O5979" s="76"/>
      <c r="P5979" s="76"/>
      <c r="Q5979" s="76"/>
      <c r="R5979" s="76"/>
      <c r="S5979" s="76"/>
      <c r="T5979" s="76"/>
      <c r="U5979" s="76"/>
      <c r="V5979" s="76"/>
      <c r="W5979" s="76"/>
      <c r="X5979" s="76"/>
    </row>
    <row r="5980" spans="1:24">
      <c r="A5980" s="135"/>
      <c r="B5980" s="54"/>
      <c r="C5980" s="528"/>
      <c r="D5980" s="195"/>
      <c r="E5980" s="195"/>
      <c r="F5980" s="195"/>
      <c r="G5980" s="323"/>
      <c r="H5980" s="195"/>
      <c r="I5980" s="225"/>
      <c r="J5980" s="80"/>
      <c r="K5980" s="84" t="s">
        <v>1502</v>
      </c>
      <c r="L5980" s="76">
        <f t="shared" si="332"/>
        <v>2</v>
      </c>
      <c r="M5980" s="76"/>
      <c r="N5980" s="76"/>
      <c r="O5980" s="76"/>
      <c r="P5980" s="76"/>
      <c r="Q5980" s="76"/>
      <c r="R5980" s="76"/>
      <c r="S5980" s="76"/>
      <c r="T5980" s="76">
        <v>2</v>
      </c>
      <c r="U5980" s="76"/>
      <c r="V5980" s="76"/>
      <c r="W5980" s="76"/>
      <c r="X5980" s="76"/>
    </row>
    <row r="5981" spans="1:24">
      <c r="A5981" s="135"/>
      <c r="B5981" s="54"/>
      <c r="C5981" s="528" t="s">
        <v>33</v>
      </c>
      <c r="D5981" s="195" t="s">
        <v>9123</v>
      </c>
      <c r="E5981" s="195" t="s">
        <v>9124</v>
      </c>
      <c r="F5981" s="195" t="s">
        <v>9125</v>
      </c>
      <c r="G5981" s="195" t="s">
        <v>9126</v>
      </c>
      <c r="H5981" s="195" t="s">
        <v>9127</v>
      </c>
      <c r="I5981" s="225">
        <v>168</v>
      </c>
      <c r="J5981" s="46" t="s">
        <v>1508</v>
      </c>
      <c r="K5981" s="75" t="s">
        <v>1509</v>
      </c>
      <c r="L5981" s="76">
        <f t="shared" si="332"/>
        <v>0</v>
      </c>
      <c r="M5981" s="76"/>
      <c r="N5981" s="76"/>
      <c r="O5981" s="76"/>
      <c r="P5981" s="76"/>
      <c r="Q5981" s="76"/>
      <c r="R5981" s="76"/>
      <c r="S5981" s="76"/>
      <c r="T5981" s="76"/>
      <c r="U5981" s="76"/>
      <c r="V5981" s="76"/>
      <c r="W5981" s="76"/>
      <c r="X5981" s="76"/>
    </row>
    <row r="5982" spans="1:24">
      <c r="A5982" s="135"/>
      <c r="B5982" s="54"/>
      <c r="C5982" s="528"/>
      <c r="D5982" s="195"/>
      <c r="E5982" s="195"/>
      <c r="F5982" s="195"/>
      <c r="G5982" s="323"/>
      <c r="H5982" s="195"/>
      <c r="I5982" s="225"/>
      <c r="J5982" s="54"/>
      <c r="K5982" s="75" t="s">
        <v>1501</v>
      </c>
      <c r="L5982" s="76">
        <f t="shared" si="332"/>
        <v>0</v>
      </c>
      <c r="M5982" s="76"/>
      <c r="N5982" s="76"/>
      <c r="O5982" s="76"/>
      <c r="P5982" s="76"/>
      <c r="Q5982" s="76"/>
      <c r="R5982" s="76"/>
      <c r="S5982" s="76"/>
      <c r="T5982" s="76"/>
      <c r="U5982" s="76"/>
      <c r="V5982" s="76"/>
      <c r="W5982" s="76"/>
      <c r="X5982" s="76"/>
    </row>
    <row r="5983" spans="1:24">
      <c r="A5983" s="135"/>
      <c r="B5983" s="54"/>
      <c r="C5983" s="528"/>
      <c r="D5983" s="195"/>
      <c r="E5983" s="195"/>
      <c r="F5983" s="195"/>
      <c r="G5983" s="323"/>
      <c r="H5983" s="195"/>
      <c r="I5983" s="225"/>
      <c r="J5983" s="80"/>
      <c r="K5983" s="84" t="s">
        <v>1502</v>
      </c>
      <c r="L5983" s="76">
        <f t="shared" si="332"/>
        <v>2</v>
      </c>
      <c r="M5983" s="76"/>
      <c r="N5983" s="76"/>
      <c r="O5983" s="76">
        <v>1</v>
      </c>
      <c r="P5983" s="76"/>
      <c r="Q5983" s="76"/>
      <c r="R5983" s="76"/>
      <c r="S5983" s="76"/>
      <c r="T5983" s="76">
        <v>1</v>
      </c>
      <c r="U5983" s="76"/>
      <c r="V5983" s="76"/>
      <c r="W5983" s="76"/>
      <c r="X5983" s="76"/>
    </row>
    <row r="5984" spans="1:24">
      <c r="A5984" s="135"/>
      <c r="B5984" s="54"/>
      <c r="C5984" s="528" t="s">
        <v>35</v>
      </c>
      <c r="D5984" s="195" t="s">
        <v>8250</v>
      </c>
      <c r="E5984" s="195" t="s">
        <v>9128</v>
      </c>
      <c r="F5984" s="195" t="s">
        <v>9129</v>
      </c>
      <c r="G5984" s="195" t="s">
        <v>9130</v>
      </c>
      <c r="H5984" s="195" t="s">
        <v>9131</v>
      </c>
      <c r="I5984" s="225">
        <v>0</v>
      </c>
      <c r="J5984" s="46" t="s">
        <v>1508</v>
      </c>
      <c r="K5984" s="75" t="s">
        <v>1509</v>
      </c>
      <c r="L5984" s="76">
        <f t="shared" si="332"/>
        <v>2</v>
      </c>
      <c r="M5984" s="76">
        <v>1</v>
      </c>
      <c r="N5984" s="76">
        <v>1</v>
      </c>
      <c r="O5984" s="76"/>
      <c r="P5984" s="76"/>
      <c r="Q5984" s="76"/>
      <c r="R5984" s="76"/>
      <c r="S5984" s="76"/>
      <c r="T5984" s="76"/>
      <c r="U5984" s="76"/>
      <c r="V5984" s="76"/>
      <c r="W5984" s="76"/>
      <c r="X5984" s="76"/>
    </row>
    <row r="5985" spans="1:24">
      <c r="A5985" s="135"/>
      <c r="B5985" s="54"/>
      <c r="C5985" s="528"/>
      <c r="D5985" s="195"/>
      <c r="E5985" s="195"/>
      <c r="F5985" s="195"/>
      <c r="G5985" s="323"/>
      <c r="H5985" s="195"/>
      <c r="I5985" s="225"/>
      <c r="J5985" s="54"/>
      <c r="K5985" s="75" t="s">
        <v>1501</v>
      </c>
      <c r="L5985" s="76">
        <f t="shared" si="332"/>
        <v>0</v>
      </c>
      <c r="M5985" s="76"/>
      <c r="N5985" s="76"/>
      <c r="O5985" s="76"/>
      <c r="P5985" s="76"/>
      <c r="Q5985" s="76"/>
      <c r="R5985" s="76"/>
      <c r="S5985" s="76"/>
      <c r="T5985" s="76"/>
      <c r="U5985" s="76"/>
      <c r="V5985" s="76"/>
      <c r="W5985" s="76"/>
      <c r="X5985" s="76"/>
    </row>
    <row r="5986" spans="1:24">
      <c r="A5986" s="135"/>
      <c r="B5986" s="54"/>
      <c r="C5986" s="528"/>
      <c r="D5986" s="195"/>
      <c r="E5986" s="195"/>
      <c r="F5986" s="195"/>
      <c r="G5986" s="323"/>
      <c r="H5986" s="195"/>
      <c r="I5986" s="225"/>
      <c r="J5986" s="80"/>
      <c r="K5986" s="84" t="s">
        <v>1502</v>
      </c>
      <c r="L5986" s="76">
        <f t="shared" si="332"/>
        <v>0</v>
      </c>
      <c r="M5986" s="76"/>
      <c r="N5986" s="76"/>
      <c r="O5986" s="76"/>
      <c r="P5986" s="76"/>
      <c r="Q5986" s="76"/>
      <c r="R5986" s="76"/>
      <c r="S5986" s="76"/>
      <c r="T5986" s="76"/>
      <c r="U5986" s="76"/>
      <c r="V5986" s="76"/>
      <c r="W5986" s="76"/>
      <c r="X5986" s="76"/>
    </row>
    <row r="5987" spans="1:24">
      <c r="A5987" s="135"/>
      <c r="B5987" s="54"/>
      <c r="C5987" s="528" t="s">
        <v>35</v>
      </c>
      <c r="D5987" s="195" t="s">
        <v>9132</v>
      </c>
      <c r="E5987" s="195" t="s">
        <v>9133</v>
      </c>
      <c r="F5987" s="195" t="s">
        <v>9134</v>
      </c>
      <c r="G5987" s="195" t="s">
        <v>9135</v>
      </c>
      <c r="H5987" s="195" t="s">
        <v>9136</v>
      </c>
      <c r="I5987" s="225">
        <v>3</v>
      </c>
      <c r="J5987" s="46" t="s">
        <v>1508</v>
      </c>
      <c r="K5987" s="75" t="s">
        <v>1509</v>
      </c>
      <c r="L5987" s="76">
        <f t="shared" si="332"/>
        <v>0</v>
      </c>
      <c r="M5987" s="76"/>
      <c r="N5987" s="76"/>
      <c r="O5987" s="76"/>
      <c r="P5987" s="76"/>
      <c r="Q5987" s="76"/>
      <c r="R5987" s="76"/>
      <c r="S5987" s="76"/>
      <c r="T5987" s="76"/>
      <c r="U5987" s="76"/>
      <c r="V5987" s="76"/>
      <c r="W5987" s="76"/>
      <c r="X5987" s="76"/>
    </row>
    <row r="5988" spans="1:24">
      <c r="A5988" s="135"/>
      <c r="B5988" s="54"/>
      <c r="C5988" s="528"/>
      <c r="D5988" s="195"/>
      <c r="E5988" s="195"/>
      <c r="F5988" s="195"/>
      <c r="G5988" s="323"/>
      <c r="H5988" s="195"/>
      <c r="I5988" s="225"/>
      <c r="J5988" s="54"/>
      <c r="K5988" s="75" t="s">
        <v>1501</v>
      </c>
      <c r="L5988" s="76">
        <f t="shared" si="332"/>
        <v>0</v>
      </c>
      <c r="M5988" s="76"/>
      <c r="N5988" s="76"/>
      <c r="O5988" s="76"/>
      <c r="P5988" s="76"/>
      <c r="Q5988" s="76"/>
      <c r="R5988" s="76"/>
      <c r="S5988" s="76"/>
      <c r="T5988" s="76"/>
      <c r="U5988" s="76"/>
      <c r="V5988" s="76"/>
      <c r="W5988" s="76"/>
      <c r="X5988" s="76"/>
    </row>
    <row r="5989" spans="1:24">
      <c r="A5989" s="135"/>
      <c r="B5989" s="54"/>
      <c r="C5989" s="528"/>
      <c r="D5989" s="195"/>
      <c r="E5989" s="195"/>
      <c r="F5989" s="195"/>
      <c r="G5989" s="323"/>
      <c r="H5989" s="195"/>
      <c r="I5989" s="225"/>
      <c r="J5989" s="80"/>
      <c r="K5989" s="84" t="s">
        <v>1502</v>
      </c>
      <c r="L5989" s="76">
        <f t="shared" si="332"/>
        <v>2</v>
      </c>
      <c r="M5989" s="76">
        <v>2</v>
      </c>
      <c r="N5989" s="76"/>
      <c r="O5989" s="76"/>
      <c r="P5989" s="76"/>
      <c r="Q5989" s="76"/>
      <c r="R5989" s="76"/>
      <c r="S5989" s="76"/>
      <c r="T5989" s="76"/>
      <c r="U5989" s="76"/>
      <c r="V5989" s="76"/>
      <c r="W5989" s="76"/>
      <c r="X5989" s="76"/>
    </row>
    <row r="5990" spans="1:24">
      <c r="A5990" s="135"/>
      <c r="B5990" s="54"/>
      <c r="C5990" s="528" t="s">
        <v>33</v>
      </c>
      <c r="D5990" s="195" t="s">
        <v>9137</v>
      </c>
      <c r="E5990" s="195" t="s">
        <v>9138</v>
      </c>
      <c r="F5990" s="195" t="s">
        <v>9139</v>
      </c>
      <c r="G5990" s="195" t="s">
        <v>9140</v>
      </c>
      <c r="H5990" s="195" t="s">
        <v>9141</v>
      </c>
      <c r="I5990" s="225">
        <v>199</v>
      </c>
      <c r="J5990" s="46" t="s">
        <v>1508</v>
      </c>
      <c r="K5990" s="75" t="s">
        <v>1509</v>
      </c>
      <c r="L5990" s="76">
        <f>SUM(M5990:X5990)</f>
        <v>0</v>
      </c>
      <c r="M5990" s="76"/>
      <c r="N5990" s="76"/>
      <c r="O5990" s="76"/>
      <c r="P5990" s="76"/>
      <c r="Q5990" s="76"/>
      <c r="R5990" s="76"/>
      <c r="S5990" s="76"/>
      <c r="T5990" s="76"/>
      <c r="U5990" s="76"/>
      <c r="V5990" s="76"/>
      <c r="W5990" s="76"/>
      <c r="X5990" s="76"/>
    </row>
    <row r="5991" spans="1:24">
      <c r="A5991" s="135"/>
      <c r="B5991" s="54"/>
      <c r="C5991" s="528"/>
      <c r="D5991" s="195"/>
      <c r="E5991" s="195"/>
      <c r="F5991" s="195"/>
      <c r="G5991" s="323"/>
      <c r="H5991" s="195"/>
      <c r="I5991" s="225"/>
      <c r="J5991" s="54"/>
      <c r="K5991" s="75" t="s">
        <v>1501</v>
      </c>
      <c r="L5991" s="76">
        <f t="shared" ref="L5991:L6001" si="333">SUM(M5991:X5991)</f>
        <v>0</v>
      </c>
      <c r="M5991" s="76"/>
      <c r="N5991" s="76"/>
      <c r="O5991" s="76"/>
      <c r="P5991" s="76"/>
      <c r="Q5991" s="76"/>
      <c r="R5991" s="76"/>
      <c r="S5991" s="76"/>
      <c r="T5991" s="76"/>
      <c r="U5991" s="76"/>
      <c r="V5991" s="76"/>
      <c r="W5991" s="76"/>
      <c r="X5991" s="76"/>
    </row>
    <row r="5992" spans="1:24">
      <c r="A5992" s="135"/>
      <c r="B5992" s="54"/>
      <c r="C5992" s="528"/>
      <c r="D5992" s="195"/>
      <c r="E5992" s="195"/>
      <c r="F5992" s="195"/>
      <c r="G5992" s="323"/>
      <c r="H5992" s="195"/>
      <c r="I5992" s="225"/>
      <c r="J5992" s="80"/>
      <c r="K5992" s="84" t="s">
        <v>1502</v>
      </c>
      <c r="L5992" s="76">
        <f t="shared" si="333"/>
        <v>2</v>
      </c>
      <c r="M5992" s="76"/>
      <c r="N5992" s="76"/>
      <c r="O5992" s="76">
        <v>2</v>
      </c>
      <c r="P5992" s="76"/>
      <c r="Q5992" s="76"/>
      <c r="R5992" s="76"/>
      <c r="S5992" s="76"/>
      <c r="T5992" s="76"/>
      <c r="U5992" s="76"/>
      <c r="V5992" s="76"/>
      <c r="W5992" s="76"/>
      <c r="X5992" s="76"/>
    </row>
    <row r="5993" spans="1:24">
      <c r="A5993" s="135"/>
      <c r="B5993" s="54"/>
      <c r="C5993" s="528" t="s">
        <v>33</v>
      </c>
      <c r="D5993" s="195" t="s">
        <v>9142</v>
      </c>
      <c r="E5993" s="195" t="s">
        <v>9143</v>
      </c>
      <c r="F5993" s="195" t="s">
        <v>9144</v>
      </c>
      <c r="G5993" s="195" t="s">
        <v>9145</v>
      </c>
      <c r="H5993" s="195" t="s">
        <v>9146</v>
      </c>
      <c r="I5993" s="225">
        <v>84</v>
      </c>
      <c r="J5993" s="46" t="s">
        <v>1508</v>
      </c>
      <c r="K5993" s="75" t="s">
        <v>1509</v>
      </c>
      <c r="L5993" s="76">
        <f t="shared" si="333"/>
        <v>0</v>
      </c>
      <c r="M5993" s="76"/>
      <c r="N5993" s="76"/>
      <c r="O5993" s="76"/>
      <c r="P5993" s="76"/>
      <c r="Q5993" s="76"/>
      <c r="R5993" s="76"/>
      <c r="S5993" s="76"/>
      <c r="T5993" s="76"/>
      <c r="U5993" s="76"/>
      <c r="V5993" s="76"/>
      <c r="W5993" s="76"/>
      <c r="X5993" s="76"/>
    </row>
    <row r="5994" spans="1:24">
      <c r="A5994" s="135"/>
      <c r="B5994" s="54"/>
      <c r="C5994" s="528"/>
      <c r="D5994" s="195"/>
      <c r="E5994" s="195"/>
      <c r="F5994" s="195"/>
      <c r="G5994" s="323"/>
      <c r="H5994" s="195"/>
      <c r="I5994" s="225"/>
      <c r="J5994" s="54"/>
      <c r="K5994" s="75" t="s">
        <v>1501</v>
      </c>
      <c r="L5994" s="76">
        <f t="shared" si="333"/>
        <v>0</v>
      </c>
      <c r="M5994" s="76"/>
      <c r="N5994" s="76"/>
      <c r="O5994" s="76"/>
      <c r="P5994" s="76"/>
      <c r="Q5994" s="76"/>
      <c r="R5994" s="76"/>
      <c r="S5994" s="76"/>
      <c r="T5994" s="76"/>
      <c r="U5994" s="76"/>
      <c r="V5994" s="76"/>
      <c r="W5994" s="76"/>
      <c r="X5994" s="76"/>
    </row>
    <row r="5995" spans="1:24">
      <c r="A5995" s="135"/>
      <c r="B5995" s="54"/>
      <c r="C5995" s="528"/>
      <c r="D5995" s="195"/>
      <c r="E5995" s="195"/>
      <c r="F5995" s="195"/>
      <c r="G5995" s="323"/>
      <c r="H5995" s="195"/>
      <c r="I5995" s="225"/>
      <c r="J5995" s="80"/>
      <c r="K5995" s="84" t="s">
        <v>1502</v>
      </c>
      <c r="L5995" s="76">
        <f t="shared" si="333"/>
        <v>2</v>
      </c>
      <c r="M5995" s="76"/>
      <c r="N5995" s="76"/>
      <c r="O5995" s="76">
        <v>2</v>
      </c>
      <c r="P5995" s="76"/>
      <c r="Q5995" s="76"/>
      <c r="R5995" s="76"/>
      <c r="S5995" s="76"/>
      <c r="T5995" s="76"/>
      <c r="U5995" s="76"/>
      <c r="V5995" s="76"/>
      <c r="W5995" s="76"/>
      <c r="X5995" s="76"/>
    </row>
    <row r="5996" spans="1:24">
      <c r="A5996" s="135"/>
      <c r="B5996" s="54"/>
      <c r="C5996" s="528" t="s">
        <v>33</v>
      </c>
      <c r="D5996" s="195" t="s">
        <v>9147</v>
      </c>
      <c r="E5996" s="195" t="s">
        <v>9148</v>
      </c>
      <c r="F5996" s="195" t="s">
        <v>4488</v>
      </c>
      <c r="G5996" s="195" t="s">
        <v>9149</v>
      </c>
      <c r="H5996" s="195" t="s">
        <v>9150</v>
      </c>
      <c r="I5996" s="225">
        <v>64</v>
      </c>
      <c r="J5996" s="46" t="s">
        <v>1508</v>
      </c>
      <c r="K5996" s="75" t="s">
        <v>1509</v>
      </c>
      <c r="L5996" s="76">
        <f t="shared" si="333"/>
        <v>0</v>
      </c>
      <c r="M5996" s="76"/>
      <c r="N5996" s="76"/>
      <c r="O5996" s="76"/>
      <c r="P5996" s="76"/>
      <c r="Q5996" s="76"/>
      <c r="R5996" s="76"/>
      <c r="S5996" s="76"/>
      <c r="T5996" s="76"/>
      <c r="U5996" s="76"/>
      <c r="V5996" s="76"/>
      <c r="W5996" s="76"/>
      <c r="X5996" s="76"/>
    </row>
    <row r="5997" spans="1:24">
      <c r="A5997" s="135"/>
      <c r="B5997" s="54"/>
      <c r="C5997" s="528"/>
      <c r="D5997" s="195"/>
      <c r="E5997" s="195"/>
      <c r="F5997" s="195"/>
      <c r="G5997" s="323"/>
      <c r="H5997" s="195"/>
      <c r="I5997" s="225"/>
      <c r="J5997" s="54"/>
      <c r="K5997" s="75" t="s">
        <v>1501</v>
      </c>
      <c r="L5997" s="76">
        <f t="shared" si="333"/>
        <v>0</v>
      </c>
      <c r="M5997" s="76"/>
      <c r="N5997" s="76"/>
      <c r="O5997" s="76"/>
      <c r="P5997" s="76"/>
      <c r="Q5997" s="76"/>
      <c r="R5997" s="76"/>
      <c r="S5997" s="76"/>
      <c r="T5997" s="76"/>
      <c r="U5997" s="76"/>
      <c r="V5997" s="76"/>
      <c r="W5997" s="76"/>
      <c r="X5997" s="76"/>
    </row>
    <row r="5998" spans="1:24">
      <c r="A5998" s="135"/>
      <c r="B5998" s="54"/>
      <c r="C5998" s="528"/>
      <c r="D5998" s="195"/>
      <c r="E5998" s="195"/>
      <c r="F5998" s="195"/>
      <c r="G5998" s="323"/>
      <c r="H5998" s="195"/>
      <c r="I5998" s="225"/>
      <c r="J5998" s="80"/>
      <c r="K5998" s="84" t="s">
        <v>1502</v>
      </c>
      <c r="L5998" s="76">
        <f t="shared" si="333"/>
        <v>2</v>
      </c>
      <c r="M5998" s="76"/>
      <c r="N5998" s="76"/>
      <c r="O5998" s="76">
        <v>1</v>
      </c>
      <c r="P5998" s="76"/>
      <c r="Q5998" s="76"/>
      <c r="R5998" s="76"/>
      <c r="S5998" s="76">
        <v>1</v>
      </c>
      <c r="T5998" s="76"/>
      <c r="U5998" s="76"/>
      <c r="V5998" s="76"/>
      <c r="W5998" s="76"/>
      <c r="X5998" s="76"/>
    </row>
    <row r="5999" spans="1:24">
      <c r="A5999" s="135"/>
      <c r="B5999" s="54"/>
      <c r="C5999" s="528" t="s">
        <v>35</v>
      </c>
      <c r="D5999" s="195" t="s">
        <v>9151</v>
      </c>
      <c r="E5999" s="195" t="s">
        <v>9152</v>
      </c>
      <c r="F5999" s="195" t="s">
        <v>9153</v>
      </c>
      <c r="G5999" s="195" t="s">
        <v>9154</v>
      </c>
      <c r="H5999" s="195" t="s">
        <v>9155</v>
      </c>
      <c r="I5999" s="225">
        <v>14</v>
      </c>
      <c r="J5999" s="46" t="s">
        <v>1508</v>
      </c>
      <c r="K5999" s="75" t="s">
        <v>1509</v>
      </c>
      <c r="L5999" s="76">
        <f t="shared" si="333"/>
        <v>2</v>
      </c>
      <c r="M5999" s="76">
        <v>1</v>
      </c>
      <c r="N5999" s="76">
        <v>1</v>
      </c>
      <c r="O5999" s="76"/>
      <c r="P5999" s="76"/>
      <c r="Q5999" s="76"/>
      <c r="R5999" s="76"/>
      <c r="S5999" s="76"/>
      <c r="T5999" s="76"/>
      <c r="U5999" s="76"/>
      <c r="V5999" s="76"/>
      <c r="W5999" s="76"/>
      <c r="X5999" s="76"/>
    </row>
    <row r="6000" spans="1:24">
      <c r="A6000" s="135"/>
      <c r="B6000" s="54"/>
      <c r="C6000" s="528"/>
      <c r="D6000" s="195"/>
      <c r="E6000" s="195"/>
      <c r="F6000" s="195"/>
      <c r="G6000" s="323"/>
      <c r="H6000" s="195"/>
      <c r="I6000" s="225"/>
      <c r="J6000" s="54"/>
      <c r="K6000" s="75" t="s">
        <v>1501</v>
      </c>
      <c r="L6000" s="76">
        <f t="shared" si="333"/>
        <v>0</v>
      </c>
      <c r="M6000" s="76"/>
      <c r="N6000" s="76"/>
      <c r="O6000" s="76"/>
      <c r="P6000" s="76"/>
      <c r="Q6000" s="76"/>
      <c r="R6000" s="76"/>
      <c r="S6000" s="76"/>
      <c r="T6000" s="76"/>
      <c r="U6000" s="76"/>
      <c r="V6000" s="76"/>
      <c r="W6000" s="76"/>
      <c r="X6000" s="76"/>
    </row>
    <row r="6001" spans="1:24">
      <c r="A6001" s="135"/>
      <c r="B6001" s="54"/>
      <c r="C6001" s="528"/>
      <c r="D6001" s="195"/>
      <c r="E6001" s="195"/>
      <c r="F6001" s="195"/>
      <c r="G6001" s="323"/>
      <c r="H6001" s="195"/>
      <c r="I6001" s="225"/>
      <c r="J6001" s="80"/>
      <c r="K6001" s="84" t="s">
        <v>1502</v>
      </c>
      <c r="L6001" s="76">
        <f t="shared" si="333"/>
        <v>0</v>
      </c>
      <c r="M6001" s="76"/>
      <c r="N6001" s="76"/>
      <c r="O6001" s="76"/>
      <c r="P6001" s="76"/>
      <c r="Q6001" s="76"/>
      <c r="R6001" s="76"/>
      <c r="S6001" s="76"/>
      <c r="T6001" s="76"/>
      <c r="U6001" s="76"/>
      <c r="V6001" s="76"/>
      <c r="W6001" s="76"/>
      <c r="X6001" s="76"/>
    </row>
    <row r="6002" spans="1:24">
      <c r="A6002" s="135"/>
      <c r="B6002" s="54"/>
      <c r="C6002" s="528" t="s">
        <v>33</v>
      </c>
      <c r="D6002" s="195" t="s">
        <v>9156</v>
      </c>
      <c r="E6002" s="195" t="s">
        <v>9157</v>
      </c>
      <c r="F6002" s="195" t="s">
        <v>9158</v>
      </c>
      <c r="G6002" s="195" t="s">
        <v>9159</v>
      </c>
      <c r="H6002" s="195" t="s">
        <v>9160</v>
      </c>
      <c r="I6002" s="225">
        <v>0</v>
      </c>
      <c r="J6002" s="46" t="s">
        <v>1508</v>
      </c>
      <c r="K6002" s="75" t="s">
        <v>1509</v>
      </c>
      <c r="L6002" s="76">
        <f>SUM(M6002:X6002)</f>
        <v>0</v>
      </c>
      <c r="M6002" s="76"/>
      <c r="N6002" s="76"/>
      <c r="O6002" s="76"/>
      <c r="P6002" s="76"/>
      <c r="Q6002" s="76"/>
      <c r="R6002" s="76"/>
      <c r="S6002" s="76"/>
      <c r="T6002" s="76"/>
      <c r="U6002" s="76"/>
      <c r="V6002" s="76"/>
      <c r="W6002" s="76"/>
      <c r="X6002" s="76"/>
    </row>
    <row r="6003" spans="1:24">
      <c r="A6003" s="135"/>
      <c r="B6003" s="54"/>
      <c r="C6003" s="528"/>
      <c r="D6003" s="195"/>
      <c r="E6003" s="195"/>
      <c r="F6003" s="195"/>
      <c r="G6003" s="323"/>
      <c r="H6003" s="195"/>
      <c r="I6003" s="225"/>
      <c r="J6003" s="54"/>
      <c r="K6003" s="75" t="s">
        <v>1501</v>
      </c>
      <c r="L6003" s="76">
        <f t="shared" ref="L6003:L6019" si="334">SUM(M6003:X6003)</f>
        <v>0</v>
      </c>
      <c r="M6003" s="76"/>
      <c r="N6003" s="76"/>
      <c r="O6003" s="76"/>
      <c r="P6003" s="76"/>
      <c r="Q6003" s="76"/>
      <c r="R6003" s="76"/>
      <c r="S6003" s="76"/>
      <c r="T6003" s="76"/>
      <c r="U6003" s="76"/>
      <c r="V6003" s="76"/>
      <c r="W6003" s="76"/>
      <c r="X6003" s="76"/>
    </row>
    <row r="6004" spans="1:24">
      <c r="A6004" s="135"/>
      <c r="B6004" s="54"/>
      <c r="C6004" s="528"/>
      <c r="D6004" s="195"/>
      <c r="E6004" s="195"/>
      <c r="F6004" s="195"/>
      <c r="G6004" s="323"/>
      <c r="H6004" s="195"/>
      <c r="I6004" s="225"/>
      <c r="J6004" s="80"/>
      <c r="K6004" s="84" t="s">
        <v>1502</v>
      </c>
      <c r="L6004" s="76">
        <f t="shared" si="334"/>
        <v>2</v>
      </c>
      <c r="M6004" s="76"/>
      <c r="N6004" s="76"/>
      <c r="O6004" s="76">
        <v>2</v>
      </c>
      <c r="P6004" s="76"/>
      <c r="Q6004" s="76"/>
      <c r="R6004" s="76"/>
      <c r="S6004" s="76"/>
      <c r="T6004" s="76"/>
      <c r="U6004" s="76"/>
      <c r="V6004" s="76"/>
      <c r="W6004" s="76"/>
      <c r="X6004" s="76"/>
    </row>
    <row r="6005" spans="1:24">
      <c r="A6005" s="135"/>
      <c r="B6005" s="54"/>
      <c r="C6005" s="528" t="s">
        <v>33</v>
      </c>
      <c r="D6005" s="195" t="s">
        <v>9161</v>
      </c>
      <c r="E6005" s="195" t="s">
        <v>9162</v>
      </c>
      <c r="F6005" s="195" t="s">
        <v>9163</v>
      </c>
      <c r="G6005" s="195" t="s">
        <v>9164</v>
      </c>
      <c r="H6005" s="195" t="s">
        <v>9165</v>
      </c>
      <c r="I6005" s="225">
        <v>0</v>
      </c>
      <c r="J6005" s="46" t="s">
        <v>1508</v>
      </c>
      <c r="K6005" s="75" t="s">
        <v>1509</v>
      </c>
      <c r="L6005" s="76">
        <f t="shared" si="334"/>
        <v>0</v>
      </c>
      <c r="M6005" s="76"/>
      <c r="N6005" s="76"/>
      <c r="O6005" s="76"/>
      <c r="P6005" s="76"/>
      <c r="Q6005" s="76"/>
      <c r="R6005" s="76"/>
      <c r="S6005" s="76"/>
      <c r="T6005" s="76"/>
      <c r="U6005" s="76"/>
      <c r="V6005" s="76"/>
      <c r="W6005" s="76"/>
      <c r="X6005" s="76"/>
    </row>
    <row r="6006" spans="1:24">
      <c r="A6006" s="135"/>
      <c r="B6006" s="54"/>
      <c r="C6006" s="528"/>
      <c r="D6006" s="195"/>
      <c r="E6006" s="195"/>
      <c r="F6006" s="195"/>
      <c r="G6006" s="323"/>
      <c r="H6006" s="195"/>
      <c r="I6006" s="225"/>
      <c r="J6006" s="54"/>
      <c r="K6006" s="75" t="s">
        <v>1501</v>
      </c>
      <c r="L6006" s="76">
        <f t="shared" si="334"/>
        <v>0</v>
      </c>
      <c r="M6006" s="76"/>
      <c r="N6006" s="76"/>
      <c r="O6006" s="76"/>
      <c r="P6006" s="76"/>
      <c r="Q6006" s="76"/>
      <c r="R6006" s="76"/>
      <c r="S6006" s="76"/>
      <c r="T6006" s="76"/>
      <c r="U6006" s="76"/>
      <c r="V6006" s="76"/>
      <c r="W6006" s="76"/>
      <c r="X6006" s="76"/>
    </row>
    <row r="6007" spans="1:24">
      <c r="A6007" s="135"/>
      <c r="B6007" s="54"/>
      <c r="C6007" s="528"/>
      <c r="D6007" s="195"/>
      <c r="E6007" s="195"/>
      <c r="F6007" s="195"/>
      <c r="G6007" s="323"/>
      <c r="H6007" s="195"/>
      <c r="I6007" s="225"/>
      <c r="J6007" s="80"/>
      <c r="K6007" s="84" t="s">
        <v>1502</v>
      </c>
      <c r="L6007" s="76">
        <f t="shared" si="334"/>
        <v>2</v>
      </c>
      <c r="M6007" s="76"/>
      <c r="N6007" s="76"/>
      <c r="O6007" s="76">
        <v>1</v>
      </c>
      <c r="P6007" s="76"/>
      <c r="Q6007" s="76"/>
      <c r="R6007" s="76"/>
      <c r="S6007" s="76">
        <v>1</v>
      </c>
      <c r="T6007" s="76"/>
      <c r="U6007" s="76"/>
      <c r="V6007" s="76"/>
      <c r="W6007" s="76"/>
      <c r="X6007" s="76"/>
    </row>
    <row r="6008" spans="1:24">
      <c r="A6008" s="135"/>
      <c r="B6008" s="54"/>
      <c r="C6008" s="528" t="s">
        <v>35</v>
      </c>
      <c r="D6008" s="195" t="s">
        <v>9166</v>
      </c>
      <c r="E6008" s="195" t="s">
        <v>9167</v>
      </c>
      <c r="F6008" s="195" t="s">
        <v>9168</v>
      </c>
      <c r="G6008" s="195" t="s">
        <v>9169</v>
      </c>
      <c r="H6008" s="195" t="s">
        <v>9170</v>
      </c>
      <c r="I6008" s="225">
        <v>0</v>
      </c>
      <c r="J6008" s="46" t="s">
        <v>1508</v>
      </c>
      <c r="K6008" s="75" t="s">
        <v>1509</v>
      </c>
      <c r="L6008" s="76">
        <f t="shared" si="334"/>
        <v>2</v>
      </c>
      <c r="M6008" s="76">
        <v>2</v>
      </c>
      <c r="N6008" s="76"/>
      <c r="O6008" s="76"/>
      <c r="P6008" s="76"/>
      <c r="Q6008" s="76"/>
      <c r="R6008" s="76"/>
      <c r="S6008" s="76"/>
      <c r="T6008" s="76"/>
      <c r="U6008" s="76"/>
      <c r="V6008" s="76"/>
      <c r="W6008" s="76"/>
      <c r="X6008" s="76"/>
    </row>
    <row r="6009" spans="1:24">
      <c r="A6009" s="135"/>
      <c r="B6009" s="54"/>
      <c r="C6009" s="528"/>
      <c r="D6009" s="195"/>
      <c r="E6009" s="195"/>
      <c r="F6009" s="195"/>
      <c r="G6009" s="323"/>
      <c r="H6009" s="195"/>
      <c r="I6009" s="225"/>
      <c r="J6009" s="54"/>
      <c r="K6009" s="75" t="s">
        <v>1501</v>
      </c>
      <c r="L6009" s="76">
        <f t="shared" si="334"/>
        <v>0</v>
      </c>
      <c r="M6009" s="76"/>
      <c r="N6009" s="76"/>
      <c r="O6009" s="76"/>
      <c r="P6009" s="76"/>
      <c r="Q6009" s="76"/>
      <c r="R6009" s="76"/>
      <c r="S6009" s="76"/>
      <c r="T6009" s="76"/>
      <c r="U6009" s="76"/>
      <c r="V6009" s="76"/>
      <c r="W6009" s="76"/>
      <c r="X6009" s="76"/>
    </row>
    <row r="6010" spans="1:24">
      <c r="A6010" s="135"/>
      <c r="B6010" s="54"/>
      <c r="C6010" s="528"/>
      <c r="D6010" s="195"/>
      <c r="E6010" s="195"/>
      <c r="F6010" s="195"/>
      <c r="G6010" s="323"/>
      <c r="H6010" s="195"/>
      <c r="I6010" s="225"/>
      <c r="J6010" s="80"/>
      <c r="K6010" s="84" t="s">
        <v>1502</v>
      </c>
      <c r="L6010" s="76">
        <f t="shared" si="334"/>
        <v>0</v>
      </c>
      <c r="M6010" s="76"/>
      <c r="N6010" s="76"/>
      <c r="O6010" s="76"/>
      <c r="P6010" s="76"/>
      <c r="Q6010" s="76"/>
      <c r="R6010" s="76"/>
      <c r="S6010" s="76"/>
      <c r="T6010" s="76"/>
      <c r="U6010" s="76"/>
      <c r="V6010" s="76"/>
      <c r="W6010" s="76"/>
      <c r="X6010" s="76"/>
    </row>
    <row r="6011" spans="1:24">
      <c r="A6011" s="135"/>
      <c r="B6011" s="54"/>
      <c r="C6011" s="528" t="s">
        <v>35</v>
      </c>
      <c r="D6011" s="195" t="s">
        <v>9171</v>
      </c>
      <c r="E6011" s="195" t="s">
        <v>9172</v>
      </c>
      <c r="F6011" s="195" t="s">
        <v>9173</v>
      </c>
      <c r="G6011" s="195" t="s">
        <v>9174</v>
      </c>
      <c r="H6011" s="195" t="s">
        <v>9175</v>
      </c>
      <c r="I6011" s="225">
        <v>0</v>
      </c>
      <c r="J6011" s="46" t="s">
        <v>1508</v>
      </c>
      <c r="K6011" s="75" t="s">
        <v>1509</v>
      </c>
      <c r="L6011" s="76">
        <f t="shared" si="334"/>
        <v>0</v>
      </c>
      <c r="M6011" s="76"/>
      <c r="N6011" s="76"/>
      <c r="O6011" s="76"/>
      <c r="P6011" s="76"/>
      <c r="Q6011" s="76"/>
      <c r="R6011" s="76"/>
      <c r="S6011" s="76"/>
      <c r="T6011" s="76"/>
      <c r="U6011" s="76"/>
      <c r="V6011" s="76"/>
      <c r="W6011" s="76"/>
      <c r="X6011" s="76"/>
    </row>
    <row r="6012" spans="1:24">
      <c r="A6012" s="135"/>
      <c r="B6012" s="54"/>
      <c r="C6012" s="528"/>
      <c r="D6012" s="195"/>
      <c r="E6012" s="195"/>
      <c r="F6012" s="195"/>
      <c r="G6012" s="323"/>
      <c r="H6012" s="195"/>
      <c r="I6012" s="225"/>
      <c r="J6012" s="54"/>
      <c r="K6012" s="75" t="s">
        <v>1501</v>
      </c>
      <c r="L6012" s="76">
        <f t="shared" si="334"/>
        <v>3</v>
      </c>
      <c r="M6012" s="76">
        <v>2</v>
      </c>
      <c r="N6012" s="76"/>
      <c r="O6012" s="76">
        <v>1</v>
      </c>
      <c r="P6012" s="76"/>
      <c r="Q6012" s="76"/>
      <c r="R6012" s="76"/>
      <c r="S6012" s="76"/>
      <c r="T6012" s="76"/>
      <c r="U6012" s="76"/>
      <c r="V6012" s="76"/>
      <c r="W6012" s="76"/>
      <c r="X6012" s="76"/>
    </row>
    <row r="6013" spans="1:24">
      <c r="A6013" s="135"/>
      <c r="B6013" s="54"/>
      <c r="C6013" s="528"/>
      <c r="D6013" s="195"/>
      <c r="E6013" s="195"/>
      <c r="F6013" s="195"/>
      <c r="G6013" s="323"/>
      <c r="H6013" s="195"/>
      <c r="I6013" s="225"/>
      <c r="J6013" s="80"/>
      <c r="K6013" s="84" t="s">
        <v>1502</v>
      </c>
      <c r="L6013" s="76">
        <f t="shared" si="334"/>
        <v>0</v>
      </c>
      <c r="M6013" s="76"/>
      <c r="N6013" s="76"/>
      <c r="O6013" s="76"/>
      <c r="P6013" s="76"/>
      <c r="Q6013" s="76"/>
      <c r="R6013" s="76"/>
      <c r="S6013" s="76"/>
      <c r="T6013" s="76"/>
      <c r="U6013" s="76"/>
      <c r="V6013" s="76"/>
      <c r="W6013" s="76"/>
      <c r="X6013" s="76"/>
    </row>
    <row r="6014" spans="1:24">
      <c r="A6014" s="135"/>
      <c r="B6014" s="54"/>
      <c r="C6014" s="528" t="s">
        <v>33</v>
      </c>
      <c r="D6014" s="195" t="s">
        <v>9176</v>
      </c>
      <c r="E6014" s="195" t="s">
        <v>9177</v>
      </c>
      <c r="F6014" s="195" t="s">
        <v>9178</v>
      </c>
      <c r="G6014" s="195" t="s">
        <v>9179</v>
      </c>
      <c r="H6014" s="195" t="s">
        <v>9180</v>
      </c>
      <c r="I6014" s="225">
        <v>25340</v>
      </c>
      <c r="J6014" s="46" t="s">
        <v>1508</v>
      </c>
      <c r="K6014" s="75" t="s">
        <v>1509</v>
      </c>
      <c r="L6014" s="76">
        <f t="shared" si="334"/>
        <v>0</v>
      </c>
      <c r="M6014" s="76"/>
      <c r="N6014" s="76"/>
      <c r="O6014" s="76"/>
      <c r="P6014" s="76"/>
      <c r="Q6014" s="76"/>
      <c r="R6014" s="76"/>
      <c r="S6014" s="76"/>
      <c r="T6014" s="76"/>
      <c r="U6014" s="76"/>
      <c r="V6014" s="76"/>
      <c r="W6014" s="76"/>
      <c r="X6014" s="76"/>
    </row>
    <row r="6015" spans="1:24">
      <c r="A6015" s="135"/>
      <c r="B6015" s="54"/>
      <c r="C6015" s="528"/>
      <c r="D6015" s="195"/>
      <c r="E6015" s="195"/>
      <c r="F6015" s="195"/>
      <c r="G6015" s="323"/>
      <c r="H6015" s="195"/>
      <c r="I6015" s="225"/>
      <c r="J6015" s="54"/>
      <c r="K6015" s="75" t="s">
        <v>1501</v>
      </c>
      <c r="L6015" s="76">
        <f t="shared" si="334"/>
        <v>0</v>
      </c>
      <c r="M6015" s="76"/>
      <c r="N6015" s="76"/>
      <c r="O6015" s="76"/>
      <c r="P6015" s="76"/>
      <c r="Q6015" s="76"/>
      <c r="R6015" s="76"/>
      <c r="S6015" s="76"/>
      <c r="T6015" s="76"/>
      <c r="U6015" s="76"/>
      <c r="V6015" s="76"/>
      <c r="W6015" s="76"/>
      <c r="X6015" s="76"/>
    </row>
    <row r="6016" spans="1:24">
      <c r="A6016" s="135"/>
      <c r="B6016" s="54"/>
      <c r="C6016" s="528"/>
      <c r="D6016" s="195"/>
      <c r="E6016" s="195"/>
      <c r="F6016" s="195"/>
      <c r="G6016" s="323"/>
      <c r="H6016" s="195"/>
      <c r="I6016" s="225"/>
      <c r="J6016" s="80"/>
      <c r="K6016" s="84" t="s">
        <v>1502</v>
      </c>
      <c r="L6016" s="76">
        <f t="shared" si="334"/>
        <v>4</v>
      </c>
      <c r="M6016" s="76"/>
      <c r="N6016" s="76"/>
      <c r="O6016" s="76"/>
      <c r="P6016" s="76"/>
      <c r="Q6016" s="76"/>
      <c r="R6016" s="76"/>
      <c r="S6016" s="76"/>
      <c r="T6016" s="76">
        <v>4</v>
      </c>
      <c r="U6016" s="76"/>
      <c r="V6016" s="76"/>
      <c r="W6016" s="76"/>
      <c r="X6016" s="76"/>
    </row>
    <row r="6017" spans="1:24">
      <c r="A6017" s="135"/>
      <c r="B6017" s="54"/>
      <c r="C6017" s="528" t="s">
        <v>35</v>
      </c>
      <c r="D6017" s="195" t="s">
        <v>9181</v>
      </c>
      <c r="E6017" s="195" t="s">
        <v>9182</v>
      </c>
      <c r="F6017" s="195" t="s">
        <v>9183</v>
      </c>
      <c r="G6017" s="195" t="s">
        <v>9184</v>
      </c>
      <c r="H6017" s="195" t="s">
        <v>9185</v>
      </c>
      <c r="I6017" s="225">
        <v>2</v>
      </c>
      <c r="J6017" s="46" t="s">
        <v>1508</v>
      </c>
      <c r="K6017" s="75" t="s">
        <v>1509</v>
      </c>
      <c r="L6017" s="76">
        <f t="shared" si="334"/>
        <v>2</v>
      </c>
      <c r="M6017" s="76">
        <v>1</v>
      </c>
      <c r="N6017" s="76"/>
      <c r="O6017" s="76"/>
      <c r="P6017" s="76"/>
      <c r="Q6017" s="76"/>
      <c r="R6017" s="76"/>
      <c r="S6017" s="76">
        <v>1</v>
      </c>
      <c r="T6017" s="76"/>
      <c r="U6017" s="76"/>
      <c r="V6017" s="76"/>
      <c r="W6017" s="76"/>
      <c r="X6017" s="76"/>
    </row>
    <row r="6018" spans="1:24">
      <c r="A6018" s="135"/>
      <c r="B6018" s="54"/>
      <c r="C6018" s="528"/>
      <c r="D6018" s="195"/>
      <c r="E6018" s="195"/>
      <c r="F6018" s="195"/>
      <c r="G6018" s="323"/>
      <c r="H6018" s="195"/>
      <c r="I6018" s="225"/>
      <c r="J6018" s="54"/>
      <c r="K6018" s="75" t="s">
        <v>1501</v>
      </c>
      <c r="L6018" s="76">
        <f t="shared" si="334"/>
        <v>0</v>
      </c>
      <c r="M6018" s="76"/>
      <c r="N6018" s="76"/>
      <c r="O6018" s="76"/>
      <c r="P6018" s="76"/>
      <c r="Q6018" s="76"/>
      <c r="R6018" s="76"/>
      <c r="S6018" s="76"/>
      <c r="T6018" s="76"/>
      <c r="U6018" s="76"/>
      <c r="V6018" s="76"/>
      <c r="W6018" s="76"/>
      <c r="X6018" s="76"/>
    </row>
    <row r="6019" spans="1:24">
      <c r="A6019" s="135"/>
      <c r="B6019" s="54"/>
      <c r="C6019" s="528"/>
      <c r="D6019" s="195"/>
      <c r="E6019" s="195"/>
      <c r="F6019" s="195"/>
      <c r="G6019" s="323"/>
      <c r="H6019" s="195"/>
      <c r="I6019" s="225"/>
      <c r="J6019" s="80"/>
      <c r="K6019" s="84" t="s">
        <v>1502</v>
      </c>
      <c r="L6019" s="76">
        <f t="shared" si="334"/>
        <v>0</v>
      </c>
      <c r="M6019" s="76"/>
      <c r="N6019" s="76"/>
      <c r="O6019" s="76"/>
      <c r="P6019" s="76"/>
      <c r="Q6019" s="76"/>
      <c r="R6019" s="76"/>
      <c r="S6019" s="76"/>
      <c r="T6019" s="76"/>
      <c r="U6019" s="76"/>
      <c r="V6019" s="76"/>
      <c r="W6019" s="76"/>
      <c r="X6019" s="76"/>
    </row>
    <row r="6020" spans="1:24">
      <c r="A6020" s="135"/>
      <c r="B6020" s="54"/>
      <c r="C6020" s="528" t="s">
        <v>35</v>
      </c>
      <c r="D6020" s="195" t="s">
        <v>9186</v>
      </c>
      <c r="E6020" s="195" t="s">
        <v>9187</v>
      </c>
      <c r="F6020" s="195" t="s">
        <v>9188</v>
      </c>
      <c r="G6020" s="195" t="s">
        <v>9189</v>
      </c>
      <c r="H6020" s="195" t="s">
        <v>9190</v>
      </c>
      <c r="I6020" s="225">
        <v>129</v>
      </c>
      <c r="J6020" s="46" t="s">
        <v>1508</v>
      </c>
      <c r="K6020" s="75" t="s">
        <v>1509</v>
      </c>
      <c r="L6020" s="76">
        <f>SUM(M6020:X6020)</f>
        <v>2</v>
      </c>
      <c r="M6020" s="76">
        <v>1</v>
      </c>
      <c r="N6020" s="76"/>
      <c r="O6020" s="76">
        <v>1</v>
      </c>
      <c r="P6020" s="76"/>
      <c r="Q6020" s="76"/>
      <c r="R6020" s="76"/>
      <c r="S6020" s="76"/>
      <c r="T6020" s="76"/>
      <c r="U6020" s="76"/>
      <c r="V6020" s="76"/>
      <c r="W6020" s="76"/>
      <c r="X6020" s="76"/>
    </row>
    <row r="6021" spans="1:24">
      <c r="A6021" s="135"/>
      <c r="B6021" s="54"/>
      <c r="C6021" s="528"/>
      <c r="D6021" s="195"/>
      <c r="E6021" s="195"/>
      <c r="F6021" s="195"/>
      <c r="G6021" s="323"/>
      <c r="H6021" s="195"/>
      <c r="I6021" s="225"/>
      <c r="J6021" s="54"/>
      <c r="K6021" s="75" t="s">
        <v>1501</v>
      </c>
      <c r="L6021" s="76">
        <f t="shared" ref="L6021:L6037" si="335">SUM(M6021:X6021)</f>
        <v>0</v>
      </c>
      <c r="M6021" s="76"/>
      <c r="N6021" s="76"/>
      <c r="O6021" s="76"/>
      <c r="P6021" s="76"/>
      <c r="Q6021" s="76"/>
      <c r="R6021" s="76"/>
      <c r="S6021" s="76"/>
      <c r="T6021" s="76"/>
      <c r="U6021" s="76"/>
      <c r="V6021" s="76"/>
      <c r="W6021" s="76"/>
      <c r="X6021" s="76"/>
    </row>
    <row r="6022" spans="1:24">
      <c r="A6022" s="135"/>
      <c r="B6022" s="54"/>
      <c r="C6022" s="528"/>
      <c r="D6022" s="195"/>
      <c r="E6022" s="195"/>
      <c r="F6022" s="195"/>
      <c r="G6022" s="323"/>
      <c r="H6022" s="195"/>
      <c r="I6022" s="225"/>
      <c r="J6022" s="80"/>
      <c r="K6022" s="84" t="s">
        <v>1502</v>
      </c>
      <c r="L6022" s="76">
        <f t="shared" si="335"/>
        <v>0</v>
      </c>
      <c r="M6022" s="76"/>
      <c r="N6022" s="76"/>
      <c r="O6022" s="76"/>
      <c r="P6022" s="76"/>
      <c r="Q6022" s="76"/>
      <c r="R6022" s="76"/>
      <c r="S6022" s="76"/>
      <c r="T6022" s="76"/>
      <c r="U6022" s="76"/>
      <c r="V6022" s="76"/>
      <c r="W6022" s="76"/>
      <c r="X6022" s="76"/>
    </row>
    <row r="6023" spans="1:24">
      <c r="A6023" s="135"/>
      <c r="B6023" s="54"/>
      <c r="C6023" s="528" t="s">
        <v>33</v>
      </c>
      <c r="D6023" s="195" t="s">
        <v>9186</v>
      </c>
      <c r="E6023" s="195" t="s">
        <v>9191</v>
      </c>
      <c r="F6023" s="195" t="s">
        <v>9188</v>
      </c>
      <c r="G6023" s="195" t="s">
        <v>9189</v>
      </c>
      <c r="H6023" s="195" t="s">
        <v>9190</v>
      </c>
      <c r="I6023" s="225">
        <v>129</v>
      </c>
      <c r="J6023" s="46" t="s">
        <v>1508</v>
      </c>
      <c r="K6023" s="75" t="s">
        <v>1509</v>
      </c>
      <c r="L6023" s="76">
        <f t="shared" si="335"/>
        <v>0</v>
      </c>
      <c r="M6023" s="76"/>
      <c r="N6023" s="76"/>
      <c r="O6023" s="76"/>
      <c r="P6023" s="76"/>
      <c r="Q6023" s="76"/>
      <c r="R6023" s="76"/>
      <c r="S6023" s="76"/>
      <c r="T6023" s="76"/>
      <c r="U6023" s="76"/>
      <c r="V6023" s="76"/>
      <c r="W6023" s="76"/>
      <c r="X6023" s="76"/>
    </row>
    <row r="6024" spans="1:24">
      <c r="A6024" s="135"/>
      <c r="B6024" s="54"/>
      <c r="C6024" s="528"/>
      <c r="D6024" s="195"/>
      <c r="E6024" s="195"/>
      <c r="F6024" s="195"/>
      <c r="G6024" s="323"/>
      <c r="H6024" s="195"/>
      <c r="I6024" s="225"/>
      <c r="J6024" s="54"/>
      <c r="K6024" s="75" t="s">
        <v>1501</v>
      </c>
      <c r="L6024" s="76">
        <f t="shared" si="335"/>
        <v>0</v>
      </c>
      <c r="M6024" s="76"/>
      <c r="N6024" s="76"/>
      <c r="O6024" s="76"/>
      <c r="P6024" s="76"/>
      <c r="Q6024" s="76"/>
      <c r="R6024" s="76"/>
      <c r="S6024" s="76"/>
      <c r="T6024" s="76"/>
      <c r="U6024" s="76"/>
      <c r="V6024" s="76"/>
      <c r="W6024" s="76"/>
      <c r="X6024" s="76"/>
    </row>
    <row r="6025" spans="1:24">
      <c r="A6025" s="135"/>
      <c r="B6025" s="54"/>
      <c r="C6025" s="528"/>
      <c r="D6025" s="195"/>
      <c r="E6025" s="195"/>
      <c r="F6025" s="195"/>
      <c r="G6025" s="323"/>
      <c r="H6025" s="195"/>
      <c r="I6025" s="225"/>
      <c r="J6025" s="80"/>
      <c r="K6025" s="84" t="s">
        <v>1502</v>
      </c>
      <c r="L6025" s="76">
        <f t="shared" si="335"/>
        <v>2</v>
      </c>
      <c r="M6025" s="76"/>
      <c r="N6025" s="76"/>
      <c r="O6025" s="76">
        <v>1</v>
      </c>
      <c r="P6025" s="76"/>
      <c r="Q6025" s="76"/>
      <c r="R6025" s="76"/>
      <c r="S6025" s="76"/>
      <c r="T6025" s="76">
        <v>1</v>
      </c>
      <c r="U6025" s="76"/>
      <c r="V6025" s="76"/>
      <c r="W6025" s="76"/>
      <c r="X6025" s="76"/>
    </row>
    <row r="6026" spans="1:24">
      <c r="A6026" s="135"/>
      <c r="B6026" s="54"/>
      <c r="C6026" s="528" t="s">
        <v>33</v>
      </c>
      <c r="D6026" s="195" t="s">
        <v>9192</v>
      </c>
      <c r="E6026" s="195" t="s">
        <v>9193</v>
      </c>
      <c r="F6026" s="195" t="s">
        <v>9194</v>
      </c>
      <c r="G6026" s="195" t="s">
        <v>9195</v>
      </c>
      <c r="H6026" s="195" t="s">
        <v>9196</v>
      </c>
      <c r="I6026" s="225">
        <v>0</v>
      </c>
      <c r="J6026" s="46" t="s">
        <v>1508</v>
      </c>
      <c r="K6026" s="75" t="s">
        <v>1509</v>
      </c>
      <c r="L6026" s="76">
        <f t="shared" si="335"/>
        <v>0</v>
      </c>
      <c r="M6026" s="76"/>
      <c r="N6026" s="76"/>
      <c r="O6026" s="76"/>
      <c r="P6026" s="76"/>
      <c r="Q6026" s="76"/>
      <c r="R6026" s="76"/>
      <c r="S6026" s="76"/>
      <c r="T6026" s="76"/>
      <c r="U6026" s="76"/>
      <c r="V6026" s="76"/>
      <c r="W6026" s="76"/>
      <c r="X6026" s="76"/>
    </row>
    <row r="6027" spans="1:24">
      <c r="A6027" s="135"/>
      <c r="B6027" s="54"/>
      <c r="C6027" s="528"/>
      <c r="D6027" s="195"/>
      <c r="E6027" s="195"/>
      <c r="F6027" s="195"/>
      <c r="G6027" s="323"/>
      <c r="H6027" s="195"/>
      <c r="I6027" s="225"/>
      <c r="J6027" s="54"/>
      <c r="K6027" s="75" t="s">
        <v>1501</v>
      </c>
      <c r="L6027" s="76">
        <f t="shared" si="335"/>
        <v>0</v>
      </c>
      <c r="M6027" s="76"/>
      <c r="N6027" s="76"/>
      <c r="O6027" s="76"/>
      <c r="P6027" s="76"/>
      <c r="Q6027" s="76"/>
      <c r="R6027" s="76"/>
      <c r="S6027" s="76"/>
      <c r="T6027" s="76"/>
      <c r="U6027" s="76"/>
      <c r="V6027" s="76"/>
      <c r="W6027" s="76"/>
      <c r="X6027" s="76"/>
    </row>
    <row r="6028" spans="1:24">
      <c r="A6028" s="135"/>
      <c r="B6028" s="54"/>
      <c r="C6028" s="528"/>
      <c r="D6028" s="195"/>
      <c r="E6028" s="195"/>
      <c r="F6028" s="195"/>
      <c r="G6028" s="323"/>
      <c r="H6028" s="195"/>
      <c r="I6028" s="225"/>
      <c r="J6028" s="80"/>
      <c r="K6028" s="84" t="s">
        <v>1502</v>
      </c>
      <c r="L6028" s="76">
        <f t="shared" si="335"/>
        <v>3</v>
      </c>
      <c r="M6028" s="76"/>
      <c r="N6028" s="76"/>
      <c r="O6028" s="76">
        <v>2</v>
      </c>
      <c r="P6028" s="76"/>
      <c r="Q6028" s="76"/>
      <c r="R6028" s="76"/>
      <c r="S6028" s="76">
        <v>1</v>
      </c>
      <c r="T6028" s="76"/>
      <c r="U6028" s="76"/>
      <c r="V6028" s="76"/>
      <c r="W6028" s="76"/>
      <c r="X6028" s="76"/>
    </row>
    <row r="6029" spans="1:24">
      <c r="A6029" s="135"/>
      <c r="B6029" s="54"/>
      <c r="C6029" s="528" t="s">
        <v>35</v>
      </c>
      <c r="D6029" s="195" t="s">
        <v>9197</v>
      </c>
      <c r="E6029" s="195" t="s">
        <v>9198</v>
      </c>
      <c r="F6029" s="195" t="s">
        <v>9199</v>
      </c>
      <c r="G6029" s="195" t="s">
        <v>9200</v>
      </c>
      <c r="H6029" s="195" t="s">
        <v>9201</v>
      </c>
      <c r="I6029" s="225">
        <v>27</v>
      </c>
      <c r="J6029" s="46" t="s">
        <v>1508</v>
      </c>
      <c r="K6029" s="75" t="s">
        <v>1509</v>
      </c>
      <c r="L6029" s="76">
        <f t="shared" si="335"/>
        <v>4</v>
      </c>
      <c r="M6029" s="76">
        <v>1</v>
      </c>
      <c r="N6029" s="76">
        <v>1</v>
      </c>
      <c r="O6029" s="76"/>
      <c r="P6029" s="76"/>
      <c r="Q6029" s="76"/>
      <c r="R6029" s="76"/>
      <c r="S6029" s="76">
        <v>2</v>
      </c>
      <c r="T6029" s="76"/>
      <c r="U6029" s="76"/>
      <c r="V6029" s="76"/>
      <c r="W6029" s="76"/>
      <c r="X6029" s="76"/>
    </row>
    <row r="6030" spans="1:24">
      <c r="A6030" s="135"/>
      <c r="B6030" s="54"/>
      <c r="C6030" s="528"/>
      <c r="D6030" s="195"/>
      <c r="E6030" s="195"/>
      <c r="F6030" s="195"/>
      <c r="G6030" s="323"/>
      <c r="H6030" s="195"/>
      <c r="I6030" s="225"/>
      <c r="J6030" s="54"/>
      <c r="K6030" s="75" t="s">
        <v>1501</v>
      </c>
      <c r="L6030" s="76">
        <f t="shared" si="335"/>
        <v>0</v>
      </c>
      <c r="M6030" s="76"/>
      <c r="N6030" s="76"/>
      <c r="O6030" s="76"/>
      <c r="P6030" s="76"/>
      <c r="Q6030" s="76"/>
      <c r="R6030" s="76"/>
      <c r="S6030" s="76"/>
      <c r="T6030" s="76"/>
      <c r="U6030" s="76"/>
      <c r="V6030" s="76"/>
      <c r="W6030" s="76"/>
      <c r="X6030" s="76"/>
    </row>
    <row r="6031" spans="1:24">
      <c r="A6031" s="135"/>
      <c r="B6031" s="54"/>
      <c r="C6031" s="528"/>
      <c r="D6031" s="195"/>
      <c r="E6031" s="195"/>
      <c r="F6031" s="195"/>
      <c r="G6031" s="323"/>
      <c r="H6031" s="195"/>
      <c r="I6031" s="225"/>
      <c r="J6031" s="80"/>
      <c r="K6031" s="84" t="s">
        <v>1502</v>
      </c>
      <c r="L6031" s="76">
        <f t="shared" si="335"/>
        <v>0</v>
      </c>
      <c r="M6031" s="76"/>
      <c r="N6031" s="76"/>
      <c r="O6031" s="76"/>
      <c r="P6031" s="76"/>
      <c r="Q6031" s="76"/>
      <c r="R6031" s="76"/>
      <c r="S6031" s="76"/>
      <c r="T6031" s="76"/>
      <c r="U6031" s="76"/>
      <c r="V6031" s="76"/>
      <c r="W6031" s="76"/>
      <c r="X6031" s="76"/>
    </row>
    <row r="6032" spans="1:24">
      <c r="A6032" s="135"/>
      <c r="B6032" s="54"/>
      <c r="C6032" s="528" t="s">
        <v>33</v>
      </c>
      <c r="D6032" s="195" t="s">
        <v>9202</v>
      </c>
      <c r="E6032" s="195" t="s">
        <v>9203</v>
      </c>
      <c r="F6032" s="195" t="s">
        <v>9204</v>
      </c>
      <c r="G6032" s="195" t="s">
        <v>9205</v>
      </c>
      <c r="H6032" s="195" t="s">
        <v>9206</v>
      </c>
      <c r="I6032" s="225">
        <v>1158</v>
      </c>
      <c r="J6032" s="46" t="s">
        <v>1508</v>
      </c>
      <c r="K6032" s="75" t="s">
        <v>1509</v>
      </c>
      <c r="L6032" s="76">
        <f t="shared" si="335"/>
        <v>0</v>
      </c>
      <c r="M6032" s="76"/>
      <c r="N6032" s="76"/>
      <c r="O6032" s="76"/>
      <c r="P6032" s="76"/>
      <c r="Q6032" s="76"/>
      <c r="R6032" s="76"/>
      <c r="S6032" s="76"/>
      <c r="T6032" s="76"/>
      <c r="U6032" s="76"/>
      <c r="V6032" s="76"/>
      <c r="W6032" s="76"/>
      <c r="X6032" s="76"/>
    </row>
    <row r="6033" spans="1:24">
      <c r="A6033" s="135"/>
      <c r="B6033" s="54"/>
      <c r="C6033" s="528"/>
      <c r="D6033" s="195"/>
      <c r="E6033" s="195"/>
      <c r="F6033" s="195"/>
      <c r="G6033" s="323"/>
      <c r="H6033" s="195"/>
      <c r="I6033" s="225"/>
      <c r="J6033" s="54"/>
      <c r="K6033" s="75" t="s">
        <v>1501</v>
      </c>
      <c r="L6033" s="76">
        <f t="shared" si="335"/>
        <v>0</v>
      </c>
      <c r="M6033" s="76"/>
      <c r="N6033" s="76"/>
      <c r="O6033" s="76"/>
      <c r="P6033" s="76"/>
      <c r="Q6033" s="76"/>
      <c r="R6033" s="76"/>
      <c r="S6033" s="76"/>
      <c r="T6033" s="76"/>
      <c r="U6033" s="76"/>
      <c r="V6033" s="76"/>
      <c r="W6033" s="76"/>
      <c r="X6033" s="76"/>
    </row>
    <row r="6034" spans="1:24">
      <c r="A6034" s="135"/>
      <c r="B6034" s="54"/>
      <c r="C6034" s="528"/>
      <c r="D6034" s="195"/>
      <c r="E6034" s="195"/>
      <c r="F6034" s="195"/>
      <c r="G6034" s="323"/>
      <c r="H6034" s="195"/>
      <c r="I6034" s="225"/>
      <c r="J6034" s="80"/>
      <c r="K6034" s="84" t="s">
        <v>1502</v>
      </c>
      <c r="L6034" s="76">
        <f t="shared" si="335"/>
        <v>2</v>
      </c>
      <c r="M6034" s="76"/>
      <c r="N6034" s="76"/>
      <c r="O6034" s="76">
        <v>1</v>
      </c>
      <c r="P6034" s="76"/>
      <c r="Q6034" s="76"/>
      <c r="R6034" s="76"/>
      <c r="S6034" s="76"/>
      <c r="T6034" s="76">
        <v>1</v>
      </c>
      <c r="U6034" s="76"/>
      <c r="V6034" s="76"/>
      <c r="W6034" s="76"/>
      <c r="X6034" s="76"/>
    </row>
    <row r="6035" spans="1:24">
      <c r="A6035" s="135"/>
      <c r="B6035" s="54"/>
      <c r="C6035" s="528" t="s">
        <v>35</v>
      </c>
      <c r="D6035" s="195" t="s">
        <v>9202</v>
      </c>
      <c r="E6035" s="195" t="s">
        <v>9207</v>
      </c>
      <c r="F6035" s="195" t="s">
        <v>9204</v>
      </c>
      <c r="G6035" s="195" t="s">
        <v>9205</v>
      </c>
      <c r="H6035" s="195" t="s">
        <v>9206</v>
      </c>
      <c r="I6035" s="225">
        <v>315</v>
      </c>
      <c r="J6035" s="46" t="s">
        <v>1508</v>
      </c>
      <c r="K6035" s="75" t="s">
        <v>1509</v>
      </c>
      <c r="L6035" s="76">
        <f t="shared" si="335"/>
        <v>2</v>
      </c>
      <c r="M6035" s="76"/>
      <c r="N6035" s="76"/>
      <c r="O6035" s="76"/>
      <c r="P6035" s="76"/>
      <c r="Q6035" s="76"/>
      <c r="R6035" s="76"/>
      <c r="S6035" s="76">
        <v>1</v>
      </c>
      <c r="T6035" s="76">
        <v>1</v>
      </c>
      <c r="U6035" s="76"/>
      <c r="V6035" s="76"/>
      <c r="W6035" s="76"/>
      <c r="X6035" s="76"/>
    </row>
    <row r="6036" spans="1:24">
      <c r="A6036" s="135"/>
      <c r="B6036" s="54"/>
      <c r="C6036" s="528"/>
      <c r="D6036" s="195"/>
      <c r="E6036" s="195"/>
      <c r="F6036" s="195"/>
      <c r="G6036" s="323"/>
      <c r="H6036" s="195"/>
      <c r="I6036" s="225"/>
      <c r="J6036" s="54"/>
      <c r="K6036" s="75" t="s">
        <v>1501</v>
      </c>
      <c r="L6036" s="76">
        <f t="shared" si="335"/>
        <v>0</v>
      </c>
      <c r="M6036" s="76"/>
      <c r="N6036" s="76"/>
      <c r="O6036" s="76"/>
      <c r="P6036" s="76"/>
      <c r="Q6036" s="76"/>
      <c r="R6036" s="76"/>
      <c r="S6036" s="76"/>
      <c r="T6036" s="76"/>
      <c r="U6036" s="76"/>
      <c r="V6036" s="76"/>
      <c r="W6036" s="76"/>
      <c r="X6036" s="76"/>
    </row>
    <row r="6037" spans="1:24">
      <c r="A6037" s="135"/>
      <c r="B6037" s="54"/>
      <c r="C6037" s="528"/>
      <c r="D6037" s="195"/>
      <c r="E6037" s="195"/>
      <c r="F6037" s="195"/>
      <c r="G6037" s="323"/>
      <c r="H6037" s="195"/>
      <c r="I6037" s="225"/>
      <c r="J6037" s="80"/>
      <c r="K6037" s="84" t="s">
        <v>1502</v>
      </c>
      <c r="L6037" s="76">
        <f t="shared" si="335"/>
        <v>0</v>
      </c>
      <c r="M6037" s="76"/>
      <c r="N6037" s="76"/>
      <c r="O6037" s="76"/>
      <c r="P6037" s="76"/>
      <c r="Q6037" s="76"/>
      <c r="R6037" s="76"/>
      <c r="S6037" s="76"/>
      <c r="T6037" s="76"/>
      <c r="U6037" s="76"/>
      <c r="V6037" s="76"/>
      <c r="W6037" s="76"/>
      <c r="X6037" s="76"/>
    </row>
    <row r="6038" spans="1:24">
      <c r="A6038" s="135"/>
      <c r="B6038" s="54"/>
      <c r="C6038" s="528" t="s">
        <v>33</v>
      </c>
      <c r="D6038" s="195" t="s">
        <v>9208</v>
      </c>
      <c r="E6038" s="195" t="s">
        <v>9209</v>
      </c>
      <c r="F6038" s="195" t="s">
        <v>9210</v>
      </c>
      <c r="G6038" s="195" t="s">
        <v>9211</v>
      </c>
      <c r="H6038" s="195" t="s">
        <v>9212</v>
      </c>
      <c r="I6038" s="225">
        <v>1594</v>
      </c>
      <c r="J6038" s="46" t="s">
        <v>1508</v>
      </c>
      <c r="K6038" s="75" t="s">
        <v>1509</v>
      </c>
      <c r="L6038" s="76">
        <f>SUM(M6038:X6038)</f>
        <v>0</v>
      </c>
      <c r="M6038" s="76"/>
      <c r="N6038" s="76"/>
      <c r="O6038" s="76"/>
      <c r="P6038" s="76"/>
      <c r="Q6038" s="76"/>
      <c r="R6038" s="76"/>
      <c r="S6038" s="76"/>
      <c r="T6038" s="76"/>
      <c r="U6038" s="76"/>
      <c r="V6038" s="76"/>
      <c r="W6038" s="76"/>
      <c r="X6038" s="76"/>
    </row>
    <row r="6039" spans="1:24">
      <c r="A6039" s="135"/>
      <c r="B6039" s="54"/>
      <c r="C6039" s="528"/>
      <c r="D6039" s="195"/>
      <c r="E6039" s="195"/>
      <c r="F6039" s="195"/>
      <c r="G6039" s="323"/>
      <c r="H6039" s="195"/>
      <c r="I6039" s="225"/>
      <c r="J6039" s="54"/>
      <c r="K6039" s="75" t="s">
        <v>1501</v>
      </c>
      <c r="L6039" s="76">
        <f t="shared" ref="L6039:L6055" si="336">SUM(M6039:X6039)</f>
        <v>0</v>
      </c>
      <c r="M6039" s="76"/>
      <c r="N6039" s="76"/>
      <c r="O6039" s="76"/>
      <c r="P6039" s="76"/>
      <c r="Q6039" s="76"/>
      <c r="R6039" s="76"/>
      <c r="S6039" s="76"/>
      <c r="T6039" s="76"/>
      <c r="U6039" s="76"/>
      <c r="V6039" s="76"/>
      <c r="W6039" s="76"/>
      <c r="X6039" s="76"/>
    </row>
    <row r="6040" spans="1:24">
      <c r="A6040" s="135"/>
      <c r="B6040" s="54"/>
      <c r="C6040" s="528"/>
      <c r="D6040" s="195"/>
      <c r="E6040" s="195"/>
      <c r="F6040" s="195"/>
      <c r="G6040" s="323"/>
      <c r="H6040" s="195"/>
      <c r="I6040" s="225"/>
      <c r="J6040" s="80"/>
      <c r="K6040" s="84" t="s">
        <v>1502</v>
      </c>
      <c r="L6040" s="76">
        <f t="shared" si="336"/>
        <v>2</v>
      </c>
      <c r="M6040" s="76"/>
      <c r="N6040" s="76"/>
      <c r="O6040" s="76">
        <v>1</v>
      </c>
      <c r="P6040" s="76"/>
      <c r="Q6040" s="76"/>
      <c r="R6040" s="76"/>
      <c r="S6040" s="76"/>
      <c r="T6040" s="76">
        <v>1</v>
      </c>
      <c r="U6040" s="76"/>
      <c r="V6040" s="76"/>
      <c r="W6040" s="76"/>
      <c r="X6040" s="76"/>
    </row>
    <row r="6041" spans="1:24">
      <c r="A6041" s="135"/>
      <c r="B6041" s="54"/>
      <c r="C6041" s="528" t="s">
        <v>33</v>
      </c>
      <c r="D6041" s="195" t="s">
        <v>9213</v>
      </c>
      <c r="E6041" s="195" t="s">
        <v>9214</v>
      </c>
      <c r="F6041" s="195" t="s">
        <v>9215</v>
      </c>
      <c r="G6041" s="195" t="s">
        <v>9216</v>
      </c>
      <c r="H6041" s="195" t="s">
        <v>9217</v>
      </c>
      <c r="I6041" s="225">
        <v>7054</v>
      </c>
      <c r="J6041" s="46" t="s">
        <v>1508</v>
      </c>
      <c r="K6041" s="75" t="s">
        <v>1509</v>
      </c>
      <c r="L6041" s="76">
        <f t="shared" si="336"/>
        <v>0</v>
      </c>
      <c r="M6041" s="76"/>
      <c r="N6041" s="76"/>
      <c r="O6041" s="76"/>
      <c r="P6041" s="76"/>
      <c r="Q6041" s="76"/>
      <c r="R6041" s="76"/>
      <c r="S6041" s="76"/>
      <c r="T6041" s="76"/>
      <c r="U6041" s="76"/>
      <c r="V6041" s="76"/>
      <c r="W6041" s="76"/>
      <c r="X6041" s="76"/>
    </row>
    <row r="6042" spans="1:24">
      <c r="A6042" s="135"/>
      <c r="B6042" s="54"/>
      <c r="C6042" s="528"/>
      <c r="D6042" s="195"/>
      <c r="E6042" s="195"/>
      <c r="F6042" s="195"/>
      <c r="G6042" s="323"/>
      <c r="H6042" s="195"/>
      <c r="I6042" s="225"/>
      <c r="J6042" s="54"/>
      <c r="K6042" s="75" t="s">
        <v>1501</v>
      </c>
      <c r="L6042" s="76">
        <f t="shared" si="336"/>
        <v>0</v>
      </c>
      <c r="M6042" s="76"/>
      <c r="N6042" s="76"/>
      <c r="O6042" s="76"/>
      <c r="P6042" s="76"/>
      <c r="Q6042" s="76"/>
      <c r="R6042" s="76"/>
      <c r="S6042" s="76"/>
      <c r="T6042" s="76"/>
      <c r="U6042" s="76"/>
      <c r="V6042" s="76"/>
      <c r="W6042" s="76"/>
      <c r="X6042" s="76"/>
    </row>
    <row r="6043" spans="1:24">
      <c r="A6043" s="135"/>
      <c r="B6043" s="54"/>
      <c r="C6043" s="528"/>
      <c r="D6043" s="195"/>
      <c r="E6043" s="195"/>
      <c r="F6043" s="195"/>
      <c r="G6043" s="323"/>
      <c r="H6043" s="195"/>
      <c r="I6043" s="225"/>
      <c r="J6043" s="80"/>
      <c r="K6043" s="84" t="s">
        <v>1502</v>
      </c>
      <c r="L6043" s="76">
        <f t="shared" si="336"/>
        <v>4</v>
      </c>
      <c r="M6043" s="76"/>
      <c r="N6043" s="76"/>
      <c r="O6043" s="76">
        <v>2</v>
      </c>
      <c r="P6043" s="76"/>
      <c r="Q6043" s="76"/>
      <c r="R6043" s="76"/>
      <c r="S6043" s="76">
        <v>1</v>
      </c>
      <c r="T6043" s="76">
        <v>1</v>
      </c>
      <c r="U6043" s="76"/>
      <c r="V6043" s="76"/>
      <c r="W6043" s="76"/>
      <c r="X6043" s="76"/>
    </row>
    <row r="6044" spans="1:24">
      <c r="A6044" s="135"/>
      <c r="B6044" s="54"/>
      <c r="C6044" s="528" t="s">
        <v>33</v>
      </c>
      <c r="D6044" s="195" t="s">
        <v>9218</v>
      </c>
      <c r="E6044" s="195" t="s">
        <v>9219</v>
      </c>
      <c r="F6044" s="195" t="s">
        <v>9220</v>
      </c>
      <c r="G6044" s="195" t="s">
        <v>9221</v>
      </c>
      <c r="H6044" s="195" t="s">
        <v>9222</v>
      </c>
      <c r="I6044" s="225">
        <v>13846</v>
      </c>
      <c r="J6044" s="46" t="s">
        <v>1508</v>
      </c>
      <c r="K6044" s="75" t="s">
        <v>1509</v>
      </c>
      <c r="L6044" s="76">
        <f t="shared" si="336"/>
        <v>0</v>
      </c>
      <c r="M6044" s="76"/>
      <c r="N6044" s="76"/>
      <c r="O6044" s="76"/>
      <c r="P6044" s="76"/>
      <c r="Q6044" s="76"/>
      <c r="R6044" s="76"/>
      <c r="S6044" s="76"/>
      <c r="T6044" s="76"/>
      <c r="U6044" s="76"/>
      <c r="V6044" s="76"/>
      <c r="W6044" s="76"/>
      <c r="X6044" s="76"/>
    </row>
    <row r="6045" spans="1:24">
      <c r="A6045" s="135"/>
      <c r="B6045" s="54"/>
      <c r="C6045" s="528"/>
      <c r="D6045" s="195"/>
      <c r="E6045" s="195"/>
      <c r="F6045" s="195"/>
      <c r="G6045" s="323"/>
      <c r="H6045" s="195"/>
      <c r="I6045" s="225"/>
      <c r="J6045" s="54"/>
      <c r="K6045" s="75" t="s">
        <v>1501</v>
      </c>
      <c r="L6045" s="76">
        <f t="shared" si="336"/>
        <v>0</v>
      </c>
      <c r="M6045" s="76"/>
      <c r="N6045" s="76"/>
      <c r="O6045" s="76"/>
      <c r="P6045" s="76"/>
      <c r="Q6045" s="76"/>
      <c r="R6045" s="76"/>
      <c r="S6045" s="76"/>
      <c r="T6045" s="76"/>
      <c r="U6045" s="76"/>
      <c r="V6045" s="76"/>
      <c r="W6045" s="76"/>
      <c r="X6045" s="76"/>
    </row>
    <row r="6046" spans="1:24">
      <c r="A6046" s="135"/>
      <c r="B6046" s="54"/>
      <c r="C6046" s="528"/>
      <c r="D6046" s="195"/>
      <c r="E6046" s="195"/>
      <c r="F6046" s="195"/>
      <c r="G6046" s="323"/>
      <c r="H6046" s="195"/>
      <c r="I6046" s="225"/>
      <c r="J6046" s="80"/>
      <c r="K6046" s="84" t="s">
        <v>1502</v>
      </c>
      <c r="L6046" s="76">
        <f t="shared" si="336"/>
        <v>4</v>
      </c>
      <c r="M6046" s="76"/>
      <c r="N6046" s="76"/>
      <c r="O6046" s="76">
        <v>1</v>
      </c>
      <c r="P6046" s="76"/>
      <c r="Q6046" s="76"/>
      <c r="R6046" s="76"/>
      <c r="S6046" s="76"/>
      <c r="T6046" s="76">
        <v>3</v>
      </c>
      <c r="U6046" s="76"/>
      <c r="V6046" s="76"/>
      <c r="W6046" s="76"/>
      <c r="X6046" s="76"/>
    </row>
    <row r="6047" spans="1:24">
      <c r="A6047" s="135"/>
      <c r="B6047" s="54"/>
      <c r="C6047" s="528" t="s">
        <v>31</v>
      </c>
      <c r="D6047" s="195" t="s">
        <v>9218</v>
      </c>
      <c r="E6047" s="195" t="s">
        <v>9223</v>
      </c>
      <c r="F6047" s="195" t="s">
        <v>9220</v>
      </c>
      <c r="G6047" s="195" t="s">
        <v>9224</v>
      </c>
      <c r="H6047" s="195" t="s">
        <v>9222</v>
      </c>
      <c r="I6047" s="225">
        <v>186</v>
      </c>
      <c r="J6047" s="46" t="s">
        <v>1508</v>
      </c>
      <c r="K6047" s="75" t="s">
        <v>1509</v>
      </c>
      <c r="L6047" s="76">
        <f t="shared" si="336"/>
        <v>2</v>
      </c>
      <c r="M6047" s="76">
        <v>1</v>
      </c>
      <c r="N6047" s="76"/>
      <c r="O6047" s="76"/>
      <c r="P6047" s="76"/>
      <c r="Q6047" s="76"/>
      <c r="R6047" s="76"/>
      <c r="S6047" s="76">
        <v>1</v>
      </c>
      <c r="T6047" s="76"/>
      <c r="U6047" s="76"/>
      <c r="V6047" s="76"/>
      <c r="W6047" s="76"/>
      <c r="X6047" s="76"/>
    </row>
    <row r="6048" spans="1:24">
      <c r="A6048" s="135"/>
      <c r="B6048" s="54"/>
      <c r="C6048" s="528"/>
      <c r="D6048" s="195"/>
      <c r="E6048" s="195"/>
      <c r="F6048" s="195"/>
      <c r="G6048" s="323"/>
      <c r="H6048" s="195"/>
      <c r="I6048" s="225"/>
      <c r="J6048" s="54"/>
      <c r="K6048" s="75" t="s">
        <v>1501</v>
      </c>
      <c r="L6048" s="76">
        <f t="shared" si="336"/>
        <v>0</v>
      </c>
      <c r="M6048" s="76"/>
      <c r="N6048" s="76"/>
      <c r="O6048" s="76"/>
      <c r="P6048" s="76"/>
      <c r="Q6048" s="76"/>
      <c r="R6048" s="76"/>
      <c r="S6048" s="76"/>
      <c r="T6048" s="76"/>
      <c r="U6048" s="76"/>
      <c r="V6048" s="76"/>
      <c r="W6048" s="76"/>
      <c r="X6048" s="76"/>
    </row>
    <row r="6049" spans="1:24">
      <c r="A6049" s="135"/>
      <c r="B6049" s="54"/>
      <c r="C6049" s="528"/>
      <c r="D6049" s="195"/>
      <c r="E6049" s="195"/>
      <c r="F6049" s="195"/>
      <c r="G6049" s="323"/>
      <c r="H6049" s="195"/>
      <c r="I6049" s="225"/>
      <c r="J6049" s="80"/>
      <c r="K6049" s="84" t="s">
        <v>1502</v>
      </c>
      <c r="L6049" s="76">
        <f t="shared" si="336"/>
        <v>0</v>
      </c>
      <c r="M6049" s="76"/>
      <c r="N6049" s="76"/>
      <c r="O6049" s="76"/>
      <c r="P6049" s="76"/>
      <c r="Q6049" s="76"/>
      <c r="R6049" s="76"/>
      <c r="S6049" s="76"/>
      <c r="T6049" s="76"/>
      <c r="U6049" s="76"/>
      <c r="V6049" s="76"/>
      <c r="W6049" s="76"/>
      <c r="X6049" s="76"/>
    </row>
    <row r="6050" spans="1:24">
      <c r="A6050" s="135"/>
      <c r="B6050" s="54"/>
      <c r="C6050" s="528" t="s">
        <v>33</v>
      </c>
      <c r="D6050" s="195" t="s">
        <v>9225</v>
      </c>
      <c r="E6050" s="195" t="s">
        <v>9226</v>
      </c>
      <c r="F6050" s="195" t="s">
        <v>9227</v>
      </c>
      <c r="G6050" s="195" t="s">
        <v>9228</v>
      </c>
      <c r="H6050" s="195" t="s">
        <v>9229</v>
      </c>
      <c r="I6050" s="225">
        <v>0</v>
      </c>
      <c r="J6050" s="46" t="s">
        <v>1508</v>
      </c>
      <c r="K6050" s="75" t="s">
        <v>1509</v>
      </c>
      <c r="L6050" s="76">
        <f t="shared" si="336"/>
        <v>0</v>
      </c>
      <c r="M6050" s="76"/>
      <c r="N6050" s="76"/>
      <c r="O6050" s="76"/>
      <c r="P6050" s="76"/>
      <c r="Q6050" s="76"/>
      <c r="R6050" s="76"/>
      <c r="S6050" s="76"/>
      <c r="T6050" s="76"/>
      <c r="U6050" s="76"/>
      <c r="V6050" s="76"/>
      <c r="W6050" s="76"/>
      <c r="X6050" s="76"/>
    </row>
    <row r="6051" spans="1:24">
      <c r="A6051" s="135"/>
      <c r="B6051" s="54"/>
      <c r="C6051" s="528"/>
      <c r="D6051" s="195"/>
      <c r="E6051" s="195"/>
      <c r="F6051" s="195"/>
      <c r="G6051" s="323"/>
      <c r="H6051" s="195"/>
      <c r="I6051" s="225"/>
      <c r="J6051" s="54"/>
      <c r="K6051" s="75" t="s">
        <v>1501</v>
      </c>
      <c r="L6051" s="76">
        <f t="shared" si="336"/>
        <v>0</v>
      </c>
      <c r="M6051" s="76"/>
      <c r="N6051" s="76"/>
      <c r="O6051" s="76"/>
      <c r="P6051" s="76"/>
      <c r="Q6051" s="76"/>
      <c r="R6051" s="76"/>
      <c r="S6051" s="76"/>
      <c r="T6051" s="76"/>
      <c r="U6051" s="76"/>
      <c r="V6051" s="76"/>
      <c r="W6051" s="76"/>
      <c r="X6051" s="76"/>
    </row>
    <row r="6052" spans="1:24">
      <c r="A6052" s="135"/>
      <c r="B6052" s="54"/>
      <c r="C6052" s="528"/>
      <c r="D6052" s="195"/>
      <c r="E6052" s="195"/>
      <c r="F6052" s="195"/>
      <c r="G6052" s="323"/>
      <c r="H6052" s="195"/>
      <c r="I6052" s="225"/>
      <c r="J6052" s="80"/>
      <c r="K6052" s="84" t="s">
        <v>1502</v>
      </c>
      <c r="L6052" s="76">
        <f t="shared" si="336"/>
        <v>2</v>
      </c>
      <c r="M6052" s="76"/>
      <c r="N6052" s="76"/>
      <c r="O6052" s="76">
        <v>2</v>
      </c>
      <c r="P6052" s="76"/>
      <c r="Q6052" s="76"/>
      <c r="R6052" s="76"/>
      <c r="S6052" s="76"/>
      <c r="T6052" s="76"/>
      <c r="U6052" s="76"/>
      <c r="V6052" s="76"/>
      <c r="W6052" s="76"/>
      <c r="X6052" s="76"/>
    </row>
    <row r="6053" spans="1:24">
      <c r="A6053" s="135"/>
      <c r="B6053" s="54"/>
      <c r="C6053" s="528" t="s">
        <v>33</v>
      </c>
      <c r="D6053" s="195" t="s">
        <v>9230</v>
      </c>
      <c r="E6053" s="195" t="s">
        <v>9231</v>
      </c>
      <c r="F6053" s="195" t="s">
        <v>8921</v>
      </c>
      <c r="G6053" s="195" t="s">
        <v>9232</v>
      </c>
      <c r="H6053" s="195" t="s">
        <v>9233</v>
      </c>
      <c r="I6053" s="225">
        <v>1206</v>
      </c>
      <c r="J6053" s="46" t="s">
        <v>1508</v>
      </c>
      <c r="K6053" s="75" t="s">
        <v>1509</v>
      </c>
      <c r="L6053" s="76">
        <f t="shared" si="336"/>
        <v>0</v>
      </c>
      <c r="M6053" s="76"/>
      <c r="N6053" s="76"/>
      <c r="O6053" s="76"/>
      <c r="P6053" s="76"/>
      <c r="Q6053" s="76"/>
      <c r="R6053" s="76"/>
      <c r="S6053" s="76"/>
      <c r="T6053" s="76"/>
      <c r="U6053" s="76"/>
      <c r="V6053" s="76"/>
      <c r="W6053" s="76"/>
      <c r="X6053" s="76"/>
    </row>
    <row r="6054" spans="1:24">
      <c r="A6054" s="135"/>
      <c r="B6054" s="54"/>
      <c r="C6054" s="528"/>
      <c r="D6054" s="195"/>
      <c r="E6054" s="195"/>
      <c r="F6054" s="195"/>
      <c r="G6054" s="323"/>
      <c r="H6054" s="195"/>
      <c r="I6054" s="225"/>
      <c r="J6054" s="54"/>
      <c r="K6054" s="75" t="s">
        <v>1501</v>
      </c>
      <c r="L6054" s="76">
        <f t="shared" si="336"/>
        <v>0</v>
      </c>
      <c r="M6054" s="76"/>
      <c r="N6054" s="76"/>
      <c r="O6054" s="76"/>
      <c r="P6054" s="76"/>
      <c r="Q6054" s="76"/>
      <c r="R6054" s="76"/>
      <c r="S6054" s="76"/>
      <c r="T6054" s="76"/>
      <c r="U6054" s="76"/>
      <c r="V6054" s="76"/>
      <c r="W6054" s="76"/>
      <c r="X6054" s="76"/>
    </row>
    <row r="6055" spans="1:24">
      <c r="A6055" s="135"/>
      <c r="B6055" s="54"/>
      <c r="C6055" s="528"/>
      <c r="D6055" s="195"/>
      <c r="E6055" s="195"/>
      <c r="F6055" s="195"/>
      <c r="G6055" s="323"/>
      <c r="H6055" s="195"/>
      <c r="I6055" s="225"/>
      <c r="J6055" s="80"/>
      <c r="K6055" s="84" t="s">
        <v>1502</v>
      </c>
      <c r="L6055" s="76">
        <f t="shared" si="336"/>
        <v>2</v>
      </c>
      <c r="M6055" s="76"/>
      <c r="N6055" s="76"/>
      <c r="O6055" s="76">
        <v>1</v>
      </c>
      <c r="P6055" s="76"/>
      <c r="Q6055" s="76"/>
      <c r="R6055" s="76"/>
      <c r="S6055" s="76"/>
      <c r="T6055" s="76">
        <v>1</v>
      </c>
      <c r="U6055" s="76"/>
      <c r="V6055" s="76"/>
      <c r="W6055" s="76"/>
      <c r="X6055" s="76"/>
    </row>
    <row r="6056" spans="1:24">
      <c r="A6056" s="135"/>
      <c r="B6056" s="54"/>
      <c r="C6056" s="528" t="s">
        <v>35</v>
      </c>
      <c r="D6056" s="195" t="s">
        <v>9230</v>
      </c>
      <c r="E6056" s="195" t="s">
        <v>9234</v>
      </c>
      <c r="F6056" s="195" t="s">
        <v>8921</v>
      </c>
      <c r="G6056" s="195" t="s">
        <v>9235</v>
      </c>
      <c r="H6056" s="195" t="s">
        <v>9233</v>
      </c>
      <c r="I6056" s="225">
        <v>36</v>
      </c>
      <c r="J6056" s="46" t="s">
        <v>1508</v>
      </c>
      <c r="K6056" s="75" t="s">
        <v>1509</v>
      </c>
      <c r="L6056" s="76">
        <f>SUM(M6056:X6056)</f>
        <v>2</v>
      </c>
      <c r="M6056" s="76"/>
      <c r="N6056" s="76">
        <v>1</v>
      </c>
      <c r="O6056" s="76"/>
      <c r="P6056" s="76"/>
      <c r="Q6056" s="76"/>
      <c r="R6056" s="76"/>
      <c r="S6056" s="76"/>
      <c r="T6056" s="76">
        <v>1</v>
      </c>
      <c r="U6056" s="76"/>
      <c r="V6056" s="76"/>
      <c r="W6056" s="76"/>
      <c r="X6056" s="76"/>
    </row>
    <row r="6057" spans="1:24">
      <c r="A6057" s="135"/>
      <c r="B6057" s="54"/>
      <c r="C6057" s="528"/>
      <c r="D6057" s="195"/>
      <c r="E6057" s="195"/>
      <c r="F6057" s="195"/>
      <c r="G6057" s="323"/>
      <c r="H6057" s="195"/>
      <c r="I6057" s="225"/>
      <c r="J6057" s="54"/>
      <c r="K6057" s="75" t="s">
        <v>1501</v>
      </c>
      <c r="L6057" s="76">
        <f t="shared" ref="L6057:L6073" si="337">SUM(M6057:X6057)</f>
        <v>0</v>
      </c>
      <c r="M6057" s="76"/>
      <c r="N6057" s="76"/>
      <c r="O6057" s="76"/>
      <c r="P6057" s="76"/>
      <c r="Q6057" s="76"/>
      <c r="R6057" s="76"/>
      <c r="S6057" s="76"/>
      <c r="T6057" s="76"/>
      <c r="U6057" s="76"/>
      <c r="V6057" s="76"/>
      <c r="W6057" s="76"/>
      <c r="X6057" s="76"/>
    </row>
    <row r="6058" spans="1:24">
      <c r="A6058" s="135"/>
      <c r="B6058" s="54"/>
      <c r="C6058" s="528"/>
      <c r="D6058" s="195"/>
      <c r="E6058" s="195"/>
      <c r="F6058" s="195"/>
      <c r="G6058" s="323"/>
      <c r="H6058" s="195"/>
      <c r="I6058" s="225"/>
      <c r="J6058" s="80"/>
      <c r="K6058" s="84" t="s">
        <v>1502</v>
      </c>
      <c r="L6058" s="76">
        <f t="shared" si="337"/>
        <v>0</v>
      </c>
      <c r="M6058" s="76"/>
      <c r="N6058" s="76"/>
      <c r="O6058" s="76"/>
      <c r="P6058" s="76"/>
      <c r="Q6058" s="76"/>
      <c r="R6058" s="76"/>
      <c r="S6058" s="76"/>
      <c r="T6058" s="76"/>
      <c r="U6058" s="76"/>
      <c r="V6058" s="76"/>
      <c r="W6058" s="76"/>
      <c r="X6058" s="76"/>
    </row>
    <row r="6059" spans="1:24">
      <c r="A6059" s="135"/>
      <c r="B6059" s="54"/>
      <c r="C6059" s="528" t="s">
        <v>33</v>
      </c>
      <c r="D6059" s="195" t="s">
        <v>9236</v>
      </c>
      <c r="E6059" s="195" t="s">
        <v>9237</v>
      </c>
      <c r="F6059" s="195" t="s">
        <v>9238</v>
      </c>
      <c r="G6059" s="195" t="s">
        <v>9239</v>
      </c>
      <c r="H6059" s="195" t="s">
        <v>9240</v>
      </c>
      <c r="I6059" s="225">
        <v>18136</v>
      </c>
      <c r="J6059" s="46" t="s">
        <v>1508</v>
      </c>
      <c r="K6059" s="75" t="s">
        <v>1509</v>
      </c>
      <c r="L6059" s="76">
        <f t="shared" si="337"/>
        <v>0</v>
      </c>
      <c r="M6059" s="76"/>
      <c r="N6059" s="76"/>
      <c r="O6059" s="76"/>
      <c r="P6059" s="76"/>
      <c r="Q6059" s="76"/>
      <c r="R6059" s="76"/>
      <c r="S6059" s="76"/>
      <c r="T6059" s="76"/>
      <c r="U6059" s="76"/>
      <c r="V6059" s="76"/>
      <c r="W6059" s="76"/>
      <c r="X6059" s="76"/>
    </row>
    <row r="6060" spans="1:24">
      <c r="A6060" s="135"/>
      <c r="B6060" s="54"/>
      <c r="C6060" s="528"/>
      <c r="D6060" s="195"/>
      <c r="E6060" s="195"/>
      <c r="F6060" s="195"/>
      <c r="G6060" s="323"/>
      <c r="H6060" s="195"/>
      <c r="I6060" s="225"/>
      <c r="J6060" s="54"/>
      <c r="K6060" s="75" t="s">
        <v>1501</v>
      </c>
      <c r="L6060" s="76">
        <f t="shared" si="337"/>
        <v>0</v>
      </c>
      <c r="M6060" s="76"/>
      <c r="N6060" s="76"/>
      <c r="O6060" s="76"/>
      <c r="P6060" s="76"/>
      <c r="Q6060" s="76"/>
      <c r="R6060" s="76"/>
      <c r="S6060" s="76"/>
      <c r="T6060" s="76"/>
      <c r="U6060" s="76"/>
      <c r="V6060" s="76"/>
      <c r="W6060" s="76"/>
      <c r="X6060" s="76"/>
    </row>
    <row r="6061" spans="1:24">
      <c r="A6061" s="135"/>
      <c r="B6061" s="54"/>
      <c r="C6061" s="528"/>
      <c r="D6061" s="195"/>
      <c r="E6061" s="195"/>
      <c r="F6061" s="195"/>
      <c r="G6061" s="323"/>
      <c r="H6061" s="195"/>
      <c r="I6061" s="225"/>
      <c r="J6061" s="80"/>
      <c r="K6061" s="84" t="s">
        <v>1502</v>
      </c>
      <c r="L6061" s="76">
        <f t="shared" si="337"/>
        <v>2</v>
      </c>
      <c r="M6061" s="76"/>
      <c r="N6061" s="76"/>
      <c r="O6061" s="76"/>
      <c r="P6061" s="76"/>
      <c r="Q6061" s="76"/>
      <c r="R6061" s="76"/>
      <c r="S6061" s="76"/>
      <c r="T6061" s="76">
        <v>2</v>
      </c>
      <c r="U6061" s="76"/>
      <c r="V6061" s="76"/>
      <c r="W6061" s="76"/>
      <c r="X6061" s="76"/>
    </row>
    <row r="6062" spans="1:24">
      <c r="A6062" s="135"/>
      <c r="B6062" s="54"/>
      <c r="C6062" s="528" t="s">
        <v>35</v>
      </c>
      <c r="D6062" s="195" t="s">
        <v>9236</v>
      </c>
      <c r="E6062" s="195" t="s">
        <v>9241</v>
      </c>
      <c r="F6062" s="195" t="s">
        <v>9238</v>
      </c>
      <c r="G6062" s="195" t="s">
        <v>9239</v>
      </c>
      <c r="H6062" s="195" t="s">
        <v>9240</v>
      </c>
      <c r="I6062" s="225">
        <v>20704</v>
      </c>
      <c r="J6062" s="46" t="s">
        <v>1508</v>
      </c>
      <c r="K6062" s="75" t="s">
        <v>1509</v>
      </c>
      <c r="L6062" s="76">
        <f t="shared" si="337"/>
        <v>10</v>
      </c>
      <c r="M6062" s="76">
        <v>1</v>
      </c>
      <c r="N6062" s="76"/>
      <c r="O6062" s="76">
        <v>3</v>
      </c>
      <c r="P6062" s="76"/>
      <c r="Q6062" s="76"/>
      <c r="R6062" s="76"/>
      <c r="S6062" s="76">
        <v>5</v>
      </c>
      <c r="T6062" s="76">
        <v>1</v>
      </c>
      <c r="U6062" s="76"/>
      <c r="V6062" s="76"/>
      <c r="W6062" s="76"/>
      <c r="X6062" s="76"/>
    </row>
    <row r="6063" spans="1:24">
      <c r="A6063" s="135"/>
      <c r="B6063" s="54"/>
      <c r="C6063" s="528"/>
      <c r="D6063" s="195"/>
      <c r="E6063" s="195"/>
      <c r="F6063" s="195"/>
      <c r="G6063" s="323"/>
      <c r="H6063" s="195"/>
      <c r="I6063" s="225"/>
      <c r="J6063" s="54"/>
      <c r="K6063" s="75" t="s">
        <v>1501</v>
      </c>
      <c r="L6063" s="76">
        <f t="shared" si="337"/>
        <v>0</v>
      </c>
      <c r="M6063" s="76"/>
      <c r="N6063" s="76"/>
      <c r="O6063" s="76"/>
      <c r="P6063" s="76"/>
      <c r="Q6063" s="76"/>
      <c r="R6063" s="76"/>
      <c r="S6063" s="76"/>
      <c r="T6063" s="76"/>
      <c r="U6063" s="76"/>
      <c r="V6063" s="76"/>
      <c r="W6063" s="76"/>
      <c r="X6063" s="76"/>
    </row>
    <row r="6064" spans="1:24">
      <c r="A6064" s="135"/>
      <c r="B6064" s="54"/>
      <c r="C6064" s="528"/>
      <c r="D6064" s="195"/>
      <c r="E6064" s="195"/>
      <c r="F6064" s="195"/>
      <c r="G6064" s="323"/>
      <c r="H6064" s="195"/>
      <c r="I6064" s="225"/>
      <c r="J6064" s="80"/>
      <c r="K6064" s="84" t="s">
        <v>1502</v>
      </c>
      <c r="L6064" s="76">
        <f t="shared" si="337"/>
        <v>0</v>
      </c>
      <c r="M6064" s="76"/>
      <c r="N6064" s="76"/>
      <c r="O6064" s="76"/>
      <c r="P6064" s="76"/>
      <c r="Q6064" s="76"/>
      <c r="R6064" s="76"/>
      <c r="S6064" s="76"/>
      <c r="T6064" s="76"/>
      <c r="U6064" s="76"/>
      <c r="V6064" s="76"/>
      <c r="W6064" s="76"/>
      <c r="X6064" s="76"/>
    </row>
    <row r="6065" spans="1:24">
      <c r="A6065" s="135"/>
      <c r="B6065" s="54"/>
      <c r="C6065" s="528" t="s">
        <v>33</v>
      </c>
      <c r="D6065" s="195" t="s">
        <v>4630</v>
      </c>
      <c r="E6065" s="195" t="s">
        <v>9242</v>
      </c>
      <c r="F6065" s="195" t="s">
        <v>9243</v>
      </c>
      <c r="G6065" s="195" t="s">
        <v>9244</v>
      </c>
      <c r="H6065" s="195" t="s">
        <v>9245</v>
      </c>
      <c r="I6065" s="225">
        <v>0</v>
      </c>
      <c r="J6065" s="46" t="s">
        <v>1508</v>
      </c>
      <c r="K6065" s="75" t="s">
        <v>1509</v>
      </c>
      <c r="L6065" s="76">
        <f t="shared" si="337"/>
        <v>0</v>
      </c>
      <c r="M6065" s="76"/>
      <c r="N6065" s="76"/>
      <c r="O6065" s="76"/>
      <c r="P6065" s="76"/>
      <c r="Q6065" s="76"/>
      <c r="R6065" s="76"/>
      <c r="S6065" s="76"/>
      <c r="T6065" s="76"/>
      <c r="U6065" s="76"/>
      <c r="V6065" s="76"/>
      <c r="W6065" s="76"/>
      <c r="X6065" s="76"/>
    </row>
    <row r="6066" spans="1:24">
      <c r="A6066" s="135"/>
      <c r="B6066" s="54"/>
      <c r="C6066" s="528"/>
      <c r="D6066" s="195"/>
      <c r="E6066" s="195"/>
      <c r="F6066" s="195"/>
      <c r="G6066" s="323"/>
      <c r="H6066" s="195"/>
      <c r="I6066" s="225"/>
      <c r="J6066" s="54"/>
      <c r="K6066" s="75" t="s">
        <v>1501</v>
      </c>
      <c r="L6066" s="76">
        <f t="shared" si="337"/>
        <v>0</v>
      </c>
      <c r="M6066" s="76"/>
      <c r="N6066" s="76"/>
      <c r="O6066" s="76"/>
      <c r="P6066" s="76"/>
      <c r="Q6066" s="76"/>
      <c r="R6066" s="76"/>
      <c r="S6066" s="76"/>
      <c r="T6066" s="76"/>
      <c r="U6066" s="76"/>
      <c r="V6066" s="76"/>
      <c r="W6066" s="76"/>
      <c r="X6066" s="76"/>
    </row>
    <row r="6067" spans="1:24">
      <c r="A6067" s="135"/>
      <c r="B6067" s="54"/>
      <c r="C6067" s="528"/>
      <c r="D6067" s="195"/>
      <c r="E6067" s="195"/>
      <c r="F6067" s="195"/>
      <c r="G6067" s="323"/>
      <c r="H6067" s="195"/>
      <c r="I6067" s="225"/>
      <c r="J6067" s="80"/>
      <c r="K6067" s="84" t="s">
        <v>1502</v>
      </c>
      <c r="L6067" s="76">
        <f t="shared" si="337"/>
        <v>2</v>
      </c>
      <c r="M6067" s="76"/>
      <c r="N6067" s="76"/>
      <c r="O6067" s="76">
        <v>1</v>
      </c>
      <c r="P6067" s="76"/>
      <c r="Q6067" s="76"/>
      <c r="R6067" s="76"/>
      <c r="S6067" s="76"/>
      <c r="T6067" s="76">
        <v>1</v>
      </c>
      <c r="U6067" s="76"/>
      <c r="V6067" s="76"/>
      <c r="W6067" s="76"/>
      <c r="X6067" s="76"/>
    </row>
    <row r="6068" spans="1:24">
      <c r="A6068" s="135"/>
      <c r="B6068" s="54"/>
      <c r="C6068" s="528" t="s">
        <v>33</v>
      </c>
      <c r="D6068" s="195" t="s">
        <v>9246</v>
      </c>
      <c r="E6068" s="195" t="s">
        <v>9247</v>
      </c>
      <c r="F6068" s="195" t="s">
        <v>8949</v>
      </c>
      <c r="G6068" s="195" t="s">
        <v>9248</v>
      </c>
      <c r="H6068" s="195" t="s">
        <v>8951</v>
      </c>
      <c r="I6068" s="225">
        <v>1211</v>
      </c>
      <c r="J6068" s="46" t="s">
        <v>1508</v>
      </c>
      <c r="K6068" s="75" t="s">
        <v>1509</v>
      </c>
      <c r="L6068" s="76">
        <f t="shared" si="337"/>
        <v>0</v>
      </c>
      <c r="M6068" s="76"/>
      <c r="N6068" s="76"/>
      <c r="O6068" s="76"/>
      <c r="P6068" s="76"/>
      <c r="Q6068" s="76"/>
      <c r="R6068" s="76"/>
      <c r="S6068" s="76"/>
      <c r="T6068" s="76"/>
      <c r="U6068" s="76"/>
      <c r="V6068" s="76"/>
      <c r="W6068" s="76"/>
      <c r="X6068" s="76"/>
    </row>
    <row r="6069" spans="1:24">
      <c r="A6069" s="135"/>
      <c r="B6069" s="54"/>
      <c r="C6069" s="528"/>
      <c r="D6069" s="195"/>
      <c r="E6069" s="195"/>
      <c r="F6069" s="195"/>
      <c r="G6069" s="323"/>
      <c r="H6069" s="195"/>
      <c r="I6069" s="225"/>
      <c r="J6069" s="54"/>
      <c r="K6069" s="75" t="s">
        <v>1501</v>
      </c>
      <c r="L6069" s="76">
        <f t="shared" si="337"/>
        <v>0</v>
      </c>
      <c r="M6069" s="76"/>
      <c r="N6069" s="76"/>
      <c r="O6069" s="76"/>
      <c r="P6069" s="76"/>
      <c r="Q6069" s="76"/>
      <c r="R6069" s="76"/>
      <c r="S6069" s="76"/>
      <c r="T6069" s="76"/>
      <c r="U6069" s="76"/>
      <c r="V6069" s="76"/>
      <c r="W6069" s="76"/>
      <c r="X6069" s="76"/>
    </row>
    <row r="6070" spans="1:24">
      <c r="A6070" s="135"/>
      <c r="B6070" s="54"/>
      <c r="C6070" s="528"/>
      <c r="D6070" s="195"/>
      <c r="E6070" s="195"/>
      <c r="F6070" s="195"/>
      <c r="G6070" s="323"/>
      <c r="H6070" s="195"/>
      <c r="I6070" s="225"/>
      <c r="J6070" s="80"/>
      <c r="K6070" s="84" t="s">
        <v>1502</v>
      </c>
      <c r="L6070" s="76">
        <f t="shared" si="337"/>
        <v>9</v>
      </c>
      <c r="M6070" s="76"/>
      <c r="N6070" s="76"/>
      <c r="O6070" s="76">
        <v>3</v>
      </c>
      <c r="P6070" s="76"/>
      <c r="Q6070" s="76"/>
      <c r="R6070" s="76"/>
      <c r="S6070" s="76">
        <v>6</v>
      </c>
      <c r="T6070" s="76"/>
      <c r="U6070" s="76"/>
      <c r="V6070" s="76"/>
      <c r="W6070" s="76"/>
      <c r="X6070" s="76"/>
    </row>
    <row r="6071" spans="1:24">
      <c r="A6071" s="135"/>
      <c r="B6071" s="54"/>
      <c r="C6071" s="528" t="s">
        <v>35</v>
      </c>
      <c r="D6071" s="195" t="s">
        <v>9249</v>
      </c>
      <c r="E6071" s="195" t="s">
        <v>9250</v>
      </c>
      <c r="F6071" s="195" t="s">
        <v>9251</v>
      </c>
      <c r="G6071" s="195" t="s">
        <v>9252</v>
      </c>
      <c r="H6071" s="195" t="s">
        <v>9253</v>
      </c>
      <c r="I6071" s="225">
        <v>68</v>
      </c>
      <c r="J6071" s="46" t="s">
        <v>1508</v>
      </c>
      <c r="K6071" s="75" t="s">
        <v>1509</v>
      </c>
      <c r="L6071" s="76">
        <f t="shared" si="337"/>
        <v>2</v>
      </c>
      <c r="M6071" s="76">
        <v>1</v>
      </c>
      <c r="N6071" s="76"/>
      <c r="O6071" s="76"/>
      <c r="P6071" s="76"/>
      <c r="Q6071" s="76"/>
      <c r="R6071" s="76"/>
      <c r="S6071" s="76"/>
      <c r="T6071" s="76">
        <v>1</v>
      </c>
      <c r="U6071" s="76"/>
      <c r="V6071" s="76"/>
      <c r="W6071" s="76"/>
      <c r="X6071" s="76"/>
    </row>
    <row r="6072" spans="1:24">
      <c r="A6072" s="135"/>
      <c r="B6072" s="54"/>
      <c r="C6072" s="528"/>
      <c r="D6072" s="195"/>
      <c r="E6072" s="195"/>
      <c r="F6072" s="195"/>
      <c r="G6072" s="323"/>
      <c r="H6072" s="195"/>
      <c r="I6072" s="225"/>
      <c r="J6072" s="54"/>
      <c r="K6072" s="75" t="s">
        <v>1501</v>
      </c>
      <c r="L6072" s="76">
        <f t="shared" si="337"/>
        <v>0</v>
      </c>
      <c r="M6072" s="76"/>
      <c r="N6072" s="76"/>
      <c r="O6072" s="76"/>
      <c r="P6072" s="76"/>
      <c r="Q6072" s="76"/>
      <c r="R6072" s="76"/>
      <c r="S6072" s="76"/>
      <c r="T6072" s="76"/>
      <c r="U6072" s="76"/>
      <c r="V6072" s="76"/>
      <c r="W6072" s="76"/>
      <c r="X6072" s="76"/>
    </row>
    <row r="6073" spans="1:24">
      <c r="A6073" s="135"/>
      <c r="B6073" s="54"/>
      <c r="C6073" s="528"/>
      <c r="D6073" s="195"/>
      <c r="E6073" s="195"/>
      <c r="F6073" s="195"/>
      <c r="G6073" s="323"/>
      <c r="H6073" s="195"/>
      <c r="I6073" s="225"/>
      <c r="J6073" s="80"/>
      <c r="K6073" s="84" t="s">
        <v>1502</v>
      </c>
      <c r="L6073" s="76">
        <f t="shared" si="337"/>
        <v>0</v>
      </c>
      <c r="M6073" s="76"/>
      <c r="N6073" s="76"/>
      <c r="O6073" s="76"/>
      <c r="P6073" s="76"/>
      <c r="Q6073" s="76"/>
      <c r="R6073" s="76"/>
      <c r="S6073" s="76"/>
      <c r="T6073" s="76"/>
      <c r="U6073" s="76"/>
      <c r="V6073" s="76"/>
      <c r="W6073" s="76"/>
      <c r="X6073" s="76"/>
    </row>
    <row r="6074" spans="1:24">
      <c r="A6074" s="135"/>
      <c r="B6074" s="54"/>
      <c r="C6074" s="528" t="s">
        <v>33</v>
      </c>
      <c r="D6074" s="195" t="s">
        <v>9249</v>
      </c>
      <c r="E6074" s="195" t="s">
        <v>9254</v>
      </c>
      <c r="F6074" s="195" t="s">
        <v>9251</v>
      </c>
      <c r="G6074" s="195" t="s">
        <v>9252</v>
      </c>
      <c r="H6074" s="195" t="s">
        <v>9253</v>
      </c>
      <c r="I6074" s="225">
        <v>190</v>
      </c>
      <c r="J6074" s="46" t="s">
        <v>1508</v>
      </c>
      <c r="K6074" s="75" t="s">
        <v>1509</v>
      </c>
      <c r="L6074" s="76">
        <f>SUM(M6074:X6074)</f>
        <v>0</v>
      </c>
      <c r="M6074" s="76"/>
      <c r="N6074" s="76"/>
      <c r="O6074" s="76"/>
      <c r="P6074" s="76"/>
      <c r="Q6074" s="76"/>
      <c r="R6074" s="76"/>
      <c r="S6074" s="76"/>
      <c r="T6074" s="76"/>
      <c r="U6074" s="76"/>
      <c r="V6074" s="76"/>
      <c r="W6074" s="76"/>
      <c r="X6074" s="76"/>
    </row>
    <row r="6075" spans="1:24">
      <c r="A6075" s="135"/>
      <c r="B6075" s="54"/>
      <c r="C6075" s="528"/>
      <c r="D6075" s="195"/>
      <c r="E6075" s="195"/>
      <c r="F6075" s="195"/>
      <c r="G6075" s="323"/>
      <c r="H6075" s="195"/>
      <c r="I6075" s="225"/>
      <c r="J6075" s="54"/>
      <c r="K6075" s="75" t="s">
        <v>1501</v>
      </c>
      <c r="L6075" s="76">
        <f t="shared" ref="L6075:L6091" si="338">SUM(M6075:X6075)</f>
        <v>2</v>
      </c>
      <c r="M6075" s="76"/>
      <c r="N6075" s="76"/>
      <c r="O6075" s="76">
        <v>2</v>
      </c>
      <c r="P6075" s="76"/>
      <c r="Q6075" s="76"/>
      <c r="R6075" s="76"/>
      <c r="S6075" s="76"/>
      <c r="T6075" s="76"/>
      <c r="U6075" s="76"/>
      <c r="V6075" s="76"/>
      <c r="W6075" s="76"/>
      <c r="X6075" s="76"/>
    </row>
    <row r="6076" spans="1:24">
      <c r="A6076" s="135"/>
      <c r="B6076" s="54"/>
      <c r="C6076" s="528"/>
      <c r="D6076" s="195"/>
      <c r="E6076" s="195"/>
      <c r="F6076" s="195"/>
      <c r="G6076" s="323"/>
      <c r="H6076" s="195"/>
      <c r="I6076" s="225"/>
      <c r="J6076" s="80"/>
      <c r="K6076" s="84" t="s">
        <v>1502</v>
      </c>
      <c r="L6076" s="76">
        <f t="shared" si="338"/>
        <v>0</v>
      </c>
      <c r="M6076" s="76"/>
      <c r="N6076" s="76"/>
      <c r="O6076" s="76"/>
      <c r="P6076" s="76"/>
      <c r="Q6076" s="76"/>
      <c r="R6076" s="76"/>
      <c r="S6076" s="76"/>
      <c r="T6076" s="76"/>
      <c r="U6076" s="76"/>
      <c r="V6076" s="76"/>
      <c r="W6076" s="76"/>
      <c r="X6076" s="76"/>
    </row>
    <row r="6077" spans="1:24">
      <c r="A6077" s="135"/>
      <c r="B6077" s="54"/>
      <c r="C6077" s="528" t="s">
        <v>35</v>
      </c>
      <c r="D6077" s="195" t="s">
        <v>9255</v>
      </c>
      <c r="E6077" s="195" t="s">
        <v>9256</v>
      </c>
      <c r="F6077" s="195" t="s">
        <v>9257</v>
      </c>
      <c r="G6077" s="195" t="s">
        <v>9258</v>
      </c>
      <c r="H6077" s="195" t="s">
        <v>9259</v>
      </c>
      <c r="I6077" s="225">
        <v>11</v>
      </c>
      <c r="J6077" s="46" t="s">
        <v>1508</v>
      </c>
      <c r="K6077" s="75" t="s">
        <v>1509</v>
      </c>
      <c r="L6077" s="76">
        <f t="shared" si="338"/>
        <v>2</v>
      </c>
      <c r="M6077" s="76">
        <v>1</v>
      </c>
      <c r="N6077" s="76"/>
      <c r="O6077" s="76"/>
      <c r="P6077" s="76"/>
      <c r="Q6077" s="76"/>
      <c r="R6077" s="76"/>
      <c r="S6077" s="76">
        <v>1</v>
      </c>
      <c r="T6077" s="76"/>
      <c r="U6077" s="76"/>
      <c r="V6077" s="76"/>
      <c r="W6077" s="76"/>
      <c r="X6077" s="76"/>
    </row>
    <row r="6078" spans="1:24">
      <c r="A6078" s="135"/>
      <c r="B6078" s="54"/>
      <c r="C6078" s="528"/>
      <c r="D6078" s="195"/>
      <c r="E6078" s="195"/>
      <c r="F6078" s="195"/>
      <c r="G6078" s="323"/>
      <c r="H6078" s="195"/>
      <c r="I6078" s="225"/>
      <c r="J6078" s="54"/>
      <c r="K6078" s="75" t="s">
        <v>1501</v>
      </c>
      <c r="L6078" s="76">
        <f t="shared" si="338"/>
        <v>0</v>
      </c>
      <c r="M6078" s="76"/>
      <c r="N6078" s="76"/>
      <c r="O6078" s="76"/>
      <c r="P6078" s="76"/>
      <c r="Q6078" s="76"/>
      <c r="R6078" s="76"/>
      <c r="S6078" s="76"/>
      <c r="T6078" s="76"/>
      <c r="U6078" s="76"/>
      <c r="V6078" s="76"/>
      <c r="W6078" s="76"/>
      <c r="X6078" s="76"/>
    </row>
    <row r="6079" spans="1:24">
      <c r="A6079" s="135"/>
      <c r="B6079" s="54"/>
      <c r="C6079" s="528"/>
      <c r="D6079" s="195"/>
      <c r="E6079" s="195"/>
      <c r="F6079" s="195"/>
      <c r="G6079" s="323"/>
      <c r="H6079" s="195"/>
      <c r="I6079" s="225"/>
      <c r="J6079" s="80"/>
      <c r="K6079" s="84" t="s">
        <v>1502</v>
      </c>
      <c r="L6079" s="76">
        <f t="shared" si="338"/>
        <v>0</v>
      </c>
      <c r="M6079" s="76"/>
      <c r="N6079" s="76"/>
      <c r="O6079" s="76"/>
      <c r="P6079" s="76"/>
      <c r="Q6079" s="76"/>
      <c r="R6079" s="76"/>
      <c r="S6079" s="76"/>
      <c r="T6079" s="76"/>
      <c r="U6079" s="76"/>
      <c r="V6079" s="76"/>
      <c r="W6079" s="76"/>
      <c r="X6079" s="76"/>
    </row>
    <row r="6080" spans="1:24">
      <c r="A6080" s="135"/>
      <c r="B6080" s="54"/>
      <c r="C6080" s="528" t="s">
        <v>33</v>
      </c>
      <c r="D6080" s="195" t="s">
        <v>9260</v>
      </c>
      <c r="E6080" s="195" t="s">
        <v>9261</v>
      </c>
      <c r="F6080" s="195" t="s">
        <v>9257</v>
      </c>
      <c r="G6080" s="195" t="s">
        <v>9258</v>
      </c>
      <c r="H6080" s="195" t="s">
        <v>9259</v>
      </c>
      <c r="I6080" s="225">
        <v>1639</v>
      </c>
      <c r="J6080" s="46" t="s">
        <v>1508</v>
      </c>
      <c r="K6080" s="75" t="s">
        <v>1509</v>
      </c>
      <c r="L6080" s="76">
        <f t="shared" si="338"/>
        <v>0</v>
      </c>
      <c r="M6080" s="76"/>
      <c r="N6080" s="76"/>
      <c r="O6080" s="76"/>
      <c r="P6080" s="76"/>
      <c r="Q6080" s="76"/>
      <c r="R6080" s="76"/>
      <c r="S6080" s="76"/>
      <c r="T6080" s="76"/>
      <c r="U6080" s="76"/>
      <c r="V6080" s="76"/>
      <c r="W6080" s="76"/>
      <c r="X6080" s="76"/>
    </row>
    <row r="6081" spans="1:24">
      <c r="A6081" s="135"/>
      <c r="B6081" s="54"/>
      <c r="C6081" s="528"/>
      <c r="D6081" s="195"/>
      <c r="E6081" s="195"/>
      <c r="F6081" s="195"/>
      <c r="G6081" s="323"/>
      <c r="H6081" s="195"/>
      <c r="I6081" s="225"/>
      <c r="J6081" s="54"/>
      <c r="K6081" s="75" t="s">
        <v>1501</v>
      </c>
      <c r="L6081" s="76">
        <f t="shared" si="338"/>
        <v>0</v>
      </c>
      <c r="M6081" s="76"/>
      <c r="N6081" s="76"/>
      <c r="O6081" s="76"/>
      <c r="P6081" s="76"/>
      <c r="Q6081" s="76"/>
      <c r="R6081" s="76"/>
      <c r="S6081" s="76"/>
      <c r="T6081" s="76"/>
      <c r="U6081" s="76"/>
      <c r="V6081" s="76"/>
      <c r="W6081" s="76"/>
      <c r="X6081" s="76"/>
    </row>
    <row r="6082" spans="1:24">
      <c r="A6082" s="135"/>
      <c r="B6082" s="54"/>
      <c r="C6082" s="528"/>
      <c r="D6082" s="195"/>
      <c r="E6082" s="195"/>
      <c r="F6082" s="195"/>
      <c r="G6082" s="323"/>
      <c r="H6082" s="195"/>
      <c r="I6082" s="225"/>
      <c r="J6082" s="80"/>
      <c r="K6082" s="84" t="s">
        <v>1502</v>
      </c>
      <c r="L6082" s="76">
        <f t="shared" si="338"/>
        <v>3</v>
      </c>
      <c r="M6082" s="76"/>
      <c r="N6082" s="76"/>
      <c r="O6082" s="76">
        <v>1</v>
      </c>
      <c r="P6082" s="76"/>
      <c r="Q6082" s="76"/>
      <c r="R6082" s="76"/>
      <c r="S6082" s="76">
        <v>1</v>
      </c>
      <c r="T6082" s="76">
        <v>1</v>
      </c>
      <c r="U6082" s="76"/>
      <c r="V6082" s="76"/>
      <c r="W6082" s="76"/>
      <c r="X6082" s="76"/>
    </row>
    <row r="6083" spans="1:24">
      <c r="A6083" s="135"/>
      <c r="B6083" s="54"/>
      <c r="C6083" s="528" t="s">
        <v>33</v>
      </c>
      <c r="D6083" s="195" t="s">
        <v>9262</v>
      </c>
      <c r="E6083" s="195" t="s">
        <v>9263</v>
      </c>
      <c r="F6083" s="195" t="s">
        <v>9264</v>
      </c>
      <c r="G6083" s="195" t="s">
        <v>9265</v>
      </c>
      <c r="H6083" s="195" t="s">
        <v>9266</v>
      </c>
      <c r="I6083" s="225">
        <v>4965</v>
      </c>
      <c r="J6083" s="46" t="s">
        <v>1508</v>
      </c>
      <c r="K6083" s="75" t="s">
        <v>1509</v>
      </c>
      <c r="L6083" s="76">
        <f t="shared" si="338"/>
        <v>0</v>
      </c>
      <c r="M6083" s="76"/>
      <c r="N6083" s="76"/>
      <c r="O6083" s="76"/>
      <c r="P6083" s="76"/>
      <c r="Q6083" s="76"/>
      <c r="R6083" s="76"/>
      <c r="S6083" s="76"/>
      <c r="T6083" s="76"/>
      <c r="U6083" s="76"/>
      <c r="V6083" s="76"/>
      <c r="W6083" s="76"/>
      <c r="X6083" s="76"/>
    </row>
    <row r="6084" spans="1:24">
      <c r="A6084" s="135"/>
      <c r="B6084" s="54"/>
      <c r="C6084" s="528"/>
      <c r="D6084" s="195"/>
      <c r="E6084" s="195"/>
      <c r="F6084" s="195"/>
      <c r="G6084" s="323"/>
      <c r="H6084" s="195"/>
      <c r="I6084" s="225"/>
      <c r="J6084" s="54"/>
      <c r="K6084" s="75" t="s">
        <v>1501</v>
      </c>
      <c r="L6084" s="76">
        <f t="shared" si="338"/>
        <v>0</v>
      </c>
      <c r="M6084" s="76"/>
      <c r="N6084" s="76"/>
      <c r="O6084" s="76"/>
      <c r="P6084" s="76"/>
      <c r="Q6084" s="76"/>
      <c r="R6084" s="76"/>
      <c r="S6084" s="76"/>
      <c r="T6084" s="76"/>
      <c r="U6084" s="76"/>
      <c r="V6084" s="76"/>
      <c r="W6084" s="76"/>
      <c r="X6084" s="76"/>
    </row>
    <row r="6085" spans="1:24">
      <c r="A6085" s="135"/>
      <c r="B6085" s="54"/>
      <c r="C6085" s="528"/>
      <c r="D6085" s="195"/>
      <c r="E6085" s="195"/>
      <c r="F6085" s="195"/>
      <c r="G6085" s="323"/>
      <c r="H6085" s="195"/>
      <c r="I6085" s="225"/>
      <c r="J6085" s="80"/>
      <c r="K6085" s="84" t="s">
        <v>1502</v>
      </c>
      <c r="L6085" s="76">
        <f t="shared" si="338"/>
        <v>3</v>
      </c>
      <c r="M6085" s="76"/>
      <c r="N6085" s="76"/>
      <c r="O6085" s="76">
        <v>1</v>
      </c>
      <c r="P6085" s="76"/>
      <c r="Q6085" s="76"/>
      <c r="R6085" s="76"/>
      <c r="S6085" s="76"/>
      <c r="T6085" s="76">
        <v>2</v>
      </c>
      <c r="U6085" s="76"/>
      <c r="V6085" s="76"/>
      <c r="W6085" s="76"/>
      <c r="X6085" s="76"/>
    </row>
    <row r="6086" spans="1:24">
      <c r="A6086" s="135"/>
      <c r="B6086" s="54"/>
      <c r="C6086" s="528" t="s">
        <v>33</v>
      </c>
      <c r="D6086" s="195" t="s">
        <v>9267</v>
      </c>
      <c r="E6086" s="195" t="s">
        <v>9268</v>
      </c>
      <c r="F6086" s="195" t="s">
        <v>9269</v>
      </c>
      <c r="G6086" s="195" t="s">
        <v>9270</v>
      </c>
      <c r="H6086" s="195" t="s">
        <v>9271</v>
      </c>
      <c r="I6086" s="225">
        <v>18</v>
      </c>
      <c r="J6086" s="46" t="s">
        <v>1508</v>
      </c>
      <c r="K6086" s="75" t="s">
        <v>1509</v>
      </c>
      <c r="L6086" s="76">
        <f t="shared" si="338"/>
        <v>0</v>
      </c>
      <c r="M6086" s="76"/>
      <c r="N6086" s="76"/>
      <c r="O6086" s="76"/>
      <c r="P6086" s="76"/>
      <c r="Q6086" s="76"/>
      <c r="R6086" s="76"/>
      <c r="S6086" s="76"/>
      <c r="T6086" s="76"/>
      <c r="U6086" s="76"/>
      <c r="V6086" s="76"/>
      <c r="W6086" s="76"/>
      <c r="X6086" s="76"/>
    </row>
    <row r="6087" spans="1:24">
      <c r="A6087" s="135"/>
      <c r="B6087" s="54"/>
      <c r="C6087" s="528"/>
      <c r="D6087" s="195"/>
      <c r="E6087" s="195"/>
      <c r="F6087" s="195"/>
      <c r="G6087" s="323"/>
      <c r="H6087" s="195"/>
      <c r="I6087" s="225"/>
      <c r="J6087" s="54"/>
      <c r="K6087" s="75" t="s">
        <v>1501</v>
      </c>
      <c r="L6087" s="76">
        <f t="shared" si="338"/>
        <v>0</v>
      </c>
      <c r="M6087" s="76"/>
      <c r="N6087" s="76"/>
      <c r="O6087" s="76"/>
      <c r="P6087" s="76"/>
      <c r="Q6087" s="76"/>
      <c r="R6087" s="76"/>
      <c r="S6087" s="76"/>
      <c r="T6087" s="76"/>
      <c r="U6087" s="76"/>
      <c r="V6087" s="76"/>
      <c r="W6087" s="76"/>
      <c r="X6087" s="76"/>
    </row>
    <row r="6088" spans="1:24">
      <c r="A6088" s="135"/>
      <c r="B6088" s="54"/>
      <c r="C6088" s="528"/>
      <c r="D6088" s="195"/>
      <c r="E6088" s="195"/>
      <c r="F6088" s="195"/>
      <c r="G6088" s="323"/>
      <c r="H6088" s="195"/>
      <c r="I6088" s="225"/>
      <c r="J6088" s="80"/>
      <c r="K6088" s="84" t="s">
        <v>1502</v>
      </c>
      <c r="L6088" s="76">
        <f t="shared" si="338"/>
        <v>2</v>
      </c>
      <c r="M6088" s="76">
        <v>1</v>
      </c>
      <c r="N6088" s="76"/>
      <c r="O6088" s="76">
        <v>1</v>
      </c>
      <c r="P6088" s="76"/>
      <c r="Q6088" s="76"/>
      <c r="R6088" s="76"/>
      <c r="S6088" s="76"/>
      <c r="T6088" s="76"/>
      <c r="U6088" s="76"/>
      <c r="V6088" s="76"/>
      <c r="W6088" s="76"/>
      <c r="X6088" s="76"/>
    </row>
    <row r="6089" spans="1:24">
      <c r="A6089" s="135"/>
      <c r="B6089" s="54"/>
      <c r="C6089" s="528" t="s">
        <v>35</v>
      </c>
      <c r="D6089" s="195" t="s">
        <v>9267</v>
      </c>
      <c r="E6089" s="195" t="s">
        <v>9268</v>
      </c>
      <c r="F6089" s="195" t="s">
        <v>9269</v>
      </c>
      <c r="G6089" s="195" t="s">
        <v>9270</v>
      </c>
      <c r="H6089" s="195" t="s">
        <v>9271</v>
      </c>
      <c r="I6089" s="225">
        <v>19</v>
      </c>
      <c r="J6089" s="46" t="s">
        <v>1508</v>
      </c>
      <c r="K6089" s="75" t="s">
        <v>1509</v>
      </c>
      <c r="L6089" s="76">
        <f t="shared" si="338"/>
        <v>4</v>
      </c>
      <c r="M6089" s="76">
        <v>2</v>
      </c>
      <c r="N6089" s="76"/>
      <c r="O6089" s="76"/>
      <c r="P6089" s="76"/>
      <c r="Q6089" s="76"/>
      <c r="R6089" s="76"/>
      <c r="S6089" s="76">
        <v>1</v>
      </c>
      <c r="T6089" s="76">
        <v>1</v>
      </c>
      <c r="U6089" s="76"/>
      <c r="V6089" s="76"/>
      <c r="W6089" s="76"/>
      <c r="X6089" s="76"/>
    </row>
    <row r="6090" spans="1:24">
      <c r="A6090" s="135"/>
      <c r="B6090" s="54"/>
      <c r="C6090" s="528"/>
      <c r="D6090" s="195"/>
      <c r="E6090" s="195"/>
      <c r="F6090" s="195"/>
      <c r="G6090" s="323"/>
      <c r="H6090" s="195"/>
      <c r="I6090" s="225"/>
      <c r="J6090" s="54"/>
      <c r="K6090" s="75" t="s">
        <v>1501</v>
      </c>
      <c r="L6090" s="76">
        <f t="shared" si="338"/>
        <v>0</v>
      </c>
      <c r="M6090" s="76"/>
      <c r="N6090" s="76"/>
      <c r="O6090" s="76"/>
      <c r="P6090" s="76"/>
      <c r="Q6090" s="76"/>
      <c r="R6090" s="76"/>
      <c r="S6090" s="76"/>
      <c r="T6090" s="76"/>
      <c r="U6090" s="76"/>
      <c r="V6090" s="76"/>
      <c r="W6090" s="76"/>
      <c r="X6090" s="76"/>
    </row>
    <row r="6091" spans="1:24">
      <c r="A6091" s="135"/>
      <c r="B6091" s="54"/>
      <c r="C6091" s="528"/>
      <c r="D6091" s="195"/>
      <c r="E6091" s="195"/>
      <c r="F6091" s="195"/>
      <c r="G6091" s="323"/>
      <c r="H6091" s="195"/>
      <c r="I6091" s="225"/>
      <c r="J6091" s="80"/>
      <c r="K6091" s="84" t="s">
        <v>1502</v>
      </c>
      <c r="L6091" s="76">
        <f t="shared" si="338"/>
        <v>0</v>
      </c>
      <c r="M6091" s="76"/>
      <c r="N6091" s="76"/>
      <c r="O6091" s="76"/>
      <c r="P6091" s="76"/>
      <c r="Q6091" s="76"/>
      <c r="R6091" s="76"/>
      <c r="S6091" s="76"/>
      <c r="T6091" s="76"/>
      <c r="U6091" s="76"/>
      <c r="V6091" s="76"/>
      <c r="W6091" s="76"/>
      <c r="X6091" s="76"/>
    </row>
    <row r="6092" spans="1:24">
      <c r="A6092" s="135"/>
      <c r="B6092" s="54"/>
      <c r="C6092" s="528" t="s">
        <v>33</v>
      </c>
      <c r="D6092" s="195" t="s">
        <v>9272</v>
      </c>
      <c r="E6092" s="195" t="s">
        <v>9273</v>
      </c>
      <c r="F6092" s="195" t="s">
        <v>9274</v>
      </c>
      <c r="G6092" s="195" t="s">
        <v>9275</v>
      </c>
      <c r="H6092" s="195" t="s">
        <v>9276</v>
      </c>
      <c r="I6092" s="225">
        <v>84995</v>
      </c>
      <c r="J6092" s="46" t="s">
        <v>1508</v>
      </c>
      <c r="K6092" s="75" t="s">
        <v>1509</v>
      </c>
      <c r="L6092" s="76">
        <f>SUM(M6092:X6092)</f>
        <v>0</v>
      </c>
      <c r="M6092" s="76"/>
      <c r="N6092" s="76"/>
      <c r="O6092" s="76"/>
      <c r="P6092" s="76"/>
      <c r="Q6092" s="76"/>
      <c r="R6092" s="76"/>
      <c r="S6092" s="76"/>
      <c r="T6092" s="76"/>
      <c r="U6092" s="76"/>
      <c r="V6092" s="76"/>
      <c r="W6092" s="76"/>
      <c r="X6092" s="76"/>
    </row>
    <row r="6093" spans="1:24">
      <c r="A6093" s="135"/>
      <c r="B6093" s="54"/>
      <c r="C6093" s="528"/>
      <c r="D6093" s="195"/>
      <c r="E6093" s="195"/>
      <c r="F6093" s="195"/>
      <c r="G6093" s="323"/>
      <c r="H6093" s="195"/>
      <c r="I6093" s="225"/>
      <c r="J6093" s="54"/>
      <c r="K6093" s="75" t="s">
        <v>1501</v>
      </c>
      <c r="L6093" s="76">
        <f t="shared" ref="L6093:L6109" si="339">SUM(M6093:X6093)</f>
        <v>0</v>
      </c>
      <c r="M6093" s="76"/>
      <c r="N6093" s="76"/>
      <c r="O6093" s="76"/>
      <c r="P6093" s="76"/>
      <c r="Q6093" s="76"/>
      <c r="R6093" s="76"/>
      <c r="S6093" s="76"/>
      <c r="T6093" s="76"/>
      <c r="U6093" s="76"/>
      <c r="V6093" s="76"/>
      <c r="W6093" s="76"/>
      <c r="X6093" s="76"/>
    </row>
    <row r="6094" spans="1:24">
      <c r="A6094" s="135"/>
      <c r="B6094" s="54"/>
      <c r="C6094" s="528"/>
      <c r="D6094" s="195"/>
      <c r="E6094" s="195"/>
      <c r="F6094" s="195"/>
      <c r="G6094" s="323"/>
      <c r="H6094" s="195"/>
      <c r="I6094" s="225"/>
      <c r="J6094" s="80"/>
      <c r="K6094" s="84" t="s">
        <v>1502</v>
      </c>
      <c r="L6094" s="76">
        <f t="shared" si="339"/>
        <v>11</v>
      </c>
      <c r="M6094" s="76"/>
      <c r="N6094" s="76"/>
      <c r="O6094" s="76"/>
      <c r="P6094" s="76"/>
      <c r="Q6094" s="76"/>
      <c r="R6094" s="76"/>
      <c r="S6094" s="76">
        <v>2</v>
      </c>
      <c r="T6094" s="76">
        <v>9</v>
      </c>
      <c r="U6094" s="76"/>
      <c r="V6094" s="76"/>
      <c r="W6094" s="76"/>
      <c r="X6094" s="76"/>
    </row>
    <row r="6095" spans="1:24">
      <c r="A6095" s="135"/>
      <c r="B6095" s="54"/>
      <c r="C6095" s="528" t="s">
        <v>35</v>
      </c>
      <c r="D6095" s="195" t="s">
        <v>9272</v>
      </c>
      <c r="E6095" s="195" t="s">
        <v>9277</v>
      </c>
      <c r="F6095" s="195" t="s">
        <v>9274</v>
      </c>
      <c r="G6095" s="195" t="s">
        <v>9275</v>
      </c>
      <c r="H6095" s="195" t="s">
        <v>9276</v>
      </c>
      <c r="I6095" s="225">
        <v>318</v>
      </c>
      <c r="J6095" s="46" t="s">
        <v>1508</v>
      </c>
      <c r="K6095" s="75" t="s">
        <v>1509</v>
      </c>
      <c r="L6095" s="76">
        <f t="shared" si="339"/>
        <v>2</v>
      </c>
      <c r="M6095" s="76">
        <v>1</v>
      </c>
      <c r="N6095" s="76"/>
      <c r="O6095" s="76"/>
      <c r="P6095" s="76"/>
      <c r="Q6095" s="76"/>
      <c r="R6095" s="76"/>
      <c r="S6095" s="76"/>
      <c r="T6095" s="76">
        <v>1</v>
      </c>
      <c r="U6095" s="76"/>
      <c r="V6095" s="76"/>
      <c r="W6095" s="76"/>
      <c r="X6095" s="76"/>
    </row>
    <row r="6096" spans="1:24">
      <c r="A6096" s="135"/>
      <c r="B6096" s="54"/>
      <c r="C6096" s="528"/>
      <c r="D6096" s="195"/>
      <c r="E6096" s="195"/>
      <c r="F6096" s="195"/>
      <c r="G6096" s="323"/>
      <c r="H6096" s="195"/>
      <c r="I6096" s="225"/>
      <c r="J6096" s="54"/>
      <c r="K6096" s="75" t="s">
        <v>1501</v>
      </c>
      <c r="L6096" s="76">
        <f t="shared" si="339"/>
        <v>0</v>
      </c>
      <c r="M6096" s="76"/>
      <c r="N6096" s="76"/>
      <c r="O6096" s="76"/>
      <c r="P6096" s="76"/>
      <c r="Q6096" s="76"/>
      <c r="R6096" s="76"/>
      <c r="S6096" s="76"/>
      <c r="T6096" s="76"/>
      <c r="U6096" s="76"/>
      <c r="V6096" s="76"/>
      <c r="W6096" s="76"/>
      <c r="X6096" s="76"/>
    </row>
    <row r="6097" spans="1:24">
      <c r="A6097" s="135"/>
      <c r="B6097" s="54"/>
      <c r="C6097" s="528"/>
      <c r="D6097" s="195"/>
      <c r="E6097" s="195"/>
      <c r="F6097" s="195"/>
      <c r="G6097" s="323"/>
      <c r="H6097" s="195"/>
      <c r="I6097" s="225"/>
      <c r="J6097" s="80"/>
      <c r="K6097" s="84" t="s">
        <v>1502</v>
      </c>
      <c r="L6097" s="76">
        <f t="shared" si="339"/>
        <v>0</v>
      </c>
      <c r="M6097" s="76"/>
      <c r="N6097" s="76"/>
      <c r="O6097" s="76"/>
      <c r="P6097" s="76"/>
      <c r="Q6097" s="76"/>
      <c r="R6097" s="76"/>
      <c r="S6097" s="76"/>
      <c r="T6097" s="76"/>
      <c r="U6097" s="76"/>
      <c r="V6097" s="76"/>
      <c r="W6097" s="76"/>
      <c r="X6097" s="76"/>
    </row>
    <row r="6098" spans="1:24">
      <c r="A6098" s="135"/>
      <c r="B6098" s="54"/>
      <c r="C6098" s="528" t="s">
        <v>33</v>
      </c>
      <c r="D6098" s="195" t="s">
        <v>9278</v>
      </c>
      <c r="E6098" s="195" t="s">
        <v>9279</v>
      </c>
      <c r="F6098" s="195" t="s">
        <v>9280</v>
      </c>
      <c r="G6098" s="195" t="s">
        <v>9281</v>
      </c>
      <c r="H6098" s="195" t="s">
        <v>9282</v>
      </c>
      <c r="I6098" s="225">
        <v>37</v>
      </c>
      <c r="J6098" s="46" t="s">
        <v>1508</v>
      </c>
      <c r="K6098" s="75" t="s">
        <v>1509</v>
      </c>
      <c r="L6098" s="76">
        <f t="shared" si="339"/>
        <v>0</v>
      </c>
      <c r="M6098" s="76"/>
      <c r="N6098" s="76"/>
      <c r="O6098" s="76"/>
      <c r="P6098" s="76"/>
      <c r="Q6098" s="76"/>
      <c r="R6098" s="76"/>
      <c r="S6098" s="76"/>
      <c r="T6098" s="76"/>
      <c r="U6098" s="76"/>
      <c r="V6098" s="76"/>
      <c r="W6098" s="76"/>
      <c r="X6098" s="76"/>
    </row>
    <row r="6099" spans="1:24">
      <c r="A6099" s="135"/>
      <c r="B6099" s="54"/>
      <c r="C6099" s="528"/>
      <c r="D6099" s="195"/>
      <c r="E6099" s="195"/>
      <c r="F6099" s="195"/>
      <c r="G6099" s="323"/>
      <c r="H6099" s="195"/>
      <c r="I6099" s="225"/>
      <c r="J6099" s="54"/>
      <c r="K6099" s="75" t="s">
        <v>1501</v>
      </c>
      <c r="L6099" s="76">
        <f t="shared" si="339"/>
        <v>0</v>
      </c>
      <c r="M6099" s="76"/>
      <c r="N6099" s="76"/>
      <c r="O6099" s="76"/>
      <c r="P6099" s="76"/>
      <c r="Q6099" s="76"/>
      <c r="R6099" s="76"/>
      <c r="S6099" s="76"/>
      <c r="T6099" s="76"/>
      <c r="U6099" s="76"/>
      <c r="V6099" s="76"/>
      <c r="W6099" s="76"/>
      <c r="X6099" s="76"/>
    </row>
    <row r="6100" spans="1:24">
      <c r="A6100" s="135"/>
      <c r="B6100" s="54"/>
      <c r="C6100" s="528"/>
      <c r="D6100" s="195"/>
      <c r="E6100" s="195"/>
      <c r="F6100" s="195"/>
      <c r="G6100" s="323"/>
      <c r="H6100" s="195"/>
      <c r="I6100" s="225"/>
      <c r="J6100" s="80"/>
      <c r="K6100" s="84" t="s">
        <v>1502</v>
      </c>
      <c r="L6100" s="76">
        <f t="shared" si="339"/>
        <v>3</v>
      </c>
      <c r="M6100" s="76"/>
      <c r="N6100" s="76"/>
      <c r="O6100" s="76">
        <v>2</v>
      </c>
      <c r="P6100" s="76"/>
      <c r="Q6100" s="76"/>
      <c r="R6100" s="76"/>
      <c r="S6100" s="76">
        <v>1</v>
      </c>
      <c r="T6100" s="76"/>
      <c r="U6100" s="76"/>
      <c r="V6100" s="76"/>
      <c r="W6100" s="76"/>
      <c r="X6100" s="76"/>
    </row>
    <row r="6101" spans="1:24">
      <c r="A6101" s="135"/>
      <c r="B6101" s="54"/>
      <c r="C6101" s="528" t="s">
        <v>33</v>
      </c>
      <c r="D6101" s="195" t="s">
        <v>9283</v>
      </c>
      <c r="E6101" s="195" t="s">
        <v>9284</v>
      </c>
      <c r="F6101" s="195" t="s">
        <v>9285</v>
      </c>
      <c r="G6101" s="195" t="s">
        <v>9286</v>
      </c>
      <c r="H6101" s="195" t="s">
        <v>9287</v>
      </c>
      <c r="I6101" s="225">
        <v>0</v>
      </c>
      <c r="J6101" s="46" t="s">
        <v>1508</v>
      </c>
      <c r="K6101" s="75" t="s">
        <v>1509</v>
      </c>
      <c r="L6101" s="76">
        <f t="shared" si="339"/>
        <v>0</v>
      </c>
      <c r="M6101" s="76"/>
      <c r="N6101" s="76"/>
      <c r="O6101" s="76"/>
      <c r="P6101" s="76"/>
      <c r="Q6101" s="76"/>
      <c r="R6101" s="76"/>
      <c r="S6101" s="76"/>
      <c r="T6101" s="76"/>
      <c r="U6101" s="76"/>
      <c r="V6101" s="76"/>
      <c r="W6101" s="76"/>
      <c r="X6101" s="76"/>
    </row>
    <row r="6102" spans="1:24">
      <c r="A6102" s="135"/>
      <c r="B6102" s="54"/>
      <c r="C6102" s="528"/>
      <c r="D6102" s="195"/>
      <c r="E6102" s="195"/>
      <c r="F6102" s="195"/>
      <c r="G6102" s="323"/>
      <c r="H6102" s="195"/>
      <c r="I6102" s="225"/>
      <c r="J6102" s="54"/>
      <c r="K6102" s="75" t="s">
        <v>1501</v>
      </c>
      <c r="L6102" s="76">
        <f t="shared" si="339"/>
        <v>0</v>
      </c>
      <c r="M6102" s="76"/>
      <c r="N6102" s="76"/>
      <c r="O6102" s="76"/>
      <c r="P6102" s="76"/>
      <c r="Q6102" s="76"/>
      <c r="R6102" s="76"/>
      <c r="S6102" s="76"/>
      <c r="T6102" s="76"/>
      <c r="U6102" s="76"/>
      <c r="V6102" s="76"/>
      <c r="W6102" s="76"/>
      <c r="X6102" s="76"/>
    </row>
    <row r="6103" spans="1:24">
      <c r="A6103" s="135"/>
      <c r="B6103" s="54"/>
      <c r="C6103" s="528"/>
      <c r="D6103" s="195"/>
      <c r="E6103" s="195"/>
      <c r="F6103" s="195"/>
      <c r="G6103" s="323"/>
      <c r="H6103" s="195"/>
      <c r="I6103" s="225"/>
      <c r="J6103" s="80"/>
      <c r="K6103" s="84" t="s">
        <v>1502</v>
      </c>
      <c r="L6103" s="76">
        <f t="shared" si="339"/>
        <v>2</v>
      </c>
      <c r="M6103" s="76"/>
      <c r="N6103" s="76"/>
      <c r="O6103" s="76">
        <v>2</v>
      </c>
      <c r="P6103" s="76"/>
      <c r="Q6103" s="76"/>
      <c r="R6103" s="76"/>
      <c r="S6103" s="76"/>
      <c r="T6103" s="76"/>
      <c r="U6103" s="76"/>
      <c r="V6103" s="76"/>
      <c r="W6103" s="76"/>
      <c r="X6103" s="76"/>
    </row>
    <row r="6104" spans="1:24">
      <c r="A6104" s="135"/>
      <c r="B6104" s="54"/>
      <c r="C6104" s="528" t="s">
        <v>33</v>
      </c>
      <c r="D6104" s="195" t="s">
        <v>9288</v>
      </c>
      <c r="E6104" s="195" t="s">
        <v>9289</v>
      </c>
      <c r="F6104" s="195" t="s">
        <v>9290</v>
      </c>
      <c r="G6104" s="195" t="s">
        <v>9291</v>
      </c>
      <c r="H6104" s="195" t="s">
        <v>9292</v>
      </c>
      <c r="I6104" s="225">
        <v>6649</v>
      </c>
      <c r="J6104" s="46" t="s">
        <v>1508</v>
      </c>
      <c r="K6104" s="75" t="s">
        <v>1509</v>
      </c>
      <c r="L6104" s="76">
        <f t="shared" si="339"/>
        <v>0</v>
      </c>
      <c r="M6104" s="76"/>
      <c r="N6104" s="76"/>
      <c r="O6104" s="76"/>
      <c r="P6104" s="76"/>
      <c r="Q6104" s="76"/>
      <c r="R6104" s="76"/>
      <c r="S6104" s="76"/>
      <c r="T6104" s="76"/>
      <c r="U6104" s="76"/>
      <c r="V6104" s="76"/>
      <c r="W6104" s="76"/>
      <c r="X6104" s="76"/>
    </row>
    <row r="6105" spans="1:24">
      <c r="A6105" s="135"/>
      <c r="B6105" s="54"/>
      <c r="C6105" s="528"/>
      <c r="D6105" s="195"/>
      <c r="E6105" s="195"/>
      <c r="F6105" s="195"/>
      <c r="G6105" s="323"/>
      <c r="H6105" s="195"/>
      <c r="I6105" s="225"/>
      <c r="J6105" s="54"/>
      <c r="K6105" s="75" t="s">
        <v>1501</v>
      </c>
      <c r="L6105" s="76">
        <f t="shared" si="339"/>
        <v>0</v>
      </c>
      <c r="M6105" s="76"/>
      <c r="N6105" s="76"/>
      <c r="O6105" s="76"/>
      <c r="P6105" s="76"/>
      <c r="Q6105" s="76"/>
      <c r="R6105" s="76"/>
      <c r="S6105" s="76"/>
      <c r="T6105" s="76"/>
      <c r="U6105" s="76"/>
      <c r="V6105" s="76"/>
      <c r="W6105" s="76"/>
      <c r="X6105" s="76"/>
    </row>
    <row r="6106" spans="1:24">
      <c r="A6106" s="135"/>
      <c r="B6106" s="54"/>
      <c r="C6106" s="528"/>
      <c r="D6106" s="195"/>
      <c r="E6106" s="195"/>
      <c r="F6106" s="195"/>
      <c r="G6106" s="323"/>
      <c r="H6106" s="195"/>
      <c r="I6106" s="225"/>
      <c r="J6106" s="80"/>
      <c r="K6106" s="84" t="s">
        <v>1502</v>
      </c>
      <c r="L6106" s="76">
        <f t="shared" si="339"/>
        <v>3</v>
      </c>
      <c r="M6106" s="76">
        <v>2</v>
      </c>
      <c r="N6106" s="76"/>
      <c r="O6106" s="76"/>
      <c r="P6106" s="76"/>
      <c r="Q6106" s="76"/>
      <c r="R6106" s="76"/>
      <c r="S6106" s="76">
        <v>1</v>
      </c>
      <c r="T6106" s="76"/>
      <c r="U6106" s="76"/>
      <c r="V6106" s="76"/>
      <c r="W6106" s="76"/>
      <c r="X6106" s="76"/>
    </row>
    <row r="6107" spans="1:24">
      <c r="A6107" s="135"/>
      <c r="B6107" s="54"/>
      <c r="C6107" s="528" t="s">
        <v>33</v>
      </c>
      <c r="D6107" s="195" t="s">
        <v>9293</v>
      </c>
      <c r="E6107" s="195" t="s">
        <v>9294</v>
      </c>
      <c r="F6107" s="195" t="s">
        <v>6399</v>
      </c>
      <c r="G6107" s="195" t="s">
        <v>9295</v>
      </c>
      <c r="H6107" s="195" t="s">
        <v>9296</v>
      </c>
      <c r="I6107" s="225">
        <v>932</v>
      </c>
      <c r="J6107" s="46" t="s">
        <v>1508</v>
      </c>
      <c r="K6107" s="75" t="s">
        <v>1509</v>
      </c>
      <c r="L6107" s="76">
        <f t="shared" si="339"/>
        <v>0</v>
      </c>
      <c r="M6107" s="76"/>
      <c r="N6107" s="76"/>
      <c r="O6107" s="76"/>
      <c r="P6107" s="76"/>
      <c r="Q6107" s="76"/>
      <c r="R6107" s="76"/>
      <c r="S6107" s="76"/>
      <c r="T6107" s="76"/>
      <c r="U6107" s="76"/>
      <c r="V6107" s="76"/>
      <c r="W6107" s="76"/>
      <c r="X6107" s="76"/>
    </row>
    <row r="6108" spans="1:24">
      <c r="A6108" s="135"/>
      <c r="B6108" s="54"/>
      <c r="C6108" s="528"/>
      <c r="D6108" s="195"/>
      <c r="E6108" s="195"/>
      <c r="F6108" s="195"/>
      <c r="G6108" s="323"/>
      <c r="H6108" s="195"/>
      <c r="I6108" s="225"/>
      <c r="J6108" s="54"/>
      <c r="K6108" s="75" t="s">
        <v>1501</v>
      </c>
      <c r="L6108" s="76">
        <f t="shared" si="339"/>
        <v>0</v>
      </c>
      <c r="M6108" s="76"/>
      <c r="N6108" s="76"/>
      <c r="O6108" s="76"/>
      <c r="P6108" s="76"/>
      <c r="Q6108" s="76"/>
      <c r="R6108" s="76"/>
      <c r="S6108" s="76"/>
      <c r="T6108" s="76"/>
      <c r="U6108" s="76"/>
      <c r="V6108" s="76"/>
      <c r="W6108" s="76"/>
      <c r="X6108" s="76"/>
    </row>
    <row r="6109" spans="1:24">
      <c r="A6109" s="135"/>
      <c r="B6109" s="54"/>
      <c r="C6109" s="528"/>
      <c r="D6109" s="195"/>
      <c r="E6109" s="195"/>
      <c r="F6109" s="195"/>
      <c r="G6109" s="323"/>
      <c r="H6109" s="195"/>
      <c r="I6109" s="225"/>
      <c r="J6109" s="80"/>
      <c r="K6109" s="84" t="s">
        <v>1502</v>
      </c>
      <c r="L6109" s="76">
        <f t="shared" si="339"/>
        <v>6</v>
      </c>
      <c r="M6109" s="76"/>
      <c r="N6109" s="76"/>
      <c r="O6109" s="76"/>
      <c r="P6109" s="76"/>
      <c r="Q6109" s="76"/>
      <c r="R6109" s="76"/>
      <c r="S6109" s="76"/>
      <c r="T6109" s="76"/>
      <c r="U6109" s="76"/>
      <c r="V6109" s="76"/>
      <c r="W6109" s="76">
        <v>6</v>
      </c>
      <c r="X6109" s="76"/>
    </row>
    <row r="6110" spans="1:24">
      <c r="A6110" s="135"/>
      <c r="B6110" s="54"/>
      <c r="C6110" s="528" t="s">
        <v>35</v>
      </c>
      <c r="D6110" s="195" t="s">
        <v>9293</v>
      </c>
      <c r="E6110" s="195" t="s">
        <v>9297</v>
      </c>
      <c r="F6110" s="195" t="s">
        <v>6399</v>
      </c>
      <c r="G6110" s="195" t="s">
        <v>9295</v>
      </c>
      <c r="H6110" s="195" t="s">
        <v>9296</v>
      </c>
      <c r="I6110" s="225">
        <v>250</v>
      </c>
      <c r="J6110" s="46" t="s">
        <v>1508</v>
      </c>
      <c r="K6110" s="75" t="s">
        <v>1509</v>
      </c>
      <c r="L6110" s="76">
        <f>SUM(M6110:X6110)</f>
        <v>3</v>
      </c>
      <c r="M6110" s="76">
        <v>1</v>
      </c>
      <c r="N6110" s="76"/>
      <c r="O6110" s="76"/>
      <c r="P6110" s="76"/>
      <c r="Q6110" s="76"/>
      <c r="R6110" s="76"/>
      <c r="S6110" s="76"/>
      <c r="T6110" s="76"/>
      <c r="U6110" s="76"/>
      <c r="V6110" s="76"/>
      <c r="W6110" s="76">
        <v>2</v>
      </c>
      <c r="X6110" s="76"/>
    </row>
    <row r="6111" spans="1:24">
      <c r="A6111" s="135"/>
      <c r="B6111" s="54"/>
      <c r="C6111" s="528"/>
      <c r="D6111" s="195"/>
      <c r="E6111" s="195"/>
      <c r="F6111" s="195"/>
      <c r="G6111" s="323"/>
      <c r="H6111" s="195"/>
      <c r="I6111" s="225"/>
      <c r="J6111" s="54"/>
      <c r="K6111" s="75" t="s">
        <v>1501</v>
      </c>
      <c r="L6111" s="76">
        <f t="shared" ref="L6111:L6127" si="340">SUM(M6111:X6111)</f>
        <v>0</v>
      </c>
      <c r="M6111" s="76"/>
      <c r="N6111" s="76"/>
      <c r="O6111" s="76"/>
      <c r="P6111" s="76"/>
      <c r="Q6111" s="76"/>
      <c r="R6111" s="76"/>
      <c r="S6111" s="76"/>
      <c r="T6111" s="76"/>
      <c r="U6111" s="76"/>
      <c r="V6111" s="76"/>
      <c r="W6111" s="76"/>
      <c r="X6111" s="76"/>
    </row>
    <row r="6112" spans="1:24">
      <c r="A6112" s="135"/>
      <c r="B6112" s="54"/>
      <c r="C6112" s="528"/>
      <c r="D6112" s="195"/>
      <c r="E6112" s="195"/>
      <c r="F6112" s="195"/>
      <c r="G6112" s="323"/>
      <c r="H6112" s="195"/>
      <c r="I6112" s="225"/>
      <c r="J6112" s="80"/>
      <c r="K6112" s="84" t="s">
        <v>1502</v>
      </c>
      <c r="L6112" s="76">
        <f t="shared" si="340"/>
        <v>0</v>
      </c>
      <c r="M6112" s="76"/>
      <c r="N6112" s="76"/>
      <c r="O6112" s="76"/>
      <c r="P6112" s="76"/>
      <c r="Q6112" s="76"/>
      <c r="R6112" s="76"/>
      <c r="S6112" s="76"/>
      <c r="T6112" s="76"/>
      <c r="U6112" s="76"/>
      <c r="V6112" s="76"/>
      <c r="W6112" s="76"/>
      <c r="X6112" s="76"/>
    </row>
    <row r="6113" spans="1:24">
      <c r="A6113" s="135"/>
      <c r="B6113" s="54"/>
      <c r="C6113" s="528" t="s">
        <v>35</v>
      </c>
      <c r="D6113" s="195" t="s">
        <v>9298</v>
      </c>
      <c r="E6113" s="195" t="s">
        <v>9299</v>
      </c>
      <c r="F6113" s="195" t="s">
        <v>9300</v>
      </c>
      <c r="G6113" s="195" t="s">
        <v>9301</v>
      </c>
      <c r="H6113" s="195" t="s">
        <v>9302</v>
      </c>
      <c r="I6113" s="225">
        <v>2401</v>
      </c>
      <c r="J6113" s="46" t="s">
        <v>1508</v>
      </c>
      <c r="K6113" s="75" t="s">
        <v>1509</v>
      </c>
      <c r="L6113" s="76">
        <f t="shared" si="340"/>
        <v>5</v>
      </c>
      <c r="M6113" s="76">
        <v>1</v>
      </c>
      <c r="N6113" s="76">
        <v>1</v>
      </c>
      <c r="O6113" s="76">
        <v>1</v>
      </c>
      <c r="P6113" s="76"/>
      <c r="Q6113" s="76"/>
      <c r="R6113" s="76"/>
      <c r="S6113" s="76">
        <v>1</v>
      </c>
      <c r="T6113" s="76"/>
      <c r="U6113" s="76"/>
      <c r="V6113" s="76"/>
      <c r="W6113" s="76"/>
      <c r="X6113" s="76">
        <v>1</v>
      </c>
    </row>
    <row r="6114" spans="1:24">
      <c r="A6114" s="135"/>
      <c r="B6114" s="54"/>
      <c r="C6114" s="528"/>
      <c r="D6114" s="195"/>
      <c r="E6114" s="195"/>
      <c r="F6114" s="195"/>
      <c r="G6114" s="323"/>
      <c r="H6114" s="195"/>
      <c r="I6114" s="225"/>
      <c r="J6114" s="54"/>
      <c r="K6114" s="75" t="s">
        <v>1501</v>
      </c>
      <c r="L6114" s="76">
        <f t="shared" si="340"/>
        <v>0</v>
      </c>
      <c r="M6114" s="76"/>
      <c r="N6114" s="76"/>
      <c r="O6114" s="76"/>
      <c r="P6114" s="76"/>
      <c r="Q6114" s="76"/>
      <c r="R6114" s="76"/>
      <c r="S6114" s="76"/>
      <c r="T6114" s="76"/>
      <c r="U6114" s="76"/>
      <c r="V6114" s="76"/>
      <c r="W6114" s="76"/>
      <c r="X6114" s="76"/>
    </row>
    <row r="6115" spans="1:24">
      <c r="A6115" s="135"/>
      <c r="B6115" s="54"/>
      <c r="C6115" s="528"/>
      <c r="D6115" s="195"/>
      <c r="E6115" s="195"/>
      <c r="F6115" s="195"/>
      <c r="G6115" s="323"/>
      <c r="H6115" s="195"/>
      <c r="I6115" s="225"/>
      <c r="J6115" s="80"/>
      <c r="K6115" s="84" t="s">
        <v>1502</v>
      </c>
      <c r="L6115" s="76">
        <f t="shared" si="340"/>
        <v>0</v>
      </c>
      <c r="M6115" s="76"/>
      <c r="N6115" s="76"/>
      <c r="O6115" s="76"/>
      <c r="P6115" s="76"/>
      <c r="Q6115" s="76"/>
      <c r="R6115" s="76"/>
      <c r="S6115" s="76"/>
      <c r="T6115" s="76"/>
      <c r="U6115" s="76"/>
      <c r="V6115" s="76"/>
      <c r="W6115" s="76"/>
      <c r="X6115" s="76"/>
    </row>
    <row r="6116" spans="1:24">
      <c r="A6116" s="135"/>
      <c r="B6116" s="54"/>
      <c r="C6116" s="528" t="s">
        <v>33</v>
      </c>
      <c r="D6116" s="195" t="s">
        <v>9303</v>
      </c>
      <c r="E6116" s="195" t="s">
        <v>9304</v>
      </c>
      <c r="F6116" s="195" t="s">
        <v>9305</v>
      </c>
      <c r="G6116" s="195" t="s">
        <v>9306</v>
      </c>
      <c r="H6116" s="195" t="s">
        <v>9307</v>
      </c>
      <c r="I6116" s="225">
        <v>670</v>
      </c>
      <c r="J6116" s="46" t="s">
        <v>1508</v>
      </c>
      <c r="K6116" s="75" t="s">
        <v>1509</v>
      </c>
      <c r="L6116" s="76">
        <f t="shared" si="340"/>
        <v>0</v>
      </c>
      <c r="M6116" s="76"/>
      <c r="N6116" s="76"/>
      <c r="O6116" s="76"/>
      <c r="P6116" s="76"/>
      <c r="Q6116" s="76"/>
      <c r="R6116" s="76"/>
      <c r="S6116" s="76"/>
      <c r="T6116" s="76"/>
      <c r="U6116" s="76"/>
      <c r="V6116" s="76"/>
      <c r="W6116" s="76"/>
      <c r="X6116" s="76"/>
    </row>
    <row r="6117" spans="1:24">
      <c r="A6117" s="135"/>
      <c r="B6117" s="54"/>
      <c r="C6117" s="528"/>
      <c r="D6117" s="195"/>
      <c r="E6117" s="195"/>
      <c r="F6117" s="195"/>
      <c r="G6117" s="323"/>
      <c r="H6117" s="195"/>
      <c r="I6117" s="225"/>
      <c r="J6117" s="54"/>
      <c r="K6117" s="75" t="s">
        <v>1501</v>
      </c>
      <c r="L6117" s="76">
        <f t="shared" si="340"/>
        <v>0</v>
      </c>
      <c r="M6117" s="76"/>
      <c r="N6117" s="76"/>
      <c r="O6117" s="76"/>
      <c r="P6117" s="76"/>
      <c r="Q6117" s="76"/>
      <c r="R6117" s="76"/>
      <c r="S6117" s="76"/>
      <c r="T6117" s="76"/>
      <c r="U6117" s="76"/>
      <c r="V6117" s="76"/>
      <c r="W6117" s="76"/>
      <c r="X6117" s="76"/>
    </row>
    <row r="6118" spans="1:24">
      <c r="A6118" s="135"/>
      <c r="B6118" s="54"/>
      <c r="C6118" s="528"/>
      <c r="D6118" s="195"/>
      <c r="E6118" s="195"/>
      <c r="F6118" s="195"/>
      <c r="G6118" s="323"/>
      <c r="H6118" s="195"/>
      <c r="I6118" s="225"/>
      <c r="J6118" s="80"/>
      <c r="K6118" s="84" t="s">
        <v>1502</v>
      </c>
      <c r="L6118" s="76">
        <f t="shared" si="340"/>
        <v>3</v>
      </c>
      <c r="M6118" s="76"/>
      <c r="N6118" s="76"/>
      <c r="O6118" s="76">
        <v>2</v>
      </c>
      <c r="P6118" s="76"/>
      <c r="Q6118" s="76"/>
      <c r="R6118" s="76"/>
      <c r="S6118" s="76">
        <v>1</v>
      </c>
      <c r="T6118" s="76"/>
      <c r="U6118" s="76"/>
      <c r="V6118" s="76"/>
      <c r="W6118" s="76"/>
      <c r="X6118" s="76"/>
    </row>
    <row r="6119" spans="1:24">
      <c r="A6119" s="135"/>
      <c r="B6119" s="54"/>
      <c r="C6119" s="528" t="s">
        <v>33</v>
      </c>
      <c r="D6119" s="195" t="s">
        <v>9308</v>
      </c>
      <c r="E6119" s="195" t="s">
        <v>9309</v>
      </c>
      <c r="F6119" s="195" t="s">
        <v>9310</v>
      </c>
      <c r="G6119" s="195" t="s">
        <v>9311</v>
      </c>
      <c r="H6119" s="195" t="s">
        <v>9312</v>
      </c>
      <c r="I6119" s="225">
        <v>333</v>
      </c>
      <c r="J6119" s="46" t="s">
        <v>1508</v>
      </c>
      <c r="K6119" s="75" t="s">
        <v>1509</v>
      </c>
      <c r="L6119" s="76">
        <f t="shared" si="340"/>
        <v>0</v>
      </c>
      <c r="M6119" s="76"/>
      <c r="N6119" s="76"/>
      <c r="O6119" s="76"/>
      <c r="P6119" s="76"/>
      <c r="Q6119" s="76"/>
      <c r="R6119" s="76"/>
      <c r="S6119" s="76"/>
      <c r="T6119" s="76"/>
      <c r="U6119" s="76"/>
      <c r="V6119" s="76"/>
      <c r="W6119" s="76"/>
      <c r="X6119" s="76"/>
    </row>
    <row r="6120" spans="1:24">
      <c r="A6120" s="135"/>
      <c r="B6120" s="54"/>
      <c r="C6120" s="528"/>
      <c r="D6120" s="195"/>
      <c r="E6120" s="195"/>
      <c r="F6120" s="195"/>
      <c r="G6120" s="323"/>
      <c r="H6120" s="195"/>
      <c r="I6120" s="225"/>
      <c r="J6120" s="54"/>
      <c r="K6120" s="75" t="s">
        <v>1501</v>
      </c>
      <c r="L6120" s="76">
        <f t="shared" si="340"/>
        <v>0</v>
      </c>
      <c r="M6120" s="76"/>
      <c r="N6120" s="76"/>
      <c r="O6120" s="76"/>
      <c r="P6120" s="76"/>
      <c r="Q6120" s="76"/>
      <c r="R6120" s="76"/>
      <c r="S6120" s="76"/>
      <c r="T6120" s="76"/>
      <c r="U6120" s="76"/>
      <c r="V6120" s="76"/>
      <c r="W6120" s="76"/>
      <c r="X6120" s="76"/>
    </row>
    <row r="6121" spans="1:24">
      <c r="A6121" s="135"/>
      <c r="B6121" s="54"/>
      <c r="C6121" s="528"/>
      <c r="D6121" s="195"/>
      <c r="E6121" s="195"/>
      <c r="F6121" s="195"/>
      <c r="G6121" s="323"/>
      <c r="H6121" s="195"/>
      <c r="I6121" s="225"/>
      <c r="J6121" s="80"/>
      <c r="K6121" s="84" t="s">
        <v>1502</v>
      </c>
      <c r="L6121" s="76">
        <f t="shared" si="340"/>
        <v>3</v>
      </c>
      <c r="M6121" s="76"/>
      <c r="N6121" s="76"/>
      <c r="O6121" s="76">
        <v>3</v>
      </c>
      <c r="P6121" s="76"/>
      <c r="Q6121" s="76"/>
      <c r="R6121" s="76"/>
      <c r="S6121" s="76"/>
      <c r="T6121" s="76"/>
      <c r="U6121" s="76"/>
      <c r="V6121" s="76"/>
      <c r="W6121" s="76"/>
      <c r="X6121" s="76"/>
    </row>
    <row r="6122" spans="1:24">
      <c r="A6122" s="135"/>
      <c r="B6122" s="54"/>
      <c r="C6122" s="528" t="s">
        <v>33</v>
      </c>
      <c r="D6122" s="195" t="s">
        <v>9313</v>
      </c>
      <c r="E6122" s="195" t="s">
        <v>9314</v>
      </c>
      <c r="F6122" s="195" t="s">
        <v>9315</v>
      </c>
      <c r="G6122" s="195" t="s">
        <v>9316</v>
      </c>
      <c r="H6122" s="195" t="s">
        <v>9317</v>
      </c>
      <c r="I6122" s="225">
        <v>0</v>
      </c>
      <c r="J6122" s="46" t="s">
        <v>1508</v>
      </c>
      <c r="K6122" s="75" t="s">
        <v>1509</v>
      </c>
      <c r="L6122" s="76">
        <f t="shared" si="340"/>
        <v>0</v>
      </c>
      <c r="M6122" s="76"/>
      <c r="N6122" s="76"/>
      <c r="O6122" s="76"/>
      <c r="P6122" s="76"/>
      <c r="Q6122" s="76"/>
      <c r="R6122" s="76"/>
      <c r="S6122" s="76"/>
      <c r="T6122" s="76"/>
      <c r="U6122" s="76"/>
      <c r="V6122" s="76"/>
      <c r="W6122" s="76"/>
      <c r="X6122" s="76"/>
    </row>
    <row r="6123" spans="1:24">
      <c r="A6123" s="135"/>
      <c r="B6123" s="54"/>
      <c r="C6123" s="528"/>
      <c r="D6123" s="195"/>
      <c r="E6123" s="195"/>
      <c r="F6123" s="195"/>
      <c r="G6123" s="323"/>
      <c r="H6123" s="195"/>
      <c r="I6123" s="225"/>
      <c r="J6123" s="54"/>
      <c r="K6123" s="75" t="s">
        <v>1501</v>
      </c>
      <c r="L6123" s="76">
        <f t="shared" si="340"/>
        <v>0</v>
      </c>
      <c r="M6123" s="76"/>
      <c r="N6123" s="76"/>
      <c r="O6123" s="76"/>
      <c r="P6123" s="76"/>
      <c r="Q6123" s="76"/>
      <c r="R6123" s="76"/>
      <c r="S6123" s="76"/>
      <c r="T6123" s="76"/>
      <c r="U6123" s="76"/>
      <c r="V6123" s="76"/>
      <c r="W6123" s="76"/>
      <c r="X6123" s="76"/>
    </row>
    <row r="6124" spans="1:24">
      <c r="A6124" s="135"/>
      <c r="B6124" s="54"/>
      <c r="C6124" s="528"/>
      <c r="D6124" s="195"/>
      <c r="E6124" s="195"/>
      <c r="F6124" s="195"/>
      <c r="G6124" s="323"/>
      <c r="H6124" s="195"/>
      <c r="I6124" s="225"/>
      <c r="J6124" s="80"/>
      <c r="K6124" s="84" t="s">
        <v>1502</v>
      </c>
      <c r="L6124" s="76">
        <f t="shared" si="340"/>
        <v>2</v>
      </c>
      <c r="M6124" s="76">
        <v>1</v>
      </c>
      <c r="N6124" s="76"/>
      <c r="O6124" s="76">
        <v>1</v>
      </c>
      <c r="P6124" s="76"/>
      <c r="Q6124" s="76"/>
      <c r="R6124" s="76"/>
      <c r="S6124" s="76"/>
      <c r="T6124" s="76"/>
      <c r="U6124" s="76"/>
      <c r="V6124" s="76"/>
      <c r="W6124" s="76"/>
      <c r="X6124" s="76"/>
    </row>
    <row r="6125" spans="1:24">
      <c r="A6125" s="135"/>
      <c r="B6125" s="54"/>
      <c r="C6125" s="528" t="s">
        <v>33</v>
      </c>
      <c r="D6125" s="195" t="s">
        <v>9318</v>
      </c>
      <c r="E6125" s="195" t="s">
        <v>9319</v>
      </c>
      <c r="F6125" s="195" t="s">
        <v>9320</v>
      </c>
      <c r="G6125" s="195" t="s">
        <v>9321</v>
      </c>
      <c r="H6125" s="195" t="s">
        <v>9322</v>
      </c>
      <c r="I6125" s="225">
        <v>1255</v>
      </c>
      <c r="J6125" s="46" t="s">
        <v>1508</v>
      </c>
      <c r="K6125" s="75" t="s">
        <v>1509</v>
      </c>
      <c r="L6125" s="76">
        <f t="shared" si="340"/>
        <v>0</v>
      </c>
      <c r="M6125" s="76"/>
      <c r="N6125" s="76"/>
      <c r="O6125" s="76"/>
      <c r="P6125" s="76"/>
      <c r="Q6125" s="76"/>
      <c r="R6125" s="76"/>
      <c r="S6125" s="76"/>
      <c r="T6125" s="76"/>
      <c r="U6125" s="76"/>
      <c r="V6125" s="76"/>
      <c r="W6125" s="76"/>
      <c r="X6125" s="76"/>
    </row>
    <row r="6126" spans="1:24">
      <c r="A6126" s="135"/>
      <c r="B6126" s="54"/>
      <c r="C6126" s="528"/>
      <c r="D6126" s="195"/>
      <c r="E6126" s="195"/>
      <c r="F6126" s="195"/>
      <c r="G6126" s="323"/>
      <c r="H6126" s="195"/>
      <c r="I6126" s="225"/>
      <c r="J6126" s="54"/>
      <c r="K6126" s="75" t="s">
        <v>1501</v>
      </c>
      <c r="L6126" s="76">
        <f t="shared" si="340"/>
        <v>0</v>
      </c>
      <c r="M6126" s="76"/>
      <c r="N6126" s="76"/>
      <c r="O6126" s="76"/>
      <c r="P6126" s="76"/>
      <c r="Q6126" s="76"/>
      <c r="R6126" s="76"/>
      <c r="S6126" s="76"/>
      <c r="T6126" s="76"/>
      <c r="U6126" s="76"/>
      <c r="V6126" s="76"/>
      <c r="W6126" s="76"/>
      <c r="X6126" s="76"/>
    </row>
    <row r="6127" spans="1:24">
      <c r="A6127" s="135"/>
      <c r="B6127" s="54"/>
      <c r="C6127" s="528"/>
      <c r="D6127" s="195"/>
      <c r="E6127" s="195"/>
      <c r="F6127" s="195"/>
      <c r="G6127" s="323"/>
      <c r="H6127" s="195"/>
      <c r="I6127" s="225"/>
      <c r="J6127" s="80"/>
      <c r="K6127" s="84" t="s">
        <v>1502</v>
      </c>
      <c r="L6127" s="76">
        <f t="shared" si="340"/>
        <v>5</v>
      </c>
      <c r="M6127" s="76"/>
      <c r="N6127" s="76">
        <v>1</v>
      </c>
      <c r="O6127" s="76">
        <v>2</v>
      </c>
      <c r="P6127" s="76"/>
      <c r="Q6127" s="76"/>
      <c r="R6127" s="76"/>
      <c r="S6127" s="76"/>
      <c r="T6127" s="76">
        <v>2</v>
      </c>
      <c r="U6127" s="76"/>
      <c r="V6127" s="76"/>
      <c r="W6127" s="76"/>
      <c r="X6127" s="76"/>
    </row>
    <row r="6128" spans="1:24">
      <c r="A6128" s="135"/>
      <c r="B6128" s="54"/>
      <c r="C6128" s="528" t="s">
        <v>35</v>
      </c>
      <c r="D6128" s="195" t="s">
        <v>9323</v>
      </c>
      <c r="E6128" s="195" t="s">
        <v>9324</v>
      </c>
      <c r="F6128" s="195" t="s">
        <v>9325</v>
      </c>
      <c r="G6128" s="195" t="s">
        <v>9326</v>
      </c>
      <c r="H6128" s="195" t="s">
        <v>9327</v>
      </c>
      <c r="I6128" s="225">
        <v>373</v>
      </c>
      <c r="J6128" s="46" t="s">
        <v>1508</v>
      </c>
      <c r="K6128" s="75" t="s">
        <v>1509</v>
      </c>
      <c r="L6128" s="76">
        <f>SUM(M6128:X6128)</f>
        <v>3</v>
      </c>
      <c r="M6128" s="76"/>
      <c r="N6128" s="76">
        <v>1</v>
      </c>
      <c r="O6128" s="76">
        <v>2</v>
      </c>
      <c r="P6128" s="76"/>
      <c r="Q6128" s="76"/>
      <c r="R6128" s="76"/>
      <c r="S6128" s="76"/>
      <c r="T6128" s="76"/>
      <c r="U6128" s="76"/>
      <c r="V6128" s="76"/>
      <c r="W6128" s="76"/>
      <c r="X6128" s="76"/>
    </row>
    <row r="6129" spans="1:24">
      <c r="A6129" s="135"/>
      <c r="B6129" s="54"/>
      <c r="C6129" s="528"/>
      <c r="D6129" s="195"/>
      <c r="E6129" s="195"/>
      <c r="F6129" s="195"/>
      <c r="G6129" s="323"/>
      <c r="H6129" s="195"/>
      <c r="I6129" s="225"/>
      <c r="J6129" s="54"/>
      <c r="K6129" s="75" t="s">
        <v>1501</v>
      </c>
      <c r="L6129" s="76">
        <f t="shared" ref="L6129:L6145" si="341">SUM(M6129:X6129)</f>
        <v>0</v>
      </c>
      <c r="M6129" s="76"/>
      <c r="N6129" s="76"/>
      <c r="O6129" s="76"/>
      <c r="P6129" s="76"/>
      <c r="Q6129" s="76"/>
      <c r="R6129" s="76"/>
      <c r="S6129" s="76"/>
      <c r="T6129" s="76"/>
      <c r="U6129" s="76"/>
      <c r="V6129" s="76"/>
      <c r="W6129" s="76"/>
      <c r="X6129" s="76"/>
    </row>
    <row r="6130" spans="1:24">
      <c r="A6130" s="135"/>
      <c r="B6130" s="54"/>
      <c r="C6130" s="528"/>
      <c r="D6130" s="195"/>
      <c r="E6130" s="195"/>
      <c r="F6130" s="195"/>
      <c r="G6130" s="323"/>
      <c r="H6130" s="195"/>
      <c r="I6130" s="225"/>
      <c r="J6130" s="80"/>
      <c r="K6130" s="84" t="s">
        <v>1502</v>
      </c>
      <c r="L6130" s="76">
        <f t="shared" si="341"/>
        <v>0</v>
      </c>
      <c r="M6130" s="76"/>
      <c r="N6130" s="76"/>
      <c r="O6130" s="76"/>
      <c r="P6130" s="76"/>
      <c r="Q6130" s="76"/>
      <c r="R6130" s="76"/>
      <c r="S6130" s="76"/>
      <c r="T6130" s="76"/>
      <c r="U6130" s="76"/>
      <c r="V6130" s="76"/>
      <c r="W6130" s="76"/>
      <c r="X6130" s="76"/>
    </row>
    <row r="6131" spans="1:24">
      <c r="A6131" s="135"/>
      <c r="B6131" s="54"/>
      <c r="C6131" s="528" t="s">
        <v>33</v>
      </c>
      <c r="D6131" s="195" t="s">
        <v>9328</v>
      </c>
      <c r="E6131" s="195" t="s">
        <v>9329</v>
      </c>
      <c r="F6131" s="195" t="s">
        <v>9330</v>
      </c>
      <c r="G6131" s="195" t="s">
        <v>9331</v>
      </c>
      <c r="H6131" s="195" t="s">
        <v>9332</v>
      </c>
      <c r="I6131" s="225">
        <v>998</v>
      </c>
      <c r="J6131" s="46" t="s">
        <v>1508</v>
      </c>
      <c r="K6131" s="75" t="s">
        <v>1509</v>
      </c>
      <c r="L6131" s="76">
        <f t="shared" si="341"/>
        <v>0</v>
      </c>
      <c r="M6131" s="76"/>
      <c r="N6131" s="76"/>
      <c r="O6131" s="76"/>
      <c r="P6131" s="76"/>
      <c r="Q6131" s="76"/>
      <c r="R6131" s="76"/>
      <c r="S6131" s="76"/>
      <c r="T6131" s="76"/>
      <c r="U6131" s="76"/>
      <c r="V6131" s="76"/>
      <c r="W6131" s="76"/>
      <c r="X6131" s="76"/>
    </row>
    <row r="6132" spans="1:24">
      <c r="A6132" s="135"/>
      <c r="B6132" s="54"/>
      <c r="C6132" s="528"/>
      <c r="D6132" s="195"/>
      <c r="E6132" s="195"/>
      <c r="F6132" s="195"/>
      <c r="G6132" s="323"/>
      <c r="H6132" s="195"/>
      <c r="I6132" s="225"/>
      <c r="J6132" s="54"/>
      <c r="K6132" s="75" t="s">
        <v>1501</v>
      </c>
      <c r="L6132" s="76">
        <f t="shared" si="341"/>
        <v>0</v>
      </c>
      <c r="M6132" s="76"/>
      <c r="N6132" s="76"/>
      <c r="O6132" s="76"/>
      <c r="P6132" s="76"/>
      <c r="Q6132" s="76"/>
      <c r="R6132" s="76"/>
      <c r="S6132" s="76"/>
      <c r="T6132" s="76"/>
      <c r="U6132" s="76"/>
      <c r="V6132" s="76"/>
      <c r="W6132" s="76"/>
      <c r="X6132" s="76"/>
    </row>
    <row r="6133" spans="1:24">
      <c r="A6133" s="135"/>
      <c r="B6133" s="54"/>
      <c r="C6133" s="528"/>
      <c r="D6133" s="195"/>
      <c r="E6133" s="195"/>
      <c r="F6133" s="195"/>
      <c r="G6133" s="323"/>
      <c r="H6133" s="195"/>
      <c r="I6133" s="225"/>
      <c r="J6133" s="80"/>
      <c r="K6133" s="84" t="s">
        <v>1502</v>
      </c>
      <c r="L6133" s="76">
        <f t="shared" si="341"/>
        <v>2</v>
      </c>
      <c r="M6133" s="76"/>
      <c r="N6133" s="76"/>
      <c r="O6133" s="76">
        <v>1</v>
      </c>
      <c r="P6133" s="76"/>
      <c r="Q6133" s="76"/>
      <c r="R6133" s="76"/>
      <c r="S6133" s="76"/>
      <c r="T6133" s="76">
        <v>1</v>
      </c>
      <c r="U6133" s="76"/>
      <c r="V6133" s="76"/>
      <c r="W6133" s="76"/>
      <c r="X6133" s="76"/>
    </row>
    <row r="6134" spans="1:24">
      <c r="A6134" s="135"/>
      <c r="B6134" s="54"/>
      <c r="C6134" s="528" t="s">
        <v>33</v>
      </c>
      <c r="D6134" s="195" t="s">
        <v>9333</v>
      </c>
      <c r="E6134" s="195" t="s">
        <v>9334</v>
      </c>
      <c r="F6134" s="195" t="s">
        <v>9335</v>
      </c>
      <c r="G6134" s="195" t="s">
        <v>9336</v>
      </c>
      <c r="H6134" s="195" t="s">
        <v>9337</v>
      </c>
      <c r="I6134" s="225">
        <v>702</v>
      </c>
      <c r="J6134" s="46" t="s">
        <v>1508</v>
      </c>
      <c r="K6134" s="75" t="s">
        <v>1509</v>
      </c>
      <c r="L6134" s="76">
        <f t="shared" si="341"/>
        <v>0</v>
      </c>
      <c r="M6134" s="76"/>
      <c r="N6134" s="76"/>
      <c r="O6134" s="76"/>
      <c r="P6134" s="76"/>
      <c r="Q6134" s="76"/>
      <c r="R6134" s="76"/>
      <c r="S6134" s="76"/>
      <c r="T6134" s="76"/>
      <c r="U6134" s="76"/>
      <c r="V6134" s="76"/>
      <c r="W6134" s="76"/>
      <c r="X6134" s="76"/>
    </row>
    <row r="6135" spans="1:24">
      <c r="A6135" s="135"/>
      <c r="B6135" s="54"/>
      <c r="C6135" s="528"/>
      <c r="D6135" s="195"/>
      <c r="E6135" s="195"/>
      <c r="F6135" s="195"/>
      <c r="G6135" s="323"/>
      <c r="H6135" s="195"/>
      <c r="I6135" s="225"/>
      <c r="J6135" s="54"/>
      <c r="K6135" s="75" t="s">
        <v>1501</v>
      </c>
      <c r="L6135" s="76">
        <f t="shared" si="341"/>
        <v>0</v>
      </c>
      <c r="M6135" s="76"/>
      <c r="N6135" s="76"/>
      <c r="O6135" s="76"/>
      <c r="P6135" s="76"/>
      <c r="Q6135" s="76"/>
      <c r="R6135" s="76"/>
      <c r="S6135" s="76"/>
      <c r="T6135" s="76"/>
      <c r="U6135" s="76"/>
      <c r="V6135" s="76"/>
      <c r="W6135" s="76"/>
      <c r="X6135" s="76"/>
    </row>
    <row r="6136" spans="1:24">
      <c r="A6136" s="135"/>
      <c r="B6136" s="54"/>
      <c r="C6136" s="528"/>
      <c r="D6136" s="195"/>
      <c r="E6136" s="195"/>
      <c r="F6136" s="195"/>
      <c r="G6136" s="323"/>
      <c r="H6136" s="195"/>
      <c r="I6136" s="225"/>
      <c r="J6136" s="80"/>
      <c r="K6136" s="84" t="s">
        <v>1502</v>
      </c>
      <c r="L6136" s="76">
        <f t="shared" si="341"/>
        <v>2</v>
      </c>
      <c r="M6136" s="76"/>
      <c r="N6136" s="76"/>
      <c r="O6136" s="76">
        <v>2</v>
      </c>
      <c r="P6136" s="76"/>
      <c r="Q6136" s="76"/>
      <c r="R6136" s="76"/>
      <c r="S6136" s="76"/>
      <c r="T6136" s="76"/>
      <c r="U6136" s="76"/>
      <c r="V6136" s="76"/>
      <c r="W6136" s="76"/>
      <c r="X6136" s="76"/>
    </row>
    <row r="6137" spans="1:24">
      <c r="A6137" s="135"/>
      <c r="B6137" s="54"/>
      <c r="C6137" s="528" t="s">
        <v>33</v>
      </c>
      <c r="D6137" s="195" t="s">
        <v>6082</v>
      </c>
      <c r="E6137" s="195" t="s">
        <v>9338</v>
      </c>
      <c r="F6137" s="195" t="s">
        <v>9339</v>
      </c>
      <c r="G6137" s="195" t="s">
        <v>9340</v>
      </c>
      <c r="H6137" s="195" t="s">
        <v>9341</v>
      </c>
      <c r="I6137" s="225">
        <v>1111</v>
      </c>
      <c r="J6137" s="46" t="s">
        <v>1508</v>
      </c>
      <c r="K6137" s="75" t="s">
        <v>1509</v>
      </c>
      <c r="L6137" s="76">
        <f t="shared" si="341"/>
        <v>0</v>
      </c>
      <c r="M6137" s="76"/>
      <c r="N6137" s="76"/>
      <c r="O6137" s="76"/>
      <c r="P6137" s="76"/>
      <c r="Q6137" s="76"/>
      <c r="R6137" s="76"/>
      <c r="S6137" s="76"/>
      <c r="T6137" s="76"/>
      <c r="U6137" s="76"/>
      <c r="V6137" s="76"/>
      <c r="W6137" s="76"/>
      <c r="X6137" s="76"/>
    </row>
    <row r="6138" spans="1:24">
      <c r="A6138" s="135"/>
      <c r="B6138" s="54"/>
      <c r="C6138" s="528"/>
      <c r="D6138" s="195"/>
      <c r="E6138" s="195"/>
      <c r="F6138" s="195"/>
      <c r="G6138" s="323"/>
      <c r="H6138" s="195"/>
      <c r="I6138" s="225"/>
      <c r="J6138" s="54"/>
      <c r="K6138" s="75" t="s">
        <v>1501</v>
      </c>
      <c r="L6138" s="76">
        <f t="shared" si="341"/>
        <v>0</v>
      </c>
      <c r="M6138" s="76"/>
      <c r="N6138" s="76"/>
      <c r="O6138" s="76"/>
      <c r="P6138" s="76"/>
      <c r="Q6138" s="76"/>
      <c r="R6138" s="76"/>
      <c r="S6138" s="76"/>
      <c r="T6138" s="76"/>
      <c r="U6138" s="76"/>
      <c r="V6138" s="76"/>
      <c r="W6138" s="76"/>
      <c r="X6138" s="76"/>
    </row>
    <row r="6139" spans="1:24">
      <c r="A6139" s="135"/>
      <c r="B6139" s="54"/>
      <c r="C6139" s="528"/>
      <c r="D6139" s="195"/>
      <c r="E6139" s="195"/>
      <c r="F6139" s="195"/>
      <c r="G6139" s="323"/>
      <c r="H6139" s="195"/>
      <c r="I6139" s="225"/>
      <c r="J6139" s="80"/>
      <c r="K6139" s="84" t="s">
        <v>1502</v>
      </c>
      <c r="L6139" s="76">
        <f t="shared" si="341"/>
        <v>3</v>
      </c>
      <c r="M6139" s="76"/>
      <c r="N6139" s="76"/>
      <c r="O6139" s="76">
        <v>1</v>
      </c>
      <c r="P6139" s="76"/>
      <c r="Q6139" s="76"/>
      <c r="R6139" s="76"/>
      <c r="S6139" s="76"/>
      <c r="T6139" s="76">
        <v>2</v>
      </c>
      <c r="U6139" s="76"/>
      <c r="V6139" s="76"/>
      <c r="W6139" s="76"/>
      <c r="X6139" s="76"/>
    </row>
    <row r="6140" spans="1:24">
      <c r="A6140" s="135"/>
      <c r="B6140" s="54"/>
      <c r="C6140" s="528" t="s">
        <v>35</v>
      </c>
      <c r="D6140" s="195" t="s">
        <v>9342</v>
      </c>
      <c r="E6140" s="195" t="s">
        <v>9343</v>
      </c>
      <c r="F6140" s="195" t="s">
        <v>9344</v>
      </c>
      <c r="G6140" s="195" t="s">
        <v>9345</v>
      </c>
      <c r="H6140" s="195" t="s">
        <v>9346</v>
      </c>
      <c r="I6140" s="225">
        <v>523</v>
      </c>
      <c r="J6140" s="46" t="s">
        <v>1508</v>
      </c>
      <c r="K6140" s="75" t="s">
        <v>1509</v>
      </c>
      <c r="L6140" s="76">
        <f t="shared" si="341"/>
        <v>2</v>
      </c>
      <c r="M6140" s="76"/>
      <c r="N6140" s="76"/>
      <c r="O6140" s="76">
        <v>1</v>
      </c>
      <c r="P6140" s="76"/>
      <c r="Q6140" s="76"/>
      <c r="R6140" s="76"/>
      <c r="S6140" s="76"/>
      <c r="T6140" s="76">
        <v>1</v>
      </c>
      <c r="U6140" s="76"/>
      <c r="V6140" s="76"/>
      <c r="W6140" s="76"/>
      <c r="X6140" s="76"/>
    </row>
    <row r="6141" spans="1:24">
      <c r="A6141" s="135"/>
      <c r="B6141" s="54"/>
      <c r="C6141" s="528"/>
      <c r="D6141" s="195"/>
      <c r="E6141" s="195"/>
      <c r="F6141" s="195"/>
      <c r="G6141" s="323"/>
      <c r="H6141" s="195"/>
      <c r="I6141" s="225"/>
      <c r="J6141" s="54"/>
      <c r="K6141" s="75" t="s">
        <v>1501</v>
      </c>
      <c r="L6141" s="76">
        <f t="shared" si="341"/>
        <v>0</v>
      </c>
      <c r="M6141" s="76"/>
      <c r="N6141" s="76"/>
      <c r="O6141" s="76"/>
      <c r="P6141" s="76"/>
      <c r="Q6141" s="76"/>
      <c r="R6141" s="76"/>
      <c r="S6141" s="76"/>
      <c r="T6141" s="76"/>
      <c r="U6141" s="76"/>
      <c r="V6141" s="76"/>
      <c r="W6141" s="76"/>
      <c r="X6141" s="76"/>
    </row>
    <row r="6142" spans="1:24">
      <c r="A6142" s="135"/>
      <c r="B6142" s="54"/>
      <c r="C6142" s="528"/>
      <c r="D6142" s="195"/>
      <c r="E6142" s="195"/>
      <c r="F6142" s="195"/>
      <c r="G6142" s="323"/>
      <c r="H6142" s="195"/>
      <c r="I6142" s="225"/>
      <c r="J6142" s="80"/>
      <c r="K6142" s="84" t="s">
        <v>1502</v>
      </c>
      <c r="L6142" s="76">
        <f t="shared" si="341"/>
        <v>0</v>
      </c>
      <c r="M6142" s="76"/>
      <c r="N6142" s="76"/>
      <c r="O6142" s="76"/>
      <c r="P6142" s="76"/>
      <c r="Q6142" s="76"/>
      <c r="R6142" s="76"/>
      <c r="S6142" s="76"/>
      <c r="T6142" s="76"/>
      <c r="U6142" s="76"/>
      <c r="V6142" s="76"/>
      <c r="W6142" s="76"/>
      <c r="X6142" s="76"/>
    </row>
    <row r="6143" spans="1:24">
      <c r="A6143" s="135"/>
      <c r="B6143" s="54"/>
      <c r="C6143" s="528" t="s">
        <v>33</v>
      </c>
      <c r="D6143" s="195" t="s">
        <v>9347</v>
      </c>
      <c r="E6143" s="195" t="s">
        <v>9348</v>
      </c>
      <c r="F6143" s="195" t="s">
        <v>9349</v>
      </c>
      <c r="G6143" s="195" t="s">
        <v>9350</v>
      </c>
      <c r="H6143" s="195" t="s">
        <v>9351</v>
      </c>
      <c r="I6143" s="225">
        <v>2133</v>
      </c>
      <c r="J6143" s="46" t="s">
        <v>1508</v>
      </c>
      <c r="K6143" s="75" t="s">
        <v>1509</v>
      </c>
      <c r="L6143" s="76">
        <f t="shared" si="341"/>
        <v>0</v>
      </c>
      <c r="M6143" s="76"/>
      <c r="N6143" s="76"/>
      <c r="O6143" s="76"/>
      <c r="P6143" s="76"/>
      <c r="Q6143" s="76"/>
      <c r="R6143" s="76"/>
      <c r="S6143" s="76"/>
      <c r="T6143" s="76"/>
      <c r="U6143" s="76"/>
      <c r="V6143" s="76"/>
      <c r="W6143" s="76"/>
      <c r="X6143" s="76"/>
    </row>
    <row r="6144" spans="1:24">
      <c r="A6144" s="135"/>
      <c r="B6144" s="54"/>
      <c r="C6144" s="528"/>
      <c r="D6144" s="195"/>
      <c r="E6144" s="195"/>
      <c r="F6144" s="195"/>
      <c r="G6144" s="323"/>
      <c r="H6144" s="195"/>
      <c r="I6144" s="225"/>
      <c r="J6144" s="54"/>
      <c r="K6144" s="75" t="s">
        <v>1501</v>
      </c>
      <c r="L6144" s="76">
        <f t="shared" si="341"/>
        <v>0</v>
      </c>
      <c r="M6144" s="76"/>
      <c r="N6144" s="76"/>
      <c r="O6144" s="76"/>
      <c r="P6144" s="76"/>
      <c r="Q6144" s="76"/>
      <c r="R6144" s="76"/>
      <c r="S6144" s="76"/>
      <c r="T6144" s="76"/>
      <c r="U6144" s="76"/>
      <c r="V6144" s="76"/>
      <c r="W6144" s="76"/>
      <c r="X6144" s="76"/>
    </row>
    <row r="6145" spans="1:24">
      <c r="A6145" s="135"/>
      <c r="B6145" s="54"/>
      <c r="C6145" s="528"/>
      <c r="D6145" s="195"/>
      <c r="E6145" s="195"/>
      <c r="F6145" s="195"/>
      <c r="G6145" s="323"/>
      <c r="H6145" s="195"/>
      <c r="I6145" s="225"/>
      <c r="J6145" s="80"/>
      <c r="K6145" s="84" t="s">
        <v>1502</v>
      </c>
      <c r="L6145" s="76">
        <f t="shared" si="341"/>
        <v>2</v>
      </c>
      <c r="M6145" s="76"/>
      <c r="N6145" s="76"/>
      <c r="O6145" s="76">
        <v>1</v>
      </c>
      <c r="P6145" s="76"/>
      <c r="Q6145" s="76"/>
      <c r="R6145" s="76"/>
      <c r="S6145" s="76"/>
      <c r="T6145" s="76">
        <v>1</v>
      </c>
      <c r="U6145" s="76"/>
      <c r="V6145" s="76"/>
      <c r="W6145" s="76"/>
      <c r="X6145" s="76"/>
    </row>
    <row r="6146" spans="1:24">
      <c r="A6146" s="135"/>
      <c r="B6146" s="54"/>
      <c r="C6146" s="528" t="s">
        <v>33</v>
      </c>
      <c r="D6146" s="195" t="s">
        <v>9352</v>
      </c>
      <c r="E6146" s="195" t="s">
        <v>9353</v>
      </c>
      <c r="F6146" s="195" t="s">
        <v>9354</v>
      </c>
      <c r="G6146" s="195" t="s">
        <v>9355</v>
      </c>
      <c r="H6146" s="195" t="s">
        <v>9356</v>
      </c>
      <c r="I6146" s="225">
        <v>0</v>
      </c>
      <c r="J6146" s="46" t="s">
        <v>1508</v>
      </c>
      <c r="K6146" s="75" t="s">
        <v>1509</v>
      </c>
      <c r="L6146" s="76">
        <f>SUM(M6146:X6146)</f>
        <v>0</v>
      </c>
      <c r="M6146" s="76"/>
      <c r="N6146" s="76"/>
      <c r="O6146" s="76"/>
      <c r="P6146" s="76"/>
      <c r="Q6146" s="76"/>
      <c r="R6146" s="76"/>
      <c r="S6146" s="76"/>
      <c r="T6146" s="76"/>
      <c r="U6146" s="76"/>
      <c r="V6146" s="76"/>
      <c r="W6146" s="76"/>
      <c r="X6146" s="76"/>
    </row>
    <row r="6147" spans="1:24">
      <c r="A6147" s="135"/>
      <c r="B6147" s="54"/>
      <c r="C6147" s="528"/>
      <c r="D6147" s="195"/>
      <c r="E6147" s="195"/>
      <c r="F6147" s="195"/>
      <c r="G6147" s="323"/>
      <c r="H6147" s="195"/>
      <c r="I6147" s="225"/>
      <c r="J6147" s="54"/>
      <c r="K6147" s="75" t="s">
        <v>1501</v>
      </c>
      <c r="L6147" s="76">
        <f t="shared" ref="L6147:L6163" si="342">SUM(M6147:X6147)</f>
        <v>0</v>
      </c>
      <c r="M6147" s="76"/>
      <c r="N6147" s="76"/>
      <c r="O6147" s="76"/>
      <c r="P6147" s="76"/>
      <c r="Q6147" s="76"/>
      <c r="R6147" s="76"/>
      <c r="S6147" s="76"/>
      <c r="T6147" s="76"/>
      <c r="U6147" s="76"/>
      <c r="V6147" s="76"/>
      <c r="W6147" s="76"/>
      <c r="X6147" s="76"/>
    </row>
    <row r="6148" spans="1:24">
      <c r="A6148" s="135"/>
      <c r="B6148" s="54"/>
      <c r="C6148" s="528"/>
      <c r="D6148" s="195"/>
      <c r="E6148" s="195"/>
      <c r="F6148" s="195"/>
      <c r="G6148" s="323"/>
      <c r="H6148" s="195"/>
      <c r="I6148" s="225"/>
      <c r="J6148" s="80"/>
      <c r="K6148" s="84" t="s">
        <v>1502</v>
      </c>
      <c r="L6148" s="76">
        <f t="shared" si="342"/>
        <v>2</v>
      </c>
      <c r="M6148" s="76"/>
      <c r="N6148" s="76"/>
      <c r="O6148" s="76">
        <v>1</v>
      </c>
      <c r="P6148" s="76"/>
      <c r="Q6148" s="76"/>
      <c r="R6148" s="76"/>
      <c r="S6148" s="76">
        <v>1</v>
      </c>
      <c r="T6148" s="76"/>
      <c r="U6148" s="76"/>
      <c r="V6148" s="76"/>
      <c r="W6148" s="76"/>
      <c r="X6148" s="76"/>
    </row>
    <row r="6149" spans="1:24">
      <c r="A6149" s="135"/>
      <c r="B6149" s="54"/>
      <c r="C6149" s="528" t="s">
        <v>33</v>
      </c>
      <c r="D6149" s="195" t="s">
        <v>9357</v>
      </c>
      <c r="E6149" s="195" t="s">
        <v>9358</v>
      </c>
      <c r="F6149" s="195" t="s">
        <v>9359</v>
      </c>
      <c r="G6149" s="195" t="s">
        <v>9360</v>
      </c>
      <c r="H6149" s="195" t="s">
        <v>9361</v>
      </c>
      <c r="I6149" s="225">
        <v>32963</v>
      </c>
      <c r="J6149" s="46" t="s">
        <v>1508</v>
      </c>
      <c r="K6149" s="75" t="s">
        <v>1509</v>
      </c>
      <c r="L6149" s="76">
        <f t="shared" si="342"/>
        <v>0</v>
      </c>
      <c r="M6149" s="76"/>
      <c r="N6149" s="76"/>
      <c r="O6149" s="76"/>
      <c r="P6149" s="76"/>
      <c r="Q6149" s="76"/>
      <c r="R6149" s="76"/>
      <c r="S6149" s="76"/>
      <c r="T6149" s="76"/>
      <c r="U6149" s="76"/>
      <c r="V6149" s="76"/>
      <c r="W6149" s="76"/>
      <c r="X6149" s="76"/>
    </row>
    <row r="6150" spans="1:24">
      <c r="A6150" s="135"/>
      <c r="B6150" s="54"/>
      <c r="C6150" s="528"/>
      <c r="D6150" s="195"/>
      <c r="E6150" s="195"/>
      <c r="F6150" s="195"/>
      <c r="G6150" s="323"/>
      <c r="H6150" s="195"/>
      <c r="I6150" s="225"/>
      <c r="J6150" s="54"/>
      <c r="K6150" s="75" t="s">
        <v>1501</v>
      </c>
      <c r="L6150" s="76">
        <f t="shared" si="342"/>
        <v>0</v>
      </c>
      <c r="M6150" s="76"/>
      <c r="N6150" s="76"/>
      <c r="O6150" s="76"/>
      <c r="P6150" s="76"/>
      <c r="Q6150" s="76"/>
      <c r="R6150" s="76"/>
      <c r="S6150" s="76"/>
      <c r="T6150" s="76"/>
      <c r="U6150" s="76"/>
      <c r="V6150" s="76"/>
      <c r="W6150" s="76"/>
      <c r="X6150" s="76"/>
    </row>
    <row r="6151" spans="1:24">
      <c r="A6151" s="135"/>
      <c r="B6151" s="54"/>
      <c r="C6151" s="528"/>
      <c r="D6151" s="195"/>
      <c r="E6151" s="195"/>
      <c r="F6151" s="195"/>
      <c r="G6151" s="323"/>
      <c r="H6151" s="195"/>
      <c r="I6151" s="225"/>
      <c r="J6151" s="80"/>
      <c r="K6151" s="84" t="s">
        <v>1502</v>
      </c>
      <c r="L6151" s="76">
        <f t="shared" si="342"/>
        <v>0</v>
      </c>
      <c r="M6151" s="76"/>
      <c r="N6151" s="76"/>
      <c r="O6151" s="76"/>
      <c r="P6151" s="76"/>
      <c r="Q6151" s="76"/>
      <c r="R6151" s="76"/>
      <c r="S6151" s="76"/>
      <c r="T6151" s="76"/>
      <c r="U6151" s="76"/>
      <c r="V6151" s="76"/>
      <c r="W6151" s="76"/>
      <c r="X6151" s="76"/>
    </row>
    <row r="6152" spans="1:24">
      <c r="A6152" s="135"/>
      <c r="B6152" s="54"/>
      <c r="C6152" s="528" t="s">
        <v>33</v>
      </c>
      <c r="D6152" s="195" t="s">
        <v>9362</v>
      </c>
      <c r="E6152" s="195" t="s">
        <v>9363</v>
      </c>
      <c r="F6152" s="195" t="s">
        <v>9364</v>
      </c>
      <c r="G6152" s="195" t="s">
        <v>9365</v>
      </c>
      <c r="H6152" s="195" t="s">
        <v>9366</v>
      </c>
      <c r="I6152" s="225">
        <v>850</v>
      </c>
      <c r="J6152" s="46" t="s">
        <v>1508</v>
      </c>
      <c r="K6152" s="75" t="s">
        <v>1509</v>
      </c>
      <c r="L6152" s="76">
        <f t="shared" si="342"/>
        <v>0</v>
      </c>
      <c r="M6152" s="76"/>
      <c r="N6152" s="76"/>
      <c r="O6152" s="76"/>
      <c r="P6152" s="76"/>
      <c r="Q6152" s="76"/>
      <c r="R6152" s="76"/>
      <c r="S6152" s="76"/>
      <c r="T6152" s="76"/>
      <c r="U6152" s="76"/>
      <c r="V6152" s="76"/>
      <c r="W6152" s="76"/>
      <c r="X6152" s="76"/>
    </row>
    <row r="6153" spans="1:24">
      <c r="A6153" s="135"/>
      <c r="B6153" s="54"/>
      <c r="C6153" s="528"/>
      <c r="D6153" s="195"/>
      <c r="E6153" s="195"/>
      <c r="F6153" s="195"/>
      <c r="G6153" s="323"/>
      <c r="H6153" s="195"/>
      <c r="I6153" s="225"/>
      <c r="J6153" s="54"/>
      <c r="K6153" s="75" t="s">
        <v>1501</v>
      </c>
      <c r="L6153" s="76">
        <f t="shared" si="342"/>
        <v>3</v>
      </c>
      <c r="M6153" s="76"/>
      <c r="N6153" s="76"/>
      <c r="O6153" s="76">
        <v>2</v>
      </c>
      <c r="P6153" s="76"/>
      <c r="Q6153" s="76"/>
      <c r="R6153" s="76"/>
      <c r="S6153" s="76">
        <v>1</v>
      </c>
      <c r="T6153" s="76"/>
      <c r="U6153" s="76"/>
      <c r="V6153" s="76"/>
      <c r="W6153" s="76"/>
      <c r="X6153" s="76"/>
    </row>
    <row r="6154" spans="1:24">
      <c r="A6154" s="135"/>
      <c r="B6154" s="54"/>
      <c r="C6154" s="528"/>
      <c r="D6154" s="195"/>
      <c r="E6154" s="195"/>
      <c r="F6154" s="195"/>
      <c r="G6154" s="323"/>
      <c r="H6154" s="195"/>
      <c r="I6154" s="225"/>
      <c r="J6154" s="80"/>
      <c r="K6154" s="84" t="s">
        <v>1502</v>
      </c>
      <c r="L6154" s="76">
        <f t="shared" si="342"/>
        <v>0</v>
      </c>
      <c r="M6154" s="76"/>
      <c r="N6154" s="76"/>
      <c r="O6154" s="76"/>
      <c r="P6154" s="76"/>
      <c r="Q6154" s="76"/>
      <c r="R6154" s="76"/>
      <c r="S6154" s="76"/>
      <c r="T6154" s="76"/>
      <c r="U6154" s="76"/>
      <c r="V6154" s="76"/>
      <c r="W6154" s="76"/>
      <c r="X6154" s="76"/>
    </row>
    <row r="6155" spans="1:24">
      <c r="A6155" s="135"/>
      <c r="B6155" s="54"/>
      <c r="C6155" s="528" t="s">
        <v>33</v>
      </c>
      <c r="D6155" s="195" t="s">
        <v>9367</v>
      </c>
      <c r="E6155" s="195" t="s">
        <v>9368</v>
      </c>
      <c r="F6155" s="195" t="s">
        <v>9369</v>
      </c>
      <c r="G6155" s="195" t="s">
        <v>9370</v>
      </c>
      <c r="H6155" s="195" t="s">
        <v>9371</v>
      </c>
      <c r="I6155" s="225">
        <v>0</v>
      </c>
      <c r="J6155" s="46" t="s">
        <v>1508</v>
      </c>
      <c r="K6155" s="75" t="s">
        <v>1509</v>
      </c>
      <c r="L6155" s="76">
        <f t="shared" si="342"/>
        <v>0</v>
      </c>
      <c r="M6155" s="76"/>
      <c r="N6155" s="76"/>
      <c r="O6155" s="76"/>
      <c r="P6155" s="76"/>
      <c r="Q6155" s="76"/>
      <c r="R6155" s="76"/>
      <c r="S6155" s="76"/>
      <c r="T6155" s="76"/>
      <c r="U6155" s="76"/>
      <c r="V6155" s="76"/>
      <c r="W6155" s="76"/>
      <c r="X6155" s="76"/>
    </row>
    <row r="6156" spans="1:24">
      <c r="A6156" s="135"/>
      <c r="B6156" s="54"/>
      <c r="C6156" s="528"/>
      <c r="D6156" s="195"/>
      <c r="E6156" s="195"/>
      <c r="F6156" s="195"/>
      <c r="G6156" s="323"/>
      <c r="H6156" s="195"/>
      <c r="I6156" s="225"/>
      <c r="J6156" s="54"/>
      <c r="K6156" s="75" t="s">
        <v>1501</v>
      </c>
      <c r="L6156" s="76">
        <f t="shared" si="342"/>
        <v>0</v>
      </c>
      <c r="M6156" s="76"/>
      <c r="N6156" s="76"/>
      <c r="O6156" s="76"/>
      <c r="P6156" s="76"/>
      <c r="Q6156" s="76"/>
      <c r="R6156" s="76"/>
      <c r="S6156" s="76"/>
      <c r="T6156" s="76"/>
      <c r="U6156" s="76"/>
      <c r="V6156" s="76"/>
      <c r="W6156" s="76"/>
      <c r="X6156" s="76"/>
    </row>
    <row r="6157" spans="1:24">
      <c r="A6157" s="135"/>
      <c r="B6157" s="54"/>
      <c r="C6157" s="528"/>
      <c r="D6157" s="195"/>
      <c r="E6157" s="195"/>
      <c r="F6157" s="195"/>
      <c r="G6157" s="323"/>
      <c r="H6157" s="195"/>
      <c r="I6157" s="225"/>
      <c r="J6157" s="80"/>
      <c r="K6157" s="84" t="s">
        <v>1502</v>
      </c>
      <c r="L6157" s="76">
        <f t="shared" si="342"/>
        <v>2</v>
      </c>
      <c r="M6157" s="76"/>
      <c r="N6157" s="76"/>
      <c r="O6157" s="76">
        <v>1</v>
      </c>
      <c r="P6157" s="76"/>
      <c r="Q6157" s="76"/>
      <c r="R6157" s="76"/>
      <c r="S6157" s="76">
        <v>1</v>
      </c>
      <c r="T6157" s="76"/>
      <c r="U6157" s="76"/>
      <c r="V6157" s="76"/>
      <c r="W6157" s="76"/>
      <c r="X6157" s="76"/>
    </row>
    <row r="6158" spans="1:24">
      <c r="A6158" s="135"/>
      <c r="B6158" s="54"/>
      <c r="C6158" s="528" t="s">
        <v>33</v>
      </c>
      <c r="D6158" s="195" t="s">
        <v>9372</v>
      </c>
      <c r="E6158" s="195" t="s">
        <v>9373</v>
      </c>
      <c r="F6158" s="195" t="s">
        <v>9374</v>
      </c>
      <c r="G6158" s="195" t="s">
        <v>9375</v>
      </c>
      <c r="H6158" s="195" t="s">
        <v>9376</v>
      </c>
      <c r="I6158" s="225">
        <v>1245</v>
      </c>
      <c r="J6158" s="46" t="s">
        <v>1508</v>
      </c>
      <c r="K6158" s="75" t="s">
        <v>1509</v>
      </c>
      <c r="L6158" s="76">
        <f t="shared" si="342"/>
        <v>0</v>
      </c>
      <c r="M6158" s="76"/>
      <c r="N6158" s="76"/>
      <c r="O6158" s="76"/>
      <c r="P6158" s="76"/>
      <c r="Q6158" s="76"/>
      <c r="R6158" s="76"/>
      <c r="S6158" s="76"/>
      <c r="T6158" s="76"/>
      <c r="U6158" s="76"/>
      <c r="V6158" s="76"/>
      <c r="W6158" s="76"/>
      <c r="X6158" s="76"/>
    </row>
    <row r="6159" spans="1:24">
      <c r="A6159" s="135"/>
      <c r="B6159" s="54"/>
      <c r="C6159" s="528"/>
      <c r="D6159" s="195"/>
      <c r="E6159" s="195"/>
      <c r="F6159" s="195"/>
      <c r="G6159" s="323"/>
      <c r="H6159" s="195"/>
      <c r="I6159" s="225"/>
      <c r="J6159" s="54"/>
      <c r="K6159" s="75" t="s">
        <v>1501</v>
      </c>
      <c r="L6159" s="76">
        <f t="shared" si="342"/>
        <v>0</v>
      </c>
      <c r="M6159" s="76"/>
      <c r="N6159" s="76"/>
      <c r="O6159" s="76"/>
      <c r="P6159" s="76"/>
      <c r="Q6159" s="76"/>
      <c r="R6159" s="76"/>
      <c r="S6159" s="76"/>
      <c r="T6159" s="76"/>
      <c r="U6159" s="76"/>
      <c r="V6159" s="76"/>
      <c r="W6159" s="76"/>
      <c r="X6159" s="76"/>
    </row>
    <row r="6160" spans="1:24">
      <c r="A6160" s="135"/>
      <c r="B6160" s="54"/>
      <c r="C6160" s="528"/>
      <c r="D6160" s="195"/>
      <c r="E6160" s="195"/>
      <c r="F6160" s="195"/>
      <c r="G6160" s="323"/>
      <c r="H6160" s="195"/>
      <c r="I6160" s="225"/>
      <c r="J6160" s="80"/>
      <c r="K6160" s="84" t="s">
        <v>1502</v>
      </c>
      <c r="L6160" s="76">
        <f t="shared" si="342"/>
        <v>2</v>
      </c>
      <c r="M6160" s="76"/>
      <c r="N6160" s="76"/>
      <c r="O6160" s="76">
        <v>2</v>
      </c>
      <c r="P6160" s="76"/>
      <c r="Q6160" s="76"/>
      <c r="R6160" s="76"/>
      <c r="S6160" s="76"/>
      <c r="T6160" s="76"/>
      <c r="U6160" s="76"/>
      <c r="V6160" s="76"/>
      <c r="W6160" s="76"/>
      <c r="X6160" s="76"/>
    </row>
    <row r="6161" spans="1:24">
      <c r="A6161" s="135"/>
      <c r="B6161" s="54"/>
      <c r="C6161" s="528" t="s">
        <v>33</v>
      </c>
      <c r="D6161" s="195" t="s">
        <v>9377</v>
      </c>
      <c r="E6161" s="195" t="s">
        <v>9378</v>
      </c>
      <c r="F6161" s="195" t="s">
        <v>9379</v>
      </c>
      <c r="G6161" s="195" t="s">
        <v>9380</v>
      </c>
      <c r="H6161" s="195" t="s">
        <v>9381</v>
      </c>
      <c r="I6161" s="225">
        <v>359</v>
      </c>
      <c r="J6161" s="46" t="s">
        <v>1508</v>
      </c>
      <c r="K6161" s="75" t="s">
        <v>1509</v>
      </c>
      <c r="L6161" s="76">
        <f t="shared" si="342"/>
        <v>0</v>
      </c>
      <c r="M6161" s="76"/>
      <c r="N6161" s="76"/>
      <c r="O6161" s="76"/>
      <c r="P6161" s="76"/>
      <c r="Q6161" s="76"/>
      <c r="R6161" s="76"/>
      <c r="S6161" s="76"/>
      <c r="T6161" s="76"/>
      <c r="U6161" s="76"/>
      <c r="V6161" s="76"/>
      <c r="W6161" s="76"/>
      <c r="X6161" s="76"/>
    </row>
    <row r="6162" spans="1:24">
      <c r="A6162" s="135"/>
      <c r="B6162" s="54"/>
      <c r="C6162" s="528"/>
      <c r="D6162" s="195"/>
      <c r="E6162" s="195"/>
      <c r="F6162" s="195"/>
      <c r="G6162" s="323"/>
      <c r="H6162" s="195"/>
      <c r="I6162" s="225"/>
      <c r="J6162" s="54"/>
      <c r="K6162" s="75" t="s">
        <v>1501</v>
      </c>
      <c r="L6162" s="76">
        <f t="shared" si="342"/>
        <v>0</v>
      </c>
      <c r="M6162" s="76"/>
      <c r="N6162" s="76"/>
      <c r="O6162" s="76"/>
      <c r="P6162" s="76"/>
      <c r="Q6162" s="76"/>
      <c r="R6162" s="76"/>
      <c r="S6162" s="76"/>
      <c r="T6162" s="76"/>
      <c r="U6162" s="76"/>
      <c r="V6162" s="76"/>
      <c r="W6162" s="76"/>
      <c r="X6162" s="76"/>
    </row>
    <row r="6163" spans="1:24">
      <c r="A6163" s="135"/>
      <c r="B6163" s="54"/>
      <c r="C6163" s="528"/>
      <c r="D6163" s="195"/>
      <c r="E6163" s="195"/>
      <c r="F6163" s="195"/>
      <c r="G6163" s="323"/>
      <c r="H6163" s="195"/>
      <c r="I6163" s="225"/>
      <c r="J6163" s="80"/>
      <c r="K6163" s="84" t="s">
        <v>1502</v>
      </c>
      <c r="L6163" s="76">
        <f t="shared" si="342"/>
        <v>2</v>
      </c>
      <c r="M6163" s="76"/>
      <c r="N6163" s="76"/>
      <c r="O6163" s="76"/>
      <c r="P6163" s="76"/>
      <c r="Q6163" s="76"/>
      <c r="R6163" s="76"/>
      <c r="S6163" s="76">
        <v>2</v>
      </c>
      <c r="T6163" s="76"/>
      <c r="U6163" s="76"/>
      <c r="V6163" s="76"/>
      <c r="W6163" s="76"/>
      <c r="X6163" s="76"/>
    </row>
    <row r="6164" spans="1:24">
      <c r="A6164" s="135"/>
      <c r="B6164" s="54"/>
      <c r="C6164" s="528" t="s">
        <v>33</v>
      </c>
      <c r="D6164" s="195" t="s">
        <v>9382</v>
      </c>
      <c r="E6164" s="195" t="s">
        <v>9383</v>
      </c>
      <c r="F6164" s="195" t="s">
        <v>9384</v>
      </c>
      <c r="G6164" s="195" t="s">
        <v>9385</v>
      </c>
      <c r="H6164" s="195" t="s">
        <v>9386</v>
      </c>
      <c r="I6164" s="225">
        <v>700</v>
      </c>
      <c r="J6164" s="46" t="s">
        <v>1508</v>
      </c>
      <c r="K6164" s="75" t="s">
        <v>1509</v>
      </c>
      <c r="L6164" s="76">
        <f>SUM(M6164:X6164)</f>
        <v>0</v>
      </c>
      <c r="M6164" s="76"/>
      <c r="N6164" s="76"/>
      <c r="O6164" s="76"/>
      <c r="P6164" s="76"/>
      <c r="Q6164" s="76"/>
      <c r="R6164" s="76"/>
      <c r="S6164" s="76"/>
      <c r="T6164" s="76"/>
      <c r="U6164" s="76"/>
      <c r="V6164" s="76"/>
      <c r="W6164" s="76"/>
      <c r="X6164" s="76"/>
    </row>
    <row r="6165" spans="1:24">
      <c r="A6165" s="135"/>
      <c r="B6165" s="54"/>
      <c r="C6165" s="528"/>
      <c r="D6165" s="195"/>
      <c r="E6165" s="195"/>
      <c r="F6165" s="195"/>
      <c r="G6165" s="323"/>
      <c r="H6165" s="195"/>
      <c r="I6165" s="225"/>
      <c r="J6165" s="54"/>
      <c r="K6165" s="75" t="s">
        <v>1501</v>
      </c>
      <c r="L6165" s="76">
        <f t="shared" ref="L6165:L6181" si="343">SUM(M6165:X6165)</f>
        <v>0</v>
      </c>
      <c r="M6165" s="76"/>
      <c r="N6165" s="76"/>
      <c r="O6165" s="76"/>
      <c r="P6165" s="76"/>
      <c r="Q6165" s="76"/>
      <c r="R6165" s="76"/>
      <c r="S6165" s="76"/>
      <c r="T6165" s="76"/>
      <c r="U6165" s="76"/>
      <c r="V6165" s="76"/>
      <c r="W6165" s="76"/>
      <c r="X6165" s="76"/>
    </row>
    <row r="6166" spans="1:24">
      <c r="A6166" s="135"/>
      <c r="B6166" s="54"/>
      <c r="C6166" s="528"/>
      <c r="D6166" s="195"/>
      <c r="E6166" s="195"/>
      <c r="F6166" s="195"/>
      <c r="G6166" s="323"/>
      <c r="H6166" s="195"/>
      <c r="I6166" s="225"/>
      <c r="J6166" s="80"/>
      <c r="K6166" s="84" t="s">
        <v>1502</v>
      </c>
      <c r="L6166" s="76">
        <f t="shared" si="343"/>
        <v>5</v>
      </c>
      <c r="M6166" s="76"/>
      <c r="N6166" s="76"/>
      <c r="O6166" s="76">
        <v>2</v>
      </c>
      <c r="P6166" s="76"/>
      <c r="Q6166" s="76"/>
      <c r="R6166" s="76"/>
      <c r="S6166" s="76">
        <v>2</v>
      </c>
      <c r="T6166" s="76">
        <v>1</v>
      </c>
      <c r="U6166" s="76"/>
      <c r="V6166" s="76"/>
      <c r="W6166" s="76"/>
      <c r="X6166" s="76"/>
    </row>
    <row r="6167" spans="1:24">
      <c r="A6167" s="135"/>
      <c r="B6167" s="54"/>
      <c r="C6167" s="528" t="s">
        <v>35</v>
      </c>
      <c r="D6167" s="195" t="s">
        <v>9382</v>
      </c>
      <c r="E6167" s="195" t="s">
        <v>9387</v>
      </c>
      <c r="F6167" s="195" t="s">
        <v>9384</v>
      </c>
      <c r="G6167" s="195" t="s">
        <v>9388</v>
      </c>
      <c r="H6167" s="195" t="s">
        <v>9389</v>
      </c>
      <c r="I6167" s="225">
        <v>70</v>
      </c>
      <c r="J6167" s="46" t="s">
        <v>1508</v>
      </c>
      <c r="K6167" s="75" t="s">
        <v>1509</v>
      </c>
      <c r="L6167" s="76">
        <f t="shared" si="343"/>
        <v>2</v>
      </c>
      <c r="M6167" s="76">
        <v>1</v>
      </c>
      <c r="N6167" s="76">
        <v>1</v>
      </c>
      <c r="O6167" s="76"/>
      <c r="P6167" s="76"/>
      <c r="Q6167" s="76"/>
      <c r="R6167" s="76"/>
      <c r="S6167" s="76"/>
      <c r="T6167" s="76"/>
      <c r="U6167" s="76"/>
      <c r="V6167" s="76"/>
      <c r="W6167" s="76"/>
      <c r="X6167" s="76"/>
    </row>
    <row r="6168" spans="1:24">
      <c r="A6168" s="135"/>
      <c r="B6168" s="54"/>
      <c r="C6168" s="528"/>
      <c r="D6168" s="195"/>
      <c r="E6168" s="195"/>
      <c r="F6168" s="195"/>
      <c r="G6168" s="323"/>
      <c r="H6168" s="195"/>
      <c r="I6168" s="225"/>
      <c r="J6168" s="54"/>
      <c r="K6168" s="75" t="s">
        <v>1501</v>
      </c>
      <c r="L6168" s="76">
        <f t="shared" si="343"/>
        <v>0</v>
      </c>
      <c r="M6168" s="76"/>
      <c r="N6168" s="76"/>
      <c r="O6168" s="76"/>
      <c r="P6168" s="76"/>
      <c r="Q6168" s="76"/>
      <c r="R6168" s="76"/>
      <c r="S6168" s="76"/>
      <c r="T6168" s="76"/>
      <c r="U6168" s="76"/>
      <c r="V6168" s="76"/>
      <c r="W6168" s="76"/>
      <c r="X6168" s="76"/>
    </row>
    <row r="6169" spans="1:24">
      <c r="A6169" s="135"/>
      <c r="B6169" s="54"/>
      <c r="C6169" s="528"/>
      <c r="D6169" s="195"/>
      <c r="E6169" s="195"/>
      <c r="F6169" s="195"/>
      <c r="G6169" s="323"/>
      <c r="H6169" s="195"/>
      <c r="I6169" s="225"/>
      <c r="J6169" s="80"/>
      <c r="K6169" s="84" t="s">
        <v>1502</v>
      </c>
      <c r="L6169" s="76">
        <f t="shared" si="343"/>
        <v>0</v>
      </c>
      <c r="M6169" s="76"/>
      <c r="N6169" s="76"/>
      <c r="O6169" s="76"/>
      <c r="P6169" s="76"/>
      <c r="Q6169" s="76"/>
      <c r="R6169" s="76"/>
      <c r="S6169" s="76"/>
      <c r="T6169" s="76"/>
      <c r="U6169" s="76"/>
      <c r="V6169" s="76"/>
      <c r="W6169" s="76"/>
      <c r="X6169" s="76"/>
    </row>
    <row r="6170" spans="1:24">
      <c r="A6170" s="135"/>
      <c r="B6170" s="54"/>
      <c r="C6170" s="528" t="s">
        <v>33</v>
      </c>
      <c r="D6170" s="195" t="s">
        <v>9390</v>
      </c>
      <c r="E6170" s="195" t="s">
        <v>9391</v>
      </c>
      <c r="F6170" s="195" t="s">
        <v>9392</v>
      </c>
      <c r="G6170" s="195" t="s">
        <v>9393</v>
      </c>
      <c r="H6170" s="195" t="s">
        <v>9394</v>
      </c>
      <c r="I6170" s="225">
        <v>24</v>
      </c>
      <c r="J6170" s="46" t="s">
        <v>1508</v>
      </c>
      <c r="K6170" s="75" t="s">
        <v>1509</v>
      </c>
      <c r="L6170" s="76">
        <f t="shared" si="343"/>
        <v>0</v>
      </c>
      <c r="M6170" s="76"/>
      <c r="N6170" s="76"/>
      <c r="O6170" s="76"/>
      <c r="P6170" s="76"/>
      <c r="Q6170" s="76"/>
      <c r="R6170" s="76"/>
      <c r="S6170" s="76"/>
      <c r="T6170" s="76"/>
      <c r="U6170" s="76"/>
      <c r="V6170" s="76"/>
      <c r="W6170" s="76"/>
      <c r="X6170" s="76"/>
    </row>
    <row r="6171" spans="1:24">
      <c r="A6171" s="135"/>
      <c r="B6171" s="54"/>
      <c r="C6171" s="528"/>
      <c r="D6171" s="195"/>
      <c r="E6171" s="195"/>
      <c r="F6171" s="195"/>
      <c r="G6171" s="323"/>
      <c r="H6171" s="195"/>
      <c r="I6171" s="225"/>
      <c r="J6171" s="54"/>
      <c r="K6171" s="75" t="s">
        <v>1501</v>
      </c>
      <c r="L6171" s="76">
        <f t="shared" si="343"/>
        <v>0</v>
      </c>
      <c r="M6171" s="76"/>
      <c r="N6171" s="76"/>
      <c r="O6171" s="76"/>
      <c r="P6171" s="76"/>
      <c r="Q6171" s="76"/>
      <c r="R6171" s="76"/>
      <c r="S6171" s="76"/>
      <c r="T6171" s="76"/>
      <c r="U6171" s="76"/>
      <c r="V6171" s="76"/>
      <c r="W6171" s="76"/>
      <c r="X6171" s="76"/>
    </row>
    <row r="6172" spans="1:24">
      <c r="A6172" s="135"/>
      <c r="B6172" s="54"/>
      <c r="C6172" s="528"/>
      <c r="D6172" s="195"/>
      <c r="E6172" s="195"/>
      <c r="F6172" s="195"/>
      <c r="G6172" s="323"/>
      <c r="H6172" s="195"/>
      <c r="I6172" s="225"/>
      <c r="J6172" s="80"/>
      <c r="K6172" s="84" t="s">
        <v>1502</v>
      </c>
      <c r="L6172" s="76">
        <f t="shared" si="343"/>
        <v>2</v>
      </c>
      <c r="M6172" s="76"/>
      <c r="N6172" s="76"/>
      <c r="O6172" s="76">
        <v>2</v>
      </c>
      <c r="P6172" s="76"/>
      <c r="Q6172" s="76"/>
      <c r="R6172" s="76"/>
      <c r="S6172" s="76"/>
      <c r="T6172" s="76"/>
      <c r="U6172" s="76"/>
      <c r="V6172" s="76"/>
      <c r="W6172" s="76"/>
      <c r="X6172" s="76"/>
    </row>
    <row r="6173" spans="1:24">
      <c r="A6173" s="135"/>
      <c r="B6173" s="54"/>
      <c r="C6173" s="528" t="s">
        <v>33</v>
      </c>
      <c r="D6173" s="195" t="s">
        <v>9395</v>
      </c>
      <c r="E6173" s="195" t="s">
        <v>9396</v>
      </c>
      <c r="F6173" s="195" t="s">
        <v>9397</v>
      </c>
      <c r="G6173" s="195" t="s">
        <v>9398</v>
      </c>
      <c r="H6173" s="195" t="s">
        <v>9399</v>
      </c>
      <c r="I6173" s="225">
        <v>0</v>
      </c>
      <c r="J6173" s="46" t="s">
        <v>1508</v>
      </c>
      <c r="K6173" s="75" t="s">
        <v>1509</v>
      </c>
      <c r="L6173" s="76">
        <f t="shared" si="343"/>
        <v>0</v>
      </c>
      <c r="M6173" s="76"/>
      <c r="N6173" s="76"/>
      <c r="O6173" s="76"/>
      <c r="P6173" s="76"/>
      <c r="Q6173" s="76"/>
      <c r="R6173" s="76"/>
      <c r="S6173" s="76"/>
      <c r="T6173" s="76"/>
      <c r="U6173" s="76"/>
      <c r="V6173" s="76"/>
      <c r="W6173" s="76"/>
      <c r="X6173" s="76"/>
    </row>
    <row r="6174" spans="1:24">
      <c r="A6174" s="135"/>
      <c r="B6174" s="54"/>
      <c r="C6174" s="528"/>
      <c r="D6174" s="195"/>
      <c r="E6174" s="195"/>
      <c r="F6174" s="195"/>
      <c r="G6174" s="323"/>
      <c r="H6174" s="195"/>
      <c r="I6174" s="225"/>
      <c r="J6174" s="54"/>
      <c r="K6174" s="75" t="s">
        <v>1501</v>
      </c>
      <c r="L6174" s="76">
        <f t="shared" si="343"/>
        <v>0</v>
      </c>
      <c r="M6174" s="76"/>
      <c r="N6174" s="76"/>
      <c r="O6174" s="76"/>
      <c r="P6174" s="76"/>
      <c r="Q6174" s="76"/>
      <c r="R6174" s="76"/>
      <c r="S6174" s="76"/>
      <c r="T6174" s="76"/>
      <c r="U6174" s="76"/>
      <c r="V6174" s="76"/>
      <c r="W6174" s="76"/>
      <c r="X6174" s="76"/>
    </row>
    <row r="6175" spans="1:24">
      <c r="A6175" s="135"/>
      <c r="B6175" s="54"/>
      <c r="C6175" s="528"/>
      <c r="D6175" s="195"/>
      <c r="E6175" s="195"/>
      <c r="F6175" s="195"/>
      <c r="G6175" s="323"/>
      <c r="H6175" s="195"/>
      <c r="I6175" s="225"/>
      <c r="J6175" s="80"/>
      <c r="K6175" s="84" t="s">
        <v>1502</v>
      </c>
      <c r="L6175" s="76">
        <f t="shared" si="343"/>
        <v>2</v>
      </c>
      <c r="M6175" s="76"/>
      <c r="N6175" s="76"/>
      <c r="O6175" s="76">
        <v>1</v>
      </c>
      <c r="P6175" s="76"/>
      <c r="Q6175" s="76"/>
      <c r="R6175" s="76"/>
      <c r="S6175" s="76">
        <v>1</v>
      </c>
      <c r="T6175" s="76"/>
      <c r="U6175" s="76"/>
      <c r="V6175" s="76"/>
      <c r="W6175" s="76"/>
      <c r="X6175" s="76"/>
    </row>
    <row r="6176" spans="1:24">
      <c r="A6176" s="135"/>
      <c r="B6176" s="54"/>
      <c r="C6176" s="528" t="s">
        <v>33</v>
      </c>
      <c r="D6176" s="195" t="s">
        <v>9400</v>
      </c>
      <c r="E6176" s="195" t="s">
        <v>9401</v>
      </c>
      <c r="F6176" s="195" t="s">
        <v>9402</v>
      </c>
      <c r="G6176" s="195" t="s">
        <v>9403</v>
      </c>
      <c r="H6176" s="195" t="s">
        <v>9404</v>
      </c>
      <c r="I6176" s="225">
        <v>114</v>
      </c>
      <c r="J6176" s="46" t="s">
        <v>1508</v>
      </c>
      <c r="K6176" s="75" t="s">
        <v>1509</v>
      </c>
      <c r="L6176" s="76">
        <f t="shared" si="343"/>
        <v>0</v>
      </c>
      <c r="M6176" s="76"/>
      <c r="N6176" s="76"/>
      <c r="O6176" s="76"/>
      <c r="P6176" s="76"/>
      <c r="Q6176" s="76"/>
      <c r="R6176" s="76"/>
      <c r="S6176" s="76"/>
      <c r="T6176" s="76"/>
      <c r="U6176" s="76"/>
      <c r="V6176" s="76"/>
      <c r="W6176" s="76"/>
      <c r="X6176" s="76"/>
    </row>
    <row r="6177" spans="1:24">
      <c r="A6177" s="135"/>
      <c r="B6177" s="54"/>
      <c r="C6177" s="528"/>
      <c r="D6177" s="195"/>
      <c r="E6177" s="195"/>
      <c r="F6177" s="195"/>
      <c r="G6177" s="323"/>
      <c r="H6177" s="195"/>
      <c r="I6177" s="225"/>
      <c r="J6177" s="54"/>
      <c r="K6177" s="75" t="s">
        <v>1501</v>
      </c>
      <c r="L6177" s="76">
        <f t="shared" si="343"/>
        <v>0</v>
      </c>
      <c r="M6177" s="76"/>
      <c r="N6177" s="76"/>
      <c r="O6177" s="76"/>
      <c r="P6177" s="76"/>
      <c r="Q6177" s="76"/>
      <c r="R6177" s="76"/>
      <c r="S6177" s="76"/>
      <c r="T6177" s="76"/>
      <c r="U6177" s="76"/>
      <c r="V6177" s="76"/>
      <c r="W6177" s="76"/>
      <c r="X6177" s="76"/>
    </row>
    <row r="6178" spans="1:24">
      <c r="A6178" s="135"/>
      <c r="B6178" s="54"/>
      <c r="C6178" s="528"/>
      <c r="D6178" s="195"/>
      <c r="E6178" s="195"/>
      <c r="F6178" s="195"/>
      <c r="G6178" s="323"/>
      <c r="H6178" s="195"/>
      <c r="I6178" s="225"/>
      <c r="J6178" s="80"/>
      <c r="K6178" s="84" t="s">
        <v>1502</v>
      </c>
      <c r="L6178" s="76">
        <f t="shared" si="343"/>
        <v>2</v>
      </c>
      <c r="M6178" s="76"/>
      <c r="N6178" s="76"/>
      <c r="O6178" s="76">
        <v>2</v>
      </c>
      <c r="P6178" s="76"/>
      <c r="Q6178" s="76"/>
      <c r="R6178" s="76"/>
      <c r="S6178" s="76"/>
      <c r="T6178" s="76"/>
      <c r="U6178" s="76"/>
      <c r="V6178" s="76"/>
      <c r="W6178" s="76"/>
      <c r="X6178" s="76"/>
    </row>
    <row r="6179" spans="1:24">
      <c r="A6179" s="135"/>
      <c r="B6179" s="54"/>
      <c r="C6179" s="528" t="s">
        <v>33</v>
      </c>
      <c r="D6179" s="195" t="s">
        <v>9405</v>
      </c>
      <c r="E6179" s="195" t="s">
        <v>9406</v>
      </c>
      <c r="F6179" s="195" t="s">
        <v>9407</v>
      </c>
      <c r="G6179" s="195" t="s">
        <v>9408</v>
      </c>
      <c r="H6179" s="195" t="s">
        <v>9409</v>
      </c>
      <c r="I6179" s="225">
        <v>65</v>
      </c>
      <c r="J6179" s="46" t="s">
        <v>1508</v>
      </c>
      <c r="K6179" s="75" t="s">
        <v>1509</v>
      </c>
      <c r="L6179" s="76">
        <f t="shared" si="343"/>
        <v>0</v>
      </c>
      <c r="M6179" s="76"/>
      <c r="N6179" s="76"/>
      <c r="O6179" s="76"/>
      <c r="P6179" s="76"/>
      <c r="Q6179" s="76"/>
      <c r="R6179" s="76"/>
      <c r="S6179" s="76"/>
      <c r="T6179" s="76"/>
      <c r="U6179" s="76"/>
      <c r="V6179" s="76"/>
      <c r="W6179" s="76"/>
      <c r="X6179" s="76"/>
    </row>
    <row r="6180" spans="1:24">
      <c r="A6180" s="135"/>
      <c r="B6180" s="54"/>
      <c r="C6180" s="528"/>
      <c r="D6180" s="195"/>
      <c r="E6180" s="195"/>
      <c r="F6180" s="195"/>
      <c r="G6180" s="323"/>
      <c r="H6180" s="195"/>
      <c r="I6180" s="225"/>
      <c r="J6180" s="54"/>
      <c r="K6180" s="75" t="s">
        <v>1501</v>
      </c>
      <c r="L6180" s="76">
        <f t="shared" si="343"/>
        <v>0</v>
      </c>
      <c r="M6180" s="76"/>
      <c r="N6180" s="76"/>
      <c r="O6180" s="76"/>
      <c r="P6180" s="76"/>
      <c r="Q6180" s="76"/>
      <c r="R6180" s="76"/>
      <c r="S6180" s="76"/>
      <c r="T6180" s="76"/>
      <c r="U6180" s="76"/>
      <c r="V6180" s="76"/>
      <c r="W6180" s="76"/>
      <c r="X6180" s="76"/>
    </row>
    <row r="6181" spans="1:24">
      <c r="A6181" s="135"/>
      <c r="B6181" s="54"/>
      <c r="C6181" s="528"/>
      <c r="D6181" s="195"/>
      <c r="E6181" s="195"/>
      <c r="F6181" s="195"/>
      <c r="G6181" s="323"/>
      <c r="H6181" s="195"/>
      <c r="I6181" s="225"/>
      <c r="J6181" s="80"/>
      <c r="K6181" s="84" t="s">
        <v>1502</v>
      </c>
      <c r="L6181" s="76">
        <f t="shared" si="343"/>
        <v>2</v>
      </c>
      <c r="M6181" s="76"/>
      <c r="N6181" s="76"/>
      <c r="O6181" s="76">
        <v>1</v>
      </c>
      <c r="P6181" s="76"/>
      <c r="Q6181" s="76"/>
      <c r="R6181" s="76"/>
      <c r="S6181" s="76">
        <v>1</v>
      </c>
      <c r="T6181" s="76"/>
      <c r="U6181" s="76"/>
      <c r="V6181" s="76"/>
      <c r="W6181" s="76"/>
      <c r="X6181" s="76"/>
    </row>
    <row r="6182" spans="1:24">
      <c r="A6182" s="135"/>
      <c r="B6182" s="54"/>
      <c r="C6182" s="528" t="s">
        <v>33</v>
      </c>
      <c r="D6182" s="195" t="s">
        <v>9410</v>
      </c>
      <c r="E6182" s="195" t="s">
        <v>9411</v>
      </c>
      <c r="F6182" s="195" t="s">
        <v>9412</v>
      </c>
      <c r="G6182" s="195" t="s">
        <v>9413</v>
      </c>
      <c r="H6182" s="195" t="s">
        <v>9414</v>
      </c>
      <c r="I6182" s="225">
        <v>7774</v>
      </c>
      <c r="J6182" s="46" t="s">
        <v>1508</v>
      </c>
      <c r="K6182" s="75" t="s">
        <v>1509</v>
      </c>
      <c r="L6182" s="76">
        <f>SUM(M6182:X6182)</f>
        <v>0</v>
      </c>
      <c r="M6182" s="76"/>
      <c r="N6182" s="76"/>
      <c r="O6182" s="76"/>
      <c r="P6182" s="76"/>
      <c r="Q6182" s="76"/>
      <c r="R6182" s="76"/>
      <c r="S6182" s="76"/>
      <c r="T6182" s="76"/>
      <c r="U6182" s="76"/>
      <c r="V6182" s="76"/>
      <c r="W6182" s="76"/>
      <c r="X6182" s="76"/>
    </row>
    <row r="6183" spans="1:24">
      <c r="A6183" s="135"/>
      <c r="B6183" s="54"/>
      <c r="C6183" s="528"/>
      <c r="D6183" s="195"/>
      <c r="E6183" s="195"/>
      <c r="F6183" s="195"/>
      <c r="G6183" s="323"/>
      <c r="H6183" s="195"/>
      <c r="I6183" s="225"/>
      <c r="J6183" s="54"/>
      <c r="K6183" s="75" t="s">
        <v>1501</v>
      </c>
      <c r="L6183" s="76">
        <f t="shared" ref="L6183:L6205" si="344">SUM(M6183:X6183)</f>
        <v>0</v>
      </c>
      <c r="M6183" s="76"/>
      <c r="N6183" s="76"/>
      <c r="O6183" s="76"/>
      <c r="P6183" s="76"/>
      <c r="Q6183" s="76"/>
      <c r="R6183" s="76"/>
      <c r="S6183" s="76"/>
      <c r="T6183" s="76"/>
      <c r="U6183" s="76"/>
      <c r="V6183" s="76"/>
      <c r="W6183" s="76"/>
      <c r="X6183" s="76"/>
    </row>
    <row r="6184" spans="1:24">
      <c r="A6184" s="135"/>
      <c r="B6184" s="54"/>
      <c r="C6184" s="528"/>
      <c r="D6184" s="195"/>
      <c r="E6184" s="195"/>
      <c r="F6184" s="195"/>
      <c r="G6184" s="323"/>
      <c r="H6184" s="195"/>
      <c r="I6184" s="225"/>
      <c r="J6184" s="80"/>
      <c r="K6184" s="84" t="s">
        <v>1502</v>
      </c>
      <c r="L6184" s="76">
        <f t="shared" si="344"/>
        <v>3</v>
      </c>
      <c r="M6184" s="76"/>
      <c r="N6184" s="76"/>
      <c r="O6184" s="76">
        <v>2</v>
      </c>
      <c r="P6184" s="76"/>
      <c r="Q6184" s="76"/>
      <c r="R6184" s="76"/>
      <c r="S6184" s="76">
        <v>1</v>
      </c>
      <c r="T6184" s="76"/>
      <c r="U6184" s="76"/>
      <c r="V6184" s="76"/>
      <c r="W6184" s="76"/>
      <c r="X6184" s="76"/>
    </row>
    <row r="6185" spans="1:24">
      <c r="A6185" s="135"/>
      <c r="B6185" s="54"/>
      <c r="C6185" s="528" t="s">
        <v>35</v>
      </c>
      <c r="D6185" s="195" t="s">
        <v>9410</v>
      </c>
      <c r="E6185" s="195" t="s">
        <v>9415</v>
      </c>
      <c r="F6185" s="195" t="s">
        <v>9412</v>
      </c>
      <c r="G6185" s="195" t="s">
        <v>9413</v>
      </c>
      <c r="H6185" s="195" t="s">
        <v>9414</v>
      </c>
      <c r="I6185" s="225">
        <v>824</v>
      </c>
      <c r="J6185" s="46" t="s">
        <v>1508</v>
      </c>
      <c r="K6185" s="75" t="s">
        <v>1509</v>
      </c>
      <c r="L6185" s="76">
        <f t="shared" si="344"/>
        <v>2</v>
      </c>
      <c r="M6185" s="76"/>
      <c r="N6185" s="76">
        <v>1</v>
      </c>
      <c r="O6185" s="76"/>
      <c r="P6185" s="76"/>
      <c r="Q6185" s="76"/>
      <c r="R6185" s="76"/>
      <c r="S6185" s="76"/>
      <c r="T6185" s="76"/>
      <c r="U6185" s="76">
        <v>1</v>
      </c>
      <c r="V6185" s="76"/>
      <c r="W6185" s="76"/>
      <c r="X6185" s="76"/>
    </row>
    <row r="6186" spans="1:24">
      <c r="A6186" s="135"/>
      <c r="B6186" s="54"/>
      <c r="C6186" s="528"/>
      <c r="D6186" s="195"/>
      <c r="E6186" s="195"/>
      <c r="F6186" s="195"/>
      <c r="G6186" s="323"/>
      <c r="H6186" s="195"/>
      <c r="I6186" s="225"/>
      <c r="J6186" s="54"/>
      <c r="K6186" s="75" t="s">
        <v>1501</v>
      </c>
      <c r="L6186" s="76">
        <f t="shared" si="344"/>
        <v>0</v>
      </c>
      <c r="M6186" s="76"/>
      <c r="N6186" s="76"/>
      <c r="O6186" s="76"/>
      <c r="P6186" s="76"/>
      <c r="Q6186" s="76"/>
      <c r="R6186" s="76"/>
      <c r="S6186" s="76"/>
      <c r="T6186" s="76"/>
      <c r="U6186" s="76"/>
      <c r="V6186" s="76"/>
      <c r="W6186" s="76"/>
      <c r="X6186" s="76"/>
    </row>
    <row r="6187" spans="1:24">
      <c r="A6187" s="135"/>
      <c r="B6187" s="54"/>
      <c r="C6187" s="528"/>
      <c r="D6187" s="195"/>
      <c r="E6187" s="195"/>
      <c r="F6187" s="195"/>
      <c r="G6187" s="323"/>
      <c r="H6187" s="195"/>
      <c r="I6187" s="225"/>
      <c r="J6187" s="80"/>
      <c r="K6187" s="84" t="s">
        <v>1502</v>
      </c>
      <c r="L6187" s="76">
        <f t="shared" si="344"/>
        <v>0</v>
      </c>
      <c r="M6187" s="76"/>
      <c r="N6187" s="76"/>
      <c r="O6187" s="76"/>
      <c r="P6187" s="76"/>
      <c r="Q6187" s="76"/>
      <c r="R6187" s="76"/>
      <c r="S6187" s="76"/>
      <c r="T6187" s="76"/>
      <c r="U6187" s="76"/>
      <c r="V6187" s="76"/>
      <c r="W6187" s="76"/>
      <c r="X6187" s="76"/>
    </row>
    <row r="6188" spans="1:24">
      <c r="A6188" s="135"/>
      <c r="B6188" s="54"/>
      <c r="C6188" s="528" t="s">
        <v>33</v>
      </c>
      <c r="D6188" s="195" t="s">
        <v>9416</v>
      </c>
      <c r="E6188" s="195" t="s">
        <v>9417</v>
      </c>
      <c r="F6188" s="195" t="s">
        <v>9418</v>
      </c>
      <c r="G6188" s="195" t="s">
        <v>9419</v>
      </c>
      <c r="H6188" s="195" t="s">
        <v>9420</v>
      </c>
      <c r="I6188" s="225">
        <v>0</v>
      </c>
      <c r="J6188" s="46" t="s">
        <v>1508</v>
      </c>
      <c r="K6188" s="75" t="s">
        <v>1509</v>
      </c>
      <c r="L6188" s="76">
        <f t="shared" si="344"/>
        <v>0</v>
      </c>
      <c r="M6188" s="76"/>
      <c r="N6188" s="76"/>
      <c r="O6188" s="76"/>
      <c r="P6188" s="76"/>
      <c r="Q6188" s="76"/>
      <c r="R6188" s="76"/>
      <c r="S6188" s="76"/>
      <c r="T6188" s="76"/>
      <c r="U6188" s="76"/>
      <c r="V6188" s="76"/>
      <c r="W6188" s="76"/>
      <c r="X6188" s="76"/>
    </row>
    <row r="6189" spans="1:24">
      <c r="A6189" s="135"/>
      <c r="B6189" s="54"/>
      <c r="C6189" s="528"/>
      <c r="D6189" s="195"/>
      <c r="E6189" s="195"/>
      <c r="F6189" s="195"/>
      <c r="G6189" s="323"/>
      <c r="H6189" s="195"/>
      <c r="I6189" s="225"/>
      <c r="J6189" s="54"/>
      <c r="K6189" s="75" t="s">
        <v>1501</v>
      </c>
      <c r="L6189" s="76">
        <f t="shared" si="344"/>
        <v>0</v>
      </c>
      <c r="M6189" s="76"/>
      <c r="N6189" s="76"/>
      <c r="O6189" s="76"/>
      <c r="P6189" s="76"/>
      <c r="Q6189" s="76"/>
      <c r="R6189" s="76"/>
      <c r="S6189" s="76"/>
      <c r="T6189" s="76"/>
      <c r="U6189" s="76"/>
      <c r="V6189" s="76"/>
      <c r="W6189" s="76"/>
      <c r="X6189" s="76"/>
    </row>
    <row r="6190" spans="1:24">
      <c r="A6190" s="135"/>
      <c r="B6190" s="54"/>
      <c r="C6190" s="528"/>
      <c r="D6190" s="195"/>
      <c r="E6190" s="195"/>
      <c r="F6190" s="195"/>
      <c r="G6190" s="323"/>
      <c r="H6190" s="195"/>
      <c r="I6190" s="225"/>
      <c r="J6190" s="80"/>
      <c r="K6190" s="84" t="s">
        <v>1502</v>
      </c>
      <c r="L6190" s="76">
        <f t="shared" si="344"/>
        <v>2</v>
      </c>
      <c r="M6190" s="76"/>
      <c r="N6190" s="76"/>
      <c r="O6190" s="76">
        <v>2</v>
      </c>
      <c r="P6190" s="76"/>
      <c r="Q6190" s="76"/>
      <c r="R6190" s="76"/>
      <c r="S6190" s="76"/>
      <c r="T6190" s="76"/>
      <c r="U6190" s="76"/>
      <c r="V6190" s="76"/>
      <c r="W6190" s="76"/>
      <c r="X6190" s="76"/>
    </row>
    <row r="6191" spans="1:24">
      <c r="A6191" s="135"/>
      <c r="B6191" s="54"/>
      <c r="C6191" s="528" t="s">
        <v>33</v>
      </c>
      <c r="D6191" s="195" t="s">
        <v>9421</v>
      </c>
      <c r="E6191" s="195" t="s">
        <v>9422</v>
      </c>
      <c r="F6191" s="195" t="s">
        <v>9423</v>
      </c>
      <c r="G6191" s="195" t="s">
        <v>9424</v>
      </c>
      <c r="H6191" s="195" t="s">
        <v>9425</v>
      </c>
      <c r="I6191" s="225">
        <v>26</v>
      </c>
      <c r="J6191" s="46" t="s">
        <v>1508</v>
      </c>
      <c r="K6191" s="75" t="s">
        <v>1509</v>
      </c>
      <c r="L6191" s="76">
        <f t="shared" si="344"/>
        <v>0</v>
      </c>
      <c r="M6191" s="76"/>
      <c r="N6191" s="76"/>
      <c r="O6191" s="76"/>
      <c r="P6191" s="76"/>
      <c r="Q6191" s="76"/>
      <c r="R6191" s="76"/>
      <c r="S6191" s="76"/>
      <c r="T6191" s="76"/>
      <c r="U6191" s="76"/>
      <c r="V6191" s="76"/>
      <c r="W6191" s="76"/>
      <c r="X6191" s="76"/>
    </row>
    <row r="6192" spans="1:24">
      <c r="A6192" s="135"/>
      <c r="B6192" s="54"/>
      <c r="C6192" s="528"/>
      <c r="D6192" s="195"/>
      <c r="E6192" s="195"/>
      <c r="F6192" s="195"/>
      <c r="G6192" s="323"/>
      <c r="H6192" s="195"/>
      <c r="I6192" s="225"/>
      <c r="J6192" s="54"/>
      <c r="K6192" s="75" t="s">
        <v>1501</v>
      </c>
      <c r="L6192" s="76">
        <f t="shared" si="344"/>
        <v>0</v>
      </c>
      <c r="M6192" s="76"/>
      <c r="N6192" s="76"/>
      <c r="O6192" s="76"/>
      <c r="P6192" s="76"/>
      <c r="Q6192" s="76"/>
      <c r="R6192" s="76"/>
      <c r="S6192" s="76"/>
      <c r="T6192" s="76"/>
      <c r="U6192" s="76"/>
      <c r="V6192" s="76"/>
      <c r="W6192" s="76"/>
      <c r="X6192" s="76"/>
    </row>
    <row r="6193" spans="1:24">
      <c r="A6193" s="135"/>
      <c r="B6193" s="54"/>
      <c r="C6193" s="528"/>
      <c r="D6193" s="195"/>
      <c r="E6193" s="195"/>
      <c r="F6193" s="195"/>
      <c r="G6193" s="323"/>
      <c r="H6193" s="195"/>
      <c r="I6193" s="225"/>
      <c r="J6193" s="80"/>
      <c r="K6193" s="84" t="s">
        <v>1502</v>
      </c>
      <c r="L6193" s="76">
        <f t="shared" si="344"/>
        <v>3</v>
      </c>
      <c r="M6193" s="76"/>
      <c r="N6193" s="76"/>
      <c r="O6193" s="76">
        <v>2</v>
      </c>
      <c r="P6193" s="76"/>
      <c r="Q6193" s="76"/>
      <c r="R6193" s="76"/>
      <c r="S6193" s="76">
        <v>1</v>
      </c>
      <c r="T6193" s="76"/>
      <c r="U6193" s="76"/>
      <c r="V6193" s="76"/>
      <c r="W6193" s="76"/>
      <c r="X6193" s="76"/>
    </row>
    <row r="6194" spans="1:24">
      <c r="A6194" s="135"/>
      <c r="B6194" s="54"/>
      <c r="C6194" s="528" t="s">
        <v>35</v>
      </c>
      <c r="D6194" s="195" t="s">
        <v>9426</v>
      </c>
      <c r="E6194" s="195" t="s">
        <v>9427</v>
      </c>
      <c r="F6194" s="195" t="s">
        <v>9428</v>
      </c>
      <c r="G6194" s="195" t="s">
        <v>9429</v>
      </c>
      <c r="H6194" s="195" t="s">
        <v>9430</v>
      </c>
      <c r="I6194" s="225">
        <v>590</v>
      </c>
      <c r="J6194" s="46" t="s">
        <v>1508</v>
      </c>
      <c r="K6194" s="75" t="s">
        <v>1509</v>
      </c>
      <c r="L6194" s="76">
        <f t="shared" si="344"/>
        <v>0</v>
      </c>
      <c r="M6194" s="76"/>
      <c r="N6194" s="76"/>
      <c r="O6194" s="76"/>
      <c r="P6194" s="76"/>
      <c r="Q6194" s="76"/>
      <c r="R6194" s="76"/>
      <c r="S6194" s="76"/>
      <c r="T6194" s="76"/>
      <c r="U6194" s="76"/>
      <c r="V6194" s="76"/>
      <c r="W6194" s="76"/>
      <c r="X6194" s="76"/>
    </row>
    <row r="6195" spans="1:24">
      <c r="A6195" s="135"/>
      <c r="B6195" s="54"/>
      <c r="C6195" s="528"/>
      <c r="D6195" s="195"/>
      <c r="E6195" s="195"/>
      <c r="F6195" s="195"/>
      <c r="G6195" s="323"/>
      <c r="H6195" s="195"/>
      <c r="I6195" s="225"/>
      <c r="J6195" s="54"/>
      <c r="K6195" s="75" t="s">
        <v>1501</v>
      </c>
      <c r="L6195" s="76">
        <f t="shared" si="344"/>
        <v>4</v>
      </c>
      <c r="M6195" s="76">
        <v>3</v>
      </c>
      <c r="N6195" s="76"/>
      <c r="O6195" s="76"/>
      <c r="P6195" s="76"/>
      <c r="Q6195" s="76"/>
      <c r="R6195" s="76"/>
      <c r="S6195" s="76"/>
      <c r="T6195" s="76">
        <v>1</v>
      </c>
      <c r="U6195" s="76"/>
      <c r="V6195" s="76"/>
      <c r="W6195" s="76"/>
      <c r="X6195" s="76"/>
    </row>
    <row r="6196" spans="1:24">
      <c r="A6196" s="135"/>
      <c r="B6196" s="54"/>
      <c r="C6196" s="528"/>
      <c r="D6196" s="195"/>
      <c r="E6196" s="195"/>
      <c r="F6196" s="195"/>
      <c r="G6196" s="323"/>
      <c r="H6196" s="195"/>
      <c r="I6196" s="225"/>
      <c r="J6196" s="80"/>
      <c r="K6196" s="84" t="s">
        <v>1502</v>
      </c>
      <c r="L6196" s="76">
        <f t="shared" si="344"/>
        <v>0</v>
      </c>
      <c r="M6196" s="76"/>
      <c r="N6196" s="76"/>
      <c r="O6196" s="76"/>
      <c r="P6196" s="76"/>
      <c r="Q6196" s="76"/>
      <c r="R6196" s="76"/>
      <c r="S6196" s="76"/>
      <c r="T6196" s="76"/>
      <c r="U6196" s="76"/>
      <c r="V6196" s="76"/>
      <c r="W6196" s="76"/>
      <c r="X6196" s="76"/>
    </row>
    <row r="6197" spans="1:24">
      <c r="A6197" s="135"/>
      <c r="B6197" s="54"/>
      <c r="C6197" s="528" t="s">
        <v>33</v>
      </c>
      <c r="D6197" s="195" t="s">
        <v>9431</v>
      </c>
      <c r="E6197" s="195" t="s">
        <v>9432</v>
      </c>
      <c r="F6197" s="195" t="s">
        <v>9433</v>
      </c>
      <c r="G6197" s="195" t="s">
        <v>9434</v>
      </c>
      <c r="H6197" s="195" t="s">
        <v>9435</v>
      </c>
      <c r="I6197" s="225">
        <v>109</v>
      </c>
      <c r="J6197" s="46" t="s">
        <v>1508</v>
      </c>
      <c r="K6197" s="75" t="s">
        <v>1509</v>
      </c>
      <c r="L6197" s="76">
        <f t="shared" si="344"/>
        <v>0</v>
      </c>
      <c r="M6197" s="76"/>
      <c r="N6197" s="76"/>
      <c r="O6197" s="76"/>
      <c r="P6197" s="76"/>
      <c r="Q6197" s="76"/>
      <c r="R6197" s="76"/>
      <c r="S6197" s="76"/>
      <c r="T6197" s="76"/>
      <c r="U6197" s="76"/>
      <c r="V6197" s="76"/>
      <c r="W6197" s="76"/>
      <c r="X6197" s="76"/>
    </row>
    <row r="6198" spans="1:24">
      <c r="A6198" s="135"/>
      <c r="B6198" s="54"/>
      <c r="C6198" s="528"/>
      <c r="D6198" s="195"/>
      <c r="E6198" s="195"/>
      <c r="F6198" s="195"/>
      <c r="G6198" s="323"/>
      <c r="H6198" s="195"/>
      <c r="I6198" s="225"/>
      <c r="J6198" s="54"/>
      <c r="K6198" s="75" t="s">
        <v>1501</v>
      </c>
      <c r="L6198" s="76">
        <f t="shared" si="344"/>
        <v>0</v>
      </c>
      <c r="M6198" s="76"/>
      <c r="N6198" s="76"/>
      <c r="O6198" s="76"/>
      <c r="P6198" s="76"/>
      <c r="Q6198" s="76"/>
      <c r="R6198" s="76"/>
      <c r="S6198" s="76"/>
      <c r="T6198" s="76"/>
      <c r="U6198" s="76"/>
      <c r="V6198" s="76"/>
      <c r="W6198" s="76"/>
      <c r="X6198" s="76"/>
    </row>
    <row r="6199" spans="1:24">
      <c r="A6199" s="135"/>
      <c r="B6199" s="54"/>
      <c r="C6199" s="528"/>
      <c r="D6199" s="195"/>
      <c r="E6199" s="195"/>
      <c r="F6199" s="195"/>
      <c r="G6199" s="323"/>
      <c r="H6199" s="195"/>
      <c r="I6199" s="225"/>
      <c r="J6199" s="80"/>
      <c r="K6199" s="84" t="s">
        <v>1502</v>
      </c>
      <c r="L6199" s="76">
        <f t="shared" si="344"/>
        <v>2</v>
      </c>
      <c r="M6199" s="76"/>
      <c r="N6199" s="76"/>
      <c r="O6199" s="76">
        <v>2</v>
      </c>
      <c r="P6199" s="76"/>
      <c r="Q6199" s="76"/>
      <c r="R6199" s="76"/>
      <c r="S6199" s="76"/>
      <c r="T6199" s="76"/>
      <c r="U6199" s="76"/>
      <c r="V6199" s="76"/>
      <c r="W6199" s="76"/>
      <c r="X6199" s="76"/>
    </row>
    <row r="6200" spans="1:24">
      <c r="A6200" s="135"/>
      <c r="B6200" s="54"/>
      <c r="C6200" s="528" t="s">
        <v>35</v>
      </c>
      <c r="D6200" s="195" t="s">
        <v>9436</v>
      </c>
      <c r="E6200" s="195" t="s">
        <v>9437</v>
      </c>
      <c r="F6200" s="195" t="s">
        <v>9438</v>
      </c>
      <c r="G6200" s="195" t="s">
        <v>9439</v>
      </c>
      <c r="H6200" s="195" t="s">
        <v>9440</v>
      </c>
      <c r="I6200" s="225">
        <v>720</v>
      </c>
      <c r="J6200" s="46" t="s">
        <v>1508</v>
      </c>
      <c r="K6200" s="75" t="s">
        <v>1509</v>
      </c>
      <c r="L6200" s="76">
        <f t="shared" si="344"/>
        <v>7</v>
      </c>
      <c r="M6200" s="76">
        <v>2</v>
      </c>
      <c r="N6200" s="76">
        <v>2</v>
      </c>
      <c r="O6200" s="76"/>
      <c r="P6200" s="76"/>
      <c r="Q6200" s="76"/>
      <c r="R6200" s="76"/>
      <c r="S6200" s="76">
        <v>3</v>
      </c>
      <c r="T6200" s="76"/>
      <c r="U6200" s="76"/>
      <c r="V6200" s="76"/>
      <c r="W6200" s="76"/>
      <c r="X6200" s="76"/>
    </row>
    <row r="6201" spans="1:24">
      <c r="A6201" s="135"/>
      <c r="B6201" s="54"/>
      <c r="C6201" s="528"/>
      <c r="D6201" s="195"/>
      <c r="E6201" s="195"/>
      <c r="F6201" s="195"/>
      <c r="G6201" s="323"/>
      <c r="H6201" s="195"/>
      <c r="I6201" s="225"/>
      <c r="J6201" s="54"/>
      <c r="K6201" s="75" t="s">
        <v>1501</v>
      </c>
      <c r="L6201" s="76">
        <f t="shared" si="344"/>
        <v>0</v>
      </c>
      <c r="M6201" s="76"/>
      <c r="N6201" s="76"/>
      <c r="O6201" s="76"/>
      <c r="P6201" s="76"/>
      <c r="Q6201" s="76"/>
      <c r="R6201" s="76"/>
      <c r="S6201" s="76"/>
      <c r="T6201" s="76"/>
      <c r="U6201" s="76"/>
      <c r="V6201" s="76"/>
      <c r="W6201" s="76"/>
      <c r="X6201" s="76"/>
    </row>
    <row r="6202" spans="1:24">
      <c r="A6202" s="135"/>
      <c r="B6202" s="54"/>
      <c r="C6202" s="528"/>
      <c r="D6202" s="195"/>
      <c r="E6202" s="195"/>
      <c r="F6202" s="195"/>
      <c r="G6202" s="323"/>
      <c r="H6202" s="195"/>
      <c r="I6202" s="225"/>
      <c r="J6202" s="80"/>
      <c r="K6202" s="84" t="s">
        <v>1502</v>
      </c>
      <c r="L6202" s="76">
        <f t="shared" si="344"/>
        <v>0</v>
      </c>
      <c r="M6202" s="76"/>
      <c r="N6202" s="76"/>
      <c r="O6202" s="76"/>
      <c r="P6202" s="76"/>
      <c r="Q6202" s="76"/>
      <c r="R6202" s="76"/>
      <c r="S6202" s="76"/>
      <c r="T6202" s="76"/>
      <c r="U6202" s="76"/>
      <c r="V6202" s="76"/>
      <c r="W6202" s="76"/>
      <c r="X6202" s="76"/>
    </row>
    <row r="6203" spans="1:24">
      <c r="A6203" s="135"/>
      <c r="B6203" s="54"/>
      <c r="C6203" s="528" t="s">
        <v>33</v>
      </c>
      <c r="D6203" s="195" t="s">
        <v>9441</v>
      </c>
      <c r="E6203" s="195" t="s">
        <v>9442</v>
      </c>
      <c r="F6203" s="195" t="s">
        <v>9443</v>
      </c>
      <c r="G6203" s="195" t="s">
        <v>9444</v>
      </c>
      <c r="H6203" s="195" t="s">
        <v>9445</v>
      </c>
      <c r="I6203" s="225">
        <v>0</v>
      </c>
      <c r="J6203" s="46" t="s">
        <v>1508</v>
      </c>
      <c r="K6203" s="75" t="s">
        <v>1509</v>
      </c>
      <c r="L6203" s="76">
        <f t="shared" si="344"/>
        <v>0</v>
      </c>
      <c r="M6203" s="76"/>
      <c r="N6203" s="76"/>
      <c r="O6203" s="76"/>
      <c r="P6203" s="76"/>
      <c r="Q6203" s="76"/>
      <c r="R6203" s="76"/>
      <c r="S6203" s="76"/>
      <c r="T6203" s="76"/>
      <c r="U6203" s="76"/>
      <c r="V6203" s="76"/>
      <c r="W6203" s="76"/>
      <c r="X6203" s="76"/>
    </row>
    <row r="6204" spans="1:24">
      <c r="A6204" s="135"/>
      <c r="B6204" s="54"/>
      <c r="C6204" s="528"/>
      <c r="D6204" s="195"/>
      <c r="E6204" s="195"/>
      <c r="F6204" s="195"/>
      <c r="G6204" s="323"/>
      <c r="H6204" s="195"/>
      <c r="I6204" s="225"/>
      <c r="J6204" s="54"/>
      <c r="K6204" s="75" t="s">
        <v>1501</v>
      </c>
      <c r="L6204" s="76">
        <f t="shared" si="344"/>
        <v>0</v>
      </c>
      <c r="M6204" s="76"/>
      <c r="N6204" s="76"/>
      <c r="O6204" s="76"/>
      <c r="P6204" s="76"/>
      <c r="Q6204" s="76"/>
      <c r="R6204" s="76"/>
      <c r="S6204" s="76"/>
      <c r="T6204" s="76"/>
      <c r="U6204" s="76"/>
      <c r="V6204" s="76"/>
      <c r="W6204" s="76"/>
      <c r="X6204" s="76"/>
    </row>
    <row r="6205" spans="1:24">
      <c r="A6205" s="135"/>
      <c r="B6205" s="80"/>
      <c r="C6205" s="528"/>
      <c r="D6205" s="195"/>
      <c r="E6205" s="195"/>
      <c r="F6205" s="195"/>
      <c r="G6205" s="323"/>
      <c r="H6205" s="195"/>
      <c r="I6205" s="225"/>
      <c r="J6205" s="80"/>
      <c r="K6205" s="84" t="s">
        <v>1502</v>
      </c>
      <c r="L6205" s="76">
        <f t="shared" si="344"/>
        <v>2</v>
      </c>
      <c r="M6205" s="76"/>
      <c r="N6205" s="76"/>
      <c r="O6205" s="76">
        <v>2</v>
      </c>
      <c r="P6205" s="76"/>
      <c r="Q6205" s="76"/>
      <c r="R6205" s="76"/>
      <c r="S6205" s="76"/>
      <c r="T6205" s="76"/>
      <c r="U6205" s="76"/>
      <c r="V6205" s="76"/>
      <c r="W6205" s="76"/>
      <c r="X6205" s="76"/>
    </row>
    <row r="6206" spans="1:24">
      <c r="A6206" s="135"/>
      <c r="B6206" s="46" t="s">
        <v>9446</v>
      </c>
      <c r="C6206" s="46"/>
      <c r="D6206" s="464">
        <f>COUNTA(D6209:D6247)</f>
        <v>13</v>
      </c>
      <c r="E6206" s="46"/>
      <c r="F6206" s="46"/>
      <c r="G6206" s="46"/>
      <c r="H6206" s="46"/>
      <c r="I6206" s="74">
        <f>SUM(I6209:I6247)</f>
        <v>165066.62</v>
      </c>
      <c r="J6206" s="46" t="s">
        <v>39</v>
      </c>
      <c r="K6206" s="75" t="s">
        <v>32</v>
      </c>
      <c r="L6206" s="76">
        <f>SUM(M6206:X6206)</f>
        <v>157</v>
      </c>
      <c r="M6206" s="76">
        <v>7</v>
      </c>
      <c r="N6206" s="76">
        <v>28</v>
      </c>
      <c r="O6206" s="76">
        <v>12</v>
      </c>
      <c r="P6206" s="76">
        <v>0</v>
      </c>
      <c r="Q6206" s="76">
        <v>0</v>
      </c>
      <c r="R6206" s="76">
        <v>0</v>
      </c>
      <c r="S6206" s="76">
        <v>69</v>
      </c>
      <c r="T6206" s="76">
        <v>38</v>
      </c>
      <c r="U6206" s="76">
        <v>0</v>
      </c>
      <c r="V6206" s="76">
        <v>0</v>
      </c>
      <c r="W6206" s="76">
        <v>0</v>
      </c>
      <c r="X6206" s="76">
        <v>3</v>
      </c>
    </row>
    <row r="6207" spans="1:24">
      <c r="A6207" s="135"/>
      <c r="B6207" s="54"/>
      <c r="C6207" s="54"/>
      <c r="D6207" s="464"/>
      <c r="E6207" s="54"/>
      <c r="F6207" s="54"/>
      <c r="G6207" s="54"/>
      <c r="H6207" s="54"/>
      <c r="I6207" s="79"/>
      <c r="J6207" s="54"/>
      <c r="K6207" s="75" t="s">
        <v>34</v>
      </c>
      <c r="L6207" s="76">
        <f>SUM(M6207:X6207)</f>
        <v>26</v>
      </c>
      <c r="M6207" s="76">
        <v>12</v>
      </c>
      <c r="N6207" s="76">
        <v>14</v>
      </c>
      <c r="O6207" s="76">
        <v>0</v>
      </c>
      <c r="P6207" s="76">
        <v>0</v>
      </c>
      <c r="Q6207" s="76">
        <v>0</v>
      </c>
      <c r="R6207" s="76">
        <v>0</v>
      </c>
      <c r="S6207" s="76">
        <v>0</v>
      </c>
      <c r="T6207" s="76">
        <v>0</v>
      </c>
      <c r="U6207" s="76">
        <v>0</v>
      </c>
      <c r="V6207" s="76">
        <v>0</v>
      </c>
      <c r="W6207" s="76">
        <v>0</v>
      </c>
      <c r="X6207" s="76">
        <v>0</v>
      </c>
    </row>
    <row r="6208" spans="1:24">
      <c r="A6208" s="135"/>
      <c r="B6208" s="80"/>
      <c r="C6208" s="80"/>
      <c r="D6208" s="464"/>
      <c r="E6208" s="80"/>
      <c r="F6208" s="80"/>
      <c r="G6208" s="80"/>
      <c r="H6208" s="80"/>
      <c r="I6208" s="83"/>
      <c r="J6208" s="80"/>
      <c r="K6208" s="75" t="s">
        <v>36</v>
      </c>
      <c r="L6208" s="76">
        <f>SUM(M6208:X6208)</f>
        <v>21</v>
      </c>
      <c r="M6208" s="76">
        <v>0</v>
      </c>
      <c r="N6208" s="76">
        <v>0</v>
      </c>
      <c r="O6208" s="76">
        <v>7</v>
      </c>
      <c r="P6208" s="76">
        <v>0</v>
      </c>
      <c r="Q6208" s="76">
        <v>0</v>
      </c>
      <c r="R6208" s="76">
        <v>0</v>
      </c>
      <c r="S6208" s="76">
        <v>2</v>
      </c>
      <c r="T6208" s="76">
        <v>12</v>
      </c>
      <c r="U6208" s="76">
        <v>0</v>
      </c>
      <c r="V6208" s="76">
        <v>0</v>
      </c>
      <c r="W6208" s="76">
        <v>0</v>
      </c>
      <c r="X6208" s="76">
        <v>0</v>
      </c>
    </row>
    <row r="6209" spans="1:24">
      <c r="A6209" s="135"/>
      <c r="B6209" s="199" t="s">
        <v>9447</v>
      </c>
      <c r="C6209" s="94" t="s">
        <v>31</v>
      </c>
      <c r="D6209" s="94" t="s">
        <v>9448</v>
      </c>
      <c r="E6209" s="94" t="s">
        <v>9449</v>
      </c>
      <c r="F6209" s="199" t="s">
        <v>9450</v>
      </c>
      <c r="G6209" s="94" t="s">
        <v>9451</v>
      </c>
      <c r="H6209" s="94" t="s">
        <v>9452</v>
      </c>
      <c r="I6209" s="140">
        <v>7300.16</v>
      </c>
      <c r="J6209" s="46" t="s">
        <v>1508</v>
      </c>
      <c r="K6209" s="75" t="s">
        <v>1509</v>
      </c>
      <c r="L6209" s="76">
        <f t="shared" ref="L6209:L6272" si="345">SUM(M6209:X6209)</f>
        <v>13</v>
      </c>
      <c r="M6209" s="529">
        <v>1</v>
      </c>
      <c r="N6209" s="529">
        <v>2</v>
      </c>
      <c r="O6209" s="529">
        <v>1</v>
      </c>
      <c r="P6209" s="529"/>
      <c r="Q6209" s="529"/>
      <c r="R6209" s="529"/>
      <c r="S6209" s="529">
        <v>4</v>
      </c>
      <c r="T6209" s="529">
        <v>5</v>
      </c>
      <c r="U6209" s="529"/>
      <c r="V6209" s="529"/>
      <c r="W6209" s="529"/>
      <c r="X6209" s="529"/>
    </row>
    <row r="6210" spans="1:24">
      <c r="A6210" s="135"/>
      <c r="B6210" s="200"/>
      <c r="C6210" s="476"/>
      <c r="D6210" s="476"/>
      <c r="E6210" s="200"/>
      <c r="F6210" s="200"/>
      <c r="G6210" s="476"/>
      <c r="H6210" s="476"/>
      <c r="I6210" s="141"/>
      <c r="J6210" s="54"/>
      <c r="K6210" s="75" t="s">
        <v>1501</v>
      </c>
      <c r="L6210" s="76">
        <f t="shared" si="345"/>
        <v>4</v>
      </c>
      <c r="M6210" s="529">
        <v>4</v>
      </c>
      <c r="N6210" s="529"/>
      <c r="O6210" s="529"/>
      <c r="P6210" s="529"/>
      <c r="Q6210" s="529"/>
      <c r="R6210" s="529"/>
      <c r="S6210" s="529"/>
      <c r="T6210" s="529"/>
      <c r="U6210" s="529"/>
      <c r="V6210" s="529"/>
      <c r="W6210" s="529"/>
      <c r="X6210" s="529"/>
    </row>
    <row r="6211" spans="1:24">
      <c r="A6211" s="135"/>
      <c r="B6211" s="200"/>
      <c r="C6211" s="477"/>
      <c r="D6211" s="477"/>
      <c r="E6211" s="201"/>
      <c r="F6211" s="201"/>
      <c r="G6211" s="477"/>
      <c r="H6211" s="477"/>
      <c r="I6211" s="142"/>
      <c r="J6211" s="80"/>
      <c r="K6211" s="84" t="s">
        <v>1502</v>
      </c>
      <c r="L6211" s="76">
        <f t="shared" si="345"/>
        <v>0</v>
      </c>
      <c r="M6211" s="529"/>
      <c r="N6211" s="529"/>
      <c r="O6211" s="529"/>
      <c r="P6211" s="529"/>
      <c r="Q6211" s="529"/>
      <c r="R6211" s="529"/>
      <c r="S6211" s="529"/>
      <c r="T6211" s="529"/>
      <c r="U6211" s="529"/>
      <c r="V6211" s="529"/>
      <c r="W6211" s="529"/>
      <c r="X6211" s="529"/>
    </row>
    <row r="6212" spans="1:24">
      <c r="A6212" s="135"/>
      <c r="B6212" s="200"/>
      <c r="C6212" s="94" t="s">
        <v>31</v>
      </c>
      <c r="D6212" s="94" t="s">
        <v>9453</v>
      </c>
      <c r="E6212" s="94" t="s">
        <v>9454</v>
      </c>
      <c r="F6212" s="199" t="s">
        <v>9455</v>
      </c>
      <c r="G6212" s="94" t="s">
        <v>9456</v>
      </c>
      <c r="H6212" s="94" t="s">
        <v>9457</v>
      </c>
      <c r="I6212" s="140">
        <v>2370.67</v>
      </c>
      <c r="J6212" s="46" t="s">
        <v>1508</v>
      </c>
      <c r="K6212" s="75" t="s">
        <v>1509</v>
      </c>
      <c r="L6212" s="76">
        <f t="shared" si="345"/>
        <v>52</v>
      </c>
      <c r="M6212" s="529">
        <v>2</v>
      </c>
      <c r="N6212" s="529">
        <v>16</v>
      </c>
      <c r="O6212" s="529">
        <v>5</v>
      </c>
      <c r="P6212" s="529"/>
      <c r="Q6212" s="529"/>
      <c r="R6212" s="529"/>
      <c r="S6212" s="529">
        <v>11</v>
      </c>
      <c r="T6212" s="529">
        <v>18</v>
      </c>
      <c r="U6212" s="529"/>
      <c r="V6212" s="529"/>
      <c r="W6212" s="529"/>
      <c r="X6212" s="529"/>
    </row>
    <row r="6213" spans="1:24">
      <c r="A6213" s="135"/>
      <c r="B6213" s="200"/>
      <c r="C6213" s="476"/>
      <c r="D6213" s="476"/>
      <c r="E6213" s="200"/>
      <c r="F6213" s="200"/>
      <c r="G6213" s="476"/>
      <c r="H6213" s="476"/>
      <c r="I6213" s="141"/>
      <c r="J6213" s="54"/>
      <c r="K6213" s="75" t="s">
        <v>1501</v>
      </c>
      <c r="L6213" s="76">
        <f t="shared" si="345"/>
        <v>5</v>
      </c>
      <c r="M6213" s="529"/>
      <c r="N6213" s="529">
        <v>5</v>
      </c>
      <c r="O6213" s="529"/>
      <c r="P6213" s="529"/>
      <c r="Q6213" s="529"/>
      <c r="R6213" s="529"/>
      <c r="S6213" s="529"/>
      <c r="T6213" s="529"/>
      <c r="U6213" s="529"/>
      <c r="V6213" s="529"/>
      <c r="W6213" s="529"/>
      <c r="X6213" s="529"/>
    </row>
    <row r="6214" spans="1:24">
      <c r="A6214" s="135"/>
      <c r="B6214" s="200"/>
      <c r="C6214" s="477"/>
      <c r="D6214" s="477"/>
      <c r="E6214" s="201"/>
      <c r="F6214" s="201"/>
      <c r="G6214" s="477"/>
      <c r="H6214" s="477"/>
      <c r="I6214" s="142"/>
      <c r="J6214" s="80"/>
      <c r="K6214" s="84" t="s">
        <v>1502</v>
      </c>
      <c r="L6214" s="76">
        <f t="shared" si="345"/>
        <v>0</v>
      </c>
      <c r="M6214" s="529"/>
      <c r="N6214" s="529"/>
      <c r="O6214" s="529"/>
      <c r="P6214" s="529"/>
      <c r="Q6214" s="529"/>
      <c r="R6214" s="529"/>
      <c r="S6214" s="529"/>
      <c r="T6214" s="529"/>
      <c r="U6214" s="529"/>
      <c r="V6214" s="529"/>
      <c r="W6214" s="529"/>
      <c r="X6214" s="529"/>
    </row>
    <row r="6215" spans="1:24">
      <c r="A6215" s="135"/>
      <c r="B6215" s="200"/>
      <c r="C6215" s="94" t="s">
        <v>31</v>
      </c>
      <c r="D6215" s="94" t="s">
        <v>9458</v>
      </c>
      <c r="E6215" s="94" t="s">
        <v>9459</v>
      </c>
      <c r="F6215" s="199" t="s">
        <v>3685</v>
      </c>
      <c r="G6215" s="94" t="s">
        <v>9460</v>
      </c>
      <c r="H6215" s="94" t="s">
        <v>9461</v>
      </c>
      <c r="I6215" s="140">
        <v>8773.98</v>
      </c>
      <c r="J6215" s="46" t="s">
        <v>1508</v>
      </c>
      <c r="K6215" s="75" t="s">
        <v>1509</v>
      </c>
      <c r="L6215" s="76">
        <f t="shared" si="345"/>
        <v>15</v>
      </c>
      <c r="M6215" s="529">
        <v>1</v>
      </c>
      <c r="N6215" s="529">
        <v>4</v>
      </c>
      <c r="O6215" s="529">
        <v>1</v>
      </c>
      <c r="P6215" s="529"/>
      <c r="Q6215" s="529"/>
      <c r="R6215" s="529"/>
      <c r="S6215" s="529">
        <v>6</v>
      </c>
      <c r="T6215" s="529">
        <v>3</v>
      </c>
      <c r="U6215" s="529"/>
      <c r="V6215" s="529"/>
      <c r="W6215" s="529"/>
      <c r="X6215" s="529"/>
    </row>
    <row r="6216" spans="1:24">
      <c r="A6216" s="135"/>
      <c r="B6216" s="200"/>
      <c r="C6216" s="476"/>
      <c r="D6216" s="476"/>
      <c r="E6216" s="200"/>
      <c r="F6216" s="200"/>
      <c r="G6216" s="476"/>
      <c r="H6216" s="476"/>
      <c r="I6216" s="141"/>
      <c r="J6216" s="54"/>
      <c r="K6216" s="75" t="s">
        <v>1501</v>
      </c>
      <c r="L6216" s="76">
        <f t="shared" si="345"/>
        <v>4</v>
      </c>
      <c r="M6216" s="529">
        <v>4</v>
      </c>
      <c r="N6216" s="529"/>
      <c r="O6216" s="529"/>
      <c r="P6216" s="529"/>
      <c r="Q6216" s="529"/>
      <c r="R6216" s="529"/>
      <c r="S6216" s="529"/>
      <c r="T6216" s="529"/>
      <c r="U6216" s="529"/>
      <c r="V6216" s="529"/>
      <c r="W6216" s="529"/>
      <c r="X6216" s="529"/>
    </row>
    <row r="6217" spans="1:24">
      <c r="A6217" s="135"/>
      <c r="B6217" s="200"/>
      <c r="C6217" s="477"/>
      <c r="D6217" s="477"/>
      <c r="E6217" s="201"/>
      <c r="F6217" s="201"/>
      <c r="G6217" s="477"/>
      <c r="H6217" s="477"/>
      <c r="I6217" s="142"/>
      <c r="J6217" s="80"/>
      <c r="K6217" s="84" t="s">
        <v>1502</v>
      </c>
      <c r="L6217" s="76">
        <f t="shared" si="345"/>
        <v>0</v>
      </c>
      <c r="M6217" s="529"/>
      <c r="N6217" s="529"/>
      <c r="O6217" s="529"/>
      <c r="P6217" s="529"/>
      <c r="Q6217" s="529"/>
      <c r="R6217" s="529"/>
      <c r="S6217" s="529"/>
      <c r="T6217" s="529"/>
      <c r="U6217" s="529"/>
      <c r="V6217" s="529"/>
      <c r="W6217" s="529"/>
      <c r="X6217" s="529"/>
    </row>
    <row r="6218" spans="1:24">
      <c r="A6218" s="135"/>
      <c r="B6218" s="200"/>
      <c r="C6218" s="94" t="s">
        <v>35</v>
      </c>
      <c r="D6218" s="94" t="s">
        <v>9462</v>
      </c>
      <c r="E6218" s="94" t="s">
        <v>9463</v>
      </c>
      <c r="F6218" s="199" t="s">
        <v>9464</v>
      </c>
      <c r="G6218" s="94" t="s">
        <v>9465</v>
      </c>
      <c r="H6218" s="94" t="s">
        <v>9466</v>
      </c>
      <c r="I6218" s="140">
        <v>14871.09</v>
      </c>
      <c r="J6218" s="46" t="s">
        <v>1508</v>
      </c>
      <c r="K6218" s="75" t="s">
        <v>1509</v>
      </c>
      <c r="L6218" s="76">
        <f t="shared" si="345"/>
        <v>3</v>
      </c>
      <c r="M6218" s="529">
        <v>1</v>
      </c>
      <c r="N6218" s="529">
        <v>1</v>
      </c>
      <c r="O6218" s="529">
        <v>1</v>
      </c>
      <c r="P6218" s="529"/>
      <c r="Q6218" s="529"/>
      <c r="R6218" s="529"/>
      <c r="S6218" s="529"/>
      <c r="T6218" s="529"/>
      <c r="U6218" s="529"/>
      <c r="V6218" s="529"/>
      <c r="W6218" s="529"/>
      <c r="X6218" s="529"/>
    </row>
    <row r="6219" spans="1:24">
      <c r="A6219" s="135"/>
      <c r="B6219" s="200"/>
      <c r="C6219" s="476"/>
      <c r="D6219" s="476"/>
      <c r="E6219" s="200"/>
      <c r="F6219" s="200"/>
      <c r="G6219" s="476"/>
      <c r="H6219" s="476"/>
      <c r="I6219" s="141"/>
      <c r="J6219" s="54"/>
      <c r="K6219" s="75" t="s">
        <v>1501</v>
      </c>
      <c r="L6219" s="76">
        <f t="shared" si="345"/>
        <v>0</v>
      </c>
      <c r="M6219" s="529"/>
      <c r="N6219" s="529"/>
      <c r="O6219" s="529"/>
      <c r="P6219" s="529"/>
      <c r="Q6219" s="529"/>
      <c r="R6219" s="529"/>
      <c r="S6219" s="529"/>
      <c r="T6219" s="529"/>
      <c r="U6219" s="529"/>
      <c r="V6219" s="529"/>
      <c r="W6219" s="529"/>
      <c r="X6219" s="529"/>
    </row>
    <row r="6220" spans="1:24">
      <c r="A6220" s="135"/>
      <c r="B6220" s="200"/>
      <c r="C6220" s="477"/>
      <c r="D6220" s="477"/>
      <c r="E6220" s="201"/>
      <c r="F6220" s="201"/>
      <c r="G6220" s="477"/>
      <c r="H6220" s="477"/>
      <c r="I6220" s="142"/>
      <c r="J6220" s="80"/>
      <c r="K6220" s="84" t="s">
        <v>1502</v>
      </c>
      <c r="L6220" s="76">
        <f t="shared" si="345"/>
        <v>4</v>
      </c>
      <c r="M6220" s="529"/>
      <c r="N6220" s="529"/>
      <c r="O6220" s="529">
        <v>1</v>
      </c>
      <c r="P6220" s="529"/>
      <c r="Q6220" s="529"/>
      <c r="R6220" s="529"/>
      <c r="S6220" s="529">
        <v>1</v>
      </c>
      <c r="T6220" s="529">
        <v>2</v>
      </c>
      <c r="U6220" s="529"/>
      <c r="V6220" s="529"/>
      <c r="W6220" s="529"/>
      <c r="X6220" s="529"/>
    </row>
    <row r="6221" spans="1:24">
      <c r="A6221" s="135"/>
      <c r="B6221" s="200"/>
      <c r="C6221" s="94" t="s">
        <v>33</v>
      </c>
      <c r="D6221" s="94" t="s">
        <v>9467</v>
      </c>
      <c r="E6221" s="94" t="s">
        <v>9468</v>
      </c>
      <c r="F6221" s="199" t="s">
        <v>9469</v>
      </c>
      <c r="G6221" s="94" t="s">
        <v>9470</v>
      </c>
      <c r="H6221" s="94" t="s">
        <v>9471</v>
      </c>
      <c r="I6221" s="140">
        <v>3738.44</v>
      </c>
      <c r="J6221" s="46" t="s">
        <v>1508</v>
      </c>
      <c r="K6221" s="75" t="s">
        <v>1509</v>
      </c>
      <c r="L6221" s="76">
        <f t="shared" si="345"/>
        <v>0</v>
      </c>
      <c r="M6221" s="529"/>
      <c r="N6221" s="529"/>
      <c r="O6221" s="529"/>
      <c r="P6221" s="529"/>
      <c r="Q6221" s="529"/>
      <c r="R6221" s="529"/>
      <c r="S6221" s="529"/>
      <c r="T6221" s="529"/>
      <c r="U6221" s="529"/>
      <c r="V6221" s="529"/>
      <c r="W6221" s="529"/>
      <c r="X6221" s="529"/>
    </row>
    <row r="6222" spans="1:24">
      <c r="A6222" s="135"/>
      <c r="B6222" s="200"/>
      <c r="C6222" s="476"/>
      <c r="D6222" s="476"/>
      <c r="E6222" s="200"/>
      <c r="F6222" s="200"/>
      <c r="G6222" s="476"/>
      <c r="H6222" s="476"/>
      <c r="I6222" s="141"/>
      <c r="J6222" s="54"/>
      <c r="K6222" s="75" t="s">
        <v>1501</v>
      </c>
      <c r="L6222" s="76">
        <f t="shared" si="345"/>
        <v>0</v>
      </c>
      <c r="M6222" s="529"/>
      <c r="N6222" s="529"/>
      <c r="O6222" s="529"/>
      <c r="P6222" s="529"/>
      <c r="Q6222" s="529"/>
      <c r="R6222" s="529"/>
      <c r="S6222" s="529"/>
      <c r="T6222" s="529"/>
      <c r="U6222" s="529"/>
      <c r="V6222" s="529"/>
      <c r="W6222" s="529"/>
      <c r="X6222" s="529"/>
    </row>
    <row r="6223" spans="1:24">
      <c r="A6223" s="135"/>
      <c r="B6223" s="200"/>
      <c r="C6223" s="477"/>
      <c r="D6223" s="477"/>
      <c r="E6223" s="201"/>
      <c r="F6223" s="201"/>
      <c r="G6223" s="477"/>
      <c r="H6223" s="477"/>
      <c r="I6223" s="142"/>
      <c r="J6223" s="80"/>
      <c r="K6223" s="84" t="s">
        <v>1502</v>
      </c>
      <c r="L6223" s="76">
        <f t="shared" si="345"/>
        <v>4</v>
      </c>
      <c r="M6223" s="529"/>
      <c r="N6223" s="529"/>
      <c r="O6223" s="529">
        <v>2</v>
      </c>
      <c r="P6223" s="529"/>
      <c r="Q6223" s="529"/>
      <c r="R6223" s="529"/>
      <c r="S6223" s="529">
        <v>1</v>
      </c>
      <c r="T6223" s="529">
        <v>1</v>
      </c>
      <c r="U6223" s="529"/>
      <c r="V6223" s="529"/>
      <c r="W6223" s="529"/>
      <c r="X6223" s="529"/>
    </row>
    <row r="6224" spans="1:24">
      <c r="A6224" s="135"/>
      <c r="B6224" s="200"/>
      <c r="C6224" s="94" t="s">
        <v>35</v>
      </c>
      <c r="D6224" s="94" t="s">
        <v>9472</v>
      </c>
      <c r="E6224" s="94" t="s">
        <v>9473</v>
      </c>
      <c r="F6224" s="199" t="s">
        <v>3685</v>
      </c>
      <c r="G6224" s="94" t="s">
        <v>9474</v>
      </c>
      <c r="H6224" s="94" t="s">
        <v>9475</v>
      </c>
      <c r="I6224" s="140">
        <v>103198.36</v>
      </c>
      <c r="J6224" s="46" t="s">
        <v>1508</v>
      </c>
      <c r="K6224" s="75" t="s">
        <v>1509</v>
      </c>
      <c r="L6224" s="76">
        <f t="shared" si="345"/>
        <v>6</v>
      </c>
      <c r="M6224" s="529">
        <v>1</v>
      </c>
      <c r="N6224" s="529"/>
      <c r="O6224" s="529"/>
      <c r="P6224" s="529"/>
      <c r="Q6224" s="529"/>
      <c r="R6224" s="529"/>
      <c r="S6224" s="529">
        <v>4</v>
      </c>
      <c r="T6224" s="529">
        <v>1</v>
      </c>
      <c r="U6224" s="529"/>
      <c r="V6224" s="529"/>
      <c r="W6224" s="529"/>
      <c r="X6224" s="529"/>
    </row>
    <row r="6225" spans="1:24">
      <c r="A6225" s="135"/>
      <c r="B6225" s="200"/>
      <c r="C6225" s="476"/>
      <c r="D6225" s="476"/>
      <c r="E6225" s="200"/>
      <c r="F6225" s="200"/>
      <c r="G6225" s="476"/>
      <c r="H6225" s="476"/>
      <c r="I6225" s="141"/>
      <c r="J6225" s="54"/>
      <c r="K6225" s="75" t="s">
        <v>1501</v>
      </c>
      <c r="L6225" s="76">
        <f t="shared" si="345"/>
        <v>0</v>
      </c>
      <c r="M6225" s="529"/>
      <c r="N6225" s="529"/>
      <c r="O6225" s="529"/>
      <c r="P6225" s="529"/>
      <c r="Q6225" s="529"/>
      <c r="R6225" s="529"/>
      <c r="S6225" s="529"/>
      <c r="T6225" s="529"/>
      <c r="U6225" s="529"/>
      <c r="V6225" s="529"/>
      <c r="W6225" s="529"/>
      <c r="X6225" s="529"/>
    </row>
    <row r="6226" spans="1:24">
      <c r="A6226" s="135"/>
      <c r="B6226" s="200"/>
      <c r="C6226" s="477"/>
      <c r="D6226" s="477"/>
      <c r="E6226" s="201"/>
      <c r="F6226" s="201"/>
      <c r="G6226" s="477"/>
      <c r="H6226" s="477"/>
      <c r="I6226" s="142"/>
      <c r="J6226" s="80"/>
      <c r="K6226" s="84" t="s">
        <v>1502</v>
      </c>
      <c r="L6226" s="76">
        <f t="shared" si="345"/>
        <v>11</v>
      </c>
      <c r="M6226" s="529"/>
      <c r="N6226" s="529"/>
      <c r="O6226" s="529">
        <v>2</v>
      </c>
      <c r="P6226" s="529"/>
      <c r="Q6226" s="529"/>
      <c r="R6226" s="529"/>
      <c r="S6226" s="529"/>
      <c r="T6226" s="529">
        <v>9</v>
      </c>
      <c r="U6226" s="529"/>
      <c r="V6226" s="529"/>
      <c r="W6226" s="529"/>
      <c r="X6226" s="529"/>
    </row>
    <row r="6227" spans="1:24">
      <c r="A6227" s="135"/>
      <c r="B6227" s="200"/>
      <c r="C6227" s="94" t="s">
        <v>35</v>
      </c>
      <c r="D6227" s="94" t="s">
        <v>9476</v>
      </c>
      <c r="E6227" s="94" t="s">
        <v>9477</v>
      </c>
      <c r="F6227" s="199" t="s">
        <v>5033</v>
      </c>
      <c r="G6227" s="94" t="s">
        <v>9478</v>
      </c>
      <c r="H6227" s="94" t="s">
        <v>9479</v>
      </c>
      <c r="I6227" s="140">
        <v>5133.8959999999997</v>
      </c>
      <c r="J6227" s="46" t="s">
        <v>1508</v>
      </c>
      <c r="K6227" s="75" t="s">
        <v>1509</v>
      </c>
      <c r="L6227" s="76">
        <f t="shared" si="345"/>
        <v>2</v>
      </c>
      <c r="M6227" s="529"/>
      <c r="N6227" s="529">
        <v>1</v>
      </c>
      <c r="O6227" s="529"/>
      <c r="P6227" s="529"/>
      <c r="Q6227" s="529"/>
      <c r="R6227" s="529"/>
      <c r="S6227" s="529"/>
      <c r="T6227" s="529">
        <v>1</v>
      </c>
      <c r="U6227" s="529"/>
      <c r="V6227" s="529"/>
      <c r="W6227" s="529"/>
      <c r="X6227" s="529"/>
    </row>
    <row r="6228" spans="1:24">
      <c r="A6228" s="135"/>
      <c r="B6228" s="200"/>
      <c r="C6228" s="476"/>
      <c r="D6228" s="476"/>
      <c r="E6228" s="200"/>
      <c r="F6228" s="200"/>
      <c r="G6228" s="476"/>
      <c r="H6228" s="476"/>
      <c r="I6228" s="141"/>
      <c r="J6228" s="54"/>
      <c r="K6228" s="75" t="s">
        <v>1501</v>
      </c>
      <c r="L6228" s="76">
        <f t="shared" si="345"/>
        <v>0</v>
      </c>
      <c r="M6228" s="529"/>
      <c r="N6228" s="529"/>
      <c r="O6228" s="529"/>
      <c r="P6228" s="529"/>
      <c r="Q6228" s="529"/>
      <c r="R6228" s="529"/>
      <c r="S6228" s="529"/>
      <c r="T6228" s="529"/>
      <c r="U6228" s="529"/>
      <c r="V6228" s="529"/>
      <c r="W6228" s="529"/>
      <c r="X6228" s="529"/>
    </row>
    <row r="6229" spans="1:24">
      <c r="A6229" s="135"/>
      <c r="B6229" s="200"/>
      <c r="C6229" s="477"/>
      <c r="D6229" s="477"/>
      <c r="E6229" s="201"/>
      <c r="F6229" s="201"/>
      <c r="G6229" s="477"/>
      <c r="H6229" s="477"/>
      <c r="I6229" s="142"/>
      <c r="J6229" s="80"/>
      <c r="K6229" s="84" t="s">
        <v>1502</v>
      </c>
      <c r="L6229" s="76">
        <f t="shared" si="345"/>
        <v>2</v>
      </c>
      <c r="M6229" s="529"/>
      <c r="N6229" s="529"/>
      <c r="O6229" s="529">
        <v>2</v>
      </c>
      <c r="P6229" s="529"/>
      <c r="Q6229" s="529"/>
      <c r="R6229" s="529"/>
      <c r="S6229" s="529"/>
      <c r="T6229" s="529"/>
      <c r="U6229" s="529"/>
      <c r="V6229" s="529"/>
      <c r="W6229" s="529"/>
      <c r="X6229" s="529"/>
    </row>
    <row r="6230" spans="1:24">
      <c r="A6230" s="135"/>
      <c r="B6230" s="200"/>
      <c r="C6230" s="94" t="s">
        <v>31</v>
      </c>
      <c r="D6230" s="94" t="s">
        <v>9480</v>
      </c>
      <c r="E6230" s="94" t="s">
        <v>9481</v>
      </c>
      <c r="F6230" s="199" t="s">
        <v>9482</v>
      </c>
      <c r="G6230" s="94" t="s">
        <v>9483</v>
      </c>
      <c r="H6230" s="94" t="s">
        <v>9484</v>
      </c>
      <c r="I6230" s="140">
        <v>2325.15</v>
      </c>
      <c r="J6230" s="46" t="s">
        <v>1508</v>
      </c>
      <c r="K6230" s="75" t="s">
        <v>1509</v>
      </c>
      <c r="L6230" s="76">
        <f t="shared" si="345"/>
        <v>7</v>
      </c>
      <c r="M6230" s="529"/>
      <c r="N6230" s="529">
        <v>3</v>
      </c>
      <c r="O6230" s="529">
        <v>1</v>
      </c>
      <c r="P6230" s="529"/>
      <c r="Q6230" s="529"/>
      <c r="R6230" s="529"/>
      <c r="S6230" s="529"/>
      <c r="T6230" s="529">
        <v>3</v>
      </c>
      <c r="U6230" s="529"/>
      <c r="V6230" s="529"/>
      <c r="W6230" s="529"/>
      <c r="X6230" s="529"/>
    </row>
    <row r="6231" spans="1:24">
      <c r="A6231" s="135"/>
      <c r="B6231" s="200"/>
      <c r="C6231" s="476"/>
      <c r="D6231" s="476"/>
      <c r="E6231" s="200"/>
      <c r="F6231" s="200"/>
      <c r="G6231" s="476"/>
      <c r="H6231" s="476"/>
      <c r="I6231" s="141"/>
      <c r="J6231" s="54"/>
      <c r="K6231" s="75" t="s">
        <v>1501</v>
      </c>
      <c r="L6231" s="76">
        <f t="shared" si="345"/>
        <v>0</v>
      </c>
      <c r="M6231" s="529"/>
      <c r="N6231" s="529"/>
      <c r="O6231" s="529"/>
      <c r="P6231" s="529"/>
      <c r="Q6231" s="529"/>
      <c r="R6231" s="529"/>
      <c r="S6231" s="529"/>
      <c r="T6231" s="529"/>
      <c r="U6231" s="529"/>
      <c r="V6231" s="529"/>
      <c r="W6231" s="529"/>
      <c r="X6231" s="529"/>
    </row>
    <row r="6232" spans="1:24">
      <c r="A6232" s="135"/>
      <c r="B6232" s="200"/>
      <c r="C6232" s="477"/>
      <c r="D6232" s="477"/>
      <c r="E6232" s="201"/>
      <c r="F6232" s="201"/>
      <c r="G6232" s="477"/>
      <c r="H6232" s="477"/>
      <c r="I6232" s="142"/>
      <c r="J6232" s="80"/>
      <c r="K6232" s="84" t="s">
        <v>1502</v>
      </c>
      <c r="L6232" s="76">
        <f t="shared" si="345"/>
        <v>0</v>
      </c>
      <c r="M6232" s="529"/>
      <c r="N6232" s="529"/>
      <c r="O6232" s="529"/>
      <c r="P6232" s="529"/>
      <c r="Q6232" s="529"/>
      <c r="R6232" s="529"/>
      <c r="S6232" s="529"/>
      <c r="T6232" s="529"/>
      <c r="U6232" s="529"/>
      <c r="V6232" s="529"/>
      <c r="W6232" s="529"/>
      <c r="X6232" s="529"/>
    </row>
    <row r="6233" spans="1:24">
      <c r="A6233" s="135"/>
      <c r="B6233" s="200"/>
      <c r="C6233" s="94" t="s">
        <v>31</v>
      </c>
      <c r="D6233" s="94" t="s">
        <v>9485</v>
      </c>
      <c r="E6233" s="94" t="s">
        <v>9486</v>
      </c>
      <c r="F6233" s="199" t="s">
        <v>9487</v>
      </c>
      <c r="G6233" s="94" t="s">
        <v>9488</v>
      </c>
      <c r="H6233" s="94" t="s">
        <v>9489</v>
      </c>
      <c r="I6233" s="140">
        <v>3111.538</v>
      </c>
      <c r="J6233" s="46" t="s">
        <v>1508</v>
      </c>
      <c r="K6233" s="75" t="s">
        <v>1509</v>
      </c>
      <c r="L6233" s="76">
        <f t="shared" si="345"/>
        <v>14</v>
      </c>
      <c r="M6233" s="529">
        <v>1</v>
      </c>
      <c r="N6233" s="529">
        <v>1</v>
      </c>
      <c r="O6233" s="529">
        <v>2</v>
      </c>
      <c r="P6233" s="529"/>
      <c r="Q6233" s="529"/>
      <c r="R6233" s="529"/>
      <c r="S6233" s="529">
        <v>10</v>
      </c>
      <c r="T6233" s="529"/>
      <c r="U6233" s="529"/>
      <c r="V6233" s="529"/>
      <c r="W6233" s="529"/>
      <c r="X6233" s="529"/>
    </row>
    <row r="6234" spans="1:24">
      <c r="A6234" s="135"/>
      <c r="B6234" s="200"/>
      <c r="C6234" s="476"/>
      <c r="D6234" s="476"/>
      <c r="E6234" s="200"/>
      <c r="F6234" s="200"/>
      <c r="G6234" s="476"/>
      <c r="H6234" s="476"/>
      <c r="I6234" s="141"/>
      <c r="J6234" s="54"/>
      <c r="K6234" s="75" t="s">
        <v>1501</v>
      </c>
      <c r="L6234" s="76">
        <f t="shared" si="345"/>
        <v>0</v>
      </c>
      <c r="M6234" s="529"/>
      <c r="N6234" s="529"/>
      <c r="O6234" s="529"/>
      <c r="P6234" s="529"/>
      <c r="Q6234" s="529"/>
      <c r="R6234" s="529"/>
      <c r="S6234" s="529"/>
      <c r="T6234" s="529"/>
      <c r="U6234" s="529"/>
      <c r="V6234" s="529"/>
      <c r="W6234" s="529"/>
      <c r="X6234" s="529"/>
    </row>
    <row r="6235" spans="1:24">
      <c r="A6235" s="135"/>
      <c r="B6235" s="200"/>
      <c r="C6235" s="477"/>
      <c r="D6235" s="477"/>
      <c r="E6235" s="201"/>
      <c r="F6235" s="201"/>
      <c r="G6235" s="477"/>
      <c r="H6235" s="477"/>
      <c r="I6235" s="142"/>
      <c r="J6235" s="80"/>
      <c r="K6235" s="84" t="s">
        <v>1502</v>
      </c>
      <c r="L6235" s="76">
        <f t="shared" si="345"/>
        <v>0</v>
      </c>
      <c r="M6235" s="529"/>
      <c r="N6235" s="529"/>
      <c r="O6235" s="529"/>
      <c r="P6235" s="529"/>
      <c r="Q6235" s="529"/>
      <c r="R6235" s="529"/>
      <c r="S6235" s="529"/>
      <c r="T6235" s="529"/>
      <c r="U6235" s="529"/>
      <c r="V6235" s="529"/>
      <c r="W6235" s="529"/>
      <c r="X6235" s="529"/>
    </row>
    <row r="6236" spans="1:24">
      <c r="A6236" s="135"/>
      <c r="B6236" s="200"/>
      <c r="C6236" s="94" t="s">
        <v>31</v>
      </c>
      <c r="D6236" s="94" t="s">
        <v>9490</v>
      </c>
      <c r="E6236" s="94" t="s">
        <v>9491</v>
      </c>
      <c r="F6236" s="199" t="s">
        <v>9492</v>
      </c>
      <c r="G6236" s="94" t="s">
        <v>9493</v>
      </c>
      <c r="H6236" s="94" t="s">
        <v>9494</v>
      </c>
      <c r="I6236" s="140">
        <v>8429.49</v>
      </c>
      <c r="J6236" s="46" t="s">
        <v>1508</v>
      </c>
      <c r="K6236" s="75" t="s">
        <v>1509</v>
      </c>
      <c r="L6236" s="76">
        <f t="shared" si="345"/>
        <v>17</v>
      </c>
      <c r="M6236" s="529"/>
      <c r="N6236" s="529"/>
      <c r="O6236" s="529"/>
      <c r="P6236" s="529"/>
      <c r="Q6236" s="529"/>
      <c r="R6236" s="529"/>
      <c r="S6236" s="529">
        <v>14</v>
      </c>
      <c r="T6236" s="529">
        <v>2</v>
      </c>
      <c r="U6236" s="529"/>
      <c r="V6236" s="529"/>
      <c r="W6236" s="529"/>
      <c r="X6236" s="529">
        <v>1</v>
      </c>
    </row>
    <row r="6237" spans="1:24">
      <c r="A6237" s="135"/>
      <c r="B6237" s="200"/>
      <c r="C6237" s="476"/>
      <c r="D6237" s="476"/>
      <c r="E6237" s="200"/>
      <c r="F6237" s="200"/>
      <c r="G6237" s="476"/>
      <c r="H6237" s="476"/>
      <c r="I6237" s="141"/>
      <c r="J6237" s="54"/>
      <c r="K6237" s="75" t="s">
        <v>1501</v>
      </c>
      <c r="L6237" s="76">
        <f t="shared" si="345"/>
        <v>5</v>
      </c>
      <c r="M6237" s="529">
        <v>2</v>
      </c>
      <c r="N6237" s="529">
        <v>3</v>
      </c>
      <c r="O6237" s="529"/>
      <c r="P6237" s="529"/>
      <c r="Q6237" s="529"/>
      <c r="R6237" s="529"/>
      <c r="S6237" s="529"/>
      <c r="T6237" s="529"/>
      <c r="U6237" s="529"/>
      <c r="V6237" s="529"/>
      <c r="W6237" s="529"/>
      <c r="X6237" s="529"/>
    </row>
    <row r="6238" spans="1:24">
      <c r="A6238" s="135"/>
      <c r="B6238" s="200"/>
      <c r="C6238" s="477"/>
      <c r="D6238" s="477"/>
      <c r="E6238" s="201"/>
      <c r="F6238" s="201"/>
      <c r="G6238" s="477"/>
      <c r="H6238" s="477"/>
      <c r="I6238" s="142"/>
      <c r="J6238" s="80"/>
      <c r="K6238" s="84" t="s">
        <v>1502</v>
      </c>
      <c r="L6238" s="76">
        <f t="shared" si="345"/>
        <v>0</v>
      </c>
      <c r="M6238" s="529"/>
      <c r="N6238" s="529"/>
      <c r="O6238" s="529"/>
      <c r="P6238" s="529"/>
      <c r="Q6238" s="529"/>
      <c r="R6238" s="529"/>
      <c r="S6238" s="529"/>
      <c r="T6238" s="529"/>
      <c r="U6238" s="529"/>
      <c r="V6238" s="529"/>
      <c r="W6238" s="529"/>
      <c r="X6238" s="529"/>
    </row>
    <row r="6239" spans="1:24">
      <c r="A6239" s="135"/>
      <c r="B6239" s="200"/>
      <c r="C6239" s="94" t="s">
        <v>31</v>
      </c>
      <c r="D6239" s="94" t="s">
        <v>9495</v>
      </c>
      <c r="E6239" s="94" t="s">
        <v>9496</v>
      </c>
      <c r="F6239" s="199" t="s">
        <v>9497</v>
      </c>
      <c r="G6239" s="94" t="s">
        <v>9498</v>
      </c>
      <c r="H6239" s="94" t="s">
        <v>9499</v>
      </c>
      <c r="I6239" s="140">
        <v>402.93599999999998</v>
      </c>
      <c r="J6239" s="46" t="s">
        <v>1508</v>
      </c>
      <c r="K6239" s="75" t="s">
        <v>1509</v>
      </c>
      <c r="L6239" s="76">
        <f t="shared" si="345"/>
        <v>14</v>
      </c>
      <c r="M6239" s="529"/>
      <c r="N6239" s="529"/>
      <c r="O6239" s="529"/>
      <c r="P6239" s="529"/>
      <c r="Q6239" s="529"/>
      <c r="R6239" s="529"/>
      <c r="S6239" s="529">
        <v>10</v>
      </c>
      <c r="T6239" s="529">
        <v>3</v>
      </c>
      <c r="U6239" s="529"/>
      <c r="V6239" s="529"/>
      <c r="W6239" s="529"/>
      <c r="X6239" s="529">
        <v>1</v>
      </c>
    </row>
    <row r="6240" spans="1:24">
      <c r="A6240" s="135"/>
      <c r="B6240" s="200"/>
      <c r="C6240" s="476"/>
      <c r="D6240" s="476"/>
      <c r="E6240" s="200"/>
      <c r="F6240" s="200"/>
      <c r="G6240" s="476"/>
      <c r="H6240" s="476"/>
      <c r="I6240" s="141"/>
      <c r="J6240" s="54"/>
      <c r="K6240" s="75" t="s">
        <v>1501</v>
      </c>
      <c r="L6240" s="76">
        <f t="shared" si="345"/>
        <v>5</v>
      </c>
      <c r="M6240" s="529">
        <v>1</v>
      </c>
      <c r="N6240" s="529">
        <v>4</v>
      </c>
      <c r="O6240" s="529"/>
      <c r="P6240" s="529"/>
      <c r="Q6240" s="529"/>
      <c r="R6240" s="529"/>
      <c r="S6240" s="529"/>
      <c r="T6240" s="529"/>
      <c r="U6240" s="529"/>
      <c r="V6240" s="529"/>
      <c r="W6240" s="529"/>
      <c r="X6240" s="529"/>
    </row>
    <row r="6241" spans="1:24">
      <c r="A6241" s="135"/>
      <c r="B6241" s="200"/>
      <c r="C6241" s="477"/>
      <c r="D6241" s="477"/>
      <c r="E6241" s="201"/>
      <c r="F6241" s="201"/>
      <c r="G6241" s="477"/>
      <c r="H6241" s="477"/>
      <c r="I6241" s="142"/>
      <c r="J6241" s="80"/>
      <c r="K6241" s="84" t="s">
        <v>1502</v>
      </c>
      <c r="L6241" s="76">
        <f t="shared" si="345"/>
        <v>0</v>
      </c>
      <c r="M6241" s="529"/>
      <c r="N6241" s="529"/>
      <c r="O6241" s="529"/>
      <c r="P6241" s="529"/>
      <c r="Q6241" s="529"/>
      <c r="R6241" s="529"/>
      <c r="S6241" s="529"/>
      <c r="T6241" s="529"/>
      <c r="U6241" s="529"/>
      <c r="V6241" s="529"/>
      <c r="W6241" s="529"/>
      <c r="X6241" s="529"/>
    </row>
    <row r="6242" spans="1:24">
      <c r="A6242" s="135"/>
      <c r="B6242" s="200"/>
      <c r="C6242" s="94" t="s">
        <v>31</v>
      </c>
      <c r="D6242" s="94" t="s">
        <v>9500</v>
      </c>
      <c r="E6242" s="94" t="s">
        <v>9501</v>
      </c>
      <c r="F6242" s="94" t="s">
        <v>9502</v>
      </c>
      <c r="G6242" s="94" t="s">
        <v>9503</v>
      </c>
      <c r="H6242" s="94" t="s">
        <v>9504</v>
      </c>
      <c r="I6242" s="140">
        <v>5020.8900000000003</v>
      </c>
      <c r="J6242" s="46" t="s">
        <v>1508</v>
      </c>
      <c r="K6242" s="75" t="s">
        <v>1509</v>
      </c>
      <c r="L6242" s="76">
        <f t="shared" si="345"/>
        <v>10</v>
      </c>
      <c r="M6242" s="529"/>
      <c r="N6242" s="529"/>
      <c r="O6242" s="529"/>
      <c r="P6242" s="529"/>
      <c r="Q6242" s="529"/>
      <c r="R6242" s="529"/>
      <c r="S6242" s="529">
        <v>8</v>
      </c>
      <c r="T6242" s="529">
        <v>1</v>
      </c>
      <c r="U6242" s="529"/>
      <c r="V6242" s="529"/>
      <c r="W6242" s="529"/>
      <c r="X6242" s="529">
        <v>1</v>
      </c>
    </row>
    <row r="6243" spans="1:24">
      <c r="A6243" s="135"/>
      <c r="B6243" s="200"/>
      <c r="C6243" s="476"/>
      <c r="D6243" s="476"/>
      <c r="E6243" s="200"/>
      <c r="F6243" s="200"/>
      <c r="G6243" s="476"/>
      <c r="H6243" s="476"/>
      <c r="I6243" s="141"/>
      <c r="J6243" s="54"/>
      <c r="K6243" s="75" t="s">
        <v>1501</v>
      </c>
      <c r="L6243" s="76">
        <f t="shared" si="345"/>
        <v>3</v>
      </c>
      <c r="M6243" s="529">
        <v>1</v>
      </c>
      <c r="N6243" s="529">
        <v>2</v>
      </c>
      <c r="O6243" s="529"/>
      <c r="P6243" s="529"/>
      <c r="Q6243" s="529"/>
      <c r="R6243" s="529"/>
      <c r="S6243" s="529"/>
      <c r="T6243" s="529"/>
      <c r="U6243" s="529"/>
      <c r="V6243" s="529"/>
      <c r="W6243" s="529"/>
      <c r="X6243" s="529"/>
    </row>
    <row r="6244" spans="1:24">
      <c r="A6244" s="135"/>
      <c r="B6244" s="200"/>
      <c r="C6244" s="477"/>
      <c r="D6244" s="477"/>
      <c r="E6244" s="201"/>
      <c r="F6244" s="201"/>
      <c r="G6244" s="477"/>
      <c r="H6244" s="477"/>
      <c r="I6244" s="142"/>
      <c r="J6244" s="80"/>
      <c r="K6244" s="84" t="s">
        <v>1502</v>
      </c>
      <c r="L6244" s="76">
        <f t="shared" si="345"/>
        <v>0</v>
      </c>
      <c r="M6244" s="529"/>
      <c r="N6244" s="529"/>
      <c r="O6244" s="529"/>
      <c r="P6244" s="529"/>
      <c r="Q6244" s="529"/>
      <c r="R6244" s="529"/>
      <c r="S6244" s="529"/>
      <c r="T6244" s="529"/>
      <c r="U6244" s="529"/>
      <c r="V6244" s="529"/>
      <c r="W6244" s="529"/>
      <c r="X6244" s="529"/>
    </row>
    <row r="6245" spans="1:24">
      <c r="A6245" s="135"/>
      <c r="B6245" s="200"/>
      <c r="C6245" s="94" t="s">
        <v>31</v>
      </c>
      <c r="D6245" s="94" t="s">
        <v>9505</v>
      </c>
      <c r="E6245" s="94" t="s">
        <v>9506</v>
      </c>
      <c r="F6245" s="199" t="s">
        <v>3685</v>
      </c>
      <c r="G6245" s="94" t="s">
        <v>9507</v>
      </c>
      <c r="H6245" s="94" t="s">
        <v>9508</v>
      </c>
      <c r="I6245" s="140">
        <v>390.02</v>
      </c>
      <c r="J6245" s="46" t="s">
        <v>1508</v>
      </c>
      <c r="K6245" s="75" t="s">
        <v>1509</v>
      </c>
      <c r="L6245" s="76">
        <f t="shared" si="345"/>
        <v>4</v>
      </c>
      <c r="M6245" s="529"/>
      <c r="N6245" s="529"/>
      <c r="O6245" s="529">
        <v>1</v>
      </c>
      <c r="P6245" s="529"/>
      <c r="Q6245" s="529"/>
      <c r="R6245" s="529"/>
      <c r="S6245" s="529">
        <v>2</v>
      </c>
      <c r="T6245" s="529">
        <v>1</v>
      </c>
      <c r="U6245" s="529"/>
      <c r="V6245" s="529"/>
      <c r="W6245" s="529"/>
      <c r="X6245" s="529"/>
    </row>
    <row r="6246" spans="1:24">
      <c r="A6246" s="135"/>
      <c r="B6246" s="200"/>
      <c r="C6246" s="476"/>
      <c r="D6246" s="476"/>
      <c r="E6246" s="200"/>
      <c r="F6246" s="200"/>
      <c r="G6246" s="476"/>
      <c r="H6246" s="476"/>
      <c r="I6246" s="141"/>
      <c r="J6246" s="54"/>
      <c r="K6246" s="75" t="s">
        <v>1501</v>
      </c>
      <c r="L6246" s="76">
        <f t="shared" si="345"/>
        <v>0</v>
      </c>
      <c r="M6246" s="529"/>
      <c r="N6246" s="529"/>
      <c r="O6246" s="529"/>
      <c r="P6246" s="529"/>
      <c r="Q6246" s="529"/>
      <c r="R6246" s="529"/>
      <c r="S6246" s="529"/>
      <c r="T6246" s="529"/>
      <c r="U6246" s="529"/>
      <c r="V6246" s="529"/>
      <c r="W6246" s="529"/>
      <c r="X6246" s="529"/>
    </row>
    <row r="6247" spans="1:24">
      <c r="A6247" s="135"/>
      <c r="B6247" s="201"/>
      <c r="C6247" s="477"/>
      <c r="D6247" s="477"/>
      <c r="E6247" s="201"/>
      <c r="F6247" s="201"/>
      <c r="G6247" s="477"/>
      <c r="H6247" s="477"/>
      <c r="I6247" s="142"/>
      <c r="J6247" s="80"/>
      <c r="K6247" s="84" t="s">
        <v>1502</v>
      </c>
      <c r="L6247" s="76">
        <f t="shared" si="345"/>
        <v>0</v>
      </c>
      <c r="M6247" s="529"/>
      <c r="N6247" s="529"/>
      <c r="O6247" s="529"/>
      <c r="P6247" s="529"/>
      <c r="Q6247" s="529"/>
      <c r="R6247" s="529"/>
      <c r="S6247" s="529"/>
      <c r="T6247" s="529"/>
      <c r="U6247" s="529"/>
      <c r="V6247" s="529"/>
      <c r="W6247" s="529"/>
      <c r="X6247" s="529"/>
    </row>
    <row r="6248" spans="1:24">
      <c r="A6248" s="135"/>
      <c r="B6248" s="46" t="s">
        <v>9509</v>
      </c>
      <c r="C6248" s="46"/>
      <c r="D6248" s="464">
        <f>COUNTA(D6251:D6436)</f>
        <v>62</v>
      </c>
      <c r="E6248" s="46"/>
      <c r="F6248" s="46"/>
      <c r="G6248" s="46"/>
      <c r="H6248" s="46"/>
      <c r="I6248" s="74">
        <f>SUM(I6251:I6436)</f>
        <v>242978.3</v>
      </c>
      <c r="J6248" s="46" t="s">
        <v>39</v>
      </c>
      <c r="K6248" s="75" t="s">
        <v>32</v>
      </c>
      <c r="L6248" s="76">
        <f t="shared" si="345"/>
        <v>63</v>
      </c>
      <c r="M6248" s="76">
        <v>6</v>
      </c>
      <c r="N6248" s="76">
        <v>9</v>
      </c>
      <c r="O6248" s="76">
        <v>17</v>
      </c>
      <c r="P6248" s="76">
        <v>0</v>
      </c>
      <c r="Q6248" s="76">
        <v>0</v>
      </c>
      <c r="R6248" s="76">
        <v>0</v>
      </c>
      <c r="S6248" s="76">
        <v>9</v>
      </c>
      <c r="T6248" s="76">
        <v>10</v>
      </c>
      <c r="U6248" s="76">
        <v>0</v>
      </c>
      <c r="V6248" s="76">
        <v>0</v>
      </c>
      <c r="W6248" s="76">
        <v>4</v>
      </c>
      <c r="X6248" s="76">
        <v>8</v>
      </c>
    </row>
    <row r="6249" spans="1:24">
      <c r="A6249" s="135"/>
      <c r="B6249" s="54"/>
      <c r="C6249" s="54"/>
      <c r="D6249" s="464"/>
      <c r="E6249" s="54"/>
      <c r="F6249" s="54"/>
      <c r="G6249" s="54"/>
      <c r="H6249" s="54"/>
      <c r="I6249" s="79"/>
      <c r="J6249" s="54"/>
      <c r="K6249" s="75" t="s">
        <v>34</v>
      </c>
      <c r="L6249" s="76">
        <f t="shared" si="345"/>
        <v>33</v>
      </c>
      <c r="M6249" s="76">
        <v>6</v>
      </c>
      <c r="N6249" s="76">
        <v>11</v>
      </c>
      <c r="O6249" s="76">
        <v>13</v>
      </c>
      <c r="P6249" s="76">
        <v>0</v>
      </c>
      <c r="Q6249" s="76">
        <v>0</v>
      </c>
      <c r="R6249" s="76">
        <v>0</v>
      </c>
      <c r="S6249" s="76">
        <v>3</v>
      </c>
      <c r="T6249" s="76">
        <v>0</v>
      </c>
      <c r="U6249" s="76">
        <v>0</v>
      </c>
      <c r="V6249" s="76">
        <v>0</v>
      </c>
      <c r="W6249" s="76">
        <v>0</v>
      </c>
      <c r="X6249" s="76">
        <v>0</v>
      </c>
    </row>
    <row r="6250" spans="1:24">
      <c r="A6250" s="135"/>
      <c r="B6250" s="80"/>
      <c r="C6250" s="80"/>
      <c r="D6250" s="464"/>
      <c r="E6250" s="80"/>
      <c r="F6250" s="80"/>
      <c r="G6250" s="80"/>
      <c r="H6250" s="80"/>
      <c r="I6250" s="83"/>
      <c r="J6250" s="80"/>
      <c r="K6250" s="75" t="s">
        <v>36</v>
      </c>
      <c r="L6250" s="76">
        <f t="shared" si="345"/>
        <v>179</v>
      </c>
      <c r="M6250" s="76">
        <v>17</v>
      </c>
      <c r="N6250" s="76">
        <v>3</v>
      </c>
      <c r="O6250" s="76">
        <v>64</v>
      </c>
      <c r="P6250" s="76">
        <v>0</v>
      </c>
      <c r="Q6250" s="76">
        <v>0</v>
      </c>
      <c r="R6250" s="76">
        <v>1</v>
      </c>
      <c r="S6250" s="76">
        <v>38</v>
      </c>
      <c r="T6250" s="76">
        <v>44</v>
      </c>
      <c r="U6250" s="76">
        <v>0</v>
      </c>
      <c r="V6250" s="76">
        <v>0</v>
      </c>
      <c r="W6250" s="76">
        <v>1</v>
      </c>
      <c r="X6250" s="76">
        <v>11</v>
      </c>
    </row>
    <row r="6251" spans="1:24">
      <c r="A6251" s="135"/>
      <c r="B6251" s="46" t="s">
        <v>9510</v>
      </c>
      <c r="C6251" s="46" t="s">
        <v>31</v>
      </c>
      <c r="D6251" s="58" t="s">
        <v>9511</v>
      </c>
      <c r="E6251" s="58" t="s">
        <v>9512</v>
      </c>
      <c r="F6251" s="58" t="s">
        <v>3568</v>
      </c>
      <c r="G6251" s="58" t="s">
        <v>9513</v>
      </c>
      <c r="H6251" s="46" t="s">
        <v>9514</v>
      </c>
      <c r="I6251" s="88">
        <v>21338</v>
      </c>
      <c r="J6251" s="46" t="s">
        <v>39</v>
      </c>
      <c r="K6251" s="75" t="s">
        <v>32</v>
      </c>
      <c r="L6251" s="76">
        <f t="shared" si="345"/>
        <v>13</v>
      </c>
      <c r="M6251" s="76"/>
      <c r="N6251" s="76">
        <v>5</v>
      </c>
      <c r="O6251" s="76">
        <v>1</v>
      </c>
      <c r="P6251" s="76"/>
      <c r="Q6251" s="76"/>
      <c r="R6251" s="76"/>
      <c r="S6251" s="76">
        <v>1</v>
      </c>
      <c r="T6251" s="76">
        <v>2</v>
      </c>
      <c r="U6251" s="76"/>
      <c r="V6251" s="76"/>
      <c r="W6251" s="76"/>
      <c r="X6251" s="76">
        <v>4</v>
      </c>
    </row>
    <row r="6252" spans="1:24">
      <c r="A6252" s="135"/>
      <c r="B6252" s="54"/>
      <c r="C6252" s="54"/>
      <c r="D6252" s="77"/>
      <c r="E6252" s="77"/>
      <c r="F6252" s="77"/>
      <c r="G6252" s="77"/>
      <c r="H6252" s="54"/>
      <c r="I6252" s="89"/>
      <c r="J6252" s="54"/>
      <c r="K6252" s="75" t="s">
        <v>34</v>
      </c>
      <c r="L6252" s="76">
        <f t="shared" si="345"/>
        <v>3</v>
      </c>
      <c r="M6252" s="76"/>
      <c r="N6252" s="76">
        <v>3</v>
      </c>
      <c r="O6252" s="76"/>
      <c r="P6252" s="76"/>
      <c r="Q6252" s="76"/>
      <c r="R6252" s="76"/>
      <c r="S6252" s="76"/>
      <c r="T6252" s="76"/>
      <c r="U6252" s="76"/>
      <c r="V6252" s="76"/>
      <c r="W6252" s="76"/>
      <c r="X6252" s="76"/>
    </row>
    <row r="6253" spans="1:24">
      <c r="A6253" s="135"/>
      <c r="B6253" s="54"/>
      <c r="C6253" s="80"/>
      <c r="D6253" s="81"/>
      <c r="E6253" s="81"/>
      <c r="F6253" s="81"/>
      <c r="G6253" s="81"/>
      <c r="H6253" s="80"/>
      <c r="I6253" s="90"/>
      <c r="J6253" s="80"/>
      <c r="K6253" s="84" t="s">
        <v>36</v>
      </c>
      <c r="L6253" s="76">
        <f t="shared" si="345"/>
        <v>0</v>
      </c>
      <c r="M6253" s="76"/>
      <c r="N6253" s="76"/>
      <c r="O6253" s="76"/>
      <c r="P6253" s="76"/>
      <c r="Q6253" s="76"/>
      <c r="R6253" s="76"/>
      <c r="S6253" s="76"/>
      <c r="T6253" s="76"/>
      <c r="U6253" s="76"/>
      <c r="V6253" s="76"/>
      <c r="W6253" s="76"/>
      <c r="X6253" s="76"/>
    </row>
    <row r="6254" spans="1:24">
      <c r="A6254" s="135"/>
      <c r="B6254" s="54"/>
      <c r="C6254" s="46" t="s">
        <v>31</v>
      </c>
      <c r="D6254" s="58" t="s">
        <v>9515</v>
      </c>
      <c r="E6254" s="58" t="s">
        <v>9516</v>
      </c>
      <c r="F6254" s="58" t="s">
        <v>9517</v>
      </c>
      <c r="G6254" s="58" t="s">
        <v>9518</v>
      </c>
      <c r="H6254" s="46" t="s">
        <v>9519</v>
      </c>
      <c r="I6254" s="88">
        <v>11138</v>
      </c>
      <c r="J6254" s="46" t="s">
        <v>39</v>
      </c>
      <c r="K6254" s="75" t="s">
        <v>32</v>
      </c>
      <c r="L6254" s="76">
        <f t="shared" si="345"/>
        <v>12</v>
      </c>
      <c r="M6254" s="76">
        <v>2</v>
      </c>
      <c r="N6254" s="76">
        <v>2</v>
      </c>
      <c r="O6254" s="76">
        <v>1</v>
      </c>
      <c r="P6254" s="76"/>
      <c r="Q6254" s="76"/>
      <c r="R6254" s="76"/>
      <c r="S6254" s="76">
        <v>3</v>
      </c>
      <c r="T6254" s="76">
        <v>3</v>
      </c>
      <c r="U6254" s="76"/>
      <c r="V6254" s="76"/>
      <c r="W6254" s="76"/>
      <c r="X6254" s="76">
        <v>1</v>
      </c>
    </row>
    <row r="6255" spans="1:24">
      <c r="A6255" s="135"/>
      <c r="B6255" s="54"/>
      <c r="C6255" s="54"/>
      <c r="D6255" s="77"/>
      <c r="E6255" s="77"/>
      <c r="F6255" s="77"/>
      <c r="G6255" s="77"/>
      <c r="H6255" s="54"/>
      <c r="I6255" s="89"/>
      <c r="J6255" s="54"/>
      <c r="K6255" s="75" t="s">
        <v>34</v>
      </c>
      <c r="L6255" s="76">
        <f t="shared" si="345"/>
        <v>3</v>
      </c>
      <c r="M6255" s="76"/>
      <c r="N6255" s="76">
        <v>3</v>
      </c>
      <c r="O6255" s="76"/>
      <c r="P6255" s="76"/>
      <c r="Q6255" s="76"/>
      <c r="R6255" s="76"/>
      <c r="S6255" s="76"/>
      <c r="T6255" s="76"/>
      <c r="U6255" s="76"/>
      <c r="V6255" s="76"/>
      <c r="W6255" s="76"/>
      <c r="X6255" s="76"/>
    </row>
    <row r="6256" spans="1:24">
      <c r="A6256" s="135"/>
      <c r="B6256" s="54"/>
      <c r="C6256" s="80"/>
      <c r="D6256" s="81"/>
      <c r="E6256" s="81"/>
      <c r="F6256" s="81"/>
      <c r="G6256" s="81"/>
      <c r="H6256" s="80"/>
      <c r="I6256" s="90"/>
      <c r="J6256" s="80"/>
      <c r="K6256" s="84" t="s">
        <v>36</v>
      </c>
      <c r="L6256" s="76">
        <f t="shared" si="345"/>
        <v>0</v>
      </c>
      <c r="M6256" s="76"/>
      <c r="N6256" s="76"/>
      <c r="O6256" s="76"/>
      <c r="P6256" s="76"/>
      <c r="Q6256" s="76"/>
      <c r="R6256" s="76"/>
      <c r="S6256" s="76"/>
      <c r="T6256" s="76"/>
      <c r="U6256" s="76"/>
      <c r="V6256" s="76"/>
      <c r="W6256" s="76"/>
      <c r="X6256" s="76"/>
    </row>
    <row r="6257" spans="1:24">
      <c r="A6257" s="135"/>
      <c r="B6257" s="54"/>
      <c r="C6257" s="46" t="s">
        <v>31</v>
      </c>
      <c r="D6257" s="58" t="s">
        <v>7811</v>
      </c>
      <c r="E6257" s="58" t="s">
        <v>9520</v>
      </c>
      <c r="F6257" s="58" t="s">
        <v>9521</v>
      </c>
      <c r="G6257" s="58" t="s">
        <v>9522</v>
      </c>
      <c r="H6257" s="46" t="s">
        <v>9523</v>
      </c>
      <c r="I6257" s="88">
        <v>8731</v>
      </c>
      <c r="J6257" s="46" t="s">
        <v>39</v>
      </c>
      <c r="K6257" s="75" t="s">
        <v>32</v>
      </c>
      <c r="L6257" s="76">
        <f t="shared" si="345"/>
        <v>9</v>
      </c>
      <c r="M6257" s="76">
        <v>0</v>
      </c>
      <c r="N6257" s="76">
        <v>1</v>
      </c>
      <c r="O6257" s="76">
        <v>1</v>
      </c>
      <c r="P6257" s="76"/>
      <c r="Q6257" s="76"/>
      <c r="R6257" s="76"/>
      <c r="S6257" s="76">
        <v>2</v>
      </c>
      <c r="T6257" s="76">
        <v>3</v>
      </c>
      <c r="U6257" s="76"/>
      <c r="V6257" s="76"/>
      <c r="W6257" s="76"/>
      <c r="X6257" s="76">
        <v>2</v>
      </c>
    </row>
    <row r="6258" spans="1:24">
      <c r="A6258" s="135"/>
      <c r="B6258" s="54"/>
      <c r="C6258" s="54"/>
      <c r="D6258" s="77"/>
      <c r="E6258" s="77"/>
      <c r="F6258" s="77"/>
      <c r="G6258" s="77"/>
      <c r="H6258" s="54"/>
      <c r="I6258" s="89"/>
      <c r="J6258" s="54"/>
      <c r="K6258" s="75" t="s">
        <v>34</v>
      </c>
      <c r="L6258" s="76">
        <f t="shared" si="345"/>
        <v>2</v>
      </c>
      <c r="M6258" s="76"/>
      <c r="N6258" s="76">
        <v>2</v>
      </c>
      <c r="O6258" s="76"/>
      <c r="P6258" s="76"/>
      <c r="Q6258" s="76"/>
      <c r="R6258" s="76"/>
      <c r="S6258" s="76"/>
      <c r="T6258" s="76"/>
      <c r="U6258" s="76"/>
      <c r="V6258" s="76"/>
      <c r="W6258" s="76"/>
      <c r="X6258" s="76"/>
    </row>
    <row r="6259" spans="1:24">
      <c r="A6259" s="135"/>
      <c r="B6259" s="54"/>
      <c r="C6259" s="80"/>
      <c r="D6259" s="81"/>
      <c r="E6259" s="81"/>
      <c r="F6259" s="81"/>
      <c r="G6259" s="81"/>
      <c r="H6259" s="80"/>
      <c r="I6259" s="90"/>
      <c r="J6259" s="80"/>
      <c r="K6259" s="84" t="s">
        <v>36</v>
      </c>
      <c r="L6259" s="76">
        <f t="shared" si="345"/>
        <v>0</v>
      </c>
      <c r="M6259" s="76"/>
      <c r="N6259" s="76"/>
      <c r="O6259" s="76"/>
      <c r="P6259" s="76"/>
      <c r="Q6259" s="76"/>
      <c r="R6259" s="76"/>
      <c r="S6259" s="76"/>
      <c r="T6259" s="76"/>
      <c r="U6259" s="76"/>
      <c r="V6259" s="76"/>
      <c r="W6259" s="76"/>
      <c r="X6259" s="76"/>
    </row>
    <row r="6260" spans="1:24">
      <c r="A6260" s="135"/>
      <c r="B6260" s="54"/>
      <c r="C6260" s="324" t="s">
        <v>33</v>
      </c>
      <c r="D6260" s="505" t="s">
        <v>7178</v>
      </c>
      <c r="E6260" s="530" t="s">
        <v>9524</v>
      </c>
      <c r="F6260" s="324" t="s">
        <v>9525</v>
      </c>
      <c r="G6260" s="505" t="s">
        <v>9526</v>
      </c>
      <c r="H6260" s="324"/>
      <c r="I6260" s="225">
        <v>469</v>
      </c>
      <c r="J6260" s="46" t="s">
        <v>39</v>
      </c>
      <c r="K6260" s="75" t="s">
        <v>32</v>
      </c>
      <c r="L6260" s="76">
        <f t="shared" si="345"/>
        <v>0</v>
      </c>
      <c r="M6260" s="76"/>
      <c r="N6260" s="76"/>
      <c r="O6260" s="76"/>
      <c r="P6260" s="76"/>
      <c r="Q6260" s="76"/>
      <c r="R6260" s="76"/>
      <c r="S6260" s="76"/>
      <c r="T6260" s="76"/>
      <c r="U6260" s="76"/>
      <c r="V6260" s="76"/>
      <c r="W6260" s="76"/>
      <c r="X6260" s="76"/>
    </row>
    <row r="6261" spans="1:24">
      <c r="A6261" s="135"/>
      <c r="B6261" s="54"/>
      <c r="C6261" s="158"/>
      <c r="D6261" s="63"/>
      <c r="E6261" s="531"/>
      <c r="F6261" s="158"/>
      <c r="G6261" s="63"/>
      <c r="H6261" s="158"/>
      <c r="I6261" s="225"/>
      <c r="J6261" s="54"/>
      <c r="K6261" s="75" t="s">
        <v>34</v>
      </c>
      <c r="L6261" s="76">
        <f t="shared" si="345"/>
        <v>0</v>
      </c>
      <c r="M6261" s="76"/>
      <c r="N6261" s="76"/>
      <c r="O6261" s="76"/>
      <c r="P6261" s="76"/>
      <c r="Q6261" s="76"/>
      <c r="R6261" s="76"/>
      <c r="S6261" s="76"/>
      <c r="T6261" s="76"/>
      <c r="U6261" s="76"/>
      <c r="V6261" s="76"/>
      <c r="W6261" s="76"/>
      <c r="X6261" s="76"/>
    </row>
    <row r="6262" spans="1:24">
      <c r="A6262" s="135"/>
      <c r="B6262" s="54"/>
      <c r="C6262" s="159"/>
      <c r="D6262" s="68"/>
      <c r="E6262" s="532"/>
      <c r="F6262" s="159"/>
      <c r="G6262" s="68"/>
      <c r="H6262" s="159"/>
      <c r="I6262" s="225"/>
      <c r="J6262" s="80"/>
      <c r="K6262" s="84" t="s">
        <v>36</v>
      </c>
      <c r="L6262" s="76">
        <f t="shared" si="345"/>
        <v>3</v>
      </c>
      <c r="M6262" s="76"/>
      <c r="N6262" s="76"/>
      <c r="O6262" s="76">
        <v>3</v>
      </c>
      <c r="P6262" s="76"/>
      <c r="Q6262" s="76"/>
      <c r="R6262" s="76"/>
      <c r="S6262" s="76"/>
      <c r="T6262" s="76"/>
      <c r="U6262" s="76"/>
      <c r="V6262" s="76"/>
      <c r="W6262" s="76"/>
      <c r="X6262" s="76"/>
    </row>
    <row r="6263" spans="1:24">
      <c r="A6263" s="135"/>
      <c r="B6263" s="54"/>
      <c r="C6263" s="324" t="s">
        <v>33</v>
      </c>
      <c r="D6263" s="505" t="s">
        <v>9527</v>
      </c>
      <c r="E6263" s="530" t="s">
        <v>9528</v>
      </c>
      <c r="F6263" s="324" t="s">
        <v>3333</v>
      </c>
      <c r="G6263" s="505" t="s">
        <v>9529</v>
      </c>
      <c r="H6263" s="324"/>
      <c r="I6263" s="225">
        <v>2646</v>
      </c>
      <c r="J6263" s="46" t="s">
        <v>39</v>
      </c>
      <c r="K6263" s="75" t="s">
        <v>32</v>
      </c>
      <c r="L6263" s="76">
        <f t="shared" si="345"/>
        <v>0</v>
      </c>
      <c r="M6263" s="76"/>
      <c r="N6263" s="76"/>
      <c r="O6263" s="76"/>
      <c r="P6263" s="76"/>
      <c r="Q6263" s="76"/>
      <c r="R6263" s="76"/>
      <c r="S6263" s="76"/>
      <c r="T6263" s="76"/>
      <c r="U6263" s="76"/>
      <c r="V6263" s="76"/>
      <c r="W6263" s="76"/>
      <c r="X6263" s="76"/>
    </row>
    <row r="6264" spans="1:24">
      <c r="A6264" s="135"/>
      <c r="B6264" s="54"/>
      <c r="C6264" s="158"/>
      <c r="D6264" s="63"/>
      <c r="E6264" s="531"/>
      <c r="F6264" s="158"/>
      <c r="G6264" s="63"/>
      <c r="H6264" s="158"/>
      <c r="I6264" s="225"/>
      <c r="J6264" s="54"/>
      <c r="K6264" s="75" t="s">
        <v>34</v>
      </c>
      <c r="L6264" s="76">
        <f t="shared" si="345"/>
        <v>0</v>
      </c>
      <c r="M6264" s="76"/>
      <c r="N6264" s="76"/>
      <c r="O6264" s="76"/>
      <c r="P6264" s="76"/>
      <c r="Q6264" s="76"/>
      <c r="R6264" s="76"/>
      <c r="S6264" s="76"/>
      <c r="T6264" s="76"/>
      <c r="U6264" s="76"/>
      <c r="V6264" s="76"/>
      <c r="W6264" s="76"/>
      <c r="X6264" s="76"/>
    </row>
    <row r="6265" spans="1:24">
      <c r="A6265" s="135"/>
      <c r="B6265" s="54"/>
      <c r="C6265" s="159"/>
      <c r="D6265" s="68"/>
      <c r="E6265" s="532"/>
      <c r="F6265" s="159"/>
      <c r="G6265" s="68"/>
      <c r="H6265" s="159"/>
      <c r="I6265" s="225"/>
      <c r="J6265" s="80"/>
      <c r="K6265" s="84" t="s">
        <v>36</v>
      </c>
      <c r="L6265" s="76">
        <f t="shared" si="345"/>
        <v>5</v>
      </c>
      <c r="M6265" s="76"/>
      <c r="N6265" s="76"/>
      <c r="O6265" s="76">
        <v>2</v>
      </c>
      <c r="P6265" s="76"/>
      <c r="Q6265" s="76"/>
      <c r="R6265" s="76"/>
      <c r="S6265" s="76">
        <v>1</v>
      </c>
      <c r="T6265" s="76">
        <v>1</v>
      </c>
      <c r="U6265" s="76"/>
      <c r="V6265" s="76"/>
      <c r="W6265" s="76"/>
      <c r="X6265" s="76">
        <v>1</v>
      </c>
    </row>
    <row r="6266" spans="1:24">
      <c r="A6266" s="135"/>
      <c r="B6266" s="54"/>
      <c r="C6266" s="324" t="s">
        <v>33</v>
      </c>
      <c r="D6266" s="505" t="s">
        <v>9530</v>
      </c>
      <c r="E6266" s="530" t="s">
        <v>9531</v>
      </c>
      <c r="F6266" s="505" t="s">
        <v>9532</v>
      </c>
      <c r="G6266" s="505" t="s">
        <v>9533</v>
      </c>
      <c r="H6266" s="324" t="s">
        <v>9534</v>
      </c>
      <c r="I6266" s="225">
        <v>11771</v>
      </c>
      <c r="J6266" s="46" t="s">
        <v>39</v>
      </c>
      <c r="K6266" s="75" t="s">
        <v>32</v>
      </c>
      <c r="L6266" s="76">
        <f t="shared" si="345"/>
        <v>0</v>
      </c>
      <c r="M6266" s="76"/>
      <c r="N6266" s="76"/>
      <c r="O6266" s="76"/>
      <c r="P6266" s="76"/>
      <c r="Q6266" s="76"/>
      <c r="R6266" s="76"/>
      <c r="S6266" s="76"/>
      <c r="T6266" s="76"/>
      <c r="U6266" s="76"/>
      <c r="V6266" s="76"/>
      <c r="W6266" s="76"/>
      <c r="X6266" s="76"/>
    </row>
    <row r="6267" spans="1:24">
      <c r="A6267" s="135"/>
      <c r="B6267" s="54"/>
      <c r="C6267" s="158"/>
      <c r="D6267" s="63"/>
      <c r="E6267" s="531"/>
      <c r="F6267" s="63"/>
      <c r="G6267" s="63"/>
      <c r="H6267" s="158"/>
      <c r="I6267" s="225"/>
      <c r="J6267" s="54"/>
      <c r="K6267" s="75" t="s">
        <v>34</v>
      </c>
      <c r="L6267" s="76">
        <f t="shared" si="345"/>
        <v>0</v>
      </c>
      <c r="M6267" s="76"/>
      <c r="N6267" s="76"/>
      <c r="O6267" s="76"/>
      <c r="P6267" s="76"/>
      <c r="Q6267" s="76"/>
      <c r="R6267" s="76"/>
      <c r="S6267" s="76"/>
      <c r="T6267" s="76"/>
      <c r="U6267" s="76"/>
      <c r="V6267" s="76"/>
      <c r="W6267" s="76"/>
      <c r="X6267" s="76"/>
    </row>
    <row r="6268" spans="1:24">
      <c r="A6268" s="135"/>
      <c r="B6268" s="54"/>
      <c r="C6268" s="159"/>
      <c r="D6268" s="68"/>
      <c r="E6268" s="532"/>
      <c r="F6268" s="68"/>
      <c r="G6268" s="68"/>
      <c r="H6268" s="159"/>
      <c r="I6268" s="225"/>
      <c r="J6268" s="80"/>
      <c r="K6268" s="84" t="s">
        <v>36</v>
      </c>
      <c r="L6268" s="76">
        <f t="shared" si="345"/>
        <v>2</v>
      </c>
      <c r="M6268" s="76"/>
      <c r="N6268" s="76"/>
      <c r="O6268" s="76"/>
      <c r="P6268" s="76"/>
      <c r="Q6268" s="76"/>
      <c r="R6268" s="76"/>
      <c r="S6268" s="76">
        <v>1</v>
      </c>
      <c r="T6268" s="76"/>
      <c r="U6268" s="76"/>
      <c r="V6268" s="76"/>
      <c r="W6268" s="76">
        <v>1</v>
      </c>
      <c r="X6268" s="76"/>
    </row>
    <row r="6269" spans="1:24">
      <c r="A6269" s="135"/>
      <c r="B6269" s="54"/>
      <c r="C6269" s="324" t="s">
        <v>33</v>
      </c>
      <c r="D6269" s="505" t="s">
        <v>9535</v>
      </c>
      <c r="E6269" s="530" t="s">
        <v>9536</v>
      </c>
      <c r="F6269" s="324" t="s">
        <v>4018</v>
      </c>
      <c r="G6269" s="505" t="s">
        <v>9537</v>
      </c>
      <c r="H6269" s="324" t="s">
        <v>9538</v>
      </c>
      <c r="I6269" s="225">
        <v>0</v>
      </c>
      <c r="J6269" s="46" t="s">
        <v>39</v>
      </c>
      <c r="K6269" s="75" t="s">
        <v>32</v>
      </c>
      <c r="L6269" s="76">
        <f t="shared" si="345"/>
        <v>0</v>
      </c>
      <c r="M6269" s="76"/>
      <c r="N6269" s="76"/>
      <c r="O6269" s="76"/>
      <c r="P6269" s="76"/>
      <c r="Q6269" s="76"/>
      <c r="R6269" s="76"/>
      <c r="S6269" s="76"/>
      <c r="T6269" s="76"/>
      <c r="U6269" s="76"/>
      <c r="V6269" s="76"/>
      <c r="W6269" s="76"/>
      <c r="X6269" s="76"/>
    </row>
    <row r="6270" spans="1:24">
      <c r="A6270" s="135"/>
      <c r="B6270" s="54"/>
      <c r="C6270" s="158"/>
      <c r="D6270" s="63"/>
      <c r="E6270" s="531"/>
      <c r="F6270" s="158"/>
      <c r="G6270" s="63"/>
      <c r="H6270" s="158"/>
      <c r="I6270" s="225"/>
      <c r="J6270" s="54"/>
      <c r="K6270" s="75" t="s">
        <v>34</v>
      </c>
      <c r="L6270" s="76">
        <f t="shared" si="345"/>
        <v>0</v>
      </c>
      <c r="M6270" s="76"/>
      <c r="N6270" s="76"/>
      <c r="O6270" s="76"/>
      <c r="P6270" s="76"/>
      <c r="Q6270" s="76"/>
      <c r="R6270" s="76"/>
      <c r="S6270" s="76"/>
      <c r="T6270" s="76"/>
      <c r="U6270" s="76"/>
      <c r="V6270" s="76"/>
      <c r="W6270" s="76"/>
      <c r="X6270" s="76"/>
    </row>
    <row r="6271" spans="1:24">
      <c r="A6271" s="135"/>
      <c r="B6271" s="54"/>
      <c r="C6271" s="159"/>
      <c r="D6271" s="68"/>
      <c r="E6271" s="532"/>
      <c r="F6271" s="159"/>
      <c r="G6271" s="68"/>
      <c r="H6271" s="159"/>
      <c r="I6271" s="225"/>
      <c r="J6271" s="80"/>
      <c r="K6271" s="84" t="s">
        <v>36</v>
      </c>
      <c r="L6271" s="76">
        <f t="shared" si="345"/>
        <v>2</v>
      </c>
      <c r="M6271" s="76"/>
      <c r="N6271" s="76"/>
      <c r="O6271" s="76">
        <v>1</v>
      </c>
      <c r="P6271" s="76"/>
      <c r="Q6271" s="76"/>
      <c r="R6271" s="76"/>
      <c r="S6271" s="76"/>
      <c r="T6271" s="76">
        <v>1</v>
      </c>
      <c r="U6271" s="76"/>
      <c r="V6271" s="76"/>
      <c r="W6271" s="76"/>
      <c r="X6271" s="76"/>
    </row>
    <row r="6272" spans="1:24">
      <c r="A6272" s="135"/>
      <c r="B6272" s="54"/>
      <c r="C6272" s="324" t="s">
        <v>33</v>
      </c>
      <c r="D6272" s="505" t="s">
        <v>9539</v>
      </c>
      <c r="E6272" s="530" t="s">
        <v>9540</v>
      </c>
      <c r="F6272" s="324" t="s">
        <v>9541</v>
      </c>
      <c r="G6272" s="505" t="s">
        <v>9542</v>
      </c>
      <c r="H6272" s="324" t="s">
        <v>9543</v>
      </c>
      <c r="I6272" s="225">
        <v>119</v>
      </c>
      <c r="J6272" s="46" t="s">
        <v>39</v>
      </c>
      <c r="K6272" s="75" t="s">
        <v>32</v>
      </c>
      <c r="L6272" s="76">
        <f t="shared" si="345"/>
        <v>0</v>
      </c>
      <c r="M6272" s="76"/>
      <c r="N6272" s="76"/>
      <c r="O6272" s="76"/>
      <c r="P6272" s="76"/>
      <c r="Q6272" s="76"/>
      <c r="R6272" s="76"/>
      <c r="S6272" s="76"/>
      <c r="T6272" s="76"/>
      <c r="U6272" s="76"/>
      <c r="V6272" s="76"/>
      <c r="W6272" s="76"/>
      <c r="X6272" s="76"/>
    </row>
    <row r="6273" spans="1:24">
      <c r="A6273" s="135"/>
      <c r="B6273" s="54"/>
      <c r="C6273" s="158"/>
      <c r="D6273" s="63"/>
      <c r="E6273" s="531"/>
      <c r="F6273" s="158"/>
      <c r="G6273" s="63"/>
      <c r="H6273" s="158"/>
      <c r="I6273" s="225"/>
      <c r="J6273" s="54"/>
      <c r="K6273" s="75" t="s">
        <v>34</v>
      </c>
      <c r="L6273" s="76">
        <f t="shared" ref="L6273:L6336" si="346">SUM(M6273:X6273)</f>
        <v>0</v>
      </c>
      <c r="M6273" s="76"/>
      <c r="N6273" s="76"/>
      <c r="O6273" s="76"/>
      <c r="P6273" s="76"/>
      <c r="Q6273" s="76"/>
      <c r="R6273" s="76"/>
      <c r="S6273" s="76"/>
      <c r="T6273" s="76"/>
      <c r="U6273" s="76"/>
      <c r="V6273" s="76"/>
      <c r="W6273" s="76"/>
      <c r="X6273" s="76"/>
    </row>
    <row r="6274" spans="1:24">
      <c r="A6274" s="135"/>
      <c r="B6274" s="54"/>
      <c r="C6274" s="159"/>
      <c r="D6274" s="68"/>
      <c r="E6274" s="532"/>
      <c r="F6274" s="159"/>
      <c r="G6274" s="68"/>
      <c r="H6274" s="159"/>
      <c r="I6274" s="225"/>
      <c r="J6274" s="80"/>
      <c r="K6274" s="84" t="s">
        <v>36</v>
      </c>
      <c r="L6274" s="76">
        <f t="shared" si="346"/>
        <v>2</v>
      </c>
      <c r="M6274" s="76"/>
      <c r="N6274" s="76">
        <v>1</v>
      </c>
      <c r="O6274" s="76"/>
      <c r="P6274" s="76"/>
      <c r="Q6274" s="76"/>
      <c r="R6274" s="76"/>
      <c r="S6274" s="76">
        <v>1</v>
      </c>
      <c r="T6274" s="76"/>
      <c r="U6274" s="76"/>
      <c r="V6274" s="76"/>
      <c r="W6274" s="76"/>
      <c r="X6274" s="76"/>
    </row>
    <row r="6275" spans="1:24">
      <c r="A6275" s="135"/>
      <c r="B6275" s="54"/>
      <c r="C6275" s="324" t="s">
        <v>33</v>
      </c>
      <c r="D6275" s="505" t="s">
        <v>9544</v>
      </c>
      <c r="E6275" s="530" t="s">
        <v>9545</v>
      </c>
      <c r="F6275" s="505" t="s">
        <v>9546</v>
      </c>
      <c r="G6275" s="505" t="s">
        <v>9547</v>
      </c>
      <c r="H6275" s="533"/>
      <c r="I6275" s="225">
        <v>0</v>
      </c>
      <c r="J6275" s="46" t="s">
        <v>39</v>
      </c>
      <c r="K6275" s="75" t="s">
        <v>32</v>
      </c>
      <c r="L6275" s="76">
        <f t="shared" si="346"/>
        <v>0</v>
      </c>
      <c r="M6275" s="76"/>
      <c r="N6275" s="76"/>
      <c r="O6275" s="76"/>
      <c r="P6275" s="76"/>
      <c r="Q6275" s="76"/>
      <c r="R6275" s="76"/>
      <c r="S6275" s="76"/>
      <c r="T6275" s="76"/>
      <c r="U6275" s="76"/>
      <c r="V6275" s="76"/>
      <c r="W6275" s="76"/>
      <c r="X6275" s="76"/>
    </row>
    <row r="6276" spans="1:24">
      <c r="A6276" s="135"/>
      <c r="B6276" s="54"/>
      <c r="C6276" s="158"/>
      <c r="D6276" s="63"/>
      <c r="E6276" s="531"/>
      <c r="F6276" s="63"/>
      <c r="G6276" s="63"/>
      <c r="H6276" s="534"/>
      <c r="I6276" s="225"/>
      <c r="J6276" s="54"/>
      <c r="K6276" s="75" t="s">
        <v>34</v>
      </c>
      <c r="L6276" s="76">
        <f t="shared" si="346"/>
        <v>0</v>
      </c>
      <c r="M6276" s="76"/>
      <c r="N6276" s="76"/>
      <c r="O6276" s="76"/>
      <c r="P6276" s="76"/>
      <c r="Q6276" s="76"/>
      <c r="R6276" s="76"/>
      <c r="S6276" s="76"/>
      <c r="T6276" s="76"/>
      <c r="U6276" s="76"/>
      <c r="V6276" s="76"/>
      <c r="W6276" s="76"/>
      <c r="X6276" s="76"/>
    </row>
    <row r="6277" spans="1:24">
      <c r="A6277" s="135"/>
      <c r="B6277" s="54"/>
      <c r="C6277" s="159"/>
      <c r="D6277" s="68"/>
      <c r="E6277" s="532"/>
      <c r="F6277" s="68"/>
      <c r="G6277" s="68"/>
      <c r="H6277" s="535"/>
      <c r="I6277" s="225"/>
      <c r="J6277" s="80"/>
      <c r="K6277" s="84" t="s">
        <v>36</v>
      </c>
      <c r="L6277" s="76">
        <f t="shared" si="346"/>
        <v>2</v>
      </c>
      <c r="M6277" s="76"/>
      <c r="N6277" s="76"/>
      <c r="O6277" s="76">
        <v>1</v>
      </c>
      <c r="P6277" s="76"/>
      <c r="Q6277" s="76"/>
      <c r="R6277" s="76"/>
      <c r="S6277" s="76">
        <v>1</v>
      </c>
      <c r="T6277" s="76"/>
      <c r="U6277" s="76"/>
      <c r="V6277" s="76"/>
      <c r="W6277" s="76"/>
      <c r="X6277" s="76"/>
    </row>
    <row r="6278" spans="1:24">
      <c r="A6278" s="135"/>
      <c r="B6278" s="54"/>
      <c r="C6278" s="324" t="s">
        <v>33</v>
      </c>
      <c r="D6278" s="505" t="s">
        <v>9548</v>
      </c>
      <c r="E6278" s="530" t="s">
        <v>9549</v>
      </c>
      <c r="F6278" s="324" t="s">
        <v>9550</v>
      </c>
      <c r="G6278" s="505" t="s">
        <v>9551</v>
      </c>
      <c r="H6278" s="324" t="s">
        <v>9552</v>
      </c>
      <c r="I6278" s="225">
        <v>0.3</v>
      </c>
      <c r="J6278" s="46" t="s">
        <v>39</v>
      </c>
      <c r="K6278" s="75" t="s">
        <v>32</v>
      </c>
      <c r="L6278" s="76">
        <f t="shared" si="346"/>
        <v>0</v>
      </c>
      <c r="M6278" s="76"/>
      <c r="N6278" s="76"/>
      <c r="O6278" s="76"/>
      <c r="P6278" s="76"/>
      <c r="Q6278" s="76"/>
      <c r="R6278" s="76"/>
      <c r="S6278" s="76"/>
      <c r="T6278" s="76"/>
      <c r="U6278" s="76"/>
      <c r="V6278" s="76"/>
      <c r="W6278" s="76"/>
      <c r="X6278" s="76"/>
    </row>
    <row r="6279" spans="1:24">
      <c r="A6279" s="135"/>
      <c r="B6279" s="54"/>
      <c r="C6279" s="158"/>
      <c r="D6279" s="63"/>
      <c r="E6279" s="531"/>
      <c r="F6279" s="158"/>
      <c r="G6279" s="63"/>
      <c r="H6279" s="158"/>
      <c r="I6279" s="225"/>
      <c r="J6279" s="54"/>
      <c r="K6279" s="75" t="s">
        <v>34</v>
      </c>
      <c r="L6279" s="76">
        <f t="shared" si="346"/>
        <v>0</v>
      </c>
      <c r="M6279" s="76"/>
      <c r="N6279" s="76"/>
      <c r="O6279" s="76"/>
      <c r="P6279" s="76"/>
      <c r="Q6279" s="76"/>
      <c r="R6279" s="76"/>
      <c r="S6279" s="76"/>
      <c r="T6279" s="76"/>
      <c r="U6279" s="76"/>
      <c r="V6279" s="76"/>
      <c r="W6279" s="76"/>
      <c r="X6279" s="76"/>
    </row>
    <row r="6280" spans="1:24">
      <c r="A6280" s="135"/>
      <c r="B6280" s="54"/>
      <c r="C6280" s="159"/>
      <c r="D6280" s="68"/>
      <c r="E6280" s="532"/>
      <c r="F6280" s="159"/>
      <c r="G6280" s="68"/>
      <c r="H6280" s="159"/>
      <c r="I6280" s="225"/>
      <c r="J6280" s="80"/>
      <c r="K6280" s="84" t="s">
        <v>36</v>
      </c>
      <c r="L6280" s="76">
        <f t="shared" si="346"/>
        <v>3</v>
      </c>
      <c r="M6280" s="76"/>
      <c r="N6280" s="76">
        <v>1</v>
      </c>
      <c r="O6280" s="76"/>
      <c r="P6280" s="76"/>
      <c r="Q6280" s="76"/>
      <c r="R6280" s="76"/>
      <c r="S6280" s="76">
        <v>1</v>
      </c>
      <c r="T6280" s="76">
        <v>1</v>
      </c>
      <c r="U6280" s="76"/>
      <c r="V6280" s="76"/>
      <c r="W6280" s="76"/>
      <c r="X6280" s="76"/>
    </row>
    <row r="6281" spans="1:24">
      <c r="A6281" s="135"/>
      <c r="B6281" s="54"/>
      <c r="C6281" s="505" t="s">
        <v>31</v>
      </c>
      <c r="D6281" s="505" t="s">
        <v>9553</v>
      </c>
      <c r="E6281" s="530" t="s">
        <v>9554</v>
      </c>
      <c r="F6281" s="324" t="s">
        <v>9555</v>
      </c>
      <c r="G6281" s="505" t="s">
        <v>9556</v>
      </c>
      <c r="H6281" s="324" t="s">
        <v>9557</v>
      </c>
      <c r="I6281" s="225">
        <v>34100</v>
      </c>
      <c r="J6281" s="46" t="s">
        <v>39</v>
      </c>
      <c r="K6281" s="75" t="s">
        <v>32</v>
      </c>
      <c r="L6281" s="76">
        <f t="shared" si="346"/>
        <v>5</v>
      </c>
      <c r="M6281" s="76"/>
      <c r="N6281" s="76"/>
      <c r="O6281" s="76"/>
      <c r="P6281" s="76"/>
      <c r="Q6281" s="76"/>
      <c r="R6281" s="76"/>
      <c r="S6281" s="76"/>
      <c r="T6281" s="76">
        <v>1</v>
      </c>
      <c r="U6281" s="76"/>
      <c r="V6281" s="76"/>
      <c r="W6281" s="76">
        <v>4</v>
      </c>
      <c r="X6281" s="76"/>
    </row>
    <row r="6282" spans="1:24">
      <c r="A6282" s="135"/>
      <c r="B6282" s="54"/>
      <c r="C6282" s="63"/>
      <c r="D6282" s="63"/>
      <c r="E6282" s="531"/>
      <c r="F6282" s="158"/>
      <c r="G6282" s="63"/>
      <c r="H6282" s="158"/>
      <c r="I6282" s="225"/>
      <c r="J6282" s="54"/>
      <c r="K6282" s="75" t="s">
        <v>34</v>
      </c>
      <c r="L6282" s="76">
        <f t="shared" si="346"/>
        <v>0</v>
      </c>
      <c r="M6282" s="76"/>
      <c r="N6282" s="76"/>
      <c r="O6282" s="76"/>
      <c r="P6282" s="76"/>
      <c r="Q6282" s="76"/>
      <c r="R6282" s="76"/>
      <c r="S6282" s="76"/>
      <c r="T6282" s="76"/>
      <c r="U6282" s="76"/>
      <c r="V6282" s="76"/>
      <c r="W6282" s="76"/>
      <c r="X6282" s="76"/>
    </row>
    <row r="6283" spans="1:24">
      <c r="A6283" s="135"/>
      <c r="B6283" s="54"/>
      <c r="C6283" s="68"/>
      <c r="D6283" s="68"/>
      <c r="E6283" s="532"/>
      <c r="F6283" s="159"/>
      <c r="G6283" s="68"/>
      <c r="H6283" s="159"/>
      <c r="I6283" s="225"/>
      <c r="J6283" s="80"/>
      <c r="K6283" s="84" t="s">
        <v>36</v>
      </c>
      <c r="L6283" s="76">
        <f t="shared" si="346"/>
        <v>0</v>
      </c>
      <c r="M6283" s="76"/>
      <c r="N6283" s="76"/>
      <c r="O6283" s="76"/>
      <c r="P6283" s="76"/>
      <c r="Q6283" s="76"/>
      <c r="R6283" s="76"/>
      <c r="S6283" s="76"/>
      <c r="T6283" s="76"/>
      <c r="U6283" s="76"/>
      <c r="V6283" s="76"/>
      <c r="W6283" s="76"/>
      <c r="X6283" s="76"/>
    </row>
    <row r="6284" spans="1:24">
      <c r="A6284" s="135"/>
      <c r="B6284" s="54"/>
      <c r="C6284" s="324" t="s">
        <v>33</v>
      </c>
      <c r="D6284" s="505" t="s">
        <v>9558</v>
      </c>
      <c r="E6284" s="530" t="s">
        <v>9559</v>
      </c>
      <c r="F6284" s="324" t="s">
        <v>9560</v>
      </c>
      <c r="G6284" s="505" t="s">
        <v>9561</v>
      </c>
      <c r="H6284" s="324"/>
      <c r="I6284" s="225">
        <v>8</v>
      </c>
      <c r="J6284" s="46" t="s">
        <v>39</v>
      </c>
      <c r="K6284" s="75" t="s">
        <v>32</v>
      </c>
      <c r="L6284" s="76">
        <f t="shared" si="346"/>
        <v>0</v>
      </c>
      <c r="M6284" s="76"/>
      <c r="N6284" s="76"/>
      <c r="O6284" s="76"/>
      <c r="P6284" s="76"/>
      <c r="Q6284" s="76"/>
      <c r="R6284" s="76"/>
      <c r="S6284" s="76"/>
      <c r="T6284" s="76"/>
      <c r="U6284" s="76"/>
      <c r="V6284" s="76"/>
      <c r="W6284" s="76"/>
      <c r="X6284" s="76"/>
    </row>
    <row r="6285" spans="1:24">
      <c r="A6285" s="135"/>
      <c r="B6285" s="54"/>
      <c r="C6285" s="158"/>
      <c r="D6285" s="63"/>
      <c r="E6285" s="531"/>
      <c r="F6285" s="158"/>
      <c r="G6285" s="63"/>
      <c r="H6285" s="158"/>
      <c r="I6285" s="225"/>
      <c r="J6285" s="54"/>
      <c r="K6285" s="75" t="s">
        <v>34</v>
      </c>
      <c r="L6285" s="76">
        <f t="shared" si="346"/>
        <v>0</v>
      </c>
      <c r="M6285" s="76"/>
      <c r="N6285" s="76"/>
      <c r="O6285" s="76"/>
      <c r="P6285" s="76"/>
      <c r="Q6285" s="76"/>
      <c r="R6285" s="76"/>
      <c r="S6285" s="76"/>
      <c r="T6285" s="76"/>
      <c r="U6285" s="76"/>
      <c r="V6285" s="76"/>
      <c r="W6285" s="76"/>
      <c r="X6285" s="76"/>
    </row>
    <row r="6286" spans="1:24">
      <c r="A6286" s="135"/>
      <c r="B6286" s="54"/>
      <c r="C6286" s="159"/>
      <c r="D6286" s="68"/>
      <c r="E6286" s="532"/>
      <c r="F6286" s="159"/>
      <c r="G6286" s="68"/>
      <c r="H6286" s="159"/>
      <c r="I6286" s="225"/>
      <c r="J6286" s="80"/>
      <c r="K6286" s="84" t="s">
        <v>36</v>
      </c>
      <c r="L6286" s="76">
        <f t="shared" si="346"/>
        <v>2</v>
      </c>
      <c r="M6286" s="76"/>
      <c r="N6286" s="76"/>
      <c r="O6286" s="76">
        <v>2</v>
      </c>
      <c r="P6286" s="76"/>
      <c r="Q6286" s="76"/>
      <c r="R6286" s="76"/>
      <c r="S6286" s="76"/>
      <c r="T6286" s="76"/>
      <c r="U6286" s="76"/>
      <c r="V6286" s="76"/>
      <c r="W6286" s="76"/>
      <c r="X6286" s="76"/>
    </row>
    <row r="6287" spans="1:24">
      <c r="A6287" s="135"/>
      <c r="B6287" s="54"/>
      <c r="C6287" s="324" t="s">
        <v>33</v>
      </c>
      <c r="D6287" s="505" t="s">
        <v>9562</v>
      </c>
      <c r="E6287" s="530" t="s">
        <v>9563</v>
      </c>
      <c r="F6287" s="324" t="s">
        <v>9564</v>
      </c>
      <c r="G6287" s="505" t="s">
        <v>9565</v>
      </c>
      <c r="H6287" s="324" t="s">
        <v>9566</v>
      </c>
      <c r="I6287" s="225">
        <v>348</v>
      </c>
      <c r="J6287" s="46" t="s">
        <v>39</v>
      </c>
      <c r="K6287" s="75" t="s">
        <v>32</v>
      </c>
      <c r="L6287" s="76">
        <f t="shared" si="346"/>
        <v>0</v>
      </c>
      <c r="M6287" s="76"/>
      <c r="N6287" s="76"/>
      <c r="O6287" s="76"/>
      <c r="P6287" s="76"/>
      <c r="Q6287" s="76"/>
      <c r="R6287" s="76"/>
      <c r="S6287" s="76"/>
      <c r="T6287" s="76"/>
      <c r="U6287" s="76"/>
      <c r="V6287" s="76"/>
      <c r="W6287" s="76"/>
      <c r="X6287" s="76"/>
    </row>
    <row r="6288" spans="1:24">
      <c r="A6288" s="135"/>
      <c r="B6288" s="54"/>
      <c r="C6288" s="158"/>
      <c r="D6288" s="63"/>
      <c r="E6288" s="531"/>
      <c r="F6288" s="158"/>
      <c r="G6288" s="63"/>
      <c r="H6288" s="158"/>
      <c r="I6288" s="225"/>
      <c r="J6288" s="54"/>
      <c r="K6288" s="75" t="s">
        <v>34</v>
      </c>
      <c r="L6288" s="76">
        <f t="shared" si="346"/>
        <v>0</v>
      </c>
      <c r="M6288" s="76"/>
      <c r="N6288" s="76"/>
      <c r="O6288" s="76"/>
      <c r="P6288" s="76"/>
      <c r="Q6288" s="76"/>
      <c r="R6288" s="76"/>
      <c r="S6288" s="76"/>
      <c r="T6288" s="76"/>
      <c r="U6288" s="76"/>
      <c r="V6288" s="76"/>
      <c r="W6288" s="76"/>
      <c r="X6288" s="76"/>
    </row>
    <row r="6289" spans="1:24">
      <c r="A6289" s="135"/>
      <c r="B6289" s="54"/>
      <c r="C6289" s="159"/>
      <c r="D6289" s="68"/>
      <c r="E6289" s="532"/>
      <c r="F6289" s="159"/>
      <c r="G6289" s="68"/>
      <c r="H6289" s="159"/>
      <c r="I6289" s="225"/>
      <c r="J6289" s="80"/>
      <c r="K6289" s="84" t="s">
        <v>36</v>
      </c>
      <c r="L6289" s="76">
        <f t="shared" si="346"/>
        <v>3</v>
      </c>
      <c r="M6289" s="76"/>
      <c r="N6289" s="76"/>
      <c r="O6289" s="76">
        <v>1</v>
      </c>
      <c r="P6289" s="76"/>
      <c r="Q6289" s="76"/>
      <c r="R6289" s="76"/>
      <c r="S6289" s="76"/>
      <c r="T6289" s="76">
        <v>2</v>
      </c>
      <c r="U6289" s="76"/>
      <c r="V6289" s="76"/>
      <c r="W6289" s="76"/>
      <c r="X6289" s="76"/>
    </row>
    <row r="6290" spans="1:24">
      <c r="A6290" s="135"/>
      <c r="B6290" s="54"/>
      <c r="C6290" s="324" t="s">
        <v>33</v>
      </c>
      <c r="D6290" s="505" t="s">
        <v>9567</v>
      </c>
      <c r="E6290" s="530" t="s">
        <v>9568</v>
      </c>
      <c r="F6290" s="324" t="s">
        <v>9569</v>
      </c>
      <c r="G6290" s="505" t="s">
        <v>9570</v>
      </c>
      <c r="H6290" s="324" t="s">
        <v>9571</v>
      </c>
      <c r="I6290" s="225">
        <v>0</v>
      </c>
      <c r="J6290" s="46" t="s">
        <v>39</v>
      </c>
      <c r="K6290" s="75" t="s">
        <v>32</v>
      </c>
      <c r="L6290" s="76">
        <f t="shared" si="346"/>
        <v>0</v>
      </c>
      <c r="M6290" s="76"/>
      <c r="N6290" s="76"/>
      <c r="O6290" s="76"/>
      <c r="P6290" s="76"/>
      <c r="Q6290" s="76"/>
      <c r="R6290" s="76"/>
      <c r="S6290" s="76"/>
      <c r="T6290" s="76"/>
      <c r="U6290" s="76"/>
      <c r="V6290" s="76"/>
      <c r="W6290" s="76"/>
      <c r="X6290" s="76"/>
    </row>
    <row r="6291" spans="1:24">
      <c r="A6291" s="135"/>
      <c r="B6291" s="54"/>
      <c r="C6291" s="158"/>
      <c r="D6291" s="63"/>
      <c r="E6291" s="531"/>
      <c r="F6291" s="158"/>
      <c r="G6291" s="63"/>
      <c r="H6291" s="158"/>
      <c r="I6291" s="225"/>
      <c r="J6291" s="54"/>
      <c r="K6291" s="75" t="s">
        <v>34</v>
      </c>
      <c r="L6291" s="76">
        <f t="shared" si="346"/>
        <v>0</v>
      </c>
      <c r="M6291" s="76"/>
      <c r="N6291" s="76"/>
      <c r="O6291" s="76"/>
      <c r="P6291" s="76"/>
      <c r="Q6291" s="76"/>
      <c r="R6291" s="76"/>
      <c r="S6291" s="76"/>
      <c r="T6291" s="76"/>
      <c r="U6291" s="76"/>
      <c r="V6291" s="76"/>
      <c r="W6291" s="76"/>
      <c r="X6291" s="76"/>
    </row>
    <row r="6292" spans="1:24">
      <c r="A6292" s="135"/>
      <c r="B6292" s="54"/>
      <c r="C6292" s="159"/>
      <c r="D6292" s="68"/>
      <c r="E6292" s="532"/>
      <c r="F6292" s="159"/>
      <c r="G6292" s="68"/>
      <c r="H6292" s="159"/>
      <c r="I6292" s="225"/>
      <c r="J6292" s="80"/>
      <c r="K6292" s="84" t="s">
        <v>36</v>
      </c>
      <c r="L6292" s="76">
        <f t="shared" si="346"/>
        <v>2</v>
      </c>
      <c r="M6292" s="76"/>
      <c r="N6292" s="76"/>
      <c r="O6292" s="76">
        <v>2</v>
      </c>
      <c r="P6292" s="76"/>
      <c r="Q6292" s="76"/>
      <c r="R6292" s="76"/>
      <c r="S6292" s="76"/>
      <c r="T6292" s="76"/>
      <c r="U6292" s="76"/>
      <c r="V6292" s="76"/>
      <c r="W6292" s="76"/>
      <c r="X6292" s="76"/>
    </row>
    <row r="6293" spans="1:24">
      <c r="A6293" s="135"/>
      <c r="B6293" s="54"/>
      <c r="C6293" s="324" t="s">
        <v>33</v>
      </c>
      <c r="D6293" s="505" t="s">
        <v>9572</v>
      </c>
      <c r="E6293" s="530" t="s">
        <v>9573</v>
      </c>
      <c r="F6293" s="505" t="s">
        <v>9574</v>
      </c>
      <c r="G6293" s="505" t="s">
        <v>9575</v>
      </c>
      <c r="H6293" s="533"/>
      <c r="I6293" s="225">
        <v>193</v>
      </c>
      <c r="J6293" s="46" t="s">
        <v>39</v>
      </c>
      <c r="K6293" s="75" t="s">
        <v>32</v>
      </c>
      <c r="L6293" s="76">
        <f t="shared" si="346"/>
        <v>0</v>
      </c>
      <c r="M6293" s="76"/>
      <c r="N6293" s="76"/>
      <c r="O6293" s="76"/>
      <c r="P6293" s="76"/>
      <c r="Q6293" s="76"/>
      <c r="R6293" s="76"/>
      <c r="S6293" s="76"/>
      <c r="T6293" s="76"/>
      <c r="U6293" s="76"/>
      <c r="V6293" s="76"/>
      <c r="W6293" s="76"/>
      <c r="X6293" s="76"/>
    </row>
    <row r="6294" spans="1:24">
      <c r="A6294" s="135"/>
      <c r="B6294" s="54"/>
      <c r="C6294" s="158"/>
      <c r="D6294" s="63"/>
      <c r="E6294" s="531"/>
      <c r="F6294" s="63"/>
      <c r="G6294" s="63"/>
      <c r="H6294" s="534"/>
      <c r="I6294" s="225"/>
      <c r="J6294" s="54"/>
      <c r="K6294" s="75" t="s">
        <v>34</v>
      </c>
      <c r="L6294" s="76">
        <f t="shared" si="346"/>
        <v>0</v>
      </c>
      <c r="M6294" s="76"/>
      <c r="N6294" s="76"/>
      <c r="O6294" s="76"/>
      <c r="P6294" s="76"/>
      <c r="Q6294" s="76"/>
      <c r="R6294" s="76"/>
      <c r="S6294" s="76"/>
      <c r="T6294" s="76"/>
      <c r="U6294" s="76"/>
      <c r="V6294" s="76"/>
      <c r="W6294" s="76"/>
      <c r="X6294" s="76"/>
    </row>
    <row r="6295" spans="1:24">
      <c r="A6295" s="135"/>
      <c r="B6295" s="54"/>
      <c r="C6295" s="159"/>
      <c r="D6295" s="68"/>
      <c r="E6295" s="532"/>
      <c r="F6295" s="68"/>
      <c r="G6295" s="68"/>
      <c r="H6295" s="535"/>
      <c r="I6295" s="225"/>
      <c r="J6295" s="80"/>
      <c r="K6295" s="84" t="s">
        <v>36</v>
      </c>
      <c r="L6295" s="76">
        <f t="shared" si="346"/>
        <v>5</v>
      </c>
      <c r="M6295" s="76"/>
      <c r="N6295" s="76">
        <v>1</v>
      </c>
      <c r="O6295" s="76">
        <v>1</v>
      </c>
      <c r="P6295" s="76"/>
      <c r="Q6295" s="76"/>
      <c r="R6295" s="76"/>
      <c r="S6295" s="76">
        <v>2</v>
      </c>
      <c r="T6295" s="76">
        <v>1</v>
      </c>
      <c r="U6295" s="76"/>
      <c r="V6295" s="76"/>
      <c r="W6295" s="76"/>
      <c r="X6295" s="76"/>
    </row>
    <row r="6296" spans="1:24">
      <c r="A6296" s="135"/>
      <c r="B6296" s="54"/>
      <c r="C6296" s="324" t="s">
        <v>33</v>
      </c>
      <c r="D6296" s="505" t="s">
        <v>9576</v>
      </c>
      <c r="E6296" s="530" t="s">
        <v>9577</v>
      </c>
      <c r="F6296" s="505" t="s">
        <v>9578</v>
      </c>
      <c r="G6296" s="505" t="s">
        <v>9579</v>
      </c>
      <c r="H6296" s="533"/>
      <c r="I6296" s="225">
        <v>214</v>
      </c>
      <c r="J6296" s="46" t="s">
        <v>39</v>
      </c>
      <c r="K6296" s="75" t="s">
        <v>32</v>
      </c>
      <c r="L6296" s="76">
        <f t="shared" si="346"/>
        <v>0</v>
      </c>
      <c r="M6296" s="76"/>
      <c r="N6296" s="76"/>
      <c r="O6296" s="76"/>
      <c r="P6296" s="76"/>
      <c r="Q6296" s="76"/>
      <c r="R6296" s="76"/>
      <c r="S6296" s="76"/>
      <c r="T6296" s="76"/>
      <c r="U6296" s="76"/>
      <c r="V6296" s="76"/>
      <c r="W6296" s="76"/>
      <c r="X6296" s="76"/>
    </row>
    <row r="6297" spans="1:24">
      <c r="A6297" s="135"/>
      <c r="B6297" s="54"/>
      <c r="C6297" s="158"/>
      <c r="D6297" s="63"/>
      <c r="E6297" s="531"/>
      <c r="F6297" s="63"/>
      <c r="G6297" s="63"/>
      <c r="H6297" s="534"/>
      <c r="I6297" s="225"/>
      <c r="J6297" s="54"/>
      <c r="K6297" s="75" t="s">
        <v>34</v>
      </c>
      <c r="L6297" s="76">
        <f t="shared" si="346"/>
        <v>0</v>
      </c>
      <c r="M6297" s="76"/>
      <c r="N6297" s="76"/>
      <c r="O6297" s="76"/>
      <c r="P6297" s="76"/>
      <c r="Q6297" s="76"/>
      <c r="R6297" s="76"/>
      <c r="S6297" s="76"/>
      <c r="T6297" s="76"/>
      <c r="U6297" s="76"/>
      <c r="V6297" s="76"/>
      <c r="W6297" s="76"/>
      <c r="X6297" s="76"/>
    </row>
    <row r="6298" spans="1:24">
      <c r="A6298" s="135"/>
      <c r="B6298" s="54"/>
      <c r="C6298" s="159"/>
      <c r="D6298" s="68"/>
      <c r="E6298" s="532"/>
      <c r="F6298" s="68"/>
      <c r="G6298" s="68"/>
      <c r="H6298" s="535"/>
      <c r="I6298" s="225"/>
      <c r="J6298" s="80"/>
      <c r="K6298" s="84" t="s">
        <v>36</v>
      </c>
      <c r="L6298" s="76">
        <f t="shared" si="346"/>
        <v>5</v>
      </c>
      <c r="M6298" s="76"/>
      <c r="N6298" s="76"/>
      <c r="O6298" s="76">
        <v>4</v>
      </c>
      <c r="P6298" s="76"/>
      <c r="Q6298" s="76"/>
      <c r="R6298" s="76"/>
      <c r="S6298" s="76">
        <v>1</v>
      </c>
      <c r="T6298" s="76"/>
      <c r="U6298" s="76"/>
      <c r="V6298" s="76"/>
      <c r="W6298" s="76"/>
      <c r="X6298" s="76"/>
    </row>
    <row r="6299" spans="1:24">
      <c r="A6299" s="135"/>
      <c r="B6299" s="54"/>
      <c r="C6299" s="324" t="s">
        <v>33</v>
      </c>
      <c r="D6299" s="505" t="s">
        <v>9580</v>
      </c>
      <c r="E6299" s="530" t="s">
        <v>9581</v>
      </c>
      <c r="F6299" s="505" t="s">
        <v>3685</v>
      </c>
      <c r="G6299" s="505" t="s">
        <v>9582</v>
      </c>
      <c r="H6299" s="533" t="s">
        <v>9583</v>
      </c>
      <c r="I6299" s="225">
        <v>8317</v>
      </c>
      <c r="J6299" s="46" t="s">
        <v>39</v>
      </c>
      <c r="K6299" s="75" t="s">
        <v>32</v>
      </c>
      <c r="L6299" s="76">
        <f t="shared" si="346"/>
        <v>0</v>
      </c>
      <c r="M6299" s="76"/>
      <c r="N6299" s="76"/>
      <c r="O6299" s="76"/>
      <c r="P6299" s="76"/>
      <c r="Q6299" s="76"/>
      <c r="R6299" s="76"/>
      <c r="S6299" s="76"/>
      <c r="T6299" s="76"/>
      <c r="U6299" s="76"/>
      <c r="V6299" s="76"/>
      <c r="W6299" s="76"/>
      <c r="X6299" s="76"/>
    </row>
    <row r="6300" spans="1:24">
      <c r="A6300" s="135"/>
      <c r="B6300" s="54"/>
      <c r="C6300" s="158"/>
      <c r="D6300" s="63"/>
      <c r="E6300" s="531"/>
      <c r="F6300" s="63"/>
      <c r="G6300" s="63"/>
      <c r="H6300" s="534"/>
      <c r="I6300" s="225"/>
      <c r="J6300" s="54"/>
      <c r="K6300" s="75" t="s">
        <v>34</v>
      </c>
      <c r="L6300" s="76">
        <f t="shared" si="346"/>
        <v>0</v>
      </c>
      <c r="M6300" s="76"/>
      <c r="N6300" s="76"/>
      <c r="O6300" s="76"/>
      <c r="P6300" s="76"/>
      <c r="Q6300" s="76"/>
      <c r="R6300" s="76"/>
      <c r="S6300" s="76"/>
      <c r="T6300" s="76"/>
      <c r="U6300" s="76"/>
      <c r="V6300" s="76"/>
      <c r="W6300" s="76"/>
      <c r="X6300" s="76"/>
    </row>
    <row r="6301" spans="1:24">
      <c r="A6301" s="135"/>
      <c r="B6301" s="54"/>
      <c r="C6301" s="159"/>
      <c r="D6301" s="68"/>
      <c r="E6301" s="532"/>
      <c r="F6301" s="68"/>
      <c r="G6301" s="68"/>
      <c r="H6301" s="535"/>
      <c r="I6301" s="225"/>
      <c r="J6301" s="80"/>
      <c r="K6301" s="84" t="s">
        <v>36</v>
      </c>
      <c r="L6301" s="76">
        <f t="shared" si="346"/>
        <v>7</v>
      </c>
      <c r="M6301" s="76"/>
      <c r="N6301" s="76"/>
      <c r="O6301" s="76">
        <v>3</v>
      </c>
      <c r="P6301" s="76"/>
      <c r="Q6301" s="76"/>
      <c r="R6301" s="76"/>
      <c r="S6301" s="76">
        <v>3</v>
      </c>
      <c r="T6301" s="76">
        <v>1</v>
      </c>
      <c r="U6301" s="76"/>
      <c r="V6301" s="76"/>
      <c r="W6301" s="76"/>
      <c r="X6301" s="76"/>
    </row>
    <row r="6302" spans="1:24">
      <c r="A6302" s="135"/>
      <c r="B6302" s="54"/>
      <c r="C6302" s="324" t="s">
        <v>33</v>
      </c>
      <c r="D6302" s="505" t="s">
        <v>9584</v>
      </c>
      <c r="E6302" s="530" t="s">
        <v>9585</v>
      </c>
      <c r="F6302" s="505" t="s">
        <v>9586</v>
      </c>
      <c r="G6302" s="505" t="s">
        <v>9587</v>
      </c>
      <c r="H6302" s="533"/>
      <c r="I6302" s="225">
        <v>0</v>
      </c>
      <c r="J6302" s="46" t="s">
        <v>39</v>
      </c>
      <c r="K6302" s="75" t="s">
        <v>32</v>
      </c>
      <c r="L6302" s="76">
        <f t="shared" si="346"/>
        <v>0</v>
      </c>
      <c r="M6302" s="76"/>
      <c r="N6302" s="76"/>
      <c r="O6302" s="76"/>
      <c r="P6302" s="76"/>
      <c r="Q6302" s="76"/>
      <c r="R6302" s="76"/>
      <c r="S6302" s="76"/>
      <c r="T6302" s="76"/>
      <c r="U6302" s="76"/>
      <c r="V6302" s="76"/>
      <c r="W6302" s="76"/>
      <c r="X6302" s="76"/>
    </row>
    <row r="6303" spans="1:24">
      <c r="A6303" s="135"/>
      <c r="B6303" s="54"/>
      <c r="C6303" s="158"/>
      <c r="D6303" s="63"/>
      <c r="E6303" s="531"/>
      <c r="F6303" s="63"/>
      <c r="G6303" s="63"/>
      <c r="H6303" s="534"/>
      <c r="I6303" s="225"/>
      <c r="J6303" s="54"/>
      <c r="K6303" s="75" t="s">
        <v>34</v>
      </c>
      <c r="L6303" s="76">
        <f t="shared" si="346"/>
        <v>0</v>
      </c>
      <c r="M6303" s="76"/>
      <c r="N6303" s="76"/>
      <c r="O6303" s="76"/>
      <c r="P6303" s="76"/>
      <c r="Q6303" s="76"/>
      <c r="R6303" s="76"/>
      <c r="S6303" s="76"/>
      <c r="T6303" s="76"/>
      <c r="U6303" s="76"/>
      <c r="V6303" s="76"/>
      <c r="W6303" s="76"/>
      <c r="X6303" s="76"/>
    </row>
    <row r="6304" spans="1:24">
      <c r="A6304" s="135"/>
      <c r="B6304" s="54"/>
      <c r="C6304" s="159"/>
      <c r="D6304" s="68"/>
      <c r="E6304" s="532"/>
      <c r="F6304" s="68"/>
      <c r="G6304" s="68"/>
      <c r="H6304" s="535"/>
      <c r="I6304" s="225"/>
      <c r="J6304" s="80"/>
      <c r="K6304" s="84" t="s">
        <v>36</v>
      </c>
      <c r="L6304" s="76">
        <f t="shared" si="346"/>
        <v>3</v>
      </c>
      <c r="M6304" s="76"/>
      <c r="N6304" s="76"/>
      <c r="O6304" s="76">
        <v>2</v>
      </c>
      <c r="P6304" s="76"/>
      <c r="Q6304" s="76"/>
      <c r="R6304" s="76"/>
      <c r="S6304" s="76">
        <v>1</v>
      </c>
      <c r="T6304" s="76"/>
      <c r="U6304" s="76"/>
      <c r="V6304" s="76"/>
      <c r="W6304" s="76"/>
      <c r="X6304" s="76"/>
    </row>
    <row r="6305" spans="1:24">
      <c r="A6305" s="135"/>
      <c r="B6305" s="54"/>
      <c r="C6305" s="505" t="s">
        <v>31</v>
      </c>
      <c r="D6305" s="505" t="s">
        <v>9588</v>
      </c>
      <c r="E6305" s="530" t="s">
        <v>9589</v>
      </c>
      <c r="F6305" s="505" t="s">
        <v>9590</v>
      </c>
      <c r="G6305" s="505" t="s">
        <v>9591</v>
      </c>
      <c r="H6305" s="533" t="s">
        <v>9592</v>
      </c>
      <c r="I6305" s="225">
        <v>3202</v>
      </c>
      <c r="J6305" s="46" t="s">
        <v>39</v>
      </c>
      <c r="K6305" s="75" t="s">
        <v>32</v>
      </c>
      <c r="L6305" s="76">
        <f t="shared" si="346"/>
        <v>0</v>
      </c>
      <c r="M6305" s="76"/>
      <c r="N6305" s="76"/>
      <c r="O6305" s="76"/>
      <c r="P6305" s="76"/>
      <c r="Q6305" s="76"/>
      <c r="R6305" s="76"/>
      <c r="S6305" s="76"/>
      <c r="T6305" s="76"/>
      <c r="U6305" s="76"/>
      <c r="V6305" s="76"/>
      <c r="W6305" s="76"/>
      <c r="X6305" s="76"/>
    </row>
    <row r="6306" spans="1:24">
      <c r="A6306" s="135"/>
      <c r="B6306" s="54"/>
      <c r="C6306" s="63"/>
      <c r="D6306" s="63"/>
      <c r="E6306" s="531"/>
      <c r="F6306" s="63"/>
      <c r="G6306" s="63"/>
      <c r="H6306" s="534"/>
      <c r="I6306" s="225"/>
      <c r="J6306" s="54"/>
      <c r="K6306" s="75" t="s">
        <v>34</v>
      </c>
      <c r="L6306" s="76">
        <f t="shared" si="346"/>
        <v>10</v>
      </c>
      <c r="M6306" s="76">
        <v>1</v>
      </c>
      <c r="N6306" s="76">
        <v>2</v>
      </c>
      <c r="O6306" s="76">
        <v>7</v>
      </c>
      <c r="P6306" s="76"/>
      <c r="Q6306" s="76"/>
      <c r="R6306" s="76"/>
      <c r="S6306" s="76"/>
      <c r="T6306" s="76"/>
      <c r="U6306" s="76"/>
      <c r="V6306" s="76"/>
      <c r="W6306" s="76"/>
      <c r="X6306" s="76"/>
    </row>
    <row r="6307" spans="1:24">
      <c r="A6307" s="135"/>
      <c r="B6307" s="54"/>
      <c r="C6307" s="68"/>
      <c r="D6307" s="68"/>
      <c r="E6307" s="532"/>
      <c r="F6307" s="68"/>
      <c r="G6307" s="68"/>
      <c r="H6307" s="535"/>
      <c r="I6307" s="225"/>
      <c r="J6307" s="80"/>
      <c r="K6307" s="84" t="s">
        <v>36</v>
      </c>
      <c r="L6307" s="76">
        <f t="shared" si="346"/>
        <v>0</v>
      </c>
      <c r="M6307" s="76"/>
      <c r="N6307" s="76"/>
      <c r="O6307" s="76"/>
      <c r="P6307" s="76"/>
      <c r="Q6307" s="76"/>
      <c r="R6307" s="76"/>
      <c r="S6307" s="76"/>
      <c r="T6307" s="76"/>
      <c r="U6307" s="76"/>
      <c r="V6307" s="76"/>
      <c r="W6307" s="76"/>
      <c r="X6307" s="76"/>
    </row>
    <row r="6308" spans="1:24">
      <c r="A6308" s="135"/>
      <c r="B6308" s="54"/>
      <c r="C6308" s="505" t="s">
        <v>31</v>
      </c>
      <c r="D6308" s="505" t="s">
        <v>9593</v>
      </c>
      <c r="E6308" s="530" t="s">
        <v>9594</v>
      </c>
      <c r="F6308" s="505" t="s">
        <v>9541</v>
      </c>
      <c r="G6308" s="505" t="s">
        <v>9542</v>
      </c>
      <c r="H6308" s="533" t="s">
        <v>9595</v>
      </c>
      <c r="I6308" s="225">
        <v>120</v>
      </c>
      <c r="J6308" s="46" t="s">
        <v>39</v>
      </c>
      <c r="K6308" s="75" t="s">
        <v>32</v>
      </c>
      <c r="L6308" s="76">
        <f t="shared" si="346"/>
        <v>0</v>
      </c>
      <c r="M6308" s="76"/>
      <c r="N6308" s="76"/>
      <c r="O6308" s="76"/>
      <c r="P6308" s="76"/>
      <c r="Q6308" s="76"/>
      <c r="R6308" s="76"/>
      <c r="S6308" s="76"/>
      <c r="T6308" s="76"/>
      <c r="U6308" s="76"/>
      <c r="V6308" s="76"/>
      <c r="W6308" s="76"/>
      <c r="X6308" s="76"/>
    </row>
    <row r="6309" spans="1:24">
      <c r="A6309" s="135"/>
      <c r="B6309" s="54"/>
      <c r="C6309" s="63"/>
      <c r="D6309" s="63"/>
      <c r="E6309" s="531"/>
      <c r="F6309" s="63"/>
      <c r="G6309" s="63"/>
      <c r="H6309" s="534"/>
      <c r="I6309" s="225"/>
      <c r="J6309" s="54"/>
      <c r="K6309" s="75" t="s">
        <v>34</v>
      </c>
      <c r="L6309" s="76">
        <f t="shared" si="346"/>
        <v>0</v>
      </c>
      <c r="M6309" s="76"/>
      <c r="N6309" s="76"/>
      <c r="O6309" s="76"/>
      <c r="P6309" s="76"/>
      <c r="Q6309" s="76"/>
      <c r="R6309" s="76"/>
      <c r="S6309" s="76"/>
      <c r="T6309" s="76"/>
      <c r="U6309" s="76"/>
      <c r="V6309" s="76"/>
      <c r="W6309" s="76"/>
      <c r="X6309" s="76"/>
    </row>
    <row r="6310" spans="1:24">
      <c r="A6310" s="135"/>
      <c r="B6310" s="54"/>
      <c r="C6310" s="68"/>
      <c r="D6310" s="68"/>
      <c r="E6310" s="532"/>
      <c r="F6310" s="68"/>
      <c r="G6310" s="68"/>
      <c r="H6310" s="535"/>
      <c r="I6310" s="225"/>
      <c r="J6310" s="80"/>
      <c r="K6310" s="84" t="s">
        <v>36</v>
      </c>
      <c r="L6310" s="76">
        <f t="shared" si="346"/>
        <v>9</v>
      </c>
      <c r="M6310" s="76">
        <v>1</v>
      </c>
      <c r="N6310" s="76"/>
      <c r="O6310" s="76"/>
      <c r="P6310" s="76"/>
      <c r="Q6310" s="76"/>
      <c r="R6310" s="76"/>
      <c r="S6310" s="76">
        <v>6</v>
      </c>
      <c r="T6310" s="76"/>
      <c r="U6310" s="76"/>
      <c r="V6310" s="76"/>
      <c r="W6310" s="76"/>
      <c r="X6310" s="76">
        <v>2</v>
      </c>
    </row>
    <row r="6311" spans="1:24">
      <c r="A6311" s="135"/>
      <c r="B6311" s="54"/>
      <c r="C6311" s="536" t="s">
        <v>35</v>
      </c>
      <c r="D6311" s="505" t="s">
        <v>9596</v>
      </c>
      <c r="E6311" s="530" t="s">
        <v>9597</v>
      </c>
      <c r="F6311" s="324" t="s">
        <v>9598</v>
      </c>
      <c r="G6311" s="505" t="s">
        <v>9599</v>
      </c>
      <c r="H6311" s="505"/>
      <c r="I6311" s="225">
        <v>70</v>
      </c>
      <c r="J6311" s="46" t="s">
        <v>39</v>
      </c>
      <c r="K6311" s="75" t="s">
        <v>32</v>
      </c>
      <c r="L6311" s="76">
        <f t="shared" si="346"/>
        <v>9</v>
      </c>
      <c r="M6311" s="76">
        <v>1</v>
      </c>
      <c r="N6311" s="76">
        <v>1</v>
      </c>
      <c r="O6311" s="76">
        <v>5</v>
      </c>
      <c r="P6311" s="76"/>
      <c r="Q6311" s="76"/>
      <c r="R6311" s="76"/>
      <c r="S6311" s="76">
        <v>1</v>
      </c>
      <c r="T6311" s="76"/>
      <c r="U6311" s="76"/>
      <c r="V6311" s="76"/>
      <c r="W6311" s="76"/>
      <c r="X6311" s="76">
        <v>1</v>
      </c>
    </row>
    <row r="6312" spans="1:24">
      <c r="A6312" s="135"/>
      <c r="B6312" s="54"/>
      <c r="C6312" s="536"/>
      <c r="D6312" s="63"/>
      <c r="E6312" s="531"/>
      <c r="F6312" s="158"/>
      <c r="G6312" s="63"/>
      <c r="H6312" s="63"/>
      <c r="I6312" s="225"/>
      <c r="J6312" s="54"/>
      <c r="K6312" s="75" t="s">
        <v>34</v>
      </c>
      <c r="L6312" s="76">
        <f t="shared" si="346"/>
        <v>0</v>
      </c>
      <c r="M6312" s="76"/>
      <c r="N6312" s="76"/>
      <c r="O6312" s="76"/>
      <c r="P6312" s="76"/>
      <c r="Q6312" s="76"/>
      <c r="R6312" s="76"/>
      <c r="S6312" s="76"/>
      <c r="T6312" s="76"/>
      <c r="U6312" s="76"/>
      <c r="V6312" s="76"/>
      <c r="W6312" s="76"/>
      <c r="X6312" s="76"/>
    </row>
    <row r="6313" spans="1:24">
      <c r="A6313" s="135"/>
      <c r="B6313" s="54"/>
      <c r="C6313" s="536"/>
      <c r="D6313" s="68"/>
      <c r="E6313" s="532"/>
      <c r="F6313" s="159"/>
      <c r="G6313" s="68"/>
      <c r="H6313" s="68"/>
      <c r="I6313" s="225"/>
      <c r="J6313" s="80"/>
      <c r="K6313" s="84" t="s">
        <v>36</v>
      </c>
      <c r="L6313" s="76">
        <f t="shared" si="346"/>
        <v>2</v>
      </c>
      <c r="M6313" s="76"/>
      <c r="N6313" s="76"/>
      <c r="O6313" s="76">
        <v>2</v>
      </c>
      <c r="P6313" s="76"/>
      <c r="Q6313" s="76"/>
      <c r="R6313" s="76"/>
      <c r="S6313" s="76"/>
      <c r="T6313" s="76"/>
      <c r="U6313" s="76"/>
      <c r="V6313" s="76"/>
      <c r="W6313" s="76"/>
      <c r="X6313" s="76"/>
    </row>
    <row r="6314" spans="1:24">
      <c r="A6314" s="135"/>
      <c r="B6314" s="54"/>
      <c r="C6314" s="324" t="s">
        <v>33</v>
      </c>
      <c r="D6314" s="505" t="s">
        <v>9600</v>
      </c>
      <c r="E6314" s="530" t="s">
        <v>9601</v>
      </c>
      <c r="F6314" s="324" t="s">
        <v>9602</v>
      </c>
      <c r="G6314" s="505" t="s">
        <v>9603</v>
      </c>
      <c r="H6314" s="505"/>
      <c r="I6314" s="225">
        <v>0</v>
      </c>
      <c r="J6314" s="46" t="s">
        <v>39</v>
      </c>
      <c r="K6314" s="75" t="s">
        <v>32</v>
      </c>
      <c r="L6314" s="76">
        <f t="shared" si="346"/>
        <v>0</v>
      </c>
      <c r="M6314" s="76"/>
      <c r="N6314" s="76"/>
      <c r="O6314" s="76"/>
      <c r="P6314" s="76"/>
      <c r="Q6314" s="76"/>
      <c r="R6314" s="76"/>
      <c r="S6314" s="76"/>
      <c r="T6314" s="76"/>
      <c r="U6314" s="76"/>
      <c r="V6314" s="76"/>
      <c r="W6314" s="76"/>
      <c r="X6314" s="76"/>
    </row>
    <row r="6315" spans="1:24">
      <c r="A6315" s="135"/>
      <c r="B6315" s="54"/>
      <c r="C6315" s="158"/>
      <c r="D6315" s="63"/>
      <c r="E6315" s="531"/>
      <c r="F6315" s="158"/>
      <c r="G6315" s="63"/>
      <c r="H6315" s="63"/>
      <c r="I6315" s="225"/>
      <c r="J6315" s="54"/>
      <c r="K6315" s="75" t="s">
        <v>34</v>
      </c>
      <c r="L6315" s="76">
        <f t="shared" si="346"/>
        <v>0</v>
      </c>
      <c r="M6315" s="76"/>
      <c r="N6315" s="76"/>
      <c r="O6315" s="76"/>
      <c r="P6315" s="76"/>
      <c r="Q6315" s="76"/>
      <c r="R6315" s="76"/>
      <c r="S6315" s="76"/>
      <c r="T6315" s="76"/>
      <c r="U6315" s="76"/>
      <c r="V6315" s="76"/>
      <c r="W6315" s="76"/>
      <c r="X6315" s="76"/>
    </row>
    <row r="6316" spans="1:24">
      <c r="A6316" s="135"/>
      <c r="B6316" s="54"/>
      <c r="C6316" s="159"/>
      <c r="D6316" s="68"/>
      <c r="E6316" s="532"/>
      <c r="F6316" s="159"/>
      <c r="G6316" s="68"/>
      <c r="H6316" s="68"/>
      <c r="I6316" s="225"/>
      <c r="J6316" s="80"/>
      <c r="K6316" s="84" t="s">
        <v>36</v>
      </c>
      <c r="L6316" s="76">
        <f t="shared" si="346"/>
        <v>4</v>
      </c>
      <c r="M6316" s="76"/>
      <c r="N6316" s="76"/>
      <c r="O6316" s="76">
        <v>2</v>
      </c>
      <c r="P6316" s="76"/>
      <c r="Q6316" s="76"/>
      <c r="R6316" s="76"/>
      <c r="S6316" s="76"/>
      <c r="T6316" s="76"/>
      <c r="U6316" s="76"/>
      <c r="V6316" s="76"/>
      <c r="W6316" s="76"/>
      <c r="X6316" s="76">
        <v>2</v>
      </c>
    </row>
    <row r="6317" spans="1:24">
      <c r="A6317" s="135"/>
      <c r="B6317" s="54"/>
      <c r="C6317" s="324" t="s">
        <v>33</v>
      </c>
      <c r="D6317" s="505" t="s">
        <v>9604</v>
      </c>
      <c r="E6317" s="530" t="s">
        <v>9605</v>
      </c>
      <c r="F6317" s="324" t="s">
        <v>9606</v>
      </c>
      <c r="G6317" s="505" t="s">
        <v>9607</v>
      </c>
      <c r="H6317" s="324" t="s">
        <v>9608</v>
      </c>
      <c r="I6317" s="225">
        <v>0</v>
      </c>
      <c r="J6317" s="46" t="s">
        <v>39</v>
      </c>
      <c r="K6317" s="75" t="s">
        <v>32</v>
      </c>
      <c r="L6317" s="76">
        <f t="shared" si="346"/>
        <v>0</v>
      </c>
      <c r="M6317" s="76"/>
      <c r="N6317" s="76"/>
      <c r="O6317" s="76"/>
      <c r="P6317" s="76"/>
      <c r="Q6317" s="76"/>
      <c r="R6317" s="76"/>
      <c r="S6317" s="76"/>
      <c r="T6317" s="76"/>
      <c r="U6317" s="76"/>
      <c r="V6317" s="76"/>
      <c r="W6317" s="76"/>
      <c r="X6317" s="76"/>
    </row>
    <row r="6318" spans="1:24">
      <c r="A6318" s="135"/>
      <c r="B6318" s="54"/>
      <c r="C6318" s="158"/>
      <c r="D6318" s="63"/>
      <c r="E6318" s="531"/>
      <c r="F6318" s="158"/>
      <c r="G6318" s="63"/>
      <c r="H6318" s="158"/>
      <c r="I6318" s="225"/>
      <c r="J6318" s="54"/>
      <c r="K6318" s="75" t="s">
        <v>34</v>
      </c>
      <c r="L6318" s="76">
        <f t="shared" si="346"/>
        <v>0</v>
      </c>
      <c r="M6318" s="76"/>
      <c r="N6318" s="76"/>
      <c r="O6318" s="76"/>
      <c r="P6318" s="76"/>
      <c r="Q6318" s="76"/>
      <c r="R6318" s="76"/>
      <c r="S6318" s="76"/>
      <c r="T6318" s="76"/>
      <c r="U6318" s="76"/>
      <c r="V6318" s="76"/>
      <c r="W6318" s="76"/>
      <c r="X6318" s="76"/>
    </row>
    <row r="6319" spans="1:24">
      <c r="A6319" s="135"/>
      <c r="B6319" s="54"/>
      <c r="C6319" s="159"/>
      <c r="D6319" s="68"/>
      <c r="E6319" s="532"/>
      <c r="F6319" s="159"/>
      <c r="G6319" s="68"/>
      <c r="H6319" s="159"/>
      <c r="I6319" s="225"/>
      <c r="J6319" s="80"/>
      <c r="K6319" s="84" t="s">
        <v>36</v>
      </c>
      <c r="L6319" s="76">
        <f t="shared" si="346"/>
        <v>3</v>
      </c>
      <c r="M6319" s="76"/>
      <c r="N6319" s="76"/>
      <c r="O6319" s="76">
        <v>2</v>
      </c>
      <c r="P6319" s="76"/>
      <c r="Q6319" s="76"/>
      <c r="R6319" s="76"/>
      <c r="S6319" s="76">
        <v>1</v>
      </c>
      <c r="T6319" s="76"/>
      <c r="U6319" s="76"/>
      <c r="V6319" s="76"/>
      <c r="W6319" s="76"/>
      <c r="X6319" s="76"/>
    </row>
    <row r="6320" spans="1:24">
      <c r="A6320" s="135"/>
      <c r="B6320" s="54"/>
      <c r="C6320" s="324" t="s">
        <v>33</v>
      </c>
      <c r="D6320" s="505" t="s">
        <v>9609</v>
      </c>
      <c r="E6320" s="530" t="s">
        <v>9610</v>
      </c>
      <c r="F6320" s="324" t="s">
        <v>9611</v>
      </c>
      <c r="G6320" s="505" t="s">
        <v>9612</v>
      </c>
      <c r="H6320" s="324" t="s">
        <v>9613</v>
      </c>
      <c r="I6320" s="225">
        <v>1028</v>
      </c>
      <c r="J6320" s="46" t="s">
        <v>39</v>
      </c>
      <c r="K6320" s="75" t="s">
        <v>32</v>
      </c>
      <c r="L6320" s="76">
        <f t="shared" si="346"/>
        <v>0</v>
      </c>
      <c r="M6320" s="76"/>
      <c r="N6320" s="76"/>
      <c r="O6320" s="76"/>
      <c r="P6320" s="76"/>
      <c r="Q6320" s="76"/>
      <c r="R6320" s="76"/>
      <c r="S6320" s="76"/>
      <c r="T6320" s="76"/>
      <c r="U6320" s="76"/>
      <c r="V6320" s="76"/>
      <c r="W6320" s="76"/>
      <c r="X6320" s="76"/>
    </row>
    <row r="6321" spans="1:24">
      <c r="A6321" s="135"/>
      <c r="B6321" s="54"/>
      <c r="C6321" s="158"/>
      <c r="D6321" s="63"/>
      <c r="E6321" s="531"/>
      <c r="F6321" s="158"/>
      <c r="G6321" s="63"/>
      <c r="H6321" s="158"/>
      <c r="I6321" s="225"/>
      <c r="J6321" s="54"/>
      <c r="K6321" s="75" t="s">
        <v>34</v>
      </c>
      <c r="L6321" s="76">
        <f t="shared" si="346"/>
        <v>0</v>
      </c>
      <c r="M6321" s="76"/>
      <c r="N6321" s="76"/>
      <c r="O6321" s="76"/>
      <c r="P6321" s="76"/>
      <c r="Q6321" s="76"/>
      <c r="R6321" s="76"/>
      <c r="S6321" s="76"/>
      <c r="T6321" s="76"/>
      <c r="U6321" s="76"/>
      <c r="V6321" s="76"/>
      <c r="W6321" s="76"/>
      <c r="X6321" s="76"/>
    </row>
    <row r="6322" spans="1:24">
      <c r="A6322" s="135"/>
      <c r="B6322" s="54"/>
      <c r="C6322" s="159"/>
      <c r="D6322" s="68"/>
      <c r="E6322" s="532"/>
      <c r="F6322" s="159"/>
      <c r="G6322" s="68"/>
      <c r="H6322" s="159"/>
      <c r="I6322" s="225"/>
      <c r="J6322" s="80"/>
      <c r="K6322" s="84" t="s">
        <v>36</v>
      </c>
      <c r="L6322" s="76">
        <f t="shared" si="346"/>
        <v>8</v>
      </c>
      <c r="M6322" s="76"/>
      <c r="N6322" s="76"/>
      <c r="O6322" s="76"/>
      <c r="P6322" s="76"/>
      <c r="Q6322" s="76"/>
      <c r="R6322" s="76"/>
      <c r="S6322" s="76"/>
      <c r="T6322" s="76">
        <v>8</v>
      </c>
      <c r="U6322" s="76"/>
      <c r="V6322" s="76"/>
      <c r="W6322" s="76"/>
      <c r="X6322" s="76"/>
    </row>
    <row r="6323" spans="1:24">
      <c r="A6323" s="135"/>
      <c r="B6323" s="54"/>
      <c r="C6323" s="324" t="s">
        <v>33</v>
      </c>
      <c r="D6323" s="505" t="s">
        <v>9614</v>
      </c>
      <c r="E6323" s="530" t="s">
        <v>9615</v>
      </c>
      <c r="F6323" s="324" t="s">
        <v>9616</v>
      </c>
      <c r="G6323" s="505" t="s">
        <v>9617</v>
      </c>
      <c r="H6323" s="505"/>
      <c r="I6323" s="225">
        <v>38</v>
      </c>
      <c r="J6323" s="46" t="s">
        <v>39</v>
      </c>
      <c r="K6323" s="75" t="s">
        <v>32</v>
      </c>
      <c r="L6323" s="76">
        <f t="shared" si="346"/>
        <v>0</v>
      </c>
      <c r="M6323" s="76"/>
      <c r="N6323" s="76"/>
      <c r="O6323" s="76"/>
      <c r="P6323" s="76"/>
      <c r="Q6323" s="76"/>
      <c r="R6323" s="76"/>
      <c r="S6323" s="76"/>
      <c r="T6323" s="76"/>
      <c r="U6323" s="76"/>
      <c r="V6323" s="76"/>
      <c r="W6323" s="76"/>
      <c r="X6323" s="76"/>
    </row>
    <row r="6324" spans="1:24">
      <c r="A6324" s="135"/>
      <c r="B6324" s="54"/>
      <c r="C6324" s="158"/>
      <c r="D6324" s="63"/>
      <c r="E6324" s="531"/>
      <c r="F6324" s="158"/>
      <c r="G6324" s="63"/>
      <c r="H6324" s="63"/>
      <c r="I6324" s="225"/>
      <c r="J6324" s="54"/>
      <c r="K6324" s="75" t="s">
        <v>34</v>
      </c>
      <c r="L6324" s="76">
        <f t="shared" si="346"/>
        <v>0</v>
      </c>
      <c r="M6324" s="76"/>
      <c r="N6324" s="76"/>
      <c r="O6324" s="76"/>
      <c r="P6324" s="76"/>
      <c r="Q6324" s="76"/>
      <c r="R6324" s="76"/>
      <c r="S6324" s="76"/>
      <c r="T6324" s="76"/>
      <c r="U6324" s="76"/>
      <c r="V6324" s="76"/>
      <c r="W6324" s="76"/>
      <c r="X6324" s="76"/>
    </row>
    <row r="6325" spans="1:24">
      <c r="A6325" s="135"/>
      <c r="B6325" s="54"/>
      <c r="C6325" s="159"/>
      <c r="D6325" s="68"/>
      <c r="E6325" s="532"/>
      <c r="F6325" s="159"/>
      <c r="G6325" s="68"/>
      <c r="H6325" s="68"/>
      <c r="I6325" s="225"/>
      <c r="J6325" s="80"/>
      <c r="K6325" s="84" t="s">
        <v>36</v>
      </c>
      <c r="L6325" s="76">
        <f t="shared" si="346"/>
        <v>2</v>
      </c>
      <c r="M6325" s="76"/>
      <c r="N6325" s="76"/>
      <c r="O6325" s="76">
        <v>1</v>
      </c>
      <c r="P6325" s="76"/>
      <c r="Q6325" s="76"/>
      <c r="R6325" s="76"/>
      <c r="S6325" s="76"/>
      <c r="T6325" s="76"/>
      <c r="U6325" s="76"/>
      <c r="V6325" s="76"/>
      <c r="W6325" s="76"/>
      <c r="X6325" s="76">
        <v>1</v>
      </c>
    </row>
    <row r="6326" spans="1:24">
      <c r="A6326" s="135"/>
      <c r="B6326" s="54"/>
      <c r="C6326" s="324" t="s">
        <v>33</v>
      </c>
      <c r="D6326" s="505" t="s">
        <v>9618</v>
      </c>
      <c r="E6326" s="530" t="s">
        <v>9619</v>
      </c>
      <c r="F6326" s="324" t="s">
        <v>9620</v>
      </c>
      <c r="G6326" s="505" t="s">
        <v>9621</v>
      </c>
      <c r="H6326" s="324"/>
      <c r="I6326" s="225">
        <v>0</v>
      </c>
      <c r="J6326" s="46" t="s">
        <v>39</v>
      </c>
      <c r="K6326" s="75" t="s">
        <v>32</v>
      </c>
      <c r="L6326" s="76">
        <f t="shared" si="346"/>
        <v>0</v>
      </c>
      <c r="M6326" s="76"/>
      <c r="N6326" s="76"/>
      <c r="O6326" s="76"/>
      <c r="P6326" s="76"/>
      <c r="Q6326" s="76"/>
      <c r="R6326" s="76"/>
      <c r="S6326" s="76"/>
      <c r="T6326" s="76"/>
      <c r="U6326" s="76"/>
      <c r="V6326" s="76"/>
      <c r="W6326" s="76"/>
      <c r="X6326" s="76"/>
    </row>
    <row r="6327" spans="1:24">
      <c r="A6327" s="135"/>
      <c r="B6327" s="54"/>
      <c r="C6327" s="158"/>
      <c r="D6327" s="63"/>
      <c r="E6327" s="531"/>
      <c r="F6327" s="158"/>
      <c r="G6327" s="63"/>
      <c r="H6327" s="158"/>
      <c r="I6327" s="225"/>
      <c r="J6327" s="54"/>
      <c r="K6327" s="75" t="s">
        <v>34</v>
      </c>
      <c r="L6327" s="76">
        <f t="shared" si="346"/>
        <v>0</v>
      </c>
      <c r="M6327" s="76"/>
      <c r="N6327" s="76"/>
      <c r="O6327" s="76"/>
      <c r="P6327" s="76"/>
      <c r="Q6327" s="76"/>
      <c r="R6327" s="76"/>
      <c r="S6327" s="76"/>
      <c r="T6327" s="76"/>
      <c r="U6327" s="76"/>
      <c r="V6327" s="76"/>
      <c r="W6327" s="76"/>
      <c r="X6327" s="76"/>
    </row>
    <row r="6328" spans="1:24">
      <c r="A6328" s="135"/>
      <c r="B6328" s="54"/>
      <c r="C6328" s="159"/>
      <c r="D6328" s="68"/>
      <c r="E6328" s="532"/>
      <c r="F6328" s="159"/>
      <c r="G6328" s="68"/>
      <c r="H6328" s="159"/>
      <c r="I6328" s="225"/>
      <c r="J6328" s="80"/>
      <c r="K6328" s="84" t="s">
        <v>36</v>
      </c>
      <c r="L6328" s="76">
        <f t="shared" si="346"/>
        <v>3</v>
      </c>
      <c r="M6328" s="76"/>
      <c r="N6328" s="76"/>
      <c r="O6328" s="76">
        <v>1</v>
      </c>
      <c r="P6328" s="76"/>
      <c r="Q6328" s="76"/>
      <c r="R6328" s="76"/>
      <c r="S6328" s="76"/>
      <c r="T6328" s="76"/>
      <c r="U6328" s="76"/>
      <c r="V6328" s="76"/>
      <c r="W6328" s="76"/>
      <c r="X6328" s="76">
        <v>2</v>
      </c>
    </row>
    <row r="6329" spans="1:24">
      <c r="A6329" s="135"/>
      <c r="B6329" s="54"/>
      <c r="C6329" s="324" t="s">
        <v>33</v>
      </c>
      <c r="D6329" s="505" t="s">
        <v>9622</v>
      </c>
      <c r="E6329" s="530" t="s">
        <v>9623</v>
      </c>
      <c r="F6329" s="324" t="s">
        <v>3685</v>
      </c>
      <c r="G6329" s="505" t="s">
        <v>9624</v>
      </c>
      <c r="H6329" s="324" t="s">
        <v>9625</v>
      </c>
      <c r="I6329" s="225">
        <v>3774</v>
      </c>
      <c r="J6329" s="46" t="s">
        <v>39</v>
      </c>
      <c r="K6329" s="75" t="s">
        <v>32</v>
      </c>
      <c r="L6329" s="76">
        <f t="shared" si="346"/>
        <v>0</v>
      </c>
      <c r="M6329" s="76"/>
      <c r="N6329" s="76"/>
      <c r="O6329" s="76"/>
      <c r="P6329" s="76"/>
      <c r="Q6329" s="76"/>
      <c r="R6329" s="76"/>
      <c r="S6329" s="76"/>
      <c r="T6329" s="76"/>
      <c r="U6329" s="76"/>
      <c r="V6329" s="76"/>
      <c r="W6329" s="76"/>
      <c r="X6329" s="76"/>
    </row>
    <row r="6330" spans="1:24">
      <c r="A6330" s="135"/>
      <c r="B6330" s="54"/>
      <c r="C6330" s="158"/>
      <c r="D6330" s="63"/>
      <c r="E6330" s="531"/>
      <c r="F6330" s="158"/>
      <c r="G6330" s="63"/>
      <c r="H6330" s="158"/>
      <c r="I6330" s="225"/>
      <c r="J6330" s="54"/>
      <c r="K6330" s="75" t="s">
        <v>34</v>
      </c>
      <c r="L6330" s="76">
        <f t="shared" si="346"/>
        <v>0</v>
      </c>
      <c r="M6330" s="76"/>
      <c r="N6330" s="76"/>
      <c r="O6330" s="76"/>
      <c r="P6330" s="76"/>
      <c r="Q6330" s="76"/>
      <c r="R6330" s="76"/>
      <c r="S6330" s="76"/>
      <c r="T6330" s="76"/>
      <c r="U6330" s="76"/>
      <c r="V6330" s="76"/>
      <c r="W6330" s="76"/>
      <c r="X6330" s="76"/>
    </row>
    <row r="6331" spans="1:24">
      <c r="A6331" s="135"/>
      <c r="B6331" s="54"/>
      <c r="C6331" s="159"/>
      <c r="D6331" s="68"/>
      <c r="E6331" s="532"/>
      <c r="F6331" s="159"/>
      <c r="G6331" s="68"/>
      <c r="H6331" s="159"/>
      <c r="I6331" s="225"/>
      <c r="J6331" s="80"/>
      <c r="K6331" s="84" t="s">
        <v>36</v>
      </c>
      <c r="L6331" s="76">
        <f t="shared" si="346"/>
        <v>4</v>
      </c>
      <c r="M6331" s="76">
        <v>4</v>
      </c>
      <c r="N6331" s="76"/>
      <c r="O6331" s="76"/>
      <c r="P6331" s="76"/>
      <c r="Q6331" s="76"/>
      <c r="R6331" s="76"/>
      <c r="S6331" s="76"/>
      <c r="T6331" s="76"/>
      <c r="U6331" s="76"/>
      <c r="V6331" s="76"/>
      <c r="W6331" s="76"/>
      <c r="X6331" s="76"/>
    </row>
    <row r="6332" spans="1:24">
      <c r="A6332" s="135"/>
      <c r="B6332" s="54"/>
      <c r="C6332" s="324" t="s">
        <v>33</v>
      </c>
      <c r="D6332" s="505" t="s">
        <v>3538</v>
      </c>
      <c r="E6332" s="530" t="s">
        <v>9626</v>
      </c>
      <c r="F6332" s="324" t="s">
        <v>9627</v>
      </c>
      <c r="G6332" s="505" t="s">
        <v>9628</v>
      </c>
      <c r="H6332" s="324" t="s">
        <v>9629</v>
      </c>
      <c r="I6332" s="225">
        <v>0</v>
      </c>
      <c r="J6332" s="46" t="s">
        <v>39</v>
      </c>
      <c r="K6332" s="75" t="s">
        <v>32</v>
      </c>
      <c r="L6332" s="76">
        <f t="shared" si="346"/>
        <v>0</v>
      </c>
      <c r="M6332" s="76"/>
      <c r="N6332" s="76"/>
      <c r="O6332" s="76"/>
      <c r="P6332" s="76"/>
      <c r="Q6332" s="76"/>
      <c r="R6332" s="76"/>
      <c r="S6332" s="76"/>
      <c r="T6332" s="76"/>
      <c r="U6332" s="76"/>
      <c r="V6332" s="76"/>
      <c r="W6332" s="76"/>
      <c r="X6332" s="76"/>
    </row>
    <row r="6333" spans="1:24">
      <c r="A6333" s="135"/>
      <c r="B6333" s="54"/>
      <c r="C6333" s="158"/>
      <c r="D6333" s="63"/>
      <c r="E6333" s="531"/>
      <c r="F6333" s="158"/>
      <c r="G6333" s="63"/>
      <c r="H6333" s="158"/>
      <c r="I6333" s="225"/>
      <c r="J6333" s="54"/>
      <c r="K6333" s="75" t="s">
        <v>34</v>
      </c>
      <c r="L6333" s="76">
        <f t="shared" si="346"/>
        <v>0</v>
      </c>
      <c r="M6333" s="76"/>
      <c r="N6333" s="76"/>
      <c r="O6333" s="76"/>
      <c r="P6333" s="76"/>
      <c r="Q6333" s="76"/>
      <c r="R6333" s="76"/>
      <c r="S6333" s="76"/>
      <c r="T6333" s="76"/>
      <c r="U6333" s="76"/>
      <c r="V6333" s="76"/>
      <c r="W6333" s="76"/>
      <c r="X6333" s="76"/>
    </row>
    <row r="6334" spans="1:24">
      <c r="A6334" s="135"/>
      <c r="B6334" s="54"/>
      <c r="C6334" s="159"/>
      <c r="D6334" s="68"/>
      <c r="E6334" s="532"/>
      <c r="F6334" s="159"/>
      <c r="G6334" s="68"/>
      <c r="H6334" s="159"/>
      <c r="I6334" s="225"/>
      <c r="J6334" s="80"/>
      <c r="K6334" s="84" t="s">
        <v>36</v>
      </c>
      <c r="L6334" s="76">
        <f t="shared" si="346"/>
        <v>2</v>
      </c>
      <c r="M6334" s="76"/>
      <c r="N6334" s="76"/>
      <c r="O6334" s="76">
        <v>1</v>
      </c>
      <c r="P6334" s="76"/>
      <c r="Q6334" s="76"/>
      <c r="R6334" s="76"/>
      <c r="S6334" s="76">
        <v>1</v>
      </c>
      <c r="T6334" s="76"/>
      <c r="U6334" s="76"/>
      <c r="V6334" s="76"/>
      <c r="W6334" s="76"/>
      <c r="X6334" s="76"/>
    </row>
    <row r="6335" spans="1:24">
      <c r="A6335" s="135"/>
      <c r="B6335" s="54"/>
      <c r="C6335" s="324" t="s">
        <v>33</v>
      </c>
      <c r="D6335" s="505" t="s">
        <v>9630</v>
      </c>
      <c r="E6335" s="530" t="s">
        <v>9631</v>
      </c>
      <c r="F6335" s="324" t="s">
        <v>9632</v>
      </c>
      <c r="G6335" s="505" t="s">
        <v>9633</v>
      </c>
      <c r="H6335" s="324" t="s">
        <v>9634</v>
      </c>
      <c r="I6335" s="225">
        <v>0</v>
      </c>
      <c r="J6335" s="46" t="s">
        <v>39</v>
      </c>
      <c r="K6335" s="75" t="s">
        <v>32</v>
      </c>
      <c r="L6335" s="76">
        <f t="shared" si="346"/>
        <v>0</v>
      </c>
      <c r="M6335" s="76"/>
      <c r="N6335" s="76"/>
      <c r="O6335" s="76"/>
      <c r="P6335" s="76"/>
      <c r="Q6335" s="76"/>
      <c r="R6335" s="76"/>
      <c r="S6335" s="76"/>
      <c r="T6335" s="76"/>
      <c r="U6335" s="76"/>
      <c r="V6335" s="76"/>
      <c r="W6335" s="76"/>
      <c r="X6335" s="76"/>
    </row>
    <row r="6336" spans="1:24">
      <c r="A6336" s="135"/>
      <c r="B6336" s="54"/>
      <c r="C6336" s="158"/>
      <c r="D6336" s="63"/>
      <c r="E6336" s="531"/>
      <c r="F6336" s="158"/>
      <c r="G6336" s="63"/>
      <c r="H6336" s="158"/>
      <c r="I6336" s="225"/>
      <c r="J6336" s="54"/>
      <c r="K6336" s="75" t="s">
        <v>34</v>
      </c>
      <c r="L6336" s="76">
        <f t="shared" si="346"/>
        <v>0</v>
      </c>
      <c r="M6336" s="76"/>
      <c r="N6336" s="76"/>
      <c r="O6336" s="76"/>
      <c r="P6336" s="76"/>
      <c r="Q6336" s="76"/>
      <c r="R6336" s="76"/>
      <c r="S6336" s="76"/>
      <c r="T6336" s="76"/>
      <c r="U6336" s="76"/>
      <c r="V6336" s="76"/>
      <c r="W6336" s="76"/>
      <c r="X6336" s="76"/>
    </row>
    <row r="6337" spans="1:24">
      <c r="A6337" s="135"/>
      <c r="B6337" s="54"/>
      <c r="C6337" s="159"/>
      <c r="D6337" s="68"/>
      <c r="E6337" s="532"/>
      <c r="F6337" s="159"/>
      <c r="G6337" s="68"/>
      <c r="H6337" s="159"/>
      <c r="I6337" s="225"/>
      <c r="J6337" s="80"/>
      <c r="K6337" s="84" t="s">
        <v>36</v>
      </c>
      <c r="L6337" s="76">
        <f t="shared" ref="L6337:L6400" si="347">SUM(M6337:X6337)</f>
        <v>5</v>
      </c>
      <c r="M6337" s="76"/>
      <c r="N6337" s="76"/>
      <c r="O6337" s="76">
        <v>2</v>
      </c>
      <c r="P6337" s="76"/>
      <c r="Q6337" s="76"/>
      <c r="R6337" s="76"/>
      <c r="S6337" s="76"/>
      <c r="T6337" s="76">
        <v>1</v>
      </c>
      <c r="U6337" s="76"/>
      <c r="V6337" s="76"/>
      <c r="W6337" s="76"/>
      <c r="X6337" s="76">
        <v>2</v>
      </c>
    </row>
    <row r="6338" spans="1:24">
      <c r="A6338" s="135"/>
      <c r="B6338" s="54"/>
      <c r="C6338" s="324" t="s">
        <v>33</v>
      </c>
      <c r="D6338" s="505" t="s">
        <v>9635</v>
      </c>
      <c r="E6338" s="530" t="s">
        <v>9636</v>
      </c>
      <c r="F6338" s="324" t="s">
        <v>9637</v>
      </c>
      <c r="G6338" s="505" t="s">
        <v>9638</v>
      </c>
      <c r="H6338" s="324"/>
      <c r="I6338" s="225">
        <v>91</v>
      </c>
      <c r="J6338" s="46" t="s">
        <v>39</v>
      </c>
      <c r="K6338" s="75" t="s">
        <v>32</v>
      </c>
      <c r="L6338" s="76">
        <f t="shared" si="347"/>
        <v>0</v>
      </c>
      <c r="M6338" s="76"/>
      <c r="N6338" s="76"/>
      <c r="O6338" s="76"/>
      <c r="P6338" s="76"/>
      <c r="Q6338" s="76"/>
      <c r="R6338" s="76"/>
      <c r="S6338" s="76"/>
      <c r="T6338" s="76"/>
      <c r="U6338" s="76"/>
      <c r="V6338" s="76"/>
      <c r="W6338" s="76"/>
      <c r="X6338" s="76"/>
    </row>
    <row r="6339" spans="1:24">
      <c r="A6339" s="135"/>
      <c r="B6339" s="54"/>
      <c r="C6339" s="158"/>
      <c r="D6339" s="63"/>
      <c r="E6339" s="531"/>
      <c r="F6339" s="158"/>
      <c r="G6339" s="63"/>
      <c r="H6339" s="158"/>
      <c r="I6339" s="225"/>
      <c r="J6339" s="54"/>
      <c r="K6339" s="75" t="s">
        <v>34</v>
      </c>
      <c r="L6339" s="76">
        <f t="shared" si="347"/>
        <v>0</v>
      </c>
      <c r="M6339" s="76"/>
      <c r="N6339" s="76"/>
      <c r="O6339" s="76"/>
      <c r="P6339" s="76"/>
      <c r="Q6339" s="76"/>
      <c r="R6339" s="76"/>
      <c r="S6339" s="76"/>
      <c r="T6339" s="76"/>
      <c r="U6339" s="76"/>
      <c r="V6339" s="76"/>
      <c r="W6339" s="76"/>
      <c r="X6339" s="76"/>
    </row>
    <row r="6340" spans="1:24">
      <c r="A6340" s="135"/>
      <c r="B6340" s="54"/>
      <c r="C6340" s="159"/>
      <c r="D6340" s="68"/>
      <c r="E6340" s="532"/>
      <c r="F6340" s="159"/>
      <c r="G6340" s="68"/>
      <c r="H6340" s="159"/>
      <c r="I6340" s="225"/>
      <c r="J6340" s="80"/>
      <c r="K6340" s="84" t="s">
        <v>36</v>
      </c>
      <c r="L6340" s="76">
        <f t="shared" si="347"/>
        <v>2</v>
      </c>
      <c r="M6340" s="76"/>
      <c r="N6340" s="76"/>
      <c r="O6340" s="76">
        <v>2</v>
      </c>
      <c r="P6340" s="76"/>
      <c r="Q6340" s="76"/>
      <c r="R6340" s="76"/>
      <c r="S6340" s="76"/>
      <c r="T6340" s="76"/>
      <c r="U6340" s="76"/>
      <c r="V6340" s="76"/>
      <c r="W6340" s="76"/>
      <c r="X6340" s="76"/>
    </row>
    <row r="6341" spans="1:24">
      <c r="A6341" s="135"/>
      <c r="B6341" s="54"/>
      <c r="C6341" s="505" t="s">
        <v>31</v>
      </c>
      <c r="D6341" s="505" t="s">
        <v>9639</v>
      </c>
      <c r="E6341" s="530" t="s">
        <v>9640</v>
      </c>
      <c r="F6341" s="324" t="s">
        <v>9641</v>
      </c>
      <c r="G6341" s="505" t="s">
        <v>9642</v>
      </c>
      <c r="H6341" s="505"/>
      <c r="I6341" s="225">
        <v>5795</v>
      </c>
      <c r="J6341" s="46" t="s">
        <v>39</v>
      </c>
      <c r="K6341" s="75" t="s">
        <v>32</v>
      </c>
      <c r="L6341" s="76">
        <f t="shared" si="347"/>
        <v>0</v>
      </c>
      <c r="M6341" s="76"/>
      <c r="N6341" s="76"/>
      <c r="O6341" s="76"/>
      <c r="P6341" s="76"/>
      <c r="Q6341" s="76"/>
      <c r="R6341" s="76"/>
      <c r="S6341" s="76"/>
      <c r="T6341" s="76"/>
      <c r="U6341" s="76"/>
      <c r="V6341" s="76"/>
      <c r="W6341" s="76"/>
      <c r="X6341" s="76"/>
    </row>
    <row r="6342" spans="1:24">
      <c r="A6342" s="135"/>
      <c r="B6342" s="54"/>
      <c r="C6342" s="63"/>
      <c r="D6342" s="63"/>
      <c r="E6342" s="531"/>
      <c r="F6342" s="158"/>
      <c r="G6342" s="63"/>
      <c r="H6342" s="63"/>
      <c r="I6342" s="225"/>
      <c r="J6342" s="54"/>
      <c r="K6342" s="75" t="s">
        <v>34</v>
      </c>
      <c r="L6342" s="76">
        <f t="shared" si="347"/>
        <v>7</v>
      </c>
      <c r="M6342" s="76">
        <v>2</v>
      </c>
      <c r="N6342" s="76"/>
      <c r="O6342" s="76">
        <v>5</v>
      </c>
      <c r="P6342" s="76"/>
      <c r="Q6342" s="76"/>
      <c r="R6342" s="76"/>
      <c r="S6342" s="76"/>
      <c r="T6342" s="76"/>
      <c r="U6342" s="76"/>
      <c r="V6342" s="76"/>
      <c r="W6342" s="76"/>
      <c r="X6342" s="76"/>
    </row>
    <row r="6343" spans="1:24">
      <c r="A6343" s="135"/>
      <c r="B6343" s="54"/>
      <c r="C6343" s="68"/>
      <c r="D6343" s="68"/>
      <c r="E6343" s="532"/>
      <c r="F6343" s="159"/>
      <c r="G6343" s="68"/>
      <c r="H6343" s="68"/>
      <c r="I6343" s="225"/>
      <c r="J6343" s="80"/>
      <c r="K6343" s="84" t="s">
        <v>36</v>
      </c>
      <c r="L6343" s="76">
        <f t="shared" si="347"/>
        <v>0</v>
      </c>
      <c r="M6343" s="76"/>
      <c r="N6343" s="76"/>
      <c r="O6343" s="76"/>
      <c r="P6343" s="76"/>
      <c r="Q6343" s="76"/>
      <c r="R6343" s="76"/>
      <c r="S6343" s="76"/>
      <c r="T6343" s="76"/>
      <c r="U6343" s="76"/>
      <c r="V6343" s="76"/>
      <c r="W6343" s="76"/>
      <c r="X6343" s="76"/>
    </row>
    <row r="6344" spans="1:24">
      <c r="A6344" s="135"/>
      <c r="B6344" s="54"/>
      <c r="C6344" s="324" t="s">
        <v>33</v>
      </c>
      <c r="D6344" s="505" t="s">
        <v>9643</v>
      </c>
      <c r="E6344" s="530" t="s">
        <v>9644</v>
      </c>
      <c r="F6344" s="324" t="s">
        <v>9645</v>
      </c>
      <c r="G6344" s="505" t="s">
        <v>9646</v>
      </c>
      <c r="H6344" s="324" t="s">
        <v>9647</v>
      </c>
      <c r="I6344" s="225">
        <v>0</v>
      </c>
      <c r="J6344" s="46" t="s">
        <v>39</v>
      </c>
      <c r="K6344" s="75" t="s">
        <v>32</v>
      </c>
      <c r="L6344" s="76">
        <f t="shared" si="347"/>
        <v>0</v>
      </c>
      <c r="M6344" s="76"/>
      <c r="N6344" s="76"/>
      <c r="O6344" s="76"/>
      <c r="P6344" s="76"/>
      <c r="Q6344" s="76"/>
      <c r="R6344" s="76"/>
      <c r="S6344" s="76"/>
      <c r="T6344" s="76"/>
      <c r="U6344" s="76"/>
      <c r="V6344" s="76"/>
      <c r="W6344" s="76"/>
      <c r="X6344" s="76"/>
    </row>
    <row r="6345" spans="1:24">
      <c r="A6345" s="135"/>
      <c r="B6345" s="54"/>
      <c r="C6345" s="158"/>
      <c r="D6345" s="63"/>
      <c r="E6345" s="531"/>
      <c r="F6345" s="158"/>
      <c r="G6345" s="63"/>
      <c r="H6345" s="158"/>
      <c r="I6345" s="225"/>
      <c r="J6345" s="54"/>
      <c r="K6345" s="75" t="s">
        <v>34</v>
      </c>
      <c r="L6345" s="76">
        <f t="shared" si="347"/>
        <v>0</v>
      </c>
      <c r="M6345" s="76"/>
      <c r="N6345" s="76"/>
      <c r="O6345" s="76"/>
      <c r="P6345" s="76"/>
      <c r="Q6345" s="76"/>
      <c r="R6345" s="76"/>
      <c r="S6345" s="76"/>
      <c r="T6345" s="76"/>
      <c r="U6345" s="76"/>
      <c r="V6345" s="76"/>
      <c r="W6345" s="76"/>
      <c r="X6345" s="76"/>
    </row>
    <row r="6346" spans="1:24">
      <c r="A6346" s="135"/>
      <c r="B6346" s="54"/>
      <c r="C6346" s="159"/>
      <c r="D6346" s="68"/>
      <c r="E6346" s="532"/>
      <c r="F6346" s="159"/>
      <c r="G6346" s="68"/>
      <c r="H6346" s="159"/>
      <c r="I6346" s="225"/>
      <c r="J6346" s="80"/>
      <c r="K6346" s="84" t="s">
        <v>36</v>
      </c>
      <c r="L6346" s="76">
        <f t="shared" si="347"/>
        <v>7</v>
      </c>
      <c r="M6346" s="76"/>
      <c r="N6346" s="76"/>
      <c r="O6346" s="76">
        <v>4</v>
      </c>
      <c r="P6346" s="76"/>
      <c r="Q6346" s="76"/>
      <c r="R6346" s="76"/>
      <c r="S6346" s="76"/>
      <c r="T6346" s="76">
        <v>3</v>
      </c>
      <c r="U6346" s="76"/>
      <c r="V6346" s="76"/>
      <c r="W6346" s="76"/>
      <c r="X6346" s="76"/>
    </row>
    <row r="6347" spans="1:24">
      <c r="A6347" s="135"/>
      <c r="B6347" s="54"/>
      <c r="C6347" s="324" t="s">
        <v>33</v>
      </c>
      <c r="D6347" s="505" t="s">
        <v>9648</v>
      </c>
      <c r="E6347" s="530" t="s">
        <v>9649</v>
      </c>
      <c r="F6347" s="324" t="s">
        <v>9650</v>
      </c>
      <c r="G6347" s="505" t="s">
        <v>9651</v>
      </c>
      <c r="H6347" s="324" t="s">
        <v>9652</v>
      </c>
      <c r="I6347" s="225">
        <v>871</v>
      </c>
      <c r="J6347" s="46" t="s">
        <v>39</v>
      </c>
      <c r="K6347" s="75" t="s">
        <v>32</v>
      </c>
      <c r="L6347" s="76">
        <f t="shared" si="347"/>
        <v>0</v>
      </c>
      <c r="M6347" s="76"/>
      <c r="N6347" s="76"/>
      <c r="O6347" s="76"/>
      <c r="P6347" s="76"/>
      <c r="Q6347" s="76"/>
      <c r="R6347" s="76"/>
      <c r="S6347" s="76"/>
      <c r="T6347" s="76"/>
      <c r="U6347" s="76"/>
      <c r="V6347" s="76"/>
      <c r="W6347" s="76"/>
      <c r="X6347" s="76"/>
    </row>
    <row r="6348" spans="1:24">
      <c r="A6348" s="135"/>
      <c r="B6348" s="54"/>
      <c r="C6348" s="158"/>
      <c r="D6348" s="63"/>
      <c r="E6348" s="531"/>
      <c r="F6348" s="158"/>
      <c r="G6348" s="63"/>
      <c r="H6348" s="158"/>
      <c r="I6348" s="225"/>
      <c r="J6348" s="54"/>
      <c r="K6348" s="75" t="s">
        <v>34</v>
      </c>
      <c r="L6348" s="76">
        <f t="shared" si="347"/>
        <v>0</v>
      </c>
      <c r="M6348" s="76"/>
      <c r="N6348" s="76"/>
      <c r="O6348" s="76"/>
      <c r="P6348" s="76"/>
      <c r="Q6348" s="76"/>
      <c r="R6348" s="76"/>
      <c r="S6348" s="76"/>
      <c r="T6348" s="76"/>
      <c r="U6348" s="76"/>
      <c r="V6348" s="76"/>
      <c r="W6348" s="76"/>
      <c r="X6348" s="76"/>
    </row>
    <row r="6349" spans="1:24">
      <c r="A6349" s="135"/>
      <c r="B6349" s="54"/>
      <c r="C6349" s="159"/>
      <c r="D6349" s="68"/>
      <c r="E6349" s="532"/>
      <c r="F6349" s="159"/>
      <c r="G6349" s="68"/>
      <c r="H6349" s="159"/>
      <c r="I6349" s="225"/>
      <c r="J6349" s="80"/>
      <c r="K6349" s="84" t="s">
        <v>36</v>
      </c>
      <c r="L6349" s="76">
        <f t="shared" si="347"/>
        <v>2</v>
      </c>
      <c r="M6349" s="76"/>
      <c r="N6349" s="76"/>
      <c r="O6349" s="76">
        <v>1</v>
      </c>
      <c r="P6349" s="76"/>
      <c r="Q6349" s="76"/>
      <c r="R6349" s="76"/>
      <c r="S6349" s="76">
        <v>1</v>
      </c>
      <c r="T6349" s="76"/>
      <c r="U6349" s="76"/>
      <c r="V6349" s="76"/>
      <c r="W6349" s="76"/>
      <c r="X6349" s="76"/>
    </row>
    <row r="6350" spans="1:24">
      <c r="A6350" s="135"/>
      <c r="B6350" s="54"/>
      <c r="C6350" s="324" t="s">
        <v>33</v>
      </c>
      <c r="D6350" s="505" t="s">
        <v>9653</v>
      </c>
      <c r="E6350" s="530" t="s">
        <v>9654</v>
      </c>
      <c r="F6350" s="324" t="s">
        <v>9655</v>
      </c>
      <c r="G6350" s="505" t="s">
        <v>9656</v>
      </c>
      <c r="H6350" s="324"/>
      <c r="I6350" s="225">
        <v>0</v>
      </c>
      <c r="J6350" s="46" t="s">
        <v>39</v>
      </c>
      <c r="K6350" s="75" t="s">
        <v>32</v>
      </c>
      <c r="L6350" s="76">
        <f t="shared" si="347"/>
        <v>0</v>
      </c>
      <c r="M6350" s="76"/>
      <c r="N6350" s="76"/>
      <c r="O6350" s="76"/>
      <c r="P6350" s="76"/>
      <c r="Q6350" s="76"/>
      <c r="R6350" s="76"/>
      <c r="S6350" s="76"/>
      <c r="T6350" s="76"/>
      <c r="U6350" s="76"/>
      <c r="V6350" s="76"/>
      <c r="W6350" s="76"/>
      <c r="X6350" s="76"/>
    </row>
    <row r="6351" spans="1:24">
      <c r="A6351" s="135"/>
      <c r="B6351" s="54"/>
      <c r="C6351" s="158"/>
      <c r="D6351" s="63"/>
      <c r="E6351" s="531"/>
      <c r="F6351" s="158"/>
      <c r="G6351" s="63"/>
      <c r="H6351" s="158"/>
      <c r="I6351" s="225"/>
      <c r="J6351" s="54"/>
      <c r="K6351" s="75" t="s">
        <v>34</v>
      </c>
      <c r="L6351" s="76">
        <f t="shared" si="347"/>
        <v>0</v>
      </c>
      <c r="M6351" s="76"/>
      <c r="N6351" s="76"/>
      <c r="O6351" s="76"/>
      <c r="P6351" s="76"/>
      <c r="Q6351" s="76"/>
      <c r="R6351" s="76"/>
      <c r="S6351" s="76"/>
      <c r="T6351" s="76"/>
      <c r="U6351" s="76"/>
      <c r="V6351" s="76"/>
      <c r="W6351" s="76"/>
      <c r="X6351" s="76"/>
    </row>
    <row r="6352" spans="1:24">
      <c r="A6352" s="135"/>
      <c r="B6352" s="54"/>
      <c r="C6352" s="159"/>
      <c r="D6352" s="68"/>
      <c r="E6352" s="532"/>
      <c r="F6352" s="159"/>
      <c r="G6352" s="68"/>
      <c r="H6352" s="159"/>
      <c r="I6352" s="225"/>
      <c r="J6352" s="80"/>
      <c r="K6352" s="84" t="s">
        <v>36</v>
      </c>
      <c r="L6352" s="76">
        <f t="shared" si="347"/>
        <v>3</v>
      </c>
      <c r="M6352" s="76"/>
      <c r="N6352" s="76"/>
      <c r="O6352" s="76">
        <v>1</v>
      </c>
      <c r="P6352" s="76"/>
      <c r="Q6352" s="76"/>
      <c r="R6352" s="76"/>
      <c r="S6352" s="76">
        <v>2</v>
      </c>
      <c r="T6352" s="76"/>
      <c r="U6352" s="76"/>
      <c r="V6352" s="76"/>
      <c r="W6352" s="76"/>
      <c r="X6352" s="76"/>
    </row>
    <row r="6353" spans="1:24">
      <c r="A6353" s="135"/>
      <c r="B6353" s="54"/>
      <c r="C6353" s="324" t="s">
        <v>33</v>
      </c>
      <c r="D6353" s="505" t="s">
        <v>9657</v>
      </c>
      <c r="E6353" s="530" t="s">
        <v>9658</v>
      </c>
      <c r="F6353" s="324" t="s">
        <v>9659</v>
      </c>
      <c r="G6353" s="505" t="s">
        <v>9660</v>
      </c>
      <c r="H6353" s="324" t="s">
        <v>9661</v>
      </c>
      <c r="I6353" s="225">
        <v>36462</v>
      </c>
      <c r="J6353" s="46" t="s">
        <v>39</v>
      </c>
      <c r="K6353" s="75" t="s">
        <v>32</v>
      </c>
      <c r="L6353" s="76">
        <f t="shared" si="347"/>
        <v>0</v>
      </c>
      <c r="M6353" s="76"/>
      <c r="N6353" s="76"/>
      <c r="O6353" s="76"/>
      <c r="P6353" s="76"/>
      <c r="Q6353" s="76"/>
      <c r="R6353" s="76"/>
      <c r="S6353" s="76"/>
      <c r="T6353" s="76"/>
      <c r="U6353" s="76"/>
      <c r="V6353" s="76"/>
      <c r="W6353" s="76"/>
      <c r="X6353" s="76"/>
    </row>
    <row r="6354" spans="1:24">
      <c r="A6354" s="135"/>
      <c r="B6354" s="54"/>
      <c r="C6354" s="158"/>
      <c r="D6354" s="63"/>
      <c r="E6354" s="531"/>
      <c r="F6354" s="158"/>
      <c r="G6354" s="63"/>
      <c r="H6354" s="158"/>
      <c r="I6354" s="225"/>
      <c r="J6354" s="54"/>
      <c r="K6354" s="75" t="s">
        <v>34</v>
      </c>
      <c r="L6354" s="76">
        <f t="shared" si="347"/>
        <v>0</v>
      </c>
      <c r="M6354" s="76"/>
      <c r="N6354" s="76"/>
      <c r="O6354" s="76"/>
      <c r="P6354" s="76"/>
      <c r="Q6354" s="76"/>
      <c r="R6354" s="76"/>
      <c r="S6354" s="76"/>
      <c r="T6354" s="76"/>
      <c r="U6354" s="76"/>
      <c r="V6354" s="76"/>
      <c r="W6354" s="76"/>
      <c r="X6354" s="76"/>
    </row>
    <row r="6355" spans="1:24">
      <c r="A6355" s="135"/>
      <c r="B6355" s="54"/>
      <c r="C6355" s="159"/>
      <c r="D6355" s="68"/>
      <c r="E6355" s="532"/>
      <c r="F6355" s="159"/>
      <c r="G6355" s="68"/>
      <c r="H6355" s="159"/>
      <c r="I6355" s="225"/>
      <c r="J6355" s="80"/>
      <c r="K6355" s="84" t="s">
        <v>36</v>
      </c>
      <c r="L6355" s="76">
        <f t="shared" si="347"/>
        <v>4</v>
      </c>
      <c r="M6355" s="76">
        <v>1</v>
      </c>
      <c r="N6355" s="76"/>
      <c r="O6355" s="76"/>
      <c r="P6355" s="76"/>
      <c r="Q6355" s="76"/>
      <c r="R6355" s="76">
        <v>1</v>
      </c>
      <c r="S6355" s="76">
        <v>1</v>
      </c>
      <c r="T6355" s="76">
        <v>1</v>
      </c>
      <c r="U6355" s="76"/>
      <c r="V6355" s="76"/>
      <c r="W6355" s="76"/>
      <c r="X6355" s="76"/>
    </row>
    <row r="6356" spans="1:24">
      <c r="A6356" s="135"/>
      <c r="B6356" s="54"/>
      <c r="C6356" s="324" t="s">
        <v>33</v>
      </c>
      <c r="D6356" s="505" t="s">
        <v>9662</v>
      </c>
      <c r="E6356" s="530" t="s">
        <v>9663</v>
      </c>
      <c r="F6356" s="324" t="s">
        <v>9664</v>
      </c>
      <c r="G6356" s="505" t="s">
        <v>9665</v>
      </c>
      <c r="H6356" s="324" t="s">
        <v>9666</v>
      </c>
      <c r="I6356" s="225">
        <v>140</v>
      </c>
      <c r="J6356" s="46" t="s">
        <v>39</v>
      </c>
      <c r="K6356" s="75" t="s">
        <v>32</v>
      </c>
      <c r="L6356" s="76">
        <f t="shared" si="347"/>
        <v>0</v>
      </c>
      <c r="M6356" s="76"/>
      <c r="N6356" s="76"/>
      <c r="O6356" s="76"/>
      <c r="P6356" s="76"/>
      <c r="Q6356" s="76"/>
      <c r="R6356" s="76"/>
      <c r="S6356" s="76"/>
      <c r="T6356" s="76"/>
      <c r="U6356" s="76"/>
      <c r="V6356" s="76"/>
      <c r="W6356" s="76"/>
      <c r="X6356" s="76"/>
    </row>
    <row r="6357" spans="1:24">
      <c r="A6357" s="135"/>
      <c r="B6357" s="54"/>
      <c r="C6357" s="158"/>
      <c r="D6357" s="63"/>
      <c r="E6357" s="531"/>
      <c r="F6357" s="158"/>
      <c r="G6357" s="63"/>
      <c r="H6357" s="158"/>
      <c r="I6357" s="225"/>
      <c r="J6357" s="54"/>
      <c r="K6357" s="75" t="s">
        <v>34</v>
      </c>
      <c r="L6357" s="76">
        <f t="shared" si="347"/>
        <v>0</v>
      </c>
      <c r="M6357" s="76"/>
      <c r="N6357" s="76"/>
      <c r="O6357" s="76"/>
      <c r="P6357" s="76"/>
      <c r="Q6357" s="76"/>
      <c r="R6357" s="76"/>
      <c r="S6357" s="76"/>
      <c r="T6357" s="76"/>
      <c r="U6357" s="76"/>
      <c r="V6357" s="76"/>
      <c r="W6357" s="76"/>
      <c r="X6357" s="76"/>
    </row>
    <row r="6358" spans="1:24">
      <c r="A6358" s="135"/>
      <c r="B6358" s="54"/>
      <c r="C6358" s="159"/>
      <c r="D6358" s="68"/>
      <c r="E6358" s="532"/>
      <c r="F6358" s="159"/>
      <c r="G6358" s="68"/>
      <c r="H6358" s="159"/>
      <c r="I6358" s="225"/>
      <c r="J6358" s="80"/>
      <c r="K6358" s="84" t="s">
        <v>36</v>
      </c>
      <c r="L6358" s="76">
        <f t="shared" si="347"/>
        <v>3</v>
      </c>
      <c r="M6358" s="76"/>
      <c r="N6358" s="76"/>
      <c r="O6358" s="76">
        <v>1</v>
      </c>
      <c r="P6358" s="76"/>
      <c r="Q6358" s="76"/>
      <c r="R6358" s="76"/>
      <c r="S6358" s="76">
        <v>2</v>
      </c>
      <c r="T6358" s="76"/>
      <c r="U6358" s="76"/>
      <c r="V6358" s="76"/>
      <c r="W6358" s="76"/>
      <c r="X6358" s="76"/>
    </row>
    <row r="6359" spans="1:24">
      <c r="A6359" s="135"/>
      <c r="B6359" s="54"/>
      <c r="C6359" s="324" t="s">
        <v>33</v>
      </c>
      <c r="D6359" s="505" t="s">
        <v>9667</v>
      </c>
      <c r="E6359" s="530" t="s">
        <v>9668</v>
      </c>
      <c r="F6359" s="324" t="s">
        <v>9669</v>
      </c>
      <c r="G6359" s="505" t="s">
        <v>9670</v>
      </c>
      <c r="H6359" s="324"/>
      <c r="I6359" s="225">
        <v>0</v>
      </c>
      <c r="J6359" s="46" t="s">
        <v>39</v>
      </c>
      <c r="K6359" s="75" t="s">
        <v>32</v>
      </c>
      <c r="L6359" s="76">
        <f t="shared" si="347"/>
        <v>0</v>
      </c>
      <c r="M6359" s="76"/>
      <c r="N6359" s="76"/>
      <c r="O6359" s="76"/>
      <c r="P6359" s="76"/>
      <c r="Q6359" s="76"/>
      <c r="R6359" s="76"/>
      <c r="S6359" s="76"/>
      <c r="T6359" s="76"/>
      <c r="U6359" s="76"/>
      <c r="V6359" s="76"/>
      <c r="W6359" s="76"/>
      <c r="X6359" s="76"/>
    </row>
    <row r="6360" spans="1:24">
      <c r="A6360" s="135"/>
      <c r="B6360" s="54"/>
      <c r="C6360" s="158"/>
      <c r="D6360" s="63"/>
      <c r="E6360" s="531"/>
      <c r="F6360" s="158"/>
      <c r="G6360" s="63"/>
      <c r="H6360" s="158"/>
      <c r="I6360" s="225"/>
      <c r="J6360" s="54"/>
      <c r="K6360" s="75" t="s">
        <v>34</v>
      </c>
      <c r="L6360" s="76">
        <f t="shared" si="347"/>
        <v>0</v>
      </c>
      <c r="M6360" s="76"/>
      <c r="N6360" s="76"/>
      <c r="O6360" s="76"/>
      <c r="P6360" s="76"/>
      <c r="Q6360" s="76"/>
      <c r="R6360" s="76"/>
      <c r="S6360" s="76"/>
      <c r="T6360" s="76"/>
      <c r="U6360" s="76"/>
      <c r="V6360" s="76"/>
      <c r="W6360" s="76"/>
      <c r="X6360" s="76"/>
    </row>
    <row r="6361" spans="1:24">
      <c r="A6361" s="135"/>
      <c r="B6361" s="54"/>
      <c r="C6361" s="159"/>
      <c r="D6361" s="68"/>
      <c r="E6361" s="532"/>
      <c r="F6361" s="159"/>
      <c r="G6361" s="68"/>
      <c r="H6361" s="159"/>
      <c r="I6361" s="225"/>
      <c r="J6361" s="80"/>
      <c r="K6361" s="84" t="s">
        <v>36</v>
      </c>
      <c r="L6361" s="76">
        <f t="shared" si="347"/>
        <v>4</v>
      </c>
      <c r="M6361" s="76">
        <v>4</v>
      </c>
      <c r="N6361" s="76"/>
      <c r="O6361" s="76"/>
      <c r="P6361" s="76"/>
      <c r="Q6361" s="76"/>
      <c r="R6361" s="76"/>
      <c r="S6361" s="76"/>
      <c r="T6361" s="76"/>
      <c r="U6361" s="76"/>
      <c r="V6361" s="76"/>
      <c r="W6361" s="76"/>
      <c r="X6361" s="76"/>
    </row>
    <row r="6362" spans="1:24">
      <c r="A6362" s="135"/>
      <c r="B6362" s="54"/>
      <c r="C6362" s="324" t="s">
        <v>33</v>
      </c>
      <c r="D6362" s="505" t="s">
        <v>9671</v>
      </c>
      <c r="E6362" s="530" t="s">
        <v>9672</v>
      </c>
      <c r="F6362" s="324" t="s">
        <v>9673</v>
      </c>
      <c r="G6362" s="505" t="s">
        <v>9674</v>
      </c>
      <c r="H6362" s="505"/>
      <c r="I6362" s="225">
        <v>0</v>
      </c>
      <c r="J6362" s="46" t="s">
        <v>39</v>
      </c>
      <c r="K6362" s="75" t="s">
        <v>32</v>
      </c>
      <c r="L6362" s="76">
        <f t="shared" si="347"/>
        <v>0</v>
      </c>
      <c r="M6362" s="76"/>
      <c r="N6362" s="76"/>
      <c r="O6362" s="76"/>
      <c r="P6362" s="76"/>
      <c r="Q6362" s="76"/>
      <c r="R6362" s="76"/>
      <c r="S6362" s="76"/>
      <c r="T6362" s="76"/>
      <c r="U6362" s="76"/>
      <c r="V6362" s="76"/>
      <c r="W6362" s="76"/>
      <c r="X6362" s="76"/>
    </row>
    <row r="6363" spans="1:24">
      <c r="A6363" s="135"/>
      <c r="B6363" s="54"/>
      <c r="C6363" s="158"/>
      <c r="D6363" s="63"/>
      <c r="E6363" s="531"/>
      <c r="F6363" s="158"/>
      <c r="G6363" s="63"/>
      <c r="H6363" s="63"/>
      <c r="I6363" s="225"/>
      <c r="J6363" s="54"/>
      <c r="K6363" s="75" t="s">
        <v>34</v>
      </c>
      <c r="L6363" s="76">
        <f t="shared" si="347"/>
        <v>0</v>
      </c>
      <c r="M6363" s="76"/>
      <c r="N6363" s="76"/>
      <c r="O6363" s="76"/>
      <c r="P6363" s="76"/>
      <c r="Q6363" s="76"/>
      <c r="R6363" s="76"/>
      <c r="S6363" s="76"/>
      <c r="T6363" s="76"/>
      <c r="U6363" s="76"/>
      <c r="V6363" s="76"/>
      <c r="W6363" s="76"/>
      <c r="X6363" s="76"/>
    </row>
    <row r="6364" spans="1:24">
      <c r="A6364" s="135"/>
      <c r="B6364" s="54"/>
      <c r="C6364" s="159"/>
      <c r="D6364" s="68"/>
      <c r="E6364" s="532"/>
      <c r="F6364" s="159"/>
      <c r="G6364" s="68"/>
      <c r="H6364" s="68"/>
      <c r="I6364" s="225"/>
      <c r="J6364" s="80"/>
      <c r="K6364" s="84" t="s">
        <v>36</v>
      </c>
      <c r="L6364" s="76">
        <f t="shared" si="347"/>
        <v>3</v>
      </c>
      <c r="M6364" s="76"/>
      <c r="N6364" s="76"/>
      <c r="O6364" s="76">
        <v>1</v>
      </c>
      <c r="P6364" s="76"/>
      <c r="Q6364" s="76"/>
      <c r="R6364" s="76"/>
      <c r="S6364" s="76">
        <v>1</v>
      </c>
      <c r="T6364" s="76"/>
      <c r="U6364" s="76"/>
      <c r="V6364" s="76"/>
      <c r="W6364" s="76"/>
      <c r="X6364" s="76">
        <v>1</v>
      </c>
    </row>
    <row r="6365" spans="1:24">
      <c r="A6365" s="135"/>
      <c r="B6365" s="54"/>
      <c r="C6365" s="536" t="s">
        <v>35</v>
      </c>
      <c r="D6365" s="505" t="s">
        <v>9675</v>
      </c>
      <c r="E6365" s="530" t="s">
        <v>9676</v>
      </c>
      <c r="F6365" s="324" t="s">
        <v>9677</v>
      </c>
      <c r="G6365" s="505" t="s">
        <v>9678</v>
      </c>
      <c r="H6365" s="324" t="s">
        <v>9679</v>
      </c>
      <c r="I6365" s="225">
        <v>7856</v>
      </c>
      <c r="J6365" s="46" t="s">
        <v>39</v>
      </c>
      <c r="K6365" s="75" t="s">
        <v>32</v>
      </c>
      <c r="L6365" s="76">
        <f t="shared" si="347"/>
        <v>2</v>
      </c>
      <c r="M6365" s="76"/>
      <c r="N6365" s="76"/>
      <c r="O6365" s="76">
        <v>1</v>
      </c>
      <c r="P6365" s="76"/>
      <c r="Q6365" s="76"/>
      <c r="R6365" s="76"/>
      <c r="S6365" s="76"/>
      <c r="T6365" s="76">
        <v>1</v>
      </c>
      <c r="U6365" s="76"/>
      <c r="V6365" s="76"/>
      <c r="W6365" s="76"/>
      <c r="X6365" s="76"/>
    </row>
    <row r="6366" spans="1:24">
      <c r="A6366" s="135"/>
      <c r="B6366" s="54"/>
      <c r="C6366" s="536"/>
      <c r="D6366" s="63"/>
      <c r="E6366" s="531"/>
      <c r="F6366" s="158"/>
      <c r="G6366" s="63"/>
      <c r="H6366" s="158"/>
      <c r="I6366" s="225"/>
      <c r="J6366" s="54"/>
      <c r="K6366" s="75" t="s">
        <v>34</v>
      </c>
      <c r="L6366" s="76">
        <f t="shared" si="347"/>
        <v>0</v>
      </c>
      <c r="M6366" s="76"/>
      <c r="N6366" s="76"/>
      <c r="O6366" s="76"/>
      <c r="P6366" s="76"/>
      <c r="Q6366" s="76"/>
      <c r="R6366" s="76"/>
      <c r="S6366" s="76"/>
      <c r="T6366" s="76"/>
      <c r="U6366" s="76"/>
      <c r="V6366" s="76"/>
      <c r="W6366" s="76"/>
      <c r="X6366" s="76"/>
    </row>
    <row r="6367" spans="1:24">
      <c r="A6367" s="135"/>
      <c r="B6367" s="54"/>
      <c r="C6367" s="536"/>
      <c r="D6367" s="68"/>
      <c r="E6367" s="532"/>
      <c r="F6367" s="159"/>
      <c r="G6367" s="68"/>
      <c r="H6367" s="159"/>
      <c r="I6367" s="225"/>
      <c r="J6367" s="80"/>
      <c r="K6367" s="84" t="s">
        <v>36</v>
      </c>
      <c r="L6367" s="76">
        <f t="shared" si="347"/>
        <v>3</v>
      </c>
      <c r="M6367" s="76"/>
      <c r="N6367" s="76"/>
      <c r="O6367" s="76">
        <v>1</v>
      </c>
      <c r="P6367" s="76"/>
      <c r="Q6367" s="76"/>
      <c r="R6367" s="76"/>
      <c r="S6367" s="76"/>
      <c r="T6367" s="76">
        <v>2</v>
      </c>
      <c r="U6367" s="76"/>
      <c r="V6367" s="76"/>
      <c r="W6367" s="76"/>
      <c r="X6367" s="76"/>
    </row>
    <row r="6368" spans="1:24">
      <c r="A6368" s="135"/>
      <c r="B6368" s="54"/>
      <c r="C6368" s="324" t="s">
        <v>33</v>
      </c>
      <c r="D6368" s="505" t="s">
        <v>9680</v>
      </c>
      <c r="E6368" s="530" t="s">
        <v>9681</v>
      </c>
      <c r="F6368" s="324" t="s">
        <v>9682</v>
      </c>
      <c r="G6368" s="505" t="s">
        <v>9683</v>
      </c>
      <c r="H6368" s="324"/>
      <c r="I6368" s="225">
        <v>0</v>
      </c>
      <c r="J6368" s="46" t="s">
        <v>39</v>
      </c>
      <c r="K6368" s="75" t="s">
        <v>32</v>
      </c>
      <c r="L6368" s="76">
        <f t="shared" si="347"/>
        <v>0</v>
      </c>
      <c r="M6368" s="76"/>
      <c r="N6368" s="76"/>
      <c r="O6368" s="76"/>
      <c r="P6368" s="76"/>
      <c r="Q6368" s="76"/>
      <c r="R6368" s="76"/>
      <c r="S6368" s="76"/>
      <c r="T6368" s="76"/>
      <c r="U6368" s="76"/>
      <c r="V6368" s="76"/>
      <c r="W6368" s="76"/>
      <c r="X6368" s="76"/>
    </row>
    <row r="6369" spans="1:24">
      <c r="A6369" s="135"/>
      <c r="B6369" s="54"/>
      <c r="C6369" s="158"/>
      <c r="D6369" s="63"/>
      <c r="E6369" s="531"/>
      <c r="F6369" s="158"/>
      <c r="G6369" s="63"/>
      <c r="H6369" s="158"/>
      <c r="I6369" s="225"/>
      <c r="J6369" s="54"/>
      <c r="K6369" s="75" t="s">
        <v>34</v>
      </c>
      <c r="L6369" s="76">
        <f t="shared" si="347"/>
        <v>0</v>
      </c>
      <c r="M6369" s="76"/>
      <c r="N6369" s="76"/>
      <c r="O6369" s="76"/>
      <c r="P6369" s="76"/>
      <c r="Q6369" s="76"/>
      <c r="R6369" s="76"/>
      <c r="S6369" s="76"/>
      <c r="T6369" s="76"/>
      <c r="U6369" s="76"/>
      <c r="V6369" s="76"/>
      <c r="W6369" s="76"/>
      <c r="X6369" s="76"/>
    </row>
    <row r="6370" spans="1:24">
      <c r="A6370" s="135"/>
      <c r="B6370" s="54"/>
      <c r="C6370" s="159"/>
      <c r="D6370" s="68"/>
      <c r="E6370" s="532"/>
      <c r="F6370" s="159"/>
      <c r="G6370" s="68"/>
      <c r="H6370" s="159"/>
      <c r="I6370" s="225"/>
      <c r="J6370" s="80"/>
      <c r="K6370" s="84" t="s">
        <v>36</v>
      </c>
      <c r="L6370" s="76">
        <f t="shared" si="347"/>
        <v>3</v>
      </c>
      <c r="M6370" s="76"/>
      <c r="N6370" s="76"/>
      <c r="O6370" s="76">
        <v>2</v>
      </c>
      <c r="P6370" s="76"/>
      <c r="Q6370" s="76"/>
      <c r="R6370" s="76"/>
      <c r="S6370" s="76">
        <v>1</v>
      </c>
      <c r="T6370" s="76"/>
      <c r="U6370" s="76"/>
      <c r="V6370" s="76"/>
      <c r="W6370" s="76"/>
      <c r="X6370" s="76"/>
    </row>
    <row r="6371" spans="1:24">
      <c r="A6371" s="135"/>
      <c r="B6371" s="54"/>
      <c r="C6371" s="324" t="s">
        <v>33</v>
      </c>
      <c r="D6371" s="505" t="s">
        <v>9684</v>
      </c>
      <c r="E6371" s="530" t="s">
        <v>9685</v>
      </c>
      <c r="F6371" s="324" t="s">
        <v>6153</v>
      </c>
      <c r="G6371" s="505" t="s">
        <v>9686</v>
      </c>
      <c r="H6371" s="324" t="s">
        <v>9687</v>
      </c>
      <c r="I6371" s="225">
        <v>22273</v>
      </c>
      <c r="J6371" s="46" t="s">
        <v>39</v>
      </c>
      <c r="K6371" s="75" t="s">
        <v>32</v>
      </c>
      <c r="L6371" s="76">
        <f t="shared" si="347"/>
        <v>0</v>
      </c>
      <c r="M6371" s="76"/>
      <c r="N6371" s="76"/>
      <c r="O6371" s="76"/>
      <c r="P6371" s="76"/>
      <c r="Q6371" s="76"/>
      <c r="R6371" s="76"/>
      <c r="S6371" s="76"/>
      <c r="T6371" s="76"/>
      <c r="U6371" s="76"/>
      <c r="V6371" s="76"/>
      <c r="W6371" s="76"/>
      <c r="X6371" s="76"/>
    </row>
    <row r="6372" spans="1:24">
      <c r="A6372" s="135"/>
      <c r="B6372" s="54"/>
      <c r="C6372" s="158"/>
      <c r="D6372" s="63"/>
      <c r="E6372" s="531"/>
      <c r="F6372" s="158"/>
      <c r="G6372" s="63"/>
      <c r="H6372" s="158"/>
      <c r="I6372" s="225"/>
      <c r="J6372" s="54"/>
      <c r="K6372" s="75" t="s">
        <v>34</v>
      </c>
      <c r="L6372" s="76">
        <f t="shared" si="347"/>
        <v>0</v>
      </c>
      <c r="M6372" s="76"/>
      <c r="N6372" s="76"/>
      <c r="O6372" s="76"/>
      <c r="P6372" s="76"/>
      <c r="Q6372" s="76"/>
      <c r="R6372" s="76"/>
      <c r="S6372" s="76"/>
      <c r="T6372" s="76"/>
      <c r="U6372" s="76"/>
      <c r="V6372" s="76"/>
      <c r="W6372" s="76"/>
      <c r="X6372" s="76"/>
    </row>
    <row r="6373" spans="1:24">
      <c r="A6373" s="135"/>
      <c r="B6373" s="54"/>
      <c r="C6373" s="159"/>
      <c r="D6373" s="68"/>
      <c r="E6373" s="532"/>
      <c r="F6373" s="159"/>
      <c r="G6373" s="68"/>
      <c r="H6373" s="159"/>
      <c r="I6373" s="225"/>
      <c r="J6373" s="80"/>
      <c r="K6373" s="84" t="s">
        <v>36</v>
      </c>
      <c r="L6373" s="76">
        <f t="shared" si="347"/>
        <v>5</v>
      </c>
      <c r="M6373" s="76"/>
      <c r="N6373" s="76"/>
      <c r="O6373" s="76"/>
      <c r="P6373" s="76"/>
      <c r="Q6373" s="76"/>
      <c r="R6373" s="76"/>
      <c r="S6373" s="76">
        <v>1</v>
      </c>
      <c r="T6373" s="76">
        <v>4</v>
      </c>
      <c r="U6373" s="76"/>
      <c r="V6373" s="76"/>
      <c r="W6373" s="76"/>
      <c r="X6373" s="76"/>
    </row>
    <row r="6374" spans="1:24">
      <c r="A6374" s="135"/>
      <c r="B6374" s="54"/>
      <c r="C6374" s="505" t="s">
        <v>31</v>
      </c>
      <c r="D6374" s="505" t="s">
        <v>9688</v>
      </c>
      <c r="E6374" s="530" t="s">
        <v>9689</v>
      </c>
      <c r="F6374" s="324" t="s">
        <v>9690</v>
      </c>
      <c r="G6374" s="505" t="s">
        <v>9691</v>
      </c>
      <c r="H6374" s="324"/>
      <c r="I6374" s="225">
        <v>1909</v>
      </c>
      <c r="J6374" s="46" t="s">
        <v>39</v>
      </c>
      <c r="K6374" s="75" t="s">
        <v>32</v>
      </c>
      <c r="L6374" s="76">
        <f t="shared" si="347"/>
        <v>3</v>
      </c>
      <c r="M6374" s="76">
        <v>1</v>
      </c>
      <c r="N6374" s="76"/>
      <c r="O6374" s="76">
        <v>2</v>
      </c>
      <c r="P6374" s="76"/>
      <c r="Q6374" s="76"/>
      <c r="R6374" s="76"/>
      <c r="S6374" s="76"/>
      <c r="T6374" s="76"/>
      <c r="U6374" s="76"/>
      <c r="V6374" s="76"/>
      <c r="W6374" s="76"/>
      <c r="X6374" s="76"/>
    </row>
    <row r="6375" spans="1:24">
      <c r="A6375" s="135"/>
      <c r="B6375" s="54"/>
      <c r="C6375" s="63"/>
      <c r="D6375" s="63"/>
      <c r="E6375" s="531"/>
      <c r="F6375" s="158"/>
      <c r="G6375" s="63"/>
      <c r="H6375" s="158"/>
      <c r="I6375" s="225"/>
      <c r="J6375" s="54"/>
      <c r="K6375" s="75" t="s">
        <v>34</v>
      </c>
      <c r="L6375" s="76">
        <f t="shared" si="347"/>
        <v>0</v>
      </c>
      <c r="M6375" s="76"/>
      <c r="N6375" s="76"/>
      <c r="O6375" s="76"/>
      <c r="P6375" s="76"/>
      <c r="Q6375" s="76"/>
      <c r="R6375" s="76"/>
      <c r="S6375" s="76"/>
      <c r="T6375" s="76"/>
      <c r="U6375" s="76"/>
      <c r="V6375" s="76"/>
      <c r="W6375" s="76"/>
      <c r="X6375" s="76"/>
    </row>
    <row r="6376" spans="1:24">
      <c r="A6376" s="135"/>
      <c r="B6376" s="54"/>
      <c r="C6376" s="68"/>
      <c r="D6376" s="68"/>
      <c r="E6376" s="532"/>
      <c r="F6376" s="159"/>
      <c r="G6376" s="68"/>
      <c r="H6376" s="159"/>
      <c r="I6376" s="225"/>
      <c r="J6376" s="80"/>
      <c r="K6376" s="84" t="s">
        <v>36</v>
      </c>
      <c r="L6376" s="76">
        <f t="shared" si="347"/>
        <v>0</v>
      </c>
      <c r="M6376" s="76"/>
      <c r="N6376" s="76"/>
      <c r="O6376" s="76"/>
      <c r="P6376" s="76"/>
      <c r="Q6376" s="76"/>
      <c r="R6376" s="76"/>
      <c r="S6376" s="76"/>
      <c r="T6376" s="76"/>
      <c r="U6376" s="76"/>
      <c r="V6376" s="76"/>
      <c r="W6376" s="76"/>
      <c r="X6376" s="76"/>
    </row>
    <row r="6377" spans="1:24">
      <c r="A6377" s="135"/>
      <c r="B6377" s="54"/>
      <c r="C6377" s="324" t="s">
        <v>33</v>
      </c>
      <c r="D6377" s="505" t="s">
        <v>9692</v>
      </c>
      <c r="E6377" s="530" t="s">
        <v>9693</v>
      </c>
      <c r="F6377" s="324" t="s">
        <v>9694</v>
      </c>
      <c r="G6377" s="505" t="s">
        <v>9695</v>
      </c>
      <c r="H6377" s="324"/>
      <c r="I6377" s="225">
        <v>68</v>
      </c>
      <c r="J6377" s="46" t="s">
        <v>39</v>
      </c>
      <c r="K6377" s="75" t="s">
        <v>32</v>
      </c>
      <c r="L6377" s="76">
        <f t="shared" si="347"/>
        <v>0</v>
      </c>
      <c r="M6377" s="76"/>
      <c r="N6377" s="76"/>
      <c r="O6377" s="76"/>
      <c r="P6377" s="76"/>
      <c r="Q6377" s="76"/>
      <c r="R6377" s="76"/>
      <c r="S6377" s="76"/>
      <c r="T6377" s="76"/>
      <c r="U6377" s="76"/>
      <c r="V6377" s="76"/>
      <c r="W6377" s="76"/>
      <c r="X6377" s="76"/>
    </row>
    <row r="6378" spans="1:24">
      <c r="A6378" s="135"/>
      <c r="B6378" s="54"/>
      <c r="C6378" s="158"/>
      <c r="D6378" s="63"/>
      <c r="E6378" s="531"/>
      <c r="F6378" s="158"/>
      <c r="G6378" s="63"/>
      <c r="H6378" s="158"/>
      <c r="I6378" s="225"/>
      <c r="J6378" s="54"/>
      <c r="K6378" s="75" t="s">
        <v>34</v>
      </c>
      <c r="L6378" s="76">
        <f t="shared" si="347"/>
        <v>0</v>
      </c>
      <c r="M6378" s="76"/>
      <c r="N6378" s="76"/>
      <c r="O6378" s="76"/>
      <c r="P6378" s="76"/>
      <c r="Q6378" s="76"/>
      <c r="R6378" s="76"/>
      <c r="S6378" s="76"/>
      <c r="T6378" s="76"/>
      <c r="U6378" s="76"/>
      <c r="V6378" s="76"/>
      <c r="W6378" s="76"/>
      <c r="X6378" s="76"/>
    </row>
    <row r="6379" spans="1:24">
      <c r="A6379" s="135"/>
      <c r="B6379" s="54"/>
      <c r="C6379" s="159"/>
      <c r="D6379" s="68"/>
      <c r="E6379" s="532"/>
      <c r="F6379" s="159"/>
      <c r="G6379" s="68"/>
      <c r="H6379" s="159"/>
      <c r="I6379" s="225"/>
      <c r="J6379" s="80"/>
      <c r="K6379" s="84" t="s">
        <v>36</v>
      </c>
      <c r="L6379" s="76">
        <f t="shared" si="347"/>
        <v>4</v>
      </c>
      <c r="M6379" s="76"/>
      <c r="N6379" s="76"/>
      <c r="O6379" s="76">
        <v>3</v>
      </c>
      <c r="P6379" s="76"/>
      <c r="Q6379" s="76"/>
      <c r="R6379" s="76"/>
      <c r="S6379" s="76">
        <v>1</v>
      </c>
      <c r="T6379" s="76"/>
      <c r="U6379" s="76"/>
      <c r="V6379" s="76"/>
      <c r="W6379" s="76"/>
      <c r="X6379" s="76"/>
    </row>
    <row r="6380" spans="1:24">
      <c r="A6380" s="135"/>
      <c r="B6380" s="54"/>
      <c r="C6380" s="324" t="s">
        <v>33</v>
      </c>
      <c r="D6380" s="505" t="s">
        <v>9696</v>
      </c>
      <c r="E6380" s="530" t="s">
        <v>9697</v>
      </c>
      <c r="F6380" s="324" t="s">
        <v>9698</v>
      </c>
      <c r="G6380" s="505" t="s">
        <v>9699</v>
      </c>
      <c r="H6380" s="324"/>
      <c r="I6380" s="225">
        <v>41625</v>
      </c>
      <c r="J6380" s="46" t="s">
        <v>39</v>
      </c>
      <c r="K6380" s="75" t="s">
        <v>32</v>
      </c>
      <c r="L6380" s="76">
        <f t="shared" si="347"/>
        <v>0</v>
      </c>
      <c r="M6380" s="76"/>
      <c r="N6380" s="76"/>
      <c r="O6380" s="76"/>
      <c r="P6380" s="76"/>
      <c r="Q6380" s="76"/>
      <c r="R6380" s="76"/>
      <c r="S6380" s="76"/>
      <c r="T6380" s="76"/>
      <c r="U6380" s="76"/>
      <c r="V6380" s="76"/>
      <c r="W6380" s="76"/>
      <c r="X6380" s="76"/>
    </row>
    <row r="6381" spans="1:24">
      <c r="A6381" s="135"/>
      <c r="B6381" s="54"/>
      <c r="C6381" s="158"/>
      <c r="D6381" s="63"/>
      <c r="E6381" s="531"/>
      <c r="F6381" s="158"/>
      <c r="G6381" s="63"/>
      <c r="H6381" s="158"/>
      <c r="I6381" s="225"/>
      <c r="J6381" s="54"/>
      <c r="K6381" s="75" t="s">
        <v>34</v>
      </c>
      <c r="L6381" s="76">
        <f t="shared" si="347"/>
        <v>0</v>
      </c>
      <c r="M6381" s="76"/>
      <c r="N6381" s="76"/>
      <c r="O6381" s="76"/>
      <c r="P6381" s="76"/>
      <c r="Q6381" s="76"/>
      <c r="R6381" s="76"/>
      <c r="S6381" s="76"/>
      <c r="T6381" s="76"/>
      <c r="U6381" s="76"/>
      <c r="V6381" s="76"/>
      <c r="W6381" s="76"/>
      <c r="X6381" s="76"/>
    </row>
    <row r="6382" spans="1:24">
      <c r="A6382" s="135"/>
      <c r="B6382" s="54"/>
      <c r="C6382" s="159"/>
      <c r="D6382" s="68"/>
      <c r="E6382" s="532"/>
      <c r="F6382" s="159"/>
      <c r="G6382" s="68"/>
      <c r="H6382" s="159"/>
      <c r="I6382" s="225"/>
      <c r="J6382" s="80"/>
      <c r="K6382" s="84" t="s">
        <v>36</v>
      </c>
      <c r="L6382" s="76">
        <f t="shared" si="347"/>
        <v>6</v>
      </c>
      <c r="M6382" s="76"/>
      <c r="N6382" s="76"/>
      <c r="O6382" s="76"/>
      <c r="P6382" s="76"/>
      <c r="Q6382" s="76"/>
      <c r="R6382" s="76"/>
      <c r="S6382" s="76"/>
      <c r="T6382" s="76">
        <v>6</v>
      </c>
      <c r="U6382" s="76"/>
      <c r="V6382" s="76"/>
      <c r="W6382" s="76"/>
      <c r="X6382" s="76"/>
    </row>
    <row r="6383" spans="1:24">
      <c r="A6383" s="135"/>
      <c r="B6383" s="54"/>
      <c r="C6383" s="324" t="s">
        <v>33</v>
      </c>
      <c r="D6383" s="505" t="s">
        <v>9700</v>
      </c>
      <c r="E6383" s="530" t="s">
        <v>9701</v>
      </c>
      <c r="F6383" s="324" t="s">
        <v>9702</v>
      </c>
      <c r="G6383" s="505" t="s">
        <v>9703</v>
      </c>
      <c r="H6383" s="324" t="s">
        <v>9704</v>
      </c>
      <c r="I6383" s="225">
        <v>0</v>
      </c>
      <c r="J6383" s="46" t="s">
        <v>39</v>
      </c>
      <c r="K6383" s="75" t="s">
        <v>32</v>
      </c>
      <c r="L6383" s="76">
        <f t="shared" si="347"/>
        <v>0</v>
      </c>
      <c r="M6383" s="76"/>
      <c r="N6383" s="76"/>
      <c r="O6383" s="76"/>
      <c r="P6383" s="76"/>
      <c r="Q6383" s="76"/>
      <c r="R6383" s="76"/>
      <c r="S6383" s="76"/>
      <c r="T6383" s="76"/>
      <c r="U6383" s="76"/>
      <c r="V6383" s="76"/>
      <c r="W6383" s="76"/>
      <c r="X6383" s="76"/>
    </row>
    <row r="6384" spans="1:24">
      <c r="A6384" s="135"/>
      <c r="B6384" s="54"/>
      <c r="C6384" s="158"/>
      <c r="D6384" s="63"/>
      <c r="E6384" s="531"/>
      <c r="F6384" s="158"/>
      <c r="G6384" s="63"/>
      <c r="H6384" s="158"/>
      <c r="I6384" s="225"/>
      <c r="J6384" s="54"/>
      <c r="K6384" s="75" t="s">
        <v>34</v>
      </c>
      <c r="L6384" s="76">
        <f t="shared" si="347"/>
        <v>0</v>
      </c>
      <c r="M6384" s="76"/>
      <c r="N6384" s="76"/>
      <c r="O6384" s="76"/>
      <c r="P6384" s="76"/>
      <c r="Q6384" s="76"/>
      <c r="R6384" s="76"/>
      <c r="S6384" s="76"/>
      <c r="T6384" s="76"/>
      <c r="U6384" s="76"/>
      <c r="V6384" s="76"/>
      <c r="W6384" s="76"/>
      <c r="X6384" s="76"/>
    </row>
    <row r="6385" spans="1:24">
      <c r="A6385" s="135"/>
      <c r="B6385" s="54"/>
      <c r="C6385" s="159"/>
      <c r="D6385" s="68"/>
      <c r="E6385" s="532"/>
      <c r="F6385" s="159"/>
      <c r="G6385" s="68"/>
      <c r="H6385" s="159"/>
      <c r="I6385" s="225"/>
      <c r="J6385" s="80"/>
      <c r="K6385" s="84" t="s">
        <v>36</v>
      </c>
      <c r="L6385" s="76">
        <f t="shared" si="347"/>
        <v>2</v>
      </c>
      <c r="M6385" s="76">
        <v>1</v>
      </c>
      <c r="N6385" s="76"/>
      <c r="O6385" s="76">
        <v>1</v>
      </c>
      <c r="P6385" s="76"/>
      <c r="Q6385" s="76"/>
      <c r="R6385" s="76"/>
      <c r="S6385" s="76"/>
      <c r="T6385" s="76"/>
      <c r="U6385" s="76"/>
      <c r="V6385" s="76"/>
      <c r="W6385" s="76"/>
      <c r="X6385" s="76"/>
    </row>
    <row r="6386" spans="1:24">
      <c r="A6386" s="135"/>
      <c r="B6386" s="54"/>
      <c r="C6386" s="324" t="s">
        <v>33</v>
      </c>
      <c r="D6386" s="505" t="s">
        <v>9705</v>
      </c>
      <c r="E6386" s="530" t="s">
        <v>9706</v>
      </c>
      <c r="F6386" s="324" t="s">
        <v>9707</v>
      </c>
      <c r="G6386" s="505" t="s">
        <v>9708</v>
      </c>
      <c r="H6386" s="324"/>
      <c r="I6386" s="225">
        <v>0</v>
      </c>
      <c r="J6386" s="46" t="s">
        <v>39</v>
      </c>
      <c r="K6386" s="75" t="s">
        <v>32</v>
      </c>
      <c r="L6386" s="76">
        <f t="shared" si="347"/>
        <v>0</v>
      </c>
      <c r="M6386" s="76"/>
      <c r="N6386" s="76"/>
      <c r="O6386" s="76"/>
      <c r="P6386" s="76"/>
      <c r="Q6386" s="76"/>
      <c r="R6386" s="76"/>
      <c r="S6386" s="76"/>
      <c r="T6386" s="76"/>
      <c r="U6386" s="76"/>
      <c r="V6386" s="76"/>
      <c r="W6386" s="76"/>
      <c r="X6386" s="76"/>
    </row>
    <row r="6387" spans="1:24">
      <c r="A6387" s="135"/>
      <c r="B6387" s="54"/>
      <c r="C6387" s="158"/>
      <c r="D6387" s="63"/>
      <c r="E6387" s="531"/>
      <c r="F6387" s="158"/>
      <c r="G6387" s="63"/>
      <c r="H6387" s="158"/>
      <c r="I6387" s="225"/>
      <c r="J6387" s="54"/>
      <c r="K6387" s="75" t="s">
        <v>34</v>
      </c>
      <c r="L6387" s="76">
        <f t="shared" si="347"/>
        <v>0</v>
      </c>
      <c r="M6387" s="76"/>
      <c r="N6387" s="76"/>
      <c r="O6387" s="76"/>
      <c r="P6387" s="76"/>
      <c r="Q6387" s="76"/>
      <c r="R6387" s="76"/>
      <c r="S6387" s="76"/>
      <c r="T6387" s="76"/>
      <c r="U6387" s="76"/>
      <c r="V6387" s="76"/>
      <c r="W6387" s="76"/>
      <c r="X6387" s="76"/>
    </row>
    <row r="6388" spans="1:24">
      <c r="A6388" s="135"/>
      <c r="B6388" s="54"/>
      <c r="C6388" s="159"/>
      <c r="D6388" s="68"/>
      <c r="E6388" s="532"/>
      <c r="F6388" s="159"/>
      <c r="G6388" s="68"/>
      <c r="H6388" s="159"/>
      <c r="I6388" s="225"/>
      <c r="J6388" s="80"/>
      <c r="K6388" s="84" t="s">
        <v>36</v>
      </c>
      <c r="L6388" s="76">
        <f t="shared" si="347"/>
        <v>2</v>
      </c>
      <c r="M6388" s="76"/>
      <c r="N6388" s="76"/>
      <c r="O6388" s="76">
        <v>2</v>
      </c>
      <c r="P6388" s="76"/>
      <c r="Q6388" s="76"/>
      <c r="R6388" s="76"/>
      <c r="S6388" s="76"/>
      <c r="T6388" s="76"/>
      <c r="U6388" s="76"/>
      <c r="V6388" s="76"/>
      <c r="W6388" s="76"/>
      <c r="X6388" s="76"/>
    </row>
    <row r="6389" spans="1:24">
      <c r="A6389" s="135"/>
      <c r="B6389" s="54"/>
      <c r="C6389" s="324" t="s">
        <v>33</v>
      </c>
      <c r="D6389" s="505" t="s">
        <v>9709</v>
      </c>
      <c r="E6389" s="530" t="s">
        <v>9710</v>
      </c>
      <c r="F6389" s="324" t="s">
        <v>9711</v>
      </c>
      <c r="G6389" s="505" t="s">
        <v>9712</v>
      </c>
      <c r="H6389" s="324"/>
      <c r="I6389" s="225">
        <v>0</v>
      </c>
      <c r="J6389" s="46" t="s">
        <v>39</v>
      </c>
      <c r="K6389" s="75" t="s">
        <v>32</v>
      </c>
      <c r="L6389" s="76">
        <f t="shared" si="347"/>
        <v>0</v>
      </c>
      <c r="M6389" s="76"/>
      <c r="N6389" s="76"/>
      <c r="O6389" s="76"/>
      <c r="P6389" s="76"/>
      <c r="Q6389" s="76"/>
      <c r="R6389" s="76"/>
      <c r="S6389" s="76"/>
      <c r="T6389" s="76"/>
      <c r="U6389" s="76"/>
      <c r="V6389" s="76"/>
      <c r="W6389" s="76"/>
      <c r="X6389" s="76"/>
    </row>
    <row r="6390" spans="1:24">
      <c r="A6390" s="135"/>
      <c r="B6390" s="54"/>
      <c r="C6390" s="158"/>
      <c r="D6390" s="63"/>
      <c r="E6390" s="531"/>
      <c r="F6390" s="158"/>
      <c r="G6390" s="63"/>
      <c r="H6390" s="158"/>
      <c r="I6390" s="225"/>
      <c r="J6390" s="54"/>
      <c r="K6390" s="75" t="s">
        <v>34</v>
      </c>
      <c r="L6390" s="76">
        <f t="shared" si="347"/>
        <v>0</v>
      </c>
      <c r="M6390" s="76"/>
      <c r="N6390" s="76"/>
      <c r="O6390" s="76"/>
      <c r="P6390" s="76"/>
      <c r="Q6390" s="76"/>
      <c r="R6390" s="76"/>
      <c r="S6390" s="76"/>
      <c r="T6390" s="76"/>
      <c r="U6390" s="76"/>
      <c r="V6390" s="76"/>
      <c r="W6390" s="76"/>
      <c r="X6390" s="76"/>
    </row>
    <row r="6391" spans="1:24">
      <c r="A6391" s="135"/>
      <c r="B6391" s="54"/>
      <c r="C6391" s="159"/>
      <c r="D6391" s="68"/>
      <c r="E6391" s="532"/>
      <c r="F6391" s="159"/>
      <c r="G6391" s="68"/>
      <c r="H6391" s="159"/>
      <c r="I6391" s="225"/>
      <c r="J6391" s="80"/>
      <c r="K6391" s="84" t="s">
        <v>36</v>
      </c>
      <c r="L6391" s="76">
        <f t="shared" si="347"/>
        <v>2</v>
      </c>
      <c r="M6391" s="76"/>
      <c r="N6391" s="76"/>
      <c r="O6391" s="76">
        <v>2</v>
      </c>
      <c r="P6391" s="76"/>
      <c r="Q6391" s="76"/>
      <c r="R6391" s="76"/>
      <c r="S6391" s="76"/>
      <c r="T6391" s="76"/>
      <c r="U6391" s="76"/>
      <c r="V6391" s="76"/>
      <c r="W6391" s="76"/>
      <c r="X6391" s="76"/>
    </row>
    <row r="6392" spans="1:24">
      <c r="A6392" s="135"/>
      <c r="B6392" s="54"/>
      <c r="C6392" s="324" t="s">
        <v>33</v>
      </c>
      <c r="D6392" s="505" t="s">
        <v>4555</v>
      </c>
      <c r="E6392" s="530" t="s">
        <v>9713</v>
      </c>
      <c r="F6392" s="324" t="s">
        <v>9714</v>
      </c>
      <c r="G6392" s="505" t="s">
        <v>9715</v>
      </c>
      <c r="H6392" s="324"/>
      <c r="I6392" s="225">
        <v>0</v>
      </c>
      <c r="J6392" s="46" t="s">
        <v>39</v>
      </c>
      <c r="K6392" s="75" t="s">
        <v>32</v>
      </c>
      <c r="L6392" s="76">
        <f t="shared" si="347"/>
        <v>0</v>
      </c>
      <c r="M6392" s="76"/>
      <c r="N6392" s="76"/>
      <c r="O6392" s="76"/>
      <c r="P6392" s="76"/>
      <c r="Q6392" s="76"/>
      <c r="R6392" s="76"/>
      <c r="S6392" s="76"/>
      <c r="T6392" s="76"/>
      <c r="U6392" s="76"/>
      <c r="V6392" s="76"/>
      <c r="W6392" s="76"/>
      <c r="X6392" s="76"/>
    </row>
    <row r="6393" spans="1:24">
      <c r="A6393" s="135"/>
      <c r="B6393" s="54"/>
      <c r="C6393" s="158"/>
      <c r="D6393" s="63"/>
      <c r="E6393" s="531"/>
      <c r="F6393" s="158"/>
      <c r="G6393" s="63"/>
      <c r="H6393" s="158"/>
      <c r="I6393" s="225"/>
      <c r="J6393" s="54"/>
      <c r="K6393" s="75" t="s">
        <v>34</v>
      </c>
      <c r="L6393" s="76">
        <f t="shared" si="347"/>
        <v>0</v>
      </c>
      <c r="M6393" s="76"/>
      <c r="N6393" s="76"/>
      <c r="O6393" s="76"/>
      <c r="P6393" s="76"/>
      <c r="Q6393" s="76"/>
      <c r="R6393" s="76"/>
      <c r="S6393" s="76"/>
      <c r="T6393" s="76"/>
      <c r="U6393" s="76"/>
      <c r="V6393" s="76"/>
      <c r="W6393" s="76"/>
      <c r="X6393" s="76"/>
    </row>
    <row r="6394" spans="1:24">
      <c r="A6394" s="135"/>
      <c r="B6394" s="54"/>
      <c r="C6394" s="159"/>
      <c r="D6394" s="68"/>
      <c r="E6394" s="532"/>
      <c r="F6394" s="159"/>
      <c r="G6394" s="68"/>
      <c r="H6394" s="159"/>
      <c r="I6394" s="225"/>
      <c r="J6394" s="80"/>
      <c r="K6394" s="84" t="s">
        <v>36</v>
      </c>
      <c r="L6394" s="76">
        <f t="shared" si="347"/>
        <v>2</v>
      </c>
      <c r="M6394" s="76"/>
      <c r="N6394" s="76"/>
      <c r="O6394" s="76">
        <v>2</v>
      </c>
      <c r="P6394" s="76"/>
      <c r="Q6394" s="76"/>
      <c r="R6394" s="76"/>
      <c r="S6394" s="76"/>
      <c r="T6394" s="76"/>
      <c r="U6394" s="76"/>
      <c r="V6394" s="76"/>
      <c r="W6394" s="76"/>
      <c r="X6394" s="76"/>
    </row>
    <row r="6395" spans="1:24">
      <c r="A6395" s="135"/>
      <c r="B6395" s="54"/>
      <c r="C6395" s="324" t="s">
        <v>33</v>
      </c>
      <c r="D6395" s="505" t="s">
        <v>9716</v>
      </c>
      <c r="E6395" s="530" t="s">
        <v>9717</v>
      </c>
      <c r="F6395" s="324" t="s">
        <v>9718</v>
      </c>
      <c r="G6395" s="505" t="s">
        <v>9719</v>
      </c>
      <c r="H6395" s="324" t="s">
        <v>9720</v>
      </c>
      <c r="I6395" s="225">
        <v>1882</v>
      </c>
      <c r="J6395" s="46" t="s">
        <v>39</v>
      </c>
      <c r="K6395" s="75" t="s">
        <v>32</v>
      </c>
      <c r="L6395" s="76">
        <f t="shared" si="347"/>
        <v>0</v>
      </c>
      <c r="M6395" s="76"/>
      <c r="N6395" s="76"/>
      <c r="O6395" s="76"/>
      <c r="P6395" s="76"/>
      <c r="Q6395" s="76"/>
      <c r="R6395" s="76"/>
      <c r="S6395" s="76"/>
      <c r="T6395" s="76"/>
      <c r="U6395" s="76"/>
      <c r="V6395" s="76"/>
      <c r="W6395" s="76"/>
      <c r="X6395" s="76"/>
    </row>
    <row r="6396" spans="1:24">
      <c r="A6396" s="135"/>
      <c r="B6396" s="54"/>
      <c r="C6396" s="158"/>
      <c r="D6396" s="63"/>
      <c r="E6396" s="531"/>
      <c r="F6396" s="158"/>
      <c r="G6396" s="63"/>
      <c r="H6396" s="158"/>
      <c r="I6396" s="225"/>
      <c r="J6396" s="54"/>
      <c r="K6396" s="75" t="s">
        <v>34</v>
      </c>
      <c r="L6396" s="76">
        <f t="shared" si="347"/>
        <v>2</v>
      </c>
      <c r="M6396" s="76">
        <v>1</v>
      </c>
      <c r="N6396" s="76">
        <v>1</v>
      </c>
      <c r="O6396" s="76"/>
      <c r="P6396" s="76"/>
      <c r="Q6396" s="76"/>
      <c r="R6396" s="76"/>
      <c r="S6396" s="76"/>
      <c r="T6396" s="76"/>
      <c r="U6396" s="76"/>
      <c r="V6396" s="76"/>
      <c r="W6396" s="76"/>
      <c r="X6396" s="76"/>
    </row>
    <row r="6397" spans="1:24">
      <c r="A6397" s="135"/>
      <c r="B6397" s="54"/>
      <c r="C6397" s="159"/>
      <c r="D6397" s="68"/>
      <c r="E6397" s="532"/>
      <c r="F6397" s="159"/>
      <c r="G6397" s="68"/>
      <c r="H6397" s="159"/>
      <c r="I6397" s="225"/>
      <c r="J6397" s="80"/>
      <c r="K6397" s="84" t="s">
        <v>36</v>
      </c>
      <c r="L6397" s="76">
        <f t="shared" si="347"/>
        <v>0</v>
      </c>
      <c r="M6397" s="76"/>
      <c r="N6397" s="76"/>
      <c r="O6397" s="76"/>
      <c r="P6397" s="76"/>
      <c r="Q6397" s="76"/>
      <c r="R6397" s="76"/>
      <c r="S6397" s="76"/>
      <c r="T6397" s="76"/>
      <c r="U6397" s="76"/>
      <c r="V6397" s="76"/>
      <c r="W6397" s="76"/>
      <c r="X6397" s="76"/>
    </row>
    <row r="6398" spans="1:24">
      <c r="A6398" s="135"/>
      <c r="B6398" s="54"/>
      <c r="C6398" s="324" t="s">
        <v>33</v>
      </c>
      <c r="D6398" s="505" t="s">
        <v>9721</v>
      </c>
      <c r="E6398" s="530" t="s">
        <v>9722</v>
      </c>
      <c r="F6398" s="324" t="s">
        <v>9723</v>
      </c>
      <c r="G6398" s="505" t="s">
        <v>9724</v>
      </c>
      <c r="H6398" s="324"/>
      <c r="I6398" s="225">
        <v>0</v>
      </c>
      <c r="J6398" s="46" t="s">
        <v>39</v>
      </c>
      <c r="K6398" s="75" t="s">
        <v>32</v>
      </c>
      <c r="L6398" s="76">
        <f t="shared" si="347"/>
        <v>0</v>
      </c>
      <c r="M6398" s="76"/>
      <c r="N6398" s="76"/>
      <c r="O6398" s="76"/>
      <c r="P6398" s="76"/>
      <c r="Q6398" s="76"/>
      <c r="R6398" s="76"/>
      <c r="S6398" s="76"/>
      <c r="T6398" s="76"/>
      <c r="U6398" s="76"/>
      <c r="V6398" s="76"/>
      <c r="W6398" s="76"/>
      <c r="X6398" s="76"/>
    </row>
    <row r="6399" spans="1:24">
      <c r="A6399" s="135"/>
      <c r="B6399" s="54"/>
      <c r="C6399" s="158"/>
      <c r="D6399" s="63"/>
      <c r="E6399" s="531"/>
      <c r="F6399" s="158"/>
      <c r="G6399" s="63"/>
      <c r="H6399" s="158"/>
      <c r="I6399" s="225"/>
      <c r="J6399" s="54"/>
      <c r="K6399" s="75" t="s">
        <v>34</v>
      </c>
      <c r="L6399" s="76">
        <f t="shared" si="347"/>
        <v>0</v>
      </c>
      <c r="M6399" s="76"/>
      <c r="N6399" s="76"/>
      <c r="O6399" s="76"/>
      <c r="P6399" s="76"/>
      <c r="Q6399" s="76"/>
      <c r="R6399" s="76"/>
      <c r="S6399" s="76"/>
      <c r="T6399" s="76"/>
      <c r="U6399" s="76"/>
      <c r="V6399" s="76"/>
      <c r="W6399" s="76"/>
      <c r="X6399" s="76"/>
    </row>
    <row r="6400" spans="1:24">
      <c r="A6400" s="135"/>
      <c r="B6400" s="54"/>
      <c r="C6400" s="159"/>
      <c r="D6400" s="68"/>
      <c r="E6400" s="532"/>
      <c r="F6400" s="159"/>
      <c r="G6400" s="68"/>
      <c r="H6400" s="159"/>
      <c r="I6400" s="225"/>
      <c r="J6400" s="80"/>
      <c r="K6400" s="84" t="s">
        <v>36</v>
      </c>
      <c r="L6400" s="76">
        <f t="shared" si="347"/>
        <v>4</v>
      </c>
      <c r="M6400" s="76"/>
      <c r="N6400" s="76"/>
      <c r="O6400" s="76">
        <v>1</v>
      </c>
      <c r="P6400" s="76"/>
      <c r="Q6400" s="76"/>
      <c r="R6400" s="76"/>
      <c r="S6400" s="76">
        <v>2</v>
      </c>
      <c r="T6400" s="76">
        <v>1</v>
      </c>
      <c r="U6400" s="76"/>
      <c r="V6400" s="76"/>
      <c r="W6400" s="76"/>
      <c r="X6400" s="76"/>
    </row>
    <row r="6401" spans="1:24">
      <c r="A6401" s="135"/>
      <c r="B6401" s="54"/>
      <c r="C6401" s="324" t="s">
        <v>33</v>
      </c>
      <c r="D6401" s="505" t="s">
        <v>9725</v>
      </c>
      <c r="E6401" s="530" t="s">
        <v>9726</v>
      </c>
      <c r="F6401" s="324" t="s">
        <v>9727</v>
      </c>
      <c r="G6401" s="505" t="s">
        <v>9660</v>
      </c>
      <c r="H6401" s="324" t="s">
        <v>9728</v>
      </c>
      <c r="I6401" s="225">
        <v>0</v>
      </c>
      <c r="J6401" s="46" t="s">
        <v>39</v>
      </c>
      <c r="K6401" s="75" t="s">
        <v>32</v>
      </c>
      <c r="L6401" s="76">
        <f t="shared" ref="L6401:L6464" si="348">SUM(M6401:X6401)</f>
        <v>0</v>
      </c>
      <c r="M6401" s="76"/>
      <c r="N6401" s="76"/>
      <c r="O6401" s="76"/>
      <c r="P6401" s="76"/>
      <c r="Q6401" s="76"/>
      <c r="R6401" s="76"/>
      <c r="S6401" s="76"/>
      <c r="T6401" s="76"/>
      <c r="U6401" s="76"/>
      <c r="V6401" s="76"/>
      <c r="W6401" s="76"/>
      <c r="X6401" s="76"/>
    </row>
    <row r="6402" spans="1:24">
      <c r="A6402" s="135"/>
      <c r="B6402" s="54"/>
      <c r="C6402" s="158"/>
      <c r="D6402" s="63"/>
      <c r="E6402" s="531"/>
      <c r="F6402" s="158"/>
      <c r="G6402" s="63"/>
      <c r="H6402" s="158"/>
      <c r="I6402" s="225"/>
      <c r="J6402" s="54"/>
      <c r="K6402" s="75" t="s">
        <v>34</v>
      </c>
      <c r="L6402" s="76">
        <f t="shared" si="348"/>
        <v>0</v>
      </c>
      <c r="M6402" s="76"/>
      <c r="N6402" s="76"/>
      <c r="O6402" s="76"/>
      <c r="P6402" s="76"/>
      <c r="Q6402" s="76"/>
      <c r="R6402" s="76"/>
      <c r="S6402" s="76"/>
      <c r="T6402" s="76"/>
      <c r="U6402" s="76"/>
      <c r="V6402" s="76"/>
      <c r="W6402" s="76"/>
      <c r="X6402" s="76"/>
    </row>
    <row r="6403" spans="1:24">
      <c r="A6403" s="135"/>
      <c r="B6403" s="54"/>
      <c r="C6403" s="159"/>
      <c r="D6403" s="68"/>
      <c r="E6403" s="532"/>
      <c r="F6403" s="159"/>
      <c r="G6403" s="68"/>
      <c r="H6403" s="159"/>
      <c r="I6403" s="225"/>
      <c r="J6403" s="80"/>
      <c r="K6403" s="84" t="s">
        <v>36</v>
      </c>
      <c r="L6403" s="76">
        <f t="shared" si="348"/>
        <v>2</v>
      </c>
      <c r="M6403" s="76">
        <v>1</v>
      </c>
      <c r="N6403" s="76"/>
      <c r="O6403" s="76"/>
      <c r="P6403" s="76"/>
      <c r="Q6403" s="76"/>
      <c r="R6403" s="76"/>
      <c r="S6403" s="76">
        <v>1</v>
      </c>
      <c r="T6403" s="76"/>
      <c r="U6403" s="76"/>
      <c r="V6403" s="76"/>
      <c r="W6403" s="76"/>
      <c r="X6403" s="76"/>
    </row>
    <row r="6404" spans="1:24">
      <c r="A6404" s="135"/>
      <c r="B6404" s="54"/>
      <c r="C6404" s="324" t="s">
        <v>33</v>
      </c>
      <c r="D6404" s="505" t="s">
        <v>3723</v>
      </c>
      <c r="E6404" s="530" t="s">
        <v>9729</v>
      </c>
      <c r="F6404" s="324" t="s">
        <v>9730</v>
      </c>
      <c r="G6404" s="505" t="s">
        <v>9731</v>
      </c>
      <c r="H6404" s="324" t="s">
        <v>9732</v>
      </c>
      <c r="I6404" s="225">
        <v>5513</v>
      </c>
      <c r="J6404" s="46" t="s">
        <v>39</v>
      </c>
      <c r="K6404" s="75" t="s">
        <v>32</v>
      </c>
      <c r="L6404" s="76">
        <f t="shared" si="348"/>
        <v>0</v>
      </c>
      <c r="M6404" s="76"/>
      <c r="N6404" s="76"/>
      <c r="O6404" s="76"/>
      <c r="P6404" s="76"/>
      <c r="Q6404" s="76"/>
      <c r="R6404" s="76"/>
      <c r="S6404" s="76"/>
      <c r="T6404" s="76"/>
      <c r="U6404" s="76"/>
      <c r="V6404" s="76"/>
      <c r="W6404" s="76"/>
      <c r="X6404" s="76"/>
    </row>
    <row r="6405" spans="1:24">
      <c r="A6405" s="135"/>
      <c r="B6405" s="54"/>
      <c r="C6405" s="158"/>
      <c r="D6405" s="63"/>
      <c r="E6405" s="531"/>
      <c r="F6405" s="158"/>
      <c r="G6405" s="63"/>
      <c r="H6405" s="158"/>
      <c r="I6405" s="225"/>
      <c r="J6405" s="54"/>
      <c r="K6405" s="75" t="s">
        <v>34</v>
      </c>
      <c r="L6405" s="76">
        <f t="shared" si="348"/>
        <v>0</v>
      </c>
      <c r="M6405" s="76"/>
      <c r="N6405" s="76"/>
      <c r="O6405" s="76"/>
      <c r="P6405" s="76"/>
      <c r="Q6405" s="76"/>
      <c r="R6405" s="76"/>
      <c r="S6405" s="76"/>
      <c r="T6405" s="76"/>
      <c r="U6405" s="76"/>
      <c r="V6405" s="76"/>
      <c r="W6405" s="76"/>
      <c r="X6405" s="76"/>
    </row>
    <row r="6406" spans="1:24">
      <c r="A6406" s="135"/>
      <c r="B6406" s="54"/>
      <c r="C6406" s="159"/>
      <c r="D6406" s="68"/>
      <c r="E6406" s="532"/>
      <c r="F6406" s="159"/>
      <c r="G6406" s="68"/>
      <c r="H6406" s="159"/>
      <c r="I6406" s="225"/>
      <c r="J6406" s="80"/>
      <c r="K6406" s="84" t="s">
        <v>36</v>
      </c>
      <c r="L6406" s="76">
        <f t="shared" si="348"/>
        <v>4</v>
      </c>
      <c r="M6406" s="76"/>
      <c r="N6406" s="76"/>
      <c r="O6406" s="76"/>
      <c r="P6406" s="76"/>
      <c r="Q6406" s="76"/>
      <c r="R6406" s="76"/>
      <c r="S6406" s="76">
        <v>1</v>
      </c>
      <c r="T6406" s="76">
        <v>3</v>
      </c>
      <c r="U6406" s="76"/>
      <c r="V6406" s="76"/>
      <c r="W6406" s="76"/>
      <c r="X6406" s="76"/>
    </row>
    <row r="6407" spans="1:24">
      <c r="A6407" s="135"/>
      <c r="B6407" s="54"/>
      <c r="C6407" s="536" t="s">
        <v>35</v>
      </c>
      <c r="D6407" s="505" t="s">
        <v>9733</v>
      </c>
      <c r="E6407" s="505" t="s">
        <v>9734</v>
      </c>
      <c r="F6407" s="537" t="s">
        <v>9735</v>
      </c>
      <c r="G6407" s="505" t="s">
        <v>9736</v>
      </c>
      <c r="H6407" s="324"/>
      <c r="I6407" s="225">
        <v>8479</v>
      </c>
      <c r="J6407" s="46" t="s">
        <v>39</v>
      </c>
      <c r="K6407" s="75" t="s">
        <v>32</v>
      </c>
      <c r="L6407" s="76">
        <f t="shared" si="348"/>
        <v>5</v>
      </c>
      <c r="M6407" s="76">
        <v>1</v>
      </c>
      <c r="N6407" s="76"/>
      <c r="O6407" s="76">
        <v>4</v>
      </c>
      <c r="P6407" s="76"/>
      <c r="Q6407" s="76"/>
      <c r="R6407" s="76"/>
      <c r="S6407" s="76"/>
      <c r="T6407" s="76"/>
      <c r="U6407" s="76"/>
      <c r="V6407" s="76"/>
      <c r="W6407" s="76"/>
      <c r="X6407" s="76"/>
    </row>
    <row r="6408" spans="1:24">
      <c r="A6408" s="135"/>
      <c r="B6408" s="54"/>
      <c r="C6408" s="536"/>
      <c r="D6408" s="63"/>
      <c r="E6408" s="158"/>
      <c r="F6408" s="538"/>
      <c r="G6408" s="63"/>
      <c r="H6408" s="158"/>
      <c r="I6408" s="225"/>
      <c r="J6408" s="54"/>
      <c r="K6408" s="75" t="s">
        <v>34</v>
      </c>
      <c r="L6408" s="76">
        <f t="shared" si="348"/>
        <v>0</v>
      </c>
      <c r="M6408" s="76"/>
      <c r="N6408" s="76"/>
      <c r="O6408" s="76"/>
      <c r="P6408" s="76"/>
      <c r="Q6408" s="76"/>
      <c r="R6408" s="76"/>
      <c r="S6408" s="76"/>
      <c r="T6408" s="76"/>
      <c r="U6408" s="76"/>
      <c r="V6408" s="76"/>
      <c r="W6408" s="76"/>
      <c r="X6408" s="76"/>
    </row>
    <row r="6409" spans="1:24">
      <c r="A6409" s="135"/>
      <c r="B6409" s="54"/>
      <c r="C6409" s="536"/>
      <c r="D6409" s="68"/>
      <c r="E6409" s="159"/>
      <c r="F6409" s="539"/>
      <c r="G6409" s="68"/>
      <c r="H6409" s="159"/>
      <c r="I6409" s="225"/>
      <c r="J6409" s="80"/>
      <c r="K6409" s="84" t="s">
        <v>36</v>
      </c>
      <c r="L6409" s="76">
        <f t="shared" si="348"/>
        <v>3</v>
      </c>
      <c r="M6409" s="76"/>
      <c r="N6409" s="76"/>
      <c r="O6409" s="76">
        <v>1</v>
      </c>
      <c r="P6409" s="76"/>
      <c r="Q6409" s="76"/>
      <c r="R6409" s="76"/>
      <c r="S6409" s="76">
        <v>2</v>
      </c>
      <c r="T6409" s="76"/>
      <c r="U6409" s="76"/>
      <c r="V6409" s="76"/>
      <c r="W6409" s="76"/>
      <c r="X6409" s="76"/>
    </row>
    <row r="6410" spans="1:24">
      <c r="A6410" s="135"/>
      <c r="B6410" s="54"/>
      <c r="C6410" s="324" t="s">
        <v>33</v>
      </c>
      <c r="D6410" s="530" t="s">
        <v>9737</v>
      </c>
      <c r="E6410" s="505" t="s">
        <v>9738</v>
      </c>
      <c r="F6410" s="537" t="s">
        <v>9739</v>
      </c>
      <c r="G6410" s="505" t="s">
        <v>9740</v>
      </c>
      <c r="H6410" s="324"/>
      <c r="I6410" s="225">
        <v>1294</v>
      </c>
      <c r="J6410" s="46" t="s">
        <v>39</v>
      </c>
      <c r="K6410" s="75" t="s">
        <v>32</v>
      </c>
      <c r="L6410" s="76">
        <f t="shared" si="348"/>
        <v>0</v>
      </c>
      <c r="M6410" s="76"/>
      <c r="N6410" s="76"/>
      <c r="O6410" s="76"/>
      <c r="P6410" s="76"/>
      <c r="Q6410" s="76"/>
      <c r="R6410" s="76"/>
      <c r="S6410" s="76"/>
      <c r="T6410" s="76"/>
      <c r="U6410" s="76"/>
      <c r="V6410" s="76"/>
      <c r="W6410" s="76"/>
      <c r="X6410" s="76"/>
    </row>
    <row r="6411" spans="1:24">
      <c r="A6411" s="135"/>
      <c r="B6411" s="54"/>
      <c r="C6411" s="158"/>
      <c r="D6411" s="540"/>
      <c r="E6411" s="158"/>
      <c r="F6411" s="538"/>
      <c r="G6411" s="63"/>
      <c r="H6411" s="158"/>
      <c r="I6411" s="225"/>
      <c r="J6411" s="54"/>
      <c r="K6411" s="75" t="s">
        <v>34</v>
      </c>
      <c r="L6411" s="76">
        <f t="shared" si="348"/>
        <v>6</v>
      </c>
      <c r="M6411" s="76">
        <v>2</v>
      </c>
      <c r="N6411" s="76"/>
      <c r="O6411" s="76">
        <v>1</v>
      </c>
      <c r="P6411" s="76"/>
      <c r="Q6411" s="76"/>
      <c r="R6411" s="76"/>
      <c r="S6411" s="76">
        <v>3</v>
      </c>
      <c r="T6411" s="76"/>
      <c r="U6411" s="76"/>
      <c r="V6411" s="76"/>
      <c r="W6411" s="76"/>
      <c r="X6411" s="76"/>
    </row>
    <row r="6412" spans="1:24">
      <c r="A6412" s="135"/>
      <c r="B6412" s="54"/>
      <c r="C6412" s="159"/>
      <c r="D6412" s="541"/>
      <c r="E6412" s="159"/>
      <c r="F6412" s="539"/>
      <c r="G6412" s="68"/>
      <c r="H6412" s="159"/>
      <c r="I6412" s="225"/>
      <c r="J6412" s="80"/>
      <c r="K6412" s="84" t="s">
        <v>36</v>
      </c>
      <c r="L6412" s="76">
        <f t="shared" si="348"/>
        <v>0</v>
      </c>
      <c r="M6412" s="76"/>
      <c r="N6412" s="76"/>
      <c r="O6412" s="76"/>
      <c r="P6412" s="76"/>
      <c r="Q6412" s="76"/>
      <c r="R6412" s="76"/>
      <c r="S6412" s="76"/>
      <c r="T6412" s="76"/>
      <c r="U6412" s="76"/>
      <c r="V6412" s="76"/>
      <c r="W6412" s="76"/>
      <c r="X6412" s="76"/>
    </row>
    <row r="6413" spans="1:24">
      <c r="A6413" s="135"/>
      <c r="B6413" s="54"/>
      <c r="C6413" s="324" t="s">
        <v>33</v>
      </c>
      <c r="D6413" s="505" t="s">
        <v>9741</v>
      </c>
      <c r="E6413" s="505" t="s">
        <v>9742</v>
      </c>
      <c r="F6413" s="537" t="s">
        <v>9743</v>
      </c>
      <c r="G6413" s="505" t="s">
        <v>9744</v>
      </c>
      <c r="H6413" s="324" t="s">
        <v>9745</v>
      </c>
      <c r="I6413" s="225">
        <v>0</v>
      </c>
      <c r="J6413" s="46" t="s">
        <v>39</v>
      </c>
      <c r="K6413" s="75" t="s">
        <v>32</v>
      </c>
      <c r="L6413" s="76">
        <f t="shared" si="348"/>
        <v>3</v>
      </c>
      <c r="M6413" s="76"/>
      <c r="N6413" s="76"/>
      <c r="O6413" s="76">
        <v>1</v>
      </c>
      <c r="P6413" s="76"/>
      <c r="Q6413" s="76"/>
      <c r="R6413" s="76"/>
      <c r="S6413" s="76">
        <v>2</v>
      </c>
      <c r="T6413" s="76"/>
      <c r="U6413" s="76"/>
      <c r="V6413" s="76"/>
      <c r="W6413" s="76"/>
      <c r="X6413" s="76"/>
    </row>
    <row r="6414" spans="1:24">
      <c r="A6414" s="135"/>
      <c r="B6414" s="54"/>
      <c r="C6414" s="158"/>
      <c r="D6414" s="63"/>
      <c r="E6414" s="158"/>
      <c r="F6414" s="538"/>
      <c r="G6414" s="63"/>
      <c r="H6414" s="158"/>
      <c r="I6414" s="225"/>
      <c r="J6414" s="54"/>
      <c r="K6414" s="75" t="s">
        <v>34</v>
      </c>
      <c r="L6414" s="76">
        <f t="shared" si="348"/>
        <v>0</v>
      </c>
      <c r="M6414" s="76"/>
      <c r="N6414" s="76"/>
      <c r="O6414" s="76"/>
      <c r="P6414" s="76"/>
      <c r="Q6414" s="76"/>
      <c r="R6414" s="76"/>
      <c r="S6414" s="76"/>
      <c r="T6414" s="76"/>
      <c r="U6414" s="76"/>
      <c r="V6414" s="76"/>
      <c r="W6414" s="76"/>
      <c r="X6414" s="76"/>
    </row>
    <row r="6415" spans="1:24">
      <c r="A6415" s="135"/>
      <c r="B6415" s="54"/>
      <c r="C6415" s="159"/>
      <c r="D6415" s="68"/>
      <c r="E6415" s="159"/>
      <c r="F6415" s="539"/>
      <c r="G6415" s="68"/>
      <c r="H6415" s="159"/>
      <c r="I6415" s="225"/>
      <c r="J6415" s="80"/>
      <c r="K6415" s="84" t="s">
        <v>36</v>
      </c>
      <c r="L6415" s="76">
        <f t="shared" si="348"/>
        <v>2</v>
      </c>
      <c r="M6415" s="76">
        <v>1</v>
      </c>
      <c r="N6415" s="76"/>
      <c r="O6415" s="76"/>
      <c r="P6415" s="76"/>
      <c r="Q6415" s="76"/>
      <c r="R6415" s="76"/>
      <c r="S6415" s="76">
        <v>1</v>
      </c>
      <c r="T6415" s="76"/>
      <c r="U6415" s="76"/>
      <c r="V6415" s="76"/>
      <c r="W6415" s="76"/>
      <c r="X6415" s="76"/>
    </row>
    <row r="6416" spans="1:24">
      <c r="A6416" s="135"/>
      <c r="B6416" s="54"/>
      <c r="C6416" s="324" t="s">
        <v>33</v>
      </c>
      <c r="D6416" s="505" t="s">
        <v>9746</v>
      </c>
      <c r="E6416" s="505" t="s">
        <v>9747</v>
      </c>
      <c r="F6416" s="537" t="s">
        <v>9748</v>
      </c>
      <c r="G6416" s="505" t="s">
        <v>9749</v>
      </c>
      <c r="H6416" s="324"/>
      <c r="I6416" s="225">
        <v>0</v>
      </c>
      <c r="J6416" s="46" t="s">
        <v>39</v>
      </c>
      <c r="K6416" s="75" t="s">
        <v>32</v>
      </c>
      <c r="L6416" s="76">
        <f t="shared" si="348"/>
        <v>0</v>
      </c>
      <c r="M6416" s="76"/>
      <c r="N6416" s="76"/>
      <c r="O6416" s="76"/>
      <c r="P6416" s="76"/>
      <c r="Q6416" s="76"/>
      <c r="R6416" s="76"/>
      <c r="S6416" s="76"/>
      <c r="T6416" s="76"/>
      <c r="U6416" s="76"/>
      <c r="V6416" s="76"/>
      <c r="W6416" s="76"/>
      <c r="X6416" s="76"/>
    </row>
    <row r="6417" spans="1:24">
      <c r="A6417" s="135"/>
      <c r="B6417" s="54"/>
      <c r="C6417" s="158"/>
      <c r="D6417" s="63"/>
      <c r="E6417" s="158"/>
      <c r="F6417" s="538"/>
      <c r="G6417" s="63"/>
      <c r="H6417" s="158"/>
      <c r="I6417" s="225"/>
      <c r="J6417" s="54"/>
      <c r="K6417" s="75" t="s">
        <v>34</v>
      </c>
      <c r="L6417" s="76">
        <f t="shared" si="348"/>
        <v>0</v>
      </c>
      <c r="M6417" s="76"/>
      <c r="N6417" s="76"/>
      <c r="O6417" s="76"/>
      <c r="P6417" s="76"/>
      <c r="Q6417" s="76"/>
      <c r="R6417" s="76"/>
      <c r="S6417" s="76"/>
      <c r="T6417" s="76"/>
      <c r="U6417" s="76"/>
      <c r="V6417" s="76"/>
      <c r="W6417" s="76"/>
      <c r="X6417" s="76"/>
    </row>
    <row r="6418" spans="1:24">
      <c r="A6418" s="135"/>
      <c r="B6418" s="54"/>
      <c r="C6418" s="159"/>
      <c r="D6418" s="68"/>
      <c r="E6418" s="159"/>
      <c r="F6418" s="539"/>
      <c r="G6418" s="68"/>
      <c r="H6418" s="159"/>
      <c r="I6418" s="225"/>
      <c r="J6418" s="80"/>
      <c r="K6418" s="84" t="s">
        <v>36</v>
      </c>
      <c r="L6418" s="76">
        <f t="shared" si="348"/>
        <v>2</v>
      </c>
      <c r="M6418" s="76">
        <v>1</v>
      </c>
      <c r="N6418" s="76"/>
      <c r="O6418" s="76">
        <v>1</v>
      </c>
      <c r="P6418" s="76"/>
      <c r="Q6418" s="76"/>
      <c r="R6418" s="76"/>
      <c r="S6418" s="76"/>
      <c r="T6418" s="76"/>
      <c r="U6418" s="76"/>
      <c r="V6418" s="76"/>
      <c r="W6418" s="76"/>
      <c r="X6418" s="76"/>
    </row>
    <row r="6419" spans="1:24">
      <c r="A6419" s="135"/>
      <c r="B6419" s="54"/>
      <c r="C6419" s="536" t="s">
        <v>35</v>
      </c>
      <c r="D6419" s="505" t="s">
        <v>9750</v>
      </c>
      <c r="E6419" s="530" t="s">
        <v>9751</v>
      </c>
      <c r="F6419" s="537" t="s">
        <v>3815</v>
      </c>
      <c r="G6419" s="505" t="s">
        <v>9752</v>
      </c>
      <c r="H6419" s="324" t="s">
        <v>9753</v>
      </c>
      <c r="I6419" s="225">
        <v>540</v>
      </c>
      <c r="J6419" s="46" t="s">
        <v>39</v>
      </c>
      <c r="K6419" s="75" t="s">
        <v>32</v>
      </c>
      <c r="L6419" s="76">
        <f t="shared" si="348"/>
        <v>2</v>
      </c>
      <c r="M6419" s="76">
        <v>1</v>
      </c>
      <c r="N6419" s="76"/>
      <c r="O6419" s="76">
        <v>1</v>
      </c>
      <c r="P6419" s="76"/>
      <c r="Q6419" s="76"/>
      <c r="R6419" s="76"/>
      <c r="S6419" s="76"/>
      <c r="T6419" s="76"/>
      <c r="U6419" s="76"/>
      <c r="V6419" s="76"/>
      <c r="W6419" s="76"/>
      <c r="X6419" s="76"/>
    </row>
    <row r="6420" spans="1:24">
      <c r="A6420" s="135"/>
      <c r="B6420" s="54"/>
      <c r="C6420" s="536"/>
      <c r="D6420" s="63"/>
      <c r="E6420" s="531"/>
      <c r="F6420" s="538"/>
      <c r="G6420" s="63"/>
      <c r="H6420" s="158"/>
      <c r="I6420" s="225"/>
      <c r="J6420" s="54"/>
      <c r="K6420" s="75" t="s">
        <v>34</v>
      </c>
      <c r="L6420" s="76">
        <f t="shared" si="348"/>
        <v>0</v>
      </c>
      <c r="M6420" s="76"/>
      <c r="N6420" s="76"/>
      <c r="O6420" s="76"/>
      <c r="P6420" s="76"/>
      <c r="Q6420" s="76"/>
      <c r="R6420" s="76"/>
      <c r="S6420" s="76"/>
      <c r="T6420" s="76"/>
      <c r="U6420" s="76"/>
      <c r="V6420" s="76"/>
      <c r="W6420" s="76"/>
      <c r="X6420" s="76"/>
    </row>
    <row r="6421" spans="1:24">
      <c r="A6421" s="135"/>
      <c r="B6421" s="54"/>
      <c r="C6421" s="536"/>
      <c r="D6421" s="68"/>
      <c r="E6421" s="532"/>
      <c r="F6421" s="539"/>
      <c r="G6421" s="68"/>
      <c r="H6421" s="159"/>
      <c r="I6421" s="225"/>
      <c r="J6421" s="80"/>
      <c r="K6421" s="84" t="s">
        <v>36</v>
      </c>
      <c r="L6421" s="76">
        <f t="shared" si="348"/>
        <v>2</v>
      </c>
      <c r="M6421" s="76">
        <v>1</v>
      </c>
      <c r="N6421" s="76"/>
      <c r="O6421" s="76">
        <v>1</v>
      </c>
      <c r="P6421" s="76"/>
      <c r="Q6421" s="76"/>
      <c r="R6421" s="76"/>
      <c r="S6421" s="76"/>
      <c r="T6421" s="76"/>
      <c r="U6421" s="76"/>
      <c r="V6421" s="76"/>
      <c r="W6421" s="76"/>
      <c r="X6421" s="76"/>
    </row>
    <row r="6422" spans="1:24">
      <c r="A6422" s="135"/>
      <c r="B6422" s="54"/>
      <c r="C6422" s="324" t="s">
        <v>33</v>
      </c>
      <c r="D6422" s="505" t="s">
        <v>9754</v>
      </c>
      <c r="E6422" s="530" t="s">
        <v>9755</v>
      </c>
      <c r="F6422" s="537" t="s">
        <v>9756</v>
      </c>
      <c r="G6422" s="505" t="s">
        <v>9757</v>
      </c>
      <c r="H6422" s="324" t="s">
        <v>9758</v>
      </c>
      <c r="I6422" s="225">
        <v>165</v>
      </c>
      <c r="J6422" s="46" t="s">
        <v>39</v>
      </c>
      <c r="K6422" s="75" t="s">
        <v>32</v>
      </c>
      <c r="L6422" s="76">
        <f t="shared" si="348"/>
        <v>0</v>
      </c>
      <c r="M6422" s="76"/>
      <c r="N6422" s="76"/>
      <c r="O6422" s="76"/>
      <c r="P6422" s="76"/>
      <c r="Q6422" s="76"/>
      <c r="R6422" s="76"/>
      <c r="S6422" s="76"/>
      <c r="T6422" s="76"/>
      <c r="U6422" s="76"/>
      <c r="V6422" s="76"/>
      <c r="W6422" s="76"/>
      <c r="X6422" s="76"/>
    </row>
    <row r="6423" spans="1:24">
      <c r="A6423" s="135"/>
      <c r="B6423" s="54"/>
      <c r="C6423" s="158"/>
      <c r="D6423" s="63"/>
      <c r="E6423" s="531"/>
      <c r="F6423" s="538"/>
      <c r="G6423" s="63"/>
      <c r="H6423" s="158"/>
      <c r="I6423" s="225"/>
      <c r="J6423" s="54"/>
      <c r="K6423" s="75" t="s">
        <v>34</v>
      </c>
      <c r="L6423" s="76">
        <f t="shared" si="348"/>
        <v>0</v>
      </c>
      <c r="M6423" s="76"/>
      <c r="N6423" s="76"/>
      <c r="O6423" s="76"/>
      <c r="P6423" s="76"/>
      <c r="Q6423" s="76"/>
      <c r="R6423" s="76"/>
      <c r="S6423" s="76"/>
      <c r="T6423" s="76"/>
      <c r="U6423" s="76"/>
      <c r="V6423" s="76"/>
      <c r="W6423" s="76"/>
      <c r="X6423" s="76"/>
    </row>
    <row r="6424" spans="1:24">
      <c r="A6424" s="135"/>
      <c r="B6424" s="54"/>
      <c r="C6424" s="159"/>
      <c r="D6424" s="68"/>
      <c r="E6424" s="532"/>
      <c r="F6424" s="539"/>
      <c r="G6424" s="68"/>
      <c r="H6424" s="159"/>
      <c r="I6424" s="225"/>
      <c r="J6424" s="80"/>
      <c r="K6424" s="84" t="s">
        <v>36</v>
      </c>
      <c r="L6424" s="76">
        <f t="shared" si="348"/>
        <v>2</v>
      </c>
      <c r="M6424" s="76">
        <v>1</v>
      </c>
      <c r="N6424" s="76"/>
      <c r="O6424" s="76">
        <v>1</v>
      </c>
      <c r="P6424" s="76"/>
      <c r="Q6424" s="76"/>
      <c r="R6424" s="76"/>
      <c r="S6424" s="76"/>
      <c r="T6424" s="76"/>
      <c r="U6424" s="76"/>
      <c r="V6424" s="76"/>
      <c r="W6424" s="76"/>
      <c r="X6424" s="76"/>
    </row>
    <row r="6425" spans="1:24">
      <c r="A6425" s="135"/>
      <c r="B6425" s="54"/>
      <c r="C6425" s="324" t="s">
        <v>33</v>
      </c>
      <c r="D6425" s="505" t="s">
        <v>9759</v>
      </c>
      <c r="E6425" s="530" t="s">
        <v>9760</v>
      </c>
      <c r="F6425" s="537" t="s">
        <v>9761</v>
      </c>
      <c r="G6425" s="505" t="s">
        <v>9762</v>
      </c>
      <c r="H6425" s="324" t="s">
        <v>9763</v>
      </c>
      <c r="I6425" s="225">
        <v>0</v>
      </c>
      <c r="J6425" s="46" t="s">
        <v>39</v>
      </c>
      <c r="K6425" s="75" t="s">
        <v>32</v>
      </c>
      <c r="L6425" s="76">
        <f t="shared" si="348"/>
        <v>0</v>
      </c>
      <c r="M6425" s="76"/>
      <c r="N6425" s="76"/>
      <c r="O6425" s="76"/>
      <c r="P6425" s="76"/>
      <c r="Q6425" s="76"/>
      <c r="R6425" s="76"/>
      <c r="S6425" s="76"/>
      <c r="T6425" s="76"/>
      <c r="U6425" s="76"/>
      <c r="V6425" s="76"/>
      <c r="W6425" s="76"/>
      <c r="X6425" s="76"/>
    </row>
    <row r="6426" spans="1:24">
      <c r="A6426" s="135"/>
      <c r="B6426" s="54"/>
      <c r="C6426" s="158"/>
      <c r="D6426" s="63"/>
      <c r="E6426" s="531"/>
      <c r="F6426" s="538"/>
      <c r="G6426" s="63"/>
      <c r="H6426" s="158"/>
      <c r="I6426" s="225"/>
      <c r="J6426" s="54"/>
      <c r="K6426" s="75" t="s">
        <v>34</v>
      </c>
      <c r="L6426" s="76">
        <f t="shared" si="348"/>
        <v>0</v>
      </c>
      <c r="M6426" s="76"/>
      <c r="N6426" s="76"/>
      <c r="O6426" s="76"/>
      <c r="P6426" s="76"/>
      <c r="Q6426" s="76"/>
      <c r="R6426" s="76"/>
      <c r="S6426" s="76"/>
      <c r="T6426" s="76"/>
      <c r="U6426" s="76"/>
      <c r="V6426" s="76"/>
      <c r="W6426" s="76"/>
      <c r="X6426" s="76"/>
    </row>
    <row r="6427" spans="1:24">
      <c r="A6427" s="135"/>
      <c r="B6427" s="54"/>
      <c r="C6427" s="159"/>
      <c r="D6427" s="68"/>
      <c r="E6427" s="532"/>
      <c r="F6427" s="539"/>
      <c r="G6427" s="68"/>
      <c r="H6427" s="159"/>
      <c r="I6427" s="225"/>
      <c r="J6427" s="80"/>
      <c r="K6427" s="84" t="s">
        <v>36</v>
      </c>
      <c r="L6427" s="76">
        <f t="shared" si="348"/>
        <v>2</v>
      </c>
      <c r="M6427" s="76">
        <v>1</v>
      </c>
      <c r="N6427" s="76"/>
      <c r="O6427" s="76"/>
      <c r="P6427" s="76"/>
      <c r="Q6427" s="76"/>
      <c r="R6427" s="76"/>
      <c r="S6427" s="76">
        <v>1</v>
      </c>
      <c r="T6427" s="76"/>
      <c r="U6427" s="76"/>
      <c r="V6427" s="76"/>
      <c r="W6427" s="76"/>
      <c r="X6427" s="76"/>
    </row>
    <row r="6428" spans="1:24">
      <c r="A6428" s="135"/>
      <c r="B6428" s="54"/>
      <c r="C6428" s="324" t="s">
        <v>33</v>
      </c>
      <c r="D6428" s="505" t="s">
        <v>9764</v>
      </c>
      <c r="E6428" s="530" t="s">
        <v>9765</v>
      </c>
      <c r="F6428" s="537" t="s">
        <v>9766</v>
      </c>
      <c r="G6428" s="505" t="s">
        <v>9767</v>
      </c>
      <c r="H6428" s="324" t="s">
        <v>9679</v>
      </c>
      <c r="I6428" s="225">
        <v>16</v>
      </c>
      <c r="J6428" s="46" t="s">
        <v>39</v>
      </c>
      <c r="K6428" s="75" t="s">
        <v>32</v>
      </c>
      <c r="L6428" s="76">
        <f t="shared" si="348"/>
        <v>0</v>
      </c>
      <c r="M6428" s="76"/>
      <c r="N6428" s="76"/>
      <c r="O6428" s="76"/>
      <c r="P6428" s="76"/>
      <c r="Q6428" s="76"/>
      <c r="R6428" s="76"/>
      <c r="S6428" s="76"/>
      <c r="T6428" s="76"/>
      <c r="U6428" s="76"/>
      <c r="V6428" s="76"/>
      <c r="W6428" s="76"/>
      <c r="X6428" s="76"/>
    </row>
    <row r="6429" spans="1:24">
      <c r="A6429" s="135"/>
      <c r="B6429" s="54"/>
      <c r="C6429" s="158"/>
      <c r="D6429" s="63"/>
      <c r="E6429" s="531"/>
      <c r="F6429" s="538"/>
      <c r="G6429" s="63"/>
      <c r="H6429" s="158"/>
      <c r="I6429" s="225"/>
      <c r="J6429" s="54"/>
      <c r="K6429" s="75" t="s">
        <v>34</v>
      </c>
      <c r="L6429" s="76">
        <f t="shared" si="348"/>
        <v>0</v>
      </c>
      <c r="M6429" s="76"/>
      <c r="N6429" s="76"/>
      <c r="O6429" s="76"/>
      <c r="P6429" s="76"/>
      <c r="Q6429" s="76"/>
      <c r="R6429" s="76"/>
      <c r="S6429" s="76"/>
      <c r="T6429" s="76"/>
      <c r="U6429" s="76"/>
      <c r="V6429" s="76"/>
      <c r="W6429" s="76"/>
      <c r="X6429" s="76"/>
    </row>
    <row r="6430" spans="1:24">
      <c r="A6430" s="135"/>
      <c r="B6430" s="54"/>
      <c r="C6430" s="159"/>
      <c r="D6430" s="68"/>
      <c r="E6430" s="532"/>
      <c r="F6430" s="539"/>
      <c r="G6430" s="68"/>
      <c r="H6430" s="159"/>
      <c r="I6430" s="225"/>
      <c r="J6430" s="80"/>
      <c r="K6430" s="84" t="s">
        <v>36</v>
      </c>
      <c r="L6430" s="76">
        <f t="shared" si="348"/>
        <v>4</v>
      </c>
      <c r="M6430" s="76"/>
      <c r="N6430" s="76"/>
      <c r="O6430" s="76">
        <v>1</v>
      </c>
      <c r="P6430" s="76"/>
      <c r="Q6430" s="76"/>
      <c r="R6430" s="76"/>
      <c r="S6430" s="76"/>
      <c r="T6430" s="76">
        <v>3</v>
      </c>
      <c r="U6430" s="76"/>
      <c r="V6430" s="76"/>
      <c r="W6430" s="76"/>
      <c r="X6430" s="76"/>
    </row>
    <row r="6431" spans="1:24">
      <c r="A6431" s="135"/>
      <c r="B6431" s="54"/>
      <c r="C6431" s="324" t="s">
        <v>33</v>
      </c>
      <c r="D6431" s="505" t="s">
        <v>9768</v>
      </c>
      <c r="E6431" s="530" t="s">
        <v>9769</v>
      </c>
      <c r="F6431" s="537" t="s">
        <v>9770</v>
      </c>
      <c r="G6431" s="505" t="s">
        <v>9771</v>
      </c>
      <c r="H6431" s="324" t="s">
        <v>9772</v>
      </c>
      <c r="I6431" s="225">
        <v>0</v>
      </c>
      <c r="J6431" s="46" t="s">
        <v>39</v>
      </c>
      <c r="K6431" s="75" t="s">
        <v>32</v>
      </c>
      <c r="L6431" s="76">
        <f t="shared" si="348"/>
        <v>0</v>
      </c>
      <c r="M6431" s="76"/>
      <c r="N6431" s="76"/>
      <c r="O6431" s="76"/>
      <c r="P6431" s="76"/>
      <c r="Q6431" s="76"/>
      <c r="R6431" s="76"/>
      <c r="S6431" s="76"/>
      <c r="T6431" s="76"/>
      <c r="U6431" s="76"/>
      <c r="V6431" s="76"/>
      <c r="W6431" s="76"/>
      <c r="X6431" s="76"/>
    </row>
    <row r="6432" spans="1:24">
      <c r="A6432" s="135"/>
      <c r="B6432" s="54"/>
      <c r="C6432" s="158"/>
      <c r="D6432" s="63"/>
      <c r="E6432" s="531"/>
      <c r="F6432" s="538"/>
      <c r="G6432" s="63"/>
      <c r="H6432" s="158"/>
      <c r="I6432" s="225"/>
      <c r="J6432" s="54"/>
      <c r="K6432" s="75" t="s">
        <v>34</v>
      </c>
      <c r="L6432" s="76">
        <f t="shared" si="348"/>
        <v>0</v>
      </c>
      <c r="M6432" s="76"/>
      <c r="N6432" s="76"/>
      <c r="O6432" s="76"/>
      <c r="P6432" s="76"/>
      <c r="Q6432" s="76"/>
      <c r="R6432" s="76"/>
      <c r="S6432" s="76"/>
      <c r="T6432" s="76"/>
      <c r="U6432" s="76"/>
      <c r="V6432" s="76"/>
      <c r="W6432" s="76"/>
      <c r="X6432" s="76"/>
    </row>
    <row r="6433" spans="1:24">
      <c r="A6433" s="135"/>
      <c r="B6433" s="54"/>
      <c r="C6433" s="159"/>
      <c r="D6433" s="68"/>
      <c r="E6433" s="532"/>
      <c r="F6433" s="539"/>
      <c r="G6433" s="68"/>
      <c r="H6433" s="159"/>
      <c r="I6433" s="225"/>
      <c r="J6433" s="80"/>
      <c r="K6433" s="84" t="s">
        <v>36</v>
      </c>
      <c r="L6433" s="76">
        <f t="shared" si="348"/>
        <v>2</v>
      </c>
      <c r="M6433" s="76"/>
      <c r="N6433" s="76"/>
      <c r="O6433" s="76">
        <v>2</v>
      </c>
      <c r="P6433" s="76"/>
      <c r="Q6433" s="76"/>
      <c r="R6433" s="76"/>
      <c r="S6433" s="76"/>
      <c r="T6433" s="76"/>
      <c r="U6433" s="76"/>
      <c r="V6433" s="76"/>
      <c r="W6433" s="76"/>
      <c r="X6433" s="76"/>
    </row>
    <row r="6434" spans="1:24">
      <c r="A6434" s="135"/>
      <c r="B6434" s="54"/>
      <c r="C6434" s="324" t="s">
        <v>33</v>
      </c>
      <c r="D6434" s="505" t="s">
        <v>9773</v>
      </c>
      <c r="E6434" s="530" t="s">
        <v>9774</v>
      </c>
      <c r="F6434" s="537" t="s">
        <v>9775</v>
      </c>
      <c r="G6434" s="505" t="s">
        <v>9776</v>
      </c>
      <c r="H6434" s="324" t="s">
        <v>9777</v>
      </c>
      <c r="I6434" s="225">
        <v>375</v>
      </c>
      <c r="J6434" s="46" t="s">
        <v>39</v>
      </c>
      <c r="K6434" s="75" t="s">
        <v>32</v>
      </c>
      <c r="L6434" s="76">
        <f t="shared" si="348"/>
        <v>0</v>
      </c>
      <c r="M6434" s="76"/>
      <c r="N6434" s="76"/>
      <c r="O6434" s="76"/>
      <c r="P6434" s="76"/>
      <c r="Q6434" s="76"/>
      <c r="R6434" s="76"/>
      <c r="S6434" s="76"/>
      <c r="T6434" s="76"/>
      <c r="U6434" s="76"/>
      <c r="V6434" s="76"/>
      <c r="W6434" s="76"/>
      <c r="X6434" s="76"/>
    </row>
    <row r="6435" spans="1:24">
      <c r="A6435" s="135"/>
      <c r="B6435" s="54"/>
      <c r="C6435" s="158"/>
      <c r="D6435" s="63"/>
      <c r="E6435" s="531"/>
      <c r="F6435" s="538"/>
      <c r="G6435" s="63"/>
      <c r="H6435" s="158"/>
      <c r="I6435" s="225"/>
      <c r="J6435" s="54"/>
      <c r="K6435" s="75" t="s">
        <v>34</v>
      </c>
      <c r="L6435" s="76">
        <f t="shared" si="348"/>
        <v>0</v>
      </c>
      <c r="M6435" s="76"/>
      <c r="N6435" s="76"/>
      <c r="O6435" s="76"/>
      <c r="P6435" s="76"/>
      <c r="Q6435" s="76"/>
      <c r="R6435" s="76"/>
      <c r="S6435" s="76"/>
      <c r="T6435" s="76"/>
      <c r="U6435" s="76"/>
      <c r="V6435" s="76"/>
      <c r="W6435" s="76"/>
      <c r="X6435" s="76"/>
    </row>
    <row r="6436" spans="1:24">
      <c r="A6436" s="135"/>
      <c r="B6436" s="80"/>
      <c r="C6436" s="159"/>
      <c r="D6436" s="68"/>
      <c r="E6436" s="532"/>
      <c r="F6436" s="539"/>
      <c r="G6436" s="68"/>
      <c r="H6436" s="159"/>
      <c r="I6436" s="225"/>
      <c r="J6436" s="80"/>
      <c r="K6436" s="84" t="s">
        <v>36</v>
      </c>
      <c r="L6436" s="76">
        <f t="shared" si="348"/>
        <v>5</v>
      </c>
      <c r="M6436" s="76"/>
      <c r="N6436" s="76"/>
      <c r="O6436" s="76"/>
      <c r="P6436" s="76"/>
      <c r="Q6436" s="76"/>
      <c r="R6436" s="76"/>
      <c r="S6436" s="76"/>
      <c r="T6436" s="76">
        <v>5</v>
      </c>
      <c r="U6436" s="76"/>
      <c r="V6436" s="76"/>
      <c r="W6436" s="76"/>
      <c r="X6436" s="76"/>
    </row>
    <row r="6437" spans="1:24">
      <c r="A6437" s="135"/>
      <c r="B6437" s="46" t="s">
        <v>9778</v>
      </c>
      <c r="C6437" s="46"/>
      <c r="D6437" s="464">
        <f>COUNTA(D6440:D6496)</f>
        <v>19</v>
      </c>
      <c r="E6437" s="46"/>
      <c r="F6437" s="46"/>
      <c r="G6437" s="46"/>
      <c r="H6437" s="46"/>
      <c r="I6437" s="74">
        <f>SUM(I6440:I6496)</f>
        <v>377110</v>
      </c>
      <c r="J6437" s="46" t="s">
        <v>39</v>
      </c>
      <c r="K6437" s="75" t="s">
        <v>32</v>
      </c>
      <c r="L6437" s="76">
        <f t="shared" si="348"/>
        <v>110</v>
      </c>
      <c r="M6437" s="76">
        <v>3</v>
      </c>
      <c r="N6437" s="76">
        <v>39</v>
      </c>
      <c r="O6437" s="76">
        <v>6</v>
      </c>
      <c r="P6437" s="76">
        <v>0</v>
      </c>
      <c r="Q6437" s="76">
        <v>0</v>
      </c>
      <c r="R6437" s="76">
        <v>0</v>
      </c>
      <c r="S6437" s="76">
        <v>25</v>
      </c>
      <c r="T6437" s="76">
        <v>17</v>
      </c>
      <c r="U6437" s="76">
        <v>0</v>
      </c>
      <c r="V6437" s="76">
        <v>0</v>
      </c>
      <c r="W6437" s="76">
        <v>14</v>
      </c>
      <c r="X6437" s="76">
        <v>6</v>
      </c>
    </row>
    <row r="6438" spans="1:24">
      <c r="A6438" s="135"/>
      <c r="B6438" s="54"/>
      <c r="C6438" s="54"/>
      <c r="D6438" s="464"/>
      <c r="E6438" s="54"/>
      <c r="F6438" s="54"/>
      <c r="G6438" s="54"/>
      <c r="H6438" s="54"/>
      <c r="I6438" s="79"/>
      <c r="J6438" s="54"/>
      <c r="K6438" s="75" t="s">
        <v>34</v>
      </c>
      <c r="L6438" s="76">
        <f t="shared" si="348"/>
        <v>13</v>
      </c>
      <c r="M6438" s="76">
        <v>0</v>
      </c>
      <c r="N6438" s="76">
        <v>13</v>
      </c>
      <c r="O6438" s="76">
        <v>0</v>
      </c>
      <c r="P6438" s="76">
        <v>0</v>
      </c>
      <c r="Q6438" s="76">
        <v>0</v>
      </c>
      <c r="R6438" s="76">
        <v>0</v>
      </c>
      <c r="S6438" s="76">
        <v>0</v>
      </c>
      <c r="T6438" s="76">
        <v>0</v>
      </c>
      <c r="U6438" s="76">
        <v>0</v>
      </c>
      <c r="V6438" s="76">
        <v>0</v>
      </c>
      <c r="W6438" s="76">
        <v>0</v>
      </c>
      <c r="X6438" s="76">
        <v>0</v>
      </c>
    </row>
    <row r="6439" spans="1:24">
      <c r="A6439" s="135"/>
      <c r="B6439" s="80"/>
      <c r="C6439" s="80"/>
      <c r="D6439" s="464"/>
      <c r="E6439" s="80"/>
      <c r="F6439" s="80"/>
      <c r="G6439" s="80"/>
      <c r="H6439" s="80"/>
      <c r="I6439" s="83"/>
      <c r="J6439" s="80"/>
      <c r="K6439" s="75" t="s">
        <v>36</v>
      </c>
      <c r="L6439" s="76">
        <f t="shared" si="348"/>
        <v>62</v>
      </c>
      <c r="M6439" s="76">
        <v>0</v>
      </c>
      <c r="N6439" s="76">
        <v>1</v>
      </c>
      <c r="O6439" s="76">
        <v>18</v>
      </c>
      <c r="P6439" s="76">
        <v>0</v>
      </c>
      <c r="Q6439" s="76">
        <v>0</v>
      </c>
      <c r="R6439" s="76">
        <v>7</v>
      </c>
      <c r="S6439" s="76">
        <v>2</v>
      </c>
      <c r="T6439" s="76">
        <v>27</v>
      </c>
      <c r="U6439" s="76">
        <v>0</v>
      </c>
      <c r="V6439" s="76">
        <v>0</v>
      </c>
      <c r="W6439" s="76">
        <v>5</v>
      </c>
      <c r="X6439" s="76">
        <v>2</v>
      </c>
    </row>
    <row r="6440" spans="1:24">
      <c r="A6440" s="135"/>
      <c r="B6440" s="46" t="s">
        <v>9779</v>
      </c>
      <c r="C6440" s="224" t="s">
        <v>31</v>
      </c>
      <c r="D6440" s="58" t="s">
        <v>9780</v>
      </c>
      <c r="E6440" s="542" t="s">
        <v>9781</v>
      </c>
      <c r="F6440" s="58" t="s">
        <v>9782</v>
      </c>
      <c r="G6440" s="58" t="s">
        <v>9783</v>
      </c>
      <c r="H6440" s="58" t="s">
        <v>9784</v>
      </c>
      <c r="I6440" s="74">
        <v>6966</v>
      </c>
      <c r="J6440" s="46" t="s">
        <v>1508</v>
      </c>
      <c r="K6440" s="75" t="s">
        <v>1509</v>
      </c>
      <c r="L6440" s="76">
        <f t="shared" si="348"/>
        <v>14</v>
      </c>
      <c r="M6440" s="76"/>
      <c r="N6440" s="76">
        <v>8</v>
      </c>
      <c r="O6440" s="76">
        <v>1</v>
      </c>
      <c r="P6440" s="76"/>
      <c r="Q6440" s="76"/>
      <c r="R6440" s="76"/>
      <c r="S6440" s="76"/>
      <c r="T6440" s="76">
        <v>2</v>
      </c>
      <c r="U6440" s="76"/>
      <c r="V6440" s="76"/>
      <c r="W6440" s="76">
        <v>3</v>
      </c>
      <c r="X6440" s="76"/>
    </row>
    <row r="6441" spans="1:24">
      <c r="A6441" s="135"/>
      <c r="B6441" s="54"/>
      <c r="C6441" s="224"/>
      <c r="D6441" s="77"/>
      <c r="E6441" s="543"/>
      <c r="F6441" s="77"/>
      <c r="G6441" s="77"/>
      <c r="H6441" s="77"/>
      <c r="I6441" s="79"/>
      <c r="J6441" s="54"/>
      <c r="K6441" s="75" t="s">
        <v>1501</v>
      </c>
      <c r="L6441" s="76">
        <f t="shared" si="348"/>
        <v>1</v>
      </c>
      <c r="M6441" s="76"/>
      <c r="N6441" s="76">
        <v>1</v>
      </c>
      <c r="O6441" s="76"/>
      <c r="P6441" s="76"/>
      <c r="Q6441" s="76"/>
      <c r="R6441" s="76"/>
      <c r="S6441" s="76"/>
      <c r="T6441" s="76"/>
      <c r="U6441" s="76"/>
      <c r="V6441" s="76"/>
      <c r="W6441" s="76"/>
      <c r="X6441" s="76"/>
    </row>
    <row r="6442" spans="1:24">
      <c r="A6442" s="135"/>
      <c r="B6442" s="54"/>
      <c r="C6442" s="224"/>
      <c r="D6442" s="81"/>
      <c r="E6442" s="544"/>
      <c r="F6442" s="81"/>
      <c r="G6442" s="81"/>
      <c r="H6442" s="81"/>
      <c r="I6442" s="83"/>
      <c r="J6442" s="80"/>
      <c r="K6442" s="84" t="s">
        <v>1502</v>
      </c>
      <c r="L6442" s="76">
        <f t="shared" si="348"/>
        <v>0</v>
      </c>
      <c r="M6442" s="76"/>
      <c r="N6442" s="76"/>
      <c r="O6442" s="76"/>
      <c r="P6442" s="76"/>
      <c r="Q6442" s="76"/>
      <c r="R6442" s="76"/>
      <c r="S6442" s="76"/>
      <c r="T6442" s="76"/>
      <c r="U6442" s="76"/>
      <c r="V6442" s="76"/>
      <c r="W6442" s="76"/>
      <c r="X6442" s="76"/>
    </row>
    <row r="6443" spans="1:24">
      <c r="A6443" s="135"/>
      <c r="B6443" s="54"/>
      <c r="C6443" s="224" t="s">
        <v>31</v>
      </c>
      <c r="D6443" s="58" t="s">
        <v>9785</v>
      </c>
      <c r="E6443" s="542" t="s">
        <v>9786</v>
      </c>
      <c r="F6443" s="58" t="s">
        <v>7025</v>
      </c>
      <c r="G6443" s="58" t="s">
        <v>9787</v>
      </c>
      <c r="H6443" s="58" t="s">
        <v>9788</v>
      </c>
      <c r="I6443" s="74">
        <v>7909</v>
      </c>
      <c r="J6443" s="46" t="s">
        <v>1508</v>
      </c>
      <c r="K6443" s="75" t="s">
        <v>1509</v>
      </c>
      <c r="L6443" s="76">
        <f t="shared" si="348"/>
        <v>10</v>
      </c>
      <c r="M6443" s="76"/>
      <c r="N6443" s="76">
        <v>7</v>
      </c>
      <c r="O6443" s="76">
        <v>1</v>
      </c>
      <c r="P6443" s="76"/>
      <c r="Q6443" s="76"/>
      <c r="R6443" s="76"/>
      <c r="S6443" s="76"/>
      <c r="T6443" s="76">
        <v>2</v>
      </c>
      <c r="U6443" s="76"/>
      <c r="V6443" s="76"/>
      <c r="W6443" s="76"/>
      <c r="X6443" s="76"/>
    </row>
    <row r="6444" spans="1:24">
      <c r="A6444" s="135"/>
      <c r="B6444" s="54"/>
      <c r="C6444" s="224"/>
      <c r="D6444" s="77"/>
      <c r="E6444" s="543"/>
      <c r="F6444" s="77"/>
      <c r="G6444" s="77"/>
      <c r="H6444" s="77"/>
      <c r="I6444" s="79"/>
      <c r="J6444" s="54"/>
      <c r="K6444" s="75" t="s">
        <v>1501</v>
      </c>
      <c r="L6444" s="76">
        <f t="shared" si="348"/>
        <v>2</v>
      </c>
      <c r="M6444" s="76"/>
      <c r="N6444" s="76">
        <v>2</v>
      </c>
      <c r="O6444" s="76"/>
      <c r="P6444" s="76"/>
      <c r="Q6444" s="76"/>
      <c r="R6444" s="76"/>
      <c r="S6444" s="76"/>
      <c r="T6444" s="76"/>
      <c r="U6444" s="76"/>
      <c r="V6444" s="76"/>
      <c r="W6444" s="76"/>
      <c r="X6444" s="76"/>
    </row>
    <row r="6445" spans="1:24">
      <c r="A6445" s="135"/>
      <c r="B6445" s="54"/>
      <c r="C6445" s="224"/>
      <c r="D6445" s="81"/>
      <c r="E6445" s="544"/>
      <c r="F6445" s="81"/>
      <c r="G6445" s="81"/>
      <c r="H6445" s="81"/>
      <c r="I6445" s="83"/>
      <c r="J6445" s="80"/>
      <c r="K6445" s="84" t="s">
        <v>1502</v>
      </c>
      <c r="L6445" s="76">
        <f t="shared" si="348"/>
        <v>0</v>
      </c>
      <c r="M6445" s="76"/>
      <c r="N6445" s="76"/>
      <c r="O6445" s="76"/>
      <c r="P6445" s="76"/>
      <c r="Q6445" s="76"/>
      <c r="R6445" s="76"/>
      <c r="S6445" s="76"/>
      <c r="T6445" s="76"/>
      <c r="U6445" s="76"/>
      <c r="V6445" s="76"/>
      <c r="W6445" s="76"/>
      <c r="X6445" s="76"/>
    </row>
    <row r="6446" spans="1:24">
      <c r="A6446" s="135"/>
      <c r="B6446" s="54"/>
      <c r="C6446" s="224" t="s">
        <v>31</v>
      </c>
      <c r="D6446" s="58" t="s">
        <v>9789</v>
      </c>
      <c r="E6446" s="542" t="s">
        <v>9790</v>
      </c>
      <c r="F6446" s="58" t="s">
        <v>7764</v>
      </c>
      <c r="G6446" s="58" t="s">
        <v>9791</v>
      </c>
      <c r="H6446" s="58" t="s">
        <v>9792</v>
      </c>
      <c r="I6446" s="74">
        <v>8016</v>
      </c>
      <c r="J6446" s="46" t="s">
        <v>1508</v>
      </c>
      <c r="K6446" s="75" t="s">
        <v>1509</v>
      </c>
      <c r="L6446" s="76">
        <f t="shared" si="348"/>
        <v>9</v>
      </c>
      <c r="M6446" s="76"/>
      <c r="N6446" s="76">
        <v>3</v>
      </c>
      <c r="O6446" s="76">
        <v>1</v>
      </c>
      <c r="P6446" s="76"/>
      <c r="Q6446" s="76"/>
      <c r="R6446" s="76"/>
      <c r="S6446" s="76">
        <v>1</v>
      </c>
      <c r="T6446" s="76">
        <v>2</v>
      </c>
      <c r="U6446" s="76"/>
      <c r="V6446" s="76"/>
      <c r="W6446" s="76">
        <v>2</v>
      </c>
      <c r="X6446" s="76"/>
    </row>
    <row r="6447" spans="1:24">
      <c r="A6447" s="135"/>
      <c r="B6447" s="54"/>
      <c r="C6447" s="224"/>
      <c r="D6447" s="77"/>
      <c r="E6447" s="543"/>
      <c r="F6447" s="77"/>
      <c r="G6447" s="77"/>
      <c r="H6447" s="77"/>
      <c r="I6447" s="79"/>
      <c r="J6447" s="54"/>
      <c r="K6447" s="75" t="s">
        <v>1501</v>
      </c>
      <c r="L6447" s="76">
        <f t="shared" si="348"/>
        <v>1</v>
      </c>
      <c r="M6447" s="76"/>
      <c r="N6447" s="76">
        <v>1</v>
      </c>
      <c r="O6447" s="76"/>
      <c r="P6447" s="76"/>
      <c r="Q6447" s="76"/>
      <c r="R6447" s="76"/>
      <c r="S6447" s="76"/>
      <c r="T6447" s="76"/>
      <c r="U6447" s="76"/>
      <c r="V6447" s="76"/>
      <c r="W6447" s="76"/>
      <c r="X6447" s="76"/>
    </row>
    <row r="6448" spans="1:24">
      <c r="A6448" s="135"/>
      <c r="B6448" s="54"/>
      <c r="C6448" s="224"/>
      <c r="D6448" s="81"/>
      <c r="E6448" s="544"/>
      <c r="F6448" s="81"/>
      <c r="G6448" s="81"/>
      <c r="H6448" s="81"/>
      <c r="I6448" s="83"/>
      <c r="J6448" s="80"/>
      <c r="K6448" s="84" t="s">
        <v>1502</v>
      </c>
      <c r="L6448" s="76">
        <f t="shared" si="348"/>
        <v>0</v>
      </c>
      <c r="M6448" s="76"/>
      <c r="N6448" s="76"/>
      <c r="O6448" s="76"/>
      <c r="P6448" s="76"/>
      <c r="Q6448" s="76"/>
      <c r="R6448" s="76"/>
      <c r="S6448" s="76"/>
      <c r="T6448" s="76"/>
      <c r="U6448" s="76"/>
      <c r="V6448" s="76"/>
      <c r="W6448" s="76"/>
      <c r="X6448" s="76"/>
    </row>
    <row r="6449" spans="1:24">
      <c r="A6449" s="135"/>
      <c r="B6449" s="54"/>
      <c r="C6449" s="224" t="s">
        <v>31</v>
      </c>
      <c r="D6449" s="58" t="s">
        <v>9793</v>
      </c>
      <c r="E6449" s="542" t="s">
        <v>9794</v>
      </c>
      <c r="F6449" s="58" t="s">
        <v>9795</v>
      </c>
      <c r="G6449" s="58" t="s">
        <v>9796</v>
      </c>
      <c r="H6449" s="58" t="s">
        <v>9797</v>
      </c>
      <c r="I6449" s="74">
        <v>13161</v>
      </c>
      <c r="J6449" s="46" t="s">
        <v>1508</v>
      </c>
      <c r="K6449" s="75" t="s">
        <v>1509</v>
      </c>
      <c r="L6449" s="76">
        <f t="shared" si="348"/>
        <v>13</v>
      </c>
      <c r="M6449" s="76"/>
      <c r="N6449" s="76">
        <v>5</v>
      </c>
      <c r="O6449" s="76"/>
      <c r="P6449" s="76"/>
      <c r="Q6449" s="76"/>
      <c r="R6449" s="76"/>
      <c r="S6449" s="76">
        <v>6</v>
      </c>
      <c r="T6449" s="76">
        <v>2</v>
      </c>
      <c r="U6449" s="76"/>
      <c r="V6449" s="76"/>
      <c r="W6449" s="76"/>
      <c r="X6449" s="76"/>
    </row>
    <row r="6450" spans="1:24">
      <c r="A6450" s="135"/>
      <c r="B6450" s="54"/>
      <c r="C6450" s="224"/>
      <c r="D6450" s="77"/>
      <c r="E6450" s="543"/>
      <c r="F6450" s="77"/>
      <c r="G6450" s="77"/>
      <c r="H6450" s="77"/>
      <c r="I6450" s="79"/>
      <c r="J6450" s="54"/>
      <c r="K6450" s="75" t="s">
        <v>1501</v>
      </c>
      <c r="L6450" s="76">
        <f t="shared" si="348"/>
        <v>2</v>
      </c>
      <c r="M6450" s="76"/>
      <c r="N6450" s="76">
        <v>2</v>
      </c>
      <c r="O6450" s="76"/>
      <c r="P6450" s="76"/>
      <c r="Q6450" s="76"/>
      <c r="R6450" s="76"/>
      <c r="S6450" s="76"/>
      <c r="T6450" s="76"/>
      <c r="U6450" s="76"/>
      <c r="V6450" s="76"/>
      <c r="W6450" s="76"/>
      <c r="X6450" s="76"/>
    </row>
    <row r="6451" spans="1:24">
      <c r="A6451" s="135"/>
      <c r="B6451" s="54"/>
      <c r="C6451" s="224"/>
      <c r="D6451" s="81"/>
      <c r="E6451" s="544"/>
      <c r="F6451" s="81"/>
      <c r="G6451" s="81"/>
      <c r="H6451" s="81"/>
      <c r="I6451" s="83"/>
      <c r="J6451" s="80"/>
      <c r="K6451" s="84" t="s">
        <v>1502</v>
      </c>
      <c r="L6451" s="76">
        <f t="shared" si="348"/>
        <v>0</v>
      </c>
      <c r="M6451" s="76"/>
      <c r="N6451" s="76"/>
      <c r="O6451" s="76"/>
      <c r="P6451" s="76"/>
      <c r="Q6451" s="76"/>
      <c r="R6451" s="76"/>
      <c r="S6451" s="76"/>
      <c r="T6451" s="76"/>
      <c r="U6451" s="76"/>
      <c r="V6451" s="76"/>
      <c r="W6451" s="76"/>
      <c r="X6451" s="76"/>
    </row>
    <row r="6452" spans="1:24">
      <c r="A6452" s="135"/>
      <c r="B6452" s="54"/>
      <c r="C6452" s="224" t="s">
        <v>31</v>
      </c>
      <c r="D6452" s="58" t="s">
        <v>9798</v>
      </c>
      <c r="E6452" s="542" t="s">
        <v>9799</v>
      </c>
      <c r="F6452" s="58" t="s">
        <v>9800</v>
      </c>
      <c r="G6452" s="58" t="s">
        <v>9801</v>
      </c>
      <c r="H6452" s="58" t="s">
        <v>9802</v>
      </c>
      <c r="I6452" s="74">
        <v>5910</v>
      </c>
      <c r="J6452" s="46" t="s">
        <v>1508</v>
      </c>
      <c r="K6452" s="75" t="s">
        <v>1509</v>
      </c>
      <c r="L6452" s="76">
        <f t="shared" si="348"/>
        <v>10</v>
      </c>
      <c r="M6452" s="76"/>
      <c r="N6452" s="76">
        <v>4</v>
      </c>
      <c r="O6452" s="76"/>
      <c r="P6452" s="76"/>
      <c r="Q6452" s="76"/>
      <c r="R6452" s="76"/>
      <c r="S6452" s="76">
        <v>2</v>
      </c>
      <c r="T6452" s="76">
        <v>2</v>
      </c>
      <c r="U6452" s="76"/>
      <c r="V6452" s="76"/>
      <c r="W6452" s="76">
        <v>2</v>
      </c>
      <c r="X6452" s="76"/>
    </row>
    <row r="6453" spans="1:24">
      <c r="A6453" s="135"/>
      <c r="B6453" s="54"/>
      <c r="C6453" s="224"/>
      <c r="D6453" s="77"/>
      <c r="E6453" s="543"/>
      <c r="F6453" s="77"/>
      <c r="G6453" s="77"/>
      <c r="H6453" s="77"/>
      <c r="I6453" s="79"/>
      <c r="J6453" s="54"/>
      <c r="K6453" s="75" t="s">
        <v>1501</v>
      </c>
      <c r="L6453" s="76">
        <f t="shared" si="348"/>
        <v>2</v>
      </c>
      <c r="M6453" s="76"/>
      <c r="N6453" s="76">
        <v>2</v>
      </c>
      <c r="O6453" s="76"/>
      <c r="P6453" s="76"/>
      <c r="Q6453" s="76"/>
      <c r="R6453" s="76"/>
      <c r="S6453" s="76"/>
      <c r="T6453" s="76"/>
      <c r="U6453" s="76"/>
      <c r="V6453" s="76"/>
      <c r="W6453" s="76"/>
      <c r="X6453" s="76"/>
    </row>
    <row r="6454" spans="1:24">
      <c r="A6454" s="135"/>
      <c r="B6454" s="54"/>
      <c r="C6454" s="224"/>
      <c r="D6454" s="81"/>
      <c r="E6454" s="544"/>
      <c r="F6454" s="81"/>
      <c r="G6454" s="81"/>
      <c r="H6454" s="81"/>
      <c r="I6454" s="83"/>
      <c r="J6454" s="80"/>
      <c r="K6454" s="84" t="s">
        <v>1502</v>
      </c>
      <c r="L6454" s="76">
        <f t="shared" si="348"/>
        <v>0</v>
      </c>
      <c r="M6454" s="76"/>
      <c r="N6454" s="76"/>
      <c r="O6454" s="76"/>
      <c r="P6454" s="76"/>
      <c r="Q6454" s="76"/>
      <c r="R6454" s="76"/>
      <c r="S6454" s="76"/>
      <c r="T6454" s="76"/>
      <c r="U6454" s="76"/>
      <c r="V6454" s="76"/>
      <c r="W6454" s="76"/>
      <c r="X6454" s="76"/>
    </row>
    <row r="6455" spans="1:24">
      <c r="A6455" s="135"/>
      <c r="B6455" s="54"/>
      <c r="C6455" s="224" t="s">
        <v>31</v>
      </c>
      <c r="D6455" s="58" t="s">
        <v>9803</v>
      </c>
      <c r="E6455" s="542" t="s">
        <v>9804</v>
      </c>
      <c r="F6455" s="58" t="s">
        <v>9805</v>
      </c>
      <c r="G6455" s="58" t="s">
        <v>9806</v>
      </c>
      <c r="H6455" s="58" t="s">
        <v>9807</v>
      </c>
      <c r="I6455" s="74">
        <v>6242</v>
      </c>
      <c r="J6455" s="46" t="s">
        <v>1508</v>
      </c>
      <c r="K6455" s="75" t="s">
        <v>1509</v>
      </c>
      <c r="L6455" s="76">
        <f t="shared" si="348"/>
        <v>11</v>
      </c>
      <c r="M6455" s="76"/>
      <c r="N6455" s="76">
        <v>4</v>
      </c>
      <c r="O6455" s="76"/>
      <c r="P6455" s="76"/>
      <c r="Q6455" s="76"/>
      <c r="R6455" s="76"/>
      <c r="S6455" s="76">
        <v>4</v>
      </c>
      <c r="T6455" s="76">
        <v>2</v>
      </c>
      <c r="U6455" s="76"/>
      <c r="V6455" s="76"/>
      <c r="W6455" s="76">
        <v>1</v>
      </c>
      <c r="X6455" s="76"/>
    </row>
    <row r="6456" spans="1:24">
      <c r="A6456" s="135"/>
      <c r="B6456" s="54"/>
      <c r="C6456" s="224"/>
      <c r="D6456" s="77"/>
      <c r="E6456" s="543"/>
      <c r="F6456" s="77"/>
      <c r="G6456" s="77"/>
      <c r="H6456" s="77"/>
      <c r="I6456" s="79"/>
      <c r="J6456" s="54"/>
      <c r="K6456" s="75" t="s">
        <v>1501</v>
      </c>
      <c r="L6456" s="76">
        <f t="shared" si="348"/>
        <v>3</v>
      </c>
      <c r="M6456" s="76"/>
      <c r="N6456" s="76">
        <v>3</v>
      </c>
      <c r="O6456" s="76"/>
      <c r="P6456" s="76"/>
      <c r="Q6456" s="76"/>
      <c r="R6456" s="76"/>
      <c r="S6456" s="76"/>
      <c r="T6456" s="76"/>
      <c r="U6456" s="76"/>
      <c r="V6456" s="76"/>
      <c r="W6456" s="76"/>
      <c r="X6456" s="76"/>
    </row>
    <row r="6457" spans="1:24">
      <c r="A6457" s="135"/>
      <c r="B6457" s="54"/>
      <c r="C6457" s="224"/>
      <c r="D6457" s="81"/>
      <c r="E6457" s="544"/>
      <c r="F6457" s="81"/>
      <c r="G6457" s="81"/>
      <c r="H6457" s="81"/>
      <c r="I6457" s="83"/>
      <c r="J6457" s="80"/>
      <c r="K6457" s="84" t="s">
        <v>1502</v>
      </c>
      <c r="L6457" s="76">
        <f t="shared" si="348"/>
        <v>0</v>
      </c>
      <c r="M6457" s="76"/>
      <c r="N6457" s="76"/>
      <c r="O6457" s="76"/>
      <c r="P6457" s="76"/>
      <c r="Q6457" s="76"/>
      <c r="R6457" s="76"/>
      <c r="S6457" s="76"/>
      <c r="T6457" s="76"/>
      <c r="U6457" s="76"/>
      <c r="V6457" s="76"/>
      <c r="W6457" s="76"/>
      <c r="X6457" s="76"/>
    </row>
    <row r="6458" spans="1:24">
      <c r="A6458" s="135"/>
      <c r="B6458" s="54"/>
      <c r="C6458" s="224" t="s">
        <v>31</v>
      </c>
      <c r="D6458" s="58" t="s">
        <v>9808</v>
      </c>
      <c r="E6458" s="542" t="s">
        <v>9809</v>
      </c>
      <c r="F6458" s="58" t="s">
        <v>9810</v>
      </c>
      <c r="G6458" s="58" t="s">
        <v>9811</v>
      </c>
      <c r="H6458" s="58" t="s">
        <v>9812</v>
      </c>
      <c r="I6458" s="74">
        <v>9285</v>
      </c>
      <c r="J6458" s="46" t="s">
        <v>1508</v>
      </c>
      <c r="K6458" s="75" t="s">
        <v>1509</v>
      </c>
      <c r="L6458" s="76">
        <f t="shared" si="348"/>
        <v>7</v>
      </c>
      <c r="M6458" s="76"/>
      <c r="N6458" s="76">
        <v>3</v>
      </c>
      <c r="O6458" s="76"/>
      <c r="P6458" s="76"/>
      <c r="Q6458" s="76"/>
      <c r="R6458" s="76"/>
      <c r="S6458" s="76">
        <v>1</v>
      </c>
      <c r="T6458" s="76"/>
      <c r="U6458" s="76"/>
      <c r="V6458" s="76"/>
      <c r="W6458" s="76">
        <v>3</v>
      </c>
      <c r="X6458" s="76"/>
    </row>
    <row r="6459" spans="1:24">
      <c r="A6459" s="135"/>
      <c r="B6459" s="54"/>
      <c r="C6459" s="224"/>
      <c r="D6459" s="77"/>
      <c r="E6459" s="543"/>
      <c r="F6459" s="77"/>
      <c r="G6459" s="77"/>
      <c r="H6459" s="77"/>
      <c r="I6459" s="79"/>
      <c r="J6459" s="54"/>
      <c r="K6459" s="75" t="s">
        <v>1501</v>
      </c>
      <c r="L6459" s="76">
        <f t="shared" si="348"/>
        <v>2</v>
      </c>
      <c r="M6459" s="76"/>
      <c r="N6459" s="76">
        <v>2</v>
      </c>
      <c r="O6459" s="76"/>
      <c r="P6459" s="76"/>
      <c r="Q6459" s="76"/>
      <c r="R6459" s="76"/>
      <c r="S6459" s="76"/>
      <c r="T6459" s="76"/>
      <c r="U6459" s="76"/>
      <c r="V6459" s="76"/>
      <c r="W6459" s="76"/>
      <c r="X6459" s="76"/>
    </row>
    <row r="6460" spans="1:24">
      <c r="A6460" s="135"/>
      <c r="B6460" s="54"/>
      <c r="C6460" s="224"/>
      <c r="D6460" s="81"/>
      <c r="E6460" s="544"/>
      <c r="F6460" s="81"/>
      <c r="G6460" s="81"/>
      <c r="H6460" s="81"/>
      <c r="I6460" s="83"/>
      <c r="J6460" s="80"/>
      <c r="K6460" s="84" t="s">
        <v>1502</v>
      </c>
      <c r="L6460" s="76">
        <f t="shared" si="348"/>
        <v>0</v>
      </c>
      <c r="M6460" s="76"/>
      <c r="N6460" s="76"/>
      <c r="O6460" s="76"/>
      <c r="P6460" s="76"/>
      <c r="Q6460" s="76"/>
      <c r="R6460" s="76"/>
      <c r="S6460" s="76"/>
      <c r="T6460" s="76"/>
      <c r="U6460" s="76"/>
      <c r="V6460" s="76"/>
      <c r="W6460" s="76"/>
      <c r="X6460" s="76"/>
    </row>
    <row r="6461" spans="1:24">
      <c r="A6461" s="135"/>
      <c r="B6461" s="54"/>
      <c r="C6461" s="224" t="s">
        <v>33</v>
      </c>
      <c r="D6461" s="58" t="s">
        <v>9813</v>
      </c>
      <c r="E6461" s="542" t="s">
        <v>9814</v>
      </c>
      <c r="F6461" s="46" t="s">
        <v>9815</v>
      </c>
      <c r="G6461" s="58" t="s">
        <v>9816</v>
      </c>
      <c r="H6461" s="94" t="s">
        <v>9817</v>
      </c>
      <c r="I6461" s="74">
        <v>133</v>
      </c>
      <c r="J6461" s="46" t="s">
        <v>1508</v>
      </c>
      <c r="K6461" s="75" t="s">
        <v>1509</v>
      </c>
      <c r="L6461" s="76">
        <f t="shared" si="348"/>
        <v>0</v>
      </c>
      <c r="M6461" s="76"/>
      <c r="N6461" s="76"/>
      <c r="O6461" s="76"/>
      <c r="P6461" s="76"/>
      <c r="Q6461" s="76"/>
      <c r="R6461" s="76"/>
      <c r="S6461" s="76"/>
      <c r="T6461" s="76"/>
      <c r="U6461" s="76"/>
      <c r="V6461" s="76"/>
      <c r="W6461" s="76"/>
      <c r="X6461" s="76"/>
    </row>
    <row r="6462" spans="1:24">
      <c r="A6462" s="135"/>
      <c r="B6462" s="54"/>
      <c r="C6462" s="224"/>
      <c r="D6462" s="77"/>
      <c r="E6462" s="543"/>
      <c r="F6462" s="54"/>
      <c r="G6462" s="77"/>
      <c r="H6462" s="476"/>
      <c r="I6462" s="79"/>
      <c r="J6462" s="54"/>
      <c r="K6462" s="75" t="s">
        <v>1501</v>
      </c>
      <c r="L6462" s="76">
        <f t="shared" si="348"/>
        <v>0</v>
      </c>
      <c r="M6462" s="76"/>
      <c r="N6462" s="76"/>
      <c r="O6462" s="76"/>
      <c r="P6462" s="76"/>
      <c r="Q6462" s="76"/>
      <c r="R6462" s="76"/>
      <c r="S6462" s="76"/>
      <c r="T6462" s="76"/>
      <c r="U6462" s="76"/>
      <c r="V6462" s="76"/>
      <c r="W6462" s="76"/>
      <c r="X6462" s="76"/>
    </row>
    <row r="6463" spans="1:24">
      <c r="A6463" s="135"/>
      <c r="B6463" s="54"/>
      <c r="C6463" s="224"/>
      <c r="D6463" s="81"/>
      <c r="E6463" s="544"/>
      <c r="F6463" s="80"/>
      <c r="G6463" s="81"/>
      <c r="H6463" s="477"/>
      <c r="I6463" s="83"/>
      <c r="J6463" s="80"/>
      <c r="K6463" s="84" t="s">
        <v>1502</v>
      </c>
      <c r="L6463" s="76">
        <f t="shared" si="348"/>
        <v>4</v>
      </c>
      <c r="M6463" s="76"/>
      <c r="N6463" s="76">
        <v>1</v>
      </c>
      <c r="O6463" s="76"/>
      <c r="P6463" s="76"/>
      <c r="Q6463" s="76"/>
      <c r="R6463" s="76"/>
      <c r="S6463" s="76"/>
      <c r="T6463" s="76">
        <v>3</v>
      </c>
      <c r="U6463" s="76"/>
      <c r="V6463" s="76"/>
      <c r="W6463" s="76"/>
      <c r="X6463" s="76"/>
    </row>
    <row r="6464" spans="1:24">
      <c r="A6464" s="135"/>
      <c r="B6464" s="54"/>
      <c r="C6464" s="224" t="s">
        <v>33</v>
      </c>
      <c r="D6464" s="58" t="s">
        <v>9818</v>
      </c>
      <c r="E6464" s="542" t="s">
        <v>9819</v>
      </c>
      <c r="F6464" s="46" t="s">
        <v>9820</v>
      </c>
      <c r="G6464" s="58" t="s">
        <v>9821</v>
      </c>
      <c r="H6464" s="94" t="s">
        <v>9822</v>
      </c>
      <c r="I6464" s="74">
        <v>0</v>
      </c>
      <c r="J6464" s="46" t="s">
        <v>1508</v>
      </c>
      <c r="K6464" s="75" t="s">
        <v>1509</v>
      </c>
      <c r="L6464" s="76">
        <f t="shared" si="348"/>
        <v>2</v>
      </c>
      <c r="M6464" s="76"/>
      <c r="N6464" s="76"/>
      <c r="O6464" s="76">
        <v>2</v>
      </c>
      <c r="P6464" s="76"/>
      <c r="Q6464" s="76"/>
      <c r="R6464" s="76"/>
      <c r="S6464" s="76"/>
      <c r="T6464" s="76"/>
      <c r="U6464" s="76"/>
      <c r="V6464" s="76"/>
      <c r="W6464" s="76"/>
      <c r="X6464" s="76"/>
    </row>
    <row r="6465" spans="1:24">
      <c r="A6465" s="135"/>
      <c r="B6465" s="54"/>
      <c r="C6465" s="224"/>
      <c r="D6465" s="77"/>
      <c r="E6465" s="543"/>
      <c r="F6465" s="54"/>
      <c r="G6465" s="77"/>
      <c r="H6465" s="476"/>
      <c r="I6465" s="79"/>
      <c r="J6465" s="54"/>
      <c r="K6465" s="75" t="s">
        <v>1501</v>
      </c>
      <c r="L6465" s="76">
        <f t="shared" ref="L6465:L6496" si="349">SUM(M6465:X6465)</f>
        <v>0</v>
      </c>
      <c r="M6465" s="76"/>
      <c r="N6465" s="76"/>
      <c r="O6465" s="76"/>
      <c r="P6465" s="76"/>
      <c r="Q6465" s="76"/>
      <c r="R6465" s="76"/>
      <c r="S6465" s="76"/>
      <c r="T6465" s="76"/>
      <c r="U6465" s="76"/>
      <c r="V6465" s="76"/>
      <c r="W6465" s="76"/>
      <c r="X6465" s="76"/>
    </row>
    <row r="6466" spans="1:24">
      <c r="A6466" s="135"/>
      <c r="B6466" s="54"/>
      <c r="C6466" s="224"/>
      <c r="D6466" s="81"/>
      <c r="E6466" s="544"/>
      <c r="F6466" s="80"/>
      <c r="G6466" s="81"/>
      <c r="H6466" s="477"/>
      <c r="I6466" s="83"/>
      <c r="J6466" s="80"/>
      <c r="K6466" s="84" t="s">
        <v>1502</v>
      </c>
      <c r="L6466" s="76">
        <f t="shared" si="349"/>
        <v>0</v>
      </c>
      <c r="M6466" s="76"/>
      <c r="N6466" s="76"/>
      <c r="O6466" s="76"/>
      <c r="P6466" s="76"/>
      <c r="Q6466" s="76"/>
      <c r="R6466" s="76"/>
      <c r="S6466" s="76"/>
      <c r="T6466" s="76"/>
      <c r="U6466" s="76"/>
      <c r="V6466" s="76"/>
      <c r="W6466" s="76"/>
      <c r="X6466" s="76"/>
    </row>
    <row r="6467" spans="1:24">
      <c r="A6467" s="135"/>
      <c r="B6467" s="54"/>
      <c r="C6467" s="224" t="s">
        <v>33</v>
      </c>
      <c r="D6467" s="58" t="s">
        <v>9823</v>
      </c>
      <c r="E6467" s="542" t="s">
        <v>9824</v>
      </c>
      <c r="F6467" s="46" t="s">
        <v>9825</v>
      </c>
      <c r="G6467" s="58" t="s">
        <v>9826</v>
      </c>
      <c r="H6467" s="94" t="s">
        <v>9827</v>
      </c>
      <c r="I6467" s="74">
        <v>0</v>
      </c>
      <c r="J6467" s="46" t="s">
        <v>1508</v>
      </c>
      <c r="K6467" s="75" t="s">
        <v>1509</v>
      </c>
      <c r="L6467" s="76">
        <f t="shared" si="349"/>
        <v>0</v>
      </c>
      <c r="M6467" s="76"/>
      <c r="N6467" s="76"/>
      <c r="O6467" s="76"/>
      <c r="P6467" s="76"/>
      <c r="Q6467" s="76"/>
      <c r="R6467" s="76"/>
      <c r="S6467" s="76"/>
      <c r="T6467" s="76"/>
      <c r="U6467" s="76"/>
      <c r="V6467" s="76"/>
      <c r="W6467" s="76"/>
      <c r="X6467" s="76"/>
    </row>
    <row r="6468" spans="1:24">
      <c r="A6468" s="135"/>
      <c r="B6468" s="54"/>
      <c r="C6468" s="224"/>
      <c r="D6468" s="77"/>
      <c r="E6468" s="543"/>
      <c r="F6468" s="54"/>
      <c r="G6468" s="77"/>
      <c r="H6468" s="476"/>
      <c r="I6468" s="79"/>
      <c r="J6468" s="54"/>
      <c r="K6468" s="75" t="s">
        <v>1501</v>
      </c>
      <c r="L6468" s="76">
        <f t="shared" si="349"/>
        <v>0</v>
      </c>
      <c r="M6468" s="76"/>
      <c r="N6468" s="76"/>
      <c r="O6468" s="76"/>
      <c r="P6468" s="76"/>
      <c r="Q6468" s="76"/>
      <c r="R6468" s="76"/>
      <c r="S6468" s="76"/>
      <c r="T6468" s="76"/>
      <c r="U6468" s="76"/>
      <c r="V6468" s="76"/>
      <c r="W6468" s="76"/>
      <c r="X6468" s="76"/>
    </row>
    <row r="6469" spans="1:24">
      <c r="A6469" s="135"/>
      <c r="B6469" s="54"/>
      <c r="C6469" s="224"/>
      <c r="D6469" s="81"/>
      <c r="E6469" s="544"/>
      <c r="F6469" s="80"/>
      <c r="G6469" s="81"/>
      <c r="H6469" s="477"/>
      <c r="I6469" s="83"/>
      <c r="J6469" s="80"/>
      <c r="K6469" s="84" t="s">
        <v>1502</v>
      </c>
      <c r="L6469" s="76">
        <f t="shared" si="349"/>
        <v>7</v>
      </c>
      <c r="M6469" s="76"/>
      <c r="N6469" s="76"/>
      <c r="O6469" s="76"/>
      <c r="P6469" s="76"/>
      <c r="Q6469" s="76"/>
      <c r="R6469" s="76"/>
      <c r="S6469" s="76">
        <v>2</v>
      </c>
      <c r="T6469" s="76"/>
      <c r="U6469" s="76"/>
      <c r="V6469" s="76"/>
      <c r="W6469" s="76">
        <v>5</v>
      </c>
      <c r="X6469" s="76"/>
    </row>
    <row r="6470" spans="1:24">
      <c r="A6470" s="135"/>
      <c r="B6470" s="54"/>
      <c r="C6470" s="224" t="s">
        <v>33</v>
      </c>
      <c r="D6470" s="58" t="s">
        <v>9828</v>
      </c>
      <c r="E6470" s="542" t="s">
        <v>9829</v>
      </c>
      <c r="F6470" s="46" t="s">
        <v>9830</v>
      </c>
      <c r="G6470" s="58" t="s">
        <v>9831</v>
      </c>
      <c r="H6470" s="94" t="s">
        <v>9832</v>
      </c>
      <c r="I6470" s="74">
        <v>0</v>
      </c>
      <c r="J6470" s="46" t="s">
        <v>1508</v>
      </c>
      <c r="K6470" s="75" t="s">
        <v>1509</v>
      </c>
      <c r="L6470" s="76">
        <f t="shared" si="349"/>
        <v>0</v>
      </c>
      <c r="M6470" s="76"/>
      <c r="N6470" s="76"/>
      <c r="O6470" s="76"/>
      <c r="P6470" s="76"/>
      <c r="Q6470" s="76"/>
      <c r="R6470" s="76"/>
      <c r="S6470" s="76"/>
      <c r="T6470" s="76"/>
      <c r="U6470" s="76"/>
      <c r="V6470" s="76"/>
      <c r="W6470" s="76"/>
      <c r="X6470" s="76"/>
    </row>
    <row r="6471" spans="1:24">
      <c r="A6471" s="135"/>
      <c r="B6471" s="54"/>
      <c r="C6471" s="224"/>
      <c r="D6471" s="77"/>
      <c r="E6471" s="543"/>
      <c r="F6471" s="54"/>
      <c r="G6471" s="77"/>
      <c r="H6471" s="476"/>
      <c r="I6471" s="79"/>
      <c r="J6471" s="54"/>
      <c r="K6471" s="75" t="s">
        <v>1501</v>
      </c>
      <c r="L6471" s="76">
        <f t="shared" si="349"/>
        <v>0</v>
      </c>
      <c r="M6471" s="76"/>
      <c r="N6471" s="76"/>
      <c r="O6471" s="76"/>
      <c r="P6471" s="76"/>
      <c r="Q6471" s="76"/>
      <c r="R6471" s="76"/>
      <c r="S6471" s="76"/>
      <c r="T6471" s="76"/>
      <c r="U6471" s="76"/>
      <c r="V6471" s="76"/>
      <c r="W6471" s="76"/>
      <c r="X6471" s="76"/>
    </row>
    <row r="6472" spans="1:24">
      <c r="A6472" s="135"/>
      <c r="B6472" s="54"/>
      <c r="C6472" s="224"/>
      <c r="D6472" s="81"/>
      <c r="E6472" s="544"/>
      <c r="F6472" s="80"/>
      <c r="G6472" s="81"/>
      <c r="H6472" s="477"/>
      <c r="I6472" s="83"/>
      <c r="J6472" s="80"/>
      <c r="K6472" s="84" t="s">
        <v>1502</v>
      </c>
      <c r="L6472" s="76">
        <f t="shared" si="349"/>
        <v>4</v>
      </c>
      <c r="M6472" s="76"/>
      <c r="N6472" s="76"/>
      <c r="O6472" s="76">
        <v>4</v>
      </c>
      <c r="P6472" s="76"/>
      <c r="Q6472" s="76"/>
      <c r="R6472" s="76"/>
      <c r="S6472" s="76"/>
      <c r="T6472" s="76"/>
      <c r="U6472" s="76"/>
      <c r="V6472" s="76"/>
      <c r="W6472" s="76"/>
      <c r="X6472" s="76"/>
    </row>
    <row r="6473" spans="1:24">
      <c r="A6473" s="135"/>
      <c r="B6473" s="54"/>
      <c r="C6473" s="224" t="s">
        <v>33</v>
      </c>
      <c r="D6473" s="58" t="s">
        <v>9833</v>
      </c>
      <c r="E6473" s="542" t="s">
        <v>9834</v>
      </c>
      <c r="F6473" s="46" t="s">
        <v>9835</v>
      </c>
      <c r="G6473" s="58" t="s">
        <v>9836</v>
      </c>
      <c r="H6473" s="94" t="s">
        <v>9837</v>
      </c>
      <c r="I6473" s="74">
        <v>0</v>
      </c>
      <c r="J6473" s="46" t="s">
        <v>1508</v>
      </c>
      <c r="K6473" s="75" t="s">
        <v>1509</v>
      </c>
      <c r="L6473" s="76">
        <f t="shared" si="349"/>
        <v>2</v>
      </c>
      <c r="M6473" s="76"/>
      <c r="N6473" s="76"/>
      <c r="O6473" s="76"/>
      <c r="P6473" s="76"/>
      <c r="Q6473" s="76"/>
      <c r="R6473" s="76"/>
      <c r="S6473" s="76"/>
      <c r="T6473" s="76">
        <v>1</v>
      </c>
      <c r="U6473" s="76"/>
      <c r="V6473" s="76"/>
      <c r="W6473" s="76">
        <v>1</v>
      </c>
      <c r="X6473" s="76"/>
    </row>
    <row r="6474" spans="1:24">
      <c r="A6474" s="135"/>
      <c r="B6474" s="54"/>
      <c r="C6474" s="224"/>
      <c r="D6474" s="77"/>
      <c r="E6474" s="543"/>
      <c r="F6474" s="54"/>
      <c r="G6474" s="63"/>
      <c r="H6474" s="476"/>
      <c r="I6474" s="79"/>
      <c r="J6474" s="54"/>
      <c r="K6474" s="75" t="s">
        <v>1501</v>
      </c>
      <c r="L6474" s="76">
        <f t="shared" si="349"/>
        <v>0</v>
      </c>
      <c r="M6474" s="76"/>
      <c r="N6474" s="76"/>
      <c r="O6474" s="76"/>
      <c r="P6474" s="76"/>
      <c r="Q6474" s="76"/>
      <c r="R6474" s="76"/>
      <c r="S6474" s="76"/>
      <c r="T6474" s="76"/>
      <c r="U6474" s="76"/>
      <c r="V6474" s="76"/>
      <c r="W6474" s="76"/>
      <c r="X6474" s="76"/>
    </row>
    <row r="6475" spans="1:24">
      <c r="A6475" s="135"/>
      <c r="B6475" s="54"/>
      <c r="C6475" s="224"/>
      <c r="D6475" s="81"/>
      <c r="E6475" s="544"/>
      <c r="F6475" s="80"/>
      <c r="G6475" s="68"/>
      <c r="H6475" s="477"/>
      <c r="I6475" s="83"/>
      <c r="J6475" s="80"/>
      <c r="K6475" s="84" t="s">
        <v>1502</v>
      </c>
      <c r="L6475" s="76">
        <f t="shared" si="349"/>
        <v>0</v>
      </c>
      <c r="M6475" s="76"/>
      <c r="N6475" s="76"/>
      <c r="O6475" s="76"/>
      <c r="P6475" s="76"/>
      <c r="Q6475" s="76"/>
      <c r="R6475" s="76"/>
      <c r="S6475" s="76"/>
      <c r="T6475" s="76"/>
      <c r="U6475" s="76"/>
      <c r="V6475" s="76"/>
      <c r="W6475" s="76"/>
      <c r="X6475" s="76"/>
    </row>
    <row r="6476" spans="1:24">
      <c r="A6476" s="135"/>
      <c r="B6476" s="54"/>
      <c r="C6476" s="224" t="s">
        <v>33</v>
      </c>
      <c r="D6476" s="58" t="s">
        <v>6308</v>
      </c>
      <c r="E6476" s="542" t="s">
        <v>9838</v>
      </c>
      <c r="F6476" s="58" t="s">
        <v>9839</v>
      </c>
      <c r="G6476" s="58" t="s">
        <v>9840</v>
      </c>
      <c r="H6476" s="94" t="s">
        <v>9841</v>
      </c>
      <c r="I6476" s="74">
        <v>0</v>
      </c>
      <c r="J6476" s="46" t="s">
        <v>1508</v>
      </c>
      <c r="K6476" s="75" t="s">
        <v>1509</v>
      </c>
      <c r="L6476" s="76">
        <f t="shared" si="349"/>
        <v>2</v>
      </c>
      <c r="M6476" s="76"/>
      <c r="N6476" s="76">
        <v>1</v>
      </c>
      <c r="O6476" s="76"/>
      <c r="P6476" s="76"/>
      <c r="Q6476" s="76"/>
      <c r="R6476" s="76"/>
      <c r="S6476" s="76"/>
      <c r="T6476" s="76">
        <v>1</v>
      </c>
      <c r="U6476" s="76"/>
      <c r="V6476" s="76"/>
      <c r="W6476" s="76"/>
      <c r="X6476" s="76"/>
    </row>
    <row r="6477" spans="1:24">
      <c r="A6477" s="135"/>
      <c r="B6477" s="54"/>
      <c r="C6477" s="224"/>
      <c r="D6477" s="77"/>
      <c r="E6477" s="543"/>
      <c r="F6477" s="54"/>
      <c r="G6477" s="63"/>
      <c r="H6477" s="476"/>
      <c r="I6477" s="79"/>
      <c r="J6477" s="54"/>
      <c r="K6477" s="75" t="s">
        <v>1501</v>
      </c>
      <c r="L6477" s="76">
        <f t="shared" si="349"/>
        <v>0</v>
      </c>
      <c r="M6477" s="76"/>
      <c r="N6477" s="76"/>
      <c r="O6477" s="76"/>
      <c r="P6477" s="76"/>
      <c r="Q6477" s="76"/>
      <c r="R6477" s="76"/>
      <c r="S6477" s="76"/>
      <c r="T6477" s="76"/>
      <c r="U6477" s="76"/>
      <c r="V6477" s="76"/>
      <c r="W6477" s="76"/>
      <c r="X6477" s="76"/>
    </row>
    <row r="6478" spans="1:24">
      <c r="A6478" s="135"/>
      <c r="B6478" s="54"/>
      <c r="C6478" s="224"/>
      <c r="D6478" s="81"/>
      <c r="E6478" s="544"/>
      <c r="F6478" s="80"/>
      <c r="G6478" s="68"/>
      <c r="H6478" s="477"/>
      <c r="I6478" s="83"/>
      <c r="J6478" s="80"/>
      <c r="K6478" s="84" t="s">
        <v>1502</v>
      </c>
      <c r="L6478" s="76">
        <f t="shared" si="349"/>
        <v>4</v>
      </c>
      <c r="M6478" s="76"/>
      <c r="N6478" s="76"/>
      <c r="O6478" s="76">
        <v>1</v>
      </c>
      <c r="P6478" s="76"/>
      <c r="Q6478" s="76"/>
      <c r="R6478" s="76"/>
      <c r="S6478" s="76"/>
      <c r="T6478" s="76">
        <v>3</v>
      </c>
      <c r="U6478" s="76"/>
      <c r="V6478" s="76"/>
      <c r="W6478" s="76"/>
      <c r="X6478" s="76"/>
    </row>
    <row r="6479" spans="1:24">
      <c r="A6479" s="135"/>
      <c r="B6479" s="54"/>
      <c r="C6479" s="224" t="s">
        <v>33</v>
      </c>
      <c r="D6479" s="58" t="s">
        <v>9842</v>
      </c>
      <c r="E6479" s="542" t="s">
        <v>9843</v>
      </c>
      <c r="F6479" s="46" t="s">
        <v>9844</v>
      </c>
      <c r="G6479" s="58" t="s">
        <v>9845</v>
      </c>
      <c r="H6479" s="94" t="s">
        <v>9846</v>
      </c>
      <c r="I6479" s="74">
        <v>0</v>
      </c>
      <c r="J6479" s="46" t="s">
        <v>1508</v>
      </c>
      <c r="K6479" s="75" t="s">
        <v>1509</v>
      </c>
      <c r="L6479" s="76">
        <f t="shared" si="349"/>
        <v>0</v>
      </c>
      <c r="M6479" s="76"/>
      <c r="N6479" s="76"/>
      <c r="O6479" s="76"/>
      <c r="P6479" s="76"/>
      <c r="Q6479" s="76"/>
      <c r="R6479" s="76"/>
      <c r="S6479" s="76"/>
      <c r="T6479" s="76"/>
      <c r="U6479" s="76"/>
      <c r="V6479" s="76"/>
      <c r="W6479" s="76"/>
      <c r="X6479" s="76"/>
    </row>
    <row r="6480" spans="1:24">
      <c r="A6480" s="135"/>
      <c r="B6480" s="54"/>
      <c r="C6480" s="224"/>
      <c r="D6480" s="77"/>
      <c r="E6480" s="543"/>
      <c r="F6480" s="54"/>
      <c r="G6480" s="63"/>
      <c r="H6480" s="476"/>
      <c r="I6480" s="79"/>
      <c r="J6480" s="54"/>
      <c r="K6480" s="75" t="s">
        <v>1501</v>
      </c>
      <c r="L6480" s="76">
        <f t="shared" si="349"/>
        <v>0</v>
      </c>
      <c r="M6480" s="76"/>
      <c r="N6480" s="76"/>
      <c r="O6480" s="76"/>
      <c r="P6480" s="76"/>
      <c r="Q6480" s="76"/>
      <c r="R6480" s="76"/>
      <c r="S6480" s="76"/>
      <c r="T6480" s="76"/>
      <c r="U6480" s="76"/>
      <c r="V6480" s="76"/>
      <c r="W6480" s="76"/>
      <c r="X6480" s="76"/>
    </row>
    <row r="6481" spans="1:24">
      <c r="A6481" s="135"/>
      <c r="B6481" s="54"/>
      <c r="C6481" s="224"/>
      <c r="D6481" s="81"/>
      <c r="E6481" s="544"/>
      <c r="F6481" s="80"/>
      <c r="G6481" s="68"/>
      <c r="H6481" s="477"/>
      <c r="I6481" s="83"/>
      <c r="J6481" s="80"/>
      <c r="K6481" s="84" t="s">
        <v>1502</v>
      </c>
      <c r="L6481" s="76">
        <f t="shared" si="349"/>
        <v>11</v>
      </c>
      <c r="M6481" s="76"/>
      <c r="N6481" s="76"/>
      <c r="O6481" s="76">
        <v>11</v>
      </c>
      <c r="P6481" s="76"/>
      <c r="Q6481" s="76"/>
      <c r="R6481" s="76"/>
      <c r="S6481" s="76"/>
      <c r="T6481" s="76"/>
      <c r="U6481" s="76"/>
      <c r="V6481" s="76"/>
      <c r="W6481" s="76"/>
      <c r="X6481" s="76"/>
    </row>
    <row r="6482" spans="1:24">
      <c r="A6482" s="135"/>
      <c r="B6482" s="54"/>
      <c r="C6482" s="224" t="s">
        <v>33</v>
      </c>
      <c r="D6482" s="58" t="s">
        <v>2148</v>
      </c>
      <c r="E6482" s="542" t="s">
        <v>9847</v>
      </c>
      <c r="F6482" s="46" t="s">
        <v>9848</v>
      </c>
      <c r="G6482" s="58" t="s">
        <v>9849</v>
      </c>
      <c r="H6482" s="94"/>
      <c r="I6482" s="74">
        <v>0</v>
      </c>
      <c r="J6482" s="46" t="s">
        <v>1508</v>
      </c>
      <c r="K6482" s="75" t="s">
        <v>1509</v>
      </c>
      <c r="L6482" s="76">
        <f t="shared" si="349"/>
        <v>0</v>
      </c>
      <c r="M6482" s="76"/>
      <c r="N6482" s="76"/>
      <c r="O6482" s="76"/>
      <c r="P6482" s="76"/>
      <c r="Q6482" s="76"/>
      <c r="R6482" s="76"/>
      <c r="S6482" s="76"/>
      <c r="T6482" s="76"/>
      <c r="U6482" s="76"/>
      <c r="V6482" s="76"/>
      <c r="W6482" s="76"/>
      <c r="X6482" s="76"/>
    </row>
    <row r="6483" spans="1:24">
      <c r="A6483" s="135"/>
      <c r="B6483" s="54"/>
      <c r="C6483" s="224"/>
      <c r="D6483" s="77"/>
      <c r="E6483" s="543"/>
      <c r="F6483" s="54"/>
      <c r="G6483" s="63"/>
      <c r="H6483" s="476"/>
      <c r="I6483" s="79"/>
      <c r="J6483" s="54"/>
      <c r="K6483" s="75" t="s">
        <v>1501</v>
      </c>
      <c r="L6483" s="76">
        <f t="shared" si="349"/>
        <v>0</v>
      </c>
      <c r="M6483" s="76"/>
      <c r="N6483" s="76"/>
      <c r="O6483" s="76"/>
      <c r="P6483" s="76"/>
      <c r="Q6483" s="76"/>
      <c r="R6483" s="76"/>
      <c r="S6483" s="76"/>
      <c r="T6483" s="76"/>
      <c r="U6483" s="76"/>
      <c r="V6483" s="76"/>
      <c r="W6483" s="76"/>
      <c r="X6483" s="76"/>
    </row>
    <row r="6484" spans="1:24">
      <c r="A6484" s="135"/>
      <c r="B6484" s="54"/>
      <c r="C6484" s="224"/>
      <c r="D6484" s="81"/>
      <c r="E6484" s="544"/>
      <c r="F6484" s="80"/>
      <c r="G6484" s="68"/>
      <c r="H6484" s="477"/>
      <c r="I6484" s="83"/>
      <c r="J6484" s="80"/>
      <c r="K6484" s="84" t="s">
        <v>1502</v>
      </c>
      <c r="L6484" s="76">
        <f t="shared" si="349"/>
        <v>2</v>
      </c>
      <c r="M6484" s="76"/>
      <c r="N6484" s="76"/>
      <c r="O6484" s="76">
        <v>1</v>
      </c>
      <c r="P6484" s="76"/>
      <c r="Q6484" s="76"/>
      <c r="R6484" s="76"/>
      <c r="S6484" s="76"/>
      <c r="T6484" s="76"/>
      <c r="U6484" s="76"/>
      <c r="V6484" s="76"/>
      <c r="W6484" s="76"/>
      <c r="X6484" s="76">
        <v>1</v>
      </c>
    </row>
    <row r="6485" spans="1:24">
      <c r="A6485" s="135"/>
      <c r="B6485" s="54"/>
      <c r="C6485" s="224" t="s">
        <v>33</v>
      </c>
      <c r="D6485" s="58" t="s">
        <v>9850</v>
      </c>
      <c r="E6485" s="542" t="s">
        <v>9851</v>
      </c>
      <c r="F6485" s="46" t="s">
        <v>9852</v>
      </c>
      <c r="G6485" s="58" t="s">
        <v>9853</v>
      </c>
      <c r="H6485" s="94" t="s">
        <v>9854</v>
      </c>
      <c r="I6485" s="74">
        <v>306240</v>
      </c>
      <c r="J6485" s="46" t="s">
        <v>1508</v>
      </c>
      <c r="K6485" s="75" t="s">
        <v>1509</v>
      </c>
      <c r="L6485" s="76">
        <f t="shared" si="349"/>
        <v>4</v>
      </c>
      <c r="M6485" s="76"/>
      <c r="N6485" s="76">
        <v>1</v>
      </c>
      <c r="O6485" s="76">
        <v>1</v>
      </c>
      <c r="P6485" s="76"/>
      <c r="Q6485" s="76"/>
      <c r="R6485" s="76"/>
      <c r="S6485" s="76">
        <v>1</v>
      </c>
      <c r="T6485" s="76"/>
      <c r="U6485" s="76"/>
      <c r="V6485" s="76"/>
      <c r="W6485" s="76">
        <v>1</v>
      </c>
      <c r="X6485" s="76"/>
    </row>
    <row r="6486" spans="1:24">
      <c r="A6486" s="135"/>
      <c r="B6486" s="54"/>
      <c r="C6486" s="224"/>
      <c r="D6486" s="77"/>
      <c r="E6486" s="543"/>
      <c r="F6486" s="54"/>
      <c r="G6486" s="77"/>
      <c r="H6486" s="476"/>
      <c r="I6486" s="79"/>
      <c r="J6486" s="54"/>
      <c r="K6486" s="75" t="s">
        <v>1501</v>
      </c>
      <c r="L6486" s="76">
        <f t="shared" si="349"/>
        <v>0</v>
      </c>
      <c r="M6486" s="76"/>
      <c r="N6486" s="76"/>
      <c r="O6486" s="76"/>
      <c r="P6486" s="76"/>
      <c r="Q6486" s="76"/>
      <c r="R6486" s="76"/>
      <c r="S6486" s="76"/>
      <c r="T6486" s="76"/>
      <c r="U6486" s="76"/>
      <c r="V6486" s="76"/>
      <c r="W6486" s="76"/>
      <c r="X6486" s="76"/>
    </row>
    <row r="6487" spans="1:24">
      <c r="A6487" s="135"/>
      <c r="B6487" s="54"/>
      <c r="C6487" s="224"/>
      <c r="D6487" s="81"/>
      <c r="E6487" s="544"/>
      <c r="F6487" s="80"/>
      <c r="G6487" s="81"/>
      <c r="H6487" s="477"/>
      <c r="I6487" s="83"/>
      <c r="J6487" s="80"/>
      <c r="K6487" s="84" t="s">
        <v>1502</v>
      </c>
      <c r="L6487" s="76">
        <f t="shared" si="349"/>
        <v>21</v>
      </c>
      <c r="M6487" s="76"/>
      <c r="N6487" s="76"/>
      <c r="O6487" s="76">
        <v>1</v>
      </c>
      <c r="P6487" s="76"/>
      <c r="Q6487" s="76"/>
      <c r="R6487" s="76">
        <v>7</v>
      </c>
      <c r="S6487" s="76"/>
      <c r="T6487" s="76">
        <v>12</v>
      </c>
      <c r="U6487" s="76"/>
      <c r="V6487" s="76"/>
      <c r="W6487" s="76"/>
      <c r="X6487" s="76">
        <v>1</v>
      </c>
    </row>
    <row r="6488" spans="1:24">
      <c r="A6488" s="135"/>
      <c r="B6488" s="54"/>
      <c r="C6488" s="224" t="s">
        <v>33</v>
      </c>
      <c r="D6488" s="58" t="s">
        <v>9855</v>
      </c>
      <c r="E6488" s="542" t="s">
        <v>9856</v>
      </c>
      <c r="F6488" s="46" t="s">
        <v>9857</v>
      </c>
      <c r="G6488" s="58" t="s">
        <v>9858</v>
      </c>
      <c r="H6488" s="94" t="s">
        <v>9859</v>
      </c>
      <c r="I6488" s="74">
        <v>0</v>
      </c>
      <c r="J6488" s="46" t="s">
        <v>1508</v>
      </c>
      <c r="K6488" s="75" t="s">
        <v>1509</v>
      </c>
      <c r="L6488" s="76">
        <f t="shared" si="349"/>
        <v>2</v>
      </c>
      <c r="M6488" s="76"/>
      <c r="N6488" s="76">
        <v>1</v>
      </c>
      <c r="O6488" s="76"/>
      <c r="P6488" s="76"/>
      <c r="Q6488" s="76"/>
      <c r="R6488" s="76"/>
      <c r="S6488" s="76"/>
      <c r="T6488" s="76">
        <v>1</v>
      </c>
      <c r="U6488" s="76"/>
      <c r="V6488" s="76"/>
      <c r="W6488" s="76"/>
      <c r="X6488" s="76"/>
    </row>
    <row r="6489" spans="1:24">
      <c r="A6489" s="135"/>
      <c r="B6489" s="54"/>
      <c r="C6489" s="224"/>
      <c r="D6489" s="77"/>
      <c r="E6489" s="543"/>
      <c r="F6489" s="54"/>
      <c r="G6489" s="77"/>
      <c r="H6489" s="476"/>
      <c r="I6489" s="79"/>
      <c r="J6489" s="54"/>
      <c r="K6489" s="75" t="s">
        <v>1501</v>
      </c>
      <c r="L6489" s="76">
        <f t="shared" si="349"/>
        <v>0</v>
      </c>
      <c r="M6489" s="76"/>
      <c r="N6489" s="76"/>
      <c r="O6489" s="76"/>
      <c r="P6489" s="76"/>
      <c r="Q6489" s="76"/>
      <c r="R6489" s="76"/>
      <c r="S6489" s="76"/>
      <c r="T6489" s="76"/>
      <c r="U6489" s="76"/>
      <c r="V6489" s="76"/>
      <c r="W6489" s="76"/>
      <c r="X6489" s="76"/>
    </row>
    <row r="6490" spans="1:24">
      <c r="A6490" s="135"/>
      <c r="B6490" s="54"/>
      <c r="C6490" s="224"/>
      <c r="D6490" s="81"/>
      <c r="E6490" s="544"/>
      <c r="F6490" s="80"/>
      <c r="G6490" s="81"/>
      <c r="H6490" s="477"/>
      <c r="I6490" s="83"/>
      <c r="J6490" s="80"/>
      <c r="K6490" s="84" t="s">
        <v>1502</v>
      </c>
      <c r="L6490" s="76">
        <f t="shared" si="349"/>
        <v>2</v>
      </c>
      <c r="M6490" s="76"/>
      <c r="N6490" s="76"/>
      <c r="O6490" s="76"/>
      <c r="P6490" s="76"/>
      <c r="Q6490" s="76"/>
      <c r="R6490" s="76"/>
      <c r="S6490" s="76"/>
      <c r="T6490" s="76">
        <v>2</v>
      </c>
      <c r="U6490" s="76"/>
      <c r="V6490" s="76"/>
      <c r="W6490" s="76"/>
      <c r="X6490" s="76"/>
    </row>
    <row r="6491" spans="1:24">
      <c r="A6491" s="135"/>
      <c r="B6491" s="54"/>
      <c r="C6491" s="224" t="s">
        <v>33</v>
      </c>
      <c r="D6491" s="58" t="s">
        <v>9860</v>
      </c>
      <c r="E6491" s="542" t="s">
        <v>9861</v>
      </c>
      <c r="F6491" s="46" t="s">
        <v>9862</v>
      </c>
      <c r="G6491" s="58" t="s">
        <v>9863</v>
      </c>
      <c r="H6491" s="94" t="s">
        <v>9864</v>
      </c>
      <c r="I6491" s="74">
        <v>13248</v>
      </c>
      <c r="J6491" s="46" t="s">
        <v>1508</v>
      </c>
      <c r="K6491" s="75" t="s">
        <v>1509</v>
      </c>
      <c r="L6491" s="76">
        <f t="shared" si="349"/>
        <v>21</v>
      </c>
      <c r="M6491" s="76">
        <v>1</v>
      </c>
      <c r="N6491" s="76">
        <v>1</v>
      </c>
      <c r="O6491" s="76"/>
      <c r="P6491" s="76"/>
      <c r="Q6491" s="76"/>
      <c r="R6491" s="76"/>
      <c r="S6491" s="76">
        <v>10</v>
      </c>
      <c r="T6491" s="76">
        <v>2</v>
      </c>
      <c r="U6491" s="76"/>
      <c r="V6491" s="76"/>
      <c r="W6491" s="76">
        <v>1</v>
      </c>
      <c r="X6491" s="76">
        <v>6</v>
      </c>
    </row>
    <row r="6492" spans="1:24">
      <c r="A6492" s="135"/>
      <c r="B6492" s="54"/>
      <c r="C6492" s="224"/>
      <c r="D6492" s="77"/>
      <c r="E6492" s="543"/>
      <c r="F6492" s="54"/>
      <c r="G6492" s="77"/>
      <c r="H6492" s="476"/>
      <c r="I6492" s="79"/>
      <c r="J6492" s="54"/>
      <c r="K6492" s="75" t="s">
        <v>1501</v>
      </c>
      <c r="L6492" s="76">
        <f t="shared" si="349"/>
        <v>0</v>
      </c>
      <c r="M6492" s="76"/>
      <c r="N6492" s="76"/>
      <c r="O6492" s="76"/>
      <c r="P6492" s="76"/>
      <c r="Q6492" s="76"/>
      <c r="R6492" s="76"/>
      <c r="S6492" s="76"/>
      <c r="T6492" s="76"/>
      <c r="U6492" s="76"/>
      <c r="V6492" s="76"/>
      <c r="W6492" s="76"/>
      <c r="X6492" s="76"/>
    </row>
    <row r="6493" spans="1:24">
      <c r="A6493" s="135"/>
      <c r="B6493" s="54"/>
      <c r="C6493" s="224"/>
      <c r="D6493" s="81"/>
      <c r="E6493" s="544"/>
      <c r="F6493" s="80"/>
      <c r="G6493" s="81"/>
      <c r="H6493" s="477"/>
      <c r="I6493" s="83"/>
      <c r="J6493" s="80"/>
      <c r="K6493" s="84" t="s">
        <v>1502</v>
      </c>
      <c r="L6493" s="76">
        <f t="shared" si="349"/>
        <v>7</v>
      </c>
      <c r="M6493" s="76"/>
      <c r="N6493" s="76"/>
      <c r="O6493" s="76"/>
      <c r="P6493" s="76"/>
      <c r="Q6493" s="76"/>
      <c r="R6493" s="76"/>
      <c r="S6493" s="76"/>
      <c r="T6493" s="76">
        <v>7</v>
      </c>
      <c r="U6493" s="76"/>
      <c r="V6493" s="76"/>
      <c r="W6493" s="76"/>
      <c r="X6493" s="76"/>
    </row>
    <row r="6494" spans="1:24">
      <c r="A6494" s="135"/>
      <c r="B6494" s="54"/>
      <c r="C6494" s="224" t="s">
        <v>33</v>
      </c>
      <c r="D6494" s="58" t="s">
        <v>9865</v>
      </c>
      <c r="E6494" s="152" t="s">
        <v>9866</v>
      </c>
      <c r="F6494" s="46" t="s">
        <v>9867</v>
      </c>
      <c r="G6494" s="58" t="s">
        <v>9868</v>
      </c>
      <c r="H6494" s="94" t="s">
        <v>9869</v>
      </c>
      <c r="I6494" s="74">
        <v>0</v>
      </c>
      <c r="J6494" s="46" t="s">
        <v>1508</v>
      </c>
      <c r="K6494" s="75" t="s">
        <v>1509</v>
      </c>
      <c r="L6494" s="76">
        <f t="shared" si="349"/>
        <v>3</v>
      </c>
      <c r="M6494" s="76">
        <v>2</v>
      </c>
      <c r="N6494" s="76">
        <v>1</v>
      </c>
      <c r="O6494" s="76"/>
      <c r="P6494" s="76"/>
      <c r="Q6494" s="76"/>
      <c r="R6494" s="76"/>
      <c r="S6494" s="76"/>
      <c r="T6494" s="76"/>
      <c r="U6494" s="76"/>
      <c r="V6494" s="76"/>
      <c r="W6494" s="76"/>
      <c r="X6494" s="76"/>
    </row>
    <row r="6495" spans="1:24">
      <c r="A6495" s="135"/>
      <c r="B6495" s="54"/>
      <c r="C6495" s="224"/>
      <c r="D6495" s="77"/>
      <c r="E6495" s="543"/>
      <c r="F6495" s="54"/>
      <c r="G6495" s="77"/>
      <c r="H6495" s="476"/>
      <c r="I6495" s="79"/>
      <c r="J6495" s="54"/>
      <c r="K6495" s="75" t="s">
        <v>1501</v>
      </c>
      <c r="L6495" s="76">
        <f t="shared" si="349"/>
        <v>0</v>
      </c>
      <c r="M6495" s="76"/>
      <c r="N6495" s="76"/>
      <c r="O6495" s="76"/>
      <c r="P6495" s="76"/>
      <c r="Q6495" s="76"/>
      <c r="R6495" s="76"/>
      <c r="S6495" s="76"/>
      <c r="T6495" s="76"/>
      <c r="U6495" s="76"/>
      <c r="V6495" s="76"/>
      <c r="W6495" s="76"/>
      <c r="X6495" s="76"/>
    </row>
    <row r="6496" spans="1:24">
      <c r="A6496" s="135"/>
      <c r="B6496" s="80"/>
      <c r="C6496" s="224"/>
      <c r="D6496" s="81"/>
      <c r="E6496" s="544"/>
      <c r="F6496" s="80"/>
      <c r="G6496" s="81"/>
      <c r="H6496" s="477"/>
      <c r="I6496" s="83"/>
      <c r="J6496" s="80"/>
      <c r="K6496" s="84" t="s">
        <v>1502</v>
      </c>
      <c r="L6496" s="76">
        <f t="shared" si="349"/>
        <v>0</v>
      </c>
      <c r="M6496" s="76"/>
      <c r="N6496" s="76"/>
      <c r="O6496" s="76"/>
      <c r="P6496" s="76"/>
      <c r="Q6496" s="76"/>
      <c r="R6496" s="76"/>
      <c r="S6496" s="76"/>
      <c r="T6496" s="76"/>
      <c r="U6496" s="76"/>
      <c r="V6496" s="76"/>
      <c r="W6496" s="76"/>
      <c r="X6496" s="76"/>
    </row>
    <row r="6497" spans="1:24">
      <c r="A6497" s="135"/>
      <c r="B6497" s="46" t="s">
        <v>9870</v>
      </c>
      <c r="C6497" s="46"/>
      <c r="D6497" s="464">
        <f>COUNTA(D6500:D6523)</f>
        <v>8</v>
      </c>
      <c r="E6497" s="46"/>
      <c r="F6497" s="46"/>
      <c r="G6497" s="46"/>
      <c r="H6497" s="46"/>
      <c r="I6497" s="74">
        <f>SUM(I6500:I6523)</f>
        <v>79281</v>
      </c>
      <c r="J6497" s="46" t="s">
        <v>39</v>
      </c>
      <c r="K6497" s="75" t="s">
        <v>32</v>
      </c>
      <c r="L6497" s="76">
        <f>SUM(M6497:X6497)</f>
        <v>62</v>
      </c>
      <c r="M6497" s="76">
        <v>4</v>
      </c>
      <c r="N6497" s="76">
        <v>15</v>
      </c>
      <c r="O6497" s="76">
        <v>10</v>
      </c>
      <c r="P6497" s="76">
        <v>0</v>
      </c>
      <c r="Q6497" s="76">
        <v>0</v>
      </c>
      <c r="R6497" s="76">
        <v>0</v>
      </c>
      <c r="S6497" s="76">
        <v>15</v>
      </c>
      <c r="T6497" s="76">
        <v>9</v>
      </c>
      <c r="U6497" s="76">
        <v>0</v>
      </c>
      <c r="V6497" s="76">
        <v>0</v>
      </c>
      <c r="W6497" s="76">
        <v>7</v>
      </c>
      <c r="X6497" s="76">
        <v>2</v>
      </c>
    </row>
    <row r="6498" spans="1:24">
      <c r="A6498" s="135"/>
      <c r="B6498" s="54"/>
      <c r="C6498" s="54"/>
      <c r="D6498" s="464"/>
      <c r="E6498" s="54"/>
      <c r="F6498" s="54"/>
      <c r="G6498" s="54"/>
      <c r="H6498" s="54"/>
      <c r="I6498" s="79"/>
      <c r="J6498" s="54"/>
      <c r="K6498" s="75" t="s">
        <v>34</v>
      </c>
      <c r="L6498" s="76">
        <f>SUM(M6498:X6498)</f>
        <v>3</v>
      </c>
      <c r="M6498" s="76">
        <v>1</v>
      </c>
      <c r="N6498" s="76">
        <v>2</v>
      </c>
      <c r="O6498" s="76">
        <v>0</v>
      </c>
      <c r="P6498" s="76">
        <v>0</v>
      </c>
      <c r="Q6498" s="76">
        <v>0</v>
      </c>
      <c r="R6498" s="76">
        <v>0</v>
      </c>
      <c r="S6498" s="76">
        <v>0</v>
      </c>
      <c r="T6498" s="76">
        <v>0</v>
      </c>
      <c r="U6498" s="76">
        <v>0</v>
      </c>
      <c r="V6498" s="76">
        <v>0</v>
      </c>
      <c r="W6498" s="76">
        <v>0</v>
      </c>
      <c r="X6498" s="76">
        <v>0</v>
      </c>
    </row>
    <row r="6499" spans="1:24">
      <c r="A6499" s="135"/>
      <c r="B6499" s="80"/>
      <c r="C6499" s="80"/>
      <c r="D6499" s="464"/>
      <c r="E6499" s="80"/>
      <c r="F6499" s="80"/>
      <c r="G6499" s="80"/>
      <c r="H6499" s="80"/>
      <c r="I6499" s="83"/>
      <c r="J6499" s="80"/>
      <c r="K6499" s="75" t="s">
        <v>36</v>
      </c>
      <c r="L6499" s="76">
        <f>SUM(M6499:X6499)</f>
        <v>20</v>
      </c>
      <c r="M6499" s="76">
        <v>0</v>
      </c>
      <c r="N6499" s="76">
        <v>4</v>
      </c>
      <c r="O6499" s="76">
        <v>1</v>
      </c>
      <c r="P6499" s="76">
        <v>0</v>
      </c>
      <c r="Q6499" s="76">
        <v>0</v>
      </c>
      <c r="R6499" s="76">
        <v>0</v>
      </c>
      <c r="S6499" s="76">
        <v>4</v>
      </c>
      <c r="T6499" s="76">
        <v>9</v>
      </c>
      <c r="U6499" s="76">
        <v>0</v>
      </c>
      <c r="V6499" s="76">
        <v>0</v>
      </c>
      <c r="W6499" s="76">
        <v>0</v>
      </c>
      <c r="X6499" s="76">
        <v>2</v>
      </c>
    </row>
    <row r="6500" spans="1:24">
      <c r="A6500" s="135"/>
      <c r="B6500" s="46" t="s">
        <v>9871</v>
      </c>
      <c r="C6500" s="521" t="s">
        <v>1609</v>
      </c>
      <c r="D6500" s="521" t="s">
        <v>9872</v>
      </c>
      <c r="E6500" s="521" t="s">
        <v>9873</v>
      </c>
      <c r="F6500" s="46" t="s">
        <v>9874</v>
      </c>
      <c r="G6500" s="58" t="s">
        <v>9875</v>
      </c>
      <c r="H6500" s="46" t="s">
        <v>9876</v>
      </c>
      <c r="I6500" s="425">
        <v>1101</v>
      </c>
      <c r="J6500" s="46" t="s">
        <v>1508</v>
      </c>
      <c r="K6500" s="75" t="s">
        <v>1509</v>
      </c>
      <c r="L6500" s="76">
        <f t="shared" ref="L6500:L6511" si="350">SUM(M6500:X6500)</f>
        <v>10</v>
      </c>
      <c r="M6500" s="76"/>
      <c r="N6500" s="76">
        <v>4</v>
      </c>
      <c r="O6500" s="76">
        <v>5</v>
      </c>
      <c r="P6500" s="76"/>
      <c r="Q6500" s="76"/>
      <c r="R6500" s="76"/>
      <c r="S6500" s="76">
        <v>1</v>
      </c>
      <c r="T6500" s="76"/>
      <c r="U6500" s="76"/>
      <c r="V6500" s="76"/>
      <c r="W6500" s="76"/>
      <c r="X6500" s="76"/>
    </row>
    <row r="6501" spans="1:24">
      <c r="A6501" s="135"/>
      <c r="B6501" s="54"/>
      <c r="C6501" s="522"/>
      <c r="D6501" s="522"/>
      <c r="E6501" s="522"/>
      <c r="F6501" s="54"/>
      <c r="G6501" s="77"/>
      <c r="H6501" s="54"/>
      <c r="I6501" s="425"/>
      <c r="J6501" s="54"/>
      <c r="K6501" s="75" t="s">
        <v>1501</v>
      </c>
      <c r="L6501" s="76">
        <f t="shared" si="350"/>
        <v>1</v>
      </c>
      <c r="M6501" s="76">
        <v>1</v>
      </c>
      <c r="N6501" s="76"/>
      <c r="O6501" s="76"/>
      <c r="P6501" s="76"/>
      <c r="Q6501" s="76"/>
      <c r="R6501" s="76"/>
      <c r="S6501" s="76"/>
      <c r="T6501" s="76"/>
      <c r="U6501" s="76"/>
      <c r="V6501" s="76"/>
      <c r="W6501" s="76"/>
      <c r="X6501" s="76"/>
    </row>
    <row r="6502" spans="1:24">
      <c r="A6502" s="135"/>
      <c r="B6502" s="54"/>
      <c r="C6502" s="523"/>
      <c r="D6502" s="523"/>
      <c r="E6502" s="523"/>
      <c r="F6502" s="80"/>
      <c r="G6502" s="81"/>
      <c r="H6502" s="80"/>
      <c r="I6502" s="425"/>
      <c r="J6502" s="80"/>
      <c r="K6502" s="84" t="s">
        <v>1502</v>
      </c>
      <c r="L6502" s="76">
        <f t="shared" si="350"/>
        <v>8</v>
      </c>
      <c r="M6502" s="76"/>
      <c r="N6502" s="76"/>
      <c r="O6502" s="76"/>
      <c r="P6502" s="76"/>
      <c r="Q6502" s="76"/>
      <c r="R6502" s="76"/>
      <c r="S6502" s="76">
        <v>1</v>
      </c>
      <c r="T6502" s="76">
        <v>6</v>
      </c>
      <c r="U6502" s="76"/>
      <c r="V6502" s="76"/>
      <c r="W6502" s="76"/>
      <c r="X6502" s="76">
        <v>1</v>
      </c>
    </row>
    <row r="6503" spans="1:24">
      <c r="A6503" s="135"/>
      <c r="B6503" s="54"/>
      <c r="C6503" s="521" t="s">
        <v>1609</v>
      </c>
      <c r="D6503" s="521" t="s">
        <v>9877</v>
      </c>
      <c r="E6503" s="521" t="s">
        <v>9878</v>
      </c>
      <c r="F6503" s="46" t="s">
        <v>9879</v>
      </c>
      <c r="G6503" s="97" t="s">
        <v>9880</v>
      </c>
      <c r="H6503" s="46" t="s">
        <v>9881</v>
      </c>
      <c r="I6503" s="425">
        <v>48427</v>
      </c>
      <c r="J6503" s="46" t="s">
        <v>1508</v>
      </c>
      <c r="K6503" s="75" t="s">
        <v>1509</v>
      </c>
      <c r="L6503" s="76">
        <f t="shared" si="350"/>
        <v>9</v>
      </c>
      <c r="M6503" s="76"/>
      <c r="N6503" s="76">
        <v>3</v>
      </c>
      <c r="O6503" s="76">
        <v>1</v>
      </c>
      <c r="P6503" s="76"/>
      <c r="Q6503" s="76"/>
      <c r="R6503" s="76"/>
      <c r="S6503" s="76"/>
      <c r="T6503" s="76"/>
      <c r="U6503" s="76"/>
      <c r="V6503" s="76"/>
      <c r="W6503" s="76">
        <v>4</v>
      </c>
      <c r="X6503" s="76">
        <v>1</v>
      </c>
    </row>
    <row r="6504" spans="1:24">
      <c r="A6504" s="135"/>
      <c r="B6504" s="54"/>
      <c r="C6504" s="522"/>
      <c r="D6504" s="522"/>
      <c r="E6504" s="522"/>
      <c r="F6504" s="54"/>
      <c r="G6504" s="98"/>
      <c r="H6504" s="54"/>
      <c r="I6504" s="425"/>
      <c r="J6504" s="54"/>
      <c r="K6504" s="75" t="s">
        <v>1501</v>
      </c>
      <c r="L6504" s="76">
        <f t="shared" si="350"/>
        <v>0</v>
      </c>
      <c r="M6504" s="76"/>
      <c r="N6504" s="76"/>
      <c r="O6504" s="76"/>
      <c r="P6504" s="76"/>
      <c r="Q6504" s="76"/>
      <c r="R6504" s="76"/>
      <c r="S6504" s="76"/>
      <c r="T6504" s="76"/>
      <c r="U6504" s="76"/>
      <c r="V6504" s="76"/>
      <c r="W6504" s="76"/>
      <c r="X6504" s="76"/>
    </row>
    <row r="6505" spans="1:24">
      <c r="A6505" s="135"/>
      <c r="B6505" s="54"/>
      <c r="C6505" s="523"/>
      <c r="D6505" s="523"/>
      <c r="E6505" s="523"/>
      <c r="F6505" s="80"/>
      <c r="G6505" s="99"/>
      <c r="H6505" s="80"/>
      <c r="I6505" s="425"/>
      <c r="J6505" s="80"/>
      <c r="K6505" s="84" t="s">
        <v>1502</v>
      </c>
      <c r="L6505" s="76">
        <f t="shared" si="350"/>
        <v>0</v>
      </c>
      <c r="M6505" s="76"/>
      <c r="N6505" s="76"/>
      <c r="O6505" s="76"/>
      <c r="P6505" s="76"/>
      <c r="Q6505" s="76"/>
      <c r="R6505" s="76"/>
      <c r="S6505" s="76"/>
      <c r="T6505" s="76"/>
      <c r="U6505" s="76"/>
      <c r="V6505" s="76"/>
      <c r="W6505" s="76"/>
      <c r="X6505" s="76"/>
    </row>
    <row r="6506" spans="1:24">
      <c r="A6506" s="135"/>
      <c r="B6506" s="54"/>
      <c r="C6506" s="521" t="s">
        <v>1609</v>
      </c>
      <c r="D6506" s="521" t="s">
        <v>9882</v>
      </c>
      <c r="E6506" s="521" t="s">
        <v>9883</v>
      </c>
      <c r="F6506" s="46" t="s">
        <v>9884</v>
      </c>
      <c r="G6506" s="58" t="s">
        <v>9885</v>
      </c>
      <c r="H6506" s="46" t="s">
        <v>9886</v>
      </c>
      <c r="I6506" s="425">
        <v>789</v>
      </c>
      <c r="J6506" s="46" t="s">
        <v>1508</v>
      </c>
      <c r="K6506" s="75" t="s">
        <v>1509</v>
      </c>
      <c r="L6506" s="76">
        <f t="shared" si="350"/>
        <v>17</v>
      </c>
      <c r="M6506" s="76">
        <v>3</v>
      </c>
      <c r="N6506" s="76">
        <v>4</v>
      </c>
      <c r="O6506" s="76">
        <v>3</v>
      </c>
      <c r="P6506" s="76"/>
      <c r="Q6506" s="76"/>
      <c r="R6506" s="76"/>
      <c r="S6506" s="76">
        <v>2</v>
      </c>
      <c r="T6506" s="76">
        <v>5</v>
      </c>
      <c r="U6506" s="76"/>
      <c r="V6506" s="76"/>
      <c r="W6506" s="76"/>
      <c r="X6506" s="76"/>
    </row>
    <row r="6507" spans="1:24">
      <c r="A6507" s="135"/>
      <c r="B6507" s="54"/>
      <c r="C6507" s="522"/>
      <c r="D6507" s="522"/>
      <c r="E6507" s="522"/>
      <c r="F6507" s="54"/>
      <c r="G6507" s="77"/>
      <c r="H6507" s="54"/>
      <c r="I6507" s="425"/>
      <c r="J6507" s="54"/>
      <c r="K6507" s="75" t="s">
        <v>1501</v>
      </c>
      <c r="L6507" s="76">
        <f t="shared" si="350"/>
        <v>0</v>
      </c>
      <c r="M6507" s="76"/>
      <c r="N6507" s="76"/>
      <c r="O6507" s="76"/>
      <c r="P6507" s="76"/>
      <c r="Q6507" s="76"/>
      <c r="R6507" s="76"/>
      <c r="S6507" s="76"/>
      <c r="T6507" s="76"/>
      <c r="U6507" s="76"/>
      <c r="V6507" s="76"/>
      <c r="W6507" s="76"/>
      <c r="X6507" s="76"/>
    </row>
    <row r="6508" spans="1:24">
      <c r="A6508" s="135"/>
      <c r="B6508" s="54"/>
      <c r="C6508" s="523"/>
      <c r="D6508" s="523"/>
      <c r="E6508" s="523"/>
      <c r="F6508" s="80"/>
      <c r="G6508" s="81"/>
      <c r="H6508" s="80"/>
      <c r="I6508" s="425"/>
      <c r="J6508" s="80"/>
      <c r="K6508" s="84" t="s">
        <v>1502</v>
      </c>
      <c r="L6508" s="76">
        <f t="shared" si="350"/>
        <v>2</v>
      </c>
      <c r="M6508" s="76"/>
      <c r="N6508" s="76">
        <v>1</v>
      </c>
      <c r="O6508" s="76"/>
      <c r="P6508" s="76"/>
      <c r="Q6508" s="76"/>
      <c r="R6508" s="76"/>
      <c r="S6508" s="76"/>
      <c r="T6508" s="76"/>
      <c r="U6508" s="76"/>
      <c r="V6508" s="76"/>
      <c r="W6508" s="76"/>
      <c r="X6508" s="76">
        <v>1</v>
      </c>
    </row>
    <row r="6509" spans="1:24">
      <c r="A6509" s="135"/>
      <c r="B6509" s="54"/>
      <c r="C6509" s="521" t="s">
        <v>1609</v>
      </c>
      <c r="D6509" s="521" t="s">
        <v>9887</v>
      </c>
      <c r="E6509" s="521" t="s">
        <v>9888</v>
      </c>
      <c r="F6509" s="46" t="s">
        <v>9889</v>
      </c>
      <c r="G6509" s="58" t="s">
        <v>9890</v>
      </c>
      <c r="H6509" s="46" t="s">
        <v>9891</v>
      </c>
      <c r="I6509" s="425">
        <v>5105</v>
      </c>
      <c r="J6509" s="46" t="s">
        <v>1508</v>
      </c>
      <c r="K6509" s="75" t="s">
        <v>1509</v>
      </c>
      <c r="L6509" s="76">
        <f t="shared" si="350"/>
        <v>9</v>
      </c>
      <c r="M6509" s="76"/>
      <c r="N6509" s="76">
        <v>3</v>
      </c>
      <c r="O6509" s="76">
        <v>1</v>
      </c>
      <c r="P6509" s="76"/>
      <c r="Q6509" s="76"/>
      <c r="R6509" s="76"/>
      <c r="S6509" s="76">
        <v>2</v>
      </c>
      <c r="T6509" s="76"/>
      <c r="U6509" s="76"/>
      <c r="V6509" s="76"/>
      <c r="W6509" s="76">
        <v>3</v>
      </c>
      <c r="X6509" s="76"/>
    </row>
    <row r="6510" spans="1:24">
      <c r="A6510" s="135"/>
      <c r="B6510" s="54"/>
      <c r="C6510" s="522"/>
      <c r="D6510" s="522"/>
      <c r="E6510" s="522"/>
      <c r="F6510" s="54"/>
      <c r="G6510" s="77"/>
      <c r="H6510" s="54"/>
      <c r="I6510" s="425"/>
      <c r="J6510" s="54"/>
      <c r="K6510" s="75" t="s">
        <v>1501</v>
      </c>
      <c r="L6510" s="76">
        <f t="shared" si="350"/>
        <v>2</v>
      </c>
      <c r="M6510" s="76"/>
      <c r="N6510" s="76">
        <v>2</v>
      </c>
      <c r="O6510" s="76"/>
      <c r="P6510" s="76"/>
      <c r="Q6510" s="76"/>
      <c r="R6510" s="76"/>
      <c r="S6510" s="76"/>
      <c r="T6510" s="76"/>
      <c r="U6510" s="76"/>
      <c r="V6510" s="76"/>
      <c r="W6510" s="76"/>
      <c r="X6510" s="76"/>
    </row>
    <row r="6511" spans="1:24">
      <c r="A6511" s="135"/>
      <c r="B6511" s="54"/>
      <c r="C6511" s="523"/>
      <c r="D6511" s="523"/>
      <c r="E6511" s="523"/>
      <c r="F6511" s="80"/>
      <c r="G6511" s="81"/>
      <c r="H6511" s="80"/>
      <c r="I6511" s="425"/>
      <c r="J6511" s="80"/>
      <c r="K6511" s="84" t="s">
        <v>1502</v>
      </c>
      <c r="L6511" s="76">
        <f t="shared" si="350"/>
        <v>0</v>
      </c>
      <c r="M6511" s="76"/>
      <c r="N6511" s="76"/>
      <c r="O6511" s="76"/>
      <c r="P6511" s="76"/>
      <c r="Q6511" s="76"/>
      <c r="R6511" s="76"/>
      <c r="S6511" s="76"/>
      <c r="T6511" s="76"/>
      <c r="U6511" s="76"/>
      <c r="V6511" s="76"/>
      <c r="W6511" s="76"/>
      <c r="X6511" s="76"/>
    </row>
    <row r="6512" spans="1:24">
      <c r="A6512" s="135"/>
      <c r="B6512" s="54"/>
      <c r="C6512" s="545" t="s">
        <v>33</v>
      </c>
      <c r="D6512" s="536" t="s">
        <v>9892</v>
      </c>
      <c r="E6512" s="536" t="s">
        <v>9893</v>
      </c>
      <c r="F6512" s="545" t="s">
        <v>9894</v>
      </c>
      <c r="G6512" s="536" t="s">
        <v>9895</v>
      </c>
      <c r="H6512" s="536" t="s">
        <v>9896</v>
      </c>
      <c r="I6512" s="74">
        <v>4613</v>
      </c>
      <c r="J6512" s="46" t="s">
        <v>1508</v>
      </c>
      <c r="K6512" s="75" t="s">
        <v>1509</v>
      </c>
      <c r="L6512" s="76">
        <f>SUM(M6512:X6512)</f>
        <v>5</v>
      </c>
      <c r="M6512" s="76"/>
      <c r="N6512" s="76"/>
      <c r="O6512" s="76"/>
      <c r="P6512" s="76"/>
      <c r="Q6512" s="76"/>
      <c r="R6512" s="76"/>
      <c r="S6512" s="76">
        <v>4</v>
      </c>
      <c r="T6512" s="76">
        <v>1</v>
      </c>
      <c r="U6512" s="76"/>
      <c r="V6512" s="76"/>
      <c r="W6512" s="76"/>
      <c r="X6512" s="76"/>
    </row>
    <row r="6513" spans="1:24">
      <c r="A6513" s="135"/>
      <c r="B6513" s="54"/>
      <c r="C6513" s="545"/>
      <c r="D6513" s="536"/>
      <c r="E6513" s="545"/>
      <c r="F6513" s="545"/>
      <c r="G6513" s="536"/>
      <c r="H6513" s="536"/>
      <c r="I6513" s="79"/>
      <c r="J6513" s="54"/>
      <c r="K6513" s="75" t="s">
        <v>1501</v>
      </c>
      <c r="L6513" s="76">
        <f t="shared" ref="L6513:L6523" si="351">SUM(M6513:X6513)</f>
        <v>0</v>
      </c>
      <c r="M6513" s="76"/>
      <c r="N6513" s="76"/>
      <c r="O6513" s="76"/>
      <c r="P6513" s="76"/>
      <c r="Q6513" s="76"/>
      <c r="R6513" s="76"/>
      <c r="S6513" s="76"/>
      <c r="T6513" s="76"/>
      <c r="U6513" s="76"/>
      <c r="V6513" s="76"/>
      <c r="W6513" s="76"/>
      <c r="X6513" s="76"/>
    </row>
    <row r="6514" spans="1:24">
      <c r="A6514" s="135"/>
      <c r="B6514" s="54"/>
      <c r="C6514" s="545"/>
      <c r="D6514" s="536"/>
      <c r="E6514" s="545"/>
      <c r="F6514" s="545"/>
      <c r="G6514" s="536"/>
      <c r="H6514" s="536"/>
      <c r="I6514" s="83"/>
      <c r="J6514" s="80"/>
      <c r="K6514" s="84" t="s">
        <v>1502</v>
      </c>
      <c r="L6514" s="76">
        <f t="shared" si="351"/>
        <v>3</v>
      </c>
      <c r="M6514" s="76"/>
      <c r="N6514" s="76">
        <v>1</v>
      </c>
      <c r="O6514" s="76"/>
      <c r="P6514" s="76"/>
      <c r="Q6514" s="76"/>
      <c r="R6514" s="76"/>
      <c r="S6514" s="76">
        <v>2</v>
      </c>
      <c r="T6514" s="76"/>
      <c r="U6514" s="76"/>
      <c r="V6514" s="76"/>
      <c r="W6514" s="76"/>
      <c r="X6514" s="76"/>
    </row>
    <row r="6515" spans="1:24">
      <c r="A6515" s="135"/>
      <c r="B6515" s="54"/>
      <c r="C6515" s="545" t="s">
        <v>31</v>
      </c>
      <c r="D6515" s="536" t="s">
        <v>9897</v>
      </c>
      <c r="E6515" s="536" t="s">
        <v>9898</v>
      </c>
      <c r="F6515" s="545" t="s">
        <v>9899</v>
      </c>
      <c r="G6515" s="536" t="s">
        <v>9900</v>
      </c>
      <c r="H6515" s="536" t="s">
        <v>9901</v>
      </c>
      <c r="I6515" s="74">
        <v>42</v>
      </c>
      <c r="J6515" s="46" t="s">
        <v>1508</v>
      </c>
      <c r="K6515" s="75" t="s">
        <v>1509</v>
      </c>
      <c r="L6515" s="76">
        <f t="shared" si="351"/>
        <v>5</v>
      </c>
      <c r="M6515" s="76"/>
      <c r="N6515" s="76">
        <v>1</v>
      </c>
      <c r="O6515" s="76"/>
      <c r="P6515" s="76"/>
      <c r="Q6515" s="76"/>
      <c r="R6515" s="76"/>
      <c r="S6515" s="76">
        <v>3</v>
      </c>
      <c r="T6515" s="76">
        <v>1</v>
      </c>
      <c r="U6515" s="76"/>
      <c r="V6515" s="76"/>
      <c r="W6515" s="76"/>
      <c r="X6515" s="76"/>
    </row>
    <row r="6516" spans="1:24">
      <c r="A6516" s="135"/>
      <c r="B6516" s="54"/>
      <c r="C6516" s="545"/>
      <c r="D6516" s="536"/>
      <c r="E6516" s="545"/>
      <c r="F6516" s="545"/>
      <c r="G6516" s="536"/>
      <c r="H6516" s="536"/>
      <c r="I6516" s="79"/>
      <c r="J6516" s="54"/>
      <c r="K6516" s="75" t="s">
        <v>1501</v>
      </c>
      <c r="L6516" s="76">
        <f t="shared" si="351"/>
        <v>0</v>
      </c>
      <c r="M6516" s="76"/>
      <c r="N6516" s="76"/>
      <c r="O6516" s="76"/>
      <c r="P6516" s="76"/>
      <c r="Q6516" s="76"/>
      <c r="R6516" s="76"/>
      <c r="S6516" s="76"/>
      <c r="T6516" s="76"/>
      <c r="U6516" s="76"/>
      <c r="V6516" s="76"/>
      <c r="W6516" s="76"/>
      <c r="X6516" s="76"/>
    </row>
    <row r="6517" spans="1:24">
      <c r="A6517" s="135"/>
      <c r="B6517" s="54"/>
      <c r="C6517" s="545"/>
      <c r="D6517" s="536"/>
      <c r="E6517" s="545"/>
      <c r="F6517" s="545"/>
      <c r="G6517" s="536"/>
      <c r="H6517" s="536"/>
      <c r="I6517" s="83"/>
      <c r="J6517" s="80"/>
      <c r="K6517" s="84" t="s">
        <v>1502</v>
      </c>
      <c r="L6517" s="76">
        <f t="shared" si="351"/>
        <v>0</v>
      </c>
      <c r="M6517" s="76"/>
      <c r="N6517" s="76"/>
      <c r="O6517" s="76"/>
      <c r="P6517" s="76"/>
      <c r="Q6517" s="76"/>
      <c r="R6517" s="76"/>
      <c r="S6517" s="76"/>
      <c r="T6517" s="76"/>
      <c r="U6517" s="76"/>
      <c r="V6517" s="76"/>
      <c r="W6517" s="76"/>
      <c r="X6517" s="76"/>
    </row>
    <row r="6518" spans="1:24">
      <c r="A6518" s="135"/>
      <c r="B6518" s="54"/>
      <c r="C6518" s="536" t="s">
        <v>33</v>
      </c>
      <c r="D6518" s="536" t="s">
        <v>9902</v>
      </c>
      <c r="E6518" s="536" t="s">
        <v>9903</v>
      </c>
      <c r="F6518" s="545" t="s">
        <v>9904</v>
      </c>
      <c r="G6518" s="536" t="s">
        <v>9905</v>
      </c>
      <c r="H6518" s="536" t="s">
        <v>9906</v>
      </c>
      <c r="I6518" s="74">
        <v>1792</v>
      </c>
      <c r="J6518" s="46" t="s">
        <v>1508</v>
      </c>
      <c r="K6518" s="75" t="s">
        <v>1509</v>
      </c>
      <c r="L6518" s="76">
        <f t="shared" si="351"/>
        <v>4</v>
      </c>
      <c r="M6518" s="76"/>
      <c r="N6518" s="76"/>
      <c r="O6518" s="76"/>
      <c r="P6518" s="76"/>
      <c r="Q6518" s="76"/>
      <c r="R6518" s="76"/>
      <c r="S6518" s="76">
        <v>3</v>
      </c>
      <c r="T6518" s="76"/>
      <c r="U6518" s="76"/>
      <c r="V6518" s="76"/>
      <c r="W6518" s="76"/>
      <c r="X6518" s="76">
        <v>1</v>
      </c>
    </row>
    <row r="6519" spans="1:24">
      <c r="A6519" s="135"/>
      <c r="B6519" s="54"/>
      <c r="C6519" s="545"/>
      <c r="D6519" s="536"/>
      <c r="E6519" s="545"/>
      <c r="F6519" s="545"/>
      <c r="G6519" s="536"/>
      <c r="H6519" s="536"/>
      <c r="I6519" s="79"/>
      <c r="J6519" s="54"/>
      <c r="K6519" s="75" t="s">
        <v>1501</v>
      </c>
      <c r="L6519" s="76">
        <f t="shared" si="351"/>
        <v>0</v>
      </c>
      <c r="M6519" s="76"/>
      <c r="N6519" s="76"/>
      <c r="O6519" s="76"/>
      <c r="P6519" s="76"/>
      <c r="Q6519" s="76"/>
      <c r="R6519" s="76"/>
      <c r="S6519" s="76"/>
      <c r="T6519" s="76"/>
      <c r="U6519" s="76"/>
      <c r="V6519" s="76"/>
      <c r="W6519" s="76"/>
      <c r="X6519" s="76"/>
    </row>
    <row r="6520" spans="1:24">
      <c r="A6520" s="135"/>
      <c r="B6520" s="54"/>
      <c r="C6520" s="545"/>
      <c r="D6520" s="536"/>
      <c r="E6520" s="545"/>
      <c r="F6520" s="545"/>
      <c r="G6520" s="536"/>
      <c r="H6520" s="536"/>
      <c r="I6520" s="83"/>
      <c r="J6520" s="80"/>
      <c r="K6520" s="84" t="s">
        <v>1502</v>
      </c>
      <c r="L6520" s="76">
        <f t="shared" si="351"/>
        <v>4</v>
      </c>
      <c r="M6520" s="76"/>
      <c r="N6520" s="76">
        <v>2</v>
      </c>
      <c r="O6520" s="76"/>
      <c r="P6520" s="76"/>
      <c r="Q6520" s="76"/>
      <c r="R6520" s="76"/>
      <c r="S6520" s="76">
        <v>1</v>
      </c>
      <c r="T6520" s="76">
        <v>1</v>
      </c>
      <c r="U6520" s="76"/>
      <c r="V6520" s="76"/>
      <c r="W6520" s="76"/>
      <c r="X6520" s="76"/>
    </row>
    <row r="6521" spans="1:24">
      <c r="A6521" s="135"/>
      <c r="B6521" s="54"/>
      <c r="C6521" s="536" t="s">
        <v>9907</v>
      </c>
      <c r="D6521" s="536" t="s">
        <v>9908</v>
      </c>
      <c r="E6521" s="536" t="s">
        <v>9909</v>
      </c>
      <c r="F6521" s="545" t="s">
        <v>9910</v>
      </c>
      <c r="G6521" s="536" t="s">
        <v>9911</v>
      </c>
      <c r="H6521" s="536" t="s">
        <v>9912</v>
      </c>
      <c r="I6521" s="74">
        <v>17412</v>
      </c>
      <c r="J6521" s="46" t="s">
        <v>1508</v>
      </c>
      <c r="K6521" s="75" t="s">
        <v>1509</v>
      </c>
      <c r="L6521" s="76">
        <f t="shared" si="351"/>
        <v>3</v>
      </c>
      <c r="M6521" s="76">
        <v>1</v>
      </c>
      <c r="N6521" s="76"/>
      <c r="O6521" s="76"/>
      <c r="P6521" s="76"/>
      <c r="Q6521" s="76"/>
      <c r="R6521" s="76"/>
      <c r="S6521" s="76"/>
      <c r="T6521" s="76">
        <v>2</v>
      </c>
      <c r="U6521" s="76"/>
      <c r="V6521" s="76"/>
      <c r="W6521" s="76"/>
      <c r="X6521" s="76"/>
    </row>
    <row r="6522" spans="1:24">
      <c r="A6522" s="135"/>
      <c r="B6522" s="54"/>
      <c r="C6522" s="545"/>
      <c r="D6522" s="536"/>
      <c r="E6522" s="545"/>
      <c r="F6522" s="545"/>
      <c r="G6522" s="536"/>
      <c r="H6522" s="536"/>
      <c r="I6522" s="79"/>
      <c r="J6522" s="54"/>
      <c r="K6522" s="75" t="s">
        <v>1501</v>
      </c>
      <c r="L6522" s="76">
        <f t="shared" si="351"/>
        <v>0</v>
      </c>
      <c r="M6522" s="76"/>
      <c r="N6522" s="76"/>
      <c r="O6522" s="76"/>
      <c r="P6522" s="76"/>
      <c r="Q6522" s="76"/>
      <c r="R6522" s="76"/>
      <c r="S6522" s="76"/>
      <c r="T6522" s="76"/>
      <c r="U6522" s="76"/>
      <c r="V6522" s="76"/>
      <c r="W6522" s="76"/>
      <c r="X6522" s="76"/>
    </row>
    <row r="6523" spans="1:24">
      <c r="A6523" s="135"/>
      <c r="B6523" s="80"/>
      <c r="C6523" s="545"/>
      <c r="D6523" s="536"/>
      <c r="E6523" s="545"/>
      <c r="F6523" s="545"/>
      <c r="G6523" s="536"/>
      <c r="H6523" s="536"/>
      <c r="I6523" s="83"/>
      <c r="J6523" s="80"/>
      <c r="K6523" s="84" t="s">
        <v>1502</v>
      </c>
      <c r="L6523" s="76">
        <f t="shared" si="351"/>
        <v>3</v>
      </c>
      <c r="M6523" s="76"/>
      <c r="N6523" s="76"/>
      <c r="O6523" s="76">
        <v>1</v>
      </c>
      <c r="P6523" s="76"/>
      <c r="Q6523" s="76"/>
      <c r="R6523" s="76"/>
      <c r="S6523" s="76"/>
      <c r="T6523" s="76">
        <v>2</v>
      </c>
      <c r="U6523" s="76"/>
      <c r="V6523" s="76"/>
      <c r="W6523" s="76"/>
      <c r="X6523" s="76"/>
    </row>
    <row r="6524" spans="1:24">
      <c r="A6524" s="135"/>
      <c r="B6524" s="46" t="s">
        <v>9913</v>
      </c>
      <c r="C6524" s="46"/>
      <c r="D6524" s="464">
        <f>COUNTA(D6527:D6619)</f>
        <v>31</v>
      </c>
      <c r="E6524" s="46"/>
      <c r="F6524" s="46"/>
      <c r="G6524" s="46"/>
      <c r="H6524" s="46"/>
      <c r="I6524" s="74">
        <f>SUM(I6527:I6619)</f>
        <v>208304.02</v>
      </c>
      <c r="J6524" s="46" t="s">
        <v>39</v>
      </c>
      <c r="K6524" s="75" t="s">
        <v>32</v>
      </c>
      <c r="L6524" s="76">
        <f>SUM(M6524:X6524)</f>
        <v>63</v>
      </c>
      <c r="M6524" s="76">
        <v>1</v>
      </c>
      <c r="N6524" s="76">
        <v>19</v>
      </c>
      <c r="O6524" s="76">
        <v>12</v>
      </c>
      <c r="P6524" s="76">
        <v>0</v>
      </c>
      <c r="Q6524" s="76">
        <v>0</v>
      </c>
      <c r="R6524" s="76">
        <v>0</v>
      </c>
      <c r="S6524" s="76">
        <v>16</v>
      </c>
      <c r="T6524" s="76">
        <v>14</v>
      </c>
      <c r="U6524" s="76">
        <v>0</v>
      </c>
      <c r="V6524" s="76">
        <v>0</v>
      </c>
      <c r="W6524" s="76">
        <v>0</v>
      </c>
      <c r="X6524" s="76">
        <v>1</v>
      </c>
    </row>
    <row r="6525" spans="1:24">
      <c r="A6525" s="135"/>
      <c r="B6525" s="54"/>
      <c r="C6525" s="54"/>
      <c r="D6525" s="464"/>
      <c r="E6525" s="54"/>
      <c r="F6525" s="54"/>
      <c r="G6525" s="54"/>
      <c r="H6525" s="54"/>
      <c r="I6525" s="79"/>
      <c r="J6525" s="54"/>
      <c r="K6525" s="75" t="s">
        <v>34</v>
      </c>
      <c r="L6525" s="76">
        <f>SUM(M6525:X6525)</f>
        <v>13</v>
      </c>
      <c r="M6525" s="76">
        <v>13</v>
      </c>
      <c r="N6525" s="76">
        <v>0</v>
      </c>
      <c r="O6525" s="76">
        <v>0</v>
      </c>
      <c r="P6525" s="76">
        <v>0</v>
      </c>
      <c r="Q6525" s="76">
        <v>0</v>
      </c>
      <c r="R6525" s="76">
        <v>0</v>
      </c>
      <c r="S6525" s="76">
        <v>0</v>
      </c>
      <c r="T6525" s="76">
        <v>0</v>
      </c>
      <c r="U6525" s="76">
        <v>0</v>
      </c>
      <c r="V6525" s="76">
        <v>0</v>
      </c>
      <c r="W6525" s="76">
        <v>0</v>
      </c>
      <c r="X6525" s="76">
        <v>0</v>
      </c>
    </row>
    <row r="6526" spans="1:24">
      <c r="A6526" s="135"/>
      <c r="B6526" s="80"/>
      <c r="C6526" s="80"/>
      <c r="D6526" s="464"/>
      <c r="E6526" s="80"/>
      <c r="F6526" s="80"/>
      <c r="G6526" s="80"/>
      <c r="H6526" s="80"/>
      <c r="I6526" s="83"/>
      <c r="J6526" s="80"/>
      <c r="K6526" s="75" t="s">
        <v>36</v>
      </c>
      <c r="L6526" s="76">
        <f>SUM(M6526:X6526)</f>
        <v>56</v>
      </c>
      <c r="M6526" s="76">
        <v>0</v>
      </c>
      <c r="N6526" s="76">
        <v>2</v>
      </c>
      <c r="O6526" s="76">
        <v>15</v>
      </c>
      <c r="P6526" s="76">
        <v>0</v>
      </c>
      <c r="Q6526" s="76">
        <v>0</v>
      </c>
      <c r="R6526" s="76">
        <v>1</v>
      </c>
      <c r="S6526" s="76">
        <v>15</v>
      </c>
      <c r="T6526" s="76">
        <v>21</v>
      </c>
      <c r="U6526" s="76">
        <v>0</v>
      </c>
      <c r="V6526" s="76">
        <v>0</v>
      </c>
      <c r="W6526" s="76">
        <v>0</v>
      </c>
      <c r="X6526" s="76">
        <v>2</v>
      </c>
    </row>
    <row r="6527" spans="1:24">
      <c r="A6527" s="135"/>
      <c r="B6527" s="46" t="s">
        <v>9914</v>
      </c>
      <c r="C6527" s="467" t="s">
        <v>31</v>
      </c>
      <c r="D6527" s="465" t="s">
        <v>9915</v>
      </c>
      <c r="E6527" s="546" t="s">
        <v>9916</v>
      </c>
      <c r="F6527" s="468" t="s">
        <v>9917</v>
      </c>
      <c r="G6527" s="467" t="s">
        <v>9918</v>
      </c>
      <c r="H6527" s="467" t="s">
        <v>9919</v>
      </c>
      <c r="I6527" s="479">
        <v>23731</v>
      </c>
      <c r="J6527" s="46" t="s">
        <v>1508</v>
      </c>
      <c r="K6527" s="75" t="s">
        <v>1509</v>
      </c>
      <c r="L6527" s="76">
        <f>SUM(M6527:X6527)</f>
        <v>7</v>
      </c>
      <c r="M6527" s="76"/>
      <c r="N6527" s="76">
        <v>3</v>
      </c>
      <c r="O6527" s="76">
        <v>4</v>
      </c>
      <c r="P6527" s="76"/>
      <c r="Q6527" s="76"/>
      <c r="R6527" s="76"/>
      <c r="S6527" s="76"/>
      <c r="T6527" s="76"/>
      <c r="U6527" s="76"/>
      <c r="V6527" s="76"/>
      <c r="W6527" s="76"/>
      <c r="X6527" s="76"/>
    </row>
    <row r="6528" spans="1:24">
      <c r="A6528" s="135"/>
      <c r="B6528" s="54"/>
      <c r="C6528" s="467"/>
      <c r="D6528" s="465"/>
      <c r="E6528" s="547"/>
      <c r="F6528" s="468"/>
      <c r="G6528" s="467"/>
      <c r="H6528" s="467"/>
      <c r="I6528" s="479"/>
      <c r="J6528" s="54"/>
      <c r="K6528" s="75" t="s">
        <v>1501</v>
      </c>
      <c r="L6528" s="76">
        <f t="shared" ref="L6528:L6538" si="352">SUM(M6528:X6528)</f>
        <v>4</v>
      </c>
      <c r="M6528" s="76">
        <v>4</v>
      </c>
      <c r="N6528" s="76"/>
      <c r="O6528" s="76"/>
      <c r="P6528" s="76"/>
      <c r="Q6528" s="76"/>
      <c r="R6528" s="76"/>
      <c r="S6528" s="76"/>
      <c r="T6528" s="76"/>
      <c r="U6528" s="76"/>
      <c r="V6528" s="76"/>
      <c r="W6528" s="76"/>
      <c r="X6528" s="76"/>
    </row>
    <row r="6529" spans="1:24">
      <c r="A6529" s="135"/>
      <c r="B6529" s="54"/>
      <c r="C6529" s="467"/>
      <c r="D6529" s="465"/>
      <c r="E6529" s="548"/>
      <c r="F6529" s="468"/>
      <c r="G6529" s="467"/>
      <c r="H6529" s="467"/>
      <c r="I6529" s="479"/>
      <c r="J6529" s="80"/>
      <c r="K6529" s="84" t="s">
        <v>1502</v>
      </c>
      <c r="L6529" s="76">
        <f t="shared" si="352"/>
        <v>0</v>
      </c>
      <c r="M6529" s="76"/>
      <c r="N6529" s="76"/>
      <c r="O6529" s="76"/>
      <c r="P6529" s="76"/>
      <c r="Q6529" s="76"/>
      <c r="R6529" s="76"/>
      <c r="S6529" s="76"/>
      <c r="T6529" s="76"/>
      <c r="U6529" s="76"/>
      <c r="V6529" s="76"/>
      <c r="W6529" s="76"/>
      <c r="X6529" s="76"/>
    </row>
    <row r="6530" spans="1:24">
      <c r="A6530" s="135"/>
      <c r="B6530" s="54"/>
      <c r="C6530" s="467" t="s">
        <v>31</v>
      </c>
      <c r="D6530" s="465" t="s">
        <v>9920</v>
      </c>
      <c r="E6530" s="546" t="s">
        <v>9921</v>
      </c>
      <c r="F6530" s="468" t="s">
        <v>9922</v>
      </c>
      <c r="G6530" s="467" t="s">
        <v>9923</v>
      </c>
      <c r="H6530" s="467" t="s">
        <v>9924</v>
      </c>
      <c r="I6530" s="479">
        <v>6815.01</v>
      </c>
      <c r="J6530" s="46" t="s">
        <v>1508</v>
      </c>
      <c r="K6530" s="75" t="s">
        <v>1509</v>
      </c>
      <c r="L6530" s="76">
        <f t="shared" si="352"/>
        <v>2</v>
      </c>
      <c r="M6530" s="76"/>
      <c r="N6530" s="76">
        <v>1</v>
      </c>
      <c r="O6530" s="76">
        <v>1</v>
      </c>
      <c r="P6530" s="76"/>
      <c r="Q6530" s="76"/>
      <c r="R6530" s="76"/>
      <c r="S6530" s="76"/>
      <c r="T6530" s="76"/>
      <c r="U6530" s="76"/>
      <c r="V6530" s="76"/>
      <c r="W6530" s="76"/>
      <c r="X6530" s="76"/>
    </row>
    <row r="6531" spans="1:24">
      <c r="A6531" s="135"/>
      <c r="B6531" s="54"/>
      <c r="C6531" s="467"/>
      <c r="D6531" s="465"/>
      <c r="E6531" s="547"/>
      <c r="F6531" s="468"/>
      <c r="G6531" s="467"/>
      <c r="H6531" s="467"/>
      <c r="I6531" s="479"/>
      <c r="J6531" s="54"/>
      <c r="K6531" s="75" t="s">
        <v>1501</v>
      </c>
      <c r="L6531" s="76">
        <f t="shared" si="352"/>
        <v>1</v>
      </c>
      <c r="M6531" s="76">
        <v>1</v>
      </c>
      <c r="N6531" s="76"/>
      <c r="O6531" s="76"/>
      <c r="P6531" s="76"/>
      <c r="Q6531" s="76"/>
      <c r="R6531" s="76"/>
      <c r="S6531" s="76"/>
      <c r="T6531" s="76"/>
      <c r="U6531" s="76"/>
      <c r="V6531" s="76"/>
      <c r="W6531" s="76"/>
      <c r="X6531" s="76"/>
    </row>
    <row r="6532" spans="1:24">
      <c r="A6532" s="135"/>
      <c r="B6532" s="54"/>
      <c r="C6532" s="467"/>
      <c r="D6532" s="465"/>
      <c r="E6532" s="548"/>
      <c r="F6532" s="468"/>
      <c r="G6532" s="467"/>
      <c r="H6532" s="467"/>
      <c r="I6532" s="479"/>
      <c r="J6532" s="80"/>
      <c r="K6532" s="84" t="s">
        <v>1502</v>
      </c>
      <c r="L6532" s="76">
        <f t="shared" si="352"/>
        <v>0</v>
      </c>
      <c r="M6532" s="76"/>
      <c r="N6532" s="76"/>
      <c r="O6532" s="76"/>
      <c r="P6532" s="76"/>
      <c r="Q6532" s="76"/>
      <c r="R6532" s="76"/>
      <c r="S6532" s="76"/>
      <c r="T6532" s="76"/>
      <c r="U6532" s="76"/>
      <c r="V6532" s="76"/>
      <c r="W6532" s="76"/>
      <c r="X6532" s="76"/>
    </row>
    <row r="6533" spans="1:24">
      <c r="A6533" s="135"/>
      <c r="B6533" s="54"/>
      <c r="C6533" s="467" t="s">
        <v>31</v>
      </c>
      <c r="D6533" s="465" t="s">
        <v>9925</v>
      </c>
      <c r="E6533" s="549" t="s">
        <v>9926</v>
      </c>
      <c r="F6533" s="468" t="s">
        <v>9927</v>
      </c>
      <c r="G6533" s="467" t="s">
        <v>9928</v>
      </c>
      <c r="H6533" s="467" t="s">
        <v>9929</v>
      </c>
      <c r="I6533" s="479">
        <v>5321.26</v>
      </c>
      <c r="J6533" s="46" t="s">
        <v>1508</v>
      </c>
      <c r="K6533" s="75" t="s">
        <v>1509</v>
      </c>
      <c r="L6533" s="76">
        <f t="shared" si="352"/>
        <v>3</v>
      </c>
      <c r="M6533" s="76"/>
      <c r="N6533" s="76">
        <v>1</v>
      </c>
      <c r="O6533" s="76"/>
      <c r="P6533" s="76"/>
      <c r="Q6533" s="76"/>
      <c r="R6533" s="76"/>
      <c r="S6533" s="76">
        <v>1</v>
      </c>
      <c r="T6533" s="76">
        <v>1</v>
      </c>
      <c r="U6533" s="76"/>
      <c r="V6533" s="76"/>
      <c r="W6533" s="76"/>
      <c r="X6533" s="76"/>
    </row>
    <row r="6534" spans="1:24">
      <c r="A6534" s="135"/>
      <c r="B6534" s="54"/>
      <c r="C6534" s="467"/>
      <c r="D6534" s="465"/>
      <c r="E6534" s="549"/>
      <c r="F6534" s="468"/>
      <c r="G6534" s="467"/>
      <c r="H6534" s="467"/>
      <c r="I6534" s="479"/>
      <c r="J6534" s="54"/>
      <c r="K6534" s="75" t="s">
        <v>1501</v>
      </c>
      <c r="L6534" s="76">
        <f t="shared" si="352"/>
        <v>1</v>
      </c>
      <c r="M6534" s="76">
        <v>1</v>
      </c>
      <c r="N6534" s="76"/>
      <c r="O6534" s="76"/>
      <c r="P6534" s="76"/>
      <c r="Q6534" s="76"/>
      <c r="R6534" s="76"/>
      <c r="S6534" s="76"/>
      <c r="T6534" s="76"/>
      <c r="U6534" s="76"/>
      <c r="V6534" s="76"/>
      <c r="W6534" s="76"/>
      <c r="X6534" s="76"/>
    </row>
    <row r="6535" spans="1:24">
      <c r="A6535" s="135"/>
      <c r="B6535" s="54"/>
      <c r="C6535" s="467"/>
      <c r="D6535" s="465"/>
      <c r="E6535" s="549"/>
      <c r="F6535" s="468"/>
      <c r="G6535" s="467"/>
      <c r="H6535" s="467"/>
      <c r="I6535" s="479"/>
      <c r="J6535" s="80"/>
      <c r="K6535" s="84" t="s">
        <v>1502</v>
      </c>
      <c r="L6535" s="76">
        <f t="shared" si="352"/>
        <v>0</v>
      </c>
      <c r="M6535" s="76"/>
      <c r="N6535" s="76"/>
      <c r="O6535" s="76"/>
      <c r="P6535" s="76"/>
      <c r="Q6535" s="76"/>
      <c r="R6535" s="76"/>
      <c r="S6535" s="76"/>
      <c r="T6535" s="76"/>
      <c r="U6535" s="76"/>
      <c r="V6535" s="76"/>
      <c r="W6535" s="76"/>
      <c r="X6535" s="76"/>
    </row>
    <row r="6536" spans="1:24">
      <c r="A6536" s="135"/>
      <c r="B6536" s="54"/>
      <c r="C6536" s="467" t="s">
        <v>31</v>
      </c>
      <c r="D6536" s="465" t="s">
        <v>9930</v>
      </c>
      <c r="E6536" s="549" t="s">
        <v>9931</v>
      </c>
      <c r="F6536" s="468" t="s">
        <v>9932</v>
      </c>
      <c r="G6536" s="467" t="s">
        <v>9933</v>
      </c>
      <c r="H6536" s="467" t="s">
        <v>9934</v>
      </c>
      <c r="I6536" s="479">
        <v>7251.64</v>
      </c>
      <c r="J6536" s="46" t="s">
        <v>1508</v>
      </c>
      <c r="K6536" s="75" t="s">
        <v>1509</v>
      </c>
      <c r="L6536" s="76">
        <f t="shared" si="352"/>
        <v>3</v>
      </c>
      <c r="M6536" s="76"/>
      <c r="N6536" s="76">
        <v>2</v>
      </c>
      <c r="O6536" s="76"/>
      <c r="P6536" s="76"/>
      <c r="Q6536" s="76"/>
      <c r="R6536" s="76"/>
      <c r="S6536" s="76"/>
      <c r="T6536" s="76">
        <v>1</v>
      </c>
      <c r="U6536" s="76"/>
      <c r="V6536" s="76"/>
      <c r="W6536" s="76"/>
      <c r="X6536" s="76"/>
    </row>
    <row r="6537" spans="1:24">
      <c r="A6537" s="135"/>
      <c r="B6537" s="54"/>
      <c r="C6537" s="467"/>
      <c r="D6537" s="465"/>
      <c r="E6537" s="549"/>
      <c r="F6537" s="468"/>
      <c r="G6537" s="467"/>
      <c r="H6537" s="467"/>
      <c r="I6537" s="479"/>
      <c r="J6537" s="54"/>
      <c r="K6537" s="75" t="s">
        <v>1501</v>
      </c>
      <c r="L6537" s="76">
        <f t="shared" si="352"/>
        <v>2</v>
      </c>
      <c r="M6537" s="76">
        <v>2</v>
      </c>
      <c r="N6537" s="76"/>
      <c r="O6537" s="76"/>
      <c r="P6537" s="76"/>
      <c r="Q6537" s="76"/>
      <c r="R6537" s="76"/>
      <c r="S6537" s="76"/>
      <c r="T6537" s="76"/>
      <c r="U6537" s="76"/>
      <c r="V6537" s="76"/>
      <c r="W6537" s="76"/>
      <c r="X6537" s="76"/>
    </row>
    <row r="6538" spans="1:24">
      <c r="A6538" s="135"/>
      <c r="B6538" s="54"/>
      <c r="C6538" s="467"/>
      <c r="D6538" s="465"/>
      <c r="E6538" s="549"/>
      <c r="F6538" s="468"/>
      <c r="G6538" s="467"/>
      <c r="H6538" s="467"/>
      <c r="I6538" s="479"/>
      <c r="J6538" s="80"/>
      <c r="K6538" s="84" t="s">
        <v>1502</v>
      </c>
      <c r="L6538" s="76">
        <f t="shared" si="352"/>
        <v>0</v>
      </c>
      <c r="M6538" s="76"/>
      <c r="N6538" s="76"/>
      <c r="O6538" s="76"/>
      <c r="P6538" s="76"/>
      <c r="Q6538" s="76"/>
      <c r="R6538" s="76"/>
      <c r="S6538" s="76"/>
      <c r="T6538" s="76"/>
      <c r="U6538" s="76"/>
      <c r="V6538" s="76"/>
      <c r="W6538" s="76"/>
      <c r="X6538" s="76"/>
    </row>
    <row r="6539" spans="1:24">
      <c r="A6539" s="135"/>
      <c r="B6539" s="54"/>
      <c r="C6539" s="467" t="s">
        <v>31</v>
      </c>
      <c r="D6539" s="465" t="s">
        <v>9935</v>
      </c>
      <c r="E6539" s="549" t="s">
        <v>9936</v>
      </c>
      <c r="F6539" s="468" t="s">
        <v>9937</v>
      </c>
      <c r="G6539" s="467" t="s">
        <v>9933</v>
      </c>
      <c r="H6539" s="467" t="s">
        <v>9938</v>
      </c>
      <c r="I6539" s="479">
        <v>7067.18</v>
      </c>
      <c r="J6539" s="46" t="s">
        <v>1508</v>
      </c>
      <c r="K6539" s="75" t="s">
        <v>1509</v>
      </c>
      <c r="L6539" s="76">
        <f>SUM(M6539:X6539)</f>
        <v>3</v>
      </c>
      <c r="M6539" s="76"/>
      <c r="N6539" s="76">
        <v>1</v>
      </c>
      <c r="O6539" s="76"/>
      <c r="P6539" s="76"/>
      <c r="Q6539" s="76"/>
      <c r="R6539" s="76"/>
      <c r="S6539" s="76"/>
      <c r="T6539" s="76">
        <v>2</v>
      </c>
      <c r="U6539" s="76"/>
      <c r="V6539" s="76"/>
      <c r="W6539" s="76"/>
      <c r="X6539" s="76"/>
    </row>
    <row r="6540" spans="1:24">
      <c r="A6540" s="135"/>
      <c r="B6540" s="54"/>
      <c r="C6540" s="467"/>
      <c r="D6540" s="465"/>
      <c r="E6540" s="549"/>
      <c r="F6540" s="468"/>
      <c r="G6540" s="467"/>
      <c r="H6540" s="467"/>
      <c r="I6540" s="479"/>
      <c r="J6540" s="54"/>
      <c r="K6540" s="75" t="s">
        <v>1501</v>
      </c>
      <c r="L6540" s="76">
        <f t="shared" ref="L6540:L6550" si="353">SUM(M6540:X6540)</f>
        <v>2</v>
      </c>
      <c r="M6540" s="76">
        <v>2</v>
      </c>
      <c r="N6540" s="76"/>
      <c r="O6540" s="76"/>
      <c r="P6540" s="76"/>
      <c r="Q6540" s="76"/>
      <c r="R6540" s="76"/>
      <c r="S6540" s="76"/>
      <c r="T6540" s="76"/>
      <c r="U6540" s="76"/>
      <c r="V6540" s="76"/>
      <c r="W6540" s="76"/>
      <c r="X6540" s="76"/>
    </row>
    <row r="6541" spans="1:24">
      <c r="A6541" s="135"/>
      <c r="B6541" s="54"/>
      <c r="C6541" s="467"/>
      <c r="D6541" s="465"/>
      <c r="E6541" s="549"/>
      <c r="F6541" s="468"/>
      <c r="G6541" s="467"/>
      <c r="H6541" s="467"/>
      <c r="I6541" s="479"/>
      <c r="J6541" s="80"/>
      <c r="K6541" s="84" t="s">
        <v>1502</v>
      </c>
      <c r="L6541" s="76">
        <f t="shared" si="353"/>
        <v>0</v>
      </c>
      <c r="M6541" s="76"/>
      <c r="N6541" s="76"/>
      <c r="O6541" s="76"/>
      <c r="P6541" s="76"/>
      <c r="Q6541" s="76"/>
      <c r="R6541" s="76"/>
      <c r="S6541" s="76"/>
      <c r="T6541" s="76"/>
      <c r="U6541" s="76"/>
      <c r="V6541" s="76"/>
      <c r="W6541" s="76"/>
      <c r="X6541" s="76"/>
    </row>
    <row r="6542" spans="1:24">
      <c r="A6542" s="135"/>
      <c r="B6542" s="54"/>
      <c r="C6542" s="467" t="s">
        <v>31</v>
      </c>
      <c r="D6542" s="465" t="s">
        <v>9939</v>
      </c>
      <c r="E6542" s="549" t="s">
        <v>9940</v>
      </c>
      <c r="F6542" s="468" t="s">
        <v>9941</v>
      </c>
      <c r="G6542" s="467" t="s">
        <v>9942</v>
      </c>
      <c r="H6542" s="467" t="s">
        <v>9943</v>
      </c>
      <c r="I6542" s="479">
        <v>8169.81</v>
      </c>
      <c r="J6542" s="46" t="s">
        <v>1508</v>
      </c>
      <c r="K6542" s="75" t="s">
        <v>1509</v>
      </c>
      <c r="L6542" s="76">
        <f t="shared" si="353"/>
        <v>3</v>
      </c>
      <c r="M6542" s="76"/>
      <c r="N6542" s="76">
        <v>2</v>
      </c>
      <c r="O6542" s="76"/>
      <c r="P6542" s="76"/>
      <c r="Q6542" s="76"/>
      <c r="R6542" s="76"/>
      <c r="S6542" s="76"/>
      <c r="T6542" s="76">
        <v>1</v>
      </c>
      <c r="U6542" s="76"/>
      <c r="V6542" s="76"/>
      <c r="W6542" s="76"/>
      <c r="X6542" s="76"/>
    </row>
    <row r="6543" spans="1:24">
      <c r="A6543" s="135"/>
      <c r="B6543" s="54"/>
      <c r="C6543" s="467"/>
      <c r="D6543" s="465"/>
      <c r="E6543" s="549"/>
      <c r="F6543" s="468"/>
      <c r="G6543" s="467"/>
      <c r="H6543" s="467"/>
      <c r="I6543" s="479"/>
      <c r="J6543" s="54"/>
      <c r="K6543" s="75" t="s">
        <v>1501</v>
      </c>
      <c r="L6543" s="76">
        <f t="shared" si="353"/>
        <v>2</v>
      </c>
      <c r="M6543" s="76">
        <v>2</v>
      </c>
      <c r="N6543" s="76"/>
      <c r="O6543" s="76"/>
      <c r="P6543" s="76"/>
      <c r="Q6543" s="76"/>
      <c r="R6543" s="76"/>
      <c r="S6543" s="76"/>
      <c r="T6543" s="76"/>
      <c r="U6543" s="76"/>
      <c r="V6543" s="76"/>
      <c r="W6543" s="76"/>
      <c r="X6543" s="76"/>
    </row>
    <row r="6544" spans="1:24">
      <c r="A6544" s="135"/>
      <c r="B6544" s="54"/>
      <c r="C6544" s="467"/>
      <c r="D6544" s="465"/>
      <c r="E6544" s="549"/>
      <c r="F6544" s="468"/>
      <c r="G6544" s="467"/>
      <c r="H6544" s="467"/>
      <c r="I6544" s="479"/>
      <c r="J6544" s="80"/>
      <c r="K6544" s="84" t="s">
        <v>1502</v>
      </c>
      <c r="L6544" s="76">
        <f t="shared" si="353"/>
        <v>0</v>
      </c>
      <c r="M6544" s="76"/>
      <c r="N6544" s="76"/>
      <c r="O6544" s="76"/>
      <c r="P6544" s="76"/>
      <c r="Q6544" s="76"/>
      <c r="R6544" s="76"/>
      <c r="S6544" s="76"/>
      <c r="T6544" s="76"/>
      <c r="U6544" s="76"/>
      <c r="V6544" s="76"/>
      <c r="W6544" s="76"/>
      <c r="X6544" s="76"/>
    </row>
    <row r="6545" spans="1:24">
      <c r="A6545" s="135"/>
      <c r="B6545" s="54"/>
      <c r="C6545" s="467" t="s">
        <v>31</v>
      </c>
      <c r="D6545" s="483" t="s">
        <v>9944</v>
      </c>
      <c r="E6545" s="546" t="s">
        <v>9945</v>
      </c>
      <c r="F6545" s="550" t="s">
        <v>9946</v>
      </c>
      <c r="G6545" s="484" t="s">
        <v>9947</v>
      </c>
      <c r="H6545" s="484" t="s">
        <v>9948</v>
      </c>
      <c r="I6545" s="479">
        <v>5340.04</v>
      </c>
      <c r="J6545" s="46" t="s">
        <v>1508</v>
      </c>
      <c r="K6545" s="75" t="s">
        <v>1509</v>
      </c>
      <c r="L6545" s="76">
        <f t="shared" si="353"/>
        <v>2</v>
      </c>
      <c r="M6545" s="76"/>
      <c r="N6545" s="76">
        <v>1</v>
      </c>
      <c r="O6545" s="76">
        <v>1</v>
      </c>
      <c r="P6545" s="76"/>
      <c r="Q6545" s="76"/>
      <c r="R6545" s="76"/>
      <c r="S6545" s="76"/>
      <c r="T6545" s="76"/>
      <c r="U6545" s="76"/>
      <c r="V6545" s="76"/>
      <c r="W6545" s="76"/>
      <c r="X6545" s="76"/>
    </row>
    <row r="6546" spans="1:24">
      <c r="A6546" s="135"/>
      <c r="B6546" s="54"/>
      <c r="C6546" s="467"/>
      <c r="D6546" s="499"/>
      <c r="E6546" s="547"/>
      <c r="F6546" s="551"/>
      <c r="G6546" s="489"/>
      <c r="H6546" s="489"/>
      <c r="I6546" s="479"/>
      <c r="J6546" s="54"/>
      <c r="K6546" s="75" t="s">
        <v>1501</v>
      </c>
      <c r="L6546" s="76">
        <f t="shared" si="353"/>
        <v>1</v>
      </c>
      <c r="M6546" s="76">
        <v>1</v>
      </c>
      <c r="N6546" s="76"/>
      <c r="O6546" s="76"/>
      <c r="P6546" s="76"/>
      <c r="Q6546" s="76"/>
      <c r="R6546" s="76"/>
      <c r="S6546" s="76"/>
      <c r="T6546" s="76"/>
      <c r="U6546" s="76"/>
      <c r="V6546" s="76"/>
      <c r="W6546" s="76"/>
      <c r="X6546" s="76"/>
    </row>
    <row r="6547" spans="1:24">
      <c r="A6547" s="135"/>
      <c r="B6547" s="54"/>
      <c r="C6547" s="467"/>
      <c r="D6547" s="486"/>
      <c r="E6547" s="548"/>
      <c r="F6547" s="552"/>
      <c r="G6547" s="487"/>
      <c r="H6547" s="487"/>
      <c r="I6547" s="479"/>
      <c r="J6547" s="80"/>
      <c r="K6547" s="84" t="s">
        <v>1502</v>
      </c>
      <c r="L6547" s="76">
        <f t="shared" si="353"/>
        <v>0</v>
      </c>
      <c r="M6547" s="76"/>
      <c r="N6547" s="76"/>
      <c r="O6547" s="76"/>
      <c r="P6547" s="76"/>
      <c r="Q6547" s="76"/>
      <c r="R6547" s="76"/>
      <c r="S6547" s="76"/>
      <c r="T6547" s="76"/>
      <c r="U6547" s="76"/>
      <c r="V6547" s="76"/>
      <c r="W6547" s="76"/>
      <c r="X6547" s="76"/>
    </row>
    <row r="6548" spans="1:24">
      <c r="A6548" s="135"/>
      <c r="B6548" s="54"/>
      <c r="C6548" s="467" t="s">
        <v>31</v>
      </c>
      <c r="D6548" s="465" t="s">
        <v>9949</v>
      </c>
      <c r="E6548" s="549" t="s">
        <v>9950</v>
      </c>
      <c r="F6548" s="468" t="s">
        <v>9951</v>
      </c>
      <c r="G6548" s="467" t="s">
        <v>9952</v>
      </c>
      <c r="H6548" s="467" t="s">
        <v>9953</v>
      </c>
      <c r="I6548" s="479">
        <v>415.459</v>
      </c>
      <c r="J6548" s="46" t="s">
        <v>1508</v>
      </c>
      <c r="K6548" s="75" t="s">
        <v>1509</v>
      </c>
      <c r="L6548" s="76">
        <f t="shared" si="353"/>
        <v>12</v>
      </c>
      <c r="M6548" s="76"/>
      <c r="N6548" s="76"/>
      <c r="O6548" s="76">
        <v>1</v>
      </c>
      <c r="P6548" s="76"/>
      <c r="Q6548" s="76"/>
      <c r="R6548" s="76"/>
      <c r="S6548" s="76">
        <v>11</v>
      </c>
      <c r="T6548" s="76"/>
      <c r="U6548" s="76"/>
      <c r="V6548" s="76"/>
      <c r="W6548" s="76"/>
      <c r="X6548" s="76"/>
    </row>
    <row r="6549" spans="1:24">
      <c r="A6549" s="135"/>
      <c r="B6549" s="54"/>
      <c r="C6549" s="467"/>
      <c r="D6549" s="465"/>
      <c r="E6549" s="549"/>
      <c r="F6549" s="468"/>
      <c r="G6549" s="467"/>
      <c r="H6549" s="467"/>
      <c r="I6549" s="479"/>
      <c r="J6549" s="54"/>
      <c r="K6549" s="75" t="s">
        <v>1501</v>
      </c>
      <c r="L6549" s="76">
        <f t="shared" si="353"/>
        <v>0</v>
      </c>
      <c r="M6549" s="76"/>
      <c r="N6549" s="76"/>
      <c r="O6549" s="76"/>
      <c r="P6549" s="76"/>
      <c r="Q6549" s="76"/>
      <c r="R6549" s="76"/>
      <c r="S6549" s="76"/>
      <c r="T6549" s="76"/>
      <c r="U6549" s="76"/>
      <c r="V6549" s="76"/>
      <c r="W6549" s="76"/>
      <c r="X6549" s="76"/>
    </row>
    <row r="6550" spans="1:24">
      <c r="A6550" s="135"/>
      <c r="B6550" s="54"/>
      <c r="C6550" s="467"/>
      <c r="D6550" s="465"/>
      <c r="E6550" s="549"/>
      <c r="F6550" s="468"/>
      <c r="G6550" s="467"/>
      <c r="H6550" s="467"/>
      <c r="I6550" s="479"/>
      <c r="J6550" s="80"/>
      <c r="K6550" s="84" t="s">
        <v>1502</v>
      </c>
      <c r="L6550" s="76">
        <f t="shared" si="353"/>
        <v>0</v>
      </c>
      <c r="M6550" s="76"/>
      <c r="N6550" s="76"/>
      <c r="O6550" s="76"/>
      <c r="P6550" s="76"/>
      <c r="Q6550" s="76"/>
      <c r="R6550" s="76"/>
      <c r="S6550" s="76"/>
      <c r="T6550" s="76"/>
      <c r="U6550" s="76"/>
      <c r="V6550" s="76"/>
      <c r="W6550" s="76"/>
      <c r="X6550" s="76"/>
    </row>
    <row r="6551" spans="1:24">
      <c r="A6551" s="135"/>
      <c r="B6551" s="54"/>
      <c r="C6551" s="467" t="s">
        <v>1609</v>
      </c>
      <c r="D6551" s="465" t="s">
        <v>9954</v>
      </c>
      <c r="E6551" s="546" t="s">
        <v>9955</v>
      </c>
      <c r="F6551" s="468" t="s">
        <v>9956</v>
      </c>
      <c r="G6551" s="467" t="s">
        <v>9933</v>
      </c>
      <c r="H6551" s="467" t="s">
        <v>9938</v>
      </c>
      <c r="I6551" s="479">
        <v>305.48</v>
      </c>
      <c r="J6551" s="46" t="s">
        <v>1508</v>
      </c>
      <c r="K6551" s="75" t="s">
        <v>1509</v>
      </c>
      <c r="L6551" s="76">
        <f>SUM(M6551:X6551)</f>
        <v>2</v>
      </c>
      <c r="M6551" s="76"/>
      <c r="N6551" s="76">
        <v>1</v>
      </c>
      <c r="O6551" s="76"/>
      <c r="P6551" s="76"/>
      <c r="Q6551" s="76"/>
      <c r="R6551" s="76"/>
      <c r="S6551" s="76"/>
      <c r="T6551" s="76">
        <v>1</v>
      </c>
      <c r="U6551" s="76"/>
      <c r="V6551" s="76"/>
      <c r="W6551" s="76"/>
      <c r="X6551" s="76"/>
    </row>
    <row r="6552" spans="1:24">
      <c r="A6552" s="135"/>
      <c r="B6552" s="54"/>
      <c r="C6552" s="467"/>
      <c r="D6552" s="465"/>
      <c r="E6552" s="547"/>
      <c r="F6552" s="468"/>
      <c r="G6552" s="467"/>
      <c r="H6552" s="467"/>
      <c r="I6552" s="479"/>
      <c r="J6552" s="54"/>
      <c r="K6552" s="75" t="s">
        <v>1501</v>
      </c>
      <c r="L6552" s="76">
        <f t="shared" ref="L6552:L6568" si="354">SUM(M6552:X6552)</f>
        <v>0</v>
      </c>
      <c r="M6552" s="76"/>
      <c r="N6552" s="76"/>
      <c r="O6552" s="76"/>
      <c r="P6552" s="76"/>
      <c r="Q6552" s="76"/>
      <c r="R6552" s="76"/>
      <c r="S6552" s="76"/>
      <c r="T6552" s="76"/>
      <c r="U6552" s="76"/>
      <c r="V6552" s="76"/>
      <c r="W6552" s="76"/>
      <c r="X6552" s="76"/>
    </row>
    <row r="6553" spans="1:24">
      <c r="A6553" s="135"/>
      <c r="B6553" s="54"/>
      <c r="C6553" s="467"/>
      <c r="D6553" s="465"/>
      <c r="E6553" s="548"/>
      <c r="F6553" s="468"/>
      <c r="G6553" s="467"/>
      <c r="H6553" s="467"/>
      <c r="I6553" s="479"/>
      <c r="J6553" s="80"/>
      <c r="K6553" s="84" t="s">
        <v>1502</v>
      </c>
      <c r="L6553" s="76">
        <f t="shared" si="354"/>
        <v>2</v>
      </c>
      <c r="M6553" s="76"/>
      <c r="N6553" s="76">
        <v>1</v>
      </c>
      <c r="O6553" s="76">
        <v>1</v>
      </c>
      <c r="P6553" s="76"/>
      <c r="Q6553" s="76"/>
      <c r="R6553" s="76"/>
      <c r="S6553" s="76"/>
      <c r="T6553" s="76"/>
      <c r="U6553" s="76"/>
      <c r="V6553" s="76"/>
      <c r="W6553" s="76"/>
      <c r="X6553" s="76"/>
    </row>
    <row r="6554" spans="1:24">
      <c r="A6554" s="135"/>
      <c r="B6554" s="54"/>
      <c r="C6554" s="467" t="s">
        <v>1609</v>
      </c>
      <c r="D6554" s="465" t="s">
        <v>9957</v>
      </c>
      <c r="E6554" s="546" t="s">
        <v>9958</v>
      </c>
      <c r="F6554" s="468" t="s">
        <v>9959</v>
      </c>
      <c r="G6554" s="467" t="s">
        <v>9960</v>
      </c>
      <c r="H6554" s="467" t="s">
        <v>9961</v>
      </c>
      <c r="I6554" s="479">
        <v>1026.92</v>
      </c>
      <c r="J6554" s="46" t="s">
        <v>1508</v>
      </c>
      <c r="K6554" s="75" t="s">
        <v>1509</v>
      </c>
      <c r="L6554" s="76">
        <f t="shared" si="354"/>
        <v>2</v>
      </c>
      <c r="M6554" s="76"/>
      <c r="N6554" s="76">
        <v>2</v>
      </c>
      <c r="O6554" s="76"/>
      <c r="P6554" s="76"/>
      <c r="Q6554" s="76"/>
      <c r="R6554" s="76"/>
      <c r="S6554" s="76"/>
      <c r="T6554" s="76"/>
      <c r="U6554" s="76"/>
      <c r="V6554" s="76"/>
      <c r="W6554" s="76"/>
      <c r="X6554" s="76"/>
    </row>
    <row r="6555" spans="1:24">
      <c r="A6555" s="135"/>
      <c r="B6555" s="54"/>
      <c r="C6555" s="467"/>
      <c r="D6555" s="465"/>
      <c r="E6555" s="547"/>
      <c r="F6555" s="468"/>
      <c r="G6555" s="467"/>
      <c r="H6555" s="467"/>
      <c r="I6555" s="479"/>
      <c r="J6555" s="54"/>
      <c r="K6555" s="75" t="s">
        <v>1501</v>
      </c>
      <c r="L6555" s="76">
        <f t="shared" si="354"/>
        <v>0</v>
      </c>
      <c r="M6555" s="76"/>
      <c r="N6555" s="76"/>
      <c r="O6555" s="76"/>
      <c r="P6555" s="76"/>
      <c r="Q6555" s="76"/>
      <c r="R6555" s="76"/>
      <c r="S6555" s="76"/>
      <c r="T6555" s="76"/>
      <c r="U6555" s="76"/>
      <c r="V6555" s="76"/>
      <c r="W6555" s="76"/>
      <c r="X6555" s="76"/>
    </row>
    <row r="6556" spans="1:24">
      <c r="A6556" s="135"/>
      <c r="B6556" s="54"/>
      <c r="C6556" s="467"/>
      <c r="D6556" s="465"/>
      <c r="E6556" s="548"/>
      <c r="F6556" s="468"/>
      <c r="G6556" s="467"/>
      <c r="H6556" s="467"/>
      <c r="I6556" s="479"/>
      <c r="J6556" s="80"/>
      <c r="K6556" s="84" t="s">
        <v>1502</v>
      </c>
      <c r="L6556" s="76">
        <f t="shared" si="354"/>
        <v>2</v>
      </c>
      <c r="M6556" s="76"/>
      <c r="N6556" s="76">
        <v>1</v>
      </c>
      <c r="O6556" s="76"/>
      <c r="P6556" s="76"/>
      <c r="Q6556" s="76"/>
      <c r="R6556" s="76"/>
      <c r="S6556" s="76"/>
      <c r="T6556" s="76">
        <v>1</v>
      </c>
      <c r="U6556" s="76"/>
      <c r="V6556" s="76"/>
      <c r="W6556" s="76"/>
      <c r="X6556" s="76"/>
    </row>
    <row r="6557" spans="1:24">
      <c r="A6557" s="135"/>
      <c r="B6557" s="54"/>
      <c r="C6557" s="467" t="s">
        <v>31</v>
      </c>
      <c r="D6557" s="465" t="s">
        <v>9962</v>
      </c>
      <c r="E6557" s="549" t="s">
        <v>9963</v>
      </c>
      <c r="F6557" s="468" t="s">
        <v>9964</v>
      </c>
      <c r="G6557" s="467" t="s">
        <v>9933</v>
      </c>
      <c r="H6557" s="467" t="s">
        <v>9934</v>
      </c>
      <c r="I6557" s="479">
        <v>859.12</v>
      </c>
      <c r="J6557" s="46" t="s">
        <v>1508</v>
      </c>
      <c r="K6557" s="75" t="s">
        <v>1509</v>
      </c>
      <c r="L6557" s="76">
        <f t="shared" si="354"/>
        <v>3</v>
      </c>
      <c r="M6557" s="76"/>
      <c r="N6557" s="76">
        <v>1</v>
      </c>
      <c r="O6557" s="76">
        <v>1</v>
      </c>
      <c r="P6557" s="76"/>
      <c r="Q6557" s="76"/>
      <c r="R6557" s="76"/>
      <c r="S6557" s="76"/>
      <c r="T6557" s="76">
        <v>1</v>
      </c>
      <c r="U6557" s="76"/>
      <c r="V6557" s="76"/>
      <c r="W6557" s="76"/>
      <c r="X6557" s="76"/>
    </row>
    <row r="6558" spans="1:24">
      <c r="A6558" s="135"/>
      <c r="B6558" s="54"/>
      <c r="C6558" s="467"/>
      <c r="D6558" s="465"/>
      <c r="E6558" s="549"/>
      <c r="F6558" s="468"/>
      <c r="G6558" s="467"/>
      <c r="H6558" s="467"/>
      <c r="I6558" s="479"/>
      <c r="J6558" s="54"/>
      <c r="K6558" s="75" t="s">
        <v>1501</v>
      </c>
      <c r="L6558" s="76">
        <f t="shared" si="354"/>
        <v>0</v>
      </c>
      <c r="M6558" s="76"/>
      <c r="N6558" s="76"/>
      <c r="O6558" s="76"/>
      <c r="P6558" s="76"/>
      <c r="Q6558" s="76"/>
      <c r="R6558" s="76"/>
      <c r="S6558" s="76"/>
      <c r="T6558" s="76"/>
      <c r="U6558" s="76"/>
      <c r="V6558" s="76"/>
      <c r="W6558" s="76"/>
      <c r="X6558" s="76"/>
    </row>
    <row r="6559" spans="1:24">
      <c r="A6559" s="135"/>
      <c r="B6559" s="54"/>
      <c r="C6559" s="467"/>
      <c r="D6559" s="465"/>
      <c r="E6559" s="549"/>
      <c r="F6559" s="468"/>
      <c r="G6559" s="467"/>
      <c r="H6559" s="467"/>
      <c r="I6559" s="479"/>
      <c r="J6559" s="80"/>
      <c r="K6559" s="84" t="s">
        <v>1502</v>
      </c>
      <c r="L6559" s="76">
        <f t="shared" si="354"/>
        <v>0</v>
      </c>
      <c r="M6559" s="76"/>
      <c r="N6559" s="76"/>
      <c r="O6559" s="76"/>
      <c r="P6559" s="76"/>
      <c r="Q6559" s="76"/>
      <c r="R6559" s="76"/>
      <c r="S6559" s="76"/>
      <c r="T6559" s="76"/>
      <c r="U6559" s="76"/>
      <c r="V6559" s="76"/>
      <c r="W6559" s="76"/>
      <c r="X6559" s="76"/>
    </row>
    <row r="6560" spans="1:24">
      <c r="A6560" s="135"/>
      <c r="B6560" s="54"/>
      <c r="C6560" s="467" t="s">
        <v>1609</v>
      </c>
      <c r="D6560" s="465" t="s">
        <v>9965</v>
      </c>
      <c r="E6560" s="549" t="s">
        <v>9966</v>
      </c>
      <c r="F6560" s="468" t="s">
        <v>9967</v>
      </c>
      <c r="G6560" s="467" t="s">
        <v>9947</v>
      </c>
      <c r="H6560" s="467" t="s">
        <v>9968</v>
      </c>
      <c r="I6560" s="479">
        <v>232.94</v>
      </c>
      <c r="J6560" s="46" t="s">
        <v>1508</v>
      </c>
      <c r="K6560" s="75" t="s">
        <v>1509</v>
      </c>
      <c r="L6560" s="76">
        <f t="shared" si="354"/>
        <v>2</v>
      </c>
      <c r="M6560" s="76"/>
      <c r="N6560" s="76">
        <v>1</v>
      </c>
      <c r="O6560" s="76"/>
      <c r="P6560" s="76"/>
      <c r="Q6560" s="76"/>
      <c r="R6560" s="76"/>
      <c r="S6560" s="76"/>
      <c r="T6560" s="76">
        <v>1</v>
      </c>
      <c r="U6560" s="76"/>
      <c r="V6560" s="76"/>
      <c r="W6560" s="76"/>
      <c r="X6560" s="76"/>
    </row>
    <row r="6561" spans="1:24">
      <c r="A6561" s="135"/>
      <c r="B6561" s="54"/>
      <c r="C6561" s="467"/>
      <c r="D6561" s="465"/>
      <c r="E6561" s="549"/>
      <c r="F6561" s="468"/>
      <c r="G6561" s="467"/>
      <c r="H6561" s="467"/>
      <c r="I6561" s="479"/>
      <c r="J6561" s="54"/>
      <c r="K6561" s="75" t="s">
        <v>1501</v>
      </c>
      <c r="L6561" s="76">
        <f t="shared" si="354"/>
        <v>0</v>
      </c>
      <c r="M6561" s="76"/>
      <c r="N6561" s="76"/>
      <c r="O6561" s="76"/>
      <c r="P6561" s="76"/>
      <c r="Q6561" s="76"/>
      <c r="R6561" s="76"/>
      <c r="S6561" s="76"/>
      <c r="T6561" s="76"/>
      <c r="U6561" s="76"/>
      <c r="V6561" s="76"/>
      <c r="W6561" s="76"/>
      <c r="X6561" s="76"/>
    </row>
    <row r="6562" spans="1:24">
      <c r="A6562" s="135"/>
      <c r="B6562" s="54"/>
      <c r="C6562" s="467"/>
      <c r="D6562" s="465"/>
      <c r="E6562" s="549"/>
      <c r="F6562" s="468"/>
      <c r="G6562" s="467"/>
      <c r="H6562" s="467"/>
      <c r="I6562" s="479"/>
      <c r="J6562" s="80"/>
      <c r="K6562" s="84" t="s">
        <v>1502</v>
      </c>
      <c r="L6562" s="76">
        <f t="shared" si="354"/>
        <v>2</v>
      </c>
      <c r="M6562" s="76"/>
      <c r="N6562" s="76"/>
      <c r="O6562" s="76"/>
      <c r="P6562" s="76"/>
      <c r="Q6562" s="76"/>
      <c r="R6562" s="76"/>
      <c r="S6562" s="76"/>
      <c r="T6562" s="76">
        <v>1</v>
      </c>
      <c r="U6562" s="76"/>
      <c r="V6562" s="76"/>
      <c r="W6562" s="76"/>
      <c r="X6562" s="76">
        <v>1</v>
      </c>
    </row>
    <row r="6563" spans="1:24">
      <c r="A6563" s="135"/>
      <c r="B6563" s="54"/>
      <c r="C6563" s="467" t="s">
        <v>1609</v>
      </c>
      <c r="D6563" s="465" t="s">
        <v>9969</v>
      </c>
      <c r="E6563" s="549" t="s">
        <v>9970</v>
      </c>
      <c r="F6563" s="468" t="s">
        <v>9971</v>
      </c>
      <c r="G6563" s="467" t="s">
        <v>9942</v>
      </c>
      <c r="H6563" s="467" t="s">
        <v>9972</v>
      </c>
      <c r="I6563" s="479">
        <v>2908.55</v>
      </c>
      <c r="J6563" s="46" t="s">
        <v>1508</v>
      </c>
      <c r="K6563" s="75" t="s">
        <v>1509</v>
      </c>
      <c r="L6563" s="76">
        <f t="shared" si="354"/>
        <v>5</v>
      </c>
      <c r="M6563" s="76"/>
      <c r="N6563" s="76"/>
      <c r="O6563" s="76">
        <v>2</v>
      </c>
      <c r="P6563" s="76"/>
      <c r="Q6563" s="76"/>
      <c r="R6563" s="76"/>
      <c r="S6563" s="76"/>
      <c r="T6563" s="76">
        <v>3</v>
      </c>
      <c r="U6563" s="76"/>
      <c r="V6563" s="76"/>
      <c r="W6563" s="76"/>
      <c r="X6563" s="76"/>
    </row>
    <row r="6564" spans="1:24">
      <c r="A6564" s="135"/>
      <c r="B6564" s="54"/>
      <c r="C6564" s="467"/>
      <c r="D6564" s="465"/>
      <c r="E6564" s="549"/>
      <c r="F6564" s="468"/>
      <c r="G6564" s="467"/>
      <c r="H6564" s="467"/>
      <c r="I6564" s="479"/>
      <c r="J6564" s="54"/>
      <c r="K6564" s="75" t="s">
        <v>1501</v>
      </c>
      <c r="L6564" s="76">
        <f t="shared" si="354"/>
        <v>0</v>
      </c>
      <c r="M6564" s="76"/>
      <c r="N6564" s="76"/>
      <c r="O6564" s="76"/>
      <c r="P6564" s="76"/>
      <c r="Q6564" s="76"/>
      <c r="R6564" s="76"/>
      <c r="S6564" s="76"/>
      <c r="T6564" s="76"/>
      <c r="U6564" s="76"/>
      <c r="V6564" s="76"/>
      <c r="W6564" s="76"/>
      <c r="X6564" s="76"/>
    </row>
    <row r="6565" spans="1:24">
      <c r="A6565" s="135"/>
      <c r="B6565" s="54"/>
      <c r="C6565" s="467"/>
      <c r="D6565" s="465"/>
      <c r="E6565" s="549"/>
      <c r="F6565" s="468"/>
      <c r="G6565" s="467"/>
      <c r="H6565" s="467"/>
      <c r="I6565" s="479"/>
      <c r="J6565" s="80"/>
      <c r="K6565" s="84" t="s">
        <v>1502</v>
      </c>
      <c r="L6565" s="76">
        <f t="shared" si="354"/>
        <v>2</v>
      </c>
      <c r="M6565" s="76"/>
      <c r="N6565" s="76"/>
      <c r="O6565" s="76">
        <v>1</v>
      </c>
      <c r="P6565" s="76"/>
      <c r="Q6565" s="76"/>
      <c r="R6565" s="76"/>
      <c r="S6565" s="76"/>
      <c r="T6565" s="76">
        <v>1</v>
      </c>
      <c r="U6565" s="76"/>
      <c r="V6565" s="76"/>
      <c r="W6565" s="76"/>
      <c r="X6565" s="76"/>
    </row>
    <row r="6566" spans="1:24">
      <c r="A6566" s="135"/>
      <c r="B6566" s="54"/>
      <c r="C6566" s="467" t="s">
        <v>1633</v>
      </c>
      <c r="D6566" s="465" t="s">
        <v>9973</v>
      </c>
      <c r="E6566" s="549" t="s">
        <v>9974</v>
      </c>
      <c r="F6566" s="468" t="s">
        <v>9975</v>
      </c>
      <c r="G6566" s="467" t="s">
        <v>9976</v>
      </c>
      <c r="H6566" s="467" t="s">
        <v>9977</v>
      </c>
      <c r="I6566" s="479">
        <v>337.1</v>
      </c>
      <c r="J6566" s="46" t="s">
        <v>1508</v>
      </c>
      <c r="K6566" s="75" t="s">
        <v>1509</v>
      </c>
      <c r="L6566" s="76">
        <f t="shared" si="354"/>
        <v>0</v>
      </c>
      <c r="M6566" s="76"/>
      <c r="N6566" s="76"/>
      <c r="O6566" s="76"/>
      <c r="P6566" s="76"/>
      <c r="Q6566" s="76"/>
      <c r="R6566" s="76"/>
      <c r="S6566" s="76"/>
      <c r="T6566" s="76"/>
      <c r="U6566" s="76"/>
      <c r="V6566" s="76"/>
      <c r="W6566" s="76"/>
      <c r="X6566" s="76"/>
    </row>
    <row r="6567" spans="1:24">
      <c r="A6567" s="135"/>
      <c r="B6567" s="54"/>
      <c r="C6567" s="467"/>
      <c r="D6567" s="465"/>
      <c r="E6567" s="549"/>
      <c r="F6567" s="468"/>
      <c r="G6567" s="467"/>
      <c r="H6567" s="467"/>
      <c r="I6567" s="479"/>
      <c r="J6567" s="54"/>
      <c r="K6567" s="75" t="s">
        <v>1501</v>
      </c>
      <c r="L6567" s="76">
        <f t="shared" si="354"/>
        <v>0</v>
      </c>
      <c r="M6567" s="76"/>
      <c r="N6567" s="76"/>
      <c r="O6567" s="76"/>
      <c r="P6567" s="76"/>
      <c r="Q6567" s="76"/>
      <c r="R6567" s="76"/>
      <c r="S6567" s="76"/>
      <c r="T6567" s="76"/>
      <c r="U6567" s="76"/>
      <c r="V6567" s="76"/>
      <c r="W6567" s="76"/>
      <c r="X6567" s="76"/>
    </row>
    <row r="6568" spans="1:24">
      <c r="A6568" s="135"/>
      <c r="B6568" s="54"/>
      <c r="C6568" s="467"/>
      <c r="D6568" s="465"/>
      <c r="E6568" s="549"/>
      <c r="F6568" s="468"/>
      <c r="G6568" s="467"/>
      <c r="H6568" s="467"/>
      <c r="I6568" s="479"/>
      <c r="J6568" s="80"/>
      <c r="K6568" s="84" t="s">
        <v>1502</v>
      </c>
      <c r="L6568" s="76">
        <f t="shared" si="354"/>
        <v>3</v>
      </c>
      <c r="M6568" s="76"/>
      <c r="N6568" s="76"/>
      <c r="O6568" s="76">
        <v>1</v>
      </c>
      <c r="P6568" s="76"/>
      <c r="Q6568" s="76"/>
      <c r="R6568" s="76"/>
      <c r="S6568" s="76">
        <v>1</v>
      </c>
      <c r="T6568" s="76">
        <v>1</v>
      </c>
      <c r="U6568" s="76"/>
      <c r="V6568" s="76"/>
      <c r="W6568" s="76"/>
      <c r="X6568" s="76"/>
    </row>
    <row r="6569" spans="1:24">
      <c r="A6569" s="135"/>
      <c r="B6569" s="54"/>
      <c r="C6569" s="467" t="s">
        <v>35</v>
      </c>
      <c r="D6569" s="465" t="s">
        <v>9978</v>
      </c>
      <c r="E6569" s="549" t="s">
        <v>9979</v>
      </c>
      <c r="F6569" s="468" t="s">
        <v>9857</v>
      </c>
      <c r="G6569" s="467" t="s">
        <v>9980</v>
      </c>
      <c r="H6569" s="467" t="s">
        <v>9981</v>
      </c>
      <c r="I6569" s="479">
        <v>17876.46</v>
      </c>
      <c r="J6569" s="46" t="s">
        <v>1508</v>
      </c>
      <c r="K6569" s="75" t="s">
        <v>1509</v>
      </c>
      <c r="L6569" s="76">
        <f>SUM(M6569:X6569)</f>
        <v>3</v>
      </c>
      <c r="M6569" s="76"/>
      <c r="N6569" s="76">
        <v>1</v>
      </c>
      <c r="O6569" s="76"/>
      <c r="P6569" s="76"/>
      <c r="Q6569" s="76"/>
      <c r="R6569" s="76"/>
      <c r="S6569" s="76"/>
      <c r="T6569" s="76">
        <v>2</v>
      </c>
      <c r="U6569" s="76"/>
      <c r="V6569" s="76"/>
      <c r="W6569" s="76"/>
      <c r="X6569" s="76"/>
    </row>
    <row r="6570" spans="1:24">
      <c r="A6570" s="135"/>
      <c r="B6570" s="54"/>
      <c r="C6570" s="467"/>
      <c r="D6570" s="465"/>
      <c r="E6570" s="549"/>
      <c r="F6570" s="468"/>
      <c r="G6570" s="467"/>
      <c r="H6570" s="467"/>
      <c r="I6570" s="479"/>
      <c r="J6570" s="54"/>
      <c r="K6570" s="75" t="s">
        <v>1501</v>
      </c>
      <c r="L6570" s="76">
        <f t="shared" ref="L6570:L6580" si="355">SUM(M6570:X6570)</f>
        <v>0</v>
      </c>
      <c r="M6570" s="76"/>
      <c r="N6570" s="76"/>
      <c r="O6570" s="76"/>
      <c r="P6570" s="76"/>
      <c r="Q6570" s="76"/>
      <c r="R6570" s="76"/>
      <c r="S6570" s="76"/>
      <c r="T6570" s="76"/>
      <c r="U6570" s="76"/>
      <c r="V6570" s="76"/>
      <c r="W6570" s="76"/>
      <c r="X6570" s="76"/>
    </row>
    <row r="6571" spans="1:24">
      <c r="A6571" s="135"/>
      <c r="B6571" s="54"/>
      <c r="C6571" s="467"/>
      <c r="D6571" s="465"/>
      <c r="E6571" s="549"/>
      <c r="F6571" s="468"/>
      <c r="G6571" s="467"/>
      <c r="H6571" s="467"/>
      <c r="I6571" s="479"/>
      <c r="J6571" s="80"/>
      <c r="K6571" s="84" t="s">
        <v>1502</v>
      </c>
      <c r="L6571" s="76">
        <f t="shared" si="355"/>
        <v>3</v>
      </c>
      <c r="M6571" s="76"/>
      <c r="N6571" s="76"/>
      <c r="O6571" s="76"/>
      <c r="P6571" s="76"/>
      <c r="Q6571" s="76"/>
      <c r="R6571" s="76"/>
      <c r="S6571" s="76">
        <v>1</v>
      </c>
      <c r="T6571" s="76">
        <v>2</v>
      </c>
      <c r="U6571" s="76"/>
      <c r="V6571" s="76"/>
      <c r="W6571" s="76"/>
      <c r="X6571" s="76"/>
    </row>
    <row r="6572" spans="1:24">
      <c r="A6572" s="135"/>
      <c r="B6572" s="54"/>
      <c r="C6572" s="467" t="s">
        <v>1633</v>
      </c>
      <c r="D6572" s="465" t="s">
        <v>9982</v>
      </c>
      <c r="E6572" s="549" t="s">
        <v>9983</v>
      </c>
      <c r="F6572" s="468" t="s">
        <v>9984</v>
      </c>
      <c r="G6572" s="467" t="s">
        <v>9985</v>
      </c>
      <c r="H6572" s="467" t="s">
        <v>9986</v>
      </c>
      <c r="I6572" s="479">
        <v>1477.17</v>
      </c>
      <c r="J6572" s="46" t="s">
        <v>1508</v>
      </c>
      <c r="K6572" s="75" t="s">
        <v>1509</v>
      </c>
      <c r="L6572" s="76">
        <f t="shared" si="355"/>
        <v>0</v>
      </c>
      <c r="M6572" s="76"/>
      <c r="N6572" s="76"/>
      <c r="O6572" s="76"/>
      <c r="P6572" s="76"/>
      <c r="Q6572" s="76"/>
      <c r="R6572" s="76"/>
      <c r="S6572" s="76"/>
      <c r="T6572" s="76"/>
      <c r="U6572" s="76"/>
      <c r="V6572" s="76"/>
      <c r="W6572" s="76"/>
      <c r="X6572" s="76"/>
    </row>
    <row r="6573" spans="1:24">
      <c r="A6573" s="135"/>
      <c r="B6573" s="54"/>
      <c r="C6573" s="467"/>
      <c r="D6573" s="465"/>
      <c r="E6573" s="549"/>
      <c r="F6573" s="468"/>
      <c r="G6573" s="467"/>
      <c r="H6573" s="467"/>
      <c r="I6573" s="479"/>
      <c r="J6573" s="54"/>
      <c r="K6573" s="75" t="s">
        <v>1501</v>
      </c>
      <c r="L6573" s="76">
        <f t="shared" si="355"/>
        <v>0</v>
      </c>
      <c r="M6573" s="76"/>
      <c r="N6573" s="76"/>
      <c r="O6573" s="76"/>
      <c r="P6573" s="76"/>
      <c r="Q6573" s="76"/>
      <c r="R6573" s="76"/>
      <c r="S6573" s="76"/>
      <c r="T6573" s="76"/>
      <c r="U6573" s="76"/>
      <c r="V6573" s="76"/>
      <c r="W6573" s="76"/>
      <c r="X6573" s="76"/>
    </row>
    <row r="6574" spans="1:24">
      <c r="A6574" s="135"/>
      <c r="B6574" s="54"/>
      <c r="C6574" s="467"/>
      <c r="D6574" s="465"/>
      <c r="E6574" s="549"/>
      <c r="F6574" s="468"/>
      <c r="G6574" s="467"/>
      <c r="H6574" s="467"/>
      <c r="I6574" s="479"/>
      <c r="J6574" s="80"/>
      <c r="K6574" s="84" t="s">
        <v>1502</v>
      </c>
      <c r="L6574" s="76">
        <f t="shared" si="355"/>
        <v>2</v>
      </c>
      <c r="M6574" s="76"/>
      <c r="N6574" s="76"/>
      <c r="O6574" s="76">
        <v>1</v>
      </c>
      <c r="P6574" s="76"/>
      <c r="Q6574" s="76"/>
      <c r="R6574" s="76"/>
      <c r="S6574" s="76"/>
      <c r="T6574" s="76">
        <v>1</v>
      </c>
      <c r="U6574" s="76"/>
      <c r="V6574" s="76"/>
      <c r="W6574" s="76"/>
      <c r="X6574" s="76"/>
    </row>
    <row r="6575" spans="1:24">
      <c r="A6575" s="135"/>
      <c r="B6575" s="54"/>
      <c r="C6575" s="467" t="s">
        <v>1633</v>
      </c>
      <c r="D6575" s="465" t="s">
        <v>9987</v>
      </c>
      <c r="E6575" s="549" t="s">
        <v>9988</v>
      </c>
      <c r="F6575" s="468" t="s">
        <v>9989</v>
      </c>
      <c r="G6575" s="467" t="s">
        <v>9990</v>
      </c>
      <c r="H6575" s="467" t="s">
        <v>9991</v>
      </c>
      <c r="I6575" s="479">
        <v>17148.86</v>
      </c>
      <c r="J6575" s="46" t="s">
        <v>1508</v>
      </c>
      <c r="K6575" s="75" t="s">
        <v>1509</v>
      </c>
      <c r="L6575" s="76">
        <f t="shared" si="355"/>
        <v>0</v>
      </c>
      <c r="M6575" s="76"/>
      <c r="N6575" s="76"/>
      <c r="O6575" s="76"/>
      <c r="P6575" s="76"/>
      <c r="Q6575" s="76"/>
      <c r="R6575" s="76"/>
      <c r="S6575" s="76"/>
      <c r="T6575" s="76"/>
      <c r="U6575" s="76"/>
      <c r="V6575" s="76"/>
      <c r="W6575" s="76"/>
      <c r="X6575" s="76"/>
    </row>
    <row r="6576" spans="1:24">
      <c r="A6576" s="135"/>
      <c r="B6576" s="54"/>
      <c r="C6576" s="467"/>
      <c r="D6576" s="465"/>
      <c r="E6576" s="549"/>
      <c r="F6576" s="468"/>
      <c r="G6576" s="467"/>
      <c r="H6576" s="467"/>
      <c r="I6576" s="479"/>
      <c r="J6576" s="54"/>
      <c r="K6576" s="75" t="s">
        <v>1501</v>
      </c>
      <c r="L6576" s="76">
        <f t="shared" si="355"/>
        <v>0</v>
      </c>
      <c r="M6576" s="76"/>
      <c r="N6576" s="76"/>
      <c r="O6576" s="76"/>
      <c r="P6576" s="76"/>
      <c r="Q6576" s="76"/>
      <c r="R6576" s="76"/>
      <c r="S6576" s="76"/>
      <c r="T6576" s="76"/>
      <c r="U6576" s="76"/>
      <c r="V6576" s="76"/>
      <c r="W6576" s="76"/>
      <c r="X6576" s="76"/>
    </row>
    <row r="6577" spans="1:24">
      <c r="A6577" s="135"/>
      <c r="B6577" s="54"/>
      <c r="C6577" s="467"/>
      <c r="D6577" s="465"/>
      <c r="E6577" s="549"/>
      <c r="F6577" s="468"/>
      <c r="G6577" s="467"/>
      <c r="H6577" s="467"/>
      <c r="I6577" s="479"/>
      <c r="J6577" s="80"/>
      <c r="K6577" s="84" t="s">
        <v>1502</v>
      </c>
      <c r="L6577" s="76">
        <f t="shared" si="355"/>
        <v>4</v>
      </c>
      <c r="M6577" s="76"/>
      <c r="N6577" s="76"/>
      <c r="O6577" s="76">
        <v>1</v>
      </c>
      <c r="P6577" s="76"/>
      <c r="Q6577" s="76"/>
      <c r="R6577" s="76"/>
      <c r="S6577" s="76"/>
      <c r="T6577" s="76">
        <v>3</v>
      </c>
      <c r="U6577" s="76"/>
      <c r="V6577" s="76"/>
      <c r="W6577" s="76"/>
      <c r="X6577" s="76"/>
    </row>
    <row r="6578" spans="1:24">
      <c r="A6578" s="135"/>
      <c r="B6578" s="54"/>
      <c r="C6578" s="467" t="s">
        <v>1622</v>
      </c>
      <c r="D6578" s="465" t="s">
        <v>9992</v>
      </c>
      <c r="E6578" s="549" t="s">
        <v>9993</v>
      </c>
      <c r="F6578" s="468" t="s">
        <v>9994</v>
      </c>
      <c r="G6578" s="467" t="s">
        <v>9995</v>
      </c>
      <c r="H6578" s="467" t="s">
        <v>9996</v>
      </c>
      <c r="I6578" s="479">
        <v>46049.55</v>
      </c>
      <c r="J6578" s="46" t="s">
        <v>1508</v>
      </c>
      <c r="K6578" s="75" t="s">
        <v>1509</v>
      </c>
      <c r="L6578" s="76">
        <f t="shared" si="355"/>
        <v>2</v>
      </c>
      <c r="M6578" s="76"/>
      <c r="N6578" s="76">
        <v>1</v>
      </c>
      <c r="O6578" s="76"/>
      <c r="P6578" s="76"/>
      <c r="Q6578" s="76"/>
      <c r="R6578" s="76"/>
      <c r="S6578" s="76">
        <v>1</v>
      </c>
      <c r="T6578" s="76"/>
      <c r="U6578" s="76"/>
      <c r="V6578" s="76"/>
      <c r="W6578" s="76"/>
      <c r="X6578" s="76"/>
    </row>
    <row r="6579" spans="1:24">
      <c r="A6579" s="135"/>
      <c r="B6579" s="54"/>
      <c r="C6579" s="467"/>
      <c r="D6579" s="465"/>
      <c r="E6579" s="549"/>
      <c r="F6579" s="468"/>
      <c r="G6579" s="467"/>
      <c r="H6579" s="467"/>
      <c r="I6579" s="479"/>
      <c r="J6579" s="54"/>
      <c r="K6579" s="75" t="s">
        <v>1501</v>
      </c>
      <c r="L6579" s="76">
        <f t="shared" si="355"/>
        <v>0</v>
      </c>
      <c r="M6579" s="76"/>
      <c r="N6579" s="76"/>
      <c r="O6579" s="76"/>
      <c r="P6579" s="76"/>
      <c r="Q6579" s="76"/>
      <c r="R6579" s="76"/>
      <c r="S6579" s="76"/>
      <c r="T6579" s="76"/>
      <c r="U6579" s="76"/>
      <c r="V6579" s="76"/>
      <c r="W6579" s="76"/>
      <c r="X6579" s="76"/>
    </row>
    <row r="6580" spans="1:24">
      <c r="A6580" s="135"/>
      <c r="B6580" s="54"/>
      <c r="C6580" s="467"/>
      <c r="D6580" s="465"/>
      <c r="E6580" s="549"/>
      <c r="F6580" s="468"/>
      <c r="G6580" s="467"/>
      <c r="H6580" s="467"/>
      <c r="I6580" s="479"/>
      <c r="J6580" s="80"/>
      <c r="K6580" s="84" t="s">
        <v>1502</v>
      </c>
      <c r="L6580" s="76">
        <f t="shared" si="355"/>
        <v>0</v>
      </c>
      <c r="M6580" s="76"/>
      <c r="N6580" s="76"/>
      <c r="O6580" s="76"/>
      <c r="P6580" s="76"/>
      <c r="Q6580" s="76"/>
      <c r="R6580" s="76"/>
      <c r="S6580" s="76"/>
      <c r="T6580" s="76"/>
      <c r="U6580" s="76"/>
      <c r="V6580" s="76"/>
      <c r="W6580" s="76"/>
      <c r="X6580" s="76"/>
    </row>
    <row r="6581" spans="1:24">
      <c r="A6581" s="135"/>
      <c r="B6581" s="54"/>
      <c r="C6581" s="467" t="s">
        <v>1622</v>
      </c>
      <c r="D6581" s="465" t="s">
        <v>9997</v>
      </c>
      <c r="E6581" s="549" t="s">
        <v>9998</v>
      </c>
      <c r="F6581" s="468" t="s">
        <v>9999</v>
      </c>
      <c r="G6581" s="467" t="s">
        <v>10000</v>
      </c>
      <c r="H6581" s="467" t="s">
        <v>10001</v>
      </c>
      <c r="I6581" s="479">
        <v>131.02000000000001</v>
      </c>
      <c r="J6581" s="46" t="s">
        <v>1508</v>
      </c>
      <c r="K6581" s="75" t="s">
        <v>1509</v>
      </c>
      <c r="L6581" s="76">
        <f>SUM(M6581:X6581)</f>
        <v>3</v>
      </c>
      <c r="M6581" s="76"/>
      <c r="N6581" s="76"/>
      <c r="O6581" s="76">
        <v>1</v>
      </c>
      <c r="P6581" s="76"/>
      <c r="Q6581" s="76"/>
      <c r="R6581" s="76"/>
      <c r="S6581" s="76">
        <v>1</v>
      </c>
      <c r="T6581" s="76">
        <v>1</v>
      </c>
      <c r="U6581" s="76"/>
      <c r="V6581" s="76"/>
      <c r="W6581" s="76"/>
      <c r="X6581" s="76"/>
    </row>
    <row r="6582" spans="1:24">
      <c r="A6582" s="135"/>
      <c r="B6582" s="54"/>
      <c r="C6582" s="467"/>
      <c r="D6582" s="465"/>
      <c r="E6582" s="549"/>
      <c r="F6582" s="468"/>
      <c r="G6582" s="467"/>
      <c r="H6582" s="467"/>
      <c r="I6582" s="479"/>
      <c r="J6582" s="54"/>
      <c r="K6582" s="75" t="s">
        <v>1501</v>
      </c>
      <c r="L6582" s="76">
        <f t="shared" ref="L6582:L6592" si="356">SUM(M6582:X6582)</f>
        <v>0</v>
      </c>
      <c r="M6582" s="76"/>
      <c r="N6582" s="76"/>
      <c r="O6582" s="76"/>
      <c r="P6582" s="76"/>
      <c r="Q6582" s="76"/>
      <c r="R6582" s="76"/>
      <c r="S6582" s="76"/>
      <c r="T6582" s="76"/>
      <c r="U6582" s="76"/>
      <c r="V6582" s="76"/>
      <c r="W6582" s="76"/>
      <c r="X6582" s="76"/>
    </row>
    <row r="6583" spans="1:24">
      <c r="A6583" s="135"/>
      <c r="B6583" s="54"/>
      <c r="C6583" s="467"/>
      <c r="D6583" s="465"/>
      <c r="E6583" s="549"/>
      <c r="F6583" s="468"/>
      <c r="G6583" s="467"/>
      <c r="H6583" s="467"/>
      <c r="I6583" s="479"/>
      <c r="J6583" s="80"/>
      <c r="K6583" s="84" t="s">
        <v>1502</v>
      </c>
      <c r="L6583" s="76">
        <f t="shared" si="356"/>
        <v>0</v>
      </c>
      <c r="M6583" s="76"/>
      <c r="N6583" s="76"/>
      <c r="O6583" s="76"/>
      <c r="P6583" s="76"/>
      <c r="Q6583" s="76"/>
      <c r="R6583" s="76"/>
      <c r="S6583" s="76"/>
      <c r="T6583" s="76"/>
      <c r="U6583" s="76"/>
      <c r="V6583" s="76"/>
      <c r="W6583" s="76"/>
      <c r="X6583" s="76"/>
    </row>
    <row r="6584" spans="1:24">
      <c r="A6584" s="135"/>
      <c r="B6584" s="54"/>
      <c r="C6584" s="467" t="s">
        <v>1609</v>
      </c>
      <c r="D6584" s="465" t="s">
        <v>10002</v>
      </c>
      <c r="E6584" s="549" t="s">
        <v>10003</v>
      </c>
      <c r="F6584" s="468" t="s">
        <v>10004</v>
      </c>
      <c r="G6584" s="467" t="s">
        <v>10005</v>
      </c>
      <c r="H6584" s="467" t="s">
        <v>10006</v>
      </c>
      <c r="I6584" s="479">
        <v>90.32</v>
      </c>
      <c r="J6584" s="46" t="s">
        <v>1508</v>
      </c>
      <c r="K6584" s="75" t="s">
        <v>1509</v>
      </c>
      <c r="L6584" s="76">
        <f t="shared" si="356"/>
        <v>3</v>
      </c>
      <c r="M6584" s="76"/>
      <c r="N6584" s="76">
        <v>1</v>
      </c>
      <c r="O6584" s="76">
        <v>1</v>
      </c>
      <c r="P6584" s="76"/>
      <c r="Q6584" s="76"/>
      <c r="R6584" s="76"/>
      <c r="S6584" s="76"/>
      <c r="T6584" s="76"/>
      <c r="U6584" s="76"/>
      <c r="V6584" s="76"/>
      <c r="W6584" s="76"/>
      <c r="X6584" s="76">
        <v>1</v>
      </c>
    </row>
    <row r="6585" spans="1:24">
      <c r="A6585" s="135"/>
      <c r="B6585" s="54"/>
      <c r="C6585" s="467"/>
      <c r="D6585" s="465"/>
      <c r="E6585" s="549"/>
      <c r="F6585" s="468"/>
      <c r="G6585" s="467"/>
      <c r="H6585" s="467"/>
      <c r="I6585" s="479"/>
      <c r="J6585" s="54"/>
      <c r="K6585" s="75" t="s">
        <v>1501</v>
      </c>
      <c r="L6585" s="76">
        <f t="shared" si="356"/>
        <v>0</v>
      </c>
      <c r="M6585" s="76"/>
      <c r="N6585" s="76"/>
      <c r="O6585" s="76"/>
      <c r="P6585" s="76"/>
      <c r="Q6585" s="76"/>
      <c r="R6585" s="76"/>
      <c r="S6585" s="76"/>
      <c r="T6585" s="76"/>
      <c r="U6585" s="76"/>
      <c r="V6585" s="76"/>
      <c r="W6585" s="76"/>
      <c r="X6585" s="76"/>
    </row>
    <row r="6586" spans="1:24">
      <c r="A6586" s="135"/>
      <c r="B6586" s="54"/>
      <c r="C6586" s="467"/>
      <c r="D6586" s="465"/>
      <c r="E6586" s="549"/>
      <c r="F6586" s="468"/>
      <c r="G6586" s="467"/>
      <c r="H6586" s="467"/>
      <c r="I6586" s="479"/>
      <c r="J6586" s="80"/>
      <c r="K6586" s="84" t="s">
        <v>1502</v>
      </c>
      <c r="L6586" s="76">
        <f t="shared" si="356"/>
        <v>2</v>
      </c>
      <c r="M6586" s="76"/>
      <c r="N6586" s="76"/>
      <c r="O6586" s="76">
        <v>1</v>
      </c>
      <c r="P6586" s="76"/>
      <c r="Q6586" s="76"/>
      <c r="R6586" s="76"/>
      <c r="S6586" s="76">
        <v>1</v>
      </c>
      <c r="T6586" s="76"/>
      <c r="U6586" s="76"/>
      <c r="V6586" s="76"/>
      <c r="W6586" s="76"/>
      <c r="X6586" s="76"/>
    </row>
    <row r="6587" spans="1:24">
      <c r="A6587" s="135"/>
      <c r="B6587" s="54"/>
      <c r="C6587" s="467" t="s">
        <v>1633</v>
      </c>
      <c r="D6587" s="465" t="s">
        <v>10007</v>
      </c>
      <c r="E6587" s="549" t="s">
        <v>10008</v>
      </c>
      <c r="F6587" s="468" t="s">
        <v>10009</v>
      </c>
      <c r="G6587" s="467" t="s">
        <v>10010</v>
      </c>
      <c r="H6587" s="467" t="s">
        <v>10011</v>
      </c>
      <c r="I6587" s="479">
        <v>11851.99</v>
      </c>
      <c r="J6587" s="46" t="s">
        <v>1508</v>
      </c>
      <c r="K6587" s="75" t="s">
        <v>1509</v>
      </c>
      <c r="L6587" s="76">
        <f t="shared" si="356"/>
        <v>0</v>
      </c>
      <c r="M6587" s="76"/>
      <c r="N6587" s="76"/>
      <c r="O6587" s="76"/>
      <c r="P6587" s="76"/>
      <c r="Q6587" s="76"/>
      <c r="R6587" s="76"/>
      <c r="S6587" s="76"/>
      <c r="T6587" s="76"/>
      <c r="U6587" s="76"/>
      <c r="V6587" s="76"/>
      <c r="W6587" s="76"/>
      <c r="X6587" s="76"/>
    </row>
    <row r="6588" spans="1:24">
      <c r="A6588" s="135"/>
      <c r="B6588" s="54"/>
      <c r="C6588" s="467"/>
      <c r="D6588" s="465"/>
      <c r="E6588" s="549"/>
      <c r="F6588" s="468"/>
      <c r="G6588" s="467"/>
      <c r="H6588" s="467"/>
      <c r="I6588" s="479"/>
      <c r="J6588" s="54"/>
      <c r="K6588" s="75" t="s">
        <v>1501</v>
      </c>
      <c r="L6588" s="76">
        <f t="shared" si="356"/>
        <v>0</v>
      </c>
      <c r="M6588" s="76"/>
      <c r="N6588" s="76"/>
      <c r="O6588" s="76"/>
      <c r="P6588" s="76"/>
      <c r="Q6588" s="76"/>
      <c r="R6588" s="76"/>
      <c r="S6588" s="76"/>
      <c r="T6588" s="76"/>
      <c r="U6588" s="76"/>
      <c r="V6588" s="76"/>
      <c r="W6588" s="76"/>
      <c r="X6588" s="76"/>
    </row>
    <row r="6589" spans="1:24">
      <c r="A6589" s="135"/>
      <c r="B6589" s="54"/>
      <c r="C6589" s="467"/>
      <c r="D6589" s="465"/>
      <c r="E6589" s="549"/>
      <c r="F6589" s="468"/>
      <c r="G6589" s="467"/>
      <c r="H6589" s="467"/>
      <c r="I6589" s="479"/>
      <c r="J6589" s="80"/>
      <c r="K6589" s="84" t="s">
        <v>1502</v>
      </c>
      <c r="L6589" s="76">
        <f t="shared" si="356"/>
        <v>2</v>
      </c>
      <c r="M6589" s="76"/>
      <c r="N6589" s="76"/>
      <c r="O6589" s="76"/>
      <c r="P6589" s="76"/>
      <c r="Q6589" s="76"/>
      <c r="R6589" s="76"/>
      <c r="S6589" s="76"/>
      <c r="T6589" s="76">
        <v>2</v>
      </c>
      <c r="U6589" s="76"/>
      <c r="V6589" s="76"/>
      <c r="W6589" s="76"/>
      <c r="X6589" s="76"/>
    </row>
    <row r="6590" spans="1:24">
      <c r="A6590" s="135"/>
      <c r="B6590" s="54"/>
      <c r="C6590" s="467" t="s">
        <v>1633</v>
      </c>
      <c r="D6590" s="465" t="s">
        <v>10012</v>
      </c>
      <c r="E6590" s="549" t="s">
        <v>10013</v>
      </c>
      <c r="F6590" s="468" t="s">
        <v>10014</v>
      </c>
      <c r="G6590" s="467" t="s">
        <v>10015</v>
      </c>
      <c r="H6590" s="467" t="s">
        <v>10016</v>
      </c>
      <c r="I6590" s="479">
        <v>1378.5</v>
      </c>
      <c r="J6590" s="46" t="s">
        <v>1508</v>
      </c>
      <c r="K6590" s="75" t="s">
        <v>1509</v>
      </c>
      <c r="L6590" s="76">
        <f t="shared" si="356"/>
        <v>0</v>
      </c>
      <c r="M6590" s="76"/>
      <c r="N6590" s="76"/>
      <c r="O6590" s="76"/>
      <c r="P6590" s="76"/>
      <c r="Q6590" s="76"/>
      <c r="R6590" s="76"/>
      <c r="S6590" s="76"/>
      <c r="T6590" s="76"/>
      <c r="U6590" s="76"/>
      <c r="V6590" s="76"/>
      <c r="W6590" s="76"/>
      <c r="X6590" s="76"/>
    </row>
    <row r="6591" spans="1:24">
      <c r="A6591" s="135"/>
      <c r="B6591" s="54"/>
      <c r="C6591" s="467"/>
      <c r="D6591" s="465"/>
      <c r="E6591" s="549"/>
      <c r="F6591" s="468"/>
      <c r="G6591" s="467"/>
      <c r="H6591" s="467"/>
      <c r="I6591" s="479"/>
      <c r="J6591" s="54"/>
      <c r="K6591" s="75" t="s">
        <v>1501</v>
      </c>
      <c r="L6591" s="76">
        <f t="shared" si="356"/>
        <v>0</v>
      </c>
      <c r="M6591" s="76"/>
      <c r="N6591" s="76"/>
      <c r="O6591" s="76"/>
      <c r="P6591" s="76"/>
      <c r="Q6591" s="76"/>
      <c r="R6591" s="76"/>
      <c r="S6591" s="76"/>
      <c r="T6591" s="76"/>
      <c r="U6591" s="76"/>
      <c r="V6591" s="76"/>
      <c r="W6591" s="76"/>
      <c r="X6591" s="76"/>
    </row>
    <row r="6592" spans="1:24">
      <c r="A6592" s="135"/>
      <c r="B6592" s="54"/>
      <c r="C6592" s="467"/>
      <c r="D6592" s="465"/>
      <c r="E6592" s="549"/>
      <c r="F6592" s="468"/>
      <c r="G6592" s="467"/>
      <c r="H6592" s="467"/>
      <c r="I6592" s="479"/>
      <c r="J6592" s="80"/>
      <c r="K6592" s="84" t="s">
        <v>1502</v>
      </c>
      <c r="L6592" s="76">
        <f t="shared" si="356"/>
        <v>2</v>
      </c>
      <c r="M6592" s="76"/>
      <c r="N6592" s="76"/>
      <c r="O6592" s="76">
        <v>2</v>
      </c>
      <c r="P6592" s="76"/>
      <c r="Q6592" s="76"/>
      <c r="R6592" s="76"/>
      <c r="S6592" s="76"/>
      <c r="T6592" s="76"/>
      <c r="U6592" s="76"/>
      <c r="V6592" s="76"/>
      <c r="W6592" s="76"/>
      <c r="X6592" s="76"/>
    </row>
    <row r="6593" spans="1:24">
      <c r="A6593" s="135"/>
      <c r="B6593" s="54"/>
      <c r="C6593" s="467" t="s">
        <v>1633</v>
      </c>
      <c r="D6593" s="465" t="s">
        <v>10017</v>
      </c>
      <c r="E6593" s="549" t="s">
        <v>10018</v>
      </c>
      <c r="F6593" s="468" t="s">
        <v>10019</v>
      </c>
      <c r="G6593" s="467" t="s">
        <v>10020</v>
      </c>
      <c r="H6593" s="467" t="s">
        <v>10021</v>
      </c>
      <c r="I6593" s="479">
        <v>32538.291000000001</v>
      </c>
      <c r="J6593" s="46" t="s">
        <v>1508</v>
      </c>
      <c r="K6593" s="75" t="s">
        <v>1509</v>
      </c>
      <c r="L6593" s="76">
        <f>SUM(M6593:X6593)</f>
        <v>0</v>
      </c>
      <c r="M6593" s="76"/>
      <c r="N6593" s="76"/>
      <c r="O6593" s="76"/>
      <c r="P6593" s="76"/>
      <c r="Q6593" s="76"/>
      <c r="R6593" s="76"/>
      <c r="S6593" s="76"/>
      <c r="T6593" s="76"/>
      <c r="U6593" s="76"/>
      <c r="V6593" s="76"/>
      <c r="W6593" s="76"/>
      <c r="X6593" s="76"/>
    </row>
    <row r="6594" spans="1:24">
      <c r="A6594" s="135"/>
      <c r="B6594" s="54"/>
      <c r="C6594" s="467"/>
      <c r="D6594" s="465"/>
      <c r="E6594" s="549"/>
      <c r="F6594" s="468"/>
      <c r="G6594" s="467"/>
      <c r="H6594" s="467"/>
      <c r="I6594" s="479"/>
      <c r="J6594" s="54"/>
      <c r="K6594" s="75" t="s">
        <v>1501</v>
      </c>
      <c r="L6594" s="76">
        <f t="shared" ref="L6594:L6607" si="357">SUM(M6594:X6594)</f>
        <v>0</v>
      </c>
      <c r="M6594" s="76"/>
      <c r="N6594" s="76"/>
      <c r="O6594" s="76"/>
      <c r="P6594" s="76"/>
      <c r="Q6594" s="76"/>
      <c r="R6594" s="76"/>
      <c r="S6594" s="76"/>
      <c r="T6594" s="76"/>
      <c r="U6594" s="76"/>
      <c r="V6594" s="76"/>
      <c r="W6594" s="76"/>
      <c r="X6594" s="76"/>
    </row>
    <row r="6595" spans="1:24">
      <c r="A6595" s="135"/>
      <c r="B6595" s="54"/>
      <c r="C6595" s="467"/>
      <c r="D6595" s="465"/>
      <c r="E6595" s="549"/>
      <c r="F6595" s="468"/>
      <c r="G6595" s="467"/>
      <c r="H6595" s="467"/>
      <c r="I6595" s="479"/>
      <c r="J6595" s="80"/>
      <c r="K6595" s="84" t="s">
        <v>1502</v>
      </c>
      <c r="L6595" s="76">
        <f t="shared" si="357"/>
        <v>12</v>
      </c>
      <c r="M6595" s="76"/>
      <c r="N6595" s="76"/>
      <c r="O6595" s="76"/>
      <c r="P6595" s="76"/>
      <c r="Q6595" s="76"/>
      <c r="R6595" s="76"/>
      <c r="S6595" s="76">
        <v>8</v>
      </c>
      <c r="T6595" s="76">
        <v>4</v>
      </c>
      <c r="U6595" s="76"/>
      <c r="V6595" s="76"/>
      <c r="W6595" s="76"/>
      <c r="X6595" s="76"/>
    </row>
    <row r="6596" spans="1:24">
      <c r="A6596" s="135"/>
      <c r="B6596" s="54"/>
      <c r="C6596" s="467" t="s">
        <v>1633</v>
      </c>
      <c r="D6596" s="465" t="s">
        <v>10022</v>
      </c>
      <c r="E6596" s="549" t="s">
        <v>10023</v>
      </c>
      <c r="F6596" s="468" t="s">
        <v>8286</v>
      </c>
      <c r="G6596" s="467" t="s">
        <v>10024</v>
      </c>
      <c r="H6596" s="467" t="s">
        <v>8288</v>
      </c>
      <c r="I6596" s="479">
        <v>1129.3399999999999</v>
      </c>
      <c r="J6596" s="46" t="s">
        <v>1508</v>
      </c>
      <c r="K6596" s="75" t="s">
        <v>1509</v>
      </c>
      <c r="L6596" s="76">
        <f t="shared" si="357"/>
        <v>0</v>
      </c>
      <c r="M6596" s="76"/>
      <c r="N6596" s="76"/>
      <c r="O6596" s="76"/>
      <c r="P6596" s="76"/>
      <c r="Q6596" s="76"/>
      <c r="R6596" s="76"/>
      <c r="S6596" s="76"/>
      <c r="T6596" s="76"/>
      <c r="U6596" s="76"/>
      <c r="V6596" s="76"/>
      <c r="W6596" s="76"/>
      <c r="X6596" s="76"/>
    </row>
    <row r="6597" spans="1:24">
      <c r="A6597" s="135"/>
      <c r="B6597" s="54"/>
      <c r="C6597" s="467"/>
      <c r="D6597" s="465"/>
      <c r="E6597" s="549"/>
      <c r="F6597" s="468"/>
      <c r="G6597" s="467"/>
      <c r="H6597" s="467"/>
      <c r="I6597" s="479"/>
      <c r="J6597" s="54"/>
      <c r="K6597" s="75" t="s">
        <v>1501</v>
      </c>
      <c r="L6597" s="76">
        <f t="shared" si="357"/>
        <v>0</v>
      </c>
      <c r="M6597" s="76"/>
      <c r="N6597" s="76"/>
      <c r="O6597" s="76"/>
      <c r="P6597" s="76"/>
      <c r="Q6597" s="76"/>
      <c r="R6597" s="76"/>
      <c r="S6597" s="76"/>
      <c r="T6597" s="76"/>
      <c r="U6597" s="76"/>
      <c r="V6597" s="76"/>
      <c r="W6597" s="76"/>
      <c r="X6597" s="76"/>
    </row>
    <row r="6598" spans="1:24">
      <c r="A6598" s="135"/>
      <c r="B6598" s="54"/>
      <c r="C6598" s="467"/>
      <c r="D6598" s="465"/>
      <c r="E6598" s="549"/>
      <c r="F6598" s="468"/>
      <c r="G6598" s="467"/>
      <c r="H6598" s="467"/>
      <c r="I6598" s="479"/>
      <c r="J6598" s="80"/>
      <c r="K6598" s="84" t="s">
        <v>1502</v>
      </c>
      <c r="L6598" s="76">
        <f t="shared" si="357"/>
        <v>4</v>
      </c>
      <c r="M6598" s="76"/>
      <c r="N6598" s="76"/>
      <c r="O6598" s="76">
        <v>1</v>
      </c>
      <c r="P6598" s="76"/>
      <c r="Q6598" s="76"/>
      <c r="R6598" s="76"/>
      <c r="S6598" s="76"/>
      <c r="T6598" s="76">
        <v>3</v>
      </c>
      <c r="U6598" s="76"/>
      <c r="V6598" s="76"/>
      <c r="W6598" s="76"/>
      <c r="X6598" s="76"/>
    </row>
    <row r="6599" spans="1:24">
      <c r="A6599" s="135"/>
      <c r="B6599" s="54"/>
      <c r="C6599" s="467" t="s">
        <v>1633</v>
      </c>
      <c r="D6599" s="465" t="s">
        <v>10025</v>
      </c>
      <c r="E6599" s="549" t="s">
        <v>10026</v>
      </c>
      <c r="F6599" s="468" t="s">
        <v>10027</v>
      </c>
      <c r="G6599" s="467" t="s">
        <v>10028</v>
      </c>
      <c r="H6599" s="58" t="s">
        <v>10029</v>
      </c>
      <c r="I6599" s="479">
        <v>0</v>
      </c>
      <c r="J6599" s="46" t="s">
        <v>1508</v>
      </c>
      <c r="K6599" s="75" t="s">
        <v>1509</v>
      </c>
      <c r="L6599" s="76">
        <f t="shared" si="357"/>
        <v>0</v>
      </c>
      <c r="M6599" s="76"/>
      <c r="N6599" s="76"/>
      <c r="O6599" s="76"/>
      <c r="P6599" s="76"/>
      <c r="Q6599" s="76"/>
      <c r="R6599" s="76"/>
      <c r="S6599" s="76"/>
      <c r="T6599" s="76"/>
      <c r="U6599" s="76"/>
      <c r="V6599" s="76"/>
      <c r="W6599" s="76"/>
      <c r="X6599" s="76"/>
    </row>
    <row r="6600" spans="1:24">
      <c r="A6600" s="135"/>
      <c r="B6600" s="54"/>
      <c r="C6600" s="467"/>
      <c r="D6600" s="465"/>
      <c r="E6600" s="549"/>
      <c r="F6600" s="468"/>
      <c r="G6600" s="467"/>
      <c r="H6600" s="77"/>
      <c r="I6600" s="479"/>
      <c r="J6600" s="54"/>
      <c r="K6600" s="75" t="s">
        <v>1501</v>
      </c>
      <c r="L6600" s="76">
        <f t="shared" si="357"/>
        <v>0</v>
      </c>
      <c r="M6600" s="76"/>
      <c r="N6600" s="76"/>
      <c r="O6600" s="76"/>
      <c r="P6600" s="76"/>
      <c r="Q6600" s="76"/>
      <c r="R6600" s="76"/>
      <c r="S6600" s="76"/>
      <c r="T6600" s="76"/>
      <c r="U6600" s="76"/>
      <c r="V6600" s="76"/>
      <c r="W6600" s="76"/>
      <c r="X6600" s="76"/>
    </row>
    <row r="6601" spans="1:24">
      <c r="A6601" s="135"/>
      <c r="B6601" s="54"/>
      <c r="C6601" s="467"/>
      <c r="D6601" s="465"/>
      <c r="E6601" s="549"/>
      <c r="F6601" s="468"/>
      <c r="G6601" s="467"/>
      <c r="H6601" s="81"/>
      <c r="I6601" s="479"/>
      <c r="J6601" s="80"/>
      <c r="K6601" s="84" t="s">
        <v>1502</v>
      </c>
      <c r="L6601" s="76">
        <f t="shared" si="357"/>
        <v>2</v>
      </c>
      <c r="M6601" s="76"/>
      <c r="N6601" s="76"/>
      <c r="O6601" s="76">
        <v>1</v>
      </c>
      <c r="P6601" s="76"/>
      <c r="Q6601" s="76"/>
      <c r="R6601" s="76"/>
      <c r="S6601" s="76">
        <v>1</v>
      </c>
      <c r="T6601" s="76"/>
      <c r="U6601" s="76"/>
      <c r="V6601" s="76"/>
      <c r="W6601" s="76"/>
      <c r="X6601" s="76"/>
    </row>
    <row r="6602" spans="1:24">
      <c r="A6602" s="135"/>
      <c r="B6602" s="54"/>
      <c r="C6602" s="467" t="s">
        <v>1622</v>
      </c>
      <c r="D6602" s="465" t="s">
        <v>10030</v>
      </c>
      <c r="E6602" s="549" t="s">
        <v>10031</v>
      </c>
      <c r="F6602" s="468" t="s">
        <v>10032</v>
      </c>
      <c r="G6602" s="467" t="s">
        <v>10033</v>
      </c>
      <c r="H6602" s="58" t="s">
        <v>10034</v>
      </c>
      <c r="I6602" s="479">
        <v>1.8</v>
      </c>
      <c r="J6602" s="46" t="s">
        <v>1508</v>
      </c>
      <c r="K6602" s="75" t="s">
        <v>1509</v>
      </c>
      <c r="L6602" s="76">
        <f t="shared" si="357"/>
        <v>3</v>
      </c>
      <c r="M6602" s="76">
        <v>1</v>
      </c>
      <c r="N6602" s="76"/>
      <c r="O6602" s="76"/>
      <c r="P6602" s="76"/>
      <c r="Q6602" s="76"/>
      <c r="R6602" s="76"/>
      <c r="S6602" s="76">
        <v>2</v>
      </c>
      <c r="T6602" s="76"/>
      <c r="U6602" s="76"/>
      <c r="V6602" s="76"/>
      <c r="W6602" s="76"/>
      <c r="X6602" s="76"/>
    </row>
    <row r="6603" spans="1:24">
      <c r="A6603" s="135"/>
      <c r="B6603" s="54"/>
      <c r="C6603" s="467"/>
      <c r="D6603" s="465"/>
      <c r="E6603" s="549"/>
      <c r="F6603" s="468"/>
      <c r="G6603" s="467"/>
      <c r="H6603" s="77"/>
      <c r="I6603" s="479"/>
      <c r="J6603" s="54"/>
      <c r="K6603" s="75" t="s">
        <v>1501</v>
      </c>
      <c r="L6603" s="76">
        <f t="shared" si="357"/>
        <v>0</v>
      </c>
      <c r="M6603" s="76"/>
      <c r="N6603" s="76"/>
      <c r="O6603" s="76"/>
      <c r="P6603" s="76"/>
      <c r="Q6603" s="76"/>
      <c r="R6603" s="76"/>
      <c r="S6603" s="76"/>
      <c r="T6603" s="76"/>
      <c r="U6603" s="76"/>
      <c r="V6603" s="76"/>
      <c r="W6603" s="76"/>
      <c r="X6603" s="76"/>
    </row>
    <row r="6604" spans="1:24">
      <c r="A6604" s="135"/>
      <c r="B6604" s="54"/>
      <c r="C6604" s="467"/>
      <c r="D6604" s="465"/>
      <c r="E6604" s="549"/>
      <c r="F6604" s="468"/>
      <c r="G6604" s="467"/>
      <c r="H6604" s="81"/>
      <c r="I6604" s="479"/>
      <c r="J6604" s="80"/>
      <c r="K6604" s="84" t="s">
        <v>1502</v>
      </c>
      <c r="L6604" s="76">
        <f t="shared" si="357"/>
        <v>0</v>
      </c>
      <c r="M6604" s="76"/>
      <c r="N6604" s="76"/>
      <c r="O6604" s="76"/>
      <c r="P6604" s="76"/>
      <c r="Q6604" s="76"/>
      <c r="R6604" s="76"/>
      <c r="S6604" s="76"/>
      <c r="T6604" s="76"/>
      <c r="U6604" s="76"/>
      <c r="V6604" s="76"/>
      <c r="W6604" s="76"/>
      <c r="X6604" s="76"/>
    </row>
    <row r="6605" spans="1:24">
      <c r="A6605" s="135"/>
      <c r="B6605" s="54"/>
      <c r="C6605" s="467" t="s">
        <v>1633</v>
      </c>
      <c r="D6605" s="465" t="s">
        <v>10035</v>
      </c>
      <c r="E6605" s="549" t="s">
        <v>10036</v>
      </c>
      <c r="F6605" s="468" t="s">
        <v>10037</v>
      </c>
      <c r="G6605" s="467" t="s">
        <v>10038</v>
      </c>
      <c r="H6605" s="467"/>
      <c r="I6605" s="479">
        <v>8391.7900000000009</v>
      </c>
      <c r="J6605" s="46" t="s">
        <v>1508</v>
      </c>
      <c r="K6605" s="75" t="s">
        <v>1509</v>
      </c>
      <c r="L6605" s="76">
        <f t="shared" si="357"/>
        <v>0</v>
      </c>
      <c r="M6605" s="76"/>
      <c r="N6605" s="76"/>
      <c r="O6605" s="76"/>
      <c r="P6605" s="76"/>
      <c r="Q6605" s="76"/>
      <c r="R6605" s="76"/>
      <c r="S6605" s="76"/>
      <c r="T6605" s="76"/>
      <c r="U6605" s="76"/>
      <c r="V6605" s="76"/>
      <c r="W6605" s="76"/>
      <c r="X6605" s="76"/>
    </row>
    <row r="6606" spans="1:24">
      <c r="A6606" s="135"/>
      <c r="B6606" s="54"/>
      <c r="C6606" s="467"/>
      <c r="D6606" s="465"/>
      <c r="E6606" s="549"/>
      <c r="F6606" s="468"/>
      <c r="G6606" s="467"/>
      <c r="H6606" s="467"/>
      <c r="I6606" s="479"/>
      <c r="J6606" s="54"/>
      <c r="K6606" s="75" t="s">
        <v>1501</v>
      </c>
      <c r="L6606" s="76">
        <f t="shared" si="357"/>
        <v>0</v>
      </c>
      <c r="M6606" s="76"/>
      <c r="N6606" s="76"/>
      <c r="O6606" s="76"/>
      <c r="P6606" s="76"/>
      <c r="Q6606" s="76"/>
      <c r="R6606" s="76"/>
      <c r="S6606" s="76"/>
      <c r="T6606" s="76"/>
      <c r="U6606" s="76"/>
      <c r="V6606" s="76"/>
      <c r="W6606" s="76"/>
      <c r="X6606" s="76"/>
    </row>
    <row r="6607" spans="1:24">
      <c r="A6607" s="135"/>
      <c r="B6607" s="54"/>
      <c r="C6607" s="467"/>
      <c r="D6607" s="465"/>
      <c r="E6607" s="549"/>
      <c r="F6607" s="468"/>
      <c r="G6607" s="467"/>
      <c r="H6607" s="467"/>
      <c r="I6607" s="479"/>
      <c r="J6607" s="80"/>
      <c r="K6607" s="84" t="s">
        <v>1502</v>
      </c>
      <c r="L6607" s="76">
        <f t="shared" si="357"/>
        <v>4</v>
      </c>
      <c r="M6607" s="76"/>
      <c r="N6607" s="76"/>
      <c r="O6607" s="76">
        <v>1</v>
      </c>
      <c r="P6607" s="76"/>
      <c r="Q6607" s="76"/>
      <c r="R6607" s="76"/>
      <c r="S6607" s="76"/>
      <c r="T6607" s="76">
        <v>2</v>
      </c>
      <c r="U6607" s="76"/>
      <c r="V6607" s="76"/>
      <c r="W6607" s="76"/>
      <c r="X6607" s="76">
        <v>1</v>
      </c>
    </row>
    <row r="6608" spans="1:24">
      <c r="A6608" s="135"/>
      <c r="B6608" s="54"/>
      <c r="C6608" s="467" t="s">
        <v>1633</v>
      </c>
      <c r="D6608" s="465" t="s">
        <v>10039</v>
      </c>
      <c r="E6608" s="549" t="s">
        <v>10040</v>
      </c>
      <c r="F6608" s="468" t="s">
        <v>10041</v>
      </c>
      <c r="G6608" s="467" t="s">
        <v>10042</v>
      </c>
      <c r="H6608" s="467" t="s">
        <v>10043</v>
      </c>
      <c r="I6608" s="479">
        <v>254.42</v>
      </c>
      <c r="J6608" s="46" t="s">
        <v>1508</v>
      </c>
      <c r="K6608" s="75" t="s">
        <v>1509</v>
      </c>
      <c r="L6608" s="76">
        <f>SUM(M6608:X6608)</f>
        <v>0</v>
      </c>
      <c r="M6608" s="76"/>
      <c r="N6608" s="76"/>
      <c r="O6608" s="76"/>
      <c r="P6608" s="76"/>
      <c r="Q6608" s="76"/>
      <c r="R6608" s="76"/>
      <c r="S6608" s="76"/>
      <c r="T6608" s="76"/>
      <c r="U6608" s="76"/>
      <c r="V6608" s="76"/>
      <c r="W6608" s="76"/>
      <c r="X6608" s="76"/>
    </row>
    <row r="6609" spans="1:24">
      <c r="A6609" s="135"/>
      <c r="B6609" s="54"/>
      <c r="C6609" s="467"/>
      <c r="D6609" s="465"/>
      <c r="E6609" s="549"/>
      <c r="F6609" s="468"/>
      <c r="G6609" s="467"/>
      <c r="H6609" s="467"/>
      <c r="I6609" s="479"/>
      <c r="J6609" s="54"/>
      <c r="K6609" s="75" t="s">
        <v>1501</v>
      </c>
      <c r="L6609" s="76">
        <f t="shared" ref="L6609:L6672" si="358">SUM(M6609:X6609)</f>
        <v>0</v>
      </c>
      <c r="M6609" s="76"/>
      <c r="N6609" s="76"/>
      <c r="O6609" s="76"/>
      <c r="P6609" s="76"/>
      <c r="Q6609" s="76"/>
      <c r="R6609" s="76"/>
      <c r="S6609" s="76"/>
      <c r="T6609" s="76"/>
      <c r="U6609" s="76"/>
      <c r="V6609" s="76"/>
      <c r="W6609" s="76"/>
      <c r="X6609" s="76"/>
    </row>
    <row r="6610" spans="1:24">
      <c r="A6610" s="135"/>
      <c r="B6610" s="54"/>
      <c r="C6610" s="467"/>
      <c r="D6610" s="465"/>
      <c r="E6610" s="549"/>
      <c r="F6610" s="468"/>
      <c r="G6610" s="467"/>
      <c r="H6610" s="467"/>
      <c r="I6610" s="479"/>
      <c r="J6610" s="80"/>
      <c r="K6610" s="84" t="s">
        <v>1502</v>
      </c>
      <c r="L6610" s="76">
        <f t="shared" si="358"/>
        <v>2</v>
      </c>
      <c r="M6610" s="76"/>
      <c r="N6610" s="76"/>
      <c r="O6610" s="76">
        <v>1</v>
      </c>
      <c r="P6610" s="76"/>
      <c r="Q6610" s="76"/>
      <c r="R6610" s="76"/>
      <c r="S6610" s="76">
        <v>1</v>
      </c>
      <c r="T6610" s="76"/>
      <c r="U6610" s="76"/>
      <c r="V6610" s="76"/>
      <c r="W6610" s="76"/>
      <c r="X6610" s="76"/>
    </row>
    <row r="6611" spans="1:24">
      <c r="A6611" s="135"/>
      <c r="B6611" s="54"/>
      <c r="C6611" s="467" t="s">
        <v>1633</v>
      </c>
      <c r="D6611" s="465" t="s">
        <v>10044</v>
      </c>
      <c r="E6611" s="549" t="s">
        <v>10045</v>
      </c>
      <c r="F6611" s="468" t="s">
        <v>10046</v>
      </c>
      <c r="G6611" s="467" t="s">
        <v>10047</v>
      </c>
      <c r="H6611" s="467" t="s">
        <v>10048</v>
      </c>
      <c r="I6611" s="479">
        <v>0</v>
      </c>
      <c r="J6611" s="46" t="s">
        <v>1508</v>
      </c>
      <c r="K6611" s="75" t="s">
        <v>1509</v>
      </c>
      <c r="L6611" s="76">
        <f t="shared" si="358"/>
        <v>0</v>
      </c>
      <c r="M6611" s="76"/>
      <c r="N6611" s="76"/>
      <c r="O6611" s="76"/>
      <c r="P6611" s="76"/>
      <c r="Q6611" s="76"/>
      <c r="R6611" s="76"/>
      <c r="S6611" s="76"/>
      <c r="T6611" s="76"/>
      <c r="U6611" s="76"/>
      <c r="V6611" s="76"/>
      <c r="W6611" s="76"/>
      <c r="X6611" s="76"/>
    </row>
    <row r="6612" spans="1:24">
      <c r="A6612" s="135"/>
      <c r="B6612" s="54"/>
      <c r="C6612" s="467"/>
      <c r="D6612" s="465"/>
      <c r="E6612" s="549"/>
      <c r="F6612" s="468"/>
      <c r="G6612" s="467"/>
      <c r="H6612" s="467"/>
      <c r="I6612" s="479"/>
      <c r="J6612" s="54"/>
      <c r="K6612" s="75" t="s">
        <v>1501</v>
      </c>
      <c r="L6612" s="76">
        <f t="shared" si="358"/>
        <v>0</v>
      </c>
      <c r="M6612" s="76"/>
      <c r="N6612" s="76"/>
      <c r="O6612" s="76"/>
      <c r="P6612" s="76"/>
      <c r="Q6612" s="76"/>
      <c r="R6612" s="76"/>
      <c r="S6612" s="76"/>
      <c r="T6612" s="76"/>
      <c r="U6612" s="76"/>
      <c r="V6612" s="76"/>
      <c r="W6612" s="76"/>
      <c r="X6612" s="76"/>
    </row>
    <row r="6613" spans="1:24">
      <c r="A6613" s="135"/>
      <c r="B6613" s="54"/>
      <c r="C6613" s="467"/>
      <c r="D6613" s="465"/>
      <c r="E6613" s="549"/>
      <c r="F6613" s="468"/>
      <c r="G6613" s="467"/>
      <c r="H6613" s="467"/>
      <c r="I6613" s="479"/>
      <c r="J6613" s="80"/>
      <c r="K6613" s="84" t="s">
        <v>1502</v>
      </c>
      <c r="L6613" s="76">
        <f t="shared" si="358"/>
        <v>2</v>
      </c>
      <c r="M6613" s="76"/>
      <c r="N6613" s="76"/>
      <c r="O6613" s="76">
        <v>1</v>
      </c>
      <c r="P6613" s="76"/>
      <c r="Q6613" s="76"/>
      <c r="R6613" s="76"/>
      <c r="S6613" s="76">
        <v>1</v>
      </c>
      <c r="T6613" s="76"/>
      <c r="U6613" s="76"/>
      <c r="V6613" s="76"/>
      <c r="W6613" s="76"/>
      <c r="X6613" s="76"/>
    </row>
    <row r="6614" spans="1:24">
      <c r="A6614" s="135"/>
      <c r="B6614" s="54"/>
      <c r="C6614" s="467" t="s">
        <v>1633</v>
      </c>
      <c r="D6614" s="465" t="s">
        <v>10049</v>
      </c>
      <c r="E6614" s="549" t="s">
        <v>10050</v>
      </c>
      <c r="F6614" s="468" t="s">
        <v>6329</v>
      </c>
      <c r="G6614" s="467" t="s">
        <v>10051</v>
      </c>
      <c r="H6614" s="58" t="s">
        <v>10052</v>
      </c>
      <c r="I6614" s="479">
        <v>203</v>
      </c>
      <c r="J6614" s="46" t="s">
        <v>1508</v>
      </c>
      <c r="K6614" s="75" t="s">
        <v>1509</v>
      </c>
      <c r="L6614" s="76">
        <f t="shared" si="358"/>
        <v>0</v>
      </c>
      <c r="M6614" s="76"/>
      <c r="N6614" s="76"/>
      <c r="O6614" s="76"/>
      <c r="P6614" s="76"/>
      <c r="Q6614" s="76"/>
      <c r="R6614" s="76"/>
      <c r="S6614" s="76"/>
      <c r="T6614" s="76"/>
      <c r="U6614" s="76"/>
      <c r="V6614" s="76"/>
      <c r="W6614" s="76"/>
      <c r="X6614" s="76"/>
    </row>
    <row r="6615" spans="1:24">
      <c r="A6615" s="135"/>
      <c r="B6615" s="54"/>
      <c r="C6615" s="467"/>
      <c r="D6615" s="465"/>
      <c r="E6615" s="549"/>
      <c r="F6615" s="468"/>
      <c r="G6615" s="467"/>
      <c r="H6615" s="77"/>
      <c r="I6615" s="479"/>
      <c r="J6615" s="54"/>
      <c r="K6615" s="75" t="s">
        <v>1501</v>
      </c>
      <c r="L6615" s="76">
        <f t="shared" si="358"/>
        <v>0</v>
      </c>
      <c r="M6615" s="76"/>
      <c r="N6615" s="76"/>
      <c r="O6615" s="76"/>
      <c r="P6615" s="76"/>
      <c r="Q6615" s="76"/>
      <c r="R6615" s="76"/>
      <c r="S6615" s="76"/>
      <c r="T6615" s="76"/>
      <c r="U6615" s="76"/>
      <c r="V6615" s="76"/>
      <c r="W6615" s="76"/>
      <c r="X6615" s="76"/>
    </row>
    <row r="6616" spans="1:24">
      <c r="A6616" s="135"/>
      <c r="B6616" s="54"/>
      <c r="C6616" s="467"/>
      <c r="D6616" s="465"/>
      <c r="E6616" s="549"/>
      <c r="F6616" s="468"/>
      <c r="G6616" s="467"/>
      <c r="H6616" s="81"/>
      <c r="I6616" s="479"/>
      <c r="J6616" s="80"/>
      <c r="K6616" s="84" t="s">
        <v>1502</v>
      </c>
      <c r="L6616" s="76">
        <f t="shared" si="358"/>
        <v>2</v>
      </c>
      <c r="M6616" s="76"/>
      <c r="N6616" s="76"/>
      <c r="O6616" s="76"/>
      <c r="P6616" s="76"/>
      <c r="Q6616" s="76"/>
      <c r="R6616" s="76">
        <v>1</v>
      </c>
      <c r="S6616" s="76">
        <v>1</v>
      </c>
      <c r="T6616" s="76"/>
      <c r="U6616" s="76"/>
      <c r="V6616" s="76"/>
      <c r="W6616" s="76"/>
      <c r="X6616" s="76"/>
    </row>
    <row r="6617" spans="1:24">
      <c r="A6617" s="135"/>
      <c r="B6617" s="54"/>
      <c r="C6617" s="467" t="s">
        <v>1633</v>
      </c>
      <c r="D6617" s="465" t="s">
        <v>10053</v>
      </c>
      <c r="E6617" s="549" t="s">
        <v>10054</v>
      </c>
      <c r="F6617" s="468" t="s">
        <v>10055</v>
      </c>
      <c r="G6617" s="467" t="s">
        <v>10056</v>
      </c>
      <c r="H6617" s="58" t="s">
        <v>10057</v>
      </c>
      <c r="I6617" s="479">
        <v>0</v>
      </c>
      <c r="J6617" s="46" t="s">
        <v>1508</v>
      </c>
      <c r="K6617" s="75" t="s">
        <v>1509</v>
      </c>
      <c r="L6617" s="76">
        <f t="shared" si="358"/>
        <v>0</v>
      </c>
      <c r="M6617" s="76"/>
      <c r="N6617" s="76"/>
      <c r="O6617" s="76"/>
      <c r="P6617" s="76"/>
      <c r="Q6617" s="76"/>
      <c r="R6617" s="76"/>
      <c r="S6617" s="76"/>
      <c r="T6617" s="76"/>
      <c r="U6617" s="76"/>
      <c r="V6617" s="76"/>
      <c r="W6617" s="76"/>
      <c r="X6617" s="76"/>
    </row>
    <row r="6618" spans="1:24">
      <c r="A6618" s="135"/>
      <c r="B6618" s="54"/>
      <c r="C6618" s="467"/>
      <c r="D6618" s="465"/>
      <c r="E6618" s="549"/>
      <c r="F6618" s="468"/>
      <c r="G6618" s="467"/>
      <c r="H6618" s="77"/>
      <c r="I6618" s="479"/>
      <c r="J6618" s="54"/>
      <c r="K6618" s="75" t="s">
        <v>1501</v>
      </c>
      <c r="L6618" s="76">
        <f t="shared" si="358"/>
        <v>0</v>
      </c>
      <c r="M6618" s="76"/>
      <c r="N6618" s="76"/>
      <c r="O6618" s="76"/>
      <c r="P6618" s="76"/>
      <c r="Q6618" s="76"/>
      <c r="R6618" s="76"/>
      <c r="S6618" s="76"/>
      <c r="T6618" s="76"/>
      <c r="U6618" s="76"/>
      <c r="V6618" s="76"/>
      <c r="W6618" s="76"/>
      <c r="X6618" s="76"/>
    </row>
    <row r="6619" spans="1:24">
      <c r="A6619" s="135"/>
      <c r="B6619" s="80"/>
      <c r="C6619" s="467"/>
      <c r="D6619" s="465"/>
      <c r="E6619" s="549"/>
      <c r="F6619" s="468"/>
      <c r="G6619" s="467"/>
      <c r="H6619" s="81"/>
      <c r="I6619" s="479"/>
      <c r="J6619" s="80"/>
      <c r="K6619" s="84" t="s">
        <v>1502</v>
      </c>
      <c r="L6619" s="76">
        <f t="shared" si="358"/>
        <v>2</v>
      </c>
      <c r="M6619" s="76"/>
      <c r="N6619" s="76"/>
      <c r="O6619" s="76">
        <v>2</v>
      </c>
      <c r="P6619" s="76"/>
      <c r="Q6619" s="76"/>
      <c r="R6619" s="76"/>
      <c r="S6619" s="76"/>
      <c r="T6619" s="76"/>
      <c r="U6619" s="76"/>
      <c r="V6619" s="76"/>
      <c r="W6619" s="76"/>
      <c r="X6619" s="76"/>
    </row>
    <row r="6620" spans="1:24">
      <c r="A6620" s="135"/>
      <c r="B6620" s="46" t="s">
        <v>10058</v>
      </c>
      <c r="C6620" s="46"/>
      <c r="D6620" s="464">
        <f>COUNTA(D6623:D6706)</f>
        <v>28</v>
      </c>
      <c r="E6620" s="46"/>
      <c r="F6620" s="46"/>
      <c r="G6620" s="46"/>
      <c r="H6620" s="46"/>
      <c r="I6620" s="74">
        <f>SUM(I6623:I6706)</f>
        <v>364170</v>
      </c>
      <c r="J6620" s="46" t="s">
        <v>39</v>
      </c>
      <c r="K6620" s="75" t="s">
        <v>32</v>
      </c>
      <c r="L6620" s="76">
        <f t="shared" si="358"/>
        <v>21</v>
      </c>
      <c r="M6620" s="76">
        <v>6</v>
      </c>
      <c r="N6620" s="76">
        <v>2</v>
      </c>
      <c r="O6620" s="76">
        <v>9</v>
      </c>
      <c r="P6620" s="76">
        <v>0</v>
      </c>
      <c r="Q6620" s="76">
        <v>0</v>
      </c>
      <c r="R6620" s="76">
        <v>0</v>
      </c>
      <c r="S6620" s="76">
        <v>1</v>
      </c>
      <c r="T6620" s="76">
        <v>3</v>
      </c>
      <c r="U6620" s="76">
        <v>0</v>
      </c>
      <c r="V6620" s="76">
        <v>0</v>
      </c>
      <c r="W6620" s="76">
        <v>0</v>
      </c>
      <c r="X6620" s="76">
        <v>0</v>
      </c>
    </row>
    <row r="6621" spans="1:24">
      <c r="A6621" s="135"/>
      <c r="B6621" s="54"/>
      <c r="C6621" s="54"/>
      <c r="D6621" s="464"/>
      <c r="E6621" s="54"/>
      <c r="F6621" s="54"/>
      <c r="G6621" s="54"/>
      <c r="H6621" s="54"/>
      <c r="I6621" s="79"/>
      <c r="J6621" s="54"/>
      <c r="K6621" s="75" t="s">
        <v>34</v>
      </c>
      <c r="L6621" s="76">
        <f t="shared" si="358"/>
        <v>28</v>
      </c>
      <c r="M6621" s="76">
        <v>22</v>
      </c>
      <c r="N6621" s="76">
        <v>1</v>
      </c>
      <c r="O6621" s="76">
        <v>4</v>
      </c>
      <c r="P6621" s="76">
        <v>0</v>
      </c>
      <c r="Q6621" s="76">
        <v>0</v>
      </c>
      <c r="R6621" s="76">
        <v>0</v>
      </c>
      <c r="S6621" s="76">
        <v>1</v>
      </c>
      <c r="T6621" s="76">
        <v>0</v>
      </c>
      <c r="U6621" s="76">
        <v>0</v>
      </c>
      <c r="V6621" s="76">
        <v>0</v>
      </c>
      <c r="W6621" s="76">
        <v>0</v>
      </c>
      <c r="X6621" s="76">
        <v>0</v>
      </c>
    </row>
    <row r="6622" spans="1:24">
      <c r="A6622" s="135"/>
      <c r="B6622" s="80"/>
      <c r="C6622" s="80"/>
      <c r="D6622" s="464"/>
      <c r="E6622" s="80"/>
      <c r="F6622" s="80"/>
      <c r="G6622" s="80"/>
      <c r="H6622" s="80"/>
      <c r="I6622" s="83"/>
      <c r="J6622" s="80"/>
      <c r="K6622" s="75" t="s">
        <v>36</v>
      </c>
      <c r="L6622" s="76">
        <f t="shared" si="358"/>
        <v>78</v>
      </c>
      <c r="M6622" s="76">
        <v>2</v>
      </c>
      <c r="N6622" s="76">
        <v>0</v>
      </c>
      <c r="O6622" s="76">
        <v>26</v>
      </c>
      <c r="P6622" s="76">
        <v>0</v>
      </c>
      <c r="Q6622" s="76">
        <v>0</v>
      </c>
      <c r="R6622" s="76">
        <v>0</v>
      </c>
      <c r="S6622" s="76">
        <v>1</v>
      </c>
      <c r="T6622" s="76">
        <v>47</v>
      </c>
      <c r="U6622" s="76">
        <v>0</v>
      </c>
      <c r="V6622" s="76">
        <v>0</v>
      </c>
      <c r="W6622" s="76">
        <v>2</v>
      </c>
      <c r="X6622" s="76">
        <v>0</v>
      </c>
    </row>
    <row r="6623" spans="1:24">
      <c r="A6623" s="135"/>
      <c r="B6623" s="553" t="s">
        <v>10059</v>
      </c>
      <c r="C6623" s="553" t="s">
        <v>31</v>
      </c>
      <c r="D6623" s="521" t="s">
        <v>10060</v>
      </c>
      <c r="E6623" s="521" t="s">
        <v>10061</v>
      </c>
      <c r="F6623" s="553" t="s">
        <v>597</v>
      </c>
      <c r="G6623" s="554" t="s">
        <v>10062</v>
      </c>
      <c r="H6623" s="553" t="s">
        <v>10063</v>
      </c>
      <c r="I6623" s="88">
        <v>3792</v>
      </c>
      <c r="J6623" s="46" t="s">
        <v>1508</v>
      </c>
      <c r="K6623" s="75" t="s">
        <v>1509</v>
      </c>
      <c r="L6623" s="76">
        <f t="shared" si="358"/>
        <v>0</v>
      </c>
      <c r="M6623" s="76"/>
      <c r="N6623" s="76"/>
      <c r="O6623" s="76"/>
      <c r="P6623" s="76"/>
      <c r="Q6623" s="76"/>
      <c r="R6623" s="76"/>
      <c r="S6623" s="76"/>
      <c r="T6623" s="76"/>
      <c r="U6623" s="76"/>
      <c r="V6623" s="76"/>
      <c r="W6623" s="76"/>
      <c r="X6623" s="76"/>
    </row>
    <row r="6624" spans="1:24">
      <c r="A6624" s="135"/>
      <c r="B6624" s="555"/>
      <c r="C6624" s="555"/>
      <c r="D6624" s="522"/>
      <c r="E6624" s="522"/>
      <c r="F6624" s="555"/>
      <c r="G6624" s="556"/>
      <c r="H6624" s="555"/>
      <c r="I6624" s="89"/>
      <c r="J6624" s="54"/>
      <c r="K6624" s="75" t="s">
        <v>1501</v>
      </c>
      <c r="L6624" s="76">
        <f t="shared" si="358"/>
        <v>4</v>
      </c>
      <c r="M6624" s="76">
        <v>2</v>
      </c>
      <c r="N6624" s="76">
        <v>1</v>
      </c>
      <c r="O6624" s="76">
        <v>1</v>
      </c>
      <c r="P6624" s="76"/>
      <c r="Q6624" s="76"/>
      <c r="R6624" s="76"/>
      <c r="S6624" s="76"/>
      <c r="T6624" s="76"/>
      <c r="U6624" s="76"/>
      <c r="V6624" s="76"/>
      <c r="W6624" s="76"/>
      <c r="X6624" s="76"/>
    </row>
    <row r="6625" spans="1:24">
      <c r="A6625" s="135"/>
      <c r="B6625" s="555"/>
      <c r="C6625" s="557"/>
      <c r="D6625" s="523"/>
      <c r="E6625" s="523"/>
      <c r="F6625" s="557"/>
      <c r="G6625" s="558"/>
      <c r="H6625" s="557"/>
      <c r="I6625" s="90"/>
      <c r="J6625" s="80"/>
      <c r="K6625" s="84" t="s">
        <v>1502</v>
      </c>
      <c r="L6625" s="76">
        <f t="shared" si="358"/>
        <v>0</v>
      </c>
      <c r="M6625" s="76"/>
      <c r="N6625" s="76"/>
      <c r="O6625" s="76"/>
      <c r="P6625" s="76"/>
      <c r="Q6625" s="76"/>
      <c r="R6625" s="76"/>
      <c r="S6625" s="76"/>
      <c r="T6625" s="76"/>
      <c r="U6625" s="76"/>
      <c r="V6625" s="76"/>
      <c r="W6625" s="76"/>
      <c r="X6625" s="76"/>
    </row>
    <row r="6626" spans="1:24">
      <c r="A6626" s="135"/>
      <c r="B6626" s="555"/>
      <c r="C6626" s="553" t="s">
        <v>31</v>
      </c>
      <c r="D6626" s="521" t="s">
        <v>10064</v>
      </c>
      <c r="E6626" s="521" t="s">
        <v>10065</v>
      </c>
      <c r="F6626" s="553" t="s">
        <v>10066</v>
      </c>
      <c r="G6626" s="554" t="s">
        <v>10067</v>
      </c>
      <c r="H6626" s="553" t="s">
        <v>10068</v>
      </c>
      <c r="I6626" s="88">
        <v>1502</v>
      </c>
      <c r="J6626" s="46" t="s">
        <v>1508</v>
      </c>
      <c r="K6626" s="75" t="s">
        <v>1509</v>
      </c>
      <c r="L6626" s="76">
        <f t="shared" si="358"/>
        <v>0</v>
      </c>
      <c r="M6626" s="76"/>
      <c r="N6626" s="76"/>
      <c r="O6626" s="76"/>
      <c r="P6626" s="76"/>
      <c r="Q6626" s="76"/>
      <c r="R6626" s="76"/>
      <c r="S6626" s="76"/>
      <c r="T6626" s="76"/>
      <c r="U6626" s="76"/>
      <c r="V6626" s="76"/>
      <c r="W6626" s="76"/>
      <c r="X6626" s="76"/>
    </row>
    <row r="6627" spans="1:24">
      <c r="A6627" s="135"/>
      <c r="B6627" s="555"/>
      <c r="C6627" s="555"/>
      <c r="D6627" s="522"/>
      <c r="E6627" s="522"/>
      <c r="F6627" s="555"/>
      <c r="G6627" s="556"/>
      <c r="H6627" s="555"/>
      <c r="I6627" s="89"/>
      <c r="J6627" s="54"/>
      <c r="K6627" s="75" t="s">
        <v>1501</v>
      </c>
      <c r="L6627" s="76">
        <f t="shared" si="358"/>
        <v>10</v>
      </c>
      <c r="M6627" s="76">
        <v>10</v>
      </c>
      <c r="N6627" s="76"/>
      <c r="O6627" s="76"/>
      <c r="P6627" s="76"/>
      <c r="Q6627" s="76"/>
      <c r="R6627" s="76"/>
      <c r="S6627" s="76"/>
      <c r="T6627" s="76"/>
      <c r="U6627" s="76"/>
      <c r="V6627" s="76"/>
      <c r="W6627" s="76"/>
      <c r="X6627" s="76"/>
    </row>
    <row r="6628" spans="1:24">
      <c r="A6628" s="135"/>
      <c r="B6628" s="555"/>
      <c r="C6628" s="557"/>
      <c r="D6628" s="523"/>
      <c r="E6628" s="523"/>
      <c r="F6628" s="557"/>
      <c r="G6628" s="558"/>
      <c r="H6628" s="557"/>
      <c r="I6628" s="90"/>
      <c r="J6628" s="80"/>
      <c r="K6628" s="84" t="s">
        <v>1502</v>
      </c>
      <c r="L6628" s="76">
        <f t="shared" si="358"/>
        <v>0</v>
      </c>
      <c r="M6628" s="76"/>
      <c r="N6628" s="76"/>
      <c r="O6628" s="76"/>
      <c r="P6628" s="76"/>
      <c r="Q6628" s="76"/>
      <c r="R6628" s="76"/>
      <c r="S6628" s="76"/>
      <c r="T6628" s="76"/>
      <c r="U6628" s="76"/>
      <c r="V6628" s="76"/>
      <c r="W6628" s="76"/>
      <c r="X6628" s="76"/>
    </row>
    <row r="6629" spans="1:24">
      <c r="A6629" s="135"/>
      <c r="B6629" s="555"/>
      <c r="C6629" s="553" t="s">
        <v>31</v>
      </c>
      <c r="D6629" s="521" t="s">
        <v>10069</v>
      </c>
      <c r="E6629" s="521" t="s">
        <v>10070</v>
      </c>
      <c r="F6629" s="553" t="s">
        <v>10071</v>
      </c>
      <c r="G6629" s="554" t="s">
        <v>10072</v>
      </c>
      <c r="H6629" s="553" t="s">
        <v>10073</v>
      </c>
      <c r="I6629" s="88">
        <v>131</v>
      </c>
      <c r="J6629" s="46" t="s">
        <v>1508</v>
      </c>
      <c r="K6629" s="75" t="s">
        <v>1509</v>
      </c>
      <c r="L6629" s="76">
        <f t="shared" si="358"/>
        <v>0</v>
      </c>
      <c r="M6629" s="76"/>
      <c r="N6629" s="76"/>
      <c r="O6629" s="76"/>
      <c r="P6629" s="76"/>
      <c r="Q6629" s="76"/>
      <c r="R6629" s="76"/>
      <c r="S6629" s="76"/>
      <c r="T6629" s="76"/>
      <c r="U6629" s="76"/>
      <c r="V6629" s="76"/>
      <c r="W6629" s="76"/>
      <c r="X6629" s="76"/>
    </row>
    <row r="6630" spans="1:24">
      <c r="A6630" s="135"/>
      <c r="B6630" s="555"/>
      <c r="C6630" s="555"/>
      <c r="D6630" s="522"/>
      <c r="E6630" s="522"/>
      <c r="F6630" s="555"/>
      <c r="G6630" s="556"/>
      <c r="H6630" s="555"/>
      <c r="I6630" s="89"/>
      <c r="J6630" s="54"/>
      <c r="K6630" s="75" t="s">
        <v>1501</v>
      </c>
      <c r="L6630" s="76">
        <f t="shared" si="358"/>
        <v>5</v>
      </c>
      <c r="M6630" s="76">
        <v>4</v>
      </c>
      <c r="N6630" s="76"/>
      <c r="O6630" s="76"/>
      <c r="P6630" s="76"/>
      <c r="Q6630" s="76"/>
      <c r="R6630" s="76"/>
      <c r="S6630" s="76">
        <v>1</v>
      </c>
      <c r="T6630" s="76"/>
      <c r="U6630" s="76"/>
      <c r="V6630" s="76"/>
      <c r="W6630" s="76"/>
      <c r="X6630" s="76"/>
    </row>
    <row r="6631" spans="1:24">
      <c r="A6631" s="135"/>
      <c r="B6631" s="555"/>
      <c r="C6631" s="557"/>
      <c r="D6631" s="523"/>
      <c r="E6631" s="523"/>
      <c r="F6631" s="557"/>
      <c r="G6631" s="558"/>
      <c r="H6631" s="557"/>
      <c r="I6631" s="90"/>
      <c r="J6631" s="80"/>
      <c r="K6631" s="84" t="s">
        <v>1502</v>
      </c>
      <c r="L6631" s="76">
        <f t="shared" si="358"/>
        <v>0</v>
      </c>
      <c r="M6631" s="76"/>
      <c r="N6631" s="76"/>
      <c r="O6631" s="76"/>
      <c r="P6631" s="76"/>
      <c r="Q6631" s="76"/>
      <c r="R6631" s="76"/>
      <c r="S6631" s="76"/>
      <c r="T6631" s="76"/>
      <c r="U6631" s="76"/>
      <c r="V6631" s="76"/>
      <c r="W6631" s="76"/>
      <c r="X6631" s="76"/>
    </row>
    <row r="6632" spans="1:24">
      <c r="A6632" s="135"/>
      <c r="B6632" s="555"/>
      <c r="C6632" s="553" t="s">
        <v>31</v>
      </c>
      <c r="D6632" s="521" t="s">
        <v>10074</v>
      </c>
      <c r="E6632" s="521" t="s">
        <v>10075</v>
      </c>
      <c r="F6632" s="553" t="s">
        <v>2436</v>
      </c>
      <c r="G6632" s="554" t="s">
        <v>10076</v>
      </c>
      <c r="H6632" s="553" t="s">
        <v>10077</v>
      </c>
      <c r="I6632" s="88">
        <v>5294</v>
      </c>
      <c r="J6632" s="46" t="s">
        <v>1508</v>
      </c>
      <c r="K6632" s="75" t="s">
        <v>1509</v>
      </c>
      <c r="L6632" s="76">
        <f t="shared" si="358"/>
        <v>0</v>
      </c>
      <c r="M6632" s="76"/>
      <c r="N6632" s="76"/>
      <c r="O6632" s="76"/>
      <c r="P6632" s="76"/>
      <c r="Q6632" s="76"/>
      <c r="R6632" s="76"/>
      <c r="S6632" s="76"/>
      <c r="T6632" s="76"/>
      <c r="U6632" s="76"/>
      <c r="V6632" s="76"/>
      <c r="W6632" s="76"/>
      <c r="X6632" s="76"/>
    </row>
    <row r="6633" spans="1:24">
      <c r="A6633" s="135"/>
      <c r="B6633" s="555"/>
      <c r="C6633" s="555"/>
      <c r="D6633" s="522"/>
      <c r="E6633" s="522"/>
      <c r="F6633" s="555"/>
      <c r="G6633" s="556"/>
      <c r="H6633" s="555"/>
      <c r="I6633" s="89"/>
      <c r="J6633" s="54"/>
      <c r="K6633" s="75" t="s">
        <v>1501</v>
      </c>
      <c r="L6633" s="76">
        <f t="shared" si="358"/>
        <v>4</v>
      </c>
      <c r="M6633" s="76">
        <v>1</v>
      </c>
      <c r="N6633" s="76"/>
      <c r="O6633" s="76">
        <v>3</v>
      </c>
      <c r="P6633" s="76"/>
      <c r="Q6633" s="76"/>
      <c r="R6633" s="76"/>
      <c r="S6633" s="76"/>
      <c r="T6633" s="76"/>
      <c r="U6633" s="76"/>
      <c r="V6633" s="76"/>
      <c r="W6633" s="76"/>
      <c r="X6633" s="76"/>
    </row>
    <row r="6634" spans="1:24">
      <c r="A6634" s="135"/>
      <c r="B6634" s="555"/>
      <c r="C6634" s="557"/>
      <c r="D6634" s="523"/>
      <c r="E6634" s="523"/>
      <c r="F6634" s="557"/>
      <c r="G6634" s="558"/>
      <c r="H6634" s="557"/>
      <c r="I6634" s="90"/>
      <c r="J6634" s="80"/>
      <c r="K6634" s="84" t="s">
        <v>1502</v>
      </c>
      <c r="L6634" s="76">
        <f t="shared" si="358"/>
        <v>0</v>
      </c>
      <c r="M6634" s="76"/>
      <c r="N6634" s="76"/>
      <c r="O6634" s="76"/>
      <c r="P6634" s="76"/>
      <c r="Q6634" s="76"/>
      <c r="R6634" s="76"/>
      <c r="S6634" s="76"/>
      <c r="T6634" s="76"/>
      <c r="U6634" s="76"/>
      <c r="V6634" s="76"/>
      <c r="W6634" s="76"/>
      <c r="X6634" s="76"/>
    </row>
    <row r="6635" spans="1:24">
      <c r="A6635" s="135"/>
      <c r="B6635" s="555"/>
      <c r="C6635" s="553" t="s">
        <v>31</v>
      </c>
      <c r="D6635" s="521" t="s">
        <v>10078</v>
      </c>
      <c r="E6635" s="521" t="s">
        <v>10079</v>
      </c>
      <c r="F6635" s="553" t="s">
        <v>10080</v>
      </c>
      <c r="G6635" s="554" t="s">
        <v>10081</v>
      </c>
      <c r="H6635" s="553" t="s">
        <v>10082</v>
      </c>
      <c r="I6635" s="88">
        <v>494</v>
      </c>
      <c r="J6635" s="46" t="s">
        <v>1508</v>
      </c>
      <c r="K6635" s="75" t="s">
        <v>1509</v>
      </c>
      <c r="L6635" s="76">
        <f t="shared" si="358"/>
        <v>0</v>
      </c>
      <c r="M6635" s="76"/>
      <c r="N6635" s="76"/>
      <c r="O6635" s="76"/>
      <c r="P6635" s="76"/>
      <c r="Q6635" s="76"/>
      <c r="R6635" s="76"/>
      <c r="S6635" s="76"/>
      <c r="T6635" s="76"/>
      <c r="U6635" s="76"/>
      <c r="V6635" s="76"/>
      <c r="W6635" s="76"/>
      <c r="X6635" s="76"/>
    </row>
    <row r="6636" spans="1:24">
      <c r="A6636" s="135"/>
      <c r="B6636" s="555"/>
      <c r="C6636" s="555"/>
      <c r="D6636" s="522"/>
      <c r="E6636" s="522"/>
      <c r="F6636" s="555"/>
      <c r="G6636" s="556"/>
      <c r="H6636" s="555"/>
      <c r="I6636" s="89"/>
      <c r="J6636" s="54"/>
      <c r="K6636" s="75" t="s">
        <v>1501</v>
      </c>
      <c r="L6636" s="76">
        <f t="shared" si="358"/>
        <v>2</v>
      </c>
      <c r="M6636" s="76">
        <v>2</v>
      </c>
      <c r="N6636" s="76"/>
      <c r="O6636" s="76"/>
      <c r="P6636" s="76"/>
      <c r="Q6636" s="76"/>
      <c r="R6636" s="76"/>
      <c r="S6636" s="76"/>
      <c r="T6636" s="76"/>
      <c r="U6636" s="76"/>
      <c r="V6636" s="76"/>
      <c r="W6636" s="76"/>
      <c r="X6636" s="76"/>
    </row>
    <row r="6637" spans="1:24">
      <c r="A6637" s="135"/>
      <c r="B6637" s="555"/>
      <c r="C6637" s="557"/>
      <c r="D6637" s="523"/>
      <c r="E6637" s="523"/>
      <c r="F6637" s="557"/>
      <c r="G6637" s="558"/>
      <c r="H6637" s="557"/>
      <c r="I6637" s="90"/>
      <c r="J6637" s="80"/>
      <c r="K6637" s="84" t="s">
        <v>1502</v>
      </c>
      <c r="L6637" s="76">
        <f t="shared" si="358"/>
        <v>0</v>
      </c>
      <c r="M6637" s="76"/>
      <c r="N6637" s="76"/>
      <c r="O6637" s="76"/>
      <c r="P6637" s="76"/>
      <c r="Q6637" s="76"/>
      <c r="R6637" s="76"/>
      <c r="S6637" s="76"/>
      <c r="T6637" s="76"/>
      <c r="U6637" s="76"/>
      <c r="V6637" s="76"/>
      <c r="W6637" s="76"/>
      <c r="X6637" s="76"/>
    </row>
    <row r="6638" spans="1:24">
      <c r="A6638" s="135"/>
      <c r="B6638" s="555"/>
      <c r="C6638" s="553" t="s">
        <v>31</v>
      </c>
      <c r="D6638" s="521" t="s">
        <v>8119</v>
      </c>
      <c r="E6638" s="521" t="s">
        <v>10083</v>
      </c>
      <c r="F6638" s="553" t="s">
        <v>10084</v>
      </c>
      <c r="G6638" s="554" t="s">
        <v>10085</v>
      </c>
      <c r="H6638" s="553" t="s">
        <v>10086</v>
      </c>
      <c r="I6638" s="88">
        <v>534</v>
      </c>
      <c r="J6638" s="46" t="s">
        <v>1508</v>
      </c>
      <c r="K6638" s="75" t="s">
        <v>1509</v>
      </c>
      <c r="L6638" s="76">
        <f t="shared" si="358"/>
        <v>3</v>
      </c>
      <c r="M6638" s="76">
        <v>1</v>
      </c>
      <c r="N6638" s="76"/>
      <c r="O6638" s="76">
        <v>2</v>
      </c>
      <c r="P6638" s="76"/>
      <c r="Q6638" s="76"/>
      <c r="R6638" s="76"/>
      <c r="S6638" s="76"/>
      <c r="T6638" s="76"/>
      <c r="U6638" s="76"/>
      <c r="V6638" s="76"/>
      <c r="W6638" s="76"/>
      <c r="X6638" s="76"/>
    </row>
    <row r="6639" spans="1:24">
      <c r="A6639" s="135"/>
      <c r="B6639" s="555"/>
      <c r="C6639" s="555"/>
      <c r="D6639" s="522"/>
      <c r="E6639" s="522"/>
      <c r="F6639" s="555"/>
      <c r="G6639" s="556"/>
      <c r="H6639" s="555"/>
      <c r="I6639" s="89"/>
      <c r="J6639" s="54"/>
      <c r="K6639" s="75" t="s">
        <v>1501</v>
      </c>
      <c r="L6639" s="76">
        <f t="shared" si="358"/>
        <v>0</v>
      </c>
      <c r="M6639" s="76"/>
      <c r="N6639" s="76"/>
      <c r="O6639" s="76"/>
      <c r="P6639" s="76"/>
      <c r="Q6639" s="76"/>
      <c r="R6639" s="76"/>
      <c r="S6639" s="76"/>
      <c r="T6639" s="76"/>
      <c r="U6639" s="76"/>
      <c r="V6639" s="76"/>
      <c r="W6639" s="76"/>
      <c r="X6639" s="76"/>
    </row>
    <row r="6640" spans="1:24">
      <c r="A6640" s="135"/>
      <c r="B6640" s="555"/>
      <c r="C6640" s="557"/>
      <c r="D6640" s="523"/>
      <c r="E6640" s="523"/>
      <c r="F6640" s="557"/>
      <c r="G6640" s="558"/>
      <c r="H6640" s="557"/>
      <c r="I6640" s="90"/>
      <c r="J6640" s="80"/>
      <c r="K6640" s="84" t="s">
        <v>1502</v>
      </c>
      <c r="L6640" s="76">
        <f t="shared" si="358"/>
        <v>0</v>
      </c>
      <c r="M6640" s="76"/>
      <c r="N6640" s="76"/>
      <c r="O6640" s="76"/>
      <c r="P6640" s="76"/>
      <c r="Q6640" s="76"/>
      <c r="R6640" s="76"/>
      <c r="S6640" s="76"/>
      <c r="T6640" s="76"/>
      <c r="U6640" s="76"/>
      <c r="V6640" s="76"/>
      <c r="W6640" s="76"/>
      <c r="X6640" s="76"/>
    </row>
    <row r="6641" spans="1:24">
      <c r="A6641" s="135"/>
      <c r="B6641" s="555"/>
      <c r="C6641" s="553" t="s">
        <v>35</v>
      </c>
      <c r="D6641" s="521" t="s">
        <v>10087</v>
      </c>
      <c r="E6641" s="521" t="s">
        <v>10088</v>
      </c>
      <c r="F6641" s="553" t="s">
        <v>4060</v>
      </c>
      <c r="G6641" s="554" t="s">
        <v>10089</v>
      </c>
      <c r="H6641" s="553" t="s">
        <v>10090</v>
      </c>
      <c r="I6641" s="88">
        <f>69584+25774</f>
        <v>95358</v>
      </c>
      <c r="J6641" s="46" t="s">
        <v>1508</v>
      </c>
      <c r="K6641" s="75" t="s">
        <v>1509</v>
      </c>
      <c r="L6641" s="76">
        <f t="shared" si="358"/>
        <v>4</v>
      </c>
      <c r="M6641" s="76">
        <v>1</v>
      </c>
      <c r="N6641" s="76"/>
      <c r="O6641" s="76">
        <v>2</v>
      </c>
      <c r="P6641" s="76"/>
      <c r="Q6641" s="76"/>
      <c r="R6641" s="76"/>
      <c r="S6641" s="76">
        <v>1</v>
      </c>
      <c r="T6641" s="76"/>
      <c r="U6641" s="76"/>
      <c r="V6641" s="76"/>
      <c r="W6641" s="76"/>
      <c r="X6641" s="76"/>
    </row>
    <row r="6642" spans="1:24">
      <c r="A6642" s="135"/>
      <c r="B6642" s="555"/>
      <c r="C6642" s="555"/>
      <c r="D6642" s="522"/>
      <c r="E6642" s="522" t="s">
        <v>10091</v>
      </c>
      <c r="F6642" s="555"/>
      <c r="G6642" s="556"/>
      <c r="H6642" s="555"/>
      <c r="I6642" s="89"/>
      <c r="J6642" s="54"/>
      <c r="K6642" s="75" t="s">
        <v>1501</v>
      </c>
      <c r="L6642" s="76">
        <f t="shared" si="358"/>
        <v>0</v>
      </c>
      <c r="M6642" s="76"/>
      <c r="N6642" s="76"/>
      <c r="O6642" s="76"/>
      <c r="P6642" s="76"/>
      <c r="Q6642" s="76"/>
      <c r="R6642" s="76"/>
      <c r="S6642" s="76"/>
      <c r="T6642" s="76"/>
      <c r="U6642" s="76"/>
      <c r="V6642" s="76"/>
      <c r="W6642" s="76"/>
      <c r="X6642" s="76"/>
    </row>
    <row r="6643" spans="1:24">
      <c r="A6643" s="135"/>
      <c r="B6643" s="555"/>
      <c r="C6643" s="557"/>
      <c r="D6643" s="523"/>
      <c r="E6643" s="523"/>
      <c r="F6643" s="557"/>
      <c r="G6643" s="558"/>
      <c r="H6643" s="557"/>
      <c r="I6643" s="90"/>
      <c r="J6643" s="80"/>
      <c r="K6643" s="84" t="s">
        <v>1502</v>
      </c>
      <c r="L6643" s="76">
        <f t="shared" si="358"/>
        <v>5</v>
      </c>
      <c r="M6643" s="76"/>
      <c r="N6643" s="76"/>
      <c r="O6643" s="76">
        <v>1</v>
      </c>
      <c r="P6643" s="76"/>
      <c r="Q6643" s="76"/>
      <c r="R6643" s="76"/>
      <c r="S6643" s="76">
        <v>1</v>
      </c>
      <c r="T6643" s="76">
        <v>3</v>
      </c>
      <c r="U6643" s="76"/>
      <c r="V6643" s="76"/>
      <c r="W6643" s="76"/>
      <c r="X6643" s="76"/>
    </row>
    <row r="6644" spans="1:24">
      <c r="A6644" s="135"/>
      <c r="B6644" s="555"/>
      <c r="C6644" s="553" t="s">
        <v>35</v>
      </c>
      <c r="D6644" s="521" t="s">
        <v>10092</v>
      </c>
      <c r="E6644" s="521" t="s">
        <v>10093</v>
      </c>
      <c r="F6644" s="553" t="s">
        <v>10094</v>
      </c>
      <c r="G6644" s="554" t="s">
        <v>10095</v>
      </c>
      <c r="H6644" s="553" t="s">
        <v>10096</v>
      </c>
      <c r="I6644" s="88">
        <f>2076+19638</f>
        <v>21714</v>
      </c>
      <c r="J6644" s="46" t="s">
        <v>1508</v>
      </c>
      <c r="K6644" s="75" t="s">
        <v>1509</v>
      </c>
      <c r="L6644" s="76">
        <f t="shared" si="358"/>
        <v>2</v>
      </c>
      <c r="M6644" s="76">
        <v>1</v>
      </c>
      <c r="N6644" s="76"/>
      <c r="O6644" s="76">
        <v>1</v>
      </c>
      <c r="P6644" s="76"/>
      <c r="Q6644" s="76"/>
      <c r="R6644" s="76"/>
      <c r="S6644" s="76"/>
      <c r="T6644" s="76"/>
      <c r="U6644" s="76"/>
      <c r="V6644" s="76"/>
      <c r="W6644" s="76"/>
      <c r="X6644" s="76"/>
    </row>
    <row r="6645" spans="1:24">
      <c r="A6645" s="135"/>
      <c r="B6645" s="555"/>
      <c r="C6645" s="555"/>
      <c r="D6645" s="522"/>
      <c r="E6645" s="522" t="s">
        <v>10097</v>
      </c>
      <c r="F6645" s="555"/>
      <c r="G6645" s="556"/>
      <c r="H6645" s="555"/>
      <c r="I6645" s="89"/>
      <c r="J6645" s="54"/>
      <c r="K6645" s="75" t="s">
        <v>1501</v>
      </c>
      <c r="L6645" s="76">
        <f t="shared" si="358"/>
        <v>0</v>
      </c>
      <c r="M6645" s="76"/>
      <c r="N6645" s="76"/>
      <c r="O6645" s="76"/>
      <c r="P6645" s="76"/>
      <c r="Q6645" s="76"/>
      <c r="R6645" s="76"/>
      <c r="S6645" s="76"/>
      <c r="T6645" s="76"/>
      <c r="U6645" s="76"/>
      <c r="V6645" s="76"/>
      <c r="W6645" s="76"/>
      <c r="X6645" s="76"/>
    </row>
    <row r="6646" spans="1:24">
      <c r="A6646" s="135"/>
      <c r="B6646" s="555"/>
      <c r="C6646" s="557"/>
      <c r="D6646" s="523"/>
      <c r="E6646" s="523"/>
      <c r="F6646" s="557"/>
      <c r="G6646" s="558"/>
      <c r="H6646" s="557"/>
      <c r="I6646" s="90"/>
      <c r="J6646" s="80"/>
      <c r="K6646" s="84" t="s">
        <v>1502</v>
      </c>
      <c r="L6646" s="76">
        <f t="shared" si="358"/>
        <v>3</v>
      </c>
      <c r="M6646" s="76"/>
      <c r="N6646" s="76"/>
      <c r="O6646" s="76"/>
      <c r="P6646" s="76"/>
      <c r="Q6646" s="76"/>
      <c r="R6646" s="76"/>
      <c r="S6646" s="76"/>
      <c r="T6646" s="76">
        <v>3</v>
      </c>
      <c r="U6646" s="76"/>
      <c r="V6646" s="76"/>
      <c r="W6646" s="76"/>
      <c r="X6646" s="76"/>
    </row>
    <row r="6647" spans="1:24">
      <c r="A6647" s="135"/>
      <c r="B6647" s="555"/>
      <c r="C6647" s="553" t="s">
        <v>35</v>
      </c>
      <c r="D6647" s="521" t="s">
        <v>10098</v>
      </c>
      <c r="E6647" s="521" t="s">
        <v>10099</v>
      </c>
      <c r="F6647" s="553" t="s">
        <v>10100</v>
      </c>
      <c r="G6647" s="554" t="s">
        <v>10101</v>
      </c>
      <c r="H6647" s="553" t="s">
        <v>10102</v>
      </c>
      <c r="I6647" s="88">
        <f>28+1036</f>
        <v>1064</v>
      </c>
      <c r="J6647" s="46" t="s">
        <v>1508</v>
      </c>
      <c r="K6647" s="75" t="s">
        <v>1509</v>
      </c>
      <c r="L6647" s="76">
        <f t="shared" si="358"/>
        <v>4</v>
      </c>
      <c r="M6647" s="76"/>
      <c r="N6647" s="76">
        <v>1</v>
      </c>
      <c r="O6647" s="76">
        <v>1</v>
      </c>
      <c r="P6647" s="76"/>
      <c r="Q6647" s="76"/>
      <c r="R6647" s="76"/>
      <c r="S6647" s="76"/>
      <c r="T6647" s="76">
        <v>2</v>
      </c>
      <c r="U6647" s="76"/>
      <c r="V6647" s="76"/>
      <c r="W6647" s="76"/>
      <c r="X6647" s="76"/>
    </row>
    <row r="6648" spans="1:24">
      <c r="A6648" s="135"/>
      <c r="B6648" s="555"/>
      <c r="C6648" s="555"/>
      <c r="D6648" s="522"/>
      <c r="E6648" s="522" t="s">
        <v>10103</v>
      </c>
      <c r="F6648" s="555"/>
      <c r="G6648" s="556"/>
      <c r="H6648" s="555"/>
      <c r="I6648" s="89"/>
      <c r="J6648" s="54"/>
      <c r="K6648" s="75" t="s">
        <v>1501</v>
      </c>
      <c r="L6648" s="76">
        <f t="shared" si="358"/>
        <v>0</v>
      </c>
      <c r="M6648" s="76"/>
      <c r="N6648" s="76"/>
      <c r="O6648" s="76"/>
      <c r="P6648" s="76"/>
      <c r="Q6648" s="76"/>
      <c r="R6648" s="76"/>
      <c r="S6648" s="76"/>
      <c r="T6648" s="76"/>
      <c r="U6648" s="76"/>
      <c r="V6648" s="76"/>
      <c r="W6648" s="76"/>
      <c r="X6648" s="76"/>
    </row>
    <row r="6649" spans="1:24">
      <c r="A6649" s="135"/>
      <c r="B6649" s="555"/>
      <c r="C6649" s="557"/>
      <c r="D6649" s="523"/>
      <c r="E6649" s="523"/>
      <c r="F6649" s="557"/>
      <c r="G6649" s="558"/>
      <c r="H6649" s="557"/>
      <c r="I6649" s="90"/>
      <c r="J6649" s="80"/>
      <c r="K6649" s="84" t="s">
        <v>1502</v>
      </c>
      <c r="L6649" s="76">
        <f t="shared" si="358"/>
        <v>2</v>
      </c>
      <c r="M6649" s="76"/>
      <c r="N6649" s="76"/>
      <c r="O6649" s="76">
        <v>2</v>
      </c>
      <c r="P6649" s="76"/>
      <c r="Q6649" s="76"/>
      <c r="R6649" s="76"/>
      <c r="S6649" s="76"/>
      <c r="T6649" s="76"/>
      <c r="U6649" s="76"/>
      <c r="V6649" s="76"/>
      <c r="W6649" s="76"/>
      <c r="X6649" s="76"/>
    </row>
    <row r="6650" spans="1:24">
      <c r="A6650" s="135"/>
      <c r="B6650" s="555"/>
      <c r="C6650" s="553" t="s">
        <v>35</v>
      </c>
      <c r="D6650" s="559" t="s">
        <v>10104</v>
      </c>
      <c r="E6650" s="521" t="s">
        <v>10105</v>
      </c>
      <c r="F6650" s="553" t="s">
        <v>10106</v>
      </c>
      <c r="G6650" s="554" t="s">
        <v>10107</v>
      </c>
      <c r="H6650" s="553" t="s">
        <v>10108</v>
      </c>
      <c r="I6650" s="88">
        <f>423+119600</f>
        <v>120023</v>
      </c>
      <c r="J6650" s="46" t="s">
        <v>1508</v>
      </c>
      <c r="K6650" s="75" t="s">
        <v>1509</v>
      </c>
      <c r="L6650" s="76">
        <f t="shared" si="358"/>
        <v>2</v>
      </c>
      <c r="M6650" s="76"/>
      <c r="N6650" s="76">
        <v>1</v>
      </c>
      <c r="O6650" s="76"/>
      <c r="P6650" s="76"/>
      <c r="Q6650" s="76"/>
      <c r="R6650" s="76"/>
      <c r="S6650" s="76"/>
      <c r="T6650" s="76">
        <v>1</v>
      </c>
      <c r="U6650" s="76"/>
      <c r="V6650" s="76"/>
      <c r="W6650" s="76"/>
      <c r="X6650" s="76"/>
    </row>
    <row r="6651" spans="1:24">
      <c r="A6651" s="135"/>
      <c r="B6651" s="555"/>
      <c r="C6651" s="555"/>
      <c r="D6651" s="560"/>
      <c r="E6651" s="522" t="s">
        <v>10109</v>
      </c>
      <c r="F6651" s="555"/>
      <c r="G6651" s="556"/>
      <c r="H6651" s="555"/>
      <c r="I6651" s="89"/>
      <c r="J6651" s="54"/>
      <c r="K6651" s="75" t="s">
        <v>1501</v>
      </c>
      <c r="L6651" s="76">
        <f t="shared" si="358"/>
        <v>0</v>
      </c>
      <c r="M6651" s="76"/>
      <c r="N6651" s="76"/>
      <c r="O6651" s="76"/>
      <c r="P6651" s="76"/>
      <c r="Q6651" s="76"/>
      <c r="R6651" s="76"/>
      <c r="S6651" s="76"/>
      <c r="T6651" s="76"/>
      <c r="U6651" s="76"/>
      <c r="V6651" s="76"/>
      <c r="W6651" s="76"/>
      <c r="X6651" s="76"/>
    </row>
    <row r="6652" spans="1:24">
      <c r="A6652" s="135"/>
      <c r="B6652" s="555"/>
      <c r="C6652" s="557"/>
      <c r="D6652" s="561"/>
      <c r="E6652" s="523"/>
      <c r="F6652" s="557"/>
      <c r="G6652" s="558"/>
      <c r="H6652" s="557"/>
      <c r="I6652" s="90"/>
      <c r="J6652" s="80"/>
      <c r="K6652" s="84" t="s">
        <v>1502</v>
      </c>
      <c r="L6652" s="76">
        <f t="shared" si="358"/>
        <v>26</v>
      </c>
      <c r="M6652" s="76"/>
      <c r="N6652" s="76"/>
      <c r="O6652" s="76">
        <v>1</v>
      </c>
      <c r="P6652" s="76"/>
      <c r="Q6652" s="76"/>
      <c r="R6652" s="76"/>
      <c r="S6652" s="76"/>
      <c r="T6652" s="76">
        <v>24</v>
      </c>
      <c r="U6652" s="76"/>
      <c r="V6652" s="76"/>
      <c r="W6652" s="76">
        <v>1</v>
      </c>
      <c r="X6652" s="76"/>
    </row>
    <row r="6653" spans="1:24">
      <c r="A6653" s="135"/>
      <c r="B6653" s="555"/>
      <c r="C6653" s="553" t="s">
        <v>35</v>
      </c>
      <c r="D6653" s="521" t="s">
        <v>10110</v>
      </c>
      <c r="E6653" s="521" t="s">
        <v>10111</v>
      </c>
      <c r="F6653" s="553" t="s">
        <v>10112</v>
      </c>
      <c r="G6653" s="554" t="s">
        <v>10113</v>
      </c>
      <c r="H6653" s="553" t="s">
        <v>10114</v>
      </c>
      <c r="I6653" s="88">
        <f>2581+3665</f>
        <v>6246</v>
      </c>
      <c r="J6653" s="46" t="s">
        <v>1508</v>
      </c>
      <c r="K6653" s="75" t="s">
        <v>1509</v>
      </c>
      <c r="L6653" s="76">
        <f t="shared" si="358"/>
        <v>2</v>
      </c>
      <c r="M6653" s="76">
        <v>1</v>
      </c>
      <c r="N6653" s="76"/>
      <c r="O6653" s="76">
        <v>1</v>
      </c>
      <c r="P6653" s="76"/>
      <c r="Q6653" s="76"/>
      <c r="R6653" s="76"/>
      <c r="S6653" s="76"/>
      <c r="T6653" s="76"/>
      <c r="U6653" s="76"/>
      <c r="V6653" s="76"/>
      <c r="W6653" s="76"/>
      <c r="X6653" s="76"/>
    </row>
    <row r="6654" spans="1:24">
      <c r="A6654" s="135"/>
      <c r="B6654" s="555"/>
      <c r="C6654" s="555"/>
      <c r="D6654" s="522"/>
      <c r="E6654" s="522" t="s">
        <v>10115</v>
      </c>
      <c r="F6654" s="555"/>
      <c r="G6654" s="556"/>
      <c r="H6654" s="555"/>
      <c r="I6654" s="89"/>
      <c r="J6654" s="54"/>
      <c r="K6654" s="75" t="s">
        <v>1501</v>
      </c>
      <c r="L6654" s="76">
        <f t="shared" si="358"/>
        <v>0</v>
      </c>
      <c r="M6654" s="76"/>
      <c r="N6654" s="76"/>
      <c r="O6654" s="76"/>
      <c r="P6654" s="76"/>
      <c r="Q6654" s="76"/>
      <c r="R6654" s="76"/>
      <c r="S6654" s="76"/>
      <c r="T6654" s="76"/>
      <c r="U6654" s="76"/>
      <c r="V6654" s="76"/>
      <c r="W6654" s="76"/>
      <c r="X6654" s="76"/>
    </row>
    <row r="6655" spans="1:24">
      <c r="A6655" s="135"/>
      <c r="B6655" s="555"/>
      <c r="C6655" s="557"/>
      <c r="D6655" s="523"/>
      <c r="E6655" s="523"/>
      <c r="F6655" s="557"/>
      <c r="G6655" s="558"/>
      <c r="H6655" s="557"/>
      <c r="I6655" s="90"/>
      <c r="J6655" s="80"/>
      <c r="K6655" s="84" t="s">
        <v>1502</v>
      </c>
      <c r="L6655" s="76">
        <f t="shared" si="358"/>
        <v>2</v>
      </c>
      <c r="M6655" s="76"/>
      <c r="N6655" s="76"/>
      <c r="O6655" s="76">
        <v>1</v>
      </c>
      <c r="P6655" s="76"/>
      <c r="Q6655" s="76"/>
      <c r="R6655" s="76"/>
      <c r="S6655" s="76"/>
      <c r="T6655" s="76">
        <v>1</v>
      </c>
      <c r="U6655" s="76"/>
      <c r="V6655" s="76"/>
      <c r="W6655" s="76"/>
      <c r="X6655" s="76"/>
    </row>
    <row r="6656" spans="1:24">
      <c r="A6656" s="135"/>
      <c r="B6656" s="555"/>
      <c r="C6656" s="553" t="s">
        <v>31</v>
      </c>
      <c r="D6656" s="521" t="s">
        <v>10116</v>
      </c>
      <c r="E6656" s="521" t="s">
        <v>10117</v>
      </c>
      <c r="F6656" s="553" t="s">
        <v>10118</v>
      </c>
      <c r="G6656" s="554" t="s">
        <v>10119</v>
      </c>
      <c r="H6656" s="553" t="s">
        <v>10120</v>
      </c>
      <c r="I6656" s="88">
        <v>2915</v>
      </c>
      <c r="J6656" s="46" t="s">
        <v>1508</v>
      </c>
      <c r="K6656" s="75" t="s">
        <v>1509</v>
      </c>
      <c r="L6656" s="76">
        <f t="shared" si="358"/>
        <v>0</v>
      </c>
      <c r="M6656" s="76"/>
      <c r="N6656" s="76"/>
      <c r="O6656" s="76"/>
      <c r="P6656" s="76"/>
      <c r="Q6656" s="76"/>
      <c r="R6656" s="76"/>
      <c r="S6656" s="76"/>
      <c r="T6656" s="76"/>
      <c r="U6656" s="76"/>
      <c r="V6656" s="76"/>
      <c r="W6656" s="76"/>
      <c r="X6656" s="76"/>
    </row>
    <row r="6657" spans="1:24">
      <c r="A6657" s="135"/>
      <c r="B6657" s="555"/>
      <c r="C6657" s="555"/>
      <c r="D6657" s="522"/>
      <c r="E6657" s="522"/>
      <c r="F6657" s="555"/>
      <c r="G6657" s="556"/>
      <c r="H6657" s="555"/>
      <c r="I6657" s="89"/>
      <c r="J6657" s="54"/>
      <c r="K6657" s="75" t="s">
        <v>1501</v>
      </c>
      <c r="L6657" s="76">
        <f t="shared" si="358"/>
        <v>3</v>
      </c>
      <c r="M6657" s="76">
        <v>3</v>
      </c>
      <c r="N6657" s="76"/>
      <c r="O6657" s="76"/>
      <c r="P6657" s="76"/>
      <c r="Q6657" s="76"/>
      <c r="R6657" s="76"/>
      <c r="S6657" s="76"/>
      <c r="T6657" s="76"/>
      <c r="U6657" s="76"/>
      <c r="V6657" s="76"/>
      <c r="W6657" s="76"/>
      <c r="X6657" s="76"/>
    </row>
    <row r="6658" spans="1:24">
      <c r="A6658" s="135"/>
      <c r="B6658" s="555"/>
      <c r="C6658" s="557"/>
      <c r="D6658" s="523"/>
      <c r="E6658" s="523"/>
      <c r="F6658" s="557"/>
      <c r="G6658" s="558"/>
      <c r="H6658" s="557"/>
      <c r="I6658" s="90"/>
      <c r="J6658" s="80"/>
      <c r="K6658" s="84" t="s">
        <v>1502</v>
      </c>
      <c r="L6658" s="76">
        <f t="shared" si="358"/>
        <v>0</v>
      </c>
      <c r="M6658" s="76"/>
      <c r="N6658" s="76"/>
      <c r="O6658" s="76"/>
      <c r="P6658" s="76"/>
      <c r="Q6658" s="76"/>
      <c r="R6658" s="76"/>
      <c r="S6658" s="76"/>
      <c r="T6658" s="76"/>
      <c r="U6658" s="76"/>
      <c r="V6658" s="76"/>
      <c r="W6658" s="76"/>
      <c r="X6658" s="76"/>
    </row>
    <row r="6659" spans="1:24">
      <c r="A6659" s="135"/>
      <c r="B6659" s="555"/>
      <c r="C6659" s="553" t="s">
        <v>31</v>
      </c>
      <c r="D6659" s="521" t="s">
        <v>10121</v>
      </c>
      <c r="E6659" s="521" t="s">
        <v>10122</v>
      </c>
      <c r="F6659" s="553" t="s">
        <v>10123</v>
      </c>
      <c r="G6659" s="554" t="s">
        <v>10124</v>
      </c>
      <c r="H6659" s="553" t="s">
        <v>10125</v>
      </c>
      <c r="I6659" s="88">
        <v>0</v>
      </c>
      <c r="J6659" s="46" t="s">
        <v>1508</v>
      </c>
      <c r="K6659" s="75" t="s">
        <v>1509</v>
      </c>
      <c r="L6659" s="76">
        <f t="shared" si="358"/>
        <v>2</v>
      </c>
      <c r="M6659" s="76">
        <v>1</v>
      </c>
      <c r="N6659" s="76"/>
      <c r="O6659" s="76">
        <v>1</v>
      </c>
      <c r="P6659" s="76"/>
      <c r="Q6659" s="76"/>
      <c r="R6659" s="76"/>
      <c r="S6659" s="76"/>
      <c r="T6659" s="76"/>
      <c r="U6659" s="76"/>
      <c r="V6659" s="76"/>
      <c r="W6659" s="76"/>
      <c r="X6659" s="76"/>
    </row>
    <row r="6660" spans="1:24">
      <c r="A6660" s="135"/>
      <c r="B6660" s="555"/>
      <c r="C6660" s="555"/>
      <c r="D6660" s="522"/>
      <c r="E6660" s="522"/>
      <c r="F6660" s="555"/>
      <c r="G6660" s="556"/>
      <c r="H6660" s="555"/>
      <c r="I6660" s="89"/>
      <c r="J6660" s="54"/>
      <c r="K6660" s="75" t="s">
        <v>1501</v>
      </c>
      <c r="L6660" s="76">
        <f t="shared" si="358"/>
        <v>0</v>
      </c>
      <c r="M6660" s="76"/>
      <c r="N6660" s="76"/>
      <c r="O6660" s="76"/>
      <c r="P6660" s="76"/>
      <c r="Q6660" s="76"/>
      <c r="R6660" s="76"/>
      <c r="S6660" s="76"/>
      <c r="T6660" s="76"/>
      <c r="U6660" s="76"/>
      <c r="V6660" s="76"/>
      <c r="W6660" s="76"/>
      <c r="X6660" s="76"/>
    </row>
    <row r="6661" spans="1:24">
      <c r="A6661" s="135"/>
      <c r="B6661" s="555"/>
      <c r="C6661" s="557"/>
      <c r="D6661" s="523"/>
      <c r="E6661" s="523"/>
      <c r="F6661" s="557"/>
      <c r="G6661" s="558"/>
      <c r="H6661" s="557"/>
      <c r="I6661" s="90"/>
      <c r="J6661" s="80"/>
      <c r="K6661" s="84" t="s">
        <v>1502</v>
      </c>
      <c r="L6661" s="76">
        <f t="shared" si="358"/>
        <v>0</v>
      </c>
      <c r="M6661" s="76"/>
      <c r="N6661" s="76"/>
      <c r="O6661" s="76"/>
      <c r="P6661" s="76"/>
      <c r="Q6661" s="76"/>
      <c r="R6661" s="76"/>
      <c r="S6661" s="76"/>
      <c r="T6661" s="76"/>
      <c r="U6661" s="76"/>
      <c r="V6661" s="76"/>
      <c r="W6661" s="76"/>
      <c r="X6661" s="76"/>
    </row>
    <row r="6662" spans="1:24">
      <c r="A6662" s="135"/>
      <c r="B6662" s="555"/>
      <c r="C6662" s="553" t="s">
        <v>31</v>
      </c>
      <c r="D6662" s="521" t="s">
        <v>10126</v>
      </c>
      <c r="E6662" s="521" t="s">
        <v>10127</v>
      </c>
      <c r="F6662" s="553" t="s">
        <v>10128</v>
      </c>
      <c r="G6662" s="554" t="s">
        <v>10129</v>
      </c>
      <c r="H6662" s="553" t="s">
        <v>10130</v>
      </c>
      <c r="I6662" s="88">
        <v>261</v>
      </c>
      <c r="J6662" s="46" t="s">
        <v>1508</v>
      </c>
      <c r="K6662" s="75" t="s">
        <v>1509</v>
      </c>
      <c r="L6662" s="76">
        <f t="shared" si="358"/>
        <v>2</v>
      </c>
      <c r="M6662" s="76">
        <v>1</v>
      </c>
      <c r="N6662" s="76"/>
      <c r="O6662" s="76">
        <v>1</v>
      </c>
      <c r="P6662" s="76"/>
      <c r="Q6662" s="76"/>
      <c r="R6662" s="76"/>
      <c r="S6662" s="76"/>
      <c r="T6662" s="76"/>
      <c r="U6662" s="76"/>
      <c r="V6662" s="76"/>
      <c r="W6662" s="76"/>
      <c r="X6662" s="76"/>
    </row>
    <row r="6663" spans="1:24">
      <c r="A6663" s="135"/>
      <c r="B6663" s="555"/>
      <c r="C6663" s="555"/>
      <c r="D6663" s="522"/>
      <c r="E6663" s="522"/>
      <c r="F6663" s="555"/>
      <c r="G6663" s="556"/>
      <c r="H6663" s="555"/>
      <c r="I6663" s="89"/>
      <c r="J6663" s="54"/>
      <c r="K6663" s="75" t="s">
        <v>1501</v>
      </c>
      <c r="L6663" s="76">
        <f t="shared" si="358"/>
        <v>0</v>
      </c>
      <c r="M6663" s="76"/>
      <c r="N6663" s="76"/>
      <c r="O6663" s="76"/>
      <c r="P6663" s="76"/>
      <c r="Q6663" s="76"/>
      <c r="R6663" s="76"/>
      <c r="S6663" s="76"/>
      <c r="T6663" s="76"/>
      <c r="U6663" s="76"/>
      <c r="V6663" s="76"/>
      <c r="W6663" s="76"/>
      <c r="X6663" s="76"/>
    </row>
    <row r="6664" spans="1:24">
      <c r="A6664" s="135"/>
      <c r="B6664" s="555"/>
      <c r="C6664" s="557"/>
      <c r="D6664" s="523"/>
      <c r="E6664" s="523"/>
      <c r="F6664" s="557"/>
      <c r="G6664" s="558"/>
      <c r="H6664" s="557"/>
      <c r="I6664" s="90"/>
      <c r="J6664" s="80"/>
      <c r="K6664" s="84" t="s">
        <v>1502</v>
      </c>
      <c r="L6664" s="76">
        <f t="shared" si="358"/>
        <v>0</v>
      </c>
      <c r="M6664" s="76"/>
      <c r="N6664" s="76"/>
      <c r="O6664" s="76"/>
      <c r="P6664" s="76"/>
      <c r="Q6664" s="76"/>
      <c r="R6664" s="76"/>
      <c r="S6664" s="76"/>
      <c r="T6664" s="76"/>
      <c r="U6664" s="76"/>
      <c r="V6664" s="76"/>
      <c r="W6664" s="76"/>
      <c r="X6664" s="76"/>
    </row>
    <row r="6665" spans="1:24">
      <c r="A6665" s="135"/>
      <c r="B6665" s="555"/>
      <c r="C6665" s="553" t="s">
        <v>33</v>
      </c>
      <c r="D6665" s="521" t="s">
        <v>10131</v>
      </c>
      <c r="E6665" s="521" t="s">
        <v>10132</v>
      </c>
      <c r="F6665" s="553" t="s">
        <v>10133</v>
      </c>
      <c r="G6665" s="554" t="s">
        <v>10134</v>
      </c>
      <c r="H6665" s="553" t="s">
        <v>10135</v>
      </c>
      <c r="I6665" s="88">
        <v>0</v>
      </c>
      <c r="J6665" s="46" t="s">
        <v>1508</v>
      </c>
      <c r="K6665" s="75" t="s">
        <v>1509</v>
      </c>
      <c r="L6665" s="76">
        <f t="shared" si="358"/>
        <v>0</v>
      </c>
      <c r="M6665" s="76"/>
      <c r="N6665" s="76"/>
      <c r="O6665" s="76"/>
      <c r="P6665" s="76"/>
      <c r="Q6665" s="76"/>
      <c r="R6665" s="76"/>
      <c r="S6665" s="76"/>
      <c r="T6665" s="76"/>
      <c r="U6665" s="76"/>
      <c r="V6665" s="76"/>
      <c r="W6665" s="76"/>
      <c r="X6665" s="76"/>
    </row>
    <row r="6666" spans="1:24">
      <c r="A6666" s="135"/>
      <c r="B6666" s="555"/>
      <c r="C6666" s="555"/>
      <c r="D6666" s="522"/>
      <c r="E6666" s="522"/>
      <c r="F6666" s="555"/>
      <c r="G6666" s="556"/>
      <c r="H6666" s="555"/>
      <c r="I6666" s="89"/>
      <c r="J6666" s="54"/>
      <c r="K6666" s="75" t="s">
        <v>1501</v>
      </c>
      <c r="L6666" s="76">
        <f t="shared" si="358"/>
        <v>0</v>
      </c>
      <c r="M6666" s="76"/>
      <c r="N6666" s="76"/>
      <c r="O6666" s="76"/>
      <c r="P6666" s="76"/>
      <c r="Q6666" s="76"/>
      <c r="R6666" s="76"/>
      <c r="S6666" s="76"/>
      <c r="T6666" s="76"/>
      <c r="U6666" s="76"/>
      <c r="V6666" s="76"/>
      <c r="W6666" s="76"/>
      <c r="X6666" s="76"/>
    </row>
    <row r="6667" spans="1:24">
      <c r="A6667" s="135"/>
      <c r="B6667" s="555"/>
      <c r="C6667" s="557"/>
      <c r="D6667" s="523"/>
      <c r="E6667" s="523"/>
      <c r="F6667" s="557"/>
      <c r="G6667" s="558"/>
      <c r="H6667" s="557"/>
      <c r="I6667" s="90"/>
      <c r="J6667" s="80"/>
      <c r="K6667" s="84" t="s">
        <v>1502</v>
      </c>
      <c r="L6667" s="76">
        <f t="shared" si="358"/>
        <v>2</v>
      </c>
      <c r="M6667" s="76"/>
      <c r="N6667" s="76"/>
      <c r="O6667" s="76">
        <v>2</v>
      </c>
      <c r="P6667" s="76"/>
      <c r="Q6667" s="76"/>
      <c r="R6667" s="76"/>
      <c r="S6667" s="76"/>
      <c r="T6667" s="76"/>
      <c r="U6667" s="76"/>
      <c r="V6667" s="76"/>
      <c r="W6667" s="76"/>
      <c r="X6667" s="76"/>
    </row>
    <row r="6668" spans="1:24">
      <c r="A6668" s="135"/>
      <c r="B6668" s="555"/>
      <c r="C6668" s="553" t="s">
        <v>33</v>
      </c>
      <c r="D6668" s="521" t="s">
        <v>10136</v>
      </c>
      <c r="E6668" s="521" t="s">
        <v>10137</v>
      </c>
      <c r="F6668" s="553" t="s">
        <v>10138</v>
      </c>
      <c r="G6668" s="554" t="s">
        <v>10139</v>
      </c>
      <c r="H6668" s="553" t="s">
        <v>10140</v>
      </c>
      <c r="I6668" s="88">
        <v>149</v>
      </c>
      <c r="J6668" s="46" t="s">
        <v>1508</v>
      </c>
      <c r="K6668" s="75" t="s">
        <v>1509</v>
      </c>
      <c r="L6668" s="76">
        <f t="shared" si="358"/>
        <v>0</v>
      </c>
      <c r="M6668" s="76"/>
      <c r="N6668" s="76"/>
      <c r="O6668" s="76"/>
      <c r="P6668" s="76"/>
      <c r="Q6668" s="76"/>
      <c r="R6668" s="76"/>
      <c r="S6668" s="76"/>
      <c r="T6668" s="76"/>
      <c r="U6668" s="76"/>
      <c r="V6668" s="76"/>
      <c r="W6668" s="76"/>
      <c r="X6668" s="76"/>
    </row>
    <row r="6669" spans="1:24">
      <c r="A6669" s="135"/>
      <c r="B6669" s="555"/>
      <c r="C6669" s="555"/>
      <c r="D6669" s="522"/>
      <c r="E6669" s="522"/>
      <c r="F6669" s="555"/>
      <c r="G6669" s="556"/>
      <c r="H6669" s="555"/>
      <c r="I6669" s="89"/>
      <c r="J6669" s="54"/>
      <c r="K6669" s="75" t="s">
        <v>1501</v>
      </c>
      <c r="L6669" s="76">
        <f t="shared" si="358"/>
        <v>0</v>
      </c>
      <c r="M6669" s="76"/>
      <c r="N6669" s="76"/>
      <c r="O6669" s="76"/>
      <c r="P6669" s="76"/>
      <c r="Q6669" s="76"/>
      <c r="R6669" s="76"/>
      <c r="S6669" s="76"/>
      <c r="T6669" s="76"/>
      <c r="U6669" s="76"/>
      <c r="V6669" s="76"/>
      <c r="W6669" s="76"/>
      <c r="X6669" s="76"/>
    </row>
    <row r="6670" spans="1:24">
      <c r="A6670" s="135"/>
      <c r="B6670" s="555"/>
      <c r="C6670" s="557"/>
      <c r="D6670" s="523"/>
      <c r="E6670" s="523"/>
      <c r="F6670" s="557"/>
      <c r="G6670" s="558"/>
      <c r="H6670" s="557"/>
      <c r="I6670" s="90"/>
      <c r="J6670" s="80"/>
      <c r="K6670" s="84" t="s">
        <v>1502</v>
      </c>
      <c r="L6670" s="76">
        <f t="shared" si="358"/>
        <v>2</v>
      </c>
      <c r="M6670" s="76"/>
      <c r="N6670" s="76"/>
      <c r="O6670" s="76">
        <v>1</v>
      </c>
      <c r="P6670" s="76"/>
      <c r="Q6670" s="76"/>
      <c r="R6670" s="76"/>
      <c r="S6670" s="76"/>
      <c r="T6670" s="76">
        <v>1</v>
      </c>
      <c r="U6670" s="76"/>
      <c r="V6670" s="76"/>
      <c r="W6670" s="76"/>
      <c r="X6670" s="76"/>
    </row>
    <row r="6671" spans="1:24">
      <c r="A6671" s="135"/>
      <c r="B6671" s="555"/>
      <c r="C6671" s="553" t="s">
        <v>33</v>
      </c>
      <c r="D6671" s="521" t="s">
        <v>10141</v>
      </c>
      <c r="E6671" s="521" t="s">
        <v>10142</v>
      </c>
      <c r="F6671" s="553" t="s">
        <v>10143</v>
      </c>
      <c r="G6671" s="554" t="s">
        <v>10144</v>
      </c>
      <c r="H6671" s="553" t="s">
        <v>10145</v>
      </c>
      <c r="I6671" s="88">
        <v>8506</v>
      </c>
      <c r="J6671" s="46" t="s">
        <v>1508</v>
      </c>
      <c r="K6671" s="75" t="s">
        <v>1509</v>
      </c>
      <c r="L6671" s="76">
        <f t="shared" si="358"/>
        <v>0</v>
      </c>
      <c r="M6671" s="76"/>
      <c r="N6671" s="76"/>
      <c r="O6671" s="76"/>
      <c r="P6671" s="76"/>
      <c r="Q6671" s="76"/>
      <c r="R6671" s="76"/>
      <c r="S6671" s="76"/>
      <c r="T6671" s="76"/>
      <c r="U6671" s="76"/>
      <c r="V6671" s="76"/>
      <c r="W6671" s="76"/>
      <c r="X6671" s="76"/>
    </row>
    <row r="6672" spans="1:24">
      <c r="A6672" s="135"/>
      <c r="B6672" s="555"/>
      <c r="C6672" s="555"/>
      <c r="D6672" s="522"/>
      <c r="E6672" s="522"/>
      <c r="F6672" s="555"/>
      <c r="G6672" s="556"/>
      <c r="H6672" s="555"/>
      <c r="I6672" s="89"/>
      <c r="J6672" s="54"/>
      <c r="K6672" s="75" t="s">
        <v>1501</v>
      </c>
      <c r="L6672" s="76">
        <f t="shared" si="358"/>
        <v>0</v>
      </c>
      <c r="M6672" s="76"/>
      <c r="N6672" s="76"/>
      <c r="O6672" s="76"/>
      <c r="P6672" s="76"/>
      <c r="Q6672" s="76"/>
      <c r="R6672" s="76"/>
      <c r="S6672" s="76"/>
      <c r="T6672" s="76"/>
      <c r="U6672" s="76"/>
      <c r="V6672" s="76"/>
      <c r="W6672" s="76"/>
      <c r="X6672" s="76"/>
    </row>
    <row r="6673" spans="1:24">
      <c r="A6673" s="135"/>
      <c r="B6673" s="555"/>
      <c r="C6673" s="557"/>
      <c r="D6673" s="523"/>
      <c r="E6673" s="523"/>
      <c r="F6673" s="557"/>
      <c r="G6673" s="558"/>
      <c r="H6673" s="557"/>
      <c r="I6673" s="90"/>
      <c r="J6673" s="80"/>
      <c r="K6673" s="84" t="s">
        <v>1502</v>
      </c>
      <c r="L6673" s="76">
        <f t="shared" ref="L6673:L6736" si="359">SUM(M6673:X6673)</f>
        <v>3</v>
      </c>
      <c r="M6673" s="76"/>
      <c r="N6673" s="76"/>
      <c r="O6673" s="76">
        <v>1</v>
      </c>
      <c r="P6673" s="76"/>
      <c r="Q6673" s="76"/>
      <c r="R6673" s="76"/>
      <c r="S6673" s="76"/>
      <c r="T6673" s="76">
        <v>2</v>
      </c>
      <c r="U6673" s="76"/>
      <c r="V6673" s="76"/>
      <c r="W6673" s="76"/>
      <c r="X6673" s="76"/>
    </row>
    <row r="6674" spans="1:24">
      <c r="A6674" s="135"/>
      <c r="B6674" s="555"/>
      <c r="C6674" s="553" t="s">
        <v>33</v>
      </c>
      <c r="D6674" s="521" t="s">
        <v>5142</v>
      </c>
      <c r="E6674" s="521" t="s">
        <v>10146</v>
      </c>
      <c r="F6674" s="553" t="s">
        <v>5484</v>
      </c>
      <c r="G6674" s="554" t="s">
        <v>10147</v>
      </c>
      <c r="H6674" s="553" t="s">
        <v>10148</v>
      </c>
      <c r="I6674" s="88">
        <v>256</v>
      </c>
      <c r="J6674" s="46" t="s">
        <v>1508</v>
      </c>
      <c r="K6674" s="75" t="s">
        <v>1509</v>
      </c>
      <c r="L6674" s="76">
        <f t="shared" si="359"/>
        <v>0</v>
      </c>
      <c r="M6674" s="76"/>
      <c r="N6674" s="76"/>
      <c r="O6674" s="76"/>
      <c r="P6674" s="76"/>
      <c r="Q6674" s="76"/>
      <c r="R6674" s="76"/>
      <c r="S6674" s="76"/>
      <c r="T6674" s="76"/>
      <c r="U6674" s="76"/>
      <c r="V6674" s="76"/>
      <c r="W6674" s="76"/>
      <c r="X6674" s="76"/>
    </row>
    <row r="6675" spans="1:24">
      <c r="A6675" s="135"/>
      <c r="B6675" s="555"/>
      <c r="C6675" s="555"/>
      <c r="D6675" s="522"/>
      <c r="E6675" s="522"/>
      <c r="F6675" s="555"/>
      <c r="G6675" s="556"/>
      <c r="H6675" s="555"/>
      <c r="I6675" s="89"/>
      <c r="J6675" s="54"/>
      <c r="K6675" s="75" t="s">
        <v>1501</v>
      </c>
      <c r="L6675" s="76">
        <f t="shared" si="359"/>
        <v>0</v>
      </c>
      <c r="M6675" s="76"/>
      <c r="N6675" s="76"/>
      <c r="O6675" s="76"/>
      <c r="P6675" s="76"/>
      <c r="Q6675" s="76"/>
      <c r="R6675" s="76"/>
      <c r="S6675" s="76"/>
      <c r="T6675" s="76"/>
      <c r="U6675" s="76"/>
      <c r="V6675" s="76"/>
      <c r="W6675" s="76"/>
      <c r="X6675" s="76"/>
    </row>
    <row r="6676" spans="1:24">
      <c r="A6676" s="135"/>
      <c r="B6676" s="555"/>
      <c r="C6676" s="557"/>
      <c r="D6676" s="523"/>
      <c r="E6676" s="523"/>
      <c r="F6676" s="557"/>
      <c r="G6676" s="558"/>
      <c r="H6676" s="557"/>
      <c r="I6676" s="90"/>
      <c r="J6676" s="80"/>
      <c r="K6676" s="84" t="s">
        <v>1502</v>
      </c>
      <c r="L6676" s="76">
        <f t="shared" si="359"/>
        <v>2</v>
      </c>
      <c r="M6676" s="76"/>
      <c r="N6676" s="76"/>
      <c r="O6676" s="76">
        <v>2</v>
      </c>
      <c r="P6676" s="76"/>
      <c r="Q6676" s="76"/>
      <c r="R6676" s="76"/>
      <c r="S6676" s="76"/>
      <c r="T6676" s="76"/>
      <c r="U6676" s="76"/>
      <c r="V6676" s="76"/>
      <c r="W6676" s="76"/>
      <c r="X6676" s="76"/>
    </row>
    <row r="6677" spans="1:24">
      <c r="A6677" s="135"/>
      <c r="B6677" s="555"/>
      <c r="C6677" s="553" t="s">
        <v>33</v>
      </c>
      <c r="D6677" s="521" t="s">
        <v>6112</v>
      </c>
      <c r="E6677" s="521" t="s">
        <v>10149</v>
      </c>
      <c r="F6677" s="553" t="s">
        <v>10150</v>
      </c>
      <c r="G6677" s="554" t="s">
        <v>10151</v>
      </c>
      <c r="H6677" s="553" t="s">
        <v>10152</v>
      </c>
      <c r="I6677" s="88">
        <v>1616</v>
      </c>
      <c r="J6677" s="46" t="s">
        <v>1508</v>
      </c>
      <c r="K6677" s="75" t="s">
        <v>1509</v>
      </c>
      <c r="L6677" s="76">
        <f t="shared" si="359"/>
        <v>0</v>
      </c>
      <c r="M6677" s="76"/>
      <c r="N6677" s="76"/>
      <c r="O6677" s="76"/>
      <c r="P6677" s="76"/>
      <c r="Q6677" s="76"/>
      <c r="R6677" s="76"/>
      <c r="S6677" s="76"/>
      <c r="T6677" s="76"/>
      <c r="U6677" s="76"/>
      <c r="V6677" s="76"/>
      <c r="W6677" s="76"/>
      <c r="X6677" s="76"/>
    </row>
    <row r="6678" spans="1:24">
      <c r="A6678" s="135"/>
      <c r="B6678" s="555"/>
      <c r="C6678" s="555"/>
      <c r="D6678" s="522"/>
      <c r="E6678" s="522"/>
      <c r="F6678" s="555"/>
      <c r="G6678" s="556"/>
      <c r="H6678" s="555"/>
      <c r="I6678" s="89"/>
      <c r="J6678" s="54"/>
      <c r="K6678" s="75" t="s">
        <v>1501</v>
      </c>
      <c r="L6678" s="76">
        <f t="shared" si="359"/>
        <v>0</v>
      </c>
      <c r="M6678" s="76"/>
      <c r="N6678" s="76"/>
      <c r="O6678" s="76"/>
      <c r="P6678" s="76"/>
      <c r="Q6678" s="76"/>
      <c r="R6678" s="76"/>
      <c r="S6678" s="76"/>
      <c r="T6678" s="76"/>
      <c r="U6678" s="76"/>
      <c r="V6678" s="76"/>
      <c r="W6678" s="76"/>
      <c r="X6678" s="76"/>
    </row>
    <row r="6679" spans="1:24">
      <c r="A6679" s="135"/>
      <c r="B6679" s="555"/>
      <c r="C6679" s="557"/>
      <c r="D6679" s="523"/>
      <c r="E6679" s="523"/>
      <c r="F6679" s="557"/>
      <c r="G6679" s="558"/>
      <c r="H6679" s="557"/>
      <c r="I6679" s="90"/>
      <c r="J6679" s="80"/>
      <c r="K6679" s="84" t="s">
        <v>1502</v>
      </c>
      <c r="L6679" s="76">
        <f t="shared" si="359"/>
        <v>2</v>
      </c>
      <c r="M6679" s="76">
        <v>1</v>
      </c>
      <c r="N6679" s="76"/>
      <c r="O6679" s="76"/>
      <c r="P6679" s="76"/>
      <c r="Q6679" s="76"/>
      <c r="R6679" s="76"/>
      <c r="S6679" s="76"/>
      <c r="T6679" s="76">
        <v>1</v>
      </c>
      <c r="U6679" s="76"/>
      <c r="V6679" s="76"/>
      <c r="W6679" s="76"/>
      <c r="X6679" s="76"/>
    </row>
    <row r="6680" spans="1:24">
      <c r="A6680" s="135"/>
      <c r="B6680" s="555"/>
      <c r="C6680" s="553" t="s">
        <v>33</v>
      </c>
      <c r="D6680" s="521" t="s">
        <v>10153</v>
      </c>
      <c r="E6680" s="521" t="s">
        <v>10154</v>
      </c>
      <c r="F6680" s="553" t="s">
        <v>10155</v>
      </c>
      <c r="G6680" s="554" t="s">
        <v>10156</v>
      </c>
      <c r="H6680" s="553" t="s">
        <v>10157</v>
      </c>
      <c r="I6680" s="88">
        <v>71108</v>
      </c>
      <c r="J6680" s="46" t="s">
        <v>1508</v>
      </c>
      <c r="K6680" s="75" t="s">
        <v>1509</v>
      </c>
      <c r="L6680" s="76">
        <f t="shared" si="359"/>
        <v>0</v>
      </c>
      <c r="M6680" s="76"/>
      <c r="N6680" s="76"/>
      <c r="O6680" s="76"/>
      <c r="P6680" s="76"/>
      <c r="Q6680" s="76"/>
      <c r="R6680" s="76"/>
      <c r="S6680" s="76"/>
      <c r="T6680" s="76"/>
      <c r="U6680" s="76"/>
      <c r="V6680" s="76"/>
      <c r="W6680" s="76"/>
      <c r="X6680" s="76"/>
    </row>
    <row r="6681" spans="1:24">
      <c r="A6681" s="135"/>
      <c r="B6681" s="555"/>
      <c r="C6681" s="555"/>
      <c r="D6681" s="522"/>
      <c r="E6681" s="522"/>
      <c r="F6681" s="555"/>
      <c r="G6681" s="556"/>
      <c r="H6681" s="555"/>
      <c r="I6681" s="89"/>
      <c r="J6681" s="54"/>
      <c r="K6681" s="75" t="s">
        <v>1501</v>
      </c>
      <c r="L6681" s="76">
        <f t="shared" si="359"/>
        <v>0</v>
      </c>
      <c r="M6681" s="76"/>
      <c r="N6681" s="76"/>
      <c r="O6681" s="76"/>
      <c r="P6681" s="76"/>
      <c r="Q6681" s="76"/>
      <c r="R6681" s="76"/>
      <c r="S6681" s="76"/>
      <c r="T6681" s="76"/>
      <c r="U6681" s="76"/>
      <c r="V6681" s="76"/>
      <c r="W6681" s="76"/>
      <c r="X6681" s="76"/>
    </row>
    <row r="6682" spans="1:24">
      <c r="A6682" s="135"/>
      <c r="B6682" s="555"/>
      <c r="C6682" s="557"/>
      <c r="D6682" s="523"/>
      <c r="E6682" s="523"/>
      <c r="F6682" s="557"/>
      <c r="G6682" s="558"/>
      <c r="H6682" s="557"/>
      <c r="I6682" s="90"/>
      <c r="J6682" s="80"/>
      <c r="K6682" s="84" t="s">
        <v>1502</v>
      </c>
      <c r="L6682" s="76">
        <f t="shared" si="359"/>
        <v>9</v>
      </c>
      <c r="M6682" s="76"/>
      <c r="N6682" s="76"/>
      <c r="O6682" s="76">
        <v>2</v>
      </c>
      <c r="P6682" s="76"/>
      <c r="Q6682" s="76"/>
      <c r="R6682" s="76"/>
      <c r="S6682" s="76"/>
      <c r="T6682" s="76">
        <v>7</v>
      </c>
      <c r="U6682" s="76"/>
      <c r="V6682" s="76"/>
      <c r="W6682" s="76"/>
      <c r="X6682" s="76"/>
    </row>
    <row r="6683" spans="1:24">
      <c r="A6683" s="135"/>
      <c r="B6683" s="555"/>
      <c r="C6683" s="553" t="s">
        <v>33</v>
      </c>
      <c r="D6683" s="521" t="s">
        <v>10158</v>
      </c>
      <c r="E6683" s="521" t="s">
        <v>10159</v>
      </c>
      <c r="F6683" s="553" t="s">
        <v>10160</v>
      </c>
      <c r="G6683" s="554" t="s">
        <v>10161</v>
      </c>
      <c r="H6683" s="553" t="s">
        <v>10162</v>
      </c>
      <c r="I6683" s="88">
        <v>49</v>
      </c>
      <c r="J6683" s="46" t="s">
        <v>1508</v>
      </c>
      <c r="K6683" s="75" t="s">
        <v>1509</v>
      </c>
      <c r="L6683" s="76">
        <f t="shared" si="359"/>
        <v>0</v>
      </c>
      <c r="M6683" s="76"/>
      <c r="N6683" s="76"/>
      <c r="O6683" s="76"/>
      <c r="P6683" s="76"/>
      <c r="Q6683" s="76"/>
      <c r="R6683" s="76"/>
      <c r="S6683" s="76"/>
      <c r="T6683" s="76"/>
      <c r="U6683" s="76"/>
      <c r="V6683" s="76"/>
      <c r="W6683" s="76"/>
      <c r="X6683" s="76"/>
    </row>
    <row r="6684" spans="1:24">
      <c r="A6684" s="135"/>
      <c r="B6684" s="555"/>
      <c r="C6684" s="555"/>
      <c r="D6684" s="522"/>
      <c r="E6684" s="522"/>
      <c r="F6684" s="555"/>
      <c r="G6684" s="556"/>
      <c r="H6684" s="555"/>
      <c r="I6684" s="89"/>
      <c r="J6684" s="54"/>
      <c r="K6684" s="75" t="s">
        <v>1501</v>
      </c>
      <c r="L6684" s="76">
        <f t="shared" si="359"/>
        <v>0</v>
      </c>
      <c r="M6684" s="76"/>
      <c r="N6684" s="76"/>
      <c r="O6684" s="76"/>
      <c r="P6684" s="76"/>
      <c r="Q6684" s="76"/>
      <c r="R6684" s="76"/>
      <c r="S6684" s="76"/>
      <c r="T6684" s="76"/>
      <c r="U6684" s="76"/>
      <c r="V6684" s="76"/>
      <c r="W6684" s="76"/>
      <c r="X6684" s="76"/>
    </row>
    <row r="6685" spans="1:24">
      <c r="A6685" s="135"/>
      <c r="B6685" s="555"/>
      <c r="C6685" s="557"/>
      <c r="D6685" s="523"/>
      <c r="E6685" s="523"/>
      <c r="F6685" s="557"/>
      <c r="G6685" s="558"/>
      <c r="H6685" s="557"/>
      <c r="I6685" s="90"/>
      <c r="J6685" s="80"/>
      <c r="K6685" s="84" t="s">
        <v>1502</v>
      </c>
      <c r="L6685" s="76">
        <f t="shared" si="359"/>
        <v>2</v>
      </c>
      <c r="M6685" s="76"/>
      <c r="N6685" s="76"/>
      <c r="O6685" s="76">
        <v>2</v>
      </c>
      <c r="P6685" s="76"/>
      <c r="Q6685" s="76"/>
      <c r="R6685" s="76"/>
      <c r="S6685" s="76"/>
      <c r="T6685" s="76"/>
      <c r="U6685" s="76"/>
      <c r="V6685" s="76"/>
      <c r="W6685" s="76"/>
      <c r="X6685" s="76"/>
    </row>
    <row r="6686" spans="1:24">
      <c r="A6686" s="135"/>
      <c r="B6686" s="555"/>
      <c r="C6686" s="553" t="s">
        <v>33</v>
      </c>
      <c r="D6686" s="521" t="s">
        <v>10163</v>
      </c>
      <c r="E6686" s="521" t="s">
        <v>10164</v>
      </c>
      <c r="F6686" s="553" t="s">
        <v>10165</v>
      </c>
      <c r="G6686" s="554" t="s">
        <v>10166</v>
      </c>
      <c r="H6686" s="553" t="s">
        <v>10167</v>
      </c>
      <c r="I6686" s="88">
        <v>7300</v>
      </c>
      <c r="J6686" s="46" t="s">
        <v>1508</v>
      </c>
      <c r="K6686" s="75" t="s">
        <v>1509</v>
      </c>
      <c r="L6686" s="76">
        <f t="shared" si="359"/>
        <v>0</v>
      </c>
      <c r="M6686" s="76"/>
      <c r="N6686" s="76"/>
      <c r="O6686" s="76"/>
      <c r="P6686" s="76"/>
      <c r="Q6686" s="76"/>
      <c r="R6686" s="76"/>
      <c r="S6686" s="76"/>
      <c r="T6686" s="76"/>
      <c r="U6686" s="76"/>
      <c r="V6686" s="76"/>
      <c r="W6686" s="76"/>
      <c r="X6686" s="76"/>
    </row>
    <row r="6687" spans="1:24">
      <c r="A6687" s="135"/>
      <c r="B6687" s="555"/>
      <c r="C6687" s="555"/>
      <c r="D6687" s="522"/>
      <c r="E6687" s="522"/>
      <c r="F6687" s="555"/>
      <c r="G6687" s="556"/>
      <c r="H6687" s="555"/>
      <c r="I6687" s="89"/>
      <c r="J6687" s="54"/>
      <c r="K6687" s="75" t="s">
        <v>1501</v>
      </c>
      <c r="L6687" s="76">
        <f t="shared" si="359"/>
        <v>0</v>
      </c>
      <c r="M6687" s="76"/>
      <c r="N6687" s="76"/>
      <c r="O6687" s="76"/>
      <c r="P6687" s="76"/>
      <c r="Q6687" s="76"/>
      <c r="R6687" s="76"/>
      <c r="S6687" s="76"/>
      <c r="T6687" s="76"/>
      <c r="U6687" s="76"/>
      <c r="V6687" s="76"/>
      <c r="W6687" s="76"/>
      <c r="X6687" s="76"/>
    </row>
    <row r="6688" spans="1:24">
      <c r="A6688" s="135"/>
      <c r="B6688" s="555"/>
      <c r="C6688" s="557"/>
      <c r="D6688" s="523"/>
      <c r="E6688" s="523"/>
      <c r="F6688" s="557"/>
      <c r="G6688" s="558"/>
      <c r="H6688" s="557"/>
      <c r="I6688" s="90"/>
      <c r="J6688" s="80"/>
      <c r="K6688" s="84" t="s">
        <v>1502</v>
      </c>
      <c r="L6688" s="76">
        <f t="shared" si="359"/>
        <v>5</v>
      </c>
      <c r="M6688" s="76">
        <v>1</v>
      </c>
      <c r="N6688" s="76"/>
      <c r="O6688" s="76">
        <v>1</v>
      </c>
      <c r="P6688" s="76"/>
      <c r="Q6688" s="76"/>
      <c r="R6688" s="76"/>
      <c r="S6688" s="76"/>
      <c r="T6688" s="76">
        <v>3</v>
      </c>
      <c r="U6688" s="76"/>
      <c r="V6688" s="76"/>
      <c r="W6688" s="76"/>
      <c r="X6688" s="76"/>
    </row>
    <row r="6689" spans="1:24">
      <c r="A6689" s="135"/>
      <c r="B6689" s="555"/>
      <c r="C6689" s="553" t="s">
        <v>33</v>
      </c>
      <c r="D6689" s="521" t="s">
        <v>10168</v>
      </c>
      <c r="E6689" s="521" t="s">
        <v>10169</v>
      </c>
      <c r="F6689" s="553" t="s">
        <v>10170</v>
      </c>
      <c r="G6689" s="554" t="s">
        <v>10171</v>
      </c>
      <c r="H6689" s="553" t="s">
        <v>10172</v>
      </c>
      <c r="I6689" s="88">
        <v>3</v>
      </c>
      <c r="J6689" s="46" t="s">
        <v>1508</v>
      </c>
      <c r="K6689" s="75" t="s">
        <v>1509</v>
      </c>
      <c r="L6689" s="76">
        <f t="shared" si="359"/>
        <v>0</v>
      </c>
      <c r="M6689" s="76"/>
      <c r="N6689" s="76"/>
      <c r="O6689" s="76"/>
      <c r="P6689" s="76"/>
      <c r="Q6689" s="76"/>
      <c r="R6689" s="76"/>
      <c r="S6689" s="76"/>
      <c r="T6689" s="76"/>
      <c r="U6689" s="76"/>
      <c r="V6689" s="76"/>
      <c r="W6689" s="76"/>
      <c r="X6689" s="76"/>
    </row>
    <row r="6690" spans="1:24">
      <c r="A6690" s="135"/>
      <c r="B6690" s="555"/>
      <c r="C6690" s="555"/>
      <c r="D6690" s="522"/>
      <c r="E6690" s="522"/>
      <c r="F6690" s="555"/>
      <c r="G6690" s="556"/>
      <c r="H6690" s="555"/>
      <c r="I6690" s="89"/>
      <c r="J6690" s="54"/>
      <c r="K6690" s="75" t="s">
        <v>1501</v>
      </c>
      <c r="L6690" s="76">
        <f t="shared" si="359"/>
        <v>0</v>
      </c>
      <c r="M6690" s="76"/>
      <c r="N6690" s="76"/>
      <c r="O6690" s="76"/>
      <c r="P6690" s="76"/>
      <c r="Q6690" s="76"/>
      <c r="R6690" s="76"/>
      <c r="S6690" s="76"/>
      <c r="T6690" s="76"/>
      <c r="U6690" s="76"/>
      <c r="V6690" s="76"/>
      <c r="W6690" s="76"/>
      <c r="X6690" s="76"/>
    </row>
    <row r="6691" spans="1:24">
      <c r="A6691" s="135"/>
      <c r="B6691" s="555"/>
      <c r="C6691" s="557"/>
      <c r="D6691" s="523"/>
      <c r="E6691" s="523"/>
      <c r="F6691" s="557"/>
      <c r="G6691" s="558"/>
      <c r="H6691" s="557"/>
      <c r="I6691" s="90"/>
      <c r="J6691" s="80"/>
      <c r="K6691" s="84" t="s">
        <v>1502</v>
      </c>
      <c r="L6691" s="76">
        <f t="shared" si="359"/>
        <v>2</v>
      </c>
      <c r="M6691" s="76"/>
      <c r="N6691" s="76"/>
      <c r="O6691" s="76">
        <v>2</v>
      </c>
      <c r="P6691" s="76"/>
      <c r="Q6691" s="76"/>
      <c r="R6691" s="76"/>
      <c r="S6691" s="76"/>
      <c r="T6691" s="76"/>
      <c r="U6691" s="76"/>
      <c r="V6691" s="76"/>
      <c r="W6691" s="76"/>
      <c r="X6691" s="76"/>
    </row>
    <row r="6692" spans="1:24">
      <c r="A6692" s="135"/>
      <c r="B6692" s="555"/>
      <c r="C6692" s="553" t="s">
        <v>33</v>
      </c>
      <c r="D6692" s="521" t="s">
        <v>10173</v>
      </c>
      <c r="E6692" s="521" t="s">
        <v>10174</v>
      </c>
      <c r="F6692" s="553" t="s">
        <v>10175</v>
      </c>
      <c r="G6692" s="554" t="s">
        <v>10176</v>
      </c>
      <c r="H6692" s="553" t="s">
        <v>10177</v>
      </c>
      <c r="I6692" s="88">
        <v>0</v>
      </c>
      <c r="J6692" s="46" t="s">
        <v>1508</v>
      </c>
      <c r="K6692" s="75" t="s">
        <v>1509</v>
      </c>
      <c r="L6692" s="76">
        <f t="shared" si="359"/>
        <v>0</v>
      </c>
      <c r="M6692" s="76"/>
      <c r="N6692" s="76"/>
      <c r="O6692" s="76"/>
      <c r="P6692" s="76"/>
      <c r="Q6692" s="76"/>
      <c r="R6692" s="76"/>
      <c r="S6692" s="76"/>
      <c r="T6692" s="76"/>
      <c r="U6692" s="76"/>
      <c r="V6692" s="76"/>
      <c r="W6692" s="76"/>
      <c r="X6692" s="76"/>
    </row>
    <row r="6693" spans="1:24">
      <c r="A6693" s="135"/>
      <c r="B6693" s="555"/>
      <c r="C6693" s="555"/>
      <c r="D6693" s="522"/>
      <c r="E6693" s="522"/>
      <c r="F6693" s="555"/>
      <c r="G6693" s="556"/>
      <c r="H6693" s="555"/>
      <c r="I6693" s="89"/>
      <c r="J6693" s="54"/>
      <c r="K6693" s="75" t="s">
        <v>1501</v>
      </c>
      <c r="L6693" s="76">
        <f t="shared" si="359"/>
        <v>0</v>
      </c>
      <c r="M6693" s="76"/>
      <c r="N6693" s="76"/>
      <c r="O6693" s="76"/>
      <c r="P6693" s="76"/>
      <c r="Q6693" s="76"/>
      <c r="R6693" s="76"/>
      <c r="S6693" s="76"/>
      <c r="T6693" s="76"/>
      <c r="U6693" s="76"/>
      <c r="V6693" s="76"/>
      <c r="W6693" s="76"/>
      <c r="X6693" s="76"/>
    </row>
    <row r="6694" spans="1:24">
      <c r="A6694" s="135"/>
      <c r="B6694" s="555"/>
      <c r="C6694" s="557"/>
      <c r="D6694" s="523"/>
      <c r="E6694" s="523"/>
      <c r="F6694" s="557"/>
      <c r="G6694" s="558"/>
      <c r="H6694" s="557"/>
      <c r="I6694" s="90"/>
      <c r="J6694" s="80"/>
      <c r="K6694" s="84" t="s">
        <v>1502</v>
      </c>
      <c r="L6694" s="76">
        <f t="shared" si="359"/>
        <v>2</v>
      </c>
      <c r="M6694" s="76"/>
      <c r="N6694" s="76"/>
      <c r="O6694" s="76">
        <v>2</v>
      </c>
      <c r="P6694" s="76"/>
      <c r="Q6694" s="76"/>
      <c r="R6694" s="76"/>
      <c r="S6694" s="76"/>
      <c r="T6694" s="76"/>
      <c r="U6694" s="76"/>
      <c r="V6694" s="76"/>
      <c r="W6694" s="76"/>
      <c r="X6694" s="76"/>
    </row>
    <row r="6695" spans="1:24">
      <c r="A6695" s="135"/>
      <c r="B6695" s="555"/>
      <c r="C6695" s="553" t="s">
        <v>33</v>
      </c>
      <c r="D6695" s="521" t="s">
        <v>10178</v>
      </c>
      <c r="E6695" s="521" t="s">
        <v>10179</v>
      </c>
      <c r="F6695" s="553" t="s">
        <v>5109</v>
      </c>
      <c r="G6695" s="554" t="s">
        <v>10180</v>
      </c>
      <c r="H6695" s="553" t="s">
        <v>10181</v>
      </c>
      <c r="I6695" s="88">
        <v>5578</v>
      </c>
      <c r="J6695" s="46" t="s">
        <v>1508</v>
      </c>
      <c r="K6695" s="75" t="s">
        <v>1509</v>
      </c>
      <c r="L6695" s="76">
        <f t="shared" si="359"/>
        <v>0</v>
      </c>
      <c r="M6695" s="76"/>
      <c r="N6695" s="76"/>
      <c r="O6695" s="76"/>
      <c r="P6695" s="76"/>
      <c r="Q6695" s="76"/>
      <c r="R6695" s="76"/>
      <c r="S6695" s="76"/>
      <c r="T6695" s="76"/>
      <c r="U6695" s="76"/>
      <c r="V6695" s="76"/>
      <c r="W6695" s="76"/>
      <c r="X6695" s="76"/>
    </row>
    <row r="6696" spans="1:24">
      <c r="A6696" s="135"/>
      <c r="B6696" s="555"/>
      <c r="C6696" s="555"/>
      <c r="D6696" s="522"/>
      <c r="E6696" s="522"/>
      <c r="F6696" s="555"/>
      <c r="G6696" s="556"/>
      <c r="H6696" s="555"/>
      <c r="I6696" s="89"/>
      <c r="J6696" s="54"/>
      <c r="K6696" s="75" t="s">
        <v>1501</v>
      </c>
      <c r="L6696" s="76">
        <f t="shared" si="359"/>
        <v>0</v>
      </c>
      <c r="M6696" s="76"/>
      <c r="N6696" s="76"/>
      <c r="O6696" s="76"/>
      <c r="P6696" s="76"/>
      <c r="Q6696" s="76"/>
      <c r="R6696" s="76"/>
      <c r="S6696" s="76"/>
      <c r="T6696" s="76"/>
      <c r="U6696" s="76"/>
      <c r="V6696" s="76"/>
      <c r="W6696" s="76"/>
      <c r="X6696" s="76"/>
    </row>
    <row r="6697" spans="1:24">
      <c r="A6697" s="135"/>
      <c r="B6697" s="555"/>
      <c r="C6697" s="557"/>
      <c r="D6697" s="523"/>
      <c r="E6697" s="523"/>
      <c r="F6697" s="557"/>
      <c r="G6697" s="558"/>
      <c r="H6697" s="557"/>
      <c r="I6697" s="90"/>
      <c r="J6697" s="80"/>
      <c r="K6697" s="84" t="s">
        <v>1502</v>
      </c>
      <c r="L6697" s="76">
        <f t="shared" si="359"/>
        <v>2</v>
      </c>
      <c r="M6697" s="76"/>
      <c r="N6697" s="76"/>
      <c r="O6697" s="76">
        <v>1</v>
      </c>
      <c r="P6697" s="76"/>
      <c r="Q6697" s="76"/>
      <c r="R6697" s="76"/>
      <c r="S6697" s="76"/>
      <c r="T6697" s="76"/>
      <c r="U6697" s="76"/>
      <c r="V6697" s="76"/>
      <c r="W6697" s="76">
        <v>1</v>
      </c>
      <c r="X6697" s="76"/>
    </row>
    <row r="6698" spans="1:24">
      <c r="A6698" s="135"/>
      <c r="B6698" s="555"/>
      <c r="C6698" s="553" t="s">
        <v>33</v>
      </c>
      <c r="D6698" s="521" t="s">
        <v>10182</v>
      </c>
      <c r="E6698" s="521" t="s">
        <v>10183</v>
      </c>
      <c r="F6698" s="553" t="s">
        <v>3685</v>
      </c>
      <c r="G6698" s="554" t="s">
        <v>10184</v>
      </c>
      <c r="H6698" s="553" t="s">
        <v>10185</v>
      </c>
      <c r="I6698" s="88">
        <v>1</v>
      </c>
      <c r="J6698" s="46" t="s">
        <v>1508</v>
      </c>
      <c r="K6698" s="75" t="s">
        <v>1509</v>
      </c>
      <c r="L6698" s="76">
        <f t="shared" si="359"/>
        <v>0</v>
      </c>
      <c r="M6698" s="76"/>
      <c r="N6698" s="76"/>
      <c r="O6698" s="76"/>
      <c r="P6698" s="76"/>
      <c r="Q6698" s="76"/>
      <c r="R6698" s="76"/>
      <c r="S6698" s="76"/>
      <c r="T6698" s="76"/>
      <c r="U6698" s="76"/>
      <c r="V6698" s="76"/>
      <c r="W6698" s="76"/>
      <c r="X6698" s="76"/>
    </row>
    <row r="6699" spans="1:24">
      <c r="A6699" s="135"/>
      <c r="B6699" s="555"/>
      <c r="C6699" s="555"/>
      <c r="D6699" s="522"/>
      <c r="E6699" s="522"/>
      <c r="F6699" s="555"/>
      <c r="G6699" s="556"/>
      <c r="H6699" s="555"/>
      <c r="I6699" s="89"/>
      <c r="J6699" s="54"/>
      <c r="K6699" s="75" t="s">
        <v>1501</v>
      </c>
      <c r="L6699" s="76">
        <f t="shared" si="359"/>
        <v>0</v>
      </c>
      <c r="M6699" s="76"/>
      <c r="N6699" s="76"/>
      <c r="O6699" s="76"/>
      <c r="P6699" s="76"/>
      <c r="Q6699" s="76"/>
      <c r="R6699" s="76"/>
      <c r="S6699" s="76"/>
      <c r="T6699" s="76"/>
      <c r="U6699" s="76"/>
      <c r="V6699" s="76"/>
      <c r="W6699" s="76"/>
      <c r="X6699" s="76"/>
    </row>
    <row r="6700" spans="1:24">
      <c r="A6700" s="135"/>
      <c r="B6700" s="555"/>
      <c r="C6700" s="557"/>
      <c r="D6700" s="523"/>
      <c r="E6700" s="523"/>
      <c r="F6700" s="557"/>
      <c r="G6700" s="558"/>
      <c r="H6700" s="557"/>
      <c r="I6700" s="90"/>
      <c r="J6700" s="80"/>
      <c r="K6700" s="84" t="s">
        <v>1502</v>
      </c>
      <c r="L6700" s="76">
        <f t="shared" si="359"/>
        <v>2</v>
      </c>
      <c r="M6700" s="76"/>
      <c r="N6700" s="76"/>
      <c r="O6700" s="76">
        <v>2</v>
      </c>
      <c r="P6700" s="76"/>
      <c r="Q6700" s="76"/>
      <c r="R6700" s="76"/>
      <c r="S6700" s="76"/>
      <c r="T6700" s="76"/>
      <c r="U6700" s="76"/>
      <c r="V6700" s="76"/>
      <c r="W6700" s="76"/>
      <c r="X6700" s="76"/>
    </row>
    <row r="6701" spans="1:24">
      <c r="A6701" s="135"/>
      <c r="B6701" s="555"/>
      <c r="C6701" s="553" t="s">
        <v>33</v>
      </c>
      <c r="D6701" s="521" t="s">
        <v>10186</v>
      </c>
      <c r="E6701" s="521" t="s">
        <v>10187</v>
      </c>
      <c r="F6701" s="553" t="s">
        <v>10188</v>
      </c>
      <c r="G6701" s="554" t="s">
        <v>10189</v>
      </c>
      <c r="H6701" s="553" t="s">
        <v>10190</v>
      </c>
      <c r="I6701" s="88">
        <v>0</v>
      </c>
      <c r="J6701" s="46" t="s">
        <v>1508</v>
      </c>
      <c r="K6701" s="75" t="s">
        <v>1509</v>
      </c>
      <c r="L6701" s="76">
        <f t="shared" si="359"/>
        <v>0</v>
      </c>
      <c r="M6701" s="76"/>
      <c r="N6701" s="76"/>
      <c r="O6701" s="76"/>
      <c r="P6701" s="76"/>
      <c r="Q6701" s="76"/>
      <c r="R6701" s="76"/>
      <c r="S6701" s="76"/>
      <c r="T6701" s="76"/>
      <c r="U6701" s="76"/>
      <c r="V6701" s="76"/>
      <c r="W6701" s="76"/>
      <c r="X6701" s="76"/>
    </row>
    <row r="6702" spans="1:24">
      <c r="A6702" s="135"/>
      <c r="B6702" s="555"/>
      <c r="C6702" s="555"/>
      <c r="D6702" s="522"/>
      <c r="E6702" s="522"/>
      <c r="F6702" s="555"/>
      <c r="G6702" s="556"/>
      <c r="H6702" s="555"/>
      <c r="I6702" s="89"/>
      <c r="J6702" s="54"/>
      <c r="K6702" s="75" t="s">
        <v>1501</v>
      </c>
      <c r="L6702" s="76">
        <f t="shared" si="359"/>
        <v>0</v>
      </c>
      <c r="M6702" s="76"/>
      <c r="N6702" s="76"/>
      <c r="O6702" s="76"/>
      <c r="P6702" s="76"/>
      <c r="Q6702" s="76"/>
      <c r="R6702" s="76"/>
      <c r="S6702" s="76"/>
      <c r="T6702" s="76"/>
      <c r="U6702" s="76"/>
      <c r="V6702" s="76"/>
      <c r="W6702" s="76"/>
      <c r="X6702" s="76"/>
    </row>
    <row r="6703" spans="1:24">
      <c r="A6703" s="135"/>
      <c r="B6703" s="555"/>
      <c r="C6703" s="557"/>
      <c r="D6703" s="523"/>
      <c r="E6703" s="523"/>
      <c r="F6703" s="557"/>
      <c r="G6703" s="558"/>
      <c r="H6703" s="557"/>
      <c r="I6703" s="90"/>
      <c r="J6703" s="80"/>
      <c r="K6703" s="84" t="s">
        <v>1502</v>
      </c>
      <c r="L6703" s="76">
        <f t="shared" si="359"/>
        <v>2</v>
      </c>
      <c r="M6703" s="76"/>
      <c r="N6703" s="76"/>
      <c r="O6703" s="76">
        <v>2</v>
      </c>
      <c r="P6703" s="76"/>
      <c r="Q6703" s="76"/>
      <c r="R6703" s="76"/>
      <c r="S6703" s="76"/>
      <c r="T6703" s="76"/>
      <c r="U6703" s="76"/>
      <c r="V6703" s="76"/>
      <c r="W6703" s="76"/>
      <c r="X6703" s="76"/>
    </row>
    <row r="6704" spans="1:24">
      <c r="A6704" s="135"/>
      <c r="B6704" s="555"/>
      <c r="C6704" s="553" t="s">
        <v>33</v>
      </c>
      <c r="D6704" s="521" t="s">
        <v>10191</v>
      </c>
      <c r="E6704" s="521" t="s">
        <v>10192</v>
      </c>
      <c r="F6704" s="553" t="s">
        <v>10193</v>
      </c>
      <c r="G6704" s="554" t="s">
        <v>10194</v>
      </c>
      <c r="H6704" s="553" t="s">
        <v>10195</v>
      </c>
      <c r="I6704" s="88">
        <v>10276</v>
      </c>
      <c r="J6704" s="46" t="s">
        <v>1508</v>
      </c>
      <c r="K6704" s="75" t="s">
        <v>1509</v>
      </c>
      <c r="L6704" s="76">
        <f t="shared" si="359"/>
        <v>0</v>
      </c>
      <c r="M6704" s="76"/>
      <c r="N6704" s="76"/>
      <c r="O6704" s="76"/>
      <c r="P6704" s="76"/>
      <c r="Q6704" s="76"/>
      <c r="R6704" s="76"/>
      <c r="S6704" s="76"/>
      <c r="T6704" s="76"/>
      <c r="U6704" s="76"/>
      <c r="V6704" s="76"/>
      <c r="W6704" s="76"/>
      <c r="X6704" s="76"/>
    </row>
    <row r="6705" spans="1:24">
      <c r="A6705" s="135"/>
      <c r="B6705" s="555"/>
      <c r="C6705" s="555"/>
      <c r="D6705" s="522"/>
      <c r="E6705" s="522"/>
      <c r="F6705" s="555"/>
      <c r="G6705" s="556"/>
      <c r="H6705" s="555"/>
      <c r="I6705" s="89"/>
      <c r="J6705" s="54"/>
      <c r="K6705" s="75" t="s">
        <v>1501</v>
      </c>
      <c r="L6705" s="76">
        <f t="shared" si="359"/>
        <v>0</v>
      </c>
      <c r="M6705" s="76"/>
      <c r="N6705" s="76"/>
      <c r="O6705" s="76"/>
      <c r="P6705" s="76"/>
      <c r="Q6705" s="76"/>
      <c r="R6705" s="76"/>
      <c r="S6705" s="76"/>
      <c r="T6705" s="76"/>
      <c r="U6705" s="76"/>
      <c r="V6705" s="76"/>
      <c r="W6705" s="76"/>
      <c r="X6705" s="76"/>
    </row>
    <row r="6706" spans="1:24">
      <c r="A6706" s="135"/>
      <c r="B6706" s="557"/>
      <c r="C6706" s="557"/>
      <c r="D6706" s="523"/>
      <c r="E6706" s="523"/>
      <c r="F6706" s="557"/>
      <c r="G6706" s="558"/>
      <c r="H6706" s="557"/>
      <c r="I6706" s="90"/>
      <c r="J6706" s="80"/>
      <c r="K6706" s="84" t="s">
        <v>1502</v>
      </c>
      <c r="L6706" s="76">
        <f t="shared" si="359"/>
        <v>3</v>
      </c>
      <c r="M6706" s="76"/>
      <c r="N6706" s="76"/>
      <c r="O6706" s="76">
        <v>1</v>
      </c>
      <c r="P6706" s="76"/>
      <c r="Q6706" s="76"/>
      <c r="R6706" s="76"/>
      <c r="S6706" s="76"/>
      <c r="T6706" s="76">
        <v>2</v>
      </c>
      <c r="U6706" s="76"/>
      <c r="V6706" s="76"/>
      <c r="W6706" s="76"/>
      <c r="X6706" s="76"/>
    </row>
    <row r="6707" spans="1:24">
      <c r="A6707" s="135"/>
      <c r="B6707" s="46" t="s">
        <v>10196</v>
      </c>
      <c r="C6707" s="46"/>
      <c r="D6707" s="464">
        <f>COUNTA(D6710:D6763)</f>
        <v>18</v>
      </c>
      <c r="E6707" s="46"/>
      <c r="F6707" s="46"/>
      <c r="G6707" s="46"/>
      <c r="H6707" s="46"/>
      <c r="I6707" s="74">
        <f>SUM(I6710:I6763)</f>
        <v>413013</v>
      </c>
      <c r="J6707" s="46" t="s">
        <v>39</v>
      </c>
      <c r="K6707" s="75" t="s">
        <v>32</v>
      </c>
      <c r="L6707" s="76">
        <f t="shared" si="359"/>
        <v>54</v>
      </c>
      <c r="M6707" s="76">
        <v>11</v>
      </c>
      <c r="N6707" s="76">
        <v>19</v>
      </c>
      <c r="O6707" s="76">
        <v>4</v>
      </c>
      <c r="P6707" s="76">
        <v>0</v>
      </c>
      <c r="Q6707" s="76">
        <v>0</v>
      </c>
      <c r="R6707" s="76">
        <v>0</v>
      </c>
      <c r="S6707" s="76">
        <v>7</v>
      </c>
      <c r="T6707" s="76">
        <v>8</v>
      </c>
      <c r="U6707" s="76">
        <v>0</v>
      </c>
      <c r="V6707" s="76">
        <v>0</v>
      </c>
      <c r="W6707" s="76">
        <v>0</v>
      </c>
      <c r="X6707" s="76">
        <v>5</v>
      </c>
    </row>
    <row r="6708" spans="1:24">
      <c r="A6708" s="135"/>
      <c r="B6708" s="54"/>
      <c r="C6708" s="54"/>
      <c r="D6708" s="464"/>
      <c r="E6708" s="54"/>
      <c r="F6708" s="54"/>
      <c r="G6708" s="54"/>
      <c r="H6708" s="54"/>
      <c r="I6708" s="79"/>
      <c r="J6708" s="54"/>
      <c r="K6708" s="75" t="s">
        <v>34</v>
      </c>
      <c r="L6708" s="76">
        <f t="shared" si="359"/>
        <v>6</v>
      </c>
      <c r="M6708" s="76">
        <v>5</v>
      </c>
      <c r="N6708" s="76">
        <v>0</v>
      </c>
      <c r="O6708" s="76">
        <v>0</v>
      </c>
      <c r="P6708" s="76">
        <v>0</v>
      </c>
      <c r="Q6708" s="76">
        <v>0</v>
      </c>
      <c r="R6708" s="76">
        <v>0</v>
      </c>
      <c r="S6708" s="76">
        <v>0</v>
      </c>
      <c r="T6708" s="76">
        <v>0</v>
      </c>
      <c r="U6708" s="76">
        <v>0</v>
      </c>
      <c r="V6708" s="76">
        <v>0</v>
      </c>
      <c r="W6708" s="76">
        <v>0</v>
      </c>
      <c r="X6708" s="76">
        <v>1</v>
      </c>
    </row>
    <row r="6709" spans="1:24">
      <c r="A6709" s="135"/>
      <c r="B6709" s="80"/>
      <c r="C6709" s="80"/>
      <c r="D6709" s="464"/>
      <c r="E6709" s="80"/>
      <c r="F6709" s="80"/>
      <c r="G6709" s="80"/>
      <c r="H6709" s="80"/>
      <c r="I6709" s="83"/>
      <c r="J6709" s="80"/>
      <c r="K6709" s="75" t="s">
        <v>36</v>
      </c>
      <c r="L6709" s="76">
        <f t="shared" si="359"/>
        <v>95</v>
      </c>
      <c r="M6709" s="76">
        <v>0</v>
      </c>
      <c r="N6709" s="76">
        <v>1</v>
      </c>
      <c r="O6709" s="76">
        <v>5</v>
      </c>
      <c r="P6709" s="76">
        <v>0</v>
      </c>
      <c r="Q6709" s="76">
        <v>0</v>
      </c>
      <c r="R6709" s="76">
        <v>0</v>
      </c>
      <c r="S6709" s="76">
        <v>3</v>
      </c>
      <c r="T6709" s="76">
        <v>6</v>
      </c>
      <c r="U6709" s="76">
        <v>0</v>
      </c>
      <c r="V6709" s="76">
        <v>0</v>
      </c>
      <c r="W6709" s="76">
        <v>1</v>
      </c>
      <c r="X6709" s="76">
        <v>79</v>
      </c>
    </row>
    <row r="6710" spans="1:24">
      <c r="A6710" s="135"/>
      <c r="B6710" s="46" t="s">
        <v>10197</v>
      </c>
      <c r="C6710" s="58" t="s">
        <v>31</v>
      </c>
      <c r="D6710" s="58" t="s">
        <v>10198</v>
      </c>
      <c r="E6710" s="58" t="s">
        <v>10199</v>
      </c>
      <c r="F6710" s="46" t="s">
        <v>10200</v>
      </c>
      <c r="G6710" s="58" t="s">
        <v>10201</v>
      </c>
      <c r="H6710" s="58" t="s">
        <v>10202</v>
      </c>
      <c r="I6710" s="74">
        <v>11830</v>
      </c>
      <c r="J6710" s="46" t="s">
        <v>1508</v>
      </c>
      <c r="K6710" s="75" t="s">
        <v>1509</v>
      </c>
      <c r="L6710" s="76">
        <f t="shared" si="359"/>
        <v>11</v>
      </c>
      <c r="M6710" s="76">
        <v>1</v>
      </c>
      <c r="N6710" s="76">
        <v>6</v>
      </c>
      <c r="O6710" s="76"/>
      <c r="P6710" s="76"/>
      <c r="Q6710" s="76"/>
      <c r="R6710" s="76"/>
      <c r="S6710" s="76">
        <v>2</v>
      </c>
      <c r="T6710" s="76">
        <v>1</v>
      </c>
      <c r="U6710" s="76"/>
      <c r="V6710" s="76"/>
      <c r="W6710" s="76"/>
      <c r="X6710" s="76">
        <v>1</v>
      </c>
    </row>
    <row r="6711" spans="1:24">
      <c r="A6711" s="135"/>
      <c r="B6711" s="54"/>
      <c r="C6711" s="77"/>
      <c r="D6711" s="77"/>
      <c r="E6711" s="77"/>
      <c r="F6711" s="54"/>
      <c r="G6711" s="77"/>
      <c r="H6711" s="77"/>
      <c r="I6711" s="79"/>
      <c r="J6711" s="54"/>
      <c r="K6711" s="75" t="s">
        <v>1501</v>
      </c>
      <c r="L6711" s="76">
        <f t="shared" si="359"/>
        <v>0</v>
      </c>
      <c r="M6711" s="76"/>
      <c r="N6711" s="76"/>
      <c r="O6711" s="76"/>
      <c r="P6711" s="76"/>
      <c r="Q6711" s="76"/>
      <c r="R6711" s="76"/>
      <c r="S6711" s="76"/>
      <c r="T6711" s="76"/>
      <c r="U6711" s="76"/>
      <c r="V6711" s="76"/>
      <c r="W6711" s="76"/>
      <c r="X6711" s="76"/>
    </row>
    <row r="6712" spans="1:24">
      <c r="A6712" s="135"/>
      <c r="B6712" s="54"/>
      <c r="C6712" s="81"/>
      <c r="D6712" s="81"/>
      <c r="E6712" s="81"/>
      <c r="F6712" s="80"/>
      <c r="G6712" s="81"/>
      <c r="H6712" s="81"/>
      <c r="I6712" s="83"/>
      <c r="J6712" s="80"/>
      <c r="K6712" s="84" t="s">
        <v>1502</v>
      </c>
      <c r="L6712" s="76">
        <f t="shared" si="359"/>
        <v>0</v>
      </c>
      <c r="M6712" s="76"/>
      <c r="N6712" s="76"/>
      <c r="O6712" s="76"/>
      <c r="P6712" s="76"/>
      <c r="Q6712" s="76"/>
      <c r="R6712" s="76"/>
      <c r="S6712" s="76"/>
      <c r="T6712" s="76"/>
      <c r="U6712" s="76"/>
      <c r="V6712" s="76"/>
      <c r="W6712" s="76"/>
      <c r="X6712" s="76"/>
    </row>
    <row r="6713" spans="1:24">
      <c r="A6713" s="135"/>
      <c r="B6713" s="54"/>
      <c r="C6713" s="58" t="s">
        <v>31</v>
      </c>
      <c r="D6713" s="58" t="s">
        <v>10203</v>
      </c>
      <c r="E6713" s="58" t="s">
        <v>10204</v>
      </c>
      <c r="F6713" s="46" t="s">
        <v>10205</v>
      </c>
      <c r="G6713" s="58" t="s">
        <v>10206</v>
      </c>
      <c r="H6713" s="58" t="s">
        <v>10207</v>
      </c>
      <c r="I6713" s="74">
        <v>4807</v>
      </c>
      <c r="J6713" s="46" t="s">
        <v>1508</v>
      </c>
      <c r="K6713" s="75" t="s">
        <v>1509</v>
      </c>
      <c r="L6713" s="76">
        <f t="shared" si="359"/>
        <v>9</v>
      </c>
      <c r="M6713" s="76">
        <v>1</v>
      </c>
      <c r="N6713" s="76">
        <v>5</v>
      </c>
      <c r="O6713" s="76"/>
      <c r="P6713" s="76"/>
      <c r="Q6713" s="76"/>
      <c r="R6713" s="76"/>
      <c r="S6713" s="76">
        <v>1</v>
      </c>
      <c r="T6713" s="76">
        <v>1</v>
      </c>
      <c r="U6713" s="76"/>
      <c r="V6713" s="76"/>
      <c r="W6713" s="76"/>
      <c r="X6713" s="76">
        <v>1</v>
      </c>
    </row>
    <row r="6714" spans="1:24">
      <c r="A6714" s="135"/>
      <c r="B6714" s="54"/>
      <c r="C6714" s="77"/>
      <c r="D6714" s="77"/>
      <c r="E6714" s="77"/>
      <c r="F6714" s="54"/>
      <c r="G6714" s="77"/>
      <c r="H6714" s="77"/>
      <c r="I6714" s="79"/>
      <c r="J6714" s="54"/>
      <c r="K6714" s="75" t="s">
        <v>1501</v>
      </c>
      <c r="L6714" s="76">
        <f t="shared" si="359"/>
        <v>0</v>
      </c>
      <c r="M6714" s="76"/>
      <c r="N6714" s="76"/>
      <c r="O6714" s="76"/>
      <c r="P6714" s="76"/>
      <c r="Q6714" s="76"/>
      <c r="R6714" s="76"/>
      <c r="S6714" s="76"/>
      <c r="T6714" s="76"/>
      <c r="U6714" s="76"/>
      <c r="V6714" s="76"/>
      <c r="W6714" s="76"/>
      <c r="X6714" s="76"/>
    </row>
    <row r="6715" spans="1:24">
      <c r="A6715" s="135"/>
      <c r="B6715" s="54"/>
      <c r="C6715" s="81"/>
      <c r="D6715" s="81"/>
      <c r="E6715" s="81"/>
      <c r="F6715" s="80"/>
      <c r="G6715" s="81"/>
      <c r="H6715" s="81"/>
      <c r="I6715" s="83"/>
      <c r="J6715" s="80"/>
      <c r="K6715" s="84" t="s">
        <v>1502</v>
      </c>
      <c r="L6715" s="76">
        <f t="shared" si="359"/>
        <v>0</v>
      </c>
      <c r="M6715" s="76"/>
      <c r="N6715" s="76"/>
      <c r="O6715" s="76"/>
      <c r="P6715" s="76"/>
      <c r="Q6715" s="76"/>
      <c r="R6715" s="76"/>
      <c r="S6715" s="76"/>
      <c r="T6715" s="76"/>
      <c r="U6715" s="76"/>
      <c r="V6715" s="76"/>
      <c r="W6715" s="76"/>
      <c r="X6715" s="76"/>
    </row>
    <row r="6716" spans="1:24">
      <c r="A6716" s="135"/>
      <c r="B6716" s="54"/>
      <c r="C6716" s="58" t="s">
        <v>35</v>
      </c>
      <c r="D6716" s="58" t="s">
        <v>10208</v>
      </c>
      <c r="E6716" s="58" t="s">
        <v>10209</v>
      </c>
      <c r="F6716" s="46" t="s">
        <v>10210</v>
      </c>
      <c r="G6716" s="58" t="s">
        <v>10211</v>
      </c>
      <c r="H6716" s="58" t="s">
        <v>10212</v>
      </c>
      <c r="I6716" s="74">
        <v>863</v>
      </c>
      <c r="J6716" s="46" t="s">
        <v>1508</v>
      </c>
      <c r="K6716" s="75" t="s">
        <v>1509</v>
      </c>
      <c r="L6716" s="76">
        <f t="shared" si="359"/>
        <v>2</v>
      </c>
      <c r="M6716" s="76"/>
      <c r="N6716" s="76">
        <v>1</v>
      </c>
      <c r="O6716" s="76"/>
      <c r="P6716" s="76"/>
      <c r="Q6716" s="76"/>
      <c r="R6716" s="76"/>
      <c r="S6716" s="76"/>
      <c r="T6716" s="76">
        <v>1</v>
      </c>
      <c r="U6716" s="76"/>
      <c r="V6716" s="76"/>
      <c r="W6716" s="76"/>
      <c r="X6716" s="76"/>
    </row>
    <row r="6717" spans="1:24">
      <c r="A6717" s="135"/>
      <c r="B6717" s="54"/>
      <c r="C6717" s="77"/>
      <c r="D6717" s="77"/>
      <c r="E6717" s="77"/>
      <c r="F6717" s="54"/>
      <c r="G6717" s="77"/>
      <c r="H6717" s="77"/>
      <c r="I6717" s="79"/>
      <c r="J6717" s="54"/>
      <c r="K6717" s="75" t="s">
        <v>1501</v>
      </c>
      <c r="L6717" s="76">
        <f t="shared" si="359"/>
        <v>0</v>
      </c>
      <c r="M6717" s="76"/>
      <c r="N6717" s="76"/>
      <c r="O6717" s="76"/>
      <c r="P6717" s="76"/>
      <c r="Q6717" s="76"/>
      <c r="R6717" s="76"/>
      <c r="S6717" s="76"/>
      <c r="T6717" s="76"/>
      <c r="U6717" s="76"/>
      <c r="V6717" s="76"/>
      <c r="W6717" s="76"/>
      <c r="X6717" s="76"/>
    </row>
    <row r="6718" spans="1:24">
      <c r="A6718" s="135"/>
      <c r="B6718" s="54"/>
      <c r="C6718" s="81"/>
      <c r="D6718" s="81"/>
      <c r="E6718" s="81"/>
      <c r="F6718" s="80"/>
      <c r="G6718" s="81"/>
      <c r="H6718" s="81"/>
      <c r="I6718" s="83"/>
      <c r="J6718" s="80"/>
      <c r="K6718" s="84" t="s">
        <v>1502</v>
      </c>
      <c r="L6718" s="76">
        <f t="shared" si="359"/>
        <v>2</v>
      </c>
      <c r="M6718" s="76"/>
      <c r="N6718" s="76">
        <v>1</v>
      </c>
      <c r="O6718" s="76"/>
      <c r="P6718" s="76"/>
      <c r="Q6718" s="76"/>
      <c r="R6718" s="76"/>
      <c r="S6718" s="76"/>
      <c r="T6718" s="76">
        <v>1</v>
      </c>
      <c r="U6718" s="76"/>
      <c r="V6718" s="76"/>
      <c r="W6718" s="76"/>
      <c r="X6718" s="76"/>
    </row>
    <row r="6719" spans="1:24">
      <c r="A6719" s="135"/>
      <c r="B6719" s="54"/>
      <c r="C6719" s="58" t="s">
        <v>35</v>
      </c>
      <c r="D6719" s="58" t="s">
        <v>10213</v>
      </c>
      <c r="E6719" s="58" t="s">
        <v>10214</v>
      </c>
      <c r="F6719" s="46" t="s">
        <v>10215</v>
      </c>
      <c r="G6719" s="58" t="s">
        <v>10216</v>
      </c>
      <c r="H6719" s="58" t="s">
        <v>10217</v>
      </c>
      <c r="I6719" s="74">
        <v>21416</v>
      </c>
      <c r="J6719" s="46" t="s">
        <v>1508</v>
      </c>
      <c r="K6719" s="75" t="s">
        <v>1509</v>
      </c>
      <c r="L6719" s="76">
        <f t="shared" si="359"/>
        <v>11</v>
      </c>
      <c r="M6719" s="76"/>
      <c r="N6719" s="76">
        <v>6</v>
      </c>
      <c r="O6719" s="76"/>
      <c r="P6719" s="76"/>
      <c r="Q6719" s="76"/>
      <c r="R6719" s="76"/>
      <c r="S6719" s="76"/>
      <c r="T6719" s="76">
        <v>2</v>
      </c>
      <c r="U6719" s="76"/>
      <c r="V6719" s="76"/>
      <c r="W6719" s="76"/>
      <c r="X6719" s="76">
        <v>3</v>
      </c>
    </row>
    <row r="6720" spans="1:24">
      <c r="A6720" s="135"/>
      <c r="B6720" s="54"/>
      <c r="C6720" s="77"/>
      <c r="D6720" s="77"/>
      <c r="E6720" s="77"/>
      <c r="F6720" s="54"/>
      <c r="G6720" s="77"/>
      <c r="H6720" s="77"/>
      <c r="I6720" s="79"/>
      <c r="J6720" s="54"/>
      <c r="K6720" s="75" t="s">
        <v>1501</v>
      </c>
      <c r="L6720" s="76">
        <f t="shared" si="359"/>
        <v>6</v>
      </c>
      <c r="M6720" s="76">
        <v>5</v>
      </c>
      <c r="N6720" s="76"/>
      <c r="O6720" s="76"/>
      <c r="P6720" s="76"/>
      <c r="Q6720" s="76"/>
      <c r="R6720" s="76"/>
      <c r="S6720" s="76"/>
      <c r="T6720" s="76"/>
      <c r="U6720" s="76"/>
      <c r="V6720" s="76"/>
      <c r="W6720" s="76"/>
      <c r="X6720" s="76">
        <v>1</v>
      </c>
    </row>
    <row r="6721" spans="1:24">
      <c r="A6721" s="135"/>
      <c r="B6721" s="54"/>
      <c r="C6721" s="81"/>
      <c r="D6721" s="81"/>
      <c r="E6721" s="81"/>
      <c r="F6721" s="80"/>
      <c r="G6721" s="81"/>
      <c r="H6721" s="81"/>
      <c r="I6721" s="83"/>
      <c r="J6721" s="80"/>
      <c r="K6721" s="84" t="s">
        <v>1502</v>
      </c>
      <c r="L6721" s="76">
        <f t="shared" si="359"/>
        <v>0</v>
      </c>
      <c r="M6721" s="76"/>
      <c r="N6721" s="76"/>
      <c r="O6721" s="76"/>
      <c r="P6721" s="76"/>
      <c r="Q6721" s="76"/>
      <c r="R6721" s="76"/>
      <c r="S6721" s="76"/>
      <c r="T6721" s="76"/>
      <c r="U6721" s="76"/>
      <c r="V6721" s="76"/>
      <c r="W6721" s="76"/>
      <c r="X6721" s="76"/>
    </row>
    <row r="6722" spans="1:24">
      <c r="A6722" s="135"/>
      <c r="B6722" s="54"/>
      <c r="C6722" s="58" t="s">
        <v>33</v>
      </c>
      <c r="D6722" s="58" t="s">
        <v>10218</v>
      </c>
      <c r="E6722" s="58" t="s">
        <v>10219</v>
      </c>
      <c r="F6722" s="46" t="s">
        <v>4994</v>
      </c>
      <c r="G6722" s="58" t="s">
        <v>10220</v>
      </c>
      <c r="H6722" s="58" t="s">
        <v>10221</v>
      </c>
      <c r="I6722" s="74">
        <v>2440</v>
      </c>
      <c r="J6722" s="46" t="s">
        <v>1508</v>
      </c>
      <c r="K6722" s="75" t="s">
        <v>1509</v>
      </c>
      <c r="L6722" s="76">
        <f t="shared" si="359"/>
        <v>0</v>
      </c>
      <c r="M6722" s="76"/>
      <c r="N6722" s="76"/>
      <c r="O6722" s="76"/>
      <c r="P6722" s="76"/>
      <c r="Q6722" s="76"/>
      <c r="R6722" s="76"/>
      <c r="S6722" s="76"/>
      <c r="T6722" s="76"/>
      <c r="U6722" s="76"/>
      <c r="V6722" s="76"/>
      <c r="W6722" s="76"/>
      <c r="X6722" s="76"/>
    </row>
    <row r="6723" spans="1:24">
      <c r="A6723" s="135"/>
      <c r="B6723" s="54"/>
      <c r="C6723" s="77"/>
      <c r="D6723" s="77"/>
      <c r="E6723" s="77"/>
      <c r="F6723" s="54"/>
      <c r="G6723" s="77"/>
      <c r="H6723" s="77"/>
      <c r="I6723" s="79"/>
      <c r="J6723" s="54"/>
      <c r="K6723" s="75" t="s">
        <v>1501</v>
      </c>
      <c r="L6723" s="76">
        <f t="shared" si="359"/>
        <v>0</v>
      </c>
      <c r="M6723" s="76"/>
      <c r="N6723" s="76"/>
      <c r="O6723" s="76"/>
      <c r="P6723" s="76"/>
      <c r="Q6723" s="76"/>
      <c r="R6723" s="76"/>
      <c r="S6723" s="76"/>
      <c r="T6723" s="76"/>
      <c r="U6723" s="76"/>
      <c r="V6723" s="76"/>
      <c r="W6723" s="76"/>
      <c r="X6723" s="76"/>
    </row>
    <row r="6724" spans="1:24">
      <c r="A6724" s="135"/>
      <c r="B6724" s="54"/>
      <c r="C6724" s="81"/>
      <c r="D6724" s="81"/>
      <c r="E6724" s="81"/>
      <c r="F6724" s="80"/>
      <c r="G6724" s="81"/>
      <c r="H6724" s="81"/>
      <c r="I6724" s="83"/>
      <c r="J6724" s="80"/>
      <c r="K6724" s="84" t="s">
        <v>1502</v>
      </c>
      <c r="L6724" s="76">
        <f t="shared" si="359"/>
        <v>2</v>
      </c>
      <c r="M6724" s="76"/>
      <c r="N6724" s="76"/>
      <c r="O6724" s="76"/>
      <c r="P6724" s="76"/>
      <c r="Q6724" s="76"/>
      <c r="R6724" s="76"/>
      <c r="S6724" s="76"/>
      <c r="T6724" s="76">
        <v>2</v>
      </c>
      <c r="U6724" s="76"/>
      <c r="V6724" s="76"/>
      <c r="W6724" s="76"/>
      <c r="X6724" s="76"/>
    </row>
    <row r="6725" spans="1:24">
      <c r="A6725" s="135"/>
      <c r="B6725" s="54"/>
      <c r="C6725" s="58" t="s">
        <v>33</v>
      </c>
      <c r="D6725" s="58" t="s">
        <v>10222</v>
      </c>
      <c r="E6725" s="58" t="s">
        <v>10223</v>
      </c>
      <c r="F6725" s="46" t="s">
        <v>10224</v>
      </c>
      <c r="G6725" s="58" t="s">
        <v>10225</v>
      </c>
      <c r="H6725" s="58" t="s">
        <v>10226</v>
      </c>
      <c r="I6725" s="74">
        <v>17566</v>
      </c>
      <c r="J6725" s="46" t="s">
        <v>1508</v>
      </c>
      <c r="K6725" s="75" t="s">
        <v>1509</v>
      </c>
      <c r="L6725" s="76">
        <f t="shared" si="359"/>
        <v>0</v>
      </c>
      <c r="M6725" s="76"/>
      <c r="N6725" s="76"/>
      <c r="O6725" s="76"/>
      <c r="P6725" s="76"/>
      <c r="Q6725" s="76"/>
      <c r="R6725" s="76"/>
      <c r="S6725" s="76"/>
      <c r="T6725" s="76"/>
      <c r="U6725" s="76"/>
      <c r="V6725" s="76"/>
      <c r="W6725" s="76"/>
      <c r="X6725" s="76"/>
    </row>
    <row r="6726" spans="1:24">
      <c r="A6726" s="135"/>
      <c r="B6726" s="54"/>
      <c r="C6726" s="77"/>
      <c r="D6726" s="77"/>
      <c r="E6726" s="77"/>
      <c r="F6726" s="54"/>
      <c r="G6726" s="77"/>
      <c r="H6726" s="77"/>
      <c r="I6726" s="79"/>
      <c r="J6726" s="54"/>
      <c r="K6726" s="75" t="s">
        <v>1501</v>
      </c>
      <c r="L6726" s="76">
        <f t="shared" si="359"/>
        <v>0</v>
      </c>
      <c r="M6726" s="76"/>
      <c r="N6726" s="76"/>
      <c r="O6726" s="76"/>
      <c r="P6726" s="76"/>
      <c r="Q6726" s="76"/>
      <c r="R6726" s="76"/>
      <c r="S6726" s="76"/>
      <c r="T6726" s="76"/>
      <c r="U6726" s="76"/>
      <c r="V6726" s="76"/>
      <c r="W6726" s="76"/>
      <c r="X6726" s="76"/>
    </row>
    <row r="6727" spans="1:24">
      <c r="A6727" s="135"/>
      <c r="B6727" s="54"/>
      <c r="C6727" s="81"/>
      <c r="D6727" s="81"/>
      <c r="E6727" s="81"/>
      <c r="F6727" s="80"/>
      <c r="G6727" s="81"/>
      <c r="H6727" s="81"/>
      <c r="I6727" s="83"/>
      <c r="J6727" s="80"/>
      <c r="K6727" s="84" t="s">
        <v>1502</v>
      </c>
      <c r="L6727" s="76">
        <f t="shared" si="359"/>
        <v>14</v>
      </c>
      <c r="M6727" s="76"/>
      <c r="N6727" s="76"/>
      <c r="O6727" s="76"/>
      <c r="P6727" s="76"/>
      <c r="Q6727" s="76"/>
      <c r="R6727" s="76"/>
      <c r="S6727" s="76"/>
      <c r="T6727" s="76"/>
      <c r="U6727" s="76"/>
      <c r="V6727" s="76"/>
      <c r="W6727" s="76"/>
      <c r="X6727" s="76">
        <v>14</v>
      </c>
    </row>
    <row r="6728" spans="1:24">
      <c r="A6728" s="135"/>
      <c r="B6728" s="54"/>
      <c r="C6728" s="58" t="s">
        <v>33</v>
      </c>
      <c r="D6728" s="58" t="s">
        <v>10227</v>
      </c>
      <c r="E6728" s="58" t="s">
        <v>10228</v>
      </c>
      <c r="F6728" s="46" t="s">
        <v>10229</v>
      </c>
      <c r="G6728" s="58" t="s">
        <v>10230</v>
      </c>
      <c r="H6728" s="58" t="s">
        <v>10231</v>
      </c>
      <c r="I6728" s="74">
        <v>0</v>
      </c>
      <c r="J6728" s="46" t="s">
        <v>1508</v>
      </c>
      <c r="K6728" s="75" t="s">
        <v>1509</v>
      </c>
      <c r="L6728" s="76">
        <f t="shared" si="359"/>
        <v>0</v>
      </c>
      <c r="M6728" s="76"/>
      <c r="N6728" s="76"/>
      <c r="O6728" s="76"/>
      <c r="P6728" s="76"/>
      <c r="Q6728" s="76"/>
      <c r="R6728" s="76"/>
      <c r="S6728" s="76"/>
      <c r="T6728" s="76"/>
      <c r="U6728" s="76"/>
      <c r="V6728" s="76"/>
      <c r="W6728" s="76"/>
      <c r="X6728" s="76"/>
    </row>
    <row r="6729" spans="1:24">
      <c r="A6729" s="135"/>
      <c r="B6729" s="54"/>
      <c r="C6729" s="77"/>
      <c r="D6729" s="77"/>
      <c r="E6729" s="77"/>
      <c r="F6729" s="54"/>
      <c r="G6729" s="77"/>
      <c r="H6729" s="77"/>
      <c r="I6729" s="79"/>
      <c r="J6729" s="54"/>
      <c r="K6729" s="75" t="s">
        <v>1501</v>
      </c>
      <c r="L6729" s="76">
        <f t="shared" si="359"/>
        <v>0</v>
      </c>
      <c r="M6729" s="76"/>
      <c r="N6729" s="76"/>
      <c r="O6729" s="76"/>
      <c r="P6729" s="76"/>
      <c r="Q6729" s="76"/>
      <c r="R6729" s="76"/>
      <c r="S6729" s="76"/>
      <c r="T6729" s="76"/>
      <c r="U6729" s="76"/>
      <c r="V6729" s="76"/>
      <c r="W6729" s="76"/>
      <c r="X6729" s="76"/>
    </row>
    <row r="6730" spans="1:24">
      <c r="A6730" s="135"/>
      <c r="B6730" s="54"/>
      <c r="C6730" s="81"/>
      <c r="D6730" s="81"/>
      <c r="E6730" s="81"/>
      <c r="F6730" s="80"/>
      <c r="G6730" s="81"/>
      <c r="H6730" s="81"/>
      <c r="I6730" s="83"/>
      <c r="J6730" s="80"/>
      <c r="K6730" s="84" t="s">
        <v>1502</v>
      </c>
      <c r="L6730" s="76">
        <f t="shared" si="359"/>
        <v>2</v>
      </c>
      <c r="M6730" s="76"/>
      <c r="N6730" s="76"/>
      <c r="O6730" s="76"/>
      <c r="P6730" s="76"/>
      <c r="Q6730" s="76"/>
      <c r="R6730" s="76"/>
      <c r="S6730" s="76"/>
      <c r="T6730" s="76"/>
      <c r="U6730" s="76"/>
      <c r="V6730" s="76"/>
      <c r="W6730" s="76"/>
      <c r="X6730" s="76">
        <v>2</v>
      </c>
    </row>
    <row r="6731" spans="1:24">
      <c r="A6731" s="135"/>
      <c r="B6731" s="54"/>
      <c r="C6731" s="58" t="s">
        <v>31</v>
      </c>
      <c r="D6731" s="58" t="s">
        <v>10232</v>
      </c>
      <c r="E6731" s="58" t="s">
        <v>10233</v>
      </c>
      <c r="F6731" s="46" t="s">
        <v>10234</v>
      </c>
      <c r="G6731" s="58" t="s">
        <v>10235</v>
      </c>
      <c r="H6731" s="58" t="s">
        <v>10236</v>
      </c>
      <c r="I6731" s="74">
        <v>147</v>
      </c>
      <c r="J6731" s="46" t="s">
        <v>1508</v>
      </c>
      <c r="K6731" s="75" t="s">
        <v>1509</v>
      </c>
      <c r="L6731" s="76">
        <f t="shared" si="359"/>
        <v>3</v>
      </c>
      <c r="M6731" s="76"/>
      <c r="N6731" s="76">
        <v>1</v>
      </c>
      <c r="O6731" s="76"/>
      <c r="P6731" s="76"/>
      <c r="Q6731" s="76"/>
      <c r="R6731" s="76"/>
      <c r="S6731" s="76"/>
      <c r="T6731" s="76">
        <v>2</v>
      </c>
      <c r="U6731" s="76"/>
      <c r="V6731" s="76"/>
      <c r="W6731" s="76"/>
      <c r="X6731" s="76"/>
    </row>
    <row r="6732" spans="1:24">
      <c r="A6732" s="135"/>
      <c r="B6732" s="54"/>
      <c r="C6732" s="77"/>
      <c r="D6732" s="77"/>
      <c r="E6732" s="77"/>
      <c r="F6732" s="54"/>
      <c r="G6732" s="77"/>
      <c r="H6732" s="77"/>
      <c r="I6732" s="79"/>
      <c r="J6732" s="54"/>
      <c r="K6732" s="75" t="s">
        <v>1501</v>
      </c>
      <c r="L6732" s="76">
        <f t="shared" si="359"/>
        <v>0</v>
      </c>
      <c r="M6732" s="76"/>
      <c r="N6732" s="76"/>
      <c r="O6732" s="76"/>
      <c r="P6732" s="76"/>
      <c r="Q6732" s="76"/>
      <c r="R6732" s="76"/>
      <c r="S6732" s="76"/>
      <c r="T6732" s="76"/>
      <c r="U6732" s="76"/>
      <c r="V6732" s="76"/>
      <c r="W6732" s="76"/>
      <c r="X6732" s="76"/>
    </row>
    <row r="6733" spans="1:24">
      <c r="A6733" s="135"/>
      <c r="B6733" s="54"/>
      <c r="C6733" s="81"/>
      <c r="D6733" s="81"/>
      <c r="E6733" s="81"/>
      <c r="F6733" s="80"/>
      <c r="G6733" s="81"/>
      <c r="H6733" s="81"/>
      <c r="I6733" s="83"/>
      <c r="J6733" s="80"/>
      <c r="K6733" s="84" t="s">
        <v>1502</v>
      </c>
      <c r="L6733" s="76">
        <f t="shared" si="359"/>
        <v>0</v>
      </c>
      <c r="M6733" s="76"/>
      <c r="N6733" s="76"/>
      <c r="O6733" s="76"/>
      <c r="P6733" s="76"/>
      <c r="Q6733" s="76"/>
      <c r="R6733" s="76"/>
      <c r="S6733" s="76"/>
      <c r="T6733" s="76"/>
      <c r="U6733" s="76"/>
      <c r="V6733" s="76"/>
      <c r="W6733" s="76"/>
      <c r="X6733" s="76"/>
    </row>
    <row r="6734" spans="1:24">
      <c r="A6734" s="135"/>
      <c r="B6734" s="54"/>
      <c r="C6734" s="58" t="s">
        <v>33</v>
      </c>
      <c r="D6734" s="58" t="s">
        <v>10237</v>
      </c>
      <c r="E6734" s="58" t="s">
        <v>10238</v>
      </c>
      <c r="F6734" s="46" t="s">
        <v>10215</v>
      </c>
      <c r="G6734" s="58" t="s">
        <v>10239</v>
      </c>
      <c r="H6734" s="58" t="s">
        <v>10240</v>
      </c>
      <c r="I6734" s="74">
        <v>28046</v>
      </c>
      <c r="J6734" s="46" t="s">
        <v>1508</v>
      </c>
      <c r="K6734" s="75" t="s">
        <v>1509</v>
      </c>
      <c r="L6734" s="76">
        <f t="shared" si="359"/>
        <v>0</v>
      </c>
      <c r="M6734" s="76"/>
      <c r="N6734" s="76"/>
      <c r="O6734" s="76"/>
      <c r="P6734" s="76"/>
      <c r="Q6734" s="76"/>
      <c r="R6734" s="76"/>
      <c r="S6734" s="76"/>
      <c r="T6734" s="76"/>
      <c r="U6734" s="76"/>
      <c r="V6734" s="76"/>
      <c r="W6734" s="76"/>
      <c r="X6734" s="76"/>
    </row>
    <row r="6735" spans="1:24">
      <c r="A6735" s="135"/>
      <c r="B6735" s="54"/>
      <c r="C6735" s="77"/>
      <c r="D6735" s="77"/>
      <c r="E6735" s="77"/>
      <c r="F6735" s="54"/>
      <c r="G6735" s="77"/>
      <c r="H6735" s="77"/>
      <c r="I6735" s="79"/>
      <c r="J6735" s="54"/>
      <c r="K6735" s="75" t="s">
        <v>1501</v>
      </c>
      <c r="L6735" s="76">
        <f t="shared" si="359"/>
        <v>0</v>
      </c>
      <c r="M6735" s="76"/>
      <c r="N6735" s="76"/>
      <c r="O6735" s="76"/>
      <c r="P6735" s="76"/>
      <c r="Q6735" s="76"/>
      <c r="R6735" s="76"/>
      <c r="S6735" s="76"/>
      <c r="T6735" s="76"/>
      <c r="U6735" s="76"/>
      <c r="V6735" s="76"/>
      <c r="W6735" s="76"/>
      <c r="X6735" s="76"/>
    </row>
    <row r="6736" spans="1:24">
      <c r="A6736" s="135"/>
      <c r="B6736" s="54"/>
      <c r="C6736" s="81"/>
      <c r="D6736" s="81"/>
      <c r="E6736" s="81"/>
      <c r="F6736" s="80"/>
      <c r="G6736" s="81"/>
      <c r="H6736" s="81"/>
      <c r="I6736" s="83"/>
      <c r="J6736" s="80"/>
      <c r="K6736" s="84" t="s">
        <v>1502</v>
      </c>
      <c r="L6736" s="76">
        <f t="shared" si="359"/>
        <v>3</v>
      </c>
      <c r="M6736" s="76"/>
      <c r="N6736" s="76"/>
      <c r="O6736" s="76"/>
      <c r="P6736" s="76"/>
      <c r="Q6736" s="76"/>
      <c r="R6736" s="76"/>
      <c r="S6736" s="76">
        <v>1</v>
      </c>
      <c r="T6736" s="76"/>
      <c r="U6736" s="76"/>
      <c r="V6736" s="76"/>
      <c r="W6736" s="76">
        <v>1</v>
      </c>
      <c r="X6736" s="76">
        <v>1</v>
      </c>
    </row>
    <row r="6737" spans="1:24">
      <c r="A6737" s="135"/>
      <c r="B6737" s="54"/>
      <c r="C6737" s="58" t="s">
        <v>33</v>
      </c>
      <c r="D6737" s="58" t="s">
        <v>10241</v>
      </c>
      <c r="E6737" s="58" t="s">
        <v>10242</v>
      </c>
      <c r="F6737" s="46" t="s">
        <v>10243</v>
      </c>
      <c r="G6737" s="58" t="s">
        <v>10244</v>
      </c>
      <c r="H6737" s="58" t="s">
        <v>10245</v>
      </c>
      <c r="I6737" s="74">
        <v>500</v>
      </c>
      <c r="J6737" s="46" t="s">
        <v>1508</v>
      </c>
      <c r="K6737" s="75" t="s">
        <v>1509</v>
      </c>
      <c r="L6737" s="76">
        <f t="shared" ref="L6737:L6800" si="360">SUM(M6737:X6737)</f>
        <v>0</v>
      </c>
      <c r="M6737" s="76"/>
      <c r="N6737" s="76"/>
      <c r="O6737" s="76"/>
      <c r="P6737" s="76"/>
      <c r="Q6737" s="76"/>
      <c r="R6737" s="76"/>
      <c r="S6737" s="76"/>
      <c r="T6737" s="76"/>
      <c r="U6737" s="76"/>
      <c r="V6737" s="76"/>
      <c r="W6737" s="76"/>
      <c r="X6737" s="76"/>
    </row>
    <row r="6738" spans="1:24">
      <c r="A6738" s="135"/>
      <c r="B6738" s="54"/>
      <c r="C6738" s="77"/>
      <c r="D6738" s="77"/>
      <c r="E6738" s="77"/>
      <c r="F6738" s="54"/>
      <c r="G6738" s="77"/>
      <c r="H6738" s="77"/>
      <c r="I6738" s="79"/>
      <c r="J6738" s="54"/>
      <c r="K6738" s="75" t="s">
        <v>1501</v>
      </c>
      <c r="L6738" s="76">
        <f t="shared" si="360"/>
        <v>0</v>
      </c>
      <c r="M6738" s="76"/>
      <c r="N6738" s="76"/>
      <c r="O6738" s="76"/>
      <c r="P6738" s="76"/>
      <c r="Q6738" s="76"/>
      <c r="R6738" s="76"/>
      <c r="S6738" s="76"/>
      <c r="T6738" s="76"/>
      <c r="U6738" s="76"/>
      <c r="V6738" s="76"/>
      <c r="W6738" s="76"/>
      <c r="X6738" s="76"/>
    </row>
    <row r="6739" spans="1:24">
      <c r="A6739" s="135"/>
      <c r="B6739" s="54"/>
      <c r="C6739" s="81"/>
      <c r="D6739" s="81"/>
      <c r="E6739" s="81"/>
      <c r="F6739" s="80"/>
      <c r="G6739" s="81"/>
      <c r="H6739" s="81"/>
      <c r="I6739" s="83"/>
      <c r="J6739" s="80"/>
      <c r="K6739" s="84" t="s">
        <v>1502</v>
      </c>
      <c r="L6739" s="76">
        <f t="shared" si="360"/>
        <v>2</v>
      </c>
      <c r="M6739" s="76"/>
      <c r="N6739" s="76"/>
      <c r="O6739" s="76">
        <v>1</v>
      </c>
      <c r="P6739" s="76"/>
      <c r="Q6739" s="76"/>
      <c r="R6739" s="76"/>
      <c r="S6739" s="76"/>
      <c r="T6739" s="76"/>
      <c r="U6739" s="76"/>
      <c r="V6739" s="76"/>
      <c r="W6739" s="76"/>
      <c r="X6739" s="76">
        <v>1</v>
      </c>
    </row>
    <row r="6740" spans="1:24">
      <c r="A6740" s="135"/>
      <c r="B6740" s="54"/>
      <c r="C6740" s="58" t="s">
        <v>33</v>
      </c>
      <c r="D6740" s="58" t="s">
        <v>10246</v>
      </c>
      <c r="E6740" s="58" t="s">
        <v>10247</v>
      </c>
      <c r="F6740" s="46" t="s">
        <v>10248</v>
      </c>
      <c r="G6740" s="58" t="s">
        <v>10225</v>
      </c>
      <c r="H6740" s="58" t="s">
        <v>10226</v>
      </c>
      <c r="I6740" s="74">
        <v>308376</v>
      </c>
      <c r="J6740" s="46" t="s">
        <v>1508</v>
      </c>
      <c r="K6740" s="75" t="s">
        <v>1509</v>
      </c>
      <c r="L6740" s="76">
        <f t="shared" si="360"/>
        <v>0</v>
      </c>
      <c r="M6740" s="76"/>
      <c r="N6740" s="76"/>
      <c r="O6740" s="76"/>
      <c r="P6740" s="76"/>
      <c r="Q6740" s="76"/>
      <c r="R6740" s="76"/>
      <c r="S6740" s="76"/>
      <c r="T6740" s="76"/>
      <c r="U6740" s="76"/>
      <c r="V6740" s="76"/>
      <c r="W6740" s="76"/>
      <c r="X6740" s="76"/>
    </row>
    <row r="6741" spans="1:24">
      <c r="A6741" s="135"/>
      <c r="B6741" s="54"/>
      <c r="C6741" s="77"/>
      <c r="D6741" s="77"/>
      <c r="E6741" s="77"/>
      <c r="F6741" s="54"/>
      <c r="G6741" s="77"/>
      <c r="H6741" s="77"/>
      <c r="I6741" s="79"/>
      <c r="J6741" s="54"/>
      <c r="K6741" s="75" t="s">
        <v>1501</v>
      </c>
      <c r="L6741" s="76">
        <f t="shared" si="360"/>
        <v>0</v>
      </c>
      <c r="M6741" s="76"/>
      <c r="N6741" s="76"/>
      <c r="O6741" s="76"/>
      <c r="P6741" s="76"/>
      <c r="Q6741" s="76"/>
      <c r="R6741" s="76"/>
      <c r="S6741" s="76"/>
      <c r="T6741" s="76"/>
      <c r="U6741" s="76"/>
      <c r="V6741" s="76"/>
      <c r="W6741" s="76"/>
      <c r="X6741" s="76"/>
    </row>
    <row r="6742" spans="1:24">
      <c r="A6742" s="135"/>
      <c r="B6742" s="54"/>
      <c r="C6742" s="81"/>
      <c r="D6742" s="81"/>
      <c r="E6742" s="81"/>
      <c r="F6742" s="80"/>
      <c r="G6742" s="81"/>
      <c r="H6742" s="81"/>
      <c r="I6742" s="83"/>
      <c r="J6742" s="80"/>
      <c r="K6742" s="84" t="s">
        <v>1502</v>
      </c>
      <c r="L6742" s="76">
        <f t="shared" si="360"/>
        <v>33</v>
      </c>
      <c r="M6742" s="76"/>
      <c r="N6742" s="76"/>
      <c r="O6742" s="76"/>
      <c r="P6742" s="76"/>
      <c r="Q6742" s="76"/>
      <c r="R6742" s="76"/>
      <c r="S6742" s="76"/>
      <c r="T6742" s="76"/>
      <c r="U6742" s="76"/>
      <c r="V6742" s="76"/>
      <c r="W6742" s="76"/>
      <c r="X6742" s="76">
        <v>33</v>
      </c>
    </row>
    <row r="6743" spans="1:24">
      <c r="A6743" s="135"/>
      <c r="B6743" s="54"/>
      <c r="C6743" s="58" t="s">
        <v>31</v>
      </c>
      <c r="D6743" s="58" t="s">
        <v>10249</v>
      </c>
      <c r="E6743" s="58" t="s">
        <v>10250</v>
      </c>
      <c r="F6743" s="46" t="s">
        <v>10251</v>
      </c>
      <c r="G6743" s="58" t="s">
        <v>10252</v>
      </c>
      <c r="H6743" s="58" t="s">
        <v>10253</v>
      </c>
      <c r="I6743" s="74">
        <v>0</v>
      </c>
      <c r="J6743" s="46" t="s">
        <v>1508</v>
      </c>
      <c r="K6743" s="75" t="s">
        <v>1509</v>
      </c>
      <c r="L6743" s="76">
        <f t="shared" si="360"/>
        <v>4</v>
      </c>
      <c r="M6743" s="76"/>
      <c r="N6743" s="76"/>
      <c r="O6743" s="76">
        <v>3</v>
      </c>
      <c r="P6743" s="76"/>
      <c r="Q6743" s="76"/>
      <c r="R6743" s="76"/>
      <c r="S6743" s="76"/>
      <c r="T6743" s="76">
        <v>1</v>
      </c>
      <c r="U6743" s="76"/>
      <c r="V6743" s="76"/>
      <c r="W6743" s="76"/>
      <c r="X6743" s="76"/>
    </row>
    <row r="6744" spans="1:24">
      <c r="A6744" s="135"/>
      <c r="B6744" s="54"/>
      <c r="C6744" s="77"/>
      <c r="D6744" s="77"/>
      <c r="E6744" s="77"/>
      <c r="F6744" s="54"/>
      <c r="G6744" s="77"/>
      <c r="H6744" s="77"/>
      <c r="I6744" s="79"/>
      <c r="J6744" s="54"/>
      <c r="K6744" s="75" t="s">
        <v>1501</v>
      </c>
      <c r="L6744" s="76">
        <f t="shared" si="360"/>
        <v>0</v>
      </c>
      <c r="M6744" s="76"/>
      <c r="N6744" s="76"/>
      <c r="O6744" s="76"/>
      <c r="P6744" s="76"/>
      <c r="Q6744" s="76"/>
      <c r="R6744" s="76"/>
      <c r="S6744" s="76"/>
      <c r="T6744" s="76"/>
      <c r="U6744" s="76"/>
      <c r="V6744" s="76"/>
      <c r="W6744" s="76"/>
      <c r="X6744" s="76"/>
    </row>
    <row r="6745" spans="1:24">
      <c r="A6745" s="135"/>
      <c r="B6745" s="54"/>
      <c r="C6745" s="81"/>
      <c r="D6745" s="81"/>
      <c r="E6745" s="81"/>
      <c r="F6745" s="80"/>
      <c r="G6745" s="81"/>
      <c r="H6745" s="81"/>
      <c r="I6745" s="83"/>
      <c r="J6745" s="80"/>
      <c r="K6745" s="84" t="s">
        <v>1502</v>
      </c>
      <c r="L6745" s="76">
        <f t="shared" si="360"/>
        <v>0</v>
      </c>
      <c r="M6745" s="76"/>
      <c r="N6745" s="76"/>
      <c r="O6745" s="76"/>
      <c r="P6745" s="76"/>
      <c r="Q6745" s="76"/>
      <c r="R6745" s="76"/>
      <c r="S6745" s="76"/>
      <c r="T6745" s="76"/>
      <c r="U6745" s="76"/>
      <c r="V6745" s="76"/>
      <c r="W6745" s="76"/>
      <c r="X6745" s="76"/>
    </row>
    <row r="6746" spans="1:24">
      <c r="A6746" s="135"/>
      <c r="B6746" s="54"/>
      <c r="C6746" s="58" t="s">
        <v>33</v>
      </c>
      <c r="D6746" s="58" t="s">
        <v>10254</v>
      </c>
      <c r="E6746" s="58" t="s">
        <v>10255</v>
      </c>
      <c r="F6746" s="46" t="s">
        <v>10256</v>
      </c>
      <c r="G6746" s="58" t="s">
        <v>10257</v>
      </c>
      <c r="H6746" s="58" t="s">
        <v>10258</v>
      </c>
      <c r="I6746" s="74">
        <v>86</v>
      </c>
      <c r="J6746" s="46" t="s">
        <v>1508</v>
      </c>
      <c r="K6746" s="75" t="s">
        <v>1509</v>
      </c>
      <c r="L6746" s="76">
        <f t="shared" si="360"/>
        <v>0</v>
      </c>
      <c r="M6746" s="76"/>
      <c r="N6746" s="76"/>
      <c r="O6746" s="76"/>
      <c r="P6746" s="76"/>
      <c r="Q6746" s="76"/>
      <c r="R6746" s="76"/>
      <c r="S6746" s="76"/>
      <c r="T6746" s="76"/>
      <c r="U6746" s="76"/>
      <c r="V6746" s="76"/>
      <c r="W6746" s="76"/>
      <c r="X6746" s="76"/>
    </row>
    <row r="6747" spans="1:24">
      <c r="A6747" s="135"/>
      <c r="B6747" s="54"/>
      <c r="C6747" s="77"/>
      <c r="D6747" s="77"/>
      <c r="E6747" s="77"/>
      <c r="F6747" s="54"/>
      <c r="G6747" s="77"/>
      <c r="H6747" s="77"/>
      <c r="I6747" s="79"/>
      <c r="J6747" s="54"/>
      <c r="K6747" s="75" t="s">
        <v>1501</v>
      </c>
      <c r="L6747" s="76">
        <f t="shared" si="360"/>
        <v>0</v>
      </c>
      <c r="M6747" s="76"/>
      <c r="N6747" s="76"/>
      <c r="O6747" s="76"/>
      <c r="P6747" s="76"/>
      <c r="Q6747" s="76"/>
      <c r="R6747" s="76"/>
      <c r="S6747" s="76"/>
      <c r="T6747" s="76"/>
      <c r="U6747" s="76"/>
      <c r="V6747" s="76"/>
      <c r="W6747" s="76"/>
      <c r="X6747" s="76"/>
    </row>
    <row r="6748" spans="1:24">
      <c r="A6748" s="135"/>
      <c r="B6748" s="54"/>
      <c r="C6748" s="81"/>
      <c r="D6748" s="81"/>
      <c r="E6748" s="81"/>
      <c r="F6748" s="80"/>
      <c r="G6748" s="81"/>
      <c r="H6748" s="81"/>
      <c r="I6748" s="83"/>
      <c r="J6748" s="80"/>
      <c r="K6748" s="84" t="s">
        <v>1502</v>
      </c>
      <c r="L6748" s="76">
        <f t="shared" si="360"/>
        <v>7</v>
      </c>
      <c r="M6748" s="76"/>
      <c r="N6748" s="76"/>
      <c r="O6748" s="76">
        <v>3</v>
      </c>
      <c r="P6748" s="76"/>
      <c r="Q6748" s="76"/>
      <c r="R6748" s="76"/>
      <c r="S6748" s="76">
        <v>1</v>
      </c>
      <c r="T6748" s="76">
        <v>3</v>
      </c>
      <c r="U6748" s="76"/>
      <c r="V6748" s="76"/>
      <c r="W6748" s="76"/>
      <c r="X6748" s="76"/>
    </row>
    <row r="6749" spans="1:24">
      <c r="A6749" s="135"/>
      <c r="B6749" s="54"/>
      <c r="C6749" s="58" t="s">
        <v>33</v>
      </c>
      <c r="D6749" s="58" t="s">
        <v>10259</v>
      </c>
      <c r="E6749" s="58" t="s">
        <v>10260</v>
      </c>
      <c r="F6749" s="46" t="s">
        <v>10261</v>
      </c>
      <c r="G6749" s="58" t="s">
        <v>10262</v>
      </c>
      <c r="H6749" s="58" t="s">
        <v>10263</v>
      </c>
      <c r="I6749" s="74">
        <v>22</v>
      </c>
      <c r="J6749" s="46" t="s">
        <v>1508</v>
      </c>
      <c r="K6749" s="75" t="s">
        <v>1509</v>
      </c>
      <c r="L6749" s="76">
        <f t="shared" si="360"/>
        <v>0</v>
      </c>
      <c r="M6749" s="76"/>
      <c r="N6749" s="76"/>
      <c r="O6749" s="76"/>
      <c r="P6749" s="76"/>
      <c r="Q6749" s="76"/>
      <c r="R6749" s="76"/>
      <c r="S6749" s="76"/>
      <c r="T6749" s="76"/>
      <c r="U6749" s="76"/>
      <c r="V6749" s="76"/>
      <c r="W6749" s="76"/>
      <c r="X6749" s="76"/>
    </row>
    <row r="6750" spans="1:24">
      <c r="A6750" s="135"/>
      <c r="B6750" s="54"/>
      <c r="C6750" s="77"/>
      <c r="D6750" s="77"/>
      <c r="E6750" s="77"/>
      <c r="F6750" s="54"/>
      <c r="G6750" s="77"/>
      <c r="H6750" s="77"/>
      <c r="I6750" s="79"/>
      <c r="J6750" s="54"/>
      <c r="K6750" s="75" t="s">
        <v>1501</v>
      </c>
      <c r="L6750" s="76">
        <f t="shared" si="360"/>
        <v>0</v>
      </c>
      <c r="M6750" s="76"/>
      <c r="N6750" s="76"/>
      <c r="O6750" s="76"/>
      <c r="P6750" s="76"/>
      <c r="Q6750" s="76"/>
      <c r="R6750" s="76"/>
      <c r="S6750" s="76"/>
      <c r="T6750" s="76"/>
      <c r="U6750" s="76"/>
      <c r="V6750" s="76"/>
      <c r="W6750" s="76"/>
      <c r="X6750" s="76"/>
    </row>
    <row r="6751" spans="1:24">
      <c r="A6751" s="135"/>
      <c r="B6751" s="54"/>
      <c r="C6751" s="81"/>
      <c r="D6751" s="81"/>
      <c r="E6751" s="81"/>
      <c r="F6751" s="80"/>
      <c r="G6751" s="81"/>
      <c r="H6751" s="81"/>
      <c r="I6751" s="83"/>
      <c r="J6751" s="80"/>
      <c r="K6751" s="84" t="s">
        <v>1502</v>
      </c>
      <c r="L6751" s="76">
        <f t="shared" si="360"/>
        <v>3</v>
      </c>
      <c r="M6751" s="76"/>
      <c r="N6751" s="76"/>
      <c r="O6751" s="76">
        <v>1</v>
      </c>
      <c r="P6751" s="76"/>
      <c r="Q6751" s="76"/>
      <c r="R6751" s="76"/>
      <c r="S6751" s="76">
        <v>1</v>
      </c>
      <c r="T6751" s="76"/>
      <c r="U6751" s="76"/>
      <c r="V6751" s="76"/>
      <c r="W6751" s="76"/>
      <c r="X6751" s="76">
        <v>1</v>
      </c>
    </row>
    <row r="6752" spans="1:24">
      <c r="A6752" s="135"/>
      <c r="B6752" s="54"/>
      <c r="C6752" s="58" t="s">
        <v>33</v>
      </c>
      <c r="D6752" s="58" t="s">
        <v>10264</v>
      </c>
      <c r="E6752" s="58" t="s">
        <v>10265</v>
      </c>
      <c r="F6752" s="46" t="s">
        <v>10266</v>
      </c>
      <c r="G6752" s="58" t="s">
        <v>10267</v>
      </c>
      <c r="H6752" s="58" t="s">
        <v>10268</v>
      </c>
      <c r="I6752" s="74">
        <v>13283</v>
      </c>
      <c r="J6752" s="46" t="s">
        <v>1508</v>
      </c>
      <c r="K6752" s="75" t="s">
        <v>1509</v>
      </c>
      <c r="L6752" s="76">
        <f t="shared" si="360"/>
        <v>0</v>
      </c>
      <c r="M6752" s="76"/>
      <c r="N6752" s="76"/>
      <c r="O6752" s="76"/>
      <c r="P6752" s="76"/>
      <c r="Q6752" s="76"/>
      <c r="R6752" s="76"/>
      <c r="S6752" s="76"/>
      <c r="T6752" s="76"/>
      <c r="U6752" s="76"/>
      <c r="V6752" s="76"/>
      <c r="W6752" s="76"/>
      <c r="X6752" s="76"/>
    </row>
    <row r="6753" spans="1:24">
      <c r="A6753" s="135"/>
      <c r="B6753" s="54"/>
      <c r="C6753" s="77"/>
      <c r="D6753" s="77"/>
      <c r="E6753" s="77"/>
      <c r="F6753" s="54"/>
      <c r="G6753" s="77"/>
      <c r="H6753" s="77"/>
      <c r="I6753" s="79"/>
      <c r="J6753" s="54"/>
      <c r="K6753" s="75" t="s">
        <v>1501</v>
      </c>
      <c r="L6753" s="76">
        <f t="shared" si="360"/>
        <v>0</v>
      </c>
      <c r="M6753" s="76"/>
      <c r="N6753" s="76"/>
      <c r="O6753" s="76"/>
      <c r="P6753" s="76"/>
      <c r="Q6753" s="76"/>
      <c r="R6753" s="76"/>
      <c r="S6753" s="76"/>
      <c r="T6753" s="76"/>
      <c r="U6753" s="76"/>
      <c r="V6753" s="76"/>
      <c r="W6753" s="76"/>
      <c r="X6753" s="76"/>
    </row>
    <row r="6754" spans="1:24">
      <c r="A6754" s="135"/>
      <c r="B6754" s="54"/>
      <c r="C6754" s="81"/>
      <c r="D6754" s="81"/>
      <c r="E6754" s="81"/>
      <c r="F6754" s="80"/>
      <c r="G6754" s="81"/>
      <c r="H6754" s="81"/>
      <c r="I6754" s="83"/>
      <c r="J6754" s="80"/>
      <c r="K6754" s="84" t="s">
        <v>1502</v>
      </c>
      <c r="L6754" s="76">
        <f t="shared" si="360"/>
        <v>15</v>
      </c>
      <c r="M6754" s="76"/>
      <c r="N6754" s="76"/>
      <c r="O6754" s="76"/>
      <c r="P6754" s="76"/>
      <c r="Q6754" s="76"/>
      <c r="R6754" s="76"/>
      <c r="S6754" s="76"/>
      <c r="T6754" s="76"/>
      <c r="U6754" s="76"/>
      <c r="V6754" s="76"/>
      <c r="W6754" s="76"/>
      <c r="X6754" s="76">
        <v>15</v>
      </c>
    </row>
    <row r="6755" spans="1:24">
      <c r="A6755" s="135"/>
      <c r="B6755" s="54"/>
      <c r="C6755" s="58" t="s">
        <v>31</v>
      </c>
      <c r="D6755" s="58" t="s">
        <v>10269</v>
      </c>
      <c r="E6755" s="97" t="s">
        <v>10270</v>
      </c>
      <c r="F6755" s="46" t="s">
        <v>10271</v>
      </c>
      <c r="G6755" s="58" t="s">
        <v>10252</v>
      </c>
      <c r="H6755" s="58" t="s">
        <v>10272</v>
      </c>
      <c r="I6755" s="74">
        <v>2478</v>
      </c>
      <c r="J6755" s="46" t="s">
        <v>1508</v>
      </c>
      <c r="K6755" s="75" t="s">
        <v>1509</v>
      </c>
      <c r="L6755" s="76">
        <f t="shared" si="360"/>
        <v>4</v>
      </c>
      <c r="M6755" s="76"/>
      <c r="N6755" s="76"/>
      <c r="O6755" s="76">
        <v>1</v>
      </c>
      <c r="P6755" s="76"/>
      <c r="Q6755" s="76"/>
      <c r="R6755" s="76"/>
      <c r="S6755" s="76">
        <v>3</v>
      </c>
      <c r="T6755" s="76"/>
      <c r="U6755" s="76"/>
      <c r="V6755" s="76"/>
      <c r="W6755" s="76"/>
      <c r="X6755" s="76"/>
    </row>
    <row r="6756" spans="1:24">
      <c r="A6756" s="135"/>
      <c r="B6756" s="54"/>
      <c r="C6756" s="77"/>
      <c r="D6756" s="77"/>
      <c r="E6756" s="77"/>
      <c r="F6756" s="54"/>
      <c r="G6756" s="77"/>
      <c r="H6756" s="77"/>
      <c r="I6756" s="79"/>
      <c r="J6756" s="54"/>
      <c r="K6756" s="75" t="s">
        <v>1501</v>
      </c>
      <c r="L6756" s="76">
        <f t="shared" si="360"/>
        <v>0</v>
      </c>
      <c r="M6756" s="76"/>
      <c r="N6756" s="76"/>
      <c r="O6756" s="76"/>
      <c r="P6756" s="76"/>
      <c r="Q6756" s="76"/>
      <c r="R6756" s="76"/>
      <c r="S6756" s="76"/>
      <c r="T6756" s="76"/>
      <c r="U6756" s="76"/>
      <c r="V6756" s="76"/>
      <c r="W6756" s="76"/>
      <c r="X6756" s="76"/>
    </row>
    <row r="6757" spans="1:24">
      <c r="A6757" s="135"/>
      <c r="B6757" s="54"/>
      <c r="C6757" s="81"/>
      <c r="D6757" s="81"/>
      <c r="E6757" s="81"/>
      <c r="F6757" s="80"/>
      <c r="G6757" s="81"/>
      <c r="H6757" s="81"/>
      <c r="I6757" s="83"/>
      <c r="J6757" s="80"/>
      <c r="K6757" s="84" t="s">
        <v>1502</v>
      </c>
      <c r="L6757" s="76">
        <f t="shared" si="360"/>
        <v>0</v>
      </c>
      <c r="M6757" s="76"/>
      <c r="N6757" s="76"/>
      <c r="O6757" s="76"/>
      <c r="P6757" s="76"/>
      <c r="Q6757" s="76"/>
      <c r="R6757" s="76"/>
      <c r="S6757" s="76"/>
      <c r="T6757" s="76"/>
      <c r="U6757" s="76"/>
      <c r="V6757" s="76"/>
      <c r="W6757" s="76"/>
      <c r="X6757" s="76"/>
    </row>
    <row r="6758" spans="1:24">
      <c r="A6758" s="135"/>
      <c r="B6758" s="54"/>
      <c r="C6758" s="58" t="s">
        <v>31</v>
      </c>
      <c r="D6758" s="58" t="s">
        <v>10273</v>
      </c>
      <c r="E6758" s="97" t="s">
        <v>10274</v>
      </c>
      <c r="F6758" s="46" t="s">
        <v>10275</v>
      </c>
      <c r="G6758" s="58" t="s">
        <v>10276</v>
      </c>
      <c r="H6758" s="58" t="s">
        <v>10277</v>
      </c>
      <c r="I6758" s="74">
        <v>1153</v>
      </c>
      <c r="J6758" s="46" t="s">
        <v>39</v>
      </c>
      <c r="K6758" s="75" t="s">
        <v>32</v>
      </c>
      <c r="L6758" s="76">
        <f t="shared" si="360"/>
        <v>10</v>
      </c>
      <c r="M6758" s="76">
        <v>9</v>
      </c>
      <c r="N6758" s="76"/>
      <c r="O6758" s="76"/>
      <c r="P6758" s="76"/>
      <c r="Q6758" s="76"/>
      <c r="R6758" s="76"/>
      <c r="S6758" s="76">
        <v>1</v>
      </c>
      <c r="T6758" s="76"/>
      <c r="U6758" s="76"/>
      <c r="V6758" s="76"/>
      <c r="W6758" s="76"/>
      <c r="X6758" s="76"/>
    </row>
    <row r="6759" spans="1:24">
      <c r="A6759" s="135"/>
      <c r="B6759" s="54"/>
      <c r="C6759" s="77"/>
      <c r="D6759" s="77"/>
      <c r="E6759" s="77"/>
      <c r="F6759" s="54"/>
      <c r="G6759" s="77"/>
      <c r="H6759" s="77"/>
      <c r="I6759" s="79"/>
      <c r="J6759" s="54"/>
      <c r="K6759" s="75" t="s">
        <v>34</v>
      </c>
      <c r="L6759" s="76">
        <f t="shared" si="360"/>
        <v>0</v>
      </c>
      <c r="M6759" s="76"/>
      <c r="N6759" s="76"/>
      <c r="O6759" s="76"/>
      <c r="P6759" s="76"/>
      <c r="Q6759" s="76"/>
      <c r="R6759" s="76"/>
      <c r="S6759" s="76"/>
      <c r="T6759" s="76"/>
      <c r="U6759" s="76"/>
      <c r="V6759" s="76"/>
      <c r="W6759" s="76"/>
      <c r="X6759" s="76"/>
    </row>
    <row r="6760" spans="1:24">
      <c r="A6760" s="135"/>
      <c r="B6760" s="54"/>
      <c r="C6760" s="81"/>
      <c r="D6760" s="81"/>
      <c r="E6760" s="81"/>
      <c r="F6760" s="80"/>
      <c r="G6760" s="81"/>
      <c r="H6760" s="81"/>
      <c r="I6760" s="83"/>
      <c r="J6760" s="80"/>
      <c r="K6760" s="84" t="s">
        <v>36</v>
      </c>
      <c r="L6760" s="76">
        <f t="shared" si="360"/>
        <v>0</v>
      </c>
      <c r="M6760" s="76"/>
      <c r="N6760" s="76"/>
      <c r="O6760" s="76"/>
      <c r="P6760" s="76"/>
      <c r="Q6760" s="76"/>
      <c r="R6760" s="76"/>
      <c r="S6760" s="76"/>
      <c r="T6760" s="76"/>
      <c r="U6760" s="76"/>
      <c r="V6760" s="76"/>
      <c r="W6760" s="76"/>
      <c r="X6760" s="76"/>
    </row>
    <row r="6761" spans="1:24">
      <c r="A6761" s="135"/>
      <c r="B6761" s="54"/>
      <c r="C6761" s="58" t="s">
        <v>33</v>
      </c>
      <c r="D6761" s="58" t="s">
        <v>10278</v>
      </c>
      <c r="E6761" s="97" t="s">
        <v>10279</v>
      </c>
      <c r="F6761" s="46" t="s">
        <v>282</v>
      </c>
      <c r="G6761" s="58" t="s">
        <v>10280</v>
      </c>
      <c r="H6761" s="58" t="s">
        <v>10281</v>
      </c>
      <c r="I6761" s="74">
        <v>0</v>
      </c>
      <c r="J6761" s="46" t="s">
        <v>39</v>
      </c>
      <c r="K6761" s="75" t="s">
        <v>32</v>
      </c>
      <c r="L6761" s="76">
        <f t="shared" si="360"/>
        <v>0</v>
      </c>
      <c r="M6761" s="76"/>
      <c r="N6761" s="76"/>
      <c r="O6761" s="76"/>
      <c r="P6761" s="76"/>
      <c r="Q6761" s="76"/>
      <c r="R6761" s="76"/>
      <c r="S6761" s="76"/>
      <c r="T6761" s="76"/>
      <c r="U6761" s="76"/>
      <c r="V6761" s="76"/>
      <c r="W6761" s="76"/>
      <c r="X6761" s="76"/>
    </row>
    <row r="6762" spans="1:24">
      <c r="A6762" s="135"/>
      <c r="B6762" s="54"/>
      <c r="C6762" s="77"/>
      <c r="D6762" s="77"/>
      <c r="E6762" s="77"/>
      <c r="F6762" s="54"/>
      <c r="G6762" s="77"/>
      <c r="H6762" s="77"/>
      <c r="I6762" s="79"/>
      <c r="J6762" s="54"/>
      <c r="K6762" s="75" t="s">
        <v>34</v>
      </c>
      <c r="L6762" s="76">
        <f t="shared" si="360"/>
        <v>0</v>
      </c>
      <c r="M6762" s="76"/>
      <c r="N6762" s="76"/>
      <c r="O6762" s="76"/>
      <c r="P6762" s="76"/>
      <c r="Q6762" s="76"/>
      <c r="R6762" s="76"/>
      <c r="S6762" s="76"/>
      <c r="T6762" s="76"/>
      <c r="U6762" s="76"/>
      <c r="V6762" s="76"/>
      <c r="W6762" s="76"/>
      <c r="X6762" s="76"/>
    </row>
    <row r="6763" spans="1:24">
      <c r="A6763" s="135"/>
      <c r="B6763" s="80"/>
      <c r="C6763" s="81"/>
      <c r="D6763" s="81"/>
      <c r="E6763" s="81"/>
      <c r="F6763" s="80"/>
      <c r="G6763" s="81"/>
      <c r="H6763" s="81"/>
      <c r="I6763" s="83"/>
      <c r="J6763" s="80"/>
      <c r="K6763" s="84" t="s">
        <v>36</v>
      </c>
      <c r="L6763" s="76">
        <f t="shared" si="360"/>
        <v>12</v>
      </c>
      <c r="M6763" s="76"/>
      <c r="N6763" s="76"/>
      <c r="O6763" s="76"/>
      <c r="P6763" s="76"/>
      <c r="Q6763" s="76"/>
      <c r="R6763" s="76"/>
      <c r="S6763" s="76"/>
      <c r="T6763" s="76"/>
      <c r="U6763" s="76"/>
      <c r="V6763" s="76"/>
      <c r="W6763" s="76"/>
      <c r="X6763" s="76">
        <v>12</v>
      </c>
    </row>
    <row r="6764" spans="1:24">
      <c r="A6764" s="135"/>
      <c r="B6764" s="46" t="s">
        <v>10282</v>
      </c>
      <c r="C6764" s="46"/>
      <c r="D6764" s="464">
        <f>COUNTA(D6767:D6877)</f>
        <v>37</v>
      </c>
      <c r="E6764" s="46"/>
      <c r="F6764" s="46"/>
      <c r="G6764" s="46"/>
      <c r="H6764" s="46"/>
      <c r="I6764" s="74">
        <f>SUM(I6767:I6877)</f>
        <v>122580.98</v>
      </c>
      <c r="J6764" s="46" t="s">
        <v>39</v>
      </c>
      <c r="K6764" s="75" t="s">
        <v>32</v>
      </c>
      <c r="L6764" s="76">
        <f t="shared" si="360"/>
        <v>11</v>
      </c>
      <c r="M6764" s="76">
        <v>0</v>
      </c>
      <c r="N6764" s="76">
        <v>0</v>
      </c>
      <c r="O6764" s="76">
        <v>1</v>
      </c>
      <c r="P6764" s="76">
        <v>0</v>
      </c>
      <c r="Q6764" s="76">
        <v>0</v>
      </c>
      <c r="R6764" s="76">
        <v>0</v>
      </c>
      <c r="S6764" s="76">
        <v>0</v>
      </c>
      <c r="T6764" s="76">
        <v>1</v>
      </c>
      <c r="U6764" s="76">
        <v>0</v>
      </c>
      <c r="V6764" s="76">
        <v>0</v>
      </c>
      <c r="W6764" s="76">
        <v>9</v>
      </c>
      <c r="X6764" s="76">
        <v>0</v>
      </c>
    </row>
    <row r="6765" spans="1:24">
      <c r="A6765" s="135"/>
      <c r="B6765" s="54"/>
      <c r="C6765" s="54"/>
      <c r="D6765" s="464"/>
      <c r="E6765" s="54"/>
      <c r="F6765" s="54"/>
      <c r="G6765" s="54"/>
      <c r="H6765" s="54"/>
      <c r="I6765" s="79"/>
      <c r="J6765" s="54"/>
      <c r="K6765" s="75" t="s">
        <v>34</v>
      </c>
      <c r="L6765" s="76">
        <f t="shared" si="360"/>
        <v>4</v>
      </c>
      <c r="M6765" s="76">
        <v>4</v>
      </c>
      <c r="N6765" s="76">
        <v>0</v>
      </c>
      <c r="O6765" s="76">
        <v>0</v>
      </c>
      <c r="P6765" s="76">
        <v>0</v>
      </c>
      <c r="Q6765" s="76">
        <v>0</v>
      </c>
      <c r="R6765" s="76">
        <v>0</v>
      </c>
      <c r="S6765" s="76">
        <v>0</v>
      </c>
      <c r="T6765" s="76">
        <v>0</v>
      </c>
      <c r="U6765" s="76">
        <v>0</v>
      </c>
      <c r="V6765" s="76">
        <v>0</v>
      </c>
      <c r="W6765" s="76">
        <v>0</v>
      </c>
      <c r="X6765" s="76">
        <v>0</v>
      </c>
    </row>
    <row r="6766" spans="1:24">
      <c r="A6766" s="135"/>
      <c r="B6766" s="80"/>
      <c r="C6766" s="80"/>
      <c r="D6766" s="464"/>
      <c r="E6766" s="80"/>
      <c r="F6766" s="80"/>
      <c r="G6766" s="80"/>
      <c r="H6766" s="80"/>
      <c r="I6766" s="83"/>
      <c r="J6766" s="80"/>
      <c r="K6766" s="75" t="s">
        <v>36</v>
      </c>
      <c r="L6766" s="76">
        <f t="shared" si="360"/>
        <v>81</v>
      </c>
      <c r="M6766" s="76">
        <v>12</v>
      </c>
      <c r="N6766" s="76">
        <v>0</v>
      </c>
      <c r="O6766" s="76">
        <v>31</v>
      </c>
      <c r="P6766" s="76">
        <v>0</v>
      </c>
      <c r="Q6766" s="76">
        <v>0</v>
      </c>
      <c r="R6766" s="76">
        <v>0</v>
      </c>
      <c r="S6766" s="76">
        <v>20</v>
      </c>
      <c r="T6766" s="76">
        <v>10</v>
      </c>
      <c r="U6766" s="76">
        <v>0</v>
      </c>
      <c r="V6766" s="76">
        <v>0</v>
      </c>
      <c r="W6766" s="76">
        <v>3</v>
      </c>
      <c r="X6766" s="76">
        <v>5</v>
      </c>
    </row>
    <row r="6767" spans="1:24">
      <c r="A6767" s="135"/>
      <c r="B6767" s="46" t="s">
        <v>10283</v>
      </c>
      <c r="C6767" s="484" t="s">
        <v>33</v>
      </c>
      <c r="D6767" s="483" t="s">
        <v>10284</v>
      </c>
      <c r="E6767" s="484" t="s">
        <v>10285</v>
      </c>
      <c r="F6767" s="484" t="s">
        <v>10286</v>
      </c>
      <c r="G6767" s="484" t="s">
        <v>10287</v>
      </c>
      <c r="H6767" s="484" t="s">
        <v>10288</v>
      </c>
      <c r="I6767" s="74">
        <v>0</v>
      </c>
      <c r="J6767" s="46" t="s">
        <v>1508</v>
      </c>
      <c r="K6767" s="75" t="s">
        <v>1509</v>
      </c>
      <c r="L6767" s="76">
        <f t="shared" si="360"/>
        <v>0</v>
      </c>
      <c r="M6767" s="284"/>
      <c r="N6767" s="284"/>
      <c r="O6767" s="284"/>
      <c r="P6767" s="284"/>
      <c r="Q6767" s="284"/>
      <c r="R6767" s="284"/>
      <c r="S6767" s="284"/>
      <c r="T6767" s="284"/>
      <c r="U6767" s="284"/>
      <c r="V6767" s="284"/>
      <c r="W6767" s="284"/>
      <c r="X6767" s="284"/>
    </row>
    <row r="6768" spans="1:24">
      <c r="A6768" s="135"/>
      <c r="B6768" s="54"/>
      <c r="C6768" s="489"/>
      <c r="D6768" s="499"/>
      <c r="E6768" s="489"/>
      <c r="F6768" s="489"/>
      <c r="G6768" s="489"/>
      <c r="H6768" s="489"/>
      <c r="I6768" s="79"/>
      <c r="J6768" s="54"/>
      <c r="K6768" s="75" t="s">
        <v>1501</v>
      </c>
      <c r="L6768" s="76">
        <f t="shared" si="360"/>
        <v>0</v>
      </c>
      <c r="M6768" s="284"/>
      <c r="N6768" s="284"/>
      <c r="O6768" s="284"/>
      <c r="P6768" s="284"/>
      <c r="Q6768" s="284"/>
      <c r="R6768" s="284"/>
      <c r="S6768" s="284"/>
      <c r="T6768" s="284"/>
      <c r="U6768" s="284"/>
      <c r="V6768" s="284"/>
      <c r="W6768" s="284"/>
      <c r="X6768" s="284"/>
    </row>
    <row r="6769" spans="1:24">
      <c r="A6769" s="135"/>
      <c r="B6769" s="54"/>
      <c r="C6769" s="487"/>
      <c r="D6769" s="486"/>
      <c r="E6769" s="487"/>
      <c r="F6769" s="487"/>
      <c r="G6769" s="487"/>
      <c r="H6769" s="487"/>
      <c r="I6769" s="83"/>
      <c r="J6769" s="80"/>
      <c r="K6769" s="84" t="s">
        <v>1502</v>
      </c>
      <c r="L6769" s="76">
        <f t="shared" si="360"/>
        <v>2</v>
      </c>
      <c r="M6769" s="284"/>
      <c r="N6769" s="284"/>
      <c r="O6769" s="284"/>
      <c r="P6769" s="284"/>
      <c r="Q6769" s="284"/>
      <c r="R6769" s="284"/>
      <c r="S6769" s="284">
        <v>1</v>
      </c>
      <c r="T6769" s="284">
        <v>1</v>
      </c>
      <c r="U6769" s="284"/>
      <c r="V6769" s="284"/>
      <c r="W6769" s="284"/>
      <c r="X6769" s="284"/>
    </row>
    <row r="6770" spans="1:24">
      <c r="A6770" s="135"/>
      <c r="B6770" s="54"/>
      <c r="C6770" s="484" t="s">
        <v>33</v>
      </c>
      <c r="D6770" s="483" t="s">
        <v>10289</v>
      </c>
      <c r="E6770" s="484" t="s">
        <v>10290</v>
      </c>
      <c r="F6770" s="484" t="s">
        <v>10291</v>
      </c>
      <c r="G6770" s="484" t="s">
        <v>10292</v>
      </c>
      <c r="H6770" s="484" t="s">
        <v>10293</v>
      </c>
      <c r="I6770" s="74">
        <v>30779</v>
      </c>
      <c r="J6770" s="46" t="s">
        <v>1508</v>
      </c>
      <c r="K6770" s="75" t="s">
        <v>1509</v>
      </c>
      <c r="L6770" s="76">
        <f t="shared" si="360"/>
        <v>0</v>
      </c>
      <c r="M6770" s="284"/>
      <c r="N6770" s="284"/>
      <c r="O6770" s="284"/>
      <c r="P6770" s="284"/>
      <c r="Q6770" s="284"/>
      <c r="R6770" s="284"/>
      <c r="S6770" s="284"/>
      <c r="T6770" s="284"/>
      <c r="U6770" s="284"/>
      <c r="V6770" s="284"/>
      <c r="W6770" s="284"/>
      <c r="X6770" s="284"/>
    </row>
    <row r="6771" spans="1:24">
      <c r="A6771" s="135"/>
      <c r="B6771" s="54"/>
      <c r="C6771" s="489"/>
      <c r="D6771" s="499"/>
      <c r="E6771" s="489"/>
      <c r="F6771" s="489"/>
      <c r="G6771" s="489"/>
      <c r="H6771" s="489"/>
      <c r="I6771" s="79"/>
      <c r="J6771" s="54"/>
      <c r="K6771" s="75" t="s">
        <v>1501</v>
      </c>
      <c r="L6771" s="76">
        <f t="shared" si="360"/>
        <v>0</v>
      </c>
      <c r="M6771" s="284"/>
      <c r="N6771" s="284"/>
      <c r="O6771" s="284"/>
      <c r="P6771" s="284"/>
      <c r="Q6771" s="284"/>
      <c r="R6771" s="284"/>
      <c r="S6771" s="284"/>
      <c r="T6771" s="284"/>
      <c r="U6771" s="284"/>
      <c r="V6771" s="284"/>
      <c r="W6771" s="284"/>
      <c r="X6771" s="284"/>
    </row>
    <row r="6772" spans="1:24">
      <c r="A6772" s="135"/>
      <c r="B6772" s="54"/>
      <c r="C6772" s="487"/>
      <c r="D6772" s="486"/>
      <c r="E6772" s="487"/>
      <c r="F6772" s="487"/>
      <c r="G6772" s="487"/>
      <c r="H6772" s="487"/>
      <c r="I6772" s="83"/>
      <c r="J6772" s="80"/>
      <c r="K6772" s="84" t="s">
        <v>1502</v>
      </c>
      <c r="L6772" s="76">
        <f t="shared" si="360"/>
        <v>4</v>
      </c>
      <c r="M6772" s="284"/>
      <c r="N6772" s="284"/>
      <c r="O6772" s="284">
        <v>1</v>
      </c>
      <c r="P6772" s="284"/>
      <c r="Q6772" s="284"/>
      <c r="R6772" s="284"/>
      <c r="S6772" s="284">
        <v>1</v>
      </c>
      <c r="T6772" s="284">
        <v>2</v>
      </c>
      <c r="U6772" s="284"/>
      <c r="V6772" s="284"/>
      <c r="W6772" s="284"/>
      <c r="X6772" s="284"/>
    </row>
    <row r="6773" spans="1:24">
      <c r="A6773" s="135"/>
      <c r="B6773" s="54"/>
      <c r="C6773" s="484" t="s">
        <v>33</v>
      </c>
      <c r="D6773" s="483" t="s">
        <v>10294</v>
      </c>
      <c r="E6773" s="484" t="s">
        <v>10295</v>
      </c>
      <c r="F6773" s="484" t="s">
        <v>10296</v>
      </c>
      <c r="G6773" s="484" t="s">
        <v>10297</v>
      </c>
      <c r="H6773" s="484" t="s">
        <v>10298</v>
      </c>
      <c r="I6773" s="74">
        <v>5934.03</v>
      </c>
      <c r="J6773" s="46" t="s">
        <v>1508</v>
      </c>
      <c r="K6773" s="75" t="s">
        <v>1509</v>
      </c>
      <c r="L6773" s="76">
        <f t="shared" si="360"/>
        <v>2</v>
      </c>
      <c r="M6773" s="284"/>
      <c r="N6773" s="284"/>
      <c r="O6773" s="284">
        <v>1</v>
      </c>
      <c r="P6773" s="284"/>
      <c r="Q6773" s="284"/>
      <c r="R6773" s="284"/>
      <c r="S6773" s="284"/>
      <c r="T6773" s="284">
        <v>1</v>
      </c>
      <c r="U6773" s="284"/>
      <c r="V6773" s="284"/>
      <c r="W6773" s="284"/>
      <c r="X6773" s="284"/>
    </row>
    <row r="6774" spans="1:24">
      <c r="A6774" s="135"/>
      <c r="B6774" s="54"/>
      <c r="C6774" s="489"/>
      <c r="D6774" s="499"/>
      <c r="E6774" s="489"/>
      <c r="F6774" s="489"/>
      <c r="G6774" s="489"/>
      <c r="H6774" s="489"/>
      <c r="I6774" s="79"/>
      <c r="J6774" s="54"/>
      <c r="K6774" s="75" t="s">
        <v>1501</v>
      </c>
      <c r="L6774" s="76">
        <f t="shared" si="360"/>
        <v>0</v>
      </c>
      <c r="M6774" s="284"/>
      <c r="N6774" s="284"/>
      <c r="O6774" s="284"/>
      <c r="P6774" s="284"/>
      <c r="Q6774" s="284"/>
      <c r="R6774" s="284"/>
      <c r="S6774" s="284"/>
      <c r="T6774" s="284"/>
      <c r="U6774" s="284"/>
      <c r="V6774" s="284"/>
      <c r="W6774" s="284"/>
      <c r="X6774" s="284"/>
    </row>
    <row r="6775" spans="1:24">
      <c r="A6775" s="135"/>
      <c r="B6775" s="54"/>
      <c r="C6775" s="487"/>
      <c r="D6775" s="486"/>
      <c r="E6775" s="487"/>
      <c r="F6775" s="487"/>
      <c r="G6775" s="487"/>
      <c r="H6775" s="487"/>
      <c r="I6775" s="83"/>
      <c r="J6775" s="80"/>
      <c r="K6775" s="84" t="s">
        <v>1502</v>
      </c>
      <c r="L6775" s="76">
        <f t="shared" si="360"/>
        <v>4</v>
      </c>
      <c r="M6775" s="284"/>
      <c r="N6775" s="284"/>
      <c r="O6775" s="284"/>
      <c r="P6775" s="284"/>
      <c r="Q6775" s="284"/>
      <c r="R6775" s="284"/>
      <c r="S6775" s="284"/>
      <c r="T6775" s="284">
        <v>4</v>
      </c>
      <c r="U6775" s="284"/>
      <c r="V6775" s="284"/>
      <c r="W6775" s="284"/>
      <c r="X6775" s="284"/>
    </row>
    <row r="6776" spans="1:24">
      <c r="A6776" s="135"/>
      <c r="B6776" s="54"/>
      <c r="C6776" s="484" t="s">
        <v>33</v>
      </c>
      <c r="D6776" s="483" t="s">
        <v>10299</v>
      </c>
      <c r="E6776" s="484" t="s">
        <v>10300</v>
      </c>
      <c r="F6776" s="484" t="s">
        <v>10301</v>
      </c>
      <c r="G6776" s="484" t="s">
        <v>10302</v>
      </c>
      <c r="H6776" s="484" t="s">
        <v>10303</v>
      </c>
      <c r="I6776" s="74">
        <v>44509.69</v>
      </c>
      <c r="J6776" s="46" t="s">
        <v>1508</v>
      </c>
      <c r="K6776" s="75" t="s">
        <v>1509</v>
      </c>
      <c r="L6776" s="76">
        <f t="shared" si="360"/>
        <v>9</v>
      </c>
      <c r="M6776" s="284"/>
      <c r="N6776" s="284"/>
      <c r="O6776" s="284"/>
      <c r="P6776" s="284"/>
      <c r="Q6776" s="284"/>
      <c r="R6776" s="284"/>
      <c r="S6776" s="284"/>
      <c r="T6776" s="284"/>
      <c r="U6776" s="284"/>
      <c r="V6776" s="284"/>
      <c r="W6776" s="284">
        <v>9</v>
      </c>
      <c r="X6776" s="284"/>
    </row>
    <row r="6777" spans="1:24">
      <c r="A6777" s="135"/>
      <c r="B6777" s="54"/>
      <c r="C6777" s="489"/>
      <c r="D6777" s="499"/>
      <c r="E6777" s="489"/>
      <c r="F6777" s="489"/>
      <c r="G6777" s="489"/>
      <c r="H6777" s="489"/>
      <c r="I6777" s="79"/>
      <c r="J6777" s="54"/>
      <c r="K6777" s="75" t="s">
        <v>1501</v>
      </c>
      <c r="L6777" s="76">
        <f t="shared" si="360"/>
        <v>0</v>
      </c>
      <c r="M6777" s="284"/>
      <c r="N6777" s="284"/>
      <c r="O6777" s="284"/>
      <c r="P6777" s="284"/>
      <c r="Q6777" s="284"/>
      <c r="R6777" s="284"/>
      <c r="S6777" s="284"/>
      <c r="T6777" s="284"/>
      <c r="U6777" s="284"/>
      <c r="V6777" s="284"/>
      <c r="W6777" s="284"/>
      <c r="X6777" s="284"/>
    </row>
    <row r="6778" spans="1:24">
      <c r="A6778" s="135"/>
      <c r="B6778" s="54"/>
      <c r="C6778" s="487"/>
      <c r="D6778" s="486"/>
      <c r="E6778" s="487"/>
      <c r="F6778" s="487"/>
      <c r="G6778" s="487"/>
      <c r="H6778" s="487"/>
      <c r="I6778" s="83"/>
      <c r="J6778" s="80"/>
      <c r="K6778" s="84" t="s">
        <v>1502</v>
      </c>
      <c r="L6778" s="76">
        <f t="shared" si="360"/>
        <v>0</v>
      </c>
      <c r="M6778" s="284"/>
      <c r="N6778" s="284"/>
      <c r="O6778" s="284"/>
      <c r="P6778" s="284"/>
      <c r="Q6778" s="284"/>
      <c r="R6778" s="284"/>
      <c r="S6778" s="284"/>
      <c r="T6778" s="284"/>
      <c r="U6778" s="284"/>
      <c r="V6778" s="284"/>
      <c r="W6778" s="284"/>
      <c r="X6778" s="284"/>
    </row>
    <row r="6779" spans="1:24">
      <c r="A6779" s="135"/>
      <c r="B6779" s="54"/>
      <c r="C6779" s="484" t="s">
        <v>33</v>
      </c>
      <c r="D6779" s="483" t="s">
        <v>10304</v>
      </c>
      <c r="E6779" s="484" t="s">
        <v>10305</v>
      </c>
      <c r="F6779" s="484" t="s">
        <v>10306</v>
      </c>
      <c r="G6779" s="484" t="s">
        <v>10307</v>
      </c>
      <c r="H6779" s="484" t="s">
        <v>10308</v>
      </c>
      <c r="I6779" s="74">
        <v>4370.42</v>
      </c>
      <c r="J6779" s="46" t="s">
        <v>1508</v>
      </c>
      <c r="K6779" s="75" t="s">
        <v>1509</v>
      </c>
      <c r="L6779" s="76">
        <f t="shared" si="360"/>
        <v>0</v>
      </c>
      <c r="M6779" s="284"/>
      <c r="N6779" s="284"/>
      <c r="O6779" s="284"/>
      <c r="P6779" s="284"/>
      <c r="Q6779" s="284"/>
      <c r="R6779" s="284"/>
      <c r="S6779" s="284"/>
      <c r="T6779" s="284"/>
      <c r="U6779" s="284"/>
      <c r="V6779" s="284"/>
      <c r="W6779" s="284"/>
      <c r="X6779" s="284"/>
    </row>
    <row r="6780" spans="1:24">
      <c r="A6780" s="135"/>
      <c r="B6780" s="54"/>
      <c r="C6780" s="489"/>
      <c r="D6780" s="499"/>
      <c r="E6780" s="489"/>
      <c r="F6780" s="489"/>
      <c r="G6780" s="489"/>
      <c r="H6780" s="489"/>
      <c r="I6780" s="79"/>
      <c r="J6780" s="54"/>
      <c r="K6780" s="75" t="s">
        <v>1501</v>
      </c>
      <c r="L6780" s="76">
        <f t="shared" si="360"/>
        <v>0</v>
      </c>
      <c r="M6780" s="284"/>
      <c r="N6780" s="284"/>
      <c r="O6780" s="284"/>
      <c r="P6780" s="284"/>
      <c r="Q6780" s="284"/>
      <c r="R6780" s="284"/>
      <c r="S6780" s="284"/>
      <c r="T6780" s="284"/>
      <c r="U6780" s="284"/>
      <c r="V6780" s="284"/>
      <c r="W6780" s="284"/>
      <c r="X6780" s="284"/>
    </row>
    <row r="6781" spans="1:24">
      <c r="A6781" s="135"/>
      <c r="B6781" s="54"/>
      <c r="C6781" s="487"/>
      <c r="D6781" s="486"/>
      <c r="E6781" s="487"/>
      <c r="F6781" s="487"/>
      <c r="G6781" s="487"/>
      <c r="H6781" s="487"/>
      <c r="I6781" s="83"/>
      <c r="J6781" s="80"/>
      <c r="K6781" s="84" t="s">
        <v>1502</v>
      </c>
      <c r="L6781" s="76">
        <f t="shared" si="360"/>
        <v>2</v>
      </c>
      <c r="M6781" s="284"/>
      <c r="N6781" s="284"/>
      <c r="O6781" s="284"/>
      <c r="P6781" s="284"/>
      <c r="Q6781" s="284"/>
      <c r="R6781" s="284"/>
      <c r="S6781" s="284">
        <v>2</v>
      </c>
      <c r="T6781" s="284"/>
      <c r="U6781" s="284"/>
      <c r="V6781" s="284"/>
      <c r="W6781" s="284"/>
      <c r="X6781" s="284"/>
    </row>
    <row r="6782" spans="1:24">
      <c r="A6782" s="135"/>
      <c r="B6782" s="54"/>
      <c r="C6782" s="484" t="s">
        <v>33</v>
      </c>
      <c r="D6782" s="483" t="s">
        <v>10309</v>
      </c>
      <c r="E6782" s="484" t="s">
        <v>10310</v>
      </c>
      <c r="F6782" s="484" t="s">
        <v>10311</v>
      </c>
      <c r="G6782" s="484" t="s">
        <v>10312</v>
      </c>
      <c r="H6782" s="484" t="s">
        <v>10313</v>
      </c>
      <c r="I6782" s="74">
        <v>0</v>
      </c>
      <c r="J6782" s="46" t="s">
        <v>1508</v>
      </c>
      <c r="K6782" s="75" t="s">
        <v>1509</v>
      </c>
      <c r="L6782" s="76">
        <f t="shared" si="360"/>
        <v>0</v>
      </c>
      <c r="M6782" s="284"/>
      <c r="N6782" s="284"/>
      <c r="O6782" s="284"/>
      <c r="P6782" s="284"/>
      <c r="Q6782" s="284"/>
      <c r="R6782" s="284"/>
      <c r="S6782" s="284"/>
      <c r="T6782" s="284"/>
      <c r="U6782" s="284"/>
      <c r="V6782" s="284"/>
      <c r="W6782" s="284"/>
      <c r="X6782" s="284"/>
    </row>
    <row r="6783" spans="1:24">
      <c r="A6783" s="135"/>
      <c r="B6783" s="54"/>
      <c r="C6783" s="489"/>
      <c r="D6783" s="499"/>
      <c r="E6783" s="489"/>
      <c r="F6783" s="489"/>
      <c r="G6783" s="489"/>
      <c r="H6783" s="489"/>
      <c r="I6783" s="79"/>
      <c r="J6783" s="54"/>
      <c r="K6783" s="75" t="s">
        <v>1501</v>
      </c>
      <c r="L6783" s="76">
        <f t="shared" si="360"/>
        <v>0</v>
      </c>
      <c r="M6783" s="284"/>
      <c r="N6783" s="284"/>
      <c r="O6783" s="284"/>
      <c r="P6783" s="284"/>
      <c r="Q6783" s="284"/>
      <c r="R6783" s="284"/>
      <c r="S6783" s="284"/>
      <c r="T6783" s="284"/>
      <c r="U6783" s="284"/>
      <c r="V6783" s="284"/>
      <c r="W6783" s="284"/>
      <c r="X6783" s="284"/>
    </row>
    <row r="6784" spans="1:24">
      <c r="A6784" s="135"/>
      <c r="B6784" s="54"/>
      <c r="C6784" s="487"/>
      <c r="D6784" s="486"/>
      <c r="E6784" s="487"/>
      <c r="F6784" s="487"/>
      <c r="G6784" s="487"/>
      <c r="H6784" s="487"/>
      <c r="I6784" s="83"/>
      <c r="J6784" s="80"/>
      <c r="K6784" s="84" t="s">
        <v>1502</v>
      </c>
      <c r="L6784" s="76">
        <f t="shared" si="360"/>
        <v>2</v>
      </c>
      <c r="M6784" s="284"/>
      <c r="N6784" s="284"/>
      <c r="O6784" s="284">
        <v>1</v>
      </c>
      <c r="P6784" s="284"/>
      <c r="Q6784" s="284"/>
      <c r="R6784" s="284"/>
      <c r="S6784" s="284">
        <v>1</v>
      </c>
      <c r="T6784" s="284"/>
      <c r="U6784" s="284"/>
      <c r="V6784" s="284"/>
      <c r="W6784" s="284"/>
      <c r="X6784" s="284"/>
    </row>
    <row r="6785" spans="1:24">
      <c r="A6785" s="135"/>
      <c r="B6785" s="54"/>
      <c r="C6785" s="484" t="s">
        <v>33</v>
      </c>
      <c r="D6785" s="483" t="s">
        <v>6467</v>
      </c>
      <c r="E6785" s="484" t="s">
        <v>10314</v>
      </c>
      <c r="F6785" s="484" t="s">
        <v>10315</v>
      </c>
      <c r="G6785" s="484" t="s">
        <v>10316</v>
      </c>
      <c r="H6785" s="484" t="s">
        <v>10317</v>
      </c>
      <c r="I6785" s="74">
        <v>301</v>
      </c>
      <c r="J6785" s="46" t="s">
        <v>1508</v>
      </c>
      <c r="K6785" s="75" t="s">
        <v>1509</v>
      </c>
      <c r="L6785" s="76">
        <f t="shared" si="360"/>
        <v>0</v>
      </c>
      <c r="M6785" s="284"/>
      <c r="N6785" s="284"/>
      <c r="O6785" s="284"/>
      <c r="P6785" s="284"/>
      <c r="Q6785" s="284"/>
      <c r="R6785" s="284"/>
      <c r="S6785" s="284"/>
      <c r="T6785" s="284"/>
      <c r="U6785" s="284"/>
      <c r="V6785" s="284"/>
      <c r="W6785" s="284"/>
      <c r="X6785" s="284"/>
    </row>
    <row r="6786" spans="1:24">
      <c r="A6786" s="135"/>
      <c r="B6786" s="54"/>
      <c r="C6786" s="489"/>
      <c r="D6786" s="499"/>
      <c r="E6786" s="489"/>
      <c r="F6786" s="489"/>
      <c r="G6786" s="489"/>
      <c r="H6786" s="489"/>
      <c r="I6786" s="79"/>
      <c r="J6786" s="54"/>
      <c r="K6786" s="75" t="s">
        <v>1501</v>
      </c>
      <c r="L6786" s="76">
        <f t="shared" si="360"/>
        <v>0</v>
      </c>
      <c r="M6786" s="284"/>
      <c r="N6786" s="284"/>
      <c r="O6786" s="284"/>
      <c r="P6786" s="284"/>
      <c r="Q6786" s="284"/>
      <c r="R6786" s="284"/>
      <c r="S6786" s="284"/>
      <c r="T6786" s="284"/>
      <c r="U6786" s="284"/>
      <c r="V6786" s="284"/>
      <c r="W6786" s="284"/>
      <c r="X6786" s="284"/>
    </row>
    <row r="6787" spans="1:24">
      <c r="A6787" s="135"/>
      <c r="B6787" s="54"/>
      <c r="C6787" s="487"/>
      <c r="D6787" s="486"/>
      <c r="E6787" s="487"/>
      <c r="F6787" s="487"/>
      <c r="G6787" s="487"/>
      <c r="H6787" s="487"/>
      <c r="I6787" s="83"/>
      <c r="J6787" s="80"/>
      <c r="K6787" s="84" t="s">
        <v>1502</v>
      </c>
      <c r="L6787" s="76">
        <f t="shared" si="360"/>
        <v>3</v>
      </c>
      <c r="M6787" s="284"/>
      <c r="N6787" s="284"/>
      <c r="O6787" s="284">
        <v>1</v>
      </c>
      <c r="P6787" s="284"/>
      <c r="Q6787" s="284"/>
      <c r="R6787" s="284"/>
      <c r="S6787" s="284">
        <v>2</v>
      </c>
      <c r="T6787" s="284"/>
      <c r="U6787" s="284"/>
      <c r="V6787" s="284"/>
      <c r="W6787" s="284"/>
      <c r="X6787" s="284"/>
    </row>
    <row r="6788" spans="1:24">
      <c r="A6788" s="135"/>
      <c r="B6788" s="54"/>
      <c r="C6788" s="484" t="s">
        <v>33</v>
      </c>
      <c r="D6788" s="483" t="s">
        <v>10318</v>
      </c>
      <c r="E6788" s="484" t="s">
        <v>10319</v>
      </c>
      <c r="F6788" s="484" t="s">
        <v>10320</v>
      </c>
      <c r="G6788" s="484" t="s">
        <v>10321</v>
      </c>
      <c r="H6788" s="484" t="s">
        <v>10322</v>
      </c>
      <c r="I6788" s="74">
        <v>7942.81</v>
      </c>
      <c r="J6788" s="46" t="s">
        <v>1508</v>
      </c>
      <c r="K6788" s="75" t="s">
        <v>1509</v>
      </c>
      <c r="L6788" s="76">
        <f t="shared" si="360"/>
        <v>0</v>
      </c>
      <c r="M6788" s="284"/>
      <c r="N6788" s="284"/>
      <c r="O6788" s="284"/>
      <c r="P6788" s="284"/>
      <c r="Q6788" s="284"/>
      <c r="R6788" s="284"/>
      <c r="S6788" s="284"/>
      <c r="T6788" s="284"/>
      <c r="U6788" s="284"/>
      <c r="V6788" s="284"/>
      <c r="W6788" s="284"/>
      <c r="X6788" s="284"/>
    </row>
    <row r="6789" spans="1:24">
      <c r="A6789" s="135"/>
      <c r="B6789" s="54"/>
      <c r="C6789" s="489"/>
      <c r="D6789" s="499"/>
      <c r="E6789" s="489"/>
      <c r="F6789" s="489"/>
      <c r="G6789" s="489"/>
      <c r="H6789" s="489"/>
      <c r="I6789" s="79"/>
      <c r="J6789" s="54"/>
      <c r="K6789" s="75" t="s">
        <v>1501</v>
      </c>
      <c r="L6789" s="76">
        <f t="shared" si="360"/>
        <v>0</v>
      </c>
      <c r="M6789" s="284"/>
      <c r="N6789" s="284"/>
      <c r="O6789" s="284"/>
      <c r="P6789" s="284"/>
      <c r="Q6789" s="284"/>
      <c r="R6789" s="284"/>
      <c r="S6789" s="284"/>
      <c r="T6789" s="284"/>
      <c r="U6789" s="284"/>
      <c r="V6789" s="284"/>
      <c r="W6789" s="284"/>
      <c r="X6789" s="284"/>
    </row>
    <row r="6790" spans="1:24">
      <c r="A6790" s="135"/>
      <c r="B6790" s="54"/>
      <c r="C6790" s="487"/>
      <c r="D6790" s="486"/>
      <c r="E6790" s="487"/>
      <c r="F6790" s="487"/>
      <c r="G6790" s="487"/>
      <c r="H6790" s="487"/>
      <c r="I6790" s="83"/>
      <c r="J6790" s="80"/>
      <c r="K6790" s="84" t="s">
        <v>1502</v>
      </c>
      <c r="L6790" s="76">
        <f t="shared" si="360"/>
        <v>4</v>
      </c>
      <c r="M6790" s="284"/>
      <c r="N6790" s="284"/>
      <c r="O6790" s="284"/>
      <c r="P6790" s="284"/>
      <c r="Q6790" s="284"/>
      <c r="R6790" s="284"/>
      <c r="S6790" s="284">
        <v>2</v>
      </c>
      <c r="T6790" s="284">
        <v>2</v>
      </c>
      <c r="U6790" s="284"/>
      <c r="V6790" s="284"/>
      <c r="W6790" s="284"/>
      <c r="X6790" s="284"/>
    </row>
    <row r="6791" spans="1:24">
      <c r="A6791" s="135"/>
      <c r="B6791" s="54"/>
      <c r="C6791" s="484" t="s">
        <v>33</v>
      </c>
      <c r="D6791" s="483" t="s">
        <v>10323</v>
      </c>
      <c r="E6791" s="484" t="s">
        <v>10324</v>
      </c>
      <c r="F6791" s="484" t="s">
        <v>10325</v>
      </c>
      <c r="G6791" s="484" t="s">
        <v>10326</v>
      </c>
      <c r="H6791" s="484" t="s">
        <v>10327</v>
      </c>
      <c r="I6791" s="74">
        <v>0</v>
      </c>
      <c r="J6791" s="46" t="s">
        <v>1508</v>
      </c>
      <c r="K6791" s="75" t="s">
        <v>1509</v>
      </c>
      <c r="L6791" s="76">
        <f t="shared" si="360"/>
        <v>0</v>
      </c>
      <c r="M6791" s="284"/>
      <c r="N6791" s="284"/>
      <c r="O6791" s="284"/>
      <c r="P6791" s="284"/>
      <c r="Q6791" s="284"/>
      <c r="R6791" s="284"/>
      <c r="S6791" s="284"/>
      <c r="T6791" s="284"/>
      <c r="U6791" s="284"/>
      <c r="V6791" s="284"/>
      <c r="W6791" s="284"/>
      <c r="X6791" s="284"/>
    </row>
    <row r="6792" spans="1:24">
      <c r="A6792" s="135"/>
      <c r="B6792" s="54"/>
      <c r="C6792" s="489"/>
      <c r="D6792" s="499"/>
      <c r="E6792" s="489"/>
      <c r="F6792" s="489"/>
      <c r="G6792" s="489"/>
      <c r="H6792" s="489"/>
      <c r="I6792" s="79"/>
      <c r="J6792" s="54"/>
      <c r="K6792" s="75" t="s">
        <v>1501</v>
      </c>
      <c r="L6792" s="76">
        <f t="shared" si="360"/>
        <v>0</v>
      </c>
      <c r="M6792" s="284"/>
      <c r="N6792" s="284"/>
      <c r="O6792" s="284"/>
      <c r="P6792" s="284"/>
      <c r="Q6792" s="284"/>
      <c r="R6792" s="284"/>
      <c r="S6792" s="284"/>
      <c r="T6792" s="284"/>
      <c r="U6792" s="284"/>
      <c r="V6792" s="284"/>
      <c r="W6792" s="284"/>
      <c r="X6792" s="284"/>
    </row>
    <row r="6793" spans="1:24">
      <c r="A6793" s="135"/>
      <c r="B6793" s="54"/>
      <c r="C6793" s="487"/>
      <c r="D6793" s="486"/>
      <c r="E6793" s="487"/>
      <c r="F6793" s="487"/>
      <c r="G6793" s="487"/>
      <c r="H6793" s="487"/>
      <c r="I6793" s="83"/>
      <c r="J6793" s="80"/>
      <c r="K6793" s="84" t="s">
        <v>1502</v>
      </c>
      <c r="L6793" s="76">
        <f t="shared" si="360"/>
        <v>2</v>
      </c>
      <c r="M6793" s="284"/>
      <c r="N6793" s="284"/>
      <c r="O6793" s="284">
        <v>1</v>
      </c>
      <c r="P6793" s="284"/>
      <c r="Q6793" s="284"/>
      <c r="R6793" s="284"/>
      <c r="S6793" s="284"/>
      <c r="T6793" s="284"/>
      <c r="U6793" s="284"/>
      <c r="V6793" s="284"/>
      <c r="W6793" s="284"/>
      <c r="X6793" s="284">
        <v>1</v>
      </c>
    </row>
    <row r="6794" spans="1:24">
      <c r="A6794" s="135"/>
      <c r="B6794" s="54"/>
      <c r="C6794" s="484" t="s">
        <v>33</v>
      </c>
      <c r="D6794" s="483" t="s">
        <v>10328</v>
      </c>
      <c r="E6794" s="484" t="s">
        <v>10329</v>
      </c>
      <c r="F6794" s="484" t="s">
        <v>10330</v>
      </c>
      <c r="G6794" s="484" t="s">
        <v>10307</v>
      </c>
      <c r="H6794" s="484" t="s">
        <v>10331</v>
      </c>
      <c r="I6794" s="74">
        <v>294.67</v>
      </c>
      <c r="J6794" s="46" t="s">
        <v>1508</v>
      </c>
      <c r="K6794" s="75" t="s">
        <v>1509</v>
      </c>
      <c r="L6794" s="76">
        <f t="shared" si="360"/>
        <v>0</v>
      </c>
      <c r="M6794" s="284"/>
      <c r="N6794" s="284"/>
      <c r="O6794" s="284"/>
      <c r="P6794" s="284"/>
      <c r="Q6794" s="284"/>
      <c r="R6794" s="284"/>
      <c r="S6794" s="284"/>
      <c r="T6794" s="284"/>
      <c r="U6794" s="284"/>
      <c r="V6794" s="284"/>
      <c r="W6794" s="284"/>
      <c r="X6794" s="284"/>
    </row>
    <row r="6795" spans="1:24">
      <c r="A6795" s="135"/>
      <c r="B6795" s="54"/>
      <c r="C6795" s="489"/>
      <c r="D6795" s="499"/>
      <c r="E6795" s="489"/>
      <c r="F6795" s="489"/>
      <c r="G6795" s="489"/>
      <c r="H6795" s="489"/>
      <c r="I6795" s="79"/>
      <c r="J6795" s="54"/>
      <c r="K6795" s="75" t="s">
        <v>1501</v>
      </c>
      <c r="L6795" s="76">
        <f t="shared" si="360"/>
        <v>0</v>
      </c>
      <c r="M6795" s="284"/>
      <c r="N6795" s="284"/>
      <c r="O6795" s="284"/>
      <c r="P6795" s="284"/>
      <c r="Q6795" s="284"/>
      <c r="R6795" s="284"/>
      <c r="S6795" s="284"/>
      <c r="T6795" s="284"/>
      <c r="U6795" s="284"/>
      <c r="V6795" s="284"/>
      <c r="W6795" s="284"/>
      <c r="X6795" s="284"/>
    </row>
    <row r="6796" spans="1:24">
      <c r="A6796" s="135"/>
      <c r="B6796" s="54"/>
      <c r="C6796" s="487"/>
      <c r="D6796" s="486"/>
      <c r="E6796" s="487"/>
      <c r="F6796" s="487"/>
      <c r="G6796" s="487"/>
      <c r="H6796" s="487"/>
      <c r="I6796" s="83"/>
      <c r="J6796" s="80"/>
      <c r="K6796" s="84" t="s">
        <v>1502</v>
      </c>
      <c r="L6796" s="76">
        <f t="shared" si="360"/>
        <v>2</v>
      </c>
      <c r="M6796" s="284">
        <v>2</v>
      </c>
      <c r="N6796" s="284"/>
      <c r="O6796" s="284"/>
      <c r="P6796" s="284"/>
      <c r="Q6796" s="284"/>
      <c r="R6796" s="284"/>
      <c r="S6796" s="284"/>
      <c r="T6796" s="284"/>
      <c r="U6796" s="284"/>
      <c r="V6796" s="284"/>
      <c r="W6796" s="284"/>
      <c r="X6796" s="284"/>
    </row>
    <row r="6797" spans="1:24">
      <c r="A6797" s="135"/>
      <c r="B6797" s="54"/>
      <c r="C6797" s="484" t="s">
        <v>33</v>
      </c>
      <c r="D6797" s="483" t="s">
        <v>10332</v>
      </c>
      <c r="E6797" s="484" t="s">
        <v>10333</v>
      </c>
      <c r="F6797" s="484" t="s">
        <v>10334</v>
      </c>
      <c r="G6797" s="484" t="s">
        <v>10335</v>
      </c>
      <c r="H6797" s="484" t="s">
        <v>10336</v>
      </c>
      <c r="I6797" s="74">
        <v>337.35</v>
      </c>
      <c r="J6797" s="46" t="s">
        <v>1508</v>
      </c>
      <c r="K6797" s="75" t="s">
        <v>1509</v>
      </c>
      <c r="L6797" s="76">
        <f t="shared" si="360"/>
        <v>0</v>
      </c>
      <c r="M6797" s="284"/>
      <c r="N6797" s="284"/>
      <c r="O6797" s="284"/>
      <c r="P6797" s="284"/>
      <c r="Q6797" s="284"/>
      <c r="R6797" s="284"/>
      <c r="S6797" s="284"/>
      <c r="T6797" s="284"/>
      <c r="U6797" s="284"/>
      <c r="V6797" s="284"/>
      <c r="W6797" s="284"/>
      <c r="X6797" s="284"/>
    </row>
    <row r="6798" spans="1:24">
      <c r="A6798" s="135"/>
      <c r="B6798" s="54"/>
      <c r="C6798" s="489"/>
      <c r="D6798" s="499"/>
      <c r="E6798" s="489"/>
      <c r="F6798" s="489"/>
      <c r="G6798" s="489"/>
      <c r="H6798" s="489"/>
      <c r="I6798" s="79"/>
      <c r="J6798" s="54"/>
      <c r="K6798" s="75" t="s">
        <v>1501</v>
      </c>
      <c r="L6798" s="76">
        <f t="shared" si="360"/>
        <v>0</v>
      </c>
      <c r="M6798" s="284"/>
      <c r="N6798" s="284"/>
      <c r="O6798" s="284"/>
      <c r="P6798" s="284"/>
      <c r="Q6798" s="284"/>
      <c r="R6798" s="284"/>
      <c r="S6798" s="284"/>
      <c r="T6798" s="284"/>
      <c r="U6798" s="284"/>
      <c r="V6798" s="284"/>
      <c r="W6798" s="284"/>
      <c r="X6798" s="284"/>
    </row>
    <row r="6799" spans="1:24">
      <c r="A6799" s="135"/>
      <c r="B6799" s="54"/>
      <c r="C6799" s="487"/>
      <c r="D6799" s="486"/>
      <c r="E6799" s="487"/>
      <c r="F6799" s="487"/>
      <c r="G6799" s="487"/>
      <c r="H6799" s="487"/>
      <c r="I6799" s="83"/>
      <c r="J6799" s="80"/>
      <c r="K6799" s="84" t="s">
        <v>1502</v>
      </c>
      <c r="L6799" s="76">
        <f t="shared" si="360"/>
        <v>2</v>
      </c>
      <c r="M6799" s="284">
        <v>1</v>
      </c>
      <c r="N6799" s="284"/>
      <c r="O6799" s="284"/>
      <c r="P6799" s="284"/>
      <c r="Q6799" s="284"/>
      <c r="R6799" s="284"/>
      <c r="S6799" s="284">
        <v>1</v>
      </c>
      <c r="T6799" s="284"/>
      <c r="U6799" s="284"/>
      <c r="V6799" s="284"/>
      <c r="W6799" s="284"/>
      <c r="X6799" s="284"/>
    </row>
    <row r="6800" spans="1:24">
      <c r="A6800" s="135"/>
      <c r="B6800" s="54"/>
      <c r="C6800" s="484" t="s">
        <v>33</v>
      </c>
      <c r="D6800" s="58" t="s">
        <v>10337</v>
      </c>
      <c r="E6800" s="164" t="s">
        <v>10338</v>
      </c>
      <c r="F6800" s="46" t="s">
        <v>10339</v>
      </c>
      <c r="G6800" s="58" t="s">
        <v>10340</v>
      </c>
      <c r="H6800" s="58" t="s">
        <v>10341</v>
      </c>
      <c r="I6800" s="74">
        <v>0</v>
      </c>
      <c r="J6800" s="46" t="s">
        <v>1508</v>
      </c>
      <c r="K6800" s="75" t="s">
        <v>1509</v>
      </c>
      <c r="L6800" s="76">
        <f t="shared" si="360"/>
        <v>0</v>
      </c>
      <c r="M6800" s="76"/>
      <c r="N6800" s="76"/>
      <c r="O6800" s="76"/>
      <c r="P6800" s="76"/>
      <c r="Q6800" s="76"/>
      <c r="R6800" s="76"/>
      <c r="S6800" s="76"/>
      <c r="T6800" s="76"/>
      <c r="U6800" s="76"/>
      <c r="V6800" s="76"/>
      <c r="W6800" s="76"/>
      <c r="X6800" s="76"/>
    </row>
    <row r="6801" spans="1:24">
      <c r="A6801" s="135"/>
      <c r="B6801" s="54"/>
      <c r="C6801" s="489"/>
      <c r="D6801" s="77"/>
      <c r="E6801" s="174"/>
      <c r="F6801" s="54"/>
      <c r="G6801" s="77"/>
      <c r="H6801" s="77"/>
      <c r="I6801" s="79"/>
      <c r="J6801" s="54"/>
      <c r="K6801" s="75" t="s">
        <v>1501</v>
      </c>
      <c r="L6801" s="76">
        <f t="shared" ref="L6801:L6864" si="361">SUM(M6801:X6801)</f>
        <v>0</v>
      </c>
      <c r="M6801" s="76"/>
      <c r="N6801" s="76"/>
      <c r="O6801" s="76"/>
      <c r="P6801" s="76"/>
      <c r="Q6801" s="76"/>
      <c r="R6801" s="76"/>
      <c r="S6801" s="76"/>
      <c r="T6801" s="76"/>
      <c r="U6801" s="76"/>
      <c r="V6801" s="76"/>
      <c r="W6801" s="76"/>
      <c r="X6801" s="76"/>
    </row>
    <row r="6802" spans="1:24">
      <c r="A6802" s="135"/>
      <c r="B6802" s="54"/>
      <c r="C6802" s="487"/>
      <c r="D6802" s="81"/>
      <c r="E6802" s="175"/>
      <c r="F6802" s="80"/>
      <c r="G6802" s="81"/>
      <c r="H6802" s="81"/>
      <c r="I6802" s="83"/>
      <c r="J6802" s="80"/>
      <c r="K6802" s="84" t="s">
        <v>1502</v>
      </c>
      <c r="L6802" s="76">
        <f t="shared" si="361"/>
        <v>2</v>
      </c>
      <c r="M6802" s="76"/>
      <c r="N6802" s="76"/>
      <c r="O6802" s="76"/>
      <c r="P6802" s="76"/>
      <c r="Q6802" s="76"/>
      <c r="R6802" s="76"/>
      <c r="S6802" s="76">
        <v>1</v>
      </c>
      <c r="T6802" s="76">
        <v>1</v>
      </c>
      <c r="U6802" s="76"/>
      <c r="V6802" s="76"/>
      <c r="W6802" s="76"/>
      <c r="X6802" s="76"/>
    </row>
    <row r="6803" spans="1:24">
      <c r="A6803" s="135"/>
      <c r="B6803" s="54"/>
      <c r="C6803" s="484" t="s">
        <v>33</v>
      </c>
      <c r="D6803" s="58" t="s">
        <v>10342</v>
      </c>
      <c r="E6803" s="164" t="s">
        <v>10343</v>
      </c>
      <c r="F6803" s="46" t="s">
        <v>10344</v>
      </c>
      <c r="G6803" s="58" t="s">
        <v>10345</v>
      </c>
      <c r="H6803" s="58" t="s">
        <v>10346</v>
      </c>
      <c r="I6803" s="74">
        <v>0</v>
      </c>
      <c r="J6803" s="46" t="s">
        <v>1508</v>
      </c>
      <c r="K6803" s="75" t="s">
        <v>1509</v>
      </c>
      <c r="L6803" s="76">
        <f t="shared" si="361"/>
        <v>0</v>
      </c>
      <c r="M6803" s="76"/>
      <c r="N6803" s="76"/>
      <c r="O6803" s="76"/>
      <c r="P6803" s="76"/>
      <c r="Q6803" s="76"/>
      <c r="R6803" s="76"/>
      <c r="S6803" s="76"/>
      <c r="T6803" s="76"/>
      <c r="U6803" s="76"/>
      <c r="V6803" s="76"/>
      <c r="W6803" s="76"/>
      <c r="X6803" s="76"/>
    </row>
    <row r="6804" spans="1:24">
      <c r="A6804" s="135"/>
      <c r="B6804" s="54"/>
      <c r="C6804" s="489"/>
      <c r="D6804" s="77"/>
      <c r="E6804" s="174"/>
      <c r="F6804" s="54"/>
      <c r="G6804" s="77"/>
      <c r="H6804" s="77"/>
      <c r="I6804" s="79"/>
      <c r="J6804" s="54"/>
      <c r="K6804" s="75" t="s">
        <v>1501</v>
      </c>
      <c r="L6804" s="76">
        <f t="shared" si="361"/>
        <v>0</v>
      </c>
      <c r="M6804" s="76"/>
      <c r="N6804" s="76"/>
      <c r="O6804" s="76"/>
      <c r="P6804" s="76"/>
      <c r="Q6804" s="76"/>
      <c r="R6804" s="76"/>
      <c r="S6804" s="76"/>
      <c r="T6804" s="76"/>
      <c r="U6804" s="76"/>
      <c r="V6804" s="76"/>
      <c r="W6804" s="76"/>
      <c r="X6804" s="76"/>
    </row>
    <row r="6805" spans="1:24">
      <c r="A6805" s="135"/>
      <c r="B6805" s="54"/>
      <c r="C6805" s="487"/>
      <c r="D6805" s="81"/>
      <c r="E6805" s="175"/>
      <c r="F6805" s="80"/>
      <c r="G6805" s="81"/>
      <c r="H6805" s="81"/>
      <c r="I6805" s="83"/>
      <c r="J6805" s="80"/>
      <c r="K6805" s="84" t="s">
        <v>1502</v>
      </c>
      <c r="L6805" s="76">
        <f t="shared" si="361"/>
        <v>2</v>
      </c>
      <c r="M6805" s="76"/>
      <c r="N6805" s="76"/>
      <c r="O6805" s="76">
        <v>2</v>
      </c>
      <c r="P6805" s="76"/>
      <c r="Q6805" s="76"/>
      <c r="R6805" s="76"/>
      <c r="S6805" s="76"/>
      <c r="T6805" s="76"/>
      <c r="U6805" s="76"/>
      <c r="V6805" s="76"/>
      <c r="W6805" s="76"/>
      <c r="X6805" s="76"/>
    </row>
    <row r="6806" spans="1:24">
      <c r="A6806" s="135"/>
      <c r="B6806" s="54"/>
      <c r="C6806" s="484" t="s">
        <v>33</v>
      </c>
      <c r="D6806" s="58" t="s">
        <v>10347</v>
      </c>
      <c r="E6806" s="164" t="s">
        <v>10348</v>
      </c>
      <c r="F6806" s="46" t="s">
        <v>10349</v>
      </c>
      <c r="G6806" s="58" t="s">
        <v>10350</v>
      </c>
      <c r="H6806" s="58" t="s">
        <v>10351</v>
      </c>
      <c r="I6806" s="74">
        <v>0</v>
      </c>
      <c r="J6806" s="46" t="s">
        <v>1508</v>
      </c>
      <c r="K6806" s="75" t="s">
        <v>1509</v>
      </c>
      <c r="L6806" s="76">
        <f t="shared" si="361"/>
        <v>0</v>
      </c>
      <c r="M6806" s="76"/>
      <c r="N6806" s="76"/>
      <c r="O6806" s="76"/>
      <c r="P6806" s="76"/>
      <c r="Q6806" s="76"/>
      <c r="R6806" s="76"/>
      <c r="S6806" s="76"/>
      <c r="T6806" s="76"/>
      <c r="U6806" s="76"/>
      <c r="V6806" s="76"/>
      <c r="W6806" s="76"/>
      <c r="X6806" s="76"/>
    </row>
    <row r="6807" spans="1:24">
      <c r="A6807" s="135"/>
      <c r="B6807" s="54"/>
      <c r="C6807" s="489"/>
      <c r="D6807" s="77"/>
      <c r="E6807" s="174"/>
      <c r="F6807" s="54"/>
      <c r="G6807" s="77"/>
      <c r="H6807" s="77"/>
      <c r="I6807" s="79"/>
      <c r="J6807" s="54"/>
      <c r="K6807" s="75" t="s">
        <v>1501</v>
      </c>
      <c r="L6807" s="76">
        <f t="shared" si="361"/>
        <v>0</v>
      </c>
      <c r="M6807" s="76"/>
      <c r="N6807" s="76"/>
      <c r="O6807" s="76"/>
      <c r="P6807" s="76"/>
      <c r="Q6807" s="76"/>
      <c r="R6807" s="76"/>
      <c r="S6807" s="76"/>
      <c r="T6807" s="76"/>
      <c r="U6807" s="76"/>
      <c r="V6807" s="76"/>
      <c r="W6807" s="76"/>
      <c r="X6807" s="76"/>
    </row>
    <row r="6808" spans="1:24">
      <c r="A6808" s="135"/>
      <c r="B6808" s="54"/>
      <c r="C6808" s="487"/>
      <c r="D6808" s="81"/>
      <c r="E6808" s="175"/>
      <c r="F6808" s="80"/>
      <c r="G6808" s="81"/>
      <c r="H6808" s="81"/>
      <c r="I6808" s="83"/>
      <c r="J6808" s="80"/>
      <c r="K6808" s="84" t="s">
        <v>1502</v>
      </c>
      <c r="L6808" s="76">
        <f t="shared" si="361"/>
        <v>2</v>
      </c>
      <c r="M6808" s="76"/>
      <c r="N6808" s="76"/>
      <c r="O6808" s="76"/>
      <c r="P6808" s="76"/>
      <c r="Q6808" s="76"/>
      <c r="R6808" s="76"/>
      <c r="S6808" s="76"/>
      <c r="T6808" s="76"/>
      <c r="U6808" s="76"/>
      <c r="V6808" s="76"/>
      <c r="W6808" s="76">
        <v>2</v>
      </c>
      <c r="X6808" s="76"/>
    </row>
    <row r="6809" spans="1:24">
      <c r="A6809" s="135"/>
      <c r="B6809" s="54"/>
      <c r="C6809" s="484" t="s">
        <v>33</v>
      </c>
      <c r="D6809" s="58" t="s">
        <v>10352</v>
      </c>
      <c r="E6809" s="164" t="s">
        <v>10353</v>
      </c>
      <c r="F6809" s="46" t="s">
        <v>10354</v>
      </c>
      <c r="G6809" s="58" t="s">
        <v>10355</v>
      </c>
      <c r="H6809" s="58" t="s">
        <v>10356</v>
      </c>
      <c r="I6809" s="74">
        <v>174.38</v>
      </c>
      <c r="J6809" s="46" t="s">
        <v>1508</v>
      </c>
      <c r="K6809" s="75" t="s">
        <v>1509</v>
      </c>
      <c r="L6809" s="76">
        <f t="shared" si="361"/>
        <v>0</v>
      </c>
      <c r="M6809" s="76"/>
      <c r="N6809" s="76"/>
      <c r="O6809" s="76"/>
      <c r="P6809" s="76"/>
      <c r="Q6809" s="76"/>
      <c r="R6809" s="76"/>
      <c r="S6809" s="76"/>
      <c r="T6809" s="76"/>
      <c r="U6809" s="76"/>
      <c r="V6809" s="76"/>
      <c r="W6809" s="76"/>
      <c r="X6809" s="76"/>
    </row>
    <row r="6810" spans="1:24">
      <c r="A6810" s="135"/>
      <c r="B6810" s="54"/>
      <c r="C6810" s="489"/>
      <c r="D6810" s="77"/>
      <c r="E6810" s="174"/>
      <c r="F6810" s="54"/>
      <c r="G6810" s="77"/>
      <c r="H6810" s="77"/>
      <c r="I6810" s="79"/>
      <c r="J6810" s="54"/>
      <c r="K6810" s="75" t="s">
        <v>1501</v>
      </c>
      <c r="L6810" s="76">
        <f t="shared" si="361"/>
        <v>0</v>
      </c>
      <c r="M6810" s="76"/>
      <c r="N6810" s="76"/>
      <c r="O6810" s="76"/>
      <c r="P6810" s="76"/>
      <c r="Q6810" s="76"/>
      <c r="R6810" s="76"/>
      <c r="S6810" s="76"/>
      <c r="T6810" s="76"/>
      <c r="U6810" s="76"/>
      <c r="V6810" s="76"/>
      <c r="W6810" s="76"/>
      <c r="X6810" s="76"/>
    </row>
    <row r="6811" spans="1:24">
      <c r="A6811" s="135"/>
      <c r="B6811" s="54"/>
      <c r="C6811" s="487"/>
      <c r="D6811" s="81"/>
      <c r="E6811" s="175"/>
      <c r="F6811" s="80"/>
      <c r="G6811" s="81"/>
      <c r="H6811" s="81"/>
      <c r="I6811" s="83"/>
      <c r="J6811" s="80"/>
      <c r="K6811" s="84" t="s">
        <v>1502</v>
      </c>
      <c r="L6811" s="76">
        <f t="shared" si="361"/>
        <v>2</v>
      </c>
      <c r="M6811" s="76"/>
      <c r="N6811" s="76"/>
      <c r="O6811" s="76">
        <v>1</v>
      </c>
      <c r="P6811" s="76"/>
      <c r="Q6811" s="76"/>
      <c r="R6811" s="76"/>
      <c r="S6811" s="76"/>
      <c r="T6811" s="76"/>
      <c r="U6811" s="76"/>
      <c r="V6811" s="76"/>
      <c r="W6811" s="76"/>
      <c r="X6811" s="76">
        <v>1</v>
      </c>
    </row>
    <row r="6812" spans="1:24">
      <c r="A6812" s="135"/>
      <c r="B6812" s="54"/>
      <c r="C6812" s="484" t="s">
        <v>33</v>
      </c>
      <c r="D6812" s="58" t="s">
        <v>10357</v>
      </c>
      <c r="E6812" s="164" t="s">
        <v>10358</v>
      </c>
      <c r="F6812" s="46" t="s">
        <v>10359</v>
      </c>
      <c r="G6812" s="58" t="s">
        <v>10360</v>
      </c>
      <c r="H6812" s="58" t="s">
        <v>10361</v>
      </c>
      <c r="I6812" s="74">
        <v>0</v>
      </c>
      <c r="J6812" s="46" t="s">
        <v>1508</v>
      </c>
      <c r="K6812" s="75" t="s">
        <v>1509</v>
      </c>
      <c r="L6812" s="76">
        <f t="shared" si="361"/>
        <v>0</v>
      </c>
      <c r="M6812" s="76"/>
      <c r="N6812" s="76"/>
      <c r="O6812" s="76"/>
      <c r="P6812" s="76"/>
      <c r="Q6812" s="76"/>
      <c r="R6812" s="76"/>
      <c r="S6812" s="76"/>
      <c r="T6812" s="76"/>
      <c r="U6812" s="76"/>
      <c r="V6812" s="76"/>
      <c r="W6812" s="76"/>
      <c r="X6812" s="76"/>
    </row>
    <row r="6813" spans="1:24">
      <c r="A6813" s="135"/>
      <c r="B6813" s="54"/>
      <c r="C6813" s="489"/>
      <c r="D6813" s="77"/>
      <c r="E6813" s="174"/>
      <c r="F6813" s="54"/>
      <c r="G6813" s="77"/>
      <c r="H6813" s="77"/>
      <c r="I6813" s="79"/>
      <c r="J6813" s="54"/>
      <c r="K6813" s="75" t="s">
        <v>1501</v>
      </c>
      <c r="L6813" s="76">
        <f t="shared" si="361"/>
        <v>0</v>
      </c>
      <c r="M6813" s="76"/>
      <c r="N6813" s="76"/>
      <c r="O6813" s="76"/>
      <c r="P6813" s="76"/>
      <c r="Q6813" s="76"/>
      <c r="R6813" s="76"/>
      <c r="S6813" s="76"/>
      <c r="T6813" s="76"/>
      <c r="U6813" s="76"/>
      <c r="V6813" s="76"/>
      <c r="W6813" s="76"/>
      <c r="X6813" s="76"/>
    </row>
    <row r="6814" spans="1:24">
      <c r="A6814" s="135"/>
      <c r="B6814" s="54"/>
      <c r="C6814" s="487"/>
      <c r="D6814" s="81"/>
      <c r="E6814" s="175"/>
      <c r="F6814" s="80"/>
      <c r="G6814" s="81"/>
      <c r="H6814" s="81"/>
      <c r="I6814" s="83"/>
      <c r="J6814" s="80"/>
      <c r="K6814" s="84" t="s">
        <v>1502</v>
      </c>
      <c r="L6814" s="76">
        <f t="shared" si="361"/>
        <v>2</v>
      </c>
      <c r="M6814" s="76"/>
      <c r="N6814" s="76"/>
      <c r="O6814" s="76"/>
      <c r="P6814" s="76"/>
      <c r="Q6814" s="76"/>
      <c r="R6814" s="76"/>
      <c r="S6814" s="76">
        <v>1</v>
      </c>
      <c r="T6814" s="76"/>
      <c r="U6814" s="76"/>
      <c r="V6814" s="76"/>
      <c r="W6814" s="76">
        <v>1</v>
      </c>
      <c r="X6814" s="76"/>
    </row>
    <row r="6815" spans="1:24">
      <c r="A6815" s="135"/>
      <c r="B6815" s="54"/>
      <c r="C6815" s="484" t="s">
        <v>33</v>
      </c>
      <c r="D6815" s="483" t="s">
        <v>10362</v>
      </c>
      <c r="E6815" s="484" t="s">
        <v>10363</v>
      </c>
      <c r="F6815" s="484" t="s">
        <v>10364</v>
      </c>
      <c r="G6815" s="484" t="s">
        <v>10365</v>
      </c>
      <c r="H6815" s="484" t="s">
        <v>10366</v>
      </c>
      <c r="I6815" s="74">
        <v>0</v>
      </c>
      <c r="J6815" s="46" t="s">
        <v>1508</v>
      </c>
      <c r="K6815" s="75" t="s">
        <v>1509</v>
      </c>
      <c r="L6815" s="76">
        <f t="shared" si="361"/>
        <v>0</v>
      </c>
      <c r="M6815" s="284"/>
      <c r="N6815" s="284"/>
      <c r="O6815" s="284"/>
      <c r="P6815" s="284"/>
      <c r="Q6815" s="284"/>
      <c r="R6815" s="284"/>
      <c r="S6815" s="284"/>
      <c r="T6815" s="284"/>
      <c r="U6815" s="284"/>
      <c r="V6815" s="284"/>
      <c r="W6815" s="284"/>
      <c r="X6815" s="284"/>
    </row>
    <row r="6816" spans="1:24">
      <c r="A6816" s="135"/>
      <c r="B6816" s="54"/>
      <c r="C6816" s="489"/>
      <c r="D6816" s="499"/>
      <c r="E6816" s="489"/>
      <c r="F6816" s="489"/>
      <c r="G6816" s="489"/>
      <c r="H6816" s="489"/>
      <c r="I6816" s="79"/>
      <c r="J6816" s="54"/>
      <c r="K6816" s="75" t="s">
        <v>1501</v>
      </c>
      <c r="L6816" s="76">
        <f t="shared" si="361"/>
        <v>0</v>
      </c>
      <c r="M6816" s="284"/>
      <c r="N6816" s="284"/>
      <c r="O6816" s="284"/>
      <c r="P6816" s="284"/>
      <c r="Q6816" s="284"/>
      <c r="R6816" s="284"/>
      <c r="S6816" s="284"/>
      <c r="T6816" s="284"/>
      <c r="U6816" s="284"/>
      <c r="V6816" s="284"/>
      <c r="W6816" s="284"/>
      <c r="X6816" s="284"/>
    </row>
    <row r="6817" spans="1:24">
      <c r="A6817" s="135"/>
      <c r="B6817" s="54"/>
      <c r="C6817" s="487"/>
      <c r="D6817" s="486"/>
      <c r="E6817" s="487"/>
      <c r="F6817" s="487"/>
      <c r="G6817" s="487"/>
      <c r="H6817" s="487"/>
      <c r="I6817" s="83"/>
      <c r="J6817" s="80"/>
      <c r="K6817" s="84" t="s">
        <v>1502</v>
      </c>
      <c r="L6817" s="76">
        <f t="shared" si="361"/>
        <v>2</v>
      </c>
      <c r="M6817" s="284"/>
      <c r="N6817" s="284"/>
      <c r="O6817" s="284">
        <v>1</v>
      </c>
      <c r="P6817" s="284"/>
      <c r="Q6817" s="284"/>
      <c r="R6817" s="284"/>
      <c r="S6817" s="284"/>
      <c r="T6817" s="284"/>
      <c r="U6817" s="284"/>
      <c r="V6817" s="284"/>
      <c r="W6817" s="284"/>
      <c r="X6817" s="284">
        <v>1</v>
      </c>
    </row>
    <row r="6818" spans="1:24">
      <c r="A6818" s="135"/>
      <c r="B6818" s="54"/>
      <c r="C6818" s="484" t="s">
        <v>33</v>
      </c>
      <c r="D6818" s="483" t="s">
        <v>10367</v>
      </c>
      <c r="E6818" s="484" t="s">
        <v>10368</v>
      </c>
      <c r="F6818" s="484" t="s">
        <v>10369</v>
      </c>
      <c r="G6818" s="484" t="s">
        <v>10370</v>
      </c>
      <c r="H6818" s="484" t="s">
        <v>10371</v>
      </c>
      <c r="I6818" s="74">
        <v>396.39</v>
      </c>
      <c r="J6818" s="46" t="s">
        <v>1508</v>
      </c>
      <c r="K6818" s="75" t="s">
        <v>1509</v>
      </c>
      <c r="L6818" s="76">
        <f t="shared" si="361"/>
        <v>0</v>
      </c>
      <c r="M6818" s="284"/>
      <c r="N6818" s="284"/>
      <c r="O6818" s="284"/>
      <c r="P6818" s="284"/>
      <c r="Q6818" s="284"/>
      <c r="R6818" s="284"/>
      <c r="S6818" s="284"/>
      <c r="T6818" s="284"/>
      <c r="U6818" s="284"/>
      <c r="V6818" s="284"/>
      <c r="W6818" s="284"/>
      <c r="X6818" s="284"/>
    </row>
    <row r="6819" spans="1:24">
      <c r="A6819" s="135"/>
      <c r="B6819" s="54"/>
      <c r="C6819" s="489"/>
      <c r="D6819" s="499"/>
      <c r="E6819" s="489"/>
      <c r="F6819" s="489"/>
      <c r="G6819" s="489"/>
      <c r="H6819" s="489"/>
      <c r="I6819" s="79"/>
      <c r="J6819" s="54"/>
      <c r="K6819" s="75" t="s">
        <v>1501</v>
      </c>
      <c r="L6819" s="76">
        <f t="shared" si="361"/>
        <v>0</v>
      </c>
      <c r="M6819" s="284"/>
      <c r="N6819" s="284"/>
      <c r="O6819" s="284"/>
      <c r="P6819" s="284"/>
      <c r="Q6819" s="284"/>
      <c r="R6819" s="284"/>
      <c r="S6819" s="284"/>
      <c r="T6819" s="284"/>
      <c r="U6819" s="284"/>
      <c r="V6819" s="284"/>
      <c r="W6819" s="284"/>
      <c r="X6819" s="284"/>
    </row>
    <row r="6820" spans="1:24">
      <c r="A6820" s="135"/>
      <c r="B6820" s="54"/>
      <c r="C6820" s="487"/>
      <c r="D6820" s="486"/>
      <c r="E6820" s="487"/>
      <c r="F6820" s="487"/>
      <c r="G6820" s="487"/>
      <c r="H6820" s="487"/>
      <c r="I6820" s="83"/>
      <c r="J6820" s="80"/>
      <c r="K6820" s="84" t="s">
        <v>1502</v>
      </c>
      <c r="L6820" s="76">
        <f t="shared" si="361"/>
        <v>2</v>
      </c>
      <c r="M6820" s="284"/>
      <c r="N6820" s="284"/>
      <c r="O6820" s="284">
        <v>1</v>
      </c>
      <c r="P6820" s="284"/>
      <c r="Q6820" s="284"/>
      <c r="R6820" s="284"/>
      <c r="S6820" s="284"/>
      <c r="T6820" s="284"/>
      <c r="U6820" s="284"/>
      <c r="V6820" s="284"/>
      <c r="W6820" s="284"/>
      <c r="X6820" s="284">
        <v>1</v>
      </c>
    </row>
    <row r="6821" spans="1:24">
      <c r="A6821" s="135"/>
      <c r="B6821" s="54"/>
      <c r="C6821" s="484" t="s">
        <v>33</v>
      </c>
      <c r="D6821" s="483" t="s">
        <v>10372</v>
      </c>
      <c r="E6821" s="484" t="s">
        <v>10373</v>
      </c>
      <c r="F6821" s="484" t="s">
        <v>10374</v>
      </c>
      <c r="G6821" s="484" t="s">
        <v>10375</v>
      </c>
      <c r="H6821" s="484"/>
      <c r="I6821" s="74">
        <v>0</v>
      </c>
      <c r="J6821" s="46" t="s">
        <v>1508</v>
      </c>
      <c r="K6821" s="75" t="s">
        <v>1509</v>
      </c>
      <c r="L6821" s="76">
        <f t="shared" si="361"/>
        <v>0</v>
      </c>
      <c r="M6821" s="284"/>
      <c r="N6821" s="284"/>
      <c r="O6821" s="284"/>
      <c r="P6821" s="284"/>
      <c r="Q6821" s="284"/>
      <c r="R6821" s="284"/>
      <c r="S6821" s="284"/>
      <c r="T6821" s="284"/>
      <c r="U6821" s="284"/>
      <c r="V6821" s="284"/>
      <c r="W6821" s="284"/>
      <c r="X6821" s="284"/>
    </row>
    <row r="6822" spans="1:24">
      <c r="A6822" s="135"/>
      <c r="B6822" s="54"/>
      <c r="C6822" s="489"/>
      <c r="D6822" s="499"/>
      <c r="E6822" s="489"/>
      <c r="F6822" s="489"/>
      <c r="G6822" s="489"/>
      <c r="H6822" s="489"/>
      <c r="I6822" s="79"/>
      <c r="J6822" s="54"/>
      <c r="K6822" s="75" t="s">
        <v>1501</v>
      </c>
      <c r="L6822" s="76">
        <f t="shared" si="361"/>
        <v>0</v>
      </c>
      <c r="M6822" s="284"/>
      <c r="N6822" s="284"/>
      <c r="O6822" s="284"/>
      <c r="P6822" s="284"/>
      <c r="Q6822" s="284"/>
      <c r="R6822" s="284"/>
      <c r="S6822" s="284"/>
      <c r="T6822" s="284"/>
      <c r="U6822" s="284"/>
      <c r="V6822" s="284"/>
      <c r="W6822" s="284"/>
      <c r="X6822" s="284"/>
    </row>
    <row r="6823" spans="1:24">
      <c r="A6823" s="135"/>
      <c r="B6823" s="54"/>
      <c r="C6823" s="487"/>
      <c r="D6823" s="486"/>
      <c r="E6823" s="487"/>
      <c r="F6823" s="487"/>
      <c r="G6823" s="487"/>
      <c r="H6823" s="487"/>
      <c r="I6823" s="83"/>
      <c r="J6823" s="80"/>
      <c r="K6823" s="84" t="s">
        <v>1502</v>
      </c>
      <c r="L6823" s="76">
        <f t="shared" si="361"/>
        <v>3</v>
      </c>
      <c r="M6823" s="284"/>
      <c r="N6823" s="284"/>
      <c r="O6823" s="284">
        <v>1</v>
      </c>
      <c r="P6823" s="284"/>
      <c r="Q6823" s="284"/>
      <c r="R6823" s="284"/>
      <c r="S6823" s="284">
        <v>2</v>
      </c>
      <c r="T6823" s="284"/>
      <c r="U6823" s="284"/>
      <c r="V6823" s="284"/>
      <c r="W6823" s="284"/>
      <c r="X6823" s="284"/>
    </row>
    <row r="6824" spans="1:24">
      <c r="A6824" s="135"/>
      <c r="B6824" s="54"/>
      <c r="C6824" s="484" t="s">
        <v>33</v>
      </c>
      <c r="D6824" s="483" t="s">
        <v>10376</v>
      </c>
      <c r="E6824" s="484" t="s">
        <v>10377</v>
      </c>
      <c r="F6824" s="484" t="s">
        <v>10378</v>
      </c>
      <c r="G6824" s="484" t="s">
        <v>10379</v>
      </c>
      <c r="H6824" s="484" t="s">
        <v>10380</v>
      </c>
      <c r="I6824" s="74">
        <v>357.22</v>
      </c>
      <c r="J6824" s="46" t="s">
        <v>1508</v>
      </c>
      <c r="K6824" s="75" t="s">
        <v>1509</v>
      </c>
      <c r="L6824" s="76">
        <f t="shared" si="361"/>
        <v>0</v>
      </c>
      <c r="M6824" s="284"/>
      <c r="N6824" s="284"/>
      <c r="O6824" s="284"/>
      <c r="P6824" s="284"/>
      <c r="Q6824" s="284"/>
      <c r="R6824" s="284"/>
      <c r="S6824" s="284"/>
      <c r="T6824" s="284"/>
      <c r="U6824" s="284"/>
      <c r="V6824" s="284"/>
      <c r="W6824" s="284"/>
      <c r="X6824" s="284"/>
    </row>
    <row r="6825" spans="1:24">
      <c r="A6825" s="135"/>
      <c r="B6825" s="54"/>
      <c r="C6825" s="489"/>
      <c r="D6825" s="499"/>
      <c r="E6825" s="489"/>
      <c r="F6825" s="489"/>
      <c r="G6825" s="489"/>
      <c r="H6825" s="489"/>
      <c r="I6825" s="79"/>
      <c r="J6825" s="54"/>
      <c r="K6825" s="75" t="s">
        <v>1501</v>
      </c>
      <c r="L6825" s="76">
        <f t="shared" si="361"/>
        <v>0</v>
      </c>
      <c r="M6825" s="284"/>
      <c r="N6825" s="284"/>
      <c r="O6825" s="284"/>
      <c r="P6825" s="284"/>
      <c r="Q6825" s="284"/>
      <c r="R6825" s="284"/>
      <c r="S6825" s="284"/>
      <c r="T6825" s="284"/>
      <c r="U6825" s="284"/>
      <c r="V6825" s="284"/>
      <c r="W6825" s="284"/>
      <c r="X6825" s="284"/>
    </row>
    <row r="6826" spans="1:24">
      <c r="A6826" s="135"/>
      <c r="B6826" s="54"/>
      <c r="C6826" s="487"/>
      <c r="D6826" s="486"/>
      <c r="E6826" s="487"/>
      <c r="F6826" s="487"/>
      <c r="G6826" s="487"/>
      <c r="H6826" s="487"/>
      <c r="I6826" s="83"/>
      <c r="J6826" s="80"/>
      <c r="K6826" s="84" t="s">
        <v>1502</v>
      </c>
      <c r="L6826" s="76">
        <f t="shared" si="361"/>
        <v>2</v>
      </c>
      <c r="M6826" s="284"/>
      <c r="N6826" s="284"/>
      <c r="O6826" s="284">
        <v>1</v>
      </c>
      <c r="P6826" s="284"/>
      <c r="Q6826" s="284"/>
      <c r="R6826" s="284"/>
      <c r="S6826" s="284">
        <v>1</v>
      </c>
      <c r="T6826" s="284"/>
      <c r="U6826" s="284"/>
      <c r="V6826" s="284"/>
      <c r="W6826" s="284"/>
      <c r="X6826" s="284"/>
    </row>
    <row r="6827" spans="1:24">
      <c r="A6827" s="135"/>
      <c r="B6827" s="54"/>
      <c r="C6827" s="484" t="s">
        <v>33</v>
      </c>
      <c r="D6827" s="483" t="s">
        <v>10381</v>
      </c>
      <c r="E6827" s="484" t="s">
        <v>10382</v>
      </c>
      <c r="F6827" s="484" t="s">
        <v>10383</v>
      </c>
      <c r="G6827" s="484" t="s">
        <v>10384</v>
      </c>
      <c r="H6827" s="484" t="s">
        <v>10385</v>
      </c>
      <c r="I6827" s="74">
        <v>326.76</v>
      </c>
      <c r="J6827" s="46" t="s">
        <v>1508</v>
      </c>
      <c r="K6827" s="75" t="s">
        <v>1509</v>
      </c>
      <c r="L6827" s="76">
        <f t="shared" si="361"/>
        <v>0</v>
      </c>
      <c r="M6827" s="284"/>
      <c r="N6827" s="284"/>
      <c r="O6827" s="284"/>
      <c r="P6827" s="284"/>
      <c r="Q6827" s="284"/>
      <c r="R6827" s="284"/>
      <c r="S6827" s="284"/>
      <c r="T6827" s="284"/>
      <c r="U6827" s="284"/>
      <c r="V6827" s="284"/>
      <c r="W6827" s="284"/>
      <c r="X6827" s="284"/>
    </row>
    <row r="6828" spans="1:24">
      <c r="A6828" s="135"/>
      <c r="B6828" s="54"/>
      <c r="C6828" s="489"/>
      <c r="D6828" s="499"/>
      <c r="E6828" s="489"/>
      <c r="F6828" s="489"/>
      <c r="G6828" s="489"/>
      <c r="H6828" s="489"/>
      <c r="I6828" s="79"/>
      <c r="J6828" s="54"/>
      <c r="K6828" s="75" t="s">
        <v>1501</v>
      </c>
      <c r="L6828" s="76">
        <f t="shared" si="361"/>
        <v>0</v>
      </c>
      <c r="M6828" s="284"/>
      <c r="N6828" s="284"/>
      <c r="O6828" s="284"/>
      <c r="P6828" s="284"/>
      <c r="Q6828" s="284"/>
      <c r="R6828" s="284"/>
      <c r="S6828" s="284"/>
      <c r="T6828" s="284"/>
      <c r="U6828" s="284"/>
      <c r="V6828" s="284"/>
      <c r="W6828" s="284"/>
      <c r="X6828" s="284"/>
    </row>
    <row r="6829" spans="1:24">
      <c r="A6829" s="135"/>
      <c r="B6829" s="54"/>
      <c r="C6829" s="487"/>
      <c r="D6829" s="486"/>
      <c r="E6829" s="487"/>
      <c r="F6829" s="487"/>
      <c r="G6829" s="487"/>
      <c r="H6829" s="487"/>
      <c r="I6829" s="83"/>
      <c r="J6829" s="80"/>
      <c r="K6829" s="84" t="s">
        <v>1502</v>
      </c>
      <c r="L6829" s="76">
        <f t="shared" si="361"/>
        <v>4</v>
      </c>
      <c r="M6829" s="284"/>
      <c r="N6829" s="284"/>
      <c r="O6829" s="284">
        <v>2</v>
      </c>
      <c r="P6829" s="284"/>
      <c r="Q6829" s="284"/>
      <c r="R6829" s="284"/>
      <c r="S6829" s="284">
        <v>1</v>
      </c>
      <c r="T6829" s="284"/>
      <c r="U6829" s="284"/>
      <c r="V6829" s="284"/>
      <c r="W6829" s="284"/>
      <c r="X6829" s="284">
        <v>1</v>
      </c>
    </row>
    <row r="6830" spans="1:24">
      <c r="A6830" s="135"/>
      <c r="B6830" s="54"/>
      <c r="C6830" s="484" t="s">
        <v>33</v>
      </c>
      <c r="D6830" s="483" t="s">
        <v>10386</v>
      </c>
      <c r="E6830" s="484" t="s">
        <v>10387</v>
      </c>
      <c r="F6830" s="484" t="s">
        <v>10388</v>
      </c>
      <c r="G6830" s="484" t="s">
        <v>10389</v>
      </c>
      <c r="H6830" s="484" t="s">
        <v>10390</v>
      </c>
      <c r="I6830" s="74">
        <v>2005.17</v>
      </c>
      <c r="J6830" s="46" t="s">
        <v>1508</v>
      </c>
      <c r="K6830" s="75" t="s">
        <v>1509</v>
      </c>
      <c r="L6830" s="76">
        <f t="shared" si="361"/>
        <v>0</v>
      </c>
      <c r="M6830" s="284"/>
      <c r="N6830" s="284"/>
      <c r="O6830" s="284"/>
      <c r="P6830" s="284"/>
      <c r="Q6830" s="284"/>
      <c r="R6830" s="284"/>
      <c r="S6830" s="284"/>
      <c r="T6830" s="284"/>
      <c r="U6830" s="284"/>
      <c r="V6830" s="284"/>
      <c r="W6830" s="284"/>
      <c r="X6830" s="284"/>
    </row>
    <row r="6831" spans="1:24">
      <c r="A6831" s="135"/>
      <c r="B6831" s="54"/>
      <c r="C6831" s="489"/>
      <c r="D6831" s="499"/>
      <c r="E6831" s="489"/>
      <c r="F6831" s="489"/>
      <c r="G6831" s="489"/>
      <c r="H6831" s="489"/>
      <c r="I6831" s="79"/>
      <c r="J6831" s="54"/>
      <c r="K6831" s="75" t="s">
        <v>1501</v>
      </c>
      <c r="L6831" s="76">
        <f t="shared" si="361"/>
        <v>0</v>
      </c>
      <c r="M6831" s="284"/>
      <c r="N6831" s="284"/>
      <c r="O6831" s="284"/>
      <c r="P6831" s="284"/>
      <c r="Q6831" s="284"/>
      <c r="R6831" s="284"/>
      <c r="S6831" s="284"/>
      <c r="T6831" s="284"/>
      <c r="U6831" s="284"/>
      <c r="V6831" s="284"/>
      <c r="W6831" s="284"/>
      <c r="X6831" s="284"/>
    </row>
    <row r="6832" spans="1:24">
      <c r="A6832" s="135"/>
      <c r="B6832" s="54"/>
      <c r="C6832" s="487"/>
      <c r="D6832" s="486"/>
      <c r="E6832" s="487"/>
      <c r="F6832" s="487"/>
      <c r="G6832" s="487"/>
      <c r="H6832" s="487"/>
      <c r="I6832" s="83"/>
      <c r="J6832" s="80"/>
      <c r="K6832" s="84" t="s">
        <v>1502</v>
      </c>
      <c r="L6832" s="76">
        <f t="shared" si="361"/>
        <v>4</v>
      </c>
      <c r="M6832" s="284"/>
      <c r="N6832" s="284"/>
      <c r="O6832" s="284">
        <v>2</v>
      </c>
      <c r="P6832" s="284"/>
      <c r="Q6832" s="284"/>
      <c r="R6832" s="284"/>
      <c r="S6832" s="284">
        <v>2</v>
      </c>
      <c r="T6832" s="284"/>
      <c r="U6832" s="284"/>
      <c r="V6832" s="284"/>
      <c r="W6832" s="284"/>
      <c r="X6832" s="284"/>
    </row>
    <row r="6833" spans="1:24">
      <c r="A6833" s="135"/>
      <c r="B6833" s="54"/>
      <c r="C6833" s="484" t="s">
        <v>33</v>
      </c>
      <c r="D6833" s="483" t="s">
        <v>10391</v>
      </c>
      <c r="E6833" s="484" t="s">
        <v>10392</v>
      </c>
      <c r="F6833" s="484" t="s">
        <v>10393</v>
      </c>
      <c r="G6833" s="484" t="s">
        <v>10394</v>
      </c>
      <c r="H6833" s="484" t="s">
        <v>10395</v>
      </c>
      <c r="I6833" s="74">
        <v>0</v>
      </c>
      <c r="J6833" s="46" t="s">
        <v>1508</v>
      </c>
      <c r="K6833" s="75" t="s">
        <v>1509</v>
      </c>
      <c r="L6833" s="76">
        <f t="shared" si="361"/>
        <v>0</v>
      </c>
      <c r="M6833" s="284"/>
      <c r="N6833" s="284"/>
      <c r="O6833" s="284"/>
      <c r="P6833" s="284"/>
      <c r="Q6833" s="284"/>
      <c r="R6833" s="284"/>
      <c r="S6833" s="284"/>
      <c r="T6833" s="284"/>
      <c r="U6833" s="284"/>
      <c r="V6833" s="284"/>
      <c r="W6833" s="284"/>
      <c r="X6833" s="284"/>
    </row>
    <row r="6834" spans="1:24">
      <c r="A6834" s="135"/>
      <c r="B6834" s="54"/>
      <c r="C6834" s="489"/>
      <c r="D6834" s="499"/>
      <c r="E6834" s="489"/>
      <c r="F6834" s="489"/>
      <c r="G6834" s="489"/>
      <c r="H6834" s="489"/>
      <c r="I6834" s="79"/>
      <c r="J6834" s="54"/>
      <c r="K6834" s="75" t="s">
        <v>1501</v>
      </c>
      <c r="L6834" s="76">
        <f t="shared" si="361"/>
        <v>0</v>
      </c>
      <c r="M6834" s="284"/>
      <c r="N6834" s="284"/>
      <c r="O6834" s="284"/>
      <c r="P6834" s="284"/>
      <c r="Q6834" s="284"/>
      <c r="R6834" s="284"/>
      <c r="S6834" s="284"/>
      <c r="T6834" s="284"/>
      <c r="U6834" s="284"/>
      <c r="V6834" s="284"/>
      <c r="W6834" s="284"/>
      <c r="X6834" s="284"/>
    </row>
    <row r="6835" spans="1:24">
      <c r="A6835" s="135"/>
      <c r="B6835" s="54"/>
      <c r="C6835" s="487"/>
      <c r="D6835" s="486"/>
      <c r="E6835" s="487"/>
      <c r="F6835" s="487"/>
      <c r="G6835" s="487"/>
      <c r="H6835" s="487"/>
      <c r="I6835" s="83"/>
      <c r="J6835" s="80"/>
      <c r="K6835" s="84" t="s">
        <v>1502</v>
      </c>
      <c r="L6835" s="76">
        <f t="shared" si="361"/>
        <v>2</v>
      </c>
      <c r="M6835" s="284">
        <v>1</v>
      </c>
      <c r="N6835" s="284"/>
      <c r="O6835" s="284">
        <v>1</v>
      </c>
      <c r="P6835" s="284"/>
      <c r="Q6835" s="284"/>
      <c r="R6835" s="284"/>
      <c r="S6835" s="284"/>
      <c r="T6835" s="284"/>
      <c r="U6835" s="284"/>
      <c r="V6835" s="284"/>
      <c r="W6835" s="284"/>
      <c r="X6835" s="284"/>
    </row>
    <row r="6836" spans="1:24">
      <c r="A6836" s="135"/>
      <c r="B6836" s="54"/>
      <c r="C6836" s="484" t="s">
        <v>33</v>
      </c>
      <c r="D6836" s="483" t="s">
        <v>10396</v>
      </c>
      <c r="E6836" s="484" t="s">
        <v>10397</v>
      </c>
      <c r="F6836" s="484" t="s">
        <v>10398</v>
      </c>
      <c r="G6836" s="484" t="s">
        <v>10399</v>
      </c>
      <c r="H6836" s="484" t="s">
        <v>10400</v>
      </c>
      <c r="I6836" s="74">
        <v>0</v>
      </c>
      <c r="J6836" s="46" t="s">
        <v>1508</v>
      </c>
      <c r="K6836" s="75" t="s">
        <v>1509</v>
      </c>
      <c r="L6836" s="76">
        <f t="shared" si="361"/>
        <v>0</v>
      </c>
      <c r="M6836" s="284"/>
      <c r="N6836" s="284"/>
      <c r="O6836" s="284"/>
      <c r="P6836" s="284"/>
      <c r="Q6836" s="284"/>
      <c r="R6836" s="284"/>
      <c r="S6836" s="284"/>
      <c r="T6836" s="284"/>
      <c r="U6836" s="284"/>
      <c r="V6836" s="284"/>
      <c r="W6836" s="284"/>
      <c r="X6836" s="284"/>
    </row>
    <row r="6837" spans="1:24">
      <c r="A6837" s="135"/>
      <c r="B6837" s="54"/>
      <c r="C6837" s="489"/>
      <c r="D6837" s="499"/>
      <c r="E6837" s="489"/>
      <c r="F6837" s="489"/>
      <c r="G6837" s="489"/>
      <c r="H6837" s="489"/>
      <c r="I6837" s="79"/>
      <c r="J6837" s="54"/>
      <c r="K6837" s="75" t="s">
        <v>1501</v>
      </c>
      <c r="L6837" s="76">
        <f t="shared" si="361"/>
        <v>0</v>
      </c>
      <c r="M6837" s="284"/>
      <c r="N6837" s="284"/>
      <c r="O6837" s="284"/>
      <c r="P6837" s="284"/>
      <c r="Q6837" s="284"/>
      <c r="R6837" s="284"/>
      <c r="S6837" s="284"/>
      <c r="T6837" s="284"/>
      <c r="U6837" s="284"/>
      <c r="V6837" s="284"/>
      <c r="W6837" s="284"/>
      <c r="X6837" s="284"/>
    </row>
    <row r="6838" spans="1:24">
      <c r="A6838" s="135"/>
      <c r="B6838" s="54"/>
      <c r="C6838" s="487"/>
      <c r="D6838" s="486"/>
      <c r="E6838" s="487"/>
      <c r="F6838" s="487"/>
      <c r="G6838" s="487"/>
      <c r="H6838" s="487"/>
      <c r="I6838" s="83"/>
      <c r="J6838" s="80"/>
      <c r="K6838" s="84" t="s">
        <v>1502</v>
      </c>
      <c r="L6838" s="76">
        <f t="shared" si="361"/>
        <v>2</v>
      </c>
      <c r="M6838" s="284">
        <v>1</v>
      </c>
      <c r="N6838" s="284"/>
      <c r="O6838" s="284">
        <v>1</v>
      </c>
      <c r="P6838" s="284"/>
      <c r="Q6838" s="284"/>
      <c r="R6838" s="284"/>
      <c r="S6838" s="284"/>
      <c r="T6838" s="284"/>
      <c r="U6838" s="284"/>
      <c r="V6838" s="284"/>
      <c r="W6838" s="284"/>
      <c r="X6838" s="284"/>
    </row>
    <row r="6839" spans="1:24">
      <c r="A6839" s="135"/>
      <c r="B6839" s="54"/>
      <c r="C6839" s="484" t="s">
        <v>33</v>
      </c>
      <c r="D6839" s="483" t="s">
        <v>10401</v>
      </c>
      <c r="E6839" s="484" t="s">
        <v>10402</v>
      </c>
      <c r="F6839" s="484" t="s">
        <v>10403</v>
      </c>
      <c r="G6839" s="484" t="s">
        <v>10404</v>
      </c>
      <c r="H6839" s="484" t="s">
        <v>10405</v>
      </c>
      <c r="I6839" s="74">
        <v>0</v>
      </c>
      <c r="J6839" s="46" t="s">
        <v>1508</v>
      </c>
      <c r="K6839" s="75" t="s">
        <v>1509</v>
      </c>
      <c r="L6839" s="76">
        <f t="shared" si="361"/>
        <v>0</v>
      </c>
      <c r="M6839" s="284"/>
      <c r="N6839" s="284"/>
      <c r="O6839" s="284"/>
      <c r="P6839" s="284"/>
      <c r="Q6839" s="284"/>
      <c r="R6839" s="284"/>
      <c r="S6839" s="284"/>
      <c r="T6839" s="284"/>
      <c r="U6839" s="284"/>
      <c r="V6839" s="284"/>
      <c r="W6839" s="284"/>
      <c r="X6839" s="284"/>
    </row>
    <row r="6840" spans="1:24">
      <c r="A6840" s="135"/>
      <c r="B6840" s="54"/>
      <c r="C6840" s="489"/>
      <c r="D6840" s="499"/>
      <c r="E6840" s="489"/>
      <c r="F6840" s="489"/>
      <c r="G6840" s="489"/>
      <c r="H6840" s="489"/>
      <c r="I6840" s="79"/>
      <c r="J6840" s="54"/>
      <c r="K6840" s="75" t="s">
        <v>1501</v>
      </c>
      <c r="L6840" s="76">
        <f t="shared" si="361"/>
        <v>0</v>
      </c>
      <c r="M6840" s="284"/>
      <c r="N6840" s="284"/>
      <c r="O6840" s="284"/>
      <c r="P6840" s="284"/>
      <c r="Q6840" s="284"/>
      <c r="R6840" s="284"/>
      <c r="S6840" s="284"/>
      <c r="T6840" s="284"/>
      <c r="U6840" s="284"/>
      <c r="V6840" s="284"/>
      <c r="W6840" s="284"/>
      <c r="X6840" s="284"/>
    </row>
    <row r="6841" spans="1:24">
      <c r="A6841" s="135"/>
      <c r="B6841" s="54"/>
      <c r="C6841" s="487"/>
      <c r="D6841" s="486"/>
      <c r="E6841" s="487"/>
      <c r="F6841" s="487"/>
      <c r="G6841" s="487"/>
      <c r="H6841" s="487"/>
      <c r="I6841" s="83"/>
      <c r="J6841" s="80"/>
      <c r="K6841" s="84" t="s">
        <v>1502</v>
      </c>
      <c r="L6841" s="76">
        <f t="shared" si="361"/>
        <v>2</v>
      </c>
      <c r="M6841" s="284"/>
      <c r="N6841" s="284"/>
      <c r="O6841" s="284">
        <v>1</v>
      </c>
      <c r="P6841" s="284"/>
      <c r="Q6841" s="284"/>
      <c r="R6841" s="284"/>
      <c r="S6841" s="284">
        <v>1</v>
      </c>
      <c r="T6841" s="284"/>
      <c r="U6841" s="284"/>
      <c r="V6841" s="284"/>
      <c r="W6841" s="284"/>
      <c r="X6841" s="284"/>
    </row>
    <row r="6842" spans="1:24">
      <c r="A6842" s="135"/>
      <c r="B6842" s="54"/>
      <c r="C6842" s="484" t="s">
        <v>33</v>
      </c>
      <c r="D6842" s="483" t="s">
        <v>10406</v>
      </c>
      <c r="E6842" s="562" t="s">
        <v>10407</v>
      </c>
      <c r="F6842" s="484" t="s">
        <v>10408</v>
      </c>
      <c r="G6842" s="484" t="s">
        <v>10409</v>
      </c>
      <c r="H6842" s="484"/>
      <c r="I6842" s="74">
        <v>16360</v>
      </c>
      <c r="J6842" s="46" t="s">
        <v>1508</v>
      </c>
      <c r="K6842" s="75" t="s">
        <v>1509</v>
      </c>
      <c r="L6842" s="76">
        <f t="shared" si="361"/>
        <v>0</v>
      </c>
      <c r="M6842" s="284"/>
      <c r="N6842" s="284"/>
      <c r="O6842" s="284"/>
      <c r="P6842" s="284"/>
      <c r="Q6842" s="284"/>
      <c r="R6842" s="284"/>
      <c r="S6842" s="284"/>
      <c r="T6842" s="284"/>
      <c r="U6842" s="284"/>
      <c r="V6842" s="284"/>
      <c r="W6842" s="284"/>
      <c r="X6842" s="284"/>
    </row>
    <row r="6843" spans="1:24">
      <c r="A6843" s="135"/>
      <c r="B6843" s="54"/>
      <c r="C6843" s="489"/>
      <c r="D6843" s="499"/>
      <c r="E6843" s="563"/>
      <c r="F6843" s="489"/>
      <c r="G6843" s="489"/>
      <c r="H6843" s="489"/>
      <c r="I6843" s="79"/>
      <c r="J6843" s="54"/>
      <c r="K6843" s="75" t="s">
        <v>1501</v>
      </c>
      <c r="L6843" s="76">
        <f t="shared" si="361"/>
        <v>0</v>
      </c>
      <c r="M6843" s="284"/>
      <c r="N6843" s="284"/>
      <c r="O6843" s="284"/>
      <c r="P6843" s="284"/>
      <c r="Q6843" s="284"/>
      <c r="R6843" s="284"/>
      <c r="S6843" s="284"/>
      <c r="T6843" s="284"/>
      <c r="U6843" s="284"/>
      <c r="V6843" s="284"/>
      <c r="W6843" s="284"/>
      <c r="X6843" s="284"/>
    </row>
    <row r="6844" spans="1:24">
      <c r="A6844" s="135"/>
      <c r="B6844" s="54"/>
      <c r="C6844" s="487"/>
      <c r="D6844" s="486"/>
      <c r="E6844" s="564"/>
      <c r="F6844" s="487"/>
      <c r="G6844" s="487"/>
      <c r="H6844" s="487"/>
      <c r="I6844" s="83"/>
      <c r="J6844" s="80"/>
      <c r="K6844" s="84" t="s">
        <v>1502</v>
      </c>
      <c r="L6844" s="76">
        <f t="shared" si="361"/>
        <v>2</v>
      </c>
      <c r="M6844" s="284"/>
      <c r="N6844" s="284"/>
      <c r="O6844" s="284">
        <v>1</v>
      </c>
      <c r="P6844" s="284"/>
      <c r="Q6844" s="284"/>
      <c r="R6844" s="284"/>
      <c r="S6844" s="284">
        <v>1</v>
      </c>
      <c r="T6844" s="284"/>
      <c r="U6844" s="284"/>
      <c r="V6844" s="284"/>
      <c r="W6844" s="284"/>
      <c r="X6844" s="284"/>
    </row>
    <row r="6845" spans="1:24">
      <c r="A6845" s="135"/>
      <c r="B6845" s="54"/>
      <c r="C6845" s="484" t="s">
        <v>33</v>
      </c>
      <c r="D6845" s="483" t="s">
        <v>10410</v>
      </c>
      <c r="E6845" s="562" t="s">
        <v>10411</v>
      </c>
      <c r="F6845" s="484" t="s">
        <v>10412</v>
      </c>
      <c r="G6845" s="484" t="s">
        <v>10413</v>
      </c>
      <c r="H6845" s="484" t="s">
        <v>10414</v>
      </c>
      <c r="I6845" s="74">
        <v>904.02</v>
      </c>
      <c r="J6845" s="46" t="s">
        <v>1508</v>
      </c>
      <c r="K6845" s="75" t="s">
        <v>1509</v>
      </c>
      <c r="L6845" s="76">
        <f t="shared" si="361"/>
        <v>0</v>
      </c>
      <c r="M6845" s="284"/>
      <c r="N6845" s="284"/>
      <c r="O6845" s="284"/>
      <c r="P6845" s="284"/>
      <c r="Q6845" s="284"/>
      <c r="R6845" s="284"/>
      <c r="S6845" s="284"/>
      <c r="T6845" s="284"/>
      <c r="U6845" s="284"/>
      <c r="V6845" s="284"/>
      <c r="W6845" s="284"/>
      <c r="X6845" s="284"/>
    </row>
    <row r="6846" spans="1:24">
      <c r="A6846" s="135"/>
      <c r="B6846" s="54"/>
      <c r="C6846" s="489"/>
      <c r="D6846" s="499"/>
      <c r="E6846" s="563"/>
      <c r="F6846" s="489"/>
      <c r="G6846" s="489"/>
      <c r="H6846" s="489"/>
      <c r="I6846" s="79"/>
      <c r="J6846" s="54"/>
      <c r="K6846" s="75" t="s">
        <v>1501</v>
      </c>
      <c r="L6846" s="76">
        <f t="shared" si="361"/>
        <v>0</v>
      </c>
      <c r="M6846" s="284"/>
      <c r="N6846" s="284"/>
      <c r="O6846" s="284"/>
      <c r="P6846" s="284"/>
      <c r="Q6846" s="284"/>
      <c r="R6846" s="284"/>
      <c r="S6846" s="284"/>
      <c r="T6846" s="284"/>
      <c r="U6846" s="284"/>
      <c r="V6846" s="284"/>
      <c r="W6846" s="284"/>
      <c r="X6846" s="284"/>
    </row>
    <row r="6847" spans="1:24">
      <c r="A6847" s="135"/>
      <c r="B6847" s="54"/>
      <c r="C6847" s="487"/>
      <c r="D6847" s="486"/>
      <c r="E6847" s="564"/>
      <c r="F6847" s="487"/>
      <c r="G6847" s="487"/>
      <c r="H6847" s="487"/>
      <c r="I6847" s="83"/>
      <c r="J6847" s="80"/>
      <c r="K6847" s="84" t="s">
        <v>1502</v>
      </c>
      <c r="L6847" s="76">
        <f t="shared" si="361"/>
        <v>2</v>
      </c>
      <c r="M6847" s="284">
        <v>1</v>
      </c>
      <c r="N6847" s="284"/>
      <c r="O6847" s="284">
        <v>1</v>
      </c>
      <c r="P6847" s="284"/>
      <c r="Q6847" s="284"/>
      <c r="R6847" s="284"/>
      <c r="S6847" s="284"/>
      <c r="T6847" s="284"/>
      <c r="U6847" s="284"/>
      <c r="V6847" s="284"/>
      <c r="W6847" s="284"/>
      <c r="X6847" s="284"/>
    </row>
    <row r="6848" spans="1:24">
      <c r="A6848" s="135"/>
      <c r="B6848" s="54"/>
      <c r="C6848" s="484" t="s">
        <v>33</v>
      </c>
      <c r="D6848" s="483" t="s">
        <v>10415</v>
      </c>
      <c r="E6848" s="562" t="s">
        <v>10416</v>
      </c>
      <c r="F6848" s="484" t="s">
        <v>10417</v>
      </c>
      <c r="G6848" s="484" t="s">
        <v>10418</v>
      </c>
      <c r="H6848" s="484" t="s">
        <v>10419</v>
      </c>
      <c r="I6848" s="74">
        <v>440.17</v>
      </c>
      <c r="J6848" s="46" t="s">
        <v>1508</v>
      </c>
      <c r="K6848" s="75" t="s">
        <v>1509</v>
      </c>
      <c r="L6848" s="76">
        <f t="shared" si="361"/>
        <v>0</v>
      </c>
      <c r="M6848" s="284"/>
      <c r="N6848" s="284"/>
      <c r="O6848" s="284"/>
      <c r="P6848" s="284"/>
      <c r="Q6848" s="284"/>
      <c r="R6848" s="284"/>
      <c r="S6848" s="284"/>
      <c r="T6848" s="284"/>
      <c r="U6848" s="284"/>
      <c r="V6848" s="284"/>
      <c r="W6848" s="284"/>
      <c r="X6848" s="284"/>
    </row>
    <row r="6849" spans="1:24">
      <c r="A6849" s="135"/>
      <c r="B6849" s="54"/>
      <c r="C6849" s="489"/>
      <c r="D6849" s="499"/>
      <c r="E6849" s="563"/>
      <c r="F6849" s="489"/>
      <c r="G6849" s="489"/>
      <c r="H6849" s="489"/>
      <c r="I6849" s="79"/>
      <c r="J6849" s="54"/>
      <c r="K6849" s="75" t="s">
        <v>1501</v>
      </c>
      <c r="L6849" s="76">
        <f t="shared" si="361"/>
        <v>0</v>
      </c>
      <c r="M6849" s="284"/>
      <c r="N6849" s="284"/>
      <c r="O6849" s="284"/>
      <c r="P6849" s="284"/>
      <c r="Q6849" s="284"/>
      <c r="R6849" s="284"/>
      <c r="S6849" s="284"/>
      <c r="T6849" s="284"/>
      <c r="U6849" s="284"/>
      <c r="V6849" s="284"/>
      <c r="W6849" s="284"/>
      <c r="X6849" s="284"/>
    </row>
    <row r="6850" spans="1:24">
      <c r="A6850" s="135"/>
      <c r="B6850" s="54"/>
      <c r="C6850" s="487"/>
      <c r="D6850" s="486"/>
      <c r="E6850" s="564"/>
      <c r="F6850" s="487"/>
      <c r="G6850" s="487"/>
      <c r="H6850" s="487"/>
      <c r="I6850" s="83"/>
      <c r="J6850" s="80"/>
      <c r="K6850" s="84" t="s">
        <v>1502</v>
      </c>
      <c r="L6850" s="76">
        <f t="shared" si="361"/>
        <v>2</v>
      </c>
      <c r="M6850" s="284">
        <v>1</v>
      </c>
      <c r="N6850" s="284"/>
      <c r="O6850" s="284">
        <v>1</v>
      </c>
      <c r="P6850" s="284"/>
      <c r="Q6850" s="284"/>
      <c r="R6850" s="284"/>
      <c r="S6850" s="284"/>
      <c r="T6850" s="284"/>
      <c r="U6850" s="284"/>
      <c r="V6850" s="284"/>
      <c r="W6850" s="284"/>
      <c r="X6850" s="284"/>
    </row>
    <row r="6851" spans="1:24">
      <c r="A6851" s="135"/>
      <c r="B6851" s="54"/>
      <c r="C6851" s="484" t="s">
        <v>33</v>
      </c>
      <c r="D6851" s="483" t="s">
        <v>10420</v>
      </c>
      <c r="E6851" s="562" t="s">
        <v>10421</v>
      </c>
      <c r="F6851" s="484" t="s">
        <v>10422</v>
      </c>
      <c r="G6851" s="484" t="s">
        <v>10423</v>
      </c>
      <c r="H6851" s="484" t="s">
        <v>10424</v>
      </c>
      <c r="I6851" s="74">
        <v>164.39</v>
      </c>
      <c r="J6851" s="46" t="s">
        <v>1508</v>
      </c>
      <c r="K6851" s="75" t="s">
        <v>1509</v>
      </c>
      <c r="L6851" s="76">
        <f t="shared" si="361"/>
        <v>0</v>
      </c>
      <c r="M6851" s="284"/>
      <c r="N6851" s="284"/>
      <c r="O6851" s="284"/>
      <c r="P6851" s="284"/>
      <c r="Q6851" s="284"/>
      <c r="R6851" s="284"/>
      <c r="S6851" s="284"/>
      <c r="T6851" s="284"/>
      <c r="U6851" s="284"/>
      <c r="V6851" s="284"/>
      <c r="W6851" s="284"/>
      <c r="X6851" s="284"/>
    </row>
    <row r="6852" spans="1:24">
      <c r="A6852" s="135"/>
      <c r="B6852" s="54"/>
      <c r="C6852" s="489"/>
      <c r="D6852" s="499"/>
      <c r="E6852" s="563"/>
      <c r="F6852" s="489"/>
      <c r="G6852" s="489"/>
      <c r="H6852" s="489"/>
      <c r="I6852" s="79"/>
      <c r="J6852" s="54"/>
      <c r="K6852" s="75" t="s">
        <v>1501</v>
      </c>
      <c r="L6852" s="76">
        <f t="shared" si="361"/>
        <v>0</v>
      </c>
      <c r="M6852" s="284"/>
      <c r="N6852" s="284"/>
      <c r="O6852" s="284"/>
      <c r="P6852" s="284"/>
      <c r="Q6852" s="284"/>
      <c r="R6852" s="284"/>
      <c r="S6852" s="284"/>
      <c r="T6852" s="284"/>
      <c r="U6852" s="284"/>
      <c r="V6852" s="284"/>
      <c r="W6852" s="284"/>
      <c r="X6852" s="284"/>
    </row>
    <row r="6853" spans="1:24">
      <c r="A6853" s="135"/>
      <c r="B6853" s="54"/>
      <c r="C6853" s="487"/>
      <c r="D6853" s="486"/>
      <c r="E6853" s="564"/>
      <c r="F6853" s="487"/>
      <c r="G6853" s="487"/>
      <c r="H6853" s="487"/>
      <c r="I6853" s="83"/>
      <c r="J6853" s="80"/>
      <c r="K6853" s="84" t="s">
        <v>1502</v>
      </c>
      <c r="L6853" s="76">
        <f t="shared" si="361"/>
        <v>2</v>
      </c>
      <c r="M6853" s="284">
        <v>1</v>
      </c>
      <c r="N6853" s="284"/>
      <c r="O6853" s="284">
        <v>1</v>
      </c>
      <c r="P6853" s="284"/>
      <c r="Q6853" s="284"/>
      <c r="R6853" s="284"/>
      <c r="S6853" s="284"/>
      <c r="T6853" s="284"/>
      <c r="U6853" s="284"/>
      <c r="V6853" s="284"/>
      <c r="W6853" s="284"/>
      <c r="X6853" s="284"/>
    </row>
    <row r="6854" spans="1:24">
      <c r="A6854" s="135"/>
      <c r="B6854" s="54"/>
      <c r="C6854" s="484" t="s">
        <v>33</v>
      </c>
      <c r="D6854" s="483" t="s">
        <v>10425</v>
      </c>
      <c r="E6854" s="562" t="s">
        <v>10426</v>
      </c>
      <c r="F6854" s="484" t="s">
        <v>10427</v>
      </c>
      <c r="G6854" s="484" t="s">
        <v>10428</v>
      </c>
      <c r="H6854" s="484" t="s">
        <v>10429</v>
      </c>
      <c r="I6854" s="74">
        <v>703.51</v>
      </c>
      <c r="J6854" s="46" t="s">
        <v>1508</v>
      </c>
      <c r="K6854" s="75" t="s">
        <v>1509</v>
      </c>
      <c r="L6854" s="76">
        <f t="shared" si="361"/>
        <v>0</v>
      </c>
      <c r="M6854" s="284"/>
      <c r="N6854" s="284"/>
      <c r="O6854" s="284"/>
      <c r="P6854" s="284"/>
      <c r="Q6854" s="284"/>
      <c r="R6854" s="284"/>
      <c r="S6854" s="284"/>
      <c r="T6854" s="284"/>
      <c r="U6854" s="284"/>
      <c r="V6854" s="284"/>
      <c r="W6854" s="284"/>
      <c r="X6854" s="284"/>
    </row>
    <row r="6855" spans="1:24">
      <c r="A6855" s="135"/>
      <c r="B6855" s="54"/>
      <c r="C6855" s="489"/>
      <c r="D6855" s="499"/>
      <c r="E6855" s="563"/>
      <c r="F6855" s="489"/>
      <c r="G6855" s="489"/>
      <c r="H6855" s="489"/>
      <c r="I6855" s="79"/>
      <c r="J6855" s="54"/>
      <c r="K6855" s="75" t="s">
        <v>1501</v>
      </c>
      <c r="L6855" s="76">
        <f t="shared" si="361"/>
        <v>2</v>
      </c>
      <c r="M6855" s="284">
        <v>2</v>
      </c>
      <c r="N6855" s="284"/>
      <c r="O6855" s="284"/>
      <c r="P6855" s="284"/>
      <c r="Q6855" s="284"/>
      <c r="R6855" s="284"/>
      <c r="S6855" s="284"/>
      <c r="T6855" s="284"/>
      <c r="U6855" s="284"/>
      <c r="V6855" s="284"/>
      <c r="W6855" s="284"/>
      <c r="X6855" s="284"/>
    </row>
    <row r="6856" spans="1:24">
      <c r="A6856" s="135"/>
      <c r="B6856" s="54"/>
      <c r="C6856" s="487"/>
      <c r="D6856" s="486"/>
      <c r="E6856" s="564"/>
      <c r="F6856" s="487"/>
      <c r="G6856" s="487"/>
      <c r="H6856" s="487"/>
      <c r="I6856" s="83"/>
      <c r="J6856" s="80"/>
      <c r="K6856" s="84" t="s">
        <v>1502</v>
      </c>
      <c r="L6856" s="76">
        <f t="shared" si="361"/>
        <v>0</v>
      </c>
      <c r="M6856" s="284"/>
      <c r="N6856" s="284"/>
      <c r="O6856" s="284"/>
      <c r="P6856" s="284"/>
      <c r="Q6856" s="284"/>
      <c r="R6856" s="284"/>
      <c r="S6856" s="284"/>
      <c r="T6856" s="284"/>
      <c r="U6856" s="284"/>
      <c r="V6856" s="284"/>
      <c r="W6856" s="284"/>
      <c r="X6856" s="284"/>
    </row>
    <row r="6857" spans="1:24">
      <c r="A6857" s="135"/>
      <c r="B6857" s="54"/>
      <c r="C6857" s="484" t="s">
        <v>33</v>
      </c>
      <c r="D6857" s="483" t="s">
        <v>10430</v>
      </c>
      <c r="E6857" s="562" t="s">
        <v>10431</v>
      </c>
      <c r="F6857" s="484" t="s">
        <v>10432</v>
      </c>
      <c r="G6857" s="484" t="s">
        <v>10433</v>
      </c>
      <c r="H6857" s="484" t="s">
        <v>10434</v>
      </c>
      <c r="I6857" s="74">
        <v>0</v>
      </c>
      <c r="J6857" s="46" t="s">
        <v>1508</v>
      </c>
      <c r="K6857" s="75" t="s">
        <v>1509</v>
      </c>
      <c r="L6857" s="76">
        <f t="shared" si="361"/>
        <v>0</v>
      </c>
      <c r="M6857" s="284"/>
      <c r="N6857" s="284"/>
      <c r="O6857" s="284"/>
      <c r="P6857" s="284"/>
      <c r="Q6857" s="284"/>
      <c r="R6857" s="284"/>
      <c r="S6857" s="284"/>
      <c r="T6857" s="284"/>
      <c r="U6857" s="284"/>
      <c r="V6857" s="284"/>
      <c r="W6857" s="284"/>
      <c r="X6857" s="284"/>
    </row>
    <row r="6858" spans="1:24">
      <c r="A6858" s="135"/>
      <c r="B6858" s="54"/>
      <c r="C6858" s="489"/>
      <c r="D6858" s="499"/>
      <c r="E6858" s="563"/>
      <c r="F6858" s="489"/>
      <c r="G6858" s="489"/>
      <c r="H6858" s="489"/>
      <c r="I6858" s="79"/>
      <c r="J6858" s="54"/>
      <c r="K6858" s="75" t="s">
        <v>1501</v>
      </c>
      <c r="L6858" s="76">
        <f t="shared" si="361"/>
        <v>0</v>
      </c>
      <c r="M6858" s="284"/>
      <c r="N6858" s="284"/>
      <c r="O6858" s="284"/>
      <c r="P6858" s="284"/>
      <c r="Q6858" s="284"/>
      <c r="R6858" s="284"/>
      <c r="S6858" s="284"/>
      <c r="T6858" s="284"/>
      <c r="U6858" s="284"/>
      <c r="V6858" s="284"/>
      <c r="W6858" s="284"/>
      <c r="X6858" s="284"/>
    </row>
    <row r="6859" spans="1:24">
      <c r="A6859" s="135"/>
      <c r="B6859" s="54"/>
      <c r="C6859" s="487"/>
      <c r="D6859" s="486"/>
      <c r="E6859" s="564"/>
      <c r="F6859" s="487"/>
      <c r="G6859" s="487"/>
      <c r="H6859" s="487"/>
      <c r="I6859" s="83"/>
      <c r="J6859" s="80"/>
      <c r="K6859" s="84" t="s">
        <v>1502</v>
      </c>
      <c r="L6859" s="76">
        <f t="shared" si="361"/>
        <v>2</v>
      </c>
      <c r="M6859" s="284"/>
      <c r="N6859" s="284"/>
      <c r="O6859" s="284">
        <v>2</v>
      </c>
      <c r="P6859" s="284"/>
      <c r="Q6859" s="284"/>
      <c r="R6859" s="284"/>
      <c r="S6859" s="284"/>
      <c r="T6859" s="284"/>
      <c r="U6859" s="284"/>
      <c r="V6859" s="284"/>
      <c r="W6859" s="284"/>
      <c r="X6859" s="284"/>
    </row>
    <row r="6860" spans="1:24">
      <c r="A6860" s="135"/>
      <c r="B6860" s="54"/>
      <c r="C6860" s="484" t="s">
        <v>33</v>
      </c>
      <c r="D6860" s="483" t="s">
        <v>10435</v>
      </c>
      <c r="E6860" s="562" t="s">
        <v>10436</v>
      </c>
      <c r="F6860" s="484" t="s">
        <v>10437</v>
      </c>
      <c r="G6860" s="484" t="s">
        <v>10438</v>
      </c>
      <c r="H6860" s="484" t="s">
        <v>10439</v>
      </c>
      <c r="I6860" s="74">
        <v>0</v>
      </c>
      <c r="J6860" s="46" t="s">
        <v>1508</v>
      </c>
      <c r="K6860" s="75" t="s">
        <v>1509</v>
      </c>
      <c r="L6860" s="76">
        <f t="shared" si="361"/>
        <v>0</v>
      </c>
      <c r="M6860" s="284"/>
      <c r="N6860" s="284"/>
      <c r="O6860" s="284"/>
      <c r="P6860" s="284"/>
      <c r="Q6860" s="284"/>
      <c r="R6860" s="284"/>
      <c r="S6860" s="284"/>
      <c r="T6860" s="284"/>
      <c r="U6860" s="284"/>
      <c r="V6860" s="284"/>
      <c r="W6860" s="284"/>
      <c r="X6860" s="284"/>
    </row>
    <row r="6861" spans="1:24">
      <c r="A6861" s="135"/>
      <c r="B6861" s="54"/>
      <c r="C6861" s="489"/>
      <c r="D6861" s="499"/>
      <c r="E6861" s="563"/>
      <c r="F6861" s="489"/>
      <c r="G6861" s="489"/>
      <c r="H6861" s="489"/>
      <c r="I6861" s="79"/>
      <c r="J6861" s="54"/>
      <c r="K6861" s="75" t="s">
        <v>1501</v>
      </c>
      <c r="L6861" s="76">
        <f t="shared" si="361"/>
        <v>0</v>
      </c>
      <c r="M6861" s="284"/>
      <c r="N6861" s="284"/>
      <c r="O6861" s="284"/>
      <c r="P6861" s="284"/>
      <c r="Q6861" s="284"/>
      <c r="R6861" s="284"/>
      <c r="S6861" s="284"/>
      <c r="T6861" s="284"/>
      <c r="U6861" s="284"/>
      <c r="V6861" s="284"/>
      <c r="W6861" s="284"/>
      <c r="X6861" s="284"/>
    </row>
    <row r="6862" spans="1:24">
      <c r="A6862" s="135"/>
      <c r="B6862" s="54"/>
      <c r="C6862" s="487"/>
      <c r="D6862" s="486"/>
      <c r="E6862" s="564"/>
      <c r="F6862" s="487"/>
      <c r="G6862" s="487"/>
      <c r="H6862" s="487"/>
      <c r="I6862" s="83"/>
      <c r="J6862" s="80"/>
      <c r="K6862" s="84" t="s">
        <v>1502</v>
      </c>
      <c r="L6862" s="76">
        <f t="shared" si="361"/>
        <v>3</v>
      </c>
      <c r="M6862" s="284"/>
      <c r="N6862" s="284"/>
      <c r="O6862" s="284">
        <v>3</v>
      </c>
      <c r="P6862" s="284"/>
      <c r="Q6862" s="284"/>
      <c r="R6862" s="284"/>
      <c r="S6862" s="284"/>
      <c r="T6862" s="284"/>
      <c r="U6862" s="284"/>
      <c r="V6862" s="284"/>
      <c r="W6862" s="284"/>
      <c r="X6862" s="284"/>
    </row>
    <row r="6863" spans="1:24">
      <c r="A6863" s="135"/>
      <c r="B6863" s="54"/>
      <c r="C6863" s="484" t="s">
        <v>33</v>
      </c>
      <c r="D6863" s="483" t="s">
        <v>10440</v>
      </c>
      <c r="E6863" s="562" t="s">
        <v>10441</v>
      </c>
      <c r="F6863" s="484" t="s">
        <v>10442</v>
      </c>
      <c r="G6863" s="484" t="s">
        <v>10443</v>
      </c>
      <c r="H6863" s="484" t="s">
        <v>10444</v>
      </c>
      <c r="I6863" s="74">
        <v>0</v>
      </c>
      <c r="J6863" s="46" t="s">
        <v>1508</v>
      </c>
      <c r="K6863" s="75" t="s">
        <v>1509</v>
      </c>
      <c r="L6863" s="76">
        <f t="shared" si="361"/>
        <v>0</v>
      </c>
      <c r="M6863" s="284"/>
      <c r="N6863" s="284"/>
      <c r="O6863" s="284"/>
      <c r="P6863" s="284"/>
      <c r="Q6863" s="284"/>
      <c r="R6863" s="284"/>
      <c r="S6863" s="284"/>
      <c r="T6863" s="284"/>
      <c r="U6863" s="284"/>
      <c r="V6863" s="284"/>
      <c r="W6863" s="284"/>
      <c r="X6863" s="284"/>
    </row>
    <row r="6864" spans="1:24">
      <c r="A6864" s="135"/>
      <c r="B6864" s="54"/>
      <c r="C6864" s="489"/>
      <c r="D6864" s="499"/>
      <c r="E6864" s="563"/>
      <c r="F6864" s="489"/>
      <c r="G6864" s="489"/>
      <c r="H6864" s="489"/>
      <c r="I6864" s="79"/>
      <c r="J6864" s="54"/>
      <c r="K6864" s="75" t="s">
        <v>1501</v>
      </c>
      <c r="L6864" s="76">
        <f t="shared" si="361"/>
        <v>2</v>
      </c>
      <c r="M6864" s="284">
        <v>2</v>
      </c>
      <c r="N6864" s="284"/>
      <c r="O6864" s="284"/>
      <c r="P6864" s="284"/>
      <c r="Q6864" s="284"/>
      <c r="R6864" s="284"/>
      <c r="S6864" s="284"/>
      <c r="T6864" s="284"/>
      <c r="U6864" s="284"/>
      <c r="V6864" s="284"/>
      <c r="W6864" s="284"/>
      <c r="X6864" s="284"/>
    </row>
    <row r="6865" spans="1:24">
      <c r="A6865" s="135"/>
      <c r="B6865" s="54"/>
      <c r="C6865" s="487"/>
      <c r="D6865" s="486"/>
      <c r="E6865" s="564"/>
      <c r="F6865" s="487"/>
      <c r="G6865" s="487"/>
      <c r="H6865" s="487"/>
      <c r="I6865" s="83"/>
      <c r="J6865" s="80"/>
      <c r="K6865" s="84" t="s">
        <v>1502</v>
      </c>
      <c r="L6865" s="76">
        <f t="shared" ref="L6865:L6928" si="362">SUM(M6865:X6865)</f>
        <v>0</v>
      </c>
      <c r="M6865" s="284"/>
      <c r="N6865" s="284"/>
      <c r="O6865" s="284"/>
      <c r="P6865" s="284"/>
      <c r="Q6865" s="284"/>
      <c r="R6865" s="284"/>
      <c r="S6865" s="284"/>
      <c r="T6865" s="284"/>
      <c r="U6865" s="284"/>
      <c r="V6865" s="284"/>
      <c r="W6865" s="284"/>
      <c r="X6865" s="284"/>
    </row>
    <row r="6866" spans="1:24">
      <c r="A6866" s="135"/>
      <c r="B6866" s="54"/>
      <c r="C6866" s="484" t="s">
        <v>33</v>
      </c>
      <c r="D6866" s="483" t="s">
        <v>10445</v>
      </c>
      <c r="E6866" s="562" t="s">
        <v>10446</v>
      </c>
      <c r="F6866" s="484" t="s">
        <v>10447</v>
      </c>
      <c r="G6866" s="484" t="s">
        <v>10448</v>
      </c>
      <c r="H6866" s="484" t="s">
        <v>10449</v>
      </c>
      <c r="I6866" s="74">
        <v>0</v>
      </c>
      <c r="J6866" s="46" t="s">
        <v>1508</v>
      </c>
      <c r="K6866" s="75" t="s">
        <v>1509</v>
      </c>
      <c r="L6866" s="76">
        <f t="shared" si="362"/>
        <v>0</v>
      </c>
      <c r="M6866" s="284"/>
      <c r="N6866" s="284"/>
      <c r="O6866" s="284"/>
      <c r="P6866" s="284"/>
      <c r="Q6866" s="284"/>
      <c r="R6866" s="284"/>
      <c r="S6866" s="284"/>
      <c r="T6866" s="284"/>
      <c r="U6866" s="284"/>
      <c r="V6866" s="284"/>
      <c r="W6866" s="284"/>
      <c r="X6866" s="284"/>
    </row>
    <row r="6867" spans="1:24">
      <c r="A6867" s="135"/>
      <c r="B6867" s="54"/>
      <c r="C6867" s="489"/>
      <c r="D6867" s="499"/>
      <c r="E6867" s="563"/>
      <c r="F6867" s="489"/>
      <c r="G6867" s="489"/>
      <c r="H6867" s="489"/>
      <c r="I6867" s="79"/>
      <c r="J6867" s="54"/>
      <c r="K6867" s="75" t="s">
        <v>1501</v>
      </c>
      <c r="L6867" s="76">
        <f t="shared" si="362"/>
        <v>0</v>
      </c>
      <c r="M6867" s="284"/>
      <c r="N6867" s="284"/>
      <c r="O6867" s="284"/>
      <c r="P6867" s="284"/>
      <c r="Q6867" s="284"/>
      <c r="R6867" s="284"/>
      <c r="S6867" s="284"/>
      <c r="T6867" s="284"/>
      <c r="U6867" s="284"/>
      <c r="V6867" s="284"/>
      <c r="W6867" s="284"/>
      <c r="X6867" s="284"/>
    </row>
    <row r="6868" spans="1:24">
      <c r="A6868" s="135"/>
      <c r="B6868" s="54"/>
      <c r="C6868" s="487"/>
      <c r="D6868" s="486"/>
      <c r="E6868" s="564"/>
      <c r="F6868" s="487"/>
      <c r="G6868" s="487"/>
      <c r="H6868" s="487"/>
      <c r="I6868" s="83"/>
      <c r="J6868" s="80"/>
      <c r="K6868" s="84" t="s">
        <v>1502</v>
      </c>
      <c r="L6868" s="76">
        <f t="shared" si="362"/>
        <v>2</v>
      </c>
      <c r="M6868" s="284">
        <v>1</v>
      </c>
      <c r="N6868" s="284"/>
      <c r="O6868" s="284">
        <v>1</v>
      </c>
      <c r="P6868" s="284"/>
      <c r="Q6868" s="284"/>
      <c r="R6868" s="284"/>
      <c r="S6868" s="284"/>
      <c r="T6868" s="284"/>
      <c r="U6868" s="284"/>
      <c r="V6868" s="284"/>
      <c r="W6868" s="284"/>
      <c r="X6868" s="284"/>
    </row>
    <row r="6869" spans="1:24">
      <c r="A6869" s="135"/>
      <c r="B6869" s="54"/>
      <c r="C6869" s="484" t="s">
        <v>33</v>
      </c>
      <c r="D6869" s="483" t="s">
        <v>10450</v>
      </c>
      <c r="E6869" s="562" t="s">
        <v>10451</v>
      </c>
      <c r="F6869" s="484" t="s">
        <v>10452</v>
      </c>
      <c r="G6869" s="484" t="s">
        <v>10453</v>
      </c>
      <c r="H6869" s="484"/>
      <c r="I6869" s="74">
        <v>0</v>
      </c>
      <c r="J6869" s="46" t="s">
        <v>1508</v>
      </c>
      <c r="K6869" s="75" t="s">
        <v>1509</v>
      </c>
      <c r="L6869" s="76">
        <f t="shared" si="362"/>
        <v>0</v>
      </c>
      <c r="M6869" s="284"/>
      <c r="N6869" s="284"/>
      <c r="O6869" s="284"/>
      <c r="P6869" s="284"/>
      <c r="Q6869" s="284"/>
      <c r="R6869" s="284"/>
      <c r="S6869" s="284"/>
      <c r="T6869" s="284"/>
      <c r="U6869" s="284"/>
      <c r="V6869" s="284"/>
      <c r="W6869" s="284"/>
      <c r="X6869" s="284"/>
    </row>
    <row r="6870" spans="1:24">
      <c r="A6870" s="135"/>
      <c r="B6870" s="54"/>
      <c r="C6870" s="489"/>
      <c r="D6870" s="499"/>
      <c r="E6870" s="563"/>
      <c r="F6870" s="489"/>
      <c r="G6870" s="489"/>
      <c r="H6870" s="489"/>
      <c r="I6870" s="79"/>
      <c r="J6870" s="54"/>
      <c r="K6870" s="75" t="s">
        <v>1501</v>
      </c>
      <c r="L6870" s="76">
        <f t="shared" si="362"/>
        <v>0</v>
      </c>
      <c r="M6870" s="284"/>
      <c r="N6870" s="284"/>
      <c r="O6870" s="284"/>
      <c r="P6870" s="284"/>
      <c r="Q6870" s="284"/>
      <c r="R6870" s="284"/>
      <c r="S6870" s="284"/>
      <c r="T6870" s="284"/>
      <c r="U6870" s="284"/>
      <c r="V6870" s="284"/>
      <c r="W6870" s="284"/>
      <c r="X6870" s="284"/>
    </row>
    <row r="6871" spans="1:24">
      <c r="A6871" s="135"/>
      <c r="B6871" s="54"/>
      <c r="C6871" s="487"/>
      <c r="D6871" s="486"/>
      <c r="E6871" s="564"/>
      <c r="F6871" s="487"/>
      <c r="G6871" s="487"/>
      <c r="H6871" s="487"/>
      <c r="I6871" s="83"/>
      <c r="J6871" s="80"/>
      <c r="K6871" s="84" t="s">
        <v>1502</v>
      </c>
      <c r="L6871" s="76">
        <f t="shared" si="362"/>
        <v>2</v>
      </c>
      <c r="M6871" s="284">
        <v>1</v>
      </c>
      <c r="N6871" s="284"/>
      <c r="O6871" s="284">
        <v>1</v>
      </c>
      <c r="P6871" s="284"/>
      <c r="Q6871" s="284"/>
      <c r="R6871" s="284"/>
      <c r="S6871" s="284"/>
      <c r="T6871" s="284"/>
      <c r="U6871" s="284"/>
      <c r="V6871" s="284"/>
      <c r="W6871" s="284"/>
      <c r="X6871" s="284"/>
    </row>
    <row r="6872" spans="1:24">
      <c r="A6872" s="135"/>
      <c r="B6872" s="54"/>
      <c r="C6872" s="484" t="s">
        <v>33</v>
      </c>
      <c r="D6872" s="483" t="s">
        <v>10454</v>
      </c>
      <c r="E6872" s="562" t="s">
        <v>10455</v>
      </c>
      <c r="F6872" s="484" t="s">
        <v>10456</v>
      </c>
      <c r="G6872" s="484" t="s">
        <v>10457</v>
      </c>
      <c r="H6872" s="484" t="s">
        <v>10458</v>
      </c>
      <c r="I6872" s="74">
        <v>0</v>
      </c>
      <c r="J6872" s="46" t="s">
        <v>1508</v>
      </c>
      <c r="K6872" s="75" t="s">
        <v>1509</v>
      </c>
      <c r="L6872" s="76">
        <f t="shared" si="362"/>
        <v>0</v>
      </c>
      <c r="M6872" s="284"/>
      <c r="N6872" s="284"/>
      <c r="O6872" s="284"/>
      <c r="P6872" s="284"/>
      <c r="Q6872" s="284"/>
      <c r="R6872" s="284"/>
      <c r="S6872" s="284"/>
      <c r="T6872" s="284"/>
      <c r="U6872" s="284"/>
      <c r="V6872" s="284"/>
      <c r="W6872" s="284"/>
      <c r="X6872" s="284"/>
    </row>
    <row r="6873" spans="1:24">
      <c r="A6873" s="135"/>
      <c r="B6873" s="54"/>
      <c r="C6873" s="489"/>
      <c r="D6873" s="499"/>
      <c r="E6873" s="563"/>
      <c r="F6873" s="489"/>
      <c r="G6873" s="489"/>
      <c r="H6873" s="489"/>
      <c r="I6873" s="79"/>
      <c r="J6873" s="54"/>
      <c r="K6873" s="75" t="s">
        <v>1501</v>
      </c>
      <c r="L6873" s="76">
        <f t="shared" si="362"/>
        <v>0</v>
      </c>
      <c r="M6873" s="284"/>
      <c r="N6873" s="284"/>
      <c r="O6873" s="284"/>
      <c r="P6873" s="284"/>
      <c r="Q6873" s="284"/>
      <c r="R6873" s="284"/>
      <c r="S6873" s="284"/>
      <c r="T6873" s="284"/>
      <c r="U6873" s="284"/>
      <c r="V6873" s="284"/>
      <c r="W6873" s="284"/>
      <c r="X6873" s="284"/>
    </row>
    <row r="6874" spans="1:24">
      <c r="A6874" s="135"/>
      <c r="B6874" s="54"/>
      <c r="C6874" s="487"/>
      <c r="D6874" s="486"/>
      <c r="E6874" s="564"/>
      <c r="F6874" s="487"/>
      <c r="G6874" s="487"/>
      <c r="H6874" s="487"/>
      <c r="I6874" s="83"/>
      <c r="J6874" s="80"/>
      <c r="K6874" s="84" t="s">
        <v>1502</v>
      </c>
      <c r="L6874" s="76">
        <f t="shared" si="362"/>
        <v>2</v>
      </c>
      <c r="M6874" s="284">
        <v>1</v>
      </c>
      <c r="N6874" s="284"/>
      <c r="O6874" s="284">
        <v>1</v>
      </c>
      <c r="P6874" s="284"/>
      <c r="Q6874" s="284"/>
      <c r="R6874" s="284"/>
      <c r="S6874" s="284"/>
      <c r="T6874" s="284"/>
      <c r="U6874" s="284"/>
      <c r="V6874" s="284"/>
      <c r="W6874" s="284"/>
      <c r="X6874" s="284"/>
    </row>
    <row r="6875" spans="1:24">
      <c r="A6875" s="135"/>
      <c r="B6875" s="54"/>
      <c r="C6875" s="484" t="s">
        <v>33</v>
      </c>
      <c r="D6875" s="483" t="s">
        <v>10459</v>
      </c>
      <c r="E6875" s="562" t="s">
        <v>10460</v>
      </c>
      <c r="F6875" s="484" t="s">
        <v>10461</v>
      </c>
      <c r="G6875" s="484" t="s">
        <v>10462</v>
      </c>
      <c r="H6875" s="484" t="s">
        <v>10463</v>
      </c>
      <c r="I6875" s="74">
        <v>6280</v>
      </c>
      <c r="J6875" s="46" t="s">
        <v>1508</v>
      </c>
      <c r="K6875" s="75" t="s">
        <v>1509</v>
      </c>
      <c r="L6875" s="76">
        <f t="shared" si="362"/>
        <v>0</v>
      </c>
      <c r="M6875" s="284"/>
      <c r="N6875" s="284"/>
      <c r="O6875" s="284"/>
      <c r="P6875" s="284"/>
      <c r="Q6875" s="284"/>
      <c r="R6875" s="284"/>
      <c r="S6875" s="284"/>
      <c r="T6875" s="284"/>
      <c r="U6875" s="284"/>
      <c r="V6875" s="284"/>
      <c r="W6875" s="284"/>
      <c r="X6875" s="284"/>
    </row>
    <row r="6876" spans="1:24">
      <c r="A6876" s="135"/>
      <c r="B6876" s="54"/>
      <c r="C6876" s="489"/>
      <c r="D6876" s="499"/>
      <c r="E6876" s="563"/>
      <c r="F6876" s="489"/>
      <c r="G6876" s="489"/>
      <c r="H6876" s="489"/>
      <c r="I6876" s="79"/>
      <c r="J6876" s="54"/>
      <c r="K6876" s="75" t="s">
        <v>1501</v>
      </c>
      <c r="L6876" s="76">
        <f t="shared" si="362"/>
        <v>0</v>
      </c>
      <c r="M6876" s="284"/>
      <c r="N6876" s="284"/>
      <c r="O6876" s="284"/>
      <c r="P6876" s="284"/>
      <c r="Q6876" s="284"/>
      <c r="R6876" s="284"/>
      <c r="S6876" s="284"/>
      <c r="T6876" s="284"/>
      <c r="U6876" s="284"/>
      <c r="V6876" s="284"/>
      <c r="W6876" s="284"/>
      <c r="X6876" s="284"/>
    </row>
    <row r="6877" spans="1:24">
      <c r="A6877" s="135"/>
      <c r="B6877" s="80"/>
      <c r="C6877" s="487"/>
      <c r="D6877" s="486"/>
      <c r="E6877" s="564"/>
      <c r="F6877" s="487"/>
      <c r="G6877" s="487"/>
      <c r="H6877" s="487"/>
      <c r="I6877" s="83"/>
      <c r="J6877" s="80"/>
      <c r="K6877" s="84" t="s">
        <v>1502</v>
      </c>
      <c r="L6877" s="76">
        <f t="shared" si="362"/>
        <v>2</v>
      </c>
      <c r="M6877" s="284">
        <v>1</v>
      </c>
      <c r="N6877" s="284"/>
      <c r="O6877" s="284">
        <v>1</v>
      </c>
      <c r="P6877" s="284"/>
      <c r="Q6877" s="284"/>
      <c r="R6877" s="284"/>
      <c r="S6877" s="284"/>
      <c r="T6877" s="284"/>
      <c r="U6877" s="284"/>
      <c r="V6877" s="284"/>
      <c r="W6877" s="284"/>
      <c r="X6877" s="284"/>
    </row>
    <row r="6878" spans="1:24">
      <c r="A6878" s="135"/>
      <c r="B6878" s="46" t="s">
        <v>10464</v>
      </c>
      <c r="C6878" s="46"/>
      <c r="D6878" s="464">
        <f>COUNTA(D6881:D6994)</f>
        <v>38</v>
      </c>
      <c r="E6878" s="46"/>
      <c r="F6878" s="46"/>
      <c r="G6878" s="46"/>
      <c r="H6878" s="46"/>
      <c r="I6878" s="74">
        <f>SUM(I6881:I6994)</f>
        <v>85331.56</v>
      </c>
      <c r="J6878" s="46" t="s">
        <v>39</v>
      </c>
      <c r="K6878" s="75" t="s">
        <v>32</v>
      </c>
      <c r="L6878" s="76">
        <f t="shared" si="362"/>
        <v>77</v>
      </c>
      <c r="M6878" s="76">
        <v>12</v>
      </c>
      <c r="N6878" s="76">
        <v>26</v>
      </c>
      <c r="O6878" s="76">
        <v>10</v>
      </c>
      <c r="P6878" s="76">
        <v>0</v>
      </c>
      <c r="Q6878" s="76">
        <v>0</v>
      </c>
      <c r="R6878" s="76">
        <v>0</v>
      </c>
      <c r="S6878" s="76">
        <v>9</v>
      </c>
      <c r="T6878" s="76">
        <v>5</v>
      </c>
      <c r="U6878" s="76">
        <v>0</v>
      </c>
      <c r="V6878" s="76">
        <v>0</v>
      </c>
      <c r="W6878" s="76">
        <v>6</v>
      </c>
      <c r="X6878" s="76">
        <v>9</v>
      </c>
    </row>
    <row r="6879" spans="1:24">
      <c r="A6879" s="135"/>
      <c r="B6879" s="54"/>
      <c r="C6879" s="54"/>
      <c r="D6879" s="464"/>
      <c r="E6879" s="54"/>
      <c r="F6879" s="54"/>
      <c r="G6879" s="54"/>
      <c r="H6879" s="54"/>
      <c r="I6879" s="79"/>
      <c r="J6879" s="54"/>
      <c r="K6879" s="75" t="s">
        <v>34</v>
      </c>
      <c r="L6879" s="76">
        <f t="shared" si="362"/>
        <v>10</v>
      </c>
      <c r="M6879" s="76">
        <v>6</v>
      </c>
      <c r="N6879" s="76">
        <v>0</v>
      </c>
      <c r="O6879" s="76">
        <v>0</v>
      </c>
      <c r="P6879" s="76">
        <v>0</v>
      </c>
      <c r="Q6879" s="76">
        <v>0</v>
      </c>
      <c r="R6879" s="76">
        <v>4</v>
      </c>
      <c r="S6879" s="76">
        <v>0</v>
      </c>
      <c r="T6879" s="76">
        <v>0</v>
      </c>
      <c r="U6879" s="76">
        <v>0</v>
      </c>
      <c r="V6879" s="76">
        <v>0</v>
      </c>
      <c r="W6879" s="76">
        <v>0</v>
      </c>
      <c r="X6879" s="76">
        <v>0</v>
      </c>
    </row>
    <row r="6880" spans="1:24">
      <c r="A6880" s="135"/>
      <c r="B6880" s="80"/>
      <c r="C6880" s="80"/>
      <c r="D6880" s="464"/>
      <c r="E6880" s="80"/>
      <c r="F6880" s="80"/>
      <c r="G6880" s="80"/>
      <c r="H6880" s="80"/>
      <c r="I6880" s="83"/>
      <c r="J6880" s="80"/>
      <c r="K6880" s="75" t="s">
        <v>36</v>
      </c>
      <c r="L6880" s="76">
        <f t="shared" si="362"/>
        <v>54</v>
      </c>
      <c r="M6880" s="76">
        <v>2</v>
      </c>
      <c r="N6880" s="76">
        <v>8</v>
      </c>
      <c r="O6880" s="76">
        <v>23</v>
      </c>
      <c r="P6880" s="76">
        <v>0</v>
      </c>
      <c r="Q6880" s="76">
        <v>0</v>
      </c>
      <c r="R6880" s="76">
        <v>0</v>
      </c>
      <c r="S6880" s="76">
        <v>3</v>
      </c>
      <c r="T6880" s="76">
        <v>13</v>
      </c>
      <c r="U6880" s="76">
        <v>0</v>
      </c>
      <c r="V6880" s="76">
        <v>0</v>
      </c>
      <c r="W6880" s="76">
        <v>3</v>
      </c>
      <c r="X6880" s="76">
        <v>2</v>
      </c>
    </row>
    <row r="6881" spans="1:24">
      <c r="A6881" s="135"/>
      <c r="B6881" s="565" t="s">
        <v>10465</v>
      </c>
      <c r="C6881" s="566" t="s">
        <v>33</v>
      </c>
      <c r="D6881" s="567" t="s">
        <v>10466</v>
      </c>
      <c r="E6881" s="566" t="s">
        <v>10467</v>
      </c>
      <c r="F6881" s="566" t="s">
        <v>10468</v>
      </c>
      <c r="G6881" s="566" t="s">
        <v>10469</v>
      </c>
      <c r="H6881" s="566" t="s">
        <v>10470</v>
      </c>
      <c r="I6881" s="568">
        <v>0</v>
      </c>
      <c r="J6881" s="103" t="s">
        <v>39</v>
      </c>
      <c r="K6881" s="75" t="s">
        <v>32</v>
      </c>
      <c r="L6881" s="76">
        <f t="shared" si="362"/>
        <v>0</v>
      </c>
      <c r="M6881" s="53"/>
      <c r="N6881" s="53"/>
      <c r="O6881" s="53"/>
      <c r="P6881" s="53"/>
      <c r="Q6881" s="53"/>
      <c r="R6881" s="53"/>
      <c r="S6881" s="53"/>
      <c r="T6881" s="53"/>
      <c r="U6881" s="53"/>
      <c r="V6881" s="53"/>
      <c r="W6881" s="53"/>
      <c r="X6881" s="53"/>
    </row>
    <row r="6882" spans="1:24">
      <c r="A6882" s="135"/>
      <c r="B6882" s="565"/>
      <c r="C6882" s="566"/>
      <c r="D6882" s="567"/>
      <c r="E6882" s="566"/>
      <c r="F6882" s="566"/>
      <c r="G6882" s="566"/>
      <c r="H6882" s="566"/>
      <c r="I6882" s="568"/>
      <c r="J6882" s="103"/>
      <c r="K6882" s="75" t="s">
        <v>34</v>
      </c>
      <c r="L6882" s="76">
        <f t="shared" si="362"/>
        <v>0</v>
      </c>
      <c r="M6882" s="53"/>
      <c r="N6882" s="53"/>
      <c r="O6882" s="53"/>
      <c r="P6882" s="53"/>
      <c r="Q6882" s="53"/>
      <c r="R6882" s="53"/>
      <c r="S6882" s="53"/>
      <c r="T6882" s="53"/>
      <c r="U6882" s="53"/>
      <c r="V6882" s="53"/>
      <c r="W6882" s="53"/>
      <c r="X6882" s="53"/>
    </row>
    <row r="6883" spans="1:24">
      <c r="A6883" s="135"/>
      <c r="B6883" s="565"/>
      <c r="C6883" s="566"/>
      <c r="D6883" s="567"/>
      <c r="E6883" s="566"/>
      <c r="F6883" s="566"/>
      <c r="G6883" s="566"/>
      <c r="H6883" s="566"/>
      <c r="I6883" s="568"/>
      <c r="J6883" s="103"/>
      <c r="K6883" s="84" t="s">
        <v>36</v>
      </c>
      <c r="L6883" s="76">
        <f t="shared" si="362"/>
        <v>2</v>
      </c>
      <c r="M6883" s="53"/>
      <c r="N6883" s="53"/>
      <c r="O6883" s="53"/>
      <c r="P6883" s="53"/>
      <c r="Q6883" s="53"/>
      <c r="R6883" s="53"/>
      <c r="S6883" s="53"/>
      <c r="T6883" s="53">
        <v>1</v>
      </c>
      <c r="U6883" s="53"/>
      <c r="V6883" s="53"/>
      <c r="W6883" s="53">
        <v>1</v>
      </c>
      <c r="X6883" s="53"/>
    </row>
    <row r="6884" spans="1:24">
      <c r="A6884" s="135"/>
      <c r="B6884" s="565"/>
      <c r="C6884" s="566" t="s">
        <v>33</v>
      </c>
      <c r="D6884" s="567" t="s">
        <v>10471</v>
      </c>
      <c r="E6884" s="566" t="s">
        <v>10472</v>
      </c>
      <c r="F6884" s="566" t="s">
        <v>10473</v>
      </c>
      <c r="G6884" s="566" t="s">
        <v>10474</v>
      </c>
      <c r="H6884" s="566" t="s">
        <v>10475</v>
      </c>
      <c r="I6884" s="568">
        <v>0</v>
      </c>
      <c r="J6884" s="103" t="s">
        <v>39</v>
      </c>
      <c r="K6884" s="75" t="s">
        <v>32</v>
      </c>
      <c r="L6884" s="76">
        <f t="shared" si="362"/>
        <v>0</v>
      </c>
      <c r="M6884" s="53"/>
      <c r="N6884" s="53"/>
      <c r="O6884" s="53"/>
      <c r="P6884" s="53"/>
      <c r="Q6884" s="53"/>
      <c r="R6884" s="53"/>
      <c r="S6884" s="53"/>
      <c r="T6884" s="53"/>
      <c r="U6884" s="53"/>
      <c r="V6884" s="53"/>
      <c r="W6884" s="53"/>
      <c r="X6884" s="53"/>
    </row>
    <row r="6885" spans="1:24">
      <c r="A6885" s="135"/>
      <c r="B6885" s="565"/>
      <c r="C6885" s="566"/>
      <c r="D6885" s="567"/>
      <c r="E6885" s="566"/>
      <c r="F6885" s="566"/>
      <c r="G6885" s="566"/>
      <c r="H6885" s="566"/>
      <c r="I6885" s="568"/>
      <c r="J6885" s="103"/>
      <c r="K6885" s="75" t="s">
        <v>34</v>
      </c>
      <c r="L6885" s="76">
        <f t="shared" si="362"/>
        <v>0</v>
      </c>
      <c r="M6885" s="53"/>
      <c r="N6885" s="53"/>
      <c r="O6885" s="53"/>
      <c r="P6885" s="53"/>
      <c r="Q6885" s="53"/>
      <c r="R6885" s="53"/>
      <c r="S6885" s="53"/>
      <c r="T6885" s="53"/>
      <c r="U6885" s="53"/>
      <c r="V6885" s="53"/>
      <c r="W6885" s="53"/>
      <c r="X6885" s="53"/>
    </row>
    <row r="6886" spans="1:24">
      <c r="A6886" s="135"/>
      <c r="B6886" s="565"/>
      <c r="C6886" s="566"/>
      <c r="D6886" s="567"/>
      <c r="E6886" s="566"/>
      <c r="F6886" s="566"/>
      <c r="G6886" s="566"/>
      <c r="H6886" s="566"/>
      <c r="I6886" s="568"/>
      <c r="J6886" s="103"/>
      <c r="K6886" s="84" t="s">
        <v>36</v>
      </c>
      <c r="L6886" s="76">
        <f t="shared" si="362"/>
        <v>3</v>
      </c>
      <c r="M6886" s="53"/>
      <c r="N6886" s="53"/>
      <c r="O6886" s="53">
        <v>1</v>
      </c>
      <c r="P6886" s="53"/>
      <c r="Q6886" s="53"/>
      <c r="R6886" s="53"/>
      <c r="S6886" s="53"/>
      <c r="T6886" s="53">
        <v>1</v>
      </c>
      <c r="U6886" s="53"/>
      <c r="V6886" s="53"/>
      <c r="W6886" s="53">
        <v>1</v>
      </c>
      <c r="X6886" s="53"/>
    </row>
    <row r="6887" spans="1:24">
      <c r="A6887" s="135"/>
      <c r="B6887" s="565"/>
      <c r="C6887" s="566" t="s">
        <v>1609</v>
      </c>
      <c r="D6887" s="567" t="s">
        <v>10476</v>
      </c>
      <c r="E6887" s="566" t="s">
        <v>10477</v>
      </c>
      <c r="F6887" s="566" t="s">
        <v>10478</v>
      </c>
      <c r="G6887" s="566" t="s">
        <v>10479</v>
      </c>
      <c r="H6887" s="566" t="s">
        <v>10480</v>
      </c>
      <c r="I6887" s="568">
        <v>1098.4960000000001</v>
      </c>
      <c r="J6887" s="103" t="s">
        <v>39</v>
      </c>
      <c r="K6887" s="75" t="s">
        <v>32</v>
      </c>
      <c r="L6887" s="76">
        <f t="shared" si="362"/>
        <v>2</v>
      </c>
      <c r="M6887" s="53">
        <v>1</v>
      </c>
      <c r="N6887" s="53">
        <v>1</v>
      </c>
      <c r="O6887" s="53"/>
      <c r="P6887" s="53"/>
      <c r="Q6887" s="53"/>
      <c r="R6887" s="53"/>
      <c r="S6887" s="53"/>
      <c r="T6887" s="53"/>
      <c r="U6887" s="53"/>
      <c r="V6887" s="53"/>
      <c r="W6887" s="53"/>
      <c r="X6887" s="53"/>
    </row>
    <row r="6888" spans="1:24">
      <c r="A6888" s="135"/>
      <c r="B6888" s="565"/>
      <c r="C6888" s="566"/>
      <c r="D6888" s="567"/>
      <c r="E6888" s="566"/>
      <c r="F6888" s="566"/>
      <c r="G6888" s="566"/>
      <c r="H6888" s="566"/>
      <c r="I6888" s="568"/>
      <c r="J6888" s="103"/>
      <c r="K6888" s="75" t="s">
        <v>34</v>
      </c>
      <c r="L6888" s="76">
        <f t="shared" si="362"/>
        <v>0</v>
      </c>
      <c r="M6888" s="53"/>
      <c r="N6888" s="53"/>
      <c r="O6888" s="53"/>
      <c r="P6888" s="53"/>
      <c r="Q6888" s="53"/>
      <c r="R6888" s="53"/>
      <c r="S6888" s="53"/>
      <c r="T6888" s="53"/>
      <c r="U6888" s="53"/>
      <c r="V6888" s="53"/>
      <c r="W6888" s="53"/>
      <c r="X6888" s="53"/>
    </row>
    <row r="6889" spans="1:24">
      <c r="A6889" s="135"/>
      <c r="B6889" s="565"/>
      <c r="C6889" s="566"/>
      <c r="D6889" s="567"/>
      <c r="E6889" s="566"/>
      <c r="F6889" s="566"/>
      <c r="G6889" s="566"/>
      <c r="H6889" s="566"/>
      <c r="I6889" s="568"/>
      <c r="J6889" s="103"/>
      <c r="K6889" s="84" t="s">
        <v>36</v>
      </c>
      <c r="L6889" s="76">
        <f t="shared" si="362"/>
        <v>2</v>
      </c>
      <c r="M6889" s="53"/>
      <c r="N6889" s="53"/>
      <c r="O6889" s="53">
        <v>1</v>
      </c>
      <c r="P6889" s="53"/>
      <c r="Q6889" s="53"/>
      <c r="R6889" s="53"/>
      <c r="S6889" s="53"/>
      <c r="T6889" s="53">
        <v>1</v>
      </c>
      <c r="U6889" s="53"/>
      <c r="V6889" s="53"/>
      <c r="W6889" s="53"/>
      <c r="X6889" s="53"/>
    </row>
    <row r="6890" spans="1:24">
      <c r="A6890" s="135"/>
      <c r="B6890" s="565"/>
      <c r="C6890" s="566" t="s">
        <v>1633</v>
      </c>
      <c r="D6890" s="567" t="s">
        <v>10481</v>
      </c>
      <c r="E6890" s="566" t="s">
        <v>10482</v>
      </c>
      <c r="F6890" s="566" t="s">
        <v>10483</v>
      </c>
      <c r="G6890" s="566" t="s">
        <v>10484</v>
      </c>
      <c r="H6890" s="566" t="s">
        <v>10485</v>
      </c>
      <c r="I6890" s="568">
        <v>229.49</v>
      </c>
      <c r="J6890" s="103" t="s">
        <v>39</v>
      </c>
      <c r="K6890" s="75" t="s">
        <v>32</v>
      </c>
      <c r="L6890" s="76">
        <f t="shared" si="362"/>
        <v>0</v>
      </c>
      <c r="M6890" s="53"/>
      <c r="N6890" s="53"/>
      <c r="O6890" s="53"/>
      <c r="P6890" s="53"/>
      <c r="Q6890" s="53"/>
      <c r="R6890" s="53"/>
      <c r="S6890" s="53"/>
      <c r="T6890" s="53"/>
      <c r="U6890" s="53"/>
      <c r="V6890" s="53"/>
      <c r="W6890" s="53"/>
      <c r="X6890" s="53"/>
    </row>
    <row r="6891" spans="1:24">
      <c r="A6891" s="135"/>
      <c r="B6891" s="565"/>
      <c r="C6891" s="566"/>
      <c r="D6891" s="567"/>
      <c r="E6891" s="566"/>
      <c r="F6891" s="566"/>
      <c r="G6891" s="566"/>
      <c r="H6891" s="566"/>
      <c r="I6891" s="568"/>
      <c r="J6891" s="103"/>
      <c r="K6891" s="75" t="s">
        <v>34</v>
      </c>
      <c r="L6891" s="76">
        <f t="shared" si="362"/>
        <v>0</v>
      </c>
      <c r="M6891" s="53"/>
      <c r="N6891" s="53"/>
      <c r="O6891" s="53"/>
      <c r="P6891" s="53"/>
      <c r="Q6891" s="53"/>
      <c r="R6891" s="53"/>
      <c r="S6891" s="53"/>
      <c r="T6891" s="53"/>
      <c r="U6891" s="53"/>
      <c r="V6891" s="53"/>
      <c r="W6891" s="53"/>
      <c r="X6891" s="53"/>
    </row>
    <row r="6892" spans="1:24">
      <c r="A6892" s="135"/>
      <c r="B6892" s="565"/>
      <c r="C6892" s="566"/>
      <c r="D6892" s="567"/>
      <c r="E6892" s="566"/>
      <c r="F6892" s="566"/>
      <c r="G6892" s="566"/>
      <c r="H6892" s="566"/>
      <c r="I6892" s="568"/>
      <c r="J6892" s="103"/>
      <c r="K6892" s="84" t="s">
        <v>36</v>
      </c>
      <c r="L6892" s="76">
        <f t="shared" si="362"/>
        <v>2</v>
      </c>
      <c r="M6892" s="53"/>
      <c r="N6892" s="53"/>
      <c r="O6892" s="53"/>
      <c r="P6892" s="53"/>
      <c r="Q6892" s="53"/>
      <c r="R6892" s="53"/>
      <c r="S6892" s="53">
        <v>1</v>
      </c>
      <c r="T6892" s="53">
        <v>1</v>
      </c>
      <c r="U6892" s="53"/>
      <c r="V6892" s="53"/>
      <c r="W6892" s="53"/>
      <c r="X6892" s="53"/>
    </row>
    <row r="6893" spans="1:24">
      <c r="A6893" s="135"/>
      <c r="B6893" s="565"/>
      <c r="C6893" s="566" t="s">
        <v>33</v>
      </c>
      <c r="D6893" s="567" t="s">
        <v>10486</v>
      </c>
      <c r="E6893" s="566" t="s">
        <v>10487</v>
      </c>
      <c r="F6893" s="566" t="s">
        <v>10488</v>
      </c>
      <c r="G6893" s="566" t="s">
        <v>10489</v>
      </c>
      <c r="H6893" s="566" t="s">
        <v>10490</v>
      </c>
      <c r="I6893" s="568">
        <v>120.58</v>
      </c>
      <c r="J6893" s="103" t="s">
        <v>39</v>
      </c>
      <c r="K6893" s="75" t="s">
        <v>32</v>
      </c>
      <c r="L6893" s="76">
        <f t="shared" si="362"/>
        <v>0</v>
      </c>
      <c r="M6893" s="53"/>
      <c r="N6893" s="53"/>
      <c r="O6893" s="53"/>
      <c r="P6893" s="53"/>
      <c r="Q6893" s="53"/>
      <c r="R6893" s="53"/>
      <c r="S6893" s="53"/>
      <c r="T6893" s="53"/>
      <c r="U6893" s="53"/>
      <c r="V6893" s="53"/>
      <c r="W6893" s="53"/>
      <c r="X6893" s="53"/>
    </row>
    <row r="6894" spans="1:24">
      <c r="A6894" s="135"/>
      <c r="B6894" s="565"/>
      <c r="C6894" s="566"/>
      <c r="D6894" s="567"/>
      <c r="E6894" s="566"/>
      <c r="F6894" s="566"/>
      <c r="G6894" s="566"/>
      <c r="H6894" s="566"/>
      <c r="I6894" s="568"/>
      <c r="J6894" s="103"/>
      <c r="K6894" s="75" t="s">
        <v>34</v>
      </c>
      <c r="L6894" s="76">
        <f t="shared" si="362"/>
        <v>0</v>
      </c>
      <c r="M6894" s="53"/>
      <c r="N6894" s="53"/>
      <c r="O6894" s="53"/>
      <c r="P6894" s="53"/>
      <c r="Q6894" s="53"/>
      <c r="R6894" s="53"/>
      <c r="S6894" s="53"/>
      <c r="T6894" s="53"/>
      <c r="U6894" s="53"/>
      <c r="V6894" s="53"/>
      <c r="W6894" s="53"/>
      <c r="X6894" s="53"/>
    </row>
    <row r="6895" spans="1:24">
      <c r="A6895" s="135"/>
      <c r="B6895" s="565"/>
      <c r="C6895" s="566"/>
      <c r="D6895" s="567"/>
      <c r="E6895" s="566"/>
      <c r="F6895" s="566"/>
      <c r="G6895" s="566"/>
      <c r="H6895" s="566"/>
      <c r="I6895" s="568"/>
      <c r="J6895" s="103"/>
      <c r="K6895" s="84" t="s">
        <v>36</v>
      </c>
      <c r="L6895" s="76">
        <f t="shared" si="362"/>
        <v>2</v>
      </c>
      <c r="M6895" s="53"/>
      <c r="N6895" s="53"/>
      <c r="O6895" s="53">
        <v>1</v>
      </c>
      <c r="P6895" s="53"/>
      <c r="Q6895" s="53"/>
      <c r="R6895" s="53"/>
      <c r="S6895" s="53"/>
      <c r="T6895" s="53"/>
      <c r="U6895" s="53"/>
      <c r="V6895" s="53"/>
      <c r="W6895" s="53">
        <v>1</v>
      </c>
      <c r="X6895" s="53"/>
    </row>
    <row r="6896" spans="1:24">
      <c r="A6896" s="135"/>
      <c r="B6896" s="565"/>
      <c r="C6896" s="566" t="s">
        <v>33</v>
      </c>
      <c r="D6896" s="567" t="s">
        <v>10491</v>
      </c>
      <c r="E6896" s="566" t="s">
        <v>10492</v>
      </c>
      <c r="F6896" s="566" t="s">
        <v>10493</v>
      </c>
      <c r="G6896" s="566" t="s">
        <v>10494</v>
      </c>
      <c r="H6896" s="566" t="s">
        <v>10495</v>
      </c>
      <c r="I6896" s="568">
        <v>0</v>
      </c>
      <c r="J6896" s="103" t="s">
        <v>39</v>
      </c>
      <c r="K6896" s="75" t="s">
        <v>32</v>
      </c>
      <c r="L6896" s="76">
        <f t="shared" si="362"/>
        <v>0</v>
      </c>
      <c r="M6896" s="53"/>
      <c r="N6896" s="53"/>
      <c r="O6896" s="53"/>
      <c r="P6896" s="53"/>
      <c r="Q6896" s="53"/>
      <c r="R6896" s="53"/>
      <c r="S6896" s="53"/>
      <c r="T6896" s="53"/>
      <c r="U6896" s="53"/>
      <c r="V6896" s="53"/>
      <c r="W6896" s="53"/>
      <c r="X6896" s="53"/>
    </row>
    <row r="6897" spans="1:24">
      <c r="A6897" s="135"/>
      <c r="B6897" s="565"/>
      <c r="C6897" s="566"/>
      <c r="D6897" s="567"/>
      <c r="E6897" s="566"/>
      <c r="F6897" s="566"/>
      <c r="G6897" s="566"/>
      <c r="H6897" s="566"/>
      <c r="I6897" s="568"/>
      <c r="J6897" s="103"/>
      <c r="K6897" s="75" t="s">
        <v>34</v>
      </c>
      <c r="L6897" s="76">
        <f t="shared" si="362"/>
        <v>0</v>
      </c>
      <c r="M6897" s="53"/>
      <c r="N6897" s="53"/>
      <c r="O6897" s="53"/>
      <c r="P6897" s="53"/>
      <c r="Q6897" s="53"/>
      <c r="R6897" s="53"/>
      <c r="S6897" s="53"/>
      <c r="T6897" s="53"/>
      <c r="U6897" s="53"/>
      <c r="V6897" s="53"/>
      <c r="W6897" s="53"/>
      <c r="X6897" s="53"/>
    </row>
    <row r="6898" spans="1:24">
      <c r="A6898" s="135"/>
      <c r="B6898" s="565"/>
      <c r="C6898" s="566"/>
      <c r="D6898" s="567"/>
      <c r="E6898" s="566"/>
      <c r="F6898" s="566"/>
      <c r="G6898" s="566"/>
      <c r="H6898" s="566"/>
      <c r="I6898" s="568"/>
      <c r="J6898" s="103"/>
      <c r="K6898" s="84" t="s">
        <v>36</v>
      </c>
      <c r="L6898" s="76">
        <f t="shared" si="362"/>
        <v>2</v>
      </c>
      <c r="M6898" s="53"/>
      <c r="N6898" s="53">
        <v>1</v>
      </c>
      <c r="O6898" s="53"/>
      <c r="P6898" s="53"/>
      <c r="Q6898" s="53"/>
      <c r="R6898" s="53"/>
      <c r="S6898" s="53"/>
      <c r="T6898" s="53">
        <v>1</v>
      </c>
      <c r="U6898" s="53"/>
      <c r="V6898" s="53"/>
      <c r="W6898" s="53"/>
      <c r="X6898" s="53"/>
    </row>
    <row r="6899" spans="1:24">
      <c r="A6899" s="135"/>
      <c r="B6899" s="565"/>
      <c r="C6899" s="566" t="s">
        <v>31</v>
      </c>
      <c r="D6899" s="567" t="s">
        <v>10496</v>
      </c>
      <c r="E6899" s="566" t="s">
        <v>10497</v>
      </c>
      <c r="F6899" s="566" t="s">
        <v>10498</v>
      </c>
      <c r="G6899" s="566" t="s">
        <v>10499</v>
      </c>
      <c r="H6899" s="566" t="s">
        <v>10500</v>
      </c>
      <c r="I6899" s="568">
        <v>148.083</v>
      </c>
      <c r="J6899" s="103" t="s">
        <v>39</v>
      </c>
      <c r="K6899" s="75" t="s">
        <v>32</v>
      </c>
      <c r="L6899" s="76">
        <f t="shared" si="362"/>
        <v>3</v>
      </c>
      <c r="M6899" s="53"/>
      <c r="N6899" s="53">
        <v>1</v>
      </c>
      <c r="O6899" s="53"/>
      <c r="P6899" s="53"/>
      <c r="Q6899" s="53"/>
      <c r="R6899" s="53"/>
      <c r="S6899" s="53">
        <v>1</v>
      </c>
      <c r="T6899" s="53">
        <v>1</v>
      </c>
      <c r="U6899" s="53"/>
      <c r="V6899" s="53"/>
      <c r="W6899" s="53"/>
      <c r="X6899" s="53"/>
    </row>
    <row r="6900" spans="1:24">
      <c r="A6900" s="135"/>
      <c r="B6900" s="565"/>
      <c r="C6900" s="566"/>
      <c r="D6900" s="567"/>
      <c r="E6900" s="566"/>
      <c r="F6900" s="566"/>
      <c r="G6900" s="566"/>
      <c r="H6900" s="566"/>
      <c r="I6900" s="568"/>
      <c r="J6900" s="103"/>
      <c r="K6900" s="75" t="s">
        <v>34</v>
      </c>
      <c r="L6900" s="76">
        <f t="shared" si="362"/>
        <v>0</v>
      </c>
      <c r="M6900" s="53"/>
      <c r="N6900" s="53"/>
      <c r="O6900" s="53"/>
      <c r="P6900" s="53"/>
      <c r="Q6900" s="53"/>
      <c r="R6900" s="53"/>
      <c r="S6900" s="53"/>
      <c r="T6900" s="53"/>
      <c r="U6900" s="53"/>
      <c r="V6900" s="53"/>
      <c r="W6900" s="53"/>
      <c r="X6900" s="53"/>
    </row>
    <row r="6901" spans="1:24">
      <c r="A6901" s="135"/>
      <c r="B6901" s="565"/>
      <c r="C6901" s="566"/>
      <c r="D6901" s="567"/>
      <c r="E6901" s="566"/>
      <c r="F6901" s="566"/>
      <c r="G6901" s="566"/>
      <c r="H6901" s="566"/>
      <c r="I6901" s="568"/>
      <c r="J6901" s="103"/>
      <c r="K6901" s="84" t="s">
        <v>36</v>
      </c>
      <c r="L6901" s="76">
        <f t="shared" si="362"/>
        <v>0</v>
      </c>
      <c r="M6901" s="53"/>
      <c r="N6901" s="53"/>
      <c r="O6901" s="53"/>
      <c r="P6901" s="53"/>
      <c r="Q6901" s="53"/>
      <c r="R6901" s="53"/>
      <c r="S6901" s="53"/>
      <c r="T6901" s="53"/>
      <c r="U6901" s="53"/>
      <c r="V6901" s="53"/>
      <c r="W6901" s="53"/>
      <c r="X6901" s="53"/>
    </row>
    <row r="6902" spans="1:24">
      <c r="A6902" s="135"/>
      <c r="B6902" s="565"/>
      <c r="C6902" s="569" t="s">
        <v>31</v>
      </c>
      <c r="D6902" s="570" t="s">
        <v>10501</v>
      </c>
      <c r="E6902" s="569" t="s">
        <v>10502</v>
      </c>
      <c r="F6902" s="569" t="s">
        <v>10503</v>
      </c>
      <c r="G6902" s="569" t="s">
        <v>10504</v>
      </c>
      <c r="H6902" s="569" t="s">
        <v>10505</v>
      </c>
      <c r="I6902" s="74">
        <v>32215</v>
      </c>
      <c r="J6902" s="46" t="s">
        <v>1508</v>
      </c>
      <c r="K6902" s="75" t="s">
        <v>1509</v>
      </c>
      <c r="L6902" s="76">
        <f t="shared" si="362"/>
        <v>35</v>
      </c>
      <c r="M6902" s="76"/>
      <c r="N6902" s="446">
        <v>11</v>
      </c>
      <c r="O6902" s="446">
        <v>2</v>
      </c>
      <c r="P6902" s="446"/>
      <c r="Q6902" s="446"/>
      <c r="R6902" s="446"/>
      <c r="S6902" s="446">
        <v>7</v>
      </c>
      <c r="T6902" s="446"/>
      <c r="U6902" s="446"/>
      <c r="V6902" s="446"/>
      <c r="W6902" s="446">
        <v>6</v>
      </c>
      <c r="X6902" s="446">
        <v>9</v>
      </c>
    </row>
    <row r="6903" spans="1:24">
      <c r="A6903" s="135"/>
      <c r="B6903" s="565"/>
      <c r="C6903" s="571"/>
      <c r="D6903" s="572"/>
      <c r="E6903" s="571"/>
      <c r="F6903" s="571"/>
      <c r="G6903" s="571"/>
      <c r="H6903" s="571"/>
      <c r="I6903" s="79"/>
      <c r="J6903" s="54"/>
      <c r="K6903" s="75" t="s">
        <v>1501</v>
      </c>
      <c r="L6903" s="76">
        <f t="shared" si="362"/>
        <v>6</v>
      </c>
      <c r="M6903" s="76">
        <v>6</v>
      </c>
      <c r="N6903" s="76"/>
      <c r="O6903" s="76"/>
      <c r="P6903" s="76"/>
      <c r="Q6903" s="76"/>
      <c r="R6903" s="76"/>
      <c r="S6903" s="76"/>
      <c r="T6903" s="76"/>
      <c r="U6903" s="76"/>
      <c r="V6903" s="76"/>
      <c r="W6903" s="76"/>
      <c r="X6903" s="76"/>
    </row>
    <row r="6904" spans="1:24">
      <c r="A6904" s="135"/>
      <c r="B6904" s="565"/>
      <c r="C6904" s="573"/>
      <c r="D6904" s="574"/>
      <c r="E6904" s="573"/>
      <c r="F6904" s="573"/>
      <c r="G6904" s="573"/>
      <c r="H6904" s="573"/>
      <c r="I6904" s="83"/>
      <c r="J6904" s="80"/>
      <c r="K6904" s="84" t="s">
        <v>1502</v>
      </c>
      <c r="L6904" s="76">
        <f t="shared" si="362"/>
        <v>0</v>
      </c>
      <c r="M6904" s="76"/>
      <c r="N6904" s="76"/>
      <c r="O6904" s="76"/>
      <c r="P6904" s="76"/>
      <c r="Q6904" s="76"/>
      <c r="R6904" s="76"/>
      <c r="S6904" s="76"/>
      <c r="T6904" s="76"/>
      <c r="U6904" s="76"/>
      <c r="V6904" s="76"/>
      <c r="W6904" s="76"/>
      <c r="X6904" s="76"/>
    </row>
    <row r="6905" spans="1:24">
      <c r="A6905" s="135"/>
      <c r="B6905" s="565"/>
      <c r="C6905" s="566" t="s">
        <v>31</v>
      </c>
      <c r="D6905" s="567" t="s">
        <v>9476</v>
      </c>
      <c r="E6905" s="566" t="s">
        <v>10506</v>
      </c>
      <c r="F6905" s="566" t="s">
        <v>7025</v>
      </c>
      <c r="G6905" s="566" t="s">
        <v>10507</v>
      </c>
      <c r="H6905" s="566"/>
      <c r="I6905" s="568">
        <v>0</v>
      </c>
      <c r="J6905" s="103" t="s">
        <v>39</v>
      </c>
      <c r="K6905" s="75" t="s">
        <v>32</v>
      </c>
      <c r="L6905" s="76">
        <f t="shared" si="362"/>
        <v>2</v>
      </c>
      <c r="M6905" s="53"/>
      <c r="N6905" s="53">
        <v>1</v>
      </c>
      <c r="O6905" s="53"/>
      <c r="P6905" s="53"/>
      <c r="Q6905" s="53"/>
      <c r="R6905" s="53"/>
      <c r="S6905" s="53"/>
      <c r="T6905" s="53">
        <v>1</v>
      </c>
      <c r="U6905" s="53"/>
      <c r="V6905" s="53"/>
      <c r="W6905" s="53"/>
      <c r="X6905" s="53"/>
    </row>
    <row r="6906" spans="1:24">
      <c r="A6906" s="135"/>
      <c r="B6906" s="565"/>
      <c r="C6906" s="566"/>
      <c r="D6906" s="567"/>
      <c r="E6906" s="566"/>
      <c r="F6906" s="566"/>
      <c r="G6906" s="566"/>
      <c r="H6906" s="566"/>
      <c r="I6906" s="568"/>
      <c r="J6906" s="103"/>
      <c r="K6906" s="75" t="s">
        <v>34</v>
      </c>
      <c r="L6906" s="76">
        <f t="shared" si="362"/>
        <v>0</v>
      </c>
      <c r="M6906" s="53"/>
      <c r="N6906" s="53"/>
      <c r="O6906" s="53"/>
      <c r="P6906" s="53"/>
      <c r="Q6906" s="53"/>
      <c r="R6906" s="53"/>
      <c r="S6906" s="53"/>
      <c r="T6906" s="53"/>
      <c r="U6906" s="53"/>
      <c r="V6906" s="53"/>
      <c r="W6906" s="53"/>
      <c r="X6906" s="53"/>
    </row>
    <row r="6907" spans="1:24">
      <c r="A6907" s="135"/>
      <c r="B6907" s="565"/>
      <c r="C6907" s="566"/>
      <c r="D6907" s="567"/>
      <c r="E6907" s="566"/>
      <c r="F6907" s="566"/>
      <c r="G6907" s="566"/>
      <c r="H6907" s="566"/>
      <c r="I6907" s="568"/>
      <c r="J6907" s="103"/>
      <c r="K6907" s="84" t="s">
        <v>36</v>
      </c>
      <c r="L6907" s="76">
        <f t="shared" si="362"/>
        <v>0</v>
      </c>
      <c r="M6907" s="53"/>
      <c r="N6907" s="53"/>
      <c r="O6907" s="53"/>
      <c r="P6907" s="53"/>
      <c r="Q6907" s="53"/>
      <c r="R6907" s="53"/>
      <c r="S6907" s="53"/>
      <c r="T6907" s="53"/>
      <c r="U6907" s="53"/>
      <c r="V6907" s="53"/>
      <c r="W6907" s="53"/>
      <c r="X6907" s="53"/>
    </row>
    <row r="6908" spans="1:24">
      <c r="A6908" s="135"/>
      <c r="B6908" s="565"/>
      <c r="C6908" s="566" t="s">
        <v>31</v>
      </c>
      <c r="D6908" s="567" t="s">
        <v>10508</v>
      </c>
      <c r="E6908" s="566" t="s">
        <v>10509</v>
      </c>
      <c r="F6908" s="566" t="s">
        <v>10510</v>
      </c>
      <c r="G6908" s="566" t="s">
        <v>10511</v>
      </c>
      <c r="H6908" s="566" t="s">
        <v>10512</v>
      </c>
      <c r="I6908" s="568">
        <v>0</v>
      </c>
      <c r="J6908" s="103" t="s">
        <v>39</v>
      </c>
      <c r="K6908" s="75" t="s">
        <v>32</v>
      </c>
      <c r="L6908" s="76">
        <f t="shared" si="362"/>
        <v>2</v>
      </c>
      <c r="M6908" s="53"/>
      <c r="N6908" s="53">
        <v>2</v>
      </c>
      <c r="O6908" s="53"/>
      <c r="P6908" s="53"/>
      <c r="Q6908" s="53"/>
      <c r="R6908" s="53"/>
      <c r="S6908" s="53"/>
      <c r="T6908" s="53"/>
      <c r="U6908" s="53"/>
      <c r="V6908" s="53"/>
      <c r="W6908" s="53"/>
      <c r="X6908" s="53"/>
    </row>
    <row r="6909" spans="1:24">
      <c r="A6909" s="135"/>
      <c r="B6909" s="565"/>
      <c r="C6909" s="566"/>
      <c r="D6909" s="567"/>
      <c r="E6909" s="566"/>
      <c r="F6909" s="566"/>
      <c r="G6909" s="566"/>
      <c r="H6909" s="566"/>
      <c r="I6909" s="568"/>
      <c r="J6909" s="103"/>
      <c r="K6909" s="75" t="s">
        <v>34</v>
      </c>
      <c r="L6909" s="76">
        <f t="shared" si="362"/>
        <v>0</v>
      </c>
      <c r="M6909" s="53"/>
      <c r="N6909" s="53"/>
      <c r="O6909" s="53"/>
      <c r="P6909" s="53"/>
      <c r="Q6909" s="53"/>
      <c r="R6909" s="53"/>
      <c r="S6909" s="53"/>
      <c r="T6909" s="53"/>
      <c r="U6909" s="53"/>
      <c r="V6909" s="53"/>
      <c r="W6909" s="53"/>
      <c r="X6909" s="53"/>
    </row>
    <row r="6910" spans="1:24">
      <c r="A6910" s="135"/>
      <c r="B6910" s="565"/>
      <c r="C6910" s="566"/>
      <c r="D6910" s="567"/>
      <c r="E6910" s="566"/>
      <c r="F6910" s="566"/>
      <c r="G6910" s="566"/>
      <c r="H6910" s="566"/>
      <c r="I6910" s="568"/>
      <c r="J6910" s="103"/>
      <c r="K6910" s="84" t="s">
        <v>36</v>
      </c>
      <c r="L6910" s="76">
        <f t="shared" si="362"/>
        <v>0</v>
      </c>
      <c r="M6910" s="53"/>
      <c r="N6910" s="53"/>
      <c r="O6910" s="53"/>
      <c r="P6910" s="53"/>
      <c r="Q6910" s="53"/>
      <c r="R6910" s="53"/>
      <c r="S6910" s="53"/>
      <c r="T6910" s="53"/>
      <c r="U6910" s="53"/>
      <c r="V6910" s="53"/>
      <c r="W6910" s="53"/>
      <c r="X6910" s="53"/>
    </row>
    <row r="6911" spans="1:24">
      <c r="A6911" s="135"/>
      <c r="B6911" s="565"/>
      <c r="C6911" s="566" t="s">
        <v>31</v>
      </c>
      <c r="D6911" s="567" t="s">
        <v>10513</v>
      </c>
      <c r="E6911" s="566" t="s">
        <v>10514</v>
      </c>
      <c r="F6911" s="566" t="s">
        <v>10515</v>
      </c>
      <c r="G6911" s="566" t="s">
        <v>10516</v>
      </c>
      <c r="H6911" s="566" t="s">
        <v>10517</v>
      </c>
      <c r="I6911" s="568">
        <v>0</v>
      </c>
      <c r="J6911" s="103" t="s">
        <v>39</v>
      </c>
      <c r="K6911" s="75" t="s">
        <v>32</v>
      </c>
      <c r="L6911" s="76">
        <f t="shared" si="362"/>
        <v>2</v>
      </c>
      <c r="M6911" s="53"/>
      <c r="N6911" s="53">
        <v>2</v>
      </c>
      <c r="O6911" s="53"/>
      <c r="P6911" s="53"/>
      <c r="Q6911" s="53"/>
      <c r="R6911" s="53"/>
      <c r="S6911" s="53"/>
      <c r="T6911" s="53"/>
      <c r="U6911" s="53"/>
      <c r="V6911" s="53"/>
      <c r="W6911" s="53"/>
      <c r="X6911" s="53"/>
    </row>
    <row r="6912" spans="1:24">
      <c r="A6912" s="135"/>
      <c r="B6912" s="565"/>
      <c r="C6912" s="566"/>
      <c r="D6912" s="567"/>
      <c r="E6912" s="566"/>
      <c r="F6912" s="566"/>
      <c r="G6912" s="566"/>
      <c r="H6912" s="566"/>
      <c r="I6912" s="568"/>
      <c r="J6912" s="103"/>
      <c r="K6912" s="75" t="s">
        <v>34</v>
      </c>
      <c r="L6912" s="76">
        <f t="shared" si="362"/>
        <v>0</v>
      </c>
      <c r="M6912" s="53"/>
      <c r="N6912" s="53"/>
      <c r="O6912" s="53"/>
      <c r="P6912" s="53"/>
      <c r="Q6912" s="53"/>
      <c r="R6912" s="53"/>
      <c r="S6912" s="53"/>
      <c r="T6912" s="53"/>
      <c r="U6912" s="53"/>
      <c r="V6912" s="53"/>
      <c r="W6912" s="53"/>
      <c r="X6912" s="53"/>
    </row>
    <row r="6913" spans="1:24">
      <c r="A6913" s="135"/>
      <c r="B6913" s="565"/>
      <c r="C6913" s="566"/>
      <c r="D6913" s="567"/>
      <c r="E6913" s="566"/>
      <c r="F6913" s="566"/>
      <c r="G6913" s="566"/>
      <c r="H6913" s="566"/>
      <c r="I6913" s="568"/>
      <c r="J6913" s="103"/>
      <c r="K6913" s="84" t="s">
        <v>36</v>
      </c>
      <c r="L6913" s="76">
        <f t="shared" si="362"/>
        <v>0</v>
      </c>
      <c r="M6913" s="53"/>
      <c r="N6913" s="53"/>
      <c r="O6913" s="53"/>
      <c r="P6913" s="53"/>
      <c r="Q6913" s="53"/>
      <c r="R6913" s="53"/>
      <c r="S6913" s="53"/>
      <c r="T6913" s="53"/>
      <c r="U6913" s="53"/>
      <c r="V6913" s="53"/>
      <c r="W6913" s="53"/>
      <c r="X6913" s="53"/>
    </row>
    <row r="6914" spans="1:24">
      <c r="A6914" s="135"/>
      <c r="B6914" s="565"/>
      <c r="C6914" s="566" t="s">
        <v>31</v>
      </c>
      <c r="D6914" s="567" t="s">
        <v>10518</v>
      </c>
      <c r="E6914" s="566" t="s">
        <v>10519</v>
      </c>
      <c r="F6914" s="566" t="s">
        <v>10520</v>
      </c>
      <c r="G6914" s="566" t="s">
        <v>10521</v>
      </c>
      <c r="H6914" s="566" t="s">
        <v>10522</v>
      </c>
      <c r="I6914" s="568">
        <v>0</v>
      </c>
      <c r="J6914" s="103" t="s">
        <v>39</v>
      </c>
      <c r="K6914" s="75" t="s">
        <v>32</v>
      </c>
      <c r="L6914" s="76">
        <f t="shared" si="362"/>
        <v>2</v>
      </c>
      <c r="M6914" s="53"/>
      <c r="N6914" s="53">
        <v>2</v>
      </c>
      <c r="O6914" s="53"/>
      <c r="P6914" s="53"/>
      <c r="Q6914" s="53"/>
      <c r="R6914" s="53"/>
      <c r="S6914" s="53"/>
      <c r="T6914" s="53"/>
      <c r="U6914" s="53"/>
      <c r="V6914" s="53"/>
      <c r="W6914" s="53"/>
      <c r="X6914" s="53"/>
    </row>
    <row r="6915" spans="1:24">
      <c r="A6915" s="135"/>
      <c r="B6915" s="565"/>
      <c r="C6915" s="566"/>
      <c r="D6915" s="567"/>
      <c r="E6915" s="566"/>
      <c r="F6915" s="566"/>
      <c r="G6915" s="566"/>
      <c r="H6915" s="566"/>
      <c r="I6915" s="568"/>
      <c r="J6915" s="103"/>
      <c r="K6915" s="75" t="s">
        <v>34</v>
      </c>
      <c r="L6915" s="76">
        <f t="shared" si="362"/>
        <v>0</v>
      </c>
      <c r="M6915" s="53"/>
      <c r="N6915" s="53"/>
      <c r="O6915" s="53"/>
      <c r="P6915" s="53"/>
      <c r="Q6915" s="53"/>
      <c r="R6915" s="53"/>
      <c r="S6915" s="53"/>
      <c r="T6915" s="53"/>
      <c r="U6915" s="53"/>
      <c r="V6915" s="53"/>
      <c r="W6915" s="53"/>
      <c r="X6915" s="53"/>
    </row>
    <row r="6916" spans="1:24">
      <c r="A6916" s="135"/>
      <c r="B6916" s="565"/>
      <c r="C6916" s="566"/>
      <c r="D6916" s="567"/>
      <c r="E6916" s="566"/>
      <c r="F6916" s="566"/>
      <c r="G6916" s="566"/>
      <c r="H6916" s="566"/>
      <c r="I6916" s="568"/>
      <c r="J6916" s="103"/>
      <c r="K6916" s="84" t="s">
        <v>36</v>
      </c>
      <c r="L6916" s="76">
        <f t="shared" si="362"/>
        <v>0</v>
      </c>
      <c r="M6916" s="53"/>
      <c r="N6916" s="53"/>
      <c r="O6916" s="53"/>
      <c r="P6916" s="53"/>
      <c r="Q6916" s="53"/>
      <c r="R6916" s="53"/>
      <c r="S6916" s="53"/>
      <c r="T6916" s="53"/>
      <c r="U6916" s="53"/>
      <c r="V6916" s="53"/>
      <c r="W6916" s="53"/>
      <c r="X6916" s="53"/>
    </row>
    <row r="6917" spans="1:24">
      <c r="A6917" s="135"/>
      <c r="B6917" s="565"/>
      <c r="C6917" s="566" t="s">
        <v>1609</v>
      </c>
      <c r="D6917" s="567" t="s">
        <v>10523</v>
      </c>
      <c r="E6917" s="566" t="s">
        <v>10524</v>
      </c>
      <c r="F6917" s="566" t="s">
        <v>10525</v>
      </c>
      <c r="G6917" s="566" t="s">
        <v>10526</v>
      </c>
      <c r="H6917" s="566" t="s">
        <v>10527</v>
      </c>
      <c r="I6917" s="568">
        <v>10022.165000000001</v>
      </c>
      <c r="J6917" s="103" t="s">
        <v>39</v>
      </c>
      <c r="K6917" s="75" t="s">
        <v>32</v>
      </c>
      <c r="L6917" s="76">
        <f t="shared" si="362"/>
        <v>3</v>
      </c>
      <c r="M6917" s="53">
        <v>1</v>
      </c>
      <c r="N6917" s="53">
        <v>1</v>
      </c>
      <c r="O6917" s="53">
        <v>1</v>
      </c>
      <c r="P6917" s="53"/>
      <c r="Q6917" s="53"/>
      <c r="R6917" s="53"/>
      <c r="S6917" s="53"/>
      <c r="T6917" s="53"/>
      <c r="U6917" s="53"/>
      <c r="V6917" s="53"/>
      <c r="W6917" s="53"/>
      <c r="X6917" s="53"/>
    </row>
    <row r="6918" spans="1:24">
      <c r="A6918" s="135"/>
      <c r="B6918" s="565"/>
      <c r="C6918" s="566"/>
      <c r="D6918" s="567"/>
      <c r="E6918" s="566"/>
      <c r="F6918" s="566"/>
      <c r="G6918" s="566"/>
      <c r="H6918" s="566"/>
      <c r="I6918" s="568"/>
      <c r="J6918" s="103"/>
      <c r="K6918" s="75" t="s">
        <v>34</v>
      </c>
      <c r="L6918" s="76">
        <f t="shared" si="362"/>
        <v>0</v>
      </c>
      <c r="M6918" s="53"/>
      <c r="N6918" s="53"/>
      <c r="O6918" s="53"/>
      <c r="P6918" s="53"/>
      <c r="Q6918" s="53"/>
      <c r="R6918" s="53"/>
      <c r="S6918" s="53"/>
      <c r="T6918" s="53"/>
      <c r="U6918" s="53"/>
      <c r="V6918" s="53"/>
      <c r="W6918" s="53"/>
      <c r="X6918" s="53"/>
    </row>
    <row r="6919" spans="1:24">
      <c r="A6919" s="135"/>
      <c r="B6919" s="565"/>
      <c r="C6919" s="566"/>
      <c r="D6919" s="567"/>
      <c r="E6919" s="566"/>
      <c r="F6919" s="566"/>
      <c r="G6919" s="566"/>
      <c r="H6919" s="566"/>
      <c r="I6919" s="568"/>
      <c r="J6919" s="103"/>
      <c r="K6919" s="84" t="s">
        <v>36</v>
      </c>
      <c r="L6919" s="76">
        <f t="shared" si="362"/>
        <v>2</v>
      </c>
      <c r="M6919" s="53"/>
      <c r="N6919" s="53"/>
      <c r="O6919" s="53">
        <v>1</v>
      </c>
      <c r="P6919" s="53"/>
      <c r="Q6919" s="53"/>
      <c r="R6919" s="53"/>
      <c r="S6919" s="53"/>
      <c r="T6919" s="53">
        <v>1</v>
      </c>
      <c r="U6919" s="53"/>
      <c r="V6919" s="53"/>
      <c r="W6919" s="53"/>
      <c r="X6919" s="53"/>
    </row>
    <row r="6920" spans="1:24">
      <c r="A6920" s="135"/>
      <c r="B6920" s="565"/>
      <c r="C6920" s="566" t="s">
        <v>1622</v>
      </c>
      <c r="D6920" s="567" t="s">
        <v>10528</v>
      </c>
      <c r="E6920" s="566" t="s">
        <v>10529</v>
      </c>
      <c r="F6920" s="566" t="s">
        <v>10530</v>
      </c>
      <c r="G6920" s="566" t="s">
        <v>10531</v>
      </c>
      <c r="H6920" s="566" t="s">
        <v>10532</v>
      </c>
      <c r="I6920" s="568">
        <v>0</v>
      </c>
      <c r="J6920" s="103" t="s">
        <v>39</v>
      </c>
      <c r="K6920" s="75" t="s">
        <v>32</v>
      </c>
      <c r="L6920" s="76">
        <f t="shared" si="362"/>
        <v>2</v>
      </c>
      <c r="M6920" s="53">
        <v>1</v>
      </c>
      <c r="N6920" s="53">
        <v>1</v>
      </c>
      <c r="O6920" s="53"/>
      <c r="P6920" s="53"/>
      <c r="Q6920" s="53"/>
      <c r="R6920" s="53"/>
      <c r="S6920" s="53"/>
      <c r="T6920" s="53"/>
      <c r="U6920" s="53"/>
      <c r="V6920" s="53"/>
      <c r="W6920" s="53"/>
      <c r="X6920" s="53"/>
    </row>
    <row r="6921" spans="1:24">
      <c r="A6921" s="135"/>
      <c r="B6921" s="565"/>
      <c r="C6921" s="566"/>
      <c r="D6921" s="567"/>
      <c r="E6921" s="566"/>
      <c r="F6921" s="566"/>
      <c r="G6921" s="566"/>
      <c r="H6921" s="566"/>
      <c r="I6921" s="568"/>
      <c r="J6921" s="103"/>
      <c r="K6921" s="75" t="s">
        <v>34</v>
      </c>
      <c r="L6921" s="76">
        <f t="shared" si="362"/>
        <v>0</v>
      </c>
      <c r="M6921" s="53"/>
      <c r="N6921" s="53"/>
      <c r="O6921" s="53"/>
      <c r="P6921" s="53"/>
      <c r="Q6921" s="53"/>
      <c r="R6921" s="53"/>
      <c r="S6921" s="53"/>
      <c r="T6921" s="53"/>
      <c r="U6921" s="53"/>
      <c r="V6921" s="53"/>
      <c r="W6921" s="53"/>
      <c r="X6921" s="53"/>
    </row>
    <row r="6922" spans="1:24">
      <c r="A6922" s="135"/>
      <c r="B6922" s="565"/>
      <c r="C6922" s="566"/>
      <c r="D6922" s="567"/>
      <c r="E6922" s="566"/>
      <c r="F6922" s="566"/>
      <c r="G6922" s="566"/>
      <c r="H6922" s="566"/>
      <c r="I6922" s="568"/>
      <c r="J6922" s="103"/>
      <c r="K6922" s="84" t="s">
        <v>36</v>
      </c>
      <c r="L6922" s="76">
        <f t="shared" si="362"/>
        <v>2</v>
      </c>
      <c r="M6922" s="53"/>
      <c r="N6922" s="53">
        <v>1</v>
      </c>
      <c r="O6922" s="53"/>
      <c r="P6922" s="53"/>
      <c r="Q6922" s="53"/>
      <c r="R6922" s="53"/>
      <c r="S6922" s="53"/>
      <c r="T6922" s="53">
        <v>1</v>
      </c>
      <c r="U6922" s="53"/>
      <c r="V6922" s="53"/>
      <c r="W6922" s="53"/>
      <c r="X6922" s="53"/>
    </row>
    <row r="6923" spans="1:24">
      <c r="A6923" s="135"/>
      <c r="B6923" s="565"/>
      <c r="C6923" s="566" t="s">
        <v>35</v>
      </c>
      <c r="D6923" s="567" t="s">
        <v>10533</v>
      </c>
      <c r="E6923" s="566" t="s">
        <v>10534</v>
      </c>
      <c r="F6923" s="566" t="s">
        <v>10535</v>
      </c>
      <c r="G6923" s="566" t="s">
        <v>10536</v>
      </c>
      <c r="H6923" s="566" t="s">
        <v>10537</v>
      </c>
      <c r="I6923" s="568">
        <v>2018.11</v>
      </c>
      <c r="J6923" s="103" t="s">
        <v>39</v>
      </c>
      <c r="K6923" s="75" t="s">
        <v>32</v>
      </c>
      <c r="L6923" s="76">
        <f t="shared" si="362"/>
        <v>3</v>
      </c>
      <c r="M6923" s="53">
        <v>1</v>
      </c>
      <c r="N6923" s="53">
        <v>1</v>
      </c>
      <c r="O6923" s="53">
        <v>1</v>
      </c>
      <c r="P6923" s="53"/>
      <c r="Q6923" s="53"/>
      <c r="R6923" s="53"/>
      <c r="S6923" s="53"/>
      <c r="T6923" s="53"/>
      <c r="U6923" s="53"/>
      <c r="V6923" s="53"/>
      <c r="W6923" s="53"/>
      <c r="X6923" s="53"/>
    </row>
    <row r="6924" spans="1:24">
      <c r="A6924" s="135"/>
      <c r="B6924" s="565"/>
      <c r="C6924" s="566"/>
      <c r="D6924" s="567"/>
      <c r="E6924" s="566"/>
      <c r="F6924" s="566"/>
      <c r="G6924" s="566"/>
      <c r="H6924" s="566"/>
      <c r="I6924" s="568"/>
      <c r="J6924" s="103"/>
      <c r="K6924" s="75" t="s">
        <v>34</v>
      </c>
      <c r="L6924" s="76">
        <f t="shared" si="362"/>
        <v>0</v>
      </c>
      <c r="M6924" s="53"/>
      <c r="N6924" s="53"/>
      <c r="O6924" s="53"/>
      <c r="P6924" s="53"/>
      <c r="Q6924" s="53"/>
      <c r="R6924" s="53"/>
      <c r="S6924" s="53"/>
      <c r="T6924" s="53"/>
      <c r="U6924" s="53"/>
      <c r="V6924" s="53"/>
      <c r="W6924" s="53"/>
      <c r="X6924" s="53"/>
    </row>
    <row r="6925" spans="1:24">
      <c r="A6925" s="135"/>
      <c r="B6925" s="565"/>
      <c r="C6925" s="566"/>
      <c r="D6925" s="567"/>
      <c r="E6925" s="566"/>
      <c r="F6925" s="566"/>
      <c r="G6925" s="566"/>
      <c r="H6925" s="566"/>
      <c r="I6925" s="568"/>
      <c r="J6925" s="103"/>
      <c r="K6925" s="84" t="s">
        <v>36</v>
      </c>
      <c r="L6925" s="76">
        <f t="shared" si="362"/>
        <v>4</v>
      </c>
      <c r="M6925" s="53"/>
      <c r="N6925" s="53"/>
      <c r="O6925" s="53">
        <v>2</v>
      </c>
      <c r="P6925" s="53"/>
      <c r="Q6925" s="53"/>
      <c r="R6925" s="53"/>
      <c r="S6925" s="53">
        <v>1</v>
      </c>
      <c r="T6925" s="53">
        <v>1</v>
      </c>
      <c r="U6925" s="53"/>
      <c r="V6925" s="53"/>
      <c r="W6925" s="53"/>
      <c r="X6925" s="53"/>
    </row>
    <row r="6926" spans="1:24">
      <c r="A6926" s="135"/>
      <c r="B6926" s="565"/>
      <c r="C6926" s="566" t="s">
        <v>33</v>
      </c>
      <c r="D6926" s="567" t="s">
        <v>10538</v>
      </c>
      <c r="E6926" s="566" t="s">
        <v>10539</v>
      </c>
      <c r="F6926" s="566" t="s">
        <v>10540</v>
      </c>
      <c r="G6926" s="566" t="s">
        <v>10541</v>
      </c>
      <c r="H6926" s="566" t="s">
        <v>10542</v>
      </c>
      <c r="I6926" s="568">
        <v>0</v>
      </c>
      <c r="J6926" s="103" t="s">
        <v>39</v>
      </c>
      <c r="K6926" s="75" t="s">
        <v>32</v>
      </c>
      <c r="L6926" s="76">
        <f t="shared" si="362"/>
        <v>0</v>
      </c>
      <c r="M6926" s="53"/>
      <c r="N6926" s="53"/>
      <c r="O6926" s="53"/>
      <c r="P6926" s="53"/>
      <c r="Q6926" s="53"/>
      <c r="R6926" s="53"/>
      <c r="S6926" s="53"/>
      <c r="T6926" s="53"/>
      <c r="U6926" s="53"/>
      <c r="V6926" s="53"/>
      <c r="W6926" s="53"/>
      <c r="X6926" s="53"/>
    </row>
    <row r="6927" spans="1:24">
      <c r="A6927" s="135"/>
      <c r="B6927" s="565"/>
      <c r="C6927" s="566"/>
      <c r="D6927" s="567"/>
      <c r="E6927" s="566"/>
      <c r="F6927" s="566"/>
      <c r="G6927" s="566"/>
      <c r="H6927" s="566"/>
      <c r="I6927" s="568"/>
      <c r="J6927" s="103"/>
      <c r="K6927" s="75" t="s">
        <v>34</v>
      </c>
      <c r="L6927" s="76">
        <f t="shared" si="362"/>
        <v>0</v>
      </c>
      <c r="M6927" s="53"/>
      <c r="N6927" s="53"/>
      <c r="O6927" s="53"/>
      <c r="P6927" s="53"/>
      <c r="Q6927" s="53"/>
      <c r="R6927" s="53"/>
      <c r="S6927" s="53"/>
      <c r="T6927" s="53"/>
      <c r="U6927" s="53"/>
      <c r="V6927" s="53"/>
      <c r="W6927" s="53"/>
      <c r="X6927" s="53"/>
    </row>
    <row r="6928" spans="1:24">
      <c r="A6928" s="135"/>
      <c r="B6928" s="565"/>
      <c r="C6928" s="566"/>
      <c r="D6928" s="567"/>
      <c r="E6928" s="566"/>
      <c r="F6928" s="566"/>
      <c r="G6928" s="566"/>
      <c r="H6928" s="566"/>
      <c r="I6928" s="568"/>
      <c r="J6928" s="103"/>
      <c r="K6928" s="84" t="s">
        <v>36</v>
      </c>
      <c r="L6928" s="76">
        <f t="shared" si="362"/>
        <v>2</v>
      </c>
      <c r="M6928" s="53"/>
      <c r="N6928" s="53"/>
      <c r="O6928" s="53">
        <v>2</v>
      </c>
      <c r="P6928" s="53"/>
      <c r="Q6928" s="53"/>
      <c r="R6928" s="53"/>
      <c r="S6928" s="53"/>
      <c r="T6928" s="53"/>
      <c r="U6928" s="53"/>
      <c r="V6928" s="53"/>
      <c r="W6928" s="53"/>
      <c r="X6928" s="53"/>
    </row>
    <row r="6929" spans="1:24">
      <c r="A6929" s="135"/>
      <c r="B6929" s="565"/>
      <c r="C6929" s="566" t="s">
        <v>33</v>
      </c>
      <c r="D6929" s="567" t="s">
        <v>10543</v>
      </c>
      <c r="E6929" s="566" t="s">
        <v>10544</v>
      </c>
      <c r="F6929" s="566" t="s">
        <v>10545</v>
      </c>
      <c r="G6929" s="566" t="s">
        <v>10546</v>
      </c>
      <c r="H6929" s="566" t="s">
        <v>10547</v>
      </c>
      <c r="I6929" s="568">
        <v>16.32</v>
      </c>
      <c r="J6929" s="103" t="s">
        <v>39</v>
      </c>
      <c r="K6929" s="75" t="s">
        <v>32</v>
      </c>
      <c r="L6929" s="76">
        <f t="shared" ref="L6929:L6992" si="363">SUM(M6929:X6929)</f>
        <v>0</v>
      </c>
      <c r="M6929" s="53"/>
      <c r="N6929" s="53"/>
      <c r="O6929" s="53"/>
      <c r="P6929" s="53"/>
      <c r="Q6929" s="53"/>
      <c r="R6929" s="53"/>
      <c r="S6929" s="53"/>
      <c r="T6929" s="53"/>
      <c r="U6929" s="53"/>
      <c r="V6929" s="53"/>
      <c r="W6929" s="53"/>
      <c r="X6929" s="53"/>
    </row>
    <row r="6930" spans="1:24">
      <c r="A6930" s="135"/>
      <c r="B6930" s="565"/>
      <c r="C6930" s="566"/>
      <c r="D6930" s="567"/>
      <c r="E6930" s="566"/>
      <c r="F6930" s="566"/>
      <c r="G6930" s="566"/>
      <c r="H6930" s="566"/>
      <c r="I6930" s="568"/>
      <c r="J6930" s="103"/>
      <c r="K6930" s="75" t="s">
        <v>34</v>
      </c>
      <c r="L6930" s="76">
        <f t="shared" si="363"/>
        <v>0</v>
      </c>
      <c r="M6930" s="53"/>
      <c r="N6930" s="53"/>
      <c r="O6930" s="53"/>
      <c r="P6930" s="53"/>
      <c r="Q6930" s="53"/>
      <c r="R6930" s="53"/>
      <c r="S6930" s="53"/>
      <c r="T6930" s="53"/>
      <c r="U6930" s="53"/>
      <c r="V6930" s="53"/>
      <c r="W6930" s="53"/>
      <c r="X6930" s="53"/>
    </row>
    <row r="6931" spans="1:24">
      <c r="A6931" s="135"/>
      <c r="B6931" s="565"/>
      <c r="C6931" s="566"/>
      <c r="D6931" s="567"/>
      <c r="E6931" s="566"/>
      <c r="F6931" s="566"/>
      <c r="G6931" s="566"/>
      <c r="H6931" s="566"/>
      <c r="I6931" s="568"/>
      <c r="J6931" s="103"/>
      <c r="K6931" s="84" t="s">
        <v>36</v>
      </c>
      <c r="L6931" s="76">
        <f t="shared" si="363"/>
        <v>2</v>
      </c>
      <c r="M6931" s="53"/>
      <c r="N6931" s="53"/>
      <c r="O6931" s="53">
        <v>2</v>
      </c>
      <c r="P6931" s="53"/>
      <c r="Q6931" s="53"/>
      <c r="R6931" s="53"/>
      <c r="S6931" s="53"/>
      <c r="T6931" s="53"/>
      <c r="U6931" s="53"/>
      <c r="V6931" s="53"/>
      <c r="W6931" s="53"/>
      <c r="X6931" s="53"/>
    </row>
    <row r="6932" spans="1:24">
      <c r="A6932" s="135"/>
      <c r="B6932" s="565"/>
      <c r="C6932" s="566" t="s">
        <v>31</v>
      </c>
      <c r="D6932" s="567" t="s">
        <v>8726</v>
      </c>
      <c r="E6932" s="566" t="s">
        <v>10548</v>
      </c>
      <c r="F6932" s="566" t="s">
        <v>8728</v>
      </c>
      <c r="G6932" s="566" t="s">
        <v>10549</v>
      </c>
      <c r="H6932" s="566"/>
      <c r="I6932" s="568">
        <v>0</v>
      </c>
      <c r="J6932" s="103" t="s">
        <v>39</v>
      </c>
      <c r="K6932" s="75" t="s">
        <v>32</v>
      </c>
      <c r="L6932" s="76">
        <f t="shared" si="363"/>
        <v>2</v>
      </c>
      <c r="M6932" s="53">
        <v>1</v>
      </c>
      <c r="N6932" s="53">
        <v>1</v>
      </c>
      <c r="O6932" s="53"/>
      <c r="P6932" s="53"/>
      <c r="Q6932" s="53"/>
      <c r="R6932" s="53"/>
      <c r="S6932" s="53"/>
      <c r="T6932" s="53"/>
      <c r="U6932" s="53"/>
      <c r="V6932" s="53"/>
      <c r="W6932" s="53"/>
      <c r="X6932" s="53"/>
    </row>
    <row r="6933" spans="1:24">
      <c r="A6933" s="135"/>
      <c r="B6933" s="565"/>
      <c r="C6933" s="566"/>
      <c r="D6933" s="567"/>
      <c r="E6933" s="566"/>
      <c r="F6933" s="566"/>
      <c r="G6933" s="566"/>
      <c r="H6933" s="566"/>
      <c r="I6933" s="568"/>
      <c r="J6933" s="103"/>
      <c r="K6933" s="75" t="s">
        <v>34</v>
      </c>
      <c r="L6933" s="76">
        <f t="shared" si="363"/>
        <v>0</v>
      </c>
      <c r="M6933" s="53"/>
      <c r="N6933" s="53"/>
      <c r="O6933" s="53"/>
      <c r="P6933" s="53"/>
      <c r="Q6933" s="53"/>
      <c r="R6933" s="53"/>
      <c r="S6933" s="53"/>
      <c r="T6933" s="53"/>
      <c r="U6933" s="53"/>
      <c r="V6933" s="53"/>
      <c r="W6933" s="53"/>
      <c r="X6933" s="53"/>
    </row>
    <row r="6934" spans="1:24">
      <c r="A6934" s="135"/>
      <c r="B6934" s="565"/>
      <c r="C6934" s="566"/>
      <c r="D6934" s="567"/>
      <c r="E6934" s="566"/>
      <c r="F6934" s="566"/>
      <c r="G6934" s="566"/>
      <c r="H6934" s="566"/>
      <c r="I6934" s="568"/>
      <c r="J6934" s="103"/>
      <c r="K6934" s="84" t="s">
        <v>36</v>
      </c>
      <c r="L6934" s="76">
        <f t="shared" si="363"/>
        <v>0</v>
      </c>
      <c r="M6934" s="53"/>
      <c r="N6934" s="53"/>
      <c r="O6934" s="53"/>
      <c r="P6934" s="53"/>
      <c r="Q6934" s="53"/>
      <c r="R6934" s="53"/>
      <c r="S6934" s="53"/>
      <c r="T6934" s="53"/>
      <c r="U6934" s="53"/>
      <c r="V6934" s="53"/>
      <c r="W6934" s="53"/>
      <c r="X6934" s="53"/>
    </row>
    <row r="6935" spans="1:24">
      <c r="A6935" s="135"/>
      <c r="B6935" s="565"/>
      <c r="C6935" s="566" t="s">
        <v>33</v>
      </c>
      <c r="D6935" s="567" t="s">
        <v>10550</v>
      </c>
      <c r="E6935" s="566" t="s">
        <v>10551</v>
      </c>
      <c r="F6935" s="566" t="s">
        <v>10552</v>
      </c>
      <c r="G6935" s="566" t="s">
        <v>10553</v>
      </c>
      <c r="H6935" s="566" t="s">
        <v>10554</v>
      </c>
      <c r="I6935" s="568">
        <v>191.86</v>
      </c>
      <c r="J6935" s="103" t="s">
        <v>39</v>
      </c>
      <c r="K6935" s="75" t="s">
        <v>32</v>
      </c>
      <c r="L6935" s="76">
        <f t="shared" si="363"/>
        <v>0</v>
      </c>
      <c r="M6935" s="53"/>
      <c r="N6935" s="53"/>
      <c r="O6935" s="53"/>
      <c r="P6935" s="53"/>
      <c r="Q6935" s="53"/>
      <c r="R6935" s="53"/>
      <c r="S6935" s="53"/>
      <c r="T6935" s="53"/>
      <c r="U6935" s="53"/>
      <c r="V6935" s="53"/>
      <c r="W6935" s="53"/>
      <c r="X6935" s="53"/>
    </row>
    <row r="6936" spans="1:24">
      <c r="A6936" s="135"/>
      <c r="B6936" s="565"/>
      <c r="C6936" s="566"/>
      <c r="D6936" s="567"/>
      <c r="E6936" s="566"/>
      <c r="F6936" s="566"/>
      <c r="G6936" s="566"/>
      <c r="H6936" s="566"/>
      <c r="I6936" s="568"/>
      <c r="J6936" s="103"/>
      <c r="K6936" s="75" t="s">
        <v>34</v>
      </c>
      <c r="L6936" s="76">
        <f t="shared" si="363"/>
        <v>0</v>
      </c>
      <c r="M6936" s="53"/>
      <c r="N6936" s="53"/>
      <c r="O6936" s="53"/>
      <c r="P6936" s="53"/>
      <c r="Q6936" s="53"/>
      <c r="R6936" s="53"/>
      <c r="S6936" s="53"/>
      <c r="T6936" s="53"/>
      <c r="U6936" s="53"/>
      <c r="V6936" s="53"/>
      <c r="W6936" s="53"/>
      <c r="X6936" s="53"/>
    </row>
    <row r="6937" spans="1:24">
      <c r="A6937" s="135"/>
      <c r="B6937" s="565"/>
      <c r="C6937" s="566"/>
      <c r="D6937" s="567"/>
      <c r="E6937" s="566"/>
      <c r="F6937" s="566"/>
      <c r="G6937" s="566"/>
      <c r="H6937" s="566"/>
      <c r="I6937" s="568"/>
      <c r="J6937" s="103"/>
      <c r="K6937" s="84" t="s">
        <v>36</v>
      </c>
      <c r="L6937" s="76">
        <f t="shared" si="363"/>
        <v>2</v>
      </c>
      <c r="M6937" s="53"/>
      <c r="N6937" s="53">
        <v>1</v>
      </c>
      <c r="O6937" s="53"/>
      <c r="P6937" s="53"/>
      <c r="Q6937" s="53"/>
      <c r="R6937" s="53"/>
      <c r="S6937" s="53"/>
      <c r="T6937" s="53">
        <v>1</v>
      </c>
      <c r="U6937" s="53"/>
      <c r="V6937" s="53"/>
      <c r="W6937" s="53"/>
      <c r="X6937" s="53"/>
    </row>
    <row r="6938" spans="1:24">
      <c r="A6938" s="135"/>
      <c r="B6938" s="565"/>
      <c r="C6938" s="566" t="s">
        <v>33</v>
      </c>
      <c r="D6938" s="567" t="s">
        <v>10555</v>
      </c>
      <c r="E6938" s="566" t="s">
        <v>10556</v>
      </c>
      <c r="F6938" s="566" t="s">
        <v>10557</v>
      </c>
      <c r="G6938" s="566" t="s">
        <v>10558</v>
      </c>
      <c r="H6938" s="566" t="s">
        <v>10559</v>
      </c>
      <c r="I6938" s="568">
        <v>9429.56</v>
      </c>
      <c r="J6938" s="103" t="s">
        <v>39</v>
      </c>
      <c r="K6938" s="75" t="s">
        <v>32</v>
      </c>
      <c r="L6938" s="76">
        <f t="shared" si="363"/>
        <v>0</v>
      </c>
      <c r="M6938" s="53"/>
      <c r="N6938" s="53"/>
      <c r="O6938" s="53"/>
      <c r="P6938" s="53"/>
      <c r="Q6938" s="53"/>
      <c r="R6938" s="53"/>
      <c r="S6938" s="53"/>
      <c r="T6938" s="53"/>
      <c r="U6938" s="53"/>
      <c r="V6938" s="53"/>
      <c r="W6938" s="53"/>
      <c r="X6938" s="53"/>
    </row>
    <row r="6939" spans="1:24">
      <c r="A6939" s="135"/>
      <c r="B6939" s="565"/>
      <c r="C6939" s="566"/>
      <c r="D6939" s="567"/>
      <c r="E6939" s="566"/>
      <c r="F6939" s="566"/>
      <c r="G6939" s="566"/>
      <c r="H6939" s="566"/>
      <c r="I6939" s="568"/>
      <c r="J6939" s="103"/>
      <c r="K6939" s="75" t="s">
        <v>34</v>
      </c>
      <c r="L6939" s="76">
        <f t="shared" si="363"/>
        <v>0</v>
      </c>
      <c r="M6939" s="53"/>
      <c r="N6939" s="53"/>
      <c r="O6939" s="53"/>
      <c r="P6939" s="53"/>
      <c r="Q6939" s="53"/>
      <c r="R6939" s="53"/>
      <c r="S6939" s="53"/>
      <c r="T6939" s="53"/>
      <c r="U6939" s="53"/>
      <c r="V6939" s="53"/>
      <c r="W6939" s="53"/>
      <c r="X6939" s="53"/>
    </row>
    <row r="6940" spans="1:24">
      <c r="A6940" s="135"/>
      <c r="B6940" s="565"/>
      <c r="C6940" s="566"/>
      <c r="D6940" s="567"/>
      <c r="E6940" s="566"/>
      <c r="F6940" s="566"/>
      <c r="G6940" s="566"/>
      <c r="H6940" s="566"/>
      <c r="I6940" s="568"/>
      <c r="J6940" s="103"/>
      <c r="K6940" s="84" t="s">
        <v>36</v>
      </c>
      <c r="L6940" s="76">
        <f t="shared" si="363"/>
        <v>2</v>
      </c>
      <c r="M6940" s="53"/>
      <c r="N6940" s="53">
        <v>1</v>
      </c>
      <c r="O6940" s="53"/>
      <c r="P6940" s="53"/>
      <c r="Q6940" s="53"/>
      <c r="R6940" s="53"/>
      <c r="S6940" s="53">
        <v>1</v>
      </c>
      <c r="T6940" s="53"/>
      <c r="U6940" s="53"/>
      <c r="V6940" s="53"/>
      <c r="W6940" s="53"/>
      <c r="X6940" s="53"/>
    </row>
    <row r="6941" spans="1:24">
      <c r="A6941" s="135"/>
      <c r="B6941" s="565"/>
      <c r="C6941" s="566" t="s">
        <v>1622</v>
      </c>
      <c r="D6941" s="567" t="s">
        <v>10560</v>
      </c>
      <c r="E6941" s="566" t="s">
        <v>10561</v>
      </c>
      <c r="F6941" s="566" t="s">
        <v>10562</v>
      </c>
      <c r="G6941" s="566" t="s">
        <v>10563</v>
      </c>
      <c r="H6941" s="566"/>
      <c r="I6941" s="568">
        <v>862.46500000000003</v>
      </c>
      <c r="J6941" s="103" t="s">
        <v>39</v>
      </c>
      <c r="K6941" s="75" t="s">
        <v>32</v>
      </c>
      <c r="L6941" s="76">
        <f t="shared" si="363"/>
        <v>2</v>
      </c>
      <c r="M6941" s="53"/>
      <c r="N6941" s="53"/>
      <c r="O6941" s="53">
        <v>1</v>
      </c>
      <c r="P6941" s="53"/>
      <c r="Q6941" s="53"/>
      <c r="R6941" s="53"/>
      <c r="S6941" s="53"/>
      <c r="T6941" s="53">
        <v>1</v>
      </c>
      <c r="U6941" s="53"/>
      <c r="V6941" s="53"/>
      <c r="W6941" s="53"/>
      <c r="X6941" s="53"/>
    </row>
    <row r="6942" spans="1:24">
      <c r="A6942" s="135"/>
      <c r="B6942" s="565"/>
      <c r="C6942" s="566"/>
      <c r="D6942" s="567"/>
      <c r="E6942" s="566"/>
      <c r="F6942" s="566"/>
      <c r="G6942" s="566"/>
      <c r="H6942" s="566"/>
      <c r="I6942" s="568"/>
      <c r="J6942" s="103"/>
      <c r="K6942" s="75" t="s">
        <v>34</v>
      </c>
      <c r="L6942" s="76">
        <f t="shared" si="363"/>
        <v>0</v>
      </c>
      <c r="M6942" s="53"/>
      <c r="N6942" s="53"/>
      <c r="O6942" s="53"/>
      <c r="P6942" s="53"/>
      <c r="Q6942" s="53"/>
      <c r="R6942" s="53"/>
      <c r="S6942" s="53"/>
      <c r="T6942" s="53"/>
      <c r="U6942" s="53"/>
      <c r="V6942" s="53"/>
      <c r="W6942" s="53"/>
      <c r="X6942" s="53"/>
    </row>
    <row r="6943" spans="1:24">
      <c r="A6943" s="135"/>
      <c r="B6943" s="565"/>
      <c r="C6943" s="566"/>
      <c r="D6943" s="567"/>
      <c r="E6943" s="566"/>
      <c r="F6943" s="566"/>
      <c r="G6943" s="566"/>
      <c r="H6943" s="566"/>
      <c r="I6943" s="568"/>
      <c r="J6943" s="103"/>
      <c r="K6943" s="84" t="s">
        <v>36</v>
      </c>
      <c r="L6943" s="76">
        <f t="shared" si="363"/>
        <v>0</v>
      </c>
      <c r="M6943" s="53"/>
      <c r="N6943" s="53"/>
      <c r="O6943" s="53"/>
      <c r="P6943" s="53"/>
      <c r="Q6943" s="53"/>
      <c r="R6943" s="53"/>
      <c r="S6943" s="53"/>
      <c r="T6943" s="53"/>
      <c r="U6943" s="53"/>
      <c r="V6943" s="53"/>
      <c r="W6943" s="53"/>
      <c r="X6943" s="53"/>
    </row>
    <row r="6944" spans="1:24">
      <c r="A6944" s="135"/>
      <c r="B6944" s="565"/>
      <c r="C6944" s="566" t="s">
        <v>31</v>
      </c>
      <c r="D6944" s="567" t="s">
        <v>10564</v>
      </c>
      <c r="E6944" s="566" t="s">
        <v>10565</v>
      </c>
      <c r="F6944" s="566" t="s">
        <v>10566</v>
      </c>
      <c r="G6944" s="566" t="s">
        <v>10567</v>
      </c>
      <c r="H6944" s="566"/>
      <c r="I6944" s="568">
        <v>1201.31</v>
      </c>
      <c r="J6944" s="103" t="s">
        <v>39</v>
      </c>
      <c r="K6944" s="75" t="s">
        <v>32</v>
      </c>
      <c r="L6944" s="76">
        <f t="shared" si="363"/>
        <v>3</v>
      </c>
      <c r="M6944" s="53">
        <v>1</v>
      </c>
      <c r="N6944" s="53">
        <v>2</v>
      </c>
      <c r="O6944" s="53"/>
      <c r="P6944" s="53"/>
      <c r="Q6944" s="53"/>
      <c r="R6944" s="53"/>
      <c r="S6944" s="53"/>
      <c r="T6944" s="53"/>
      <c r="U6944" s="53"/>
      <c r="V6944" s="53"/>
      <c r="W6944" s="53"/>
      <c r="X6944" s="53"/>
    </row>
    <row r="6945" spans="1:24">
      <c r="A6945" s="135"/>
      <c r="B6945" s="565"/>
      <c r="C6945" s="566"/>
      <c r="D6945" s="567"/>
      <c r="E6945" s="566"/>
      <c r="F6945" s="566"/>
      <c r="G6945" s="566"/>
      <c r="H6945" s="566"/>
      <c r="I6945" s="568"/>
      <c r="J6945" s="103"/>
      <c r="K6945" s="75" t="s">
        <v>34</v>
      </c>
      <c r="L6945" s="76">
        <f t="shared" si="363"/>
        <v>0</v>
      </c>
      <c r="M6945" s="53"/>
      <c r="N6945" s="53"/>
      <c r="O6945" s="53"/>
      <c r="P6945" s="53"/>
      <c r="Q6945" s="53"/>
      <c r="R6945" s="53"/>
      <c r="S6945" s="53"/>
      <c r="T6945" s="53"/>
      <c r="U6945" s="53"/>
      <c r="V6945" s="53"/>
      <c r="W6945" s="53"/>
      <c r="X6945" s="53"/>
    </row>
    <row r="6946" spans="1:24">
      <c r="A6946" s="135"/>
      <c r="B6946" s="565"/>
      <c r="C6946" s="566"/>
      <c r="D6946" s="567"/>
      <c r="E6946" s="566"/>
      <c r="F6946" s="566"/>
      <c r="G6946" s="566"/>
      <c r="H6946" s="566"/>
      <c r="I6946" s="568"/>
      <c r="J6946" s="103"/>
      <c r="K6946" s="84" t="s">
        <v>36</v>
      </c>
      <c r="L6946" s="76">
        <f t="shared" si="363"/>
        <v>0</v>
      </c>
      <c r="M6946" s="53"/>
      <c r="N6946" s="53"/>
      <c r="O6946" s="53"/>
      <c r="P6946" s="53"/>
      <c r="Q6946" s="53"/>
      <c r="R6946" s="53"/>
      <c r="S6946" s="53"/>
      <c r="T6946" s="53"/>
      <c r="U6946" s="53"/>
      <c r="V6946" s="53"/>
      <c r="W6946" s="53"/>
      <c r="X6946" s="53"/>
    </row>
    <row r="6947" spans="1:24">
      <c r="A6947" s="135"/>
      <c r="B6947" s="565"/>
      <c r="C6947" s="566" t="s">
        <v>1609</v>
      </c>
      <c r="D6947" s="567" t="s">
        <v>10568</v>
      </c>
      <c r="E6947" s="566" t="s">
        <v>10569</v>
      </c>
      <c r="F6947" s="566" t="s">
        <v>10570</v>
      </c>
      <c r="G6947" s="566" t="s">
        <v>10571</v>
      </c>
      <c r="H6947" s="566" t="s">
        <v>10572</v>
      </c>
      <c r="I6947" s="568">
        <v>8561.0709999999999</v>
      </c>
      <c r="J6947" s="103" t="s">
        <v>39</v>
      </c>
      <c r="K6947" s="75" t="s">
        <v>32</v>
      </c>
      <c r="L6947" s="76">
        <f t="shared" si="363"/>
        <v>2</v>
      </c>
      <c r="M6947" s="53"/>
      <c r="N6947" s="53"/>
      <c r="O6947" s="53">
        <v>1</v>
      </c>
      <c r="P6947" s="53"/>
      <c r="Q6947" s="53"/>
      <c r="R6947" s="53"/>
      <c r="S6947" s="53"/>
      <c r="T6947" s="53">
        <v>1</v>
      </c>
      <c r="U6947" s="53"/>
      <c r="V6947" s="53"/>
      <c r="W6947" s="53"/>
      <c r="X6947" s="53"/>
    </row>
    <row r="6948" spans="1:24">
      <c r="A6948" s="135"/>
      <c r="B6948" s="565"/>
      <c r="C6948" s="566"/>
      <c r="D6948" s="567"/>
      <c r="E6948" s="566"/>
      <c r="F6948" s="566"/>
      <c r="G6948" s="566"/>
      <c r="H6948" s="566"/>
      <c r="I6948" s="568"/>
      <c r="J6948" s="103"/>
      <c r="K6948" s="75" t="s">
        <v>34</v>
      </c>
      <c r="L6948" s="76">
        <f t="shared" si="363"/>
        <v>0</v>
      </c>
      <c r="M6948" s="53"/>
      <c r="N6948" s="53"/>
      <c r="O6948" s="53"/>
      <c r="P6948" s="53"/>
      <c r="Q6948" s="53"/>
      <c r="R6948" s="53"/>
      <c r="S6948" s="53"/>
      <c r="T6948" s="53"/>
      <c r="U6948" s="53"/>
      <c r="V6948" s="53"/>
      <c r="W6948" s="53"/>
      <c r="X6948" s="53"/>
    </row>
    <row r="6949" spans="1:24">
      <c r="A6949" s="135"/>
      <c r="B6949" s="565"/>
      <c r="C6949" s="566"/>
      <c r="D6949" s="567"/>
      <c r="E6949" s="566"/>
      <c r="F6949" s="566"/>
      <c r="G6949" s="566"/>
      <c r="H6949" s="566"/>
      <c r="I6949" s="568"/>
      <c r="J6949" s="103"/>
      <c r="K6949" s="84" t="s">
        <v>36</v>
      </c>
      <c r="L6949" s="76">
        <f t="shared" si="363"/>
        <v>2</v>
      </c>
      <c r="M6949" s="53"/>
      <c r="N6949" s="53">
        <v>1</v>
      </c>
      <c r="O6949" s="53"/>
      <c r="P6949" s="53"/>
      <c r="Q6949" s="53"/>
      <c r="R6949" s="53"/>
      <c r="S6949" s="53"/>
      <c r="T6949" s="53">
        <v>1</v>
      </c>
      <c r="U6949" s="53"/>
      <c r="V6949" s="53"/>
      <c r="W6949" s="53"/>
      <c r="X6949" s="53"/>
    </row>
    <row r="6950" spans="1:24">
      <c r="A6950" s="135"/>
      <c r="B6950" s="565"/>
      <c r="C6950" s="566" t="s">
        <v>33</v>
      </c>
      <c r="D6950" s="567" t="s">
        <v>10573</v>
      </c>
      <c r="E6950" s="566" t="s">
        <v>10574</v>
      </c>
      <c r="F6950" s="566" t="s">
        <v>3202</v>
      </c>
      <c r="G6950" s="566" t="s">
        <v>10575</v>
      </c>
      <c r="H6950" s="566"/>
      <c r="I6950" s="568">
        <v>0</v>
      </c>
      <c r="J6950" s="103" t="s">
        <v>39</v>
      </c>
      <c r="K6950" s="75" t="s">
        <v>32</v>
      </c>
      <c r="L6950" s="76">
        <f t="shared" si="363"/>
        <v>0</v>
      </c>
      <c r="M6950" s="53"/>
      <c r="N6950" s="53"/>
      <c r="O6950" s="53"/>
      <c r="P6950" s="53"/>
      <c r="Q6950" s="53"/>
      <c r="R6950" s="53"/>
      <c r="S6950" s="53"/>
      <c r="T6950" s="53"/>
      <c r="U6950" s="53"/>
      <c r="V6950" s="53"/>
      <c r="W6950" s="53"/>
      <c r="X6950" s="53"/>
    </row>
    <row r="6951" spans="1:24">
      <c r="A6951" s="135"/>
      <c r="B6951" s="565"/>
      <c r="C6951" s="566"/>
      <c r="D6951" s="567"/>
      <c r="E6951" s="566"/>
      <c r="F6951" s="566"/>
      <c r="G6951" s="566"/>
      <c r="H6951" s="566"/>
      <c r="I6951" s="568"/>
      <c r="J6951" s="103"/>
      <c r="K6951" s="75" t="s">
        <v>34</v>
      </c>
      <c r="L6951" s="76">
        <f t="shared" si="363"/>
        <v>0</v>
      </c>
      <c r="M6951" s="53"/>
      <c r="N6951" s="53"/>
      <c r="O6951" s="53"/>
      <c r="P6951" s="53"/>
      <c r="Q6951" s="53"/>
      <c r="R6951" s="53"/>
      <c r="S6951" s="53"/>
      <c r="T6951" s="53"/>
      <c r="U6951" s="53"/>
      <c r="V6951" s="53"/>
      <c r="W6951" s="53"/>
      <c r="X6951" s="53"/>
    </row>
    <row r="6952" spans="1:24">
      <c r="A6952" s="135"/>
      <c r="B6952" s="565"/>
      <c r="C6952" s="566"/>
      <c r="D6952" s="567"/>
      <c r="E6952" s="566"/>
      <c r="F6952" s="566"/>
      <c r="G6952" s="566"/>
      <c r="H6952" s="566"/>
      <c r="I6952" s="568"/>
      <c r="J6952" s="103"/>
      <c r="K6952" s="84" t="s">
        <v>36</v>
      </c>
      <c r="L6952" s="76">
        <f t="shared" si="363"/>
        <v>2</v>
      </c>
      <c r="M6952" s="53"/>
      <c r="N6952" s="53">
        <v>2</v>
      </c>
      <c r="O6952" s="53"/>
      <c r="P6952" s="53"/>
      <c r="Q6952" s="53"/>
      <c r="R6952" s="53"/>
      <c r="S6952" s="53"/>
      <c r="T6952" s="53"/>
      <c r="U6952" s="53"/>
      <c r="V6952" s="53"/>
      <c r="W6952" s="53"/>
      <c r="X6952" s="53"/>
    </row>
    <row r="6953" spans="1:24">
      <c r="A6953" s="135"/>
      <c r="B6953" s="565"/>
      <c r="C6953" s="566" t="s">
        <v>31</v>
      </c>
      <c r="D6953" s="567" t="s">
        <v>10576</v>
      </c>
      <c r="E6953" s="566" t="s">
        <v>10577</v>
      </c>
      <c r="F6953" s="566" t="s">
        <v>10578</v>
      </c>
      <c r="G6953" s="566" t="s">
        <v>10579</v>
      </c>
      <c r="H6953" s="566"/>
      <c r="I6953" s="568">
        <v>0</v>
      </c>
      <c r="J6953" s="103" t="s">
        <v>39</v>
      </c>
      <c r="K6953" s="75" t="s">
        <v>32</v>
      </c>
      <c r="L6953" s="76">
        <f t="shared" si="363"/>
        <v>2</v>
      </c>
      <c r="M6953" s="53">
        <v>2</v>
      </c>
      <c r="N6953" s="53"/>
      <c r="O6953" s="53"/>
      <c r="P6953" s="53"/>
      <c r="Q6953" s="53"/>
      <c r="R6953" s="53"/>
      <c r="S6953" s="53"/>
      <c r="T6953" s="53"/>
      <c r="U6953" s="53"/>
      <c r="V6953" s="53"/>
      <c r="W6953" s="53"/>
      <c r="X6953" s="53"/>
    </row>
    <row r="6954" spans="1:24">
      <c r="A6954" s="135"/>
      <c r="B6954" s="565"/>
      <c r="C6954" s="566"/>
      <c r="D6954" s="567"/>
      <c r="E6954" s="566"/>
      <c r="F6954" s="566"/>
      <c r="G6954" s="566"/>
      <c r="H6954" s="566"/>
      <c r="I6954" s="568"/>
      <c r="J6954" s="103"/>
      <c r="K6954" s="75" t="s">
        <v>34</v>
      </c>
      <c r="L6954" s="76">
        <f t="shared" si="363"/>
        <v>0</v>
      </c>
      <c r="M6954" s="53"/>
      <c r="N6954" s="53"/>
      <c r="O6954" s="53"/>
      <c r="P6954" s="53"/>
      <c r="Q6954" s="53"/>
      <c r="R6954" s="53"/>
      <c r="S6954" s="53"/>
      <c r="T6954" s="53"/>
      <c r="U6954" s="53"/>
      <c r="V6954" s="53"/>
      <c r="W6954" s="53"/>
      <c r="X6954" s="53"/>
    </row>
    <row r="6955" spans="1:24">
      <c r="A6955" s="135"/>
      <c r="B6955" s="565"/>
      <c r="C6955" s="566"/>
      <c r="D6955" s="567"/>
      <c r="E6955" s="566"/>
      <c r="F6955" s="566"/>
      <c r="G6955" s="566"/>
      <c r="H6955" s="566"/>
      <c r="I6955" s="568"/>
      <c r="J6955" s="103"/>
      <c r="K6955" s="84" t="s">
        <v>36</v>
      </c>
      <c r="L6955" s="76">
        <f t="shared" si="363"/>
        <v>0</v>
      </c>
      <c r="M6955" s="53"/>
      <c r="N6955" s="53"/>
      <c r="O6955" s="53"/>
      <c r="P6955" s="53"/>
      <c r="Q6955" s="53"/>
      <c r="R6955" s="53"/>
      <c r="S6955" s="53"/>
      <c r="T6955" s="53"/>
      <c r="U6955" s="53"/>
      <c r="V6955" s="53"/>
      <c r="W6955" s="53"/>
      <c r="X6955" s="53"/>
    </row>
    <row r="6956" spans="1:24">
      <c r="A6956" s="135"/>
      <c r="B6956" s="565"/>
      <c r="C6956" s="566" t="s">
        <v>31</v>
      </c>
      <c r="D6956" s="567" t="s">
        <v>10580</v>
      </c>
      <c r="E6956" s="566" t="s">
        <v>10581</v>
      </c>
      <c r="F6956" s="566" t="s">
        <v>10582</v>
      </c>
      <c r="G6956" s="566" t="s">
        <v>10583</v>
      </c>
      <c r="H6956" s="566"/>
      <c r="I6956" s="568">
        <v>0</v>
      </c>
      <c r="J6956" s="103" t="s">
        <v>39</v>
      </c>
      <c r="K6956" s="75" t="s">
        <v>32</v>
      </c>
      <c r="L6956" s="76">
        <f t="shared" si="363"/>
        <v>2</v>
      </c>
      <c r="M6956" s="53">
        <v>1</v>
      </c>
      <c r="N6956" s="53"/>
      <c r="O6956" s="53"/>
      <c r="P6956" s="53"/>
      <c r="Q6956" s="53"/>
      <c r="R6956" s="53"/>
      <c r="S6956" s="53">
        <v>1</v>
      </c>
      <c r="T6956" s="53"/>
      <c r="U6956" s="53"/>
      <c r="V6956" s="53"/>
      <c r="W6956" s="53"/>
      <c r="X6956" s="53"/>
    </row>
    <row r="6957" spans="1:24">
      <c r="A6957" s="135"/>
      <c r="B6957" s="565"/>
      <c r="C6957" s="566"/>
      <c r="D6957" s="567"/>
      <c r="E6957" s="566"/>
      <c r="F6957" s="566"/>
      <c r="G6957" s="566"/>
      <c r="H6957" s="566"/>
      <c r="I6957" s="568"/>
      <c r="J6957" s="103"/>
      <c r="K6957" s="75" t="s">
        <v>34</v>
      </c>
      <c r="L6957" s="76">
        <f t="shared" si="363"/>
        <v>0</v>
      </c>
      <c r="M6957" s="53"/>
      <c r="N6957" s="53"/>
      <c r="O6957" s="53"/>
      <c r="P6957" s="53"/>
      <c r="Q6957" s="53"/>
      <c r="R6957" s="53"/>
      <c r="S6957" s="53"/>
      <c r="T6957" s="53"/>
      <c r="U6957" s="53"/>
      <c r="V6957" s="53"/>
      <c r="W6957" s="53"/>
      <c r="X6957" s="53"/>
    </row>
    <row r="6958" spans="1:24">
      <c r="A6958" s="135"/>
      <c r="B6958" s="565"/>
      <c r="C6958" s="566"/>
      <c r="D6958" s="567"/>
      <c r="E6958" s="566"/>
      <c r="F6958" s="566"/>
      <c r="G6958" s="566"/>
      <c r="H6958" s="566"/>
      <c r="I6958" s="568"/>
      <c r="J6958" s="103"/>
      <c r="K6958" s="84" t="s">
        <v>36</v>
      </c>
      <c r="L6958" s="76">
        <f t="shared" si="363"/>
        <v>0</v>
      </c>
      <c r="M6958" s="53"/>
      <c r="N6958" s="53"/>
      <c r="O6958" s="53"/>
      <c r="P6958" s="53"/>
      <c r="Q6958" s="53"/>
      <c r="R6958" s="53"/>
      <c r="S6958" s="53"/>
      <c r="T6958" s="53"/>
      <c r="U6958" s="53"/>
      <c r="V6958" s="53"/>
      <c r="W6958" s="53"/>
      <c r="X6958" s="53"/>
    </row>
    <row r="6959" spans="1:24">
      <c r="A6959" s="135"/>
      <c r="B6959" s="565"/>
      <c r="C6959" s="566" t="s">
        <v>1609</v>
      </c>
      <c r="D6959" s="567" t="s">
        <v>10584</v>
      </c>
      <c r="E6959" s="566" t="s">
        <v>10585</v>
      </c>
      <c r="F6959" s="566" t="s">
        <v>10586</v>
      </c>
      <c r="G6959" s="566" t="s">
        <v>10587</v>
      </c>
      <c r="H6959" s="566" t="s">
        <v>10588</v>
      </c>
      <c r="I6959" s="568">
        <v>383.72</v>
      </c>
      <c r="J6959" s="103" t="s">
        <v>39</v>
      </c>
      <c r="K6959" s="75" t="s">
        <v>32</v>
      </c>
      <c r="L6959" s="76">
        <f t="shared" si="363"/>
        <v>2</v>
      </c>
      <c r="M6959" s="53">
        <v>1</v>
      </c>
      <c r="N6959" s="53"/>
      <c r="O6959" s="53">
        <v>1</v>
      </c>
      <c r="P6959" s="53"/>
      <c r="Q6959" s="53"/>
      <c r="R6959" s="53"/>
      <c r="S6959" s="53"/>
      <c r="T6959" s="53"/>
      <c r="U6959" s="53"/>
      <c r="V6959" s="53"/>
      <c r="W6959" s="53"/>
      <c r="X6959" s="53"/>
    </row>
    <row r="6960" spans="1:24">
      <c r="A6960" s="135"/>
      <c r="B6960" s="565"/>
      <c r="C6960" s="566"/>
      <c r="D6960" s="567"/>
      <c r="E6960" s="566"/>
      <c r="F6960" s="566"/>
      <c r="G6960" s="566"/>
      <c r="H6960" s="566"/>
      <c r="I6960" s="568"/>
      <c r="J6960" s="103"/>
      <c r="K6960" s="75" t="s">
        <v>34</v>
      </c>
      <c r="L6960" s="76">
        <f t="shared" si="363"/>
        <v>0</v>
      </c>
      <c r="M6960" s="53"/>
      <c r="N6960" s="53"/>
      <c r="O6960" s="53"/>
      <c r="P6960" s="53"/>
      <c r="Q6960" s="53"/>
      <c r="R6960" s="53"/>
      <c r="S6960" s="53"/>
      <c r="T6960" s="53"/>
      <c r="U6960" s="53"/>
      <c r="V6960" s="53"/>
      <c r="W6960" s="53"/>
      <c r="X6960" s="53"/>
    </row>
    <row r="6961" spans="1:24">
      <c r="A6961" s="135"/>
      <c r="B6961" s="565"/>
      <c r="C6961" s="566"/>
      <c r="D6961" s="567"/>
      <c r="E6961" s="566"/>
      <c r="F6961" s="566"/>
      <c r="G6961" s="566"/>
      <c r="H6961" s="566"/>
      <c r="I6961" s="568"/>
      <c r="J6961" s="103"/>
      <c r="K6961" s="84" t="s">
        <v>36</v>
      </c>
      <c r="L6961" s="76">
        <f t="shared" si="363"/>
        <v>2</v>
      </c>
      <c r="M6961" s="53"/>
      <c r="N6961" s="53"/>
      <c r="O6961" s="53">
        <v>2</v>
      </c>
      <c r="P6961" s="53"/>
      <c r="Q6961" s="53"/>
      <c r="R6961" s="53"/>
      <c r="S6961" s="53"/>
      <c r="T6961" s="53"/>
      <c r="U6961" s="53"/>
      <c r="V6961" s="53"/>
      <c r="W6961" s="53"/>
      <c r="X6961" s="53"/>
    </row>
    <row r="6962" spans="1:24">
      <c r="A6962" s="135"/>
      <c r="B6962" s="565"/>
      <c r="C6962" s="566" t="s">
        <v>1609</v>
      </c>
      <c r="D6962" s="567" t="s">
        <v>10589</v>
      </c>
      <c r="E6962" s="569" t="s">
        <v>10590</v>
      </c>
      <c r="F6962" s="566" t="s">
        <v>10591</v>
      </c>
      <c r="G6962" s="566" t="s">
        <v>10592</v>
      </c>
      <c r="H6962" s="566" t="s">
        <v>10593</v>
      </c>
      <c r="I6962" s="568">
        <v>0</v>
      </c>
      <c r="J6962" s="103" t="s">
        <v>39</v>
      </c>
      <c r="K6962" s="75" t="s">
        <v>32</v>
      </c>
      <c r="L6962" s="76">
        <f t="shared" si="363"/>
        <v>2</v>
      </c>
      <c r="M6962" s="53">
        <v>1</v>
      </c>
      <c r="N6962" s="53"/>
      <c r="O6962" s="53">
        <v>1</v>
      </c>
      <c r="P6962" s="53"/>
      <c r="Q6962" s="53"/>
      <c r="R6962" s="53"/>
      <c r="S6962" s="53"/>
      <c r="T6962" s="53"/>
      <c r="U6962" s="53"/>
      <c r="V6962" s="53"/>
      <c r="W6962" s="53"/>
      <c r="X6962" s="53"/>
    </row>
    <row r="6963" spans="1:24">
      <c r="A6963" s="135"/>
      <c r="B6963" s="565"/>
      <c r="C6963" s="566"/>
      <c r="D6963" s="567"/>
      <c r="E6963" s="571"/>
      <c r="F6963" s="566"/>
      <c r="G6963" s="566"/>
      <c r="H6963" s="566"/>
      <c r="I6963" s="568"/>
      <c r="J6963" s="103"/>
      <c r="K6963" s="75" t="s">
        <v>34</v>
      </c>
      <c r="L6963" s="76">
        <f t="shared" si="363"/>
        <v>0</v>
      </c>
      <c r="M6963" s="53"/>
      <c r="N6963" s="53"/>
      <c r="O6963" s="53"/>
      <c r="P6963" s="53"/>
      <c r="Q6963" s="53"/>
      <c r="R6963" s="53"/>
      <c r="S6963" s="53"/>
      <c r="T6963" s="53"/>
      <c r="U6963" s="53"/>
      <c r="V6963" s="53"/>
      <c r="W6963" s="53"/>
      <c r="X6963" s="53"/>
    </row>
    <row r="6964" spans="1:24">
      <c r="A6964" s="135"/>
      <c r="B6964" s="565"/>
      <c r="C6964" s="566"/>
      <c r="D6964" s="567"/>
      <c r="E6964" s="573"/>
      <c r="F6964" s="566"/>
      <c r="G6964" s="566"/>
      <c r="H6964" s="566"/>
      <c r="I6964" s="568"/>
      <c r="J6964" s="103"/>
      <c r="K6964" s="84" t="s">
        <v>36</v>
      </c>
      <c r="L6964" s="76">
        <f t="shared" si="363"/>
        <v>2</v>
      </c>
      <c r="M6964" s="53"/>
      <c r="N6964" s="53"/>
      <c r="O6964" s="53">
        <v>2</v>
      </c>
      <c r="P6964" s="53"/>
      <c r="Q6964" s="53"/>
      <c r="R6964" s="53"/>
      <c r="S6964" s="53"/>
      <c r="T6964" s="53"/>
      <c r="U6964" s="53"/>
      <c r="V6964" s="53"/>
      <c r="W6964" s="53"/>
      <c r="X6964" s="53"/>
    </row>
    <row r="6965" spans="1:24">
      <c r="A6965" s="135"/>
      <c r="B6965" s="565"/>
      <c r="C6965" s="566" t="s">
        <v>1633</v>
      </c>
      <c r="D6965" s="567" t="s">
        <v>10594</v>
      </c>
      <c r="E6965" s="566" t="s">
        <v>10595</v>
      </c>
      <c r="F6965" s="566" t="s">
        <v>10596</v>
      </c>
      <c r="G6965" s="566" t="s">
        <v>10597</v>
      </c>
      <c r="H6965" s="566"/>
      <c r="I6965" s="568">
        <v>27.89</v>
      </c>
      <c r="J6965" s="103" t="s">
        <v>39</v>
      </c>
      <c r="K6965" s="75" t="s">
        <v>32</v>
      </c>
      <c r="L6965" s="76">
        <f t="shared" si="363"/>
        <v>0</v>
      </c>
      <c r="M6965" s="53"/>
      <c r="N6965" s="53"/>
      <c r="O6965" s="53"/>
      <c r="P6965" s="53"/>
      <c r="Q6965" s="53"/>
      <c r="R6965" s="53"/>
      <c r="S6965" s="53"/>
      <c r="T6965" s="53"/>
      <c r="U6965" s="53"/>
      <c r="V6965" s="53"/>
      <c r="W6965" s="53"/>
      <c r="X6965" s="53"/>
    </row>
    <row r="6966" spans="1:24">
      <c r="A6966" s="135"/>
      <c r="B6966" s="565"/>
      <c r="C6966" s="566"/>
      <c r="D6966" s="567"/>
      <c r="E6966" s="566"/>
      <c r="F6966" s="566"/>
      <c r="G6966" s="566"/>
      <c r="H6966" s="566"/>
      <c r="I6966" s="568"/>
      <c r="J6966" s="103"/>
      <c r="K6966" s="75" t="s">
        <v>34</v>
      </c>
      <c r="L6966" s="76">
        <f t="shared" si="363"/>
        <v>0</v>
      </c>
      <c r="M6966" s="53"/>
      <c r="N6966" s="53"/>
      <c r="O6966" s="53"/>
      <c r="P6966" s="53"/>
      <c r="Q6966" s="53"/>
      <c r="R6966" s="53"/>
      <c r="S6966" s="53"/>
      <c r="T6966" s="53"/>
      <c r="U6966" s="53"/>
      <c r="V6966" s="53"/>
      <c r="W6966" s="53"/>
      <c r="X6966" s="53"/>
    </row>
    <row r="6967" spans="1:24">
      <c r="A6967" s="135"/>
      <c r="B6967" s="565"/>
      <c r="C6967" s="566"/>
      <c r="D6967" s="567"/>
      <c r="E6967" s="566"/>
      <c r="F6967" s="566"/>
      <c r="G6967" s="566"/>
      <c r="H6967" s="566"/>
      <c r="I6967" s="568"/>
      <c r="J6967" s="103"/>
      <c r="K6967" s="84" t="s">
        <v>36</v>
      </c>
      <c r="L6967" s="76">
        <f t="shared" si="363"/>
        <v>2</v>
      </c>
      <c r="M6967" s="53"/>
      <c r="N6967" s="53"/>
      <c r="O6967" s="53">
        <v>1</v>
      </c>
      <c r="P6967" s="53"/>
      <c r="Q6967" s="53"/>
      <c r="R6967" s="53"/>
      <c r="S6967" s="53"/>
      <c r="T6967" s="53"/>
      <c r="U6967" s="53"/>
      <c r="V6967" s="53"/>
      <c r="W6967" s="53"/>
      <c r="X6967" s="53">
        <v>1</v>
      </c>
    </row>
    <row r="6968" spans="1:24">
      <c r="A6968" s="135"/>
      <c r="B6968" s="565"/>
      <c r="C6968" s="566" t="s">
        <v>1633</v>
      </c>
      <c r="D6968" s="567" t="s">
        <v>10598</v>
      </c>
      <c r="E6968" s="566" t="s">
        <v>10599</v>
      </c>
      <c r="F6968" s="566" t="s">
        <v>10600</v>
      </c>
      <c r="G6968" s="566" t="s">
        <v>10601</v>
      </c>
      <c r="H6968" s="566" t="s">
        <v>10602</v>
      </c>
      <c r="I6968" s="568">
        <v>0</v>
      </c>
      <c r="J6968" s="103" t="s">
        <v>39</v>
      </c>
      <c r="K6968" s="75" t="s">
        <v>32</v>
      </c>
      <c r="L6968" s="76">
        <f t="shared" si="363"/>
        <v>0</v>
      </c>
      <c r="M6968" s="53"/>
      <c r="N6968" s="53"/>
      <c r="O6968" s="53"/>
      <c r="P6968" s="53"/>
      <c r="Q6968" s="53"/>
      <c r="R6968" s="53"/>
      <c r="S6968" s="53"/>
      <c r="T6968" s="53"/>
      <c r="U6968" s="53"/>
      <c r="V6968" s="53"/>
      <c r="W6968" s="53"/>
      <c r="X6968" s="53"/>
    </row>
    <row r="6969" spans="1:24">
      <c r="A6969" s="135"/>
      <c r="B6969" s="565"/>
      <c r="C6969" s="566"/>
      <c r="D6969" s="567"/>
      <c r="E6969" s="566"/>
      <c r="F6969" s="566"/>
      <c r="G6969" s="566"/>
      <c r="H6969" s="566"/>
      <c r="I6969" s="568"/>
      <c r="J6969" s="103"/>
      <c r="K6969" s="75" t="s">
        <v>34</v>
      </c>
      <c r="L6969" s="76">
        <f t="shared" si="363"/>
        <v>0</v>
      </c>
      <c r="M6969" s="53"/>
      <c r="N6969" s="53"/>
      <c r="O6969" s="53"/>
      <c r="P6969" s="53"/>
      <c r="Q6969" s="53"/>
      <c r="R6969" s="53"/>
      <c r="S6969" s="53"/>
      <c r="T6969" s="53"/>
      <c r="U6969" s="53"/>
      <c r="V6969" s="53"/>
      <c r="W6969" s="53"/>
      <c r="X6969" s="53"/>
    </row>
    <row r="6970" spans="1:24">
      <c r="A6970" s="135"/>
      <c r="B6970" s="565"/>
      <c r="C6970" s="566"/>
      <c r="D6970" s="567"/>
      <c r="E6970" s="566"/>
      <c r="F6970" s="566"/>
      <c r="G6970" s="566"/>
      <c r="H6970" s="566"/>
      <c r="I6970" s="568"/>
      <c r="J6970" s="103"/>
      <c r="K6970" s="84" t="s">
        <v>36</v>
      </c>
      <c r="L6970" s="76">
        <f t="shared" si="363"/>
        <v>2</v>
      </c>
      <c r="M6970" s="53"/>
      <c r="N6970" s="53"/>
      <c r="O6970" s="53">
        <v>2</v>
      </c>
      <c r="P6970" s="53"/>
      <c r="Q6970" s="53"/>
      <c r="R6970" s="53"/>
      <c r="S6970" s="53"/>
      <c r="T6970" s="53"/>
      <c r="U6970" s="53"/>
      <c r="V6970" s="53"/>
      <c r="W6970" s="53"/>
      <c r="X6970" s="53"/>
    </row>
    <row r="6971" spans="1:24">
      <c r="A6971" s="135"/>
      <c r="B6971" s="565"/>
      <c r="C6971" s="566" t="s">
        <v>1633</v>
      </c>
      <c r="D6971" s="567" t="s">
        <v>10603</v>
      </c>
      <c r="E6971" s="566" t="s">
        <v>10604</v>
      </c>
      <c r="F6971" s="566" t="s">
        <v>10605</v>
      </c>
      <c r="G6971" s="566" t="s">
        <v>10606</v>
      </c>
      <c r="H6971" s="566" t="s">
        <v>10607</v>
      </c>
      <c r="I6971" s="568">
        <v>11011.945</v>
      </c>
      <c r="J6971" s="103" t="s">
        <v>39</v>
      </c>
      <c r="K6971" s="75" t="s">
        <v>32</v>
      </c>
      <c r="L6971" s="76">
        <f t="shared" si="363"/>
        <v>0</v>
      </c>
      <c r="M6971" s="53"/>
      <c r="N6971" s="53"/>
      <c r="O6971" s="53"/>
      <c r="P6971" s="53"/>
      <c r="Q6971" s="53"/>
      <c r="R6971" s="53"/>
      <c r="S6971" s="53"/>
      <c r="T6971" s="53"/>
      <c r="U6971" s="53"/>
      <c r="V6971" s="53"/>
      <c r="W6971" s="53"/>
      <c r="X6971" s="53"/>
    </row>
    <row r="6972" spans="1:24">
      <c r="A6972" s="135"/>
      <c r="B6972" s="565"/>
      <c r="C6972" s="566"/>
      <c r="D6972" s="567"/>
      <c r="E6972" s="566"/>
      <c r="F6972" s="566"/>
      <c r="G6972" s="566"/>
      <c r="H6972" s="566"/>
      <c r="I6972" s="568"/>
      <c r="J6972" s="103"/>
      <c r="K6972" s="75" t="s">
        <v>34</v>
      </c>
      <c r="L6972" s="76">
        <f t="shared" si="363"/>
        <v>0</v>
      </c>
      <c r="M6972" s="53"/>
      <c r="N6972" s="53"/>
      <c r="O6972" s="53"/>
      <c r="P6972" s="53"/>
      <c r="Q6972" s="53"/>
      <c r="R6972" s="53"/>
      <c r="S6972" s="53"/>
      <c r="T6972" s="53"/>
      <c r="U6972" s="53"/>
      <c r="V6972" s="53"/>
      <c r="W6972" s="53"/>
      <c r="X6972" s="53"/>
    </row>
    <row r="6973" spans="1:24">
      <c r="A6973" s="135"/>
      <c r="B6973" s="565"/>
      <c r="C6973" s="566"/>
      <c r="D6973" s="567"/>
      <c r="E6973" s="566"/>
      <c r="F6973" s="566"/>
      <c r="G6973" s="566"/>
      <c r="H6973" s="566"/>
      <c r="I6973" s="568"/>
      <c r="J6973" s="103"/>
      <c r="K6973" s="84" t="s">
        <v>36</v>
      </c>
      <c r="L6973" s="76">
        <f t="shared" si="363"/>
        <v>2</v>
      </c>
      <c r="M6973" s="53">
        <v>1</v>
      </c>
      <c r="N6973" s="53"/>
      <c r="O6973" s="53"/>
      <c r="P6973" s="53"/>
      <c r="Q6973" s="53"/>
      <c r="R6973" s="53"/>
      <c r="S6973" s="53"/>
      <c r="T6973" s="53">
        <v>1</v>
      </c>
      <c r="U6973" s="53"/>
      <c r="V6973" s="53"/>
      <c r="W6973" s="53"/>
      <c r="X6973" s="53"/>
    </row>
    <row r="6974" spans="1:24">
      <c r="A6974" s="135"/>
      <c r="B6974" s="565"/>
      <c r="C6974" s="566" t="s">
        <v>1633</v>
      </c>
      <c r="D6974" s="567" t="s">
        <v>10608</v>
      </c>
      <c r="E6974" s="566" t="s">
        <v>10609</v>
      </c>
      <c r="F6974" s="566" t="s">
        <v>10610</v>
      </c>
      <c r="G6974" s="566" t="s">
        <v>10611</v>
      </c>
      <c r="H6974" s="566"/>
      <c r="I6974" s="568">
        <v>39.119999999999997</v>
      </c>
      <c r="J6974" s="103" t="s">
        <v>39</v>
      </c>
      <c r="K6974" s="75" t="s">
        <v>32</v>
      </c>
      <c r="L6974" s="76">
        <f t="shared" si="363"/>
        <v>0</v>
      </c>
      <c r="M6974" s="53"/>
      <c r="N6974" s="53"/>
      <c r="O6974" s="53"/>
      <c r="P6974" s="53"/>
      <c r="Q6974" s="53"/>
      <c r="R6974" s="53"/>
      <c r="S6974" s="53"/>
      <c r="T6974" s="53"/>
      <c r="U6974" s="53"/>
      <c r="V6974" s="53"/>
      <c r="W6974" s="53"/>
      <c r="X6974" s="53"/>
    </row>
    <row r="6975" spans="1:24">
      <c r="A6975" s="135"/>
      <c r="B6975" s="565"/>
      <c r="C6975" s="566"/>
      <c r="D6975" s="567"/>
      <c r="E6975" s="566"/>
      <c r="F6975" s="566"/>
      <c r="G6975" s="566"/>
      <c r="H6975" s="566"/>
      <c r="I6975" s="568"/>
      <c r="J6975" s="103"/>
      <c r="K6975" s="75" t="s">
        <v>34</v>
      </c>
      <c r="L6975" s="76">
        <f t="shared" si="363"/>
        <v>0</v>
      </c>
      <c r="M6975" s="53"/>
      <c r="N6975" s="53"/>
      <c r="O6975" s="53"/>
      <c r="P6975" s="53"/>
      <c r="Q6975" s="53"/>
      <c r="R6975" s="53"/>
      <c r="S6975" s="53"/>
      <c r="T6975" s="53"/>
      <c r="U6975" s="53"/>
      <c r="V6975" s="53"/>
      <c r="W6975" s="53"/>
      <c r="X6975" s="53"/>
    </row>
    <row r="6976" spans="1:24">
      <c r="A6976" s="135"/>
      <c r="B6976" s="565"/>
      <c r="C6976" s="566"/>
      <c r="D6976" s="567"/>
      <c r="E6976" s="566"/>
      <c r="F6976" s="566"/>
      <c r="G6976" s="566"/>
      <c r="H6976" s="566"/>
      <c r="I6976" s="568"/>
      <c r="J6976" s="103"/>
      <c r="K6976" s="84" t="s">
        <v>36</v>
      </c>
      <c r="L6976" s="76">
        <f t="shared" si="363"/>
        <v>2</v>
      </c>
      <c r="M6976" s="53"/>
      <c r="N6976" s="53"/>
      <c r="O6976" s="53">
        <v>2</v>
      </c>
      <c r="P6976" s="53"/>
      <c r="Q6976" s="53"/>
      <c r="R6976" s="53"/>
      <c r="S6976" s="53"/>
      <c r="T6976" s="53"/>
      <c r="U6976" s="53"/>
      <c r="V6976" s="53"/>
      <c r="W6976" s="53"/>
      <c r="X6976" s="53"/>
    </row>
    <row r="6977" spans="1:24">
      <c r="A6977" s="135"/>
      <c r="B6977" s="565"/>
      <c r="C6977" s="566" t="s">
        <v>1633</v>
      </c>
      <c r="D6977" s="567" t="s">
        <v>10612</v>
      </c>
      <c r="E6977" s="566" t="s">
        <v>10613</v>
      </c>
      <c r="F6977" s="566" t="s">
        <v>10614</v>
      </c>
      <c r="G6977" s="566" t="s">
        <v>10615</v>
      </c>
      <c r="H6977" s="566" t="s">
        <v>10616</v>
      </c>
      <c r="I6977" s="568">
        <v>0</v>
      </c>
      <c r="J6977" s="103" t="s">
        <v>39</v>
      </c>
      <c r="K6977" s="75" t="s">
        <v>32</v>
      </c>
      <c r="L6977" s="76">
        <f t="shared" si="363"/>
        <v>0</v>
      </c>
      <c r="M6977" s="53"/>
      <c r="N6977" s="53"/>
      <c r="O6977" s="53"/>
      <c r="P6977" s="53"/>
      <c r="Q6977" s="53"/>
      <c r="R6977" s="53"/>
      <c r="S6977" s="53"/>
      <c r="T6977" s="53"/>
      <c r="U6977" s="53"/>
      <c r="V6977" s="53"/>
      <c r="W6977" s="53"/>
      <c r="X6977" s="53"/>
    </row>
    <row r="6978" spans="1:24">
      <c r="A6978" s="135"/>
      <c r="B6978" s="565"/>
      <c r="C6978" s="566"/>
      <c r="D6978" s="567"/>
      <c r="E6978" s="566"/>
      <c r="F6978" s="566"/>
      <c r="G6978" s="566"/>
      <c r="H6978" s="566"/>
      <c r="I6978" s="568"/>
      <c r="J6978" s="103"/>
      <c r="K6978" s="75" t="s">
        <v>34</v>
      </c>
      <c r="L6978" s="76">
        <f t="shared" si="363"/>
        <v>0</v>
      </c>
      <c r="M6978" s="53"/>
      <c r="N6978" s="53"/>
      <c r="O6978" s="53"/>
      <c r="P6978" s="53"/>
      <c r="Q6978" s="53"/>
      <c r="R6978" s="53"/>
      <c r="S6978" s="53"/>
      <c r="T6978" s="53"/>
      <c r="U6978" s="53"/>
      <c r="V6978" s="53"/>
      <c r="W6978" s="53"/>
      <c r="X6978" s="53"/>
    </row>
    <row r="6979" spans="1:24">
      <c r="A6979" s="135"/>
      <c r="B6979" s="565"/>
      <c r="C6979" s="566"/>
      <c r="D6979" s="567"/>
      <c r="E6979" s="566"/>
      <c r="F6979" s="566"/>
      <c r="G6979" s="566"/>
      <c r="H6979" s="566"/>
      <c r="I6979" s="568"/>
      <c r="J6979" s="103"/>
      <c r="K6979" s="84" t="s">
        <v>36</v>
      </c>
      <c r="L6979" s="76">
        <f t="shared" si="363"/>
        <v>3</v>
      </c>
      <c r="M6979" s="53"/>
      <c r="N6979" s="53"/>
      <c r="O6979" s="53">
        <v>2</v>
      </c>
      <c r="P6979" s="53"/>
      <c r="Q6979" s="53"/>
      <c r="R6979" s="53"/>
      <c r="S6979" s="53"/>
      <c r="T6979" s="53"/>
      <c r="U6979" s="53"/>
      <c r="V6979" s="53"/>
      <c r="W6979" s="53"/>
      <c r="X6979" s="53">
        <v>1</v>
      </c>
    </row>
    <row r="6980" spans="1:24">
      <c r="A6980" s="135"/>
      <c r="B6980" s="565"/>
      <c r="C6980" s="566" t="s">
        <v>1633</v>
      </c>
      <c r="D6980" s="567" t="s">
        <v>10617</v>
      </c>
      <c r="E6980" s="566" t="s">
        <v>10618</v>
      </c>
      <c r="F6980" s="566" t="s">
        <v>10619</v>
      </c>
      <c r="G6980" s="566" t="s">
        <v>10620</v>
      </c>
      <c r="H6980" s="566"/>
      <c r="I6980" s="568">
        <v>53.024999999999999</v>
      </c>
      <c r="J6980" s="103" t="s">
        <v>39</v>
      </c>
      <c r="K6980" s="75" t="s">
        <v>32</v>
      </c>
      <c r="L6980" s="76">
        <f t="shared" si="363"/>
        <v>0</v>
      </c>
      <c r="M6980" s="53"/>
      <c r="N6980" s="53"/>
      <c r="O6980" s="53"/>
      <c r="P6980" s="53"/>
      <c r="Q6980" s="53"/>
      <c r="R6980" s="53"/>
      <c r="S6980" s="53"/>
      <c r="T6980" s="53"/>
      <c r="U6980" s="53"/>
      <c r="V6980" s="53"/>
      <c r="W6980" s="53"/>
      <c r="X6980" s="53"/>
    </row>
    <row r="6981" spans="1:24">
      <c r="A6981" s="135"/>
      <c r="B6981" s="565"/>
      <c r="C6981" s="566"/>
      <c r="D6981" s="567"/>
      <c r="E6981" s="566"/>
      <c r="F6981" s="566"/>
      <c r="G6981" s="566"/>
      <c r="H6981" s="566"/>
      <c r="I6981" s="568"/>
      <c r="J6981" s="103"/>
      <c r="K6981" s="75" t="s">
        <v>34</v>
      </c>
      <c r="L6981" s="76">
        <f t="shared" si="363"/>
        <v>0</v>
      </c>
      <c r="M6981" s="53"/>
      <c r="N6981" s="53"/>
      <c r="O6981" s="53"/>
      <c r="P6981" s="53"/>
      <c r="Q6981" s="53"/>
      <c r="R6981" s="53"/>
      <c r="S6981" s="53"/>
      <c r="T6981" s="53"/>
      <c r="U6981" s="53"/>
      <c r="V6981" s="53"/>
      <c r="W6981" s="53"/>
      <c r="X6981" s="53"/>
    </row>
    <row r="6982" spans="1:24">
      <c r="A6982" s="135"/>
      <c r="B6982" s="565"/>
      <c r="C6982" s="566"/>
      <c r="D6982" s="567"/>
      <c r="E6982" s="566"/>
      <c r="F6982" s="566"/>
      <c r="G6982" s="566"/>
      <c r="H6982" s="566"/>
      <c r="I6982" s="568"/>
      <c r="J6982" s="103"/>
      <c r="K6982" s="84" t="s">
        <v>36</v>
      </c>
      <c r="L6982" s="76">
        <f t="shared" si="363"/>
        <v>2</v>
      </c>
      <c r="M6982" s="53">
        <v>1</v>
      </c>
      <c r="N6982" s="53"/>
      <c r="O6982" s="53">
        <v>1</v>
      </c>
      <c r="P6982" s="53"/>
      <c r="Q6982" s="53"/>
      <c r="R6982" s="53"/>
      <c r="S6982" s="53"/>
      <c r="T6982" s="53"/>
      <c r="U6982" s="53"/>
      <c r="V6982" s="53"/>
      <c r="W6982" s="53"/>
      <c r="X6982" s="53"/>
    </row>
    <row r="6983" spans="1:24">
      <c r="A6983" s="135"/>
      <c r="B6983" s="565"/>
      <c r="C6983" s="566" t="s">
        <v>1633</v>
      </c>
      <c r="D6983" s="567" t="s">
        <v>10621</v>
      </c>
      <c r="E6983" s="566" t="s">
        <v>10622</v>
      </c>
      <c r="F6983" s="566" t="s">
        <v>10623</v>
      </c>
      <c r="G6983" s="566" t="s">
        <v>10624</v>
      </c>
      <c r="H6983" s="566"/>
      <c r="I6983" s="568">
        <v>1313.08</v>
      </c>
      <c r="J6983" s="103" t="s">
        <v>39</v>
      </c>
      <c r="K6983" s="75" t="s">
        <v>32</v>
      </c>
      <c r="L6983" s="76">
        <f t="shared" si="363"/>
        <v>0</v>
      </c>
      <c r="M6983" s="53"/>
      <c r="N6983" s="53"/>
      <c r="O6983" s="53"/>
      <c r="P6983" s="53"/>
      <c r="Q6983" s="53"/>
      <c r="R6983" s="53"/>
      <c r="S6983" s="53"/>
      <c r="T6983" s="53"/>
      <c r="U6983" s="53"/>
      <c r="V6983" s="53"/>
      <c r="W6983" s="53"/>
      <c r="X6983" s="53"/>
    </row>
    <row r="6984" spans="1:24">
      <c r="A6984" s="135"/>
      <c r="B6984" s="565"/>
      <c r="C6984" s="566"/>
      <c r="D6984" s="567"/>
      <c r="E6984" s="566"/>
      <c r="F6984" s="566"/>
      <c r="G6984" s="566"/>
      <c r="H6984" s="566"/>
      <c r="I6984" s="568"/>
      <c r="J6984" s="103"/>
      <c r="K6984" s="75" t="s">
        <v>34</v>
      </c>
      <c r="L6984" s="76">
        <f t="shared" si="363"/>
        <v>0</v>
      </c>
      <c r="M6984" s="53"/>
      <c r="N6984" s="53"/>
      <c r="O6984" s="53"/>
      <c r="P6984" s="53"/>
      <c r="Q6984" s="53"/>
      <c r="R6984" s="53"/>
      <c r="S6984" s="53"/>
      <c r="T6984" s="53"/>
      <c r="U6984" s="53"/>
      <c r="V6984" s="53"/>
      <c r="W6984" s="53"/>
      <c r="X6984" s="53"/>
    </row>
    <row r="6985" spans="1:24">
      <c r="A6985" s="135"/>
      <c r="B6985" s="565"/>
      <c r="C6985" s="566"/>
      <c r="D6985" s="567"/>
      <c r="E6985" s="566"/>
      <c r="F6985" s="566"/>
      <c r="G6985" s="566"/>
      <c r="H6985" s="566"/>
      <c r="I6985" s="568"/>
      <c r="J6985" s="103"/>
      <c r="K6985" s="84" t="s">
        <v>36</v>
      </c>
      <c r="L6985" s="76">
        <f t="shared" si="363"/>
        <v>2</v>
      </c>
      <c r="M6985" s="53"/>
      <c r="N6985" s="53"/>
      <c r="O6985" s="53">
        <v>1</v>
      </c>
      <c r="P6985" s="53"/>
      <c r="Q6985" s="53"/>
      <c r="R6985" s="53"/>
      <c r="S6985" s="53"/>
      <c r="T6985" s="53">
        <v>1</v>
      </c>
      <c r="U6985" s="53"/>
      <c r="V6985" s="53"/>
      <c r="W6985" s="53"/>
      <c r="X6985" s="53"/>
    </row>
    <row r="6986" spans="1:24">
      <c r="A6986" s="135"/>
      <c r="B6986" s="565"/>
      <c r="C6986" s="566" t="s">
        <v>1609</v>
      </c>
      <c r="D6986" s="567" t="s">
        <v>10625</v>
      </c>
      <c r="E6986" s="566" t="s">
        <v>10626</v>
      </c>
      <c r="F6986" s="566" t="s">
        <v>10627</v>
      </c>
      <c r="G6986" s="566" t="s">
        <v>10628</v>
      </c>
      <c r="H6986" s="566"/>
      <c r="I6986" s="568">
        <v>6175.6</v>
      </c>
      <c r="J6986" s="103" t="s">
        <v>39</v>
      </c>
      <c r="K6986" s="75" t="s">
        <v>32</v>
      </c>
      <c r="L6986" s="76">
        <f t="shared" si="363"/>
        <v>2</v>
      </c>
      <c r="M6986" s="53">
        <v>1</v>
      </c>
      <c r="N6986" s="53"/>
      <c r="O6986" s="53">
        <v>1</v>
      </c>
      <c r="P6986" s="53"/>
      <c r="Q6986" s="53"/>
      <c r="R6986" s="53"/>
      <c r="S6986" s="53"/>
      <c r="T6986" s="53"/>
      <c r="U6986" s="53"/>
      <c r="V6986" s="53"/>
      <c r="W6986" s="53"/>
      <c r="X6986" s="53"/>
    </row>
    <row r="6987" spans="1:24">
      <c r="A6987" s="135"/>
      <c r="B6987" s="565"/>
      <c r="C6987" s="566"/>
      <c r="D6987" s="567"/>
      <c r="E6987" s="566"/>
      <c r="F6987" s="566"/>
      <c r="G6987" s="566"/>
      <c r="H6987" s="566"/>
      <c r="I6987" s="568"/>
      <c r="J6987" s="103"/>
      <c r="K6987" s="75" t="s">
        <v>34</v>
      </c>
      <c r="L6987" s="76">
        <f t="shared" si="363"/>
        <v>0</v>
      </c>
      <c r="M6987" s="53"/>
      <c r="N6987" s="53"/>
      <c r="O6987" s="53"/>
      <c r="P6987" s="53"/>
      <c r="Q6987" s="53"/>
      <c r="R6987" s="53"/>
      <c r="S6987" s="53"/>
      <c r="T6987" s="53"/>
      <c r="U6987" s="53"/>
      <c r="V6987" s="53"/>
      <c r="W6987" s="53"/>
      <c r="X6987" s="53"/>
    </row>
    <row r="6988" spans="1:24">
      <c r="A6988" s="135"/>
      <c r="B6988" s="565"/>
      <c r="C6988" s="566"/>
      <c r="D6988" s="567"/>
      <c r="E6988" s="566"/>
      <c r="F6988" s="566"/>
      <c r="G6988" s="566"/>
      <c r="H6988" s="566"/>
      <c r="I6988" s="568"/>
      <c r="J6988" s="103"/>
      <c r="K6988" s="84" t="s">
        <v>36</v>
      </c>
      <c r="L6988" s="76">
        <f t="shared" si="363"/>
        <v>2</v>
      </c>
      <c r="M6988" s="53"/>
      <c r="N6988" s="53">
        <v>1</v>
      </c>
      <c r="O6988" s="53"/>
      <c r="P6988" s="53"/>
      <c r="Q6988" s="53"/>
      <c r="R6988" s="53"/>
      <c r="S6988" s="53"/>
      <c r="T6988" s="53">
        <v>1</v>
      </c>
      <c r="U6988" s="53"/>
      <c r="V6988" s="53"/>
      <c r="W6988" s="53"/>
      <c r="X6988" s="53"/>
    </row>
    <row r="6989" spans="1:24">
      <c r="A6989" s="135"/>
      <c r="B6989" s="565"/>
      <c r="C6989" s="566" t="s">
        <v>1633</v>
      </c>
      <c r="D6989" s="567" t="s">
        <v>10629</v>
      </c>
      <c r="E6989" s="566" t="s">
        <v>10630</v>
      </c>
      <c r="F6989" s="566" t="s">
        <v>10631</v>
      </c>
      <c r="G6989" s="566" t="s">
        <v>10632</v>
      </c>
      <c r="H6989" s="566" t="s">
        <v>10633</v>
      </c>
      <c r="I6989" s="568">
        <v>23.61</v>
      </c>
      <c r="J6989" s="103" t="s">
        <v>39</v>
      </c>
      <c r="K6989" s="75" t="s">
        <v>32</v>
      </c>
      <c r="L6989" s="76">
        <f t="shared" si="363"/>
        <v>0</v>
      </c>
      <c r="M6989" s="53"/>
      <c r="N6989" s="53"/>
      <c r="O6989" s="53"/>
      <c r="P6989" s="53"/>
      <c r="Q6989" s="53"/>
      <c r="R6989" s="53"/>
      <c r="S6989" s="53"/>
      <c r="T6989" s="53"/>
      <c r="U6989" s="53"/>
      <c r="V6989" s="53"/>
      <c r="W6989" s="53"/>
      <c r="X6989" s="53"/>
    </row>
    <row r="6990" spans="1:24">
      <c r="A6990" s="135"/>
      <c r="B6990" s="565"/>
      <c r="C6990" s="566"/>
      <c r="D6990" s="567"/>
      <c r="E6990" s="566"/>
      <c r="F6990" s="566"/>
      <c r="G6990" s="566"/>
      <c r="H6990" s="566"/>
      <c r="I6990" s="568"/>
      <c r="J6990" s="103"/>
      <c r="K6990" s="75" t="s">
        <v>34</v>
      </c>
      <c r="L6990" s="76">
        <f t="shared" si="363"/>
        <v>4</v>
      </c>
      <c r="M6990" s="53"/>
      <c r="N6990" s="53"/>
      <c r="O6990" s="53"/>
      <c r="P6990" s="53"/>
      <c r="Q6990" s="53"/>
      <c r="R6990" s="53">
        <v>4</v>
      </c>
      <c r="S6990" s="53"/>
      <c r="T6990" s="53"/>
      <c r="U6990" s="53"/>
      <c r="V6990" s="53"/>
      <c r="W6990" s="53"/>
      <c r="X6990" s="53"/>
    </row>
    <row r="6991" spans="1:24">
      <c r="A6991" s="135"/>
      <c r="B6991" s="565"/>
      <c r="C6991" s="566"/>
      <c r="D6991" s="567"/>
      <c r="E6991" s="566"/>
      <c r="F6991" s="566"/>
      <c r="G6991" s="566"/>
      <c r="H6991" s="566"/>
      <c r="I6991" s="568"/>
      <c r="J6991" s="103"/>
      <c r="K6991" s="84" t="s">
        <v>36</v>
      </c>
      <c r="L6991" s="76">
        <f t="shared" si="363"/>
        <v>0</v>
      </c>
      <c r="M6991" s="53"/>
      <c r="N6991" s="53"/>
      <c r="O6991" s="53"/>
      <c r="P6991" s="53"/>
      <c r="Q6991" s="53"/>
      <c r="R6991" s="53"/>
      <c r="S6991" s="53"/>
      <c r="T6991" s="53"/>
      <c r="U6991" s="53"/>
      <c r="V6991" s="53"/>
      <c r="W6991" s="53"/>
      <c r="X6991" s="53"/>
    </row>
    <row r="6992" spans="1:24">
      <c r="A6992" s="135"/>
      <c r="B6992" s="565"/>
      <c r="C6992" s="566" t="s">
        <v>1622</v>
      </c>
      <c r="D6992" s="567" t="s">
        <v>10634</v>
      </c>
      <c r="E6992" s="566" t="s">
        <v>10635</v>
      </c>
      <c r="F6992" s="566" t="s">
        <v>10636</v>
      </c>
      <c r="G6992" s="566" t="s">
        <v>10637</v>
      </c>
      <c r="H6992" s="566"/>
      <c r="I6992" s="568">
        <v>189.06</v>
      </c>
      <c r="J6992" s="103" t="s">
        <v>39</v>
      </c>
      <c r="K6992" s="75" t="s">
        <v>32</v>
      </c>
      <c r="L6992" s="76">
        <f t="shared" si="363"/>
        <v>2</v>
      </c>
      <c r="M6992" s="53"/>
      <c r="N6992" s="53"/>
      <c r="O6992" s="53">
        <v>1</v>
      </c>
      <c r="P6992" s="53"/>
      <c r="Q6992" s="53"/>
      <c r="R6992" s="53"/>
      <c r="S6992" s="53"/>
      <c r="T6992" s="53">
        <v>1</v>
      </c>
      <c r="U6992" s="53"/>
      <c r="V6992" s="53"/>
      <c r="W6992" s="53"/>
      <c r="X6992" s="53"/>
    </row>
    <row r="6993" spans="1:24">
      <c r="A6993" s="135"/>
      <c r="B6993" s="565"/>
      <c r="C6993" s="566"/>
      <c r="D6993" s="567"/>
      <c r="E6993" s="566"/>
      <c r="F6993" s="566"/>
      <c r="G6993" s="566"/>
      <c r="H6993" s="566"/>
      <c r="I6993" s="568"/>
      <c r="J6993" s="103"/>
      <c r="K6993" s="75" t="s">
        <v>34</v>
      </c>
      <c r="L6993" s="76">
        <f t="shared" ref="L6993:L6994" si="364">SUM(M6993:X6993)</f>
        <v>0</v>
      </c>
      <c r="M6993" s="53"/>
      <c r="N6993" s="53"/>
      <c r="O6993" s="53"/>
      <c r="P6993" s="53"/>
      <c r="Q6993" s="53"/>
      <c r="R6993" s="53"/>
      <c r="S6993" s="53"/>
      <c r="T6993" s="53"/>
      <c r="U6993" s="53"/>
      <c r="V6993" s="53"/>
      <c r="W6993" s="53"/>
      <c r="X6993" s="53"/>
    </row>
    <row r="6994" spans="1:24">
      <c r="A6994" s="135"/>
      <c r="B6994" s="565"/>
      <c r="C6994" s="566"/>
      <c r="D6994" s="567"/>
      <c r="E6994" s="566"/>
      <c r="F6994" s="566"/>
      <c r="G6994" s="566"/>
      <c r="H6994" s="566"/>
      <c r="I6994" s="568"/>
      <c r="J6994" s="103"/>
      <c r="K6994" s="84" t="s">
        <v>36</v>
      </c>
      <c r="L6994" s="76">
        <f t="shared" si="364"/>
        <v>0</v>
      </c>
      <c r="M6994" s="53"/>
      <c r="N6994" s="53"/>
      <c r="O6994" s="53"/>
      <c r="P6994" s="53"/>
      <c r="Q6994" s="53"/>
      <c r="R6994" s="53"/>
      <c r="S6994" s="53"/>
      <c r="T6994" s="53"/>
      <c r="U6994" s="53"/>
      <c r="V6994" s="53"/>
      <c r="W6994" s="53"/>
      <c r="X6994" s="53"/>
    </row>
    <row r="6995" spans="1:24">
      <c r="A6995" s="135"/>
      <c r="B6995" s="46" t="s">
        <v>10638</v>
      </c>
      <c r="C6995" s="46"/>
      <c r="D6995" s="464">
        <f>COUNTA(D6998:D7033)</f>
        <v>12</v>
      </c>
      <c r="E6995" s="46"/>
      <c r="F6995" s="46"/>
      <c r="G6995" s="46"/>
      <c r="H6995" s="46"/>
      <c r="I6995" s="74">
        <f>SUM(I6998:I7033)</f>
        <v>88549</v>
      </c>
      <c r="J6995" s="46" t="s">
        <v>39</v>
      </c>
      <c r="K6995" s="75" t="s">
        <v>32</v>
      </c>
      <c r="L6995" s="76">
        <f>SUM(M6995:X6995)</f>
        <v>27</v>
      </c>
      <c r="M6995" s="76">
        <v>1</v>
      </c>
      <c r="N6995" s="76">
        <v>13</v>
      </c>
      <c r="O6995" s="76">
        <v>0</v>
      </c>
      <c r="P6995" s="76">
        <v>0</v>
      </c>
      <c r="Q6995" s="76">
        <v>0</v>
      </c>
      <c r="R6995" s="76">
        <v>0</v>
      </c>
      <c r="S6995" s="76">
        <v>8</v>
      </c>
      <c r="T6995" s="76">
        <v>2</v>
      </c>
      <c r="U6995" s="76">
        <v>0</v>
      </c>
      <c r="V6995" s="76">
        <v>0</v>
      </c>
      <c r="W6995" s="76">
        <v>3</v>
      </c>
      <c r="X6995" s="76">
        <v>0</v>
      </c>
    </row>
    <row r="6996" spans="1:24">
      <c r="A6996" s="135"/>
      <c r="B6996" s="54"/>
      <c r="C6996" s="54"/>
      <c r="D6996" s="464"/>
      <c r="E6996" s="54"/>
      <c r="F6996" s="54"/>
      <c r="G6996" s="54"/>
      <c r="H6996" s="54"/>
      <c r="I6996" s="79"/>
      <c r="J6996" s="54"/>
      <c r="K6996" s="75" t="s">
        <v>34</v>
      </c>
      <c r="L6996" s="76">
        <f>SUM(M6996:X6996)</f>
        <v>30</v>
      </c>
      <c r="M6996" s="76">
        <v>13</v>
      </c>
      <c r="N6996" s="76">
        <v>2</v>
      </c>
      <c r="O6996" s="76">
        <v>13</v>
      </c>
      <c r="P6996" s="76">
        <v>0</v>
      </c>
      <c r="Q6996" s="76">
        <v>0</v>
      </c>
      <c r="R6996" s="76">
        <v>0</v>
      </c>
      <c r="S6996" s="76">
        <v>0</v>
      </c>
      <c r="T6996" s="76">
        <v>2</v>
      </c>
      <c r="U6996" s="76">
        <v>0</v>
      </c>
      <c r="V6996" s="76">
        <v>0</v>
      </c>
      <c r="W6996" s="76">
        <v>0</v>
      </c>
      <c r="X6996" s="76">
        <v>0</v>
      </c>
    </row>
    <row r="6997" spans="1:24">
      <c r="A6997" s="135"/>
      <c r="B6997" s="80"/>
      <c r="C6997" s="80"/>
      <c r="D6997" s="464"/>
      <c r="E6997" s="80"/>
      <c r="F6997" s="80"/>
      <c r="G6997" s="80"/>
      <c r="H6997" s="80"/>
      <c r="I6997" s="83"/>
      <c r="J6997" s="80"/>
      <c r="K6997" s="75" t="s">
        <v>36</v>
      </c>
      <c r="L6997" s="76">
        <f>SUM(M6997:X6997)</f>
        <v>12</v>
      </c>
      <c r="M6997" s="76">
        <v>1</v>
      </c>
      <c r="N6997" s="76">
        <v>0</v>
      </c>
      <c r="O6997" s="76">
        <v>2</v>
      </c>
      <c r="P6997" s="76">
        <v>1</v>
      </c>
      <c r="Q6997" s="76">
        <v>0</v>
      </c>
      <c r="R6997" s="76">
        <v>1</v>
      </c>
      <c r="S6997" s="76">
        <v>3</v>
      </c>
      <c r="T6997" s="76">
        <v>2</v>
      </c>
      <c r="U6997" s="76">
        <v>0</v>
      </c>
      <c r="V6997" s="76">
        <v>0</v>
      </c>
      <c r="W6997" s="76">
        <v>2</v>
      </c>
      <c r="X6997" s="76">
        <v>0</v>
      </c>
    </row>
    <row r="6998" spans="1:24">
      <c r="A6998" s="135"/>
      <c r="B6998" s="46" t="s">
        <v>10639</v>
      </c>
      <c r="C6998" s="46" t="s">
        <v>1622</v>
      </c>
      <c r="D6998" s="58" t="s">
        <v>10640</v>
      </c>
      <c r="E6998" s="100" t="s">
        <v>10641</v>
      </c>
      <c r="F6998" s="46" t="s">
        <v>10642</v>
      </c>
      <c r="G6998" s="58" t="s">
        <v>10643</v>
      </c>
      <c r="H6998" s="46" t="s">
        <v>10644</v>
      </c>
      <c r="I6998" s="88">
        <v>23562</v>
      </c>
      <c r="J6998" s="46" t="s">
        <v>1508</v>
      </c>
      <c r="K6998" s="75" t="s">
        <v>1509</v>
      </c>
      <c r="L6998" s="76">
        <f>SUM(M6998:X6998)</f>
        <v>7</v>
      </c>
      <c r="M6998" s="76"/>
      <c r="N6998" s="76">
        <v>4</v>
      </c>
      <c r="O6998" s="76"/>
      <c r="P6998" s="76"/>
      <c r="Q6998" s="76"/>
      <c r="R6998" s="76"/>
      <c r="S6998" s="76">
        <v>1</v>
      </c>
      <c r="T6998" s="76"/>
      <c r="U6998" s="76"/>
      <c r="V6998" s="76"/>
      <c r="W6998" s="76">
        <v>2</v>
      </c>
      <c r="X6998" s="76"/>
    </row>
    <row r="6999" spans="1:24">
      <c r="A6999" s="135"/>
      <c r="B6999" s="54"/>
      <c r="C6999" s="54"/>
      <c r="D6999" s="77"/>
      <c r="E6999" s="92"/>
      <c r="F6999" s="54"/>
      <c r="G6999" s="77"/>
      <c r="H6999" s="54"/>
      <c r="I6999" s="89"/>
      <c r="J6999" s="54"/>
      <c r="K6999" s="75" t="s">
        <v>1501</v>
      </c>
      <c r="L6999" s="76">
        <f t="shared" ref="L6999:L7033" si="365">SUM(M6999:X6999)</f>
        <v>3</v>
      </c>
      <c r="M6999" s="76">
        <v>3</v>
      </c>
      <c r="N6999" s="76"/>
      <c r="O6999" s="76"/>
      <c r="P6999" s="76"/>
      <c r="Q6999" s="76"/>
      <c r="R6999" s="76"/>
      <c r="S6999" s="76"/>
      <c r="T6999" s="76"/>
      <c r="U6999" s="76"/>
      <c r="V6999" s="76"/>
      <c r="W6999" s="76"/>
      <c r="X6999" s="76"/>
    </row>
    <row r="7000" spans="1:24">
      <c r="A7000" s="135"/>
      <c r="B7000" s="54"/>
      <c r="C7000" s="80"/>
      <c r="D7000" s="81"/>
      <c r="E7000" s="93"/>
      <c r="F7000" s="80"/>
      <c r="G7000" s="81"/>
      <c r="H7000" s="80"/>
      <c r="I7000" s="90"/>
      <c r="J7000" s="80"/>
      <c r="K7000" s="84" t="s">
        <v>1502</v>
      </c>
      <c r="L7000" s="76">
        <f t="shared" si="365"/>
        <v>0</v>
      </c>
      <c r="M7000" s="76"/>
      <c r="N7000" s="76"/>
      <c r="O7000" s="76"/>
      <c r="P7000" s="76"/>
      <c r="Q7000" s="76"/>
      <c r="R7000" s="76"/>
      <c r="S7000" s="76"/>
      <c r="T7000" s="76"/>
      <c r="U7000" s="76"/>
      <c r="V7000" s="76"/>
      <c r="W7000" s="76"/>
      <c r="X7000" s="76"/>
    </row>
    <row r="7001" spans="1:24">
      <c r="A7001" s="135"/>
      <c r="B7001" s="54"/>
      <c r="C7001" s="46" t="s">
        <v>1622</v>
      </c>
      <c r="D7001" s="58" t="s">
        <v>10645</v>
      </c>
      <c r="E7001" s="100" t="s">
        <v>10646</v>
      </c>
      <c r="F7001" s="46" t="s">
        <v>10647</v>
      </c>
      <c r="G7001" s="58" t="s">
        <v>10648</v>
      </c>
      <c r="H7001" s="46" t="s">
        <v>10649</v>
      </c>
      <c r="I7001" s="88">
        <v>40788</v>
      </c>
      <c r="J7001" s="46" t="s">
        <v>1508</v>
      </c>
      <c r="K7001" s="75" t="s">
        <v>1509</v>
      </c>
      <c r="L7001" s="76">
        <f t="shared" si="365"/>
        <v>12</v>
      </c>
      <c r="M7001" s="76"/>
      <c r="N7001" s="76">
        <v>7</v>
      </c>
      <c r="O7001" s="76"/>
      <c r="P7001" s="76"/>
      <c r="Q7001" s="76"/>
      <c r="R7001" s="76"/>
      <c r="S7001" s="76">
        <v>4</v>
      </c>
      <c r="T7001" s="76"/>
      <c r="U7001" s="76"/>
      <c r="V7001" s="76"/>
      <c r="W7001" s="76">
        <v>1</v>
      </c>
      <c r="X7001" s="76"/>
    </row>
    <row r="7002" spans="1:24">
      <c r="A7002" s="135"/>
      <c r="B7002" s="54"/>
      <c r="C7002" s="54"/>
      <c r="D7002" s="77"/>
      <c r="E7002" s="92"/>
      <c r="F7002" s="54"/>
      <c r="G7002" s="77"/>
      <c r="H7002" s="54"/>
      <c r="I7002" s="89"/>
      <c r="J7002" s="54"/>
      <c r="K7002" s="75" t="s">
        <v>1501</v>
      </c>
      <c r="L7002" s="76">
        <f t="shared" si="365"/>
        <v>2</v>
      </c>
      <c r="M7002" s="76">
        <v>2</v>
      </c>
      <c r="N7002" s="76"/>
      <c r="O7002" s="76"/>
      <c r="P7002" s="76"/>
      <c r="Q7002" s="76"/>
      <c r="R7002" s="76"/>
      <c r="S7002" s="76"/>
      <c r="T7002" s="76"/>
      <c r="U7002" s="76"/>
      <c r="V7002" s="76"/>
      <c r="W7002" s="76"/>
      <c r="X7002" s="76"/>
    </row>
    <row r="7003" spans="1:24">
      <c r="A7003" s="135"/>
      <c r="B7003" s="54"/>
      <c r="C7003" s="80"/>
      <c r="D7003" s="81"/>
      <c r="E7003" s="93"/>
      <c r="F7003" s="80"/>
      <c r="G7003" s="81"/>
      <c r="H7003" s="80"/>
      <c r="I7003" s="90"/>
      <c r="J7003" s="80"/>
      <c r="K7003" s="84" t="s">
        <v>1502</v>
      </c>
      <c r="L7003" s="76">
        <f t="shared" si="365"/>
        <v>0</v>
      </c>
      <c r="M7003" s="76"/>
      <c r="N7003" s="76"/>
      <c r="O7003" s="76"/>
      <c r="P7003" s="76"/>
      <c r="Q7003" s="76"/>
      <c r="R7003" s="76"/>
      <c r="S7003" s="76"/>
      <c r="T7003" s="76"/>
      <c r="U7003" s="76"/>
      <c r="V7003" s="76"/>
      <c r="W7003" s="76"/>
      <c r="X7003" s="76"/>
    </row>
    <row r="7004" spans="1:24">
      <c r="A7004" s="135"/>
      <c r="B7004" s="54"/>
      <c r="C7004" s="46" t="s">
        <v>1622</v>
      </c>
      <c r="D7004" s="58" t="s">
        <v>10650</v>
      </c>
      <c r="E7004" s="100" t="s">
        <v>10651</v>
      </c>
      <c r="F7004" s="46" t="s">
        <v>10652</v>
      </c>
      <c r="G7004" s="58" t="s">
        <v>10648</v>
      </c>
      <c r="H7004" s="46" t="s">
        <v>10653</v>
      </c>
      <c r="I7004" s="88">
        <v>3438</v>
      </c>
      <c r="J7004" s="46" t="s">
        <v>1508</v>
      </c>
      <c r="K7004" s="75" t="s">
        <v>1509</v>
      </c>
      <c r="L7004" s="76">
        <f t="shared" si="365"/>
        <v>4</v>
      </c>
      <c r="M7004" s="76">
        <v>1</v>
      </c>
      <c r="N7004" s="76">
        <v>2</v>
      </c>
      <c r="O7004" s="76"/>
      <c r="P7004" s="76"/>
      <c r="Q7004" s="76"/>
      <c r="R7004" s="76"/>
      <c r="S7004" s="76"/>
      <c r="T7004" s="76">
        <v>1</v>
      </c>
      <c r="U7004" s="76"/>
      <c r="V7004" s="76"/>
      <c r="W7004" s="76"/>
      <c r="X7004" s="76"/>
    </row>
    <row r="7005" spans="1:24">
      <c r="A7005" s="135"/>
      <c r="B7005" s="54"/>
      <c r="C7005" s="54"/>
      <c r="D7005" s="77"/>
      <c r="E7005" s="92"/>
      <c r="F7005" s="54"/>
      <c r="G7005" s="77"/>
      <c r="H7005" s="54"/>
      <c r="I7005" s="89"/>
      <c r="J7005" s="54"/>
      <c r="K7005" s="75" t="s">
        <v>1501</v>
      </c>
      <c r="L7005" s="76">
        <f t="shared" si="365"/>
        <v>0</v>
      </c>
      <c r="M7005" s="76"/>
      <c r="N7005" s="76"/>
      <c r="O7005" s="76"/>
      <c r="P7005" s="76"/>
      <c r="Q7005" s="76"/>
      <c r="R7005" s="76"/>
      <c r="S7005" s="76"/>
      <c r="T7005" s="76"/>
      <c r="U7005" s="76"/>
      <c r="V7005" s="76"/>
      <c r="W7005" s="76"/>
      <c r="X7005" s="76"/>
    </row>
    <row r="7006" spans="1:24">
      <c r="A7006" s="135"/>
      <c r="B7006" s="54"/>
      <c r="C7006" s="80"/>
      <c r="D7006" s="81"/>
      <c r="E7006" s="93"/>
      <c r="F7006" s="80"/>
      <c r="G7006" s="81"/>
      <c r="H7006" s="80"/>
      <c r="I7006" s="90"/>
      <c r="J7006" s="80"/>
      <c r="K7006" s="84" t="s">
        <v>1502</v>
      </c>
      <c r="L7006" s="76">
        <f t="shared" si="365"/>
        <v>0</v>
      </c>
      <c r="M7006" s="76"/>
      <c r="N7006" s="76"/>
      <c r="O7006" s="76"/>
      <c r="P7006" s="76"/>
      <c r="Q7006" s="76"/>
      <c r="R7006" s="76"/>
      <c r="S7006" s="76"/>
      <c r="T7006" s="76"/>
      <c r="U7006" s="76"/>
      <c r="V7006" s="76"/>
      <c r="W7006" s="76"/>
      <c r="X7006" s="76"/>
    </row>
    <row r="7007" spans="1:24">
      <c r="A7007" s="135"/>
      <c r="B7007" s="54"/>
      <c r="C7007" s="46" t="s">
        <v>1622</v>
      </c>
      <c r="D7007" s="58" t="s">
        <v>10654</v>
      </c>
      <c r="E7007" s="100" t="s">
        <v>10655</v>
      </c>
      <c r="F7007" s="46" t="s">
        <v>10656</v>
      </c>
      <c r="G7007" s="58" t="s">
        <v>10648</v>
      </c>
      <c r="H7007" s="46" t="s">
        <v>10657</v>
      </c>
      <c r="I7007" s="88">
        <v>5012</v>
      </c>
      <c r="J7007" s="46" t="s">
        <v>1508</v>
      </c>
      <c r="K7007" s="75" t="s">
        <v>1509</v>
      </c>
      <c r="L7007" s="76">
        <f t="shared" si="365"/>
        <v>0</v>
      </c>
      <c r="M7007" s="76"/>
      <c r="N7007" s="76"/>
      <c r="O7007" s="76"/>
      <c r="P7007" s="76"/>
      <c r="Q7007" s="76"/>
      <c r="R7007" s="76"/>
      <c r="S7007" s="76"/>
      <c r="T7007" s="76"/>
      <c r="U7007" s="76"/>
      <c r="V7007" s="76"/>
      <c r="W7007" s="76"/>
      <c r="X7007" s="76"/>
    </row>
    <row r="7008" spans="1:24">
      <c r="A7008" s="135"/>
      <c r="B7008" s="54"/>
      <c r="C7008" s="54"/>
      <c r="D7008" s="77"/>
      <c r="E7008" s="92"/>
      <c r="F7008" s="54"/>
      <c r="G7008" s="77"/>
      <c r="H7008" s="54"/>
      <c r="I7008" s="89"/>
      <c r="J7008" s="54"/>
      <c r="K7008" s="75" t="s">
        <v>1501</v>
      </c>
      <c r="L7008" s="76">
        <f t="shared" si="365"/>
        <v>5</v>
      </c>
      <c r="M7008" s="76">
        <v>3</v>
      </c>
      <c r="N7008" s="76"/>
      <c r="O7008" s="76"/>
      <c r="P7008" s="76"/>
      <c r="Q7008" s="76"/>
      <c r="R7008" s="76"/>
      <c r="S7008" s="76"/>
      <c r="T7008" s="76">
        <v>2</v>
      </c>
      <c r="U7008" s="76"/>
      <c r="V7008" s="76"/>
      <c r="W7008" s="76"/>
      <c r="X7008" s="76"/>
    </row>
    <row r="7009" spans="1:24">
      <c r="A7009" s="135"/>
      <c r="B7009" s="54"/>
      <c r="C7009" s="80"/>
      <c r="D7009" s="81"/>
      <c r="E7009" s="93"/>
      <c r="F7009" s="80"/>
      <c r="G7009" s="81"/>
      <c r="H7009" s="80"/>
      <c r="I7009" s="90"/>
      <c r="J7009" s="80"/>
      <c r="K7009" s="84" t="s">
        <v>1502</v>
      </c>
      <c r="L7009" s="76">
        <f t="shared" si="365"/>
        <v>0</v>
      </c>
      <c r="M7009" s="76"/>
      <c r="N7009" s="76"/>
      <c r="O7009" s="76"/>
      <c r="P7009" s="76"/>
      <c r="Q7009" s="76"/>
      <c r="R7009" s="76"/>
      <c r="S7009" s="76"/>
      <c r="T7009" s="76"/>
      <c r="U7009" s="76"/>
      <c r="V7009" s="76"/>
      <c r="W7009" s="76"/>
      <c r="X7009" s="76"/>
    </row>
    <row r="7010" spans="1:24">
      <c r="A7010" s="135"/>
      <c r="B7010" s="54"/>
      <c r="C7010" s="46" t="s">
        <v>1633</v>
      </c>
      <c r="D7010" s="58" t="s">
        <v>10654</v>
      </c>
      <c r="E7010" s="100" t="s">
        <v>10658</v>
      </c>
      <c r="F7010" s="46" t="s">
        <v>10656</v>
      </c>
      <c r="G7010" s="58" t="s">
        <v>10648</v>
      </c>
      <c r="H7010" s="46" t="s">
        <v>10657</v>
      </c>
      <c r="I7010" s="88">
        <v>438</v>
      </c>
      <c r="J7010" s="46" t="s">
        <v>1508</v>
      </c>
      <c r="K7010" s="75" t="s">
        <v>1509</v>
      </c>
      <c r="L7010" s="76">
        <f t="shared" si="365"/>
        <v>0</v>
      </c>
      <c r="M7010" s="76"/>
      <c r="N7010" s="76"/>
      <c r="O7010" s="76"/>
      <c r="P7010" s="76"/>
      <c r="Q7010" s="76"/>
      <c r="R7010" s="76"/>
      <c r="S7010" s="76"/>
      <c r="T7010" s="76"/>
      <c r="U7010" s="76"/>
      <c r="V7010" s="76"/>
      <c r="W7010" s="76"/>
      <c r="X7010" s="76"/>
    </row>
    <row r="7011" spans="1:24">
      <c r="A7011" s="135"/>
      <c r="B7011" s="54"/>
      <c r="C7011" s="54"/>
      <c r="D7011" s="77"/>
      <c r="E7011" s="92"/>
      <c r="F7011" s="54"/>
      <c r="G7011" s="77"/>
      <c r="H7011" s="54"/>
      <c r="I7011" s="89"/>
      <c r="J7011" s="54"/>
      <c r="K7011" s="75" t="s">
        <v>1501</v>
      </c>
      <c r="L7011" s="76">
        <f t="shared" si="365"/>
        <v>0</v>
      </c>
      <c r="M7011" s="76"/>
      <c r="N7011" s="76"/>
      <c r="O7011" s="76"/>
      <c r="P7011" s="76"/>
      <c r="Q7011" s="76"/>
      <c r="R7011" s="76"/>
      <c r="S7011" s="76"/>
      <c r="T7011" s="76"/>
      <c r="U7011" s="76"/>
      <c r="V7011" s="76"/>
      <c r="W7011" s="76"/>
      <c r="X7011" s="76"/>
    </row>
    <row r="7012" spans="1:24">
      <c r="A7012" s="135"/>
      <c r="B7012" s="54"/>
      <c r="C7012" s="80"/>
      <c r="D7012" s="81"/>
      <c r="E7012" s="93"/>
      <c r="F7012" s="80"/>
      <c r="G7012" s="81"/>
      <c r="H7012" s="80"/>
      <c r="I7012" s="90"/>
      <c r="J7012" s="80"/>
      <c r="K7012" s="84" t="s">
        <v>1502</v>
      </c>
      <c r="L7012" s="76">
        <f t="shared" si="365"/>
        <v>4</v>
      </c>
      <c r="M7012" s="76">
        <v>1</v>
      </c>
      <c r="N7012" s="76"/>
      <c r="O7012" s="76"/>
      <c r="P7012" s="76"/>
      <c r="Q7012" s="76"/>
      <c r="R7012" s="76"/>
      <c r="S7012" s="76">
        <v>1</v>
      </c>
      <c r="T7012" s="76">
        <v>2</v>
      </c>
      <c r="U7012" s="76"/>
      <c r="V7012" s="76"/>
      <c r="W7012" s="76"/>
      <c r="X7012" s="76"/>
    </row>
    <row r="7013" spans="1:24">
      <c r="A7013" s="135"/>
      <c r="B7013" s="54"/>
      <c r="C7013" s="46" t="s">
        <v>1622</v>
      </c>
      <c r="D7013" s="58" t="s">
        <v>10659</v>
      </c>
      <c r="E7013" s="100" t="s">
        <v>10660</v>
      </c>
      <c r="F7013" s="46" t="s">
        <v>10661</v>
      </c>
      <c r="G7013" s="58" t="s">
        <v>10662</v>
      </c>
      <c r="H7013" s="46" t="s">
        <v>10663</v>
      </c>
      <c r="I7013" s="88">
        <v>7854</v>
      </c>
      <c r="J7013" s="46" t="s">
        <v>1508</v>
      </c>
      <c r="K7013" s="75" t="s">
        <v>1509</v>
      </c>
      <c r="L7013" s="76">
        <f t="shared" si="365"/>
        <v>0</v>
      </c>
      <c r="M7013" s="76"/>
      <c r="N7013" s="76"/>
      <c r="O7013" s="76"/>
      <c r="P7013" s="76"/>
      <c r="Q7013" s="76"/>
      <c r="R7013" s="76"/>
      <c r="S7013" s="76"/>
      <c r="T7013" s="76"/>
      <c r="U7013" s="76"/>
      <c r="V7013" s="76"/>
      <c r="W7013" s="76"/>
      <c r="X7013" s="76"/>
    </row>
    <row r="7014" spans="1:24">
      <c r="A7014" s="135"/>
      <c r="B7014" s="54"/>
      <c r="C7014" s="54"/>
      <c r="D7014" s="77"/>
      <c r="E7014" s="92"/>
      <c r="F7014" s="54"/>
      <c r="G7014" s="77"/>
      <c r="H7014" s="54"/>
      <c r="I7014" s="89"/>
      <c r="J7014" s="54"/>
      <c r="K7014" s="75" t="s">
        <v>1501</v>
      </c>
      <c r="L7014" s="76">
        <f t="shared" si="365"/>
        <v>12</v>
      </c>
      <c r="M7014" s="76">
        <v>2</v>
      </c>
      <c r="N7014" s="76">
        <v>1</v>
      </c>
      <c r="O7014" s="76">
        <v>9</v>
      </c>
      <c r="P7014" s="76"/>
      <c r="Q7014" s="76"/>
      <c r="R7014" s="76"/>
      <c r="S7014" s="76"/>
      <c r="T7014" s="76"/>
      <c r="U7014" s="76"/>
      <c r="V7014" s="76"/>
      <c r="W7014" s="76"/>
      <c r="X7014" s="76"/>
    </row>
    <row r="7015" spans="1:24">
      <c r="A7015" s="135"/>
      <c r="B7015" s="54"/>
      <c r="C7015" s="80"/>
      <c r="D7015" s="81"/>
      <c r="E7015" s="93"/>
      <c r="F7015" s="80"/>
      <c r="G7015" s="81"/>
      <c r="H7015" s="80"/>
      <c r="I7015" s="90"/>
      <c r="J7015" s="80"/>
      <c r="K7015" s="84" t="s">
        <v>1502</v>
      </c>
      <c r="L7015" s="76">
        <f t="shared" si="365"/>
        <v>0</v>
      </c>
      <c r="M7015" s="76"/>
      <c r="N7015" s="76"/>
      <c r="O7015" s="76"/>
      <c r="P7015" s="76"/>
      <c r="Q7015" s="76"/>
      <c r="R7015" s="76"/>
      <c r="S7015" s="76"/>
      <c r="T7015" s="76"/>
      <c r="U7015" s="76"/>
      <c r="V7015" s="76"/>
      <c r="W7015" s="76"/>
      <c r="X7015" s="76"/>
    </row>
    <row r="7016" spans="1:24">
      <c r="A7016" s="135"/>
      <c r="B7016" s="54"/>
      <c r="C7016" s="46" t="s">
        <v>1633</v>
      </c>
      <c r="D7016" s="58" t="s">
        <v>10664</v>
      </c>
      <c r="E7016" s="100" t="s">
        <v>10665</v>
      </c>
      <c r="F7016" s="46" t="s">
        <v>10666</v>
      </c>
      <c r="G7016" s="58" t="s">
        <v>10667</v>
      </c>
      <c r="H7016" s="46" t="s">
        <v>10668</v>
      </c>
      <c r="I7016" s="88">
        <v>125</v>
      </c>
      <c r="J7016" s="46" t="s">
        <v>1508</v>
      </c>
      <c r="K7016" s="75" t="s">
        <v>1509</v>
      </c>
      <c r="L7016" s="76">
        <f t="shared" si="365"/>
        <v>2</v>
      </c>
      <c r="M7016" s="76"/>
      <c r="N7016" s="76"/>
      <c r="O7016" s="76"/>
      <c r="P7016" s="76"/>
      <c r="Q7016" s="76"/>
      <c r="R7016" s="76"/>
      <c r="S7016" s="76">
        <v>1</v>
      </c>
      <c r="T7016" s="76">
        <v>1</v>
      </c>
      <c r="U7016" s="76"/>
      <c r="V7016" s="76"/>
      <c r="W7016" s="76"/>
      <c r="X7016" s="76"/>
    </row>
    <row r="7017" spans="1:24">
      <c r="A7017" s="135"/>
      <c r="B7017" s="54"/>
      <c r="C7017" s="54"/>
      <c r="D7017" s="77"/>
      <c r="E7017" s="92"/>
      <c r="F7017" s="54"/>
      <c r="G7017" s="77"/>
      <c r="H7017" s="54"/>
      <c r="I7017" s="89"/>
      <c r="J7017" s="54"/>
      <c r="K7017" s="75" t="s">
        <v>1501</v>
      </c>
      <c r="L7017" s="76">
        <f t="shared" si="365"/>
        <v>0</v>
      </c>
      <c r="M7017" s="76"/>
      <c r="N7017" s="76"/>
      <c r="O7017" s="76"/>
      <c r="P7017" s="76"/>
      <c r="Q7017" s="76"/>
      <c r="R7017" s="76"/>
      <c r="S7017" s="76"/>
      <c r="T7017" s="76"/>
      <c r="U7017" s="76"/>
      <c r="V7017" s="76"/>
      <c r="W7017" s="76"/>
      <c r="X7017" s="76"/>
    </row>
    <row r="7018" spans="1:24">
      <c r="A7018" s="135"/>
      <c r="B7018" s="54"/>
      <c r="C7018" s="80"/>
      <c r="D7018" s="81"/>
      <c r="E7018" s="93"/>
      <c r="F7018" s="80"/>
      <c r="G7018" s="81"/>
      <c r="H7018" s="80"/>
      <c r="I7018" s="90"/>
      <c r="J7018" s="80"/>
      <c r="K7018" s="84" t="s">
        <v>1502</v>
      </c>
      <c r="L7018" s="76">
        <f t="shared" si="365"/>
        <v>0</v>
      </c>
      <c r="M7018" s="76"/>
      <c r="N7018" s="76"/>
      <c r="O7018" s="76"/>
      <c r="P7018" s="76"/>
      <c r="Q7018" s="76"/>
      <c r="R7018" s="76"/>
      <c r="S7018" s="76"/>
      <c r="T7018" s="76"/>
      <c r="U7018" s="76"/>
      <c r="V7018" s="76"/>
      <c r="W7018" s="76"/>
      <c r="X7018" s="76"/>
    </row>
    <row r="7019" spans="1:24">
      <c r="A7019" s="135"/>
      <c r="B7019" s="54"/>
      <c r="C7019" s="46" t="s">
        <v>1633</v>
      </c>
      <c r="D7019" s="58" t="s">
        <v>10669</v>
      </c>
      <c r="E7019" s="100" t="s">
        <v>10670</v>
      </c>
      <c r="F7019" s="46" t="s">
        <v>10671</v>
      </c>
      <c r="G7019" s="58" t="s">
        <v>10672</v>
      </c>
      <c r="H7019" s="46" t="s">
        <v>10673</v>
      </c>
      <c r="I7019" s="88">
        <v>205</v>
      </c>
      <c r="J7019" s="46" t="s">
        <v>1508</v>
      </c>
      <c r="K7019" s="75" t="s">
        <v>1509</v>
      </c>
      <c r="L7019" s="76">
        <f t="shared" si="365"/>
        <v>2</v>
      </c>
      <c r="M7019" s="76"/>
      <c r="N7019" s="76"/>
      <c r="O7019" s="76"/>
      <c r="P7019" s="76"/>
      <c r="Q7019" s="76"/>
      <c r="R7019" s="76"/>
      <c r="S7019" s="76">
        <v>2</v>
      </c>
      <c r="T7019" s="76"/>
      <c r="U7019" s="76"/>
      <c r="V7019" s="76"/>
      <c r="W7019" s="76"/>
      <c r="X7019" s="76"/>
    </row>
    <row r="7020" spans="1:24">
      <c r="A7020" s="135"/>
      <c r="B7020" s="54"/>
      <c r="C7020" s="54"/>
      <c r="D7020" s="77"/>
      <c r="E7020" s="92"/>
      <c r="F7020" s="54"/>
      <c r="G7020" s="77"/>
      <c r="H7020" s="54"/>
      <c r="I7020" s="89"/>
      <c r="J7020" s="54"/>
      <c r="K7020" s="75" t="s">
        <v>1501</v>
      </c>
      <c r="L7020" s="76">
        <f t="shared" si="365"/>
        <v>0</v>
      </c>
      <c r="M7020" s="76"/>
      <c r="N7020" s="76"/>
      <c r="O7020" s="76"/>
      <c r="P7020" s="76"/>
      <c r="Q7020" s="76"/>
      <c r="R7020" s="76"/>
      <c r="S7020" s="76"/>
      <c r="T7020" s="76"/>
      <c r="U7020" s="76"/>
      <c r="V7020" s="76"/>
      <c r="W7020" s="76"/>
      <c r="X7020" s="76"/>
    </row>
    <row r="7021" spans="1:24">
      <c r="A7021" s="135"/>
      <c r="B7021" s="54"/>
      <c r="C7021" s="80"/>
      <c r="D7021" s="81"/>
      <c r="E7021" s="93"/>
      <c r="F7021" s="80"/>
      <c r="G7021" s="81"/>
      <c r="H7021" s="80"/>
      <c r="I7021" s="90"/>
      <c r="J7021" s="80"/>
      <c r="K7021" s="84" t="s">
        <v>1502</v>
      </c>
      <c r="L7021" s="76">
        <f t="shared" si="365"/>
        <v>0</v>
      </c>
      <c r="M7021" s="76"/>
      <c r="N7021" s="76"/>
      <c r="O7021" s="76"/>
      <c r="P7021" s="76"/>
      <c r="Q7021" s="76"/>
      <c r="R7021" s="76"/>
      <c r="S7021" s="76"/>
      <c r="T7021" s="76"/>
      <c r="U7021" s="76"/>
      <c r="V7021" s="76"/>
      <c r="W7021" s="76"/>
      <c r="X7021" s="76"/>
    </row>
    <row r="7022" spans="1:24">
      <c r="A7022" s="135"/>
      <c r="B7022" s="54"/>
      <c r="C7022" s="46" t="s">
        <v>33</v>
      </c>
      <c r="D7022" s="58" t="s">
        <v>10674</v>
      </c>
      <c r="E7022" s="100" t="s">
        <v>10675</v>
      </c>
      <c r="F7022" s="46" t="s">
        <v>6695</v>
      </c>
      <c r="G7022" s="58" t="s">
        <v>10676</v>
      </c>
      <c r="H7022" s="46" t="s">
        <v>10677</v>
      </c>
      <c r="I7022" s="88">
        <v>468</v>
      </c>
      <c r="J7022" s="46" t="s">
        <v>1508</v>
      </c>
      <c r="K7022" s="75" t="s">
        <v>1509</v>
      </c>
      <c r="L7022" s="76">
        <f t="shared" si="365"/>
        <v>0</v>
      </c>
      <c r="M7022" s="76"/>
      <c r="N7022" s="76"/>
      <c r="O7022" s="76"/>
      <c r="P7022" s="76"/>
      <c r="Q7022" s="76"/>
      <c r="R7022" s="76"/>
      <c r="S7022" s="76"/>
      <c r="T7022" s="76"/>
      <c r="U7022" s="76"/>
      <c r="V7022" s="76"/>
      <c r="W7022" s="76"/>
      <c r="X7022" s="76"/>
    </row>
    <row r="7023" spans="1:24">
      <c r="A7023" s="135"/>
      <c r="B7023" s="54"/>
      <c r="C7023" s="54"/>
      <c r="D7023" s="77"/>
      <c r="E7023" s="92"/>
      <c r="F7023" s="54"/>
      <c r="G7023" s="77"/>
      <c r="H7023" s="54"/>
      <c r="I7023" s="89"/>
      <c r="J7023" s="54"/>
      <c r="K7023" s="75" t="s">
        <v>1501</v>
      </c>
      <c r="L7023" s="76">
        <f t="shared" si="365"/>
        <v>0</v>
      </c>
      <c r="M7023" s="76"/>
      <c r="N7023" s="76"/>
      <c r="O7023" s="76"/>
      <c r="P7023" s="76"/>
      <c r="Q7023" s="76"/>
      <c r="R7023" s="76"/>
      <c r="S7023" s="76"/>
      <c r="T7023" s="76"/>
      <c r="U7023" s="76"/>
      <c r="V7023" s="76"/>
      <c r="W7023" s="76"/>
      <c r="X7023" s="76"/>
    </row>
    <row r="7024" spans="1:24">
      <c r="A7024" s="135"/>
      <c r="B7024" s="54"/>
      <c r="C7024" s="80"/>
      <c r="D7024" s="81"/>
      <c r="E7024" s="93"/>
      <c r="F7024" s="80"/>
      <c r="G7024" s="81"/>
      <c r="H7024" s="80"/>
      <c r="I7024" s="90"/>
      <c r="J7024" s="80"/>
      <c r="K7024" s="84" t="s">
        <v>1502</v>
      </c>
      <c r="L7024" s="76">
        <f t="shared" si="365"/>
        <v>2</v>
      </c>
      <c r="M7024" s="76"/>
      <c r="N7024" s="76"/>
      <c r="O7024" s="76">
        <v>1</v>
      </c>
      <c r="P7024" s="76"/>
      <c r="Q7024" s="76"/>
      <c r="R7024" s="76"/>
      <c r="S7024" s="76"/>
      <c r="T7024" s="76"/>
      <c r="U7024" s="76"/>
      <c r="V7024" s="76"/>
      <c r="W7024" s="76">
        <v>1</v>
      </c>
      <c r="X7024" s="76"/>
    </row>
    <row r="7025" spans="1:24">
      <c r="A7025" s="135"/>
      <c r="B7025" s="54"/>
      <c r="C7025" s="46" t="s">
        <v>1622</v>
      </c>
      <c r="D7025" s="58" t="s">
        <v>10678</v>
      </c>
      <c r="E7025" s="100" t="s">
        <v>10679</v>
      </c>
      <c r="F7025" s="46" t="s">
        <v>10680</v>
      </c>
      <c r="G7025" s="58" t="s">
        <v>10681</v>
      </c>
      <c r="H7025" s="46" t="s">
        <v>10682</v>
      </c>
      <c r="I7025" s="88">
        <v>3933</v>
      </c>
      <c r="J7025" s="46" t="s">
        <v>1508</v>
      </c>
      <c r="K7025" s="75" t="s">
        <v>1509</v>
      </c>
      <c r="L7025" s="76">
        <f t="shared" si="365"/>
        <v>0</v>
      </c>
      <c r="M7025" s="76"/>
      <c r="N7025" s="76"/>
      <c r="O7025" s="76"/>
      <c r="P7025" s="76"/>
      <c r="Q7025" s="76"/>
      <c r="R7025" s="76"/>
      <c r="S7025" s="76"/>
      <c r="T7025" s="76"/>
      <c r="U7025" s="76"/>
      <c r="V7025" s="76"/>
      <c r="W7025" s="76"/>
      <c r="X7025" s="76"/>
    </row>
    <row r="7026" spans="1:24">
      <c r="A7026" s="135"/>
      <c r="B7026" s="54"/>
      <c r="C7026" s="54"/>
      <c r="D7026" s="77"/>
      <c r="E7026" s="92"/>
      <c r="F7026" s="54"/>
      <c r="G7026" s="77"/>
      <c r="H7026" s="54"/>
      <c r="I7026" s="89"/>
      <c r="J7026" s="54"/>
      <c r="K7026" s="75" t="s">
        <v>1501</v>
      </c>
      <c r="L7026" s="76">
        <f t="shared" si="365"/>
        <v>8</v>
      </c>
      <c r="M7026" s="76">
        <v>3</v>
      </c>
      <c r="N7026" s="76">
        <v>1</v>
      </c>
      <c r="O7026" s="76">
        <v>4</v>
      </c>
      <c r="P7026" s="76"/>
      <c r="Q7026" s="76"/>
      <c r="R7026" s="76"/>
      <c r="S7026" s="76"/>
      <c r="T7026" s="76"/>
      <c r="U7026" s="76"/>
      <c r="V7026" s="76"/>
      <c r="W7026" s="76"/>
      <c r="X7026" s="76"/>
    </row>
    <row r="7027" spans="1:24">
      <c r="A7027" s="135"/>
      <c r="B7027" s="54"/>
      <c r="C7027" s="80"/>
      <c r="D7027" s="81"/>
      <c r="E7027" s="93"/>
      <c r="F7027" s="80"/>
      <c r="G7027" s="81"/>
      <c r="H7027" s="80"/>
      <c r="I7027" s="90"/>
      <c r="J7027" s="80"/>
      <c r="K7027" s="84" t="s">
        <v>1502</v>
      </c>
      <c r="L7027" s="76">
        <f t="shared" si="365"/>
        <v>0</v>
      </c>
      <c r="M7027" s="76"/>
      <c r="N7027" s="76"/>
      <c r="O7027" s="76"/>
      <c r="P7027" s="76"/>
      <c r="Q7027" s="76"/>
      <c r="R7027" s="76"/>
      <c r="S7027" s="76"/>
      <c r="T7027" s="76"/>
      <c r="U7027" s="76"/>
      <c r="V7027" s="76"/>
      <c r="W7027" s="76"/>
      <c r="X7027" s="76"/>
    </row>
    <row r="7028" spans="1:24">
      <c r="A7028" s="135"/>
      <c r="B7028" s="54"/>
      <c r="C7028" s="46" t="s">
        <v>33</v>
      </c>
      <c r="D7028" s="58" t="s">
        <v>10683</v>
      </c>
      <c r="E7028" s="100" t="s">
        <v>10684</v>
      </c>
      <c r="F7028" s="46" t="s">
        <v>10685</v>
      </c>
      <c r="G7028" s="58" t="s">
        <v>10686</v>
      </c>
      <c r="H7028" s="46" t="s">
        <v>10687</v>
      </c>
      <c r="I7028" s="88">
        <v>2571</v>
      </c>
      <c r="J7028" s="46" t="s">
        <v>1508</v>
      </c>
      <c r="K7028" s="75" t="s">
        <v>1509</v>
      </c>
      <c r="L7028" s="76">
        <f t="shared" si="365"/>
        <v>0</v>
      </c>
      <c r="M7028" s="76"/>
      <c r="N7028" s="76"/>
      <c r="O7028" s="76"/>
      <c r="P7028" s="76"/>
      <c r="Q7028" s="76"/>
      <c r="R7028" s="76"/>
      <c r="S7028" s="76"/>
      <c r="T7028" s="76"/>
      <c r="U7028" s="76"/>
      <c r="V7028" s="76"/>
      <c r="W7028" s="76"/>
      <c r="X7028" s="76"/>
    </row>
    <row r="7029" spans="1:24">
      <c r="A7029" s="135"/>
      <c r="B7029" s="54"/>
      <c r="C7029" s="54"/>
      <c r="D7029" s="77"/>
      <c r="E7029" s="92"/>
      <c r="F7029" s="54"/>
      <c r="G7029" s="77"/>
      <c r="H7029" s="54"/>
      <c r="I7029" s="89"/>
      <c r="J7029" s="54"/>
      <c r="K7029" s="75" t="s">
        <v>1501</v>
      </c>
      <c r="L7029" s="76">
        <f t="shared" si="365"/>
        <v>0</v>
      </c>
      <c r="M7029" s="76"/>
      <c r="N7029" s="76"/>
      <c r="O7029" s="76"/>
      <c r="P7029" s="76"/>
      <c r="Q7029" s="76"/>
      <c r="R7029" s="76"/>
      <c r="S7029" s="76"/>
      <c r="T7029" s="76"/>
      <c r="U7029" s="76"/>
      <c r="V7029" s="76"/>
      <c r="W7029" s="76"/>
      <c r="X7029" s="76"/>
    </row>
    <row r="7030" spans="1:24">
      <c r="A7030" s="135"/>
      <c r="B7030" s="54"/>
      <c r="C7030" s="80"/>
      <c r="D7030" s="81"/>
      <c r="E7030" s="93"/>
      <c r="F7030" s="80"/>
      <c r="G7030" s="81"/>
      <c r="H7030" s="80"/>
      <c r="I7030" s="90"/>
      <c r="J7030" s="80"/>
      <c r="K7030" s="84" t="s">
        <v>1502</v>
      </c>
      <c r="L7030" s="76">
        <f t="shared" si="365"/>
        <v>4</v>
      </c>
      <c r="M7030" s="76"/>
      <c r="N7030" s="76"/>
      <c r="O7030" s="76"/>
      <c r="P7030" s="76">
        <v>1</v>
      </c>
      <c r="Q7030" s="76"/>
      <c r="R7030" s="76">
        <v>1</v>
      </c>
      <c r="S7030" s="76">
        <v>2</v>
      </c>
      <c r="T7030" s="76"/>
      <c r="U7030" s="76"/>
      <c r="V7030" s="76"/>
      <c r="W7030" s="76"/>
      <c r="X7030" s="76"/>
    </row>
    <row r="7031" spans="1:24">
      <c r="A7031" s="135"/>
      <c r="B7031" s="54"/>
      <c r="C7031" s="46" t="s">
        <v>33</v>
      </c>
      <c r="D7031" s="58" t="s">
        <v>10688</v>
      </c>
      <c r="E7031" s="100" t="s">
        <v>10689</v>
      </c>
      <c r="F7031" s="46" t="s">
        <v>10690</v>
      </c>
      <c r="G7031" s="58" t="s">
        <v>10691</v>
      </c>
      <c r="H7031" s="46" t="s">
        <v>10692</v>
      </c>
      <c r="I7031" s="88">
        <v>155</v>
      </c>
      <c r="J7031" s="46" t="s">
        <v>1508</v>
      </c>
      <c r="K7031" s="75" t="s">
        <v>1509</v>
      </c>
      <c r="L7031" s="76">
        <f t="shared" si="365"/>
        <v>0</v>
      </c>
      <c r="M7031" s="76"/>
      <c r="N7031" s="76"/>
      <c r="O7031" s="76"/>
      <c r="P7031" s="76"/>
      <c r="Q7031" s="76"/>
      <c r="R7031" s="76"/>
      <c r="S7031" s="76"/>
      <c r="T7031" s="76"/>
      <c r="U7031" s="76"/>
      <c r="V7031" s="76"/>
      <c r="W7031" s="76"/>
      <c r="X7031" s="76"/>
    </row>
    <row r="7032" spans="1:24">
      <c r="A7032" s="135"/>
      <c r="B7032" s="54"/>
      <c r="C7032" s="54"/>
      <c r="D7032" s="77"/>
      <c r="E7032" s="92"/>
      <c r="F7032" s="54"/>
      <c r="G7032" s="77"/>
      <c r="H7032" s="54"/>
      <c r="I7032" s="89"/>
      <c r="J7032" s="54"/>
      <c r="K7032" s="75" t="s">
        <v>1501</v>
      </c>
      <c r="L7032" s="76">
        <f t="shared" si="365"/>
        <v>0</v>
      </c>
      <c r="M7032" s="76"/>
      <c r="N7032" s="76"/>
      <c r="O7032" s="76"/>
      <c r="P7032" s="76"/>
      <c r="Q7032" s="76"/>
      <c r="R7032" s="76"/>
      <c r="S7032" s="76"/>
      <c r="T7032" s="76"/>
      <c r="U7032" s="76"/>
      <c r="V7032" s="76"/>
      <c r="W7032" s="76"/>
      <c r="X7032" s="76"/>
    </row>
    <row r="7033" spans="1:24">
      <c r="A7033" s="135"/>
      <c r="B7033" s="80"/>
      <c r="C7033" s="80"/>
      <c r="D7033" s="81"/>
      <c r="E7033" s="93"/>
      <c r="F7033" s="80"/>
      <c r="G7033" s="81"/>
      <c r="H7033" s="80"/>
      <c r="I7033" s="90"/>
      <c r="J7033" s="80"/>
      <c r="K7033" s="84" t="s">
        <v>1502</v>
      </c>
      <c r="L7033" s="76">
        <f t="shared" si="365"/>
        <v>2</v>
      </c>
      <c r="M7033" s="76"/>
      <c r="N7033" s="76"/>
      <c r="O7033" s="76">
        <v>1</v>
      </c>
      <c r="P7033" s="76"/>
      <c r="Q7033" s="76"/>
      <c r="R7033" s="76"/>
      <c r="S7033" s="76"/>
      <c r="T7033" s="76"/>
      <c r="U7033" s="76"/>
      <c r="V7033" s="76"/>
      <c r="W7033" s="76">
        <v>1</v>
      </c>
      <c r="X7033" s="76"/>
    </row>
    <row r="7034" spans="1:24">
      <c r="A7034" s="135"/>
      <c r="B7034" s="46" t="s">
        <v>10693</v>
      </c>
      <c r="C7034" s="46"/>
      <c r="D7034" s="464">
        <f>COUNTA(D7037:D7174)</f>
        <v>46</v>
      </c>
      <c r="E7034" s="46"/>
      <c r="F7034" s="46"/>
      <c r="G7034" s="46"/>
      <c r="H7034" s="46"/>
      <c r="I7034" s="74">
        <f>SUM(I7037:I7174)</f>
        <v>611336</v>
      </c>
      <c r="J7034" s="46" t="s">
        <v>39</v>
      </c>
      <c r="K7034" s="75" t="s">
        <v>32</v>
      </c>
      <c r="L7034" s="76">
        <f>SUM(M7034:X7034)</f>
        <v>25</v>
      </c>
      <c r="M7034" s="76">
        <v>0</v>
      </c>
      <c r="N7034" s="76">
        <v>11</v>
      </c>
      <c r="O7034" s="76">
        <v>0</v>
      </c>
      <c r="P7034" s="76">
        <v>0</v>
      </c>
      <c r="Q7034" s="76">
        <v>0</v>
      </c>
      <c r="R7034" s="76">
        <v>0</v>
      </c>
      <c r="S7034" s="76">
        <v>2</v>
      </c>
      <c r="T7034" s="76">
        <v>2</v>
      </c>
      <c r="U7034" s="76">
        <v>0</v>
      </c>
      <c r="V7034" s="76">
        <v>0</v>
      </c>
      <c r="W7034" s="76">
        <v>10</v>
      </c>
      <c r="X7034" s="76">
        <v>0</v>
      </c>
    </row>
    <row r="7035" spans="1:24">
      <c r="A7035" s="135"/>
      <c r="B7035" s="54"/>
      <c r="C7035" s="54"/>
      <c r="D7035" s="464"/>
      <c r="E7035" s="54"/>
      <c r="F7035" s="54"/>
      <c r="G7035" s="54"/>
      <c r="H7035" s="54"/>
      <c r="I7035" s="79"/>
      <c r="J7035" s="54"/>
      <c r="K7035" s="75" t="s">
        <v>34</v>
      </c>
      <c r="L7035" s="76">
        <f>SUM(M7035:X7035)</f>
        <v>10</v>
      </c>
      <c r="M7035" s="76">
        <v>1</v>
      </c>
      <c r="N7035" s="76">
        <v>8</v>
      </c>
      <c r="O7035" s="76">
        <v>1</v>
      </c>
      <c r="P7035" s="76">
        <v>0</v>
      </c>
      <c r="Q7035" s="76">
        <v>0</v>
      </c>
      <c r="R7035" s="76">
        <v>0</v>
      </c>
      <c r="S7035" s="76">
        <v>0</v>
      </c>
      <c r="T7035" s="76">
        <v>0</v>
      </c>
      <c r="U7035" s="76">
        <v>0</v>
      </c>
      <c r="V7035" s="76">
        <v>0</v>
      </c>
      <c r="W7035" s="76">
        <v>0</v>
      </c>
      <c r="X7035" s="76">
        <v>0</v>
      </c>
    </row>
    <row r="7036" spans="1:24">
      <c r="A7036" s="135"/>
      <c r="B7036" s="80"/>
      <c r="C7036" s="80"/>
      <c r="D7036" s="464"/>
      <c r="E7036" s="80"/>
      <c r="F7036" s="80"/>
      <c r="G7036" s="80"/>
      <c r="H7036" s="80"/>
      <c r="I7036" s="83"/>
      <c r="J7036" s="80"/>
      <c r="K7036" s="75" t="s">
        <v>36</v>
      </c>
      <c r="L7036" s="76">
        <f>SUM(M7036:X7036)</f>
        <v>169</v>
      </c>
      <c r="M7036" s="76">
        <v>7</v>
      </c>
      <c r="N7036" s="76">
        <v>3</v>
      </c>
      <c r="O7036" s="76">
        <v>18</v>
      </c>
      <c r="P7036" s="76">
        <v>0</v>
      </c>
      <c r="Q7036" s="76">
        <v>0</v>
      </c>
      <c r="R7036" s="76">
        <v>1</v>
      </c>
      <c r="S7036" s="76">
        <v>11</v>
      </c>
      <c r="T7036" s="76">
        <v>10</v>
      </c>
      <c r="U7036" s="76">
        <v>79</v>
      </c>
      <c r="V7036" s="76">
        <v>0</v>
      </c>
      <c r="W7036" s="76">
        <v>21</v>
      </c>
      <c r="X7036" s="76">
        <v>19</v>
      </c>
    </row>
    <row r="7037" spans="1:24">
      <c r="A7037" s="135"/>
      <c r="B7037" s="46" t="s">
        <v>10694</v>
      </c>
      <c r="C7037" s="46" t="s">
        <v>33</v>
      </c>
      <c r="D7037" s="575" t="s">
        <v>7568</v>
      </c>
      <c r="E7037" s="46" t="s">
        <v>10695</v>
      </c>
      <c r="F7037" s="575" t="s">
        <v>10696</v>
      </c>
      <c r="G7037" s="575" t="s">
        <v>10697</v>
      </c>
      <c r="H7037" s="46"/>
      <c r="I7037" s="576">
        <v>504</v>
      </c>
      <c r="J7037" s="46" t="s">
        <v>1508</v>
      </c>
      <c r="K7037" s="75" t="s">
        <v>1509</v>
      </c>
      <c r="L7037" s="76">
        <f>SUM(M7037:X7037)</f>
        <v>0</v>
      </c>
      <c r="M7037" s="577">
        <v>0</v>
      </c>
      <c r="N7037" s="577">
        <v>0</v>
      </c>
      <c r="O7037" s="577">
        <v>0</v>
      </c>
      <c r="P7037" s="577">
        <v>0</v>
      </c>
      <c r="Q7037" s="577">
        <v>0</v>
      </c>
      <c r="R7037" s="577">
        <v>0</v>
      </c>
      <c r="S7037" s="577">
        <v>0</v>
      </c>
      <c r="T7037" s="577">
        <v>0</v>
      </c>
      <c r="U7037" s="577">
        <v>0</v>
      </c>
      <c r="V7037" s="577">
        <v>0</v>
      </c>
      <c r="W7037" s="577">
        <v>0</v>
      </c>
      <c r="X7037" s="577">
        <v>0</v>
      </c>
    </row>
    <row r="7038" spans="1:24">
      <c r="A7038" s="135"/>
      <c r="B7038" s="54"/>
      <c r="C7038" s="54"/>
      <c r="D7038" s="578"/>
      <c r="E7038" s="54"/>
      <c r="F7038" s="578"/>
      <c r="G7038" s="578"/>
      <c r="H7038" s="54"/>
      <c r="I7038" s="579"/>
      <c r="J7038" s="54"/>
      <c r="K7038" s="75" t="s">
        <v>1501</v>
      </c>
      <c r="L7038" s="76">
        <f t="shared" ref="L7038:L7111" si="366">SUM(M7038:X7038)</f>
        <v>0</v>
      </c>
      <c r="M7038" s="577">
        <v>0</v>
      </c>
      <c r="N7038" s="577">
        <v>0</v>
      </c>
      <c r="O7038" s="577">
        <v>0</v>
      </c>
      <c r="P7038" s="577">
        <v>0</v>
      </c>
      <c r="Q7038" s="577">
        <v>0</v>
      </c>
      <c r="R7038" s="577">
        <v>0</v>
      </c>
      <c r="S7038" s="577">
        <v>0</v>
      </c>
      <c r="T7038" s="577">
        <v>0</v>
      </c>
      <c r="U7038" s="577">
        <v>0</v>
      </c>
      <c r="V7038" s="577">
        <v>0</v>
      </c>
      <c r="W7038" s="577">
        <v>0</v>
      </c>
      <c r="X7038" s="577">
        <v>0</v>
      </c>
    </row>
    <row r="7039" spans="1:24">
      <c r="A7039" s="135"/>
      <c r="B7039" s="54"/>
      <c r="C7039" s="80"/>
      <c r="D7039" s="580"/>
      <c r="E7039" s="80"/>
      <c r="F7039" s="580"/>
      <c r="G7039" s="580"/>
      <c r="H7039" s="80"/>
      <c r="I7039" s="581"/>
      <c r="J7039" s="80"/>
      <c r="K7039" s="84" t="s">
        <v>1502</v>
      </c>
      <c r="L7039" s="76">
        <f t="shared" si="366"/>
        <v>3</v>
      </c>
      <c r="M7039" s="577">
        <v>0</v>
      </c>
      <c r="N7039" s="577">
        <v>0</v>
      </c>
      <c r="O7039" s="577">
        <v>1</v>
      </c>
      <c r="P7039" s="577">
        <v>0</v>
      </c>
      <c r="Q7039" s="577">
        <v>0</v>
      </c>
      <c r="R7039" s="577">
        <v>1</v>
      </c>
      <c r="S7039" s="577">
        <v>0</v>
      </c>
      <c r="T7039" s="577">
        <v>1</v>
      </c>
      <c r="U7039" s="577">
        <v>0</v>
      </c>
      <c r="V7039" s="577">
        <v>0</v>
      </c>
      <c r="W7039" s="577">
        <v>0</v>
      </c>
      <c r="X7039" s="577">
        <v>0</v>
      </c>
    </row>
    <row r="7040" spans="1:24">
      <c r="A7040" s="135"/>
      <c r="B7040" s="54"/>
      <c r="C7040" s="46" t="s">
        <v>33</v>
      </c>
      <c r="D7040" s="575" t="s">
        <v>10698</v>
      </c>
      <c r="E7040" s="575" t="s">
        <v>10699</v>
      </c>
      <c r="F7040" s="575" t="s">
        <v>10700</v>
      </c>
      <c r="G7040" s="575" t="s">
        <v>10701</v>
      </c>
      <c r="H7040" s="575" t="s">
        <v>10702</v>
      </c>
      <c r="I7040" s="576">
        <v>0</v>
      </c>
      <c r="J7040" s="46" t="s">
        <v>1508</v>
      </c>
      <c r="K7040" s="75" t="s">
        <v>1509</v>
      </c>
      <c r="L7040" s="76">
        <f t="shared" si="366"/>
        <v>0</v>
      </c>
      <c r="M7040" s="577">
        <v>0</v>
      </c>
      <c r="N7040" s="577">
        <v>0</v>
      </c>
      <c r="O7040" s="577">
        <v>0</v>
      </c>
      <c r="P7040" s="577">
        <v>0</v>
      </c>
      <c r="Q7040" s="577">
        <v>0</v>
      </c>
      <c r="R7040" s="577">
        <v>0</v>
      </c>
      <c r="S7040" s="577">
        <v>0</v>
      </c>
      <c r="T7040" s="577">
        <v>0</v>
      </c>
      <c r="U7040" s="577">
        <v>0</v>
      </c>
      <c r="V7040" s="577">
        <v>0</v>
      </c>
      <c r="W7040" s="577">
        <v>0</v>
      </c>
      <c r="X7040" s="577">
        <v>0</v>
      </c>
    </row>
    <row r="7041" spans="1:24">
      <c r="A7041" s="135"/>
      <c r="B7041" s="54"/>
      <c r="C7041" s="54"/>
      <c r="D7041" s="578"/>
      <c r="E7041" s="578"/>
      <c r="F7041" s="578"/>
      <c r="G7041" s="578"/>
      <c r="H7041" s="578"/>
      <c r="I7041" s="579"/>
      <c r="J7041" s="54"/>
      <c r="K7041" s="75" t="s">
        <v>1501</v>
      </c>
      <c r="L7041" s="76">
        <f t="shared" si="366"/>
        <v>0</v>
      </c>
      <c r="M7041" s="577">
        <v>0</v>
      </c>
      <c r="N7041" s="577">
        <v>0</v>
      </c>
      <c r="O7041" s="577">
        <v>0</v>
      </c>
      <c r="P7041" s="577">
        <v>0</v>
      </c>
      <c r="Q7041" s="577">
        <v>0</v>
      </c>
      <c r="R7041" s="577">
        <v>0</v>
      </c>
      <c r="S7041" s="577">
        <v>0</v>
      </c>
      <c r="T7041" s="577">
        <v>0</v>
      </c>
      <c r="U7041" s="577">
        <v>0</v>
      </c>
      <c r="V7041" s="577">
        <v>0</v>
      </c>
      <c r="W7041" s="577">
        <v>0</v>
      </c>
      <c r="X7041" s="577">
        <v>0</v>
      </c>
    </row>
    <row r="7042" spans="1:24">
      <c r="A7042" s="135"/>
      <c r="B7042" s="54"/>
      <c r="C7042" s="80"/>
      <c r="D7042" s="580"/>
      <c r="E7042" s="580"/>
      <c r="F7042" s="580"/>
      <c r="G7042" s="580"/>
      <c r="H7042" s="580"/>
      <c r="I7042" s="581"/>
      <c r="J7042" s="80"/>
      <c r="K7042" s="84" t="s">
        <v>1502</v>
      </c>
      <c r="L7042" s="76">
        <f t="shared" si="366"/>
        <v>2</v>
      </c>
      <c r="M7042" s="577">
        <v>0</v>
      </c>
      <c r="N7042" s="577">
        <v>0</v>
      </c>
      <c r="O7042" s="577">
        <v>0</v>
      </c>
      <c r="P7042" s="577">
        <v>0</v>
      </c>
      <c r="Q7042" s="577">
        <v>0</v>
      </c>
      <c r="R7042" s="577">
        <v>0</v>
      </c>
      <c r="S7042" s="577">
        <v>0</v>
      </c>
      <c r="T7042" s="577">
        <v>0</v>
      </c>
      <c r="U7042" s="577">
        <v>2</v>
      </c>
      <c r="V7042" s="577">
        <v>0</v>
      </c>
      <c r="W7042" s="577">
        <v>0</v>
      </c>
      <c r="X7042" s="577">
        <v>0</v>
      </c>
    </row>
    <row r="7043" spans="1:24">
      <c r="A7043" s="135"/>
      <c r="B7043" s="54"/>
      <c r="C7043" s="46" t="s">
        <v>31</v>
      </c>
      <c r="D7043" s="575" t="s">
        <v>10703</v>
      </c>
      <c r="E7043" s="575" t="s">
        <v>10704</v>
      </c>
      <c r="F7043" s="575" t="s">
        <v>10705</v>
      </c>
      <c r="G7043" s="575" t="s">
        <v>10706</v>
      </c>
      <c r="H7043" s="575" t="s">
        <v>10707</v>
      </c>
      <c r="I7043" s="576">
        <v>11759</v>
      </c>
      <c r="J7043" s="46" t="s">
        <v>1508</v>
      </c>
      <c r="K7043" s="75" t="s">
        <v>1509</v>
      </c>
      <c r="L7043" s="76">
        <f t="shared" si="366"/>
        <v>6</v>
      </c>
      <c r="M7043" s="76">
        <v>0</v>
      </c>
      <c r="N7043" s="76">
        <v>3</v>
      </c>
      <c r="O7043" s="76">
        <v>0</v>
      </c>
      <c r="P7043" s="76">
        <v>0</v>
      </c>
      <c r="Q7043" s="76">
        <v>0</v>
      </c>
      <c r="R7043" s="76">
        <v>0</v>
      </c>
      <c r="S7043" s="76">
        <v>1</v>
      </c>
      <c r="T7043" s="76">
        <v>0</v>
      </c>
      <c r="U7043" s="76">
        <v>0</v>
      </c>
      <c r="V7043" s="76">
        <v>0</v>
      </c>
      <c r="W7043" s="76">
        <v>2</v>
      </c>
      <c r="X7043" s="76">
        <v>0</v>
      </c>
    </row>
    <row r="7044" spans="1:24">
      <c r="A7044" s="135"/>
      <c r="B7044" s="54"/>
      <c r="C7044" s="54"/>
      <c r="D7044" s="578"/>
      <c r="E7044" s="578"/>
      <c r="F7044" s="578"/>
      <c r="G7044" s="578"/>
      <c r="H7044" s="578"/>
      <c r="I7044" s="579"/>
      <c r="J7044" s="54"/>
      <c r="K7044" s="75" t="s">
        <v>1501</v>
      </c>
      <c r="L7044" s="76">
        <f t="shared" si="366"/>
        <v>2</v>
      </c>
      <c r="M7044" s="76">
        <v>0</v>
      </c>
      <c r="N7044" s="76">
        <v>1</v>
      </c>
      <c r="O7044" s="76">
        <v>1</v>
      </c>
      <c r="P7044" s="76">
        <v>0</v>
      </c>
      <c r="Q7044" s="76">
        <v>0</v>
      </c>
      <c r="R7044" s="76">
        <v>0</v>
      </c>
      <c r="S7044" s="76">
        <v>0</v>
      </c>
      <c r="T7044" s="76">
        <v>0</v>
      </c>
      <c r="U7044" s="76">
        <v>0</v>
      </c>
      <c r="V7044" s="76">
        <v>0</v>
      </c>
      <c r="W7044" s="76">
        <v>0</v>
      </c>
      <c r="X7044" s="76">
        <v>0</v>
      </c>
    </row>
    <row r="7045" spans="1:24">
      <c r="A7045" s="135"/>
      <c r="B7045" s="54"/>
      <c r="C7045" s="80"/>
      <c r="D7045" s="580"/>
      <c r="E7045" s="580"/>
      <c r="F7045" s="580"/>
      <c r="G7045" s="580"/>
      <c r="H7045" s="580"/>
      <c r="I7045" s="581"/>
      <c r="J7045" s="80"/>
      <c r="K7045" s="84" t="s">
        <v>1502</v>
      </c>
      <c r="L7045" s="76">
        <f t="shared" si="366"/>
        <v>0</v>
      </c>
      <c r="M7045" s="76">
        <v>0</v>
      </c>
      <c r="N7045" s="76">
        <v>0</v>
      </c>
      <c r="O7045" s="76">
        <v>0</v>
      </c>
      <c r="P7045" s="76">
        <v>0</v>
      </c>
      <c r="Q7045" s="76">
        <v>0</v>
      </c>
      <c r="R7045" s="76">
        <v>0</v>
      </c>
      <c r="S7045" s="76">
        <v>0</v>
      </c>
      <c r="T7045" s="76">
        <v>0</v>
      </c>
      <c r="U7045" s="76">
        <v>0</v>
      </c>
      <c r="V7045" s="76">
        <v>0</v>
      </c>
      <c r="W7045" s="76">
        <v>0</v>
      </c>
      <c r="X7045" s="76">
        <v>0</v>
      </c>
    </row>
    <row r="7046" spans="1:24">
      <c r="A7046" s="135"/>
      <c r="B7046" s="54"/>
      <c r="C7046" s="46" t="s">
        <v>33</v>
      </c>
      <c r="D7046" s="575" t="s">
        <v>10708</v>
      </c>
      <c r="E7046" s="575" t="s">
        <v>10709</v>
      </c>
      <c r="F7046" s="575" t="s">
        <v>10710</v>
      </c>
      <c r="G7046" s="575" t="s">
        <v>10711</v>
      </c>
      <c r="H7046" s="575" t="s">
        <v>10712</v>
      </c>
      <c r="I7046" s="576">
        <v>652</v>
      </c>
      <c r="J7046" s="46" t="s">
        <v>1508</v>
      </c>
      <c r="K7046" s="75" t="s">
        <v>1509</v>
      </c>
      <c r="L7046" s="76">
        <f t="shared" si="366"/>
        <v>0</v>
      </c>
      <c r="M7046" s="577">
        <v>0</v>
      </c>
      <c r="N7046" s="577">
        <v>0</v>
      </c>
      <c r="O7046" s="577">
        <v>0</v>
      </c>
      <c r="P7046" s="577">
        <v>0</v>
      </c>
      <c r="Q7046" s="577">
        <v>0</v>
      </c>
      <c r="R7046" s="577">
        <v>0</v>
      </c>
      <c r="S7046" s="577">
        <v>0</v>
      </c>
      <c r="T7046" s="577">
        <v>0</v>
      </c>
      <c r="U7046" s="577">
        <v>0</v>
      </c>
      <c r="V7046" s="577">
        <v>0</v>
      </c>
      <c r="W7046" s="577">
        <v>0</v>
      </c>
      <c r="X7046" s="577">
        <v>0</v>
      </c>
    </row>
    <row r="7047" spans="1:24">
      <c r="A7047" s="135"/>
      <c r="B7047" s="54"/>
      <c r="C7047" s="54"/>
      <c r="D7047" s="578"/>
      <c r="E7047" s="578"/>
      <c r="F7047" s="578"/>
      <c r="G7047" s="578"/>
      <c r="H7047" s="578"/>
      <c r="I7047" s="579"/>
      <c r="J7047" s="54"/>
      <c r="K7047" s="75" t="s">
        <v>1501</v>
      </c>
      <c r="L7047" s="76">
        <f t="shared" si="366"/>
        <v>0</v>
      </c>
      <c r="M7047" s="577">
        <v>0</v>
      </c>
      <c r="N7047" s="577">
        <v>0</v>
      </c>
      <c r="O7047" s="577">
        <v>0</v>
      </c>
      <c r="P7047" s="577">
        <v>0</v>
      </c>
      <c r="Q7047" s="577">
        <v>0</v>
      </c>
      <c r="R7047" s="577">
        <v>0</v>
      </c>
      <c r="S7047" s="577">
        <v>0</v>
      </c>
      <c r="T7047" s="577">
        <v>0</v>
      </c>
      <c r="U7047" s="577">
        <v>0</v>
      </c>
      <c r="V7047" s="577">
        <v>0</v>
      </c>
      <c r="W7047" s="577">
        <v>0</v>
      </c>
      <c r="X7047" s="577">
        <v>0</v>
      </c>
    </row>
    <row r="7048" spans="1:24">
      <c r="A7048" s="135"/>
      <c r="B7048" s="54"/>
      <c r="C7048" s="80"/>
      <c r="D7048" s="580"/>
      <c r="E7048" s="580"/>
      <c r="F7048" s="580"/>
      <c r="G7048" s="580"/>
      <c r="H7048" s="580"/>
      <c r="I7048" s="581"/>
      <c r="J7048" s="80"/>
      <c r="K7048" s="84" t="s">
        <v>1502</v>
      </c>
      <c r="L7048" s="76">
        <f t="shared" si="366"/>
        <v>2</v>
      </c>
      <c r="M7048" s="577">
        <v>0</v>
      </c>
      <c r="N7048" s="577">
        <v>0</v>
      </c>
      <c r="O7048" s="577">
        <v>1</v>
      </c>
      <c r="P7048" s="577">
        <v>0</v>
      </c>
      <c r="Q7048" s="577">
        <v>0</v>
      </c>
      <c r="R7048" s="577">
        <v>0</v>
      </c>
      <c r="S7048" s="577">
        <v>0</v>
      </c>
      <c r="T7048" s="577">
        <v>1</v>
      </c>
      <c r="U7048" s="577">
        <v>0</v>
      </c>
      <c r="V7048" s="577">
        <v>0</v>
      </c>
      <c r="W7048" s="577">
        <v>0</v>
      </c>
      <c r="X7048" s="577">
        <v>0</v>
      </c>
    </row>
    <row r="7049" spans="1:24">
      <c r="A7049" s="135"/>
      <c r="B7049" s="54"/>
      <c r="C7049" s="46" t="s">
        <v>33</v>
      </c>
      <c r="D7049" s="575" t="s">
        <v>10713</v>
      </c>
      <c r="E7049" s="575" t="s">
        <v>10714</v>
      </c>
      <c r="F7049" s="575" t="s">
        <v>10715</v>
      </c>
      <c r="G7049" s="575" t="s">
        <v>10716</v>
      </c>
      <c r="H7049" s="575" t="s">
        <v>10717</v>
      </c>
      <c r="I7049" s="576">
        <v>11663</v>
      </c>
      <c r="J7049" s="46" t="s">
        <v>1508</v>
      </c>
      <c r="K7049" s="75" t="s">
        <v>1509</v>
      </c>
      <c r="L7049" s="76">
        <f t="shared" si="366"/>
        <v>0</v>
      </c>
      <c r="M7049" s="577">
        <v>0</v>
      </c>
      <c r="N7049" s="577">
        <v>0</v>
      </c>
      <c r="O7049" s="577">
        <v>0</v>
      </c>
      <c r="P7049" s="577">
        <v>0</v>
      </c>
      <c r="Q7049" s="577">
        <v>0</v>
      </c>
      <c r="R7049" s="577">
        <v>0</v>
      </c>
      <c r="S7049" s="577">
        <v>0</v>
      </c>
      <c r="T7049" s="577">
        <v>0</v>
      </c>
      <c r="U7049" s="577">
        <v>0</v>
      </c>
      <c r="V7049" s="577">
        <v>0</v>
      </c>
      <c r="W7049" s="577">
        <v>0</v>
      </c>
      <c r="X7049" s="577">
        <v>0</v>
      </c>
    </row>
    <row r="7050" spans="1:24">
      <c r="A7050" s="135"/>
      <c r="B7050" s="54"/>
      <c r="C7050" s="54"/>
      <c r="D7050" s="578"/>
      <c r="E7050" s="578"/>
      <c r="F7050" s="578"/>
      <c r="G7050" s="578"/>
      <c r="H7050" s="578"/>
      <c r="I7050" s="579"/>
      <c r="J7050" s="54"/>
      <c r="K7050" s="75" t="s">
        <v>1501</v>
      </c>
      <c r="L7050" s="76">
        <f t="shared" si="366"/>
        <v>0</v>
      </c>
      <c r="M7050" s="577">
        <v>0</v>
      </c>
      <c r="N7050" s="577">
        <v>0</v>
      </c>
      <c r="O7050" s="577">
        <v>0</v>
      </c>
      <c r="P7050" s="577">
        <v>0</v>
      </c>
      <c r="Q7050" s="577">
        <v>0</v>
      </c>
      <c r="R7050" s="577">
        <v>0</v>
      </c>
      <c r="S7050" s="577">
        <v>0</v>
      </c>
      <c r="T7050" s="577">
        <v>0</v>
      </c>
      <c r="U7050" s="577">
        <v>0</v>
      </c>
      <c r="V7050" s="577">
        <v>0</v>
      </c>
      <c r="W7050" s="577">
        <v>0</v>
      </c>
      <c r="X7050" s="577">
        <v>0</v>
      </c>
    </row>
    <row r="7051" spans="1:24">
      <c r="A7051" s="135"/>
      <c r="B7051" s="54"/>
      <c r="C7051" s="80"/>
      <c r="D7051" s="580"/>
      <c r="E7051" s="580"/>
      <c r="F7051" s="580"/>
      <c r="G7051" s="580"/>
      <c r="H7051" s="580"/>
      <c r="I7051" s="581"/>
      <c r="J7051" s="80"/>
      <c r="K7051" s="84" t="s">
        <v>1502</v>
      </c>
      <c r="L7051" s="76">
        <f t="shared" si="366"/>
        <v>5</v>
      </c>
      <c r="M7051" s="577">
        <v>0</v>
      </c>
      <c r="N7051" s="577">
        <v>0</v>
      </c>
      <c r="O7051" s="577">
        <v>0</v>
      </c>
      <c r="P7051" s="577">
        <v>0</v>
      </c>
      <c r="Q7051" s="577">
        <v>0</v>
      </c>
      <c r="R7051" s="577">
        <v>0</v>
      </c>
      <c r="S7051" s="577">
        <v>0</v>
      </c>
      <c r="T7051" s="577">
        <v>0</v>
      </c>
      <c r="U7051" s="577">
        <v>5</v>
      </c>
      <c r="V7051" s="577">
        <v>0</v>
      </c>
      <c r="W7051" s="577">
        <v>0</v>
      </c>
      <c r="X7051" s="577">
        <v>0</v>
      </c>
    </row>
    <row r="7052" spans="1:24">
      <c r="A7052" s="135"/>
      <c r="B7052" s="54"/>
      <c r="C7052" s="46" t="s">
        <v>31</v>
      </c>
      <c r="D7052" s="575" t="s">
        <v>10718</v>
      </c>
      <c r="E7052" s="575" t="s">
        <v>10719</v>
      </c>
      <c r="F7052" s="575" t="s">
        <v>10720</v>
      </c>
      <c r="G7052" s="575" t="s">
        <v>10721</v>
      </c>
      <c r="H7052" s="575" t="s">
        <v>10722</v>
      </c>
      <c r="I7052" s="576">
        <v>14621</v>
      </c>
      <c r="J7052" s="46" t="s">
        <v>1508</v>
      </c>
      <c r="K7052" s="75" t="s">
        <v>1509</v>
      </c>
      <c r="L7052" s="76">
        <f t="shared" si="366"/>
        <v>8</v>
      </c>
      <c r="M7052" s="76">
        <v>0</v>
      </c>
      <c r="N7052" s="76">
        <v>4</v>
      </c>
      <c r="O7052" s="577">
        <v>0</v>
      </c>
      <c r="P7052" s="577">
        <v>0</v>
      </c>
      <c r="Q7052" s="577">
        <v>0</v>
      </c>
      <c r="R7052" s="577">
        <v>0</v>
      </c>
      <c r="S7052" s="577">
        <v>0</v>
      </c>
      <c r="T7052" s="577">
        <v>0</v>
      </c>
      <c r="U7052" s="577">
        <v>0</v>
      </c>
      <c r="V7052" s="577">
        <v>0</v>
      </c>
      <c r="W7052" s="76">
        <v>4</v>
      </c>
      <c r="X7052" s="76">
        <v>0</v>
      </c>
    </row>
    <row r="7053" spans="1:24">
      <c r="A7053" s="135"/>
      <c r="B7053" s="54"/>
      <c r="C7053" s="54"/>
      <c r="D7053" s="578"/>
      <c r="E7053" s="578"/>
      <c r="F7053" s="578"/>
      <c r="G7053" s="578"/>
      <c r="H7053" s="578"/>
      <c r="I7053" s="579"/>
      <c r="J7053" s="54"/>
      <c r="K7053" s="75" t="s">
        <v>1501</v>
      </c>
      <c r="L7053" s="76">
        <f t="shared" si="366"/>
        <v>2</v>
      </c>
      <c r="M7053" s="76">
        <v>0</v>
      </c>
      <c r="N7053" s="76">
        <v>2</v>
      </c>
      <c r="O7053" s="577">
        <v>0</v>
      </c>
      <c r="P7053" s="577">
        <v>0</v>
      </c>
      <c r="Q7053" s="577">
        <v>0</v>
      </c>
      <c r="R7053" s="577">
        <v>0</v>
      </c>
      <c r="S7053" s="577">
        <v>0</v>
      </c>
      <c r="T7053" s="577">
        <v>0</v>
      </c>
      <c r="U7053" s="577">
        <v>0</v>
      </c>
      <c r="V7053" s="577">
        <v>0</v>
      </c>
      <c r="W7053" s="76">
        <v>0</v>
      </c>
      <c r="X7053" s="76">
        <v>0</v>
      </c>
    </row>
    <row r="7054" spans="1:24">
      <c r="A7054" s="135"/>
      <c r="B7054" s="54"/>
      <c r="C7054" s="80"/>
      <c r="D7054" s="580"/>
      <c r="E7054" s="580"/>
      <c r="F7054" s="580"/>
      <c r="G7054" s="580"/>
      <c r="H7054" s="580"/>
      <c r="I7054" s="581"/>
      <c r="J7054" s="80"/>
      <c r="K7054" s="84" t="s">
        <v>1502</v>
      </c>
      <c r="L7054" s="76">
        <f t="shared" si="366"/>
        <v>0</v>
      </c>
      <c r="M7054" s="76">
        <v>0</v>
      </c>
      <c r="N7054" s="76">
        <v>0</v>
      </c>
      <c r="O7054" s="577">
        <v>0</v>
      </c>
      <c r="P7054" s="577">
        <v>0</v>
      </c>
      <c r="Q7054" s="577">
        <v>0</v>
      </c>
      <c r="R7054" s="577">
        <v>0</v>
      </c>
      <c r="S7054" s="577">
        <v>0</v>
      </c>
      <c r="T7054" s="577">
        <v>0</v>
      </c>
      <c r="U7054" s="577">
        <v>0</v>
      </c>
      <c r="V7054" s="577">
        <v>0</v>
      </c>
      <c r="W7054" s="76">
        <v>0</v>
      </c>
      <c r="X7054" s="76">
        <v>0</v>
      </c>
    </row>
    <row r="7055" spans="1:24">
      <c r="A7055" s="135"/>
      <c r="B7055" s="54"/>
      <c r="C7055" s="46" t="s">
        <v>33</v>
      </c>
      <c r="D7055" s="575" t="s">
        <v>10723</v>
      </c>
      <c r="E7055" s="575" t="s">
        <v>10724</v>
      </c>
      <c r="F7055" s="575" t="s">
        <v>10725</v>
      </c>
      <c r="G7055" s="575" t="s">
        <v>10726</v>
      </c>
      <c r="H7055" s="575" t="s">
        <v>10727</v>
      </c>
      <c r="I7055" s="576">
        <v>1069</v>
      </c>
      <c r="J7055" s="46" t="s">
        <v>1508</v>
      </c>
      <c r="K7055" s="75" t="s">
        <v>1509</v>
      </c>
      <c r="L7055" s="76">
        <f t="shared" si="366"/>
        <v>0</v>
      </c>
      <c r="M7055" s="577">
        <v>0</v>
      </c>
      <c r="N7055" s="577">
        <v>0</v>
      </c>
      <c r="O7055" s="577">
        <v>0</v>
      </c>
      <c r="P7055" s="577">
        <v>0</v>
      </c>
      <c r="Q7055" s="577">
        <v>0</v>
      </c>
      <c r="R7055" s="577">
        <v>0</v>
      </c>
      <c r="S7055" s="577">
        <v>0</v>
      </c>
      <c r="T7055" s="577">
        <v>0</v>
      </c>
      <c r="U7055" s="577">
        <v>0</v>
      </c>
      <c r="V7055" s="577">
        <v>0</v>
      </c>
      <c r="W7055" s="577">
        <v>0</v>
      </c>
      <c r="X7055" s="577">
        <v>0</v>
      </c>
    </row>
    <row r="7056" spans="1:24">
      <c r="A7056" s="135"/>
      <c r="B7056" s="54"/>
      <c r="C7056" s="54"/>
      <c r="D7056" s="578"/>
      <c r="E7056" s="578"/>
      <c r="F7056" s="578"/>
      <c r="G7056" s="578"/>
      <c r="H7056" s="578"/>
      <c r="I7056" s="579"/>
      <c r="J7056" s="54"/>
      <c r="K7056" s="75" t="s">
        <v>1501</v>
      </c>
      <c r="L7056" s="76">
        <f t="shared" si="366"/>
        <v>0</v>
      </c>
      <c r="M7056" s="577">
        <v>0</v>
      </c>
      <c r="N7056" s="577">
        <v>0</v>
      </c>
      <c r="O7056" s="577">
        <v>0</v>
      </c>
      <c r="P7056" s="577">
        <v>0</v>
      </c>
      <c r="Q7056" s="577">
        <v>0</v>
      </c>
      <c r="R7056" s="577">
        <v>0</v>
      </c>
      <c r="S7056" s="577">
        <v>0</v>
      </c>
      <c r="T7056" s="577">
        <v>0</v>
      </c>
      <c r="U7056" s="577">
        <v>0</v>
      </c>
      <c r="V7056" s="577">
        <v>0</v>
      </c>
      <c r="W7056" s="577">
        <v>0</v>
      </c>
      <c r="X7056" s="577">
        <v>0</v>
      </c>
    </row>
    <row r="7057" spans="1:24">
      <c r="A7057" s="135"/>
      <c r="B7057" s="54"/>
      <c r="C7057" s="80"/>
      <c r="D7057" s="580"/>
      <c r="E7057" s="580"/>
      <c r="F7057" s="580"/>
      <c r="G7057" s="580"/>
      <c r="H7057" s="580"/>
      <c r="I7057" s="581"/>
      <c r="J7057" s="80"/>
      <c r="K7057" s="84" t="s">
        <v>1502</v>
      </c>
      <c r="L7057" s="76">
        <f t="shared" si="366"/>
        <v>2</v>
      </c>
      <c r="M7057" s="577">
        <v>0</v>
      </c>
      <c r="N7057" s="577">
        <v>0</v>
      </c>
      <c r="O7057" s="577">
        <v>0</v>
      </c>
      <c r="P7057" s="577">
        <v>0</v>
      </c>
      <c r="Q7057" s="577">
        <v>0</v>
      </c>
      <c r="R7057" s="577">
        <v>0</v>
      </c>
      <c r="S7057" s="577">
        <v>0</v>
      </c>
      <c r="T7057" s="577">
        <v>0</v>
      </c>
      <c r="U7057" s="577">
        <v>1</v>
      </c>
      <c r="V7057" s="577">
        <v>0</v>
      </c>
      <c r="W7057" s="577">
        <v>0</v>
      </c>
      <c r="X7057" s="577">
        <v>1</v>
      </c>
    </row>
    <row r="7058" spans="1:24">
      <c r="A7058" s="135"/>
      <c r="B7058" s="54"/>
      <c r="C7058" s="46" t="s">
        <v>33</v>
      </c>
      <c r="D7058" s="575" t="s">
        <v>10728</v>
      </c>
      <c r="E7058" s="575" t="s">
        <v>10729</v>
      </c>
      <c r="F7058" s="575" t="s">
        <v>10730</v>
      </c>
      <c r="G7058" s="575" t="s">
        <v>10731</v>
      </c>
      <c r="H7058" s="575" t="s">
        <v>10732</v>
      </c>
      <c r="I7058" s="576">
        <v>604</v>
      </c>
      <c r="J7058" s="46" t="s">
        <v>1508</v>
      </c>
      <c r="K7058" s="75" t="s">
        <v>1509</v>
      </c>
      <c r="L7058" s="76">
        <f t="shared" si="366"/>
        <v>0</v>
      </c>
      <c r="M7058" s="577">
        <v>0</v>
      </c>
      <c r="N7058" s="577">
        <v>0</v>
      </c>
      <c r="O7058" s="577">
        <v>0</v>
      </c>
      <c r="P7058" s="577">
        <v>0</v>
      </c>
      <c r="Q7058" s="577">
        <v>0</v>
      </c>
      <c r="R7058" s="577">
        <v>0</v>
      </c>
      <c r="S7058" s="577">
        <v>0</v>
      </c>
      <c r="T7058" s="577">
        <v>0</v>
      </c>
      <c r="U7058" s="577">
        <v>0</v>
      </c>
      <c r="V7058" s="577">
        <v>0</v>
      </c>
      <c r="W7058" s="577">
        <v>0</v>
      </c>
      <c r="X7058" s="577">
        <v>0</v>
      </c>
    </row>
    <row r="7059" spans="1:24">
      <c r="A7059" s="135"/>
      <c r="B7059" s="54"/>
      <c r="C7059" s="54"/>
      <c r="D7059" s="578"/>
      <c r="E7059" s="578"/>
      <c r="F7059" s="578"/>
      <c r="G7059" s="578"/>
      <c r="H7059" s="578"/>
      <c r="I7059" s="579"/>
      <c r="J7059" s="54"/>
      <c r="K7059" s="75" t="s">
        <v>1501</v>
      </c>
      <c r="L7059" s="76">
        <f t="shared" si="366"/>
        <v>0</v>
      </c>
      <c r="M7059" s="577">
        <v>0</v>
      </c>
      <c r="N7059" s="577">
        <v>0</v>
      </c>
      <c r="O7059" s="577">
        <v>0</v>
      </c>
      <c r="P7059" s="577">
        <v>0</v>
      </c>
      <c r="Q7059" s="577">
        <v>0</v>
      </c>
      <c r="R7059" s="577">
        <v>0</v>
      </c>
      <c r="S7059" s="577">
        <v>0</v>
      </c>
      <c r="T7059" s="577">
        <v>0</v>
      </c>
      <c r="U7059" s="577">
        <v>0</v>
      </c>
      <c r="V7059" s="577">
        <v>0</v>
      </c>
      <c r="W7059" s="577">
        <v>0</v>
      </c>
      <c r="X7059" s="577">
        <v>0</v>
      </c>
    </row>
    <row r="7060" spans="1:24">
      <c r="A7060" s="135"/>
      <c r="B7060" s="54"/>
      <c r="C7060" s="80"/>
      <c r="D7060" s="580"/>
      <c r="E7060" s="580"/>
      <c r="F7060" s="580"/>
      <c r="G7060" s="580"/>
      <c r="H7060" s="580"/>
      <c r="I7060" s="581"/>
      <c r="J7060" s="80"/>
      <c r="K7060" s="84" t="s">
        <v>1502</v>
      </c>
      <c r="L7060" s="76">
        <f t="shared" si="366"/>
        <v>4</v>
      </c>
      <c r="M7060" s="577">
        <v>4</v>
      </c>
      <c r="N7060" s="577">
        <v>0</v>
      </c>
      <c r="O7060" s="577">
        <v>0</v>
      </c>
      <c r="P7060" s="577">
        <v>0</v>
      </c>
      <c r="Q7060" s="577">
        <v>0</v>
      </c>
      <c r="R7060" s="577">
        <v>0</v>
      </c>
      <c r="S7060" s="577">
        <v>0</v>
      </c>
      <c r="T7060" s="577">
        <v>0</v>
      </c>
      <c r="U7060" s="577">
        <v>0</v>
      </c>
      <c r="V7060" s="577">
        <v>0</v>
      </c>
      <c r="W7060" s="577">
        <v>0</v>
      </c>
      <c r="X7060" s="577">
        <v>0</v>
      </c>
    </row>
    <row r="7061" spans="1:24">
      <c r="A7061" s="135"/>
      <c r="B7061" s="54"/>
      <c r="C7061" s="46" t="s">
        <v>31</v>
      </c>
      <c r="D7061" s="575" t="s">
        <v>10733</v>
      </c>
      <c r="E7061" s="575" t="s">
        <v>10734</v>
      </c>
      <c r="F7061" s="575" t="s">
        <v>10735</v>
      </c>
      <c r="G7061" s="575" t="s">
        <v>10736</v>
      </c>
      <c r="H7061" s="575" t="s">
        <v>10737</v>
      </c>
      <c r="I7061" s="576">
        <v>11548</v>
      </c>
      <c r="J7061" s="46" t="s">
        <v>1508</v>
      </c>
      <c r="K7061" s="75" t="s">
        <v>1509</v>
      </c>
      <c r="L7061" s="76">
        <f t="shared" si="366"/>
        <v>6</v>
      </c>
      <c r="M7061" s="76">
        <v>0</v>
      </c>
      <c r="N7061" s="76">
        <v>3</v>
      </c>
      <c r="O7061" s="76">
        <v>0</v>
      </c>
      <c r="P7061" s="577">
        <v>0</v>
      </c>
      <c r="Q7061" s="577">
        <v>0</v>
      </c>
      <c r="R7061" s="577">
        <v>0</v>
      </c>
      <c r="S7061" s="76">
        <v>1</v>
      </c>
      <c r="T7061" s="76">
        <v>1</v>
      </c>
      <c r="U7061" s="577">
        <v>0</v>
      </c>
      <c r="V7061" s="577">
        <v>0</v>
      </c>
      <c r="W7061" s="76">
        <v>1</v>
      </c>
      <c r="X7061" s="76">
        <v>0</v>
      </c>
    </row>
    <row r="7062" spans="1:24">
      <c r="A7062" s="135"/>
      <c r="B7062" s="54"/>
      <c r="C7062" s="54"/>
      <c r="D7062" s="578"/>
      <c r="E7062" s="578"/>
      <c r="F7062" s="578"/>
      <c r="G7062" s="578"/>
      <c r="H7062" s="578"/>
      <c r="I7062" s="579"/>
      <c r="J7062" s="54"/>
      <c r="K7062" s="75" t="s">
        <v>1501</v>
      </c>
      <c r="L7062" s="76">
        <f t="shared" si="366"/>
        <v>1</v>
      </c>
      <c r="M7062" s="76">
        <v>0</v>
      </c>
      <c r="N7062" s="76">
        <v>1</v>
      </c>
      <c r="O7062" s="76">
        <v>0</v>
      </c>
      <c r="P7062" s="577">
        <v>0</v>
      </c>
      <c r="Q7062" s="577">
        <v>0</v>
      </c>
      <c r="R7062" s="577">
        <v>0</v>
      </c>
      <c r="S7062" s="76">
        <v>0</v>
      </c>
      <c r="T7062" s="76">
        <v>0</v>
      </c>
      <c r="U7062" s="577">
        <v>0</v>
      </c>
      <c r="V7062" s="577">
        <v>0</v>
      </c>
      <c r="W7062" s="76">
        <v>0</v>
      </c>
      <c r="X7062" s="76">
        <v>0</v>
      </c>
    </row>
    <row r="7063" spans="1:24">
      <c r="A7063" s="135"/>
      <c r="B7063" s="54"/>
      <c r="C7063" s="80"/>
      <c r="D7063" s="580"/>
      <c r="E7063" s="580"/>
      <c r="F7063" s="580"/>
      <c r="G7063" s="580"/>
      <c r="H7063" s="580"/>
      <c r="I7063" s="581"/>
      <c r="J7063" s="80"/>
      <c r="K7063" s="84" t="s">
        <v>1502</v>
      </c>
      <c r="L7063" s="76">
        <f t="shared" si="366"/>
        <v>0</v>
      </c>
      <c r="M7063" s="76">
        <v>0</v>
      </c>
      <c r="N7063" s="76">
        <v>0</v>
      </c>
      <c r="O7063" s="76">
        <v>0</v>
      </c>
      <c r="P7063" s="577">
        <v>0</v>
      </c>
      <c r="Q7063" s="577">
        <v>0</v>
      </c>
      <c r="R7063" s="577">
        <v>0</v>
      </c>
      <c r="S7063" s="76">
        <v>0</v>
      </c>
      <c r="T7063" s="76">
        <v>0</v>
      </c>
      <c r="U7063" s="577">
        <v>0</v>
      </c>
      <c r="V7063" s="577">
        <v>0</v>
      </c>
      <c r="W7063" s="76">
        <v>0</v>
      </c>
      <c r="X7063" s="76">
        <v>0</v>
      </c>
    </row>
    <row r="7064" spans="1:24">
      <c r="A7064" s="135"/>
      <c r="B7064" s="54"/>
      <c r="C7064" s="46" t="s">
        <v>33</v>
      </c>
      <c r="D7064" s="575" t="s">
        <v>10738</v>
      </c>
      <c r="E7064" s="575" t="s">
        <v>10739</v>
      </c>
      <c r="F7064" s="575" t="s">
        <v>10740</v>
      </c>
      <c r="G7064" s="575" t="s">
        <v>10741</v>
      </c>
      <c r="H7064" s="575" t="s">
        <v>10742</v>
      </c>
      <c r="I7064" s="576">
        <v>1906</v>
      </c>
      <c r="J7064" s="46" t="s">
        <v>1508</v>
      </c>
      <c r="K7064" s="75" t="s">
        <v>1509</v>
      </c>
      <c r="L7064" s="76">
        <f t="shared" si="366"/>
        <v>0</v>
      </c>
      <c r="M7064" s="577">
        <v>0</v>
      </c>
      <c r="N7064" s="577">
        <v>0</v>
      </c>
      <c r="O7064" s="577">
        <v>0</v>
      </c>
      <c r="P7064" s="577">
        <v>0</v>
      </c>
      <c r="Q7064" s="577">
        <v>0</v>
      </c>
      <c r="R7064" s="577">
        <v>0</v>
      </c>
      <c r="S7064" s="577">
        <v>0</v>
      </c>
      <c r="T7064" s="577">
        <v>0</v>
      </c>
      <c r="U7064" s="577">
        <v>0</v>
      </c>
      <c r="V7064" s="577">
        <v>0</v>
      </c>
      <c r="W7064" s="577">
        <v>0</v>
      </c>
      <c r="X7064" s="577">
        <v>0</v>
      </c>
    </row>
    <row r="7065" spans="1:24">
      <c r="A7065" s="135"/>
      <c r="B7065" s="54"/>
      <c r="C7065" s="54"/>
      <c r="D7065" s="578"/>
      <c r="E7065" s="578"/>
      <c r="F7065" s="578"/>
      <c r="G7065" s="578"/>
      <c r="H7065" s="578"/>
      <c r="I7065" s="579"/>
      <c r="J7065" s="54"/>
      <c r="K7065" s="75" t="s">
        <v>1501</v>
      </c>
      <c r="L7065" s="76">
        <f t="shared" si="366"/>
        <v>0</v>
      </c>
      <c r="M7065" s="577">
        <v>0</v>
      </c>
      <c r="N7065" s="577">
        <v>0</v>
      </c>
      <c r="O7065" s="577">
        <v>0</v>
      </c>
      <c r="P7065" s="577">
        <v>0</v>
      </c>
      <c r="Q7065" s="577">
        <v>0</v>
      </c>
      <c r="R7065" s="577">
        <v>0</v>
      </c>
      <c r="S7065" s="577">
        <v>0</v>
      </c>
      <c r="T7065" s="577">
        <v>0</v>
      </c>
      <c r="U7065" s="577">
        <v>0</v>
      </c>
      <c r="V7065" s="577">
        <v>0</v>
      </c>
      <c r="W7065" s="577">
        <v>0</v>
      </c>
      <c r="X7065" s="577">
        <v>0</v>
      </c>
    </row>
    <row r="7066" spans="1:24">
      <c r="A7066" s="135"/>
      <c r="B7066" s="54"/>
      <c r="C7066" s="80"/>
      <c r="D7066" s="580"/>
      <c r="E7066" s="580"/>
      <c r="F7066" s="580"/>
      <c r="G7066" s="580"/>
      <c r="H7066" s="580"/>
      <c r="I7066" s="581"/>
      <c r="J7066" s="80"/>
      <c r="K7066" s="84" t="s">
        <v>1502</v>
      </c>
      <c r="L7066" s="76">
        <f t="shared" si="366"/>
        <v>7</v>
      </c>
      <c r="M7066" s="577">
        <v>0</v>
      </c>
      <c r="N7066" s="577">
        <v>0</v>
      </c>
      <c r="O7066" s="577">
        <v>0</v>
      </c>
      <c r="P7066" s="577">
        <v>0</v>
      </c>
      <c r="Q7066" s="577">
        <v>0</v>
      </c>
      <c r="R7066" s="577">
        <v>0</v>
      </c>
      <c r="S7066" s="577">
        <v>0</v>
      </c>
      <c r="T7066" s="577">
        <v>0</v>
      </c>
      <c r="U7066" s="577">
        <v>7</v>
      </c>
      <c r="V7066" s="577">
        <v>0</v>
      </c>
      <c r="W7066" s="577">
        <v>0</v>
      </c>
      <c r="X7066" s="577">
        <v>0</v>
      </c>
    </row>
    <row r="7067" spans="1:24">
      <c r="A7067" s="135"/>
      <c r="B7067" s="54"/>
      <c r="C7067" s="46" t="s">
        <v>33</v>
      </c>
      <c r="D7067" s="575" t="s">
        <v>10743</v>
      </c>
      <c r="E7067" s="575" t="s">
        <v>10744</v>
      </c>
      <c r="F7067" s="575" t="s">
        <v>10745</v>
      </c>
      <c r="G7067" s="575" t="s">
        <v>10746</v>
      </c>
      <c r="H7067" s="575" t="s">
        <v>10747</v>
      </c>
      <c r="I7067" s="576">
        <v>0</v>
      </c>
      <c r="J7067" s="46" t="s">
        <v>1508</v>
      </c>
      <c r="K7067" s="75" t="s">
        <v>1509</v>
      </c>
      <c r="L7067" s="76">
        <f t="shared" si="366"/>
        <v>0</v>
      </c>
      <c r="M7067" s="577">
        <v>0</v>
      </c>
      <c r="N7067" s="577">
        <v>0</v>
      </c>
      <c r="O7067" s="577">
        <v>0</v>
      </c>
      <c r="P7067" s="577">
        <v>0</v>
      </c>
      <c r="Q7067" s="577">
        <v>0</v>
      </c>
      <c r="R7067" s="577">
        <v>0</v>
      </c>
      <c r="S7067" s="577">
        <v>0</v>
      </c>
      <c r="T7067" s="577">
        <v>0</v>
      </c>
      <c r="U7067" s="577">
        <v>0</v>
      </c>
      <c r="V7067" s="577">
        <v>0</v>
      </c>
      <c r="W7067" s="577">
        <v>0</v>
      </c>
      <c r="X7067" s="577">
        <v>0</v>
      </c>
    </row>
    <row r="7068" spans="1:24">
      <c r="A7068" s="135"/>
      <c r="B7068" s="54"/>
      <c r="C7068" s="54"/>
      <c r="D7068" s="578"/>
      <c r="E7068" s="578"/>
      <c r="F7068" s="578"/>
      <c r="G7068" s="578"/>
      <c r="H7068" s="578"/>
      <c r="I7068" s="579"/>
      <c r="J7068" s="54"/>
      <c r="K7068" s="75" t="s">
        <v>1501</v>
      </c>
      <c r="L7068" s="76">
        <f t="shared" si="366"/>
        <v>0</v>
      </c>
      <c r="M7068" s="577">
        <v>0</v>
      </c>
      <c r="N7068" s="577">
        <v>0</v>
      </c>
      <c r="O7068" s="577">
        <v>0</v>
      </c>
      <c r="P7068" s="577">
        <v>0</v>
      </c>
      <c r="Q7068" s="577">
        <v>0</v>
      </c>
      <c r="R7068" s="577">
        <v>0</v>
      </c>
      <c r="S7068" s="577">
        <v>0</v>
      </c>
      <c r="T7068" s="577">
        <v>0</v>
      </c>
      <c r="U7068" s="577">
        <v>0</v>
      </c>
      <c r="V7068" s="577">
        <v>0</v>
      </c>
      <c r="W7068" s="577">
        <v>0</v>
      </c>
      <c r="X7068" s="577">
        <v>0</v>
      </c>
    </row>
    <row r="7069" spans="1:24">
      <c r="A7069" s="135"/>
      <c r="B7069" s="54"/>
      <c r="C7069" s="80"/>
      <c r="D7069" s="580"/>
      <c r="E7069" s="580"/>
      <c r="F7069" s="580"/>
      <c r="G7069" s="580"/>
      <c r="H7069" s="580"/>
      <c r="I7069" s="581"/>
      <c r="J7069" s="80"/>
      <c r="K7069" s="84" t="s">
        <v>1502</v>
      </c>
      <c r="L7069" s="76">
        <f t="shared" si="366"/>
        <v>7</v>
      </c>
      <c r="M7069" s="577">
        <v>0</v>
      </c>
      <c r="N7069" s="577">
        <v>0</v>
      </c>
      <c r="O7069" s="577">
        <v>0</v>
      </c>
      <c r="P7069" s="577">
        <v>0</v>
      </c>
      <c r="Q7069" s="577">
        <v>0</v>
      </c>
      <c r="R7069" s="577">
        <v>0</v>
      </c>
      <c r="S7069" s="577">
        <v>0</v>
      </c>
      <c r="T7069" s="577">
        <v>3</v>
      </c>
      <c r="U7069" s="577">
        <v>0</v>
      </c>
      <c r="V7069" s="577">
        <v>0</v>
      </c>
      <c r="W7069" s="577">
        <v>4</v>
      </c>
      <c r="X7069" s="577">
        <v>0</v>
      </c>
    </row>
    <row r="7070" spans="1:24">
      <c r="A7070" s="135"/>
      <c r="B7070" s="54"/>
      <c r="C7070" s="46" t="s">
        <v>31</v>
      </c>
      <c r="D7070" s="575" t="s">
        <v>10748</v>
      </c>
      <c r="E7070" s="575" t="s">
        <v>10749</v>
      </c>
      <c r="F7070" s="575" t="s">
        <v>10750</v>
      </c>
      <c r="G7070" s="575" t="s">
        <v>10751</v>
      </c>
      <c r="H7070" s="575" t="s">
        <v>10752</v>
      </c>
      <c r="I7070" s="576">
        <v>5300</v>
      </c>
      <c r="J7070" s="46" t="s">
        <v>1508</v>
      </c>
      <c r="K7070" s="75" t="s">
        <v>1509</v>
      </c>
      <c r="L7070" s="76">
        <f t="shared" si="366"/>
        <v>3</v>
      </c>
      <c r="M7070" s="76">
        <v>0</v>
      </c>
      <c r="N7070" s="76">
        <v>0</v>
      </c>
      <c r="O7070" s="76">
        <v>0</v>
      </c>
      <c r="P7070" s="76">
        <v>0</v>
      </c>
      <c r="Q7070" s="76">
        <v>0</v>
      </c>
      <c r="R7070" s="76">
        <v>0</v>
      </c>
      <c r="S7070" s="76">
        <v>0</v>
      </c>
      <c r="T7070" s="76">
        <v>0</v>
      </c>
      <c r="U7070" s="76">
        <v>0</v>
      </c>
      <c r="V7070" s="76">
        <v>0</v>
      </c>
      <c r="W7070" s="76">
        <v>3</v>
      </c>
      <c r="X7070" s="76">
        <v>0</v>
      </c>
    </row>
    <row r="7071" spans="1:24">
      <c r="A7071" s="135"/>
      <c r="B7071" s="54"/>
      <c r="C7071" s="54"/>
      <c r="D7071" s="578"/>
      <c r="E7071" s="578"/>
      <c r="F7071" s="578"/>
      <c r="G7071" s="578"/>
      <c r="H7071" s="578"/>
      <c r="I7071" s="579"/>
      <c r="J7071" s="54"/>
      <c r="K7071" s="75" t="s">
        <v>1501</v>
      </c>
      <c r="L7071" s="76">
        <f t="shared" si="366"/>
        <v>3</v>
      </c>
      <c r="M7071" s="76">
        <v>0</v>
      </c>
      <c r="N7071" s="76">
        <v>3</v>
      </c>
      <c r="O7071" s="76">
        <v>0</v>
      </c>
      <c r="P7071" s="76">
        <v>0</v>
      </c>
      <c r="Q7071" s="76">
        <v>0</v>
      </c>
      <c r="R7071" s="76">
        <v>0</v>
      </c>
      <c r="S7071" s="76">
        <v>0</v>
      </c>
      <c r="T7071" s="76">
        <v>0</v>
      </c>
      <c r="U7071" s="76">
        <v>0</v>
      </c>
      <c r="V7071" s="76">
        <v>0</v>
      </c>
      <c r="W7071" s="76">
        <v>0</v>
      </c>
      <c r="X7071" s="76">
        <v>0</v>
      </c>
    </row>
    <row r="7072" spans="1:24">
      <c r="A7072" s="135"/>
      <c r="B7072" s="54"/>
      <c r="C7072" s="80"/>
      <c r="D7072" s="580"/>
      <c r="E7072" s="580"/>
      <c r="F7072" s="580"/>
      <c r="G7072" s="580"/>
      <c r="H7072" s="580"/>
      <c r="I7072" s="581"/>
      <c r="J7072" s="80"/>
      <c r="K7072" s="84" t="s">
        <v>1502</v>
      </c>
      <c r="L7072" s="76">
        <f t="shared" si="366"/>
        <v>0</v>
      </c>
      <c r="M7072" s="76">
        <v>0</v>
      </c>
      <c r="N7072" s="76">
        <v>0</v>
      </c>
      <c r="O7072" s="76">
        <v>0</v>
      </c>
      <c r="P7072" s="76">
        <v>0</v>
      </c>
      <c r="Q7072" s="76">
        <v>0</v>
      </c>
      <c r="R7072" s="76">
        <v>0</v>
      </c>
      <c r="S7072" s="76">
        <v>0</v>
      </c>
      <c r="T7072" s="76">
        <v>0</v>
      </c>
      <c r="U7072" s="76">
        <v>0</v>
      </c>
      <c r="V7072" s="76">
        <v>0</v>
      </c>
      <c r="W7072" s="76">
        <v>0</v>
      </c>
      <c r="X7072" s="76">
        <v>0</v>
      </c>
    </row>
    <row r="7073" spans="1:24">
      <c r="A7073" s="135"/>
      <c r="B7073" s="54"/>
      <c r="C7073" s="46" t="s">
        <v>33</v>
      </c>
      <c r="D7073" s="575" t="s">
        <v>10753</v>
      </c>
      <c r="E7073" s="575" t="s">
        <v>10754</v>
      </c>
      <c r="F7073" s="575" t="s">
        <v>10755</v>
      </c>
      <c r="G7073" s="575" t="s">
        <v>10756</v>
      </c>
      <c r="H7073" s="575"/>
      <c r="I7073" s="576">
        <v>11</v>
      </c>
      <c r="J7073" s="46" t="s">
        <v>1508</v>
      </c>
      <c r="K7073" s="75" t="s">
        <v>1509</v>
      </c>
      <c r="L7073" s="76">
        <f t="shared" si="366"/>
        <v>0</v>
      </c>
      <c r="M7073" s="577">
        <v>0</v>
      </c>
      <c r="N7073" s="577">
        <v>0</v>
      </c>
      <c r="O7073" s="577">
        <v>0</v>
      </c>
      <c r="P7073" s="577">
        <v>0</v>
      </c>
      <c r="Q7073" s="577">
        <v>0</v>
      </c>
      <c r="R7073" s="577">
        <v>0</v>
      </c>
      <c r="S7073" s="577">
        <v>0</v>
      </c>
      <c r="T7073" s="577">
        <v>0</v>
      </c>
      <c r="U7073" s="577">
        <v>0</v>
      </c>
      <c r="V7073" s="577">
        <v>0</v>
      </c>
      <c r="W7073" s="577">
        <v>0</v>
      </c>
      <c r="X7073" s="577">
        <v>0</v>
      </c>
    </row>
    <row r="7074" spans="1:24">
      <c r="A7074" s="135"/>
      <c r="B7074" s="54"/>
      <c r="C7074" s="54"/>
      <c r="D7074" s="578"/>
      <c r="E7074" s="578"/>
      <c r="F7074" s="578"/>
      <c r="G7074" s="578"/>
      <c r="H7074" s="578"/>
      <c r="I7074" s="579"/>
      <c r="J7074" s="54"/>
      <c r="K7074" s="75" t="s">
        <v>1501</v>
      </c>
      <c r="L7074" s="76">
        <f t="shared" si="366"/>
        <v>0</v>
      </c>
      <c r="M7074" s="577">
        <v>0</v>
      </c>
      <c r="N7074" s="577">
        <v>0</v>
      </c>
      <c r="O7074" s="577">
        <v>0</v>
      </c>
      <c r="P7074" s="577">
        <v>0</v>
      </c>
      <c r="Q7074" s="577">
        <v>0</v>
      </c>
      <c r="R7074" s="577">
        <v>0</v>
      </c>
      <c r="S7074" s="577">
        <v>0</v>
      </c>
      <c r="T7074" s="577">
        <v>0</v>
      </c>
      <c r="U7074" s="577">
        <v>0</v>
      </c>
      <c r="V7074" s="577">
        <v>0</v>
      </c>
      <c r="W7074" s="577">
        <v>0</v>
      </c>
      <c r="X7074" s="577">
        <v>0</v>
      </c>
    </row>
    <row r="7075" spans="1:24">
      <c r="A7075" s="135"/>
      <c r="B7075" s="54"/>
      <c r="C7075" s="80"/>
      <c r="D7075" s="580"/>
      <c r="E7075" s="580"/>
      <c r="F7075" s="580"/>
      <c r="G7075" s="580"/>
      <c r="H7075" s="580"/>
      <c r="I7075" s="581"/>
      <c r="J7075" s="80"/>
      <c r="K7075" s="84" t="s">
        <v>1502</v>
      </c>
      <c r="L7075" s="76">
        <f t="shared" si="366"/>
        <v>6</v>
      </c>
      <c r="M7075" s="577">
        <v>0</v>
      </c>
      <c r="N7075" s="577">
        <v>0</v>
      </c>
      <c r="O7075" s="577">
        <v>0</v>
      </c>
      <c r="P7075" s="577">
        <v>0</v>
      </c>
      <c r="Q7075" s="577">
        <v>0</v>
      </c>
      <c r="R7075" s="577">
        <v>0</v>
      </c>
      <c r="S7075" s="577">
        <v>0</v>
      </c>
      <c r="T7075" s="577">
        <v>0</v>
      </c>
      <c r="U7075" s="577">
        <v>6</v>
      </c>
      <c r="V7075" s="577">
        <v>0</v>
      </c>
      <c r="W7075" s="577">
        <v>0</v>
      </c>
      <c r="X7075" s="577">
        <v>0</v>
      </c>
    </row>
    <row r="7076" spans="1:24">
      <c r="A7076" s="135"/>
      <c r="B7076" s="54"/>
      <c r="C7076" s="46" t="s">
        <v>33</v>
      </c>
      <c r="D7076" s="575" t="s">
        <v>10757</v>
      </c>
      <c r="E7076" s="575" t="s">
        <v>10758</v>
      </c>
      <c r="F7076" s="575" t="s">
        <v>5405</v>
      </c>
      <c r="G7076" s="575" t="s">
        <v>10759</v>
      </c>
      <c r="H7076" s="575" t="s">
        <v>10760</v>
      </c>
      <c r="I7076" s="576">
        <v>10087</v>
      </c>
      <c r="J7076" s="46" t="s">
        <v>1508</v>
      </c>
      <c r="K7076" s="75" t="s">
        <v>1509</v>
      </c>
      <c r="L7076" s="76">
        <f t="shared" si="366"/>
        <v>0</v>
      </c>
      <c r="M7076" s="577">
        <v>0</v>
      </c>
      <c r="N7076" s="577">
        <v>0</v>
      </c>
      <c r="O7076" s="577">
        <v>0</v>
      </c>
      <c r="P7076" s="577">
        <v>0</v>
      </c>
      <c r="Q7076" s="577">
        <v>0</v>
      </c>
      <c r="R7076" s="577">
        <v>0</v>
      </c>
      <c r="S7076" s="577">
        <v>0</v>
      </c>
      <c r="T7076" s="577">
        <v>0</v>
      </c>
      <c r="U7076" s="577">
        <v>0</v>
      </c>
      <c r="V7076" s="577">
        <v>0</v>
      </c>
      <c r="W7076" s="577">
        <v>0</v>
      </c>
      <c r="X7076" s="577">
        <v>0</v>
      </c>
    </row>
    <row r="7077" spans="1:24">
      <c r="A7077" s="135"/>
      <c r="B7077" s="54"/>
      <c r="C7077" s="54"/>
      <c r="D7077" s="578"/>
      <c r="E7077" s="578"/>
      <c r="F7077" s="578"/>
      <c r="G7077" s="578"/>
      <c r="H7077" s="578"/>
      <c r="I7077" s="579"/>
      <c r="J7077" s="54"/>
      <c r="K7077" s="75" t="s">
        <v>1501</v>
      </c>
      <c r="L7077" s="76">
        <f t="shared" si="366"/>
        <v>0</v>
      </c>
      <c r="M7077" s="577">
        <v>0</v>
      </c>
      <c r="N7077" s="577">
        <v>0</v>
      </c>
      <c r="O7077" s="577">
        <v>0</v>
      </c>
      <c r="P7077" s="577">
        <v>0</v>
      </c>
      <c r="Q7077" s="577">
        <v>0</v>
      </c>
      <c r="R7077" s="577">
        <v>0</v>
      </c>
      <c r="S7077" s="577">
        <v>0</v>
      </c>
      <c r="T7077" s="577">
        <v>0</v>
      </c>
      <c r="U7077" s="577">
        <v>0</v>
      </c>
      <c r="V7077" s="577">
        <v>0</v>
      </c>
      <c r="W7077" s="577">
        <v>0</v>
      </c>
      <c r="X7077" s="577">
        <v>0</v>
      </c>
    </row>
    <row r="7078" spans="1:24">
      <c r="A7078" s="135"/>
      <c r="B7078" s="54"/>
      <c r="C7078" s="80"/>
      <c r="D7078" s="580"/>
      <c r="E7078" s="580"/>
      <c r="F7078" s="580"/>
      <c r="G7078" s="580"/>
      <c r="H7078" s="580"/>
      <c r="I7078" s="581"/>
      <c r="J7078" s="80"/>
      <c r="K7078" s="84" t="s">
        <v>1502</v>
      </c>
      <c r="L7078" s="76">
        <f t="shared" si="366"/>
        <v>6</v>
      </c>
      <c r="M7078" s="577">
        <v>0</v>
      </c>
      <c r="N7078" s="577">
        <v>0</v>
      </c>
      <c r="O7078" s="577">
        <v>0</v>
      </c>
      <c r="P7078" s="577">
        <v>0</v>
      </c>
      <c r="Q7078" s="577">
        <v>0</v>
      </c>
      <c r="R7078" s="577">
        <v>0</v>
      </c>
      <c r="S7078" s="577">
        <v>0</v>
      </c>
      <c r="T7078" s="577">
        <v>0</v>
      </c>
      <c r="U7078" s="577">
        <v>6</v>
      </c>
      <c r="V7078" s="577">
        <v>0</v>
      </c>
      <c r="W7078" s="577">
        <v>0</v>
      </c>
      <c r="X7078" s="577">
        <v>0</v>
      </c>
    </row>
    <row r="7079" spans="1:24">
      <c r="A7079" s="135"/>
      <c r="B7079" s="54"/>
      <c r="C7079" s="46" t="s">
        <v>33</v>
      </c>
      <c r="D7079" s="575" t="s">
        <v>10761</v>
      </c>
      <c r="E7079" s="575" t="s">
        <v>10762</v>
      </c>
      <c r="F7079" s="575" t="s">
        <v>10763</v>
      </c>
      <c r="G7079" s="575" t="s">
        <v>10764</v>
      </c>
      <c r="H7079" s="575" t="s">
        <v>10765</v>
      </c>
      <c r="I7079" s="576">
        <v>0</v>
      </c>
      <c r="J7079" s="46" t="s">
        <v>1508</v>
      </c>
      <c r="K7079" s="75" t="s">
        <v>1509</v>
      </c>
      <c r="L7079" s="76">
        <f t="shared" si="366"/>
        <v>0</v>
      </c>
      <c r="M7079" s="577">
        <v>0</v>
      </c>
      <c r="N7079" s="577">
        <v>0</v>
      </c>
      <c r="O7079" s="577">
        <v>0</v>
      </c>
      <c r="P7079" s="577">
        <v>0</v>
      </c>
      <c r="Q7079" s="577">
        <v>0</v>
      </c>
      <c r="R7079" s="577">
        <v>0</v>
      </c>
      <c r="S7079" s="577">
        <v>0</v>
      </c>
      <c r="T7079" s="577">
        <v>0</v>
      </c>
      <c r="U7079" s="577">
        <v>0</v>
      </c>
      <c r="V7079" s="577">
        <v>0</v>
      </c>
      <c r="W7079" s="577">
        <v>0</v>
      </c>
      <c r="X7079" s="577">
        <v>0</v>
      </c>
    </row>
    <row r="7080" spans="1:24">
      <c r="A7080" s="135"/>
      <c r="B7080" s="54"/>
      <c r="C7080" s="54"/>
      <c r="D7080" s="578"/>
      <c r="E7080" s="578"/>
      <c r="F7080" s="578"/>
      <c r="G7080" s="578"/>
      <c r="H7080" s="578"/>
      <c r="I7080" s="579"/>
      <c r="J7080" s="54"/>
      <c r="K7080" s="75" t="s">
        <v>1501</v>
      </c>
      <c r="L7080" s="76">
        <f t="shared" si="366"/>
        <v>0</v>
      </c>
      <c r="M7080" s="577">
        <v>0</v>
      </c>
      <c r="N7080" s="577">
        <v>0</v>
      </c>
      <c r="O7080" s="577">
        <v>0</v>
      </c>
      <c r="P7080" s="577">
        <v>0</v>
      </c>
      <c r="Q7080" s="577">
        <v>0</v>
      </c>
      <c r="R7080" s="577">
        <v>0</v>
      </c>
      <c r="S7080" s="577">
        <v>0</v>
      </c>
      <c r="T7080" s="577">
        <v>0</v>
      </c>
      <c r="U7080" s="577">
        <v>0</v>
      </c>
      <c r="V7080" s="577">
        <v>0</v>
      </c>
      <c r="W7080" s="577">
        <v>0</v>
      </c>
      <c r="X7080" s="577">
        <v>0</v>
      </c>
    </row>
    <row r="7081" spans="1:24">
      <c r="A7081" s="135"/>
      <c r="B7081" s="54"/>
      <c r="C7081" s="80"/>
      <c r="D7081" s="580"/>
      <c r="E7081" s="580"/>
      <c r="F7081" s="580"/>
      <c r="G7081" s="580"/>
      <c r="H7081" s="580"/>
      <c r="I7081" s="581"/>
      <c r="J7081" s="80"/>
      <c r="K7081" s="84" t="s">
        <v>1502</v>
      </c>
      <c r="L7081" s="76">
        <f t="shared" si="366"/>
        <v>2</v>
      </c>
      <c r="M7081" s="577">
        <v>0</v>
      </c>
      <c r="N7081" s="577">
        <v>0</v>
      </c>
      <c r="O7081" s="577">
        <v>0</v>
      </c>
      <c r="P7081" s="577">
        <v>0</v>
      </c>
      <c r="Q7081" s="577">
        <v>0</v>
      </c>
      <c r="R7081" s="577">
        <v>0</v>
      </c>
      <c r="S7081" s="577">
        <v>0</v>
      </c>
      <c r="T7081" s="577">
        <v>0</v>
      </c>
      <c r="U7081" s="577">
        <v>2</v>
      </c>
      <c r="V7081" s="577">
        <v>0</v>
      </c>
      <c r="W7081" s="577">
        <v>0</v>
      </c>
      <c r="X7081" s="577">
        <v>0</v>
      </c>
    </row>
    <row r="7082" spans="1:24">
      <c r="A7082" s="135"/>
      <c r="B7082" s="54"/>
      <c r="C7082" s="46" t="s">
        <v>33</v>
      </c>
      <c r="D7082" s="575" t="s">
        <v>10766</v>
      </c>
      <c r="E7082" s="575" t="s">
        <v>10767</v>
      </c>
      <c r="F7082" s="575" t="s">
        <v>10768</v>
      </c>
      <c r="G7082" s="575" t="s">
        <v>10769</v>
      </c>
      <c r="H7082" s="575" t="s">
        <v>10770</v>
      </c>
      <c r="I7082" s="576">
        <v>4617</v>
      </c>
      <c r="J7082" s="46" t="s">
        <v>1508</v>
      </c>
      <c r="K7082" s="75" t="s">
        <v>1509</v>
      </c>
      <c r="L7082" s="76">
        <f t="shared" si="366"/>
        <v>0</v>
      </c>
      <c r="M7082" s="577">
        <v>0</v>
      </c>
      <c r="N7082" s="577">
        <v>0</v>
      </c>
      <c r="O7082" s="577">
        <v>0</v>
      </c>
      <c r="P7082" s="577">
        <v>0</v>
      </c>
      <c r="Q7082" s="577">
        <v>0</v>
      </c>
      <c r="R7082" s="577">
        <v>0</v>
      </c>
      <c r="S7082" s="577">
        <v>0</v>
      </c>
      <c r="T7082" s="577">
        <v>0</v>
      </c>
      <c r="U7082" s="577">
        <v>0</v>
      </c>
      <c r="V7082" s="577">
        <v>0</v>
      </c>
      <c r="W7082" s="577">
        <v>0</v>
      </c>
      <c r="X7082" s="577">
        <v>0</v>
      </c>
    </row>
    <row r="7083" spans="1:24">
      <c r="A7083" s="135"/>
      <c r="B7083" s="54"/>
      <c r="C7083" s="54"/>
      <c r="D7083" s="578"/>
      <c r="E7083" s="578"/>
      <c r="F7083" s="578"/>
      <c r="G7083" s="578"/>
      <c r="H7083" s="578"/>
      <c r="I7083" s="579"/>
      <c r="J7083" s="54"/>
      <c r="K7083" s="75" t="s">
        <v>1501</v>
      </c>
      <c r="L7083" s="76">
        <f t="shared" si="366"/>
        <v>0</v>
      </c>
      <c r="M7083" s="577">
        <v>0</v>
      </c>
      <c r="N7083" s="577">
        <v>0</v>
      </c>
      <c r="O7083" s="577">
        <v>0</v>
      </c>
      <c r="P7083" s="577">
        <v>0</v>
      </c>
      <c r="Q7083" s="577">
        <v>0</v>
      </c>
      <c r="R7083" s="577">
        <v>0</v>
      </c>
      <c r="S7083" s="577">
        <v>0</v>
      </c>
      <c r="T7083" s="577">
        <v>0</v>
      </c>
      <c r="U7083" s="577">
        <v>0</v>
      </c>
      <c r="V7083" s="577">
        <v>0</v>
      </c>
      <c r="W7083" s="577">
        <v>0</v>
      </c>
      <c r="X7083" s="577">
        <v>0</v>
      </c>
    </row>
    <row r="7084" spans="1:24">
      <c r="A7084" s="135"/>
      <c r="B7084" s="54"/>
      <c r="C7084" s="80"/>
      <c r="D7084" s="580"/>
      <c r="E7084" s="580"/>
      <c r="F7084" s="580"/>
      <c r="G7084" s="580"/>
      <c r="H7084" s="580"/>
      <c r="I7084" s="581"/>
      <c r="J7084" s="80"/>
      <c r="K7084" s="84" t="s">
        <v>1502</v>
      </c>
      <c r="L7084" s="76">
        <f t="shared" si="366"/>
        <v>19</v>
      </c>
      <c r="M7084" s="577">
        <v>0</v>
      </c>
      <c r="N7084" s="577">
        <v>0</v>
      </c>
      <c r="O7084" s="577">
        <v>0</v>
      </c>
      <c r="P7084" s="577">
        <v>0</v>
      </c>
      <c r="Q7084" s="577">
        <v>0</v>
      </c>
      <c r="R7084" s="577">
        <v>0</v>
      </c>
      <c r="S7084" s="577">
        <v>0</v>
      </c>
      <c r="T7084" s="577">
        <v>0</v>
      </c>
      <c r="U7084" s="577">
        <v>19</v>
      </c>
      <c r="V7084" s="577">
        <v>0</v>
      </c>
      <c r="W7084" s="577">
        <v>0</v>
      </c>
      <c r="X7084" s="577">
        <v>0</v>
      </c>
    </row>
    <row r="7085" spans="1:24">
      <c r="A7085" s="135"/>
      <c r="B7085" s="54"/>
      <c r="C7085" s="46" t="s">
        <v>33</v>
      </c>
      <c r="D7085" s="575" t="s">
        <v>10771</v>
      </c>
      <c r="E7085" s="575" t="s">
        <v>10772</v>
      </c>
      <c r="F7085" s="575" t="s">
        <v>10773</v>
      </c>
      <c r="G7085" s="575" t="s">
        <v>10774</v>
      </c>
      <c r="H7085" s="575" t="s">
        <v>10775</v>
      </c>
      <c r="I7085" s="576">
        <v>174</v>
      </c>
      <c r="J7085" s="46" t="s">
        <v>1508</v>
      </c>
      <c r="K7085" s="75" t="s">
        <v>1509</v>
      </c>
      <c r="L7085" s="76">
        <f t="shared" si="366"/>
        <v>0</v>
      </c>
      <c r="M7085" s="577">
        <v>0</v>
      </c>
      <c r="N7085" s="577">
        <v>0</v>
      </c>
      <c r="O7085" s="577">
        <v>0</v>
      </c>
      <c r="P7085" s="577">
        <v>0</v>
      </c>
      <c r="Q7085" s="577">
        <v>0</v>
      </c>
      <c r="R7085" s="577">
        <v>0</v>
      </c>
      <c r="S7085" s="577">
        <v>0</v>
      </c>
      <c r="T7085" s="577">
        <v>0</v>
      </c>
      <c r="U7085" s="577">
        <v>0</v>
      </c>
      <c r="V7085" s="577">
        <v>0</v>
      </c>
      <c r="W7085" s="577">
        <v>0</v>
      </c>
      <c r="X7085" s="577">
        <v>0</v>
      </c>
    </row>
    <row r="7086" spans="1:24">
      <c r="A7086" s="135"/>
      <c r="B7086" s="54"/>
      <c r="C7086" s="54"/>
      <c r="D7086" s="578"/>
      <c r="E7086" s="578"/>
      <c r="F7086" s="578"/>
      <c r="G7086" s="578"/>
      <c r="H7086" s="578"/>
      <c r="I7086" s="579"/>
      <c r="J7086" s="54"/>
      <c r="K7086" s="75" t="s">
        <v>1501</v>
      </c>
      <c r="L7086" s="76">
        <f t="shared" si="366"/>
        <v>0</v>
      </c>
      <c r="M7086" s="577">
        <v>0</v>
      </c>
      <c r="N7086" s="577">
        <v>0</v>
      </c>
      <c r="O7086" s="577">
        <v>0</v>
      </c>
      <c r="P7086" s="577">
        <v>0</v>
      </c>
      <c r="Q7086" s="577">
        <v>0</v>
      </c>
      <c r="R7086" s="577">
        <v>0</v>
      </c>
      <c r="S7086" s="577">
        <v>0</v>
      </c>
      <c r="T7086" s="577">
        <v>0</v>
      </c>
      <c r="U7086" s="577">
        <v>0</v>
      </c>
      <c r="V7086" s="577">
        <v>0</v>
      </c>
      <c r="W7086" s="577">
        <v>0</v>
      </c>
      <c r="X7086" s="577">
        <v>0</v>
      </c>
    </row>
    <row r="7087" spans="1:24">
      <c r="A7087" s="135"/>
      <c r="B7087" s="54"/>
      <c r="C7087" s="80"/>
      <c r="D7087" s="580"/>
      <c r="E7087" s="580"/>
      <c r="F7087" s="580"/>
      <c r="G7087" s="580"/>
      <c r="H7087" s="580"/>
      <c r="I7087" s="581"/>
      <c r="J7087" s="80"/>
      <c r="K7087" s="84" t="s">
        <v>1502</v>
      </c>
      <c r="L7087" s="76">
        <f t="shared" si="366"/>
        <v>2</v>
      </c>
      <c r="M7087" s="577">
        <v>0</v>
      </c>
      <c r="N7087" s="577">
        <v>0</v>
      </c>
      <c r="O7087" s="577">
        <v>0</v>
      </c>
      <c r="P7087" s="577">
        <v>0</v>
      </c>
      <c r="Q7087" s="577">
        <v>0</v>
      </c>
      <c r="R7087" s="577">
        <v>0</v>
      </c>
      <c r="S7087" s="577">
        <v>0</v>
      </c>
      <c r="T7087" s="577">
        <v>0</v>
      </c>
      <c r="U7087" s="577">
        <v>2</v>
      </c>
      <c r="V7087" s="577">
        <v>0</v>
      </c>
      <c r="W7087" s="577">
        <v>0</v>
      </c>
      <c r="X7087" s="577">
        <v>0</v>
      </c>
    </row>
    <row r="7088" spans="1:24">
      <c r="A7088" s="135"/>
      <c r="B7088" s="54"/>
      <c r="C7088" s="46" t="s">
        <v>33</v>
      </c>
      <c r="D7088" s="575" t="s">
        <v>10776</v>
      </c>
      <c r="E7088" s="575" t="s">
        <v>10777</v>
      </c>
      <c r="F7088" s="575" t="s">
        <v>10778</v>
      </c>
      <c r="G7088" s="575" t="s">
        <v>10779</v>
      </c>
      <c r="H7088" s="575" t="s">
        <v>10780</v>
      </c>
      <c r="I7088" s="576">
        <v>22044</v>
      </c>
      <c r="J7088" s="46" t="s">
        <v>1508</v>
      </c>
      <c r="K7088" s="75" t="s">
        <v>1509</v>
      </c>
      <c r="L7088" s="76">
        <f t="shared" si="366"/>
        <v>0</v>
      </c>
      <c r="M7088" s="577">
        <v>0</v>
      </c>
      <c r="N7088" s="577">
        <v>0</v>
      </c>
      <c r="O7088" s="577">
        <v>0</v>
      </c>
      <c r="P7088" s="577">
        <v>0</v>
      </c>
      <c r="Q7088" s="577">
        <v>0</v>
      </c>
      <c r="R7088" s="577">
        <v>0</v>
      </c>
      <c r="S7088" s="577">
        <v>0</v>
      </c>
      <c r="T7088" s="577">
        <v>0</v>
      </c>
      <c r="U7088" s="577">
        <v>0</v>
      </c>
      <c r="V7088" s="577">
        <v>0</v>
      </c>
      <c r="W7088" s="577">
        <v>0</v>
      </c>
      <c r="X7088" s="577">
        <v>0</v>
      </c>
    </row>
    <row r="7089" spans="1:24">
      <c r="A7089" s="135"/>
      <c r="B7089" s="54"/>
      <c r="C7089" s="54"/>
      <c r="D7089" s="578"/>
      <c r="E7089" s="578"/>
      <c r="F7089" s="578"/>
      <c r="G7089" s="578"/>
      <c r="H7089" s="578"/>
      <c r="I7089" s="579"/>
      <c r="J7089" s="54"/>
      <c r="K7089" s="75" t="s">
        <v>1501</v>
      </c>
      <c r="L7089" s="76">
        <f t="shared" si="366"/>
        <v>0</v>
      </c>
      <c r="M7089" s="577">
        <v>0</v>
      </c>
      <c r="N7089" s="577">
        <v>0</v>
      </c>
      <c r="O7089" s="577">
        <v>0</v>
      </c>
      <c r="P7089" s="577">
        <v>0</v>
      </c>
      <c r="Q7089" s="577">
        <v>0</v>
      </c>
      <c r="R7089" s="577">
        <v>0</v>
      </c>
      <c r="S7089" s="577">
        <v>0</v>
      </c>
      <c r="T7089" s="577">
        <v>0</v>
      </c>
      <c r="U7089" s="577">
        <v>0</v>
      </c>
      <c r="V7089" s="577">
        <v>0</v>
      </c>
      <c r="W7089" s="577">
        <v>0</v>
      </c>
      <c r="X7089" s="577">
        <v>0</v>
      </c>
    </row>
    <row r="7090" spans="1:24">
      <c r="A7090" s="135"/>
      <c r="B7090" s="54"/>
      <c r="C7090" s="80"/>
      <c r="D7090" s="578"/>
      <c r="E7090" s="578"/>
      <c r="F7090" s="578"/>
      <c r="G7090" s="578"/>
      <c r="H7090" s="578"/>
      <c r="I7090" s="579"/>
      <c r="J7090" s="80"/>
      <c r="K7090" s="84" t="s">
        <v>1502</v>
      </c>
      <c r="L7090" s="76">
        <f t="shared" si="366"/>
        <v>3</v>
      </c>
      <c r="M7090" s="582">
        <v>0</v>
      </c>
      <c r="N7090" s="582">
        <v>0</v>
      </c>
      <c r="O7090" s="582">
        <v>2</v>
      </c>
      <c r="P7090" s="582">
        <v>0</v>
      </c>
      <c r="Q7090" s="582">
        <v>0</v>
      </c>
      <c r="R7090" s="582">
        <v>0</v>
      </c>
      <c r="S7090" s="582">
        <v>0</v>
      </c>
      <c r="T7090" s="582">
        <v>1</v>
      </c>
      <c r="U7090" s="582">
        <v>0</v>
      </c>
      <c r="V7090" s="582">
        <v>0</v>
      </c>
      <c r="W7090" s="582">
        <v>0</v>
      </c>
      <c r="X7090" s="582">
        <v>0</v>
      </c>
    </row>
    <row r="7091" spans="1:24">
      <c r="A7091" s="135"/>
      <c r="B7091" s="54"/>
      <c r="C7091" s="46" t="s">
        <v>33</v>
      </c>
      <c r="D7091" s="583" t="s">
        <v>10781</v>
      </c>
      <c r="E7091" s="583" t="s">
        <v>10782</v>
      </c>
      <c r="F7091" s="583" t="s">
        <v>10783</v>
      </c>
      <c r="G7091" s="583" t="s">
        <v>10784</v>
      </c>
      <c r="H7091" s="583" t="s">
        <v>10785</v>
      </c>
      <c r="I7091" s="584">
        <v>0</v>
      </c>
      <c r="J7091" s="46" t="s">
        <v>1508</v>
      </c>
      <c r="K7091" s="75" t="s">
        <v>1509</v>
      </c>
      <c r="L7091" s="76">
        <f t="shared" si="366"/>
        <v>0</v>
      </c>
      <c r="M7091" s="585">
        <v>0</v>
      </c>
      <c r="N7091" s="585">
        <v>0</v>
      </c>
      <c r="O7091" s="585">
        <v>0</v>
      </c>
      <c r="P7091" s="585">
        <v>0</v>
      </c>
      <c r="Q7091" s="585">
        <v>0</v>
      </c>
      <c r="R7091" s="585">
        <v>0</v>
      </c>
      <c r="S7091" s="585">
        <v>0</v>
      </c>
      <c r="T7091" s="585">
        <v>0</v>
      </c>
      <c r="U7091" s="585">
        <v>0</v>
      </c>
      <c r="V7091" s="585">
        <v>0</v>
      </c>
      <c r="W7091" s="585">
        <v>0</v>
      </c>
      <c r="X7091" s="585">
        <v>0</v>
      </c>
    </row>
    <row r="7092" spans="1:24">
      <c r="A7092" s="135"/>
      <c r="B7092" s="54"/>
      <c r="C7092" s="54"/>
      <c r="D7092" s="583"/>
      <c r="E7092" s="583"/>
      <c r="F7092" s="583"/>
      <c r="G7092" s="583"/>
      <c r="H7092" s="583"/>
      <c r="I7092" s="584"/>
      <c r="J7092" s="54"/>
      <c r="K7092" s="75" t="s">
        <v>1501</v>
      </c>
      <c r="L7092" s="76">
        <f t="shared" si="366"/>
        <v>0</v>
      </c>
      <c r="M7092" s="585">
        <v>0</v>
      </c>
      <c r="N7092" s="585">
        <v>0</v>
      </c>
      <c r="O7092" s="585">
        <v>0</v>
      </c>
      <c r="P7092" s="585">
        <v>0</v>
      </c>
      <c r="Q7092" s="585">
        <v>0</v>
      </c>
      <c r="R7092" s="585">
        <v>0</v>
      </c>
      <c r="S7092" s="585">
        <v>0</v>
      </c>
      <c r="T7092" s="585">
        <v>0</v>
      </c>
      <c r="U7092" s="585">
        <v>0</v>
      </c>
      <c r="V7092" s="585">
        <v>0</v>
      </c>
      <c r="W7092" s="585">
        <v>0</v>
      </c>
      <c r="X7092" s="585">
        <v>0</v>
      </c>
    </row>
    <row r="7093" spans="1:24">
      <c r="A7093" s="135"/>
      <c r="B7093" s="54"/>
      <c r="C7093" s="80"/>
      <c r="D7093" s="583"/>
      <c r="E7093" s="583"/>
      <c r="F7093" s="583"/>
      <c r="G7093" s="583"/>
      <c r="H7093" s="583"/>
      <c r="I7093" s="584"/>
      <c r="J7093" s="80"/>
      <c r="K7093" s="84" t="s">
        <v>1502</v>
      </c>
      <c r="L7093" s="76">
        <f t="shared" si="366"/>
        <v>3</v>
      </c>
      <c r="M7093" s="585">
        <v>0</v>
      </c>
      <c r="N7093" s="585">
        <v>0</v>
      </c>
      <c r="O7093" s="585">
        <v>0</v>
      </c>
      <c r="P7093" s="585">
        <v>0</v>
      </c>
      <c r="Q7093" s="585">
        <v>0</v>
      </c>
      <c r="R7093" s="585">
        <v>0</v>
      </c>
      <c r="S7093" s="585">
        <v>0</v>
      </c>
      <c r="T7093" s="585">
        <v>0</v>
      </c>
      <c r="U7093" s="585">
        <v>3</v>
      </c>
      <c r="V7093" s="585">
        <v>0</v>
      </c>
      <c r="W7093" s="585">
        <v>0</v>
      </c>
      <c r="X7093" s="585">
        <v>0</v>
      </c>
    </row>
    <row r="7094" spans="1:24">
      <c r="A7094" s="135"/>
      <c r="B7094" s="54"/>
      <c r="C7094" s="46" t="s">
        <v>33</v>
      </c>
      <c r="D7094" s="583" t="s">
        <v>10786</v>
      </c>
      <c r="E7094" s="583" t="s">
        <v>10787</v>
      </c>
      <c r="F7094" s="583" t="s">
        <v>10788</v>
      </c>
      <c r="G7094" s="583" t="s">
        <v>10789</v>
      </c>
      <c r="H7094" s="583" t="s">
        <v>10790</v>
      </c>
      <c r="I7094" s="584">
        <v>0</v>
      </c>
      <c r="J7094" s="46" t="s">
        <v>1508</v>
      </c>
      <c r="K7094" s="75" t="s">
        <v>1509</v>
      </c>
      <c r="L7094" s="76">
        <f t="shared" si="366"/>
        <v>0</v>
      </c>
      <c r="M7094" s="585">
        <v>0</v>
      </c>
      <c r="N7094" s="585">
        <v>0</v>
      </c>
      <c r="O7094" s="585">
        <v>0</v>
      </c>
      <c r="P7094" s="585">
        <v>0</v>
      </c>
      <c r="Q7094" s="585">
        <v>0</v>
      </c>
      <c r="R7094" s="585">
        <v>0</v>
      </c>
      <c r="S7094" s="585">
        <v>0</v>
      </c>
      <c r="T7094" s="585">
        <v>0</v>
      </c>
      <c r="U7094" s="585">
        <v>0</v>
      </c>
      <c r="V7094" s="585">
        <v>0</v>
      </c>
      <c r="W7094" s="585">
        <v>0</v>
      </c>
      <c r="X7094" s="585">
        <v>0</v>
      </c>
    </row>
    <row r="7095" spans="1:24">
      <c r="A7095" s="135"/>
      <c r="B7095" s="54"/>
      <c r="C7095" s="54"/>
      <c r="D7095" s="583"/>
      <c r="E7095" s="583"/>
      <c r="F7095" s="583"/>
      <c r="G7095" s="583"/>
      <c r="H7095" s="583"/>
      <c r="I7095" s="584"/>
      <c r="J7095" s="54"/>
      <c r="K7095" s="75" t="s">
        <v>1501</v>
      </c>
      <c r="L7095" s="76">
        <f t="shared" si="366"/>
        <v>0</v>
      </c>
      <c r="M7095" s="585">
        <v>0</v>
      </c>
      <c r="N7095" s="585">
        <v>0</v>
      </c>
      <c r="O7095" s="585">
        <v>0</v>
      </c>
      <c r="P7095" s="585">
        <v>0</v>
      </c>
      <c r="Q7095" s="585">
        <v>0</v>
      </c>
      <c r="R7095" s="585">
        <v>0</v>
      </c>
      <c r="S7095" s="585">
        <v>0</v>
      </c>
      <c r="T7095" s="585">
        <v>0</v>
      </c>
      <c r="U7095" s="585">
        <v>0</v>
      </c>
      <c r="V7095" s="585">
        <v>0</v>
      </c>
      <c r="W7095" s="585">
        <v>0</v>
      </c>
      <c r="X7095" s="585">
        <v>0</v>
      </c>
    </row>
    <row r="7096" spans="1:24">
      <c r="A7096" s="135"/>
      <c r="B7096" s="54"/>
      <c r="C7096" s="80"/>
      <c r="D7096" s="583"/>
      <c r="E7096" s="583"/>
      <c r="F7096" s="583"/>
      <c r="G7096" s="583"/>
      <c r="H7096" s="583"/>
      <c r="I7096" s="584"/>
      <c r="J7096" s="80"/>
      <c r="K7096" s="84" t="s">
        <v>1502</v>
      </c>
      <c r="L7096" s="76">
        <f t="shared" si="366"/>
        <v>2</v>
      </c>
      <c r="M7096" s="585">
        <v>0</v>
      </c>
      <c r="N7096" s="585">
        <v>0</v>
      </c>
      <c r="O7096" s="585">
        <v>0</v>
      </c>
      <c r="P7096" s="585">
        <v>0</v>
      </c>
      <c r="Q7096" s="585">
        <v>0</v>
      </c>
      <c r="R7096" s="585">
        <v>0</v>
      </c>
      <c r="S7096" s="585">
        <v>0</v>
      </c>
      <c r="T7096" s="585">
        <v>2</v>
      </c>
      <c r="U7096" s="585">
        <v>0</v>
      </c>
      <c r="V7096" s="585">
        <v>0</v>
      </c>
      <c r="W7096" s="585">
        <v>0</v>
      </c>
      <c r="X7096" s="585">
        <v>0</v>
      </c>
    </row>
    <row r="7097" spans="1:24">
      <c r="A7097" s="135"/>
      <c r="B7097" s="54"/>
      <c r="C7097" s="46" t="s">
        <v>33</v>
      </c>
      <c r="D7097" s="583" t="s">
        <v>10791</v>
      </c>
      <c r="E7097" s="583" t="s">
        <v>10792</v>
      </c>
      <c r="F7097" s="583" t="s">
        <v>10793</v>
      </c>
      <c r="G7097" s="583" t="s">
        <v>10794</v>
      </c>
      <c r="H7097" s="583" t="s">
        <v>10795</v>
      </c>
      <c r="I7097" s="584">
        <v>680</v>
      </c>
      <c r="J7097" s="46" t="s">
        <v>1508</v>
      </c>
      <c r="K7097" s="75" t="s">
        <v>1509</v>
      </c>
      <c r="L7097" s="76">
        <f t="shared" si="366"/>
        <v>0</v>
      </c>
      <c r="M7097" s="585">
        <v>0</v>
      </c>
      <c r="N7097" s="585">
        <v>0</v>
      </c>
      <c r="O7097" s="585">
        <v>0</v>
      </c>
      <c r="P7097" s="585">
        <v>0</v>
      </c>
      <c r="Q7097" s="585">
        <v>0</v>
      </c>
      <c r="R7097" s="585">
        <v>0</v>
      </c>
      <c r="S7097" s="585">
        <v>0</v>
      </c>
      <c r="T7097" s="585">
        <v>0</v>
      </c>
      <c r="U7097" s="585">
        <v>0</v>
      </c>
      <c r="V7097" s="585">
        <v>0</v>
      </c>
      <c r="W7097" s="585">
        <v>0</v>
      </c>
      <c r="X7097" s="585">
        <v>0</v>
      </c>
    </row>
    <row r="7098" spans="1:24">
      <c r="A7098" s="135"/>
      <c r="B7098" s="54"/>
      <c r="C7098" s="54"/>
      <c r="D7098" s="583"/>
      <c r="E7098" s="583"/>
      <c r="F7098" s="583"/>
      <c r="G7098" s="583"/>
      <c r="H7098" s="583"/>
      <c r="I7098" s="584"/>
      <c r="J7098" s="54"/>
      <c r="K7098" s="75" t="s">
        <v>1501</v>
      </c>
      <c r="L7098" s="76">
        <f t="shared" si="366"/>
        <v>0</v>
      </c>
      <c r="M7098" s="585">
        <v>0</v>
      </c>
      <c r="N7098" s="585">
        <v>0</v>
      </c>
      <c r="O7098" s="585">
        <v>0</v>
      </c>
      <c r="P7098" s="585">
        <v>0</v>
      </c>
      <c r="Q7098" s="585">
        <v>0</v>
      </c>
      <c r="R7098" s="585">
        <v>0</v>
      </c>
      <c r="S7098" s="585">
        <v>0</v>
      </c>
      <c r="T7098" s="585">
        <v>0</v>
      </c>
      <c r="U7098" s="585">
        <v>0</v>
      </c>
      <c r="V7098" s="585">
        <v>0</v>
      </c>
      <c r="W7098" s="585">
        <v>0</v>
      </c>
      <c r="X7098" s="585">
        <v>0</v>
      </c>
    </row>
    <row r="7099" spans="1:24">
      <c r="A7099" s="135"/>
      <c r="B7099" s="54"/>
      <c r="C7099" s="80"/>
      <c r="D7099" s="583"/>
      <c r="E7099" s="583"/>
      <c r="F7099" s="583"/>
      <c r="G7099" s="583"/>
      <c r="H7099" s="583"/>
      <c r="I7099" s="584"/>
      <c r="J7099" s="80"/>
      <c r="K7099" s="84" t="s">
        <v>1502</v>
      </c>
      <c r="L7099" s="76">
        <f t="shared" si="366"/>
        <v>16</v>
      </c>
      <c r="M7099" s="585">
        <v>0</v>
      </c>
      <c r="N7099" s="585">
        <v>0</v>
      </c>
      <c r="O7099" s="585">
        <v>0</v>
      </c>
      <c r="P7099" s="585">
        <v>0</v>
      </c>
      <c r="Q7099" s="585">
        <v>0</v>
      </c>
      <c r="R7099" s="585">
        <v>0</v>
      </c>
      <c r="S7099" s="585">
        <v>0</v>
      </c>
      <c r="T7099" s="585">
        <v>0</v>
      </c>
      <c r="U7099" s="585">
        <v>16</v>
      </c>
      <c r="V7099" s="585">
        <v>0</v>
      </c>
      <c r="W7099" s="585">
        <v>0</v>
      </c>
      <c r="X7099" s="585">
        <v>0</v>
      </c>
    </row>
    <row r="7100" spans="1:24">
      <c r="A7100" s="135"/>
      <c r="B7100" s="54"/>
      <c r="C7100" s="46" t="s">
        <v>33</v>
      </c>
      <c r="D7100" s="583" t="s">
        <v>10796</v>
      </c>
      <c r="E7100" s="583" t="s">
        <v>10797</v>
      </c>
      <c r="F7100" s="583" t="s">
        <v>10798</v>
      </c>
      <c r="G7100" s="583" t="s">
        <v>10799</v>
      </c>
      <c r="H7100" s="583" t="s">
        <v>10800</v>
      </c>
      <c r="I7100" s="584">
        <v>0</v>
      </c>
      <c r="J7100" s="46" t="s">
        <v>1508</v>
      </c>
      <c r="K7100" s="75" t="s">
        <v>1509</v>
      </c>
      <c r="L7100" s="76">
        <f t="shared" si="366"/>
        <v>0</v>
      </c>
      <c r="M7100" s="585">
        <v>0</v>
      </c>
      <c r="N7100" s="585">
        <v>0</v>
      </c>
      <c r="O7100" s="585">
        <v>0</v>
      </c>
      <c r="P7100" s="585">
        <v>0</v>
      </c>
      <c r="Q7100" s="585">
        <v>0</v>
      </c>
      <c r="R7100" s="585">
        <v>0</v>
      </c>
      <c r="S7100" s="585">
        <v>0</v>
      </c>
      <c r="T7100" s="585">
        <v>0</v>
      </c>
      <c r="U7100" s="585">
        <v>0</v>
      </c>
      <c r="V7100" s="585">
        <v>0</v>
      </c>
      <c r="W7100" s="585">
        <v>0</v>
      </c>
      <c r="X7100" s="585">
        <v>0</v>
      </c>
    </row>
    <row r="7101" spans="1:24">
      <c r="A7101" s="135"/>
      <c r="B7101" s="54"/>
      <c r="C7101" s="54"/>
      <c r="D7101" s="583"/>
      <c r="E7101" s="583"/>
      <c r="F7101" s="583"/>
      <c r="G7101" s="583"/>
      <c r="H7101" s="583"/>
      <c r="I7101" s="584"/>
      <c r="J7101" s="54"/>
      <c r="K7101" s="75" t="s">
        <v>1501</v>
      </c>
      <c r="L7101" s="76">
        <f t="shared" si="366"/>
        <v>0</v>
      </c>
      <c r="M7101" s="585">
        <v>0</v>
      </c>
      <c r="N7101" s="585">
        <v>0</v>
      </c>
      <c r="O7101" s="585">
        <v>0</v>
      </c>
      <c r="P7101" s="585">
        <v>0</v>
      </c>
      <c r="Q7101" s="585">
        <v>0</v>
      </c>
      <c r="R7101" s="585">
        <v>0</v>
      </c>
      <c r="S7101" s="585">
        <v>0</v>
      </c>
      <c r="T7101" s="585">
        <v>0</v>
      </c>
      <c r="U7101" s="585">
        <v>0</v>
      </c>
      <c r="V7101" s="585">
        <v>0</v>
      </c>
      <c r="W7101" s="585">
        <v>0</v>
      </c>
      <c r="X7101" s="585">
        <v>0</v>
      </c>
    </row>
    <row r="7102" spans="1:24">
      <c r="A7102" s="135"/>
      <c r="B7102" s="54"/>
      <c r="C7102" s="80"/>
      <c r="D7102" s="583"/>
      <c r="E7102" s="583"/>
      <c r="F7102" s="583"/>
      <c r="G7102" s="583"/>
      <c r="H7102" s="583"/>
      <c r="I7102" s="584"/>
      <c r="J7102" s="80"/>
      <c r="K7102" s="84" t="s">
        <v>1502</v>
      </c>
      <c r="L7102" s="76">
        <f t="shared" si="366"/>
        <v>2</v>
      </c>
      <c r="M7102" s="585">
        <v>0</v>
      </c>
      <c r="N7102" s="585">
        <v>0</v>
      </c>
      <c r="O7102" s="585">
        <v>0</v>
      </c>
      <c r="P7102" s="585">
        <v>0</v>
      </c>
      <c r="Q7102" s="585">
        <v>0</v>
      </c>
      <c r="R7102" s="585">
        <v>0</v>
      </c>
      <c r="S7102" s="585">
        <v>0</v>
      </c>
      <c r="T7102" s="585">
        <v>2</v>
      </c>
      <c r="U7102" s="585">
        <v>0</v>
      </c>
      <c r="V7102" s="585">
        <v>0</v>
      </c>
      <c r="W7102" s="585">
        <v>0</v>
      </c>
      <c r="X7102" s="585">
        <v>0</v>
      </c>
    </row>
    <row r="7103" spans="1:24">
      <c r="A7103" s="135"/>
      <c r="B7103" s="54"/>
      <c r="C7103" s="46" t="s">
        <v>33</v>
      </c>
      <c r="D7103" s="583" t="s">
        <v>10801</v>
      </c>
      <c r="E7103" s="583" t="s">
        <v>10802</v>
      </c>
      <c r="F7103" s="583" t="s">
        <v>10803</v>
      </c>
      <c r="G7103" s="583" t="s">
        <v>10804</v>
      </c>
      <c r="H7103" s="46"/>
      <c r="I7103" s="584">
        <v>0</v>
      </c>
      <c r="J7103" s="46" t="s">
        <v>1508</v>
      </c>
      <c r="K7103" s="75" t="s">
        <v>1509</v>
      </c>
      <c r="L7103" s="76">
        <f t="shared" si="366"/>
        <v>0</v>
      </c>
      <c r="M7103" s="585">
        <v>0</v>
      </c>
      <c r="N7103" s="585">
        <v>0</v>
      </c>
      <c r="O7103" s="585">
        <v>0</v>
      </c>
      <c r="P7103" s="585">
        <v>0</v>
      </c>
      <c r="Q7103" s="585">
        <v>0</v>
      </c>
      <c r="R7103" s="585">
        <v>0</v>
      </c>
      <c r="S7103" s="585">
        <v>0</v>
      </c>
      <c r="T7103" s="585">
        <v>0</v>
      </c>
      <c r="U7103" s="585">
        <v>0</v>
      </c>
      <c r="V7103" s="585">
        <v>0</v>
      </c>
      <c r="W7103" s="585">
        <v>0</v>
      </c>
      <c r="X7103" s="585">
        <v>0</v>
      </c>
    </row>
    <row r="7104" spans="1:24">
      <c r="A7104" s="135"/>
      <c r="B7104" s="54"/>
      <c r="C7104" s="54"/>
      <c r="D7104" s="583"/>
      <c r="E7104" s="583"/>
      <c r="F7104" s="583"/>
      <c r="G7104" s="583"/>
      <c r="H7104" s="54"/>
      <c r="I7104" s="584"/>
      <c r="J7104" s="54"/>
      <c r="K7104" s="75" t="s">
        <v>1501</v>
      </c>
      <c r="L7104" s="76">
        <f t="shared" si="366"/>
        <v>0</v>
      </c>
      <c r="M7104" s="585">
        <v>0</v>
      </c>
      <c r="N7104" s="585">
        <v>0</v>
      </c>
      <c r="O7104" s="585">
        <v>0</v>
      </c>
      <c r="P7104" s="585">
        <v>0</v>
      </c>
      <c r="Q7104" s="585">
        <v>0</v>
      </c>
      <c r="R7104" s="585">
        <v>0</v>
      </c>
      <c r="S7104" s="585">
        <v>0</v>
      </c>
      <c r="T7104" s="585">
        <v>0</v>
      </c>
      <c r="U7104" s="585">
        <v>0</v>
      </c>
      <c r="V7104" s="585">
        <v>0</v>
      </c>
      <c r="W7104" s="585">
        <v>0</v>
      </c>
      <c r="X7104" s="585">
        <v>0</v>
      </c>
    </row>
    <row r="7105" spans="1:24">
      <c r="A7105" s="135"/>
      <c r="B7105" s="54"/>
      <c r="C7105" s="80"/>
      <c r="D7105" s="583"/>
      <c r="E7105" s="583"/>
      <c r="F7105" s="583"/>
      <c r="G7105" s="583"/>
      <c r="H7105" s="80"/>
      <c r="I7105" s="584"/>
      <c r="J7105" s="80"/>
      <c r="K7105" s="84" t="s">
        <v>1502</v>
      </c>
      <c r="L7105" s="76">
        <f t="shared" si="366"/>
        <v>2</v>
      </c>
      <c r="M7105" s="585">
        <v>0</v>
      </c>
      <c r="N7105" s="585">
        <v>0</v>
      </c>
      <c r="O7105" s="585">
        <v>0</v>
      </c>
      <c r="P7105" s="585">
        <v>0</v>
      </c>
      <c r="Q7105" s="585">
        <v>0</v>
      </c>
      <c r="R7105" s="585">
        <v>0</v>
      </c>
      <c r="S7105" s="585">
        <v>0</v>
      </c>
      <c r="T7105" s="585">
        <v>0</v>
      </c>
      <c r="U7105" s="585">
        <v>2</v>
      </c>
      <c r="V7105" s="585">
        <v>0</v>
      </c>
      <c r="W7105" s="585">
        <v>0</v>
      </c>
      <c r="X7105" s="585">
        <v>0</v>
      </c>
    </row>
    <row r="7106" spans="1:24">
      <c r="A7106" s="135"/>
      <c r="B7106" s="54"/>
      <c r="C7106" s="46" t="s">
        <v>33</v>
      </c>
      <c r="D7106" s="583" t="s">
        <v>10805</v>
      </c>
      <c r="E7106" s="583" t="s">
        <v>10806</v>
      </c>
      <c r="F7106" s="583" t="s">
        <v>10807</v>
      </c>
      <c r="G7106" s="583" t="s">
        <v>10808</v>
      </c>
      <c r="H7106" s="583" t="s">
        <v>10809</v>
      </c>
      <c r="I7106" s="584">
        <v>39</v>
      </c>
      <c r="J7106" s="46" t="s">
        <v>1508</v>
      </c>
      <c r="K7106" s="75" t="s">
        <v>1509</v>
      </c>
      <c r="L7106" s="76">
        <f t="shared" si="366"/>
        <v>0</v>
      </c>
      <c r="M7106" s="585">
        <v>0</v>
      </c>
      <c r="N7106" s="585">
        <v>0</v>
      </c>
      <c r="O7106" s="585">
        <v>0</v>
      </c>
      <c r="P7106" s="585">
        <v>0</v>
      </c>
      <c r="Q7106" s="585">
        <v>0</v>
      </c>
      <c r="R7106" s="585">
        <v>0</v>
      </c>
      <c r="S7106" s="585">
        <v>0</v>
      </c>
      <c r="T7106" s="585">
        <v>0</v>
      </c>
      <c r="U7106" s="585">
        <v>0</v>
      </c>
      <c r="V7106" s="585">
        <v>0</v>
      </c>
      <c r="W7106" s="585">
        <v>0</v>
      </c>
      <c r="X7106" s="585">
        <v>0</v>
      </c>
    </row>
    <row r="7107" spans="1:24">
      <c r="A7107" s="135"/>
      <c r="B7107" s="54"/>
      <c r="C7107" s="54"/>
      <c r="D7107" s="583"/>
      <c r="E7107" s="583"/>
      <c r="F7107" s="583"/>
      <c r="G7107" s="583"/>
      <c r="H7107" s="583"/>
      <c r="I7107" s="584"/>
      <c r="J7107" s="54"/>
      <c r="K7107" s="75" t="s">
        <v>1501</v>
      </c>
      <c r="L7107" s="76">
        <f t="shared" si="366"/>
        <v>0</v>
      </c>
      <c r="M7107" s="585">
        <v>0</v>
      </c>
      <c r="N7107" s="585">
        <v>0</v>
      </c>
      <c r="O7107" s="585">
        <v>0</v>
      </c>
      <c r="P7107" s="585">
        <v>0</v>
      </c>
      <c r="Q7107" s="585">
        <v>0</v>
      </c>
      <c r="R7107" s="585">
        <v>0</v>
      </c>
      <c r="S7107" s="585">
        <v>0</v>
      </c>
      <c r="T7107" s="585">
        <v>0</v>
      </c>
      <c r="U7107" s="585">
        <v>0</v>
      </c>
      <c r="V7107" s="585">
        <v>0</v>
      </c>
      <c r="W7107" s="585">
        <v>0</v>
      </c>
      <c r="X7107" s="585">
        <v>0</v>
      </c>
    </row>
    <row r="7108" spans="1:24">
      <c r="A7108" s="135"/>
      <c r="B7108" s="54"/>
      <c r="C7108" s="80"/>
      <c r="D7108" s="583"/>
      <c r="E7108" s="583"/>
      <c r="F7108" s="583"/>
      <c r="G7108" s="583"/>
      <c r="H7108" s="583"/>
      <c r="I7108" s="584"/>
      <c r="J7108" s="80"/>
      <c r="K7108" s="84" t="s">
        <v>1502</v>
      </c>
      <c r="L7108" s="76">
        <f t="shared" si="366"/>
        <v>2</v>
      </c>
      <c r="M7108" s="585">
        <v>0</v>
      </c>
      <c r="N7108" s="585">
        <v>0</v>
      </c>
      <c r="O7108" s="585">
        <v>0</v>
      </c>
      <c r="P7108" s="585">
        <v>0</v>
      </c>
      <c r="Q7108" s="585">
        <v>0</v>
      </c>
      <c r="R7108" s="585">
        <v>0</v>
      </c>
      <c r="S7108" s="585">
        <v>0</v>
      </c>
      <c r="T7108" s="585">
        <v>0</v>
      </c>
      <c r="U7108" s="585">
        <v>2</v>
      </c>
      <c r="V7108" s="585">
        <v>0</v>
      </c>
      <c r="W7108" s="585">
        <v>0</v>
      </c>
      <c r="X7108" s="585">
        <v>0</v>
      </c>
    </row>
    <row r="7109" spans="1:24">
      <c r="A7109" s="135"/>
      <c r="B7109" s="54"/>
      <c r="C7109" s="46" t="s">
        <v>33</v>
      </c>
      <c r="D7109" s="583" t="s">
        <v>10810</v>
      </c>
      <c r="E7109" s="583" t="s">
        <v>10811</v>
      </c>
      <c r="F7109" s="583" t="s">
        <v>10812</v>
      </c>
      <c r="G7109" s="583" t="s">
        <v>10813</v>
      </c>
      <c r="H7109" s="583" t="s">
        <v>10814</v>
      </c>
      <c r="I7109" s="584">
        <v>0</v>
      </c>
      <c r="J7109" s="46" t="s">
        <v>1508</v>
      </c>
      <c r="K7109" s="75" t="s">
        <v>1509</v>
      </c>
      <c r="L7109" s="76">
        <f t="shared" si="366"/>
        <v>0</v>
      </c>
      <c r="M7109" s="585">
        <v>0</v>
      </c>
      <c r="N7109" s="585">
        <v>0</v>
      </c>
      <c r="O7109" s="585">
        <v>0</v>
      </c>
      <c r="P7109" s="585">
        <v>0</v>
      </c>
      <c r="Q7109" s="585">
        <v>0</v>
      </c>
      <c r="R7109" s="585">
        <v>0</v>
      </c>
      <c r="S7109" s="585">
        <v>0</v>
      </c>
      <c r="T7109" s="585">
        <v>0</v>
      </c>
      <c r="U7109" s="585">
        <v>0</v>
      </c>
      <c r="V7109" s="585">
        <v>0</v>
      </c>
      <c r="W7109" s="585">
        <v>0</v>
      </c>
      <c r="X7109" s="585">
        <v>0</v>
      </c>
    </row>
    <row r="7110" spans="1:24">
      <c r="A7110" s="135"/>
      <c r="B7110" s="54"/>
      <c r="C7110" s="54"/>
      <c r="D7110" s="583"/>
      <c r="E7110" s="583"/>
      <c r="F7110" s="583"/>
      <c r="G7110" s="583"/>
      <c r="H7110" s="583"/>
      <c r="I7110" s="584"/>
      <c r="J7110" s="54"/>
      <c r="K7110" s="75" t="s">
        <v>1501</v>
      </c>
      <c r="L7110" s="76">
        <f t="shared" si="366"/>
        <v>0</v>
      </c>
      <c r="M7110" s="585">
        <v>0</v>
      </c>
      <c r="N7110" s="585">
        <v>0</v>
      </c>
      <c r="O7110" s="585">
        <v>0</v>
      </c>
      <c r="P7110" s="585">
        <v>0</v>
      </c>
      <c r="Q7110" s="585">
        <v>0</v>
      </c>
      <c r="R7110" s="585">
        <v>0</v>
      </c>
      <c r="S7110" s="585">
        <v>0</v>
      </c>
      <c r="T7110" s="585">
        <v>0</v>
      </c>
      <c r="U7110" s="585">
        <v>0</v>
      </c>
      <c r="V7110" s="585">
        <v>0</v>
      </c>
      <c r="W7110" s="585">
        <v>0</v>
      </c>
      <c r="X7110" s="585">
        <v>0</v>
      </c>
    </row>
    <row r="7111" spans="1:24">
      <c r="A7111" s="135"/>
      <c r="B7111" s="54"/>
      <c r="C7111" s="80"/>
      <c r="D7111" s="583"/>
      <c r="E7111" s="583"/>
      <c r="F7111" s="583"/>
      <c r="G7111" s="583"/>
      <c r="H7111" s="583"/>
      <c r="I7111" s="584"/>
      <c r="J7111" s="80"/>
      <c r="K7111" s="84" t="s">
        <v>1502</v>
      </c>
      <c r="L7111" s="76">
        <f t="shared" si="366"/>
        <v>5</v>
      </c>
      <c r="M7111" s="585">
        <v>0</v>
      </c>
      <c r="N7111" s="585">
        <v>0</v>
      </c>
      <c r="O7111" s="585">
        <v>1</v>
      </c>
      <c r="P7111" s="585">
        <v>0</v>
      </c>
      <c r="Q7111" s="585">
        <v>0</v>
      </c>
      <c r="R7111" s="585">
        <v>0</v>
      </c>
      <c r="S7111" s="585">
        <v>0</v>
      </c>
      <c r="T7111" s="585">
        <v>0</v>
      </c>
      <c r="U7111" s="585">
        <v>2</v>
      </c>
      <c r="V7111" s="585">
        <v>0</v>
      </c>
      <c r="W7111" s="585">
        <v>0</v>
      </c>
      <c r="X7111" s="585">
        <v>2</v>
      </c>
    </row>
    <row r="7112" spans="1:24">
      <c r="A7112" s="135"/>
      <c r="B7112" s="54"/>
      <c r="C7112" s="46" t="s">
        <v>33</v>
      </c>
      <c r="D7112" s="583" t="s">
        <v>10815</v>
      </c>
      <c r="E7112" s="583" t="s">
        <v>10816</v>
      </c>
      <c r="F7112" s="583" t="s">
        <v>10817</v>
      </c>
      <c r="G7112" s="583" t="s">
        <v>10818</v>
      </c>
      <c r="H7112" s="46"/>
      <c r="I7112" s="584">
        <v>112714</v>
      </c>
      <c r="J7112" s="46" t="s">
        <v>1508</v>
      </c>
      <c r="K7112" s="75" t="s">
        <v>1509</v>
      </c>
      <c r="L7112" s="76">
        <f t="shared" ref="L7112:L7120" si="367">SUM(M7112:X7112)</f>
        <v>0</v>
      </c>
      <c r="M7112" s="585">
        <v>0</v>
      </c>
      <c r="N7112" s="585">
        <v>0</v>
      </c>
      <c r="O7112" s="585">
        <v>0</v>
      </c>
      <c r="P7112" s="585">
        <v>0</v>
      </c>
      <c r="Q7112" s="585">
        <v>0</v>
      </c>
      <c r="R7112" s="585">
        <v>0</v>
      </c>
      <c r="S7112" s="585">
        <v>0</v>
      </c>
      <c r="T7112" s="585">
        <v>0</v>
      </c>
      <c r="U7112" s="585">
        <v>0</v>
      </c>
      <c r="V7112" s="585">
        <v>0</v>
      </c>
      <c r="W7112" s="585">
        <v>0</v>
      </c>
      <c r="X7112" s="585">
        <v>0</v>
      </c>
    </row>
    <row r="7113" spans="1:24">
      <c r="A7113" s="135"/>
      <c r="B7113" s="54"/>
      <c r="C7113" s="54"/>
      <c r="D7113" s="583"/>
      <c r="E7113" s="583"/>
      <c r="F7113" s="583"/>
      <c r="G7113" s="583"/>
      <c r="H7113" s="54"/>
      <c r="I7113" s="584"/>
      <c r="J7113" s="54"/>
      <c r="K7113" s="75" t="s">
        <v>1501</v>
      </c>
      <c r="L7113" s="76">
        <f t="shared" si="367"/>
        <v>0</v>
      </c>
      <c r="M7113" s="585">
        <v>0</v>
      </c>
      <c r="N7113" s="585">
        <v>0</v>
      </c>
      <c r="O7113" s="585">
        <v>0</v>
      </c>
      <c r="P7113" s="585">
        <v>0</v>
      </c>
      <c r="Q7113" s="585">
        <v>0</v>
      </c>
      <c r="R7113" s="585">
        <v>0</v>
      </c>
      <c r="S7113" s="585">
        <v>0</v>
      </c>
      <c r="T7113" s="585">
        <v>0</v>
      </c>
      <c r="U7113" s="585">
        <v>0</v>
      </c>
      <c r="V7113" s="585">
        <v>0</v>
      </c>
      <c r="W7113" s="585">
        <v>0</v>
      </c>
      <c r="X7113" s="585">
        <v>0</v>
      </c>
    </row>
    <row r="7114" spans="1:24">
      <c r="A7114" s="135"/>
      <c r="B7114" s="54"/>
      <c r="C7114" s="80"/>
      <c r="D7114" s="583"/>
      <c r="E7114" s="583"/>
      <c r="F7114" s="583"/>
      <c r="G7114" s="583"/>
      <c r="H7114" s="80"/>
      <c r="I7114" s="584"/>
      <c r="J7114" s="80"/>
      <c r="K7114" s="84" t="s">
        <v>1502</v>
      </c>
      <c r="L7114" s="76">
        <f t="shared" si="367"/>
        <v>12</v>
      </c>
      <c r="M7114" s="585">
        <v>0</v>
      </c>
      <c r="N7114" s="585">
        <v>0</v>
      </c>
      <c r="O7114" s="585">
        <v>0</v>
      </c>
      <c r="P7114" s="585">
        <v>0</v>
      </c>
      <c r="Q7114" s="585">
        <v>0</v>
      </c>
      <c r="R7114" s="585">
        <v>0</v>
      </c>
      <c r="S7114" s="585">
        <v>0</v>
      </c>
      <c r="T7114" s="585">
        <v>0</v>
      </c>
      <c r="U7114" s="585">
        <v>2</v>
      </c>
      <c r="V7114" s="585">
        <v>0</v>
      </c>
      <c r="W7114" s="585">
        <v>10</v>
      </c>
      <c r="X7114" s="585">
        <v>0</v>
      </c>
    </row>
    <row r="7115" spans="1:24">
      <c r="A7115" s="135"/>
      <c r="B7115" s="54"/>
      <c r="C7115" s="46" t="s">
        <v>33</v>
      </c>
      <c r="D7115" s="583" t="s">
        <v>10819</v>
      </c>
      <c r="E7115" s="583" t="s">
        <v>10820</v>
      </c>
      <c r="F7115" s="583" t="s">
        <v>10725</v>
      </c>
      <c r="G7115" s="583" t="s">
        <v>10821</v>
      </c>
      <c r="H7115" s="583" t="s">
        <v>10822</v>
      </c>
      <c r="I7115" s="584">
        <v>7917</v>
      </c>
      <c r="J7115" s="46" t="s">
        <v>1508</v>
      </c>
      <c r="K7115" s="75" t="s">
        <v>1509</v>
      </c>
      <c r="L7115" s="76">
        <f t="shared" si="367"/>
        <v>2</v>
      </c>
      <c r="M7115" s="585">
        <v>0</v>
      </c>
      <c r="N7115" s="585">
        <v>1</v>
      </c>
      <c r="O7115" s="585">
        <v>0</v>
      </c>
      <c r="P7115" s="585">
        <v>0</v>
      </c>
      <c r="Q7115" s="585">
        <v>0</v>
      </c>
      <c r="R7115" s="585">
        <v>0</v>
      </c>
      <c r="S7115" s="585">
        <v>0</v>
      </c>
      <c r="T7115" s="585">
        <v>1</v>
      </c>
      <c r="U7115" s="585">
        <v>0</v>
      </c>
      <c r="V7115" s="585">
        <v>0</v>
      </c>
      <c r="W7115" s="585">
        <v>0</v>
      </c>
      <c r="X7115" s="585">
        <v>0</v>
      </c>
    </row>
    <row r="7116" spans="1:24">
      <c r="A7116" s="135"/>
      <c r="B7116" s="54"/>
      <c r="C7116" s="54"/>
      <c r="D7116" s="583"/>
      <c r="E7116" s="583"/>
      <c r="F7116" s="583"/>
      <c r="G7116" s="583"/>
      <c r="H7116" s="583"/>
      <c r="I7116" s="584"/>
      <c r="J7116" s="54"/>
      <c r="K7116" s="75" t="s">
        <v>1501</v>
      </c>
      <c r="L7116" s="76">
        <f t="shared" si="367"/>
        <v>0</v>
      </c>
      <c r="M7116" s="585">
        <v>0</v>
      </c>
      <c r="N7116" s="585">
        <v>0</v>
      </c>
      <c r="O7116" s="585">
        <v>0</v>
      </c>
      <c r="P7116" s="585">
        <v>0</v>
      </c>
      <c r="Q7116" s="585">
        <v>0</v>
      </c>
      <c r="R7116" s="585">
        <v>0</v>
      </c>
      <c r="S7116" s="585">
        <v>0</v>
      </c>
      <c r="T7116" s="585">
        <v>0</v>
      </c>
      <c r="U7116" s="585">
        <v>0</v>
      </c>
      <c r="V7116" s="585">
        <v>0</v>
      </c>
      <c r="W7116" s="585">
        <v>0</v>
      </c>
      <c r="X7116" s="585">
        <v>0</v>
      </c>
    </row>
    <row r="7117" spans="1:24">
      <c r="A7117" s="135"/>
      <c r="B7117" s="54"/>
      <c r="C7117" s="80"/>
      <c r="D7117" s="583"/>
      <c r="E7117" s="583"/>
      <c r="F7117" s="583"/>
      <c r="G7117" s="583"/>
      <c r="H7117" s="583"/>
      <c r="I7117" s="584"/>
      <c r="J7117" s="80"/>
      <c r="K7117" s="84" t="s">
        <v>1502</v>
      </c>
      <c r="L7117" s="76">
        <f t="shared" si="367"/>
        <v>2</v>
      </c>
      <c r="M7117" s="585">
        <v>0</v>
      </c>
      <c r="N7117" s="585">
        <v>0</v>
      </c>
      <c r="O7117" s="585">
        <v>0</v>
      </c>
      <c r="P7117" s="585">
        <v>0</v>
      </c>
      <c r="Q7117" s="585">
        <v>0</v>
      </c>
      <c r="R7117" s="585">
        <v>0</v>
      </c>
      <c r="S7117" s="585">
        <v>0</v>
      </c>
      <c r="T7117" s="585">
        <v>0</v>
      </c>
      <c r="U7117" s="585">
        <v>2</v>
      </c>
      <c r="V7117" s="585">
        <v>0</v>
      </c>
      <c r="W7117" s="585">
        <v>0</v>
      </c>
      <c r="X7117" s="585">
        <v>0</v>
      </c>
    </row>
    <row r="7118" spans="1:24">
      <c r="A7118" s="135"/>
      <c r="B7118" s="54"/>
      <c r="C7118" s="46" t="s">
        <v>33</v>
      </c>
      <c r="D7118" s="583" t="s">
        <v>10823</v>
      </c>
      <c r="E7118" s="583" t="s">
        <v>10824</v>
      </c>
      <c r="F7118" s="583" t="s">
        <v>10825</v>
      </c>
      <c r="G7118" s="583" t="s">
        <v>10826</v>
      </c>
      <c r="H7118" s="46"/>
      <c r="I7118" s="584">
        <v>0</v>
      </c>
      <c r="J7118" s="46" t="s">
        <v>1508</v>
      </c>
      <c r="K7118" s="75" t="s">
        <v>1509</v>
      </c>
      <c r="L7118" s="76">
        <f t="shared" si="367"/>
        <v>0</v>
      </c>
      <c r="M7118" s="585">
        <v>0</v>
      </c>
      <c r="N7118" s="585">
        <v>0</v>
      </c>
      <c r="O7118" s="585">
        <v>0</v>
      </c>
      <c r="P7118" s="585">
        <v>0</v>
      </c>
      <c r="Q7118" s="585">
        <v>0</v>
      </c>
      <c r="R7118" s="585">
        <v>0</v>
      </c>
      <c r="S7118" s="585">
        <v>0</v>
      </c>
      <c r="T7118" s="585">
        <v>0</v>
      </c>
      <c r="U7118" s="585">
        <v>0</v>
      </c>
      <c r="V7118" s="585">
        <v>0</v>
      </c>
      <c r="W7118" s="585">
        <v>0</v>
      </c>
      <c r="X7118" s="585">
        <v>0</v>
      </c>
    </row>
    <row r="7119" spans="1:24">
      <c r="A7119" s="135"/>
      <c r="B7119" s="54"/>
      <c r="C7119" s="54"/>
      <c r="D7119" s="583"/>
      <c r="E7119" s="583"/>
      <c r="F7119" s="583"/>
      <c r="G7119" s="583"/>
      <c r="H7119" s="54"/>
      <c r="I7119" s="584"/>
      <c r="J7119" s="54"/>
      <c r="K7119" s="75" t="s">
        <v>1501</v>
      </c>
      <c r="L7119" s="76">
        <f t="shared" si="367"/>
        <v>0</v>
      </c>
      <c r="M7119" s="585">
        <v>0</v>
      </c>
      <c r="N7119" s="585">
        <v>0</v>
      </c>
      <c r="O7119" s="585">
        <v>0</v>
      </c>
      <c r="P7119" s="585">
        <v>0</v>
      </c>
      <c r="Q7119" s="585">
        <v>0</v>
      </c>
      <c r="R7119" s="585">
        <v>0</v>
      </c>
      <c r="S7119" s="585">
        <v>0</v>
      </c>
      <c r="T7119" s="585">
        <v>0</v>
      </c>
      <c r="U7119" s="585">
        <v>0</v>
      </c>
      <c r="V7119" s="585">
        <v>0</v>
      </c>
      <c r="W7119" s="585">
        <v>0</v>
      </c>
      <c r="X7119" s="585">
        <v>0</v>
      </c>
    </row>
    <row r="7120" spans="1:24">
      <c r="A7120" s="135"/>
      <c r="B7120" s="54"/>
      <c r="C7120" s="80"/>
      <c r="D7120" s="583"/>
      <c r="E7120" s="583"/>
      <c r="F7120" s="583"/>
      <c r="G7120" s="583"/>
      <c r="H7120" s="80"/>
      <c r="I7120" s="584"/>
      <c r="J7120" s="80"/>
      <c r="K7120" s="84" t="s">
        <v>1502</v>
      </c>
      <c r="L7120" s="76">
        <f t="shared" si="367"/>
        <v>2</v>
      </c>
      <c r="M7120" s="585">
        <v>0</v>
      </c>
      <c r="N7120" s="585">
        <v>0</v>
      </c>
      <c r="O7120" s="585">
        <v>1</v>
      </c>
      <c r="P7120" s="585">
        <v>0</v>
      </c>
      <c r="Q7120" s="585">
        <v>0</v>
      </c>
      <c r="R7120" s="585">
        <v>0</v>
      </c>
      <c r="S7120" s="585">
        <v>0</v>
      </c>
      <c r="T7120" s="585">
        <v>0</v>
      </c>
      <c r="U7120" s="585">
        <v>0</v>
      </c>
      <c r="V7120" s="585">
        <v>0</v>
      </c>
      <c r="W7120" s="585">
        <v>0</v>
      </c>
      <c r="X7120" s="585">
        <v>1</v>
      </c>
    </row>
    <row r="7121" spans="1:24">
      <c r="A7121" s="135"/>
      <c r="B7121" s="54"/>
      <c r="C7121" s="46" t="s">
        <v>33</v>
      </c>
      <c r="D7121" s="583" t="s">
        <v>10827</v>
      </c>
      <c r="E7121" s="583" t="s">
        <v>10828</v>
      </c>
      <c r="F7121" s="583" t="s">
        <v>10829</v>
      </c>
      <c r="G7121" s="583" t="s">
        <v>10830</v>
      </c>
      <c r="H7121" s="46"/>
      <c r="I7121" s="584">
        <v>828</v>
      </c>
      <c r="J7121" s="46" t="s">
        <v>1508</v>
      </c>
      <c r="K7121" s="75" t="s">
        <v>1509</v>
      </c>
      <c r="L7121" s="76">
        <f>SUM(M7121:X7121)</f>
        <v>0</v>
      </c>
      <c r="M7121" s="585">
        <v>0</v>
      </c>
      <c r="N7121" s="585">
        <v>0</v>
      </c>
      <c r="O7121" s="585">
        <v>0</v>
      </c>
      <c r="P7121" s="585">
        <v>0</v>
      </c>
      <c r="Q7121" s="585">
        <v>0</v>
      </c>
      <c r="R7121" s="585">
        <v>0</v>
      </c>
      <c r="S7121" s="585">
        <v>0</v>
      </c>
      <c r="T7121" s="585">
        <v>0</v>
      </c>
      <c r="U7121" s="585">
        <v>0</v>
      </c>
      <c r="V7121" s="585">
        <v>0</v>
      </c>
      <c r="W7121" s="585">
        <v>0</v>
      </c>
      <c r="X7121" s="585">
        <v>0</v>
      </c>
    </row>
    <row r="7122" spans="1:24">
      <c r="A7122" s="135"/>
      <c r="B7122" s="54"/>
      <c r="C7122" s="54"/>
      <c r="D7122" s="583"/>
      <c r="E7122" s="583"/>
      <c r="F7122" s="583"/>
      <c r="G7122" s="583"/>
      <c r="H7122" s="54"/>
      <c r="I7122" s="584"/>
      <c r="J7122" s="54"/>
      <c r="K7122" s="75" t="s">
        <v>1501</v>
      </c>
      <c r="L7122" s="76">
        <f>SUM(M7122:X7122)</f>
        <v>0</v>
      </c>
      <c r="M7122" s="585">
        <v>0</v>
      </c>
      <c r="N7122" s="585">
        <v>0</v>
      </c>
      <c r="O7122" s="585">
        <v>0</v>
      </c>
      <c r="P7122" s="585">
        <v>0</v>
      </c>
      <c r="Q7122" s="585">
        <v>0</v>
      </c>
      <c r="R7122" s="585">
        <v>0</v>
      </c>
      <c r="S7122" s="585">
        <v>0</v>
      </c>
      <c r="T7122" s="585">
        <v>0</v>
      </c>
      <c r="U7122" s="585">
        <v>0</v>
      </c>
      <c r="V7122" s="585">
        <v>0</v>
      </c>
      <c r="W7122" s="585">
        <v>0</v>
      </c>
      <c r="X7122" s="585">
        <v>0</v>
      </c>
    </row>
    <row r="7123" spans="1:24">
      <c r="A7123" s="135"/>
      <c r="B7123" s="54"/>
      <c r="C7123" s="80"/>
      <c r="D7123" s="583"/>
      <c r="E7123" s="583"/>
      <c r="F7123" s="583"/>
      <c r="G7123" s="583"/>
      <c r="H7123" s="80"/>
      <c r="I7123" s="584"/>
      <c r="J7123" s="80"/>
      <c r="K7123" s="84" t="s">
        <v>1502</v>
      </c>
      <c r="L7123" s="76">
        <f>SUM(M7123:X7123)</f>
        <v>2</v>
      </c>
      <c r="M7123" s="585">
        <v>0</v>
      </c>
      <c r="N7123" s="585">
        <v>0</v>
      </c>
      <c r="O7123" s="585">
        <v>1</v>
      </c>
      <c r="P7123" s="585">
        <v>0</v>
      </c>
      <c r="Q7123" s="585">
        <v>0</v>
      </c>
      <c r="R7123" s="585">
        <v>0</v>
      </c>
      <c r="S7123" s="585">
        <v>1</v>
      </c>
      <c r="T7123" s="585">
        <v>0</v>
      </c>
      <c r="U7123" s="585">
        <v>0</v>
      </c>
      <c r="V7123" s="585">
        <v>0</v>
      </c>
      <c r="W7123" s="585">
        <v>0</v>
      </c>
      <c r="X7123" s="585">
        <v>0</v>
      </c>
    </row>
    <row r="7124" spans="1:24">
      <c r="A7124" s="135"/>
      <c r="B7124" s="54"/>
      <c r="C7124" s="46" t="s">
        <v>33</v>
      </c>
      <c r="D7124" s="583" t="s">
        <v>10831</v>
      </c>
      <c r="E7124" s="583" t="s">
        <v>10832</v>
      </c>
      <c r="F7124" s="583" t="s">
        <v>10833</v>
      </c>
      <c r="G7124" s="583" t="s">
        <v>10834</v>
      </c>
      <c r="H7124" s="46" t="s">
        <v>10835</v>
      </c>
      <c r="I7124" s="584">
        <v>0</v>
      </c>
      <c r="J7124" s="46" t="s">
        <v>1508</v>
      </c>
      <c r="K7124" s="75" t="s">
        <v>1509</v>
      </c>
      <c r="L7124" s="76">
        <f t="shared" ref="L7124:L7174" si="368">SUM(M7124:X7124)</f>
        <v>0</v>
      </c>
      <c r="M7124" s="585">
        <v>0</v>
      </c>
      <c r="N7124" s="585">
        <v>0</v>
      </c>
      <c r="O7124" s="585">
        <v>0</v>
      </c>
      <c r="P7124" s="585">
        <v>0</v>
      </c>
      <c r="Q7124" s="585">
        <v>0</v>
      </c>
      <c r="R7124" s="585">
        <v>0</v>
      </c>
      <c r="S7124" s="585">
        <v>0</v>
      </c>
      <c r="T7124" s="585">
        <v>0</v>
      </c>
      <c r="U7124" s="585">
        <v>0</v>
      </c>
      <c r="V7124" s="585">
        <v>0</v>
      </c>
      <c r="W7124" s="585">
        <v>0</v>
      </c>
      <c r="X7124" s="585">
        <v>0</v>
      </c>
    </row>
    <row r="7125" spans="1:24">
      <c r="A7125" s="135"/>
      <c r="B7125" s="54"/>
      <c r="C7125" s="54"/>
      <c r="D7125" s="583"/>
      <c r="E7125" s="583"/>
      <c r="F7125" s="583"/>
      <c r="G7125" s="583"/>
      <c r="H7125" s="54"/>
      <c r="I7125" s="584"/>
      <c r="J7125" s="54"/>
      <c r="K7125" s="75" t="s">
        <v>1501</v>
      </c>
      <c r="L7125" s="76">
        <f t="shared" si="368"/>
        <v>0</v>
      </c>
      <c r="M7125" s="585">
        <v>0</v>
      </c>
      <c r="N7125" s="585">
        <v>0</v>
      </c>
      <c r="O7125" s="585">
        <v>0</v>
      </c>
      <c r="P7125" s="585">
        <v>0</v>
      </c>
      <c r="Q7125" s="585">
        <v>0</v>
      </c>
      <c r="R7125" s="585">
        <v>0</v>
      </c>
      <c r="S7125" s="585">
        <v>0</v>
      </c>
      <c r="T7125" s="585">
        <v>0</v>
      </c>
      <c r="U7125" s="585">
        <v>0</v>
      </c>
      <c r="V7125" s="585">
        <v>0</v>
      </c>
      <c r="W7125" s="585">
        <v>0</v>
      </c>
      <c r="X7125" s="585">
        <v>0</v>
      </c>
    </row>
    <row r="7126" spans="1:24">
      <c r="A7126" s="135"/>
      <c r="B7126" s="54"/>
      <c r="C7126" s="80"/>
      <c r="D7126" s="583"/>
      <c r="E7126" s="583"/>
      <c r="F7126" s="583"/>
      <c r="G7126" s="583"/>
      <c r="H7126" s="80"/>
      <c r="I7126" s="584"/>
      <c r="J7126" s="80"/>
      <c r="K7126" s="84" t="s">
        <v>1502</v>
      </c>
      <c r="L7126" s="76">
        <f t="shared" si="368"/>
        <v>2</v>
      </c>
      <c r="M7126" s="585">
        <v>0</v>
      </c>
      <c r="N7126" s="585">
        <v>0</v>
      </c>
      <c r="O7126" s="585">
        <v>0</v>
      </c>
      <c r="P7126" s="585">
        <v>0</v>
      </c>
      <c r="Q7126" s="585">
        <v>0</v>
      </c>
      <c r="R7126" s="585">
        <v>0</v>
      </c>
      <c r="S7126" s="585">
        <v>0</v>
      </c>
      <c r="T7126" s="585">
        <v>0</v>
      </c>
      <c r="U7126" s="585">
        <v>0</v>
      </c>
      <c r="V7126" s="585">
        <v>0</v>
      </c>
      <c r="W7126" s="585">
        <v>2</v>
      </c>
      <c r="X7126" s="585">
        <v>0</v>
      </c>
    </row>
    <row r="7127" spans="1:24">
      <c r="A7127" s="135"/>
      <c r="B7127" s="54"/>
      <c r="C7127" s="46" t="s">
        <v>33</v>
      </c>
      <c r="D7127" s="583" t="s">
        <v>10836</v>
      </c>
      <c r="E7127" s="583" t="s">
        <v>10837</v>
      </c>
      <c r="F7127" s="583" t="s">
        <v>10838</v>
      </c>
      <c r="G7127" s="583" t="s">
        <v>10839</v>
      </c>
      <c r="H7127" s="46" t="s">
        <v>10835</v>
      </c>
      <c r="I7127" s="584">
        <v>0</v>
      </c>
      <c r="J7127" s="46" t="s">
        <v>1508</v>
      </c>
      <c r="K7127" s="75" t="s">
        <v>1509</v>
      </c>
      <c r="L7127" s="76">
        <f t="shared" si="368"/>
        <v>0</v>
      </c>
      <c r="M7127" s="585">
        <v>0</v>
      </c>
      <c r="N7127" s="585">
        <v>0</v>
      </c>
      <c r="O7127" s="585">
        <v>0</v>
      </c>
      <c r="P7127" s="585">
        <v>0</v>
      </c>
      <c r="Q7127" s="585">
        <v>0</v>
      </c>
      <c r="R7127" s="585">
        <v>0</v>
      </c>
      <c r="S7127" s="585">
        <v>0</v>
      </c>
      <c r="T7127" s="585">
        <v>0</v>
      </c>
      <c r="U7127" s="585">
        <v>0</v>
      </c>
      <c r="V7127" s="585">
        <v>0</v>
      </c>
      <c r="W7127" s="585">
        <v>0</v>
      </c>
      <c r="X7127" s="585">
        <v>0</v>
      </c>
    </row>
    <row r="7128" spans="1:24">
      <c r="A7128" s="135"/>
      <c r="B7128" s="54"/>
      <c r="C7128" s="54"/>
      <c r="D7128" s="583"/>
      <c r="E7128" s="583"/>
      <c r="F7128" s="583"/>
      <c r="G7128" s="583"/>
      <c r="H7128" s="54"/>
      <c r="I7128" s="584"/>
      <c r="J7128" s="54"/>
      <c r="K7128" s="75" t="s">
        <v>1501</v>
      </c>
      <c r="L7128" s="76">
        <f t="shared" si="368"/>
        <v>0</v>
      </c>
      <c r="M7128" s="585">
        <v>0</v>
      </c>
      <c r="N7128" s="585">
        <v>0</v>
      </c>
      <c r="O7128" s="585">
        <v>0</v>
      </c>
      <c r="P7128" s="585">
        <v>0</v>
      </c>
      <c r="Q7128" s="585">
        <v>0</v>
      </c>
      <c r="R7128" s="585">
        <v>0</v>
      </c>
      <c r="S7128" s="585">
        <v>0</v>
      </c>
      <c r="T7128" s="585">
        <v>0</v>
      </c>
      <c r="U7128" s="585">
        <v>0</v>
      </c>
      <c r="V7128" s="585">
        <v>0</v>
      </c>
      <c r="W7128" s="585">
        <v>0</v>
      </c>
      <c r="X7128" s="585">
        <v>0</v>
      </c>
    </row>
    <row r="7129" spans="1:24">
      <c r="A7129" s="135"/>
      <c r="B7129" s="54"/>
      <c r="C7129" s="80"/>
      <c r="D7129" s="583"/>
      <c r="E7129" s="583"/>
      <c r="F7129" s="583"/>
      <c r="G7129" s="583"/>
      <c r="H7129" s="80"/>
      <c r="I7129" s="584"/>
      <c r="J7129" s="80"/>
      <c r="K7129" s="84" t="s">
        <v>1502</v>
      </c>
      <c r="L7129" s="76">
        <f t="shared" si="368"/>
        <v>2</v>
      </c>
      <c r="M7129" s="585">
        <v>0</v>
      </c>
      <c r="N7129" s="585">
        <v>0</v>
      </c>
      <c r="O7129" s="585">
        <v>0</v>
      </c>
      <c r="P7129" s="585">
        <v>0</v>
      </c>
      <c r="Q7129" s="585">
        <v>0</v>
      </c>
      <c r="R7129" s="585">
        <v>0</v>
      </c>
      <c r="S7129" s="585">
        <v>0</v>
      </c>
      <c r="T7129" s="585">
        <v>0</v>
      </c>
      <c r="U7129" s="585">
        <v>0</v>
      </c>
      <c r="V7129" s="585">
        <v>0</v>
      </c>
      <c r="W7129" s="585">
        <v>2</v>
      </c>
      <c r="X7129" s="585">
        <v>0</v>
      </c>
    </row>
    <row r="7130" spans="1:24">
      <c r="A7130" s="135"/>
      <c r="B7130" s="54"/>
      <c r="C7130" s="46" t="s">
        <v>33</v>
      </c>
      <c r="D7130" s="583" t="s">
        <v>10840</v>
      </c>
      <c r="E7130" s="583" t="s">
        <v>10841</v>
      </c>
      <c r="F7130" s="583" t="s">
        <v>10842</v>
      </c>
      <c r="G7130" s="583" t="s">
        <v>10843</v>
      </c>
      <c r="H7130" s="46" t="s">
        <v>10844</v>
      </c>
      <c r="I7130" s="584">
        <v>298606</v>
      </c>
      <c r="J7130" s="46" t="s">
        <v>1508</v>
      </c>
      <c r="K7130" s="75" t="s">
        <v>1509</v>
      </c>
      <c r="L7130" s="76">
        <f t="shared" si="368"/>
        <v>0</v>
      </c>
      <c r="M7130" s="585">
        <v>0</v>
      </c>
      <c r="N7130" s="585">
        <v>0</v>
      </c>
      <c r="O7130" s="585">
        <v>0</v>
      </c>
      <c r="P7130" s="585">
        <v>0</v>
      </c>
      <c r="Q7130" s="585">
        <v>0</v>
      </c>
      <c r="R7130" s="585">
        <v>0</v>
      </c>
      <c r="S7130" s="585">
        <v>0</v>
      </c>
      <c r="T7130" s="585">
        <v>0</v>
      </c>
      <c r="U7130" s="585">
        <v>0</v>
      </c>
      <c r="V7130" s="585">
        <v>0</v>
      </c>
      <c r="W7130" s="585">
        <v>0</v>
      </c>
      <c r="X7130" s="585">
        <v>0</v>
      </c>
    </row>
    <row r="7131" spans="1:24">
      <c r="A7131" s="135"/>
      <c r="B7131" s="54"/>
      <c r="C7131" s="54"/>
      <c r="D7131" s="583"/>
      <c r="E7131" s="583"/>
      <c r="F7131" s="583"/>
      <c r="G7131" s="583"/>
      <c r="H7131" s="54"/>
      <c r="I7131" s="584"/>
      <c r="J7131" s="54"/>
      <c r="K7131" s="75" t="s">
        <v>1501</v>
      </c>
      <c r="L7131" s="76">
        <f t="shared" si="368"/>
        <v>0</v>
      </c>
      <c r="M7131" s="585">
        <v>0</v>
      </c>
      <c r="N7131" s="585">
        <v>0</v>
      </c>
      <c r="O7131" s="585">
        <v>0</v>
      </c>
      <c r="P7131" s="585">
        <v>0</v>
      </c>
      <c r="Q7131" s="585">
        <v>0</v>
      </c>
      <c r="R7131" s="585">
        <v>0</v>
      </c>
      <c r="S7131" s="585">
        <v>0</v>
      </c>
      <c r="T7131" s="585">
        <v>0</v>
      </c>
      <c r="U7131" s="585">
        <v>0</v>
      </c>
      <c r="V7131" s="585">
        <v>0</v>
      </c>
      <c r="W7131" s="585">
        <v>0</v>
      </c>
      <c r="X7131" s="585">
        <v>0</v>
      </c>
    </row>
    <row r="7132" spans="1:24">
      <c r="A7132" s="135"/>
      <c r="B7132" s="54"/>
      <c r="C7132" s="80"/>
      <c r="D7132" s="583"/>
      <c r="E7132" s="583"/>
      <c r="F7132" s="583"/>
      <c r="G7132" s="583"/>
      <c r="H7132" s="80"/>
      <c r="I7132" s="584"/>
      <c r="J7132" s="80"/>
      <c r="K7132" s="84" t="s">
        <v>1502</v>
      </c>
      <c r="L7132" s="76">
        <f t="shared" si="368"/>
        <v>18</v>
      </c>
      <c r="M7132" s="585">
        <v>1</v>
      </c>
      <c r="N7132" s="585">
        <v>1</v>
      </c>
      <c r="O7132" s="585">
        <v>7</v>
      </c>
      <c r="P7132" s="585">
        <v>0</v>
      </c>
      <c r="Q7132" s="585">
        <v>0</v>
      </c>
      <c r="R7132" s="585">
        <v>0</v>
      </c>
      <c r="S7132" s="585">
        <v>9</v>
      </c>
      <c r="T7132" s="585">
        <v>0</v>
      </c>
      <c r="U7132" s="585">
        <v>0</v>
      </c>
      <c r="V7132" s="585">
        <v>0</v>
      </c>
      <c r="W7132" s="585">
        <v>0</v>
      </c>
      <c r="X7132" s="585">
        <v>0</v>
      </c>
    </row>
    <row r="7133" spans="1:24">
      <c r="A7133" s="135"/>
      <c r="B7133" s="54"/>
      <c r="C7133" s="46" t="s">
        <v>33</v>
      </c>
      <c r="D7133" s="583" t="s">
        <v>10845</v>
      </c>
      <c r="E7133" s="583" t="s">
        <v>10846</v>
      </c>
      <c r="F7133" s="583" t="s">
        <v>10847</v>
      </c>
      <c r="G7133" s="583" t="s">
        <v>10848</v>
      </c>
      <c r="H7133" s="46" t="s">
        <v>10849</v>
      </c>
      <c r="I7133" s="584">
        <v>88750</v>
      </c>
      <c r="J7133" s="46" t="s">
        <v>1508</v>
      </c>
      <c r="K7133" s="75" t="s">
        <v>1509</v>
      </c>
      <c r="L7133" s="76">
        <f t="shared" si="368"/>
        <v>0</v>
      </c>
      <c r="M7133" s="585">
        <v>0</v>
      </c>
      <c r="N7133" s="585">
        <v>0</v>
      </c>
      <c r="O7133" s="585">
        <v>0</v>
      </c>
      <c r="P7133" s="585">
        <v>0</v>
      </c>
      <c r="Q7133" s="585">
        <v>0</v>
      </c>
      <c r="R7133" s="585">
        <v>0</v>
      </c>
      <c r="S7133" s="585">
        <v>0</v>
      </c>
      <c r="T7133" s="585">
        <v>0</v>
      </c>
      <c r="U7133" s="585">
        <v>0</v>
      </c>
      <c r="V7133" s="585">
        <v>0</v>
      </c>
      <c r="W7133" s="585">
        <v>0</v>
      </c>
      <c r="X7133" s="585">
        <v>0</v>
      </c>
    </row>
    <row r="7134" spans="1:24">
      <c r="A7134" s="135"/>
      <c r="B7134" s="54"/>
      <c r="C7134" s="54"/>
      <c r="D7134" s="583"/>
      <c r="E7134" s="583"/>
      <c r="F7134" s="583"/>
      <c r="G7134" s="583"/>
      <c r="H7134" s="54"/>
      <c r="I7134" s="584"/>
      <c r="J7134" s="54"/>
      <c r="K7134" s="75" t="s">
        <v>1501</v>
      </c>
      <c r="L7134" s="76">
        <f t="shared" si="368"/>
        <v>0</v>
      </c>
      <c r="M7134" s="585">
        <v>0</v>
      </c>
      <c r="N7134" s="585">
        <v>0</v>
      </c>
      <c r="O7134" s="585">
        <v>0</v>
      </c>
      <c r="P7134" s="585">
        <v>0</v>
      </c>
      <c r="Q7134" s="585">
        <v>0</v>
      </c>
      <c r="R7134" s="585">
        <v>0</v>
      </c>
      <c r="S7134" s="585">
        <v>0</v>
      </c>
      <c r="T7134" s="585">
        <v>0</v>
      </c>
      <c r="U7134" s="585">
        <v>0</v>
      </c>
      <c r="V7134" s="585">
        <v>0</v>
      </c>
      <c r="W7134" s="585">
        <v>0</v>
      </c>
      <c r="X7134" s="585">
        <v>0</v>
      </c>
    </row>
    <row r="7135" spans="1:24">
      <c r="A7135" s="135"/>
      <c r="B7135" s="54"/>
      <c r="C7135" s="80"/>
      <c r="D7135" s="583"/>
      <c r="E7135" s="583"/>
      <c r="F7135" s="583"/>
      <c r="G7135" s="583"/>
      <c r="H7135" s="80"/>
      <c r="I7135" s="584"/>
      <c r="J7135" s="80"/>
      <c r="K7135" s="84" t="s">
        <v>1502</v>
      </c>
      <c r="L7135" s="76">
        <f t="shared" si="368"/>
        <v>3</v>
      </c>
      <c r="M7135" s="585">
        <v>0</v>
      </c>
      <c r="N7135" s="585">
        <v>0</v>
      </c>
      <c r="O7135" s="585">
        <v>0</v>
      </c>
      <c r="P7135" s="585">
        <v>0</v>
      </c>
      <c r="Q7135" s="585">
        <v>0</v>
      </c>
      <c r="R7135" s="585">
        <v>0</v>
      </c>
      <c r="S7135" s="585">
        <v>0</v>
      </c>
      <c r="T7135" s="585">
        <v>0</v>
      </c>
      <c r="U7135" s="585">
        <v>0</v>
      </c>
      <c r="V7135" s="585">
        <v>0</v>
      </c>
      <c r="W7135" s="585">
        <v>3</v>
      </c>
      <c r="X7135" s="585">
        <v>0</v>
      </c>
    </row>
    <row r="7136" spans="1:24">
      <c r="A7136" s="135"/>
      <c r="B7136" s="54"/>
      <c r="C7136" s="46" t="s">
        <v>33</v>
      </c>
      <c r="D7136" s="583" t="s">
        <v>10850</v>
      </c>
      <c r="E7136" s="583" t="s">
        <v>10851</v>
      </c>
      <c r="F7136" s="583" t="s">
        <v>10852</v>
      </c>
      <c r="G7136" s="583" t="s">
        <v>10853</v>
      </c>
      <c r="H7136" s="46"/>
      <c r="I7136" s="584">
        <v>0</v>
      </c>
      <c r="J7136" s="46" t="s">
        <v>1508</v>
      </c>
      <c r="K7136" s="75" t="s">
        <v>1509</v>
      </c>
      <c r="L7136" s="76">
        <f t="shared" si="368"/>
        <v>0</v>
      </c>
      <c r="M7136" s="585">
        <v>0</v>
      </c>
      <c r="N7136" s="585">
        <v>0</v>
      </c>
      <c r="O7136" s="585">
        <v>0</v>
      </c>
      <c r="P7136" s="585">
        <v>0</v>
      </c>
      <c r="Q7136" s="585">
        <v>0</v>
      </c>
      <c r="R7136" s="585">
        <v>0</v>
      </c>
      <c r="S7136" s="585">
        <v>0</v>
      </c>
      <c r="T7136" s="585">
        <v>0</v>
      </c>
      <c r="U7136" s="585">
        <v>0</v>
      </c>
      <c r="V7136" s="585">
        <v>0</v>
      </c>
      <c r="W7136" s="585">
        <v>0</v>
      </c>
      <c r="X7136" s="585">
        <v>0</v>
      </c>
    </row>
    <row r="7137" spans="1:24">
      <c r="A7137" s="135"/>
      <c r="B7137" s="54"/>
      <c r="C7137" s="54"/>
      <c r="D7137" s="583"/>
      <c r="E7137" s="583"/>
      <c r="F7137" s="583"/>
      <c r="G7137" s="583"/>
      <c r="H7137" s="54"/>
      <c r="I7137" s="584"/>
      <c r="J7137" s="54"/>
      <c r="K7137" s="75" t="s">
        <v>1501</v>
      </c>
      <c r="L7137" s="76">
        <f t="shared" si="368"/>
        <v>2</v>
      </c>
      <c r="M7137" s="585">
        <v>1</v>
      </c>
      <c r="N7137" s="585">
        <v>1</v>
      </c>
      <c r="O7137" s="585">
        <v>0</v>
      </c>
      <c r="P7137" s="585">
        <v>0</v>
      </c>
      <c r="Q7137" s="585">
        <v>0</v>
      </c>
      <c r="R7137" s="585">
        <v>0</v>
      </c>
      <c r="S7137" s="585">
        <v>0</v>
      </c>
      <c r="T7137" s="585">
        <v>0</v>
      </c>
      <c r="U7137" s="585">
        <v>0</v>
      </c>
      <c r="V7137" s="585">
        <v>0</v>
      </c>
      <c r="W7137" s="585">
        <v>0</v>
      </c>
      <c r="X7137" s="585">
        <v>0</v>
      </c>
    </row>
    <row r="7138" spans="1:24">
      <c r="A7138" s="135"/>
      <c r="B7138" s="54"/>
      <c r="C7138" s="80"/>
      <c r="D7138" s="583"/>
      <c r="E7138" s="583"/>
      <c r="F7138" s="583"/>
      <c r="G7138" s="583"/>
      <c r="H7138" s="80"/>
      <c r="I7138" s="584"/>
      <c r="J7138" s="80"/>
      <c r="K7138" s="84" t="s">
        <v>1502</v>
      </c>
      <c r="L7138" s="76">
        <f t="shared" si="368"/>
        <v>0</v>
      </c>
      <c r="M7138" s="585">
        <v>0</v>
      </c>
      <c r="N7138" s="585">
        <v>0</v>
      </c>
      <c r="O7138" s="585">
        <v>0</v>
      </c>
      <c r="P7138" s="585">
        <v>0</v>
      </c>
      <c r="Q7138" s="585">
        <v>0</v>
      </c>
      <c r="R7138" s="585">
        <v>0</v>
      </c>
      <c r="S7138" s="585">
        <v>0</v>
      </c>
      <c r="T7138" s="585">
        <v>0</v>
      </c>
      <c r="U7138" s="585">
        <v>0</v>
      </c>
      <c r="V7138" s="585">
        <v>0</v>
      </c>
      <c r="W7138" s="585">
        <v>0</v>
      </c>
      <c r="X7138" s="585">
        <v>0</v>
      </c>
    </row>
    <row r="7139" spans="1:24">
      <c r="A7139" s="135"/>
      <c r="B7139" s="54"/>
      <c r="C7139" s="46" t="s">
        <v>33</v>
      </c>
      <c r="D7139" s="583" t="s">
        <v>10854</v>
      </c>
      <c r="E7139" s="583" t="s">
        <v>10855</v>
      </c>
      <c r="F7139" s="583" t="s">
        <v>10856</v>
      </c>
      <c r="G7139" s="583" t="s">
        <v>10857</v>
      </c>
      <c r="H7139" s="46"/>
      <c r="I7139" s="584">
        <v>0</v>
      </c>
      <c r="J7139" s="46" t="s">
        <v>1508</v>
      </c>
      <c r="K7139" s="75" t="s">
        <v>1509</v>
      </c>
      <c r="L7139" s="76">
        <f t="shared" si="368"/>
        <v>0</v>
      </c>
      <c r="M7139" s="585">
        <v>0</v>
      </c>
      <c r="N7139" s="585">
        <v>0</v>
      </c>
      <c r="O7139" s="585">
        <v>0</v>
      </c>
      <c r="P7139" s="585">
        <v>0</v>
      </c>
      <c r="Q7139" s="585">
        <v>0</v>
      </c>
      <c r="R7139" s="585">
        <v>0</v>
      </c>
      <c r="S7139" s="585">
        <v>0</v>
      </c>
      <c r="T7139" s="585">
        <v>0</v>
      </c>
      <c r="U7139" s="585">
        <v>0</v>
      </c>
      <c r="V7139" s="585">
        <v>0</v>
      </c>
      <c r="W7139" s="585">
        <v>0</v>
      </c>
      <c r="X7139" s="585">
        <v>0</v>
      </c>
    </row>
    <row r="7140" spans="1:24">
      <c r="A7140" s="135"/>
      <c r="B7140" s="54"/>
      <c r="C7140" s="54"/>
      <c r="D7140" s="583"/>
      <c r="E7140" s="583"/>
      <c r="F7140" s="583"/>
      <c r="G7140" s="583"/>
      <c r="H7140" s="54"/>
      <c r="I7140" s="584"/>
      <c r="J7140" s="54"/>
      <c r="K7140" s="75" t="s">
        <v>1501</v>
      </c>
      <c r="L7140" s="76">
        <f t="shared" si="368"/>
        <v>0</v>
      </c>
      <c r="M7140" s="585">
        <v>0</v>
      </c>
      <c r="N7140" s="585">
        <v>0</v>
      </c>
      <c r="O7140" s="585">
        <v>0</v>
      </c>
      <c r="P7140" s="585">
        <v>0</v>
      </c>
      <c r="Q7140" s="585">
        <v>0</v>
      </c>
      <c r="R7140" s="585">
        <v>0</v>
      </c>
      <c r="S7140" s="585">
        <v>0</v>
      </c>
      <c r="T7140" s="585">
        <v>0</v>
      </c>
      <c r="U7140" s="585">
        <v>0</v>
      </c>
      <c r="V7140" s="585">
        <v>0</v>
      </c>
      <c r="W7140" s="585">
        <v>0</v>
      </c>
      <c r="X7140" s="585">
        <v>0</v>
      </c>
    </row>
    <row r="7141" spans="1:24">
      <c r="A7141" s="135"/>
      <c r="B7141" s="54"/>
      <c r="C7141" s="80"/>
      <c r="D7141" s="583"/>
      <c r="E7141" s="583"/>
      <c r="F7141" s="583"/>
      <c r="G7141" s="583"/>
      <c r="H7141" s="80"/>
      <c r="I7141" s="584"/>
      <c r="J7141" s="80"/>
      <c r="K7141" s="84" t="s">
        <v>1502</v>
      </c>
      <c r="L7141" s="76">
        <f t="shared" si="368"/>
        <v>2</v>
      </c>
      <c r="M7141" s="585">
        <v>0</v>
      </c>
      <c r="N7141" s="585">
        <v>0</v>
      </c>
      <c r="O7141" s="585">
        <v>0</v>
      </c>
      <c r="P7141" s="585">
        <v>0</v>
      </c>
      <c r="Q7141" s="585">
        <v>0</v>
      </c>
      <c r="R7141" s="585">
        <v>0</v>
      </c>
      <c r="S7141" s="585">
        <v>0</v>
      </c>
      <c r="T7141" s="585">
        <v>0</v>
      </c>
      <c r="U7141" s="585">
        <v>0</v>
      </c>
      <c r="V7141" s="585">
        <v>0</v>
      </c>
      <c r="W7141" s="585">
        <v>0</v>
      </c>
      <c r="X7141" s="585">
        <v>2</v>
      </c>
    </row>
    <row r="7142" spans="1:24">
      <c r="A7142" s="135"/>
      <c r="B7142" s="54"/>
      <c r="C7142" s="46" t="s">
        <v>33</v>
      </c>
      <c r="D7142" s="583" t="s">
        <v>10858</v>
      </c>
      <c r="E7142" s="583" t="s">
        <v>10859</v>
      </c>
      <c r="F7142" s="583" t="s">
        <v>10860</v>
      </c>
      <c r="G7142" s="583" t="s">
        <v>10861</v>
      </c>
      <c r="H7142" s="46"/>
      <c r="I7142" s="584">
        <v>0</v>
      </c>
      <c r="J7142" s="46" t="s">
        <v>1508</v>
      </c>
      <c r="K7142" s="75" t="s">
        <v>1509</v>
      </c>
      <c r="L7142" s="76">
        <f t="shared" si="368"/>
        <v>0</v>
      </c>
      <c r="M7142" s="585">
        <v>0</v>
      </c>
      <c r="N7142" s="585">
        <v>0</v>
      </c>
      <c r="O7142" s="585">
        <v>0</v>
      </c>
      <c r="P7142" s="585">
        <v>0</v>
      </c>
      <c r="Q7142" s="585">
        <v>0</v>
      </c>
      <c r="R7142" s="585">
        <v>0</v>
      </c>
      <c r="S7142" s="585">
        <v>0</v>
      </c>
      <c r="T7142" s="585">
        <v>0</v>
      </c>
      <c r="U7142" s="585">
        <v>0</v>
      </c>
      <c r="V7142" s="585">
        <v>0</v>
      </c>
      <c r="W7142" s="585">
        <v>0</v>
      </c>
      <c r="X7142" s="585">
        <v>0</v>
      </c>
    </row>
    <row r="7143" spans="1:24">
      <c r="A7143" s="135"/>
      <c r="B7143" s="54"/>
      <c r="C7143" s="54"/>
      <c r="D7143" s="583"/>
      <c r="E7143" s="583"/>
      <c r="F7143" s="583"/>
      <c r="G7143" s="583"/>
      <c r="H7143" s="54"/>
      <c r="I7143" s="584"/>
      <c r="J7143" s="54"/>
      <c r="K7143" s="75" t="s">
        <v>1501</v>
      </c>
      <c r="L7143" s="76">
        <f t="shared" si="368"/>
        <v>0</v>
      </c>
      <c r="M7143" s="585">
        <v>0</v>
      </c>
      <c r="N7143" s="585">
        <v>0</v>
      </c>
      <c r="O7143" s="585">
        <v>0</v>
      </c>
      <c r="P7143" s="585">
        <v>0</v>
      </c>
      <c r="Q7143" s="585">
        <v>0</v>
      </c>
      <c r="R7143" s="585">
        <v>0</v>
      </c>
      <c r="S7143" s="585">
        <v>0</v>
      </c>
      <c r="T7143" s="585">
        <v>0</v>
      </c>
      <c r="U7143" s="585">
        <v>0</v>
      </c>
      <c r="V7143" s="585">
        <v>0</v>
      </c>
      <c r="W7143" s="585">
        <v>0</v>
      </c>
      <c r="X7143" s="585">
        <v>0</v>
      </c>
    </row>
    <row r="7144" spans="1:24">
      <c r="A7144" s="135"/>
      <c r="B7144" s="54"/>
      <c r="C7144" s="80"/>
      <c r="D7144" s="583"/>
      <c r="E7144" s="583"/>
      <c r="F7144" s="583"/>
      <c r="G7144" s="583"/>
      <c r="H7144" s="80"/>
      <c r="I7144" s="584"/>
      <c r="J7144" s="80"/>
      <c r="K7144" s="84" t="s">
        <v>1502</v>
      </c>
      <c r="L7144" s="76">
        <f t="shared" si="368"/>
        <v>2</v>
      </c>
      <c r="M7144" s="585">
        <v>0</v>
      </c>
      <c r="N7144" s="585">
        <v>0</v>
      </c>
      <c r="O7144" s="585">
        <v>0</v>
      </c>
      <c r="P7144" s="585">
        <v>0</v>
      </c>
      <c r="Q7144" s="585">
        <v>0</v>
      </c>
      <c r="R7144" s="585">
        <v>0</v>
      </c>
      <c r="S7144" s="585">
        <v>0</v>
      </c>
      <c r="T7144" s="585">
        <v>0</v>
      </c>
      <c r="U7144" s="585">
        <v>0</v>
      </c>
      <c r="V7144" s="585">
        <v>0</v>
      </c>
      <c r="W7144" s="585">
        <v>0</v>
      </c>
      <c r="X7144" s="585">
        <v>2</v>
      </c>
    </row>
    <row r="7145" spans="1:24">
      <c r="A7145" s="135"/>
      <c r="B7145" s="54"/>
      <c r="C7145" s="46" t="s">
        <v>33</v>
      </c>
      <c r="D7145" s="583" t="s">
        <v>10862</v>
      </c>
      <c r="E7145" s="583" t="s">
        <v>10863</v>
      </c>
      <c r="F7145" s="583" t="s">
        <v>10864</v>
      </c>
      <c r="G7145" s="583" t="s">
        <v>10865</v>
      </c>
      <c r="H7145" s="46" t="s">
        <v>10866</v>
      </c>
      <c r="I7145" s="584">
        <v>3423</v>
      </c>
      <c r="J7145" s="46" t="s">
        <v>1508</v>
      </c>
      <c r="K7145" s="75" t="s">
        <v>1509</v>
      </c>
      <c r="L7145" s="76">
        <f t="shared" si="368"/>
        <v>0</v>
      </c>
      <c r="M7145" s="585">
        <v>0</v>
      </c>
      <c r="N7145" s="585">
        <v>0</v>
      </c>
      <c r="O7145" s="585">
        <v>0</v>
      </c>
      <c r="P7145" s="585">
        <v>0</v>
      </c>
      <c r="Q7145" s="585">
        <v>0</v>
      </c>
      <c r="R7145" s="585">
        <v>0</v>
      </c>
      <c r="S7145" s="585">
        <v>0</v>
      </c>
      <c r="T7145" s="585">
        <v>0</v>
      </c>
      <c r="U7145" s="585">
        <v>0</v>
      </c>
      <c r="V7145" s="585">
        <v>0</v>
      </c>
      <c r="W7145" s="585">
        <v>0</v>
      </c>
      <c r="X7145" s="585">
        <v>0</v>
      </c>
    </row>
    <row r="7146" spans="1:24">
      <c r="A7146" s="135"/>
      <c r="B7146" s="54"/>
      <c r="C7146" s="54"/>
      <c r="D7146" s="583"/>
      <c r="E7146" s="583"/>
      <c r="F7146" s="583"/>
      <c r="G7146" s="583"/>
      <c r="H7146" s="54"/>
      <c r="I7146" s="584"/>
      <c r="J7146" s="54"/>
      <c r="K7146" s="75" t="s">
        <v>1501</v>
      </c>
      <c r="L7146" s="76">
        <f t="shared" si="368"/>
        <v>0</v>
      </c>
      <c r="M7146" s="585">
        <v>0</v>
      </c>
      <c r="N7146" s="585">
        <v>0</v>
      </c>
      <c r="O7146" s="585">
        <v>0</v>
      </c>
      <c r="P7146" s="585">
        <v>0</v>
      </c>
      <c r="Q7146" s="585">
        <v>0</v>
      </c>
      <c r="R7146" s="585">
        <v>0</v>
      </c>
      <c r="S7146" s="585">
        <v>0</v>
      </c>
      <c r="T7146" s="585">
        <v>0</v>
      </c>
      <c r="U7146" s="585">
        <v>0</v>
      </c>
      <c r="V7146" s="585">
        <v>0</v>
      </c>
      <c r="W7146" s="585">
        <v>0</v>
      </c>
      <c r="X7146" s="585">
        <v>0</v>
      </c>
    </row>
    <row r="7147" spans="1:24">
      <c r="A7147" s="135"/>
      <c r="B7147" s="54"/>
      <c r="C7147" s="80"/>
      <c r="D7147" s="583"/>
      <c r="E7147" s="583"/>
      <c r="F7147" s="583"/>
      <c r="G7147" s="583"/>
      <c r="H7147" s="80"/>
      <c r="I7147" s="584"/>
      <c r="J7147" s="80"/>
      <c r="K7147" s="84" t="s">
        <v>1502</v>
      </c>
      <c r="L7147" s="76">
        <f t="shared" si="368"/>
        <v>3</v>
      </c>
      <c r="M7147" s="585">
        <v>0</v>
      </c>
      <c r="N7147" s="585">
        <v>0</v>
      </c>
      <c r="O7147" s="585">
        <v>0</v>
      </c>
      <c r="P7147" s="585">
        <v>0</v>
      </c>
      <c r="Q7147" s="585">
        <v>0</v>
      </c>
      <c r="R7147" s="585">
        <v>0</v>
      </c>
      <c r="S7147" s="585">
        <v>0</v>
      </c>
      <c r="T7147" s="585">
        <v>0</v>
      </c>
      <c r="U7147" s="585">
        <v>0</v>
      </c>
      <c r="V7147" s="585">
        <v>0</v>
      </c>
      <c r="W7147" s="585">
        <v>0</v>
      </c>
      <c r="X7147" s="585">
        <v>3</v>
      </c>
    </row>
    <row r="7148" spans="1:24">
      <c r="A7148" s="135"/>
      <c r="B7148" s="54"/>
      <c r="C7148" s="46" t="s">
        <v>33</v>
      </c>
      <c r="D7148" s="583" t="s">
        <v>10867</v>
      </c>
      <c r="E7148" s="583" t="s">
        <v>10868</v>
      </c>
      <c r="F7148" s="583" t="s">
        <v>10869</v>
      </c>
      <c r="G7148" s="583" t="s">
        <v>10870</v>
      </c>
      <c r="H7148" s="46" t="s">
        <v>10871</v>
      </c>
      <c r="I7148" s="584">
        <v>0</v>
      </c>
      <c r="J7148" s="46" t="s">
        <v>1508</v>
      </c>
      <c r="K7148" s="75" t="s">
        <v>1509</v>
      </c>
      <c r="L7148" s="76">
        <f t="shared" si="368"/>
        <v>0</v>
      </c>
      <c r="M7148" s="585">
        <v>0</v>
      </c>
      <c r="N7148" s="585">
        <v>0</v>
      </c>
      <c r="O7148" s="585">
        <v>0</v>
      </c>
      <c r="P7148" s="585">
        <v>0</v>
      </c>
      <c r="Q7148" s="585">
        <v>0</v>
      </c>
      <c r="R7148" s="585">
        <v>0</v>
      </c>
      <c r="S7148" s="585">
        <v>0</v>
      </c>
      <c r="T7148" s="585">
        <v>0</v>
      </c>
      <c r="U7148" s="585">
        <v>0</v>
      </c>
      <c r="V7148" s="585">
        <v>0</v>
      </c>
      <c r="W7148" s="585">
        <v>0</v>
      </c>
      <c r="X7148" s="585">
        <v>0</v>
      </c>
    </row>
    <row r="7149" spans="1:24">
      <c r="A7149" s="135"/>
      <c r="B7149" s="54"/>
      <c r="C7149" s="54"/>
      <c r="D7149" s="583"/>
      <c r="E7149" s="583"/>
      <c r="F7149" s="583"/>
      <c r="G7149" s="583"/>
      <c r="H7149" s="54"/>
      <c r="I7149" s="584"/>
      <c r="J7149" s="54"/>
      <c r="K7149" s="75" t="s">
        <v>1501</v>
      </c>
      <c r="L7149" s="76">
        <f t="shared" si="368"/>
        <v>0</v>
      </c>
      <c r="M7149" s="585">
        <v>0</v>
      </c>
      <c r="N7149" s="585">
        <v>0</v>
      </c>
      <c r="O7149" s="585">
        <v>0</v>
      </c>
      <c r="P7149" s="585">
        <v>0</v>
      </c>
      <c r="Q7149" s="585">
        <v>0</v>
      </c>
      <c r="R7149" s="585">
        <v>0</v>
      </c>
      <c r="S7149" s="585">
        <v>0</v>
      </c>
      <c r="T7149" s="585">
        <v>0</v>
      </c>
      <c r="U7149" s="585">
        <v>0</v>
      </c>
      <c r="V7149" s="585">
        <v>0</v>
      </c>
      <c r="W7149" s="585">
        <v>0</v>
      </c>
      <c r="X7149" s="585">
        <v>0</v>
      </c>
    </row>
    <row r="7150" spans="1:24">
      <c r="A7150" s="135"/>
      <c r="B7150" s="54"/>
      <c r="C7150" s="80"/>
      <c r="D7150" s="583"/>
      <c r="E7150" s="583"/>
      <c r="F7150" s="583"/>
      <c r="G7150" s="583"/>
      <c r="H7150" s="80"/>
      <c r="I7150" s="584"/>
      <c r="J7150" s="80"/>
      <c r="K7150" s="84" t="s">
        <v>1502</v>
      </c>
      <c r="L7150" s="76">
        <f t="shared" si="368"/>
        <v>2</v>
      </c>
      <c r="M7150" s="585">
        <v>0</v>
      </c>
      <c r="N7150" s="585">
        <v>0</v>
      </c>
      <c r="O7150" s="585">
        <v>0</v>
      </c>
      <c r="P7150" s="585">
        <v>0</v>
      </c>
      <c r="Q7150" s="585">
        <v>0</v>
      </c>
      <c r="R7150" s="585">
        <v>0</v>
      </c>
      <c r="S7150" s="585">
        <v>0</v>
      </c>
      <c r="T7150" s="585">
        <v>0</v>
      </c>
      <c r="U7150" s="585">
        <v>0</v>
      </c>
      <c r="V7150" s="585">
        <v>0</v>
      </c>
      <c r="W7150" s="585">
        <v>0</v>
      </c>
      <c r="X7150" s="585">
        <v>2</v>
      </c>
    </row>
    <row r="7151" spans="1:24">
      <c r="A7151" s="135"/>
      <c r="B7151" s="54"/>
      <c r="C7151" s="46" t="s">
        <v>33</v>
      </c>
      <c r="D7151" s="583" t="s">
        <v>10872</v>
      </c>
      <c r="E7151" s="583" t="s">
        <v>10873</v>
      </c>
      <c r="F7151" s="583" t="s">
        <v>10874</v>
      </c>
      <c r="G7151" s="583" t="s">
        <v>10875</v>
      </c>
      <c r="H7151" s="46"/>
      <c r="I7151" s="584">
        <v>31</v>
      </c>
      <c r="J7151" s="46" t="s">
        <v>1508</v>
      </c>
      <c r="K7151" s="75" t="s">
        <v>1509</v>
      </c>
      <c r="L7151" s="76">
        <f t="shared" si="368"/>
        <v>0</v>
      </c>
      <c r="M7151" s="585">
        <v>0</v>
      </c>
      <c r="N7151" s="585">
        <v>0</v>
      </c>
      <c r="O7151" s="585">
        <v>0</v>
      </c>
      <c r="P7151" s="585">
        <v>0</v>
      </c>
      <c r="Q7151" s="585">
        <v>0</v>
      </c>
      <c r="R7151" s="585">
        <v>0</v>
      </c>
      <c r="S7151" s="585">
        <v>0</v>
      </c>
      <c r="T7151" s="585">
        <v>0</v>
      </c>
      <c r="U7151" s="585">
        <v>0</v>
      </c>
      <c r="V7151" s="585">
        <v>0</v>
      </c>
      <c r="W7151" s="585">
        <v>0</v>
      </c>
      <c r="X7151" s="585">
        <v>0</v>
      </c>
    </row>
    <row r="7152" spans="1:24">
      <c r="A7152" s="135"/>
      <c r="B7152" s="54"/>
      <c r="C7152" s="54"/>
      <c r="D7152" s="583"/>
      <c r="E7152" s="583"/>
      <c r="F7152" s="583"/>
      <c r="G7152" s="583"/>
      <c r="H7152" s="54"/>
      <c r="I7152" s="584"/>
      <c r="J7152" s="54"/>
      <c r="K7152" s="75" t="s">
        <v>1501</v>
      </c>
      <c r="L7152" s="76">
        <f t="shared" si="368"/>
        <v>0</v>
      </c>
      <c r="M7152" s="585">
        <v>0</v>
      </c>
      <c r="N7152" s="585">
        <v>0</v>
      </c>
      <c r="O7152" s="585">
        <v>0</v>
      </c>
      <c r="P7152" s="585">
        <v>0</v>
      </c>
      <c r="Q7152" s="585">
        <v>0</v>
      </c>
      <c r="R7152" s="585">
        <v>0</v>
      </c>
      <c r="S7152" s="585">
        <v>0</v>
      </c>
      <c r="T7152" s="585">
        <v>0</v>
      </c>
      <c r="U7152" s="585">
        <v>0</v>
      </c>
      <c r="V7152" s="585">
        <v>0</v>
      </c>
      <c r="W7152" s="585">
        <v>0</v>
      </c>
      <c r="X7152" s="585">
        <v>0</v>
      </c>
    </row>
    <row r="7153" spans="1:24">
      <c r="A7153" s="135"/>
      <c r="B7153" s="54"/>
      <c r="C7153" s="80"/>
      <c r="D7153" s="583"/>
      <c r="E7153" s="583"/>
      <c r="F7153" s="583"/>
      <c r="G7153" s="583"/>
      <c r="H7153" s="80"/>
      <c r="I7153" s="584"/>
      <c r="J7153" s="80"/>
      <c r="K7153" s="84" t="s">
        <v>1502</v>
      </c>
      <c r="L7153" s="76">
        <f t="shared" si="368"/>
        <v>2</v>
      </c>
      <c r="M7153" s="585">
        <v>2</v>
      </c>
      <c r="N7153" s="585">
        <v>0</v>
      </c>
      <c r="O7153" s="585">
        <v>0</v>
      </c>
      <c r="P7153" s="585">
        <v>0</v>
      </c>
      <c r="Q7153" s="585">
        <v>0</v>
      </c>
      <c r="R7153" s="585">
        <v>0</v>
      </c>
      <c r="S7153" s="585">
        <v>0</v>
      </c>
      <c r="T7153" s="585">
        <v>0</v>
      </c>
      <c r="U7153" s="585">
        <v>0</v>
      </c>
      <c r="V7153" s="585">
        <v>0</v>
      </c>
      <c r="W7153" s="585">
        <v>0</v>
      </c>
      <c r="X7153" s="585">
        <v>0</v>
      </c>
    </row>
    <row r="7154" spans="1:24">
      <c r="A7154" s="135"/>
      <c r="B7154" s="54"/>
      <c r="C7154" s="46" t="s">
        <v>33</v>
      </c>
      <c r="D7154" s="583" t="s">
        <v>10876</v>
      </c>
      <c r="E7154" s="583" t="s">
        <v>10877</v>
      </c>
      <c r="F7154" s="583" t="s">
        <v>10878</v>
      </c>
      <c r="G7154" s="583" t="s">
        <v>10879</v>
      </c>
      <c r="H7154" s="46"/>
      <c r="I7154" s="584">
        <v>0</v>
      </c>
      <c r="J7154" s="46" t="s">
        <v>1508</v>
      </c>
      <c r="K7154" s="75" t="s">
        <v>1509</v>
      </c>
      <c r="L7154" s="76">
        <f t="shared" si="368"/>
        <v>0</v>
      </c>
      <c r="M7154" s="585">
        <v>0</v>
      </c>
      <c r="N7154" s="585">
        <v>0</v>
      </c>
      <c r="O7154" s="585">
        <v>0</v>
      </c>
      <c r="P7154" s="585">
        <v>0</v>
      </c>
      <c r="Q7154" s="585">
        <v>0</v>
      </c>
      <c r="R7154" s="585">
        <v>0</v>
      </c>
      <c r="S7154" s="585">
        <v>0</v>
      </c>
      <c r="T7154" s="585">
        <v>0</v>
      </c>
      <c r="U7154" s="585">
        <v>0</v>
      </c>
      <c r="V7154" s="585">
        <v>0</v>
      </c>
      <c r="W7154" s="585">
        <v>0</v>
      </c>
      <c r="X7154" s="585">
        <v>0</v>
      </c>
    </row>
    <row r="7155" spans="1:24">
      <c r="A7155" s="135"/>
      <c r="B7155" s="54"/>
      <c r="C7155" s="54"/>
      <c r="D7155" s="583"/>
      <c r="E7155" s="583"/>
      <c r="F7155" s="583"/>
      <c r="G7155" s="583"/>
      <c r="H7155" s="54"/>
      <c r="I7155" s="584"/>
      <c r="J7155" s="54"/>
      <c r="K7155" s="75" t="s">
        <v>1501</v>
      </c>
      <c r="L7155" s="76">
        <f t="shared" si="368"/>
        <v>0</v>
      </c>
      <c r="M7155" s="585">
        <v>0</v>
      </c>
      <c r="N7155" s="585">
        <v>0</v>
      </c>
      <c r="O7155" s="585">
        <v>0</v>
      </c>
      <c r="P7155" s="585">
        <v>0</v>
      </c>
      <c r="Q7155" s="585">
        <v>0</v>
      </c>
      <c r="R7155" s="585">
        <v>0</v>
      </c>
      <c r="S7155" s="585">
        <v>0</v>
      </c>
      <c r="T7155" s="585">
        <v>0</v>
      </c>
      <c r="U7155" s="585">
        <v>0</v>
      </c>
      <c r="V7155" s="585">
        <v>0</v>
      </c>
      <c r="W7155" s="585">
        <v>0</v>
      </c>
      <c r="X7155" s="585">
        <v>0</v>
      </c>
    </row>
    <row r="7156" spans="1:24">
      <c r="A7156" s="135"/>
      <c r="B7156" s="54"/>
      <c r="C7156" s="80"/>
      <c r="D7156" s="583"/>
      <c r="E7156" s="583"/>
      <c r="F7156" s="583"/>
      <c r="G7156" s="583"/>
      <c r="H7156" s="80"/>
      <c r="I7156" s="584"/>
      <c r="J7156" s="80"/>
      <c r="K7156" s="84" t="s">
        <v>1502</v>
      </c>
      <c r="L7156" s="76">
        <f t="shared" si="368"/>
        <v>2</v>
      </c>
      <c r="M7156" s="585">
        <v>0</v>
      </c>
      <c r="N7156" s="585">
        <v>0</v>
      </c>
      <c r="O7156" s="585">
        <v>0</v>
      </c>
      <c r="P7156" s="585">
        <v>0</v>
      </c>
      <c r="Q7156" s="585">
        <v>0</v>
      </c>
      <c r="R7156" s="585">
        <v>0</v>
      </c>
      <c r="S7156" s="585">
        <v>0</v>
      </c>
      <c r="T7156" s="585">
        <v>0</v>
      </c>
      <c r="U7156" s="585">
        <v>0</v>
      </c>
      <c r="V7156" s="585">
        <v>0</v>
      </c>
      <c r="W7156" s="585">
        <v>0</v>
      </c>
      <c r="X7156" s="585">
        <v>2</v>
      </c>
    </row>
    <row r="7157" spans="1:24">
      <c r="A7157" s="135"/>
      <c r="B7157" s="54"/>
      <c r="C7157" s="46" t="s">
        <v>33</v>
      </c>
      <c r="D7157" s="583" t="s">
        <v>10880</v>
      </c>
      <c r="E7157" s="583" t="s">
        <v>10881</v>
      </c>
      <c r="F7157" s="583" t="s">
        <v>8723</v>
      </c>
      <c r="G7157" s="583" t="s">
        <v>10882</v>
      </c>
      <c r="H7157" s="46" t="s">
        <v>10883</v>
      </c>
      <c r="I7157" s="584">
        <v>704</v>
      </c>
      <c r="J7157" s="46" t="s">
        <v>1508</v>
      </c>
      <c r="K7157" s="75" t="s">
        <v>1509</v>
      </c>
      <c r="L7157" s="76">
        <f t="shared" si="368"/>
        <v>0</v>
      </c>
      <c r="M7157" s="585">
        <v>0</v>
      </c>
      <c r="N7157" s="585">
        <v>0</v>
      </c>
      <c r="O7157" s="585">
        <v>0</v>
      </c>
      <c r="P7157" s="585">
        <v>0</v>
      </c>
      <c r="Q7157" s="585">
        <v>0</v>
      </c>
      <c r="R7157" s="585">
        <v>0</v>
      </c>
      <c r="S7157" s="585">
        <v>0</v>
      </c>
      <c r="T7157" s="585">
        <v>0</v>
      </c>
      <c r="U7157" s="585">
        <v>0</v>
      </c>
      <c r="V7157" s="585">
        <v>0</v>
      </c>
      <c r="W7157" s="585">
        <v>0</v>
      </c>
      <c r="X7157" s="585">
        <v>0</v>
      </c>
    </row>
    <row r="7158" spans="1:24">
      <c r="A7158" s="135"/>
      <c r="B7158" s="54"/>
      <c r="C7158" s="54"/>
      <c r="D7158" s="583"/>
      <c r="E7158" s="583"/>
      <c r="F7158" s="583"/>
      <c r="G7158" s="583"/>
      <c r="H7158" s="54"/>
      <c r="I7158" s="584"/>
      <c r="J7158" s="54"/>
      <c r="K7158" s="75" t="s">
        <v>1501</v>
      </c>
      <c r="L7158" s="76">
        <f t="shared" si="368"/>
        <v>0</v>
      </c>
      <c r="M7158" s="585">
        <v>0</v>
      </c>
      <c r="N7158" s="585">
        <v>0</v>
      </c>
      <c r="O7158" s="585">
        <v>0</v>
      </c>
      <c r="P7158" s="585">
        <v>0</v>
      </c>
      <c r="Q7158" s="585">
        <v>0</v>
      </c>
      <c r="R7158" s="585">
        <v>0</v>
      </c>
      <c r="S7158" s="585">
        <v>0</v>
      </c>
      <c r="T7158" s="585">
        <v>0</v>
      </c>
      <c r="U7158" s="585">
        <v>0</v>
      </c>
      <c r="V7158" s="585">
        <v>0</v>
      </c>
      <c r="W7158" s="585">
        <v>0</v>
      </c>
      <c r="X7158" s="585">
        <v>0</v>
      </c>
    </row>
    <row r="7159" spans="1:24">
      <c r="A7159" s="135"/>
      <c r="B7159" s="54"/>
      <c r="C7159" s="80"/>
      <c r="D7159" s="583"/>
      <c r="E7159" s="583"/>
      <c r="F7159" s="583"/>
      <c r="G7159" s="583"/>
      <c r="H7159" s="80"/>
      <c r="I7159" s="584"/>
      <c r="J7159" s="80"/>
      <c r="K7159" s="84" t="s">
        <v>1502</v>
      </c>
      <c r="L7159" s="76">
        <f t="shared" si="368"/>
        <v>2</v>
      </c>
      <c r="M7159" s="585">
        <v>0</v>
      </c>
      <c r="N7159" s="585">
        <v>0</v>
      </c>
      <c r="O7159" s="585">
        <v>0</v>
      </c>
      <c r="P7159" s="585">
        <v>0</v>
      </c>
      <c r="Q7159" s="585">
        <v>0</v>
      </c>
      <c r="R7159" s="585">
        <v>0</v>
      </c>
      <c r="S7159" s="585">
        <v>0</v>
      </c>
      <c r="T7159" s="585">
        <v>0</v>
      </c>
      <c r="U7159" s="585">
        <v>0</v>
      </c>
      <c r="V7159" s="585">
        <v>0</v>
      </c>
      <c r="W7159" s="585">
        <v>0</v>
      </c>
      <c r="X7159" s="585">
        <v>2</v>
      </c>
    </row>
    <row r="7160" spans="1:24">
      <c r="A7160" s="135"/>
      <c r="B7160" s="54"/>
      <c r="C7160" s="46" t="s">
        <v>33</v>
      </c>
      <c r="D7160" s="583" t="s">
        <v>10884</v>
      </c>
      <c r="E7160" s="583" t="s">
        <v>10885</v>
      </c>
      <c r="F7160" s="583" t="s">
        <v>10886</v>
      </c>
      <c r="G7160" s="583" t="s">
        <v>10887</v>
      </c>
      <c r="H7160" s="46"/>
      <c r="I7160" s="584">
        <v>1085</v>
      </c>
      <c r="J7160" s="46" t="s">
        <v>1508</v>
      </c>
      <c r="K7160" s="75" t="s">
        <v>1509</v>
      </c>
      <c r="L7160" s="76">
        <f t="shared" si="368"/>
        <v>0</v>
      </c>
      <c r="M7160" s="585">
        <v>0</v>
      </c>
      <c r="N7160" s="585">
        <v>0</v>
      </c>
      <c r="O7160" s="585">
        <v>0</v>
      </c>
      <c r="P7160" s="585">
        <v>0</v>
      </c>
      <c r="Q7160" s="585">
        <v>0</v>
      </c>
      <c r="R7160" s="585">
        <v>0</v>
      </c>
      <c r="S7160" s="585">
        <v>0</v>
      </c>
      <c r="T7160" s="585">
        <v>0</v>
      </c>
      <c r="U7160" s="585">
        <v>0</v>
      </c>
      <c r="V7160" s="585">
        <v>0</v>
      </c>
      <c r="W7160" s="585">
        <v>0</v>
      </c>
      <c r="X7160" s="585">
        <v>0</v>
      </c>
    </row>
    <row r="7161" spans="1:24">
      <c r="A7161" s="135"/>
      <c r="B7161" s="54"/>
      <c r="C7161" s="54"/>
      <c r="D7161" s="583"/>
      <c r="E7161" s="583"/>
      <c r="F7161" s="583"/>
      <c r="G7161" s="583"/>
      <c r="H7161" s="54"/>
      <c r="I7161" s="584"/>
      <c r="J7161" s="54"/>
      <c r="K7161" s="75" t="s">
        <v>1501</v>
      </c>
      <c r="L7161" s="76">
        <f t="shared" si="368"/>
        <v>0</v>
      </c>
      <c r="M7161" s="585">
        <v>0</v>
      </c>
      <c r="N7161" s="585">
        <v>0</v>
      </c>
      <c r="O7161" s="585">
        <v>0</v>
      </c>
      <c r="P7161" s="585">
        <v>0</v>
      </c>
      <c r="Q7161" s="585">
        <v>0</v>
      </c>
      <c r="R7161" s="585">
        <v>0</v>
      </c>
      <c r="S7161" s="585">
        <v>0</v>
      </c>
      <c r="T7161" s="585">
        <v>0</v>
      </c>
      <c r="U7161" s="585">
        <v>0</v>
      </c>
      <c r="V7161" s="585">
        <v>0</v>
      </c>
      <c r="W7161" s="585">
        <v>0</v>
      </c>
      <c r="X7161" s="585">
        <v>0</v>
      </c>
    </row>
    <row r="7162" spans="1:24">
      <c r="A7162" s="135"/>
      <c r="B7162" s="54"/>
      <c r="C7162" s="80"/>
      <c r="D7162" s="583"/>
      <c r="E7162" s="583"/>
      <c r="F7162" s="583"/>
      <c r="G7162" s="583"/>
      <c r="H7162" s="80"/>
      <c r="I7162" s="584"/>
      <c r="J7162" s="80"/>
      <c r="K7162" s="84" t="s">
        <v>1502</v>
      </c>
      <c r="L7162" s="76">
        <f t="shared" si="368"/>
        <v>2</v>
      </c>
      <c r="M7162" s="585">
        <v>0</v>
      </c>
      <c r="N7162" s="585">
        <v>0</v>
      </c>
      <c r="O7162" s="585">
        <v>1</v>
      </c>
      <c r="P7162" s="585">
        <v>0</v>
      </c>
      <c r="Q7162" s="585">
        <v>0</v>
      </c>
      <c r="R7162" s="585">
        <v>0</v>
      </c>
      <c r="S7162" s="585">
        <v>1</v>
      </c>
      <c r="T7162" s="585">
        <v>0</v>
      </c>
      <c r="U7162" s="585">
        <v>0</v>
      </c>
      <c r="V7162" s="585">
        <v>0</v>
      </c>
      <c r="W7162" s="585">
        <v>0</v>
      </c>
      <c r="X7162" s="585">
        <v>0</v>
      </c>
    </row>
    <row r="7163" spans="1:24">
      <c r="A7163" s="135"/>
      <c r="B7163" s="54"/>
      <c r="C7163" s="46" t="s">
        <v>33</v>
      </c>
      <c r="D7163" s="583" t="s">
        <v>10888</v>
      </c>
      <c r="E7163" s="583" t="s">
        <v>10889</v>
      </c>
      <c r="F7163" s="583" t="s">
        <v>10890</v>
      </c>
      <c r="G7163" s="583" t="s">
        <v>10891</v>
      </c>
      <c r="H7163" s="46"/>
      <c r="I7163" s="584">
        <v>0</v>
      </c>
      <c r="J7163" s="46" t="s">
        <v>1508</v>
      </c>
      <c r="K7163" s="75" t="s">
        <v>1509</v>
      </c>
      <c r="L7163" s="76">
        <f t="shared" si="368"/>
        <v>0</v>
      </c>
      <c r="M7163" s="585">
        <v>0</v>
      </c>
      <c r="N7163" s="585">
        <v>0</v>
      </c>
      <c r="O7163" s="585">
        <v>0</v>
      </c>
      <c r="P7163" s="585">
        <v>0</v>
      </c>
      <c r="Q7163" s="585">
        <v>0</v>
      </c>
      <c r="R7163" s="585">
        <v>0</v>
      </c>
      <c r="S7163" s="585">
        <v>0</v>
      </c>
      <c r="T7163" s="585">
        <v>0</v>
      </c>
      <c r="U7163" s="585">
        <v>0</v>
      </c>
      <c r="V7163" s="585">
        <v>0</v>
      </c>
      <c r="W7163" s="585">
        <v>0</v>
      </c>
      <c r="X7163" s="585">
        <v>0</v>
      </c>
    </row>
    <row r="7164" spans="1:24">
      <c r="A7164" s="135"/>
      <c r="B7164" s="54"/>
      <c r="C7164" s="54"/>
      <c r="D7164" s="583"/>
      <c r="E7164" s="583"/>
      <c r="F7164" s="583"/>
      <c r="G7164" s="583"/>
      <c r="H7164" s="54"/>
      <c r="I7164" s="584"/>
      <c r="J7164" s="54"/>
      <c r="K7164" s="75" t="s">
        <v>1501</v>
      </c>
      <c r="L7164" s="76">
        <f t="shared" si="368"/>
        <v>0</v>
      </c>
      <c r="M7164" s="585">
        <v>0</v>
      </c>
      <c r="N7164" s="585">
        <v>0</v>
      </c>
      <c r="O7164" s="585">
        <v>0</v>
      </c>
      <c r="P7164" s="585">
        <v>0</v>
      </c>
      <c r="Q7164" s="585">
        <v>0</v>
      </c>
      <c r="R7164" s="585">
        <v>0</v>
      </c>
      <c r="S7164" s="585">
        <v>0</v>
      </c>
      <c r="T7164" s="585">
        <v>0</v>
      </c>
      <c r="U7164" s="585">
        <v>0</v>
      </c>
      <c r="V7164" s="585">
        <v>0</v>
      </c>
      <c r="W7164" s="585">
        <v>0</v>
      </c>
      <c r="X7164" s="585">
        <v>0</v>
      </c>
    </row>
    <row r="7165" spans="1:24">
      <c r="A7165" s="135"/>
      <c r="B7165" s="54"/>
      <c r="C7165" s="80"/>
      <c r="D7165" s="583"/>
      <c r="E7165" s="583"/>
      <c r="F7165" s="583"/>
      <c r="G7165" s="583"/>
      <c r="H7165" s="80"/>
      <c r="I7165" s="584"/>
      <c r="J7165" s="80"/>
      <c r="K7165" s="84" t="s">
        <v>1502</v>
      </c>
      <c r="L7165" s="76">
        <f t="shared" si="368"/>
        <v>2</v>
      </c>
      <c r="M7165" s="585">
        <v>0</v>
      </c>
      <c r="N7165" s="585">
        <v>2</v>
      </c>
      <c r="O7165" s="585">
        <v>0</v>
      </c>
      <c r="P7165" s="585">
        <v>0</v>
      </c>
      <c r="Q7165" s="585">
        <v>0</v>
      </c>
      <c r="R7165" s="585">
        <v>0</v>
      </c>
      <c r="S7165" s="585">
        <v>0</v>
      </c>
      <c r="T7165" s="585">
        <v>0</v>
      </c>
      <c r="U7165" s="585">
        <v>0</v>
      </c>
      <c r="V7165" s="585">
        <v>0</v>
      </c>
      <c r="W7165" s="585">
        <v>0</v>
      </c>
      <c r="X7165" s="585">
        <v>0</v>
      </c>
    </row>
    <row r="7166" spans="1:24">
      <c r="A7166" s="135"/>
      <c r="B7166" s="54"/>
      <c r="C7166" s="46" t="s">
        <v>33</v>
      </c>
      <c r="D7166" s="583" t="s">
        <v>10892</v>
      </c>
      <c r="E7166" s="583" t="s">
        <v>10893</v>
      </c>
      <c r="F7166" s="583" t="s">
        <v>10894</v>
      </c>
      <c r="G7166" s="583" t="s">
        <v>10895</v>
      </c>
      <c r="H7166" s="46"/>
      <c r="I7166" s="584">
        <v>0</v>
      </c>
      <c r="J7166" s="46" t="s">
        <v>1508</v>
      </c>
      <c r="K7166" s="75" t="s">
        <v>1509</v>
      </c>
      <c r="L7166" s="76">
        <f t="shared" si="368"/>
        <v>0</v>
      </c>
      <c r="M7166" s="585">
        <v>0</v>
      </c>
      <c r="N7166" s="585">
        <v>0</v>
      </c>
      <c r="O7166" s="585">
        <v>0</v>
      </c>
      <c r="P7166" s="585">
        <v>0</v>
      </c>
      <c r="Q7166" s="585">
        <v>0</v>
      </c>
      <c r="R7166" s="585">
        <v>0</v>
      </c>
      <c r="S7166" s="585">
        <v>0</v>
      </c>
      <c r="T7166" s="585">
        <v>0</v>
      </c>
      <c r="U7166" s="585">
        <v>0</v>
      </c>
      <c r="V7166" s="585">
        <v>0</v>
      </c>
      <c r="W7166" s="585">
        <v>0</v>
      </c>
      <c r="X7166" s="585">
        <v>0</v>
      </c>
    </row>
    <row r="7167" spans="1:24">
      <c r="A7167" s="135"/>
      <c r="B7167" s="54"/>
      <c r="C7167" s="54"/>
      <c r="D7167" s="583"/>
      <c r="E7167" s="583"/>
      <c r="F7167" s="583"/>
      <c r="G7167" s="583"/>
      <c r="H7167" s="54"/>
      <c r="I7167" s="584"/>
      <c r="J7167" s="54"/>
      <c r="K7167" s="75" t="s">
        <v>1501</v>
      </c>
      <c r="L7167" s="76">
        <f t="shared" si="368"/>
        <v>0</v>
      </c>
      <c r="M7167" s="585">
        <v>0</v>
      </c>
      <c r="N7167" s="585">
        <v>0</v>
      </c>
      <c r="O7167" s="585">
        <v>0</v>
      </c>
      <c r="P7167" s="585">
        <v>0</v>
      </c>
      <c r="Q7167" s="585">
        <v>0</v>
      </c>
      <c r="R7167" s="585">
        <v>0</v>
      </c>
      <c r="S7167" s="585">
        <v>0</v>
      </c>
      <c r="T7167" s="585">
        <v>0</v>
      </c>
      <c r="U7167" s="585">
        <v>0</v>
      </c>
      <c r="V7167" s="585">
        <v>0</v>
      </c>
      <c r="W7167" s="585">
        <v>0</v>
      </c>
      <c r="X7167" s="585">
        <v>0</v>
      </c>
    </row>
    <row r="7168" spans="1:24">
      <c r="A7168" s="135"/>
      <c r="B7168" s="54"/>
      <c r="C7168" s="80"/>
      <c r="D7168" s="583"/>
      <c r="E7168" s="583"/>
      <c r="F7168" s="583"/>
      <c r="G7168" s="583"/>
      <c r="H7168" s="80"/>
      <c r="I7168" s="584"/>
      <c r="J7168" s="80"/>
      <c r="K7168" s="84" t="s">
        <v>1502</v>
      </c>
      <c r="L7168" s="76">
        <f t="shared" si="368"/>
        <v>2</v>
      </c>
      <c r="M7168" s="585">
        <v>0</v>
      </c>
      <c r="N7168" s="585">
        <v>0</v>
      </c>
      <c r="O7168" s="585">
        <v>2</v>
      </c>
      <c r="P7168" s="585">
        <v>0</v>
      </c>
      <c r="Q7168" s="585">
        <v>0</v>
      </c>
      <c r="R7168" s="585">
        <v>0</v>
      </c>
      <c r="S7168" s="585">
        <v>0</v>
      </c>
      <c r="T7168" s="585">
        <v>0</v>
      </c>
      <c r="U7168" s="585">
        <v>0</v>
      </c>
      <c r="V7168" s="585">
        <v>0</v>
      </c>
      <c r="W7168" s="585">
        <v>0</v>
      </c>
      <c r="X7168" s="585">
        <v>0</v>
      </c>
    </row>
    <row r="7169" spans="1:24">
      <c r="A7169" s="135"/>
      <c r="B7169" s="54"/>
      <c r="C7169" s="46" t="s">
        <v>33</v>
      </c>
      <c r="D7169" s="583" t="s">
        <v>10896</v>
      </c>
      <c r="E7169" s="583" t="s">
        <v>10897</v>
      </c>
      <c r="F7169" s="583" t="s">
        <v>10898</v>
      </c>
      <c r="G7169" s="583" t="s">
        <v>10899</v>
      </c>
      <c r="H7169" s="46"/>
      <c r="I7169" s="584">
        <v>0</v>
      </c>
      <c r="J7169" s="46" t="s">
        <v>1508</v>
      </c>
      <c r="K7169" s="75" t="s">
        <v>1509</v>
      </c>
      <c r="L7169" s="76">
        <f t="shared" si="368"/>
        <v>0</v>
      </c>
      <c r="M7169" s="585">
        <v>0</v>
      </c>
      <c r="N7169" s="585">
        <v>0</v>
      </c>
      <c r="O7169" s="585">
        <v>0</v>
      </c>
      <c r="P7169" s="585">
        <v>0</v>
      </c>
      <c r="Q7169" s="585">
        <v>0</v>
      </c>
      <c r="R7169" s="585">
        <v>0</v>
      </c>
      <c r="S7169" s="585">
        <v>0</v>
      </c>
      <c r="T7169" s="585">
        <v>0</v>
      </c>
      <c r="U7169" s="585">
        <v>0</v>
      </c>
      <c r="V7169" s="585">
        <v>0</v>
      </c>
      <c r="W7169" s="585">
        <v>0</v>
      </c>
      <c r="X7169" s="585">
        <v>0</v>
      </c>
    </row>
    <row r="7170" spans="1:24">
      <c r="A7170" s="135"/>
      <c r="B7170" s="54"/>
      <c r="C7170" s="54"/>
      <c r="D7170" s="583"/>
      <c r="E7170" s="583"/>
      <c r="F7170" s="583"/>
      <c r="G7170" s="583"/>
      <c r="H7170" s="54"/>
      <c r="I7170" s="584"/>
      <c r="J7170" s="54"/>
      <c r="K7170" s="75" t="s">
        <v>1501</v>
      </c>
      <c r="L7170" s="76">
        <f t="shared" si="368"/>
        <v>0</v>
      </c>
      <c r="M7170" s="585">
        <v>0</v>
      </c>
      <c r="N7170" s="585">
        <v>0</v>
      </c>
      <c r="O7170" s="585">
        <v>0</v>
      </c>
      <c r="P7170" s="585">
        <v>0</v>
      </c>
      <c r="Q7170" s="585">
        <v>0</v>
      </c>
      <c r="R7170" s="585">
        <v>0</v>
      </c>
      <c r="S7170" s="585">
        <v>0</v>
      </c>
      <c r="T7170" s="585">
        <v>0</v>
      </c>
      <c r="U7170" s="585">
        <v>0</v>
      </c>
      <c r="V7170" s="585">
        <v>0</v>
      </c>
      <c r="W7170" s="585">
        <v>0</v>
      </c>
      <c r="X7170" s="585">
        <v>0</v>
      </c>
    </row>
    <row r="7171" spans="1:24">
      <c r="A7171" s="135"/>
      <c r="B7171" s="54"/>
      <c r="C7171" s="80"/>
      <c r="D7171" s="583"/>
      <c r="E7171" s="583"/>
      <c r="F7171" s="583"/>
      <c r="G7171" s="583"/>
      <c r="H7171" s="80"/>
      <c r="I7171" s="584"/>
      <c r="J7171" s="80"/>
      <c r="K7171" s="84" t="s">
        <v>1502</v>
      </c>
      <c r="L7171" s="76">
        <f t="shared" si="368"/>
        <v>3</v>
      </c>
      <c r="M7171" s="585">
        <v>0</v>
      </c>
      <c r="N7171" s="585">
        <v>0</v>
      </c>
      <c r="O7171" s="585">
        <v>1</v>
      </c>
      <c r="P7171" s="585">
        <v>0</v>
      </c>
      <c r="Q7171" s="585">
        <v>0</v>
      </c>
      <c r="R7171" s="585">
        <v>0</v>
      </c>
      <c r="S7171" s="585">
        <v>0</v>
      </c>
      <c r="T7171" s="585">
        <v>0</v>
      </c>
      <c r="U7171" s="585">
        <v>0</v>
      </c>
      <c r="V7171" s="585">
        <v>0</v>
      </c>
      <c r="W7171" s="585">
        <v>0</v>
      </c>
      <c r="X7171" s="585">
        <v>2</v>
      </c>
    </row>
    <row r="7172" spans="1:24">
      <c r="A7172" s="135"/>
      <c r="B7172" s="54"/>
      <c r="C7172" s="46" t="s">
        <v>33</v>
      </c>
      <c r="D7172" s="583" t="s">
        <v>10900</v>
      </c>
      <c r="E7172" s="583" t="s">
        <v>10901</v>
      </c>
      <c r="F7172" s="583" t="s">
        <v>10902</v>
      </c>
      <c r="G7172" s="583" t="s">
        <v>10903</v>
      </c>
      <c r="H7172" s="46" t="s">
        <v>10904</v>
      </c>
      <c r="I7172" s="584">
        <v>0</v>
      </c>
      <c r="J7172" s="46" t="s">
        <v>1508</v>
      </c>
      <c r="K7172" s="75" t="s">
        <v>1509</v>
      </c>
      <c r="L7172" s="76">
        <f t="shared" si="368"/>
        <v>0</v>
      </c>
      <c r="M7172" s="585">
        <v>0</v>
      </c>
      <c r="N7172" s="585">
        <v>0</v>
      </c>
      <c r="O7172" s="585">
        <v>0</v>
      </c>
      <c r="P7172" s="585">
        <v>0</v>
      </c>
      <c r="Q7172" s="585">
        <v>0</v>
      </c>
      <c r="R7172" s="585">
        <v>0</v>
      </c>
      <c r="S7172" s="585">
        <v>0</v>
      </c>
      <c r="T7172" s="585">
        <v>0</v>
      </c>
      <c r="U7172" s="585">
        <v>0</v>
      </c>
      <c r="V7172" s="585">
        <v>0</v>
      </c>
      <c r="W7172" s="585">
        <v>0</v>
      </c>
      <c r="X7172" s="585">
        <v>0</v>
      </c>
    </row>
    <row r="7173" spans="1:24">
      <c r="A7173" s="135"/>
      <c r="B7173" s="54"/>
      <c r="C7173" s="54"/>
      <c r="D7173" s="583"/>
      <c r="E7173" s="583"/>
      <c r="F7173" s="583"/>
      <c r="G7173" s="583"/>
      <c r="H7173" s="54"/>
      <c r="I7173" s="584"/>
      <c r="J7173" s="54"/>
      <c r="K7173" s="75" t="s">
        <v>1501</v>
      </c>
      <c r="L7173" s="76">
        <f t="shared" si="368"/>
        <v>0</v>
      </c>
      <c r="M7173" s="585">
        <v>0</v>
      </c>
      <c r="N7173" s="585">
        <v>0</v>
      </c>
      <c r="O7173" s="585">
        <v>0</v>
      </c>
      <c r="P7173" s="585">
        <v>0</v>
      </c>
      <c r="Q7173" s="585">
        <v>0</v>
      </c>
      <c r="R7173" s="585">
        <v>0</v>
      </c>
      <c r="S7173" s="585">
        <v>0</v>
      </c>
      <c r="T7173" s="585">
        <v>0</v>
      </c>
      <c r="U7173" s="585">
        <v>0</v>
      </c>
      <c r="V7173" s="585">
        <v>0</v>
      </c>
      <c r="W7173" s="585">
        <v>0</v>
      </c>
      <c r="X7173" s="585">
        <v>0</v>
      </c>
    </row>
    <row r="7174" spans="1:24">
      <c r="A7174" s="135"/>
      <c r="B7174" s="80"/>
      <c r="C7174" s="80"/>
      <c r="D7174" s="583"/>
      <c r="E7174" s="583"/>
      <c r="F7174" s="583"/>
      <c r="G7174" s="583"/>
      <c r="H7174" s="80"/>
      <c r="I7174" s="584"/>
      <c r="J7174" s="80"/>
      <c r="K7174" s="84" t="s">
        <v>1502</v>
      </c>
      <c r="L7174" s="76">
        <f t="shared" si="368"/>
        <v>0</v>
      </c>
      <c r="M7174" s="585">
        <v>0</v>
      </c>
      <c r="N7174" s="585">
        <v>0</v>
      </c>
      <c r="O7174" s="585">
        <v>0</v>
      </c>
      <c r="P7174" s="585">
        <v>0</v>
      </c>
      <c r="Q7174" s="585">
        <v>0</v>
      </c>
      <c r="R7174" s="585">
        <v>0</v>
      </c>
      <c r="S7174" s="585">
        <v>0</v>
      </c>
      <c r="T7174" s="585">
        <v>0</v>
      </c>
      <c r="U7174" s="585">
        <v>0</v>
      </c>
      <c r="V7174" s="585">
        <v>0</v>
      </c>
      <c r="W7174" s="585">
        <v>0</v>
      </c>
      <c r="X7174" s="585">
        <v>0</v>
      </c>
    </row>
    <row r="7175" spans="1:24">
      <c r="A7175" s="135"/>
      <c r="B7175" s="46" t="s">
        <v>10905</v>
      </c>
      <c r="C7175" s="46"/>
      <c r="D7175" s="464">
        <f>COUNTA(D7178:D7222)</f>
        <v>15</v>
      </c>
      <c r="E7175" s="46"/>
      <c r="F7175" s="46"/>
      <c r="G7175" s="46"/>
      <c r="H7175" s="46"/>
      <c r="I7175" s="74">
        <f>SUM(I7178:I7222)</f>
        <v>235630</v>
      </c>
      <c r="J7175" s="46" t="s">
        <v>39</v>
      </c>
      <c r="K7175" s="75" t="s">
        <v>32</v>
      </c>
      <c r="L7175" s="76">
        <f>SUM(M7175:X7175)</f>
        <v>35</v>
      </c>
      <c r="M7175" s="76">
        <v>1</v>
      </c>
      <c r="N7175" s="76">
        <v>15</v>
      </c>
      <c r="O7175" s="76">
        <v>2</v>
      </c>
      <c r="P7175" s="76">
        <v>0</v>
      </c>
      <c r="Q7175" s="76">
        <v>0</v>
      </c>
      <c r="R7175" s="76">
        <v>0</v>
      </c>
      <c r="S7175" s="76">
        <v>4</v>
      </c>
      <c r="T7175" s="76">
        <v>13</v>
      </c>
      <c r="U7175" s="76">
        <v>0</v>
      </c>
      <c r="V7175" s="76">
        <v>0</v>
      </c>
      <c r="W7175" s="76">
        <v>0</v>
      </c>
      <c r="X7175" s="76">
        <v>0</v>
      </c>
    </row>
    <row r="7176" spans="1:24">
      <c r="A7176" s="135"/>
      <c r="B7176" s="54"/>
      <c r="C7176" s="54"/>
      <c r="D7176" s="464"/>
      <c r="E7176" s="54"/>
      <c r="F7176" s="54"/>
      <c r="G7176" s="54"/>
      <c r="H7176" s="54"/>
      <c r="I7176" s="79"/>
      <c r="J7176" s="54"/>
      <c r="K7176" s="75" t="s">
        <v>34</v>
      </c>
      <c r="L7176" s="76">
        <f>SUM(M7176:X7176)</f>
        <v>0</v>
      </c>
      <c r="M7176" s="76">
        <v>0</v>
      </c>
      <c r="N7176" s="76">
        <v>0</v>
      </c>
      <c r="O7176" s="76">
        <v>0</v>
      </c>
      <c r="P7176" s="76">
        <v>0</v>
      </c>
      <c r="Q7176" s="76">
        <v>0</v>
      </c>
      <c r="R7176" s="76">
        <v>0</v>
      </c>
      <c r="S7176" s="76">
        <v>0</v>
      </c>
      <c r="T7176" s="76">
        <v>0</v>
      </c>
      <c r="U7176" s="76">
        <v>0</v>
      </c>
      <c r="V7176" s="76">
        <v>0</v>
      </c>
      <c r="W7176" s="76">
        <v>0</v>
      </c>
      <c r="X7176" s="76">
        <v>0</v>
      </c>
    </row>
    <row r="7177" spans="1:24">
      <c r="A7177" s="135"/>
      <c r="B7177" s="80"/>
      <c r="C7177" s="80"/>
      <c r="D7177" s="464"/>
      <c r="E7177" s="80"/>
      <c r="F7177" s="80"/>
      <c r="G7177" s="80"/>
      <c r="H7177" s="80"/>
      <c r="I7177" s="83"/>
      <c r="J7177" s="80"/>
      <c r="K7177" s="75" t="s">
        <v>36</v>
      </c>
      <c r="L7177" s="76">
        <f>SUM(M7177:X7177)</f>
        <v>16</v>
      </c>
      <c r="M7177" s="76">
        <v>0</v>
      </c>
      <c r="N7177" s="76">
        <v>0</v>
      </c>
      <c r="O7177" s="76">
        <v>2</v>
      </c>
      <c r="P7177" s="76">
        <v>0</v>
      </c>
      <c r="Q7177" s="76">
        <v>0</v>
      </c>
      <c r="R7177" s="76">
        <v>12</v>
      </c>
      <c r="S7177" s="76">
        <v>0</v>
      </c>
      <c r="T7177" s="76">
        <v>2</v>
      </c>
      <c r="U7177" s="76">
        <v>0</v>
      </c>
      <c r="V7177" s="76">
        <v>0</v>
      </c>
      <c r="W7177" s="76">
        <v>0</v>
      </c>
      <c r="X7177" s="76">
        <v>0</v>
      </c>
    </row>
    <row r="7178" spans="1:24">
      <c r="A7178" s="135"/>
      <c r="B7178" s="46" t="s">
        <v>10906</v>
      </c>
      <c r="C7178" s="46" t="s">
        <v>31</v>
      </c>
      <c r="D7178" s="58" t="s">
        <v>10907</v>
      </c>
      <c r="E7178" s="58" t="s">
        <v>10908</v>
      </c>
      <c r="F7178" s="46" t="s">
        <v>10909</v>
      </c>
      <c r="G7178" s="58" t="s">
        <v>10910</v>
      </c>
      <c r="H7178" s="46" t="s">
        <v>10911</v>
      </c>
      <c r="I7178" s="74">
        <v>469</v>
      </c>
      <c r="J7178" s="46" t="s">
        <v>1508</v>
      </c>
      <c r="K7178" s="75" t="s">
        <v>1509</v>
      </c>
      <c r="L7178" s="76">
        <f>SUM(M7178:X7178)</f>
        <v>3</v>
      </c>
      <c r="M7178" s="76"/>
      <c r="N7178" s="76">
        <v>1</v>
      </c>
      <c r="O7178" s="76"/>
      <c r="P7178" s="76"/>
      <c r="Q7178" s="76"/>
      <c r="R7178" s="76"/>
      <c r="S7178" s="76">
        <v>1</v>
      </c>
      <c r="T7178" s="76">
        <v>1</v>
      </c>
      <c r="U7178" s="76"/>
      <c r="V7178" s="76"/>
      <c r="W7178" s="76"/>
      <c r="X7178" s="76"/>
    </row>
    <row r="7179" spans="1:24">
      <c r="A7179" s="135"/>
      <c r="B7179" s="54"/>
      <c r="C7179" s="54"/>
      <c r="D7179" s="77"/>
      <c r="E7179" s="54"/>
      <c r="F7179" s="54"/>
      <c r="G7179" s="77"/>
      <c r="H7179" s="54"/>
      <c r="I7179" s="79"/>
      <c r="J7179" s="54"/>
      <c r="K7179" s="75" t="s">
        <v>1501</v>
      </c>
      <c r="L7179" s="76">
        <f t="shared" ref="L7179:L7189" si="369">SUM(M7179:X7179)</f>
        <v>0</v>
      </c>
      <c r="M7179" s="76"/>
      <c r="N7179" s="76"/>
      <c r="O7179" s="76"/>
      <c r="P7179" s="76"/>
      <c r="Q7179" s="76"/>
      <c r="R7179" s="76"/>
      <c r="S7179" s="76"/>
      <c r="T7179" s="76"/>
      <c r="U7179" s="76"/>
      <c r="V7179" s="76"/>
      <c r="W7179" s="76"/>
      <c r="X7179" s="76"/>
    </row>
    <row r="7180" spans="1:24">
      <c r="A7180" s="135"/>
      <c r="B7180" s="54"/>
      <c r="C7180" s="80"/>
      <c r="D7180" s="81"/>
      <c r="E7180" s="80"/>
      <c r="F7180" s="80"/>
      <c r="G7180" s="81"/>
      <c r="H7180" s="80"/>
      <c r="I7180" s="83"/>
      <c r="J7180" s="80"/>
      <c r="K7180" s="84" t="s">
        <v>1502</v>
      </c>
      <c r="L7180" s="76">
        <f t="shared" si="369"/>
        <v>0</v>
      </c>
      <c r="M7180" s="76"/>
      <c r="N7180" s="76"/>
      <c r="O7180" s="76"/>
      <c r="P7180" s="76"/>
      <c r="Q7180" s="76"/>
      <c r="R7180" s="76"/>
      <c r="S7180" s="76"/>
      <c r="T7180" s="76"/>
      <c r="U7180" s="76"/>
      <c r="V7180" s="76"/>
      <c r="W7180" s="76"/>
      <c r="X7180" s="76"/>
    </row>
    <row r="7181" spans="1:24">
      <c r="A7181" s="135"/>
      <c r="B7181" s="54"/>
      <c r="C7181" s="46" t="s">
        <v>31</v>
      </c>
      <c r="D7181" s="58" t="s">
        <v>10912</v>
      </c>
      <c r="E7181" s="58" t="s">
        <v>10913</v>
      </c>
      <c r="F7181" s="46" t="s">
        <v>10914</v>
      </c>
      <c r="G7181" s="58" t="s">
        <v>10915</v>
      </c>
      <c r="H7181" s="46" t="s">
        <v>10916</v>
      </c>
      <c r="I7181" s="74">
        <v>3782</v>
      </c>
      <c r="J7181" s="46" t="s">
        <v>1508</v>
      </c>
      <c r="K7181" s="75" t="s">
        <v>1509</v>
      </c>
      <c r="L7181" s="76">
        <f t="shared" si="369"/>
        <v>3</v>
      </c>
      <c r="M7181" s="76"/>
      <c r="N7181" s="76">
        <v>1</v>
      </c>
      <c r="O7181" s="76"/>
      <c r="P7181" s="76"/>
      <c r="Q7181" s="76"/>
      <c r="R7181" s="76"/>
      <c r="S7181" s="76">
        <v>1</v>
      </c>
      <c r="T7181" s="76">
        <v>1</v>
      </c>
      <c r="U7181" s="76"/>
      <c r="V7181" s="76"/>
      <c r="W7181" s="76"/>
      <c r="X7181" s="76"/>
    </row>
    <row r="7182" spans="1:24">
      <c r="A7182" s="135"/>
      <c r="B7182" s="54"/>
      <c r="C7182" s="54"/>
      <c r="D7182" s="77"/>
      <c r="E7182" s="54"/>
      <c r="F7182" s="54"/>
      <c r="G7182" s="77"/>
      <c r="H7182" s="54"/>
      <c r="I7182" s="79"/>
      <c r="J7182" s="54"/>
      <c r="K7182" s="75" t="s">
        <v>1501</v>
      </c>
      <c r="L7182" s="76">
        <f t="shared" si="369"/>
        <v>0</v>
      </c>
      <c r="M7182" s="76"/>
      <c r="N7182" s="76"/>
      <c r="O7182" s="76"/>
      <c r="P7182" s="76"/>
      <c r="Q7182" s="76"/>
      <c r="R7182" s="76"/>
      <c r="S7182" s="76"/>
      <c r="T7182" s="76"/>
      <c r="U7182" s="76"/>
      <c r="V7182" s="76"/>
      <c r="W7182" s="76"/>
      <c r="X7182" s="76"/>
    </row>
    <row r="7183" spans="1:24">
      <c r="A7183" s="135"/>
      <c r="B7183" s="54"/>
      <c r="C7183" s="80"/>
      <c r="D7183" s="81"/>
      <c r="E7183" s="80"/>
      <c r="F7183" s="80"/>
      <c r="G7183" s="81"/>
      <c r="H7183" s="80"/>
      <c r="I7183" s="83"/>
      <c r="J7183" s="80"/>
      <c r="K7183" s="84" t="s">
        <v>1502</v>
      </c>
      <c r="L7183" s="76">
        <f t="shared" si="369"/>
        <v>0</v>
      </c>
      <c r="M7183" s="76"/>
      <c r="N7183" s="76"/>
      <c r="O7183" s="76"/>
      <c r="P7183" s="76"/>
      <c r="Q7183" s="76"/>
      <c r="R7183" s="76"/>
      <c r="S7183" s="76"/>
      <c r="T7183" s="76"/>
      <c r="U7183" s="76"/>
      <c r="V7183" s="76"/>
      <c r="W7183" s="76"/>
      <c r="X7183" s="76"/>
    </row>
    <row r="7184" spans="1:24">
      <c r="A7184" s="135"/>
      <c r="B7184" s="54"/>
      <c r="C7184" s="46" t="s">
        <v>31</v>
      </c>
      <c r="D7184" s="58" t="s">
        <v>10917</v>
      </c>
      <c r="E7184" s="58" t="s">
        <v>10918</v>
      </c>
      <c r="F7184" s="46" t="s">
        <v>10914</v>
      </c>
      <c r="G7184" s="58" t="s">
        <v>10915</v>
      </c>
      <c r="H7184" s="46" t="s">
        <v>10916</v>
      </c>
      <c r="I7184" s="74">
        <v>3782</v>
      </c>
      <c r="J7184" s="46" t="s">
        <v>1508</v>
      </c>
      <c r="K7184" s="75" t="s">
        <v>1509</v>
      </c>
      <c r="L7184" s="76">
        <f t="shared" si="369"/>
        <v>2</v>
      </c>
      <c r="M7184" s="76"/>
      <c r="N7184" s="76">
        <v>1</v>
      </c>
      <c r="O7184" s="76"/>
      <c r="P7184" s="76"/>
      <c r="Q7184" s="76"/>
      <c r="R7184" s="76"/>
      <c r="S7184" s="76"/>
      <c r="T7184" s="76">
        <v>1</v>
      </c>
      <c r="U7184" s="76"/>
      <c r="V7184" s="76"/>
      <c r="W7184" s="76"/>
      <c r="X7184" s="76"/>
    </row>
    <row r="7185" spans="1:24">
      <c r="A7185" s="135"/>
      <c r="B7185" s="54"/>
      <c r="C7185" s="54"/>
      <c r="D7185" s="77"/>
      <c r="E7185" s="54"/>
      <c r="F7185" s="54"/>
      <c r="G7185" s="77"/>
      <c r="H7185" s="54"/>
      <c r="I7185" s="79"/>
      <c r="J7185" s="54"/>
      <c r="K7185" s="75" t="s">
        <v>1501</v>
      </c>
      <c r="L7185" s="76">
        <f t="shared" si="369"/>
        <v>0</v>
      </c>
      <c r="M7185" s="76"/>
      <c r="N7185" s="76"/>
      <c r="O7185" s="76"/>
      <c r="P7185" s="76"/>
      <c r="Q7185" s="76"/>
      <c r="R7185" s="76"/>
      <c r="S7185" s="76"/>
      <c r="T7185" s="76"/>
      <c r="U7185" s="76"/>
      <c r="V7185" s="76"/>
      <c r="W7185" s="76"/>
      <c r="X7185" s="76"/>
    </row>
    <row r="7186" spans="1:24">
      <c r="A7186" s="135"/>
      <c r="B7186" s="54"/>
      <c r="C7186" s="80"/>
      <c r="D7186" s="81"/>
      <c r="E7186" s="80"/>
      <c r="F7186" s="80"/>
      <c r="G7186" s="81"/>
      <c r="H7186" s="80"/>
      <c r="I7186" s="83"/>
      <c r="J7186" s="80"/>
      <c r="K7186" s="84" t="s">
        <v>1502</v>
      </c>
      <c r="L7186" s="76">
        <f t="shared" si="369"/>
        <v>0</v>
      </c>
      <c r="M7186" s="76"/>
      <c r="N7186" s="76"/>
      <c r="O7186" s="76"/>
      <c r="P7186" s="76"/>
      <c r="Q7186" s="76"/>
      <c r="R7186" s="76"/>
      <c r="S7186" s="76"/>
      <c r="T7186" s="76"/>
      <c r="U7186" s="76"/>
      <c r="V7186" s="76"/>
      <c r="W7186" s="76"/>
      <c r="X7186" s="76"/>
    </row>
    <row r="7187" spans="1:24">
      <c r="A7187" s="135"/>
      <c r="B7187" s="54"/>
      <c r="C7187" s="46" t="s">
        <v>31</v>
      </c>
      <c r="D7187" s="58" t="s">
        <v>10919</v>
      </c>
      <c r="E7187" s="58" t="s">
        <v>10920</v>
      </c>
      <c r="F7187" s="46" t="s">
        <v>10921</v>
      </c>
      <c r="G7187" s="58" t="s">
        <v>10922</v>
      </c>
      <c r="H7187" s="46" t="s">
        <v>10923</v>
      </c>
      <c r="I7187" s="74">
        <v>3898</v>
      </c>
      <c r="J7187" s="46" t="s">
        <v>1508</v>
      </c>
      <c r="K7187" s="75" t="s">
        <v>1509</v>
      </c>
      <c r="L7187" s="76">
        <f t="shared" si="369"/>
        <v>2</v>
      </c>
      <c r="M7187" s="76"/>
      <c r="N7187" s="76">
        <v>1</v>
      </c>
      <c r="O7187" s="76"/>
      <c r="P7187" s="76"/>
      <c r="Q7187" s="76"/>
      <c r="R7187" s="76"/>
      <c r="S7187" s="76"/>
      <c r="T7187" s="76">
        <v>1</v>
      </c>
      <c r="U7187" s="76"/>
      <c r="V7187" s="76"/>
      <c r="W7187" s="76"/>
      <c r="X7187" s="76"/>
    </row>
    <row r="7188" spans="1:24">
      <c r="A7188" s="135"/>
      <c r="B7188" s="54"/>
      <c r="C7188" s="54"/>
      <c r="D7188" s="77"/>
      <c r="E7188" s="54"/>
      <c r="F7188" s="54"/>
      <c r="G7188" s="77"/>
      <c r="H7188" s="54"/>
      <c r="I7188" s="79"/>
      <c r="J7188" s="54"/>
      <c r="K7188" s="75" t="s">
        <v>1501</v>
      </c>
      <c r="L7188" s="76">
        <f t="shared" si="369"/>
        <v>0</v>
      </c>
      <c r="M7188" s="76"/>
      <c r="N7188" s="76"/>
      <c r="O7188" s="76"/>
      <c r="P7188" s="76"/>
      <c r="Q7188" s="76"/>
      <c r="R7188" s="76"/>
      <c r="S7188" s="76"/>
      <c r="T7188" s="76"/>
      <c r="U7188" s="76"/>
      <c r="V7188" s="76"/>
      <c r="W7188" s="76"/>
      <c r="X7188" s="76"/>
    </row>
    <row r="7189" spans="1:24">
      <c r="A7189" s="135"/>
      <c r="B7189" s="54"/>
      <c r="C7189" s="80"/>
      <c r="D7189" s="81"/>
      <c r="E7189" s="80"/>
      <c r="F7189" s="80"/>
      <c r="G7189" s="81"/>
      <c r="H7189" s="80"/>
      <c r="I7189" s="83"/>
      <c r="J7189" s="80"/>
      <c r="K7189" s="84" t="s">
        <v>1502</v>
      </c>
      <c r="L7189" s="76">
        <f t="shared" si="369"/>
        <v>0</v>
      </c>
      <c r="M7189" s="76"/>
      <c r="N7189" s="76"/>
      <c r="O7189" s="76"/>
      <c r="P7189" s="76"/>
      <c r="Q7189" s="76"/>
      <c r="R7189" s="76"/>
      <c r="S7189" s="76"/>
      <c r="T7189" s="76"/>
      <c r="U7189" s="76"/>
      <c r="V7189" s="76"/>
      <c r="W7189" s="76"/>
      <c r="X7189" s="76"/>
    </row>
    <row r="7190" spans="1:24">
      <c r="A7190" s="135"/>
      <c r="B7190" s="54"/>
      <c r="C7190" s="46" t="s">
        <v>31</v>
      </c>
      <c r="D7190" s="58" t="s">
        <v>10924</v>
      </c>
      <c r="E7190" s="58" t="s">
        <v>10925</v>
      </c>
      <c r="F7190" s="46" t="s">
        <v>7787</v>
      </c>
      <c r="G7190" s="58" t="s">
        <v>10922</v>
      </c>
      <c r="H7190" s="46" t="s">
        <v>10923</v>
      </c>
      <c r="I7190" s="74">
        <v>3898</v>
      </c>
      <c r="J7190" s="46" t="s">
        <v>1508</v>
      </c>
      <c r="K7190" s="75" t="s">
        <v>1509</v>
      </c>
      <c r="L7190" s="76">
        <f>SUM(M7190:X7190)</f>
        <v>2</v>
      </c>
      <c r="M7190" s="76"/>
      <c r="N7190" s="76">
        <v>1</v>
      </c>
      <c r="O7190" s="76"/>
      <c r="P7190" s="76"/>
      <c r="Q7190" s="76"/>
      <c r="R7190" s="76"/>
      <c r="S7190" s="76"/>
      <c r="T7190" s="76">
        <v>1</v>
      </c>
      <c r="U7190" s="76"/>
      <c r="V7190" s="76"/>
      <c r="W7190" s="76"/>
      <c r="X7190" s="76"/>
    </row>
    <row r="7191" spans="1:24">
      <c r="A7191" s="135"/>
      <c r="B7191" s="54"/>
      <c r="C7191" s="54"/>
      <c r="D7191" s="77"/>
      <c r="E7191" s="54"/>
      <c r="F7191" s="54"/>
      <c r="G7191" s="77"/>
      <c r="H7191" s="54"/>
      <c r="I7191" s="79"/>
      <c r="J7191" s="54"/>
      <c r="K7191" s="75" t="s">
        <v>1501</v>
      </c>
      <c r="L7191" s="76">
        <f t="shared" ref="L7191:L7201" si="370">SUM(M7191:X7191)</f>
        <v>0</v>
      </c>
      <c r="M7191" s="76"/>
      <c r="N7191" s="76"/>
      <c r="O7191" s="76"/>
      <c r="P7191" s="76"/>
      <c r="Q7191" s="76"/>
      <c r="R7191" s="76"/>
      <c r="S7191" s="76"/>
      <c r="T7191" s="76"/>
      <c r="U7191" s="76"/>
      <c r="V7191" s="76"/>
      <c r="W7191" s="76"/>
      <c r="X7191" s="76"/>
    </row>
    <row r="7192" spans="1:24">
      <c r="A7192" s="135"/>
      <c r="B7192" s="54"/>
      <c r="C7192" s="80"/>
      <c r="D7192" s="81"/>
      <c r="E7192" s="80"/>
      <c r="F7192" s="80"/>
      <c r="G7192" s="81"/>
      <c r="H7192" s="80"/>
      <c r="I7192" s="83"/>
      <c r="J7192" s="80"/>
      <c r="K7192" s="84" t="s">
        <v>1502</v>
      </c>
      <c r="L7192" s="76">
        <f t="shared" si="370"/>
        <v>0</v>
      </c>
      <c r="M7192" s="76"/>
      <c r="N7192" s="76"/>
      <c r="O7192" s="76"/>
      <c r="P7192" s="76"/>
      <c r="Q7192" s="76"/>
      <c r="R7192" s="76"/>
      <c r="S7192" s="76"/>
      <c r="T7192" s="76"/>
      <c r="U7192" s="76"/>
      <c r="V7192" s="76"/>
      <c r="W7192" s="76"/>
      <c r="X7192" s="76"/>
    </row>
    <row r="7193" spans="1:24">
      <c r="A7193" s="135"/>
      <c r="B7193" s="54"/>
      <c r="C7193" s="46" t="s">
        <v>31</v>
      </c>
      <c r="D7193" s="58" t="s">
        <v>10926</v>
      </c>
      <c r="E7193" s="58" t="s">
        <v>10927</v>
      </c>
      <c r="F7193" s="46" t="s">
        <v>3422</v>
      </c>
      <c r="G7193" s="58" t="s">
        <v>10928</v>
      </c>
      <c r="H7193" s="46" t="s">
        <v>10929</v>
      </c>
      <c r="I7193" s="74">
        <v>469</v>
      </c>
      <c r="J7193" s="46" t="s">
        <v>1508</v>
      </c>
      <c r="K7193" s="75" t="s">
        <v>1509</v>
      </c>
      <c r="L7193" s="76">
        <f t="shared" si="370"/>
        <v>3</v>
      </c>
      <c r="M7193" s="76"/>
      <c r="N7193" s="76">
        <v>1</v>
      </c>
      <c r="O7193" s="76">
        <v>1</v>
      </c>
      <c r="P7193" s="76"/>
      <c r="Q7193" s="76"/>
      <c r="R7193" s="76"/>
      <c r="S7193" s="76"/>
      <c r="T7193" s="76">
        <v>1</v>
      </c>
      <c r="U7193" s="76"/>
      <c r="V7193" s="76"/>
      <c r="W7193" s="76"/>
      <c r="X7193" s="76"/>
    </row>
    <row r="7194" spans="1:24">
      <c r="A7194" s="135"/>
      <c r="B7194" s="54"/>
      <c r="C7194" s="54"/>
      <c r="D7194" s="77"/>
      <c r="E7194" s="54"/>
      <c r="F7194" s="54"/>
      <c r="G7194" s="77"/>
      <c r="H7194" s="54"/>
      <c r="I7194" s="79"/>
      <c r="J7194" s="54"/>
      <c r="K7194" s="75" t="s">
        <v>1501</v>
      </c>
      <c r="L7194" s="76">
        <f t="shared" si="370"/>
        <v>0</v>
      </c>
      <c r="M7194" s="76"/>
      <c r="N7194" s="76"/>
      <c r="O7194" s="76"/>
      <c r="P7194" s="76"/>
      <c r="Q7194" s="76"/>
      <c r="R7194" s="76"/>
      <c r="S7194" s="76"/>
      <c r="T7194" s="76"/>
      <c r="U7194" s="76"/>
      <c r="V7194" s="76"/>
      <c r="W7194" s="76"/>
      <c r="X7194" s="76"/>
    </row>
    <row r="7195" spans="1:24">
      <c r="A7195" s="135"/>
      <c r="B7195" s="54"/>
      <c r="C7195" s="80"/>
      <c r="D7195" s="81"/>
      <c r="E7195" s="80"/>
      <c r="F7195" s="80"/>
      <c r="G7195" s="81"/>
      <c r="H7195" s="80"/>
      <c r="I7195" s="83"/>
      <c r="J7195" s="80"/>
      <c r="K7195" s="84" t="s">
        <v>1502</v>
      </c>
      <c r="L7195" s="76">
        <f t="shared" si="370"/>
        <v>0</v>
      </c>
      <c r="M7195" s="76"/>
      <c r="N7195" s="76"/>
      <c r="O7195" s="76"/>
      <c r="P7195" s="76"/>
      <c r="Q7195" s="76"/>
      <c r="R7195" s="76"/>
      <c r="S7195" s="76"/>
      <c r="T7195" s="76"/>
      <c r="U7195" s="76"/>
      <c r="V7195" s="76"/>
      <c r="W7195" s="76"/>
      <c r="X7195" s="76"/>
    </row>
    <row r="7196" spans="1:24">
      <c r="A7196" s="135"/>
      <c r="B7196" s="54"/>
      <c r="C7196" s="46" t="s">
        <v>31</v>
      </c>
      <c r="D7196" s="58" t="s">
        <v>10930</v>
      </c>
      <c r="E7196" s="58" t="s">
        <v>10931</v>
      </c>
      <c r="F7196" s="46" t="s">
        <v>10932</v>
      </c>
      <c r="G7196" s="58" t="s">
        <v>10928</v>
      </c>
      <c r="H7196" s="46" t="s">
        <v>10929</v>
      </c>
      <c r="I7196" s="74">
        <v>3636</v>
      </c>
      <c r="J7196" s="46" t="s">
        <v>1508</v>
      </c>
      <c r="K7196" s="75" t="s">
        <v>1509</v>
      </c>
      <c r="L7196" s="76">
        <f t="shared" si="370"/>
        <v>3</v>
      </c>
      <c r="M7196" s="76"/>
      <c r="N7196" s="76">
        <v>1</v>
      </c>
      <c r="O7196" s="76"/>
      <c r="P7196" s="76"/>
      <c r="Q7196" s="76"/>
      <c r="R7196" s="76"/>
      <c r="S7196" s="76">
        <v>1</v>
      </c>
      <c r="T7196" s="76">
        <v>1</v>
      </c>
      <c r="U7196" s="76"/>
      <c r="V7196" s="76"/>
      <c r="W7196" s="76"/>
      <c r="X7196" s="76"/>
    </row>
    <row r="7197" spans="1:24">
      <c r="A7197" s="135"/>
      <c r="B7197" s="54"/>
      <c r="C7197" s="54"/>
      <c r="D7197" s="77"/>
      <c r="E7197" s="54"/>
      <c r="F7197" s="54"/>
      <c r="G7197" s="77"/>
      <c r="H7197" s="54"/>
      <c r="I7197" s="79"/>
      <c r="J7197" s="54"/>
      <c r="K7197" s="75" t="s">
        <v>1501</v>
      </c>
      <c r="L7197" s="76">
        <f t="shared" si="370"/>
        <v>0</v>
      </c>
      <c r="M7197" s="76"/>
      <c r="N7197" s="76"/>
      <c r="O7197" s="76"/>
      <c r="P7197" s="76"/>
      <c r="Q7197" s="76"/>
      <c r="R7197" s="76"/>
      <c r="S7197" s="76"/>
      <c r="T7197" s="76"/>
      <c r="U7197" s="76"/>
      <c r="V7197" s="76"/>
      <c r="W7197" s="76"/>
      <c r="X7197" s="76"/>
    </row>
    <row r="7198" spans="1:24">
      <c r="A7198" s="135"/>
      <c r="B7198" s="54"/>
      <c r="C7198" s="80"/>
      <c r="D7198" s="81"/>
      <c r="E7198" s="80"/>
      <c r="F7198" s="80"/>
      <c r="G7198" s="81"/>
      <c r="H7198" s="80"/>
      <c r="I7198" s="83"/>
      <c r="J7198" s="80"/>
      <c r="K7198" s="84" t="s">
        <v>1502</v>
      </c>
      <c r="L7198" s="76">
        <f t="shared" si="370"/>
        <v>0</v>
      </c>
      <c r="M7198" s="76"/>
      <c r="N7198" s="76"/>
      <c r="O7198" s="76"/>
      <c r="P7198" s="76"/>
      <c r="Q7198" s="76"/>
      <c r="R7198" s="76"/>
      <c r="S7198" s="76"/>
      <c r="T7198" s="76"/>
      <c r="U7198" s="76"/>
      <c r="V7198" s="76"/>
      <c r="W7198" s="76"/>
      <c r="X7198" s="76"/>
    </row>
    <row r="7199" spans="1:24">
      <c r="A7199" s="135"/>
      <c r="B7199" s="54"/>
      <c r="C7199" s="46" t="s">
        <v>31</v>
      </c>
      <c r="D7199" s="58" t="s">
        <v>10933</v>
      </c>
      <c r="E7199" s="58" t="s">
        <v>10934</v>
      </c>
      <c r="F7199" s="46" t="s">
        <v>10935</v>
      </c>
      <c r="G7199" s="58" t="s">
        <v>10936</v>
      </c>
      <c r="H7199" s="46" t="s">
        <v>10937</v>
      </c>
      <c r="I7199" s="74">
        <v>3636</v>
      </c>
      <c r="J7199" s="46" t="s">
        <v>1508</v>
      </c>
      <c r="K7199" s="75" t="s">
        <v>1509</v>
      </c>
      <c r="L7199" s="76">
        <f t="shared" si="370"/>
        <v>2</v>
      </c>
      <c r="M7199" s="76"/>
      <c r="N7199" s="76">
        <v>1</v>
      </c>
      <c r="O7199" s="76"/>
      <c r="P7199" s="76"/>
      <c r="Q7199" s="76"/>
      <c r="R7199" s="76"/>
      <c r="S7199" s="76"/>
      <c r="T7199" s="76">
        <v>1</v>
      </c>
      <c r="U7199" s="76"/>
      <c r="V7199" s="76"/>
      <c r="W7199" s="76"/>
      <c r="X7199" s="76"/>
    </row>
    <row r="7200" spans="1:24">
      <c r="A7200" s="135"/>
      <c r="B7200" s="54"/>
      <c r="C7200" s="54"/>
      <c r="D7200" s="77"/>
      <c r="E7200" s="54"/>
      <c r="F7200" s="54"/>
      <c r="G7200" s="77"/>
      <c r="H7200" s="54"/>
      <c r="I7200" s="79"/>
      <c r="J7200" s="54"/>
      <c r="K7200" s="75" t="s">
        <v>1501</v>
      </c>
      <c r="L7200" s="76">
        <f t="shared" si="370"/>
        <v>0</v>
      </c>
      <c r="M7200" s="76"/>
      <c r="N7200" s="76"/>
      <c r="O7200" s="76"/>
      <c r="P7200" s="76"/>
      <c r="Q7200" s="76"/>
      <c r="R7200" s="76"/>
      <c r="S7200" s="76"/>
      <c r="T7200" s="76"/>
      <c r="U7200" s="76"/>
      <c r="V7200" s="76"/>
      <c r="W7200" s="76"/>
      <c r="X7200" s="76"/>
    </row>
    <row r="7201" spans="1:24">
      <c r="A7201" s="135"/>
      <c r="B7201" s="54"/>
      <c r="C7201" s="80"/>
      <c r="D7201" s="81"/>
      <c r="E7201" s="80"/>
      <c r="F7201" s="80"/>
      <c r="G7201" s="81"/>
      <c r="H7201" s="80"/>
      <c r="I7201" s="83"/>
      <c r="J7201" s="80"/>
      <c r="K7201" s="84" t="s">
        <v>1502</v>
      </c>
      <c r="L7201" s="76">
        <f t="shared" si="370"/>
        <v>0</v>
      </c>
      <c r="M7201" s="76"/>
      <c r="N7201" s="76"/>
      <c r="O7201" s="76"/>
      <c r="P7201" s="76"/>
      <c r="Q7201" s="76"/>
      <c r="R7201" s="76"/>
      <c r="S7201" s="76"/>
      <c r="T7201" s="76"/>
      <c r="U7201" s="76"/>
      <c r="V7201" s="76"/>
      <c r="W7201" s="76"/>
      <c r="X7201" s="76"/>
    </row>
    <row r="7202" spans="1:24">
      <c r="A7202" s="135"/>
      <c r="B7202" s="54"/>
      <c r="C7202" s="46" t="s">
        <v>31</v>
      </c>
      <c r="D7202" s="58" t="s">
        <v>10938</v>
      </c>
      <c r="E7202" s="58" t="s">
        <v>10939</v>
      </c>
      <c r="F7202" s="46" t="s">
        <v>10940</v>
      </c>
      <c r="G7202" s="58" t="s">
        <v>10941</v>
      </c>
      <c r="H7202" s="46" t="s">
        <v>10942</v>
      </c>
      <c r="I7202" s="74">
        <v>2615</v>
      </c>
      <c r="J7202" s="46" t="s">
        <v>1508</v>
      </c>
      <c r="K7202" s="75" t="s">
        <v>1509</v>
      </c>
      <c r="L7202" s="76">
        <f>SUM(M7202:X7202)</f>
        <v>3</v>
      </c>
      <c r="M7202" s="76">
        <v>1</v>
      </c>
      <c r="N7202" s="76">
        <v>1</v>
      </c>
      <c r="O7202" s="76"/>
      <c r="P7202" s="76"/>
      <c r="Q7202" s="76"/>
      <c r="R7202" s="76"/>
      <c r="S7202" s="76">
        <v>1</v>
      </c>
      <c r="T7202" s="76"/>
      <c r="U7202" s="76"/>
      <c r="V7202" s="76"/>
      <c r="W7202" s="76"/>
      <c r="X7202" s="76"/>
    </row>
    <row r="7203" spans="1:24">
      <c r="A7203" s="135"/>
      <c r="B7203" s="54"/>
      <c r="C7203" s="54"/>
      <c r="D7203" s="77"/>
      <c r="E7203" s="54"/>
      <c r="F7203" s="54"/>
      <c r="G7203" s="77"/>
      <c r="H7203" s="54"/>
      <c r="I7203" s="79"/>
      <c r="J7203" s="54"/>
      <c r="K7203" s="75" t="s">
        <v>1501</v>
      </c>
      <c r="L7203" s="76">
        <f>SUM(M7203:X7203)</f>
        <v>0</v>
      </c>
      <c r="M7203" s="76"/>
      <c r="N7203" s="76"/>
      <c r="O7203" s="76"/>
      <c r="P7203" s="76"/>
      <c r="Q7203" s="76"/>
      <c r="R7203" s="76"/>
      <c r="S7203" s="76"/>
      <c r="T7203" s="76"/>
      <c r="U7203" s="76"/>
      <c r="V7203" s="76"/>
      <c r="W7203" s="76"/>
      <c r="X7203" s="76"/>
    </row>
    <row r="7204" spans="1:24">
      <c r="A7204" s="135"/>
      <c r="B7204" s="54"/>
      <c r="C7204" s="80"/>
      <c r="D7204" s="81"/>
      <c r="E7204" s="80"/>
      <c r="F7204" s="80"/>
      <c r="G7204" s="81"/>
      <c r="H7204" s="80"/>
      <c r="I7204" s="83"/>
      <c r="J7204" s="80"/>
      <c r="K7204" s="84" t="s">
        <v>1502</v>
      </c>
      <c r="L7204" s="76">
        <f>SUM(M7204:X7204)</f>
        <v>0</v>
      </c>
      <c r="M7204" s="76"/>
      <c r="N7204" s="76"/>
      <c r="O7204" s="76"/>
      <c r="P7204" s="76"/>
      <c r="Q7204" s="76"/>
      <c r="R7204" s="76"/>
      <c r="S7204" s="76"/>
      <c r="T7204" s="76"/>
      <c r="U7204" s="76"/>
      <c r="V7204" s="76"/>
      <c r="W7204" s="76"/>
      <c r="X7204" s="76"/>
    </row>
    <row r="7205" spans="1:24">
      <c r="A7205" s="135"/>
      <c r="B7205" s="54"/>
      <c r="C7205" s="46" t="s">
        <v>33</v>
      </c>
      <c r="D7205" s="58" t="s">
        <v>10943</v>
      </c>
      <c r="E7205" s="58" t="s">
        <v>10944</v>
      </c>
      <c r="F7205" s="46" t="s">
        <v>10945</v>
      </c>
      <c r="G7205" s="58" t="s">
        <v>10922</v>
      </c>
      <c r="H7205" s="46" t="s">
        <v>10946</v>
      </c>
      <c r="I7205" s="74">
        <v>1873</v>
      </c>
      <c r="J7205" s="46" t="s">
        <v>1508</v>
      </c>
      <c r="K7205" s="75" t="s">
        <v>1509</v>
      </c>
      <c r="L7205" s="76">
        <f>SUM(M7205:X7205)</f>
        <v>3</v>
      </c>
      <c r="M7205" s="76"/>
      <c r="N7205" s="76">
        <v>1</v>
      </c>
      <c r="O7205" s="76">
        <v>1</v>
      </c>
      <c r="P7205" s="76"/>
      <c r="Q7205" s="76"/>
      <c r="R7205" s="76"/>
      <c r="S7205" s="76"/>
      <c r="T7205" s="76">
        <v>1</v>
      </c>
      <c r="U7205" s="76"/>
      <c r="V7205" s="76"/>
      <c r="W7205" s="76"/>
      <c r="X7205" s="76"/>
    </row>
    <row r="7206" spans="1:24">
      <c r="A7206" s="135"/>
      <c r="B7206" s="54"/>
      <c r="C7206" s="54"/>
      <c r="D7206" s="77"/>
      <c r="E7206" s="54"/>
      <c r="F7206" s="54"/>
      <c r="G7206" s="77"/>
      <c r="H7206" s="54"/>
      <c r="I7206" s="79"/>
      <c r="J7206" s="54"/>
      <c r="K7206" s="75" t="s">
        <v>1501</v>
      </c>
      <c r="L7206" s="76">
        <f t="shared" ref="L7206:L7222" si="371">SUM(M7206:X7206)</f>
        <v>0</v>
      </c>
      <c r="M7206" s="76"/>
      <c r="N7206" s="76"/>
      <c r="O7206" s="76"/>
      <c r="P7206" s="76"/>
      <c r="Q7206" s="76"/>
      <c r="R7206" s="76"/>
      <c r="S7206" s="76"/>
      <c r="T7206" s="76"/>
      <c r="U7206" s="76"/>
      <c r="V7206" s="76"/>
      <c r="W7206" s="76"/>
      <c r="X7206" s="76"/>
    </row>
    <row r="7207" spans="1:24">
      <c r="A7207" s="135"/>
      <c r="B7207" s="54"/>
      <c r="C7207" s="80"/>
      <c r="D7207" s="81"/>
      <c r="E7207" s="80"/>
      <c r="F7207" s="80"/>
      <c r="G7207" s="81"/>
      <c r="H7207" s="80"/>
      <c r="I7207" s="83"/>
      <c r="J7207" s="80"/>
      <c r="K7207" s="84" t="s">
        <v>1502</v>
      </c>
      <c r="L7207" s="76">
        <f t="shared" si="371"/>
        <v>0</v>
      </c>
      <c r="M7207" s="76"/>
      <c r="N7207" s="76"/>
      <c r="O7207" s="76"/>
      <c r="P7207" s="76"/>
      <c r="Q7207" s="76"/>
      <c r="R7207" s="76"/>
      <c r="S7207" s="76"/>
      <c r="T7207" s="76"/>
      <c r="U7207" s="76"/>
      <c r="V7207" s="76"/>
      <c r="W7207" s="76"/>
      <c r="X7207" s="76"/>
    </row>
    <row r="7208" spans="1:24">
      <c r="A7208" s="135"/>
      <c r="B7208" s="54"/>
      <c r="C7208" s="46" t="s">
        <v>33</v>
      </c>
      <c r="D7208" s="58" t="s">
        <v>9957</v>
      </c>
      <c r="E7208" s="58" t="s">
        <v>10947</v>
      </c>
      <c r="F7208" s="46" t="s">
        <v>10948</v>
      </c>
      <c r="G7208" s="58" t="s">
        <v>10949</v>
      </c>
      <c r="H7208" s="46" t="s">
        <v>10950</v>
      </c>
      <c r="I7208" s="74">
        <v>850</v>
      </c>
      <c r="J7208" s="46" t="s">
        <v>1508</v>
      </c>
      <c r="K7208" s="75" t="s">
        <v>1509</v>
      </c>
      <c r="L7208" s="76">
        <f t="shared" si="371"/>
        <v>4</v>
      </c>
      <c r="M7208" s="76"/>
      <c r="N7208" s="76">
        <v>2</v>
      </c>
      <c r="O7208" s="76"/>
      <c r="P7208" s="76"/>
      <c r="Q7208" s="76"/>
      <c r="R7208" s="76"/>
      <c r="S7208" s="76"/>
      <c r="T7208" s="76">
        <v>2</v>
      </c>
      <c r="U7208" s="76"/>
      <c r="V7208" s="76"/>
      <c r="W7208" s="76"/>
      <c r="X7208" s="76"/>
    </row>
    <row r="7209" spans="1:24">
      <c r="A7209" s="135"/>
      <c r="B7209" s="54"/>
      <c r="C7209" s="54"/>
      <c r="D7209" s="77"/>
      <c r="E7209" s="54"/>
      <c r="F7209" s="54"/>
      <c r="G7209" s="77"/>
      <c r="H7209" s="54"/>
      <c r="I7209" s="79"/>
      <c r="J7209" s="54"/>
      <c r="K7209" s="75" t="s">
        <v>1501</v>
      </c>
      <c r="L7209" s="76">
        <f t="shared" si="371"/>
        <v>0</v>
      </c>
      <c r="M7209" s="76"/>
      <c r="N7209" s="76"/>
      <c r="O7209" s="76"/>
      <c r="P7209" s="76"/>
      <c r="Q7209" s="76"/>
      <c r="R7209" s="76"/>
      <c r="S7209" s="76"/>
      <c r="T7209" s="76"/>
      <c r="U7209" s="76"/>
      <c r="V7209" s="76"/>
      <c r="W7209" s="76"/>
      <c r="X7209" s="76"/>
    </row>
    <row r="7210" spans="1:24">
      <c r="A7210" s="135"/>
      <c r="B7210" s="54"/>
      <c r="C7210" s="80"/>
      <c r="D7210" s="81"/>
      <c r="E7210" s="80"/>
      <c r="F7210" s="80"/>
      <c r="G7210" s="81"/>
      <c r="H7210" s="80"/>
      <c r="I7210" s="83"/>
      <c r="J7210" s="80"/>
      <c r="K7210" s="84" t="s">
        <v>1502</v>
      </c>
      <c r="L7210" s="76">
        <f t="shared" si="371"/>
        <v>0</v>
      </c>
      <c r="M7210" s="76"/>
      <c r="N7210" s="76"/>
      <c r="O7210" s="76"/>
      <c r="P7210" s="76"/>
      <c r="Q7210" s="76"/>
      <c r="R7210" s="76"/>
      <c r="S7210" s="76"/>
      <c r="T7210" s="76"/>
      <c r="U7210" s="76"/>
      <c r="V7210" s="76"/>
      <c r="W7210" s="76"/>
      <c r="X7210" s="76"/>
    </row>
    <row r="7211" spans="1:24">
      <c r="A7211" s="135"/>
      <c r="B7211" s="54"/>
      <c r="C7211" s="46" t="s">
        <v>33</v>
      </c>
      <c r="D7211" s="58" t="s">
        <v>10951</v>
      </c>
      <c r="E7211" s="58" t="s">
        <v>10952</v>
      </c>
      <c r="F7211" s="46" t="s">
        <v>8059</v>
      </c>
      <c r="G7211" s="58" t="s">
        <v>10953</v>
      </c>
      <c r="H7211" s="46" t="s">
        <v>10954</v>
      </c>
      <c r="I7211" s="74">
        <v>940</v>
      </c>
      <c r="J7211" s="46" t="s">
        <v>1508</v>
      </c>
      <c r="K7211" s="75" t="s">
        <v>1509</v>
      </c>
      <c r="L7211" s="76">
        <f t="shared" si="371"/>
        <v>2</v>
      </c>
      <c r="M7211" s="76"/>
      <c r="N7211" s="76">
        <v>1</v>
      </c>
      <c r="O7211" s="76"/>
      <c r="P7211" s="76"/>
      <c r="Q7211" s="76"/>
      <c r="R7211" s="76"/>
      <c r="S7211" s="76"/>
      <c r="T7211" s="76">
        <v>1</v>
      </c>
      <c r="U7211" s="76"/>
      <c r="V7211" s="76"/>
      <c r="W7211" s="76"/>
      <c r="X7211" s="76"/>
    </row>
    <row r="7212" spans="1:24">
      <c r="A7212" s="135"/>
      <c r="B7212" s="54"/>
      <c r="C7212" s="54"/>
      <c r="D7212" s="77"/>
      <c r="E7212" s="54"/>
      <c r="F7212" s="54"/>
      <c r="G7212" s="77"/>
      <c r="H7212" s="54"/>
      <c r="I7212" s="79"/>
      <c r="J7212" s="54"/>
      <c r="K7212" s="75" t="s">
        <v>1501</v>
      </c>
      <c r="L7212" s="76">
        <f t="shared" si="371"/>
        <v>0</v>
      </c>
      <c r="M7212" s="76"/>
      <c r="N7212" s="76"/>
      <c r="O7212" s="76"/>
      <c r="P7212" s="76"/>
      <c r="Q7212" s="76"/>
      <c r="R7212" s="76"/>
      <c r="S7212" s="76"/>
      <c r="T7212" s="76"/>
      <c r="U7212" s="76"/>
      <c r="V7212" s="76"/>
      <c r="W7212" s="76"/>
      <c r="X7212" s="76"/>
    </row>
    <row r="7213" spans="1:24">
      <c r="A7213" s="135"/>
      <c r="B7213" s="54"/>
      <c r="C7213" s="80"/>
      <c r="D7213" s="81"/>
      <c r="E7213" s="80"/>
      <c r="F7213" s="80"/>
      <c r="G7213" s="81"/>
      <c r="H7213" s="80"/>
      <c r="I7213" s="83"/>
      <c r="J7213" s="80"/>
      <c r="K7213" s="84" t="s">
        <v>1502</v>
      </c>
      <c r="L7213" s="76">
        <f t="shared" si="371"/>
        <v>0</v>
      </c>
      <c r="M7213" s="76"/>
      <c r="N7213" s="76"/>
      <c r="O7213" s="76"/>
      <c r="P7213" s="76"/>
      <c r="Q7213" s="76"/>
      <c r="R7213" s="76"/>
      <c r="S7213" s="76"/>
      <c r="T7213" s="76"/>
      <c r="U7213" s="76"/>
      <c r="V7213" s="76"/>
      <c r="W7213" s="76"/>
      <c r="X7213" s="76"/>
    </row>
    <row r="7214" spans="1:24">
      <c r="A7214" s="135"/>
      <c r="B7214" s="54"/>
      <c r="C7214" s="46" t="s">
        <v>33</v>
      </c>
      <c r="D7214" s="58" t="s">
        <v>10955</v>
      </c>
      <c r="E7214" s="58" t="s">
        <v>10956</v>
      </c>
      <c r="F7214" s="46" t="s">
        <v>10957</v>
      </c>
      <c r="G7214" s="58" t="s">
        <v>10958</v>
      </c>
      <c r="H7214" s="46" t="s">
        <v>10916</v>
      </c>
      <c r="I7214" s="74">
        <v>4071</v>
      </c>
      <c r="J7214" s="46" t="s">
        <v>1508</v>
      </c>
      <c r="K7214" s="75" t="s">
        <v>1509</v>
      </c>
      <c r="L7214" s="76">
        <f t="shared" si="371"/>
        <v>3</v>
      </c>
      <c r="M7214" s="76"/>
      <c r="N7214" s="76">
        <v>2</v>
      </c>
      <c r="O7214" s="76"/>
      <c r="P7214" s="76"/>
      <c r="Q7214" s="76"/>
      <c r="R7214" s="76"/>
      <c r="S7214" s="76"/>
      <c r="T7214" s="76">
        <v>1</v>
      </c>
      <c r="U7214" s="76"/>
      <c r="V7214" s="76"/>
      <c r="W7214" s="76"/>
      <c r="X7214" s="76"/>
    </row>
    <row r="7215" spans="1:24">
      <c r="A7215" s="135"/>
      <c r="B7215" s="54"/>
      <c r="C7215" s="54"/>
      <c r="D7215" s="77"/>
      <c r="E7215" s="77"/>
      <c r="F7215" s="54"/>
      <c r="G7215" s="77"/>
      <c r="H7215" s="54"/>
      <c r="I7215" s="79"/>
      <c r="J7215" s="54"/>
      <c r="K7215" s="75" t="s">
        <v>1501</v>
      </c>
      <c r="L7215" s="76">
        <f t="shared" si="371"/>
        <v>0</v>
      </c>
      <c r="M7215" s="76"/>
      <c r="N7215" s="76"/>
      <c r="O7215" s="76"/>
      <c r="P7215" s="76"/>
      <c r="Q7215" s="76"/>
      <c r="R7215" s="76"/>
      <c r="S7215" s="76"/>
      <c r="T7215" s="76"/>
      <c r="U7215" s="76"/>
      <c r="V7215" s="76"/>
      <c r="W7215" s="76"/>
      <c r="X7215" s="76"/>
    </row>
    <row r="7216" spans="1:24">
      <c r="A7216" s="135"/>
      <c r="B7216" s="54"/>
      <c r="C7216" s="80"/>
      <c r="D7216" s="81"/>
      <c r="E7216" s="81"/>
      <c r="F7216" s="80"/>
      <c r="G7216" s="81"/>
      <c r="H7216" s="80"/>
      <c r="I7216" s="83"/>
      <c r="J7216" s="80"/>
      <c r="K7216" s="84" t="s">
        <v>1502</v>
      </c>
      <c r="L7216" s="76">
        <f t="shared" si="371"/>
        <v>2</v>
      </c>
      <c r="M7216" s="76"/>
      <c r="N7216" s="76"/>
      <c r="O7216" s="76">
        <v>1</v>
      </c>
      <c r="P7216" s="76"/>
      <c r="Q7216" s="76"/>
      <c r="R7216" s="76"/>
      <c r="S7216" s="76"/>
      <c r="T7216" s="76">
        <v>1</v>
      </c>
      <c r="U7216" s="76"/>
      <c r="V7216" s="76"/>
      <c r="W7216" s="76"/>
      <c r="X7216" s="76"/>
    </row>
    <row r="7217" spans="1:24">
      <c r="A7217" s="135"/>
      <c r="B7217" s="54"/>
      <c r="C7217" s="46" t="s">
        <v>33</v>
      </c>
      <c r="D7217" s="58" t="s">
        <v>10959</v>
      </c>
      <c r="E7217" s="58" t="s">
        <v>10960</v>
      </c>
      <c r="F7217" s="46" t="s">
        <v>10961</v>
      </c>
      <c r="G7217" s="58" t="s">
        <v>10962</v>
      </c>
      <c r="H7217" s="46" t="s">
        <v>10963</v>
      </c>
      <c r="I7217" s="74">
        <v>202</v>
      </c>
      <c r="J7217" s="46" t="s">
        <v>1508</v>
      </c>
      <c r="K7217" s="75" t="s">
        <v>1509</v>
      </c>
      <c r="L7217" s="76">
        <f t="shared" si="371"/>
        <v>0</v>
      </c>
      <c r="M7217" s="76"/>
      <c r="N7217" s="76"/>
      <c r="O7217" s="76"/>
      <c r="P7217" s="76"/>
      <c r="Q7217" s="76"/>
      <c r="R7217" s="76"/>
      <c r="S7217" s="76"/>
      <c r="T7217" s="76"/>
      <c r="U7217" s="76"/>
      <c r="V7217" s="76"/>
      <c r="W7217" s="76"/>
      <c r="X7217" s="76"/>
    </row>
    <row r="7218" spans="1:24">
      <c r="A7218" s="135"/>
      <c r="B7218" s="54"/>
      <c r="C7218" s="54"/>
      <c r="D7218" s="77"/>
      <c r="E7218" s="54"/>
      <c r="F7218" s="54"/>
      <c r="G7218" s="77"/>
      <c r="H7218" s="54"/>
      <c r="I7218" s="79"/>
      <c r="J7218" s="54"/>
      <c r="K7218" s="75" t="s">
        <v>1501</v>
      </c>
      <c r="L7218" s="76">
        <f t="shared" si="371"/>
        <v>0</v>
      </c>
      <c r="M7218" s="76"/>
      <c r="N7218" s="76"/>
      <c r="O7218" s="76"/>
      <c r="P7218" s="76"/>
      <c r="Q7218" s="76"/>
      <c r="R7218" s="76"/>
      <c r="S7218" s="76"/>
      <c r="T7218" s="76"/>
      <c r="U7218" s="76"/>
      <c r="V7218" s="76"/>
      <c r="W7218" s="76"/>
      <c r="X7218" s="76"/>
    </row>
    <row r="7219" spans="1:24">
      <c r="A7219" s="135"/>
      <c r="B7219" s="54"/>
      <c r="C7219" s="80"/>
      <c r="D7219" s="81"/>
      <c r="E7219" s="80"/>
      <c r="F7219" s="80"/>
      <c r="G7219" s="81"/>
      <c r="H7219" s="80"/>
      <c r="I7219" s="83"/>
      <c r="J7219" s="80"/>
      <c r="K7219" s="84" t="s">
        <v>1502</v>
      </c>
      <c r="L7219" s="76">
        <f t="shared" si="371"/>
        <v>2</v>
      </c>
      <c r="M7219" s="76"/>
      <c r="N7219" s="76"/>
      <c r="O7219" s="76">
        <v>1</v>
      </c>
      <c r="P7219" s="76"/>
      <c r="Q7219" s="76"/>
      <c r="R7219" s="76"/>
      <c r="S7219" s="76"/>
      <c r="T7219" s="76">
        <v>1</v>
      </c>
      <c r="U7219" s="76"/>
      <c r="V7219" s="76"/>
      <c r="W7219" s="76"/>
      <c r="X7219" s="76"/>
    </row>
    <row r="7220" spans="1:24">
      <c r="A7220" s="135"/>
      <c r="B7220" s="54"/>
      <c r="C7220" s="46" t="s">
        <v>33</v>
      </c>
      <c r="D7220" s="58" t="s">
        <v>10964</v>
      </c>
      <c r="E7220" s="58" t="s">
        <v>10965</v>
      </c>
      <c r="F7220" s="46" t="s">
        <v>3896</v>
      </c>
      <c r="G7220" s="58" t="s">
        <v>10966</v>
      </c>
      <c r="H7220" s="46" t="s">
        <v>10034</v>
      </c>
      <c r="I7220" s="74">
        <v>201509</v>
      </c>
      <c r="J7220" s="46" t="s">
        <v>1508</v>
      </c>
      <c r="K7220" s="75" t="s">
        <v>1509</v>
      </c>
      <c r="L7220" s="76">
        <f t="shared" si="371"/>
        <v>0</v>
      </c>
      <c r="M7220" s="76"/>
      <c r="N7220" s="76"/>
      <c r="O7220" s="76"/>
      <c r="P7220" s="76"/>
      <c r="Q7220" s="76"/>
      <c r="R7220" s="76"/>
      <c r="S7220" s="76"/>
      <c r="T7220" s="76"/>
      <c r="U7220" s="76"/>
      <c r="V7220" s="76"/>
      <c r="W7220" s="76"/>
      <c r="X7220" s="76"/>
    </row>
    <row r="7221" spans="1:24">
      <c r="A7221" s="135"/>
      <c r="B7221" s="54"/>
      <c r="C7221" s="54"/>
      <c r="D7221" s="77"/>
      <c r="E7221" s="54"/>
      <c r="F7221" s="54"/>
      <c r="G7221" s="77"/>
      <c r="H7221" s="54"/>
      <c r="I7221" s="79"/>
      <c r="J7221" s="54"/>
      <c r="K7221" s="75" t="s">
        <v>1501</v>
      </c>
      <c r="L7221" s="76">
        <f t="shared" si="371"/>
        <v>0</v>
      </c>
      <c r="M7221" s="76"/>
      <c r="N7221" s="76"/>
      <c r="O7221" s="76"/>
      <c r="P7221" s="76"/>
      <c r="Q7221" s="76"/>
      <c r="R7221" s="76"/>
      <c r="S7221" s="76"/>
      <c r="T7221" s="76"/>
      <c r="U7221" s="76"/>
      <c r="V7221" s="76"/>
      <c r="W7221" s="76"/>
      <c r="X7221" s="76"/>
    </row>
    <row r="7222" spans="1:24">
      <c r="A7222" s="135"/>
      <c r="B7222" s="80"/>
      <c r="C7222" s="80"/>
      <c r="D7222" s="81"/>
      <c r="E7222" s="80"/>
      <c r="F7222" s="80"/>
      <c r="G7222" s="81"/>
      <c r="H7222" s="80"/>
      <c r="I7222" s="83"/>
      <c r="J7222" s="80"/>
      <c r="K7222" s="84" t="s">
        <v>1502</v>
      </c>
      <c r="L7222" s="76">
        <f t="shared" si="371"/>
        <v>12</v>
      </c>
      <c r="M7222" s="76"/>
      <c r="N7222" s="76"/>
      <c r="O7222" s="76"/>
      <c r="P7222" s="76"/>
      <c r="Q7222" s="76"/>
      <c r="R7222" s="76">
        <v>12</v>
      </c>
      <c r="S7222" s="76"/>
      <c r="T7222" s="76"/>
      <c r="U7222" s="76"/>
      <c r="V7222" s="76"/>
      <c r="W7222" s="76"/>
      <c r="X7222" s="76"/>
    </row>
    <row r="7223" spans="1:24">
      <c r="A7223" s="135"/>
      <c r="B7223" s="46" t="s">
        <v>10967</v>
      </c>
      <c r="C7223" s="46"/>
      <c r="D7223" s="464">
        <f>COUNTA(D7226:D7270)</f>
        <v>15</v>
      </c>
      <c r="E7223" s="46"/>
      <c r="F7223" s="46"/>
      <c r="G7223" s="46"/>
      <c r="H7223" s="46"/>
      <c r="I7223" s="74">
        <f>SUM(I7226:I7270)</f>
        <v>49515.9</v>
      </c>
      <c r="J7223" s="46" t="s">
        <v>39</v>
      </c>
      <c r="K7223" s="75" t="s">
        <v>32</v>
      </c>
      <c r="L7223" s="76">
        <f>SUM(M7223:X7223)</f>
        <v>37</v>
      </c>
      <c r="M7223" s="76">
        <v>8</v>
      </c>
      <c r="N7223" s="76">
        <v>12</v>
      </c>
      <c r="O7223" s="76">
        <v>5</v>
      </c>
      <c r="P7223" s="76">
        <v>0</v>
      </c>
      <c r="Q7223" s="76">
        <v>0</v>
      </c>
      <c r="R7223" s="76">
        <v>0</v>
      </c>
      <c r="S7223" s="76">
        <v>3</v>
      </c>
      <c r="T7223" s="76">
        <v>9</v>
      </c>
      <c r="U7223" s="76">
        <v>0</v>
      </c>
      <c r="V7223" s="76">
        <v>0</v>
      </c>
      <c r="W7223" s="76">
        <v>0</v>
      </c>
      <c r="X7223" s="76">
        <v>0</v>
      </c>
    </row>
    <row r="7224" spans="1:24">
      <c r="A7224" s="135"/>
      <c r="B7224" s="54"/>
      <c r="C7224" s="54"/>
      <c r="D7224" s="464"/>
      <c r="E7224" s="54"/>
      <c r="F7224" s="54"/>
      <c r="G7224" s="54"/>
      <c r="H7224" s="54"/>
      <c r="I7224" s="79"/>
      <c r="J7224" s="54"/>
      <c r="K7224" s="75" t="s">
        <v>34</v>
      </c>
      <c r="L7224" s="76">
        <f>SUM(M7224:X7224)</f>
        <v>15</v>
      </c>
      <c r="M7224" s="76">
        <v>6</v>
      </c>
      <c r="N7224" s="76">
        <v>3</v>
      </c>
      <c r="O7224" s="76">
        <v>3</v>
      </c>
      <c r="P7224" s="76">
        <v>0</v>
      </c>
      <c r="Q7224" s="76">
        <v>0</v>
      </c>
      <c r="R7224" s="76">
        <v>0</v>
      </c>
      <c r="S7224" s="76">
        <v>3</v>
      </c>
      <c r="T7224" s="76">
        <v>0</v>
      </c>
      <c r="U7224" s="76">
        <v>0</v>
      </c>
      <c r="V7224" s="76">
        <v>0</v>
      </c>
      <c r="W7224" s="76">
        <v>0</v>
      </c>
      <c r="X7224" s="76">
        <v>0</v>
      </c>
    </row>
    <row r="7225" spans="1:24">
      <c r="A7225" s="135"/>
      <c r="B7225" s="80"/>
      <c r="C7225" s="80"/>
      <c r="D7225" s="464"/>
      <c r="E7225" s="80"/>
      <c r="F7225" s="80"/>
      <c r="G7225" s="80"/>
      <c r="H7225" s="80"/>
      <c r="I7225" s="83"/>
      <c r="J7225" s="80"/>
      <c r="K7225" s="75" t="s">
        <v>36</v>
      </c>
      <c r="L7225" s="76">
        <f>SUM(M7225:X7225)</f>
        <v>32</v>
      </c>
      <c r="M7225" s="76">
        <v>11</v>
      </c>
      <c r="N7225" s="76">
        <v>0</v>
      </c>
      <c r="O7225" s="76">
        <v>6</v>
      </c>
      <c r="P7225" s="76">
        <v>0</v>
      </c>
      <c r="Q7225" s="76">
        <v>0</v>
      </c>
      <c r="R7225" s="76">
        <v>0</v>
      </c>
      <c r="S7225" s="76">
        <v>3</v>
      </c>
      <c r="T7225" s="76">
        <v>8</v>
      </c>
      <c r="U7225" s="76">
        <v>0</v>
      </c>
      <c r="V7225" s="76">
        <v>0</v>
      </c>
      <c r="W7225" s="76">
        <v>3</v>
      </c>
      <c r="X7225" s="76">
        <v>1</v>
      </c>
    </row>
    <row r="7226" spans="1:24">
      <c r="A7226" s="135"/>
      <c r="B7226" s="46" t="s">
        <v>10968</v>
      </c>
      <c r="C7226" s="46" t="s">
        <v>35</v>
      </c>
      <c r="D7226" s="58" t="s">
        <v>10969</v>
      </c>
      <c r="E7226" s="226" t="s">
        <v>10970</v>
      </c>
      <c r="F7226" s="46" t="s">
        <v>10971</v>
      </c>
      <c r="G7226" s="58" t="s">
        <v>10972</v>
      </c>
      <c r="H7226" s="58" t="s">
        <v>10973</v>
      </c>
      <c r="I7226" s="74">
        <v>847</v>
      </c>
      <c r="J7226" s="46" t="s">
        <v>1508</v>
      </c>
      <c r="K7226" s="75" t="s">
        <v>1509</v>
      </c>
      <c r="L7226" s="76">
        <f>SUM(M7226:X7226)</f>
        <v>5</v>
      </c>
      <c r="M7226" s="76"/>
      <c r="N7226" s="76">
        <v>2</v>
      </c>
      <c r="O7226" s="76"/>
      <c r="P7226" s="76"/>
      <c r="Q7226" s="76"/>
      <c r="R7226" s="76"/>
      <c r="S7226" s="76">
        <v>2</v>
      </c>
      <c r="T7226" s="76">
        <v>1</v>
      </c>
      <c r="U7226" s="76"/>
      <c r="V7226" s="76"/>
      <c r="W7226" s="76"/>
      <c r="X7226" s="76"/>
    </row>
    <row r="7227" spans="1:24">
      <c r="A7227" s="135"/>
      <c r="B7227" s="54"/>
      <c r="C7227" s="54"/>
      <c r="D7227" s="77"/>
      <c r="E7227" s="227"/>
      <c r="F7227" s="54"/>
      <c r="G7227" s="77"/>
      <c r="H7227" s="77"/>
      <c r="I7227" s="79"/>
      <c r="J7227" s="54"/>
      <c r="K7227" s="75" t="s">
        <v>1501</v>
      </c>
      <c r="L7227" s="76">
        <f t="shared" ref="L7227:L7270" si="372">SUM(M7227:X7227)</f>
        <v>0</v>
      </c>
      <c r="M7227" s="76"/>
      <c r="N7227" s="76"/>
      <c r="O7227" s="76"/>
      <c r="P7227" s="76"/>
      <c r="Q7227" s="76"/>
      <c r="R7227" s="76"/>
      <c r="S7227" s="76"/>
      <c r="T7227" s="76"/>
      <c r="U7227" s="76"/>
      <c r="V7227" s="76"/>
      <c r="W7227" s="76"/>
      <c r="X7227" s="76"/>
    </row>
    <row r="7228" spans="1:24">
      <c r="A7228" s="135"/>
      <c r="B7228" s="54"/>
      <c r="C7228" s="80"/>
      <c r="D7228" s="81"/>
      <c r="E7228" s="586"/>
      <c r="F7228" s="80"/>
      <c r="G7228" s="81"/>
      <c r="H7228" s="81"/>
      <c r="I7228" s="83"/>
      <c r="J7228" s="80"/>
      <c r="K7228" s="84" t="s">
        <v>1502</v>
      </c>
      <c r="L7228" s="76">
        <f t="shared" si="372"/>
        <v>2</v>
      </c>
      <c r="M7228" s="76"/>
      <c r="N7228" s="76"/>
      <c r="O7228" s="76">
        <v>1</v>
      </c>
      <c r="P7228" s="76"/>
      <c r="Q7228" s="76"/>
      <c r="R7228" s="76"/>
      <c r="S7228" s="76"/>
      <c r="T7228" s="76">
        <v>1</v>
      </c>
      <c r="U7228" s="76"/>
      <c r="V7228" s="76"/>
      <c r="W7228" s="76"/>
      <c r="X7228" s="76"/>
    </row>
    <row r="7229" spans="1:24">
      <c r="A7229" s="135"/>
      <c r="B7229" s="54"/>
      <c r="C7229" s="46" t="s">
        <v>35</v>
      </c>
      <c r="D7229" s="58" t="s">
        <v>10974</v>
      </c>
      <c r="E7229" s="226" t="s">
        <v>10975</v>
      </c>
      <c r="F7229" s="46" t="s">
        <v>3618</v>
      </c>
      <c r="G7229" s="58" t="s">
        <v>10976</v>
      </c>
      <c r="H7229" s="58" t="s">
        <v>10977</v>
      </c>
      <c r="I7229" s="74">
        <v>0</v>
      </c>
      <c r="J7229" s="46" t="s">
        <v>1508</v>
      </c>
      <c r="K7229" s="75" t="s">
        <v>1509</v>
      </c>
      <c r="L7229" s="76">
        <f t="shared" si="372"/>
        <v>3</v>
      </c>
      <c r="M7229" s="76"/>
      <c r="N7229" s="76">
        <v>2</v>
      </c>
      <c r="O7229" s="76"/>
      <c r="P7229" s="76"/>
      <c r="Q7229" s="76"/>
      <c r="R7229" s="76"/>
      <c r="S7229" s="76"/>
      <c r="T7229" s="76">
        <v>1</v>
      </c>
      <c r="U7229" s="76"/>
      <c r="V7229" s="76"/>
      <c r="W7229" s="76"/>
      <c r="X7229" s="76"/>
    </row>
    <row r="7230" spans="1:24">
      <c r="A7230" s="135"/>
      <c r="B7230" s="54"/>
      <c r="C7230" s="54"/>
      <c r="D7230" s="77"/>
      <c r="E7230" s="227"/>
      <c r="F7230" s="54"/>
      <c r="G7230" s="77"/>
      <c r="H7230" s="77"/>
      <c r="I7230" s="79"/>
      <c r="J7230" s="54"/>
      <c r="K7230" s="75" t="s">
        <v>1501</v>
      </c>
      <c r="L7230" s="76">
        <f t="shared" si="372"/>
        <v>1</v>
      </c>
      <c r="M7230" s="76"/>
      <c r="N7230" s="76">
        <v>1</v>
      </c>
      <c r="O7230" s="76"/>
      <c r="P7230" s="76"/>
      <c r="Q7230" s="76"/>
      <c r="R7230" s="76"/>
      <c r="S7230" s="76"/>
      <c r="T7230" s="76"/>
      <c r="U7230" s="76"/>
      <c r="V7230" s="76"/>
      <c r="W7230" s="76"/>
      <c r="X7230" s="76"/>
    </row>
    <row r="7231" spans="1:24">
      <c r="A7231" s="135"/>
      <c r="B7231" s="54"/>
      <c r="C7231" s="80"/>
      <c r="D7231" s="81"/>
      <c r="E7231" s="586"/>
      <c r="F7231" s="80"/>
      <c r="G7231" s="81"/>
      <c r="H7231" s="81"/>
      <c r="I7231" s="83"/>
      <c r="J7231" s="80"/>
      <c r="K7231" s="84" t="s">
        <v>1502</v>
      </c>
      <c r="L7231" s="76">
        <f t="shared" si="372"/>
        <v>3</v>
      </c>
      <c r="M7231" s="76"/>
      <c r="N7231" s="76"/>
      <c r="O7231" s="76"/>
      <c r="P7231" s="76"/>
      <c r="Q7231" s="76"/>
      <c r="R7231" s="76"/>
      <c r="S7231" s="76">
        <v>1</v>
      </c>
      <c r="T7231" s="76">
        <v>1</v>
      </c>
      <c r="U7231" s="76"/>
      <c r="V7231" s="76"/>
      <c r="W7231" s="76"/>
      <c r="X7231" s="76">
        <v>1</v>
      </c>
    </row>
    <row r="7232" spans="1:24">
      <c r="A7232" s="135"/>
      <c r="B7232" s="54"/>
      <c r="C7232" s="46" t="s">
        <v>35</v>
      </c>
      <c r="D7232" s="58" t="s">
        <v>10978</v>
      </c>
      <c r="E7232" s="226" t="s">
        <v>10979</v>
      </c>
      <c r="F7232" s="46" t="s">
        <v>10980</v>
      </c>
      <c r="G7232" s="58" t="s">
        <v>10981</v>
      </c>
      <c r="H7232" s="58" t="s">
        <v>10982</v>
      </c>
      <c r="I7232" s="74">
        <v>0</v>
      </c>
      <c r="J7232" s="46" t="s">
        <v>1508</v>
      </c>
      <c r="K7232" s="75" t="s">
        <v>1509</v>
      </c>
      <c r="L7232" s="76">
        <f t="shared" si="372"/>
        <v>2</v>
      </c>
      <c r="M7232" s="76"/>
      <c r="N7232" s="76">
        <v>1</v>
      </c>
      <c r="O7232" s="76"/>
      <c r="P7232" s="76"/>
      <c r="Q7232" s="76"/>
      <c r="R7232" s="76"/>
      <c r="S7232" s="76">
        <v>1</v>
      </c>
      <c r="T7232" s="76"/>
      <c r="U7232" s="76"/>
      <c r="V7232" s="76"/>
      <c r="W7232" s="76"/>
      <c r="X7232" s="76"/>
    </row>
    <row r="7233" spans="1:24">
      <c r="A7233" s="135"/>
      <c r="B7233" s="54"/>
      <c r="C7233" s="54"/>
      <c r="D7233" s="77"/>
      <c r="E7233" s="227"/>
      <c r="F7233" s="54"/>
      <c r="G7233" s="77"/>
      <c r="H7233" s="77"/>
      <c r="I7233" s="79"/>
      <c r="J7233" s="54"/>
      <c r="K7233" s="75" t="s">
        <v>1501</v>
      </c>
      <c r="L7233" s="76">
        <f t="shared" si="372"/>
        <v>0</v>
      </c>
      <c r="M7233" s="76"/>
      <c r="N7233" s="76"/>
      <c r="O7233" s="76"/>
      <c r="P7233" s="76"/>
      <c r="Q7233" s="76"/>
      <c r="R7233" s="76"/>
      <c r="S7233" s="76"/>
      <c r="T7233" s="76"/>
      <c r="U7233" s="76"/>
      <c r="V7233" s="76"/>
      <c r="W7233" s="76"/>
      <c r="X7233" s="76"/>
    </row>
    <row r="7234" spans="1:24">
      <c r="A7234" s="135"/>
      <c r="B7234" s="54"/>
      <c r="C7234" s="80"/>
      <c r="D7234" s="81"/>
      <c r="E7234" s="586"/>
      <c r="F7234" s="80"/>
      <c r="G7234" s="81"/>
      <c r="H7234" s="81"/>
      <c r="I7234" s="83"/>
      <c r="J7234" s="80"/>
      <c r="K7234" s="84" t="s">
        <v>1502</v>
      </c>
      <c r="L7234" s="76">
        <f t="shared" si="372"/>
        <v>2</v>
      </c>
      <c r="M7234" s="76"/>
      <c r="N7234" s="76"/>
      <c r="O7234" s="76">
        <v>1</v>
      </c>
      <c r="P7234" s="76"/>
      <c r="Q7234" s="76"/>
      <c r="R7234" s="76"/>
      <c r="S7234" s="76"/>
      <c r="T7234" s="76">
        <v>1</v>
      </c>
      <c r="U7234" s="76"/>
      <c r="V7234" s="76"/>
      <c r="W7234" s="76"/>
      <c r="X7234" s="76"/>
    </row>
    <row r="7235" spans="1:24">
      <c r="A7235" s="135"/>
      <c r="B7235" s="54"/>
      <c r="C7235" s="46" t="s">
        <v>35</v>
      </c>
      <c r="D7235" s="58" t="s">
        <v>10983</v>
      </c>
      <c r="E7235" s="58" t="s">
        <v>10984</v>
      </c>
      <c r="F7235" s="46" t="s">
        <v>10985</v>
      </c>
      <c r="G7235" s="58" t="s">
        <v>10986</v>
      </c>
      <c r="H7235" s="58" t="s">
        <v>10987</v>
      </c>
      <c r="I7235" s="74">
        <v>2634</v>
      </c>
      <c r="J7235" s="46" t="s">
        <v>1508</v>
      </c>
      <c r="K7235" s="75" t="s">
        <v>1509</v>
      </c>
      <c r="L7235" s="76">
        <f t="shared" si="372"/>
        <v>0</v>
      </c>
      <c r="M7235" s="76"/>
      <c r="N7235" s="76"/>
      <c r="O7235" s="76"/>
      <c r="P7235" s="76"/>
      <c r="Q7235" s="76"/>
      <c r="R7235" s="76"/>
      <c r="S7235" s="76"/>
      <c r="T7235" s="76"/>
      <c r="U7235" s="76"/>
      <c r="V7235" s="76"/>
      <c r="W7235" s="76"/>
      <c r="X7235" s="76"/>
    </row>
    <row r="7236" spans="1:24">
      <c r="A7236" s="135"/>
      <c r="B7236" s="54"/>
      <c r="C7236" s="54"/>
      <c r="D7236" s="77"/>
      <c r="E7236" s="77"/>
      <c r="F7236" s="54"/>
      <c r="G7236" s="77"/>
      <c r="H7236" s="77"/>
      <c r="I7236" s="79"/>
      <c r="J7236" s="54"/>
      <c r="K7236" s="75" t="s">
        <v>1501</v>
      </c>
      <c r="L7236" s="76">
        <f t="shared" si="372"/>
        <v>6</v>
      </c>
      <c r="M7236" s="76"/>
      <c r="N7236" s="76">
        <v>2</v>
      </c>
      <c r="O7236" s="76">
        <v>1</v>
      </c>
      <c r="P7236" s="76"/>
      <c r="Q7236" s="76"/>
      <c r="R7236" s="76"/>
      <c r="S7236" s="76">
        <v>3</v>
      </c>
      <c r="T7236" s="76"/>
      <c r="U7236" s="76"/>
      <c r="V7236" s="76"/>
      <c r="W7236" s="76"/>
      <c r="X7236" s="76"/>
    </row>
    <row r="7237" spans="1:24">
      <c r="A7237" s="135"/>
      <c r="B7237" s="54"/>
      <c r="C7237" s="80"/>
      <c r="D7237" s="81"/>
      <c r="E7237" s="81"/>
      <c r="F7237" s="80"/>
      <c r="G7237" s="81"/>
      <c r="H7237" s="81"/>
      <c r="I7237" s="83"/>
      <c r="J7237" s="80"/>
      <c r="K7237" s="84" t="s">
        <v>1502</v>
      </c>
      <c r="L7237" s="76">
        <f t="shared" si="372"/>
        <v>2</v>
      </c>
      <c r="M7237" s="76"/>
      <c r="N7237" s="76"/>
      <c r="O7237" s="76">
        <v>1</v>
      </c>
      <c r="P7237" s="76"/>
      <c r="Q7237" s="76"/>
      <c r="R7237" s="76"/>
      <c r="S7237" s="76"/>
      <c r="T7237" s="76">
        <v>1</v>
      </c>
      <c r="U7237" s="76"/>
      <c r="V7237" s="76"/>
      <c r="W7237" s="76"/>
      <c r="X7237" s="76"/>
    </row>
    <row r="7238" spans="1:24">
      <c r="A7238" s="135"/>
      <c r="B7238" s="54"/>
      <c r="C7238" s="46" t="s">
        <v>35</v>
      </c>
      <c r="D7238" s="58" t="s">
        <v>3556</v>
      </c>
      <c r="E7238" s="58" t="s">
        <v>10988</v>
      </c>
      <c r="F7238" s="46" t="s">
        <v>9482</v>
      </c>
      <c r="G7238" s="58" t="s">
        <v>10989</v>
      </c>
      <c r="H7238" s="58" t="s">
        <v>10990</v>
      </c>
      <c r="I7238" s="74">
        <v>0.2</v>
      </c>
      <c r="J7238" s="46" t="s">
        <v>1508</v>
      </c>
      <c r="K7238" s="75" t="s">
        <v>1509</v>
      </c>
      <c r="L7238" s="76">
        <f t="shared" si="372"/>
        <v>5</v>
      </c>
      <c r="M7238" s="76"/>
      <c r="N7238" s="76">
        <v>2</v>
      </c>
      <c r="O7238" s="76">
        <v>1</v>
      </c>
      <c r="P7238" s="76"/>
      <c r="Q7238" s="76"/>
      <c r="R7238" s="76"/>
      <c r="S7238" s="76"/>
      <c r="T7238" s="76">
        <v>2</v>
      </c>
      <c r="U7238" s="76"/>
      <c r="V7238" s="76"/>
      <c r="W7238" s="76"/>
      <c r="X7238" s="76"/>
    </row>
    <row r="7239" spans="1:24">
      <c r="A7239" s="135"/>
      <c r="B7239" s="54"/>
      <c r="C7239" s="54"/>
      <c r="D7239" s="77"/>
      <c r="E7239" s="77"/>
      <c r="F7239" s="54"/>
      <c r="G7239" s="77"/>
      <c r="H7239" s="77"/>
      <c r="I7239" s="79"/>
      <c r="J7239" s="54"/>
      <c r="K7239" s="75" t="s">
        <v>1501</v>
      </c>
      <c r="L7239" s="76">
        <f t="shared" si="372"/>
        <v>0</v>
      </c>
      <c r="M7239" s="76"/>
      <c r="N7239" s="76"/>
      <c r="O7239" s="76"/>
      <c r="P7239" s="76"/>
      <c r="Q7239" s="76"/>
      <c r="R7239" s="76"/>
      <c r="S7239" s="76"/>
      <c r="T7239" s="76"/>
      <c r="U7239" s="76"/>
      <c r="V7239" s="76"/>
      <c r="W7239" s="76"/>
      <c r="X7239" s="76"/>
    </row>
    <row r="7240" spans="1:24">
      <c r="A7240" s="135"/>
      <c r="B7240" s="54"/>
      <c r="C7240" s="80"/>
      <c r="D7240" s="81"/>
      <c r="E7240" s="81"/>
      <c r="F7240" s="80"/>
      <c r="G7240" s="81"/>
      <c r="H7240" s="81"/>
      <c r="I7240" s="83"/>
      <c r="J7240" s="80"/>
      <c r="K7240" s="84" t="s">
        <v>1502</v>
      </c>
      <c r="L7240" s="76">
        <f t="shared" si="372"/>
        <v>2</v>
      </c>
      <c r="M7240" s="76"/>
      <c r="N7240" s="76"/>
      <c r="O7240" s="76"/>
      <c r="P7240" s="76"/>
      <c r="Q7240" s="76"/>
      <c r="R7240" s="76"/>
      <c r="S7240" s="76">
        <v>1</v>
      </c>
      <c r="T7240" s="76">
        <v>1</v>
      </c>
      <c r="U7240" s="76"/>
      <c r="V7240" s="76"/>
      <c r="W7240" s="76"/>
      <c r="X7240" s="76"/>
    </row>
    <row r="7241" spans="1:24">
      <c r="A7241" s="135"/>
      <c r="B7241" s="54"/>
      <c r="C7241" s="46" t="s">
        <v>35</v>
      </c>
      <c r="D7241" s="58" t="s">
        <v>10991</v>
      </c>
      <c r="E7241" s="58" t="s">
        <v>10992</v>
      </c>
      <c r="F7241" s="46" t="s">
        <v>10993</v>
      </c>
      <c r="G7241" s="58" t="s">
        <v>10994</v>
      </c>
      <c r="H7241" s="58" t="s">
        <v>10995</v>
      </c>
      <c r="I7241" s="74">
        <v>465</v>
      </c>
      <c r="J7241" s="46" t="s">
        <v>1508</v>
      </c>
      <c r="K7241" s="75" t="s">
        <v>1509</v>
      </c>
      <c r="L7241" s="76">
        <f t="shared" si="372"/>
        <v>4</v>
      </c>
      <c r="M7241" s="76"/>
      <c r="N7241" s="76">
        <v>2</v>
      </c>
      <c r="O7241" s="76"/>
      <c r="P7241" s="76"/>
      <c r="Q7241" s="76"/>
      <c r="R7241" s="76"/>
      <c r="S7241" s="76"/>
      <c r="T7241" s="76">
        <v>2</v>
      </c>
      <c r="U7241" s="76"/>
      <c r="V7241" s="76"/>
      <c r="W7241" s="76"/>
      <c r="X7241" s="76"/>
    </row>
    <row r="7242" spans="1:24">
      <c r="A7242" s="135"/>
      <c r="B7242" s="54"/>
      <c r="C7242" s="54"/>
      <c r="D7242" s="77"/>
      <c r="E7242" s="77"/>
      <c r="F7242" s="54"/>
      <c r="G7242" s="77"/>
      <c r="H7242" s="77"/>
      <c r="I7242" s="79"/>
      <c r="J7242" s="54"/>
      <c r="K7242" s="75" t="s">
        <v>1501</v>
      </c>
      <c r="L7242" s="76">
        <f t="shared" si="372"/>
        <v>0</v>
      </c>
      <c r="M7242" s="76"/>
      <c r="N7242" s="76"/>
      <c r="O7242" s="76"/>
      <c r="P7242" s="76"/>
      <c r="Q7242" s="76"/>
      <c r="R7242" s="76"/>
      <c r="S7242" s="76"/>
      <c r="T7242" s="76"/>
      <c r="U7242" s="76"/>
      <c r="V7242" s="76"/>
      <c r="W7242" s="76"/>
      <c r="X7242" s="76"/>
    </row>
    <row r="7243" spans="1:24">
      <c r="A7243" s="135"/>
      <c r="B7243" s="54"/>
      <c r="C7243" s="80"/>
      <c r="D7243" s="81"/>
      <c r="E7243" s="81"/>
      <c r="F7243" s="80"/>
      <c r="G7243" s="81"/>
      <c r="H7243" s="81"/>
      <c r="I7243" s="83"/>
      <c r="J7243" s="80"/>
      <c r="K7243" s="84" t="s">
        <v>1502</v>
      </c>
      <c r="L7243" s="76">
        <f t="shared" si="372"/>
        <v>2</v>
      </c>
      <c r="M7243" s="76"/>
      <c r="N7243" s="76"/>
      <c r="O7243" s="76">
        <v>2</v>
      </c>
      <c r="P7243" s="76"/>
      <c r="Q7243" s="76"/>
      <c r="R7243" s="76"/>
      <c r="S7243" s="76"/>
      <c r="T7243" s="76"/>
      <c r="U7243" s="76"/>
      <c r="V7243" s="76"/>
      <c r="W7243" s="76"/>
      <c r="X7243" s="76"/>
    </row>
    <row r="7244" spans="1:24">
      <c r="A7244" s="135"/>
      <c r="B7244" s="54"/>
      <c r="C7244" s="46" t="s">
        <v>33</v>
      </c>
      <c r="D7244" s="58" t="s">
        <v>10996</v>
      </c>
      <c r="E7244" s="58" t="s">
        <v>10997</v>
      </c>
      <c r="F7244" s="46" t="s">
        <v>10998</v>
      </c>
      <c r="G7244" s="58" t="s">
        <v>10999</v>
      </c>
      <c r="H7244" s="58" t="s">
        <v>11000</v>
      </c>
      <c r="I7244" s="74">
        <v>519</v>
      </c>
      <c r="J7244" s="46" t="s">
        <v>1508</v>
      </c>
      <c r="K7244" s="75" t="s">
        <v>1509</v>
      </c>
      <c r="L7244" s="76">
        <f t="shared" si="372"/>
        <v>3</v>
      </c>
      <c r="M7244" s="76">
        <v>1</v>
      </c>
      <c r="N7244" s="76">
        <v>2</v>
      </c>
      <c r="O7244" s="76"/>
      <c r="P7244" s="76"/>
      <c r="Q7244" s="76"/>
      <c r="R7244" s="76"/>
      <c r="S7244" s="76"/>
      <c r="T7244" s="76"/>
      <c r="U7244" s="76"/>
      <c r="V7244" s="76"/>
      <c r="W7244" s="76"/>
      <c r="X7244" s="76"/>
    </row>
    <row r="7245" spans="1:24">
      <c r="A7245" s="135"/>
      <c r="B7245" s="54"/>
      <c r="C7245" s="54"/>
      <c r="D7245" s="77"/>
      <c r="E7245" s="77"/>
      <c r="F7245" s="54"/>
      <c r="G7245" s="77"/>
      <c r="H7245" s="77"/>
      <c r="I7245" s="79"/>
      <c r="J7245" s="54"/>
      <c r="K7245" s="75" t="s">
        <v>1501</v>
      </c>
      <c r="L7245" s="76">
        <f t="shared" si="372"/>
        <v>0</v>
      </c>
      <c r="M7245" s="76"/>
      <c r="N7245" s="76"/>
      <c r="O7245" s="76"/>
      <c r="P7245" s="76"/>
      <c r="Q7245" s="76"/>
      <c r="R7245" s="76"/>
      <c r="S7245" s="76"/>
      <c r="T7245" s="76"/>
      <c r="U7245" s="76"/>
      <c r="V7245" s="76"/>
      <c r="W7245" s="76"/>
      <c r="X7245" s="76"/>
    </row>
    <row r="7246" spans="1:24">
      <c r="A7246" s="135"/>
      <c r="B7246" s="54"/>
      <c r="C7246" s="80"/>
      <c r="D7246" s="81"/>
      <c r="E7246" s="81"/>
      <c r="F7246" s="80"/>
      <c r="G7246" s="81"/>
      <c r="H7246" s="81"/>
      <c r="I7246" s="83"/>
      <c r="J7246" s="80"/>
      <c r="K7246" s="84" t="s">
        <v>1502</v>
      </c>
      <c r="L7246" s="76">
        <f t="shared" si="372"/>
        <v>3</v>
      </c>
      <c r="M7246" s="76"/>
      <c r="N7246" s="76"/>
      <c r="O7246" s="76"/>
      <c r="P7246" s="76"/>
      <c r="Q7246" s="76"/>
      <c r="R7246" s="76"/>
      <c r="S7246" s="76"/>
      <c r="T7246" s="76"/>
      <c r="U7246" s="76"/>
      <c r="V7246" s="76"/>
      <c r="W7246" s="76">
        <v>3</v>
      </c>
      <c r="X7246" s="76"/>
    </row>
    <row r="7247" spans="1:24">
      <c r="A7247" s="135"/>
      <c r="B7247" s="54"/>
      <c r="C7247" s="46" t="s">
        <v>33</v>
      </c>
      <c r="D7247" s="58" t="s">
        <v>11001</v>
      </c>
      <c r="E7247" s="58" t="s">
        <v>11002</v>
      </c>
      <c r="F7247" s="46" t="s">
        <v>11003</v>
      </c>
      <c r="G7247" s="58" t="s">
        <v>11004</v>
      </c>
      <c r="H7247" s="58" t="s">
        <v>11005</v>
      </c>
      <c r="I7247" s="74">
        <v>0.7</v>
      </c>
      <c r="J7247" s="46" t="s">
        <v>1508</v>
      </c>
      <c r="K7247" s="75" t="s">
        <v>1509</v>
      </c>
      <c r="L7247" s="76">
        <f t="shared" si="372"/>
        <v>2</v>
      </c>
      <c r="M7247" s="76"/>
      <c r="N7247" s="76"/>
      <c r="O7247" s="76">
        <v>1</v>
      </c>
      <c r="P7247" s="76"/>
      <c r="Q7247" s="76"/>
      <c r="R7247" s="76"/>
      <c r="S7247" s="76"/>
      <c r="T7247" s="76">
        <v>1</v>
      </c>
      <c r="U7247" s="76"/>
      <c r="V7247" s="76"/>
      <c r="W7247" s="76"/>
      <c r="X7247" s="76"/>
    </row>
    <row r="7248" spans="1:24">
      <c r="A7248" s="135"/>
      <c r="B7248" s="54"/>
      <c r="C7248" s="54"/>
      <c r="D7248" s="77"/>
      <c r="E7248" s="77"/>
      <c r="F7248" s="54"/>
      <c r="G7248" s="77"/>
      <c r="H7248" s="77"/>
      <c r="I7248" s="79"/>
      <c r="J7248" s="54"/>
      <c r="K7248" s="75" t="s">
        <v>1501</v>
      </c>
      <c r="L7248" s="76">
        <f t="shared" si="372"/>
        <v>0</v>
      </c>
      <c r="M7248" s="76"/>
      <c r="N7248" s="76"/>
      <c r="O7248" s="76"/>
      <c r="P7248" s="76"/>
      <c r="Q7248" s="76"/>
      <c r="R7248" s="76"/>
      <c r="S7248" s="76"/>
      <c r="T7248" s="76"/>
      <c r="U7248" s="76"/>
      <c r="V7248" s="76"/>
      <c r="W7248" s="76"/>
      <c r="X7248" s="76"/>
    </row>
    <row r="7249" spans="1:24">
      <c r="A7249" s="135"/>
      <c r="B7249" s="54"/>
      <c r="C7249" s="80"/>
      <c r="D7249" s="81"/>
      <c r="E7249" s="81"/>
      <c r="F7249" s="80"/>
      <c r="G7249" s="81"/>
      <c r="H7249" s="81"/>
      <c r="I7249" s="83"/>
      <c r="J7249" s="80"/>
      <c r="K7249" s="84" t="s">
        <v>1502</v>
      </c>
      <c r="L7249" s="76">
        <f t="shared" si="372"/>
        <v>3</v>
      </c>
      <c r="M7249" s="76"/>
      <c r="N7249" s="76"/>
      <c r="O7249" s="76">
        <v>1</v>
      </c>
      <c r="P7249" s="76"/>
      <c r="Q7249" s="76"/>
      <c r="R7249" s="76"/>
      <c r="S7249" s="76">
        <v>1</v>
      </c>
      <c r="T7249" s="76">
        <v>1</v>
      </c>
      <c r="U7249" s="76"/>
      <c r="V7249" s="76"/>
      <c r="W7249" s="76"/>
      <c r="X7249" s="76"/>
    </row>
    <row r="7250" spans="1:24">
      <c r="A7250" s="135"/>
      <c r="B7250" s="54"/>
      <c r="C7250" s="46" t="s">
        <v>33</v>
      </c>
      <c r="D7250" s="58" t="s">
        <v>11006</v>
      </c>
      <c r="E7250" s="58" t="s">
        <v>11007</v>
      </c>
      <c r="F7250" s="46" t="s">
        <v>11008</v>
      </c>
      <c r="G7250" s="58" t="s">
        <v>11009</v>
      </c>
      <c r="H7250" s="58" t="s">
        <v>11010</v>
      </c>
      <c r="I7250" s="74">
        <v>55</v>
      </c>
      <c r="J7250" s="46" t="s">
        <v>1508</v>
      </c>
      <c r="K7250" s="75" t="s">
        <v>1509</v>
      </c>
      <c r="L7250" s="76">
        <f t="shared" si="372"/>
        <v>2</v>
      </c>
      <c r="M7250" s="76"/>
      <c r="N7250" s="76"/>
      <c r="O7250" s="76">
        <v>1</v>
      </c>
      <c r="P7250" s="76"/>
      <c r="Q7250" s="76"/>
      <c r="R7250" s="76"/>
      <c r="S7250" s="76"/>
      <c r="T7250" s="76">
        <v>1</v>
      </c>
      <c r="U7250" s="76"/>
      <c r="V7250" s="76"/>
      <c r="W7250" s="76"/>
      <c r="X7250" s="76"/>
    </row>
    <row r="7251" spans="1:24">
      <c r="A7251" s="135"/>
      <c r="B7251" s="54"/>
      <c r="C7251" s="54"/>
      <c r="D7251" s="77"/>
      <c r="E7251" s="77"/>
      <c r="F7251" s="54"/>
      <c r="G7251" s="77"/>
      <c r="H7251" s="77"/>
      <c r="I7251" s="79"/>
      <c r="J7251" s="54"/>
      <c r="K7251" s="75" t="s">
        <v>1501</v>
      </c>
      <c r="L7251" s="76">
        <f t="shared" si="372"/>
        <v>0</v>
      </c>
      <c r="M7251" s="76"/>
      <c r="N7251" s="76"/>
      <c r="O7251" s="76"/>
      <c r="P7251" s="76"/>
      <c r="Q7251" s="76"/>
      <c r="R7251" s="76"/>
      <c r="S7251" s="76"/>
      <c r="T7251" s="76"/>
      <c r="U7251" s="76"/>
      <c r="V7251" s="76"/>
      <c r="W7251" s="76"/>
      <c r="X7251" s="76"/>
    </row>
    <row r="7252" spans="1:24">
      <c r="A7252" s="135"/>
      <c r="B7252" s="54"/>
      <c r="C7252" s="80"/>
      <c r="D7252" s="81"/>
      <c r="E7252" s="81"/>
      <c r="F7252" s="80"/>
      <c r="G7252" s="81"/>
      <c r="H7252" s="81"/>
      <c r="I7252" s="83"/>
      <c r="J7252" s="80"/>
      <c r="K7252" s="84" t="s">
        <v>1502</v>
      </c>
      <c r="L7252" s="76">
        <f t="shared" si="372"/>
        <v>0</v>
      </c>
      <c r="M7252" s="76"/>
      <c r="N7252" s="76"/>
      <c r="O7252" s="76"/>
      <c r="P7252" s="76"/>
      <c r="Q7252" s="76"/>
      <c r="R7252" s="76"/>
      <c r="S7252" s="76"/>
      <c r="T7252" s="76"/>
      <c r="U7252" s="76"/>
      <c r="V7252" s="76"/>
      <c r="W7252" s="76"/>
      <c r="X7252" s="76"/>
    </row>
    <row r="7253" spans="1:24">
      <c r="A7253" s="135"/>
      <c r="B7253" s="54"/>
      <c r="C7253" s="46" t="s">
        <v>31</v>
      </c>
      <c r="D7253" s="58" t="s">
        <v>11011</v>
      </c>
      <c r="E7253" s="58" t="s">
        <v>11012</v>
      </c>
      <c r="F7253" s="46" t="s">
        <v>11013</v>
      </c>
      <c r="G7253" s="58" t="s">
        <v>11014</v>
      </c>
      <c r="H7253" s="58" t="s">
        <v>11015</v>
      </c>
      <c r="I7253" s="74">
        <v>0</v>
      </c>
      <c r="J7253" s="46" t="s">
        <v>1508</v>
      </c>
      <c r="K7253" s="75" t="s">
        <v>1509</v>
      </c>
      <c r="L7253" s="76">
        <f t="shared" si="372"/>
        <v>2</v>
      </c>
      <c r="M7253" s="76">
        <v>1</v>
      </c>
      <c r="N7253" s="76">
        <v>1</v>
      </c>
      <c r="O7253" s="76"/>
      <c r="P7253" s="76"/>
      <c r="Q7253" s="76"/>
      <c r="R7253" s="76"/>
      <c r="S7253" s="76"/>
      <c r="T7253" s="76"/>
      <c r="U7253" s="76"/>
      <c r="V7253" s="76"/>
      <c r="W7253" s="76"/>
      <c r="X7253" s="76"/>
    </row>
    <row r="7254" spans="1:24">
      <c r="A7254" s="135"/>
      <c r="B7254" s="54"/>
      <c r="C7254" s="54"/>
      <c r="D7254" s="77"/>
      <c r="E7254" s="77"/>
      <c r="F7254" s="54"/>
      <c r="G7254" s="77"/>
      <c r="H7254" s="77"/>
      <c r="I7254" s="79"/>
      <c r="J7254" s="54"/>
      <c r="K7254" s="75" t="s">
        <v>1501</v>
      </c>
      <c r="L7254" s="76">
        <f t="shared" si="372"/>
        <v>0</v>
      </c>
      <c r="M7254" s="76"/>
      <c r="N7254" s="76"/>
      <c r="O7254" s="76"/>
      <c r="P7254" s="76"/>
      <c r="Q7254" s="76"/>
      <c r="R7254" s="76"/>
      <c r="S7254" s="76"/>
      <c r="T7254" s="76"/>
      <c r="U7254" s="76"/>
      <c r="V7254" s="76"/>
      <c r="W7254" s="76"/>
      <c r="X7254" s="76"/>
    </row>
    <row r="7255" spans="1:24">
      <c r="A7255" s="135"/>
      <c r="B7255" s="54"/>
      <c r="C7255" s="80"/>
      <c r="D7255" s="81"/>
      <c r="E7255" s="81"/>
      <c r="F7255" s="80"/>
      <c r="G7255" s="81"/>
      <c r="H7255" s="81"/>
      <c r="I7255" s="83"/>
      <c r="J7255" s="80"/>
      <c r="K7255" s="84" t="s">
        <v>1502</v>
      </c>
      <c r="L7255" s="76">
        <f t="shared" si="372"/>
        <v>0</v>
      </c>
      <c r="M7255" s="76"/>
      <c r="N7255" s="76"/>
      <c r="O7255" s="76"/>
      <c r="P7255" s="76"/>
      <c r="Q7255" s="76"/>
      <c r="R7255" s="76"/>
      <c r="S7255" s="76"/>
      <c r="T7255" s="76"/>
      <c r="U7255" s="76"/>
      <c r="V7255" s="76"/>
      <c r="W7255" s="76"/>
      <c r="X7255" s="76"/>
    </row>
    <row r="7256" spans="1:24">
      <c r="A7256" s="135"/>
      <c r="B7256" s="54"/>
      <c r="C7256" s="46" t="s">
        <v>31</v>
      </c>
      <c r="D7256" s="58" t="s">
        <v>11016</v>
      </c>
      <c r="E7256" s="58" t="s">
        <v>11017</v>
      </c>
      <c r="F7256" s="46" t="s">
        <v>9076</v>
      </c>
      <c r="G7256" s="58" t="s">
        <v>11018</v>
      </c>
      <c r="H7256" s="58" t="s">
        <v>11019</v>
      </c>
      <c r="I7256" s="74">
        <v>0</v>
      </c>
      <c r="J7256" s="46" t="s">
        <v>1508</v>
      </c>
      <c r="K7256" s="75" t="s">
        <v>1509</v>
      </c>
      <c r="L7256" s="76">
        <f t="shared" si="372"/>
        <v>0</v>
      </c>
      <c r="M7256" s="76"/>
      <c r="N7256" s="76"/>
      <c r="O7256" s="76"/>
      <c r="P7256" s="76"/>
      <c r="Q7256" s="76"/>
      <c r="R7256" s="76"/>
      <c r="S7256" s="76"/>
      <c r="T7256" s="76"/>
      <c r="U7256" s="76"/>
      <c r="V7256" s="76"/>
      <c r="W7256" s="76"/>
      <c r="X7256" s="76"/>
    </row>
    <row r="7257" spans="1:24">
      <c r="A7257" s="135"/>
      <c r="B7257" s="54"/>
      <c r="C7257" s="54"/>
      <c r="D7257" s="77"/>
      <c r="E7257" s="54"/>
      <c r="F7257" s="54"/>
      <c r="G7257" s="77"/>
      <c r="H7257" s="77"/>
      <c r="I7257" s="79"/>
      <c r="J7257" s="54"/>
      <c r="K7257" s="75" t="s">
        <v>1501</v>
      </c>
      <c r="L7257" s="76">
        <f t="shared" si="372"/>
        <v>4</v>
      </c>
      <c r="M7257" s="76">
        <v>3</v>
      </c>
      <c r="N7257" s="76"/>
      <c r="O7257" s="76">
        <v>1</v>
      </c>
      <c r="P7257" s="76"/>
      <c r="Q7257" s="76"/>
      <c r="R7257" s="76"/>
      <c r="S7257" s="76"/>
      <c r="T7257" s="76"/>
      <c r="U7257" s="76"/>
      <c r="V7257" s="76"/>
      <c r="W7257" s="76"/>
      <c r="X7257" s="76"/>
    </row>
    <row r="7258" spans="1:24">
      <c r="A7258" s="135"/>
      <c r="B7258" s="54"/>
      <c r="C7258" s="80"/>
      <c r="D7258" s="81"/>
      <c r="E7258" s="80"/>
      <c r="F7258" s="80"/>
      <c r="G7258" s="81"/>
      <c r="H7258" s="81"/>
      <c r="I7258" s="83"/>
      <c r="J7258" s="80"/>
      <c r="K7258" s="84" t="s">
        <v>1502</v>
      </c>
      <c r="L7258" s="76">
        <f t="shared" si="372"/>
        <v>0</v>
      </c>
      <c r="M7258" s="76"/>
      <c r="N7258" s="76"/>
      <c r="O7258" s="76"/>
      <c r="P7258" s="76"/>
      <c r="Q7258" s="76"/>
      <c r="R7258" s="76"/>
      <c r="S7258" s="76"/>
      <c r="T7258" s="76"/>
      <c r="U7258" s="76"/>
      <c r="V7258" s="76"/>
      <c r="W7258" s="76"/>
      <c r="X7258" s="76"/>
    </row>
    <row r="7259" spans="1:24">
      <c r="A7259" s="135"/>
      <c r="B7259" s="54"/>
      <c r="C7259" s="46" t="s">
        <v>31</v>
      </c>
      <c r="D7259" s="58" t="s">
        <v>11020</v>
      </c>
      <c r="E7259" s="58" t="s">
        <v>11021</v>
      </c>
      <c r="F7259" s="46" t="s">
        <v>11022</v>
      </c>
      <c r="G7259" s="58" t="s">
        <v>11023</v>
      </c>
      <c r="H7259" s="58" t="s">
        <v>11024</v>
      </c>
      <c r="I7259" s="74">
        <v>347</v>
      </c>
      <c r="J7259" s="46" t="s">
        <v>1508</v>
      </c>
      <c r="K7259" s="75" t="s">
        <v>1509</v>
      </c>
      <c r="L7259" s="76">
        <f t="shared" si="372"/>
        <v>0</v>
      </c>
      <c r="M7259" s="76"/>
      <c r="N7259" s="76"/>
      <c r="O7259" s="76"/>
      <c r="P7259" s="76"/>
      <c r="Q7259" s="76"/>
      <c r="R7259" s="76"/>
      <c r="S7259" s="76"/>
      <c r="T7259" s="76"/>
      <c r="U7259" s="76"/>
      <c r="V7259" s="76"/>
      <c r="W7259" s="76"/>
      <c r="X7259" s="76"/>
    </row>
    <row r="7260" spans="1:24">
      <c r="A7260" s="135"/>
      <c r="B7260" s="54"/>
      <c r="C7260" s="54"/>
      <c r="D7260" s="77"/>
      <c r="E7260" s="54"/>
      <c r="F7260" s="54"/>
      <c r="G7260" s="77"/>
      <c r="H7260" s="77"/>
      <c r="I7260" s="79"/>
      <c r="J7260" s="54"/>
      <c r="K7260" s="75" t="s">
        <v>1501</v>
      </c>
      <c r="L7260" s="76">
        <f t="shared" si="372"/>
        <v>4</v>
      </c>
      <c r="M7260" s="76">
        <v>3</v>
      </c>
      <c r="N7260" s="76"/>
      <c r="O7260" s="76">
        <v>1</v>
      </c>
      <c r="P7260" s="76"/>
      <c r="Q7260" s="76"/>
      <c r="R7260" s="76"/>
      <c r="S7260" s="76"/>
      <c r="T7260" s="76"/>
      <c r="U7260" s="76"/>
      <c r="V7260" s="76"/>
      <c r="W7260" s="76"/>
      <c r="X7260" s="76"/>
    </row>
    <row r="7261" spans="1:24">
      <c r="A7261" s="135"/>
      <c r="B7261" s="54"/>
      <c r="C7261" s="80"/>
      <c r="D7261" s="81"/>
      <c r="E7261" s="80"/>
      <c r="F7261" s="80"/>
      <c r="G7261" s="81"/>
      <c r="H7261" s="81"/>
      <c r="I7261" s="83"/>
      <c r="J7261" s="80"/>
      <c r="K7261" s="84" t="s">
        <v>1502</v>
      </c>
      <c r="L7261" s="76">
        <f t="shared" si="372"/>
        <v>0</v>
      </c>
      <c r="M7261" s="76"/>
      <c r="N7261" s="76"/>
      <c r="O7261" s="76"/>
      <c r="P7261" s="76"/>
      <c r="Q7261" s="76"/>
      <c r="R7261" s="76"/>
      <c r="S7261" s="76"/>
      <c r="T7261" s="76"/>
      <c r="U7261" s="76"/>
      <c r="V7261" s="76"/>
      <c r="W7261" s="76"/>
      <c r="X7261" s="76"/>
    </row>
    <row r="7262" spans="1:24">
      <c r="A7262" s="135"/>
      <c r="B7262" s="54"/>
      <c r="C7262" s="46" t="s">
        <v>33</v>
      </c>
      <c r="D7262" s="58" t="s">
        <v>11025</v>
      </c>
      <c r="E7262" s="58" t="s">
        <v>11026</v>
      </c>
      <c r="F7262" s="46" t="s">
        <v>11027</v>
      </c>
      <c r="G7262" s="58" t="s">
        <v>11028</v>
      </c>
      <c r="H7262" s="58" t="s">
        <v>11029</v>
      </c>
      <c r="I7262" s="74">
        <v>44444</v>
      </c>
      <c r="J7262" s="46" t="s">
        <v>1508</v>
      </c>
      <c r="K7262" s="75" t="s">
        <v>1509</v>
      </c>
      <c r="L7262" s="76">
        <f t="shared" si="372"/>
        <v>4</v>
      </c>
      <c r="M7262" s="76">
        <v>4</v>
      </c>
      <c r="N7262" s="76"/>
      <c r="O7262" s="76"/>
      <c r="P7262" s="76"/>
      <c r="Q7262" s="76"/>
      <c r="R7262" s="76"/>
      <c r="S7262" s="76"/>
      <c r="T7262" s="76"/>
      <c r="U7262" s="76"/>
      <c r="V7262" s="76"/>
      <c r="W7262" s="76"/>
      <c r="X7262" s="76"/>
    </row>
    <row r="7263" spans="1:24">
      <c r="A7263" s="135"/>
      <c r="B7263" s="54"/>
      <c r="C7263" s="54"/>
      <c r="D7263" s="77"/>
      <c r="E7263" s="54"/>
      <c r="F7263" s="54"/>
      <c r="G7263" s="77"/>
      <c r="H7263" s="77"/>
      <c r="I7263" s="79"/>
      <c r="J7263" s="54"/>
      <c r="K7263" s="75" t="s">
        <v>1501</v>
      </c>
      <c r="L7263" s="76">
        <f t="shared" si="372"/>
        <v>0</v>
      </c>
      <c r="M7263" s="76"/>
      <c r="N7263" s="76"/>
      <c r="O7263" s="76"/>
      <c r="P7263" s="76"/>
      <c r="Q7263" s="76"/>
      <c r="R7263" s="76"/>
      <c r="S7263" s="76"/>
      <c r="T7263" s="76"/>
      <c r="U7263" s="76"/>
      <c r="V7263" s="76"/>
      <c r="W7263" s="76"/>
      <c r="X7263" s="76"/>
    </row>
    <row r="7264" spans="1:24">
      <c r="A7264" s="135"/>
      <c r="B7264" s="54"/>
      <c r="C7264" s="80"/>
      <c r="D7264" s="81"/>
      <c r="E7264" s="80"/>
      <c r="F7264" s="80"/>
      <c r="G7264" s="81"/>
      <c r="H7264" s="81"/>
      <c r="I7264" s="83"/>
      <c r="J7264" s="80"/>
      <c r="K7264" s="84" t="s">
        <v>1502</v>
      </c>
      <c r="L7264" s="76">
        <f t="shared" si="372"/>
        <v>13</v>
      </c>
      <c r="M7264" s="76">
        <v>11</v>
      </c>
      <c r="N7264" s="76"/>
      <c r="O7264" s="76"/>
      <c r="P7264" s="76"/>
      <c r="Q7264" s="76"/>
      <c r="R7264" s="76"/>
      <c r="S7264" s="76"/>
      <c r="T7264" s="76">
        <v>2</v>
      </c>
      <c r="U7264" s="76"/>
      <c r="V7264" s="76"/>
      <c r="W7264" s="76"/>
      <c r="X7264" s="76"/>
    </row>
    <row r="7265" spans="1:24">
      <c r="A7265" s="135"/>
      <c r="B7265" s="54"/>
      <c r="C7265" s="46" t="s">
        <v>31</v>
      </c>
      <c r="D7265" s="58" t="s">
        <v>11030</v>
      </c>
      <c r="E7265" s="58" t="s">
        <v>11031</v>
      </c>
      <c r="F7265" s="46" t="s">
        <v>11032</v>
      </c>
      <c r="G7265" s="58" t="s">
        <v>11033</v>
      </c>
      <c r="H7265" s="58" t="s">
        <v>11034</v>
      </c>
      <c r="I7265" s="74">
        <v>99</v>
      </c>
      <c r="J7265" s="46" t="s">
        <v>1508</v>
      </c>
      <c r="K7265" s="75" t="s">
        <v>1509</v>
      </c>
      <c r="L7265" s="76">
        <f t="shared" si="372"/>
        <v>3</v>
      </c>
      <c r="M7265" s="76"/>
      <c r="N7265" s="76"/>
      <c r="O7265" s="76">
        <v>2</v>
      </c>
      <c r="P7265" s="76"/>
      <c r="Q7265" s="76"/>
      <c r="R7265" s="76"/>
      <c r="S7265" s="76"/>
      <c r="T7265" s="76">
        <v>1</v>
      </c>
      <c r="U7265" s="76"/>
      <c r="V7265" s="76"/>
      <c r="W7265" s="76"/>
      <c r="X7265" s="76"/>
    </row>
    <row r="7266" spans="1:24">
      <c r="A7266" s="135"/>
      <c r="B7266" s="54"/>
      <c r="C7266" s="54"/>
      <c r="D7266" s="77"/>
      <c r="E7266" s="54"/>
      <c r="F7266" s="54"/>
      <c r="G7266" s="77"/>
      <c r="H7266" s="77"/>
      <c r="I7266" s="79"/>
      <c r="J7266" s="54"/>
      <c r="K7266" s="75" t="s">
        <v>1501</v>
      </c>
      <c r="L7266" s="76">
        <f t="shared" si="372"/>
        <v>0</v>
      </c>
      <c r="M7266" s="76"/>
      <c r="N7266" s="76"/>
      <c r="O7266" s="76"/>
      <c r="P7266" s="76"/>
      <c r="Q7266" s="76"/>
      <c r="R7266" s="76"/>
      <c r="S7266" s="76"/>
      <c r="T7266" s="76"/>
      <c r="U7266" s="76"/>
      <c r="V7266" s="76"/>
      <c r="W7266" s="76"/>
      <c r="X7266" s="76"/>
    </row>
    <row r="7267" spans="1:24">
      <c r="A7267" s="135"/>
      <c r="B7267" s="54"/>
      <c r="C7267" s="80"/>
      <c r="D7267" s="81"/>
      <c r="E7267" s="80"/>
      <c r="F7267" s="80"/>
      <c r="G7267" s="81"/>
      <c r="H7267" s="81"/>
      <c r="I7267" s="83"/>
      <c r="J7267" s="80"/>
      <c r="K7267" s="84" t="s">
        <v>1502</v>
      </c>
      <c r="L7267" s="76">
        <f t="shared" si="372"/>
        <v>0</v>
      </c>
      <c r="M7267" s="76"/>
      <c r="N7267" s="76"/>
      <c r="O7267" s="76"/>
      <c r="P7267" s="76"/>
      <c r="Q7267" s="76"/>
      <c r="R7267" s="76"/>
      <c r="S7267" s="76"/>
      <c r="T7267" s="76"/>
      <c r="U7267" s="76"/>
      <c r="V7267" s="76"/>
      <c r="W7267" s="76"/>
      <c r="X7267" s="76"/>
    </row>
    <row r="7268" spans="1:24">
      <c r="A7268" s="135"/>
      <c r="B7268" s="54"/>
      <c r="C7268" s="46" t="s">
        <v>31</v>
      </c>
      <c r="D7268" s="58" t="s">
        <v>11035</v>
      </c>
      <c r="E7268" s="58" t="s">
        <v>11036</v>
      </c>
      <c r="F7268" s="46" t="s">
        <v>11037</v>
      </c>
      <c r="G7268" s="58" t="s">
        <v>11038</v>
      </c>
      <c r="H7268" s="58" t="s">
        <v>11039</v>
      </c>
      <c r="I7268" s="74">
        <v>105</v>
      </c>
      <c r="J7268" s="46" t="s">
        <v>1508</v>
      </c>
      <c r="K7268" s="75" t="s">
        <v>1509</v>
      </c>
      <c r="L7268" s="76">
        <f t="shared" si="372"/>
        <v>2</v>
      </c>
      <c r="M7268" s="76">
        <v>2</v>
      </c>
      <c r="N7268" s="76"/>
      <c r="O7268" s="76"/>
      <c r="P7268" s="76"/>
      <c r="Q7268" s="76"/>
      <c r="R7268" s="76"/>
      <c r="S7268" s="76"/>
      <c r="T7268" s="76"/>
      <c r="U7268" s="76"/>
      <c r="V7268" s="76"/>
      <c r="W7268" s="76"/>
      <c r="X7268" s="76"/>
    </row>
    <row r="7269" spans="1:24">
      <c r="A7269" s="135"/>
      <c r="B7269" s="54"/>
      <c r="C7269" s="54"/>
      <c r="D7269" s="77"/>
      <c r="E7269" s="54"/>
      <c r="F7269" s="54"/>
      <c r="G7269" s="77"/>
      <c r="H7269" s="77"/>
      <c r="I7269" s="79"/>
      <c r="J7269" s="54"/>
      <c r="K7269" s="75" t="s">
        <v>1501</v>
      </c>
      <c r="L7269" s="76">
        <f t="shared" si="372"/>
        <v>0</v>
      </c>
      <c r="M7269" s="76"/>
      <c r="N7269" s="76"/>
      <c r="O7269" s="76"/>
      <c r="P7269" s="76"/>
      <c r="Q7269" s="76"/>
      <c r="R7269" s="76"/>
      <c r="S7269" s="76"/>
      <c r="T7269" s="76"/>
      <c r="U7269" s="76"/>
      <c r="V7269" s="76"/>
      <c r="W7269" s="76"/>
      <c r="X7269" s="76"/>
    </row>
    <row r="7270" spans="1:24">
      <c r="A7270" s="135"/>
      <c r="B7270" s="80"/>
      <c r="C7270" s="80"/>
      <c r="D7270" s="81"/>
      <c r="E7270" s="80"/>
      <c r="F7270" s="80"/>
      <c r="G7270" s="81"/>
      <c r="H7270" s="81"/>
      <c r="I7270" s="83"/>
      <c r="J7270" s="80"/>
      <c r="K7270" s="84" t="s">
        <v>1502</v>
      </c>
      <c r="L7270" s="76">
        <f t="shared" si="372"/>
        <v>0</v>
      </c>
      <c r="M7270" s="76"/>
      <c r="N7270" s="76"/>
      <c r="O7270" s="76"/>
      <c r="P7270" s="76"/>
      <c r="Q7270" s="76"/>
      <c r="R7270" s="76"/>
      <c r="S7270" s="76"/>
      <c r="T7270" s="76"/>
      <c r="U7270" s="76"/>
      <c r="V7270" s="76"/>
      <c r="W7270" s="76"/>
      <c r="X7270" s="76"/>
    </row>
    <row r="7271" spans="1:24">
      <c r="A7271" s="135"/>
      <c r="B7271" s="46" t="s">
        <v>11040</v>
      </c>
      <c r="C7271" s="46"/>
      <c r="D7271" s="464">
        <f>COUNTA(D7274:D7342)</f>
        <v>23</v>
      </c>
      <c r="E7271" s="46"/>
      <c r="F7271" s="46"/>
      <c r="G7271" s="46"/>
      <c r="H7271" s="46"/>
      <c r="I7271" s="74">
        <f>SUM(I7274:I7342)</f>
        <v>41988</v>
      </c>
      <c r="J7271" s="46" t="s">
        <v>39</v>
      </c>
      <c r="K7271" s="75" t="s">
        <v>32</v>
      </c>
      <c r="L7271" s="76">
        <f>SUM(M7271:X7271)</f>
        <v>27</v>
      </c>
      <c r="M7271" s="76">
        <v>6</v>
      </c>
      <c r="N7271" s="76">
        <v>2</v>
      </c>
      <c r="O7271" s="76">
        <v>0</v>
      </c>
      <c r="P7271" s="76">
        <v>0</v>
      </c>
      <c r="Q7271" s="76">
        <v>0</v>
      </c>
      <c r="R7271" s="76">
        <v>0</v>
      </c>
      <c r="S7271" s="76">
        <v>0</v>
      </c>
      <c r="T7271" s="76">
        <v>19</v>
      </c>
      <c r="U7271" s="76">
        <v>0</v>
      </c>
      <c r="V7271" s="76">
        <v>0</v>
      </c>
      <c r="W7271" s="76">
        <v>0</v>
      </c>
      <c r="X7271" s="76">
        <v>0</v>
      </c>
    </row>
    <row r="7272" spans="1:24">
      <c r="A7272" s="135"/>
      <c r="B7272" s="54"/>
      <c r="C7272" s="54"/>
      <c r="D7272" s="464"/>
      <c r="E7272" s="54"/>
      <c r="F7272" s="54"/>
      <c r="G7272" s="54"/>
      <c r="H7272" s="54"/>
      <c r="I7272" s="79"/>
      <c r="J7272" s="54"/>
      <c r="K7272" s="75" t="s">
        <v>34</v>
      </c>
      <c r="L7272" s="76">
        <f>SUM(M7272:X7272)</f>
        <v>19</v>
      </c>
      <c r="M7272" s="76">
        <v>11</v>
      </c>
      <c r="N7272" s="76">
        <v>5</v>
      </c>
      <c r="O7272" s="76">
        <v>0</v>
      </c>
      <c r="P7272" s="76">
        <v>0</v>
      </c>
      <c r="Q7272" s="76">
        <v>0</v>
      </c>
      <c r="R7272" s="76">
        <v>0</v>
      </c>
      <c r="S7272" s="76">
        <v>0</v>
      </c>
      <c r="T7272" s="76">
        <v>0</v>
      </c>
      <c r="U7272" s="76">
        <v>0</v>
      </c>
      <c r="V7272" s="76">
        <v>0</v>
      </c>
      <c r="W7272" s="76">
        <v>0</v>
      </c>
      <c r="X7272" s="76">
        <v>3</v>
      </c>
    </row>
    <row r="7273" spans="1:24">
      <c r="A7273" s="135"/>
      <c r="B7273" s="80"/>
      <c r="C7273" s="80"/>
      <c r="D7273" s="464"/>
      <c r="E7273" s="80"/>
      <c r="F7273" s="80"/>
      <c r="G7273" s="80"/>
      <c r="H7273" s="80"/>
      <c r="I7273" s="83"/>
      <c r="J7273" s="80"/>
      <c r="K7273" s="75" t="s">
        <v>36</v>
      </c>
      <c r="L7273" s="76">
        <f>SUM(M7273:X7273)</f>
        <v>29</v>
      </c>
      <c r="M7273" s="76">
        <v>2</v>
      </c>
      <c r="N7273" s="76">
        <v>2</v>
      </c>
      <c r="O7273" s="76">
        <v>5</v>
      </c>
      <c r="P7273" s="76">
        <v>0</v>
      </c>
      <c r="Q7273" s="76">
        <v>0</v>
      </c>
      <c r="R7273" s="76">
        <v>0</v>
      </c>
      <c r="S7273" s="76">
        <v>3</v>
      </c>
      <c r="T7273" s="76">
        <v>14</v>
      </c>
      <c r="U7273" s="76">
        <v>0</v>
      </c>
      <c r="V7273" s="76">
        <v>0</v>
      </c>
      <c r="W7273" s="76">
        <v>3</v>
      </c>
      <c r="X7273" s="76">
        <v>0</v>
      </c>
    </row>
    <row r="7274" spans="1:24">
      <c r="A7274" s="135"/>
      <c r="B7274" s="46" t="s">
        <v>11041</v>
      </c>
      <c r="C7274" s="199" t="s">
        <v>1622</v>
      </c>
      <c r="D7274" s="58" t="s">
        <v>9982</v>
      </c>
      <c r="E7274" s="58" t="s">
        <v>11042</v>
      </c>
      <c r="F7274" s="46" t="s">
        <v>11043</v>
      </c>
      <c r="G7274" s="58" t="s">
        <v>11044</v>
      </c>
      <c r="H7274" s="46" t="s">
        <v>11045</v>
      </c>
      <c r="I7274" s="270">
        <v>636</v>
      </c>
      <c r="J7274" s="46" t="s">
        <v>39</v>
      </c>
      <c r="K7274" s="75" t="s">
        <v>32</v>
      </c>
      <c r="L7274" s="76">
        <f t="shared" ref="L7274:L7333" si="373">SUM(M7274:X7274)</f>
        <v>2</v>
      </c>
      <c r="M7274" s="284"/>
      <c r="N7274" s="284"/>
      <c r="O7274" s="284"/>
      <c r="P7274" s="284"/>
      <c r="Q7274" s="284"/>
      <c r="R7274" s="284"/>
      <c r="S7274" s="284"/>
      <c r="T7274" s="284">
        <v>2</v>
      </c>
      <c r="U7274" s="284"/>
      <c r="V7274" s="284"/>
      <c r="W7274" s="284"/>
      <c r="X7274" s="284"/>
    </row>
    <row r="7275" spans="1:24">
      <c r="A7275" s="135"/>
      <c r="B7275" s="54"/>
      <c r="C7275" s="200"/>
      <c r="D7275" s="77"/>
      <c r="E7275" s="77"/>
      <c r="F7275" s="54"/>
      <c r="G7275" s="77"/>
      <c r="H7275" s="54"/>
      <c r="I7275" s="277"/>
      <c r="J7275" s="54"/>
      <c r="K7275" s="75" t="s">
        <v>34</v>
      </c>
      <c r="L7275" s="76">
        <f t="shared" si="373"/>
        <v>0</v>
      </c>
      <c r="M7275" s="284"/>
      <c r="N7275" s="284"/>
      <c r="O7275" s="284"/>
      <c r="P7275" s="284"/>
      <c r="Q7275" s="284"/>
      <c r="R7275" s="284"/>
      <c r="S7275" s="284"/>
      <c r="T7275" s="284"/>
      <c r="U7275" s="284"/>
      <c r="V7275" s="284"/>
      <c r="W7275" s="284"/>
      <c r="X7275" s="284"/>
    </row>
    <row r="7276" spans="1:24">
      <c r="A7276" s="135"/>
      <c r="B7276" s="54"/>
      <c r="C7276" s="201"/>
      <c r="D7276" s="81"/>
      <c r="E7276" s="81"/>
      <c r="F7276" s="80"/>
      <c r="G7276" s="81"/>
      <c r="H7276" s="80"/>
      <c r="I7276" s="281"/>
      <c r="J7276" s="80"/>
      <c r="K7276" s="84" t="s">
        <v>36</v>
      </c>
      <c r="L7276" s="76">
        <f t="shared" si="373"/>
        <v>0</v>
      </c>
      <c r="M7276" s="284"/>
      <c r="N7276" s="284"/>
      <c r="O7276" s="284"/>
      <c r="P7276" s="284"/>
      <c r="Q7276" s="284"/>
      <c r="R7276" s="284"/>
      <c r="S7276" s="284"/>
      <c r="T7276" s="284"/>
      <c r="U7276" s="284"/>
      <c r="V7276" s="284"/>
      <c r="W7276" s="284"/>
      <c r="X7276" s="284"/>
    </row>
    <row r="7277" spans="1:24">
      <c r="A7277" s="135"/>
      <c r="B7277" s="54"/>
      <c r="C7277" s="199" t="s">
        <v>1622</v>
      </c>
      <c r="D7277" s="58" t="s">
        <v>11046</v>
      </c>
      <c r="E7277" s="58" t="s">
        <v>11047</v>
      </c>
      <c r="F7277" s="46" t="s">
        <v>11048</v>
      </c>
      <c r="G7277" s="58" t="s">
        <v>11049</v>
      </c>
      <c r="H7277" s="46" t="s">
        <v>11050</v>
      </c>
      <c r="I7277" s="270">
        <v>17019</v>
      </c>
      <c r="J7277" s="46" t="s">
        <v>39</v>
      </c>
      <c r="K7277" s="75" t="s">
        <v>32</v>
      </c>
      <c r="L7277" s="76">
        <f t="shared" si="373"/>
        <v>2</v>
      </c>
      <c r="M7277" s="284">
        <v>1</v>
      </c>
      <c r="N7277" s="284"/>
      <c r="O7277" s="284"/>
      <c r="P7277" s="284"/>
      <c r="Q7277" s="284"/>
      <c r="R7277" s="284"/>
      <c r="S7277" s="284"/>
      <c r="T7277" s="284">
        <v>1</v>
      </c>
      <c r="U7277" s="284"/>
      <c r="V7277" s="284"/>
      <c r="W7277" s="284"/>
      <c r="X7277" s="284"/>
    </row>
    <row r="7278" spans="1:24">
      <c r="A7278" s="135"/>
      <c r="B7278" s="54"/>
      <c r="C7278" s="200"/>
      <c r="D7278" s="77"/>
      <c r="E7278" s="77"/>
      <c r="F7278" s="54"/>
      <c r="G7278" s="77"/>
      <c r="H7278" s="54"/>
      <c r="I7278" s="277"/>
      <c r="J7278" s="54"/>
      <c r="K7278" s="75" t="s">
        <v>34</v>
      </c>
      <c r="L7278" s="76">
        <f t="shared" si="373"/>
        <v>0</v>
      </c>
      <c r="M7278" s="284"/>
      <c r="N7278" s="284"/>
      <c r="O7278" s="284"/>
      <c r="P7278" s="284"/>
      <c r="Q7278" s="284"/>
      <c r="R7278" s="284"/>
      <c r="S7278" s="284"/>
      <c r="T7278" s="284"/>
      <c r="U7278" s="284"/>
      <c r="V7278" s="284"/>
      <c r="W7278" s="284"/>
      <c r="X7278" s="284"/>
    </row>
    <row r="7279" spans="1:24">
      <c r="A7279" s="135"/>
      <c r="B7279" s="54"/>
      <c r="C7279" s="201"/>
      <c r="D7279" s="81"/>
      <c r="E7279" s="81"/>
      <c r="F7279" s="80"/>
      <c r="G7279" s="81"/>
      <c r="H7279" s="80"/>
      <c r="I7279" s="281"/>
      <c r="J7279" s="80"/>
      <c r="K7279" s="84" t="s">
        <v>36</v>
      </c>
      <c r="L7279" s="76">
        <f t="shared" si="373"/>
        <v>2</v>
      </c>
      <c r="M7279" s="284"/>
      <c r="N7279" s="284"/>
      <c r="O7279" s="284"/>
      <c r="P7279" s="284"/>
      <c r="Q7279" s="284"/>
      <c r="R7279" s="284"/>
      <c r="S7279" s="284"/>
      <c r="T7279" s="284"/>
      <c r="U7279" s="284"/>
      <c r="V7279" s="284"/>
      <c r="W7279" s="284">
        <v>2</v>
      </c>
      <c r="X7279" s="284"/>
    </row>
    <row r="7280" spans="1:24">
      <c r="A7280" s="135"/>
      <c r="B7280" s="54"/>
      <c r="C7280" s="199" t="s">
        <v>1622</v>
      </c>
      <c r="D7280" s="58" t="s">
        <v>11051</v>
      </c>
      <c r="E7280" s="58" t="s">
        <v>11052</v>
      </c>
      <c r="F7280" s="46" t="s">
        <v>11053</v>
      </c>
      <c r="G7280" s="58" t="s">
        <v>11054</v>
      </c>
      <c r="H7280" s="46" t="s">
        <v>11055</v>
      </c>
      <c r="I7280" s="270">
        <v>374</v>
      </c>
      <c r="J7280" s="46" t="s">
        <v>39</v>
      </c>
      <c r="K7280" s="75" t="s">
        <v>32</v>
      </c>
      <c r="L7280" s="76">
        <f t="shared" si="373"/>
        <v>3</v>
      </c>
      <c r="M7280" s="284"/>
      <c r="N7280" s="284"/>
      <c r="O7280" s="284"/>
      <c r="P7280" s="284"/>
      <c r="Q7280" s="284"/>
      <c r="R7280" s="284"/>
      <c r="S7280" s="284"/>
      <c r="T7280" s="284">
        <v>3</v>
      </c>
      <c r="U7280" s="284"/>
      <c r="V7280" s="284"/>
      <c r="W7280" s="284"/>
      <c r="X7280" s="284"/>
    </row>
    <row r="7281" spans="1:24">
      <c r="A7281" s="135"/>
      <c r="B7281" s="54"/>
      <c r="C7281" s="200"/>
      <c r="D7281" s="77"/>
      <c r="E7281" s="54"/>
      <c r="F7281" s="54"/>
      <c r="G7281" s="77"/>
      <c r="H7281" s="54"/>
      <c r="I7281" s="277"/>
      <c r="J7281" s="54"/>
      <c r="K7281" s="75" t="s">
        <v>34</v>
      </c>
      <c r="L7281" s="76">
        <f t="shared" si="373"/>
        <v>0</v>
      </c>
      <c r="M7281" s="284"/>
      <c r="N7281" s="284"/>
      <c r="O7281" s="284"/>
      <c r="P7281" s="284"/>
      <c r="Q7281" s="284"/>
      <c r="R7281" s="284"/>
      <c r="S7281" s="284"/>
      <c r="T7281" s="284"/>
      <c r="U7281" s="284"/>
      <c r="V7281" s="284"/>
      <c r="W7281" s="284"/>
      <c r="X7281" s="284"/>
    </row>
    <row r="7282" spans="1:24">
      <c r="A7282" s="135"/>
      <c r="B7282" s="54"/>
      <c r="C7282" s="201"/>
      <c r="D7282" s="81"/>
      <c r="E7282" s="80"/>
      <c r="F7282" s="80"/>
      <c r="G7282" s="81"/>
      <c r="H7282" s="80"/>
      <c r="I7282" s="281"/>
      <c r="J7282" s="80"/>
      <c r="K7282" s="84" t="s">
        <v>36</v>
      </c>
      <c r="L7282" s="76">
        <f t="shared" si="373"/>
        <v>0</v>
      </c>
      <c r="M7282" s="284"/>
      <c r="N7282" s="284"/>
      <c r="O7282" s="284"/>
      <c r="P7282" s="284"/>
      <c r="Q7282" s="284"/>
      <c r="R7282" s="284"/>
      <c r="S7282" s="284"/>
      <c r="T7282" s="284"/>
      <c r="U7282" s="284"/>
      <c r="V7282" s="284"/>
      <c r="W7282" s="284"/>
      <c r="X7282" s="284"/>
    </row>
    <row r="7283" spans="1:24">
      <c r="A7283" s="135"/>
      <c r="B7283" s="54"/>
      <c r="C7283" s="199" t="s">
        <v>1609</v>
      </c>
      <c r="D7283" s="58" t="s">
        <v>11056</v>
      </c>
      <c r="E7283" s="58" t="s">
        <v>11057</v>
      </c>
      <c r="F7283" s="46" t="s">
        <v>11058</v>
      </c>
      <c r="G7283" s="58" t="s">
        <v>11059</v>
      </c>
      <c r="H7283" s="46" t="s">
        <v>11060</v>
      </c>
      <c r="I7283" s="270">
        <v>23</v>
      </c>
      <c r="J7283" s="46" t="s">
        <v>39</v>
      </c>
      <c r="K7283" s="75" t="s">
        <v>32</v>
      </c>
      <c r="L7283" s="76">
        <f t="shared" si="373"/>
        <v>4</v>
      </c>
      <c r="M7283" s="284"/>
      <c r="N7283" s="284"/>
      <c r="O7283" s="284"/>
      <c r="P7283" s="284"/>
      <c r="Q7283" s="284"/>
      <c r="R7283" s="284"/>
      <c r="S7283" s="284"/>
      <c r="T7283" s="284">
        <v>4</v>
      </c>
      <c r="U7283" s="284"/>
      <c r="V7283" s="284"/>
      <c r="W7283" s="284"/>
      <c r="X7283" s="284"/>
    </row>
    <row r="7284" spans="1:24">
      <c r="A7284" s="135"/>
      <c r="B7284" s="54"/>
      <c r="C7284" s="200"/>
      <c r="D7284" s="77"/>
      <c r="E7284" s="77"/>
      <c r="F7284" s="54"/>
      <c r="G7284" s="77"/>
      <c r="H7284" s="54"/>
      <c r="I7284" s="277"/>
      <c r="J7284" s="54"/>
      <c r="K7284" s="75" t="s">
        <v>34</v>
      </c>
      <c r="L7284" s="76">
        <f t="shared" si="373"/>
        <v>0</v>
      </c>
      <c r="M7284" s="284"/>
      <c r="N7284" s="284"/>
      <c r="O7284" s="284"/>
      <c r="P7284" s="284"/>
      <c r="Q7284" s="284"/>
      <c r="R7284" s="284"/>
      <c r="S7284" s="284"/>
      <c r="T7284" s="284"/>
      <c r="U7284" s="284"/>
      <c r="V7284" s="284"/>
      <c r="W7284" s="284"/>
      <c r="X7284" s="284"/>
    </row>
    <row r="7285" spans="1:24">
      <c r="A7285" s="135"/>
      <c r="B7285" s="54"/>
      <c r="C7285" s="201"/>
      <c r="D7285" s="81"/>
      <c r="E7285" s="81"/>
      <c r="F7285" s="80"/>
      <c r="G7285" s="81"/>
      <c r="H7285" s="80"/>
      <c r="I7285" s="281"/>
      <c r="J7285" s="80"/>
      <c r="K7285" s="84" t="s">
        <v>36</v>
      </c>
      <c r="L7285" s="76">
        <f t="shared" si="373"/>
        <v>2</v>
      </c>
      <c r="M7285" s="284"/>
      <c r="N7285" s="284"/>
      <c r="O7285" s="284"/>
      <c r="P7285" s="284"/>
      <c r="Q7285" s="284"/>
      <c r="R7285" s="284"/>
      <c r="S7285" s="284"/>
      <c r="T7285" s="284">
        <v>1</v>
      </c>
      <c r="U7285" s="284"/>
      <c r="V7285" s="284"/>
      <c r="W7285" s="284">
        <v>1</v>
      </c>
      <c r="X7285" s="284"/>
    </row>
    <row r="7286" spans="1:24">
      <c r="A7286" s="135"/>
      <c r="B7286" s="54"/>
      <c r="C7286" s="199" t="s">
        <v>1609</v>
      </c>
      <c r="D7286" s="58" t="s">
        <v>11061</v>
      </c>
      <c r="E7286" s="58" t="s">
        <v>11062</v>
      </c>
      <c r="F7286" s="46" t="s">
        <v>11063</v>
      </c>
      <c r="G7286" s="58" t="s">
        <v>11064</v>
      </c>
      <c r="H7286" s="46" t="s">
        <v>11065</v>
      </c>
      <c r="I7286" s="270">
        <v>1672</v>
      </c>
      <c r="J7286" s="46" t="s">
        <v>39</v>
      </c>
      <c r="K7286" s="75" t="s">
        <v>32</v>
      </c>
      <c r="L7286" s="76">
        <f t="shared" si="373"/>
        <v>2</v>
      </c>
      <c r="M7286" s="284"/>
      <c r="N7286" s="284"/>
      <c r="O7286" s="284"/>
      <c r="P7286" s="284"/>
      <c r="Q7286" s="284"/>
      <c r="R7286" s="284"/>
      <c r="S7286" s="284"/>
      <c r="T7286" s="284">
        <v>2</v>
      </c>
      <c r="U7286" s="284"/>
      <c r="V7286" s="284"/>
      <c r="W7286" s="284"/>
      <c r="X7286" s="284"/>
    </row>
    <row r="7287" spans="1:24">
      <c r="A7287" s="135"/>
      <c r="B7287" s="54"/>
      <c r="C7287" s="200"/>
      <c r="D7287" s="77"/>
      <c r="E7287" s="77"/>
      <c r="F7287" s="54"/>
      <c r="G7287" s="77"/>
      <c r="H7287" s="54"/>
      <c r="I7287" s="277"/>
      <c r="J7287" s="54"/>
      <c r="K7287" s="75" t="s">
        <v>34</v>
      </c>
      <c r="L7287" s="76">
        <f t="shared" si="373"/>
        <v>0</v>
      </c>
      <c r="M7287" s="284"/>
      <c r="N7287" s="284"/>
      <c r="O7287" s="284"/>
      <c r="P7287" s="284"/>
      <c r="Q7287" s="284"/>
      <c r="R7287" s="284"/>
      <c r="S7287" s="284"/>
      <c r="T7287" s="284"/>
      <c r="U7287" s="284"/>
      <c r="V7287" s="284"/>
      <c r="W7287" s="284"/>
      <c r="X7287" s="284"/>
    </row>
    <row r="7288" spans="1:24">
      <c r="A7288" s="135"/>
      <c r="B7288" s="54"/>
      <c r="C7288" s="201"/>
      <c r="D7288" s="81"/>
      <c r="E7288" s="81"/>
      <c r="F7288" s="80"/>
      <c r="G7288" s="81"/>
      <c r="H7288" s="80"/>
      <c r="I7288" s="281"/>
      <c r="J7288" s="80"/>
      <c r="K7288" s="84" t="s">
        <v>36</v>
      </c>
      <c r="L7288" s="76">
        <f t="shared" si="373"/>
        <v>4</v>
      </c>
      <c r="M7288" s="284"/>
      <c r="N7288" s="284"/>
      <c r="O7288" s="284"/>
      <c r="P7288" s="284"/>
      <c r="Q7288" s="284"/>
      <c r="R7288" s="284"/>
      <c r="S7288" s="284"/>
      <c r="T7288" s="284">
        <v>4</v>
      </c>
      <c r="U7288" s="284"/>
      <c r="V7288" s="284"/>
      <c r="W7288" s="284"/>
      <c r="X7288" s="284"/>
    </row>
    <row r="7289" spans="1:24">
      <c r="A7289" s="135"/>
      <c r="B7289" s="54"/>
      <c r="C7289" s="199" t="s">
        <v>1609</v>
      </c>
      <c r="D7289" s="58" t="s">
        <v>11066</v>
      </c>
      <c r="E7289" s="58" t="s">
        <v>11067</v>
      </c>
      <c r="F7289" s="46" t="s">
        <v>11068</v>
      </c>
      <c r="G7289" s="58" t="s">
        <v>11069</v>
      </c>
      <c r="H7289" s="46" t="s">
        <v>11070</v>
      </c>
      <c r="I7289" s="270">
        <v>1598</v>
      </c>
      <c r="J7289" s="46" t="s">
        <v>39</v>
      </c>
      <c r="K7289" s="75" t="s">
        <v>32</v>
      </c>
      <c r="L7289" s="76">
        <f t="shared" si="373"/>
        <v>4</v>
      </c>
      <c r="M7289" s="284"/>
      <c r="N7289" s="284"/>
      <c r="O7289" s="284"/>
      <c r="P7289" s="284"/>
      <c r="Q7289" s="284"/>
      <c r="R7289" s="284"/>
      <c r="S7289" s="284"/>
      <c r="T7289" s="284">
        <v>4</v>
      </c>
      <c r="U7289" s="284"/>
      <c r="V7289" s="284"/>
      <c r="W7289" s="284"/>
      <c r="X7289" s="284"/>
    </row>
    <row r="7290" spans="1:24">
      <c r="A7290" s="135"/>
      <c r="B7290" s="54"/>
      <c r="C7290" s="200"/>
      <c r="D7290" s="77"/>
      <c r="E7290" s="54"/>
      <c r="F7290" s="54"/>
      <c r="G7290" s="77"/>
      <c r="H7290" s="54"/>
      <c r="I7290" s="277"/>
      <c r="J7290" s="54"/>
      <c r="K7290" s="75" t="s">
        <v>34</v>
      </c>
      <c r="L7290" s="76">
        <f t="shared" si="373"/>
        <v>0</v>
      </c>
      <c r="M7290" s="284"/>
      <c r="N7290" s="284"/>
      <c r="O7290" s="284"/>
      <c r="P7290" s="284"/>
      <c r="Q7290" s="284"/>
      <c r="R7290" s="284"/>
      <c r="S7290" s="284"/>
      <c r="T7290" s="284"/>
      <c r="U7290" s="284"/>
      <c r="V7290" s="284"/>
      <c r="W7290" s="284"/>
      <c r="X7290" s="284"/>
    </row>
    <row r="7291" spans="1:24">
      <c r="A7291" s="135"/>
      <c r="B7291" s="54"/>
      <c r="C7291" s="201"/>
      <c r="D7291" s="81"/>
      <c r="E7291" s="80"/>
      <c r="F7291" s="80"/>
      <c r="G7291" s="81"/>
      <c r="H7291" s="80"/>
      <c r="I7291" s="281"/>
      <c r="J7291" s="80"/>
      <c r="K7291" s="84" t="s">
        <v>36</v>
      </c>
      <c r="L7291" s="76">
        <f t="shared" si="373"/>
        <v>2</v>
      </c>
      <c r="M7291" s="284"/>
      <c r="N7291" s="284"/>
      <c r="O7291" s="284"/>
      <c r="P7291" s="284"/>
      <c r="Q7291" s="284"/>
      <c r="R7291" s="284"/>
      <c r="S7291" s="284"/>
      <c r="T7291" s="284">
        <v>2</v>
      </c>
      <c r="U7291" s="284"/>
      <c r="V7291" s="284"/>
      <c r="W7291" s="284"/>
      <c r="X7291" s="284"/>
    </row>
    <row r="7292" spans="1:24">
      <c r="A7292" s="135"/>
      <c r="B7292" s="54"/>
      <c r="C7292" s="199" t="s">
        <v>1633</v>
      </c>
      <c r="D7292" s="58" t="s">
        <v>11071</v>
      </c>
      <c r="E7292" s="58" t="s">
        <v>11072</v>
      </c>
      <c r="F7292" s="46" t="s">
        <v>11073</v>
      </c>
      <c r="G7292" s="58" t="s">
        <v>11074</v>
      </c>
      <c r="H7292" s="46" t="s">
        <v>11075</v>
      </c>
      <c r="I7292" s="270">
        <v>2568</v>
      </c>
      <c r="J7292" s="46" t="s">
        <v>39</v>
      </c>
      <c r="K7292" s="75" t="s">
        <v>32</v>
      </c>
      <c r="L7292" s="76">
        <f t="shared" si="373"/>
        <v>0</v>
      </c>
      <c r="M7292" s="284"/>
      <c r="N7292" s="284"/>
      <c r="O7292" s="284"/>
      <c r="P7292" s="284"/>
      <c r="Q7292" s="284"/>
      <c r="R7292" s="284"/>
      <c r="S7292" s="284"/>
      <c r="T7292" s="284"/>
      <c r="U7292" s="284"/>
      <c r="V7292" s="284"/>
      <c r="W7292" s="284"/>
      <c r="X7292" s="284"/>
    </row>
    <row r="7293" spans="1:24">
      <c r="A7293" s="135"/>
      <c r="B7293" s="54"/>
      <c r="C7293" s="587"/>
      <c r="D7293" s="77"/>
      <c r="E7293" s="54"/>
      <c r="F7293" s="54"/>
      <c r="G7293" s="77"/>
      <c r="H7293" s="54"/>
      <c r="I7293" s="277"/>
      <c r="J7293" s="54"/>
      <c r="K7293" s="75" t="s">
        <v>34</v>
      </c>
      <c r="L7293" s="76">
        <f t="shared" si="373"/>
        <v>2</v>
      </c>
      <c r="M7293" s="284">
        <v>1</v>
      </c>
      <c r="N7293" s="284"/>
      <c r="O7293" s="284"/>
      <c r="P7293" s="284"/>
      <c r="Q7293" s="284"/>
      <c r="R7293" s="284"/>
      <c r="S7293" s="284"/>
      <c r="T7293" s="284"/>
      <c r="U7293" s="284"/>
      <c r="V7293" s="284"/>
      <c r="W7293" s="284"/>
      <c r="X7293" s="284">
        <v>1</v>
      </c>
    </row>
    <row r="7294" spans="1:24">
      <c r="A7294" s="135"/>
      <c r="B7294" s="54"/>
      <c r="C7294" s="588"/>
      <c r="D7294" s="81"/>
      <c r="E7294" s="80"/>
      <c r="F7294" s="80"/>
      <c r="G7294" s="81"/>
      <c r="H7294" s="80"/>
      <c r="I7294" s="281"/>
      <c r="J7294" s="80"/>
      <c r="K7294" s="84" t="s">
        <v>36</v>
      </c>
      <c r="L7294" s="76">
        <f t="shared" si="373"/>
        <v>0</v>
      </c>
      <c r="M7294" s="284"/>
      <c r="N7294" s="284"/>
      <c r="O7294" s="284"/>
      <c r="P7294" s="284"/>
      <c r="Q7294" s="284"/>
      <c r="R7294" s="284"/>
      <c r="S7294" s="284"/>
      <c r="T7294" s="284"/>
      <c r="U7294" s="284"/>
      <c r="V7294" s="284"/>
      <c r="W7294" s="284"/>
      <c r="X7294" s="284"/>
    </row>
    <row r="7295" spans="1:24">
      <c r="A7295" s="135"/>
      <c r="B7295" s="54"/>
      <c r="C7295" s="199" t="s">
        <v>1633</v>
      </c>
      <c r="D7295" s="58" t="s">
        <v>11076</v>
      </c>
      <c r="E7295" s="58" t="s">
        <v>11077</v>
      </c>
      <c r="F7295" s="46" t="s">
        <v>11078</v>
      </c>
      <c r="G7295" s="58" t="s">
        <v>11079</v>
      </c>
      <c r="H7295" s="46" t="s">
        <v>11080</v>
      </c>
      <c r="I7295" s="270">
        <v>150</v>
      </c>
      <c r="J7295" s="46" t="s">
        <v>39</v>
      </c>
      <c r="K7295" s="75" t="s">
        <v>32</v>
      </c>
      <c r="L7295" s="76">
        <f t="shared" si="373"/>
        <v>0</v>
      </c>
      <c r="M7295" s="284"/>
      <c r="N7295" s="284"/>
      <c r="O7295" s="284"/>
      <c r="P7295" s="284"/>
      <c r="Q7295" s="284"/>
      <c r="R7295" s="284"/>
      <c r="S7295" s="284"/>
      <c r="T7295" s="284"/>
      <c r="U7295" s="284"/>
      <c r="V7295" s="284"/>
      <c r="W7295" s="284"/>
      <c r="X7295" s="284"/>
    </row>
    <row r="7296" spans="1:24">
      <c r="A7296" s="135"/>
      <c r="B7296" s="54"/>
      <c r="C7296" s="200"/>
      <c r="D7296" s="77"/>
      <c r="E7296" s="54"/>
      <c r="F7296" s="54"/>
      <c r="G7296" s="77"/>
      <c r="H7296" s="54"/>
      <c r="I7296" s="277"/>
      <c r="J7296" s="54"/>
      <c r="K7296" s="75" t="s">
        <v>34</v>
      </c>
      <c r="L7296" s="76">
        <f t="shared" si="373"/>
        <v>0</v>
      </c>
      <c r="M7296" s="284"/>
      <c r="N7296" s="284"/>
      <c r="O7296" s="284"/>
      <c r="P7296" s="284"/>
      <c r="Q7296" s="284"/>
      <c r="R7296" s="284"/>
      <c r="S7296" s="284"/>
      <c r="T7296" s="284"/>
      <c r="U7296" s="284"/>
      <c r="V7296" s="284"/>
      <c r="W7296" s="284"/>
      <c r="X7296" s="284"/>
    </row>
    <row r="7297" spans="1:24">
      <c r="A7297" s="135"/>
      <c r="B7297" s="54"/>
      <c r="C7297" s="201"/>
      <c r="D7297" s="81"/>
      <c r="E7297" s="80"/>
      <c r="F7297" s="80"/>
      <c r="G7297" s="81"/>
      <c r="H7297" s="80"/>
      <c r="I7297" s="281"/>
      <c r="J7297" s="80"/>
      <c r="K7297" s="84" t="s">
        <v>36</v>
      </c>
      <c r="L7297" s="76">
        <f t="shared" si="373"/>
        <v>2</v>
      </c>
      <c r="M7297" s="284"/>
      <c r="N7297" s="284"/>
      <c r="O7297" s="284">
        <v>2</v>
      </c>
      <c r="P7297" s="284"/>
      <c r="Q7297" s="284"/>
      <c r="R7297" s="284"/>
      <c r="S7297" s="284"/>
      <c r="T7297" s="284"/>
      <c r="U7297" s="284"/>
      <c r="V7297" s="284"/>
      <c r="W7297" s="284"/>
      <c r="X7297" s="284"/>
    </row>
    <row r="7298" spans="1:24">
      <c r="A7298" s="135"/>
      <c r="B7298" s="54"/>
      <c r="C7298" s="199" t="s">
        <v>1609</v>
      </c>
      <c r="D7298" s="58" t="s">
        <v>11081</v>
      </c>
      <c r="E7298" s="58" t="s">
        <v>11082</v>
      </c>
      <c r="F7298" s="46" t="s">
        <v>11083</v>
      </c>
      <c r="G7298" s="58" t="s">
        <v>11084</v>
      </c>
      <c r="H7298" s="46"/>
      <c r="I7298" s="270">
        <v>63</v>
      </c>
      <c r="J7298" s="46" t="s">
        <v>39</v>
      </c>
      <c r="K7298" s="75" t="s">
        <v>32</v>
      </c>
      <c r="L7298" s="76">
        <f t="shared" si="373"/>
        <v>2</v>
      </c>
      <c r="M7298" s="284">
        <v>1</v>
      </c>
      <c r="N7298" s="284">
        <v>1</v>
      </c>
      <c r="O7298" s="284"/>
      <c r="P7298" s="284"/>
      <c r="Q7298" s="284"/>
      <c r="R7298" s="284"/>
      <c r="S7298" s="284"/>
      <c r="T7298" s="284"/>
      <c r="U7298" s="284"/>
      <c r="V7298" s="284"/>
      <c r="W7298" s="284"/>
      <c r="X7298" s="284"/>
    </row>
    <row r="7299" spans="1:24">
      <c r="A7299" s="135"/>
      <c r="B7299" s="54"/>
      <c r="C7299" s="200"/>
      <c r="D7299" s="77"/>
      <c r="E7299" s="54"/>
      <c r="F7299" s="54"/>
      <c r="G7299" s="77"/>
      <c r="H7299" s="54"/>
      <c r="I7299" s="277"/>
      <c r="J7299" s="54"/>
      <c r="K7299" s="75" t="s">
        <v>34</v>
      </c>
      <c r="L7299" s="76">
        <f t="shared" si="373"/>
        <v>0</v>
      </c>
      <c r="M7299" s="284"/>
      <c r="N7299" s="284"/>
      <c r="O7299" s="284"/>
      <c r="P7299" s="284"/>
      <c r="Q7299" s="284"/>
      <c r="R7299" s="284"/>
      <c r="S7299" s="284"/>
      <c r="T7299" s="284"/>
      <c r="U7299" s="284"/>
      <c r="V7299" s="284"/>
      <c r="W7299" s="284"/>
      <c r="X7299" s="284"/>
    </row>
    <row r="7300" spans="1:24">
      <c r="A7300" s="135"/>
      <c r="B7300" s="54"/>
      <c r="C7300" s="201"/>
      <c r="D7300" s="81"/>
      <c r="E7300" s="80"/>
      <c r="F7300" s="80"/>
      <c r="G7300" s="81"/>
      <c r="H7300" s="80"/>
      <c r="I7300" s="281"/>
      <c r="J7300" s="80"/>
      <c r="K7300" s="84" t="s">
        <v>36</v>
      </c>
      <c r="L7300" s="76">
        <f t="shared" si="373"/>
        <v>2</v>
      </c>
      <c r="M7300" s="284"/>
      <c r="N7300" s="284"/>
      <c r="O7300" s="284"/>
      <c r="P7300" s="284"/>
      <c r="Q7300" s="284"/>
      <c r="R7300" s="284"/>
      <c r="S7300" s="284">
        <v>1</v>
      </c>
      <c r="T7300" s="284">
        <v>1</v>
      </c>
      <c r="U7300" s="284"/>
      <c r="V7300" s="284"/>
      <c r="W7300" s="284"/>
      <c r="X7300" s="284"/>
    </row>
    <row r="7301" spans="1:24">
      <c r="A7301" s="135"/>
      <c r="B7301" s="54"/>
      <c r="C7301" s="199" t="s">
        <v>1609</v>
      </c>
      <c r="D7301" s="58" t="s">
        <v>1316</v>
      </c>
      <c r="E7301" s="58" t="s">
        <v>11085</v>
      </c>
      <c r="F7301" s="46" t="s">
        <v>11086</v>
      </c>
      <c r="G7301" s="58" t="s">
        <v>11087</v>
      </c>
      <c r="H7301" s="46"/>
      <c r="I7301" s="270">
        <v>10</v>
      </c>
      <c r="J7301" s="46" t="s">
        <v>39</v>
      </c>
      <c r="K7301" s="75" t="s">
        <v>32</v>
      </c>
      <c r="L7301" s="76">
        <f t="shared" si="373"/>
        <v>2</v>
      </c>
      <c r="M7301" s="284">
        <v>1</v>
      </c>
      <c r="N7301" s="284"/>
      <c r="O7301" s="284"/>
      <c r="P7301" s="284"/>
      <c r="Q7301" s="284"/>
      <c r="R7301" s="284"/>
      <c r="S7301" s="284"/>
      <c r="T7301" s="284">
        <v>1</v>
      </c>
      <c r="U7301" s="284"/>
      <c r="V7301" s="284"/>
      <c r="W7301" s="284"/>
      <c r="X7301" s="284"/>
    </row>
    <row r="7302" spans="1:24">
      <c r="A7302" s="135"/>
      <c r="B7302" s="54"/>
      <c r="C7302" s="200"/>
      <c r="D7302" s="77"/>
      <c r="E7302" s="54"/>
      <c r="F7302" s="54"/>
      <c r="G7302" s="77"/>
      <c r="H7302" s="54"/>
      <c r="I7302" s="277"/>
      <c r="J7302" s="54"/>
      <c r="K7302" s="75" t="s">
        <v>34</v>
      </c>
      <c r="L7302" s="76">
        <f t="shared" si="373"/>
        <v>0</v>
      </c>
      <c r="M7302" s="284"/>
      <c r="N7302" s="284"/>
      <c r="O7302" s="284"/>
      <c r="P7302" s="284"/>
      <c r="Q7302" s="284"/>
      <c r="R7302" s="284"/>
      <c r="S7302" s="284"/>
      <c r="T7302" s="284"/>
      <c r="U7302" s="284"/>
      <c r="V7302" s="284"/>
      <c r="W7302" s="284"/>
      <c r="X7302" s="284"/>
    </row>
    <row r="7303" spans="1:24">
      <c r="A7303" s="135"/>
      <c r="B7303" s="54"/>
      <c r="C7303" s="201"/>
      <c r="D7303" s="81"/>
      <c r="E7303" s="80"/>
      <c r="F7303" s="80"/>
      <c r="G7303" s="81"/>
      <c r="H7303" s="80"/>
      <c r="I7303" s="281"/>
      <c r="J7303" s="80"/>
      <c r="K7303" s="84" t="s">
        <v>36</v>
      </c>
      <c r="L7303" s="76">
        <f t="shared" si="373"/>
        <v>2</v>
      </c>
      <c r="M7303" s="284"/>
      <c r="N7303" s="284"/>
      <c r="O7303" s="284"/>
      <c r="P7303" s="284"/>
      <c r="Q7303" s="284"/>
      <c r="R7303" s="284"/>
      <c r="S7303" s="284"/>
      <c r="T7303" s="284">
        <v>2</v>
      </c>
      <c r="U7303" s="284"/>
      <c r="V7303" s="284"/>
      <c r="W7303" s="284"/>
      <c r="X7303" s="284"/>
    </row>
    <row r="7304" spans="1:24">
      <c r="A7304" s="135"/>
      <c r="B7304" s="54"/>
      <c r="C7304" s="199" t="s">
        <v>1633</v>
      </c>
      <c r="D7304" s="58" t="s">
        <v>10410</v>
      </c>
      <c r="E7304" s="97" t="s">
        <v>11088</v>
      </c>
      <c r="F7304" s="46" t="s">
        <v>7608</v>
      </c>
      <c r="G7304" s="58" t="s">
        <v>11089</v>
      </c>
      <c r="H7304" s="46"/>
      <c r="I7304" s="270">
        <v>1050</v>
      </c>
      <c r="J7304" s="46" t="s">
        <v>39</v>
      </c>
      <c r="K7304" s="75" t="s">
        <v>32</v>
      </c>
      <c r="L7304" s="76">
        <f t="shared" si="373"/>
        <v>0</v>
      </c>
      <c r="M7304" s="76"/>
      <c r="N7304" s="76"/>
      <c r="O7304" s="76"/>
      <c r="P7304" s="76"/>
      <c r="Q7304" s="76"/>
      <c r="R7304" s="76"/>
      <c r="S7304" s="76"/>
      <c r="T7304" s="76"/>
      <c r="U7304" s="76"/>
      <c r="V7304" s="76"/>
      <c r="W7304" s="76"/>
      <c r="X7304" s="76"/>
    </row>
    <row r="7305" spans="1:24">
      <c r="A7305" s="135"/>
      <c r="B7305" s="54"/>
      <c r="C7305" s="200"/>
      <c r="D7305" s="77"/>
      <c r="E7305" s="54"/>
      <c r="F7305" s="54"/>
      <c r="G7305" s="77"/>
      <c r="H7305" s="54"/>
      <c r="I7305" s="277"/>
      <c r="J7305" s="54"/>
      <c r="K7305" s="75" t="s">
        <v>34</v>
      </c>
      <c r="L7305" s="76">
        <f t="shared" si="373"/>
        <v>0</v>
      </c>
      <c r="M7305" s="76"/>
      <c r="N7305" s="76"/>
      <c r="O7305" s="76"/>
      <c r="P7305" s="76"/>
      <c r="Q7305" s="76"/>
      <c r="R7305" s="76"/>
      <c r="S7305" s="76"/>
      <c r="T7305" s="76"/>
      <c r="U7305" s="76"/>
      <c r="V7305" s="76"/>
      <c r="W7305" s="76"/>
      <c r="X7305" s="76"/>
    </row>
    <row r="7306" spans="1:24">
      <c r="A7306" s="135"/>
      <c r="B7306" s="54"/>
      <c r="C7306" s="201"/>
      <c r="D7306" s="81"/>
      <c r="E7306" s="80"/>
      <c r="F7306" s="80"/>
      <c r="G7306" s="81"/>
      <c r="H7306" s="80"/>
      <c r="I7306" s="281"/>
      <c r="J7306" s="80"/>
      <c r="K7306" s="84" t="s">
        <v>36</v>
      </c>
      <c r="L7306" s="76">
        <f t="shared" si="373"/>
        <v>2</v>
      </c>
      <c r="M7306" s="76"/>
      <c r="N7306" s="76"/>
      <c r="O7306" s="76"/>
      <c r="P7306" s="76"/>
      <c r="Q7306" s="76"/>
      <c r="R7306" s="76"/>
      <c r="S7306" s="76"/>
      <c r="T7306" s="76">
        <v>2</v>
      </c>
      <c r="U7306" s="76"/>
      <c r="V7306" s="76"/>
      <c r="W7306" s="76"/>
      <c r="X7306" s="76"/>
    </row>
    <row r="7307" spans="1:24">
      <c r="A7307" s="135"/>
      <c r="B7307" s="54"/>
      <c r="C7307" s="199" t="s">
        <v>1633</v>
      </c>
      <c r="D7307" s="58" t="s">
        <v>11090</v>
      </c>
      <c r="E7307" s="97" t="s">
        <v>11091</v>
      </c>
      <c r="F7307" s="46" t="s">
        <v>11092</v>
      </c>
      <c r="G7307" s="58" t="s">
        <v>11093</v>
      </c>
      <c r="H7307" s="46" t="s">
        <v>11094</v>
      </c>
      <c r="I7307" s="270">
        <v>6</v>
      </c>
      <c r="J7307" s="46" t="s">
        <v>39</v>
      </c>
      <c r="K7307" s="75" t="s">
        <v>32</v>
      </c>
      <c r="L7307" s="76">
        <f t="shared" si="373"/>
        <v>2</v>
      </c>
      <c r="M7307" s="76"/>
      <c r="N7307" s="76"/>
      <c r="O7307" s="76"/>
      <c r="P7307" s="76"/>
      <c r="Q7307" s="76"/>
      <c r="R7307" s="76"/>
      <c r="S7307" s="76"/>
      <c r="T7307" s="76">
        <v>2</v>
      </c>
      <c r="U7307" s="76"/>
      <c r="V7307" s="76"/>
      <c r="W7307" s="76"/>
      <c r="X7307" s="76"/>
    </row>
    <row r="7308" spans="1:24">
      <c r="A7308" s="135"/>
      <c r="B7308" s="54"/>
      <c r="C7308" s="200"/>
      <c r="D7308" s="77"/>
      <c r="E7308" s="54"/>
      <c r="F7308" s="54"/>
      <c r="G7308" s="77"/>
      <c r="H7308" s="54"/>
      <c r="I7308" s="277"/>
      <c r="J7308" s="54"/>
      <c r="K7308" s="75" t="s">
        <v>34</v>
      </c>
      <c r="L7308" s="76">
        <f t="shared" si="373"/>
        <v>0</v>
      </c>
      <c r="M7308" s="76"/>
      <c r="N7308" s="76"/>
      <c r="O7308" s="76"/>
      <c r="P7308" s="76"/>
      <c r="Q7308" s="76"/>
      <c r="R7308" s="76"/>
      <c r="S7308" s="76"/>
      <c r="T7308" s="76"/>
      <c r="U7308" s="76"/>
      <c r="V7308" s="76"/>
      <c r="W7308" s="76"/>
      <c r="X7308" s="76"/>
    </row>
    <row r="7309" spans="1:24">
      <c r="A7309" s="135"/>
      <c r="B7309" s="54"/>
      <c r="C7309" s="201"/>
      <c r="D7309" s="81"/>
      <c r="E7309" s="80"/>
      <c r="F7309" s="80"/>
      <c r="G7309" s="81"/>
      <c r="H7309" s="80"/>
      <c r="I7309" s="281"/>
      <c r="J7309" s="80"/>
      <c r="K7309" s="84" t="s">
        <v>36</v>
      </c>
      <c r="L7309" s="76">
        <f t="shared" si="373"/>
        <v>0</v>
      </c>
      <c r="M7309" s="76"/>
      <c r="N7309" s="76"/>
      <c r="O7309" s="76"/>
      <c r="P7309" s="76"/>
      <c r="Q7309" s="76"/>
      <c r="R7309" s="76"/>
      <c r="S7309" s="76"/>
      <c r="T7309" s="76"/>
      <c r="U7309" s="76"/>
      <c r="V7309" s="76"/>
      <c r="W7309" s="76"/>
      <c r="X7309" s="76"/>
    </row>
    <row r="7310" spans="1:24">
      <c r="A7310" s="135"/>
      <c r="B7310" s="54"/>
      <c r="C7310" s="199" t="s">
        <v>1609</v>
      </c>
      <c r="D7310" s="58" t="s">
        <v>11095</v>
      </c>
      <c r="E7310" s="58" t="s">
        <v>11096</v>
      </c>
      <c r="F7310" s="46" t="s">
        <v>11097</v>
      </c>
      <c r="G7310" s="58" t="s">
        <v>11098</v>
      </c>
      <c r="H7310" s="46" t="s">
        <v>11099</v>
      </c>
      <c r="I7310" s="270">
        <v>2369</v>
      </c>
      <c r="J7310" s="46" t="s">
        <v>39</v>
      </c>
      <c r="K7310" s="75" t="s">
        <v>32</v>
      </c>
      <c r="L7310" s="76">
        <f t="shared" si="373"/>
        <v>0</v>
      </c>
      <c r="M7310" s="76"/>
      <c r="N7310" s="76"/>
      <c r="O7310" s="76"/>
      <c r="P7310" s="76"/>
      <c r="Q7310" s="76"/>
      <c r="R7310" s="76"/>
      <c r="S7310" s="76"/>
      <c r="T7310" s="76"/>
      <c r="U7310" s="76"/>
      <c r="V7310" s="76"/>
      <c r="W7310" s="76"/>
      <c r="X7310" s="76"/>
    </row>
    <row r="7311" spans="1:24">
      <c r="A7311" s="135"/>
      <c r="B7311" s="54"/>
      <c r="C7311" s="200"/>
      <c r="D7311" s="77"/>
      <c r="E7311" s="54"/>
      <c r="F7311" s="54"/>
      <c r="G7311" s="77"/>
      <c r="H7311" s="54"/>
      <c r="I7311" s="277"/>
      <c r="J7311" s="54"/>
      <c r="K7311" s="75" t="s">
        <v>34</v>
      </c>
      <c r="L7311" s="76">
        <f t="shared" si="373"/>
        <v>4</v>
      </c>
      <c r="M7311" s="76">
        <v>2</v>
      </c>
      <c r="N7311" s="76"/>
      <c r="O7311" s="76"/>
      <c r="P7311" s="76"/>
      <c r="Q7311" s="76"/>
      <c r="R7311" s="76"/>
      <c r="S7311" s="76"/>
      <c r="T7311" s="76"/>
      <c r="U7311" s="76"/>
      <c r="V7311" s="76"/>
      <c r="W7311" s="76"/>
      <c r="X7311" s="76">
        <v>2</v>
      </c>
    </row>
    <row r="7312" spans="1:24">
      <c r="A7312" s="135"/>
      <c r="B7312" s="54"/>
      <c r="C7312" s="201"/>
      <c r="D7312" s="81"/>
      <c r="E7312" s="80"/>
      <c r="F7312" s="80"/>
      <c r="G7312" s="81"/>
      <c r="H7312" s="80"/>
      <c r="I7312" s="281"/>
      <c r="J7312" s="80"/>
      <c r="K7312" s="84" t="s">
        <v>36</v>
      </c>
      <c r="L7312" s="76">
        <f t="shared" si="373"/>
        <v>4</v>
      </c>
      <c r="M7312" s="76"/>
      <c r="N7312" s="76"/>
      <c r="O7312" s="76"/>
      <c r="P7312" s="76"/>
      <c r="Q7312" s="76"/>
      <c r="R7312" s="76"/>
      <c r="S7312" s="76">
        <v>2</v>
      </c>
      <c r="T7312" s="76">
        <v>2</v>
      </c>
      <c r="U7312" s="76"/>
      <c r="V7312" s="76"/>
      <c r="W7312" s="76"/>
      <c r="X7312" s="76"/>
    </row>
    <row r="7313" spans="1:24">
      <c r="A7313" s="135"/>
      <c r="B7313" s="54"/>
      <c r="C7313" s="199" t="s">
        <v>1633</v>
      </c>
      <c r="D7313" s="58" t="s">
        <v>11100</v>
      </c>
      <c r="E7313" s="58" t="s">
        <v>11101</v>
      </c>
      <c r="F7313" s="46" t="s">
        <v>11102</v>
      </c>
      <c r="G7313" s="58" t="s">
        <v>11103</v>
      </c>
      <c r="H7313" s="46" t="s">
        <v>11104</v>
      </c>
      <c r="I7313" s="270">
        <v>487</v>
      </c>
      <c r="J7313" s="46" t="s">
        <v>39</v>
      </c>
      <c r="K7313" s="75" t="s">
        <v>32</v>
      </c>
      <c r="L7313" s="76">
        <f t="shared" si="373"/>
        <v>0</v>
      </c>
      <c r="M7313" s="76"/>
      <c r="N7313" s="76"/>
      <c r="O7313" s="76"/>
      <c r="P7313" s="76"/>
      <c r="Q7313" s="76"/>
      <c r="R7313" s="76"/>
      <c r="S7313" s="76"/>
      <c r="T7313" s="76"/>
      <c r="U7313" s="76"/>
      <c r="V7313" s="76"/>
      <c r="W7313" s="76"/>
      <c r="X7313" s="76"/>
    </row>
    <row r="7314" spans="1:24">
      <c r="A7314" s="135"/>
      <c r="B7314" s="54"/>
      <c r="C7314" s="200"/>
      <c r="D7314" s="77"/>
      <c r="E7314" s="54"/>
      <c r="F7314" s="54"/>
      <c r="G7314" s="77"/>
      <c r="H7314" s="54"/>
      <c r="I7314" s="277"/>
      <c r="J7314" s="54"/>
      <c r="K7314" s="75" t="s">
        <v>34</v>
      </c>
      <c r="L7314" s="76">
        <f t="shared" si="373"/>
        <v>2</v>
      </c>
      <c r="M7314" s="76">
        <v>1</v>
      </c>
      <c r="N7314" s="76">
        <v>1</v>
      </c>
      <c r="O7314" s="76"/>
      <c r="P7314" s="76"/>
      <c r="Q7314" s="76"/>
      <c r="R7314" s="76"/>
      <c r="S7314" s="76"/>
      <c r="T7314" s="76"/>
      <c r="U7314" s="76"/>
      <c r="V7314" s="76"/>
      <c r="W7314" s="76"/>
      <c r="X7314" s="76"/>
    </row>
    <row r="7315" spans="1:24">
      <c r="A7315" s="135"/>
      <c r="B7315" s="54"/>
      <c r="C7315" s="201"/>
      <c r="D7315" s="81"/>
      <c r="E7315" s="80"/>
      <c r="F7315" s="80"/>
      <c r="G7315" s="81"/>
      <c r="H7315" s="80"/>
      <c r="I7315" s="281"/>
      <c r="J7315" s="80"/>
      <c r="K7315" s="84" t="s">
        <v>36</v>
      </c>
      <c r="L7315" s="76">
        <f t="shared" si="373"/>
        <v>0</v>
      </c>
      <c r="M7315" s="76"/>
      <c r="N7315" s="76"/>
      <c r="O7315" s="76"/>
      <c r="P7315" s="76"/>
      <c r="Q7315" s="76"/>
      <c r="R7315" s="76"/>
      <c r="S7315" s="76"/>
      <c r="T7315" s="76"/>
      <c r="U7315" s="76"/>
      <c r="V7315" s="76"/>
      <c r="W7315" s="76"/>
      <c r="X7315" s="76"/>
    </row>
    <row r="7316" spans="1:24">
      <c r="A7316" s="135"/>
      <c r="B7316" s="54"/>
      <c r="C7316" s="199" t="s">
        <v>1633</v>
      </c>
      <c r="D7316" s="58" t="s">
        <v>6112</v>
      </c>
      <c r="E7316" s="58" t="s">
        <v>11105</v>
      </c>
      <c r="F7316" s="46" t="s">
        <v>11106</v>
      </c>
      <c r="G7316" s="58" t="s">
        <v>11107</v>
      </c>
      <c r="H7316" s="46" t="s">
        <v>11108</v>
      </c>
      <c r="I7316" s="270">
        <v>1075</v>
      </c>
      <c r="J7316" s="46" t="s">
        <v>39</v>
      </c>
      <c r="K7316" s="75" t="s">
        <v>32</v>
      </c>
      <c r="L7316" s="76">
        <f t="shared" si="373"/>
        <v>0</v>
      </c>
      <c r="M7316" s="76"/>
      <c r="N7316" s="76"/>
      <c r="O7316" s="76"/>
      <c r="P7316" s="76"/>
      <c r="Q7316" s="76"/>
      <c r="R7316" s="76"/>
      <c r="S7316" s="76"/>
      <c r="T7316" s="76"/>
      <c r="U7316" s="76"/>
      <c r="V7316" s="76"/>
      <c r="W7316" s="76"/>
      <c r="X7316" s="76"/>
    </row>
    <row r="7317" spans="1:24">
      <c r="A7317" s="135"/>
      <c r="B7317" s="54"/>
      <c r="C7317" s="200"/>
      <c r="D7317" s="77"/>
      <c r="E7317" s="54"/>
      <c r="F7317" s="54"/>
      <c r="G7317" s="77"/>
      <c r="H7317" s="54"/>
      <c r="I7317" s="277"/>
      <c r="J7317" s="54"/>
      <c r="K7317" s="75" t="s">
        <v>34</v>
      </c>
      <c r="L7317" s="76">
        <f t="shared" si="373"/>
        <v>3</v>
      </c>
      <c r="M7317" s="76">
        <v>1</v>
      </c>
      <c r="N7317" s="76">
        <v>2</v>
      </c>
      <c r="O7317" s="76"/>
      <c r="P7317" s="76"/>
      <c r="Q7317" s="76"/>
      <c r="R7317" s="76"/>
      <c r="S7317" s="76"/>
      <c r="T7317" s="76"/>
      <c r="U7317" s="76"/>
      <c r="V7317" s="76"/>
      <c r="W7317" s="76"/>
      <c r="X7317" s="76"/>
    </row>
    <row r="7318" spans="1:24">
      <c r="A7318" s="135"/>
      <c r="B7318" s="54"/>
      <c r="C7318" s="201"/>
      <c r="D7318" s="81"/>
      <c r="E7318" s="80"/>
      <c r="F7318" s="80"/>
      <c r="G7318" s="81"/>
      <c r="H7318" s="80"/>
      <c r="I7318" s="281"/>
      <c r="J7318" s="80"/>
      <c r="K7318" s="84" t="s">
        <v>36</v>
      </c>
      <c r="L7318" s="76">
        <f t="shared" si="373"/>
        <v>0</v>
      </c>
      <c r="M7318" s="76"/>
      <c r="N7318" s="76"/>
      <c r="O7318" s="76"/>
      <c r="P7318" s="76"/>
      <c r="Q7318" s="76"/>
      <c r="R7318" s="76"/>
      <c r="S7318" s="76"/>
      <c r="T7318" s="76"/>
      <c r="U7318" s="76"/>
      <c r="V7318" s="76"/>
      <c r="W7318" s="76"/>
      <c r="X7318" s="76"/>
    </row>
    <row r="7319" spans="1:24">
      <c r="A7319" s="135"/>
      <c r="B7319" s="54"/>
      <c r="C7319" s="199" t="s">
        <v>1633</v>
      </c>
      <c r="D7319" s="58" t="s">
        <v>6923</v>
      </c>
      <c r="E7319" s="58" t="s">
        <v>11109</v>
      </c>
      <c r="F7319" s="46" t="s">
        <v>11110</v>
      </c>
      <c r="G7319" s="58" t="s">
        <v>11111</v>
      </c>
      <c r="H7319" s="46" t="s">
        <v>11112</v>
      </c>
      <c r="I7319" s="270">
        <v>10</v>
      </c>
      <c r="J7319" s="46" t="s">
        <v>39</v>
      </c>
      <c r="K7319" s="75" t="s">
        <v>32</v>
      </c>
      <c r="L7319" s="76">
        <f t="shared" si="373"/>
        <v>0</v>
      </c>
      <c r="M7319" s="76"/>
      <c r="N7319" s="76"/>
      <c r="O7319" s="76"/>
      <c r="P7319" s="76"/>
      <c r="Q7319" s="76"/>
      <c r="R7319" s="76"/>
      <c r="S7319" s="76"/>
      <c r="T7319" s="76"/>
      <c r="U7319" s="76"/>
      <c r="V7319" s="76"/>
      <c r="W7319" s="76"/>
      <c r="X7319" s="76"/>
    </row>
    <row r="7320" spans="1:24">
      <c r="A7320" s="135"/>
      <c r="B7320" s="54"/>
      <c r="C7320" s="200"/>
      <c r="D7320" s="77"/>
      <c r="E7320" s="54"/>
      <c r="F7320" s="54"/>
      <c r="G7320" s="77"/>
      <c r="H7320" s="54"/>
      <c r="I7320" s="277"/>
      <c r="J7320" s="54"/>
      <c r="K7320" s="75" t="s">
        <v>34</v>
      </c>
      <c r="L7320" s="76">
        <f t="shared" si="373"/>
        <v>0</v>
      </c>
      <c r="M7320" s="76" t="s">
        <v>5977</v>
      </c>
      <c r="N7320" s="76" t="s">
        <v>5977</v>
      </c>
      <c r="O7320" s="76"/>
      <c r="P7320" s="76"/>
      <c r="Q7320" s="76"/>
      <c r="R7320" s="76"/>
      <c r="S7320" s="76"/>
      <c r="T7320" s="76"/>
      <c r="U7320" s="76"/>
      <c r="V7320" s="76"/>
      <c r="W7320" s="76"/>
      <c r="X7320" s="76"/>
    </row>
    <row r="7321" spans="1:24">
      <c r="A7321" s="135"/>
      <c r="B7321" s="54"/>
      <c r="C7321" s="201"/>
      <c r="D7321" s="81"/>
      <c r="E7321" s="80"/>
      <c r="F7321" s="80"/>
      <c r="G7321" s="81"/>
      <c r="H7321" s="80"/>
      <c r="I7321" s="281"/>
      <c r="J7321" s="80"/>
      <c r="K7321" s="84" t="s">
        <v>36</v>
      </c>
      <c r="L7321" s="76">
        <f t="shared" si="373"/>
        <v>3</v>
      </c>
      <c r="M7321" s="76">
        <v>1</v>
      </c>
      <c r="N7321" s="76">
        <v>1</v>
      </c>
      <c r="O7321" s="76">
        <v>1</v>
      </c>
      <c r="P7321" s="76"/>
      <c r="Q7321" s="76"/>
      <c r="R7321" s="76"/>
      <c r="S7321" s="76"/>
      <c r="T7321" s="76"/>
      <c r="U7321" s="76"/>
      <c r="V7321" s="76"/>
      <c r="W7321" s="76"/>
      <c r="X7321" s="76"/>
    </row>
    <row r="7322" spans="1:24">
      <c r="A7322" s="135"/>
      <c r="B7322" s="54"/>
      <c r="C7322" s="199" t="s">
        <v>1622</v>
      </c>
      <c r="D7322" s="58" t="s">
        <v>11113</v>
      </c>
      <c r="E7322" s="58" t="s">
        <v>11114</v>
      </c>
      <c r="F7322" s="46" t="s">
        <v>11115</v>
      </c>
      <c r="G7322" s="58" t="s">
        <v>11116</v>
      </c>
      <c r="H7322" s="46" t="s">
        <v>2174</v>
      </c>
      <c r="I7322" s="270">
        <v>476</v>
      </c>
      <c r="J7322" s="46" t="s">
        <v>39</v>
      </c>
      <c r="K7322" s="75" t="s">
        <v>32</v>
      </c>
      <c r="L7322" s="76">
        <f t="shared" si="373"/>
        <v>0</v>
      </c>
      <c r="M7322" s="76" t="s">
        <v>5977</v>
      </c>
      <c r="N7322" s="76"/>
      <c r="O7322" s="76" t="s">
        <v>5977</v>
      </c>
      <c r="P7322" s="76"/>
      <c r="Q7322" s="76"/>
      <c r="R7322" s="76"/>
      <c r="S7322" s="76"/>
      <c r="T7322" s="76"/>
      <c r="U7322" s="76"/>
      <c r="V7322" s="76"/>
      <c r="W7322" s="76"/>
      <c r="X7322" s="76"/>
    </row>
    <row r="7323" spans="1:24">
      <c r="A7323" s="135"/>
      <c r="B7323" s="54"/>
      <c r="C7323" s="200"/>
      <c r="D7323" s="77"/>
      <c r="E7323" s="54"/>
      <c r="F7323" s="54"/>
      <c r="G7323" s="77"/>
      <c r="H7323" s="54"/>
      <c r="I7323" s="277"/>
      <c r="J7323" s="54"/>
      <c r="K7323" s="75" t="s">
        <v>34</v>
      </c>
      <c r="L7323" s="76">
        <f t="shared" si="373"/>
        <v>2</v>
      </c>
      <c r="M7323" s="76">
        <v>2</v>
      </c>
      <c r="N7323" s="76" t="s">
        <v>5977</v>
      </c>
      <c r="O7323" s="76" t="s">
        <v>5977</v>
      </c>
      <c r="P7323" s="76"/>
      <c r="Q7323" s="76"/>
      <c r="R7323" s="76"/>
      <c r="S7323" s="76"/>
      <c r="T7323" s="76"/>
      <c r="U7323" s="76"/>
      <c r="V7323" s="76"/>
      <c r="W7323" s="76"/>
      <c r="X7323" s="76"/>
    </row>
    <row r="7324" spans="1:24">
      <c r="A7324" s="135"/>
      <c r="B7324" s="54"/>
      <c r="C7324" s="201"/>
      <c r="D7324" s="81"/>
      <c r="E7324" s="80"/>
      <c r="F7324" s="80"/>
      <c r="G7324" s="81"/>
      <c r="H7324" s="80"/>
      <c r="I7324" s="281"/>
      <c r="J7324" s="80"/>
      <c r="K7324" s="84" t="s">
        <v>36</v>
      </c>
      <c r="L7324" s="76">
        <f t="shared" si="373"/>
        <v>0</v>
      </c>
      <c r="M7324" s="76" t="s">
        <v>5977</v>
      </c>
      <c r="N7324" s="76" t="s">
        <v>5977</v>
      </c>
      <c r="O7324" s="76" t="s">
        <v>5977</v>
      </c>
      <c r="P7324" s="76"/>
      <c r="Q7324" s="76"/>
      <c r="R7324" s="76"/>
      <c r="S7324" s="76"/>
      <c r="T7324" s="76"/>
      <c r="U7324" s="76"/>
      <c r="V7324" s="76"/>
      <c r="W7324" s="76"/>
      <c r="X7324" s="76"/>
    </row>
    <row r="7325" spans="1:24">
      <c r="A7325" s="135"/>
      <c r="B7325" s="54"/>
      <c r="C7325" s="199" t="s">
        <v>1609</v>
      </c>
      <c r="D7325" s="58" t="s">
        <v>11117</v>
      </c>
      <c r="E7325" s="58" t="s">
        <v>11118</v>
      </c>
      <c r="F7325" s="46" t="s">
        <v>11119</v>
      </c>
      <c r="G7325" s="58" t="s">
        <v>11120</v>
      </c>
      <c r="H7325" s="46" t="s">
        <v>2174</v>
      </c>
      <c r="I7325" s="270">
        <v>5954</v>
      </c>
      <c r="J7325" s="46" t="s">
        <v>39</v>
      </c>
      <c r="K7325" s="75" t="s">
        <v>32</v>
      </c>
      <c r="L7325" s="76">
        <f t="shared" si="373"/>
        <v>2</v>
      </c>
      <c r="M7325" s="76">
        <v>1</v>
      </c>
      <c r="N7325" s="76">
        <v>1</v>
      </c>
      <c r="O7325" s="76" t="s">
        <v>5977</v>
      </c>
      <c r="P7325" s="76"/>
      <c r="Q7325" s="76"/>
      <c r="R7325" s="76"/>
      <c r="S7325" s="76"/>
      <c r="T7325" s="76"/>
      <c r="U7325" s="76"/>
      <c r="V7325" s="76"/>
      <c r="W7325" s="76"/>
      <c r="X7325" s="76"/>
    </row>
    <row r="7326" spans="1:24">
      <c r="A7326" s="135"/>
      <c r="B7326" s="54"/>
      <c r="C7326" s="200"/>
      <c r="D7326" s="77"/>
      <c r="E7326" s="54"/>
      <c r="F7326" s="54"/>
      <c r="G7326" s="77"/>
      <c r="H7326" s="54"/>
      <c r="I7326" s="277"/>
      <c r="J7326" s="54"/>
      <c r="K7326" s="75" t="s">
        <v>34</v>
      </c>
      <c r="L7326" s="76">
        <f t="shared" si="373"/>
        <v>0</v>
      </c>
      <c r="M7326" s="76" t="s">
        <v>5977</v>
      </c>
      <c r="N7326" s="76" t="s">
        <v>5977</v>
      </c>
      <c r="O7326" s="76"/>
      <c r="P7326" s="76"/>
      <c r="Q7326" s="76"/>
      <c r="R7326" s="76"/>
      <c r="S7326" s="76"/>
      <c r="T7326" s="76"/>
      <c r="U7326" s="76"/>
      <c r="V7326" s="76"/>
      <c r="W7326" s="76"/>
      <c r="X7326" s="76"/>
    </row>
    <row r="7327" spans="1:24">
      <c r="A7327" s="135"/>
      <c r="B7327" s="54"/>
      <c r="C7327" s="201"/>
      <c r="D7327" s="81"/>
      <c r="E7327" s="80"/>
      <c r="F7327" s="80"/>
      <c r="G7327" s="81"/>
      <c r="H7327" s="80"/>
      <c r="I7327" s="281"/>
      <c r="J7327" s="80"/>
      <c r="K7327" s="84" t="s">
        <v>36</v>
      </c>
      <c r="L7327" s="76">
        <f t="shared" si="373"/>
        <v>2</v>
      </c>
      <c r="M7327" s="76" t="s">
        <v>5977</v>
      </c>
      <c r="N7327" s="76" t="s">
        <v>5977</v>
      </c>
      <c r="O7327" s="76">
        <v>2</v>
      </c>
      <c r="P7327" s="76"/>
      <c r="Q7327" s="76"/>
      <c r="R7327" s="76"/>
      <c r="S7327" s="76"/>
      <c r="T7327" s="76"/>
      <c r="U7327" s="76"/>
      <c r="V7327" s="76"/>
      <c r="W7327" s="76"/>
      <c r="X7327" s="76"/>
    </row>
    <row r="7328" spans="1:24">
      <c r="A7328" s="135"/>
      <c r="B7328" s="54"/>
      <c r="C7328" s="199" t="s">
        <v>1622</v>
      </c>
      <c r="D7328" s="58" t="s">
        <v>11121</v>
      </c>
      <c r="E7328" s="58" t="s">
        <v>11122</v>
      </c>
      <c r="F7328" s="46" t="s">
        <v>11123</v>
      </c>
      <c r="G7328" s="58" t="s">
        <v>11124</v>
      </c>
      <c r="H7328" s="46" t="s">
        <v>2174</v>
      </c>
      <c r="I7328" s="270">
        <v>1050</v>
      </c>
      <c r="J7328" s="46" t="s">
        <v>39</v>
      </c>
      <c r="K7328" s="75" t="s">
        <v>32</v>
      </c>
      <c r="L7328" s="76">
        <f t="shared" si="373"/>
        <v>0</v>
      </c>
      <c r="M7328" s="76" t="s">
        <v>11125</v>
      </c>
      <c r="N7328" s="76" t="s">
        <v>5977</v>
      </c>
      <c r="O7328" s="76" t="s">
        <v>5977</v>
      </c>
      <c r="P7328" s="76"/>
      <c r="Q7328" s="76"/>
      <c r="R7328" s="76"/>
      <c r="S7328" s="76"/>
      <c r="T7328" s="76"/>
      <c r="U7328" s="76"/>
      <c r="V7328" s="76"/>
      <c r="W7328" s="76"/>
      <c r="X7328" s="76"/>
    </row>
    <row r="7329" spans="1:24">
      <c r="A7329" s="135"/>
      <c r="B7329" s="54"/>
      <c r="C7329" s="200"/>
      <c r="D7329" s="77"/>
      <c r="E7329" s="54"/>
      <c r="F7329" s="54"/>
      <c r="G7329" s="77"/>
      <c r="H7329" s="54"/>
      <c r="I7329" s="277"/>
      <c r="J7329" s="54"/>
      <c r="K7329" s="75" t="s">
        <v>34</v>
      </c>
      <c r="L7329" s="76">
        <f t="shared" si="373"/>
        <v>2</v>
      </c>
      <c r="M7329" s="76">
        <v>1</v>
      </c>
      <c r="N7329" s="76">
        <v>1</v>
      </c>
      <c r="O7329" s="76"/>
      <c r="P7329" s="76"/>
      <c r="Q7329" s="76"/>
      <c r="R7329" s="76"/>
      <c r="S7329" s="76"/>
      <c r="T7329" s="76"/>
      <c r="U7329" s="76"/>
      <c r="V7329" s="76"/>
      <c r="W7329" s="76"/>
      <c r="X7329" s="76"/>
    </row>
    <row r="7330" spans="1:24">
      <c r="A7330" s="135"/>
      <c r="B7330" s="54"/>
      <c r="C7330" s="201"/>
      <c r="D7330" s="81"/>
      <c r="E7330" s="80"/>
      <c r="F7330" s="80"/>
      <c r="G7330" s="81"/>
      <c r="H7330" s="80"/>
      <c r="I7330" s="281"/>
      <c r="J7330" s="80"/>
      <c r="K7330" s="84" t="s">
        <v>36</v>
      </c>
      <c r="L7330" s="76">
        <f t="shared" si="373"/>
        <v>0</v>
      </c>
      <c r="M7330" s="76" t="s">
        <v>5977</v>
      </c>
      <c r="N7330" s="76" t="s">
        <v>5977</v>
      </c>
      <c r="O7330" s="76" t="s">
        <v>5977</v>
      </c>
      <c r="P7330" s="76"/>
      <c r="Q7330" s="76"/>
      <c r="R7330" s="76"/>
      <c r="S7330" s="76"/>
      <c r="T7330" s="76"/>
      <c r="U7330" s="76"/>
      <c r="V7330" s="76"/>
      <c r="W7330" s="76"/>
      <c r="X7330" s="76"/>
    </row>
    <row r="7331" spans="1:24">
      <c r="A7331" s="135"/>
      <c r="B7331" s="54"/>
      <c r="C7331" s="199" t="s">
        <v>1633</v>
      </c>
      <c r="D7331" s="58" t="s">
        <v>11126</v>
      </c>
      <c r="E7331" s="58" t="s">
        <v>11127</v>
      </c>
      <c r="F7331" s="46" t="s">
        <v>11128</v>
      </c>
      <c r="G7331" s="58" t="s">
        <v>11129</v>
      </c>
      <c r="H7331" s="46" t="s">
        <v>2174</v>
      </c>
      <c r="I7331" s="270">
        <v>10</v>
      </c>
      <c r="J7331" s="46" t="s">
        <v>39</v>
      </c>
      <c r="K7331" s="75" t="s">
        <v>32</v>
      </c>
      <c r="L7331" s="76">
        <f t="shared" si="373"/>
        <v>0</v>
      </c>
      <c r="M7331" s="76" t="s">
        <v>5977</v>
      </c>
      <c r="N7331" s="76" t="s">
        <v>5977</v>
      </c>
      <c r="O7331" s="76" t="s">
        <v>5977</v>
      </c>
      <c r="P7331" s="76"/>
      <c r="Q7331" s="76"/>
      <c r="R7331" s="76"/>
      <c r="S7331" s="76"/>
      <c r="T7331" s="76"/>
      <c r="U7331" s="76"/>
      <c r="V7331" s="76"/>
      <c r="W7331" s="76"/>
      <c r="X7331" s="76"/>
    </row>
    <row r="7332" spans="1:24">
      <c r="A7332" s="135"/>
      <c r="B7332" s="54"/>
      <c r="C7332" s="200"/>
      <c r="D7332" s="77"/>
      <c r="E7332" s="54"/>
      <c r="F7332" s="54"/>
      <c r="G7332" s="77"/>
      <c r="H7332" s="54"/>
      <c r="I7332" s="277"/>
      <c r="J7332" s="54"/>
      <c r="K7332" s="75" t="s">
        <v>34</v>
      </c>
      <c r="L7332" s="76">
        <f t="shared" si="373"/>
        <v>0</v>
      </c>
      <c r="M7332" s="76" t="s">
        <v>5977</v>
      </c>
      <c r="N7332" s="76" t="s">
        <v>5977</v>
      </c>
      <c r="O7332" s="76"/>
      <c r="P7332" s="76"/>
      <c r="Q7332" s="76"/>
      <c r="R7332" s="76"/>
      <c r="S7332" s="76"/>
      <c r="T7332" s="76"/>
      <c r="U7332" s="76"/>
      <c r="V7332" s="76"/>
      <c r="W7332" s="76"/>
      <c r="X7332" s="76"/>
    </row>
    <row r="7333" spans="1:24">
      <c r="A7333" s="135"/>
      <c r="B7333" s="54"/>
      <c r="C7333" s="201"/>
      <c r="D7333" s="81"/>
      <c r="E7333" s="80"/>
      <c r="F7333" s="80"/>
      <c r="G7333" s="81"/>
      <c r="H7333" s="80"/>
      <c r="I7333" s="281"/>
      <c r="J7333" s="80"/>
      <c r="K7333" s="84" t="s">
        <v>36</v>
      </c>
      <c r="L7333" s="76">
        <f t="shared" si="373"/>
        <v>2</v>
      </c>
      <c r="M7333" s="76">
        <v>1</v>
      </c>
      <c r="N7333" s="76">
        <v>1</v>
      </c>
      <c r="O7333" s="76" t="s">
        <v>5977</v>
      </c>
      <c r="P7333" s="76"/>
      <c r="Q7333" s="76"/>
      <c r="R7333" s="76"/>
      <c r="S7333" s="76"/>
      <c r="T7333" s="76"/>
      <c r="U7333" s="76"/>
      <c r="V7333" s="76"/>
      <c r="W7333" s="76"/>
      <c r="X7333" s="76"/>
    </row>
    <row r="7334" spans="1:24">
      <c r="A7334" s="135"/>
      <c r="B7334" s="54"/>
      <c r="C7334" s="199" t="s">
        <v>1622</v>
      </c>
      <c r="D7334" s="58" t="s">
        <v>11130</v>
      </c>
      <c r="E7334" s="100" t="s">
        <v>11131</v>
      </c>
      <c r="F7334" s="91" t="s">
        <v>11132</v>
      </c>
      <c r="G7334" s="100" t="s">
        <v>11133</v>
      </c>
      <c r="H7334" s="91" t="s">
        <v>2174</v>
      </c>
      <c r="I7334" s="589">
        <v>1172</v>
      </c>
      <c r="J7334" s="46" t="s">
        <v>39</v>
      </c>
      <c r="K7334" s="75" t="s">
        <v>32</v>
      </c>
      <c r="L7334" s="76">
        <f>SUM(M7334:X7334)</f>
        <v>0</v>
      </c>
      <c r="M7334" s="76"/>
      <c r="N7334" s="76"/>
      <c r="O7334" s="76"/>
      <c r="P7334" s="76"/>
      <c r="Q7334" s="76"/>
      <c r="R7334" s="76"/>
      <c r="S7334" s="76"/>
      <c r="T7334" s="76"/>
      <c r="U7334" s="76"/>
      <c r="V7334" s="76"/>
      <c r="W7334" s="76"/>
      <c r="X7334" s="76"/>
    </row>
    <row r="7335" spans="1:24">
      <c r="A7335" s="135"/>
      <c r="B7335" s="54"/>
      <c r="C7335" s="200"/>
      <c r="D7335" s="77"/>
      <c r="E7335" s="92"/>
      <c r="F7335" s="92"/>
      <c r="G7335" s="101"/>
      <c r="H7335" s="92"/>
      <c r="I7335" s="277"/>
      <c r="J7335" s="54"/>
      <c r="K7335" s="75" t="s">
        <v>34</v>
      </c>
      <c r="L7335" s="76">
        <f>SUM(M7335:X7335)</f>
        <v>2</v>
      </c>
      <c r="M7335" s="76">
        <v>2</v>
      </c>
      <c r="N7335" s="76"/>
      <c r="O7335" s="76"/>
      <c r="P7335" s="76"/>
      <c r="Q7335" s="76"/>
      <c r="R7335" s="76"/>
      <c r="S7335" s="76"/>
      <c r="T7335" s="76"/>
      <c r="U7335" s="76"/>
      <c r="V7335" s="76"/>
      <c r="W7335" s="76"/>
      <c r="X7335" s="76"/>
    </row>
    <row r="7336" spans="1:24">
      <c r="A7336" s="135"/>
      <c r="B7336" s="54"/>
      <c r="C7336" s="201"/>
      <c r="D7336" s="81"/>
      <c r="E7336" s="93"/>
      <c r="F7336" s="93"/>
      <c r="G7336" s="102"/>
      <c r="H7336" s="93"/>
      <c r="I7336" s="281"/>
      <c r="J7336" s="80"/>
      <c r="K7336" s="84" t="s">
        <v>36</v>
      </c>
      <c r="L7336" s="76">
        <f>SUM(M7336:X7336)</f>
        <v>0</v>
      </c>
      <c r="M7336" s="76"/>
      <c r="N7336" s="76"/>
      <c r="O7336" s="76"/>
      <c r="P7336" s="76"/>
      <c r="Q7336" s="76"/>
      <c r="R7336" s="76"/>
      <c r="S7336" s="76"/>
      <c r="T7336" s="76"/>
      <c r="U7336" s="76"/>
      <c r="V7336" s="76"/>
      <c r="W7336" s="76"/>
      <c r="X7336" s="76"/>
    </row>
    <row r="7337" spans="1:24">
      <c r="A7337" s="135"/>
      <c r="B7337" s="54"/>
      <c r="C7337" s="199" t="s">
        <v>1633</v>
      </c>
      <c r="D7337" s="58" t="s">
        <v>11134</v>
      </c>
      <c r="E7337" s="100" t="s">
        <v>11135</v>
      </c>
      <c r="F7337" s="91" t="s">
        <v>11136</v>
      </c>
      <c r="G7337" s="100" t="s">
        <v>11137</v>
      </c>
      <c r="H7337" s="91" t="s">
        <v>2174</v>
      </c>
      <c r="I7337" s="589">
        <v>1779</v>
      </c>
      <c r="J7337" s="46" t="s">
        <v>39</v>
      </c>
      <c r="K7337" s="75" t="s">
        <v>32</v>
      </c>
      <c r="L7337" s="76">
        <f t="shared" ref="L7337:L7366" si="374">SUM(M7337:X7337)</f>
        <v>2</v>
      </c>
      <c r="M7337" s="76">
        <v>2</v>
      </c>
      <c r="N7337" s="76"/>
      <c r="O7337" s="76"/>
      <c r="P7337" s="76"/>
      <c r="Q7337" s="76"/>
      <c r="R7337" s="76"/>
      <c r="S7337" s="76"/>
      <c r="T7337" s="76"/>
      <c r="U7337" s="76"/>
      <c r="V7337" s="76"/>
      <c r="W7337" s="76"/>
      <c r="X7337" s="76"/>
    </row>
    <row r="7338" spans="1:24">
      <c r="A7338" s="135"/>
      <c r="B7338" s="54"/>
      <c r="C7338" s="200"/>
      <c r="D7338" s="77"/>
      <c r="E7338" s="92"/>
      <c r="F7338" s="92"/>
      <c r="G7338" s="101"/>
      <c r="H7338" s="92"/>
      <c r="I7338" s="277"/>
      <c r="J7338" s="54"/>
      <c r="K7338" s="75" t="s">
        <v>34</v>
      </c>
      <c r="L7338" s="76">
        <f t="shared" si="374"/>
        <v>0</v>
      </c>
      <c r="M7338" s="76"/>
      <c r="N7338" s="76"/>
      <c r="O7338" s="76"/>
      <c r="P7338" s="76"/>
      <c r="Q7338" s="76"/>
      <c r="R7338" s="76"/>
      <c r="S7338" s="76"/>
      <c r="T7338" s="76"/>
      <c r="U7338" s="76"/>
      <c r="V7338" s="76"/>
      <c r="W7338" s="76"/>
      <c r="X7338" s="76"/>
    </row>
    <row r="7339" spans="1:24">
      <c r="A7339" s="135"/>
      <c r="B7339" s="54"/>
      <c r="C7339" s="201"/>
      <c r="D7339" s="81"/>
      <c r="E7339" s="93"/>
      <c r="F7339" s="93"/>
      <c r="G7339" s="102"/>
      <c r="H7339" s="93"/>
      <c r="I7339" s="281"/>
      <c r="J7339" s="80"/>
      <c r="K7339" s="84" t="s">
        <v>36</v>
      </c>
      <c r="L7339" s="76">
        <f t="shared" si="374"/>
        <v>0</v>
      </c>
      <c r="M7339" s="76"/>
      <c r="N7339" s="76"/>
      <c r="O7339" s="76"/>
      <c r="P7339" s="76"/>
      <c r="Q7339" s="76"/>
      <c r="R7339" s="76"/>
      <c r="S7339" s="76"/>
      <c r="T7339" s="76"/>
      <c r="U7339" s="76"/>
      <c r="V7339" s="76"/>
      <c r="W7339" s="76"/>
      <c r="X7339" s="76"/>
    </row>
    <row r="7340" spans="1:24">
      <c r="A7340" s="135"/>
      <c r="B7340" s="54"/>
      <c r="C7340" s="199" t="s">
        <v>1633</v>
      </c>
      <c r="D7340" s="58" t="s">
        <v>11138</v>
      </c>
      <c r="E7340" s="100" t="s">
        <v>11139</v>
      </c>
      <c r="F7340" s="91" t="s">
        <v>11140</v>
      </c>
      <c r="G7340" s="100" t="s">
        <v>11141</v>
      </c>
      <c r="H7340" s="91" t="s">
        <v>2174</v>
      </c>
      <c r="I7340" s="290">
        <v>2437</v>
      </c>
      <c r="J7340" s="46" t="s">
        <v>39</v>
      </c>
      <c r="K7340" s="75" t="s">
        <v>32</v>
      </c>
      <c r="L7340" s="76">
        <f t="shared" si="374"/>
        <v>0</v>
      </c>
      <c r="M7340" s="76"/>
      <c r="N7340" s="76"/>
      <c r="O7340" s="76"/>
      <c r="P7340" s="76"/>
      <c r="Q7340" s="76"/>
      <c r="R7340" s="76"/>
      <c r="S7340" s="76"/>
      <c r="T7340" s="76"/>
      <c r="U7340" s="76"/>
      <c r="V7340" s="76"/>
      <c r="W7340" s="76"/>
      <c r="X7340" s="76"/>
    </row>
    <row r="7341" spans="1:24">
      <c r="A7341" s="135"/>
      <c r="B7341" s="54"/>
      <c r="C7341" s="200"/>
      <c r="D7341" s="77"/>
      <c r="E7341" s="92"/>
      <c r="F7341" s="92"/>
      <c r="G7341" s="101"/>
      <c r="H7341" s="92"/>
      <c r="I7341" s="293"/>
      <c r="J7341" s="54"/>
      <c r="K7341" s="75" t="s">
        <v>34</v>
      </c>
      <c r="L7341" s="76">
        <f t="shared" si="374"/>
        <v>2</v>
      </c>
      <c r="M7341" s="76">
        <v>1</v>
      </c>
      <c r="N7341" s="76">
        <v>1</v>
      </c>
      <c r="O7341" s="76"/>
      <c r="P7341" s="76"/>
      <c r="Q7341" s="76"/>
      <c r="R7341" s="76"/>
      <c r="S7341" s="76"/>
      <c r="T7341" s="76"/>
      <c r="U7341" s="76"/>
      <c r="V7341" s="76"/>
      <c r="W7341" s="76"/>
      <c r="X7341" s="76"/>
    </row>
    <row r="7342" spans="1:24">
      <c r="A7342" s="135"/>
      <c r="B7342" s="80"/>
      <c r="C7342" s="201"/>
      <c r="D7342" s="81"/>
      <c r="E7342" s="93"/>
      <c r="F7342" s="93"/>
      <c r="G7342" s="102"/>
      <c r="H7342" s="93"/>
      <c r="I7342" s="295"/>
      <c r="J7342" s="80"/>
      <c r="K7342" s="84" t="s">
        <v>36</v>
      </c>
      <c r="L7342" s="76">
        <f t="shared" si="374"/>
        <v>0</v>
      </c>
      <c r="M7342" s="76"/>
      <c r="N7342" s="76"/>
      <c r="O7342" s="76"/>
      <c r="P7342" s="76"/>
      <c r="Q7342" s="76"/>
      <c r="R7342" s="76"/>
      <c r="S7342" s="76"/>
      <c r="T7342" s="76"/>
      <c r="U7342" s="76"/>
      <c r="V7342" s="76"/>
      <c r="W7342" s="76"/>
      <c r="X7342" s="76"/>
    </row>
    <row r="7343" spans="1:24">
      <c r="A7343" s="135"/>
      <c r="B7343" s="46" t="s">
        <v>11142</v>
      </c>
      <c r="C7343" s="46"/>
      <c r="D7343" s="464">
        <f>COUNTA(D7346:D7366)</f>
        <v>7</v>
      </c>
      <c r="E7343" s="46"/>
      <c r="F7343" s="46"/>
      <c r="G7343" s="46"/>
      <c r="H7343" s="46"/>
      <c r="I7343" s="74">
        <f>SUM(I7346:I7366)</f>
        <v>1313</v>
      </c>
      <c r="J7343" s="46" t="s">
        <v>39</v>
      </c>
      <c r="K7343" s="75" t="s">
        <v>32</v>
      </c>
      <c r="L7343" s="76">
        <f t="shared" si="374"/>
        <v>22</v>
      </c>
      <c r="M7343" s="76">
        <v>0</v>
      </c>
      <c r="N7343" s="76">
        <v>7</v>
      </c>
      <c r="O7343" s="76">
        <v>2</v>
      </c>
      <c r="P7343" s="76">
        <v>0</v>
      </c>
      <c r="Q7343" s="76">
        <v>0</v>
      </c>
      <c r="R7343" s="76">
        <v>0</v>
      </c>
      <c r="S7343" s="76">
        <v>1</v>
      </c>
      <c r="T7343" s="76">
        <v>12</v>
      </c>
      <c r="U7343" s="76">
        <v>0</v>
      </c>
      <c r="V7343" s="76">
        <v>0</v>
      </c>
      <c r="W7343" s="76">
        <v>0</v>
      </c>
      <c r="X7343" s="76">
        <v>0</v>
      </c>
    </row>
    <row r="7344" spans="1:24">
      <c r="A7344" s="135"/>
      <c r="B7344" s="54"/>
      <c r="C7344" s="54"/>
      <c r="D7344" s="464"/>
      <c r="E7344" s="54"/>
      <c r="F7344" s="54"/>
      <c r="G7344" s="54"/>
      <c r="H7344" s="54"/>
      <c r="I7344" s="79"/>
      <c r="J7344" s="54"/>
      <c r="K7344" s="75" t="s">
        <v>34</v>
      </c>
      <c r="L7344" s="76">
        <f t="shared" si="374"/>
        <v>4</v>
      </c>
      <c r="M7344" s="76">
        <v>4</v>
      </c>
      <c r="N7344" s="76">
        <v>0</v>
      </c>
      <c r="O7344" s="76">
        <v>0</v>
      </c>
      <c r="P7344" s="76">
        <v>0</v>
      </c>
      <c r="Q7344" s="76">
        <v>0</v>
      </c>
      <c r="R7344" s="76">
        <v>0</v>
      </c>
      <c r="S7344" s="76">
        <v>0</v>
      </c>
      <c r="T7344" s="76">
        <v>0</v>
      </c>
      <c r="U7344" s="76">
        <v>0</v>
      </c>
      <c r="V7344" s="76">
        <v>0</v>
      </c>
      <c r="W7344" s="76">
        <v>0</v>
      </c>
      <c r="X7344" s="76">
        <v>0</v>
      </c>
    </row>
    <row r="7345" spans="1:24">
      <c r="A7345" s="135"/>
      <c r="B7345" s="80"/>
      <c r="C7345" s="80"/>
      <c r="D7345" s="464"/>
      <c r="E7345" s="80"/>
      <c r="F7345" s="80"/>
      <c r="G7345" s="80"/>
      <c r="H7345" s="80"/>
      <c r="I7345" s="83"/>
      <c r="J7345" s="80"/>
      <c r="K7345" s="75" t="s">
        <v>36</v>
      </c>
      <c r="L7345" s="76">
        <f t="shared" si="374"/>
        <v>2</v>
      </c>
      <c r="M7345" s="76">
        <v>0</v>
      </c>
      <c r="N7345" s="76">
        <v>0</v>
      </c>
      <c r="O7345" s="76">
        <v>1</v>
      </c>
      <c r="P7345" s="76">
        <v>0</v>
      </c>
      <c r="Q7345" s="76">
        <v>0</v>
      </c>
      <c r="R7345" s="76">
        <v>0</v>
      </c>
      <c r="S7345" s="76">
        <v>0</v>
      </c>
      <c r="T7345" s="76">
        <v>1</v>
      </c>
      <c r="U7345" s="76">
        <v>0</v>
      </c>
      <c r="V7345" s="76">
        <v>0</v>
      </c>
      <c r="W7345" s="76">
        <v>0</v>
      </c>
      <c r="X7345" s="76">
        <v>0</v>
      </c>
    </row>
    <row r="7346" spans="1:24">
      <c r="A7346" s="135"/>
      <c r="B7346" s="46" t="s">
        <v>11143</v>
      </c>
      <c r="C7346" s="195" t="s">
        <v>35</v>
      </c>
      <c r="D7346" s="58" t="s">
        <v>11144</v>
      </c>
      <c r="E7346" s="58" t="s">
        <v>11145</v>
      </c>
      <c r="F7346" s="46" t="s">
        <v>11146</v>
      </c>
      <c r="G7346" s="58" t="s">
        <v>11147</v>
      </c>
      <c r="H7346" s="58" t="s">
        <v>11148</v>
      </c>
      <c r="I7346" s="74">
        <v>916</v>
      </c>
      <c r="J7346" s="46" t="s">
        <v>1508</v>
      </c>
      <c r="K7346" s="75" t="s">
        <v>1509</v>
      </c>
      <c r="L7346" s="76">
        <f t="shared" si="374"/>
        <v>9</v>
      </c>
      <c r="M7346" s="284"/>
      <c r="N7346" s="284">
        <v>1</v>
      </c>
      <c r="O7346" s="284"/>
      <c r="P7346" s="284"/>
      <c r="Q7346" s="284"/>
      <c r="R7346" s="284"/>
      <c r="S7346" s="284">
        <v>1</v>
      </c>
      <c r="T7346" s="284">
        <v>7</v>
      </c>
      <c r="U7346" s="284"/>
      <c r="V7346" s="284"/>
      <c r="W7346" s="284"/>
      <c r="X7346" s="284"/>
    </row>
    <row r="7347" spans="1:24">
      <c r="A7347" s="135"/>
      <c r="B7347" s="54"/>
      <c r="C7347" s="195"/>
      <c r="D7347" s="77"/>
      <c r="E7347" s="77"/>
      <c r="F7347" s="54"/>
      <c r="G7347" s="77"/>
      <c r="H7347" s="77"/>
      <c r="I7347" s="79"/>
      <c r="J7347" s="54"/>
      <c r="K7347" s="75" t="s">
        <v>1501</v>
      </c>
      <c r="L7347" s="76">
        <f t="shared" si="374"/>
        <v>1</v>
      </c>
      <c r="M7347" s="284">
        <v>1</v>
      </c>
      <c r="N7347" s="284"/>
      <c r="O7347" s="284"/>
      <c r="P7347" s="284"/>
      <c r="Q7347" s="284"/>
      <c r="R7347" s="284"/>
      <c r="S7347" s="284"/>
      <c r="T7347" s="284"/>
      <c r="U7347" s="284"/>
      <c r="V7347" s="284"/>
      <c r="W7347" s="284"/>
      <c r="X7347" s="284"/>
    </row>
    <row r="7348" spans="1:24">
      <c r="A7348" s="135"/>
      <c r="B7348" s="54"/>
      <c r="C7348" s="195"/>
      <c r="D7348" s="81"/>
      <c r="E7348" s="81"/>
      <c r="F7348" s="80"/>
      <c r="G7348" s="81"/>
      <c r="H7348" s="81"/>
      <c r="I7348" s="83"/>
      <c r="J7348" s="80"/>
      <c r="K7348" s="84" t="s">
        <v>1502</v>
      </c>
      <c r="L7348" s="76">
        <f t="shared" si="374"/>
        <v>0</v>
      </c>
      <c r="M7348" s="590"/>
      <c r="N7348" s="284"/>
      <c r="O7348" s="284"/>
      <c r="P7348" s="284"/>
      <c r="Q7348" s="284"/>
      <c r="R7348" s="284"/>
      <c r="S7348" s="284"/>
      <c r="T7348" s="284"/>
      <c r="U7348" s="284"/>
      <c r="V7348" s="284"/>
      <c r="W7348" s="284"/>
      <c r="X7348" s="284"/>
    </row>
    <row r="7349" spans="1:24">
      <c r="A7349" s="135"/>
      <c r="B7349" s="54"/>
      <c r="C7349" s="195" t="s">
        <v>35</v>
      </c>
      <c r="D7349" s="58" t="s">
        <v>11149</v>
      </c>
      <c r="E7349" s="58" t="s">
        <v>11150</v>
      </c>
      <c r="F7349" s="46" t="s">
        <v>11151</v>
      </c>
      <c r="G7349" s="58" t="s">
        <v>11147</v>
      </c>
      <c r="H7349" s="58" t="s">
        <v>11152</v>
      </c>
      <c r="I7349" s="74">
        <v>0</v>
      </c>
      <c r="J7349" s="46" t="s">
        <v>1508</v>
      </c>
      <c r="K7349" s="75" t="s">
        <v>1509</v>
      </c>
      <c r="L7349" s="76">
        <f t="shared" si="374"/>
        <v>3</v>
      </c>
      <c r="M7349" s="284"/>
      <c r="N7349" s="284">
        <v>1</v>
      </c>
      <c r="O7349" s="284"/>
      <c r="P7349" s="284"/>
      <c r="Q7349" s="284"/>
      <c r="R7349" s="284"/>
      <c r="S7349" s="284"/>
      <c r="T7349" s="284">
        <v>2</v>
      </c>
      <c r="U7349" s="284"/>
      <c r="V7349" s="284"/>
      <c r="W7349" s="284"/>
      <c r="X7349" s="284"/>
    </row>
    <row r="7350" spans="1:24">
      <c r="A7350" s="135"/>
      <c r="B7350" s="54"/>
      <c r="C7350" s="195"/>
      <c r="D7350" s="77"/>
      <c r="E7350" s="77"/>
      <c r="F7350" s="54"/>
      <c r="G7350" s="77"/>
      <c r="H7350" s="77"/>
      <c r="I7350" s="79"/>
      <c r="J7350" s="54"/>
      <c r="K7350" s="75" t="s">
        <v>1501</v>
      </c>
      <c r="L7350" s="76">
        <f t="shared" si="374"/>
        <v>0</v>
      </c>
      <c r="M7350" s="284"/>
      <c r="N7350" s="284"/>
      <c r="O7350" s="284"/>
      <c r="P7350" s="284"/>
      <c r="Q7350" s="284"/>
      <c r="R7350" s="284"/>
      <c r="S7350" s="284"/>
      <c r="T7350" s="284"/>
      <c r="U7350" s="284"/>
      <c r="V7350" s="284"/>
      <c r="W7350" s="284"/>
      <c r="X7350" s="284"/>
    </row>
    <row r="7351" spans="1:24">
      <c r="A7351" s="135"/>
      <c r="B7351" s="54"/>
      <c r="C7351" s="195"/>
      <c r="D7351" s="81"/>
      <c r="E7351" s="81"/>
      <c r="F7351" s="80"/>
      <c r="G7351" s="81"/>
      <c r="H7351" s="81"/>
      <c r="I7351" s="83"/>
      <c r="J7351" s="80"/>
      <c r="K7351" s="84" t="s">
        <v>1502</v>
      </c>
      <c r="L7351" s="76">
        <f t="shared" si="374"/>
        <v>0</v>
      </c>
      <c r="M7351" s="284"/>
      <c r="N7351" s="284"/>
      <c r="O7351" s="284"/>
      <c r="P7351" s="284"/>
      <c r="Q7351" s="284"/>
      <c r="R7351" s="284"/>
      <c r="S7351" s="284"/>
      <c r="T7351" s="284"/>
      <c r="U7351" s="284"/>
      <c r="V7351" s="284"/>
      <c r="W7351" s="284"/>
      <c r="X7351" s="284"/>
    </row>
    <row r="7352" spans="1:24">
      <c r="A7352" s="135"/>
      <c r="B7352" s="54"/>
      <c r="C7352" s="195" t="s">
        <v>35</v>
      </c>
      <c r="D7352" s="58" t="s">
        <v>11153</v>
      </c>
      <c r="E7352" s="58" t="s">
        <v>11154</v>
      </c>
      <c r="F7352" s="46" t="s">
        <v>11155</v>
      </c>
      <c r="G7352" s="58" t="s">
        <v>11156</v>
      </c>
      <c r="H7352" s="58" t="s">
        <v>11157</v>
      </c>
      <c r="I7352" s="74">
        <v>0</v>
      </c>
      <c r="J7352" s="46" t="s">
        <v>1508</v>
      </c>
      <c r="K7352" s="75" t="s">
        <v>1509</v>
      </c>
      <c r="L7352" s="76">
        <f t="shared" si="374"/>
        <v>3</v>
      </c>
      <c r="M7352" s="284"/>
      <c r="N7352" s="284">
        <v>1</v>
      </c>
      <c r="O7352" s="284">
        <v>1</v>
      </c>
      <c r="P7352" s="284"/>
      <c r="Q7352" s="284"/>
      <c r="R7352" s="284"/>
      <c r="S7352" s="284"/>
      <c r="T7352" s="284">
        <v>1</v>
      </c>
      <c r="U7352" s="284"/>
      <c r="V7352" s="284"/>
      <c r="W7352" s="284"/>
      <c r="X7352" s="284"/>
    </row>
    <row r="7353" spans="1:24">
      <c r="A7353" s="135"/>
      <c r="B7353" s="54"/>
      <c r="C7353" s="195"/>
      <c r="D7353" s="77"/>
      <c r="E7353" s="77"/>
      <c r="F7353" s="54"/>
      <c r="G7353" s="77"/>
      <c r="H7353" s="77"/>
      <c r="I7353" s="79"/>
      <c r="J7353" s="54"/>
      <c r="K7353" s="75" t="s">
        <v>1501</v>
      </c>
      <c r="L7353" s="76">
        <f t="shared" si="374"/>
        <v>1</v>
      </c>
      <c r="M7353" s="284">
        <v>1</v>
      </c>
      <c r="N7353" s="284"/>
      <c r="O7353" s="284"/>
      <c r="P7353" s="284"/>
      <c r="Q7353" s="284"/>
      <c r="R7353" s="284"/>
      <c r="S7353" s="284"/>
      <c r="T7353" s="284"/>
      <c r="U7353" s="284"/>
      <c r="V7353" s="284"/>
      <c r="W7353" s="284"/>
      <c r="X7353" s="284"/>
    </row>
    <row r="7354" spans="1:24">
      <c r="A7354" s="135"/>
      <c r="B7354" s="54"/>
      <c r="C7354" s="195"/>
      <c r="D7354" s="81"/>
      <c r="E7354" s="81"/>
      <c r="F7354" s="80"/>
      <c r="G7354" s="81"/>
      <c r="H7354" s="81"/>
      <c r="I7354" s="83"/>
      <c r="J7354" s="80"/>
      <c r="K7354" s="84" t="s">
        <v>1502</v>
      </c>
      <c r="L7354" s="76">
        <f t="shared" si="374"/>
        <v>0</v>
      </c>
      <c r="M7354" s="284"/>
      <c r="N7354" s="284"/>
      <c r="O7354" s="284"/>
      <c r="P7354" s="284"/>
      <c r="Q7354" s="284"/>
      <c r="R7354" s="284"/>
      <c r="S7354" s="284"/>
      <c r="T7354" s="284"/>
      <c r="U7354" s="284"/>
      <c r="V7354" s="284"/>
      <c r="W7354" s="284"/>
      <c r="X7354" s="284"/>
    </row>
    <row r="7355" spans="1:24">
      <c r="A7355" s="135"/>
      <c r="B7355" s="54"/>
      <c r="C7355" s="195" t="s">
        <v>33</v>
      </c>
      <c r="D7355" s="58" t="s">
        <v>11158</v>
      </c>
      <c r="E7355" s="58" t="s">
        <v>11159</v>
      </c>
      <c r="F7355" s="46" t="s">
        <v>11151</v>
      </c>
      <c r="G7355" s="58" t="s">
        <v>11160</v>
      </c>
      <c r="H7355" s="58" t="s">
        <v>11161</v>
      </c>
      <c r="I7355" s="74">
        <v>0</v>
      </c>
      <c r="J7355" s="46" t="s">
        <v>1508</v>
      </c>
      <c r="K7355" s="75" t="s">
        <v>1509</v>
      </c>
      <c r="L7355" s="76">
        <f t="shared" si="374"/>
        <v>0</v>
      </c>
      <c r="M7355" s="284"/>
      <c r="N7355" s="284"/>
      <c r="O7355" s="284"/>
      <c r="P7355" s="284"/>
      <c r="Q7355" s="284"/>
      <c r="R7355" s="284"/>
      <c r="S7355" s="284"/>
      <c r="T7355" s="284"/>
      <c r="U7355" s="284"/>
      <c r="V7355" s="284"/>
      <c r="W7355" s="284"/>
      <c r="X7355" s="284"/>
    </row>
    <row r="7356" spans="1:24">
      <c r="A7356" s="135"/>
      <c r="B7356" s="54"/>
      <c r="C7356" s="195"/>
      <c r="D7356" s="77"/>
      <c r="E7356" s="77"/>
      <c r="F7356" s="54"/>
      <c r="G7356" s="77"/>
      <c r="H7356" s="77"/>
      <c r="I7356" s="79"/>
      <c r="J7356" s="54"/>
      <c r="K7356" s="75" t="s">
        <v>1501</v>
      </c>
      <c r="L7356" s="76">
        <f t="shared" si="374"/>
        <v>0</v>
      </c>
      <c r="M7356" s="284"/>
      <c r="N7356" s="284"/>
      <c r="O7356" s="284"/>
      <c r="P7356" s="284"/>
      <c r="Q7356" s="284"/>
      <c r="R7356" s="284"/>
      <c r="S7356" s="284"/>
      <c r="T7356" s="284"/>
      <c r="U7356" s="284"/>
      <c r="V7356" s="284"/>
      <c r="W7356" s="284"/>
      <c r="X7356" s="284"/>
    </row>
    <row r="7357" spans="1:24">
      <c r="A7357" s="135"/>
      <c r="B7357" s="54"/>
      <c r="C7357" s="195"/>
      <c r="D7357" s="81"/>
      <c r="E7357" s="81"/>
      <c r="F7357" s="80"/>
      <c r="G7357" s="81"/>
      <c r="H7357" s="81"/>
      <c r="I7357" s="83"/>
      <c r="J7357" s="80"/>
      <c r="K7357" s="84" t="s">
        <v>1502</v>
      </c>
      <c r="L7357" s="76">
        <f t="shared" si="374"/>
        <v>2</v>
      </c>
      <c r="M7357" s="284"/>
      <c r="N7357" s="284"/>
      <c r="O7357" s="284">
        <v>1</v>
      </c>
      <c r="P7357" s="284"/>
      <c r="Q7357" s="284"/>
      <c r="R7357" s="284"/>
      <c r="S7357" s="284"/>
      <c r="T7357" s="284">
        <v>1</v>
      </c>
      <c r="U7357" s="284"/>
      <c r="V7357" s="284"/>
      <c r="W7357" s="284"/>
      <c r="X7357" s="284"/>
    </row>
    <row r="7358" spans="1:24">
      <c r="A7358" s="135"/>
      <c r="B7358" s="54"/>
      <c r="C7358" s="195" t="s">
        <v>33</v>
      </c>
      <c r="D7358" s="58" t="s">
        <v>11162</v>
      </c>
      <c r="E7358" s="58" t="s">
        <v>11163</v>
      </c>
      <c r="F7358" s="46" t="s">
        <v>11164</v>
      </c>
      <c r="G7358" s="58" t="s">
        <v>11165</v>
      </c>
      <c r="H7358" s="58"/>
      <c r="I7358" s="74">
        <v>0</v>
      </c>
      <c r="J7358" s="46" t="s">
        <v>1508</v>
      </c>
      <c r="K7358" s="75" t="s">
        <v>1509</v>
      </c>
      <c r="L7358" s="76">
        <f t="shared" si="374"/>
        <v>2</v>
      </c>
      <c r="M7358" s="284"/>
      <c r="N7358" s="284">
        <v>1</v>
      </c>
      <c r="O7358" s="284"/>
      <c r="P7358" s="284"/>
      <c r="Q7358" s="284"/>
      <c r="R7358" s="284"/>
      <c r="S7358" s="284"/>
      <c r="T7358" s="284">
        <v>1</v>
      </c>
      <c r="U7358" s="284"/>
      <c r="V7358" s="284"/>
      <c r="W7358" s="284"/>
      <c r="X7358" s="284"/>
    </row>
    <row r="7359" spans="1:24">
      <c r="A7359" s="135"/>
      <c r="B7359" s="54"/>
      <c r="C7359" s="195"/>
      <c r="D7359" s="77"/>
      <c r="E7359" s="77"/>
      <c r="F7359" s="54"/>
      <c r="G7359" s="77"/>
      <c r="H7359" s="77"/>
      <c r="I7359" s="79"/>
      <c r="J7359" s="54"/>
      <c r="K7359" s="75" t="s">
        <v>1501</v>
      </c>
      <c r="L7359" s="76">
        <f t="shared" si="374"/>
        <v>0</v>
      </c>
      <c r="M7359" s="284"/>
      <c r="N7359" s="284"/>
      <c r="O7359" s="284"/>
      <c r="P7359" s="284"/>
      <c r="Q7359" s="284"/>
      <c r="R7359" s="284"/>
      <c r="S7359" s="284"/>
      <c r="T7359" s="284"/>
      <c r="U7359" s="284"/>
      <c r="V7359" s="284"/>
      <c r="W7359" s="284"/>
      <c r="X7359" s="284"/>
    </row>
    <row r="7360" spans="1:24">
      <c r="A7360" s="135"/>
      <c r="B7360" s="54"/>
      <c r="C7360" s="195"/>
      <c r="D7360" s="81"/>
      <c r="E7360" s="81"/>
      <c r="F7360" s="80"/>
      <c r="G7360" s="81"/>
      <c r="H7360" s="81"/>
      <c r="I7360" s="83"/>
      <c r="J7360" s="80"/>
      <c r="K7360" s="84" t="s">
        <v>1502</v>
      </c>
      <c r="L7360" s="76">
        <f t="shared" si="374"/>
        <v>0</v>
      </c>
      <c r="M7360" s="284"/>
      <c r="N7360" s="284"/>
      <c r="O7360" s="284"/>
      <c r="P7360" s="284"/>
      <c r="Q7360" s="284"/>
      <c r="R7360" s="284"/>
      <c r="S7360" s="284"/>
      <c r="T7360" s="284"/>
      <c r="U7360" s="284"/>
      <c r="V7360" s="284"/>
      <c r="W7360" s="284"/>
      <c r="X7360" s="284"/>
    </row>
    <row r="7361" spans="1:24">
      <c r="A7361" s="135"/>
      <c r="B7361" s="54"/>
      <c r="C7361" s="195" t="s">
        <v>31</v>
      </c>
      <c r="D7361" s="58" t="s">
        <v>11166</v>
      </c>
      <c r="E7361" s="58" t="s">
        <v>11167</v>
      </c>
      <c r="F7361" s="46" t="s">
        <v>11168</v>
      </c>
      <c r="G7361" s="58" t="s">
        <v>11169</v>
      </c>
      <c r="H7361" s="58" t="s">
        <v>11170</v>
      </c>
      <c r="I7361" s="74">
        <v>298</v>
      </c>
      <c r="J7361" s="46" t="s">
        <v>1508</v>
      </c>
      <c r="K7361" s="75" t="s">
        <v>1509</v>
      </c>
      <c r="L7361" s="76">
        <f t="shared" si="374"/>
        <v>3</v>
      </c>
      <c r="M7361" s="284"/>
      <c r="N7361" s="284">
        <v>1</v>
      </c>
      <c r="O7361" s="284">
        <v>1</v>
      </c>
      <c r="P7361" s="284"/>
      <c r="Q7361" s="284"/>
      <c r="R7361" s="284"/>
      <c r="S7361" s="284"/>
      <c r="T7361" s="284">
        <v>1</v>
      </c>
      <c r="U7361" s="284"/>
      <c r="V7361" s="284"/>
      <c r="W7361" s="284"/>
      <c r="X7361" s="284"/>
    </row>
    <row r="7362" spans="1:24">
      <c r="A7362" s="135"/>
      <c r="B7362" s="54"/>
      <c r="C7362" s="195"/>
      <c r="D7362" s="77"/>
      <c r="E7362" s="77"/>
      <c r="F7362" s="54"/>
      <c r="G7362" s="77"/>
      <c r="H7362" s="77"/>
      <c r="I7362" s="79"/>
      <c r="J7362" s="54"/>
      <c r="K7362" s="75" t="s">
        <v>1501</v>
      </c>
      <c r="L7362" s="76">
        <f t="shared" si="374"/>
        <v>1</v>
      </c>
      <c r="M7362" s="284">
        <v>1</v>
      </c>
      <c r="N7362" s="284"/>
      <c r="O7362" s="284"/>
      <c r="P7362" s="284"/>
      <c r="Q7362" s="284"/>
      <c r="R7362" s="284"/>
      <c r="S7362" s="284"/>
      <c r="T7362" s="284"/>
      <c r="U7362" s="284"/>
      <c r="V7362" s="284"/>
      <c r="W7362" s="284"/>
      <c r="X7362" s="284"/>
    </row>
    <row r="7363" spans="1:24">
      <c r="A7363" s="135"/>
      <c r="B7363" s="54"/>
      <c r="C7363" s="195"/>
      <c r="D7363" s="81"/>
      <c r="E7363" s="81"/>
      <c r="F7363" s="80"/>
      <c r="G7363" s="81"/>
      <c r="H7363" s="81"/>
      <c r="I7363" s="83"/>
      <c r="J7363" s="80"/>
      <c r="K7363" s="84" t="s">
        <v>1502</v>
      </c>
      <c r="L7363" s="76">
        <f t="shared" si="374"/>
        <v>0</v>
      </c>
      <c r="M7363" s="284"/>
      <c r="N7363" s="284"/>
      <c r="O7363" s="284"/>
      <c r="P7363" s="284"/>
      <c r="Q7363" s="284"/>
      <c r="R7363" s="284"/>
      <c r="S7363" s="284"/>
      <c r="T7363" s="284"/>
      <c r="U7363" s="284"/>
      <c r="V7363" s="284"/>
      <c r="W7363" s="284"/>
      <c r="X7363" s="284"/>
    </row>
    <row r="7364" spans="1:24">
      <c r="A7364" s="135"/>
      <c r="B7364" s="54"/>
      <c r="C7364" s="195" t="s">
        <v>31</v>
      </c>
      <c r="D7364" s="58" t="s">
        <v>11171</v>
      </c>
      <c r="E7364" s="58" t="s">
        <v>11172</v>
      </c>
      <c r="F7364" s="46" t="s">
        <v>11173</v>
      </c>
      <c r="G7364" s="58" t="s">
        <v>11174</v>
      </c>
      <c r="H7364" s="58" t="s">
        <v>11175</v>
      </c>
      <c r="I7364" s="74">
        <v>99</v>
      </c>
      <c r="J7364" s="46" t="s">
        <v>1508</v>
      </c>
      <c r="K7364" s="75" t="s">
        <v>1509</v>
      </c>
      <c r="L7364" s="76">
        <f t="shared" si="374"/>
        <v>2</v>
      </c>
      <c r="M7364" s="284"/>
      <c r="N7364" s="284">
        <v>2</v>
      </c>
      <c r="O7364" s="284"/>
      <c r="P7364" s="284"/>
      <c r="Q7364" s="284"/>
      <c r="R7364" s="284"/>
      <c r="S7364" s="284"/>
      <c r="T7364" s="284"/>
      <c r="U7364" s="284"/>
      <c r="V7364" s="284"/>
      <c r="W7364" s="284"/>
      <c r="X7364" s="284"/>
    </row>
    <row r="7365" spans="1:24">
      <c r="A7365" s="135"/>
      <c r="B7365" s="54"/>
      <c r="C7365" s="195"/>
      <c r="D7365" s="77"/>
      <c r="E7365" s="77"/>
      <c r="F7365" s="54"/>
      <c r="G7365" s="77"/>
      <c r="H7365" s="77"/>
      <c r="I7365" s="79"/>
      <c r="J7365" s="54"/>
      <c r="K7365" s="75" t="s">
        <v>1501</v>
      </c>
      <c r="L7365" s="76">
        <f t="shared" si="374"/>
        <v>1</v>
      </c>
      <c r="M7365" s="284">
        <v>1</v>
      </c>
      <c r="N7365" s="284"/>
      <c r="O7365" s="284"/>
      <c r="P7365" s="284"/>
      <c r="Q7365" s="284"/>
      <c r="R7365" s="284"/>
      <c r="S7365" s="284"/>
      <c r="T7365" s="284"/>
      <c r="U7365" s="284"/>
      <c r="V7365" s="284"/>
      <c r="W7365" s="284"/>
      <c r="X7365" s="284"/>
    </row>
    <row r="7366" spans="1:24">
      <c r="A7366" s="135"/>
      <c r="B7366" s="80"/>
      <c r="C7366" s="195"/>
      <c r="D7366" s="81"/>
      <c r="E7366" s="81"/>
      <c r="F7366" s="80"/>
      <c r="G7366" s="81"/>
      <c r="H7366" s="81"/>
      <c r="I7366" s="83"/>
      <c r="J7366" s="80"/>
      <c r="K7366" s="84" t="s">
        <v>1502</v>
      </c>
      <c r="L7366" s="76">
        <f t="shared" si="374"/>
        <v>0</v>
      </c>
      <c r="M7366" s="284"/>
      <c r="N7366" s="284"/>
      <c r="O7366" s="284"/>
      <c r="P7366" s="284"/>
      <c r="Q7366" s="284"/>
      <c r="R7366" s="284"/>
      <c r="S7366" s="284"/>
      <c r="T7366" s="284"/>
      <c r="U7366" s="284"/>
      <c r="V7366" s="284"/>
      <c r="W7366" s="284"/>
      <c r="X7366" s="284"/>
    </row>
    <row r="7367" spans="1:24">
      <c r="A7367" s="135"/>
      <c r="B7367" s="46" t="s">
        <v>11176</v>
      </c>
      <c r="C7367" s="46"/>
      <c r="D7367" s="464">
        <f>COUNTA(D7370:D7429)</f>
        <v>20</v>
      </c>
      <c r="E7367" s="46"/>
      <c r="F7367" s="46"/>
      <c r="G7367" s="46"/>
      <c r="H7367" s="46"/>
      <c r="I7367" s="74">
        <f>SUM(I7370:I7429)</f>
        <v>120783</v>
      </c>
      <c r="J7367" s="46" t="s">
        <v>39</v>
      </c>
      <c r="K7367" s="75" t="s">
        <v>32</v>
      </c>
      <c r="L7367" s="76">
        <f>SUM(M7367:X7367)</f>
        <v>20</v>
      </c>
      <c r="M7367" s="76">
        <v>1</v>
      </c>
      <c r="N7367" s="76">
        <v>10</v>
      </c>
      <c r="O7367" s="76">
        <v>3</v>
      </c>
      <c r="P7367" s="76">
        <v>0</v>
      </c>
      <c r="Q7367" s="76">
        <v>0</v>
      </c>
      <c r="R7367" s="76">
        <v>1</v>
      </c>
      <c r="S7367" s="76">
        <v>5</v>
      </c>
      <c r="T7367" s="76">
        <v>0</v>
      </c>
      <c r="U7367" s="76">
        <v>0</v>
      </c>
      <c r="V7367" s="76">
        <v>0</v>
      </c>
      <c r="W7367" s="76">
        <v>0</v>
      </c>
      <c r="X7367" s="76">
        <v>0</v>
      </c>
    </row>
    <row r="7368" spans="1:24">
      <c r="A7368" s="135"/>
      <c r="B7368" s="54"/>
      <c r="C7368" s="54"/>
      <c r="D7368" s="464"/>
      <c r="E7368" s="54"/>
      <c r="F7368" s="54"/>
      <c r="G7368" s="54"/>
      <c r="H7368" s="54"/>
      <c r="I7368" s="79"/>
      <c r="J7368" s="54"/>
      <c r="K7368" s="75" t="s">
        <v>34</v>
      </c>
      <c r="L7368" s="76">
        <f>SUM(M7368:X7368)</f>
        <v>12</v>
      </c>
      <c r="M7368" s="76">
        <v>8</v>
      </c>
      <c r="N7368" s="76">
        <v>1</v>
      </c>
      <c r="O7368" s="76">
        <v>3</v>
      </c>
      <c r="P7368" s="76">
        <v>0</v>
      </c>
      <c r="Q7368" s="76">
        <v>0</v>
      </c>
      <c r="R7368" s="76">
        <v>0</v>
      </c>
      <c r="S7368" s="76">
        <v>0</v>
      </c>
      <c r="T7368" s="76">
        <v>0</v>
      </c>
      <c r="U7368" s="76">
        <v>0</v>
      </c>
      <c r="V7368" s="76">
        <v>0</v>
      </c>
      <c r="W7368" s="76">
        <v>0</v>
      </c>
      <c r="X7368" s="76">
        <v>0</v>
      </c>
    </row>
    <row r="7369" spans="1:24">
      <c r="A7369" s="135"/>
      <c r="B7369" s="80"/>
      <c r="C7369" s="80"/>
      <c r="D7369" s="464"/>
      <c r="E7369" s="80"/>
      <c r="F7369" s="80"/>
      <c r="G7369" s="80"/>
      <c r="H7369" s="80"/>
      <c r="I7369" s="83"/>
      <c r="J7369" s="80"/>
      <c r="K7369" s="75" t="s">
        <v>36</v>
      </c>
      <c r="L7369" s="76">
        <f>SUM(M7369:X7369)</f>
        <v>38</v>
      </c>
      <c r="M7369" s="76">
        <v>6</v>
      </c>
      <c r="N7369" s="76">
        <v>2</v>
      </c>
      <c r="O7369" s="76">
        <v>14</v>
      </c>
      <c r="P7369" s="76">
        <v>0</v>
      </c>
      <c r="Q7369" s="76">
        <v>0</v>
      </c>
      <c r="R7369" s="76">
        <v>0</v>
      </c>
      <c r="S7369" s="76">
        <v>7</v>
      </c>
      <c r="T7369" s="76">
        <v>9</v>
      </c>
      <c r="U7369" s="76">
        <v>0</v>
      </c>
      <c r="V7369" s="76">
        <v>0</v>
      </c>
      <c r="W7369" s="76">
        <v>0</v>
      </c>
      <c r="X7369" s="76">
        <v>0</v>
      </c>
    </row>
    <row r="7370" spans="1:24">
      <c r="A7370" s="135"/>
      <c r="B7370" s="46" t="s">
        <v>11177</v>
      </c>
      <c r="C7370" s="46" t="s">
        <v>31</v>
      </c>
      <c r="D7370" s="58" t="s">
        <v>11178</v>
      </c>
      <c r="E7370" s="591" t="s">
        <v>11179</v>
      </c>
      <c r="F7370" s="592" t="s">
        <v>11180</v>
      </c>
      <c r="G7370" s="592" t="s">
        <v>11181</v>
      </c>
      <c r="H7370" s="592" t="s">
        <v>11182</v>
      </c>
      <c r="I7370" s="74">
        <v>12093</v>
      </c>
      <c r="J7370" s="46" t="s">
        <v>1508</v>
      </c>
      <c r="K7370" s="75" t="s">
        <v>1509</v>
      </c>
      <c r="L7370" s="76">
        <f>SUM(M7370:X7370)</f>
        <v>6</v>
      </c>
      <c r="M7370" s="76"/>
      <c r="N7370" s="76">
        <v>4</v>
      </c>
      <c r="O7370" s="76">
        <v>1</v>
      </c>
      <c r="P7370" s="76"/>
      <c r="Q7370" s="76"/>
      <c r="R7370" s="76"/>
      <c r="S7370" s="76">
        <v>1</v>
      </c>
      <c r="T7370" s="76"/>
      <c r="U7370" s="76"/>
      <c r="V7370" s="76"/>
      <c r="W7370" s="76"/>
      <c r="X7370" s="76"/>
    </row>
    <row r="7371" spans="1:24">
      <c r="A7371" s="135"/>
      <c r="B7371" s="54"/>
      <c r="C7371" s="54"/>
      <c r="D7371" s="77"/>
      <c r="E7371" s="593"/>
      <c r="F7371" s="592"/>
      <c r="G7371" s="592"/>
      <c r="H7371" s="592"/>
      <c r="I7371" s="79"/>
      <c r="J7371" s="54"/>
      <c r="K7371" s="75" t="s">
        <v>1501</v>
      </c>
      <c r="L7371" s="76">
        <f t="shared" ref="L7371:L7434" si="375">SUM(M7371:X7371)</f>
        <v>0</v>
      </c>
      <c r="M7371" s="76"/>
      <c r="N7371" s="76"/>
      <c r="O7371" s="76"/>
      <c r="P7371" s="76"/>
      <c r="Q7371" s="76"/>
      <c r="R7371" s="76"/>
      <c r="S7371" s="76"/>
      <c r="T7371" s="76"/>
      <c r="U7371" s="76"/>
      <c r="V7371" s="76"/>
      <c r="W7371" s="76"/>
      <c r="X7371" s="76"/>
    </row>
    <row r="7372" spans="1:24">
      <c r="A7372" s="135"/>
      <c r="B7372" s="54"/>
      <c r="C7372" s="80"/>
      <c r="D7372" s="81"/>
      <c r="E7372" s="594"/>
      <c r="F7372" s="592"/>
      <c r="G7372" s="592"/>
      <c r="H7372" s="592"/>
      <c r="I7372" s="83"/>
      <c r="J7372" s="80"/>
      <c r="K7372" s="84" t="s">
        <v>1502</v>
      </c>
      <c r="L7372" s="76">
        <f t="shared" si="375"/>
        <v>0</v>
      </c>
      <c r="M7372" s="76"/>
      <c r="N7372" s="76"/>
      <c r="O7372" s="76"/>
      <c r="P7372" s="76"/>
      <c r="Q7372" s="76"/>
      <c r="R7372" s="76"/>
      <c r="S7372" s="76"/>
      <c r="T7372" s="76"/>
      <c r="U7372" s="76"/>
      <c r="V7372" s="76"/>
      <c r="W7372" s="76"/>
      <c r="X7372" s="76"/>
    </row>
    <row r="7373" spans="1:24">
      <c r="A7373" s="135"/>
      <c r="B7373" s="54"/>
      <c r="C7373" s="46" t="s">
        <v>31</v>
      </c>
      <c r="D7373" s="58" t="s">
        <v>11183</v>
      </c>
      <c r="E7373" s="591" t="s">
        <v>11184</v>
      </c>
      <c r="F7373" s="592" t="s">
        <v>11185</v>
      </c>
      <c r="G7373" s="592" t="s">
        <v>11186</v>
      </c>
      <c r="H7373" s="592" t="s">
        <v>11187</v>
      </c>
      <c r="I7373" s="74">
        <v>7455</v>
      </c>
      <c r="J7373" s="46" t="s">
        <v>1508</v>
      </c>
      <c r="K7373" s="75" t="s">
        <v>1509</v>
      </c>
      <c r="L7373" s="76">
        <f t="shared" si="375"/>
        <v>6</v>
      </c>
      <c r="M7373" s="76"/>
      <c r="N7373" s="76">
        <v>4</v>
      </c>
      <c r="O7373" s="76">
        <v>1</v>
      </c>
      <c r="P7373" s="76"/>
      <c r="Q7373" s="76"/>
      <c r="R7373" s="76"/>
      <c r="S7373" s="76">
        <v>1</v>
      </c>
      <c r="T7373" s="76"/>
      <c r="U7373" s="76"/>
      <c r="V7373" s="76"/>
      <c r="W7373" s="76"/>
      <c r="X7373" s="76"/>
    </row>
    <row r="7374" spans="1:24">
      <c r="A7374" s="135"/>
      <c r="B7374" s="54"/>
      <c r="C7374" s="54"/>
      <c r="D7374" s="77"/>
      <c r="E7374" s="593"/>
      <c r="F7374" s="592"/>
      <c r="G7374" s="592"/>
      <c r="H7374" s="592"/>
      <c r="I7374" s="79"/>
      <c r="J7374" s="54"/>
      <c r="K7374" s="75" t="s">
        <v>1501</v>
      </c>
      <c r="L7374" s="76">
        <f t="shared" si="375"/>
        <v>0</v>
      </c>
      <c r="M7374" s="76"/>
      <c r="N7374" s="76"/>
      <c r="O7374" s="76"/>
      <c r="P7374" s="76"/>
      <c r="Q7374" s="76"/>
      <c r="R7374" s="76"/>
      <c r="S7374" s="76"/>
      <c r="T7374" s="76"/>
      <c r="U7374" s="76"/>
      <c r="V7374" s="76"/>
      <c r="W7374" s="76"/>
      <c r="X7374" s="76"/>
    </row>
    <row r="7375" spans="1:24">
      <c r="A7375" s="135"/>
      <c r="B7375" s="54"/>
      <c r="C7375" s="80"/>
      <c r="D7375" s="81"/>
      <c r="E7375" s="594"/>
      <c r="F7375" s="592"/>
      <c r="G7375" s="592"/>
      <c r="H7375" s="592"/>
      <c r="I7375" s="83"/>
      <c r="J7375" s="80"/>
      <c r="K7375" s="84" t="s">
        <v>1502</v>
      </c>
      <c r="L7375" s="76">
        <f t="shared" si="375"/>
        <v>0</v>
      </c>
      <c r="M7375" s="76"/>
      <c r="N7375" s="76"/>
      <c r="O7375" s="76"/>
      <c r="P7375" s="76"/>
      <c r="Q7375" s="76"/>
      <c r="R7375" s="76"/>
      <c r="S7375" s="76"/>
      <c r="T7375" s="76"/>
      <c r="U7375" s="76"/>
      <c r="V7375" s="76"/>
      <c r="W7375" s="76"/>
      <c r="X7375" s="76"/>
    </row>
    <row r="7376" spans="1:24">
      <c r="A7376" s="135"/>
      <c r="B7376" s="54"/>
      <c r="C7376" s="46" t="s">
        <v>31</v>
      </c>
      <c r="D7376" s="58" t="s">
        <v>11188</v>
      </c>
      <c r="E7376" s="58" t="s">
        <v>11189</v>
      </c>
      <c r="F7376" s="46" t="s">
        <v>11190</v>
      </c>
      <c r="G7376" s="58" t="s">
        <v>11191</v>
      </c>
      <c r="H7376" s="58" t="s">
        <v>11192</v>
      </c>
      <c r="I7376" s="74">
        <v>6713</v>
      </c>
      <c r="J7376" s="46" t="s">
        <v>1508</v>
      </c>
      <c r="K7376" s="75" t="s">
        <v>1509</v>
      </c>
      <c r="L7376" s="76">
        <f t="shared" si="375"/>
        <v>0</v>
      </c>
      <c r="M7376" s="76"/>
      <c r="N7376" s="76"/>
      <c r="O7376" s="76"/>
      <c r="P7376" s="76"/>
      <c r="Q7376" s="76"/>
      <c r="R7376" s="76"/>
      <c r="S7376" s="76"/>
      <c r="T7376" s="76"/>
      <c r="U7376" s="76"/>
      <c r="V7376" s="76"/>
      <c r="W7376" s="76"/>
      <c r="X7376" s="76"/>
    </row>
    <row r="7377" spans="1:24">
      <c r="A7377" s="135"/>
      <c r="B7377" s="54"/>
      <c r="C7377" s="54"/>
      <c r="D7377" s="77"/>
      <c r="E7377" s="54"/>
      <c r="F7377" s="54"/>
      <c r="G7377" s="54"/>
      <c r="H7377" s="54"/>
      <c r="I7377" s="79"/>
      <c r="J7377" s="54"/>
      <c r="K7377" s="75" t="s">
        <v>1501</v>
      </c>
      <c r="L7377" s="76">
        <f t="shared" si="375"/>
        <v>4</v>
      </c>
      <c r="M7377" s="76">
        <v>3</v>
      </c>
      <c r="N7377" s="76"/>
      <c r="O7377" s="76">
        <v>1</v>
      </c>
      <c r="P7377" s="76"/>
      <c r="Q7377" s="76"/>
      <c r="R7377" s="76"/>
      <c r="S7377" s="76"/>
      <c r="T7377" s="76"/>
      <c r="U7377" s="76"/>
      <c r="V7377" s="76"/>
      <c r="W7377" s="76"/>
      <c r="X7377" s="76"/>
    </row>
    <row r="7378" spans="1:24">
      <c r="A7378" s="135"/>
      <c r="B7378" s="54"/>
      <c r="C7378" s="80"/>
      <c r="D7378" s="81"/>
      <c r="E7378" s="80"/>
      <c r="F7378" s="80"/>
      <c r="G7378" s="80"/>
      <c r="H7378" s="80"/>
      <c r="I7378" s="83"/>
      <c r="J7378" s="80"/>
      <c r="K7378" s="84" t="s">
        <v>1502</v>
      </c>
      <c r="L7378" s="76">
        <f t="shared" si="375"/>
        <v>0</v>
      </c>
      <c r="M7378" s="76"/>
      <c r="N7378" s="76"/>
      <c r="O7378" s="76"/>
      <c r="P7378" s="76"/>
      <c r="Q7378" s="76"/>
      <c r="R7378" s="76"/>
      <c r="S7378" s="76"/>
      <c r="T7378" s="76"/>
      <c r="U7378" s="76"/>
      <c r="V7378" s="76"/>
      <c r="W7378" s="76"/>
      <c r="X7378" s="76"/>
    </row>
    <row r="7379" spans="1:24">
      <c r="A7379" s="135"/>
      <c r="B7379" s="54"/>
      <c r="C7379" s="595" t="s">
        <v>1622</v>
      </c>
      <c r="D7379" s="591" t="s">
        <v>11193</v>
      </c>
      <c r="E7379" s="591" t="s">
        <v>11194</v>
      </c>
      <c r="F7379" s="591" t="s">
        <v>11195</v>
      </c>
      <c r="G7379" s="592" t="s">
        <v>11196</v>
      </c>
      <c r="H7379" s="592" t="s">
        <v>11197</v>
      </c>
      <c r="I7379" s="74">
        <v>3135</v>
      </c>
      <c r="J7379" s="46" t="s">
        <v>1508</v>
      </c>
      <c r="K7379" s="75" t="s">
        <v>1509</v>
      </c>
      <c r="L7379" s="76">
        <f t="shared" si="375"/>
        <v>0</v>
      </c>
      <c r="M7379" s="76"/>
      <c r="N7379" s="76"/>
      <c r="O7379" s="76"/>
      <c r="P7379" s="76"/>
      <c r="Q7379" s="76"/>
      <c r="R7379" s="76"/>
      <c r="S7379" s="76"/>
      <c r="T7379" s="76"/>
      <c r="U7379" s="76"/>
      <c r="V7379" s="76"/>
      <c r="W7379" s="76"/>
      <c r="X7379" s="76"/>
    </row>
    <row r="7380" spans="1:24">
      <c r="A7380" s="135"/>
      <c r="B7380" s="54"/>
      <c r="C7380" s="596"/>
      <c r="D7380" s="593"/>
      <c r="E7380" s="593"/>
      <c r="F7380" s="593"/>
      <c r="G7380" s="592"/>
      <c r="H7380" s="592"/>
      <c r="I7380" s="79"/>
      <c r="J7380" s="54"/>
      <c r="K7380" s="75" t="s">
        <v>1501</v>
      </c>
      <c r="L7380" s="76">
        <f t="shared" si="375"/>
        <v>4</v>
      </c>
      <c r="M7380" s="76">
        <v>3</v>
      </c>
      <c r="N7380" s="76"/>
      <c r="O7380" s="76">
        <v>1</v>
      </c>
      <c r="P7380" s="76"/>
      <c r="Q7380" s="76"/>
      <c r="R7380" s="76"/>
      <c r="S7380" s="76"/>
      <c r="T7380" s="76"/>
      <c r="U7380" s="76"/>
      <c r="V7380" s="76"/>
      <c r="W7380" s="76"/>
      <c r="X7380" s="76"/>
    </row>
    <row r="7381" spans="1:24">
      <c r="A7381" s="135"/>
      <c r="B7381" s="54"/>
      <c r="C7381" s="597"/>
      <c r="D7381" s="594"/>
      <c r="E7381" s="594"/>
      <c r="F7381" s="594"/>
      <c r="G7381" s="592"/>
      <c r="H7381" s="592"/>
      <c r="I7381" s="83"/>
      <c r="J7381" s="80"/>
      <c r="K7381" s="84" t="s">
        <v>1502</v>
      </c>
      <c r="L7381" s="76">
        <f t="shared" si="375"/>
        <v>0</v>
      </c>
      <c r="M7381" s="76"/>
      <c r="N7381" s="76"/>
      <c r="O7381" s="76"/>
      <c r="P7381" s="76"/>
      <c r="Q7381" s="76"/>
      <c r="R7381" s="76"/>
      <c r="S7381" s="76"/>
      <c r="T7381" s="76"/>
      <c r="U7381" s="76"/>
      <c r="V7381" s="76"/>
      <c r="W7381" s="76"/>
      <c r="X7381" s="76"/>
    </row>
    <row r="7382" spans="1:24">
      <c r="A7382" s="135"/>
      <c r="B7382" s="54"/>
      <c r="C7382" s="598" t="s">
        <v>1633</v>
      </c>
      <c r="D7382" s="599" t="s">
        <v>11198</v>
      </c>
      <c r="E7382" s="599" t="s">
        <v>11199</v>
      </c>
      <c r="F7382" s="599" t="s">
        <v>10128</v>
      </c>
      <c r="G7382" s="599" t="s">
        <v>11200</v>
      </c>
      <c r="H7382" s="599" t="s">
        <v>11201</v>
      </c>
      <c r="I7382" s="74">
        <v>847</v>
      </c>
      <c r="J7382" s="46" t="s">
        <v>1508</v>
      </c>
      <c r="K7382" s="75" t="s">
        <v>1509</v>
      </c>
      <c r="L7382" s="76">
        <f t="shared" si="375"/>
        <v>5</v>
      </c>
      <c r="M7382" s="76"/>
      <c r="N7382" s="76">
        <v>1</v>
      </c>
      <c r="O7382" s="76">
        <v>1</v>
      </c>
      <c r="P7382" s="76"/>
      <c r="Q7382" s="76"/>
      <c r="R7382" s="76"/>
      <c r="S7382" s="76">
        <v>3</v>
      </c>
      <c r="T7382" s="76"/>
      <c r="U7382" s="76"/>
      <c r="V7382" s="76"/>
      <c r="W7382" s="76"/>
      <c r="X7382" s="76"/>
    </row>
    <row r="7383" spans="1:24">
      <c r="A7383" s="135"/>
      <c r="B7383" s="54"/>
      <c r="C7383" s="598"/>
      <c r="D7383" s="599"/>
      <c r="E7383" s="599"/>
      <c r="F7383" s="599"/>
      <c r="G7383" s="599"/>
      <c r="H7383" s="599"/>
      <c r="I7383" s="79"/>
      <c r="J7383" s="54"/>
      <c r="K7383" s="75" t="s">
        <v>1501</v>
      </c>
      <c r="L7383" s="76">
        <f t="shared" si="375"/>
        <v>0</v>
      </c>
      <c r="M7383" s="76"/>
      <c r="N7383" s="76"/>
      <c r="O7383" s="76"/>
      <c r="P7383" s="76"/>
      <c r="Q7383" s="76"/>
      <c r="R7383" s="76"/>
      <c r="S7383" s="76"/>
      <c r="T7383" s="76"/>
      <c r="U7383" s="76"/>
      <c r="V7383" s="76"/>
      <c r="W7383" s="76"/>
      <c r="X7383" s="76"/>
    </row>
    <row r="7384" spans="1:24">
      <c r="A7384" s="135"/>
      <c r="B7384" s="54"/>
      <c r="C7384" s="598"/>
      <c r="D7384" s="599"/>
      <c r="E7384" s="599"/>
      <c r="F7384" s="599"/>
      <c r="G7384" s="599"/>
      <c r="H7384" s="599"/>
      <c r="I7384" s="83"/>
      <c r="J7384" s="80"/>
      <c r="K7384" s="84" t="s">
        <v>1502</v>
      </c>
      <c r="L7384" s="76">
        <f t="shared" si="375"/>
        <v>0</v>
      </c>
      <c r="M7384" s="76"/>
      <c r="N7384" s="76"/>
      <c r="O7384" s="76"/>
      <c r="P7384" s="76"/>
      <c r="Q7384" s="76"/>
      <c r="R7384" s="76"/>
      <c r="S7384" s="76"/>
      <c r="T7384" s="76"/>
      <c r="U7384" s="76"/>
      <c r="V7384" s="76"/>
      <c r="W7384" s="76"/>
      <c r="X7384" s="76"/>
    </row>
    <row r="7385" spans="1:24">
      <c r="A7385" s="135"/>
      <c r="B7385" s="54"/>
      <c r="C7385" s="600" t="s">
        <v>33</v>
      </c>
      <c r="D7385" s="601" t="s">
        <v>8885</v>
      </c>
      <c r="E7385" s="601" t="s">
        <v>11202</v>
      </c>
      <c r="F7385" s="601" t="s">
        <v>11203</v>
      </c>
      <c r="G7385" s="601" t="s">
        <v>11204</v>
      </c>
      <c r="H7385" s="601" t="s">
        <v>11205</v>
      </c>
      <c r="I7385" s="74">
        <v>0</v>
      </c>
      <c r="J7385" s="46" t="s">
        <v>1508</v>
      </c>
      <c r="K7385" s="75" t="s">
        <v>1509</v>
      </c>
      <c r="L7385" s="76">
        <f t="shared" si="375"/>
        <v>3</v>
      </c>
      <c r="M7385" s="76">
        <v>1</v>
      </c>
      <c r="N7385" s="76">
        <v>1</v>
      </c>
      <c r="O7385" s="76"/>
      <c r="P7385" s="76"/>
      <c r="Q7385" s="76"/>
      <c r="R7385" s="76">
        <v>1</v>
      </c>
      <c r="S7385" s="76"/>
      <c r="T7385" s="76"/>
      <c r="U7385" s="76"/>
      <c r="V7385" s="76"/>
      <c r="W7385" s="76"/>
      <c r="X7385" s="76"/>
    </row>
    <row r="7386" spans="1:24">
      <c r="A7386" s="135"/>
      <c r="B7386" s="54"/>
      <c r="C7386" s="600"/>
      <c r="D7386" s="601"/>
      <c r="E7386" s="601"/>
      <c r="F7386" s="601"/>
      <c r="G7386" s="601"/>
      <c r="H7386" s="601"/>
      <c r="I7386" s="79"/>
      <c r="J7386" s="54"/>
      <c r="K7386" s="75" t="s">
        <v>1501</v>
      </c>
      <c r="L7386" s="76">
        <f t="shared" si="375"/>
        <v>0</v>
      </c>
      <c r="M7386" s="76"/>
      <c r="N7386" s="76"/>
      <c r="O7386" s="76"/>
      <c r="P7386" s="76"/>
      <c r="Q7386" s="76"/>
      <c r="R7386" s="76"/>
      <c r="S7386" s="76"/>
      <c r="T7386" s="76"/>
      <c r="U7386" s="76"/>
      <c r="V7386" s="76"/>
      <c r="W7386" s="76"/>
      <c r="X7386" s="76"/>
    </row>
    <row r="7387" spans="1:24">
      <c r="A7387" s="135"/>
      <c r="B7387" s="54"/>
      <c r="C7387" s="600"/>
      <c r="D7387" s="601"/>
      <c r="E7387" s="601"/>
      <c r="F7387" s="601"/>
      <c r="G7387" s="601"/>
      <c r="H7387" s="601"/>
      <c r="I7387" s="83"/>
      <c r="J7387" s="80"/>
      <c r="K7387" s="84" t="s">
        <v>1502</v>
      </c>
      <c r="L7387" s="76">
        <f t="shared" si="375"/>
        <v>0</v>
      </c>
      <c r="M7387" s="76"/>
      <c r="N7387" s="76"/>
      <c r="O7387" s="76"/>
      <c r="P7387" s="76"/>
      <c r="Q7387" s="76"/>
      <c r="R7387" s="76"/>
      <c r="S7387" s="76"/>
      <c r="T7387" s="76"/>
      <c r="U7387" s="76"/>
      <c r="V7387" s="76"/>
      <c r="W7387" s="76"/>
      <c r="X7387" s="76"/>
    </row>
    <row r="7388" spans="1:24">
      <c r="A7388" s="135"/>
      <c r="B7388" s="54"/>
      <c r="C7388" s="595" t="s">
        <v>33</v>
      </c>
      <c r="D7388" s="591" t="s">
        <v>11206</v>
      </c>
      <c r="E7388" s="591" t="s">
        <v>11207</v>
      </c>
      <c r="F7388" s="591" t="s">
        <v>11208</v>
      </c>
      <c r="G7388" s="591" t="s">
        <v>11209</v>
      </c>
      <c r="H7388" s="591" t="s">
        <v>11210</v>
      </c>
      <c r="I7388" s="74">
        <v>30100</v>
      </c>
      <c r="J7388" s="46" t="s">
        <v>1508</v>
      </c>
      <c r="K7388" s="75" t="s">
        <v>1509</v>
      </c>
      <c r="L7388" s="76">
        <f t="shared" si="375"/>
        <v>0</v>
      </c>
      <c r="M7388" s="76"/>
      <c r="N7388" s="76"/>
      <c r="O7388" s="76"/>
      <c r="P7388" s="76"/>
      <c r="Q7388" s="76"/>
      <c r="R7388" s="76"/>
      <c r="S7388" s="76"/>
      <c r="T7388" s="76"/>
      <c r="U7388" s="76"/>
      <c r="V7388" s="76"/>
      <c r="W7388" s="76"/>
      <c r="X7388" s="76"/>
    </row>
    <row r="7389" spans="1:24">
      <c r="A7389" s="135"/>
      <c r="B7389" s="54"/>
      <c r="C7389" s="596"/>
      <c r="D7389" s="593"/>
      <c r="E7389" s="593"/>
      <c r="F7389" s="593"/>
      <c r="G7389" s="593"/>
      <c r="H7389" s="593"/>
      <c r="I7389" s="79"/>
      <c r="J7389" s="54"/>
      <c r="K7389" s="75" t="s">
        <v>1501</v>
      </c>
      <c r="L7389" s="76">
        <f t="shared" si="375"/>
        <v>0</v>
      </c>
      <c r="M7389" s="76"/>
      <c r="N7389" s="76"/>
      <c r="O7389" s="76"/>
      <c r="P7389" s="76"/>
      <c r="Q7389" s="76"/>
      <c r="R7389" s="76"/>
      <c r="S7389" s="76"/>
      <c r="T7389" s="76"/>
      <c r="U7389" s="76"/>
      <c r="V7389" s="76"/>
      <c r="W7389" s="76"/>
      <c r="X7389" s="76"/>
    </row>
    <row r="7390" spans="1:24">
      <c r="A7390" s="135"/>
      <c r="B7390" s="54"/>
      <c r="C7390" s="597"/>
      <c r="D7390" s="594"/>
      <c r="E7390" s="594"/>
      <c r="F7390" s="594"/>
      <c r="G7390" s="594"/>
      <c r="H7390" s="594"/>
      <c r="I7390" s="83"/>
      <c r="J7390" s="80"/>
      <c r="K7390" s="84" t="s">
        <v>1502</v>
      </c>
      <c r="L7390" s="76">
        <f t="shared" si="375"/>
        <v>5</v>
      </c>
      <c r="M7390" s="76"/>
      <c r="N7390" s="76"/>
      <c r="O7390" s="76"/>
      <c r="P7390" s="76"/>
      <c r="Q7390" s="76"/>
      <c r="R7390" s="76"/>
      <c r="S7390" s="76">
        <v>2</v>
      </c>
      <c r="T7390" s="76">
        <v>3</v>
      </c>
      <c r="U7390" s="76"/>
      <c r="V7390" s="76"/>
      <c r="W7390" s="76"/>
      <c r="X7390" s="76"/>
    </row>
    <row r="7391" spans="1:24">
      <c r="A7391" s="135"/>
      <c r="B7391" s="54"/>
      <c r="C7391" s="595" t="s">
        <v>33</v>
      </c>
      <c r="D7391" s="591" t="s">
        <v>11211</v>
      </c>
      <c r="E7391" s="591" t="s">
        <v>11212</v>
      </c>
      <c r="F7391" s="591" t="s">
        <v>11213</v>
      </c>
      <c r="G7391" s="591" t="s">
        <v>11214</v>
      </c>
      <c r="H7391" s="591" t="s">
        <v>11215</v>
      </c>
      <c r="I7391" s="74">
        <v>806</v>
      </c>
      <c r="J7391" s="46" t="s">
        <v>1508</v>
      </c>
      <c r="K7391" s="75" t="s">
        <v>1509</v>
      </c>
      <c r="L7391" s="76">
        <f t="shared" si="375"/>
        <v>0</v>
      </c>
      <c r="M7391" s="76"/>
      <c r="N7391" s="76"/>
      <c r="O7391" s="76"/>
      <c r="P7391" s="76"/>
      <c r="Q7391" s="76"/>
      <c r="R7391" s="76"/>
      <c r="S7391" s="76"/>
      <c r="T7391" s="76"/>
      <c r="U7391" s="76"/>
      <c r="V7391" s="76"/>
      <c r="W7391" s="76"/>
      <c r="X7391" s="76"/>
    </row>
    <row r="7392" spans="1:24">
      <c r="A7392" s="135"/>
      <c r="B7392" s="54"/>
      <c r="C7392" s="596"/>
      <c r="D7392" s="593"/>
      <c r="E7392" s="593"/>
      <c r="F7392" s="593"/>
      <c r="G7392" s="593"/>
      <c r="H7392" s="593"/>
      <c r="I7392" s="79"/>
      <c r="J7392" s="54"/>
      <c r="K7392" s="75" t="s">
        <v>1501</v>
      </c>
      <c r="L7392" s="76">
        <f t="shared" si="375"/>
        <v>0</v>
      </c>
      <c r="M7392" s="76"/>
      <c r="N7392" s="76"/>
      <c r="O7392" s="76"/>
      <c r="P7392" s="76"/>
      <c r="Q7392" s="76"/>
      <c r="R7392" s="76"/>
      <c r="S7392" s="76"/>
      <c r="T7392" s="76"/>
      <c r="U7392" s="76"/>
      <c r="V7392" s="76"/>
      <c r="W7392" s="76"/>
      <c r="X7392" s="76"/>
    </row>
    <row r="7393" spans="1:24">
      <c r="A7393" s="135"/>
      <c r="B7393" s="54"/>
      <c r="C7393" s="597"/>
      <c r="D7393" s="594"/>
      <c r="E7393" s="594"/>
      <c r="F7393" s="594"/>
      <c r="G7393" s="594"/>
      <c r="H7393" s="594"/>
      <c r="I7393" s="83"/>
      <c r="J7393" s="80"/>
      <c r="K7393" s="84" t="s">
        <v>1502</v>
      </c>
      <c r="L7393" s="76">
        <f t="shared" si="375"/>
        <v>2</v>
      </c>
      <c r="M7393" s="76">
        <v>1</v>
      </c>
      <c r="N7393" s="76"/>
      <c r="O7393" s="76">
        <v>1</v>
      </c>
      <c r="P7393" s="76"/>
      <c r="Q7393" s="76"/>
      <c r="R7393" s="76"/>
      <c r="S7393" s="76"/>
      <c r="T7393" s="76"/>
      <c r="U7393" s="76"/>
      <c r="V7393" s="76"/>
      <c r="W7393" s="76"/>
      <c r="X7393" s="76"/>
    </row>
    <row r="7394" spans="1:24">
      <c r="A7394" s="135"/>
      <c r="B7394" s="54"/>
      <c r="C7394" s="595" t="s">
        <v>33</v>
      </c>
      <c r="D7394" s="591" t="s">
        <v>11216</v>
      </c>
      <c r="E7394" s="591" t="s">
        <v>11217</v>
      </c>
      <c r="F7394" s="591" t="s">
        <v>11218</v>
      </c>
      <c r="G7394" s="591" t="s">
        <v>11219</v>
      </c>
      <c r="H7394" s="591" t="s">
        <v>11220</v>
      </c>
      <c r="I7394" s="74">
        <v>1830</v>
      </c>
      <c r="J7394" s="46" t="s">
        <v>1508</v>
      </c>
      <c r="K7394" s="75" t="s">
        <v>1509</v>
      </c>
      <c r="L7394" s="76">
        <f t="shared" si="375"/>
        <v>0</v>
      </c>
      <c r="M7394" s="76"/>
      <c r="N7394" s="76"/>
      <c r="O7394" s="76"/>
      <c r="P7394" s="76"/>
      <c r="Q7394" s="76"/>
      <c r="R7394" s="76"/>
      <c r="S7394" s="76"/>
      <c r="T7394" s="76"/>
      <c r="U7394" s="76"/>
      <c r="V7394" s="76"/>
      <c r="W7394" s="76"/>
      <c r="X7394" s="76"/>
    </row>
    <row r="7395" spans="1:24">
      <c r="A7395" s="135"/>
      <c r="B7395" s="54"/>
      <c r="C7395" s="596"/>
      <c r="D7395" s="593"/>
      <c r="E7395" s="593"/>
      <c r="F7395" s="593"/>
      <c r="G7395" s="593"/>
      <c r="H7395" s="593"/>
      <c r="I7395" s="79"/>
      <c r="J7395" s="54"/>
      <c r="K7395" s="75" t="s">
        <v>1501</v>
      </c>
      <c r="L7395" s="76">
        <f t="shared" si="375"/>
        <v>0</v>
      </c>
      <c r="M7395" s="76"/>
      <c r="N7395" s="76"/>
      <c r="O7395" s="76"/>
      <c r="P7395" s="76"/>
      <c r="Q7395" s="76"/>
      <c r="R7395" s="76"/>
      <c r="S7395" s="76"/>
      <c r="T7395" s="76"/>
      <c r="U7395" s="76"/>
      <c r="V7395" s="76"/>
      <c r="W7395" s="76"/>
      <c r="X7395" s="76"/>
    </row>
    <row r="7396" spans="1:24">
      <c r="A7396" s="135"/>
      <c r="B7396" s="54"/>
      <c r="C7396" s="597"/>
      <c r="D7396" s="594"/>
      <c r="E7396" s="594"/>
      <c r="F7396" s="594"/>
      <c r="G7396" s="594"/>
      <c r="H7396" s="594"/>
      <c r="I7396" s="83"/>
      <c r="J7396" s="80"/>
      <c r="K7396" s="84" t="s">
        <v>1502</v>
      </c>
      <c r="L7396" s="76">
        <f t="shared" si="375"/>
        <v>2</v>
      </c>
      <c r="M7396" s="76"/>
      <c r="N7396" s="76"/>
      <c r="O7396" s="76">
        <v>1</v>
      </c>
      <c r="P7396" s="76"/>
      <c r="Q7396" s="76"/>
      <c r="R7396" s="76"/>
      <c r="S7396" s="76"/>
      <c r="T7396" s="76">
        <v>1</v>
      </c>
      <c r="U7396" s="76"/>
      <c r="V7396" s="76"/>
      <c r="W7396" s="76"/>
      <c r="X7396" s="76"/>
    </row>
    <row r="7397" spans="1:24">
      <c r="A7397" s="135"/>
      <c r="B7397" s="54"/>
      <c r="C7397" s="595" t="s">
        <v>33</v>
      </c>
      <c r="D7397" s="591" t="s">
        <v>11221</v>
      </c>
      <c r="E7397" s="591" t="s">
        <v>11222</v>
      </c>
      <c r="F7397" s="591" t="s">
        <v>11223</v>
      </c>
      <c r="G7397" s="591" t="s">
        <v>11224</v>
      </c>
      <c r="H7397" s="591" t="s">
        <v>11225</v>
      </c>
      <c r="I7397" s="74">
        <v>181</v>
      </c>
      <c r="J7397" s="46" t="s">
        <v>1508</v>
      </c>
      <c r="K7397" s="75" t="s">
        <v>1509</v>
      </c>
      <c r="L7397" s="76">
        <f t="shared" si="375"/>
        <v>0</v>
      </c>
      <c r="M7397" s="76"/>
      <c r="N7397" s="76"/>
      <c r="O7397" s="76"/>
      <c r="P7397" s="76"/>
      <c r="Q7397" s="76"/>
      <c r="R7397" s="76"/>
      <c r="S7397" s="76"/>
      <c r="T7397" s="76"/>
      <c r="U7397" s="76"/>
      <c r="V7397" s="76"/>
      <c r="W7397" s="76"/>
      <c r="X7397" s="76"/>
    </row>
    <row r="7398" spans="1:24">
      <c r="A7398" s="135"/>
      <c r="B7398" s="54"/>
      <c r="C7398" s="596"/>
      <c r="D7398" s="593"/>
      <c r="E7398" s="593"/>
      <c r="F7398" s="593"/>
      <c r="G7398" s="593"/>
      <c r="H7398" s="593"/>
      <c r="I7398" s="79"/>
      <c r="J7398" s="54"/>
      <c r="K7398" s="75" t="s">
        <v>1501</v>
      </c>
      <c r="L7398" s="76">
        <f t="shared" si="375"/>
        <v>0</v>
      </c>
      <c r="M7398" s="76"/>
      <c r="N7398" s="76"/>
      <c r="O7398" s="76"/>
      <c r="P7398" s="76"/>
      <c r="Q7398" s="76"/>
      <c r="R7398" s="76"/>
      <c r="S7398" s="76"/>
      <c r="T7398" s="76"/>
      <c r="U7398" s="76"/>
      <c r="V7398" s="76"/>
      <c r="W7398" s="76"/>
      <c r="X7398" s="76"/>
    </row>
    <row r="7399" spans="1:24">
      <c r="A7399" s="135"/>
      <c r="B7399" s="54"/>
      <c r="C7399" s="597"/>
      <c r="D7399" s="594"/>
      <c r="E7399" s="594"/>
      <c r="F7399" s="594"/>
      <c r="G7399" s="594"/>
      <c r="H7399" s="594"/>
      <c r="I7399" s="83"/>
      <c r="J7399" s="80"/>
      <c r="K7399" s="84" t="s">
        <v>1502</v>
      </c>
      <c r="L7399" s="76">
        <f t="shared" si="375"/>
        <v>5</v>
      </c>
      <c r="M7399" s="76">
        <v>1</v>
      </c>
      <c r="N7399" s="76">
        <v>1</v>
      </c>
      <c r="O7399" s="76">
        <v>3</v>
      </c>
      <c r="P7399" s="76"/>
      <c r="Q7399" s="76"/>
      <c r="R7399" s="76"/>
      <c r="S7399" s="76"/>
      <c r="T7399" s="76"/>
      <c r="U7399" s="76"/>
      <c r="V7399" s="76"/>
      <c r="W7399" s="76"/>
      <c r="X7399" s="76"/>
    </row>
    <row r="7400" spans="1:24">
      <c r="A7400" s="135"/>
      <c r="B7400" s="54"/>
      <c r="C7400" s="595" t="s">
        <v>33</v>
      </c>
      <c r="D7400" s="591" t="s">
        <v>6077</v>
      </c>
      <c r="E7400" s="591" t="s">
        <v>11226</v>
      </c>
      <c r="F7400" s="591" t="s">
        <v>11227</v>
      </c>
      <c r="G7400" s="591" t="s">
        <v>11228</v>
      </c>
      <c r="H7400" s="591" t="s">
        <v>11229</v>
      </c>
      <c r="I7400" s="74">
        <v>83</v>
      </c>
      <c r="J7400" s="46" t="s">
        <v>1508</v>
      </c>
      <c r="K7400" s="75" t="s">
        <v>1509</v>
      </c>
      <c r="L7400" s="76">
        <f t="shared" si="375"/>
        <v>0</v>
      </c>
      <c r="M7400" s="76"/>
      <c r="N7400" s="76"/>
      <c r="O7400" s="76"/>
      <c r="P7400" s="76"/>
      <c r="Q7400" s="76"/>
      <c r="R7400" s="76"/>
      <c r="S7400" s="76"/>
      <c r="T7400" s="76"/>
      <c r="U7400" s="76"/>
      <c r="V7400" s="76"/>
      <c r="W7400" s="76"/>
      <c r="X7400" s="76"/>
    </row>
    <row r="7401" spans="1:24">
      <c r="A7401" s="135"/>
      <c r="B7401" s="54"/>
      <c r="C7401" s="596"/>
      <c r="D7401" s="593"/>
      <c r="E7401" s="593"/>
      <c r="F7401" s="593"/>
      <c r="G7401" s="593"/>
      <c r="H7401" s="593"/>
      <c r="I7401" s="79"/>
      <c r="J7401" s="54"/>
      <c r="K7401" s="75" t="s">
        <v>1501</v>
      </c>
      <c r="L7401" s="76">
        <f t="shared" si="375"/>
        <v>0</v>
      </c>
      <c r="M7401" s="76"/>
      <c r="N7401" s="76"/>
      <c r="O7401" s="76"/>
      <c r="P7401" s="76"/>
      <c r="Q7401" s="76"/>
      <c r="R7401" s="76"/>
      <c r="S7401" s="76"/>
      <c r="T7401" s="76"/>
      <c r="U7401" s="76"/>
      <c r="V7401" s="76"/>
      <c r="W7401" s="76"/>
      <c r="X7401" s="76"/>
    </row>
    <row r="7402" spans="1:24">
      <c r="A7402" s="135"/>
      <c r="B7402" s="54"/>
      <c r="C7402" s="597"/>
      <c r="D7402" s="594"/>
      <c r="E7402" s="594"/>
      <c r="F7402" s="594"/>
      <c r="G7402" s="594"/>
      <c r="H7402" s="594"/>
      <c r="I7402" s="83"/>
      <c r="J7402" s="80"/>
      <c r="K7402" s="84" t="s">
        <v>1502</v>
      </c>
      <c r="L7402" s="76">
        <f t="shared" si="375"/>
        <v>2</v>
      </c>
      <c r="M7402" s="76">
        <v>1</v>
      </c>
      <c r="N7402" s="76"/>
      <c r="O7402" s="76"/>
      <c r="P7402" s="76"/>
      <c r="Q7402" s="76"/>
      <c r="R7402" s="76"/>
      <c r="S7402" s="76">
        <v>1</v>
      </c>
      <c r="T7402" s="76"/>
      <c r="U7402" s="76"/>
      <c r="V7402" s="76"/>
      <c r="W7402" s="76"/>
      <c r="X7402" s="76"/>
    </row>
    <row r="7403" spans="1:24">
      <c r="A7403" s="135"/>
      <c r="B7403" s="54"/>
      <c r="C7403" s="595" t="s">
        <v>33</v>
      </c>
      <c r="D7403" s="591" t="s">
        <v>11230</v>
      </c>
      <c r="E7403" s="591" t="s">
        <v>11231</v>
      </c>
      <c r="F7403" s="591" t="s">
        <v>11232</v>
      </c>
      <c r="G7403" s="591" t="s">
        <v>11233</v>
      </c>
      <c r="H7403" s="591" t="s">
        <v>11234</v>
      </c>
      <c r="I7403" s="74">
        <v>0</v>
      </c>
      <c r="J7403" s="46" t="s">
        <v>1508</v>
      </c>
      <c r="K7403" s="75" t="s">
        <v>1509</v>
      </c>
      <c r="L7403" s="76">
        <f t="shared" si="375"/>
        <v>0</v>
      </c>
      <c r="M7403" s="76"/>
      <c r="N7403" s="76"/>
      <c r="O7403" s="76"/>
      <c r="P7403" s="76"/>
      <c r="Q7403" s="76"/>
      <c r="R7403" s="76"/>
      <c r="S7403" s="76"/>
      <c r="T7403" s="76"/>
      <c r="U7403" s="76"/>
      <c r="V7403" s="76"/>
      <c r="W7403" s="76"/>
      <c r="X7403" s="76"/>
    </row>
    <row r="7404" spans="1:24">
      <c r="A7404" s="135"/>
      <c r="B7404" s="54"/>
      <c r="C7404" s="596"/>
      <c r="D7404" s="593"/>
      <c r="E7404" s="593"/>
      <c r="F7404" s="593"/>
      <c r="G7404" s="593"/>
      <c r="H7404" s="593"/>
      <c r="I7404" s="79"/>
      <c r="J7404" s="54"/>
      <c r="K7404" s="75" t="s">
        <v>1501</v>
      </c>
      <c r="L7404" s="76">
        <f t="shared" si="375"/>
        <v>0</v>
      </c>
      <c r="M7404" s="76"/>
      <c r="N7404" s="76"/>
      <c r="O7404" s="76"/>
      <c r="P7404" s="76"/>
      <c r="Q7404" s="76"/>
      <c r="R7404" s="76"/>
      <c r="S7404" s="76"/>
      <c r="T7404" s="76"/>
      <c r="U7404" s="76"/>
      <c r="V7404" s="76"/>
      <c r="W7404" s="76"/>
      <c r="X7404" s="76"/>
    </row>
    <row r="7405" spans="1:24">
      <c r="A7405" s="135"/>
      <c r="B7405" s="54"/>
      <c r="C7405" s="597"/>
      <c r="D7405" s="594"/>
      <c r="E7405" s="594"/>
      <c r="F7405" s="594"/>
      <c r="G7405" s="594"/>
      <c r="H7405" s="594"/>
      <c r="I7405" s="83"/>
      <c r="J7405" s="80"/>
      <c r="K7405" s="84" t="s">
        <v>1502</v>
      </c>
      <c r="L7405" s="76">
        <f t="shared" si="375"/>
        <v>2</v>
      </c>
      <c r="M7405" s="76"/>
      <c r="N7405" s="76"/>
      <c r="O7405" s="76">
        <v>2</v>
      </c>
      <c r="P7405" s="76"/>
      <c r="Q7405" s="76"/>
      <c r="R7405" s="76"/>
      <c r="S7405" s="76"/>
      <c r="T7405" s="76"/>
      <c r="U7405" s="76"/>
      <c r="V7405" s="76"/>
      <c r="W7405" s="76"/>
      <c r="X7405" s="76"/>
    </row>
    <row r="7406" spans="1:24">
      <c r="A7406" s="135"/>
      <c r="B7406" s="54"/>
      <c r="C7406" s="595" t="s">
        <v>33</v>
      </c>
      <c r="D7406" s="58" t="s">
        <v>11235</v>
      </c>
      <c r="E7406" s="591" t="s">
        <v>11236</v>
      </c>
      <c r="F7406" s="94" t="s">
        <v>11237</v>
      </c>
      <c r="G7406" s="94" t="s">
        <v>11238</v>
      </c>
      <c r="H7406" s="94" t="s">
        <v>11239</v>
      </c>
      <c r="I7406" s="74">
        <v>2008</v>
      </c>
      <c r="J7406" s="46" t="s">
        <v>1508</v>
      </c>
      <c r="K7406" s="75" t="s">
        <v>1509</v>
      </c>
      <c r="L7406" s="76">
        <f>SUM(M7406:X7406)</f>
        <v>0</v>
      </c>
      <c r="M7406" s="76"/>
      <c r="N7406" s="76"/>
      <c r="O7406" s="76"/>
      <c r="P7406" s="76"/>
      <c r="Q7406" s="76"/>
      <c r="R7406" s="76"/>
      <c r="S7406" s="76"/>
      <c r="T7406" s="76"/>
      <c r="U7406" s="76"/>
      <c r="V7406" s="76"/>
      <c r="W7406" s="76"/>
      <c r="X7406" s="76"/>
    </row>
    <row r="7407" spans="1:24">
      <c r="A7407" s="135"/>
      <c r="B7407" s="54"/>
      <c r="C7407" s="596"/>
      <c r="D7407" s="77"/>
      <c r="E7407" s="593"/>
      <c r="F7407" s="476"/>
      <c r="G7407" s="476"/>
      <c r="H7407" s="476"/>
      <c r="I7407" s="79"/>
      <c r="J7407" s="54"/>
      <c r="K7407" s="75" t="s">
        <v>1501</v>
      </c>
      <c r="L7407" s="76">
        <f>SUM(M7407:X7407)</f>
        <v>0</v>
      </c>
      <c r="M7407" s="76"/>
      <c r="N7407" s="76"/>
      <c r="O7407" s="76"/>
      <c r="P7407" s="76"/>
      <c r="Q7407" s="76"/>
      <c r="R7407" s="76"/>
      <c r="S7407" s="76"/>
      <c r="T7407" s="76"/>
      <c r="U7407" s="76"/>
      <c r="V7407" s="76"/>
      <c r="W7407" s="76"/>
      <c r="X7407" s="76"/>
    </row>
    <row r="7408" spans="1:24">
      <c r="A7408" s="135"/>
      <c r="B7408" s="54"/>
      <c r="C7408" s="597"/>
      <c r="D7408" s="81"/>
      <c r="E7408" s="594"/>
      <c r="F7408" s="477"/>
      <c r="G7408" s="477"/>
      <c r="H7408" s="477"/>
      <c r="I7408" s="83"/>
      <c r="J7408" s="80"/>
      <c r="K7408" s="84" t="s">
        <v>1502</v>
      </c>
      <c r="L7408" s="76">
        <f>SUM(M7408:X7408)</f>
        <v>3</v>
      </c>
      <c r="M7408" s="76"/>
      <c r="N7408" s="76"/>
      <c r="O7408" s="76">
        <v>2</v>
      </c>
      <c r="P7408" s="76"/>
      <c r="Q7408" s="76"/>
      <c r="R7408" s="76"/>
      <c r="S7408" s="76"/>
      <c r="T7408" s="76">
        <v>1</v>
      </c>
      <c r="U7408" s="76"/>
      <c r="V7408" s="76"/>
      <c r="W7408" s="76"/>
      <c r="X7408" s="76"/>
    </row>
    <row r="7409" spans="1:24">
      <c r="A7409" s="135"/>
      <c r="B7409" s="54"/>
      <c r="C7409" s="595" t="s">
        <v>33</v>
      </c>
      <c r="D7409" s="94" t="s">
        <v>11240</v>
      </c>
      <c r="E7409" s="591" t="s">
        <v>11241</v>
      </c>
      <c r="F7409" s="94" t="s">
        <v>11242</v>
      </c>
      <c r="G7409" s="94" t="s">
        <v>11243</v>
      </c>
      <c r="H7409" s="94" t="s">
        <v>11244</v>
      </c>
      <c r="I7409" s="74">
        <v>672</v>
      </c>
      <c r="J7409" s="46" t="s">
        <v>1508</v>
      </c>
      <c r="K7409" s="75" t="s">
        <v>1509</v>
      </c>
      <c r="L7409" s="76">
        <f t="shared" si="375"/>
        <v>0</v>
      </c>
      <c r="M7409" s="76"/>
      <c r="N7409" s="76"/>
      <c r="O7409" s="76"/>
      <c r="P7409" s="76"/>
      <c r="Q7409" s="76"/>
      <c r="R7409" s="76"/>
      <c r="S7409" s="76"/>
      <c r="T7409" s="76"/>
      <c r="U7409" s="76"/>
      <c r="V7409" s="76"/>
      <c r="W7409" s="76"/>
      <c r="X7409" s="76"/>
    </row>
    <row r="7410" spans="1:24">
      <c r="A7410" s="135"/>
      <c r="B7410" s="54"/>
      <c r="C7410" s="596"/>
      <c r="D7410" s="476"/>
      <c r="E7410" s="593"/>
      <c r="F7410" s="476"/>
      <c r="G7410" s="476"/>
      <c r="H7410" s="476"/>
      <c r="I7410" s="79"/>
      <c r="J7410" s="54"/>
      <c r="K7410" s="75" t="s">
        <v>1501</v>
      </c>
      <c r="L7410" s="76">
        <f t="shared" si="375"/>
        <v>0</v>
      </c>
      <c r="M7410" s="76"/>
      <c r="N7410" s="76"/>
      <c r="O7410" s="76"/>
      <c r="P7410" s="76"/>
      <c r="Q7410" s="76"/>
      <c r="R7410" s="76"/>
      <c r="S7410" s="76"/>
      <c r="T7410" s="76"/>
      <c r="U7410" s="76"/>
      <c r="V7410" s="76"/>
      <c r="W7410" s="76"/>
      <c r="X7410" s="76"/>
    </row>
    <row r="7411" spans="1:24">
      <c r="A7411" s="135"/>
      <c r="B7411" s="54"/>
      <c r="C7411" s="597"/>
      <c r="D7411" s="477"/>
      <c r="E7411" s="594"/>
      <c r="F7411" s="477"/>
      <c r="G7411" s="477"/>
      <c r="H7411" s="477"/>
      <c r="I7411" s="83"/>
      <c r="J7411" s="80"/>
      <c r="K7411" s="84" t="s">
        <v>1502</v>
      </c>
      <c r="L7411" s="76">
        <f t="shared" si="375"/>
        <v>2</v>
      </c>
      <c r="M7411" s="76"/>
      <c r="N7411" s="76"/>
      <c r="O7411" s="76"/>
      <c r="P7411" s="76"/>
      <c r="Q7411" s="76"/>
      <c r="R7411" s="76"/>
      <c r="S7411" s="76">
        <v>2</v>
      </c>
      <c r="T7411" s="76"/>
      <c r="U7411" s="76"/>
      <c r="V7411" s="76"/>
      <c r="W7411" s="76"/>
      <c r="X7411" s="76"/>
    </row>
    <row r="7412" spans="1:24">
      <c r="A7412" s="135"/>
      <c r="B7412" s="54"/>
      <c r="C7412" s="595" t="s">
        <v>33</v>
      </c>
      <c r="D7412" s="94" t="s">
        <v>11245</v>
      </c>
      <c r="E7412" s="591" t="s">
        <v>11246</v>
      </c>
      <c r="F7412" s="94" t="s">
        <v>11247</v>
      </c>
      <c r="G7412" s="94" t="s">
        <v>11248</v>
      </c>
      <c r="H7412" s="94" t="s">
        <v>11249</v>
      </c>
      <c r="I7412" s="74">
        <v>2333</v>
      </c>
      <c r="J7412" s="46" t="s">
        <v>1508</v>
      </c>
      <c r="K7412" s="75" t="s">
        <v>1509</v>
      </c>
      <c r="L7412" s="76">
        <f t="shared" si="375"/>
        <v>0</v>
      </c>
      <c r="M7412" s="76"/>
      <c r="N7412" s="76"/>
      <c r="O7412" s="76"/>
      <c r="P7412" s="76"/>
      <c r="Q7412" s="76"/>
      <c r="R7412" s="76"/>
      <c r="S7412" s="76"/>
      <c r="T7412" s="76"/>
      <c r="U7412" s="76"/>
      <c r="V7412" s="76"/>
      <c r="W7412" s="76"/>
      <c r="X7412" s="76"/>
    </row>
    <row r="7413" spans="1:24">
      <c r="A7413" s="135"/>
      <c r="B7413" s="54"/>
      <c r="C7413" s="596"/>
      <c r="D7413" s="476"/>
      <c r="E7413" s="593"/>
      <c r="F7413" s="476"/>
      <c r="G7413" s="476"/>
      <c r="H7413" s="476"/>
      <c r="I7413" s="79"/>
      <c r="J7413" s="54"/>
      <c r="K7413" s="75" t="s">
        <v>1501</v>
      </c>
      <c r="L7413" s="76">
        <f t="shared" si="375"/>
        <v>0</v>
      </c>
      <c r="M7413" s="76"/>
      <c r="N7413" s="76"/>
      <c r="O7413" s="76"/>
      <c r="P7413" s="76"/>
      <c r="Q7413" s="76"/>
      <c r="R7413" s="76"/>
      <c r="S7413" s="76"/>
      <c r="T7413" s="76"/>
      <c r="U7413" s="76"/>
      <c r="V7413" s="76"/>
      <c r="W7413" s="76"/>
      <c r="X7413" s="76"/>
    </row>
    <row r="7414" spans="1:24">
      <c r="A7414" s="135"/>
      <c r="B7414" s="54"/>
      <c r="C7414" s="597"/>
      <c r="D7414" s="477"/>
      <c r="E7414" s="594"/>
      <c r="F7414" s="477"/>
      <c r="G7414" s="477"/>
      <c r="H7414" s="477"/>
      <c r="I7414" s="83"/>
      <c r="J7414" s="80"/>
      <c r="K7414" s="84" t="s">
        <v>1502</v>
      </c>
      <c r="L7414" s="76">
        <f t="shared" si="375"/>
        <v>2</v>
      </c>
      <c r="M7414" s="76"/>
      <c r="N7414" s="76"/>
      <c r="O7414" s="76"/>
      <c r="P7414" s="76"/>
      <c r="Q7414" s="76"/>
      <c r="R7414" s="76"/>
      <c r="S7414" s="76">
        <v>1</v>
      </c>
      <c r="T7414" s="76">
        <v>1</v>
      </c>
      <c r="U7414" s="76"/>
      <c r="V7414" s="76"/>
      <c r="W7414" s="76"/>
      <c r="X7414" s="76"/>
    </row>
    <row r="7415" spans="1:24">
      <c r="A7415" s="135"/>
      <c r="B7415" s="54"/>
      <c r="C7415" s="595" t="s">
        <v>33</v>
      </c>
      <c r="D7415" s="94" t="s">
        <v>11250</v>
      </c>
      <c r="E7415" s="591" t="s">
        <v>11251</v>
      </c>
      <c r="F7415" s="94" t="s">
        <v>11252</v>
      </c>
      <c r="G7415" s="94" t="s">
        <v>11253</v>
      </c>
      <c r="H7415" s="94" t="s">
        <v>11254</v>
      </c>
      <c r="I7415" s="74">
        <v>45527</v>
      </c>
      <c r="J7415" s="46" t="s">
        <v>1508</v>
      </c>
      <c r="K7415" s="75" t="s">
        <v>1509</v>
      </c>
      <c r="L7415" s="76">
        <f t="shared" si="375"/>
        <v>0</v>
      </c>
      <c r="M7415" s="76"/>
      <c r="N7415" s="76"/>
      <c r="O7415" s="76"/>
      <c r="P7415" s="76"/>
      <c r="Q7415" s="76"/>
      <c r="R7415" s="76"/>
      <c r="S7415" s="76"/>
      <c r="T7415" s="76"/>
      <c r="U7415" s="76"/>
      <c r="V7415" s="76"/>
      <c r="W7415" s="76"/>
      <c r="X7415" s="76"/>
    </row>
    <row r="7416" spans="1:24">
      <c r="A7416" s="135"/>
      <c r="B7416" s="54"/>
      <c r="C7416" s="596"/>
      <c r="D7416" s="476"/>
      <c r="E7416" s="593"/>
      <c r="F7416" s="476"/>
      <c r="G7416" s="476"/>
      <c r="H7416" s="476"/>
      <c r="I7416" s="79"/>
      <c r="J7416" s="54"/>
      <c r="K7416" s="75" t="s">
        <v>1501</v>
      </c>
      <c r="L7416" s="76">
        <f t="shared" si="375"/>
        <v>0</v>
      </c>
      <c r="M7416" s="76"/>
      <c r="N7416" s="76"/>
      <c r="O7416" s="76"/>
      <c r="P7416" s="76"/>
      <c r="Q7416" s="76"/>
      <c r="R7416" s="76"/>
      <c r="S7416" s="76"/>
      <c r="T7416" s="76"/>
      <c r="U7416" s="76"/>
      <c r="V7416" s="76"/>
      <c r="W7416" s="76"/>
      <c r="X7416" s="76"/>
    </row>
    <row r="7417" spans="1:24">
      <c r="A7417" s="135"/>
      <c r="B7417" s="54"/>
      <c r="C7417" s="597"/>
      <c r="D7417" s="477"/>
      <c r="E7417" s="594"/>
      <c r="F7417" s="477"/>
      <c r="G7417" s="477"/>
      <c r="H7417" s="477"/>
      <c r="I7417" s="83"/>
      <c r="J7417" s="80"/>
      <c r="K7417" s="84" t="s">
        <v>1502</v>
      </c>
      <c r="L7417" s="76">
        <f t="shared" si="375"/>
        <v>4</v>
      </c>
      <c r="M7417" s="76"/>
      <c r="N7417" s="76"/>
      <c r="O7417" s="76">
        <v>1</v>
      </c>
      <c r="P7417" s="76"/>
      <c r="Q7417" s="76"/>
      <c r="R7417" s="76"/>
      <c r="S7417" s="76"/>
      <c r="T7417" s="76">
        <v>3</v>
      </c>
      <c r="U7417" s="76"/>
      <c r="V7417" s="76"/>
      <c r="W7417" s="76"/>
      <c r="X7417" s="76"/>
    </row>
    <row r="7418" spans="1:24">
      <c r="A7418" s="135"/>
      <c r="B7418" s="54"/>
      <c r="C7418" s="595" t="s">
        <v>33</v>
      </c>
      <c r="D7418" s="94" t="s">
        <v>11255</v>
      </c>
      <c r="E7418" s="591" t="s">
        <v>11256</v>
      </c>
      <c r="F7418" s="94" t="s">
        <v>11257</v>
      </c>
      <c r="G7418" s="94" t="s">
        <v>11258</v>
      </c>
      <c r="H7418" s="94"/>
      <c r="I7418" s="74">
        <v>2087</v>
      </c>
      <c r="J7418" s="46" t="s">
        <v>1508</v>
      </c>
      <c r="K7418" s="75" t="s">
        <v>1509</v>
      </c>
      <c r="L7418" s="76">
        <f t="shared" si="375"/>
        <v>0</v>
      </c>
      <c r="M7418" s="76"/>
      <c r="N7418" s="76"/>
      <c r="O7418" s="76"/>
      <c r="P7418" s="76"/>
      <c r="Q7418" s="76"/>
      <c r="R7418" s="76"/>
      <c r="S7418" s="76"/>
      <c r="T7418" s="76"/>
      <c r="U7418" s="76"/>
      <c r="V7418" s="76"/>
      <c r="W7418" s="76"/>
      <c r="X7418" s="76"/>
    </row>
    <row r="7419" spans="1:24">
      <c r="A7419" s="135"/>
      <c r="B7419" s="54"/>
      <c r="C7419" s="596"/>
      <c r="D7419" s="476"/>
      <c r="E7419" s="593"/>
      <c r="F7419" s="476"/>
      <c r="G7419" s="476"/>
      <c r="H7419" s="476"/>
      <c r="I7419" s="79"/>
      <c r="J7419" s="54"/>
      <c r="K7419" s="75" t="s">
        <v>1501</v>
      </c>
      <c r="L7419" s="76">
        <f t="shared" si="375"/>
        <v>0</v>
      </c>
      <c r="M7419" s="76"/>
      <c r="N7419" s="76"/>
      <c r="O7419" s="76"/>
      <c r="P7419" s="76"/>
      <c r="Q7419" s="76"/>
      <c r="R7419" s="76"/>
      <c r="S7419" s="76"/>
      <c r="T7419" s="76"/>
      <c r="U7419" s="76"/>
      <c r="V7419" s="76"/>
      <c r="W7419" s="76"/>
      <c r="X7419" s="76"/>
    </row>
    <row r="7420" spans="1:24">
      <c r="A7420" s="135"/>
      <c r="B7420" s="54"/>
      <c r="C7420" s="597"/>
      <c r="D7420" s="477"/>
      <c r="E7420" s="594"/>
      <c r="F7420" s="477"/>
      <c r="G7420" s="477"/>
      <c r="H7420" s="477"/>
      <c r="I7420" s="83"/>
      <c r="J7420" s="80"/>
      <c r="K7420" s="84" t="s">
        <v>1502</v>
      </c>
      <c r="L7420" s="76">
        <f t="shared" si="375"/>
        <v>2</v>
      </c>
      <c r="M7420" s="76">
        <v>1</v>
      </c>
      <c r="N7420" s="76"/>
      <c r="O7420" s="76">
        <v>1</v>
      </c>
      <c r="P7420" s="76"/>
      <c r="Q7420" s="76"/>
      <c r="R7420" s="76"/>
      <c r="S7420" s="76"/>
      <c r="T7420" s="76"/>
      <c r="U7420" s="76"/>
      <c r="V7420" s="76"/>
      <c r="W7420" s="76"/>
      <c r="X7420" s="76"/>
    </row>
    <row r="7421" spans="1:24">
      <c r="A7421" s="135"/>
      <c r="B7421" s="54"/>
      <c r="C7421" s="595" t="s">
        <v>33</v>
      </c>
      <c r="D7421" s="94" t="s">
        <v>11259</v>
      </c>
      <c r="E7421" s="602" t="s">
        <v>11260</v>
      </c>
      <c r="F7421" s="94" t="s">
        <v>11261</v>
      </c>
      <c r="G7421" s="94" t="s">
        <v>11262</v>
      </c>
      <c r="H7421" s="94" t="s">
        <v>11263</v>
      </c>
      <c r="I7421" s="74">
        <v>4313</v>
      </c>
      <c r="J7421" s="46" t="s">
        <v>1508</v>
      </c>
      <c r="K7421" s="75" t="s">
        <v>1509</v>
      </c>
      <c r="L7421" s="76">
        <f t="shared" si="375"/>
        <v>0</v>
      </c>
      <c r="M7421" s="76"/>
      <c r="N7421" s="76"/>
      <c r="O7421" s="76"/>
      <c r="P7421" s="76"/>
      <c r="Q7421" s="76"/>
      <c r="R7421" s="76"/>
      <c r="S7421" s="76"/>
      <c r="T7421" s="76"/>
      <c r="U7421" s="76"/>
      <c r="V7421" s="76"/>
      <c r="W7421" s="76"/>
      <c r="X7421" s="76"/>
    </row>
    <row r="7422" spans="1:24">
      <c r="A7422" s="135"/>
      <c r="B7422" s="54"/>
      <c r="C7422" s="596"/>
      <c r="D7422" s="476"/>
      <c r="E7422" s="603"/>
      <c r="F7422" s="476"/>
      <c r="G7422" s="476"/>
      <c r="H7422" s="476"/>
      <c r="I7422" s="79"/>
      <c r="J7422" s="54"/>
      <c r="K7422" s="75" t="s">
        <v>1501</v>
      </c>
      <c r="L7422" s="76">
        <f t="shared" si="375"/>
        <v>0</v>
      </c>
      <c r="M7422" s="76"/>
      <c r="N7422" s="76"/>
      <c r="O7422" s="76"/>
      <c r="P7422" s="76"/>
      <c r="Q7422" s="76"/>
      <c r="R7422" s="76"/>
      <c r="S7422" s="76"/>
      <c r="T7422" s="76"/>
      <c r="U7422" s="76"/>
      <c r="V7422" s="76"/>
      <c r="W7422" s="76"/>
      <c r="X7422" s="76"/>
    </row>
    <row r="7423" spans="1:24">
      <c r="A7423" s="135"/>
      <c r="B7423" s="54"/>
      <c r="C7423" s="597"/>
      <c r="D7423" s="477"/>
      <c r="E7423" s="604"/>
      <c r="F7423" s="477"/>
      <c r="G7423" s="477"/>
      <c r="H7423" s="477"/>
      <c r="I7423" s="83"/>
      <c r="J7423" s="80"/>
      <c r="K7423" s="84" t="s">
        <v>1502</v>
      </c>
      <c r="L7423" s="76">
        <f t="shared" si="375"/>
        <v>5</v>
      </c>
      <c r="M7423" s="76"/>
      <c r="N7423" s="76">
        <v>1</v>
      </c>
      <c r="O7423" s="76">
        <v>3</v>
      </c>
      <c r="P7423" s="76"/>
      <c r="Q7423" s="76"/>
      <c r="R7423" s="76"/>
      <c r="S7423" s="76">
        <v>1</v>
      </c>
      <c r="T7423" s="76"/>
      <c r="U7423" s="76"/>
      <c r="V7423" s="76"/>
      <c r="W7423" s="76"/>
      <c r="X7423" s="76"/>
    </row>
    <row r="7424" spans="1:24">
      <c r="A7424" s="135"/>
      <c r="B7424" s="54"/>
      <c r="C7424" s="595" t="s">
        <v>33</v>
      </c>
      <c r="D7424" s="58" t="s">
        <v>11264</v>
      </c>
      <c r="E7424" s="97" t="s">
        <v>11265</v>
      </c>
      <c r="F7424" s="46" t="s">
        <v>11266</v>
      </c>
      <c r="G7424" s="58" t="s">
        <v>11267</v>
      </c>
      <c r="H7424" s="58" t="s">
        <v>11268</v>
      </c>
      <c r="I7424" s="74">
        <v>0</v>
      </c>
      <c r="J7424" s="46" t="s">
        <v>1508</v>
      </c>
      <c r="K7424" s="75" t="s">
        <v>1509</v>
      </c>
      <c r="L7424" s="76">
        <f t="shared" si="375"/>
        <v>0</v>
      </c>
      <c r="M7424" s="76"/>
      <c r="N7424" s="76"/>
      <c r="O7424" s="76"/>
      <c r="P7424" s="76"/>
      <c r="Q7424" s="76"/>
      <c r="R7424" s="76"/>
      <c r="S7424" s="76"/>
      <c r="T7424" s="76"/>
      <c r="U7424" s="76"/>
      <c r="V7424" s="76"/>
      <c r="W7424" s="76"/>
      <c r="X7424" s="76"/>
    </row>
    <row r="7425" spans="1:24">
      <c r="A7425" s="135"/>
      <c r="B7425" s="54"/>
      <c r="C7425" s="596"/>
      <c r="D7425" s="77"/>
      <c r="E7425" s="98"/>
      <c r="F7425" s="54"/>
      <c r="G7425" s="77"/>
      <c r="H7425" s="77"/>
      <c r="I7425" s="79"/>
      <c r="J7425" s="54"/>
      <c r="K7425" s="75" t="s">
        <v>1501</v>
      </c>
      <c r="L7425" s="76">
        <f t="shared" si="375"/>
        <v>0</v>
      </c>
      <c r="M7425" s="76"/>
      <c r="N7425" s="76"/>
      <c r="O7425" s="76"/>
      <c r="P7425" s="76"/>
      <c r="Q7425" s="76"/>
      <c r="R7425" s="76"/>
      <c r="S7425" s="76"/>
      <c r="T7425" s="76"/>
      <c r="U7425" s="76"/>
      <c r="V7425" s="76"/>
      <c r="W7425" s="76"/>
      <c r="X7425" s="76"/>
    </row>
    <row r="7426" spans="1:24">
      <c r="A7426" s="135"/>
      <c r="B7426" s="54"/>
      <c r="C7426" s="597"/>
      <c r="D7426" s="81"/>
      <c r="E7426" s="99"/>
      <c r="F7426" s="80"/>
      <c r="G7426" s="81"/>
      <c r="H7426" s="81"/>
      <c r="I7426" s="83"/>
      <c r="J7426" s="80"/>
      <c r="K7426" s="84" t="s">
        <v>1502</v>
      </c>
      <c r="L7426" s="76">
        <f t="shared" si="375"/>
        <v>2</v>
      </c>
      <c r="M7426" s="76">
        <v>2</v>
      </c>
      <c r="N7426" s="76"/>
      <c r="O7426" s="76"/>
      <c r="P7426" s="76"/>
      <c r="Q7426" s="76"/>
      <c r="R7426" s="76"/>
      <c r="S7426" s="76"/>
      <c r="T7426" s="76"/>
      <c r="U7426" s="76"/>
      <c r="V7426" s="76"/>
      <c r="W7426" s="76"/>
      <c r="X7426" s="76"/>
    </row>
    <row r="7427" spans="1:24">
      <c r="A7427" s="135"/>
      <c r="B7427" s="54"/>
      <c r="C7427" s="595" t="s">
        <v>33</v>
      </c>
      <c r="D7427" s="58" t="s">
        <v>11269</v>
      </c>
      <c r="E7427" s="591" t="s">
        <v>11270</v>
      </c>
      <c r="F7427" s="46" t="s">
        <v>11271</v>
      </c>
      <c r="G7427" s="592" t="s">
        <v>11272</v>
      </c>
      <c r="H7427" s="592" t="s">
        <v>11273</v>
      </c>
      <c r="I7427" s="74">
        <v>600</v>
      </c>
      <c r="J7427" s="46" t="s">
        <v>1508</v>
      </c>
      <c r="K7427" s="75" t="s">
        <v>1509</v>
      </c>
      <c r="L7427" s="76">
        <f t="shared" si="375"/>
        <v>0</v>
      </c>
      <c r="M7427" s="76"/>
      <c r="N7427" s="76"/>
      <c r="O7427" s="76"/>
      <c r="P7427" s="76"/>
      <c r="Q7427" s="76"/>
      <c r="R7427" s="76"/>
      <c r="S7427" s="76"/>
      <c r="T7427" s="76"/>
      <c r="U7427" s="76"/>
      <c r="V7427" s="76"/>
      <c r="W7427" s="76"/>
      <c r="X7427" s="76"/>
    </row>
    <row r="7428" spans="1:24">
      <c r="A7428" s="135"/>
      <c r="B7428" s="54"/>
      <c r="C7428" s="596"/>
      <c r="D7428" s="77"/>
      <c r="E7428" s="593"/>
      <c r="F7428" s="54"/>
      <c r="G7428" s="592"/>
      <c r="H7428" s="592"/>
      <c r="I7428" s="79"/>
      <c r="J7428" s="54"/>
      <c r="K7428" s="75" t="s">
        <v>1501</v>
      </c>
      <c r="L7428" s="76">
        <f t="shared" si="375"/>
        <v>4</v>
      </c>
      <c r="M7428" s="76">
        <v>2</v>
      </c>
      <c r="N7428" s="76">
        <v>1</v>
      </c>
      <c r="O7428" s="76">
        <v>1</v>
      </c>
      <c r="P7428" s="76"/>
      <c r="Q7428" s="76"/>
      <c r="R7428" s="76"/>
      <c r="S7428" s="76"/>
      <c r="T7428" s="76"/>
      <c r="U7428" s="76"/>
      <c r="V7428" s="76"/>
      <c r="W7428" s="76"/>
      <c r="X7428" s="76"/>
    </row>
    <row r="7429" spans="1:24">
      <c r="A7429" s="135"/>
      <c r="B7429" s="80"/>
      <c r="C7429" s="597"/>
      <c r="D7429" s="81"/>
      <c r="E7429" s="594"/>
      <c r="F7429" s="80"/>
      <c r="G7429" s="592"/>
      <c r="H7429" s="592"/>
      <c r="I7429" s="83"/>
      <c r="J7429" s="80"/>
      <c r="K7429" s="84" t="s">
        <v>1502</v>
      </c>
      <c r="L7429" s="76">
        <f t="shared" si="375"/>
        <v>0</v>
      </c>
      <c r="M7429" s="76"/>
      <c r="N7429" s="76"/>
      <c r="O7429" s="76"/>
      <c r="P7429" s="76"/>
      <c r="Q7429" s="76"/>
      <c r="R7429" s="76"/>
      <c r="S7429" s="76"/>
      <c r="T7429" s="76"/>
      <c r="U7429" s="76"/>
      <c r="V7429" s="76"/>
      <c r="W7429" s="76"/>
      <c r="X7429" s="76"/>
    </row>
    <row r="7430" spans="1:24">
      <c r="A7430" s="135"/>
      <c r="B7430" s="46" t="s">
        <v>11274</v>
      </c>
      <c r="C7430" s="46"/>
      <c r="D7430" s="464">
        <f>COUNTA(D7433:D7453)</f>
        <v>7</v>
      </c>
      <c r="E7430" s="46"/>
      <c r="F7430" s="46"/>
      <c r="G7430" s="46"/>
      <c r="H7430" s="46"/>
      <c r="I7430" s="74">
        <f>SUM(I7433:I7453)</f>
        <v>13341</v>
      </c>
      <c r="J7430" s="46" t="s">
        <v>39</v>
      </c>
      <c r="K7430" s="75" t="s">
        <v>32</v>
      </c>
      <c r="L7430" s="76">
        <f t="shared" si="375"/>
        <v>28</v>
      </c>
      <c r="M7430" s="76">
        <v>0</v>
      </c>
      <c r="N7430" s="76">
        <v>10</v>
      </c>
      <c r="O7430" s="76">
        <v>1</v>
      </c>
      <c r="P7430" s="76">
        <v>0</v>
      </c>
      <c r="Q7430" s="76">
        <v>0</v>
      </c>
      <c r="R7430" s="76">
        <v>0</v>
      </c>
      <c r="S7430" s="76">
        <v>0</v>
      </c>
      <c r="T7430" s="76">
        <v>10</v>
      </c>
      <c r="U7430" s="76">
        <v>0</v>
      </c>
      <c r="V7430" s="76">
        <v>0</v>
      </c>
      <c r="W7430" s="76">
        <v>0</v>
      </c>
      <c r="X7430" s="76">
        <v>7</v>
      </c>
    </row>
    <row r="7431" spans="1:24">
      <c r="A7431" s="135"/>
      <c r="B7431" s="54"/>
      <c r="C7431" s="54"/>
      <c r="D7431" s="464"/>
      <c r="E7431" s="54"/>
      <c r="F7431" s="54"/>
      <c r="G7431" s="54"/>
      <c r="H7431" s="54"/>
      <c r="I7431" s="79"/>
      <c r="J7431" s="54"/>
      <c r="K7431" s="75" t="s">
        <v>34</v>
      </c>
      <c r="L7431" s="76">
        <f t="shared" si="375"/>
        <v>2</v>
      </c>
      <c r="M7431" s="76">
        <v>0</v>
      </c>
      <c r="N7431" s="76">
        <v>2</v>
      </c>
      <c r="O7431" s="76">
        <v>0</v>
      </c>
      <c r="P7431" s="76">
        <v>0</v>
      </c>
      <c r="Q7431" s="76">
        <v>0</v>
      </c>
      <c r="R7431" s="76">
        <v>0</v>
      </c>
      <c r="S7431" s="76">
        <v>0</v>
      </c>
      <c r="T7431" s="76">
        <v>0</v>
      </c>
      <c r="U7431" s="76">
        <v>0</v>
      </c>
      <c r="V7431" s="76">
        <v>0</v>
      </c>
      <c r="W7431" s="76">
        <v>0</v>
      </c>
      <c r="X7431" s="76">
        <v>0</v>
      </c>
    </row>
    <row r="7432" spans="1:24">
      <c r="A7432" s="135"/>
      <c r="B7432" s="80"/>
      <c r="C7432" s="80"/>
      <c r="D7432" s="464"/>
      <c r="E7432" s="80"/>
      <c r="F7432" s="80"/>
      <c r="G7432" s="80"/>
      <c r="H7432" s="80"/>
      <c r="I7432" s="83"/>
      <c r="J7432" s="80"/>
      <c r="K7432" s="75" t="s">
        <v>36</v>
      </c>
      <c r="L7432" s="76">
        <f t="shared" si="375"/>
        <v>0</v>
      </c>
      <c r="M7432" s="76">
        <v>0</v>
      </c>
      <c r="N7432" s="76">
        <v>0</v>
      </c>
      <c r="O7432" s="76">
        <v>0</v>
      </c>
      <c r="P7432" s="76">
        <v>0</v>
      </c>
      <c r="Q7432" s="76">
        <v>0</v>
      </c>
      <c r="R7432" s="76">
        <v>0</v>
      </c>
      <c r="S7432" s="76">
        <v>0</v>
      </c>
      <c r="T7432" s="76">
        <v>0</v>
      </c>
      <c r="U7432" s="76">
        <v>0</v>
      </c>
      <c r="V7432" s="76">
        <v>0</v>
      </c>
      <c r="W7432" s="76">
        <v>0</v>
      </c>
      <c r="X7432" s="76">
        <v>0</v>
      </c>
    </row>
    <row r="7433" spans="1:24">
      <c r="A7433" s="135"/>
      <c r="B7433" s="46" t="s">
        <v>11275</v>
      </c>
      <c r="C7433" s="58" t="s">
        <v>31</v>
      </c>
      <c r="D7433" s="58" t="s">
        <v>11276</v>
      </c>
      <c r="E7433" s="475" t="s">
        <v>11277</v>
      </c>
      <c r="F7433" s="46" t="s">
        <v>8323</v>
      </c>
      <c r="G7433" s="58" t="s">
        <v>11278</v>
      </c>
      <c r="H7433" s="58" t="s">
        <v>11279</v>
      </c>
      <c r="I7433" s="74">
        <v>2014</v>
      </c>
      <c r="J7433" s="46" t="s">
        <v>1508</v>
      </c>
      <c r="K7433" s="75" t="s">
        <v>1509</v>
      </c>
      <c r="L7433" s="76">
        <f t="shared" si="375"/>
        <v>3</v>
      </c>
      <c r="M7433" s="76"/>
      <c r="N7433" s="76">
        <v>1</v>
      </c>
      <c r="O7433" s="76"/>
      <c r="P7433" s="76"/>
      <c r="Q7433" s="76"/>
      <c r="R7433" s="76"/>
      <c r="S7433" s="76"/>
      <c r="T7433" s="76">
        <v>1</v>
      </c>
      <c r="U7433" s="76"/>
      <c r="V7433" s="76"/>
      <c r="W7433" s="76"/>
      <c r="X7433" s="76">
        <v>1</v>
      </c>
    </row>
    <row r="7434" spans="1:24">
      <c r="A7434" s="135"/>
      <c r="B7434" s="54"/>
      <c r="C7434" s="77"/>
      <c r="D7434" s="77"/>
      <c r="E7434" s="475"/>
      <c r="F7434" s="54"/>
      <c r="G7434" s="77"/>
      <c r="H7434" s="77"/>
      <c r="I7434" s="79"/>
      <c r="J7434" s="54"/>
      <c r="K7434" s="75" t="s">
        <v>1501</v>
      </c>
      <c r="L7434" s="76">
        <f t="shared" si="375"/>
        <v>0</v>
      </c>
      <c r="M7434" s="76"/>
      <c r="N7434" s="76"/>
      <c r="O7434" s="76"/>
      <c r="P7434" s="76"/>
      <c r="Q7434" s="76"/>
      <c r="R7434" s="76"/>
      <c r="S7434" s="76"/>
      <c r="T7434" s="76"/>
      <c r="U7434" s="76"/>
      <c r="V7434" s="76"/>
      <c r="W7434" s="76"/>
      <c r="X7434" s="76"/>
    </row>
    <row r="7435" spans="1:24">
      <c r="A7435" s="135"/>
      <c r="B7435" s="54"/>
      <c r="C7435" s="81"/>
      <c r="D7435" s="81"/>
      <c r="E7435" s="475"/>
      <c r="F7435" s="80"/>
      <c r="G7435" s="81"/>
      <c r="H7435" s="81"/>
      <c r="I7435" s="83"/>
      <c r="J7435" s="80"/>
      <c r="K7435" s="84" t="s">
        <v>1502</v>
      </c>
      <c r="L7435" s="76">
        <f t="shared" ref="L7435:L7453" si="376">SUM(M7435:X7435)</f>
        <v>0</v>
      </c>
      <c r="M7435" s="76"/>
      <c r="N7435" s="76"/>
      <c r="O7435" s="76"/>
      <c r="P7435" s="76"/>
      <c r="Q7435" s="76"/>
      <c r="R7435" s="76"/>
      <c r="S7435" s="76"/>
      <c r="T7435" s="76"/>
      <c r="U7435" s="76"/>
      <c r="V7435" s="76"/>
      <c r="W7435" s="76"/>
      <c r="X7435" s="76"/>
    </row>
    <row r="7436" spans="1:24">
      <c r="A7436" s="135"/>
      <c r="B7436" s="54"/>
      <c r="C7436" s="58" t="s">
        <v>31</v>
      </c>
      <c r="D7436" s="58" t="s">
        <v>11280</v>
      </c>
      <c r="E7436" s="475" t="s">
        <v>11281</v>
      </c>
      <c r="F7436" s="46" t="s">
        <v>11282</v>
      </c>
      <c r="G7436" s="58" t="s">
        <v>11283</v>
      </c>
      <c r="H7436" s="58" t="s">
        <v>11284</v>
      </c>
      <c r="I7436" s="74">
        <v>1900</v>
      </c>
      <c r="J7436" s="46" t="s">
        <v>1508</v>
      </c>
      <c r="K7436" s="75" t="s">
        <v>1509</v>
      </c>
      <c r="L7436" s="76">
        <f t="shared" si="376"/>
        <v>3</v>
      </c>
      <c r="M7436" s="76"/>
      <c r="N7436" s="76">
        <v>1</v>
      </c>
      <c r="O7436" s="76"/>
      <c r="P7436" s="76"/>
      <c r="Q7436" s="76"/>
      <c r="R7436" s="76"/>
      <c r="S7436" s="76"/>
      <c r="T7436" s="76">
        <v>1</v>
      </c>
      <c r="U7436" s="76"/>
      <c r="V7436" s="76"/>
      <c r="W7436" s="76"/>
      <c r="X7436" s="76">
        <v>1</v>
      </c>
    </row>
    <row r="7437" spans="1:24">
      <c r="A7437" s="135"/>
      <c r="B7437" s="54"/>
      <c r="C7437" s="77"/>
      <c r="D7437" s="77"/>
      <c r="E7437" s="475"/>
      <c r="F7437" s="54"/>
      <c r="G7437" s="77"/>
      <c r="H7437" s="77"/>
      <c r="I7437" s="79"/>
      <c r="J7437" s="54"/>
      <c r="K7437" s="75" t="s">
        <v>1501</v>
      </c>
      <c r="L7437" s="76">
        <f t="shared" si="376"/>
        <v>0</v>
      </c>
      <c r="M7437" s="76"/>
      <c r="N7437" s="76"/>
      <c r="O7437" s="76"/>
      <c r="P7437" s="76"/>
      <c r="Q7437" s="76"/>
      <c r="R7437" s="76"/>
      <c r="S7437" s="76"/>
      <c r="T7437" s="76"/>
      <c r="U7437" s="76"/>
      <c r="V7437" s="76"/>
      <c r="W7437" s="76"/>
      <c r="X7437" s="76"/>
    </row>
    <row r="7438" spans="1:24">
      <c r="A7438" s="135"/>
      <c r="B7438" s="54"/>
      <c r="C7438" s="81"/>
      <c r="D7438" s="81"/>
      <c r="E7438" s="475"/>
      <c r="F7438" s="80"/>
      <c r="G7438" s="81"/>
      <c r="H7438" s="81"/>
      <c r="I7438" s="83"/>
      <c r="J7438" s="80"/>
      <c r="K7438" s="84" t="s">
        <v>1502</v>
      </c>
      <c r="L7438" s="76">
        <f t="shared" si="376"/>
        <v>0</v>
      </c>
      <c r="M7438" s="76"/>
      <c r="N7438" s="76"/>
      <c r="O7438" s="76"/>
      <c r="P7438" s="76"/>
      <c r="Q7438" s="76"/>
      <c r="R7438" s="76"/>
      <c r="S7438" s="76"/>
      <c r="T7438" s="76"/>
      <c r="U7438" s="76"/>
      <c r="V7438" s="76"/>
      <c r="W7438" s="76"/>
      <c r="X7438" s="76"/>
    </row>
    <row r="7439" spans="1:24">
      <c r="A7439" s="135"/>
      <c r="B7439" s="54"/>
      <c r="C7439" s="58" t="s">
        <v>31</v>
      </c>
      <c r="D7439" s="58" t="s">
        <v>11285</v>
      </c>
      <c r="E7439" s="475" t="s">
        <v>11286</v>
      </c>
      <c r="F7439" s="46" t="s">
        <v>11287</v>
      </c>
      <c r="G7439" s="58" t="s">
        <v>11288</v>
      </c>
      <c r="H7439" s="58" t="s">
        <v>11289</v>
      </c>
      <c r="I7439" s="74">
        <v>1349</v>
      </c>
      <c r="J7439" s="46" t="s">
        <v>1508</v>
      </c>
      <c r="K7439" s="75" t="s">
        <v>1509</v>
      </c>
      <c r="L7439" s="76">
        <f t="shared" si="376"/>
        <v>3</v>
      </c>
      <c r="M7439" s="76"/>
      <c r="N7439" s="76">
        <v>1</v>
      </c>
      <c r="O7439" s="76"/>
      <c r="P7439" s="76"/>
      <c r="Q7439" s="76"/>
      <c r="R7439" s="76"/>
      <c r="S7439" s="76"/>
      <c r="T7439" s="76">
        <v>1</v>
      </c>
      <c r="U7439" s="76"/>
      <c r="V7439" s="76"/>
      <c r="W7439" s="76"/>
      <c r="X7439" s="76">
        <v>1</v>
      </c>
    </row>
    <row r="7440" spans="1:24">
      <c r="A7440" s="135"/>
      <c r="B7440" s="54"/>
      <c r="C7440" s="77"/>
      <c r="D7440" s="77"/>
      <c r="E7440" s="475"/>
      <c r="F7440" s="54"/>
      <c r="G7440" s="77"/>
      <c r="H7440" s="77"/>
      <c r="I7440" s="79"/>
      <c r="J7440" s="54"/>
      <c r="K7440" s="75" t="s">
        <v>1501</v>
      </c>
      <c r="L7440" s="76">
        <f t="shared" si="376"/>
        <v>0</v>
      </c>
      <c r="M7440" s="76"/>
      <c r="N7440" s="76"/>
      <c r="O7440" s="76"/>
      <c r="P7440" s="76"/>
      <c r="Q7440" s="76"/>
      <c r="R7440" s="76"/>
      <c r="S7440" s="76"/>
      <c r="T7440" s="76"/>
      <c r="U7440" s="76"/>
      <c r="V7440" s="76"/>
      <c r="W7440" s="76"/>
      <c r="X7440" s="76"/>
    </row>
    <row r="7441" spans="1:24">
      <c r="A7441" s="135"/>
      <c r="B7441" s="54"/>
      <c r="C7441" s="81"/>
      <c r="D7441" s="81"/>
      <c r="E7441" s="475"/>
      <c r="F7441" s="80"/>
      <c r="G7441" s="81"/>
      <c r="H7441" s="81"/>
      <c r="I7441" s="83"/>
      <c r="J7441" s="80"/>
      <c r="K7441" s="84" t="s">
        <v>1502</v>
      </c>
      <c r="L7441" s="76">
        <f t="shared" si="376"/>
        <v>0</v>
      </c>
      <c r="M7441" s="76"/>
      <c r="N7441" s="76"/>
      <c r="O7441" s="76"/>
      <c r="P7441" s="76"/>
      <c r="Q7441" s="76"/>
      <c r="R7441" s="76"/>
      <c r="S7441" s="76"/>
      <c r="T7441" s="76"/>
      <c r="U7441" s="76"/>
      <c r="V7441" s="76"/>
      <c r="W7441" s="76"/>
      <c r="X7441" s="76"/>
    </row>
    <row r="7442" spans="1:24">
      <c r="A7442" s="135"/>
      <c r="B7442" s="54"/>
      <c r="C7442" s="58" t="s">
        <v>31</v>
      </c>
      <c r="D7442" s="58" t="s">
        <v>11290</v>
      </c>
      <c r="E7442" s="475" t="s">
        <v>11291</v>
      </c>
      <c r="F7442" s="46" t="s">
        <v>11292</v>
      </c>
      <c r="G7442" s="58" t="s">
        <v>11293</v>
      </c>
      <c r="H7442" s="58" t="s">
        <v>11294</v>
      </c>
      <c r="I7442" s="74">
        <v>708</v>
      </c>
      <c r="J7442" s="46" t="s">
        <v>1508</v>
      </c>
      <c r="K7442" s="75" t="s">
        <v>1509</v>
      </c>
      <c r="L7442" s="76">
        <f t="shared" si="376"/>
        <v>3</v>
      </c>
      <c r="M7442" s="76"/>
      <c r="N7442" s="76">
        <v>1</v>
      </c>
      <c r="O7442" s="76"/>
      <c r="P7442" s="76"/>
      <c r="Q7442" s="76"/>
      <c r="R7442" s="76"/>
      <c r="S7442" s="76"/>
      <c r="T7442" s="76">
        <v>1</v>
      </c>
      <c r="U7442" s="76"/>
      <c r="V7442" s="76"/>
      <c r="W7442" s="76"/>
      <c r="X7442" s="76">
        <v>1</v>
      </c>
    </row>
    <row r="7443" spans="1:24">
      <c r="A7443" s="135"/>
      <c r="B7443" s="54"/>
      <c r="C7443" s="77"/>
      <c r="D7443" s="77"/>
      <c r="E7443" s="475"/>
      <c r="F7443" s="54"/>
      <c r="G7443" s="77"/>
      <c r="H7443" s="77"/>
      <c r="I7443" s="79"/>
      <c r="J7443" s="54"/>
      <c r="K7443" s="75" t="s">
        <v>1501</v>
      </c>
      <c r="L7443" s="76">
        <f t="shared" si="376"/>
        <v>0</v>
      </c>
      <c r="M7443" s="76"/>
      <c r="N7443" s="76"/>
      <c r="O7443" s="76"/>
      <c r="P7443" s="76"/>
      <c r="Q7443" s="76"/>
      <c r="R7443" s="76"/>
      <c r="S7443" s="76"/>
      <c r="T7443" s="76"/>
      <c r="U7443" s="76"/>
      <c r="V7443" s="76"/>
      <c r="W7443" s="76"/>
      <c r="X7443" s="76"/>
    </row>
    <row r="7444" spans="1:24">
      <c r="A7444" s="135"/>
      <c r="B7444" s="54"/>
      <c r="C7444" s="81"/>
      <c r="D7444" s="81"/>
      <c r="E7444" s="475"/>
      <c r="F7444" s="80"/>
      <c r="G7444" s="81"/>
      <c r="H7444" s="81"/>
      <c r="I7444" s="83"/>
      <c r="J7444" s="80"/>
      <c r="K7444" s="84" t="s">
        <v>1502</v>
      </c>
      <c r="L7444" s="76">
        <f t="shared" si="376"/>
        <v>0</v>
      </c>
      <c r="M7444" s="76"/>
      <c r="N7444" s="76"/>
      <c r="O7444" s="76"/>
      <c r="P7444" s="76"/>
      <c r="Q7444" s="76"/>
      <c r="R7444" s="76"/>
      <c r="S7444" s="76"/>
      <c r="T7444" s="76"/>
      <c r="U7444" s="76"/>
      <c r="V7444" s="76"/>
      <c r="W7444" s="76"/>
      <c r="X7444" s="76"/>
    </row>
    <row r="7445" spans="1:24">
      <c r="A7445" s="135"/>
      <c r="B7445" s="54"/>
      <c r="C7445" s="58" t="s">
        <v>31</v>
      </c>
      <c r="D7445" s="58" t="s">
        <v>11295</v>
      </c>
      <c r="E7445" s="475" t="s">
        <v>11296</v>
      </c>
      <c r="F7445" s="58" t="s">
        <v>11297</v>
      </c>
      <c r="G7445" s="58" t="s">
        <v>11298</v>
      </c>
      <c r="H7445" s="58" t="s">
        <v>11299</v>
      </c>
      <c r="I7445" s="74">
        <v>5975</v>
      </c>
      <c r="J7445" s="46" t="s">
        <v>1508</v>
      </c>
      <c r="K7445" s="75" t="s">
        <v>1509</v>
      </c>
      <c r="L7445" s="76">
        <f t="shared" si="376"/>
        <v>7</v>
      </c>
      <c r="M7445" s="76"/>
      <c r="N7445" s="76">
        <v>4</v>
      </c>
      <c r="O7445" s="76"/>
      <c r="P7445" s="76"/>
      <c r="Q7445" s="76"/>
      <c r="R7445" s="76"/>
      <c r="S7445" s="76"/>
      <c r="T7445" s="76">
        <v>1</v>
      </c>
      <c r="U7445" s="76"/>
      <c r="V7445" s="76"/>
      <c r="W7445" s="76"/>
      <c r="X7445" s="76">
        <v>2</v>
      </c>
    </row>
    <row r="7446" spans="1:24">
      <c r="A7446" s="135"/>
      <c r="B7446" s="54"/>
      <c r="C7446" s="77"/>
      <c r="D7446" s="77"/>
      <c r="E7446" s="475"/>
      <c r="F7446" s="54"/>
      <c r="G7446" s="77"/>
      <c r="H7446" s="77"/>
      <c r="I7446" s="79"/>
      <c r="J7446" s="54"/>
      <c r="K7446" s="75" t="s">
        <v>1501</v>
      </c>
      <c r="L7446" s="76">
        <f t="shared" si="376"/>
        <v>0</v>
      </c>
      <c r="M7446" s="76"/>
      <c r="N7446" s="76"/>
      <c r="O7446" s="76"/>
      <c r="P7446" s="76"/>
      <c r="Q7446" s="76"/>
      <c r="R7446" s="76"/>
      <c r="S7446" s="76"/>
      <c r="T7446" s="76"/>
      <c r="U7446" s="76"/>
      <c r="V7446" s="76"/>
      <c r="W7446" s="76"/>
      <c r="X7446" s="76"/>
    </row>
    <row r="7447" spans="1:24">
      <c r="A7447" s="135"/>
      <c r="B7447" s="54"/>
      <c r="C7447" s="81"/>
      <c r="D7447" s="81"/>
      <c r="E7447" s="475"/>
      <c r="F7447" s="80"/>
      <c r="G7447" s="81"/>
      <c r="H7447" s="81"/>
      <c r="I7447" s="83"/>
      <c r="J7447" s="80"/>
      <c r="K7447" s="84" t="s">
        <v>1502</v>
      </c>
      <c r="L7447" s="76">
        <f>SUM(M7447:X7447)</f>
        <v>0</v>
      </c>
      <c r="M7447" s="76"/>
      <c r="N7447" s="76"/>
      <c r="O7447" s="76"/>
      <c r="P7447" s="76"/>
      <c r="Q7447" s="76"/>
      <c r="R7447" s="76"/>
      <c r="S7447" s="76"/>
      <c r="T7447" s="76"/>
      <c r="U7447" s="76"/>
      <c r="V7447" s="76"/>
      <c r="W7447" s="76"/>
      <c r="X7447" s="76"/>
    </row>
    <row r="7448" spans="1:24">
      <c r="A7448" s="135"/>
      <c r="B7448" s="54"/>
      <c r="C7448" s="58" t="s">
        <v>31</v>
      </c>
      <c r="D7448" s="58" t="s">
        <v>11300</v>
      </c>
      <c r="E7448" s="475" t="s">
        <v>11301</v>
      </c>
      <c r="F7448" s="46" t="s">
        <v>8623</v>
      </c>
      <c r="G7448" s="58" t="s">
        <v>11302</v>
      </c>
      <c r="H7448" s="58" t="s">
        <v>11303</v>
      </c>
      <c r="I7448" s="74">
        <v>1395</v>
      </c>
      <c r="J7448" s="46" t="s">
        <v>1508</v>
      </c>
      <c r="K7448" s="75" t="s">
        <v>1509</v>
      </c>
      <c r="L7448" s="76">
        <f t="shared" si="376"/>
        <v>6</v>
      </c>
      <c r="M7448" s="76"/>
      <c r="N7448" s="76">
        <v>1</v>
      </c>
      <c r="O7448" s="76"/>
      <c r="P7448" s="76"/>
      <c r="Q7448" s="76"/>
      <c r="R7448" s="76"/>
      <c r="S7448" s="76"/>
      <c r="T7448" s="76">
        <v>4</v>
      </c>
      <c r="U7448" s="76"/>
      <c r="V7448" s="76"/>
      <c r="W7448" s="76"/>
      <c r="X7448" s="76">
        <v>1</v>
      </c>
    </row>
    <row r="7449" spans="1:24">
      <c r="A7449" s="135"/>
      <c r="B7449" s="54"/>
      <c r="C7449" s="77"/>
      <c r="D7449" s="77"/>
      <c r="E7449" s="475"/>
      <c r="F7449" s="54"/>
      <c r="G7449" s="77"/>
      <c r="H7449" s="77"/>
      <c r="I7449" s="79"/>
      <c r="J7449" s="54"/>
      <c r="K7449" s="75" t="s">
        <v>1501</v>
      </c>
      <c r="L7449" s="76">
        <f t="shared" si="376"/>
        <v>2</v>
      </c>
      <c r="M7449" s="76"/>
      <c r="N7449" s="76">
        <v>2</v>
      </c>
      <c r="O7449" s="76"/>
      <c r="P7449" s="76"/>
      <c r="Q7449" s="76"/>
      <c r="R7449" s="76"/>
      <c r="S7449" s="76"/>
      <c r="T7449" s="76"/>
      <c r="U7449" s="76"/>
      <c r="V7449" s="76"/>
      <c r="W7449" s="76"/>
      <c r="X7449" s="76"/>
    </row>
    <row r="7450" spans="1:24">
      <c r="A7450" s="135"/>
      <c r="B7450" s="54"/>
      <c r="C7450" s="81"/>
      <c r="D7450" s="81"/>
      <c r="E7450" s="475"/>
      <c r="F7450" s="80"/>
      <c r="G7450" s="81"/>
      <c r="H7450" s="81"/>
      <c r="I7450" s="83"/>
      <c r="J7450" s="80"/>
      <c r="K7450" s="84" t="s">
        <v>1502</v>
      </c>
      <c r="L7450" s="76">
        <f t="shared" si="376"/>
        <v>0</v>
      </c>
      <c r="M7450" s="76"/>
      <c r="N7450" s="76"/>
      <c r="O7450" s="76"/>
      <c r="P7450" s="76"/>
      <c r="Q7450" s="76"/>
      <c r="R7450" s="76"/>
      <c r="S7450" s="76"/>
      <c r="T7450" s="76"/>
      <c r="U7450" s="76"/>
      <c r="V7450" s="76"/>
      <c r="W7450" s="76"/>
      <c r="X7450" s="76"/>
    </row>
    <row r="7451" spans="1:24">
      <c r="A7451" s="135"/>
      <c r="B7451" s="54"/>
      <c r="C7451" s="58" t="s">
        <v>31</v>
      </c>
      <c r="D7451" s="58" t="s">
        <v>11304</v>
      </c>
      <c r="E7451" s="475" t="s">
        <v>11305</v>
      </c>
      <c r="F7451" s="46" t="s">
        <v>11306</v>
      </c>
      <c r="G7451" s="58" t="s">
        <v>11307</v>
      </c>
      <c r="H7451" s="58" t="s">
        <v>11308</v>
      </c>
      <c r="I7451" s="74">
        <v>0</v>
      </c>
      <c r="J7451" s="46" t="s">
        <v>1508</v>
      </c>
      <c r="K7451" s="75" t="s">
        <v>1509</v>
      </c>
      <c r="L7451" s="76">
        <f t="shared" si="376"/>
        <v>3</v>
      </c>
      <c r="M7451" s="76"/>
      <c r="N7451" s="76">
        <v>1</v>
      </c>
      <c r="O7451" s="76">
        <v>1</v>
      </c>
      <c r="P7451" s="76"/>
      <c r="Q7451" s="76"/>
      <c r="R7451" s="76"/>
      <c r="S7451" s="76"/>
      <c r="T7451" s="76">
        <v>1</v>
      </c>
      <c r="U7451" s="76"/>
      <c r="V7451" s="76"/>
      <c r="W7451" s="76"/>
      <c r="X7451" s="76"/>
    </row>
    <row r="7452" spans="1:24">
      <c r="A7452" s="135"/>
      <c r="B7452" s="54"/>
      <c r="C7452" s="77"/>
      <c r="D7452" s="77"/>
      <c r="E7452" s="475"/>
      <c r="F7452" s="54"/>
      <c r="G7452" s="77"/>
      <c r="H7452" s="77"/>
      <c r="I7452" s="79"/>
      <c r="J7452" s="54"/>
      <c r="K7452" s="75" t="s">
        <v>1501</v>
      </c>
      <c r="L7452" s="76">
        <f t="shared" si="376"/>
        <v>0</v>
      </c>
      <c r="M7452" s="76"/>
      <c r="N7452" s="76"/>
      <c r="O7452" s="76"/>
      <c r="P7452" s="76"/>
      <c r="Q7452" s="76"/>
      <c r="R7452" s="76"/>
      <c r="S7452" s="76"/>
      <c r="T7452" s="76"/>
      <c r="U7452" s="76"/>
      <c r="V7452" s="76"/>
      <c r="W7452" s="76"/>
      <c r="X7452" s="76"/>
    </row>
    <row r="7453" spans="1:24">
      <c r="A7453" s="135"/>
      <c r="B7453" s="80"/>
      <c r="C7453" s="81"/>
      <c r="D7453" s="81"/>
      <c r="E7453" s="475"/>
      <c r="F7453" s="80"/>
      <c r="G7453" s="81"/>
      <c r="H7453" s="81"/>
      <c r="I7453" s="83"/>
      <c r="J7453" s="80"/>
      <c r="K7453" s="84" t="s">
        <v>1502</v>
      </c>
      <c r="L7453" s="76">
        <f t="shared" si="376"/>
        <v>0</v>
      </c>
      <c r="M7453" s="76"/>
      <c r="N7453" s="76"/>
      <c r="O7453" s="76"/>
      <c r="P7453" s="76"/>
      <c r="Q7453" s="76"/>
      <c r="R7453" s="76"/>
      <c r="S7453" s="76"/>
      <c r="T7453" s="76"/>
      <c r="U7453" s="76"/>
      <c r="V7453" s="76"/>
      <c r="W7453" s="76"/>
      <c r="X7453" s="76"/>
    </row>
    <row r="7454" spans="1:24">
      <c r="A7454" s="135"/>
      <c r="B7454" s="46" t="s">
        <v>11309</v>
      </c>
      <c r="C7454" s="46"/>
      <c r="D7454" s="464">
        <f>COUNTA(D7457:D7474)</f>
        <v>6</v>
      </c>
      <c r="E7454" s="46"/>
      <c r="F7454" s="46"/>
      <c r="G7454" s="46"/>
      <c r="H7454" s="46"/>
      <c r="I7454" s="74">
        <f>SUM(I7457:I7474)</f>
        <v>41122</v>
      </c>
      <c r="J7454" s="46" t="s">
        <v>39</v>
      </c>
      <c r="K7454" s="75" t="s">
        <v>32</v>
      </c>
      <c r="L7454" s="76">
        <f>SUM(M7454:X7454)</f>
        <v>24</v>
      </c>
      <c r="M7454" s="76">
        <v>19</v>
      </c>
      <c r="N7454" s="76">
        <v>3</v>
      </c>
      <c r="O7454" s="76">
        <v>2</v>
      </c>
      <c r="P7454" s="76">
        <v>0</v>
      </c>
      <c r="Q7454" s="76">
        <v>0</v>
      </c>
      <c r="R7454" s="76">
        <v>0</v>
      </c>
      <c r="S7454" s="76">
        <v>0</v>
      </c>
      <c r="T7454" s="76">
        <v>0</v>
      </c>
      <c r="U7454" s="76">
        <v>0</v>
      </c>
      <c r="V7454" s="76">
        <v>0</v>
      </c>
      <c r="W7454" s="76">
        <v>0</v>
      </c>
      <c r="X7454" s="76">
        <v>0</v>
      </c>
    </row>
    <row r="7455" spans="1:24">
      <c r="A7455" s="135"/>
      <c r="B7455" s="54"/>
      <c r="C7455" s="54"/>
      <c r="D7455" s="464"/>
      <c r="E7455" s="54"/>
      <c r="F7455" s="54"/>
      <c r="G7455" s="54"/>
      <c r="H7455" s="54"/>
      <c r="I7455" s="79"/>
      <c r="J7455" s="54"/>
      <c r="K7455" s="75" t="s">
        <v>34</v>
      </c>
      <c r="L7455" s="76">
        <f>SUM(M7455:X7455)</f>
        <v>16</v>
      </c>
      <c r="M7455" s="76">
        <v>12</v>
      </c>
      <c r="N7455" s="76">
        <v>0</v>
      </c>
      <c r="O7455" s="76">
        <v>0</v>
      </c>
      <c r="P7455" s="76">
        <v>0</v>
      </c>
      <c r="Q7455" s="76">
        <v>0</v>
      </c>
      <c r="R7455" s="76">
        <v>0</v>
      </c>
      <c r="S7455" s="76">
        <v>0</v>
      </c>
      <c r="T7455" s="76">
        <v>0</v>
      </c>
      <c r="U7455" s="76">
        <v>0</v>
      </c>
      <c r="V7455" s="76">
        <v>0</v>
      </c>
      <c r="W7455" s="76">
        <v>0</v>
      </c>
      <c r="X7455" s="76">
        <v>4</v>
      </c>
    </row>
    <row r="7456" spans="1:24">
      <c r="A7456" s="135"/>
      <c r="B7456" s="80"/>
      <c r="C7456" s="80"/>
      <c r="D7456" s="464"/>
      <c r="E7456" s="80"/>
      <c r="F7456" s="80"/>
      <c r="G7456" s="80"/>
      <c r="H7456" s="80"/>
      <c r="I7456" s="83"/>
      <c r="J7456" s="80"/>
      <c r="K7456" s="75" t="s">
        <v>36</v>
      </c>
      <c r="L7456" s="76">
        <f>SUM(M7456:X7456)</f>
        <v>4</v>
      </c>
      <c r="M7456" s="76">
        <v>0</v>
      </c>
      <c r="N7456" s="76">
        <v>0</v>
      </c>
      <c r="O7456" s="76">
        <v>0</v>
      </c>
      <c r="P7456" s="76">
        <v>0</v>
      </c>
      <c r="Q7456" s="76">
        <v>0</v>
      </c>
      <c r="R7456" s="76">
        <v>0</v>
      </c>
      <c r="S7456" s="76">
        <v>0</v>
      </c>
      <c r="T7456" s="76">
        <v>4</v>
      </c>
      <c r="U7456" s="76">
        <v>0</v>
      </c>
      <c r="V7456" s="76">
        <v>0</v>
      </c>
      <c r="W7456" s="76">
        <v>0</v>
      </c>
      <c r="X7456" s="76">
        <v>0</v>
      </c>
    </row>
    <row r="7457" spans="1:24">
      <c r="A7457" s="135"/>
      <c r="B7457" s="46" t="s">
        <v>11310</v>
      </c>
      <c r="C7457" s="58" t="s">
        <v>31</v>
      </c>
      <c r="D7457" s="58" t="s">
        <v>11311</v>
      </c>
      <c r="E7457" s="58" t="s">
        <v>11312</v>
      </c>
      <c r="F7457" s="46" t="s">
        <v>11313</v>
      </c>
      <c r="G7457" s="58" t="s">
        <v>11314</v>
      </c>
      <c r="H7457" s="58" t="s">
        <v>11315</v>
      </c>
      <c r="I7457" s="88">
        <v>9381</v>
      </c>
      <c r="J7457" s="46" t="s">
        <v>1508</v>
      </c>
      <c r="K7457" s="75" t="s">
        <v>1509</v>
      </c>
      <c r="L7457" s="76">
        <f>SUM(M7457:X7457)</f>
        <v>10</v>
      </c>
      <c r="M7457" s="76">
        <v>8</v>
      </c>
      <c r="N7457" s="76">
        <v>2</v>
      </c>
      <c r="O7457" s="76"/>
      <c r="P7457" s="76"/>
      <c r="Q7457" s="76"/>
      <c r="R7457" s="76"/>
      <c r="S7457" s="76"/>
      <c r="T7457" s="76"/>
      <c r="U7457" s="76"/>
      <c r="V7457" s="76"/>
      <c r="W7457" s="76"/>
      <c r="X7457" s="76"/>
    </row>
    <row r="7458" spans="1:24">
      <c r="A7458" s="135"/>
      <c r="B7458" s="54"/>
      <c r="C7458" s="77"/>
      <c r="D7458" s="77"/>
      <c r="E7458" s="54"/>
      <c r="F7458" s="54"/>
      <c r="G7458" s="77"/>
      <c r="H7458" s="77"/>
      <c r="I7458" s="89"/>
      <c r="J7458" s="54"/>
      <c r="K7458" s="75" t="s">
        <v>1501</v>
      </c>
      <c r="L7458" s="76">
        <f t="shared" ref="L7458:L7474" si="377">SUM(M7458:X7458)</f>
        <v>2</v>
      </c>
      <c r="M7458" s="76">
        <v>2</v>
      </c>
      <c r="N7458" s="76"/>
      <c r="O7458" s="76"/>
      <c r="P7458" s="76"/>
      <c r="Q7458" s="76"/>
      <c r="R7458" s="76"/>
      <c r="S7458" s="76"/>
      <c r="T7458" s="76"/>
      <c r="U7458" s="76"/>
      <c r="V7458" s="76"/>
      <c r="W7458" s="76"/>
      <c r="X7458" s="76"/>
    </row>
    <row r="7459" spans="1:24">
      <c r="A7459" s="135"/>
      <c r="B7459" s="54"/>
      <c r="C7459" s="81"/>
      <c r="D7459" s="81"/>
      <c r="E7459" s="80"/>
      <c r="F7459" s="80"/>
      <c r="G7459" s="81"/>
      <c r="H7459" s="81"/>
      <c r="I7459" s="90"/>
      <c r="J7459" s="80"/>
      <c r="K7459" s="84" t="s">
        <v>1502</v>
      </c>
      <c r="L7459" s="76">
        <f t="shared" si="377"/>
        <v>0</v>
      </c>
      <c r="M7459" s="76"/>
      <c r="N7459" s="76"/>
      <c r="O7459" s="76"/>
      <c r="P7459" s="76"/>
      <c r="Q7459" s="76"/>
      <c r="R7459" s="76"/>
      <c r="S7459" s="76"/>
      <c r="T7459" s="76"/>
      <c r="U7459" s="76"/>
      <c r="V7459" s="76"/>
      <c r="W7459" s="76"/>
      <c r="X7459" s="76"/>
    </row>
    <row r="7460" spans="1:24">
      <c r="A7460" s="135"/>
      <c r="B7460" s="54"/>
      <c r="C7460" s="58" t="s">
        <v>31</v>
      </c>
      <c r="D7460" s="58" t="s">
        <v>11316</v>
      </c>
      <c r="E7460" s="58" t="s">
        <v>11317</v>
      </c>
      <c r="F7460" s="46" t="s">
        <v>11318</v>
      </c>
      <c r="G7460" s="58" t="s">
        <v>11319</v>
      </c>
      <c r="H7460" s="58" t="s">
        <v>11320</v>
      </c>
      <c r="I7460" s="88">
        <v>12821</v>
      </c>
      <c r="J7460" s="46" t="s">
        <v>1508</v>
      </c>
      <c r="K7460" s="75" t="s">
        <v>1509</v>
      </c>
      <c r="L7460" s="76">
        <f t="shared" si="377"/>
        <v>8</v>
      </c>
      <c r="M7460" s="76">
        <v>7</v>
      </c>
      <c r="N7460" s="76">
        <v>1</v>
      </c>
      <c r="O7460" s="76"/>
      <c r="P7460" s="76"/>
      <c r="Q7460" s="76"/>
      <c r="R7460" s="76"/>
      <c r="S7460" s="76"/>
      <c r="T7460" s="76"/>
      <c r="U7460" s="76"/>
      <c r="V7460" s="76"/>
      <c r="W7460" s="76"/>
      <c r="X7460" s="76"/>
    </row>
    <row r="7461" spans="1:24">
      <c r="A7461" s="135"/>
      <c r="B7461" s="54"/>
      <c r="C7461" s="77"/>
      <c r="D7461" s="77"/>
      <c r="E7461" s="54"/>
      <c r="F7461" s="54"/>
      <c r="G7461" s="77"/>
      <c r="H7461" s="77"/>
      <c r="I7461" s="89"/>
      <c r="J7461" s="54"/>
      <c r="K7461" s="75" t="s">
        <v>1501</v>
      </c>
      <c r="L7461" s="76">
        <f t="shared" si="377"/>
        <v>2</v>
      </c>
      <c r="M7461" s="76">
        <v>2</v>
      </c>
      <c r="N7461" s="76"/>
      <c r="O7461" s="76"/>
      <c r="P7461" s="76"/>
      <c r="Q7461" s="76"/>
      <c r="R7461" s="76"/>
      <c r="S7461" s="76"/>
      <c r="T7461" s="76"/>
      <c r="U7461" s="76"/>
      <c r="V7461" s="76"/>
      <c r="W7461" s="76"/>
      <c r="X7461" s="76"/>
    </row>
    <row r="7462" spans="1:24">
      <c r="A7462" s="135"/>
      <c r="B7462" s="54"/>
      <c r="C7462" s="81"/>
      <c r="D7462" s="81"/>
      <c r="E7462" s="80"/>
      <c r="F7462" s="80"/>
      <c r="G7462" s="81"/>
      <c r="H7462" s="81"/>
      <c r="I7462" s="90"/>
      <c r="J7462" s="80"/>
      <c r="K7462" s="84" t="s">
        <v>1502</v>
      </c>
      <c r="L7462" s="76">
        <f t="shared" si="377"/>
        <v>0</v>
      </c>
      <c r="M7462" s="76"/>
      <c r="N7462" s="76"/>
      <c r="O7462" s="76"/>
      <c r="P7462" s="76"/>
      <c r="Q7462" s="76"/>
      <c r="R7462" s="76"/>
      <c r="S7462" s="76"/>
      <c r="T7462" s="76"/>
      <c r="U7462" s="76"/>
      <c r="V7462" s="76"/>
      <c r="W7462" s="76"/>
      <c r="X7462" s="76"/>
    </row>
    <row r="7463" spans="1:24">
      <c r="A7463" s="135"/>
      <c r="B7463" s="54"/>
      <c r="C7463" s="58" t="s">
        <v>31</v>
      </c>
      <c r="D7463" s="58" t="s">
        <v>11321</v>
      </c>
      <c r="E7463" s="58" t="s">
        <v>11322</v>
      </c>
      <c r="F7463" s="46" t="s">
        <v>11323</v>
      </c>
      <c r="G7463" s="58" t="s">
        <v>11324</v>
      </c>
      <c r="H7463" s="58" t="s">
        <v>11325</v>
      </c>
      <c r="I7463" s="88">
        <v>0</v>
      </c>
      <c r="J7463" s="46" t="s">
        <v>1508</v>
      </c>
      <c r="K7463" s="75" t="s">
        <v>1509</v>
      </c>
      <c r="L7463" s="76">
        <f t="shared" si="377"/>
        <v>3</v>
      </c>
      <c r="M7463" s="76">
        <v>3</v>
      </c>
      <c r="N7463" s="76"/>
      <c r="O7463" s="76"/>
      <c r="P7463" s="76"/>
      <c r="Q7463" s="76"/>
      <c r="R7463" s="76"/>
      <c r="S7463" s="76"/>
      <c r="T7463" s="76"/>
      <c r="U7463" s="76"/>
      <c r="V7463" s="76"/>
      <c r="W7463" s="76"/>
      <c r="X7463" s="76"/>
    </row>
    <row r="7464" spans="1:24">
      <c r="A7464" s="135"/>
      <c r="B7464" s="54"/>
      <c r="C7464" s="77"/>
      <c r="D7464" s="77"/>
      <c r="E7464" s="54"/>
      <c r="F7464" s="54"/>
      <c r="G7464" s="77"/>
      <c r="H7464" s="77"/>
      <c r="I7464" s="89"/>
      <c r="J7464" s="54"/>
      <c r="K7464" s="75" t="s">
        <v>1501</v>
      </c>
      <c r="L7464" s="76">
        <f t="shared" si="377"/>
        <v>0</v>
      </c>
      <c r="M7464" s="76"/>
      <c r="N7464" s="76"/>
      <c r="O7464" s="76"/>
      <c r="P7464" s="76"/>
      <c r="Q7464" s="76"/>
      <c r="R7464" s="76"/>
      <c r="S7464" s="76"/>
      <c r="T7464" s="76"/>
      <c r="U7464" s="76"/>
      <c r="V7464" s="76"/>
      <c r="W7464" s="76"/>
      <c r="X7464" s="76"/>
    </row>
    <row r="7465" spans="1:24">
      <c r="A7465" s="135"/>
      <c r="B7465" s="54"/>
      <c r="C7465" s="81"/>
      <c r="D7465" s="81"/>
      <c r="E7465" s="80"/>
      <c r="F7465" s="80"/>
      <c r="G7465" s="81"/>
      <c r="H7465" s="81"/>
      <c r="I7465" s="90"/>
      <c r="J7465" s="80"/>
      <c r="K7465" s="84" t="s">
        <v>1502</v>
      </c>
      <c r="L7465" s="76">
        <f t="shared" si="377"/>
        <v>0</v>
      </c>
      <c r="M7465" s="76"/>
      <c r="N7465" s="76"/>
      <c r="O7465" s="76"/>
      <c r="P7465" s="76"/>
      <c r="Q7465" s="76"/>
      <c r="R7465" s="76"/>
      <c r="S7465" s="76"/>
      <c r="T7465" s="76"/>
      <c r="U7465" s="76"/>
      <c r="V7465" s="76"/>
      <c r="W7465" s="76"/>
      <c r="X7465" s="76"/>
    </row>
    <row r="7466" spans="1:24">
      <c r="A7466" s="135"/>
      <c r="B7466" s="54"/>
      <c r="C7466" s="58" t="s">
        <v>33</v>
      </c>
      <c r="D7466" s="58" t="s">
        <v>11326</v>
      </c>
      <c r="E7466" s="58" t="s">
        <v>11327</v>
      </c>
      <c r="F7466" s="46" t="s">
        <v>11328</v>
      </c>
      <c r="G7466" s="58" t="s">
        <v>11329</v>
      </c>
      <c r="H7466" s="58" t="s">
        <v>11330</v>
      </c>
      <c r="I7466" s="88">
        <v>18358</v>
      </c>
      <c r="J7466" s="46" t="s">
        <v>1508</v>
      </c>
      <c r="K7466" s="75" t="s">
        <v>1509</v>
      </c>
      <c r="L7466" s="76">
        <f t="shared" si="377"/>
        <v>0</v>
      </c>
      <c r="M7466" s="76"/>
      <c r="N7466" s="76"/>
      <c r="O7466" s="76"/>
      <c r="P7466" s="76"/>
      <c r="Q7466" s="76"/>
      <c r="R7466" s="76"/>
      <c r="S7466" s="76"/>
      <c r="T7466" s="76"/>
      <c r="U7466" s="76"/>
      <c r="V7466" s="76"/>
      <c r="W7466" s="76"/>
      <c r="X7466" s="76"/>
    </row>
    <row r="7467" spans="1:24">
      <c r="A7467" s="135"/>
      <c r="B7467" s="54"/>
      <c r="C7467" s="77"/>
      <c r="D7467" s="77"/>
      <c r="E7467" s="54"/>
      <c r="F7467" s="54"/>
      <c r="G7467" s="77"/>
      <c r="H7467" s="77"/>
      <c r="I7467" s="89"/>
      <c r="J7467" s="54"/>
      <c r="K7467" s="75" t="s">
        <v>1501</v>
      </c>
      <c r="L7467" s="76">
        <f t="shared" si="377"/>
        <v>0</v>
      </c>
      <c r="M7467" s="76"/>
      <c r="N7467" s="76"/>
      <c r="O7467" s="76"/>
      <c r="P7467" s="76"/>
      <c r="Q7467" s="76"/>
      <c r="R7467" s="76"/>
      <c r="S7467" s="76"/>
      <c r="T7467" s="76"/>
      <c r="U7467" s="76"/>
      <c r="V7467" s="76"/>
      <c r="W7467" s="76"/>
      <c r="X7467" s="76"/>
    </row>
    <row r="7468" spans="1:24">
      <c r="A7468" s="135"/>
      <c r="B7468" s="54"/>
      <c r="C7468" s="81"/>
      <c r="D7468" s="81"/>
      <c r="E7468" s="80"/>
      <c r="F7468" s="80"/>
      <c r="G7468" s="81"/>
      <c r="H7468" s="81"/>
      <c r="I7468" s="90"/>
      <c r="J7468" s="80"/>
      <c r="K7468" s="84" t="s">
        <v>1502</v>
      </c>
      <c r="L7468" s="76">
        <f t="shared" si="377"/>
        <v>4</v>
      </c>
      <c r="M7468" s="76"/>
      <c r="N7468" s="76"/>
      <c r="O7468" s="76"/>
      <c r="P7468" s="76"/>
      <c r="Q7468" s="76"/>
      <c r="R7468" s="76"/>
      <c r="S7468" s="76"/>
      <c r="T7468" s="76">
        <v>4</v>
      </c>
      <c r="U7468" s="76"/>
      <c r="V7468" s="76"/>
      <c r="W7468" s="76"/>
      <c r="X7468" s="76"/>
    </row>
    <row r="7469" spans="1:24">
      <c r="A7469" s="135"/>
      <c r="B7469" s="54"/>
      <c r="C7469" s="58" t="s">
        <v>33</v>
      </c>
      <c r="D7469" s="58" t="s">
        <v>11331</v>
      </c>
      <c r="E7469" s="58" t="s">
        <v>11332</v>
      </c>
      <c r="F7469" s="46" t="s">
        <v>11333</v>
      </c>
      <c r="G7469" s="58" t="s">
        <v>11334</v>
      </c>
      <c r="H7469" s="58" t="s">
        <v>11335</v>
      </c>
      <c r="I7469" s="88">
        <v>200</v>
      </c>
      <c r="J7469" s="46" t="s">
        <v>1508</v>
      </c>
      <c r="K7469" s="75" t="s">
        <v>1509</v>
      </c>
      <c r="L7469" s="76">
        <f t="shared" si="377"/>
        <v>3</v>
      </c>
      <c r="M7469" s="76">
        <v>1</v>
      </c>
      <c r="N7469" s="76"/>
      <c r="O7469" s="76">
        <v>2</v>
      </c>
      <c r="P7469" s="76"/>
      <c r="Q7469" s="76"/>
      <c r="R7469" s="76"/>
      <c r="S7469" s="76"/>
      <c r="T7469" s="76"/>
      <c r="U7469" s="76"/>
      <c r="V7469" s="76"/>
      <c r="W7469" s="76"/>
      <c r="X7469" s="76"/>
    </row>
    <row r="7470" spans="1:24">
      <c r="A7470" s="135"/>
      <c r="B7470" s="54"/>
      <c r="C7470" s="77"/>
      <c r="D7470" s="77"/>
      <c r="E7470" s="54"/>
      <c r="F7470" s="54"/>
      <c r="G7470" s="77"/>
      <c r="H7470" s="77"/>
      <c r="I7470" s="89"/>
      <c r="J7470" s="54"/>
      <c r="K7470" s="75" t="s">
        <v>1501</v>
      </c>
      <c r="L7470" s="76">
        <f t="shared" si="377"/>
        <v>0</v>
      </c>
      <c r="M7470" s="76"/>
      <c r="N7470" s="76"/>
      <c r="O7470" s="76"/>
      <c r="P7470" s="76"/>
      <c r="Q7470" s="76"/>
      <c r="R7470" s="76"/>
      <c r="S7470" s="76"/>
      <c r="T7470" s="76"/>
      <c r="U7470" s="76"/>
      <c r="V7470" s="76"/>
      <c r="W7470" s="76"/>
      <c r="X7470" s="76"/>
    </row>
    <row r="7471" spans="1:24">
      <c r="A7471" s="135"/>
      <c r="B7471" s="54"/>
      <c r="C7471" s="81"/>
      <c r="D7471" s="81"/>
      <c r="E7471" s="80"/>
      <c r="F7471" s="80"/>
      <c r="G7471" s="81"/>
      <c r="H7471" s="81"/>
      <c r="I7471" s="90"/>
      <c r="J7471" s="80"/>
      <c r="K7471" s="84" t="s">
        <v>1502</v>
      </c>
      <c r="L7471" s="76">
        <f t="shared" si="377"/>
        <v>0</v>
      </c>
      <c r="M7471" s="76"/>
      <c r="N7471" s="76"/>
      <c r="O7471" s="76"/>
      <c r="P7471" s="76"/>
      <c r="Q7471" s="76"/>
      <c r="R7471" s="76"/>
      <c r="S7471" s="76"/>
      <c r="T7471" s="76"/>
      <c r="U7471" s="76"/>
      <c r="V7471" s="76"/>
      <c r="W7471" s="76"/>
      <c r="X7471" s="76"/>
    </row>
    <row r="7472" spans="1:24">
      <c r="A7472" s="135"/>
      <c r="B7472" s="54"/>
      <c r="C7472" s="58" t="s">
        <v>33</v>
      </c>
      <c r="D7472" s="58" t="s">
        <v>11336</v>
      </c>
      <c r="E7472" s="58" t="s">
        <v>11337</v>
      </c>
      <c r="F7472" s="46" t="s">
        <v>11338</v>
      </c>
      <c r="G7472" s="58" t="s">
        <v>11339</v>
      </c>
      <c r="H7472" s="58" t="s">
        <v>11335</v>
      </c>
      <c r="I7472" s="88">
        <v>362</v>
      </c>
      <c r="J7472" s="46" t="s">
        <v>1508</v>
      </c>
      <c r="K7472" s="75" t="s">
        <v>1509</v>
      </c>
      <c r="L7472" s="76">
        <f t="shared" si="377"/>
        <v>0</v>
      </c>
      <c r="M7472" s="76"/>
      <c r="N7472" s="76"/>
      <c r="O7472" s="76"/>
      <c r="P7472" s="76"/>
      <c r="Q7472" s="76"/>
      <c r="R7472" s="76"/>
      <c r="S7472" s="76"/>
      <c r="T7472" s="76"/>
      <c r="U7472" s="76"/>
      <c r="V7472" s="76"/>
      <c r="W7472" s="76"/>
      <c r="X7472" s="76"/>
    </row>
    <row r="7473" spans="1:24">
      <c r="A7473" s="135"/>
      <c r="B7473" s="54"/>
      <c r="C7473" s="77"/>
      <c r="D7473" s="77"/>
      <c r="E7473" s="54"/>
      <c r="F7473" s="54"/>
      <c r="G7473" s="77"/>
      <c r="H7473" s="77"/>
      <c r="I7473" s="89"/>
      <c r="J7473" s="54"/>
      <c r="K7473" s="75" t="s">
        <v>1501</v>
      </c>
      <c r="L7473" s="76">
        <f t="shared" si="377"/>
        <v>12</v>
      </c>
      <c r="M7473" s="76">
        <v>8</v>
      </c>
      <c r="N7473" s="76"/>
      <c r="O7473" s="76"/>
      <c r="P7473" s="76"/>
      <c r="Q7473" s="76"/>
      <c r="R7473" s="76"/>
      <c r="S7473" s="76"/>
      <c r="T7473" s="76"/>
      <c r="U7473" s="76"/>
      <c r="V7473" s="76"/>
      <c r="W7473" s="76"/>
      <c r="X7473" s="76">
        <v>4</v>
      </c>
    </row>
    <row r="7474" spans="1:24">
      <c r="A7474" s="135"/>
      <c r="B7474" s="80"/>
      <c r="C7474" s="81"/>
      <c r="D7474" s="81"/>
      <c r="E7474" s="80"/>
      <c r="F7474" s="80"/>
      <c r="G7474" s="81"/>
      <c r="H7474" s="81"/>
      <c r="I7474" s="90"/>
      <c r="J7474" s="80"/>
      <c r="K7474" s="84" t="s">
        <v>1502</v>
      </c>
      <c r="L7474" s="76">
        <f t="shared" si="377"/>
        <v>0</v>
      </c>
      <c r="M7474" s="76"/>
      <c r="N7474" s="76"/>
      <c r="O7474" s="76"/>
      <c r="P7474" s="76"/>
      <c r="Q7474" s="76"/>
      <c r="R7474" s="76"/>
      <c r="S7474" s="76"/>
      <c r="T7474" s="76"/>
      <c r="U7474" s="76"/>
      <c r="V7474" s="76"/>
      <c r="W7474" s="76"/>
      <c r="X7474" s="76"/>
    </row>
    <row r="7475" spans="1:24">
      <c r="A7475" s="135"/>
      <c r="B7475" s="46" t="s">
        <v>11340</v>
      </c>
      <c r="C7475" s="46"/>
      <c r="D7475" s="464">
        <f>COUNTA(D7478:D7504)</f>
        <v>9</v>
      </c>
      <c r="E7475" s="46"/>
      <c r="F7475" s="46"/>
      <c r="G7475" s="46"/>
      <c r="H7475" s="46"/>
      <c r="I7475" s="74">
        <f>SUM(I7478:I7504)</f>
        <v>61026</v>
      </c>
      <c r="J7475" s="46" t="s">
        <v>39</v>
      </c>
      <c r="K7475" s="75" t="s">
        <v>32</v>
      </c>
      <c r="L7475" s="76">
        <f>SUM(M7475:X7475)</f>
        <v>0</v>
      </c>
      <c r="M7475" s="76">
        <v>0</v>
      </c>
      <c r="N7475" s="76">
        <v>0</v>
      </c>
      <c r="O7475" s="76">
        <v>0</v>
      </c>
      <c r="P7475" s="76">
        <v>0</v>
      </c>
      <c r="Q7475" s="76">
        <v>0</v>
      </c>
      <c r="R7475" s="76">
        <v>0</v>
      </c>
      <c r="S7475" s="76">
        <v>0</v>
      </c>
      <c r="T7475" s="76">
        <v>0</v>
      </c>
      <c r="U7475" s="76">
        <v>0</v>
      </c>
      <c r="V7475" s="76">
        <v>0</v>
      </c>
      <c r="W7475" s="76">
        <v>0</v>
      </c>
      <c r="X7475" s="76">
        <v>0</v>
      </c>
    </row>
    <row r="7476" spans="1:24">
      <c r="A7476" s="135"/>
      <c r="B7476" s="54"/>
      <c r="C7476" s="54"/>
      <c r="D7476" s="464"/>
      <c r="E7476" s="54"/>
      <c r="F7476" s="54"/>
      <c r="G7476" s="54"/>
      <c r="H7476" s="54"/>
      <c r="I7476" s="79"/>
      <c r="J7476" s="54"/>
      <c r="K7476" s="75" t="s">
        <v>34</v>
      </c>
      <c r="L7476" s="76">
        <f>SUM(M7476:X7476)</f>
        <v>2</v>
      </c>
      <c r="M7476" s="76">
        <v>2</v>
      </c>
      <c r="N7476" s="76">
        <v>0</v>
      </c>
      <c r="O7476" s="76">
        <v>0</v>
      </c>
      <c r="P7476" s="76">
        <v>0</v>
      </c>
      <c r="Q7476" s="76">
        <v>0</v>
      </c>
      <c r="R7476" s="76">
        <v>0</v>
      </c>
      <c r="S7476" s="76">
        <v>0</v>
      </c>
      <c r="T7476" s="76">
        <v>0</v>
      </c>
      <c r="U7476" s="76">
        <v>0</v>
      </c>
      <c r="V7476" s="76">
        <v>0</v>
      </c>
      <c r="W7476" s="76">
        <v>0</v>
      </c>
      <c r="X7476" s="76">
        <v>0</v>
      </c>
    </row>
    <row r="7477" spans="1:24">
      <c r="A7477" s="135"/>
      <c r="B7477" s="80"/>
      <c r="C7477" s="80"/>
      <c r="D7477" s="464"/>
      <c r="E7477" s="80"/>
      <c r="F7477" s="80"/>
      <c r="G7477" s="80"/>
      <c r="H7477" s="80"/>
      <c r="I7477" s="83"/>
      <c r="J7477" s="80"/>
      <c r="K7477" s="75" t="s">
        <v>36</v>
      </c>
      <c r="L7477" s="76">
        <f>SUM(M7477:X7477)</f>
        <v>35</v>
      </c>
      <c r="M7477" s="76">
        <v>5</v>
      </c>
      <c r="N7477" s="76">
        <v>0</v>
      </c>
      <c r="O7477" s="76">
        <v>4</v>
      </c>
      <c r="P7477" s="76">
        <v>0</v>
      </c>
      <c r="Q7477" s="76">
        <v>0</v>
      </c>
      <c r="R7477" s="76">
        <v>6</v>
      </c>
      <c r="S7477" s="76">
        <v>14</v>
      </c>
      <c r="T7477" s="76">
        <v>6</v>
      </c>
      <c r="U7477" s="76">
        <v>0</v>
      </c>
      <c r="V7477" s="76">
        <v>0</v>
      </c>
      <c r="W7477" s="76">
        <v>0</v>
      </c>
      <c r="X7477" s="76">
        <v>0</v>
      </c>
    </row>
    <row r="7478" spans="1:24">
      <c r="A7478" s="135"/>
      <c r="B7478" s="46" t="s">
        <v>11341</v>
      </c>
      <c r="C7478" s="58" t="s">
        <v>33</v>
      </c>
      <c r="D7478" s="58" t="s">
        <v>11342</v>
      </c>
      <c r="E7478" s="100" t="s">
        <v>11343</v>
      </c>
      <c r="F7478" s="46" t="s">
        <v>11344</v>
      </c>
      <c r="G7478" s="58" t="s">
        <v>11345</v>
      </c>
      <c r="H7478" s="58" t="s">
        <v>11346</v>
      </c>
      <c r="I7478" s="74">
        <v>32382</v>
      </c>
      <c r="J7478" s="46" t="s">
        <v>1508</v>
      </c>
      <c r="K7478" s="75" t="s">
        <v>1509</v>
      </c>
      <c r="L7478" s="76">
        <f t="shared" ref="L7478:L7504" si="378">SUM(M7478:X7478)</f>
        <v>0</v>
      </c>
      <c r="M7478" s="76"/>
      <c r="N7478" s="76"/>
      <c r="O7478" s="76"/>
      <c r="P7478" s="76"/>
      <c r="Q7478" s="76"/>
      <c r="R7478" s="76"/>
      <c r="S7478" s="76"/>
      <c r="T7478" s="76"/>
      <c r="U7478" s="76"/>
      <c r="V7478" s="76"/>
      <c r="W7478" s="76"/>
      <c r="X7478" s="76"/>
    </row>
    <row r="7479" spans="1:24">
      <c r="A7479" s="135"/>
      <c r="B7479" s="54"/>
      <c r="C7479" s="77"/>
      <c r="D7479" s="77"/>
      <c r="E7479" s="92"/>
      <c r="F7479" s="54"/>
      <c r="G7479" s="77"/>
      <c r="H7479" s="77"/>
      <c r="I7479" s="79"/>
      <c r="J7479" s="54"/>
      <c r="K7479" s="75" t="s">
        <v>1501</v>
      </c>
      <c r="L7479" s="76">
        <f t="shared" si="378"/>
        <v>0</v>
      </c>
      <c r="M7479" s="76"/>
      <c r="N7479" s="76"/>
      <c r="O7479" s="76"/>
      <c r="P7479" s="76"/>
      <c r="Q7479" s="76"/>
      <c r="R7479" s="76"/>
      <c r="S7479" s="76"/>
      <c r="T7479" s="76"/>
      <c r="U7479" s="76"/>
      <c r="V7479" s="76"/>
      <c r="W7479" s="76"/>
      <c r="X7479" s="76"/>
    </row>
    <row r="7480" spans="1:24">
      <c r="A7480" s="135"/>
      <c r="B7480" s="54"/>
      <c r="C7480" s="81"/>
      <c r="D7480" s="81"/>
      <c r="E7480" s="93"/>
      <c r="F7480" s="80"/>
      <c r="G7480" s="81"/>
      <c r="H7480" s="81"/>
      <c r="I7480" s="83"/>
      <c r="J7480" s="80"/>
      <c r="K7480" s="84" t="s">
        <v>1502</v>
      </c>
      <c r="L7480" s="76">
        <f t="shared" si="378"/>
        <v>8</v>
      </c>
      <c r="M7480" s="76">
        <v>3</v>
      </c>
      <c r="N7480" s="76"/>
      <c r="O7480" s="76"/>
      <c r="P7480" s="76"/>
      <c r="Q7480" s="76"/>
      <c r="R7480" s="76"/>
      <c r="S7480" s="76"/>
      <c r="T7480" s="76">
        <v>5</v>
      </c>
      <c r="U7480" s="76"/>
      <c r="V7480" s="76"/>
      <c r="W7480" s="76"/>
      <c r="X7480" s="76"/>
    </row>
    <row r="7481" spans="1:24">
      <c r="A7481" s="135"/>
      <c r="B7481" s="54"/>
      <c r="C7481" s="195" t="s">
        <v>33</v>
      </c>
      <c r="D7481" s="195" t="s">
        <v>11347</v>
      </c>
      <c r="E7481" s="195" t="s">
        <v>11348</v>
      </c>
      <c r="F7481" s="103" t="s">
        <v>11349</v>
      </c>
      <c r="G7481" s="195" t="s">
        <v>11350</v>
      </c>
      <c r="H7481" s="195" t="s">
        <v>11351</v>
      </c>
      <c r="I7481" s="74">
        <v>6501</v>
      </c>
      <c r="J7481" s="46" t="s">
        <v>1508</v>
      </c>
      <c r="K7481" s="75" t="s">
        <v>1509</v>
      </c>
      <c r="L7481" s="76">
        <f t="shared" si="378"/>
        <v>0</v>
      </c>
      <c r="M7481" s="76"/>
      <c r="N7481" s="76"/>
      <c r="O7481" s="76"/>
      <c r="P7481" s="76"/>
      <c r="Q7481" s="76"/>
      <c r="R7481" s="76"/>
      <c r="S7481" s="76"/>
      <c r="T7481" s="76"/>
      <c r="U7481" s="76"/>
      <c r="V7481" s="76"/>
      <c r="W7481" s="76"/>
      <c r="X7481" s="76"/>
    </row>
    <row r="7482" spans="1:24">
      <c r="A7482" s="135"/>
      <c r="B7482" s="54"/>
      <c r="C7482" s="195"/>
      <c r="D7482" s="195"/>
      <c r="E7482" s="103"/>
      <c r="F7482" s="103"/>
      <c r="G7482" s="195"/>
      <c r="H7482" s="195"/>
      <c r="I7482" s="79"/>
      <c r="J7482" s="54"/>
      <c r="K7482" s="75" t="s">
        <v>1501</v>
      </c>
      <c r="L7482" s="76">
        <f t="shared" si="378"/>
        <v>0</v>
      </c>
      <c r="M7482" s="76"/>
      <c r="N7482" s="76"/>
      <c r="O7482" s="76"/>
      <c r="P7482" s="76"/>
      <c r="Q7482" s="76"/>
      <c r="R7482" s="76"/>
      <c r="S7482" s="76"/>
      <c r="T7482" s="76"/>
      <c r="U7482" s="76"/>
      <c r="V7482" s="76"/>
      <c r="W7482" s="76"/>
      <c r="X7482" s="76"/>
    </row>
    <row r="7483" spans="1:24">
      <c r="A7483" s="135"/>
      <c r="B7483" s="54"/>
      <c r="C7483" s="195"/>
      <c r="D7483" s="195"/>
      <c r="E7483" s="103"/>
      <c r="F7483" s="103"/>
      <c r="G7483" s="195"/>
      <c r="H7483" s="195"/>
      <c r="I7483" s="83"/>
      <c r="J7483" s="80"/>
      <c r="K7483" s="84" t="s">
        <v>1502</v>
      </c>
      <c r="L7483" s="76">
        <f t="shared" si="378"/>
        <v>8</v>
      </c>
      <c r="M7483" s="76"/>
      <c r="N7483" s="76"/>
      <c r="O7483" s="76"/>
      <c r="P7483" s="76"/>
      <c r="Q7483" s="76"/>
      <c r="R7483" s="76"/>
      <c r="S7483" s="76">
        <v>7</v>
      </c>
      <c r="T7483" s="76">
        <v>1</v>
      </c>
      <c r="U7483" s="76"/>
      <c r="V7483" s="76"/>
      <c r="W7483" s="76"/>
      <c r="X7483" s="76"/>
    </row>
    <row r="7484" spans="1:24">
      <c r="A7484" s="135"/>
      <c r="B7484" s="54"/>
      <c r="C7484" s="58" t="s">
        <v>33</v>
      </c>
      <c r="D7484" s="58" t="s">
        <v>11352</v>
      </c>
      <c r="E7484" s="100" t="s">
        <v>11353</v>
      </c>
      <c r="F7484" s="46" t="s">
        <v>11354</v>
      </c>
      <c r="G7484" s="58" t="s">
        <v>11355</v>
      </c>
      <c r="H7484" s="58" t="s">
        <v>11356</v>
      </c>
      <c r="I7484" s="74">
        <v>10370</v>
      </c>
      <c r="J7484" s="46" t="s">
        <v>1508</v>
      </c>
      <c r="K7484" s="75" t="s">
        <v>1509</v>
      </c>
      <c r="L7484" s="76">
        <f t="shared" si="378"/>
        <v>0</v>
      </c>
      <c r="M7484" s="76"/>
      <c r="N7484" s="76"/>
      <c r="O7484" s="76"/>
      <c r="P7484" s="76"/>
      <c r="Q7484" s="76"/>
      <c r="R7484" s="76"/>
      <c r="S7484" s="76"/>
      <c r="T7484" s="76"/>
      <c r="U7484" s="76"/>
      <c r="V7484" s="76"/>
      <c r="W7484" s="76"/>
      <c r="X7484" s="76"/>
    </row>
    <row r="7485" spans="1:24">
      <c r="A7485" s="135"/>
      <c r="B7485" s="54"/>
      <c r="C7485" s="77"/>
      <c r="D7485" s="77"/>
      <c r="E7485" s="92"/>
      <c r="F7485" s="54"/>
      <c r="G7485" s="77"/>
      <c r="H7485" s="77"/>
      <c r="I7485" s="79"/>
      <c r="J7485" s="54"/>
      <c r="K7485" s="75" t="s">
        <v>1501</v>
      </c>
      <c r="L7485" s="76">
        <f t="shared" si="378"/>
        <v>0</v>
      </c>
      <c r="M7485" s="76"/>
      <c r="N7485" s="76"/>
      <c r="O7485" s="76"/>
      <c r="P7485" s="76"/>
      <c r="Q7485" s="76"/>
      <c r="R7485" s="76"/>
      <c r="S7485" s="76"/>
      <c r="T7485" s="76"/>
      <c r="U7485" s="76"/>
      <c r="V7485" s="76"/>
      <c r="W7485" s="76"/>
      <c r="X7485" s="76"/>
    </row>
    <row r="7486" spans="1:24">
      <c r="A7486" s="135"/>
      <c r="B7486" s="54"/>
      <c r="C7486" s="81"/>
      <c r="D7486" s="81"/>
      <c r="E7486" s="93"/>
      <c r="F7486" s="80"/>
      <c r="G7486" s="81"/>
      <c r="H7486" s="81"/>
      <c r="I7486" s="83"/>
      <c r="J7486" s="80"/>
      <c r="K7486" s="84" t="s">
        <v>1502</v>
      </c>
      <c r="L7486" s="76">
        <f t="shared" si="378"/>
        <v>4</v>
      </c>
      <c r="M7486" s="76"/>
      <c r="N7486" s="76"/>
      <c r="O7486" s="76">
        <v>2</v>
      </c>
      <c r="P7486" s="76"/>
      <c r="Q7486" s="76"/>
      <c r="R7486" s="76"/>
      <c r="S7486" s="76">
        <v>2</v>
      </c>
      <c r="T7486" s="76"/>
      <c r="U7486" s="76"/>
      <c r="V7486" s="76"/>
      <c r="W7486" s="76"/>
      <c r="X7486" s="76"/>
    </row>
    <row r="7487" spans="1:24">
      <c r="A7487" s="135"/>
      <c r="B7487" s="54"/>
      <c r="C7487" s="58" t="s">
        <v>33</v>
      </c>
      <c r="D7487" s="58" t="s">
        <v>11357</v>
      </c>
      <c r="E7487" s="100" t="s">
        <v>11358</v>
      </c>
      <c r="F7487" s="46" t="s">
        <v>11359</v>
      </c>
      <c r="G7487" s="58" t="s">
        <v>11360</v>
      </c>
      <c r="H7487" s="58" t="s">
        <v>11361</v>
      </c>
      <c r="I7487" s="74">
        <v>173</v>
      </c>
      <c r="J7487" s="46" t="s">
        <v>1508</v>
      </c>
      <c r="K7487" s="75" t="s">
        <v>1509</v>
      </c>
      <c r="L7487" s="76">
        <f t="shared" si="378"/>
        <v>0</v>
      </c>
      <c r="M7487" s="76"/>
      <c r="N7487" s="76"/>
      <c r="O7487" s="76"/>
      <c r="P7487" s="76"/>
      <c r="Q7487" s="76"/>
      <c r="R7487" s="76"/>
      <c r="S7487" s="76"/>
      <c r="T7487" s="76"/>
      <c r="U7487" s="76"/>
      <c r="V7487" s="76"/>
      <c r="W7487" s="76"/>
      <c r="X7487" s="76"/>
    </row>
    <row r="7488" spans="1:24">
      <c r="A7488" s="135"/>
      <c r="B7488" s="54"/>
      <c r="C7488" s="77"/>
      <c r="D7488" s="77"/>
      <c r="E7488" s="92"/>
      <c r="F7488" s="54"/>
      <c r="G7488" s="77"/>
      <c r="H7488" s="77"/>
      <c r="I7488" s="79"/>
      <c r="J7488" s="54"/>
      <c r="K7488" s="75" t="s">
        <v>1501</v>
      </c>
      <c r="L7488" s="76">
        <f t="shared" si="378"/>
        <v>0</v>
      </c>
      <c r="M7488" s="76"/>
      <c r="N7488" s="76"/>
      <c r="O7488" s="76"/>
      <c r="P7488" s="76"/>
      <c r="Q7488" s="76"/>
      <c r="R7488" s="76"/>
      <c r="S7488" s="76"/>
      <c r="T7488" s="76"/>
      <c r="U7488" s="76"/>
      <c r="V7488" s="76"/>
      <c r="W7488" s="76"/>
      <c r="X7488" s="76"/>
    </row>
    <row r="7489" spans="1:24">
      <c r="A7489" s="135"/>
      <c r="B7489" s="54"/>
      <c r="C7489" s="81"/>
      <c r="D7489" s="81"/>
      <c r="E7489" s="93"/>
      <c r="F7489" s="80"/>
      <c r="G7489" s="81"/>
      <c r="H7489" s="81"/>
      <c r="I7489" s="83"/>
      <c r="J7489" s="80"/>
      <c r="K7489" s="84" t="s">
        <v>1502</v>
      </c>
      <c r="L7489" s="76">
        <f t="shared" si="378"/>
        <v>5</v>
      </c>
      <c r="M7489" s="76"/>
      <c r="N7489" s="76"/>
      <c r="O7489" s="76"/>
      <c r="P7489" s="76"/>
      <c r="Q7489" s="76"/>
      <c r="R7489" s="76"/>
      <c r="S7489" s="76">
        <v>5</v>
      </c>
      <c r="T7489" s="76"/>
      <c r="U7489" s="76"/>
      <c r="V7489" s="76"/>
      <c r="W7489" s="76"/>
      <c r="X7489" s="76"/>
    </row>
    <row r="7490" spans="1:24">
      <c r="A7490" s="135"/>
      <c r="B7490" s="54"/>
      <c r="C7490" s="58" t="s">
        <v>33</v>
      </c>
      <c r="D7490" s="58" t="s">
        <v>11362</v>
      </c>
      <c r="E7490" s="100" t="s">
        <v>11363</v>
      </c>
      <c r="F7490" s="46" t="s">
        <v>11364</v>
      </c>
      <c r="G7490" s="58" t="s">
        <v>11365</v>
      </c>
      <c r="H7490" s="58" t="s">
        <v>11366</v>
      </c>
      <c r="I7490" s="74">
        <v>5979</v>
      </c>
      <c r="J7490" s="46" t="s">
        <v>1508</v>
      </c>
      <c r="K7490" s="75" t="s">
        <v>1509</v>
      </c>
      <c r="L7490" s="76">
        <f t="shared" si="378"/>
        <v>0</v>
      </c>
      <c r="M7490" s="76"/>
      <c r="N7490" s="76"/>
      <c r="O7490" s="76"/>
      <c r="P7490" s="76"/>
      <c r="Q7490" s="76"/>
      <c r="R7490" s="76"/>
      <c r="S7490" s="76"/>
      <c r="T7490" s="76"/>
      <c r="U7490" s="76"/>
      <c r="V7490" s="76"/>
      <c r="W7490" s="76"/>
      <c r="X7490" s="76"/>
    </row>
    <row r="7491" spans="1:24">
      <c r="A7491" s="135"/>
      <c r="B7491" s="54"/>
      <c r="C7491" s="77"/>
      <c r="D7491" s="77"/>
      <c r="E7491" s="92"/>
      <c r="F7491" s="54"/>
      <c r="G7491" s="77"/>
      <c r="H7491" s="77"/>
      <c r="I7491" s="79"/>
      <c r="J7491" s="54"/>
      <c r="K7491" s="75" t="s">
        <v>1501</v>
      </c>
      <c r="L7491" s="76">
        <f t="shared" si="378"/>
        <v>0</v>
      </c>
      <c r="M7491" s="76"/>
      <c r="N7491" s="76"/>
      <c r="O7491" s="76"/>
      <c r="P7491" s="76"/>
      <c r="Q7491" s="76"/>
      <c r="R7491" s="76"/>
      <c r="S7491" s="76"/>
      <c r="T7491" s="76"/>
      <c r="U7491" s="76"/>
      <c r="V7491" s="76"/>
      <c r="W7491" s="76"/>
      <c r="X7491" s="76"/>
    </row>
    <row r="7492" spans="1:24">
      <c r="A7492" s="135"/>
      <c r="B7492" s="54"/>
      <c r="C7492" s="81"/>
      <c r="D7492" s="81"/>
      <c r="E7492" s="93"/>
      <c r="F7492" s="80"/>
      <c r="G7492" s="81"/>
      <c r="H7492" s="81"/>
      <c r="I7492" s="83"/>
      <c r="J7492" s="80"/>
      <c r="K7492" s="84" t="s">
        <v>1502</v>
      </c>
      <c r="L7492" s="76">
        <f t="shared" si="378"/>
        <v>2</v>
      </c>
      <c r="M7492" s="76"/>
      <c r="N7492" s="76"/>
      <c r="O7492" s="76"/>
      <c r="P7492" s="76"/>
      <c r="Q7492" s="76"/>
      <c r="R7492" s="76">
        <v>2</v>
      </c>
      <c r="S7492" s="76"/>
      <c r="T7492" s="76"/>
      <c r="U7492" s="76"/>
      <c r="V7492" s="76"/>
      <c r="W7492" s="76"/>
      <c r="X7492" s="76"/>
    </row>
    <row r="7493" spans="1:24">
      <c r="A7493" s="135"/>
      <c r="B7493" s="54"/>
      <c r="C7493" s="58" t="s">
        <v>33</v>
      </c>
      <c r="D7493" s="58" t="s">
        <v>11367</v>
      </c>
      <c r="E7493" s="100" t="s">
        <v>11368</v>
      </c>
      <c r="F7493" s="46" t="s">
        <v>11369</v>
      </c>
      <c r="G7493" s="58" t="s">
        <v>11370</v>
      </c>
      <c r="H7493" s="58" t="s">
        <v>11371</v>
      </c>
      <c r="I7493" s="74">
        <v>1556</v>
      </c>
      <c r="J7493" s="46" t="s">
        <v>1508</v>
      </c>
      <c r="K7493" s="75" t="s">
        <v>1509</v>
      </c>
      <c r="L7493" s="76">
        <f t="shared" si="378"/>
        <v>0</v>
      </c>
      <c r="M7493" s="76"/>
      <c r="N7493" s="76"/>
      <c r="O7493" s="76"/>
      <c r="P7493" s="76"/>
      <c r="Q7493" s="76"/>
      <c r="R7493" s="76"/>
      <c r="S7493" s="76"/>
      <c r="T7493" s="76"/>
      <c r="U7493" s="76"/>
      <c r="V7493" s="76"/>
      <c r="W7493" s="76"/>
      <c r="X7493" s="76"/>
    </row>
    <row r="7494" spans="1:24">
      <c r="A7494" s="135"/>
      <c r="B7494" s="54"/>
      <c r="C7494" s="77"/>
      <c r="D7494" s="77"/>
      <c r="E7494" s="92"/>
      <c r="F7494" s="54"/>
      <c r="G7494" s="77"/>
      <c r="H7494" s="77"/>
      <c r="I7494" s="79"/>
      <c r="J7494" s="54"/>
      <c r="K7494" s="75" t="s">
        <v>1501</v>
      </c>
      <c r="L7494" s="76">
        <f t="shared" si="378"/>
        <v>0</v>
      </c>
      <c r="M7494" s="76"/>
      <c r="N7494" s="76"/>
      <c r="O7494" s="76"/>
      <c r="P7494" s="76"/>
      <c r="Q7494" s="76"/>
      <c r="R7494" s="76"/>
      <c r="S7494" s="76"/>
      <c r="T7494" s="76"/>
      <c r="U7494" s="76"/>
      <c r="V7494" s="76"/>
      <c r="W7494" s="76"/>
      <c r="X7494" s="76"/>
    </row>
    <row r="7495" spans="1:24">
      <c r="A7495" s="135"/>
      <c r="B7495" s="54"/>
      <c r="C7495" s="81"/>
      <c r="D7495" s="81"/>
      <c r="E7495" s="93"/>
      <c r="F7495" s="80"/>
      <c r="G7495" s="81"/>
      <c r="H7495" s="81"/>
      <c r="I7495" s="83"/>
      <c r="J7495" s="80"/>
      <c r="K7495" s="84" t="s">
        <v>1502</v>
      </c>
      <c r="L7495" s="76">
        <f t="shared" si="378"/>
        <v>4</v>
      </c>
      <c r="M7495" s="76"/>
      <c r="N7495" s="76"/>
      <c r="O7495" s="76"/>
      <c r="P7495" s="76"/>
      <c r="Q7495" s="76"/>
      <c r="R7495" s="76">
        <v>4</v>
      </c>
      <c r="S7495" s="76"/>
      <c r="T7495" s="76"/>
      <c r="U7495" s="76"/>
      <c r="V7495" s="76"/>
      <c r="W7495" s="76"/>
      <c r="X7495" s="76"/>
    </row>
    <row r="7496" spans="1:24">
      <c r="A7496" s="135"/>
      <c r="B7496" s="54"/>
      <c r="C7496" s="58" t="s">
        <v>33</v>
      </c>
      <c r="D7496" s="58" t="s">
        <v>11372</v>
      </c>
      <c r="E7496" s="58" t="s">
        <v>11373</v>
      </c>
      <c r="F7496" s="46" t="s">
        <v>11374</v>
      </c>
      <c r="G7496" s="58" t="s">
        <v>11375</v>
      </c>
      <c r="H7496" s="58" t="s">
        <v>11376</v>
      </c>
      <c r="I7496" s="74">
        <v>579</v>
      </c>
      <c r="J7496" s="46" t="s">
        <v>1508</v>
      </c>
      <c r="K7496" s="75" t="s">
        <v>1509</v>
      </c>
      <c r="L7496" s="76">
        <f t="shared" si="378"/>
        <v>0</v>
      </c>
      <c r="M7496" s="76"/>
      <c r="N7496" s="76"/>
      <c r="O7496" s="76"/>
      <c r="P7496" s="76"/>
      <c r="Q7496" s="76"/>
      <c r="R7496" s="76"/>
      <c r="S7496" s="76"/>
      <c r="T7496" s="76"/>
      <c r="U7496" s="76"/>
      <c r="V7496" s="76"/>
      <c r="W7496" s="76"/>
      <c r="X7496" s="76"/>
    </row>
    <row r="7497" spans="1:24">
      <c r="A7497" s="135"/>
      <c r="B7497" s="54"/>
      <c r="C7497" s="77"/>
      <c r="D7497" s="77"/>
      <c r="E7497" s="54"/>
      <c r="F7497" s="54"/>
      <c r="G7497" s="77"/>
      <c r="H7497" s="77"/>
      <c r="I7497" s="79"/>
      <c r="J7497" s="54"/>
      <c r="K7497" s="75" t="s">
        <v>1501</v>
      </c>
      <c r="L7497" s="76">
        <f t="shared" si="378"/>
        <v>0</v>
      </c>
      <c r="M7497" s="76"/>
      <c r="N7497" s="76"/>
      <c r="O7497" s="76"/>
      <c r="P7497" s="76"/>
      <c r="Q7497" s="76"/>
      <c r="R7497" s="76"/>
      <c r="S7497" s="76"/>
      <c r="T7497" s="76"/>
      <c r="U7497" s="76"/>
      <c r="V7497" s="76"/>
      <c r="W7497" s="76"/>
      <c r="X7497" s="76"/>
    </row>
    <row r="7498" spans="1:24">
      <c r="A7498" s="135"/>
      <c r="B7498" s="54"/>
      <c r="C7498" s="81"/>
      <c r="D7498" s="81"/>
      <c r="E7498" s="80"/>
      <c r="F7498" s="80"/>
      <c r="G7498" s="81"/>
      <c r="H7498" s="81"/>
      <c r="I7498" s="83"/>
      <c r="J7498" s="80"/>
      <c r="K7498" s="84" t="s">
        <v>1502</v>
      </c>
      <c r="L7498" s="76">
        <f t="shared" si="378"/>
        <v>2</v>
      </c>
      <c r="M7498" s="76">
        <v>2</v>
      </c>
      <c r="N7498" s="76"/>
      <c r="O7498" s="76"/>
      <c r="P7498" s="76"/>
      <c r="Q7498" s="76"/>
      <c r="R7498" s="76"/>
      <c r="S7498" s="76"/>
      <c r="T7498" s="76"/>
      <c r="U7498" s="76"/>
      <c r="V7498" s="76"/>
      <c r="W7498" s="76"/>
      <c r="X7498" s="76"/>
    </row>
    <row r="7499" spans="1:24">
      <c r="A7499" s="135"/>
      <c r="B7499" s="54"/>
      <c r="C7499" s="58" t="s">
        <v>33</v>
      </c>
      <c r="D7499" s="58" t="s">
        <v>11377</v>
      </c>
      <c r="E7499" s="121" t="s">
        <v>11378</v>
      </c>
      <c r="F7499" s="46" t="s">
        <v>11379</v>
      </c>
      <c r="G7499" s="58" t="s">
        <v>11380</v>
      </c>
      <c r="H7499" s="58" t="s">
        <v>11381</v>
      </c>
      <c r="I7499" s="74">
        <v>3486</v>
      </c>
      <c r="J7499" s="46" t="s">
        <v>1508</v>
      </c>
      <c r="K7499" s="75" t="s">
        <v>1509</v>
      </c>
      <c r="L7499" s="76">
        <f t="shared" si="378"/>
        <v>0</v>
      </c>
      <c r="M7499" s="76"/>
      <c r="N7499" s="76"/>
      <c r="O7499" s="76"/>
      <c r="P7499" s="76"/>
      <c r="Q7499" s="76"/>
      <c r="R7499" s="76"/>
      <c r="S7499" s="76"/>
      <c r="T7499" s="76"/>
      <c r="U7499" s="76"/>
      <c r="V7499" s="76"/>
      <c r="W7499" s="76"/>
      <c r="X7499" s="76"/>
    </row>
    <row r="7500" spans="1:24">
      <c r="A7500" s="135"/>
      <c r="B7500" s="54"/>
      <c r="C7500" s="77"/>
      <c r="D7500" s="77"/>
      <c r="E7500" s="54"/>
      <c r="F7500" s="54"/>
      <c r="G7500" s="77"/>
      <c r="H7500" s="77"/>
      <c r="I7500" s="79"/>
      <c r="J7500" s="54"/>
      <c r="K7500" s="75" t="s">
        <v>1501</v>
      </c>
      <c r="L7500" s="76">
        <f t="shared" si="378"/>
        <v>2</v>
      </c>
      <c r="M7500" s="76">
        <v>2</v>
      </c>
      <c r="N7500" s="76"/>
      <c r="O7500" s="76"/>
      <c r="P7500" s="76"/>
      <c r="Q7500" s="76"/>
      <c r="R7500" s="76"/>
      <c r="S7500" s="76"/>
      <c r="T7500" s="76"/>
      <c r="U7500" s="76"/>
      <c r="V7500" s="76"/>
      <c r="W7500" s="76"/>
      <c r="X7500" s="76"/>
    </row>
    <row r="7501" spans="1:24">
      <c r="A7501" s="135"/>
      <c r="B7501" s="54"/>
      <c r="C7501" s="81"/>
      <c r="D7501" s="81"/>
      <c r="E7501" s="80"/>
      <c r="F7501" s="80"/>
      <c r="G7501" s="81"/>
      <c r="H7501" s="81"/>
      <c r="I7501" s="83"/>
      <c r="J7501" s="80"/>
      <c r="K7501" s="84" t="s">
        <v>1502</v>
      </c>
      <c r="L7501" s="76">
        <f t="shared" si="378"/>
        <v>0</v>
      </c>
      <c r="M7501" s="76"/>
      <c r="N7501" s="76"/>
      <c r="O7501" s="76"/>
      <c r="P7501" s="76"/>
      <c r="Q7501" s="76"/>
      <c r="R7501" s="76"/>
      <c r="S7501" s="76"/>
      <c r="T7501" s="76"/>
      <c r="U7501" s="76"/>
      <c r="V7501" s="76"/>
      <c r="W7501" s="76"/>
      <c r="X7501" s="76"/>
    </row>
    <row r="7502" spans="1:24">
      <c r="A7502" s="135"/>
      <c r="B7502" s="54"/>
      <c r="C7502" s="58" t="s">
        <v>33</v>
      </c>
      <c r="D7502" s="58" t="s">
        <v>11382</v>
      </c>
      <c r="E7502" s="121" t="s">
        <v>11383</v>
      </c>
      <c r="F7502" s="46" t="s">
        <v>11384</v>
      </c>
      <c r="G7502" s="58" t="s">
        <v>11385</v>
      </c>
      <c r="H7502" s="58"/>
      <c r="I7502" s="74">
        <v>0</v>
      </c>
      <c r="J7502" s="46" t="s">
        <v>1508</v>
      </c>
      <c r="K7502" s="75" t="s">
        <v>1509</v>
      </c>
      <c r="L7502" s="76">
        <f t="shared" si="378"/>
        <v>0</v>
      </c>
      <c r="M7502" s="76"/>
      <c r="N7502" s="76"/>
      <c r="O7502" s="76"/>
      <c r="P7502" s="76"/>
      <c r="Q7502" s="76"/>
      <c r="R7502" s="76"/>
      <c r="S7502" s="76"/>
      <c r="T7502" s="76"/>
      <c r="U7502" s="76"/>
      <c r="V7502" s="76"/>
      <c r="W7502" s="76"/>
      <c r="X7502" s="76"/>
    </row>
    <row r="7503" spans="1:24">
      <c r="A7503" s="135"/>
      <c r="B7503" s="54"/>
      <c r="C7503" s="77"/>
      <c r="D7503" s="77"/>
      <c r="E7503" s="54"/>
      <c r="F7503" s="54"/>
      <c r="G7503" s="77"/>
      <c r="H7503" s="77"/>
      <c r="I7503" s="79"/>
      <c r="J7503" s="54"/>
      <c r="K7503" s="75" t="s">
        <v>1501</v>
      </c>
      <c r="L7503" s="76">
        <f t="shared" si="378"/>
        <v>0</v>
      </c>
      <c r="M7503" s="76"/>
      <c r="N7503" s="76"/>
      <c r="O7503" s="76"/>
      <c r="P7503" s="76"/>
      <c r="Q7503" s="76"/>
      <c r="R7503" s="76"/>
      <c r="S7503" s="76"/>
      <c r="T7503" s="76"/>
      <c r="U7503" s="76"/>
      <c r="V7503" s="76"/>
      <c r="W7503" s="76"/>
      <c r="X7503" s="76"/>
    </row>
    <row r="7504" spans="1:24">
      <c r="A7504" s="204"/>
      <c r="B7504" s="80"/>
      <c r="C7504" s="81"/>
      <c r="D7504" s="81"/>
      <c r="E7504" s="80"/>
      <c r="F7504" s="80"/>
      <c r="G7504" s="81"/>
      <c r="H7504" s="81"/>
      <c r="I7504" s="83"/>
      <c r="J7504" s="80"/>
      <c r="K7504" s="84" t="s">
        <v>1502</v>
      </c>
      <c r="L7504" s="76">
        <f t="shared" si="378"/>
        <v>2</v>
      </c>
      <c r="M7504" s="76"/>
      <c r="N7504" s="76"/>
      <c r="O7504" s="76">
        <v>2</v>
      </c>
      <c r="P7504" s="76"/>
      <c r="Q7504" s="76"/>
      <c r="R7504" s="76"/>
      <c r="S7504" s="76"/>
      <c r="T7504" s="76"/>
      <c r="U7504" s="76"/>
      <c r="V7504" s="76"/>
      <c r="W7504" s="76"/>
      <c r="X7504" s="76"/>
    </row>
    <row r="7505" spans="1:24">
      <c r="A7505" s="46" t="s">
        <v>11386</v>
      </c>
      <c r="B7505" s="58" t="s">
        <v>38</v>
      </c>
      <c r="C7505" s="58"/>
      <c r="D7505" s="131">
        <f>D7509+D7590+D7728+D7896+D8007+D8040+D8055+D8091+D8109+D8127+D8154+D8196+D8217+D8229+D8235+D8241+D8259</f>
        <v>244</v>
      </c>
      <c r="E7505" s="58"/>
      <c r="F7505" s="58"/>
      <c r="G7505" s="58"/>
      <c r="H7505" s="58"/>
      <c r="I7505" s="74">
        <f>I7509+I7590+I7728+I7896+I8007+I8040+I8055+I8091+I8109+I8127+I8154+I8196+I8217+I8229+I8235+I8241+I8259</f>
        <v>2193995.6229999997</v>
      </c>
      <c r="J7505" s="132" t="s">
        <v>1508</v>
      </c>
      <c r="K7505" s="75" t="s">
        <v>30</v>
      </c>
      <c r="L7505" s="76">
        <f t="shared" ref="L7505:L7511" si="379">SUM(M7505:X7505)</f>
        <v>1214</v>
      </c>
      <c r="M7505" s="605">
        <f>SUM(M7506:M7508)</f>
        <v>255</v>
      </c>
      <c r="N7505" s="605">
        <f t="shared" ref="N7505:X7505" si="380">SUM(N7506:N7508)</f>
        <v>208</v>
      </c>
      <c r="O7505" s="605">
        <f t="shared" si="380"/>
        <v>27</v>
      </c>
      <c r="P7505" s="605">
        <f t="shared" si="380"/>
        <v>12</v>
      </c>
      <c r="Q7505" s="605">
        <f t="shared" si="380"/>
        <v>0</v>
      </c>
      <c r="R7505" s="605">
        <f t="shared" si="380"/>
        <v>4</v>
      </c>
      <c r="S7505" s="605">
        <f t="shared" si="380"/>
        <v>97</v>
      </c>
      <c r="T7505" s="605">
        <f t="shared" si="380"/>
        <v>135</v>
      </c>
      <c r="U7505" s="605">
        <f t="shared" si="380"/>
        <v>6</v>
      </c>
      <c r="V7505" s="605">
        <f t="shared" si="380"/>
        <v>0</v>
      </c>
      <c r="W7505" s="605">
        <f t="shared" si="380"/>
        <v>384</v>
      </c>
      <c r="X7505" s="605">
        <f t="shared" si="380"/>
        <v>86</v>
      </c>
    </row>
    <row r="7506" spans="1:24">
      <c r="A7506" s="54"/>
      <c r="B7506" s="77"/>
      <c r="C7506" s="77"/>
      <c r="D7506" s="136"/>
      <c r="E7506" s="77"/>
      <c r="F7506" s="77"/>
      <c r="G7506" s="77"/>
      <c r="H7506" s="77"/>
      <c r="I7506" s="79"/>
      <c r="J7506" s="137"/>
      <c r="K7506" s="75" t="s">
        <v>1509</v>
      </c>
      <c r="L7506" s="76">
        <f t="shared" si="379"/>
        <v>472</v>
      </c>
      <c r="M7506" s="76">
        <f>M7509+M7590+M7728+M7896+M8007+M8040+M8055+M8091+M8109+M8127+M8154+M8196+M8217+M8229+M8235+M8241+M8259</f>
        <v>119</v>
      </c>
      <c r="N7506" s="76">
        <f t="shared" ref="N7506:X7506" si="381">N7509+N7590+N7728+N7896+N8007+N8040+N8055+N8091+N8109+N8127+N8154+N8196+N8217+N8229+N8235+N8241+N8259</f>
        <v>184</v>
      </c>
      <c r="O7506" s="76">
        <f t="shared" si="381"/>
        <v>12</v>
      </c>
      <c r="P7506" s="76">
        <f t="shared" si="381"/>
        <v>0</v>
      </c>
      <c r="Q7506" s="76">
        <f t="shared" si="381"/>
        <v>0</v>
      </c>
      <c r="R7506" s="76">
        <f t="shared" si="381"/>
        <v>2</v>
      </c>
      <c r="S7506" s="76">
        <f t="shared" si="381"/>
        <v>24</v>
      </c>
      <c r="T7506" s="76">
        <f t="shared" si="381"/>
        <v>77</v>
      </c>
      <c r="U7506" s="76">
        <f t="shared" si="381"/>
        <v>1</v>
      </c>
      <c r="V7506" s="76">
        <f t="shared" si="381"/>
        <v>0</v>
      </c>
      <c r="W7506" s="76">
        <f t="shared" si="381"/>
        <v>4</v>
      </c>
      <c r="X7506" s="76">
        <f t="shared" si="381"/>
        <v>49</v>
      </c>
    </row>
    <row r="7507" spans="1:24">
      <c r="A7507" s="54"/>
      <c r="B7507" s="77"/>
      <c r="C7507" s="77"/>
      <c r="D7507" s="136"/>
      <c r="E7507" s="77"/>
      <c r="F7507" s="77"/>
      <c r="G7507" s="77"/>
      <c r="H7507" s="77"/>
      <c r="I7507" s="79"/>
      <c r="J7507" s="137"/>
      <c r="K7507" s="75" t="s">
        <v>1501</v>
      </c>
      <c r="L7507" s="76">
        <f t="shared" si="379"/>
        <v>91</v>
      </c>
      <c r="M7507" s="76">
        <f t="shared" ref="M7507:X7508" si="382">M7510+M7591+M7729+M7897+M8008+M8041+M8056+M8092+M8110+M8128+M8155+M8197+M8218+M8230+M8236+M8242+M8260</f>
        <v>47</v>
      </c>
      <c r="N7507" s="76">
        <f t="shared" si="382"/>
        <v>10</v>
      </c>
      <c r="O7507" s="76">
        <f t="shared" si="382"/>
        <v>0</v>
      </c>
      <c r="P7507" s="76">
        <f t="shared" si="382"/>
        <v>12</v>
      </c>
      <c r="Q7507" s="76">
        <f t="shared" si="382"/>
        <v>0</v>
      </c>
      <c r="R7507" s="76">
        <f t="shared" si="382"/>
        <v>0</v>
      </c>
      <c r="S7507" s="76">
        <f t="shared" si="382"/>
        <v>7</v>
      </c>
      <c r="T7507" s="76">
        <f t="shared" si="382"/>
        <v>2</v>
      </c>
      <c r="U7507" s="76">
        <f t="shared" si="382"/>
        <v>0</v>
      </c>
      <c r="V7507" s="76">
        <f t="shared" si="382"/>
        <v>0</v>
      </c>
      <c r="W7507" s="76">
        <f t="shared" si="382"/>
        <v>0</v>
      </c>
      <c r="X7507" s="76">
        <f t="shared" si="382"/>
        <v>13</v>
      </c>
    </row>
    <row r="7508" spans="1:24">
      <c r="A7508" s="54"/>
      <c r="B7508" s="81"/>
      <c r="C7508" s="81"/>
      <c r="D7508" s="138"/>
      <c r="E7508" s="81"/>
      <c r="F7508" s="81"/>
      <c r="G7508" s="81"/>
      <c r="H7508" s="81"/>
      <c r="I7508" s="83"/>
      <c r="J7508" s="139"/>
      <c r="K7508" s="84" t="s">
        <v>1502</v>
      </c>
      <c r="L7508" s="76">
        <f t="shared" si="379"/>
        <v>651</v>
      </c>
      <c r="M7508" s="76">
        <f t="shared" si="382"/>
        <v>89</v>
      </c>
      <c r="N7508" s="76">
        <f t="shared" si="382"/>
        <v>14</v>
      </c>
      <c r="O7508" s="76">
        <f t="shared" si="382"/>
        <v>15</v>
      </c>
      <c r="P7508" s="76">
        <f t="shared" si="382"/>
        <v>0</v>
      </c>
      <c r="Q7508" s="76">
        <f t="shared" si="382"/>
        <v>0</v>
      </c>
      <c r="R7508" s="76">
        <f t="shared" si="382"/>
        <v>2</v>
      </c>
      <c r="S7508" s="76">
        <f t="shared" si="382"/>
        <v>66</v>
      </c>
      <c r="T7508" s="76">
        <f t="shared" si="382"/>
        <v>56</v>
      </c>
      <c r="U7508" s="76">
        <f t="shared" si="382"/>
        <v>5</v>
      </c>
      <c r="V7508" s="76">
        <f t="shared" si="382"/>
        <v>0</v>
      </c>
      <c r="W7508" s="76">
        <f t="shared" si="382"/>
        <v>380</v>
      </c>
      <c r="X7508" s="76">
        <f t="shared" si="382"/>
        <v>24</v>
      </c>
    </row>
    <row r="7509" spans="1:24">
      <c r="A7509" s="54"/>
      <c r="B7509" s="195" t="s">
        <v>11387</v>
      </c>
      <c r="C7509" s="58"/>
      <c r="D7509" s="449">
        <f>COUNTA(D7512:D7589)</f>
        <v>26</v>
      </c>
      <c r="E7509" s="195"/>
      <c r="F7509" s="195"/>
      <c r="G7509" s="195"/>
      <c r="H7509" s="195"/>
      <c r="I7509" s="606">
        <f>SUM(I7512:I7589)</f>
        <v>102401</v>
      </c>
      <c r="J7509" s="46" t="s">
        <v>1508</v>
      </c>
      <c r="K7509" s="75" t="s">
        <v>1509</v>
      </c>
      <c r="L7509" s="76">
        <f t="shared" si="379"/>
        <v>36</v>
      </c>
      <c r="M7509" s="76">
        <f>M7512+M7515+M7518+M7521+M7524+M7527+M7530+M7533+M7536+M7539+M7542+M7545+M7548+M7551+M7554+M7557+M7560+M7563+M7566+M7569+M7572+M7575+M7578+M7581+M7584+M7587</f>
        <v>0</v>
      </c>
      <c r="N7509" s="76">
        <f t="shared" ref="N7509:X7509" si="383">N7512+N7515+N7518+N7521+N7524+N7527+N7530+N7533+N7536+N7539+N7542+N7545+N7548+N7551+N7554+N7557+N7560+N7563+N7566+N7569+N7572+N7575+N7578+N7581+N7584+N7587</f>
        <v>19</v>
      </c>
      <c r="O7509" s="76">
        <f t="shared" si="383"/>
        <v>0</v>
      </c>
      <c r="P7509" s="76">
        <f t="shared" si="383"/>
        <v>0</v>
      </c>
      <c r="Q7509" s="76">
        <f t="shared" si="383"/>
        <v>0</v>
      </c>
      <c r="R7509" s="76">
        <f t="shared" si="383"/>
        <v>0</v>
      </c>
      <c r="S7509" s="76">
        <f t="shared" si="383"/>
        <v>5</v>
      </c>
      <c r="T7509" s="76">
        <f t="shared" si="383"/>
        <v>0</v>
      </c>
      <c r="U7509" s="76">
        <f t="shared" si="383"/>
        <v>1</v>
      </c>
      <c r="V7509" s="76">
        <f t="shared" si="383"/>
        <v>0</v>
      </c>
      <c r="W7509" s="76">
        <f t="shared" si="383"/>
        <v>0</v>
      </c>
      <c r="X7509" s="76">
        <f t="shared" si="383"/>
        <v>11</v>
      </c>
    </row>
    <row r="7510" spans="1:24">
      <c r="A7510" s="54"/>
      <c r="B7510" s="195"/>
      <c r="C7510" s="77"/>
      <c r="D7510" s="449"/>
      <c r="E7510" s="195"/>
      <c r="F7510" s="195"/>
      <c r="G7510" s="195"/>
      <c r="H7510" s="195"/>
      <c r="I7510" s="606"/>
      <c r="J7510" s="54"/>
      <c r="K7510" s="75" t="s">
        <v>1501</v>
      </c>
      <c r="L7510" s="76">
        <f t="shared" si="379"/>
        <v>14</v>
      </c>
      <c r="M7510" s="76">
        <f t="shared" ref="M7510:X7511" si="384">M7513+M7516+M7519+M7522+M7525+M7528+M7531+M7534+M7537+M7540+M7543+M7546+M7549+M7552+M7555+M7558+M7561+M7564+M7567+M7570+M7573+M7576+M7579+M7582+M7585+M7588</f>
        <v>0</v>
      </c>
      <c r="N7510" s="76">
        <f t="shared" si="384"/>
        <v>1</v>
      </c>
      <c r="O7510" s="76">
        <f t="shared" si="384"/>
        <v>0</v>
      </c>
      <c r="P7510" s="76">
        <f t="shared" si="384"/>
        <v>5</v>
      </c>
      <c r="Q7510" s="76">
        <f t="shared" si="384"/>
        <v>0</v>
      </c>
      <c r="R7510" s="76">
        <f t="shared" si="384"/>
        <v>0</v>
      </c>
      <c r="S7510" s="76">
        <f t="shared" si="384"/>
        <v>0</v>
      </c>
      <c r="T7510" s="76">
        <f t="shared" si="384"/>
        <v>0</v>
      </c>
      <c r="U7510" s="76">
        <f t="shared" si="384"/>
        <v>0</v>
      </c>
      <c r="V7510" s="76">
        <f t="shared" si="384"/>
        <v>0</v>
      </c>
      <c r="W7510" s="76">
        <f t="shared" si="384"/>
        <v>0</v>
      </c>
      <c r="X7510" s="76">
        <f t="shared" si="384"/>
        <v>8</v>
      </c>
    </row>
    <row r="7511" spans="1:24">
      <c r="A7511" s="54"/>
      <c r="B7511" s="195"/>
      <c r="C7511" s="81"/>
      <c r="D7511" s="449"/>
      <c r="E7511" s="195"/>
      <c r="F7511" s="195"/>
      <c r="G7511" s="195"/>
      <c r="H7511" s="195"/>
      <c r="I7511" s="606"/>
      <c r="J7511" s="80"/>
      <c r="K7511" s="84" t="s">
        <v>1502</v>
      </c>
      <c r="L7511" s="76">
        <f t="shared" si="379"/>
        <v>58</v>
      </c>
      <c r="M7511" s="76">
        <f t="shared" si="384"/>
        <v>9</v>
      </c>
      <c r="N7511" s="76">
        <f t="shared" si="384"/>
        <v>3</v>
      </c>
      <c r="O7511" s="76">
        <f t="shared" si="384"/>
        <v>2</v>
      </c>
      <c r="P7511" s="76">
        <f t="shared" si="384"/>
        <v>0</v>
      </c>
      <c r="Q7511" s="76">
        <f t="shared" si="384"/>
        <v>0</v>
      </c>
      <c r="R7511" s="76">
        <f t="shared" si="384"/>
        <v>1</v>
      </c>
      <c r="S7511" s="76">
        <f t="shared" si="384"/>
        <v>14</v>
      </c>
      <c r="T7511" s="76">
        <f t="shared" si="384"/>
        <v>23</v>
      </c>
      <c r="U7511" s="76">
        <f t="shared" si="384"/>
        <v>3</v>
      </c>
      <c r="V7511" s="76">
        <f t="shared" si="384"/>
        <v>0</v>
      </c>
      <c r="W7511" s="76">
        <f t="shared" si="384"/>
        <v>2</v>
      </c>
      <c r="X7511" s="76">
        <f t="shared" si="384"/>
        <v>1</v>
      </c>
    </row>
    <row r="7512" spans="1:24">
      <c r="A7512" s="54"/>
      <c r="B7512" s="46" t="s">
        <v>11388</v>
      </c>
      <c r="C7512" s="46" t="s">
        <v>35</v>
      </c>
      <c r="D7512" s="607" t="s">
        <v>11389</v>
      </c>
      <c r="E7512" s="608" t="s">
        <v>11390</v>
      </c>
      <c r="F7512" s="609" t="s">
        <v>11391</v>
      </c>
      <c r="G7512" s="610" t="s">
        <v>11392</v>
      </c>
      <c r="H7512" s="609" t="s">
        <v>11393</v>
      </c>
      <c r="I7512" s="74">
        <v>6648</v>
      </c>
      <c r="J7512" s="46" t="s">
        <v>1508</v>
      </c>
      <c r="K7512" s="75" t="s">
        <v>1509</v>
      </c>
      <c r="L7512" s="76">
        <f>SUM(M7512:X7512)</f>
        <v>3</v>
      </c>
      <c r="M7512" s="284">
        <v>0</v>
      </c>
      <c r="N7512" s="284">
        <v>2</v>
      </c>
      <c r="O7512" s="284">
        <v>0</v>
      </c>
      <c r="P7512" s="284">
        <v>0</v>
      </c>
      <c r="Q7512" s="284">
        <v>0</v>
      </c>
      <c r="R7512" s="284">
        <v>0</v>
      </c>
      <c r="S7512" s="284">
        <v>0</v>
      </c>
      <c r="T7512" s="284">
        <v>0</v>
      </c>
      <c r="U7512" s="284">
        <v>0</v>
      </c>
      <c r="V7512" s="284">
        <v>0</v>
      </c>
      <c r="W7512" s="284">
        <v>0</v>
      </c>
      <c r="X7512" s="284">
        <v>1</v>
      </c>
    </row>
    <row r="7513" spans="1:24">
      <c r="A7513" s="54"/>
      <c r="B7513" s="54"/>
      <c r="C7513" s="54"/>
      <c r="D7513" s="611"/>
      <c r="E7513" s="612"/>
      <c r="F7513" s="613"/>
      <c r="G7513" s="614"/>
      <c r="H7513" s="613"/>
      <c r="I7513" s="79"/>
      <c r="J7513" s="54"/>
      <c r="K7513" s="75" t="s">
        <v>1501</v>
      </c>
      <c r="L7513" s="76">
        <f t="shared" ref="L7513:L7523" si="385">SUM(M7513:X7513)</f>
        <v>1</v>
      </c>
      <c r="M7513" s="284">
        <v>0</v>
      </c>
      <c r="N7513" s="284">
        <v>0</v>
      </c>
      <c r="O7513" s="284">
        <v>0</v>
      </c>
      <c r="P7513" s="284">
        <v>1</v>
      </c>
      <c r="Q7513" s="284">
        <v>0</v>
      </c>
      <c r="R7513" s="284">
        <v>0</v>
      </c>
      <c r="S7513" s="284">
        <v>0</v>
      </c>
      <c r="T7513" s="284">
        <v>0</v>
      </c>
      <c r="U7513" s="284">
        <v>0</v>
      </c>
      <c r="V7513" s="284">
        <v>0</v>
      </c>
      <c r="W7513" s="284">
        <v>0</v>
      </c>
      <c r="X7513" s="284">
        <v>0</v>
      </c>
    </row>
    <row r="7514" spans="1:24">
      <c r="A7514" s="54"/>
      <c r="B7514" s="54"/>
      <c r="C7514" s="80"/>
      <c r="D7514" s="615"/>
      <c r="E7514" s="616"/>
      <c r="F7514" s="617"/>
      <c r="G7514" s="618"/>
      <c r="H7514" s="617"/>
      <c r="I7514" s="83"/>
      <c r="J7514" s="80"/>
      <c r="K7514" s="84" t="s">
        <v>1502</v>
      </c>
      <c r="L7514" s="76">
        <f t="shared" si="385"/>
        <v>0</v>
      </c>
      <c r="M7514" s="284">
        <v>0</v>
      </c>
      <c r="N7514" s="284">
        <v>0</v>
      </c>
      <c r="O7514" s="284">
        <v>0</v>
      </c>
      <c r="P7514" s="284">
        <v>0</v>
      </c>
      <c r="Q7514" s="284">
        <v>0</v>
      </c>
      <c r="R7514" s="284">
        <v>0</v>
      </c>
      <c r="S7514" s="284">
        <v>0</v>
      </c>
      <c r="T7514" s="284">
        <v>0</v>
      </c>
      <c r="U7514" s="284">
        <v>0</v>
      </c>
      <c r="V7514" s="284">
        <v>0</v>
      </c>
      <c r="W7514" s="284">
        <v>0</v>
      </c>
      <c r="X7514" s="284">
        <v>0</v>
      </c>
    </row>
    <row r="7515" spans="1:24">
      <c r="A7515" s="54"/>
      <c r="B7515" s="54"/>
      <c r="C7515" s="46" t="s">
        <v>35</v>
      </c>
      <c r="D7515" s="58" t="s">
        <v>11394</v>
      </c>
      <c r="E7515" s="619" t="s">
        <v>11395</v>
      </c>
      <c r="F7515" s="620" t="s">
        <v>11396</v>
      </c>
      <c r="G7515" s="621" t="s">
        <v>11392</v>
      </c>
      <c r="H7515" s="620" t="s">
        <v>11397</v>
      </c>
      <c r="I7515" s="74">
        <v>9354</v>
      </c>
      <c r="J7515" s="46" t="s">
        <v>1508</v>
      </c>
      <c r="K7515" s="75" t="s">
        <v>1509</v>
      </c>
      <c r="L7515" s="76">
        <f t="shared" si="385"/>
        <v>2</v>
      </c>
      <c r="M7515" s="284">
        <v>0</v>
      </c>
      <c r="N7515" s="284">
        <v>2</v>
      </c>
      <c r="O7515" s="284">
        <v>0</v>
      </c>
      <c r="P7515" s="284">
        <v>0</v>
      </c>
      <c r="Q7515" s="284">
        <v>0</v>
      </c>
      <c r="R7515" s="284">
        <v>0</v>
      </c>
      <c r="S7515" s="284">
        <v>0</v>
      </c>
      <c r="T7515" s="284">
        <v>0</v>
      </c>
      <c r="U7515" s="284">
        <v>0</v>
      </c>
      <c r="V7515" s="284">
        <v>0</v>
      </c>
      <c r="W7515" s="284">
        <v>0</v>
      </c>
      <c r="X7515" s="284">
        <v>0</v>
      </c>
    </row>
    <row r="7516" spans="1:24">
      <c r="A7516" s="54"/>
      <c r="B7516" s="54"/>
      <c r="C7516" s="54"/>
      <c r="D7516" s="77"/>
      <c r="E7516" s="622"/>
      <c r="F7516" s="613"/>
      <c r="G7516" s="614"/>
      <c r="H7516" s="613"/>
      <c r="I7516" s="79"/>
      <c r="J7516" s="54"/>
      <c r="K7516" s="75" t="s">
        <v>1501</v>
      </c>
      <c r="L7516" s="76">
        <f t="shared" si="385"/>
        <v>1</v>
      </c>
      <c r="M7516" s="284">
        <v>0</v>
      </c>
      <c r="N7516" s="284">
        <v>0</v>
      </c>
      <c r="O7516" s="284">
        <v>0</v>
      </c>
      <c r="P7516" s="284">
        <v>0</v>
      </c>
      <c r="Q7516" s="284">
        <v>0</v>
      </c>
      <c r="R7516" s="284">
        <v>0</v>
      </c>
      <c r="S7516" s="284">
        <v>0</v>
      </c>
      <c r="T7516" s="284">
        <v>0</v>
      </c>
      <c r="U7516" s="284">
        <v>0</v>
      </c>
      <c r="V7516" s="284">
        <v>0</v>
      </c>
      <c r="W7516" s="284">
        <v>0</v>
      </c>
      <c r="X7516" s="284">
        <v>1</v>
      </c>
    </row>
    <row r="7517" spans="1:24">
      <c r="A7517" s="54"/>
      <c r="B7517" s="54"/>
      <c r="C7517" s="80"/>
      <c r="D7517" s="81"/>
      <c r="E7517" s="623"/>
      <c r="F7517" s="617"/>
      <c r="G7517" s="618"/>
      <c r="H7517" s="617"/>
      <c r="I7517" s="83"/>
      <c r="J7517" s="80"/>
      <c r="K7517" s="84" t="s">
        <v>1502</v>
      </c>
      <c r="L7517" s="76">
        <f t="shared" si="385"/>
        <v>2</v>
      </c>
      <c r="M7517" s="284">
        <v>0</v>
      </c>
      <c r="N7517" s="284">
        <v>0</v>
      </c>
      <c r="O7517" s="284">
        <v>0</v>
      </c>
      <c r="P7517" s="284">
        <v>0</v>
      </c>
      <c r="Q7517" s="284">
        <v>0</v>
      </c>
      <c r="R7517" s="284">
        <v>0</v>
      </c>
      <c r="S7517" s="284">
        <v>0</v>
      </c>
      <c r="T7517" s="284">
        <v>2</v>
      </c>
      <c r="U7517" s="284">
        <v>0</v>
      </c>
      <c r="V7517" s="284">
        <v>0</v>
      </c>
      <c r="W7517" s="284">
        <v>0</v>
      </c>
      <c r="X7517" s="284">
        <v>0</v>
      </c>
    </row>
    <row r="7518" spans="1:24">
      <c r="A7518" s="54"/>
      <c r="B7518" s="54"/>
      <c r="C7518" s="46" t="s">
        <v>35</v>
      </c>
      <c r="D7518" s="624" t="s">
        <v>11398</v>
      </c>
      <c r="E7518" s="625" t="s">
        <v>11399</v>
      </c>
      <c r="F7518" s="620" t="s">
        <v>11400</v>
      </c>
      <c r="G7518" s="621" t="s">
        <v>11401</v>
      </c>
      <c r="H7518" s="620" t="s">
        <v>11402</v>
      </c>
      <c r="I7518" s="74">
        <v>4786</v>
      </c>
      <c r="J7518" s="46" t="s">
        <v>1508</v>
      </c>
      <c r="K7518" s="75" t="s">
        <v>1509</v>
      </c>
      <c r="L7518" s="76">
        <f t="shared" si="385"/>
        <v>4</v>
      </c>
      <c r="M7518" s="284">
        <v>0</v>
      </c>
      <c r="N7518" s="284">
        <v>2</v>
      </c>
      <c r="O7518" s="284">
        <v>0</v>
      </c>
      <c r="P7518" s="284">
        <v>0</v>
      </c>
      <c r="Q7518" s="284">
        <v>0</v>
      </c>
      <c r="R7518" s="284">
        <v>0</v>
      </c>
      <c r="S7518" s="284">
        <v>0</v>
      </c>
      <c r="T7518" s="284">
        <v>0</v>
      </c>
      <c r="U7518" s="284">
        <v>0</v>
      </c>
      <c r="V7518" s="284">
        <v>0</v>
      </c>
      <c r="W7518" s="284">
        <v>0</v>
      </c>
      <c r="X7518" s="284">
        <v>2</v>
      </c>
    </row>
    <row r="7519" spans="1:24">
      <c r="A7519" s="54"/>
      <c r="B7519" s="54"/>
      <c r="C7519" s="54"/>
      <c r="D7519" s="611"/>
      <c r="E7519" s="612"/>
      <c r="F7519" s="613"/>
      <c r="G7519" s="614"/>
      <c r="H7519" s="613"/>
      <c r="I7519" s="79"/>
      <c r="J7519" s="54"/>
      <c r="K7519" s="75" t="s">
        <v>1501</v>
      </c>
      <c r="L7519" s="76">
        <f t="shared" si="385"/>
        <v>1</v>
      </c>
      <c r="M7519" s="284">
        <v>0</v>
      </c>
      <c r="N7519" s="284">
        <v>0</v>
      </c>
      <c r="O7519" s="284">
        <v>0</v>
      </c>
      <c r="P7519" s="284">
        <v>1</v>
      </c>
      <c r="Q7519" s="284">
        <v>0</v>
      </c>
      <c r="R7519" s="284">
        <v>0</v>
      </c>
      <c r="S7519" s="284">
        <v>0</v>
      </c>
      <c r="T7519" s="284">
        <v>0</v>
      </c>
      <c r="U7519" s="284">
        <v>0</v>
      </c>
      <c r="V7519" s="284">
        <v>0</v>
      </c>
      <c r="W7519" s="284">
        <v>0</v>
      </c>
      <c r="X7519" s="284">
        <v>0</v>
      </c>
    </row>
    <row r="7520" spans="1:24">
      <c r="A7520" s="54"/>
      <c r="B7520" s="54"/>
      <c r="C7520" s="80"/>
      <c r="D7520" s="626"/>
      <c r="E7520" s="616"/>
      <c r="F7520" s="617"/>
      <c r="G7520" s="618"/>
      <c r="H7520" s="617"/>
      <c r="I7520" s="83"/>
      <c r="J7520" s="80"/>
      <c r="K7520" s="84" t="s">
        <v>1502</v>
      </c>
      <c r="L7520" s="76">
        <f t="shared" si="385"/>
        <v>0</v>
      </c>
      <c r="M7520" s="284">
        <v>0</v>
      </c>
      <c r="N7520" s="284">
        <v>0</v>
      </c>
      <c r="O7520" s="284">
        <v>0</v>
      </c>
      <c r="P7520" s="284">
        <v>0</v>
      </c>
      <c r="Q7520" s="284">
        <v>0</v>
      </c>
      <c r="R7520" s="284">
        <v>0</v>
      </c>
      <c r="S7520" s="284">
        <v>0</v>
      </c>
      <c r="T7520" s="284">
        <v>0</v>
      </c>
      <c r="U7520" s="284">
        <v>0</v>
      </c>
      <c r="V7520" s="284">
        <v>0</v>
      </c>
      <c r="W7520" s="284">
        <v>0</v>
      </c>
      <c r="X7520" s="284">
        <v>0</v>
      </c>
    </row>
    <row r="7521" spans="1:24">
      <c r="A7521" s="54"/>
      <c r="B7521" s="54"/>
      <c r="C7521" s="46" t="s">
        <v>35</v>
      </c>
      <c r="D7521" s="624" t="s">
        <v>1590</v>
      </c>
      <c r="E7521" s="625" t="s">
        <v>11403</v>
      </c>
      <c r="F7521" s="620" t="s">
        <v>11404</v>
      </c>
      <c r="G7521" s="621" t="s">
        <v>11405</v>
      </c>
      <c r="H7521" s="620" t="s">
        <v>11406</v>
      </c>
      <c r="I7521" s="74">
        <v>4767</v>
      </c>
      <c r="J7521" s="46" t="s">
        <v>1508</v>
      </c>
      <c r="K7521" s="75" t="s">
        <v>1509</v>
      </c>
      <c r="L7521" s="76">
        <f t="shared" si="385"/>
        <v>3</v>
      </c>
      <c r="M7521" s="284">
        <v>0</v>
      </c>
      <c r="N7521" s="284">
        <v>2</v>
      </c>
      <c r="O7521" s="284">
        <v>0</v>
      </c>
      <c r="P7521" s="284">
        <v>0</v>
      </c>
      <c r="Q7521" s="284">
        <v>0</v>
      </c>
      <c r="R7521" s="284">
        <v>0</v>
      </c>
      <c r="S7521" s="284">
        <v>1</v>
      </c>
      <c r="T7521" s="284">
        <v>0</v>
      </c>
      <c r="U7521" s="284">
        <v>0</v>
      </c>
      <c r="V7521" s="284">
        <v>0</v>
      </c>
      <c r="W7521" s="284">
        <v>0</v>
      </c>
      <c r="X7521" s="284">
        <v>0</v>
      </c>
    </row>
    <row r="7522" spans="1:24">
      <c r="A7522" s="54"/>
      <c r="B7522" s="54"/>
      <c r="C7522" s="54"/>
      <c r="D7522" s="611"/>
      <c r="E7522" s="612"/>
      <c r="F7522" s="613"/>
      <c r="G7522" s="614"/>
      <c r="H7522" s="613"/>
      <c r="I7522" s="79"/>
      <c r="J7522" s="54"/>
      <c r="K7522" s="75" t="s">
        <v>1501</v>
      </c>
      <c r="L7522" s="76">
        <f t="shared" si="385"/>
        <v>1</v>
      </c>
      <c r="M7522" s="284">
        <v>0</v>
      </c>
      <c r="N7522" s="284">
        <v>0</v>
      </c>
      <c r="O7522" s="284">
        <v>0</v>
      </c>
      <c r="P7522" s="284">
        <v>0</v>
      </c>
      <c r="Q7522" s="284">
        <v>0</v>
      </c>
      <c r="R7522" s="284">
        <v>0</v>
      </c>
      <c r="S7522" s="284">
        <v>0</v>
      </c>
      <c r="T7522" s="284">
        <v>0</v>
      </c>
      <c r="U7522" s="284">
        <v>0</v>
      </c>
      <c r="V7522" s="284">
        <v>0</v>
      </c>
      <c r="W7522" s="284">
        <v>0</v>
      </c>
      <c r="X7522" s="284">
        <v>1</v>
      </c>
    </row>
    <row r="7523" spans="1:24">
      <c r="A7523" s="54"/>
      <c r="B7523" s="54"/>
      <c r="C7523" s="80"/>
      <c r="D7523" s="626"/>
      <c r="E7523" s="627"/>
      <c r="F7523" s="628"/>
      <c r="G7523" s="629"/>
      <c r="H7523" s="628"/>
      <c r="I7523" s="83"/>
      <c r="J7523" s="80"/>
      <c r="K7523" s="84" t="s">
        <v>1502</v>
      </c>
      <c r="L7523" s="76">
        <f t="shared" si="385"/>
        <v>0</v>
      </c>
      <c r="M7523" s="284">
        <v>0</v>
      </c>
      <c r="N7523" s="284">
        <v>0</v>
      </c>
      <c r="O7523" s="284">
        <v>0</v>
      </c>
      <c r="P7523" s="284">
        <v>0</v>
      </c>
      <c r="Q7523" s="284">
        <v>0</v>
      </c>
      <c r="R7523" s="284">
        <v>0</v>
      </c>
      <c r="S7523" s="284">
        <v>0</v>
      </c>
      <c r="T7523" s="284">
        <v>0</v>
      </c>
      <c r="U7523" s="284">
        <v>0</v>
      </c>
      <c r="V7523" s="284">
        <v>0</v>
      </c>
      <c r="W7523" s="284">
        <v>0</v>
      </c>
      <c r="X7523" s="284">
        <v>0</v>
      </c>
    </row>
    <row r="7524" spans="1:24">
      <c r="A7524" s="54"/>
      <c r="B7524" s="54"/>
      <c r="C7524" s="46" t="s">
        <v>35</v>
      </c>
      <c r="D7524" s="624" t="s">
        <v>11407</v>
      </c>
      <c r="E7524" s="608" t="s">
        <v>11408</v>
      </c>
      <c r="F7524" s="609" t="s">
        <v>11409</v>
      </c>
      <c r="G7524" s="610" t="s">
        <v>11410</v>
      </c>
      <c r="H7524" s="609" t="s">
        <v>11411</v>
      </c>
      <c r="I7524" s="74">
        <v>5899</v>
      </c>
      <c r="J7524" s="46" t="s">
        <v>1508</v>
      </c>
      <c r="K7524" s="75" t="s">
        <v>1509</v>
      </c>
      <c r="L7524" s="76">
        <f>SUM(M7524:X7524)</f>
        <v>3</v>
      </c>
      <c r="M7524" s="284">
        <v>0</v>
      </c>
      <c r="N7524" s="284">
        <v>1</v>
      </c>
      <c r="O7524" s="284">
        <v>0</v>
      </c>
      <c r="P7524" s="284">
        <v>0</v>
      </c>
      <c r="Q7524" s="284">
        <v>0</v>
      </c>
      <c r="R7524" s="284">
        <v>0</v>
      </c>
      <c r="S7524" s="284">
        <v>1</v>
      </c>
      <c r="T7524" s="284">
        <v>0</v>
      </c>
      <c r="U7524" s="284">
        <v>0</v>
      </c>
      <c r="V7524" s="284">
        <v>0</v>
      </c>
      <c r="W7524" s="284">
        <v>0</v>
      </c>
      <c r="X7524" s="284">
        <v>1</v>
      </c>
    </row>
    <row r="7525" spans="1:24">
      <c r="A7525" s="54"/>
      <c r="B7525" s="54"/>
      <c r="C7525" s="54"/>
      <c r="D7525" s="611"/>
      <c r="E7525" s="612"/>
      <c r="F7525" s="613"/>
      <c r="G7525" s="614"/>
      <c r="H7525" s="613"/>
      <c r="I7525" s="79"/>
      <c r="J7525" s="54"/>
      <c r="K7525" s="75" t="s">
        <v>1501</v>
      </c>
      <c r="L7525" s="76">
        <f t="shared" ref="L7525:L7535" si="386">SUM(M7525:X7525)</f>
        <v>1</v>
      </c>
      <c r="M7525" s="284">
        <v>0</v>
      </c>
      <c r="N7525" s="284">
        <v>0</v>
      </c>
      <c r="O7525" s="284">
        <v>0</v>
      </c>
      <c r="P7525" s="284">
        <v>0</v>
      </c>
      <c r="Q7525" s="284">
        <v>0</v>
      </c>
      <c r="R7525" s="284">
        <v>0</v>
      </c>
      <c r="S7525" s="284">
        <v>0</v>
      </c>
      <c r="T7525" s="284">
        <v>0</v>
      </c>
      <c r="U7525" s="284">
        <v>0</v>
      </c>
      <c r="V7525" s="284">
        <v>0</v>
      </c>
      <c r="W7525" s="284">
        <v>0</v>
      </c>
      <c r="X7525" s="284">
        <v>1</v>
      </c>
    </row>
    <row r="7526" spans="1:24">
      <c r="A7526" s="54"/>
      <c r="B7526" s="54"/>
      <c r="C7526" s="80"/>
      <c r="D7526" s="626"/>
      <c r="E7526" s="616"/>
      <c r="F7526" s="617"/>
      <c r="G7526" s="618"/>
      <c r="H7526" s="617"/>
      <c r="I7526" s="83"/>
      <c r="J7526" s="80"/>
      <c r="K7526" s="84" t="s">
        <v>1502</v>
      </c>
      <c r="L7526" s="76">
        <f t="shared" si="386"/>
        <v>0</v>
      </c>
      <c r="M7526" s="284">
        <v>0</v>
      </c>
      <c r="N7526" s="284">
        <v>0</v>
      </c>
      <c r="O7526" s="284">
        <v>0</v>
      </c>
      <c r="P7526" s="284">
        <v>0</v>
      </c>
      <c r="Q7526" s="284">
        <v>0</v>
      </c>
      <c r="R7526" s="284">
        <v>0</v>
      </c>
      <c r="S7526" s="284">
        <v>0</v>
      </c>
      <c r="T7526" s="284">
        <v>0</v>
      </c>
      <c r="U7526" s="284">
        <v>0</v>
      </c>
      <c r="V7526" s="284">
        <v>0</v>
      </c>
      <c r="W7526" s="284">
        <v>0</v>
      </c>
      <c r="X7526" s="284">
        <v>0</v>
      </c>
    </row>
    <row r="7527" spans="1:24">
      <c r="A7527" s="54"/>
      <c r="B7527" s="54"/>
      <c r="C7527" s="46" t="s">
        <v>35</v>
      </c>
      <c r="D7527" s="625" t="s">
        <v>11412</v>
      </c>
      <c r="E7527" s="621" t="s">
        <v>11413</v>
      </c>
      <c r="F7527" s="620" t="s">
        <v>11414</v>
      </c>
      <c r="G7527" s="621" t="s">
        <v>11410</v>
      </c>
      <c r="H7527" s="620" t="s">
        <v>11415</v>
      </c>
      <c r="I7527" s="74">
        <v>5934</v>
      </c>
      <c r="J7527" s="46" t="s">
        <v>1508</v>
      </c>
      <c r="K7527" s="75" t="s">
        <v>1509</v>
      </c>
      <c r="L7527" s="76">
        <f t="shared" si="386"/>
        <v>3</v>
      </c>
      <c r="M7527" s="284">
        <v>0</v>
      </c>
      <c r="N7527" s="284">
        <v>1</v>
      </c>
      <c r="O7527" s="284">
        <v>0</v>
      </c>
      <c r="P7527" s="284">
        <v>0</v>
      </c>
      <c r="Q7527" s="284">
        <v>0</v>
      </c>
      <c r="R7527" s="284">
        <v>0</v>
      </c>
      <c r="S7527" s="284">
        <v>2</v>
      </c>
      <c r="T7527" s="284">
        <v>0</v>
      </c>
      <c r="U7527" s="284">
        <v>0</v>
      </c>
      <c r="V7527" s="284">
        <v>0</v>
      </c>
      <c r="W7527" s="284">
        <v>0</v>
      </c>
      <c r="X7527" s="284">
        <v>0</v>
      </c>
    </row>
    <row r="7528" spans="1:24">
      <c r="A7528" s="54"/>
      <c r="B7528" s="54"/>
      <c r="C7528" s="54"/>
      <c r="D7528" s="612"/>
      <c r="E7528" s="614"/>
      <c r="F7528" s="613"/>
      <c r="G7528" s="614"/>
      <c r="H7528" s="613"/>
      <c r="I7528" s="79"/>
      <c r="J7528" s="54"/>
      <c r="K7528" s="75" t="s">
        <v>1501</v>
      </c>
      <c r="L7528" s="76">
        <f t="shared" si="386"/>
        <v>1</v>
      </c>
      <c r="M7528" s="284">
        <v>0</v>
      </c>
      <c r="N7528" s="284">
        <v>0</v>
      </c>
      <c r="O7528" s="284">
        <v>0</v>
      </c>
      <c r="P7528" s="284">
        <v>1</v>
      </c>
      <c r="Q7528" s="284">
        <v>0</v>
      </c>
      <c r="R7528" s="284">
        <v>0</v>
      </c>
      <c r="S7528" s="284">
        <v>0</v>
      </c>
      <c r="T7528" s="284">
        <v>0</v>
      </c>
      <c r="U7528" s="284">
        <v>0</v>
      </c>
      <c r="V7528" s="284">
        <v>0</v>
      </c>
      <c r="W7528" s="284">
        <v>0</v>
      </c>
      <c r="X7528" s="284">
        <v>0</v>
      </c>
    </row>
    <row r="7529" spans="1:24">
      <c r="A7529" s="54"/>
      <c r="B7529" s="54"/>
      <c r="C7529" s="80"/>
      <c r="D7529" s="616"/>
      <c r="E7529" s="618"/>
      <c r="F7529" s="617"/>
      <c r="G7529" s="618"/>
      <c r="H7529" s="617"/>
      <c r="I7529" s="83"/>
      <c r="J7529" s="80"/>
      <c r="K7529" s="84" t="s">
        <v>1502</v>
      </c>
      <c r="L7529" s="76">
        <f t="shared" si="386"/>
        <v>0</v>
      </c>
      <c r="M7529" s="284">
        <v>0</v>
      </c>
      <c r="N7529" s="284">
        <v>0</v>
      </c>
      <c r="O7529" s="284">
        <v>0</v>
      </c>
      <c r="P7529" s="284">
        <v>0</v>
      </c>
      <c r="Q7529" s="284">
        <v>0</v>
      </c>
      <c r="R7529" s="284">
        <v>0</v>
      </c>
      <c r="S7529" s="284">
        <v>0</v>
      </c>
      <c r="T7529" s="284">
        <v>0</v>
      </c>
      <c r="U7529" s="284">
        <v>0</v>
      </c>
      <c r="V7529" s="284">
        <v>0</v>
      </c>
      <c r="W7529" s="284">
        <v>0</v>
      </c>
      <c r="X7529" s="284">
        <v>0</v>
      </c>
    </row>
    <row r="7530" spans="1:24">
      <c r="A7530" s="54"/>
      <c r="B7530" s="54"/>
      <c r="C7530" s="46" t="s">
        <v>35</v>
      </c>
      <c r="D7530" s="625" t="s">
        <v>11416</v>
      </c>
      <c r="E7530" s="621" t="s">
        <v>11417</v>
      </c>
      <c r="F7530" s="620" t="s">
        <v>11418</v>
      </c>
      <c r="G7530" s="621" t="s">
        <v>11419</v>
      </c>
      <c r="H7530" s="620" t="s">
        <v>11420</v>
      </c>
      <c r="I7530" s="74">
        <v>4548</v>
      </c>
      <c r="J7530" s="46" t="s">
        <v>1508</v>
      </c>
      <c r="K7530" s="75" t="s">
        <v>1509</v>
      </c>
      <c r="L7530" s="76">
        <f t="shared" si="386"/>
        <v>3</v>
      </c>
      <c r="M7530" s="284">
        <v>0</v>
      </c>
      <c r="N7530" s="284">
        <v>1</v>
      </c>
      <c r="O7530" s="284">
        <v>0</v>
      </c>
      <c r="P7530" s="284">
        <v>0</v>
      </c>
      <c r="Q7530" s="284">
        <v>0</v>
      </c>
      <c r="R7530" s="284">
        <v>0</v>
      </c>
      <c r="S7530" s="284">
        <v>0</v>
      </c>
      <c r="T7530" s="284">
        <v>0</v>
      </c>
      <c r="U7530" s="284">
        <v>0</v>
      </c>
      <c r="V7530" s="284">
        <v>0</v>
      </c>
      <c r="W7530" s="284">
        <v>0</v>
      </c>
      <c r="X7530" s="284">
        <v>2</v>
      </c>
    </row>
    <row r="7531" spans="1:24">
      <c r="A7531" s="54"/>
      <c r="B7531" s="54"/>
      <c r="C7531" s="54"/>
      <c r="D7531" s="612"/>
      <c r="E7531" s="614"/>
      <c r="F7531" s="613"/>
      <c r="G7531" s="614"/>
      <c r="H7531" s="613"/>
      <c r="I7531" s="79"/>
      <c r="J7531" s="54"/>
      <c r="K7531" s="75" t="s">
        <v>1501</v>
      </c>
      <c r="L7531" s="76">
        <f t="shared" si="386"/>
        <v>2</v>
      </c>
      <c r="M7531" s="284">
        <v>0</v>
      </c>
      <c r="N7531" s="284">
        <v>0</v>
      </c>
      <c r="O7531" s="284">
        <v>0</v>
      </c>
      <c r="P7531" s="284">
        <v>0</v>
      </c>
      <c r="Q7531" s="284">
        <v>0</v>
      </c>
      <c r="R7531" s="284">
        <v>0</v>
      </c>
      <c r="S7531" s="284">
        <v>0</v>
      </c>
      <c r="T7531" s="284">
        <v>0</v>
      </c>
      <c r="U7531" s="284">
        <v>0</v>
      </c>
      <c r="V7531" s="284">
        <v>0</v>
      </c>
      <c r="W7531" s="284">
        <v>0</v>
      </c>
      <c r="X7531" s="284">
        <v>2</v>
      </c>
    </row>
    <row r="7532" spans="1:24">
      <c r="A7532" s="54"/>
      <c r="B7532" s="54"/>
      <c r="C7532" s="80"/>
      <c r="D7532" s="616"/>
      <c r="E7532" s="618"/>
      <c r="F7532" s="617"/>
      <c r="G7532" s="618"/>
      <c r="H7532" s="617"/>
      <c r="I7532" s="83"/>
      <c r="J7532" s="80"/>
      <c r="K7532" s="84" t="s">
        <v>1502</v>
      </c>
      <c r="L7532" s="76">
        <f t="shared" si="386"/>
        <v>0</v>
      </c>
      <c r="M7532" s="284">
        <v>0</v>
      </c>
      <c r="N7532" s="284">
        <v>0</v>
      </c>
      <c r="O7532" s="284">
        <v>0</v>
      </c>
      <c r="P7532" s="284">
        <v>0</v>
      </c>
      <c r="Q7532" s="284">
        <v>0</v>
      </c>
      <c r="R7532" s="284">
        <v>0</v>
      </c>
      <c r="S7532" s="284">
        <v>0</v>
      </c>
      <c r="T7532" s="284">
        <v>0</v>
      </c>
      <c r="U7532" s="284">
        <v>0</v>
      </c>
      <c r="V7532" s="284">
        <v>0</v>
      </c>
      <c r="W7532" s="284">
        <v>0</v>
      </c>
      <c r="X7532" s="284">
        <v>0</v>
      </c>
    </row>
    <row r="7533" spans="1:24">
      <c r="A7533" s="54"/>
      <c r="B7533" s="54"/>
      <c r="C7533" s="46" t="s">
        <v>35</v>
      </c>
      <c r="D7533" s="625" t="s">
        <v>11421</v>
      </c>
      <c r="E7533" s="621" t="s">
        <v>11422</v>
      </c>
      <c r="F7533" s="620" t="s">
        <v>11423</v>
      </c>
      <c r="G7533" s="621" t="s">
        <v>11424</v>
      </c>
      <c r="H7533" s="630" t="s">
        <v>11425</v>
      </c>
      <c r="I7533" s="74">
        <v>6472</v>
      </c>
      <c r="J7533" s="46" t="s">
        <v>1508</v>
      </c>
      <c r="K7533" s="75" t="s">
        <v>1509</v>
      </c>
      <c r="L7533" s="76">
        <f t="shared" si="386"/>
        <v>2</v>
      </c>
      <c r="M7533" s="284">
        <v>0</v>
      </c>
      <c r="N7533" s="284">
        <v>1</v>
      </c>
      <c r="O7533" s="284">
        <v>0</v>
      </c>
      <c r="P7533" s="284">
        <v>0</v>
      </c>
      <c r="Q7533" s="284">
        <v>0</v>
      </c>
      <c r="R7533" s="284">
        <v>0</v>
      </c>
      <c r="S7533" s="284">
        <v>0</v>
      </c>
      <c r="T7533" s="284">
        <v>0</v>
      </c>
      <c r="U7533" s="284">
        <v>0</v>
      </c>
      <c r="V7533" s="284">
        <v>0</v>
      </c>
      <c r="W7533" s="284">
        <v>0</v>
      </c>
      <c r="X7533" s="284">
        <v>1</v>
      </c>
    </row>
    <row r="7534" spans="1:24">
      <c r="A7534" s="54"/>
      <c r="B7534" s="54"/>
      <c r="C7534" s="54"/>
      <c r="D7534" s="612"/>
      <c r="E7534" s="614"/>
      <c r="F7534" s="613"/>
      <c r="G7534" s="614"/>
      <c r="H7534" s="631"/>
      <c r="I7534" s="79"/>
      <c r="J7534" s="54"/>
      <c r="K7534" s="75" t="s">
        <v>1501</v>
      </c>
      <c r="L7534" s="76">
        <f t="shared" si="386"/>
        <v>2</v>
      </c>
      <c r="M7534" s="284">
        <v>0</v>
      </c>
      <c r="N7534" s="284">
        <v>0</v>
      </c>
      <c r="O7534" s="284">
        <v>0</v>
      </c>
      <c r="P7534" s="284">
        <v>1</v>
      </c>
      <c r="Q7534" s="284">
        <v>0</v>
      </c>
      <c r="R7534" s="284">
        <v>0</v>
      </c>
      <c r="S7534" s="284">
        <v>0</v>
      </c>
      <c r="T7534" s="284">
        <v>0</v>
      </c>
      <c r="U7534" s="284">
        <v>0</v>
      </c>
      <c r="V7534" s="284">
        <v>0</v>
      </c>
      <c r="W7534" s="284">
        <v>0</v>
      </c>
      <c r="X7534" s="284">
        <v>1</v>
      </c>
    </row>
    <row r="7535" spans="1:24">
      <c r="A7535" s="54"/>
      <c r="B7535" s="54"/>
      <c r="C7535" s="80"/>
      <c r="D7535" s="616"/>
      <c r="E7535" s="618"/>
      <c r="F7535" s="617"/>
      <c r="G7535" s="618"/>
      <c r="H7535" s="632"/>
      <c r="I7535" s="83"/>
      <c r="J7535" s="80"/>
      <c r="K7535" s="84" t="s">
        <v>1502</v>
      </c>
      <c r="L7535" s="76">
        <f t="shared" si="386"/>
        <v>0</v>
      </c>
      <c r="M7535" s="284">
        <v>0</v>
      </c>
      <c r="N7535" s="284">
        <v>0</v>
      </c>
      <c r="O7535" s="284">
        <v>0</v>
      </c>
      <c r="P7535" s="284">
        <v>0</v>
      </c>
      <c r="Q7535" s="284">
        <v>0</v>
      </c>
      <c r="R7535" s="284">
        <v>0</v>
      </c>
      <c r="S7535" s="284">
        <v>0</v>
      </c>
      <c r="T7535" s="284">
        <v>0</v>
      </c>
      <c r="U7535" s="284">
        <v>0</v>
      </c>
      <c r="V7535" s="284">
        <v>0</v>
      </c>
      <c r="W7535" s="284">
        <v>0</v>
      </c>
      <c r="X7535" s="284">
        <v>0</v>
      </c>
    </row>
    <row r="7536" spans="1:24">
      <c r="A7536" s="54"/>
      <c r="B7536" s="54"/>
      <c r="C7536" s="46" t="s">
        <v>35</v>
      </c>
      <c r="D7536" s="625" t="s">
        <v>10827</v>
      </c>
      <c r="E7536" s="621" t="s">
        <v>11426</v>
      </c>
      <c r="F7536" s="620" t="s">
        <v>11427</v>
      </c>
      <c r="G7536" s="621" t="s">
        <v>11428</v>
      </c>
      <c r="H7536" s="620" t="s">
        <v>11429</v>
      </c>
      <c r="I7536" s="74">
        <v>4920</v>
      </c>
      <c r="J7536" s="46" t="s">
        <v>1508</v>
      </c>
      <c r="K7536" s="75" t="s">
        <v>1509</v>
      </c>
      <c r="L7536" s="76">
        <f>SUM(M7536:X7536)</f>
        <v>3</v>
      </c>
      <c r="M7536" s="284">
        <v>0</v>
      </c>
      <c r="N7536" s="284">
        <v>2</v>
      </c>
      <c r="O7536" s="284">
        <v>0</v>
      </c>
      <c r="P7536" s="284">
        <v>0</v>
      </c>
      <c r="Q7536" s="284">
        <v>0</v>
      </c>
      <c r="R7536" s="284">
        <v>0</v>
      </c>
      <c r="S7536" s="284">
        <v>1</v>
      </c>
      <c r="T7536" s="284">
        <v>0</v>
      </c>
      <c r="U7536" s="284">
        <v>0</v>
      </c>
      <c r="V7536" s="284">
        <v>0</v>
      </c>
      <c r="W7536" s="284">
        <v>0</v>
      </c>
      <c r="X7536" s="284">
        <v>0</v>
      </c>
    </row>
    <row r="7537" spans="1:24">
      <c r="A7537" s="54"/>
      <c r="B7537" s="54"/>
      <c r="C7537" s="54"/>
      <c r="D7537" s="612"/>
      <c r="E7537" s="614"/>
      <c r="F7537" s="613"/>
      <c r="G7537" s="614"/>
      <c r="H7537" s="613"/>
      <c r="I7537" s="79"/>
      <c r="J7537" s="54"/>
      <c r="K7537" s="75" t="s">
        <v>1501</v>
      </c>
      <c r="L7537" s="76">
        <f t="shared" ref="L7537:L7547" si="387">SUM(M7537:X7537)</f>
        <v>1</v>
      </c>
      <c r="M7537" s="284">
        <v>0</v>
      </c>
      <c r="N7537" s="284">
        <v>0</v>
      </c>
      <c r="O7537" s="284">
        <v>0</v>
      </c>
      <c r="P7537" s="284">
        <v>0</v>
      </c>
      <c r="Q7537" s="284">
        <v>0</v>
      </c>
      <c r="R7537" s="284">
        <v>0</v>
      </c>
      <c r="S7537" s="284">
        <v>0</v>
      </c>
      <c r="T7537" s="284">
        <v>0</v>
      </c>
      <c r="U7537" s="284">
        <v>0</v>
      </c>
      <c r="V7537" s="284">
        <v>0</v>
      </c>
      <c r="W7537" s="284">
        <v>0</v>
      </c>
      <c r="X7537" s="284">
        <v>1</v>
      </c>
    </row>
    <row r="7538" spans="1:24">
      <c r="A7538" s="54"/>
      <c r="B7538" s="54"/>
      <c r="C7538" s="80"/>
      <c r="D7538" s="616"/>
      <c r="E7538" s="618"/>
      <c r="F7538" s="617"/>
      <c r="G7538" s="618"/>
      <c r="H7538" s="617"/>
      <c r="I7538" s="83"/>
      <c r="J7538" s="80"/>
      <c r="K7538" s="84" t="s">
        <v>1502</v>
      </c>
      <c r="L7538" s="76">
        <f t="shared" si="387"/>
        <v>0</v>
      </c>
      <c r="M7538" s="284">
        <v>0</v>
      </c>
      <c r="N7538" s="284">
        <v>0</v>
      </c>
      <c r="O7538" s="284">
        <v>0</v>
      </c>
      <c r="P7538" s="284">
        <v>0</v>
      </c>
      <c r="Q7538" s="284">
        <v>0</v>
      </c>
      <c r="R7538" s="284">
        <v>0</v>
      </c>
      <c r="S7538" s="284">
        <v>0</v>
      </c>
      <c r="T7538" s="284">
        <v>0</v>
      </c>
      <c r="U7538" s="284">
        <v>0</v>
      </c>
      <c r="V7538" s="284">
        <v>0</v>
      </c>
      <c r="W7538" s="284">
        <v>0</v>
      </c>
      <c r="X7538" s="284">
        <v>0</v>
      </c>
    </row>
    <row r="7539" spans="1:24">
      <c r="A7539" s="54"/>
      <c r="B7539" s="54"/>
      <c r="C7539" s="46" t="s">
        <v>35</v>
      </c>
      <c r="D7539" s="625" t="s">
        <v>11430</v>
      </c>
      <c r="E7539" s="621" t="s">
        <v>11431</v>
      </c>
      <c r="F7539" s="620" t="s">
        <v>11432</v>
      </c>
      <c r="G7539" s="621" t="s">
        <v>11433</v>
      </c>
      <c r="H7539" s="620" t="s">
        <v>11434</v>
      </c>
      <c r="I7539" s="74">
        <v>5121</v>
      </c>
      <c r="J7539" s="46" t="s">
        <v>1508</v>
      </c>
      <c r="K7539" s="75" t="s">
        <v>1509</v>
      </c>
      <c r="L7539" s="76">
        <f t="shared" si="387"/>
        <v>2</v>
      </c>
      <c r="M7539" s="284">
        <v>0</v>
      </c>
      <c r="N7539" s="284">
        <v>2</v>
      </c>
      <c r="O7539" s="284">
        <v>0</v>
      </c>
      <c r="P7539" s="284">
        <v>0</v>
      </c>
      <c r="Q7539" s="284">
        <v>0</v>
      </c>
      <c r="R7539" s="284">
        <v>0</v>
      </c>
      <c r="S7539" s="284">
        <v>0</v>
      </c>
      <c r="T7539" s="284">
        <v>0</v>
      </c>
      <c r="U7539" s="284">
        <v>0</v>
      </c>
      <c r="V7539" s="284">
        <v>0</v>
      </c>
      <c r="W7539" s="284">
        <v>0</v>
      </c>
      <c r="X7539" s="284">
        <v>0</v>
      </c>
    </row>
    <row r="7540" spans="1:24">
      <c r="A7540" s="54"/>
      <c r="B7540" s="54"/>
      <c r="C7540" s="54"/>
      <c r="D7540" s="612"/>
      <c r="E7540" s="614"/>
      <c r="F7540" s="613"/>
      <c r="G7540" s="614"/>
      <c r="H7540" s="613"/>
      <c r="I7540" s="79"/>
      <c r="J7540" s="54"/>
      <c r="K7540" s="75" t="s">
        <v>1501</v>
      </c>
      <c r="L7540" s="76">
        <f t="shared" si="387"/>
        <v>1</v>
      </c>
      <c r="M7540" s="284">
        <v>0</v>
      </c>
      <c r="N7540" s="284">
        <v>1</v>
      </c>
      <c r="O7540" s="284">
        <v>0</v>
      </c>
      <c r="P7540" s="284">
        <v>0</v>
      </c>
      <c r="Q7540" s="284">
        <v>0</v>
      </c>
      <c r="R7540" s="284">
        <v>0</v>
      </c>
      <c r="S7540" s="284">
        <v>0</v>
      </c>
      <c r="T7540" s="284">
        <v>0</v>
      </c>
      <c r="U7540" s="284">
        <v>0</v>
      </c>
      <c r="V7540" s="284">
        <v>0</v>
      </c>
      <c r="W7540" s="284">
        <v>0</v>
      </c>
      <c r="X7540" s="284">
        <v>0</v>
      </c>
    </row>
    <row r="7541" spans="1:24">
      <c r="A7541" s="54"/>
      <c r="B7541" s="54"/>
      <c r="C7541" s="80"/>
      <c r="D7541" s="616"/>
      <c r="E7541" s="618"/>
      <c r="F7541" s="617"/>
      <c r="G7541" s="618"/>
      <c r="H7541" s="617"/>
      <c r="I7541" s="83"/>
      <c r="J7541" s="80"/>
      <c r="K7541" s="84" t="s">
        <v>1502</v>
      </c>
      <c r="L7541" s="76">
        <f t="shared" si="387"/>
        <v>0</v>
      </c>
      <c r="M7541" s="284">
        <v>0</v>
      </c>
      <c r="N7541" s="284">
        <v>0</v>
      </c>
      <c r="O7541" s="284">
        <v>0</v>
      </c>
      <c r="P7541" s="284">
        <v>0</v>
      </c>
      <c r="Q7541" s="284">
        <v>0</v>
      </c>
      <c r="R7541" s="284">
        <v>0</v>
      </c>
      <c r="S7541" s="284">
        <v>0</v>
      </c>
      <c r="T7541" s="284">
        <v>0</v>
      </c>
      <c r="U7541" s="284">
        <v>0</v>
      </c>
      <c r="V7541" s="284">
        <v>0</v>
      </c>
      <c r="W7541" s="284">
        <v>0</v>
      </c>
      <c r="X7541" s="284">
        <v>0</v>
      </c>
    </row>
    <row r="7542" spans="1:24">
      <c r="A7542" s="54"/>
      <c r="B7542" s="54"/>
      <c r="C7542" s="46" t="s">
        <v>35</v>
      </c>
      <c r="D7542" s="625" t="s">
        <v>3374</v>
      </c>
      <c r="E7542" s="621" t="s">
        <v>11435</v>
      </c>
      <c r="F7542" s="620" t="s">
        <v>11436</v>
      </c>
      <c r="G7542" s="621" t="s">
        <v>11437</v>
      </c>
      <c r="H7542" s="620" t="s">
        <v>11438</v>
      </c>
      <c r="I7542" s="74">
        <v>85</v>
      </c>
      <c r="J7542" s="46" t="s">
        <v>1508</v>
      </c>
      <c r="K7542" s="75" t="s">
        <v>1509</v>
      </c>
      <c r="L7542" s="76">
        <f t="shared" si="387"/>
        <v>1</v>
      </c>
      <c r="M7542" s="284">
        <v>0</v>
      </c>
      <c r="N7542" s="284">
        <v>0</v>
      </c>
      <c r="O7542" s="284">
        <v>0</v>
      </c>
      <c r="P7542" s="284">
        <v>0</v>
      </c>
      <c r="Q7542" s="284">
        <v>0</v>
      </c>
      <c r="R7542" s="284">
        <v>0</v>
      </c>
      <c r="S7542" s="284">
        <v>0</v>
      </c>
      <c r="T7542" s="284">
        <v>0</v>
      </c>
      <c r="U7542" s="284">
        <v>0</v>
      </c>
      <c r="V7542" s="284">
        <v>0</v>
      </c>
      <c r="W7542" s="284">
        <v>0</v>
      </c>
      <c r="X7542" s="284">
        <v>1</v>
      </c>
    </row>
    <row r="7543" spans="1:24">
      <c r="A7543" s="54"/>
      <c r="B7543" s="54"/>
      <c r="C7543" s="54"/>
      <c r="D7543" s="612"/>
      <c r="E7543" s="614"/>
      <c r="F7543" s="613"/>
      <c r="G7543" s="614"/>
      <c r="H7543" s="613"/>
      <c r="I7543" s="79"/>
      <c r="J7543" s="54"/>
      <c r="K7543" s="75" t="s">
        <v>1501</v>
      </c>
      <c r="L7543" s="76">
        <f t="shared" si="387"/>
        <v>1</v>
      </c>
      <c r="M7543" s="284">
        <v>0</v>
      </c>
      <c r="N7543" s="284">
        <v>0</v>
      </c>
      <c r="O7543" s="284">
        <v>0</v>
      </c>
      <c r="P7543" s="284">
        <v>0</v>
      </c>
      <c r="Q7543" s="284">
        <v>0</v>
      </c>
      <c r="R7543" s="284">
        <v>0</v>
      </c>
      <c r="S7543" s="284">
        <v>0</v>
      </c>
      <c r="T7543" s="284">
        <v>0</v>
      </c>
      <c r="U7543" s="284">
        <v>0</v>
      </c>
      <c r="V7543" s="284">
        <v>0</v>
      </c>
      <c r="W7543" s="284">
        <v>0</v>
      </c>
      <c r="X7543" s="284">
        <v>1</v>
      </c>
    </row>
    <row r="7544" spans="1:24">
      <c r="A7544" s="54"/>
      <c r="B7544" s="54"/>
      <c r="C7544" s="80"/>
      <c r="D7544" s="616"/>
      <c r="E7544" s="618"/>
      <c r="F7544" s="617"/>
      <c r="G7544" s="618"/>
      <c r="H7544" s="617"/>
      <c r="I7544" s="83"/>
      <c r="J7544" s="80"/>
      <c r="K7544" s="84" t="s">
        <v>1502</v>
      </c>
      <c r="L7544" s="76">
        <f t="shared" si="387"/>
        <v>0</v>
      </c>
      <c r="M7544" s="284">
        <v>0</v>
      </c>
      <c r="N7544" s="284">
        <v>0</v>
      </c>
      <c r="O7544" s="284">
        <v>0</v>
      </c>
      <c r="P7544" s="284">
        <v>0</v>
      </c>
      <c r="Q7544" s="284">
        <v>0</v>
      </c>
      <c r="R7544" s="284">
        <v>0</v>
      </c>
      <c r="S7544" s="284">
        <v>0</v>
      </c>
      <c r="T7544" s="284">
        <v>0</v>
      </c>
      <c r="U7544" s="284">
        <v>0</v>
      </c>
      <c r="V7544" s="284">
        <v>0</v>
      </c>
      <c r="W7544" s="284">
        <v>0</v>
      </c>
      <c r="X7544" s="284">
        <v>0</v>
      </c>
    </row>
    <row r="7545" spans="1:24">
      <c r="A7545" s="54"/>
      <c r="B7545" s="54"/>
      <c r="C7545" s="46" t="s">
        <v>35</v>
      </c>
      <c r="D7545" s="625" t="s">
        <v>11439</v>
      </c>
      <c r="E7545" s="621" t="s">
        <v>11440</v>
      </c>
      <c r="F7545" s="620" t="s">
        <v>11441</v>
      </c>
      <c r="G7545" s="621" t="s">
        <v>11419</v>
      </c>
      <c r="H7545" s="620" t="s">
        <v>11442</v>
      </c>
      <c r="I7545" s="74">
        <v>4748</v>
      </c>
      <c r="J7545" s="46" t="s">
        <v>1508</v>
      </c>
      <c r="K7545" s="75" t="s">
        <v>1509</v>
      </c>
      <c r="L7545" s="76">
        <f t="shared" si="387"/>
        <v>3</v>
      </c>
      <c r="M7545" s="284">
        <v>0</v>
      </c>
      <c r="N7545" s="284">
        <v>1</v>
      </c>
      <c r="O7545" s="284">
        <v>0</v>
      </c>
      <c r="P7545" s="284">
        <v>0</v>
      </c>
      <c r="Q7545" s="284">
        <v>0</v>
      </c>
      <c r="R7545" s="284">
        <v>0</v>
      </c>
      <c r="S7545" s="284">
        <v>0</v>
      </c>
      <c r="T7545" s="284">
        <v>0</v>
      </c>
      <c r="U7545" s="284">
        <v>0</v>
      </c>
      <c r="V7545" s="284">
        <v>0</v>
      </c>
      <c r="W7545" s="284">
        <v>0</v>
      </c>
      <c r="X7545" s="284">
        <v>2</v>
      </c>
    </row>
    <row r="7546" spans="1:24">
      <c r="A7546" s="54"/>
      <c r="B7546" s="54"/>
      <c r="C7546" s="54"/>
      <c r="D7546" s="612"/>
      <c r="E7546" s="614"/>
      <c r="F7546" s="613"/>
      <c r="G7546" s="614"/>
      <c r="H7546" s="613"/>
      <c r="I7546" s="79"/>
      <c r="J7546" s="54"/>
      <c r="K7546" s="75" t="s">
        <v>1501</v>
      </c>
      <c r="L7546" s="76">
        <f t="shared" si="387"/>
        <v>1</v>
      </c>
      <c r="M7546" s="284">
        <v>0</v>
      </c>
      <c r="N7546" s="284">
        <v>0</v>
      </c>
      <c r="O7546" s="284">
        <v>0</v>
      </c>
      <c r="P7546" s="284">
        <v>1</v>
      </c>
      <c r="Q7546" s="284">
        <v>0</v>
      </c>
      <c r="R7546" s="284">
        <v>0</v>
      </c>
      <c r="S7546" s="284">
        <v>0</v>
      </c>
      <c r="T7546" s="284">
        <v>0</v>
      </c>
      <c r="U7546" s="284">
        <v>0</v>
      </c>
      <c r="V7546" s="284">
        <v>0</v>
      </c>
      <c r="W7546" s="284">
        <v>0</v>
      </c>
      <c r="X7546" s="284">
        <v>0</v>
      </c>
    </row>
    <row r="7547" spans="1:24">
      <c r="A7547" s="54"/>
      <c r="B7547" s="54"/>
      <c r="C7547" s="80"/>
      <c r="D7547" s="616"/>
      <c r="E7547" s="618"/>
      <c r="F7547" s="617"/>
      <c r="G7547" s="618"/>
      <c r="H7547" s="617"/>
      <c r="I7547" s="83"/>
      <c r="J7547" s="80"/>
      <c r="K7547" s="84" t="s">
        <v>1502</v>
      </c>
      <c r="L7547" s="76">
        <f t="shared" si="387"/>
        <v>0</v>
      </c>
      <c r="M7547" s="284">
        <v>0</v>
      </c>
      <c r="N7547" s="284">
        <v>0</v>
      </c>
      <c r="O7547" s="284">
        <v>0</v>
      </c>
      <c r="P7547" s="284">
        <v>0</v>
      </c>
      <c r="Q7547" s="284">
        <v>0</v>
      </c>
      <c r="R7547" s="284">
        <v>0</v>
      </c>
      <c r="S7547" s="284">
        <v>0</v>
      </c>
      <c r="T7547" s="284">
        <v>0</v>
      </c>
      <c r="U7547" s="284">
        <v>0</v>
      </c>
      <c r="V7547" s="284">
        <v>0</v>
      </c>
      <c r="W7547" s="284">
        <v>0</v>
      </c>
      <c r="X7547" s="284">
        <v>0</v>
      </c>
    </row>
    <row r="7548" spans="1:24">
      <c r="A7548" s="54"/>
      <c r="B7548" s="54"/>
      <c r="C7548" s="46" t="s">
        <v>35</v>
      </c>
      <c r="D7548" s="625" t="s">
        <v>11443</v>
      </c>
      <c r="E7548" s="621" t="s">
        <v>11444</v>
      </c>
      <c r="F7548" s="620" t="s">
        <v>11445</v>
      </c>
      <c r="G7548" s="621" t="s">
        <v>11446</v>
      </c>
      <c r="H7548" s="620" t="s">
        <v>11447</v>
      </c>
      <c r="I7548" s="74">
        <v>5786</v>
      </c>
      <c r="J7548" s="46" t="s">
        <v>1508</v>
      </c>
      <c r="K7548" s="75" t="s">
        <v>1509</v>
      </c>
      <c r="L7548" s="76">
        <f>SUM(M7548:X7548)</f>
        <v>3</v>
      </c>
      <c r="M7548" s="284">
        <v>0</v>
      </c>
      <c r="N7548" s="284">
        <v>2</v>
      </c>
      <c r="O7548" s="284">
        <v>0</v>
      </c>
      <c r="P7548" s="284">
        <v>0</v>
      </c>
      <c r="Q7548" s="284">
        <v>0</v>
      </c>
      <c r="R7548" s="284">
        <v>0</v>
      </c>
      <c r="S7548" s="284">
        <v>0</v>
      </c>
      <c r="T7548" s="284">
        <v>0</v>
      </c>
      <c r="U7548" s="284">
        <v>0</v>
      </c>
      <c r="V7548" s="284">
        <v>0</v>
      </c>
      <c r="W7548" s="284">
        <v>0</v>
      </c>
      <c r="X7548" s="284">
        <v>1</v>
      </c>
    </row>
    <row r="7549" spans="1:24">
      <c r="A7549" s="54"/>
      <c r="B7549" s="54"/>
      <c r="C7549" s="54"/>
      <c r="D7549" s="612"/>
      <c r="E7549" s="614"/>
      <c r="F7549" s="613"/>
      <c r="G7549" s="614"/>
      <c r="H7549" s="613"/>
      <c r="I7549" s="79"/>
      <c r="J7549" s="54"/>
      <c r="K7549" s="75" t="s">
        <v>1501</v>
      </c>
      <c r="L7549" s="76">
        <f t="shared" ref="L7549:L7559" si="388">SUM(M7549:X7549)</f>
        <v>0</v>
      </c>
      <c r="M7549" s="284">
        <v>0</v>
      </c>
      <c r="N7549" s="284">
        <v>0</v>
      </c>
      <c r="O7549" s="284">
        <v>0</v>
      </c>
      <c r="P7549" s="284">
        <v>0</v>
      </c>
      <c r="Q7549" s="284">
        <v>0</v>
      </c>
      <c r="R7549" s="284">
        <v>0</v>
      </c>
      <c r="S7549" s="284">
        <v>0</v>
      </c>
      <c r="T7549" s="284">
        <v>0</v>
      </c>
      <c r="U7549" s="284">
        <v>0</v>
      </c>
      <c r="V7549" s="284">
        <v>0</v>
      </c>
      <c r="W7549" s="284">
        <v>0</v>
      </c>
      <c r="X7549" s="284">
        <v>0</v>
      </c>
    </row>
    <row r="7550" spans="1:24">
      <c r="A7550" s="54"/>
      <c r="B7550" s="54"/>
      <c r="C7550" s="80"/>
      <c r="D7550" s="616"/>
      <c r="E7550" s="618"/>
      <c r="F7550" s="617"/>
      <c r="G7550" s="618"/>
      <c r="H7550" s="617"/>
      <c r="I7550" s="83"/>
      <c r="J7550" s="80"/>
      <c r="K7550" s="84" t="s">
        <v>1502</v>
      </c>
      <c r="L7550" s="76">
        <f t="shared" si="388"/>
        <v>0</v>
      </c>
      <c r="M7550" s="284">
        <v>0</v>
      </c>
      <c r="N7550" s="284">
        <v>0</v>
      </c>
      <c r="O7550" s="284">
        <v>0</v>
      </c>
      <c r="P7550" s="284">
        <v>0</v>
      </c>
      <c r="Q7550" s="284">
        <v>0</v>
      </c>
      <c r="R7550" s="284">
        <v>0</v>
      </c>
      <c r="S7550" s="284">
        <v>0</v>
      </c>
      <c r="T7550" s="284">
        <v>0</v>
      </c>
      <c r="U7550" s="284">
        <v>0</v>
      </c>
      <c r="V7550" s="284">
        <v>0</v>
      </c>
      <c r="W7550" s="284">
        <v>0</v>
      </c>
      <c r="X7550" s="284">
        <v>0</v>
      </c>
    </row>
    <row r="7551" spans="1:24">
      <c r="A7551" s="54"/>
      <c r="B7551" s="54"/>
      <c r="C7551" s="46" t="s">
        <v>33</v>
      </c>
      <c r="D7551" s="625" t="s">
        <v>11448</v>
      </c>
      <c r="E7551" s="621" t="s">
        <v>11449</v>
      </c>
      <c r="F7551" s="620" t="s">
        <v>11450</v>
      </c>
      <c r="G7551" s="621" t="s">
        <v>11451</v>
      </c>
      <c r="H7551" s="630" t="s">
        <v>11452</v>
      </c>
      <c r="I7551" s="74">
        <v>179</v>
      </c>
      <c r="J7551" s="46" t="s">
        <v>1508</v>
      </c>
      <c r="K7551" s="75" t="s">
        <v>1509</v>
      </c>
      <c r="L7551" s="76">
        <f t="shared" si="388"/>
        <v>0</v>
      </c>
      <c r="M7551" s="284">
        <v>0</v>
      </c>
      <c r="N7551" s="284">
        <v>0</v>
      </c>
      <c r="O7551" s="284">
        <v>0</v>
      </c>
      <c r="P7551" s="284">
        <v>0</v>
      </c>
      <c r="Q7551" s="284">
        <v>0</v>
      </c>
      <c r="R7551" s="284">
        <v>0</v>
      </c>
      <c r="S7551" s="284">
        <v>0</v>
      </c>
      <c r="T7551" s="284">
        <v>0</v>
      </c>
      <c r="U7551" s="284">
        <v>0</v>
      </c>
      <c r="V7551" s="284">
        <v>0</v>
      </c>
      <c r="W7551" s="284">
        <v>0</v>
      </c>
      <c r="X7551" s="284">
        <v>0</v>
      </c>
    </row>
    <row r="7552" spans="1:24">
      <c r="A7552" s="54"/>
      <c r="B7552" s="54"/>
      <c r="C7552" s="54"/>
      <c r="D7552" s="612"/>
      <c r="E7552" s="614"/>
      <c r="F7552" s="613"/>
      <c r="G7552" s="614"/>
      <c r="H7552" s="631"/>
      <c r="I7552" s="79"/>
      <c r="J7552" s="54"/>
      <c r="K7552" s="75" t="s">
        <v>1501</v>
      </c>
      <c r="L7552" s="76">
        <f t="shared" si="388"/>
        <v>0</v>
      </c>
      <c r="M7552" s="284">
        <v>0</v>
      </c>
      <c r="N7552" s="284">
        <v>0</v>
      </c>
      <c r="O7552" s="284">
        <v>0</v>
      </c>
      <c r="P7552" s="284">
        <v>0</v>
      </c>
      <c r="Q7552" s="284">
        <v>0</v>
      </c>
      <c r="R7552" s="284">
        <v>0</v>
      </c>
      <c r="S7552" s="284">
        <v>0</v>
      </c>
      <c r="T7552" s="284">
        <v>0</v>
      </c>
      <c r="U7552" s="284">
        <v>0</v>
      </c>
      <c r="V7552" s="284">
        <v>0</v>
      </c>
      <c r="W7552" s="284">
        <v>0</v>
      </c>
      <c r="X7552" s="284">
        <v>0</v>
      </c>
    </row>
    <row r="7553" spans="1:24">
      <c r="A7553" s="54"/>
      <c r="B7553" s="54"/>
      <c r="C7553" s="80"/>
      <c r="D7553" s="627"/>
      <c r="E7553" s="618"/>
      <c r="F7553" s="628"/>
      <c r="G7553" s="629"/>
      <c r="H7553" s="633"/>
      <c r="I7553" s="83"/>
      <c r="J7553" s="80"/>
      <c r="K7553" s="84" t="s">
        <v>1502</v>
      </c>
      <c r="L7553" s="76">
        <f t="shared" si="388"/>
        <v>4</v>
      </c>
      <c r="M7553" s="284">
        <v>2</v>
      </c>
      <c r="N7553" s="284">
        <v>0</v>
      </c>
      <c r="O7553" s="284">
        <v>0</v>
      </c>
      <c r="P7553" s="284">
        <v>0</v>
      </c>
      <c r="Q7553" s="284">
        <v>0</v>
      </c>
      <c r="R7553" s="284">
        <v>0</v>
      </c>
      <c r="S7553" s="284">
        <v>0</v>
      </c>
      <c r="T7553" s="284">
        <v>1</v>
      </c>
      <c r="U7553" s="284">
        <v>1</v>
      </c>
      <c r="V7553" s="284">
        <v>0</v>
      </c>
      <c r="W7553" s="284">
        <v>0</v>
      </c>
      <c r="X7553" s="284">
        <v>0</v>
      </c>
    </row>
    <row r="7554" spans="1:24">
      <c r="A7554" s="54"/>
      <c r="B7554" s="54"/>
      <c r="C7554" s="46" t="s">
        <v>33</v>
      </c>
      <c r="D7554" s="608" t="s">
        <v>11453</v>
      </c>
      <c r="E7554" s="621" t="s">
        <v>11454</v>
      </c>
      <c r="F7554" s="609" t="s">
        <v>11455</v>
      </c>
      <c r="G7554" s="610" t="s">
        <v>11456</v>
      </c>
      <c r="H7554" s="634" t="s">
        <v>11457</v>
      </c>
      <c r="I7554" s="74">
        <v>48</v>
      </c>
      <c r="J7554" s="46" t="s">
        <v>1508</v>
      </c>
      <c r="K7554" s="75" t="s">
        <v>1509</v>
      </c>
      <c r="L7554" s="76">
        <f t="shared" si="388"/>
        <v>0</v>
      </c>
      <c r="M7554" s="284">
        <v>0</v>
      </c>
      <c r="N7554" s="284">
        <v>0</v>
      </c>
      <c r="O7554" s="284">
        <v>0</v>
      </c>
      <c r="P7554" s="284">
        <v>0</v>
      </c>
      <c r="Q7554" s="284">
        <v>0</v>
      </c>
      <c r="R7554" s="284">
        <v>0</v>
      </c>
      <c r="S7554" s="284">
        <v>0</v>
      </c>
      <c r="T7554" s="284">
        <v>0</v>
      </c>
      <c r="U7554" s="284">
        <v>0</v>
      </c>
      <c r="V7554" s="284">
        <v>0</v>
      </c>
      <c r="W7554" s="284">
        <v>0</v>
      </c>
      <c r="X7554" s="284">
        <v>0</v>
      </c>
    </row>
    <row r="7555" spans="1:24">
      <c r="A7555" s="54"/>
      <c r="B7555" s="54"/>
      <c r="C7555" s="54"/>
      <c r="D7555" s="612"/>
      <c r="E7555" s="614"/>
      <c r="F7555" s="613"/>
      <c r="G7555" s="614"/>
      <c r="H7555" s="631"/>
      <c r="I7555" s="79"/>
      <c r="J7555" s="54"/>
      <c r="K7555" s="75" t="s">
        <v>1501</v>
      </c>
      <c r="L7555" s="76">
        <f t="shared" si="388"/>
        <v>0</v>
      </c>
      <c r="M7555" s="284">
        <v>0</v>
      </c>
      <c r="N7555" s="284">
        <v>0</v>
      </c>
      <c r="O7555" s="284">
        <v>0</v>
      </c>
      <c r="P7555" s="284">
        <v>0</v>
      </c>
      <c r="Q7555" s="284">
        <v>0</v>
      </c>
      <c r="R7555" s="284">
        <v>0</v>
      </c>
      <c r="S7555" s="284">
        <v>0</v>
      </c>
      <c r="T7555" s="284">
        <v>0</v>
      </c>
      <c r="U7555" s="284">
        <v>0</v>
      </c>
      <c r="V7555" s="284">
        <v>0</v>
      </c>
      <c r="W7555" s="284">
        <v>0</v>
      </c>
      <c r="X7555" s="284">
        <v>0</v>
      </c>
    </row>
    <row r="7556" spans="1:24">
      <c r="A7556" s="54"/>
      <c r="B7556" s="54"/>
      <c r="C7556" s="80"/>
      <c r="D7556" s="627"/>
      <c r="E7556" s="618"/>
      <c r="F7556" s="628"/>
      <c r="G7556" s="629"/>
      <c r="H7556" s="633"/>
      <c r="I7556" s="83"/>
      <c r="J7556" s="80"/>
      <c r="K7556" s="84" t="s">
        <v>1502</v>
      </c>
      <c r="L7556" s="76">
        <f t="shared" si="388"/>
        <v>2</v>
      </c>
      <c r="M7556" s="284">
        <v>1</v>
      </c>
      <c r="N7556" s="284">
        <v>0</v>
      </c>
      <c r="O7556" s="284">
        <v>0</v>
      </c>
      <c r="P7556" s="284">
        <v>0</v>
      </c>
      <c r="Q7556" s="284">
        <v>0</v>
      </c>
      <c r="R7556" s="284">
        <v>0</v>
      </c>
      <c r="S7556" s="284">
        <v>0</v>
      </c>
      <c r="T7556" s="284">
        <v>1</v>
      </c>
      <c r="U7556" s="284">
        <v>0</v>
      </c>
      <c r="V7556" s="284">
        <v>0</v>
      </c>
      <c r="W7556" s="284">
        <v>0</v>
      </c>
      <c r="X7556" s="284">
        <v>0</v>
      </c>
    </row>
    <row r="7557" spans="1:24">
      <c r="A7557" s="54"/>
      <c r="B7557" s="54"/>
      <c r="C7557" s="46" t="s">
        <v>33</v>
      </c>
      <c r="D7557" s="608" t="s">
        <v>11458</v>
      </c>
      <c r="E7557" s="621" t="s">
        <v>11459</v>
      </c>
      <c r="F7557" s="609" t="s">
        <v>11460</v>
      </c>
      <c r="G7557" s="610" t="s">
        <v>11461</v>
      </c>
      <c r="H7557" s="634" t="s">
        <v>11462</v>
      </c>
      <c r="I7557" s="74">
        <v>0</v>
      </c>
      <c r="J7557" s="46" t="s">
        <v>1508</v>
      </c>
      <c r="K7557" s="75" t="s">
        <v>1509</v>
      </c>
      <c r="L7557" s="76">
        <f t="shared" si="388"/>
        <v>0</v>
      </c>
      <c r="M7557" s="284">
        <v>0</v>
      </c>
      <c r="N7557" s="284">
        <v>0</v>
      </c>
      <c r="O7557" s="284">
        <v>0</v>
      </c>
      <c r="P7557" s="284">
        <v>0</v>
      </c>
      <c r="Q7557" s="284">
        <v>0</v>
      </c>
      <c r="R7557" s="284">
        <v>0</v>
      </c>
      <c r="S7557" s="284">
        <v>0</v>
      </c>
      <c r="T7557" s="284">
        <v>0</v>
      </c>
      <c r="U7557" s="284">
        <v>0</v>
      </c>
      <c r="V7557" s="284">
        <v>0</v>
      </c>
      <c r="W7557" s="284">
        <v>0</v>
      </c>
      <c r="X7557" s="284">
        <v>0</v>
      </c>
    </row>
    <row r="7558" spans="1:24">
      <c r="A7558" s="54"/>
      <c r="B7558" s="54"/>
      <c r="C7558" s="54"/>
      <c r="D7558" s="612"/>
      <c r="E7558" s="614"/>
      <c r="F7558" s="613"/>
      <c r="G7558" s="614"/>
      <c r="H7558" s="631"/>
      <c r="I7558" s="635"/>
      <c r="J7558" s="54"/>
      <c r="K7558" s="75" t="s">
        <v>1501</v>
      </c>
      <c r="L7558" s="76">
        <f t="shared" si="388"/>
        <v>0</v>
      </c>
      <c r="M7558" s="284">
        <v>0</v>
      </c>
      <c r="N7558" s="284">
        <v>0</v>
      </c>
      <c r="O7558" s="284">
        <v>0</v>
      </c>
      <c r="P7558" s="284">
        <v>0</v>
      </c>
      <c r="Q7558" s="284">
        <v>0</v>
      </c>
      <c r="R7558" s="284">
        <v>0</v>
      </c>
      <c r="S7558" s="284">
        <v>0</v>
      </c>
      <c r="T7558" s="284">
        <v>0</v>
      </c>
      <c r="U7558" s="284">
        <v>0</v>
      </c>
      <c r="V7558" s="284">
        <v>0</v>
      </c>
      <c r="W7558" s="284">
        <v>0</v>
      </c>
      <c r="X7558" s="284">
        <v>0</v>
      </c>
    </row>
    <row r="7559" spans="1:24">
      <c r="A7559" s="54"/>
      <c r="B7559" s="54"/>
      <c r="C7559" s="80"/>
      <c r="D7559" s="627"/>
      <c r="E7559" s="618"/>
      <c r="F7559" s="628"/>
      <c r="G7559" s="629"/>
      <c r="H7559" s="633"/>
      <c r="I7559" s="636"/>
      <c r="J7559" s="80"/>
      <c r="K7559" s="84" t="s">
        <v>1502</v>
      </c>
      <c r="L7559" s="76">
        <f t="shared" si="388"/>
        <v>12</v>
      </c>
      <c r="M7559" s="284">
        <v>0</v>
      </c>
      <c r="N7559" s="284">
        <v>0</v>
      </c>
      <c r="O7559" s="284">
        <v>0</v>
      </c>
      <c r="P7559" s="284">
        <v>0</v>
      </c>
      <c r="Q7559" s="284">
        <v>0</v>
      </c>
      <c r="R7559" s="284">
        <v>0</v>
      </c>
      <c r="S7559" s="284">
        <v>6</v>
      </c>
      <c r="T7559" s="284">
        <v>5</v>
      </c>
      <c r="U7559" s="284">
        <v>1</v>
      </c>
      <c r="V7559" s="284">
        <v>0</v>
      </c>
      <c r="W7559" s="284">
        <v>0</v>
      </c>
      <c r="X7559" s="284">
        <v>0</v>
      </c>
    </row>
    <row r="7560" spans="1:24">
      <c r="A7560" s="54"/>
      <c r="B7560" s="54"/>
      <c r="C7560" s="46" t="s">
        <v>33</v>
      </c>
      <c r="D7560" s="608" t="s">
        <v>11463</v>
      </c>
      <c r="E7560" s="621" t="s">
        <v>11464</v>
      </c>
      <c r="F7560" s="609" t="s">
        <v>11465</v>
      </c>
      <c r="G7560" s="610" t="s">
        <v>11466</v>
      </c>
      <c r="H7560" s="634" t="s">
        <v>11467</v>
      </c>
      <c r="I7560" s="74">
        <v>2693</v>
      </c>
      <c r="J7560" s="46" t="s">
        <v>1508</v>
      </c>
      <c r="K7560" s="75" t="s">
        <v>1509</v>
      </c>
      <c r="L7560" s="76">
        <f>SUM(M7560:X7560)</f>
        <v>0</v>
      </c>
      <c r="M7560" s="284">
        <v>0</v>
      </c>
      <c r="N7560" s="284">
        <v>0</v>
      </c>
      <c r="O7560" s="284">
        <v>0</v>
      </c>
      <c r="P7560" s="284">
        <v>0</v>
      </c>
      <c r="Q7560" s="284">
        <v>0</v>
      </c>
      <c r="R7560" s="284">
        <v>0</v>
      </c>
      <c r="S7560" s="284">
        <v>0</v>
      </c>
      <c r="T7560" s="284">
        <v>0</v>
      </c>
      <c r="U7560" s="284">
        <v>0</v>
      </c>
      <c r="V7560" s="284">
        <v>0</v>
      </c>
      <c r="W7560" s="284">
        <v>0</v>
      </c>
      <c r="X7560" s="284">
        <v>0</v>
      </c>
    </row>
    <row r="7561" spans="1:24">
      <c r="A7561" s="54"/>
      <c r="B7561" s="54"/>
      <c r="C7561" s="54"/>
      <c r="D7561" s="612"/>
      <c r="E7561" s="614"/>
      <c r="F7561" s="613"/>
      <c r="G7561" s="614"/>
      <c r="H7561" s="631"/>
      <c r="I7561" s="635"/>
      <c r="J7561" s="54"/>
      <c r="K7561" s="75" t="s">
        <v>1501</v>
      </c>
      <c r="L7561" s="76">
        <f t="shared" ref="L7561:L7571" si="389">SUM(M7561:X7561)</f>
        <v>0</v>
      </c>
      <c r="M7561" s="284">
        <v>0</v>
      </c>
      <c r="N7561" s="284">
        <v>0</v>
      </c>
      <c r="O7561" s="284">
        <v>0</v>
      </c>
      <c r="P7561" s="284">
        <v>0</v>
      </c>
      <c r="Q7561" s="284">
        <v>0</v>
      </c>
      <c r="R7561" s="284">
        <v>0</v>
      </c>
      <c r="S7561" s="284">
        <v>0</v>
      </c>
      <c r="T7561" s="284">
        <v>0</v>
      </c>
      <c r="U7561" s="284">
        <v>0</v>
      </c>
      <c r="V7561" s="284">
        <v>0</v>
      </c>
      <c r="W7561" s="284">
        <v>0</v>
      </c>
      <c r="X7561" s="284">
        <v>0</v>
      </c>
    </row>
    <row r="7562" spans="1:24">
      <c r="A7562" s="54"/>
      <c r="B7562" s="54"/>
      <c r="C7562" s="80"/>
      <c r="D7562" s="627"/>
      <c r="E7562" s="618"/>
      <c r="F7562" s="628"/>
      <c r="G7562" s="629"/>
      <c r="H7562" s="633"/>
      <c r="I7562" s="636"/>
      <c r="J7562" s="80"/>
      <c r="K7562" s="84" t="s">
        <v>1502</v>
      </c>
      <c r="L7562" s="76">
        <f t="shared" si="389"/>
        <v>6</v>
      </c>
      <c r="M7562" s="284">
        <v>1</v>
      </c>
      <c r="N7562" s="284">
        <v>0</v>
      </c>
      <c r="O7562" s="284">
        <v>1</v>
      </c>
      <c r="P7562" s="284">
        <v>0</v>
      </c>
      <c r="Q7562" s="284">
        <v>0</v>
      </c>
      <c r="R7562" s="284">
        <v>0</v>
      </c>
      <c r="S7562" s="284">
        <v>2</v>
      </c>
      <c r="T7562" s="284">
        <v>2</v>
      </c>
      <c r="U7562" s="284">
        <v>0</v>
      </c>
      <c r="V7562" s="284">
        <v>0</v>
      </c>
      <c r="W7562" s="284">
        <v>0</v>
      </c>
      <c r="X7562" s="284">
        <v>0</v>
      </c>
    </row>
    <row r="7563" spans="1:24">
      <c r="A7563" s="54"/>
      <c r="B7563" s="54"/>
      <c r="C7563" s="46" t="s">
        <v>33</v>
      </c>
      <c r="D7563" s="608" t="s">
        <v>8914</v>
      </c>
      <c r="E7563" s="621" t="s">
        <v>11468</v>
      </c>
      <c r="F7563" s="609" t="s">
        <v>11469</v>
      </c>
      <c r="G7563" s="610" t="s">
        <v>11470</v>
      </c>
      <c r="H7563" s="634" t="s">
        <v>11471</v>
      </c>
      <c r="I7563" s="74">
        <v>51</v>
      </c>
      <c r="J7563" s="46" t="s">
        <v>1508</v>
      </c>
      <c r="K7563" s="75" t="s">
        <v>1509</v>
      </c>
      <c r="L7563" s="76">
        <f t="shared" si="389"/>
        <v>0</v>
      </c>
      <c r="M7563" s="284">
        <v>0</v>
      </c>
      <c r="N7563" s="284">
        <v>0</v>
      </c>
      <c r="O7563" s="284">
        <v>0</v>
      </c>
      <c r="P7563" s="284">
        <v>0</v>
      </c>
      <c r="Q7563" s="284">
        <v>0</v>
      </c>
      <c r="R7563" s="284">
        <v>0</v>
      </c>
      <c r="S7563" s="284">
        <v>0</v>
      </c>
      <c r="T7563" s="284">
        <v>0</v>
      </c>
      <c r="U7563" s="284">
        <v>0</v>
      </c>
      <c r="V7563" s="284">
        <v>0</v>
      </c>
      <c r="W7563" s="284">
        <v>0</v>
      </c>
      <c r="X7563" s="284">
        <v>0</v>
      </c>
    </row>
    <row r="7564" spans="1:24">
      <c r="A7564" s="54"/>
      <c r="B7564" s="54"/>
      <c r="C7564" s="54"/>
      <c r="D7564" s="612"/>
      <c r="E7564" s="614"/>
      <c r="F7564" s="613"/>
      <c r="G7564" s="614"/>
      <c r="H7564" s="631"/>
      <c r="I7564" s="635"/>
      <c r="J7564" s="54"/>
      <c r="K7564" s="75" t="s">
        <v>1501</v>
      </c>
      <c r="L7564" s="76">
        <f t="shared" si="389"/>
        <v>0</v>
      </c>
      <c r="M7564" s="284">
        <v>0</v>
      </c>
      <c r="N7564" s="284">
        <v>0</v>
      </c>
      <c r="O7564" s="284">
        <v>0</v>
      </c>
      <c r="P7564" s="284">
        <v>0</v>
      </c>
      <c r="Q7564" s="284">
        <v>0</v>
      </c>
      <c r="R7564" s="284">
        <v>0</v>
      </c>
      <c r="S7564" s="284">
        <v>0</v>
      </c>
      <c r="T7564" s="284">
        <v>0</v>
      </c>
      <c r="U7564" s="284">
        <v>0</v>
      </c>
      <c r="V7564" s="284">
        <v>0</v>
      </c>
      <c r="W7564" s="284">
        <v>0</v>
      </c>
      <c r="X7564" s="284">
        <v>0</v>
      </c>
    </row>
    <row r="7565" spans="1:24">
      <c r="A7565" s="54"/>
      <c r="B7565" s="54"/>
      <c r="C7565" s="80"/>
      <c r="D7565" s="627"/>
      <c r="E7565" s="618"/>
      <c r="F7565" s="628"/>
      <c r="G7565" s="629"/>
      <c r="H7565" s="633"/>
      <c r="I7565" s="636"/>
      <c r="J7565" s="80"/>
      <c r="K7565" s="84" t="s">
        <v>1502</v>
      </c>
      <c r="L7565" s="76">
        <f t="shared" si="389"/>
        <v>3</v>
      </c>
      <c r="M7565" s="284">
        <v>0</v>
      </c>
      <c r="N7565" s="284">
        <v>1</v>
      </c>
      <c r="O7565" s="284">
        <v>0</v>
      </c>
      <c r="P7565" s="284">
        <v>0</v>
      </c>
      <c r="Q7565" s="284">
        <v>0</v>
      </c>
      <c r="R7565" s="284">
        <v>0</v>
      </c>
      <c r="S7565" s="284">
        <v>0</v>
      </c>
      <c r="T7565" s="284">
        <v>2</v>
      </c>
      <c r="U7565" s="284">
        <v>0</v>
      </c>
      <c r="V7565" s="284">
        <v>0</v>
      </c>
      <c r="W7565" s="284">
        <v>0</v>
      </c>
      <c r="X7565" s="284">
        <v>0</v>
      </c>
    </row>
    <row r="7566" spans="1:24">
      <c r="A7566" s="54"/>
      <c r="B7566" s="54"/>
      <c r="C7566" s="46" t="s">
        <v>33</v>
      </c>
      <c r="D7566" s="608" t="s">
        <v>11472</v>
      </c>
      <c r="E7566" s="621" t="s">
        <v>11473</v>
      </c>
      <c r="F7566" s="609" t="s">
        <v>11474</v>
      </c>
      <c r="G7566" s="610" t="s">
        <v>11475</v>
      </c>
      <c r="H7566" s="46"/>
      <c r="I7566" s="74">
        <v>0</v>
      </c>
      <c r="J7566" s="46" t="s">
        <v>1508</v>
      </c>
      <c r="K7566" s="75" t="s">
        <v>1509</v>
      </c>
      <c r="L7566" s="76">
        <f t="shared" si="389"/>
        <v>0</v>
      </c>
      <c r="M7566" s="284">
        <v>0</v>
      </c>
      <c r="N7566" s="284">
        <v>0</v>
      </c>
      <c r="O7566" s="284">
        <v>0</v>
      </c>
      <c r="P7566" s="284">
        <v>0</v>
      </c>
      <c r="Q7566" s="284">
        <v>0</v>
      </c>
      <c r="R7566" s="284">
        <v>0</v>
      </c>
      <c r="S7566" s="284">
        <v>0</v>
      </c>
      <c r="T7566" s="284">
        <v>0</v>
      </c>
      <c r="U7566" s="284">
        <v>0</v>
      </c>
      <c r="V7566" s="284">
        <v>0</v>
      </c>
      <c r="W7566" s="284">
        <v>0</v>
      </c>
      <c r="X7566" s="284">
        <v>0</v>
      </c>
    </row>
    <row r="7567" spans="1:24">
      <c r="A7567" s="54"/>
      <c r="B7567" s="54"/>
      <c r="C7567" s="54"/>
      <c r="D7567" s="612"/>
      <c r="E7567" s="614"/>
      <c r="F7567" s="613"/>
      <c r="G7567" s="614"/>
      <c r="H7567" s="54"/>
      <c r="I7567" s="635"/>
      <c r="J7567" s="54"/>
      <c r="K7567" s="75" t="s">
        <v>1501</v>
      </c>
      <c r="L7567" s="76">
        <f t="shared" si="389"/>
        <v>0</v>
      </c>
      <c r="M7567" s="284">
        <v>0</v>
      </c>
      <c r="N7567" s="284">
        <v>0</v>
      </c>
      <c r="O7567" s="284">
        <v>0</v>
      </c>
      <c r="P7567" s="284">
        <v>0</v>
      </c>
      <c r="Q7567" s="284">
        <v>0</v>
      </c>
      <c r="R7567" s="284">
        <v>0</v>
      </c>
      <c r="S7567" s="284">
        <v>0</v>
      </c>
      <c r="T7567" s="284">
        <v>0</v>
      </c>
      <c r="U7567" s="284">
        <v>0</v>
      </c>
      <c r="V7567" s="284">
        <v>0</v>
      </c>
      <c r="W7567" s="284">
        <v>0</v>
      </c>
      <c r="X7567" s="284">
        <v>0</v>
      </c>
    </row>
    <row r="7568" spans="1:24">
      <c r="A7568" s="54"/>
      <c r="B7568" s="54"/>
      <c r="C7568" s="80"/>
      <c r="D7568" s="627"/>
      <c r="E7568" s="618"/>
      <c r="F7568" s="628"/>
      <c r="G7568" s="629"/>
      <c r="H7568" s="80"/>
      <c r="I7568" s="636"/>
      <c r="J7568" s="80"/>
      <c r="K7568" s="84" t="s">
        <v>1502</v>
      </c>
      <c r="L7568" s="76">
        <f t="shared" si="389"/>
        <v>2</v>
      </c>
      <c r="M7568" s="284">
        <v>0</v>
      </c>
      <c r="N7568" s="284">
        <v>0</v>
      </c>
      <c r="O7568" s="284">
        <v>0</v>
      </c>
      <c r="P7568" s="284">
        <v>0</v>
      </c>
      <c r="Q7568" s="284">
        <v>0</v>
      </c>
      <c r="R7568" s="284">
        <v>0</v>
      </c>
      <c r="S7568" s="284">
        <v>1</v>
      </c>
      <c r="T7568" s="284">
        <v>0</v>
      </c>
      <c r="U7568" s="284">
        <v>0</v>
      </c>
      <c r="V7568" s="284">
        <v>0</v>
      </c>
      <c r="W7568" s="284">
        <v>0</v>
      </c>
      <c r="X7568" s="284">
        <v>1</v>
      </c>
    </row>
    <row r="7569" spans="1:24">
      <c r="A7569" s="54"/>
      <c r="B7569" s="54"/>
      <c r="C7569" s="46" t="s">
        <v>33</v>
      </c>
      <c r="D7569" s="608" t="s">
        <v>11476</v>
      </c>
      <c r="E7569" s="621" t="s">
        <v>11477</v>
      </c>
      <c r="F7569" s="609" t="s">
        <v>11478</v>
      </c>
      <c r="G7569" s="610" t="s">
        <v>11479</v>
      </c>
      <c r="H7569" s="634" t="s">
        <v>11480</v>
      </c>
      <c r="I7569" s="74">
        <v>19491</v>
      </c>
      <c r="J7569" s="46" t="s">
        <v>1508</v>
      </c>
      <c r="K7569" s="75" t="s">
        <v>1509</v>
      </c>
      <c r="L7569" s="76">
        <f t="shared" si="389"/>
        <v>0</v>
      </c>
      <c r="M7569" s="284">
        <v>0</v>
      </c>
      <c r="N7569" s="284">
        <v>0</v>
      </c>
      <c r="O7569" s="284">
        <v>0</v>
      </c>
      <c r="P7569" s="284">
        <v>0</v>
      </c>
      <c r="Q7569" s="284">
        <v>0</v>
      </c>
      <c r="R7569" s="284">
        <v>0</v>
      </c>
      <c r="S7569" s="284">
        <v>0</v>
      </c>
      <c r="T7569" s="284">
        <v>0</v>
      </c>
      <c r="U7569" s="284">
        <v>0</v>
      </c>
      <c r="V7569" s="284">
        <v>0</v>
      </c>
      <c r="W7569" s="284">
        <v>0</v>
      </c>
      <c r="X7569" s="284">
        <v>0</v>
      </c>
    </row>
    <row r="7570" spans="1:24">
      <c r="A7570" s="54"/>
      <c r="B7570" s="54"/>
      <c r="C7570" s="54"/>
      <c r="D7570" s="612"/>
      <c r="E7570" s="614"/>
      <c r="F7570" s="613"/>
      <c r="G7570" s="614"/>
      <c r="H7570" s="631"/>
      <c r="I7570" s="635"/>
      <c r="J7570" s="54"/>
      <c r="K7570" s="75" t="s">
        <v>1501</v>
      </c>
      <c r="L7570" s="76">
        <f t="shared" si="389"/>
        <v>0</v>
      </c>
      <c r="M7570" s="284">
        <v>0</v>
      </c>
      <c r="N7570" s="284">
        <v>0</v>
      </c>
      <c r="O7570" s="284">
        <v>0</v>
      </c>
      <c r="P7570" s="284">
        <v>0</v>
      </c>
      <c r="Q7570" s="284">
        <v>0</v>
      </c>
      <c r="R7570" s="284">
        <v>0</v>
      </c>
      <c r="S7570" s="284">
        <v>0</v>
      </c>
      <c r="T7570" s="284">
        <v>0</v>
      </c>
      <c r="U7570" s="284">
        <v>0</v>
      </c>
      <c r="V7570" s="284">
        <v>0</v>
      </c>
      <c r="W7570" s="284">
        <v>0</v>
      </c>
      <c r="X7570" s="284">
        <v>0</v>
      </c>
    </row>
    <row r="7571" spans="1:24">
      <c r="A7571" s="54"/>
      <c r="B7571" s="54"/>
      <c r="C7571" s="80"/>
      <c r="D7571" s="627"/>
      <c r="E7571" s="618"/>
      <c r="F7571" s="628"/>
      <c r="G7571" s="629"/>
      <c r="H7571" s="633"/>
      <c r="I7571" s="636"/>
      <c r="J7571" s="80"/>
      <c r="K7571" s="84" t="s">
        <v>1502</v>
      </c>
      <c r="L7571" s="76">
        <f t="shared" si="389"/>
        <v>8</v>
      </c>
      <c r="M7571" s="284">
        <v>2</v>
      </c>
      <c r="N7571" s="284">
        <v>0</v>
      </c>
      <c r="O7571" s="284">
        <v>0</v>
      </c>
      <c r="P7571" s="284">
        <v>0</v>
      </c>
      <c r="Q7571" s="284">
        <v>0</v>
      </c>
      <c r="R7571" s="284">
        <v>1</v>
      </c>
      <c r="S7571" s="284">
        <v>2</v>
      </c>
      <c r="T7571" s="284">
        <v>2</v>
      </c>
      <c r="U7571" s="284">
        <v>1</v>
      </c>
      <c r="V7571" s="284">
        <v>0</v>
      </c>
      <c r="W7571" s="284">
        <v>0</v>
      </c>
      <c r="X7571" s="284">
        <v>0</v>
      </c>
    </row>
    <row r="7572" spans="1:24">
      <c r="A7572" s="54"/>
      <c r="B7572" s="54"/>
      <c r="C7572" s="46" t="s">
        <v>33</v>
      </c>
      <c r="D7572" s="608" t="s">
        <v>11481</v>
      </c>
      <c r="E7572" s="621" t="s">
        <v>11482</v>
      </c>
      <c r="F7572" s="609" t="s">
        <v>11483</v>
      </c>
      <c r="G7572" s="610" t="s">
        <v>11484</v>
      </c>
      <c r="H7572" s="634" t="s">
        <v>11485</v>
      </c>
      <c r="I7572" s="74">
        <v>2176</v>
      </c>
      <c r="J7572" s="46" t="s">
        <v>1508</v>
      </c>
      <c r="K7572" s="75" t="s">
        <v>1509</v>
      </c>
      <c r="L7572" s="76">
        <f>SUM(M7572:X7572)</f>
        <v>0</v>
      </c>
      <c r="M7572" s="284">
        <v>0</v>
      </c>
      <c r="N7572" s="284">
        <v>0</v>
      </c>
      <c r="O7572" s="284">
        <v>0</v>
      </c>
      <c r="P7572" s="284">
        <v>0</v>
      </c>
      <c r="Q7572" s="284">
        <v>0</v>
      </c>
      <c r="R7572" s="284">
        <v>0</v>
      </c>
      <c r="S7572" s="284">
        <v>0</v>
      </c>
      <c r="T7572" s="284">
        <v>0</v>
      </c>
      <c r="U7572" s="284">
        <v>0</v>
      </c>
      <c r="V7572" s="284">
        <v>0</v>
      </c>
      <c r="W7572" s="284">
        <v>0</v>
      </c>
      <c r="X7572" s="284">
        <v>0</v>
      </c>
    </row>
    <row r="7573" spans="1:24">
      <c r="A7573" s="54"/>
      <c r="B7573" s="54"/>
      <c r="C7573" s="54"/>
      <c r="D7573" s="612"/>
      <c r="E7573" s="614"/>
      <c r="F7573" s="613"/>
      <c r="G7573" s="614"/>
      <c r="H7573" s="631"/>
      <c r="I7573" s="635"/>
      <c r="J7573" s="54"/>
      <c r="K7573" s="75" t="s">
        <v>1501</v>
      </c>
      <c r="L7573" s="76">
        <f t="shared" ref="L7573:L7589" si="390">SUM(M7573:X7573)</f>
        <v>0</v>
      </c>
      <c r="M7573" s="284">
        <v>0</v>
      </c>
      <c r="N7573" s="284">
        <v>0</v>
      </c>
      <c r="O7573" s="284">
        <v>0</v>
      </c>
      <c r="P7573" s="284">
        <v>0</v>
      </c>
      <c r="Q7573" s="284">
        <v>0</v>
      </c>
      <c r="R7573" s="284">
        <v>0</v>
      </c>
      <c r="S7573" s="284">
        <v>0</v>
      </c>
      <c r="T7573" s="284">
        <v>0</v>
      </c>
      <c r="U7573" s="284">
        <v>0</v>
      </c>
      <c r="V7573" s="284">
        <v>0</v>
      </c>
      <c r="W7573" s="284">
        <v>0</v>
      </c>
      <c r="X7573" s="284">
        <v>0</v>
      </c>
    </row>
    <row r="7574" spans="1:24">
      <c r="A7574" s="54"/>
      <c r="B7574" s="54"/>
      <c r="C7574" s="80"/>
      <c r="D7574" s="627"/>
      <c r="E7574" s="618"/>
      <c r="F7574" s="628"/>
      <c r="G7574" s="629"/>
      <c r="H7574" s="633"/>
      <c r="I7574" s="636"/>
      <c r="J7574" s="80"/>
      <c r="K7574" s="84" t="s">
        <v>1502</v>
      </c>
      <c r="L7574" s="76">
        <f t="shared" si="390"/>
        <v>5</v>
      </c>
      <c r="M7574" s="284">
        <v>0</v>
      </c>
      <c r="N7574" s="284">
        <v>0</v>
      </c>
      <c r="O7574" s="284">
        <v>0</v>
      </c>
      <c r="P7574" s="284">
        <v>0</v>
      </c>
      <c r="Q7574" s="284">
        <v>0</v>
      </c>
      <c r="R7574" s="284">
        <v>0</v>
      </c>
      <c r="S7574" s="284">
        <v>0</v>
      </c>
      <c r="T7574" s="284">
        <v>4</v>
      </c>
      <c r="U7574" s="284">
        <v>0</v>
      </c>
      <c r="V7574" s="284">
        <v>0</v>
      </c>
      <c r="W7574" s="284">
        <v>1</v>
      </c>
      <c r="X7574" s="284">
        <v>0</v>
      </c>
    </row>
    <row r="7575" spans="1:24">
      <c r="A7575" s="54"/>
      <c r="B7575" s="54"/>
      <c r="C7575" s="46" t="s">
        <v>33</v>
      </c>
      <c r="D7575" s="608" t="s">
        <v>11486</v>
      </c>
      <c r="E7575" s="621" t="s">
        <v>11487</v>
      </c>
      <c r="F7575" s="609" t="s">
        <v>11488</v>
      </c>
      <c r="G7575" s="610" t="s">
        <v>11479</v>
      </c>
      <c r="H7575" s="634" t="s">
        <v>11480</v>
      </c>
      <c r="I7575" s="74">
        <v>0</v>
      </c>
      <c r="J7575" s="46" t="s">
        <v>1508</v>
      </c>
      <c r="K7575" s="75" t="s">
        <v>1509</v>
      </c>
      <c r="L7575" s="76">
        <f t="shared" si="390"/>
        <v>0</v>
      </c>
      <c r="M7575" s="284">
        <v>0</v>
      </c>
      <c r="N7575" s="284">
        <v>0</v>
      </c>
      <c r="O7575" s="284">
        <v>0</v>
      </c>
      <c r="P7575" s="284">
        <v>0</v>
      </c>
      <c r="Q7575" s="284">
        <v>0</v>
      </c>
      <c r="R7575" s="284">
        <v>0</v>
      </c>
      <c r="S7575" s="284">
        <v>0</v>
      </c>
      <c r="T7575" s="284">
        <v>0</v>
      </c>
      <c r="U7575" s="284">
        <v>0</v>
      </c>
      <c r="V7575" s="284">
        <v>0</v>
      </c>
      <c r="W7575" s="284">
        <v>0</v>
      </c>
      <c r="X7575" s="284">
        <v>0</v>
      </c>
    </row>
    <row r="7576" spans="1:24">
      <c r="A7576" s="54"/>
      <c r="B7576" s="54"/>
      <c r="C7576" s="54"/>
      <c r="D7576" s="612"/>
      <c r="E7576" s="614"/>
      <c r="F7576" s="613"/>
      <c r="G7576" s="614"/>
      <c r="H7576" s="631"/>
      <c r="I7576" s="635"/>
      <c r="J7576" s="54"/>
      <c r="K7576" s="75" t="s">
        <v>1501</v>
      </c>
      <c r="L7576" s="76">
        <f t="shared" si="390"/>
        <v>0</v>
      </c>
      <c r="M7576" s="284">
        <v>0</v>
      </c>
      <c r="N7576" s="284">
        <v>0</v>
      </c>
      <c r="O7576" s="284">
        <v>0</v>
      </c>
      <c r="P7576" s="284">
        <v>0</v>
      </c>
      <c r="Q7576" s="284">
        <v>0</v>
      </c>
      <c r="R7576" s="284">
        <v>0</v>
      </c>
      <c r="S7576" s="284">
        <v>0</v>
      </c>
      <c r="T7576" s="284">
        <v>0</v>
      </c>
      <c r="U7576" s="284">
        <v>0</v>
      </c>
      <c r="V7576" s="284">
        <v>0</v>
      </c>
      <c r="W7576" s="284">
        <v>0</v>
      </c>
      <c r="X7576" s="284">
        <v>0</v>
      </c>
    </row>
    <row r="7577" spans="1:24">
      <c r="A7577" s="54"/>
      <c r="B7577" s="54"/>
      <c r="C7577" s="80"/>
      <c r="D7577" s="627"/>
      <c r="E7577" s="618"/>
      <c r="F7577" s="628"/>
      <c r="G7577" s="629"/>
      <c r="H7577" s="633"/>
      <c r="I7577" s="636"/>
      <c r="J7577" s="80"/>
      <c r="K7577" s="84" t="s">
        <v>1502</v>
      </c>
      <c r="L7577" s="76">
        <f t="shared" si="390"/>
        <v>3</v>
      </c>
      <c r="M7577" s="284">
        <v>2</v>
      </c>
      <c r="N7577" s="284">
        <v>0</v>
      </c>
      <c r="O7577" s="284">
        <v>0</v>
      </c>
      <c r="P7577" s="284">
        <v>0</v>
      </c>
      <c r="Q7577" s="284">
        <v>0</v>
      </c>
      <c r="R7577" s="284">
        <v>0</v>
      </c>
      <c r="S7577" s="284">
        <v>1</v>
      </c>
      <c r="T7577" s="284">
        <v>0</v>
      </c>
      <c r="U7577" s="284">
        <v>0</v>
      </c>
      <c r="V7577" s="284">
        <v>0</v>
      </c>
      <c r="W7577" s="284">
        <v>0</v>
      </c>
      <c r="X7577" s="284">
        <v>0</v>
      </c>
    </row>
    <row r="7578" spans="1:24">
      <c r="A7578" s="54"/>
      <c r="B7578" s="54"/>
      <c r="C7578" s="46" t="s">
        <v>33</v>
      </c>
      <c r="D7578" s="608" t="s">
        <v>11489</v>
      </c>
      <c r="E7578" s="621" t="s">
        <v>11490</v>
      </c>
      <c r="F7578" s="609" t="s">
        <v>11491</v>
      </c>
      <c r="G7578" s="610" t="s">
        <v>11492</v>
      </c>
      <c r="H7578" s="46" t="s">
        <v>11493</v>
      </c>
      <c r="I7578" s="74">
        <v>0</v>
      </c>
      <c r="J7578" s="46" t="s">
        <v>1508</v>
      </c>
      <c r="K7578" s="75" t="s">
        <v>1509</v>
      </c>
      <c r="L7578" s="76">
        <f t="shared" si="390"/>
        <v>0</v>
      </c>
      <c r="M7578" s="284">
        <v>0</v>
      </c>
      <c r="N7578" s="284">
        <v>0</v>
      </c>
      <c r="O7578" s="284">
        <v>0</v>
      </c>
      <c r="P7578" s="284">
        <v>0</v>
      </c>
      <c r="Q7578" s="284">
        <v>0</v>
      </c>
      <c r="R7578" s="284">
        <v>0</v>
      </c>
      <c r="S7578" s="284">
        <v>0</v>
      </c>
      <c r="T7578" s="284">
        <v>0</v>
      </c>
      <c r="U7578" s="284">
        <v>0</v>
      </c>
      <c r="V7578" s="284">
        <v>0</v>
      </c>
      <c r="W7578" s="284">
        <v>0</v>
      </c>
      <c r="X7578" s="284">
        <v>0</v>
      </c>
    </row>
    <row r="7579" spans="1:24">
      <c r="A7579" s="54"/>
      <c r="B7579" s="54"/>
      <c r="C7579" s="54"/>
      <c r="D7579" s="612"/>
      <c r="E7579" s="614"/>
      <c r="F7579" s="613"/>
      <c r="G7579" s="614"/>
      <c r="H7579" s="54"/>
      <c r="I7579" s="635"/>
      <c r="J7579" s="54"/>
      <c r="K7579" s="75" t="s">
        <v>1501</v>
      </c>
      <c r="L7579" s="76">
        <f t="shared" si="390"/>
        <v>0</v>
      </c>
      <c r="M7579" s="284">
        <v>0</v>
      </c>
      <c r="N7579" s="284">
        <v>0</v>
      </c>
      <c r="O7579" s="284">
        <v>0</v>
      </c>
      <c r="P7579" s="284">
        <v>0</v>
      </c>
      <c r="Q7579" s="284">
        <v>0</v>
      </c>
      <c r="R7579" s="284">
        <v>0</v>
      </c>
      <c r="S7579" s="284">
        <v>0</v>
      </c>
      <c r="T7579" s="284">
        <v>0</v>
      </c>
      <c r="U7579" s="284">
        <v>0</v>
      </c>
      <c r="V7579" s="284">
        <v>0</v>
      </c>
      <c r="W7579" s="284">
        <v>0</v>
      </c>
      <c r="X7579" s="284">
        <v>0</v>
      </c>
    </row>
    <row r="7580" spans="1:24">
      <c r="A7580" s="54"/>
      <c r="B7580" s="54"/>
      <c r="C7580" s="80"/>
      <c r="D7580" s="616"/>
      <c r="E7580" s="618"/>
      <c r="F7580" s="617"/>
      <c r="G7580" s="618"/>
      <c r="H7580" s="80"/>
      <c r="I7580" s="636"/>
      <c r="J7580" s="80"/>
      <c r="K7580" s="84" t="s">
        <v>1502</v>
      </c>
      <c r="L7580" s="76">
        <f t="shared" si="390"/>
        <v>2</v>
      </c>
      <c r="M7580" s="284">
        <v>1</v>
      </c>
      <c r="N7580" s="284">
        <v>0</v>
      </c>
      <c r="O7580" s="284">
        <v>0</v>
      </c>
      <c r="P7580" s="284">
        <v>0</v>
      </c>
      <c r="Q7580" s="284">
        <v>0</v>
      </c>
      <c r="R7580" s="284">
        <v>0</v>
      </c>
      <c r="S7580" s="284">
        <v>0</v>
      </c>
      <c r="T7580" s="284">
        <v>0</v>
      </c>
      <c r="U7580" s="284">
        <v>0</v>
      </c>
      <c r="V7580" s="284">
        <v>0</v>
      </c>
      <c r="W7580" s="284">
        <v>1</v>
      </c>
      <c r="X7580" s="284">
        <v>0</v>
      </c>
    </row>
    <row r="7581" spans="1:24">
      <c r="A7581" s="54"/>
      <c r="B7581" s="54"/>
      <c r="C7581" s="46" t="s">
        <v>33</v>
      </c>
      <c r="D7581" s="625" t="s">
        <v>11494</v>
      </c>
      <c r="E7581" s="621" t="s">
        <v>11495</v>
      </c>
      <c r="F7581" s="620" t="s">
        <v>4244</v>
      </c>
      <c r="G7581" s="621" t="s">
        <v>11496</v>
      </c>
      <c r="H7581" s="620" t="s">
        <v>11497</v>
      </c>
      <c r="I7581" s="74">
        <v>7128</v>
      </c>
      <c r="J7581" s="46" t="s">
        <v>1508</v>
      </c>
      <c r="K7581" s="75" t="s">
        <v>1509</v>
      </c>
      <c r="L7581" s="76">
        <f t="shared" si="390"/>
        <v>1</v>
      </c>
      <c r="M7581" s="284">
        <v>0</v>
      </c>
      <c r="N7581" s="284">
        <v>0</v>
      </c>
      <c r="O7581" s="284">
        <v>0</v>
      </c>
      <c r="P7581" s="284">
        <v>0</v>
      </c>
      <c r="Q7581" s="284">
        <v>0</v>
      </c>
      <c r="R7581" s="284">
        <v>0</v>
      </c>
      <c r="S7581" s="284">
        <v>0</v>
      </c>
      <c r="T7581" s="284">
        <v>0</v>
      </c>
      <c r="U7581" s="284">
        <v>1</v>
      </c>
      <c r="V7581" s="284">
        <v>0</v>
      </c>
      <c r="W7581" s="284">
        <v>0</v>
      </c>
      <c r="X7581" s="284">
        <v>0</v>
      </c>
    </row>
    <row r="7582" spans="1:24">
      <c r="A7582" s="54"/>
      <c r="B7582" s="54"/>
      <c r="C7582" s="54"/>
      <c r="D7582" s="612"/>
      <c r="E7582" s="614"/>
      <c r="F7582" s="613"/>
      <c r="G7582" s="614"/>
      <c r="H7582" s="613"/>
      <c r="I7582" s="79"/>
      <c r="J7582" s="54"/>
      <c r="K7582" s="75" t="s">
        <v>1501</v>
      </c>
      <c r="L7582" s="76">
        <f t="shared" si="390"/>
        <v>0</v>
      </c>
      <c r="M7582" s="284">
        <v>0</v>
      </c>
      <c r="N7582" s="284">
        <v>0</v>
      </c>
      <c r="O7582" s="284">
        <v>0</v>
      </c>
      <c r="P7582" s="284">
        <v>0</v>
      </c>
      <c r="Q7582" s="284">
        <v>0</v>
      </c>
      <c r="R7582" s="284">
        <v>0</v>
      </c>
      <c r="S7582" s="284">
        <v>0</v>
      </c>
      <c r="T7582" s="284">
        <v>0</v>
      </c>
      <c r="U7582" s="284">
        <v>0</v>
      </c>
      <c r="V7582" s="284">
        <v>0</v>
      </c>
      <c r="W7582" s="284">
        <v>0</v>
      </c>
      <c r="X7582" s="284">
        <v>0</v>
      </c>
    </row>
    <row r="7583" spans="1:24">
      <c r="A7583" s="54"/>
      <c r="B7583" s="54"/>
      <c r="C7583" s="80"/>
      <c r="D7583" s="627"/>
      <c r="E7583" s="629"/>
      <c r="F7583" s="617"/>
      <c r="G7583" s="629"/>
      <c r="H7583" s="628"/>
      <c r="I7583" s="83"/>
      <c r="J7583" s="80"/>
      <c r="K7583" s="84" t="s">
        <v>1502</v>
      </c>
      <c r="L7583" s="76">
        <f t="shared" si="390"/>
        <v>3</v>
      </c>
      <c r="M7583" s="284">
        <v>0</v>
      </c>
      <c r="N7583" s="284">
        <v>1</v>
      </c>
      <c r="O7583" s="284">
        <v>0</v>
      </c>
      <c r="P7583" s="284">
        <v>0</v>
      </c>
      <c r="Q7583" s="284">
        <v>0</v>
      </c>
      <c r="R7583" s="284">
        <v>0</v>
      </c>
      <c r="S7583" s="284">
        <v>1</v>
      </c>
      <c r="T7583" s="284">
        <v>1</v>
      </c>
      <c r="U7583" s="284">
        <v>0</v>
      </c>
      <c r="V7583" s="284">
        <v>0</v>
      </c>
      <c r="W7583" s="284">
        <v>0</v>
      </c>
      <c r="X7583" s="284">
        <v>0</v>
      </c>
    </row>
    <row r="7584" spans="1:24">
      <c r="A7584" s="54"/>
      <c r="B7584" s="54"/>
      <c r="C7584" s="46" t="s">
        <v>33</v>
      </c>
      <c r="D7584" s="625" t="s">
        <v>11498</v>
      </c>
      <c r="E7584" s="621" t="s">
        <v>11499</v>
      </c>
      <c r="F7584" s="620" t="s">
        <v>11500</v>
      </c>
      <c r="G7584" s="621" t="s">
        <v>11501</v>
      </c>
      <c r="H7584" s="620" t="s">
        <v>11502</v>
      </c>
      <c r="I7584" s="74">
        <v>1567</v>
      </c>
      <c r="J7584" s="46" t="s">
        <v>1508</v>
      </c>
      <c r="K7584" s="75" t="s">
        <v>1509</v>
      </c>
      <c r="L7584" s="76">
        <f t="shared" si="390"/>
        <v>0</v>
      </c>
      <c r="M7584" s="284">
        <v>0</v>
      </c>
      <c r="N7584" s="284">
        <v>0</v>
      </c>
      <c r="O7584" s="284">
        <v>0</v>
      </c>
      <c r="P7584" s="284">
        <v>0</v>
      </c>
      <c r="Q7584" s="284">
        <v>0</v>
      </c>
      <c r="R7584" s="284">
        <v>0</v>
      </c>
      <c r="S7584" s="284">
        <v>0</v>
      </c>
      <c r="T7584" s="284">
        <v>0</v>
      </c>
      <c r="U7584" s="284">
        <v>0</v>
      </c>
      <c r="V7584" s="284">
        <v>0</v>
      </c>
      <c r="W7584" s="284">
        <v>0</v>
      </c>
      <c r="X7584" s="284">
        <v>0</v>
      </c>
    </row>
    <row r="7585" spans="1:24">
      <c r="A7585" s="54"/>
      <c r="B7585" s="54"/>
      <c r="C7585" s="54"/>
      <c r="D7585" s="612"/>
      <c r="E7585" s="614"/>
      <c r="F7585" s="613"/>
      <c r="G7585" s="614"/>
      <c r="H7585" s="613"/>
      <c r="I7585" s="79"/>
      <c r="J7585" s="54"/>
      <c r="K7585" s="75" t="s">
        <v>1501</v>
      </c>
      <c r="L7585" s="76">
        <f t="shared" si="390"/>
        <v>0</v>
      </c>
      <c r="M7585" s="284">
        <v>0</v>
      </c>
      <c r="N7585" s="284">
        <v>0</v>
      </c>
      <c r="O7585" s="284">
        <v>0</v>
      </c>
      <c r="P7585" s="284">
        <v>0</v>
      </c>
      <c r="Q7585" s="284">
        <v>0</v>
      </c>
      <c r="R7585" s="284">
        <v>0</v>
      </c>
      <c r="S7585" s="284">
        <v>0</v>
      </c>
      <c r="T7585" s="284">
        <v>0</v>
      </c>
      <c r="U7585" s="284">
        <v>0</v>
      </c>
      <c r="V7585" s="284">
        <v>0</v>
      </c>
      <c r="W7585" s="284">
        <v>0</v>
      </c>
      <c r="X7585" s="284">
        <v>0</v>
      </c>
    </row>
    <row r="7586" spans="1:24">
      <c r="A7586" s="54"/>
      <c r="B7586" s="54"/>
      <c r="C7586" s="80"/>
      <c r="D7586" s="627"/>
      <c r="E7586" s="629"/>
      <c r="F7586" s="617"/>
      <c r="G7586" s="629"/>
      <c r="H7586" s="628"/>
      <c r="I7586" s="83"/>
      <c r="J7586" s="80"/>
      <c r="K7586" s="84" t="s">
        <v>1502</v>
      </c>
      <c r="L7586" s="76">
        <f t="shared" si="390"/>
        <v>4</v>
      </c>
      <c r="M7586" s="284">
        <v>0</v>
      </c>
      <c r="N7586" s="284">
        <v>1</v>
      </c>
      <c r="O7586" s="284">
        <v>1</v>
      </c>
      <c r="P7586" s="284">
        <v>0</v>
      </c>
      <c r="Q7586" s="284">
        <v>0</v>
      </c>
      <c r="R7586" s="284">
        <v>0</v>
      </c>
      <c r="S7586" s="284">
        <v>1</v>
      </c>
      <c r="T7586" s="284">
        <v>1</v>
      </c>
      <c r="U7586" s="284">
        <v>0</v>
      </c>
      <c r="V7586" s="284">
        <v>0</v>
      </c>
      <c r="W7586" s="284">
        <v>0</v>
      </c>
      <c r="X7586" s="284">
        <v>0</v>
      </c>
    </row>
    <row r="7587" spans="1:24">
      <c r="A7587" s="54"/>
      <c r="B7587" s="54"/>
      <c r="C7587" s="46" t="s">
        <v>33</v>
      </c>
      <c r="D7587" s="625" t="s">
        <v>11503</v>
      </c>
      <c r="E7587" s="621" t="s">
        <v>11504</v>
      </c>
      <c r="F7587" s="620" t="s">
        <v>11505</v>
      </c>
      <c r="G7587" s="621" t="s">
        <v>11461</v>
      </c>
      <c r="H7587" s="620" t="s">
        <v>11506</v>
      </c>
      <c r="I7587" s="74">
        <v>0</v>
      </c>
      <c r="J7587" s="46" t="s">
        <v>1508</v>
      </c>
      <c r="K7587" s="75" t="s">
        <v>1509</v>
      </c>
      <c r="L7587" s="76">
        <f t="shared" si="390"/>
        <v>0</v>
      </c>
      <c r="M7587" s="284">
        <v>0</v>
      </c>
      <c r="N7587" s="284">
        <v>0</v>
      </c>
      <c r="O7587" s="284">
        <v>0</v>
      </c>
      <c r="P7587" s="284">
        <v>0</v>
      </c>
      <c r="Q7587" s="284">
        <v>0</v>
      </c>
      <c r="R7587" s="284">
        <v>0</v>
      </c>
      <c r="S7587" s="284">
        <v>0</v>
      </c>
      <c r="T7587" s="284">
        <v>0</v>
      </c>
      <c r="U7587" s="284">
        <v>0</v>
      </c>
      <c r="V7587" s="284">
        <v>0</v>
      </c>
      <c r="W7587" s="284">
        <v>0</v>
      </c>
      <c r="X7587" s="284">
        <v>0</v>
      </c>
    </row>
    <row r="7588" spans="1:24">
      <c r="A7588" s="54"/>
      <c r="B7588" s="54"/>
      <c r="C7588" s="54"/>
      <c r="D7588" s="612"/>
      <c r="E7588" s="614"/>
      <c r="F7588" s="613"/>
      <c r="G7588" s="614"/>
      <c r="H7588" s="613"/>
      <c r="I7588" s="79"/>
      <c r="J7588" s="54"/>
      <c r="K7588" s="75" t="s">
        <v>1501</v>
      </c>
      <c r="L7588" s="76">
        <f t="shared" si="390"/>
        <v>0</v>
      </c>
      <c r="M7588" s="284">
        <v>0</v>
      </c>
      <c r="N7588" s="284">
        <v>0</v>
      </c>
      <c r="O7588" s="284">
        <v>0</v>
      </c>
      <c r="P7588" s="284">
        <v>0</v>
      </c>
      <c r="Q7588" s="284">
        <v>0</v>
      </c>
      <c r="R7588" s="284">
        <v>0</v>
      </c>
      <c r="S7588" s="284">
        <v>0</v>
      </c>
      <c r="T7588" s="284">
        <v>0</v>
      </c>
      <c r="U7588" s="284">
        <v>0</v>
      </c>
      <c r="V7588" s="284">
        <v>0</v>
      </c>
      <c r="W7588" s="284">
        <v>0</v>
      </c>
      <c r="X7588" s="284">
        <v>0</v>
      </c>
    </row>
    <row r="7589" spans="1:24">
      <c r="A7589" s="54"/>
      <c r="B7589" s="80"/>
      <c r="C7589" s="80"/>
      <c r="D7589" s="627"/>
      <c r="E7589" s="629"/>
      <c r="F7589" s="628"/>
      <c r="G7589" s="629"/>
      <c r="H7589" s="628"/>
      <c r="I7589" s="83"/>
      <c r="J7589" s="80"/>
      <c r="K7589" s="84" t="s">
        <v>1502</v>
      </c>
      <c r="L7589" s="76">
        <f t="shared" si="390"/>
        <v>2</v>
      </c>
      <c r="M7589" s="284">
        <v>0</v>
      </c>
      <c r="N7589" s="284">
        <v>0</v>
      </c>
      <c r="O7589" s="284">
        <v>0</v>
      </c>
      <c r="P7589" s="284">
        <v>0</v>
      </c>
      <c r="Q7589" s="284">
        <v>0</v>
      </c>
      <c r="R7589" s="284">
        <v>0</v>
      </c>
      <c r="S7589" s="284">
        <v>0</v>
      </c>
      <c r="T7589" s="284">
        <v>2</v>
      </c>
      <c r="U7589" s="284">
        <v>0</v>
      </c>
      <c r="V7589" s="284">
        <v>0</v>
      </c>
      <c r="W7589" s="284">
        <v>0</v>
      </c>
      <c r="X7589" s="284">
        <v>0</v>
      </c>
    </row>
    <row r="7590" spans="1:24">
      <c r="A7590" s="54"/>
      <c r="B7590" s="103" t="s">
        <v>11507</v>
      </c>
      <c r="C7590" s="46"/>
      <c r="D7590" s="449">
        <f>COUNTA(D7593:D7727)</f>
        <v>45</v>
      </c>
      <c r="E7590" s="103"/>
      <c r="F7590" s="103"/>
      <c r="G7590" s="195"/>
      <c r="H7590" s="103"/>
      <c r="I7590" s="606">
        <f>SUM(I7593:I7727)</f>
        <v>216706.86</v>
      </c>
      <c r="J7590" s="46" t="s">
        <v>1508</v>
      </c>
      <c r="K7590" s="75" t="s">
        <v>1509</v>
      </c>
      <c r="L7590" s="76">
        <f>SUM(M7590:X7590)</f>
        <v>128</v>
      </c>
      <c r="M7590" s="76">
        <f>M7593+M7596+M7599+M7602+M7605+M7608+M7611+M7614+M7617+M7620+M7623+M7626+M7629+M7632+M7635+M7638+M7641+M7644+M7647+M7650+M7653+M7656+M7659+M7662+M7665+M7668+M7671+M7674+M7677+M7680+M7683+M7686+M7689+M7692+M7695+M7698+M7701+M7704+M7707+M7710+M7713+M7716+M7719+M7722+M7725</f>
        <v>40</v>
      </c>
      <c r="N7590" s="76">
        <f t="shared" ref="N7590:X7590" si="391">N7593+N7596+N7599+N7602+N7605+N7608+N7611+N7614+N7617+N7620+N7623+N7626+N7629+N7632+N7635+N7638+N7641+N7644+N7647+N7650+N7653+N7656+N7659+N7662+N7665+N7668+N7671+N7674+N7677+N7680+N7683+N7686+N7689+N7692+N7695+N7698+N7701+N7704+N7707+N7710+N7713+N7716+N7719+N7722+N7725</f>
        <v>73</v>
      </c>
      <c r="O7590" s="76">
        <f t="shared" si="391"/>
        <v>0</v>
      </c>
      <c r="P7590" s="76">
        <f t="shared" si="391"/>
        <v>0</v>
      </c>
      <c r="Q7590" s="76">
        <f t="shared" si="391"/>
        <v>0</v>
      </c>
      <c r="R7590" s="76">
        <f t="shared" si="391"/>
        <v>0</v>
      </c>
      <c r="S7590" s="76">
        <f t="shared" si="391"/>
        <v>2</v>
      </c>
      <c r="T7590" s="76">
        <f t="shared" si="391"/>
        <v>7</v>
      </c>
      <c r="U7590" s="76">
        <f t="shared" si="391"/>
        <v>0</v>
      </c>
      <c r="V7590" s="76">
        <f t="shared" si="391"/>
        <v>0</v>
      </c>
      <c r="W7590" s="76">
        <f t="shared" si="391"/>
        <v>1</v>
      </c>
      <c r="X7590" s="76">
        <f t="shared" si="391"/>
        <v>5</v>
      </c>
    </row>
    <row r="7591" spans="1:24">
      <c r="A7591" s="54"/>
      <c r="B7591" s="103"/>
      <c r="C7591" s="54"/>
      <c r="D7591" s="449"/>
      <c r="E7591" s="103"/>
      <c r="F7591" s="103"/>
      <c r="G7591" s="195"/>
      <c r="H7591" s="103"/>
      <c r="I7591" s="606"/>
      <c r="J7591" s="54"/>
      <c r="K7591" s="75" t="s">
        <v>1501</v>
      </c>
      <c r="L7591" s="76">
        <f>SUM(M7591:X7591)</f>
        <v>26</v>
      </c>
      <c r="M7591" s="76">
        <f t="shared" ref="M7591:X7592" si="392">M7594+M7597+M7600+M7603+M7606+M7609+M7612+M7615+M7618+M7621+M7624+M7627+M7630+M7633+M7636+M7639+M7642+M7645+M7648+M7651+M7654+M7657+M7660+M7663+M7666+M7669+M7672+M7675+M7678+M7681+M7684+M7687+M7690+M7693+M7696+M7699+M7702+M7705+M7708+M7711+M7714+M7717+M7720+M7723+M7726</f>
        <v>25</v>
      </c>
      <c r="N7591" s="76">
        <f t="shared" si="392"/>
        <v>0</v>
      </c>
      <c r="O7591" s="76">
        <f t="shared" si="392"/>
        <v>0</v>
      </c>
      <c r="P7591" s="76">
        <f t="shared" si="392"/>
        <v>0</v>
      </c>
      <c r="Q7591" s="76">
        <f t="shared" si="392"/>
        <v>0</v>
      </c>
      <c r="R7591" s="76">
        <f t="shared" si="392"/>
        <v>0</v>
      </c>
      <c r="S7591" s="76">
        <f t="shared" si="392"/>
        <v>1</v>
      </c>
      <c r="T7591" s="76">
        <f t="shared" si="392"/>
        <v>0</v>
      </c>
      <c r="U7591" s="76">
        <f t="shared" si="392"/>
        <v>0</v>
      </c>
      <c r="V7591" s="76">
        <f t="shared" si="392"/>
        <v>0</v>
      </c>
      <c r="W7591" s="76">
        <f t="shared" si="392"/>
        <v>0</v>
      </c>
      <c r="X7591" s="76">
        <f t="shared" si="392"/>
        <v>0</v>
      </c>
    </row>
    <row r="7592" spans="1:24">
      <c r="A7592" s="54"/>
      <c r="B7592" s="103"/>
      <c r="C7592" s="80"/>
      <c r="D7592" s="449"/>
      <c r="E7592" s="103"/>
      <c r="F7592" s="103"/>
      <c r="G7592" s="195"/>
      <c r="H7592" s="103"/>
      <c r="I7592" s="606"/>
      <c r="J7592" s="80"/>
      <c r="K7592" s="75" t="s">
        <v>1502</v>
      </c>
      <c r="L7592" s="76">
        <f>SUM(M7592:X7592)</f>
        <v>82</v>
      </c>
      <c r="M7592" s="76">
        <f t="shared" si="392"/>
        <v>42</v>
      </c>
      <c r="N7592" s="76">
        <f t="shared" si="392"/>
        <v>5</v>
      </c>
      <c r="O7592" s="76">
        <f t="shared" si="392"/>
        <v>9</v>
      </c>
      <c r="P7592" s="76">
        <f t="shared" si="392"/>
        <v>0</v>
      </c>
      <c r="Q7592" s="76">
        <f t="shared" si="392"/>
        <v>0</v>
      </c>
      <c r="R7592" s="76">
        <f t="shared" si="392"/>
        <v>0</v>
      </c>
      <c r="S7592" s="76">
        <f t="shared" si="392"/>
        <v>8</v>
      </c>
      <c r="T7592" s="76">
        <f t="shared" si="392"/>
        <v>3</v>
      </c>
      <c r="U7592" s="76">
        <f t="shared" si="392"/>
        <v>0</v>
      </c>
      <c r="V7592" s="76">
        <f t="shared" si="392"/>
        <v>0</v>
      </c>
      <c r="W7592" s="76">
        <f t="shared" si="392"/>
        <v>6</v>
      </c>
      <c r="X7592" s="76">
        <f t="shared" si="392"/>
        <v>9</v>
      </c>
    </row>
    <row r="7593" spans="1:24">
      <c r="A7593" s="54"/>
      <c r="B7593" s="46" t="s">
        <v>11508</v>
      </c>
      <c r="C7593" s="46" t="s">
        <v>31</v>
      </c>
      <c r="D7593" s="195" t="s">
        <v>11509</v>
      </c>
      <c r="E7593" s="637" t="s">
        <v>11510</v>
      </c>
      <c r="F7593" s="103" t="s">
        <v>11511</v>
      </c>
      <c r="G7593" s="195" t="s">
        <v>11512</v>
      </c>
      <c r="H7593" s="103" t="s">
        <v>11513</v>
      </c>
      <c r="I7593" s="425">
        <v>275</v>
      </c>
      <c r="J7593" s="46" t="s">
        <v>39</v>
      </c>
      <c r="K7593" s="75" t="s">
        <v>32</v>
      </c>
      <c r="L7593" s="76">
        <f t="shared" ref="L7593:L7656" si="393">SUM(M7593:X7593)</f>
        <v>3</v>
      </c>
      <c r="M7593" s="284">
        <v>2</v>
      </c>
      <c r="N7593" s="284">
        <v>1</v>
      </c>
      <c r="O7593" s="284">
        <v>0</v>
      </c>
      <c r="P7593" s="284">
        <v>0</v>
      </c>
      <c r="Q7593" s="284">
        <v>0</v>
      </c>
      <c r="R7593" s="284">
        <v>0</v>
      </c>
      <c r="S7593" s="284">
        <v>0</v>
      </c>
      <c r="T7593" s="284">
        <v>0</v>
      </c>
      <c r="U7593" s="284">
        <v>0</v>
      </c>
      <c r="V7593" s="284">
        <v>0</v>
      </c>
      <c r="W7593" s="284">
        <v>0</v>
      </c>
      <c r="X7593" s="284">
        <v>0</v>
      </c>
    </row>
    <row r="7594" spans="1:24">
      <c r="A7594" s="54"/>
      <c r="B7594" s="54"/>
      <c r="C7594" s="54"/>
      <c r="D7594" s="195"/>
      <c r="E7594" s="638"/>
      <c r="F7594" s="103"/>
      <c r="G7594" s="195"/>
      <c r="H7594" s="103"/>
      <c r="I7594" s="425"/>
      <c r="J7594" s="54"/>
      <c r="K7594" s="75" t="s">
        <v>34</v>
      </c>
      <c r="L7594" s="76">
        <f t="shared" si="393"/>
        <v>0</v>
      </c>
      <c r="M7594" s="284">
        <v>0</v>
      </c>
      <c r="N7594" s="284">
        <v>0</v>
      </c>
      <c r="O7594" s="284">
        <v>0</v>
      </c>
      <c r="P7594" s="284">
        <v>0</v>
      </c>
      <c r="Q7594" s="284">
        <v>0</v>
      </c>
      <c r="R7594" s="284">
        <v>0</v>
      </c>
      <c r="S7594" s="284">
        <v>0</v>
      </c>
      <c r="T7594" s="284">
        <v>0</v>
      </c>
      <c r="U7594" s="284">
        <v>0</v>
      </c>
      <c r="V7594" s="284">
        <v>0</v>
      </c>
      <c r="W7594" s="284">
        <v>0</v>
      </c>
      <c r="X7594" s="284">
        <v>0</v>
      </c>
    </row>
    <row r="7595" spans="1:24">
      <c r="A7595" s="54"/>
      <c r="B7595" s="54"/>
      <c r="C7595" s="80"/>
      <c r="D7595" s="195"/>
      <c r="E7595" s="638"/>
      <c r="F7595" s="103"/>
      <c r="G7595" s="195"/>
      <c r="H7595" s="103"/>
      <c r="I7595" s="425"/>
      <c r="J7595" s="80"/>
      <c r="K7595" s="84" t="s">
        <v>36</v>
      </c>
      <c r="L7595" s="76">
        <f t="shared" si="393"/>
        <v>0</v>
      </c>
      <c r="M7595" s="284">
        <v>0</v>
      </c>
      <c r="N7595" s="284">
        <v>0</v>
      </c>
      <c r="O7595" s="284">
        <v>0</v>
      </c>
      <c r="P7595" s="284">
        <v>0</v>
      </c>
      <c r="Q7595" s="284">
        <v>0</v>
      </c>
      <c r="R7595" s="284">
        <v>0</v>
      </c>
      <c r="S7595" s="284">
        <v>0</v>
      </c>
      <c r="T7595" s="284">
        <v>0</v>
      </c>
      <c r="U7595" s="284">
        <v>0</v>
      </c>
      <c r="V7595" s="284">
        <v>0</v>
      </c>
      <c r="W7595" s="284">
        <v>0</v>
      </c>
      <c r="X7595" s="284">
        <v>0</v>
      </c>
    </row>
    <row r="7596" spans="1:24">
      <c r="A7596" s="54"/>
      <c r="B7596" s="54"/>
      <c r="C7596" s="103" t="s">
        <v>35</v>
      </c>
      <c r="D7596" s="195" t="s">
        <v>11514</v>
      </c>
      <c r="E7596" s="637" t="s">
        <v>11515</v>
      </c>
      <c r="F7596" s="103" t="s">
        <v>11516</v>
      </c>
      <c r="G7596" s="58" t="s">
        <v>11517</v>
      </c>
      <c r="H7596" s="639" t="s">
        <v>11518</v>
      </c>
      <c r="I7596" s="74">
        <v>1354</v>
      </c>
      <c r="J7596" s="46" t="s">
        <v>39</v>
      </c>
      <c r="K7596" s="75" t="s">
        <v>32</v>
      </c>
      <c r="L7596" s="76">
        <f t="shared" si="393"/>
        <v>4</v>
      </c>
      <c r="M7596" s="284">
        <v>2</v>
      </c>
      <c r="N7596" s="284">
        <v>2</v>
      </c>
      <c r="O7596" s="284">
        <v>0</v>
      </c>
      <c r="P7596" s="284">
        <v>0</v>
      </c>
      <c r="Q7596" s="284">
        <v>0</v>
      </c>
      <c r="R7596" s="284">
        <v>0</v>
      </c>
      <c r="S7596" s="284">
        <v>0</v>
      </c>
      <c r="T7596" s="284">
        <v>0</v>
      </c>
      <c r="U7596" s="284">
        <v>0</v>
      </c>
      <c r="V7596" s="284">
        <v>0</v>
      </c>
      <c r="W7596" s="284">
        <v>0</v>
      </c>
      <c r="X7596" s="284">
        <v>0</v>
      </c>
    </row>
    <row r="7597" spans="1:24">
      <c r="A7597" s="54"/>
      <c r="B7597" s="54"/>
      <c r="C7597" s="103"/>
      <c r="D7597" s="195"/>
      <c r="E7597" s="638"/>
      <c r="F7597" s="103"/>
      <c r="G7597" s="77"/>
      <c r="H7597" s="639"/>
      <c r="I7597" s="79"/>
      <c r="J7597" s="54"/>
      <c r="K7597" s="75" t="s">
        <v>34</v>
      </c>
      <c r="L7597" s="76">
        <f t="shared" si="393"/>
        <v>0</v>
      </c>
      <c r="M7597" s="284">
        <v>0</v>
      </c>
      <c r="N7597" s="284">
        <v>0</v>
      </c>
      <c r="O7597" s="284">
        <v>0</v>
      </c>
      <c r="P7597" s="284">
        <v>0</v>
      </c>
      <c r="Q7597" s="284">
        <v>0</v>
      </c>
      <c r="R7597" s="284">
        <v>0</v>
      </c>
      <c r="S7597" s="284">
        <v>0</v>
      </c>
      <c r="T7597" s="284">
        <v>0</v>
      </c>
      <c r="U7597" s="284">
        <v>0</v>
      </c>
      <c r="V7597" s="284">
        <v>0</v>
      </c>
      <c r="W7597" s="284">
        <v>0</v>
      </c>
      <c r="X7597" s="284">
        <v>0</v>
      </c>
    </row>
    <row r="7598" spans="1:24">
      <c r="A7598" s="54"/>
      <c r="B7598" s="54"/>
      <c r="C7598" s="103"/>
      <c r="D7598" s="195"/>
      <c r="E7598" s="638"/>
      <c r="F7598" s="103"/>
      <c r="G7598" s="81"/>
      <c r="H7598" s="639"/>
      <c r="I7598" s="83"/>
      <c r="J7598" s="80"/>
      <c r="K7598" s="84" t="s">
        <v>36</v>
      </c>
      <c r="L7598" s="76">
        <f t="shared" si="393"/>
        <v>2</v>
      </c>
      <c r="M7598" s="284">
        <v>1</v>
      </c>
      <c r="N7598" s="284">
        <v>1</v>
      </c>
      <c r="O7598" s="284">
        <v>0</v>
      </c>
      <c r="P7598" s="284">
        <v>0</v>
      </c>
      <c r="Q7598" s="284">
        <v>0</v>
      </c>
      <c r="R7598" s="284">
        <v>0</v>
      </c>
      <c r="S7598" s="284">
        <v>0</v>
      </c>
      <c r="T7598" s="284">
        <v>0</v>
      </c>
      <c r="U7598" s="284">
        <v>0</v>
      </c>
      <c r="V7598" s="284">
        <v>0</v>
      </c>
      <c r="W7598" s="284">
        <v>0</v>
      </c>
      <c r="X7598" s="284">
        <v>0</v>
      </c>
    </row>
    <row r="7599" spans="1:24">
      <c r="A7599" s="54"/>
      <c r="B7599" s="54"/>
      <c r="C7599" s="46" t="s">
        <v>31</v>
      </c>
      <c r="D7599" s="195" t="s">
        <v>11519</v>
      </c>
      <c r="E7599" s="637" t="s">
        <v>11520</v>
      </c>
      <c r="F7599" s="103" t="s">
        <v>11521</v>
      </c>
      <c r="G7599" s="195" t="s">
        <v>11522</v>
      </c>
      <c r="H7599" s="103" t="s">
        <v>11523</v>
      </c>
      <c r="I7599" s="425">
        <v>152</v>
      </c>
      <c r="J7599" s="46" t="s">
        <v>39</v>
      </c>
      <c r="K7599" s="75" t="s">
        <v>32</v>
      </c>
      <c r="L7599" s="76">
        <f t="shared" si="393"/>
        <v>4</v>
      </c>
      <c r="M7599" s="284">
        <v>1</v>
      </c>
      <c r="N7599" s="284">
        <v>3</v>
      </c>
      <c r="O7599" s="284">
        <v>0</v>
      </c>
      <c r="P7599" s="284">
        <v>0</v>
      </c>
      <c r="Q7599" s="284">
        <v>0</v>
      </c>
      <c r="R7599" s="284">
        <v>0</v>
      </c>
      <c r="S7599" s="284">
        <v>0</v>
      </c>
      <c r="T7599" s="284">
        <v>0</v>
      </c>
      <c r="U7599" s="284">
        <v>0</v>
      </c>
      <c r="V7599" s="284">
        <v>0</v>
      </c>
      <c r="W7599" s="284">
        <v>0</v>
      </c>
      <c r="X7599" s="284">
        <v>0</v>
      </c>
    </row>
    <row r="7600" spans="1:24">
      <c r="A7600" s="54"/>
      <c r="B7600" s="54"/>
      <c r="C7600" s="54"/>
      <c r="D7600" s="195"/>
      <c r="E7600" s="638"/>
      <c r="F7600" s="103"/>
      <c r="G7600" s="195"/>
      <c r="H7600" s="103"/>
      <c r="I7600" s="425"/>
      <c r="J7600" s="54"/>
      <c r="K7600" s="75" t="s">
        <v>34</v>
      </c>
      <c r="L7600" s="76">
        <f t="shared" si="393"/>
        <v>0</v>
      </c>
      <c r="M7600" s="284">
        <v>0</v>
      </c>
      <c r="N7600" s="284">
        <v>0</v>
      </c>
      <c r="O7600" s="284">
        <v>0</v>
      </c>
      <c r="P7600" s="284">
        <v>0</v>
      </c>
      <c r="Q7600" s="284">
        <v>0</v>
      </c>
      <c r="R7600" s="284">
        <v>0</v>
      </c>
      <c r="S7600" s="284">
        <v>0</v>
      </c>
      <c r="T7600" s="284">
        <v>0</v>
      </c>
      <c r="U7600" s="284">
        <v>0</v>
      </c>
      <c r="V7600" s="284">
        <v>0</v>
      </c>
      <c r="W7600" s="284">
        <v>0</v>
      </c>
      <c r="X7600" s="284">
        <v>0</v>
      </c>
    </row>
    <row r="7601" spans="1:24">
      <c r="A7601" s="54"/>
      <c r="B7601" s="54"/>
      <c r="C7601" s="80"/>
      <c r="D7601" s="195"/>
      <c r="E7601" s="638"/>
      <c r="F7601" s="103"/>
      <c r="G7601" s="195"/>
      <c r="H7601" s="103"/>
      <c r="I7601" s="425"/>
      <c r="J7601" s="80"/>
      <c r="K7601" s="84" t="s">
        <v>36</v>
      </c>
      <c r="L7601" s="76">
        <f t="shared" si="393"/>
        <v>0</v>
      </c>
      <c r="M7601" s="284">
        <v>0</v>
      </c>
      <c r="N7601" s="284">
        <v>0</v>
      </c>
      <c r="O7601" s="284">
        <v>0</v>
      </c>
      <c r="P7601" s="284">
        <v>0</v>
      </c>
      <c r="Q7601" s="284">
        <v>0</v>
      </c>
      <c r="R7601" s="284">
        <v>0</v>
      </c>
      <c r="S7601" s="284">
        <v>0</v>
      </c>
      <c r="T7601" s="284">
        <v>0</v>
      </c>
      <c r="U7601" s="284">
        <v>0</v>
      </c>
      <c r="V7601" s="284">
        <v>0</v>
      </c>
      <c r="W7601" s="284">
        <v>0</v>
      </c>
      <c r="X7601" s="284">
        <v>0</v>
      </c>
    </row>
    <row r="7602" spans="1:24">
      <c r="A7602" s="54"/>
      <c r="B7602" s="54"/>
      <c r="C7602" s="46" t="s">
        <v>31</v>
      </c>
      <c r="D7602" s="195" t="s">
        <v>11524</v>
      </c>
      <c r="E7602" s="637" t="s">
        <v>11525</v>
      </c>
      <c r="F7602" s="103" t="s">
        <v>11526</v>
      </c>
      <c r="G7602" s="195" t="s">
        <v>11527</v>
      </c>
      <c r="H7602" s="103" t="s">
        <v>11528</v>
      </c>
      <c r="I7602" s="425">
        <v>114.53</v>
      </c>
      <c r="J7602" s="46" t="s">
        <v>39</v>
      </c>
      <c r="K7602" s="75" t="s">
        <v>32</v>
      </c>
      <c r="L7602" s="76">
        <f t="shared" si="393"/>
        <v>4</v>
      </c>
      <c r="M7602" s="284">
        <v>2</v>
      </c>
      <c r="N7602" s="284">
        <v>2</v>
      </c>
      <c r="O7602" s="284">
        <v>0</v>
      </c>
      <c r="P7602" s="284">
        <v>0</v>
      </c>
      <c r="Q7602" s="284">
        <v>0</v>
      </c>
      <c r="R7602" s="284">
        <v>0</v>
      </c>
      <c r="S7602" s="284">
        <v>0</v>
      </c>
      <c r="T7602" s="284">
        <v>0</v>
      </c>
      <c r="U7602" s="284">
        <v>0</v>
      </c>
      <c r="V7602" s="284">
        <v>0</v>
      </c>
      <c r="W7602" s="284">
        <v>0</v>
      </c>
      <c r="X7602" s="284">
        <v>0</v>
      </c>
    </row>
    <row r="7603" spans="1:24">
      <c r="A7603" s="54"/>
      <c r="B7603" s="54"/>
      <c r="C7603" s="54"/>
      <c r="D7603" s="195"/>
      <c r="E7603" s="103"/>
      <c r="F7603" s="103"/>
      <c r="G7603" s="195"/>
      <c r="H7603" s="103"/>
      <c r="I7603" s="425"/>
      <c r="J7603" s="54"/>
      <c r="K7603" s="75" t="s">
        <v>34</v>
      </c>
      <c r="L7603" s="76">
        <f t="shared" si="393"/>
        <v>0</v>
      </c>
      <c r="M7603" s="284">
        <v>0</v>
      </c>
      <c r="N7603" s="284">
        <v>0</v>
      </c>
      <c r="O7603" s="284">
        <v>0</v>
      </c>
      <c r="P7603" s="284">
        <v>0</v>
      </c>
      <c r="Q7603" s="284">
        <v>0</v>
      </c>
      <c r="R7603" s="284">
        <v>0</v>
      </c>
      <c r="S7603" s="284">
        <v>0</v>
      </c>
      <c r="T7603" s="284">
        <v>0</v>
      </c>
      <c r="U7603" s="284">
        <v>0</v>
      </c>
      <c r="V7603" s="284">
        <v>0</v>
      </c>
      <c r="W7603" s="284">
        <v>0</v>
      </c>
      <c r="X7603" s="284">
        <v>0</v>
      </c>
    </row>
    <row r="7604" spans="1:24">
      <c r="A7604" s="54"/>
      <c r="B7604" s="54"/>
      <c r="C7604" s="80"/>
      <c r="D7604" s="195"/>
      <c r="E7604" s="103"/>
      <c r="F7604" s="103"/>
      <c r="G7604" s="195"/>
      <c r="H7604" s="103"/>
      <c r="I7604" s="425"/>
      <c r="J7604" s="80"/>
      <c r="K7604" s="84" t="s">
        <v>36</v>
      </c>
      <c r="L7604" s="76">
        <f t="shared" si="393"/>
        <v>0</v>
      </c>
      <c r="M7604" s="284">
        <v>0</v>
      </c>
      <c r="N7604" s="284">
        <v>0</v>
      </c>
      <c r="O7604" s="284">
        <v>0</v>
      </c>
      <c r="P7604" s="284">
        <v>0</v>
      </c>
      <c r="Q7604" s="284">
        <v>0</v>
      </c>
      <c r="R7604" s="284">
        <v>0</v>
      </c>
      <c r="S7604" s="284">
        <v>0</v>
      </c>
      <c r="T7604" s="284">
        <v>0</v>
      </c>
      <c r="U7604" s="284">
        <v>0</v>
      </c>
      <c r="V7604" s="284">
        <v>0</v>
      </c>
      <c r="W7604" s="284">
        <v>0</v>
      </c>
      <c r="X7604" s="284">
        <v>0</v>
      </c>
    </row>
    <row r="7605" spans="1:24">
      <c r="A7605" s="54"/>
      <c r="B7605" s="54"/>
      <c r="C7605" s="46" t="s">
        <v>31</v>
      </c>
      <c r="D7605" s="195" t="s">
        <v>11529</v>
      </c>
      <c r="E7605" s="637" t="s">
        <v>11530</v>
      </c>
      <c r="F7605" s="103" t="s">
        <v>11531</v>
      </c>
      <c r="G7605" s="195" t="s">
        <v>11532</v>
      </c>
      <c r="H7605" s="103" t="s">
        <v>11533</v>
      </c>
      <c r="I7605" s="425">
        <v>89</v>
      </c>
      <c r="J7605" s="46" t="s">
        <v>39</v>
      </c>
      <c r="K7605" s="75" t="s">
        <v>32</v>
      </c>
      <c r="L7605" s="76">
        <f t="shared" si="393"/>
        <v>3</v>
      </c>
      <c r="M7605" s="284">
        <v>2</v>
      </c>
      <c r="N7605" s="284">
        <v>1</v>
      </c>
      <c r="O7605" s="284">
        <v>0</v>
      </c>
      <c r="P7605" s="284">
        <v>0</v>
      </c>
      <c r="Q7605" s="284">
        <v>0</v>
      </c>
      <c r="R7605" s="284">
        <v>0</v>
      </c>
      <c r="S7605" s="284">
        <v>0</v>
      </c>
      <c r="T7605" s="284">
        <v>0</v>
      </c>
      <c r="U7605" s="284">
        <v>0</v>
      </c>
      <c r="V7605" s="284">
        <v>0</v>
      </c>
      <c r="W7605" s="284">
        <v>0</v>
      </c>
      <c r="X7605" s="284">
        <v>0</v>
      </c>
    </row>
    <row r="7606" spans="1:24">
      <c r="A7606" s="54"/>
      <c r="B7606" s="54"/>
      <c r="C7606" s="54"/>
      <c r="D7606" s="195"/>
      <c r="E7606" s="103"/>
      <c r="F7606" s="103"/>
      <c r="G7606" s="195"/>
      <c r="H7606" s="103"/>
      <c r="I7606" s="425"/>
      <c r="J7606" s="54"/>
      <c r="K7606" s="75" t="s">
        <v>34</v>
      </c>
      <c r="L7606" s="76">
        <f t="shared" si="393"/>
        <v>0</v>
      </c>
      <c r="M7606" s="284">
        <v>0</v>
      </c>
      <c r="N7606" s="284">
        <v>0</v>
      </c>
      <c r="O7606" s="284">
        <v>0</v>
      </c>
      <c r="P7606" s="284">
        <v>0</v>
      </c>
      <c r="Q7606" s="284">
        <v>0</v>
      </c>
      <c r="R7606" s="284">
        <v>0</v>
      </c>
      <c r="S7606" s="284">
        <v>0</v>
      </c>
      <c r="T7606" s="284">
        <v>0</v>
      </c>
      <c r="U7606" s="284">
        <v>0</v>
      </c>
      <c r="V7606" s="284">
        <v>0</v>
      </c>
      <c r="W7606" s="284">
        <v>0</v>
      </c>
      <c r="X7606" s="284">
        <v>0</v>
      </c>
    </row>
    <row r="7607" spans="1:24">
      <c r="A7607" s="54"/>
      <c r="B7607" s="54"/>
      <c r="C7607" s="80"/>
      <c r="D7607" s="195"/>
      <c r="E7607" s="103"/>
      <c r="F7607" s="103"/>
      <c r="G7607" s="195"/>
      <c r="H7607" s="103"/>
      <c r="I7607" s="425"/>
      <c r="J7607" s="80"/>
      <c r="K7607" s="84" t="s">
        <v>36</v>
      </c>
      <c r="L7607" s="76">
        <f t="shared" si="393"/>
        <v>0</v>
      </c>
      <c r="M7607" s="284">
        <v>0</v>
      </c>
      <c r="N7607" s="284">
        <v>0</v>
      </c>
      <c r="O7607" s="284">
        <v>0</v>
      </c>
      <c r="P7607" s="284">
        <v>0</v>
      </c>
      <c r="Q7607" s="284">
        <v>0</v>
      </c>
      <c r="R7607" s="284">
        <v>0</v>
      </c>
      <c r="S7607" s="284">
        <v>0</v>
      </c>
      <c r="T7607" s="284">
        <v>0</v>
      </c>
      <c r="U7607" s="284">
        <v>0</v>
      </c>
      <c r="V7607" s="284">
        <v>0</v>
      </c>
      <c r="W7607" s="284">
        <v>0</v>
      </c>
      <c r="X7607" s="284">
        <v>0</v>
      </c>
    </row>
    <row r="7608" spans="1:24">
      <c r="A7608" s="54"/>
      <c r="B7608" s="54"/>
      <c r="C7608" s="46" t="s">
        <v>31</v>
      </c>
      <c r="D7608" s="195" t="s">
        <v>11534</v>
      </c>
      <c r="E7608" s="637" t="s">
        <v>11535</v>
      </c>
      <c r="F7608" s="639" t="s">
        <v>11536</v>
      </c>
      <c r="G7608" s="640" t="s">
        <v>11517</v>
      </c>
      <c r="H7608" s="639" t="s">
        <v>11537</v>
      </c>
      <c r="I7608" s="425">
        <v>78</v>
      </c>
      <c r="J7608" s="46" t="s">
        <v>39</v>
      </c>
      <c r="K7608" s="75" t="s">
        <v>32</v>
      </c>
      <c r="L7608" s="76">
        <f t="shared" si="393"/>
        <v>2</v>
      </c>
      <c r="M7608" s="284">
        <v>1</v>
      </c>
      <c r="N7608" s="284">
        <v>1</v>
      </c>
      <c r="O7608" s="284">
        <v>0</v>
      </c>
      <c r="P7608" s="284">
        <v>0</v>
      </c>
      <c r="Q7608" s="284">
        <v>0</v>
      </c>
      <c r="R7608" s="284">
        <v>0</v>
      </c>
      <c r="S7608" s="284">
        <v>0</v>
      </c>
      <c r="T7608" s="284">
        <v>0</v>
      </c>
      <c r="U7608" s="284">
        <v>0</v>
      </c>
      <c r="V7608" s="284">
        <v>0</v>
      </c>
      <c r="W7608" s="284">
        <v>0</v>
      </c>
      <c r="X7608" s="284">
        <v>0</v>
      </c>
    </row>
    <row r="7609" spans="1:24">
      <c r="A7609" s="54"/>
      <c r="B7609" s="54"/>
      <c r="C7609" s="54"/>
      <c r="D7609" s="195"/>
      <c r="E7609" s="103"/>
      <c r="F7609" s="639"/>
      <c r="G7609" s="640"/>
      <c r="H7609" s="639"/>
      <c r="I7609" s="425"/>
      <c r="J7609" s="54"/>
      <c r="K7609" s="75" t="s">
        <v>34</v>
      </c>
      <c r="L7609" s="76">
        <f t="shared" si="393"/>
        <v>2</v>
      </c>
      <c r="M7609" s="284">
        <v>2</v>
      </c>
      <c r="N7609" s="284">
        <v>0</v>
      </c>
      <c r="O7609" s="284">
        <v>0</v>
      </c>
      <c r="P7609" s="284">
        <v>0</v>
      </c>
      <c r="Q7609" s="284">
        <v>0</v>
      </c>
      <c r="R7609" s="284">
        <v>0</v>
      </c>
      <c r="S7609" s="284">
        <v>0</v>
      </c>
      <c r="T7609" s="284">
        <v>0</v>
      </c>
      <c r="U7609" s="284">
        <v>0</v>
      </c>
      <c r="V7609" s="284">
        <v>0</v>
      </c>
      <c r="W7609" s="284">
        <v>0</v>
      </c>
      <c r="X7609" s="284">
        <v>0</v>
      </c>
    </row>
    <row r="7610" spans="1:24">
      <c r="A7610" s="54"/>
      <c r="B7610" s="54"/>
      <c r="C7610" s="80"/>
      <c r="D7610" s="195"/>
      <c r="E7610" s="103"/>
      <c r="F7610" s="639"/>
      <c r="G7610" s="640"/>
      <c r="H7610" s="639"/>
      <c r="I7610" s="425"/>
      <c r="J7610" s="80"/>
      <c r="K7610" s="84" t="s">
        <v>36</v>
      </c>
      <c r="L7610" s="76">
        <f t="shared" si="393"/>
        <v>0</v>
      </c>
      <c r="M7610" s="284">
        <v>0</v>
      </c>
      <c r="N7610" s="284">
        <v>0</v>
      </c>
      <c r="O7610" s="284">
        <v>0</v>
      </c>
      <c r="P7610" s="284">
        <v>0</v>
      </c>
      <c r="Q7610" s="284">
        <v>0</v>
      </c>
      <c r="R7610" s="284">
        <v>0</v>
      </c>
      <c r="S7610" s="284">
        <v>0</v>
      </c>
      <c r="T7610" s="284">
        <v>0</v>
      </c>
      <c r="U7610" s="284">
        <v>0</v>
      </c>
      <c r="V7610" s="284">
        <v>0</v>
      </c>
      <c r="W7610" s="284">
        <v>0</v>
      </c>
      <c r="X7610" s="284">
        <v>0</v>
      </c>
    </row>
    <row r="7611" spans="1:24">
      <c r="A7611" s="54"/>
      <c r="B7611" s="54"/>
      <c r="C7611" s="103" t="s">
        <v>35</v>
      </c>
      <c r="D7611" s="640" t="s">
        <v>8602</v>
      </c>
      <c r="E7611" s="607" t="s">
        <v>11538</v>
      </c>
      <c r="F7611" s="639" t="s">
        <v>11539</v>
      </c>
      <c r="G7611" s="640" t="s">
        <v>11540</v>
      </c>
      <c r="H7611" s="639" t="s">
        <v>11541</v>
      </c>
      <c r="I7611" s="425">
        <v>778</v>
      </c>
      <c r="J7611" s="46" t="s">
        <v>39</v>
      </c>
      <c r="K7611" s="75" t="s">
        <v>32</v>
      </c>
      <c r="L7611" s="76">
        <f t="shared" si="393"/>
        <v>6</v>
      </c>
      <c r="M7611" s="284">
        <v>4</v>
      </c>
      <c r="N7611" s="284">
        <v>1</v>
      </c>
      <c r="O7611" s="284">
        <v>0</v>
      </c>
      <c r="P7611" s="284">
        <v>0</v>
      </c>
      <c r="Q7611" s="284">
        <v>0</v>
      </c>
      <c r="R7611" s="284">
        <v>0</v>
      </c>
      <c r="S7611" s="284">
        <v>0</v>
      </c>
      <c r="T7611" s="284">
        <v>1</v>
      </c>
      <c r="U7611" s="284">
        <v>0</v>
      </c>
      <c r="V7611" s="284">
        <v>0</v>
      </c>
      <c r="W7611" s="284">
        <v>0</v>
      </c>
      <c r="X7611" s="284">
        <v>0</v>
      </c>
    </row>
    <row r="7612" spans="1:24">
      <c r="A7612" s="54"/>
      <c r="B7612" s="54"/>
      <c r="C7612" s="103"/>
      <c r="D7612" s="640"/>
      <c r="E7612" s="611"/>
      <c r="F7612" s="639"/>
      <c r="G7612" s="640"/>
      <c r="H7612" s="639"/>
      <c r="I7612" s="425"/>
      <c r="J7612" s="54"/>
      <c r="K7612" s="75" t="s">
        <v>34</v>
      </c>
      <c r="L7612" s="76">
        <f t="shared" si="393"/>
        <v>0</v>
      </c>
      <c r="M7612" s="284">
        <v>0</v>
      </c>
      <c r="N7612" s="284">
        <v>0</v>
      </c>
      <c r="O7612" s="284">
        <v>0</v>
      </c>
      <c r="P7612" s="284">
        <v>0</v>
      </c>
      <c r="Q7612" s="284">
        <v>0</v>
      </c>
      <c r="R7612" s="284">
        <v>0</v>
      </c>
      <c r="S7612" s="284">
        <v>0</v>
      </c>
      <c r="T7612" s="284">
        <v>0</v>
      </c>
      <c r="U7612" s="284">
        <v>0</v>
      </c>
      <c r="V7612" s="284">
        <v>0</v>
      </c>
      <c r="W7612" s="284">
        <v>0</v>
      </c>
      <c r="X7612" s="284">
        <v>0</v>
      </c>
    </row>
    <row r="7613" spans="1:24">
      <c r="A7613" s="54"/>
      <c r="B7613" s="54"/>
      <c r="C7613" s="103"/>
      <c r="D7613" s="640"/>
      <c r="E7613" s="615"/>
      <c r="F7613" s="639"/>
      <c r="G7613" s="640"/>
      <c r="H7613" s="639"/>
      <c r="I7613" s="425"/>
      <c r="J7613" s="80"/>
      <c r="K7613" s="84" t="s">
        <v>36</v>
      </c>
      <c r="L7613" s="76">
        <f t="shared" si="393"/>
        <v>2</v>
      </c>
      <c r="M7613" s="641">
        <v>2</v>
      </c>
      <c r="N7613" s="641">
        <v>0</v>
      </c>
      <c r="O7613" s="641">
        <v>0</v>
      </c>
      <c r="P7613" s="641">
        <v>0</v>
      </c>
      <c r="Q7613" s="641">
        <v>0</v>
      </c>
      <c r="R7613" s="641">
        <v>0</v>
      </c>
      <c r="S7613" s="641">
        <v>0</v>
      </c>
      <c r="T7613" s="641">
        <v>0</v>
      </c>
      <c r="U7613" s="641">
        <v>0</v>
      </c>
      <c r="V7613" s="641">
        <v>0</v>
      </c>
      <c r="W7613" s="641">
        <v>0</v>
      </c>
      <c r="X7613" s="641">
        <v>0</v>
      </c>
    </row>
    <row r="7614" spans="1:24">
      <c r="A7614" s="54"/>
      <c r="B7614" s="54"/>
      <c r="C7614" s="46" t="s">
        <v>31</v>
      </c>
      <c r="D7614" s="640" t="s">
        <v>11542</v>
      </c>
      <c r="E7614" s="607" t="s">
        <v>11543</v>
      </c>
      <c r="F7614" s="639" t="s">
        <v>11544</v>
      </c>
      <c r="G7614" s="640" t="s">
        <v>11540</v>
      </c>
      <c r="H7614" s="639" t="s">
        <v>11545</v>
      </c>
      <c r="I7614" s="425">
        <v>3239</v>
      </c>
      <c r="J7614" s="46" t="s">
        <v>39</v>
      </c>
      <c r="K7614" s="75" t="s">
        <v>32</v>
      </c>
      <c r="L7614" s="76">
        <f t="shared" si="393"/>
        <v>8</v>
      </c>
      <c r="M7614" s="284">
        <v>2</v>
      </c>
      <c r="N7614" s="284">
        <v>6</v>
      </c>
      <c r="O7614" s="284">
        <v>0</v>
      </c>
      <c r="P7614" s="284">
        <v>0</v>
      </c>
      <c r="Q7614" s="284">
        <v>0</v>
      </c>
      <c r="R7614" s="284">
        <v>0</v>
      </c>
      <c r="S7614" s="284">
        <v>0</v>
      </c>
      <c r="T7614" s="284">
        <v>0</v>
      </c>
      <c r="U7614" s="284">
        <v>0</v>
      </c>
      <c r="V7614" s="284">
        <v>0</v>
      </c>
      <c r="W7614" s="284">
        <v>0</v>
      </c>
      <c r="X7614" s="284">
        <v>0</v>
      </c>
    </row>
    <row r="7615" spans="1:24">
      <c r="A7615" s="54"/>
      <c r="B7615" s="54"/>
      <c r="C7615" s="54"/>
      <c r="D7615" s="640"/>
      <c r="E7615" s="611"/>
      <c r="F7615" s="639"/>
      <c r="G7615" s="640"/>
      <c r="H7615" s="639"/>
      <c r="I7615" s="425"/>
      <c r="J7615" s="54"/>
      <c r="K7615" s="75" t="s">
        <v>34</v>
      </c>
      <c r="L7615" s="76">
        <f t="shared" si="393"/>
        <v>1</v>
      </c>
      <c r="M7615" s="284">
        <v>1</v>
      </c>
      <c r="N7615" s="284">
        <v>0</v>
      </c>
      <c r="O7615" s="284">
        <v>0</v>
      </c>
      <c r="P7615" s="284">
        <v>0</v>
      </c>
      <c r="Q7615" s="284">
        <v>0</v>
      </c>
      <c r="R7615" s="284">
        <v>0</v>
      </c>
      <c r="S7615" s="284">
        <v>0</v>
      </c>
      <c r="T7615" s="284">
        <v>0</v>
      </c>
      <c r="U7615" s="284">
        <v>0</v>
      </c>
      <c r="V7615" s="284">
        <v>0</v>
      </c>
      <c r="W7615" s="284">
        <v>0</v>
      </c>
      <c r="X7615" s="284">
        <v>0</v>
      </c>
    </row>
    <row r="7616" spans="1:24">
      <c r="A7616" s="54"/>
      <c r="B7616" s="54"/>
      <c r="C7616" s="80"/>
      <c r="D7616" s="640"/>
      <c r="E7616" s="615"/>
      <c r="F7616" s="639"/>
      <c r="G7616" s="640"/>
      <c r="H7616" s="639"/>
      <c r="I7616" s="425"/>
      <c r="J7616" s="80"/>
      <c r="K7616" s="84" t="s">
        <v>36</v>
      </c>
      <c r="L7616" s="76">
        <f t="shared" si="393"/>
        <v>0</v>
      </c>
      <c r="M7616" s="284">
        <v>0</v>
      </c>
      <c r="N7616" s="284">
        <v>0</v>
      </c>
      <c r="O7616" s="284">
        <v>0</v>
      </c>
      <c r="P7616" s="284">
        <v>0</v>
      </c>
      <c r="Q7616" s="284">
        <v>0</v>
      </c>
      <c r="R7616" s="284">
        <v>0</v>
      </c>
      <c r="S7616" s="284">
        <v>0</v>
      </c>
      <c r="T7616" s="284">
        <v>0</v>
      </c>
      <c r="U7616" s="284">
        <v>0</v>
      </c>
      <c r="V7616" s="284">
        <v>0</v>
      </c>
      <c r="W7616" s="284">
        <v>0</v>
      </c>
      <c r="X7616" s="284">
        <v>0</v>
      </c>
    </row>
    <row r="7617" spans="1:24">
      <c r="A7617" s="54"/>
      <c r="B7617" s="54"/>
      <c r="C7617" s="46" t="s">
        <v>31</v>
      </c>
      <c r="D7617" s="640" t="s">
        <v>11546</v>
      </c>
      <c r="E7617" s="607" t="s">
        <v>11547</v>
      </c>
      <c r="F7617" s="639" t="s">
        <v>8548</v>
      </c>
      <c r="G7617" s="640" t="s">
        <v>11548</v>
      </c>
      <c r="H7617" s="639" t="s">
        <v>11549</v>
      </c>
      <c r="I7617" s="425">
        <v>76</v>
      </c>
      <c r="J7617" s="46" t="s">
        <v>39</v>
      </c>
      <c r="K7617" s="75" t="s">
        <v>32</v>
      </c>
      <c r="L7617" s="76">
        <f t="shared" si="393"/>
        <v>5</v>
      </c>
      <c r="M7617" s="284"/>
      <c r="N7617" s="284">
        <v>4</v>
      </c>
      <c r="O7617" s="284">
        <v>0</v>
      </c>
      <c r="P7617" s="284">
        <v>0</v>
      </c>
      <c r="Q7617" s="284">
        <v>0</v>
      </c>
      <c r="R7617" s="284">
        <v>0</v>
      </c>
      <c r="S7617" s="284">
        <v>0</v>
      </c>
      <c r="T7617" s="284">
        <v>1</v>
      </c>
      <c r="U7617" s="284">
        <v>0</v>
      </c>
      <c r="V7617" s="284">
        <v>0</v>
      </c>
      <c r="W7617" s="284">
        <v>0</v>
      </c>
      <c r="X7617" s="284">
        <v>0</v>
      </c>
    </row>
    <row r="7618" spans="1:24">
      <c r="A7618" s="54"/>
      <c r="B7618" s="54"/>
      <c r="C7618" s="54"/>
      <c r="D7618" s="640"/>
      <c r="E7618" s="611"/>
      <c r="F7618" s="639"/>
      <c r="G7618" s="640"/>
      <c r="H7618" s="639"/>
      <c r="I7618" s="425"/>
      <c r="J7618" s="54"/>
      <c r="K7618" s="75" t="s">
        <v>34</v>
      </c>
      <c r="L7618" s="76">
        <f t="shared" si="393"/>
        <v>0</v>
      </c>
      <c r="M7618" s="284">
        <v>0</v>
      </c>
      <c r="N7618" s="284">
        <v>0</v>
      </c>
      <c r="O7618" s="284">
        <v>0</v>
      </c>
      <c r="P7618" s="284">
        <v>0</v>
      </c>
      <c r="Q7618" s="284">
        <v>0</v>
      </c>
      <c r="R7618" s="284">
        <v>0</v>
      </c>
      <c r="S7618" s="284">
        <v>0</v>
      </c>
      <c r="T7618" s="284">
        <v>0</v>
      </c>
      <c r="U7618" s="284">
        <v>0</v>
      </c>
      <c r="V7618" s="284">
        <v>0</v>
      </c>
      <c r="W7618" s="284">
        <v>0</v>
      </c>
      <c r="X7618" s="284">
        <v>0</v>
      </c>
    </row>
    <row r="7619" spans="1:24">
      <c r="A7619" s="54"/>
      <c r="B7619" s="54"/>
      <c r="C7619" s="80"/>
      <c r="D7619" s="640"/>
      <c r="E7619" s="615"/>
      <c r="F7619" s="639"/>
      <c r="G7619" s="640"/>
      <c r="H7619" s="639"/>
      <c r="I7619" s="425"/>
      <c r="J7619" s="80"/>
      <c r="K7619" s="84" t="s">
        <v>36</v>
      </c>
      <c r="L7619" s="76">
        <f t="shared" si="393"/>
        <v>0</v>
      </c>
      <c r="M7619" s="284">
        <v>0</v>
      </c>
      <c r="N7619" s="284">
        <v>0</v>
      </c>
      <c r="O7619" s="284">
        <v>0</v>
      </c>
      <c r="P7619" s="284">
        <v>0</v>
      </c>
      <c r="Q7619" s="284">
        <v>0</v>
      </c>
      <c r="R7619" s="284">
        <v>0</v>
      </c>
      <c r="S7619" s="284">
        <v>0</v>
      </c>
      <c r="T7619" s="284">
        <v>0</v>
      </c>
      <c r="U7619" s="284">
        <v>0</v>
      </c>
      <c r="V7619" s="284">
        <v>0</v>
      </c>
      <c r="W7619" s="284">
        <v>0</v>
      </c>
      <c r="X7619" s="284">
        <v>0</v>
      </c>
    </row>
    <row r="7620" spans="1:24">
      <c r="A7620" s="54"/>
      <c r="B7620" s="54"/>
      <c r="C7620" s="46" t="s">
        <v>35</v>
      </c>
      <c r="D7620" s="640" t="s">
        <v>11550</v>
      </c>
      <c r="E7620" s="607" t="s">
        <v>11551</v>
      </c>
      <c r="F7620" s="639" t="s">
        <v>11552</v>
      </c>
      <c r="G7620" s="640" t="s">
        <v>11553</v>
      </c>
      <c r="H7620" s="639" t="s">
        <v>11554</v>
      </c>
      <c r="I7620" s="642">
        <v>428</v>
      </c>
      <c r="J7620" s="46" t="s">
        <v>39</v>
      </c>
      <c r="K7620" s="75" t="s">
        <v>32</v>
      </c>
      <c r="L7620" s="76">
        <f t="shared" si="393"/>
        <v>3</v>
      </c>
      <c r="M7620" s="284">
        <v>0</v>
      </c>
      <c r="N7620" s="284">
        <v>2</v>
      </c>
      <c r="O7620" s="284">
        <v>0</v>
      </c>
      <c r="P7620" s="284">
        <v>0</v>
      </c>
      <c r="Q7620" s="284">
        <v>0</v>
      </c>
      <c r="R7620" s="284">
        <v>0</v>
      </c>
      <c r="S7620" s="284">
        <v>0</v>
      </c>
      <c r="T7620" s="284">
        <v>1</v>
      </c>
      <c r="U7620" s="284">
        <v>0</v>
      </c>
      <c r="V7620" s="284">
        <v>0</v>
      </c>
      <c r="W7620" s="284">
        <v>0</v>
      </c>
      <c r="X7620" s="284">
        <v>0</v>
      </c>
    </row>
    <row r="7621" spans="1:24">
      <c r="A7621" s="54"/>
      <c r="B7621" s="54"/>
      <c r="C7621" s="54"/>
      <c r="D7621" s="640"/>
      <c r="E7621" s="611"/>
      <c r="F7621" s="639"/>
      <c r="G7621" s="640"/>
      <c r="H7621" s="639"/>
      <c r="I7621" s="642"/>
      <c r="J7621" s="54"/>
      <c r="K7621" s="75" t="s">
        <v>34</v>
      </c>
      <c r="L7621" s="76">
        <f t="shared" si="393"/>
        <v>3</v>
      </c>
      <c r="M7621" s="284">
        <v>3</v>
      </c>
      <c r="N7621" s="284">
        <v>0</v>
      </c>
      <c r="O7621" s="284">
        <v>0</v>
      </c>
      <c r="P7621" s="284">
        <v>0</v>
      </c>
      <c r="Q7621" s="284">
        <v>0</v>
      </c>
      <c r="R7621" s="284">
        <v>0</v>
      </c>
      <c r="S7621" s="284">
        <v>0</v>
      </c>
      <c r="T7621" s="284">
        <v>0</v>
      </c>
      <c r="U7621" s="284">
        <v>0</v>
      </c>
      <c r="V7621" s="284">
        <v>0</v>
      </c>
      <c r="W7621" s="284">
        <v>0</v>
      </c>
      <c r="X7621" s="284">
        <v>0</v>
      </c>
    </row>
    <row r="7622" spans="1:24">
      <c r="A7622" s="54"/>
      <c r="B7622" s="54"/>
      <c r="C7622" s="80"/>
      <c r="D7622" s="640"/>
      <c r="E7622" s="615"/>
      <c r="F7622" s="639"/>
      <c r="G7622" s="640"/>
      <c r="H7622" s="639"/>
      <c r="I7622" s="642"/>
      <c r="J7622" s="80"/>
      <c r="K7622" s="84" t="s">
        <v>36</v>
      </c>
      <c r="L7622" s="76">
        <f t="shared" si="393"/>
        <v>2</v>
      </c>
      <c r="M7622" s="284">
        <v>2</v>
      </c>
      <c r="N7622" s="284">
        <v>0</v>
      </c>
      <c r="O7622" s="284">
        <v>0</v>
      </c>
      <c r="P7622" s="284">
        <v>0</v>
      </c>
      <c r="Q7622" s="284">
        <v>0</v>
      </c>
      <c r="R7622" s="284">
        <v>0</v>
      </c>
      <c r="S7622" s="284">
        <v>0</v>
      </c>
      <c r="T7622" s="284">
        <v>0</v>
      </c>
      <c r="U7622" s="284">
        <v>0</v>
      </c>
      <c r="V7622" s="284">
        <v>0</v>
      </c>
      <c r="W7622" s="284">
        <v>0</v>
      </c>
      <c r="X7622" s="284">
        <v>0</v>
      </c>
    </row>
    <row r="7623" spans="1:24">
      <c r="A7623" s="54"/>
      <c r="B7623" s="54"/>
      <c r="C7623" s="46" t="s">
        <v>35</v>
      </c>
      <c r="D7623" s="640" t="s">
        <v>11555</v>
      </c>
      <c r="E7623" s="607" t="s">
        <v>11556</v>
      </c>
      <c r="F7623" s="639" t="s">
        <v>11557</v>
      </c>
      <c r="G7623" s="640" t="s">
        <v>11558</v>
      </c>
      <c r="H7623" s="639" t="s">
        <v>11559</v>
      </c>
      <c r="I7623" s="425">
        <v>561</v>
      </c>
      <c r="J7623" s="46" t="s">
        <v>39</v>
      </c>
      <c r="K7623" s="75" t="s">
        <v>32</v>
      </c>
      <c r="L7623" s="76">
        <f t="shared" si="393"/>
        <v>3</v>
      </c>
      <c r="M7623" s="641">
        <v>1</v>
      </c>
      <c r="N7623" s="641">
        <v>1</v>
      </c>
      <c r="O7623" s="641">
        <v>0</v>
      </c>
      <c r="P7623" s="641">
        <v>0</v>
      </c>
      <c r="Q7623" s="641">
        <v>0</v>
      </c>
      <c r="R7623" s="641">
        <v>0</v>
      </c>
      <c r="S7623" s="641">
        <v>0</v>
      </c>
      <c r="T7623" s="641">
        <v>0</v>
      </c>
      <c r="U7623" s="641">
        <v>0</v>
      </c>
      <c r="V7623" s="641">
        <v>0</v>
      </c>
      <c r="W7623" s="641">
        <v>1</v>
      </c>
      <c r="X7623" s="641">
        <v>0</v>
      </c>
    </row>
    <row r="7624" spans="1:24">
      <c r="A7624" s="54"/>
      <c r="B7624" s="54"/>
      <c r="C7624" s="54"/>
      <c r="D7624" s="640"/>
      <c r="E7624" s="611"/>
      <c r="F7624" s="639"/>
      <c r="G7624" s="640"/>
      <c r="H7624" s="639"/>
      <c r="I7624" s="425"/>
      <c r="J7624" s="54"/>
      <c r="K7624" s="75" t="s">
        <v>34</v>
      </c>
      <c r="L7624" s="76">
        <f t="shared" si="393"/>
        <v>0</v>
      </c>
      <c r="M7624" s="641">
        <v>0</v>
      </c>
      <c r="N7624" s="641">
        <v>0</v>
      </c>
      <c r="O7624" s="641">
        <v>0</v>
      </c>
      <c r="P7624" s="641">
        <v>0</v>
      </c>
      <c r="Q7624" s="641">
        <v>0</v>
      </c>
      <c r="R7624" s="641">
        <v>0</v>
      </c>
      <c r="S7624" s="641">
        <v>0</v>
      </c>
      <c r="T7624" s="641">
        <v>0</v>
      </c>
      <c r="U7624" s="641">
        <v>0</v>
      </c>
      <c r="V7624" s="641">
        <v>0</v>
      </c>
      <c r="W7624" s="641">
        <v>0</v>
      </c>
      <c r="X7624" s="641">
        <v>0</v>
      </c>
    </row>
    <row r="7625" spans="1:24">
      <c r="A7625" s="54"/>
      <c r="B7625" s="54"/>
      <c r="C7625" s="80"/>
      <c r="D7625" s="640"/>
      <c r="E7625" s="615"/>
      <c r="F7625" s="639"/>
      <c r="G7625" s="640"/>
      <c r="H7625" s="639"/>
      <c r="I7625" s="425"/>
      <c r="J7625" s="80"/>
      <c r="K7625" s="84" t="s">
        <v>36</v>
      </c>
      <c r="L7625" s="76">
        <f t="shared" si="393"/>
        <v>0</v>
      </c>
      <c r="M7625" s="641">
        <v>0</v>
      </c>
      <c r="N7625" s="641">
        <v>0</v>
      </c>
      <c r="O7625" s="641">
        <v>0</v>
      </c>
      <c r="P7625" s="641">
        <v>0</v>
      </c>
      <c r="Q7625" s="641">
        <v>0</v>
      </c>
      <c r="R7625" s="641">
        <v>0</v>
      </c>
      <c r="S7625" s="641">
        <v>0</v>
      </c>
      <c r="T7625" s="641">
        <v>0</v>
      </c>
      <c r="U7625" s="641">
        <v>0</v>
      </c>
      <c r="V7625" s="641">
        <v>0</v>
      </c>
      <c r="W7625" s="641">
        <v>0</v>
      </c>
      <c r="X7625" s="641">
        <v>0</v>
      </c>
    </row>
    <row r="7626" spans="1:24">
      <c r="A7626" s="54"/>
      <c r="B7626" s="54"/>
      <c r="C7626" s="46" t="s">
        <v>35</v>
      </c>
      <c r="D7626" s="640" t="s">
        <v>11560</v>
      </c>
      <c r="E7626" s="607" t="s">
        <v>11561</v>
      </c>
      <c r="F7626" s="639" t="s">
        <v>11562</v>
      </c>
      <c r="G7626" s="640" t="s">
        <v>11558</v>
      </c>
      <c r="H7626" s="639" t="s">
        <v>11559</v>
      </c>
      <c r="I7626" s="425">
        <v>966</v>
      </c>
      <c r="J7626" s="46" t="s">
        <v>39</v>
      </c>
      <c r="K7626" s="75" t="s">
        <v>32</v>
      </c>
      <c r="L7626" s="76">
        <f t="shared" si="393"/>
        <v>0</v>
      </c>
      <c r="M7626" s="284">
        <v>0</v>
      </c>
      <c r="N7626" s="284">
        <v>0</v>
      </c>
      <c r="O7626" s="284">
        <v>0</v>
      </c>
      <c r="P7626" s="284">
        <v>0</v>
      </c>
      <c r="Q7626" s="284">
        <v>0</v>
      </c>
      <c r="R7626" s="284">
        <v>0</v>
      </c>
      <c r="S7626" s="284">
        <v>0</v>
      </c>
      <c r="T7626" s="284">
        <v>0</v>
      </c>
      <c r="U7626" s="284">
        <v>0</v>
      </c>
      <c r="V7626" s="284">
        <v>0</v>
      </c>
      <c r="W7626" s="284">
        <v>0</v>
      </c>
      <c r="X7626" s="284">
        <v>0</v>
      </c>
    </row>
    <row r="7627" spans="1:24">
      <c r="A7627" s="54"/>
      <c r="B7627" s="54"/>
      <c r="C7627" s="54"/>
      <c r="D7627" s="640"/>
      <c r="E7627" s="611"/>
      <c r="F7627" s="639"/>
      <c r="G7627" s="640"/>
      <c r="H7627" s="639"/>
      <c r="I7627" s="425"/>
      <c r="J7627" s="54"/>
      <c r="K7627" s="75" t="s">
        <v>34</v>
      </c>
      <c r="L7627" s="76">
        <f t="shared" si="393"/>
        <v>4</v>
      </c>
      <c r="M7627" s="284">
        <v>4</v>
      </c>
      <c r="N7627" s="284">
        <v>0</v>
      </c>
      <c r="O7627" s="284">
        <v>0</v>
      </c>
      <c r="P7627" s="284">
        <v>0</v>
      </c>
      <c r="Q7627" s="284">
        <v>0</v>
      </c>
      <c r="R7627" s="284">
        <v>0</v>
      </c>
      <c r="S7627" s="284">
        <v>0</v>
      </c>
      <c r="T7627" s="284">
        <v>0</v>
      </c>
      <c r="U7627" s="284">
        <v>0</v>
      </c>
      <c r="V7627" s="284">
        <v>0</v>
      </c>
      <c r="W7627" s="284">
        <v>0</v>
      </c>
      <c r="X7627" s="284">
        <v>0</v>
      </c>
    </row>
    <row r="7628" spans="1:24">
      <c r="A7628" s="54"/>
      <c r="B7628" s="54"/>
      <c r="C7628" s="80"/>
      <c r="D7628" s="640"/>
      <c r="E7628" s="615"/>
      <c r="F7628" s="639"/>
      <c r="G7628" s="640"/>
      <c r="H7628" s="639"/>
      <c r="I7628" s="425"/>
      <c r="J7628" s="80"/>
      <c r="K7628" s="84" t="s">
        <v>36</v>
      </c>
      <c r="L7628" s="76">
        <f t="shared" si="393"/>
        <v>0</v>
      </c>
      <c r="M7628" s="284">
        <v>0</v>
      </c>
      <c r="N7628" s="284">
        <v>0</v>
      </c>
      <c r="O7628" s="284">
        <v>0</v>
      </c>
      <c r="P7628" s="284">
        <v>0</v>
      </c>
      <c r="Q7628" s="284">
        <v>0</v>
      </c>
      <c r="R7628" s="284">
        <v>0</v>
      </c>
      <c r="S7628" s="284">
        <v>0</v>
      </c>
      <c r="T7628" s="284">
        <v>0</v>
      </c>
      <c r="U7628" s="284">
        <v>0</v>
      </c>
      <c r="V7628" s="284">
        <v>0</v>
      </c>
      <c r="W7628" s="284">
        <v>0</v>
      </c>
      <c r="X7628" s="284">
        <v>0</v>
      </c>
    </row>
    <row r="7629" spans="1:24">
      <c r="A7629" s="54"/>
      <c r="B7629" s="54"/>
      <c r="C7629" s="46" t="s">
        <v>31</v>
      </c>
      <c r="D7629" s="640" t="s">
        <v>11563</v>
      </c>
      <c r="E7629" s="607" t="s">
        <v>11564</v>
      </c>
      <c r="F7629" s="639" t="s">
        <v>11565</v>
      </c>
      <c r="G7629" s="640" t="s">
        <v>11566</v>
      </c>
      <c r="H7629" s="639" t="s">
        <v>11567</v>
      </c>
      <c r="I7629" s="425">
        <v>8300</v>
      </c>
      <c r="J7629" s="46" t="s">
        <v>39</v>
      </c>
      <c r="K7629" s="75" t="s">
        <v>32</v>
      </c>
      <c r="L7629" s="76">
        <f t="shared" si="393"/>
        <v>5</v>
      </c>
      <c r="M7629" s="284">
        <v>2</v>
      </c>
      <c r="N7629" s="284">
        <v>3</v>
      </c>
      <c r="O7629" s="284">
        <v>0</v>
      </c>
      <c r="P7629" s="284">
        <v>0</v>
      </c>
      <c r="Q7629" s="284">
        <v>0</v>
      </c>
      <c r="R7629" s="284">
        <v>0</v>
      </c>
      <c r="S7629" s="284">
        <v>0</v>
      </c>
      <c r="T7629" s="284">
        <v>0</v>
      </c>
      <c r="U7629" s="284">
        <v>0</v>
      </c>
      <c r="V7629" s="284">
        <v>0</v>
      </c>
      <c r="W7629" s="284">
        <v>0</v>
      </c>
      <c r="X7629" s="284">
        <v>0</v>
      </c>
    </row>
    <row r="7630" spans="1:24">
      <c r="A7630" s="54"/>
      <c r="B7630" s="54"/>
      <c r="C7630" s="54"/>
      <c r="D7630" s="640"/>
      <c r="E7630" s="611"/>
      <c r="F7630" s="639"/>
      <c r="G7630" s="640"/>
      <c r="H7630" s="639"/>
      <c r="I7630" s="425"/>
      <c r="J7630" s="54"/>
      <c r="K7630" s="75" t="s">
        <v>34</v>
      </c>
      <c r="L7630" s="76">
        <f t="shared" si="393"/>
        <v>0</v>
      </c>
      <c r="M7630" s="284">
        <v>0</v>
      </c>
      <c r="N7630" s="284">
        <v>0</v>
      </c>
      <c r="O7630" s="284">
        <v>0</v>
      </c>
      <c r="P7630" s="284">
        <v>0</v>
      </c>
      <c r="Q7630" s="284">
        <v>0</v>
      </c>
      <c r="R7630" s="284">
        <v>0</v>
      </c>
      <c r="S7630" s="284">
        <v>0</v>
      </c>
      <c r="T7630" s="284">
        <v>0</v>
      </c>
      <c r="U7630" s="284">
        <v>0</v>
      </c>
      <c r="V7630" s="284">
        <v>0</v>
      </c>
      <c r="W7630" s="284">
        <v>0</v>
      </c>
      <c r="X7630" s="284">
        <v>0</v>
      </c>
    </row>
    <row r="7631" spans="1:24">
      <c r="A7631" s="54"/>
      <c r="B7631" s="54"/>
      <c r="C7631" s="80"/>
      <c r="D7631" s="640"/>
      <c r="E7631" s="615"/>
      <c r="F7631" s="639"/>
      <c r="G7631" s="640"/>
      <c r="H7631" s="639"/>
      <c r="I7631" s="425"/>
      <c r="J7631" s="80"/>
      <c r="K7631" s="84" t="s">
        <v>36</v>
      </c>
      <c r="L7631" s="76">
        <f t="shared" si="393"/>
        <v>0</v>
      </c>
      <c r="M7631" s="284">
        <v>0</v>
      </c>
      <c r="N7631" s="284">
        <v>0</v>
      </c>
      <c r="O7631" s="284">
        <v>0</v>
      </c>
      <c r="P7631" s="284">
        <v>0</v>
      </c>
      <c r="Q7631" s="284">
        <v>0</v>
      </c>
      <c r="R7631" s="284">
        <v>0</v>
      </c>
      <c r="S7631" s="284">
        <v>0</v>
      </c>
      <c r="T7631" s="284">
        <v>0</v>
      </c>
      <c r="U7631" s="284">
        <v>0</v>
      </c>
      <c r="V7631" s="284">
        <v>0</v>
      </c>
      <c r="W7631" s="284">
        <v>0</v>
      </c>
      <c r="X7631" s="284">
        <v>0</v>
      </c>
    </row>
    <row r="7632" spans="1:24">
      <c r="A7632" s="54"/>
      <c r="B7632" s="54"/>
      <c r="C7632" s="46" t="s">
        <v>31</v>
      </c>
      <c r="D7632" s="640" t="s">
        <v>11568</v>
      </c>
      <c r="E7632" s="607" t="s">
        <v>11569</v>
      </c>
      <c r="F7632" s="639" t="s">
        <v>11570</v>
      </c>
      <c r="G7632" s="640" t="s">
        <v>11571</v>
      </c>
      <c r="H7632" s="639" t="s">
        <v>11572</v>
      </c>
      <c r="I7632" s="425">
        <v>43110</v>
      </c>
      <c r="J7632" s="46" t="s">
        <v>39</v>
      </c>
      <c r="K7632" s="75" t="s">
        <v>32</v>
      </c>
      <c r="L7632" s="76">
        <f t="shared" si="393"/>
        <v>5</v>
      </c>
      <c r="M7632" s="284">
        <v>2</v>
      </c>
      <c r="N7632" s="284">
        <v>3</v>
      </c>
      <c r="O7632" s="284">
        <v>0</v>
      </c>
      <c r="P7632" s="284">
        <v>0</v>
      </c>
      <c r="Q7632" s="284">
        <v>0</v>
      </c>
      <c r="R7632" s="284">
        <v>0</v>
      </c>
      <c r="S7632" s="284">
        <v>0</v>
      </c>
      <c r="T7632" s="284">
        <v>0</v>
      </c>
      <c r="U7632" s="284">
        <v>0</v>
      </c>
      <c r="V7632" s="284">
        <v>0</v>
      </c>
      <c r="W7632" s="284">
        <v>0</v>
      </c>
      <c r="X7632" s="284">
        <v>0</v>
      </c>
    </row>
    <row r="7633" spans="1:24">
      <c r="A7633" s="54"/>
      <c r="B7633" s="54"/>
      <c r="C7633" s="54"/>
      <c r="D7633" s="640"/>
      <c r="E7633" s="611"/>
      <c r="F7633" s="639"/>
      <c r="G7633" s="640"/>
      <c r="H7633" s="639"/>
      <c r="I7633" s="425"/>
      <c r="J7633" s="54"/>
      <c r="K7633" s="75" t="s">
        <v>34</v>
      </c>
      <c r="L7633" s="76">
        <f t="shared" si="393"/>
        <v>0</v>
      </c>
      <c r="M7633" s="284">
        <v>0</v>
      </c>
      <c r="N7633" s="284">
        <v>0</v>
      </c>
      <c r="O7633" s="284">
        <v>0</v>
      </c>
      <c r="P7633" s="284">
        <v>0</v>
      </c>
      <c r="Q7633" s="284">
        <v>0</v>
      </c>
      <c r="R7633" s="284">
        <v>0</v>
      </c>
      <c r="S7633" s="284">
        <v>0</v>
      </c>
      <c r="T7633" s="284">
        <v>0</v>
      </c>
      <c r="U7633" s="284">
        <v>0</v>
      </c>
      <c r="V7633" s="284">
        <v>0</v>
      </c>
      <c r="W7633" s="284">
        <v>0</v>
      </c>
      <c r="X7633" s="284">
        <v>0</v>
      </c>
    </row>
    <row r="7634" spans="1:24">
      <c r="A7634" s="54"/>
      <c r="B7634" s="54"/>
      <c r="C7634" s="80"/>
      <c r="D7634" s="640"/>
      <c r="E7634" s="615"/>
      <c r="F7634" s="639"/>
      <c r="G7634" s="640"/>
      <c r="H7634" s="639"/>
      <c r="I7634" s="425"/>
      <c r="J7634" s="80"/>
      <c r="K7634" s="84" t="s">
        <v>36</v>
      </c>
      <c r="L7634" s="76">
        <f t="shared" si="393"/>
        <v>0</v>
      </c>
      <c r="M7634" s="284">
        <v>0</v>
      </c>
      <c r="N7634" s="284">
        <v>0</v>
      </c>
      <c r="O7634" s="284">
        <v>0</v>
      </c>
      <c r="P7634" s="284">
        <v>0</v>
      </c>
      <c r="Q7634" s="284">
        <v>0</v>
      </c>
      <c r="R7634" s="284">
        <v>0</v>
      </c>
      <c r="S7634" s="284">
        <v>0</v>
      </c>
      <c r="T7634" s="284">
        <v>0</v>
      </c>
      <c r="U7634" s="284">
        <v>0</v>
      </c>
      <c r="V7634" s="284">
        <v>0</v>
      </c>
      <c r="W7634" s="284">
        <v>0</v>
      </c>
      <c r="X7634" s="284">
        <v>0</v>
      </c>
    </row>
    <row r="7635" spans="1:24">
      <c r="A7635" s="54"/>
      <c r="B7635" s="54"/>
      <c r="C7635" s="46" t="s">
        <v>31</v>
      </c>
      <c r="D7635" s="640" t="s">
        <v>11573</v>
      </c>
      <c r="E7635" s="607" t="s">
        <v>11574</v>
      </c>
      <c r="F7635" s="639" t="s">
        <v>11575</v>
      </c>
      <c r="G7635" s="640" t="s">
        <v>11576</v>
      </c>
      <c r="H7635" s="639" t="s">
        <v>11577</v>
      </c>
      <c r="I7635" s="425">
        <v>2200</v>
      </c>
      <c r="J7635" s="46" t="s">
        <v>39</v>
      </c>
      <c r="K7635" s="75" t="s">
        <v>32</v>
      </c>
      <c r="L7635" s="76">
        <f t="shared" si="393"/>
        <v>3</v>
      </c>
      <c r="M7635" s="284">
        <v>1</v>
      </c>
      <c r="N7635" s="284">
        <v>2</v>
      </c>
      <c r="O7635" s="284">
        <v>0</v>
      </c>
      <c r="P7635" s="284">
        <v>0</v>
      </c>
      <c r="Q7635" s="284">
        <v>0</v>
      </c>
      <c r="R7635" s="284">
        <v>0</v>
      </c>
      <c r="S7635" s="284">
        <v>0</v>
      </c>
      <c r="T7635" s="284">
        <v>0</v>
      </c>
      <c r="U7635" s="284">
        <v>0</v>
      </c>
      <c r="V7635" s="284">
        <v>0</v>
      </c>
      <c r="W7635" s="284">
        <v>0</v>
      </c>
      <c r="X7635" s="284">
        <v>0</v>
      </c>
    </row>
    <row r="7636" spans="1:24">
      <c r="A7636" s="54"/>
      <c r="B7636" s="54"/>
      <c r="C7636" s="54"/>
      <c r="D7636" s="640"/>
      <c r="E7636" s="611"/>
      <c r="F7636" s="639"/>
      <c r="G7636" s="640"/>
      <c r="H7636" s="639"/>
      <c r="I7636" s="425"/>
      <c r="J7636" s="54"/>
      <c r="K7636" s="75" t="s">
        <v>34</v>
      </c>
      <c r="L7636" s="76">
        <f t="shared" si="393"/>
        <v>0</v>
      </c>
      <c r="M7636" s="284">
        <v>0</v>
      </c>
      <c r="N7636" s="284">
        <v>0</v>
      </c>
      <c r="O7636" s="284">
        <v>0</v>
      </c>
      <c r="P7636" s="284">
        <v>0</v>
      </c>
      <c r="Q7636" s="284">
        <v>0</v>
      </c>
      <c r="R7636" s="284">
        <v>0</v>
      </c>
      <c r="S7636" s="284">
        <v>0</v>
      </c>
      <c r="T7636" s="284">
        <v>0</v>
      </c>
      <c r="U7636" s="284">
        <v>0</v>
      </c>
      <c r="V7636" s="284">
        <v>0</v>
      </c>
      <c r="W7636" s="284">
        <v>0</v>
      </c>
      <c r="X7636" s="284">
        <v>0</v>
      </c>
    </row>
    <row r="7637" spans="1:24">
      <c r="A7637" s="54"/>
      <c r="B7637" s="54"/>
      <c r="C7637" s="80"/>
      <c r="D7637" s="640"/>
      <c r="E7637" s="615"/>
      <c r="F7637" s="639"/>
      <c r="G7637" s="640"/>
      <c r="H7637" s="639"/>
      <c r="I7637" s="425"/>
      <c r="J7637" s="80"/>
      <c r="K7637" s="84" t="s">
        <v>36</v>
      </c>
      <c r="L7637" s="76">
        <f t="shared" si="393"/>
        <v>0</v>
      </c>
      <c r="M7637" s="284">
        <v>0</v>
      </c>
      <c r="N7637" s="284">
        <v>0</v>
      </c>
      <c r="O7637" s="284">
        <v>0</v>
      </c>
      <c r="P7637" s="284">
        <v>0</v>
      </c>
      <c r="Q7637" s="284">
        <v>0</v>
      </c>
      <c r="R7637" s="284">
        <v>0</v>
      </c>
      <c r="S7637" s="284">
        <v>0</v>
      </c>
      <c r="T7637" s="284">
        <v>0</v>
      </c>
      <c r="U7637" s="284">
        <v>0</v>
      </c>
      <c r="V7637" s="284">
        <v>0</v>
      </c>
      <c r="W7637" s="284">
        <v>0</v>
      </c>
      <c r="X7637" s="284">
        <v>0</v>
      </c>
    </row>
    <row r="7638" spans="1:24">
      <c r="A7638" s="54"/>
      <c r="B7638" s="54"/>
      <c r="C7638" s="46" t="s">
        <v>35</v>
      </c>
      <c r="D7638" s="640" t="s">
        <v>11578</v>
      </c>
      <c r="E7638" s="607" t="s">
        <v>11579</v>
      </c>
      <c r="F7638" s="639" t="s">
        <v>11580</v>
      </c>
      <c r="G7638" s="640" t="s">
        <v>11581</v>
      </c>
      <c r="H7638" s="639" t="s">
        <v>11582</v>
      </c>
      <c r="I7638" s="425">
        <v>21991</v>
      </c>
      <c r="J7638" s="46" t="s">
        <v>39</v>
      </c>
      <c r="K7638" s="75" t="s">
        <v>32</v>
      </c>
      <c r="L7638" s="76">
        <f t="shared" si="393"/>
        <v>5</v>
      </c>
      <c r="M7638" s="284"/>
      <c r="N7638" s="284">
        <v>5</v>
      </c>
      <c r="O7638" s="284">
        <v>0</v>
      </c>
      <c r="P7638" s="284">
        <v>0</v>
      </c>
      <c r="Q7638" s="284">
        <v>0</v>
      </c>
      <c r="R7638" s="284">
        <v>0</v>
      </c>
      <c r="S7638" s="284">
        <v>0</v>
      </c>
      <c r="T7638" s="284">
        <v>0</v>
      </c>
      <c r="U7638" s="284">
        <v>0</v>
      </c>
      <c r="V7638" s="284">
        <v>0</v>
      </c>
      <c r="W7638" s="284">
        <v>0</v>
      </c>
      <c r="X7638" s="284">
        <v>0</v>
      </c>
    </row>
    <row r="7639" spans="1:24">
      <c r="A7639" s="54"/>
      <c r="B7639" s="54"/>
      <c r="C7639" s="54"/>
      <c r="D7639" s="640"/>
      <c r="E7639" s="611"/>
      <c r="F7639" s="639"/>
      <c r="G7639" s="640"/>
      <c r="H7639" s="639"/>
      <c r="I7639" s="425"/>
      <c r="J7639" s="54"/>
      <c r="K7639" s="75" t="s">
        <v>34</v>
      </c>
      <c r="L7639" s="76">
        <f t="shared" si="393"/>
        <v>2</v>
      </c>
      <c r="M7639" s="284">
        <v>1</v>
      </c>
      <c r="N7639" s="284">
        <v>0</v>
      </c>
      <c r="O7639" s="284">
        <v>0</v>
      </c>
      <c r="P7639" s="284">
        <v>0</v>
      </c>
      <c r="Q7639" s="284">
        <v>0</v>
      </c>
      <c r="R7639" s="284">
        <v>0</v>
      </c>
      <c r="S7639" s="284">
        <v>1</v>
      </c>
      <c r="T7639" s="284">
        <v>0</v>
      </c>
      <c r="U7639" s="284">
        <v>0</v>
      </c>
      <c r="V7639" s="284">
        <v>0</v>
      </c>
      <c r="W7639" s="284">
        <v>0</v>
      </c>
      <c r="X7639" s="284">
        <v>0</v>
      </c>
    </row>
    <row r="7640" spans="1:24">
      <c r="A7640" s="54"/>
      <c r="B7640" s="54"/>
      <c r="C7640" s="80"/>
      <c r="D7640" s="640"/>
      <c r="E7640" s="615"/>
      <c r="F7640" s="639"/>
      <c r="G7640" s="640"/>
      <c r="H7640" s="639"/>
      <c r="I7640" s="425"/>
      <c r="J7640" s="80"/>
      <c r="K7640" s="84" t="s">
        <v>36</v>
      </c>
      <c r="L7640" s="76">
        <f t="shared" si="393"/>
        <v>5</v>
      </c>
      <c r="M7640" s="284">
        <v>4</v>
      </c>
      <c r="N7640" s="284">
        <v>0</v>
      </c>
      <c r="O7640" s="284">
        <v>0</v>
      </c>
      <c r="P7640" s="284">
        <v>0</v>
      </c>
      <c r="Q7640" s="284">
        <v>0</v>
      </c>
      <c r="R7640" s="284">
        <v>0</v>
      </c>
      <c r="S7640" s="284">
        <v>0</v>
      </c>
      <c r="T7640" s="284">
        <v>0</v>
      </c>
      <c r="U7640" s="284">
        <v>0</v>
      </c>
      <c r="V7640" s="284">
        <v>0</v>
      </c>
      <c r="W7640" s="284">
        <v>1</v>
      </c>
      <c r="X7640" s="284">
        <v>0</v>
      </c>
    </row>
    <row r="7641" spans="1:24">
      <c r="A7641" s="54"/>
      <c r="B7641" s="54"/>
      <c r="C7641" s="46" t="s">
        <v>31</v>
      </c>
      <c r="D7641" s="640" t="s">
        <v>2574</v>
      </c>
      <c r="E7641" s="607" t="s">
        <v>11583</v>
      </c>
      <c r="F7641" s="639" t="s">
        <v>11584</v>
      </c>
      <c r="G7641" s="640" t="s">
        <v>11581</v>
      </c>
      <c r="H7641" s="639" t="s">
        <v>11585</v>
      </c>
      <c r="I7641" s="425">
        <v>4479</v>
      </c>
      <c r="J7641" s="46" t="s">
        <v>39</v>
      </c>
      <c r="K7641" s="75" t="s">
        <v>32</v>
      </c>
      <c r="L7641" s="76">
        <f t="shared" si="393"/>
        <v>3</v>
      </c>
      <c r="M7641" s="284">
        <v>0</v>
      </c>
      <c r="N7641" s="284">
        <v>3</v>
      </c>
      <c r="O7641" s="284">
        <v>0</v>
      </c>
      <c r="P7641" s="284">
        <v>0</v>
      </c>
      <c r="Q7641" s="284">
        <v>0</v>
      </c>
      <c r="R7641" s="284">
        <v>0</v>
      </c>
      <c r="S7641" s="284">
        <v>0</v>
      </c>
      <c r="T7641" s="284">
        <v>0</v>
      </c>
      <c r="U7641" s="284">
        <v>0</v>
      </c>
      <c r="V7641" s="284">
        <v>0</v>
      </c>
      <c r="W7641" s="284">
        <v>0</v>
      </c>
      <c r="X7641" s="284">
        <v>0</v>
      </c>
    </row>
    <row r="7642" spans="1:24">
      <c r="A7642" s="54"/>
      <c r="B7642" s="54"/>
      <c r="C7642" s="54"/>
      <c r="D7642" s="640"/>
      <c r="E7642" s="611"/>
      <c r="F7642" s="639"/>
      <c r="G7642" s="640"/>
      <c r="H7642" s="639"/>
      <c r="I7642" s="425"/>
      <c r="J7642" s="54"/>
      <c r="K7642" s="75" t="s">
        <v>34</v>
      </c>
      <c r="L7642" s="76">
        <f t="shared" si="393"/>
        <v>0</v>
      </c>
      <c r="M7642" s="284">
        <v>0</v>
      </c>
      <c r="N7642" s="284">
        <v>0</v>
      </c>
      <c r="O7642" s="284">
        <v>0</v>
      </c>
      <c r="P7642" s="284">
        <v>0</v>
      </c>
      <c r="Q7642" s="284">
        <v>0</v>
      </c>
      <c r="R7642" s="284">
        <v>0</v>
      </c>
      <c r="S7642" s="284">
        <v>0</v>
      </c>
      <c r="T7642" s="284">
        <v>0</v>
      </c>
      <c r="U7642" s="284">
        <v>0</v>
      </c>
      <c r="V7642" s="284">
        <v>0</v>
      </c>
      <c r="W7642" s="284">
        <v>0</v>
      </c>
      <c r="X7642" s="284">
        <v>0</v>
      </c>
    </row>
    <row r="7643" spans="1:24">
      <c r="A7643" s="54"/>
      <c r="B7643" s="54"/>
      <c r="C7643" s="80"/>
      <c r="D7643" s="640"/>
      <c r="E7643" s="615"/>
      <c r="F7643" s="639"/>
      <c r="G7643" s="640"/>
      <c r="H7643" s="639"/>
      <c r="I7643" s="425"/>
      <c r="J7643" s="80"/>
      <c r="K7643" s="84" t="s">
        <v>36</v>
      </c>
      <c r="L7643" s="76">
        <f t="shared" si="393"/>
        <v>0</v>
      </c>
      <c r="M7643" s="284">
        <v>0</v>
      </c>
      <c r="N7643" s="284">
        <v>0</v>
      </c>
      <c r="O7643" s="284">
        <v>0</v>
      </c>
      <c r="P7643" s="284">
        <v>0</v>
      </c>
      <c r="Q7643" s="284">
        <v>0</v>
      </c>
      <c r="R7643" s="284">
        <v>0</v>
      </c>
      <c r="S7643" s="284">
        <v>0</v>
      </c>
      <c r="T7643" s="284">
        <v>0</v>
      </c>
      <c r="U7643" s="284">
        <v>0</v>
      </c>
      <c r="V7643" s="284">
        <v>0</v>
      </c>
      <c r="W7643" s="284">
        <v>0</v>
      </c>
      <c r="X7643" s="284">
        <v>0</v>
      </c>
    </row>
    <row r="7644" spans="1:24">
      <c r="A7644" s="54"/>
      <c r="B7644" s="54"/>
      <c r="C7644" s="46" t="s">
        <v>35</v>
      </c>
      <c r="D7644" s="640" t="s">
        <v>7128</v>
      </c>
      <c r="E7644" s="607" t="s">
        <v>11586</v>
      </c>
      <c r="F7644" s="639" t="s">
        <v>11587</v>
      </c>
      <c r="G7644" s="640" t="s">
        <v>11588</v>
      </c>
      <c r="H7644" s="639" t="s">
        <v>11589</v>
      </c>
      <c r="I7644" s="425">
        <v>0</v>
      </c>
      <c r="J7644" s="46" t="s">
        <v>39</v>
      </c>
      <c r="K7644" s="75" t="s">
        <v>32</v>
      </c>
      <c r="L7644" s="76">
        <f t="shared" si="393"/>
        <v>3</v>
      </c>
      <c r="M7644" s="284"/>
      <c r="N7644" s="284">
        <v>2</v>
      </c>
      <c r="O7644" s="284">
        <v>0</v>
      </c>
      <c r="P7644" s="284">
        <v>0</v>
      </c>
      <c r="Q7644" s="284">
        <v>0</v>
      </c>
      <c r="R7644" s="284">
        <v>0</v>
      </c>
      <c r="S7644" s="284">
        <v>0</v>
      </c>
      <c r="T7644" s="284">
        <v>1</v>
      </c>
      <c r="U7644" s="284">
        <v>0</v>
      </c>
      <c r="V7644" s="284">
        <v>0</v>
      </c>
      <c r="W7644" s="284">
        <v>0</v>
      </c>
      <c r="X7644" s="284">
        <v>0</v>
      </c>
    </row>
    <row r="7645" spans="1:24">
      <c r="A7645" s="54"/>
      <c r="B7645" s="54"/>
      <c r="C7645" s="54"/>
      <c r="D7645" s="640"/>
      <c r="E7645" s="611"/>
      <c r="F7645" s="639"/>
      <c r="G7645" s="640"/>
      <c r="H7645" s="639"/>
      <c r="I7645" s="425"/>
      <c r="J7645" s="54"/>
      <c r="K7645" s="75" t="s">
        <v>34</v>
      </c>
      <c r="L7645" s="76">
        <f t="shared" si="393"/>
        <v>0</v>
      </c>
      <c r="M7645" s="284">
        <v>0</v>
      </c>
      <c r="N7645" s="284">
        <v>0</v>
      </c>
      <c r="O7645" s="284">
        <v>0</v>
      </c>
      <c r="P7645" s="284">
        <v>0</v>
      </c>
      <c r="Q7645" s="284">
        <v>0</v>
      </c>
      <c r="R7645" s="284">
        <v>0</v>
      </c>
      <c r="S7645" s="284">
        <v>0</v>
      </c>
      <c r="T7645" s="284">
        <v>0</v>
      </c>
      <c r="U7645" s="284">
        <v>0</v>
      </c>
      <c r="V7645" s="284">
        <v>0</v>
      </c>
      <c r="W7645" s="284">
        <v>0</v>
      </c>
      <c r="X7645" s="284">
        <v>0</v>
      </c>
    </row>
    <row r="7646" spans="1:24">
      <c r="A7646" s="54"/>
      <c r="B7646" s="54"/>
      <c r="C7646" s="80"/>
      <c r="D7646" s="640"/>
      <c r="E7646" s="615"/>
      <c r="F7646" s="639"/>
      <c r="G7646" s="640"/>
      <c r="H7646" s="639"/>
      <c r="I7646" s="425"/>
      <c r="J7646" s="80"/>
      <c r="K7646" s="84" t="s">
        <v>36</v>
      </c>
      <c r="L7646" s="76">
        <f t="shared" si="393"/>
        <v>2</v>
      </c>
      <c r="M7646" s="284">
        <v>0</v>
      </c>
      <c r="N7646" s="284">
        <v>0</v>
      </c>
      <c r="O7646" s="284">
        <v>0</v>
      </c>
      <c r="P7646" s="284">
        <v>0</v>
      </c>
      <c r="Q7646" s="284">
        <v>0</v>
      </c>
      <c r="R7646" s="284">
        <v>0</v>
      </c>
      <c r="S7646" s="284">
        <v>0</v>
      </c>
      <c r="T7646" s="284">
        <v>0</v>
      </c>
      <c r="U7646" s="284">
        <v>0</v>
      </c>
      <c r="V7646" s="284">
        <v>0</v>
      </c>
      <c r="W7646" s="284">
        <v>0</v>
      </c>
      <c r="X7646" s="284">
        <v>2</v>
      </c>
    </row>
    <row r="7647" spans="1:24">
      <c r="A7647" s="54"/>
      <c r="B7647" s="54"/>
      <c r="C7647" s="46" t="s">
        <v>35</v>
      </c>
      <c r="D7647" s="640" t="s">
        <v>11590</v>
      </c>
      <c r="E7647" s="607" t="s">
        <v>11591</v>
      </c>
      <c r="F7647" s="639" t="s">
        <v>5522</v>
      </c>
      <c r="G7647" s="195" t="s">
        <v>11592</v>
      </c>
      <c r="H7647" s="103" t="s">
        <v>11593</v>
      </c>
      <c r="I7647" s="425">
        <v>2310</v>
      </c>
      <c r="J7647" s="46" t="s">
        <v>39</v>
      </c>
      <c r="K7647" s="75" t="s">
        <v>32</v>
      </c>
      <c r="L7647" s="76">
        <f t="shared" si="393"/>
        <v>1</v>
      </c>
      <c r="M7647" s="284">
        <v>0</v>
      </c>
      <c r="N7647" s="284">
        <v>1</v>
      </c>
      <c r="O7647" s="284">
        <v>0</v>
      </c>
      <c r="P7647" s="284">
        <v>0</v>
      </c>
      <c r="Q7647" s="284">
        <v>0</v>
      </c>
      <c r="R7647" s="284">
        <v>0</v>
      </c>
      <c r="S7647" s="284">
        <v>0</v>
      </c>
      <c r="T7647" s="284">
        <v>0</v>
      </c>
      <c r="U7647" s="284">
        <v>0</v>
      </c>
      <c r="V7647" s="284">
        <v>0</v>
      </c>
      <c r="W7647" s="284">
        <v>0</v>
      </c>
      <c r="X7647" s="284">
        <v>0</v>
      </c>
    </row>
    <row r="7648" spans="1:24">
      <c r="A7648" s="54"/>
      <c r="B7648" s="54"/>
      <c r="C7648" s="54"/>
      <c r="D7648" s="640"/>
      <c r="E7648" s="611"/>
      <c r="F7648" s="639"/>
      <c r="G7648" s="195"/>
      <c r="H7648" s="103"/>
      <c r="I7648" s="425"/>
      <c r="J7648" s="54"/>
      <c r="K7648" s="75" t="s">
        <v>34</v>
      </c>
      <c r="L7648" s="76">
        <f t="shared" si="393"/>
        <v>4</v>
      </c>
      <c r="M7648" s="284">
        <v>4</v>
      </c>
      <c r="N7648" s="284">
        <v>0</v>
      </c>
      <c r="O7648" s="284">
        <v>0</v>
      </c>
      <c r="P7648" s="284">
        <v>0</v>
      </c>
      <c r="Q7648" s="284">
        <v>0</v>
      </c>
      <c r="R7648" s="284">
        <v>0</v>
      </c>
      <c r="S7648" s="284">
        <v>0</v>
      </c>
      <c r="T7648" s="284">
        <v>0</v>
      </c>
      <c r="U7648" s="284">
        <v>0</v>
      </c>
      <c r="V7648" s="284">
        <v>0</v>
      </c>
      <c r="W7648" s="284">
        <v>0</v>
      </c>
      <c r="X7648" s="284">
        <v>0</v>
      </c>
    </row>
    <row r="7649" spans="1:24">
      <c r="A7649" s="54"/>
      <c r="B7649" s="54"/>
      <c r="C7649" s="80"/>
      <c r="D7649" s="640"/>
      <c r="E7649" s="615"/>
      <c r="F7649" s="639"/>
      <c r="G7649" s="195"/>
      <c r="H7649" s="103"/>
      <c r="I7649" s="425"/>
      <c r="J7649" s="80"/>
      <c r="K7649" s="84" t="s">
        <v>36</v>
      </c>
      <c r="L7649" s="76">
        <f t="shared" si="393"/>
        <v>2</v>
      </c>
      <c r="M7649" s="284">
        <v>0</v>
      </c>
      <c r="N7649" s="284">
        <v>0</v>
      </c>
      <c r="O7649" s="284">
        <v>0</v>
      </c>
      <c r="P7649" s="284">
        <v>0</v>
      </c>
      <c r="Q7649" s="284">
        <v>0</v>
      </c>
      <c r="R7649" s="284">
        <v>0</v>
      </c>
      <c r="S7649" s="284">
        <v>0</v>
      </c>
      <c r="T7649" s="284">
        <v>0</v>
      </c>
      <c r="U7649" s="284">
        <v>0</v>
      </c>
      <c r="V7649" s="284">
        <v>0</v>
      </c>
      <c r="W7649" s="284">
        <v>0</v>
      </c>
      <c r="X7649" s="284">
        <v>2</v>
      </c>
    </row>
    <row r="7650" spans="1:24">
      <c r="A7650" s="54"/>
      <c r="B7650" s="54"/>
      <c r="C7650" s="46" t="s">
        <v>35</v>
      </c>
      <c r="D7650" s="640" t="s">
        <v>11594</v>
      </c>
      <c r="E7650" s="607" t="s">
        <v>11595</v>
      </c>
      <c r="F7650" s="639" t="s">
        <v>11596</v>
      </c>
      <c r="G7650" s="640" t="s">
        <v>11597</v>
      </c>
      <c r="H7650" s="639" t="s">
        <v>11598</v>
      </c>
      <c r="I7650" s="425">
        <v>476</v>
      </c>
      <c r="J7650" s="46" t="s">
        <v>39</v>
      </c>
      <c r="K7650" s="75" t="s">
        <v>32</v>
      </c>
      <c r="L7650" s="76">
        <f t="shared" si="393"/>
        <v>5</v>
      </c>
      <c r="M7650" s="284">
        <v>0</v>
      </c>
      <c r="N7650" s="284">
        <v>4</v>
      </c>
      <c r="O7650" s="284">
        <v>0</v>
      </c>
      <c r="P7650" s="284">
        <v>0</v>
      </c>
      <c r="Q7650" s="284">
        <v>0</v>
      </c>
      <c r="R7650" s="284">
        <v>0</v>
      </c>
      <c r="S7650" s="284">
        <v>0</v>
      </c>
      <c r="T7650" s="284">
        <v>0</v>
      </c>
      <c r="U7650" s="284">
        <v>0</v>
      </c>
      <c r="V7650" s="284">
        <v>0</v>
      </c>
      <c r="W7650" s="284">
        <v>0</v>
      </c>
      <c r="X7650" s="284">
        <v>1</v>
      </c>
    </row>
    <row r="7651" spans="1:24">
      <c r="A7651" s="54"/>
      <c r="B7651" s="54"/>
      <c r="C7651" s="54"/>
      <c r="D7651" s="640"/>
      <c r="E7651" s="611"/>
      <c r="F7651" s="639"/>
      <c r="G7651" s="640"/>
      <c r="H7651" s="639"/>
      <c r="I7651" s="425"/>
      <c r="J7651" s="54"/>
      <c r="K7651" s="75" t="s">
        <v>34</v>
      </c>
      <c r="L7651" s="76">
        <f t="shared" si="393"/>
        <v>0</v>
      </c>
      <c r="M7651" s="284">
        <v>0</v>
      </c>
      <c r="N7651" s="284">
        <v>0</v>
      </c>
      <c r="O7651" s="284">
        <v>0</v>
      </c>
      <c r="P7651" s="284">
        <v>0</v>
      </c>
      <c r="Q7651" s="284">
        <v>0</v>
      </c>
      <c r="R7651" s="284">
        <v>0</v>
      </c>
      <c r="S7651" s="284">
        <v>0</v>
      </c>
      <c r="T7651" s="284">
        <v>0</v>
      </c>
      <c r="U7651" s="284">
        <v>0</v>
      </c>
      <c r="V7651" s="284">
        <v>0</v>
      </c>
      <c r="W7651" s="284">
        <v>0</v>
      </c>
      <c r="X7651" s="284">
        <v>0</v>
      </c>
    </row>
    <row r="7652" spans="1:24">
      <c r="A7652" s="54"/>
      <c r="B7652" s="54"/>
      <c r="C7652" s="80"/>
      <c r="D7652" s="640"/>
      <c r="E7652" s="615"/>
      <c r="F7652" s="639"/>
      <c r="G7652" s="640"/>
      <c r="H7652" s="639"/>
      <c r="I7652" s="425"/>
      <c r="J7652" s="80"/>
      <c r="K7652" s="84" t="s">
        <v>36</v>
      </c>
      <c r="L7652" s="76">
        <f t="shared" si="393"/>
        <v>2</v>
      </c>
      <c r="M7652" s="284">
        <v>1</v>
      </c>
      <c r="N7652" s="284">
        <v>0</v>
      </c>
      <c r="O7652" s="284">
        <v>0</v>
      </c>
      <c r="P7652" s="284">
        <v>0</v>
      </c>
      <c r="Q7652" s="284">
        <v>0</v>
      </c>
      <c r="R7652" s="284">
        <v>0</v>
      </c>
      <c r="S7652" s="284">
        <v>0</v>
      </c>
      <c r="T7652" s="284">
        <v>0</v>
      </c>
      <c r="U7652" s="284">
        <v>0</v>
      </c>
      <c r="V7652" s="284">
        <v>0</v>
      </c>
      <c r="W7652" s="284">
        <v>1</v>
      </c>
      <c r="X7652" s="284">
        <v>0</v>
      </c>
    </row>
    <row r="7653" spans="1:24">
      <c r="A7653" s="54"/>
      <c r="B7653" s="54"/>
      <c r="C7653" s="46" t="s">
        <v>35</v>
      </c>
      <c r="D7653" s="640" t="s">
        <v>11599</v>
      </c>
      <c r="E7653" s="607" t="s">
        <v>11600</v>
      </c>
      <c r="F7653" s="639" t="s">
        <v>11601</v>
      </c>
      <c r="G7653" s="640" t="s">
        <v>11597</v>
      </c>
      <c r="H7653" s="639" t="s">
        <v>11602</v>
      </c>
      <c r="I7653" s="425">
        <v>2360</v>
      </c>
      <c r="J7653" s="46" t="s">
        <v>39</v>
      </c>
      <c r="K7653" s="75" t="s">
        <v>32</v>
      </c>
      <c r="L7653" s="76">
        <f t="shared" si="393"/>
        <v>0</v>
      </c>
      <c r="M7653" s="284">
        <v>0</v>
      </c>
      <c r="N7653" s="284">
        <v>0</v>
      </c>
      <c r="O7653" s="284">
        <v>0</v>
      </c>
      <c r="P7653" s="284">
        <v>0</v>
      </c>
      <c r="Q7653" s="284">
        <v>0</v>
      </c>
      <c r="R7653" s="284">
        <v>0</v>
      </c>
      <c r="S7653" s="284">
        <v>0</v>
      </c>
      <c r="T7653" s="284">
        <v>0</v>
      </c>
      <c r="U7653" s="284">
        <v>0</v>
      </c>
      <c r="V7653" s="284">
        <v>0</v>
      </c>
      <c r="W7653" s="284">
        <v>0</v>
      </c>
      <c r="X7653" s="284">
        <v>0</v>
      </c>
    </row>
    <row r="7654" spans="1:24">
      <c r="A7654" s="54"/>
      <c r="B7654" s="54"/>
      <c r="C7654" s="54"/>
      <c r="D7654" s="640"/>
      <c r="E7654" s="611"/>
      <c r="F7654" s="639"/>
      <c r="G7654" s="640"/>
      <c r="H7654" s="639"/>
      <c r="I7654" s="425"/>
      <c r="J7654" s="54"/>
      <c r="K7654" s="75" t="s">
        <v>34</v>
      </c>
      <c r="L7654" s="76">
        <f t="shared" si="393"/>
        <v>2</v>
      </c>
      <c r="M7654" s="284">
        <v>2</v>
      </c>
      <c r="N7654" s="284">
        <v>0</v>
      </c>
      <c r="O7654" s="284">
        <v>0</v>
      </c>
      <c r="P7654" s="284">
        <v>0</v>
      </c>
      <c r="Q7654" s="284">
        <v>0</v>
      </c>
      <c r="R7654" s="284">
        <v>0</v>
      </c>
      <c r="S7654" s="284">
        <v>0</v>
      </c>
      <c r="T7654" s="284">
        <v>0</v>
      </c>
      <c r="U7654" s="284">
        <v>0</v>
      </c>
      <c r="V7654" s="284">
        <v>0</v>
      </c>
      <c r="W7654" s="284">
        <v>0</v>
      </c>
      <c r="X7654" s="284">
        <v>0</v>
      </c>
    </row>
    <row r="7655" spans="1:24">
      <c r="A7655" s="54"/>
      <c r="B7655" s="54"/>
      <c r="C7655" s="80"/>
      <c r="D7655" s="640"/>
      <c r="E7655" s="615"/>
      <c r="F7655" s="639"/>
      <c r="G7655" s="640"/>
      <c r="H7655" s="639"/>
      <c r="I7655" s="425"/>
      <c r="J7655" s="80"/>
      <c r="K7655" s="84" t="s">
        <v>36</v>
      </c>
      <c r="L7655" s="76">
        <f t="shared" si="393"/>
        <v>2</v>
      </c>
      <c r="M7655" s="284">
        <v>0</v>
      </c>
      <c r="N7655" s="284">
        <v>1</v>
      </c>
      <c r="O7655" s="284">
        <v>0</v>
      </c>
      <c r="P7655" s="284">
        <v>0</v>
      </c>
      <c r="Q7655" s="284">
        <v>0</v>
      </c>
      <c r="R7655" s="284">
        <v>0</v>
      </c>
      <c r="S7655" s="284">
        <v>0</v>
      </c>
      <c r="T7655" s="284">
        <v>0</v>
      </c>
      <c r="U7655" s="284">
        <v>0</v>
      </c>
      <c r="V7655" s="284">
        <v>0</v>
      </c>
      <c r="W7655" s="284">
        <v>1</v>
      </c>
      <c r="X7655" s="284">
        <v>0</v>
      </c>
    </row>
    <row r="7656" spans="1:24">
      <c r="A7656" s="54"/>
      <c r="B7656" s="54"/>
      <c r="C7656" s="46" t="s">
        <v>35</v>
      </c>
      <c r="D7656" s="640" t="s">
        <v>11603</v>
      </c>
      <c r="E7656" s="607" t="s">
        <v>11604</v>
      </c>
      <c r="F7656" s="639" t="s">
        <v>11605</v>
      </c>
      <c r="G7656" s="640" t="s">
        <v>11606</v>
      </c>
      <c r="H7656" s="639" t="s">
        <v>11607</v>
      </c>
      <c r="I7656" s="425">
        <v>1593</v>
      </c>
      <c r="J7656" s="46" t="s">
        <v>39</v>
      </c>
      <c r="K7656" s="75" t="s">
        <v>32</v>
      </c>
      <c r="L7656" s="76">
        <f t="shared" si="393"/>
        <v>5</v>
      </c>
      <c r="M7656" s="284">
        <v>4</v>
      </c>
      <c r="N7656" s="284">
        <v>0</v>
      </c>
      <c r="O7656" s="284">
        <v>0</v>
      </c>
      <c r="P7656" s="284">
        <v>0</v>
      </c>
      <c r="Q7656" s="284">
        <v>0</v>
      </c>
      <c r="R7656" s="284">
        <v>0</v>
      </c>
      <c r="S7656" s="284">
        <v>0</v>
      </c>
      <c r="T7656" s="284">
        <v>1</v>
      </c>
      <c r="U7656" s="284">
        <v>0</v>
      </c>
      <c r="V7656" s="284">
        <v>0</v>
      </c>
      <c r="W7656" s="284">
        <v>0</v>
      </c>
      <c r="X7656" s="284">
        <v>0</v>
      </c>
    </row>
    <row r="7657" spans="1:24">
      <c r="A7657" s="54"/>
      <c r="B7657" s="54"/>
      <c r="C7657" s="54"/>
      <c r="D7657" s="640"/>
      <c r="E7657" s="611"/>
      <c r="F7657" s="639"/>
      <c r="G7657" s="640"/>
      <c r="H7657" s="639"/>
      <c r="I7657" s="425"/>
      <c r="J7657" s="54"/>
      <c r="K7657" s="75" t="s">
        <v>34</v>
      </c>
      <c r="L7657" s="76">
        <f t="shared" ref="L7657:L7720" si="394">SUM(M7657:X7657)</f>
        <v>0</v>
      </c>
      <c r="M7657" s="284">
        <v>0</v>
      </c>
      <c r="N7657" s="284">
        <v>0</v>
      </c>
      <c r="O7657" s="284">
        <v>0</v>
      </c>
      <c r="P7657" s="284">
        <v>0</v>
      </c>
      <c r="Q7657" s="284">
        <v>0</v>
      </c>
      <c r="R7657" s="284">
        <v>0</v>
      </c>
      <c r="S7657" s="284">
        <v>0</v>
      </c>
      <c r="T7657" s="284">
        <v>0</v>
      </c>
      <c r="U7657" s="284">
        <v>0</v>
      </c>
      <c r="V7657" s="284">
        <v>0</v>
      </c>
      <c r="W7657" s="284">
        <v>0</v>
      </c>
      <c r="X7657" s="284">
        <v>0</v>
      </c>
    </row>
    <row r="7658" spans="1:24">
      <c r="A7658" s="54"/>
      <c r="B7658" s="54"/>
      <c r="C7658" s="80"/>
      <c r="D7658" s="640"/>
      <c r="E7658" s="615"/>
      <c r="F7658" s="639"/>
      <c r="G7658" s="640"/>
      <c r="H7658" s="639"/>
      <c r="I7658" s="425"/>
      <c r="J7658" s="80"/>
      <c r="K7658" s="84" t="s">
        <v>36</v>
      </c>
      <c r="L7658" s="76">
        <f t="shared" si="394"/>
        <v>3</v>
      </c>
      <c r="M7658" s="284">
        <v>1</v>
      </c>
      <c r="N7658" s="284">
        <v>0</v>
      </c>
      <c r="O7658" s="284">
        <v>0</v>
      </c>
      <c r="P7658" s="284">
        <v>0</v>
      </c>
      <c r="Q7658" s="284">
        <v>0</v>
      </c>
      <c r="R7658" s="284">
        <v>0</v>
      </c>
      <c r="S7658" s="284">
        <v>0</v>
      </c>
      <c r="T7658" s="284">
        <v>0</v>
      </c>
      <c r="U7658" s="284">
        <v>0</v>
      </c>
      <c r="V7658" s="284">
        <v>0</v>
      </c>
      <c r="W7658" s="284">
        <v>2</v>
      </c>
      <c r="X7658" s="284">
        <v>0</v>
      </c>
    </row>
    <row r="7659" spans="1:24">
      <c r="A7659" s="54"/>
      <c r="B7659" s="54"/>
      <c r="C7659" s="46" t="s">
        <v>35</v>
      </c>
      <c r="D7659" s="640" t="s">
        <v>11608</v>
      </c>
      <c r="E7659" s="607" t="s">
        <v>11609</v>
      </c>
      <c r="F7659" s="639" t="s">
        <v>11610</v>
      </c>
      <c r="G7659" s="640" t="s">
        <v>11611</v>
      </c>
      <c r="H7659" s="639" t="s">
        <v>11612</v>
      </c>
      <c r="I7659" s="425">
        <v>1182</v>
      </c>
      <c r="J7659" s="46" t="s">
        <v>39</v>
      </c>
      <c r="K7659" s="75" t="s">
        <v>32</v>
      </c>
      <c r="L7659" s="76">
        <f t="shared" si="394"/>
        <v>5</v>
      </c>
      <c r="M7659" s="284">
        <v>1</v>
      </c>
      <c r="N7659" s="284">
        <v>4</v>
      </c>
      <c r="O7659" s="284">
        <v>0</v>
      </c>
      <c r="P7659" s="284">
        <v>0</v>
      </c>
      <c r="Q7659" s="284">
        <v>0</v>
      </c>
      <c r="R7659" s="284">
        <v>0</v>
      </c>
      <c r="S7659" s="284">
        <v>0</v>
      </c>
      <c r="T7659" s="284">
        <v>0</v>
      </c>
      <c r="U7659" s="284">
        <v>0</v>
      </c>
      <c r="V7659" s="284">
        <v>0</v>
      </c>
      <c r="W7659" s="284">
        <v>0</v>
      </c>
      <c r="X7659" s="284">
        <v>0</v>
      </c>
    </row>
    <row r="7660" spans="1:24">
      <c r="A7660" s="54"/>
      <c r="B7660" s="54"/>
      <c r="C7660" s="54"/>
      <c r="D7660" s="640"/>
      <c r="E7660" s="611"/>
      <c r="F7660" s="639"/>
      <c r="G7660" s="640"/>
      <c r="H7660" s="639"/>
      <c r="I7660" s="425"/>
      <c r="J7660" s="54"/>
      <c r="K7660" s="75" t="s">
        <v>34</v>
      </c>
      <c r="L7660" s="76">
        <f t="shared" si="394"/>
        <v>0</v>
      </c>
      <c r="M7660" s="284">
        <v>0</v>
      </c>
      <c r="N7660" s="284">
        <v>0</v>
      </c>
      <c r="O7660" s="284">
        <v>0</v>
      </c>
      <c r="P7660" s="284">
        <v>0</v>
      </c>
      <c r="Q7660" s="284">
        <v>0</v>
      </c>
      <c r="R7660" s="284">
        <v>0</v>
      </c>
      <c r="S7660" s="284">
        <v>0</v>
      </c>
      <c r="T7660" s="284">
        <v>0</v>
      </c>
      <c r="U7660" s="284">
        <v>0</v>
      </c>
      <c r="V7660" s="284">
        <v>0</v>
      </c>
      <c r="W7660" s="284">
        <v>0</v>
      </c>
      <c r="X7660" s="284">
        <v>0</v>
      </c>
    </row>
    <row r="7661" spans="1:24">
      <c r="A7661" s="54"/>
      <c r="B7661" s="54"/>
      <c r="C7661" s="80"/>
      <c r="D7661" s="640"/>
      <c r="E7661" s="615"/>
      <c r="F7661" s="639"/>
      <c r="G7661" s="640"/>
      <c r="H7661" s="639"/>
      <c r="I7661" s="425"/>
      <c r="J7661" s="80"/>
      <c r="K7661" s="84" t="s">
        <v>36</v>
      </c>
      <c r="L7661" s="76">
        <f t="shared" si="394"/>
        <v>2</v>
      </c>
      <c r="M7661" s="284">
        <v>1</v>
      </c>
      <c r="N7661" s="284">
        <v>0</v>
      </c>
      <c r="O7661" s="284">
        <v>0</v>
      </c>
      <c r="P7661" s="284">
        <v>0</v>
      </c>
      <c r="Q7661" s="284">
        <v>0</v>
      </c>
      <c r="R7661" s="284">
        <v>0</v>
      </c>
      <c r="S7661" s="284">
        <v>0</v>
      </c>
      <c r="T7661" s="284">
        <v>0</v>
      </c>
      <c r="U7661" s="284">
        <v>0</v>
      </c>
      <c r="V7661" s="284">
        <v>0</v>
      </c>
      <c r="W7661" s="284">
        <v>0</v>
      </c>
      <c r="X7661" s="284">
        <v>1</v>
      </c>
    </row>
    <row r="7662" spans="1:24">
      <c r="A7662" s="54"/>
      <c r="B7662" s="54"/>
      <c r="C7662" s="46" t="s">
        <v>31</v>
      </c>
      <c r="D7662" s="640" t="s">
        <v>11613</v>
      </c>
      <c r="E7662" s="607" t="s">
        <v>11614</v>
      </c>
      <c r="F7662" s="639" t="s">
        <v>11615</v>
      </c>
      <c r="G7662" s="640" t="s">
        <v>11616</v>
      </c>
      <c r="H7662" s="639" t="s">
        <v>11617</v>
      </c>
      <c r="I7662" s="425">
        <v>538</v>
      </c>
      <c r="J7662" s="46" t="s">
        <v>39</v>
      </c>
      <c r="K7662" s="75" t="s">
        <v>32</v>
      </c>
      <c r="L7662" s="76">
        <f t="shared" si="394"/>
        <v>5</v>
      </c>
      <c r="M7662" s="284">
        <v>3</v>
      </c>
      <c r="N7662" s="284">
        <v>1</v>
      </c>
      <c r="O7662" s="284">
        <v>0</v>
      </c>
      <c r="P7662" s="284">
        <v>0</v>
      </c>
      <c r="Q7662" s="284">
        <v>0</v>
      </c>
      <c r="R7662" s="284">
        <v>0</v>
      </c>
      <c r="S7662" s="284">
        <v>0</v>
      </c>
      <c r="T7662" s="284">
        <v>0</v>
      </c>
      <c r="U7662" s="284">
        <v>0</v>
      </c>
      <c r="V7662" s="284">
        <v>0</v>
      </c>
      <c r="W7662" s="284">
        <v>0</v>
      </c>
      <c r="X7662" s="284">
        <v>1</v>
      </c>
    </row>
    <row r="7663" spans="1:24">
      <c r="A7663" s="54"/>
      <c r="B7663" s="54"/>
      <c r="C7663" s="54"/>
      <c r="D7663" s="640"/>
      <c r="E7663" s="611"/>
      <c r="F7663" s="639"/>
      <c r="G7663" s="640"/>
      <c r="H7663" s="639"/>
      <c r="I7663" s="425"/>
      <c r="J7663" s="54"/>
      <c r="K7663" s="75" t="s">
        <v>34</v>
      </c>
      <c r="L7663" s="76">
        <f t="shared" si="394"/>
        <v>3</v>
      </c>
      <c r="M7663" s="284">
        <v>3</v>
      </c>
      <c r="N7663" s="284">
        <v>0</v>
      </c>
      <c r="O7663" s="284">
        <v>0</v>
      </c>
      <c r="P7663" s="284">
        <v>0</v>
      </c>
      <c r="Q7663" s="284">
        <v>0</v>
      </c>
      <c r="R7663" s="284">
        <v>0</v>
      </c>
      <c r="S7663" s="284">
        <v>0</v>
      </c>
      <c r="T7663" s="284">
        <v>0</v>
      </c>
      <c r="U7663" s="284">
        <v>0</v>
      </c>
      <c r="V7663" s="284">
        <v>0</v>
      </c>
      <c r="W7663" s="284">
        <v>0</v>
      </c>
      <c r="X7663" s="284">
        <v>0</v>
      </c>
    </row>
    <row r="7664" spans="1:24">
      <c r="A7664" s="54"/>
      <c r="B7664" s="54"/>
      <c r="C7664" s="80"/>
      <c r="D7664" s="640"/>
      <c r="E7664" s="615"/>
      <c r="F7664" s="639"/>
      <c r="G7664" s="640"/>
      <c r="H7664" s="639"/>
      <c r="I7664" s="425"/>
      <c r="J7664" s="80"/>
      <c r="K7664" s="84" t="s">
        <v>36</v>
      </c>
      <c r="L7664" s="76">
        <f t="shared" si="394"/>
        <v>0</v>
      </c>
      <c r="M7664" s="284">
        <v>0</v>
      </c>
      <c r="N7664" s="284">
        <v>0</v>
      </c>
      <c r="O7664" s="284">
        <v>0</v>
      </c>
      <c r="P7664" s="284">
        <v>0</v>
      </c>
      <c r="Q7664" s="284">
        <v>0</v>
      </c>
      <c r="R7664" s="284">
        <v>0</v>
      </c>
      <c r="S7664" s="284">
        <v>0</v>
      </c>
      <c r="T7664" s="284">
        <v>0</v>
      </c>
      <c r="U7664" s="284">
        <v>0</v>
      </c>
      <c r="V7664" s="284">
        <v>0</v>
      </c>
      <c r="W7664" s="284">
        <v>0</v>
      </c>
      <c r="X7664" s="284">
        <v>0</v>
      </c>
    </row>
    <row r="7665" spans="1:24">
      <c r="A7665" s="54"/>
      <c r="B7665" s="54"/>
      <c r="C7665" s="46" t="s">
        <v>35</v>
      </c>
      <c r="D7665" s="640" t="s">
        <v>11618</v>
      </c>
      <c r="E7665" s="607" t="s">
        <v>11619</v>
      </c>
      <c r="F7665" s="639" t="s">
        <v>11620</v>
      </c>
      <c r="G7665" s="640" t="s">
        <v>11611</v>
      </c>
      <c r="H7665" s="639" t="s">
        <v>11621</v>
      </c>
      <c r="I7665" s="425">
        <v>25649</v>
      </c>
      <c r="J7665" s="46" t="s">
        <v>39</v>
      </c>
      <c r="K7665" s="75" t="s">
        <v>32</v>
      </c>
      <c r="L7665" s="76">
        <f t="shared" si="394"/>
        <v>6</v>
      </c>
      <c r="M7665" s="284">
        <v>2</v>
      </c>
      <c r="N7665" s="284">
        <v>1</v>
      </c>
      <c r="O7665" s="284">
        <v>0</v>
      </c>
      <c r="P7665" s="284">
        <v>0</v>
      </c>
      <c r="Q7665" s="284">
        <v>0</v>
      </c>
      <c r="R7665" s="284">
        <v>0</v>
      </c>
      <c r="S7665" s="284">
        <v>1</v>
      </c>
      <c r="T7665" s="284">
        <v>2</v>
      </c>
      <c r="U7665" s="284">
        <v>0</v>
      </c>
      <c r="V7665" s="284">
        <v>0</v>
      </c>
      <c r="W7665" s="284">
        <v>0</v>
      </c>
      <c r="X7665" s="284">
        <v>0</v>
      </c>
    </row>
    <row r="7666" spans="1:24">
      <c r="A7666" s="54"/>
      <c r="B7666" s="54"/>
      <c r="C7666" s="54"/>
      <c r="D7666" s="640"/>
      <c r="E7666" s="611"/>
      <c r="F7666" s="639"/>
      <c r="G7666" s="640"/>
      <c r="H7666" s="639"/>
      <c r="I7666" s="425"/>
      <c r="J7666" s="54"/>
      <c r="K7666" s="75" t="s">
        <v>34</v>
      </c>
      <c r="L7666" s="76">
        <f t="shared" si="394"/>
        <v>0</v>
      </c>
      <c r="M7666" s="284">
        <v>0</v>
      </c>
      <c r="N7666" s="284">
        <v>0</v>
      </c>
      <c r="O7666" s="284">
        <v>0</v>
      </c>
      <c r="P7666" s="284">
        <v>0</v>
      </c>
      <c r="Q7666" s="284">
        <v>0</v>
      </c>
      <c r="R7666" s="284">
        <v>0</v>
      </c>
      <c r="S7666" s="284">
        <v>0</v>
      </c>
      <c r="T7666" s="284">
        <v>0</v>
      </c>
      <c r="U7666" s="284">
        <v>0</v>
      </c>
      <c r="V7666" s="284">
        <v>0</v>
      </c>
      <c r="W7666" s="284">
        <v>0</v>
      </c>
      <c r="X7666" s="284">
        <v>0</v>
      </c>
    </row>
    <row r="7667" spans="1:24">
      <c r="A7667" s="54"/>
      <c r="B7667" s="54"/>
      <c r="C7667" s="80"/>
      <c r="D7667" s="640"/>
      <c r="E7667" s="615"/>
      <c r="F7667" s="639"/>
      <c r="G7667" s="640"/>
      <c r="H7667" s="639"/>
      <c r="I7667" s="425"/>
      <c r="J7667" s="80"/>
      <c r="K7667" s="84" t="s">
        <v>36</v>
      </c>
      <c r="L7667" s="76">
        <f t="shared" si="394"/>
        <v>5</v>
      </c>
      <c r="M7667" s="284">
        <v>4</v>
      </c>
      <c r="N7667" s="284">
        <v>0</v>
      </c>
      <c r="O7667" s="284">
        <v>0</v>
      </c>
      <c r="P7667" s="284">
        <v>0</v>
      </c>
      <c r="Q7667" s="284">
        <v>0</v>
      </c>
      <c r="R7667" s="284">
        <v>0</v>
      </c>
      <c r="S7667" s="284">
        <v>0</v>
      </c>
      <c r="T7667" s="284">
        <v>0</v>
      </c>
      <c r="U7667" s="284">
        <v>0</v>
      </c>
      <c r="V7667" s="284">
        <v>0</v>
      </c>
      <c r="W7667" s="284">
        <v>1</v>
      </c>
      <c r="X7667" s="284">
        <v>0</v>
      </c>
    </row>
    <row r="7668" spans="1:24">
      <c r="A7668" s="54"/>
      <c r="B7668" s="54"/>
      <c r="C7668" s="46" t="s">
        <v>31</v>
      </c>
      <c r="D7668" s="640" t="s">
        <v>11622</v>
      </c>
      <c r="E7668" s="607" t="s">
        <v>11623</v>
      </c>
      <c r="F7668" s="639" t="s">
        <v>11624</v>
      </c>
      <c r="G7668" s="640" t="s">
        <v>11625</v>
      </c>
      <c r="H7668" s="639" t="s">
        <v>11626</v>
      </c>
      <c r="I7668" s="425">
        <v>25097</v>
      </c>
      <c r="J7668" s="46" t="s">
        <v>39</v>
      </c>
      <c r="K7668" s="75" t="s">
        <v>32</v>
      </c>
      <c r="L7668" s="76">
        <f t="shared" si="394"/>
        <v>2</v>
      </c>
      <c r="M7668" s="284">
        <v>1</v>
      </c>
      <c r="N7668" s="284">
        <v>1</v>
      </c>
      <c r="O7668" s="284">
        <v>0</v>
      </c>
      <c r="P7668" s="284">
        <v>0</v>
      </c>
      <c r="Q7668" s="284">
        <v>0</v>
      </c>
      <c r="R7668" s="284">
        <v>0</v>
      </c>
      <c r="S7668" s="284">
        <v>0</v>
      </c>
      <c r="T7668" s="284">
        <v>0</v>
      </c>
      <c r="U7668" s="284">
        <v>0</v>
      </c>
      <c r="V7668" s="284">
        <v>0</v>
      </c>
      <c r="W7668" s="284">
        <v>0</v>
      </c>
      <c r="X7668" s="284">
        <v>0</v>
      </c>
    </row>
    <row r="7669" spans="1:24">
      <c r="A7669" s="54"/>
      <c r="B7669" s="54"/>
      <c r="C7669" s="54"/>
      <c r="D7669" s="640"/>
      <c r="E7669" s="611"/>
      <c r="F7669" s="639"/>
      <c r="G7669" s="640"/>
      <c r="H7669" s="639"/>
      <c r="I7669" s="425"/>
      <c r="J7669" s="54"/>
      <c r="K7669" s="75" t="s">
        <v>34</v>
      </c>
      <c r="L7669" s="76">
        <f t="shared" si="394"/>
        <v>0</v>
      </c>
      <c r="M7669" s="284">
        <v>0</v>
      </c>
      <c r="N7669" s="284">
        <v>0</v>
      </c>
      <c r="O7669" s="284">
        <v>0</v>
      </c>
      <c r="P7669" s="284">
        <v>0</v>
      </c>
      <c r="Q7669" s="284">
        <v>0</v>
      </c>
      <c r="R7669" s="284">
        <v>0</v>
      </c>
      <c r="S7669" s="284">
        <v>0</v>
      </c>
      <c r="T7669" s="284">
        <v>0</v>
      </c>
      <c r="U7669" s="284">
        <v>0</v>
      </c>
      <c r="V7669" s="284">
        <v>0</v>
      </c>
      <c r="W7669" s="284">
        <v>0</v>
      </c>
      <c r="X7669" s="284">
        <v>0</v>
      </c>
    </row>
    <row r="7670" spans="1:24">
      <c r="A7670" s="54"/>
      <c r="B7670" s="54"/>
      <c r="C7670" s="80"/>
      <c r="D7670" s="640"/>
      <c r="E7670" s="615"/>
      <c r="F7670" s="639"/>
      <c r="G7670" s="640"/>
      <c r="H7670" s="639"/>
      <c r="I7670" s="425"/>
      <c r="J7670" s="80"/>
      <c r="K7670" s="84" t="s">
        <v>36</v>
      </c>
      <c r="L7670" s="76">
        <f t="shared" si="394"/>
        <v>0</v>
      </c>
      <c r="M7670" s="284">
        <v>0</v>
      </c>
      <c r="N7670" s="284">
        <v>0</v>
      </c>
      <c r="O7670" s="284">
        <v>0</v>
      </c>
      <c r="P7670" s="284">
        <v>0</v>
      </c>
      <c r="Q7670" s="284">
        <v>0</v>
      </c>
      <c r="R7670" s="284">
        <v>0</v>
      </c>
      <c r="S7670" s="284">
        <v>0</v>
      </c>
      <c r="T7670" s="284">
        <v>0</v>
      </c>
      <c r="U7670" s="284">
        <v>0</v>
      </c>
      <c r="V7670" s="284">
        <v>0</v>
      </c>
      <c r="W7670" s="284">
        <v>0</v>
      </c>
      <c r="X7670" s="284">
        <v>0</v>
      </c>
    </row>
    <row r="7671" spans="1:24">
      <c r="A7671" s="54"/>
      <c r="B7671" s="54"/>
      <c r="C7671" s="46" t="s">
        <v>35</v>
      </c>
      <c r="D7671" s="640" t="s">
        <v>11627</v>
      </c>
      <c r="E7671" s="607" t="s">
        <v>11628</v>
      </c>
      <c r="F7671" s="639" t="s">
        <v>11629</v>
      </c>
      <c r="G7671" s="640" t="s">
        <v>11606</v>
      </c>
      <c r="H7671" s="639" t="s">
        <v>11607</v>
      </c>
      <c r="I7671" s="425">
        <v>177</v>
      </c>
      <c r="J7671" s="46" t="s">
        <v>39</v>
      </c>
      <c r="K7671" s="75" t="s">
        <v>32</v>
      </c>
      <c r="L7671" s="76">
        <f t="shared" si="394"/>
        <v>4</v>
      </c>
      <c r="M7671" s="284"/>
      <c r="N7671" s="284">
        <v>4</v>
      </c>
      <c r="O7671" s="284">
        <v>0</v>
      </c>
      <c r="P7671" s="284">
        <v>0</v>
      </c>
      <c r="Q7671" s="284">
        <v>0</v>
      </c>
      <c r="R7671" s="284">
        <v>0</v>
      </c>
      <c r="S7671" s="284">
        <v>0</v>
      </c>
      <c r="T7671" s="284">
        <v>0</v>
      </c>
      <c r="U7671" s="284">
        <v>0</v>
      </c>
      <c r="V7671" s="284">
        <v>0</v>
      </c>
      <c r="W7671" s="284">
        <v>0</v>
      </c>
      <c r="X7671" s="284">
        <v>0</v>
      </c>
    </row>
    <row r="7672" spans="1:24">
      <c r="A7672" s="54"/>
      <c r="B7672" s="54"/>
      <c r="C7672" s="54"/>
      <c r="D7672" s="640"/>
      <c r="E7672" s="611"/>
      <c r="F7672" s="639"/>
      <c r="G7672" s="640"/>
      <c r="H7672" s="639"/>
      <c r="I7672" s="425"/>
      <c r="J7672" s="54"/>
      <c r="K7672" s="75" t="s">
        <v>34</v>
      </c>
      <c r="L7672" s="76">
        <f t="shared" si="394"/>
        <v>0</v>
      </c>
      <c r="M7672" s="284">
        <v>0</v>
      </c>
      <c r="N7672" s="284">
        <v>0</v>
      </c>
      <c r="O7672" s="284">
        <v>0</v>
      </c>
      <c r="P7672" s="284">
        <v>0</v>
      </c>
      <c r="Q7672" s="284">
        <v>0</v>
      </c>
      <c r="R7672" s="284">
        <v>0</v>
      </c>
      <c r="S7672" s="284">
        <v>0</v>
      </c>
      <c r="T7672" s="284">
        <v>0</v>
      </c>
      <c r="U7672" s="284">
        <v>0</v>
      </c>
      <c r="V7672" s="284">
        <v>0</v>
      </c>
      <c r="W7672" s="284">
        <v>0</v>
      </c>
      <c r="X7672" s="284">
        <v>0</v>
      </c>
    </row>
    <row r="7673" spans="1:24">
      <c r="A7673" s="54"/>
      <c r="B7673" s="54"/>
      <c r="C7673" s="80"/>
      <c r="D7673" s="640"/>
      <c r="E7673" s="615"/>
      <c r="F7673" s="639"/>
      <c r="G7673" s="640"/>
      <c r="H7673" s="639"/>
      <c r="I7673" s="425"/>
      <c r="J7673" s="80"/>
      <c r="K7673" s="84" t="s">
        <v>36</v>
      </c>
      <c r="L7673" s="76">
        <f t="shared" si="394"/>
        <v>2</v>
      </c>
      <c r="M7673" s="284">
        <v>0</v>
      </c>
      <c r="N7673" s="284">
        <v>1</v>
      </c>
      <c r="O7673" s="284">
        <v>1</v>
      </c>
      <c r="P7673" s="284">
        <v>0</v>
      </c>
      <c r="Q7673" s="284">
        <v>0</v>
      </c>
      <c r="R7673" s="284">
        <v>0</v>
      </c>
      <c r="S7673" s="284">
        <v>0</v>
      </c>
      <c r="T7673" s="284">
        <v>0</v>
      </c>
      <c r="U7673" s="284">
        <v>0</v>
      </c>
      <c r="V7673" s="284">
        <v>0</v>
      </c>
      <c r="W7673" s="284">
        <v>0</v>
      </c>
      <c r="X7673" s="284">
        <v>0</v>
      </c>
    </row>
    <row r="7674" spans="1:24">
      <c r="A7674" s="54"/>
      <c r="B7674" s="54"/>
      <c r="C7674" s="46" t="s">
        <v>31</v>
      </c>
      <c r="D7674" s="640" t="s">
        <v>11630</v>
      </c>
      <c r="E7674" s="607" t="s">
        <v>11631</v>
      </c>
      <c r="F7674" s="639" t="s">
        <v>11632</v>
      </c>
      <c r="G7674" s="640" t="s">
        <v>11633</v>
      </c>
      <c r="H7674" s="639" t="s">
        <v>11634</v>
      </c>
      <c r="I7674" s="642">
        <v>7625.33</v>
      </c>
      <c r="J7674" s="46" t="s">
        <v>39</v>
      </c>
      <c r="K7674" s="75" t="s">
        <v>32</v>
      </c>
      <c r="L7674" s="76">
        <f t="shared" si="394"/>
        <v>5</v>
      </c>
      <c r="M7674" s="284">
        <v>0</v>
      </c>
      <c r="N7674" s="284">
        <v>4</v>
      </c>
      <c r="O7674" s="284">
        <v>0</v>
      </c>
      <c r="P7674" s="284">
        <v>0</v>
      </c>
      <c r="Q7674" s="284">
        <v>0</v>
      </c>
      <c r="R7674" s="284">
        <v>0</v>
      </c>
      <c r="S7674" s="284">
        <v>0</v>
      </c>
      <c r="T7674" s="284">
        <v>0</v>
      </c>
      <c r="U7674" s="284">
        <v>0</v>
      </c>
      <c r="V7674" s="284">
        <v>0</v>
      </c>
      <c r="W7674" s="284">
        <v>0</v>
      </c>
      <c r="X7674" s="284">
        <v>1</v>
      </c>
    </row>
    <row r="7675" spans="1:24">
      <c r="A7675" s="54"/>
      <c r="B7675" s="54"/>
      <c r="C7675" s="54"/>
      <c r="D7675" s="640"/>
      <c r="E7675" s="611"/>
      <c r="F7675" s="639"/>
      <c r="G7675" s="640"/>
      <c r="H7675" s="639"/>
      <c r="I7675" s="642"/>
      <c r="J7675" s="54"/>
      <c r="K7675" s="75" t="s">
        <v>34</v>
      </c>
      <c r="L7675" s="76">
        <f t="shared" si="394"/>
        <v>0</v>
      </c>
      <c r="M7675" s="284">
        <v>0</v>
      </c>
      <c r="N7675" s="284">
        <v>0</v>
      </c>
      <c r="O7675" s="284">
        <v>0</v>
      </c>
      <c r="P7675" s="284">
        <v>0</v>
      </c>
      <c r="Q7675" s="284">
        <v>0</v>
      </c>
      <c r="R7675" s="284">
        <v>0</v>
      </c>
      <c r="S7675" s="284">
        <v>0</v>
      </c>
      <c r="T7675" s="284">
        <v>0</v>
      </c>
      <c r="U7675" s="284">
        <v>0</v>
      </c>
      <c r="V7675" s="284">
        <v>0</v>
      </c>
      <c r="W7675" s="284">
        <v>0</v>
      </c>
      <c r="X7675" s="284">
        <v>0</v>
      </c>
    </row>
    <row r="7676" spans="1:24">
      <c r="A7676" s="54"/>
      <c r="B7676" s="54"/>
      <c r="C7676" s="80"/>
      <c r="D7676" s="640"/>
      <c r="E7676" s="615"/>
      <c r="F7676" s="639"/>
      <c r="G7676" s="640"/>
      <c r="H7676" s="639"/>
      <c r="I7676" s="642"/>
      <c r="J7676" s="80"/>
      <c r="K7676" s="84" t="s">
        <v>36</v>
      </c>
      <c r="L7676" s="76">
        <f t="shared" si="394"/>
        <v>2</v>
      </c>
      <c r="M7676" s="284">
        <v>2</v>
      </c>
      <c r="N7676" s="284">
        <v>0</v>
      </c>
      <c r="O7676" s="284">
        <v>0</v>
      </c>
      <c r="P7676" s="284">
        <v>0</v>
      </c>
      <c r="Q7676" s="284">
        <v>0</v>
      </c>
      <c r="R7676" s="284">
        <v>0</v>
      </c>
      <c r="S7676" s="284">
        <v>0</v>
      </c>
      <c r="T7676" s="284">
        <v>0</v>
      </c>
      <c r="U7676" s="284">
        <v>0</v>
      </c>
      <c r="V7676" s="284">
        <v>0</v>
      </c>
      <c r="W7676" s="284">
        <v>0</v>
      </c>
      <c r="X7676" s="284">
        <v>0</v>
      </c>
    </row>
    <row r="7677" spans="1:24">
      <c r="A7677" s="54"/>
      <c r="B7677" s="54"/>
      <c r="C7677" s="46" t="s">
        <v>31</v>
      </c>
      <c r="D7677" s="195" t="s">
        <v>11635</v>
      </c>
      <c r="E7677" s="58" t="s">
        <v>11636</v>
      </c>
      <c r="F7677" s="103" t="s">
        <v>11637</v>
      </c>
      <c r="G7677" s="195" t="s">
        <v>11638</v>
      </c>
      <c r="H7677" s="103" t="s">
        <v>11639</v>
      </c>
      <c r="I7677" s="425">
        <v>6326</v>
      </c>
      <c r="J7677" s="46" t="s">
        <v>39</v>
      </c>
      <c r="K7677" s="75" t="s">
        <v>32</v>
      </c>
      <c r="L7677" s="76">
        <f t="shared" si="394"/>
        <v>7</v>
      </c>
      <c r="M7677" s="284">
        <v>1</v>
      </c>
      <c r="N7677" s="284">
        <v>6</v>
      </c>
      <c r="O7677" s="284">
        <v>0</v>
      </c>
      <c r="P7677" s="284">
        <v>0</v>
      </c>
      <c r="Q7677" s="284">
        <v>0</v>
      </c>
      <c r="R7677" s="284">
        <v>0</v>
      </c>
      <c r="S7677" s="284">
        <v>0</v>
      </c>
      <c r="T7677" s="284">
        <v>0</v>
      </c>
      <c r="U7677" s="284">
        <v>0</v>
      </c>
      <c r="V7677" s="284">
        <v>0</v>
      </c>
      <c r="W7677" s="284">
        <v>0</v>
      </c>
      <c r="X7677" s="284">
        <v>0</v>
      </c>
    </row>
    <row r="7678" spans="1:24">
      <c r="A7678" s="54"/>
      <c r="B7678" s="54"/>
      <c r="C7678" s="54"/>
      <c r="D7678" s="195"/>
      <c r="E7678" s="54"/>
      <c r="F7678" s="103"/>
      <c r="G7678" s="195"/>
      <c r="H7678" s="103"/>
      <c r="I7678" s="425"/>
      <c r="J7678" s="54"/>
      <c r="K7678" s="75" t="s">
        <v>34</v>
      </c>
      <c r="L7678" s="76">
        <f t="shared" si="394"/>
        <v>5</v>
      </c>
      <c r="M7678" s="284">
        <v>5</v>
      </c>
      <c r="N7678" s="284">
        <v>0</v>
      </c>
      <c r="O7678" s="284">
        <v>0</v>
      </c>
      <c r="P7678" s="284">
        <v>0</v>
      </c>
      <c r="Q7678" s="284">
        <v>0</v>
      </c>
      <c r="R7678" s="284">
        <v>0</v>
      </c>
      <c r="S7678" s="284">
        <v>0</v>
      </c>
      <c r="T7678" s="284">
        <v>0</v>
      </c>
      <c r="U7678" s="284">
        <v>0</v>
      </c>
      <c r="V7678" s="284">
        <v>0</v>
      </c>
      <c r="W7678" s="284">
        <v>0</v>
      </c>
      <c r="X7678" s="284">
        <v>0</v>
      </c>
    </row>
    <row r="7679" spans="1:24">
      <c r="A7679" s="54"/>
      <c r="B7679" s="54"/>
      <c r="C7679" s="80"/>
      <c r="D7679" s="195"/>
      <c r="E7679" s="80"/>
      <c r="F7679" s="103"/>
      <c r="G7679" s="195"/>
      <c r="H7679" s="103"/>
      <c r="I7679" s="425"/>
      <c r="J7679" s="80"/>
      <c r="K7679" s="84" t="s">
        <v>36</v>
      </c>
      <c r="L7679" s="76">
        <f t="shared" si="394"/>
        <v>0</v>
      </c>
      <c r="M7679" s="284">
        <v>0</v>
      </c>
      <c r="N7679" s="284">
        <v>0</v>
      </c>
      <c r="O7679" s="284">
        <v>0</v>
      </c>
      <c r="P7679" s="284">
        <v>0</v>
      </c>
      <c r="Q7679" s="284">
        <v>0</v>
      </c>
      <c r="R7679" s="284">
        <v>0</v>
      </c>
      <c r="S7679" s="284">
        <v>0</v>
      </c>
      <c r="T7679" s="284">
        <v>0</v>
      </c>
      <c r="U7679" s="284">
        <v>0</v>
      </c>
      <c r="V7679" s="284">
        <v>0</v>
      </c>
      <c r="W7679" s="284">
        <v>0</v>
      </c>
      <c r="X7679" s="284">
        <v>0</v>
      </c>
    </row>
    <row r="7680" spans="1:24">
      <c r="A7680" s="54"/>
      <c r="B7680" s="54"/>
      <c r="C7680" s="46" t="s">
        <v>35</v>
      </c>
      <c r="D7680" s="640" t="s">
        <v>11640</v>
      </c>
      <c r="E7680" s="607" t="s">
        <v>11641</v>
      </c>
      <c r="F7680" s="639" t="s">
        <v>11642</v>
      </c>
      <c r="G7680" s="640" t="s">
        <v>11643</v>
      </c>
      <c r="H7680" s="639" t="s">
        <v>11644</v>
      </c>
      <c r="I7680" s="425">
        <v>1714</v>
      </c>
      <c r="J7680" s="46" t="s">
        <v>39</v>
      </c>
      <c r="K7680" s="75" t="s">
        <v>32</v>
      </c>
      <c r="L7680" s="76">
        <f t="shared" si="394"/>
        <v>2</v>
      </c>
      <c r="M7680" s="284">
        <v>1</v>
      </c>
      <c r="N7680" s="284">
        <v>1</v>
      </c>
      <c r="O7680" s="284">
        <v>0</v>
      </c>
      <c r="P7680" s="284">
        <v>0</v>
      </c>
      <c r="Q7680" s="284">
        <v>0</v>
      </c>
      <c r="R7680" s="284">
        <v>0</v>
      </c>
      <c r="S7680" s="284">
        <v>0</v>
      </c>
      <c r="T7680" s="284">
        <v>0</v>
      </c>
      <c r="U7680" s="284">
        <v>0</v>
      </c>
      <c r="V7680" s="284">
        <v>0</v>
      </c>
      <c r="W7680" s="284">
        <v>0</v>
      </c>
      <c r="X7680" s="284">
        <v>0</v>
      </c>
    </row>
    <row r="7681" spans="1:24">
      <c r="A7681" s="54"/>
      <c r="B7681" s="54"/>
      <c r="C7681" s="54"/>
      <c r="D7681" s="640"/>
      <c r="E7681" s="611"/>
      <c r="F7681" s="639"/>
      <c r="G7681" s="640"/>
      <c r="H7681" s="639"/>
      <c r="I7681" s="425"/>
      <c r="J7681" s="54"/>
      <c r="K7681" s="75" t="s">
        <v>34</v>
      </c>
      <c r="L7681" s="76">
        <f t="shared" si="394"/>
        <v>0</v>
      </c>
      <c r="M7681" s="284">
        <v>0</v>
      </c>
      <c r="N7681" s="284">
        <v>0</v>
      </c>
      <c r="O7681" s="284">
        <v>0</v>
      </c>
      <c r="P7681" s="284">
        <v>0</v>
      </c>
      <c r="Q7681" s="284">
        <v>0</v>
      </c>
      <c r="R7681" s="284">
        <v>0</v>
      </c>
      <c r="S7681" s="284">
        <v>0</v>
      </c>
      <c r="T7681" s="284">
        <v>0</v>
      </c>
      <c r="U7681" s="284">
        <v>0</v>
      </c>
      <c r="V7681" s="284">
        <v>0</v>
      </c>
      <c r="W7681" s="284">
        <v>0</v>
      </c>
      <c r="X7681" s="284">
        <v>0</v>
      </c>
    </row>
    <row r="7682" spans="1:24">
      <c r="A7682" s="54"/>
      <c r="B7682" s="54"/>
      <c r="C7682" s="80"/>
      <c r="D7682" s="640"/>
      <c r="E7682" s="615"/>
      <c r="F7682" s="639"/>
      <c r="G7682" s="640"/>
      <c r="H7682" s="639"/>
      <c r="I7682" s="425"/>
      <c r="J7682" s="80"/>
      <c r="K7682" s="84" t="s">
        <v>36</v>
      </c>
      <c r="L7682" s="76">
        <f t="shared" si="394"/>
        <v>2</v>
      </c>
      <c r="M7682" s="284">
        <v>2</v>
      </c>
      <c r="N7682" s="284">
        <v>0</v>
      </c>
      <c r="O7682" s="284">
        <v>0</v>
      </c>
      <c r="P7682" s="284">
        <v>0</v>
      </c>
      <c r="Q7682" s="284">
        <v>0</v>
      </c>
      <c r="R7682" s="284">
        <v>0</v>
      </c>
      <c r="S7682" s="284">
        <v>0</v>
      </c>
      <c r="T7682" s="284">
        <v>0</v>
      </c>
      <c r="U7682" s="284">
        <v>0</v>
      </c>
      <c r="V7682" s="284">
        <v>0</v>
      </c>
      <c r="W7682" s="284">
        <v>0</v>
      </c>
      <c r="X7682" s="284">
        <v>0</v>
      </c>
    </row>
    <row r="7683" spans="1:24">
      <c r="A7683" s="54"/>
      <c r="B7683" s="54"/>
      <c r="C7683" s="46" t="s">
        <v>31</v>
      </c>
      <c r="D7683" s="640" t="s">
        <v>11645</v>
      </c>
      <c r="E7683" s="607" t="s">
        <v>11646</v>
      </c>
      <c r="F7683" s="639" t="s">
        <v>11647</v>
      </c>
      <c r="G7683" s="640" t="s">
        <v>11643</v>
      </c>
      <c r="H7683" s="639" t="s">
        <v>11644</v>
      </c>
      <c r="I7683" s="425">
        <v>271</v>
      </c>
      <c r="J7683" s="46" t="s">
        <v>39</v>
      </c>
      <c r="K7683" s="75" t="s">
        <v>32</v>
      </c>
      <c r="L7683" s="76">
        <f t="shared" si="394"/>
        <v>4</v>
      </c>
      <c r="M7683" s="284">
        <v>2</v>
      </c>
      <c r="N7683" s="284">
        <v>1</v>
      </c>
      <c r="O7683" s="284">
        <v>0</v>
      </c>
      <c r="P7683" s="284">
        <v>0</v>
      </c>
      <c r="Q7683" s="284">
        <v>0</v>
      </c>
      <c r="R7683" s="284">
        <v>0</v>
      </c>
      <c r="S7683" s="284">
        <v>0</v>
      </c>
      <c r="T7683" s="284">
        <v>0</v>
      </c>
      <c r="U7683" s="284">
        <v>0</v>
      </c>
      <c r="V7683" s="284">
        <v>0</v>
      </c>
      <c r="W7683" s="284">
        <v>0</v>
      </c>
      <c r="X7683" s="284">
        <v>1</v>
      </c>
    </row>
    <row r="7684" spans="1:24">
      <c r="A7684" s="54"/>
      <c r="B7684" s="54"/>
      <c r="C7684" s="54"/>
      <c r="D7684" s="640"/>
      <c r="E7684" s="611"/>
      <c r="F7684" s="639"/>
      <c r="G7684" s="640"/>
      <c r="H7684" s="639"/>
      <c r="I7684" s="425"/>
      <c r="J7684" s="54"/>
      <c r="K7684" s="75" t="s">
        <v>34</v>
      </c>
      <c r="L7684" s="76">
        <f t="shared" si="394"/>
        <v>0</v>
      </c>
      <c r="M7684" s="284">
        <v>0</v>
      </c>
      <c r="N7684" s="284">
        <v>0</v>
      </c>
      <c r="O7684" s="284">
        <v>0</v>
      </c>
      <c r="P7684" s="284">
        <v>0</v>
      </c>
      <c r="Q7684" s="284">
        <v>0</v>
      </c>
      <c r="R7684" s="284">
        <v>0</v>
      </c>
      <c r="S7684" s="284">
        <v>0</v>
      </c>
      <c r="T7684" s="284">
        <v>0</v>
      </c>
      <c r="U7684" s="284">
        <v>0</v>
      </c>
      <c r="V7684" s="284">
        <v>0</v>
      </c>
      <c r="W7684" s="284">
        <v>0</v>
      </c>
      <c r="X7684" s="284">
        <v>0</v>
      </c>
    </row>
    <row r="7685" spans="1:24">
      <c r="A7685" s="54"/>
      <c r="B7685" s="54"/>
      <c r="C7685" s="80"/>
      <c r="D7685" s="640"/>
      <c r="E7685" s="615"/>
      <c r="F7685" s="639"/>
      <c r="G7685" s="640"/>
      <c r="H7685" s="639"/>
      <c r="I7685" s="425"/>
      <c r="J7685" s="80"/>
      <c r="K7685" s="84" t="s">
        <v>36</v>
      </c>
      <c r="L7685" s="76">
        <f t="shared" si="394"/>
        <v>0</v>
      </c>
      <c r="M7685" s="284">
        <v>0</v>
      </c>
      <c r="N7685" s="284">
        <v>0</v>
      </c>
      <c r="O7685" s="284">
        <v>0</v>
      </c>
      <c r="P7685" s="284">
        <v>0</v>
      </c>
      <c r="Q7685" s="284">
        <v>0</v>
      </c>
      <c r="R7685" s="284">
        <v>0</v>
      </c>
      <c r="S7685" s="284">
        <v>0</v>
      </c>
      <c r="T7685" s="284">
        <v>0</v>
      </c>
      <c r="U7685" s="284">
        <v>0</v>
      </c>
      <c r="V7685" s="284">
        <v>0</v>
      </c>
      <c r="W7685" s="284">
        <v>0</v>
      </c>
      <c r="X7685" s="284">
        <v>0</v>
      </c>
    </row>
    <row r="7686" spans="1:24">
      <c r="A7686" s="54"/>
      <c r="B7686" s="54"/>
      <c r="C7686" s="46" t="s">
        <v>31</v>
      </c>
      <c r="D7686" s="640" t="s">
        <v>11648</v>
      </c>
      <c r="E7686" s="607" t="s">
        <v>11649</v>
      </c>
      <c r="F7686" s="639" t="s">
        <v>11650</v>
      </c>
      <c r="G7686" s="640" t="s">
        <v>11651</v>
      </c>
      <c r="H7686" s="639" t="s">
        <v>11652</v>
      </c>
      <c r="I7686" s="425">
        <v>202</v>
      </c>
      <c r="J7686" s="46" t="s">
        <v>39</v>
      </c>
      <c r="K7686" s="75" t="s">
        <v>32</v>
      </c>
      <c r="L7686" s="76">
        <f t="shared" si="394"/>
        <v>3</v>
      </c>
      <c r="M7686" s="284">
        <v>2</v>
      </c>
      <c r="N7686" s="284">
        <v>1</v>
      </c>
      <c r="O7686" s="284">
        <v>0</v>
      </c>
      <c r="P7686" s="284">
        <v>0</v>
      </c>
      <c r="Q7686" s="284">
        <v>0</v>
      </c>
      <c r="R7686" s="284">
        <v>0</v>
      </c>
      <c r="S7686" s="284">
        <v>0</v>
      </c>
      <c r="T7686" s="284">
        <v>0</v>
      </c>
      <c r="U7686" s="284">
        <v>0</v>
      </c>
      <c r="V7686" s="284">
        <v>0</v>
      </c>
      <c r="W7686" s="284">
        <v>0</v>
      </c>
      <c r="X7686" s="284">
        <v>0</v>
      </c>
    </row>
    <row r="7687" spans="1:24">
      <c r="A7687" s="54"/>
      <c r="B7687" s="54"/>
      <c r="C7687" s="54"/>
      <c r="D7687" s="640"/>
      <c r="E7687" s="611"/>
      <c r="F7687" s="639"/>
      <c r="G7687" s="640"/>
      <c r="H7687" s="639"/>
      <c r="I7687" s="425"/>
      <c r="J7687" s="54"/>
      <c r="K7687" s="75" t="s">
        <v>34</v>
      </c>
      <c r="L7687" s="76">
        <f t="shared" si="394"/>
        <v>0</v>
      </c>
      <c r="M7687" s="284">
        <v>0</v>
      </c>
      <c r="N7687" s="284">
        <v>0</v>
      </c>
      <c r="O7687" s="284">
        <v>0</v>
      </c>
      <c r="P7687" s="284">
        <v>0</v>
      </c>
      <c r="Q7687" s="284">
        <v>0</v>
      </c>
      <c r="R7687" s="284">
        <v>0</v>
      </c>
      <c r="S7687" s="284">
        <v>0</v>
      </c>
      <c r="T7687" s="284">
        <v>0</v>
      </c>
      <c r="U7687" s="284">
        <v>0</v>
      </c>
      <c r="V7687" s="284">
        <v>0</v>
      </c>
      <c r="W7687" s="284">
        <v>0</v>
      </c>
      <c r="X7687" s="284">
        <v>0</v>
      </c>
    </row>
    <row r="7688" spans="1:24">
      <c r="A7688" s="54"/>
      <c r="B7688" s="54"/>
      <c r="C7688" s="80"/>
      <c r="D7688" s="640"/>
      <c r="E7688" s="615"/>
      <c r="F7688" s="639"/>
      <c r="G7688" s="640"/>
      <c r="H7688" s="639"/>
      <c r="I7688" s="425"/>
      <c r="J7688" s="80"/>
      <c r="K7688" s="84" t="s">
        <v>36</v>
      </c>
      <c r="L7688" s="76">
        <f t="shared" si="394"/>
        <v>0</v>
      </c>
      <c r="M7688" s="284">
        <v>0</v>
      </c>
      <c r="N7688" s="284">
        <v>0</v>
      </c>
      <c r="O7688" s="284">
        <v>0</v>
      </c>
      <c r="P7688" s="284">
        <v>0</v>
      </c>
      <c r="Q7688" s="284">
        <v>0</v>
      </c>
      <c r="R7688" s="284">
        <v>0</v>
      </c>
      <c r="S7688" s="284">
        <v>0</v>
      </c>
      <c r="T7688" s="284">
        <v>0</v>
      </c>
      <c r="U7688" s="284">
        <v>0</v>
      </c>
      <c r="V7688" s="284">
        <v>0</v>
      </c>
      <c r="W7688" s="284">
        <v>0</v>
      </c>
      <c r="X7688" s="284">
        <v>0</v>
      </c>
    </row>
    <row r="7689" spans="1:24">
      <c r="A7689" s="54"/>
      <c r="B7689" s="54"/>
      <c r="C7689" s="46" t="s">
        <v>31</v>
      </c>
      <c r="D7689" s="640" t="s">
        <v>11653</v>
      </c>
      <c r="E7689" s="607" t="s">
        <v>11654</v>
      </c>
      <c r="F7689" s="639" t="s">
        <v>11655</v>
      </c>
      <c r="G7689" s="640" t="s">
        <v>11656</v>
      </c>
      <c r="H7689" s="639" t="s">
        <v>11657</v>
      </c>
      <c r="I7689" s="425">
        <v>45</v>
      </c>
      <c r="J7689" s="46" t="s">
        <v>39</v>
      </c>
      <c r="K7689" s="75" t="s">
        <v>32</v>
      </c>
      <c r="L7689" s="76">
        <f t="shared" si="394"/>
        <v>5</v>
      </c>
      <c r="M7689" s="284">
        <v>1</v>
      </c>
      <c r="N7689" s="284">
        <v>2</v>
      </c>
      <c r="O7689" s="284">
        <v>0</v>
      </c>
      <c r="P7689" s="284">
        <v>0</v>
      </c>
      <c r="Q7689" s="284">
        <v>0</v>
      </c>
      <c r="R7689" s="284">
        <v>0</v>
      </c>
      <c r="S7689" s="284">
        <v>1</v>
      </c>
      <c r="T7689" s="284">
        <v>0</v>
      </c>
      <c r="U7689" s="284">
        <v>0</v>
      </c>
      <c r="V7689" s="284">
        <v>0</v>
      </c>
      <c r="W7689" s="284">
        <v>0</v>
      </c>
      <c r="X7689" s="284">
        <v>1</v>
      </c>
    </row>
    <row r="7690" spans="1:24">
      <c r="A7690" s="54"/>
      <c r="B7690" s="54"/>
      <c r="C7690" s="54"/>
      <c r="D7690" s="640"/>
      <c r="E7690" s="611"/>
      <c r="F7690" s="639"/>
      <c r="G7690" s="640"/>
      <c r="H7690" s="639"/>
      <c r="I7690" s="425"/>
      <c r="J7690" s="54"/>
      <c r="K7690" s="75" t="s">
        <v>34</v>
      </c>
      <c r="L7690" s="76">
        <f t="shared" si="394"/>
        <v>0</v>
      </c>
      <c r="M7690" s="284">
        <v>0</v>
      </c>
      <c r="N7690" s="284">
        <v>0</v>
      </c>
      <c r="O7690" s="284">
        <v>0</v>
      </c>
      <c r="P7690" s="284">
        <v>0</v>
      </c>
      <c r="Q7690" s="284">
        <v>0</v>
      </c>
      <c r="R7690" s="284">
        <v>0</v>
      </c>
      <c r="S7690" s="284">
        <v>0</v>
      </c>
      <c r="T7690" s="284">
        <v>0</v>
      </c>
      <c r="U7690" s="284">
        <v>0</v>
      </c>
      <c r="V7690" s="284">
        <v>0</v>
      </c>
      <c r="W7690" s="284">
        <v>0</v>
      </c>
      <c r="X7690" s="284">
        <v>0</v>
      </c>
    </row>
    <row r="7691" spans="1:24">
      <c r="A7691" s="54"/>
      <c r="B7691" s="54"/>
      <c r="C7691" s="80"/>
      <c r="D7691" s="640"/>
      <c r="E7691" s="615"/>
      <c r="F7691" s="639"/>
      <c r="G7691" s="640"/>
      <c r="H7691" s="639"/>
      <c r="I7691" s="425"/>
      <c r="J7691" s="80"/>
      <c r="K7691" s="84" t="s">
        <v>36</v>
      </c>
      <c r="L7691" s="76">
        <f t="shared" si="394"/>
        <v>0</v>
      </c>
      <c r="M7691" s="284">
        <v>0</v>
      </c>
      <c r="N7691" s="284">
        <v>0</v>
      </c>
      <c r="O7691" s="284">
        <v>0</v>
      </c>
      <c r="P7691" s="284">
        <v>0</v>
      </c>
      <c r="Q7691" s="284">
        <v>0</v>
      </c>
      <c r="R7691" s="284">
        <v>0</v>
      </c>
      <c r="S7691" s="284">
        <v>0</v>
      </c>
      <c r="T7691" s="284">
        <v>0</v>
      </c>
      <c r="U7691" s="284">
        <v>0</v>
      </c>
      <c r="V7691" s="284">
        <v>0</v>
      </c>
      <c r="W7691" s="284">
        <v>0</v>
      </c>
      <c r="X7691" s="284">
        <v>0</v>
      </c>
    </row>
    <row r="7692" spans="1:24">
      <c r="A7692" s="54"/>
      <c r="B7692" s="54"/>
      <c r="C7692" s="46" t="s">
        <v>31</v>
      </c>
      <c r="D7692" s="195" t="s">
        <v>11658</v>
      </c>
      <c r="E7692" s="97" t="s">
        <v>11659</v>
      </c>
      <c r="F7692" s="103" t="s">
        <v>11660</v>
      </c>
      <c r="G7692" s="195" t="s">
        <v>11661</v>
      </c>
      <c r="H7692" s="103" t="s">
        <v>11662</v>
      </c>
      <c r="I7692" s="425">
        <v>654</v>
      </c>
      <c r="J7692" s="46" t="s">
        <v>39</v>
      </c>
      <c r="K7692" s="75" t="s">
        <v>32</v>
      </c>
      <c r="L7692" s="76">
        <f t="shared" si="394"/>
        <v>0</v>
      </c>
      <c r="M7692" s="284">
        <v>0</v>
      </c>
      <c r="N7692" s="284">
        <v>0</v>
      </c>
      <c r="O7692" s="284">
        <v>0</v>
      </c>
      <c r="P7692" s="284">
        <v>0</v>
      </c>
      <c r="Q7692" s="284">
        <v>0</v>
      </c>
      <c r="R7692" s="284">
        <v>0</v>
      </c>
      <c r="S7692" s="284">
        <v>0</v>
      </c>
      <c r="T7692" s="284">
        <v>0</v>
      </c>
      <c r="U7692" s="284">
        <v>0</v>
      </c>
      <c r="V7692" s="284">
        <v>0</v>
      </c>
      <c r="W7692" s="284">
        <v>0</v>
      </c>
      <c r="X7692" s="284">
        <v>0</v>
      </c>
    </row>
    <row r="7693" spans="1:24">
      <c r="A7693" s="54"/>
      <c r="B7693" s="54"/>
      <c r="C7693" s="54"/>
      <c r="D7693" s="195"/>
      <c r="E7693" s="54"/>
      <c r="F7693" s="103"/>
      <c r="G7693" s="195"/>
      <c r="H7693" s="103"/>
      <c r="I7693" s="425"/>
      <c r="J7693" s="54"/>
      <c r="K7693" s="75" t="s">
        <v>34</v>
      </c>
      <c r="L7693" s="76">
        <f t="shared" si="394"/>
        <v>0</v>
      </c>
      <c r="M7693" s="284">
        <v>0</v>
      </c>
      <c r="N7693" s="284">
        <v>0</v>
      </c>
      <c r="O7693" s="284">
        <v>0</v>
      </c>
      <c r="P7693" s="284">
        <v>0</v>
      </c>
      <c r="Q7693" s="284">
        <v>0</v>
      </c>
      <c r="R7693" s="284">
        <v>0</v>
      </c>
      <c r="S7693" s="284">
        <v>0</v>
      </c>
      <c r="T7693" s="284">
        <v>0</v>
      </c>
      <c r="U7693" s="284">
        <v>0</v>
      </c>
      <c r="V7693" s="284">
        <v>0</v>
      </c>
      <c r="W7693" s="284">
        <v>0</v>
      </c>
      <c r="X7693" s="284">
        <v>0</v>
      </c>
    </row>
    <row r="7694" spans="1:24">
      <c r="A7694" s="54"/>
      <c r="B7694" s="54"/>
      <c r="C7694" s="80"/>
      <c r="D7694" s="195"/>
      <c r="E7694" s="80"/>
      <c r="F7694" s="103"/>
      <c r="G7694" s="195"/>
      <c r="H7694" s="103"/>
      <c r="I7694" s="425"/>
      <c r="J7694" s="80"/>
      <c r="K7694" s="84" t="s">
        <v>36</v>
      </c>
      <c r="L7694" s="76">
        <f t="shared" si="394"/>
        <v>0</v>
      </c>
      <c r="M7694" s="284">
        <v>0</v>
      </c>
      <c r="N7694" s="284">
        <v>0</v>
      </c>
      <c r="O7694" s="284">
        <v>0</v>
      </c>
      <c r="P7694" s="284">
        <v>0</v>
      </c>
      <c r="Q7694" s="284">
        <v>0</v>
      </c>
      <c r="R7694" s="284">
        <v>0</v>
      </c>
      <c r="S7694" s="284">
        <v>0</v>
      </c>
      <c r="T7694" s="284">
        <v>0</v>
      </c>
      <c r="U7694" s="284">
        <v>0</v>
      </c>
      <c r="V7694" s="284">
        <v>0</v>
      </c>
      <c r="W7694" s="284">
        <v>0</v>
      </c>
      <c r="X7694" s="284">
        <v>0</v>
      </c>
    </row>
    <row r="7695" spans="1:24">
      <c r="A7695" s="54"/>
      <c r="B7695" s="54"/>
      <c r="C7695" s="46" t="s">
        <v>33</v>
      </c>
      <c r="D7695" s="640" t="s">
        <v>11663</v>
      </c>
      <c r="E7695" s="607" t="s">
        <v>11664</v>
      </c>
      <c r="F7695" s="639" t="s">
        <v>11665</v>
      </c>
      <c r="G7695" s="640" t="s">
        <v>11666</v>
      </c>
      <c r="H7695" s="639" t="s">
        <v>11667</v>
      </c>
      <c r="I7695" s="425">
        <v>4106</v>
      </c>
      <c r="J7695" s="46" t="s">
        <v>39</v>
      </c>
      <c r="K7695" s="75" t="s">
        <v>32</v>
      </c>
      <c r="L7695" s="76">
        <f t="shared" si="394"/>
        <v>0</v>
      </c>
      <c r="M7695" s="284">
        <v>0</v>
      </c>
      <c r="N7695" s="284">
        <v>0</v>
      </c>
      <c r="O7695" s="284">
        <v>0</v>
      </c>
      <c r="P7695" s="284">
        <v>0</v>
      </c>
      <c r="Q7695" s="284">
        <v>0</v>
      </c>
      <c r="R7695" s="284">
        <v>0</v>
      </c>
      <c r="S7695" s="284">
        <v>0</v>
      </c>
      <c r="T7695" s="284">
        <v>0</v>
      </c>
      <c r="U7695" s="284">
        <v>0</v>
      </c>
      <c r="V7695" s="284">
        <v>0</v>
      </c>
      <c r="W7695" s="284">
        <v>0</v>
      </c>
      <c r="X7695" s="284">
        <v>0</v>
      </c>
    </row>
    <row r="7696" spans="1:24">
      <c r="A7696" s="54"/>
      <c r="B7696" s="54"/>
      <c r="C7696" s="54"/>
      <c r="D7696" s="640"/>
      <c r="E7696" s="611"/>
      <c r="F7696" s="639"/>
      <c r="G7696" s="640"/>
      <c r="H7696" s="639"/>
      <c r="I7696" s="425"/>
      <c r="J7696" s="54"/>
      <c r="K7696" s="75" t="s">
        <v>34</v>
      </c>
      <c r="L7696" s="76">
        <f t="shared" si="394"/>
        <v>0</v>
      </c>
      <c r="M7696" s="284">
        <v>0</v>
      </c>
      <c r="N7696" s="284">
        <v>0</v>
      </c>
      <c r="O7696" s="284">
        <v>0</v>
      </c>
      <c r="P7696" s="284">
        <v>0</v>
      </c>
      <c r="Q7696" s="284">
        <v>0</v>
      </c>
      <c r="R7696" s="284">
        <v>0</v>
      </c>
      <c r="S7696" s="284">
        <v>0</v>
      </c>
      <c r="T7696" s="284">
        <v>0</v>
      </c>
      <c r="U7696" s="284">
        <v>0</v>
      </c>
      <c r="V7696" s="284">
        <v>0</v>
      </c>
      <c r="W7696" s="284">
        <v>0</v>
      </c>
      <c r="X7696" s="284">
        <v>0</v>
      </c>
    </row>
    <row r="7697" spans="1:24">
      <c r="A7697" s="54"/>
      <c r="B7697" s="54"/>
      <c r="C7697" s="80"/>
      <c r="D7697" s="640"/>
      <c r="E7697" s="615"/>
      <c r="F7697" s="639"/>
      <c r="G7697" s="640"/>
      <c r="H7697" s="639"/>
      <c r="I7697" s="425"/>
      <c r="J7697" s="80"/>
      <c r="K7697" s="84" t="s">
        <v>36</v>
      </c>
      <c r="L7697" s="76">
        <f t="shared" si="394"/>
        <v>3</v>
      </c>
      <c r="M7697" s="641">
        <v>0</v>
      </c>
      <c r="N7697" s="641">
        <v>0</v>
      </c>
      <c r="O7697" s="641">
        <v>1</v>
      </c>
      <c r="P7697" s="641">
        <v>0</v>
      </c>
      <c r="Q7697" s="641">
        <v>0</v>
      </c>
      <c r="R7697" s="641">
        <v>0</v>
      </c>
      <c r="S7697" s="641">
        <v>0</v>
      </c>
      <c r="T7697" s="641">
        <v>0</v>
      </c>
      <c r="U7697" s="641">
        <v>0</v>
      </c>
      <c r="V7697" s="641">
        <v>0</v>
      </c>
      <c r="W7697" s="641">
        <v>0</v>
      </c>
      <c r="X7697" s="641">
        <v>2</v>
      </c>
    </row>
    <row r="7698" spans="1:24">
      <c r="A7698" s="54"/>
      <c r="B7698" s="54"/>
      <c r="C7698" s="103" t="s">
        <v>33</v>
      </c>
      <c r="D7698" s="640" t="s">
        <v>11668</v>
      </c>
      <c r="E7698" s="607" t="s">
        <v>11669</v>
      </c>
      <c r="F7698" s="639" t="s">
        <v>11670</v>
      </c>
      <c r="G7698" s="640" t="s">
        <v>11671</v>
      </c>
      <c r="H7698" s="639" t="s">
        <v>11672</v>
      </c>
      <c r="I7698" s="642">
        <v>1011</v>
      </c>
      <c r="J7698" s="46" t="s">
        <v>39</v>
      </c>
      <c r="K7698" s="75" t="s">
        <v>32</v>
      </c>
      <c r="L7698" s="76">
        <f t="shared" si="394"/>
        <v>0</v>
      </c>
      <c r="M7698" s="284">
        <v>0</v>
      </c>
      <c r="N7698" s="284">
        <v>0</v>
      </c>
      <c r="O7698" s="284">
        <v>0</v>
      </c>
      <c r="P7698" s="284">
        <v>0</v>
      </c>
      <c r="Q7698" s="284">
        <v>0</v>
      </c>
      <c r="R7698" s="284">
        <v>0</v>
      </c>
      <c r="S7698" s="284">
        <v>0</v>
      </c>
      <c r="T7698" s="284">
        <v>0</v>
      </c>
      <c r="U7698" s="284">
        <v>0</v>
      </c>
      <c r="V7698" s="284">
        <v>0</v>
      </c>
      <c r="W7698" s="284">
        <v>0</v>
      </c>
      <c r="X7698" s="284">
        <v>0</v>
      </c>
    </row>
    <row r="7699" spans="1:24">
      <c r="A7699" s="54"/>
      <c r="B7699" s="54"/>
      <c r="C7699" s="103"/>
      <c r="D7699" s="640"/>
      <c r="E7699" s="611"/>
      <c r="F7699" s="639"/>
      <c r="G7699" s="640"/>
      <c r="H7699" s="639"/>
      <c r="I7699" s="642"/>
      <c r="J7699" s="54"/>
      <c r="K7699" s="75" t="s">
        <v>34</v>
      </c>
      <c r="L7699" s="76">
        <f t="shared" si="394"/>
        <v>0</v>
      </c>
      <c r="M7699" s="284">
        <v>0</v>
      </c>
      <c r="N7699" s="284">
        <v>0</v>
      </c>
      <c r="O7699" s="284">
        <v>0</v>
      </c>
      <c r="P7699" s="284">
        <v>0</v>
      </c>
      <c r="Q7699" s="284">
        <v>0</v>
      </c>
      <c r="R7699" s="284">
        <v>0</v>
      </c>
      <c r="S7699" s="284">
        <v>0</v>
      </c>
      <c r="T7699" s="284">
        <v>0</v>
      </c>
      <c r="U7699" s="284">
        <v>0</v>
      </c>
      <c r="V7699" s="284">
        <v>0</v>
      </c>
      <c r="W7699" s="284">
        <v>0</v>
      </c>
      <c r="X7699" s="284">
        <v>0</v>
      </c>
    </row>
    <row r="7700" spans="1:24">
      <c r="A7700" s="54"/>
      <c r="B7700" s="54"/>
      <c r="C7700" s="103"/>
      <c r="D7700" s="640"/>
      <c r="E7700" s="615"/>
      <c r="F7700" s="639"/>
      <c r="G7700" s="640"/>
      <c r="H7700" s="639"/>
      <c r="I7700" s="642"/>
      <c r="J7700" s="80"/>
      <c r="K7700" s="84" t="s">
        <v>36</v>
      </c>
      <c r="L7700" s="76">
        <f t="shared" si="394"/>
        <v>20</v>
      </c>
      <c r="M7700" s="641">
        <v>20</v>
      </c>
      <c r="N7700" s="641">
        <v>0</v>
      </c>
      <c r="O7700" s="641">
        <v>0</v>
      </c>
      <c r="P7700" s="641">
        <v>0</v>
      </c>
      <c r="Q7700" s="641">
        <v>0</v>
      </c>
      <c r="R7700" s="641">
        <v>0</v>
      </c>
      <c r="S7700" s="641">
        <v>0</v>
      </c>
      <c r="T7700" s="641">
        <v>0</v>
      </c>
      <c r="U7700" s="641">
        <v>0</v>
      </c>
      <c r="V7700" s="641">
        <v>0</v>
      </c>
      <c r="W7700" s="641">
        <v>0</v>
      </c>
      <c r="X7700" s="641">
        <v>0</v>
      </c>
    </row>
    <row r="7701" spans="1:24">
      <c r="A7701" s="54"/>
      <c r="B7701" s="54"/>
      <c r="C7701" s="103" t="s">
        <v>33</v>
      </c>
      <c r="D7701" s="640" t="s">
        <v>11673</v>
      </c>
      <c r="E7701" s="607" t="s">
        <v>11674</v>
      </c>
      <c r="F7701" s="639" t="s">
        <v>11675</v>
      </c>
      <c r="G7701" s="640" t="s">
        <v>11676</v>
      </c>
      <c r="H7701" s="639" t="s">
        <v>11677</v>
      </c>
      <c r="I7701" s="425">
        <v>36386</v>
      </c>
      <c r="J7701" s="46" t="s">
        <v>39</v>
      </c>
      <c r="K7701" s="75" t="s">
        <v>32</v>
      </c>
      <c r="L7701" s="76">
        <f t="shared" si="394"/>
        <v>0</v>
      </c>
      <c r="M7701" s="284">
        <v>0</v>
      </c>
      <c r="N7701" s="284">
        <v>0</v>
      </c>
      <c r="O7701" s="284">
        <v>0</v>
      </c>
      <c r="P7701" s="284">
        <v>0</v>
      </c>
      <c r="Q7701" s="284">
        <v>0</v>
      </c>
      <c r="R7701" s="284">
        <v>0</v>
      </c>
      <c r="S7701" s="284">
        <v>0</v>
      </c>
      <c r="T7701" s="284">
        <v>0</v>
      </c>
      <c r="U7701" s="284">
        <v>0</v>
      </c>
      <c r="V7701" s="284">
        <v>0</v>
      </c>
      <c r="W7701" s="284">
        <v>0</v>
      </c>
      <c r="X7701" s="284">
        <v>0</v>
      </c>
    </row>
    <row r="7702" spans="1:24">
      <c r="A7702" s="54"/>
      <c r="B7702" s="54"/>
      <c r="C7702" s="103"/>
      <c r="D7702" s="640"/>
      <c r="E7702" s="611"/>
      <c r="F7702" s="639"/>
      <c r="G7702" s="640"/>
      <c r="H7702" s="639"/>
      <c r="I7702" s="425"/>
      <c r="J7702" s="54"/>
      <c r="K7702" s="75" t="s">
        <v>34</v>
      </c>
      <c r="L7702" s="76">
        <f t="shared" si="394"/>
        <v>0</v>
      </c>
      <c r="M7702" s="284">
        <v>0</v>
      </c>
      <c r="N7702" s="284">
        <v>0</v>
      </c>
      <c r="O7702" s="284">
        <v>0</v>
      </c>
      <c r="P7702" s="284">
        <v>0</v>
      </c>
      <c r="Q7702" s="284">
        <v>0</v>
      </c>
      <c r="R7702" s="284">
        <v>0</v>
      </c>
      <c r="S7702" s="284">
        <v>0</v>
      </c>
      <c r="T7702" s="284">
        <v>0</v>
      </c>
      <c r="U7702" s="284">
        <v>0</v>
      </c>
      <c r="V7702" s="284">
        <v>0</v>
      </c>
      <c r="W7702" s="284">
        <v>0</v>
      </c>
      <c r="X7702" s="284">
        <v>0</v>
      </c>
    </row>
    <row r="7703" spans="1:24">
      <c r="A7703" s="54"/>
      <c r="B7703" s="54"/>
      <c r="C7703" s="103"/>
      <c r="D7703" s="640"/>
      <c r="E7703" s="615"/>
      <c r="F7703" s="639"/>
      <c r="G7703" s="640"/>
      <c r="H7703" s="639"/>
      <c r="I7703" s="425"/>
      <c r="J7703" s="80"/>
      <c r="K7703" s="84" t="s">
        <v>36</v>
      </c>
      <c r="L7703" s="76">
        <f t="shared" si="394"/>
        <v>2</v>
      </c>
      <c r="M7703" s="641">
        <v>2</v>
      </c>
      <c r="N7703" s="641">
        <v>0</v>
      </c>
      <c r="O7703" s="641">
        <v>0</v>
      </c>
      <c r="P7703" s="641">
        <v>0</v>
      </c>
      <c r="Q7703" s="641">
        <v>0</v>
      </c>
      <c r="R7703" s="641">
        <v>0</v>
      </c>
      <c r="S7703" s="641">
        <v>0</v>
      </c>
      <c r="T7703" s="641">
        <v>0</v>
      </c>
      <c r="U7703" s="641">
        <v>0</v>
      </c>
      <c r="V7703" s="641">
        <v>0</v>
      </c>
      <c r="W7703" s="641">
        <v>0</v>
      </c>
      <c r="X7703" s="641">
        <v>0</v>
      </c>
    </row>
    <row r="7704" spans="1:24">
      <c r="A7704" s="54"/>
      <c r="B7704" s="54"/>
      <c r="C7704" s="103" t="s">
        <v>33</v>
      </c>
      <c r="D7704" s="640" t="s">
        <v>11678</v>
      </c>
      <c r="E7704" s="607" t="s">
        <v>11679</v>
      </c>
      <c r="F7704" s="639" t="s">
        <v>11680</v>
      </c>
      <c r="G7704" s="640" t="s">
        <v>11681</v>
      </c>
      <c r="H7704" s="639" t="s">
        <v>11682</v>
      </c>
      <c r="I7704" s="425">
        <v>586</v>
      </c>
      <c r="J7704" s="46" t="s">
        <v>39</v>
      </c>
      <c r="K7704" s="75" t="s">
        <v>32</v>
      </c>
      <c r="L7704" s="76">
        <f t="shared" si="394"/>
        <v>0</v>
      </c>
      <c r="M7704" s="284">
        <v>0</v>
      </c>
      <c r="N7704" s="284">
        <v>0</v>
      </c>
      <c r="O7704" s="284">
        <v>0</v>
      </c>
      <c r="P7704" s="284">
        <v>0</v>
      </c>
      <c r="Q7704" s="284">
        <v>0</v>
      </c>
      <c r="R7704" s="284">
        <v>0</v>
      </c>
      <c r="S7704" s="284">
        <v>0</v>
      </c>
      <c r="T7704" s="284">
        <v>0</v>
      </c>
      <c r="U7704" s="284">
        <v>0</v>
      </c>
      <c r="V7704" s="284">
        <v>0</v>
      </c>
      <c r="W7704" s="284">
        <v>0</v>
      </c>
      <c r="X7704" s="284">
        <v>0</v>
      </c>
    </row>
    <row r="7705" spans="1:24">
      <c r="A7705" s="54"/>
      <c r="B7705" s="54"/>
      <c r="C7705" s="103"/>
      <c r="D7705" s="640"/>
      <c r="E7705" s="611"/>
      <c r="F7705" s="639"/>
      <c r="G7705" s="640"/>
      <c r="H7705" s="639"/>
      <c r="I7705" s="425"/>
      <c r="J7705" s="54"/>
      <c r="K7705" s="75" t="s">
        <v>34</v>
      </c>
      <c r="L7705" s="76">
        <f t="shared" si="394"/>
        <v>0</v>
      </c>
      <c r="M7705" s="284">
        <v>0</v>
      </c>
      <c r="N7705" s="284">
        <v>0</v>
      </c>
      <c r="O7705" s="284">
        <v>0</v>
      </c>
      <c r="P7705" s="284">
        <v>0</v>
      </c>
      <c r="Q7705" s="284">
        <v>0</v>
      </c>
      <c r="R7705" s="284">
        <v>0</v>
      </c>
      <c r="S7705" s="284">
        <v>0</v>
      </c>
      <c r="T7705" s="284">
        <v>0</v>
      </c>
      <c r="U7705" s="284">
        <v>0</v>
      </c>
      <c r="V7705" s="284">
        <v>0</v>
      </c>
      <c r="W7705" s="284">
        <v>0</v>
      </c>
      <c r="X7705" s="284">
        <v>0</v>
      </c>
    </row>
    <row r="7706" spans="1:24">
      <c r="A7706" s="54"/>
      <c r="B7706" s="54"/>
      <c r="C7706" s="103"/>
      <c r="D7706" s="640"/>
      <c r="E7706" s="615"/>
      <c r="F7706" s="639"/>
      <c r="G7706" s="640"/>
      <c r="H7706" s="639"/>
      <c r="I7706" s="425"/>
      <c r="J7706" s="80"/>
      <c r="K7706" s="84" t="s">
        <v>36</v>
      </c>
      <c r="L7706" s="76">
        <f t="shared" si="394"/>
        <v>2</v>
      </c>
      <c r="M7706" s="641">
        <v>0</v>
      </c>
      <c r="N7706" s="641">
        <v>2</v>
      </c>
      <c r="O7706" s="641">
        <v>0</v>
      </c>
      <c r="P7706" s="641">
        <v>0</v>
      </c>
      <c r="Q7706" s="641">
        <v>0</v>
      </c>
      <c r="R7706" s="641">
        <v>0</v>
      </c>
      <c r="S7706" s="641">
        <v>0</v>
      </c>
      <c r="T7706" s="641">
        <v>0</v>
      </c>
      <c r="U7706" s="641">
        <v>0</v>
      </c>
      <c r="V7706" s="641">
        <v>0</v>
      </c>
      <c r="W7706" s="641">
        <v>0</v>
      </c>
      <c r="X7706" s="641">
        <v>0</v>
      </c>
    </row>
    <row r="7707" spans="1:24">
      <c r="A7707" s="54"/>
      <c r="B7707" s="54"/>
      <c r="C7707" s="103" t="s">
        <v>33</v>
      </c>
      <c r="D7707" s="640" t="s">
        <v>11683</v>
      </c>
      <c r="E7707" s="607" t="s">
        <v>11684</v>
      </c>
      <c r="F7707" s="639" t="s">
        <v>11685</v>
      </c>
      <c r="G7707" s="640" t="s">
        <v>11686</v>
      </c>
      <c r="H7707" s="639" t="s">
        <v>11687</v>
      </c>
      <c r="I7707" s="425">
        <v>199</v>
      </c>
      <c r="J7707" s="46" t="s">
        <v>39</v>
      </c>
      <c r="K7707" s="75" t="s">
        <v>32</v>
      </c>
      <c r="L7707" s="76">
        <f t="shared" si="394"/>
        <v>0</v>
      </c>
      <c r="M7707" s="284">
        <v>0</v>
      </c>
      <c r="N7707" s="284">
        <v>0</v>
      </c>
      <c r="O7707" s="284">
        <v>0</v>
      </c>
      <c r="P7707" s="284">
        <v>0</v>
      </c>
      <c r="Q7707" s="284">
        <v>0</v>
      </c>
      <c r="R7707" s="284">
        <v>0</v>
      </c>
      <c r="S7707" s="284">
        <v>0</v>
      </c>
      <c r="T7707" s="284">
        <v>0</v>
      </c>
      <c r="U7707" s="284">
        <v>0</v>
      </c>
      <c r="V7707" s="284">
        <v>0</v>
      </c>
      <c r="W7707" s="284">
        <v>0</v>
      </c>
      <c r="X7707" s="284">
        <v>0</v>
      </c>
    </row>
    <row r="7708" spans="1:24">
      <c r="A7708" s="54"/>
      <c r="B7708" s="54"/>
      <c r="C7708" s="103"/>
      <c r="D7708" s="640"/>
      <c r="E7708" s="611"/>
      <c r="F7708" s="639"/>
      <c r="G7708" s="640"/>
      <c r="H7708" s="639"/>
      <c r="I7708" s="425"/>
      <c r="J7708" s="54"/>
      <c r="K7708" s="75" t="s">
        <v>34</v>
      </c>
      <c r="L7708" s="76">
        <f t="shared" si="394"/>
        <v>0</v>
      </c>
      <c r="M7708" s="284">
        <v>0</v>
      </c>
      <c r="N7708" s="284">
        <v>0</v>
      </c>
      <c r="O7708" s="284">
        <v>0</v>
      </c>
      <c r="P7708" s="284">
        <v>0</v>
      </c>
      <c r="Q7708" s="284">
        <v>0</v>
      </c>
      <c r="R7708" s="284">
        <v>0</v>
      </c>
      <c r="S7708" s="284">
        <v>0</v>
      </c>
      <c r="T7708" s="284">
        <v>0</v>
      </c>
      <c r="U7708" s="284">
        <v>0</v>
      </c>
      <c r="V7708" s="284">
        <v>0</v>
      </c>
      <c r="W7708" s="284">
        <v>0</v>
      </c>
      <c r="X7708" s="284">
        <v>0</v>
      </c>
    </row>
    <row r="7709" spans="1:24">
      <c r="A7709" s="54"/>
      <c r="B7709" s="54"/>
      <c r="C7709" s="103"/>
      <c r="D7709" s="640"/>
      <c r="E7709" s="615"/>
      <c r="F7709" s="639"/>
      <c r="G7709" s="640"/>
      <c r="H7709" s="639"/>
      <c r="I7709" s="425"/>
      <c r="J7709" s="80"/>
      <c r="K7709" s="84" t="s">
        <v>36</v>
      </c>
      <c r="L7709" s="76">
        <f t="shared" si="394"/>
        <v>2</v>
      </c>
      <c r="M7709" s="641">
        <v>0</v>
      </c>
      <c r="N7709" s="641">
        <v>0</v>
      </c>
      <c r="O7709" s="641">
        <v>1</v>
      </c>
      <c r="P7709" s="641">
        <v>0</v>
      </c>
      <c r="Q7709" s="641">
        <v>0</v>
      </c>
      <c r="R7709" s="641">
        <v>0</v>
      </c>
      <c r="S7709" s="641">
        <v>0</v>
      </c>
      <c r="T7709" s="641">
        <v>0</v>
      </c>
      <c r="U7709" s="641">
        <v>0</v>
      </c>
      <c r="V7709" s="641">
        <v>0</v>
      </c>
      <c r="W7709" s="641">
        <v>0</v>
      </c>
      <c r="X7709" s="641">
        <v>1</v>
      </c>
    </row>
    <row r="7710" spans="1:24">
      <c r="A7710" s="54"/>
      <c r="B7710" s="54"/>
      <c r="C7710" s="103" t="s">
        <v>33</v>
      </c>
      <c r="D7710" s="195" t="s">
        <v>11688</v>
      </c>
      <c r="E7710" s="98" t="s">
        <v>11689</v>
      </c>
      <c r="F7710" s="103" t="s">
        <v>11690</v>
      </c>
      <c r="G7710" s="195" t="s">
        <v>11691</v>
      </c>
      <c r="H7710" s="103" t="s">
        <v>11692</v>
      </c>
      <c r="I7710" s="74">
        <v>0</v>
      </c>
      <c r="J7710" s="46" t="s">
        <v>39</v>
      </c>
      <c r="K7710" s="75" t="s">
        <v>32</v>
      </c>
      <c r="L7710" s="76">
        <f t="shared" si="394"/>
        <v>0</v>
      </c>
      <c r="M7710" s="284">
        <v>0</v>
      </c>
      <c r="N7710" s="284">
        <v>0</v>
      </c>
      <c r="O7710" s="284">
        <v>0</v>
      </c>
      <c r="P7710" s="284">
        <v>0</v>
      </c>
      <c r="Q7710" s="284">
        <v>0</v>
      </c>
      <c r="R7710" s="284">
        <v>0</v>
      </c>
      <c r="S7710" s="284">
        <v>0</v>
      </c>
      <c r="T7710" s="284">
        <v>0</v>
      </c>
      <c r="U7710" s="284">
        <v>0</v>
      </c>
      <c r="V7710" s="284">
        <v>0</v>
      </c>
      <c r="W7710" s="284">
        <v>0</v>
      </c>
      <c r="X7710" s="284">
        <v>0</v>
      </c>
    </row>
    <row r="7711" spans="1:24">
      <c r="A7711" s="54"/>
      <c r="B7711" s="54"/>
      <c r="C7711" s="103"/>
      <c r="D7711" s="195"/>
      <c r="E7711" s="54"/>
      <c r="F7711" s="103"/>
      <c r="G7711" s="195"/>
      <c r="H7711" s="103"/>
      <c r="I7711" s="79"/>
      <c r="J7711" s="54"/>
      <c r="K7711" s="75" t="s">
        <v>34</v>
      </c>
      <c r="L7711" s="76">
        <f t="shared" si="394"/>
        <v>0</v>
      </c>
      <c r="M7711" s="284">
        <v>0</v>
      </c>
      <c r="N7711" s="284">
        <v>0</v>
      </c>
      <c r="O7711" s="284">
        <v>0</v>
      </c>
      <c r="P7711" s="284">
        <v>0</v>
      </c>
      <c r="Q7711" s="284">
        <v>0</v>
      </c>
      <c r="R7711" s="284">
        <v>0</v>
      </c>
      <c r="S7711" s="284">
        <v>0</v>
      </c>
      <c r="T7711" s="284">
        <v>0</v>
      </c>
      <c r="U7711" s="284">
        <v>0</v>
      </c>
      <c r="V7711" s="284">
        <v>0</v>
      </c>
      <c r="W7711" s="284">
        <v>0</v>
      </c>
      <c r="X7711" s="284">
        <v>0</v>
      </c>
    </row>
    <row r="7712" spans="1:24">
      <c r="A7712" s="54"/>
      <c r="B7712" s="54"/>
      <c r="C7712" s="103"/>
      <c r="D7712" s="195"/>
      <c r="E7712" s="80"/>
      <c r="F7712" s="103"/>
      <c r="G7712" s="195"/>
      <c r="H7712" s="103"/>
      <c r="I7712" s="83"/>
      <c r="J7712" s="80"/>
      <c r="K7712" s="84" t="s">
        <v>36</v>
      </c>
      <c r="L7712" s="76">
        <f t="shared" si="394"/>
        <v>2</v>
      </c>
      <c r="M7712" s="284">
        <v>0</v>
      </c>
      <c r="N7712" s="284">
        <v>0</v>
      </c>
      <c r="O7712" s="284">
        <v>1</v>
      </c>
      <c r="P7712" s="284">
        <v>0</v>
      </c>
      <c r="Q7712" s="284">
        <v>0</v>
      </c>
      <c r="R7712" s="284">
        <v>0</v>
      </c>
      <c r="S7712" s="284">
        <v>0</v>
      </c>
      <c r="T7712" s="284">
        <v>0</v>
      </c>
      <c r="U7712" s="284">
        <v>0</v>
      </c>
      <c r="V7712" s="284">
        <v>0</v>
      </c>
      <c r="W7712" s="284">
        <v>0</v>
      </c>
      <c r="X7712" s="284">
        <v>1</v>
      </c>
    </row>
    <row r="7713" spans="1:24">
      <c r="A7713" s="54"/>
      <c r="B7713" s="54"/>
      <c r="C7713" s="103" t="s">
        <v>33</v>
      </c>
      <c r="D7713" s="195" t="s">
        <v>11693</v>
      </c>
      <c r="E7713" s="98" t="s">
        <v>11694</v>
      </c>
      <c r="F7713" s="103" t="s">
        <v>11695</v>
      </c>
      <c r="G7713" s="195" t="s">
        <v>11696</v>
      </c>
      <c r="H7713" s="103" t="s">
        <v>11697</v>
      </c>
      <c r="I7713" s="74">
        <v>0</v>
      </c>
      <c r="J7713" s="46" t="s">
        <v>39</v>
      </c>
      <c r="K7713" s="75" t="s">
        <v>32</v>
      </c>
      <c r="L7713" s="76">
        <f t="shared" si="394"/>
        <v>0</v>
      </c>
      <c r="M7713" s="284">
        <v>0</v>
      </c>
      <c r="N7713" s="284">
        <v>0</v>
      </c>
      <c r="O7713" s="284">
        <v>0</v>
      </c>
      <c r="P7713" s="284">
        <v>0</v>
      </c>
      <c r="Q7713" s="284">
        <v>0</v>
      </c>
      <c r="R7713" s="284">
        <v>0</v>
      </c>
      <c r="S7713" s="284">
        <v>0</v>
      </c>
      <c r="T7713" s="284">
        <v>0</v>
      </c>
      <c r="U7713" s="284">
        <v>0</v>
      </c>
      <c r="V7713" s="284">
        <v>0</v>
      </c>
      <c r="W7713" s="284">
        <v>0</v>
      </c>
      <c r="X7713" s="284">
        <v>0</v>
      </c>
    </row>
    <row r="7714" spans="1:24">
      <c r="A7714" s="54"/>
      <c r="B7714" s="54"/>
      <c r="C7714" s="103"/>
      <c r="D7714" s="195"/>
      <c r="E7714" s="54"/>
      <c r="F7714" s="103"/>
      <c r="G7714" s="195"/>
      <c r="H7714" s="103"/>
      <c r="I7714" s="79"/>
      <c r="J7714" s="54"/>
      <c r="K7714" s="75" t="s">
        <v>34</v>
      </c>
      <c r="L7714" s="76">
        <f t="shared" si="394"/>
        <v>0</v>
      </c>
      <c r="M7714" s="284">
        <v>0</v>
      </c>
      <c r="N7714" s="284">
        <v>0</v>
      </c>
      <c r="O7714" s="284">
        <v>0</v>
      </c>
      <c r="P7714" s="284">
        <v>0</v>
      </c>
      <c r="Q7714" s="284">
        <v>0</v>
      </c>
      <c r="R7714" s="284">
        <v>0</v>
      </c>
      <c r="S7714" s="284">
        <v>0</v>
      </c>
      <c r="T7714" s="284">
        <v>0</v>
      </c>
      <c r="U7714" s="284">
        <v>0</v>
      </c>
      <c r="V7714" s="284">
        <v>0</v>
      </c>
      <c r="W7714" s="284">
        <v>0</v>
      </c>
      <c r="X7714" s="284">
        <v>0</v>
      </c>
    </row>
    <row r="7715" spans="1:24">
      <c r="A7715" s="54"/>
      <c r="B7715" s="54"/>
      <c r="C7715" s="103"/>
      <c r="D7715" s="195"/>
      <c r="E7715" s="80"/>
      <c r="F7715" s="103"/>
      <c r="G7715" s="195"/>
      <c r="H7715" s="103"/>
      <c r="I7715" s="83"/>
      <c r="J7715" s="80"/>
      <c r="K7715" s="84" t="s">
        <v>36</v>
      </c>
      <c r="L7715" s="76">
        <f t="shared" si="394"/>
        <v>2</v>
      </c>
      <c r="M7715" s="284">
        <v>0</v>
      </c>
      <c r="N7715" s="284">
        <v>0</v>
      </c>
      <c r="O7715" s="284">
        <v>2</v>
      </c>
      <c r="P7715" s="284">
        <v>0</v>
      </c>
      <c r="Q7715" s="284">
        <v>0</v>
      </c>
      <c r="R7715" s="284">
        <v>0</v>
      </c>
      <c r="S7715" s="284">
        <v>0</v>
      </c>
      <c r="T7715" s="284">
        <v>0</v>
      </c>
      <c r="U7715" s="284">
        <v>0</v>
      </c>
      <c r="V7715" s="284">
        <v>0</v>
      </c>
      <c r="W7715" s="284">
        <v>0</v>
      </c>
      <c r="X7715" s="284">
        <v>0</v>
      </c>
    </row>
    <row r="7716" spans="1:24">
      <c r="A7716" s="54"/>
      <c r="B7716" s="54"/>
      <c r="C7716" s="103" t="s">
        <v>33</v>
      </c>
      <c r="D7716" s="643" t="s">
        <v>11698</v>
      </c>
      <c r="E7716" s="255" t="s">
        <v>11699</v>
      </c>
      <c r="F7716" s="644" t="s">
        <v>11700</v>
      </c>
      <c r="G7716" s="643" t="s">
        <v>11701</v>
      </c>
      <c r="H7716" s="565"/>
      <c r="I7716" s="74">
        <v>0</v>
      </c>
      <c r="J7716" s="103" t="s">
        <v>39</v>
      </c>
      <c r="K7716" s="75" t="s">
        <v>32</v>
      </c>
      <c r="L7716" s="76">
        <f t="shared" si="394"/>
        <v>0</v>
      </c>
      <c r="M7716" s="284">
        <v>0</v>
      </c>
      <c r="N7716" s="284">
        <v>0</v>
      </c>
      <c r="O7716" s="284">
        <v>0</v>
      </c>
      <c r="P7716" s="284">
        <v>0</v>
      </c>
      <c r="Q7716" s="284">
        <v>0</v>
      </c>
      <c r="R7716" s="284">
        <v>0</v>
      </c>
      <c r="S7716" s="284">
        <v>0</v>
      </c>
      <c r="T7716" s="284">
        <v>0</v>
      </c>
      <c r="U7716" s="284">
        <v>0</v>
      </c>
      <c r="V7716" s="284">
        <v>0</v>
      </c>
      <c r="W7716" s="284">
        <v>0</v>
      </c>
      <c r="X7716" s="284">
        <v>0</v>
      </c>
    </row>
    <row r="7717" spans="1:24">
      <c r="A7717" s="54"/>
      <c r="B7717" s="54"/>
      <c r="C7717" s="103"/>
      <c r="D7717" s="643"/>
      <c r="E7717" s="103"/>
      <c r="F7717" s="644"/>
      <c r="G7717" s="643"/>
      <c r="H7717" s="565"/>
      <c r="I7717" s="79"/>
      <c r="J7717" s="103"/>
      <c r="K7717" s="75" t="s">
        <v>34</v>
      </c>
      <c r="L7717" s="76">
        <f t="shared" si="394"/>
        <v>0</v>
      </c>
      <c r="M7717" s="284">
        <v>0</v>
      </c>
      <c r="N7717" s="284">
        <v>0</v>
      </c>
      <c r="O7717" s="284">
        <v>0</v>
      </c>
      <c r="P7717" s="284">
        <v>0</v>
      </c>
      <c r="Q7717" s="284">
        <v>0</v>
      </c>
      <c r="R7717" s="284">
        <v>0</v>
      </c>
      <c r="S7717" s="284">
        <v>0</v>
      </c>
      <c r="T7717" s="284">
        <v>0</v>
      </c>
      <c r="U7717" s="284">
        <v>0</v>
      </c>
      <c r="V7717" s="284">
        <v>0</v>
      </c>
      <c r="W7717" s="284">
        <v>0</v>
      </c>
      <c r="X7717" s="284">
        <v>0</v>
      </c>
    </row>
    <row r="7718" spans="1:24">
      <c r="A7718" s="54"/>
      <c r="B7718" s="54"/>
      <c r="C7718" s="103"/>
      <c r="D7718" s="643"/>
      <c r="E7718" s="103"/>
      <c r="F7718" s="644"/>
      <c r="G7718" s="643"/>
      <c r="H7718" s="565"/>
      <c r="I7718" s="83"/>
      <c r="J7718" s="103"/>
      <c r="K7718" s="84" t="s">
        <v>36</v>
      </c>
      <c r="L7718" s="76">
        <f t="shared" si="394"/>
        <v>2</v>
      </c>
      <c r="M7718" s="284">
        <v>0</v>
      </c>
      <c r="N7718" s="284">
        <v>0</v>
      </c>
      <c r="O7718" s="284">
        <v>1</v>
      </c>
      <c r="P7718" s="284">
        <v>0</v>
      </c>
      <c r="Q7718" s="284">
        <v>0</v>
      </c>
      <c r="R7718" s="284">
        <v>0</v>
      </c>
      <c r="S7718" s="284">
        <v>0</v>
      </c>
      <c r="T7718" s="284">
        <v>1</v>
      </c>
      <c r="U7718" s="284"/>
      <c r="V7718" s="284">
        <v>0</v>
      </c>
      <c r="W7718" s="284">
        <v>0</v>
      </c>
      <c r="X7718" s="284">
        <v>0</v>
      </c>
    </row>
    <row r="7719" spans="1:24">
      <c r="A7719" s="54"/>
      <c r="B7719" s="54"/>
      <c r="C7719" s="103" t="s">
        <v>33</v>
      </c>
      <c r="D7719" s="643" t="s">
        <v>11702</v>
      </c>
      <c r="E7719" s="255" t="s">
        <v>11703</v>
      </c>
      <c r="F7719" s="644" t="s">
        <v>11704</v>
      </c>
      <c r="G7719" s="643" t="s">
        <v>11705</v>
      </c>
      <c r="H7719" s="565"/>
      <c r="I7719" s="74">
        <v>0</v>
      </c>
      <c r="J7719" s="103" t="s">
        <v>39</v>
      </c>
      <c r="K7719" s="75" t="s">
        <v>32</v>
      </c>
      <c r="L7719" s="76">
        <f t="shared" si="394"/>
        <v>0</v>
      </c>
      <c r="M7719" s="284">
        <v>0</v>
      </c>
      <c r="N7719" s="284">
        <v>0</v>
      </c>
      <c r="O7719" s="284">
        <v>0</v>
      </c>
      <c r="P7719" s="284">
        <v>0</v>
      </c>
      <c r="Q7719" s="284">
        <v>0</v>
      </c>
      <c r="R7719" s="284">
        <v>0</v>
      </c>
      <c r="S7719" s="284">
        <v>0</v>
      </c>
      <c r="T7719" s="284">
        <v>0</v>
      </c>
      <c r="U7719" s="284">
        <v>0</v>
      </c>
      <c r="V7719" s="284">
        <v>0</v>
      </c>
      <c r="W7719" s="284">
        <v>0</v>
      </c>
      <c r="X7719" s="284">
        <v>0</v>
      </c>
    </row>
    <row r="7720" spans="1:24">
      <c r="A7720" s="54"/>
      <c r="B7720" s="54"/>
      <c r="C7720" s="103"/>
      <c r="D7720" s="643"/>
      <c r="E7720" s="103"/>
      <c r="F7720" s="644"/>
      <c r="G7720" s="643"/>
      <c r="H7720" s="565"/>
      <c r="I7720" s="79"/>
      <c r="J7720" s="103"/>
      <c r="K7720" s="75" t="s">
        <v>34</v>
      </c>
      <c r="L7720" s="76">
        <f t="shared" si="394"/>
        <v>0</v>
      </c>
      <c r="M7720" s="284">
        <v>0</v>
      </c>
      <c r="N7720" s="284">
        <v>0</v>
      </c>
      <c r="O7720" s="284">
        <v>0</v>
      </c>
      <c r="P7720" s="284">
        <v>0</v>
      </c>
      <c r="Q7720" s="284">
        <v>0</v>
      </c>
      <c r="R7720" s="284">
        <v>0</v>
      </c>
      <c r="S7720" s="284">
        <v>0</v>
      </c>
      <c r="T7720" s="284">
        <v>0</v>
      </c>
      <c r="U7720" s="284">
        <v>0</v>
      </c>
      <c r="V7720" s="284">
        <v>0</v>
      </c>
      <c r="W7720" s="284">
        <v>0</v>
      </c>
      <c r="X7720" s="284">
        <v>0</v>
      </c>
    </row>
    <row r="7721" spans="1:24">
      <c r="A7721" s="54"/>
      <c r="B7721" s="54"/>
      <c r="C7721" s="103"/>
      <c r="D7721" s="643"/>
      <c r="E7721" s="103"/>
      <c r="F7721" s="644"/>
      <c r="G7721" s="643"/>
      <c r="H7721" s="565"/>
      <c r="I7721" s="83"/>
      <c r="J7721" s="103"/>
      <c r="K7721" s="84" t="s">
        <v>36</v>
      </c>
      <c r="L7721" s="76">
        <f t="shared" ref="L7721:L7727" si="395">SUM(M7721:X7721)</f>
        <v>7</v>
      </c>
      <c r="M7721" s="284">
        <v>0</v>
      </c>
      <c r="N7721" s="284">
        <v>0</v>
      </c>
      <c r="O7721" s="284">
        <v>0</v>
      </c>
      <c r="P7721" s="284">
        <v>0</v>
      </c>
      <c r="Q7721" s="284">
        <v>0</v>
      </c>
      <c r="R7721" s="284">
        <v>0</v>
      </c>
      <c r="S7721" s="284">
        <v>7</v>
      </c>
      <c r="T7721" s="284">
        <v>0</v>
      </c>
      <c r="U7721" s="284">
        <v>0</v>
      </c>
      <c r="V7721" s="284">
        <v>0</v>
      </c>
      <c r="W7721" s="284">
        <v>0</v>
      </c>
      <c r="X7721" s="284">
        <v>0</v>
      </c>
    </row>
    <row r="7722" spans="1:24">
      <c r="A7722" s="54"/>
      <c r="B7722" s="54"/>
      <c r="C7722" s="103" t="s">
        <v>33</v>
      </c>
      <c r="D7722" s="643" t="s">
        <v>11706</v>
      </c>
      <c r="E7722" s="255" t="s">
        <v>11707</v>
      </c>
      <c r="F7722" s="224" t="s">
        <v>11708</v>
      </c>
      <c r="G7722" s="643" t="s">
        <v>11709</v>
      </c>
      <c r="H7722" s="644" t="s">
        <v>11710</v>
      </c>
      <c r="I7722" s="74">
        <v>0</v>
      </c>
      <c r="J7722" s="103" t="s">
        <v>39</v>
      </c>
      <c r="K7722" s="75" t="s">
        <v>32</v>
      </c>
      <c r="L7722" s="76">
        <f t="shared" si="395"/>
        <v>0</v>
      </c>
      <c r="M7722" s="284">
        <v>0</v>
      </c>
      <c r="N7722" s="284">
        <v>0</v>
      </c>
      <c r="O7722" s="284">
        <v>0</v>
      </c>
      <c r="P7722" s="284">
        <v>0</v>
      </c>
      <c r="Q7722" s="284">
        <v>0</v>
      </c>
      <c r="R7722" s="284">
        <v>0</v>
      </c>
      <c r="S7722" s="284">
        <v>0</v>
      </c>
      <c r="T7722" s="284">
        <v>0</v>
      </c>
      <c r="U7722" s="284">
        <v>0</v>
      </c>
      <c r="V7722" s="284">
        <v>0</v>
      </c>
      <c r="W7722" s="284">
        <v>0</v>
      </c>
      <c r="X7722" s="284">
        <v>0</v>
      </c>
    </row>
    <row r="7723" spans="1:24">
      <c r="A7723" s="54"/>
      <c r="B7723" s="54"/>
      <c r="C7723" s="103"/>
      <c r="D7723" s="643"/>
      <c r="E7723" s="103"/>
      <c r="F7723" s="224"/>
      <c r="G7723" s="643"/>
      <c r="H7723" s="644"/>
      <c r="I7723" s="79"/>
      <c r="J7723" s="103"/>
      <c r="K7723" s="75" t="s">
        <v>34</v>
      </c>
      <c r="L7723" s="76">
        <f t="shared" si="395"/>
        <v>0</v>
      </c>
      <c r="M7723" s="284">
        <v>0</v>
      </c>
      <c r="N7723" s="284">
        <v>0</v>
      </c>
      <c r="O7723" s="284">
        <v>0</v>
      </c>
      <c r="P7723" s="284">
        <v>0</v>
      </c>
      <c r="Q7723" s="284">
        <v>0</v>
      </c>
      <c r="R7723" s="284">
        <v>0</v>
      </c>
      <c r="S7723" s="284">
        <v>0</v>
      </c>
      <c r="T7723" s="284">
        <v>0</v>
      </c>
      <c r="U7723" s="284">
        <v>0</v>
      </c>
      <c r="V7723" s="284">
        <v>0</v>
      </c>
      <c r="W7723" s="284">
        <v>0</v>
      </c>
      <c r="X7723" s="284">
        <v>0</v>
      </c>
    </row>
    <row r="7724" spans="1:24">
      <c r="A7724" s="54"/>
      <c r="B7724" s="54"/>
      <c r="C7724" s="103"/>
      <c r="D7724" s="643"/>
      <c r="E7724" s="103"/>
      <c r="F7724" s="224"/>
      <c r="G7724" s="643"/>
      <c r="H7724" s="644"/>
      <c r="I7724" s="83"/>
      <c r="J7724" s="103"/>
      <c r="K7724" s="84" t="s">
        <v>36</v>
      </c>
      <c r="L7724" s="76">
        <f t="shared" si="395"/>
        <v>3</v>
      </c>
      <c r="M7724" s="284">
        <v>0</v>
      </c>
      <c r="N7724" s="284">
        <v>0</v>
      </c>
      <c r="O7724" s="284">
        <v>2</v>
      </c>
      <c r="P7724" s="284">
        <v>0</v>
      </c>
      <c r="Q7724" s="284">
        <v>0</v>
      </c>
      <c r="R7724" s="284">
        <v>0</v>
      </c>
      <c r="S7724" s="284">
        <v>1</v>
      </c>
      <c r="T7724" s="284">
        <v>0</v>
      </c>
      <c r="U7724" s="284">
        <v>0</v>
      </c>
      <c r="V7724" s="284">
        <v>0</v>
      </c>
      <c r="W7724" s="284">
        <v>0</v>
      </c>
      <c r="X7724" s="284">
        <v>0</v>
      </c>
    </row>
    <row r="7725" spans="1:24">
      <c r="A7725" s="54"/>
      <c r="B7725" s="54"/>
      <c r="C7725" s="103" t="s">
        <v>33</v>
      </c>
      <c r="D7725" s="643" t="s">
        <v>11711</v>
      </c>
      <c r="E7725" s="255" t="s">
        <v>11712</v>
      </c>
      <c r="F7725" s="224" t="s">
        <v>11713</v>
      </c>
      <c r="G7725" s="643" t="s">
        <v>11714</v>
      </c>
      <c r="H7725" s="644" t="s">
        <v>11715</v>
      </c>
      <c r="I7725" s="425">
        <v>10009</v>
      </c>
      <c r="J7725" s="103" t="s">
        <v>39</v>
      </c>
      <c r="K7725" s="75" t="s">
        <v>32</v>
      </c>
      <c r="L7725" s="76">
        <f t="shared" si="395"/>
        <v>0</v>
      </c>
      <c r="M7725" s="284">
        <v>0</v>
      </c>
      <c r="N7725" s="284">
        <v>0</v>
      </c>
      <c r="O7725" s="284">
        <v>0</v>
      </c>
      <c r="P7725" s="284">
        <v>0</v>
      </c>
      <c r="Q7725" s="284">
        <v>0</v>
      </c>
      <c r="R7725" s="284">
        <v>0</v>
      </c>
      <c r="S7725" s="284">
        <v>0</v>
      </c>
      <c r="T7725" s="284">
        <v>0</v>
      </c>
      <c r="U7725" s="284">
        <v>0</v>
      </c>
      <c r="V7725" s="284">
        <v>0</v>
      </c>
      <c r="W7725" s="284">
        <v>0</v>
      </c>
      <c r="X7725" s="284">
        <v>0</v>
      </c>
    </row>
    <row r="7726" spans="1:24">
      <c r="A7726" s="54"/>
      <c r="B7726" s="54"/>
      <c r="C7726" s="103"/>
      <c r="D7726" s="643"/>
      <c r="E7726" s="103"/>
      <c r="F7726" s="224"/>
      <c r="G7726" s="643"/>
      <c r="H7726" s="644"/>
      <c r="I7726" s="425"/>
      <c r="J7726" s="103"/>
      <c r="K7726" s="75" t="s">
        <v>34</v>
      </c>
      <c r="L7726" s="76">
        <f t="shared" si="395"/>
        <v>0</v>
      </c>
      <c r="M7726" s="284">
        <v>0</v>
      </c>
      <c r="N7726" s="284">
        <v>0</v>
      </c>
      <c r="O7726" s="284">
        <v>0</v>
      </c>
      <c r="P7726" s="284">
        <v>0</v>
      </c>
      <c r="Q7726" s="284">
        <v>0</v>
      </c>
      <c r="R7726" s="284">
        <v>0</v>
      </c>
      <c r="S7726" s="284">
        <v>0</v>
      </c>
      <c r="T7726" s="284">
        <v>0</v>
      </c>
      <c r="U7726" s="284">
        <v>0</v>
      </c>
      <c r="V7726" s="284">
        <v>0</v>
      </c>
      <c r="W7726" s="284">
        <v>0</v>
      </c>
      <c r="X7726" s="284">
        <v>0</v>
      </c>
    </row>
    <row r="7727" spans="1:24">
      <c r="A7727" s="54"/>
      <c r="B7727" s="80"/>
      <c r="C7727" s="103"/>
      <c r="D7727" s="643"/>
      <c r="E7727" s="103"/>
      <c r="F7727" s="224"/>
      <c r="G7727" s="643"/>
      <c r="H7727" s="644"/>
      <c r="I7727" s="425"/>
      <c r="J7727" s="103"/>
      <c r="K7727" s="84" t="s">
        <v>36</v>
      </c>
      <c r="L7727" s="76">
        <f t="shared" si="395"/>
        <v>2</v>
      </c>
      <c r="M7727" s="284">
        <v>0</v>
      </c>
      <c r="N7727" s="284">
        <v>0</v>
      </c>
      <c r="O7727" s="284">
        <v>0</v>
      </c>
      <c r="P7727" s="284">
        <v>0</v>
      </c>
      <c r="Q7727" s="284">
        <v>0</v>
      </c>
      <c r="R7727" s="284">
        <v>0</v>
      </c>
      <c r="S7727" s="284">
        <v>0</v>
      </c>
      <c r="T7727" s="284">
        <v>2</v>
      </c>
      <c r="U7727" s="284">
        <v>0</v>
      </c>
      <c r="V7727" s="284">
        <v>0</v>
      </c>
      <c r="W7727" s="284">
        <v>0</v>
      </c>
      <c r="X7727" s="284">
        <v>0</v>
      </c>
    </row>
    <row r="7728" spans="1:24">
      <c r="A7728" s="54"/>
      <c r="B7728" s="103" t="s">
        <v>11716</v>
      </c>
      <c r="C7728" s="46"/>
      <c r="D7728" s="449">
        <f>COUNTA(D7731:D7895)</f>
        <v>55</v>
      </c>
      <c r="E7728" s="103"/>
      <c r="F7728" s="103"/>
      <c r="G7728" s="195"/>
      <c r="H7728" s="103"/>
      <c r="I7728" s="606">
        <f>SUM(I7731:I7895)</f>
        <v>404960.4</v>
      </c>
      <c r="J7728" s="46" t="s">
        <v>1508</v>
      </c>
      <c r="K7728" s="75" t="s">
        <v>1509</v>
      </c>
      <c r="L7728" s="76">
        <f>SUM(M7728:X7728)</f>
        <v>111</v>
      </c>
      <c r="M7728" s="76">
        <f>M7731+M7734+M7737+M7740+M7743+M7746+M7749+M7752+M7755+M7758+M7761+M7764+M7767+M7770+M7773+M7776+M7779+M7782+M7785+M7788+M7791+M7794+M7797+M7800+M7803+M7806+M7809+M7812+M7815+M7818+M7821+M7824+M7827+M7830+M7833+M7836+M7839+M7842+M7845+M7848+M7851+M7854+M7857+M7860+M7863+M7866+M7869+M7872+M7875+M7878+M7881+M7884+M7887+M7890+M7893</f>
        <v>35</v>
      </c>
      <c r="N7728" s="76">
        <f t="shared" ref="N7728:X7728" si="396">N7731+N7734+N7737+N7740+N7743+N7746+N7749+N7752+N7755+N7758+N7761+N7764+N7767+N7770+N7773+N7776+N7779+N7782+N7785+N7788+N7791+N7794+N7797+N7800+N7803+N7806+N7809+N7812+N7815+N7818+N7821+N7824+N7827+N7830+N7833+N7836+N7839+N7842+N7845+N7848+N7851+N7854+N7857+N7860+N7863+N7866+N7869+N7872+N7875+N7878+N7881+N7884+N7887+N7890+N7893</f>
        <v>18</v>
      </c>
      <c r="O7728" s="76">
        <f t="shared" si="396"/>
        <v>3</v>
      </c>
      <c r="P7728" s="76">
        <f t="shared" si="396"/>
        <v>0</v>
      </c>
      <c r="Q7728" s="76">
        <f t="shared" si="396"/>
        <v>0</v>
      </c>
      <c r="R7728" s="76">
        <f t="shared" si="396"/>
        <v>0</v>
      </c>
      <c r="S7728" s="76">
        <f t="shared" si="396"/>
        <v>2</v>
      </c>
      <c r="T7728" s="76">
        <f t="shared" si="396"/>
        <v>26</v>
      </c>
      <c r="U7728" s="76">
        <f t="shared" si="396"/>
        <v>0</v>
      </c>
      <c r="V7728" s="76">
        <f t="shared" si="396"/>
        <v>0</v>
      </c>
      <c r="W7728" s="76">
        <f t="shared" si="396"/>
        <v>0</v>
      </c>
      <c r="X7728" s="76">
        <f t="shared" si="396"/>
        <v>27</v>
      </c>
    </row>
    <row r="7729" spans="1:24">
      <c r="A7729" s="54"/>
      <c r="B7729" s="103"/>
      <c r="C7729" s="54"/>
      <c r="D7729" s="449"/>
      <c r="E7729" s="103"/>
      <c r="F7729" s="103"/>
      <c r="G7729" s="195"/>
      <c r="H7729" s="103"/>
      <c r="I7729" s="606"/>
      <c r="J7729" s="54"/>
      <c r="K7729" s="75" t="s">
        <v>1501</v>
      </c>
      <c r="L7729" s="76">
        <f>SUM(M7729:X7729)</f>
        <v>16</v>
      </c>
      <c r="M7729" s="76">
        <f t="shared" ref="M7729:X7730" si="397">M7732+M7735+M7738+M7741+M7744+M7747+M7750+M7753+M7756+M7759+M7762+M7765+M7768+M7771+M7774+M7777+M7780+M7783+M7786+M7789+M7792+M7795+M7798+M7801+M7804+M7807+M7810+M7813+M7816+M7819+M7822+M7825+M7828+M7831+M7834+M7837+M7840+M7843+M7846+M7849+M7852+M7855+M7858+M7861+M7864+M7867+M7870+M7873+M7876+M7879+M7882+M7885+M7888+M7891+M7894</f>
        <v>10</v>
      </c>
      <c r="N7729" s="76">
        <f t="shared" si="397"/>
        <v>0</v>
      </c>
      <c r="O7729" s="76">
        <f t="shared" si="397"/>
        <v>0</v>
      </c>
      <c r="P7729" s="76">
        <f t="shared" si="397"/>
        <v>4</v>
      </c>
      <c r="Q7729" s="76">
        <f t="shared" si="397"/>
        <v>0</v>
      </c>
      <c r="R7729" s="76">
        <f t="shared" si="397"/>
        <v>0</v>
      </c>
      <c r="S7729" s="76">
        <f t="shared" si="397"/>
        <v>0</v>
      </c>
      <c r="T7729" s="76">
        <f t="shared" si="397"/>
        <v>1</v>
      </c>
      <c r="U7729" s="76">
        <f t="shared" si="397"/>
        <v>0</v>
      </c>
      <c r="V7729" s="76">
        <f t="shared" si="397"/>
        <v>0</v>
      </c>
      <c r="W7729" s="76">
        <f t="shared" si="397"/>
        <v>0</v>
      </c>
      <c r="X7729" s="76">
        <f t="shared" si="397"/>
        <v>1</v>
      </c>
    </row>
    <row r="7730" spans="1:24">
      <c r="A7730" s="54"/>
      <c r="B7730" s="103"/>
      <c r="C7730" s="80"/>
      <c r="D7730" s="449"/>
      <c r="E7730" s="103"/>
      <c r="F7730" s="103"/>
      <c r="G7730" s="195"/>
      <c r="H7730" s="103"/>
      <c r="I7730" s="606"/>
      <c r="J7730" s="80"/>
      <c r="K7730" s="75" t="s">
        <v>1502</v>
      </c>
      <c r="L7730" s="76">
        <f>SUM(M7730:X7730)</f>
        <v>132</v>
      </c>
      <c r="M7730" s="76">
        <f t="shared" si="397"/>
        <v>30</v>
      </c>
      <c r="N7730" s="76">
        <f t="shared" si="397"/>
        <v>0</v>
      </c>
      <c r="O7730" s="76">
        <f t="shared" si="397"/>
        <v>0</v>
      </c>
      <c r="P7730" s="76">
        <f t="shared" si="397"/>
        <v>0</v>
      </c>
      <c r="Q7730" s="76">
        <f t="shared" si="397"/>
        <v>0</v>
      </c>
      <c r="R7730" s="76">
        <f t="shared" si="397"/>
        <v>0</v>
      </c>
      <c r="S7730" s="76">
        <f t="shared" si="397"/>
        <v>28</v>
      </c>
      <c r="T7730" s="76">
        <f t="shared" si="397"/>
        <v>4</v>
      </c>
      <c r="U7730" s="76">
        <f t="shared" si="397"/>
        <v>0</v>
      </c>
      <c r="V7730" s="76">
        <f t="shared" si="397"/>
        <v>0</v>
      </c>
      <c r="W7730" s="76">
        <f t="shared" si="397"/>
        <v>61</v>
      </c>
      <c r="X7730" s="76">
        <f t="shared" si="397"/>
        <v>9</v>
      </c>
    </row>
    <row r="7731" spans="1:24">
      <c r="A7731" s="54"/>
      <c r="B7731" s="46" t="s">
        <v>11717</v>
      </c>
      <c r="C7731" s="46" t="s">
        <v>31</v>
      </c>
      <c r="D7731" s="58" t="s">
        <v>11718</v>
      </c>
      <c r="E7731" s="58" t="s">
        <v>11719</v>
      </c>
      <c r="F7731" s="58" t="s">
        <v>11720</v>
      </c>
      <c r="G7731" s="58" t="s">
        <v>11721</v>
      </c>
      <c r="H7731" s="46" t="s">
        <v>11722</v>
      </c>
      <c r="I7731" s="74">
        <v>9189</v>
      </c>
      <c r="J7731" s="46" t="s">
        <v>39</v>
      </c>
      <c r="K7731" s="75" t="s">
        <v>32</v>
      </c>
      <c r="L7731" s="76">
        <f t="shared" ref="L7731:L7794" si="398">SUM(M7731:X7731)</f>
        <v>4</v>
      </c>
      <c r="M7731" s="284">
        <v>0</v>
      </c>
      <c r="N7731" s="284">
        <v>4</v>
      </c>
      <c r="O7731" s="284">
        <v>0</v>
      </c>
      <c r="P7731" s="284">
        <v>0</v>
      </c>
      <c r="Q7731" s="284">
        <v>0</v>
      </c>
      <c r="R7731" s="284">
        <v>0</v>
      </c>
      <c r="S7731" s="284">
        <v>0</v>
      </c>
      <c r="T7731" s="284">
        <v>0</v>
      </c>
      <c r="U7731" s="284">
        <v>0</v>
      </c>
      <c r="V7731" s="284">
        <v>0</v>
      </c>
      <c r="W7731" s="284">
        <v>0</v>
      </c>
      <c r="X7731" s="284">
        <v>0</v>
      </c>
    </row>
    <row r="7732" spans="1:24">
      <c r="A7732" s="54"/>
      <c r="B7732" s="54"/>
      <c r="C7732" s="54"/>
      <c r="D7732" s="77"/>
      <c r="E7732" s="54"/>
      <c r="F7732" s="54"/>
      <c r="G7732" s="77"/>
      <c r="H7732" s="54"/>
      <c r="I7732" s="79"/>
      <c r="J7732" s="54"/>
      <c r="K7732" s="75" t="s">
        <v>34</v>
      </c>
      <c r="L7732" s="76">
        <f t="shared" si="398"/>
        <v>1</v>
      </c>
      <c r="M7732" s="284">
        <v>1</v>
      </c>
      <c r="N7732" s="284">
        <v>0</v>
      </c>
      <c r="O7732" s="284">
        <v>0</v>
      </c>
      <c r="P7732" s="284">
        <v>0</v>
      </c>
      <c r="Q7732" s="284">
        <v>0</v>
      </c>
      <c r="R7732" s="284">
        <v>0</v>
      </c>
      <c r="S7732" s="284">
        <v>0</v>
      </c>
      <c r="T7732" s="284">
        <v>0</v>
      </c>
      <c r="U7732" s="284">
        <v>0</v>
      </c>
      <c r="V7732" s="284">
        <v>0</v>
      </c>
      <c r="W7732" s="284">
        <v>0</v>
      </c>
      <c r="X7732" s="284">
        <v>0</v>
      </c>
    </row>
    <row r="7733" spans="1:24">
      <c r="A7733" s="54"/>
      <c r="B7733" s="54"/>
      <c r="C7733" s="80"/>
      <c r="D7733" s="81"/>
      <c r="E7733" s="80"/>
      <c r="F7733" s="80"/>
      <c r="G7733" s="81"/>
      <c r="H7733" s="80"/>
      <c r="I7733" s="83"/>
      <c r="J7733" s="80"/>
      <c r="K7733" s="84" t="s">
        <v>36</v>
      </c>
      <c r="L7733" s="76">
        <f t="shared" si="398"/>
        <v>0</v>
      </c>
      <c r="M7733" s="284">
        <v>0</v>
      </c>
      <c r="N7733" s="284">
        <v>0</v>
      </c>
      <c r="O7733" s="284">
        <v>0</v>
      </c>
      <c r="P7733" s="284">
        <v>0</v>
      </c>
      <c r="Q7733" s="284">
        <v>0</v>
      </c>
      <c r="R7733" s="284">
        <v>0</v>
      </c>
      <c r="S7733" s="284">
        <v>0</v>
      </c>
      <c r="T7733" s="284">
        <v>0</v>
      </c>
      <c r="U7733" s="284">
        <v>0</v>
      </c>
      <c r="V7733" s="284">
        <v>0</v>
      </c>
      <c r="W7733" s="284">
        <v>0</v>
      </c>
      <c r="X7733" s="284">
        <v>0</v>
      </c>
    </row>
    <row r="7734" spans="1:24">
      <c r="A7734" s="54"/>
      <c r="B7734" s="54"/>
      <c r="C7734" s="46" t="s">
        <v>31</v>
      </c>
      <c r="D7734" s="58" t="s">
        <v>11723</v>
      </c>
      <c r="E7734" s="58" t="s">
        <v>11724</v>
      </c>
      <c r="F7734" s="58" t="s">
        <v>11725</v>
      </c>
      <c r="G7734" s="58" t="s">
        <v>11726</v>
      </c>
      <c r="H7734" s="46" t="s">
        <v>11727</v>
      </c>
      <c r="I7734" s="74">
        <v>9098</v>
      </c>
      <c r="J7734" s="46" t="s">
        <v>39</v>
      </c>
      <c r="K7734" s="75" t="s">
        <v>32</v>
      </c>
      <c r="L7734" s="76">
        <f t="shared" si="398"/>
        <v>14</v>
      </c>
      <c r="M7734" s="284">
        <v>2</v>
      </c>
      <c r="N7734" s="284">
        <v>6</v>
      </c>
      <c r="O7734" s="284">
        <v>0</v>
      </c>
      <c r="P7734" s="284">
        <v>0</v>
      </c>
      <c r="Q7734" s="284">
        <v>0</v>
      </c>
      <c r="R7734" s="284">
        <v>0</v>
      </c>
      <c r="S7734" s="284">
        <v>0</v>
      </c>
      <c r="T7734" s="284">
        <v>5</v>
      </c>
      <c r="U7734" s="284">
        <v>0</v>
      </c>
      <c r="V7734" s="284">
        <v>0</v>
      </c>
      <c r="W7734" s="284">
        <v>0</v>
      </c>
      <c r="X7734" s="284">
        <v>1</v>
      </c>
    </row>
    <row r="7735" spans="1:24">
      <c r="A7735" s="54"/>
      <c r="B7735" s="54"/>
      <c r="C7735" s="54"/>
      <c r="D7735" s="77"/>
      <c r="E7735" s="54"/>
      <c r="F7735" s="54"/>
      <c r="G7735" s="77"/>
      <c r="H7735" s="54"/>
      <c r="I7735" s="79"/>
      <c r="J7735" s="54"/>
      <c r="K7735" s="75" t="s">
        <v>34</v>
      </c>
      <c r="L7735" s="76">
        <f t="shared" si="398"/>
        <v>1</v>
      </c>
      <c r="M7735" s="284">
        <v>0</v>
      </c>
      <c r="N7735" s="284">
        <v>0</v>
      </c>
      <c r="O7735" s="284">
        <v>0</v>
      </c>
      <c r="P7735" s="284">
        <v>1</v>
      </c>
      <c r="Q7735" s="284">
        <v>0</v>
      </c>
      <c r="R7735" s="284">
        <v>0</v>
      </c>
      <c r="S7735" s="284">
        <v>0</v>
      </c>
      <c r="T7735" s="284">
        <v>0</v>
      </c>
      <c r="U7735" s="284">
        <v>0</v>
      </c>
      <c r="V7735" s="284">
        <v>0</v>
      </c>
      <c r="W7735" s="284">
        <v>0</v>
      </c>
      <c r="X7735" s="284">
        <v>0</v>
      </c>
    </row>
    <row r="7736" spans="1:24">
      <c r="A7736" s="54"/>
      <c r="B7736" s="54"/>
      <c r="C7736" s="80"/>
      <c r="D7736" s="81"/>
      <c r="E7736" s="80"/>
      <c r="F7736" s="80"/>
      <c r="G7736" s="81"/>
      <c r="H7736" s="80"/>
      <c r="I7736" s="83"/>
      <c r="J7736" s="80"/>
      <c r="K7736" s="84" t="s">
        <v>36</v>
      </c>
      <c r="L7736" s="76">
        <f t="shared" si="398"/>
        <v>0</v>
      </c>
      <c r="M7736" s="284">
        <v>0</v>
      </c>
      <c r="N7736" s="284">
        <v>0</v>
      </c>
      <c r="O7736" s="284">
        <v>0</v>
      </c>
      <c r="P7736" s="284">
        <v>0</v>
      </c>
      <c r="Q7736" s="284">
        <v>0</v>
      </c>
      <c r="R7736" s="284">
        <v>0</v>
      </c>
      <c r="S7736" s="284">
        <v>0</v>
      </c>
      <c r="T7736" s="284">
        <v>0</v>
      </c>
      <c r="U7736" s="284">
        <v>0</v>
      </c>
      <c r="V7736" s="284">
        <v>0</v>
      </c>
      <c r="W7736" s="284">
        <v>0</v>
      </c>
      <c r="X7736" s="284">
        <v>0</v>
      </c>
    </row>
    <row r="7737" spans="1:24">
      <c r="A7737" s="54"/>
      <c r="B7737" s="54"/>
      <c r="C7737" s="46" t="s">
        <v>31</v>
      </c>
      <c r="D7737" s="58" t="s">
        <v>11728</v>
      </c>
      <c r="E7737" s="58" t="s">
        <v>11729</v>
      </c>
      <c r="F7737" s="58" t="s">
        <v>11730</v>
      </c>
      <c r="G7737" s="58" t="s">
        <v>11731</v>
      </c>
      <c r="H7737" s="46" t="s">
        <v>11732</v>
      </c>
      <c r="I7737" s="74">
        <v>10170</v>
      </c>
      <c r="J7737" s="46" t="s">
        <v>39</v>
      </c>
      <c r="K7737" s="75" t="s">
        <v>32</v>
      </c>
      <c r="L7737" s="76">
        <f t="shared" si="398"/>
        <v>6</v>
      </c>
      <c r="M7737" s="284">
        <v>6</v>
      </c>
      <c r="N7737" s="284">
        <v>0</v>
      </c>
      <c r="O7737" s="284">
        <v>0</v>
      </c>
      <c r="P7737" s="284">
        <v>0</v>
      </c>
      <c r="Q7737" s="284">
        <v>0</v>
      </c>
      <c r="R7737" s="284">
        <v>0</v>
      </c>
      <c r="S7737" s="284">
        <v>0</v>
      </c>
      <c r="T7737" s="284">
        <v>0</v>
      </c>
      <c r="U7737" s="284">
        <v>0</v>
      </c>
      <c r="V7737" s="284">
        <v>0</v>
      </c>
      <c r="W7737" s="284">
        <v>0</v>
      </c>
      <c r="X7737" s="284">
        <v>0</v>
      </c>
    </row>
    <row r="7738" spans="1:24">
      <c r="A7738" s="54"/>
      <c r="B7738" s="54"/>
      <c r="C7738" s="54"/>
      <c r="D7738" s="77"/>
      <c r="E7738" s="54"/>
      <c r="F7738" s="54"/>
      <c r="G7738" s="77"/>
      <c r="H7738" s="54"/>
      <c r="I7738" s="79"/>
      <c r="J7738" s="54"/>
      <c r="K7738" s="75" t="s">
        <v>34</v>
      </c>
      <c r="L7738" s="76">
        <f t="shared" si="398"/>
        <v>1</v>
      </c>
      <c r="M7738" s="284">
        <v>0</v>
      </c>
      <c r="N7738" s="284">
        <v>0</v>
      </c>
      <c r="O7738" s="284">
        <v>0</v>
      </c>
      <c r="P7738" s="284">
        <v>1</v>
      </c>
      <c r="Q7738" s="284">
        <v>0</v>
      </c>
      <c r="R7738" s="284">
        <v>0</v>
      </c>
      <c r="S7738" s="284">
        <v>0</v>
      </c>
      <c r="T7738" s="284">
        <v>0</v>
      </c>
      <c r="U7738" s="284">
        <v>0</v>
      </c>
      <c r="V7738" s="284">
        <v>0</v>
      </c>
      <c r="W7738" s="284">
        <v>0</v>
      </c>
      <c r="X7738" s="284">
        <v>0</v>
      </c>
    </row>
    <row r="7739" spans="1:24">
      <c r="A7739" s="54"/>
      <c r="B7739" s="54"/>
      <c r="C7739" s="80"/>
      <c r="D7739" s="81"/>
      <c r="E7739" s="80"/>
      <c r="F7739" s="80"/>
      <c r="G7739" s="81"/>
      <c r="H7739" s="80"/>
      <c r="I7739" s="83"/>
      <c r="J7739" s="80"/>
      <c r="K7739" s="84" t="s">
        <v>36</v>
      </c>
      <c r="L7739" s="76">
        <f t="shared" si="398"/>
        <v>0</v>
      </c>
      <c r="M7739" s="284">
        <v>0</v>
      </c>
      <c r="N7739" s="284">
        <v>0</v>
      </c>
      <c r="O7739" s="284">
        <v>0</v>
      </c>
      <c r="P7739" s="284">
        <v>0</v>
      </c>
      <c r="Q7739" s="284">
        <v>0</v>
      </c>
      <c r="R7739" s="284">
        <v>0</v>
      </c>
      <c r="S7739" s="284">
        <v>0</v>
      </c>
      <c r="T7739" s="284">
        <v>0</v>
      </c>
      <c r="U7739" s="284">
        <v>0</v>
      </c>
      <c r="V7739" s="284">
        <v>0</v>
      </c>
      <c r="W7739" s="284">
        <v>0</v>
      </c>
      <c r="X7739" s="284">
        <v>0</v>
      </c>
    </row>
    <row r="7740" spans="1:24">
      <c r="A7740" s="54"/>
      <c r="B7740" s="54"/>
      <c r="C7740" s="46" t="s">
        <v>31</v>
      </c>
      <c r="D7740" s="58" t="s">
        <v>11733</v>
      </c>
      <c r="E7740" s="58" t="s">
        <v>11734</v>
      </c>
      <c r="F7740" s="58" t="s">
        <v>11735</v>
      </c>
      <c r="G7740" s="58" t="s">
        <v>11736</v>
      </c>
      <c r="H7740" s="46" t="s">
        <v>11737</v>
      </c>
      <c r="I7740" s="74">
        <v>6118</v>
      </c>
      <c r="J7740" s="46" t="s">
        <v>39</v>
      </c>
      <c r="K7740" s="75" t="s">
        <v>32</v>
      </c>
      <c r="L7740" s="76">
        <f t="shared" si="398"/>
        <v>7</v>
      </c>
      <c r="M7740" s="284">
        <v>0</v>
      </c>
      <c r="N7740" s="284">
        <v>1</v>
      </c>
      <c r="O7740" s="284">
        <v>0</v>
      </c>
      <c r="P7740" s="284">
        <v>0</v>
      </c>
      <c r="Q7740" s="284">
        <v>0</v>
      </c>
      <c r="R7740" s="284">
        <v>0</v>
      </c>
      <c r="S7740" s="284">
        <v>0</v>
      </c>
      <c r="T7740" s="284">
        <v>1</v>
      </c>
      <c r="U7740" s="284">
        <v>0</v>
      </c>
      <c r="V7740" s="284">
        <v>0</v>
      </c>
      <c r="W7740" s="284">
        <v>0</v>
      </c>
      <c r="X7740" s="284">
        <v>5</v>
      </c>
    </row>
    <row r="7741" spans="1:24">
      <c r="A7741" s="54"/>
      <c r="B7741" s="54"/>
      <c r="C7741" s="54"/>
      <c r="D7741" s="77"/>
      <c r="E7741" s="54"/>
      <c r="F7741" s="54"/>
      <c r="G7741" s="77"/>
      <c r="H7741" s="54"/>
      <c r="I7741" s="79"/>
      <c r="J7741" s="54"/>
      <c r="K7741" s="75" t="s">
        <v>34</v>
      </c>
      <c r="L7741" s="76">
        <f t="shared" si="398"/>
        <v>4</v>
      </c>
      <c r="M7741" s="284">
        <v>4</v>
      </c>
      <c r="N7741" s="284">
        <v>0</v>
      </c>
      <c r="O7741" s="284">
        <v>0</v>
      </c>
      <c r="P7741" s="284">
        <v>0</v>
      </c>
      <c r="Q7741" s="284">
        <v>0</v>
      </c>
      <c r="R7741" s="284">
        <v>0</v>
      </c>
      <c r="S7741" s="284">
        <v>0</v>
      </c>
      <c r="T7741" s="284">
        <v>0</v>
      </c>
      <c r="U7741" s="284">
        <v>0</v>
      </c>
      <c r="V7741" s="284">
        <v>0</v>
      </c>
      <c r="W7741" s="284">
        <v>0</v>
      </c>
      <c r="X7741" s="284">
        <v>0</v>
      </c>
    </row>
    <row r="7742" spans="1:24">
      <c r="A7742" s="54"/>
      <c r="B7742" s="54"/>
      <c r="C7742" s="80"/>
      <c r="D7742" s="81"/>
      <c r="E7742" s="80"/>
      <c r="F7742" s="80"/>
      <c r="G7742" s="81"/>
      <c r="H7742" s="80"/>
      <c r="I7742" s="83"/>
      <c r="J7742" s="80"/>
      <c r="K7742" s="84" t="s">
        <v>36</v>
      </c>
      <c r="L7742" s="76">
        <f t="shared" si="398"/>
        <v>0</v>
      </c>
      <c r="M7742" s="284">
        <v>0</v>
      </c>
      <c r="N7742" s="284">
        <v>0</v>
      </c>
      <c r="O7742" s="284">
        <v>0</v>
      </c>
      <c r="P7742" s="284">
        <v>0</v>
      </c>
      <c r="Q7742" s="284">
        <v>0</v>
      </c>
      <c r="R7742" s="284">
        <v>0</v>
      </c>
      <c r="S7742" s="284">
        <v>0</v>
      </c>
      <c r="T7742" s="284">
        <v>0</v>
      </c>
      <c r="U7742" s="284">
        <v>0</v>
      </c>
      <c r="V7742" s="284">
        <v>0</v>
      </c>
      <c r="W7742" s="284">
        <v>0</v>
      </c>
      <c r="X7742" s="284">
        <v>0</v>
      </c>
    </row>
    <row r="7743" spans="1:24">
      <c r="A7743" s="54"/>
      <c r="B7743" s="54"/>
      <c r="C7743" s="46" t="s">
        <v>33</v>
      </c>
      <c r="D7743" s="58" t="s">
        <v>11738</v>
      </c>
      <c r="E7743" s="58" t="s">
        <v>11739</v>
      </c>
      <c r="F7743" s="46" t="s">
        <v>11740</v>
      </c>
      <c r="G7743" s="58" t="s">
        <v>11741</v>
      </c>
      <c r="H7743" s="46" t="s">
        <v>11742</v>
      </c>
      <c r="I7743" s="74">
        <v>46.9</v>
      </c>
      <c r="J7743" s="46" t="s">
        <v>39</v>
      </c>
      <c r="K7743" s="75" t="s">
        <v>32</v>
      </c>
      <c r="L7743" s="76">
        <f t="shared" si="398"/>
        <v>3</v>
      </c>
      <c r="M7743" s="284">
        <v>1</v>
      </c>
      <c r="N7743" s="284">
        <v>0</v>
      </c>
      <c r="O7743" s="284">
        <v>0</v>
      </c>
      <c r="P7743" s="284">
        <v>0</v>
      </c>
      <c r="Q7743" s="284">
        <v>0</v>
      </c>
      <c r="R7743" s="284">
        <v>0</v>
      </c>
      <c r="S7743" s="284">
        <v>0</v>
      </c>
      <c r="T7743" s="284">
        <v>0</v>
      </c>
      <c r="U7743" s="284">
        <v>0</v>
      </c>
      <c r="V7743" s="284">
        <v>0</v>
      </c>
      <c r="W7743" s="284">
        <v>0</v>
      </c>
      <c r="X7743" s="284">
        <v>2</v>
      </c>
    </row>
    <row r="7744" spans="1:24">
      <c r="A7744" s="54"/>
      <c r="B7744" s="54"/>
      <c r="C7744" s="54"/>
      <c r="D7744" s="77"/>
      <c r="E7744" s="54"/>
      <c r="F7744" s="54"/>
      <c r="G7744" s="77"/>
      <c r="H7744" s="54"/>
      <c r="I7744" s="79"/>
      <c r="J7744" s="54"/>
      <c r="K7744" s="75" t="s">
        <v>34</v>
      </c>
      <c r="L7744" s="76">
        <f t="shared" si="398"/>
        <v>0</v>
      </c>
      <c r="M7744" s="284">
        <v>0</v>
      </c>
      <c r="N7744" s="284">
        <v>0</v>
      </c>
      <c r="O7744" s="284">
        <v>0</v>
      </c>
      <c r="P7744" s="284">
        <v>0</v>
      </c>
      <c r="Q7744" s="284">
        <v>0</v>
      </c>
      <c r="R7744" s="284">
        <v>0</v>
      </c>
      <c r="S7744" s="284">
        <v>0</v>
      </c>
      <c r="T7744" s="284">
        <v>0</v>
      </c>
      <c r="U7744" s="284">
        <v>0</v>
      </c>
      <c r="V7744" s="284">
        <v>0</v>
      </c>
      <c r="W7744" s="284">
        <v>0</v>
      </c>
      <c r="X7744" s="284">
        <v>0</v>
      </c>
    </row>
    <row r="7745" spans="1:24">
      <c r="A7745" s="54"/>
      <c r="B7745" s="54"/>
      <c r="C7745" s="80"/>
      <c r="D7745" s="81"/>
      <c r="E7745" s="80"/>
      <c r="F7745" s="80"/>
      <c r="G7745" s="81"/>
      <c r="H7745" s="80"/>
      <c r="I7745" s="83"/>
      <c r="J7745" s="80"/>
      <c r="K7745" s="84" t="s">
        <v>36</v>
      </c>
      <c r="L7745" s="76">
        <f t="shared" si="398"/>
        <v>0</v>
      </c>
      <c r="M7745" s="284">
        <v>0</v>
      </c>
      <c r="N7745" s="284">
        <v>0</v>
      </c>
      <c r="O7745" s="284">
        <v>0</v>
      </c>
      <c r="P7745" s="284">
        <v>0</v>
      </c>
      <c r="Q7745" s="284">
        <v>0</v>
      </c>
      <c r="R7745" s="284">
        <v>0</v>
      </c>
      <c r="S7745" s="284">
        <v>0</v>
      </c>
      <c r="T7745" s="284">
        <v>0</v>
      </c>
      <c r="U7745" s="284">
        <v>0</v>
      </c>
      <c r="V7745" s="284">
        <v>0</v>
      </c>
      <c r="W7745" s="284">
        <v>0</v>
      </c>
      <c r="X7745" s="284">
        <v>0</v>
      </c>
    </row>
    <row r="7746" spans="1:24">
      <c r="A7746" s="54"/>
      <c r="B7746" s="54"/>
      <c r="C7746" s="46" t="s">
        <v>33</v>
      </c>
      <c r="D7746" s="58" t="s">
        <v>139</v>
      </c>
      <c r="E7746" s="58" t="s">
        <v>11743</v>
      </c>
      <c r="F7746" s="46" t="s">
        <v>11744</v>
      </c>
      <c r="G7746" s="58" t="s">
        <v>11745</v>
      </c>
      <c r="H7746" s="46" t="s">
        <v>11746</v>
      </c>
      <c r="I7746" s="74">
        <v>263</v>
      </c>
      <c r="J7746" s="46" t="s">
        <v>39</v>
      </c>
      <c r="K7746" s="75" t="s">
        <v>32</v>
      </c>
      <c r="L7746" s="76">
        <f t="shared" si="398"/>
        <v>3</v>
      </c>
      <c r="M7746" s="284">
        <v>1</v>
      </c>
      <c r="N7746" s="284">
        <v>0</v>
      </c>
      <c r="O7746" s="284">
        <v>0</v>
      </c>
      <c r="P7746" s="284">
        <v>0</v>
      </c>
      <c r="Q7746" s="284">
        <v>0</v>
      </c>
      <c r="R7746" s="284">
        <v>0</v>
      </c>
      <c r="S7746" s="284">
        <v>0</v>
      </c>
      <c r="T7746" s="284">
        <v>0</v>
      </c>
      <c r="U7746" s="284">
        <v>0</v>
      </c>
      <c r="V7746" s="284">
        <v>0</v>
      </c>
      <c r="W7746" s="284">
        <v>0</v>
      </c>
      <c r="X7746" s="284">
        <v>2</v>
      </c>
    </row>
    <row r="7747" spans="1:24">
      <c r="A7747" s="54"/>
      <c r="B7747" s="54"/>
      <c r="C7747" s="54"/>
      <c r="D7747" s="77"/>
      <c r="E7747" s="54"/>
      <c r="F7747" s="54"/>
      <c r="G7747" s="77"/>
      <c r="H7747" s="54"/>
      <c r="I7747" s="79"/>
      <c r="J7747" s="54"/>
      <c r="K7747" s="75" t="s">
        <v>34</v>
      </c>
      <c r="L7747" s="76">
        <f t="shared" si="398"/>
        <v>0</v>
      </c>
      <c r="M7747" s="284">
        <v>0</v>
      </c>
      <c r="N7747" s="284">
        <v>0</v>
      </c>
      <c r="O7747" s="284">
        <v>0</v>
      </c>
      <c r="P7747" s="284">
        <v>0</v>
      </c>
      <c r="Q7747" s="284">
        <v>0</v>
      </c>
      <c r="R7747" s="284">
        <v>0</v>
      </c>
      <c r="S7747" s="284">
        <v>0</v>
      </c>
      <c r="T7747" s="284">
        <v>0</v>
      </c>
      <c r="U7747" s="284">
        <v>0</v>
      </c>
      <c r="V7747" s="284">
        <v>0</v>
      </c>
      <c r="W7747" s="284">
        <v>0</v>
      </c>
      <c r="X7747" s="284">
        <v>0</v>
      </c>
    </row>
    <row r="7748" spans="1:24">
      <c r="A7748" s="54"/>
      <c r="B7748" s="54"/>
      <c r="C7748" s="80"/>
      <c r="D7748" s="81"/>
      <c r="E7748" s="80"/>
      <c r="F7748" s="80"/>
      <c r="G7748" s="81"/>
      <c r="H7748" s="80"/>
      <c r="I7748" s="83"/>
      <c r="J7748" s="80"/>
      <c r="K7748" s="84" t="s">
        <v>36</v>
      </c>
      <c r="L7748" s="76">
        <f t="shared" si="398"/>
        <v>0</v>
      </c>
      <c r="M7748" s="284">
        <v>0</v>
      </c>
      <c r="N7748" s="284">
        <v>0</v>
      </c>
      <c r="O7748" s="284">
        <v>0</v>
      </c>
      <c r="P7748" s="284">
        <v>0</v>
      </c>
      <c r="Q7748" s="284">
        <v>0</v>
      </c>
      <c r="R7748" s="284">
        <v>0</v>
      </c>
      <c r="S7748" s="284">
        <v>0</v>
      </c>
      <c r="T7748" s="284">
        <v>0</v>
      </c>
      <c r="U7748" s="284">
        <v>0</v>
      </c>
      <c r="V7748" s="284">
        <v>0</v>
      </c>
      <c r="W7748" s="284">
        <v>0</v>
      </c>
      <c r="X7748" s="284">
        <v>0</v>
      </c>
    </row>
    <row r="7749" spans="1:24">
      <c r="A7749" s="54"/>
      <c r="B7749" s="54"/>
      <c r="C7749" s="46" t="s">
        <v>33</v>
      </c>
      <c r="D7749" s="58" t="s">
        <v>11747</v>
      </c>
      <c r="E7749" s="58" t="s">
        <v>11748</v>
      </c>
      <c r="F7749" s="46" t="s">
        <v>11749</v>
      </c>
      <c r="G7749" s="58" t="s">
        <v>11750</v>
      </c>
      <c r="H7749" s="46" t="s">
        <v>11751</v>
      </c>
      <c r="I7749" s="74">
        <v>736.5</v>
      </c>
      <c r="J7749" s="46" t="s">
        <v>39</v>
      </c>
      <c r="K7749" s="75" t="s">
        <v>32</v>
      </c>
      <c r="L7749" s="76">
        <f t="shared" si="398"/>
        <v>2</v>
      </c>
      <c r="M7749" s="284">
        <v>0</v>
      </c>
      <c r="N7749" s="284">
        <v>0</v>
      </c>
      <c r="O7749" s="284">
        <v>0</v>
      </c>
      <c r="P7749" s="284">
        <v>0</v>
      </c>
      <c r="Q7749" s="284">
        <v>0</v>
      </c>
      <c r="R7749" s="284">
        <v>0</v>
      </c>
      <c r="S7749" s="284">
        <v>0</v>
      </c>
      <c r="T7749" s="284">
        <v>1</v>
      </c>
      <c r="U7749" s="284">
        <v>0</v>
      </c>
      <c r="V7749" s="284">
        <v>0</v>
      </c>
      <c r="W7749" s="284">
        <v>0</v>
      </c>
      <c r="X7749" s="284">
        <v>1</v>
      </c>
    </row>
    <row r="7750" spans="1:24">
      <c r="A7750" s="54"/>
      <c r="B7750" s="54"/>
      <c r="C7750" s="54"/>
      <c r="D7750" s="77"/>
      <c r="E7750" s="54"/>
      <c r="F7750" s="54"/>
      <c r="G7750" s="77"/>
      <c r="H7750" s="54"/>
      <c r="I7750" s="79"/>
      <c r="J7750" s="54"/>
      <c r="K7750" s="75" t="s">
        <v>34</v>
      </c>
      <c r="L7750" s="76">
        <f t="shared" si="398"/>
        <v>1</v>
      </c>
      <c r="M7750" s="284">
        <v>0</v>
      </c>
      <c r="N7750" s="284">
        <v>0</v>
      </c>
      <c r="O7750" s="284">
        <v>0</v>
      </c>
      <c r="P7750" s="284">
        <v>0</v>
      </c>
      <c r="Q7750" s="284">
        <v>0</v>
      </c>
      <c r="R7750" s="284">
        <v>0</v>
      </c>
      <c r="S7750" s="284">
        <v>0</v>
      </c>
      <c r="T7750" s="284">
        <v>0</v>
      </c>
      <c r="U7750" s="284">
        <v>0</v>
      </c>
      <c r="V7750" s="284">
        <v>0</v>
      </c>
      <c r="W7750" s="284">
        <v>0</v>
      </c>
      <c r="X7750" s="284">
        <v>1</v>
      </c>
    </row>
    <row r="7751" spans="1:24">
      <c r="A7751" s="54"/>
      <c r="B7751" s="54"/>
      <c r="C7751" s="80"/>
      <c r="D7751" s="81"/>
      <c r="E7751" s="80"/>
      <c r="F7751" s="80"/>
      <c r="G7751" s="81"/>
      <c r="H7751" s="80"/>
      <c r="I7751" s="83"/>
      <c r="J7751" s="80"/>
      <c r="K7751" s="84" t="s">
        <v>36</v>
      </c>
      <c r="L7751" s="76">
        <f t="shared" si="398"/>
        <v>0</v>
      </c>
      <c r="M7751" s="284">
        <v>0</v>
      </c>
      <c r="N7751" s="284">
        <v>0</v>
      </c>
      <c r="O7751" s="284">
        <v>0</v>
      </c>
      <c r="P7751" s="284">
        <v>0</v>
      </c>
      <c r="Q7751" s="284">
        <v>0</v>
      </c>
      <c r="R7751" s="284">
        <v>0</v>
      </c>
      <c r="S7751" s="284">
        <v>0</v>
      </c>
      <c r="T7751" s="284">
        <v>0</v>
      </c>
      <c r="U7751" s="284">
        <v>0</v>
      </c>
      <c r="V7751" s="284">
        <v>0</v>
      </c>
      <c r="W7751" s="284">
        <v>0</v>
      </c>
      <c r="X7751" s="284">
        <v>0</v>
      </c>
    </row>
    <row r="7752" spans="1:24">
      <c r="A7752" s="54"/>
      <c r="B7752" s="54"/>
      <c r="C7752" s="46" t="s">
        <v>33</v>
      </c>
      <c r="D7752" s="58" t="s">
        <v>11752</v>
      </c>
      <c r="E7752" s="58" t="s">
        <v>11753</v>
      </c>
      <c r="F7752" s="46" t="s">
        <v>11754</v>
      </c>
      <c r="G7752" s="58" t="s">
        <v>11755</v>
      </c>
      <c r="H7752" s="46" t="s">
        <v>11756</v>
      </c>
      <c r="I7752" s="74">
        <v>4459</v>
      </c>
      <c r="J7752" s="46" t="s">
        <v>39</v>
      </c>
      <c r="K7752" s="75" t="s">
        <v>32</v>
      </c>
      <c r="L7752" s="76">
        <f t="shared" si="398"/>
        <v>4</v>
      </c>
      <c r="M7752" s="284">
        <v>1</v>
      </c>
      <c r="N7752" s="284">
        <v>1</v>
      </c>
      <c r="O7752" s="284">
        <v>0</v>
      </c>
      <c r="P7752" s="284">
        <v>0</v>
      </c>
      <c r="Q7752" s="284">
        <v>0</v>
      </c>
      <c r="R7752" s="284">
        <v>0</v>
      </c>
      <c r="S7752" s="284">
        <v>0</v>
      </c>
      <c r="T7752" s="284">
        <v>0</v>
      </c>
      <c r="U7752" s="284">
        <v>0</v>
      </c>
      <c r="V7752" s="284">
        <v>0</v>
      </c>
      <c r="W7752" s="284">
        <v>0</v>
      </c>
      <c r="X7752" s="284">
        <v>2</v>
      </c>
    </row>
    <row r="7753" spans="1:24">
      <c r="A7753" s="54"/>
      <c r="B7753" s="54"/>
      <c r="C7753" s="54"/>
      <c r="D7753" s="77"/>
      <c r="E7753" s="77"/>
      <c r="F7753" s="54"/>
      <c r="G7753" s="77"/>
      <c r="H7753" s="54"/>
      <c r="I7753" s="79"/>
      <c r="J7753" s="54"/>
      <c r="K7753" s="75" t="s">
        <v>34</v>
      </c>
      <c r="L7753" s="76">
        <f t="shared" si="398"/>
        <v>0</v>
      </c>
      <c r="M7753" s="284">
        <v>0</v>
      </c>
      <c r="N7753" s="284">
        <v>0</v>
      </c>
      <c r="O7753" s="284">
        <v>0</v>
      </c>
      <c r="P7753" s="284">
        <v>0</v>
      </c>
      <c r="Q7753" s="284">
        <v>0</v>
      </c>
      <c r="R7753" s="284">
        <v>0</v>
      </c>
      <c r="S7753" s="284">
        <v>0</v>
      </c>
      <c r="T7753" s="284">
        <v>0</v>
      </c>
      <c r="U7753" s="284">
        <v>0</v>
      </c>
      <c r="V7753" s="284">
        <v>0</v>
      </c>
      <c r="W7753" s="284">
        <v>0</v>
      </c>
      <c r="X7753" s="284">
        <v>0</v>
      </c>
    </row>
    <row r="7754" spans="1:24">
      <c r="A7754" s="54"/>
      <c r="B7754" s="54"/>
      <c r="C7754" s="80"/>
      <c r="D7754" s="81"/>
      <c r="E7754" s="81"/>
      <c r="F7754" s="80"/>
      <c r="G7754" s="81"/>
      <c r="H7754" s="80"/>
      <c r="I7754" s="83"/>
      <c r="J7754" s="80"/>
      <c r="K7754" s="84" t="s">
        <v>36</v>
      </c>
      <c r="L7754" s="76">
        <f t="shared" si="398"/>
        <v>0</v>
      </c>
      <c r="M7754" s="284">
        <v>0</v>
      </c>
      <c r="N7754" s="284">
        <v>0</v>
      </c>
      <c r="O7754" s="284">
        <v>0</v>
      </c>
      <c r="P7754" s="284">
        <v>0</v>
      </c>
      <c r="Q7754" s="284">
        <v>0</v>
      </c>
      <c r="R7754" s="284">
        <v>0</v>
      </c>
      <c r="S7754" s="284">
        <v>0</v>
      </c>
      <c r="T7754" s="284">
        <v>0</v>
      </c>
      <c r="U7754" s="284">
        <v>0</v>
      </c>
      <c r="V7754" s="284">
        <v>0</v>
      </c>
      <c r="W7754" s="284">
        <v>0</v>
      </c>
      <c r="X7754" s="284">
        <v>0</v>
      </c>
    </row>
    <row r="7755" spans="1:24">
      <c r="A7755" s="54"/>
      <c r="B7755" s="54"/>
      <c r="C7755" s="46" t="s">
        <v>33</v>
      </c>
      <c r="D7755" s="58" t="s">
        <v>11757</v>
      </c>
      <c r="E7755" s="58" t="s">
        <v>11758</v>
      </c>
      <c r="F7755" s="46" t="s">
        <v>11759</v>
      </c>
      <c r="G7755" s="58" t="s">
        <v>11760</v>
      </c>
      <c r="H7755" s="46" t="s">
        <v>11761</v>
      </c>
      <c r="I7755" s="74">
        <v>121</v>
      </c>
      <c r="J7755" s="46" t="s">
        <v>39</v>
      </c>
      <c r="K7755" s="75" t="s">
        <v>32</v>
      </c>
      <c r="L7755" s="76">
        <f t="shared" si="398"/>
        <v>3</v>
      </c>
      <c r="M7755" s="284">
        <v>1</v>
      </c>
      <c r="N7755" s="284">
        <v>0</v>
      </c>
      <c r="O7755" s="284">
        <v>1</v>
      </c>
      <c r="P7755" s="284">
        <v>0</v>
      </c>
      <c r="Q7755" s="284">
        <v>0</v>
      </c>
      <c r="R7755" s="284">
        <v>0</v>
      </c>
      <c r="S7755" s="284">
        <v>0</v>
      </c>
      <c r="T7755" s="284">
        <v>0</v>
      </c>
      <c r="U7755" s="284">
        <v>0</v>
      </c>
      <c r="V7755" s="284">
        <v>0</v>
      </c>
      <c r="W7755" s="284">
        <v>0</v>
      </c>
      <c r="X7755" s="284">
        <v>1</v>
      </c>
    </row>
    <row r="7756" spans="1:24">
      <c r="A7756" s="54"/>
      <c r="B7756" s="54"/>
      <c r="C7756" s="54"/>
      <c r="D7756" s="77"/>
      <c r="E7756" s="77"/>
      <c r="F7756" s="54"/>
      <c r="G7756" s="77"/>
      <c r="H7756" s="54"/>
      <c r="I7756" s="79"/>
      <c r="J7756" s="54"/>
      <c r="K7756" s="75" t="s">
        <v>34</v>
      </c>
      <c r="L7756" s="76">
        <f t="shared" si="398"/>
        <v>0</v>
      </c>
      <c r="M7756" s="284">
        <v>0</v>
      </c>
      <c r="N7756" s="284">
        <v>0</v>
      </c>
      <c r="O7756" s="284">
        <v>0</v>
      </c>
      <c r="P7756" s="284">
        <v>0</v>
      </c>
      <c r="Q7756" s="284">
        <v>0</v>
      </c>
      <c r="R7756" s="284">
        <v>0</v>
      </c>
      <c r="S7756" s="284">
        <v>0</v>
      </c>
      <c r="T7756" s="284">
        <v>0</v>
      </c>
      <c r="U7756" s="284">
        <v>0</v>
      </c>
      <c r="V7756" s="284">
        <v>0</v>
      </c>
      <c r="W7756" s="284">
        <v>0</v>
      </c>
      <c r="X7756" s="284">
        <v>0</v>
      </c>
    </row>
    <row r="7757" spans="1:24">
      <c r="A7757" s="54"/>
      <c r="B7757" s="54"/>
      <c r="C7757" s="80"/>
      <c r="D7757" s="81"/>
      <c r="E7757" s="81"/>
      <c r="F7757" s="80"/>
      <c r="G7757" s="81"/>
      <c r="H7757" s="80"/>
      <c r="I7757" s="83"/>
      <c r="J7757" s="80"/>
      <c r="K7757" s="84" t="s">
        <v>36</v>
      </c>
      <c r="L7757" s="76">
        <f t="shared" si="398"/>
        <v>0</v>
      </c>
      <c r="M7757" s="284">
        <v>0</v>
      </c>
      <c r="N7757" s="284">
        <v>0</v>
      </c>
      <c r="O7757" s="284">
        <v>0</v>
      </c>
      <c r="P7757" s="284">
        <v>0</v>
      </c>
      <c r="Q7757" s="284">
        <v>0</v>
      </c>
      <c r="R7757" s="284">
        <v>0</v>
      </c>
      <c r="S7757" s="284">
        <v>0</v>
      </c>
      <c r="T7757" s="284">
        <v>0</v>
      </c>
      <c r="U7757" s="284">
        <v>0</v>
      </c>
      <c r="V7757" s="284">
        <v>0</v>
      </c>
      <c r="W7757" s="284">
        <v>0</v>
      </c>
      <c r="X7757" s="284">
        <v>0</v>
      </c>
    </row>
    <row r="7758" spans="1:24">
      <c r="A7758" s="54"/>
      <c r="B7758" s="54"/>
      <c r="C7758" s="46" t="s">
        <v>33</v>
      </c>
      <c r="D7758" s="58" t="s">
        <v>8479</v>
      </c>
      <c r="E7758" s="58" t="s">
        <v>11762</v>
      </c>
      <c r="F7758" s="46" t="s">
        <v>11763</v>
      </c>
      <c r="G7758" s="58" t="s">
        <v>11764</v>
      </c>
      <c r="H7758" s="46" t="s">
        <v>11765</v>
      </c>
      <c r="I7758" s="74">
        <v>17</v>
      </c>
      <c r="J7758" s="46" t="s">
        <v>39</v>
      </c>
      <c r="K7758" s="75" t="s">
        <v>32</v>
      </c>
      <c r="L7758" s="76">
        <f t="shared" si="398"/>
        <v>2</v>
      </c>
      <c r="M7758" s="284">
        <v>0</v>
      </c>
      <c r="N7758" s="284">
        <v>1</v>
      </c>
      <c r="O7758" s="284">
        <v>0</v>
      </c>
      <c r="P7758" s="284">
        <v>0</v>
      </c>
      <c r="Q7758" s="284">
        <v>0</v>
      </c>
      <c r="R7758" s="284">
        <v>0</v>
      </c>
      <c r="S7758" s="284">
        <v>0</v>
      </c>
      <c r="T7758" s="284">
        <v>0</v>
      </c>
      <c r="U7758" s="284">
        <v>0</v>
      </c>
      <c r="V7758" s="284">
        <v>0</v>
      </c>
      <c r="W7758" s="284">
        <v>0</v>
      </c>
      <c r="X7758" s="284">
        <v>1</v>
      </c>
    </row>
    <row r="7759" spans="1:24">
      <c r="A7759" s="54"/>
      <c r="B7759" s="54"/>
      <c r="C7759" s="54"/>
      <c r="D7759" s="77"/>
      <c r="E7759" s="77"/>
      <c r="F7759" s="54"/>
      <c r="G7759" s="77"/>
      <c r="H7759" s="54"/>
      <c r="I7759" s="79"/>
      <c r="J7759" s="54"/>
      <c r="K7759" s="75" t="s">
        <v>34</v>
      </c>
      <c r="L7759" s="76">
        <f t="shared" si="398"/>
        <v>0</v>
      </c>
      <c r="M7759" s="284">
        <v>0</v>
      </c>
      <c r="N7759" s="284">
        <v>0</v>
      </c>
      <c r="O7759" s="284">
        <v>0</v>
      </c>
      <c r="P7759" s="284">
        <v>0</v>
      </c>
      <c r="Q7759" s="284">
        <v>0</v>
      </c>
      <c r="R7759" s="284">
        <v>0</v>
      </c>
      <c r="S7759" s="284">
        <v>0</v>
      </c>
      <c r="T7759" s="284">
        <v>0</v>
      </c>
      <c r="U7759" s="284">
        <v>0</v>
      </c>
      <c r="V7759" s="284">
        <v>0</v>
      </c>
      <c r="W7759" s="284">
        <v>0</v>
      </c>
      <c r="X7759" s="284">
        <v>0</v>
      </c>
    </row>
    <row r="7760" spans="1:24">
      <c r="A7760" s="54"/>
      <c r="B7760" s="54"/>
      <c r="C7760" s="80"/>
      <c r="D7760" s="81"/>
      <c r="E7760" s="81"/>
      <c r="F7760" s="80"/>
      <c r="G7760" s="81"/>
      <c r="H7760" s="80"/>
      <c r="I7760" s="83"/>
      <c r="J7760" s="80"/>
      <c r="K7760" s="84" t="s">
        <v>36</v>
      </c>
      <c r="L7760" s="76">
        <f t="shared" si="398"/>
        <v>0</v>
      </c>
      <c r="M7760" s="284">
        <v>0</v>
      </c>
      <c r="N7760" s="284">
        <v>0</v>
      </c>
      <c r="O7760" s="284">
        <v>0</v>
      </c>
      <c r="P7760" s="284">
        <v>0</v>
      </c>
      <c r="Q7760" s="284">
        <v>0</v>
      </c>
      <c r="R7760" s="284">
        <v>0</v>
      </c>
      <c r="S7760" s="284">
        <v>0</v>
      </c>
      <c r="T7760" s="284">
        <v>0</v>
      </c>
      <c r="U7760" s="284">
        <v>0</v>
      </c>
      <c r="V7760" s="284">
        <v>0</v>
      </c>
      <c r="W7760" s="284">
        <v>0</v>
      </c>
      <c r="X7760" s="284">
        <v>0</v>
      </c>
    </row>
    <row r="7761" spans="1:24">
      <c r="A7761" s="54"/>
      <c r="B7761" s="54"/>
      <c r="C7761" s="46" t="s">
        <v>33</v>
      </c>
      <c r="D7761" s="58" t="s">
        <v>11766</v>
      </c>
      <c r="E7761" s="58" t="s">
        <v>11767</v>
      </c>
      <c r="F7761" s="46" t="s">
        <v>11768</v>
      </c>
      <c r="G7761" s="58" t="s">
        <v>11769</v>
      </c>
      <c r="H7761" s="46" t="s">
        <v>11770</v>
      </c>
      <c r="I7761" s="74">
        <v>0</v>
      </c>
      <c r="J7761" s="46" t="s">
        <v>39</v>
      </c>
      <c r="K7761" s="75" t="s">
        <v>32</v>
      </c>
      <c r="L7761" s="76">
        <f t="shared" si="398"/>
        <v>2</v>
      </c>
      <c r="M7761" s="284">
        <v>0</v>
      </c>
      <c r="N7761" s="284">
        <v>1</v>
      </c>
      <c r="O7761" s="284">
        <v>0</v>
      </c>
      <c r="P7761" s="284">
        <v>0</v>
      </c>
      <c r="Q7761" s="284">
        <v>0</v>
      </c>
      <c r="R7761" s="284">
        <v>0</v>
      </c>
      <c r="S7761" s="284">
        <v>0</v>
      </c>
      <c r="T7761" s="284">
        <v>1</v>
      </c>
      <c r="U7761" s="284">
        <v>0</v>
      </c>
      <c r="V7761" s="284">
        <v>0</v>
      </c>
      <c r="W7761" s="284">
        <v>0</v>
      </c>
      <c r="X7761" s="284">
        <v>0</v>
      </c>
    </row>
    <row r="7762" spans="1:24">
      <c r="A7762" s="54"/>
      <c r="B7762" s="54"/>
      <c r="C7762" s="54"/>
      <c r="D7762" s="77"/>
      <c r="E7762" s="54"/>
      <c r="F7762" s="54"/>
      <c r="G7762" s="77"/>
      <c r="H7762" s="54"/>
      <c r="I7762" s="79"/>
      <c r="J7762" s="54"/>
      <c r="K7762" s="75" t="s">
        <v>34</v>
      </c>
      <c r="L7762" s="76">
        <f t="shared" si="398"/>
        <v>0</v>
      </c>
      <c r="M7762" s="284">
        <v>0</v>
      </c>
      <c r="N7762" s="284">
        <v>0</v>
      </c>
      <c r="O7762" s="284">
        <v>0</v>
      </c>
      <c r="P7762" s="284">
        <v>0</v>
      </c>
      <c r="Q7762" s="284">
        <v>0</v>
      </c>
      <c r="R7762" s="284">
        <v>0</v>
      </c>
      <c r="S7762" s="284">
        <v>0</v>
      </c>
      <c r="T7762" s="284">
        <v>0</v>
      </c>
      <c r="U7762" s="284">
        <v>0</v>
      </c>
      <c r="V7762" s="284">
        <v>0</v>
      </c>
      <c r="W7762" s="284">
        <v>0</v>
      </c>
      <c r="X7762" s="284">
        <v>0</v>
      </c>
    </row>
    <row r="7763" spans="1:24">
      <c r="A7763" s="54"/>
      <c r="B7763" s="54"/>
      <c r="C7763" s="80"/>
      <c r="D7763" s="81"/>
      <c r="E7763" s="80"/>
      <c r="F7763" s="80"/>
      <c r="G7763" s="81"/>
      <c r="H7763" s="80"/>
      <c r="I7763" s="83"/>
      <c r="J7763" s="80"/>
      <c r="K7763" s="84" t="s">
        <v>36</v>
      </c>
      <c r="L7763" s="76">
        <f t="shared" si="398"/>
        <v>0</v>
      </c>
      <c r="M7763" s="284">
        <v>0</v>
      </c>
      <c r="N7763" s="284">
        <v>0</v>
      </c>
      <c r="O7763" s="284">
        <v>0</v>
      </c>
      <c r="P7763" s="284">
        <v>0</v>
      </c>
      <c r="Q7763" s="284">
        <v>0</v>
      </c>
      <c r="R7763" s="284">
        <v>0</v>
      </c>
      <c r="S7763" s="284">
        <v>0</v>
      </c>
      <c r="T7763" s="284">
        <v>0</v>
      </c>
      <c r="U7763" s="284">
        <v>0</v>
      </c>
      <c r="V7763" s="284">
        <v>0</v>
      </c>
      <c r="W7763" s="284">
        <v>0</v>
      </c>
      <c r="X7763" s="284">
        <v>0</v>
      </c>
    </row>
    <row r="7764" spans="1:24">
      <c r="A7764" s="54"/>
      <c r="B7764" s="54"/>
      <c r="C7764" s="46" t="s">
        <v>33</v>
      </c>
      <c r="D7764" s="58" t="s">
        <v>11771</v>
      </c>
      <c r="E7764" s="58" t="s">
        <v>11772</v>
      </c>
      <c r="F7764" s="46" t="s">
        <v>11773</v>
      </c>
      <c r="G7764" s="58" t="s">
        <v>11774</v>
      </c>
      <c r="H7764" s="46" t="s">
        <v>11775</v>
      </c>
      <c r="I7764" s="74">
        <v>3949</v>
      </c>
      <c r="J7764" s="46" t="s">
        <v>39</v>
      </c>
      <c r="K7764" s="75" t="s">
        <v>32</v>
      </c>
      <c r="L7764" s="76">
        <f t="shared" si="398"/>
        <v>5</v>
      </c>
      <c r="M7764" s="284">
        <v>0</v>
      </c>
      <c r="N7764" s="284">
        <v>0</v>
      </c>
      <c r="O7764" s="284">
        <v>0</v>
      </c>
      <c r="P7764" s="284">
        <v>0</v>
      </c>
      <c r="Q7764" s="284">
        <v>0</v>
      </c>
      <c r="R7764" s="284">
        <v>0</v>
      </c>
      <c r="S7764" s="284">
        <v>0</v>
      </c>
      <c r="T7764" s="284">
        <v>4</v>
      </c>
      <c r="U7764" s="284">
        <v>0</v>
      </c>
      <c r="V7764" s="284">
        <v>0</v>
      </c>
      <c r="W7764" s="284">
        <v>0</v>
      </c>
      <c r="X7764" s="284">
        <v>1</v>
      </c>
    </row>
    <row r="7765" spans="1:24">
      <c r="A7765" s="54"/>
      <c r="B7765" s="54"/>
      <c r="C7765" s="54"/>
      <c r="D7765" s="77"/>
      <c r="E7765" s="54"/>
      <c r="F7765" s="54"/>
      <c r="G7765" s="77"/>
      <c r="H7765" s="54"/>
      <c r="I7765" s="79"/>
      <c r="J7765" s="54"/>
      <c r="K7765" s="75" t="s">
        <v>34</v>
      </c>
      <c r="L7765" s="76">
        <f t="shared" si="398"/>
        <v>1</v>
      </c>
      <c r="M7765" s="284">
        <v>1</v>
      </c>
      <c r="N7765" s="284">
        <v>0</v>
      </c>
      <c r="O7765" s="284">
        <v>0</v>
      </c>
      <c r="P7765" s="284">
        <v>0</v>
      </c>
      <c r="Q7765" s="284">
        <v>0</v>
      </c>
      <c r="R7765" s="284">
        <v>0</v>
      </c>
      <c r="S7765" s="284">
        <v>0</v>
      </c>
      <c r="T7765" s="284">
        <v>0</v>
      </c>
      <c r="U7765" s="284">
        <v>0</v>
      </c>
      <c r="V7765" s="284">
        <v>0</v>
      </c>
      <c r="W7765" s="284">
        <v>0</v>
      </c>
      <c r="X7765" s="284">
        <v>0</v>
      </c>
    </row>
    <row r="7766" spans="1:24">
      <c r="A7766" s="54"/>
      <c r="B7766" s="54"/>
      <c r="C7766" s="80"/>
      <c r="D7766" s="81"/>
      <c r="E7766" s="80"/>
      <c r="F7766" s="80"/>
      <c r="G7766" s="81"/>
      <c r="H7766" s="80"/>
      <c r="I7766" s="83"/>
      <c r="J7766" s="80"/>
      <c r="K7766" s="84" t="s">
        <v>36</v>
      </c>
      <c r="L7766" s="76">
        <f t="shared" si="398"/>
        <v>0</v>
      </c>
      <c r="M7766" s="284">
        <v>0</v>
      </c>
      <c r="N7766" s="284">
        <v>0</v>
      </c>
      <c r="O7766" s="284">
        <v>0</v>
      </c>
      <c r="P7766" s="284">
        <v>0</v>
      </c>
      <c r="Q7766" s="284">
        <v>0</v>
      </c>
      <c r="R7766" s="284">
        <v>0</v>
      </c>
      <c r="S7766" s="284">
        <v>0</v>
      </c>
      <c r="T7766" s="284">
        <v>0</v>
      </c>
      <c r="U7766" s="284">
        <v>0</v>
      </c>
      <c r="V7766" s="284">
        <v>0</v>
      </c>
      <c r="W7766" s="284">
        <v>0</v>
      </c>
      <c r="X7766" s="284">
        <v>0</v>
      </c>
    </row>
    <row r="7767" spans="1:24">
      <c r="A7767" s="54"/>
      <c r="B7767" s="54"/>
      <c r="C7767" s="46" t="s">
        <v>33</v>
      </c>
      <c r="D7767" s="58" t="s">
        <v>11776</v>
      </c>
      <c r="E7767" s="58" t="s">
        <v>11777</v>
      </c>
      <c r="F7767" s="46" t="s">
        <v>11778</v>
      </c>
      <c r="G7767" s="58" t="s">
        <v>11779</v>
      </c>
      <c r="H7767" s="46" t="s">
        <v>11780</v>
      </c>
      <c r="I7767" s="74">
        <v>1043</v>
      </c>
      <c r="J7767" s="46" t="s">
        <v>39</v>
      </c>
      <c r="K7767" s="75" t="s">
        <v>32</v>
      </c>
      <c r="L7767" s="76">
        <f t="shared" si="398"/>
        <v>3</v>
      </c>
      <c r="M7767" s="284">
        <v>1</v>
      </c>
      <c r="N7767" s="284">
        <v>1</v>
      </c>
      <c r="O7767" s="284">
        <v>1</v>
      </c>
      <c r="P7767" s="284">
        <v>0</v>
      </c>
      <c r="Q7767" s="284">
        <v>0</v>
      </c>
      <c r="R7767" s="284">
        <v>0</v>
      </c>
      <c r="S7767" s="284">
        <v>0</v>
      </c>
      <c r="T7767" s="284">
        <v>0</v>
      </c>
      <c r="U7767" s="284">
        <v>0</v>
      </c>
      <c r="V7767" s="284">
        <v>0</v>
      </c>
      <c r="W7767" s="284">
        <v>0</v>
      </c>
      <c r="X7767" s="284">
        <v>0</v>
      </c>
    </row>
    <row r="7768" spans="1:24">
      <c r="A7768" s="54"/>
      <c r="B7768" s="54"/>
      <c r="C7768" s="54"/>
      <c r="D7768" s="77"/>
      <c r="E7768" s="77"/>
      <c r="F7768" s="54"/>
      <c r="G7768" s="77"/>
      <c r="H7768" s="54"/>
      <c r="I7768" s="79"/>
      <c r="J7768" s="54"/>
      <c r="K7768" s="75" t="s">
        <v>34</v>
      </c>
      <c r="L7768" s="76">
        <f t="shared" si="398"/>
        <v>0</v>
      </c>
      <c r="M7768" s="284">
        <v>0</v>
      </c>
      <c r="N7768" s="284">
        <v>0</v>
      </c>
      <c r="O7768" s="284">
        <v>0</v>
      </c>
      <c r="P7768" s="284">
        <v>0</v>
      </c>
      <c r="Q7768" s="284">
        <v>0</v>
      </c>
      <c r="R7768" s="284">
        <v>0</v>
      </c>
      <c r="S7768" s="284">
        <v>0</v>
      </c>
      <c r="T7768" s="284">
        <v>0</v>
      </c>
      <c r="U7768" s="284">
        <v>0</v>
      </c>
      <c r="V7768" s="284">
        <v>0</v>
      </c>
      <c r="W7768" s="284">
        <v>0</v>
      </c>
      <c r="X7768" s="284">
        <v>0</v>
      </c>
    </row>
    <row r="7769" spans="1:24">
      <c r="A7769" s="54"/>
      <c r="B7769" s="54"/>
      <c r="C7769" s="80"/>
      <c r="D7769" s="81"/>
      <c r="E7769" s="81"/>
      <c r="F7769" s="80"/>
      <c r="G7769" s="81"/>
      <c r="H7769" s="80"/>
      <c r="I7769" s="83"/>
      <c r="J7769" s="80"/>
      <c r="K7769" s="84" t="s">
        <v>36</v>
      </c>
      <c r="L7769" s="76">
        <f t="shared" si="398"/>
        <v>0</v>
      </c>
      <c r="M7769" s="284">
        <v>0</v>
      </c>
      <c r="N7769" s="284">
        <v>0</v>
      </c>
      <c r="O7769" s="284">
        <v>0</v>
      </c>
      <c r="P7769" s="284">
        <v>0</v>
      </c>
      <c r="Q7769" s="284">
        <v>0</v>
      </c>
      <c r="R7769" s="284">
        <v>0</v>
      </c>
      <c r="S7769" s="284">
        <v>0</v>
      </c>
      <c r="T7769" s="284">
        <v>0</v>
      </c>
      <c r="U7769" s="284">
        <v>0</v>
      </c>
      <c r="V7769" s="284">
        <v>0</v>
      </c>
      <c r="W7769" s="284">
        <v>0</v>
      </c>
      <c r="X7769" s="284">
        <v>0</v>
      </c>
    </row>
    <row r="7770" spans="1:24">
      <c r="A7770" s="54"/>
      <c r="B7770" s="54"/>
      <c r="C7770" s="46" t="s">
        <v>33</v>
      </c>
      <c r="D7770" s="58" t="s">
        <v>11781</v>
      </c>
      <c r="E7770" s="58" t="s">
        <v>11782</v>
      </c>
      <c r="F7770" s="46" t="s">
        <v>11783</v>
      </c>
      <c r="G7770" s="58" t="s">
        <v>11784</v>
      </c>
      <c r="H7770" s="46" t="s">
        <v>11785</v>
      </c>
      <c r="I7770" s="74">
        <v>0</v>
      </c>
      <c r="J7770" s="46" t="s">
        <v>39</v>
      </c>
      <c r="K7770" s="75" t="s">
        <v>32</v>
      </c>
      <c r="L7770" s="76">
        <f t="shared" si="398"/>
        <v>2</v>
      </c>
      <c r="M7770" s="284">
        <v>1</v>
      </c>
      <c r="N7770" s="284">
        <v>0</v>
      </c>
      <c r="O7770" s="284">
        <v>0</v>
      </c>
      <c r="P7770" s="284">
        <v>0</v>
      </c>
      <c r="Q7770" s="284">
        <v>0</v>
      </c>
      <c r="R7770" s="284">
        <v>0</v>
      </c>
      <c r="S7770" s="284">
        <v>0</v>
      </c>
      <c r="T7770" s="284">
        <v>0</v>
      </c>
      <c r="U7770" s="284">
        <v>0</v>
      </c>
      <c r="V7770" s="284">
        <v>0</v>
      </c>
      <c r="W7770" s="284">
        <v>0</v>
      </c>
      <c r="X7770" s="284">
        <v>1</v>
      </c>
    </row>
    <row r="7771" spans="1:24">
      <c r="A7771" s="54"/>
      <c r="B7771" s="54"/>
      <c r="C7771" s="54"/>
      <c r="D7771" s="77"/>
      <c r="E7771" s="54"/>
      <c r="F7771" s="54"/>
      <c r="G7771" s="77"/>
      <c r="H7771" s="54"/>
      <c r="I7771" s="79"/>
      <c r="J7771" s="54"/>
      <c r="K7771" s="75" t="s">
        <v>34</v>
      </c>
      <c r="L7771" s="76">
        <f t="shared" si="398"/>
        <v>0</v>
      </c>
      <c r="M7771" s="284">
        <v>0</v>
      </c>
      <c r="N7771" s="284">
        <v>0</v>
      </c>
      <c r="O7771" s="284">
        <v>0</v>
      </c>
      <c r="P7771" s="284">
        <v>0</v>
      </c>
      <c r="Q7771" s="284">
        <v>0</v>
      </c>
      <c r="R7771" s="284">
        <v>0</v>
      </c>
      <c r="S7771" s="284">
        <v>0</v>
      </c>
      <c r="T7771" s="284">
        <v>0</v>
      </c>
      <c r="U7771" s="284">
        <v>0</v>
      </c>
      <c r="V7771" s="284">
        <v>0</v>
      </c>
      <c r="W7771" s="284">
        <v>0</v>
      </c>
      <c r="X7771" s="284">
        <v>0</v>
      </c>
    </row>
    <row r="7772" spans="1:24">
      <c r="A7772" s="54"/>
      <c r="B7772" s="54"/>
      <c r="C7772" s="80"/>
      <c r="D7772" s="81"/>
      <c r="E7772" s="80"/>
      <c r="F7772" s="80"/>
      <c r="G7772" s="81"/>
      <c r="H7772" s="80"/>
      <c r="I7772" s="83"/>
      <c r="J7772" s="80"/>
      <c r="K7772" s="84" t="s">
        <v>36</v>
      </c>
      <c r="L7772" s="76">
        <f t="shared" si="398"/>
        <v>0</v>
      </c>
      <c r="M7772" s="284">
        <v>0</v>
      </c>
      <c r="N7772" s="284">
        <v>0</v>
      </c>
      <c r="O7772" s="284">
        <v>0</v>
      </c>
      <c r="P7772" s="284">
        <v>0</v>
      </c>
      <c r="Q7772" s="284">
        <v>0</v>
      </c>
      <c r="R7772" s="284">
        <v>0</v>
      </c>
      <c r="S7772" s="284">
        <v>0</v>
      </c>
      <c r="T7772" s="284">
        <v>0</v>
      </c>
      <c r="U7772" s="284">
        <v>0</v>
      </c>
      <c r="V7772" s="284">
        <v>0</v>
      </c>
      <c r="W7772" s="284">
        <v>0</v>
      </c>
      <c r="X7772" s="284">
        <v>0</v>
      </c>
    </row>
    <row r="7773" spans="1:24">
      <c r="A7773" s="54"/>
      <c r="B7773" s="54"/>
      <c r="C7773" s="46" t="s">
        <v>33</v>
      </c>
      <c r="D7773" s="58" t="s">
        <v>11786</v>
      </c>
      <c r="E7773" s="58" t="s">
        <v>11787</v>
      </c>
      <c r="F7773" s="46" t="s">
        <v>11740</v>
      </c>
      <c r="G7773" s="58" t="s">
        <v>11741</v>
      </c>
      <c r="H7773" s="46" t="s">
        <v>11788</v>
      </c>
      <c r="I7773" s="74">
        <v>590</v>
      </c>
      <c r="J7773" s="46" t="s">
        <v>39</v>
      </c>
      <c r="K7773" s="75" t="s">
        <v>32</v>
      </c>
      <c r="L7773" s="76">
        <f t="shared" si="398"/>
        <v>3</v>
      </c>
      <c r="M7773" s="284">
        <v>1</v>
      </c>
      <c r="N7773" s="284">
        <v>1</v>
      </c>
      <c r="O7773" s="284">
        <v>0</v>
      </c>
      <c r="P7773" s="284">
        <v>0</v>
      </c>
      <c r="Q7773" s="284">
        <v>0</v>
      </c>
      <c r="R7773" s="284">
        <v>0</v>
      </c>
      <c r="S7773" s="284">
        <v>0</v>
      </c>
      <c r="T7773" s="284">
        <v>0</v>
      </c>
      <c r="U7773" s="284">
        <v>0</v>
      </c>
      <c r="V7773" s="284">
        <v>0</v>
      </c>
      <c r="W7773" s="284">
        <v>0</v>
      </c>
      <c r="X7773" s="284">
        <v>1</v>
      </c>
    </row>
    <row r="7774" spans="1:24">
      <c r="A7774" s="54"/>
      <c r="B7774" s="54"/>
      <c r="C7774" s="54"/>
      <c r="D7774" s="77"/>
      <c r="E7774" s="54"/>
      <c r="F7774" s="54"/>
      <c r="G7774" s="77"/>
      <c r="H7774" s="54"/>
      <c r="I7774" s="79"/>
      <c r="J7774" s="54"/>
      <c r="K7774" s="75" t="s">
        <v>34</v>
      </c>
      <c r="L7774" s="76">
        <f t="shared" si="398"/>
        <v>1</v>
      </c>
      <c r="M7774" s="284">
        <v>1</v>
      </c>
      <c r="N7774" s="284">
        <v>0</v>
      </c>
      <c r="O7774" s="284">
        <v>0</v>
      </c>
      <c r="P7774" s="284">
        <v>0</v>
      </c>
      <c r="Q7774" s="284">
        <v>0</v>
      </c>
      <c r="R7774" s="284">
        <v>0</v>
      </c>
      <c r="S7774" s="284">
        <v>0</v>
      </c>
      <c r="T7774" s="284">
        <v>0</v>
      </c>
      <c r="U7774" s="284">
        <v>0</v>
      </c>
      <c r="V7774" s="284">
        <v>0</v>
      </c>
      <c r="W7774" s="284">
        <v>0</v>
      </c>
      <c r="X7774" s="284">
        <v>0</v>
      </c>
    </row>
    <row r="7775" spans="1:24">
      <c r="A7775" s="54"/>
      <c r="B7775" s="54"/>
      <c r="C7775" s="80"/>
      <c r="D7775" s="81"/>
      <c r="E7775" s="80"/>
      <c r="F7775" s="80"/>
      <c r="G7775" s="81"/>
      <c r="H7775" s="80"/>
      <c r="I7775" s="83"/>
      <c r="J7775" s="80"/>
      <c r="K7775" s="84" t="s">
        <v>36</v>
      </c>
      <c r="L7775" s="76">
        <f t="shared" si="398"/>
        <v>0</v>
      </c>
      <c r="M7775" s="284">
        <v>0</v>
      </c>
      <c r="N7775" s="284">
        <v>0</v>
      </c>
      <c r="O7775" s="284">
        <v>0</v>
      </c>
      <c r="P7775" s="284">
        <v>0</v>
      </c>
      <c r="Q7775" s="284">
        <v>0</v>
      </c>
      <c r="R7775" s="284">
        <v>0</v>
      </c>
      <c r="S7775" s="284">
        <v>0</v>
      </c>
      <c r="T7775" s="284">
        <v>0</v>
      </c>
      <c r="U7775" s="284">
        <v>0</v>
      </c>
      <c r="V7775" s="284">
        <v>0</v>
      </c>
      <c r="W7775" s="284">
        <v>0</v>
      </c>
      <c r="X7775" s="284">
        <v>0</v>
      </c>
    </row>
    <row r="7776" spans="1:24">
      <c r="A7776" s="54"/>
      <c r="B7776" s="54"/>
      <c r="C7776" s="46" t="s">
        <v>33</v>
      </c>
      <c r="D7776" s="58" t="s">
        <v>11789</v>
      </c>
      <c r="E7776" s="58" t="s">
        <v>11790</v>
      </c>
      <c r="F7776" s="46" t="s">
        <v>11791</v>
      </c>
      <c r="G7776" s="58" t="s">
        <v>11792</v>
      </c>
      <c r="H7776" s="46" t="s">
        <v>11742</v>
      </c>
      <c r="I7776" s="74">
        <v>247</v>
      </c>
      <c r="J7776" s="46" t="s">
        <v>39</v>
      </c>
      <c r="K7776" s="75" t="s">
        <v>32</v>
      </c>
      <c r="L7776" s="76">
        <f t="shared" si="398"/>
        <v>3</v>
      </c>
      <c r="M7776" s="284">
        <v>1</v>
      </c>
      <c r="N7776" s="284">
        <v>0</v>
      </c>
      <c r="O7776" s="284">
        <v>0</v>
      </c>
      <c r="P7776" s="284">
        <v>0</v>
      </c>
      <c r="Q7776" s="284">
        <v>0</v>
      </c>
      <c r="R7776" s="284">
        <v>0</v>
      </c>
      <c r="S7776" s="284">
        <v>0</v>
      </c>
      <c r="T7776" s="284">
        <v>0</v>
      </c>
      <c r="U7776" s="284">
        <v>0</v>
      </c>
      <c r="V7776" s="284">
        <v>0</v>
      </c>
      <c r="W7776" s="284">
        <v>0</v>
      </c>
      <c r="X7776" s="284">
        <v>2</v>
      </c>
    </row>
    <row r="7777" spans="1:24">
      <c r="A7777" s="54"/>
      <c r="B7777" s="54"/>
      <c r="C7777" s="54"/>
      <c r="D7777" s="77"/>
      <c r="E7777" s="54"/>
      <c r="F7777" s="54"/>
      <c r="G7777" s="77"/>
      <c r="H7777" s="54"/>
      <c r="I7777" s="79"/>
      <c r="J7777" s="54"/>
      <c r="K7777" s="75" t="s">
        <v>34</v>
      </c>
      <c r="L7777" s="76">
        <f t="shared" si="398"/>
        <v>0</v>
      </c>
      <c r="M7777" s="284">
        <v>0</v>
      </c>
      <c r="N7777" s="284">
        <v>0</v>
      </c>
      <c r="O7777" s="284">
        <v>0</v>
      </c>
      <c r="P7777" s="284">
        <v>0</v>
      </c>
      <c r="Q7777" s="284">
        <v>0</v>
      </c>
      <c r="R7777" s="284">
        <v>0</v>
      </c>
      <c r="S7777" s="284">
        <v>0</v>
      </c>
      <c r="T7777" s="284">
        <v>0</v>
      </c>
      <c r="U7777" s="284">
        <v>0</v>
      </c>
      <c r="V7777" s="284">
        <v>0</v>
      </c>
      <c r="W7777" s="284">
        <v>0</v>
      </c>
      <c r="X7777" s="284">
        <v>0</v>
      </c>
    </row>
    <row r="7778" spans="1:24">
      <c r="A7778" s="54"/>
      <c r="B7778" s="54"/>
      <c r="C7778" s="80"/>
      <c r="D7778" s="81"/>
      <c r="E7778" s="80"/>
      <c r="F7778" s="80"/>
      <c r="G7778" s="81"/>
      <c r="H7778" s="80"/>
      <c r="I7778" s="83"/>
      <c r="J7778" s="80"/>
      <c r="K7778" s="84" t="s">
        <v>36</v>
      </c>
      <c r="L7778" s="76">
        <f t="shared" si="398"/>
        <v>0</v>
      </c>
      <c r="M7778" s="284">
        <v>0</v>
      </c>
      <c r="N7778" s="284">
        <v>0</v>
      </c>
      <c r="O7778" s="284">
        <v>0</v>
      </c>
      <c r="P7778" s="284">
        <v>0</v>
      </c>
      <c r="Q7778" s="284">
        <v>0</v>
      </c>
      <c r="R7778" s="284">
        <v>0</v>
      </c>
      <c r="S7778" s="284">
        <v>0</v>
      </c>
      <c r="T7778" s="284">
        <v>0</v>
      </c>
      <c r="U7778" s="284">
        <v>0</v>
      </c>
      <c r="V7778" s="284">
        <v>0</v>
      </c>
      <c r="W7778" s="284">
        <v>0</v>
      </c>
      <c r="X7778" s="284">
        <v>0</v>
      </c>
    </row>
    <row r="7779" spans="1:24">
      <c r="A7779" s="54"/>
      <c r="B7779" s="54"/>
      <c r="C7779" s="46" t="s">
        <v>33</v>
      </c>
      <c r="D7779" s="58" t="s">
        <v>11793</v>
      </c>
      <c r="E7779" s="58" t="s">
        <v>11794</v>
      </c>
      <c r="F7779" s="58" t="s">
        <v>11795</v>
      </c>
      <c r="G7779" s="58" t="s">
        <v>11796</v>
      </c>
      <c r="H7779" s="46" t="s">
        <v>11775</v>
      </c>
      <c r="I7779" s="74">
        <v>198</v>
      </c>
      <c r="J7779" s="46" t="s">
        <v>39</v>
      </c>
      <c r="K7779" s="75" t="s">
        <v>32</v>
      </c>
      <c r="L7779" s="76">
        <f t="shared" si="398"/>
        <v>2</v>
      </c>
      <c r="M7779" s="284">
        <v>0</v>
      </c>
      <c r="N7779" s="284">
        <v>1</v>
      </c>
      <c r="O7779" s="284">
        <v>0</v>
      </c>
      <c r="P7779" s="284">
        <v>0</v>
      </c>
      <c r="Q7779" s="284">
        <v>0</v>
      </c>
      <c r="R7779" s="284">
        <v>0</v>
      </c>
      <c r="S7779" s="284">
        <v>0</v>
      </c>
      <c r="T7779" s="284">
        <v>0</v>
      </c>
      <c r="U7779" s="284">
        <v>0</v>
      </c>
      <c r="V7779" s="284">
        <v>0</v>
      </c>
      <c r="W7779" s="284">
        <v>0</v>
      </c>
      <c r="X7779" s="284">
        <v>1</v>
      </c>
    </row>
    <row r="7780" spans="1:24">
      <c r="A7780" s="54"/>
      <c r="B7780" s="54"/>
      <c r="C7780" s="54"/>
      <c r="D7780" s="77"/>
      <c r="E7780" s="54"/>
      <c r="F7780" s="54"/>
      <c r="G7780" s="77"/>
      <c r="H7780" s="54"/>
      <c r="I7780" s="79"/>
      <c r="J7780" s="54"/>
      <c r="K7780" s="75" t="s">
        <v>34</v>
      </c>
      <c r="L7780" s="76">
        <f t="shared" si="398"/>
        <v>0</v>
      </c>
      <c r="M7780" s="284">
        <v>0</v>
      </c>
      <c r="N7780" s="284">
        <v>0</v>
      </c>
      <c r="O7780" s="284">
        <v>0</v>
      </c>
      <c r="P7780" s="284">
        <v>0</v>
      </c>
      <c r="Q7780" s="284">
        <v>0</v>
      </c>
      <c r="R7780" s="284">
        <v>0</v>
      </c>
      <c r="S7780" s="284">
        <v>0</v>
      </c>
      <c r="T7780" s="284">
        <v>0</v>
      </c>
      <c r="U7780" s="284">
        <v>0</v>
      </c>
      <c r="V7780" s="284">
        <v>0</v>
      </c>
      <c r="W7780" s="284">
        <v>0</v>
      </c>
      <c r="X7780" s="284">
        <v>0</v>
      </c>
    </row>
    <row r="7781" spans="1:24">
      <c r="A7781" s="54"/>
      <c r="B7781" s="54"/>
      <c r="C7781" s="54"/>
      <c r="D7781" s="81"/>
      <c r="E7781" s="80"/>
      <c r="F7781" s="80"/>
      <c r="G7781" s="81"/>
      <c r="H7781" s="80"/>
      <c r="I7781" s="83"/>
      <c r="J7781" s="80"/>
      <c r="K7781" s="84" t="s">
        <v>36</v>
      </c>
      <c r="L7781" s="76">
        <f t="shared" si="398"/>
        <v>0</v>
      </c>
      <c r="M7781" s="284">
        <v>0</v>
      </c>
      <c r="N7781" s="284">
        <v>0</v>
      </c>
      <c r="O7781" s="284">
        <v>0</v>
      </c>
      <c r="P7781" s="284">
        <v>0</v>
      </c>
      <c r="Q7781" s="284">
        <v>0</v>
      </c>
      <c r="R7781" s="284">
        <v>0</v>
      </c>
      <c r="S7781" s="284">
        <v>0</v>
      </c>
      <c r="T7781" s="284">
        <v>0</v>
      </c>
      <c r="U7781" s="284">
        <v>0</v>
      </c>
      <c r="V7781" s="284">
        <v>0</v>
      </c>
      <c r="W7781" s="284">
        <v>0</v>
      </c>
      <c r="X7781" s="284">
        <v>0</v>
      </c>
    </row>
    <row r="7782" spans="1:24">
      <c r="A7782" s="54"/>
      <c r="B7782" s="54"/>
      <c r="C7782" s="46" t="s">
        <v>33</v>
      </c>
      <c r="D7782" s="58" t="s">
        <v>6159</v>
      </c>
      <c r="E7782" s="126" t="s">
        <v>11797</v>
      </c>
      <c r="F7782" s="46" t="s">
        <v>11798</v>
      </c>
      <c r="G7782" s="58" t="s">
        <v>11799</v>
      </c>
      <c r="H7782" s="46" t="s">
        <v>11800</v>
      </c>
      <c r="I7782" s="74">
        <v>0</v>
      </c>
      <c r="J7782" s="46" t="s">
        <v>39</v>
      </c>
      <c r="K7782" s="75" t="s">
        <v>32</v>
      </c>
      <c r="L7782" s="76">
        <f t="shared" si="398"/>
        <v>2</v>
      </c>
      <c r="M7782" s="284">
        <v>1</v>
      </c>
      <c r="N7782" s="284">
        <v>0</v>
      </c>
      <c r="O7782" s="284">
        <v>0</v>
      </c>
      <c r="P7782" s="284">
        <v>0</v>
      </c>
      <c r="Q7782" s="284">
        <v>0</v>
      </c>
      <c r="R7782" s="284">
        <v>0</v>
      </c>
      <c r="S7782" s="284">
        <v>0</v>
      </c>
      <c r="T7782" s="284">
        <v>0</v>
      </c>
      <c r="U7782" s="284">
        <v>0</v>
      </c>
      <c r="V7782" s="284">
        <v>0</v>
      </c>
      <c r="W7782" s="284">
        <v>0</v>
      </c>
      <c r="X7782" s="284">
        <v>1</v>
      </c>
    </row>
    <row r="7783" spans="1:24">
      <c r="A7783" s="54"/>
      <c r="B7783" s="54"/>
      <c r="C7783" s="54"/>
      <c r="D7783" s="77"/>
      <c r="E7783" s="54"/>
      <c r="F7783" s="54"/>
      <c r="G7783" s="77"/>
      <c r="H7783" s="54"/>
      <c r="I7783" s="79"/>
      <c r="J7783" s="54"/>
      <c r="K7783" s="75" t="s">
        <v>34</v>
      </c>
      <c r="L7783" s="76">
        <f t="shared" si="398"/>
        <v>0</v>
      </c>
      <c r="M7783" s="284">
        <v>0</v>
      </c>
      <c r="N7783" s="284">
        <v>0</v>
      </c>
      <c r="O7783" s="284">
        <v>0</v>
      </c>
      <c r="P7783" s="284">
        <v>0</v>
      </c>
      <c r="Q7783" s="284">
        <v>0</v>
      </c>
      <c r="R7783" s="284">
        <v>0</v>
      </c>
      <c r="S7783" s="284">
        <v>0</v>
      </c>
      <c r="T7783" s="284">
        <v>0</v>
      </c>
      <c r="U7783" s="284">
        <v>0</v>
      </c>
      <c r="V7783" s="284">
        <v>0</v>
      </c>
      <c r="W7783" s="284">
        <v>0</v>
      </c>
      <c r="X7783" s="284">
        <v>0</v>
      </c>
    </row>
    <row r="7784" spans="1:24">
      <c r="A7784" s="54"/>
      <c r="B7784" s="54"/>
      <c r="C7784" s="80"/>
      <c r="D7784" s="81"/>
      <c r="E7784" s="80"/>
      <c r="F7784" s="80"/>
      <c r="G7784" s="81"/>
      <c r="H7784" s="80"/>
      <c r="I7784" s="83"/>
      <c r="J7784" s="80"/>
      <c r="K7784" s="84" t="s">
        <v>36</v>
      </c>
      <c r="L7784" s="76">
        <f t="shared" si="398"/>
        <v>0</v>
      </c>
      <c r="M7784" s="284">
        <v>0</v>
      </c>
      <c r="N7784" s="284">
        <v>0</v>
      </c>
      <c r="O7784" s="284">
        <v>0</v>
      </c>
      <c r="P7784" s="284">
        <v>0</v>
      </c>
      <c r="Q7784" s="284">
        <v>0</v>
      </c>
      <c r="R7784" s="284">
        <v>0</v>
      </c>
      <c r="S7784" s="284">
        <v>0</v>
      </c>
      <c r="T7784" s="284">
        <v>0</v>
      </c>
      <c r="U7784" s="284">
        <v>0</v>
      </c>
      <c r="V7784" s="284">
        <v>0</v>
      </c>
      <c r="W7784" s="284">
        <v>0</v>
      </c>
      <c r="X7784" s="284">
        <v>0</v>
      </c>
    </row>
    <row r="7785" spans="1:24">
      <c r="A7785" s="54"/>
      <c r="B7785" s="54"/>
      <c r="C7785" s="103" t="s">
        <v>33</v>
      </c>
      <c r="D7785" s="58" t="s">
        <v>11801</v>
      </c>
      <c r="E7785" s="58" t="s">
        <v>5871</v>
      </c>
      <c r="F7785" s="58" t="s">
        <v>11802</v>
      </c>
      <c r="G7785" s="58" t="s">
        <v>11803</v>
      </c>
      <c r="H7785" s="46" t="s">
        <v>11804</v>
      </c>
      <c r="I7785" s="74">
        <v>102</v>
      </c>
      <c r="J7785" s="46" t="s">
        <v>39</v>
      </c>
      <c r="K7785" s="75" t="s">
        <v>32</v>
      </c>
      <c r="L7785" s="76">
        <f t="shared" si="398"/>
        <v>2</v>
      </c>
      <c r="M7785" s="284">
        <v>0</v>
      </c>
      <c r="N7785" s="284">
        <v>1</v>
      </c>
      <c r="O7785" s="284">
        <v>0</v>
      </c>
      <c r="P7785" s="284">
        <v>0</v>
      </c>
      <c r="Q7785" s="284">
        <v>0</v>
      </c>
      <c r="R7785" s="284">
        <v>0</v>
      </c>
      <c r="S7785" s="284">
        <v>0</v>
      </c>
      <c r="T7785" s="284">
        <v>0</v>
      </c>
      <c r="U7785" s="284">
        <v>0</v>
      </c>
      <c r="V7785" s="284">
        <v>0</v>
      </c>
      <c r="W7785" s="284">
        <v>0</v>
      </c>
      <c r="X7785" s="284">
        <v>1</v>
      </c>
    </row>
    <row r="7786" spans="1:24">
      <c r="A7786" s="54"/>
      <c r="B7786" s="54"/>
      <c r="C7786" s="103"/>
      <c r="D7786" s="77"/>
      <c r="E7786" s="54"/>
      <c r="F7786" s="54"/>
      <c r="G7786" s="77"/>
      <c r="H7786" s="54"/>
      <c r="I7786" s="79"/>
      <c r="J7786" s="54"/>
      <c r="K7786" s="75" t="s">
        <v>34</v>
      </c>
      <c r="L7786" s="76">
        <f t="shared" si="398"/>
        <v>0</v>
      </c>
      <c r="M7786" s="284">
        <v>0</v>
      </c>
      <c r="N7786" s="284">
        <v>0</v>
      </c>
      <c r="O7786" s="284">
        <v>0</v>
      </c>
      <c r="P7786" s="284">
        <v>0</v>
      </c>
      <c r="Q7786" s="284">
        <v>0</v>
      </c>
      <c r="R7786" s="284">
        <v>0</v>
      </c>
      <c r="S7786" s="284">
        <v>0</v>
      </c>
      <c r="T7786" s="284">
        <v>0</v>
      </c>
      <c r="U7786" s="284">
        <v>0</v>
      </c>
      <c r="V7786" s="284">
        <v>0</v>
      </c>
      <c r="W7786" s="284">
        <v>0</v>
      </c>
      <c r="X7786" s="284">
        <v>0</v>
      </c>
    </row>
    <row r="7787" spans="1:24">
      <c r="A7787" s="54"/>
      <c r="B7787" s="54"/>
      <c r="C7787" s="103"/>
      <c r="D7787" s="81"/>
      <c r="E7787" s="80"/>
      <c r="F7787" s="80"/>
      <c r="G7787" s="81"/>
      <c r="H7787" s="80"/>
      <c r="I7787" s="83"/>
      <c r="J7787" s="80"/>
      <c r="K7787" s="84" t="s">
        <v>36</v>
      </c>
      <c r="L7787" s="76">
        <f t="shared" si="398"/>
        <v>0</v>
      </c>
      <c r="M7787" s="284">
        <v>0</v>
      </c>
      <c r="N7787" s="284">
        <v>0</v>
      </c>
      <c r="O7787" s="284">
        <v>0</v>
      </c>
      <c r="P7787" s="284">
        <v>0</v>
      </c>
      <c r="Q7787" s="284">
        <v>0</v>
      </c>
      <c r="R7787" s="284">
        <v>0</v>
      </c>
      <c r="S7787" s="284">
        <v>0</v>
      </c>
      <c r="T7787" s="284">
        <v>0</v>
      </c>
      <c r="U7787" s="284">
        <v>0</v>
      </c>
      <c r="V7787" s="284">
        <v>0</v>
      </c>
      <c r="W7787" s="284">
        <v>0</v>
      </c>
      <c r="X7787" s="284">
        <v>0</v>
      </c>
    </row>
    <row r="7788" spans="1:24">
      <c r="A7788" s="54"/>
      <c r="B7788" s="54"/>
      <c r="C7788" s="103" t="s">
        <v>33</v>
      </c>
      <c r="D7788" s="58" t="s">
        <v>11805</v>
      </c>
      <c r="E7788" s="58" t="s">
        <v>11806</v>
      </c>
      <c r="F7788" s="324" t="s">
        <v>11807</v>
      </c>
      <c r="G7788" s="58" t="s">
        <v>11808</v>
      </c>
      <c r="H7788" s="46" t="s">
        <v>11809</v>
      </c>
      <c r="I7788" s="74">
        <v>845</v>
      </c>
      <c r="J7788" s="46" t="s">
        <v>39</v>
      </c>
      <c r="K7788" s="75" t="s">
        <v>32</v>
      </c>
      <c r="L7788" s="76">
        <f t="shared" si="398"/>
        <v>5</v>
      </c>
      <c r="M7788" s="284">
        <v>1</v>
      </c>
      <c r="N7788" s="284">
        <v>0</v>
      </c>
      <c r="O7788" s="284">
        <v>0</v>
      </c>
      <c r="P7788" s="284">
        <v>0</v>
      </c>
      <c r="Q7788" s="284">
        <v>0</v>
      </c>
      <c r="R7788" s="284">
        <v>0</v>
      </c>
      <c r="S7788" s="284">
        <v>0</v>
      </c>
      <c r="T7788" s="284">
        <v>3</v>
      </c>
      <c r="U7788" s="284">
        <v>0</v>
      </c>
      <c r="V7788" s="284">
        <v>0</v>
      </c>
      <c r="W7788" s="284">
        <v>0</v>
      </c>
      <c r="X7788" s="284">
        <v>1</v>
      </c>
    </row>
    <row r="7789" spans="1:24">
      <c r="A7789" s="54"/>
      <c r="B7789" s="54"/>
      <c r="C7789" s="103"/>
      <c r="D7789" s="77"/>
      <c r="E7789" s="54"/>
      <c r="F7789" s="158"/>
      <c r="G7789" s="77"/>
      <c r="H7789" s="54"/>
      <c r="I7789" s="79"/>
      <c r="J7789" s="54"/>
      <c r="K7789" s="75" t="s">
        <v>34</v>
      </c>
      <c r="L7789" s="76">
        <f t="shared" si="398"/>
        <v>1</v>
      </c>
      <c r="M7789" s="284">
        <v>1</v>
      </c>
      <c r="N7789" s="284">
        <v>0</v>
      </c>
      <c r="O7789" s="284">
        <v>0</v>
      </c>
      <c r="P7789" s="284">
        <v>0</v>
      </c>
      <c r="Q7789" s="284">
        <v>0</v>
      </c>
      <c r="R7789" s="284">
        <v>0</v>
      </c>
      <c r="S7789" s="284">
        <v>0</v>
      </c>
      <c r="T7789" s="284">
        <v>0</v>
      </c>
      <c r="U7789" s="284">
        <v>0</v>
      </c>
      <c r="V7789" s="284">
        <v>0</v>
      </c>
      <c r="W7789" s="284">
        <v>0</v>
      </c>
      <c r="X7789" s="284">
        <v>0</v>
      </c>
    </row>
    <row r="7790" spans="1:24">
      <c r="A7790" s="54"/>
      <c r="B7790" s="54"/>
      <c r="C7790" s="103"/>
      <c r="D7790" s="81"/>
      <c r="E7790" s="80"/>
      <c r="F7790" s="159"/>
      <c r="G7790" s="81"/>
      <c r="H7790" s="80"/>
      <c r="I7790" s="83"/>
      <c r="J7790" s="80"/>
      <c r="K7790" s="84" t="s">
        <v>36</v>
      </c>
      <c r="L7790" s="76">
        <f t="shared" si="398"/>
        <v>0</v>
      </c>
      <c r="M7790" s="284">
        <v>0</v>
      </c>
      <c r="N7790" s="284">
        <v>0</v>
      </c>
      <c r="O7790" s="284">
        <v>0</v>
      </c>
      <c r="P7790" s="284">
        <v>0</v>
      </c>
      <c r="Q7790" s="284">
        <v>0</v>
      </c>
      <c r="R7790" s="284">
        <v>0</v>
      </c>
      <c r="S7790" s="284">
        <v>0</v>
      </c>
      <c r="T7790" s="284">
        <v>0</v>
      </c>
      <c r="U7790" s="284">
        <v>0</v>
      </c>
      <c r="V7790" s="284">
        <v>0</v>
      </c>
      <c r="W7790" s="284">
        <v>0</v>
      </c>
      <c r="X7790" s="284">
        <v>0</v>
      </c>
    </row>
    <row r="7791" spans="1:24">
      <c r="A7791" s="54"/>
      <c r="B7791" s="54"/>
      <c r="C7791" s="46" t="s">
        <v>33</v>
      </c>
      <c r="D7791" s="58" t="s">
        <v>6112</v>
      </c>
      <c r="E7791" s="126" t="s">
        <v>11810</v>
      </c>
      <c r="F7791" s="46" t="s">
        <v>11811</v>
      </c>
      <c r="G7791" s="58" t="s">
        <v>11812</v>
      </c>
      <c r="H7791" s="46" t="s">
        <v>11813</v>
      </c>
      <c r="I7791" s="74">
        <v>0</v>
      </c>
      <c r="J7791" s="46" t="s">
        <v>39</v>
      </c>
      <c r="K7791" s="75" t="s">
        <v>32</v>
      </c>
      <c r="L7791" s="76">
        <f t="shared" si="398"/>
        <v>0</v>
      </c>
      <c r="M7791" s="284">
        <v>0</v>
      </c>
      <c r="N7791" s="284">
        <v>0</v>
      </c>
      <c r="O7791" s="284">
        <v>0</v>
      </c>
      <c r="P7791" s="284">
        <v>0</v>
      </c>
      <c r="Q7791" s="284">
        <v>0</v>
      </c>
      <c r="R7791" s="284">
        <v>0</v>
      </c>
      <c r="S7791" s="284">
        <v>0</v>
      </c>
      <c r="T7791" s="284">
        <v>0</v>
      </c>
      <c r="U7791" s="284">
        <v>0</v>
      </c>
      <c r="V7791" s="284">
        <v>0</v>
      </c>
      <c r="W7791" s="284">
        <v>0</v>
      </c>
      <c r="X7791" s="284">
        <v>0</v>
      </c>
    </row>
    <row r="7792" spans="1:24">
      <c r="A7792" s="54"/>
      <c r="B7792" s="54"/>
      <c r="C7792" s="54"/>
      <c r="D7792" s="77"/>
      <c r="E7792" s="54"/>
      <c r="F7792" s="54"/>
      <c r="G7792" s="77"/>
      <c r="H7792" s="54"/>
      <c r="I7792" s="79"/>
      <c r="J7792" s="54"/>
      <c r="K7792" s="75" t="s">
        <v>34</v>
      </c>
      <c r="L7792" s="76">
        <f t="shared" si="398"/>
        <v>3</v>
      </c>
      <c r="M7792" s="284">
        <v>2</v>
      </c>
      <c r="N7792" s="284">
        <v>0</v>
      </c>
      <c r="O7792" s="284">
        <v>0</v>
      </c>
      <c r="P7792" s="284">
        <v>0</v>
      </c>
      <c r="Q7792" s="284">
        <v>0</v>
      </c>
      <c r="R7792" s="284">
        <v>0</v>
      </c>
      <c r="S7792" s="284">
        <v>0</v>
      </c>
      <c r="T7792" s="284">
        <v>1</v>
      </c>
      <c r="U7792" s="284">
        <v>0</v>
      </c>
      <c r="V7792" s="284">
        <v>0</v>
      </c>
      <c r="W7792" s="284">
        <v>0</v>
      </c>
      <c r="X7792" s="284">
        <v>0</v>
      </c>
    </row>
    <row r="7793" spans="1:24">
      <c r="A7793" s="54"/>
      <c r="B7793" s="54"/>
      <c r="C7793" s="80"/>
      <c r="D7793" s="81"/>
      <c r="E7793" s="80"/>
      <c r="F7793" s="80"/>
      <c r="G7793" s="81"/>
      <c r="H7793" s="80"/>
      <c r="I7793" s="83"/>
      <c r="J7793" s="80"/>
      <c r="K7793" s="84" t="s">
        <v>36</v>
      </c>
      <c r="L7793" s="76">
        <f t="shared" si="398"/>
        <v>0</v>
      </c>
      <c r="M7793" s="284">
        <v>0</v>
      </c>
      <c r="N7793" s="284">
        <v>0</v>
      </c>
      <c r="O7793" s="284">
        <v>0</v>
      </c>
      <c r="P7793" s="284">
        <v>0</v>
      </c>
      <c r="Q7793" s="284">
        <v>0</v>
      </c>
      <c r="R7793" s="284">
        <v>0</v>
      </c>
      <c r="S7793" s="284">
        <v>0</v>
      </c>
      <c r="T7793" s="284">
        <v>0</v>
      </c>
      <c r="U7793" s="284">
        <v>0</v>
      </c>
      <c r="V7793" s="284">
        <v>0</v>
      </c>
      <c r="W7793" s="284">
        <v>0</v>
      </c>
      <c r="X7793" s="284">
        <v>0</v>
      </c>
    </row>
    <row r="7794" spans="1:24">
      <c r="A7794" s="54"/>
      <c r="B7794" s="54"/>
      <c r="C7794" s="46" t="s">
        <v>33</v>
      </c>
      <c r="D7794" s="58" t="s">
        <v>6764</v>
      </c>
      <c r="E7794" s="58" t="s">
        <v>11814</v>
      </c>
      <c r="F7794" s="58" t="s">
        <v>11815</v>
      </c>
      <c r="G7794" s="58" t="s">
        <v>11816</v>
      </c>
      <c r="H7794" s="46" t="s">
        <v>11817</v>
      </c>
      <c r="I7794" s="74">
        <v>3411</v>
      </c>
      <c r="J7794" s="46" t="s">
        <v>39</v>
      </c>
      <c r="K7794" s="75" t="s">
        <v>32</v>
      </c>
      <c r="L7794" s="76">
        <f t="shared" si="398"/>
        <v>3</v>
      </c>
      <c r="M7794" s="284">
        <v>3</v>
      </c>
      <c r="N7794" s="284">
        <v>0</v>
      </c>
      <c r="O7794" s="284">
        <v>0</v>
      </c>
      <c r="P7794" s="284">
        <v>0</v>
      </c>
      <c r="Q7794" s="284">
        <v>0</v>
      </c>
      <c r="R7794" s="284">
        <v>0</v>
      </c>
      <c r="S7794" s="284">
        <v>0</v>
      </c>
      <c r="T7794" s="284">
        <v>0</v>
      </c>
      <c r="U7794" s="284">
        <v>0</v>
      </c>
      <c r="V7794" s="284">
        <v>0</v>
      </c>
      <c r="W7794" s="284">
        <v>0</v>
      </c>
      <c r="X7794" s="284">
        <v>0</v>
      </c>
    </row>
    <row r="7795" spans="1:24">
      <c r="A7795" s="54"/>
      <c r="B7795" s="54"/>
      <c r="C7795" s="54"/>
      <c r="D7795" s="77"/>
      <c r="E7795" s="54"/>
      <c r="F7795" s="54"/>
      <c r="G7795" s="77"/>
      <c r="H7795" s="54"/>
      <c r="I7795" s="79"/>
      <c r="J7795" s="54"/>
      <c r="K7795" s="75" t="s">
        <v>34</v>
      </c>
      <c r="L7795" s="76">
        <f t="shared" ref="L7795:L7858" si="399">SUM(M7795:X7795)</f>
        <v>0</v>
      </c>
      <c r="M7795" s="284">
        <v>0</v>
      </c>
      <c r="N7795" s="284">
        <v>0</v>
      </c>
      <c r="O7795" s="284">
        <v>0</v>
      </c>
      <c r="P7795" s="284">
        <v>0</v>
      </c>
      <c r="Q7795" s="284">
        <v>0</v>
      </c>
      <c r="R7795" s="284">
        <v>0</v>
      </c>
      <c r="S7795" s="284">
        <v>0</v>
      </c>
      <c r="T7795" s="284">
        <v>0</v>
      </c>
      <c r="U7795" s="284">
        <v>0</v>
      </c>
      <c r="V7795" s="284">
        <v>0</v>
      </c>
      <c r="W7795" s="284">
        <v>0</v>
      </c>
      <c r="X7795" s="284">
        <v>0</v>
      </c>
    </row>
    <row r="7796" spans="1:24">
      <c r="A7796" s="54"/>
      <c r="B7796" s="54"/>
      <c r="C7796" s="54"/>
      <c r="D7796" s="81"/>
      <c r="E7796" s="80"/>
      <c r="F7796" s="80"/>
      <c r="G7796" s="81"/>
      <c r="H7796" s="80"/>
      <c r="I7796" s="83"/>
      <c r="J7796" s="80"/>
      <c r="K7796" s="84" t="s">
        <v>36</v>
      </c>
      <c r="L7796" s="76">
        <f t="shared" si="399"/>
        <v>0</v>
      </c>
      <c r="M7796" s="284">
        <v>0</v>
      </c>
      <c r="N7796" s="284">
        <v>0</v>
      </c>
      <c r="O7796" s="284">
        <v>0</v>
      </c>
      <c r="P7796" s="284">
        <v>0</v>
      </c>
      <c r="Q7796" s="284">
        <v>0</v>
      </c>
      <c r="R7796" s="284">
        <v>0</v>
      </c>
      <c r="S7796" s="284">
        <v>0</v>
      </c>
      <c r="T7796" s="284">
        <v>0</v>
      </c>
      <c r="U7796" s="284">
        <v>0</v>
      </c>
      <c r="V7796" s="284">
        <v>0</v>
      </c>
      <c r="W7796" s="284">
        <v>0</v>
      </c>
      <c r="X7796" s="284">
        <v>0</v>
      </c>
    </row>
    <row r="7797" spans="1:24">
      <c r="A7797" s="54"/>
      <c r="B7797" s="54"/>
      <c r="C7797" s="46" t="s">
        <v>31</v>
      </c>
      <c r="D7797" s="58" t="s">
        <v>11818</v>
      </c>
      <c r="E7797" s="58" t="s">
        <v>11819</v>
      </c>
      <c r="F7797" s="46" t="s">
        <v>11773</v>
      </c>
      <c r="G7797" s="58" t="s">
        <v>11796</v>
      </c>
      <c r="H7797" s="46" t="s">
        <v>11775</v>
      </c>
      <c r="I7797" s="74">
        <v>10034</v>
      </c>
      <c r="J7797" s="46" t="s">
        <v>39</v>
      </c>
      <c r="K7797" s="75" t="s">
        <v>32</v>
      </c>
      <c r="L7797" s="76">
        <f t="shared" si="399"/>
        <v>8</v>
      </c>
      <c r="M7797" s="284">
        <v>8</v>
      </c>
      <c r="N7797" s="284">
        <v>0</v>
      </c>
      <c r="O7797" s="284">
        <v>0</v>
      </c>
      <c r="P7797" s="284">
        <v>0</v>
      </c>
      <c r="Q7797" s="284">
        <v>0</v>
      </c>
      <c r="R7797" s="284">
        <v>0</v>
      </c>
      <c r="S7797" s="284">
        <v>0</v>
      </c>
      <c r="T7797" s="284">
        <v>0</v>
      </c>
      <c r="U7797" s="284">
        <v>0</v>
      </c>
      <c r="V7797" s="284">
        <v>0</v>
      </c>
      <c r="W7797" s="284">
        <v>0</v>
      </c>
      <c r="X7797" s="284">
        <v>0</v>
      </c>
    </row>
    <row r="7798" spans="1:24">
      <c r="A7798" s="54"/>
      <c r="B7798" s="54"/>
      <c r="C7798" s="54"/>
      <c r="D7798" s="77"/>
      <c r="E7798" s="54"/>
      <c r="F7798" s="54"/>
      <c r="G7798" s="77"/>
      <c r="H7798" s="54"/>
      <c r="I7798" s="79"/>
      <c r="J7798" s="54"/>
      <c r="K7798" s="75" t="s">
        <v>34</v>
      </c>
      <c r="L7798" s="76">
        <f t="shared" si="399"/>
        <v>1</v>
      </c>
      <c r="M7798" s="284">
        <v>0</v>
      </c>
      <c r="N7798" s="284">
        <v>0</v>
      </c>
      <c r="O7798" s="284">
        <v>0</v>
      </c>
      <c r="P7798" s="284">
        <v>1</v>
      </c>
      <c r="Q7798" s="284">
        <v>0</v>
      </c>
      <c r="R7798" s="284">
        <v>0</v>
      </c>
      <c r="S7798" s="284">
        <v>0</v>
      </c>
      <c r="T7798" s="284">
        <v>0</v>
      </c>
      <c r="U7798" s="284">
        <v>0</v>
      </c>
      <c r="V7798" s="284">
        <v>0</v>
      </c>
      <c r="W7798" s="284">
        <v>0</v>
      </c>
      <c r="X7798" s="284">
        <v>0</v>
      </c>
    </row>
    <row r="7799" spans="1:24">
      <c r="A7799" s="54"/>
      <c r="B7799" s="54"/>
      <c r="C7799" s="54"/>
      <c r="D7799" s="81"/>
      <c r="E7799" s="80"/>
      <c r="F7799" s="80"/>
      <c r="G7799" s="81"/>
      <c r="H7799" s="80"/>
      <c r="I7799" s="83"/>
      <c r="J7799" s="80"/>
      <c r="K7799" s="84" t="s">
        <v>36</v>
      </c>
      <c r="L7799" s="76">
        <f t="shared" si="399"/>
        <v>2</v>
      </c>
      <c r="M7799" s="284">
        <v>0</v>
      </c>
      <c r="N7799" s="284">
        <v>0</v>
      </c>
      <c r="O7799" s="284">
        <v>0</v>
      </c>
      <c r="P7799" s="284">
        <v>0</v>
      </c>
      <c r="Q7799" s="284">
        <v>0</v>
      </c>
      <c r="R7799" s="284">
        <v>0</v>
      </c>
      <c r="S7799" s="284">
        <v>0</v>
      </c>
      <c r="T7799" s="284">
        <v>2</v>
      </c>
      <c r="U7799" s="284">
        <v>0</v>
      </c>
      <c r="V7799" s="284">
        <v>0</v>
      </c>
      <c r="W7799" s="284">
        <v>0</v>
      </c>
      <c r="X7799" s="284">
        <v>0</v>
      </c>
    </row>
    <row r="7800" spans="1:24">
      <c r="A7800" s="54"/>
      <c r="B7800" s="54"/>
      <c r="C7800" s="46" t="s">
        <v>31</v>
      </c>
      <c r="D7800" s="58" t="s">
        <v>11594</v>
      </c>
      <c r="E7800" s="58" t="s">
        <v>11820</v>
      </c>
      <c r="F7800" s="46" t="s">
        <v>11821</v>
      </c>
      <c r="G7800" s="58" t="s">
        <v>11822</v>
      </c>
      <c r="H7800" s="46" t="s">
        <v>11823</v>
      </c>
      <c r="I7800" s="74">
        <v>7766</v>
      </c>
      <c r="J7800" s="46" t="s">
        <v>39</v>
      </c>
      <c r="K7800" s="75" t="s">
        <v>32</v>
      </c>
      <c r="L7800" s="76">
        <f t="shared" si="399"/>
        <v>4</v>
      </c>
      <c r="M7800" s="284">
        <v>4</v>
      </c>
      <c r="N7800" s="284">
        <v>0</v>
      </c>
      <c r="O7800" s="284">
        <v>0</v>
      </c>
      <c r="P7800" s="284">
        <v>0</v>
      </c>
      <c r="Q7800" s="284">
        <v>0</v>
      </c>
      <c r="R7800" s="284">
        <v>0</v>
      </c>
      <c r="S7800" s="284">
        <v>0</v>
      </c>
      <c r="T7800" s="284">
        <v>0</v>
      </c>
      <c r="U7800" s="284">
        <v>0</v>
      </c>
      <c r="V7800" s="284">
        <v>0</v>
      </c>
      <c r="W7800" s="284">
        <v>0</v>
      </c>
      <c r="X7800" s="284">
        <v>0</v>
      </c>
    </row>
    <row r="7801" spans="1:24">
      <c r="A7801" s="54"/>
      <c r="B7801" s="54"/>
      <c r="C7801" s="54"/>
      <c r="D7801" s="77"/>
      <c r="E7801" s="54"/>
      <c r="F7801" s="54"/>
      <c r="G7801" s="77"/>
      <c r="H7801" s="54"/>
      <c r="I7801" s="79"/>
      <c r="J7801" s="54"/>
      <c r="K7801" s="75" t="s">
        <v>34</v>
      </c>
      <c r="L7801" s="76">
        <f t="shared" si="399"/>
        <v>1</v>
      </c>
      <c r="M7801" s="284">
        <v>0</v>
      </c>
      <c r="N7801" s="284">
        <v>0</v>
      </c>
      <c r="O7801" s="284">
        <v>0</v>
      </c>
      <c r="P7801" s="284">
        <v>1</v>
      </c>
      <c r="Q7801" s="284">
        <v>0</v>
      </c>
      <c r="R7801" s="284">
        <v>0</v>
      </c>
      <c r="S7801" s="284">
        <v>0</v>
      </c>
      <c r="T7801" s="284">
        <v>0</v>
      </c>
      <c r="U7801" s="284">
        <v>0</v>
      </c>
      <c r="V7801" s="284">
        <v>0</v>
      </c>
      <c r="W7801" s="284">
        <v>0</v>
      </c>
      <c r="X7801" s="284">
        <v>0</v>
      </c>
    </row>
    <row r="7802" spans="1:24">
      <c r="A7802" s="54"/>
      <c r="B7802" s="54"/>
      <c r="C7802" s="54"/>
      <c r="D7802" s="81"/>
      <c r="E7802" s="80"/>
      <c r="F7802" s="80"/>
      <c r="G7802" s="81"/>
      <c r="H7802" s="80"/>
      <c r="I7802" s="83"/>
      <c r="J7802" s="80"/>
      <c r="K7802" s="84" t="s">
        <v>36</v>
      </c>
      <c r="L7802" s="76">
        <f t="shared" si="399"/>
        <v>2</v>
      </c>
      <c r="M7802" s="284">
        <v>0</v>
      </c>
      <c r="N7802" s="284">
        <v>0</v>
      </c>
      <c r="O7802" s="284">
        <v>0</v>
      </c>
      <c r="P7802" s="284">
        <v>0</v>
      </c>
      <c r="Q7802" s="284">
        <v>0</v>
      </c>
      <c r="R7802" s="284">
        <v>0</v>
      </c>
      <c r="S7802" s="284">
        <v>0</v>
      </c>
      <c r="T7802" s="284">
        <v>2</v>
      </c>
      <c r="U7802" s="284">
        <v>0</v>
      </c>
      <c r="V7802" s="284">
        <v>0</v>
      </c>
      <c r="W7802" s="284">
        <v>0</v>
      </c>
      <c r="X7802" s="284">
        <v>0</v>
      </c>
    </row>
    <row r="7803" spans="1:24">
      <c r="A7803" s="54"/>
      <c r="B7803" s="54"/>
      <c r="C7803" s="46" t="s">
        <v>33</v>
      </c>
      <c r="D7803" s="58" t="s">
        <v>11824</v>
      </c>
      <c r="E7803" s="58" t="s">
        <v>11825</v>
      </c>
      <c r="F7803" s="46" t="s">
        <v>11826</v>
      </c>
      <c r="G7803" s="58" t="s">
        <v>11827</v>
      </c>
      <c r="H7803" s="46" t="s">
        <v>11828</v>
      </c>
      <c r="I7803" s="74">
        <v>0</v>
      </c>
      <c r="J7803" s="46" t="s">
        <v>39</v>
      </c>
      <c r="K7803" s="75" t="s">
        <v>32</v>
      </c>
      <c r="L7803" s="76">
        <f t="shared" si="399"/>
        <v>2</v>
      </c>
      <c r="M7803" s="284">
        <v>2</v>
      </c>
      <c r="N7803" s="284">
        <v>0</v>
      </c>
      <c r="O7803" s="284">
        <v>0</v>
      </c>
      <c r="P7803" s="284">
        <v>0</v>
      </c>
      <c r="Q7803" s="284">
        <v>0</v>
      </c>
      <c r="R7803" s="284">
        <v>0</v>
      </c>
      <c r="S7803" s="284">
        <v>0</v>
      </c>
      <c r="T7803" s="284">
        <v>0</v>
      </c>
      <c r="U7803" s="284">
        <v>0</v>
      </c>
      <c r="V7803" s="284">
        <v>0</v>
      </c>
      <c r="W7803" s="284">
        <v>0</v>
      </c>
      <c r="X7803" s="284">
        <v>0</v>
      </c>
    </row>
    <row r="7804" spans="1:24">
      <c r="A7804" s="54"/>
      <c r="B7804" s="54"/>
      <c r="C7804" s="54"/>
      <c r="D7804" s="77"/>
      <c r="E7804" s="54"/>
      <c r="F7804" s="54"/>
      <c r="G7804" s="77"/>
      <c r="H7804" s="54"/>
      <c r="I7804" s="79"/>
      <c r="J7804" s="54"/>
      <c r="K7804" s="75" t="s">
        <v>34</v>
      </c>
      <c r="L7804" s="76">
        <f t="shared" si="399"/>
        <v>0</v>
      </c>
      <c r="M7804" s="284">
        <v>0</v>
      </c>
      <c r="N7804" s="284">
        <v>0</v>
      </c>
      <c r="O7804" s="284">
        <v>0</v>
      </c>
      <c r="P7804" s="284">
        <v>0</v>
      </c>
      <c r="Q7804" s="284">
        <v>0</v>
      </c>
      <c r="R7804" s="284">
        <v>0</v>
      </c>
      <c r="S7804" s="284">
        <v>0</v>
      </c>
      <c r="T7804" s="284">
        <v>0</v>
      </c>
      <c r="U7804" s="284">
        <v>0</v>
      </c>
      <c r="V7804" s="284">
        <v>0</v>
      </c>
      <c r="W7804" s="284">
        <v>0</v>
      </c>
      <c r="X7804" s="284">
        <v>0</v>
      </c>
    </row>
    <row r="7805" spans="1:24">
      <c r="A7805" s="54"/>
      <c r="B7805" s="54"/>
      <c r="C7805" s="80"/>
      <c r="D7805" s="81"/>
      <c r="E7805" s="80"/>
      <c r="F7805" s="80"/>
      <c r="G7805" s="81"/>
      <c r="H7805" s="80"/>
      <c r="I7805" s="83"/>
      <c r="J7805" s="80"/>
      <c r="K7805" s="84" t="s">
        <v>36</v>
      </c>
      <c r="L7805" s="76">
        <f t="shared" si="399"/>
        <v>0</v>
      </c>
      <c r="M7805" s="284">
        <v>0</v>
      </c>
      <c r="N7805" s="284">
        <v>0</v>
      </c>
      <c r="O7805" s="284">
        <v>0</v>
      </c>
      <c r="P7805" s="284">
        <v>0</v>
      </c>
      <c r="Q7805" s="284">
        <v>0</v>
      </c>
      <c r="R7805" s="284">
        <v>0</v>
      </c>
      <c r="S7805" s="284">
        <v>0</v>
      </c>
      <c r="T7805" s="284">
        <v>0</v>
      </c>
      <c r="U7805" s="284">
        <v>0</v>
      </c>
      <c r="V7805" s="284">
        <v>0</v>
      </c>
      <c r="W7805" s="284">
        <v>0</v>
      </c>
      <c r="X7805" s="284">
        <v>0</v>
      </c>
    </row>
    <row r="7806" spans="1:24">
      <c r="A7806" s="54"/>
      <c r="B7806" s="54"/>
      <c r="C7806" s="46" t="s">
        <v>33</v>
      </c>
      <c r="D7806" s="58" t="s">
        <v>11829</v>
      </c>
      <c r="E7806" s="58" t="s">
        <v>11830</v>
      </c>
      <c r="F7806" s="46" t="s">
        <v>11831</v>
      </c>
      <c r="G7806" s="58" t="s">
        <v>11832</v>
      </c>
      <c r="H7806" s="46" t="s">
        <v>11833</v>
      </c>
      <c r="I7806" s="74">
        <v>243</v>
      </c>
      <c r="J7806" s="46" t="s">
        <v>39</v>
      </c>
      <c r="K7806" s="75" t="s">
        <v>32</v>
      </c>
      <c r="L7806" s="76">
        <f t="shared" si="399"/>
        <v>3</v>
      </c>
      <c r="M7806" s="284">
        <v>0</v>
      </c>
      <c r="N7806" s="284">
        <v>0</v>
      </c>
      <c r="O7806" s="284">
        <v>1</v>
      </c>
      <c r="P7806" s="284">
        <v>0</v>
      </c>
      <c r="Q7806" s="284">
        <v>0</v>
      </c>
      <c r="R7806" s="284">
        <v>0</v>
      </c>
      <c r="S7806" s="284">
        <v>0</v>
      </c>
      <c r="T7806" s="284">
        <v>1</v>
      </c>
      <c r="U7806" s="284">
        <v>0</v>
      </c>
      <c r="V7806" s="284">
        <v>0</v>
      </c>
      <c r="W7806" s="284">
        <v>0</v>
      </c>
      <c r="X7806" s="284">
        <v>1</v>
      </c>
    </row>
    <row r="7807" spans="1:24">
      <c r="A7807" s="54"/>
      <c r="B7807" s="54"/>
      <c r="C7807" s="54"/>
      <c r="D7807" s="77"/>
      <c r="E7807" s="54"/>
      <c r="F7807" s="54"/>
      <c r="G7807" s="77"/>
      <c r="H7807" s="54"/>
      <c r="I7807" s="79"/>
      <c r="J7807" s="54"/>
      <c r="K7807" s="75" t="s">
        <v>34</v>
      </c>
      <c r="L7807" s="76">
        <f t="shared" si="399"/>
        <v>0</v>
      </c>
      <c r="M7807" s="284">
        <v>0</v>
      </c>
      <c r="N7807" s="284">
        <v>0</v>
      </c>
      <c r="O7807" s="284">
        <v>0</v>
      </c>
      <c r="P7807" s="284">
        <v>0</v>
      </c>
      <c r="Q7807" s="284">
        <v>0</v>
      </c>
      <c r="R7807" s="284">
        <v>0</v>
      </c>
      <c r="S7807" s="284">
        <v>0</v>
      </c>
      <c r="T7807" s="284">
        <v>0</v>
      </c>
      <c r="U7807" s="284">
        <v>0</v>
      </c>
      <c r="V7807" s="284">
        <v>0</v>
      </c>
      <c r="W7807" s="284">
        <v>0</v>
      </c>
      <c r="X7807" s="284">
        <v>0</v>
      </c>
    </row>
    <row r="7808" spans="1:24">
      <c r="A7808" s="54"/>
      <c r="B7808" s="54"/>
      <c r="C7808" s="80"/>
      <c r="D7808" s="81"/>
      <c r="E7808" s="80"/>
      <c r="F7808" s="80"/>
      <c r="G7808" s="81"/>
      <c r="H7808" s="80"/>
      <c r="I7808" s="83"/>
      <c r="J7808" s="80"/>
      <c r="K7808" s="84" t="s">
        <v>36</v>
      </c>
      <c r="L7808" s="76">
        <f t="shared" si="399"/>
        <v>0</v>
      </c>
      <c r="M7808" s="284">
        <v>0</v>
      </c>
      <c r="N7808" s="284">
        <v>0</v>
      </c>
      <c r="O7808" s="284">
        <v>0</v>
      </c>
      <c r="P7808" s="284">
        <v>0</v>
      </c>
      <c r="Q7808" s="284">
        <v>0</v>
      </c>
      <c r="R7808" s="284">
        <v>0</v>
      </c>
      <c r="S7808" s="284">
        <v>0</v>
      </c>
      <c r="T7808" s="284">
        <v>0</v>
      </c>
      <c r="U7808" s="284">
        <v>0</v>
      </c>
      <c r="V7808" s="284">
        <v>0</v>
      </c>
      <c r="W7808" s="284">
        <v>0</v>
      </c>
      <c r="X7808" s="284">
        <v>0</v>
      </c>
    </row>
    <row r="7809" spans="1:24">
      <c r="A7809" s="54"/>
      <c r="B7809" s="54"/>
      <c r="C7809" s="46" t="s">
        <v>33</v>
      </c>
      <c r="D7809" s="58" t="s">
        <v>11834</v>
      </c>
      <c r="E7809" s="58" t="s">
        <v>11835</v>
      </c>
      <c r="F7809" s="46" t="s">
        <v>11836</v>
      </c>
      <c r="G7809" s="58" t="s">
        <v>11837</v>
      </c>
      <c r="H7809" s="46" t="s">
        <v>11838</v>
      </c>
      <c r="I7809" s="74">
        <v>0</v>
      </c>
      <c r="J7809" s="46" t="s">
        <v>39</v>
      </c>
      <c r="K7809" s="75" t="s">
        <v>32</v>
      </c>
      <c r="L7809" s="76">
        <f t="shared" si="399"/>
        <v>3</v>
      </c>
      <c r="M7809" s="284">
        <v>0</v>
      </c>
      <c r="N7809" s="284">
        <v>0</v>
      </c>
      <c r="O7809" s="284">
        <v>0</v>
      </c>
      <c r="P7809" s="284">
        <v>0</v>
      </c>
      <c r="Q7809" s="284">
        <v>0</v>
      </c>
      <c r="R7809" s="284">
        <v>0</v>
      </c>
      <c r="S7809" s="284">
        <v>0</v>
      </c>
      <c r="T7809" s="284">
        <v>2</v>
      </c>
      <c r="U7809" s="284">
        <v>0</v>
      </c>
      <c r="V7809" s="284">
        <v>0</v>
      </c>
      <c r="W7809" s="284">
        <v>0</v>
      </c>
      <c r="X7809" s="284">
        <v>1</v>
      </c>
    </row>
    <row r="7810" spans="1:24">
      <c r="A7810" s="54"/>
      <c r="B7810" s="54"/>
      <c r="C7810" s="54"/>
      <c r="D7810" s="77"/>
      <c r="E7810" s="54"/>
      <c r="F7810" s="54"/>
      <c r="G7810" s="77"/>
      <c r="H7810" s="54"/>
      <c r="I7810" s="79"/>
      <c r="J7810" s="54"/>
      <c r="K7810" s="75" t="s">
        <v>34</v>
      </c>
      <c r="L7810" s="76">
        <f t="shared" si="399"/>
        <v>0</v>
      </c>
      <c r="M7810" s="284">
        <v>0</v>
      </c>
      <c r="N7810" s="284">
        <v>0</v>
      </c>
      <c r="O7810" s="284">
        <v>0</v>
      </c>
      <c r="P7810" s="284">
        <v>0</v>
      </c>
      <c r="Q7810" s="284">
        <v>0</v>
      </c>
      <c r="R7810" s="284">
        <v>0</v>
      </c>
      <c r="S7810" s="284">
        <v>0</v>
      </c>
      <c r="T7810" s="284">
        <v>0</v>
      </c>
      <c r="U7810" s="284">
        <v>0</v>
      </c>
      <c r="V7810" s="284">
        <v>0</v>
      </c>
      <c r="W7810" s="284">
        <v>0</v>
      </c>
      <c r="X7810" s="284">
        <v>0</v>
      </c>
    </row>
    <row r="7811" spans="1:24">
      <c r="A7811" s="54"/>
      <c r="B7811" s="54"/>
      <c r="C7811" s="80"/>
      <c r="D7811" s="81"/>
      <c r="E7811" s="80"/>
      <c r="F7811" s="80"/>
      <c r="G7811" s="81"/>
      <c r="H7811" s="80"/>
      <c r="I7811" s="83"/>
      <c r="J7811" s="80"/>
      <c r="K7811" s="84" t="s">
        <v>36</v>
      </c>
      <c r="L7811" s="76">
        <f t="shared" si="399"/>
        <v>0</v>
      </c>
      <c r="M7811" s="284">
        <v>0</v>
      </c>
      <c r="N7811" s="284">
        <v>0</v>
      </c>
      <c r="O7811" s="284">
        <v>0</v>
      </c>
      <c r="P7811" s="284">
        <v>0</v>
      </c>
      <c r="Q7811" s="284">
        <v>0</v>
      </c>
      <c r="R7811" s="284">
        <v>0</v>
      </c>
      <c r="S7811" s="284">
        <v>0</v>
      </c>
      <c r="T7811" s="284">
        <v>0</v>
      </c>
      <c r="U7811" s="284">
        <v>0</v>
      </c>
      <c r="V7811" s="284">
        <v>0</v>
      </c>
      <c r="W7811" s="284">
        <v>0</v>
      </c>
      <c r="X7811" s="284">
        <v>0</v>
      </c>
    </row>
    <row r="7812" spans="1:24">
      <c r="A7812" s="54"/>
      <c r="B7812" s="54"/>
      <c r="C7812" s="46" t="s">
        <v>33</v>
      </c>
      <c r="D7812" s="58" t="s">
        <v>8885</v>
      </c>
      <c r="E7812" s="58" t="s">
        <v>11839</v>
      </c>
      <c r="F7812" s="46" t="s">
        <v>11840</v>
      </c>
      <c r="G7812" s="58" t="s">
        <v>11841</v>
      </c>
      <c r="H7812" s="46" t="s">
        <v>11842</v>
      </c>
      <c r="I7812" s="74">
        <v>0</v>
      </c>
      <c r="J7812" s="46" t="s">
        <v>39</v>
      </c>
      <c r="K7812" s="75" t="s">
        <v>32</v>
      </c>
      <c r="L7812" s="76">
        <f t="shared" si="399"/>
        <v>2</v>
      </c>
      <c r="M7812" s="284">
        <v>0</v>
      </c>
      <c r="N7812" s="284">
        <v>0</v>
      </c>
      <c r="O7812" s="284">
        <v>0</v>
      </c>
      <c r="P7812" s="284">
        <v>0</v>
      </c>
      <c r="Q7812" s="284">
        <v>0</v>
      </c>
      <c r="R7812" s="284">
        <v>0</v>
      </c>
      <c r="S7812" s="284">
        <v>1</v>
      </c>
      <c r="T7812" s="284">
        <v>1</v>
      </c>
      <c r="U7812" s="284">
        <v>0</v>
      </c>
      <c r="V7812" s="284">
        <v>0</v>
      </c>
      <c r="W7812" s="284">
        <v>0</v>
      </c>
      <c r="X7812" s="284"/>
    </row>
    <row r="7813" spans="1:24">
      <c r="A7813" s="54"/>
      <c r="B7813" s="54"/>
      <c r="C7813" s="54"/>
      <c r="D7813" s="77"/>
      <c r="E7813" s="54"/>
      <c r="F7813" s="54"/>
      <c r="G7813" s="77"/>
      <c r="H7813" s="54"/>
      <c r="I7813" s="79"/>
      <c r="J7813" s="54"/>
      <c r="K7813" s="75" t="s">
        <v>34</v>
      </c>
      <c r="L7813" s="76">
        <f t="shared" si="399"/>
        <v>0</v>
      </c>
      <c r="M7813" s="284">
        <v>0</v>
      </c>
      <c r="N7813" s="284">
        <v>0</v>
      </c>
      <c r="O7813" s="284">
        <v>0</v>
      </c>
      <c r="P7813" s="284">
        <v>0</v>
      </c>
      <c r="Q7813" s="284">
        <v>0</v>
      </c>
      <c r="R7813" s="284">
        <v>0</v>
      </c>
      <c r="S7813" s="284">
        <v>0</v>
      </c>
      <c r="T7813" s="284">
        <v>0</v>
      </c>
      <c r="U7813" s="284">
        <v>0</v>
      </c>
      <c r="V7813" s="284">
        <v>0</v>
      </c>
      <c r="W7813" s="284">
        <v>0</v>
      </c>
      <c r="X7813" s="284">
        <v>0</v>
      </c>
    </row>
    <row r="7814" spans="1:24">
      <c r="A7814" s="54"/>
      <c r="B7814" s="54"/>
      <c r="C7814" s="80"/>
      <c r="D7814" s="81"/>
      <c r="E7814" s="80"/>
      <c r="F7814" s="80"/>
      <c r="G7814" s="81"/>
      <c r="H7814" s="80"/>
      <c r="I7814" s="83"/>
      <c r="J7814" s="80"/>
      <c r="K7814" s="84" t="s">
        <v>36</v>
      </c>
      <c r="L7814" s="76">
        <f t="shared" si="399"/>
        <v>0</v>
      </c>
      <c r="M7814" s="284">
        <v>0</v>
      </c>
      <c r="N7814" s="284">
        <v>0</v>
      </c>
      <c r="O7814" s="284">
        <v>0</v>
      </c>
      <c r="P7814" s="284">
        <v>0</v>
      </c>
      <c r="Q7814" s="284">
        <v>0</v>
      </c>
      <c r="R7814" s="284">
        <v>0</v>
      </c>
      <c r="S7814" s="284">
        <v>0</v>
      </c>
      <c r="T7814" s="284">
        <v>0</v>
      </c>
      <c r="U7814" s="284">
        <v>0</v>
      </c>
      <c r="V7814" s="284">
        <v>0</v>
      </c>
      <c r="W7814" s="284">
        <v>0</v>
      </c>
      <c r="X7814" s="284">
        <v>0</v>
      </c>
    </row>
    <row r="7815" spans="1:24">
      <c r="A7815" s="54"/>
      <c r="B7815" s="54"/>
      <c r="C7815" s="46" t="s">
        <v>33</v>
      </c>
      <c r="D7815" s="58" t="s">
        <v>11843</v>
      </c>
      <c r="E7815" s="58" t="s">
        <v>11844</v>
      </c>
      <c r="F7815" s="46" t="s">
        <v>11845</v>
      </c>
      <c r="G7815" s="58" t="s">
        <v>11846</v>
      </c>
      <c r="H7815" s="46"/>
      <c r="I7815" s="74">
        <v>0</v>
      </c>
      <c r="J7815" s="46" t="s">
        <v>39</v>
      </c>
      <c r="K7815" s="75" t="s">
        <v>32</v>
      </c>
      <c r="L7815" s="76">
        <f t="shared" si="399"/>
        <v>3</v>
      </c>
      <c r="M7815" s="284">
        <v>0</v>
      </c>
      <c r="N7815" s="284">
        <v>0</v>
      </c>
      <c r="O7815" s="284">
        <v>0</v>
      </c>
      <c r="P7815" s="284">
        <v>0</v>
      </c>
      <c r="Q7815" s="284">
        <v>0</v>
      </c>
      <c r="R7815" s="284">
        <v>0</v>
      </c>
      <c r="S7815" s="284">
        <v>1</v>
      </c>
      <c r="T7815" s="284">
        <v>2</v>
      </c>
      <c r="U7815" s="284">
        <v>0</v>
      </c>
      <c r="V7815" s="284">
        <v>0</v>
      </c>
      <c r="W7815" s="284">
        <v>0</v>
      </c>
      <c r="X7815" s="284">
        <v>0</v>
      </c>
    </row>
    <row r="7816" spans="1:24">
      <c r="A7816" s="54"/>
      <c r="B7816" s="54"/>
      <c r="C7816" s="54"/>
      <c r="D7816" s="77"/>
      <c r="E7816" s="54"/>
      <c r="F7816" s="54"/>
      <c r="G7816" s="77"/>
      <c r="H7816" s="54"/>
      <c r="I7816" s="79"/>
      <c r="J7816" s="54"/>
      <c r="K7816" s="75" t="s">
        <v>34</v>
      </c>
      <c r="L7816" s="76">
        <f t="shared" si="399"/>
        <v>0</v>
      </c>
      <c r="M7816" s="284">
        <v>0</v>
      </c>
      <c r="N7816" s="284">
        <v>0</v>
      </c>
      <c r="O7816" s="284">
        <v>0</v>
      </c>
      <c r="P7816" s="284">
        <v>0</v>
      </c>
      <c r="Q7816" s="284">
        <v>0</v>
      </c>
      <c r="R7816" s="284">
        <v>0</v>
      </c>
      <c r="S7816" s="284">
        <v>0</v>
      </c>
      <c r="T7816" s="284">
        <v>0</v>
      </c>
      <c r="U7816" s="284">
        <v>0</v>
      </c>
      <c r="V7816" s="284">
        <v>0</v>
      </c>
      <c r="W7816" s="284">
        <v>0</v>
      </c>
      <c r="X7816" s="284">
        <v>0</v>
      </c>
    </row>
    <row r="7817" spans="1:24">
      <c r="A7817" s="54"/>
      <c r="B7817" s="54"/>
      <c r="C7817" s="80"/>
      <c r="D7817" s="81"/>
      <c r="E7817" s="80"/>
      <c r="F7817" s="80"/>
      <c r="G7817" s="81"/>
      <c r="H7817" s="80"/>
      <c r="I7817" s="83"/>
      <c r="J7817" s="80"/>
      <c r="K7817" s="84" t="s">
        <v>36</v>
      </c>
      <c r="L7817" s="76">
        <f t="shared" si="399"/>
        <v>0</v>
      </c>
      <c r="M7817" s="284">
        <v>0</v>
      </c>
      <c r="N7817" s="284">
        <v>0</v>
      </c>
      <c r="O7817" s="284">
        <v>0</v>
      </c>
      <c r="P7817" s="284">
        <v>0</v>
      </c>
      <c r="Q7817" s="284">
        <v>0</v>
      </c>
      <c r="R7817" s="284">
        <v>0</v>
      </c>
      <c r="S7817" s="284">
        <v>0</v>
      </c>
      <c r="T7817" s="284">
        <v>0</v>
      </c>
      <c r="U7817" s="284">
        <v>0</v>
      </c>
      <c r="V7817" s="284">
        <v>0</v>
      </c>
      <c r="W7817" s="284">
        <v>0</v>
      </c>
      <c r="X7817" s="284">
        <v>0</v>
      </c>
    </row>
    <row r="7818" spans="1:24">
      <c r="A7818" s="54"/>
      <c r="B7818" s="54"/>
      <c r="C7818" s="46" t="s">
        <v>33</v>
      </c>
      <c r="D7818" s="58" t="s">
        <v>11847</v>
      </c>
      <c r="E7818" s="58" t="s">
        <v>11848</v>
      </c>
      <c r="F7818" s="46" t="s">
        <v>11849</v>
      </c>
      <c r="G7818" s="58" t="s">
        <v>11850</v>
      </c>
      <c r="H7818" s="46"/>
      <c r="I7818" s="74">
        <v>0</v>
      </c>
      <c r="J7818" s="46" t="s">
        <v>39</v>
      </c>
      <c r="K7818" s="75" t="s">
        <v>32</v>
      </c>
      <c r="L7818" s="76">
        <f t="shared" si="399"/>
        <v>3</v>
      </c>
      <c r="M7818" s="284">
        <v>0</v>
      </c>
      <c r="N7818" s="284">
        <v>0</v>
      </c>
      <c r="O7818" s="284">
        <v>0</v>
      </c>
      <c r="P7818" s="284">
        <v>0</v>
      </c>
      <c r="Q7818" s="284">
        <v>0</v>
      </c>
      <c r="R7818" s="284">
        <v>0</v>
      </c>
      <c r="S7818" s="284">
        <v>0</v>
      </c>
      <c r="T7818" s="284">
        <v>3</v>
      </c>
      <c r="U7818" s="284">
        <v>0</v>
      </c>
      <c r="V7818" s="284">
        <v>0</v>
      </c>
      <c r="W7818" s="284">
        <v>0</v>
      </c>
      <c r="X7818" s="284">
        <v>0</v>
      </c>
    </row>
    <row r="7819" spans="1:24">
      <c r="A7819" s="54"/>
      <c r="B7819" s="54"/>
      <c r="C7819" s="54"/>
      <c r="D7819" s="77"/>
      <c r="E7819" s="54"/>
      <c r="F7819" s="54"/>
      <c r="G7819" s="77"/>
      <c r="H7819" s="54"/>
      <c r="I7819" s="79"/>
      <c r="J7819" s="54"/>
      <c r="K7819" s="75" t="s">
        <v>34</v>
      </c>
      <c r="L7819" s="76">
        <f t="shared" si="399"/>
        <v>0</v>
      </c>
      <c r="M7819" s="284">
        <v>0</v>
      </c>
      <c r="N7819" s="284">
        <v>0</v>
      </c>
      <c r="O7819" s="284">
        <v>0</v>
      </c>
      <c r="P7819" s="284">
        <v>0</v>
      </c>
      <c r="Q7819" s="284">
        <v>0</v>
      </c>
      <c r="R7819" s="284">
        <v>0</v>
      </c>
      <c r="S7819" s="284">
        <v>0</v>
      </c>
      <c r="T7819" s="284">
        <v>0</v>
      </c>
      <c r="U7819" s="284">
        <v>0</v>
      </c>
      <c r="V7819" s="284">
        <v>0</v>
      </c>
      <c r="W7819" s="284">
        <v>0</v>
      </c>
      <c r="X7819" s="284">
        <v>0</v>
      </c>
    </row>
    <row r="7820" spans="1:24">
      <c r="A7820" s="54"/>
      <c r="B7820" s="54"/>
      <c r="C7820" s="80"/>
      <c r="D7820" s="81"/>
      <c r="E7820" s="80"/>
      <c r="F7820" s="80"/>
      <c r="G7820" s="81"/>
      <c r="H7820" s="80"/>
      <c r="I7820" s="83"/>
      <c r="J7820" s="80"/>
      <c r="K7820" s="84" t="s">
        <v>36</v>
      </c>
      <c r="L7820" s="76">
        <f t="shared" si="399"/>
        <v>0</v>
      </c>
      <c r="M7820" s="284">
        <v>0</v>
      </c>
      <c r="N7820" s="284">
        <v>0</v>
      </c>
      <c r="O7820" s="284">
        <v>0</v>
      </c>
      <c r="P7820" s="284">
        <v>0</v>
      </c>
      <c r="Q7820" s="284">
        <v>0</v>
      </c>
      <c r="R7820" s="284">
        <v>0</v>
      </c>
      <c r="S7820" s="284">
        <v>0</v>
      </c>
      <c r="T7820" s="284">
        <v>0</v>
      </c>
      <c r="U7820" s="284">
        <v>0</v>
      </c>
      <c r="V7820" s="284">
        <v>0</v>
      </c>
      <c r="W7820" s="284">
        <v>0</v>
      </c>
      <c r="X7820" s="284">
        <v>0</v>
      </c>
    </row>
    <row r="7821" spans="1:24">
      <c r="A7821" s="54"/>
      <c r="B7821" s="54"/>
      <c r="C7821" s="46" t="s">
        <v>33</v>
      </c>
      <c r="D7821" s="58" t="s">
        <v>11851</v>
      </c>
      <c r="E7821" s="58" t="s">
        <v>11852</v>
      </c>
      <c r="F7821" s="46" t="s">
        <v>11853</v>
      </c>
      <c r="G7821" s="58" t="s">
        <v>11854</v>
      </c>
      <c r="H7821" s="103" t="s">
        <v>11855</v>
      </c>
      <c r="I7821" s="74">
        <v>4</v>
      </c>
      <c r="J7821" s="46" t="s">
        <v>39</v>
      </c>
      <c r="K7821" s="75" t="s">
        <v>32</v>
      </c>
      <c r="L7821" s="76">
        <f t="shared" si="399"/>
        <v>3</v>
      </c>
      <c r="M7821" s="284">
        <v>0</v>
      </c>
      <c r="N7821" s="284">
        <v>0</v>
      </c>
      <c r="O7821" s="284">
        <v>0</v>
      </c>
      <c r="P7821" s="284">
        <v>0</v>
      </c>
      <c r="Q7821" s="284">
        <v>0</v>
      </c>
      <c r="R7821" s="284">
        <v>0</v>
      </c>
      <c r="S7821" s="284">
        <v>0</v>
      </c>
      <c r="T7821" s="284">
        <v>2</v>
      </c>
      <c r="U7821" s="284">
        <v>0</v>
      </c>
      <c r="V7821" s="284">
        <v>0</v>
      </c>
      <c r="W7821" s="284">
        <v>0</v>
      </c>
      <c r="X7821" s="284">
        <v>1</v>
      </c>
    </row>
    <row r="7822" spans="1:24">
      <c r="A7822" s="54"/>
      <c r="B7822" s="54"/>
      <c r="C7822" s="54"/>
      <c r="D7822" s="77"/>
      <c r="E7822" s="54"/>
      <c r="F7822" s="54"/>
      <c r="G7822" s="77"/>
      <c r="H7822" s="103"/>
      <c r="I7822" s="79"/>
      <c r="J7822" s="54"/>
      <c r="K7822" s="75" t="s">
        <v>34</v>
      </c>
      <c r="L7822" s="76">
        <f t="shared" si="399"/>
        <v>0</v>
      </c>
      <c r="M7822" s="284">
        <v>0</v>
      </c>
      <c r="N7822" s="284">
        <v>0</v>
      </c>
      <c r="O7822" s="284">
        <v>0</v>
      </c>
      <c r="P7822" s="284">
        <v>0</v>
      </c>
      <c r="Q7822" s="284">
        <v>0</v>
      </c>
      <c r="R7822" s="284">
        <v>0</v>
      </c>
      <c r="S7822" s="284">
        <v>0</v>
      </c>
      <c r="T7822" s="284">
        <v>0</v>
      </c>
      <c r="U7822" s="284">
        <v>0</v>
      </c>
      <c r="V7822" s="284">
        <v>0</v>
      </c>
      <c r="W7822" s="284">
        <v>0</v>
      </c>
      <c r="X7822" s="284">
        <v>0</v>
      </c>
    </row>
    <row r="7823" spans="1:24">
      <c r="A7823" s="54"/>
      <c r="B7823" s="54"/>
      <c r="C7823" s="80"/>
      <c r="D7823" s="81"/>
      <c r="E7823" s="80"/>
      <c r="F7823" s="80"/>
      <c r="G7823" s="81"/>
      <c r="H7823" s="103"/>
      <c r="I7823" s="83"/>
      <c r="J7823" s="80"/>
      <c r="K7823" s="84" t="s">
        <v>36</v>
      </c>
      <c r="L7823" s="76">
        <f t="shared" si="399"/>
        <v>0</v>
      </c>
      <c r="M7823" s="284">
        <v>0</v>
      </c>
      <c r="N7823" s="284">
        <v>0</v>
      </c>
      <c r="O7823" s="284">
        <v>0</v>
      </c>
      <c r="P7823" s="284">
        <v>0</v>
      </c>
      <c r="Q7823" s="284">
        <v>0</v>
      </c>
      <c r="R7823" s="284">
        <v>0</v>
      </c>
      <c r="S7823" s="284">
        <v>0</v>
      </c>
      <c r="T7823" s="284">
        <v>0</v>
      </c>
      <c r="U7823" s="284">
        <v>0</v>
      </c>
      <c r="V7823" s="284">
        <v>0</v>
      </c>
      <c r="W7823" s="284">
        <v>0</v>
      </c>
      <c r="X7823" s="284">
        <v>0</v>
      </c>
    </row>
    <row r="7824" spans="1:24">
      <c r="A7824" s="54"/>
      <c r="B7824" s="54"/>
      <c r="C7824" s="46" t="s">
        <v>31</v>
      </c>
      <c r="D7824" s="58" t="s">
        <v>11856</v>
      </c>
      <c r="E7824" s="58" t="s">
        <v>11857</v>
      </c>
      <c r="F7824" s="58" t="s">
        <v>11858</v>
      </c>
      <c r="G7824" s="58" t="s">
        <v>11859</v>
      </c>
      <c r="H7824" s="58" t="s">
        <v>11860</v>
      </c>
      <c r="I7824" s="74">
        <v>407</v>
      </c>
      <c r="J7824" s="46" t="s">
        <v>39</v>
      </c>
      <c r="K7824" s="75" t="s">
        <v>32</v>
      </c>
      <c r="L7824" s="76">
        <f t="shared" si="399"/>
        <v>0</v>
      </c>
      <c r="M7824" s="284">
        <v>0</v>
      </c>
      <c r="N7824" s="284">
        <v>0</v>
      </c>
      <c r="O7824" s="284">
        <v>0</v>
      </c>
      <c r="P7824" s="284">
        <v>0</v>
      </c>
      <c r="Q7824" s="284">
        <v>0</v>
      </c>
      <c r="R7824" s="284">
        <v>0</v>
      </c>
      <c r="S7824" s="284">
        <v>0</v>
      </c>
      <c r="T7824" s="284">
        <v>0</v>
      </c>
      <c r="U7824" s="284">
        <v>0</v>
      </c>
      <c r="V7824" s="284">
        <v>0</v>
      </c>
      <c r="W7824" s="284">
        <v>0</v>
      </c>
      <c r="X7824" s="284">
        <v>0</v>
      </c>
    </row>
    <row r="7825" spans="1:24">
      <c r="A7825" s="54"/>
      <c r="B7825" s="54"/>
      <c r="C7825" s="54"/>
      <c r="D7825" s="77"/>
      <c r="E7825" s="77"/>
      <c r="F7825" s="77"/>
      <c r="G7825" s="77"/>
      <c r="H7825" s="77"/>
      <c r="I7825" s="79"/>
      <c r="J7825" s="54"/>
      <c r="K7825" s="75" t="s">
        <v>34</v>
      </c>
      <c r="L7825" s="76">
        <f t="shared" si="399"/>
        <v>0</v>
      </c>
      <c r="M7825" s="284">
        <v>0</v>
      </c>
      <c r="N7825" s="284">
        <v>0</v>
      </c>
      <c r="O7825" s="284">
        <v>0</v>
      </c>
      <c r="P7825" s="284">
        <v>0</v>
      </c>
      <c r="Q7825" s="284">
        <v>0</v>
      </c>
      <c r="R7825" s="284">
        <v>0</v>
      </c>
      <c r="S7825" s="284">
        <v>0</v>
      </c>
      <c r="T7825" s="284">
        <v>0</v>
      </c>
      <c r="U7825" s="284">
        <v>0</v>
      </c>
      <c r="V7825" s="284">
        <v>0</v>
      </c>
      <c r="W7825" s="284">
        <v>0</v>
      </c>
      <c r="X7825" s="284">
        <v>0</v>
      </c>
    </row>
    <row r="7826" spans="1:24">
      <c r="A7826" s="54"/>
      <c r="B7826" s="54"/>
      <c r="C7826" s="80"/>
      <c r="D7826" s="81"/>
      <c r="E7826" s="81"/>
      <c r="F7826" s="81"/>
      <c r="G7826" s="81"/>
      <c r="H7826" s="81"/>
      <c r="I7826" s="83"/>
      <c r="J7826" s="80"/>
      <c r="K7826" s="84" t="s">
        <v>36</v>
      </c>
      <c r="L7826" s="76">
        <f t="shared" si="399"/>
        <v>2</v>
      </c>
      <c r="M7826" s="284">
        <v>0</v>
      </c>
      <c r="N7826" s="284">
        <v>0</v>
      </c>
      <c r="O7826" s="284">
        <v>0</v>
      </c>
      <c r="P7826" s="284">
        <v>0</v>
      </c>
      <c r="Q7826" s="284">
        <v>0</v>
      </c>
      <c r="R7826" s="284">
        <v>0</v>
      </c>
      <c r="S7826" s="284">
        <v>1</v>
      </c>
      <c r="T7826" s="284">
        <v>0</v>
      </c>
      <c r="U7826" s="284">
        <v>0</v>
      </c>
      <c r="V7826" s="284">
        <v>0</v>
      </c>
      <c r="W7826" s="284">
        <v>0</v>
      </c>
      <c r="X7826" s="284">
        <v>1</v>
      </c>
    </row>
    <row r="7827" spans="1:24">
      <c r="A7827" s="54"/>
      <c r="B7827" s="54"/>
      <c r="C7827" s="46" t="s">
        <v>33</v>
      </c>
      <c r="D7827" s="58" t="s">
        <v>11861</v>
      </c>
      <c r="E7827" s="58" t="s">
        <v>11862</v>
      </c>
      <c r="F7827" s="46" t="s">
        <v>11863</v>
      </c>
      <c r="G7827" s="58" t="s">
        <v>11864</v>
      </c>
      <c r="H7827" s="46" t="s">
        <v>11865</v>
      </c>
      <c r="I7827" s="74">
        <v>0</v>
      </c>
      <c r="J7827" s="46" t="s">
        <v>39</v>
      </c>
      <c r="K7827" s="75" t="s">
        <v>32</v>
      </c>
      <c r="L7827" s="76">
        <f t="shared" si="399"/>
        <v>0</v>
      </c>
      <c r="M7827" s="284">
        <v>0</v>
      </c>
      <c r="N7827" s="284">
        <v>0</v>
      </c>
      <c r="O7827" s="284">
        <v>0</v>
      </c>
      <c r="P7827" s="284">
        <v>0</v>
      </c>
      <c r="Q7827" s="284">
        <v>0</v>
      </c>
      <c r="R7827" s="284">
        <v>0</v>
      </c>
      <c r="S7827" s="284">
        <v>0</v>
      </c>
      <c r="T7827" s="284">
        <v>0</v>
      </c>
      <c r="U7827" s="284">
        <v>0</v>
      </c>
      <c r="V7827" s="284">
        <v>0</v>
      </c>
      <c r="W7827" s="284">
        <v>0</v>
      </c>
      <c r="X7827" s="284">
        <v>0</v>
      </c>
    </row>
    <row r="7828" spans="1:24">
      <c r="A7828" s="54"/>
      <c r="B7828" s="54"/>
      <c r="C7828" s="54"/>
      <c r="D7828" s="77"/>
      <c r="E7828" s="77"/>
      <c r="F7828" s="54" t="s">
        <v>10812</v>
      </c>
      <c r="G7828" s="77" t="s">
        <v>11866</v>
      </c>
      <c r="H7828" s="54"/>
      <c r="I7828" s="79"/>
      <c r="J7828" s="54"/>
      <c r="K7828" s="75" t="s">
        <v>34</v>
      </c>
      <c r="L7828" s="76">
        <f t="shared" si="399"/>
        <v>0</v>
      </c>
      <c r="M7828" s="284">
        <v>0</v>
      </c>
      <c r="N7828" s="284">
        <v>0</v>
      </c>
      <c r="O7828" s="284">
        <v>0</v>
      </c>
      <c r="P7828" s="284">
        <v>0</v>
      </c>
      <c r="Q7828" s="284">
        <v>0</v>
      </c>
      <c r="R7828" s="284">
        <v>0</v>
      </c>
      <c r="S7828" s="284">
        <v>0</v>
      </c>
      <c r="T7828" s="284">
        <v>0</v>
      </c>
      <c r="U7828" s="284">
        <v>0</v>
      </c>
      <c r="V7828" s="284">
        <v>0</v>
      </c>
      <c r="W7828" s="284">
        <v>0</v>
      </c>
      <c r="X7828" s="284">
        <v>0</v>
      </c>
    </row>
    <row r="7829" spans="1:24">
      <c r="A7829" s="54"/>
      <c r="B7829" s="54"/>
      <c r="C7829" s="80"/>
      <c r="D7829" s="81"/>
      <c r="E7829" s="81"/>
      <c r="F7829" s="80" t="s">
        <v>11867</v>
      </c>
      <c r="G7829" s="81" t="s">
        <v>11868</v>
      </c>
      <c r="H7829" s="80"/>
      <c r="I7829" s="83"/>
      <c r="J7829" s="80"/>
      <c r="K7829" s="84" t="s">
        <v>36</v>
      </c>
      <c r="L7829" s="76">
        <f t="shared" si="399"/>
        <v>15</v>
      </c>
      <c r="M7829" s="284">
        <v>15</v>
      </c>
      <c r="N7829" s="284">
        <v>0</v>
      </c>
      <c r="O7829" s="284">
        <v>0</v>
      </c>
      <c r="P7829" s="284">
        <v>0</v>
      </c>
      <c r="Q7829" s="284">
        <v>0</v>
      </c>
      <c r="R7829" s="284">
        <v>0</v>
      </c>
      <c r="S7829" s="284">
        <v>0</v>
      </c>
      <c r="T7829" s="284">
        <v>0</v>
      </c>
      <c r="U7829" s="284">
        <v>0</v>
      </c>
      <c r="V7829" s="284">
        <v>0</v>
      </c>
      <c r="W7829" s="284">
        <v>0</v>
      </c>
      <c r="X7829" s="284">
        <v>0</v>
      </c>
    </row>
    <row r="7830" spans="1:24">
      <c r="A7830" s="54"/>
      <c r="B7830" s="54"/>
      <c r="C7830" s="46" t="s">
        <v>33</v>
      </c>
      <c r="D7830" s="58" t="s">
        <v>11869</v>
      </c>
      <c r="E7830" s="58" t="s">
        <v>11870</v>
      </c>
      <c r="F7830" s="46" t="s">
        <v>11871</v>
      </c>
      <c r="G7830" s="58" t="s">
        <v>11872</v>
      </c>
      <c r="H7830" s="46" t="s">
        <v>11873</v>
      </c>
      <c r="I7830" s="74">
        <v>31383</v>
      </c>
      <c r="J7830" s="46" t="s">
        <v>39</v>
      </c>
      <c r="K7830" s="75" t="s">
        <v>32</v>
      </c>
      <c r="L7830" s="76">
        <f t="shared" si="399"/>
        <v>0</v>
      </c>
      <c r="M7830" s="284">
        <v>0</v>
      </c>
      <c r="N7830" s="284">
        <v>0</v>
      </c>
      <c r="O7830" s="284">
        <v>0</v>
      </c>
      <c r="P7830" s="284">
        <v>0</v>
      </c>
      <c r="Q7830" s="284">
        <v>0</v>
      </c>
      <c r="R7830" s="284">
        <v>0</v>
      </c>
      <c r="S7830" s="284">
        <v>0</v>
      </c>
      <c r="T7830" s="284">
        <v>0</v>
      </c>
      <c r="U7830" s="284">
        <v>0</v>
      </c>
      <c r="V7830" s="284">
        <v>0</v>
      </c>
      <c r="W7830" s="284">
        <v>0</v>
      </c>
      <c r="X7830" s="284">
        <v>0</v>
      </c>
    </row>
    <row r="7831" spans="1:24">
      <c r="A7831" s="54"/>
      <c r="B7831" s="54"/>
      <c r="C7831" s="54"/>
      <c r="D7831" s="77"/>
      <c r="E7831" s="54"/>
      <c r="F7831" s="54" t="s">
        <v>11773</v>
      </c>
      <c r="G7831" s="77" t="s">
        <v>11874</v>
      </c>
      <c r="H7831" s="54"/>
      <c r="I7831" s="79"/>
      <c r="J7831" s="54"/>
      <c r="K7831" s="75" t="s">
        <v>34</v>
      </c>
      <c r="L7831" s="76">
        <f t="shared" si="399"/>
        <v>0</v>
      </c>
      <c r="M7831" s="284">
        <v>0</v>
      </c>
      <c r="N7831" s="284">
        <v>0</v>
      </c>
      <c r="O7831" s="284">
        <v>0</v>
      </c>
      <c r="P7831" s="284">
        <v>0</v>
      </c>
      <c r="Q7831" s="284">
        <v>0</v>
      </c>
      <c r="R7831" s="284">
        <v>0</v>
      </c>
      <c r="S7831" s="284">
        <v>0</v>
      </c>
      <c r="T7831" s="284">
        <v>0</v>
      </c>
      <c r="U7831" s="284">
        <v>0</v>
      </c>
      <c r="V7831" s="284">
        <v>0</v>
      </c>
      <c r="W7831" s="284">
        <v>0</v>
      </c>
      <c r="X7831" s="284">
        <v>0</v>
      </c>
    </row>
    <row r="7832" spans="1:24">
      <c r="A7832" s="54"/>
      <c r="B7832" s="54"/>
      <c r="C7832" s="80"/>
      <c r="D7832" s="81"/>
      <c r="E7832" s="80"/>
      <c r="F7832" s="80" t="s">
        <v>11875</v>
      </c>
      <c r="G7832" s="81" t="s">
        <v>11876</v>
      </c>
      <c r="H7832" s="80"/>
      <c r="I7832" s="83"/>
      <c r="J7832" s="80"/>
      <c r="K7832" s="84" t="s">
        <v>36</v>
      </c>
      <c r="L7832" s="76">
        <f t="shared" si="399"/>
        <v>18</v>
      </c>
      <c r="M7832" s="284">
        <v>0</v>
      </c>
      <c r="N7832" s="284">
        <v>0</v>
      </c>
      <c r="O7832" s="284">
        <v>0</v>
      </c>
      <c r="P7832" s="284">
        <v>0</v>
      </c>
      <c r="Q7832" s="284">
        <v>0</v>
      </c>
      <c r="R7832" s="284">
        <v>0</v>
      </c>
      <c r="S7832" s="284">
        <v>18</v>
      </c>
      <c r="T7832" s="284">
        <v>0</v>
      </c>
      <c r="U7832" s="284">
        <v>0</v>
      </c>
      <c r="V7832" s="284">
        <v>0</v>
      </c>
      <c r="W7832" s="284">
        <v>0</v>
      </c>
      <c r="X7832" s="284">
        <v>0</v>
      </c>
    </row>
    <row r="7833" spans="1:24">
      <c r="A7833" s="54"/>
      <c r="B7833" s="54"/>
      <c r="C7833" s="46" t="s">
        <v>33</v>
      </c>
      <c r="D7833" s="58" t="s">
        <v>11771</v>
      </c>
      <c r="E7833" s="58" t="s">
        <v>11772</v>
      </c>
      <c r="F7833" s="46" t="s">
        <v>11773</v>
      </c>
      <c r="G7833" s="58" t="s">
        <v>11877</v>
      </c>
      <c r="H7833" s="46" t="s">
        <v>11775</v>
      </c>
      <c r="I7833" s="74">
        <v>311</v>
      </c>
      <c r="J7833" s="46" t="s">
        <v>39</v>
      </c>
      <c r="K7833" s="75" t="s">
        <v>32</v>
      </c>
      <c r="L7833" s="76">
        <f t="shared" si="399"/>
        <v>0</v>
      </c>
      <c r="M7833" s="284">
        <v>0</v>
      </c>
      <c r="N7833" s="284">
        <v>0</v>
      </c>
      <c r="O7833" s="284">
        <v>0</v>
      </c>
      <c r="P7833" s="284">
        <v>0</v>
      </c>
      <c r="Q7833" s="284">
        <v>0</v>
      </c>
      <c r="R7833" s="284">
        <v>0</v>
      </c>
      <c r="S7833" s="284">
        <v>0</v>
      </c>
      <c r="T7833" s="284">
        <v>0</v>
      </c>
      <c r="U7833" s="284">
        <v>0</v>
      </c>
      <c r="V7833" s="284">
        <v>0</v>
      </c>
      <c r="W7833" s="284">
        <v>0</v>
      </c>
      <c r="X7833" s="284">
        <v>0</v>
      </c>
    </row>
    <row r="7834" spans="1:24">
      <c r="A7834" s="54"/>
      <c r="B7834" s="54"/>
      <c r="C7834" s="54"/>
      <c r="D7834" s="77"/>
      <c r="E7834" s="54"/>
      <c r="F7834" s="54" t="s">
        <v>11875</v>
      </c>
      <c r="G7834" s="77" t="s">
        <v>11876</v>
      </c>
      <c r="H7834" s="54"/>
      <c r="I7834" s="79"/>
      <c r="J7834" s="54"/>
      <c r="K7834" s="75" t="s">
        <v>34</v>
      </c>
      <c r="L7834" s="76">
        <f t="shared" si="399"/>
        <v>0</v>
      </c>
      <c r="M7834" s="284">
        <v>0</v>
      </c>
      <c r="N7834" s="284">
        <v>0</v>
      </c>
      <c r="O7834" s="284">
        <v>0</v>
      </c>
      <c r="P7834" s="284">
        <v>0</v>
      </c>
      <c r="Q7834" s="284">
        <v>0</v>
      </c>
      <c r="R7834" s="284">
        <v>0</v>
      </c>
      <c r="S7834" s="284">
        <v>0</v>
      </c>
      <c r="T7834" s="284">
        <v>0</v>
      </c>
      <c r="U7834" s="284">
        <v>0</v>
      </c>
      <c r="V7834" s="284">
        <v>0</v>
      </c>
      <c r="W7834" s="284">
        <v>0</v>
      </c>
      <c r="X7834" s="284">
        <v>0</v>
      </c>
    </row>
    <row r="7835" spans="1:24">
      <c r="A7835" s="54"/>
      <c r="B7835" s="54"/>
      <c r="C7835" s="80"/>
      <c r="D7835" s="81"/>
      <c r="E7835" s="80"/>
      <c r="F7835" s="80" t="s">
        <v>11878</v>
      </c>
      <c r="G7835" s="81" t="s">
        <v>11879</v>
      </c>
      <c r="H7835" s="80"/>
      <c r="I7835" s="83"/>
      <c r="J7835" s="80"/>
      <c r="K7835" s="84" t="s">
        <v>36</v>
      </c>
      <c r="L7835" s="76">
        <f t="shared" si="399"/>
        <v>2</v>
      </c>
      <c r="M7835" s="284">
        <v>0</v>
      </c>
      <c r="N7835" s="284">
        <v>0</v>
      </c>
      <c r="O7835" s="284">
        <v>0</v>
      </c>
      <c r="P7835" s="284">
        <v>0</v>
      </c>
      <c r="Q7835" s="284">
        <v>0</v>
      </c>
      <c r="R7835" s="284">
        <v>0</v>
      </c>
      <c r="S7835" s="284">
        <v>1</v>
      </c>
      <c r="T7835" s="284">
        <v>0</v>
      </c>
      <c r="U7835" s="284">
        <v>0</v>
      </c>
      <c r="V7835" s="284">
        <v>0</v>
      </c>
      <c r="W7835" s="284">
        <v>1</v>
      </c>
      <c r="X7835" s="284">
        <v>0</v>
      </c>
    </row>
    <row r="7836" spans="1:24">
      <c r="A7836" s="54"/>
      <c r="B7836" s="54"/>
      <c r="C7836" s="46" t="s">
        <v>33</v>
      </c>
      <c r="D7836" s="58" t="s">
        <v>11880</v>
      </c>
      <c r="E7836" s="58" t="s">
        <v>11881</v>
      </c>
      <c r="F7836" s="46" t="s">
        <v>11875</v>
      </c>
      <c r="G7836" s="58" t="s">
        <v>11882</v>
      </c>
      <c r="H7836" s="46" t="s">
        <v>11883</v>
      </c>
      <c r="I7836" s="74">
        <v>86018</v>
      </c>
      <c r="J7836" s="46" t="s">
        <v>39</v>
      </c>
      <c r="K7836" s="75" t="s">
        <v>32</v>
      </c>
      <c r="L7836" s="76">
        <f t="shared" si="399"/>
        <v>0</v>
      </c>
      <c r="M7836" s="284">
        <v>0</v>
      </c>
      <c r="N7836" s="284">
        <v>0</v>
      </c>
      <c r="O7836" s="284">
        <v>0</v>
      </c>
      <c r="P7836" s="284">
        <v>0</v>
      </c>
      <c r="Q7836" s="284">
        <v>0</v>
      </c>
      <c r="R7836" s="284">
        <v>0</v>
      </c>
      <c r="S7836" s="284">
        <v>0</v>
      </c>
      <c r="T7836" s="284">
        <v>0</v>
      </c>
      <c r="U7836" s="284">
        <v>0</v>
      </c>
      <c r="V7836" s="284">
        <v>0</v>
      </c>
      <c r="W7836" s="284">
        <v>0</v>
      </c>
      <c r="X7836" s="284">
        <v>0</v>
      </c>
    </row>
    <row r="7837" spans="1:24">
      <c r="A7837" s="54"/>
      <c r="B7837" s="54"/>
      <c r="C7837" s="54"/>
      <c r="D7837" s="77"/>
      <c r="E7837" s="54"/>
      <c r="F7837" s="54" t="s">
        <v>11878</v>
      </c>
      <c r="G7837" s="77" t="s">
        <v>11884</v>
      </c>
      <c r="H7837" s="54"/>
      <c r="I7837" s="79"/>
      <c r="J7837" s="54"/>
      <c r="K7837" s="75" t="s">
        <v>34</v>
      </c>
      <c r="L7837" s="76">
        <f t="shared" si="399"/>
        <v>0</v>
      </c>
      <c r="M7837" s="284">
        <v>0</v>
      </c>
      <c r="N7837" s="284">
        <v>0</v>
      </c>
      <c r="O7837" s="284">
        <v>0</v>
      </c>
      <c r="P7837" s="284">
        <v>0</v>
      </c>
      <c r="Q7837" s="284">
        <v>0</v>
      </c>
      <c r="R7837" s="284">
        <v>0</v>
      </c>
      <c r="S7837" s="284">
        <v>0</v>
      </c>
      <c r="T7837" s="284">
        <v>0</v>
      </c>
      <c r="U7837" s="284">
        <v>0</v>
      </c>
      <c r="V7837" s="284">
        <v>0</v>
      </c>
      <c r="W7837" s="284">
        <v>0</v>
      </c>
      <c r="X7837" s="284">
        <v>0</v>
      </c>
    </row>
    <row r="7838" spans="1:24">
      <c r="A7838" s="54"/>
      <c r="B7838" s="54"/>
      <c r="C7838" s="80"/>
      <c r="D7838" s="81"/>
      <c r="E7838" s="80"/>
      <c r="F7838" s="80" t="s">
        <v>11885</v>
      </c>
      <c r="G7838" s="81" t="s">
        <v>11874</v>
      </c>
      <c r="H7838" s="80"/>
      <c r="I7838" s="83"/>
      <c r="J7838" s="80"/>
      <c r="K7838" s="84" t="s">
        <v>36</v>
      </c>
      <c r="L7838" s="76">
        <f t="shared" si="399"/>
        <v>3</v>
      </c>
      <c r="M7838" s="284">
        <v>0</v>
      </c>
      <c r="N7838" s="284">
        <v>0</v>
      </c>
      <c r="O7838" s="284">
        <v>0</v>
      </c>
      <c r="P7838" s="284">
        <v>0</v>
      </c>
      <c r="Q7838" s="284">
        <v>0</v>
      </c>
      <c r="R7838" s="284">
        <v>0</v>
      </c>
      <c r="S7838" s="284">
        <v>0</v>
      </c>
      <c r="T7838" s="284">
        <v>0</v>
      </c>
      <c r="U7838" s="284">
        <v>0</v>
      </c>
      <c r="V7838" s="284">
        <v>0</v>
      </c>
      <c r="W7838" s="284">
        <v>3</v>
      </c>
      <c r="X7838" s="284">
        <v>0</v>
      </c>
    </row>
    <row r="7839" spans="1:24">
      <c r="A7839" s="54"/>
      <c r="B7839" s="54"/>
      <c r="C7839" s="46" t="s">
        <v>33</v>
      </c>
      <c r="D7839" s="58" t="s">
        <v>11886</v>
      </c>
      <c r="E7839" s="58" t="s">
        <v>11887</v>
      </c>
      <c r="F7839" s="46" t="s">
        <v>11878</v>
      </c>
      <c r="G7839" s="58" t="s">
        <v>11888</v>
      </c>
      <c r="H7839" s="46" t="s">
        <v>11889</v>
      </c>
      <c r="I7839" s="74">
        <v>2193</v>
      </c>
      <c r="J7839" s="46" t="s">
        <v>39</v>
      </c>
      <c r="K7839" s="75" t="s">
        <v>32</v>
      </c>
      <c r="L7839" s="76">
        <f t="shared" si="399"/>
        <v>0</v>
      </c>
      <c r="M7839" s="284">
        <v>0</v>
      </c>
      <c r="N7839" s="284">
        <v>0</v>
      </c>
      <c r="O7839" s="284">
        <v>0</v>
      </c>
      <c r="P7839" s="284">
        <v>0</v>
      </c>
      <c r="Q7839" s="284">
        <v>0</v>
      </c>
      <c r="R7839" s="284">
        <v>0</v>
      </c>
      <c r="S7839" s="284">
        <v>0</v>
      </c>
      <c r="T7839" s="284">
        <v>0</v>
      </c>
      <c r="U7839" s="284">
        <v>0</v>
      </c>
      <c r="V7839" s="284">
        <v>0</v>
      </c>
      <c r="W7839" s="284">
        <v>0</v>
      </c>
      <c r="X7839" s="284">
        <v>0</v>
      </c>
    </row>
    <row r="7840" spans="1:24">
      <c r="A7840" s="54"/>
      <c r="B7840" s="54"/>
      <c r="C7840" s="54"/>
      <c r="D7840" s="77"/>
      <c r="E7840" s="54"/>
      <c r="F7840" s="54" t="s">
        <v>11885</v>
      </c>
      <c r="G7840" s="77" t="s">
        <v>11874</v>
      </c>
      <c r="H7840" s="54"/>
      <c r="I7840" s="79"/>
      <c r="J7840" s="54"/>
      <c r="K7840" s="75" t="s">
        <v>34</v>
      </c>
      <c r="L7840" s="76">
        <f t="shared" si="399"/>
        <v>0</v>
      </c>
      <c r="M7840" s="284">
        <v>0</v>
      </c>
      <c r="N7840" s="284">
        <v>0</v>
      </c>
      <c r="O7840" s="284">
        <v>0</v>
      </c>
      <c r="P7840" s="284">
        <v>0</v>
      </c>
      <c r="Q7840" s="284">
        <v>0</v>
      </c>
      <c r="R7840" s="284">
        <v>0</v>
      </c>
      <c r="S7840" s="284">
        <v>0</v>
      </c>
      <c r="T7840" s="284">
        <v>0</v>
      </c>
      <c r="U7840" s="284">
        <v>0</v>
      </c>
      <c r="V7840" s="284">
        <v>0</v>
      </c>
      <c r="W7840" s="284">
        <v>0</v>
      </c>
      <c r="X7840" s="284">
        <v>0</v>
      </c>
    </row>
    <row r="7841" spans="1:24">
      <c r="A7841" s="54"/>
      <c r="B7841" s="54"/>
      <c r="C7841" s="80"/>
      <c r="D7841" s="81"/>
      <c r="E7841" s="80"/>
      <c r="F7841" s="80" t="s">
        <v>11890</v>
      </c>
      <c r="G7841" s="81" t="s">
        <v>11876</v>
      </c>
      <c r="H7841" s="80"/>
      <c r="I7841" s="83"/>
      <c r="J7841" s="80"/>
      <c r="K7841" s="84" t="s">
        <v>36</v>
      </c>
      <c r="L7841" s="76">
        <f t="shared" si="399"/>
        <v>17</v>
      </c>
      <c r="M7841" s="284">
        <v>1</v>
      </c>
      <c r="N7841" s="284">
        <v>0</v>
      </c>
      <c r="O7841" s="284">
        <v>0</v>
      </c>
      <c r="P7841" s="284">
        <v>0</v>
      </c>
      <c r="Q7841" s="284">
        <v>0</v>
      </c>
      <c r="R7841" s="284">
        <v>0</v>
      </c>
      <c r="S7841" s="284">
        <v>0</v>
      </c>
      <c r="T7841" s="284">
        <v>0</v>
      </c>
      <c r="U7841" s="284">
        <v>0</v>
      </c>
      <c r="V7841" s="284">
        <v>0</v>
      </c>
      <c r="W7841" s="284">
        <v>16</v>
      </c>
      <c r="X7841" s="284">
        <v>0</v>
      </c>
    </row>
    <row r="7842" spans="1:24">
      <c r="A7842" s="54"/>
      <c r="B7842" s="54"/>
      <c r="C7842" s="46" t="s">
        <v>33</v>
      </c>
      <c r="D7842" s="58" t="s">
        <v>11891</v>
      </c>
      <c r="E7842" s="58" t="s">
        <v>11892</v>
      </c>
      <c r="F7842" s="46" t="s">
        <v>11885</v>
      </c>
      <c r="G7842" s="58" t="s">
        <v>11893</v>
      </c>
      <c r="H7842" s="46" t="s">
        <v>11894</v>
      </c>
      <c r="I7842" s="74">
        <v>12734</v>
      </c>
      <c r="J7842" s="46" t="s">
        <v>39</v>
      </c>
      <c r="K7842" s="75" t="s">
        <v>32</v>
      </c>
      <c r="L7842" s="76">
        <f t="shared" si="399"/>
        <v>0</v>
      </c>
      <c r="M7842" s="284">
        <v>0</v>
      </c>
      <c r="N7842" s="284">
        <v>0</v>
      </c>
      <c r="O7842" s="284">
        <v>0</v>
      </c>
      <c r="P7842" s="284">
        <v>0</v>
      </c>
      <c r="Q7842" s="284">
        <v>0</v>
      </c>
      <c r="R7842" s="284">
        <v>0</v>
      </c>
      <c r="S7842" s="284">
        <v>0</v>
      </c>
      <c r="T7842" s="284">
        <v>0</v>
      </c>
      <c r="U7842" s="284">
        <v>0</v>
      </c>
      <c r="V7842" s="284">
        <v>0</v>
      </c>
      <c r="W7842" s="284">
        <v>0</v>
      </c>
      <c r="X7842" s="284">
        <v>0</v>
      </c>
    </row>
    <row r="7843" spans="1:24">
      <c r="A7843" s="54"/>
      <c r="B7843" s="54"/>
      <c r="C7843" s="54"/>
      <c r="D7843" s="77"/>
      <c r="E7843" s="54"/>
      <c r="F7843" s="54" t="s">
        <v>11890</v>
      </c>
      <c r="G7843" s="77" t="s">
        <v>11895</v>
      </c>
      <c r="H7843" s="54"/>
      <c r="I7843" s="79"/>
      <c r="J7843" s="54"/>
      <c r="K7843" s="75" t="s">
        <v>34</v>
      </c>
      <c r="L7843" s="76">
        <f t="shared" si="399"/>
        <v>0</v>
      </c>
      <c r="M7843" s="284">
        <v>0</v>
      </c>
      <c r="N7843" s="284">
        <v>0</v>
      </c>
      <c r="O7843" s="284">
        <v>0</v>
      </c>
      <c r="P7843" s="284">
        <v>0</v>
      </c>
      <c r="Q7843" s="284">
        <v>0</v>
      </c>
      <c r="R7843" s="284">
        <v>0</v>
      </c>
      <c r="S7843" s="284">
        <v>0</v>
      </c>
      <c r="T7843" s="284">
        <v>0</v>
      </c>
      <c r="U7843" s="284">
        <v>0</v>
      </c>
      <c r="V7843" s="284">
        <v>0</v>
      </c>
      <c r="W7843" s="284">
        <v>0</v>
      </c>
      <c r="X7843" s="284">
        <v>0</v>
      </c>
    </row>
    <row r="7844" spans="1:24">
      <c r="A7844" s="54"/>
      <c r="B7844" s="54"/>
      <c r="C7844" s="80"/>
      <c r="D7844" s="81"/>
      <c r="E7844" s="80"/>
      <c r="F7844" s="80" t="s">
        <v>11896</v>
      </c>
      <c r="G7844" s="81" t="s">
        <v>11897</v>
      </c>
      <c r="H7844" s="80"/>
      <c r="I7844" s="83"/>
      <c r="J7844" s="80"/>
      <c r="K7844" s="84" t="s">
        <v>36</v>
      </c>
      <c r="L7844" s="76">
        <f t="shared" si="399"/>
        <v>3</v>
      </c>
      <c r="M7844" s="284">
        <v>3</v>
      </c>
      <c r="N7844" s="284">
        <v>0</v>
      </c>
      <c r="O7844" s="284">
        <v>0</v>
      </c>
      <c r="P7844" s="284">
        <v>0</v>
      </c>
      <c r="Q7844" s="284">
        <v>0</v>
      </c>
      <c r="R7844" s="284">
        <v>0</v>
      </c>
      <c r="S7844" s="284">
        <v>0</v>
      </c>
      <c r="T7844" s="284">
        <v>0</v>
      </c>
      <c r="U7844" s="284">
        <v>0</v>
      </c>
      <c r="V7844" s="284">
        <v>0</v>
      </c>
      <c r="W7844" s="284">
        <v>0</v>
      </c>
      <c r="X7844" s="284">
        <v>0</v>
      </c>
    </row>
    <row r="7845" spans="1:24">
      <c r="A7845" s="54"/>
      <c r="B7845" s="54"/>
      <c r="C7845" s="46" t="s">
        <v>33</v>
      </c>
      <c r="D7845" s="58" t="s">
        <v>11898</v>
      </c>
      <c r="E7845" s="58" t="s">
        <v>11899</v>
      </c>
      <c r="F7845" s="46" t="s">
        <v>11890</v>
      </c>
      <c r="G7845" s="58" t="s">
        <v>11900</v>
      </c>
      <c r="H7845" s="46"/>
      <c r="I7845" s="74">
        <v>44113</v>
      </c>
      <c r="J7845" s="46" t="s">
        <v>39</v>
      </c>
      <c r="K7845" s="75" t="s">
        <v>32</v>
      </c>
      <c r="L7845" s="76">
        <f t="shared" si="399"/>
        <v>0</v>
      </c>
      <c r="M7845" s="284">
        <v>0</v>
      </c>
      <c r="N7845" s="284">
        <v>0</v>
      </c>
      <c r="O7845" s="284">
        <v>0</v>
      </c>
      <c r="P7845" s="284">
        <v>0</v>
      </c>
      <c r="Q7845" s="284">
        <v>0</v>
      </c>
      <c r="R7845" s="284">
        <v>0</v>
      </c>
      <c r="S7845" s="284">
        <v>0</v>
      </c>
      <c r="T7845" s="284">
        <v>0</v>
      </c>
      <c r="U7845" s="284">
        <v>0</v>
      </c>
      <c r="V7845" s="284">
        <v>0</v>
      </c>
      <c r="W7845" s="284">
        <v>0</v>
      </c>
      <c r="X7845" s="284">
        <v>0</v>
      </c>
    </row>
    <row r="7846" spans="1:24">
      <c r="A7846" s="54"/>
      <c r="B7846" s="54"/>
      <c r="C7846" s="54"/>
      <c r="D7846" s="77"/>
      <c r="E7846" s="54"/>
      <c r="F7846" s="54" t="s">
        <v>11896</v>
      </c>
      <c r="G7846" s="77" t="s">
        <v>11897</v>
      </c>
      <c r="H7846" s="54"/>
      <c r="I7846" s="79"/>
      <c r="J7846" s="54"/>
      <c r="K7846" s="75" t="s">
        <v>34</v>
      </c>
      <c r="L7846" s="76">
        <f t="shared" si="399"/>
        <v>0</v>
      </c>
      <c r="M7846" s="284">
        <v>0</v>
      </c>
      <c r="N7846" s="284">
        <v>0</v>
      </c>
      <c r="O7846" s="284">
        <v>0</v>
      </c>
      <c r="P7846" s="284">
        <v>0</v>
      </c>
      <c r="Q7846" s="284">
        <v>0</v>
      </c>
      <c r="R7846" s="284">
        <v>0</v>
      </c>
      <c r="S7846" s="284">
        <v>0</v>
      </c>
      <c r="T7846" s="284">
        <v>0</v>
      </c>
      <c r="U7846" s="284">
        <v>0</v>
      </c>
      <c r="V7846" s="284">
        <v>0</v>
      </c>
      <c r="W7846" s="284">
        <v>0</v>
      </c>
      <c r="X7846" s="284">
        <v>0</v>
      </c>
    </row>
    <row r="7847" spans="1:24">
      <c r="A7847" s="54"/>
      <c r="B7847" s="54"/>
      <c r="C7847" s="80"/>
      <c r="D7847" s="81"/>
      <c r="E7847" s="80"/>
      <c r="F7847" s="80" t="s">
        <v>11901</v>
      </c>
      <c r="G7847" s="81" t="s">
        <v>11895</v>
      </c>
      <c r="H7847" s="80"/>
      <c r="I7847" s="83"/>
      <c r="J7847" s="80"/>
      <c r="K7847" s="84" t="s">
        <v>36</v>
      </c>
      <c r="L7847" s="76">
        <f t="shared" si="399"/>
        <v>4</v>
      </c>
      <c r="M7847" s="284">
        <v>0</v>
      </c>
      <c r="N7847" s="284">
        <v>0</v>
      </c>
      <c r="O7847" s="284">
        <v>0</v>
      </c>
      <c r="P7847" s="284">
        <v>0</v>
      </c>
      <c r="Q7847" s="284">
        <v>0</v>
      </c>
      <c r="R7847" s="284">
        <v>0</v>
      </c>
      <c r="S7847" s="284">
        <v>2</v>
      </c>
      <c r="T7847" s="284">
        <v>0</v>
      </c>
      <c r="U7847" s="284">
        <v>0</v>
      </c>
      <c r="V7847" s="284">
        <v>0</v>
      </c>
      <c r="W7847" s="284">
        <v>2</v>
      </c>
      <c r="X7847" s="284">
        <v>0</v>
      </c>
    </row>
    <row r="7848" spans="1:24">
      <c r="A7848" s="54"/>
      <c r="B7848" s="54"/>
      <c r="C7848" s="46" t="s">
        <v>33</v>
      </c>
      <c r="D7848" s="58" t="s">
        <v>11902</v>
      </c>
      <c r="E7848" s="58" t="s">
        <v>11903</v>
      </c>
      <c r="F7848" s="46" t="s">
        <v>11896</v>
      </c>
      <c r="G7848" s="58" t="s">
        <v>11904</v>
      </c>
      <c r="H7848" s="46" t="s">
        <v>11905</v>
      </c>
      <c r="I7848" s="74">
        <v>0</v>
      </c>
      <c r="J7848" s="46" t="s">
        <v>39</v>
      </c>
      <c r="K7848" s="75" t="s">
        <v>32</v>
      </c>
      <c r="L7848" s="76">
        <f t="shared" si="399"/>
        <v>0</v>
      </c>
      <c r="M7848" s="284">
        <v>0</v>
      </c>
      <c r="N7848" s="284">
        <v>0</v>
      </c>
      <c r="O7848" s="284">
        <v>0</v>
      </c>
      <c r="P7848" s="284">
        <v>0</v>
      </c>
      <c r="Q7848" s="284">
        <v>0</v>
      </c>
      <c r="R7848" s="284">
        <v>0</v>
      </c>
      <c r="S7848" s="284">
        <v>0</v>
      </c>
      <c r="T7848" s="284">
        <v>0</v>
      </c>
      <c r="U7848" s="284">
        <v>0</v>
      </c>
      <c r="V7848" s="284">
        <v>0</v>
      </c>
      <c r="W7848" s="284">
        <v>0</v>
      </c>
      <c r="X7848" s="284">
        <v>0</v>
      </c>
    </row>
    <row r="7849" spans="1:24">
      <c r="A7849" s="54"/>
      <c r="B7849" s="54"/>
      <c r="C7849" s="54"/>
      <c r="D7849" s="77"/>
      <c r="E7849" s="54"/>
      <c r="F7849" s="54" t="s">
        <v>11901</v>
      </c>
      <c r="G7849" s="77" t="s">
        <v>11895</v>
      </c>
      <c r="H7849" s="54"/>
      <c r="I7849" s="79"/>
      <c r="J7849" s="54"/>
      <c r="K7849" s="75" t="s">
        <v>34</v>
      </c>
      <c r="L7849" s="76">
        <f t="shared" si="399"/>
        <v>0</v>
      </c>
      <c r="M7849" s="284">
        <v>0</v>
      </c>
      <c r="N7849" s="284">
        <v>0</v>
      </c>
      <c r="O7849" s="284">
        <v>0</v>
      </c>
      <c r="P7849" s="284">
        <v>0</v>
      </c>
      <c r="Q7849" s="284">
        <v>0</v>
      </c>
      <c r="R7849" s="284">
        <v>0</v>
      </c>
      <c r="S7849" s="284">
        <v>0</v>
      </c>
      <c r="T7849" s="284">
        <v>0</v>
      </c>
      <c r="U7849" s="284">
        <v>0</v>
      </c>
      <c r="V7849" s="284">
        <v>0</v>
      </c>
      <c r="W7849" s="284">
        <v>0</v>
      </c>
      <c r="X7849" s="284">
        <v>0</v>
      </c>
    </row>
    <row r="7850" spans="1:24">
      <c r="A7850" s="54"/>
      <c r="B7850" s="54"/>
      <c r="C7850" s="80"/>
      <c r="D7850" s="81"/>
      <c r="E7850" s="80"/>
      <c r="F7850" s="80" t="s">
        <v>11906</v>
      </c>
      <c r="G7850" s="81" t="s">
        <v>11907</v>
      </c>
      <c r="H7850" s="80"/>
      <c r="I7850" s="83"/>
      <c r="J7850" s="80"/>
      <c r="K7850" s="84" t="s">
        <v>36</v>
      </c>
      <c r="L7850" s="76">
        <f t="shared" si="399"/>
        <v>11</v>
      </c>
      <c r="M7850" s="284">
        <v>11</v>
      </c>
      <c r="N7850" s="284">
        <v>0</v>
      </c>
      <c r="O7850" s="284">
        <v>0</v>
      </c>
      <c r="P7850" s="284">
        <v>0</v>
      </c>
      <c r="Q7850" s="284">
        <v>0</v>
      </c>
      <c r="R7850" s="284">
        <v>0</v>
      </c>
      <c r="S7850" s="284">
        <v>0</v>
      </c>
      <c r="T7850" s="284">
        <v>0</v>
      </c>
      <c r="U7850" s="284">
        <v>0</v>
      </c>
      <c r="V7850" s="284">
        <v>0</v>
      </c>
      <c r="W7850" s="284">
        <v>0</v>
      </c>
      <c r="X7850" s="284">
        <v>0</v>
      </c>
    </row>
    <row r="7851" spans="1:24">
      <c r="A7851" s="54"/>
      <c r="B7851" s="54"/>
      <c r="C7851" s="46" t="s">
        <v>33</v>
      </c>
      <c r="D7851" s="58" t="s">
        <v>11908</v>
      </c>
      <c r="E7851" s="58" t="s">
        <v>11909</v>
      </c>
      <c r="F7851" s="46" t="s">
        <v>11901</v>
      </c>
      <c r="G7851" s="58" t="s">
        <v>11900</v>
      </c>
      <c r="H7851" s="46" t="s">
        <v>11910</v>
      </c>
      <c r="I7851" s="74">
        <v>9427</v>
      </c>
      <c r="J7851" s="46" t="s">
        <v>39</v>
      </c>
      <c r="K7851" s="75" t="s">
        <v>32</v>
      </c>
      <c r="L7851" s="76">
        <f t="shared" si="399"/>
        <v>0</v>
      </c>
      <c r="M7851" s="284">
        <v>0</v>
      </c>
      <c r="N7851" s="284">
        <v>0</v>
      </c>
      <c r="O7851" s="284">
        <v>0</v>
      </c>
      <c r="P7851" s="284">
        <v>0</v>
      </c>
      <c r="Q7851" s="284">
        <v>0</v>
      </c>
      <c r="R7851" s="284">
        <v>0</v>
      </c>
      <c r="S7851" s="284">
        <v>0</v>
      </c>
      <c r="T7851" s="284">
        <v>0</v>
      </c>
      <c r="U7851" s="284">
        <v>0</v>
      </c>
      <c r="V7851" s="284">
        <v>0</v>
      </c>
      <c r="W7851" s="284">
        <v>0</v>
      </c>
      <c r="X7851" s="284">
        <v>0</v>
      </c>
    </row>
    <row r="7852" spans="1:24">
      <c r="A7852" s="54"/>
      <c r="B7852" s="54"/>
      <c r="C7852" s="54"/>
      <c r="D7852" s="77"/>
      <c r="E7852" s="54"/>
      <c r="F7852" s="54" t="s">
        <v>11906</v>
      </c>
      <c r="G7852" s="77" t="s">
        <v>11897</v>
      </c>
      <c r="H7852" s="54"/>
      <c r="I7852" s="79"/>
      <c r="J7852" s="54"/>
      <c r="K7852" s="75" t="s">
        <v>34</v>
      </c>
      <c r="L7852" s="76">
        <f t="shared" si="399"/>
        <v>0</v>
      </c>
      <c r="M7852" s="284">
        <v>0</v>
      </c>
      <c r="N7852" s="284">
        <v>0</v>
      </c>
      <c r="O7852" s="284">
        <v>0</v>
      </c>
      <c r="P7852" s="284">
        <v>0</v>
      </c>
      <c r="Q7852" s="284">
        <v>0</v>
      </c>
      <c r="R7852" s="284">
        <v>0</v>
      </c>
      <c r="S7852" s="284">
        <v>0</v>
      </c>
      <c r="T7852" s="284">
        <v>0</v>
      </c>
      <c r="U7852" s="284">
        <v>0</v>
      </c>
      <c r="V7852" s="284">
        <v>0</v>
      </c>
      <c r="W7852" s="284">
        <v>0</v>
      </c>
      <c r="X7852" s="284">
        <v>0</v>
      </c>
    </row>
    <row r="7853" spans="1:24">
      <c r="A7853" s="54"/>
      <c r="B7853" s="54"/>
      <c r="C7853" s="80"/>
      <c r="D7853" s="81"/>
      <c r="E7853" s="80"/>
      <c r="F7853" s="80" t="s">
        <v>11911</v>
      </c>
      <c r="G7853" s="81" t="s">
        <v>11895</v>
      </c>
      <c r="H7853" s="80"/>
      <c r="I7853" s="83"/>
      <c r="J7853" s="80"/>
      <c r="K7853" s="84" t="s">
        <v>36</v>
      </c>
      <c r="L7853" s="76">
        <f t="shared" si="399"/>
        <v>2</v>
      </c>
      <c r="M7853" s="284">
        <v>0</v>
      </c>
      <c r="N7853" s="284">
        <v>0</v>
      </c>
      <c r="O7853" s="284">
        <v>0</v>
      </c>
      <c r="P7853" s="284">
        <v>0</v>
      </c>
      <c r="Q7853" s="284">
        <v>0</v>
      </c>
      <c r="R7853" s="284">
        <v>0</v>
      </c>
      <c r="S7853" s="284">
        <v>2</v>
      </c>
      <c r="T7853" s="284">
        <v>0</v>
      </c>
      <c r="U7853" s="284">
        <v>0</v>
      </c>
      <c r="V7853" s="284">
        <v>0</v>
      </c>
      <c r="W7853" s="284">
        <v>0</v>
      </c>
      <c r="X7853" s="284">
        <v>0</v>
      </c>
    </row>
    <row r="7854" spans="1:24">
      <c r="A7854" s="54"/>
      <c r="B7854" s="54"/>
      <c r="C7854" s="46" t="s">
        <v>33</v>
      </c>
      <c r="D7854" s="58" t="s">
        <v>11912</v>
      </c>
      <c r="E7854" s="58" t="s">
        <v>11913</v>
      </c>
      <c r="F7854" s="46" t="s">
        <v>11906</v>
      </c>
      <c r="G7854" s="58" t="s">
        <v>11914</v>
      </c>
      <c r="H7854" s="46"/>
      <c r="I7854" s="74">
        <v>2451</v>
      </c>
      <c r="J7854" s="46" t="s">
        <v>39</v>
      </c>
      <c r="K7854" s="75" t="s">
        <v>32</v>
      </c>
      <c r="L7854" s="76">
        <f t="shared" si="399"/>
        <v>0</v>
      </c>
      <c r="M7854" s="284">
        <v>0</v>
      </c>
      <c r="N7854" s="284">
        <v>0</v>
      </c>
      <c r="O7854" s="284">
        <v>0</v>
      </c>
      <c r="P7854" s="284">
        <v>0</v>
      </c>
      <c r="Q7854" s="284">
        <v>0</v>
      </c>
      <c r="R7854" s="284">
        <v>0</v>
      </c>
      <c r="S7854" s="284">
        <v>0</v>
      </c>
      <c r="T7854" s="284">
        <v>0</v>
      </c>
      <c r="U7854" s="284">
        <v>0</v>
      </c>
      <c r="V7854" s="284">
        <v>0</v>
      </c>
      <c r="W7854" s="284">
        <v>0</v>
      </c>
      <c r="X7854" s="284">
        <v>0</v>
      </c>
    </row>
    <row r="7855" spans="1:24">
      <c r="A7855" s="54"/>
      <c r="B7855" s="54"/>
      <c r="C7855" s="54"/>
      <c r="D7855" s="77"/>
      <c r="E7855" s="54"/>
      <c r="F7855" s="54" t="s">
        <v>11911</v>
      </c>
      <c r="G7855" s="77" t="s">
        <v>11882</v>
      </c>
      <c r="H7855" s="54"/>
      <c r="I7855" s="79"/>
      <c r="J7855" s="54"/>
      <c r="K7855" s="75" t="s">
        <v>34</v>
      </c>
      <c r="L7855" s="76">
        <f t="shared" si="399"/>
        <v>0</v>
      </c>
      <c r="M7855" s="284">
        <v>0</v>
      </c>
      <c r="N7855" s="284">
        <v>0</v>
      </c>
      <c r="O7855" s="284">
        <v>0</v>
      </c>
      <c r="P7855" s="284">
        <v>0</v>
      </c>
      <c r="Q7855" s="284">
        <v>0</v>
      </c>
      <c r="R7855" s="284">
        <v>0</v>
      </c>
      <c r="S7855" s="284">
        <v>0</v>
      </c>
      <c r="T7855" s="284">
        <v>0</v>
      </c>
      <c r="U7855" s="284">
        <v>0</v>
      </c>
      <c r="V7855" s="284">
        <v>0</v>
      </c>
      <c r="W7855" s="284">
        <v>0</v>
      </c>
      <c r="X7855" s="284">
        <v>0</v>
      </c>
    </row>
    <row r="7856" spans="1:24">
      <c r="A7856" s="54"/>
      <c r="B7856" s="54"/>
      <c r="C7856" s="80"/>
      <c r="D7856" s="81"/>
      <c r="E7856" s="80"/>
      <c r="F7856" s="80" t="s">
        <v>11878</v>
      </c>
      <c r="G7856" s="81" t="s">
        <v>11915</v>
      </c>
      <c r="H7856" s="80"/>
      <c r="I7856" s="83"/>
      <c r="J7856" s="80"/>
      <c r="K7856" s="84" t="s">
        <v>36</v>
      </c>
      <c r="L7856" s="76">
        <f t="shared" si="399"/>
        <v>3</v>
      </c>
      <c r="M7856" s="284">
        <v>0</v>
      </c>
      <c r="N7856" s="284">
        <v>0</v>
      </c>
      <c r="O7856" s="284">
        <v>0</v>
      </c>
      <c r="P7856" s="284">
        <v>0</v>
      </c>
      <c r="Q7856" s="284">
        <v>0</v>
      </c>
      <c r="R7856" s="284">
        <v>0</v>
      </c>
      <c r="S7856" s="284">
        <v>3</v>
      </c>
      <c r="T7856" s="284">
        <v>0</v>
      </c>
      <c r="U7856" s="284">
        <v>0</v>
      </c>
      <c r="V7856" s="284">
        <v>0</v>
      </c>
      <c r="W7856" s="284">
        <v>0</v>
      </c>
      <c r="X7856" s="284">
        <v>0</v>
      </c>
    </row>
    <row r="7857" spans="1:24">
      <c r="A7857" s="54"/>
      <c r="B7857" s="54"/>
      <c r="C7857" s="46" t="s">
        <v>33</v>
      </c>
      <c r="D7857" s="58" t="s">
        <v>11916</v>
      </c>
      <c r="E7857" s="58" t="s">
        <v>11917</v>
      </c>
      <c r="F7857" s="46" t="s">
        <v>11911</v>
      </c>
      <c r="G7857" s="58" t="s">
        <v>11882</v>
      </c>
      <c r="H7857" s="46" t="s">
        <v>11918</v>
      </c>
      <c r="I7857" s="74">
        <v>0</v>
      </c>
      <c r="J7857" s="46" t="s">
        <v>39</v>
      </c>
      <c r="K7857" s="75" t="s">
        <v>32</v>
      </c>
      <c r="L7857" s="76">
        <f t="shared" si="399"/>
        <v>0</v>
      </c>
      <c r="M7857" s="284">
        <v>0</v>
      </c>
      <c r="N7857" s="284">
        <v>0</v>
      </c>
      <c r="O7857" s="284">
        <v>0</v>
      </c>
      <c r="P7857" s="284">
        <v>0</v>
      </c>
      <c r="Q7857" s="284">
        <v>0</v>
      </c>
      <c r="R7857" s="284">
        <v>0</v>
      </c>
      <c r="S7857" s="284">
        <v>0</v>
      </c>
      <c r="T7857" s="284">
        <v>0</v>
      </c>
      <c r="U7857" s="284">
        <v>0</v>
      </c>
      <c r="V7857" s="284">
        <v>0</v>
      </c>
      <c r="W7857" s="284">
        <v>0</v>
      </c>
      <c r="X7857" s="284">
        <v>0</v>
      </c>
    </row>
    <row r="7858" spans="1:24">
      <c r="A7858" s="54"/>
      <c r="B7858" s="54"/>
      <c r="C7858" s="54"/>
      <c r="D7858" s="77"/>
      <c r="E7858" s="54"/>
      <c r="F7858" s="54" t="s">
        <v>11878</v>
      </c>
      <c r="G7858" s="77" t="s">
        <v>11915</v>
      </c>
      <c r="H7858" s="54"/>
      <c r="I7858" s="79"/>
      <c r="J7858" s="54"/>
      <c r="K7858" s="75" t="s">
        <v>34</v>
      </c>
      <c r="L7858" s="76">
        <f t="shared" si="399"/>
        <v>0</v>
      </c>
      <c r="M7858" s="284">
        <v>0</v>
      </c>
      <c r="N7858" s="284">
        <v>0</v>
      </c>
      <c r="O7858" s="284">
        <v>0</v>
      </c>
      <c r="P7858" s="284">
        <v>0</v>
      </c>
      <c r="Q7858" s="284">
        <v>0</v>
      </c>
      <c r="R7858" s="284">
        <v>0</v>
      </c>
      <c r="S7858" s="284">
        <v>0</v>
      </c>
      <c r="T7858" s="284">
        <v>0</v>
      </c>
      <c r="U7858" s="284">
        <v>0</v>
      </c>
      <c r="V7858" s="284">
        <v>0</v>
      </c>
      <c r="W7858" s="284">
        <v>0</v>
      </c>
      <c r="X7858" s="284">
        <v>0</v>
      </c>
    </row>
    <row r="7859" spans="1:24">
      <c r="A7859" s="54"/>
      <c r="B7859" s="54"/>
      <c r="C7859" s="80"/>
      <c r="D7859" s="81"/>
      <c r="E7859" s="80"/>
      <c r="F7859" s="80" t="s">
        <v>6509</v>
      </c>
      <c r="G7859" s="81" t="s">
        <v>11919</v>
      </c>
      <c r="H7859" s="80"/>
      <c r="I7859" s="83"/>
      <c r="J7859" s="80"/>
      <c r="K7859" s="84" t="s">
        <v>36</v>
      </c>
      <c r="L7859" s="76">
        <f t="shared" ref="L7859:L7896" si="400">SUM(M7859:X7859)</f>
        <v>3</v>
      </c>
      <c r="M7859" s="284">
        <v>0</v>
      </c>
      <c r="N7859" s="284">
        <v>0</v>
      </c>
      <c r="O7859" s="284">
        <v>0</v>
      </c>
      <c r="P7859" s="284">
        <v>0</v>
      </c>
      <c r="Q7859" s="284">
        <v>0</v>
      </c>
      <c r="R7859" s="284">
        <v>0</v>
      </c>
      <c r="S7859" s="284">
        <v>0</v>
      </c>
      <c r="T7859" s="284">
        <v>0</v>
      </c>
      <c r="U7859" s="284">
        <v>0</v>
      </c>
      <c r="V7859" s="284">
        <v>0</v>
      </c>
      <c r="W7859" s="284">
        <v>3</v>
      </c>
      <c r="X7859" s="284">
        <v>0</v>
      </c>
    </row>
    <row r="7860" spans="1:24">
      <c r="A7860" s="54"/>
      <c r="B7860" s="54"/>
      <c r="C7860" s="46" t="s">
        <v>33</v>
      </c>
      <c r="D7860" s="58" t="s">
        <v>11920</v>
      </c>
      <c r="E7860" s="58" t="s">
        <v>11921</v>
      </c>
      <c r="F7860" s="46" t="s">
        <v>11922</v>
      </c>
      <c r="G7860" s="58" t="s">
        <v>11915</v>
      </c>
      <c r="H7860" s="46" t="s">
        <v>11923</v>
      </c>
      <c r="I7860" s="74">
        <v>0</v>
      </c>
      <c r="J7860" s="46" t="s">
        <v>39</v>
      </c>
      <c r="K7860" s="75" t="s">
        <v>32</v>
      </c>
      <c r="L7860" s="76">
        <f t="shared" si="400"/>
        <v>0</v>
      </c>
      <c r="M7860" s="284">
        <v>0</v>
      </c>
      <c r="N7860" s="284">
        <v>0</v>
      </c>
      <c r="O7860" s="284">
        <v>0</v>
      </c>
      <c r="P7860" s="284">
        <v>0</v>
      </c>
      <c r="Q7860" s="284">
        <v>0</v>
      </c>
      <c r="R7860" s="284">
        <v>0</v>
      </c>
      <c r="S7860" s="284">
        <v>0</v>
      </c>
      <c r="T7860" s="284">
        <v>0</v>
      </c>
      <c r="U7860" s="284">
        <v>0</v>
      </c>
      <c r="V7860" s="284">
        <v>0</v>
      </c>
      <c r="W7860" s="284">
        <v>0</v>
      </c>
      <c r="X7860" s="284">
        <v>0</v>
      </c>
    </row>
    <row r="7861" spans="1:24">
      <c r="A7861" s="54"/>
      <c r="B7861" s="54"/>
      <c r="C7861" s="54"/>
      <c r="D7861" s="77"/>
      <c r="E7861" s="54"/>
      <c r="F7861" s="54" t="s">
        <v>8506</v>
      </c>
      <c r="G7861" s="77" t="s">
        <v>11866</v>
      </c>
      <c r="H7861" s="54"/>
      <c r="I7861" s="79"/>
      <c r="J7861" s="54"/>
      <c r="K7861" s="75" t="s">
        <v>34</v>
      </c>
      <c r="L7861" s="76">
        <f t="shared" si="400"/>
        <v>0</v>
      </c>
      <c r="M7861" s="284">
        <v>0</v>
      </c>
      <c r="N7861" s="284">
        <v>0</v>
      </c>
      <c r="O7861" s="284">
        <v>0</v>
      </c>
      <c r="P7861" s="284">
        <v>0</v>
      </c>
      <c r="Q7861" s="284">
        <v>0</v>
      </c>
      <c r="R7861" s="284">
        <v>0</v>
      </c>
      <c r="S7861" s="284">
        <v>0</v>
      </c>
      <c r="T7861" s="284">
        <v>0</v>
      </c>
      <c r="U7861" s="284">
        <v>0</v>
      </c>
      <c r="V7861" s="284">
        <v>0</v>
      </c>
      <c r="W7861" s="284">
        <v>0</v>
      </c>
      <c r="X7861" s="284">
        <v>0</v>
      </c>
    </row>
    <row r="7862" spans="1:24">
      <c r="A7862" s="54"/>
      <c r="B7862" s="54"/>
      <c r="C7862" s="80"/>
      <c r="D7862" s="81"/>
      <c r="E7862" s="80"/>
      <c r="F7862" s="80" t="s">
        <v>11924</v>
      </c>
      <c r="G7862" s="81" t="s">
        <v>11868</v>
      </c>
      <c r="H7862" s="80"/>
      <c r="I7862" s="83"/>
      <c r="J7862" s="80"/>
      <c r="K7862" s="84" t="s">
        <v>36</v>
      </c>
      <c r="L7862" s="76">
        <f t="shared" si="400"/>
        <v>3</v>
      </c>
      <c r="M7862" s="284">
        <v>0</v>
      </c>
      <c r="N7862" s="284">
        <v>0</v>
      </c>
      <c r="O7862" s="284">
        <v>0</v>
      </c>
      <c r="P7862" s="284">
        <v>0</v>
      </c>
      <c r="Q7862" s="284">
        <v>0</v>
      </c>
      <c r="R7862" s="284">
        <v>0</v>
      </c>
      <c r="S7862" s="284">
        <v>0</v>
      </c>
      <c r="T7862" s="284">
        <v>0</v>
      </c>
      <c r="U7862" s="284">
        <v>0</v>
      </c>
      <c r="V7862" s="284">
        <v>0</v>
      </c>
      <c r="W7862" s="284">
        <v>3</v>
      </c>
      <c r="X7862" s="284">
        <v>0</v>
      </c>
    </row>
    <row r="7863" spans="1:24">
      <c r="A7863" s="54"/>
      <c r="B7863" s="54"/>
      <c r="C7863" s="46" t="s">
        <v>33</v>
      </c>
      <c r="D7863" s="58" t="s">
        <v>11925</v>
      </c>
      <c r="E7863" s="58" t="s">
        <v>11926</v>
      </c>
      <c r="F7863" s="46" t="s">
        <v>6509</v>
      </c>
      <c r="G7863" s="58" t="s">
        <v>11927</v>
      </c>
      <c r="H7863" s="46" t="s">
        <v>11928</v>
      </c>
      <c r="I7863" s="74">
        <v>40866</v>
      </c>
      <c r="J7863" s="46" t="s">
        <v>39</v>
      </c>
      <c r="K7863" s="75" t="s">
        <v>32</v>
      </c>
      <c r="L7863" s="76">
        <f t="shared" si="400"/>
        <v>0</v>
      </c>
      <c r="M7863" s="284">
        <v>0</v>
      </c>
      <c r="N7863" s="284">
        <v>0</v>
      </c>
      <c r="O7863" s="284">
        <v>0</v>
      </c>
      <c r="P7863" s="284">
        <v>0</v>
      </c>
      <c r="Q7863" s="284">
        <v>0</v>
      </c>
      <c r="R7863" s="284">
        <v>0</v>
      </c>
      <c r="S7863" s="284">
        <v>0</v>
      </c>
      <c r="T7863" s="284">
        <v>0</v>
      </c>
      <c r="U7863" s="284">
        <v>0</v>
      </c>
      <c r="V7863" s="284">
        <v>0</v>
      </c>
      <c r="W7863" s="284">
        <v>0</v>
      </c>
      <c r="X7863" s="284">
        <v>0</v>
      </c>
    </row>
    <row r="7864" spans="1:24">
      <c r="A7864" s="54"/>
      <c r="B7864" s="54"/>
      <c r="C7864" s="54"/>
      <c r="D7864" s="77"/>
      <c r="E7864" s="54"/>
      <c r="F7864" s="54" t="s">
        <v>8506</v>
      </c>
      <c r="G7864" s="77" t="s">
        <v>11866</v>
      </c>
      <c r="H7864" s="54"/>
      <c r="I7864" s="79"/>
      <c r="J7864" s="54"/>
      <c r="K7864" s="75" t="s">
        <v>34</v>
      </c>
      <c r="L7864" s="76">
        <f t="shared" si="400"/>
        <v>0</v>
      </c>
      <c r="M7864" s="284">
        <v>0</v>
      </c>
      <c r="N7864" s="284">
        <v>0</v>
      </c>
      <c r="O7864" s="284">
        <v>0</v>
      </c>
      <c r="P7864" s="284">
        <v>0</v>
      </c>
      <c r="Q7864" s="284">
        <v>0</v>
      </c>
      <c r="R7864" s="284">
        <v>0</v>
      </c>
      <c r="S7864" s="284">
        <v>0</v>
      </c>
      <c r="T7864" s="284">
        <v>0</v>
      </c>
      <c r="U7864" s="284">
        <v>0</v>
      </c>
      <c r="V7864" s="284">
        <v>0</v>
      </c>
      <c r="W7864" s="284">
        <v>0</v>
      </c>
      <c r="X7864" s="284">
        <v>0</v>
      </c>
    </row>
    <row r="7865" spans="1:24">
      <c r="A7865" s="54"/>
      <c r="B7865" s="54"/>
      <c r="C7865" s="80"/>
      <c r="D7865" s="81"/>
      <c r="E7865" s="80"/>
      <c r="F7865" s="80" t="s">
        <v>11924</v>
      </c>
      <c r="G7865" s="81" t="s">
        <v>11868</v>
      </c>
      <c r="H7865" s="80"/>
      <c r="I7865" s="83"/>
      <c r="J7865" s="80"/>
      <c r="K7865" s="84" t="s">
        <v>36</v>
      </c>
      <c r="L7865" s="76">
        <f t="shared" si="400"/>
        <v>3</v>
      </c>
      <c r="M7865" s="284">
        <v>0</v>
      </c>
      <c r="N7865" s="284">
        <v>0</v>
      </c>
      <c r="O7865" s="284">
        <v>0</v>
      </c>
      <c r="P7865" s="284">
        <v>0</v>
      </c>
      <c r="Q7865" s="284">
        <v>0</v>
      </c>
      <c r="R7865" s="284">
        <v>0</v>
      </c>
      <c r="S7865" s="284">
        <v>0</v>
      </c>
      <c r="T7865" s="284">
        <v>0</v>
      </c>
      <c r="U7865" s="284">
        <v>0</v>
      </c>
      <c r="V7865" s="284">
        <v>0</v>
      </c>
      <c r="W7865" s="284">
        <v>3</v>
      </c>
      <c r="X7865" s="284">
        <v>0</v>
      </c>
    </row>
    <row r="7866" spans="1:24">
      <c r="A7866" s="54"/>
      <c r="B7866" s="54"/>
      <c r="C7866" s="46" t="s">
        <v>33</v>
      </c>
      <c r="D7866" s="58" t="s">
        <v>11929</v>
      </c>
      <c r="E7866" s="58" t="s">
        <v>11930</v>
      </c>
      <c r="F7866" s="46" t="s">
        <v>8506</v>
      </c>
      <c r="G7866" s="58" t="s">
        <v>11931</v>
      </c>
      <c r="H7866" s="46"/>
      <c r="I7866" s="74">
        <v>0</v>
      </c>
      <c r="J7866" s="46" t="s">
        <v>39</v>
      </c>
      <c r="K7866" s="75" t="s">
        <v>32</v>
      </c>
      <c r="L7866" s="76">
        <f t="shared" si="400"/>
        <v>0</v>
      </c>
      <c r="M7866" s="284">
        <v>0</v>
      </c>
      <c r="N7866" s="284">
        <v>0</v>
      </c>
      <c r="O7866" s="284">
        <v>0</v>
      </c>
      <c r="P7866" s="284">
        <v>0</v>
      </c>
      <c r="Q7866" s="284">
        <v>0</v>
      </c>
      <c r="R7866" s="284">
        <v>0</v>
      </c>
      <c r="S7866" s="284">
        <v>0</v>
      </c>
      <c r="T7866" s="284">
        <v>0</v>
      </c>
      <c r="U7866" s="284">
        <v>0</v>
      </c>
      <c r="V7866" s="284">
        <v>0</v>
      </c>
      <c r="W7866" s="284">
        <v>0</v>
      </c>
      <c r="X7866" s="284">
        <v>0</v>
      </c>
    </row>
    <row r="7867" spans="1:24">
      <c r="A7867" s="54"/>
      <c r="B7867" s="54"/>
      <c r="C7867" s="54"/>
      <c r="D7867" s="77"/>
      <c r="E7867" s="54" t="s">
        <v>11932</v>
      </c>
      <c r="F7867" s="54" t="s">
        <v>11924</v>
      </c>
      <c r="G7867" s="77" t="s">
        <v>11868</v>
      </c>
      <c r="H7867" s="54"/>
      <c r="I7867" s="79"/>
      <c r="J7867" s="54"/>
      <c r="K7867" s="75" t="s">
        <v>34</v>
      </c>
      <c r="L7867" s="76">
        <f t="shared" si="400"/>
        <v>0</v>
      </c>
      <c r="M7867" s="284">
        <v>0</v>
      </c>
      <c r="N7867" s="284">
        <v>0</v>
      </c>
      <c r="O7867" s="284">
        <v>0</v>
      </c>
      <c r="P7867" s="284">
        <v>0</v>
      </c>
      <c r="Q7867" s="284">
        <v>0</v>
      </c>
      <c r="R7867" s="284">
        <v>0</v>
      </c>
      <c r="S7867" s="284">
        <v>0</v>
      </c>
      <c r="T7867" s="284">
        <v>0</v>
      </c>
      <c r="U7867" s="284">
        <v>0</v>
      </c>
      <c r="V7867" s="284">
        <v>0</v>
      </c>
      <c r="W7867" s="284">
        <v>0</v>
      </c>
      <c r="X7867" s="284">
        <v>0</v>
      </c>
    </row>
    <row r="7868" spans="1:24">
      <c r="A7868" s="54"/>
      <c r="B7868" s="54"/>
      <c r="C7868" s="80"/>
      <c r="D7868" s="81"/>
      <c r="E7868" s="80" t="s">
        <v>11933</v>
      </c>
      <c r="F7868" s="80" t="s">
        <v>11934</v>
      </c>
      <c r="G7868" s="81" t="s">
        <v>11935</v>
      </c>
      <c r="H7868" s="80"/>
      <c r="I7868" s="83"/>
      <c r="J7868" s="80"/>
      <c r="K7868" s="84" t="s">
        <v>36</v>
      </c>
      <c r="L7868" s="76">
        <f t="shared" si="400"/>
        <v>3</v>
      </c>
      <c r="M7868" s="284">
        <v>0</v>
      </c>
      <c r="N7868" s="284">
        <v>0</v>
      </c>
      <c r="O7868" s="284">
        <v>0</v>
      </c>
      <c r="P7868" s="284">
        <v>0</v>
      </c>
      <c r="Q7868" s="284">
        <v>0</v>
      </c>
      <c r="R7868" s="284">
        <v>0</v>
      </c>
      <c r="S7868" s="284">
        <v>0</v>
      </c>
      <c r="T7868" s="284">
        <v>0</v>
      </c>
      <c r="U7868" s="284">
        <v>0</v>
      </c>
      <c r="V7868" s="284">
        <v>0</v>
      </c>
      <c r="W7868" s="284">
        <v>0</v>
      </c>
      <c r="X7868" s="284">
        <v>3</v>
      </c>
    </row>
    <row r="7869" spans="1:24">
      <c r="A7869" s="54"/>
      <c r="B7869" s="54"/>
      <c r="C7869" s="46" t="s">
        <v>33</v>
      </c>
      <c r="D7869" s="58" t="s">
        <v>11936</v>
      </c>
      <c r="E7869" s="58" t="s">
        <v>11937</v>
      </c>
      <c r="F7869" s="46" t="s">
        <v>10128</v>
      </c>
      <c r="G7869" s="58" t="s">
        <v>11938</v>
      </c>
      <c r="H7869" s="46" t="s">
        <v>11939</v>
      </c>
      <c r="I7869" s="74">
        <v>48451</v>
      </c>
      <c r="J7869" s="46" t="s">
        <v>39</v>
      </c>
      <c r="K7869" s="75" t="s">
        <v>32</v>
      </c>
      <c r="L7869" s="76">
        <f t="shared" si="400"/>
        <v>0</v>
      </c>
      <c r="M7869" s="284">
        <v>0</v>
      </c>
      <c r="N7869" s="284">
        <v>0</v>
      </c>
      <c r="O7869" s="284">
        <v>0</v>
      </c>
      <c r="P7869" s="284">
        <v>0</v>
      </c>
      <c r="Q7869" s="284">
        <v>0</v>
      </c>
      <c r="R7869" s="284">
        <v>0</v>
      </c>
      <c r="S7869" s="284">
        <v>0</v>
      </c>
      <c r="T7869" s="284">
        <v>0</v>
      </c>
      <c r="U7869" s="284">
        <v>0</v>
      </c>
      <c r="V7869" s="284">
        <v>0</v>
      </c>
      <c r="W7869" s="284">
        <v>0</v>
      </c>
      <c r="X7869" s="284">
        <v>0</v>
      </c>
    </row>
    <row r="7870" spans="1:24">
      <c r="A7870" s="54"/>
      <c r="B7870" s="54"/>
      <c r="C7870" s="54"/>
      <c r="D7870" s="77"/>
      <c r="E7870" s="54" t="s">
        <v>11933</v>
      </c>
      <c r="F7870" s="54" t="s">
        <v>11934</v>
      </c>
      <c r="G7870" s="77" t="s">
        <v>11935</v>
      </c>
      <c r="H7870" s="54"/>
      <c r="I7870" s="79"/>
      <c r="J7870" s="54"/>
      <c r="K7870" s="75" t="s">
        <v>34</v>
      </c>
      <c r="L7870" s="76">
        <f t="shared" si="400"/>
        <v>0</v>
      </c>
      <c r="M7870" s="284">
        <v>0</v>
      </c>
      <c r="N7870" s="284">
        <v>0</v>
      </c>
      <c r="O7870" s="284">
        <v>0</v>
      </c>
      <c r="P7870" s="284">
        <v>0</v>
      </c>
      <c r="Q7870" s="284">
        <v>0</v>
      </c>
      <c r="R7870" s="284">
        <v>0</v>
      </c>
      <c r="S7870" s="284">
        <v>0</v>
      </c>
      <c r="T7870" s="284">
        <v>0</v>
      </c>
      <c r="U7870" s="284">
        <v>0</v>
      </c>
      <c r="V7870" s="284">
        <v>0</v>
      </c>
      <c r="W7870" s="284">
        <v>0</v>
      </c>
      <c r="X7870" s="284">
        <v>0</v>
      </c>
    </row>
    <row r="7871" spans="1:24">
      <c r="A7871" s="54"/>
      <c r="B7871" s="54"/>
      <c r="C7871" s="80"/>
      <c r="D7871" s="81"/>
      <c r="E7871" s="80" t="s">
        <v>11940</v>
      </c>
      <c r="F7871" s="80" t="s">
        <v>11941</v>
      </c>
      <c r="G7871" s="81" t="s">
        <v>11942</v>
      </c>
      <c r="H7871" s="80"/>
      <c r="I7871" s="83"/>
      <c r="J7871" s="80"/>
      <c r="K7871" s="84" t="s">
        <v>36</v>
      </c>
      <c r="L7871" s="76">
        <f t="shared" si="400"/>
        <v>9</v>
      </c>
      <c r="M7871" s="284">
        <v>0</v>
      </c>
      <c r="N7871" s="284">
        <v>0</v>
      </c>
      <c r="O7871" s="284">
        <v>0</v>
      </c>
      <c r="P7871" s="284">
        <v>0</v>
      </c>
      <c r="Q7871" s="284">
        <v>0</v>
      </c>
      <c r="R7871" s="284">
        <v>0</v>
      </c>
      <c r="S7871" s="284">
        <v>0</v>
      </c>
      <c r="T7871" s="284">
        <v>0</v>
      </c>
      <c r="U7871" s="284">
        <v>0</v>
      </c>
      <c r="V7871" s="284">
        <v>0</v>
      </c>
      <c r="W7871" s="284">
        <v>9</v>
      </c>
      <c r="X7871" s="284">
        <v>0</v>
      </c>
    </row>
    <row r="7872" spans="1:24">
      <c r="A7872" s="54"/>
      <c r="B7872" s="54"/>
      <c r="C7872" s="46" t="s">
        <v>33</v>
      </c>
      <c r="D7872" s="58" t="s">
        <v>11943</v>
      </c>
      <c r="E7872" s="58" t="s">
        <v>11944</v>
      </c>
      <c r="F7872" s="46" t="s">
        <v>11934</v>
      </c>
      <c r="G7872" s="58" t="s">
        <v>11935</v>
      </c>
      <c r="H7872" s="46" t="s">
        <v>11945</v>
      </c>
      <c r="I7872" s="74">
        <v>6219</v>
      </c>
      <c r="J7872" s="46" t="s">
        <v>39</v>
      </c>
      <c r="K7872" s="75" t="s">
        <v>32</v>
      </c>
      <c r="L7872" s="76">
        <f t="shared" si="400"/>
        <v>0</v>
      </c>
      <c r="M7872" s="284">
        <v>0</v>
      </c>
      <c r="N7872" s="284">
        <v>0</v>
      </c>
      <c r="O7872" s="284">
        <v>0</v>
      </c>
      <c r="P7872" s="284">
        <v>0</v>
      </c>
      <c r="Q7872" s="284">
        <v>0</v>
      </c>
      <c r="R7872" s="284">
        <v>0</v>
      </c>
      <c r="S7872" s="284">
        <v>0</v>
      </c>
      <c r="T7872" s="284">
        <v>0</v>
      </c>
      <c r="U7872" s="284">
        <v>0</v>
      </c>
      <c r="V7872" s="284">
        <v>0</v>
      </c>
      <c r="W7872" s="284">
        <v>0</v>
      </c>
      <c r="X7872" s="284">
        <v>0</v>
      </c>
    </row>
    <row r="7873" spans="1:24">
      <c r="A7873" s="54"/>
      <c r="B7873" s="54"/>
      <c r="C7873" s="54"/>
      <c r="D7873" s="77"/>
      <c r="E7873" s="54" t="s">
        <v>11946</v>
      </c>
      <c r="F7873" s="54" t="s">
        <v>11947</v>
      </c>
      <c r="G7873" s="77" t="s">
        <v>11948</v>
      </c>
      <c r="H7873" s="54"/>
      <c r="I7873" s="79"/>
      <c r="J7873" s="54"/>
      <c r="K7873" s="75" t="s">
        <v>34</v>
      </c>
      <c r="L7873" s="76">
        <f t="shared" si="400"/>
        <v>0</v>
      </c>
      <c r="M7873" s="284">
        <v>0</v>
      </c>
      <c r="N7873" s="284">
        <v>0</v>
      </c>
      <c r="O7873" s="284">
        <v>0</v>
      </c>
      <c r="P7873" s="284">
        <v>0</v>
      </c>
      <c r="Q7873" s="284">
        <v>0</v>
      </c>
      <c r="R7873" s="284">
        <v>0</v>
      </c>
      <c r="S7873" s="284">
        <v>0</v>
      </c>
      <c r="T7873" s="284">
        <v>0</v>
      </c>
      <c r="U7873" s="284">
        <v>0</v>
      </c>
      <c r="V7873" s="284">
        <v>0</v>
      </c>
      <c r="W7873" s="284">
        <v>0</v>
      </c>
      <c r="X7873" s="284">
        <v>0</v>
      </c>
    </row>
    <row r="7874" spans="1:24">
      <c r="A7874" s="54"/>
      <c r="B7874" s="54"/>
      <c r="C7874" s="80"/>
      <c r="D7874" s="81"/>
      <c r="E7874" s="80" t="s">
        <v>11949</v>
      </c>
      <c r="F7874" s="80" t="s">
        <v>11950</v>
      </c>
      <c r="G7874" s="81" t="s">
        <v>11951</v>
      </c>
      <c r="H7874" s="80"/>
      <c r="I7874" s="83"/>
      <c r="J7874" s="80"/>
      <c r="K7874" s="84" t="s">
        <v>36</v>
      </c>
      <c r="L7874" s="76">
        <f t="shared" si="400"/>
        <v>3</v>
      </c>
      <c r="M7874" s="284">
        <v>0</v>
      </c>
      <c r="N7874" s="284">
        <v>0</v>
      </c>
      <c r="O7874" s="284">
        <v>0</v>
      </c>
      <c r="P7874" s="284">
        <v>0</v>
      </c>
      <c r="Q7874" s="284">
        <v>0</v>
      </c>
      <c r="R7874" s="284">
        <v>0</v>
      </c>
      <c r="S7874" s="284">
        <v>0</v>
      </c>
      <c r="T7874" s="284">
        <v>0</v>
      </c>
      <c r="U7874" s="284">
        <v>0</v>
      </c>
      <c r="V7874" s="284">
        <v>0</v>
      </c>
      <c r="W7874" s="284">
        <v>3</v>
      </c>
      <c r="X7874" s="284">
        <v>0</v>
      </c>
    </row>
    <row r="7875" spans="1:24">
      <c r="A7875" s="54"/>
      <c r="B7875" s="54"/>
      <c r="C7875" s="46" t="s">
        <v>33</v>
      </c>
      <c r="D7875" s="58" t="s">
        <v>11952</v>
      </c>
      <c r="E7875" s="58" t="s">
        <v>11953</v>
      </c>
      <c r="F7875" s="46" t="s">
        <v>11941</v>
      </c>
      <c r="G7875" s="58" t="s">
        <v>11942</v>
      </c>
      <c r="H7875" s="46" t="s">
        <v>11954</v>
      </c>
      <c r="I7875" s="74">
        <v>0</v>
      </c>
      <c r="J7875" s="46" t="s">
        <v>39</v>
      </c>
      <c r="K7875" s="75" t="s">
        <v>32</v>
      </c>
      <c r="L7875" s="76">
        <f t="shared" si="400"/>
        <v>0</v>
      </c>
      <c r="M7875" s="284">
        <v>0</v>
      </c>
      <c r="N7875" s="284">
        <v>0</v>
      </c>
      <c r="O7875" s="284">
        <v>0</v>
      </c>
      <c r="P7875" s="284">
        <v>0</v>
      </c>
      <c r="Q7875" s="284">
        <v>0</v>
      </c>
      <c r="R7875" s="284">
        <v>0</v>
      </c>
      <c r="S7875" s="284">
        <v>0</v>
      </c>
      <c r="T7875" s="284">
        <v>0</v>
      </c>
      <c r="U7875" s="284">
        <v>0</v>
      </c>
      <c r="V7875" s="284">
        <v>0</v>
      </c>
      <c r="W7875" s="284">
        <v>0</v>
      </c>
      <c r="X7875" s="284">
        <v>0</v>
      </c>
    </row>
    <row r="7876" spans="1:24">
      <c r="A7876" s="54"/>
      <c r="B7876" s="54"/>
      <c r="C7876" s="54"/>
      <c r="D7876" s="77"/>
      <c r="E7876" s="54" t="s">
        <v>11946</v>
      </c>
      <c r="F7876" s="54" t="s">
        <v>11947</v>
      </c>
      <c r="G7876" s="77" t="s">
        <v>11948</v>
      </c>
      <c r="H7876" s="54"/>
      <c r="I7876" s="79"/>
      <c r="J7876" s="54"/>
      <c r="K7876" s="75" t="s">
        <v>34</v>
      </c>
      <c r="L7876" s="76">
        <f t="shared" si="400"/>
        <v>0</v>
      </c>
      <c r="M7876" s="284">
        <v>0</v>
      </c>
      <c r="N7876" s="284">
        <v>0</v>
      </c>
      <c r="O7876" s="284">
        <v>0</v>
      </c>
      <c r="P7876" s="284">
        <v>0</v>
      </c>
      <c r="Q7876" s="284">
        <v>0</v>
      </c>
      <c r="R7876" s="284">
        <v>0</v>
      </c>
      <c r="S7876" s="284">
        <v>0</v>
      </c>
      <c r="T7876" s="284">
        <v>0</v>
      </c>
      <c r="U7876" s="284">
        <v>0</v>
      </c>
      <c r="V7876" s="284">
        <v>0</v>
      </c>
      <c r="W7876" s="284">
        <v>0</v>
      </c>
      <c r="X7876" s="284">
        <v>0</v>
      </c>
    </row>
    <row r="7877" spans="1:24">
      <c r="A7877" s="54"/>
      <c r="B7877" s="54"/>
      <c r="C7877" s="80"/>
      <c r="D7877" s="81"/>
      <c r="E7877" s="80" t="s">
        <v>11949</v>
      </c>
      <c r="F7877" s="80" t="s">
        <v>11950</v>
      </c>
      <c r="G7877" s="81" t="s">
        <v>11951</v>
      </c>
      <c r="H7877" s="80"/>
      <c r="I7877" s="83"/>
      <c r="J7877" s="80"/>
      <c r="K7877" s="84" t="s">
        <v>36</v>
      </c>
      <c r="L7877" s="76">
        <f t="shared" si="400"/>
        <v>2</v>
      </c>
      <c r="M7877" s="284">
        <v>0</v>
      </c>
      <c r="N7877" s="284">
        <v>0</v>
      </c>
      <c r="O7877" s="284">
        <v>0</v>
      </c>
      <c r="P7877" s="284">
        <v>0</v>
      </c>
      <c r="Q7877" s="284">
        <v>0</v>
      </c>
      <c r="R7877" s="284">
        <v>0</v>
      </c>
      <c r="S7877" s="284">
        <v>1</v>
      </c>
      <c r="T7877" s="284">
        <v>0</v>
      </c>
      <c r="U7877" s="284">
        <v>0</v>
      </c>
      <c r="V7877" s="284">
        <v>0</v>
      </c>
      <c r="W7877" s="284">
        <v>1</v>
      </c>
      <c r="X7877" s="284">
        <v>0</v>
      </c>
    </row>
    <row r="7878" spans="1:24">
      <c r="A7878" s="54"/>
      <c r="B7878" s="54"/>
      <c r="C7878" s="46" t="s">
        <v>33</v>
      </c>
      <c r="D7878" s="58" t="s">
        <v>11955</v>
      </c>
      <c r="E7878" s="58" t="s">
        <v>11956</v>
      </c>
      <c r="F7878" s="46" t="s">
        <v>11950</v>
      </c>
      <c r="G7878" s="58" t="s">
        <v>11951</v>
      </c>
      <c r="H7878" s="46" t="s">
        <v>11957</v>
      </c>
      <c r="I7878" s="74">
        <v>18141</v>
      </c>
      <c r="J7878" s="46" t="s">
        <v>39</v>
      </c>
      <c r="K7878" s="75" t="s">
        <v>32</v>
      </c>
      <c r="L7878" s="76">
        <f t="shared" si="400"/>
        <v>0</v>
      </c>
      <c r="M7878" s="284">
        <v>0</v>
      </c>
      <c r="N7878" s="284">
        <v>0</v>
      </c>
      <c r="O7878" s="284">
        <v>0</v>
      </c>
      <c r="P7878" s="284">
        <v>0</v>
      </c>
      <c r="Q7878" s="284">
        <v>0</v>
      </c>
      <c r="R7878" s="284">
        <v>0</v>
      </c>
      <c r="S7878" s="284">
        <v>0</v>
      </c>
      <c r="T7878" s="284">
        <v>0</v>
      </c>
      <c r="U7878" s="284">
        <v>0</v>
      </c>
      <c r="V7878" s="284">
        <v>0</v>
      </c>
      <c r="W7878" s="284">
        <v>0</v>
      </c>
      <c r="X7878" s="284">
        <v>0</v>
      </c>
    </row>
    <row r="7879" spans="1:24">
      <c r="A7879" s="54"/>
      <c r="B7879" s="54"/>
      <c r="C7879" s="54"/>
      <c r="D7879" s="77"/>
      <c r="E7879" s="54" t="s">
        <v>11949</v>
      </c>
      <c r="F7879" s="54" t="s">
        <v>11950</v>
      </c>
      <c r="G7879" s="77" t="s">
        <v>11951</v>
      </c>
      <c r="H7879" s="54"/>
      <c r="I7879" s="79"/>
      <c r="J7879" s="54"/>
      <c r="K7879" s="75" t="s">
        <v>34</v>
      </c>
      <c r="L7879" s="76">
        <f t="shared" si="400"/>
        <v>0</v>
      </c>
      <c r="M7879" s="284">
        <v>0</v>
      </c>
      <c r="N7879" s="284">
        <v>0</v>
      </c>
      <c r="O7879" s="284">
        <v>0</v>
      </c>
      <c r="P7879" s="284">
        <v>0</v>
      </c>
      <c r="Q7879" s="284">
        <v>0</v>
      </c>
      <c r="R7879" s="284">
        <v>0</v>
      </c>
      <c r="S7879" s="284">
        <v>0</v>
      </c>
      <c r="T7879" s="284">
        <v>0</v>
      </c>
      <c r="U7879" s="284">
        <v>0</v>
      </c>
      <c r="V7879" s="284">
        <v>0</v>
      </c>
      <c r="W7879" s="284">
        <v>0</v>
      </c>
      <c r="X7879" s="284">
        <v>0</v>
      </c>
    </row>
    <row r="7880" spans="1:24">
      <c r="A7880" s="54"/>
      <c r="B7880" s="54"/>
      <c r="C7880" s="80"/>
      <c r="D7880" s="81"/>
      <c r="E7880" s="80" t="s">
        <v>11958</v>
      </c>
      <c r="F7880" s="80" t="s">
        <v>11959</v>
      </c>
      <c r="G7880" s="81" t="s">
        <v>11960</v>
      </c>
      <c r="H7880" s="80"/>
      <c r="I7880" s="83"/>
      <c r="J7880" s="80"/>
      <c r="K7880" s="84" t="s">
        <v>36</v>
      </c>
      <c r="L7880" s="76">
        <f t="shared" si="400"/>
        <v>6</v>
      </c>
      <c r="M7880" s="284">
        <v>0</v>
      </c>
      <c r="N7880" s="284">
        <v>0</v>
      </c>
      <c r="O7880" s="284">
        <v>0</v>
      </c>
      <c r="P7880" s="284">
        <v>0</v>
      </c>
      <c r="Q7880" s="284">
        <v>0</v>
      </c>
      <c r="R7880" s="284">
        <v>0</v>
      </c>
      <c r="S7880" s="284">
        <v>0</v>
      </c>
      <c r="T7880" s="284">
        <v>0</v>
      </c>
      <c r="U7880" s="284">
        <v>0</v>
      </c>
      <c r="V7880" s="284">
        <v>0</v>
      </c>
      <c r="W7880" s="284">
        <v>5</v>
      </c>
      <c r="X7880" s="284">
        <v>1</v>
      </c>
    </row>
    <row r="7881" spans="1:24">
      <c r="A7881" s="54"/>
      <c r="B7881" s="54"/>
      <c r="C7881" s="46" t="s">
        <v>33</v>
      </c>
      <c r="D7881" s="58" t="s">
        <v>11961</v>
      </c>
      <c r="E7881" s="58" t="s">
        <v>11962</v>
      </c>
      <c r="F7881" s="46" t="s">
        <v>11963</v>
      </c>
      <c r="G7881" s="58" t="s">
        <v>11964</v>
      </c>
      <c r="H7881" s="645"/>
      <c r="I7881" s="74">
        <v>0</v>
      </c>
      <c r="J7881" s="46" t="s">
        <v>39</v>
      </c>
      <c r="K7881" s="75" t="s">
        <v>32</v>
      </c>
      <c r="L7881" s="76">
        <f t="shared" si="400"/>
        <v>0</v>
      </c>
      <c r="M7881" s="284">
        <v>0</v>
      </c>
      <c r="N7881" s="284">
        <v>0</v>
      </c>
      <c r="O7881" s="284">
        <v>0</v>
      </c>
      <c r="P7881" s="284">
        <v>0</v>
      </c>
      <c r="Q7881" s="284">
        <v>0</v>
      </c>
      <c r="R7881" s="284">
        <v>0</v>
      </c>
      <c r="S7881" s="284">
        <v>0</v>
      </c>
      <c r="T7881" s="284">
        <v>0</v>
      </c>
      <c r="U7881" s="284">
        <v>0</v>
      </c>
      <c r="V7881" s="284">
        <v>0</v>
      </c>
      <c r="W7881" s="284">
        <v>0</v>
      </c>
      <c r="X7881" s="284">
        <v>0</v>
      </c>
    </row>
    <row r="7882" spans="1:24">
      <c r="A7882" s="54"/>
      <c r="B7882" s="54"/>
      <c r="C7882" s="54"/>
      <c r="D7882" s="77"/>
      <c r="E7882" s="54" t="s">
        <v>11949</v>
      </c>
      <c r="F7882" s="54" t="s">
        <v>11950</v>
      </c>
      <c r="G7882" s="77" t="s">
        <v>11951</v>
      </c>
      <c r="H7882" s="646"/>
      <c r="I7882" s="79"/>
      <c r="J7882" s="54"/>
      <c r="K7882" s="75" t="s">
        <v>34</v>
      </c>
      <c r="L7882" s="76">
        <f t="shared" si="400"/>
        <v>0</v>
      </c>
      <c r="M7882" s="284">
        <v>0</v>
      </c>
      <c r="N7882" s="284">
        <v>0</v>
      </c>
      <c r="O7882" s="284">
        <v>0</v>
      </c>
      <c r="P7882" s="284">
        <v>0</v>
      </c>
      <c r="Q7882" s="284">
        <v>0</v>
      </c>
      <c r="R7882" s="284">
        <v>0</v>
      </c>
      <c r="S7882" s="284">
        <v>0</v>
      </c>
      <c r="T7882" s="284">
        <v>0</v>
      </c>
      <c r="U7882" s="284">
        <v>0</v>
      </c>
      <c r="V7882" s="284">
        <v>0</v>
      </c>
      <c r="W7882" s="284">
        <v>0</v>
      </c>
      <c r="X7882" s="284">
        <v>0</v>
      </c>
    </row>
    <row r="7883" spans="1:24">
      <c r="A7883" s="54"/>
      <c r="B7883" s="54"/>
      <c r="C7883" s="80"/>
      <c r="D7883" s="81"/>
      <c r="E7883" s="80" t="s">
        <v>11958</v>
      </c>
      <c r="F7883" s="80" t="s">
        <v>11959</v>
      </c>
      <c r="G7883" s="81" t="s">
        <v>11960</v>
      </c>
      <c r="H7883" s="647"/>
      <c r="I7883" s="83"/>
      <c r="J7883" s="80"/>
      <c r="K7883" s="84" t="s">
        <v>36</v>
      </c>
      <c r="L7883" s="76">
        <f t="shared" si="400"/>
        <v>2</v>
      </c>
      <c r="M7883" s="284">
        <v>0</v>
      </c>
      <c r="N7883" s="284">
        <v>0</v>
      </c>
      <c r="O7883" s="284">
        <v>0</v>
      </c>
      <c r="P7883" s="284">
        <v>0</v>
      </c>
      <c r="Q7883" s="284">
        <v>0</v>
      </c>
      <c r="R7883" s="284">
        <v>0</v>
      </c>
      <c r="S7883" s="284">
        <v>0</v>
      </c>
      <c r="T7883" s="284">
        <v>0</v>
      </c>
      <c r="U7883" s="284">
        <v>0</v>
      </c>
      <c r="V7883" s="284">
        <v>0</v>
      </c>
      <c r="W7883" s="284">
        <v>1</v>
      </c>
      <c r="X7883" s="284">
        <v>1</v>
      </c>
    </row>
    <row r="7884" spans="1:24">
      <c r="A7884" s="54"/>
      <c r="B7884" s="54"/>
      <c r="C7884" s="46" t="s">
        <v>33</v>
      </c>
      <c r="D7884" s="58" t="s">
        <v>11965</v>
      </c>
      <c r="E7884" s="58" t="s">
        <v>11966</v>
      </c>
      <c r="F7884" s="46" t="s">
        <v>11967</v>
      </c>
      <c r="G7884" s="58" t="s">
        <v>11882</v>
      </c>
      <c r="H7884" s="46" t="s">
        <v>11918</v>
      </c>
      <c r="I7884" s="74">
        <v>32605</v>
      </c>
      <c r="J7884" s="46" t="s">
        <v>39</v>
      </c>
      <c r="K7884" s="75" t="s">
        <v>32</v>
      </c>
      <c r="L7884" s="76">
        <f t="shared" si="400"/>
        <v>0</v>
      </c>
      <c r="M7884" s="284">
        <v>0</v>
      </c>
      <c r="N7884" s="284">
        <v>0</v>
      </c>
      <c r="O7884" s="284">
        <v>0</v>
      </c>
      <c r="P7884" s="284">
        <v>0</v>
      </c>
      <c r="Q7884" s="284">
        <v>0</v>
      </c>
      <c r="R7884" s="284">
        <v>0</v>
      </c>
      <c r="S7884" s="284">
        <v>0</v>
      </c>
      <c r="T7884" s="284">
        <v>0</v>
      </c>
      <c r="U7884" s="284">
        <v>0</v>
      </c>
      <c r="V7884" s="284">
        <v>0</v>
      </c>
      <c r="W7884" s="284">
        <v>0</v>
      </c>
      <c r="X7884" s="284">
        <v>0</v>
      </c>
    </row>
    <row r="7885" spans="1:24">
      <c r="A7885" s="54"/>
      <c r="B7885" s="54"/>
      <c r="C7885" s="54"/>
      <c r="D7885" s="77"/>
      <c r="E7885" s="54" t="s">
        <v>11949</v>
      </c>
      <c r="F7885" s="54" t="s">
        <v>11950</v>
      </c>
      <c r="G7885" s="77" t="s">
        <v>11951</v>
      </c>
      <c r="H7885" s="54"/>
      <c r="I7885" s="79"/>
      <c r="J7885" s="54"/>
      <c r="K7885" s="75" t="s">
        <v>34</v>
      </c>
      <c r="L7885" s="76">
        <f t="shared" si="400"/>
        <v>0</v>
      </c>
      <c r="M7885" s="284">
        <v>0</v>
      </c>
      <c r="N7885" s="284">
        <v>0</v>
      </c>
      <c r="O7885" s="284">
        <v>0</v>
      </c>
      <c r="P7885" s="284">
        <v>0</v>
      </c>
      <c r="Q7885" s="284">
        <v>0</v>
      </c>
      <c r="R7885" s="284">
        <v>0</v>
      </c>
      <c r="S7885" s="284">
        <v>0</v>
      </c>
      <c r="T7885" s="284">
        <v>0</v>
      </c>
      <c r="U7885" s="284">
        <v>0</v>
      </c>
      <c r="V7885" s="284">
        <v>0</v>
      </c>
      <c r="W7885" s="284">
        <v>0</v>
      </c>
      <c r="X7885" s="284">
        <v>0</v>
      </c>
    </row>
    <row r="7886" spans="1:24">
      <c r="A7886" s="54"/>
      <c r="B7886" s="54"/>
      <c r="C7886" s="80"/>
      <c r="D7886" s="81"/>
      <c r="E7886" s="80" t="s">
        <v>11958</v>
      </c>
      <c r="F7886" s="80" t="s">
        <v>11959</v>
      </c>
      <c r="G7886" s="81" t="s">
        <v>11960</v>
      </c>
      <c r="H7886" s="80"/>
      <c r="I7886" s="83"/>
      <c r="J7886" s="80"/>
      <c r="K7886" s="84" t="s">
        <v>36</v>
      </c>
      <c r="L7886" s="76">
        <f t="shared" si="400"/>
        <v>2</v>
      </c>
      <c r="M7886" s="284">
        <v>0</v>
      </c>
      <c r="N7886" s="284">
        <v>0</v>
      </c>
      <c r="O7886" s="284">
        <v>0</v>
      </c>
      <c r="P7886" s="284">
        <v>0</v>
      </c>
      <c r="Q7886" s="284">
        <v>0</v>
      </c>
      <c r="R7886" s="284">
        <v>0</v>
      </c>
      <c r="S7886" s="284">
        <v>0</v>
      </c>
      <c r="T7886" s="284">
        <v>0</v>
      </c>
      <c r="U7886" s="284">
        <v>0</v>
      </c>
      <c r="V7886" s="284">
        <v>0</v>
      </c>
      <c r="W7886" s="284">
        <v>1</v>
      </c>
      <c r="X7886" s="284">
        <v>1</v>
      </c>
    </row>
    <row r="7887" spans="1:24">
      <c r="A7887" s="54"/>
      <c r="B7887" s="54"/>
      <c r="C7887" s="46" t="s">
        <v>33</v>
      </c>
      <c r="D7887" s="58" t="s">
        <v>11968</v>
      </c>
      <c r="E7887" s="58" t="s">
        <v>11969</v>
      </c>
      <c r="F7887" s="46" t="s">
        <v>11970</v>
      </c>
      <c r="G7887" s="58" t="s">
        <v>11971</v>
      </c>
      <c r="H7887" s="46" t="s">
        <v>11972</v>
      </c>
      <c r="I7887" s="74">
        <v>0</v>
      </c>
      <c r="J7887" s="46" t="s">
        <v>39</v>
      </c>
      <c r="K7887" s="75" t="s">
        <v>32</v>
      </c>
      <c r="L7887" s="76">
        <f t="shared" si="400"/>
        <v>0</v>
      </c>
      <c r="M7887" s="284">
        <v>0</v>
      </c>
      <c r="N7887" s="284">
        <v>0</v>
      </c>
      <c r="O7887" s="284">
        <v>0</v>
      </c>
      <c r="P7887" s="284">
        <v>0</v>
      </c>
      <c r="Q7887" s="284">
        <v>0</v>
      </c>
      <c r="R7887" s="284">
        <v>0</v>
      </c>
      <c r="S7887" s="284">
        <v>0</v>
      </c>
      <c r="T7887" s="284">
        <v>0</v>
      </c>
      <c r="U7887" s="284">
        <v>0</v>
      </c>
      <c r="V7887" s="284">
        <v>0</v>
      </c>
      <c r="W7887" s="284">
        <v>0</v>
      </c>
      <c r="X7887" s="284">
        <v>0</v>
      </c>
    </row>
    <row r="7888" spans="1:24">
      <c r="A7888" s="54"/>
      <c r="B7888" s="54"/>
      <c r="C7888" s="54"/>
      <c r="D7888" s="77"/>
      <c r="E7888" s="54" t="s">
        <v>11949</v>
      </c>
      <c r="F7888" s="54" t="s">
        <v>11950</v>
      </c>
      <c r="G7888" s="77" t="s">
        <v>11951</v>
      </c>
      <c r="H7888" s="54"/>
      <c r="I7888" s="79"/>
      <c r="J7888" s="54"/>
      <c r="K7888" s="75" t="s">
        <v>34</v>
      </c>
      <c r="L7888" s="76">
        <f t="shared" si="400"/>
        <v>0</v>
      </c>
      <c r="M7888" s="284">
        <v>0</v>
      </c>
      <c r="N7888" s="284">
        <v>0</v>
      </c>
      <c r="O7888" s="284">
        <v>0</v>
      </c>
      <c r="P7888" s="284">
        <v>0</v>
      </c>
      <c r="Q7888" s="284">
        <v>0</v>
      </c>
      <c r="R7888" s="284">
        <v>0</v>
      </c>
      <c r="S7888" s="284">
        <v>0</v>
      </c>
      <c r="T7888" s="284">
        <v>0</v>
      </c>
      <c r="U7888" s="284">
        <v>0</v>
      </c>
      <c r="V7888" s="284">
        <v>0</v>
      </c>
      <c r="W7888" s="284">
        <v>0</v>
      </c>
      <c r="X7888" s="284">
        <v>0</v>
      </c>
    </row>
    <row r="7889" spans="1:24">
      <c r="A7889" s="54"/>
      <c r="B7889" s="54"/>
      <c r="C7889" s="80"/>
      <c r="D7889" s="81"/>
      <c r="E7889" s="80" t="s">
        <v>11958</v>
      </c>
      <c r="F7889" s="80" t="s">
        <v>11959</v>
      </c>
      <c r="G7889" s="81" t="s">
        <v>11960</v>
      </c>
      <c r="H7889" s="80"/>
      <c r="I7889" s="83"/>
      <c r="J7889" s="80"/>
      <c r="K7889" s="84" t="s">
        <v>36</v>
      </c>
      <c r="L7889" s="76">
        <f t="shared" si="400"/>
        <v>8</v>
      </c>
      <c r="M7889" s="284">
        <v>0</v>
      </c>
      <c r="N7889" s="284">
        <v>0</v>
      </c>
      <c r="O7889" s="284">
        <v>0</v>
      </c>
      <c r="P7889" s="284">
        <v>0</v>
      </c>
      <c r="Q7889" s="284">
        <v>0</v>
      </c>
      <c r="R7889" s="284">
        <v>0</v>
      </c>
      <c r="S7889" s="284">
        <v>0</v>
      </c>
      <c r="T7889" s="284">
        <v>0</v>
      </c>
      <c r="U7889" s="284">
        <v>0</v>
      </c>
      <c r="V7889" s="284">
        <v>0</v>
      </c>
      <c r="W7889" s="284">
        <v>7</v>
      </c>
      <c r="X7889" s="284">
        <v>1</v>
      </c>
    </row>
    <row r="7890" spans="1:24">
      <c r="A7890" s="54"/>
      <c r="B7890" s="54"/>
      <c r="C7890" s="46" t="s">
        <v>33</v>
      </c>
      <c r="D7890" s="58" t="s">
        <v>11973</v>
      </c>
      <c r="E7890" s="58" t="s">
        <v>11974</v>
      </c>
      <c r="F7890" s="46" t="s">
        <v>11975</v>
      </c>
      <c r="G7890" s="58" t="s">
        <v>11882</v>
      </c>
      <c r="H7890" s="46" t="s">
        <v>11918</v>
      </c>
      <c r="I7890" s="74">
        <v>991</v>
      </c>
      <c r="J7890" s="46" t="s">
        <v>39</v>
      </c>
      <c r="K7890" s="75" t="s">
        <v>32</v>
      </c>
      <c r="L7890" s="76">
        <f t="shared" si="400"/>
        <v>0</v>
      </c>
      <c r="M7890" s="284">
        <v>0</v>
      </c>
      <c r="N7890" s="284">
        <v>0</v>
      </c>
      <c r="O7890" s="284">
        <v>0</v>
      </c>
      <c r="P7890" s="284">
        <v>0</v>
      </c>
      <c r="Q7890" s="284">
        <v>0</v>
      </c>
      <c r="R7890" s="284">
        <v>0</v>
      </c>
      <c r="S7890" s="284">
        <v>0</v>
      </c>
      <c r="T7890" s="284">
        <v>0</v>
      </c>
      <c r="U7890" s="284">
        <v>0</v>
      </c>
      <c r="V7890" s="284">
        <v>0</v>
      </c>
      <c r="W7890" s="284">
        <v>0</v>
      </c>
      <c r="X7890" s="284">
        <v>0</v>
      </c>
    </row>
    <row r="7891" spans="1:24">
      <c r="A7891" s="54"/>
      <c r="B7891" s="54"/>
      <c r="C7891" s="54"/>
      <c r="D7891" s="77"/>
      <c r="E7891" s="54" t="s">
        <v>11949</v>
      </c>
      <c r="F7891" s="54" t="s">
        <v>11950</v>
      </c>
      <c r="G7891" s="77" t="s">
        <v>11951</v>
      </c>
      <c r="H7891" s="54"/>
      <c r="I7891" s="79"/>
      <c r="J7891" s="54"/>
      <c r="K7891" s="75" t="s">
        <v>34</v>
      </c>
      <c r="L7891" s="76">
        <f t="shared" si="400"/>
        <v>0</v>
      </c>
      <c r="M7891" s="284">
        <v>0</v>
      </c>
      <c r="N7891" s="284">
        <v>0</v>
      </c>
      <c r="O7891" s="284">
        <v>0</v>
      </c>
      <c r="P7891" s="284">
        <v>0</v>
      </c>
      <c r="Q7891" s="284">
        <v>0</v>
      </c>
      <c r="R7891" s="284">
        <v>0</v>
      </c>
      <c r="S7891" s="284">
        <v>0</v>
      </c>
      <c r="T7891" s="284">
        <v>0</v>
      </c>
      <c r="U7891" s="284">
        <v>0</v>
      </c>
      <c r="V7891" s="284">
        <v>0</v>
      </c>
      <c r="W7891" s="284">
        <v>0</v>
      </c>
      <c r="X7891" s="284">
        <v>0</v>
      </c>
    </row>
    <row r="7892" spans="1:24">
      <c r="A7892" s="54"/>
      <c r="B7892" s="54"/>
      <c r="C7892" s="80"/>
      <c r="D7892" s="81"/>
      <c r="E7892" s="80" t="s">
        <v>11958</v>
      </c>
      <c r="F7892" s="80" t="s">
        <v>11959</v>
      </c>
      <c r="G7892" s="81" t="s">
        <v>11960</v>
      </c>
      <c r="H7892" s="80"/>
      <c r="I7892" s="83"/>
      <c r="J7892" s="80"/>
      <c r="K7892" s="84" t="s">
        <v>36</v>
      </c>
      <c r="L7892" s="76">
        <f t="shared" si="400"/>
        <v>2</v>
      </c>
      <c r="M7892" s="284">
        <v>0</v>
      </c>
      <c r="N7892" s="284">
        <v>0</v>
      </c>
      <c r="O7892" s="284">
        <v>0</v>
      </c>
      <c r="P7892" s="284">
        <v>0</v>
      </c>
      <c r="Q7892" s="284">
        <v>0</v>
      </c>
      <c r="R7892" s="284">
        <v>0</v>
      </c>
      <c r="S7892" s="284">
        <v>0</v>
      </c>
      <c r="T7892" s="284">
        <v>0</v>
      </c>
      <c r="U7892" s="284">
        <v>0</v>
      </c>
      <c r="V7892" s="284">
        <v>0</v>
      </c>
      <c r="W7892" s="284">
        <v>1</v>
      </c>
      <c r="X7892" s="284">
        <v>1</v>
      </c>
    </row>
    <row r="7893" spans="1:24">
      <c r="A7893" s="54"/>
      <c r="B7893" s="54"/>
      <c r="C7893" s="46" t="s">
        <v>33</v>
      </c>
      <c r="D7893" s="58" t="s">
        <v>11976</v>
      </c>
      <c r="E7893" s="58" t="s">
        <v>11977</v>
      </c>
      <c r="F7893" s="46" t="s">
        <v>11867</v>
      </c>
      <c r="G7893" s="58" t="s">
        <v>11882</v>
      </c>
      <c r="H7893" s="46" t="s">
        <v>11918</v>
      </c>
      <c r="I7893" s="74">
        <v>0</v>
      </c>
      <c r="J7893" s="46" t="s">
        <v>39</v>
      </c>
      <c r="K7893" s="75" t="s">
        <v>32</v>
      </c>
      <c r="L7893" s="76">
        <f t="shared" si="400"/>
        <v>0</v>
      </c>
      <c r="M7893" s="284">
        <v>0</v>
      </c>
      <c r="N7893" s="284">
        <v>0</v>
      </c>
      <c r="O7893" s="284">
        <v>0</v>
      </c>
      <c r="P7893" s="284">
        <v>0</v>
      </c>
      <c r="Q7893" s="284">
        <v>0</v>
      </c>
      <c r="R7893" s="284">
        <v>0</v>
      </c>
      <c r="S7893" s="284">
        <v>0</v>
      </c>
      <c r="T7893" s="284">
        <v>0</v>
      </c>
      <c r="U7893" s="284">
        <v>0</v>
      </c>
      <c r="V7893" s="284">
        <v>0</v>
      </c>
      <c r="W7893" s="284">
        <v>0</v>
      </c>
      <c r="X7893" s="284">
        <v>0</v>
      </c>
    </row>
    <row r="7894" spans="1:24">
      <c r="A7894" s="54"/>
      <c r="B7894" s="54"/>
      <c r="C7894" s="54"/>
      <c r="D7894" s="77"/>
      <c r="E7894" s="54" t="s">
        <v>11949</v>
      </c>
      <c r="F7894" s="54" t="s">
        <v>11950</v>
      </c>
      <c r="G7894" s="77" t="s">
        <v>11951</v>
      </c>
      <c r="H7894" s="54"/>
      <c r="I7894" s="79"/>
      <c r="J7894" s="54"/>
      <c r="K7894" s="75" t="s">
        <v>34</v>
      </c>
      <c r="L7894" s="76">
        <f t="shared" si="400"/>
        <v>0</v>
      </c>
      <c r="M7894" s="284">
        <v>0</v>
      </c>
      <c r="N7894" s="284">
        <v>0</v>
      </c>
      <c r="O7894" s="284">
        <v>0</v>
      </c>
      <c r="P7894" s="284">
        <v>0</v>
      </c>
      <c r="Q7894" s="284">
        <v>0</v>
      </c>
      <c r="R7894" s="284">
        <v>0</v>
      </c>
      <c r="S7894" s="284">
        <v>0</v>
      </c>
      <c r="T7894" s="284">
        <v>0</v>
      </c>
      <c r="U7894" s="284">
        <v>0</v>
      </c>
      <c r="V7894" s="284">
        <v>0</v>
      </c>
      <c r="W7894" s="284">
        <v>0</v>
      </c>
      <c r="X7894" s="284">
        <v>0</v>
      </c>
    </row>
    <row r="7895" spans="1:24">
      <c r="A7895" s="54"/>
      <c r="B7895" s="80"/>
      <c r="C7895" s="80"/>
      <c r="D7895" s="81"/>
      <c r="E7895" s="80" t="s">
        <v>11958</v>
      </c>
      <c r="F7895" s="80" t="s">
        <v>11959</v>
      </c>
      <c r="G7895" s="81" t="s">
        <v>11960</v>
      </c>
      <c r="H7895" s="80"/>
      <c r="I7895" s="83"/>
      <c r="J7895" s="80"/>
      <c r="K7895" s="84" t="s">
        <v>36</v>
      </c>
      <c r="L7895" s="76">
        <f t="shared" si="400"/>
        <v>2</v>
      </c>
      <c r="M7895" s="284">
        <v>0</v>
      </c>
      <c r="N7895" s="284">
        <v>0</v>
      </c>
      <c r="O7895" s="284">
        <v>0</v>
      </c>
      <c r="P7895" s="284">
        <v>0</v>
      </c>
      <c r="Q7895" s="284">
        <v>0</v>
      </c>
      <c r="R7895" s="284">
        <v>0</v>
      </c>
      <c r="S7895" s="284">
        <v>0</v>
      </c>
      <c r="T7895" s="284">
        <v>0</v>
      </c>
      <c r="U7895" s="284">
        <v>0</v>
      </c>
      <c r="V7895" s="284">
        <v>0</v>
      </c>
      <c r="W7895" s="284">
        <v>2</v>
      </c>
      <c r="X7895" s="284">
        <v>0</v>
      </c>
    </row>
    <row r="7896" spans="1:24">
      <c r="A7896" s="54"/>
      <c r="B7896" s="103" t="s">
        <v>11978</v>
      </c>
      <c r="C7896" s="46"/>
      <c r="D7896" s="449">
        <f>COUNTA(D7899:D8006)</f>
        <v>36</v>
      </c>
      <c r="E7896" s="103"/>
      <c r="F7896" s="103"/>
      <c r="G7896" s="195"/>
      <c r="H7896" s="103"/>
      <c r="I7896" s="606">
        <f>SUM(I7899:I8006)</f>
        <v>617045.21</v>
      </c>
      <c r="J7896" s="46" t="s">
        <v>1508</v>
      </c>
      <c r="K7896" s="75" t="s">
        <v>1509</v>
      </c>
      <c r="L7896" s="76">
        <f t="shared" si="400"/>
        <v>10</v>
      </c>
      <c r="M7896" s="76">
        <f>M7899+M7902+M7905+M7908+M7911+M7914+M7917+M7920+M7923+M7926+M7929+M7932+M7935+M7938+M7941+M7944+M7947+M7950+M7953+M7956+M7959+M7962+M7965+M7968+M7971+M7974+M7977+M7980+M7983+M7986+M7989+M7992+M7995+M7998+M8001+M8004</f>
        <v>0</v>
      </c>
      <c r="N7896" s="76">
        <f t="shared" ref="N7896:X7896" si="401">N7899+N7902+N7905+N7908+N7911+N7914+N7917+N7920+N7923+N7926+N7929+N7932+N7935+N7938+N7941+N7944+N7947+N7950+N7953+N7956+N7959+N7962+N7965+N7968+N7971+N7974+N7977+N7980+N7983+N7986+N7989+N7992+N7995+N7998+N8001+N8004</f>
        <v>6</v>
      </c>
      <c r="O7896" s="76">
        <f t="shared" si="401"/>
        <v>0</v>
      </c>
      <c r="P7896" s="76">
        <f t="shared" si="401"/>
        <v>0</v>
      </c>
      <c r="Q7896" s="76">
        <f t="shared" si="401"/>
        <v>0</v>
      </c>
      <c r="R7896" s="76">
        <f t="shared" si="401"/>
        <v>0</v>
      </c>
      <c r="S7896" s="76">
        <f t="shared" si="401"/>
        <v>0</v>
      </c>
      <c r="T7896" s="76">
        <f t="shared" si="401"/>
        <v>2</v>
      </c>
      <c r="U7896" s="76">
        <f t="shared" si="401"/>
        <v>0</v>
      </c>
      <c r="V7896" s="76">
        <f t="shared" si="401"/>
        <v>0</v>
      </c>
      <c r="W7896" s="76">
        <f t="shared" si="401"/>
        <v>0</v>
      </c>
      <c r="X7896" s="76">
        <f t="shared" si="401"/>
        <v>2</v>
      </c>
    </row>
    <row r="7897" spans="1:24">
      <c r="A7897" s="54"/>
      <c r="B7897" s="103"/>
      <c r="C7897" s="54"/>
      <c r="D7897" s="449"/>
      <c r="E7897" s="103"/>
      <c r="F7897" s="103"/>
      <c r="G7897" s="195"/>
      <c r="H7897" s="103"/>
      <c r="I7897" s="606"/>
      <c r="J7897" s="54"/>
      <c r="K7897" s="75" t="s">
        <v>1501</v>
      </c>
      <c r="L7897" s="76">
        <f>SUM(M7897:X7897)</f>
        <v>3</v>
      </c>
      <c r="M7897" s="76">
        <f t="shared" ref="M7897:X7898" si="402">M7900+M7903+M7906+M7909+M7912+M7915+M7918+M7921+M7924+M7927+M7930+M7933+M7936+M7939+M7942+M7945+M7948+M7951+M7954+M7957+M7960+M7963+M7966+M7969+M7972+M7975+M7978+M7981+M7984+M7987+M7990+M7993+M7996+M7999+M8002+M8005</f>
        <v>0</v>
      </c>
      <c r="N7897" s="76">
        <f t="shared" si="402"/>
        <v>0</v>
      </c>
      <c r="O7897" s="76">
        <f t="shared" si="402"/>
        <v>0</v>
      </c>
      <c r="P7897" s="76">
        <f t="shared" si="402"/>
        <v>3</v>
      </c>
      <c r="Q7897" s="76">
        <f t="shared" si="402"/>
        <v>0</v>
      </c>
      <c r="R7897" s="76">
        <f t="shared" si="402"/>
        <v>0</v>
      </c>
      <c r="S7897" s="76">
        <f t="shared" si="402"/>
        <v>0</v>
      </c>
      <c r="T7897" s="76">
        <f t="shared" si="402"/>
        <v>0</v>
      </c>
      <c r="U7897" s="76">
        <f t="shared" si="402"/>
        <v>0</v>
      </c>
      <c r="V7897" s="76">
        <f t="shared" si="402"/>
        <v>0</v>
      </c>
      <c r="W7897" s="76">
        <f t="shared" si="402"/>
        <v>0</v>
      </c>
      <c r="X7897" s="76">
        <f t="shared" si="402"/>
        <v>0</v>
      </c>
    </row>
    <row r="7898" spans="1:24">
      <c r="A7898" s="54"/>
      <c r="B7898" s="103"/>
      <c r="C7898" s="80"/>
      <c r="D7898" s="449"/>
      <c r="E7898" s="103"/>
      <c r="F7898" s="103"/>
      <c r="G7898" s="195"/>
      <c r="H7898" s="103"/>
      <c r="I7898" s="606"/>
      <c r="J7898" s="80"/>
      <c r="K7898" s="75" t="s">
        <v>1502</v>
      </c>
      <c r="L7898" s="76">
        <f>SUM(M7898:X7898)</f>
        <v>270</v>
      </c>
      <c r="M7898" s="76">
        <f t="shared" si="402"/>
        <v>0</v>
      </c>
      <c r="N7898" s="76">
        <f t="shared" si="402"/>
        <v>2</v>
      </c>
      <c r="O7898" s="76">
        <f t="shared" si="402"/>
        <v>0</v>
      </c>
      <c r="P7898" s="76">
        <f t="shared" si="402"/>
        <v>0</v>
      </c>
      <c r="Q7898" s="76">
        <f t="shared" si="402"/>
        <v>0</v>
      </c>
      <c r="R7898" s="76">
        <f t="shared" si="402"/>
        <v>0</v>
      </c>
      <c r="S7898" s="76">
        <f t="shared" si="402"/>
        <v>3</v>
      </c>
      <c r="T7898" s="76">
        <f t="shared" si="402"/>
        <v>0</v>
      </c>
      <c r="U7898" s="76">
        <f t="shared" si="402"/>
        <v>0</v>
      </c>
      <c r="V7898" s="76">
        <f t="shared" si="402"/>
        <v>0</v>
      </c>
      <c r="W7898" s="76">
        <f t="shared" si="402"/>
        <v>261</v>
      </c>
      <c r="X7898" s="76">
        <f t="shared" si="402"/>
        <v>4</v>
      </c>
    </row>
    <row r="7899" spans="1:24">
      <c r="A7899" s="54"/>
      <c r="B7899" s="46" t="s">
        <v>11979</v>
      </c>
      <c r="C7899" s="46" t="s">
        <v>31</v>
      </c>
      <c r="D7899" s="58" t="s">
        <v>11980</v>
      </c>
      <c r="E7899" s="648" t="s">
        <v>11981</v>
      </c>
      <c r="F7899" s="46" t="s">
        <v>11982</v>
      </c>
      <c r="G7899" s="58" t="s">
        <v>11983</v>
      </c>
      <c r="H7899" s="46" t="s">
        <v>11984</v>
      </c>
      <c r="I7899" s="524">
        <v>2536.63</v>
      </c>
      <c r="J7899" s="46" t="s">
        <v>39</v>
      </c>
      <c r="K7899" s="75" t="s">
        <v>32</v>
      </c>
      <c r="L7899" s="76">
        <f t="shared" ref="L7899:L7962" si="403">SUM(M7899:X7899)</f>
        <v>2</v>
      </c>
      <c r="M7899" s="284">
        <v>0</v>
      </c>
      <c r="N7899" s="641">
        <v>2</v>
      </c>
      <c r="O7899" s="284">
        <v>0</v>
      </c>
      <c r="P7899" s="284">
        <v>0</v>
      </c>
      <c r="Q7899" s="284">
        <v>0</v>
      </c>
      <c r="R7899" s="284">
        <v>0</v>
      </c>
      <c r="S7899" s="284">
        <v>0</v>
      </c>
      <c r="T7899" s="284">
        <v>0</v>
      </c>
      <c r="U7899" s="284">
        <v>0</v>
      </c>
      <c r="V7899" s="284">
        <v>0</v>
      </c>
      <c r="W7899" s="641">
        <v>0</v>
      </c>
      <c r="X7899" s="641">
        <v>0</v>
      </c>
    </row>
    <row r="7900" spans="1:24">
      <c r="A7900" s="54"/>
      <c r="B7900" s="54"/>
      <c r="C7900" s="54"/>
      <c r="D7900" s="77"/>
      <c r="E7900" s="649"/>
      <c r="F7900" s="54"/>
      <c r="G7900" s="77"/>
      <c r="H7900" s="54"/>
      <c r="I7900" s="525"/>
      <c r="J7900" s="54"/>
      <c r="K7900" s="75" t="s">
        <v>34</v>
      </c>
      <c r="L7900" s="76">
        <f t="shared" si="403"/>
        <v>0</v>
      </c>
      <c r="M7900" s="284">
        <v>0</v>
      </c>
      <c r="N7900" s="641">
        <v>0</v>
      </c>
      <c r="O7900" s="284">
        <v>0</v>
      </c>
      <c r="P7900" s="284">
        <v>0</v>
      </c>
      <c r="Q7900" s="284">
        <v>0</v>
      </c>
      <c r="R7900" s="284">
        <v>0</v>
      </c>
      <c r="S7900" s="284">
        <v>0</v>
      </c>
      <c r="T7900" s="284">
        <v>0</v>
      </c>
      <c r="U7900" s="284">
        <v>0</v>
      </c>
      <c r="V7900" s="284">
        <v>0</v>
      </c>
      <c r="W7900" s="641">
        <v>0</v>
      </c>
      <c r="X7900" s="641">
        <v>0</v>
      </c>
    </row>
    <row r="7901" spans="1:24">
      <c r="A7901" s="54"/>
      <c r="B7901" s="54"/>
      <c r="C7901" s="80"/>
      <c r="D7901" s="81"/>
      <c r="E7901" s="650"/>
      <c r="F7901" s="80"/>
      <c r="G7901" s="81"/>
      <c r="H7901" s="80"/>
      <c r="I7901" s="526"/>
      <c r="J7901" s="80"/>
      <c r="K7901" s="84" t="s">
        <v>36</v>
      </c>
      <c r="L7901" s="76">
        <f t="shared" si="403"/>
        <v>2</v>
      </c>
      <c r="M7901" s="284">
        <v>0</v>
      </c>
      <c r="N7901" s="641">
        <v>1</v>
      </c>
      <c r="O7901" s="284">
        <v>0</v>
      </c>
      <c r="P7901" s="284">
        <v>0</v>
      </c>
      <c r="Q7901" s="284">
        <v>0</v>
      </c>
      <c r="R7901" s="284">
        <v>0</v>
      </c>
      <c r="S7901" s="284">
        <v>0</v>
      </c>
      <c r="T7901" s="284">
        <v>0</v>
      </c>
      <c r="U7901" s="284">
        <v>0</v>
      </c>
      <c r="V7901" s="284">
        <v>0</v>
      </c>
      <c r="W7901" s="284">
        <v>0</v>
      </c>
      <c r="X7901" s="641">
        <v>1</v>
      </c>
    </row>
    <row r="7902" spans="1:24">
      <c r="A7902" s="54"/>
      <c r="B7902" s="54"/>
      <c r="C7902" s="46" t="s">
        <v>31</v>
      </c>
      <c r="D7902" s="58" t="s">
        <v>11985</v>
      </c>
      <c r="E7902" s="651" t="s">
        <v>11986</v>
      </c>
      <c r="F7902" s="46" t="s">
        <v>11987</v>
      </c>
      <c r="G7902" s="58" t="s">
        <v>11988</v>
      </c>
      <c r="H7902" s="46" t="s">
        <v>11989</v>
      </c>
      <c r="I7902" s="524">
        <v>2473.36</v>
      </c>
      <c r="J7902" s="46" t="s">
        <v>39</v>
      </c>
      <c r="K7902" s="75" t="s">
        <v>32</v>
      </c>
      <c r="L7902" s="76">
        <f t="shared" si="403"/>
        <v>5</v>
      </c>
      <c r="M7902" s="284">
        <v>0</v>
      </c>
      <c r="N7902" s="641">
        <v>2</v>
      </c>
      <c r="O7902" s="284">
        <v>0</v>
      </c>
      <c r="P7902" s="284">
        <v>0</v>
      </c>
      <c r="Q7902" s="284">
        <v>0</v>
      </c>
      <c r="R7902" s="284">
        <v>0</v>
      </c>
      <c r="S7902" s="284">
        <v>0</v>
      </c>
      <c r="T7902" s="641">
        <v>1</v>
      </c>
      <c r="U7902" s="284">
        <v>0</v>
      </c>
      <c r="V7902" s="284">
        <v>0</v>
      </c>
      <c r="W7902" s="284">
        <v>0</v>
      </c>
      <c r="X7902" s="641">
        <v>2</v>
      </c>
    </row>
    <row r="7903" spans="1:24">
      <c r="A7903" s="54"/>
      <c r="B7903" s="54"/>
      <c r="C7903" s="54"/>
      <c r="D7903" s="77"/>
      <c r="E7903" s="200"/>
      <c r="F7903" s="54"/>
      <c r="G7903" s="77"/>
      <c r="H7903" s="54"/>
      <c r="I7903" s="525"/>
      <c r="J7903" s="54"/>
      <c r="K7903" s="75" t="s">
        <v>34</v>
      </c>
      <c r="L7903" s="76">
        <f t="shared" si="403"/>
        <v>0</v>
      </c>
      <c r="M7903" s="284">
        <v>0</v>
      </c>
      <c r="N7903" s="641">
        <v>0</v>
      </c>
      <c r="O7903" s="284">
        <v>0</v>
      </c>
      <c r="P7903" s="284">
        <v>0</v>
      </c>
      <c r="Q7903" s="284">
        <v>0</v>
      </c>
      <c r="R7903" s="284">
        <v>0</v>
      </c>
      <c r="S7903" s="284">
        <v>0</v>
      </c>
      <c r="T7903" s="641"/>
      <c r="U7903" s="284">
        <v>0</v>
      </c>
      <c r="V7903" s="284">
        <v>0</v>
      </c>
      <c r="W7903" s="284">
        <v>0</v>
      </c>
      <c r="X7903" s="641">
        <v>0</v>
      </c>
    </row>
    <row r="7904" spans="1:24">
      <c r="A7904" s="54"/>
      <c r="B7904" s="54"/>
      <c r="C7904" s="80"/>
      <c r="D7904" s="81"/>
      <c r="E7904" s="201"/>
      <c r="F7904" s="80"/>
      <c r="G7904" s="81"/>
      <c r="H7904" s="80"/>
      <c r="I7904" s="526"/>
      <c r="J7904" s="80"/>
      <c r="K7904" s="84" t="s">
        <v>36</v>
      </c>
      <c r="L7904" s="76">
        <f t="shared" si="403"/>
        <v>0</v>
      </c>
      <c r="M7904" s="284">
        <v>0</v>
      </c>
      <c r="N7904" s="641">
        <v>0</v>
      </c>
      <c r="O7904" s="284">
        <v>0</v>
      </c>
      <c r="P7904" s="284">
        <v>0</v>
      </c>
      <c r="Q7904" s="284">
        <v>0</v>
      </c>
      <c r="R7904" s="284">
        <v>0</v>
      </c>
      <c r="S7904" s="284">
        <v>0</v>
      </c>
      <c r="T7904" s="641"/>
      <c r="U7904" s="284">
        <v>0</v>
      </c>
      <c r="V7904" s="284">
        <v>0</v>
      </c>
      <c r="W7904" s="284">
        <v>0</v>
      </c>
      <c r="X7904" s="641">
        <v>0</v>
      </c>
    </row>
    <row r="7905" spans="1:24">
      <c r="A7905" s="54"/>
      <c r="B7905" s="54"/>
      <c r="C7905" s="46" t="s">
        <v>31</v>
      </c>
      <c r="D7905" s="58" t="s">
        <v>11990</v>
      </c>
      <c r="E7905" s="651" t="s">
        <v>11991</v>
      </c>
      <c r="F7905" s="46" t="s">
        <v>11992</v>
      </c>
      <c r="G7905" s="58" t="s">
        <v>11993</v>
      </c>
      <c r="H7905" s="46" t="s">
        <v>11994</v>
      </c>
      <c r="I7905" s="524">
        <v>1909.73</v>
      </c>
      <c r="J7905" s="46" t="s">
        <v>39</v>
      </c>
      <c r="K7905" s="75" t="s">
        <v>32</v>
      </c>
      <c r="L7905" s="76">
        <f t="shared" si="403"/>
        <v>3</v>
      </c>
      <c r="M7905" s="284">
        <v>0</v>
      </c>
      <c r="N7905" s="641">
        <v>2</v>
      </c>
      <c r="O7905" s="284">
        <v>0</v>
      </c>
      <c r="P7905" s="284">
        <v>0</v>
      </c>
      <c r="Q7905" s="284">
        <v>0</v>
      </c>
      <c r="R7905" s="284">
        <v>0</v>
      </c>
      <c r="S7905" s="284">
        <v>0</v>
      </c>
      <c r="T7905" s="641">
        <v>1</v>
      </c>
      <c r="U7905" s="284">
        <v>0</v>
      </c>
      <c r="V7905" s="284">
        <v>0</v>
      </c>
      <c r="W7905" s="284">
        <v>0</v>
      </c>
      <c r="X7905" s="641">
        <v>0</v>
      </c>
    </row>
    <row r="7906" spans="1:24">
      <c r="A7906" s="54"/>
      <c r="B7906" s="54"/>
      <c r="C7906" s="54"/>
      <c r="D7906" s="77"/>
      <c r="E7906" s="200"/>
      <c r="F7906" s="54"/>
      <c r="G7906" s="77"/>
      <c r="H7906" s="54"/>
      <c r="I7906" s="525"/>
      <c r="J7906" s="54"/>
      <c r="K7906" s="75" t="s">
        <v>34</v>
      </c>
      <c r="L7906" s="76">
        <f t="shared" si="403"/>
        <v>0</v>
      </c>
      <c r="M7906" s="284">
        <v>0</v>
      </c>
      <c r="N7906" s="641">
        <v>0</v>
      </c>
      <c r="O7906" s="284">
        <v>0</v>
      </c>
      <c r="P7906" s="284">
        <v>0</v>
      </c>
      <c r="Q7906" s="641">
        <v>0</v>
      </c>
      <c r="R7906" s="641">
        <v>0</v>
      </c>
      <c r="S7906" s="641">
        <v>0</v>
      </c>
      <c r="T7906" s="641">
        <v>0</v>
      </c>
      <c r="U7906" s="284">
        <v>0</v>
      </c>
      <c r="V7906" s="284">
        <v>0</v>
      </c>
      <c r="W7906" s="284">
        <v>0</v>
      </c>
      <c r="X7906" s="641">
        <v>0</v>
      </c>
    </row>
    <row r="7907" spans="1:24">
      <c r="A7907" s="54"/>
      <c r="B7907" s="54"/>
      <c r="C7907" s="80"/>
      <c r="D7907" s="81"/>
      <c r="E7907" s="201"/>
      <c r="F7907" s="80"/>
      <c r="G7907" s="81"/>
      <c r="H7907" s="80"/>
      <c r="I7907" s="526"/>
      <c r="J7907" s="80"/>
      <c r="K7907" s="84" t="s">
        <v>36</v>
      </c>
      <c r="L7907" s="76">
        <f t="shared" si="403"/>
        <v>0</v>
      </c>
      <c r="M7907" s="284">
        <v>0</v>
      </c>
      <c r="N7907" s="641">
        <v>0</v>
      </c>
      <c r="O7907" s="284">
        <v>0</v>
      </c>
      <c r="P7907" s="284">
        <v>0</v>
      </c>
      <c r="Q7907" s="641">
        <v>0</v>
      </c>
      <c r="R7907" s="641">
        <v>0</v>
      </c>
      <c r="S7907" s="641">
        <v>0</v>
      </c>
      <c r="T7907" s="641">
        <v>0</v>
      </c>
      <c r="U7907" s="284">
        <v>0</v>
      </c>
      <c r="V7907" s="284">
        <v>0</v>
      </c>
      <c r="W7907" s="284">
        <v>0</v>
      </c>
      <c r="X7907" s="641">
        <v>0</v>
      </c>
    </row>
    <row r="7908" spans="1:24">
      <c r="A7908" s="54"/>
      <c r="B7908" s="54"/>
      <c r="C7908" s="46" t="s">
        <v>31</v>
      </c>
      <c r="D7908" s="58" t="s">
        <v>11995</v>
      </c>
      <c r="E7908" s="651" t="s">
        <v>11996</v>
      </c>
      <c r="F7908" s="46" t="s">
        <v>11997</v>
      </c>
      <c r="G7908" s="58" t="s">
        <v>11998</v>
      </c>
      <c r="H7908" s="46" t="s">
        <v>11999</v>
      </c>
      <c r="I7908" s="524">
        <v>9496.49</v>
      </c>
      <c r="J7908" s="46" t="s">
        <v>39</v>
      </c>
      <c r="K7908" s="75" t="s">
        <v>32</v>
      </c>
      <c r="L7908" s="76">
        <f t="shared" si="403"/>
        <v>0</v>
      </c>
      <c r="M7908" s="284">
        <v>0</v>
      </c>
      <c r="N7908" s="641">
        <v>0</v>
      </c>
      <c r="O7908" s="284">
        <v>0</v>
      </c>
      <c r="P7908" s="284">
        <v>0</v>
      </c>
      <c r="Q7908" s="641">
        <v>0</v>
      </c>
      <c r="R7908" s="641">
        <v>0</v>
      </c>
      <c r="S7908" s="641">
        <v>0</v>
      </c>
      <c r="T7908" s="641">
        <v>0</v>
      </c>
      <c r="U7908" s="284">
        <v>0</v>
      </c>
      <c r="V7908" s="284">
        <v>0</v>
      </c>
      <c r="W7908" s="284">
        <v>0</v>
      </c>
      <c r="X7908" s="641">
        <v>0</v>
      </c>
    </row>
    <row r="7909" spans="1:24">
      <c r="A7909" s="54"/>
      <c r="B7909" s="54"/>
      <c r="C7909" s="54"/>
      <c r="D7909" s="77"/>
      <c r="E7909" s="200"/>
      <c r="F7909" s="54"/>
      <c r="G7909" s="77"/>
      <c r="H7909" s="54"/>
      <c r="I7909" s="525"/>
      <c r="J7909" s="54"/>
      <c r="K7909" s="75" t="s">
        <v>34</v>
      </c>
      <c r="L7909" s="76">
        <f t="shared" si="403"/>
        <v>3</v>
      </c>
      <c r="M7909" s="284">
        <v>0</v>
      </c>
      <c r="N7909" s="641"/>
      <c r="O7909" s="641"/>
      <c r="P7909" s="641">
        <v>3</v>
      </c>
      <c r="Q7909" s="641">
        <v>0</v>
      </c>
      <c r="R7909" s="641">
        <v>0</v>
      </c>
      <c r="S7909" s="641">
        <v>0</v>
      </c>
      <c r="T7909" s="641">
        <v>0</v>
      </c>
      <c r="U7909" s="284">
        <v>0</v>
      </c>
      <c r="V7909" s="284">
        <v>0</v>
      </c>
      <c r="W7909" s="284">
        <v>0</v>
      </c>
      <c r="X7909" s="641">
        <v>0</v>
      </c>
    </row>
    <row r="7910" spans="1:24">
      <c r="A7910" s="54"/>
      <c r="B7910" s="54"/>
      <c r="C7910" s="80"/>
      <c r="D7910" s="81"/>
      <c r="E7910" s="201"/>
      <c r="F7910" s="80"/>
      <c r="G7910" s="81"/>
      <c r="H7910" s="80"/>
      <c r="I7910" s="526"/>
      <c r="J7910" s="80"/>
      <c r="K7910" s="84" t="s">
        <v>36</v>
      </c>
      <c r="L7910" s="76">
        <f t="shared" si="403"/>
        <v>0</v>
      </c>
      <c r="M7910" s="641">
        <v>0</v>
      </c>
      <c r="N7910" s="641">
        <v>0</v>
      </c>
      <c r="O7910" s="641">
        <v>0</v>
      </c>
      <c r="P7910" s="641">
        <v>0</v>
      </c>
      <c r="Q7910" s="641">
        <v>0</v>
      </c>
      <c r="R7910" s="641">
        <v>0</v>
      </c>
      <c r="S7910" s="641">
        <v>0</v>
      </c>
      <c r="T7910" s="641">
        <v>0</v>
      </c>
      <c r="U7910" s="284">
        <v>0</v>
      </c>
      <c r="V7910" s="284">
        <v>0</v>
      </c>
      <c r="W7910" s="284">
        <v>0</v>
      </c>
      <c r="X7910" s="641">
        <v>0</v>
      </c>
    </row>
    <row r="7911" spans="1:24">
      <c r="A7911" s="54"/>
      <c r="B7911" s="54"/>
      <c r="C7911" s="46" t="s">
        <v>33</v>
      </c>
      <c r="D7911" s="58" t="s">
        <v>12000</v>
      </c>
      <c r="E7911" s="651" t="s">
        <v>12001</v>
      </c>
      <c r="F7911" s="46" t="s">
        <v>12002</v>
      </c>
      <c r="G7911" s="58" t="s">
        <v>12003</v>
      </c>
      <c r="H7911" s="46" t="s">
        <v>12004</v>
      </c>
      <c r="I7911" s="652">
        <v>17114</v>
      </c>
      <c r="J7911" s="46" t="s">
        <v>39</v>
      </c>
      <c r="K7911" s="75" t="s">
        <v>32</v>
      </c>
      <c r="L7911" s="76">
        <f t="shared" si="403"/>
        <v>0</v>
      </c>
      <c r="M7911" s="641">
        <v>0</v>
      </c>
      <c r="N7911" s="641">
        <v>0</v>
      </c>
      <c r="O7911" s="641">
        <v>0</v>
      </c>
      <c r="P7911" s="641">
        <v>0</v>
      </c>
      <c r="Q7911" s="641">
        <v>0</v>
      </c>
      <c r="R7911" s="641">
        <v>0</v>
      </c>
      <c r="S7911" s="641">
        <v>0</v>
      </c>
      <c r="T7911" s="641">
        <v>0</v>
      </c>
      <c r="U7911" s="284">
        <v>0</v>
      </c>
      <c r="V7911" s="284">
        <v>0</v>
      </c>
      <c r="W7911" s="284">
        <v>0</v>
      </c>
      <c r="X7911" s="641">
        <v>0</v>
      </c>
    </row>
    <row r="7912" spans="1:24">
      <c r="A7912" s="54"/>
      <c r="B7912" s="54"/>
      <c r="C7912" s="54"/>
      <c r="D7912" s="77"/>
      <c r="E7912" s="200"/>
      <c r="F7912" s="54"/>
      <c r="G7912" s="77"/>
      <c r="H7912" s="54"/>
      <c r="I7912" s="653"/>
      <c r="J7912" s="54"/>
      <c r="K7912" s="75" t="s">
        <v>34</v>
      </c>
      <c r="L7912" s="76">
        <f t="shared" si="403"/>
        <v>0</v>
      </c>
      <c r="M7912" s="641">
        <v>0</v>
      </c>
      <c r="N7912" s="641">
        <v>0</v>
      </c>
      <c r="O7912" s="641">
        <v>0</v>
      </c>
      <c r="P7912" s="641">
        <v>0</v>
      </c>
      <c r="Q7912" s="641">
        <v>0</v>
      </c>
      <c r="R7912" s="641">
        <v>0</v>
      </c>
      <c r="S7912" s="641">
        <v>0</v>
      </c>
      <c r="T7912" s="641">
        <v>0</v>
      </c>
      <c r="U7912" s="284">
        <v>0</v>
      </c>
      <c r="V7912" s="284">
        <v>0</v>
      </c>
      <c r="W7912" s="284">
        <v>0</v>
      </c>
      <c r="X7912" s="641">
        <v>0</v>
      </c>
    </row>
    <row r="7913" spans="1:24">
      <c r="A7913" s="54"/>
      <c r="B7913" s="54"/>
      <c r="C7913" s="80"/>
      <c r="D7913" s="81"/>
      <c r="E7913" s="201"/>
      <c r="F7913" s="80"/>
      <c r="G7913" s="81"/>
      <c r="H7913" s="80"/>
      <c r="I7913" s="654"/>
      <c r="J7913" s="80"/>
      <c r="K7913" s="84" t="s">
        <v>36</v>
      </c>
      <c r="L7913" s="76">
        <f t="shared" si="403"/>
        <v>11</v>
      </c>
      <c r="M7913" s="641">
        <v>0</v>
      </c>
      <c r="N7913" s="641">
        <v>0</v>
      </c>
      <c r="O7913" s="641">
        <v>0</v>
      </c>
      <c r="P7913" s="641">
        <v>0</v>
      </c>
      <c r="Q7913" s="641">
        <v>0</v>
      </c>
      <c r="R7913" s="641">
        <v>0</v>
      </c>
      <c r="S7913" s="641">
        <v>0</v>
      </c>
      <c r="T7913" s="641">
        <v>0</v>
      </c>
      <c r="U7913" s="641">
        <v>0</v>
      </c>
      <c r="V7913" s="641">
        <v>0</v>
      </c>
      <c r="W7913" s="641">
        <v>11</v>
      </c>
      <c r="X7913" s="641">
        <v>0</v>
      </c>
    </row>
    <row r="7914" spans="1:24">
      <c r="A7914" s="54"/>
      <c r="B7914" s="54"/>
      <c r="C7914" s="46" t="s">
        <v>33</v>
      </c>
      <c r="D7914" s="58" t="s">
        <v>12005</v>
      </c>
      <c r="E7914" s="651" t="s">
        <v>12006</v>
      </c>
      <c r="F7914" s="46" t="s">
        <v>12007</v>
      </c>
      <c r="G7914" s="58" t="s">
        <v>12008</v>
      </c>
      <c r="H7914" s="46" t="s">
        <v>12009</v>
      </c>
      <c r="I7914" s="652">
        <v>0</v>
      </c>
      <c r="J7914" s="46" t="s">
        <v>39</v>
      </c>
      <c r="K7914" s="75" t="s">
        <v>32</v>
      </c>
      <c r="L7914" s="76">
        <f t="shared" si="403"/>
        <v>0</v>
      </c>
      <c r="M7914" s="641">
        <v>0</v>
      </c>
      <c r="N7914" s="641">
        <v>0</v>
      </c>
      <c r="O7914" s="641">
        <v>0</v>
      </c>
      <c r="P7914" s="641">
        <v>0</v>
      </c>
      <c r="Q7914" s="641">
        <v>0</v>
      </c>
      <c r="R7914" s="641">
        <v>0</v>
      </c>
      <c r="S7914" s="641">
        <v>0</v>
      </c>
      <c r="T7914" s="641">
        <v>0</v>
      </c>
      <c r="U7914" s="641">
        <v>0</v>
      </c>
      <c r="V7914" s="641">
        <v>0</v>
      </c>
      <c r="W7914" s="641"/>
      <c r="X7914" s="641">
        <v>0</v>
      </c>
    </row>
    <row r="7915" spans="1:24">
      <c r="A7915" s="54"/>
      <c r="B7915" s="54"/>
      <c r="C7915" s="54"/>
      <c r="D7915" s="77"/>
      <c r="E7915" s="200"/>
      <c r="F7915" s="54"/>
      <c r="G7915" s="77"/>
      <c r="H7915" s="54"/>
      <c r="I7915" s="653"/>
      <c r="J7915" s="54"/>
      <c r="K7915" s="75" t="s">
        <v>34</v>
      </c>
      <c r="L7915" s="76">
        <f t="shared" si="403"/>
        <v>0</v>
      </c>
      <c r="M7915" s="641">
        <v>0</v>
      </c>
      <c r="N7915" s="641">
        <v>0</v>
      </c>
      <c r="O7915" s="641">
        <v>0</v>
      </c>
      <c r="P7915" s="641">
        <v>0</v>
      </c>
      <c r="Q7915" s="641">
        <v>0</v>
      </c>
      <c r="R7915" s="641">
        <v>0</v>
      </c>
      <c r="S7915" s="641">
        <v>0</v>
      </c>
      <c r="T7915" s="641">
        <v>0</v>
      </c>
      <c r="U7915" s="641">
        <v>0</v>
      </c>
      <c r="V7915" s="641">
        <v>0</v>
      </c>
      <c r="W7915" s="641"/>
      <c r="X7915" s="641">
        <v>0</v>
      </c>
    </row>
    <row r="7916" spans="1:24">
      <c r="A7916" s="54"/>
      <c r="B7916" s="54"/>
      <c r="C7916" s="80"/>
      <c r="D7916" s="81"/>
      <c r="E7916" s="201"/>
      <c r="F7916" s="80"/>
      <c r="G7916" s="81"/>
      <c r="H7916" s="80"/>
      <c r="I7916" s="654"/>
      <c r="J7916" s="80"/>
      <c r="K7916" s="84" t="s">
        <v>36</v>
      </c>
      <c r="L7916" s="76">
        <f t="shared" si="403"/>
        <v>4</v>
      </c>
      <c r="M7916" s="641">
        <v>0</v>
      </c>
      <c r="N7916" s="641">
        <v>0</v>
      </c>
      <c r="O7916" s="641">
        <v>0</v>
      </c>
      <c r="P7916" s="641">
        <v>0</v>
      </c>
      <c r="Q7916" s="641">
        <v>0</v>
      </c>
      <c r="R7916" s="641">
        <v>0</v>
      </c>
      <c r="S7916" s="641">
        <v>0</v>
      </c>
      <c r="T7916" s="641">
        <v>0</v>
      </c>
      <c r="U7916" s="641">
        <v>0</v>
      </c>
      <c r="V7916" s="641">
        <v>0</v>
      </c>
      <c r="W7916" s="641">
        <v>4</v>
      </c>
      <c r="X7916" s="641">
        <v>0</v>
      </c>
    </row>
    <row r="7917" spans="1:24">
      <c r="A7917" s="54"/>
      <c r="B7917" s="54"/>
      <c r="C7917" s="46" t="s">
        <v>33</v>
      </c>
      <c r="D7917" s="58" t="s">
        <v>12010</v>
      </c>
      <c r="E7917" s="651" t="s">
        <v>12011</v>
      </c>
      <c r="F7917" s="46" t="s">
        <v>12012</v>
      </c>
      <c r="G7917" s="58" t="s">
        <v>12013</v>
      </c>
      <c r="H7917" s="46" t="s">
        <v>12014</v>
      </c>
      <c r="I7917" s="652">
        <v>0</v>
      </c>
      <c r="J7917" s="46" t="s">
        <v>39</v>
      </c>
      <c r="K7917" s="75" t="s">
        <v>32</v>
      </c>
      <c r="L7917" s="76">
        <f t="shared" si="403"/>
        <v>0</v>
      </c>
      <c r="M7917" s="641">
        <v>0</v>
      </c>
      <c r="N7917" s="641">
        <v>0</v>
      </c>
      <c r="O7917" s="641">
        <v>0</v>
      </c>
      <c r="P7917" s="641">
        <v>0</v>
      </c>
      <c r="Q7917" s="641">
        <v>0</v>
      </c>
      <c r="R7917" s="641">
        <v>0</v>
      </c>
      <c r="S7917" s="641">
        <v>0</v>
      </c>
      <c r="T7917" s="641">
        <v>0</v>
      </c>
      <c r="U7917" s="641">
        <v>0</v>
      </c>
      <c r="V7917" s="641">
        <v>0</v>
      </c>
      <c r="W7917" s="641"/>
      <c r="X7917" s="641">
        <v>0</v>
      </c>
    </row>
    <row r="7918" spans="1:24">
      <c r="A7918" s="54"/>
      <c r="B7918" s="54"/>
      <c r="C7918" s="54"/>
      <c r="D7918" s="77"/>
      <c r="E7918" s="200"/>
      <c r="F7918" s="54"/>
      <c r="G7918" s="77"/>
      <c r="H7918" s="54"/>
      <c r="I7918" s="653"/>
      <c r="J7918" s="54"/>
      <c r="K7918" s="75" t="s">
        <v>34</v>
      </c>
      <c r="L7918" s="76">
        <f t="shared" si="403"/>
        <v>0</v>
      </c>
      <c r="M7918" s="641">
        <v>0</v>
      </c>
      <c r="N7918" s="641">
        <v>0</v>
      </c>
      <c r="O7918" s="641">
        <v>0</v>
      </c>
      <c r="P7918" s="641">
        <v>0</v>
      </c>
      <c r="Q7918" s="641">
        <v>0</v>
      </c>
      <c r="R7918" s="641">
        <v>0</v>
      </c>
      <c r="S7918" s="641">
        <v>0</v>
      </c>
      <c r="T7918" s="641">
        <v>0</v>
      </c>
      <c r="U7918" s="641">
        <v>0</v>
      </c>
      <c r="V7918" s="641">
        <v>0</v>
      </c>
      <c r="W7918" s="641"/>
      <c r="X7918" s="641">
        <v>0</v>
      </c>
    </row>
    <row r="7919" spans="1:24">
      <c r="A7919" s="54"/>
      <c r="B7919" s="54"/>
      <c r="C7919" s="80"/>
      <c r="D7919" s="81"/>
      <c r="E7919" s="201"/>
      <c r="F7919" s="80"/>
      <c r="G7919" s="81"/>
      <c r="H7919" s="80"/>
      <c r="I7919" s="654"/>
      <c r="J7919" s="80"/>
      <c r="K7919" s="84" t="s">
        <v>36</v>
      </c>
      <c r="L7919" s="76">
        <f t="shared" si="403"/>
        <v>5</v>
      </c>
      <c r="M7919" s="641">
        <v>0</v>
      </c>
      <c r="N7919" s="641">
        <v>0</v>
      </c>
      <c r="O7919" s="641">
        <v>0</v>
      </c>
      <c r="P7919" s="641">
        <v>0</v>
      </c>
      <c r="Q7919" s="641">
        <v>0</v>
      </c>
      <c r="R7919" s="641">
        <v>0</v>
      </c>
      <c r="S7919" s="641">
        <v>0</v>
      </c>
      <c r="T7919" s="641">
        <v>0</v>
      </c>
      <c r="U7919" s="641">
        <v>0</v>
      </c>
      <c r="V7919" s="641">
        <v>0</v>
      </c>
      <c r="W7919" s="641">
        <v>5</v>
      </c>
      <c r="X7919" s="641">
        <v>0</v>
      </c>
    </row>
    <row r="7920" spans="1:24">
      <c r="A7920" s="54"/>
      <c r="B7920" s="54"/>
      <c r="C7920" s="46" t="s">
        <v>33</v>
      </c>
      <c r="D7920" s="58" t="s">
        <v>12015</v>
      </c>
      <c r="E7920" s="651" t="s">
        <v>12016</v>
      </c>
      <c r="F7920" s="46" t="s">
        <v>12017</v>
      </c>
      <c r="G7920" s="58" t="s">
        <v>12018</v>
      </c>
      <c r="H7920" s="46" t="s">
        <v>12019</v>
      </c>
      <c r="I7920" s="652">
        <v>110465</v>
      </c>
      <c r="J7920" s="46" t="s">
        <v>39</v>
      </c>
      <c r="K7920" s="75" t="s">
        <v>32</v>
      </c>
      <c r="L7920" s="76">
        <f t="shared" si="403"/>
        <v>0</v>
      </c>
      <c r="M7920" s="641">
        <v>0</v>
      </c>
      <c r="N7920" s="641">
        <v>0</v>
      </c>
      <c r="O7920" s="641">
        <v>0</v>
      </c>
      <c r="P7920" s="641">
        <v>0</v>
      </c>
      <c r="Q7920" s="641">
        <v>0</v>
      </c>
      <c r="R7920" s="641">
        <v>0</v>
      </c>
      <c r="S7920" s="641">
        <v>0</v>
      </c>
      <c r="T7920" s="641">
        <v>0</v>
      </c>
      <c r="U7920" s="641">
        <v>0</v>
      </c>
      <c r="V7920" s="641">
        <v>0</v>
      </c>
      <c r="W7920" s="641"/>
      <c r="X7920" s="641">
        <v>0</v>
      </c>
    </row>
    <row r="7921" spans="1:24">
      <c r="A7921" s="54"/>
      <c r="B7921" s="54"/>
      <c r="C7921" s="54"/>
      <c r="D7921" s="77"/>
      <c r="E7921" s="200"/>
      <c r="F7921" s="54"/>
      <c r="G7921" s="77"/>
      <c r="H7921" s="54"/>
      <c r="I7921" s="653"/>
      <c r="J7921" s="54"/>
      <c r="K7921" s="75" t="s">
        <v>34</v>
      </c>
      <c r="L7921" s="76">
        <f t="shared" si="403"/>
        <v>0</v>
      </c>
      <c r="M7921" s="641">
        <v>0</v>
      </c>
      <c r="N7921" s="641">
        <v>0</v>
      </c>
      <c r="O7921" s="641">
        <v>0</v>
      </c>
      <c r="P7921" s="641">
        <v>0</v>
      </c>
      <c r="Q7921" s="641">
        <v>0</v>
      </c>
      <c r="R7921" s="641">
        <v>0</v>
      </c>
      <c r="S7921" s="641">
        <v>0</v>
      </c>
      <c r="T7921" s="641">
        <v>0</v>
      </c>
      <c r="U7921" s="641">
        <v>0</v>
      </c>
      <c r="V7921" s="641">
        <v>0</v>
      </c>
      <c r="W7921" s="641"/>
      <c r="X7921" s="641">
        <v>0</v>
      </c>
    </row>
    <row r="7922" spans="1:24">
      <c r="A7922" s="54"/>
      <c r="B7922" s="54"/>
      <c r="C7922" s="80"/>
      <c r="D7922" s="81"/>
      <c r="E7922" s="201"/>
      <c r="F7922" s="80"/>
      <c r="G7922" s="81"/>
      <c r="H7922" s="80"/>
      <c r="I7922" s="654"/>
      <c r="J7922" s="80"/>
      <c r="K7922" s="84" t="s">
        <v>36</v>
      </c>
      <c r="L7922" s="76">
        <f t="shared" si="403"/>
        <v>7</v>
      </c>
      <c r="M7922" s="641">
        <v>0</v>
      </c>
      <c r="N7922" s="641">
        <v>0</v>
      </c>
      <c r="O7922" s="641">
        <v>0</v>
      </c>
      <c r="P7922" s="641">
        <v>0</v>
      </c>
      <c r="Q7922" s="641">
        <v>0</v>
      </c>
      <c r="R7922" s="641">
        <v>0</v>
      </c>
      <c r="S7922" s="641">
        <v>0</v>
      </c>
      <c r="T7922" s="641">
        <v>0</v>
      </c>
      <c r="U7922" s="641">
        <v>0</v>
      </c>
      <c r="V7922" s="641">
        <v>0</v>
      </c>
      <c r="W7922" s="641">
        <v>7</v>
      </c>
      <c r="X7922" s="641">
        <v>0</v>
      </c>
    </row>
    <row r="7923" spans="1:24">
      <c r="A7923" s="54"/>
      <c r="B7923" s="54"/>
      <c r="C7923" s="46" t="s">
        <v>33</v>
      </c>
      <c r="D7923" s="58" t="s">
        <v>12020</v>
      </c>
      <c r="E7923" s="651" t="s">
        <v>12021</v>
      </c>
      <c r="F7923" s="46" t="s">
        <v>12022</v>
      </c>
      <c r="G7923" s="58" t="s">
        <v>12023</v>
      </c>
      <c r="H7923" s="46" t="s">
        <v>12024</v>
      </c>
      <c r="I7923" s="652">
        <v>0</v>
      </c>
      <c r="J7923" s="46" t="s">
        <v>39</v>
      </c>
      <c r="K7923" s="75" t="s">
        <v>32</v>
      </c>
      <c r="L7923" s="76">
        <f t="shared" si="403"/>
        <v>0</v>
      </c>
      <c r="M7923" s="641">
        <v>0</v>
      </c>
      <c r="N7923" s="641">
        <v>0</v>
      </c>
      <c r="O7923" s="641">
        <v>0</v>
      </c>
      <c r="P7923" s="641">
        <v>0</v>
      </c>
      <c r="Q7923" s="641">
        <v>0</v>
      </c>
      <c r="R7923" s="641">
        <v>0</v>
      </c>
      <c r="S7923" s="641">
        <v>0</v>
      </c>
      <c r="T7923" s="641">
        <v>0</v>
      </c>
      <c r="U7923" s="641">
        <v>0</v>
      </c>
      <c r="V7923" s="641">
        <v>0</v>
      </c>
      <c r="W7923" s="641"/>
      <c r="X7923" s="641">
        <v>0</v>
      </c>
    </row>
    <row r="7924" spans="1:24">
      <c r="A7924" s="54"/>
      <c r="B7924" s="54"/>
      <c r="C7924" s="54"/>
      <c r="D7924" s="77"/>
      <c r="E7924" s="200"/>
      <c r="F7924" s="54"/>
      <c r="G7924" s="77"/>
      <c r="H7924" s="54"/>
      <c r="I7924" s="653"/>
      <c r="J7924" s="54"/>
      <c r="K7924" s="75" t="s">
        <v>34</v>
      </c>
      <c r="L7924" s="76">
        <f t="shared" si="403"/>
        <v>0</v>
      </c>
      <c r="M7924" s="641">
        <v>0</v>
      </c>
      <c r="N7924" s="641">
        <v>0</v>
      </c>
      <c r="O7924" s="641">
        <v>0</v>
      </c>
      <c r="P7924" s="641">
        <v>0</v>
      </c>
      <c r="Q7924" s="641">
        <v>0</v>
      </c>
      <c r="R7924" s="641">
        <v>0</v>
      </c>
      <c r="S7924" s="641">
        <v>0</v>
      </c>
      <c r="T7924" s="641">
        <v>0</v>
      </c>
      <c r="U7924" s="641">
        <v>0</v>
      </c>
      <c r="V7924" s="641">
        <v>0</v>
      </c>
      <c r="W7924" s="641"/>
      <c r="X7924" s="641">
        <v>0</v>
      </c>
    </row>
    <row r="7925" spans="1:24">
      <c r="A7925" s="54"/>
      <c r="B7925" s="54"/>
      <c r="C7925" s="80"/>
      <c r="D7925" s="81"/>
      <c r="E7925" s="201"/>
      <c r="F7925" s="80"/>
      <c r="G7925" s="81"/>
      <c r="H7925" s="80"/>
      <c r="I7925" s="654"/>
      <c r="J7925" s="80"/>
      <c r="K7925" s="84" t="s">
        <v>36</v>
      </c>
      <c r="L7925" s="76">
        <f t="shared" si="403"/>
        <v>11</v>
      </c>
      <c r="M7925" s="641">
        <v>0</v>
      </c>
      <c r="N7925" s="641">
        <v>0</v>
      </c>
      <c r="O7925" s="641">
        <v>0</v>
      </c>
      <c r="P7925" s="641">
        <v>0</v>
      </c>
      <c r="Q7925" s="641">
        <v>0</v>
      </c>
      <c r="R7925" s="641">
        <v>0</v>
      </c>
      <c r="S7925" s="641">
        <v>0</v>
      </c>
      <c r="T7925" s="641">
        <v>0</v>
      </c>
      <c r="U7925" s="641">
        <v>0</v>
      </c>
      <c r="V7925" s="641">
        <v>0</v>
      </c>
      <c r="W7925" s="641">
        <v>11</v>
      </c>
      <c r="X7925" s="641">
        <v>0</v>
      </c>
    </row>
    <row r="7926" spans="1:24">
      <c r="A7926" s="54"/>
      <c r="B7926" s="54"/>
      <c r="C7926" s="46" t="s">
        <v>33</v>
      </c>
      <c r="D7926" s="58" t="s">
        <v>12025</v>
      </c>
      <c r="E7926" s="651" t="s">
        <v>12026</v>
      </c>
      <c r="F7926" s="46" t="s">
        <v>12027</v>
      </c>
      <c r="G7926" s="58" t="s">
        <v>12018</v>
      </c>
      <c r="H7926" s="46" t="s">
        <v>12019</v>
      </c>
      <c r="I7926" s="652">
        <v>0</v>
      </c>
      <c r="J7926" s="46" t="s">
        <v>39</v>
      </c>
      <c r="K7926" s="75" t="s">
        <v>32</v>
      </c>
      <c r="L7926" s="76">
        <f t="shared" si="403"/>
        <v>0</v>
      </c>
      <c r="M7926" s="641">
        <v>0</v>
      </c>
      <c r="N7926" s="641">
        <v>0</v>
      </c>
      <c r="O7926" s="641">
        <v>0</v>
      </c>
      <c r="P7926" s="641">
        <v>0</v>
      </c>
      <c r="Q7926" s="641">
        <v>0</v>
      </c>
      <c r="R7926" s="641">
        <v>0</v>
      </c>
      <c r="S7926" s="641">
        <v>0</v>
      </c>
      <c r="T7926" s="641">
        <v>0</v>
      </c>
      <c r="U7926" s="641">
        <v>0</v>
      </c>
      <c r="V7926" s="641">
        <v>0</v>
      </c>
      <c r="W7926" s="641"/>
      <c r="X7926" s="641">
        <v>0</v>
      </c>
    </row>
    <row r="7927" spans="1:24">
      <c r="A7927" s="54"/>
      <c r="B7927" s="54"/>
      <c r="C7927" s="54"/>
      <c r="D7927" s="77"/>
      <c r="E7927" s="200"/>
      <c r="F7927" s="54"/>
      <c r="G7927" s="77"/>
      <c r="H7927" s="54"/>
      <c r="I7927" s="653"/>
      <c r="J7927" s="54"/>
      <c r="K7927" s="75" t="s">
        <v>34</v>
      </c>
      <c r="L7927" s="76">
        <f t="shared" si="403"/>
        <v>0</v>
      </c>
      <c r="M7927" s="641">
        <v>0</v>
      </c>
      <c r="N7927" s="641">
        <v>0</v>
      </c>
      <c r="O7927" s="641">
        <v>0</v>
      </c>
      <c r="P7927" s="641">
        <v>0</v>
      </c>
      <c r="Q7927" s="641">
        <v>0</v>
      </c>
      <c r="R7927" s="641">
        <v>0</v>
      </c>
      <c r="S7927" s="641">
        <v>0</v>
      </c>
      <c r="T7927" s="641">
        <v>0</v>
      </c>
      <c r="U7927" s="641">
        <v>0</v>
      </c>
      <c r="V7927" s="641">
        <v>0</v>
      </c>
      <c r="W7927" s="641"/>
      <c r="X7927" s="641">
        <v>0</v>
      </c>
    </row>
    <row r="7928" spans="1:24">
      <c r="A7928" s="54"/>
      <c r="B7928" s="54"/>
      <c r="C7928" s="80"/>
      <c r="D7928" s="81"/>
      <c r="E7928" s="201"/>
      <c r="F7928" s="80"/>
      <c r="G7928" s="81"/>
      <c r="H7928" s="80"/>
      <c r="I7928" s="654"/>
      <c r="J7928" s="80"/>
      <c r="K7928" s="84" t="s">
        <v>36</v>
      </c>
      <c r="L7928" s="76">
        <f t="shared" si="403"/>
        <v>11</v>
      </c>
      <c r="M7928" s="641">
        <v>0</v>
      </c>
      <c r="N7928" s="641">
        <v>0</v>
      </c>
      <c r="O7928" s="641">
        <v>0</v>
      </c>
      <c r="P7928" s="641">
        <v>0</v>
      </c>
      <c r="Q7928" s="641">
        <v>0</v>
      </c>
      <c r="R7928" s="641">
        <v>0</v>
      </c>
      <c r="S7928" s="641">
        <v>0</v>
      </c>
      <c r="T7928" s="641">
        <v>0</v>
      </c>
      <c r="U7928" s="641">
        <v>0</v>
      </c>
      <c r="V7928" s="641">
        <v>0</v>
      </c>
      <c r="W7928" s="641">
        <v>11</v>
      </c>
      <c r="X7928" s="641">
        <v>0</v>
      </c>
    </row>
    <row r="7929" spans="1:24">
      <c r="A7929" s="54"/>
      <c r="B7929" s="54"/>
      <c r="C7929" s="46" t="s">
        <v>33</v>
      </c>
      <c r="D7929" s="58" t="s">
        <v>12028</v>
      </c>
      <c r="E7929" s="651" t="s">
        <v>12029</v>
      </c>
      <c r="F7929" s="46" t="s">
        <v>12030</v>
      </c>
      <c r="G7929" s="58" t="s">
        <v>12031</v>
      </c>
      <c r="H7929" s="46" t="s">
        <v>12032</v>
      </c>
      <c r="I7929" s="652">
        <v>0</v>
      </c>
      <c r="J7929" s="46" t="s">
        <v>39</v>
      </c>
      <c r="K7929" s="75" t="s">
        <v>32</v>
      </c>
      <c r="L7929" s="76">
        <f t="shared" si="403"/>
        <v>0</v>
      </c>
      <c r="M7929" s="641">
        <v>0</v>
      </c>
      <c r="N7929" s="641">
        <v>0</v>
      </c>
      <c r="O7929" s="641">
        <v>0</v>
      </c>
      <c r="P7929" s="641">
        <v>0</v>
      </c>
      <c r="Q7929" s="641">
        <v>0</v>
      </c>
      <c r="R7929" s="641">
        <v>0</v>
      </c>
      <c r="S7929" s="641">
        <v>0</v>
      </c>
      <c r="T7929" s="641">
        <v>0</v>
      </c>
      <c r="U7929" s="641">
        <v>0</v>
      </c>
      <c r="V7929" s="641">
        <v>0</v>
      </c>
      <c r="W7929" s="641"/>
      <c r="X7929" s="641">
        <v>0</v>
      </c>
    </row>
    <row r="7930" spans="1:24">
      <c r="A7930" s="54"/>
      <c r="B7930" s="54"/>
      <c r="C7930" s="54"/>
      <c r="D7930" s="77"/>
      <c r="E7930" s="200"/>
      <c r="F7930" s="54"/>
      <c r="G7930" s="77"/>
      <c r="H7930" s="54"/>
      <c r="I7930" s="653"/>
      <c r="J7930" s="54"/>
      <c r="K7930" s="75" t="s">
        <v>34</v>
      </c>
      <c r="L7930" s="76">
        <f t="shared" si="403"/>
        <v>0</v>
      </c>
      <c r="M7930" s="641">
        <v>0</v>
      </c>
      <c r="N7930" s="641">
        <v>0</v>
      </c>
      <c r="O7930" s="641">
        <v>0</v>
      </c>
      <c r="P7930" s="641">
        <v>0</v>
      </c>
      <c r="Q7930" s="641">
        <v>0</v>
      </c>
      <c r="R7930" s="641">
        <v>0</v>
      </c>
      <c r="S7930" s="641">
        <v>0</v>
      </c>
      <c r="T7930" s="641">
        <v>0</v>
      </c>
      <c r="U7930" s="641">
        <v>0</v>
      </c>
      <c r="V7930" s="641">
        <v>0</v>
      </c>
      <c r="W7930" s="641"/>
      <c r="X7930" s="641">
        <v>0</v>
      </c>
    </row>
    <row r="7931" spans="1:24">
      <c r="A7931" s="54"/>
      <c r="B7931" s="54"/>
      <c r="C7931" s="80"/>
      <c r="D7931" s="81"/>
      <c r="E7931" s="201"/>
      <c r="F7931" s="80"/>
      <c r="G7931" s="81"/>
      <c r="H7931" s="80"/>
      <c r="I7931" s="654"/>
      <c r="J7931" s="80"/>
      <c r="K7931" s="84" t="s">
        <v>36</v>
      </c>
      <c r="L7931" s="76">
        <f t="shared" si="403"/>
        <v>2</v>
      </c>
      <c r="M7931" s="641">
        <v>0</v>
      </c>
      <c r="N7931" s="641">
        <v>0</v>
      </c>
      <c r="O7931" s="641">
        <v>0</v>
      </c>
      <c r="P7931" s="641">
        <v>0</v>
      </c>
      <c r="Q7931" s="641">
        <v>0</v>
      </c>
      <c r="R7931" s="641">
        <v>0</v>
      </c>
      <c r="S7931" s="641">
        <v>0</v>
      </c>
      <c r="T7931" s="641">
        <v>0</v>
      </c>
      <c r="U7931" s="641">
        <v>0</v>
      </c>
      <c r="V7931" s="641">
        <v>0</v>
      </c>
      <c r="W7931" s="641">
        <v>2</v>
      </c>
      <c r="X7931" s="641">
        <v>0</v>
      </c>
    </row>
    <row r="7932" spans="1:24">
      <c r="A7932" s="54"/>
      <c r="B7932" s="54"/>
      <c r="C7932" s="46" t="s">
        <v>33</v>
      </c>
      <c r="D7932" s="58" t="s">
        <v>12033</v>
      </c>
      <c r="E7932" s="651" t="s">
        <v>12034</v>
      </c>
      <c r="F7932" s="46" t="s">
        <v>12035</v>
      </c>
      <c r="G7932" s="58" t="s">
        <v>12036</v>
      </c>
      <c r="H7932" s="46" t="s">
        <v>12037</v>
      </c>
      <c r="I7932" s="652">
        <v>205633</v>
      </c>
      <c r="J7932" s="46" t="s">
        <v>39</v>
      </c>
      <c r="K7932" s="75" t="s">
        <v>32</v>
      </c>
      <c r="L7932" s="76">
        <f t="shared" si="403"/>
        <v>0</v>
      </c>
      <c r="M7932" s="641">
        <v>0</v>
      </c>
      <c r="N7932" s="641">
        <v>0</v>
      </c>
      <c r="O7932" s="641">
        <v>0</v>
      </c>
      <c r="P7932" s="641">
        <v>0</v>
      </c>
      <c r="Q7932" s="641">
        <v>0</v>
      </c>
      <c r="R7932" s="641">
        <v>0</v>
      </c>
      <c r="S7932" s="641">
        <v>0</v>
      </c>
      <c r="T7932" s="641">
        <v>0</v>
      </c>
      <c r="U7932" s="641">
        <v>0</v>
      </c>
      <c r="V7932" s="641">
        <v>0</v>
      </c>
      <c r="W7932" s="641"/>
      <c r="X7932" s="641">
        <v>0</v>
      </c>
    </row>
    <row r="7933" spans="1:24">
      <c r="A7933" s="54"/>
      <c r="B7933" s="54"/>
      <c r="C7933" s="54"/>
      <c r="D7933" s="77"/>
      <c r="E7933" s="200"/>
      <c r="F7933" s="54"/>
      <c r="G7933" s="77"/>
      <c r="H7933" s="54"/>
      <c r="I7933" s="653"/>
      <c r="J7933" s="54"/>
      <c r="K7933" s="75" t="s">
        <v>34</v>
      </c>
      <c r="L7933" s="76">
        <f t="shared" si="403"/>
        <v>0</v>
      </c>
      <c r="M7933" s="641">
        <v>0</v>
      </c>
      <c r="N7933" s="641">
        <v>0</v>
      </c>
      <c r="O7933" s="641">
        <v>0</v>
      </c>
      <c r="P7933" s="641">
        <v>0</v>
      </c>
      <c r="Q7933" s="641">
        <v>0</v>
      </c>
      <c r="R7933" s="641">
        <v>0</v>
      </c>
      <c r="S7933" s="641">
        <v>0</v>
      </c>
      <c r="T7933" s="641">
        <v>0</v>
      </c>
      <c r="U7933" s="641">
        <v>0</v>
      </c>
      <c r="V7933" s="641">
        <v>0</v>
      </c>
      <c r="W7933" s="641"/>
      <c r="X7933" s="641">
        <v>0</v>
      </c>
    </row>
    <row r="7934" spans="1:24">
      <c r="A7934" s="54"/>
      <c r="B7934" s="54"/>
      <c r="C7934" s="80"/>
      <c r="D7934" s="81"/>
      <c r="E7934" s="201"/>
      <c r="F7934" s="80"/>
      <c r="G7934" s="81"/>
      <c r="H7934" s="80"/>
      <c r="I7934" s="654"/>
      <c r="J7934" s="80"/>
      <c r="K7934" s="84" t="s">
        <v>36</v>
      </c>
      <c r="L7934" s="76">
        <f t="shared" si="403"/>
        <v>64</v>
      </c>
      <c r="M7934" s="641">
        <v>0</v>
      </c>
      <c r="N7934" s="641">
        <v>0</v>
      </c>
      <c r="O7934" s="641">
        <v>0</v>
      </c>
      <c r="P7934" s="641">
        <v>0</v>
      </c>
      <c r="Q7934" s="641">
        <v>0</v>
      </c>
      <c r="R7934" s="641">
        <v>0</v>
      </c>
      <c r="S7934" s="641">
        <v>0</v>
      </c>
      <c r="T7934" s="641">
        <v>0</v>
      </c>
      <c r="U7934" s="641">
        <v>0</v>
      </c>
      <c r="V7934" s="641">
        <v>0</v>
      </c>
      <c r="W7934" s="641">
        <v>64</v>
      </c>
      <c r="X7934" s="641">
        <v>0</v>
      </c>
    </row>
    <row r="7935" spans="1:24">
      <c r="A7935" s="54"/>
      <c r="B7935" s="54"/>
      <c r="C7935" s="46" t="s">
        <v>33</v>
      </c>
      <c r="D7935" s="58" t="s">
        <v>12038</v>
      </c>
      <c r="E7935" s="651" t="s">
        <v>12039</v>
      </c>
      <c r="F7935" s="46" t="s">
        <v>12040</v>
      </c>
      <c r="G7935" s="58" t="s">
        <v>12041</v>
      </c>
      <c r="H7935" s="46" t="s">
        <v>12042</v>
      </c>
      <c r="I7935" s="652">
        <v>0</v>
      </c>
      <c r="J7935" s="46" t="s">
        <v>39</v>
      </c>
      <c r="K7935" s="75" t="s">
        <v>32</v>
      </c>
      <c r="L7935" s="76">
        <f t="shared" si="403"/>
        <v>0</v>
      </c>
      <c r="M7935" s="641">
        <v>0</v>
      </c>
      <c r="N7935" s="641">
        <v>0</v>
      </c>
      <c r="O7935" s="641">
        <v>0</v>
      </c>
      <c r="P7935" s="641">
        <v>0</v>
      </c>
      <c r="Q7935" s="641">
        <v>0</v>
      </c>
      <c r="R7935" s="641">
        <v>0</v>
      </c>
      <c r="S7935" s="641">
        <v>0</v>
      </c>
      <c r="T7935" s="641">
        <v>0</v>
      </c>
      <c r="U7935" s="641">
        <v>0</v>
      </c>
      <c r="V7935" s="641">
        <v>0</v>
      </c>
      <c r="W7935" s="641"/>
      <c r="X7935" s="641">
        <v>0</v>
      </c>
    </row>
    <row r="7936" spans="1:24">
      <c r="A7936" s="54"/>
      <c r="B7936" s="54"/>
      <c r="C7936" s="54"/>
      <c r="D7936" s="77"/>
      <c r="E7936" s="200"/>
      <c r="F7936" s="54"/>
      <c r="G7936" s="77"/>
      <c r="H7936" s="54"/>
      <c r="I7936" s="653"/>
      <c r="J7936" s="54"/>
      <c r="K7936" s="75" t="s">
        <v>34</v>
      </c>
      <c r="L7936" s="76">
        <f t="shared" si="403"/>
        <v>0</v>
      </c>
      <c r="M7936" s="641">
        <v>0</v>
      </c>
      <c r="N7936" s="641">
        <v>0</v>
      </c>
      <c r="O7936" s="641">
        <v>0</v>
      </c>
      <c r="P7936" s="641">
        <v>0</v>
      </c>
      <c r="Q7936" s="641">
        <v>0</v>
      </c>
      <c r="R7936" s="641">
        <v>0</v>
      </c>
      <c r="S7936" s="641">
        <v>0</v>
      </c>
      <c r="T7936" s="641">
        <v>0</v>
      </c>
      <c r="U7936" s="641">
        <v>0</v>
      </c>
      <c r="V7936" s="641">
        <v>0</v>
      </c>
      <c r="W7936" s="641"/>
      <c r="X7936" s="641">
        <v>0</v>
      </c>
    </row>
    <row r="7937" spans="1:24">
      <c r="A7937" s="54"/>
      <c r="B7937" s="54"/>
      <c r="C7937" s="80"/>
      <c r="D7937" s="81"/>
      <c r="E7937" s="201"/>
      <c r="F7937" s="80"/>
      <c r="G7937" s="81"/>
      <c r="H7937" s="80"/>
      <c r="I7937" s="654"/>
      <c r="J7937" s="80"/>
      <c r="K7937" s="84" t="s">
        <v>36</v>
      </c>
      <c r="L7937" s="76">
        <f t="shared" si="403"/>
        <v>5</v>
      </c>
      <c r="M7937" s="641">
        <v>0</v>
      </c>
      <c r="N7937" s="641">
        <v>0</v>
      </c>
      <c r="O7937" s="641">
        <v>0</v>
      </c>
      <c r="P7937" s="641">
        <v>0</v>
      </c>
      <c r="Q7937" s="641">
        <v>0</v>
      </c>
      <c r="R7937" s="641">
        <v>0</v>
      </c>
      <c r="S7937" s="641">
        <v>0</v>
      </c>
      <c r="T7937" s="641">
        <v>0</v>
      </c>
      <c r="U7937" s="641">
        <v>0</v>
      </c>
      <c r="V7937" s="641">
        <v>0</v>
      </c>
      <c r="W7937" s="641">
        <v>5</v>
      </c>
      <c r="X7937" s="641">
        <v>0</v>
      </c>
    </row>
    <row r="7938" spans="1:24">
      <c r="A7938" s="54"/>
      <c r="B7938" s="54"/>
      <c r="C7938" s="46" t="s">
        <v>33</v>
      </c>
      <c r="D7938" s="58" t="s">
        <v>12043</v>
      </c>
      <c r="E7938" s="651" t="s">
        <v>12044</v>
      </c>
      <c r="F7938" s="46" t="s">
        <v>12045</v>
      </c>
      <c r="G7938" s="58" t="s">
        <v>12046</v>
      </c>
      <c r="H7938" s="46" t="s">
        <v>12047</v>
      </c>
      <c r="I7938" s="652">
        <v>38831</v>
      </c>
      <c r="J7938" s="46" t="s">
        <v>39</v>
      </c>
      <c r="K7938" s="75" t="s">
        <v>32</v>
      </c>
      <c r="L7938" s="76">
        <f t="shared" si="403"/>
        <v>0</v>
      </c>
      <c r="M7938" s="641">
        <v>0</v>
      </c>
      <c r="N7938" s="641">
        <v>0</v>
      </c>
      <c r="O7938" s="641">
        <v>0</v>
      </c>
      <c r="P7938" s="641">
        <v>0</v>
      </c>
      <c r="Q7938" s="641">
        <v>0</v>
      </c>
      <c r="R7938" s="641">
        <v>0</v>
      </c>
      <c r="S7938" s="641">
        <v>0</v>
      </c>
      <c r="T7938" s="641">
        <v>0</v>
      </c>
      <c r="U7938" s="641">
        <v>0</v>
      </c>
      <c r="V7938" s="641">
        <v>0</v>
      </c>
      <c r="W7938" s="641"/>
      <c r="X7938" s="641">
        <v>0</v>
      </c>
    </row>
    <row r="7939" spans="1:24">
      <c r="A7939" s="54"/>
      <c r="B7939" s="54"/>
      <c r="C7939" s="54"/>
      <c r="D7939" s="77"/>
      <c r="E7939" s="200"/>
      <c r="F7939" s="54"/>
      <c r="G7939" s="77"/>
      <c r="H7939" s="54"/>
      <c r="I7939" s="653"/>
      <c r="J7939" s="54"/>
      <c r="K7939" s="75" t="s">
        <v>34</v>
      </c>
      <c r="L7939" s="76">
        <f t="shared" si="403"/>
        <v>0</v>
      </c>
      <c r="M7939" s="641">
        <v>0</v>
      </c>
      <c r="N7939" s="641">
        <v>0</v>
      </c>
      <c r="O7939" s="641">
        <v>0</v>
      </c>
      <c r="P7939" s="641">
        <v>0</v>
      </c>
      <c r="Q7939" s="641">
        <v>0</v>
      </c>
      <c r="R7939" s="641">
        <v>0</v>
      </c>
      <c r="S7939" s="641">
        <v>0</v>
      </c>
      <c r="T7939" s="641">
        <v>0</v>
      </c>
      <c r="U7939" s="641">
        <v>0</v>
      </c>
      <c r="V7939" s="641">
        <v>0</v>
      </c>
      <c r="W7939" s="641"/>
      <c r="X7939" s="641">
        <v>0</v>
      </c>
    </row>
    <row r="7940" spans="1:24">
      <c r="A7940" s="54"/>
      <c r="B7940" s="54"/>
      <c r="C7940" s="80"/>
      <c r="D7940" s="81"/>
      <c r="E7940" s="201"/>
      <c r="F7940" s="80"/>
      <c r="G7940" s="81"/>
      <c r="H7940" s="80"/>
      <c r="I7940" s="654"/>
      <c r="J7940" s="80"/>
      <c r="K7940" s="84" t="s">
        <v>36</v>
      </c>
      <c r="L7940" s="76">
        <f t="shared" si="403"/>
        <v>5</v>
      </c>
      <c r="M7940" s="641">
        <v>0</v>
      </c>
      <c r="N7940" s="641">
        <v>0</v>
      </c>
      <c r="O7940" s="641">
        <v>0</v>
      </c>
      <c r="P7940" s="641">
        <v>0</v>
      </c>
      <c r="Q7940" s="641">
        <v>0</v>
      </c>
      <c r="R7940" s="641">
        <v>0</v>
      </c>
      <c r="S7940" s="641">
        <v>0</v>
      </c>
      <c r="T7940" s="641">
        <v>0</v>
      </c>
      <c r="U7940" s="641">
        <v>0</v>
      </c>
      <c r="V7940" s="641">
        <v>0</v>
      </c>
      <c r="W7940" s="641">
        <v>5</v>
      </c>
      <c r="X7940" s="641">
        <v>0</v>
      </c>
    </row>
    <row r="7941" spans="1:24">
      <c r="A7941" s="54"/>
      <c r="B7941" s="54"/>
      <c r="C7941" s="46" t="s">
        <v>33</v>
      </c>
      <c r="D7941" s="58" t="s">
        <v>12048</v>
      </c>
      <c r="E7941" s="651" t="s">
        <v>12049</v>
      </c>
      <c r="F7941" s="46" t="s">
        <v>12050</v>
      </c>
      <c r="G7941" s="58" t="s">
        <v>12051</v>
      </c>
      <c r="H7941" s="46" t="s">
        <v>12052</v>
      </c>
      <c r="I7941" s="652">
        <v>60</v>
      </c>
      <c r="J7941" s="46" t="s">
        <v>39</v>
      </c>
      <c r="K7941" s="75" t="s">
        <v>32</v>
      </c>
      <c r="L7941" s="76">
        <f t="shared" si="403"/>
        <v>0</v>
      </c>
      <c r="M7941" s="641">
        <v>0</v>
      </c>
      <c r="N7941" s="641">
        <v>0</v>
      </c>
      <c r="O7941" s="641">
        <v>0</v>
      </c>
      <c r="P7941" s="641">
        <v>0</v>
      </c>
      <c r="Q7941" s="641">
        <v>0</v>
      </c>
      <c r="R7941" s="641">
        <v>0</v>
      </c>
      <c r="S7941" s="641">
        <v>0</v>
      </c>
      <c r="T7941" s="641">
        <v>0</v>
      </c>
      <c r="U7941" s="641">
        <v>0</v>
      </c>
      <c r="V7941" s="641">
        <v>0</v>
      </c>
      <c r="W7941" s="641"/>
      <c r="X7941" s="641">
        <v>0</v>
      </c>
    </row>
    <row r="7942" spans="1:24">
      <c r="A7942" s="54"/>
      <c r="B7942" s="54"/>
      <c r="C7942" s="54"/>
      <c r="D7942" s="77"/>
      <c r="E7942" s="655"/>
      <c r="F7942" s="54"/>
      <c r="G7942" s="77"/>
      <c r="H7942" s="54"/>
      <c r="I7942" s="653"/>
      <c r="J7942" s="54"/>
      <c r="K7942" s="75" t="s">
        <v>34</v>
      </c>
      <c r="L7942" s="76">
        <f t="shared" si="403"/>
        <v>0</v>
      </c>
      <c r="M7942" s="641">
        <v>0</v>
      </c>
      <c r="N7942" s="641">
        <v>0</v>
      </c>
      <c r="O7942" s="641">
        <v>0</v>
      </c>
      <c r="P7942" s="641">
        <v>0</v>
      </c>
      <c r="Q7942" s="641">
        <v>0</v>
      </c>
      <c r="R7942" s="641">
        <v>0</v>
      </c>
      <c r="S7942" s="641">
        <v>0</v>
      </c>
      <c r="T7942" s="641">
        <v>0</v>
      </c>
      <c r="U7942" s="641">
        <v>0</v>
      </c>
      <c r="V7942" s="641">
        <v>0</v>
      </c>
      <c r="W7942" s="641"/>
      <c r="X7942" s="641">
        <v>0</v>
      </c>
    </row>
    <row r="7943" spans="1:24">
      <c r="A7943" s="54"/>
      <c r="B7943" s="54"/>
      <c r="C7943" s="80"/>
      <c r="D7943" s="81"/>
      <c r="E7943" s="656"/>
      <c r="F7943" s="80"/>
      <c r="G7943" s="81"/>
      <c r="H7943" s="80"/>
      <c r="I7943" s="654"/>
      <c r="J7943" s="80"/>
      <c r="K7943" s="84" t="s">
        <v>36</v>
      </c>
      <c r="L7943" s="76">
        <f t="shared" si="403"/>
        <v>2</v>
      </c>
      <c r="M7943" s="641">
        <v>0</v>
      </c>
      <c r="N7943" s="641">
        <v>0</v>
      </c>
      <c r="O7943" s="641">
        <v>0</v>
      </c>
      <c r="P7943" s="641">
        <v>0</v>
      </c>
      <c r="Q7943" s="641">
        <v>0</v>
      </c>
      <c r="R7943" s="641">
        <v>0</v>
      </c>
      <c r="S7943" s="641">
        <v>0</v>
      </c>
      <c r="T7943" s="641">
        <v>0</v>
      </c>
      <c r="U7943" s="641">
        <v>0</v>
      </c>
      <c r="V7943" s="641">
        <v>0</v>
      </c>
      <c r="W7943" s="641">
        <v>2</v>
      </c>
      <c r="X7943" s="641">
        <v>0</v>
      </c>
    </row>
    <row r="7944" spans="1:24">
      <c r="A7944" s="54"/>
      <c r="B7944" s="54"/>
      <c r="C7944" s="46" t="s">
        <v>33</v>
      </c>
      <c r="D7944" s="58" t="s">
        <v>12053</v>
      </c>
      <c r="E7944" s="651" t="s">
        <v>12054</v>
      </c>
      <c r="F7944" s="46" t="s">
        <v>12055</v>
      </c>
      <c r="G7944" s="58" t="s">
        <v>12056</v>
      </c>
      <c r="H7944" s="46" t="s">
        <v>12057</v>
      </c>
      <c r="I7944" s="652">
        <v>0</v>
      </c>
      <c r="J7944" s="46" t="s">
        <v>39</v>
      </c>
      <c r="K7944" s="75" t="s">
        <v>32</v>
      </c>
      <c r="L7944" s="76">
        <f t="shared" si="403"/>
        <v>0</v>
      </c>
      <c r="M7944" s="641">
        <v>0</v>
      </c>
      <c r="N7944" s="641">
        <v>0</v>
      </c>
      <c r="O7944" s="641">
        <v>0</v>
      </c>
      <c r="P7944" s="641">
        <v>0</v>
      </c>
      <c r="Q7944" s="641">
        <v>0</v>
      </c>
      <c r="R7944" s="641">
        <v>0</v>
      </c>
      <c r="S7944" s="641">
        <v>0</v>
      </c>
      <c r="T7944" s="641">
        <v>0</v>
      </c>
      <c r="U7944" s="641">
        <v>0</v>
      </c>
      <c r="V7944" s="641">
        <v>0</v>
      </c>
      <c r="W7944" s="641"/>
      <c r="X7944" s="641">
        <v>0</v>
      </c>
    </row>
    <row r="7945" spans="1:24">
      <c r="A7945" s="54"/>
      <c r="B7945" s="54"/>
      <c r="C7945" s="54"/>
      <c r="D7945" s="77"/>
      <c r="E7945" s="655"/>
      <c r="F7945" s="54"/>
      <c r="G7945" s="77"/>
      <c r="H7945" s="54"/>
      <c r="I7945" s="653"/>
      <c r="J7945" s="54"/>
      <c r="K7945" s="75" t="s">
        <v>34</v>
      </c>
      <c r="L7945" s="76">
        <f t="shared" si="403"/>
        <v>0</v>
      </c>
      <c r="M7945" s="641">
        <v>0</v>
      </c>
      <c r="N7945" s="641">
        <v>0</v>
      </c>
      <c r="O7945" s="641">
        <v>0</v>
      </c>
      <c r="P7945" s="641">
        <v>0</v>
      </c>
      <c r="Q7945" s="641">
        <v>0</v>
      </c>
      <c r="R7945" s="641">
        <v>0</v>
      </c>
      <c r="S7945" s="641">
        <v>0</v>
      </c>
      <c r="T7945" s="641">
        <v>0</v>
      </c>
      <c r="U7945" s="641">
        <v>0</v>
      </c>
      <c r="V7945" s="641">
        <v>0</v>
      </c>
      <c r="W7945" s="641"/>
      <c r="X7945" s="641">
        <v>0</v>
      </c>
    </row>
    <row r="7946" spans="1:24">
      <c r="A7946" s="54"/>
      <c r="B7946" s="54"/>
      <c r="C7946" s="80"/>
      <c r="D7946" s="81"/>
      <c r="E7946" s="656"/>
      <c r="F7946" s="80"/>
      <c r="G7946" s="81"/>
      <c r="H7946" s="80"/>
      <c r="I7946" s="654"/>
      <c r="J7946" s="80"/>
      <c r="K7946" s="84" t="s">
        <v>36</v>
      </c>
      <c r="L7946" s="76">
        <f t="shared" si="403"/>
        <v>3</v>
      </c>
      <c r="M7946" s="641">
        <v>0</v>
      </c>
      <c r="N7946" s="641">
        <v>0</v>
      </c>
      <c r="O7946" s="641">
        <v>0</v>
      </c>
      <c r="P7946" s="641">
        <v>0</v>
      </c>
      <c r="Q7946" s="641">
        <v>0</v>
      </c>
      <c r="R7946" s="641">
        <v>0</v>
      </c>
      <c r="S7946" s="641">
        <v>0</v>
      </c>
      <c r="T7946" s="641">
        <v>0</v>
      </c>
      <c r="U7946" s="641">
        <v>0</v>
      </c>
      <c r="V7946" s="641">
        <v>0</v>
      </c>
      <c r="W7946" s="641">
        <v>3</v>
      </c>
      <c r="X7946" s="641">
        <v>0</v>
      </c>
    </row>
    <row r="7947" spans="1:24">
      <c r="A7947" s="54"/>
      <c r="B7947" s="54"/>
      <c r="C7947" s="46" t="s">
        <v>33</v>
      </c>
      <c r="D7947" s="58" t="s">
        <v>12058</v>
      </c>
      <c r="E7947" s="651" t="s">
        <v>12059</v>
      </c>
      <c r="F7947" s="46" t="s">
        <v>12060</v>
      </c>
      <c r="G7947" s="58" t="s">
        <v>12061</v>
      </c>
      <c r="H7947" s="46" t="s">
        <v>12062</v>
      </c>
      <c r="I7947" s="652">
        <v>5729</v>
      </c>
      <c r="J7947" s="46" t="s">
        <v>39</v>
      </c>
      <c r="K7947" s="75" t="s">
        <v>32</v>
      </c>
      <c r="L7947" s="76">
        <f t="shared" si="403"/>
        <v>0</v>
      </c>
      <c r="M7947" s="641">
        <v>0</v>
      </c>
      <c r="N7947" s="641">
        <v>0</v>
      </c>
      <c r="O7947" s="641">
        <v>0</v>
      </c>
      <c r="P7947" s="641">
        <v>0</v>
      </c>
      <c r="Q7947" s="641">
        <v>0</v>
      </c>
      <c r="R7947" s="641">
        <v>0</v>
      </c>
      <c r="S7947" s="641">
        <v>0</v>
      </c>
      <c r="T7947" s="641">
        <v>0</v>
      </c>
      <c r="U7947" s="641">
        <v>0</v>
      </c>
      <c r="V7947" s="641">
        <v>0</v>
      </c>
      <c r="W7947" s="641">
        <v>0</v>
      </c>
      <c r="X7947" s="641">
        <v>0</v>
      </c>
    </row>
    <row r="7948" spans="1:24">
      <c r="A7948" s="54"/>
      <c r="B7948" s="54"/>
      <c r="C7948" s="54"/>
      <c r="D7948" s="77"/>
      <c r="E7948" s="655"/>
      <c r="F7948" s="54"/>
      <c r="G7948" s="77"/>
      <c r="H7948" s="54"/>
      <c r="I7948" s="653"/>
      <c r="J7948" s="54"/>
      <c r="K7948" s="75" t="s">
        <v>34</v>
      </c>
      <c r="L7948" s="76">
        <f t="shared" si="403"/>
        <v>0</v>
      </c>
      <c r="M7948" s="641">
        <v>0</v>
      </c>
      <c r="N7948" s="641">
        <v>0</v>
      </c>
      <c r="O7948" s="641">
        <v>0</v>
      </c>
      <c r="P7948" s="641">
        <v>0</v>
      </c>
      <c r="Q7948" s="641">
        <v>0</v>
      </c>
      <c r="R7948" s="641">
        <v>0</v>
      </c>
      <c r="S7948" s="641">
        <v>0</v>
      </c>
      <c r="T7948" s="641">
        <v>0</v>
      </c>
      <c r="U7948" s="641">
        <v>0</v>
      </c>
      <c r="V7948" s="641">
        <v>0</v>
      </c>
      <c r="W7948" s="641">
        <v>0</v>
      </c>
      <c r="X7948" s="641">
        <v>0</v>
      </c>
    </row>
    <row r="7949" spans="1:24">
      <c r="A7949" s="54"/>
      <c r="B7949" s="54"/>
      <c r="C7949" s="80"/>
      <c r="D7949" s="81"/>
      <c r="E7949" s="656"/>
      <c r="F7949" s="80"/>
      <c r="G7949" s="81"/>
      <c r="H7949" s="80"/>
      <c r="I7949" s="654"/>
      <c r="J7949" s="80"/>
      <c r="K7949" s="84" t="s">
        <v>36</v>
      </c>
      <c r="L7949" s="76">
        <f t="shared" si="403"/>
        <v>9</v>
      </c>
      <c r="M7949" s="641">
        <v>0</v>
      </c>
      <c r="N7949" s="641">
        <v>0</v>
      </c>
      <c r="O7949" s="641">
        <v>0</v>
      </c>
      <c r="P7949" s="641">
        <v>0</v>
      </c>
      <c r="Q7949" s="641">
        <v>0</v>
      </c>
      <c r="R7949" s="641">
        <v>0</v>
      </c>
      <c r="S7949" s="641">
        <v>0</v>
      </c>
      <c r="T7949" s="641">
        <v>0</v>
      </c>
      <c r="U7949" s="641">
        <v>0</v>
      </c>
      <c r="V7949" s="641">
        <v>0</v>
      </c>
      <c r="W7949" s="641">
        <v>9</v>
      </c>
      <c r="X7949" s="641">
        <v>0</v>
      </c>
    </row>
    <row r="7950" spans="1:24">
      <c r="A7950" s="54"/>
      <c r="B7950" s="54"/>
      <c r="C7950" s="46" t="s">
        <v>33</v>
      </c>
      <c r="D7950" s="58" t="s">
        <v>12063</v>
      </c>
      <c r="E7950" s="651" t="s">
        <v>12064</v>
      </c>
      <c r="F7950" s="46" t="s">
        <v>12065</v>
      </c>
      <c r="G7950" s="58" t="s">
        <v>12066</v>
      </c>
      <c r="H7950" s="46" t="s">
        <v>12067</v>
      </c>
      <c r="I7950" s="652">
        <v>0</v>
      </c>
      <c r="J7950" s="46" t="s">
        <v>39</v>
      </c>
      <c r="K7950" s="75" t="s">
        <v>32</v>
      </c>
      <c r="L7950" s="76">
        <f t="shared" si="403"/>
        <v>0</v>
      </c>
      <c r="M7950" s="641">
        <v>0</v>
      </c>
      <c r="N7950" s="641">
        <v>0</v>
      </c>
      <c r="O7950" s="641">
        <v>0</v>
      </c>
      <c r="P7950" s="641">
        <v>0</v>
      </c>
      <c r="Q7950" s="641">
        <v>0</v>
      </c>
      <c r="R7950" s="641">
        <v>0</v>
      </c>
      <c r="S7950" s="641">
        <v>0</v>
      </c>
      <c r="T7950" s="641">
        <v>0</v>
      </c>
      <c r="U7950" s="641">
        <v>0</v>
      </c>
      <c r="V7950" s="641">
        <v>0</v>
      </c>
      <c r="W7950" s="284">
        <v>0</v>
      </c>
      <c r="X7950" s="284">
        <v>0</v>
      </c>
    </row>
    <row r="7951" spans="1:24">
      <c r="A7951" s="54"/>
      <c r="B7951" s="54"/>
      <c r="C7951" s="54"/>
      <c r="D7951" s="77"/>
      <c r="E7951" s="655"/>
      <c r="F7951" s="54"/>
      <c r="G7951" s="77"/>
      <c r="H7951" s="54"/>
      <c r="I7951" s="653"/>
      <c r="J7951" s="54"/>
      <c r="K7951" s="75" t="s">
        <v>34</v>
      </c>
      <c r="L7951" s="76">
        <f t="shared" si="403"/>
        <v>0</v>
      </c>
      <c r="M7951" s="641">
        <v>0</v>
      </c>
      <c r="N7951" s="641">
        <v>0</v>
      </c>
      <c r="O7951" s="641">
        <v>0</v>
      </c>
      <c r="P7951" s="641">
        <v>0</v>
      </c>
      <c r="Q7951" s="641">
        <v>0</v>
      </c>
      <c r="R7951" s="641">
        <v>0</v>
      </c>
      <c r="S7951" s="641">
        <v>0</v>
      </c>
      <c r="T7951" s="641">
        <v>0</v>
      </c>
      <c r="U7951" s="641">
        <v>0</v>
      </c>
      <c r="V7951" s="641">
        <v>0</v>
      </c>
      <c r="W7951" s="284">
        <v>0</v>
      </c>
      <c r="X7951" s="284">
        <v>0</v>
      </c>
    </row>
    <row r="7952" spans="1:24">
      <c r="A7952" s="54"/>
      <c r="B7952" s="54"/>
      <c r="C7952" s="80"/>
      <c r="D7952" s="81"/>
      <c r="E7952" s="656"/>
      <c r="F7952" s="80"/>
      <c r="G7952" s="81"/>
      <c r="H7952" s="80"/>
      <c r="I7952" s="654"/>
      <c r="J7952" s="80"/>
      <c r="K7952" s="84" t="s">
        <v>36</v>
      </c>
      <c r="L7952" s="76">
        <f t="shared" si="403"/>
        <v>5</v>
      </c>
      <c r="M7952" s="641">
        <v>0</v>
      </c>
      <c r="N7952" s="641">
        <v>0</v>
      </c>
      <c r="O7952" s="641">
        <v>0</v>
      </c>
      <c r="P7952" s="641">
        <v>0</v>
      </c>
      <c r="Q7952" s="641">
        <v>0</v>
      </c>
      <c r="R7952" s="641">
        <v>0</v>
      </c>
      <c r="S7952" s="641">
        <v>0</v>
      </c>
      <c r="T7952" s="641">
        <v>0</v>
      </c>
      <c r="U7952" s="641">
        <v>0</v>
      </c>
      <c r="V7952" s="641">
        <v>0</v>
      </c>
      <c r="W7952" s="284">
        <v>5</v>
      </c>
      <c r="X7952" s="284">
        <v>0</v>
      </c>
    </row>
    <row r="7953" spans="1:24">
      <c r="A7953" s="54"/>
      <c r="B7953" s="54"/>
      <c r="C7953" s="46" t="s">
        <v>33</v>
      </c>
      <c r="D7953" s="58" t="s">
        <v>7712</v>
      </c>
      <c r="E7953" s="651" t="s">
        <v>12068</v>
      </c>
      <c r="F7953" s="46" t="s">
        <v>12069</v>
      </c>
      <c r="G7953" s="58" t="s">
        <v>12070</v>
      </c>
      <c r="H7953" s="46" t="s">
        <v>12071</v>
      </c>
      <c r="I7953" s="652">
        <v>45939</v>
      </c>
      <c r="J7953" s="46" t="s">
        <v>39</v>
      </c>
      <c r="K7953" s="75" t="s">
        <v>32</v>
      </c>
      <c r="L7953" s="76">
        <f t="shared" si="403"/>
        <v>0</v>
      </c>
      <c r="M7953" s="641">
        <v>0</v>
      </c>
      <c r="N7953" s="641">
        <v>0</v>
      </c>
      <c r="O7953" s="641">
        <v>0</v>
      </c>
      <c r="P7953" s="641">
        <v>0</v>
      </c>
      <c r="Q7953" s="641">
        <v>0</v>
      </c>
      <c r="R7953" s="641">
        <v>0</v>
      </c>
      <c r="S7953" s="641">
        <v>0</v>
      </c>
      <c r="T7953" s="641">
        <v>0</v>
      </c>
      <c r="U7953" s="641">
        <v>0</v>
      </c>
      <c r="V7953" s="641">
        <v>0</v>
      </c>
      <c r="W7953" s="284">
        <v>0</v>
      </c>
      <c r="X7953" s="284">
        <v>0</v>
      </c>
    </row>
    <row r="7954" spans="1:24">
      <c r="A7954" s="54"/>
      <c r="B7954" s="54"/>
      <c r="C7954" s="54"/>
      <c r="D7954" s="77"/>
      <c r="E7954" s="655"/>
      <c r="F7954" s="54"/>
      <c r="G7954" s="77"/>
      <c r="H7954" s="54"/>
      <c r="I7954" s="653"/>
      <c r="J7954" s="54"/>
      <c r="K7954" s="75" t="s">
        <v>34</v>
      </c>
      <c r="L7954" s="76">
        <f t="shared" si="403"/>
        <v>0</v>
      </c>
      <c r="M7954" s="641">
        <v>0</v>
      </c>
      <c r="N7954" s="641">
        <v>0</v>
      </c>
      <c r="O7954" s="641">
        <v>0</v>
      </c>
      <c r="P7954" s="641">
        <v>0</v>
      </c>
      <c r="Q7954" s="641">
        <v>0</v>
      </c>
      <c r="R7954" s="641">
        <v>0</v>
      </c>
      <c r="S7954" s="641">
        <v>0</v>
      </c>
      <c r="T7954" s="641">
        <v>0</v>
      </c>
      <c r="U7954" s="641">
        <v>0</v>
      </c>
      <c r="V7954" s="641">
        <v>0</v>
      </c>
      <c r="W7954" s="284">
        <v>0</v>
      </c>
      <c r="X7954" s="284">
        <v>0</v>
      </c>
    </row>
    <row r="7955" spans="1:24">
      <c r="A7955" s="54"/>
      <c r="B7955" s="54"/>
      <c r="C7955" s="80"/>
      <c r="D7955" s="81"/>
      <c r="E7955" s="656"/>
      <c r="F7955" s="80"/>
      <c r="G7955" s="81"/>
      <c r="H7955" s="80"/>
      <c r="I7955" s="654"/>
      <c r="J7955" s="80"/>
      <c r="K7955" s="84" t="s">
        <v>36</v>
      </c>
      <c r="L7955" s="76">
        <f t="shared" si="403"/>
        <v>12</v>
      </c>
      <c r="M7955" s="641">
        <v>0</v>
      </c>
      <c r="N7955" s="641">
        <v>0</v>
      </c>
      <c r="O7955" s="641">
        <v>0</v>
      </c>
      <c r="P7955" s="641">
        <v>0</v>
      </c>
      <c r="Q7955" s="641">
        <v>0</v>
      </c>
      <c r="R7955" s="641">
        <v>0</v>
      </c>
      <c r="S7955" s="641">
        <v>0</v>
      </c>
      <c r="T7955" s="641">
        <v>0</v>
      </c>
      <c r="U7955" s="641">
        <v>0</v>
      </c>
      <c r="V7955" s="641">
        <v>0</v>
      </c>
      <c r="W7955" s="284">
        <v>12</v>
      </c>
      <c r="X7955" s="284">
        <v>0</v>
      </c>
    </row>
    <row r="7956" spans="1:24">
      <c r="A7956" s="54"/>
      <c r="B7956" s="54"/>
      <c r="C7956" s="46" t="s">
        <v>33</v>
      </c>
      <c r="D7956" s="58" t="s">
        <v>11980</v>
      </c>
      <c r="E7956" s="651" t="s">
        <v>12072</v>
      </c>
      <c r="F7956" s="46" t="s">
        <v>11982</v>
      </c>
      <c r="G7956" s="58" t="s">
        <v>11983</v>
      </c>
      <c r="H7956" s="46" t="s">
        <v>12073</v>
      </c>
      <c r="I7956" s="652">
        <v>824</v>
      </c>
      <c r="J7956" s="46" t="s">
        <v>39</v>
      </c>
      <c r="K7956" s="75" t="s">
        <v>32</v>
      </c>
      <c r="L7956" s="76">
        <f t="shared" si="403"/>
        <v>0</v>
      </c>
      <c r="M7956" s="641">
        <v>0</v>
      </c>
      <c r="N7956" s="641">
        <v>0</v>
      </c>
      <c r="O7956" s="641">
        <v>0</v>
      </c>
      <c r="P7956" s="641">
        <v>0</v>
      </c>
      <c r="Q7956" s="641">
        <v>0</v>
      </c>
      <c r="R7956" s="641">
        <v>0</v>
      </c>
      <c r="S7956" s="641">
        <v>0</v>
      </c>
      <c r="T7956" s="641">
        <v>0</v>
      </c>
      <c r="U7956" s="641">
        <v>0</v>
      </c>
      <c r="V7956" s="641">
        <v>0</v>
      </c>
      <c r="W7956" s="284">
        <v>0</v>
      </c>
      <c r="X7956" s="284">
        <v>0</v>
      </c>
    </row>
    <row r="7957" spans="1:24">
      <c r="A7957" s="54"/>
      <c r="B7957" s="54"/>
      <c r="C7957" s="54"/>
      <c r="D7957" s="77"/>
      <c r="E7957" s="655"/>
      <c r="F7957" s="54"/>
      <c r="G7957" s="77"/>
      <c r="H7957" s="54"/>
      <c r="I7957" s="653"/>
      <c r="J7957" s="54"/>
      <c r="K7957" s="75" t="s">
        <v>34</v>
      </c>
      <c r="L7957" s="76">
        <f t="shared" si="403"/>
        <v>0</v>
      </c>
      <c r="M7957" s="641">
        <v>0</v>
      </c>
      <c r="N7957" s="641">
        <v>0</v>
      </c>
      <c r="O7957" s="641">
        <v>0</v>
      </c>
      <c r="P7957" s="641">
        <v>0</v>
      </c>
      <c r="Q7957" s="641">
        <v>0</v>
      </c>
      <c r="R7957" s="641">
        <v>0</v>
      </c>
      <c r="S7957" s="641">
        <v>0</v>
      </c>
      <c r="T7957" s="641">
        <v>0</v>
      </c>
      <c r="U7957" s="641">
        <v>0</v>
      </c>
      <c r="V7957" s="641">
        <v>0</v>
      </c>
      <c r="W7957" s="284">
        <v>0</v>
      </c>
      <c r="X7957" s="284">
        <v>0</v>
      </c>
    </row>
    <row r="7958" spans="1:24">
      <c r="A7958" s="54"/>
      <c r="B7958" s="54"/>
      <c r="C7958" s="80"/>
      <c r="D7958" s="81"/>
      <c r="E7958" s="656"/>
      <c r="F7958" s="80"/>
      <c r="G7958" s="81"/>
      <c r="H7958" s="80"/>
      <c r="I7958" s="654"/>
      <c r="J7958" s="80"/>
      <c r="K7958" s="84" t="s">
        <v>36</v>
      </c>
      <c r="L7958" s="76">
        <f t="shared" si="403"/>
        <v>2</v>
      </c>
      <c r="M7958" s="284">
        <v>0</v>
      </c>
      <c r="N7958" s="284">
        <v>1</v>
      </c>
      <c r="O7958" s="284">
        <v>0</v>
      </c>
      <c r="P7958" s="641">
        <v>0</v>
      </c>
      <c r="Q7958" s="641">
        <v>0</v>
      </c>
      <c r="R7958" s="641">
        <v>0</v>
      </c>
      <c r="S7958" s="284">
        <v>1</v>
      </c>
      <c r="T7958" s="284">
        <v>0</v>
      </c>
      <c r="U7958" s="284">
        <v>0</v>
      </c>
      <c r="V7958" s="284">
        <v>0</v>
      </c>
      <c r="W7958" s="284">
        <v>0</v>
      </c>
      <c r="X7958" s="284">
        <v>0</v>
      </c>
    </row>
    <row r="7959" spans="1:24">
      <c r="A7959" s="54"/>
      <c r="B7959" s="54"/>
      <c r="C7959" s="46" t="s">
        <v>33</v>
      </c>
      <c r="D7959" s="58" t="s">
        <v>12074</v>
      </c>
      <c r="E7959" s="651" t="s">
        <v>12075</v>
      </c>
      <c r="F7959" s="46" t="s">
        <v>12076</v>
      </c>
      <c r="G7959" s="58" t="s">
        <v>12066</v>
      </c>
      <c r="H7959" s="46" t="s">
        <v>12077</v>
      </c>
      <c r="I7959" s="652">
        <v>14019</v>
      </c>
      <c r="J7959" s="46" t="s">
        <v>39</v>
      </c>
      <c r="K7959" s="75" t="s">
        <v>32</v>
      </c>
      <c r="L7959" s="76">
        <f t="shared" si="403"/>
        <v>0</v>
      </c>
      <c r="M7959" s="641">
        <v>0</v>
      </c>
      <c r="N7959" s="641">
        <v>0</v>
      </c>
      <c r="O7959" s="641">
        <v>0</v>
      </c>
      <c r="P7959" s="641">
        <v>0</v>
      </c>
      <c r="Q7959" s="641">
        <v>0</v>
      </c>
      <c r="R7959" s="641">
        <v>0</v>
      </c>
      <c r="S7959" s="641">
        <v>0</v>
      </c>
      <c r="T7959" s="641">
        <v>0</v>
      </c>
      <c r="U7959" s="641">
        <v>0</v>
      </c>
      <c r="V7959" s="641">
        <v>0</v>
      </c>
      <c r="W7959" s="284">
        <v>0</v>
      </c>
      <c r="X7959" s="284">
        <v>0</v>
      </c>
    </row>
    <row r="7960" spans="1:24">
      <c r="A7960" s="54"/>
      <c r="B7960" s="54"/>
      <c r="C7960" s="54"/>
      <c r="D7960" s="77"/>
      <c r="E7960" s="655"/>
      <c r="F7960" s="54"/>
      <c r="G7960" s="77"/>
      <c r="H7960" s="54"/>
      <c r="I7960" s="653"/>
      <c r="J7960" s="54"/>
      <c r="K7960" s="75" t="s">
        <v>34</v>
      </c>
      <c r="L7960" s="76">
        <f t="shared" si="403"/>
        <v>0</v>
      </c>
      <c r="M7960" s="641">
        <v>0</v>
      </c>
      <c r="N7960" s="641">
        <v>0</v>
      </c>
      <c r="O7960" s="641">
        <v>0</v>
      </c>
      <c r="P7960" s="641">
        <v>0</v>
      </c>
      <c r="Q7960" s="641">
        <v>0</v>
      </c>
      <c r="R7960" s="641">
        <v>0</v>
      </c>
      <c r="S7960" s="641">
        <v>0</v>
      </c>
      <c r="T7960" s="641">
        <v>0</v>
      </c>
      <c r="U7960" s="641">
        <v>0</v>
      </c>
      <c r="V7960" s="641">
        <v>0</v>
      </c>
      <c r="W7960" s="284">
        <v>0</v>
      </c>
      <c r="X7960" s="641">
        <v>0</v>
      </c>
    </row>
    <row r="7961" spans="1:24">
      <c r="A7961" s="54"/>
      <c r="B7961" s="54"/>
      <c r="C7961" s="80"/>
      <c r="D7961" s="81"/>
      <c r="E7961" s="656"/>
      <c r="F7961" s="80"/>
      <c r="G7961" s="81"/>
      <c r="H7961" s="80"/>
      <c r="I7961" s="654"/>
      <c r="J7961" s="80"/>
      <c r="K7961" s="84" t="s">
        <v>36</v>
      </c>
      <c r="L7961" s="76">
        <f t="shared" si="403"/>
        <v>4</v>
      </c>
      <c r="M7961" s="641">
        <v>0</v>
      </c>
      <c r="N7961" s="641">
        <v>0</v>
      </c>
      <c r="O7961" s="641">
        <v>0</v>
      </c>
      <c r="P7961" s="641">
        <v>0</v>
      </c>
      <c r="Q7961" s="641">
        <v>0</v>
      </c>
      <c r="R7961" s="641">
        <v>0</v>
      </c>
      <c r="S7961" s="641">
        <v>0</v>
      </c>
      <c r="T7961" s="641">
        <v>0</v>
      </c>
      <c r="U7961" s="641">
        <v>0</v>
      </c>
      <c r="V7961" s="641">
        <v>0</v>
      </c>
      <c r="W7961" s="284">
        <v>4</v>
      </c>
      <c r="X7961" s="641">
        <v>0</v>
      </c>
    </row>
    <row r="7962" spans="1:24">
      <c r="A7962" s="54"/>
      <c r="B7962" s="54"/>
      <c r="C7962" s="46" t="s">
        <v>33</v>
      </c>
      <c r="D7962" s="58" t="s">
        <v>12078</v>
      </c>
      <c r="E7962" s="651" t="s">
        <v>12079</v>
      </c>
      <c r="F7962" s="46" t="s">
        <v>12080</v>
      </c>
      <c r="G7962" s="58" t="s">
        <v>12081</v>
      </c>
      <c r="H7962" s="46" t="s">
        <v>12082</v>
      </c>
      <c r="I7962" s="652">
        <v>0</v>
      </c>
      <c r="J7962" s="46" t="s">
        <v>39</v>
      </c>
      <c r="K7962" s="75" t="s">
        <v>32</v>
      </c>
      <c r="L7962" s="76">
        <f t="shared" si="403"/>
        <v>0</v>
      </c>
      <c r="M7962" s="641">
        <v>0</v>
      </c>
      <c r="N7962" s="641">
        <v>0</v>
      </c>
      <c r="O7962" s="641">
        <v>0</v>
      </c>
      <c r="P7962" s="641">
        <v>0</v>
      </c>
      <c r="Q7962" s="641">
        <v>0</v>
      </c>
      <c r="R7962" s="641">
        <v>0</v>
      </c>
      <c r="S7962" s="641">
        <v>0</v>
      </c>
      <c r="T7962" s="641">
        <v>0</v>
      </c>
      <c r="U7962" s="641">
        <v>0</v>
      </c>
      <c r="V7962" s="641">
        <v>0</v>
      </c>
      <c r="W7962" s="284">
        <v>0</v>
      </c>
      <c r="X7962" s="641">
        <v>0</v>
      </c>
    </row>
    <row r="7963" spans="1:24">
      <c r="A7963" s="54"/>
      <c r="B7963" s="54"/>
      <c r="C7963" s="54"/>
      <c r="D7963" s="77"/>
      <c r="E7963" s="655"/>
      <c r="F7963" s="54"/>
      <c r="G7963" s="77"/>
      <c r="H7963" s="54"/>
      <c r="I7963" s="653"/>
      <c r="J7963" s="54"/>
      <c r="K7963" s="75" t="s">
        <v>34</v>
      </c>
      <c r="L7963" s="76">
        <f t="shared" ref="L7963:L8026" si="404">SUM(M7963:X7963)</f>
        <v>0</v>
      </c>
      <c r="M7963" s="641">
        <v>0</v>
      </c>
      <c r="N7963" s="641">
        <v>0</v>
      </c>
      <c r="O7963" s="641">
        <v>0</v>
      </c>
      <c r="P7963" s="641">
        <v>0</v>
      </c>
      <c r="Q7963" s="641">
        <v>0</v>
      </c>
      <c r="R7963" s="641">
        <v>0</v>
      </c>
      <c r="S7963" s="641">
        <v>0</v>
      </c>
      <c r="T7963" s="641">
        <v>0</v>
      </c>
      <c r="U7963" s="641">
        <v>0</v>
      </c>
      <c r="V7963" s="641">
        <v>0</v>
      </c>
      <c r="W7963" s="284">
        <v>0</v>
      </c>
      <c r="X7963" s="641">
        <v>0</v>
      </c>
    </row>
    <row r="7964" spans="1:24">
      <c r="A7964" s="54"/>
      <c r="B7964" s="54"/>
      <c r="C7964" s="80"/>
      <c r="D7964" s="81"/>
      <c r="E7964" s="656"/>
      <c r="F7964" s="80"/>
      <c r="G7964" s="81"/>
      <c r="H7964" s="80"/>
      <c r="I7964" s="654"/>
      <c r="J7964" s="80"/>
      <c r="K7964" s="84" t="s">
        <v>36</v>
      </c>
      <c r="L7964" s="76">
        <f t="shared" si="404"/>
        <v>2</v>
      </c>
      <c r="M7964" s="641">
        <v>0</v>
      </c>
      <c r="N7964" s="641">
        <v>0</v>
      </c>
      <c r="O7964" s="641">
        <v>0</v>
      </c>
      <c r="P7964" s="641">
        <v>0</v>
      </c>
      <c r="Q7964" s="641">
        <v>0</v>
      </c>
      <c r="R7964" s="641">
        <v>0</v>
      </c>
      <c r="S7964" s="641">
        <v>0</v>
      </c>
      <c r="T7964" s="641">
        <v>0</v>
      </c>
      <c r="U7964" s="641">
        <v>0</v>
      </c>
      <c r="V7964" s="641">
        <v>0</v>
      </c>
      <c r="W7964" s="284">
        <v>2</v>
      </c>
      <c r="X7964" s="641">
        <v>0</v>
      </c>
    </row>
    <row r="7965" spans="1:24">
      <c r="A7965" s="54"/>
      <c r="B7965" s="54"/>
      <c r="C7965" s="46" t="s">
        <v>33</v>
      </c>
      <c r="D7965" s="58" t="s">
        <v>12083</v>
      </c>
      <c r="E7965" s="651" t="s">
        <v>12084</v>
      </c>
      <c r="F7965" s="46" t="s">
        <v>12085</v>
      </c>
      <c r="G7965" s="58" t="s">
        <v>12086</v>
      </c>
      <c r="H7965" s="46" t="s">
        <v>12087</v>
      </c>
      <c r="I7965" s="652">
        <v>0</v>
      </c>
      <c r="J7965" s="46" t="s">
        <v>39</v>
      </c>
      <c r="K7965" s="75" t="s">
        <v>32</v>
      </c>
      <c r="L7965" s="76">
        <f t="shared" si="404"/>
        <v>0</v>
      </c>
      <c r="M7965" s="641">
        <v>0</v>
      </c>
      <c r="N7965" s="641">
        <v>0</v>
      </c>
      <c r="O7965" s="641">
        <v>0</v>
      </c>
      <c r="P7965" s="641">
        <v>0</v>
      </c>
      <c r="Q7965" s="641">
        <v>0</v>
      </c>
      <c r="R7965" s="641">
        <v>0</v>
      </c>
      <c r="S7965" s="641">
        <v>0</v>
      </c>
      <c r="T7965" s="641">
        <v>0</v>
      </c>
      <c r="U7965" s="641">
        <v>0</v>
      </c>
      <c r="V7965" s="641">
        <v>0</v>
      </c>
      <c r="W7965" s="284">
        <v>0</v>
      </c>
      <c r="X7965" s="641">
        <v>0</v>
      </c>
    </row>
    <row r="7966" spans="1:24">
      <c r="A7966" s="54"/>
      <c r="B7966" s="54"/>
      <c r="C7966" s="54"/>
      <c r="D7966" s="77"/>
      <c r="E7966" s="655"/>
      <c r="F7966" s="54"/>
      <c r="G7966" s="77"/>
      <c r="H7966" s="54"/>
      <c r="I7966" s="653"/>
      <c r="J7966" s="54"/>
      <c r="K7966" s="75" t="s">
        <v>34</v>
      </c>
      <c r="L7966" s="76">
        <f t="shared" si="404"/>
        <v>0</v>
      </c>
      <c r="M7966" s="641">
        <v>0</v>
      </c>
      <c r="N7966" s="641">
        <v>0</v>
      </c>
      <c r="O7966" s="641">
        <v>0</v>
      </c>
      <c r="P7966" s="641">
        <v>0</v>
      </c>
      <c r="Q7966" s="641">
        <v>0</v>
      </c>
      <c r="R7966" s="641">
        <v>0</v>
      </c>
      <c r="S7966" s="641">
        <v>0</v>
      </c>
      <c r="T7966" s="641">
        <v>0</v>
      </c>
      <c r="U7966" s="641">
        <v>0</v>
      </c>
      <c r="V7966" s="641">
        <v>0</v>
      </c>
      <c r="W7966" s="284">
        <v>0</v>
      </c>
      <c r="X7966" s="641">
        <v>0</v>
      </c>
    </row>
    <row r="7967" spans="1:24">
      <c r="A7967" s="54"/>
      <c r="B7967" s="54"/>
      <c r="C7967" s="80"/>
      <c r="D7967" s="81"/>
      <c r="E7967" s="656"/>
      <c r="F7967" s="80"/>
      <c r="G7967" s="81"/>
      <c r="H7967" s="80"/>
      <c r="I7967" s="654"/>
      <c r="J7967" s="80"/>
      <c r="K7967" s="84" t="s">
        <v>36</v>
      </c>
      <c r="L7967" s="76">
        <f t="shared" si="404"/>
        <v>10</v>
      </c>
      <c r="M7967" s="641">
        <v>0</v>
      </c>
      <c r="N7967" s="641">
        <v>0</v>
      </c>
      <c r="O7967" s="641">
        <v>0</v>
      </c>
      <c r="P7967" s="641">
        <v>0</v>
      </c>
      <c r="Q7967" s="641">
        <v>0</v>
      </c>
      <c r="R7967" s="641">
        <v>0</v>
      </c>
      <c r="S7967" s="641">
        <v>0</v>
      </c>
      <c r="T7967" s="641">
        <v>0</v>
      </c>
      <c r="U7967" s="641">
        <v>0</v>
      </c>
      <c r="V7967" s="641">
        <v>0</v>
      </c>
      <c r="W7967" s="284">
        <v>10</v>
      </c>
      <c r="X7967" s="641">
        <v>0</v>
      </c>
    </row>
    <row r="7968" spans="1:24">
      <c r="A7968" s="54"/>
      <c r="B7968" s="54"/>
      <c r="C7968" s="46" t="s">
        <v>33</v>
      </c>
      <c r="D7968" s="58" t="s">
        <v>12088</v>
      </c>
      <c r="E7968" s="651" t="s">
        <v>12089</v>
      </c>
      <c r="F7968" s="46" t="s">
        <v>2923</v>
      </c>
      <c r="G7968" s="58" t="s">
        <v>12090</v>
      </c>
      <c r="H7968" s="46" t="s">
        <v>12091</v>
      </c>
      <c r="I7968" s="652">
        <v>0</v>
      </c>
      <c r="J7968" s="46" t="s">
        <v>39</v>
      </c>
      <c r="K7968" s="75" t="s">
        <v>32</v>
      </c>
      <c r="L7968" s="76">
        <f t="shared" si="404"/>
        <v>0</v>
      </c>
      <c r="M7968" s="641">
        <v>0</v>
      </c>
      <c r="N7968" s="641">
        <v>0</v>
      </c>
      <c r="O7968" s="641">
        <v>0</v>
      </c>
      <c r="P7968" s="641">
        <v>0</v>
      </c>
      <c r="Q7968" s="641">
        <v>0</v>
      </c>
      <c r="R7968" s="641">
        <v>0</v>
      </c>
      <c r="S7968" s="641">
        <v>0</v>
      </c>
      <c r="T7968" s="641">
        <v>0</v>
      </c>
      <c r="U7968" s="641">
        <v>0</v>
      </c>
      <c r="V7968" s="641">
        <v>0</v>
      </c>
      <c r="W7968" s="284">
        <v>0</v>
      </c>
      <c r="X7968" s="641">
        <v>0</v>
      </c>
    </row>
    <row r="7969" spans="1:24">
      <c r="A7969" s="54"/>
      <c r="B7969" s="54"/>
      <c r="C7969" s="54"/>
      <c r="D7969" s="77"/>
      <c r="E7969" s="655"/>
      <c r="F7969" s="54"/>
      <c r="G7969" s="77"/>
      <c r="H7969" s="54"/>
      <c r="I7969" s="653"/>
      <c r="J7969" s="54"/>
      <c r="K7969" s="75" t="s">
        <v>34</v>
      </c>
      <c r="L7969" s="76">
        <f t="shared" si="404"/>
        <v>0</v>
      </c>
      <c r="M7969" s="641">
        <v>0</v>
      </c>
      <c r="N7969" s="641">
        <v>0</v>
      </c>
      <c r="O7969" s="641">
        <v>0</v>
      </c>
      <c r="P7969" s="641">
        <v>0</v>
      </c>
      <c r="Q7969" s="641">
        <v>0</v>
      </c>
      <c r="R7969" s="641">
        <v>0</v>
      </c>
      <c r="S7969" s="641">
        <v>0</v>
      </c>
      <c r="T7969" s="641">
        <v>0</v>
      </c>
      <c r="U7969" s="641">
        <v>0</v>
      </c>
      <c r="V7969" s="641">
        <v>0</v>
      </c>
      <c r="W7969" s="284">
        <v>0</v>
      </c>
      <c r="X7969" s="641">
        <v>0</v>
      </c>
    </row>
    <row r="7970" spans="1:24">
      <c r="A7970" s="54"/>
      <c r="B7970" s="54"/>
      <c r="C7970" s="80"/>
      <c r="D7970" s="81"/>
      <c r="E7970" s="656"/>
      <c r="F7970" s="80"/>
      <c r="G7970" s="81"/>
      <c r="H7970" s="80"/>
      <c r="I7970" s="654"/>
      <c r="J7970" s="80"/>
      <c r="K7970" s="84" t="s">
        <v>36</v>
      </c>
      <c r="L7970" s="76">
        <f t="shared" si="404"/>
        <v>4</v>
      </c>
      <c r="M7970" s="641">
        <v>0</v>
      </c>
      <c r="N7970" s="641">
        <v>0</v>
      </c>
      <c r="O7970" s="641">
        <v>0</v>
      </c>
      <c r="P7970" s="641">
        <v>0</v>
      </c>
      <c r="Q7970" s="641">
        <v>0</v>
      </c>
      <c r="R7970" s="641">
        <v>0</v>
      </c>
      <c r="S7970" s="641">
        <v>0</v>
      </c>
      <c r="T7970" s="641">
        <v>0</v>
      </c>
      <c r="U7970" s="641">
        <v>0</v>
      </c>
      <c r="V7970" s="641">
        <v>0</v>
      </c>
      <c r="W7970" s="284">
        <v>4</v>
      </c>
      <c r="X7970" s="641">
        <v>0</v>
      </c>
    </row>
    <row r="7971" spans="1:24">
      <c r="A7971" s="54"/>
      <c r="B7971" s="54"/>
      <c r="C7971" s="46" t="s">
        <v>33</v>
      </c>
      <c r="D7971" s="58" t="s">
        <v>12092</v>
      </c>
      <c r="E7971" s="651" t="s">
        <v>12093</v>
      </c>
      <c r="F7971" s="46" t="s">
        <v>5052</v>
      </c>
      <c r="G7971" s="58" t="s">
        <v>12094</v>
      </c>
      <c r="H7971" s="46" t="s">
        <v>12095</v>
      </c>
      <c r="I7971" s="652">
        <v>0</v>
      </c>
      <c r="J7971" s="46" t="s">
        <v>39</v>
      </c>
      <c r="K7971" s="75" t="s">
        <v>32</v>
      </c>
      <c r="L7971" s="76">
        <f t="shared" si="404"/>
        <v>0</v>
      </c>
      <c r="M7971" s="641">
        <v>0</v>
      </c>
      <c r="N7971" s="641">
        <v>0</v>
      </c>
      <c r="O7971" s="641">
        <v>0</v>
      </c>
      <c r="P7971" s="641">
        <v>0</v>
      </c>
      <c r="Q7971" s="641">
        <v>0</v>
      </c>
      <c r="R7971" s="641">
        <v>0</v>
      </c>
      <c r="S7971" s="641">
        <v>0</v>
      </c>
      <c r="T7971" s="641">
        <v>0</v>
      </c>
      <c r="U7971" s="641">
        <v>0</v>
      </c>
      <c r="V7971" s="641">
        <v>0</v>
      </c>
      <c r="W7971" s="284">
        <v>0</v>
      </c>
      <c r="X7971" s="641">
        <v>0</v>
      </c>
    </row>
    <row r="7972" spans="1:24">
      <c r="A7972" s="54"/>
      <c r="B7972" s="54"/>
      <c r="C7972" s="54"/>
      <c r="D7972" s="77"/>
      <c r="E7972" s="655"/>
      <c r="F7972" s="54"/>
      <c r="G7972" s="77"/>
      <c r="H7972" s="54"/>
      <c r="I7972" s="653"/>
      <c r="J7972" s="54"/>
      <c r="K7972" s="75" t="s">
        <v>34</v>
      </c>
      <c r="L7972" s="76">
        <f t="shared" si="404"/>
        <v>0</v>
      </c>
      <c r="M7972" s="641">
        <v>0</v>
      </c>
      <c r="N7972" s="641">
        <v>0</v>
      </c>
      <c r="O7972" s="641">
        <v>0</v>
      </c>
      <c r="P7972" s="641">
        <v>0</v>
      </c>
      <c r="Q7972" s="641">
        <v>0</v>
      </c>
      <c r="R7972" s="641">
        <v>0</v>
      </c>
      <c r="S7972" s="641">
        <v>0</v>
      </c>
      <c r="T7972" s="641">
        <v>0</v>
      </c>
      <c r="U7972" s="641">
        <v>0</v>
      </c>
      <c r="V7972" s="641">
        <v>0</v>
      </c>
      <c r="W7972" s="284">
        <v>0</v>
      </c>
      <c r="X7972" s="641">
        <v>0</v>
      </c>
    </row>
    <row r="7973" spans="1:24">
      <c r="A7973" s="54"/>
      <c r="B7973" s="54"/>
      <c r="C7973" s="80"/>
      <c r="D7973" s="81"/>
      <c r="E7973" s="656"/>
      <c r="F7973" s="80"/>
      <c r="G7973" s="81"/>
      <c r="H7973" s="80"/>
      <c r="I7973" s="654"/>
      <c r="J7973" s="80"/>
      <c r="K7973" s="84" t="s">
        <v>36</v>
      </c>
      <c r="L7973" s="76">
        <f t="shared" si="404"/>
        <v>2</v>
      </c>
      <c r="M7973" s="641">
        <v>0</v>
      </c>
      <c r="N7973" s="641">
        <v>0</v>
      </c>
      <c r="O7973" s="641">
        <v>0</v>
      </c>
      <c r="P7973" s="641">
        <v>0</v>
      </c>
      <c r="Q7973" s="641">
        <v>0</v>
      </c>
      <c r="R7973" s="641">
        <v>0</v>
      </c>
      <c r="S7973" s="641">
        <v>0</v>
      </c>
      <c r="T7973" s="641">
        <v>0</v>
      </c>
      <c r="U7973" s="641">
        <v>0</v>
      </c>
      <c r="V7973" s="641">
        <v>0</v>
      </c>
      <c r="W7973" s="284">
        <v>2</v>
      </c>
      <c r="X7973" s="641">
        <v>0</v>
      </c>
    </row>
    <row r="7974" spans="1:24">
      <c r="A7974" s="54"/>
      <c r="B7974" s="54"/>
      <c r="C7974" s="46" t="s">
        <v>33</v>
      </c>
      <c r="D7974" s="58" t="s">
        <v>12096</v>
      </c>
      <c r="E7974" s="651" t="s">
        <v>12097</v>
      </c>
      <c r="F7974" s="651" t="s">
        <v>12085</v>
      </c>
      <c r="G7974" s="58" t="s">
        <v>12086</v>
      </c>
      <c r="H7974" s="46" t="s">
        <v>12098</v>
      </c>
      <c r="I7974" s="652">
        <v>65741</v>
      </c>
      <c r="J7974" s="46" t="s">
        <v>39</v>
      </c>
      <c r="K7974" s="75" t="s">
        <v>32</v>
      </c>
      <c r="L7974" s="76">
        <f t="shared" si="404"/>
        <v>0</v>
      </c>
      <c r="M7974" s="641">
        <v>0</v>
      </c>
      <c r="N7974" s="641">
        <v>0</v>
      </c>
      <c r="O7974" s="641">
        <v>0</v>
      </c>
      <c r="P7974" s="641">
        <v>0</v>
      </c>
      <c r="Q7974" s="641">
        <v>0</v>
      </c>
      <c r="R7974" s="641">
        <v>0</v>
      </c>
      <c r="S7974" s="641">
        <v>0</v>
      </c>
      <c r="T7974" s="641">
        <v>0</v>
      </c>
      <c r="U7974" s="641">
        <v>0</v>
      </c>
      <c r="V7974" s="641">
        <v>0</v>
      </c>
      <c r="W7974" s="284">
        <v>0</v>
      </c>
      <c r="X7974" s="641">
        <v>0</v>
      </c>
    </row>
    <row r="7975" spans="1:24">
      <c r="A7975" s="54"/>
      <c r="B7975" s="54"/>
      <c r="C7975" s="54"/>
      <c r="D7975" s="77"/>
      <c r="E7975" s="655"/>
      <c r="F7975" s="655"/>
      <c r="G7975" s="77"/>
      <c r="H7975" s="54"/>
      <c r="I7975" s="653"/>
      <c r="J7975" s="54"/>
      <c r="K7975" s="75" t="s">
        <v>34</v>
      </c>
      <c r="L7975" s="76">
        <f t="shared" si="404"/>
        <v>0</v>
      </c>
      <c r="M7975" s="641">
        <v>0</v>
      </c>
      <c r="N7975" s="641">
        <v>0</v>
      </c>
      <c r="O7975" s="641">
        <v>0</v>
      </c>
      <c r="P7975" s="641">
        <v>0</v>
      </c>
      <c r="Q7975" s="641">
        <v>0</v>
      </c>
      <c r="R7975" s="641">
        <v>0</v>
      </c>
      <c r="S7975" s="641">
        <v>0</v>
      </c>
      <c r="T7975" s="641">
        <v>0</v>
      </c>
      <c r="U7975" s="641">
        <v>0</v>
      </c>
      <c r="V7975" s="641">
        <v>0</v>
      </c>
      <c r="W7975" s="284">
        <v>0</v>
      </c>
      <c r="X7975" s="641">
        <v>0</v>
      </c>
    </row>
    <row r="7976" spans="1:24">
      <c r="A7976" s="54"/>
      <c r="B7976" s="54"/>
      <c r="C7976" s="80"/>
      <c r="D7976" s="81"/>
      <c r="E7976" s="656"/>
      <c r="F7976" s="656"/>
      <c r="G7976" s="81"/>
      <c r="H7976" s="80"/>
      <c r="I7976" s="654"/>
      <c r="J7976" s="80"/>
      <c r="K7976" s="84" t="s">
        <v>36</v>
      </c>
      <c r="L7976" s="76">
        <f t="shared" si="404"/>
        <v>35</v>
      </c>
      <c r="M7976" s="641">
        <v>0</v>
      </c>
      <c r="N7976" s="641">
        <v>0</v>
      </c>
      <c r="O7976" s="641">
        <v>0</v>
      </c>
      <c r="P7976" s="641">
        <v>0</v>
      </c>
      <c r="Q7976" s="641">
        <v>0</v>
      </c>
      <c r="R7976" s="641">
        <v>0</v>
      </c>
      <c r="S7976" s="641">
        <v>0</v>
      </c>
      <c r="T7976" s="641">
        <v>0</v>
      </c>
      <c r="U7976" s="641">
        <v>0</v>
      </c>
      <c r="V7976" s="641">
        <v>0</v>
      </c>
      <c r="W7976" s="284">
        <v>35</v>
      </c>
      <c r="X7976" s="641">
        <v>0</v>
      </c>
    </row>
    <row r="7977" spans="1:24">
      <c r="A7977" s="54"/>
      <c r="B7977" s="54"/>
      <c r="C7977" s="46" t="s">
        <v>33</v>
      </c>
      <c r="D7977" s="58" t="s">
        <v>12099</v>
      </c>
      <c r="E7977" s="651" t="s">
        <v>12100</v>
      </c>
      <c r="F7977" s="46" t="s">
        <v>12101</v>
      </c>
      <c r="G7977" s="58" t="s">
        <v>12102</v>
      </c>
      <c r="H7977" s="46" t="s">
        <v>12103</v>
      </c>
      <c r="I7977" s="652">
        <v>0</v>
      </c>
      <c r="J7977" s="46" t="s">
        <v>39</v>
      </c>
      <c r="K7977" s="75" t="s">
        <v>32</v>
      </c>
      <c r="L7977" s="76">
        <f t="shared" si="404"/>
        <v>0</v>
      </c>
      <c r="M7977" s="641">
        <v>0</v>
      </c>
      <c r="N7977" s="641">
        <v>0</v>
      </c>
      <c r="O7977" s="641">
        <v>0</v>
      </c>
      <c r="P7977" s="641">
        <v>0</v>
      </c>
      <c r="Q7977" s="641">
        <v>0</v>
      </c>
      <c r="R7977" s="641">
        <v>0</v>
      </c>
      <c r="S7977" s="641">
        <v>0</v>
      </c>
      <c r="T7977" s="641">
        <v>0</v>
      </c>
      <c r="U7977" s="641">
        <v>0</v>
      </c>
      <c r="V7977" s="641">
        <v>0</v>
      </c>
      <c r="W7977" s="284">
        <v>0</v>
      </c>
      <c r="X7977" s="641">
        <v>0</v>
      </c>
    </row>
    <row r="7978" spans="1:24">
      <c r="A7978" s="54"/>
      <c r="B7978" s="54"/>
      <c r="C7978" s="54"/>
      <c r="D7978" s="77"/>
      <c r="E7978" s="655"/>
      <c r="F7978" s="54"/>
      <c r="G7978" s="77"/>
      <c r="H7978" s="54"/>
      <c r="I7978" s="653"/>
      <c r="J7978" s="54"/>
      <c r="K7978" s="75" t="s">
        <v>34</v>
      </c>
      <c r="L7978" s="76">
        <f t="shared" si="404"/>
        <v>0</v>
      </c>
      <c r="M7978" s="641">
        <v>0</v>
      </c>
      <c r="N7978" s="641">
        <v>0</v>
      </c>
      <c r="O7978" s="641">
        <v>0</v>
      </c>
      <c r="P7978" s="641">
        <v>0</v>
      </c>
      <c r="Q7978" s="641">
        <v>0</v>
      </c>
      <c r="R7978" s="641">
        <v>0</v>
      </c>
      <c r="S7978" s="641">
        <v>0</v>
      </c>
      <c r="T7978" s="641">
        <v>0</v>
      </c>
      <c r="U7978" s="641">
        <v>0</v>
      </c>
      <c r="V7978" s="641">
        <v>0</v>
      </c>
      <c r="W7978" s="284">
        <v>0</v>
      </c>
      <c r="X7978" s="641">
        <v>0</v>
      </c>
    </row>
    <row r="7979" spans="1:24">
      <c r="A7979" s="54"/>
      <c r="B7979" s="54"/>
      <c r="C7979" s="80"/>
      <c r="D7979" s="81"/>
      <c r="E7979" s="656"/>
      <c r="F7979" s="80"/>
      <c r="G7979" s="81"/>
      <c r="H7979" s="80"/>
      <c r="I7979" s="654"/>
      <c r="J7979" s="80"/>
      <c r="K7979" s="84" t="s">
        <v>36</v>
      </c>
      <c r="L7979" s="76">
        <f t="shared" si="404"/>
        <v>2</v>
      </c>
      <c r="M7979" s="641">
        <v>0</v>
      </c>
      <c r="N7979" s="641">
        <v>0</v>
      </c>
      <c r="O7979" s="641">
        <v>0</v>
      </c>
      <c r="P7979" s="641">
        <v>0</v>
      </c>
      <c r="Q7979" s="641">
        <v>0</v>
      </c>
      <c r="R7979" s="641">
        <v>0</v>
      </c>
      <c r="S7979" s="641">
        <v>0</v>
      </c>
      <c r="T7979" s="641">
        <v>0</v>
      </c>
      <c r="U7979" s="641">
        <v>0</v>
      </c>
      <c r="V7979" s="641">
        <v>0</v>
      </c>
      <c r="W7979" s="284">
        <v>2</v>
      </c>
      <c r="X7979" s="641">
        <v>0</v>
      </c>
    </row>
    <row r="7980" spans="1:24">
      <c r="A7980" s="54"/>
      <c r="B7980" s="54"/>
      <c r="C7980" s="46" t="s">
        <v>33</v>
      </c>
      <c r="D7980" s="58" t="s">
        <v>12104</v>
      </c>
      <c r="E7980" s="651" t="s">
        <v>12105</v>
      </c>
      <c r="F7980" s="46" t="s">
        <v>12106</v>
      </c>
      <c r="G7980" s="58" t="s">
        <v>12107</v>
      </c>
      <c r="H7980" s="46" t="s">
        <v>12108</v>
      </c>
      <c r="I7980" s="652">
        <v>43632</v>
      </c>
      <c r="J7980" s="46" t="s">
        <v>39</v>
      </c>
      <c r="K7980" s="75" t="s">
        <v>32</v>
      </c>
      <c r="L7980" s="76">
        <f t="shared" si="404"/>
        <v>0</v>
      </c>
      <c r="M7980" s="641">
        <v>0</v>
      </c>
      <c r="N7980" s="641">
        <v>0</v>
      </c>
      <c r="O7980" s="641">
        <v>0</v>
      </c>
      <c r="P7980" s="641">
        <v>0</v>
      </c>
      <c r="Q7980" s="641">
        <v>0</v>
      </c>
      <c r="R7980" s="641">
        <v>0</v>
      </c>
      <c r="S7980" s="641">
        <v>0</v>
      </c>
      <c r="T7980" s="641">
        <v>0</v>
      </c>
      <c r="U7980" s="641">
        <v>0</v>
      </c>
      <c r="V7980" s="641">
        <v>0</v>
      </c>
      <c r="W7980" s="284">
        <v>0</v>
      </c>
      <c r="X7980" s="641">
        <v>0</v>
      </c>
    </row>
    <row r="7981" spans="1:24">
      <c r="A7981" s="54"/>
      <c r="B7981" s="54"/>
      <c r="C7981" s="54"/>
      <c r="D7981" s="77"/>
      <c r="E7981" s="655"/>
      <c r="F7981" s="54"/>
      <c r="G7981" s="77"/>
      <c r="H7981" s="54"/>
      <c r="I7981" s="653"/>
      <c r="J7981" s="54"/>
      <c r="K7981" s="75" t="s">
        <v>34</v>
      </c>
      <c r="L7981" s="76">
        <f t="shared" si="404"/>
        <v>0</v>
      </c>
      <c r="M7981" s="641">
        <v>0</v>
      </c>
      <c r="N7981" s="641">
        <v>0</v>
      </c>
      <c r="O7981" s="641">
        <v>0</v>
      </c>
      <c r="P7981" s="641">
        <v>0</v>
      </c>
      <c r="Q7981" s="641">
        <v>0</v>
      </c>
      <c r="R7981" s="641">
        <v>0</v>
      </c>
      <c r="S7981" s="641">
        <v>0</v>
      </c>
      <c r="T7981" s="641">
        <v>0</v>
      </c>
      <c r="U7981" s="641">
        <v>0</v>
      </c>
      <c r="V7981" s="641">
        <v>0</v>
      </c>
      <c r="W7981" s="284">
        <v>0</v>
      </c>
      <c r="X7981" s="641">
        <v>0</v>
      </c>
    </row>
    <row r="7982" spans="1:24">
      <c r="A7982" s="54"/>
      <c r="B7982" s="54"/>
      <c r="C7982" s="80"/>
      <c r="D7982" s="81"/>
      <c r="E7982" s="656"/>
      <c r="F7982" s="80"/>
      <c r="G7982" s="81"/>
      <c r="H7982" s="80"/>
      <c r="I7982" s="654"/>
      <c r="J7982" s="80"/>
      <c r="K7982" s="84" t="s">
        <v>36</v>
      </c>
      <c r="L7982" s="76">
        <f t="shared" si="404"/>
        <v>12</v>
      </c>
      <c r="M7982" s="641">
        <v>0</v>
      </c>
      <c r="N7982" s="641">
        <v>0</v>
      </c>
      <c r="O7982" s="641">
        <v>0</v>
      </c>
      <c r="P7982" s="641">
        <v>0</v>
      </c>
      <c r="Q7982" s="641">
        <v>0</v>
      </c>
      <c r="R7982" s="641">
        <v>0</v>
      </c>
      <c r="S7982" s="641">
        <v>0</v>
      </c>
      <c r="T7982" s="641">
        <v>0</v>
      </c>
      <c r="U7982" s="641">
        <v>0</v>
      </c>
      <c r="V7982" s="641">
        <v>0</v>
      </c>
      <c r="W7982" s="284">
        <v>12</v>
      </c>
      <c r="X7982" s="641">
        <v>0</v>
      </c>
    </row>
    <row r="7983" spans="1:24">
      <c r="A7983" s="54"/>
      <c r="B7983" s="54"/>
      <c r="C7983" s="46" t="s">
        <v>33</v>
      </c>
      <c r="D7983" s="58" t="s">
        <v>12109</v>
      </c>
      <c r="E7983" s="651" t="s">
        <v>12110</v>
      </c>
      <c r="F7983" s="46" t="s">
        <v>12111</v>
      </c>
      <c r="G7983" s="58" t="s">
        <v>12112</v>
      </c>
      <c r="H7983" s="46" t="s">
        <v>12113</v>
      </c>
      <c r="I7983" s="652">
        <v>39116</v>
      </c>
      <c r="J7983" s="46" t="s">
        <v>39</v>
      </c>
      <c r="K7983" s="75" t="s">
        <v>32</v>
      </c>
      <c r="L7983" s="76">
        <f t="shared" si="404"/>
        <v>0</v>
      </c>
      <c r="M7983" s="641">
        <v>0</v>
      </c>
      <c r="N7983" s="641">
        <v>0</v>
      </c>
      <c r="O7983" s="641">
        <v>0</v>
      </c>
      <c r="P7983" s="641">
        <v>0</v>
      </c>
      <c r="Q7983" s="641">
        <v>0</v>
      </c>
      <c r="R7983" s="641">
        <v>0</v>
      </c>
      <c r="S7983" s="641">
        <v>0</v>
      </c>
      <c r="T7983" s="641">
        <v>0</v>
      </c>
      <c r="U7983" s="641">
        <v>0</v>
      </c>
      <c r="V7983" s="641">
        <v>0</v>
      </c>
      <c r="W7983" s="284">
        <v>0</v>
      </c>
      <c r="X7983" s="641">
        <v>0</v>
      </c>
    </row>
    <row r="7984" spans="1:24">
      <c r="A7984" s="54"/>
      <c r="B7984" s="54"/>
      <c r="C7984" s="54"/>
      <c r="D7984" s="77"/>
      <c r="E7984" s="655"/>
      <c r="F7984" s="54"/>
      <c r="G7984" s="77"/>
      <c r="H7984" s="54"/>
      <c r="I7984" s="653"/>
      <c r="J7984" s="54"/>
      <c r="K7984" s="75" t="s">
        <v>34</v>
      </c>
      <c r="L7984" s="76">
        <f t="shared" si="404"/>
        <v>0</v>
      </c>
      <c r="M7984" s="641">
        <v>0</v>
      </c>
      <c r="N7984" s="641">
        <v>0</v>
      </c>
      <c r="O7984" s="641">
        <v>0</v>
      </c>
      <c r="P7984" s="641">
        <v>0</v>
      </c>
      <c r="Q7984" s="641">
        <v>0</v>
      </c>
      <c r="R7984" s="641">
        <v>0</v>
      </c>
      <c r="S7984" s="641">
        <v>0</v>
      </c>
      <c r="T7984" s="641">
        <v>0</v>
      </c>
      <c r="U7984" s="641">
        <v>0</v>
      </c>
      <c r="V7984" s="641">
        <v>0</v>
      </c>
      <c r="W7984" s="284">
        <v>0</v>
      </c>
      <c r="X7984" s="641">
        <v>0</v>
      </c>
    </row>
    <row r="7985" spans="1:24">
      <c r="A7985" s="54"/>
      <c r="B7985" s="54"/>
      <c r="C7985" s="80"/>
      <c r="D7985" s="81"/>
      <c r="E7985" s="656"/>
      <c r="F7985" s="80"/>
      <c r="G7985" s="81"/>
      <c r="H7985" s="80"/>
      <c r="I7985" s="654"/>
      <c r="J7985" s="80"/>
      <c r="K7985" s="84" t="s">
        <v>36</v>
      </c>
      <c r="L7985" s="76">
        <f t="shared" si="404"/>
        <v>24</v>
      </c>
      <c r="M7985" s="641">
        <v>0</v>
      </c>
      <c r="N7985" s="641">
        <v>0</v>
      </c>
      <c r="O7985" s="641">
        <v>0</v>
      </c>
      <c r="P7985" s="641">
        <v>0</v>
      </c>
      <c r="Q7985" s="641">
        <v>0</v>
      </c>
      <c r="R7985" s="641">
        <v>0</v>
      </c>
      <c r="S7985" s="641">
        <v>0</v>
      </c>
      <c r="T7985" s="641">
        <v>0</v>
      </c>
      <c r="U7985" s="641">
        <v>0</v>
      </c>
      <c r="V7985" s="641">
        <v>0</v>
      </c>
      <c r="W7985" s="284">
        <v>24</v>
      </c>
      <c r="X7985" s="641">
        <v>0</v>
      </c>
    </row>
    <row r="7986" spans="1:24">
      <c r="A7986" s="54"/>
      <c r="B7986" s="54"/>
      <c r="C7986" s="46" t="s">
        <v>33</v>
      </c>
      <c r="D7986" s="58" t="s">
        <v>12114</v>
      </c>
      <c r="E7986" s="651" t="s">
        <v>12115</v>
      </c>
      <c r="F7986" s="46" t="s">
        <v>12116</v>
      </c>
      <c r="G7986" s="58" t="s">
        <v>12117</v>
      </c>
      <c r="H7986" s="46" t="s">
        <v>12118</v>
      </c>
      <c r="I7986" s="652">
        <v>0</v>
      </c>
      <c r="J7986" s="46" t="s">
        <v>39</v>
      </c>
      <c r="K7986" s="75" t="s">
        <v>32</v>
      </c>
      <c r="L7986" s="76">
        <f t="shared" si="404"/>
        <v>0</v>
      </c>
      <c r="M7986" s="641">
        <v>0</v>
      </c>
      <c r="N7986" s="641">
        <v>0</v>
      </c>
      <c r="O7986" s="641">
        <v>0</v>
      </c>
      <c r="P7986" s="641">
        <v>0</v>
      </c>
      <c r="Q7986" s="641">
        <v>0</v>
      </c>
      <c r="R7986" s="641">
        <v>0</v>
      </c>
      <c r="S7986" s="641">
        <v>0</v>
      </c>
      <c r="T7986" s="641">
        <v>0</v>
      </c>
      <c r="U7986" s="641">
        <v>0</v>
      </c>
      <c r="V7986" s="641">
        <v>0</v>
      </c>
      <c r="W7986" s="284">
        <v>0</v>
      </c>
      <c r="X7986" s="641">
        <v>0</v>
      </c>
    </row>
    <row r="7987" spans="1:24">
      <c r="A7987" s="54"/>
      <c r="B7987" s="54"/>
      <c r="C7987" s="54"/>
      <c r="D7987" s="77"/>
      <c r="E7987" s="655"/>
      <c r="F7987" s="54"/>
      <c r="G7987" s="77"/>
      <c r="H7987" s="54"/>
      <c r="I7987" s="653"/>
      <c r="J7987" s="54"/>
      <c r="K7987" s="75" t="s">
        <v>34</v>
      </c>
      <c r="L7987" s="76">
        <f t="shared" si="404"/>
        <v>0</v>
      </c>
      <c r="M7987" s="641">
        <v>0</v>
      </c>
      <c r="N7987" s="641">
        <v>0</v>
      </c>
      <c r="O7987" s="641">
        <v>0</v>
      </c>
      <c r="P7987" s="641">
        <v>0</v>
      </c>
      <c r="Q7987" s="641">
        <v>0</v>
      </c>
      <c r="R7987" s="641">
        <v>0</v>
      </c>
      <c r="S7987" s="641">
        <v>0</v>
      </c>
      <c r="T7987" s="641">
        <v>0</v>
      </c>
      <c r="U7987" s="641">
        <v>0</v>
      </c>
      <c r="V7987" s="641">
        <v>0</v>
      </c>
      <c r="W7987" s="284">
        <v>0</v>
      </c>
      <c r="X7987" s="641">
        <v>0</v>
      </c>
    </row>
    <row r="7988" spans="1:24">
      <c r="A7988" s="54"/>
      <c r="B7988" s="54"/>
      <c r="C7988" s="80"/>
      <c r="D7988" s="81"/>
      <c r="E7988" s="656"/>
      <c r="F7988" s="80"/>
      <c r="G7988" s="81"/>
      <c r="H7988" s="80"/>
      <c r="I7988" s="654"/>
      <c r="J7988" s="80"/>
      <c r="K7988" s="84" t="s">
        <v>36</v>
      </c>
      <c r="L7988" s="76">
        <f t="shared" si="404"/>
        <v>2</v>
      </c>
      <c r="M7988" s="641">
        <v>0</v>
      </c>
      <c r="N7988" s="641">
        <v>0</v>
      </c>
      <c r="O7988" s="641">
        <v>0</v>
      </c>
      <c r="P7988" s="641">
        <v>0</v>
      </c>
      <c r="Q7988" s="641">
        <v>0</v>
      </c>
      <c r="R7988" s="641">
        <v>0</v>
      </c>
      <c r="S7988" s="284">
        <v>2</v>
      </c>
      <c r="T7988" s="641">
        <v>0</v>
      </c>
      <c r="U7988" s="641">
        <v>0</v>
      </c>
      <c r="V7988" s="641">
        <v>0</v>
      </c>
      <c r="W7988" s="284">
        <v>0</v>
      </c>
      <c r="X7988" s="641">
        <v>0</v>
      </c>
    </row>
    <row r="7989" spans="1:24">
      <c r="A7989" s="54"/>
      <c r="B7989" s="54"/>
      <c r="C7989" s="46" t="s">
        <v>33</v>
      </c>
      <c r="D7989" s="58" t="s">
        <v>12119</v>
      </c>
      <c r="E7989" s="651" t="s">
        <v>12120</v>
      </c>
      <c r="F7989" s="46" t="s">
        <v>12121</v>
      </c>
      <c r="G7989" s="58" t="s">
        <v>12102</v>
      </c>
      <c r="H7989" s="46" t="s">
        <v>12122</v>
      </c>
      <c r="I7989" s="270">
        <v>0</v>
      </c>
      <c r="J7989" s="46" t="s">
        <v>39</v>
      </c>
      <c r="K7989" s="75" t="s">
        <v>32</v>
      </c>
      <c r="L7989" s="76">
        <f t="shared" si="404"/>
        <v>0</v>
      </c>
      <c r="M7989" s="641">
        <v>0</v>
      </c>
      <c r="N7989" s="641">
        <v>0</v>
      </c>
      <c r="O7989" s="641">
        <v>0</v>
      </c>
      <c r="P7989" s="641">
        <v>0</v>
      </c>
      <c r="Q7989" s="641">
        <v>0</v>
      </c>
      <c r="R7989" s="641">
        <v>0</v>
      </c>
      <c r="S7989" s="641">
        <v>0</v>
      </c>
      <c r="T7989" s="641">
        <v>0</v>
      </c>
      <c r="U7989" s="641">
        <v>0</v>
      </c>
      <c r="V7989" s="641">
        <v>0</v>
      </c>
      <c r="W7989" s="284">
        <v>0</v>
      </c>
      <c r="X7989" s="641">
        <v>0</v>
      </c>
    </row>
    <row r="7990" spans="1:24">
      <c r="A7990" s="54"/>
      <c r="B7990" s="54"/>
      <c r="C7990" s="54"/>
      <c r="D7990" s="77"/>
      <c r="E7990" s="655"/>
      <c r="F7990" s="54"/>
      <c r="G7990" s="77"/>
      <c r="H7990" s="54"/>
      <c r="I7990" s="277"/>
      <c r="J7990" s="54"/>
      <c r="K7990" s="75" t="s">
        <v>34</v>
      </c>
      <c r="L7990" s="76">
        <f t="shared" si="404"/>
        <v>0</v>
      </c>
      <c r="M7990" s="641">
        <v>0</v>
      </c>
      <c r="N7990" s="641">
        <v>0</v>
      </c>
      <c r="O7990" s="641">
        <v>0</v>
      </c>
      <c r="P7990" s="641">
        <v>0</v>
      </c>
      <c r="Q7990" s="641">
        <v>0</v>
      </c>
      <c r="R7990" s="641">
        <v>0</v>
      </c>
      <c r="S7990" s="284">
        <v>0</v>
      </c>
      <c r="T7990" s="641">
        <v>0</v>
      </c>
      <c r="U7990" s="641">
        <v>0</v>
      </c>
      <c r="V7990" s="641">
        <v>0</v>
      </c>
      <c r="W7990" s="284">
        <v>0</v>
      </c>
      <c r="X7990" s="641">
        <v>0</v>
      </c>
    </row>
    <row r="7991" spans="1:24">
      <c r="A7991" s="54"/>
      <c r="B7991" s="54"/>
      <c r="C7991" s="80"/>
      <c r="D7991" s="81"/>
      <c r="E7991" s="656"/>
      <c r="F7991" s="80"/>
      <c r="G7991" s="81"/>
      <c r="H7991" s="80"/>
      <c r="I7991" s="281"/>
      <c r="J7991" s="80"/>
      <c r="K7991" s="84" t="s">
        <v>36</v>
      </c>
      <c r="L7991" s="76">
        <f t="shared" si="404"/>
        <v>2</v>
      </c>
      <c r="M7991" s="641">
        <v>0</v>
      </c>
      <c r="N7991" s="641">
        <v>0</v>
      </c>
      <c r="O7991" s="641">
        <v>0</v>
      </c>
      <c r="P7991" s="641">
        <v>0</v>
      </c>
      <c r="Q7991" s="641">
        <v>0</v>
      </c>
      <c r="R7991" s="641">
        <v>0</v>
      </c>
      <c r="S7991" s="284">
        <v>0</v>
      </c>
      <c r="T7991" s="641">
        <v>0</v>
      </c>
      <c r="U7991" s="641">
        <v>0</v>
      </c>
      <c r="V7991" s="641">
        <v>0</v>
      </c>
      <c r="W7991" s="284">
        <v>2</v>
      </c>
      <c r="X7991" s="641">
        <v>0</v>
      </c>
    </row>
    <row r="7992" spans="1:24">
      <c r="A7992" s="54"/>
      <c r="B7992" s="54"/>
      <c r="C7992" s="46" t="s">
        <v>33</v>
      </c>
      <c r="D7992" s="58" t="s">
        <v>12123</v>
      </c>
      <c r="E7992" s="58" t="s">
        <v>12124</v>
      </c>
      <c r="F7992" s="46" t="s">
        <v>12125</v>
      </c>
      <c r="G7992" s="58" t="s">
        <v>12126</v>
      </c>
      <c r="H7992" s="46" t="s">
        <v>12127</v>
      </c>
      <c r="I7992" s="270">
        <v>0</v>
      </c>
      <c r="J7992" s="46" t="s">
        <v>39</v>
      </c>
      <c r="K7992" s="75" t="s">
        <v>32</v>
      </c>
      <c r="L7992" s="76">
        <f t="shared" si="404"/>
        <v>0</v>
      </c>
      <c r="M7992" s="641">
        <v>0</v>
      </c>
      <c r="N7992" s="641">
        <v>0</v>
      </c>
      <c r="O7992" s="641">
        <v>0</v>
      </c>
      <c r="P7992" s="641">
        <v>0</v>
      </c>
      <c r="Q7992" s="641">
        <v>0</v>
      </c>
      <c r="R7992" s="641">
        <v>0</v>
      </c>
      <c r="S7992" s="284">
        <v>0</v>
      </c>
      <c r="T7992" s="641">
        <v>0</v>
      </c>
      <c r="U7992" s="641">
        <v>0</v>
      </c>
      <c r="V7992" s="641">
        <v>0</v>
      </c>
      <c r="W7992" s="284">
        <v>0</v>
      </c>
      <c r="X7992" s="641">
        <v>0</v>
      </c>
    </row>
    <row r="7993" spans="1:24">
      <c r="A7993" s="54"/>
      <c r="B7993" s="54"/>
      <c r="C7993" s="54"/>
      <c r="D7993" s="77"/>
      <c r="E7993" s="657"/>
      <c r="F7993" s="54"/>
      <c r="G7993" s="77"/>
      <c r="H7993" s="54"/>
      <c r="I7993" s="277"/>
      <c r="J7993" s="54"/>
      <c r="K7993" s="75" t="s">
        <v>34</v>
      </c>
      <c r="L7993" s="76">
        <f t="shared" si="404"/>
        <v>0</v>
      </c>
      <c r="M7993" s="641">
        <v>0</v>
      </c>
      <c r="N7993" s="641">
        <v>0</v>
      </c>
      <c r="O7993" s="641">
        <v>0</v>
      </c>
      <c r="P7993" s="641">
        <v>0</v>
      </c>
      <c r="Q7993" s="641">
        <v>0</v>
      </c>
      <c r="R7993" s="641">
        <v>0</v>
      </c>
      <c r="S7993" s="284">
        <v>0</v>
      </c>
      <c r="T7993" s="641">
        <v>0</v>
      </c>
      <c r="U7993" s="641">
        <v>0</v>
      </c>
      <c r="V7993" s="641">
        <v>0</v>
      </c>
      <c r="W7993" s="284">
        <v>0</v>
      </c>
      <c r="X7993" s="641">
        <v>0</v>
      </c>
    </row>
    <row r="7994" spans="1:24">
      <c r="A7994" s="54"/>
      <c r="B7994" s="54"/>
      <c r="C7994" s="80"/>
      <c r="D7994" s="81"/>
      <c r="E7994" s="658"/>
      <c r="F7994" s="80"/>
      <c r="G7994" s="81"/>
      <c r="H7994" s="80"/>
      <c r="I7994" s="281"/>
      <c r="J7994" s="80"/>
      <c r="K7994" s="84" t="s">
        <v>36</v>
      </c>
      <c r="L7994" s="76">
        <f t="shared" si="404"/>
        <v>2</v>
      </c>
      <c r="M7994" s="641">
        <v>0</v>
      </c>
      <c r="N7994" s="641">
        <v>0</v>
      </c>
      <c r="O7994" s="641">
        <v>0</v>
      </c>
      <c r="P7994" s="641">
        <v>0</v>
      </c>
      <c r="Q7994" s="641">
        <v>0</v>
      </c>
      <c r="R7994" s="641">
        <v>0</v>
      </c>
      <c r="S7994" s="284">
        <v>0</v>
      </c>
      <c r="T7994" s="641">
        <v>0</v>
      </c>
      <c r="U7994" s="641">
        <v>0</v>
      </c>
      <c r="V7994" s="641">
        <v>0</v>
      </c>
      <c r="W7994" s="284">
        <v>2</v>
      </c>
      <c r="X7994" s="641">
        <v>0</v>
      </c>
    </row>
    <row r="7995" spans="1:24">
      <c r="A7995" s="54"/>
      <c r="B7995" s="54"/>
      <c r="C7995" s="46" t="s">
        <v>33</v>
      </c>
      <c r="D7995" s="58" t="s">
        <v>12128</v>
      </c>
      <c r="E7995" s="58" t="s">
        <v>12129</v>
      </c>
      <c r="F7995" s="46" t="s">
        <v>12130</v>
      </c>
      <c r="G7995" s="58" t="s">
        <v>12131</v>
      </c>
      <c r="H7995" s="46" t="s">
        <v>12071</v>
      </c>
      <c r="I7995" s="652">
        <v>681</v>
      </c>
      <c r="J7995" s="46" t="s">
        <v>39</v>
      </c>
      <c r="K7995" s="75" t="s">
        <v>32</v>
      </c>
      <c r="L7995" s="76">
        <f t="shared" si="404"/>
        <v>0</v>
      </c>
      <c r="M7995" s="641">
        <v>0</v>
      </c>
      <c r="N7995" s="641">
        <v>0</v>
      </c>
      <c r="O7995" s="641">
        <v>0</v>
      </c>
      <c r="P7995" s="641">
        <v>0</v>
      </c>
      <c r="Q7995" s="641">
        <v>0</v>
      </c>
      <c r="R7995" s="641">
        <v>0</v>
      </c>
      <c r="S7995" s="284">
        <v>0</v>
      </c>
      <c r="T7995" s="641">
        <v>0</v>
      </c>
      <c r="U7995" s="641">
        <v>0</v>
      </c>
      <c r="V7995" s="641">
        <v>0</v>
      </c>
      <c r="W7995" s="641">
        <v>0</v>
      </c>
      <c r="X7995" s="641">
        <v>0</v>
      </c>
    </row>
    <row r="7996" spans="1:24">
      <c r="A7996" s="54"/>
      <c r="B7996" s="54"/>
      <c r="C7996" s="54"/>
      <c r="D7996" s="77"/>
      <c r="E7996" s="657"/>
      <c r="F7996" s="54"/>
      <c r="G7996" s="77"/>
      <c r="H7996" s="54"/>
      <c r="I7996" s="653"/>
      <c r="J7996" s="54"/>
      <c r="K7996" s="75" t="s">
        <v>34</v>
      </c>
      <c r="L7996" s="76">
        <f t="shared" si="404"/>
        <v>0</v>
      </c>
      <c r="M7996" s="641">
        <v>0</v>
      </c>
      <c r="N7996" s="641">
        <v>0</v>
      </c>
      <c r="O7996" s="641">
        <v>0</v>
      </c>
      <c r="P7996" s="641">
        <v>0</v>
      </c>
      <c r="Q7996" s="641">
        <v>0</v>
      </c>
      <c r="R7996" s="641">
        <v>0</v>
      </c>
      <c r="S7996" s="284">
        <v>0</v>
      </c>
      <c r="T7996" s="641">
        <v>0</v>
      </c>
      <c r="U7996" s="641">
        <v>0</v>
      </c>
      <c r="V7996" s="641">
        <v>0</v>
      </c>
      <c r="W7996" s="641">
        <v>0</v>
      </c>
      <c r="X7996" s="641">
        <v>0</v>
      </c>
    </row>
    <row r="7997" spans="1:24">
      <c r="A7997" s="54"/>
      <c r="B7997" s="54"/>
      <c r="C7997" s="80"/>
      <c r="D7997" s="81"/>
      <c r="E7997" s="658"/>
      <c r="F7997" s="80"/>
      <c r="G7997" s="81"/>
      <c r="H7997" s="80"/>
      <c r="I7997" s="654"/>
      <c r="J7997" s="80"/>
      <c r="K7997" s="84" t="s">
        <v>36</v>
      </c>
      <c r="L7997" s="76">
        <f t="shared" si="404"/>
        <v>3</v>
      </c>
      <c r="M7997" s="641">
        <v>0</v>
      </c>
      <c r="N7997" s="641">
        <v>0</v>
      </c>
      <c r="O7997" s="641">
        <v>0</v>
      </c>
      <c r="P7997" s="641">
        <v>0</v>
      </c>
      <c r="Q7997" s="641">
        <v>0</v>
      </c>
      <c r="R7997" s="641">
        <v>0</v>
      </c>
      <c r="S7997" s="284">
        <v>0</v>
      </c>
      <c r="T7997" s="641">
        <v>0</v>
      </c>
      <c r="U7997" s="641">
        <v>0</v>
      </c>
      <c r="V7997" s="641">
        <v>0</v>
      </c>
      <c r="W7997" s="641">
        <v>0</v>
      </c>
      <c r="X7997" s="284">
        <v>3</v>
      </c>
    </row>
    <row r="7998" spans="1:24">
      <c r="A7998" s="54"/>
      <c r="B7998" s="54"/>
      <c r="C7998" s="46" t="s">
        <v>33</v>
      </c>
      <c r="D7998" s="58" t="s">
        <v>12132</v>
      </c>
      <c r="E7998" s="58" t="s">
        <v>12133</v>
      </c>
      <c r="F7998" s="46" t="s">
        <v>12134</v>
      </c>
      <c r="G7998" s="58" t="s">
        <v>12126</v>
      </c>
      <c r="H7998" s="46" t="s">
        <v>12135</v>
      </c>
      <c r="I7998" s="652">
        <v>11856</v>
      </c>
      <c r="J7998" s="46" t="s">
        <v>39</v>
      </c>
      <c r="K7998" s="75" t="s">
        <v>32</v>
      </c>
      <c r="L7998" s="76">
        <f t="shared" si="404"/>
        <v>0</v>
      </c>
      <c r="M7998" s="641">
        <v>0</v>
      </c>
      <c r="N7998" s="641">
        <v>0</v>
      </c>
      <c r="O7998" s="641">
        <v>0</v>
      </c>
      <c r="P7998" s="641">
        <v>0</v>
      </c>
      <c r="Q7998" s="641">
        <v>0</v>
      </c>
      <c r="R7998" s="641">
        <v>0</v>
      </c>
      <c r="S7998" s="284">
        <v>0</v>
      </c>
      <c r="T7998" s="641">
        <v>0</v>
      </c>
      <c r="U7998" s="641">
        <v>0</v>
      </c>
      <c r="V7998" s="641">
        <v>0</v>
      </c>
      <c r="W7998" s="641">
        <v>0</v>
      </c>
      <c r="X7998" s="641">
        <v>0</v>
      </c>
    </row>
    <row r="7999" spans="1:24">
      <c r="A7999" s="54"/>
      <c r="B7999" s="54"/>
      <c r="C7999" s="54"/>
      <c r="D7999" s="77"/>
      <c r="E7999" s="657"/>
      <c r="F7999" s="54"/>
      <c r="G7999" s="77"/>
      <c r="H7999" s="54"/>
      <c r="I7999" s="653"/>
      <c r="J7999" s="54"/>
      <c r="K7999" s="75" t="s">
        <v>34</v>
      </c>
      <c r="L7999" s="76">
        <f t="shared" si="404"/>
        <v>0</v>
      </c>
      <c r="M7999" s="641">
        <v>0</v>
      </c>
      <c r="N7999" s="641">
        <v>0</v>
      </c>
      <c r="O7999" s="641">
        <v>0</v>
      </c>
      <c r="P7999" s="641">
        <v>0</v>
      </c>
      <c r="Q7999" s="641">
        <v>0</v>
      </c>
      <c r="R7999" s="641">
        <v>0</v>
      </c>
      <c r="S7999" s="284">
        <v>0</v>
      </c>
      <c r="T7999" s="641">
        <v>0</v>
      </c>
      <c r="U7999" s="641">
        <v>0</v>
      </c>
      <c r="V7999" s="641">
        <v>0</v>
      </c>
      <c r="W7999" s="641">
        <v>0</v>
      </c>
      <c r="X7999" s="641">
        <v>0</v>
      </c>
    </row>
    <row r="8000" spans="1:24">
      <c r="A8000" s="54"/>
      <c r="B8000" s="54"/>
      <c r="C8000" s="80"/>
      <c r="D8000" s="81"/>
      <c r="E8000" s="658"/>
      <c r="F8000" s="80"/>
      <c r="G8000" s="81"/>
      <c r="H8000" s="80"/>
      <c r="I8000" s="654"/>
      <c r="J8000" s="80"/>
      <c r="K8000" s="84" t="s">
        <v>36</v>
      </c>
      <c r="L8000" s="76">
        <f t="shared" si="404"/>
        <v>2</v>
      </c>
      <c r="M8000" s="641">
        <v>0</v>
      </c>
      <c r="N8000" s="641">
        <v>0</v>
      </c>
      <c r="O8000" s="641">
        <v>0</v>
      </c>
      <c r="P8000" s="641">
        <v>0</v>
      </c>
      <c r="Q8000" s="641">
        <v>0</v>
      </c>
      <c r="R8000" s="641">
        <v>0</v>
      </c>
      <c r="S8000" s="284">
        <v>0</v>
      </c>
      <c r="T8000" s="641">
        <v>0</v>
      </c>
      <c r="U8000" s="641">
        <v>0</v>
      </c>
      <c r="V8000" s="641">
        <v>0</v>
      </c>
      <c r="W8000" s="284">
        <v>2</v>
      </c>
      <c r="X8000" s="641">
        <v>0</v>
      </c>
    </row>
    <row r="8001" spans="1:24">
      <c r="A8001" s="54"/>
      <c r="B8001" s="54"/>
      <c r="C8001" s="46" t="s">
        <v>33</v>
      </c>
      <c r="D8001" s="58" t="s">
        <v>12136</v>
      </c>
      <c r="E8001" s="58" t="s">
        <v>12137</v>
      </c>
      <c r="F8001" s="46" t="s">
        <v>2754</v>
      </c>
      <c r="G8001" s="58" t="s">
        <v>12138</v>
      </c>
      <c r="H8001" s="46" t="s">
        <v>12139</v>
      </c>
      <c r="I8001" s="652">
        <v>989</v>
      </c>
      <c r="J8001" s="46" t="s">
        <v>39</v>
      </c>
      <c r="K8001" s="75" t="s">
        <v>32</v>
      </c>
      <c r="L8001" s="76">
        <f t="shared" si="404"/>
        <v>0</v>
      </c>
      <c r="M8001" s="641">
        <v>0</v>
      </c>
      <c r="N8001" s="641">
        <v>0</v>
      </c>
      <c r="O8001" s="641">
        <v>0</v>
      </c>
      <c r="P8001" s="641">
        <v>0</v>
      </c>
      <c r="Q8001" s="641">
        <v>0</v>
      </c>
      <c r="R8001" s="641">
        <v>0</v>
      </c>
      <c r="S8001" s="284">
        <v>0</v>
      </c>
      <c r="T8001" s="641">
        <v>0</v>
      </c>
      <c r="U8001" s="641">
        <v>0</v>
      </c>
      <c r="V8001" s="641">
        <v>0</v>
      </c>
      <c r="W8001" s="284">
        <v>0</v>
      </c>
      <c r="X8001" s="641">
        <v>0</v>
      </c>
    </row>
    <row r="8002" spans="1:24">
      <c r="A8002" s="54"/>
      <c r="B8002" s="54"/>
      <c r="C8002" s="54"/>
      <c r="D8002" s="77"/>
      <c r="E8002" s="657"/>
      <c r="F8002" s="54"/>
      <c r="G8002" s="77"/>
      <c r="H8002" s="54"/>
      <c r="I8002" s="653"/>
      <c r="J8002" s="54"/>
      <c r="K8002" s="75" t="s">
        <v>34</v>
      </c>
      <c r="L8002" s="76">
        <f t="shared" si="404"/>
        <v>0</v>
      </c>
      <c r="M8002" s="641">
        <v>0</v>
      </c>
      <c r="N8002" s="641">
        <v>0</v>
      </c>
      <c r="O8002" s="641">
        <v>0</v>
      </c>
      <c r="P8002" s="641">
        <v>0</v>
      </c>
      <c r="Q8002" s="641">
        <v>0</v>
      </c>
      <c r="R8002" s="641">
        <v>0</v>
      </c>
      <c r="S8002" s="284">
        <v>0</v>
      </c>
      <c r="T8002" s="641">
        <v>0</v>
      </c>
      <c r="U8002" s="641">
        <v>0</v>
      </c>
      <c r="V8002" s="641">
        <v>0</v>
      </c>
      <c r="W8002" s="284">
        <v>0</v>
      </c>
      <c r="X8002" s="641">
        <v>0</v>
      </c>
    </row>
    <row r="8003" spans="1:24">
      <c r="A8003" s="54"/>
      <c r="B8003" s="54"/>
      <c r="C8003" s="80"/>
      <c r="D8003" s="81"/>
      <c r="E8003" s="658"/>
      <c r="F8003" s="80"/>
      <c r="G8003" s="81"/>
      <c r="H8003" s="80"/>
      <c r="I8003" s="654"/>
      <c r="J8003" s="80"/>
      <c r="K8003" s="84" t="s">
        <v>36</v>
      </c>
      <c r="L8003" s="76">
        <f t="shared" si="404"/>
        <v>2</v>
      </c>
      <c r="M8003" s="641">
        <v>0</v>
      </c>
      <c r="N8003" s="641">
        <v>0</v>
      </c>
      <c r="O8003" s="641">
        <v>0</v>
      </c>
      <c r="P8003" s="641">
        <v>0</v>
      </c>
      <c r="Q8003" s="641">
        <v>0</v>
      </c>
      <c r="R8003" s="641">
        <v>0</v>
      </c>
      <c r="S8003" s="284">
        <v>0</v>
      </c>
      <c r="T8003" s="641">
        <v>0</v>
      </c>
      <c r="U8003" s="641">
        <v>0</v>
      </c>
      <c r="V8003" s="641">
        <v>0</v>
      </c>
      <c r="W8003" s="284">
        <v>2</v>
      </c>
      <c r="X8003" s="641">
        <v>0</v>
      </c>
    </row>
    <row r="8004" spans="1:24">
      <c r="A8004" s="54"/>
      <c r="B8004" s="54"/>
      <c r="C8004" s="46" t="s">
        <v>33</v>
      </c>
      <c r="D8004" s="58" t="s">
        <v>12140</v>
      </c>
      <c r="E8004" s="58" t="s">
        <v>12141</v>
      </c>
      <c r="F8004" s="46" t="s">
        <v>12142</v>
      </c>
      <c r="G8004" s="58" t="s">
        <v>12143</v>
      </c>
      <c r="H8004" s="46" t="s">
        <v>12144</v>
      </c>
      <c r="I8004" s="270">
        <v>0</v>
      </c>
      <c r="J8004" s="46" t="s">
        <v>39</v>
      </c>
      <c r="K8004" s="75" t="s">
        <v>32</v>
      </c>
      <c r="L8004" s="76">
        <f t="shared" si="404"/>
        <v>0</v>
      </c>
      <c r="M8004" s="641">
        <v>0</v>
      </c>
      <c r="N8004" s="641">
        <v>0</v>
      </c>
      <c r="O8004" s="641">
        <v>0</v>
      </c>
      <c r="P8004" s="641">
        <v>0</v>
      </c>
      <c r="Q8004" s="641">
        <v>0</v>
      </c>
      <c r="R8004" s="641">
        <v>0</v>
      </c>
      <c r="S8004" s="284">
        <v>0</v>
      </c>
      <c r="T8004" s="641">
        <v>0</v>
      </c>
      <c r="U8004" s="641">
        <v>0</v>
      </c>
      <c r="V8004" s="641">
        <v>0</v>
      </c>
      <c r="W8004" s="284">
        <v>0</v>
      </c>
      <c r="X8004" s="641">
        <v>0</v>
      </c>
    </row>
    <row r="8005" spans="1:24">
      <c r="A8005" s="54"/>
      <c r="B8005" s="54"/>
      <c r="C8005" s="54"/>
      <c r="D8005" s="77"/>
      <c r="E8005" s="657"/>
      <c r="F8005" s="54"/>
      <c r="G8005" s="77"/>
      <c r="H8005" s="54"/>
      <c r="I8005" s="277"/>
      <c r="J8005" s="54"/>
      <c r="K8005" s="75" t="s">
        <v>34</v>
      </c>
      <c r="L8005" s="76">
        <f t="shared" si="404"/>
        <v>0</v>
      </c>
      <c r="M8005" s="641">
        <v>0</v>
      </c>
      <c r="N8005" s="641">
        <v>0</v>
      </c>
      <c r="O8005" s="641">
        <v>0</v>
      </c>
      <c r="P8005" s="641">
        <v>0</v>
      </c>
      <c r="Q8005" s="641">
        <v>0</v>
      </c>
      <c r="R8005" s="641">
        <v>0</v>
      </c>
      <c r="S8005" s="284">
        <v>0</v>
      </c>
      <c r="T8005" s="641">
        <v>0</v>
      </c>
      <c r="U8005" s="641">
        <v>0</v>
      </c>
      <c r="V8005" s="641">
        <v>0</v>
      </c>
      <c r="W8005" s="284">
        <v>0</v>
      </c>
      <c r="X8005" s="641">
        <v>0</v>
      </c>
    </row>
    <row r="8006" spans="1:24">
      <c r="A8006" s="54"/>
      <c r="B8006" s="80"/>
      <c r="C8006" s="80"/>
      <c r="D8006" s="81"/>
      <c r="E8006" s="658"/>
      <c r="F8006" s="80"/>
      <c r="G8006" s="81"/>
      <c r="H8006" s="80"/>
      <c r="I8006" s="281"/>
      <c r="J8006" s="80"/>
      <c r="K8006" s="84" t="s">
        <v>36</v>
      </c>
      <c r="L8006" s="76">
        <f t="shared" si="404"/>
        <v>2</v>
      </c>
      <c r="M8006" s="641">
        <v>0</v>
      </c>
      <c r="N8006" s="641">
        <v>0</v>
      </c>
      <c r="O8006" s="641">
        <v>0</v>
      </c>
      <c r="P8006" s="641">
        <v>0</v>
      </c>
      <c r="Q8006" s="641">
        <v>0</v>
      </c>
      <c r="R8006" s="641">
        <v>0</v>
      </c>
      <c r="S8006" s="284">
        <v>0</v>
      </c>
      <c r="T8006" s="641">
        <v>0</v>
      </c>
      <c r="U8006" s="641">
        <v>0</v>
      </c>
      <c r="V8006" s="641">
        <v>0</v>
      </c>
      <c r="W8006" s="284">
        <v>2</v>
      </c>
      <c r="X8006" s="641">
        <v>0</v>
      </c>
    </row>
    <row r="8007" spans="1:24">
      <c r="A8007" s="54"/>
      <c r="B8007" s="103" t="s">
        <v>12145</v>
      </c>
      <c r="C8007" s="46"/>
      <c r="D8007" s="449">
        <f>COUNTA(D8010:D8039)</f>
        <v>10</v>
      </c>
      <c r="E8007" s="103"/>
      <c r="F8007" s="103"/>
      <c r="G8007" s="195"/>
      <c r="H8007" s="103"/>
      <c r="I8007" s="606">
        <f>SUM(I8010:I8039)</f>
        <v>67837</v>
      </c>
      <c r="J8007" s="46" t="s">
        <v>1508</v>
      </c>
      <c r="K8007" s="75" t="s">
        <v>1509</v>
      </c>
      <c r="L8007" s="76">
        <f t="shared" si="404"/>
        <v>28</v>
      </c>
      <c r="M8007" s="76">
        <f>M8010+M8013+M8016+M8019+M8022+M8025+M8028+M8031+M8034+M8037</f>
        <v>9</v>
      </c>
      <c r="N8007" s="76">
        <f t="shared" ref="N8007:X8007" si="405">N8010+N8013+N8016+N8019+N8022+N8025+N8028+N8031+N8034+N8037</f>
        <v>6</v>
      </c>
      <c r="O8007" s="76">
        <f t="shared" si="405"/>
        <v>1</v>
      </c>
      <c r="P8007" s="76">
        <f t="shared" si="405"/>
        <v>0</v>
      </c>
      <c r="Q8007" s="76">
        <f t="shared" si="405"/>
        <v>0</v>
      </c>
      <c r="R8007" s="76">
        <f t="shared" si="405"/>
        <v>0</v>
      </c>
      <c r="S8007" s="76">
        <f t="shared" si="405"/>
        <v>3</v>
      </c>
      <c r="T8007" s="76">
        <f t="shared" si="405"/>
        <v>7</v>
      </c>
      <c r="U8007" s="76">
        <f t="shared" si="405"/>
        <v>0</v>
      </c>
      <c r="V8007" s="76">
        <f t="shared" si="405"/>
        <v>0</v>
      </c>
      <c r="W8007" s="76">
        <f t="shared" si="405"/>
        <v>1</v>
      </c>
      <c r="X8007" s="76">
        <f t="shared" si="405"/>
        <v>1</v>
      </c>
    </row>
    <row r="8008" spans="1:24">
      <c r="A8008" s="54"/>
      <c r="B8008" s="103"/>
      <c r="C8008" s="54"/>
      <c r="D8008" s="449"/>
      <c r="E8008" s="103"/>
      <c r="F8008" s="103"/>
      <c r="G8008" s="195"/>
      <c r="H8008" s="103"/>
      <c r="I8008" s="606"/>
      <c r="J8008" s="54"/>
      <c r="K8008" s="75" t="s">
        <v>1501</v>
      </c>
      <c r="L8008" s="76">
        <f t="shared" si="404"/>
        <v>10</v>
      </c>
      <c r="M8008" s="76">
        <f t="shared" ref="M8008:X8009" si="406">M8011+M8014+M8017+M8020+M8023+M8026+M8029+M8032+M8035+M8038</f>
        <v>0</v>
      </c>
      <c r="N8008" s="76">
        <f t="shared" si="406"/>
        <v>5</v>
      </c>
      <c r="O8008" s="76">
        <f t="shared" si="406"/>
        <v>0</v>
      </c>
      <c r="P8008" s="76">
        <f t="shared" si="406"/>
        <v>0</v>
      </c>
      <c r="Q8008" s="76">
        <f t="shared" si="406"/>
        <v>0</v>
      </c>
      <c r="R8008" s="76">
        <f t="shared" si="406"/>
        <v>0</v>
      </c>
      <c r="S8008" s="76">
        <f t="shared" si="406"/>
        <v>0</v>
      </c>
      <c r="T8008" s="76">
        <f t="shared" si="406"/>
        <v>1</v>
      </c>
      <c r="U8008" s="76">
        <f t="shared" si="406"/>
        <v>0</v>
      </c>
      <c r="V8008" s="76">
        <f t="shared" si="406"/>
        <v>0</v>
      </c>
      <c r="W8008" s="76">
        <f t="shared" si="406"/>
        <v>0</v>
      </c>
      <c r="X8008" s="76">
        <f t="shared" si="406"/>
        <v>4</v>
      </c>
    </row>
    <row r="8009" spans="1:24">
      <c r="A8009" s="54"/>
      <c r="B8009" s="103"/>
      <c r="C8009" s="80"/>
      <c r="D8009" s="449"/>
      <c r="E8009" s="103"/>
      <c r="F8009" s="103"/>
      <c r="G8009" s="195"/>
      <c r="H8009" s="103"/>
      <c r="I8009" s="606"/>
      <c r="J8009" s="80"/>
      <c r="K8009" s="75" t="s">
        <v>1502</v>
      </c>
      <c r="L8009" s="76">
        <f t="shared" si="404"/>
        <v>16</v>
      </c>
      <c r="M8009" s="76">
        <f t="shared" si="406"/>
        <v>2</v>
      </c>
      <c r="N8009" s="76">
        <f t="shared" si="406"/>
        <v>1</v>
      </c>
      <c r="O8009" s="76">
        <f t="shared" si="406"/>
        <v>1</v>
      </c>
      <c r="P8009" s="76">
        <f t="shared" si="406"/>
        <v>0</v>
      </c>
      <c r="Q8009" s="76">
        <f t="shared" si="406"/>
        <v>0</v>
      </c>
      <c r="R8009" s="76">
        <f t="shared" si="406"/>
        <v>0</v>
      </c>
      <c r="S8009" s="76">
        <f t="shared" si="406"/>
        <v>4</v>
      </c>
      <c r="T8009" s="76">
        <f t="shared" si="406"/>
        <v>5</v>
      </c>
      <c r="U8009" s="76">
        <f t="shared" si="406"/>
        <v>0</v>
      </c>
      <c r="V8009" s="76">
        <f t="shared" si="406"/>
        <v>0</v>
      </c>
      <c r="W8009" s="76">
        <f t="shared" si="406"/>
        <v>3</v>
      </c>
      <c r="X8009" s="76">
        <f t="shared" si="406"/>
        <v>0</v>
      </c>
    </row>
    <row r="8010" spans="1:24">
      <c r="A8010" s="54"/>
      <c r="B8010" s="46" t="s">
        <v>12146</v>
      </c>
      <c r="C8010" s="46" t="s">
        <v>31</v>
      </c>
      <c r="D8010" s="58" t="s">
        <v>12147</v>
      </c>
      <c r="E8010" s="58" t="s">
        <v>12148</v>
      </c>
      <c r="F8010" s="46" t="s">
        <v>12149</v>
      </c>
      <c r="G8010" s="58" t="s">
        <v>12150</v>
      </c>
      <c r="H8010" s="46" t="s">
        <v>12151</v>
      </c>
      <c r="I8010" s="270">
        <v>0</v>
      </c>
      <c r="J8010" s="46" t="s">
        <v>39</v>
      </c>
      <c r="K8010" s="75" t="s">
        <v>32</v>
      </c>
      <c r="L8010" s="76">
        <f t="shared" si="404"/>
        <v>6</v>
      </c>
      <c r="M8010" s="284">
        <v>3</v>
      </c>
      <c r="N8010" s="284">
        <v>3</v>
      </c>
      <c r="O8010" s="641">
        <v>0</v>
      </c>
      <c r="P8010" s="641">
        <v>0</v>
      </c>
      <c r="Q8010" s="641">
        <v>0</v>
      </c>
      <c r="R8010" s="641">
        <v>0</v>
      </c>
      <c r="S8010" s="284">
        <v>0</v>
      </c>
      <c r="T8010" s="641">
        <v>0</v>
      </c>
      <c r="U8010" s="641">
        <v>0</v>
      </c>
      <c r="V8010" s="641">
        <v>0</v>
      </c>
      <c r="W8010" s="284">
        <v>0</v>
      </c>
      <c r="X8010" s="641">
        <v>0</v>
      </c>
    </row>
    <row r="8011" spans="1:24">
      <c r="A8011" s="54"/>
      <c r="B8011" s="54"/>
      <c r="C8011" s="54"/>
      <c r="D8011" s="77"/>
      <c r="E8011" s="77"/>
      <c r="F8011" s="54"/>
      <c r="G8011" s="77"/>
      <c r="H8011" s="54"/>
      <c r="I8011" s="277"/>
      <c r="J8011" s="54"/>
      <c r="K8011" s="75" t="s">
        <v>34</v>
      </c>
      <c r="L8011" s="76">
        <f t="shared" si="404"/>
        <v>0</v>
      </c>
      <c r="M8011" s="641">
        <v>0</v>
      </c>
      <c r="N8011" s="641">
        <v>0</v>
      </c>
      <c r="O8011" s="641">
        <v>0</v>
      </c>
      <c r="P8011" s="641">
        <v>0</v>
      </c>
      <c r="Q8011" s="641">
        <v>0</v>
      </c>
      <c r="R8011" s="641">
        <v>0</v>
      </c>
      <c r="S8011" s="284">
        <v>0</v>
      </c>
      <c r="T8011" s="641">
        <v>0</v>
      </c>
      <c r="U8011" s="641">
        <v>0</v>
      </c>
      <c r="V8011" s="641">
        <v>0</v>
      </c>
      <c r="W8011" s="641">
        <v>0</v>
      </c>
      <c r="X8011" s="641">
        <v>0</v>
      </c>
    </row>
    <row r="8012" spans="1:24">
      <c r="A8012" s="54"/>
      <c r="B8012" s="54"/>
      <c r="C8012" s="80"/>
      <c r="D8012" s="81"/>
      <c r="E8012" s="81"/>
      <c r="F8012" s="80"/>
      <c r="G8012" s="81"/>
      <c r="H8012" s="80"/>
      <c r="I8012" s="281"/>
      <c r="J8012" s="80"/>
      <c r="K8012" s="84" t="s">
        <v>36</v>
      </c>
      <c r="L8012" s="76">
        <f t="shared" si="404"/>
        <v>0</v>
      </c>
      <c r="M8012" s="641">
        <v>0</v>
      </c>
      <c r="N8012" s="641">
        <v>0</v>
      </c>
      <c r="O8012" s="641">
        <v>0</v>
      </c>
      <c r="P8012" s="641">
        <v>0</v>
      </c>
      <c r="Q8012" s="641">
        <v>0</v>
      </c>
      <c r="R8012" s="641">
        <v>0</v>
      </c>
      <c r="S8012" s="284">
        <v>0</v>
      </c>
      <c r="T8012" s="641">
        <v>0</v>
      </c>
      <c r="U8012" s="641">
        <v>0</v>
      </c>
      <c r="V8012" s="641">
        <v>0</v>
      </c>
      <c r="W8012" s="641">
        <v>0</v>
      </c>
      <c r="X8012" s="641">
        <v>0</v>
      </c>
    </row>
    <row r="8013" spans="1:24">
      <c r="A8013" s="54"/>
      <c r="B8013" s="54"/>
      <c r="C8013" s="46" t="s">
        <v>31</v>
      </c>
      <c r="D8013" s="58" t="s">
        <v>12152</v>
      </c>
      <c r="E8013" s="58" t="s">
        <v>12153</v>
      </c>
      <c r="F8013" s="46" t="s">
        <v>12154</v>
      </c>
      <c r="G8013" s="58" t="s">
        <v>12155</v>
      </c>
      <c r="H8013" s="46" t="s">
        <v>12156</v>
      </c>
      <c r="I8013" s="659">
        <v>4043</v>
      </c>
      <c r="J8013" s="46" t="s">
        <v>39</v>
      </c>
      <c r="K8013" s="75" t="s">
        <v>32</v>
      </c>
      <c r="L8013" s="76">
        <f t="shared" si="404"/>
        <v>2</v>
      </c>
      <c r="M8013" s="284">
        <v>2</v>
      </c>
      <c r="N8013" s="284">
        <v>0</v>
      </c>
      <c r="O8013" s="641">
        <v>0</v>
      </c>
      <c r="P8013" s="641">
        <v>0</v>
      </c>
      <c r="Q8013" s="641">
        <v>0</v>
      </c>
      <c r="R8013" s="641">
        <v>0</v>
      </c>
      <c r="S8013" s="284">
        <v>0</v>
      </c>
      <c r="T8013" s="641">
        <v>0</v>
      </c>
      <c r="U8013" s="641">
        <v>0</v>
      </c>
      <c r="V8013" s="641">
        <v>0</v>
      </c>
      <c r="W8013" s="641">
        <v>0</v>
      </c>
      <c r="X8013" s="641">
        <v>0</v>
      </c>
    </row>
    <row r="8014" spans="1:24">
      <c r="A8014" s="54"/>
      <c r="B8014" s="54"/>
      <c r="C8014" s="54"/>
      <c r="D8014" s="77"/>
      <c r="E8014" s="77"/>
      <c r="F8014" s="54"/>
      <c r="G8014" s="77"/>
      <c r="H8014" s="54"/>
      <c r="I8014" s="660"/>
      <c r="J8014" s="54"/>
      <c r="K8014" s="75" t="s">
        <v>34</v>
      </c>
      <c r="L8014" s="76">
        <f t="shared" si="404"/>
        <v>4</v>
      </c>
      <c r="M8014" s="284">
        <v>0</v>
      </c>
      <c r="N8014" s="284">
        <v>2</v>
      </c>
      <c r="O8014" s="641">
        <v>0</v>
      </c>
      <c r="P8014" s="641">
        <v>0</v>
      </c>
      <c r="Q8014" s="641">
        <v>0</v>
      </c>
      <c r="R8014" s="641">
        <v>0</v>
      </c>
      <c r="S8014" s="284">
        <v>0</v>
      </c>
      <c r="T8014" s="641">
        <v>0</v>
      </c>
      <c r="U8014" s="641">
        <v>0</v>
      </c>
      <c r="V8014" s="641">
        <v>0</v>
      </c>
      <c r="W8014" s="641">
        <v>0</v>
      </c>
      <c r="X8014" s="284">
        <v>2</v>
      </c>
    </row>
    <row r="8015" spans="1:24">
      <c r="A8015" s="54"/>
      <c r="B8015" s="54"/>
      <c r="C8015" s="80"/>
      <c r="D8015" s="81"/>
      <c r="E8015" s="81"/>
      <c r="F8015" s="80"/>
      <c r="G8015" s="81"/>
      <c r="H8015" s="80"/>
      <c r="I8015" s="661"/>
      <c r="J8015" s="80"/>
      <c r="K8015" s="84" t="s">
        <v>36</v>
      </c>
      <c r="L8015" s="76">
        <f t="shared" si="404"/>
        <v>0</v>
      </c>
      <c r="M8015" s="641">
        <v>0</v>
      </c>
      <c r="N8015" s="641">
        <v>0</v>
      </c>
      <c r="O8015" s="641">
        <v>0</v>
      </c>
      <c r="P8015" s="641">
        <v>0</v>
      </c>
      <c r="Q8015" s="641">
        <v>0</v>
      </c>
      <c r="R8015" s="641">
        <v>0</v>
      </c>
      <c r="S8015" s="284">
        <v>0</v>
      </c>
      <c r="T8015" s="641">
        <v>0</v>
      </c>
      <c r="U8015" s="641">
        <v>0</v>
      </c>
      <c r="V8015" s="641">
        <v>0</v>
      </c>
      <c r="W8015" s="641">
        <v>0</v>
      </c>
      <c r="X8015" s="641">
        <v>0</v>
      </c>
    </row>
    <row r="8016" spans="1:24">
      <c r="A8016" s="54"/>
      <c r="B8016" s="54"/>
      <c r="C8016" s="46" t="s">
        <v>31</v>
      </c>
      <c r="D8016" s="58" t="s">
        <v>12157</v>
      </c>
      <c r="E8016" s="58" t="s">
        <v>12158</v>
      </c>
      <c r="F8016" s="46" t="s">
        <v>12159</v>
      </c>
      <c r="G8016" s="58" t="s">
        <v>12160</v>
      </c>
      <c r="H8016" s="46" t="s">
        <v>12161</v>
      </c>
      <c r="I8016" s="659">
        <v>5010</v>
      </c>
      <c r="J8016" s="46" t="s">
        <v>39</v>
      </c>
      <c r="K8016" s="75" t="s">
        <v>32</v>
      </c>
      <c r="L8016" s="76">
        <f t="shared" si="404"/>
        <v>2</v>
      </c>
      <c r="M8016" s="284">
        <v>2</v>
      </c>
      <c r="N8016" s="284">
        <v>0</v>
      </c>
      <c r="O8016" s="641">
        <v>0</v>
      </c>
      <c r="P8016" s="641">
        <v>0</v>
      </c>
      <c r="Q8016" s="641">
        <v>0</v>
      </c>
      <c r="R8016" s="641">
        <v>0</v>
      </c>
      <c r="S8016" s="284">
        <v>0</v>
      </c>
      <c r="T8016" s="641">
        <v>0</v>
      </c>
      <c r="U8016" s="641">
        <v>0</v>
      </c>
      <c r="V8016" s="641">
        <v>0</v>
      </c>
      <c r="W8016" s="641">
        <v>0</v>
      </c>
      <c r="X8016" s="641">
        <v>0</v>
      </c>
    </row>
    <row r="8017" spans="1:24">
      <c r="A8017" s="54"/>
      <c r="B8017" s="54"/>
      <c r="C8017" s="54"/>
      <c r="D8017" s="77"/>
      <c r="E8017" s="77"/>
      <c r="F8017" s="54"/>
      <c r="G8017" s="77"/>
      <c r="H8017" s="54"/>
      <c r="I8017" s="660"/>
      <c r="J8017" s="54"/>
      <c r="K8017" s="75" t="s">
        <v>34</v>
      </c>
      <c r="L8017" s="76">
        <f t="shared" si="404"/>
        <v>6</v>
      </c>
      <c r="M8017" s="284">
        <v>0</v>
      </c>
      <c r="N8017" s="284">
        <v>3</v>
      </c>
      <c r="O8017" s="641">
        <v>0</v>
      </c>
      <c r="P8017" s="641">
        <v>0</v>
      </c>
      <c r="Q8017" s="641">
        <v>0</v>
      </c>
      <c r="R8017" s="641">
        <v>0</v>
      </c>
      <c r="S8017" s="284">
        <v>0</v>
      </c>
      <c r="T8017" s="284">
        <v>1</v>
      </c>
      <c r="U8017" s="641">
        <v>0</v>
      </c>
      <c r="V8017" s="641">
        <v>0</v>
      </c>
      <c r="W8017" s="641">
        <v>0</v>
      </c>
      <c r="X8017" s="284">
        <v>2</v>
      </c>
    </row>
    <row r="8018" spans="1:24">
      <c r="A8018" s="54"/>
      <c r="B8018" s="54"/>
      <c r="C8018" s="80"/>
      <c r="D8018" s="81"/>
      <c r="E8018" s="81"/>
      <c r="F8018" s="80"/>
      <c r="G8018" s="81"/>
      <c r="H8018" s="80"/>
      <c r="I8018" s="661"/>
      <c r="J8018" s="80"/>
      <c r="K8018" s="84" t="s">
        <v>36</v>
      </c>
      <c r="L8018" s="76">
        <f t="shared" si="404"/>
        <v>0</v>
      </c>
      <c r="M8018" s="641">
        <v>0</v>
      </c>
      <c r="N8018" s="641">
        <v>0</v>
      </c>
      <c r="O8018" s="641">
        <v>0</v>
      </c>
      <c r="P8018" s="641">
        <v>0</v>
      </c>
      <c r="Q8018" s="641">
        <v>0</v>
      </c>
      <c r="R8018" s="641">
        <v>0</v>
      </c>
      <c r="S8018" s="284">
        <v>0</v>
      </c>
      <c r="T8018" s="284">
        <v>0</v>
      </c>
      <c r="U8018" s="641">
        <v>0</v>
      </c>
      <c r="V8018" s="641">
        <v>0</v>
      </c>
      <c r="W8018" s="641">
        <v>0</v>
      </c>
      <c r="X8018" s="641">
        <v>0</v>
      </c>
    </row>
    <row r="8019" spans="1:24">
      <c r="A8019" s="54"/>
      <c r="B8019" s="54"/>
      <c r="C8019" s="46" t="s">
        <v>33</v>
      </c>
      <c r="D8019" s="58" t="s">
        <v>12152</v>
      </c>
      <c r="E8019" s="58" t="s">
        <v>12162</v>
      </c>
      <c r="F8019" s="46" t="s">
        <v>12154</v>
      </c>
      <c r="G8019" s="58" t="s">
        <v>12155</v>
      </c>
      <c r="H8019" s="46" t="s">
        <v>12156</v>
      </c>
      <c r="I8019" s="659">
        <v>1136</v>
      </c>
      <c r="J8019" s="46" t="s">
        <v>39</v>
      </c>
      <c r="K8019" s="75" t="s">
        <v>32</v>
      </c>
      <c r="L8019" s="76">
        <f t="shared" si="404"/>
        <v>4</v>
      </c>
      <c r="M8019" s="284">
        <v>1</v>
      </c>
      <c r="N8019" s="284">
        <v>1</v>
      </c>
      <c r="O8019" s="284">
        <v>1</v>
      </c>
      <c r="P8019" s="641">
        <v>0</v>
      </c>
      <c r="Q8019" s="641">
        <v>0</v>
      </c>
      <c r="R8019" s="641">
        <v>0</v>
      </c>
      <c r="S8019" s="284">
        <v>0</v>
      </c>
      <c r="T8019" s="284">
        <v>1</v>
      </c>
      <c r="U8019" s="641">
        <v>0</v>
      </c>
      <c r="V8019" s="641">
        <v>0</v>
      </c>
      <c r="W8019" s="641">
        <v>0</v>
      </c>
      <c r="X8019" s="641">
        <v>0</v>
      </c>
    </row>
    <row r="8020" spans="1:24">
      <c r="A8020" s="54"/>
      <c r="B8020" s="54"/>
      <c r="C8020" s="54"/>
      <c r="D8020" s="77"/>
      <c r="E8020" s="54"/>
      <c r="F8020" s="54"/>
      <c r="G8020" s="77"/>
      <c r="H8020" s="54"/>
      <c r="I8020" s="660"/>
      <c r="J8020" s="54"/>
      <c r="K8020" s="75" t="s">
        <v>34</v>
      </c>
      <c r="L8020" s="76">
        <f t="shared" si="404"/>
        <v>0</v>
      </c>
      <c r="M8020" s="284">
        <v>0</v>
      </c>
      <c r="N8020" s="284">
        <v>0</v>
      </c>
      <c r="O8020" s="284">
        <v>0</v>
      </c>
      <c r="P8020" s="641">
        <v>0</v>
      </c>
      <c r="Q8020" s="641">
        <v>0</v>
      </c>
      <c r="R8020" s="641">
        <v>0</v>
      </c>
      <c r="S8020" s="284">
        <v>0</v>
      </c>
      <c r="T8020" s="284">
        <v>0</v>
      </c>
      <c r="U8020" s="641">
        <v>0</v>
      </c>
      <c r="V8020" s="641">
        <v>0</v>
      </c>
      <c r="W8020" s="641">
        <v>0</v>
      </c>
      <c r="X8020" s="641">
        <v>0</v>
      </c>
    </row>
    <row r="8021" spans="1:24">
      <c r="A8021" s="54"/>
      <c r="B8021" s="54"/>
      <c r="C8021" s="80"/>
      <c r="D8021" s="81"/>
      <c r="E8021" s="80"/>
      <c r="F8021" s="80"/>
      <c r="G8021" s="81"/>
      <c r="H8021" s="80"/>
      <c r="I8021" s="661"/>
      <c r="J8021" s="80"/>
      <c r="K8021" s="84" t="s">
        <v>36</v>
      </c>
      <c r="L8021" s="76">
        <f t="shared" si="404"/>
        <v>0</v>
      </c>
      <c r="M8021" s="284">
        <v>0</v>
      </c>
      <c r="N8021" s="284">
        <v>0</v>
      </c>
      <c r="O8021" s="284">
        <v>0</v>
      </c>
      <c r="P8021" s="641">
        <v>0</v>
      </c>
      <c r="Q8021" s="641">
        <v>0</v>
      </c>
      <c r="R8021" s="641">
        <v>0</v>
      </c>
      <c r="S8021" s="284">
        <v>0</v>
      </c>
      <c r="T8021" s="284">
        <v>0</v>
      </c>
      <c r="U8021" s="641">
        <v>0</v>
      </c>
      <c r="V8021" s="641">
        <v>0</v>
      </c>
      <c r="W8021" s="641">
        <v>0</v>
      </c>
      <c r="X8021" s="641">
        <v>0</v>
      </c>
    </row>
    <row r="8022" spans="1:24">
      <c r="A8022" s="54"/>
      <c r="B8022" s="54"/>
      <c r="C8022" s="46" t="s">
        <v>33</v>
      </c>
      <c r="D8022" s="58" t="s">
        <v>12152</v>
      </c>
      <c r="E8022" s="662" t="s">
        <v>12163</v>
      </c>
      <c r="F8022" s="46" t="s">
        <v>12154</v>
      </c>
      <c r="G8022" s="58" t="s">
        <v>12155</v>
      </c>
      <c r="H8022" s="46" t="s">
        <v>12156</v>
      </c>
      <c r="I8022" s="659">
        <v>2963</v>
      </c>
      <c r="J8022" s="46" t="s">
        <v>39</v>
      </c>
      <c r="K8022" s="75" t="s">
        <v>32</v>
      </c>
      <c r="L8022" s="76">
        <f t="shared" si="404"/>
        <v>0</v>
      </c>
      <c r="M8022" s="284">
        <v>0</v>
      </c>
      <c r="N8022" s="284">
        <v>0</v>
      </c>
      <c r="O8022" s="284">
        <v>0</v>
      </c>
      <c r="P8022" s="641">
        <v>0</v>
      </c>
      <c r="Q8022" s="641">
        <v>0</v>
      </c>
      <c r="R8022" s="641">
        <v>0</v>
      </c>
      <c r="S8022" s="284">
        <v>0</v>
      </c>
      <c r="T8022" s="284">
        <v>0</v>
      </c>
      <c r="U8022" s="641">
        <v>0</v>
      </c>
      <c r="V8022" s="641">
        <v>0</v>
      </c>
      <c r="W8022" s="641">
        <v>0</v>
      </c>
      <c r="X8022" s="641">
        <v>0</v>
      </c>
    </row>
    <row r="8023" spans="1:24">
      <c r="A8023" s="54"/>
      <c r="B8023" s="54"/>
      <c r="C8023" s="54"/>
      <c r="D8023" s="77"/>
      <c r="E8023" s="663"/>
      <c r="F8023" s="54"/>
      <c r="G8023" s="77"/>
      <c r="H8023" s="54"/>
      <c r="I8023" s="660"/>
      <c r="J8023" s="54"/>
      <c r="K8023" s="75" t="s">
        <v>34</v>
      </c>
      <c r="L8023" s="76">
        <f t="shared" si="404"/>
        <v>0</v>
      </c>
      <c r="M8023" s="284">
        <v>0</v>
      </c>
      <c r="N8023" s="284">
        <v>0</v>
      </c>
      <c r="O8023" s="284">
        <v>0</v>
      </c>
      <c r="P8023" s="641">
        <v>0</v>
      </c>
      <c r="Q8023" s="641">
        <v>0</v>
      </c>
      <c r="R8023" s="641">
        <v>0</v>
      </c>
      <c r="S8023" s="284">
        <v>0</v>
      </c>
      <c r="T8023" s="284">
        <v>0</v>
      </c>
      <c r="U8023" s="641">
        <v>0</v>
      </c>
      <c r="V8023" s="641">
        <v>0</v>
      </c>
      <c r="W8023" s="641">
        <v>0</v>
      </c>
      <c r="X8023" s="641">
        <v>0</v>
      </c>
    </row>
    <row r="8024" spans="1:24">
      <c r="A8024" s="54"/>
      <c r="B8024" s="54"/>
      <c r="C8024" s="80"/>
      <c r="D8024" s="81"/>
      <c r="E8024" s="664"/>
      <c r="F8024" s="80"/>
      <c r="G8024" s="81"/>
      <c r="H8024" s="80"/>
      <c r="I8024" s="661"/>
      <c r="J8024" s="80"/>
      <c r="K8024" s="84" t="s">
        <v>36</v>
      </c>
      <c r="L8024" s="76">
        <f t="shared" si="404"/>
        <v>2</v>
      </c>
      <c r="M8024" s="284">
        <v>0</v>
      </c>
      <c r="N8024" s="284">
        <v>1</v>
      </c>
      <c r="O8024" s="284">
        <v>1</v>
      </c>
      <c r="P8024" s="641">
        <v>0</v>
      </c>
      <c r="Q8024" s="641">
        <v>0</v>
      </c>
      <c r="R8024" s="641">
        <v>0</v>
      </c>
      <c r="S8024" s="284">
        <v>0</v>
      </c>
      <c r="T8024" s="284">
        <v>0</v>
      </c>
      <c r="U8024" s="641">
        <v>0</v>
      </c>
      <c r="V8024" s="641">
        <v>0</v>
      </c>
      <c r="W8024" s="641">
        <v>0</v>
      </c>
      <c r="X8024" s="641">
        <v>0</v>
      </c>
    </row>
    <row r="8025" spans="1:24">
      <c r="A8025" s="54"/>
      <c r="B8025" s="54"/>
      <c r="C8025" s="46" t="s">
        <v>33</v>
      </c>
      <c r="D8025" s="58" t="s">
        <v>12157</v>
      </c>
      <c r="E8025" s="58" t="s">
        <v>12164</v>
      </c>
      <c r="F8025" s="46" t="s">
        <v>12159</v>
      </c>
      <c r="G8025" s="58" t="s">
        <v>12160</v>
      </c>
      <c r="H8025" s="46" t="s">
        <v>12161</v>
      </c>
      <c r="I8025" s="659">
        <v>1177</v>
      </c>
      <c r="J8025" s="46" t="s">
        <v>39</v>
      </c>
      <c r="K8025" s="75" t="s">
        <v>32</v>
      </c>
      <c r="L8025" s="76">
        <f t="shared" si="404"/>
        <v>4</v>
      </c>
      <c r="M8025" s="284">
        <v>0</v>
      </c>
      <c r="N8025" s="284">
        <v>1</v>
      </c>
      <c r="O8025" s="284">
        <v>0</v>
      </c>
      <c r="P8025" s="641">
        <v>0</v>
      </c>
      <c r="Q8025" s="641">
        <v>0</v>
      </c>
      <c r="R8025" s="641">
        <v>0</v>
      </c>
      <c r="S8025" s="284">
        <v>0</v>
      </c>
      <c r="T8025" s="284">
        <v>2</v>
      </c>
      <c r="U8025" s="641">
        <v>0</v>
      </c>
      <c r="V8025" s="641">
        <v>0</v>
      </c>
      <c r="W8025" s="641">
        <v>0</v>
      </c>
      <c r="X8025" s="284">
        <v>1</v>
      </c>
    </row>
    <row r="8026" spans="1:24">
      <c r="A8026" s="54"/>
      <c r="B8026" s="54"/>
      <c r="C8026" s="54"/>
      <c r="D8026" s="77"/>
      <c r="E8026" s="54"/>
      <c r="F8026" s="54"/>
      <c r="G8026" s="77"/>
      <c r="H8026" s="54"/>
      <c r="I8026" s="660"/>
      <c r="J8026" s="54"/>
      <c r="K8026" s="75" t="s">
        <v>34</v>
      </c>
      <c r="L8026" s="76">
        <f t="shared" si="404"/>
        <v>0</v>
      </c>
      <c r="M8026" s="284">
        <v>0</v>
      </c>
      <c r="N8026" s="284">
        <v>0</v>
      </c>
      <c r="O8026" s="284">
        <v>0</v>
      </c>
      <c r="P8026" s="641">
        <v>0</v>
      </c>
      <c r="Q8026" s="641">
        <v>0</v>
      </c>
      <c r="R8026" s="641">
        <v>0</v>
      </c>
      <c r="S8026" s="284">
        <v>0</v>
      </c>
      <c r="T8026" s="284">
        <v>0</v>
      </c>
      <c r="U8026" s="641">
        <v>0</v>
      </c>
      <c r="V8026" s="641">
        <v>0</v>
      </c>
      <c r="W8026" s="641">
        <v>0</v>
      </c>
      <c r="X8026" s="284">
        <v>0</v>
      </c>
    </row>
    <row r="8027" spans="1:24">
      <c r="A8027" s="54"/>
      <c r="B8027" s="54"/>
      <c r="C8027" s="80"/>
      <c r="D8027" s="81"/>
      <c r="E8027" s="80"/>
      <c r="F8027" s="80"/>
      <c r="G8027" s="81"/>
      <c r="H8027" s="80"/>
      <c r="I8027" s="661"/>
      <c r="J8027" s="80"/>
      <c r="K8027" s="84" t="s">
        <v>36</v>
      </c>
      <c r="L8027" s="76">
        <f t="shared" ref="L8027:L8039" si="407">SUM(M8027:X8027)</f>
        <v>0</v>
      </c>
      <c r="M8027" s="284">
        <v>0</v>
      </c>
      <c r="N8027" s="284">
        <v>0</v>
      </c>
      <c r="O8027" s="284">
        <v>0</v>
      </c>
      <c r="P8027" s="641">
        <v>0</v>
      </c>
      <c r="Q8027" s="641">
        <v>0</v>
      </c>
      <c r="R8027" s="641">
        <v>0</v>
      </c>
      <c r="S8027" s="284">
        <v>0</v>
      </c>
      <c r="T8027" s="284">
        <v>0</v>
      </c>
      <c r="U8027" s="641">
        <v>0</v>
      </c>
      <c r="V8027" s="641">
        <v>0</v>
      </c>
      <c r="W8027" s="641">
        <v>0</v>
      </c>
      <c r="X8027" s="284">
        <v>0</v>
      </c>
    </row>
    <row r="8028" spans="1:24">
      <c r="A8028" s="54"/>
      <c r="B8028" s="54"/>
      <c r="C8028" s="46" t="s">
        <v>33</v>
      </c>
      <c r="D8028" s="58" t="s">
        <v>12165</v>
      </c>
      <c r="E8028" s="58" t="s">
        <v>12166</v>
      </c>
      <c r="F8028" s="46" t="s">
        <v>12167</v>
      </c>
      <c r="G8028" s="58" t="s">
        <v>12168</v>
      </c>
      <c r="H8028" s="46" t="s">
        <v>12169</v>
      </c>
      <c r="I8028" s="659">
        <v>574</v>
      </c>
      <c r="J8028" s="46" t="s">
        <v>39</v>
      </c>
      <c r="K8028" s="75" t="s">
        <v>32</v>
      </c>
      <c r="L8028" s="76">
        <f t="shared" si="407"/>
        <v>4</v>
      </c>
      <c r="M8028" s="284">
        <v>0</v>
      </c>
      <c r="N8028" s="284">
        <v>1</v>
      </c>
      <c r="O8028" s="284">
        <v>0</v>
      </c>
      <c r="P8028" s="641">
        <v>0</v>
      </c>
      <c r="Q8028" s="641">
        <v>0</v>
      </c>
      <c r="R8028" s="641">
        <v>0</v>
      </c>
      <c r="S8028" s="284">
        <v>0</v>
      </c>
      <c r="T8028" s="284">
        <v>3</v>
      </c>
      <c r="U8028" s="641">
        <v>0</v>
      </c>
      <c r="V8028" s="641">
        <v>0</v>
      </c>
      <c r="W8028" s="641">
        <v>0</v>
      </c>
      <c r="X8028" s="284">
        <v>0</v>
      </c>
    </row>
    <row r="8029" spans="1:24">
      <c r="A8029" s="54"/>
      <c r="B8029" s="54"/>
      <c r="C8029" s="54"/>
      <c r="D8029" s="77"/>
      <c r="E8029" s="54"/>
      <c r="F8029" s="54"/>
      <c r="G8029" s="77"/>
      <c r="H8029" s="54"/>
      <c r="I8029" s="660"/>
      <c r="J8029" s="54"/>
      <c r="K8029" s="75" t="s">
        <v>34</v>
      </c>
      <c r="L8029" s="76">
        <f t="shared" si="407"/>
        <v>0</v>
      </c>
      <c r="M8029" s="284">
        <v>0</v>
      </c>
      <c r="N8029" s="284">
        <v>0</v>
      </c>
      <c r="O8029" s="284">
        <v>0</v>
      </c>
      <c r="P8029" s="641">
        <v>0</v>
      </c>
      <c r="Q8029" s="641">
        <v>0</v>
      </c>
      <c r="R8029" s="641">
        <v>0</v>
      </c>
      <c r="S8029" s="284">
        <v>0</v>
      </c>
      <c r="T8029" s="284">
        <v>0</v>
      </c>
      <c r="U8029" s="641">
        <v>0</v>
      </c>
      <c r="V8029" s="641">
        <v>0</v>
      </c>
      <c r="W8029" s="641">
        <v>0</v>
      </c>
      <c r="X8029" s="284">
        <v>0</v>
      </c>
    </row>
    <row r="8030" spans="1:24">
      <c r="A8030" s="54"/>
      <c r="B8030" s="54"/>
      <c r="C8030" s="80"/>
      <c r="D8030" s="81"/>
      <c r="E8030" s="80"/>
      <c r="F8030" s="80"/>
      <c r="G8030" s="81"/>
      <c r="H8030" s="80"/>
      <c r="I8030" s="661"/>
      <c r="J8030" s="80"/>
      <c r="K8030" s="84" t="s">
        <v>36</v>
      </c>
      <c r="L8030" s="76">
        <f t="shared" si="407"/>
        <v>0</v>
      </c>
      <c r="M8030" s="284">
        <v>0</v>
      </c>
      <c r="N8030" s="284">
        <v>0</v>
      </c>
      <c r="O8030" s="284">
        <v>0</v>
      </c>
      <c r="P8030" s="641">
        <v>0</v>
      </c>
      <c r="Q8030" s="641">
        <v>0</v>
      </c>
      <c r="R8030" s="641">
        <v>0</v>
      </c>
      <c r="S8030" s="284">
        <v>0</v>
      </c>
      <c r="T8030" s="284">
        <v>0</v>
      </c>
      <c r="U8030" s="641">
        <v>0</v>
      </c>
      <c r="V8030" s="641">
        <v>0</v>
      </c>
      <c r="W8030" s="641">
        <v>0</v>
      </c>
      <c r="X8030" s="284">
        <v>0</v>
      </c>
    </row>
    <row r="8031" spans="1:24">
      <c r="A8031" s="54"/>
      <c r="B8031" s="54"/>
      <c r="C8031" s="46" t="s">
        <v>33</v>
      </c>
      <c r="D8031" s="58" t="s">
        <v>12165</v>
      </c>
      <c r="E8031" s="58" t="s">
        <v>12170</v>
      </c>
      <c r="F8031" s="46" t="s">
        <v>12167</v>
      </c>
      <c r="G8031" s="58" t="s">
        <v>12168</v>
      </c>
      <c r="H8031" s="46" t="s">
        <v>12169</v>
      </c>
      <c r="I8031" s="659">
        <v>35345</v>
      </c>
      <c r="J8031" s="46" t="s">
        <v>39</v>
      </c>
      <c r="K8031" s="75" t="s">
        <v>32</v>
      </c>
      <c r="L8031" s="76">
        <f t="shared" si="407"/>
        <v>0</v>
      </c>
      <c r="M8031" s="284">
        <v>0</v>
      </c>
      <c r="N8031" s="284">
        <v>0</v>
      </c>
      <c r="O8031" s="284">
        <v>0</v>
      </c>
      <c r="P8031" s="641">
        <v>0</v>
      </c>
      <c r="Q8031" s="641">
        <v>0</v>
      </c>
      <c r="R8031" s="641">
        <v>0</v>
      </c>
      <c r="S8031" s="284">
        <v>0</v>
      </c>
      <c r="T8031" s="284">
        <v>0</v>
      </c>
      <c r="U8031" s="641">
        <v>0</v>
      </c>
      <c r="V8031" s="641">
        <v>0</v>
      </c>
      <c r="W8031" s="641">
        <v>0</v>
      </c>
      <c r="X8031" s="284">
        <v>0</v>
      </c>
    </row>
    <row r="8032" spans="1:24">
      <c r="A8032" s="54"/>
      <c r="B8032" s="54"/>
      <c r="C8032" s="54"/>
      <c r="D8032" s="77"/>
      <c r="E8032" s="77"/>
      <c r="F8032" s="54"/>
      <c r="G8032" s="77"/>
      <c r="H8032" s="54"/>
      <c r="I8032" s="660"/>
      <c r="J8032" s="54"/>
      <c r="K8032" s="75" t="s">
        <v>34</v>
      </c>
      <c r="L8032" s="76">
        <f t="shared" si="407"/>
        <v>0</v>
      </c>
      <c r="M8032" s="284">
        <v>0</v>
      </c>
      <c r="N8032" s="284">
        <v>0</v>
      </c>
      <c r="O8032" s="284">
        <v>0</v>
      </c>
      <c r="P8032" s="641">
        <v>0</v>
      </c>
      <c r="Q8032" s="641">
        <v>0</v>
      </c>
      <c r="R8032" s="641">
        <v>0</v>
      </c>
      <c r="S8032" s="284">
        <v>0</v>
      </c>
      <c r="T8032" s="284">
        <v>0</v>
      </c>
      <c r="U8032" s="641">
        <v>0</v>
      </c>
      <c r="V8032" s="641">
        <v>0</v>
      </c>
      <c r="W8032" s="641">
        <v>0</v>
      </c>
      <c r="X8032" s="284">
        <v>0</v>
      </c>
    </row>
    <row r="8033" spans="1:24">
      <c r="A8033" s="54"/>
      <c r="B8033" s="54"/>
      <c r="C8033" s="80"/>
      <c r="D8033" s="81"/>
      <c r="E8033" s="81"/>
      <c r="F8033" s="80"/>
      <c r="G8033" s="81"/>
      <c r="H8033" s="80"/>
      <c r="I8033" s="661"/>
      <c r="J8033" s="80"/>
      <c r="K8033" s="84" t="s">
        <v>36</v>
      </c>
      <c r="L8033" s="76">
        <f t="shared" si="407"/>
        <v>10</v>
      </c>
      <c r="M8033" s="284">
        <v>0</v>
      </c>
      <c r="N8033" s="284">
        <v>0</v>
      </c>
      <c r="O8033" s="284">
        <v>0</v>
      </c>
      <c r="P8033" s="641">
        <v>0</v>
      </c>
      <c r="Q8033" s="641">
        <v>0</v>
      </c>
      <c r="R8033" s="641">
        <v>0</v>
      </c>
      <c r="S8033" s="284">
        <v>2</v>
      </c>
      <c r="T8033" s="284">
        <v>5</v>
      </c>
      <c r="U8033" s="641">
        <v>0</v>
      </c>
      <c r="V8033" s="641">
        <v>0</v>
      </c>
      <c r="W8033" s="284">
        <v>3</v>
      </c>
      <c r="X8033" s="284">
        <v>0</v>
      </c>
    </row>
    <row r="8034" spans="1:24">
      <c r="A8034" s="54"/>
      <c r="B8034" s="54"/>
      <c r="C8034" s="46" t="s">
        <v>33</v>
      </c>
      <c r="D8034" s="58" t="s">
        <v>12171</v>
      </c>
      <c r="E8034" s="58" t="s">
        <v>12172</v>
      </c>
      <c r="F8034" s="46" t="s">
        <v>12173</v>
      </c>
      <c r="G8034" s="58" t="s">
        <v>12174</v>
      </c>
      <c r="H8034" s="46" t="s">
        <v>12175</v>
      </c>
      <c r="I8034" s="659">
        <v>17399</v>
      </c>
      <c r="J8034" s="46" t="s">
        <v>39</v>
      </c>
      <c r="K8034" s="75" t="s">
        <v>32</v>
      </c>
      <c r="L8034" s="76">
        <f t="shared" si="407"/>
        <v>0</v>
      </c>
      <c r="M8034" s="284">
        <v>0</v>
      </c>
      <c r="N8034" s="284">
        <v>0</v>
      </c>
      <c r="O8034" s="284">
        <v>0</v>
      </c>
      <c r="P8034" s="641">
        <v>0</v>
      </c>
      <c r="Q8034" s="641">
        <v>0</v>
      </c>
      <c r="R8034" s="641">
        <v>0</v>
      </c>
      <c r="S8034" s="641">
        <v>0</v>
      </c>
      <c r="T8034" s="641">
        <v>0</v>
      </c>
      <c r="U8034" s="641">
        <v>0</v>
      </c>
      <c r="V8034" s="641">
        <v>0</v>
      </c>
      <c r="W8034" s="284">
        <v>0</v>
      </c>
      <c r="X8034" s="284">
        <v>0</v>
      </c>
    </row>
    <row r="8035" spans="1:24">
      <c r="A8035" s="54"/>
      <c r="B8035" s="54"/>
      <c r="C8035" s="54"/>
      <c r="D8035" s="77"/>
      <c r="E8035" s="54"/>
      <c r="F8035" s="54"/>
      <c r="G8035" s="77"/>
      <c r="H8035" s="54"/>
      <c r="I8035" s="660"/>
      <c r="J8035" s="54"/>
      <c r="K8035" s="75" t="s">
        <v>34</v>
      </c>
      <c r="L8035" s="76">
        <f t="shared" si="407"/>
        <v>0</v>
      </c>
      <c r="M8035" s="284">
        <v>0</v>
      </c>
      <c r="N8035" s="284">
        <v>0</v>
      </c>
      <c r="O8035" s="284">
        <v>0</v>
      </c>
      <c r="P8035" s="641">
        <v>0</v>
      </c>
      <c r="Q8035" s="641">
        <v>0</v>
      </c>
      <c r="R8035" s="641">
        <v>0</v>
      </c>
      <c r="S8035" s="641">
        <v>0</v>
      </c>
      <c r="T8035" s="641">
        <v>0</v>
      </c>
      <c r="U8035" s="641">
        <v>0</v>
      </c>
      <c r="V8035" s="641">
        <v>0</v>
      </c>
      <c r="W8035" s="284">
        <v>0</v>
      </c>
      <c r="X8035" s="284">
        <v>0</v>
      </c>
    </row>
    <row r="8036" spans="1:24">
      <c r="A8036" s="54"/>
      <c r="B8036" s="54"/>
      <c r="C8036" s="80"/>
      <c r="D8036" s="81"/>
      <c r="E8036" s="80"/>
      <c r="F8036" s="80"/>
      <c r="G8036" s="81"/>
      <c r="H8036" s="80"/>
      <c r="I8036" s="661"/>
      <c r="J8036" s="80"/>
      <c r="K8036" s="84" t="s">
        <v>36</v>
      </c>
      <c r="L8036" s="76">
        <f t="shared" si="407"/>
        <v>4</v>
      </c>
      <c r="M8036" s="284">
        <v>2</v>
      </c>
      <c r="N8036" s="284">
        <v>0</v>
      </c>
      <c r="O8036" s="284">
        <v>0</v>
      </c>
      <c r="P8036" s="641">
        <v>0</v>
      </c>
      <c r="Q8036" s="641">
        <v>0</v>
      </c>
      <c r="R8036" s="641">
        <v>0</v>
      </c>
      <c r="S8036" s="284">
        <v>2</v>
      </c>
      <c r="T8036" s="284">
        <v>0</v>
      </c>
      <c r="U8036" s="641">
        <v>0</v>
      </c>
      <c r="V8036" s="641">
        <v>0</v>
      </c>
      <c r="W8036" s="284">
        <v>0</v>
      </c>
      <c r="X8036" s="284">
        <v>0</v>
      </c>
    </row>
    <row r="8037" spans="1:24">
      <c r="A8037" s="54"/>
      <c r="B8037" s="54"/>
      <c r="C8037" s="46" t="s">
        <v>33</v>
      </c>
      <c r="D8037" s="58" t="s">
        <v>12176</v>
      </c>
      <c r="E8037" s="58" t="s">
        <v>12177</v>
      </c>
      <c r="F8037" s="46" t="s">
        <v>12178</v>
      </c>
      <c r="G8037" s="58" t="s">
        <v>12179</v>
      </c>
      <c r="H8037" s="46" t="s">
        <v>12180</v>
      </c>
      <c r="I8037" s="659">
        <v>190</v>
      </c>
      <c r="J8037" s="46" t="s">
        <v>39</v>
      </c>
      <c r="K8037" s="75" t="s">
        <v>32</v>
      </c>
      <c r="L8037" s="76">
        <f t="shared" si="407"/>
        <v>6</v>
      </c>
      <c r="M8037" s="284">
        <v>1</v>
      </c>
      <c r="N8037" s="284">
        <v>0</v>
      </c>
      <c r="O8037" s="284">
        <v>0</v>
      </c>
      <c r="P8037" s="641">
        <v>0</v>
      </c>
      <c r="Q8037" s="641">
        <v>0</v>
      </c>
      <c r="R8037" s="641">
        <v>0</v>
      </c>
      <c r="S8037" s="284">
        <v>3</v>
      </c>
      <c r="T8037" s="284">
        <v>1</v>
      </c>
      <c r="U8037" s="641">
        <v>0</v>
      </c>
      <c r="V8037" s="641">
        <v>0</v>
      </c>
      <c r="W8037" s="284">
        <v>1</v>
      </c>
      <c r="X8037" s="284">
        <v>0</v>
      </c>
    </row>
    <row r="8038" spans="1:24">
      <c r="A8038" s="54"/>
      <c r="B8038" s="54"/>
      <c r="C8038" s="54"/>
      <c r="D8038" s="77"/>
      <c r="E8038" s="54"/>
      <c r="F8038" s="54"/>
      <c r="G8038" s="77"/>
      <c r="H8038" s="54"/>
      <c r="I8038" s="660"/>
      <c r="J8038" s="54"/>
      <c r="K8038" s="75" t="s">
        <v>34</v>
      </c>
      <c r="L8038" s="76">
        <f t="shared" si="407"/>
        <v>0</v>
      </c>
      <c r="M8038" s="284">
        <v>0</v>
      </c>
      <c r="N8038" s="284">
        <v>0</v>
      </c>
      <c r="O8038" s="284">
        <v>0</v>
      </c>
      <c r="P8038" s="641">
        <v>0</v>
      </c>
      <c r="Q8038" s="641">
        <v>0</v>
      </c>
      <c r="R8038" s="641">
        <v>0</v>
      </c>
      <c r="S8038" s="641">
        <v>0</v>
      </c>
      <c r="T8038" s="641">
        <v>0</v>
      </c>
      <c r="U8038" s="641">
        <v>0</v>
      </c>
      <c r="V8038" s="641">
        <v>0</v>
      </c>
      <c r="W8038" s="284">
        <v>0</v>
      </c>
      <c r="X8038" s="284">
        <v>0</v>
      </c>
    </row>
    <row r="8039" spans="1:24">
      <c r="A8039" s="54"/>
      <c r="B8039" s="80"/>
      <c r="C8039" s="80"/>
      <c r="D8039" s="81"/>
      <c r="E8039" s="80"/>
      <c r="F8039" s="80"/>
      <c r="G8039" s="81"/>
      <c r="H8039" s="80"/>
      <c r="I8039" s="661"/>
      <c r="J8039" s="80"/>
      <c r="K8039" s="84" t="s">
        <v>36</v>
      </c>
      <c r="L8039" s="76">
        <f t="shared" si="407"/>
        <v>0</v>
      </c>
      <c r="M8039" s="284">
        <v>0</v>
      </c>
      <c r="N8039" s="284">
        <v>0</v>
      </c>
      <c r="O8039" s="284">
        <v>0</v>
      </c>
      <c r="P8039" s="641">
        <v>0</v>
      </c>
      <c r="Q8039" s="641">
        <v>0</v>
      </c>
      <c r="R8039" s="641">
        <v>0</v>
      </c>
      <c r="S8039" s="641">
        <v>0</v>
      </c>
      <c r="T8039" s="641">
        <v>0</v>
      </c>
      <c r="U8039" s="641">
        <v>0</v>
      </c>
      <c r="V8039" s="641">
        <v>0</v>
      </c>
      <c r="W8039" s="284">
        <v>0</v>
      </c>
      <c r="X8039" s="284">
        <v>0</v>
      </c>
    </row>
    <row r="8040" spans="1:24">
      <c r="A8040" s="54"/>
      <c r="B8040" s="103" t="s">
        <v>12181</v>
      </c>
      <c r="C8040" s="46"/>
      <c r="D8040" s="449">
        <f>COUNTA(D8043:D8054)</f>
        <v>4</v>
      </c>
      <c r="E8040" s="103"/>
      <c r="F8040" s="103"/>
      <c r="G8040" s="195"/>
      <c r="H8040" s="103"/>
      <c r="I8040" s="606">
        <f>SUM(I8043:I8054)</f>
        <v>28374</v>
      </c>
      <c r="J8040" s="46" t="s">
        <v>1508</v>
      </c>
      <c r="K8040" s="75" t="s">
        <v>1509</v>
      </c>
      <c r="L8040" s="76">
        <f>SUM(M8040:X8040)</f>
        <v>12</v>
      </c>
      <c r="M8040" s="76">
        <f>M8043+M8046+M8049+M8052</f>
        <v>0</v>
      </c>
      <c r="N8040" s="76">
        <f t="shared" ref="N8040:X8040" si="408">N8043+N8046+N8049+N8052</f>
        <v>8</v>
      </c>
      <c r="O8040" s="76">
        <f t="shared" si="408"/>
        <v>0</v>
      </c>
      <c r="P8040" s="76">
        <f t="shared" si="408"/>
        <v>0</v>
      </c>
      <c r="Q8040" s="76">
        <f t="shared" si="408"/>
        <v>0</v>
      </c>
      <c r="R8040" s="76">
        <f t="shared" si="408"/>
        <v>0</v>
      </c>
      <c r="S8040" s="76">
        <f t="shared" si="408"/>
        <v>0</v>
      </c>
      <c r="T8040" s="76">
        <f t="shared" si="408"/>
        <v>4</v>
      </c>
      <c r="U8040" s="76">
        <f t="shared" si="408"/>
        <v>0</v>
      </c>
      <c r="V8040" s="76">
        <f t="shared" si="408"/>
        <v>0</v>
      </c>
      <c r="W8040" s="76">
        <f t="shared" si="408"/>
        <v>0</v>
      </c>
      <c r="X8040" s="76">
        <f t="shared" si="408"/>
        <v>0</v>
      </c>
    </row>
    <row r="8041" spans="1:24">
      <c r="A8041" s="54"/>
      <c r="B8041" s="103"/>
      <c r="C8041" s="54"/>
      <c r="D8041" s="449"/>
      <c r="E8041" s="103"/>
      <c r="F8041" s="103"/>
      <c r="G8041" s="195"/>
      <c r="H8041" s="103"/>
      <c r="I8041" s="606"/>
      <c r="J8041" s="54"/>
      <c r="K8041" s="75" t="s">
        <v>1501</v>
      </c>
      <c r="L8041" s="76">
        <f>SUM(M8041:X8041)</f>
        <v>3</v>
      </c>
      <c r="M8041" s="76">
        <f t="shared" ref="M8041:X8042" si="409">M8044+M8047+M8050+M8053</f>
        <v>0</v>
      </c>
      <c r="N8041" s="76">
        <f t="shared" si="409"/>
        <v>3</v>
      </c>
      <c r="O8041" s="76">
        <f t="shared" si="409"/>
        <v>0</v>
      </c>
      <c r="P8041" s="76">
        <f t="shared" si="409"/>
        <v>0</v>
      </c>
      <c r="Q8041" s="76">
        <f t="shared" si="409"/>
        <v>0</v>
      </c>
      <c r="R8041" s="76">
        <f t="shared" si="409"/>
        <v>0</v>
      </c>
      <c r="S8041" s="76">
        <f t="shared" si="409"/>
        <v>0</v>
      </c>
      <c r="T8041" s="76">
        <f t="shared" si="409"/>
        <v>0</v>
      </c>
      <c r="U8041" s="76">
        <f t="shared" si="409"/>
        <v>0</v>
      </c>
      <c r="V8041" s="76">
        <f t="shared" si="409"/>
        <v>0</v>
      </c>
      <c r="W8041" s="76">
        <f t="shared" si="409"/>
        <v>0</v>
      </c>
      <c r="X8041" s="76">
        <f t="shared" si="409"/>
        <v>0</v>
      </c>
    </row>
    <row r="8042" spans="1:24">
      <c r="A8042" s="54"/>
      <c r="B8042" s="103"/>
      <c r="C8042" s="80"/>
      <c r="D8042" s="449"/>
      <c r="E8042" s="103"/>
      <c r="F8042" s="103"/>
      <c r="G8042" s="195"/>
      <c r="H8042" s="103"/>
      <c r="I8042" s="606"/>
      <c r="J8042" s="80"/>
      <c r="K8042" s="75" t="s">
        <v>1502</v>
      </c>
      <c r="L8042" s="76">
        <f>SUM(M8042:X8042)</f>
        <v>0</v>
      </c>
      <c r="M8042" s="76">
        <f t="shared" si="409"/>
        <v>0</v>
      </c>
      <c r="N8042" s="76">
        <f t="shared" si="409"/>
        <v>0</v>
      </c>
      <c r="O8042" s="76">
        <f t="shared" si="409"/>
        <v>0</v>
      </c>
      <c r="P8042" s="76">
        <f t="shared" si="409"/>
        <v>0</v>
      </c>
      <c r="Q8042" s="76">
        <f t="shared" si="409"/>
        <v>0</v>
      </c>
      <c r="R8042" s="76">
        <f t="shared" si="409"/>
        <v>0</v>
      </c>
      <c r="S8042" s="76">
        <f t="shared" si="409"/>
        <v>0</v>
      </c>
      <c r="T8042" s="76">
        <f t="shared" si="409"/>
        <v>0</v>
      </c>
      <c r="U8042" s="76">
        <f t="shared" si="409"/>
        <v>0</v>
      </c>
      <c r="V8042" s="76">
        <f t="shared" si="409"/>
        <v>0</v>
      </c>
      <c r="W8042" s="76">
        <f t="shared" si="409"/>
        <v>0</v>
      </c>
      <c r="X8042" s="76">
        <f t="shared" si="409"/>
        <v>0</v>
      </c>
    </row>
    <row r="8043" spans="1:24">
      <c r="A8043" s="54"/>
      <c r="B8043" s="46" t="s">
        <v>12182</v>
      </c>
      <c r="C8043" s="46" t="s">
        <v>31</v>
      </c>
      <c r="D8043" s="58" t="s">
        <v>12183</v>
      </c>
      <c r="E8043" s="58" t="s">
        <v>12184</v>
      </c>
      <c r="F8043" s="46" t="s">
        <v>12185</v>
      </c>
      <c r="G8043" s="58" t="s">
        <v>12186</v>
      </c>
      <c r="H8043" s="46" t="s">
        <v>12187</v>
      </c>
      <c r="I8043" s="74">
        <v>11321</v>
      </c>
      <c r="J8043" s="46" t="s">
        <v>39</v>
      </c>
      <c r="K8043" s="75" t="s">
        <v>32</v>
      </c>
      <c r="L8043" s="76">
        <f t="shared" ref="L8043:L8054" si="410">SUM(M8043:X8043)</f>
        <v>4</v>
      </c>
      <c r="M8043" s="284">
        <v>0</v>
      </c>
      <c r="N8043" s="284">
        <v>3</v>
      </c>
      <c r="O8043" s="284">
        <v>0</v>
      </c>
      <c r="P8043" s="284">
        <v>0</v>
      </c>
      <c r="Q8043" s="284">
        <v>0</v>
      </c>
      <c r="R8043" s="284">
        <v>0</v>
      </c>
      <c r="S8043" s="284">
        <v>0</v>
      </c>
      <c r="T8043" s="284">
        <v>1</v>
      </c>
      <c r="U8043" s="284">
        <v>0</v>
      </c>
      <c r="V8043" s="284">
        <v>0</v>
      </c>
      <c r="W8043" s="284">
        <v>0</v>
      </c>
      <c r="X8043" s="284">
        <v>0</v>
      </c>
    </row>
    <row r="8044" spans="1:24">
      <c r="A8044" s="54"/>
      <c r="B8044" s="54"/>
      <c r="C8044" s="54"/>
      <c r="D8044" s="77"/>
      <c r="E8044" s="77"/>
      <c r="F8044" s="54"/>
      <c r="G8044" s="77"/>
      <c r="H8044" s="54"/>
      <c r="I8044" s="79"/>
      <c r="J8044" s="54"/>
      <c r="K8044" s="75" t="s">
        <v>34</v>
      </c>
      <c r="L8044" s="76">
        <f t="shared" si="410"/>
        <v>2</v>
      </c>
      <c r="M8044" s="284">
        <v>0</v>
      </c>
      <c r="N8044" s="284">
        <v>2</v>
      </c>
      <c r="O8044" s="284">
        <v>0</v>
      </c>
      <c r="P8044" s="284">
        <v>0</v>
      </c>
      <c r="Q8044" s="284">
        <v>0</v>
      </c>
      <c r="R8044" s="284">
        <v>0</v>
      </c>
      <c r="S8044" s="284">
        <v>0</v>
      </c>
      <c r="T8044" s="284">
        <v>0</v>
      </c>
      <c r="U8044" s="284">
        <v>0</v>
      </c>
      <c r="V8044" s="284">
        <v>0</v>
      </c>
      <c r="W8044" s="284">
        <v>0</v>
      </c>
      <c r="X8044" s="284">
        <v>0</v>
      </c>
    </row>
    <row r="8045" spans="1:24">
      <c r="A8045" s="54"/>
      <c r="B8045" s="54"/>
      <c r="C8045" s="80"/>
      <c r="D8045" s="81"/>
      <c r="E8045" s="81"/>
      <c r="F8045" s="80"/>
      <c r="G8045" s="81"/>
      <c r="H8045" s="80"/>
      <c r="I8045" s="83"/>
      <c r="J8045" s="80"/>
      <c r="K8045" s="84" t="s">
        <v>36</v>
      </c>
      <c r="L8045" s="76">
        <f t="shared" si="410"/>
        <v>0</v>
      </c>
      <c r="M8045" s="284">
        <v>0</v>
      </c>
      <c r="N8045" s="284">
        <v>0</v>
      </c>
      <c r="O8045" s="284">
        <v>0</v>
      </c>
      <c r="P8045" s="284">
        <v>0</v>
      </c>
      <c r="Q8045" s="284">
        <v>0</v>
      </c>
      <c r="R8045" s="284">
        <v>0</v>
      </c>
      <c r="S8045" s="284">
        <v>0</v>
      </c>
      <c r="T8045" s="284">
        <v>0</v>
      </c>
      <c r="U8045" s="284">
        <v>0</v>
      </c>
      <c r="V8045" s="284">
        <v>0</v>
      </c>
      <c r="W8045" s="284">
        <v>0</v>
      </c>
      <c r="X8045" s="284">
        <v>0</v>
      </c>
    </row>
    <row r="8046" spans="1:24">
      <c r="A8046" s="54"/>
      <c r="B8046" s="54"/>
      <c r="C8046" s="46" t="s">
        <v>31</v>
      </c>
      <c r="D8046" s="58" t="s">
        <v>12188</v>
      </c>
      <c r="E8046" s="58" t="s">
        <v>12189</v>
      </c>
      <c r="F8046" s="46" t="s">
        <v>12190</v>
      </c>
      <c r="G8046" s="58" t="s">
        <v>12191</v>
      </c>
      <c r="H8046" s="46" t="s">
        <v>12192</v>
      </c>
      <c r="I8046" s="74">
        <v>6681</v>
      </c>
      <c r="J8046" s="46" t="s">
        <v>39</v>
      </c>
      <c r="K8046" s="75" t="s">
        <v>32</v>
      </c>
      <c r="L8046" s="76">
        <f t="shared" si="410"/>
        <v>2</v>
      </c>
      <c r="M8046" s="284">
        <v>0</v>
      </c>
      <c r="N8046" s="284">
        <v>1</v>
      </c>
      <c r="O8046" s="284">
        <v>0</v>
      </c>
      <c r="P8046" s="284">
        <v>0</v>
      </c>
      <c r="Q8046" s="284">
        <v>0</v>
      </c>
      <c r="R8046" s="284">
        <v>0</v>
      </c>
      <c r="S8046" s="284">
        <v>0</v>
      </c>
      <c r="T8046" s="284">
        <v>1</v>
      </c>
      <c r="U8046" s="284">
        <v>0</v>
      </c>
      <c r="V8046" s="284">
        <v>0</v>
      </c>
      <c r="W8046" s="284">
        <v>0</v>
      </c>
      <c r="X8046" s="284">
        <v>0</v>
      </c>
    </row>
    <row r="8047" spans="1:24">
      <c r="A8047" s="54"/>
      <c r="B8047" s="54"/>
      <c r="C8047" s="54"/>
      <c r="D8047" s="77"/>
      <c r="E8047" s="54"/>
      <c r="F8047" s="54"/>
      <c r="G8047" s="77"/>
      <c r="H8047" s="54"/>
      <c r="I8047" s="79"/>
      <c r="J8047" s="54"/>
      <c r="K8047" s="75" t="s">
        <v>34</v>
      </c>
      <c r="L8047" s="76">
        <f t="shared" si="410"/>
        <v>1</v>
      </c>
      <c r="M8047" s="284">
        <v>0</v>
      </c>
      <c r="N8047" s="284">
        <v>1</v>
      </c>
      <c r="O8047" s="284">
        <v>0</v>
      </c>
      <c r="P8047" s="284">
        <v>0</v>
      </c>
      <c r="Q8047" s="284">
        <v>0</v>
      </c>
      <c r="R8047" s="284">
        <v>0</v>
      </c>
      <c r="S8047" s="284">
        <v>0</v>
      </c>
      <c r="T8047" s="284">
        <v>0</v>
      </c>
      <c r="U8047" s="284">
        <v>0</v>
      </c>
      <c r="V8047" s="284">
        <v>0</v>
      </c>
      <c r="W8047" s="284">
        <v>0</v>
      </c>
      <c r="X8047" s="284">
        <v>0</v>
      </c>
    </row>
    <row r="8048" spans="1:24">
      <c r="A8048" s="54"/>
      <c r="B8048" s="54"/>
      <c r="C8048" s="80"/>
      <c r="D8048" s="81"/>
      <c r="E8048" s="80"/>
      <c r="F8048" s="80"/>
      <c r="G8048" s="81"/>
      <c r="H8048" s="80"/>
      <c r="I8048" s="83"/>
      <c r="J8048" s="80"/>
      <c r="K8048" s="84" t="s">
        <v>36</v>
      </c>
      <c r="L8048" s="76">
        <f t="shared" si="410"/>
        <v>0</v>
      </c>
      <c r="M8048" s="284">
        <v>0</v>
      </c>
      <c r="N8048" s="284">
        <v>0</v>
      </c>
      <c r="O8048" s="284">
        <v>0</v>
      </c>
      <c r="P8048" s="284">
        <v>0</v>
      </c>
      <c r="Q8048" s="284">
        <v>0</v>
      </c>
      <c r="R8048" s="284">
        <v>0</v>
      </c>
      <c r="S8048" s="284">
        <v>0</v>
      </c>
      <c r="T8048" s="284">
        <v>0</v>
      </c>
      <c r="U8048" s="284">
        <v>0</v>
      </c>
      <c r="V8048" s="284">
        <v>0</v>
      </c>
      <c r="W8048" s="284">
        <v>0</v>
      </c>
      <c r="X8048" s="284">
        <v>0</v>
      </c>
    </row>
    <row r="8049" spans="1:24">
      <c r="A8049" s="54"/>
      <c r="B8049" s="54"/>
      <c r="C8049" s="46" t="s">
        <v>31</v>
      </c>
      <c r="D8049" s="58" t="s">
        <v>12193</v>
      </c>
      <c r="E8049" s="58" t="s">
        <v>12194</v>
      </c>
      <c r="F8049" s="46" t="s">
        <v>12195</v>
      </c>
      <c r="G8049" s="58" t="s">
        <v>12196</v>
      </c>
      <c r="H8049" s="46" t="s">
        <v>12197</v>
      </c>
      <c r="I8049" s="74">
        <v>5085</v>
      </c>
      <c r="J8049" s="46" t="s">
        <v>39</v>
      </c>
      <c r="K8049" s="75" t="s">
        <v>32</v>
      </c>
      <c r="L8049" s="76">
        <f t="shared" si="410"/>
        <v>3</v>
      </c>
      <c r="M8049" s="284">
        <v>0</v>
      </c>
      <c r="N8049" s="284">
        <v>2</v>
      </c>
      <c r="O8049" s="284">
        <v>0</v>
      </c>
      <c r="P8049" s="284">
        <v>0</v>
      </c>
      <c r="Q8049" s="284">
        <v>0</v>
      </c>
      <c r="R8049" s="284">
        <v>0</v>
      </c>
      <c r="S8049" s="284">
        <v>0</v>
      </c>
      <c r="T8049" s="284">
        <v>1</v>
      </c>
      <c r="U8049" s="284">
        <v>0</v>
      </c>
      <c r="V8049" s="284">
        <v>0</v>
      </c>
      <c r="W8049" s="284">
        <v>0</v>
      </c>
      <c r="X8049" s="284">
        <v>0</v>
      </c>
    </row>
    <row r="8050" spans="1:24">
      <c r="A8050" s="54"/>
      <c r="B8050" s="54"/>
      <c r="C8050" s="54"/>
      <c r="D8050" s="77"/>
      <c r="E8050" s="54"/>
      <c r="F8050" s="54"/>
      <c r="G8050" s="77"/>
      <c r="H8050" s="54"/>
      <c r="I8050" s="79"/>
      <c r="J8050" s="54"/>
      <c r="K8050" s="75" t="s">
        <v>34</v>
      </c>
      <c r="L8050" s="76">
        <f t="shared" si="410"/>
        <v>0</v>
      </c>
      <c r="M8050" s="284">
        <v>0</v>
      </c>
      <c r="N8050" s="284">
        <v>0</v>
      </c>
      <c r="O8050" s="284">
        <v>0</v>
      </c>
      <c r="P8050" s="284">
        <v>0</v>
      </c>
      <c r="Q8050" s="284">
        <v>0</v>
      </c>
      <c r="R8050" s="284">
        <v>0</v>
      </c>
      <c r="S8050" s="284">
        <v>0</v>
      </c>
      <c r="T8050" s="284">
        <v>0</v>
      </c>
      <c r="U8050" s="284">
        <v>0</v>
      </c>
      <c r="V8050" s="284">
        <v>0</v>
      </c>
      <c r="W8050" s="284">
        <v>0</v>
      </c>
      <c r="X8050" s="284">
        <v>0</v>
      </c>
    </row>
    <row r="8051" spans="1:24">
      <c r="A8051" s="54"/>
      <c r="B8051" s="54"/>
      <c r="C8051" s="80"/>
      <c r="D8051" s="81"/>
      <c r="E8051" s="80"/>
      <c r="F8051" s="80"/>
      <c r="G8051" s="81"/>
      <c r="H8051" s="80"/>
      <c r="I8051" s="83"/>
      <c r="J8051" s="80"/>
      <c r="K8051" s="84" t="s">
        <v>36</v>
      </c>
      <c r="L8051" s="76">
        <f t="shared" si="410"/>
        <v>0</v>
      </c>
      <c r="M8051" s="284">
        <v>0</v>
      </c>
      <c r="N8051" s="284">
        <v>0</v>
      </c>
      <c r="O8051" s="284">
        <v>0</v>
      </c>
      <c r="P8051" s="284">
        <v>0</v>
      </c>
      <c r="Q8051" s="284">
        <v>0</v>
      </c>
      <c r="R8051" s="284">
        <v>0</v>
      </c>
      <c r="S8051" s="284">
        <v>0</v>
      </c>
      <c r="T8051" s="284">
        <v>0</v>
      </c>
      <c r="U8051" s="284">
        <v>0</v>
      </c>
      <c r="V8051" s="284">
        <v>0</v>
      </c>
      <c r="W8051" s="284">
        <v>0</v>
      </c>
      <c r="X8051" s="284">
        <v>0</v>
      </c>
    </row>
    <row r="8052" spans="1:24">
      <c r="A8052" s="54"/>
      <c r="B8052" s="54"/>
      <c r="C8052" s="46" t="s">
        <v>31</v>
      </c>
      <c r="D8052" s="58" t="s">
        <v>12198</v>
      </c>
      <c r="E8052" s="58" t="s">
        <v>12199</v>
      </c>
      <c r="F8052" s="46" t="s">
        <v>12200</v>
      </c>
      <c r="G8052" s="58" t="s">
        <v>12201</v>
      </c>
      <c r="H8052" s="46" t="s">
        <v>12202</v>
      </c>
      <c r="I8052" s="74">
        <v>5287</v>
      </c>
      <c r="J8052" s="46" t="s">
        <v>39</v>
      </c>
      <c r="K8052" s="75" t="s">
        <v>32</v>
      </c>
      <c r="L8052" s="76">
        <f t="shared" si="410"/>
        <v>3</v>
      </c>
      <c r="M8052" s="284">
        <v>0</v>
      </c>
      <c r="N8052" s="284">
        <v>2</v>
      </c>
      <c r="O8052" s="284">
        <v>0</v>
      </c>
      <c r="P8052" s="284">
        <v>0</v>
      </c>
      <c r="Q8052" s="284">
        <v>0</v>
      </c>
      <c r="R8052" s="284">
        <v>0</v>
      </c>
      <c r="S8052" s="284">
        <v>0</v>
      </c>
      <c r="T8052" s="284">
        <v>1</v>
      </c>
      <c r="U8052" s="284">
        <v>0</v>
      </c>
      <c r="V8052" s="284">
        <v>0</v>
      </c>
      <c r="W8052" s="284">
        <v>0</v>
      </c>
      <c r="X8052" s="284">
        <v>0</v>
      </c>
    </row>
    <row r="8053" spans="1:24">
      <c r="A8053" s="54"/>
      <c r="B8053" s="54"/>
      <c r="C8053" s="54"/>
      <c r="D8053" s="77"/>
      <c r="E8053" s="54"/>
      <c r="F8053" s="54"/>
      <c r="G8053" s="77"/>
      <c r="H8053" s="54"/>
      <c r="I8053" s="79"/>
      <c r="J8053" s="54"/>
      <c r="K8053" s="75" t="s">
        <v>34</v>
      </c>
      <c r="L8053" s="76">
        <f t="shared" si="410"/>
        <v>0</v>
      </c>
      <c r="M8053" s="284">
        <v>0</v>
      </c>
      <c r="N8053" s="284">
        <v>0</v>
      </c>
      <c r="O8053" s="284">
        <v>0</v>
      </c>
      <c r="P8053" s="284">
        <v>0</v>
      </c>
      <c r="Q8053" s="284">
        <v>0</v>
      </c>
      <c r="R8053" s="284">
        <v>0</v>
      </c>
      <c r="S8053" s="284">
        <v>0</v>
      </c>
      <c r="T8053" s="284">
        <v>0</v>
      </c>
      <c r="U8053" s="284">
        <v>0</v>
      </c>
      <c r="V8053" s="284">
        <v>0</v>
      </c>
      <c r="W8053" s="284">
        <v>0</v>
      </c>
      <c r="X8053" s="284">
        <v>0</v>
      </c>
    </row>
    <row r="8054" spans="1:24">
      <c r="A8054" s="54"/>
      <c r="B8054" s="80"/>
      <c r="C8054" s="80"/>
      <c r="D8054" s="81"/>
      <c r="E8054" s="80"/>
      <c r="F8054" s="80"/>
      <c r="G8054" s="81"/>
      <c r="H8054" s="80"/>
      <c r="I8054" s="83"/>
      <c r="J8054" s="80"/>
      <c r="K8054" s="84" t="s">
        <v>36</v>
      </c>
      <c r="L8054" s="76">
        <f t="shared" si="410"/>
        <v>0</v>
      </c>
      <c r="M8054" s="284">
        <v>0</v>
      </c>
      <c r="N8054" s="284">
        <v>0</v>
      </c>
      <c r="O8054" s="284">
        <v>0</v>
      </c>
      <c r="P8054" s="284">
        <v>0</v>
      </c>
      <c r="Q8054" s="284">
        <v>0</v>
      </c>
      <c r="R8054" s="284">
        <v>0</v>
      </c>
      <c r="S8054" s="284">
        <v>0</v>
      </c>
      <c r="T8054" s="284">
        <v>0</v>
      </c>
      <c r="U8054" s="284">
        <v>0</v>
      </c>
      <c r="V8054" s="284">
        <v>0</v>
      </c>
      <c r="W8054" s="284">
        <v>0</v>
      </c>
      <c r="X8054" s="284">
        <v>0</v>
      </c>
    </row>
    <row r="8055" spans="1:24">
      <c r="A8055" s="54"/>
      <c r="B8055" s="103" t="s">
        <v>12203</v>
      </c>
      <c r="C8055" s="46"/>
      <c r="D8055" s="449">
        <f>COUNTA(D8058:D8090)</f>
        <v>11</v>
      </c>
      <c r="E8055" s="103"/>
      <c r="F8055" s="103"/>
      <c r="G8055" s="195"/>
      <c r="H8055" s="103"/>
      <c r="I8055" s="606">
        <f>SUM(I8058:I8090)</f>
        <v>336133.04</v>
      </c>
      <c r="J8055" s="46" t="s">
        <v>1508</v>
      </c>
      <c r="K8055" s="75" t="s">
        <v>1509</v>
      </c>
      <c r="L8055" s="76">
        <f>SUM(M8055:X8055)</f>
        <v>12</v>
      </c>
      <c r="M8055" s="76">
        <f>M8058+M8061+M8064+M8067+M8070+M8073+M8076+M8079+M8082+M8085+M8088</f>
        <v>0</v>
      </c>
      <c r="N8055" s="76">
        <f t="shared" ref="N8055:X8055" si="411">N8058+N8061+N8064+N8067+N8070+N8073+N8076+N8079+N8082+N8085+N8088</f>
        <v>10</v>
      </c>
      <c r="O8055" s="76">
        <f t="shared" si="411"/>
        <v>0</v>
      </c>
      <c r="P8055" s="76">
        <f t="shared" si="411"/>
        <v>0</v>
      </c>
      <c r="Q8055" s="76">
        <f t="shared" si="411"/>
        <v>0</v>
      </c>
      <c r="R8055" s="76">
        <f t="shared" si="411"/>
        <v>0</v>
      </c>
      <c r="S8055" s="76">
        <f t="shared" si="411"/>
        <v>0</v>
      </c>
      <c r="T8055" s="76">
        <f t="shared" si="411"/>
        <v>2</v>
      </c>
      <c r="U8055" s="76">
        <f t="shared" si="411"/>
        <v>0</v>
      </c>
      <c r="V8055" s="76">
        <f t="shared" si="411"/>
        <v>0</v>
      </c>
      <c r="W8055" s="76">
        <f t="shared" si="411"/>
        <v>0</v>
      </c>
      <c r="X8055" s="76">
        <f t="shared" si="411"/>
        <v>0</v>
      </c>
    </row>
    <row r="8056" spans="1:24">
      <c r="A8056" s="54"/>
      <c r="B8056" s="103"/>
      <c r="C8056" s="54"/>
      <c r="D8056" s="449"/>
      <c r="E8056" s="103"/>
      <c r="F8056" s="103"/>
      <c r="G8056" s="195"/>
      <c r="H8056" s="103"/>
      <c r="I8056" s="606"/>
      <c r="J8056" s="54"/>
      <c r="K8056" s="75" t="s">
        <v>1501</v>
      </c>
      <c r="L8056" s="76">
        <f>SUM(M8056:X8056)</f>
        <v>0</v>
      </c>
      <c r="M8056" s="76">
        <f t="shared" ref="M8056:X8057" si="412">M8059+M8062+M8065+M8068+M8071+M8074+M8077+M8080+M8083+M8086+M8089</f>
        <v>0</v>
      </c>
      <c r="N8056" s="76">
        <f t="shared" si="412"/>
        <v>0</v>
      </c>
      <c r="O8056" s="76">
        <f t="shared" si="412"/>
        <v>0</v>
      </c>
      <c r="P8056" s="76">
        <f t="shared" si="412"/>
        <v>0</v>
      </c>
      <c r="Q8056" s="76">
        <f t="shared" si="412"/>
        <v>0</v>
      </c>
      <c r="R8056" s="76">
        <f t="shared" si="412"/>
        <v>0</v>
      </c>
      <c r="S8056" s="76">
        <f t="shared" si="412"/>
        <v>0</v>
      </c>
      <c r="T8056" s="76">
        <f t="shared" si="412"/>
        <v>0</v>
      </c>
      <c r="U8056" s="76">
        <f t="shared" si="412"/>
        <v>0</v>
      </c>
      <c r="V8056" s="76">
        <f t="shared" si="412"/>
        <v>0</v>
      </c>
      <c r="W8056" s="76">
        <f t="shared" si="412"/>
        <v>0</v>
      </c>
      <c r="X8056" s="76">
        <f t="shared" si="412"/>
        <v>0</v>
      </c>
    </row>
    <row r="8057" spans="1:24">
      <c r="A8057" s="54"/>
      <c r="B8057" s="103"/>
      <c r="C8057" s="80"/>
      <c r="D8057" s="449"/>
      <c r="E8057" s="103"/>
      <c r="F8057" s="103"/>
      <c r="G8057" s="195"/>
      <c r="H8057" s="103"/>
      <c r="I8057" s="606"/>
      <c r="J8057" s="80"/>
      <c r="K8057" s="75" t="s">
        <v>1502</v>
      </c>
      <c r="L8057" s="76">
        <f>SUM(M8057:X8057)</f>
        <v>37</v>
      </c>
      <c r="M8057" s="76">
        <f t="shared" si="412"/>
        <v>0</v>
      </c>
      <c r="N8057" s="76">
        <f t="shared" si="412"/>
        <v>1</v>
      </c>
      <c r="O8057" s="76">
        <f t="shared" si="412"/>
        <v>0</v>
      </c>
      <c r="P8057" s="76">
        <f t="shared" si="412"/>
        <v>0</v>
      </c>
      <c r="Q8057" s="76">
        <f t="shared" si="412"/>
        <v>0</v>
      </c>
      <c r="R8057" s="76">
        <f t="shared" si="412"/>
        <v>1</v>
      </c>
      <c r="S8057" s="76">
        <f t="shared" si="412"/>
        <v>1</v>
      </c>
      <c r="T8057" s="76">
        <f t="shared" si="412"/>
        <v>0</v>
      </c>
      <c r="U8057" s="76">
        <f t="shared" si="412"/>
        <v>0</v>
      </c>
      <c r="V8057" s="76">
        <f t="shared" si="412"/>
        <v>0</v>
      </c>
      <c r="W8057" s="76">
        <f t="shared" si="412"/>
        <v>33</v>
      </c>
      <c r="X8057" s="76">
        <f t="shared" si="412"/>
        <v>1</v>
      </c>
    </row>
    <row r="8058" spans="1:24">
      <c r="A8058" s="54"/>
      <c r="B8058" s="46" t="s">
        <v>12204</v>
      </c>
      <c r="C8058" s="46" t="s">
        <v>31</v>
      </c>
      <c r="D8058" s="58" t="s">
        <v>12205</v>
      </c>
      <c r="E8058" s="665" t="s">
        <v>12206</v>
      </c>
      <c r="F8058" s="46" t="s">
        <v>12207</v>
      </c>
      <c r="G8058" s="58" t="s">
        <v>12208</v>
      </c>
      <c r="H8058" s="46" t="s">
        <v>12209</v>
      </c>
      <c r="I8058" s="74">
        <v>3748</v>
      </c>
      <c r="J8058" s="46" t="s">
        <v>39</v>
      </c>
      <c r="K8058" s="75" t="s">
        <v>32</v>
      </c>
      <c r="L8058" s="76">
        <f t="shared" ref="L8058:L8090" si="413">SUM(M8058:X8058)</f>
        <v>3</v>
      </c>
      <c r="M8058" s="284">
        <v>0</v>
      </c>
      <c r="N8058" s="284">
        <v>2</v>
      </c>
      <c r="O8058" s="284">
        <v>0</v>
      </c>
      <c r="P8058" s="284">
        <v>0</v>
      </c>
      <c r="Q8058" s="284">
        <v>0</v>
      </c>
      <c r="R8058" s="284">
        <v>0</v>
      </c>
      <c r="S8058" s="284">
        <v>0</v>
      </c>
      <c r="T8058" s="284">
        <v>1</v>
      </c>
      <c r="U8058" s="284">
        <v>0</v>
      </c>
      <c r="V8058" s="284">
        <v>0</v>
      </c>
      <c r="W8058" s="284">
        <v>0</v>
      </c>
      <c r="X8058" s="284">
        <v>0</v>
      </c>
    </row>
    <row r="8059" spans="1:24">
      <c r="A8059" s="54"/>
      <c r="B8059" s="54"/>
      <c r="C8059" s="54"/>
      <c r="D8059" s="77"/>
      <c r="E8059" s="666"/>
      <c r="F8059" s="54"/>
      <c r="G8059" s="77"/>
      <c r="H8059" s="54"/>
      <c r="I8059" s="79"/>
      <c r="J8059" s="54"/>
      <c r="K8059" s="75" t="s">
        <v>34</v>
      </c>
      <c r="L8059" s="76">
        <f t="shared" si="413"/>
        <v>0</v>
      </c>
      <c r="M8059" s="284">
        <v>0</v>
      </c>
      <c r="N8059" s="284">
        <v>0</v>
      </c>
      <c r="O8059" s="284">
        <v>0</v>
      </c>
      <c r="P8059" s="284">
        <v>0</v>
      </c>
      <c r="Q8059" s="284">
        <v>0</v>
      </c>
      <c r="R8059" s="284">
        <v>0</v>
      </c>
      <c r="S8059" s="284">
        <v>0</v>
      </c>
      <c r="T8059" s="284">
        <v>0</v>
      </c>
      <c r="U8059" s="284">
        <v>0</v>
      </c>
      <c r="V8059" s="284">
        <v>0</v>
      </c>
      <c r="W8059" s="284">
        <v>0</v>
      </c>
      <c r="X8059" s="284">
        <v>0</v>
      </c>
    </row>
    <row r="8060" spans="1:24">
      <c r="A8060" s="54"/>
      <c r="B8060" s="54"/>
      <c r="C8060" s="80"/>
      <c r="D8060" s="81"/>
      <c r="E8060" s="667"/>
      <c r="F8060" s="80"/>
      <c r="G8060" s="81"/>
      <c r="H8060" s="80"/>
      <c r="I8060" s="83"/>
      <c r="J8060" s="80"/>
      <c r="K8060" s="84" t="s">
        <v>36</v>
      </c>
      <c r="L8060" s="76">
        <f t="shared" si="413"/>
        <v>0</v>
      </c>
      <c r="M8060" s="284">
        <v>0</v>
      </c>
      <c r="N8060" s="284">
        <v>0</v>
      </c>
      <c r="O8060" s="284">
        <v>0</v>
      </c>
      <c r="P8060" s="284">
        <v>0</v>
      </c>
      <c r="Q8060" s="284">
        <v>0</v>
      </c>
      <c r="R8060" s="284">
        <v>0</v>
      </c>
      <c r="S8060" s="284">
        <v>0</v>
      </c>
      <c r="T8060" s="284">
        <v>0</v>
      </c>
      <c r="U8060" s="284">
        <v>0</v>
      </c>
      <c r="V8060" s="284">
        <v>0</v>
      </c>
      <c r="W8060" s="284">
        <v>0</v>
      </c>
      <c r="X8060" s="284">
        <v>0</v>
      </c>
    </row>
    <row r="8061" spans="1:24">
      <c r="A8061" s="54"/>
      <c r="B8061" s="54"/>
      <c r="C8061" s="46" t="s">
        <v>31</v>
      </c>
      <c r="D8061" s="58" t="s">
        <v>12210</v>
      </c>
      <c r="E8061" s="665" t="s">
        <v>12211</v>
      </c>
      <c r="F8061" s="46" t="s">
        <v>12212</v>
      </c>
      <c r="G8061" s="58" t="s">
        <v>12213</v>
      </c>
      <c r="H8061" s="46" t="s">
        <v>12214</v>
      </c>
      <c r="I8061" s="74">
        <v>3959</v>
      </c>
      <c r="J8061" s="46" t="s">
        <v>39</v>
      </c>
      <c r="K8061" s="75" t="s">
        <v>32</v>
      </c>
      <c r="L8061" s="76">
        <f t="shared" si="413"/>
        <v>5</v>
      </c>
      <c r="M8061" s="284">
        <v>0</v>
      </c>
      <c r="N8061" s="284">
        <v>4</v>
      </c>
      <c r="O8061" s="284">
        <v>0</v>
      </c>
      <c r="P8061" s="284">
        <v>0</v>
      </c>
      <c r="Q8061" s="284">
        <v>0</v>
      </c>
      <c r="R8061" s="284">
        <v>0</v>
      </c>
      <c r="S8061" s="284">
        <v>0</v>
      </c>
      <c r="T8061" s="284">
        <v>1</v>
      </c>
      <c r="U8061" s="284">
        <v>0</v>
      </c>
      <c r="V8061" s="284">
        <v>0</v>
      </c>
      <c r="W8061" s="284">
        <v>0</v>
      </c>
      <c r="X8061" s="284">
        <v>0</v>
      </c>
    </row>
    <row r="8062" spans="1:24">
      <c r="A8062" s="54"/>
      <c r="B8062" s="54"/>
      <c r="C8062" s="54"/>
      <c r="D8062" s="77"/>
      <c r="E8062" s="666"/>
      <c r="F8062" s="54"/>
      <c r="G8062" s="77"/>
      <c r="H8062" s="54"/>
      <c r="I8062" s="79"/>
      <c r="J8062" s="54"/>
      <c r="K8062" s="75" t="s">
        <v>34</v>
      </c>
      <c r="L8062" s="76">
        <f t="shared" si="413"/>
        <v>0</v>
      </c>
      <c r="M8062" s="284">
        <v>0</v>
      </c>
      <c r="N8062" s="284">
        <v>0</v>
      </c>
      <c r="O8062" s="284">
        <v>0</v>
      </c>
      <c r="P8062" s="284">
        <v>0</v>
      </c>
      <c r="Q8062" s="284">
        <v>0</v>
      </c>
      <c r="R8062" s="284">
        <v>0</v>
      </c>
      <c r="S8062" s="284">
        <v>0</v>
      </c>
      <c r="T8062" s="284">
        <v>0</v>
      </c>
      <c r="U8062" s="284">
        <v>0</v>
      </c>
      <c r="V8062" s="284">
        <v>0</v>
      </c>
      <c r="W8062" s="284">
        <v>0</v>
      </c>
      <c r="X8062" s="284">
        <v>0</v>
      </c>
    </row>
    <row r="8063" spans="1:24">
      <c r="A8063" s="54"/>
      <c r="B8063" s="54"/>
      <c r="C8063" s="80"/>
      <c r="D8063" s="81"/>
      <c r="E8063" s="667"/>
      <c r="F8063" s="80"/>
      <c r="G8063" s="81"/>
      <c r="H8063" s="80"/>
      <c r="I8063" s="83"/>
      <c r="J8063" s="80"/>
      <c r="K8063" s="84" t="s">
        <v>36</v>
      </c>
      <c r="L8063" s="76">
        <f t="shared" si="413"/>
        <v>0</v>
      </c>
      <c r="M8063" s="284">
        <v>0</v>
      </c>
      <c r="N8063" s="284">
        <v>0</v>
      </c>
      <c r="O8063" s="284">
        <v>0</v>
      </c>
      <c r="P8063" s="284">
        <v>0</v>
      </c>
      <c r="Q8063" s="284">
        <v>0</v>
      </c>
      <c r="R8063" s="284">
        <v>0</v>
      </c>
      <c r="S8063" s="284">
        <v>0</v>
      </c>
      <c r="T8063" s="284">
        <v>0</v>
      </c>
      <c r="U8063" s="284">
        <v>0</v>
      </c>
      <c r="V8063" s="284">
        <v>0</v>
      </c>
      <c r="W8063" s="284">
        <v>0</v>
      </c>
      <c r="X8063" s="284">
        <v>0</v>
      </c>
    </row>
    <row r="8064" spans="1:24">
      <c r="A8064" s="54"/>
      <c r="B8064" s="54"/>
      <c r="C8064" s="46" t="s">
        <v>31</v>
      </c>
      <c r="D8064" s="58" t="s">
        <v>12215</v>
      </c>
      <c r="E8064" s="665" t="s">
        <v>12216</v>
      </c>
      <c r="F8064" s="46" t="s">
        <v>12217</v>
      </c>
      <c r="G8064" s="58" t="s">
        <v>12218</v>
      </c>
      <c r="H8064" s="46" t="s">
        <v>12219</v>
      </c>
      <c r="I8064" s="74">
        <v>3432</v>
      </c>
      <c r="J8064" s="46" t="s">
        <v>39</v>
      </c>
      <c r="K8064" s="75" t="s">
        <v>32</v>
      </c>
      <c r="L8064" s="76">
        <f t="shared" si="413"/>
        <v>2</v>
      </c>
      <c r="M8064" s="284">
        <v>0</v>
      </c>
      <c r="N8064" s="284">
        <v>2</v>
      </c>
      <c r="O8064" s="284">
        <v>0</v>
      </c>
      <c r="P8064" s="284">
        <v>0</v>
      </c>
      <c r="Q8064" s="284">
        <v>0</v>
      </c>
      <c r="R8064" s="284">
        <v>0</v>
      </c>
      <c r="S8064" s="284">
        <v>0</v>
      </c>
      <c r="T8064" s="284">
        <v>0</v>
      </c>
      <c r="U8064" s="284">
        <v>0</v>
      </c>
      <c r="V8064" s="284">
        <v>0</v>
      </c>
      <c r="W8064" s="284">
        <v>0</v>
      </c>
      <c r="X8064" s="284">
        <v>0</v>
      </c>
    </row>
    <row r="8065" spans="1:24">
      <c r="A8065" s="54"/>
      <c r="B8065" s="54"/>
      <c r="C8065" s="54"/>
      <c r="D8065" s="77"/>
      <c r="E8065" s="666"/>
      <c r="F8065" s="54"/>
      <c r="G8065" s="77"/>
      <c r="H8065" s="54"/>
      <c r="I8065" s="79"/>
      <c r="J8065" s="54"/>
      <c r="K8065" s="75" t="s">
        <v>34</v>
      </c>
      <c r="L8065" s="76">
        <f t="shared" si="413"/>
        <v>0</v>
      </c>
      <c r="M8065" s="284">
        <v>0</v>
      </c>
      <c r="N8065" s="284">
        <v>0</v>
      </c>
      <c r="O8065" s="284">
        <v>0</v>
      </c>
      <c r="P8065" s="284">
        <v>0</v>
      </c>
      <c r="Q8065" s="284">
        <v>0</v>
      </c>
      <c r="R8065" s="284">
        <v>0</v>
      </c>
      <c r="S8065" s="284">
        <v>0</v>
      </c>
      <c r="T8065" s="284">
        <v>0</v>
      </c>
      <c r="U8065" s="284">
        <v>0</v>
      </c>
      <c r="V8065" s="284">
        <v>0</v>
      </c>
      <c r="W8065" s="284">
        <v>0</v>
      </c>
      <c r="X8065" s="284">
        <v>0</v>
      </c>
    </row>
    <row r="8066" spans="1:24">
      <c r="A8066" s="54"/>
      <c r="B8066" s="54"/>
      <c r="C8066" s="80"/>
      <c r="D8066" s="81"/>
      <c r="E8066" s="667"/>
      <c r="F8066" s="80"/>
      <c r="G8066" s="81"/>
      <c r="H8066" s="80"/>
      <c r="I8066" s="83"/>
      <c r="J8066" s="80"/>
      <c r="K8066" s="84" t="s">
        <v>36</v>
      </c>
      <c r="L8066" s="76">
        <f t="shared" si="413"/>
        <v>0</v>
      </c>
      <c r="M8066" s="284">
        <v>0</v>
      </c>
      <c r="N8066" s="284">
        <v>0</v>
      </c>
      <c r="O8066" s="284">
        <v>0</v>
      </c>
      <c r="P8066" s="284">
        <v>0</v>
      </c>
      <c r="Q8066" s="284">
        <v>0</v>
      </c>
      <c r="R8066" s="284">
        <v>0</v>
      </c>
      <c r="S8066" s="284">
        <v>0</v>
      </c>
      <c r="T8066" s="284">
        <v>0</v>
      </c>
      <c r="U8066" s="284">
        <v>0</v>
      </c>
      <c r="V8066" s="284">
        <v>0</v>
      </c>
      <c r="W8066" s="284">
        <v>0</v>
      </c>
      <c r="X8066" s="284">
        <v>0</v>
      </c>
    </row>
    <row r="8067" spans="1:24">
      <c r="A8067" s="54"/>
      <c r="B8067" s="54"/>
      <c r="C8067" s="46" t="s">
        <v>31</v>
      </c>
      <c r="D8067" s="58" t="s">
        <v>12220</v>
      </c>
      <c r="E8067" s="665" t="s">
        <v>12221</v>
      </c>
      <c r="F8067" s="46" t="s">
        <v>12222</v>
      </c>
      <c r="G8067" s="58" t="s">
        <v>12223</v>
      </c>
      <c r="H8067" s="46" t="s">
        <v>12224</v>
      </c>
      <c r="I8067" s="74">
        <v>3476</v>
      </c>
      <c r="J8067" s="46" t="s">
        <v>39</v>
      </c>
      <c r="K8067" s="75" t="s">
        <v>32</v>
      </c>
      <c r="L8067" s="76">
        <f t="shared" si="413"/>
        <v>2</v>
      </c>
      <c r="M8067" s="284">
        <v>0</v>
      </c>
      <c r="N8067" s="284">
        <v>2</v>
      </c>
      <c r="O8067" s="284">
        <v>0</v>
      </c>
      <c r="P8067" s="284">
        <v>0</v>
      </c>
      <c r="Q8067" s="284">
        <v>0</v>
      </c>
      <c r="R8067" s="284">
        <v>0</v>
      </c>
      <c r="S8067" s="284">
        <v>0</v>
      </c>
      <c r="T8067" s="284">
        <v>0</v>
      </c>
      <c r="U8067" s="284">
        <v>0</v>
      </c>
      <c r="V8067" s="284">
        <v>0</v>
      </c>
      <c r="W8067" s="284">
        <v>0</v>
      </c>
      <c r="X8067" s="284">
        <v>0</v>
      </c>
    </row>
    <row r="8068" spans="1:24">
      <c r="A8068" s="54"/>
      <c r="B8068" s="54"/>
      <c r="C8068" s="54"/>
      <c r="D8068" s="77"/>
      <c r="E8068" s="666"/>
      <c r="F8068" s="54"/>
      <c r="G8068" s="77"/>
      <c r="H8068" s="54"/>
      <c r="I8068" s="79"/>
      <c r="J8068" s="54"/>
      <c r="K8068" s="75" t="s">
        <v>34</v>
      </c>
      <c r="L8068" s="76">
        <f t="shared" si="413"/>
        <v>0</v>
      </c>
      <c r="M8068" s="284">
        <v>0</v>
      </c>
      <c r="N8068" s="284">
        <v>0</v>
      </c>
      <c r="O8068" s="284">
        <v>0</v>
      </c>
      <c r="P8068" s="284">
        <v>0</v>
      </c>
      <c r="Q8068" s="284">
        <v>0</v>
      </c>
      <c r="R8068" s="284">
        <v>0</v>
      </c>
      <c r="S8068" s="284">
        <v>0</v>
      </c>
      <c r="T8068" s="284">
        <v>0</v>
      </c>
      <c r="U8068" s="284">
        <v>0</v>
      </c>
      <c r="V8068" s="284">
        <v>0</v>
      </c>
      <c r="W8068" s="284">
        <v>0</v>
      </c>
      <c r="X8068" s="284">
        <v>0</v>
      </c>
    </row>
    <row r="8069" spans="1:24">
      <c r="A8069" s="54"/>
      <c r="B8069" s="54"/>
      <c r="C8069" s="80"/>
      <c r="D8069" s="81"/>
      <c r="E8069" s="667"/>
      <c r="F8069" s="80"/>
      <c r="G8069" s="81"/>
      <c r="H8069" s="80"/>
      <c r="I8069" s="83"/>
      <c r="J8069" s="80"/>
      <c r="K8069" s="84" t="s">
        <v>36</v>
      </c>
      <c r="L8069" s="76">
        <f t="shared" si="413"/>
        <v>0</v>
      </c>
      <c r="M8069" s="284">
        <v>0</v>
      </c>
      <c r="N8069" s="284">
        <v>0</v>
      </c>
      <c r="O8069" s="284">
        <v>0</v>
      </c>
      <c r="P8069" s="284">
        <v>0</v>
      </c>
      <c r="Q8069" s="284">
        <v>0</v>
      </c>
      <c r="R8069" s="284">
        <v>0</v>
      </c>
      <c r="S8069" s="284">
        <v>0</v>
      </c>
      <c r="T8069" s="284">
        <v>0</v>
      </c>
      <c r="U8069" s="284">
        <v>0</v>
      </c>
      <c r="V8069" s="284">
        <v>0</v>
      </c>
      <c r="W8069" s="284">
        <v>0</v>
      </c>
      <c r="X8069" s="284">
        <v>0</v>
      </c>
    </row>
    <row r="8070" spans="1:24">
      <c r="A8070" s="54"/>
      <c r="B8070" s="54"/>
      <c r="C8070" s="46" t="s">
        <v>33</v>
      </c>
      <c r="D8070" s="58" t="s">
        <v>9014</v>
      </c>
      <c r="E8070" s="665" t="s">
        <v>12225</v>
      </c>
      <c r="F8070" s="46" t="s">
        <v>12226</v>
      </c>
      <c r="G8070" s="58" t="s">
        <v>12227</v>
      </c>
      <c r="H8070" s="46" t="s">
        <v>12228</v>
      </c>
      <c r="I8070" s="74">
        <v>69437</v>
      </c>
      <c r="J8070" s="46" t="s">
        <v>39</v>
      </c>
      <c r="K8070" s="75" t="s">
        <v>32</v>
      </c>
      <c r="L8070" s="76">
        <f t="shared" si="413"/>
        <v>0</v>
      </c>
      <c r="M8070" s="284">
        <v>0</v>
      </c>
      <c r="N8070" s="284">
        <v>0</v>
      </c>
      <c r="O8070" s="284">
        <v>0</v>
      </c>
      <c r="P8070" s="284">
        <v>0</v>
      </c>
      <c r="Q8070" s="284">
        <v>0</v>
      </c>
      <c r="R8070" s="284">
        <v>0</v>
      </c>
      <c r="S8070" s="284">
        <v>0</v>
      </c>
      <c r="T8070" s="284">
        <v>0</v>
      </c>
      <c r="U8070" s="284">
        <v>0</v>
      </c>
      <c r="V8070" s="284">
        <v>0</v>
      </c>
      <c r="W8070" s="284">
        <v>0</v>
      </c>
      <c r="X8070" s="284">
        <v>0</v>
      </c>
    </row>
    <row r="8071" spans="1:24">
      <c r="A8071" s="54"/>
      <c r="B8071" s="54"/>
      <c r="C8071" s="54"/>
      <c r="D8071" s="77"/>
      <c r="E8071" s="666"/>
      <c r="F8071" s="54"/>
      <c r="G8071" s="77"/>
      <c r="H8071" s="54"/>
      <c r="I8071" s="79"/>
      <c r="J8071" s="54"/>
      <c r="K8071" s="75" t="s">
        <v>34</v>
      </c>
      <c r="L8071" s="76">
        <f t="shared" si="413"/>
        <v>0</v>
      </c>
      <c r="M8071" s="284">
        <v>0</v>
      </c>
      <c r="N8071" s="284">
        <v>0</v>
      </c>
      <c r="O8071" s="284">
        <v>0</v>
      </c>
      <c r="P8071" s="284">
        <v>0</v>
      </c>
      <c r="Q8071" s="284">
        <v>0</v>
      </c>
      <c r="R8071" s="284">
        <v>0</v>
      </c>
      <c r="S8071" s="284">
        <v>0</v>
      </c>
      <c r="T8071" s="284">
        <v>0</v>
      </c>
      <c r="U8071" s="284">
        <v>0</v>
      </c>
      <c r="V8071" s="284">
        <v>0</v>
      </c>
      <c r="W8071" s="284">
        <v>0</v>
      </c>
      <c r="X8071" s="284">
        <v>0</v>
      </c>
    </row>
    <row r="8072" spans="1:24">
      <c r="A8072" s="54"/>
      <c r="B8072" s="54"/>
      <c r="C8072" s="80"/>
      <c r="D8072" s="81"/>
      <c r="E8072" s="667"/>
      <c r="F8072" s="80"/>
      <c r="G8072" s="81"/>
      <c r="H8072" s="80"/>
      <c r="I8072" s="83"/>
      <c r="J8072" s="80"/>
      <c r="K8072" s="84" t="s">
        <v>36</v>
      </c>
      <c r="L8072" s="76">
        <f t="shared" si="413"/>
        <v>7</v>
      </c>
      <c r="M8072" s="284">
        <v>0</v>
      </c>
      <c r="N8072" s="284">
        <v>0</v>
      </c>
      <c r="O8072" s="284">
        <v>0</v>
      </c>
      <c r="P8072" s="284">
        <v>0</v>
      </c>
      <c r="Q8072" s="284">
        <v>0</v>
      </c>
      <c r="R8072" s="284">
        <v>0</v>
      </c>
      <c r="S8072" s="284">
        <v>0</v>
      </c>
      <c r="T8072" s="284">
        <v>0</v>
      </c>
      <c r="U8072" s="284">
        <v>0</v>
      </c>
      <c r="V8072" s="284">
        <v>0</v>
      </c>
      <c r="W8072" s="284">
        <v>7</v>
      </c>
      <c r="X8072" s="284">
        <v>0</v>
      </c>
    </row>
    <row r="8073" spans="1:24">
      <c r="A8073" s="54"/>
      <c r="B8073" s="54"/>
      <c r="C8073" s="46" t="s">
        <v>33</v>
      </c>
      <c r="D8073" s="58" t="s">
        <v>12229</v>
      </c>
      <c r="E8073" s="665" t="s">
        <v>12230</v>
      </c>
      <c r="F8073" s="46" t="s">
        <v>12231</v>
      </c>
      <c r="G8073" s="58" t="s">
        <v>12232</v>
      </c>
      <c r="H8073" s="46" t="s">
        <v>12233</v>
      </c>
      <c r="I8073" s="74">
        <v>13945</v>
      </c>
      <c r="J8073" s="46" t="s">
        <v>39</v>
      </c>
      <c r="K8073" s="75" t="s">
        <v>32</v>
      </c>
      <c r="L8073" s="76">
        <f t="shared" si="413"/>
        <v>0</v>
      </c>
      <c r="M8073" s="284">
        <v>0</v>
      </c>
      <c r="N8073" s="284">
        <v>0</v>
      </c>
      <c r="O8073" s="284">
        <v>0</v>
      </c>
      <c r="P8073" s="284">
        <v>0</v>
      </c>
      <c r="Q8073" s="284">
        <v>0</v>
      </c>
      <c r="R8073" s="284">
        <v>0</v>
      </c>
      <c r="S8073" s="284">
        <v>0</v>
      </c>
      <c r="T8073" s="284">
        <v>0</v>
      </c>
      <c r="U8073" s="284">
        <v>0</v>
      </c>
      <c r="V8073" s="284">
        <v>0</v>
      </c>
      <c r="W8073" s="284">
        <v>0</v>
      </c>
      <c r="X8073" s="284">
        <v>0</v>
      </c>
    </row>
    <row r="8074" spans="1:24">
      <c r="A8074" s="54"/>
      <c r="B8074" s="54"/>
      <c r="C8074" s="54"/>
      <c r="D8074" s="77"/>
      <c r="E8074" s="666"/>
      <c r="F8074" s="54"/>
      <c r="G8074" s="77"/>
      <c r="H8074" s="54"/>
      <c r="I8074" s="79"/>
      <c r="J8074" s="54"/>
      <c r="K8074" s="75" t="s">
        <v>34</v>
      </c>
      <c r="L8074" s="76">
        <f t="shared" si="413"/>
        <v>0</v>
      </c>
      <c r="M8074" s="284">
        <v>0</v>
      </c>
      <c r="N8074" s="284">
        <v>0</v>
      </c>
      <c r="O8074" s="284">
        <v>0</v>
      </c>
      <c r="P8074" s="284">
        <v>0</v>
      </c>
      <c r="Q8074" s="284">
        <v>0</v>
      </c>
      <c r="R8074" s="284">
        <v>0</v>
      </c>
      <c r="S8074" s="284">
        <v>0</v>
      </c>
      <c r="T8074" s="284">
        <v>0</v>
      </c>
      <c r="U8074" s="284">
        <v>0</v>
      </c>
      <c r="V8074" s="284">
        <v>0</v>
      </c>
      <c r="W8074" s="284">
        <v>0</v>
      </c>
      <c r="X8074" s="284">
        <v>0</v>
      </c>
    </row>
    <row r="8075" spans="1:24">
      <c r="A8075" s="54"/>
      <c r="B8075" s="54"/>
      <c r="C8075" s="80"/>
      <c r="D8075" s="81"/>
      <c r="E8075" s="667"/>
      <c r="F8075" s="80"/>
      <c r="G8075" s="81"/>
      <c r="H8075" s="80"/>
      <c r="I8075" s="83"/>
      <c r="J8075" s="80"/>
      <c r="K8075" s="84" t="s">
        <v>36</v>
      </c>
      <c r="L8075" s="76">
        <f t="shared" si="413"/>
        <v>13</v>
      </c>
      <c r="M8075" s="284">
        <v>0</v>
      </c>
      <c r="N8075" s="284">
        <v>0</v>
      </c>
      <c r="O8075" s="284">
        <v>0</v>
      </c>
      <c r="P8075" s="284">
        <v>0</v>
      </c>
      <c r="Q8075" s="284">
        <v>0</v>
      </c>
      <c r="R8075" s="284">
        <v>0</v>
      </c>
      <c r="S8075" s="284">
        <v>0</v>
      </c>
      <c r="T8075" s="284">
        <v>0</v>
      </c>
      <c r="U8075" s="284">
        <v>0</v>
      </c>
      <c r="V8075" s="284">
        <v>0</v>
      </c>
      <c r="W8075" s="284">
        <v>13</v>
      </c>
      <c r="X8075" s="284">
        <v>0</v>
      </c>
    </row>
    <row r="8076" spans="1:24">
      <c r="A8076" s="54"/>
      <c r="B8076" s="54"/>
      <c r="C8076" s="46" t="s">
        <v>33</v>
      </c>
      <c r="D8076" s="58" t="s">
        <v>12234</v>
      </c>
      <c r="E8076" s="665" t="s">
        <v>12235</v>
      </c>
      <c r="F8076" s="46" t="s">
        <v>12236</v>
      </c>
      <c r="G8076" s="58" t="s">
        <v>12227</v>
      </c>
      <c r="H8076" s="46" t="s">
        <v>12237</v>
      </c>
      <c r="I8076" s="74">
        <v>123364</v>
      </c>
      <c r="J8076" s="46" t="s">
        <v>39</v>
      </c>
      <c r="K8076" s="75" t="s">
        <v>32</v>
      </c>
      <c r="L8076" s="76">
        <f t="shared" si="413"/>
        <v>0</v>
      </c>
      <c r="M8076" s="284">
        <v>0</v>
      </c>
      <c r="N8076" s="284">
        <v>0</v>
      </c>
      <c r="O8076" s="284">
        <v>0</v>
      </c>
      <c r="P8076" s="284">
        <v>0</v>
      </c>
      <c r="Q8076" s="284">
        <v>0</v>
      </c>
      <c r="R8076" s="284">
        <v>0</v>
      </c>
      <c r="S8076" s="284">
        <v>0</v>
      </c>
      <c r="T8076" s="284">
        <v>0</v>
      </c>
      <c r="U8076" s="284">
        <v>0</v>
      </c>
      <c r="V8076" s="284">
        <v>0</v>
      </c>
      <c r="W8076" s="284">
        <v>0</v>
      </c>
      <c r="X8076" s="284">
        <v>0</v>
      </c>
    </row>
    <row r="8077" spans="1:24">
      <c r="A8077" s="54"/>
      <c r="B8077" s="54"/>
      <c r="C8077" s="54"/>
      <c r="D8077" s="77"/>
      <c r="E8077" s="666"/>
      <c r="F8077" s="54"/>
      <c r="G8077" s="77"/>
      <c r="H8077" s="54"/>
      <c r="I8077" s="79"/>
      <c r="J8077" s="54"/>
      <c r="K8077" s="75" t="s">
        <v>34</v>
      </c>
      <c r="L8077" s="76">
        <f t="shared" si="413"/>
        <v>0</v>
      </c>
      <c r="M8077" s="284">
        <v>0</v>
      </c>
      <c r="N8077" s="284">
        <v>0</v>
      </c>
      <c r="O8077" s="284">
        <v>0</v>
      </c>
      <c r="P8077" s="284">
        <v>0</v>
      </c>
      <c r="Q8077" s="284">
        <v>0</v>
      </c>
      <c r="R8077" s="284">
        <v>0</v>
      </c>
      <c r="S8077" s="284">
        <v>0</v>
      </c>
      <c r="T8077" s="284">
        <v>0</v>
      </c>
      <c r="U8077" s="284">
        <v>0</v>
      </c>
      <c r="V8077" s="284">
        <v>0</v>
      </c>
      <c r="W8077" s="284">
        <v>0</v>
      </c>
      <c r="X8077" s="284">
        <v>0</v>
      </c>
    </row>
    <row r="8078" spans="1:24">
      <c r="A8078" s="54"/>
      <c r="B8078" s="54"/>
      <c r="C8078" s="80"/>
      <c r="D8078" s="81"/>
      <c r="E8078" s="667"/>
      <c r="F8078" s="80"/>
      <c r="G8078" s="81"/>
      <c r="H8078" s="80"/>
      <c r="I8078" s="83"/>
      <c r="J8078" s="80"/>
      <c r="K8078" s="84" t="s">
        <v>36</v>
      </c>
      <c r="L8078" s="76">
        <f t="shared" si="413"/>
        <v>3</v>
      </c>
      <c r="M8078" s="284">
        <v>0</v>
      </c>
      <c r="N8078" s="284">
        <v>0</v>
      </c>
      <c r="O8078" s="284">
        <v>0</v>
      </c>
      <c r="P8078" s="284">
        <v>0</v>
      </c>
      <c r="Q8078" s="284">
        <v>0</v>
      </c>
      <c r="R8078" s="284">
        <v>0</v>
      </c>
      <c r="S8078" s="284">
        <v>0</v>
      </c>
      <c r="T8078" s="284">
        <v>0</v>
      </c>
      <c r="U8078" s="284">
        <v>0</v>
      </c>
      <c r="V8078" s="284">
        <v>0</v>
      </c>
      <c r="W8078" s="284">
        <v>3</v>
      </c>
      <c r="X8078" s="284">
        <v>0</v>
      </c>
    </row>
    <row r="8079" spans="1:24">
      <c r="A8079" s="54"/>
      <c r="B8079" s="54"/>
      <c r="C8079" s="46" t="s">
        <v>33</v>
      </c>
      <c r="D8079" s="58" t="s">
        <v>12238</v>
      </c>
      <c r="E8079" s="665" t="s">
        <v>12239</v>
      </c>
      <c r="F8079" s="46" t="s">
        <v>11465</v>
      </c>
      <c r="G8079" s="58" t="s">
        <v>12240</v>
      </c>
      <c r="H8079" s="46" t="s">
        <v>12241</v>
      </c>
      <c r="I8079" s="74">
        <v>6664</v>
      </c>
      <c r="J8079" s="46" t="s">
        <v>39</v>
      </c>
      <c r="K8079" s="75" t="s">
        <v>32</v>
      </c>
      <c r="L8079" s="76">
        <f t="shared" si="413"/>
        <v>0</v>
      </c>
      <c r="M8079" s="284">
        <v>0</v>
      </c>
      <c r="N8079" s="284">
        <v>0</v>
      </c>
      <c r="O8079" s="284">
        <v>0</v>
      </c>
      <c r="P8079" s="284">
        <v>0</v>
      </c>
      <c r="Q8079" s="284">
        <v>0</v>
      </c>
      <c r="R8079" s="284">
        <v>0</v>
      </c>
      <c r="S8079" s="284">
        <v>0</v>
      </c>
      <c r="T8079" s="284">
        <v>0</v>
      </c>
      <c r="U8079" s="284">
        <v>0</v>
      </c>
      <c r="V8079" s="284">
        <v>0</v>
      </c>
      <c r="W8079" s="284">
        <v>0</v>
      </c>
      <c r="X8079" s="284">
        <v>0</v>
      </c>
    </row>
    <row r="8080" spans="1:24">
      <c r="A8080" s="54"/>
      <c r="B8080" s="54"/>
      <c r="C8080" s="54"/>
      <c r="D8080" s="77"/>
      <c r="E8080" s="666"/>
      <c r="F8080" s="54"/>
      <c r="G8080" s="77"/>
      <c r="H8080" s="54"/>
      <c r="I8080" s="79"/>
      <c r="J8080" s="54"/>
      <c r="K8080" s="75" t="s">
        <v>34</v>
      </c>
      <c r="L8080" s="76">
        <f t="shared" si="413"/>
        <v>0</v>
      </c>
      <c r="M8080" s="284">
        <v>0</v>
      </c>
      <c r="N8080" s="284">
        <v>0</v>
      </c>
      <c r="O8080" s="284">
        <v>0</v>
      </c>
      <c r="P8080" s="284">
        <v>0</v>
      </c>
      <c r="Q8080" s="284">
        <v>0</v>
      </c>
      <c r="R8080" s="284">
        <v>0</v>
      </c>
      <c r="S8080" s="284">
        <v>0</v>
      </c>
      <c r="T8080" s="284">
        <v>0</v>
      </c>
      <c r="U8080" s="284">
        <v>0</v>
      </c>
      <c r="V8080" s="284">
        <v>0</v>
      </c>
      <c r="W8080" s="284">
        <v>0</v>
      </c>
      <c r="X8080" s="284">
        <v>0</v>
      </c>
    </row>
    <row r="8081" spans="1:24">
      <c r="A8081" s="54"/>
      <c r="B8081" s="54"/>
      <c r="C8081" s="80"/>
      <c r="D8081" s="81"/>
      <c r="E8081" s="667"/>
      <c r="F8081" s="80"/>
      <c r="G8081" s="81"/>
      <c r="H8081" s="80"/>
      <c r="I8081" s="83"/>
      <c r="J8081" s="80"/>
      <c r="K8081" s="84" t="s">
        <v>36</v>
      </c>
      <c r="L8081" s="76">
        <f t="shared" si="413"/>
        <v>5</v>
      </c>
      <c r="M8081" s="284">
        <v>0</v>
      </c>
      <c r="N8081" s="284">
        <v>0</v>
      </c>
      <c r="O8081" s="284">
        <v>0</v>
      </c>
      <c r="P8081" s="284">
        <v>0</v>
      </c>
      <c r="Q8081" s="284">
        <v>0</v>
      </c>
      <c r="R8081" s="284">
        <v>0</v>
      </c>
      <c r="S8081" s="284">
        <v>0</v>
      </c>
      <c r="T8081" s="284">
        <v>0</v>
      </c>
      <c r="U8081" s="284">
        <v>0</v>
      </c>
      <c r="V8081" s="284">
        <v>0</v>
      </c>
      <c r="W8081" s="284">
        <v>5</v>
      </c>
      <c r="X8081" s="284">
        <v>0</v>
      </c>
    </row>
    <row r="8082" spans="1:24">
      <c r="A8082" s="54"/>
      <c r="B8082" s="54"/>
      <c r="C8082" s="46" t="s">
        <v>33</v>
      </c>
      <c r="D8082" s="58" t="s">
        <v>12242</v>
      </c>
      <c r="E8082" s="665" t="s">
        <v>12243</v>
      </c>
      <c r="F8082" s="46" t="s">
        <v>6369</v>
      </c>
      <c r="G8082" s="58" t="s">
        <v>12244</v>
      </c>
      <c r="H8082" s="46" t="s">
        <v>12245</v>
      </c>
      <c r="I8082" s="74">
        <v>107965</v>
      </c>
      <c r="J8082" s="46" t="s">
        <v>39</v>
      </c>
      <c r="K8082" s="75" t="s">
        <v>32</v>
      </c>
      <c r="L8082" s="76">
        <f t="shared" si="413"/>
        <v>0</v>
      </c>
      <c r="M8082" s="284">
        <v>0</v>
      </c>
      <c r="N8082" s="284">
        <v>0</v>
      </c>
      <c r="O8082" s="284">
        <v>0</v>
      </c>
      <c r="P8082" s="284">
        <v>0</v>
      </c>
      <c r="Q8082" s="284">
        <v>0</v>
      </c>
      <c r="R8082" s="284">
        <v>0</v>
      </c>
      <c r="S8082" s="284">
        <v>0</v>
      </c>
      <c r="T8082" s="284">
        <v>0</v>
      </c>
      <c r="U8082" s="284">
        <v>0</v>
      </c>
      <c r="V8082" s="284">
        <v>0</v>
      </c>
      <c r="W8082" s="284">
        <v>0</v>
      </c>
      <c r="X8082" s="284">
        <v>0</v>
      </c>
    </row>
    <row r="8083" spans="1:24">
      <c r="A8083" s="54"/>
      <c r="B8083" s="54"/>
      <c r="C8083" s="54"/>
      <c r="D8083" s="77"/>
      <c r="E8083" s="666"/>
      <c r="F8083" s="54"/>
      <c r="G8083" s="77"/>
      <c r="H8083" s="54"/>
      <c r="I8083" s="79"/>
      <c r="J8083" s="54"/>
      <c r="K8083" s="75" t="s">
        <v>34</v>
      </c>
      <c r="L8083" s="76">
        <f t="shared" si="413"/>
        <v>0</v>
      </c>
      <c r="M8083" s="284">
        <v>0</v>
      </c>
      <c r="N8083" s="284">
        <v>0</v>
      </c>
      <c r="O8083" s="284">
        <v>0</v>
      </c>
      <c r="P8083" s="284">
        <v>0</v>
      </c>
      <c r="Q8083" s="284">
        <v>0</v>
      </c>
      <c r="R8083" s="284">
        <v>0</v>
      </c>
      <c r="S8083" s="284">
        <v>0</v>
      </c>
      <c r="T8083" s="284">
        <v>0</v>
      </c>
      <c r="U8083" s="284">
        <v>0</v>
      </c>
      <c r="V8083" s="284">
        <v>0</v>
      </c>
      <c r="W8083" s="284">
        <v>0</v>
      </c>
      <c r="X8083" s="284">
        <v>0</v>
      </c>
    </row>
    <row r="8084" spans="1:24">
      <c r="A8084" s="54"/>
      <c r="B8084" s="54"/>
      <c r="C8084" s="80"/>
      <c r="D8084" s="81"/>
      <c r="E8084" s="667"/>
      <c r="F8084" s="80"/>
      <c r="G8084" s="81"/>
      <c r="H8084" s="80"/>
      <c r="I8084" s="83"/>
      <c r="J8084" s="80"/>
      <c r="K8084" s="84" t="s">
        <v>36</v>
      </c>
      <c r="L8084" s="76">
        <f t="shared" si="413"/>
        <v>5</v>
      </c>
      <c r="M8084" s="284">
        <v>0</v>
      </c>
      <c r="N8084" s="284">
        <v>0</v>
      </c>
      <c r="O8084" s="284">
        <v>0</v>
      </c>
      <c r="P8084" s="284">
        <v>0</v>
      </c>
      <c r="Q8084" s="284">
        <v>0</v>
      </c>
      <c r="R8084" s="284">
        <v>0</v>
      </c>
      <c r="S8084" s="284">
        <v>0</v>
      </c>
      <c r="T8084" s="284">
        <v>0</v>
      </c>
      <c r="U8084" s="284">
        <v>0</v>
      </c>
      <c r="V8084" s="284">
        <v>0</v>
      </c>
      <c r="W8084" s="284">
        <v>5</v>
      </c>
      <c r="X8084" s="284">
        <v>0</v>
      </c>
    </row>
    <row r="8085" spans="1:24">
      <c r="A8085" s="54"/>
      <c r="B8085" s="54"/>
      <c r="C8085" s="46" t="s">
        <v>33</v>
      </c>
      <c r="D8085" s="58" t="s">
        <v>12246</v>
      </c>
      <c r="E8085" s="665" t="s">
        <v>12247</v>
      </c>
      <c r="F8085" s="46" t="s">
        <v>12248</v>
      </c>
      <c r="G8085" s="58" t="s">
        <v>12244</v>
      </c>
      <c r="H8085" s="46" t="s">
        <v>12249</v>
      </c>
      <c r="I8085" s="74">
        <v>108</v>
      </c>
      <c r="J8085" s="46" t="s">
        <v>39</v>
      </c>
      <c r="K8085" s="75" t="s">
        <v>32</v>
      </c>
      <c r="L8085" s="76">
        <f t="shared" si="413"/>
        <v>0</v>
      </c>
      <c r="M8085" s="284">
        <v>0</v>
      </c>
      <c r="N8085" s="284">
        <v>0</v>
      </c>
      <c r="O8085" s="284">
        <v>0</v>
      </c>
      <c r="P8085" s="284">
        <v>0</v>
      </c>
      <c r="Q8085" s="284">
        <v>0</v>
      </c>
      <c r="R8085" s="284">
        <v>0</v>
      </c>
      <c r="S8085" s="284">
        <v>0</v>
      </c>
      <c r="T8085" s="284">
        <v>0</v>
      </c>
      <c r="U8085" s="284">
        <v>0</v>
      </c>
      <c r="V8085" s="284">
        <v>0</v>
      </c>
      <c r="W8085" s="284">
        <v>0</v>
      </c>
      <c r="X8085" s="284">
        <v>0</v>
      </c>
    </row>
    <row r="8086" spans="1:24">
      <c r="A8086" s="54"/>
      <c r="B8086" s="54"/>
      <c r="C8086" s="54"/>
      <c r="D8086" s="77"/>
      <c r="E8086" s="666"/>
      <c r="F8086" s="54"/>
      <c r="G8086" s="77"/>
      <c r="H8086" s="54"/>
      <c r="I8086" s="79"/>
      <c r="J8086" s="54"/>
      <c r="K8086" s="75" t="s">
        <v>34</v>
      </c>
      <c r="L8086" s="76">
        <f t="shared" si="413"/>
        <v>0</v>
      </c>
      <c r="M8086" s="284">
        <v>0</v>
      </c>
      <c r="N8086" s="284">
        <v>0</v>
      </c>
      <c r="O8086" s="284">
        <v>0</v>
      </c>
      <c r="P8086" s="284">
        <v>0</v>
      </c>
      <c r="Q8086" s="284">
        <v>0</v>
      </c>
      <c r="R8086" s="284">
        <v>0</v>
      </c>
      <c r="S8086" s="284">
        <v>0</v>
      </c>
      <c r="T8086" s="284">
        <v>0</v>
      </c>
      <c r="U8086" s="284">
        <v>0</v>
      </c>
      <c r="V8086" s="284">
        <v>0</v>
      </c>
      <c r="W8086" s="284">
        <v>0</v>
      </c>
      <c r="X8086" s="284">
        <v>0</v>
      </c>
    </row>
    <row r="8087" spans="1:24">
      <c r="A8087" s="54"/>
      <c r="B8087" s="54"/>
      <c r="C8087" s="80"/>
      <c r="D8087" s="81"/>
      <c r="E8087" s="667"/>
      <c r="F8087" s="80"/>
      <c r="G8087" s="81"/>
      <c r="H8087" s="80"/>
      <c r="I8087" s="83"/>
      <c r="J8087" s="80"/>
      <c r="K8087" s="84" t="s">
        <v>36</v>
      </c>
      <c r="L8087" s="76">
        <f t="shared" si="413"/>
        <v>2</v>
      </c>
      <c r="M8087" s="284">
        <v>0</v>
      </c>
      <c r="N8087" s="284">
        <v>1</v>
      </c>
      <c r="O8087" s="284">
        <v>0</v>
      </c>
      <c r="P8087" s="284">
        <v>0</v>
      </c>
      <c r="Q8087" s="284">
        <v>0</v>
      </c>
      <c r="R8087" s="284">
        <v>1</v>
      </c>
      <c r="S8087" s="284">
        <v>0</v>
      </c>
      <c r="T8087" s="284">
        <v>0</v>
      </c>
      <c r="U8087" s="284">
        <v>0</v>
      </c>
      <c r="V8087" s="284">
        <v>0</v>
      </c>
      <c r="W8087" s="284">
        <v>0</v>
      </c>
      <c r="X8087" s="284">
        <v>0</v>
      </c>
    </row>
    <row r="8088" spans="1:24">
      <c r="A8088" s="54"/>
      <c r="B8088" s="54"/>
      <c r="C8088" s="46" t="s">
        <v>33</v>
      </c>
      <c r="D8088" s="58" t="s">
        <v>12250</v>
      </c>
      <c r="E8088" s="665" t="s">
        <v>12251</v>
      </c>
      <c r="F8088" s="46" t="s">
        <v>12252</v>
      </c>
      <c r="G8088" s="58" t="s">
        <v>12253</v>
      </c>
      <c r="H8088" s="46"/>
      <c r="I8088" s="74">
        <v>35.04</v>
      </c>
      <c r="J8088" s="46" t="s">
        <v>39</v>
      </c>
      <c r="K8088" s="75" t="s">
        <v>32</v>
      </c>
      <c r="L8088" s="76">
        <f t="shared" si="413"/>
        <v>0</v>
      </c>
      <c r="M8088" s="284">
        <v>0</v>
      </c>
      <c r="N8088" s="284">
        <v>0</v>
      </c>
      <c r="O8088" s="284">
        <v>0</v>
      </c>
      <c r="P8088" s="284">
        <v>0</v>
      </c>
      <c r="Q8088" s="284">
        <v>0</v>
      </c>
      <c r="R8088" s="284">
        <v>0</v>
      </c>
      <c r="S8088" s="284">
        <v>0</v>
      </c>
      <c r="T8088" s="284">
        <v>0</v>
      </c>
      <c r="U8088" s="284">
        <v>0</v>
      </c>
      <c r="V8088" s="284">
        <v>0</v>
      </c>
      <c r="W8088" s="284">
        <v>0</v>
      </c>
      <c r="X8088" s="284">
        <v>0</v>
      </c>
    </row>
    <row r="8089" spans="1:24">
      <c r="A8089" s="54"/>
      <c r="B8089" s="54"/>
      <c r="C8089" s="54"/>
      <c r="D8089" s="77"/>
      <c r="E8089" s="666"/>
      <c r="F8089" s="54"/>
      <c r="G8089" s="77"/>
      <c r="H8089" s="54"/>
      <c r="I8089" s="79"/>
      <c r="J8089" s="54"/>
      <c r="K8089" s="75" t="s">
        <v>34</v>
      </c>
      <c r="L8089" s="76">
        <f t="shared" si="413"/>
        <v>0</v>
      </c>
      <c r="M8089" s="284">
        <v>0</v>
      </c>
      <c r="N8089" s="284">
        <v>0</v>
      </c>
      <c r="O8089" s="284">
        <v>0</v>
      </c>
      <c r="P8089" s="284">
        <v>0</v>
      </c>
      <c r="Q8089" s="284">
        <v>0</v>
      </c>
      <c r="R8089" s="284"/>
      <c r="S8089" s="284">
        <v>0</v>
      </c>
      <c r="T8089" s="284">
        <v>0</v>
      </c>
      <c r="U8089" s="284">
        <v>0</v>
      </c>
      <c r="V8089" s="284">
        <v>0</v>
      </c>
      <c r="W8089" s="284">
        <v>0</v>
      </c>
      <c r="X8089" s="284">
        <v>0</v>
      </c>
    </row>
    <row r="8090" spans="1:24">
      <c r="A8090" s="54"/>
      <c r="B8090" s="80"/>
      <c r="C8090" s="80"/>
      <c r="D8090" s="81"/>
      <c r="E8090" s="667"/>
      <c r="F8090" s="80"/>
      <c r="G8090" s="81"/>
      <c r="H8090" s="80"/>
      <c r="I8090" s="83"/>
      <c r="J8090" s="80"/>
      <c r="K8090" s="84" t="s">
        <v>36</v>
      </c>
      <c r="L8090" s="76">
        <f t="shared" si="413"/>
        <v>2</v>
      </c>
      <c r="M8090" s="284">
        <v>0</v>
      </c>
      <c r="N8090" s="284">
        <v>0</v>
      </c>
      <c r="O8090" s="284">
        <v>0</v>
      </c>
      <c r="P8090" s="284">
        <v>0</v>
      </c>
      <c r="Q8090" s="284">
        <v>0</v>
      </c>
      <c r="R8090" s="284">
        <v>0</v>
      </c>
      <c r="S8090" s="284">
        <v>1</v>
      </c>
      <c r="T8090" s="284">
        <v>0</v>
      </c>
      <c r="U8090" s="284">
        <v>0</v>
      </c>
      <c r="V8090" s="284">
        <v>0</v>
      </c>
      <c r="W8090" s="284">
        <v>0</v>
      </c>
      <c r="X8090" s="284">
        <v>1</v>
      </c>
    </row>
    <row r="8091" spans="1:24">
      <c r="A8091" s="54"/>
      <c r="B8091" s="103" t="s">
        <v>12254</v>
      </c>
      <c r="C8091" s="46"/>
      <c r="D8091" s="449">
        <f>COUNTA(D8094:D8108)</f>
        <v>5</v>
      </c>
      <c r="E8091" s="103"/>
      <c r="F8091" s="103"/>
      <c r="G8091" s="195"/>
      <c r="H8091" s="103"/>
      <c r="I8091" s="606">
        <f>SUM(I8094:I8108)</f>
        <v>12713</v>
      </c>
      <c r="J8091" s="46" t="s">
        <v>1508</v>
      </c>
      <c r="K8091" s="75" t="s">
        <v>1509</v>
      </c>
      <c r="L8091" s="76">
        <f>SUM(M8091:X8091)</f>
        <v>13</v>
      </c>
      <c r="M8091" s="76">
        <f>M8094+M8097+M8100+M8103+M8106</f>
        <v>0</v>
      </c>
      <c r="N8091" s="76">
        <f t="shared" ref="N8091:X8091" si="414">N8094+N8097+N8100+N8103+N8106</f>
        <v>7</v>
      </c>
      <c r="O8091" s="76">
        <f t="shared" si="414"/>
        <v>0</v>
      </c>
      <c r="P8091" s="76">
        <f t="shared" si="414"/>
        <v>0</v>
      </c>
      <c r="Q8091" s="76">
        <f t="shared" si="414"/>
        <v>0</v>
      </c>
      <c r="R8091" s="76">
        <f t="shared" si="414"/>
        <v>0</v>
      </c>
      <c r="S8091" s="76">
        <f t="shared" si="414"/>
        <v>1</v>
      </c>
      <c r="T8091" s="76">
        <f t="shared" si="414"/>
        <v>2</v>
      </c>
      <c r="U8091" s="76">
        <f t="shared" si="414"/>
        <v>0</v>
      </c>
      <c r="V8091" s="76">
        <f t="shared" si="414"/>
        <v>0</v>
      </c>
      <c r="W8091" s="76">
        <f t="shared" si="414"/>
        <v>0</v>
      </c>
      <c r="X8091" s="76">
        <f t="shared" si="414"/>
        <v>3</v>
      </c>
    </row>
    <row r="8092" spans="1:24">
      <c r="A8092" s="54"/>
      <c r="B8092" s="103"/>
      <c r="C8092" s="54"/>
      <c r="D8092" s="449"/>
      <c r="E8092" s="103"/>
      <c r="F8092" s="103"/>
      <c r="G8092" s="195"/>
      <c r="H8092" s="103"/>
      <c r="I8092" s="606"/>
      <c r="J8092" s="54"/>
      <c r="K8092" s="75" t="s">
        <v>1501</v>
      </c>
      <c r="L8092" s="76">
        <f>SUM(M8092:X8092)</f>
        <v>2</v>
      </c>
      <c r="M8092" s="76">
        <f t="shared" ref="M8092:X8093" si="415">M8095+M8098+M8101+M8104+M8107</f>
        <v>2</v>
      </c>
      <c r="N8092" s="76">
        <f t="shared" si="415"/>
        <v>0</v>
      </c>
      <c r="O8092" s="76">
        <f t="shared" si="415"/>
        <v>0</v>
      </c>
      <c r="P8092" s="76">
        <f t="shared" si="415"/>
        <v>0</v>
      </c>
      <c r="Q8092" s="76">
        <f t="shared" si="415"/>
        <v>0</v>
      </c>
      <c r="R8092" s="76">
        <f t="shared" si="415"/>
        <v>0</v>
      </c>
      <c r="S8092" s="76">
        <f t="shared" si="415"/>
        <v>0</v>
      </c>
      <c r="T8092" s="76">
        <f t="shared" si="415"/>
        <v>0</v>
      </c>
      <c r="U8092" s="76">
        <f t="shared" si="415"/>
        <v>0</v>
      </c>
      <c r="V8092" s="76">
        <f t="shared" si="415"/>
        <v>0</v>
      </c>
      <c r="W8092" s="76">
        <f t="shared" si="415"/>
        <v>0</v>
      </c>
      <c r="X8092" s="76">
        <f t="shared" si="415"/>
        <v>0</v>
      </c>
    </row>
    <row r="8093" spans="1:24">
      <c r="A8093" s="54"/>
      <c r="B8093" s="103"/>
      <c r="C8093" s="80"/>
      <c r="D8093" s="449"/>
      <c r="E8093" s="103"/>
      <c r="F8093" s="103"/>
      <c r="G8093" s="195"/>
      <c r="H8093" s="103"/>
      <c r="I8093" s="606"/>
      <c r="J8093" s="80"/>
      <c r="K8093" s="75" t="s">
        <v>1502</v>
      </c>
      <c r="L8093" s="76">
        <f>SUM(M8093:X8093)</f>
        <v>5</v>
      </c>
      <c r="M8093" s="76">
        <f t="shared" si="415"/>
        <v>0</v>
      </c>
      <c r="N8093" s="76">
        <f t="shared" si="415"/>
        <v>0</v>
      </c>
      <c r="O8093" s="76">
        <f t="shared" si="415"/>
        <v>0</v>
      </c>
      <c r="P8093" s="76">
        <f t="shared" si="415"/>
        <v>0</v>
      </c>
      <c r="Q8093" s="76">
        <f t="shared" si="415"/>
        <v>0</v>
      </c>
      <c r="R8093" s="76">
        <f t="shared" si="415"/>
        <v>0</v>
      </c>
      <c r="S8093" s="76">
        <f t="shared" si="415"/>
        <v>0</v>
      </c>
      <c r="T8093" s="76">
        <f t="shared" si="415"/>
        <v>3</v>
      </c>
      <c r="U8093" s="76">
        <f t="shared" si="415"/>
        <v>0</v>
      </c>
      <c r="V8093" s="76">
        <f t="shared" si="415"/>
        <v>0</v>
      </c>
      <c r="W8093" s="76">
        <f t="shared" si="415"/>
        <v>2</v>
      </c>
      <c r="X8093" s="76">
        <f t="shared" si="415"/>
        <v>0</v>
      </c>
    </row>
    <row r="8094" spans="1:24">
      <c r="A8094" s="54"/>
      <c r="B8094" s="46" t="s">
        <v>12255</v>
      </c>
      <c r="C8094" s="46" t="s">
        <v>35</v>
      </c>
      <c r="D8094" s="58" t="s">
        <v>12256</v>
      </c>
      <c r="E8094" s="58" t="s">
        <v>12257</v>
      </c>
      <c r="F8094" s="46" t="s">
        <v>12258</v>
      </c>
      <c r="G8094" s="58" t="s">
        <v>12259</v>
      </c>
      <c r="H8094" s="46" t="s">
        <v>12260</v>
      </c>
      <c r="I8094" s="524">
        <v>4402</v>
      </c>
      <c r="J8094" s="46" t="s">
        <v>39</v>
      </c>
      <c r="K8094" s="75" t="s">
        <v>32</v>
      </c>
      <c r="L8094" s="76">
        <f t="shared" ref="L8094:L8108" si="416">SUM(M8094:X8094)</f>
        <v>6</v>
      </c>
      <c r="M8094" s="284">
        <v>0</v>
      </c>
      <c r="N8094" s="284">
        <v>4</v>
      </c>
      <c r="O8094" s="284">
        <v>0</v>
      </c>
      <c r="P8094" s="284">
        <v>0</v>
      </c>
      <c r="Q8094" s="284">
        <v>0</v>
      </c>
      <c r="R8094" s="284">
        <v>0</v>
      </c>
      <c r="S8094" s="284">
        <v>0</v>
      </c>
      <c r="T8094" s="284">
        <v>1</v>
      </c>
      <c r="U8094" s="284">
        <v>0</v>
      </c>
      <c r="V8094" s="284">
        <v>0</v>
      </c>
      <c r="W8094" s="284">
        <v>0</v>
      </c>
      <c r="X8094" s="284">
        <v>1</v>
      </c>
    </row>
    <row r="8095" spans="1:24">
      <c r="A8095" s="54"/>
      <c r="B8095" s="54"/>
      <c r="C8095" s="54"/>
      <c r="D8095" s="77"/>
      <c r="E8095" s="77"/>
      <c r="F8095" s="54"/>
      <c r="G8095" s="77"/>
      <c r="H8095" s="54"/>
      <c r="I8095" s="525"/>
      <c r="J8095" s="54"/>
      <c r="K8095" s="75" t="s">
        <v>34</v>
      </c>
      <c r="L8095" s="76">
        <f t="shared" si="416"/>
        <v>0</v>
      </c>
      <c r="M8095" s="284">
        <v>0</v>
      </c>
      <c r="N8095" s="284">
        <v>0</v>
      </c>
      <c r="O8095" s="284">
        <v>0</v>
      </c>
      <c r="P8095" s="284">
        <v>0</v>
      </c>
      <c r="Q8095" s="284">
        <v>0</v>
      </c>
      <c r="R8095" s="284">
        <v>0</v>
      </c>
      <c r="S8095" s="284">
        <v>0</v>
      </c>
      <c r="T8095" s="284">
        <v>0</v>
      </c>
      <c r="U8095" s="284">
        <v>0</v>
      </c>
      <c r="V8095" s="284">
        <v>0</v>
      </c>
      <c r="W8095" s="284">
        <v>0</v>
      </c>
      <c r="X8095" s="284">
        <v>0</v>
      </c>
    </row>
    <row r="8096" spans="1:24">
      <c r="A8096" s="54"/>
      <c r="B8096" s="54"/>
      <c r="C8096" s="80"/>
      <c r="D8096" s="81"/>
      <c r="E8096" s="81"/>
      <c r="F8096" s="80"/>
      <c r="G8096" s="81"/>
      <c r="H8096" s="80"/>
      <c r="I8096" s="526"/>
      <c r="J8096" s="80"/>
      <c r="K8096" s="84" t="s">
        <v>36</v>
      </c>
      <c r="L8096" s="76">
        <f t="shared" si="416"/>
        <v>0</v>
      </c>
      <c r="M8096" s="284">
        <v>0</v>
      </c>
      <c r="N8096" s="284">
        <v>0</v>
      </c>
      <c r="O8096" s="284">
        <v>0</v>
      </c>
      <c r="P8096" s="284">
        <v>0</v>
      </c>
      <c r="Q8096" s="284">
        <v>0</v>
      </c>
      <c r="R8096" s="284">
        <v>0</v>
      </c>
      <c r="S8096" s="284">
        <v>0</v>
      </c>
      <c r="T8096" s="284">
        <v>0</v>
      </c>
      <c r="U8096" s="284">
        <v>0</v>
      </c>
      <c r="V8096" s="284">
        <v>0</v>
      </c>
      <c r="W8096" s="284">
        <v>0</v>
      </c>
      <c r="X8096" s="284">
        <v>0</v>
      </c>
    </row>
    <row r="8097" spans="1:24">
      <c r="A8097" s="54"/>
      <c r="B8097" s="54"/>
      <c r="C8097" s="46" t="s">
        <v>35</v>
      </c>
      <c r="D8097" s="58" t="s">
        <v>3929</v>
      </c>
      <c r="E8097" s="58" t="s">
        <v>12261</v>
      </c>
      <c r="F8097" s="46" t="s">
        <v>12262</v>
      </c>
      <c r="G8097" s="58" t="s">
        <v>12263</v>
      </c>
      <c r="H8097" s="46" t="s">
        <v>12264</v>
      </c>
      <c r="I8097" s="524">
        <v>3564</v>
      </c>
      <c r="J8097" s="46" t="s">
        <v>39</v>
      </c>
      <c r="K8097" s="75" t="s">
        <v>32</v>
      </c>
      <c r="L8097" s="76">
        <f t="shared" si="416"/>
        <v>0</v>
      </c>
      <c r="M8097" s="284">
        <v>0</v>
      </c>
      <c r="N8097" s="284">
        <v>0</v>
      </c>
      <c r="O8097" s="284">
        <v>0</v>
      </c>
      <c r="P8097" s="284">
        <v>0</v>
      </c>
      <c r="Q8097" s="284">
        <v>0</v>
      </c>
      <c r="R8097" s="284">
        <v>0</v>
      </c>
      <c r="S8097" s="284">
        <v>0</v>
      </c>
      <c r="T8097" s="284">
        <v>0</v>
      </c>
      <c r="U8097" s="284">
        <v>0</v>
      </c>
      <c r="V8097" s="284">
        <v>0</v>
      </c>
      <c r="W8097" s="284">
        <v>0</v>
      </c>
      <c r="X8097" s="284">
        <v>0</v>
      </c>
    </row>
    <row r="8098" spans="1:24">
      <c r="A8098" s="54"/>
      <c r="B8098" s="54"/>
      <c r="C8098" s="54"/>
      <c r="D8098" s="77"/>
      <c r="E8098" s="77"/>
      <c r="F8098" s="54"/>
      <c r="G8098" s="77"/>
      <c r="H8098" s="54"/>
      <c r="I8098" s="525"/>
      <c r="J8098" s="54"/>
      <c r="K8098" s="75" t="s">
        <v>34</v>
      </c>
      <c r="L8098" s="76">
        <f t="shared" si="416"/>
        <v>2</v>
      </c>
      <c r="M8098" s="284">
        <v>2</v>
      </c>
      <c r="N8098" s="284">
        <v>0</v>
      </c>
      <c r="O8098" s="284">
        <v>0</v>
      </c>
      <c r="P8098" s="284">
        <v>0</v>
      </c>
      <c r="Q8098" s="284">
        <v>0</v>
      </c>
      <c r="R8098" s="284">
        <v>0</v>
      </c>
      <c r="S8098" s="284">
        <v>0</v>
      </c>
      <c r="T8098" s="284">
        <v>0</v>
      </c>
      <c r="U8098" s="284">
        <v>0</v>
      </c>
      <c r="V8098" s="284">
        <v>0</v>
      </c>
      <c r="W8098" s="284">
        <v>0</v>
      </c>
      <c r="X8098" s="284">
        <v>0</v>
      </c>
    </row>
    <row r="8099" spans="1:24">
      <c r="A8099" s="54"/>
      <c r="B8099" s="54"/>
      <c r="C8099" s="80"/>
      <c r="D8099" s="81"/>
      <c r="E8099" s="81"/>
      <c r="F8099" s="80"/>
      <c r="G8099" s="81"/>
      <c r="H8099" s="80"/>
      <c r="I8099" s="526"/>
      <c r="J8099" s="80"/>
      <c r="K8099" s="84" t="s">
        <v>36</v>
      </c>
      <c r="L8099" s="76">
        <f t="shared" si="416"/>
        <v>0</v>
      </c>
      <c r="M8099" s="284">
        <v>0</v>
      </c>
      <c r="N8099" s="284">
        <v>0</v>
      </c>
      <c r="O8099" s="284">
        <v>0</v>
      </c>
      <c r="P8099" s="284">
        <v>0</v>
      </c>
      <c r="Q8099" s="284">
        <v>0</v>
      </c>
      <c r="R8099" s="284">
        <v>0</v>
      </c>
      <c r="S8099" s="284">
        <v>0</v>
      </c>
      <c r="T8099" s="284">
        <v>0</v>
      </c>
      <c r="U8099" s="284">
        <v>0</v>
      </c>
      <c r="V8099" s="284">
        <v>0</v>
      </c>
      <c r="W8099" s="284">
        <v>0</v>
      </c>
      <c r="X8099" s="284">
        <v>0</v>
      </c>
    </row>
    <row r="8100" spans="1:24">
      <c r="A8100" s="54"/>
      <c r="B8100" s="54"/>
      <c r="C8100" s="46" t="s">
        <v>35</v>
      </c>
      <c r="D8100" s="58" t="s">
        <v>12265</v>
      </c>
      <c r="E8100" s="58" t="s">
        <v>12266</v>
      </c>
      <c r="F8100" s="46" t="s">
        <v>12267</v>
      </c>
      <c r="G8100" s="58" t="s">
        <v>12268</v>
      </c>
      <c r="H8100" s="46" t="s">
        <v>12269</v>
      </c>
      <c r="I8100" s="524">
        <v>629</v>
      </c>
      <c r="J8100" s="46" t="s">
        <v>39</v>
      </c>
      <c r="K8100" s="75" t="s">
        <v>32</v>
      </c>
      <c r="L8100" s="76">
        <f t="shared" si="416"/>
        <v>2</v>
      </c>
      <c r="M8100" s="284">
        <v>0</v>
      </c>
      <c r="N8100" s="284">
        <v>0</v>
      </c>
      <c r="O8100" s="284">
        <v>0</v>
      </c>
      <c r="P8100" s="284">
        <v>0</v>
      </c>
      <c r="Q8100" s="284">
        <v>0</v>
      </c>
      <c r="R8100" s="284">
        <v>0</v>
      </c>
      <c r="S8100" s="284">
        <v>1</v>
      </c>
      <c r="T8100" s="284">
        <v>0</v>
      </c>
      <c r="U8100" s="284">
        <v>0</v>
      </c>
      <c r="V8100" s="284">
        <v>0</v>
      </c>
      <c r="W8100" s="284">
        <v>0</v>
      </c>
      <c r="X8100" s="284">
        <v>1</v>
      </c>
    </row>
    <row r="8101" spans="1:24">
      <c r="A8101" s="54"/>
      <c r="B8101" s="54"/>
      <c r="C8101" s="54"/>
      <c r="D8101" s="77"/>
      <c r="E8101" s="77"/>
      <c r="F8101" s="54"/>
      <c r="G8101" s="77"/>
      <c r="H8101" s="54"/>
      <c r="I8101" s="525"/>
      <c r="J8101" s="54"/>
      <c r="K8101" s="75" t="s">
        <v>34</v>
      </c>
      <c r="L8101" s="76">
        <f t="shared" si="416"/>
        <v>0</v>
      </c>
      <c r="M8101" s="284">
        <v>0</v>
      </c>
      <c r="N8101" s="284">
        <v>0</v>
      </c>
      <c r="O8101" s="284">
        <v>0</v>
      </c>
      <c r="P8101" s="284">
        <v>0</v>
      </c>
      <c r="Q8101" s="284">
        <v>0</v>
      </c>
      <c r="R8101" s="284">
        <v>0</v>
      </c>
      <c r="S8101" s="284">
        <v>0</v>
      </c>
      <c r="T8101" s="284">
        <v>0</v>
      </c>
      <c r="U8101" s="284">
        <v>0</v>
      </c>
      <c r="V8101" s="284">
        <v>0</v>
      </c>
      <c r="W8101" s="284">
        <v>0</v>
      </c>
      <c r="X8101" s="284">
        <v>0</v>
      </c>
    </row>
    <row r="8102" spans="1:24">
      <c r="A8102" s="54"/>
      <c r="B8102" s="54"/>
      <c r="C8102" s="80"/>
      <c r="D8102" s="81"/>
      <c r="E8102" s="81"/>
      <c r="F8102" s="80"/>
      <c r="G8102" s="81"/>
      <c r="H8102" s="80"/>
      <c r="I8102" s="526"/>
      <c r="J8102" s="80"/>
      <c r="K8102" s="84" t="s">
        <v>36</v>
      </c>
      <c r="L8102" s="76">
        <f t="shared" si="416"/>
        <v>2</v>
      </c>
      <c r="M8102" s="284">
        <v>0</v>
      </c>
      <c r="N8102" s="284">
        <v>0</v>
      </c>
      <c r="O8102" s="284">
        <v>0</v>
      </c>
      <c r="P8102" s="284">
        <v>0</v>
      </c>
      <c r="Q8102" s="284">
        <v>0</v>
      </c>
      <c r="R8102" s="284">
        <v>0</v>
      </c>
      <c r="S8102" s="284">
        <v>0</v>
      </c>
      <c r="T8102" s="284">
        <v>1</v>
      </c>
      <c r="U8102" s="284">
        <v>0</v>
      </c>
      <c r="V8102" s="284">
        <v>0</v>
      </c>
      <c r="W8102" s="284">
        <v>1</v>
      </c>
      <c r="X8102" s="284">
        <v>0</v>
      </c>
    </row>
    <row r="8103" spans="1:24">
      <c r="A8103" s="54"/>
      <c r="B8103" s="54"/>
      <c r="C8103" s="46" t="s">
        <v>31</v>
      </c>
      <c r="D8103" s="58" t="s">
        <v>2979</v>
      </c>
      <c r="E8103" s="58" t="s">
        <v>12270</v>
      </c>
      <c r="F8103" s="46" t="s">
        <v>12271</v>
      </c>
      <c r="G8103" s="58" t="s">
        <v>12272</v>
      </c>
      <c r="H8103" s="46" t="s">
        <v>12273</v>
      </c>
      <c r="I8103" s="524">
        <v>4118</v>
      </c>
      <c r="J8103" s="46" t="s">
        <v>39</v>
      </c>
      <c r="K8103" s="75" t="s">
        <v>32</v>
      </c>
      <c r="L8103" s="76">
        <f t="shared" si="416"/>
        <v>5</v>
      </c>
      <c r="M8103" s="284">
        <v>0</v>
      </c>
      <c r="N8103" s="284">
        <v>3</v>
      </c>
      <c r="O8103" s="284">
        <v>0</v>
      </c>
      <c r="P8103" s="284">
        <v>0</v>
      </c>
      <c r="Q8103" s="284">
        <v>0</v>
      </c>
      <c r="R8103" s="284">
        <v>0</v>
      </c>
      <c r="S8103" s="284">
        <v>0</v>
      </c>
      <c r="T8103" s="284">
        <v>1</v>
      </c>
      <c r="U8103" s="284">
        <v>0</v>
      </c>
      <c r="V8103" s="284">
        <v>0</v>
      </c>
      <c r="W8103" s="284">
        <v>0</v>
      </c>
      <c r="X8103" s="284">
        <v>1</v>
      </c>
    </row>
    <row r="8104" spans="1:24">
      <c r="A8104" s="54"/>
      <c r="B8104" s="54"/>
      <c r="C8104" s="54"/>
      <c r="D8104" s="77"/>
      <c r="E8104" s="77"/>
      <c r="F8104" s="54"/>
      <c r="G8104" s="77"/>
      <c r="H8104" s="54"/>
      <c r="I8104" s="525"/>
      <c r="J8104" s="54"/>
      <c r="K8104" s="75" t="s">
        <v>34</v>
      </c>
      <c r="L8104" s="76">
        <f t="shared" si="416"/>
        <v>0</v>
      </c>
      <c r="M8104" s="284">
        <v>0</v>
      </c>
      <c r="N8104" s="284">
        <v>0</v>
      </c>
      <c r="O8104" s="284">
        <v>0</v>
      </c>
      <c r="P8104" s="284">
        <v>0</v>
      </c>
      <c r="Q8104" s="284">
        <v>0</v>
      </c>
      <c r="R8104" s="284">
        <v>0</v>
      </c>
      <c r="S8104" s="284">
        <v>0</v>
      </c>
      <c r="T8104" s="284">
        <v>0</v>
      </c>
      <c r="U8104" s="284">
        <v>0</v>
      </c>
      <c r="V8104" s="284">
        <v>0</v>
      </c>
      <c r="W8104" s="284">
        <v>0</v>
      </c>
      <c r="X8104" s="284">
        <v>0</v>
      </c>
    </row>
    <row r="8105" spans="1:24">
      <c r="A8105" s="54"/>
      <c r="B8105" s="54"/>
      <c r="C8105" s="80"/>
      <c r="D8105" s="81"/>
      <c r="E8105" s="81"/>
      <c r="F8105" s="80"/>
      <c r="G8105" s="81"/>
      <c r="H8105" s="80"/>
      <c r="I8105" s="526"/>
      <c r="J8105" s="80"/>
      <c r="K8105" s="84" t="s">
        <v>36</v>
      </c>
      <c r="L8105" s="76">
        <f t="shared" si="416"/>
        <v>0</v>
      </c>
      <c r="M8105" s="284">
        <v>0</v>
      </c>
      <c r="N8105" s="284">
        <v>0</v>
      </c>
      <c r="O8105" s="284">
        <v>0</v>
      </c>
      <c r="P8105" s="284">
        <v>0</v>
      </c>
      <c r="Q8105" s="284">
        <v>0</v>
      </c>
      <c r="R8105" s="284">
        <v>0</v>
      </c>
      <c r="S8105" s="284">
        <v>0</v>
      </c>
      <c r="T8105" s="284">
        <v>0</v>
      </c>
      <c r="U8105" s="284">
        <v>0</v>
      </c>
      <c r="V8105" s="284">
        <v>0</v>
      </c>
      <c r="W8105" s="284">
        <v>0</v>
      </c>
      <c r="X8105" s="284">
        <v>0</v>
      </c>
    </row>
    <row r="8106" spans="1:24">
      <c r="A8106" s="54"/>
      <c r="B8106" s="54"/>
      <c r="C8106" s="46" t="s">
        <v>35</v>
      </c>
      <c r="D8106" s="58" t="s">
        <v>12274</v>
      </c>
      <c r="E8106" s="58" t="s">
        <v>12275</v>
      </c>
      <c r="F8106" s="46" t="s">
        <v>12276</v>
      </c>
      <c r="G8106" s="58" t="s">
        <v>12277</v>
      </c>
      <c r="H8106" s="46" t="s">
        <v>12278</v>
      </c>
      <c r="I8106" s="524">
        <v>0</v>
      </c>
      <c r="J8106" s="46" t="s">
        <v>39</v>
      </c>
      <c r="K8106" s="75" t="s">
        <v>32</v>
      </c>
      <c r="L8106" s="76">
        <f t="shared" si="416"/>
        <v>0</v>
      </c>
      <c r="M8106" s="284">
        <v>0</v>
      </c>
      <c r="N8106" s="284">
        <v>0</v>
      </c>
      <c r="O8106" s="284">
        <v>0</v>
      </c>
      <c r="P8106" s="284">
        <v>0</v>
      </c>
      <c r="Q8106" s="284">
        <v>0</v>
      </c>
      <c r="R8106" s="284">
        <v>0</v>
      </c>
      <c r="S8106" s="284">
        <v>0</v>
      </c>
      <c r="T8106" s="284">
        <v>0</v>
      </c>
      <c r="U8106" s="284">
        <v>0</v>
      </c>
      <c r="V8106" s="284">
        <v>0</v>
      </c>
      <c r="W8106" s="284">
        <v>0</v>
      </c>
      <c r="X8106" s="284">
        <v>0</v>
      </c>
    </row>
    <row r="8107" spans="1:24">
      <c r="A8107" s="54"/>
      <c r="B8107" s="54"/>
      <c r="C8107" s="54"/>
      <c r="D8107" s="77"/>
      <c r="E8107" s="77"/>
      <c r="F8107" s="54"/>
      <c r="G8107" s="77"/>
      <c r="H8107" s="54"/>
      <c r="I8107" s="525"/>
      <c r="J8107" s="54"/>
      <c r="K8107" s="75" t="s">
        <v>34</v>
      </c>
      <c r="L8107" s="76">
        <f t="shared" si="416"/>
        <v>0</v>
      </c>
      <c r="M8107" s="284">
        <v>0</v>
      </c>
      <c r="N8107" s="284">
        <v>0</v>
      </c>
      <c r="O8107" s="284">
        <v>0</v>
      </c>
      <c r="P8107" s="284">
        <v>0</v>
      </c>
      <c r="Q8107" s="284">
        <v>0</v>
      </c>
      <c r="R8107" s="284">
        <v>0</v>
      </c>
      <c r="S8107" s="284">
        <v>0</v>
      </c>
      <c r="T8107" s="284">
        <v>0</v>
      </c>
      <c r="U8107" s="284">
        <v>0</v>
      </c>
      <c r="V8107" s="284">
        <v>0</v>
      </c>
      <c r="W8107" s="284">
        <v>0</v>
      </c>
      <c r="X8107" s="284">
        <v>0</v>
      </c>
    </row>
    <row r="8108" spans="1:24">
      <c r="A8108" s="54"/>
      <c r="B8108" s="80"/>
      <c r="C8108" s="80"/>
      <c r="D8108" s="81"/>
      <c r="E8108" s="81"/>
      <c r="F8108" s="80"/>
      <c r="G8108" s="81"/>
      <c r="H8108" s="80"/>
      <c r="I8108" s="526"/>
      <c r="J8108" s="80"/>
      <c r="K8108" s="84" t="s">
        <v>36</v>
      </c>
      <c r="L8108" s="76">
        <f t="shared" si="416"/>
        <v>3</v>
      </c>
      <c r="M8108" s="284">
        <v>0</v>
      </c>
      <c r="N8108" s="284">
        <v>0</v>
      </c>
      <c r="O8108" s="284">
        <v>0</v>
      </c>
      <c r="P8108" s="284">
        <v>0</v>
      </c>
      <c r="Q8108" s="284">
        <v>0</v>
      </c>
      <c r="R8108" s="284">
        <v>0</v>
      </c>
      <c r="S8108" s="284">
        <v>0</v>
      </c>
      <c r="T8108" s="284">
        <v>2</v>
      </c>
      <c r="U8108" s="284">
        <v>0</v>
      </c>
      <c r="V8108" s="284">
        <v>0</v>
      </c>
      <c r="W8108" s="284">
        <v>1</v>
      </c>
      <c r="X8108" s="284">
        <v>0</v>
      </c>
    </row>
    <row r="8109" spans="1:24">
      <c r="A8109" s="54"/>
      <c r="B8109" s="103" t="s">
        <v>12279</v>
      </c>
      <c r="C8109" s="46"/>
      <c r="D8109" s="449">
        <f>COUNTA(D8112:D8127)</f>
        <v>6</v>
      </c>
      <c r="E8109" s="103"/>
      <c r="F8109" s="103"/>
      <c r="G8109" s="195"/>
      <c r="H8109" s="103"/>
      <c r="I8109" s="606">
        <f>SUM(I8112:I8127)</f>
        <v>71573</v>
      </c>
      <c r="J8109" s="46" t="s">
        <v>1508</v>
      </c>
      <c r="K8109" s="75" t="s">
        <v>1509</v>
      </c>
      <c r="L8109" s="76">
        <f>SUM(M8109:X8109)</f>
        <v>16</v>
      </c>
      <c r="M8109" s="76">
        <f>M8112+M8115+M8118+M8121+M8124</f>
        <v>0</v>
      </c>
      <c r="N8109" s="76">
        <f t="shared" ref="N8109:X8109" si="417">N8112+N8115+N8118+N8121+N8124</f>
        <v>10</v>
      </c>
      <c r="O8109" s="76">
        <f t="shared" si="417"/>
        <v>0</v>
      </c>
      <c r="P8109" s="76">
        <f t="shared" si="417"/>
        <v>0</v>
      </c>
      <c r="Q8109" s="76">
        <f t="shared" si="417"/>
        <v>0</v>
      </c>
      <c r="R8109" s="76">
        <f t="shared" si="417"/>
        <v>0</v>
      </c>
      <c r="S8109" s="76">
        <f t="shared" si="417"/>
        <v>2</v>
      </c>
      <c r="T8109" s="76">
        <f t="shared" si="417"/>
        <v>4</v>
      </c>
      <c r="U8109" s="76">
        <f t="shared" si="417"/>
        <v>0</v>
      </c>
      <c r="V8109" s="76">
        <f t="shared" si="417"/>
        <v>0</v>
      </c>
      <c r="W8109" s="76">
        <f t="shared" si="417"/>
        <v>0</v>
      </c>
      <c r="X8109" s="76">
        <f t="shared" si="417"/>
        <v>0</v>
      </c>
    </row>
    <row r="8110" spans="1:24">
      <c r="A8110" s="54"/>
      <c r="B8110" s="103"/>
      <c r="C8110" s="54"/>
      <c r="D8110" s="449"/>
      <c r="E8110" s="103"/>
      <c r="F8110" s="103"/>
      <c r="G8110" s="195"/>
      <c r="H8110" s="103"/>
      <c r="I8110" s="606"/>
      <c r="J8110" s="54"/>
      <c r="K8110" s="75" t="s">
        <v>1501</v>
      </c>
      <c r="L8110" s="76">
        <f>SUM(M8110:X8110)</f>
        <v>6</v>
      </c>
      <c r="M8110" s="76">
        <f t="shared" ref="M8110:X8111" si="418">M8113+M8116+M8119+M8122+M8125</f>
        <v>3</v>
      </c>
      <c r="N8110" s="76">
        <f t="shared" si="418"/>
        <v>0</v>
      </c>
      <c r="O8110" s="76">
        <f t="shared" si="418"/>
        <v>0</v>
      </c>
      <c r="P8110" s="76">
        <f t="shared" si="418"/>
        <v>0</v>
      </c>
      <c r="Q8110" s="76">
        <f t="shared" si="418"/>
        <v>0</v>
      </c>
      <c r="R8110" s="76">
        <f t="shared" si="418"/>
        <v>0</v>
      </c>
      <c r="S8110" s="76">
        <f t="shared" si="418"/>
        <v>3</v>
      </c>
      <c r="T8110" s="76">
        <f t="shared" si="418"/>
        <v>0</v>
      </c>
      <c r="U8110" s="76">
        <f t="shared" si="418"/>
        <v>0</v>
      </c>
      <c r="V8110" s="76">
        <f t="shared" si="418"/>
        <v>0</v>
      </c>
      <c r="W8110" s="76">
        <f t="shared" si="418"/>
        <v>0</v>
      </c>
      <c r="X8110" s="76">
        <f t="shared" si="418"/>
        <v>0</v>
      </c>
    </row>
    <row r="8111" spans="1:24">
      <c r="A8111" s="54"/>
      <c r="B8111" s="103"/>
      <c r="C8111" s="80"/>
      <c r="D8111" s="449"/>
      <c r="E8111" s="103"/>
      <c r="F8111" s="103"/>
      <c r="G8111" s="195"/>
      <c r="H8111" s="103"/>
      <c r="I8111" s="606"/>
      <c r="J8111" s="80"/>
      <c r="K8111" s="75" t="s">
        <v>1502</v>
      </c>
      <c r="L8111" s="76">
        <f>SUM(M8111:X8111)</f>
        <v>13</v>
      </c>
      <c r="M8111" s="76">
        <f t="shared" si="418"/>
        <v>0</v>
      </c>
      <c r="N8111" s="76">
        <f t="shared" si="418"/>
        <v>2</v>
      </c>
      <c r="O8111" s="76">
        <f t="shared" si="418"/>
        <v>2</v>
      </c>
      <c r="P8111" s="76">
        <f t="shared" si="418"/>
        <v>0</v>
      </c>
      <c r="Q8111" s="76">
        <f t="shared" si="418"/>
        <v>0</v>
      </c>
      <c r="R8111" s="76">
        <f t="shared" si="418"/>
        <v>0</v>
      </c>
      <c r="S8111" s="76">
        <f t="shared" si="418"/>
        <v>3</v>
      </c>
      <c r="T8111" s="76">
        <f t="shared" si="418"/>
        <v>6</v>
      </c>
      <c r="U8111" s="76">
        <f t="shared" si="418"/>
        <v>0</v>
      </c>
      <c r="V8111" s="76">
        <f t="shared" si="418"/>
        <v>0</v>
      </c>
      <c r="W8111" s="76">
        <f t="shared" si="418"/>
        <v>0</v>
      </c>
      <c r="X8111" s="76">
        <f t="shared" si="418"/>
        <v>0</v>
      </c>
    </row>
    <row r="8112" spans="1:24">
      <c r="A8112" s="54"/>
      <c r="B8112" s="46" t="s">
        <v>12280</v>
      </c>
      <c r="C8112" s="46" t="s">
        <v>35</v>
      </c>
      <c r="D8112" s="58" t="s">
        <v>4094</v>
      </c>
      <c r="E8112" s="100" t="s">
        <v>12281</v>
      </c>
      <c r="F8112" s="46" t="s">
        <v>12282</v>
      </c>
      <c r="G8112" s="58" t="s">
        <v>12283</v>
      </c>
      <c r="H8112" s="46" t="s">
        <v>12284</v>
      </c>
      <c r="I8112" s="524">
        <v>6161</v>
      </c>
      <c r="J8112" s="46" t="s">
        <v>39</v>
      </c>
      <c r="K8112" s="75" t="s">
        <v>32</v>
      </c>
      <c r="L8112" s="76">
        <f t="shared" ref="L8112:L8126" si="419">SUM(M8112:X8112)</f>
        <v>10</v>
      </c>
      <c r="M8112" s="284">
        <v>0</v>
      </c>
      <c r="N8112" s="284">
        <v>6</v>
      </c>
      <c r="O8112" s="284">
        <v>0</v>
      </c>
      <c r="P8112" s="284">
        <v>0</v>
      </c>
      <c r="Q8112" s="284">
        <v>0</v>
      </c>
      <c r="R8112" s="284">
        <v>0</v>
      </c>
      <c r="S8112" s="284">
        <v>1</v>
      </c>
      <c r="T8112" s="284">
        <v>3</v>
      </c>
      <c r="U8112" s="284">
        <v>0</v>
      </c>
      <c r="V8112" s="284">
        <v>0</v>
      </c>
      <c r="W8112" s="284">
        <v>0</v>
      </c>
      <c r="X8112" s="284">
        <v>0</v>
      </c>
    </row>
    <row r="8113" spans="1:24">
      <c r="A8113" s="54"/>
      <c r="B8113" s="54"/>
      <c r="C8113" s="54"/>
      <c r="D8113" s="77"/>
      <c r="E8113" s="101"/>
      <c r="F8113" s="54"/>
      <c r="G8113" s="77"/>
      <c r="H8113" s="54"/>
      <c r="I8113" s="525"/>
      <c r="J8113" s="54"/>
      <c r="K8113" s="75" t="s">
        <v>34</v>
      </c>
      <c r="L8113" s="76">
        <f t="shared" si="419"/>
        <v>0</v>
      </c>
      <c r="M8113" s="284">
        <v>0</v>
      </c>
      <c r="N8113" s="284">
        <v>0</v>
      </c>
      <c r="O8113" s="284">
        <v>0</v>
      </c>
      <c r="P8113" s="284">
        <v>0</v>
      </c>
      <c r="Q8113" s="284">
        <v>0</v>
      </c>
      <c r="R8113" s="284">
        <v>0</v>
      </c>
      <c r="S8113" s="284">
        <v>0</v>
      </c>
      <c r="T8113" s="284">
        <v>0</v>
      </c>
      <c r="U8113" s="284">
        <v>0</v>
      </c>
      <c r="V8113" s="284">
        <v>0</v>
      </c>
      <c r="W8113" s="284">
        <v>0</v>
      </c>
      <c r="X8113" s="284">
        <v>0</v>
      </c>
    </row>
    <row r="8114" spans="1:24">
      <c r="A8114" s="54"/>
      <c r="B8114" s="54"/>
      <c r="C8114" s="80"/>
      <c r="D8114" s="81"/>
      <c r="E8114" s="102"/>
      <c r="F8114" s="80"/>
      <c r="G8114" s="81"/>
      <c r="H8114" s="80"/>
      <c r="I8114" s="526"/>
      <c r="J8114" s="80"/>
      <c r="K8114" s="84" t="s">
        <v>36</v>
      </c>
      <c r="L8114" s="76">
        <f t="shared" si="419"/>
        <v>3</v>
      </c>
      <c r="M8114" s="284">
        <v>0</v>
      </c>
      <c r="N8114" s="284">
        <v>0</v>
      </c>
      <c r="O8114" s="284">
        <v>0</v>
      </c>
      <c r="P8114" s="284">
        <v>0</v>
      </c>
      <c r="Q8114" s="284">
        <v>0</v>
      </c>
      <c r="R8114" s="284">
        <v>0</v>
      </c>
      <c r="S8114" s="284">
        <v>0</v>
      </c>
      <c r="T8114" s="284">
        <v>3</v>
      </c>
      <c r="U8114" s="284">
        <v>0</v>
      </c>
      <c r="V8114" s="284">
        <v>0</v>
      </c>
      <c r="W8114" s="284">
        <v>0</v>
      </c>
      <c r="X8114" s="284">
        <v>0</v>
      </c>
    </row>
    <row r="8115" spans="1:24">
      <c r="A8115" s="54"/>
      <c r="B8115" s="54"/>
      <c r="C8115" s="46" t="s">
        <v>35</v>
      </c>
      <c r="D8115" s="58" t="s">
        <v>12285</v>
      </c>
      <c r="E8115" s="100" t="s">
        <v>12286</v>
      </c>
      <c r="F8115" s="46" t="s">
        <v>12287</v>
      </c>
      <c r="G8115" s="58" t="s">
        <v>12288</v>
      </c>
      <c r="H8115" s="46" t="s">
        <v>12289</v>
      </c>
      <c r="I8115" s="524">
        <v>3495</v>
      </c>
      <c r="J8115" s="46" t="s">
        <v>39</v>
      </c>
      <c r="K8115" s="75" t="s">
        <v>32</v>
      </c>
      <c r="L8115" s="76">
        <f t="shared" si="419"/>
        <v>6</v>
      </c>
      <c r="M8115" s="284">
        <v>0</v>
      </c>
      <c r="N8115" s="284">
        <v>4</v>
      </c>
      <c r="O8115" s="284">
        <v>0</v>
      </c>
      <c r="P8115" s="284">
        <v>0</v>
      </c>
      <c r="Q8115" s="284">
        <v>0</v>
      </c>
      <c r="R8115" s="284">
        <v>0</v>
      </c>
      <c r="S8115" s="284">
        <v>1</v>
      </c>
      <c r="T8115" s="284">
        <v>1</v>
      </c>
      <c r="U8115" s="284">
        <v>0</v>
      </c>
      <c r="V8115" s="284">
        <v>0</v>
      </c>
      <c r="W8115" s="284">
        <v>0</v>
      </c>
      <c r="X8115" s="284">
        <v>0</v>
      </c>
    </row>
    <row r="8116" spans="1:24">
      <c r="A8116" s="54"/>
      <c r="B8116" s="54"/>
      <c r="C8116" s="54"/>
      <c r="D8116" s="77"/>
      <c r="E8116" s="101"/>
      <c r="F8116" s="54"/>
      <c r="G8116" s="77"/>
      <c r="H8116" s="54"/>
      <c r="I8116" s="525"/>
      <c r="J8116" s="54"/>
      <c r="K8116" s="75" t="s">
        <v>34</v>
      </c>
      <c r="L8116" s="76">
        <f t="shared" si="419"/>
        <v>0</v>
      </c>
      <c r="M8116" s="284">
        <v>0</v>
      </c>
      <c r="N8116" s="284">
        <v>0</v>
      </c>
      <c r="O8116" s="284">
        <v>0</v>
      </c>
      <c r="P8116" s="284">
        <v>0</v>
      </c>
      <c r="Q8116" s="284">
        <v>0</v>
      </c>
      <c r="R8116" s="284">
        <v>0</v>
      </c>
      <c r="S8116" s="284">
        <v>0</v>
      </c>
      <c r="T8116" s="284">
        <v>0</v>
      </c>
      <c r="U8116" s="284">
        <v>0</v>
      </c>
      <c r="V8116" s="284">
        <v>0</v>
      </c>
      <c r="W8116" s="284">
        <v>0</v>
      </c>
      <c r="X8116" s="284">
        <v>0</v>
      </c>
    </row>
    <row r="8117" spans="1:24">
      <c r="A8117" s="54"/>
      <c r="B8117" s="54"/>
      <c r="C8117" s="80"/>
      <c r="D8117" s="81"/>
      <c r="E8117" s="102"/>
      <c r="F8117" s="80"/>
      <c r="G8117" s="81"/>
      <c r="H8117" s="80"/>
      <c r="I8117" s="526"/>
      <c r="J8117" s="80"/>
      <c r="K8117" s="84" t="s">
        <v>36</v>
      </c>
      <c r="L8117" s="76">
        <f t="shared" si="419"/>
        <v>0</v>
      </c>
      <c r="M8117" s="284">
        <v>0</v>
      </c>
      <c r="N8117" s="284">
        <v>0</v>
      </c>
      <c r="O8117" s="284">
        <v>0</v>
      </c>
      <c r="P8117" s="284">
        <v>0</v>
      </c>
      <c r="Q8117" s="284">
        <v>0</v>
      </c>
      <c r="R8117" s="284">
        <v>0</v>
      </c>
      <c r="S8117" s="284">
        <v>0</v>
      </c>
      <c r="T8117" s="284">
        <v>0</v>
      </c>
      <c r="U8117" s="284">
        <v>0</v>
      </c>
      <c r="V8117" s="284">
        <v>0</v>
      </c>
      <c r="W8117" s="284">
        <v>0</v>
      </c>
      <c r="X8117" s="284">
        <v>0</v>
      </c>
    </row>
    <row r="8118" spans="1:24">
      <c r="A8118" s="54"/>
      <c r="B8118" s="54"/>
      <c r="C8118" s="46" t="s">
        <v>35</v>
      </c>
      <c r="D8118" s="58" t="s">
        <v>12290</v>
      </c>
      <c r="E8118" s="100" t="s">
        <v>12291</v>
      </c>
      <c r="F8118" s="46" t="s">
        <v>7180</v>
      </c>
      <c r="G8118" s="58" t="s">
        <v>12288</v>
      </c>
      <c r="H8118" s="46" t="s">
        <v>12292</v>
      </c>
      <c r="I8118" s="524">
        <v>3676</v>
      </c>
      <c r="J8118" s="46" t="s">
        <v>39</v>
      </c>
      <c r="K8118" s="75" t="s">
        <v>32</v>
      </c>
      <c r="L8118" s="76">
        <f t="shared" si="419"/>
        <v>0</v>
      </c>
      <c r="M8118" s="284">
        <v>0</v>
      </c>
      <c r="N8118" s="284">
        <v>0</v>
      </c>
      <c r="O8118" s="284">
        <v>0</v>
      </c>
      <c r="P8118" s="284">
        <v>0</v>
      </c>
      <c r="Q8118" s="284">
        <v>0</v>
      </c>
      <c r="R8118" s="284">
        <v>0</v>
      </c>
      <c r="S8118" s="284">
        <v>0</v>
      </c>
      <c r="T8118" s="284">
        <v>0</v>
      </c>
      <c r="U8118" s="284">
        <v>0</v>
      </c>
      <c r="V8118" s="284">
        <v>0</v>
      </c>
      <c r="W8118" s="284">
        <v>0</v>
      </c>
      <c r="X8118" s="284">
        <v>0</v>
      </c>
    </row>
    <row r="8119" spans="1:24">
      <c r="A8119" s="54"/>
      <c r="B8119" s="54"/>
      <c r="C8119" s="54"/>
      <c r="D8119" s="77"/>
      <c r="E8119" s="101"/>
      <c r="F8119" s="54"/>
      <c r="G8119" s="77"/>
      <c r="H8119" s="54"/>
      <c r="I8119" s="525"/>
      <c r="J8119" s="54"/>
      <c r="K8119" s="75" t="s">
        <v>34</v>
      </c>
      <c r="L8119" s="76">
        <f t="shared" si="419"/>
        <v>6</v>
      </c>
      <c r="M8119" s="284">
        <v>3</v>
      </c>
      <c r="N8119" s="284">
        <v>0</v>
      </c>
      <c r="O8119" s="284">
        <v>0</v>
      </c>
      <c r="P8119" s="284">
        <v>0</v>
      </c>
      <c r="Q8119" s="284">
        <v>0</v>
      </c>
      <c r="R8119" s="284">
        <v>0</v>
      </c>
      <c r="S8119" s="284">
        <v>3</v>
      </c>
      <c r="T8119" s="284">
        <v>0</v>
      </c>
      <c r="U8119" s="284">
        <v>0</v>
      </c>
      <c r="V8119" s="284">
        <v>0</v>
      </c>
      <c r="W8119" s="284">
        <v>0</v>
      </c>
      <c r="X8119" s="284">
        <v>0</v>
      </c>
    </row>
    <row r="8120" spans="1:24">
      <c r="A8120" s="54"/>
      <c r="B8120" s="54"/>
      <c r="C8120" s="80"/>
      <c r="D8120" s="81"/>
      <c r="E8120" s="102"/>
      <c r="F8120" s="80"/>
      <c r="G8120" s="81"/>
      <c r="H8120" s="80"/>
      <c r="I8120" s="526"/>
      <c r="J8120" s="80"/>
      <c r="K8120" s="84" t="s">
        <v>36</v>
      </c>
      <c r="L8120" s="76">
        <f t="shared" si="419"/>
        <v>4</v>
      </c>
      <c r="M8120" s="284">
        <v>0</v>
      </c>
      <c r="N8120" s="284">
        <v>1</v>
      </c>
      <c r="O8120" s="284">
        <v>0</v>
      </c>
      <c r="P8120" s="284">
        <v>0</v>
      </c>
      <c r="Q8120" s="284">
        <v>0</v>
      </c>
      <c r="R8120" s="284">
        <v>0</v>
      </c>
      <c r="S8120" s="284">
        <v>0</v>
      </c>
      <c r="T8120" s="284">
        <v>3</v>
      </c>
      <c r="U8120" s="284">
        <v>0</v>
      </c>
      <c r="V8120" s="284">
        <v>0</v>
      </c>
      <c r="W8120" s="284">
        <v>0</v>
      </c>
      <c r="X8120" s="284">
        <v>0</v>
      </c>
    </row>
    <row r="8121" spans="1:24">
      <c r="A8121" s="54"/>
      <c r="B8121" s="54"/>
      <c r="C8121" s="46" t="s">
        <v>33</v>
      </c>
      <c r="D8121" s="195" t="s">
        <v>12293</v>
      </c>
      <c r="E8121" s="100" t="s">
        <v>12294</v>
      </c>
      <c r="F8121" s="46" t="s">
        <v>12295</v>
      </c>
      <c r="G8121" s="58" t="s">
        <v>12296</v>
      </c>
      <c r="H8121" s="46"/>
      <c r="I8121" s="652">
        <v>4992</v>
      </c>
      <c r="J8121" s="46" t="s">
        <v>39</v>
      </c>
      <c r="K8121" s="75" t="s">
        <v>32</v>
      </c>
      <c r="L8121" s="76">
        <f t="shared" si="419"/>
        <v>0</v>
      </c>
      <c r="M8121" s="284">
        <v>0</v>
      </c>
      <c r="N8121" s="284">
        <v>0</v>
      </c>
      <c r="O8121" s="284">
        <v>0</v>
      </c>
      <c r="P8121" s="284">
        <v>0</v>
      </c>
      <c r="Q8121" s="284">
        <v>0</v>
      </c>
      <c r="R8121" s="284">
        <v>0</v>
      </c>
      <c r="S8121" s="284">
        <v>0</v>
      </c>
      <c r="T8121" s="284">
        <v>0</v>
      </c>
      <c r="U8121" s="284">
        <v>0</v>
      </c>
      <c r="V8121" s="284">
        <v>0</v>
      </c>
      <c r="W8121" s="284">
        <v>0</v>
      </c>
      <c r="X8121" s="284">
        <v>0</v>
      </c>
    </row>
    <row r="8122" spans="1:24">
      <c r="A8122" s="54"/>
      <c r="B8122" s="54"/>
      <c r="C8122" s="54"/>
      <c r="D8122" s="195"/>
      <c r="E8122" s="101"/>
      <c r="F8122" s="54"/>
      <c r="G8122" s="77"/>
      <c r="H8122" s="54"/>
      <c r="I8122" s="653"/>
      <c r="J8122" s="54"/>
      <c r="K8122" s="75" t="s">
        <v>34</v>
      </c>
      <c r="L8122" s="76">
        <f t="shared" si="419"/>
        <v>0</v>
      </c>
      <c r="M8122" s="284">
        <v>0</v>
      </c>
      <c r="N8122" s="284">
        <v>0</v>
      </c>
      <c r="O8122" s="284">
        <v>0</v>
      </c>
      <c r="P8122" s="284">
        <v>0</v>
      </c>
      <c r="Q8122" s="284">
        <v>0</v>
      </c>
      <c r="R8122" s="284">
        <v>0</v>
      </c>
      <c r="S8122" s="284">
        <v>0</v>
      </c>
      <c r="T8122" s="284">
        <v>0</v>
      </c>
      <c r="U8122" s="284">
        <v>0</v>
      </c>
      <c r="V8122" s="284">
        <v>0</v>
      </c>
      <c r="W8122" s="284">
        <v>0</v>
      </c>
      <c r="X8122" s="284">
        <v>0</v>
      </c>
    </row>
    <row r="8123" spans="1:24">
      <c r="A8123" s="54"/>
      <c r="B8123" s="54"/>
      <c r="C8123" s="80"/>
      <c r="D8123" s="195"/>
      <c r="E8123" s="102"/>
      <c r="F8123" s="80"/>
      <c r="G8123" s="81"/>
      <c r="H8123" s="80"/>
      <c r="I8123" s="654"/>
      <c r="J8123" s="80"/>
      <c r="K8123" s="84" t="s">
        <v>36</v>
      </c>
      <c r="L8123" s="76">
        <f t="shared" si="419"/>
        <v>2</v>
      </c>
      <c r="M8123" s="284">
        <v>0</v>
      </c>
      <c r="N8123" s="284">
        <v>0</v>
      </c>
      <c r="O8123" s="284">
        <v>1</v>
      </c>
      <c r="P8123" s="284">
        <v>0</v>
      </c>
      <c r="Q8123" s="284">
        <v>0</v>
      </c>
      <c r="R8123" s="284">
        <v>0</v>
      </c>
      <c r="S8123" s="284">
        <v>1</v>
      </c>
      <c r="T8123" s="284">
        <v>0</v>
      </c>
      <c r="U8123" s="284">
        <v>0</v>
      </c>
      <c r="V8123" s="284">
        <v>0</v>
      </c>
      <c r="W8123" s="284">
        <v>0</v>
      </c>
      <c r="X8123" s="284">
        <v>0</v>
      </c>
    </row>
    <row r="8124" spans="1:24">
      <c r="A8124" s="54"/>
      <c r="B8124" s="54"/>
      <c r="C8124" s="46" t="s">
        <v>33</v>
      </c>
      <c r="D8124" s="77" t="s">
        <v>12297</v>
      </c>
      <c r="E8124" s="100" t="s">
        <v>12298</v>
      </c>
      <c r="F8124" s="46" t="s">
        <v>12299</v>
      </c>
      <c r="G8124" s="58" t="s">
        <v>12300</v>
      </c>
      <c r="H8124" s="46"/>
      <c r="I8124" s="652">
        <v>1296</v>
      </c>
      <c r="J8124" s="46" t="s">
        <v>39</v>
      </c>
      <c r="K8124" s="75" t="s">
        <v>32</v>
      </c>
      <c r="L8124" s="76">
        <f t="shared" si="419"/>
        <v>0</v>
      </c>
      <c r="M8124" s="284">
        <v>0</v>
      </c>
      <c r="N8124" s="284">
        <v>0</v>
      </c>
      <c r="O8124" s="284">
        <v>0</v>
      </c>
      <c r="P8124" s="284">
        <v>0</v>
      </c>
      <c r="Q8124" s="284">
        <v>0</v>
      </c>
      <c r="R8124" s="284">
        <v>0</v>
      </c>
      <c r="S8124" s="284">
        <v>0</v>
      </c>
      <c r="T8124" s="284">
        <v>0</v>
      </c>
      <c r="U8124" s="284">
        <v>0</v>
      </c>
      <c r="V8124" s="284">
        <v>0</v>
      </c>
      <c r="W8124" s="284">
        <v>0</v>
      </c>
      <c r="X8124" s="284">
        <v>0</v>
      </c>
    </row>
    <row r="8125" spans="1:24">
      <c r="A8125" s="54"/>
      <c r="B8125" s="54"/>
      <c r="C8125" s="54"/>
      <c r="D8125" s="77"/>
      <c r="E8125" s="101"/>
      <c r="F8125" s="54"/>
      <c r="G8125" s="77"/>
      <c r="H8125" s="54"/>
      <c r="I8125" s="653"/>
      <c r="J8125" s="54"/>
      <c r="K8125" s="75" t="s">
        <v>34</v>
      </c>
      <c r="L8125" s="76">
        <f t="shared" si="419"/>
        <v>0</v>
      </c>
      <c r="M8125" s="284">
        <v>0</v>
      </c>
      <c r="N8125" s="284">
        <v>0</v>
      </c>
      <c r="O8125" s="284">
        <v>0</v>
      </c>
      <c r="P8125" s="284">
        <v>0</v>
      </c>
      <c r="Q8125" s="284">
        <v>0</v>
      </c>
      <c r="R8125" s="284">
        <v>0</v>
      </c>
      <c r="S8125" s="284">
        <v>0</v>
      </c>
      <c r="T8125" s="284">
        <v>0</v>
      </c>
      <c r="U8125" s="284">
        <v>0</v>
      </c>
      <c r="V8125" s="284">
        <v>0</v>
      </c>
      <c r="W8125" s="284">
        <v>0</v>
      </c>
      <c r="X8125" s="284">
        <v>0</v>
      </c>
    </row>
    <row r="8126" spans="1:24">
      <c r="A8126" s="54"/>
      <c r="B8126" s="80"/>
      <c r="C8126" s="80"/>
      <c r="D8126" s="81"/>
      <c r="E8126" s="102"/>
      <c r="F8126" s="80"/>
      <c r="G8126" s="81"/>
      <c r="H8126" s="80"/>
      <c r="I8126" s="654"/>
      <c r="J8126" s="80"/>
      <c r="K8126" s="84" t="s">
        <v>36</v>
      </c>
      <c r="L8126" s="76">
        <f t="shared" si="419"/>
        <v>4</v>
      </c>
      <c r="M8126" s="284">
        <v>0</v>
      </c>
      <c r="N8126" s="284">
        <v>1</v>
      </c>
      <c r="O8126" s="284">
        <v>1</v>
      </c>
      <c r="P8126" s="284">
        <v>0</v>
      </c>
      <c r="Q8126" s="284">
        <v>0</v>
      </c>
      <c r="R8126" s="284">
        <v>0</v>
      </c>
      <c r="S8126" s="284">
        <v>2</v>
      </c>
      <c r="T8126" s="284">
        <v>0</v>
      </c>
      <c r="U8126" s="284">
        <v>0</v>
      </c>
      <c r="V8126" s="284">
        <v>0</v>
      </c>
      <c r="W8126" s="284">
        <v>0</v>
      </c>
      <c r="X8126" s="284">
        <v>0</v>
      </c>
    </row>
    <row r="8127" spans="1:24">
      <c r="A8127" s="54"/>
      <c r="B8127" s="103" t="s">
        <v>12301</v>
      </c>
      <c r="C8127" s="46"/>
      <c r="D8127" s="449">
        <f>COUNTA(D8130:D8153)</f>
        <v>8</v>
      </c>
      <c r="E8127" s="103"/>
      <c r="F8127" s="103"/>
      <c r="G8127" s="195"/>
      <c r="H8127" s="103"/>
      <c r="I8127" s="606">
        <f>SUM(I8130:I8153)</f>
        <v>51953</v>
      </c>
      <c r="J8127" s="46" t="s">
        <v>1508</v>
      </c>
      <c r="K8127" s="75" t="s">
        <v>1509</v>
      </c>
      <c r="L8127" s="76">
        <f>SUM(M8127:X8127)</f>
        <v>10</v>
      </c>
      <c r="M8127" s="76">
        <f>M8130+M8133+M8136+M8139+M8142+M8145+M8148+M8151</f>
        <v>3</v>
      </c>
      <c r="N8127" s="76">
        <f t="shared" ref="N8127:X8127" si="420">N8130+N8133+N8136+N8139+N8142+N8145+N8148+N8151</f>
        <v>2</v>
      </c>
      <c r="O8127" s="76">
        <f t="shared" si="420"/>
        <v>0</v>
      </c>
      <c r="P8127" s="76">
        <f t="shared" si="420"/>
        <v>0</v>
      </c>
      <c r="Q8127" s="76">
        <f t="shared" si="420"/>
        <v>0</v>
      </c>
      <c r="R8127" s="76">
        <f t="shared" si="420"/>
        <v>0</v>
      </c>
      <c r="S8127" s="76">
        <f t="shared" si="420"/>
        <v>3</v>
      </c>
      <c r="T8127" s="76">
        <f t="shared" si="420"/>
        <v>2</v>
      </c>
      <c r="U8127" s="76">
        <f t="shared" si="420"/>
        <v>0</v>
      </c>
      <c r="V8127" s="76">
        <f t="shared" si="420"/>
        <v>0</v>
      </c>
      <c r="W8127" s="76">
        <f t="shared" si="420"/>
        <v>0</v>
      </c>
      <c r="X8127" s="76">
        <f t="shared" si="420"/>
        <v>0</v>
      </c>
    </row>
    <row r="8128" spans="1:24">
      <c r="A8128" s="54"/>
      <c r="B8128" s="103"/>
      <c r="C8128" s="54"/>
      <c r="D8128" s="449"/>
      <c r="E8128" s="103"/>
      <c r="F8128" s="103"/>
      <c r="G8128" s="195"/>
      <c r="H8128" s="103"/>
      <c r="I8128" s="606"/>
      <c r="J8128" s="54"/>
      <c r="K8128" s="75" t="s">
        <v>1501</v>
      </c>
      <c r="L8128" s="76">
        <f>SUM(M8128:X8128)</f>
        <v>3</v>
      </c>
      <c r="M8128" s="76">
        <f t="shared" ref="M8128:X8129" si="421">M8131+M8134+M8137+M8140+M8143+M8146+M8149+M8152</f>
        <v>3</v>
      </c>
      <c r="N8128" s="76">
        <f t="shared" si="421"/>
        <v>0</v>
      </c>
      <c r="O8128" s="76">
        <f t="shared" si="421"/>
        <v>0</v>
      </c>
      <c r="P8128" s="76">
        <f t="shared" si="421"/>
        <v>0</v>
      </c>
      <c r="Q8128" s="76">
        <f t="shared" si="421"/>
        <v>0</v>
      </c>
      <c r="R8128" s="76">
        <f t="shared" si="421"/>
        <v>0</v>
      </c>
      <c r="S8128" s="76">
        <f t="shared" si="421"/>
        <v>0</v>
      </c>
      <c r="T8128" s="76">
        <f t="shared" si="421"/>
        <v>0</v>
      </c>
      <c r="U8128" s="76">
        <f t="shared" si="421"/>
        <v>0</v>
      </c>
      <c r="V8128" s="76">
        <f t="shared" si="421"/>
        <v>0</v>
      </c>
      <c r="W8128" s="76">
        <f t="shared" si="421"/>
        <v>0</v>
      </c>
      <c r="X8128" s="76">
        <f t="shared" si="421"/>
        <v>0</v>
      </c>
    </row>
    <row r="8129" spans="1:24">
      <c r="A8129" s="54"/>
      <c r="B8129" s="103"/>
      <c r="C8129" s="80"/>
      <c r="D8129" s="449"/>
      <c r="E8129" s="103"/>
      <c r="F8129" s="103"/>
      <c r="G8129" s="195"/>
      <c r="H8129" s="103"/>
      <c r="I8129" s="606"/>
      <c r="J8129" s="80"/>
      <c r="K8129" s="75" t="s">
        <v>1502</v>
      </c>
      <c r="L8129" s="76">
        <f>SUM(M8129:X8129)</f>
        <v>21</v>
      </c>
      <c r="M8129" s="76">
        <f t="shared" si="421"/>
        <v>0</v>
      </c>
      <c r="N8129" s="76">
        <f t="shared" si="421"/>
        <v>0</v>
      </c>
      <c r="O8129" s="76">
        <f t="shared" si="421"/>
        <v>0</v>
      </c>
      <c r="P8129" s="76">
        <f t="shared" si="421"/>
        <v>0</v>
      </c>
      <c r="Q8129" s="76">
        <f t="shared" si="421"/>
        <v>0</v>
      </c>
      <c r="R8129" s="76">
        <f t="shared" si="421"/>
        <v>0</v>
      </c>
      <c r="S8129" s="76">
        <f t="shared" si="421"/>
        <v>5</v>
      </c>
      <c r="T8129" s="76">
        <f t="shared" si="421"/>
        <v>8</v>
      </c>
      <c r="U8129" s="76">
        <f t="shared" si="421"/>
        <v>0</v>
      </c>
      <c r="V8129" s="76">
        <f t="shared" si="421"/>
        <v>0</v>
      </c>
      <c r="W8129" s="76">
        <f t="shared" si="421"/>
        <v>8</v>
      </c>
      <c r="X8129" s="76">
        <f t="shared" si="421"/>
        <v>0</v>
      </c>
    </row>
    <row r="8130" spans="1:24">
      <c r="A8130" s="54"/>
      <c r="B8130" s="46" t="s">
        <v>12302</v>
      </c>
      <c r="C8130" s="46" t="s">
        <v>35</v>
      </c>
      <c r="D8130" s="58" t="s">
        <v>12303</v>
      </c>
      <c r="E8130" s="58" t="s">
        <v>12304</v>
      </c>
      <c r="F8130" s="46" t="s">
        <v>12305</v>
      </c>
      <c r="G8130" s="58" t="s">
        <v>12306</v>
      </c>
      <c r="H8130" s="46" t="s">
        <v>12307</v>
      </c>
      <c r="I8130" s="74">
        <v>29406</v>
      </c>
      <c r="J8130" s="46" t="s">
        <v>39</v>
      </c>
      <c r="K8130" s="75" t="s">
        <v>32</v>
      </c>
      <c r="L8130" s="76">
        <f t="shared" ref="L8130:L8153" si="422">SUM(M8130:X8130)</f>
        <v>7</v>
      </c>
      <c r="M8130" s="284">
        <v>2</v>
      </c>
      <c r="N8130" s="284">
        <v>1</v>
      </c>
      <c r="O8130" s="284">
        <v>0</v>
      </c>
      <c r="P8130" s="284">
        <v>0</v>
      </c>
      <c r="Q8130" s="284">
        <v>0</v>
      </c>
      <c r="R8130" s="284">
        <v>0</v>
      </c>
      <c r="S8130" s="284">
        <v>2</v>
      </c>
      <c r="T8130" s="284">
        <v>2</v>
      </c>
      <c r="U8130" s="284">
        <v>0</v>
      </c>
      <c r="V8130" s="284">
        <v>0</v>
      </c>
      <c r="W8130" s="284">
        <v>0</v>
      </c>
      <c r="X8130" s="284">
        <v>0</v>
      </c>
    </row>
    <row r="8131" spans="1:24">
      <c r="A8131" s="54"/>
      <c r="B8131" s="54"/>
      <c r="C8131" s="54"/>
      <c r="D8131" s="77"/>
      <c r="E8131" s="77"/>
      <c r="F8131" s="54"/>
      <c r="G8131" s="77"/>
      <c r="H8131" s="54"/>
      <c r="I8131" s="79"/>
      <c r="J8131" s="54"/>
      <c r="K8131" s="75" t="s">
        <v>34</v>
      </c>
      <c r="L8131" s="76">
        <f t="shared" si="422"/>
        <v>1</v>
      </c>
      <c r="M8131" s="284">
        <v>1</v>
      </c>
      <c r="N8131" s="284">
        <v>0</v>
      </c>
      <c r="O8131" s="284">
        <v>0</v>
      </c>
      <c r="P8131" s="284">
        <v>0</v>
      </c>
      <c r="Q8131" s="284">
        <v>0</v>
      </c>
      <c r="R8131" s="284">
        <v>0</v>
      </c>
      <c r="S8131" s="284">
        <v>0</v>
      </c>
      <c r="T8131" s="284">
        <v>0</v>
      </c>
      <c r="U8131" s="284">
        <v>0</v>
      </c>
      <c r="V8131" s="284">
        <v>0</v>
      </c>
      <c r="W8131" s="284">
        <v>0</v>
      </c>
      <c r="X8131" s="284">
        <v>0</v>
      </c>
    </row>
    <row r="8132" spans="1:24">
      <c r="A8132" s="54"/>
      <c r="B8132" s="54"/>
      <c r="C8132" s="80"/>
      <c r="D8132" s="81"/>
      <c r="E8132" s="81"/>
      <c r="F8132" s="80"/>
      <c r="G8132" s="81"/>
      <c r="H8132" s="80"/>
      <c r="I8132" s="83"/>
      <c r="J8132" s="80"/>
      <c r="K8132" s="84" t="s">
        <v>36</v>
      </c>
      <c r="L8132" s="76">
        <f t="shared" si="422"/>
        <v>4</v>
      </c>
      <c r="M8132" s="284">
        <v>0</v>
      </c>
      <c r="N8132" s="284">
        <v>0</v>
      </c>
      <c r="O8132" s="284">
        <v>0</v>
      </c>
      <c r="P8132" s="284">
        <v>0</v>
      </c>
      <c r="Q8132" s="284">
        <v>0</v>
      </c>
      <c r="R8132" s="284">
        <v>0</v>
      </c>
      <c r="S8132" s="284">
        <v>0</v>
      </c>
      <c r="T8132" s="284">
        <v>4</v>
      </c>
      <c r="U8132" s="284">
        <v>0</v>
      </c>
      <c r="V8132" s="284">
        <v>0</v>
      </c>
      <c r="W8132" s="284">
        <v>0</v>
      </c>
      <c r="X8132" s="284">
        <v>0</v>
      </c>
    </row>
    <row r="8133" spans="1:24">
      <c r="A8133" s="54"/>
      <c r="B8133" s="54"/>
      <c r="C8133" s="46" t="s">
        <v>31</v>
      </c>
      <c r="D8133" s="58" t="s">
        <v>12308</v>
      </c>
      <c r="E8133" s="58" t="s">
        <v>12309</v>
      </c>
      <c r="F8133" s="46" t="s">
        <v>11802</v>
      </c>
      <c r="G8133" s="58" t="s">
        <v>12306</v>
      </c>
      <c r="H8133" s="46" t="s">
        <v>12310</v>
      </c>
      <c r="I8133" s="74">
        <v>981</v>
      </c>
      <c r="J8133" s="46" t="s">
        <v>39</v>
      </c>
      <c r="K8133" s="75" t="s">
        <v>32</v>
      </c>
      <c r="L8133" s="76">
        <f t="shared" si="422"/>
        <v>3</v>
      </c>
      <c r="M8133" s="284">
        <v>1</v>
      </c>
      <c r="N8133" s="284">
        <v>1</v>
      </c>
      <c r="O8133" s="284">
        <v>0</v>
      </c>
      <c r="P8133" s="284">
        <v>0</v>
      </c>
      <c r="Q8133" s="284">
        <v>0</v>
      </c>
      <c r="R8133" s="284">
        <v>0</v>
      </c>
      <c r="S8133" s="284">
        <v>1</v>
      </c>
      <c r="T8133" s="284">
        <v>0</v>
      </c>
      <c r="U8133" s="284">
        <v>0</v>
      </c>
      <c r="V8133" s="284">
        <v>0</v>
      </c>
      <c r="W8133" s="284">
        <v>0</v>
      </c>
      <c r="X8133" s="284">
        <v>0</v>
      </c>
    </row>
    <row r="8134" spans="1:24">
      <c r="A8134" s="54"/>
      <c r="B8134" s="54"/>
      <c r="C8134" s="54"/>
      <c r="D8134" s="77"/>
      <c r="E8134" s="77"/>
      <c r="F8134" s="54"/>
      <c r="G8134" s="77"/>
      <c r="H8134" s="54"/>
      <c r="I8134" s="79"/>
      <c r="J8134" s="54"/>
      <c r="K8134" s="75" t="s">
        <v>34</v>
      </c>
      <c r="L8134" s="76">
        <f t="shared" si="422"/>
        <v>2</v>
      </c>
      <c r="M8134" s="284">
        <v>2</v>
      </c>
      <c r="N8134" s="284">
        <v>0</v>
      </c>
      <c r="O8134" s="284">
        <v>0</v>
      </c>
      <c r="P8134" s="284">
        <v>0</v>
      </c>
      <c r="Q8134" s="284">
        <v>0</v>
      </c>
      <c r="R8134" s="284">
        <v>0</v>
      </c>
      <c r="S8134" s="284">
        <v>0</v>
      </c>
      <c r="T8134" s="284">
        <v>0</v>
      </c>
      <c r="U8134" s="284">
        <v>0</v>
      </c>
      <c r="V8134" s="284">
        <v>0</v>
      </c>
      <c r="W8134" s="284">
        <v>0</v>
      </c>
      <c r="X8134" s="284">
        <v>0</v>
      </c>
    </row>
    <row r="8135" spans="1:24">
      <c r="A8135" s="54"/>
      <c r="B8135" s="54"/>
      <c r="C8135" s="80"/>
      <c r="D8135" s="81"/>
      <c r="E8135" s="81"/>
      <c r="F8135" s="80"/>
      <c r="G8135" s="81"/>
      <c r="H8135" s="80"/>
      <c r="I8135" s="83"/>
      <c r="J8135" s="80"/>
      <c r="K8135" s="84" t="s">
        <v>36</v>
      </c>
      <c r="L8135" s="76">
        <f t="shared" si="422"/>
        <v>0</v>
      </c>
      <c r="M8135" s="284">
        <v>0</v>
      </c>
      <c r="N8135" s="284">
        <v>0</v>
      </c>
      <c r="O8135" s="284">
        <v>0</v>
      </c>
      <c r="P8135" s="284">
        <v>0</v>
      </c>
      <c r="Q8135" s="284">
        <v>0</v>
      </c>
      <c r="R8135" s="284">
        <v>0</v>
      </c>
      <c r="S8135" s="284">
        <v>0</v>
      </c>
      <c r="T8135" s="284">
        <v>0</v>
      </c>
      <c r="U8135" s="284">
        <v>0</v>
      </c>
      <c r="V8135" s="284">
        <v>0</v>
      </c>
      <c r="W8135" s="284">
        <v>0</v>
      </c>
      <c r="X8135" s="284">
        <v>0</v>
      </c>
    </row>
    <row r="8136" spans="1:24">
      <c r="A8136" s="54"/>
      <c r="B8136" s="54"/>
      <c r="C8136" s="46" t="s">
        <v>33</v>
      </c>
      <c r="D8136" s="58" t="s">
        <v>12311</v>
      </c>
      <c r="E8136" s="58" t="s">
        <v>12312</v>
      </c>
      <c r="F8136" s="46" t="s">
        <v>12313</v>
      </c>
      <c r="G8136" s="58" t="s">
        <v>12314</v>
      </c>
      <c r="H8136" s="46" t="s">
        <v>12315</v>
      </c>
      <c r="I8136" s="74">
        <v>7275</v>
      </c>
      <c r="J8136" s="46" t="s">
        <v>39</v>
      </c>
      <c r="K8136" s="75" t="s">
        <v>32</v>
      </c>
      <c r="L8136" s="76">
        <f t="shared" si="422"/>
        <v>0</v>
      </c>
      <c r="M8136" s="284">
        <v>0</v>
      </c>
      <c r="N8136" s="284">
        <v>0</v>
      </c>
      <c r="O8136" s="284">
        <v>0</v>
      </c>
      <c r="P8136" s="284">
        <v>0</v>
      </c>
      <c r="Q8136" s="284">
        <v>0</v>
      </c>
      <c r="R8136" s="284">
        <v>0</v>
      </c>
      <c r="S8136" s="284">
        <v>0</v>
      </c>
      <c r="T8136" s="284">
        <v>0</v>
      </c>
      <c r="U8136" s="284">
        <v>0</v>
      </c>
      <c r="V8136" s="284">
        <v>0</v>
      </c>
      <c r="W8136" s="284">
        <v>0</v>
      </c>
      <c r="X8136" s="284">
        <v>0</v>
      </c>
    </row>
    <row r="8137" spans="1:24">
      <c r="A8137" s="54"/>
      <c r="B8137" s="54"/>
      <c r="C8137" s="54"/>
      <c r="D8137" s="77"/>
      <c r="E8137" s="77"/>
      <c r="F8137" s="54"/>
      <c r="G8137" s="77"/>
      <c r="H8137" s="54"/>
      <c r="I8137" s="79"/>
      <c r="J8137" s="54"/>
      <c r="K8137" s="75" t="s">
        <v>34</v>
      </c>
      <c r="L8137" s="76">
        <f t="shared" si="422"/>
        <v>0</v>
      </c>
      <c r="M8137" s="284">
        <v>0</v>
      </c>
      <c r="N8137" s="284">
        <v>0</v>
      </c>
      <c r="O8137" s="284">
        <v>0</v>
      </c>
      <c r="P8137" s="284">
        <v>0</v>
      </c>
      <c r="Q8137" s="284">
        <v>0</v>
      </c>
      <c r="R8137" s="284">
        <v>0</v>
      </c>
      <c r="S8137" s="284">
        <v>0</v>
      </c>
      <c r="T8137" s="284">
        <v>0</v>
      </c>
      <c r="U8137" s="284">
        <v>0</v>
      </c>
      <c r="V8137" s="284">
        <v>0</v>
      </c>
      <c r="W8137" s="284">
        <v>0</v>
      </c>
      <c r="X8137" s="284">
        <v>0</v>
      </c>
    </row>
    <row r="8138" spans="1:24">
      <c r="A8138" s="54"/>
      <c r="B8138" s="54"/>
      <c r="C8138" s="80"/>
      <c r="D8138" s="81"/>
      <c r="E8138" s="81"/>
      <c r="F8138" s="80"/>
      <c r="G8138" s="81"/>
      <c r="H8138" s="80"/>
      <c r="I8138" s="83"/>
      <c r="J8138" s="80"/>
      <c r="K8138" s="84" t="s">
        <v>36</v>
      </c>
      <c r="L8138" s="76">
        <f t="shared" si="422"/>
        <v>2</v>
      </c>
      <c r="M8138" s="284">
        <v>0</v>
      </c>
      <c r="N8138" s="284">
        <v>0</v>
      </c>
      <c r="O8138" s="284">
        <v>0</v>
      </c>
      <c r="P8138" s="284">
        <v>0</v>
      </c>
      <c r="Q8138" s="284">
        <v>0</v>
      </c>
      <c r="R8138" s="284">
        <v>0</v>
      </c>
      <c r="S8138" s="284">
        <v>2</v>
      </c>
      <c r="T8138" s="284">
        <v>0</v>
      </c>
      <c r="U8138" s="284">
        <v>0</v>
      </c>
      <c r="V8138" s="284">
        <v>0</v>
      </c>
      <c r="W8138" s="284">
        <v>0</v>
      </c>
      <c r="X8138" s="284">
        <v>0</v>
      </c>
    </row>
    <row r="8139" spans="1:24">
      <c r="A8139" s="54"/>
      <c r="B8139" s="54"/>
      <c r="C8139" s="46" t="s">
        <v>33</v>
      </c>
      <c r="D8139" s="58" t="s">
        <v>12316</v>
      </c>
      <c r="E8139" s="58" t="s">
        <v>12317</v>
      </c>
      <c r="F8139" s="46" t="s">
        <v>12318</v>
      </c>
      <c r="G8139" s="58" t="s">
        <v>12319</v>
      </c>
      <c r="H8139" s="46"/>
      <c r="I8139" s="74">
        <v>8101</v>
      </c>
      <c r="J8139" s="46" t="s">
        <v>39</v>
      </c>
      <c r="K8139" s="75" t="s">
        <v>32</v>
      </c>
      <c r="L8139" s="76">
        <f t="shared" si="422"/>
        <v>0</v>
      </c>
      <c r="M8139" s="284">
        <v>0</v>
      </c>
      <c r="N8139" s="284">
        <v>0</v>
      </c>
      <c r="O8139" s="284">
        <v>0</v>
      </c>
      <c r="P8139" s="284">
        <v>0</v>
      </c>
      <c r="Q8139" s="284">
        <v>0</v>
      </c>
      <c r="R8139" s="284">
        <v>0</v>
      </c>
      <c r="S8139" s="284">
        <v>0</v>
      </c>
      <c r="T8139" s="284">
        <v>0</v>
      </c>
      <c r="U8139" s="284">
        <v>0</v>
      </c>
      <c r="V8139" s="284">
        <v>0</v>
      </c>
      <c r="W8139" s="284">
        <v>0</v>
      </c>
      <c r="X8139" s="284">
        <v>0</v>
      </c>
    </row>
    <row r="8140" spans="1:24">
      <c r="A8140" s="54"/>
      <c r="B8140" s="54"/>
      <c r="C8140" s="54"/>
      <c r="D8140" s="77"/>
      <c r="E8140" s="77"/>
      <c r="F8140" s="54"/>
      <c r="G8140" s="77"/>
      <c r="H8140" s="54"/>
      <c r="I8140" s="79"/>
      <c r="J8140" s="54"/>
      <c r="K8140" s="75" t="s">
        <v>34</v>
      </c>
      <c r="L8140" s="76">
        <f t="shared" si="422"/>
        <v>0</v>
      </c>
      <c r="M8140" s="284">
        <v>0</v>
      </c>
      <c r="N8140" s="284">
        <v>0</v>
      </c>
      <c r="O8140" s="284">
        <v>0</v>
      </c>
      <c r="P8140" s="284">
        <v>0</v>
      </c>
      <c r="Q8140" s="284">
        <v>0</v>
      </c>
      <c r="R8140" s="284">
        <v>0</v>
      </c>
      <c r="S8140" s="284">
        <v>0</v>
      </c>
      <c r="T8140" s="284">
        <v>0</v>
      </c>
      <c r="U8140" s="284">
        <v>0</v>
      </c>
      <c r="V8140" s="284">
        <v>0</v>
      </c>
      <c r="W8140" s="284">
        <v>0</v>
      </c>
      <c r="X8140" s="284">
        <v>0</v>
      </c>
    </row>
    <row r="8141" spans="1:24">
      <c r="A8141" s="54"/>
      <c r="B8141" s="54"/>
      <c r="C8141" s="80"/>
      <c r="D8141" s="81"/>
      <c r="E8141" s="81"/>
      <c r="F8141" s="80"/>
      <c r="G8141" s="81"/>
      <c r="H8141" s="80"/>
      <c r="I8141" s="83"/>
      <c r="J8141" s="80"/>
      <c r="K8141" s="84" t="s">
        <v>36</v>
      </c>
      <c r="L8141" s="76">
        <f t="shared" si="422"/>
        <v>2</v>
      </c>
      <c r="M8141" s="284">
        <v>0</v>
      </c>
      <c r="N8141" s="284">
        <v>0</v>
      </c>
      <c r="O8141" s="284">
        <v>0</v>
      </c>
      <c r="P8141" s="284">
        <v>0</v>
      </c>
      <c r="Q8141" s="284">
        <v>0</v>
      </c>
      <c r="R8141" s="284">
        <v>0</v>
      </c>
      <c r="S8141" s="284">
        <v>2</v>
      </c>
      <c r="T8141" s="284">
        <v>0</v>
      </c>
      <c r="U8141" s="284">
        <v>0</v>
      </c>
      <c r="V8141" s="284">
        <v>0</v>
      </c>
      <c r="W8141" s="284">
        <v>0</v>
      </c>
      <c r="X8141" s="284">
        <v>0</v>
      </c>
    </row>
    <row r="8142" spans="1:24">
      <c r="A8142" s="54"/>
      <c r="B8142" s="54"/>
      <c r="C8142" s="46" t="s">
        <v>33</v>
      </c>
      <c r="D8142" s="58" t="s">
        <v>12320</v>
      </c>
      <c r="E8142" s="58" t="s">
        <v>12321</v>
      </c>
      <c r="F8142" s="46" t="s">
        <v>12322</v>
      </c>
      <c r="G8142" s="58" t="s">
        <v>12323</v>
      </c>
      <c r="H8142" s="46" t="s">
        <v>12324</v>
      </c>
      <c r="I8142" s="74">
        <v>1757</v>
      </c>
      <c r="J8142" s="46" t="s">
        <v>39</v>
      </c>
      <c r="K8142" s="75" t="s">
        <v>32</v>
      </c>
      <c r="L8142" s="76">
        <f t="shared" si="422"/>
        <v>0</v>
      </c>
      <c r="M8142" s="284">
        <v>0</v>
      </c>
      <c r="N8142" s="284">
        <v>0</v>
      </c>
      <c r="O8142" s="284">
        <v>0</v>
      </c>
      <c r="P8142" s="284">
        <v>0</v>
      </c>
      <c r="Q8142" s="284">
        <v>0</v>
      </c>
      <c r="R8142" s="284">
        <v>0</v>
      </c>
      <c r="S8142" s="284">
        <v>0</v>
      </c>
      <c r="T8142" s="284">
        <v>0</v>
      </c>
      <c r="U8142" s="284">
        <v>0</v>
      </c>
      <c r="V8142" s="284">
        <v>0</v>
      </c>
      <c r="W8142" s="284">
        <v>0</v>
      </c>
      <c r="X8142" s="284">
        <v>0</v>
      </c>
    </row>
    <row r="8143" spans="1:24">
      <c r="A8143" s="54"/>
      <c r="B8143" s="54"/>
      <c r="C8143" s="54"/>
      <c r="D8143" s="77"/>
      <c r="E8143" s="77"/>
      <c r="F8143" s="54"/>
      <c r="G8143" s="77"/>
      <c r="H8143" s="54"/>
      <c r="I8143" s="79"/>
      <c r="J8143" s="54"/>
      <c r="K8143" s="75" t="s">
        <v>34</v>
      </c>
      <c r="L8143" s="76">
        <f t="shared" si="422"/>
        <v>0</v>
      </c>
      <c r="M8143" s="284">
        <v>0</v>
      </c>
      <c r="N8143" s="284">
        <v>0</v>
      </c>
      <c r="O8143" s="284">
        <v>0</v>
      </c>
      <c r="P8143" s="284">
        <v>0</v>
      </c>
      <c r="Q8143" s="284">
        <v>0</v>
      </c>
      <c r="R8143" s="284">
        <v>0</v>
      </c>
      <c r="S8143" s="284">
        <v>0</v>
      </c>
      <c r="T8143" s="284">
        <v>0</v>
      </c>
      <c r="U8143" s="284">
        <v>0</v>
      </c>
      <c r="V8143" s="284">
        <v>0</v>
      </c>
      <c r="W8143" s="284">
        <v>0</v>
      </c>
      <c r="X8143" s="284">
        <v>0</v>
      </c>
    </row>
    <row r="8144" spans="1:24">
      <c r="A8144" s="54"/>
      <c r="B8144" s="54"/>
      <c r="C8144" s="80"/>
      <c r="D8144" s="81"/>
      <c r="E8144" s="81"/>
      <c r="F8144" s="80"/>
      <c r="G8144" s="81"/>
      <c r="H8144" s="80"/>
      <c r="I8144" s="83"/>
      <c r="J8144" s="80"/>
      <c r="K8144" s="84" t="s">
        <v>36</v>
      </c>
      <c r="L8144" s="76">
        <f t="shared" si="422"/>
        <v>2</v>
      </c>
      <c r="M8144" s="284">
        <v>0</v>
      </c>
      <c r="N8144" s="284">
        <v>0</v>
      </c>
      <c r="O8144" s="284">
        <v>0</v>
      </c>
      <c r="P8144" s="284">
        <v>0</v>
      </c>
      <c r="Q8144" s="284">
        <v>0</v>
      </c>
      <c r="R8144" s="284">
        <v>0</v>
      </c>
      <c r="S8144" s="284">
        <v>0</v>
      </c>
      <c r="T8144" s="284">
        <v>0</v>
      </c>
      <c r="U8144" s="284">
        <v>0</v>
      </c>
      <c r="V8144" s="284">
        <v>0</v>
      </c>
      <c r="W8144" s="284">
        <v>2</v>
      </c>
      <c r="X8144" s="284">
        <v>0</v>
      </c>
    </row>
    <row r="8145" spans="1:24">
      <c r="A8145" s="54"/>
      <c r="B8145" s="54"/>
      <c r="C8145" s="46" t="s">
        <v>33</v>
      </c>
      <c r="D8145" s="58" t="s">
        <v>12325</v>
      </c>
      <c r="E8145" s="58" t="s">
        <v>12326</v>
      </c>
      <c r="F8145" s="46" t="s">
        <v>12327</v>
      </c>
      <c r="G8145" s="58" t="s">
        <v>12328</v>
      </c>
      <c r="H8145" s="46" t="s">
        <v>12329</v>
      </c>
      <c r="I8145" s="74">
        <v>1465</v>
      </c>
      <c r="J8145" s="46" t="s">
        <v>39</v>
      </c>
      <c r="K8145" s="75" t="s">
        <v>32</v>
      </c>
      <c r="L8145" s="76">
        <f t="shared" si="422"/>
        <v>0</v>
      </c>
      <c r="M8145" s="284">
        <v>0</v>
      </c>
      <c r="N8145" s="284">
        <v>0</v>
      </c>
      <c r="O8145" s="284">
        <v>0</v>
      </c>
      <c r="P8145" s="284">
        <v>0</v>
      </c>
      <c r="Q8145" s="284">
        <v>0</v>
      </c>
      <c r="R8145" s="284">
        <v>0</v>
      </c>
      <c r="S8145" s="284">
        <v>0</v>
      </c>
      <c r="T8145" s="284">
        <v>0</v>
      </c>
      <c r="U8145" s="284">
        <v>0</v>
      </c>
      <c r="V8145" s="284">
        <v>0</v>
      </c>
      <c r="W8145" s="284">
        <v>0</v>
      </c>
      <c r="X8145" s="284">
        <v>0</v>
      </c>
    </row>
    <row r="8146" spans="1:24">
      <c r="A8146" s="54"/>
      <c r="B8146" s="54"/>
      <c r="C8146" s="54"/>
      <c r="D8146" s="77"/>
      <c r="E8146" s="77"/>
      <c r="F8146" s="54"/>
      <c r="G8146" s="77"/>
      <c r="H8146" s="54"/>
      <c r="I8146" s="79"/>
      <c r="J8146" s="54"/>
      <c r="K8146" s="75" t="s">
        <v>34</v>
      </c>
      <c r="L8146" s="76">
        <f t="shared" si="422"/>
        <v>0</v>
      </c>
      <c r="M8146" s="284">
        <v>0</v>
      </c>
      <c r="N8146" s="284">
        <v>0</v>
      </c>
      <c r="O8146" s="284">
        <v>0</v>
      </c>
      <c r="P8146" s="284">
        <v>0</v>
      </c>
      <c r="Q8146" s="284">
        <v>0</v>
      </c>
      <c r="R8146" s="284">
        <v>0</v>
      </c>
      <c r="S8146" s="284">
        <v>0</v>
      </c>
      <c r="T8146" s="284">
        <v>0</v>
      </c>
      <c r="U8146" s="284">
        <v>0</v>
      </c>
      <c r="V8146" s="284">
        <v>0</v>
      </c>
      <c r="W8146" s="284">
        <v>0</v>
      </c>
      <c r="X8146" s="284">
        <v>0</v>
      </c>
    </row>
    <row r="8147" spans="1:24">
      <c r="A8147" s="54"/>
      <c r="B8147" s="54"/>
      <c r="C8147" s="80"/>
      <c r="D8147" s="81"/>
      <c r="E8147" s="81"/>
      <c r="F8147" s="80"/>
      <c r="G8147" s="81"/>
      <c r="H8147" s="80"/>
      <c r="I8147" s="83"/>
      <c r="J8147" s="80"/>
      <c r="K8147" s="84" t="s">
        <v>36</v>
      </c>
      <c r="L8147" s="76">
        <f t="shared" si="422"/>
        <v>6</v>
      </c>
      <c r="M8147" s="284">
        <v>0</v>
      </c>
      <c r="N8147" s="284">
        <v>0</v>
      </c>
      <c r="O8147" s="284">
        <v>0</v>
      </c>
      <c r="P8147" s="284">
        <v>0</v>
      </c>
      <c r="Q8147" s="284">
        <v>0</v>
      </c>
      <c r="R8147" s="284">
        <v>0</v>
      </c>
      <c r="S8147" s="284">
        <v>0</v>
      </c>
      <c r="T8147" s="284">
        <v>2</v>
      </c>
      <c r="U8147" s="284">
        <v>0</v>
      </c>
      <c r="V8147" s="284">
        <v>0</v>
      </c>
      <c r="W8147" s="284">
        <v>4</v>
      </c>
      <c r="X8147" s="284">
        <v>0</v>
      </c>
    </row>
    <row r="8148" spans="1:24">
      <c r="A8148" s="54"/>
      <c r="B8148" s="54"/>
      <c r="C8148" s="46" t="s">
        <v>33</v>
      </c>
      <c r="D8148" s="58" t="s">
        <v>12330</v>
      </c>
      <c r="E8148" s="58" t="s">
        <v>12331</v>
      </c>
      <c r="F8148" s="46" t="s">
        <v>12332</v>
      </c>
      <c r="G8148" s="58" t="s">
        <v>12333</v>
      </c>
      <c r="H8148" s="46" t="s">
        <v>12334</v>
      </c>
      <c r="I8148" s="74">
        <v>322</v>
      </c>
      <c r="J8148" s="46" t="s">
        <v>39</v>
      </c>
      <c r="K8148" s="75" t="s">
        <v>32</v>
      </c>
      <c r="L8148" s="76">
        <f t="shared" si="422"/>
        <v>0</v>
      </c>
      <c r="M8148" s="284">
        <v>0</v>
      </c>
      <c r="N8148" s="284">
        <v>0</v>
      </c>
      <c r="O8148" s="284">
        <v>0</v>
      </c>
      <c r="P8148" s="284">
        <v>0</v>
      </c>
      <c r="Q8148" s="284">
        <v>0</v>
      </c>
      <c r="R8148" s="284">
        <v>0</v>
      </c>
      <c r="S8148" s="284">
        <v>0</v>
      </c>
      <c r="T8148" s="284">
        <v>0</v>
      </c>
      <c r="U8148" s="284">
        <v>0</v>
      </c>
      <c r="V8148" s="284">
        <v>0</v>
      </c>
      <c r="W8148" s="284">
        <v>0</v>
      </c>
      <c r="X8148" s="284">
        <v>0</v>
      </c>
    </row>
    <row r="8149" spans="1:24">
      <c r="A8149" s="54"/>
      <c r="B8149" s="54"/>
      <c r="C8149" s="54"/>
      <c r="D8149" s="77"/>
      <c r="E8149" s="77"/>
      <c r="F8149" s="54"/>
      <c r="G8149" s="77"/>
      <c r="H8149" s="54"/>
      <c r="I8149" s="79"/>
      <c r="J8149" s="54"/>
      <c r="K8149" s="75" t="s">
        <v>34</v>
      </c>
      <c r="L8149" s="76">
        <f t="shared" si="422"/>
        <v>0</v>
      </c>
      <c r="M8149" s="284">
        <v>0</v>
      </c>
      <c r="N8149" s="284">
        <v>0</v>
      </c>
      <c r="O8149" s="284">
        <v>0</v>
      </c>
      <c r="P8149" s="284">
        <v>0</v>
      </c>
      <c r="Q8149" s="284">
        <v>0</v>
      </c>
      <c r="R8149" s="284">
        <v>0</v>
      </c>
      <c r="S8149" s="284">
        <v>0</v>
      </c>
      <c r="T8149" s="284">
        <v>0</v>
      </c>
      <c r="U8149" s="284">
        <v>0</v>
      </c>
      <c r="V8149" s="284">
        <v>0</v>
      </c>
      <c r="W8149" s="284">
        <v>0</v>
      </c>
      <c r="X8149" s="284">
        <v>0</v>
      </c>
    </row>
    <row r="8150" spans="1:24">
      <c r="A8150" s="54"/>
      <c r="B8150" s="54"/>
      <c r="C8150" s="80"/>
      <c r="D8150" s="81"/>
      <c r="E8150" s="81"/>
      <c r="F8150" s="80"/>
      <c r="G8150" s="81"/>
      <c r="H8150" s="80"/>
      <c r="I8150" s="83"/>
      <c r="J8150" s="80"/>
      <c r="K8150" s="84" t="s">
        <v>36</v>
      </c>
      <c r="L8150" s="76">
        <f t="shared" si="422"/>
        <v>3</v>
      </c>
      <c r="M8150" s="284">
        <v>0</v>
      </c>
      <c r="N8150" s="284">
        <v>0</v>
      </c>
      <c r="O8150" s="284">
        <v>0</v>
      </c>
      <c r="P8150" s="284">
        <v>0</v>
      </c>
      <c r="Q8150" s="284">
        <v>0</v>
      </c>
      <c r="R8150" s="284">
        <v>0</v>
      </c>
      <c r="S8150" s="284">
        <v>1</v>
      </c>
      <c r="T8150" s="284">
        <v>0</v>
      </c>
      <c r="U8150" s="284">
        <v>0</v>
      </c>
      <c r="V8150" s="284">
        <v>0</v>
      </c>
      <c r="W8150" s="284">
        <v>2</v>
      </c>
      <c r="X8150" s="284">
        <v>0</v>
      </c>
    </row>
    <row r="8151" spans="1:24">
      <c r="A8151" s="54"/>
      <c r="B8151" s="54"/>
      <c r="C8151" s="46" t="s">
        <v>33</v>
      </c>
      <c r="D8151" s="58" t="s">
        <v>12335</v>
      </c>
      <c r="E8151" s="58" t="s">
        <v>12336</v>
      </c>
      <c r="F8151" s="58" t="s">
        <v>12337</v>
      </c>
      <c r="G8151" s="58" t="s">
        <v>12328</v>
      </c>
      <c r="H8151" s="46" t="s">
        <v>12338</v>
      </c>
      <c r="I8151" s="74">
        <v>2646</v>
      </c>
      <c r="J8151" s="46" t="s">
        <v>39</v>
      </c>
      <c r="K8151" s="75" t="s">
        <v>32</v>
      </c>
      <c r="L8151" s="76">
        <f t="shared" si="422"/>
        <v>0</v>
      </c>
      <c r="M8151" s="284">
        <v>0</v>
      </c>
      <c r="N8151" s="284">
        <v>0</v>
      </c>
      <c r="O8151" s="284">
        <v>0</v>
      </c>
      <c r="P8151" s="284">
        <v>0</v>
      </c>
      <c r="Q8151" s="284">
        <v>0</v>
      </c>
      <c r="R8151" s="284">
        <v>0</v>
      </c>
      <c r="S8151" s="284">
        <v>0</v>
      </c>
      <c r="T8151" s="284">
        <v>0</v>
      </c>
      <c r="U8151" s="284">
        <v>0</v>
      </c>
      <c r="V8151" s="284">
        <v>0</v>
      </c>
      <c r="W8151" s="284">
        <v>0</v>
      </c>
      <c r="X8151" s="284">
        <v>0</v>
      </c>
    </row>
    <row r="8152" spans="1:24">
      <c r="A8152" s="54"/>
      <c r="B8152" s="54"/>
      <c r="C8152" s="54"/>
      <c r="D8152" s="77"/>
      <c r="E8152" s="77"/>
      <c r="F8152" s="54"/>
      <c r="G8152" s="77"/>
      <c r="H8152" s="54"/>
      <c r="I8152" s="79"/>
      <c r="J8152" s="54"/>
      <c r="K8152" s="75" t="s">
        <v>34</v>
      </c>
      <c r="L8152" s="76">
        <f t="shared" si="422"/>
        <v>0</v>
      </c>
      <c r="M8152" s="284">
        <v>0</v>
      </c>
      <c r="N8152" s="284">
        <v>0</v>
      </c>
      <c r="O8152" s="284">
        <v>0</v>
      </c>
      <c r="P8152" s="284">
        <v>0</v>
      </c>
      <c r="Q8152" s="284">
        <v>0</v>
      </c>
      <c r="R8152" s="284">
        <v>0</v>
      </c>
      <c r="S8152" s="284">
        <v>0</v>
      </c>
      <c r="T8152" s="284">
        <v>0</v>
      </c>
      <c r="U8152" s="284">
        <v>0</v>
      </c>
      <c r="V8152" s="284">
        <v>0</v>
      </c>
      <c r="W8152" s="284">
        <v>0</v>
      </c>
      <c r="X8152" s="284">
        <v>0</v>
      </c>
    </row>
    <row r="8153" spans="1:24">
      <c r="A8153" s="54"/>
      <c r="B8153" s="80"/>
      <c r="C8153" s="80"/>
      <c r="D8153" s="81"/>
      <c r="E8153" s="81"/>
      <c r="F8153" s="80"/>
      <c r="G8153" s="81"/>
      <c r="H8153" s="80"/>
      <c r="I8153" s="79"/>
      <c r="J8153" s="80"/>
      <c r="K8153" s="84" t="s">
        <v>36</v>
      </c>
      <c r="L8153" s="76">
        <f t="shared" si="422"/>
        <v>2</v>
      </c>
      <c r="M8153" s="284">
        <v>0</v>
      </c>
      <c r="N8153" s="284">
        <v>0</v>
      </c>
      <c r="O8153" s="284">
        <v>0</v>
      </c>
      <c r="P8153" s="284">
        <v>0</v>
      </c>
      <c r="Q8153" s="284">
        <v>0</v>
      </c>
      <c r="R8153" s="284">
        <v>0</v>
      </c>
      <c r="S8153" s="284">
        <v>0</v>
      </c>
      <c r="T8153" s="284">
        <v>2</v>
      </c>
      <c r="U8153" s="284">
        <v>0</v>
      </c>
      <c r="V8153" s="284">
        <v>0</v>
      </c>
      <c r="W8153" s="284">
        <v>0</v>
      </c>
      <c r="X8153" s="284">
        <v>0</v>
      </c>
    </row>
    <row r="8154" spans="1:24">
      <c r="A8154" s="54"/>
      <c r="B8154" s="103" t="s">
        <v>12339</v>
      </c>
      <c r="C8154" s="46"/>
      <c r="D8154" s="449">
        <f>COUNTA(D8157:D8195)</f>
        <v>13</v>
      </c>
      <c r="E8154" s="103"/>
      <c r="F8154" s="103"/>
      <c r="G8154" s="195"/>
      <c r="H8154" s="103"/>
      <c r="I8154" s="606">
        <f>SUM(I8157:I8195)</f>
        <v>16854.113000000001</v>
      </c>
      <c r="J8154" s="46" t="s">
        <v>1508</v>
      </c>
      <c r="K8154" s="75" t="s">
        <v>1509</v>
      </c>
      <c r="L8154" s="76">
        <f>SUM(M8154:X8154)</f>
        <v>35</v>
      </c>
      <c r="M8154" s="76">
        <f>M8157+M8160+M8163+M8166+M8169+M8172+M8175+M8178+M8181+M8184+M8187+M8190+M8193</f>
        <v>12</v>
      </c>
      <c r="N8154" s="76">
        <f t="shared" ref="N8154:X8154" si="423">N8157+N8160+N8163+N8166+N8169+N8172+N8175+N8178+N8181+N8184+N8187+N8190+N8193</f>
        <v>0</v>
      </c>
      <c r="O8154" s="76">
        <f t="shared" si="423"/>
        <v>0</v>
      </c>
      <c r="P8154" s="76">
        <f t="shared" si="423"/>
        <v>0</v>
      </c>
      <c r="Q8154" s="76">
        <f t="shared" si="423"/>
        <v>0</v>
      </c>
      <c r="R8154" s="76">
        <f t="shared" si="423"/>
        <v>2</v>
      </c>
      <c r="S8154" s="76">
        <f t="shared" si="423"/>
        <v>3</v>
      </c>
      <c r="T8154" s="76">
        <f t="shared" si="423"/>
        <v>18</v>
      </c>
      <c r="U8154" s="76">
        <f t="shared" si="423"/>
        <v>0</v>
      </c>
      <c r="V8154" s="76">
        <f t="shared" si="423"/>
        <v>0</v>
      </c>
      <c r="W8154" s="76">
        <f t="shared" si="423"/>
        <v>0</v>
      </c>
      <c r="X8154" s="76">
        <f t="shared" si="423"/>
        <v>0</v>
      </c>
    </row>
    <row r="8155" spans="1:24">
      <c r="A8155" s="54"/>
      <c r="B8155" s="103"/>
      <c r="C8155" s="54"/>
      <c r="D8155" s="449"/>
      <c r="E8155" s="103"/>
      <c r="F8155" s="103"/>
      <c r="G8155" s="195"/>
      <c r="H8155" s="103"/>
      <c r="I8155" s="606"/>
      <c r="J8155" s="54"/>
      <c r="K8155" s="75" t="s">
        <v>1501</v>
      </c>
      <c r="L8155" s="76">
        <f>SUM(M8155:X8155)</f>
        <v>3</v>
      </c>
      <c r="M8155" s="76">
        <f t="shared" ref="M8155:X8156" si="424">M8158+M8161+M8164+M8167+M8170+M8173+M8176+M8179+M8182+M8185+M8188+M8191+M8194</f>
        <v>3</v>
      </c>
      <c r="N8155" s="76">
        <f t="shared" si="424"/>
        <v>0</v>
      </c>
      <c r="O8155" s="76">
        <f t="shared" si="424"/>
        <v>0</v>
      </c>
      <c r="P8155" s="76">
        <f t="shared" si="424"/>
        <v>0</v>
      </c>
      <c r="Q8155" s="76">
        <f t="shared" si="424"/>
        <v>0</v>
      </c>
      <c r="R8155" s="76">
        <f t="shared" si="424"/>
        <v>0</v>
      </c>
      <c r="S8155" s="76">
        <f t="shared" si="424"/>
        <v>0</v>
      </c>
      <c r="T8155" s="76">
        <f t="shared" si="424"/>
        <v>0</v>
      </c>
      <c r="U8155" s="76">
        <f t="shared" si="424"/>
        <v>0</v>
      </c>
      <c r="V8155" s="76">
        <f t="shared" si="424"/>
        <v>0</v>
      </c>
      <c r="W8155" s="76">
        <f t="shared" si="424"/>
        <v>0</v>
      </c>
      <c r="X8155" s="76">
        <f t="shared" si="424"/>
        <v>0</v>
      </c>
    </row>
    <row r="8156" spans="1:24">
      <c r="A8156" s="54"/>
      <c r="B8156" s="103"/>
      <c r="C8156" s="80"/>
      <c r="D8156" s="449"/>
      <c r="E8156" s="103"/>
      <c r="F8156" s="103"/>
      <c r="G8156" s="195"/>
      <c r="H8156" s="103"/>
      <c r="I8156" s="606"/>
      <c r="J8156" s="80"/>
      <c r="K8156" s="75" t="s">
        <v>1502</v>
      </c>
      <c r="L8156" s="76">
        <f>SUM(M8156:X8156)</f>
        <v>4</v>
      </c>
      <c r="M8156" s="76">
        <f t="shared" si="424"/>
        <v>0</v>
      </c>
      <c r="N8156" s="76">
        <f t="shared" si="424"/>
        <v>0</v>
      </c>
      <c r="O8156" s="76">
        <f t="shared" si="424"/>
        <v>0</v>
      </c>
      <c r="P8156" s="76">
        <f t="shared" si="424"/>
        <v>0</v>
      </c>
      <c r="Q8156" s="76">
        <f t="shared" si="424"/>
        <v>0</v>
      </c>
      <c r="R8156" s="76">
        <f t="shared" si="424"/>
        <v>0</v>
      </c>
      <c r="S8156" s="76">
        <f t="shared" si="424"/>
        <v>0</v>
      </c>
      <c r="T8156" s="76">
        <f t="shared" si="424"/>
        <v>4</v>
      </c>
      <c r="U8156" s="76">
        <f t="shared" si="424"/>
        <v>0</v>
      </c>
      <c r="V8156" s="76">
        <f t="shared" si="424"/>
        <v>0</v>
      </c>
      <c r="W8156" s="76">
        <f t="shared" si="424"/>
        <v>0</v>
      </c>
      <c r="X8156" s="76">
        <f t="shared" si="424"/>
        <v>0</v>
      </c>
    </row>
    <row r="8157" spans="1:24">
      <c r="A8157" s="54"/>
      <c r="B8157" s="46" t="s">
        <v>12340</v>
      </c>
      <c r="C8157" s="58" t="s">
        <v>35</v>
      </c>
      <c r="D8157" s="58" t="s">
        <v>12341</v>
      </c>
      <c r="E8157" s="58" t="s">
        <v>12342</v>
      </c>
      <c r="F8157" s="58" t="s">
        <v>12343</v>
      </c>
      <c r="G8157" s="58" t="s">
        <v>12344</v>
      </c>
      <c r="H8157" s="163" t="s">
        <v>12345</v>
      </c>
      <c r="I8157" s="668">
        <v>964.54</v>
      </c>
      <c r="J8157" s="130" t="s">
        <v>39</v>
      </c>
      <c r="K8157" s="75" t="s">
        <v>32</v>
      </c>
      <c r="L8157" s="76">
        <f t="shared" ref="L8157:L8195" si="425">SUM(M8157:X8157)</f>
        <v>3</v>
      </c>
      <c r="M8157" s="284">
        <v>0</v>
      </c>
      <c r="N8157" s="284">
        <v>0</v>
      </c>
      <c r="O8157" s="284">
        <v>0</v>
      </c>
      <c r="P8157" s="284">
        <v>0</v>
      </c>
      <c r="Q8157" s="284">
        <v>0</v>
      </c>
      <c r="R8157" s="284">
        <v>0</v>
      </c>
      <c r="S8157" s="284">
        <v>0</v>
      </c>
      <c r="T8157" s="641">
        <v>3</v>
      </c>
      <c r="U8157" s="284">
        <v>0</v>
      </c>
      <c r="V8157" s="284">
        <v>0</v>
      </c>
      <c r="W8157" s="284">
        <v>0</v>
      </c>
      <c r="X8157" s="284">
        <v>0</v>
      </c>
    </row>
    <row r="8158" spans="1:24">
      <c r="A8158" s="54"/>
      <c r="B8158" s="54"/>
      <c r="C8158" s="77"/>
      <c r="D8158" s="77"/>
      <c r="E8158" s="77"/>
      <c r="F8158" s="77"/>
      <c r="G8158" s="77"/>
      <c r="H8158" s="169"/>
      <c r="I8158" s="669"/>
      <c r="J8158" s="135"/>
      <c r="K8158" s="75" t="s">
        <v>34</v>
      </c>
      <c r="L8158" s="76">
        <f t="shared" si="425"/>
        <v>0</v>
      </c>
      <c r="M8158" s="284">
        <v>0</v>
      </c>
      <c r="N8158" s="284">
        <v>0</v>
      </c>
      <c r="O8158" s="284">
        <v>0</v>
      </c>
      <c r="P8158" s="284">
        <v>0</v>
      </c>
      <c r="Q8158" s="284">
        <v>0</v>
      </c>
      <c r="R8158" s="284">
        <v>0</v>
      </c>
      <c r="S8158" s="284">
        <v>0</v>
      </c>
      <c r="T8158" s="641">
        <v>0</v>
      </c>
      <c r="U8158" s="284">
        <v>0</v>
      </c>
      <c r="V8158" s="284">
        <v>0</v>
      </c>
      <c r="W8158" s="284">
        <v>0</v>
      </c>
      <c r="X8158" s="284">
        <v>0</v>
      </c>
    </row>
    <row r="8159" spans="1:24">
      <c r="A8159" s="54"/>
      <c r="B8159" s="54"/>
      <c r="C8159" s="81"/>
      <c r="D8159" s="81"/>
      <c r="E8159" s="81"/>
      <c r="F8159" s="81"/>
      <c r="G8159" s="81"/>
      <c r="H8159" s="171"/>
      <c r="I8159" s="670"/>
      <c r="J8159" s="204"/>
      <c r="K8159" s="84" t="s">
        <v>36</v>
      </c>
      <c r="L8159" s="76">
        <f t="shared" si="425"/>
        <v>0</v>
      </c>
      <c r="M8159" s="284">
        <v>0</v>
      </c>
      <c r="N8159" s="284">
        <v>0</v>
      </c>
      <c r="O8159" s="284">
        <v>0</v>
      </c>
      <c r="P8159" s="284">
        <v>0</v>
      </c>
      <c r="Q8159" s="284">
        <v>0</v>
      </c>
      <c r="R8159" s="284">
        <v>0</v>
      </c>
      <c r="S8159" s="284">
        <v>0</v>
      </c>
      <c r="T8159" s="641">
        <v>0</v>
      </c>
      <c r="U8159" s="284">
        <v>0</v>
      </c>
      <c r="V8159" s="284">
        <v>0</v>
      </c>
      <c r="W8159" s="284">
        <v>0</v>
      </c>
      <c r="X8159" s="284">
        <v>0</v>
      </c>
    </row>
    <row r="8160" spans="1:24">
      <c r="A8160" s="54"/>
      <c r="B8160" s="54"/>
      <c r="C8160" s="58" t="s">
        <v>35</v>
      </c>
      <c r="D8160" s="58" t="s">
        <v>12346</v>
      </c>
      <c r="E8160" s="58" t="s">
        <v>12347</v>
      </c>
      <c r="F8160" s="58" t="s">
        <v>12348</v>
      </c>
      <c r="G8160" s="58" t="s">
        <v>12349</v>
      </c>
      <c r="H8160" s="163" t="s">
        <v>12350</v>
      </c>
      <c r="I8160" s="671">
        <v>0</v>
      </c>
      <c r="J8160" s="130" t="s">
        <v>39</v>
      </c>
      <c r="K8160" s="75" t="s">
        <v>32</v>
      </c>
      <c r="L8160" s="76">
        <f t="shared" si="425"/>
        <v>4</v>
      </c>
      <c r="M8160" s="641">
        <v>1</v>
      </c>
      <c r="N8160" s="641">
        <v>0</v>
      </c>
      <c r="O8160" s="284">
        <v>0</v>
      </c>
      <c r="P8160" s="284">
        <v>0</v>
      </c>
      <c r="Q8160" s="284">
        <v>0</v>
      </c>
      <c r="R8160" s="284">
        <v>0</v>
      </c>
      <c r="S8160" s="284">
        <v>0</v>
      </c>
      <c r="T8160" s="641">
        <v>3</v>
      </c>
      <c r="U8160" s="284">
        <v>0</v>
      </c>
      <c r="V8160" s="284">
        <v>0</v>
      </c>
      <c r="W8160" s="284">
        <v>0</v>
      </c>
      <c r="X8160" s="284">
        <v>0</v>
      </c>
    </row>
    <row r="8161" spans="1:24">
      <c r="A8161" s="54"/>
      <c r="B8161" s="54"/>
      <c r="C8161" s="77"/>
      <c r="D8161" s="77"/>
      <c r="E8161" s="77"/>
      <c r="F8161" s="77"/>
      <c r="G8161" s="77"/>
      <c r="H8161" s="169"/>
      <c r="I8161" s="669"/>
      <c r="J8161" s="135"/>
      <c r="K8161" s="75" t="s">
        <v>34</v>
      </c>
      <c r="L8161" s="76">
        <f t="shared" si="425"/>
        <v>0</v>
      </c>
      <c r="M8161" s="641">
        <v>0</v>
      </c>
      <c r="N8161" s="641">
        <v>0</v>
      </c>
      <c r="O8161" s="284">
        <v>0</v>
      </c>
      <c r="P8161" s="284">
        <v>0</v>
      </c>
      <c r="Q8161" s="284">
        <v>0</v>
      </c>
      <c r="R8161" s="284">
        <v>0</v>
      </c>
      <c r="S8161" s="284">
        <v>0</v>
      </c>
      <c r="T8161" s="641">
        <v>0</v>
      </c>
      <c r="U8161" s="284">
        <v>0</v>
      </c>
      <c r="V8161" s="284">
        <v>0</v>
      </c>
      <c r="W8161" s="284">
        <v>0</v>
      </c>
      <c r="X8161" s="284">
        <v>0</v>
      </c>
    </row>
    <row r="8162" spans="1:24">
      <c r="A8162" s="54"/>
      <c r="B8162" s="54"/>
      <c r="C8162" s="81"/>
      <c r="D8162" s="81"/>
      <c r="E8162" s="81"/>
      <c r="F8162" s="81"/>
      <c r="G8162" s="81"/>
      <c r="H8162" s="171"/>
      <c r="I8162" s="670"/>
      <c r="J8162" s="204"/>
      <c r="K8162" s="84" t="s">
        <v>36</v>
      </c>
      <c r="L8162" s="76">
        <f t="shared" si="425"/>
        <v>3</v>
      </c>
      <c r="M8162" s="641">
        <v>0</v>
      </c>
      <c r="N8162" s="641">
        <v>0</v>
      </c>
      <c r="O8162" s="284">
        <v>0</v>
      </c>
      <c r="P8162" s="284">
        <v>0</v>
      </c>
      <c r="Q8162" s="284">
        <v>0</v>
      </c>
      <c r="R8162" s="284">
        <v>0</v>
      </c>
      <c r="S8162" s="284">
        <v>0</v>
      </c>
      <c r="T8162" s="641">
        <v>3</v>
      </c>
      <c r="U8162" s="284">
        <v>0</v>
      </c>
      <c r="V8162" s="284">
        <v>0</v>
      </c>
      <c r="W8162" s="284">
        <v>0</v>
      </c>
      <c r="X8162" s="284">
        <v>0</v>
      </c>
    </row>
    <row r="8163" spans="1:24">
      <c r="A8163" s="54"/>
      <c r="B8163" s="54"/>
      <c r="C8163" s="58" t="s">
        <v>35</v>
      </c>
      <c r="D8163" s="58" t="s">
        <v>12351</v>
      </c>
      <c r="E8163" s="58" t="s">
        <v>12352</v>
      </c>
      <c r="F8163" s="58" t="s">
        <v>12353</v>
      </c>
      <c r="G8163" s="58" t="s">
        <v>12354</v>
      </c>
      <c r="H8163" s="163" t="s">
        <v>12355</v>
      </c>
      <c r="I8163" s="671">
        <v>0</v>
      </c>
      <c r="J8163" s="130" t="s">
        <v>39</v>
      </c>
      <c r="K8163" s="75" t="s">
        <v>32</v>
      </c>
      <c r="L8163" s="76">
        <f t="shared" si="425"/>
        <v>4</v>
      </c>
      <c r="M8163" s="641">
        <v>0</v>
      </c>
      <c r="N8163" s="641">
        <v>0</v>
      </c>
      <c r="O8163" s="284">
        <v>0</v>
      </c>
      <c r="P8163" s="284">
        <v>0</v>
      </c>
      <c r="Q8163" s="284">
        <v>0</v>
      </c>
      <c r="R8163" s="284">
        <v>0</v>
      </c>
      <c r="S8163" s="284">
        <v>0</v>
      </c>
      <c r="T8163" s="641">
        <v>4</v>
      </c>
      <c r="U8163" s="284">
        <v>0</v>
      </c>
      <c r="V8163" s="284">
        <v>0</v>
      </c>
      <c r="W8163" s="284">
        <v>0</v>
      </c>
      <c r="X8163" s="284">
        <v>0</v>
      </c>
    </row>
    <row r="8164" spans="1:24">
      <c r="A8164" s="54"/>
      <c r="B8164" s="54"/>
      <c r="C8164" s="77"/>
      <c r="D8164" s="77"/>
      <c r="E8164" s="77"/>
      <c r="F8164" s="77"/>
      <c r="G8164" s="77"/>
      <c r="H8164" s="169"/>
      <c r="I8164" s="669"/>
      <c r="J8164" s="135"/>
      <c r="K8164" s="75" t="s">
        <v>34</v>
      </c>
      <c r="L8164" s="76">
        <f t="shared" si="425"/>
        <v>0</v>
      </c>
      <c r="M8164" s="641">
        <v>0</v>
      </c>
      <c r="N8164" s="641">
        <v>0</v>
      </c>
      <c r="O8164" s="284">
        <v>0</v>
      </c>
      <c r="P8164" s="284">
        <v>0</v>
      </c>
      <c r="Q8164" s="284">
        <v>0</v>
      </c>
      <c r="R8164" s="284">
        <v>0</v>
      </c>
      <c r="S8164" s="284">
        <v>0</v>
      </c>
      <c r="T8164" s="641">
        <v>0</v>
      </c>
      <c r="U8164" s="284">
        <v>0</v>
      </c>
      <c r="V8164" s="284">
        <v>0</v>
      </c>
      <c r="W8164" s="284">
        <v>0</v>
      </c>
      <c r="X8164" s="284">
        <v>0</v>
      </c>
    </row>
    <row r="8165" spans="1:24">
      <c r="A8165" s="54"/>
      <c r="B8165" s="54"/>
      <c r="C8165" s="81"/>
      <c r="D8165" s="81"/>
      <c r="E8165" s="81"/>
      <c r="F8165" s="81"/>
      <c r="G8165" s="81"/>
      <c r="H8165" s="171"/>
      <c r="I8165" s="670"/>
      <c r="J8165" s="204"/>
      <c r="K8165" s="84" t="s">
        <v>36</v>
      </c>
      <c r="L8165" s="76">
        <f t="shared" si="425"/>
        <v>0</v>
      </c>
      <c r="M8165" s="641">
        <v>0</v>
      </c>
      <c r="N8165" s="641">
        <v>0</v>
      </c>
      <c r="O8165" s="284">
        <v>0</v>
      </c>
      <c r="P8165" s="284">
        <v>0</v>
      </c>
      <c r="Q8165" s="284">
        <v>0</v>
      </c>
      <c r="R8165" s="284">
        <v>0</v>
      </c>
      <c r="S8165" s="284">
        <v>0</v>
      </c>
      <c r="T8165" s="641">
        <v>0</v>
      </c>
      <c r="U8165" s="284">
        <v>0</v>
      </c>
      <c r="V8165" s="284">
        <v>0</v>
      </c>
      <c r="W8165" s="284">
        <v>0</v>
      </c>
      <c r="X8165" s="284">
        <v>0</v>
      </c>
    </row>
    <row r="8166" spans="1:24">
      <c r="A8166" s="54"/>
      <c r="B8166" s="54"/>
      <c r="C8166" s="58" t="s">
        <v>35</v>
      </c>
      <c r="D8166" s="58" t="s">
        <v>12356</v>
      </c>
      <c r="E8166" s="58" t="s">
        <v>12357</v>
      </c>
      <c r="F8166" s="58" t="s">
        <v>12358</v>
      </c>
      <c r="G8166" s="58" t="s">
        <v>12359</v>
      </c>
      <c r="H8166" s="163" t="s">
        <v>12360</v>
      </c>
      <c r="I8166" s="671">
        <v>0</v>
      </c>
      <c r="J8166" s="130" t="s">
        <v>39</v>
      </c>
      <c r="K8166" s="75" t="s">
        <v>32</v>
      </c>
      <c r="L8166" s="76">
        <f t="shared" si="425"/>
        <v>1</v>
      </c>
      <c r="M8166" s="641">
        <v>1</v>
      </c>
      <c r="N8166" s="641">
        <v>0</v>
      </c>
      <c r="O8166" s="284">
        <v>0</v>
      </c>
      <c r="P8166" s="284">
        <v>0</v>
      </c>
      <c r="Q8166" s="284">
        <v>0</v>
      </c>
      <c r="R8166" s="284">
        <v>0</v>
      </c>
      <c r="S8166" s="284">
        <v>0</v>
      </c>
      <c r="T8166" s="641">
        <v>0</v>
      </c>
      <c r="U8166" s="284">
        <v>0</v>
      </c>
      <c r="V8166" s="284">
        <v>0</v>
      </c>
      <c r="W8166" s="284">
        <v>0</v>
      </c>
      <c r="X8166" s="284">
        <v>0</v>
      </c>
    </row>
    <row r="8167" spans="1:24">
      <c r="A8167" s="54"/>
      <c r="B8167" s="54"/>
      <c r="C8167" s="77"/>
      <c r="D8167" s="77"/>
      <c r="E8167" s="77"/>
      <c r="F8167" s="77"/>
      <c r="G8167" s="77"/>
      <c r="H8167" s="169"/>
      <c r="I8167" s="669"/>
      <c r="J8167" s="135"/>
      <c r="K8167" s="75" t="s">
        <v>34</v>
      </c>
      <c r="L8167" s="76">
        <f t="shared" si="425"/>
        <v>0</v>
      </c>
      <c r="M8167" s="641">
        <v>0</v>
      </c>
      <c r="N8167" s="641">
        <v>0</v>
      </c>
      <c r="O8167" s="284">
        <v>0</v>
      </c>
      <c r="P8167" s="284">
        <v>0</v>
      </c>
      <c r="Q8167" s="284">
        <v>0</v>
      </c>
      <c r="R8167" s="284">
        <v>0</v>
      </c>
      <c r="S8167" s="284">
        <v>0</v>
      </c>
      <c r="T8167" s="641">
        <v>0</v>
      </c>
      <c r="U8167" s="284">
        <v>0</v>
      </c>
      <c r="V8167" s="284">
        <v>0</v>
      </c>
      <c r="W8167" s="284">
        <v>0</v>
      </c>
      <c r="X8167" s="284">
        <v>0</v>
      </c>
    </row>
    <row r="8168" spans="1:24">
      <c r="A8168" s="54"/>
      <c r="B8168" s="54"/>
      <c r="C8168" s="81"/>
      <c r="D8168" s="81"/>
      <c r="E8168" s="81"/>
      <c r="F8168" s="81"/>
      <c r="G8168" s="81"/>
      <c r="H8168" s="171"/>
      <c r="I8168" s="670"/>
      <c r="J8168" s="204"/>
      <c r="K8168" s="84" t="s">
        <v>36</v>
      </c>
      <c r="L8168" s="76">
        <f t="shared" si="425"/>
        <v>1</v>
      </c>
      <c r="M8168" s="641">
        <v>0</v>
      </c>
      <c r="N8168" s="641">
        <v>0</v>
      </c>
      <c r="O8168" s="284">
        <v>0</v>
      </c>
      <c r="P8168" s="284">
        <v>0</v>
      </c>
      <c r="Q8168" s="284">
        <v>0</v>
      </c>
      <c r="R8168" s="284">
        <v>0</v>
      </c>
      <c r="S8168" s="284">
        <v>0</v>
      </c>
      <c r="T8168" s="641">
        <v>1</v>
      </c>
      <c r="U8168" s="284">
        <v>0</v>
      </c>
      <c r="V8168" s="284">
        <v>0</v>
      </c>
      <c r="W8168" s="284">
        <v>0</v>
      </c>
      <c r="X8168" s="284">
        <v>0</v>
      </c>
    </row>
    <row r="8169" spans="1:24">
      <c r="A8169" s="54"/>
      <c r="B8169" s="54"/>
      <c r="C8169" s="58" t="s">
        <v>35</v>
      </c>
      <c r="D8169" s="58" t="s">
        <v>12361</v>
      </c>
      <c r="E8169" s="58" t="s">
        <v>12362</v>
      </c>
      <c r="F8169" s="58" t="s">
        <v>12363</v>
      </c>
      <c r="G8169" s="58" t="s">
        <v>12364</v>
      </c>
      <c r="H8169" s="163" t="s">
        <v>12365</v>
      </c>
      <c r="I8169" s="671">
        <v>2181.54</v>
      </c>
      <c r="J8169" s="130" t="s">
        <v>39</v>
      </c>
      <c r="K8169" s="75" t="s">
        <v>32</v>
      </c>
      <c r="L8169" s="76">
        <f t="shared" si="425"/>
        <v>2</v>
      </c>
      <c r="M8169" s="641">
        <v>1</v>
      </c>
      <c r="N8169" s="641">
        <v>0</v>
      </c>
      <c r="O8169" s="284">
        <v>0</v>
      </c>
      <c r="P8169" s="284">
        <v>0</v>
      </c>
      <c r="Q8169" s="284">
        <v>0</v>
      </c>
      <c r="R8169" s="284">
        <v>0</v>
      </c>
      <c r="S8169" s="284">
        <v>0</v>
      </c>
      <c r="T8169" s="641">
        <v>1</v>
      </c>
      <c r="U8169" s="284">
        <v>0</v>
      </c>
      <c r="V8169" s="284">
        <v>0</v>
      </c>
      <c r="W8169" s="284">
        <v>0</v>
      </c>
      <c r="X8169" s="284">
        <v>0</v>
      </c>
    </row>
    <row r="8170" spans="1:24">
      <c r="A8170" s="54"/>
      <c r="B8170" s="54"/>
      <c r="C8170" s="77"/>
      <c r="D8170" s="77"/>
      <c r="E8170" s="77"/>
      <c r="F8170" s="77"/>
      <c r="G8170" s="77"/>
      <c r="H8170" s="169"/>
      <c r="I8170" s="669"/>
      <c r="J8170" s="135"/>
      <c r="K8170" s="75" t="s">
        <v>34</v>
      </c>
      <c r="L8170" s="76">
        <f t="shared" si="425"/>
        <v>0</v>
      </c>
      <c r="M8170" s="641">
        <v>0</v>
      </c>
      <c r="N8170" s="641">
        <v>0</v>
      </c>
      <c r="O8170" s="284">
        <v>0</v>
      </c>
      <c r="P8170" s="284">
        <v>0</v>
      </c>
      <c r="Q8170" s="284">
        <v>0</v>
      </c>
      <c r="R8170" s="284">
        <v>0</v>
      </c>
      <c r="S8170" s="284">
        <v>0</v>
      </c>
      <c r="T8170" s="641">
        <v>0</v>
      </c>
      <c r="U8170" s="284">
        <v>0</v>
      </c>
      <c r="V8170" s="284">
        <v>0</v>
      </c>
      <c r="W8170" s="284">
        <v>0</v>
      </c>
      <c r="X8170" s="284">
        <v>0</v>
      </c>
    </row>
    <row r="8171" spans="1:24">
      <c r="A8171" s="54"/>
      <c r="B8171" s="54"/>
      <c r="C8171" s="81"/>
      <c r="D8171" s="81"/>
      <c r="E8171" s="81"/>
      <c r="F8171" s="81"/>
      <c r="G8171" s="81"/>
      <c r="H8171" s="171"/>
      <c r="I8171" s="670"/>
      <c r="J8171" s="204"/>
      <c r="K8171" s="84" t="s">
        <v>36</v>
      </c>
      <c r="L8171" s="76">
        <f t="shared" si="425"/>
        <v>0</v>
      </c>
      <c r="M8171" s="641">
        <v>0</v>
      </c>
      <c r="N8171" s="641">
        <v>0</v>
      </c>
      <c r="O8171" s="284">
        <v>0</v>
      </c>
      <c r="P8171" s="284">
        <v>0</v>
      </c>
      <c r="Q8171" s="284">
        <v>0</v>
      </c>
      <c r="R8171" s="284">
        <v>0</v>
      </c>
      <c r="S8171" s="284">
        <v>0</v>
      </c>
      <c r="T8171" s="641">
        <v>0</v>
      </c>
      <c r="U8171" s="284">
        <v>0</v>
      </c>
      <c r="V8171" s="284">
        <v>0</v>
      </c>
      <c r="W8171" s="284">
        <v>0</v>
      </c>
      <c r="X8171" s="284">
        <v>0</v>
      </c>
    </row>
    <row r="8172" spans="1:24">
      <c r="A8172" s="54"/>
      <c r="B8172" s="54"/>
      <c r="C8172" s="58" t="s">
        <v>35</v>
      </c>
      <c r="D8172" s="58" t="s">
        <v>12366</v>
      </c>
      <c r="E8172" s="58" t="s">
        <v>12367</v>
      </c>
      <c r="F8172" s="58" t="s">
        <v>12368</v>
      </c>
      <c r="G8172" s="58" t="s">
        <v>12369</v>
      </c>
      <c r="H8172" s="163" t="s">
        <v>12370</v>
      </c>
      <c r="I8172" s="671">
        <v>239.94</v>
      </c>
      <c r="J8172" s="130" t="s">
        <v>39</v>
      </c>
      <c r="K8172" s="75" t="s">
        <v>32</v>
      </c>
      <c r="L8172" s="76">
        <f t="shared" si="425"/>
        <v>2</v>
      </c>
      <c r="M8172" s="641">
        <v>1</v>
      </c>
      <c r="N8172" s="641">
        <v>0</v>
      </c>
      <c r="O8172" s="284">
        <v>0</v>
      </c>
      <c r="P8172" s="284">
        <v>0</v>
      </c>
      <c r="Q8172" s="284">
        <v>0</v>
      </c>
      <c r="R8172" s="284">
        <v>0</v>
      </c>
      <c r="S8172" s="284">
        <v>0</v>
      </c>
      <c r="T8172" s="641">
        <v>1</v>
      </c>
      <c r="U8172" s="284">
        <v>0</v>
      </c>
      <c r="V8172" s="284">
        <v>0</v>
      </c>
      <c r="W8172" s="284">
        <v>0</v>
      </c>
      <c r="X8172" s="284">
        <v>0</v>
      </c>
    </row>
    <row r="8173" spans="1:24">
      <c r="A8173" s="54"/>
      <c r="B8173" s="54"/>
      <c r="C8173" s="77"/>
      <c r="D8173" s="77"/>
      <c r="E8173" s="77"/>
      <c r="F8173" s="77"/>
      <c r="G8173" s="77"/>
      <c r="H8173" s="169"/>
      <c r="I8173" s="669"/>
      <c r="J8173" s="135"/>
      <c r="K8173" s="75" t="s">
        <v>34</v>
      </c>
      <c r="L8173" s="76">
        <f t="shared" si="425"/>
        <v>0</v>
      </c>
      <c r="M8173" s="641">
        <v>0</v>
      </c>
      <c r="N8173" s="641">
        <v>0</v>
      </c>
      <c r="O8173" s="284">
        <v>0</v>
      </c>
      <c r="P8173" s="284">
        <v>0</v>
      </c>
      <c r="Q8173" s="284">
        <v>0</v>
      </c>
      <c r="R8173" s="284">
        <v>0</v>
      </c>
      <c r="S8173" s="284">
        <v>0</v>
      </c>
      <c r="T8173" s="641">
        <v>0</v>
      </c>
      <c r="U8173" s="284">
        <v>0</v>
      </c>
      <c r="V8173" s="284">
        <v>0</v>
      </c>
      <c r="W8173" s="284">
        <v>0</v>
      </c>
      <c r="X8173" s="284">
        <v>0</v>
      </c>
    </row>
    <row r="8174" spans="1:24">
      <c r="A8174" s="54"/>
      <c r="B8174" s="54"/>
      <c r="C8174" s="81"/>
      <c r="D8174" s="81"/>
      <c r="E8174" s="81"/>
      <c r="F8174" s="81"/>
      <c r="G8174" s="81"/>
      <c r="H8174" s="171"/>
      <c r="I8174" s="670"/>
      <c r="J8174" s="204"/>
      <c r="K8174" s="84" t="s">
        <v>36</v>
      </c>
      <c r="L8174" s="76">
        <f t="shared" si="425"/>
        <v>0</v>
      </c>
      <c r="M8174" s="641">
        <v>0</v>
      </c>
      <c r="N8174" s="641">
        <v>0</v>
      </c>
      <c r="O8174" s="284">
        <v>0</v>
      </c>
      <c r="P8174" s="284">
        <v>0</v>
      </c>
      <c r="Q8174" s="284">
        <v>0</v>
      </c>
      <c r="R8174" s="284">
        <v>0</v>
      </c>
      <c r="S8174" s="284">
        <v>0</v>
      </c>
      <c r="T8174" s="641">
        <v>0</v>
      </c>
      <c r="U8174" s="284">
        <v>0</v>
      </c>
      <c r="V8174" s="284">
        <v>0</v>
      </c>
      <c r="W8174" s="284">
        <v>0</v>
      </c>
      <c r="X8174" s="284">
        <v>0</v>
      </c>
    </row>
    <row r="8175" spans="1:24">
      <c r="A8175" s="54"/>
      <c r="B8175" s="54"/>
      <c r="C8175" s="58" t="s">
        <v>35</v>
      </c>
      <c r="D8175" s="58" t="s">
        <v>12371</v>
      </c>
      <c r="E8175" s="58" t="s">
        <v>12372</v>
      </c>
      <c r="F8175" s="58" t="s">
        <v>12368</v>
      </c>
      <c r="G8175" s="58" t="s">
        <v>12369</v>
      </c>
      <c r="H8175" s="163" t="s">
        <v>12370</v>
      </c>
      <c r="I8175" s="671">
        <v>0</v>
      </c>
      <c r="J8175" s="130" t="s">
        <v>39</v>
      </c>
      <c r="K8175" s="75" t="s">
        <v>32</v>
      </c>
      <c r="L8175" s="76">
        <f t="shared" si="425"/>
        <v>2</v>
      </c>
      <c r="M8175" s="641">
        <v>1</v>
      </c>
      <c r="N8175" s="641">
        <v>0</v>
      </c>
      <c r="O8175" s="284">
        <v>0</v>
      </c>
      <c r="P8175" s="284">
        <v>0</v>
      </c>
      <c r="Q8175" s="284">
        <v>0</v>
      </c>
      <c r="R8175" s="284">
        <v>0</v>
      </c>
      <c r="S8175" s="284">
        <v>0</v>
      </c>
      <c r="T8175" s="641">
        <v>1</v>
      </c>
      <c r="U8175" s="284">
        <v>0</v>
      </c>
      <c r="V8175" s="284">
        <v>0</v>
      </c>
      <c r="W8175" s="284">
        <v>0</v>
      </c>
      <c r="X8175" s="284">
        <v>0</v>
      </c>
    </row>
    <row r="8176" spans="1:24">
      <c r="A8176" s="54"/>
      <c r="B8176" s="54"/>
      <c r="C8176" s="77"/>
      <c r="D8176" s="77"/>
      <c r="E8176" s="77"/>
      <c r="F8176" s="77"/>
      <c r="G8176" s="77"/>
      <c r="H8176" s="169"/>
      <c r="I8176" s="669"/>
      <c r="J8176" s="135"/>
      <c r="K8176" s="75" t="s">
        <v>34</v>
      </c>
      <c r="L8176" s="76">
        <f t="shared" si="425"/>
        <v>0</v>
      </c>
      <c r="M8176" s="641">
        <v>0</v>
      </c>
      <c r="N8176" s="641">
        <v>0</v>
      </c>
      <c r="O8176" s="284">
        <v>0</v>
      </c>
      <c r="P8176" s="284">
        <v>0</v>
      </c>
      <c r="Q8176" s="284">
        <v>0</v>
      </c>
      <c r="R8176" s="284">
        <v>0</v>
      </c>
      <c r="S8176" s="284">
        <v>0</v>
      </c>
      <c r="T8176" s="641">
        <v>0</v>
      </c>
      <c r="U8176" s="284">
        <v>0</v>
      </c>
      <c r="V8176" s="284">
        <v>0</v>
      </c>
      <c r="W8176" s="284">
        <v>0</v>
      </c>
      <c r="X8176" s="284">
        <v>0</v>
      </c>
    </row>
    <row r="8177" spans="1:24">
      <c r="A8177" s="54"/>
      <c r="B8177" s="54"/>
      <c r="C8177" s="81"/>
      <c r="D8177" s="81"/>
      <c r="E8177" s="81"/>
      <c r="F8177" s="81"/>
      <c r="G8177" s="81"/>
      <c r="H8177" s="171"/>
      <c r="I8177" s="670"/>
      <c r="J8177" s="204"/>
      <c r="K8177" s="84" t="s">
        <v>36</v>
      </c>
      <c r="L8177" s="76">
        <f t="shared" si="425"/>
        <v>0</v>
      </c>
      <c r="M8177" s="641">
        <v>0</v>
      </c>
      <c r="N8177" s="641">
        <v>0</v>
      </c>
      <c r="O8177" s="284">
        <v>0</v>
      </c>
      <c r="P8177" s="284">
        <v>0</v>
      </c>
      <c r="Q8177" s="284">
        <v>0</v>
      </c>
      <c r="R8177" s="284">
        <v>0</v>
      </c>
      <c r="S8177" s="284">
        <v>0</v>
      </c>
      <c r="T8177" s="641">
        <v>0</v>
      </c>
      <c r="U8177" s="284">
        <v>0</v>
      </c>
      <c r="V8177" s="284">
        <v>0</v>
      </c>
      <c r="W8177" s="284">
        <v>0</v>
      </c>
      <c r="X8177" s="284">
        <v>0</v>
      </c>
    </row>
    <row r="8178" spans="1:24">
      <c r="A8178" s="54"/>
      <c r="B8178" s="54"/>
      <c r="C8178" s="58" t="s">
        <v>35</v>
      </c>
      <c r="D8178" s="58" t="s">
        <v>12373</v>
      </c>
      <c r="E8178" s="58" t="s">
        <v>12374</v>
      </c>
      <c r="F8178" s="58" t="s">
        <v>12375</v>
      </c>
      <c r="G8178" s="58" t="s">
        <v>12376</v>
      </c>
      <c r="H8178" s="163" t="s">
        <v>12377</v>
      </c>
      <c r="I8178" s="671">
        <v>0</v>
      </c>
      <c r="J8178" s="130" t="s">
        <v>39</v>
      </c>
      <c r="K8178" s="75" t="s">
        <v>32</v>
      </c>
      <c r="L8178" s="76">
        <f t="shared" si="425"/>
        <v>2</v>
      </c>
      <c r="M8178" s="641">
        <v>1</v>
      </c>
      <c r="N8178" s="641">
        <v>0</v>
      </c>
      <c r="O8178" s="284">
        <v>0</v>
      </c>
      <c r="P8178" s="284">
        <v>0</v>
      </c>
      <c r="Q8178" s="284">
        <v>0</v>
      </c>
      <c r="R8178" s="284">
        <v>0</v>
      </c>
      <c r="S8178" s="284">
        <v>0</v>
      </c>
      <c r="T8178" s="641">
        <v>1</v>
      </c>
      <c r="U8178" s="284">
        <v>0</v>
      </c>
      <c r="V8178" s="284">
        <v>0</v>
      </c>
      <c r="W8178" s="284">
        <v>0</v>
      </c>
      <c r="X8178" s="284">
        <v>0</v>
      </c>
    </row>
    <row r="8179" spans="1:24">
      <c r="A8179" s="54"/>
      <c r="B8179" s="54"/>
      <c r="C8179" s="77"/>
      <c r="D8179" s="77"/>
      <c r="E8179" s="77"/>
      <c r="F8179" s="77"/>
      <c r="G8179" s="77"/>
      <c r="H8179" s="169"/>
      <c r="I8179" s="669"/>
      <c r="J8179" s="135"/>
      <c r="K8179" s="75" t="s">
        <v>34</v>
      </c>
      <c r="L8179" s="76">
        <f t="shared" si="425"/>
        <v>0</v>
      </c>
      <c r="M8179" s="641">
        <v>0</v>
      </c>
      <c r="N8179" s="641">
        <v>0</v>
      </c>
      <c r="O8179" s="284">
        <v>0</v>
      </c>
      <c r="P8179" s="284">
        <v>0</v>
      </c>
      <c r="Q8179" s="284">
        <v>0</v>
      </c>
      <c r="R8179" s="284">
        <v>0</v>
      </c>
      <c r="S8179" s="284">
        <v>0</v>
      </c>
      <c r="T8179" s="641">
        <v>0</v>
      </c>
      <c r="U8179" s="284">
        <v>0</v>
      </c>
      <c r="V8179" s="284">
        <v>0</v>
      </c>
      <c r="W8179" s="284">
        <v>0</v>
      </c>
      <c r="X8179" s="284">
        <v>0</v>
      </c>
    </row>
    <row r="8180" spans="1:24">
      <c r="A8180" s="54"/>
      <c r="B8180" s="54"/>
      <c r="C8180" s="81"/>
      <c r="D8180" s="81"/>
      <c r="E8180" s="81"/>
      <c r="F8180" s="81"/>
      <c r="G8180" s="81"/>
      <c r="H8180" s="171"/>
      <c r="I8180" s="670"/>
      <c r="J8180" s="204"/>
      <c r="K8180" s="84" t="s">
        <v>36</v>
      </c>
      <c r="L8180" s="76">
        <f t="shared" si="425"/>
        <v>0</v>
      </c>
      <c r="M8180" s="641">
        <v>0</v>
      </c>
      <c r="N8180" s="641">
        <v>0</v>
      </c>
      <c r="O8180" s="284">
        <v>0</v>
      </c>
      <c r="P8180" s="284">
        <v>0</v>
      </c>
      <c r="Q8180" s="284">
        <v>0</v>
      </c>
      <c r="R8180" s="284">
        <v>0</v>
      </c>
      <c r="S8180" s="284">
        <v>0</v>
      </c>
      <c r="T8180" s="641">
        <v>0</v>
      </c>
      <c r="U8180" s="284">
        <v>0</v>
      </c>
      <c r="V8180" s="284">
        <v>0</v>
      </c>
      <c r="W8180" s="284">
        <v>0</v>
      </c>
      <c r="X8180" s="284">
        <v>0</v>
      </c>
    </row>
    <row r="8181" spans="1:24">
      <c r="A8181" s="54"/>
      <c r="B8181" s="54"/>
      <c r="C8181" s="58" t="s">
        <v>35</v>
      </c>
      <c r="D8181" s="58" t="s">
        <v>12378</v>
      </c>
      <c r="E8181" s="58" t="s">
        <v>12379</v>
      </c>
      <c r="F8181" s="58" t="s">
        <v>12380</v>
      </c>
      <c r="G8181" s="58" t="s">
        <v>12381</v>
      </c>
      <c r="H8181" s="672" t="s">
        <v>12382</v>
      </c>
      <c r="I8181" s="671">
        <v>8758</v>
      </c>
      <c r="J8181" s="130" t="s">
        <v>39</v>
      </c>
      <c r="K8181" s="75" t="s">
        <v>32</v>
      </c>
      <c r="L8181" s="76">
        <f t="shared" si="425"/>
        <v>2</v>
      </c>
      <c r="M8181" s="641">
        <v>1</v>
      </c>
      <c r="N8181" s="641">
        <v>0</v>
      </c>
      <c r="O8181" s="284">
        <v>0</v>
      </c>
      <c r="P8181" s="284">
        <v>0</v>
      </c>
      <c r="Q8181" s="284">
        <v>0</v>
      </c>
      <c r="R8181" s="284">
        <v>0</v>
      </c>
      <c r="S8181" s="284">
        <v>0</v>
      </c>
      <c r="T8181" s="641">
        <v>1</v>
      </c>
      <c r="U8181" s="284">
        <v>0</v>
      </c>
      <c r="V8181" s="284">
        <v>0</v>
      </c>
      <c r="W8181" s="284">
        <v>0</v>
      </c>
      <c r="X8181" s="284">
        <v>0</v>
      </c>
    </row>
    <row r="8182" spans="1:24">
      <c r="A8182" s="54"/>
      <c r="B8182" s="54"/>
      <c r="C8182" s="77"/>
      <c r="D8182" s="77"/>
      <c r="E8182" s="77"/>
      <c r="F8182" s="77"/>
      <c r="G8182" s="77"/>
      <c r="H8182" s="672"/>
      <c r="I8182" s="669"/>
      <c r="J8182" s="135"/>
      <c r="K8182" s="75" t="s">
        <v>34</v>
      </c>
      <c r="L8182" s="76">
        <f t="shared" si="425"/>
        <v>0</v>
      </c>
      <c r="M8182" s="641">
        <v>0</v>
      </c>
      <c r="N8182" s="641">
        <v>0</v>
      </c>
      <c r="O8182" s="284">
        <v>0</v>
      </c>
      <c r="P8182" s="284">
        <v>0</v>
      </c>
      <c r="Q8182" s="284">
        <v>0</v>
      </c>
      <c r="R8182" s="284">
        <v>0</v>
      </c>
      <c r="S8182" s="284">
        <v>0</v>
      </c>
      <c r="T8182" s="641">
        <v>0</v>
      </c>
      <c r="U8182" s="284">
        <v>0</v>
      </c>
      <c r="V8182" s="284">
        <v>0</v>
      </c>
      <c r="W8182" s="284">
        <v>0</v>
      </c>
      <c r="X8182" s="284">
        <v>0</v>
      </c>
    </row>
    <row r="8183" spans="1:24">
      <c r="A8183" s="54"/>
      <c r="B8183" s="54"/>
      <c r="C8183" s="81"/>
      <c r="D8183" s="81"/>
      <c r="E8183" s="81"/>
      <c r="F8183" s="81"/>
      <c r="G8183" s="81"/>
      <c r="H8183" s="672"/>
      <c r="I8183" s="670"/>
      <c r="J8183" s="204"/>
      <c r="K8183" s="84" t="s">
        <v>36</v>
      </c>
      <c r="L8183" s="76">
        <f t="shared" si="425"/>
        <v>0</v>
      </c>
      <c r="M8183" s="641">
        <v>0</v>
      </c>
      <c r="N8183" s="641">
        <v>0</v>
      </c>
      <c r="O8183" s="284">
        <v>0</v>
      </c>
      <c r="P8183" s="284">
        <v>0</v>
      </c>
      <c r="Q8183" s="284">
        <v>0</v>
      </c>
      <c r="R8183" s="284">
        <v>0</v>
      </c>
      <c r="S8183" s="284">
        <v>0</v>
      </c>
      <c r="T8183" s="641">
        <v>0</v>
      </c>
      <c r="U8183" s="284">
        <v>0</v>
      </c>
      <c r="V8183" s="284">
        <v>0</v>
      </c>
      <c r="W8183" s="284">
        <v>0</v>
      </c>
      <c r="X8183" s="284">
        <v>0</v>
      </c>
    </row>
    <row r="8184" spans="1:24">
      <c r="A8184" s="54"/>
      <c r="B8184" s="54"/>
      <c r="C8184" s="58" t="s">
        <v>35</v>
      </c>
      <c r="D8184" s="58" t="s">
        <v>12383</v>
      </c>
      <c r="E8184" s="58" t="s">
        <v>12384</v>
      </c>
      <c r="F8184" s="58" t="s">
        <v>12385</v>
      </c>
      <c r="G8184" s="58" t="s">
        <v>12386</v>
      </c>
      <c r="H8184" s="163" t="s">
        <v>12387</v>
      </c>
      <c r="I8184" s="671">
        <v>874.63300000000004</v>
      </c>
      <c r="J8184" s="130" t="s">
        <v>39</v>
      </c>
      <c r="K8184" s="75" t="s">
        <v>32</v>
      </c>
      <c r="L8184" s="76">
        <f t="shared" si="425"/>
        <v>6</v>
      </c>
      <c r="M8184" s="641">
        <v>5</v>
      </c>
      <c r="N8184" s="641">
        <v>0</v>
      </c>
      <c r="O8184" s="284">
        <v>0</v>
      </c>
      <c r="P8184" s="284">
        <v>0</v>
      </c>
      <c r="Q8184" s="284">
        <v>0</v>
      </c>
      <c r="R8184" s="284">
        <v>0</v>
      </c>
      <c r="S8184" s="284">
        <v>0</v>
      </c>
      <c r="T8184" s="641">
        <v>1</v>
      </c>
      <c r="U8184" s="284">
        <v>0</v>
      </c>
      <c r="V8184" s="284">
        <v>0</v>
      </c>
      <c r="W8184" s="284">
        <v>0</v>
      </c>
      <c r="X8184" s="284">
        <v>0</v>
      </c>
    </row>
    <row r="8185" spans="1:24">
      <c r="A8185" s="54"/>
      <c r="B8185" s="54"/>
      <c r="C8185" s="77"/>
      <c r="D8185" s="77"/>
      <c r="E8185" s="77"/>
      <c r="F8185" s="77"/>
      <c r="G8185" s="77"/>
      <c r="H8185" s="169"/>
      <c r="I8185" s="669"/>
      <c r="J8185" s="135"/>
      <c r="K8185" s="75" t="s">
        <v>34</v>
      </c>
      <c r="L8185" s="76">
        <f t="shared" si="425"/>
        <v>0</v>
      </c>
      <c r="M8185" s="284">
        <v>0</v>
      </c>
      <c r="N8185" s="641">
        <v>0</v>
      </c>
      <c r="O8185" s="284">
        <v>0</v>
      </c>
      <c r="P8185" s="284">
        <v>0</v>
      </c>
      <c r="Q8185" s="284">
        <v>0</v>
      </c>
      <c r="R8185" s="284">
        <v>0</v>
      </c>
      <c r="S8185" s="284">
        <v>0</v>
      </c>
      <c r="T8185" s="284">
        <v>0</v>
      </c>
      <c r="U8185" s="284">
        <v>0</v>
      </c>
      <c r="V8185" s="284">
        <v>0</v>
      </c>
      <c r="W8185" s="284">
        <v>0</v>
      </c>
      <c r="X8185" s="284">
        <v>0</v>
      </c>
    </row>
    <row r="8186" spans="1:24">
      <c r="A8186" s="54"/>
      <c r="B8186" s="54"/>
      <c r="C8186" s="81"/>
      <c r="D8186" s="81"/>
      <c r="E8186" s="81"/>
      <c r="F8186" s="81"/>
      <c r="G8186" s="81"/>
      <c r="H8186" s="171"/>
      <c r="I8186" s="670"/>
      <c r="J8186" s="204"/>
      <c r="K8186" s="84" t="s">
        <v>36</v>
      </c>
      <c r="L8186" s="76">
        <f t="shared" si="425"/>
        <v>0</v>
      </c>
      <c r="M8186" s="284">
        <v>0</v>
      </c>
      <c r="N8186" s="641">
        <v>0</v>
      </c>
      <c r="O8186" s="284">
        <v>0</v>
      </c>
      <c r="P8186" s="284">
        <v>0</v>
      </c>
      <c r="Q8186" s="284">
        <v>0</v>
      </c>
      <c r="R8186" s="284">
        <v>0</v>
      </c>
      <c r="S8186" s="284">
        <v>0</v>
      </c>
      <c r="T8186" s="284">
        <v>0</v>
      </c>
      <c r="U8186" s="284">
        <v>0</v>
      </c>
      <c r="V8186" s="284">
        <v>0</v>
      </c>
      <c r="W8186" s="284">
        <v>0</v>
      </c>
      <c r="X8186" s="284">
        <v>0</v>
      </c>
    </row>
    <row r="8187" spans="1:24">
      <c r="A8187" s="54"/>
      <c r="B8187" s="54"/>
      <c r="C8187" s="58" t="s">
        <v>1622</v>
      </c>
      <c r="D8187" s="58" t="s">
        <v>12388</v>
      </c>
      <c r="E8187" s="58" t="s">
        <v>12389</v>
      </c>
      <c r="F8187" s="58" t="s">
        <v>12390</v>
      </c>
      <c r="G8187" s="58" t="s">
        <v>12391</v>
      </c>
      <c r="H8187" s="163" t="s">
        <v>12392</v>
      </c>
      <c r="I8187" s="671">
        <v>3650.33</v>
      </c>
      <c r="J8187" s="130" t="s">
        <v>39</v>
      </c>
      <c r="K8187" s="75" t="s">
        <v>32</v>
      </c>
      <c r="L8187" s="76">
        <f t="shared" si="425"/>
        <v>0</v>
      </c>
      <c r="M8187" s="284">
        <v>0</v>
      </c>
      <c r="N8187" s="641">
        <v>0</v>
      </c>
      <c r="O8187" s="284">
        <v>0</v>
      </c>
      <c r="P8187" s="284">
        <v>0</v>
      </c>
      <c r="Q8187" s="284">
        <v>0</v>
      </c>
      <c r="R8187" s="284">
        <v>0</v>
      </c>
      <c r="S8187" s="284">
        <v>0</v>
      </c>
      <c r="T8187" s="284">
        <v>0</v>
      </c>
      <c r="U8187" s="284">
        <v>0</v>
      </c>
      <c r="V8187" s="284">
        <v>0</v>
      </c>
      <c r="W8187" s="284">
        <v>0</v>
      </c>
      <c r="X8187" s="284">
        <v>0</v>
      </c>
    </row>
    <row r="8188" spans="1:24">
      <c r="A8188" s="54"/>
      <c r="B8188" s="54"/>
      <c r="C8188" s="77"/>
      <c r="D8188" s="77"/>
      <c r="E8188" s="77"/>
      <c r="F8188" s="77"/>
      <c r="G8188" s="77"/>
      <c r="H8188" s="169"/>
      <c r="I8188" s="669"/>
      <c r="J8188" s="135"/>
      <c r="K8188" s="75" t="s">
        <v>34</v>
      </c>
      <c r="L8188" s="76">
        <f t="shared" si="425"/>
        <v>3</v>
      </c>
      <c r="M8188" s="641">
        <v>3</v>
      </c>
      <c r="N8188" s="641">
        <v>0</v>
      </c>
      <c r="O8188" s="284">
        <v>0</v>
      </c>
      <c r="P8188" s="284">
        <v>0</v>
      </c>
      <c r="Q8188" s="284">
        <v>0</v>
      </c>
      <c r="R8188" s="284">
        <v>0</v>
      </c>
      <c r="S8188" s="284">
        <v>0</v>
      </c>
      <c r="T8188" s="284">
        <v>0</v>
      </c>
      <c r="U8188" s="284">
        <v>0</v>
      </c>
      <c r="V8188" s="284">
        <v>0</v>
      </c>
      <c r="W8188" s="284">
        <v>0</v>
      </c>
      <c r="X8188" s="284">
        <v>0</v>
      </c>
    </row>
    <row r="8189" spans="1:24">
      <c r="A8189" s="54"/>
      <c r="B8189" s="54"/>
      <c r="C8189" s="81"/>
      <c r="D8189" s="81"/>
      <c r="E8189" s="81"/>
      <c r="F8189" s="81"/>
      <c r="G8189" s="81"/>
      <c r="H8189" s="171"/>
      <c r="I8189" s="670"/>
      <c r="J8189" s="204"/>
      <c r="K8189" s="84" t="s">
        <v>36</v>
      </c>
      <c r="L8189" s="76">
        <f t="shared" si="425"/>
        <v>0</v>
      </c>
      <c r="M8189" s="284">
        <v>0</v>
      </c>
      <c r="N8189" s="284">
        <v>0</v>
      </c>
      <c r="O8189" s="284">
        <v>0</v>
      </c>
      <c r="P8189" s="284">
        <v>0</v>
      </c>
      <c r="Q8189" s="284">
        <v>0</v>
      </c>
      <c r="R8189" s="284">
        <v>0</v>
      </c>
      <c r="S8189" s="284">
        <v>0</v>
      </c>
      <c r="T8189" s="284">
        <v>0</v>
      </c>
      <c r="U8189" s="284">
        <v>0</v>
      </c>
      <c r="V8189" s="284">
        <v>0</v>
      </c>
      <c r="W8189" s="284">
        <v>0</v>
      </c>
      <c r="X8189" s="284">
        <v>0</v>
      </c>
    </row>
    <row r="8190" spans="1:24">
      <c r="A8190" s="54"/>
      <c r="B8190" s="54"/>
      <c r="C8190" s="58" t="s">
        <v>35</v>
      </c>
      <c r="D8190" s="58" t="s">
        <v>12393</v>
      </c>
      <c r="E8190" s="58" t="s">
        <v>12394</v>
      </c>
      <c r="F8190" s="58" t="s">
        <v>12395</v>
      </c>
      <c r="G8190" s="58" t="s">
        <v>12396</v>
      </c>
      <c r="H8190" s="163" t="s">
        <v>12397</v>
      </c>
      <c r="I8190" s="671">
        <v>0</v>
      </c>
      <c r="J8190" s="130" t="s">
        <v>39</v>
      </c>
      <c r="K8190" s="75" t="s">
        <v>32</v>
      </c>
      <c r="L8190" s="76">
        <f t="shared" si="425"/>
        <v>2</v>
      </c>
      <c r="M8190" s="284">
        <v>0</v>
      </c>
      <c r="N8190" s="284">
        <v>0</v>
      </c>
      <c r="O8190" s="284">
        <v>0</v>
      </c>
      <c r="P8190" s="284">
        <v>0</v>
      </c>
      <c r="Q8190" s="284">
        <v>0</v>
      </c>
      <c r="R8190" s="641">
        <v>1</v>
      </c>
      <c r="S8190" s="641">
        <v>1</v>
      </c>
      <c r="T8190" s="284">
        <v>0</v>
      </c>
      <c r="U8190" s="284">
        <v>0</v>
      </c>
      <c r="V8190" s="284">
        <v>0</v>
      </c>
      <c r="W8190" s="284">
        <v>0</v>
      </c>
      <c r="X8190" s="284">
        <v>0</v>
      </c>
    </row>
    <row r="8191" spans="1:24">
      <c r="A8191" s="54"/>
      <c r="B8191" s="54"/>
      <c r="C8191" s="77"/>
      <c r="D8191" s="77"/>
      <c r="E8191" s="77"/>
      <c r="F8191" s="77"/>
      <c r="G8191" s="77"/>
      <c r="H8191" s="169"/>
      <c r="I8191" s="669"/>
      <c r="J8191" s="135"/>
      <c r="K8191" s="75" t="s">
        <v>34</v>
      </c>
      <c r="L8191" s="76">
        <f t="shared" si="425"/>
        <v>0</v>
      </c>
      <c r="M8191" s="284">
        <v>0</v>
      </c>
      <c r="N8191" s="284">
        <v>0</v>
      </c>
      <c r="O8191" s="284">
        <v>0</v>
      </c>
      <c r="P8191" s="284">
        <v>0</v>
      </c>
      <c r="Q8191" s="284">
        <v>0</v>
      </c>
      <c r="R8191" s="284">
        <v>0</v>
      </c>
      <c r="S8191" s="284">
        <v>0</v>
      </c>
      <c r="T8191" s="284">
        <v>0</v>
      </c>
      <c r="U8191" s="284">
        <v>0</v>
      </c>
      <c r="V8191" s="284">
        <v>0</v>
      </c>
      <c r="W8191" s="284">
        <v>0</v>
      </c>
      <c r="X8191" s="284">
        <v>0</v>
      </c>
    </row>
    <row r="8192" spans="1:24">
      <c r="A8192" s="54"/>
      <c r="B8192" s="54"/>
      <c r="C8192" s="81"/>
      <c r="D8192" s="81"/>
      <c r="E8192" s="81"/>
      <c r="F8192" s="81"/>
      <c r="G8192" s="81"/>
      <c r="H8192" s="171"/>
      <c r="I8192" s="670"/>
      <c r="J8192" s="204"/>
      <c r="K8192" s="84" t="s">
        <v>36</v>
      </c>
      <c r="L8192" s="76">
        <f t="shared" si="425"/>
        <v>0</v>
      </c>
      <c r="M8192" s="284">
        <v>0</v>
      </c>
      <c r="N8192" s="284">
        <v>0</v>
      </c>
      <c r="O8192" s="284">
        <v>0</v>
      </c>
      <c r="P8192" s="284">
        <v>0</v>
      </c>
      <c r="Q8192" s="284">
        <v>0</v>
      </c>
      <c r="R8192" s="284">
        <v>0</v>
      </c>
      <c r="S8192" s="284">
        <v>0</v>
      </c>
      <c r="T8192" s="284">
        <v>0</v>
      </c>
      <c r="U8192" s="284">
        <v>0</v>
      </c>
      <c r="V8192" s="284">
        <v>0</v>
      </c>
      <c r="W8192" s="284">
        <v>0</v>
      </c>
      <c r="X8192" s="284">
        <v>0</v>
      </c>
    </row>
    <row r="8193" spans="1:24">
      <c r="A8193" s="54"/>
      <c r="B8193" s="54"/>
      <c r="C8193" s="58" t="s">
        <v>35</v>
      </c>
      <c r="D8193" s="58" t="s">
        <v>11781</v>
      </c>
      <c r="E8193" s="58" t="s">
        <v>12398</v>
      </c>
      <c r="F8193" s="58" t="s">
        <v>12399</v>
      </c>
      <c r="G8193" s="58" t="s">
        <v>12400</v>
      </c>
      <c r="H8193" s="163" t="s">
        <v>12401</v>
      </c>
      <c r="I8193" s="671">
        <v>185.13</v>
      </c>
      <c r="J8193" s="130" t="s">
        <v>39</v>
      </c>
      <c r="K8193" s="75" t="s">
        <v>32</v>
      </c>
      <c r="L8193" s="76">
        <f t="shared" si="425"/>
        <v>5</v>
      </c>
      <c r="M8193" s="284">
        <v>0</v>
      </c>
      <c r="N8193" s="284">
        <v>0</v>
      </c>
      <c r="O8193" s="284">
        <v>0</v>
      </c>
      <c r="P8193" s="284">
        <v>0</v>
      </c>
      <c r="Q8193" s="284">
        <v>0</v>
      </c>
      <c r="R8193" s="641">
        <v>1</v>
      </c>
      <c r="S8193" s="641">
        <v>2</v>
      </c>
      <c r="T8193" s="641">
        <v>2</v>
      </c>
      <c r="U8193" s="284">
        <v>0</v>
      </c>
      <c r="V8193" s="284">
        <v>0</v>
      </c>
      <c r="W8193" s="284">
        <v>0</v>
      </c>
      <c r="X8193" s="284">
        <v>0</v>
      </c>
    </row>
    <row r="8194" spans="1:24">
      <c r="A8194" s="54"/>
      <c r="B8194" s="54"/>
      <c r="C8194" s="77"/>
      <c r="D8194" s="77"/>
      <c r="E8194" s="77"/>
      <c r="F8194" s="77"/>
      <c r="G8194" s="77"/>
      <c r="H8194" s="169"/>
      <c r="I8194" s="669"/>
      <c r="J8194" s="135"/>
      <c r="K8194" s="75" t="s">
        <v>34</v>
      </c>
      <c r="L8194" s="76">
        <f t="shared" si="425"/>
        <v>0</v>
      </c>
      <c r="M8194" s="284">
        <v>0</v>
      </c>
      <c r="N8194" s="284">
        <v>0</v>
      </c>
      <c r="O8194" s="284">
        <v>0</v>
      </c>
      <c r="P8194" s="284">
        <v>0</v>
      </c>
      <c r="Q8194" s="284">
        <v>0</v>
      </c>
      <c r="R8194" s="284">
        <v>0</v>
      </c>
      <c r="S8194" s="284">
        <v>0</v>
      </c>
      <c r="T8194" s="284">
        <v>0</v>
      </c>
      <c r="U8194" s="284">
        <v>0</v>
      </c>
      <c r="V8194" s="284">
        <v>0</v>
      </c>
      <c r="W8194" s="284">
        <v>0</v>
      </c>
      <c r="X8194" s="284">
        <v>0</v>
      </c>
    </row>
    <row r="8195" spans="1:24">
      <c r="A8195" s="54"/>
      <c r="B8195" s="80"/>
      <c r="C8195" s="81"/>
      <c r="D8195" s="81"/>
      <c r="E8195" s="81"/>
      <c r="F8195" s="81"/>
      <c r="G8195" s="81"/>
      <c r="H8195" s="171"/>
      <c r="I8195" s="673"/>
      <c r="J8195" s="204"/>
      <c r="K8195" s="84" t="s">
        <v>36</v>
      </c>
      <c r="L8195" s="76">
        <f t="shared" si="425"/>
        <v>0</v>
      </c>
      <c r="M8195" s="284">
        <v>0</v>
      </c>
      <c r="N8195" s="284">
        <v>0</v>
      </c>
      <c r="O8195" s="284">
        <v>0</v>
      </c>
      <c r="P8195" s="284">
        <v>0</v>
      </c>
      <c r="Q8195" s="284">
        <v>0</v>
      </c>
      <c r="R8195" s="284">
        <v>0</v>
      </c>
      <c r="S8195" s="284">
        <v>0</v>
      </c>
      <c r="T8195" s="284">
        <v>0</v>
      </c>
      <c r="U8195" s="284">
        <v>0</v>
      </c>
      <c r="V8195" s="284">
        <v>0</v>
      </c>
      <c r="W8195" s="284">
        <v>0</v>
      </c>
      <c r="X8195" s="284">
        <v>0</v>
      </c>
    </row>
    <row r="8196" spans="1:24">
      <c r="A8196" s="54"/>
      <c r="B8196" s="103" t="s">
        <v>12402</v>
      </c>
      <c r="C8196" s="46"/>
      <c r="D8196" s="449">
        <f>COUNTA(D8199:D8216)</f>
        <v>6</v>
      </c>
      <c r="E8196" s="103"/>
      <c r="F8196" s="103"/>
      <c r="G8196" s="195"/>
      <c r="H8196" s="103"/>
      <c r="I8196" s="606">
        <f>SUM(I8199:I8216)</f>
        <v>249673</v>
      </c>
      <c r="J8196" s="46" t="s">
        <v>1508</v>
      </c>
      <c r="K8196" s="75" t="s">
        <v>1509</v>
      </c>
      <c r="L8196" s="76">
        <f>SUM(M8196:X8196)</f>
        <v>7</v>
      </c>
      <c r="M8196" s="76">
        <f>M8199+M8202+M8205+M8208+M8211+M8214</f>
        <v>2</v>
      </c>
      <c r="N8196" s="76">
        <f t="shared" ref="N8196:X8196" si="426">N8199+N8202+N8205+N8208+N8211+N8214</f>
        <v>1</v>
      </c>
      <c r="O8196" s="76">
        <f t="shared" si="426"/>
        <v>0</v>
      </c>
      <c r="P8196" s="76">
        <f t="shared" si="426"/>
        <v>0</v>
      </c>
      <c r="Q8196" s="76">
        <f t="shared" si="426"/>
        <v>0</v>
      </c>
      <c r="R8196" s="76">
        <f t="shared" si="426"/>
        <v>0</v>
      </c>
      <c r="S8196" s="76">
        <f t="shared" si="426"/>
        <v>2</v>
      </c>
      <c r="T8196" s="76">
        <f t="shared" si="426"/>
        <v>0</v>
      </c>
      <c r="U8196" s="76">
        <f t="shared" si="426"/>
        <v>0</v>
      </c>
      <c r="V8196" s="76">
        <f t="shared" si="426"/>
        <v>0</v>
      </c>
      <c r="W8196" s="76">
        <f t="shared" si="426"/>
        <v>2</v>
      </c>
      <c r="X8196" s="76">
        <f t="shared" si="426"/>
        <v>0</v>
      </c>
    </row>
    <row r="8197" spans="1:24">
      <c r="A8197" s="54"/>
      <c r="B8197" s="103"/>
      <c r="C8197" s="54"/>
      <c r="D8197" s="449"/>
      <c r="E8197" s="103"/>
      <c r="F8197" s="103"/>
      <c r="G8197" s="195"/>
      <c r="H8197" s="103"/>
      <c r="I8197" s="606"/>
      <c r="J8197" s="54"/>
      <c r="K8197" s="75" t="s">
        <v>1501</v>
      </c>
      <c r="L8197" s="76">
        <f>SUM(M8197:X8197)</f>
        <v>0</v>
      </c>
      <c r="M8197" s="76">
        <f t="shared" ref="M8197:X8198" si="427">M8200+M8203+M8206+M8209+M8212+M8215</f>
        <v>0</v>
      </c>
      <c r="N8197" s="76">
        <f t="shared" si="427"/>
        <v>0</v>
      </c>
      <c r="O8197" s="76">
        <f t="shared" si="427"/>
        <v>0</v>
      </c>
      <c r="P8197" s="76">
        <f t="shared" si="427"/>
        <v>0</v>
      </c>
      <c r="Q8197" s="76">
        <f t="shared" si="427"/>
        <v>0</v>
      </c>
      <c r="R8197" s="76">
        <f t="shared" si="427"/>
        <v>0</v>
      </c>
      <c r="S8197" s="76">
        <f t="shared" si="427"/>
        <v>0</v>
      </c>
      <c r="T8197" s="76">
        <f t="shared" si="427"/>
        <v>0</v>
      </c>
      <c r="U8197" s="76">
        <f t="shared" si="427"/>
        <v>0</v>
      </c>
      <c r="V8197" s="76">
        <f t="shared" si="427"/>
        <v>0</v>
      </c>
      <c r="W8197" s="76">
        <f t="shared" si="427"/>
        <v>0</v>
      </c>
      <c r="X8197" s="76">
        <f t="shared" si="427"/>
        <v>0</v>
      </c>
    </row>
    <row r="8198" spans="1:24">
      <c r="A8198" s="54"/>
      <c r="B8198" s="103"/>
      <c r="C8198" s="80"/>
      <c r="D8198" s="449"/>
      <c r="E8198" s="103"/>
      <c r="F8198" s="103"/>
      <c r="G8198" s="195"/>
      <c r="H8198" s="103"/>
      <c r="I8198" s="606"/>
      <c r="J8198" s="80"/>
      <c r="K8198" s="75" t="s">
        <v>1502</v>
      </c>
      <c r="L8198" s="76">
        <f>SUM(M8198:X8198)</f>
        <v>13</v>
      </c>
      <c r="M8198" s="76">
        <f t="shared" si="427"/>
        <v>6</v>
      </c>
      <c r="N8198" s="76">
        <f t="shared" si="427"/>
        <v>0</v>
      </c>
      <c r="O8198" s="76">
        <f t="shared" si="427"/>
        <v>1</v>
      </c>
      <c r="P8198" s="76">
        <f t="shared" si="427"/>
        <v>0</v>
      </c>
      <c r="Q8198" s="76">
        <f t="shared" si="427"/>
        <v>0</v>
      </c>
      <c r="R8198" s="76">
        <f t="shared" si="427"/>
        <v>0</v>
      </c>
      <c r="S8198" s="76">
        <f t="shared" si="427"/>
        <v>0</v>
      </c>
      <c r="T8198" s="76">
        <f t="shared" si="427"/>
        <v>0</v>
      </c>
      <c r="U8198" s="76">
        <f t="shared" si="427"/>
        <v>2</v>
      </c>
      <c r="V8198" s="76">
        <f t="shared" si="427"/>
        <v>0</v>
      </c>
      <c r="W8198" s="76">
        <f t="shared" si="427"/>
        <v>4</v>
      </c>
      <c r="X8198" s="76">
        <f t="shared" si="427"/>
        <v>0</v>
      </c>
    </row>
    <row r="8199" spans="1:24">
      <c r="A8199" s="54"/>
      <c r="B8199" s="46" t="s">
        <v>12403</v>
      </c>
      <c r="C8199" s="58" t="s">
        <v>35</v>
      </c>
      <c r="D8199" s="58" t="s">
        <v>12404</v>
      </c>
      <c r="E8199" s="126" t="s">
        <v>12405</v>
      </c>
      <c r="F8199" s="46" t="s">
        <v>7777</v>
      </c>
      <c r="G8199" s="58" t="s">
        <v>12406</v>
      </c>
      <c r="H8199" s="58" t="s">
        <v>12407</v>
      </c>
      <c r="I8199" s="79">
        <v>245812</v>
      </c>
      <c r="J8199" s="46" t="s">
        <v>39</v>
      </c>
      <c r="K8199" s="75" t="s">
        <v>32</v>
      </c>
      <c r="L8199" s="76">
        <f t="shared" ref="L8199:L8216" si="428">SUM(M8199:X8199)</f>
        <v>4</v>
      </c>
      <c r="M8199" s="284">
        <v>1</v>
      </c>
      <c r="N8199" s="284">
        <v>1</v>
      </c>
      <c r="O8199" s="284">
        <v>0</v>
      </c>
      <c r="P8199" s="284">
        <v>0</v>
      </c>
      <c r="Q8199" s="284">
        <v>0</v>
      </c>
      <c r="R8199" s="284">
        <v>0</v>
      </c>
      <c r="S8199" s="284">
        <v>1</v>
      </c>
      <c r="T8199" s="284">
        <v>0</v>
      </c>
      <c r="U8199" s="284">
        <v>0</v>
      </c>
      <c r="V8199" s="284">
        <v>0</v>
      </c>
      <c r="W8199" s="284">
        <v>1</v>
      </c>
      <c r="X8199" s="284">
        <v>0</v>
      </c>
    </row>
    <row r="8200" spans="1:24">
      <c r="A8200" s="54"/>
      <c r="B8200" s="54"/>
      <c r="C8200" s="77"/>
      <c r="D8200" s="77"/>
      <c r="E8200" s="430"/>
      <c r="F8200" s="54"/>
      <c r="G8200" s="77"/>
      <c r="H8200" s="77"/>
      <c r="I8200" s="79"/>
      <c r="J8200" s="54"/>
      <c r="K8200" s="75" t="s">
        <v>34</v>
      </c>
      <c r="L8200" s="76">
        <f t="shared" si="428"/>
        <v>0</v>
      </c>
      <c r="M8200" s="284">
        <v>0</v>
      </c>
      <c r="N8200" s="284">
        <v>0</v>
      </c>
      <c r="O8200" s="284">
        <v>0</v>
      </c>
      <c r="P8200" s="284">
        <v>0</v>
      </c>
      <c r="Q8200" s="284">
        <v>0</v>
      </c>
      <c r="R8200" s="284">
        <v>0</v>
      </c>
      <c r="S8200" s="284">
        <v>0</v>
      </c>
      <c r="T8200" s="284">
        <v>0</v>
      </c>
      <c r="U8200" s="284">
        <v>0</v>
      </c>
      <c r="V8200" s="284">
        <v>0</v>
      </c>
      <c r="W8200" s="284">
        <v>0</v>
      </c>
      <c r="X8200" s="284">
        <v>0</v>
      </c>
    </row>
    <row r="8201" spans="1:24">
      <c r="A8201" s="54"/>
      <c r="B8201" s="54"/>
      <c r="C8201" s="81"/>
      <c r="D8201" s="81"/>
      <c r="E8201" s="431"/>
      <c r="F8201" s="80"/>
      <c r="G8201" s="81"/>
      <c r="H8201" s="81"/>
      <c r="I8201" s="83"/>
      <c r="J8201" s="80"/>
      <c r="K8201" s="84" t="s">
        <v>36</v>
      </c>
      <c r="L8201" s="76">
        <f t="shared" si="428"/>
        <v>3</v>
      </c>
      <c r="M8201" s="284">
        <v>2</v>
      </c>
      <c r="N8201" s="284">
        <v>0</v>
      </c>
      <c r="O8201" s="284">
        <v>0</v>
      </c>
      <c r="P8201" s="284">
        <v>0</v>
      </c>
      <c r="Q8201" s="284">
        <v>0</v>
      </c>
      <c r="R8201" s="284">
        <v>0</v>
      </c>
      <c r="S8201" s="284">
        <v>0</v>
      </c>
      <c r="T8201" s="284">
        <v>0</v>
      </c>
      <c r="U8201" s="284">
        <v>0</v>
      </c>
      <c r="V8201" s="284">
        <v>0</v>
      </c>
      <c r="W8201" s="284">
        <v>1</v>
      </c>
      <c r="X8201" s="284">
        <v>0</v>
      </c>
    </row>
    <row r="8202" spans="1:24">
      <c r="A8202" s="54"/>
      <c r="B8202" s="54"/>
      <c r="C8202" s="46" t="s">
        <v>33</v>
      </c>
      <c r="D8202" s="58" t="s">
        <v>12408</v>
      </c>
      <c r="E8202" s="674" t="s">
        <v>12409</v>
      </c>
      <c r="F8202" s="46" t="s">
        <v>12410</v>
      </c>
      <c r="G8202" s="58" t="s">
        <v>12411</v>
      </c>
      <c r="H8202" s="58" t="s">
        <v>12412</v>
      </c>
      <c r="I8202" s="74">
        <v>601</v>
      </c>
      <c r="J8202" s="46" t="s">
        <v>39</v>
      </c>
      <c r="K8202" s="75" t="s">
        <v>32</v>
      </c>
      <c r="L8202" s="76">
        <f t="shared" si="428"/>
        <v>0</v>
      </c>
      <c r="M8202" s="284">
        <v>0</v>
      </c>
      <c r="N8202" s="284">
        <v>0</v>
      </c>
      <c r="O8202" s="284">
        <v>0</v>
      </c>
      <c r="P8202" s="284">
        <v>0</v>
      </c>
      <c r="Q8202" s="284">
        <v>0</v>
      </c>
      <c r="R8202" s="284">
        <v>0</v>
      </c>
      <c r="S8202" s="284">
        <v>0</v>
      </c>
      <c r="T8202" s="284">
        <v>0</v>
      </c>
      <c r="U8202" s="284">
        <v>0</v>
      </c>
      <c r="V8202" s="284">
        <v>0</v>
      </c>
      <c r="W8202" s="284">
        <v>0</v>
      </c>
      <c r="X8202" s="284">
        <v>0</v>
      </c>
    </row>
    <row r="8203" spans="1:24">
      <c r="A8203" s="54"/>
      <c r="B8203" s="54"/>
      <c r="C8203" s="54"/>
      <c r="D8203" s="77"/>
      <c r="E8203" s="101" t="s">
        <v>12413</v>
      </c>
      <c r="F8203" s="54"/>
      <c r="G8203" s="77"/>
      <c r="H8203" s="77"/>
      <c r="I8203" s="79"/>
      <c r="J8203" s="54"/>
      <c r="K8203" s="75" t="s">
        <v>34</v>
      </c>
      <c r="L8203" s="76">
        <f t="shared" si="428"/>
        <v>0</v>
      </c>
      <c r="M8203" s="284">
        <v>0</v>
      </c>
      <c r="N8203" s="284">
        <v>0</v>
      </c>
      <c r="O8203" s="284">
        <v>0</v>
      </c>
      <c r="P8203" s="284">
        <v>0</v>
      </c>
      <c r="Q8203" s="284">
        <v>0</v>
      </c>
      <c r="R8203" s="284">
        <v>0</v>
      </c>
      <c r="S8203" s="284">
        <v>0</v>
      </c>
      <c r="T8203" s="284">
        <v>0</v>
      </c>
      <c r="U8203" s="284">
        <v>0</v>
      </c>
      <c r="V8203" s="284">
        <v>0</v>
      </c>
      <c r="W8203" s="284">
        <v>0</v>
      </c>
      <c r="X8203" s="284">
        <v>0</v>
      </c>
    </row>
    <row r="8204" spans="1:24">
      <c r="A8204" s="54"/>
      <c r="B8204" s="54"/>
      <c r="C8204" s="80"/>
      <c r="D8204" s="81"/>
      <c r="E8204" s="102"/>
      <c r="F8204" s="80"/>
      <c r="G8204" s="81"/>
      <c r="H8204" s="81"/>
      <c r="I8204" s="83"/>
      <c r="J8204" s="80"/>
      <c r="K8204" s="84" t="s">
        <v>36</v>
      </c>
      <c r="L8204" s="76">
        <f t="shared" si="428"/>
        <v>2</v>
      </c>
      <c r="M8204" s="284">
        <v>1</v>
      </c>
      <c r="N8204" s="284">
        <v>0</v>
      </c>
      <c r="O8204" s="284">
        <v>0</v>
      </c>
      <c r="P8204" s="284">
        <v>0</v>
      </c>
      <c r="Q8204" s="284">
        <v>0</v>
      </c>
      <c r="R8204" s="284">
        <v>0</v>
      </c>
      <c r="S8204" s="284">
        <v>0</v>
      </c>
      <c r="T8204" s="284">
        <v>0</v>
      </c>
      <c r="U8204" s="284">
        <v>0</v>
      </c>
      <c r="V8204" s="284">
        <v>0</v>
      </c>
      <c r="W8204" s="284">
        <v>1</v>
      </c>
      <c r="X8204" s="284">
        <v>0</v>
      </c>
    </row>
    <row r="8205" spans="1:24">
      <c r="A8205" s="54"/>
      <c r="B8205" s="54"/>
      <c r="C8205" s="46" t="s">
        <v>33</v>
      </c>
      <c r="D8205" s="58" t="s">
        <v>12414</v>
      </c>
      <c r="E8205" s="126" t="s">
        <v>12415</v>
      </c>
      <c r="F8205" s="46" t="s">
        <v>12416</v>
      </c>
      <c r="G8205" s="58" t="s">
        <v>12417</v>
      </c>
      <c r="H8205" s="58" t="s">
        <v>12418</v>
      </c>
      <c r="I8205" s="88">
        <v>0</v>
      </c>
      <c r="J8205" s="46" t="s">
        <v>39</v>
      </c>
      <c r="K8205" s="75" t="s">
        <v>32</v>
      </c>
      <c r="L8205" s="76">
        <f t="shared" si="428"/>
        <v>0</v>
      </c>
      <c r="M8205" s="284">
        <v>0</v>
      </c>
      <c r="N8205" s="284">
        <v>0</v>
      </c>
      <c r="O8205" s="284">
        <v>0</v>
      </c>
      <c r="P8205" s="284">
        <v>0</v>
      </c>
      <c r="Q8205" s="284">
        <v>0</v>
      </c>
      <c r="R8205" s="284">
        <v>0</v>
      </c>
      <c r="S8205" s="284">
        <v>0</v>
      </c>
      <c r="T8205" s="284">
        <v>0</v>
      </c>
      <c r="U8205" s="284">
        <v>0</v>
      </c>
      <c r="V8205" s="284">
        <v>0</v>
      </c>
      <c r="W8205" s="284">
        <v>0</v>
      </c>
      <c r="X8205" s="284">
        <v>0</v>
      </c>
    </row>
    <row r="8206" spans="1:24">
      <c r="A8206" s="54"/>
      <c r="B8206" s="54"/>
      <c r="C8206" s="54"/>
      <c r="D8206" s="77"/>
      <c r="E8206" s="430"/>
      <c r="F8206" s="54"/>
      <c r="G8206" s="77"/>
      <c r="H8206" s="77"/>
      <c r="I8206" s="89"/>
      <c r="J8206" s="54"/>
      <c r="K8206" s="75" t="s">
        <v>34</v>
      </c>
      <c r="L8206" s="76">
        <f t="shared" si="428"/>
        <v>0</v>
      </c>
      <c r="M8206" s="284">
        <v>0</v>
      </c>
      <c r="N8206" s="284">
        <v>0</v>
      </c>
      <c r="O8206" s="284">
        <v>0</v>
      </c>
      <c r="P8206" s="284">
        <v>0</v>
      </c>
      <c r="Q8206" s="284">
        <v>0</v>
      </c>
      <c r="R8206" s="284">
        <v>0</v>
      </c>
      <c r="S8206" s="284">
        <v>0</v>
      </c>
      <c r="T8206" s="284">
        <v>0</v>
      </c>
      <c r="U8206" s="284">
        <v>0</v>
      </c>
      <c r="V8206" s="284">
        <v>0</v>
      </c>
      <c r="W8206" s="284">
        <v>0</v>
      </c>
      <c r="X8206" s="284">
        <v>0</v>
      </c>
    </row>
    <row r="8207" spans="1:24">
      <c r="A8207" s="54"/>
      <c r="B8207" s="54"/>
      <c r="C8207" s="80"/>
      <c r="D8207" s="81"/>
      <c r="E8207" s="431"/>
      <c r="F8207" s="80"/>
      <c r="G8207" s="81"/>
      <c r="H8207" s="81"/>
      <c r="I8207" s="90"/>
      <c r="J8207" s="80"/>
      <c r="K8207" s="84" t="s">
        <v>36</v>
      </c>
      <c r="L8207" s="76">
        <f t="shared" si="428"/>
        <v>2</v>
      </c>
      <c r="M8207" s="284">
        <v>0</v>
      </c>
      <c r="N8207" s="284">
        <v>0</v>
      </c>
      <c r="O8207" s="284">
        <v>0</v>
      </c>
      <c r="P8207" s="284">
        <v>0</v>
      </c>
      <c r="Q8207" s="284">
        <v>0</v>
      </c>
      <c r="R8207" s="284">
        <v>0</v>
      </c>
      <c r="S8207" s="284">
        <v>0</v>
      </c>
      <c r="T8207" s="284">
        <v>0</v>
      </c>
      <c r="U8207" s="284">
        <v>2</v>
      </c>
      <c r="V8207" s="284">
        <v>0</v>
      </c>
      <c r="W8207" s="284">
        <v>0</v>
      </c>
      <c r="X8207" s="284">
        <v>0</v>
      </c>
    </row>
    <row r="8208" spans="1:24">
      <c r="A8208" s="54"/>
      <c r="B8208" s="54"/>
      <c r="C8208" s="46" t="s">
        <v>33</v>
      </c>
      <c r="D8208" s="58" t="s">
        <v>12419</v>
      </c>
      <c r="E8208" s="126" t="s">
        <v>12420</v>
      </c>
      <c r="F8208" s="46" t="s">
        <v>10768</v>
      </c>
      <c r="G8208" s="58" t="s">
        <v>12421</v>
      </c>
      <c r="H8208" s="58" t="s">
        <v>12422</v>
      </c>
      <c r="I8208" s="88">
        <v>3108</v>
      </c>
      <c r="J8208" s="46" t="s">
        <v>39</v>
      </c>
      <c r="K8208" s="75" t="s">
        <v>32</v>
      </c>
      <c r="L8208" s="76">
        <f t="shared" si="428"/>
        <v>0</v>
      </c>
      <c r="M8208" s="284">
        <v>0</v>
      </c>
      <c r="N8208" s="284">
        <v>0</v>
      </c>
      <c r="O8208" s="284">
        <v>0</v>
      </c>
      <c r="P8208" s="284">
        <v>0</v>
      </c>
      <c r="Q8208" s="284">
        <v>0</v>
      </c>
      <c r="R8208" s="284">
        <v>0</v>
      </c>
      <c r="S8208" s="284">
        <v>0</v>
      </c>
      <c r="T8208" s="284">
        <v>0</v>
      </c>
      <c r="U8208" s="284">
        <v>0</v>
      </c>
      <c r="V8208" s="284">
        <v>0</v>
      </c>
      <c r="W8208" s="284">
        <v>0</v>
      </c>
      <c r="X8208" s="284">
        <v>0</v>
      </c>
    </row>
    <row r="8209" spans="1:24">
      <c r="A8209" s="54"/>
      <c r="B8209" s="54"/>
      <c r="C8209" s="54"/>
      <c r="D8209" s="77"/>
      <c r="E8209" s="430"/>
      <c r="F8209" s="54"/>
      <c r="G8209" s="77"/>
      <c r="H8209" s="77"/>
      <c r="I8209" s="89"/>
      <c r="J8209" s="54"/>
      <c r="K8209" s="75" t="s">
        <v>34</v>
      </c>
      <c r="L8209" s="76">
        <f t="shared" si="428"/>
        <v>0</v>
      </c>
      <c r="M8209" s="284">
        <v>0</v>
      </c>
      <c r="N8209" s="284">
        <v>0</v>
      </c>
      <c r="O8209" s="284">
        <v>0</v>
      </c>
      <c r="P8209" s="284">
        <v>0</v>
      </c>
      <c r="Q8209" s="284">
        <v>0</v>
      </c>
      <c r="R8209" s="284">
        <v>0</v>
      </c>
      <c r="S8209" s="284">
        <v>0</v>
      </c>
      <c r="T8209" s="284">
        <v>0</v>
      </c>
      <c r="U8209" s="284">
        <v>0</v>
      </c>
      <c r="V8209" s="284">
        <v>0</v>
      </c>
      <c r="W8209" s="284">
        <v>0</v>
      </c>
      <c r="X8209" s="284">
        <v>0</v>
      </c>
    </row>
    <row r="8210" spans="1:24">
      <c r="A8210" s="54"/>
      <c r="B8210" s="54"/>
      <c r="C8210" s="80"/>
      <c r="D8210" s="81"/>
      <c r="E8210" s="431"/>
      <c r="F8210" s="80"/>
      <c r="G8210" s="81"/>
      <c r="H8210" s="81"/>
      <c r="I8210" s="90"/>
      <c r="J8210" s="80"/>
      <c r="K8210" s="84" t="s">
        <v>36</v>
      </c>
      <c r="L8210" s="76">
        <f t="shared" si="428"/>
        <v>4</v>
      </c>
      <c r="M8210" s="284">
        <v>2</v>
      </c>
      <c r="N8210" s="284">
        <v>0</v>
      </c>
      <c r="O8210" s="284">
        <v>0</v>
      </c>
      <c r="P8210" s="284">
        <v>0</v>
      </c>
      <c r="Q8210" s="284">
        <v>0</v>
      </c>
      <c r="R8210" s="284">
        <v>0</v>
      </c>
      <c r="S8210" s="284">
        <v>0</v>
      </c>
      <c r="T8210" s="284">
        <v>0</v>
      </c>
      <c r="U8210" s="284">
        <v>0</v>
      </c>
      <c r="V8210" s="284">
        <v>0</v>
      </c>
      <c r="W8210" s="284">
        <v>2</v>
      </c>
      <c r="X8210" s="284">
        <v>0</v>
      </c>
    </row>
    <row r="8211" spans="1:24">
      <c r="A8211" s="54"/>
      <c r="B8211" s="54"/>
      <c r="C8211" s="46" t="s">
        <v>31</v>
      </c>
      <c r="D8211" s="58" t="s">
        <v>12423</v>
      </c>
      <c r="E8211" s="58" t="s">
        <v>12424</v>
      </c>
      <c r="F8211" s="46" t="s">
        <v>12425</v>
      </c>
      <c r="G8211" s="58" t="s">
        <v>12426</v>
      </c>
      <c r="H8211" s="58" t="s">
        <v>12427</v>
      </c>
      <c r="I8211" s="88">
        <v>152</v>
      </c>
      <c r="J8211" s="46" t="s">
        <v>39</v>
      </c>
      <c r="K8211" s="75" t="s">
        <v>32</v>
      </c>
      <c r="L8211" s="76">
        <f t="shared" si="428"/>
        <v>3</v>
      </c>
      <c r="M8211" s="284">
        <v>1</v>
      </c>
      <c r="N8211" s="284">
        <v>0</v>
      </c>
      <c r="O8211" s="284">
        <v>0</v>
      </c>
      <c r="P8211" s="284">
        <v>0</v>
      </c>
      <c r="Q8211" s="284">
        <v>0</v>
      </c>
      <c r="R8211" s="284">
        <v>0</v>
      </c>
      <c r="S8211" s="284">
        <v>1</v>
      </c>
      <c r="T8211" s="284">
        <v>0</v>
      </c>
      <c r="U8211" s="284">
        <v>0</v>
      </c>
      <c r="V8211" s="284">
        <v>0</v>
      </c>
      <c r="W8211" s="284">
        <v>1</v>
      </c>
      <c r="X8211" s="284">
        <v>0</v>
      </c>
    </row>
    <row r="8212" spans="1:24">
      <c r="A8212" s="54"/>
      <c r="B8212" s="54"/>
      <c r="C8212" s="54"/>
      <c r="D8212" s="77"/>
      <c r="E8212" s="430"/>
      <c r="F8212" s="54"/>
      <c r="G8212" s="77"/>
      <c r="H8212" s="77"/>
      <c r="I8212" s="89"/>
      <c r="J8212" s="54"/>
      <c r="K8212" s="75" t="s">
        <v>34</v>
      </c>
      <c r="L8212" s="76">
        <f t="shared" si="428"/>
        <v>0</v>
      </c>
      <c r="M8212" s="284">
        <v>0</v>
      </c>
      <c r="N8212" s="284">
        <v>0</v>
      </c>
      <c r="O8212" s="284">
        <v>0</v>
      </c>
      <c r="P8212" s="284">
        <v>0</v>
      </c>
      <c r="Q8212" s="284">
        <v>0</v>
      </c>
      <c r="R8212" s="284">
        <v>0</v>
      </c>
      <c r="S8212" s="284">
        <v>0</v>
      </c>
      <c r="T8212" s="284">
        <v>0</v>
      </c>
      <c r="U8212" s="284">
        <v>0</v>
      </c>
      <c r="V8212" s="284">
        <v>0</v>
      </c>
      <c r="W8212" s="284">
        <v>0</v>
      </c>
      <c r="X8212" s="284">
        <v>0</v>
      </c>
    </row>
    <row r="8213" spans="1:24">
      <c r="A8213" s="54"/>
      <c r="B8213" s="54"/>
      <c r="C8213" s="80"/>
      <c r="D8213" s="81"/>
      <c r="E8213" s="431"/>
      <c r="F8213" s="80"/>
      <c r="G8213" s="81"/>
      <c r="H8213" s="81"/>
      <c r="I8213" s="90"/>
      <c r="J8213" s="80"/>
      <c r="K8213" s="84" t="s">
        <v>36</v>
      </c>
      <c r="L8213" s="76">
        <f t="shared" si="428"/>
        <v>0</v>
      </c>
      <c r="M8213" s="284">
        <v>0</v>
      </c>
      <c r="N8213" s="284">
        <v>0</v>
      </c>
      <c r="O8213" s="284">
        <v>0</v>
      </c>
      <c r="P8213" s="284">
        <v>0</v>
      </c>
      <c r="Q8213" s="284">
        <v>0</v>
      </c>
      <c r="R8213" s="284">
        <v>0</v>
      </c>
      <c r="S8213" s="284">
        <v>0</v>
      </c>
      <c r="T8213" s="284">
        <v>0</v>
      </c>
      <c r="U8213" s="284">
        <v>0</v>
      </c>
      <c r="V8213" s="284">
        <v>0</v>
      </c>
      <c r="W8213" s="284">
        <v>0</v>
      </c>
      <c r="X8213" s="284">
        <v>0</v>
      </c>
    </row>
    <row r="8214" spans="1:24">
      <c r="A8214" s="54"/>
      <c r="B8214" s="54"/>
      <c r="C8214" s="46" t="s">
        <v>33</v>
      </c>
      <c r="D8214" s="58" t="s">
        <v>12428</v>
      </c>
      <c r="E8214" s="58" t="s">
        <v>12429</v>
      </c>
      <c r="F8214" s="46" t="s">
        <v>12430</v>
      </c>
      <c r="G8214" s="58" t="s">
        <v>12431</v>
      </c>
      <c r="H8214" s="58" t="s">
        <v>12432</v>
      </c>
      <c r="I8214" s="88">
        <v>0</v>
      </c>
      <c r="J8214" s="46" t="s">
        <v>39</v>
      </c>
      <c r="K8214" s="75" t="s">
        <v>32</v>
      </c>
      <c r="L8214" s="76">
        <f t="shared" si="428"/>
        <v>0</v>
      </c>
      <c r="M8214" s="284">
        <v>0</v>
      </c>
      <c r="N8214" s="284">
        <v>0</v>
      </c>
      <c r="O8214" s="284">
        <v>0</v>
      </c>
      <c r="P8214" s="284">
        <v>0</v>
      </c>
      <c r="Q8214" s="284">
        <v>0</v>
      </c>
      <c r="R8214" s="284">
        <v>0</v>
      </c>
      <c r="S8214" s="284">
        <v>0</v>
      </c>
      <c r="T8214" s="284">
        <v>0</v>
      </c>
      <c r="U8214" s="284">
        <v>0</v>
      </c>
      <c r="V8214" s="284">
        <v>0</v>
      </c>
      <c r="W8214" s="284">
        <v>0</v>
      </c>
      <c r="X8214" s="284">
        <v>0</v>
      </c>
    </row>
    <row r="8215" spans="1:24">
      <c r="A8215" s="54"/>
      <c r="B8215" s="54"/>
      <c r="C8215" s="54"/>
      <c r="D8215" s="77"/>
      <c r="E8215" s="430"/>
      <c r="F8215" s="54"/>
      <c r="G8215" s="77"/>
      <c r="H8215" s="77"/>
      <c r="I8215" s="89"/>
      <c r="J8215" s="54"/>
      <c r="K8215" s="75" t="s">
        <v>34</v>
      </c>
      <c r="L8215" s="76">
        <f t="shared" si="428"/>
        <v>0</v>
      </c>
      <c r="M8215" s="284">
        <v>0</v>
      </c>
      <c r="N8215" s="284">
        <v>0</v>
      </c>
      <c r="O8215" s="284">
        <v>0</v>
      </c>
      <c r="P8215" s="284">
        <v>0</v>
      </c>
      <c r="Q8215" s="284">
        <v>0</v>
      </c>
      <c r="R8215" s="284">
        <v>0</v>
      </c>
      <c r="S8215" s="284">
        <v>0</v>
      </c>
      <c r="T8215" s="284">
        <v>0</v>
      </c>
      <c r="U8215" s="284">
        <v>0</v>
      </c>
      <c r="V8215" s="284">
        <v>0</v>
      </c>
      <c r="W8215" s="284">
        <v>0</v>
      </c>
      <c r="X8215" s="284">
        <v>0</v>
      </c>
    </row>
    <row r="8216" spans="1:24">
      <c r="A8216" s="54"/>
      <c r="B8216" s="80"/>
      <c r="C8216" s="80"/>
      <c r="D8216" s="81"/>
      <c r="E8216" s="431"/>
      <c r="F8216" s="80"/>
      <c r="G8216" s="81"/>
      <c r="H8216" s="81"/>
      <c r="I8216" s="90"/>
      <c r="J8216" s="80"/>
      <c r="K8216" s="84" t="s">
        <v>36</v>
      </c>
      <c r="L8216" s="76">
        <f t="shared" si="428"/>
        <v>2</v>
      </c>
      <c r="M8216" s="284">
        <v>1</v>
      </c>
      <c r="N8216" s="284">
        <v>0</v>
      </c>
      <c r="O8216" s="284">
        <v>1</v>
      </c>
      <c r="P8216" s="284">
        <v>0</v>
      </c>
      <c r="Q8216" s="284">
        <v>0</v>
      </c>
      <c r="R8216" s="284">
        <v>0</v>
      </c>
      <c r="S8216" s="284">
        <v>0</v>
      </c>
      <c r="T8216" s="284">
        <v>0</v>
      </c>
      <c r="U8216" s="284">
        <v>0</v>
      </c>
      <c r="V8216" s="284">
        <v>0</v>
      </c>
      <c r="W8216" s="284">
        <v>0</v>
      </c>
      <c r="X8216" s="284">
        <v>0</v>
      </c>
    </row>
    <row r="8217" spans="1:24">
      <c r="A8217" s="54"/>
      <c r="B8217" s="103" t="s">
        <v>12433</v>
      </c>
      <c r="C8217" s="46"/>
      <c r="D8217" s="449">
        <f>COUNTA(D8220:D8228)</f>
        <v>3</v>
      </c>
      <c r="E8217" s="103"/>
      <c r="F8217" s="103"/>
      <c r="G8217" s="195"/>
      <c r="H8217" s="103"/>
      <c r="I8217" s="606">
        <f>SUM(I8220:I8228)</f>
        <v>3750</v>
      </c>
      <c r="J8217" s="46" t="s">
        <v>1508</v>
      </c>
      <c r="K8217" s="75" t="s">
        <v>1509</v>
      </c>
      <c r="L8217" s="76">
        <f>SUM(M8217:X8217)</f>
        <v>6</v>
      </c>
      <c r="M8217" s="76">
        <f>M8220+M8223+M8226</f>
        <v>3</v>
      </c>
      <c r="N8217" s="76">
        <f t="shared" ref="N8217:X8217" si="429">N8220+N8223+N8226</f>
        <v>2</v>
      </c>
      <c r="O8217" s="76">
        <f t="shared" si="429"/>
        <v>0</v>
      </c>
      <c r="P8217" s="76">
        <f t="shared" si="429"/>
        <v>0</v>
      </c>
      <c r="Q8217" s="76">
        <f t="shared" si="429"/>
        <v>0</v>
      </c>
      <c r="R8217" s="76">
        <f t="shared" si="429"/>
        <v>0</v>
      </c>
      <c r="S8217" s="76">
        <f t="shared" si="429"/>
        <v>1</v>
      </c>
      <c r="T8217" s="76">
        <f t="shared" si="429"/>
        <v>0</v>
      </c>
      <c r="U8217" s="76">
        <f t="shared" si="429"/>
        <v>0</v>
      </c>
      <c r="V8217" s="76">
        <f t="shared" si="429"/>
        <v>0</v>
      </c>
      <c r="W8217" s="76">
        <f t="shared" si="429"/>
        <v>0</v>
      </c>
      <c r="X8217" s="76">
        <f t="shared" si="429"/>
        <v>0</v>
      </c>
    </row>
    <row r="8218" spans="1:24">
      <c r="A8218" s="54"/>
      <c r="B8218" s="103"/>
      <c r="C8218" s="54"/>
      <c r="D8218" s="449"/>
      <c r="E8218" s="103"/>
      <c r="F8218" s="103"/>
      <c r="G8218" s="195"/>
      <c r="H8218" s="103"/>
      <c r="I8218" s="606"/>
      <c r="J8218" s="54"/>
      <c r="K8218" s="75" t="s">
        <v>1501</v>
      </c>
      <c r="L8218" s="76">
        <f>SUM(M8218:X8218)</f>
        <v>5</v>
      </c>
      <c r="M8218" s="76">
        <f t="shared" ref="M8218:X8219" si="430">M8221+M8224+M8227</f>
        <v>1</v>
      </c>
      <c r="N8218" s="76">
        <f t="shared" si="430"/>
        <v>1</v>
      </c>
      <c r="O8218" s="76">
        <f t="shared" si="430"/>
        <v>0</v>
      </c>
      <c r="P8218" s="76">
        <f t="shared" si="430"/>
        <v>0</v>
      </c>
      <c r="Q8218" s="76">
        <f t="shared" si="430"/>
        <v>0</v>
      </c>
      <c r="R8218" s="76">
        <f t="shared" si="430"/>
        <v>0</v>
      </c>
      <c r="S8218" s="76">
        <f t="shared" si="430"/>
        <v>3</v>
      </c>
      <c r="T8218" s="76">
        <f t="shared" si="430"/>
        <v>0</v>
      </c>
      <c r="U8218" s="76">
        <f t="shared" si="430"/>
        <v>0</v>
      </c>
      <c r="V8218" s="76">
        <f t="shared" si="430"/>
        <v>0</v>
      </c>
      <c r="W8218" s="76">
        <f t="shared" si="430"/>
        <v>0</v>
      </c>
      <c r="X8218" s="76">
        <f t="shared" si="430"/>
        <v>0</v>
      </c>
    </row>
    <row r="8219" spans="1:24">
      <c r="A8219" s="54"/>
      <c r="B8219" s="103"/>
      <c r="C8219" s="80"/>
      <c r="D8219" s="449"/>
      <c r="E8219" s="103"/>
      <c r="F8219" s="103"/>
      <c r="G8219" s="195"/>
      <c r="H8219" s="103"/>
      <c r="I8219" s="606"/>
      <c r="J8219" s="80"/>
      <c r="K8219" s="75" t="s">
        <v>1502</v>
      </c>
      <c r="L8219" s="76">
        <f>SUM(M8219:X8219)</f>
        <v>0</v>
      </c>
      <c r="M8219" s="76">
        <f t="shared" si="430"/>
        <v>0</v>
      </c>
      <c r="N8219" s="76">
        <f t="shared" si="430"/>
        <v>0</v>
      </c>
      <c r="O8219" s="76">
        <f t="shared" si="430"/>
        <v>0</v>
      </c>
      <c r="P8219" s="76">
        <f t="shared" si="430"/>
        <v>0</v>
      </c>
      <c r="Q8219" s="76">
        <f t="shared" si="430"/>
        <v>0</v>
      </c>
      <c r="R8219" s="76">
        <f t="shared" si="430"/>
        <v>0</v>
      </c>
      <c r="S8219" s="76">
        <f t="shared" si="430"/>
        <v>0</v>
      </c>
      <c r="T8219" s="76">
        <f t="shared" si="430"/>
        <v>0</v>
      </c>
      <c r="U8219" s="76">
        <f t="shared" si="430"/>
        <v>0</v>
      </c>
      <c r="V8219" s="76">
        <f t="shared" si="430"/>
        <v>0</v>
      </c>
      <c r="W8219" s="76">
        <f t="shared" si="430"/>
        <v>0</v>
      </c>
      <c r="X8219" s="76">
        <f t="shared" si="430"/>
        <v>0</v>
      </c>
    </row>
    <row r="8220" spans="1:24">
      <c r="A8220" s="54"/>
      <c r="B8220" s="46" t="s">
        <v>12434</v>
      </c>
      <c r="C8220" s="46" t="s">
        <v>31</v>
      </c>
      <c r="D8220" s="58" t="s">
        <v>12435</v>
      </c>
      <c r="E8220" s="58" t="s">
        <v>12436</v>
      </c>
      <c r="F8220" s="46" t="s">
        <v>8587</v>
      </c>
      <c r="G8220" s="58" t="s">
        <v>12437</v>
      </c>
      <c r="H8220" s="46" t="s">
        <v>12438</v>
      </c>
      <c r="I8220" s="524">
        <v>1175</v>
      </c>
      <c r="J8220" s="46" t="s">
        <v>39</v>
      </c>
      <c r="K8220" s="75" t="s">
        <v>32</v>
      </c>
      <c r="L8220" s="76">
        <f t="shared" ref="L8220:L8243" si="431">SUM(M8220:X8220)</f>
        <v>4</v>
      </c>
      <c r="M8220" s="284">
        <v>2</v>
      </c>
      <c r="N8220" s="284">
        <v>1</v>
      </c>
      <c r="O8220" s="284">
        <v>0</v>
      </c>
      <c r="P8220" s="284">
        <v>0</v>
      </c>
      <c r="Q8220" s="284">
        <v>0</v>
      </c>
      <c r="R8220" s="284">
        <v>0</v>
      </c>
      <c r="S8220" s="284">
        <v>1</v>
      </c>
      <c r="T8220" s="284">
        <v>0</v>
      </c>
      <c r="U8220" s="284">
        <v>0</v>
      </c>
      <c r="V8220" s="284">
        <v>0</v>
      </c>
      <c r="W8220" s="284">
        <v>0</v>
      </c>
      <c r="X8220" s="284">
        <v>0</v>
      </c>
    </row>
    <row r="8221" spans="1:24">
      <c r="A8221" s="54"/>
      <c r="B8221" s="54"/>
      <c r="C8221" s="54"/>
      <c r="D8221" s="77"/>
      <c r="E8221" s="77"/>
      <c r="F8221" s="54"/>
      <c r="G8221" s="77"/>
      <c r="H8221" s="54"/>
      <c r="I8221" s="525"/>
      <c r="J8221" s="54"/>
      <c r="K8221" s="75" t="s">
        <v>34</v>
      </c>
      <c r="L8221" s="76">
        <f t="shared" si="431"/>
        <v>0</v>
      </c>
      <c r="M8221" s="284">
        <v>0</v>
      </c>
      <c r="N8221" s="284">
        <v>0</v>
      </c>
      <c r="O8221" s="284">
        <v>0</v>
      </c>
      <c r="P8221" s="284">
        <v>0</v>
      </c>
      <c r="Q8221" s="284">
        <v>0</v>
      </c>
      <c r="R8221" s="284">
        <v>0</v>
      </c>
      <c r="S8221" s="284">
        <v>0</v>
      </c>
      <c r="T8221" s="284">
        <v>0</v>
      </c>
      <c r="U8221" s="284">
        <v>0</v>
      </c>
      <c r="V8221" s="284">
        <v>0</v>
      </c>
      <c r="W8221" s="284">
        <v>0</v>
      </c>
      <c r="X8221" s="284">
        <v>0</v>
      </c>
    </row>
    <row r="8222" spans="1:24">
      <c r="A8222" s="54"/>
      <c r="B8222" s="54"/>
      <c r="C8222" s="80"/>
      <c r="D8222" s="81"/>
      <c r="E8222" s="81"/>
      <c r="F8222" s="80"/>
      <c r="G8222" s="81"/>
      <c r="H8222" s="80"/>
      <c r="I8222" s="526"/>
      <c r="J8222" s="80"/>
      <c r="K8222" s="84" t="s">
        <v>36</v>
      </c>
      <c r="L8222" s="76">
        <f t="shared" si="431"/>
        <v>0</v>
      </c>
      <c r="M8222" s="284">
        <v>0</v>
      </c>
      <c r="N8222" s="284">
        <v>0</v>
      </c>
      <c r="O8222" s="284">
        <v>0</v>
      </c>
      <c r="P8222" s="284">
        <v>0</v>
      </c>
      <c r="Q8222" s="284">
        <v>0</v>
      </c>
      <c r="R8222" s="284">
        <v>0</v>
      </c>
      <c r="S8222" s="284">
        <v>0</v>
      </c>
      <c r="T8222" s="284">
        <v>0</v>
      </c>
      <c r="U8222" s="284">
        <v>0</v>
      </c>
      <c r="V8222" s="284">
        <v>0</v>
      </c>
      <c r="W8222" s="284">
        <v>0</v>
      </c>
      <c r="X8222" s="284">
        <v>0</v>
      </c>
    </row>
    <row r="8223" spans="1:24">
      <c r="A8223" s="54"/>
      <c r="B8223" s="54"/>
      <c r="C8223" s="46" t="s">
        <v>35</v>
      </c>
      <c r="D8223" s="58" t="s">
        <v>12439</v>
      </c>
      <c r="E8223" s="58" t="s">
        <v>12440</v>
      </c>
      <c r="F8223" s="46" t="s">
        <v>12441</v>
      </c>
      <c r="G8223" s="58" t="s">
        <v>12442</v>
      </c>
      <c r="H8223" s="46" t="s">
        <v>12443</v>
      </c>
      <c r="I8223" s="524">
        <v>2575</v>
      </c>
      <c r="J8223" s="46" t="s">
        <v>39</v>
      </c>
      <c r="K8223" s="75" t="s">
        <v>32</v>
      </c>
      <c r="L8223" s="76">
        <f t="shared" si="431"/>
        <v>0</v>
      </c>
      <c r="M8223" s="284">
        <v>0</v>
      </c>
      <c r="N8223" s="284">
        <v>0</v>
      </c>
      <c r="O8223" s="284">
        <v>0</v>
      </c>
      <c r="P8223" s="284">
        <v>0</v>
      </c>
      <c r="Q8223" s="284">
        <v>0</v>
      </c>
      <c r="R8223" s="284">
        <v>0</v>
      </c>
      <c r="S8223" s="284">
        <v>0</v>
      </c>
      <c r="T8223" s="284">
        <v>0</v>
      </c>
      <c r="U8223" s="284">
        <v>0</v>
      </c>
      <c r="V8223" s="284">
        <v>0</v>
      </c>
      <c r="W8223" s="284">
        <v>0</v>
      </c>
      <c r="X8223" s="284">
        <v>0</v>
      </c>
    </row>
    <row r="8224" spans="1:24">
      <c r="A8224" s="54"/>
      <c r="B8224" s="54"/>
      <c r="C8224" s="54"/>
      <c r="D8224" s="77"/>
      <c r="E8224" s="77"/>
      <c r="F8224" s="54"/>
      <c r="G8224" s="77"/>
      <c r="H8224" s="54"/>
      <c r="I8224" s="525"/>
      <c r="J8224" s="54"/>
      <c r="K8224" s="75" t="s">
        <v>34</v>
      </c>
      <c r="L8224" s="76">
        <f t="shared" si="431"/>
        <v>5</v>
      </c>
      <c r="M8224" s="284">
        <v>1</v>
      </c>
      <c r="N8224" s="284">
        <v>1</v>
      </c>
      <c r="O8224" s="284">
        <v>0</v>
      </c>
      <c r="P8224" s="284">
        <v>0</v>
      </c>
      <c r="Q8224" s="284">
        <v>0</v>
      </c>
      <c r="R8224" s="284">
        <v>0</v>
      </c>
      <c r="S8224" s="284">
        <v>3</v>
      </c>
      <c r="T8224" s="284">
        <v>0</v>
      </c>
      <c r="U8224" s="284">
        <v>0</v>
      </c>
      <c r="V8224" s="284">
        <v>0</v>
      </c>
      <c r="W8224" s="284">
        <v>0</v>
      </c>
      <c r="X8224" s="284">
        <v>0</v>
      </c>
    </row>
    <row r="8225" spans="1:24">
      <c r="A8225" s="54"/>
      <c r="B8225" s="54"/>
      <c r="C8225" s="80"/>
      <c r="D8225" s="81"/>
      <c r="E8225" s="81"/>
      <c r="F8225" s="80"/>
      <c r="G8225" s="81"/>
      <c r="H8225" s="80"/>
      <c r="I8225" s="526"/>
      <c r="J8225" s="80"/>
      <c r="K8225" s="84" t="s">
        <v>36</v>
      </c>
      <c r="L8225" s="76">
        <f t="shared" si="431"/>
        <v>0</v>
      </c>
      <c r="M8225" s="284">
        <v>0</v>
      </c>
      <c r="N8225" s="284">
        <v>0</v>
      </c>
      <c r="O8225" s="284">
        <v>0</v>
      </c>
      <c r="P8225" s="284">
        <v>0</v>
      </c>
      <c r="Q8225" s="284">
        <v>0</v>
      </c>
      <c r="R8225" s="284">
        <v>0</v>
      </c>
      <c r="S8225" s="284">
        <v>0</v>
      </c>
      <c r="T8225" s="284">
        <v>0</v>
      </c>
      <c r="U8225" s="284">
        <v>0</v>
      </c>
      <c r="V8225" s="284">
        <v>0</v>
      </c>
      <c r="W8225" s="284">
        <v>0</v>
      </c>
      <c r="X8225" s="284">
        <v>0</v>
      </c>
    </row>
    <row r="8226" spans="1:24">
      <c r="A8226" s="54"/>
      <c r="B8226" s="54"/>
      <c r="C8226" s="46" t="s">
        <v>31</v>
      </c>
      <c r="D8226" s="58" t="s">
        <v>12444</v>
      </c>
      <c r="E8226" s="58" t="s">
        <v>12445</v>
      </c>
      <c r="F8226" s="46" t="s">
        <v>12444</v>
      </c>
      <c r="G8226" s="58" t="s">
        <v>12446</v>
      </c>
      <c r="H8226" s="46" t="s">
        <v>12447</v>
      </c>
      <c r="I8226" s="74">
        <v>0</v>
      </c>
      <c r="J8226" s="46" t="s">
        <v>39</v>
      </c>
      <c r="K8226" s="75" t="s">
        <v>32</v>
      </c>
      <c r="L8226" s="76">
        <f t="shared" si="431"/>
        <v>2</v>
      </c>
      <c r="M8226" s="284">
        <v>1</v>
      </c>
      <c r="N8226" s="284">
        <v>1</v>
      </c>
      <c r="O8226" s="284">
        <v>0</v>
      </c>
      <c r="P8226" s="284">
        <v>0</v>
      </c>
      <c r="Q8226" s="284">
        <v>0</v>
      </c>
      <c r="R8226" s="284">
        <v>0</v>
      </c>
      <c r="S8226" s="284">
        <v>0</v>
      </c>
      <c r="T8226" s="284">
        <v>0</v>
      </c>
      <c r="U8226" s="284">
        <v>0</v>
      </c>
      <c r="V8226" s="284">
        <v>0</v>
      </c>
      <c r="W8226" s="284">
        <v>0</v>
      </c>
      <c r="X8226" s="284">
        <v>0</v>
      </c>
    </row>
    <row r="8227" spans="1:24">
      <c r="A8227" s="54"/>
      <c r="B8227" s="54"/>
      <c r="C8227" s="54"/>
      <c r="D8227" s="77"/>
      <c r="E8227" s="54"/>
      <c r="F8227" s="54"/>
      <c r="G8227" s="77"/>
      <c r="H8227" s="54"/>
      <c r="I8227" s="79"/>
      <c r="J8227" s="54"/>
      <c r="K8227" s="75" t="s">
        <v>34</v>
      </c>
      <c r="L8227" s="76">
        <f t="shared" si="431"/>
        <v>0</v>
      </c>
      <c r="M8227" s="284">
        <v>0</v>
      </c>
      <c r="N8227" s="284">
        <v>0</v>
      </c>
      <c r="O8227" s="284">
        <v>0</v>
      </c>
      <c r="P8227" s="284">
        <v>0</v>
      </c>
      <c r="Q8227" s="284">
        <v>0</v>
      </c>
      <c r="R8227" s="284">
        <v>0</v>
      </c>
      <c r="S8227" s="284">
        <v>0</v>
      </c>
      <c r="T8227" s="284">
        <v>0</v>
      </c>
      <c r="U8227" s="284">
        <v>0</v>
      </c>
      <c r="V8227" s="284">
        <v>0</v>
      </c>
      <c r="W8227" s="284">
        <v>0</v>
      </c>
      <c r="X8227" s="284">
        <v>0</v>
      </c>
    </row>
    <row r="8228" spans="1:24">
      <c r="A8228" s="54"/>
      <c r="B8228" s="80"/>
      <c r="C8228" s="80"/>
      <c r="D8228" s="81"/>
      <c r="E8228" s="80"/>
      <c r="F8228" s="80"/>
      <c r="G8228" s="81"/>
      <c r="H8228" s="80"/>
      <c r="I8228" s="83"/>
      <c r="J8228" s="80"/>
      <c r="K8228" s="84" t="s">
        <v>36</v>
      </c>
      <c r="L8228" s="76">
        <f t="shared" si="431"/>
        <v>0</v>
      </c>
      <c r="M8228" s="284">
        <v>0</v>
      </c>
      <c r="N8228" s="284">
        <v>0</v>
      </c>
      <c r="O8228" s="284">
        <v>0</v>
      </c>
      <c r="P8228" s="284">
        <v>0</v>
      </c>
      <c r="Q8228" s="284">
        <v>0</v>
      </c>
      <c r="R8228" s="284">
        <v>0</v>
      </c>
      <c r="S8228" s="284">
        <v>0</v>
      </c>
      <c r="T8228" s="284">
        <v>0</v>
      </c>
      <c r="U8228" s="284">
        <v>0</v>
      </c>
      <c r="V8228" s="284">
        <v>0</v>
      </c>
      <c r="W8228" s="284">
        <v>0</v>
      </c>
      <c r="X8228" s="284">
        <v>0</v>
      </c>
    </row>
    <row r="8229" spans="1:24">
      <c r="A8229" s="54"/>
      <c r="B8229" s="103" t="s">
        <v>12448</v>
      </c>
      <c r="C8229" s="46"/>
      <c r="D8229" s="449">
        <f>COUNTA(D8232:D8234)</f>
        <v>1</v>
      </c>
      <c r="E8229" s="103"/>
      <c r="F8229" s="103"/>
      <c r="G8229" s="195"/>
      <c r="H8229" s="103"/>
      <c r="I8229" s="606">
        <f>SUM(I8232:I8234)</f>
        <v>7393</v>
      </c>
      <c r="J8229" s="46" t="s">
        <v>1508</v>
      </c>
      <c r="K8229" s="75" t="s">
        <v>1509</v>
      </c>
      <c r="L8229" s="76">
        <f t="shared" si="431"/>
        <v>8</v>
      </c>
      <c r="M8229" s="76">
        <f>M8232</f>
        <v>2</v>
      </c>
      <c r="N8229" s="76">
        <f t="shared" ref="N8229:X8229" si="432">N8232</f>
        <v>5</v>
      </c>
      <c r="O8229" s="76">
        <f t="shared" si="432"/>
        <v>0</v>
      </c>
      <c r="P8229" s="76">
        <f t="shared" si="432"/>
        <v>0</v>
      </c>
      <c r="Q8229" s="76">
        <f t="shared" si="432"/>
        <v>0</v>
      </c>
      <c r="R8229" s="76">
        <f t="shared" si="432"/>
        <v>0</v>
      </c>
      <c r="S8229" s="76">
        <f t="shared" si="432"/>
        <v>0</v>
      </c>
      <c r="T8229" s="76">
        <f t="shared" si="432"/>
        <v>1</v>
      </c>
      <c r="U8229" s="76">
        <f t="shared" si="432"/>
        <v>0</v>
      </c>
      <c r="V8229" s="76">
        <f t="shared" si="432"/>
        <v>0</v>
      </c>
      <c r="W8229" s="76">
        <f t="shared" si="432"/>
        <v>0</v>
      </c>
      <c r="X8229" s="76">
        <f t="shared" si="432"/>
        <v>0</v>
      </c>
    </row>
    <row r="8230" spans="1:24">
      <c r="A8230" s="54"/>
      <c r="B8230" s="103"/>
      <c r="C8230" s="54"/>
      <c r="D8230" s="449"/>
      <c r="E8230" s="103"/>
      <c r="F8230" s="103"/>
      <c r="G8230" s="195"/>
      <c r="H8230" s="103"/>
      <c r="I8230" s="606"/>
      <c r="J8230" s="54"/>
      <c r="K8230" s="75" t="s">
        <v>1501</v>
      </c>
      <c r="L8230" s="76">
        <f t="shared" si="431"/>
        <v>0</v>
      </c>
      <c r="M8230" s="76">
        <f t="shared" ref="M8230:X8231" si="433">M8233</f>
        <v>0</v>
      </c>
      <c r="N8230" s="76">
        <f t="shared" si="433"/>
        <v>0</v>
      </c>
      <c r="O8230" s="76">
        <f t="shared" si="433"/>
        <v>0</v>
      </c>
      <c r="P8230" s="76">
        <f t="shared" si="433"/>
        <v>0</v>
      </c>
      <c r="Q8230" s="76">
        <f t="shared" si="433"/>
        <v>0</v>
      </c>
      <c r="R8230" s="76">
        <f t="shared" si="433"/>
        <v>0</v>
      </c>
      <c r="S8230" s="76">
        <f t="shared" si="433"/>
        <v>0</v>
      </c>
      <c r="T8230" s="76">
        <f t="shared" si="433"/>
        <v>0</v>
      </c>
      <c r="U8230" s="76">
        <f t="shared" si="433"/>
        <v>0</v>
      </c>
      <c r="V8230" s="76">
        <f t="shared" si="433"/>
        <v>0</v>
      </c>
      <c r="W8230" s="76">
        <f t="shared" si="433"/>
        <v>0</v>
      </c>
      <c r="X8230" s="76">
        <f t="shared" si="433"/>
        <v>0</v>
      </c>
    </row>
    <row r="8231" spans="1:24">
      <c r="A8231" s="54"/>
      <c r="B8231" s="103"/>
      <c r="C8231" s="80"/>
      <c r="D8231" s="449"/>
      <c r="E8231" s="103"/>
      <c r="F8231" s="103"/>
      <c r="G8231" s="195"/>
      <c r="H8231" s="103"/>
      <c r="I8231" s="606"/>
      <c r="J8231" s="80"/>
      <c r="K8231" s="75" t="s">
        <v>1502</v>
      </c>
      <c r="L8231" s="76">
        <f t="shared" si="431"/>
        <v>0</v>
      </c>
      <c r="M8231" s="76">
        <f t="shared" si="433"/>
        <v>0</v>
      </c>
      <c r="N8231" s="76">
        <f t="shared" si="433"/>
        <v>0</v>
      </c>
      <c r="O8231" s="76">
        <f t="shared" si="433"/>
        <v>0</v>
      </c>
      <c r="P8231" s="76">
        <f t="shared" si="433"/>
        <v>0</v>
      </c>
      <c r="Q8231" s="76">
        <f t="shared" si="433"/>
        <v>0</v>
      </c>
      <c r="R8231" s="76">
        <f t="shared" si="433"/>
        <v>0</v>
      </c>
      <c r="S8231" s="76">
        <f t="shared" si="433"/>
        <v>0</v>
      </c>
      <c r="T8231" s="76">
        <f t="shared" si="433"/>
        <v>0</v>
      </c>
      <c r="U8231" s="76">
        <f t="shared" si="433"/>
        <v>0</v>
      </c>
      <c r="V8231" s="76">
        <f t="shared" si="433"/>
        <v>0</v>
      </c>
      <c r="W8231" s="76">
        <f t="shared" si="433"/>
        <v>0</v>
      </c>
      <c r="X8231" s="76">
        <f t="shared" si="433"/>
        <v>0</v>
      </c>
    </row>
    <row r="8232" spans="1:24">
      <c r="A8232" s="54"/>
      <c r="B8232" s="103" t="s">
        <v>12449</v>
      </c>
      <c r="C8232" s="46" t="s">
        <v>35</v>
      </c>
      <c r="D8232" s="58" t="s">
        <v>12450</v>
      </c>
      <c r="E8232" s="126" t="s">
        <v>12451</v>
      </c>
      <c r="F8232" s="46" t="s">
        <v>12452</v>
      </c>
      <c r="G8232" s="58" t="s">
        <v>12453</v>
      </c>
      <c r="H8232" s="46" t="s">
        <v>12454</v>
      </c>
      <c r="I8232" s="74">
        <v>7393</v>
      </c>
      <c r="J8232" s="46" t="s">
        <v>39</v>
      </c>
      <c r="K8232" s="75" t="s">
        <v>32</v>
      </c>
      <c r="L8232" s="76">
        <f t="shared" si="431"/>
        <v>8</v>
      </c>
      <c r="M8232" s="284">
        <v>2</v>
      </c>
      <c r="N8232" s="284">
        <v>5</v>
      </c>
      <c r="O8232" s="284">
        <v>0</v>
      </c>
      <c r="P8232" s="284">
        <v>0</v>
      </c>
      <c r="Q8232" s="284">
        <v>0</v>
      </c>
      <c r="R8232" s="284">
        <v>0</v>
      </c>
      <c r="S8232" s="284">
        <v>0</v>
      </c>
      <c r="T8232" s="284">
        <v>1</v>
      </c>
      <c r="U8232" s="284">
        <v>0</v>
      </c>
      <c r="V8232" s="284">
        <v>0</v>
      </c>
      <c r="W8232" s="284">
        <v>0</v>
      </c>
      <c r="X8232" s="284">
        <v>0</v>
      </c>
    </row>
    <row r="8233" spans="1:24">
      <c r="A8233" s="54"/>
      <c r="B8233" s="103"/>
      <c r="C8233" s="54"/>
      <c r="D8233" s="77"/>
      <c r="E8233" s="430"/>
      <c r="F8233" s="54"/>
      <c r="G8233" s="77"/>
      <c r="H8233" s="54"/>
      <c r="I8233" s="79"/>
      <c r="J8233" s="54"/>
      <c r="K8233" s="75" t="s">
        <v>34</v>
      </c>
      <c r="L8233" s="76">
        <f t="shared" si="431"/>
        <v>0</v>
      </c>
      <c r="M8233" s="284">
        <v>0</v>
      </c>
      <c r="N8233" s="284">
        <v>0</v>
      </c>
      <c r="O8233" s="284">
        <v>0</v>
      </c>
      <c r="P8233" s="284">
        <v>0</v>
      </c>
      <c r="Q8233" s="284">
        <v>0</v>
      </c>
      <c r="R8233" s="284">
        <v>0</v>
      </c>
      <c r="S8233" s="284">
        <v>0</v>
      </c>
      <c r="T8233" s="284">
        <v>0</v>
      </c>
      <c r="U8233" s="284">
        <v>0</v>
      </c>
      <c r="V8233" s="284">
        <v>0</v>
      </c>
      <c r="W8233" s="284">
        <v>0</v>
      </c>
      <c r="X8233" s="284">
        <v>0</v>
      </c>
    </row>
    <row r="8234" spans="1:24">
      <c r="A8234" s="54"/>
      <c r="B8234" s="103"/>
      <c r="C8234" s="80"/>
      <c r="D8234" s="81"/>
      <c r="E8234" s="431"/>
      <c r="F8234" s="80"/>
      <c r="G8234" s="81"/>
      <c r="H8234" s="80"/>
      <c r="I8234" s="83"/>
      <c r="J8234" s="80"/>
      <c r="K8234" s="84" t="s">
        <v>36</v>
      </c>
      <c r="L8234" s="76">
        <f t="shared" si="431"/>
        <v>0</v>
      </c>
      <c r="M8234" s="284">
        <v>0</v>
      </c>
      <c r="N8234" s="284">
        <v>0</v>
      </c>
      <c r="O8234" s="284">
        <v>0</v>
      </c>
      <c r="P8234" s="284">
        <v>0</v>
      </c>
      <c r="Q8234" s="284">
        <v>0</v>
      </c>
      <c r="R8234" s="284">
        <v>0</v>
      </c>
      <c r="S8234" s="284">
        <v>0</v>
      </c>
      <c r="T8234" s="284">
        <v>0</v>
      </c>
      <c r="U8234" s="284">
        <v>0</v>
      </c>
      <c r="V8234" s="284">
        <v>0</v>
      </c>
      <c r="W8234" s="284">
        <v>0</v>
      </c>
      <c r="X8234" s="284">
        <v>0</v>
      </c>
    </row>
    <row r="8235" spans="1:24">
      <c r="A8235" s="54"/>
      <c r="B8235" s="103" t="s">
        <v>12455</v>
      </c>
      <c r="C8235" s="46"/>
      <c r="D8235" s="449">
        <f>COUNTA(D8238:D8240)</f>
        <v>1</v>
      </c>
      <c r="E8235" s="103"/>
      <c r="F8235" s="103"/>
      <c r="G8235" s="195"/>
      <c r="H8235" s="103"/>
      <c r="I8235" s="606">
        <f>SUM(I8238:I8240)</f>
        <v>0</v>
      </c>
      <c r="J8235" s="46" t="s">
        <v>1508</v>
      </c>
      <c r="K8235" s="75" t="s">
        <v>1509</v>
      </c>
      <c r="L8235" s="76">
        <f t="shared" si="431"/>
        <v>2</v>
      </c>
      <c r="M8235" s="76">
        <f>M8238</f>
        <v>1</v>
      </c>
      <c r="N8235" s="76">
        <f t="shared" ref="N8235:X8235" si="434">N8238</f>
        <v>1</v>
      </c>
      <c r="O8235" s="76">
        <f t="shared" si="434"/>
        <v>0</v>
      </c>
      <c r="P8235" s="76">
        <f t="shared" si="434"/>
        <v>0</v>
      </c>
      <c r="Q8235" s="76">
        <f t="shared" si="434"/>
        <v>0</v>
      </c>
      <c r="R8235" s="76">
        <f t="shared" si="434"/>
        <v>0</v>
      </c>
      <c r="S8235" s="76">
        <f t="shared" si="434"/>
        <v>0</v>
      </c>
      <c r="T8235" s="76">
        <f t="shared" si="434"/>
        <v>0</v>
      </c>
      <c r="U8235" s="76">
        <f t="shared" si="434"/>
        <v>0</v>
      </c>
      <c r="V8235" s="76">
        <f t="shared" si="434"/>
        <v>0</v>
      </c>
      <c r="W8235" s="76">
        <f t="shared" si="434"/>
        <v>0</v>
      </c>
      <c r="X8235" s="76">
        <f t="shared" si="434"/>
        <v>0</v>
      </c>
    </row>
    <row r="8236" spans="1:24">
      <c r="A8236" s="54"/>
      <c r="B8236" s="103"/>
      <c r="C8236" s="54"/>
      <c r="D8236" s="449"/>
      <c r="E8236" s="103"/>
      <c r="F8236" s="103"/>
      <c r="G8236" s="195"/>
      <c r="H8236" s="103"/>
      <c r="I8236" s="606"/>
      <c r="J8236" s="54"/>
      <c r="K8236" s="75" t="s">
        <v>1501</v>
      </c>
      <c r="L8236" s="76">
        <f t="shared" si="431"/>
        <v>0</v>
      </c>
      <c r="M8236" s="76">
        <f t="shared" ref="M8236:X8237" si="435">M8239</f>
        <v>0</v>
      </c>
      <c r="N8236" s="76">
        <f t="shared" si="435"/>
        <v>0</v>
      </c>
      <c r="O8236" s="76">
        <f t="shared" si="435"/>
        <v>0</v>
      </c>
      <c r="P8236" s="76">
        <f t="shared" si="435"/>
        <v>0</v>
      </c>
      <c r="Q8236" s="76">
        <f t="shared" si="435"/>
        <v>0</v>
      </c>
      <c r="R8236" s="76">
        <f t="shared" si="435"/>
        <v>0</v>
      </c>
      <c r="S8236" s="76">
        <f t="shared" si="435"/>
        <v>0</v>
      </c>
      <c r="T8236" s="76">
        <f t="shared" si="435"/>
        <v>0</v>
      </c>
      <c r="U8236" s="76">
        <f t="shared" si="435"/>
        <v>0</v>
      </c>
      <c r="V8236" s="76">
        <f t="shared" si="435"/>
        <v>0</v>
      </c>
      <c r="W8236" s="76">
        <f t="shared" si="435"/>
        <v>0</v>
      </c>
      <c r="X8236" s="76">
        <f t="shared" si="435"/>
        <v>0</v>
      </c>
    </row>
    <row r="8237" spans="1:24">
      <c r="A8237" s="54"/>
      <c r="B8237" s="103"/>
      <c r="C8237" s="80"/>
      <c r="D8237" s="449"/>
      <c r="E8237" s="103"/>
      <c r="F8237" s="103"/>
      <c r="G8237" s="195"/>
      <c r="H8237" s="103"/>
      <c r="I8237" s="606"/>
      <c r="J8237" s="80"/>
      <c r="K8237" s="75" t="s">
        <v>1502</v>
      </c>
      <c r="L8237" s="76">
        <f t="shared" si="431"/>
        <v>0</v>
      </c>
      <c r="M8237" s="76">
        <f t="shared" si="435"/>
        <v>0</v>
      </c>
      <c r="N8237" s="76">
        <f t="shared" si="435"/>
        <v>0</v>
      </c>
      <c r="O8237" s="76">
        <f t="shared" si="435"/>
        <v>0</v>
      </c>
      <c r="P8237" s="76">
        <f t="shared" si="435"/>
        <v>0</v>
      </c>
      <c r="Q8237" s="76">
        <f t="shared" si="435"/>
        <v>0</v>
      </c>
      <c r="R8237" s="76">
        <f t="shared" si="435"/>
        <v>0</v>
      </c>
      <c r="S8237" s="76">
        <f t="shared" si="435"/>
        <v>0</v>
      </c>
      <c r="T8237" s="76">
        <f t="shared" si="435"/>
        <v>0</v>
      </c>
      <c r="U8237" s="76">
        <f t="shared" si="435"/>
        <v>0</v>
      </c>
      <c r="V8237" s="76">
        <f t="shared" si="435"/>
        <v>0</v>
      </c>
      <c r="W8237" s="76">
        <f t="shared" si="435"/>
        <v>0</v>
      </c>
      <c r="X8237" s="76">
        <f t="shared" si="435"/>
        <v>0</v>
      </c>
    </row>
    <row r="8238" spans="1:24">
      <c r="A8238" s="54"/>
      <c r="B8238" s="103" t="s">
        <v>12456</v>
      </c>
      <c r="C8238" s="46" t="s">
        <v>31</v>
      </c>
      <c r="D8238" s="58" t="s">
        <v>7193</v>
      </c>
      <c r="E8238" s="100" t="s">
        <v>12457</v>
      </c>
      <c r="F8238" s="46" t="s">
        <v>4013</v>
      </c>
      <c r="G8238" s="58" t="s">
        <v>12458</v>
      </c>
      <c r="H8238" s="91" t="s">
        <v>12459</v>
      </c>
      <c r="I8238" s="74">
        <v>0</v>
      </c>
      <c r="J8238" s="46" t="s">
        <v>39</v>
      </c>
      <c r="K8238" s="75" t="s">
        <v>32</v>
      </c>
      <c r="L8238" s="76">
        <f t="shared" si="431"/>
        <v>2</v>
      </c>
      <c r="M8238" s="284">
        <v>1</v>
      </c>
      <c r="N8238" s="284">
        <v>1</v>
      </c>
      <c r="O8238" s="284">
        <v>0</v>
      </c>
      <c r="P8238" s="284">
        <v>0</v>
      </c>
      <c r="Q8238" s="284">
        <v>0</v>
      </c>
      <c r="R8238" s="284">
        <v>0</v>
      </c>
      <c r="S8238" s="284">
        <v>0</v>
      </c>
      <c r="T8238" s="284">
        <v>0</v>
      </c>
      <c r="U8238" s="284">
        <v>0</v>
      </c>
      <c r="V8238" s="284">
        <v>0</v>
      </c>
      <c r="W8238" s="284">
        <v>0</v>
      </c>
      <c r="X8238" s="284">
        <v>0</v>
      </c>
    </row>
    <row r="8239" spans="1:24">
      <c r="A8239" s="54"/>
      <c r="B8239" s="103"/>
      <c r="C8239" s="54"/>
      <c r="D8239" s="77"/>
      <c r="E8239" s="92"/>
      <c r="F8239" s="54"/>
      <c r="G8239" s="77"/>
      <c r="H8239" s="92"/>
      <c r="I8239" s="79"/>
      <c r="J8239" s="54"/>
      <c r="K8239" s="75" t="s">
        <v>34</v>
      </c>
      <c r="L8239" s="76">
        <f t="shared" si="431"/>
        <v>0</v>
      </c>
      <c r="M8239" s="284">
        <v>0</v>
      </c>
      <c r="N8239" s="284">
        <v>0</v>
      </c>
      <c r="O8239" s="284">
        <v>0</v>
      </c>
      <c r="P8239" s="284">
        <v>0</v>
      </c>
      <c r="Q8239" s="284">
        <v>0</v>
      </c>
      <c r="R8239" s="284">
        <v>0</v>
      </c>
      <c r="S8239" s="284">
        <v>0</v>
      </c>
      <c r="T8239" s="284">
        <v>0</v>
      </c>
      <c r="U8239" s="284">
        <v>0</v>
      </c>
      <c r="V8239" s="284">
        <v>0</v>
      </c>
      <c r="W8239" s="284">
        <v>0</v>
      </c>
      <c r="X8239" s="284">
        <v>0</v>
      </c>
    </row>
    <row r="8240" spans="1:24">
      <c r="A8240" s="54"/>
      <c r="B8240" s="103"/>
      <c r="C8240" s="80"/>
      <c r="D8240" s="81"/>
      <c r="E8240" s="93"/>
      <c r="F8240" s="80"/>
      <c r="G8240" s="81"/>
      <c r="H8240" s="93"/>
      <c r="I8240" s="83"/>
      <c r="J8240" s="80"/>
      <c r="K8240" s="84" t="s">
        <v>36</v>
      </c>
      <c r="L8240" s="76">
        <f t="shared" si="431"/>
        <v>0</v>
      </c>
      <c r="M8240" s="284">
        <v>0</v>
      </c>
      <c r="N8240" s="284">
        <v>0</v>
      </c>
      <c r="O8240" s="284">
        <v>0</v>
      </c>
      <c r="P8240" s="284">
        <v>0</v>
      </c>
      <c r="Q8240" s="284">
        <v>0</v>
      </c>
      <c r="R8240" s="284">
        <v>0</v>
      </c>
      <c r="S8240" s="284">
        <v>0</v>
      </c>
      <c r="T8240" s="284">
        <v>0</v>
      </c>
      <c r="U8240" s="284">
        <v>0</v>
      </c>
      <c r="V8240" s="284">
        <v>0</v>
      </c>
      <c r="W8240" s="284">
        <v>0</v>
      </c>
      <c r="X8240" s="284">
        <v>0</v>
      </c>
    </row>
    <row r="8241" spans="1:24">
      <c r="A8241" s="54"/>
      <c r="B8241" s="103" t="s">
        <v>12460</v>
      </c>
      <c r="C8241" s="46"/>
      <c r="D8241" s="449">
        <f>COUNTA(D8244:D8258)</f>
        <v>5</v>
      </c>
      <c r="E8241" s="103"/>
      <c r="F8241" s="103"/>
      <c r="G8241" s="195"/>
      <c r="H8241" s="103"/>
      <c r="I8241" s="606">
        <f>SUM(I8244:I8258)</f>
        <v>917</v>
      </c>
      <c r="J8241" s="46" t="s">
        <v>1508</v>
      </c>
      <c r="K8241" s="75" t="s">
        <v>1509</v>
      </c>
      <c r="L8241" s="76">
        <f t="shared" si="431"/>
        <v>15</v>
      </c>
      <c r="M8241" s="76">
        <f>M8244+M8247+M8250+M8253+M8256</f>
        <v>0</v>
      </c>
      <c r="N8241" s="76">
        <f t="shared" ref="N8241:X8241" si="436">N8244+N8247+N8250+N8253+N8256</f>
        <v>14</v>
      </c>
      <c r="O8241" s="76">
        <f t="shared" si="436"/>
        <v>1</v>
      </c>
      <c r="P8241" s="76">
        <f t="shared" si="436"/>
        <v>0</v>
      </c>
      <c r="Q8241" s="76">
        <f t="shared" si="436"/>
        <v>0</v>
      </c>
      <c r="R8241" s="76">
        <f t="shared" si="436"/>
        <v>0</v>
      </c>
      <c r="S8241" s="76">
        <f t="shared" si="436"/>
        <v>0</v>
      </c>
      <c r="T8241" s="76">
        <f t="shared" si="436"/>
        <v>0</v>
      </c>
      <c r="U8241" s="76">
        <f t="shared" si="436"/>
        <v>0</v>
      </c>
      <c r="V8241" s="76">
        <f t="shared" si="436"/>
        <v>0</v>
      </c>
      <c r="W8241" s="76">
        <f t="shared" si="436"/>
        <v>0</v>
      </c>
      <c r="X8241" s="76">
        <f t="shared" si="436"/>
        <v>0</v>
      </c>
    </row>
    <row r="8242" spans="1:24">
      <c r="A8242" s="54"/>
      <c r="B8242" s="103"/>
      <c r="C8242" s="54"/>
      <c r="D8242" s="449"/>
      <c r="E8242" s="103"/>
      <c r="F8242" s="103"/>
      <c r="G8242" s="195"/>
      <c r="H8242" s="103"/>
      <c r="I8242" s="606"/>
      <c r="J8242" s="54"/>
      <c r="K8242" s="75" t="s">
        <v>1501</v>
      </c>
      <c r="L8242" s="76">
        <f t="shared" si="431"/>
        <v>0</v>
      </c>
      <c r="M8242" s="76">
        <f t="shared" ref="M8242:X8243" si="437">M8245+M8248+M8251+M8254+M8257</f>
        <v>0</v>
      </c>
      <c r="N8242" s="76">
        <f t="shared" si="437"/>
        <v>0</v>
      </c>
      <c r="O8242" s="76">
        <f t="shared" si="437"/>
        <v>0</v>
      </c>
      <c r="P8242" s="76">
        <f t="shared" si="437"/>
        <v>0</v>
      </c>
      <c r="Q8242" s="76">
        <f t="shared" si="437"/>
        <v>0</v>
      </c>
      <c r="R8242" s="76">
        <f t="shared" si="437"/>
        <v>0</v>
      </c>
      <c r="S8242" s="76">
        <f t="shared" si="437"/>
        <v>0</v>
      </c>
      <c r="T8242" s="76">
        <f t="shared" si="437"/>
        <v>0</v>
      </c>
      <c r="U8242" s="76">
        <f t="shared" si="437"/>
        <v>0</v>
      </c>
      <c r="V8242" s="76">
        <f t="shared" si="437"/>
        <v>0</v>
      </c>
      <c r="W8242" s="76">
        <f t="shared" si="437"/>
        <v>0</v>
      </c>
      <c r="X8242" s="76">
        <f t="shared" si="437"/>
        <v>0</v>
      </c>
    </row>
    <row r="8243" spans="1:24">
      <c r="A8243" s="54"/>
      <c r="B8243" s="103"/>
      <c r="C8243" s="80"/>
      <c r="D8243" s="449"/>
      <c r="E8243" s="103"/>
      <c r="F8243" s="103"/>
      <c r="G8243" s="195"/>
      <c r="H8243" s="103"/>
      <c r="I8243" s="606"/>
      <c r="J8243" s="80"/>
      <c r="K8243" s="75" t="s">
        <v>1502</v>
      </c>
      <c r="L8243" s="76">
        <f t="shared" si="431"/>
        <v>0</v>
      </c>
      <c r="M8243" s="76">
        <f t="shared" si="437"/>
        <v>0</v>
      </c>
      <c r="N8243" s="76">
        <f t="shared" si="437"/>
        <v>0</v>
      </c>
      <c r="O8243" s="76">
        <f t="shared" si="437"/>
        <v>0</v>
      </c>
      <c r="P8243" s="76">
        <f t="shared" si="437"/>
        <v>0</v>
      </c>
      <c r="Q8243" s="76">
        <f t="shared" si="437"/>
        <v>0</v>
      </c>
      <c r="R8243" s="76">
        <f t="shared" si="437"/>
        <v>0</v>
      </c>
      <c r="S8243" s="76">
        <f t="shared" si="437"/>
        <v>0</v>
      </c>
      <c r="T8243" s="76">
        <f t="shared" si="437"/>
        <v>0</v>
      </c>
      <c r="U8243" s="76">
        <f t="shared" si="437"/>
        <v>0</v>
      </c>
      <c r="V8243" s="76">
        <f t="shared" si="437"/>
        <v>0</v>
      </c>
      <c r="W8243" s="76">
        <f t="shared" si="437"/>
        <v>0</v>
      </c>
      <c r="X8243" s="76">
        <f t="shared" si="437"/>
        <v>0</v>
      </c>
    </row>
    <row r="8244" spans="1:24">
      <c r="A8244" s="54"/>
      <c r="B8244" s="46" t="s">
        <v>12461</v>
      </c>
      <c r="C8244" s="46" t="s">
        <v>31</v>
      </c>
      <c r="D8244" s="58" t="s">
        <v>12462</v>
      </c>
      <c r="E8244" s="58" t="s">
        <v>12463</v>
      </c>
      <c r="F8244" s="46" t="s">
        <v>12464</v>
      </c>
      <c r="G8244" s="58" t="s">
        <v>12465</v>
      </c>
      <c r="H8244" s="46" t="s">
        <v>12466</v>
      </c>
      <c r="I8244" s="74">
        <v>117</v>
      </c>
      <c r="J8244" s="46" t="s">
        <v>39</v>
      </c>
      <c r="K8244" s="75" t="s">
        <v>32</v>
      </c>
      <c r="L8244" s="76">
        <f t="shared" ref="L8244:L8258" si="438">SUM(M8244:X8244)</f>
        <v>3</v>
      </c>
      <c r="M8244" s="284">
        <v>0</v>
      </c>
      <c r="N8244" s="284">
        <v>3</v>
      </c>
      <c r="O8244" s="284">
        <v>0</v>
      </c>
      <c r="P8244" s="284">
        <v>0</v>
      </c>
      <c r="Q8244" s="284">
        <v>0</v>
      </c>
      <c r="R8244" s="284">
        <v>0</v>
      </c>
      <c r="S8244" s="284">
        <v>0</v>
      </c>
      <c r="T8244" s="284">
        <v>0</v>
      </c>
      <c r="U8244" s="284">
        <v>0</v>
      </c>
      <c r="V8244" s="284">
        <v>0</v>
      </c>
      <c r="W8244" s="284">
        <v>0</v>
      </c>
      <c r="X8244" s="284">
        <v>0</v>
      </c>
    </row>
    <row r="8245" spans="1:24">
      <c r="A8245" s="54"/>
      <c r="B8245" s="54"/>
      <c r="C8245" s="54"/>
      <c r="D8245" s="77"/>
      <c r="E8245" s="675"/>
      <c r="F8245" s="54"/>
      <c r="G8245" s="77"/>
      <c r="H8245" s="54"/>
      <c r="I8245" s="79"/>
      <c r="J8245" s="54"/>
      <c r="K8245" s="75" t="s">
        <v>34</v>
      </c>
      <c r="L8245" s="76">
        <f t="shared" si="438"/>
        <v>0</v>
      </c>
      <c r="M8245" s="284">
        <v>0</v>
      </c>
      <c r="N8245" s="284">
        <v>0</v>
      </c>
      <c r="O8245" s="284">
        <v>0</v>
      </c>
      <c r="P8245" s="284">
        <v>0</v>
      </c>
      <c r="Q8245" s="284">
        <v>0</v>
      </c>
      <c r="R8245" s="284">
        <v>0</v>
      </c>
      <c r="S8245" s="284">
        <v>0</v>
      </c>
      <c r="T8245" s="284">
        <v>0</v>
      </c>
      <c r="U8245" s="284">
        <v>0</v>
      </c>
      <c r="V8245" s="284">
        <v>0</v>
      </c>
      <c r="W8245" s="284">
        <v>0</v>
      </c>
      <c r="X8245" s="284">
        <v>0</v>
      </c>
    </row>
    <row r="8246" spans="1:24">
      <c r="A8246" s="54"/>
      <c r="B8246" s="54"/>
      <c r="C8246" s="80"/>
      <c r="D8246" s="81"/>
      <c r="E8246" s="676"/>
      <c r="F8246" s="80"/>
      <c r="G8246" s="81"/>
      <c r="H8246" s="80"/>
      <c r="I8246" s="83"/>
      <c r="J8246" s="80"/>
      <c r="K8246" s="84" t="s">
        <v>36</v>
      </c>
      <c r="L8246" s="76">
        <f t="shared" si="438"/>
        <v>0</v>
      </c>
      <c r="M8246" s="284">
        <v>0</v>
      </c>
      <c r="N8246" s="284">
        <v>0</v>
      </c>
      <c r="O8246" s="284">
        <v>0</v>
      </c>
      <c r="P8246" s="284">
        <v>0</v>
      </c>
      <c r="Q8246" s="284">
        <v>0</v>
      </c>
      <c r="R8246" s="284">
        <v>0</v>
      </c>
      <c r="S8246" s="284">
        <v>0</v>
      </c>
      <c r="T8246" s="284">
        <v>0</v>
      </c>
      <c r="U8246" s="284">
        <v>0</v>
      </c>
      <c r="V8246" s="284">
        <v>0</v>
      </c>
      <c r="W8246" s="284">
        <v>0</v>
      </c>
      <c r="X8246" s="284">
        <v>0</v>
      </c>
    </row>
    <row r="8247" spans="1:24">
      <c r="A8247" s="54"/>
      <c r="B8247" s="54"/>
      <c r="C8247" s="46" t="s">
        <v>31</v>
      </c>
      <c r="D8247" s="58" t="s">
        <v>12467</v>
      </c>
      <c r="E8247" s="58" t="s">
        <v>12468</v>
      </c>
      <c r="F8247" s="46" t="s">
        <v>12469</v>
      </c>
      <c r="G8247" s="58" t="s">
        <v>12470</v>
      </c>
      <c r="H8247" s="46" t="s">
        <v>12471</v>
      </c>
      <c r="I8247" s="74">
        <v>488</v>
      </c>
      <c r="J8247" s="46" t="s">
        <v>39</v>
      </c>
      <c r="K8247" s="75" t="s">
        <v>32</v>
      </c>
      <c r="L8247" s="76">
        <f t="shared" si="438"/>
        <v>2</v>
      </c>
      <c r="M8247" s="284">
        <v>0</v>
      </c>
      <c r="N8247" s="284">
        <v>2</v>
      </c>
      <c r="O8247" s="284">
        <v>0</v>
      </c>
      <c r="P8247" s="284">
        <v>0</v>
      </c>
      <c r="Q8247" s="284">
        <v>0</v>
      </c>
      <c r="R8247" s="284">
        <v>0</v>
      </c>
      <c r="S8247" s="284">
        <v>0</v>
      </c>
      <c r="T8247" s="284">
        <v>0</v>
      </c>
      <c r="U8247" s="284">
        <v>0</v>
      </c>
      <c r="V8247" s="284">
        <v>0</v>
      </c>
      <c r="W8247" s="284">
        <v>0</v>
      </c>
      <c r="X8247" s="284">
        <v>0</v>
      </c>
    </row>
    <row r="8248" spans="1:24">
      <c r="A8248" s="54"/>
      <c r="B8248" s="54"/>
      <c r="C8248" s="54"/>
      <c r="D8248" s="77"/>
      <c r="E8248" s="675"/>
      <c r="F8248" s="54"/>
      <c r="G8248" s="77"/>
      <c r="H8248" s="54"/>
      <c r="I8248" s="79"/>
      <c r="J8248" s="54"/>
      <c r="K8248" s="75" t="s">
        <v>34</v>
      </c>
      <c r="L8248" s="76">
        <f t="shared" si="438"/>
        <v>0</v>
      </c>
      <c r="M8248" s="284">
        <v>0</v>
      </c>
      <c r="N8248" s="284">
        <v>0</v>
      </c>
      <c r="O8248" s="284">
        <v>0</v>
      </c>
      <c r="P8248" s="284">
        <v>0</v>
      </c>
      <c r="Q8248" s="284">
        <v>0</v>
      </c>
      <c r="R8248" s="284">
        <v>0</v>
      </c>
      <c r="S8248" s="284">
        <v>0</v>
      </c>
      <c r="T8248" s="284">
        <v>0</v>
      </c>
      <c r="U8248" s="284">
        <v>0</v>
      </c>
      <c r="V8248" s="284">
        <v>0</v>
      </c>
      <c r="W8248" s="284">
        <v>0</v>
      </c>
      <c r="X8248" s="284">
        <v>0</v>
      </c>
    </row>
    <row r="8249" spans="1:24">
      <c r="A8249" s="54"/>
      <c r="B8249" s="54"/>
      <c r="C8249" s="80"/>
      <c r="D8249" s="81"/>
      <c r="E8249" s="676"/>
      <c r="F8249" s="80"/>
      <c r="G8249" s="81"/>
      <c r="H8249" s="80"/>
      <c r="I8249" s="83"/>
      <c r="J8249" s="80"/>
      <c r="K8249" s="84" t="s">
        <v>36</v>
      </c>
      <c r="L8249" s="76">
        <f t="shared" si="438"/>
        <v>0</v>
      </c>
      <c r="M8249" s="284">
        <v>0</v>
      </c>
      <c r="N8249" s="284">
        <v>0</v>
      </c>
      <c r="O8249" s="284">
        <v>0</v>
      </c>
      <c r="P8249" s="284">
        <v>0</v>
      </c>
      <c r="Q8249" s="284">
        <v>0</v>
      </c>
      <c r="R8249" s="284">
        <v>0</v>
      </c>
      <c r="S8249" s="284">
        <v>0</v>
      </c>
      <c r="T8249" s="284">
        <v>0</v>
      </c>
      <c r="U8249" s="284">
        <v>0</v>
      </c>
      <c r="V8249" s="284">
        <v>0</v>
      </c>
      <c r="W8249" s="284">
        <v>0</v>
      </c>
      <c r="X8249" s="284">
        <v>0</v>
      </c>
    </row>
    <row r="8250" spans="1:24">
      <c r="A8250" s="54"/>
      <c r="B8250" s="54"/>
      <c r="C8250" s="46" t="s">
        <v>31</v>
      </c>
      <c r="D8250" s="58" t="s">
        <v>12472</v>
      </c>
      <c r="E8250" s="58" t="s">
        <v>12473</v>
      </c>
      <c r="F8250" s="46" t="s">
        <v>12474</v>
      </c>
      <c r="G8250" s="58" t="s">
        <v>12475</v>
      </c>
      <c r="H8250" s="46" t="s">
        <v>12476</v>
      </c>
      <c r="I8250" s="74">
        <v>303</v>
      </c>
      <c r="J8250" s="46" t="s">
        <v>39</v>
      </c>
      <c r="K8250" s="75" t="s">
        <v>32</v>
      </c>
      <c r="L8250" s="76">
        <f t="shared" si="438"/>
        <v>2</v>
      </c>
      <c r="M8250" s="284">
        <v>0</v>
      </c>
      <c r="N8250" s="284">
        <v>2</v>
      </c>
      <c r="O8250" s="284">
        <v>0</v>
      </c>
      <c r="P8250" s="284">
        <v>0</v>
      </c>
      <c r="Q8250" s="284">
        <v>0</v>
      </c>
      <c r="R8250" s="284">
        <v>0</v>
      </c>
      <c r="S8250" s="284">
        <v>0</v>
      </c>
      <c r="T8250" s="284">
        <v>0</v>
      </c>
      <c r="U8250" s="284">
        <v>0</v>
      </c>
      <c r="V8250" s="284">
        <v>0</v>
      </c>
      <c r="W8250" s="284">
        <v>0</v>
      </c>
      <c r="X8250" s="284">
        <v>0</v>
      </c>
    </row>
    <row r="8251" spans="1:24">
      <c r="A8251" s="54"/>
      <c r="B8251" s="54"/>
      <c r="C8251" s="54"/>
      <c r="D8251" s="77"/>
      <c r="E8251" s="675"/>
      <c r="F8251" s="54"/>
      <c r="G8251" s="77"/>
      <c r="H8251" s="54"/>
      <c r="I8251" s="79"/>
      <c r="J8251" s="54"/>
      <c r="K8251" s="75" t="s">
        <v>34</v>
      </c>
      <c r="L8251" s="76">
        <f t="shared" si="438"/>
        <v>0</v>
      </c>
      <c r="M8251" s="284">
        <v>0</v>
      </c>
      <c r="N8251" s="284">
        <v>0</v>
      </c>
      <c r="O8251" s="284">
        <v>0</v>
      </c>
      <c r="P8251" s="284">
        <v>0</v>
      </c>
      <c r="Q8251" s="284">
        <v>0</v>
      </c>
      <c r="R8251" s="284">
        <v>0</v>
      </c>
      <c r="S8251" s="284">
        <v>0</v>
      </c>
      <c r="T8251" s="284">
        <v>0</v>
      </c>
      <c r="U8251" s="284">
        <v>0</v>
      </c>
      <c r="V8251" s="284">
        <v>0</v>
      </c>
      <c r="W8251" s="284">
        <v>0</v>
      </c>
      <c r="X8251" s="284">
        <v>0</v>
      </c>
    </row>
    <row r="8252" spans="1:24">
      <c r="A8252" s="54"/>
      <c r="B8252" s="54"/>
      <c r="C8252" s="80"/>
      <c r="D8252" s="81"/>
      <c r="E8252" s="676"/>
      <c r="F8252" s="80"/>
      <c r="G8252" s="81"/>
      <c r="H8252" s="80"/>
      <c r="I8252" s="83"/>
      <c r="J8252" s="80"/>
      <c r="K8252" s="84" t="s">
        <v>36</v>
      </c>
      <c r="L8252" s="76">
        <f t="shared" si="438"/>
        <v>0</v>
      </c>
      <c r="M8252" s="284">
        <v>0</v>
      </c>
      <c r="N8252" s="284">
        <v>0</v>
      </c>
      <c r="O8252" s="284">
        <v>0</v>
      </c>
      <c r="P8252" s="284">
        <v>0</v>
      </c>
      <c r="Q8252" s="284">
        <v>0</v>
      </c>
      <c r="R8252" s="284">
        <v>0</v>
      </c>
      <c r="S8252" s="284">
        <v>0</v>
      </c>
      <c r="T8252" s="284">
        <v>0</v>
      </c>
      <c r="U8252" s="284">
        <v>0</v>
      </c>
      <c r="V8252" s="284">
        <v>0</v>
      </c>
      <c r="W8252" s="284">
        <v>0</v>
      </c>
      <c r="X8252" s="284">
        <v>0</v>
      </c>
    </row>
    <row r="8253" spans="1:24">
      <c r="A8253" s="54"/>
      <c r="B8253" s="54"/>
      <c r="C8253" s="58" t="s">
        <v>31</v>
      </c>
      <c r="D8253" s="58" t="s">
        <v>12477</v>
      </c>
      <c r="E8253" s="58" t="s">
        <v>12478</v>
      </c>
      <c r="F8253" s="58" t="s">
        <v>12479</v>
      </c>
      <c r="G8253" s="58" t="s">
        <v>12480</v>
      </c>
      <c r="H8253" s="58" t="s">
        <v>12481</v>
      </c>
      <c r="I8253" s="74">
        <v>9</v>
      </c>
      <c r="J8253" s="46" t="s">
        <v>39</v>
      </c>
      <c r="K8253" s="75" t="s">
        <v>32</v>
      </c>
      <c r="L8253" s="76">
        <f t="shared" si="438"/>
        <v>4</v>
      </c>
      <c r="M8253" s="284">
        <v>0</v>
      </c>
      <c r="N8253" s="284">
        <v>4</v>
      </c>
      <c r="O8253" s="284">
        <v>0</v>
      </c>
      <c r="P8253" s="284">
        <v>0</v>
      </c>
      <c r="Q8253" s="284">
        <v>0</v>
      </c>
      <c r="R8253" s="284">
        <v>0</v>
      </c>
      <c r="S8253" s="284">
        <v>0</v>
      </c>
      <c r="T8253" s="284">
        <v>0</v>
      </c>
      <c r="U8253" s="284">
        <v>0</v>
      </c>
      <c r="V8253" s="284">
        <v>0</v>
      </c>
      <c r="W8253" s="284">
        <v>0</v>
      </c>
      <c r="X8253" s="284">
        <v>0</v>
      </c>
    </row>
    <row r="8254" spans="1:24">
      <c r="A8254" s="54"/>
      <c r="B8254" s="54"/>
      <c r="C8254" s="675"/>
      <c r="D8254" s="675"/>
      <c r="E8254" s="675"/>
      <c r="F8254" s="675"/>
      <c r="G8254" s="675"/>
      <c r="H8254" s="675"/>
      <c r="I8254" s="427"/>
      <c r="J8254" s="54"/>
      <c r="K8254" s="75" t="s">
        <v>34</v>
      </c>
      <c r="L8254" s="76">
        <f t="shared" si="438"/>
        <v>0</v>
      </c>
      <c r="M8254" s="284">
        <v>0</v>
      </c>
      <c r="N8254" s="284">
        <v>0</v>
      </c>
      <c r="O8254" s="284">
        <v>0</v>
      </c>
      <c r="P8254" s="284">
        <v>0</v>
      </c>
      <c r="Q8254" s="284">
        <v>0</v>
      </c>
      <c r="R8254" s="284">
        <v>0</v>
      </c>
      <c r="S8254" s="284">
        <v>0</v>
      </c>
      <c r="T8254" s="284">
        <v>0</v>
      </c>
      <c r="U8254" s="284">
        <v>0</v>
      </c>
      <c r="V8254" s="284">
        <v>0</v>
      </c>
      <c r="W8254" s="284">
        <v>0</v>
      </c>
      <c r="X8254" s="284">
        <v>0</v>
      </c>
    </row>
    <row r="8255" spans="1:24">
      <c r="A8255" s="54"/>
      <c r="B8255" s="54"/>
      <c r="C8255" s="676"/>
      <c r="D8255" s="676"/>
      <c r="E8255" s="676"/>
      <c r="F8255" s="676"/>
      <c r="G8255" s="676"/>
      <c r="H8255" s="676"/>
      <c r="I8255" s="429"/>
      <c r="J8255" s="80"/>
      <c r="K8255" s="84" t="s">
        <v>36</v>
      </c>
      <c r="L8255" s="76">
        <f t="shared" si="438"/>
        <v>0</v>
      </c>
      <c r="M8255" s="284">
        <v>0</v>
      </c>
      <c r="N8255" s="284">
        <v>0</v>
      </c>
      <c r="O8255" s="284">
        <v>0</v>
      </c>
      <c r="P8255" s="284">
        <v>0</v>
      </c>
      <c r="Q8255" s="284">
        <v>0</v>
      </c>
      <c r="R8255" s="284">
        <v>0</v>
      </c>
      <c r="S8255" s="284">
        <v>0</v>
      </c>
      <c r="T8255" s="284">
        <v>0</v>
      </c>
      <c r="U8255" s="284">
        <v>0</v>
      </c>
      <c r="V8255" s="284">
        <v>0</v>
      </c>
      <c r="W8255" s="284">
        <v>0</v>
      </c>
      <c r="X8255" s="284">
        <v>0</v>
      </c>
    </row>
    <row r="8256" spans="1:24">
      <c r="A8256" s="54"/>
      <c r="B8256" s="54"/>
      <c r="C8256" s="46" t="s">
        <v>31</v>
      </c>
      <c r="D8256" s="58" t="s">
        <v>12482</v>
      </c>
      <c r="E8256" s="58" t="s">
        <v>12483</v>
      </c>
      <c r="F8256" s="46" t="s">
        <v>12484</v>
      </c>
      <c r="G8256" s="58" t="s">
        <v>12485</v>
      </c>
      <c r="H8256" s="46" t="s">
        <v>12486</v>
      </c>
      <c r="I8256" s="74">
        <v>0</v>
      </c>
      <c r="J8256" s="46" t="s">
        <v>39</v>
      </c>
      <c r="K8256" s="75" t="s">
        <v>32</v>
      </c>
      <c r="L8256" s="76">
        <f t="shared" si="438"/>
        <v>4</v>
      </c>
      <c r="M8256" s="284">
        <v>0</v>
      </c>
      <c r="N8256" s="284">
        <v>3</v>
      </c>
      <c r="O8256" s="284">
        <v>1</v>
      </c>
      <c r="P8256" s="284">
        <v>0</v>
      </c>
      <c r="Q8256" s="284">
        <v>0</v>
      </c>
      <c r="R8256" s="284">
        <v>0</v>
      </c>
      <c r="S8256" s="284">
        <v>0</v>
      </c>
      <c r="T8256" s="284">
        <v>0</v>
      </c>
      <c r="U8256" s="284">
        <v>0</v>
      </c>
      <c r="V8256" s="284">
        <v>0</v>
      </c>
      <c r="W8256" s="284">
        <v>0</v>
      </c>
      <c r="X8256" s="284">
        <v>0</v>
      </c>
    </row>
    <row r="8257" spans="1:24">
      <c r="A8257" s="54"/>
      <c r="B8257" s="54"/>
      <c r="C8257" s="54"/>
      <c r="D8257" s="77"/>
      <c r="E8257" s="675"/>
      <c r="F8257" s="54"/>
      <c r="G8257" s="77"/>
      <c r="H8257" s="54"/>
      <c r="I8257" s="79"/>
      <c r="J8257" s="54"/>
      <c r="K8257" s="75" t="s">
        <v>34</v>
      </c>
      <c r="L8257" s="76">
        <f t="shared" si="438"/>
        <v>0</v>
      </c>
      <c r="M8257" s="284">
        <v>0</v>
      </c>
      <c r="N8257" s="284">
        <v>0</v>
      </c>
      <c r="O8257" s="284">
        <v>0</v>
      </c>
      <c r="P8257" s="284">
        <v>0</v>
      </c>
      <c r="Q8257" s="284">
        <v>0</v>
      </c>
      <c r="R8257" s="284">
        <v>0</v>
      </c>
      <c r="S8257" s="284">
        <v>0</v>
      </c>
      <c r="T8257" s="284">
        <v>0</v>
      </c>
      <c r="U8257" s="284">
        <v>0</v>
      </c>
      <c r="V8257" s="284">
        <v>0</v>
      </c>
      <c r="W8257" s="284">
        <v>0</v>
      </c>
      <c r="X8257" s="284">
        <v>0</v>
      </c>
    </row>
    <row r="8258" spans="1:24">
      <c r="A8258" s="54"/>
      <c r="B8258" s="80"/>
      <c r="C8258" s="80"/>
      <c r="D8258" s="81"/>
      <c r="E8258" s="676"/>
      <c r="F8258" s="80"/>
      <c r="G8258" s="81"/>
      <c r="H8258" s="80"/>
      <c r="I8258" s="83"/>
      <c r="J8258" s="80"/>
      <c r="K8258" s="84" t="s">
        <v>36</v>
      </c>
      <c r="L8258" s="76">
        <f t="shared" si="438"/>
        <v>0</v>
      </c>
      <c r="M8258" s="284">
        <v>0</v>
      </c>
      <c r="N8258" s="284">
        <v>0</v>
      </c>
      <c r="O8258" s="284">
        <v>0</v>
      </c>
      <c r="P8258" s="284">
        <v>0</v>
      </c>
      <c r="Q8258" s="284">
        <v>0</v>
      </c>
      <c r="R8258" s="284">
        <v>0</v>
      </c>
      <c r="S8258" s="284">
        <v>0</v>
      </c>
      <c r="T8258" s="284">
        <v>0</v>
      </c>
      <c r="U8258" s="284">
        <v>0</v>
      </c>
      <c r="V8258" s="284">
        <v>0</v>
      </c>
      <c r="W8258" s="284">
        <v>0</v>
      </c>
      <c r="X8258" s="284">
        <v>0</v>
      </c>
    </row>
    <row r="8259" spans="1:24">
      <c r="A8259" s="54"/>
      <c r="B8259" s="103" t="s">
        <v>12487</v>
      </c>
      <c r="C8259" s="46"/>
      <c r="D8259" s="449">
        <f>COUNTA(D8262:D8288)</f>
        <v>9</v>
      </c>
      <c r="E8259" s="103"/>
      <c r="F8259" s="103"/>
      <c r="G8259" s="195"/>
      <c r="H8259" s="103"/>
      <c r="I8259" s="606">
        <f>SUM(I8262:I8288)</f>
        <v>5712</v>
      </c>
      <c r="J8259" s="46" t="s">
        <v>1508</v>
      </c>
      <c r="K8259" s="75" t="s">
        <v>1509</v>
      </c>
      <c r="L8259" s="76">
        <f>SUM(M8259:X8259)</f>
        <v>23</v>
      </c>
      <c r="M8259" s="76">
        <f>M8262+M8265+M8268+M8271+M8274+M8277+M8280+M8283+M8286</f>
        <v>12</v>
      </c>
      <c r="N8259" s="76">
        <f t="shared" ref="N8259:X8259" si="439">N8262+N8265+N8268+N8271+N8274+N8277+N8280+N8283+N8286</f>
        <v>2</v>
      </c>
      <c r="O8259" s="76">
        <f t="shared" si="439"/>
        <v>7</v>
      </c>
      <c r="P8259" s="76">
        <f t="shared" si="439"/>
        <v>0</v>
      </c>
      <c r="Q8259" s="76">
        <f t="shared" si="439"/>
        <v>0</v>
      </c>
      <c r="R8259" s="76">
        <f t="shared" si="439"/>
        <v>0</v>
      </c>
      <c r="S8259" s="76">
        <f t="shared" si="439"/>
        <v>0</v>
      </c>
      <c r="T8259" s="76">
        <f t="shared" si="439"/>
        <v>2</v>
      </c>
      <c r="U8259" s="76">
        <f t="shared" si="439"/>
        <v>0</v>
      </c>
      <c r="V8259" s="76">
        <f t="shared" si="439"/>
        <v>0</v>
      </c>
      <c r="W8259" s="76">
        <f t="shared" si="439"/>
        <v>0</v>
      </c>
      <c r="X8259" s="76">
        <f t="shared" si="439"/>
        <v>0</v>
      </c>
    </row>
    <row r="8260" spans="1:24">
      <c r="A8260" s="54"/>
      <c r="B8260" s="103"/>
      <c r="C8260" s="54"/>
      <c r="D8260" s="449"/>
      <c r="E8260" s="103"/>
      <c r="F8260" s="103"/>
      <c r="G8260" s="195"/>
      <c r="H8260" s="103"/>
      <c r="I8260" s="606"/>
      <c r="J8260" s="54"/>
      <c r="K8260" s="75" t="s">
        <v>1501</v>
      </c>
      <c r="L8260" s="76">
        <f>SUM(M8260:X8260)</f>
        <v>0</v>
      </c>
      <c r="M8260" s="76">
        <f t="shared" ref="M8260:X8261" si="440">M8263+M8266+M8269+M8272+M8275+M8278+M8281+M8284+M8287</f>
        <v>0</v>
      </c>
      <c r="N8260" s="76">
        <f t="shared" si="440"/>
        <v>0</v>
      </c>
      <c r="O8260" s="76">
        <f t="shared" si="440"/>
        <v>0</v>
      </c>
      <c r="P8260" s="76">
        <f t="shared" si="440"/>
        <v>0</v>
      </c>
      <c r="Q8260" s="76">
        <f t="shared" si="440"/>
        <v>0</v>
      </c>
      <c r="R8260" s="76">
        <f t="shared" si="440"/>
        <v>0</v>
      </c>
      <c r="S8260" s="76">
        <f t="shared" si="440"/>
        <v>0</v>
      </c>
      <c r="T8260" s="76">
        <f t="shared" si="440"/>
        <v>0</v>
      </c>
      <c r="U8260" s="76">
        <f t="shared" si="440"/>
        <v>0</v>
      </c>
      <c r="V8260" s="76">
        <f t="shared" si="440"/>
        <v>0</v>
      </c>
      <c r="W8260" s="76">
        <f t="shared" si="440"/>
        <v>0</v>
      </c>
      <c r="X8260" s="76">
        <f t="shared" si="440"/>
        <v>0</v>
      </c>
    </row>
    <row r="8261" spans="1:24">
      <c r="A8261" s="54"/>
      <c r="B8261" s="103"/>
      <c r="C8261" s="80"/>
      <c r="D8261" s="449"/>
      <c r="E8261" s="103"/>
      <c r="F8261" s="103"/>
      <c r="G8261" s="195"/>
      <c r="H8261" s="103"/>
      <c r="I8261" s="606"/>
      <c r="J8261" s="80"/>
      <c r="K8261" s="75" t="s">
        <v>1502</v>
      </c>
      <c r="L8261" s="76">
        <f>SUM(M8261:X8261)</f>
        <v>0</v>
      </c>
      <c r="M8261" s="76">
        <f t="shared" si="440"/>
        <v>0</v>
      </c>
      <c r="N8261" s="76">
        <f t="shared" si="440"/>
        <v>0</v>
      </c>
      <c r="O8261" s="76">
        <f t="shared" si="440"/>
        <v>0</v>
      </c>
      <c r="P8261" s="76">
        <f t="shared" si="440"/>
        <v>0</v>
      </c>
      <c r="Q8261" s="76">
        <f t="shared" si="440"/>
        <v>0</v>
      </c>
      <c r="R8261" s="76">
        <f t="shared" si="440"/>
        <v>0</v>
      </c>
      <c r="S8261" s="76">
        <f t="shared" si="440"/>
        <v>0</v>
      </c>
      <c r="T8261" s="76">
        <f t="shared" si="440"/>
        <v>0</v>
      </c>
      <c r="U8261" s="76">
        <f t="shared" si="440"/>
        <v>0</v>
      </c>
      <c r="V8261" s="76">
        <f t="shared" si="440"/>
        <v>0</v>
      </c>
      <c r="W8261" s="76">
        <f t="shared" si="440"/>
        <v>0</v>
      </c>
      <c r="X8261" s="76">
        <f t="shared" si="440"/>
        <v>0</v>
      </c>
    </row>
    <row r="8262" spans="1:24">
      <c r="A8262" s="54"/>
      <c r="B8262" s="46" t="s">
        <v>12488</v>
      </c>
      <c r="C8262" s="46" t="s">
        <v>35</v>
      </c>
      <c r="D8262" s="58" t="s">
        <v>12489</v>
      </c>
      <c r="E8262" s="94" t="s">
        <v>12490</v>
      </c>
      <c r="F8262" s="46" t="s">
        <v>12491</v>
      </c>
      <c r="G8262" s="58" t="s">
        <v>12492</v>
      </c>
      <c r="H8262" s="46" t="s">
        <v>12493</v>
      </c>
      <c r="I8262" s="74">
        <v>525</v>
      </c>
      <c r="J8262" s="46" t="s">
        <v>39</v>
      </c>
      <c r="K8262" s="75" t="s">
        <v>32</v>
      </c>
      <c r="L8262" s="76">
        <f t="shared" ref="L8262:L8288" si="441">SUM(M8262:X8262)</f>
        <v>2</v>
      </c>
      <c r="M8262" s="284">
        <v>1</v>
      </c>
      <c r="N8262" s="284">
        <v>0</v>
      </c>
      <c r="O8262" s="284">
        <v>1</v>
      </c>
      <c r="P8262" s="284">
        <v>0</v>
      </c>
      <c r="Q8262" s="284">
        <v>0</v>
      </c>
      <c r="R8262" s="284">
        <v>0</v>
      </c>
      <c r="S8262" s="284">
        <v>0</v>
      </c>
      <c r="T8262" s="284">
        <v>0</v>
      </c>
      <c r="U8262" s="284">
        <v>0</v>
      </c>
      <c r="V8262" s="284">
        <v>0</v>
      </c>
      <c r="W8262" s="284">
        <v>0</v>
      </c>
      <c r="X8262" s="284">
        <v>0</v>
      </c>
    </row>
    <row r="8263" spans="1:24">
      <c r="A8263" s="54"/>
      <c r="B8263" s="54"/>
      <c r="C8263" s="54"/>
      <c r="D8263" s="77"/>
      <c r="E8263" s="476"/>
      <c r="F8263" s="54"/>
      <c r="G8263" s="77"/>
      <c r="H8263" s="54"/>
      <c r="I8263" s="79"/>
      <c r="J8263" s="54"/>
      <c r="K8263" s="75" t="s">
        <v>34</v>
      </c>
      <c r="L8263" s="76">
        <f t="shared" si="441"/>
        <v>0</v>
      </c>
      <c r="M8263" s="284">
        <v>0</v>
      </c>
      <c r="N8263" s="284">
        <v>0</v>
      </c>
      <c r="O8263" s="284">
        <v>0</v>
      </c>
      <c r="P8263" s="284">
        <v>0</v>
      </c>
      <c r="Q8263" s="284">
        <v>0</v>
      </c>
      <c r="R8263" s="284">
        <v>0</v>
      </c>
      <c r="S8263" s="284">
        <v>0</v>
      </c>
      <c r="T8263" s="284">
        <v>0</v>
      </c>
      <c r="U8263" s="284">
        <v>0</v>
      </c>
      <c r="V8263" s="284">
        <v>0</v>
      </c>
      <c r="W8263" s="284">
        <v>0</v>
      </c>
      <c r="X8263" s="284">
        <v>0</v>
      </c>
    </row>
    <row r="8264" spans="1:24">
      <c r="A8264" s="54"/>
      <c r="B8264" s="54"/>
      <c r="C8264" s="80"/>
      <c r="D8264" s="81"/>
      <c r="E8264" s="477"/>
      <c r="F8264" s="80"/>
      <c r="G8264" s="81"/>
      <c r="H8264" s="80"/>
      <c r="I8264" s="83"/>
      <c r="J8264" s="80"/>
      <c r="K8264" s="84" t="s">
        <v>36</v>
      </c>
      <c r="L8264" s="76">
        <f t="shared" si="441"/>
        <v>0</v>
      </c>
      <c r="M8264" s="284">
        <v>0</v>
      </c>
      <c r="N8264" s="284">
        <v>0</v>
      </c>
      <c r="O8264" s="284">
        <v>0</v>
      </c>
      <c r="P8264" s="284">
        <v>0</v>
      </c>
      <c r="Q8264" s="284">
        <v>0</v>
      </c>
      <c r="R8264" s="284">
        <v>0</v>
      </c>
      <c r="S8264" s="284">
        <v>0</v>
      </c>
      <c r="T8264" s="284">
        <v>0</v>
      </c>
      <c r="U8264" s="284">
        <v>0</v>
      </c>
      <c r="V8264" s="284">
        <v>0</v>
      </c>
      <c r="W8264" s="284">
        <v>0</v>
      </c>
      <c r="X8264" s="284">
        <v>0</v>
      </c>
    </row>
    <row r="8265" spans="1:24">
      <c r="A8265" s="54"/>
      <c r="B8265" s="54"/>
      <c r="C8265" s="46" t="s">
        <v>35</v>
      </c>
      <c r="D8265" s="58" t="s">
        <v>12494</v>
      </c>
      <c r="E8265" s="94" t="s">
        <v>12495</v>
      </c>
      <c r="F8265" s="46" t="s">
        <v>12496</v>
      </c>
      <c r="G8265" s="58" t="s">
        <v>12497</v>
      </c>
      <c r="H8265" s="46" t="s">
        <v>12498</v>
      </c>
      <c r="I8265" s="74">
        <v>423</v>
      </c>
      <c r="J8265" s="46" t="s">
        <v>39</v>
      </c>
      <c r="K8265" s="75" t="s">
        <v>32</v>
      </c>
      <c r="L8265" s="76">
        <f t="shared" si="441"/>
        <v>2</v>
      </c>
      <c r="M8265" s="284">
        <v>2</v>
      </c>
      <c r="N8265" s="284">
        <v>0</v>
      </c>
      <c r="O8265" s="284">
        <v>0</v>
      </c>
      <c r="P8265" s="284">
        <v>0</v>
      </c>
      <c r="Q8265" s="284">
        <v>0</v>
      </c>
      <c r="R8265" s="284">
        <v>0</v>
      </c>
      <c r="S8265" s="284">
        <v>0</v>
      </c>
      <c r="T8265" s="284">
        <v>0</v>
      </c>
      <c r="U8265" s="284">
        <v>0</v>
      </c>
      <c r="V8265" s="284">
        <v>0</v>
      </c>
      <c r="W8265" s="284">
        <v>0</v>
      </c>
      <c r="X8265" s="284">
        <v>0</v>
      </c>
    </row>
    <row r="8266" spans="1:24">
      <c r="A8266" s="54"/>
      <c r="B8266" s="54"/>
      <c r="C8266" s="54"/>
      <c r="D8266" s="77"/>
      <c r="E8266" s="476"/>
      <c r="F8266" s="54"/>
      <c r="G8266" s="77"/>
      <c r="H8266" s="54"/>
      <c r="I8266" s="79"/>
      <c r="J8266" s="54"/>
      <c r="K8266" s="75" t="s">
        <v>34</v>
      </c>
      <c r="L8266" s="76">
        <f t="shared" si="441"/>
        <v>0</v>
      </c>
      <c r="M8266" s="284">
        <v>0</v>
      </c>
      <c r="N8266" s="284">
        <v>0</v>
      </c>
      <c r="O8266" s="284">
        <v>0</v>
      </c>
      <c r="P8266" s="284">
        <v>0</v>
      </c>
      <c r="Q8266" s="284">
        <v>0</v>
      </c>
      <c r="R8266" s="284">
        <v>0</v>
      </c>
      <c r="S8266" s="284">
        <v>0</v>
      </c>
      <c r="T8266" s="284">
        <v>0</v>
      </c>
      <c r="U8266" s="284">
        <v>0</v>
      </c>
      <c r="V8266" s="284">
        <v>0</v>
      </c>
      <c r="W8266" s="284">
        <v>0</v>
      </c>
      <c r="X8266" s="284">
        <v>0</v>
      </c>
    </row>
    <row r="8267" spans="1:24">
      <c r="A8267" s="54"/>
      <c r="B8267" s="54"/>
      <c r="C8267" s="80"/>
      <c r="D8267" s="81"/>
      <c r="E8267" s="477"/>
      <c r="F8267" s="80"/>
      <c r="G8267" s="81"/>
      <c r="H8267" s="80"/>
      <c r="I8267" s="83"/>
      <c r="J8267" s="80"/>
      <c r="K8267" s="84" t="s">
        <v>36</v>
      </c>
      <c r="L8267" s="76">
        <f t="shared" si="441"/>
        <v>0</v>
      </c>
      <c r="M8267" s="284">
        <v>0</v>
      </c>
      <c r="N8267" s="284">
        <v>0</v>
      </c>
      <c r="O8267" s="284">
        <v>0</v>
      </c>
      <c r="P8267" s="284">
        <v>0</v>
      </c>
      <c r="Q8267" s="284">
        <v>0</v>
      </c>
      <c r="R8267" s="284">
        <v>0</v>
      </c>
      <c r="S8267" s="284">
        <v>0</v>
      </c>
      <c r="T8267" s="284">
        <v>0</v>
      </c>
      <c r="U8267" s="284">
        <v>0</v>
      </c>
      <c r="V8267" s="284">
        <v>0</v>
      </c>
      <c r="W8267" s="284">
        <v>0</v>
      </c>
      <c r="X8267" s="284">
        <v>0</v>
      </c>
    </row>
    <row r="8268" spans="1:24">
      <c r="A8268" s="54"/>
      <c r="B8268" s="54"/>
      <c r="C8268" s="46" t="s">
        <v>35</v>
      </c>
      <c r="D8268" s="58" t="s">
        <v>12499</v>
      </c>
      <c r="E8268" s="94" t="s">
        <v>12500</v>
      </c>
      <c r="F8268" s="46" t="s">
        <v>12501</v>
      </c>
      <c r="G8268" s="58" t="s">
        <v>12502</v>
      </c>
      <c r="H8268" s="46" t="s">
        <v>12503</v>
      </c>
      <c r="I8268" s="74">
        <v>449</v>
      </c>
      <c r="J8268" s="46" t="s">
        <v>39</v>
      </c>
      <c r="K8268" s="75" t="s">
        <v>32</v>
      </c>
      <c r="L8268" s="76">
        <f t="shared" si="441"/>
        <v>2</v>
      </c>
      <c r="M8268" s="284">
        <v>2</v>
      </c>
      <c r="N8268" s="284">
        <v>0</v>
      </c>
      <c r="O8268" s="284">
        <v>0</v>
      </c>
      <c r="P8268" s="284">
        <v>0</v>
      </c>
      <c r="Q8268" s="284">
        <v>0</v>
      </c>
      <c r="R8268" s="284">
        <v>0</v>
      </c>
      <c r="S8268" s="284">
        <v>0</v>
      </c>
      <c r="T8268" s="284">
        <v>0</v>
      </c>
      <c r="U8268" s="284">
        <v>0</v>
      </c>
      <c r="V8268" s="284">
        <v>0</v>
      </c>
      <c r="W8268" s="284">
        <v>0</v>
      </c>
      <c r="X8268" s="284">
        <v>0</v>
      </c>
    </row>
    <row r="8269" spans="1:24">
      <c r="A8269" s="54"/>
      <c r="B8269" s="54"/>
      <c r="C8269" s="54"/>
      <c r="D8269" s="77"/>
      <c r="E8269" s="476"/>
      <c r="F8269" s="54"/>
      <c r="G8269" s="77"/>
      <c r="H8269" s="54"/>
      <c r="I8269" s="79"/>
      <c r="J8269" s="54"/>
      <c r="K8269" s="75" t="s">
        <v>34</v>
      </c>
      <c r="L8269" s="76">
        <f t="shared" si="441"/>
        <v>0</v>
      </c>
      <c r="M8269" s="284">
        <v>0</v>
      </c>
      <c r="N8269" s="284">
        <v>0</v>
      </c>
      <c r="O8269" s="284">
        <v>0</v>
      </c>
      <c r="P8269" s="284">
        <v>0</v>
      </c>
      <c r="Q8269" s="284">
        <v>0</v>
      </c>
      <c r="R8269" s="284">
        <v>0</v>
      </c>
      <c r="S8269" s="284">
        <v>0</v>
      </c>
      <c r="T8269" s="284">
        <v>0</v>
      </c>
      <c r="U8269" s="284">
        <v>0</v>
      </c>
      <c r="V8269" s="284">
        <v>0</v>
      </c>
      <c r="W8269" s="284">
        <v>0</v>
      </c>
      <c r="X8269" s="284">
        <v>0</v>
      </c>
    </row>
    <row r="8270" spans="1:24">
      <c r="A8270" s="54"/>
      <c r="B8270" s="54"/>
      <c r="C8270" s="80"/>
      <c r="D8270" s="81"/>
      <c r="E8270" s="477"/>
      <c r="F8270" s="80"/>
      <c r="G8270" s="81"/>
      <c r="H8270" s="80"/>
      <c r="I8270" s="83"/>
      <c r="J8270" s="80"/>
      <c r="K8270" s="84" t="s">
        <v>36</v>
      </c>
      <c r="L8270" s="76">
        <f t="shared" si="441"/>
        <v>0</v>
      </c>
      <c r="M8270" s="284">
        <v>0</v>
      </c>
      <c r="N8270" s="284">
        <v>0</v>
      </c>
      <c r="O8270" s="284">
        <v>0</v>
      </c>
      <c r="P8270" s="284">
        <v>0</v>
      </c>
      <c r="Q8270" s="284">
        <v>0</v>
      </c>
      <c r="R8270" s="284">
        <v>0</v>
      </c>
      <c r="S8270" s="284">
        <v>0</v>
      </c>
      <c r="T8270" s="284">
        <v>0</v>
      </c>
      <c r="U8270" s="284">
        <v>0</v>
      </c>
      <c r="V8270" s="284">
        <v>0</v>
      </c>
      <c r="W8270" s="284">
        <v>0</v>
      </c>
      <c r="X8270" s="284">
        <v>0</v>
      </c>
    </row>
    <row r="8271" spans="1:24">
      <c r="A8271" s="54"/>
      <c r="B8271" s="54"/>
      <c r="C8271" s="46" t="s">
        <v>33</v>
      </c>
      <c r="D8271" s="58" t="s">
        <v>12504</v>
      </c>
      <c r="E8271" s="94" t="s">
        <v>12505</v>
      </c>
      <c r="F8271" s="46" t="s">
        <v>12506</v>
      </c>
      <c r="G8271" s="58" t="s">
        <v>12507</v>
      </c>
      <c r="H8271" s="46" t="s">
        <v>12508</v>
      </c>
      <c r="I8271" s="74">
        <v>299</v>
      </c>
      <c r="J8271" s="46" t="s">
        <v>39</v>
      </c>
      <c r="K8271" s="75" t="s">
        <v>32</v>
      </c>
      <c r="L8271" s="76">
        <f t="shared" si="441"/>
        <v>2</v>
      </c>
      <c r="M8271" s="284">
        <v>2</v>
      </c>
      <c r="N8271" s="284">
        <v>0</v>
      </c>
      <c r="O8271" s="284">
        <v>0</v>
      </c>
      <c r="P8271" s="284">
        <v>0</v>
      </c>
      <c r="Q8271" s="284">
        <v>0</v>
      </c>
      <c r="R8271" s="284">
        <v>0</v>
      </c>
      <c r="S8271" s="284">
        <v>0</v>
      </c>
      <c r="T8271" s="284">
        <v>0</v>
      </c>
      <c r="U8271" s="284">
        <v>0</v>
      </c>
      <c r="V8271" s="284">
        <v>0</v>
      </c>
      <c r="W8271" s="284">
        <v>0</v>
      </c>
      <c r="X8271" s="284">
        <v>0</v>
      </c>
    </row>
    <row r="8272" spans="1:24">
      <c r="A8272" s="54"/>
      <c r="B8272" s="54"/>
      <c r="C8272" s="54"/>
      <c r="D8272" s="77"/>
      <c r="E8272" s="476"/>
      <c r="F8272" s="54"/>
      <c r="G8272" s="77"/>
      <c r="H8272" s="54"/>
      <c r="I8272" s="79"/>
      <c r="J8272" s="54"/>
      <c r="K8272" s="75" t="s">
        <v>34</v>
      </c>
      <c r="L8272" s="76">
        <f t="shared" si="441"/>
        <v>0</v>
      </c>
      <c r="M8272" s="284">
        <v>0</v>
      </c>
      <c r="N8272" s="284">
        <v>0</v>
      </c>
      <c r="O8272" s="284">
        <v>0</v>
      </c>
      <c r="P8272" s="284">
        <v>0</v>
      </c>
      <c r="Q8272" s="284">
        <v>0</v>
      </c>
      <c r="R8272" s="284">
        <v>0</v>
      </c>
      <c r="S8272" s="284">
        <v>0</v>
      </c>
      <c r="T8272" s="284">
        <v>0</v>
      </c>
      <c r="U8272" s="284">
        <v>0</v>
      </c>
      <c r="V8272" s="284">
        <v>0</v>
      </c>
      <c r="W8272" s="284">
        <v>0</v>
      </c>
      <c r="X8272" s="284">
        <v>0</v>
      </c>
    </row>
    <row r="8273" spans="1:24">
      <c r="A8273" s="54"/>
      <c r="B8273" s="54"/>
      <c r="C8273" s="80"/>
      <c r="D8273" s="81"/>
      <c r="E8273" s="477"/>
      <c r="F8273" s="80"/>
      <c r="G8273" s="81"/>
      <c r="H8273" s="80"/>
      <c r="I8273" s="83"/>
      <c r="J8273" s="80"/>
      <c r="K8273" s="84" t="s">
        <v>36</v>
      </c>
      <c r="L8273" s="76">
        <f t="shared" si="441"/>
        <v>0</v>
      </c>
      <c r="M8273" s="284">
        <v>0</v>
      </c>
      <c r="N8273" s="284">
        <v>0</v>
      </c>
      <c r="O8273" s="284">
        <v>0</v>
      </c>
      <c r="P8273" s="284">
        <v>0</v>
      </c>
      <c r="Q8273" s="284">
        <v>0</v>
      </c>
      <c r="R8273" s="284">
        <v>0</v>
      </c>
      <c r="S8273" s="284">
        <v>0</v>
      </c>
      <c r="T8273" s="284">
        <v>0</v>
      </c>
      <c r="U8273" s="284">
        <v>0</v>
      </c>
      <c r="V8273" s="284">
        <v>0</v>
      </c>
      <c r="W8273" s="284">
        <v>0</v>
      </c>
      <c r="X8273" s="284">
        <v>0</v>
      </c>
    </row>
    <row r="8274" spans="1:24">
      <c r="A8274" s="54"/>
      <c r="B8274" s="54"/>
      <c r="C8274" s="46" t="s">
        <v>33</v>
      </c>
      <c r="D8274" s="58" t="s">
        <v>12509</v>
      </c>
      <c r="E8274" s="94" t="s">
        <v>12510</v>
      </c>
      <c r="F8274" s="46" t="s">
        <v>4013</v>
      </c>
      <c r="G8274" s="58" t="s">
        <v>12511</v>
      </c>
      <c r="H8274" s="46" t="s">
        <v>12512</v>
      </c>
      <c r="I8274" s="74">
        <v>2189</v>
      </c>
      <c r="J8274" s="46" t="s">
        <v>39</v>
      </c>
      <c r="K8274" s="75" t="s">
        <v>32</v>
      </c>
      <c r="L8274" s="76">
        <f t="shared" si="441"/>
        <v>6</v>
      </c>
      <c r="M8274" s="284">
        <v>2</v>
      </c>
      <c r="N8274" s="284">
        <v>1</v>
      </c>
      <c r="O8274" s="284">
        <v>1</v>
      </c>
      <c r="P8274" s="284">
        <v>0</v>
      </c>
      <c r="Q8274" s="284">
        <v>0</v>
      </c>
      <c r="R8274" s="284">
        <v>0</v>
      </c>
      <c r="S8274" s="284">
        <v>0</v>
      </c>
      <c r="T8274" s="284">
        <v>2</v>
      </c>
      <c r="U8274" s="284">
        <v>0</v>
      </c>
      <c r="V8274" s="284">
        <v>0</v>
      </c>
      <c r="W8274" s="284">
        <v>0</v>
      </c>
      <c r="X8274" s="284">
        <v>0</v>
      </c>
    </row>
    <row r="8275" spans="1:24">
      <c r="A8275" s="54"/>
      <c r="B8275" s="54"/>
      <c r="C8275" s="54"/>
      <c r="D8275" s="77"/>
      <c r="E8275" s="476"/>
      <c r="F8275" s="54"/>
      <c r="G8275" s="77"/>
      <c r="H8275" s="54"/>
      <c r="I8275" s="79"/>
      <c r="J8275" s="54"/>
      <c r="K8275" s="75" t="s">
        <v>34</v>
      </c>
      <c r="L8275" s="76">
        <f t="shared" si="441"/>
        <v>0</v>
      </c>
      <c r="M8275" s="284">
        <v>0</v>
      </c>
      <c r="N8275" s="284">
        <v>0</v>
      </c>
      <c r="O8275" s="284">
        <v>0</v>
      </c>
      <c r="P8275" s="284">
        <v>0</v>
      </c>
      <c r="Q8275" s="284">
        <v>0</v>
      </c>
      <c r="R8275" s="284">
        <v>0</v>
      </c>
      <c r="S8275" s="284">
        <v>0</v>
      </c>
      <c r="T8275" s="284">
        <v>0</v>
      </c>
      <c r="U8275" s="284">
        <v>0</v>
      </c>
      <c r="V8275" s="284">
        <v>0</v>
      </c>
      <c r="W8275" s="284">
        <v>0</v>
      </c>
      <c r="X8275" s="284">
        <v>0</v>
      </c>
    </row>
    <row r="8276" spans="1:24">
      <c r="A8276" s="54"/>
      <c r="B8276" s="54"/>
      <c r="C8276" s="80"/>
      <c r="D8276" s="77"/>
      <c r="E8276" s="477"/>
      <c r="F8276" s="54"/>
      <c r="G8276" s="77"/>
      <c r="H8276" s="54"/>
      <c r="I8276" s="83"/>
      <c r="J8276" s="80"/>
      <c r="K8276" s="84" t="s">
        <v>36</v>
      </c>
      <c r="L8276" s="76">
        <f t="shared" si="441"/>
        <v>0</v>
      </c>
      <c r="M8276" s="284">
        <v>0</v>
      </c>
      <c r="N8276" s="284">
        <v>0</v>
      </c>
      <c r="O8276" s="284">
        <v>0</v>
      </c>
      <c r="P8276" s="284">
        <v>0</v>
      </c>
      <c r="Q8276" s="284">
        <v>0</v>
      </c>
      <c r="R8276" s="284">
        <v>0</v>
      </c>
      <c r="S8276" s="284">
        <v>0</v>
      </c>
      <c r="T8276" s="284">
        <v>0</v>
      </c>
      <c r="U8276" s="284">
        <v>0</v>
      </c>
      <c r="V8276" s="284">
        <v>0</v>
      </c>
      <c r="W8276" s="284">
        <v>0</v>
      </c>
      <c r="X8276" s="284">
        <v>0</v>
      </c>
    </row>
    <row r="8277" spans="1:24">
      <c r="A8277" s="54"/>
      <c r="B8277" s="54"/>
      <c r="C8277" s="46" t="s">
        <v>33</v>
      </c>
      <c r="D8277" s="58" t="s">
        <v>8479</v>
      </c>
      <c r="E8277" s="94" t="s">
        <v>12513</v>
      </c>
      <c r="F8277" s="46" t="s">
        <v>12496</v>
      </c>
      <c r="G8277" s="58" t="s">
        <v>12492</v>
      </c>
      <c r="H8277" s="46" t="s">
        <v>12514</v>
      </c>
      <c r="I8277" s="74">
        <v>698</v>
      </c>
      <c r="J8277" s="46" t="s">
        <v>39</v>
      </c>
      <c r="K8277" s="75" t="s">
        <v>32</v>
      </c>
      <c r="L8277" s="76">
        <f t="shared" si="441"/>
        <v>2</v>
      </c>
      <c r="M8277" s="284">
        <v>1</v>
      </c>
      <c r="N8277" s="284">
        <v>1</v>
      </c>
      <c r="O8277" s="284">
        <v>0</v>
      </c>
      <c r="P8277" s="284">
        <v>0</v>
      </c>
      <c r="Q8277" s="284">
        <v>0</v>
      </c>
      <c r="R8277" s="284">
        <v>0</v>
      </c>
      <c r="S8277" s="284">
        <v>0</v>
      </c>
      <c r="T8277" s="284">
        <v>0</v>
      </c>
      <c r="U8277" s="284">
        <v>0</v>
      </c>
      <c r="V8277" s="284">
        <v>0</v>
      </c>
      <c r="W8277" s="284">
        <v>0</v>
      </c>
      <c r="X8277" s="284">
        <v>0</v>
      </c>
    </row>
    <row r="8278" spans="1:24">
      <c r="A8278" s="54"/>
      <c r="B8278" s="54"/>
      <c r="C8278" s="54"/>
      <c r="D8278" s="77"/>
      <c r="E8278" s="476"/>
      <c r="F8278" s="54"/>
      <c r="G8278" s="77"/>
      <c r="H8278" s="54"/>
      <c r="I8278" s="79"/>
      <c r="J8278" s="54"/>
      <c r="K8278" s="75" t="s">
        <v>34</v>
      </c>
      <c r="L8278" s="76">
        <f t="shared" si="441"/>
        <v>0</v>
      </c>
      <c r="M8278" s="284">
        <v>0</v>
      </c>
      <c r="N8278" s="284">
        <v>0</v>
      </c>
      <c r="O8278" s="284">
        <v>0</v>
      </c>
      <c r="P8278" s="284">
        <v>0</v>
      </c>
      <c r="Q8278" s="284">
        <v>0</v>
      </c>
      <c r="R8278" s="284">
        <v>0</v>
      </c>
      <c r="S8278" s="284">
        <v>0</v>
      </c>
      <c r="T8278" s="284">
        <v>0</v>
      </c>
      <c r="U8278" s="284">
        <v>0</v>
      </c>
      <c r="V8278" s="284">
        <v>0</v>
      </c>
      <c r="W8278" s="284">
        <v>0</v>
      </c>
      <c r="X8278" s="284">
        <v>0</v>
      </c>
    </row>
    <row r="8279" spans="1:24">
      <c r="A8279" s="54"/>
      <c r="B8279" s="54"/>
      <c r="C8279" s="80"/>
      <c r="D8279" s="81"/>
      <c r="E8279" s="477"/>
      <c r="F8279" s="80"/>
      <c r="G8279" s="81"/>
      <c r="H8279" s="80"/>
      <c r="I8279" s="83"/>
      <c r="J8279" s="80"/>
      <c r="K8279" s="84" t="s">
        <v>36</v>
      </c>
      <c r="L8279" s="76">
        <f t="shared" si="441"/>
        <v>0</v>
      </c>
      <c r="M8279" s="284">
        <v>0</v>
      </c>
      <c r="N8279" s="284">
        <v>0</v>
      </c>
      <c r="O8279" s="284">
        <v>0</v>
      </c>
      <c r="P8279" s="284">
        <v>0</v>
      </c>
      <c r="Q8279" s="284">
        <v>0</v>
      </c>
      <c r="R8279" s="284">
        <v>0</v>
      </c>
      <c r="S8279" s="284">
        <v>0</v>
      </c>
      <c r="T8279" s="284">
        <v>0</v>
      </c>
      <c r="U8279" s="284">
        <v>0</v>
      </c>
      <c r="V8279" s="284">
        <v>0</v>
      </c>
      <c r="W8279" s="284">
        <v>0</v>
      </c>
      <c r="X8279" s="284">
        <v>0</v>
      </c>
    </row>
    <row r="8280" spans="1:24">
      <c r="A8280" s="54"/>
      <c r="B8280" s="54"/>
      <c r="C8280" s="46" t="s">
        <v>33</v>
      </c>
      <c r="D8280" s="58" t="s">
        <v>12515</v>
      </c>
      <c r="E8280" s="94" t="s">
        <v>12516</v>
      </c>
      <c r="F8280" s="46" t="s">
        <v>12517</v>
      </c>
      <c r="G8280" s="58" t="s">
        <v>12518</v>
      </c>
      <c r="H8280" s="46" t="s">
        <v>12519</v>
      </c>
      <c r="I8280" s="74">
        <v>217</v>
      </c>
      <c r="J8280" s="46" t="s">
        <v>39</v>
      </c>
      <c r="K8280" s="75" t="s">
        <v>32</v>
      </c>
      <c r="L8280" s="76">
        <f t="shared" si="441"/>
        <v>3</v>
      </c>
      <c r="M8280" s="284">
        <v>0</v>
      </c>
      <c r="N8280" s="284">
        <v>0</v>
      </c>
      <c r="O8280" s="284">
        <v>3</v>
      </c>
      <c r="P8280" s="284">
        <v>0</v>
      </c>
      <c r="Q8280" s="284">
        <v>0</v>
      </c>
      <c r="R8280" s="284">
        <v>0</v>
      </c>
      <c r="S8280" s="284">
        <v>0</v>
      </c>
      <c r="T8280" s="284">
        <v>0</v>
      </c>
      <c r="U8280" s="284">
        <v>0</v>
      </c>
      <c r="V8280" s="284">
        <v>0</v>
      </c>
      <c r="W8280" s="284">
        <v>0</v>
      </c>
      <c r="X8280" s="284">
        <v>0</v>
      </c>
    </row>
    <row r="8281" spans="1:24">
      <c r="A8281" s="54"/>
      <c r="B8281" s="54"/>
      <c r="C8281" s="54"/>
      <c r="D8281" s="77"/>
      <c r="E8281" s="476"/>
      <c r="F8281" s="54"/>
      <c r="G8281" s="77"/>
      <c r="H8281" s="54"/>
      <c r="I8281" s="79"/>
      <c r="J8281" s="54"/>
      <c r="K8281" s="75" t="s">
        <v>34</v>
      </c>
      <c r="L8281" s="76">
        <f t="shared" si="441"/>
        <v>0</v>
      </c>
      <c r="M8281" s="284">
        <v>0</v>
      </c>
      <c r="N8281" s="284">
        <v>0</v>
      </c>
      <c r="O8281" s="284">
        <v>0</v>
      </c>
      <c r="P8281" s="284">
        <v>0</v>
      </c>
      <c r="Q8281" s="284">
        <v>0</v>
      </c>
      <c r="R8281" s="284">
        <v>0</v>
      </c>
      <c r="S8281" s="284">
        <v>0</v>
      </c>
      <c r="T8281" s="284">
        <v>0</v>
      </c>
      <c r="U8281" s="284">
        <v>0</v>
      </c>
      <c r="V8281" s="284">
        <v>0</v>
      </c>
      <c r="W8281" s="284">
        <v>0</v>
      </c>
      <c r="X8281" s="284">
        <v>0</v>
      </c>
    </row>
    <row r="8282" spans="1:24">
      <c r="A8282" s="54"/>
      <c r="B8282" s="54"/>
      <c r="C8282" s="80"/>
      <c r="D8282" s="81"/>
      <c r="E8282" s="477"/>
      <c r="F8282" s="80"/>
      <c r="G8282" s="81"/>
      <c r="H8282" s="80"/>
      <c r="I8282" s="83"/>
      <c r="J8282" s="80"/>
      <c r="K8282" s="84" t="s">
        <v>36</v>
      </c>
      <c r="L8282" s="76">
        <f t="shared" si="441"/>
        <v>0</v>
      </c>
      <c r="M8282" s="284">
        <v>0</v>
      </c>
      <c r="N8282" s="284">
        <v>0</v>
      </c>
      <c r="O8282" s="284">
        <v>0</v>
      </c>
      <c r="P8282" s="284">
        <v>0</v>
      </c>
      <c r="Q8282" s="284">
        <v>0</v>
      </c>
      <c r="R8282" s="284">
        <v>0</v>
      </c>
      <c r="S8282" s="284">
        <v>0</v>
      </c>
      <c r="T8282" s="284">
        <v>0</v>
      </c>
      <c r="U8282" s="284">
        <v>0</v>
      </c>
      <c r="V8282" s="284">
        <v>0</v>
      </c>
      <c r="W8282" s="284">
        <v>0</v>
      </c>
      <c r="X8282" s="284">
        <v>0</v>
      </c>
    </row>
    <row r="8283" spans="1:24">
      <c r="A8283" s="54"/>
      <c r="B8283" s="54"/>
      <c r="C8283" s="46" t="s">
        <v>33</v>
      </c>
      <c r="D8283" s="58" t="s">
        <v>12520</v>
      </c>
      <c r="E8283" s="94" t="s">
        <v>12521</v>
      </c>
      <c r="F8283" s="46" t="s">
        <v>12522</v>
      </c>
      <c r="G8283" s="58" t="s">
        <v>12523</v>
      </c>
      <c r="H8283" s="46" t="s">
        <v>12524</v>
      </c>
      <c r="I8283" s="74">
        <v>750</v>
      </c>
      <c r="J8283" s="46" t="s">
        <v>39</v>
      </c>
      <c r="K8283" s="75" t="s">
        <v>32</v>
      </c>
      <c r="L8283" s="76">
        <f t="shared" si="441"/>
        <v>2</v>
      </c>
      <c r="M8283" s="284">
        <v>1</v>
      </c>
      <c r="N8283" s="284">
        <v>0</v>
      </c>
      <c r="O8283" s="284">
        <v>1</v>
      </c>
      <c r="P8283" s="284">
        <v>0</v>
      </c>
      <c r="Q8283" s="284">
        <v>0</v>
      </c>
      <c r="R8283" s="284">
        <v>0</v>
      </c>
      <c r="S8283" s="284">
        <v>0</v>
      </c>
      <c r="T8283" s="284">
        <v>0</v>
      </c>
      <c r="U8283" s="284">
        <v>0</v>
      </c>
      <c r="V8283" s="284">
        <v>0</v>
      </c>
      <c r="W8283" s="284">
        <v>0</v>
      </c>
      <c r="X8283" s="284">
        <v>0</v>
      </c>
    </row>
    <row r="8284" spans="1:24">
      <c r="A8284" s="54"/>
      <c r="B8284" s="54"/>
      <c r="C8284" s="54"/>
      <c r="D8284" s="77"/>
      <c r="E8284" s="476"/>
      <c r="F8284" s="54"/>
      <c r="G8284" s="77"/>
      <c r="H8284" s="54"/>
      <c r="I8284" s="79"/>
      <c r="J8284" s="54"/>
      <c r="K8284" s="75" t="s">
        <v>34</v>
      </c>
      <c r="L8284" s="76">
        <f t="shared" si="441"/>
        <v>0</v>
      </c>
      <c r="M8284" s="284">
        <v>0</v>
      </c>
      <c r="N8284" s="284">
        <v>0</v>
      </c>
      <c r="O8284" s="284">
        <v>0</v>
      </c>
      <c r="P8284" s="284">
        <v>0</v>
      </c>
      <c r="Q8284" s="284">
        <v>0</v>
      </c>
      <c r="R8284" s="284">
        <v>0</v>
      </c>
      <c r="S8284" s="284">
        <v>0</v>
      </c>
      <c r="T8284" s="284">
        <v>0</v>
      </c>
      <c r="U8284" s="284">
        <v>0</v>
      </c>
      <c r="V8284" s="284">
        <v>0</v>
      </c>
      <c r="W8284" s="284">
        <v>0</v>
      </c>
      <c r="X8284" s="284">
        <v>0</v>
      </c>
    </row>
    <row r="8285" spans="1:24">
      <c r="A8285" s="54"/>
      <c r="B8285" s="54"/>
      <c r="C8285" s="80"/>
      <c r="D8285" s="81"/>
      <c r="E8285" s="477"/>
      <c r="F8285" s="80"/>
      <c r="G8285" s="81"/>
      <c r="H8285" s="80"/>
      <c r="I8285" s="83"/>
      <c r="J8285" s="80"/>
      <c r="K8285" s="84" t="s">
        <v>36</v>
      </c>
      <c r="L8285" s="76">
        <f t="shared" si="441"/>
        <v>0</v>
      </c>
      <c r="M8285" s="284">
        <v>0</v>
      </c>
      <c r="N8285" s="284">
        <v>0</v>
      </c>
      <c r="O8285" s="284">
        <v>0</v>
      </c>
      <c r="P8285" s="284">
        <v>0</v>
      </c>
      <c r="Q8285" s="284">
        <v>0</v>
      </c>
      <c r="R8285" s="284">
        <v>0</v>
      </c>
      <c r="S8285" s="284">
        <v>0</v>
      </c>
      <c r="T8285" s="284">
        <v>0</v>
      </c>
      <c r="U8285" s="284">
        <v>0</v>
      </c>
      <c r="V8285" s="284">
        <v>0</v>
      </c>
      <c r="W8285" s="284">
        <v>0</v>
      </c>
      <c r="X8285" s="284">
        <v>0</v>
      </c>
    </row>
    <row r="8286" spans="1:24">
      <c r="A8286" s="54"/>
      <c r="B8286" s="54"/>
      <c r="C8286" s="46" t="s">
        <v>33</v>
      </c>
      <c r="D8286" s="58" t="s">
        <v>12525</v>
      </c>
      <c r="E8286" s="58" t="s">
        <v>12526</v>
      </c>
      <c r="F8286" s="46" t="s">
        <v>12527</v>
      </c>
      <c r="G8286" s="58" t="s">
        <v>12528</v>
      </c>
      <c r="H8286" s="46" t="s">
        <v>12529</v>
      </c>
      <c r="I8286" s="74">
        <v>162</v>
      </c>
      <c r="J8286" s="46" t="s">
        <v>39</v>
      </c>
      <c r="K8286" s="75" t="s">
        <v>32</v>
      </c>
      <c r="L8286" s="76">
        <f t="shared" si="441"/>
        <v>2</v>
      </c>
      <c r="M8286" s="284">
        <v>1</v>
      </c>
      <c r="N8286" s="284">
        <v>0</v>
      </c>
      <c r="O8286" s="284">
        <v>1</v>
      </c>
      <c r="P8286" s="284">
        <v>0</v>
      </c>
      <c r="Q8286" s="284">
        <v>0</v>
      </c>
      <c r="R8286" s="284">
        <v>0</v>
      </c>
      <c r="S8286" s="284">
        <v>0</v>
      </c>
      <c r="T8286" s="284">
        <v>0</v>
      </c>
      <c r="U8286" s="284">
        <v>0</v>
      </c>
      <c r="V8286" s="284">
        <v>0</v>
      </c>
      <c r="W8286" s="284">
        <v>0</v>
      </c>
      <c r="X8286" s="284">
        <v>0</v>
      </c>
    </row>
    <row r="8287" spans="1:24">
      <c r="A8287" s="54"/>
      <c r="B8287" s="54"/>
      <c r="C8287" s="54"/>
      <c r="D8287" s="77"/>
      <c r="E8287" s="77"/>
      <c r="F8287" s="54"/>
      <c r="G8287" s="77"/>
      <c r="H8287" s="54"/>
      <c r="I8287" s="79"/>
      <c r="J8287" s="54"/>
      <c r="K8287" s="75" t="s">
        <v>34</v>
      </c>
      <c r="L8287" s="76">
        <f t="shared" si="441"/>
        <v>0</v>
      </c>
      <c r="M8287" s="284">
        <v>0</v>
      </c>
      <c r="N8287" s="284">
        <v>0</v>
      </c>
      <c r="O8287" s="284">
        <v>0</v>
      </c>
      <c r="P8287" s="284">
        <v>0</v>
      </c>
      <c r="Q8287" s="284">
        <v>0</v>
      </c>
      <c r="R8287" s="284">
        <v>0</v>
      </c>
      <c r="S8287" s="284">
        <v>0</v>
      </c>
      <c r="T8287" s="284">
        <v>0</v>
      </c>
      <c r="U8287" s="284">
        <v>0</v>
      </c>
      <c r="V8287" s="284">
        <v>0</v>
      </c>
      <c r="W8287" s="284">
        <v>0</v>
      </c>
      <c r="X8287" s="284">
        <v>0</v>
      </c>
    </row>
    <row r="8288" spans="1:24">
      <c r="A8288" s="80"/>
      <c r="B8288" s="80"/>
      <c r="C8288" s="80"/>
      <c r="D8288" s="81"/>
      <c r="E8288" s="81"/>
      <c r="F8288" s="80"/>
      <c r="G8288" s="81"/>
      <c r="H8288" s="80"/>
      <c r="I8288" s="83"/>
      <c r="J8288" s="80"/>
      <c r="K8288" s="84" t="s">
        <v>36</v>
      </c>
      <c r="L8288" s="76">
        <f t="shared" si="441"/>
        <v>0</v>
      </c>
      <c r="M8288" s="284">
        <v>0</v>
      </c>
      <c r="N8288" s="284">
        <v>0</v>
      </c>
      <c r="O8288" s="284">
        <v>0</v>
      </c>
      <c r="P8288" s="284">
        <v>0</v>
      </c>
      <c r="Q8288" s="284">
        <v>0</v>
      </c>
      <c r="R8288" s="284">
        <v>0</v>
      </c>
      <c r="S8288" s="284">
        <v>0</v>
      </c>
      <c r="T8288" s="284">
        <v>0</v>
      </c>
      <c r="U8288" s="284">
        <v>0</v>
      </c>
      <c r="V8288" s="284">
        <v>0</v>
      </c>
      <c r="W8288" s="284">
        <v>0</v>
      </c>
      <c r="X8288" s="284">
        <v>0</v>
      </c>
    </row>
    <row r="8289" spans="1:85">
      <c r="A8289" s="46" t="s">
        <v>12530</v>
      </c>
      <c r="B8289" s="46" t="s">
        <v>38</v>
      </c>
      <c r="C8289" s="58"/>
      <c r="D8289" s="420">
        <f>SUM(D8293,D8827,D8965,D9118,D9127,D9142,D9160,D9178,D9307,D9337,D9481)</f>
        <v>404</v>
      </c>
      <c r="E8289" s="58"/>
      <c r="F8289" s="58"/>
      <c r="G8289" s="58"/>
      <c r="H8289" s="58"/>
      <c r="I8289" s="74">
        <f>I8293+I8827+I8965+I9118+I9127+I9142+I9160+I9178+I9307+I9337+I9481</f>
        <v>2955039.9105639998</v>
      </c>
      <c r="J8289" s="103" t="s">
        <v>1508</v>
      </c>
      <c r="K8289" s="75" t="s">
        <v>30</v>
      </c>
      <c r="L8289" s="76">
        <f>SUM(L8290:L8292)</f>
        <v>1619</v>
      </c>
      <c r="M8289" s="76">
        <f t="shared" ref="M8289:X8289" si="442">SUM(M8290:M8292)</f>
        <v>217</v>
      </c>
      <c r="N8289" s="76">
        <f t="shared" si="442"/>
        <v>98</v>
      </c>
      <c r="O8289" s="76">
        <f t="shared" si="442"/>
        <v>358</v>
      </c>
      <c r="P8289" s="76">
        <f t="shared" si="442"/>
        <v>54</v>
      </c>
      <c r="Q8289" s="76">
        <f t="shared" si="442"/>
        <v>0</v>
      </c>
      <c r="R8289" s="76">
        <f t="shared" si="442"/>
        <v>22</v>
      </c>
      <c r="S8289" s="76">
        <f t="shared" si="442"/>
        <v>206</v>
      </c>
      <c r="T8289" s="76">
        <f t="shared" si="442"/>
        <v>247</v>
      </c>
      <c r="U8289" s="76">
        <f t="shared" si="442"/>
        <v>160</v>
      </c>
      <c r="V8289" s="76">
        <f t="shared" si="442"/>
        <v>8</v>
      </c>
      <c r="W8289" s="76">
        <f t="shared" si="442"/>
        <v>148</v>
      </c>
      <c r="X8289" s="76">
        <f t="shared" si="442"/>
        <v>101</v>
      </c>
      <c r="Y8289" s="677"/>
      <c r="Z8289" s="677"/>
      <c r="AA8289" s="677"/>
      <c r="AB8289" s="677"/>
      <c r="AC8289" s="677"/>
      <c r="AD8289" s="677"/>
      <c r="AE8289" s="677"/>
      <c r="AF8289" s="677"/>
      <c r="AG8289" s="677"/>
      <c r="AH8289" s="677"/>
      <c r="AI8289" s="677"/>
      <c r="AJ8289" s="677"/>
      <c r="AK8289" s="677"/>
      <c r="AL8289" s="677"/>
      <c r="AM8289" s="677"/>
      <c r="AN8289" s="677"/>
      <c r="AO8289" s="677"/>
      <c r="AP8289" s="677"/>
      <c r="AQ8289" s="677"/>
      <c r="AR8289" s="677"/>
      <c r="AS8289" s="677"/>
      <c r="AT8289" s="677"/>
      <c r="AU8289" s="677"/>
      <c r="AV8289" s="677"/>
      <c r="AW8289" s="677"/>
      <c r="AX8289" s="677"/>
      <c r="AY8289" s="677"/>
      <c r="AZ8289" s="677"/>
      <c r="BA8289" s="677"/>
      <c r="BB8289" s="677"/>
      <c r="BC8289" s="677"/>
      <c r="BD8289" s="677"/>
      <c r="BE8289" s="677"/>
      <c r="BF8289" s="677"/>
      <c r="BG8289" s="677"/>
      <c r="BH8289" s="677"/>
      <c r="BI8289" s="677"/>
      <c r="BJ8289" s="677"/>
      <c r="BK8289" s="677"/>
      <c r="BL8289" s="677"/>
      <c r="BM8289" s="677"/>
      <c r="BN8289" s="677"/>
      <c r="BO8289" s="677"/>
      <c r="BP8289" s="677"/>
      <c r="BQ8289" s="677"/>
      <c r="BR8289" s="677"/>
      <c r="BS8289" s="677"/>
      <c r="BT8289" s="677"/>
      <c r="BU8289" s="677"/>
      <c r="BV8289" s="677"/>
      <c r="BW8289" s="677"/>
      <c r="BX8289" s="677"/>
      <c r="BY8289" s="677"/>
      <c r="BZ8289" s="677"/>
      <c r="CA8289" s="677"/>
      <c r="CB8289" s="677"/>
      <c r="CC8289" s="677"/>
      <c r="CD8289" s="677"/>
      <c r="CE8289" s="677"/>
      <c r="CF8289" s="677"/>
      <c r="CG8289" s="677"/>
    </row>
    <row r="8290" spans="1:85">
      <c r="A8290" s="54"/>
      <c r="B8290" s="54"/>
      <c r="C8290" s="77"/>
      <c r="D8290" s="54"/>
      <c r="E8290" s="77"/>
      <c r="F8290" s="77"/>
      <c r="G8290" s="77"/>
      <c r="H8290" s="77"/>
      <c r="I8290" s="79"/>
      <c r="J8290" s="103"/>
      <c r="K8290" s="75" t="s">
        <v>1509</v>
      </c>
      <c r="L8290" s="76">
        <f t="shared" ref="L8290:L8295" si="443">SUM(M8290:X8290)</f>
        <v>286</v>
      </c>
      <c r="M8290" s="205">
        <f>M8293+M8827+M8965+M9118+M9127+M9142+M9160+M9178+M9307+M9337+M9481</f>
        <v>55</v>
      </c>
      <c r="N8290" s="205">
        <f t="shared" ref="N8290:X8290" si="444">N8293+N8827+N8965+N9118+N9127+N9142+N9160+N9178+N9307+N9337+N9481</f>
        <v>82</v>
      </c>
      <c r="O8290" s="205">
        <f t="shared" si="444"/>
        <v>17</v>
      </c>
      <c r="P8290" s="205">
        <f t="shared" si="444"/>
        <v>2</v>
      </c>
      <c r="Q8290" s="205">
        <f t="shared" si="444"/>
        <v>0</v>
      </c>
      <c r="R8290" s="205">
        <f t="shared" si="444"/>
        <v>0</v>
      </c>
      <c r="S8290" s="205">
        <f t="shared" si="444"/>
        <v>62</v>
      </c>
      <c r="T8290" s="205">
        <f t="shared" si="444"/>
        <v>27</v>
      </c>
      <c r="U8290" s="205">
        <f t="shared" si="444"/>
        <v>2</v>
      </c>
      <c r="V8290" s="205">
        <f t="shared" si="444"/>
        <v>0</v>
      </c>
      <c r="W8290" s="205">
        <f t="shared" si="444"/>
        <v>16</v>
      </c>
      <c r="X8290" s="205">
        <f t="shared" si="444"/>
        <v>23</v>
      </c>
      <c r="Y8290" s="677"/>
      <c r="Z8290" s="677"/>
      <c r="AA8290" s="677"/>
      <c r="AB8290" s="677"/>
      <c r="AC8290" s="677"/>
      <c r="AD8290" s="677"/>
      <c r="AE8290" s="677"/>
      <c r="AF8290" s="677"/>
      <c r="AG8290" s="677"/>
      <c r="AH8290" s="677"/>
      <c r="AI8290" s="677"/>
      <c r="AJ8290" s="677"/>
      <c r="AK8290" s="677"/>
      <c r="AL8290" s="677"/>
      <c r="AM8290" s="677"/>
      <c r="AN8290" s="677"/>
      <c r="AO8290" s="677"/>
      <c r="AP8290" s="677"/>
      <c r="AQ8290" s="677"/>
      <c r="AR8290" s="677"/>
      <c r="AS8290" s="677"/>
      <c r="AT8290" s="677"/>
      <c r="AU8290" s="677"/>
      <c r="AV8290" s="677"/>
      <c r="AW8290" s="677"/>
      <c r="AX8290" s="677"/>
      <c r="AY8290" s="677"/>
      <c r="AZ8290" s="677"/>
      <c r="BA8290" s="677"/>
      <c r="BB8290" s="677"/>
      <c r="BC8290" s="677"/>
      <c r="BD8290" s="677"/>
      <c r="BE8290" s="677"/>
      <c r="BF8290" s="677"/>
      <c r="BG8290" s="677"/>
      <c r="BH8290" s="677"/>
      <c r="BI8290" s="677"/>
      <c r="BJ8290" s="677"/>
      <c r="BK8290" s="677"/>
      <c r="BL8290" s="677"/>
      <c r="BM8290" s="677"/>
      <c r="BN8290" s="677"/>
      <c r="BO8290" s="677"/>
      <c r="BP8290" s="677"/>
      <c r="BQ8290" s="677"/>
      <c r="BR8290" s="677"/>
      <c r="BS8290" s="677"/>
      <c r="BT8290" s="677"/>
      <c r="BU8290" s="677"/>
      <c r="BV8290" s="677"/>
      <c r="BW8290" s="677"/>
      <c r="BX8290" s="677"/>
      <c r="BY8290" s="677"/>
      <c r="BZ8290" s="677"/>
      <c r="CA8290" s="677"/>
      <c r="CB8290" s="677"/>
      <c r="CC8290" s="677"/>
      <c r="CD8290" s="677"/>
      <c r="CE8290" s="677"/>
      <c r="CF8290" s="677"/>
      <c r="CG8290" s="677"/>
    </row>
    <row r="8291" spans="1:85">
      <c r="A8291" s="54"/>
      <c r="B8291" s="54"/>
      <c r="C8291" s="77"/>
      <c r="D8291" s="54"/>
      <c r="E8291" s="77"/>
      <c r="F8291" s="77"/>
      <c r="G8291" s="77"/>
      <c r="H8291" s="77"/>
      <c r="I8291" s="79"/>
      <c r="J8291" s="103"/>
      <c r="K8291" s="75" t="s">
        <v>1501</v>
      </c>
      <c r="L8291" s="76">
        <f t="shared" si="443"/>
        <v>98</v>
      </c>
      <c r="M8291" s="205">
        <f t="shared" ref="M8291:X8292" si="445">M8294+M8828+M8966+M9119+M9128+M9143+M9161+M9179+M9308+M9338+M9482</f>
        <v>21</v>
      </c>
      <c r="N8291" s="205">
        <f t="shared" si="445"/>
        <v>9</v>
      </c>
      <c r="O8291" s="205">
        <f t="shared" si="445"/>
        <v>8</v>
      </c>
      <c r="P8291" s="205">
        <f t="shared" si="445"/>
        <v>51</v>
      </c>
      <c r="Q8291" s="205">
        <f t="shared" si="445"/>
        <v>0</v>
      </c>
      <c r="R8291" s="205">
        <f t="shared" si="445"/>
        <v>0</v>
      </c>
      <c r="S8291" s="205">
        <f t="shared" si="445"/>
        <v>7</v>
      </c>
      <c r="T8291" s="205">
        <f t="shared" si="445"/>
        <v>0</v>
      </c>
      <c r="U8291" s="205">
        <f t="shared" si="445"/>
        <v>0</v>
      </c>
      <c r="V8291" s="205">
        <f t="shared" si="445"/>
        <v>0</v>
      </c>
      <c r="W8291" s="205">
        <f t="shared" si="445"/>
        <v>0</v>
      </c>
      <c r="X8291" s="205">
        <f t="shared" si="445"/>
        <v>2</v>
      </c>
      <c r="Y8291" s="677"/>
      <c r="Z8291" s="677"/>
      <c r="AA8291" s="677"/>
      <c r="AB8291" s="677"/>
      <c r="AC8291" s="677"/>
      <c r="AD8291" s="677"/>
      <c r="AE8291" s="677"/>
      <c r="AF8291" s="677"/>
      <c r="AG8291" s="677"/>
      <c r="AH8291" s="677"/>
      <c r="AI8291" s="677"/>
      <c r="AJ8291" s="677"/>
      <c r="AK8291" s="677"/>
      <c r="AL8291" s="677"/>
      <c r="AM8291" s="677"/>
      <c r="AN8291" s="677"/>
      <c r="AO8291" s="677"/>
      <c r="AP8291" s="677"/>
      <c r="AQ8291" s="677"/>
      <c r="AR8291" s="677"/>
      <c r="AS8291" s="677"/>
      <c r="AT8291" s="677"/>
      <c r="AU8291" s="677"/>
      <c r="AV8291" s="677"/>
      <c r="AW8291" s="677"/>
      <c r="AX8291" s="677"/>
      <c r="AY8291" s="677"/>
      <c r="AZ8291" s="677"/>
      <c r="BA8291" s="677"/>
      <c r="BB8291" s="677"/>
      <c r="BC8291" s="677"/>
      <c r="BD8291" s="677"/>
      <c r="BE8291" s="677"/>
      <c r="BF8291" s="677"/>
      <c r="BG8291" s="677"/>
      <c r="BH8291" s="677"/>
      <c r="BI8291" s="677"/>
      <c r="BJ8291" s="677"/>
      <c r="BK8291" s="677"/>
      <c r="BL8291" s="677"/>
      <c r="BM8291" s="677"/>
      <c r="BN8291" s="677"/>
      <c r="BO8291" s="677"/>
      <c r="BP8291" s="677"/>
      <c r="BQ8291" s="677"/>
      <c r="BR8291" s="677"/>
      <c r="BS8291" s="677"/>
      <c r="BT8291" s="677"/>
      <c r="BU8291" s="677"/>
      <c r="BV8291" s="677"/>
      <c r="BW8291" s="677"/>
      <c r="BX8291" s="677"/>
      <c r="BY8291" s="677"/>
      <c r="BZ8291" s="677"/>
      <c r="CA8291" s="677"/>
      <c r="CB8291" s="677"/>
      <c r="CC8291" s="677"/>
      <c r="CD8291" s="677"/>
      <c r="CE8291" s="677"/>
      <c r="CF8291" s="677"/>
      <c r="CG8291" s="677"/>
    </row>
    <row r="8292" spans="1:85">
      <c r="A8292" s="54"/>
      <c r="B8292" s="80"/>
      <c r="C8292" s="81"/>
      <c r="D8292" s="80"/>
      <c r="E8292" s="81"/>
      <c r="F8292" s="81"/>
      <c r="G8292" s="81"/>
      <c r="H8292" s="81"/>
      <c r="I8292" s="83"/>
      <c r="J8292" s="103"/>
      <c r="K8292" s="84" t="s">
        <v>1502</v>
      </c>
      <c r="L8292" s="76">
        <f t="shared" si="443"/>
        <v>1235</v>
      </c>
      <c r="M8292" s="205">
        <f t="shared" si="445"/>
        <v>141</v>
      </c>
      <c r="N8292" s="205">
        <f t="shared" si="445"/>
        <v>7</v>
      </c>
      <c r="O8292" s="205">
        <f t="shared" si="445"/>
        <v>333</v>
      </c>
      <c r="P8292" s="205">
        <f t="shared" si="445"/>
        <v>1</v>
      </c>
      <c r="Q8292" s="205">
        <f t="shared" si="445"/>
        <v>0</v>
      </c>
      <c r="R8292" s="205">
        <f t="shared" si="445"/>
        <v>22</v>
      </c>
      <c r="S8292" s="205">
        <f t="shared" si="445"/>
        <v>137</v>
      </c>
      <c r="T8292" s="205">
        <f t="shared" si="445"/>
        <v>220</v>
      </c>
      <c r="U8292" s="205">
        <f t="shared" si="445"/>
        <v>158</v>
      </c>
      <c r="V8292" s="205">
        <f t="shared" si="445"/>
        <v>8</v>
      </c>
      <c r="W8292" s="205">
        <f t="shared" si="445"/>
        <v>132</v>
      </c>
      <c r="X8292" s="205">
        <f t="shared" si="445"/>
        <v>76</v>
      </c>
      <c r="Y8292" s="677"/>
      <c r="Z8292" s="677"/>
      <c r="AA8292" s="677"/>
      <c r="AB8292" s="677"/>
      <c r="AC8292" s="677"/>
      <c r="AD8292" s="677"/>
      <c r="AE8292" s="677"/>
      <c r="AF8292" s="677"/>
      <c r="AG8292" s="677"/>
      <c r="AH8292" s="677"/>
      <c r="AI8292" s="677"/>
      <c r="AJ8292" s="677"/>
      <c r="AK8292" s="677"/>
      <c r="AL8292" s="677"/>
      <c r="AM8292" s="677"/>
      <c r="AN8292" s="677"/>
      <c r="AO8292" s="677"/>
      <c r="AP8292" s="677"/>
      <c r="AQ8292" s="677"/>
      <c r="AR8292" s="677"/>
      <c r="AS8292" s="677"/>
      <c r="AT8292" s="677"/>
      <c r="AU8292" s="677"/>
      <c r="AV8292" s="677"/>
      <c r="AW8292" s="677"/>
      <c r="AX8292" s="677"/>
      <c r="AY8292" s="677"/>
      <c r="AZ8292" s="677"/>
      <c r="BA8292" s="677"/>
      <c r="BB8292" s="677"/>
      <c r="BC8292" s="677"/>
      <c r="BD8292" s="677"/>
      <c r="BE8292" s="677"/>
      <c r="BF8292" s="677"/>
      <c r="BG8292" s="677"/>
      <c r="BH8292" s="677"/>
      <c r="BI8292" s="677"/>
      <c r="BJ8292" s="677"/>
      <c r="BK8292" s="677"/>
      <c r="BL8292" s="677"/>
      <c r="BM8292" s="677"/>
      <c r="BN8292" s="677"/>
      <c r="BO8292" s="677"/>
      <c r="BP8292" s="677"/>
      <c r="BQ8292" s="677"/>
      <c r="BR8292" s="677"/>
      <c r="BS8292" s="677"/>
      <c r="BT8292" s="677"/>
      <c r="BU8292" s="677"/>
      <c r="BV8292" s="677"/>
      <c r="BW8292" s="677"/>
      <c r="BX8292" s="677"/>
      <c r="BY8292" s="677"/>
      <c r="BZ8292" s="677"/>
      <c r="CA8292" s="677"/>
      <c r="CB8292" s="677"/>
      <c r="CC8292" s="677"/>
      <c r="CD8292" s="677"/>
      <c r="CE8292" s="677"/>
      <c r="CF8292" s="677"/>
      <c r="CG8292" s="677"/>
    </row>
    <row r="8293" spans="1:85">
      <c r="A8293" s="54"/>
      <c r="B8293" s="103" t="s">
        <v>12531</v>
      </c>
      <c r="C8293" s="46"/>
      <c r="D8293" s="420">
        <f>COUNTA(D8296:D8826)</f>
        <v>177</v>
      </c>
      <c r="E8293" s="58"/>
      <c r="F8293" s="46"/>
      <c r="G8293" s="58"/>
      <c r="H8293" s="58"/>
      <c r="I8293" s="74">
        <f>SUM(I8296:I8826)</f>
        <v>1291577</v>
      </c>
      <c r="J8293" s="46" t="s">
        <v>1508</v>
      </c>
      <c r="K8293" s="75" t="s">
        <v>1509</v>
      </c>
      <c r="L8293" s="76">
        <f t="shared" si="443"/>
        <v>108</v>
      </c>
      <c r="M8293" s="76">
        <v>13</v>
      </c>
      <c r="N8293" s="76">
        <v>38</v>
      </c>
      <c r="O8293" s="76">
        <v>9</v>
      </c>
      <c r="P8293" s="76">
        <v>0</v>
      </c>
      <c r="Q8293" s="76">
        <v>0</v>
      </c>
      <c r="R8293" s="76">
        <v>0</v>
      </c>
      <c r="S8293" s="76">
        <v>20</v>
      </c>
      <c r="T8293" s="76">
        <v>17</v>
      </c>
      <c r="U8293" s="76">
        <v>0</v>
      </c>
      <c r="V8293" s="76">
        <v>0</v>
      </c>
      <c r="W8293" s="76">
        <v>1</v>
      </c>
      <c r="X8293" s="76">
        <v>10</v>
      </c>
      <c r="Y8293" s="677"/>
      <c r="Z8293" s="677"/>
      <c r="AA8293" s="677"/>
      <c r="AB8293" s="677"/>
      <c r="AC8293" s="677"/>
      <c r="AD8293" s="677"/>
      <c r="AE8293" s="677"/>
      <c r="AF8293" s="677"/>
      <c r="AG8293" s="677"/>
      <c r="AH8293" s="677"/>
      <c r="AI8293" s="677"/>
      <c r="AJ8293" s="677"/>
      <c r="AK8293" s="677"/>
      <c r="AL8293" s="677"/>
      <c r="AM8293" s="677"/>
      <c r="AN8293" s="677"/>
      <c r="AO8293" s="677"/>
      <c r="AP8293" s="677"/>
      <c r="AQ8293" s="677"/>
      <c r="AR8293" s="677"/>
      <c r="AS8293" s="677"/>
      <c r="AT8293" s="677"/>
      <c r="AU8293" s="677"/>
      <c r="AV8293" s="677"/>
      <c r="AW8293" s="677"/>
      <c r="AX8293" s="677"/>
      <c r="AY8293" s="677"/>
      <c r="AZ8293" s="677"/>
      <c r="BA8293" s="677"/>
      <c r="BB8293" s="677"/>
      <c r="BC8293" s="677"/>
      <c r="BD8293" s="677"/>
      <c r="BE8293" s="677"/>
      <c r="BF8293" s="677"/>
      <c r="BG8293" s="677"/>
      <c r="BH8293" s="677"/>
      <c r="BI8293" s="677"/>
      <c r="BJ8293" s="677"/>
      <c r="BK8293" s="677"/>
      <c r="BL8293" s="677"/>
      <c r="BM8293" s="677"/>
      <c r="BN8293" s="677"/>
      <c r="BO8293" s="677"/>
      <c r="BP8293" s="677"/>
      <c r="BQ8293" s="677"/>
      <c r="BR8293" s="677"/>
      <c r="BS8293" s="677"/>
      <c r="BT8293" s="677"/>
      <c r="BU8293" s="677"/>
      <c r="BV8293" s="677"/>
      <c r="BW8293" s="677"/>
      <c r="BX8293" s="677"/>
      <c r="BY8293" s="677"/>
      <c r="BZ8293" s="677"/>
      <c r="CA8293" s="677"/>
      <c r="CB8293" s="677"/>
      <c r="CC8293" s="677"/>
      <c r="CD8293" s="677"/>
      <c r="CE8293" s="677"/>
      <c r="CF8293" s="677"/>
      <c r="CG8293" s="677"/>
    </row>
    <row r="8294" spans="1:85">
      <c r="A8294" s="54"/>
      <c r="B8294" s="103"/>
      <c r="C8294" s="54"/>
      <c r="D8294" s="422"/>
      <c r="E8294" s="77"/>
      <c r="F8294" s="54"/>
      <c r="G8294" s="77"/>
      <c r="H8294" s="77"/>
      <c r="I8294" s="79"/>
      <c r="J8294" s="54"/>
      <c r="K8294" s="75" t="s">
        <v>1501</v>
      </c>
      <c r="L8294" s="76">
        <f t="shared" si="443"/>
        <v>55</v>
      </c>
      <c r="M8294" s="76">
        <v>2</v>
      </c>
      <c r="N8294" s="76">
        <v>0</v>
      </c>
      <c r="O8294" s="76">
        <v>3</v>
      </c>
      <c r="P8294" s="76">
        <v>45</v>
      </c>
      <c r="Q8294" s="76">
        <v>0</v>
      </c>
      <c r="R8294" s="76">
        <v>0</v>
      </c>
      <c r="S8294" s="76">
        <v>4</v>
      </c>
      <c r="T8294" s="76">
        <v>0</v>
      </c>
      <c r="U8294" s="76">
        <v>0</v>
      </c>
      <c r="V8294" s="76">
        <v>0</v>
      </c>
      <c r="W8294" s="76">
        <v>0</v>
      </c>
      <c r="X8294" s="76">
        <v>1</v>
      </c>
      <c r="Y8294" s="677"/>
      <c r="Z8294" s="677"/>
      <c r="AA8294" s="677"/>
      <c r="AB8294" s="677"/>
      <c r="AC8294" s="677"/>
      <c r="AD8294" s="677"/>
      <c r="AE8294" s="677"/>
      <c r="AF8294" s="677"/>
      <c r="AG8294" s="677"/>
      <c r="AH8294" s="677"/>
      <c r="AI8294" s="677"/>
      <c r="AJ8294" s="677"/>
      <c r="AK8294" s="677"/>
      <c r="AL8294" s="677"/>
      <c r="AM8294" s="677"/>
      <c r="AN8294" s="677"/>
      <c r="AO8294" s="677"/>
      <c r="AP8294" s="677"/>
      <c r="AQ8294" s="677"/>
      <c r="AR8294" s="677"/>
      <c r="AS8294" s="677"/>
      <c r="AT8294" s="677"/>
      <c r="AU8294" s="677"/>
      <c r="AV8294" s="677"/>
      <c r="AW8294" s="677"/>
      <c r="AX8294" s="677"/>
      <c r="AY8294" s="677"/>
      <c r="AZ8294" s="677"/>
      <c r="BA8294" s="677"/>
      <c r="BB8294" s="677"/>
      <c r="BC8294" s="677"/>
      <c r="BD8294" s="677"/>
      <c r="BE8294" s="677"/>
      <c r="BF8294" s="677"/>
      <c r="BG8294" s="677"/>
      <c r="BH8294" s="677"/>
      <c r="BI8294" s="677"/>
      <c r="BJ8294" s="677"/>
      <c r="BK8294" s="677"/>
      <c r="BL8294" s="677"/>
      <c r="BM8294" s="677"/>
      <c r="BN8294" s="677"/>
      <c r="BO8294" s="677"/>
      <c r="BP8294" s="677"/>
      <c r="BQ8294" s="677"/>
      <c r="BR8294" s="677"/>
      <c r="BS8294" s="677"/>
      <c r="BT8294" s="677"/>
      <c r="BU8294" s="677"/>
      <c r="BV8294" s="677"/>
      <c r="BW8294" s="677"/>
      <c r="BX8294" s="677"/>
      <c r="BY8294" s="677"/>
      <c r="BZ8294" s="677"/>
      <c r="CA8294" s="677"/>
      <c r="CB8294" s="677"/>
      <c r="CC8294" s="677"/>
      <c r="CD8294" s="677"/>
      <c r="CE8294" s="677"/>
      <c r="CF8294" s="677"/>
      <c r="CG8294" s="677"/>
    </row>
    <row r="8295" spans="1:85">
      <c r="A8295" s="54"/>
      <c r="B8295" s="103"/>
      <c r="C8295" s="80"/>
      <c r="D8295" s="423"/>
      <c r="E8295" s="81"/>
      <c r="F8295" s="80"/>
      <c r="G8295" s="81"/>
      <c r="H8295" s="81"/>
      <c r="I8295" s="83"/>
      <c r="J8295" s="80"/>
      <c r="K8295" s="84" t="s">
        <v>1502</v>
      </c>
      <c r="L8295" s="76">
        <f t="shared" si="443"/>
        <v>488</v>
      </c>
      <c r="M8295" s="76">
        <v>27</v>
      </c>
      <c r="N8295" s="76">
        <v>1</v>
      </c>
      <c r="O8295" s="76">
        <v>196</v>
      </c>
      <c r="P8295" s="76">
        <v>0</v>
      </c>
      <c r="Q8295" s="76">
        <v>0</v>
      </c>
      <c r="R8295" s="76">
        <v>13</v>
      </c>
      <c r="S8295" s="76">
        <v>70</v>
      </c>
      <c r="T8295" s="76">
        <v>141</v>
      </c>
      <c r="U8295" s="76">
        <v>3</v>
      </c>
      <c r="V8295" s="76">
        <v>0</v>
      </c>
      <c r="W8295" s="76">
        <v>31</v>
      </c>
      <c r="X8295" s="76">
        <v>6</v>
      </c>
      <c r="Y8295" s="677"/>
      <c r="Z8295" s="677"/>
      <c r="AA8295" s="677"/>
      <c r="AB8295" s="677"/>
      <c r="AC8295" s="677"/>
      <c r="AD8295" s="677"/>
      <c r="AE8295" s="677"/>
      <c r="AF8295" s="677"/>
      <c r="AG8295" s="677"/>
      <c r="AH8295" s="677"/>
      <c r="AI8295" s="677"/>
      <c r="AJ8295" s="677"/>
      <c r="AK8295" s="677"/>
      <c r="AL8295" s="677"/>
      <c r="AM8295" s="677"/>
      <c r="AN8295" s="677"/>
      <c r="AO8295" s="677"/>
      <c r="AP8295" s="677"/>
      <c r="AQ8295" s="677"/>
      <c r="AR8295" s="677"/>
      <c r="AS8295" s="677"/>
      <c r="AT8295" s="677"/>
      <c r="AU8295" s="677"/>
      <c r="AV8295" s="677"/>
      <c r="AW8295" s="677"/>
      <c r="AX8295" s="677"/>
      <c r="AY8295" s="677"/>
      <c r="AZ8295" s="677"/>
      <c r="BA8295" s="677"/>
      <c r="BB8295" s="677"/>
      <c r="BC8295" s="677"/>
      <c r="BD8295" s="677"/>
      <c r="BE8295" s="677"/>
      <c r="BF8295" s="677"/>
      <c r="BG8295" s="677"/>
      <c r="BH8295" s="677"/>
      <c r="BI8295" s="677"/>
      <c r="BJ8295" s="677"/>
      <c r="BK8295" s="677"/>
      <c r="BL8295" s="677"/>
      <c r="BM8295" s="677"/>
      <c r="BN8295" s="677"/>
      <c r="BO8295" s="677"/>
      <c r="BP8295" s="677"/>
      <c r="BQ8295" s="677"/>
      <c r="BR8295" s="677"/>
      <c r="BS8295" s="677"/>
      <c r="BT8295" s="677"/>
      <c r="BU8295" s="677"/>
      <c r="BV8295" s="677"/>
      <c r="BW8295" s="677"/>
      <c r="BX8295" s="677"/>
      <c r="BY8295" s="677"/>
      <c r="BZ8295" s="677"/>
      <c r="CA8295" s="677"/>
      <c r="CB8295" s="677"/>
      <c r="CC8295" s="677"/>
      <c r="CD8295" s="677"/>
      <c r="CE8295" s="677"/>
      <c r="CF8295" s="677"/>
      <c r="CG8295" s="677"/>
    </row>
    <row r="8296" spans="1:85">
      <c r="A8296" s="54"/>
      <c r="B8296" s="46" t="s">
        <v>12532</v>
      </c>
      <c r="C8296" s="46" t="s">
        <v>33</v>
      </c>
      <c r="D8296" s="58" t="s">
        <v>12533</v>
      </c>
      <c r="E8296" s="97" t="s">
        <v>12534</v>
      </c>
      <c r="F8296" s="46" t="s">
        <v>12535</v>
      </c>
      <c r="G8296" s="58" t="s">
        <v>12536</v>
      </c>
      <c r="H8296" s="58" t="s">
        <v>12537</v>
      </c>
      <c r="I8296" s="524">
        <v>325335</v>
      </c>
      <c r="J8296" s="46" t="s">
        <v>1508</v>
      </c>
      <c r="K8296" s="75" t="s">
        <v>1509</v>
      </c>
      <c r="L8296" s="76">
        <f>SUM(M8296:X8296)</f>
        <v>0</v>
      </c>
      <c r="M8296" s="76"/>
      <c r="N8296" s="76"/>
      <c r="O8296" s="76"/>
      <c r="P8296" s="76"/>
      <c r="Q8296" s="76"/>
      <c r="R8296" s="76"/>
      <c r="S8296" s="76"/>
      <c r="T8296" s="76"/>
      <c r="U8296" s="76"/>
      <c r="V8296" s="76"/>
      <c r="W8296" s="76"/>
      <c r="X8296" s="76"/>
      <c r="Y8296" s="677"/>
      <c r="Z8296" s="677"/>
      <c r="AA8296" s="677"/>
      <c r="AB8296" s="677"/>
      <c r="AC8296" s="677"/>
      <c r="AD8296" s="677"/>
      <c r="AE8296" s="677"/>
      <c r="AF8296" s="677"/>
      <c r="AG8296" s="677"/>
      <c r="AH8296" s="677"/>
      <c r="AI8296" s="677"/>
      <c r="AJ8296" s="677"/>
      <c r="AK8296" s="677"/>
      <c r="AL8296" s="677"/>
      <c r="AM8296" s="677"/>
      <c r="AN8296" s="677"/>
      <c r="AO8296" s="677"/>
      <c r="AP8296" s="677"/>
      <c r="AQ8296" s="677"/>
      <c r="AR8296" s="677"/>
      <c r="AS8296" s="677"/>
      <c r="AT8296" s="677"/>
      <c r="AU8296" s="677"/>
      <c r="AV8296" s="677"/>
      <c r="AW8296" s="677"/>
      <c r="AX8296" s="677"/>
      <c r="AY8296" s="677"/>
      <c r="AZ8296" s="677"/>
      <c r="BA8296" s="677"/>
      <c r="BB8296" s="677"/>
      <c r="BC8296" s="677"/>
      <c r="BD8296" s="677"/>
      <c r="BE8296" s="677"/>
      <c r="BF8296" s="677"/>
      <c r="BG8296" s="677"/>
      <c r="BH8296" s="677"/>
      <c r="BI8296" s="677"/>
      <c r="BJ8296" s="677"/>
      <c r="BK8296" s="677"/>
      <c r="BL8296" s="677"/>
      <c r="BM8296" s="677"/>
      <c r="BN8296" s="677"/>
      <c r="BO8296" s="677"/>
      <c r="BP8296" s="677"/>
      <c r="BQ8296" s="677"/>
      <c r="BR8296" s="677"/>
      <c r="BS8296" s="677"/>
      <c r="BT8296" s="677"/>
      <c r="BU8296" s="677"/>
      <c r="BV8296" s="677"/>
      <c r="BW8296" s="677"/>
      <c r="BX8296" s="677"/>
      <c r="BY8296" s="677"/>
      <c r="BZ8296" s="677"/>
      <c r="CA8296" s="677"/>
      <c r="CB8296" s="677"/>
      <c r="CC8296" s="677"/>
      <c r="CD8296" s="677"/>
      <c r="CE8296" s="677"/>
      <c r="CF8296" s="677"/>
      <c r="CG8296" s="677"/>
    </row>
    <row r="8297" spans="1:85">
      <c r="A8297" s="54"/>
      <c r="B8297" s="54"/>
      <c r="C8297" s="54"/>
      <c r="D8297" s="169"/>
      <c r="E8297" s="98"/>
      <c r="F8297" s="135"/>
      <c r="G8297" s="77"/>
      <c r="H8297" s="77"/>
      <c r="I8297" s="525"/>
      <c r="J8297" s="54"/>
      <c r="K8297" s="75" t="s">
        <v>1501</v>
      </c>
      <c r="L8297" s="76">
        <f t="shared" ref="L8297:L8307" si="446">SUM(M8297:X8297)</f>
        <v>0</v>
      </c>
      <c r="M8297" s="76"/>
      <c r="N8297" s="76"/>
      <c r="O8297" s="76"/>
      <c r="P8297" s="76"/>
      <c r="Q8297" s="76"/>
      <c r="R8297" s="76"/>
      <c r="S8297" s="76"/>
      <c r="T8297" s="76"/>
      <c r="U8297" s="76"/>
      <c r="V8297" s="76"/>
      <c r="W8297" s="76"/>
      <c r="X8297" s="76"/>
      <c r="Y8297" s="677"/>
      <c r="Z8297" s="677"/>
      <c r="AA8297" s="677"/>
      <c r="AB8297" s="677"/>
      <c r="AC8297" s="677"/>
      <c r="AD8297" s="677"/>
      <c r="AE8297" s="677"/>
      <c r="AF8297" s="677"/>
      <c r="AG8297" s="677"/>
      <c r="AH8297" s="677"/>
      <c r="AI8297" s="677"/>
      <c r="AJ8297" s="677"/>
      <c r="AK8297" s="677"/>
      <c r="AL8297" s="677"/>
      <c r="AM8297" s="677"/>
      <c r="AN8297" s="677"/>
      <c r="AO8297" s="677"/>
      <c r="AP8297" s="677"/>
      <c r="AQ8297" s="677"/>
      <c r="AR8297" s="677"/>
      <c r="AS8297" s="677"/>
      <c r="AT8297" s="677"/>
      <c r="AU8297" s="677"/>
      <c r="AV8297" s="677"/>
      <c r="AW8297" s="677"/>
      <c r="AX8297" s="677"/>
      <c r="AY8297" s="677"/>
      <c r="AZ8297" s="677"/>
      <c r="BA8297" s="677"/>
      <c r="BB8297" s="677"/>
      <c r="BC8297" s="677"/>
      <c r="BD8297" s="677"/>
      <c r="BE8297" s="677"/>
      <c r="BF8297" s="677"/>
      <c r="BG8297" s="677"/>
      <c r="BH8297" s="677"/>
      <c r="BI8297" s="677"/>
      <c r="BJ8297" s="677"/>
      <c r="BK8297" s="677"/>
      <c r="BL8297" s="677"/>
      <c r="BM8297" s="677"/>
      <c r="BN8297" s="677"/>
      <c r="BO8297" s="677"/>
      <c r="BP8297" s="677"/>
      <c r="BQ8297" s="677"/>
      <c r="BR8297" s="677"/>
      <c r="BS8297" s="677"/>
      <c r="BT8297" s="677"/>
      <c r="BU8297" s="677"/>
      <c r="BV8297" s="677"/>
      <c r="BW8297" s="677"/>
      <c r="BX8297" s="677"/>
      <c r="BY8297" s="677"/>
      <c r="BZ8297" s="677"/>
      <c r="CA8297" s="677"/>
      <c r="CB8297" s="677"/>
      <c r="CC8297" s="677"/>
      <c r="CD8297" s="677"/>
      <c r="CE8297" s="677"/>
      <c r="CF8297" s="677"/>
      <c r="CG8297" s="677"/>
    </row>
    <row r="8298" spans="1:85">
      <c r="A8298" s="54"/>
      <c r="B8298" s="54"/>
      <c r="C8298" s="80"/>
      <c r="D8298" s="81"/>
      <c r="E8298" s="99"/>
      <c r="F8298" s="80"/>
      <c r="G8298" s="81"/>
      <c r="H8298" s="81"/>
      <c r="I8298" s="526"/>
      <c r="J8298" s="80"/>
      <c r="K8298" s="84" t="s">
        <v>1502</v>
      </c>
      <c r="L8298" s="76">
        <f t="shared" si="446"/>
        <v>47</v>
      </c>
      <c r="M8298" s="76">
        <v>9</v>
      </c>
      <c r="N8298" s="76"/>
      <c r="O8298" s="76">
        <v>5</v>
      </c>
      <c r="P8298" s="76"/>
      <c r="Q8298" s="76"/>
      <c r="R8298" s="76"/>
      <c r="S8298" s="76"/>
      <c r="T8298" s="76">
        <v>26</v>
      </c>
      <c r="U8298" s="76"/>
      <c r="V8298" s="76"/>
      <c r="W8298" s="76">
        <v>2</v>
      </c>
      <c r="X8298" s="76">
        <v>5</v>
      </c>
      <c r="Y8298" s="677"/>
      <c r="Z8298" s="677"/>
      <c r="AA8298" s="677"/>
      <c r="AB8298" s="677"/>
      <c r="AC8298" s="677"/>
      <c r="AD8298" s="677"/>
      <c r="AE8298" s="677"/>
      <c r="AF8298" s="677"/>
      <c r="AG8298" s="677"/>
      <c r="AH8298" s="677"/>
      <c r="AI8298" s="677"/>
      <c r="AJ8298" s="677"/>
      <c r="AK8298" s="677"/>
      <c r="AL8298" s="677"/>
      <c r="AM8298" s="677"/>
      <c r="AN8298" s="677"/>
      <c r="AO8298" s="677"/>
      <c r="AP8298" s="677"/>
      <c r="AQ8298" s="677"/>
      <c r="AR8298" s="677"/>
      <c r="AS8298" s="677"/>
      <c r="AT8298" s="677"/>
      <c r="AU8298" s="677"/>
      <c r="AV8298" s="677"/>
      <c r="AW8298" s="677"/>
      <c r="AX8298" s="677"/>
      <c r="AY8298" s="677"/>
      <c r="AZ8298" s="677"/>
      <c r="BA8298" s="677"/>
      <c r="BB8298" s="677"/>
      <c r="BC8298" s="677"/>
      <c r="BD8298" s="677"/>
      <c r="BE8298" s="677"/>
      <c r="BF8298" s="677"/>
      <c r="BG8298" s="677"/>
      <c r="BH8298" s="677"/>
      <c r="BI8298" s="677"/>
      <c r="BJ8298" s="677"/>
      <c r="BK8298" s="677"/>
      <c r="BL8298" s="677"/>
      <c r="BM8298" s="677"/>
      <c r="BN8298" s="677"/>
      <c r="BO8298" s="677"/>
      <c r="BP8298" s="677"/>
      <c r="BQ8298" s="677"/>
      <c r="BR8298" s="677"/>
      <c r="BS8298" s="677"/>
      <c r="BT8298" s="677"/>
      <c r="BU8298" s="677"/>
      <c r="BV8298" s="677"/>
      <c r="BW8298" s="677"/>
      <c r="BX8298" s="677"/>
      <c r="BY8298" s="677"/>
      <c r="BZ8298" s="677"/>
      <c r="CA8298" s="677"/>
      <c r="CB8298" s="677"/>
      <c r="CC8298" s="677"/>
      <c r="CD8298" s="677"/>
      <c r="CE8298" s="677"/>
      <c r="CF8298" s="677"/>
      <c r="CG8298" s="677"/>
    </row>
    <row r="8299" spans="1:85">
      <c r="A8299" s="54"/>
      <c r="B8299" s="54"/>
      <c r="C8299" s="46" t="s">
        <v>33</v>
      </c>
      <c r="D8299" s="58" t="s">
        <v>12538</v>
      </c>
      <c r="E8299" s="97" t="s">
        <v>12539</v>
      </c>
      <c r="F8299" s="46" t="s">
        <v>12540</v>
      </c>
      <c r="G8299" s="58" t="s">
        <v>12541</v>
      </c>
      <c r="H8299" s="58" t="s">
        <v>12542</v>
      </c>
      <c r="I8299" s="524">
        <v>4334</v>
      </c>
      <c r="J8299" s="46" t="s">
        <v>1508</v>
      </c>
      <c r="K8299" s="75" t="s">
        <v>1509</v>
      </c>
      <c r="L8299" s="76">
        <f t="shared" si="446"/>
        <v>0</v>
      </c>
      <c r="M8299" s="76"/>
      <c r="N8299" s="76"/>
      <c r="O8299" s="76"/>
      <c r="P8299" s="76"/>
      <c r="Q8299" s="76"/>
      <c r="R8299" s="76"/>
      <c r="S8299" s="76"/>
      <c r="T8299" s="76"/>
      <c r="U8299" s="76"/>
      <c r="V8299" s="76"/>
      <c r="W8299" s="76"/>
      <c r="X8299" s="76"/>
      <c r="Y8299" s="677"/>
      <c r="Z8299" s="677"/>
      <c r="AA8299" s="677"/>
      <c r="AB8299" s="677"/>
      <c r="AC8299" s="677"/>
      <c r="AD8299" s="677"/>
      <c r="AE8299" s="677"/>
      <c r="AF8299" s="677"/>
      <c r="AG8299" s="677"/>
      <c r="AH8299" s="677"/>
      <c r="AI8299" s="677"/>
      <c r="AJ8299" s="677"/>
      <c r="AK8299" s="677"/>
      <c r="AL8299" s="677"/>
      <c r="AM8299" s="677"/>
      <c r="AN8299" s="677"/>
      <c r="AO8299" s="677"/>
      <c r="AP8299" s="677"/>
      <c r="AQ8299" s="677"/>
      <c r="AR8299" s="677"/>
      <c r="AS8299" s="677"/>
      <c r="AT8299" s="677"/>
      <c r="AU8299" s="677"/>
      <c r="AV8299" s="677"/>
      <c r="AW8299" s="677"/>
      <c r="AX8299" s="677"/>
      <c r="AY8299" s="677"/>
      <c r="AZ8299" s="677"/>
      <c r="BA8299" s="677"/>
      <c r="BB8299" s="677"/>
      <c r="BC8299" s="677"/>
      <c r="BD8299" s="677"/>
      <c r="BE8299" s="677"/>
      <c r="BF8299" s="677"/>
      <c r="BG8299" s="677"/>
      <c r="BH8299" s="677"/>
      <c r="BI8299" s="677"/>
      <c r="BJ8299" s="677"/>
      <c r="BK8299" s="677"/>
      <c r="BL8299" s="677"/>
      <c r="BM8299" s="677"/>
      <c r="BN8299" s="677"/>
      <c r="BO8299" s="677"/>
      <c r="BP8299" s="677"/>
      <c r="BQ8299" s="677"/>
      <c r="BR8299" s="677"/>
      <c r="BS8299" s="677"/>
      <c r="BT8299" s="677"/>
      <c r="BU8299" s="677"/>
      <c r="BV8299" s="677"/>
      <c r="BW8299" s="677"/>
      <c r="BX8299" s="677"/>
      <c r="BY8299" s="677"/>
      <c r="BZ8299" s="677"/>
      <c r="CA8299" s="677"/>
      <c r="CB8299" s="677"/>
      <c r="CC8299" s="677"/>
      <c r="CD8299" s="677"/>
      <c r="CE8299" s="677"/>
      <c r="CF8299" s="677"/>
      <c r="CG8299" s="677"/>
    </row>
    <row r="8300" spans="1:85">
      <c r="A8300" s="54"/>
      <c r="B8300" s="54"/>
      <c r="C8300" s="54"/>
      <c r="D8300" s="169"/>
      <c r="E8300" s="98"/>
      <c r="F8300" s="135"/>
      <c r="G8300" s="77"/>
      <c r="H8300" s="77"/>
      <c r="I8300" s="525"/>
      <c r="J8300" s="54"/>
      <c r="K8300" s="75" t="s">
        <v>1501</v>
      </c>
      <c r="L8300" s="76">
        <f t="shared" si="446"/>
        <v>0</v>
      </c>
      <c r="M8300" s="76"/>
      <c r="N8300" s="76"/>
      <c r="O8300" s="76"/>
      <c r="P8300" s="76"/>
      <c r="Q8300" s="76"/>
      <c r="R8300" s="76"/>
      <c r="S8300" s="76"/>
      <c r="T8300" s="76"/>
      <c r="U8300" s="76"/>
      <c r="V8300" s="76"/>
      <c r="W8300" s="76"/>
      <c r="X8300" s="76"/>
      <c r="Y8300" s="677"/>
      <c r="Z8300" s="677"/>
      <c r="AA8300" s="677"/>
      <c r="AB8300" s="677"/>
      <c r="AC8300" s="677"/>
      <c r="AD8300" s="677"/>
      <c r="AE8300" s="677"/>
      <c r="AF8300" s="677"/>
      <c r="AG8300" s="677"/>
      <c r="AH8300" s="677"/>
      <c r="AI8300" s="677"/>
      <c r="AJ8300" s="677"/>
      <c r="AK8300" s="677"/>
      <c r="AL8300" s="677"/>
      <c r="AM8300" s="677"/>
      <c r="AN8300" s="677"/>
      <c r="AO8300" s="677"/>
      <c r="AP8300" s="677"/>
      <c r="AQ8300" s="677"/>
      <c r="AR8300" s="677"/>
      <c r="AS8300" s="677"/>
      <c r="AT8300" s="677"/>
      <c r="AU8300" s="677"/>
      <c r="AV8300" s="677"/>
      <c r="AW8300" s="677"/>
      <c r="AX8300" s="677"/>
      <c r="AY8300" s="677"/>
      <c r="AZ8300" s="677"/>
      <c r="BA8300" s="677"/>
      <c r="BB8300" s="677"/>
      <c r="BC8300" s="677"/>
      <c r="BD8300" s="677"/>
      <c r="BE8300" s="677"/>
      <c r="BF8300" s="677"/>
      <c r="BG8300" s="677"/>
      <c r="BH8300" s="677"/>
      <c r="BI8300" s="677"/>
      <c r="BJ8300" s="677"/>
      <c r="BK8300" s="677"/>
      <c r="BL8300" s="677"/>
      <c r="BM8300" s="677"/>
      <c r="BN8300" s="677"/>
      <c r="BO8300" s="677"/>
      <c r="BP8300" s="677"/>
      <c r="BQ8300" s="677"/>
      <c r="BR8300" s="677"/>
      <c r="BS8300" s="677"/>
      <c r="BT8300" s="677"/>
      <c r="BU8300" s="677"/>
      <c r="BV8300" s="677"/>
      <c r="BW8300" s="677"/>
      <c r="BX8300" s="677"/>
      <c r="BY8300" s="677"/>
      <c r="BZ8300" s="677"/>
      <c r="CA8300" s="677"/>
      <c r="CB8300" s="677"/>
      <c r="CC8300" s="677"/>
      <c r="CD8300" s="677"/>
      <c r="CE8300" s="677"/>
      <c r="CF8300" s="677"/>
      <c r="CG8300" s="677"/>
    </row>
    <row r="8301" spans="1:85">
      <c r="A8301" s="54"/>
      <c r="B8301" s="54"/>
      <c r="C8301" s="80"/>
      <c r="D8301" s="81"/>
      <c r="E8301" s="99"/>
      <c r="F8301" s="80"/>
      <c r="G8301" s="81"/>
      <c r="H8301" s="81"/>
      <c r="I8301" s="526"/>
      <c r="J8301" s="80"/>
      <c r="K8301" s="84" t="s">
        <v>1502</v>
      </c>
      <c r="L8301" s="76">
        <f t="shared" si="446"/>
        <v>2</v>
      </c>
      <c r="M8301" s="76"/>
      <c r="N8301" s="76"/>
      <c r="O8301" s="76"/>
      <c r="P8301" s="76"/>
      <c r="Q8301" s="76"/>
      <c r="R8301" s="76"/>
      <c r="S8301" s="76">
        <v>1</v>
      </c>
      <c r="T8301" s="76"/>
      <c r="U8301" s="76"/>
      <c r="V8301" s="76"/>
      <c r="W8301" s="76">
        <v>1</v>
      </c>
      <c r="X8301" s="76"/>
      <c r="Y8301" s="677"/>
      <c r="Z8301" s="677"/>
      <c r="AA8301" s="677"/>
      <c r="AB8301" s="677"/>
      <c r="AC8301" s="677"/>
      <c r="AD8301" s="677"/>
      <c r="AE8301" s="677"/>
      <c r="AF8301" s="677"/>
      <c r="AG8301" s="677"/>
      <c r="AH8301" s="677"/>
      <c r="AI8301" s="677"/>
      <c r="AJ8301" s="677"/>
      <c r="AK8301" s="677"/>
      <c r="AL8301" s="677"/>
      <c r="AM8301" s="677"/>
      <c r="AN8301" s="677"/>
      <c r="AO8301" s="677"/>
      <c r="AP8301" s="677"/>
      <c r="AQ8301" s="677"/>
      <c r="AR8301" s="677"/>
      <c r="AS8301" s="677"/>
      <c r="AT8301" s="677"/>
      <c r="AU8301" s="677"/>
      <c r="AV8301" s="677"/>
      <c r="AW8301" s="677"/>
      <c r="AX8301" s="677"/>
      <c r="AY8301" s="677"/>
      <c r="AZ8301" s="677"/>
      <c r="BA8301" s="677"/>
      <c r="BB8301" s="677"/>
      <c r="BC8301" s="677"/>
      <c r="BD8301" s="677"/>
      <c r="BE8301" s="677"/>
      <c r="BF8301" s="677"/>
      <c r="BG8301" s="677"/>
      <c r="BH8301" s="677"/>
      <c r="BI8301" s="677"/>
      <c r="BJ8301" s="677"/>
      <c r="BK8301" s="677"/>
      <c r="BL8301" s="677"/>
      <c r="BM8301" s="677"/>
      <c r="BN8301" s="677"/>
      <c r="BO8301" s="677"/>
      <c r="BP8301" s="677"/>
      <c r="BQ8301" s="677"/>
      <c r="BR8301" s="677"/>
      <c r="BS8301" s="677"/>
      <c r="BT8301" s="677"/>
      <c r="BU8301" s="677"/>
      <c r="BV8301" s="677"/>
      <c r="BW8301" s="677"/>
      <c r="BX8301" s="677"/>
      <c r="BY8301" s="677"/>
      <c r="BZ8301" s="677"/>
      <c r="CA8301" s="677"/>
      <c r="CB8301" s="677"/>
      <c r="CC8301" s="677"/>
      <c r="CD8301" s="677"/>
      <c r="CE8301" s="677"/>
      <c r="CF8301" s="677"/>
      <c r="CG8301" s="677"/>
    </row>
    <row r="8302" spans="1:85">
      <c r="A8302" s="54"/>
      <c r="B8302" s="54"/>
      <c r="C8302" s="46" t="s">
        <v>33</v>
      </c>
      <c r="D8302" s="58" t="s">
        <v>12543</v>
      </c>
      <c r="E8302" s="97" t="s">
        <v>12544</v>
      </c>
      <c r="F8302" s="46" t="s">
        <v>12545</v>
      </c>
      <c r="G8302" s="58" t="s">
        <v>12546</v>
      </c>
      <c r="H8302" s="58" t="s">
        <v>12547</v>
      </c>
      <c r="I8302" s="524">
        <v>12270</v>
      </c>
      <c r="J8302" s="46" t="s">
        <v>1508</v>
      </c>
      <c r="K8302" s="75" t="s">
        <v>1509</v>
      </c>
      <c r="L8302" s="76">
        <f t="shared" si="446"/>
        <v>0</v>
      </c>
      <c r="M8302" s="76"/>
      <c r="N8302" s="76"/>
      <c r="O8302" s="76"/>
      <c r="P8302" s="76"/>
      <c r="Q8302" s="76"/>
      <c r="R8302" s="76"/>
      <c r="S8302" s="76"/>
      <c r="T8302" s="76"/>
      <c r="U8302" s="76"/>
      <c r="V8302" s="76"/>
      <c r="W8302" s="76"/>
      <c r="X8302" s="76"/>
      <c r="Y8302" s="677"/>
      <c r="Z8302" s="677"/>
      <c r="AA8302" s="677"/>
      <c r="AB8302" s="677"/>
      <c r="AC8302" s="677"/>
      <c r="AD8302" s="677"/>
      <c r="AE8302" s="677"/>
      <c r="AF8302" s="677"/>
      <c r="AG8302" s="677"/>
      <c r="AH8302" s="677"/>
      <c r="AI8302" s="677"/>
      <c r="AJ8302" s="677"/>
      <c r="AK8302" s="677"/>
      <c r="AL8302" s="677"/>
      <c r="AM8302" s="677"/>
      <c r="AN8302" s="677"/>
      <c r="AO8302" s="677"/>
      <c r="AP8302" s="677"/>
      <c r="AQ8302" s="677"/>
      <c r="AR8302" s="677"/>
      <c r="AS8302" s="677"/>
      <c r="AT8302" s="677"/>
      <c r="AU8302" s="677"/>
      <c r="AV8302" s="677"/>
      <c r="AW8302" s="677"/>
      <c r="AX8302" s="677"/>
      <c r="AY8302" s="677"/>
      <c r="AZ8302" s="677"/>
      <c r="BA8302" s="677"/>
      <c r="BB8302" s="677"/>
      <c r="BC8302" s="677"/>
      <c r="BD8302" s="677"/>
      <c r="BE8302" s="677"/>
      <c r="BF8302" s="677"/>
      <c r="BG8302" s="677"/>
      <c r="BH8302" s="677"/>
      <c r="BI8302" s="677"/>
      <c r="BJ8302" s="677"/>
      <c r="BK8302" s="677"/>
      <c r="BL8302" s="677"/>
      <c r="BM8302" s="677"/>
      <c r="BN8302" s="677"/>
      <c r="BO8302" s="677"/>
      <c r="BP8302" s="677"/>
      <c r="BQ8302" s="677"/>
      <c r="BR8302" s="677"/>
      <c r="BS8302" s="677"/>
      <c r="BT8302" s="677"/>
      <c r="BU8302" s="677"/>
      <c r="BV8302" s="677"/>
      <c r="BW8302" s="677"/>
      <c r="BX8302" s="677"/>
      <c r="BY8302" s="677"/>
      <c r="BZ8302" s="677"/>
      <c r="CA8302" s="677"/>
      <c r="CB8302" s="677"/>
      <c r="CC8302" s="677"/>
      <c r="CD8302" s="677"/>
      <c r="CE8302" s="677"/>
      <c r="CF8302" s="677"/>
      <c r="CG8302" s="677"/>
    </row>
    <row r="8303" spans="1:85">
      <c r="A8303" s="54"/>
      <c r="B8303" s="54"/>
      <c r="C8303" s="54"/>
      <c r="D8303" s="169"/>
      <c r="E8303" s="98"/>
      <c r="F8303" s="135"/>
      <c r="G8303" s="77"/>
      <c r="H8303" s="77"/>
      <c r="I8303" s="525"/>
      <c r="J8303" s="54"/>
      <c r="K8303" s="75" t="s">
        <v>1501</v>
      </c>
      <c r="L8303" s="76">
        <f t="shared" si="446"/>
        <v>0</v>
      </c>
      <c r="M8303" s="76"/>
      <c r="N8303" s="76"/>
      <c r="O8303" s="76"/>
      <c r="P8303" s="76"/>
      <c r="Q8303" s="76"/>
      <c r="R8303" s="76"/>
      <c r="S8303" s="76"/>
      <c r="T8303" s="76"/>
      <c r="U8303" s="76"/>
      <c r="V8303" s="76"/>
      <c r="W8303" s="76"/>
      <c r="X8303" s="76"/>
      <c r="Y8303" s="677"/>
      <c r="Z8303" s="677"/>
      <c r="AA8303" s="677"/>
      <c r="AB8303" s="677"/>
      <c r="AC8303" s="677"/>
      <c r="AD8303" s="677"/>
      <c r="AE8303" s="677"/>
      <c r="AF8303" s="677"/>
      <c r="AG8303" s="677"/>
      <c r="AH8303" s="677"/>
      <c r="AI8303" s="677"/>
      <c r="AJ8303" s="677"/>
      <c r="AK8303" s="677"/>
      <c r="AL8303" s="677"/>
      <c r="AM8303" s="677"/>
      <c r="AN8303" s="677"/>
      <c r="AO8303" s="677"/>
      <c r="AP8303" s="677"/>
      <c r="AQ8303" s="677"/>
      <c r="AR8303" s="677"/>
      <c r="AS8303" s="677"/>
      <c r="AT8303" s="677"/>
      <c r="AU8303" s="677"/>
      <c r="AV8303" s="677"/>
      <c r="AW8303" s="677"/>
      <c r="AX8303" s="677"/>
      <c r="AY8303" s="677"/>
      <c r="AZ8303" s="677"/>
      <c r="BA8303" s="677"/>
      <c r="BB8303" s="677"/>
      <c r="BC8303" s="677"/>
      <c r="BD8303" s="677"/>
      <c r="BE8303" s="677"/>
      <c r="BF8303" s="677"/>
      <c r="BG8303" s="677"/>
      <c r="BH8303" s="677"/>
      <c r="BI8303" s="677"/>
      <c r="BJ8303" s="677"/>
      <c r="BK8303" s="677"/>
      <c r="BL8303" s="677"/>
      <c r="BM8303" s="677"/>
      <c r="BN8303" s="677"/>
      <c r="BO8303" s="677"/>
      <c r="BP8303" s="677"/>
      <c r="BQ8303" s="677"/>
      <c r="BR8303" s="677"/>
      <c r="BS8303" s="677"/>
      <c r="BT8303" s="677"/>
      <c r="BU8303" s="677"/>
      <c r="BV8303" s="677"/>
      <c r="BW8303" s="677"/>
      <c r="BX8303" s="677"/>
      <c r="BY8303" s="677"/>
      <c r="BZ8303" s="677"/>
      <c r="CA8303" s="677"/>
      <c r="CB8303" s="677"/>
      <c r="CC8303" s="677"/>
      <c r="CD8303" s="677"/>
      <c r="CE8303" s="677"/>
      <c r="CF8303" s="677"/>
      <c r="CG8303" s="677"/>
    </row>
    <row r="8304" spans="1:85">
      <c r="A8304" s="54"/>
      <c r="B8304" s="54"/>
      <c r="C8304" s="80"/>
      <c r="D8304" s="81"/>
      <c r="E8304" s="99"/>
      <c r="F8304" s="80"/>
      <c r="G8304" s="81"/>
      <c r="H8304" s="81"/>
      <c r="I8304" s="526"/>
      <c r="J8304" s="80"/>
      <c r="K8304" s="84" t="s">
        <v>1502</v>
      </c>
      <c r="L8304" s="76">
        <f t="shared" si="446"/>
        <v>2</v>
      </c>
      <c r="M8304" s="76"/>
      <c r="N8304" s="76"/>
      <c r="O8304" s="76"/>
      <c r="P8304" s="76"/>
      <c r="Q8304" s="76"/>
      <c r="R8304" s="76"/>
      <c r="S8304" s="76"/>
      <c r="T8304" s="76">
        <v>2</v>
      </c>
      <c r="U8304" s="76"/>
      <c r="V8304" s="76"/>
      <c r="W8304" s="76"/>
      <c r="X8304" s="76"/>
      <c r="Y8304" s="677"/>
      <c r="Z8304" s="677"/>
      <c r="AA8304" s="677"/>
      <c r="AB8304" s="677"/>
      <c r="AC8304" s="677"/>
      <c r="AD8304" s="677"/>
      <c r="AE8304" s="677"/>
      <c r="AF8304" s="677"/>
      <c r="AG8304" s="677"/>
      <c r="AH8304" s="677"/>
      <c r="AI8304" s="677"/>
      <c r="AJ8304" s="677"/>
      <c r="AK8304" s="677"/>
      <c r="AL8304" s="677"/>
      <c r="AM8304" s="677"/>
      <c r="AN8304" s="677"/>
      <c r="AO8304" s="677"/>
      <c r="AP8304" s="677"/>
      <c r="AQ8304" s="677"/>
      <c r="AR8304" s="677"/>
      <c r="AS8304" s="677"/>
      <c r="AT8304" s="677"/>
      <c r="AU8304" s="677"/>
      <c r="AV8304" s="677"/>
      <c r="AW8304" s="677"/>
      <c r="AX8304" s="677"/>
      <c r="AY8304" s="677"/>
      <c r="AZ8304" s="677"/>
      <c r="BA8304" s="677"/>
      <c r="BB8304" s="677"/>
      <c r="BC8304" s="677"/>
      <c r="BD8304" s="677"/>
      <c r="BE8304" s="677"/>
      <c r="BF8304" s="677"/>
      <c r="BG8304" s="677"/>
      <c r="BH8304" s="677"/>
      <c r="BI8304" s="677"/>
      <c r="BJ8304" s="677"/>
      <c r="BK8304" s="677"/>
      <c r="BL8304" s="677"/>
      <c r="BM8304" s="677"/>
      <c r="BN8304" s="677"/>
      <c r="BO8304" s="677"/>
      <c r="BP8304" s="677"/>
      <c r="BQ8304" s="677"/>
      <c r="BR8304" s="677"/>
      <c r="BS8304" s="677"/>
      <c r="BT8304" s="677"/>
      <c r="BU8304" s="677"/>
      <c r="BV8304" s="677"/>
      <c r="BW8304" s="677"/>
      <c r="BX8304" s="677"/>
      <c r="BY8304" s="677"/>
      <c r="BZ8304" s="677"/>
      <c r="CA8304" s="677"/>
      <c r="CB8304" s="677"/>
      <c r="CC8304" s="677"/>
      <c r="CD8304" s="677"/>
      <c r="CE8304" s="677"/>
      <c r="CF8304" s="677"/>
      <c r="CG8304" s="677"/>
    </row>
    <row r="8305" spans="1:85">
      <c r="A8305" s="54"/>
      <c r="B8305" s="54"/>
      <c r="C8305" s="46" t="s">
        <v>33</v>
      </c>
      <c r="D8305" s="58" t="s">
        <v>12548</v>
      </c>
      <c r="E8305" s="97" t="s">
        <v>12549</v>
      </c>
      <c r="F8305" s="46" t="s">
        <v>12550</v>
      </c>
      <c r="G8305" s="58" t="s">
        <v>12551</v>
      </c>
      <c r="H8305" s="58" t="s">
        <v>12552</v>
      </c>
      <c r="I8305" s="524">
        <v>36974</v>
      </c>
      <c r="J8305" s="46" t="s">
        <v>1508</v>
      </c>
      <c r="K8305" s="75" t="s">
        <v>1509</v>
      </c>
      <c r="L8305" s="76">
        <f t="shared" si="446"/>
        <v>0</v>
      </c>
      <c r="M8305" s="76"/>
      <c r="N8305" s="76"/>
      <c r="O8305" s="76"/>
      <c r="P8305" s="76"/>
      <c r="Q8305" s="76"/>
      <c r="R8305" s="76"/>
      <c r="S8305" s="76"/>
      <c r="T8305" s="76"/>
      <c r="U8305" s="76"/>
      <c r="V8305" s="76"/>
      <c r="W8305" s="76"/>
      <c r="X8305" s="76"/>
      <c r="Y8305" s="677"/>
      <c r="Z8305" s="677"/>
      <c r="AA8305" s="677"/>
      <c r="AB8305" s="677"/>
      <c r="AC8305" s="677"/>
      <c r="AD8305" s="677"/>
      <c r="AE8305" s="677"/>
      <c r="AF8305" s="677"/>
      <c r="AG8305" s="677"/>
      <c r="AH8305" s="677"/>
      <c r="AI8305" s="677"/>
      <c r="AJ8305" s="677"/>
      <c r="AK8305" s="677"/>
      <c r="AL8305" s="677"/>
      <c r="AM8305" s="677"/>
      <c r="AN8305" s="677"/>
      <c r="AO8305" s="677"/>
      <c r="AP8305" s="677"/>
      <c r="AQ8305" s="677"/>
      <c r="AR8305" s="677"/>
      <c r="AS8305" s="677"/>
      <c r="AT8305" s="677"/>
      <c r="AU8305" s="677"/>
      <c r="AV8305" s="677"/>
      <c r="AW8305" s="677"/>
      <c r="AX8305" s="677"/>
      <c r="AY8305" s="677"/>
      <c r="AZ8305" s="677"/>
      <c r="BA8305" s="677"/>
      <c r="BB8305" s="677"/>
      <c r="BC8305" s="677"/>
      <c r="BD8305" s="677"/>
      <c r="BE8305" s="677"/>
      <c r="BF8305" s="677"/>
      <c r="BG8305" s="677"/>
      <c r="BH8305" s="677"/>
      <c r="BI8305" s="677"/>
      <c r="BJ8305" s="677"/>
      <c r="BK8305" s="677"/>
      <c r="BL8305" s="677"/>
      <c r="BM8305" s="677"/>
      <c r="BN8305" s="677"/>
      <c r="BO8305" s="677"/>
      <c r="BP8305" s="677"/>
      <c r="BQ8305" s="677"/>
      <c r="BR8305" s="677"/>
      <c r="BS8305" s="677"/>
      <c r="BT8305" s="677"/>
      <c r="BU8305" s="677"/>
      <c r="BV8305" s="677"/>
      <c r="BW8305" s="677"/>
      <c r="BX8305" s="677"/>
      <c r="BY8305" s="677"/>
      <c r="BZ8305" s="677"/>
      <c r="CA8305" s="677"/>
      <c r="CB8305" s="677"/>
      <c r="CC8305" s="677"/>
      <c r="CD8305" s="677"/>
      <c r="CE8305" s="677"/>
      <c r="CF8305" s="677"/>
      <c r="CG8305" s="677"/>
    </row>
    <row r="8306" spans="1:85">
      <c r="A8306" s="54"/>
      <c r="B8306" s="54"/>
      <c r="C8306" s="54"/>
      <c r="D8306" s="169"/>
      <c r="E8306" s="98"/>
      <c r="F8306" s="135"/>
      <c r="G8306" s="77"/>
      <c r="H8306" s="77"/>
      <c r="I8306" s="525"/>
      <c r="J8306" s="54"/>
      <c r="K8306" s="75" t="s">
        <v>1501</v>
      </c>
      <c r="L8306" s="76">
        <f t="shared" si="446"/>
        <v>0</v>
      </c>
      <c r="M8306" s="76"/>
      <c r="N8306" s="76"/>
      <c r="O8306" s="76"/>
      <c r="P8306" s="76"/>
      <c r="Q8306" s="76"/>
      <c r="R8306" s="76"/>
      <c r="S8306" s="76"/>
      <c r="T8306" s="76"/>
      <c r="U8306" s="76"/>
      <c r="V8306" s="76"/>
      <c r="W8306" s="76"/>
      <c r="X8306" s="76"/>
      <c r="Y8306" s="677"/>
      <c r="Z8306" s="677"/>
      <c r="AA8306" s="677"/>
      <c r="AB8306" s="677"/>
      <c r="AC8306" s="677"/>
      <c r="AD8306" s="677"/>
      <c r="AE8306" s="677"/>
      <c r="AF8306" s="677"/>
      <c r="AG8306" s="677"/>
      <c r="AH8306" s="677"/>
      <c r="AI8306" s="677"/>
      <c r="AJ8306" s="677"/>
      <c r="AK8306" s="677"/>
      <c r="AL8306" s="677"/>
      <c r="AM8306" s="677"/>
      <c r="AN8306" s="677"/>
      <c r="AO8306" s="677"/>
      <c r="AP8306" s="677"/>
      <c r="AQ8306" s="677"/>
      <c r="AR8306" s="677"/>
      <c r="AS8306" s="677"/>
      <c r="AT8306" s="677"/>
      <c r="AU8306" s="677"/>
      <c r="AV8306" s="677"/>
      <c r="AW8306" s="677"/>
      <c r="AX8306" s="677"/>
      <c r="AY8306" s="677"/>
      <c r="AZ8306" s="677"/>
      <c r="BA8306" s="677"/>
      <c r="BB8306" s="677"/>
      <c r="BC8306" s="677"/>
      <c r="BD8306" s="677"/>
      <c r="BE8306" s="677"/>
      <c r="BF8306" s="677"/>
      <c r="BG8306" s="677"/>
      <c r="BH8306" s="677"/>
      <c r="BI8306" s="677"/>
      <c r="BJ8306" s="677"/>
      <c r="BK8306" s="677"/>
      <c r="BL8306" s="677"/>
      <c r="BM8306" s="677"/>
      <c r="BN8306" s="677"/>
      <c r="BO8306" s="677"/>
      <c r="BP8306" s="677"/>
      <c r="BQ8306" s="677"/>
      <c r="BR8306" s="677"/>
      <c r="BS8306" s="677"/>
      <c r="BT8306" s="677"/>
      <c r="BU8306" s="677"/>
      <c r="BV8306" s="677"/>
      <c r="BW8306" s="677"/>
      <c r="BX8306" s="677"/>
      <c r="BY8306" s="677"/>
      <c r="BZ8306" s="677"/>
      <c r="CA8306" s="677"/>
      <c r="CB8306" s="677"/>
      <c r="CC8306" s="677"/>
      <c r="CD8306" s="677"/>
      <c r="CE8306" s="677"/>
      <c r="CF8306" s="677"/>
      <c r="CG8306" s="677"/>
    </row>
    <row r="8307" spans="1:85">
      <c r="A8307" s="54"/>
      <c r="B8307" s="54"/>
      <c r="C8307" s="80"/>
      <c r="D8307" s="81"/>
      <c r="E8307" s="99"/>
      <c r="F8307" s="80"/>
      <c r="G8307" s="81"/>
      <c r="H8307" s="81"/>
      <c r="I8307" s="526"/>
      <c r="J8307" s="80"/>
      <c r="K8307" s="84" t="s">
        <v>1502</v>
      </c>
      <c r="L8307" s="76">
        <f t="shared" si="446"/>
        <v>11</v>
      </c>
      <c r="M8307" s="76"/>
      <c r="N8307" s="76"/>
      <c r="O8307" s="76">
        <v>3</v>
      </c>
      <c r="P8307" s="76"/>
      <c r="Q8307" s="76"/>
      <c r="R8307" s="76"/>
      <c r="S8307" s="76"/>
      <c r="T8307" s="76">
        <v>8</v>
      </c>
      <c r="U8307" s="76"/>
      <c r="V8307" s="76"/>
      <c r="W8307" s="76"/>
      <c r="X8307" s="76"/>
      <c r="Y8307" s="677"/>
      <c r="Z8307" s="677"/>
      <c r="AA8307" s="677"/>
      <c r="AB8307" s="677"/>
      <c r="AC8307" s="677"/>
      <c r="AD8307" s="677"/>
      <c r="AE8307" s="677"/>
      <c r="AF8307" s="677"/>
      <c r="AG8307" s="677"/>
      <c r="AH8307" s="677"/>
      <c r="AI8307" s="677"/>
      <c r="AJ8307" s="677"/>
      <c r="AK8307" s="677"/>
      <c r="AL8307" s="677"/>
      <c r="AM8307" s="677"/>
      <c r="AN8307" s="677"/>
      <c r="AO8307" s="677"/>
      <c r="AP8307" s="677"/>
      <c r="AQ8307" s="677"/>
      <c r="AR8307" s="677"/>
      <c r="AS8307" s="677"/>
      <c r="AT8307" s="677"/>
      <c r="AU8307" s="677"/>
      <c r="AV8307" s="677"/>
      <c r="AW8307" s="677"/>
      <c r="AX8307" s="677"/>
      <c r="AY8307" s="677"/>
      <c r="AZ8307" s="677"/>
      <c r="BA8307" s="677"/>
      <c r="BB8307" s="677"/>
      <c r="BC8307" s="677"/>
      <c r="BD8307" s="677"/>
      <c r="BE8307" s="677"/>
      <c r="BF8307" s="677"/>
      <c r="BG8307" s="677"/>
      <c r="BH8307" s="677"/>
      <c r="BI8307" s="677"/>
      <c r="BJ8307" s="677"/>
      <c r="BK8307" s="677"/>
      <c r="BL8307" s="677"/>
      <c r="BM8307" s="677"/>
      <c r="BN8307" s="677"/>
      <c r="BO8307" s="677"/>
      <c r="BP8307" s="677"/>
      <c r="BQ8307" s="677"/>
      <c r="BR8307" s="677"/>
      <c r="BS8307" s="677"/>
      <c r="BT8307" s="677"/>
      <c r="BU8307" s="677"/>
      <c r="BV8307" s="677"/>
      <c r="BW8307" s="677"/>
      <c r="BX8307" s="677"/>
      <c r="BY8307" s="677"/>
      <c r="BZ8307" s="677"/>
      <c r="CA8307" s="677"/>
      <c r="CB8307" s="677"/>
      <c r="CC8307" s="677"/>
      <c r="CD8307" s="677"/>
      <c r="CE8307" s="677"/>
      <c r="CF8307" s="677"/>
      <c r="CG8307" s="677"/>
    </row>
    <row r="8308" spans="1:85">
      <c r="A8308" s="54"/>
      <c r="B8308" s="54"/>
      <c r="C8308" s="46" t="s">
        <v>33</v>
      </c>
      <c r="D8308" s="58" t="s">
        <v>12553</v>
      </c>
      <c r="E8308" s="97" t="s">
        <v>12554</v>
      </c>
      <c r="F8308" s="46" t="s">
        <v>12555</v>
      </c>
      <c r="G8308" s="58" t="s">
        <v>12556</v>
      </c>
      <c r="H8308" s="58" t="s">
        <v>12557</v>
      </c>
      <c r="I8308" s="524">
        <v>3429</v>
      </c>
      <c r="J8308" s="46" t="s">
        <v>1508</v>
      </c>
      <c r="K8308" s="75" t="s">
        <v>1509</v>
      </c>
      <c r="L8308" s="76">
        <f>SUM(M8308:X8308)</f>
        <v>0</v>
      </c>
      <c r="M8308" s="76"/>
      <c r="N8308" s="76"/>
      <c r="O8308" s="76"/>
      <c r="P8308" s="76"/>
      <c r="Q8308" s="76"/>
      <c r="R8308" s="76"/>
      <c r="S8308" s="76"/>
      <c r="T8308" s="76"/>
      <c r="U8308" s="76"/>
      <c r="V8308" s="76"/>
      <c r="W8308" s="76"/>
      <c r="X8308" s="76"/>
      <c r="Y8308" s="677"/>
      <c r="Z8308" s="677"/>
      <c r="AA8308" s="677"/>
      <c r="AB8308" s="677"/>
      <c r="AC8308" s="677"/>
      <c r="AD8308" s="677"/>
      <c r="AE8308" s="677"/>
      <c r="AF8308" s="677"/>
      <c r="AG8308" s="677"/>
      <c r="AH8308" s="677"/>
      <c r="AI8308" s="677"/>
      <c r="AJ8308" s="677"/>
      <c r="AK8308" s="677"/>
      <c r="AL8308" s="677"/>
      <c r="AM8308" s="677"/>
      <c r="AN8308" s="677"/>
      <c r="AO8308" s="677"/>
      <c r="AP8308" s="677"/>
      <c r="AQ8308" s="677"/>
      <c r="AR8308" s="677"/>
      <c r="AS8308" s="677"/>
      <c r="AT8308" s="677"/>
      <c r="AU8308" s="677"/>
      <c r="AV8308" s="677"/>
      <c r="AW8308" s="677"/>
      <c r="AX8308" s="677"/>
      <c r="AY8308" s="677"/>
      <c r="AZ8308" s="677"/>
      <c r="BA8308" s="677"/>
      <c r="BB8308" s="677"/>
      <c r="BC8308" s="677"/>
      <c r="BD8308" s="677"/>
      <c r="BE8308" s="677"/>
      <c r="BF8308" s="677"/>
      <c r="BG8308" s="677"/>
      <c r="BH8308" s="677"/>
      <c r="BI8308" s="677"/>
      <c r="BJ8308" s="677"/>
      <c r="BK8308" s="677"/>
      <c r="BL8308" s="677"/>
      <c r="BM8308" s="677"/>
      <c r="BN8308" s="677"/>
      <c r="BO8308" s="677"/>
      <c r="BP8308" s="677"/>
      <c r="BQ8308" s="677"/>
      <c r="BR8308" s="677"/>
      <c r="BS8308" s="677"/>
      <c r="BT8308" s="677"/>
      <c r="BU8308" s="677"/>
      <c r="BV8308" s="677"/>
      <c r="BW8308" s="677"/>
      <c r="BX8308" s="677"/>
      <c r="BY8308" s="677"/>
      <c r="BZ8308" s="677"/>
      <c r="CA8308" s="677"/>
      <c r="CB8308" s="677"/>
      <c r="CC8308" s="677"/>
      <c r="CD8308" s="677"/>
      <c r="CE8308" s="677"/>
      <c r="CF8308" s="677"/>
      <c r="CG8308" s="677"/>
    </row>
    <row r="8309" spans="1:85">
      <c r="A8309" s="54"/>
      <c r="B8309" s="54"/>
      <c r="C8309" s="54"/>
      <c r="D8309" s="169"/>
      <c r="E8309" s="98"/>
      <c r="F8309" s="135"/>
      <c r="G8309" s="77"/>
      <c r="H8309" s="77"/>
      <c r="I8309" s="525"/>
      <c r="J8309" s="54"/>
      <c r="K8309" s="75" t="s">
        <v>1501</v>
      </c>
      <c r="L8309" s="76">
        <f t="shared" ref="L8309:L8319" si="447">SUM(M8309:X8309)</f>
        <v>0</v>
      </c>
      <c r="M8309" s="76"/>
      <c r="N8309" s="76"/>
      <c r="O8309" s="76"/>
      <c r="P8309" s="76"/>
      <c r="Q8309" s="76"/>
      <c r="R8309" s="76"/>
      <c r="S8309" s="76"/>
      <c r="T8309" s="76"/>
      <c r="U8309" s="76"/>
      <c r="V8309" s="76"/>
      <c r="W8309" s="76"/>
      <c r="X8309" s="76"/>
      <c r="Y8309" s="677"/>
      <c r="Z8309" s="677"/>
      <c r="AA8309" s="677"/>
      <c r="AB8309" s="677"/>
      <c r="AC8309" s="677"/>
      <c r="AD8309" s="677"/>
      <c r="AE8309" s="677"/>
      <c r="AF8309" s="677"/>
      <c r="AG8309" s="677"/>
      <c r="AH8309" s="677"/>
      <c r="AI8309" s="677"/>
      <c r="AJ8309" s="677"/>
      <c r="AK8309" s="677"/>
      <c r="AL8309" s="677"/>
      <c r="AM8309" s="677"/>
      <c r="AN8309" s="677"/>
      <c r="AO8309" s="677"/>
      <c r="AP8309" s="677"/>
      <c r="AQ8309" s="677"/>
      <c r="AR8309" s="677"/>
      <c r="AS8309" s="677"/>
      <c r="AT8309" s="677"/>
      <c r="AU8309" s="677"/>
      <c r="AV8309" s="677"/>
      <c r="AW8309" s="677"/>
      <c r="AX8309" s="677"/>
      <c r="AY8309" s="677"/>
      <c r="AZ8309" s="677"/>
      <c r="BA8309" s="677"/>
      <c r="BB8309" s="677"/>
      <c r="BC8309" s="677"/>
      <c r="BD8309" s="677"/>
      <c r="BE8309" s="677"/>
      <c r="BF8309" s="677"/>
      <c r="BG8309" s="677"/>
      <c r="BH8309" s="677"/>
      <c r="BI8309" s="677"/>
      <c r="BJ8309" s="677"/>
      <c r="BK8309" s="677"/>
      <c r="BL8309" s="677"/>
      <c r="BM8309" s="677"/>
      <c r="BN8309" s="677"/>
      <c r="BO8309" s="677"/>
      <c r="BP8309" s="677"/>
      <c r="BQ8309" s="677"/>
      <c r="BR8309" s="677"/>
      <c r="BS8309" s="677"/>
      <c r="BT8309" s="677"/>
      <c r="BU8309" s="677"/>
      <c r="BV8309" s="677"/>
      <c r="BW8309" s="677"/>
      <c r="BX8309" s="677"/>
      <c r="BY8309" s="677"/>
      <c r="BZ8309" s="677"/>
      <c r="CA8309" s="677"/>
      <c r="CB8309" s="677"/>
      <c r="CC8309" s="677"/>
      <c r="CD8309" s="677"/>
      <c r="CE8309" s="677"/>
      <c r="CF8309" s="677"/>
      <c r="CG8309" s="677"/>
    </row>
    <row r="8310" spans="1:85">
      <c r="A8310" s="54"/>
      <c r="B8310" s="54"/>
      <c r="C8310" s="80"/>
      <c r="D8310" s="81"/>
      <c r="E8310" s="99"/>
      <c r="F8310" s="80"/>
      <c r="G8310" s="81"/>
      <c r="H8310" s="81"/>
      <c r="I8310" s="526"/>
      <c r="J8310" s="80"/>
      <c r="K8310" s="84" t="s">
        <v>1502</v>
      </c>
      <c r="L8310" s="76">
        <f t="shared" si="447"/>
        <v>2</v>
      </c>
      <c r="M8310" s="76"/>
      <c r="N8310" s="76"/>
      <c r="O8310" s="76"/>
      <c r="P8310" s="76"/>
      <c r="Q8310" s="76"/>
      <c r="R8310" s="76"/>
      <c r="S8310" s="76">
        <v>1</v>
      </c>
      <c r="T8310" s="76">
        <v>1</v>
      </c>
      <c r="U8310" s="76"/>
      <c r="V8310" s="76"/>
      <c r="W8310" s="76"/>
      <c r="X8310" s="76"/>
      <c r="Y8310" s="677"/>
      <c r="Z8310" s="677"/>
      <c r="AA8310" s="677"/>
      <c r="AB8310" s="677"/>
      <c r="AC8310" s="677"/>
      <c r="AD8310" s="677"/>
      <c r="AE8310" s="677"/>
      <c r="AF8310" s="677"/>
      <c r="AG8310" s="677"/>
      <c r="AH8310" s="677"/>
      <c r="AI8310" s="677"/>
      <c r="AJ8310" s="677"/>
      <c r="AK8310" s="677"/>
      <c r="AL8310" s="677"/>
      <c r="AM8310" s="677"/>
      <c r="AN8310" s="677"/>
      <c r="AO8310" s="677"/>
      <c r="AP8310" s="677"/>
      <c r="AQ8310" s="677"/>
      <c r="AR8310" s="677"/>
      <c r="AS8310" s="677"/>
      <c r="AT8310" s="677"/>
      <c r="AU8310" s="677"/>
      <c r="AV8310" s="677"/>
      <c r="AW8310" s="677"/>
      <c r="AX8310" s="677"/>
      <c r="AY8310" s="677"/>
      <c r="AZ8310" s="677"/>
      <c r="BA8310" s="677"/>
      <c r="BB8310" s="677"/>
      <c r="BC8310" s="677"/>
      <c r="BD8310" s="677"/>
      <c r="BE8310" s="677"/>
      <c r="BF8310" s="677"/>
      <c r="BG8310" s="677"/>
      <c r="BH8310" s="677"/>
      <c r="BI8310" s="677"/>
      <c r="BJ8310" s="677"/>
      <c r="BK8310" s="677"/>
      <c r="BL8310" s="677"/>
      <c r="BM8310" s="677"/>
      <c r="BN8310" s="677"/>
      <c r="BO8310" s="677"/>
      <c r="BP8310" s="677"/>
      <c r="BQ8310" s="677"/>
      <c r="BR8310" s="677"/>
      <c r="BS8310" s="677"/>
      <c r="BT8310" s="677"/>
      <c r="BU8310" s="677"/>
      <c r="BV8310" s="677"/>
      <c r="BW8310" s="677"/>
      <c r="BX8310" s="677"/>
      <c r="BY8310" s="677"/>
      <c r="BZ8310" s="677"/>
      <c r="CA8310" s="677"/>
      <c r="CB8310" s="677"/>
      <c r="CC8310" s="677"/>
      <c r="CD8310" s="677"/>
      <c r="CE8310" s="677"/>
      <c r="CF8310" s="677"/>
      <c r="CG8310" s="677"/>
    </row>
    <row r="8311" spans="1:85">
      <c r="A8311" s="54"/>
      <c r="B8311" s="54"/>
      <c r="C8311" s="46" t="s">
        <v>33</v>
      </c>
      <c r="D8311" s="58" t="s">
        <v>12558</v>
      </c>
      <c r="E8311" s="97" t="s">
        <v>12559</v>
      </c>
      <c r="F8311" s="46" t="s">
        <v>12560</v>
      </c>
      <c r="G8311" s="58" t="s">
        <v>12561</v>
      </c>
      <c r="H8311" s="58" t="s">
        <v>12562</v>
      </c>
      <c r="I8311" s="524">
        <v>3</v>
      </c>
      <c r="J8311" s="46" t="s">
        <v>1508</v>
      </c>
      <c r="K8311" s="75" t="s">
        <v>1509</v>
      </c>
      <c r="L8311" s="76">
        <f t="shared" si="447"/>
        <v>0</v>
      </c>
      <c r="M8311" s="76"/>
      <c r="N8311" s="76"/>
      <c r="O8311" s="76"/>
      <c r="P8311" s="76"/>
      <c r="Q8311" s="76"/>
      <c r="R8311" s="76"/>
      <c r="S8311" s="76"/>
      <c r="T8311" s="76"/>
      <c r="U8311" s="76"/>
      <c r="V8311" s="76"/>
      <c r="W8311" s="76"/>
      <c r="X8311" s="76"/>
      <c r="Y8311" s="677"/>
      <c r="Z8311" s="677"/>
      <c r="AA8311" s="677"/>
      <c r="AB8311" s="677"/>
      <c r="AC8311" s="677"/>
      <c r="AD8311" s="677"/>
      <c r="AE8311" s="677"/>
      <c r="AF8311" s="677"/>
      <c r="AG8311" s="677"/>
      <c r="AH8311" s="677"/>
      <c r="AI8311" s="677"/>
      <c r="AJ8311" s="677"/>
      <c r="AK8311" s="677"/>
      <c r="AL8311" s="677"/>
      <c r="AM8311" s="677"/>
      <c r="AN8311" s="677"/>
      <c r="AO8311" s="677"/>
      <c r="AP8311" s="677"/>
      <c r="AQ8311" s="677"/>
      <c r="AR8311" s="677"/>
      <c r="AS8311" s="677"/>
      <c r="AT8311" s="677"/>
      <c r="AU8311" s="677"/>
      <c r="AV8311" s="677"/>
      <c r="AW8311" s="677"/>
      <c r="AX8311" s="677"/>
      <c r="AY8311" s="677"/>
      <c r="AZ8311" s="677"/>
      <c r="BA8311" s="677"/>
      <c r="BB8311" s="677"/>
      <c r="BC8311" s="677"/>
      <c r="BD8311" s="677"/>
      <c r="BE8311" s="677"/>
      <c r="BF8311" s="677"/>
      <c r="BG8311" s="677"/>
      <c r="BH8311" s="677"/>
      <c r="BI8311" s="677"/>
      <c r="BJ8311" s="677"/>
      <c r="BK8311" s="677"/>
      <c r="BL8311" s="677"/>
      <c r="BM8311" s="677"/>
      <c r="BN8311" s="677"/>
      <c r="BO8311" s="677"/>
      <c r="BP8311" s="677"/>
      <c r="BQ8311" s="677"/>
      <c r="BR8311" s="677"/>
      <c r="BS8311" s="677"/>
      <c r="BT8311" s="677"/>
      <c r="BU8311" s="677"/>
      <c r="BV8311" s="677"/>
      <c r="BW8311" s="677"/>
      <c r="BX8311" s="677"/>
      <c r="BY8311" s="677"/>
      <c r="BZ8311" s="677"/>
      <c r="CA8311" s="677"/>
      <c r="CB8311" s="677"/>
      <c r="CC8311" s="677"/>
      <c r="CD8311" s="677"/>
      <c r="CE8311" s="677"/>
      <c r="CF8311" s="677"/>
      <c r="CG8311" s="677"/>
    </row>
    <row r="8312" spans="1:85">
      <c r="A8312" s="54"/>
      <c r="B8312" s="54"/>
      <c r="C8312" s="54"/>
      <c r="D8312" s="169"/>
      <c r="E8312" s="98"/>
      <c r="F8312" s="135"/>
      <c r="G8312" s="77"/>
      <c r="H8312" s="77"/>
      <c r="I8312" s="525"/>
      <c r="J8312" s="54"/>
      <c r="K8312" s="75" t="s">
        <v>1501</v>
      </c>
      <c r="L8312" s="76">
        <f t="shared" si="447"/>
        <v>0</v>
      </c>
      <c r="M8312" s="76"/>
      <c r="N8312" s="76"/>
      <c r="O8312" s="76"/>
      <c r="P8312" s="76"/>
      <c r="Q8312" s="76"/>
      <c r="R8312" s="76"/>
      <c r="S8312" s="76"/>
      <c r="T8312" s="76"/>
      <c r="U8312" s="76"/>
      <c r="V8312" s="76"/>
      <c r="W8312" s="76"/>
      <c r="X8312" s="76"/>
      <c r="Y8312" s="677"/>
      <c r="Z8312" s="677"/>
      <c r="AA8312" s="677"/>
      <c r="AB8312" s="677"/>
      <c r="AC8312" s="677"/>
      <c r="AD8312" s="677"/>
      <c r="AE8312" s="677"/>
      <c r="AF8312" s="677"/>
      <c r="AG8312" s="677"/>
      <c r="AH8312" s="677"/>
      <c r="AI8312" s="677"/>
      <c r="AJ8312" s="677"/>
      <c r="AK8312" s="677"/>
      <c r="AL8312" s="677"/>
      <c r="AM8312" s="677"/>
      <c r="AN8312" s="677"/>
      <c r="AO8312" s="677"/>
      <c r="AP8312" s="677"/>
      <c r="AQ8312" s="677"/>
      <c r="AR8312" s="677"/>
      <c r="AS8312" s="677"/>
      <c r="AT8312" s="677"/>
      <c r="AU8312" s="677"/>
      <c r="AV8312" s="677"/>
      <c r="AW8312" s="677"/>
      <c r="AX8312" s="677"/>
      <c r="AY8312" s="677"/>
      <c r="AZ8312" s="677"/>
      <c r="BA8312" s="677"/>
      <c r="BB8312" s="677"/>
      <c r="BC8312" s="677"/>
      <c r="BD8312" s="677"/>
      <c r="BE8312" s="677"/>
      <c r="BF8312" s="677"/>
      <c r="BG8312" s="677"/>
      <c r="BH8312" s="677"/>
      <c r="BI8312" s="677"/>
      <c r="BJ8312" s="677"/>
      <c r="BK8312" s="677"/>
      <c r="BL8312" s="677"/>
      <c r="BM8312" s="677"/>
      <c r="BN8312" s="677"/>
      <c r="BO8312" s="677"/>
      <c r="BP8312" s="677"/>
      <c r="BQ8312" s="677"/>
      <c r="BR8312" s="677"/>
      <c r="BS8312" s="677"/>
      <c r="BT8312" s="677"/>
      <c r="BU8312" s="677"/>
      <c r="BV8312" s="677"/>
      <c r="BW8312" s="677"/>
      <c r="BX8312" s="677"/>
      <c r="BY8312" s="677"/>
      <c r="BZ8312" s="677"/>
      <c r="CA8312" s="677"/>
      <c r="CB8312" s="677"/>
      <c r="CC8312" s="677"/>
      <c r="CD8312" s="677"/>
      <c r="CE8312" s="677"/>
      <c r="CF8312" s="677"/>
      <c r="CG8312" s="677"/>
    </row>
    <row r="8313" spans="1:85">
      <c r="A8313" s="54"/>
      <c r="B8313" s="54"/>
      <c r="C8313" s="80"/>
      <c r="D8313" s="81"/>
      <c r="E8313" s="99"/>
      <c r="F8313" s="80"/>
      <c r="G8313" s="81"/>
      <c r="H8313" s="81"/>
      <c r="I8313" s="526"/>
      <c r="J8313" s="80"/>
      <c r="K8313" s="84" t="s">
        <v>1502</v>
      </c>
      <c r="L8313" s="76">
        <f t="shared" si="447"/>
        <v>2</v>
      </c>
      <c r="M8313" s="76"/>
      <c r="N8313" s="76"/>
      <c r="O8313" s="76"/>
      <c r="P8313" s="76"/>
      <c r="Q8313" s="76"/>
      <c r="R8313" s="76"/>
      <c r="S8313" s="76">
        <v>2</v>
      </c>
      <c r="T8313" s="76"/>
      <c r="U8313" s="76"/>
      <c r="V8313" s="76"/>
      <c r="W8313" s="76"/>
      <c r="X8313" s="76"/>
      <c r="Y8313" s="677"/>
      <c r="Z8313" s="677"/>
      <c r="AA8313" s="677"/>
      <c r="AB8313" s="677"/>
      <c r="AC8313" s="677"/>
      <c r="AD8313" s="677"/>
      <c r="AE8313" s="677"/>
      <c r="AF8313" s="677"/>
      <c r="AG8313" s="677"/>
      <c r="AH8313" s="677"/>
      <c r="AI8313" s="677"/>
      <c r="AJ8313" s="677"/>
      <c r="AK8313" s="677"/>
      <c r="AL8313" s="677"/>
      <c r="AM8313" s="677"/>
      <c r="AN8313" s="677"/>
      <c r="AO8313" s="677"/>
      <c r="AP8313" s="677"/>
      <c r="AQ8313" s="677"/>
      <c r="AR8313" s="677"/>
      <c r="AS8313" s="677"/>
      <c r="AT8313" s="677"/>
      <c r="AU8313" s="677"/>
      <c r="AV8313" s="677"/>
      <c r="AW8313" s="677"/>
      <c r="AX8313" s="677"/>
      <c r="AY8313" s="677"/>
      <c r="AZ8313" s="677"/>
      <c r="BA8313" s="677"/>
      <c r="BB8313" s="677"/>
      <c r="BC8313" s="677"/>
      <c r="BD8313" s="677"/>
      <c r="BE8313" s="677"/>
      <c r="BF8313" s="677"/>
      <c r="BG8313" s="677"/>
      <c r="BH8313" s="677"/>
      <c r="BI8313" s="677"/>
      <c r="BJ8313" s="677"/>
      <c r="BK8313" s="677"/>
      <c r="BL8313" s="677"/>
      <c r="BM8313" s="677"/>
      <c r="BN8313" s="677"/>
      <c r="BO8313" s="677"/>
      <c r="BP8313" s="677"/>
      <c r="BQ8313" s="677"/>
      <c r="BR8313" s="677"/>
      <c r="BS8313" s="677"/>
      <c r="BT8313" s="677"/>
      <c r="BU8313" s="677"/>
      <c r="BV8313" s="677"/>
      <c r="BW8313" s="677"/>
      <c r="BX8313" s="677"/>
      <c r="BY8313" s="677"/>
      <c r="BZ8313" s="677"/>
      <c r="CA8313" s="677"/>
      <c r="CB8313" s="677"/>
      <c r="CC8313" s="677"/>
      <c r="CD8313" s="677"/>
      <c r="CE8313" s="677"/>
      <c r="CF8313" s="677"/>
      <c r="CG8313" s="677"/>
    </row>
    <row r="8314" spans="1:85">
      <c r="A8314" s="54"/>
      <c r="B8314" s="54"/>
      <c r="C8314" s="46" t="s">
        <v>33</v>
      </c>
      <c r="D8314" s="58" t="s">
        <v>12563</v>
      </c>
      <c r="E8314" s="97" t="s">
        <v>12564</v>
      </c>
      <c r="F8314" s="46" t="s">
        <v>12565</v>
      </c>
      <c r="G8314" s="58" t="s">
        <v>12566</v>
      </c>
      <c r="H8314" s="58" t="s">
        <v>12567</v>
      </c>
      <c r="I8314" s="524">
        <v>147</v>
      </c>
      <c r="J8314" s="46" t="s">
        <v>1508</v>
      </c>
      <c r="K8314" s="75" t="s">
        <v>1509</v>
      </c>
      <c r="L8314" s="76">
        <f t="shared" si="447"/>
        <v>0</v>
      </c>
      <c r="M8314" s="76"/>
      <c r="N8314" s="76"/>
      <c r="O8314" s="76"/>
      <c r="P8314" s="76"/>
      <c r="Q8314" s="76"/>
      <c r="R8314" s="76"/>
      <c r="S8314" s="76"/>
      <c r="T8314" s="76"/>
      <c r="U8314" s="76"/>
      <c r="V8314" s="76"/>
      <c r="W8314" s="76"/>
      <c r="X8314" s="76"/>
      <c r="Y8314" s="677"/>
      <c r="Z8314" s="677"/>
      <c r="AA8314" s="677"/>
      <c r="AB8314" s="677"/>
      <c r="AC8314" s="677"/>
      <c r="AD8314" s="677"/>
      <c r="AE8314" s="677"/>
      <c r="AF8314" s="677"/>
      <c r="AG8314" s="677"/>
      <c r="AH8314" s="677"/>
      <c r="AI8314" s="677"/>
      <c r="AJ8314" s="677"/>
      <c r="AK8314" s="677"/>
      <c r="AL8314" s="677"/>
      <c r="AM8314" s="677"/>
      <c r="AN8314" s="677"/>
      <c r="AO8314" s="677"/>
      <c r="AP8314" s="677"/>
      <c r="AQ8314" s="677"/>
      <c r="AR8314" s="677"/>
      <c r="AS8314" s="677"/>
      <c r="AT8314" s="677"/>
      <c r="AU8314" s="677"/>
      <c r="AV8314" s="677"/>
      <c r="AW8314" s="677"/>
      <c r="AX8314" s="677"/>
      <c r="AY8314" s="677"/>
      <c r="AZ8314" s="677"/>
      <c r="BA8314" s="677"/>
      <c r="BB8314" s="677"/>
      <c r="BC8314" s="677"/>
      <c r="BD8314" s="677"/>
      <c r="BE8314" s="677"/>
      <c r="BF8314" s="677"/>
      <c r="BG8314" s="677"/>
      <c r="BH8314" s="677"/>
      <c r="BI8314" s="677"/>
      <c r="BJ8314" s="677"/>
      <c r="BK8314" s="677"/>
      <c r="BL8314" s="677"/>
      <c r="BM8314" s="677"/>
      <c r="BN8314" s="677"/>
      <c r="BO8314" s="677"/>
      <c r="BP8314" s="677"/>
      <c r="BQ8314" s="677"/>
      <c r="BR8314" s="677"/>
      <c r="BS8314" s="677"/>
      <c r="BT8314" s="677"/>
      <c r="BU8314" s="677"/>
      <c r="BV8314" s="677"/>
      <c r="BW8314" s="677"/>
      <c r="BX8314" s="677"/>
      <c r="BY8314" s="677"/>
      <c r="BZ8314" s="677"/>
      <c r="CA8314" s="677"/>
      <c r="CB8314" s="677"/>
      <c r="CC8314" s="677"/>
      <c r="CD8314" s="677"/>
      <c r="CE8314" s="677"/>
      <c r="CF8314" s="677"/>
      <c r="CG8314" s="677"/>
    </row>
    <row r="8315" spans="1:85">
      <c r="A8315" s="54"/>
      <c r="B8315" s="54"/>
      <c r="C8315" s="54"/>
      <c r="D8315" s="169"/>
      <c r="E8315" s="98"/>
      <c r="F8315" s="135"/>
      <c r="G8315" s="77"/>
      <c r="H8315" s="77"/>
      <c r="I8315" s="525"/>
      <c r="J8315" s="54"/>
      <c r="K8315" s="75" t="s">
        <v>1501</v>
      </c>
      <c r="L8315" s="76">
        <f t="shared" si="447"/>
        <v>0</v>
      </c>
      <c r="M8315" s="76"/>
      <c r="N8315" s="76"/>
      <c r="O8315" s="76"/>
      <c r="P8315" s="76"/>
      <c r="Q8315" s="76"/>
      <c r="R8315" s="76"/>
      <c r="S8315" s="76"/>
      <c r="T8315" s="76"/>
      <c r="U8315" s="76"/>
      <c r="V8315" s="76"/>
      <c r="W8315" s="76"/>
      <c r="X8315" s="76"/>
      <c r="Y8315" s="677"/>
      <c r="Z8315" s="677"/>
      <c r="AA8315" s="677"/>
      <c r="AB8315" s="677"/>
      <c r="AC8315" s="677"/>
      <c r="AD8315" s="677"/>
      <c r="AE8315" s="677"/>
      <c r="AF8315" s="677"/>
      <c r="AG8315" s="677"/>
      <c r="AH8315" s="677"/>
      <c r="AI8315" s="677"/>
      <c r="AJ8315" s="677"/>
      <c r="AK8315" s="677"/>
      <c r="AL8315" s="677"/>
      <c r="AM8315" s="677"/>
      <c r="AN8315" s="677"/>
      <c r="AO8315" s="677"/>
      <c r="AP8315" s="677"/>
      <c r="AQ8315" s="677"/>
      <c r="AR8315" s="677"/>
      <c r="AS8315" s="677"/>
      <c r="AT8315" s="677"/>
      <c r="AU8315" s="677"/>
      <c r="AV8315" s="677"/>
      <c r="AW8315" s="677"/>
      <c r="AX8315" s="677"/>
      <c r="AY8315" s="677"/>
      <c r="AZ8315" s="677"/>
      <c r="BA8315" s="677"/>
      <c r="BB8315" s="677"/>
      <c r="BC8315" s="677"/>
      <c r="BD8315" s="677"/>
      <c r="BE8315" s="677"/>
      <c r="BF8315" s="677"/>
      <c r="BG8315" s="677"/>
      <c r="BH8315" s="677"/>
      <c r="BI8315" s="677"/>
      <c r="BJ8315" s="677"/>
      <c r="BK8315" s="677"/>
      <c r="BL8315" s="677"/>
      <c r="BM8315" s="677"/>
      <c r="BN8315" s="677"/>
      <c r="BO8315" s="677"/>
      <c r="BP8315" s="677"/>
      <c r="BQ8315" s="677"/>
      <c r="BR8315" s="677"/>
      <c r="BS8315" s="677"/>
      <c r="BT8315" s="677"/>
      <c r="BU8315" s="677"/>
      <c r="BV8315" s="677"/>
      <c r="BW8315" s="677"/>
      <c r="BX8315" s="677"/>
      <c r="BY8315" s="677"/>
      <c r="BZ8315" s="677"/>
      <c r="CA8315" s="677"/>
      <c r="CB8315" s="677"/>
      <c r="CC8315" s="677"/>
      <c r="CD8315" s="677"/>
      <c r="CE8315" s="677"/>
      <c r="CF8315" s="677"/>
      <c r="CG8315" s="677"/>
    </row>
    <row r="8316" spans="1:85">
      <c r="A8316" s="54"/>
      <c r="B8316" s="54"/>
      <c r="C8316" s="80"/>
      <c r="D8316" s="81"/>
      <c r="E8316" s="99"/>
      <c r="F8316" s="80"/>
      <c r="G8316" s="81"/>
      <c r="H8316" s="81"/>
      <c r="I8316" s="526"/>
      <c r="J8316" s="80"/>
      <c r="K8316" s="84" t="s">
        <v>1502</v>
      </c>
      <c r="L8316" s="76">
        <f t="shared" si="447"/>
        <v>2</v>
      </c>
      <c r="M8316" s="76"/>
      <c r="N8316" s="76"/>
      <c r="O8316" s="76"/>
      <c r="P8316" s="76"/>
      <c r="Q8316" s="76"/>
      <c r="R8316" s="76"/>
      <c r="S8316" s="76"/>
      <c r="T8316" s="76">
        <v>1</v>
      </c>
      <c r="U8316" s="76"/>
      <c r="V8316" s="76"/>
      <c r="W8316" s="76">
        <v>1</v>
      </c>
      <c r="X8316" s="76"/>
      <c r="Y8316" s="677"/>
      <c r="Z8316" s="677"/>
      <c r="AA8316" s="677"/>
      <c r="AB8316" s="677"/>
      <c r="AC8316" s="677"/>
      <c r="AD8316" s="677"/>
      <c r="AE8316" s="677"/>
      <c r="AF8316" s="677"/>
      <c r="AG8316" s="677"/>
      <c r="AH8316" s="677"/>
      <c r="AI8316" s="677"/>
      <c r="AJ8316" s="677"/>
      <c r="AK8316" s="677"/>
      <c r="AL8316" s="677"/>
      <c r="AM8316" s="677"/>
      <c r="AN8316" s="677"/>
      <c r="AO8316" s="677"/>
      <c r="AP8316" s="677"/>
      <c r="AQ8316" s="677"/>
      <c r="AR8316" s="677"/>
      <c r="AS8316" s="677"/>
      <c r="AT8316" s="677"/>
      <c r="AU8316" s="677"/>
      <c r="AV8316" s="677"/>
      <c r="AW8316" s="677"/>
      <c r="AX8316" s="677"/>
      <c r="AY8316" s="677"/>
      <c r="AZ8316" s="677"/>
      <c r="BA8316" s="677"/>
      <c r="BB8316" s="677"/>
      <c r="BC8316" s="677"/>
      <c r="BD8316" s="677"/>
      <c r="BE8316" s="677"/>
      <c r="BF8316" s="677"/>
      <c r="BG8316" s="677"/>
      <c r="BH8316" s="677"/>
      <c r="BI8316" s="677"/>
      <c r="BJ8316" s="677"/>
      <c r="BK8316" s="677"/>
      <c r="BL8316" s="677"/>
      <c r="BM8316" s="677"/>
      <c r="BN8316" s="677"/>
      <c r="BO8316" s="677"/>
      <c r="BP8316" s="677"/>
      <c r="BQ8316" s="677"/>
      <c r="BR8316" s="677"/>
      <c r="BS8316" s="677"/>
      <c r="BT8316" s="677"/>
      <c r="BU8316" s="677"/>
      <c r="BV8316" s="677"/>
      <c r="BW8316" s="677"/>
      <c r="BX8316" s="677"/>
      <c r="BY8316" s="677"/>
      <c r="BZ8316" s="677"/>
      <c r="CA8316" s="677"/>
      <c r="CB8316" s="677"/>
      <c r="CC8316" s="677"/>
      <c r="CD8316" s="677"/>
      <c r="CE8316" s="677"/>
      <c r="CF8316" s="677"/>
      <c r="CG8316" s="677"/>
    </row>
    <row r="8317" spans="1:85">
      <c r="A8317" s="54"/>
      <c r="B8317" s="54"/>
      <c r="C8317" s="46" t="s">
        <v>33</v>
      </c>
      <c r="D8317" s="58" t="s">
        <v>12568</v>
      </c>
      <c r="E8317" s="97" t="s">
        <v>12569</v>
      </c>
      <c r="F8317" s="46" t="s">
        <v>12570</v>
      </c>
      <c r="G8317" s="58" t="s">
        <v>12571</v>
      </c>
      <c r="H8317" s="58" t="s">
        <v>12572</v>
      </c>
      <c r="I8317" s="524">
        <v>60067</v>
      </c>
      <c r="J8317" s="46" t="s">
        <v>1508</v>
      </c>
      <c r="K8317" s="75" t="s">
        <v>1509</v>
      </c>
      <c r="L8317" s="76">
        <f t="shared" si="447"/>
        <v>0</v>
      </c>
      <c r="M8317" s="76"/>
      <c r="N8317" s="76"/>
      <c r="O8317" s="76"/>
      <c r="P8317" s="76"/>
      <c r="Q8317" s="76"/>
      <c r="R8317" s="76"/>
      <c r="S8317" s="76"/>
      <c r="T8317" s="76"/>
      <c r="U8317" s="76"/>
      <c r="V8317" s="76"/>
      <c r="W8317" s="76"/>
      <c r="X8317" s="76"/>
      <c r="Y8317" s="677"/>
      <c r="Z8317" s="677"/>
      <c r="AA8317" s="677"/>
      <c r="AB8317" s="677"/>
      <c r="AC8317" s="677"/>
      <c r="AD8317" s="677"/>
      <c r="AE8317" s="677"/>
      <c r="AF8317" s="677"/>
      <c r="AG8317" s="677"/>
      <c r="AH8317" s="677"/>
      <c r="AI8317" s="677"/>
      <c r="AJ8317" s="677"/>
      <c r="AK8317" s="677"/>
      <c r="AL8317" s="677"/>
      <c r="AM8317" s="677"/>
      <c r="AN8317" s="677"/>
      <c r="AO8317" s="677"/>
      <c r="AP8317" s="677"/>
      <c r="AQ8317" s="677"/>
      <c r="AR8317" s="677"/>
      <c r="AS8317" s="677"/>
      <c r="AT8317" s="677"/>
      <c r="AU8317" s="677"/>
      <c r="AV8317" s="677"/>
      <c r="AW8317" s="677"/>
      <c r="AX8317" s="677"/>
      <c r="AY8317" s="677"/>
      <c r="AZ8317" s="677"/>
      <c r="BA8317" s="677"/>
      <c r="BB8317" s="677"/>
      <c r="BC8317" s="677"/>
      <c r="BD8317" s="677"/>
      <c r="BE8317" s="677"/>
      <c r="BF8317" s="677"/>
      <c r="BG8317" s="677"/>
      <c r="BH8317" s="677"/>
      <c r="BI8317" s="677"/>
      <c r="BJ8317" s="677"/>
      <c r="BK8317" s="677"/>
      <c r="BL8317" s="677"/>
      <c r="BM8317" s="677"/>
      <c r="BN8317" s="677"/>
      <c r="BO8317" s="677"/>
      <c r="BP8317" s="677"/>
      <c r="BQ8317" s="677"/>
      <c r="BR8317" s="677"/>
      <c r="BS8317" s="677"/>
      <c r="BT8317" s="677"/>
      <c r="BU8317" s="677"/>
      <c r="BV8317" s="677"/>
      <c r="BW8317" s="677"/>
      <c r="BX8317" s="677"/>
      <c r="BY8317" s="677"/>
      <c r="BZ8317" s="677"/>
      <c r="CA8317" s="677"/>
      <c r="CB8317" s="677"/>
      <c r="CC8317" s="677"/>
      <c r="CD8317" s="677"/>
      <c r="CE8317" s="677"/>
      <c r="CF8317" s="677"/>
      <c r="CG8317" s="677"/>
    </row>
    <row r="8318" spans="1:85">
      <c r="A8318" s="54"/>
      <c r="B8318" s="54"/>
      <c r="C8318" s="54"/>
      <c r="D8318" s="169"/>
      <c r="E8318" s="98"/>
      <c r="F8318" s="135"/>
      <c r="G8318" s="77"/>
      <c r="H8318" s="77"/>
      <c r="I8318" s="525"/>
      <c r="J8318" s="54"/>
      <c r="K8318" s="75" t="s">
        <v>1501</v>
      </c>
      <c r="L8318" s="76">
        <f t="shared" si="447"/>
        <v>0</v>
      </c>
      <c r="M8318" s="76"/>
      <c r="N8318" s="76"/>
      <c r="O8318" s="76"/>
      <c r="P8318" s="76"/>
      <c r="Q8318" s="76"/>
      <c r="R8318" s="76"/>
      <c r="S8318" s="76"/>
      <c r="T8318" s="76"/>
      <c r="U8318" s="76"/>
      <c r="V8318" s="76"/>
      <c r="W8318" s="76"/>
      <c r="X8318" s="76"/>
      <c r="Y8318" s="677"/>
      <c r="Z8318" s="677"/>
      <c r="AA8318" s="677"/>
      <c r="AB8318" s="677"/>
      <c r="AC8318" s="677"/>
      <c r="AD8318" s="677"/>
      <c r="AE8318" s="677"/>
      <c r="AF8318" s="677"/>
      <c r="AG8318" s="677"/>
      <c r="AH8318" s="677"/>
      <c r="AI8318" s="677"/>
      <c r="AJ8318" s="677"/>
      <c r="AK8318" s="677"/>
      <c r="AL8318" s="677"/>
      <c r="AM8318" s="677"/>
      <c r="AN8318" s="677"/>
      <c r="AO8318" s="677"/>
      <c r="AP8318" s="677"/>
      <c r="AQ8318" s="677"/>
      <c r="AR8318" s="677"/>
      <c r="AS8318" s="677"/>
      <c r="AT8318" s="677"/>
      <c r="AU8318" s="677"/>
      <c r="AV8318" s="677"/>
      <c r="AW8318" s="677"/>
      <c r="AX8318" s="677"/>
      <c r="AY8318" s="677"/>
      <c r="AZ8318" s="677"/>
      <c r="BA8318" s="677"/>
      <c r="BB8318" s="677"/>
      <c r="BC8318" s="677"/>
      <c r="BD8318" s="677"/>
      <c r="BE8318" s="677"/>
      <c r="BF8318" s="677"/>
      <c r="BG8318" s="677"/>
      <c r="BH8318" s="677"/>
      <c r="BI8318" s="677"/>
      <c r="BJ8318" s="677"/>
      <c r="BK8318" s="677"/>
      <c r="BL8318" s="677"/>
      <c r="BM8318" s="677"/>
      <c r="BN8318" s="677"/>
      <c r="BO8318" s="677"/>
      <c r="BP8318" s="677"/>
      <c r="BQ8318" s="677"/>
      <c r="BR8318" s="677"/>
      <c r="BS8318" s="677"/>
      <c r="BT8318" s="677"/>
      <c r="BU8318" s="677"/>
      <c r="BV8318" s="677"/>
      <c r="BW8318" s="677"/>
      <c r="BX8318" s="677"/>
      <c r="BY8318" s="677"/>
      <c r="BZ8318" s="677"/>
      <c r="CA8318" s="677"/>
      <c r="CB8318" s="677"/>
      <c r="CC8318" s="677"/>
      <c r="CD8318" s="677"/>
      <c r="CE8318" s="677"/>
      <c r="CF8318" s="677"/>
      <c r="CG8318" s="677"/>
    </row>
    <row r="8319" spans="1:85">
      <c r="A8319" s="54"/>
      <c r="B8319" s="54"/>
      <c r="C8319" s="80"/>
      <c r="D8319" s="81"/>
      <c r="E8319" s="99"/>
      <c r="F8319" s="80"/>
      <c r="G8319" s="81"/>
      <c r="H8319" s="81"/>
      <c r="I8319" s="526"/>
      <c r="J8319" s="80"/>
      <c r="K8319" s="84" t="s">
        <v>1502</v>
      </c>
      <c r="L8319" s="76">
        <f t="shared" si="447"/>
        <v>8</v>
      </c>
      <c r="M8319" s="76"/>
      <c r="N8319" s="76"/>
      <c r="O8319" s="76">
        <v>2</v>
      </c>
      <c r="P8319" s="76"/>
      <c r="Q8319" s="76"/>
      <c r="R8319" s="76"/>
      <c r="S8319" s="76"/>
      <c r="T8319" s="76">
        <v>6</v>
      </c>
      <c r="U8319" s="76"/>
      <c r="V8319" s="76"/>
      <c r="W8319" s="76"/>
      <c r="X8319" s="76"/>
      <c r="Y8319" s="677"/>
      <c r="Z8319" s="677"/>
      <c r="AA8319" s="677"/>
      <c r="AB8319" s="677"/>
      <c r="AC8319" s="677"/>
      <c r="AD8319" s="677"/>
      <c r="AE8319" s="677"/>
      <c r="AF8319" s="677"/>
      <c r="AG8319" s="677"/>
      <c r="AH8319" s="677"/>
      <c r="AI8319" s="677"/>
      <c r="AJ8319" s="677"/>
      <c r="AK8319" s="677"/>
      <c r="AL8319" s="677"/>
      <c r="AM8319" s="677"/>
      <c r="AN8319" s="677"/>
      <c r="AO8319" s="677"/>
      <c r="AP8319" s="677"/>
      <c r="AQ8319" s="677"/>
      <c r="AR8319" s="677"/>
      <c r="AS8319" s="677"/>
      <c r="AT8319" s="677"/>
      <c r="AU8319" s="677"/>
      <c r="AV8319" s="677"/>
      <c r="AW8319" s="677"/>
      <c r="AX8319" s="677"/>
      <c r="AY8319" s="677"/>
      <c r="AZ8319" s="677"/>
      <c r="BA8319" s="677"/>
      <c r="BB8319" s="677"/>
      <c r="BC8319" s="677"/>
      <c r="BD8319" s="677"/>
      <c r="BE8319" s="677"/>
      <c r="BF8319" s="677"/>
      <c r="BG8319" s="677"/>
      <c r="BH8319" s="677"/>
      <c r="BI8319" s="677"/>
      <c r="BJ8319" s="677"/>
      <c r="BK8319" s="677"/>
      <c r="BL8319" s="677"/>
      <c r="BM8319" s="677"/>
      <c r="BN8319" s="677"/>
      <c r="BO8319" s="677"/>
      <c r="BP8319" s="677"/>
      <c r="BQ8319" s="677"/>
      <c r="BR8319" s="677"/>
      <c r="BS8319" s="677"/>
      <c r="BT8319" s="677"/>
      <c r="BU8319" s="677"/>
      <c r="BV8319" s="677"/>
      <c r="BW8319" s="677"/>
      <c r="BX8319" s="677"/>
      <c r="BY8319" s="677"/>
      <c r="BZ8319" s="677"/>
      <c r="CA8319" s="677"/>
      <c r="CB8319" s="677"/>
      <c r="CC8319" s="677"/>
      <c r="CD8319" s="677"/>
      <c r="CE8319" s="677"/>
      <c r="CF8319" s="677"/>
      <c r="CG8319" s="677"/>
    </row>
    <row r="8320" spans="1:85">
      <c r="A8320" s="54"/>
      <c r="B8320" s="54"/>
      <c r="C8320" s="46" t="s">
        <v>33</v>
      </c>
      <c r="D8320" s="58" t="s">
        <v>5651</v>
      </c>
      <c r="E8320" s="97" t="s">
        <v>12573</v>
      </c>
      <c r="F8320" s="46" t="s">
        <v>12574</v>
      </c>
      <c r="G8320" s="58" t="s">
        <v>12575</v>
      </c>
      <c r="H8320" s="58" t="s">
        <v>12576</v>
      </c>
      <c r="I8320" s="524">
        <v>20371</v>
      </c>
      <c r="J8320" s="46" t="s">
        <v>1508</v>
      </c>
      <c r="K8320" s="75" t="s">
        <v>1509</v>
      </c>
      <c r="L8320" s="76">
        <f>SUM(M8320:X8320)</f>
        <v>0</v>
      </c>
      <c r="M8320" s="76"/>
      <c r="N8320" s="76"/>
      <c r="O8320" s="76"/>
      <c r="P8320" s="76"/>
      <c r="Q8320" s="76"/>
      <c r="R8320" s="76"/>
      <c r="S8320" s="76"/>
      <c r="T8320" s="76"/>
      <c r="U8320" s="76"/>
      <c r="V8320" s="76"/>
      <c r="W8320" s="76"/>
      <c r="X8320" s="76"/>
      <c r="Y8320" s="677"/>
      <c r="Z8320" s="677"/>
      <c r="AA8320" s="677"/>
      <c r="AB8320" s="677"/>
      <c r="AC8320" s="677"/>
      <c r="AD8320" s="677"/>
      <c r="AE8320" s="677"/>
      <c r="AF8320" s="677"/>
      <c r="AG8320" s="677"/>
      <c r="AH8320" s="677"/>
      <c r="AI8320" s="677"/>
      <c r="AJ8320" s="677"/>
      <c r="AK8320" s="677"/>
      <c r="AL8320" s="677"/>
      <c r="AM8320" s="677"/>
      <c r="AN8320" s="677"/>
      <c r="AO8320" s="677"/>
      <c r="AP8320" s="677"/>
      <c r="AQ8320" s="677"/>
      <c r="AR8320" s="677"/>
      <c r="AS8320" s="677"/>
      <c r="AT8320" s="677"/>
      <c r="AU8320" s="677"/>
      <c r="AV8320" s="677"/>
      <c r="AW8320" s="677"/>
      <c r="AX8320" s="677"/>
      <c r="AY8320" s="677"/>
      <c r="AZ8320" s="677"/>
      <c r="BA8320" s="677"/>
      <c r="BB8320" s="677"/>
      <c r="BC8320" s="677"/>
      <c r="BD8320" s="677"/>
      <c r="BE8320" s="677"/>
      <c r="BF8320" s="677"/>
      <c r="BG8320" s="677"/>
      <c r="BH8320" s="677"/>
      <c r="BI8320" s="677"/>
      <c r="BJ8320" s="677"/>
      <c r="BK8320" s="677"/>
      <c r="BL8320" s="677"/>
      <c r="BM8320" s="677"/>
      <c r="BN8320" s="677"/>
      <c r="BO8320" s="677"/>
      <c r="BP8320" s="677"/>
      <c r="BQ8320" s="677"/>
      <c r="BR8320" s="677"/>
      <c r="BS8320" s="677"/>
      <c r="BT8320" s="677"/>
      <c r="BU8320" s="677"/>
      <c r="BV8320" s="677"/>
      <c r="BW8320" s="677"/>
      <c r="BX8320" s="677"/>
      <c r="BY8320" s="677"/>
      <c r="BZ8320" s="677"/>
      <c r="CA8320" s="677"/>
      <c r="CB8320" s="677"/>
      <c r="CC8320" s="677"/>
      <c r="CD8320" s="677"/>
      <c r="CE8320" s="677"/>
      <c r="CF8320" s="677"/>
      <c r="CG8320" s="677"/>
    </row>
    <row r="8321" spans="1:85">
      <c r="A8321" s="54"/>
      <c r="B8321" s="54"/>
      <c r="C8321" s="54"/>
      <c r="D8321" s="169"/>
      <c r="E8321" s="98"/>
      <c r="F8321" s="135"/>
      <c r="G8321" s="77"/>
      <c r="H8321" s="77"/>
      <c r="I8321" s="525"/>
      <c r="J8321" s="54"/>
      <c r="K8321" s="75" t="s">
        <v>1501</v>
      </c>
      <c r="L8321" s="76">
        <f t="shared" ref="L8321:L8331" si="448">SUM(M8321:X8321)</f>
        <v>0</v>
      </c>
      <c r="M8321" s="76"/>
      <c r="N8321" s="76"/>
      <c r="O8321" s="76"/>
      <c r="P8321" s="76"/>
      <c r="Q8321" s="76"/>
      <c r="R8321" s="76"/>
      <c r="S8321" s="76"/>
      <c r="T8321" s="76"/>
      <c r="U8321" s="76"/>
      <c r="V8321" s="76"/>
      <c r="W8321" s="76"/>
      <c r="X8321" s="76"/>
      <c r="Y8321" s="677"/>
      <c r="Z8321" s="677"/>
      <c r="AA8321" s="677"/>
      <c r="AB8321" s="677"/>
      <c r="AC8321" s="677"/>
      <c r="AD8321" s="677"/>
      <c r="AE8321" s="677"/>
      <c r="AF8321" s="677"/>
      <c r="AG8321" s="677"/>
      <c r="AH8321" s="677"/>
      <c r="AI8321" s="677"/>
      <c r="AJ8321" s="677"/>
      <c r="AK8321" s="677"/>
      <c r="AL8321" s="677"/>
      <c r="AM8321" s="677"/>
      <c r="AN8321" s="677"/>
      <c r="AO8321" s="677"/>
      <c r="AP8321" s="677"/>
      <c r="AQ8321" s="677"/>
      <c r="AR8321" s="677"/>
      <c r="AS8321" s="677"/>
      <c r="AT8321" s="677"/>
      <c r="AU8321" s="677"/>
      <c r="AV8321" s="677"/>
      <c r="AW8321" s="677"/>
      <c r="AX8321" s="677"/>
      <c r="AY8321" s="677"/>
      <c r="AZ8321" s="677"/>
      <c r="BA8321" s="677"/>
      <c r="BB8321" s="677"/>
      <c r="BC8321" s="677"/>
      <c r="BD8321" s="677"/>
      <c r="BE8321" s="677"/>
      <c r="BF8321" s="677"/>
      <c r="BG8321" s="677"/>
      <c r="BH8321" s="677"/>
      <c r="BI8321" s="677"/>
      <c r="BJ8321" s="677"/>
      <c r="BK8321" s="677"/>
      <c r="BL8321" s="677"/>
      <c r="BM8321" s="677"/>
      <c r="BN8321" s="677"/>
      <c r="BO8321" s="677"/>
      <c r="BP8321" s="677"/>
      <c r="BQ8321" s="677"/>
      <c r="BR8321" s="677"/>
      <c r="BS8321" s="677"/>
      <c r="BT8321" s="677"/>
      <c r="BU8321" s="677"/>
      <c r="BV8321" s="677"/>
      <c r="BW8321" s="677"/>
      <c r="BX8321" s="677"/>
      <c r="BY8321" s="677"/>
      <c r="BZ8321" s="677"/>
      <c r="CA8321" s="677"/>
      <c r="CB8321" s="677"/>
      <c r="CC8321" s="677"/>
      <c r="CD8321" s="677"/>
      <c r="CE8321" s="677"/>
      <c r="CF8321" s="677"/>
      <c r="CG8321" s="677"/>
    </row>
    <row r="8322" spans="1:85">
      <c r="A8322" s="54"/>
      <c r="B8322" s="54"/>
      <c r="C8322" s="80"/>
      <c r="D8322" s="81"/>
      <c r="E8322" s="99"/>
      <c r="F8322" s="80"/>
      <c r="G8322" s="81"/>
      <c r="H8322" s="81"/>
      <c r="I8322" s="526"/>
      <c r="J8322" s="80"/>
      <c r="K8322" s="84" t="s">
        <v>1502</v>
      </c>
      <c r="L8322" s="76">
        <f t="shared" si="448"/>
        <v>2</v>
      </c>
      <c r="M8322" s="76"/>
      <c r="N8322" s="76"/>
      <c r="O8322" s="76"/>
      <c r="P8322" s="76"/>
      <c r="Q8322" s="76"/>
      <c r="R8322" s="76"/>
      <c r="S8322" s="76"/>
      <c r="T8322" s="76">
        <v>2</v>
      </c>
      <c r="U8322" s="76"/>
      <c r="V8322" s="76"/>
      <c r="W8322" s="76"/>
      <c r="X8322" s="76"/>
      <c r="Y8322" s="677"/>
      <c r="Z8322" s="677"/>
      <c r="AA8322" s="677"/>
      <c r="AB8322" s="677"/>
      <c r="AC8322" s="677"/>
      <c r="AD8322" s="677"/>
      <c r="AE8322" s="677"/>
      <c r="AF8322" s="677"/>
      <c r="AG8322" s="677"/>
      <c r="AH8322" s="677"/>
      <c r="AI8322" s="677"/>
      <c r="AJ8322" s="677"/>
      <c r="AK8322" s="677"/>
      <c r="AL8322" s="677"/>
      <c r="AM8322" s="677"/>
      <c r="AN8322" s="677"/>
      <c r="AO8322" s="677"/>
      <c r="AP8322" s="677"/>
      <c r="AQ8322" s="677"/>
      <c r="AR8322" s="677"/>
      <c r="AS8322" s="677"/>
      <c r="AT8322" s="677"/>
      <c r="AU8322" s="677"/>
      <c r="AV8322" s="677"/>
      <c r="AW8322" s="677"/>
      <c r="AX8322" s="677"/>
      <c r="AY8322" s="677"/>
      <c r="AZ8322" s="677"/>
      <c r="BA8322" s="677"/>
      <c r="BB8322" s="677"/>
      <c r="BC8322" s="677"/>
      <c r="BD8322" s="677"/>
      <c r="BE8322" s="677"/>
      <c r="BF8322" s="677"/>
      <c r="BG8322" s="677"/>
      <c r="BH8322" s="677"/>
      <c r="BI8322" s="677"/>
      <c r="BJ8322" s="677"/>
      <c r="BK8322" s="677"/>
      <c r="BL8322" s="677"/>
      <c r="BM8322" s="677"/>
      <c r="BN8322" s="677"/>
      <c r="BO8322" s="677"/>
      <c r="BP8322" s="677"/>
      <c r="BQ8322" s="677"/>
      <c r="BR8322" s="677"/>
      <c r="BS8322" s="677"/>
      <c r="BT8322" s="677"/>
      <c r="BU8322" s="677"/>
      <c r="BV8322" s="677"/>
      <c r="BW8322" s="677"/>
      <c r="BX8322" s="677"/>
      <c r="BY8322" s="677"/>
      <c r="BZ8322" s="677"/>
      <c r="CA8322" s="677"/>
      <c r="CB8322" s="677"/>
      <c r="CC8322" s="677"/>
      <c r="CD8322" s="677"/>
      <c r="CE8322" s="677"/>
      <c r="CF8322" s="677"/>
      <c r="CG8322" s="677"/>
    </row>
    <row r="8323" spans="1:85">
      <c r="A8323" s="54"/>
      <c r="B8323" s="54"/>
      <c r="C8323" s="46" t="s">
        <v>33</v>
      </c>
      <c r="D8323" s="58" t="s">
        <v>12577</v>
      </c>
      <c r="E8323" s="97" t="s">
        <v>12578</v>
      </c>
      <c r="F8323" s="46" t="s">
        <v>12579</v>
      </c>
      <c r="G8323" s="58" t="s">
        <v>12580</v>
      </c>
      <c r="H8323" s="58" t="s">
        <v>12581</v>
      </c>
      <c r="I8323" s="524">
        <v>0</v>
      </c>
      <c r="J8323" s="46" t="s">
        <v>1508</v>
      </c>
      <c r="K8323" s="75" t="s">
        <v>1509</v>
      </c>
      <c r="L8323" s="76">
        <f t="shared" si="448"/>
        <v>0</v>
      </c>
      <c r="M8323" s="76"/>
      <c r="N8323" s="76"/>
      <c r="O8323" s="76"/>
      <c r="P8323" s="76"/>
      <c r="Q8323" s="76"/>
      <c r="R8323" s="76"/>
      <c r="S8323" s="76"/>
      <c r="T8323" s="76"/>
      <c r="U8323" s="76"/>
      <c r="V8323" s="76"/>
      <c r="W8323" s="76"/>
      <c r="X8323" s="76"/>
      <c r="Y8323" s="677"/>
      <c r="Z8323" s="677"/>
      <c r="AA8323" s="677"/>
      <c r="AB8323" s="677"/>
      <c r="AC8323" s="677"/>
      <c r="AD8323" s="677"/>
      <c r="AE8323" s="677"/>
      <c r="AF8323" s="677"/>
      <c r="AG8323" s="677"/>
      <c r="AH8323" s="677"/>
      <c r="AI8323" s="677"/>
      <c r="AJ8323" s="677"/>
      <c r="AK8323" s="677"/>
      <c r="AL8323" s="677"/>
      <c r="AM8323" s="677"/>
      <c r="AN8323" s="677"/>
      <c r="AO8323" s="677"/>
      <c r="AP8323" s="677"/>
      <c r="AQ8323" s="677"/>
      <c r="AR8323" s="677"/>
      <c r="AS8323" s="677"/>
      <c r="AT8323" s="677"/>
      <c r="AU8323" s="677"/>
      <c r="AV8323" s="677"/>
      <c r="AW8323" s="677"/>
      <c r="AX8323" s="677"/>
      <c r="AY8323" s="677"/>
      <c r="AZ8323" s="677"/>
      <c r="BA8323" s="677"/>
      <c r="BB8323" s="677"/>
      <c r="BC8323" s="677"/>
      <c r="BD8323" s="677"/>
      <c r="BE8323" s="677"/>
      <c r="BF8323" s="677"/>
      <c r="BG8323" s="677"/>
      <c r="BH8323" s="677"/>
      <c r="BI8323" s="677"/>
      <c r="BJ8323" s="677"/>
      <c r="BK8323" s="677"/>
      <c r="BL8323" s="677"/>
      <c r="BM8323" s="677"/>
      <c r="BN8323" s="677"/>
      <c r="BO8323" s="677"/>
      <c r="BP8323" s="677"/>
      <c r="BQ8323" s="677"/>
      <c r="BR8323" s="677"/>
      <c r="BS8323" s="677"/>
      <c r="BT8323" s="677"/>
      <c r="BU8323" s="677"/>
      <c r="BV8323" s="677"/>
      <c r="BW8323" s="677"/>
      <c r="BX8323" s="677"/>
      <c r="BY8323" s="677"/>
      <c r="BZ8323" s="677"/>
      <c r="CA8323" s="677"/>
      <c r="CB8323" s="677"/>
      <c r="CC8323" s="677"/>
      <c r="CD8323" s="677"/>
      <c r="CE8323" s="677"/>
      <c r="CF8323" s="677"/>
      <c r="CG8323" s="677"/>
    </row>
    <row r="8324" spans="1:85">
      <c r="A8324" s="54"/>
      <c r="B8324" s="54"/>
      <c r="C8324" s="54"/>
      <c r="D8324" s="169"/>
      <c r="E8324" s="98"/>
      <c r="F8324" s="135"/>
      <c r="G8324" s="77"/>
      <c r="H8324" s="77"/>
      <c r="I8324" s="525"/>
      <c r="J8324" s="54"/>
      <c r="K8324" s="75" t="s">
        <v>1501</v>
      </c>
      <c r="L8324" s="76">
        <f t="shared" si="448"/>
        <v>0</v>
      </c>
      <c r="M8324" s="76"/>
      <c r="N8324" s="76"/>
      <c r="O8324" s="76"/>
      <c r="P8324" s="76"/>
      <c r="Q8324" s="76"/>
      <c r="R8324" s="76"/>
      <c r="S8324" s="76"/>
      <c r="T8324" s="76"/>
      <c r="U8324" s="76"/>
      <c r="V8324" s="76"/>
      <c r="W8324" s="76"/>
      <c r="X8324" s="76"/>
      <c r="Y8324" s="677"/>
      <c r="Z8324" s="677"/>
      <c r="AA8324" s="677"/>
      <c r="AB8324" s="677"/>
      <c r="AC8324" s="677"/>
      <c r="AD8324" s="677"/>
      <c r="AE8324" s="677"/>
      <c r="AF8324" s="677"/>
      <c r="AG8324" s="677"/>
      <c r="AH8324" s="677"/>
      <c r="AI8324" s="677"/>
      <c r="AJ8324" s="677"/>
      <c r="AK8324" s="677"/>
      <c r="AL8324" s="677"/>
      <c r="AM8324" s="677"/>
      <c r="AN8324" s="677"/>
      <c r="AO8324" s="677"/>
      <c r="AP8324" s="677"/>
      <c r="AQ8324" s="677"/>
      <c r="AR8324" s="677"/>
      <c r="AS8324" s="677"/>
      <c r="AT8324" s="677"/>
      <c r="AU8324" s="677"/>
      <c r="AV8324" s="677"/>
      <c r="AW8324" s="677"/>
      <c r="AX8324" s="677"/>
      <c r="AY8324" s="677"/>
      <c r="AZ8324" s="677"/>
      <c r="BA8324" s="677"/>
      <c r="BB8324" s="677"/>
      <c r="BC8324" s="677"/>
      <c r="BD8324" s="677"/>
      <c r="BE8324" s="677"/>
      <c r="BF8324" s="677"/>
      <c r="BG8324" s="677"/>
      <c r="BH8324" s="677"/>
      <c r="BI8324" s="677"/>
      <c r="BJ8324" s="677"/>
      <c r="BK8324" s="677"/>
      <c r="BL8324" s="677"/>
      <c r="BM8324" s="677"/>
      <c r="BN8324" s="677"/>
      <c r="BO8324" s="677"/>
      <c r="BP8324" s="677"/>
      <c r="BQ8324" s="677"/>
      <c r="BR8324" s="677"/>
      <c r="BS8324" s="677"/>
      <c r="BT8324" s="677"/>
      <c r="BU8324" s="677"/>
      <c r="BV8324" s="677"/>
      <c r="BW8324" s="677"/>
      <c r="BX8324" s="677"/>
      <c r="BY8324" s="677"/>
      <c r="BZ8324" s="677"/>
      <c r="CA8324" s="677"/>
      <c r="CB8324" s="677"/>
      <c r="CC8324" s="677"/>
      <c r="CD8324" s="677"/>
      <c r="CE8324" s="677"/>
      <c r="CF8324" s="677"/>
      <c r="CG8324" s="677"/>
    </row>
    <row r="8325" spans="1:85">
      <c r="A8325" s="54"/>
      <c r="B8325" s="54"/>
      <c r="C8325" s="80"/>
      <c r="D8325" s="81"/>
      <c r="E8325" s="99"/>
      <c r="F8325" s="80"/>
      <c r="G8325" s="81"/>
      <c r="H8325" s="81"/>
      <c r="I8325" s="526"/>
      <c r="J8325" s="80"/>
      <c r="K8325" s="84" t="s">
        <v>1502</v>
      </c>
      <c r="L8325" s="76">
        <f t="shared" si="448"/>
        <v>2</v>
      </c>
      <c r="M8325" s="76"/>
      <c r="N8325" s="76"/>
      <c r="O8325" s="76">
        <v>2</v>
      </c>
      <c r="P8325" s="76"/>
      <c r="Q8325" s="76"/>
      <c r="R8325" s="76"/>
      <c r="S8325" s="76"/>
      <c r="T8325" s="76"/>
      <c r="U8325" s="76"/>
      <c r="V8325" s="76"/>
      <c r="W8325" s="76"/>
      <c r="X8325" s="76"/>
      <c r="Y8325" s="677"/>
      <c r="Z8325" s="677"/>
      <c r="AA8325" s="677"/>
      <c r="AB8325" s="677"/>
      <c r="AC8325" s="677"/>
      <c r="AD8325" s="677"/>
      <c r="AE8325" s="677"/>
      <c r="AF8325" s="677"/>
      <c r="AG8325" s="677"/>
      <c r="AH8325" s="677"/>
      <c r="AI8325" s="677"/>
      <c r="AJ8325" s="677"/>
      <c r="AK8325" s="677"/>
      <c r="AL8325" s="677"/>
      <c r="AM8325" s="677"/>
      <c r="AN8325" s="677"/>
      <c r="AO8325" s="677"/>
      <c r="AP8325" s="677"/>
      <c r="AQ8325" s="677"/>
      <c r="AR8325" s="677"/>
      <c r="AS8325" s="677"/>
      <c r="AT8325" s="677"/>
      <c r="AU8325" s="677"/>
      <c r="AV8325" s="677"/>
      <c r="AW8325" s="677"/>
      <c r="AX8325" s="677"/>
      <c r="AY8325" s="677"/>
      <c r="AZ8325" s="677"/>
      <c r="BA8325" s="677"/>
      <c r="BB8325" s="677"/>
      <c r="BC8325" s="677"/>
      <c r="BD8325" s="677"/>
      <c r="BE8325" s="677"/>
      <c r="BF8325" s="677"/>
      <c r="BG8325" s="677"/>
      <c r="BH8325" s="677"/>
      <c r="BI8325" s="677"/>
      <c r="BJ8325" s="677"/>
      <c r="BK8325" s="677"/>
      <c r="BL8325" s="677"/>
      <c r="BM8325" s="677"/>
      <c r="BN8325" s="677"/>
      <c r="BO8325" s="677"/>
      <c r="BP8325" s="677"/>
      <c r="BQ8325" s="677"/>
      <c r="BR8325" s="677"/>
      <c r="BS8325" s="677"/>
      <c r="BT8325" s="677"/>
      <c r="BU8325" s="677"/>
      <c r="BV8325" s="677"/>
      <c r="BW8325" s="677"/>
      <c r="BX8325" s="677"/>
      <c r="BY8325" s="677"/>
      <c r="BZ8325" s="677"/>
      <c r="CA8325" s="677"/>
      <c r="CB8325" s="677"/>
      <c r="CC8325" s="677"/>
      <c r="CD8325" s="677"/>
      <c r="CE8325" s="677"/>
      <c r="CF8325" s="677"/>
      <c r="CG8325" s="677"/>
    </row>
    <row r="8326" spans="1:85">
      <c r="A8326" s="54"/>
      <c r="B8326" s="54"/>
      <c r="C8326" s="46" t="s">
        <v>33</v>
      </c>
      <c r="D8326" s="58" t="s">
        <v>12582</v>
      </c>
      <c r="E8326" s="97" t="s">
        <v>12583</v>
      </c>
      <c r="F8326" s="46" t="s">
        <v>12584</v>
      </c>
      <c r="G8326" s="58" t="s">
        <v>12585</v>
      </c>
      <c r="H8326" s="58" t="s">
        <v>12586</v>
      </c>
      <c r="I8326" s="524">
        <v>0</v>
      </c>
      <c r="J8326" s="46" t="s">
        <v>1508</v>
      </c>
      <c r="K8326" s="75" t="s">
        <v>1509</v>
      </c>
      <c r="L8326" s="76">
        <f t="shared" si="448"/>
        <v>0</v>
      </c>
      <c r="M8326" s="76"/>
      <c r="N8326" s="76"/>
      <c r="O8326" s="76"/>
      <c r="P8326" s="76"/>
      <c r="Q8326" s="76"/>
      <c r="R8326" s="76"/>
      <c r="S8326" s="76"/>
      <c r="T8326" s="76"/>
      <c r="U8326" s="76"/>
      <c r="V8326" s="76"/>
      <c r="W8326" s="76"/>
      <c r="X8326" s="76"/>
      <c r="Y8326" s="677"/>
      <c r="Z8326" s="677"/>
      <c r="AA8326" s="677"/>
      <c r="AB8326" s="677"/>
      <c r="AC8326" s="677"/>
      <c r="AD8326" s="677"/>
      <c r="AE8326" s="677"/>
      <c r="AF8326" s="677"/>
      <c r="AG8326" s="677"/>
      <c r="AH8326" s="677"/>
      <c r="AI8326" s="677"/>
      <c r="AJ8326" s="677"/>
      <c r="AK8326" s="677"/>
      <c r="AL8326" s="677"/>
      <c r="AM8326" s="677"/>
      <c r="AN8326" s="677"/>
      <c r="AO8326" s="677"/>
      <c r="AP8326" s="677"/>
      <c r="AQ8326" s="677"/>
      <c r="AR8326" s="677"/>
      <c r="AS8326" s="677"/>
      <c r="AT8326" s="677"/>
      <c r="AU8326" s="677"/>
      <c r="AV8326" s="677"/>
      <c r="AW8326" s="677"/>
      <c r="AX8326" s="677"/>
      <c r="AY8326" s="677"/>
      <c r="AZ8326" s="677"/>
      <c r="BA8326" s="677"/>
      <c r="BB8326" s="677"/>
      <c r="BC8326" s="677"/>
      <c r="BD8326" s="677"/>
      <c r="BE8326" s="677"/>
      <c r="BF8326" s="677"/>
      <c r="BG8326" s="677"/>
      <c r="BH8326" s="677"/>
      <c r="BI8326" s="677"/>
      <c r="BJ8326" s="677"/>
      <c r="BK8326" s="677"/>
      <c r="BL8326" s="677"/>
      <c r="BM8326" s="677"/>
      <c r="BN8326" s="677"/>
      <c r="BO8326" s="677"/>
      <c r="BP8326" s="677"/>
      <c r="BQ8326" s="677"/>
      <c r="BR8326" s="677"/>
      <c r="BS8326" s="677"/>
      <c r="BT8326" s="677"/>
      <c r="BU8326" s="677"/>
      <c r="BV8326" s="677"/>
      <c r="BW8326" s="677"/>
      <c r="BX8326" s="677"/>
      <c r="BY8326" s="677"/>
      <c r="BZ8326" s="677"/>
      <c r="CA8326" s="677"/>
      <c r="CB8326" s="677"/>
      <c r="CC8326" s="677"/>
      <c r="CD8326" s="677"/>
      <c r="CE8326" s="677"/>
      <c r="CF8326" s="677"/>
      <c r="CG8326" s="677"/>
    </row>
    <row r="8327" spans="1:85">
      <c r="A8327" s="54"/>
      <c r="B8327" s="54"/>
      <c r="C8327" s="54"/>
      <c r="D8327" s="169"/>
      <c r="E8327" s="98"/>
      <c r="F8327" s="135"/>
      <c r="G8327" s="77"/>
      <c r="H8327" s="77"/>
      <c r="I8327" s="525"/>
      <c r="J8327" s="54"/>
      <c r="K8327" s="75" t="s">
        <v>1501</v>
      </c>
      <c r="L8327" s="76">
        <f t="shared" si="448"/>
        <v>0</v>
      </c>
      <c r="M8327" s="76"/>
      <c r="N8327" s="76"/>
      <c r="O8327" s="76"/>
      <c r="P8327" s="76"/>
      <c r="Q8327" s="76"/>
      <c r="R8327" s="76"/>
      <c r="S8327" s="76"/>
      <c r="T8327" s="76"/>
      <c r="U8327" s="76"/>
      <c r="V8327" s="76"/>
      <c r="W8327" s="76"/>
      <c r="X8327" s="76"/>
      <c r="Y8327" s="677"/>
      <c r="Z8327" s="677"/>
      <c r="AA8327" s="677"/>
      <c r="AB8327" s="677"/>
      <c r="AC8327" s="677"/>
      <c r="AD8327" s="677"/>
      <c r="AE8327" s="677"/>
      <c r="AF8327" s="677"/>
      <c r="AG8327" s="677"/>
      <c r="AH8327" s="677"/>
      <c r="AI8327" s="677"/>
      <c r="AJ8327" s="677"/>
      <c r="AK8327" s="677"/>
      <c r="AL8327" s="677"/>
      <c r="AM8327" s="677"/>
      <c r="AN8327" s="677"/>
      <c r="AO8327" s="677"/>
      <c r="AP8327" s="677"/>
      <c r="AQ8327" s="677"/>
      <c r="AR8327" s="677"/>
      <c r="AS8327" s="677"/>
      <c r="AT8327" s="677"/>
      <c r="AU8327" s="677"/>
      <c r="AV8327" s="677"/>
      <c r="AW8327" s="677"/>
      <c r="AX8327" s="677"/>
      <c r="AY8327" s="677"/>
      <c r="AZ8327" s="677"/>
      <c r="BA8327" s="677"/>
      <c r="BB8327" s="677"/>
      <c r="BC8327" s="677"/>
      <c r="BD8327" s="677"/>
      <c r="BE8327" s="677"/>
      <c r="BF8327" s="677"/>
      <c r="BG8327" s="677"/>
      <c r="BH8327" s="677"/>
      <c r="BI8327" s="677"/>
      <c r="BJ8327" s="677"/>
      <c r="BK8327" s="677"/>
      <c r="BL8327" s="677"/>
      <c r="BM8327" s="677"/>
      <c r="BN8327" s="677"/>
      <c r="BO8327" s="677"/>
      <c r="BP8327" s="677"/>
      <c r="BQ8327" s="677"/>
      <c r="BR8327" s="677"/>
      <c r="BS8327" s="677"/>
      <c r="BT8327" s="677"/>
      <c r="BU8327" s="677"/>
      <c r="BV8327" s="677"/>
      <c r="BW8327" s="677"/>
      <c r="BX8327" s="677"/>
      <c r="BY8327" s="677"/>
      <c r="BZ8327" s="677"/>
      <c r="CA8327" s="677"/>
      <c r="CB8327" s="677"/>
      <c r="CC8327" s="677"/>
      <c r="CD8327" s="677"/>
      <c r="CE8327" s="677"/>
      <c r="CF8327" s="677"/>
      <c r="CG8327" s="677"/>
    </row>
    <row r="8328" spans="1:85">
      <c r="A8328" s="54"/>
      <c r="B8328" s="54"/>
      <c r="C8328" s="80"/>
      <c r="D8328" s="81"/>
      <c r="E8328" s="99"/>
      <c r="F8328" s="80"/>
      <c r="G8328" s="81"/>
      <c r="H8328" s="81"/>
      <c r="I8328" s="526"/>
      <c r="J8328" s="80"/>
      <c r="K8328" s="84" t="s">
        <v>1502</v>
      </c>
      <c r="L8328" s="76">
        <f t="shared" si="448"/>
        <v>2</v>
      </c>
      <c r="M8328" s="76"/>
      <c r="N8328" s="76"/>
      <c r="O8328" s="76"/>
      <c r="P8328" s="76"/>
      <c r="Q8328" s="76"/>
      <c r="R8328" s="76"/>
      <c r="S8328" s="76"/>
      <c r="T8328" s="76">
        <v>2</v>
      </c>
      <c r="U8328" s="76"/>
      <c r="V8328" s="76"/>
      <c r="W8328" s="76"/>
      <c r="X8328" s="76"/>
      <c r="Y8328" s="677"/>
      <c r="Z8328" s="677"/>
      <c r="AA8328" s="677"/>
      <c r="AB8328" s="677"/>
      <c r="AC8328" s="677"/>
      <c r="AD8328" s="677"/>
      <c r="AE8328" s="677"/>
      <c r="AF8328" s="677"/>
      <c r="AG8328" s="677"/>
      <c r="AH8328" s="677"/>
      <c r="AI8328" s="677"/>
      <c r="AJ8328" s="677"/>
      <c r="AK8328" s="677"/>
      <c r="AL8328" s="677"/>
      <c r="AM8328" s="677"/>
      <c r="AN8328" s="677"/>
      <c r="AO8328" s="677"/>
      <c r="AP8328" s="677"/>
      <c r="AQ8328" s="677"/>
      <c r="AR8328" s="677"/>
      <c r="AS8328" s="677"/>
      <c r="AT8328" s="677"/>
      <c r="AU8328" s="677"/>
      <c r="AV8328" s="677"/>
      <c r="AW8328" s="677"/>
      <c r="AX8328" s="677"/>
      <c r="AY8328" s="677"/>
      <c r="AZ8328" s="677"/>
      <c r="BA8328" s="677"/>
      <c r="BB8328" s="677"/>
      <c r="BC8328" s="677"/>
      <c r="BD8328" s="677"/>
      <c r="BE8328" s="677"/>
      <c r="BF8328" s="677"/>
      <c r="BG8328" s="677"/>
      <c r="BH8328" s="677"/>
      <c r="BI8328" s="677"/>
      <c r="BJ8328" s="677"/>
      <c r="BK8328" s="677"/>
      <c r="BL8328" s="677"/>
      <c r="BM8328" s="677"/>
      <c r="BN8328" s="677"/>
      <c r="BO8328" s="677"/>
      <c r="BP8328" s="677"/>
      <c r="BQ8328" s="677"/>
      <c r="BR8328" s="677"/>
      <c r="BS8328" s="677"/>
      <c r="BT8328" s="677"/>
      <c r="BU8328" s="677"/>
      <c r="BV8328" s="677"/>
      <c r="BW8328" s="677"/>
      <c r="BX8328" s="677"/>
      <c r="BY8328" s="677"/>
      <c r="BZ8328" s="677"/>
      <c r="CA8328" s="677"/>
      <c r="CB8328" s="677"/>
      <c r="CC8328" s="677"/>
      <c r="CD8328" s="677"/>
      <c r="CE8328" s="677"/>
      <c r="CF8328" s="677"/>
      <c r="CG8328" s="677"/>
    </row>
    <row r="8329" spans="1:85">
      <c r="A8329" s="54"/>
      <c r="B8329" s="54"/>
      <c r="C8329" s="46" t="s">
        <v>33</v>
      </c>
      <c r="D8329" s="58" t="s">
        <v>12587</v>
      </c>
      <c r="E8329" s="97" t="s">
        <v>12588</v>
      </c>
      <c r="F8329" s="46" t="s">
        <v>12589</v>
      </c>
      <c r="G8329" s="58" t="s">
        <v>12590</v>
      </c>
      <c r="H8329" s="58" t="s">
        <v>12591</v>
      </c>
      <c r="I8329" s="524">
        <v>431</v>
      </c>
      <c r="J8329" s="46" t="s">
        <v>1508</v>
      </c>
      <c r="K8329" s="75" t="s">
        <v>1509</v>
      </c>
      <c r="L8329" s="76">
        <f t="shared" si="448"/>
        <v>0</v>
      </c>
      <c r="M8329" s="76"/>
      <c r="N8329" s="76"/>
      <c r="O8329" s="76"/>
      <c r="P8329" s="76"/>
      <c r="Q8329" s="76"/>
      <c r="R8329" s="76"/>
      <c r="S8329" s="76"/>
      <c r="T8329" s="76"/>
      <c r="U8329" s="76"/>
      <c r="V8329" s="76"/>
      <c r="W8329" s="76"/>
      <c r="X8329" s="76"/>
      <c r="Y8329" s="677"/>
      <c r="Z8329" s="677"/>
      <c r="AA8329" s="677"/>
      <c r="AB8329" s="677"/>
      <c r="AC8329" s="677"/>
      <c r="AD8329" s="677"/>
      <c r="AE8329" s="677"/>
      <c r="AF8329" s="677"/>
      <c r="AG8329" s="677"/>
      <c r="AH8329" s="677"/>
      <c r="AI8329" s="677"/>
      <c r="AJ8329" s="677"/>
      <c r="AK8329" s="677"/>
      <c r="AL8329" s="677"/>
      <c r="AM8329" s="677"/>
      <c r="AN8329" s="677"/>
      <c r="AO8329" s="677"/>
      <c r="AP8329" s="677"/>
      <c r="AQ8329" s="677"/>
      <c r="AR8329" s="677"/>
      <c r="AS8329" s="677"/>
      <c r="AT8329" s="677"/>
      <c r="AU8329" s="677"/>
      <c r="AV8329" s="677"/>
      <c r="AW8329" s="677"/>
      <c r="AX8329" s="677"/>
      <c r="AY8329" s="677"/>
      <c r="AZ8329" s="677"/>
      <c r="BA8329" s="677"/>
      <c r="BB8329" s="677"/>
      <c r="BC8329" s="677"/>
      <c r="BD8329" s="677"/>
      <c r="BE8329" s="677"/>
      <c r="BF8329" s="677"/>
      <c r="BG8329" s="677"/>
      <c r="BH8329" s="677"/>
      <c r="BI8329" s="677"/>
      <c r="BJ8329" s="677"/>
      <c r="BK8329" s="677"/>
      <c r="BL8329" s="677"/>
      <c r="BM8329" s="677"/>
      <c r="BN8329" s="677"/>
      <c r="BO8329" s="677"/>
      <c r="BP8329" s="677"/>
      <c r="BQ8329" s="677"/>
      <c r="BR8329" s="677"/>
      <c r="BS8329" s="677"/>
      <c r="BT8329" s="677"/>
      <c r="BU8329" s="677"/>
      <c r="BV8329" s="677"/>
      <c r="BW8329" s="677"/>
      <c r="BX8329" s="677"/>
      <c r="BY8329" s="677"/>
      <c r="BZ8329" s="677"/>
      <c r="CA8329" s="677"/>
      <c r="CB8329" s="677"/>
      <c r="CC8329" s="677"/>
      <c r="CD8329" s="677"/>
      <c r="CE8329" s="677"/>
      <c r="CF8329" s="677"/>
      <c r="CG8329" s="677"/>
    </row>
    <row r="8330" spans="1:85">
      <c r="A8330" s="54"/>
      <c r="B8330" s="54"/>
      <c r="C8330" s="54"/>
      <c r="D8330" s="169"/>
      <c r="E8330" s="98"/>
      <c r="F8330" s="135"/>
      <c r="G8330" s="77"/>
      <c r="H8330" s="77"/>
      <c r="I8330" s="525"/>
      <c r="J8330" s="54"/>
      <c r="K8330" s="75" t="s">
        <v>1501</v>
      </c>
      <c r="L8330" s="76">
        <f t="shared" si="448"/>
        <v>0</v>
      </c>
      <c r="M8330" s="76"/>
      <c r="N8330" s="76"/>
      <c r="O8330" s="76"/>
      <c r="P8330" s="76"/>
      <c r="Q8330" s="76"/>
      <c r="R8330" s="76"/>
      <c r="S8330" s="76"/>
      <c r="T8330" s="76"/>
      <c r="U8330" s="76"/>
      <c r="V8330" s="76"/>
      <c r="W8330" s="76"/>
      <c r="X8330" s="76"/>
      <c r="Y8330" s="677"/>
      <c r="Z8330" s="677"/>
      <c r="AA8330" s="677"/>
      <c r="AB8330" s="677"/>
      <c r="AC8330" s="677"/>
      <c r="AD8330" s="677"/>
      <c r="AE8330" s="677"/>
      <c r="AF8330" s="677"/>
      <c r="AG8330" s="677"/>
      <c r="AH8330" s="677"/>
      <c r="AI8330" s="677"/>
      <c r="AJ8330" s="677"/>
      <c r="AK8330" s="677"/>
      <c r="AL8330" s="677"/>
      <c r="AM8330" s="677"/>
      <c r="AN8330" s="677"/>
      <c r="AO8330" s="677"/>
      <c r="AP8330" s="677"/>
      <c r="AQ8330" s="677"/>
      <c r="AR8330" s="677"/>
      <c r="AS8330" s="677"/>
      <c r="AT8330" s="677"/>
      <c r="AU8330" s="677"/>
      <c r="AV8330" s="677"/>
      <c r="AW8330" s="677"/>
      <c r="AX8330" s="677"/>
      <c r="AY8330" s="677"/>
      <c r="AZ8330" s="677"/>
      <c r="BA8330" s="677"/>
      <c r="BB8330" s="677"/>
      <c r="BC8330" s="677"/>
      <c r="BD8330" s="677"/>
      <c r="BE8330" s="677"/>
      <c r="BF8330" s="677"/>
      <c r="BG8330" s="677"/>
      <c r="BH8330" s="677"/>
      <c r="BI8330" s="677"/>
      <c r="BJ8330" s="677"/>
      <c r="BK8330" s="677"/>
      <c r="BL8330" s="677"/>
      <c r="BM8330" s="677"/>
      <c r="BN8330" s="677"/>
      <c r="BO8330" s="677"/>
      <c r="BP8330" s="677"/>
      <c r="BQ8330" s="677"/>
      <c r="BR8330" s="677"/>
      <c r="BS8330" s="677"/>
      <c r="BT8330" s="677"/>
      <c r="BU8330" s="677"/>
      <c r="BV8330" s="677"/>
      <c r="BW8330" s="677"/>
      <c r="BX8330" s="677"/>
      <c r="BY8330" s="677"/>
      <c r="BZ8330" s="677"/>
      <c r="CA8330" s="677"/>
      <c r="CB8330" s="677"/>
      <c r="CC8330" s="677"/>
      <c r="CD8330" s="677"/>
      <c r="CE8330" s="677"/>
      <c r="CF8330" s="677"/>
      <c r="CG8330" s="677"/>
    </row>
    <row r="8331" spans="1:85">
      <c r="A8331" s="54"/>
      <c r="B8331" s="54"/>
      <c r="C8331" s="80"/>
      <c r="D8331" s="81"/>
      <c r="E8331" s="99"/>
      <c r="F8331" s="80"/>
      <c r="G8331" s="81"/>
      <c r="H8331" s="81"/>
      <c r="I8331" s="526"/>
      <c r="J8331" s="80"/>
      <c r="K8331" s="84" t="s">
        <v>1502</v>
      </c>
      <c r="L8331" s="76">
        <f t="shared" si="448"/>
        <v>3</v>
      </c>
      <c r="M8331" s="76"/>
      <c r="N8331" s="76"/>
      <c r="O8331" s="76"/>
      <c r="P8331" s="76"/>
      <c r="Q8331" s="76"/>
      <c r="R8331" s="76"/>
      <c r="S8331" s="76"/>
      <c r="T8331" s="76">
        <v>3</v>
      </c>
      <c r="U8331" s="76"/>
      <c r="V8331" s="76"/>
      <c r="W8331" s="76"/>
      <c r="X8331" s="76"/>
      <c r="Y8331" s="677"/>
      <c r="Z8331" s="677"/>
      <c r="AA8331" s="677"/>
      <c r="AB8331" s="677"/>
      <c r="AC8331" s="677"/>
      <c r="AD8331" s="677"/>
      <c r="AE8331" s="677"/>
      <c r="AF8331" s="677"/>
      <c r="AG8331" s="677"/>
      <c r="AH8331" s="677"/>
      <c r="AI8331" s="677"/>
      <c r="AJ8331" s="677"/>
      <c r="AK8331" s="677"/>
      <c r="AL8331" s="677"/>
      <c r="AM8331" s="677"/>
      <c r="AN8331" s="677"/>
      <c r="AO8331" s="677"/>
      <c r="AP8331" s="677"/>
      <c r="AQ8331" s="677"/>
      <c r="AR8331" s="677"/>
      <c r="AS8331" s="677"/>
      <c r="AT8331" s="677"/>
      <c r="AU8331" s="677"/>
      <c r="AV8331" s="677"/>
      <c r="AW8331" s="677"/>
      <c r="AX8331" s="677"/>
      <c r="AY8331" s="677"/>
      <c r="AZ8331" s="677"/>
      <c r="BA8331" s="677"/>
      <c r="BB8331" s="677"/>
      <c r="BC8331" s="677"/>
      <c r="BD8331" s="677"/>
      <c r="BE8331" s="677"/>
      <c r="BF8331" s="677"/>
      <c r="BG8331" s="677"/>
      <c r="BH8331" s="677"/>
      <c r="BI8331" s="677"/>
      <c r="BJ8331" s="677"/>
      <c r="BK8331" s="677"/>
      <c r="BL8331" s="677"/>
      <c r="BM8331" s="677"/>
      <c r="BN8331" s="677"/>
      <c r="BO8331" s="677"/>
      <c r="BP8331" s="677"/>
      <c r="BQ8331" s="677"/>
      <c r="BR8331" s="677"/>
      <c r="BS8331" s="677"/>
      <c r="BT8331" s="677"/>
      <c r="BU8331" s="677"/>
      <c r="BV8331" s="677"/>
      <c r="BW8331" s="677"/>
      <c r="BX8331" s="677"/>
      <c r="BY8331" s="677"/>
      <c r="BZ8331" s="677"/>
      <c r="CA8331" s="677"/>
      <c r="CB8331" s="677"/>
      <c r="CC8331" s="677"/>
      <c r="CD8331" s="677"/>
      <c r="CE8331" s="677"/>
      <c r="CF8331" s="677"/>
      <c r="CG8331" s="677"/>
    </row>
    <row r="8332" spans="1:85">
      <c r="A8332" s="54"/>
      <c r="B8332" s="54"/>
      <c r="C8332" s="46" t="s">
        <v>33</v>
      </c>
      <c r="D8332" s="58" t="s">
        <v>12592</v>
      </c>
      <c r="E8332" s="97" t="s">
        <v>12593</v>
      </c>
      <c r="F8332" s="46" t="s">
        <v>12594</v>
      </c>
      <c r="G8332" s="58" t="s">
        <v>12595</v>
      </c>
      <c r="H8332" s="58" t="s">
        <v>12596</v>
      </c>
      <c r="I8332" s="524">
        <v>14680</v>
      </c>
      <c r="J8332" s="46" t="s">
        <v>1508</v>
      </c>
      <c r="K8332" s="75" t="s">
        <v>1509</v>
      </c>
      <c r="L8332" s="76">
        <f>SUM(M8332:X8332)</f>
        <v>0</v>
      </c>
      <c r="M8332" s="76"/>
      <c r="N8332" s="76"/>
      <c r="O8332" s="76"/>
      <c r="P8332" s="76"/>
      <c r="Q8332" s="76"/>
      <c r="R8332" s="76"/>
      <c r="S8332" s="76"/>
      <c r="T8332" s="76"/>
      <c r="U8332" s="76"/>
      <c r="V8332" s="76"/>
      <c r="W8332" s="76"/>
      <c r="X8332" s="76"/>
      <c r="Y8332" s="677"/>
      <c r="Z8332" s="677"/>
      <c r="AA8332" s="677"/>
      <c r="AB8332" s="677"/>
      <c r="AC8332" s="677"/>
      <c r="AD8332" s="677"/>
      <c r="AE8332" s="677"/>
      <c r="AF8332" s="677"/>
      <c r="AG8332" s="677"/>
      <c r="AH8332" s="677"/>
      <c r="AI8332" s="677"/>
      <c r="AJ8332" s="677"/>
      <c r="AK8332" s="677"/>
      <c r="AL8332" s="677"/>
      <c r="AM8332" s="677"/>
      <c r="AN8332" s="677"/>
      <c r="AO8332" s="677"/>
      <c r="AP8332" s="677"/>
      <c r="AQ8332" s="677"/>
      <c r="AR8332" s="677"/>
      <c r="AS8332" s="677"/>
      <c r="AT8332" s="677"/>
      <c r="AU8332" s="677"/>
      <c r="AV8332" s="677"/>
      <c r="AW8332" s="677"/>
      <c r="AX8332" s="677"/>
      <c r="AY8332" s="677"/>
      <c r="AZ8332" s="677"/>
      <c r="BA8332" s="677"/>
      <c r="BB8332" s="677"/>
      <c r="BC8332" s="677"/>
      <c r="BD8332" s="677"/>
      <c r="BE8332" s="677"/>
      <c r="BF8332" s="677"/>
      <c r="BG8332" s="677"/>
      <c r="BH8332" s="677"/>
      <c r="BI8332" s="677"/>
      <c r="BJ8332" s="677"/>
      <c r="BK8332" s="677"/>
      <c r="BL8332" s="677"/>
      <c r="BM8332" s="677"/>
      <c r="BN8332" s="677"/>
      <c r="BO8332" s="677"/>
      <c r="BP8332" s="677"/>
      <c r="BQ8332" s="677"/>
      <c r="BR8332" s="677"/>
      <c r="BS8332" s="677"/>
      <c r="BT8332" s="677"/>
      <c r="BU8332" s="677"/>
      <c r="BV8332" s="677"/>
      <c r="BW8332" s="677"/>
      <c r="BX8332" s="677"/>
      <c r="BY8332" s="677"/>
      <c r="BZ8332" s="677"/>
      <c r="CA8332" s="677"/>
      <c r="CB8332" s="677"/>
      <c r="CC8332" s="677"/>
      <c r="CD8332" s="677"/>
      <c r="CE8332" s="677"/>
      <c r="CF8332" s="677"/>
      <c r="CG8332" s="677"/>
    </row>
    <row r="8333" spans="1:85">
      <c r="A8333" s="54"/>
      <c r="B8333" s="54"/>
      <c r="C8333" s="54"/>
      <c r="D8333" s="169"/>
      <c r="E8333" s="98"/>
      <c r="F8333" s="135"/>
      <c r="G8333" s="77"/>
      <c r="H8333" s="77"/>
      <c r="I8333" s="525"/>
      <c r="J8333" s="54"/>
      <c r="K8333" s="75" t="s">
        <v>1501</v>
      </c>
      <c r="L8333" s="76">
        <f t="shared" ref="L8333:L8343" si="449">SUM(M8333:X8333)</f>
        <v>0</v>
      </c>
      <c r="M8333" s="76"/>
      <c r="N8333" s="76"/>
      <c r="O8333" s="76"/>
      <c r="P8333" s="76"/>
      <c r="Q8333" s="76"/>
      <c r="R8333" s="76"/>
      <c r="S8333" s="76"/>
      <c r="T8333" s="76"/>
      <c r="U8333" s="76"/>
      <c r="V8333" s="76"/>
      <c r="W8333" s="76"/>
      <c r="X8333" s="76"/>
      <c r="Y8333" s="677"/>
      <c r="Z8333" s="677"/>
      <c r="AA8333" s="677"/>
      <c r="AB8333" s="677"/>
      <c r="AC8333" s="677"/>
      <c r="AD8333" s="677"/>
      <c r="AE8333" s="677"/>
      <c r="AF8333" s="677"/>
      <c r="AG8333" s="677"/>
      <c r="AH8333" s="677"/>
      <c r="AI8333" s="677"/>
      <c r="AJ8333" s="677"/>
      <c r="AK8333" s="677"/>
      <c r="AL8333" s="677"/>
      <c r="AM8333" s="677"/>
      <c r="AN8333" s="677"/>
      <c r="AO8333" s="677"/>
      <c r="AP8333" s="677"/>
      <c r="AQ8333" s="677"/>
      <c r="AR8333" s="677"/>
      <c r="AS8333" s="677"/>
      <c r="AT8333" s="677"/>
      <c r="AU8333" s="677"/>
      <c r="AV8333" s="677"/>
      <c r="AW8333" s="677"/>
      <c r="AX8333" s="677"/>
      <c r="AY8333" s="677"/>
      <c r="AZ8333" s="677"/>
      <c r="BA8333" s="677"/>
      <c r="BB8333" s="677"/>
      <c r="BC8333" s="677"/>
      <c r="BD8333" s="677"/>
      <c r="BE8333" s="677"/>
      <c r="BF8333" s="677"/>
      <c r="BG8333" s="677"/>
      <c r="BH8333" s="677"/>
      <c r="BI8333" s="677"/>
      <c r="BJ8333" s="677"/>
      <c r="BK8333" s="677"/>
      <c r="BL8333" s="677"/>
      <c r="BM8333" s="677"/>
      <c r="BN8333" s="677"/>
      <c r="BO8333" s="677"/>
      <c r="BP8333" s="677"/>
      <c r="BQ8333" s="677"/>
      <c r="BR8333" s="677"/>
      <c r="BS8333" s="677"/>
      <c r="BT8333" s="677"/>
      <c r="BU8333" s="677"/>
      <c r="BV8333" s="677"/>
      <c r="BW8333" s="677"/>
      <c r="BX8333" s="677"/>
      <c r="BY8333" s="677"/>
      <c r="BZ8333" s="677"/>
      <c r="CA8333" s="677"/>
      <c r="CB8333" s="677"/>
      <c r="CC8333" s="677"/>
      <c r="CD8333" s="677"/>
      <c r="CE8333" s="677"/>
      <c r="CF8333" s="677"/>
      <c r="CG8333" s="677"/>
    </row>
    <row r="8334" spans="1:85">
      <c r="A8334" s="54"/>
      <c r="B8334" s="54"/>
      <c r="C8334" s="80"/>
      <c r="D8334" s="81"/>
      <c r="E8334" s="99"/>
      <c r="F8334" s="80"/>
      <c r="G8334" s="81"/>
      <c r="H8334" s="81"/>
      <c r="I8334" s="526"/>
      <c r="J8334" s="80"/>
      <c r="K8334" s="84" t="s">
        <v>1502</v>
      </c>
      <c r="L8334" s="76">
        <f t="shared" si="449"/>
        <v>2</v>
      </c>
      <c r="M8334" s="76"/>
      <c r="N8334" s="76"/>
      <c r="O8334" s="76"/>
      <c r="P8334" s="76"/>
      <c r="Q8334" s="76"/>
      <c r="R8334" s="76"/>
      <c r="S8334" s="76"/>
      <c r="T8334" s="76">
        <v>2</v>
      </c>
      <c r="U8334" s="76"/>
      <c r="V8334" s="76"/>
      <c r="W8334" s="76"/>
      <c r="X8334" s="76"/>
      <c r="Y8334" s="677"/>
      <c r="Z8334" s="677"/>
      <c r="AA8334" s="677"/>
      <c r="AB8334" s="677"/>
      <c r="AC8334" s="677"/>
      <c r="AD8334" s="677"/>
      <c r="AE8334" s="677"/>
      <c r="AF8334" s="677"/>
      <c r="AG8334" s="677"/>
      <c r="AH8334" s="677"/>
      <c r="AI8334" s="677"/>
      <c r="AJ8334" s="677"/>
      <c r="AK8334" s="677"/>
      <c r="AL8334" s="677"/>
      <c r="AM8334" s="677"/>
      <c r="AN8334" s="677"/>
      <c r="AO8334" s="677"/>
      <c r="AP8334" s="677"/>
      <c r="AQ8334" s="677"/>
      <c r="AR8334" s="677"/>
      <c r="AS8334" s="677"/>
      <c r="AT8334" s="677"/>
      <c r="AU8334" s="677"/>
      <c r="AV8334" s="677"/>
      <c r="AW8334" s="677"/>
      <c r="AX8334" s="677"/>
      <c r="AY8334" s="677"/>
      <c r="AZ8334" s="677"/>
      <c r="BA8334" s="677"/>
      <c r="BB8334" s="677"/>
      <c r="BC8334" s="677"/>
      <c r="BD8334" s="677"/>
      <c r="BE8334" s="677"/>
      <c r="BF8334" s="677"/>
      <c r="BG8334" s="677"/>
      <c r="BH8334" s="677"/>
      <c r="BI8334" s="677"/>
      <c r="BJ8334" s="677"/>
      <c r="BK8334" s="677"/>
      <c r="BL8334" s="677"/>
      <c r="BM8334" s="677"/>
      <c r="BN8334" s="677"/>
      <c r="BO8334" s="677"/>
      <c r="BP8334" s="677"/>
      <c r="BQ8334" s="677"/>
      <c r="BR8334" s="677"/>
      <c r="BS8334" s="677"/>
      <c r="BT8334" s="677"/>
      <c r="BU8334" s="677"/>
      <c r="BV8334" s="677"/>
      <c r="BW8334" s="677"/>
      <c r="BX8334" s="677"/>
      <c r="BY8334" s="677"/>
      <c r="BZ8334" s="677"/>
      <c r="CA8334" s="677"/>
      <c r="CB8334" s="677"/>
      <c r="CC8334" s="677"/>
      <c r="CD8334" s="677"/>
      <c r="CE8334" s="677"/>
      <c r="CF8334" s="677"/>
      <c r="CG8334" s="677"/>
    </row>
    <row r="8335" spans="1:85">
      <c r="A8335" s="54"/>
      <c r="B8335" s="54"/>
      <c r="C8335" s="46" t="s">
        <v>33</v>
      </c>
      <c r="D8335" s="58" t="s">
        <v>12597</v>
      </c>
      <c r="E8335" s="97" t="s">
        <v>12598</v>
      </c>
      <c r="F8335" s="46" t="s">
        <v>12599</v>
      </c>
      <c r="G8335" s="58" t="s">
        <v>12600</v>
      </c>
      <c r="H8335" s="58" t="s">
        <v>12601</v>
      </c>
      <c r="I8335" s="524">
        <v>3317</v>
      </c>
      <c r="J8335" s="46" t="s">
        <v>1508</v>
      </c>
      <c r="K8335" s="75" t="s">
        <v>1509</v>
      </c>
      <c r="L8335" s="76">
        <f t="shared" si="449"/>
        <v>0</v>
      </c>
      <c r="M8335" s="76"/>
      <c r="N8335" s="76"/>
      <c r="O8335" s="76"/>
      <c r="P8335" s="76"/>
      <c r="Q8335" s="76"/>
      <c r="R8335" s="76"/>
      <c r="S8335" s="76"/>
      <c r="T8335" s="76"/>
      <c r="U8335" s="76"/>
      <c r="V8335" s="76"/>
      <c r="W8335" s="76"/>
      <c r="X8335" s="76"/>
      <c r="Y8335" s="677"/>
      <c r="Z8335" s="677"/>
      <c r="AA8335" s="677"/>
      <c r="AB8335" s="677"/>
      <c r="AC8335" s="677"/>
      <c r="AD8335" s="677"/>
      <c r="AE8335" s="677"/>
      <c r="AF8335" s="677"/>
      <c r="AG8335" s="677"/>
      <c r="AH8335" s="677"/>
      <c r="AI8335" s="677"/>
      <c r="AJ8335" s="677"/>
      <c r="AK8335" s="677"/>
      <c r="AL8335" s="677"/>
      <c r="AM8335" s="677"/>
      <c r="AN8335" s="677"/>
      <c r="AO8335" s="677"/>
      <c r="AP8335" s="677"/>
      <c r="AQ8335" s="677"/>
      <c r="AR8335" s="677"/>
      <c r="AS8335" s="677"/>
      <c r="AT8335" s="677"/>
      <c r="AU8335" s="677"/>
      <c r="AV8335" s="677"/>
      <c r="AW8335" s="677"/>
      <c r="AX8335" s="677"/>
      <c r="AY8335" s="677"/>
      <c r="AZ8335" s="677"/>
      <c r="BA8335" s="677"/>
      <c r="BB8335" s="677"/>
      <c r="BC8335" s="677"/>
      <c r="BD8335" s="677"/>
      <c r="BE8335" s="677"/>
      <c r="BF8335" s="677"/>
      <c r="BG8335" s="677"/>
      <c r="BH8335" s="677"/>
      <c r="BI8335" s="677"/>
      <c r="BJ8335" s="677"/>
      <c r="BK8335" s="677"/>
      <c r="BL8335" s="677"/>
      <c r="BM8335" s="677"/>
      <c r="BN8335" s="677"/>
      <c r="BO8335" s="677"/>
      <c r="BP8335" s="677"/>
      <c r="BQ8335" s="677"/>
      <c r="BR8335" s="677"/>
      <c r="BS8335" s="677"/>
      <c r="BT8335" s="677"/>
      <c r="BU8335" s="677"/>
      <c r="BV8335" s="677"/>
      <c r="BW8335" s="677"/>
      <c r="BX8335" s="677"/>
      <c r="BY8335" s="677"/>
      <c r="BZ8335" s="677"/>
      <c r="CA8335" s="677"/>
      <c r="CB8335" s="677"/>
      <c r="CC8335" s="677"/>
      <c r="CD8335" s="677"/>
      <c r="CE8335" s="677"/>
      <c r="CF8335" s="677"/>
      <c r="CG8335" s="677"/>
    </row>
    <row r="8336" spans="1:85">
      <c r="A8336" s="54"/>
      <c r="B8336" s="54"/>
      <c r="C8336" s="54"/>
      <c r="D8336" s="169"/>
      <c r="E8336" s="98"/>
      <c r="F8336" s="135"/>
      <c r="G8336" s="77"/>
      <c r="H8336" s="77"/>
      <c r="I8336" s="525"/>
      <c r="J8336" s="54"/>
      <c r="K8336" s="75" t="s">
        <v>1501</v>
      </c>
      <c r="L8336" s="76">
        <f t="shared" si="449"/>
        <v>0</v>
      </c>
      <c r="M8336" s="76"/>
      <c r="N8336" s="76"/>
      <c r="O8336" s="76"/>
      <c r="P8336" s="76"/>
      <c r="Q8336" s="76"/>
      <c r="R8336" s="76"/>
      <c r="S8336" s="76"/>
      <c r="T8336" s="76"/>
      <c r="U8336" s="76"/>
      <c r="V8336" s="76"/>
      <c r="W8336" s="76"/>
      <c r="X8336" s="76"/>
      <c r="Y8336" s="677"/>
      <c r="Z8336" s="677"/>
      <c r="AA8336" s="677"/>
      <c r="AB8336" s="677"/>
      <c r="AC8336" s="677"/>
      <c r="AD8336" s="677"/>
      <c r="AE8336" s="677"/>
      <c r="AF8336" s="677"/>
      <c r="AG8336" s="677"/>
      <c r="AH8336" s="677"/>
      <c r="AI8336" s="677"/>
      <c r="AJ8336" s="677"/>
      <c r="AK8336" s="677"/>
      <c r="AL8336" s="677"/>
      <c r="AM8336" s="677"/>
      <c r="AN8336" s="677"/>
      <c r="AO8336" s="677"/>
      <c r="AP8336" s="677"/>
      <c r="AQ8336" s="677"/>
      <c r="AR8336" s="677"/>
      <c r="AS8336" s="677"/>
      <c r="AT8336" s="677"/>
      <c r="AU8336" s="677"/>
      <c r="AV8336" s="677"/>
      <c r="AW8336" s="677"/>
      <c r="AX8336" s="677"/>
      <c r="AY8336" s="677"/>
      <c r="AZ8336" s="677"/>
      <c r="BA8336" s="677"/>
      <c r="BB8336" s="677"/>
      <c r="BC8336" s="677"/>
      <c r="BD8336" s="677"/>
      <c r="BE8336" s="677"/>
      <c r="BF8336" s="677"/>
      <c r="BG8336" s="677"/>
      <c r="BH8336" s="677"/>
      <c r="BI8336" s="677"/>
      <c r="BJ8336" s="677"/>
      <c r="BK8336" s="677"/>
      <c r="BL8336" s="677"/>
      <c r="BM8336" s="677"/>
      <c r="BN8336" s="677"/>
      <c r="BO8336" s="677"/>
      <c r="BP8336" s="677"/>
      <c r="BQ8336" s="677"/>
      <c r="BR8336" s="677"/>
      <c r="BS8336" s="677"/>
      <c r="BT8336" s="677"/>
      <c r="BU8336" s="677"/>
      <c r="BV8336" s="677"/>
      <c r="BW8336" s="677"/>
      <c r="BX8336" s="677"/>
      <c r="BY8336" s="677"/>
      <c r="BZ8336" s="677"/>
      <c r="CA8336" s="677"/>
      <c r="CB8336" s="677"/>
      <c r="CC8336" s="677"/>
      <c r="CD8336" s="677"/>
      <c r="CE8336" s="677"/>
      <c r="CF8336" s="677"/>
      <c r="CG8336" s="677"/>
    </row>
    <row r="8337" spans="1:85">
      <c r="A8337" s="54"/>
      <c r="B8337" s="54"/>
      <c r="C8337" s="80"/>
      <c r="D8337" s="81"/>
      <c r="E8337" s="99"/>
      <c r="F8337" s="80"/>
      <c r="G8337" s="81"/>
      <c r="H8337" s="81"/>
      <c r="I8337" s="526"/>
      <c r="J8337" s="80"/>
      <c r="K8337" s="84" t="s">
        <v>1502</v>
      </c>
      <c r="L8337" s="76">
        <f t="shared" si="449"/>
        <v>4</v>
      </c>
      <c r="M8337" s="76"/>
      <c r="N8337" s="76"/>
      <c r="O8337" s="76">
        <v>4</v>
      </c>
      <c r="P8337" s="76"/>
      <c r="Q8337" s="76"/>
      <c r="R8337" s="76"/>
      <c r="S8337" s="76"/>
      <c r="T8337" s="76"/>
      <c r="U8337" s="76"/>
      <c r="V8337" s="76"/>
      <c r="W8337" s="76"/>
      <c r="X8337" s="76"/>
      <c r="Y8337" s="677"/>
      <c r="Z8337" s="677"/>
      <c r="AA8337" s="677"/>
      <c r="AB8337" s="677"/>
      <c r="AC8337" s="677"/>
      <c r="AD8337" s="677"/>
      <c r="AE8337" s="677"/>
      <c r="AF8337" s="677"/>
      <c r="AG8337" s="677"/>
      <c r="AH8337" s="677"/>
      <c r="AI8337" s="677"/>
      <c r="AJ8337" s="677"/>
      <c r="AK8337" s="677"/>
      <c r="AL8337" s="677"/>
      <c r="AM8337" s="677"/>
      <c r="AN8337" s="677"/>
      <c r="AO8337" s="677"/>
      <c r="AP8337" s="677"/>
      <c r="AQ8337" s="677"/>
      <c r="AR8337" s="677"/>
      <c r="AS8337" s="677"/>
      <c r="AT8337" s="677"/>
      <c r="AU8337" s="677"/>
      <c r="AV8337" s="677"/>
      <c r="AW8337" s="677"/>
      <c r="AX8337" s="677"/>
      <c r="AY8337" s="677"/>
      <c r="AZ8337" s="677"/>
      <c r="BA8337" s="677"/>
      <c r="BB8337" s="677"/>
      <c r="BC8337" s="677"/>
      <c r="BD8337" s="677"/>
      <c r="BE8337" s="677"/>
      <c r="BF8337" s="677"/>
      <c r="BG8337" s="677"/>
      <c r="BH8337" s="677"/>
      <c r="BI8337" s="677"/>
      <c r="BJ8337" s="677"/>
      <c r="BK8337" s="677"/>
      <c r="BL8337" s="677"/>
      <c r="BM8337" s="677"/>
      <c r="BN8337" s="677"/>
      <c r="BO8337" s="677"/>
      <c r="BP8337" s="677"/>
      <c r="BQ8337" s="677"/>
      <c r="BR8337" s="677"/>
      <c r="BS8337" s="677"/>
      <c r="BT8337" s="677"/>
      <c r="BU8337" s="677"/>
      <c r="BV8337" s="677"/>
      <c r="BW8337" s="677"/>
      <c r="BX8337" s="677"/>
      <c r="BY8337" s="677"/>
      <c r="BZ8337" s="677"/>
      <c r="CA8337" s="677"/>
      <c r="CB8337" s="677"/>
      <c r="CC8337" s="677"/>
      <c r="CD8337" s="677"/>
      <c r="CE8337" s="677"/>
      <c r="CF8337" s="677"/>
      <c r="CG8337" s="677"/>
    </row>
    <row r="8338" spans="1:85">
      <c r="A8338" s="54"/>
      <c r="B8338" s="54"/>
      <c r="C8338" s="46" t="s">
        <v>33</v>
      </c>
      <c r="D8338" s="58" t="s">
        <v>12602</v>
      </c>
      <c r="E8338" s="97" t="s">
        <v>12603</v>
      </c>
      <c r="F8338" s="46" t="s">
        <v>12604</v>
      </c>
      <c r="G8338" s="58" t="s">
        <v>12605</v>
      </c>
      <c r="H8338" s="58" t="s">
        <v>12606</v>
      </c>
      <c r="I8338" s="524">
        <v>9132</v>
      </c>
      <c r="J8338" s="46" t="s">
        <v>1508</v>
      </c>
      <c r="K8338" s="75" t="s">
        <v>1509</v>
      </c>
      <c r="L8338" s="76">
        <f t="shared" si="449"/>
        <v>0</v>
      </c>
      <c r="M8338" s="76"/>
      <c r="N8338" s="76"/>
      <c r="O8338" s="76"/>
      <c r="P8338" s="76"/>
      <c r="Q8338" s="76"/>
      <c r="R8338" s="76"/>
      <c r="S8338" s="76"/>
      <c r="T8338" s="76"/>
      <c r="U8338" s="76"/>
      <c r="V8338" s="76"/>
      <c r="W8338" s="76"/>
      <c r="X8338" s="76"/>
      <c r="Y8338" s="677"/>
      <c r="Z8338" s="677"/>
      <c r="AA8338" s="677"/>
      <c r="AB8338" s="677"/>
      <c r="AC8338" s="677"/>
      <c r="AD8338" s="677"/>
      <c r="AE8338" s="677"/>
      <c r="AF8338" s="677"/>
      <c r="AG8338" s="677"/>
      <c r="AH8338" s="677"/>
      <c r="AI8338" s="677"/>
      <c r="AJ8338" s="677"/>
      <c r="AK8338" s="677"/>
      <c r="AL8338" s="677"/>
      <c r="AM8338" s="677"/>
      <c r="AN8338" s="677"/>
      <c r="AO8338" s="677"/>
      <c r="AP8338" s="677"/>
      <c r="AQ8338" s="677"/>
      <c r="AR8338" s="677"/>
      <c r="AS8338" s="677"/>
      <c r="AT8338" s="677"/>
      <c r="AU8338" s="677"/>
      <c r="AV8338" s="677"/>
      <c r="AW8338" s="677"/>
      <c r="AX8338" s="677"/>
      <c r="AY8338" s="677"/>
      <c r="AZ8338" s="677"/>
      <c r="BA8338" s="677"/>
      <c r="BB8338" s="677"/>
      <c r="BC8338" s="677"/>
      <c r="BD8338" s="677"/>
      <c r="BE8338" s="677"/>
      <c r="BF8338" s="677"/>
      <c r="BG8338" s="677"/>
      <c r="BH8338" s="677"/>
      <c r="BI8338" s="677"/>
      <c r="BJ8338" s="677"/>
      <c r="BK8338" s="677"/>
      <c r="BL8338" s="677"/>
      <c r="BM8338" s="677"/>
      <c r="BN8338" s="677"/>
      <c r="BO8338" s="677"/>
      <c r="BP8338" s="677"/>
      <c r="BQ8338" s="677"/>
      <c r="BR8338" s="677"/>
      <c r="BS8338" s="677"/>
      <c r="BT8338" s="677"/>
      <c r="BU8338" s="677"/>
      <c r="BV8338" s="677"/>
      <c r="BW8338" s="677"/>
      <c r="BX8338" s="677"/>
      <c r="BY8338" s="677"/>
      <c r="BZ8338" s="677"/>
      <c r="CA8338" s="677"/>
      <c r="CB8338" s="677"/>
      <c r="CC8338" s="677"/>
      <c r="CD8338" s="677"/>
      <c r="CE8338" s="677"/>
      <c r="CF8338" s="677"/>
      <c r="CG8338" s="677"/>
    </row>
    <row r="8339" spans="1:85">
      <c r="A8339" s="54"/>
      <c r="B8339" s="54"/>
      <c r="C8339" s="54"/>
      <c r="D8339" s="169"/>
      <c r="E8339" s="98"/>
      <c r="F8339" s="135"/>
      <c r="G8339" s="77"/>
      <c r="H8339" s="77"/>
      <c r="I8339" s="525"/>
      <c r="J8339" s="54"/>
      <c r="K8339" s="75" t="s">
        <v>1501</v>
      </c>
      <c r="L8339" s="76">
        <f t="shared" si="449"/>
        <v>0</v>
      </c>
      <c r="M8339" s="76"/>
      <c r="N8339" s="76"/>
      <c r="O8339" s="76"/>
      <c r="P8339" s="76"/>
      <c r="Q8339" s="76"/>
      <c r="R8339" s="76"/>
      <c r="S8339" s="76"/>
      <c r="T8339" s="76"/>
      <c r="U8339" s="76"/>
      <c r="V8339" s="76"/>
      <c r="W8339" s="76"/>
      <c r="X8339" s="76"/>
      <c r="Y8339" s="677"/>
      <c r="Z8339" s="677"/>
      <c r="AA8339" s="677"/>
      <c r="AB8339" s="677"/>
      <c r="AC8339" s="677"/>
      <c r="AD8339" s="677"/>
      <c r="AE8339" s="677"/>
      <c r="AF8339" s="677"/>
      <c r="AG8339" s="677"/>
      <c r="AH8339" s="677"/>
      <c r="AI8339" s="677"/>
      <c r="AJ8339" s="677"/>
      <c r="AK8339" s="677"/>
      <c r="AL8339" s="677"/>
      <c r="AM8339" s="677"/>
      <c r="AN8339" s="677"/>
      <c r="AO8339" s="677"/>
      <c r="AP8339" s="677"/>
      <c r="AQ8339" s="677"/>
      <c r="AR8339" s="677"/>
      <c r="AS8339" s="677"/>
      <c r="AT8339" s="677"/>
      <c r="AU8339" s="677"/>
      <c r="AV8339" s="677"/>
      <c r="AW8339" s="677"/>
      <c r="AX8339" s="677"/>
      <c r="AY8339" s="677"/>
      <c r="AZ8339" s="677"/>
      <c r="BA8339" s="677"/>
      <c r="BB8339" s="677"/>
      <c r="BC8339" s="677"/>
      <c r="BD8339" s="677"/>
      <c r="BE8339" s="677"/>
      <c r="BF8339" s="677"/>
      <c r="BG8339" s="677"/>
      <c r="BH8339" s="677"/>
      <c r="BI8339" s="677"/>
      <c r="BJ8339" s="677"/>
      <c r="BK8339" s="677"/>
      <c r="BL8339" s="677"/>
      <c r="BM8339" s="677"/>
      <c r="BN8339" s="677"/>
      <c r="BO8339" s="677"/>
      <c r="BP8339" s="677"/>
      <c r="BQ8339" s="677"/>
      <c r="BR8339" s="677"/>
      <c r="BS8339" s="677"/>
      <c r="BT8339" s="677"/>
      <c r="BU8339" s="677"/>
      <c r="BV8339" s="677"/>
      <c r="BW8339" s="677"/>
      <c r="BX8339" s="677"/>
      <c r="BY8339" s="677"/>
      <c r="BZ8339" s="677"/>
      <c r="CA8339" s="677"/>
      <c r="CB8339" s="677"/>
      <c r="CC8339" s="677"/>
      <c r="CD8339" s="677"/>
      <c r="CE8339" s="677"/>
      <c r="CF8339" s="677"/>
      <c r="CG8339" s="677"/>
    </row>
    <row r="8340" spans="1:85">
      <c r="A8340" s="54"/>
      <c r="B8340" s="54"/>
      <c r="C8340" s="80"/>
      <c r="D8340" s="81"/>
      <c r="E8340" s="99"/>
      <c r="F8340" s="80"/>
      <c r="G8340" s="81"/>
      <c r="H8340" s="81"/>
      <c r="I8340" s="526"/>
      <c r="J8340" s="80"/>
      <c r="K8340" s="84" t="s">
        <v>1502</v>
      </c>
      <c r="L8340" s="76">
        <f t="shared" si="449"/>
        <v>4</v>
      </c>
      <c r="M8340" s="76"/>
      <c r="N8340" s="76"/>
      <c r="O8340" s="76">
        <v>1</v>
      </c>
      <c r="P8340" s="76"/>
      <c r="Q8340" s="76"/>
      <c r="R8340" s="76">
        <v>1</v>
      </c>
      <c r="S8340" s="76">
        <v>1</v>
      </c>
      <c r="T8340" s="76">
        <v>1</v>
      </c>
      <c r="U8340" s="76"/>
      <c r="V8340" s="76"/>
      <c r="W8340" s="76"/>
      <c r="X8340" s="76"/>
      <c r="Y8340" s="677"/>
      <c r="Z8340" s="677"/>
      <c r="AA8340" s="677"/>
      <c r="AB8340" s="677"/>
      <c r="AC8340" s="677"/>
      <c r="AD8340" s="677"/>
      <c r="AE8340" s="677"/>
      <c r="AF8340" s="677"/>
      <c r="AG8340" s="677"/>
      <c r="AH8340" s="677"/>
      <c r="AI8340" s="677"/>
      <c r="AJ8340" s="677"/>
      <c r="AK8340" s="677"/>
      <c r="AL8340" s="677"/>
      <c r="AM8340" s="677"/>
      <c r="AN8340" s="677"/>
      <c r="AO8340" s="677"/>
      <c r="AP8340" s="677"/>
      <c r="AQ8340" s="677"/>
      <c r="AR8340" s="677"/>
      <c r="AS8340" s="677"/>
      <c r="AT8340" s="677"/>
      <c r="AU8340" s="677"/>
      <c r="AV8340" s="677"/>
      <c r="AW8340" s="677"/>
      <c r="AX8340" s="677"/>
      <c r="AY8340" s="677"/>
      <c r="AZ8340" s="677"/>
      <c r="BA8340" s="677"/>
      <c r="BB8340" s="677"/>
      <c r="BC8340" s="677"/>
      <c r="BD8340" s="677"/>
      <c r="BE8340" s="677"/>
      <c r="BF8340" s="677"/>
      <c r="BG8340" s="677"/>
      <c r="BH8340" s="677"/>
      <c r="BI8340" s="677"/>
      <c r="BJ8340" s="677"/>
      <c r="BK8340" s="677"/>
      <c r="BL8340" s="677"/>
      <c r="BM8340" s="677"/>
      <c r="BN8340" s="677"/>
      <c r="BO8340" s="677"/>
      <c r="BP8340" s="677"/>
      <c r="BQ8340" s="677"/>
      <c r="BR8340" s="677"/>
      <c r="BS8340" s="677"/>
      <c r="BT8340" s="677"/>
      <c r="BU8340" s="677"/>
      <c r="BV8340" s="677"/>
      <c r="BW8340" s="677"/>
      <c r="BX8340" s="677"/>
      <c r="BY8340" s="677"/>
      <c r="BZ8340" s="677"/>
      <c r="CA8340" s="677"/>
      <c r="CB8340" s="677"/>
      <c r="CC8340" s="677"/>
      <c r="CD8340" s="677"/>
      <c r="CE8340" s="677"/>
      <c r="CF8340" s="677"/>
      <c r="CG8340" s="677"/>
    </row>
    <row r="8341" spans="1:85">
      <c r="A8341" s="54"/>
      <c r="B8341" s="54"/>
      <c r="C8341" s="46" t="s">
        <v>33</v>
      </c>
      <c r="D8341" s="58" t="s">
        <v>12607</v>
      </c>
      <c r="E8341" s="97" t="s">
        <v>12608</v>
      </c>
      <c r="F8341" s="46" t="s">
        <v>12609</v>
      </c>
      <c r="G8341" s="58" t="s">
        <v>12610</v>
      </c>
      <c r="H8341" s="58" t="s">
        <v>12611</v>
      </c>
      <c r="I8341" s="524">
        <v>90</v>
      </c>
      <c r="J8341" s="46" t="s">
        <v>1508</v>
      </c>
      <c r="K8341" s="75" t="s">
        <v>1509</v>
      </c>
      <c r="L8341" s="76">
        <f t="shared" si="449"/>
        <v>0</v>
      </c>
      <c r="M8341" s="76"/>
      <c r="N8341" s="76"/>
      <c r="O8341" s="76"/>
      <c r="P8341" s="76"/>
      <c r="Q8341" s="76"/>
      <c r="R8341" s="76"/>
      <c r="S8341" s="76"/>
      <c r="T8341" s="76"/>
      <c r="U8341" s="76"/>
      <c r="V8341" s="76"/>
      <c r="W8341" s="76"/>
      <c r="X8341" s="76"/>
      <c r="Y8341" s="677"/>
      <c r="Z8341" s="677"/>
      <c r="AA8341" s="677"/>
      <c r="AB8341" s="677"/>
      <c r="AC8341" s="677"/>
      <c r="AD8341" s="677"/>
      <c r="AE8341" s="677"/>
      <c r="AF8341" s="677"/>
      <c r="AG8341" s="677"/>
      <c r="AH8341" s="677"/>
      <c r="AI8341" s="677"/>
      <c r="AJ8341" s="677"/>
      <c r="AK8341" s="677"/>
      <c r="AL8341" s="677"/>
      <c r="AM8341" s="677"/>
      <c r="AN8341" s="677"/>
      <c r="AO8341" s="677"/>
      <c r="AP8341" s="677"/>
      <c r="AQ8341" s="677"/>
      <c r="AR8341" s="677"/>
      <c r="AS8341" s="677"/>
      <c r="AT8341" s="677"/>
      <c r="AU8341" s="677"/>
      <c r="AV8341" s="677"/>
      <c r="AW8341" s="677"/>
      <c r="AX8341" s="677"/>
      <c r="AY8341" s="677"/>
      <c r="AZ8341" s="677"/>
      <c r="BA8341" s="677"/>
      <c r="BB8341" s="677"/>
      <c r="BC8341" s="677"/>
      <c r="BD8341" s="677"/>
      <c r="BE8341" s="677"/>
      <c r="BF8341" s="677"/>
      <c r="BG8341" s="677"/>
      <c r="BH8341" s="677"/>
      <c r="BI8341" s="677"/>
      <c r="BJ8341" s="677"/>
      <c r="BK8341" s="677"/>
      <c r="BL8341" s="677"/>
      <c r="BM8341" s="677"/>
      <c r="BN8341" s="677"/>
      <c r="BO8341" s="677"/>
      <c r="BP8341" s="677"/>
      <c r="BQ8341" s="677"/>
      <c r="BR8341" s="677"/>
      <c r="BS8341" s="677"/>
      <c r="BT8341" s="677"/>
      <c r="BU8341" s="677"/>
      <c r="BV8341" s="677"/>
      <c r="BW8341" s="677"/>
      <c r="BX8341" s="677"/>
      <c r="BY8341" s="677"/>
      <c r="BZ8341" s="677"/>
      <c r="CA8341" s="677"/>
      <c r="CB8341" s="677"/>
      <c r="CC8341" s="677"/>
      <c r="CD8341" s="677"/>
      <c r="CE8341" s="677"/>
      <c r="CF8341" s="677"/>
      <c r="CG8341" s="677"/>
    </row>
    <row r="8342" spans="1:85">
      <c r="A8342" s="54"/>
      <c r="B8342" s="54"/>
      <c r="C8342" s="54"/>
      <c r="D8342" s="169"/>
      <c r="E8342" s="98"/>
      <c r="F8342" s="135"/>
      <c r="G8342" s="77"/>
      <c r="H8342" s="77"/>
      <c r="I8342" s="525"/>
      <c r="J8342" s="54"/>
      <c r="K8342" s="75" t="s">
        <v>1501</v>
      </c>
      <c r="L8342" s="76">
        <f t="shared" si="449"/>
        <v>0</v>
      </c>
      <c r="M8342" s="76"/>
      <c r="N8342" s="76"/>
      <c r="O8342" s="76"/>
      <c r="P8342" s="76"/>
      <c r="Q8342" s="76"/>
      <c r="R8342" s="76"/>
      <c r="S8342" s="76"/>
      <c r="T8342" s="76"/>
      <c r="U8342" s="76"/>
      <c r="V8342" s="76"/>
      <c r="W8342" s="76"/>
      <c r="X8342" s="76"/>
      <c r="Y8342" s="677"/>
      <c r="Z8342" s="677"/>
      <c r="AA8342" s="677"/>
      <c r="AB8342" s="677"/>
      <c r="AC8342" s="677"/>
      <c r="AD8342" s="677"/>
      <c r="AE8342" s="677"/>
      <c r="AF8342" s="677"/>
      <c r="AG8342" s="677"/>
      <c r="AH8342" s="677"/>
      <c r="AI8342" s="677"/>
      <c r="AJ8342" s="677"/>
      <c r="AK8342" s="677"/>
      <c r="AL8342" s="677"/>
      <c r="AM8342" s="677"/>
      <c r="AN8342" s="677"/>
      <c r="AO8342" s="677"/>
      <c r="AP8342" s="677"/>
      <c r="AQ8342" s="677"/>
      <c r="AR8342" s="677"/>
      <c r="AS8342" s="677"/>
      <c r="AT8342" s="677"/>
      <c r="AU8342" s="677"/>
      <c r="AV8342" s="677"/>
      <c r="AW8342" s="677"/>
      <c r="AX8342" s="677"/>
      <c r="AY8342" s="677"/>
      <c r="AZ8342" s="677"/>
      <c r="BA8342" s="677"/>
      <c r="BB8342" s="677"/>
      <c r="BC8342" s="677"/>
      <c r="BD8342" s="677"/>
      <c r="BE8342" s="677"/>
      <c r="BF8342" s="677"/>
      <c r="BG8342" s="677"/>
      <c r="BH8342" s="677"/>
      <c r="BI8342" s="677"/>
      <c r="BJ8342" s="677"/>
      <c r="BK8342" s="677"/>
      <c r="BL8342" s="677"/>
      <c r="BM8342" s="677"/>
      <c r="BN8342" s="677"/>
      <c r="BO8342" s="677"/>
      <c r="BP8342" s="677"/>
      <c r="BQ8342" s="677"/>
      <c r="BR8342" s="677"/>
      <c r="BS8342" s="677"/>
      <c r="BT8342" s="677"/>
      <c r="BU8342" s="677"/>
      <c r="BV8342" s="677"/>
      <c r="BW8342" s="677"/>
      <c r="BX8342" s="677"/>
      <c r="BY8342" s="677"/>
      <c r="BZ8342" s="677"/>
      <c r="CA8342" s="677"/>
      <c r="CB8342" s="677"/>
      <c r="CC8342" s="677"/>
      <c r="CD8342" s="677"/>
      <c r="CE8342" s="677"/>
      <c r="CF8342" s="677"/>
      <c r="CG8342" s="677"/>
    </row>
    <row r="8343" spans="1:85">
      <c r="A8343" s="54"/>
      <c r="B8343" s="54"/>
      <c r="C8343" s="80"/>
      <c r="D8343" s="81"/>
      <c r="E8343" s="99"/>
      <c r="F8343" s="80"/>
      <c r="G8343" s="81"/>
      <c r="H8343" s="81"/>
      <c r="I8343" s="526"/>
      <c r="J8343" s="80"/>
      <c r="K8343" s="84" t="s">
        <v>1502</v>
      </c>
      <c r="L8343" s="76">
        <f t="shared" si="449"/>
        <v>2</v>
      </c>
      <c r="M8343" s="76"/>
      <c r="N8343" s="76"/>
      <c r="O8343" s="76">
        <v>1</v>
      </c>
      <c r="P8343" s="76"/>
      <c r="Q8343" s="76"/>
      <c r="R8343" s="76"/>
      <c r="S8343" s="76">
        <v>1</v>
      </c>
      <c r="T8343" s="76"/>
      <c r="U8343" s="76"/>
      <c r="V8343" s="76"/>
      <c r="W8343" s="76"/>
      <c r="X8343" s="76"/>
      <c r="Y8343" s="677"/>
      <c r="Z8343" s="677"/>
      <c r="AA8343" s="677"/>
      <c r="AB8343" s="677"/>
      <c r="AC8343" s="677"/>
      <c r="AD8343" s="677"/>
      <c r="AE8343" s="677"/>
      <c r="AF8343" s="677"/>
      <c r="AG8343" s="677"/>
      <c r="AH8343" s="677"/>
      <c r="AI8343" s="677"/>
      <c r="AJ8343" s="677"/>
      <c r="AK8343" s="677"/>
      <c r="AL8343" s="677"/>
      <c r="AM8343" s="677"/>
      <c r="AN8343" s="677"/>
      <c r="AO8343" s="677"/>
      <c r="AP8343" s="677"/>
      <c r="AQ8343" s="677"/>
      <c r="AR8343" s="677"/>
      <c r="AS8343" s="677"/>
      <c r="AT8343" s="677"/>
      <c r="AU8343" s="677"/>
      <c r="AV8343" s="677"/>
      <c r="AW8343" s="677"/>
      <c r="AX8343" s="677"/>
      <c r="AY8343" s="677"/>
      <c r="AZ8343" s="677"/>
      <c r="BA8343" s="677"/>
      <c r="BB8343" s="677"/>
      <c r="BC8343" s="677"/>
      <c r="BD8343" s="677"/>
      <c r="BE8343" s="677"/>
      <c r="BF8343" s="677"/>
      <c r="BG8343" s="677"/>
      <c r="BH8343" s="677"/>
      <c r="BI8343" s="677"/>
      <c r="BJ8343" s="677"/>
      <c r="BK8343" s="677"/>
      <c r="BL8343" s="677"/>
      <c r="BM8343" s="677"/>
      <c r="BN8343" s="677"/>
      <c r="BO8343" s="677"/>
      <c r="BP8343" s="677"/>
      <c r="BQ8343" s="677"/>
      <c r="BR8343" s="677"/>
      <c r="BS8343" s="677"/>
      <c r="BT8343" s="677"/>
      <c r="BU8343" s="677"/>
      <c r="BV8343" s="677"/>
      <c r="BW8343" s="677"/>
      <c r="BX8343" s="677"/>
      <c r="BY8343" s="677"/>
      <c r="BZ8343" s="677"/>
      <c r="CA8343" s="677"/>
      <c r="CB8343" s="677"/>
      <c r="CC8343" s="677"/>
      <c r="CD8343" s="677"/>
      <c r="CE8343" s="677"/>
      <c r="CF8343" s="677"/>
      <c r="CG8343" s="677"/>
    </row>
    <row r="8344" spans="1:85">
      <c r="A8344" s="54"/>
      <c r="B8344" s="54"/>
      <c r="C8344" s="46" t="s">
        <v>33</v>
      </c>
      <c r="D8344" s="58" t="s">
        <v>12612</v>
      </c>
      <c r="E8344" s="97" t="s">
        <v>12613</v>
      </c>
      <c r="F8344" s="46" t="s">
        <v>12614</v>
      </c>
      <c r="G8344" s="58" t="s">
        <v>12615</v>
      </c>
      <c r="H8344" s="58" t="s">
        <v>12616</v>
      </c>
      <c r="I8344" s="524">
        <v>0</v>
      </c>
      <c r="J8344" s="46" t="s">
        <v>1508</v>
      </c>
      <c r="K8344" s="75" t="s">
        <v>1509</v>
      </c>
      <c r="L8344" s="76">
        <f>SUM(M8344:X8344)</f>
        <v>0</v>
      </c>
      <c r="M8344" s="76"/>
      <c r="N8344" s="76"/>
      <c r="O8344" s="76"/>
      <c r="P8344" s="76"/>
      <c r="Q8344" s="76"/>
      <c r="R8344" s="76"/>
      <c r="S8344" s="76"/>
      <c r="T8344" s="76"/>
      <c r="U8344" s="76"/>
      <c r="V8344" s="76"/>
      <c r="W8344" s="76"/>
      <c r="X8344" s="76"/>
      <c r="Y8344" s="677"/>
      <c r="Z8344" s="677"/>
      <c r="AA8344" s="677"/>
      <c r="AB8344" s="677"/>
      <c r="AC8344" s="677"/>
      <c r="AD8344" s="677"/>
      <c r="AE8344" s="677"/>
      <c r="AF8344" s="677"/>
      <c r="AG8344" s="677"/>
      <c r="AH8344" s="677"/>
      <c r="AI8344" s="677"/>
      <c r="AJ8344" s="677"/>
      <c r="AK8344" s="677"/>
      <c r="AL8344" s="677"/>
      <c r="AM8344" s="677"/>
      <c r="AN8344" s="677"/>
      <c r="AO8344" s="677"/>
      <c r="AP8344" s="677"/>
      <c r="AQ8344" s="677"/>
      <c r="AR8344" s="677"/>
      <c r="AS8344" s="677"/>
      <c r="AT8344" s="677"/>
      <c r="AU8344" s="677"/>
      <c r="AV8344" s="677"/>
      <c r="AW8344" s="677"/>
      <c r="AX8344" s="677"/>
      <c r="AY8344" s="677"/>
      <c r="AZ8344" s="677"/>
      <c r="BA8344" s="677"/>
      <c r="BB8344" s="677"/>
      <c r="BC8344" s="677"/>
      <c r="BD8344" s="677"/>
      <c r="BE8344" s="677"/>
      <c r="BF8344" s="677"/>
      <c r="BG8344" s="677"/>
      <c r="BH8344" s="677"/>
      <c r="BI8344" s="677"/>
      <c r="BJ8344" s="677"/>
      <c r="BK8344" s="677"/>
      <c r="BL8344" s="677"/>
      <c r="BM8344" s="677"/>
      <c r="BN8344" s="677"/>
      <c r="BO8344" s="677"/>
      <c r="BP8344" s="677"/>
      <c r="BQ8344" s="677"/>
      <c r="BR8344" s="677"/>
      <c r="BS8344" s="677"/>
      <c r="BT8344" s="677"/>
      <c r="BU8344" s="677"/>
      <c r="BV8344" s="677"/>
      <c r="BW8344" s="677"/>
      <c r="BX8344" s="677"/>
      <c r="BY8344" s="677"/>
      <c r="BZ8344" s="677"/>
      <c r="CA8344" s="677"/>
      <c r="CB8344" s="677"/>
      <c r="CC8344" s="677"/>
      <c r="CD8344" s="677"/>
      <c r="CE8344" s="677"/>
      <c r="CF8344" s="677"/>
      <c r="CG8344" s="677"/>
    </row>
    <row r="8345" spans="1:85">
      <c r="A8345" s="54"/>
      <c r="B8345" s="54"/>
      <c r="C8345" s="54"/>
      <c r="D8345" s="169"/>
      <c r="E8345" s="98"/>
      <c r="F8345" s="135"/>
      <c r="G8345" s="77"/>
      <c r="H8345" s="77"/>
      <c r="I8345" s="525"/>
      <c r="J8345" s="54"/>
      <c r="K8345" s="75" t="s">
        <v>1501</v>
      </c>
      <c r="L8345" s="76">
        <f t="shared" ref="L8345:L8355" si="450">SUM(M8345:X8345)</f>
        <v>0</v>
      </c>
      <c r="M8345" s="76"/>
      <c r="N8345" s="76"/>
      <c r="O8345" s="76"/>
      <c r="P8345" s="76"/>
      <c r="Q8345" s="76"/>
      <c r="R8345" s="76"/>
      <c r="S8345" s="76"/>
      <c r="T8345" s="76"/>
      <c r="U8345" s="76"/>
      <c r="V8345" s="76"/>
      <c r="W8345" s="76"/>
      <c r="X8345" s="76"/>
      <c r="Y8345" s="677"/>
      <c r="Z8345" s="677"/>
      <c r="AA8345" s="677"/>
      <c r="AB8345" s="677"/>
      <c r="AC8345" s="677"/>
      <c r="AD8345" s="677"/>
      <c r="AE8345" s="677"/>
      <c r="AF8345" s="677"/>
      <c r="AG8345" s="677"/>
      <c r="AH8345" s="677"/>
      <c r="AI8345" s="677"/>
      <c r="AJ8345" s="677"/>
      <c r="AK8345" s="677"/>
      <c r="AL8345" s="677"/>
      <c r="AM8345" s="677"/>
      <c r="AN8345" s="677"/>
      <c r="AO8345" s="677"/>
      <c r="AP8345" s="677"/>
      <c r="AQ8345" s="677"/>
      <c r="AR8345" s="677"/>
      <c r="AS8345" s="677"/>
      <c r="AT8345" s="677"/>
      <c r="AU8345" s="677"/>
      <c r="AV8345" s="677"/>
      <c r="AW8345" s="677"/>
      <c r="AX8345" s="677"/>
      <c r="AY8345" s="677"/>
      <c r="AZ8345" s="677"/>
      <c r="BA8345" s="677"/>
      <c r="BB8345" s="677"/>
      <c r="BC8345" s="677"/>
      <c r="BD8345" s="677"/>
      <c r="BE8345" s="677"/>
      <c r="BF8345" s="677"/>
      <c r="BG8345" s="677"/>
      <c r="BH8345" s="677"/>
      <c r="BI8345" s="677"/>
      <c r="BJ8345" s="677"/>
      <c r="BK8345" s="677"/>
      <c r="BL8345" s="677"/>
      <c r="BM8345" s="677"/>
      <c r="BN8345" s="677"/>
      <c r="BO8345" s="677"/>
      <c r="BP8345" s="677"/>
      <c r="BQ8345" s="677"/>
      <c r="BR8345" s="677"/>
      <c r="BS8345" s="677"/>
      <c r="BT8345" s="677"/>
      <c r="BU8345" s="677"/>
      <c r="BV8345" s="677"/>
      <c r="BW8345" s="677"/>
      <c r="BX8345" s="677"/>
      <c r="BY8345" s="677"/>
      <c r="BZ8345" s="677"/>
      <c r="CA8345" s="677"/>
      <c r="CB8345" s="677"/>
      <c r="CC8345" s="677"/>
      <c r="CD8345" s="677"/>
      <c r="CE8345" s="677"/>
      <c r="CF8345" s="677"/>
      <c r="CG8345" s="677"/>
    </row>
    <row r="8346" spans="1:85">
      <c r="A8346" s="54"/>
      <c r="B8346" s="54"/>
      <c r="C8346" s="80"/>
      <c r="D8346" s="81"/>
      <c r="E8346" s="99"/>
      <c r="F8346" s="80"/>
      <c r="G8346" s="81"/>
      <c r="H8346" s="81"/>
      <c r="I8346" s="526"/>
      <c r="J8346" s="80"/>
      <c r="K8346" s="84" t="s">
        <v>1502</v>
      </c>
      <c r="L8346" s="76">
        <f t="shared" si="450"/>
        <v>19</v>
      </c>
      <c r="M8346" s="76">
        <v>1</v>
      </c>
      <c r="N8346" s="76"/>
      <c r="O8346" s="76"/>
      <c r="P8346" s="76"/>
      <c r="Q8346" s="76"/>
      <c r="R8346" s="76"/>
      <c r="S8346" s="76">
        <v>17</v>
      </c>
      <c r="T8346" s="76"/>
      <c r="U8346" s="76"/>
      <c r="V8346" s="76"/>
      <c r="W8346" s="76">
        <v>1</v>
      </c>
      <c r="X8346" s="76"/>
      <c r="Y8346" s="677"/>
      <c r="Z8346" s="677"/>
      <c r="AA8346" s="677"/>
      <c r="AB8346" s="677"/>
      <c r="AC8346" s="677"/>
      <c r="AD8346" s="677"/>
      <c r="AE8346" s="677"/>
      <c r="AF8346" s="677"/>
      <c r="AG8346" s="677"/>
      <c r="AH8346" s="677"/>
      <c r="AI8346" s="677"/>
      <c r="AJ8346" s="677"/>
      <c r="AK8346" s="677"/>
      <c r="AL8346" s="677"/>
      <c r="AM8346" s="677"/>
      <c r="AN8346" s="677"/>
      <c r="AO8346" s="677"/>
      <c r="AP8346" s="677"/>
      <c r="AQ8346" s="677"/>
      <c r="AR8346" s="677"/>
      <c r="AS8346" s="677"/>
      <c r="AT8346" s="677"/>
      <c r="AU8346" s="677"/>
      <c r="AV8346" s="677"/>
      <c r="AW8346" s="677"/>
      <c r="AX8346" s="677"/>
      <c r="AY8346" s="677"/>
      <c r="AZ8346" s="677"/>
      <c r="BA8346" s="677"/>
      <c r="BB8346" s="677"/>
      <c r="BC8346" s="677"/>
      <c r="BD8346" s="677"/>
      <c r="BE8346" s="677"/>
      <c r="BF8346" s="677"/>
      <c r="BG8346" s="677"/>
      <c r="BH8346" s="677"/>
      <c r="BI8346" s="677"/>
      <c r="BJ8346" s="677"/>
      <c r="BK8346" s="677"/>
      <c r="BL8346" s="677"/>
      <c r="BM8346" s="677"/>
      <c r="BN8346" s="677"/>
      <c r="BO8346" s="677"/>
      <c r="BP8346" s="677"/>
      <c r="BQ8346" s="677"/>
      <c r="BR8346" s="677"/>
      <c r="BS8346" s="677"/>
      <c r="BT8346" s="677"/>
      <c r="BU8346" s="677"/>
      <c r="BV8346" s="677"/>
      <c r="BW8346" s="677"/>
      <c r="BX8346" s="677"/>
      <c r="BY8346" s="677"/>
      <c r="BZ8346" s="677"/>
      <c r="CA8346" s="677"/>
      <c r="CB8346" s="677"/>
      <c r="CC8346" s="677"/>
      <c r="CD8346" s="677"/>
      <c r="CE8346" s="677"/>
      <c r="CF8346" s="677"/>
      <c r="CG8346" s="677"/>
    </row>
    <row r="8347" spans="1:85">
      <c r="A8347" s="54"/>
      <c r="B8347" s="54"/>
      <c r="C8347" s="46" t="s">
        <v>33</v>
      </c>
      <c r="D8347" s="58" t="s">
        <v>12617</v>
      </c>
      <c r="E8347" s="97" t="s">
        <v>12618</v>
      </c>
      <c r="F8347" s="46" t="s">
        <v>12619</v>
      </c>
      <c r="G8347" s="58" t="s">
        <v>12620</v>
      </c>
      <c r="H8347" s="58" t="s">
        <v>12621</v>
      </c>
      <c r="I8347" s="524">
        <v>584</v>
      </c>
      <c r="J8347" s="46" t="s">
        <v>1508</v>
      </c>
      <c r="K8347" s="75" t="s">
        <v>1509</v>
      </c>
      <c r="L8347" s="76">
        <f t="shared" si="450"/>
        <v>0</v>
      </c>
      <c r="M8347" s="76"/>
      <c r="N8347" s="76"/>
      <c r="O8347" s="76"/>
      <c r="P8347" s="76"/>
      <c r="Q8347" s="76"/>
      <c r="R8347" s="76"/>
      <c r="S8347" s="76"/>
      <c r="T8347" s="76"/>
      <c r="U8347" s="76"/>
      <c r="V8347" s="76"/>
      <c r="W8347" s="76"/>
      <c r="X8347" s="76"/>
      <c r="Y8347" s="677"/>
      <c r="Z8347" s="677"/>
      <c r="AA8347" s="677"/>
      <c r="AB8347" s="677"/>
      <c r="AC8347" s="677"/>
      <c r="AD8347" s="677"/>
      <c r="AE8347" s="677"/>
      <c r="AF8347" s="677"/>
      <c r="AG8347" s="677"/>
      <c r="AH8347" s="677"/>
      <c r="AI8347" s="677"/>
      <c r="AJ8347" s="677"/>
      <c r="AK8347" s="677"/>
      <c r="AL8347" s="677"/>
      <c r="AM8347" s="677"/>
      <c r="AN8347" s="677"/>
      <c r="AO8347" s="677"/>
      <c r="AP8347" s="677"/>
      <c r="AQ8347" s="677"/>
      <c r="AR8347" s="677"/>
      <c r="AS8347" s="677"/>
      <c r="AT8347" s="677"/>
      <c r="AU8347" s="677"/>
      <c r="AV8347" s="677"/>
      <c r="AW8347" s="677"/>
      <c r="AX8347" s="677"/>
      <c r="AY8347" s="677"/>
      <c r="AZ8347" s="677"/>
      <c r="BA8347" s="677"/>
      <c r="BB8347" s="677"/>
      <c r="BC8347" s="677"/>
      <c r="BD8347" s="677"/>
      <c r="BE8347" s="677"/>
      <c r="BF8347" s="677"/>
      <c r="BG8347" s="677"/>
      <c r="BH8347" s="677"/>
      <c r="BI8347" s="677"/>
      <c r="BJ8347" s="677"/>
      <c r="BK8347" s="677"/>
      <c r="BL8347" s="677"/>
      <c r="BM8347" s="677"/>
      <c r="BN8347" s="677"/>
      <c r="BO8347" s="677"/>
      <c r="BP8347" s="677"/>
      <c r="BQ8347" s="677"/>
      <c r="BR8347" s="677"/>
      <c r="BS8347" s="677"/>
      <c r="BT8347" s="677"/>
      <c r="BU8347" s="677"/>
      <c r="BV8347" s="677"/>
      <c r="BW8347" s="677"/>
      <c r="BX8347" s="677"/>
      <c r="BY8347" s="677"/>
      <c r="BZ8347" s="677"/>
      <c r="CA8347" s="677"/>
      <c r="CB8347" s="677"/>
      <c r="CC8347" s="677"/>
      <c r="CD8347" s="677"/>
      <c r="CE8347" s="677"/>
      <c r="CF8347" s="677"/>
      <c r="CG8347" s="677"/>
    </row>
    <row r="8348" spans="1:85">
      <c r="A8348" s="54"/>
      <c r="B8348" s="54"/>
      <c r="C8348" s="54"/>
      <c r="D8348" s="169"/>
      <c r="E8348" s="98"/>
      <c r="F8348" s="135"/>
      <c r="G8348" s="77"/>
      <c r="H8348" s="77"/>
      <c r="I8348" s="525"/>
      <c r="J8348" s="54"/>
      <c r="K8348" s="75" t="s">
        <v>1501</v>
      </c>
      <c r="L8348" s="76">
        <f t="shared" si="450"/>
        <v>0</v>
      </c>
      <c r="M8348" s="76"/>
      <c r="N8348" s="76"/>
      <c r="O8348" s="76"/>
      <c r="P8348" s="76"/>
      <c r="Q8348" s="76"/>
      <c r="R8348" s="76"/>
      <c r="S8348" s="76"/>
      <c r="T8348" s="76"/>
      <c r="U8348" s="76"/>
      <c r="V8348" s="76"/>
      <c r="W8348" s="76"/>
      <c r="X8348" s="76"/>
      <c r="Y8348" s="677"/>
      <c r="Z8348" s="677"/>
      <c r="AA8348" s="677"/>
      <c r="AB8348" s="677"/>
      <c r="AC8348" s="677"/>
      <c r="AD8348" s="677"/>
      <c r="AE8348" s="677"/>
      <c r="AF8348" s="677"/>
      <c r="AG8348" s="677"/>
      <c r="AH8348" s="677"/>
      <c r="AI8348" s="677"/>
      <c r="AJ8348" s="677"/>
      <c r="AK8348" s="677"/>
      <c r="AL8348" s="677"/>
      <c r="AM8348" s="677"/>
      <c r="AN8348" s="677"/>
      <c r="AO8348" s="677"/>
      <c r="AP8348" s="677"/>
      <c r="AQ8348" s="677"/>
      <c r="AR8348" s="677"/>
      <c r="AS8348" s="677"/>
      <c r="AT8348" s="677"/>
      <c r="AU8348" s="677"/>
      <c r="AV8348" s="677"/>
      <c r="AW8348" s="677"/>
      <c r="AX8348" s="677"/>
      <c r="AY8348" s="677"/>
      <c r="AZ8348" s="677"/>
      <c r="BA8348" s="677"/>
      <c r="BB8348" s="677"/>
      <c r="BC8348" s="677"/>
      <c r="BD8348" s="677"/>
      <c r="BE8348" s="677"/>
      <c r="BF8348" s="677"/>
      <c r="BG8348" s="677"/>
      <c r="BH8348" s="677"/>
      <c r="BI8348" s="677"/>
      <c r="BJ8348" s="677"/>
      <c r="BK8348" s="677"/>
      <c r="BL8348" s="677"/>
      <c r="BM8348" s="677"/>
      <c r="BN8348" s="677"/>
      <c r="BO8348" s="677"/>
      <c r="BP8348" s="677"/>
      <c r="BQ8348" s="677"/>
      <c r="BR8348" s="677"/>
      <c r="BS8348" s="677"/>
      <c r="BT8348" s="677"/>
      <c r="BU8348" s="677"/>
      <c r="BV8348" s="677"/>
      <c r="BW8348" s="677"/>
      <c r="BX8348" s="677"/>
      <c r="BY8348" s="677"/>
      <c r="BZ8348" s="677"/>
      <c r="CA8348" s="677"/>
      <c r="CB8348" s="677"/>
      <c r="CC8348" s="677"/>
      <c r="CD8348" s="677"/>
      <c r="CE8348" s="677"/>
      <c r="CF8348" s="677"/>
      <c r="CG8348" s="677"/>
    </row>
    <row r="8349" spans="1:85">
      <c r="A8349" s="54"/>
      <c r="B8349" s="54"/>
      <c r="C8349" s="80"/>
      <c r="D8349" s="81"/>
      <c r="E8349" s="99"/>
      <c r="F8349" s="80"/>
      <c r="G8349" s="81"/>
      <c r="H8349" s="81"/>
      <c r="I8349" s="526"/>
      <c r="J8349" s="80"/>
      <c r="K8349" s="84" t="s">
        <v>1502</v>
      </c>
      <c r="L8349" s="76">
        <f t="shared" si="450"/>
        <v>9</v>
      </c>
      <c r="M8349" s="76"/>
      <c r="N8349" s="76"/>
      <c r="O8349" s="76">
        <v>7</v>
      </c>
      <c r="P8349" s="76"/>
      <c r="Q8349" s="76"/>
      <c r="R8349" s="76"/>
      <c r="S8349" s="76">
        <v>1</v>
      </c>
      <c r="T8349" s="76">
        <v>1</v>
      </c>
      <c r="U8349" s="76"/>
      <c r="V8349" s="76"/>
      <c r="W8349" s="76"/>
      <c r="X8349" s="76"/>
      <c r="Y8349" s="677"/>
      <c r="Z8349" s="677"/>
      <c r="AA8349" s="677"/>
      <c r="AB8349" s="677"/>
      <c r="AC8349" s="677"/>
      <c r="AD8349" s="677"/>
      <c r="AE8349" s="677"/>
      <c r="AF8349" s="677"/>
      <c r="AG8349" s="677"/>
      <c r="AH8349" s="677"/>
      <c r="AI8349" s="677"/>
      <c r="AJ8349" s="677"/>
      <c r="AK8349" s="677"/>
      <c r="AL8349" s="677"/>
      <c r="AM8349" s="677"/>
      <c r="AN8349" s="677"/>
      <c r="AO8349" s="677"/>
      <c r="AP8349" s="677"/>
      <c r="AQ8349" s="677"/>
      <c r="AR8349" s="677"/>
      <c r="AS8349" s="677"/>
      <c r="AT8349" s="677"/>
      <c r="AU8349" s="677"/>
      <c r="AV8349" s="677"/>
      <c r="AW8349" s="677"/>
      <c r="AX8349" s="677"/>
      <c r="AY8349" s="677"/>
      <c r="AZ8349" s="677"/>
      <c r="BA8349" s="677"/>
      <c r="BB8349" s="677"/>
      <c r="BC8349" s="677"/>
      <c r="BD8349" s="677"/>
      <c r="BE8349" s="677"/>
      <c r="BF8349" s="677"/>
      <c r="BG8349" s="677"/>
      <c r="BH8349" s="677"/>
      <c r="BI8349" s="677"/>
      <c r="BJ8349" s="677"/>
      <c r="BK8349" s="677"/>
      <c r="BL8349" s="677"/>
      <c r="BM8349" s="677"/>
      <c r="BN8349" s="677"/>
      <c r="BO8349" s="677"/>
      <c r="BP8349" s="677"/>
      <c r="BQ8349" s="677"/>
      <c r="BR8349" s="677"/>
      <c r="BS8349" s="677"/>
      <c r="BT8349" s="677"/>
      <c r="BU8349" s="677"/>
      <c r="BV8349" s="677"/>
      <c r="BW8349" s="677"/>
      <c r="BX8349" s="677"/>
      <c r="BY8349" s="677"/>
      <c r="BZ8349" s="677"/>
      <c r="CA8349" s="677"/>
      <c r="CB8349" s="677"/>
      <c r="CC8349" s="677"/>
      <c r="CD8349" s="677"/>
      <c r="CE8349" s="677"/>
      <c r="CF8349" s="677"/>
      <c r="CG8349" s="677"/>
    </row>
    <row r="8350" spans="1:85">
      <c r="A8350" s="54"/>
      <c r="B8350" s="54"/>
      <c r="C8350" s="46" t="s">
        <v>33</v>
      </c>
      <c r="D8350" s="58" t="s">
        <v>12622</v>
      </c>
      <c r="E8350" s="97" t="s">
        <v>12623</v>
      </c>
      <c r="F8350" s="46" t="s">
        <v>12624</v>
      </c>
      <c r="G8350" s="58" t="s">
        <v>12625</v>
      </c>
      <c r="H8350" s="58" t="s">
        <v>12626</v>
      </c>
      <c r="I8350" s="524">
        <v>75119</v>
      </c>
      <c r="J8350" s="46" t="s">
        <v>1508</v>
      </c>
      <c r="K8350" s="75" t="s">
        <v>1509</v>
      </c>
      <c r="L8350" s="76">
        <f t="shared" si="450"/>
        <v>0</v>
      </c>
      <c r="M8350" s="76"/>
      <c r="N8350" s="76"/>
      <c r="O8350" s="76"/>
      <c r="P8350" s="76"/>
      <c r="Q8350" s="76"/>
      <c r="R8350" s="76"/>
      <c r="S8350" s="76"/>
      <c r="T8350" s="76"/>
      <c r="U8350" s="76"/>
      <c r="V8350" s="76"/>
      <c r="W8350" s="76"/>
      <c r="X8350" s="76"/>
      <c r="Y8350" s="677"/>
      <c r="Z8350" s="677"/>
      <c r="AA8350" s="677"/>
      <c r="AB8350" s="677"/>
      <c r="AC8350" s="677"/>
      <c r="AD8350" s="677"/>
      <c r="AE8350" s="677"/>
      <c r="AF8350" s="677"/>
      <c r="AG8350" s="677"/>
      <c r="AH8350" s="677"/>
      <c r="AI8350" s="677"/>
      <c r="AJ8350" s="677"/>
      <c r="AK8350" s="677"/>
      <c r="AL8350" s="677"/>
      <c r="AM8350" s="677"/>
      <c r="AN8350" s="677"/>
      <c r="AO8350" s="677"/>
      <c r="AP8350" s="677"/>
      <c r="AQ8350" s="677"/>
      <c r="AR8350" s="677"/>
      <c r="AS8350" s="677"/>
      <c r="AT8350" s="677"/>
      <c r="AU8350" s="677"/>
      <c r="AV8350" s="677"/>
      <c r="AW8350" s="677"/>
      <c r="AX8350" s="677"/>
      <c r="AY8350" s="677"/>
      <c r="AZ8350" s="677"/>
      <c r="BA8350" s="677"/>
      <c r="BB8350" s="677"/>
      <c r="BC8350" s="677"/>
      <c r="BD8350" s="677"/>
      <c r="BE8350" s="677"/>
      <c r="BF8350" s="677"/>
      <c r="BG8350" s="677"/>
      <c r="BH8350" s="677"/>
      <c r="BI8350" s="677"/>
      <c r="BJ8350" s="677"/>
      <c r="BK8350" s="677"/>
      <c r="BL8350" s="677"/>
      <c r="BM8350" s="677"/>
      <c r="BN8350" s="677"/>
      <c r="BO8350" s="677"/>
      <c r="BP8350" s="677"/>
      <c r="BQ8350" s="677"/>
      <c r="BR8350" s="677"/>
      <c r="BS8350" s="677"/>
      <c r="BT8350" s="677"/>
      <c r="BU8350" s="677"/>
      <c r="BV8350" s="677"/>
      <c r="BW8350" s="677"/>
      <c r="BX8350" s="677"/>
      <c r="BY8350" s="677"/>
      <c r="BZ8350" s="677"/>
      <c r="CA8350" s="677"/>
      <c r="CB8350" s="677"/>
      <c r="CC8350" s="677"/>
      <c r="CD8350" s="677"/>
      <c r="CE8350" s="677"/>
      <c r="CF8350" s="677"/>
      <c r="CG8350" s="677"/>
    </row>
    <row r="8351" spans="1:85">
      <c r="A8351" s="54"/>
      <c r="B8351" s="54"/>
      <c r="C8351" s="54"/>
      <c r="D8351" s="169"/>
      <c r="E8351" s="98"/>
      <c r="F8351" s="135"/>
      <c r="G8351" s="77"/>
      <c r="H8351" s="77"/>
      <c r="I8351" s="525"/>
      <c r="J8351" s="54"/>
      <c r="K8351" s="75" t="s">
        <v>1501</v>
      </c>
      <c r="L8351" s="76">
        <f t="shared" si="450"/>
        <v>0</v>
      </c>
      <c r="M8351" s="76"/>
      <c r="N8351" s="76"/>
      <c r="O8351" s="76"/>
      <c r="P8351" s="76"/>
      <c r="Q8351" s="76"/>
      <c r="R8351" s="76"/>
      <c r="S8351" s="76"/>
      <c r="T8351" s="76"/>
      <c r="U8351" s="76"/>
      <c r="V8351" s="76"/>
      <c r="W8351" s="76"/>
      <c r="X8351" s="76"/>
      <c r="Y8351" s="677"/>
      <c r="Z8351" s="677"/>
      <c r="AA8351" s="677"/>
      <c r="AB8351" s="677"/>
      <c r="AC8351" s="677"/>
      <c r="AD8351" s="677"/>
      <c r="AE8351" s="677"/>
      <c r="AF8351" s="677"/>
      <c r="AG8351" s="677"/>
      <c r="AH8351" s="677"/>
      <c r="AI8351" s="677"/>
      <c r="AJ8351" s="677"/>
      <c r="AK8351" s="677"/>
      <c r="AL8351" s="677"/>
      <c r="AM8351" s="677"/>
      <c r="AN8351" s="677"/>
      <c r="AO8351" s="677"/>
      <c r="AP8351" s="677"/>
      <c r="AQ8351" s="677"/>
      <c r="AR8351" s="677"/>
      <c r="AS8351" s="677"/>
      <c r="AT8351" s="677"/>
      <c r="AU8351" s="677"/>
      <c r="AV8351" s="677"/>
      <c r="AW8351" s="677"/>
      <c r="AX8351" s="677"/>
      <c r="AY8351" s="677"/>
      <c r="AZ8351" s="677"/>
      <c r="BA8351" s="677"/>
      <c r="BB8351" s="677"/>
      <c r="BC8351" s="677"/>
      <c r="BD8351" s="677"/>
      <c r="BE8351" s="677"/>
      <c r="BF8351" s="677"/>
      <c r="BG8351" s="677"/>
      <c r="BH8351" s="677"/>
      <c r="BI8351" s="677"/>
      <c r="BJ8351" s="677"/>
      <c r="BK8351" s="677"/>
      <c r="BL8351" s="677"/>
      <c r="BM8351" s="677"/>
      <c r="BN8351" s="677"/>
      <c r="BO8351" s="677"/>
      <c r="BP8351" s="677"/>
      <c r="BQ8351" s="677"/>
      <c r="BR8351" s="677"/>
      <c r="BS8351" s="677"/>
      <c r="BT8351" s="677"/>
      <c r="BU8351" s="677"/>
      <c r="BV8351" s="677"/>
      <c r="BW8351" s="677"/>
      <c r="BX8351" s="677"/>
      <c r="BY8351" s="677"/>
      <c r="BZ8351" s="677"/>
      <c r="CA8351" s="677"/>
      <c r="CB8351" s="677"/>
      <c r="CC8351" s="677"/>
      <c r="CD8351" s="677"/>
      <c r="CE8351" s="677"/>
      <c r="CF8351" s="677"/>
      <c r="CG8351" s="677"/>
    </row>
    <row r="8352" spans="1:85">
      <c r="A8352" s="54"/>
      <c r="B8352" s="54"/>
      <c r="C8352" s="80"/>
      <c r="D8352" s="81"/>
      <c r="E8352" s="99"/>
      <c r="F8352" s="80"/>
      <c r="G8352" s="81"/>
      <c r="H8352" s="81"/>
      <c r="I8352" s="526"/>
      <c r="J8352" s="80"/>
      <c r="K8352" s="84" t="s">
        <v>1502</v>
      </c>
      <c r="L8352" s="76">
        <f t="shared" si="450"/>
        <v>4</v>
      </c>
      <c r="M8352" s="76"/>
      <c r="N8352" s="76"/>
      <c r="O8352" s="76">
        <v>1</v>
      </c>
      <c r="P8352" s="76"/>
      <c r="Q8352" s="76"/>
      <c r="R8352" s="76"/>
      <c r="S8352" s="76"/>
      <c r="T8352" s="76">
        <v>3</v>
      </c>
      <c r="U8352" s="76"/>
      <c r="V8352" s="76"/>
      <c r="W8352" s="76"/>
      <c r="X8352" s="76"/>
      <c r="Y8352" s="677"/>
      <c r="Z8352" s="677"/>
      <c r="AA8352" s="677"/>
      <c r="AB8352" s="677"/>
      <c r="AC8352" s="677"/>
      <c r="AD8352" s="677"/>
      <c r="AE8352" s="677"/>
      <c r="AF8352" s="677"/>
      <c r="AG8352" s="677"/>
      <c r="AH8352" s="677"/>
      <c r="AI8352" s="677"/>
      <c r="AJ8352" s="677"/>
      <c r="AK8352" s="677"/>
      <c r="AL8352" s="677"/>
      <c r="AM8352" s="677"/>
      <c r="AN8352" s="677"/>
      <c r="AO8352" s="677"/>
      <c r="AP8352" s="677"/>
      <c r="AQ8352" s="677"/>
      <c r="AR8352" s="677"/>
      <c r="AS8352" s="677"/>
      <c r="AT8352" s="677"/>
      <c r="AU8352" s="677"/>
      <c r="AV8352" s="677"/>
      <c r="AW8352" s="677"/>
      <c r="AX8352" s="677"/>
      <c r="AY8352" s="677"/>
      <c r="AZ8352" s="677"/>
      <c r="BA8352" s="677"/>
      <c r="BB8352" s="677"/>
      <c r="BC8352" s="677"/>
      <c r="BD8352" s="677"/>
      <c r="BE8352" s="677"/>
      <c r="BF8352" s="677"/>
      <c r="BG8352" s="677"/>
      <c r="BH8352" s="677"/>
      <c r="BI8352" s="677"/>
      <c r="BJ8352" s="677"/>
      <c r="BK8352" s="677"/>
      <c r="BL8352" s="677"/>
      <c r="BM8352" s="677"/>
      <c r="BN8352" s="677"/>
      <c r="BO8352" s="677"/>
      <c r="BP8352" s="677"/>
      <c r="BQ8352" s="677"/>
      <c r="BR8352" s="677"/>
      <c r="BS8352" s="677"/>
      <c r="BT8352" s="677"/>
      <c r="BU8352" s="677"/>
      <c r="BV8352" s="677"/>
      <c r="BW8352" s="677"/>
      <c r="BX8352" s="677"/>
      <c r="BY8352" s="677"/>
      <c r="BZ8352" s="677"/>
      <c r="CA8352" s="677"/>
      <c r="CB8352" s="677"/>
      <c r="CC8352" s="677"/>
      <c r="CD8352" s="677"/>
      <c r="CE8352" s="677"/>
      <c r="CF8352" s="677"/>
      <c r="CG8352" s="677"/>
    </row>
    <row r="8353" spans="1:85">
      <c r="A8353" s="54"/>
      <c r="B8353" s="54"/>
      <c r="C8353" s="46" t="s">
        <v>33</v>
      </c>
      <c r="D8353" s="58" t="s">
        <v>12627</v>
      </c>
      <c r="E8353" s="97" t="s">
        <v>12628</v>
      </c>
      <c r="F8353" s="46" t="s">
        <v>12629</v>
      </c>
      <c r="G8353" s="58" t="s">
        <v>12630</v>
      </c>
      <c r="H8353" s="58" t="s">
        <v>12631</v>
      </c>
      <c r="I8353" s="524">
        <v>212746</v>
      </c>
      <c r="J8353" s="46" t="s">
        <v>1508</v>
      </c>
      <c r="K8353" s="75" t="s">
        <v>1509</v>
      </c>
      <c r="L8353" s="76">
        <f t="shared" si="450"/>
        <v>0</v>
      </c>
      <c r="M8353" s="76"/>
      <c r="N8353" s="76"/>
      <c r="O8353" s="76"/>
      <c r="P8353" s="76"/>
      <c r="Q8353" s="76"/>
      <c r="R8353" s="76"/>
      <c r="S8353" s="76"/>
      <c r="T8353" s="76"/>
      <c r="U8353" s="76"/>
      <c r="V8353" s="76"/>
      <c r="W8353" s="76"/>
      <c r="X8353" s="76"/>
      <c r="Y8353" s="677"/>
      <c r="Z8353" s="677"/>
      <c r="AA8353" s="677"/>
      <c r="AB8353" s="677"/>
      <c r="AC8353" s="677"/>
      <c r="AD8353" s="677"/>
      <c r="AE8353" s="677"/>
      <c r="AF8353" s="677"/>
      <c r="AG8353" s="677"/>
      <c r="AH8353" s="677"/>
      <c r="AI8353" s="677"/>
      <c r="AJ8353" s="677"/>
      <c r="AK8353" s="677"/>
      <c r="AL8353" s="677"/>
      <c r="AM8353" s="677"/>
      <c r="AN8353" s="677"/>
      <c r="AO8353" s="677"/>
      <c r="AP8353" s="677"/>
      <c r="AQ8353" s="677"/>
      <c r="AR8353" s="677"/>
      <c r="AS8353" s="677"/>
      <c r="AT8353" s="677"/>
      <c r="AU8353" s="677"/>
      <c r="AV8353" s="677"/>
      <c r="AW8353" s="677"/>
      <c r="AX8353" s="677"/>
      <c r="AY8353" s="677"/>
      <c r="AZ8353" s="677"/>
      <c r="BA8353" s="677"/>
      <c r="BB8353" s="677"/>
      <c r="BC8353" s="677"/>
      <c r="BD8353" s="677"/>
      <c r="BE8353" s="677"/>
      <c r="BF8353" s="677"/>
      <c r="BG8353" s="677"/>
      <c r="BH8353" s="677"/>
      <c r="BI8353" s="677"/>
      <c r="BJ8353" s="677"/>
      <c r="BK8353" s="677"/>
      <c r="BL8353" s="677"/>
      <c r="BM8353" s="677"/>
      <c r="BN8353" s="677"/>
      <c r="BO8353" s="677"/>
      <c r="BP8353" s="677"/>
      <c r="BQ8353" s="677"/>
      <c r="BR8353" s="677"/>
      <c r="BS8353" s="677"/>
      <c r="BT8353" s="677"/>
      <c r="BU8353" s="677"/>
      <c r="BV8353" s="677"/>
      <c r="BW8353" s="677"/>
      <c r="BX8353" s="677"/>
      <c r="BY8353" s="677"/>
      <c r="BZ8353" s="677"/>
      <c r="CA8353" s="677"/>
      <c r="CB8353" s="677"/>
      <c r="CC8353" s="677"/>
      <c r="CD8353" s="677"/>
      <c r="CE8353" s="677"/>
      <c r="CF8353" s="677"/>
      <c r="CG8353" s="677"/>
    </row>
    <row r="8354" spans="1:85">
      <c r="A8354" s="54"/>
      <c r="B8354" s="54"/>
      <c r="C8354" s="54"/>
      <c r="D8354" s="169"/>
      <c r="E8354" s="98"/>
      <c r="F8354" s="135"/>
      <c r="G8354" s="77"/>
      <c r="H8354" s="77"/>
      <c r="I8354" s="525"/>
      <c r="J8354" s="54"/>
      <c r="K8354" s="75" t="s">
        <v>1501</v>
      </c>
      <c r="L8354" s="76">
        <f t="shared" si="450"/>
        <v>0</v>
      </c>
      <c r="M8354" s="76"/>
      <c r="N8354" s="76"/>
      <c r="O8354" s="76"/>
      <c r="P8354" s="76"/>
      <c r="Q8354" s="76"/>
      <c r="R8354" s="76"/>
      <c r="S8354" s="76"/>
      <c r="T8354" s="76"/>
      <c r="U8354" s="76"/>
      <c r="V8354" s="76"/>
      <c r="W8354" s="76"/>
      <c r="X8354" s="76"/>
      <c r="Y8354" s="677"/>
      <c r="Z8354" s="677"/>
      <c r="AA8354" s="677"/>
      <c r="AB8354" s="677"/>
      <c r="AC8354" s="677"/>
      <c r="AD8354" s="677"/>
      <c r="AE8354" s="677"/>
      <c r="AF8354" s="677"/>
      <c r="AG8354" s="677"/>
      <c r="AH8354" s="677"/>
      <c r="AI8354" s="677"/>
      <c r="AJ8354" s="677"/>
      <c r="AK8354" s="677"/>
      <c r="AL8354" s="677"/>
      <c r="AM8354" s="677"/>
      <c r="AN8354" s="677"/>
      <c r="AO8354" s="677"/>
      <c r="AP8354" s="677"/>
      <c r="AQ8354" s="677"/>
      <c r="AR8354" s="677"/>
      <c r="AS8354" s="677"/>
      <c r="AT8354" s="677"/>
      <c r="AU8354" s="677"/>
      <c r="AV8354" s="677"/>
      <c r="AW8354" s="677"/>
      <c r="AX8354" s="677"/>
      <c r="AY8354" s="677"/>
      <c r="AZ8354" s="677"/>
      <c r="BA8354" s="677"/>
      <c r="BB8354" s="677"/>
      <c r="BC8354" s="677"/>
      <c r="BD8354" s="677"/>
      <c r="BE8354" s="677"/>
      <c r="BF8354" s="677"/>
      <c r="BG8354" s="677"/>
      <c r="BH8354" s="677"/>
      <c r="BI8354" s="677"/>
      <c r="BJ8354" s="677"/>
      <c r="BK8354" s="677"/>
      <c r="BL8354" s="677"/>
      <c r="BM8354" s="677"/>
      <c r="BN8354" s="677"/>
      <c r="BO8354" s="677"/>
      <c r="BP8354" s="677"/>
      <c r="BQ8354" s="677"/>
      <c r="BR8354" s="677"/>
      <c r="BS8354" s="677"/>
      <c r="BT8354" s="677"/>
      <c r="BU8354" s="677"/>
      <c r="BV8354" s="677"/>
      <c r="BW8354" s="677"/>
      <c r="BX8354" s="677"/>
      <c r="BY8354" s="677"/>
      <c r="BZ8354" s="677"/>
      <c r="CA8354" s="677"/>
      <c r="CB8354" s="677"/>
      <c r="CC8354" s="677"/>
      <c r="CD8354" s="677"/>
      <c r="CE8354" s="677"/>
      <c r="CF8354" s="677"/>
      <c r="CG8354" s="677"/>
    </row>
    <row r="8355" spans="1:85">
      <c r="A8355" s="54"/>
      <c r="B8355" s="54"/>
      <c r="C8355" s="80"/>
      <c r="D8355" s="81"/>
      <c r="E8355" s="99"/>
      <c r="F8355" s="80"/>
      <c r="G8355" s="81"/>
      <c r="H8355" s="81"/>
      <c r="I8355" s="526"/>
      <c r="J8355" s="80"/>
      <c r="K8355" s="84" t="s">
        <v>1502</v>
      </c>
      <c r="L8355" s="76">
        <f t="shared" si="450"/>
        <v>25</v>
      </c>
      <c r="M8355" s="76"/>
      <c r="N8355" s="76"/>
      <c r="O8355" s="76">
        <v>1</v>
      </c>
      <c r="P8355" s="76"/>
      <c r="Q8355" s="76"/>
      <c r="R8355" s="76"/>
      <c r="S8355" s="76"/>
      <c r="T8355" s="76">
        <v>24</v>
      </c>
      <c r="U8355" s="76"/>
      <c r="V8355" s="76"/>
      <c r="W8355" s="76"/>
      <c r="X8355" s="76"/>
      <c r="Y8355" s="677"/>
      <c r="Z8355" s="677"/>
      <c r="AA8355" s="677"/>
      <c r="AB8355" s="677"/>
      <c r="AC8355" s="677"/>
      <c r="AD8355" s="677"/>
      <c r="AE8355" s="677"/>
      <c r="AF8355" s="677"/>
      <c r="AG8355" s="677"/>
      <c r="AH8355" s="677"/>
      <c r="AI8355" s="677"/>
      <c r="AJ8355" s="677"/>
      <c r="AK8355" s="677"/>
      <c r="AL8355" s="677"/>
      <c r="AM8355" s="677"/>
      <c r="AN8355" s="677"/>
      <c r="AO8355" s="677"/>
      <c r="AP8355" s="677"/>
      <c r="AQ8355" s="677"/>
      <c r="AR8355" s="677"/>
      <c r="AS8355" s="677"/>
      <c r="AT8355" s="677"/>
      <c r="AU8355" s="677"/>
      <c r="AV8355" s="677"/>
      <c r="AW8355" s="677"/>
      <c r="AX8355" s="677"/>
      <c r="AY8355" s="677"/>
      <c r="AZ8355" s="677"/>
      <c r="BA8355" s="677"/>
      <c r="BB8355" s="677"/>
      <c r="BC8355" s="677"/>
      <c r="BD8355" s="677"/>
      <c r="BE8355" s="677"/>
      <c r="BF8355" s="677"/>
      <c r="BG8355" s="677"/>
      <c r="BH8355" s="677"/>
      <c r="BI8355" s="677"/>
      <c r="BJ8355" s="677"/>
      <c r="BK8355" s="677"/>
      <c r="BL8355" s="677"/>
      <c r="BM8355" s="677"/>
      <c r="BN8355" s="677"/>
      <c r="BO8355" s="677"/>
      <c r="BP8355" s="677"/>
      <c r="BQ8355" s="677"/>
      <c r="BR8355" s="677"/>
      <c r="BS8355" s="677"/>
      <c r="BT8355" s="677"/>
      <c r="BU8355" s="677"/>
      <c r="BV8355" s="677"/>
      <c r="BW8355" s="677"/>
      <c r="BX8355" s="677"/>
      <c r="BY8355" s="677"/>
      <c r="BZ8355" s="677"/>
      <c r="CA8355" s="677"/>
      <c r="CB8355" s="677"/>
      <c r="CC8355" s="677"/>
      <c r="CD8355" s="677"/>
      <c r="CE8355" s="677"/>
      <c r="CF8355" s="677"/>
      <c r="CG8355" s="677"/>
    </row>
    <row r="8356" spans="1:85">
      <c r="A8356" s="54"/>
      <c r="B8356" s="54"/>
      <c r="C8356" s="46" t="s">
        <v>33</v>
      </c>
      <c r="D8356" s="58" t="s">
        <v>12632</v>
      </c>
      <c r="E8356" s="97" t="s">
        <v>12633</v>
      </c>
      <c r="F8356" s="46" t="s">
        <v>12634</v>
      </c>
      <c r="G8356" s="58" t="s">
        <v>12635</v>
      </c>
      <c r="H8356" s="58" t="s">
        <v>12636</v>
      </c>
      <c r="I8356" s="524">
        <v>0</v>
      </c>
      <c r="J8356" s="46" t="s">
        <v>1508</v>
      </c>
      <c r="K8356" s="75" t="s">
        <v>1509</v>
      </c>
      <c r="L8356" s="76">
        <f>SUM(M8356:X8356)</f>
        <v>0</v>
      </c>
      <c r="M8356" s="76"/>
      <c r="N8356" s="76"/>
      <c r="O8356" s="76"/>
      <c r="P8356" s="76"/>
      <c r="Q8356" s="76"/>
      <c r="R8356" s="76"/>
      <c r="S8356" s="76"/>
      <c r="T8356" s="76"/>
      <c r="U8356" s="76"/>
      <c r="V8356" s="76"/>
      <c r="W8356" s="76"/>
      <c r="X8356" s="76"/>
      <c r="Y8356" s="677"/>
      <c r="Z8356" s="677"/>
      <c r="AA8356" s="677"/>
      <c r="AB8356" s="677"/>
      <c r="AC8356" s="677"/>
      <c r="AD8356" s="677"/>
      <c r="AE8356" s="677"/>
      <c r="AF8356" s="677"/>
      <c r="AG8356" s="677"/>
      <c r="AH8356" s="677"/>
      <c r="AI8356" s="677"/>
      <c r="AJ8356" s="677"/>
      <c r="AK8356" s="677"/>
      <c r="AL8356" s="677"/>
      <c r="AM8356" s="677"/>
      <c r="AN8356" s="677"/>
      <c r="AO8356" s="677"/>
      <c r="AP8356" s="677"/>
      <c r="AQ8356" s="677"/>
      <c r="AR8356" s="677"/>
      <c r="AS8356" s="677"/>
      <c r="AT8356" s="677"/>
      <c r="AU8356" s="677"/>
      <c r="AV8356" s="677"/>
      <c r="AW8356" s="677"/>
      <c r="AX8356" s="677"/>
      <c r="AY8356" s="677"/>
      <c r="AZ8356" s="677"/>
      <c r="BA8356" s="677"/>
      <c r="BB8356" s="677"/>
      <c r="BC8356" s="677"/>
      <c r="BD8356" s="677"/>
      <c r="BE8356" s="677"/>
      <c r="BF8356" s="677"/>
      <c r="BG8356" s="677"/>
      <c r="BH8356" s="677"/>
      <c r="BI8356" s="677"/>
      <c r="BJ8356" s="677"/>
      <c r="BK8356" s="677"/>
      <c r="BL8356" s="677"/>
      <c r="BM8356" s="677"/>
      <c r="BN8356" s="677"/>
      <c r="BO8356" s="677"/>
      <c r="BP8356" s="677"/>
      <c r="BQ8356" s="677"/>
      <c r="BR8356" s="677"/>
      <c r="BS8356" s="677"/>
      <c r="BT8356" s="677"/>
      <c r="BU8356" s="677"/>
      <c r="BV8356" s="677"/>
      <c r="BW8356" s="677"/>
      <c r="BX8356" s="677"/>
      <c r="BY8356" s="677"/>
      <c r="BZ8356" s="677"/>
      <c r="CA8356" s="677"/>
      <c r="CB8356" s="677"/>
      <c r="CC8356" s="677"/>
      <c r="CD8356" s="677"/>
      <c r="CE8356" s="677"/>
      <c r="CF8356" s="677"/>
      <c r="CG8356" s="677"/>
    </row>
    <row r="8357" spans="1:85">
      <c r="A8357" s="54"/>
      <c r="B8357" s="54"/>
      <c r="C8357" s="54"/>
      <c r="D8357" s="169"/>
      <c r="E8357" s="98"/>
      <c r="F8357" s="135"/>
      <c r="G8357" s="77"/>
      <c r="H8357" s="77"/>
      <c r="I8357" s="525"/>
      <c r="J8357" s="54"/>
      <c r="K8357" s="75" t="s">
        <v>1501</v>
      </c>
      <c r="L8357" s="76">
        <f t="shared" ref="L8357:L8367" si="451">SUM(M8357:X8357)</f>
        <v>0</v>
      </c>
      <c r="M8357" s="76"/>
      <c r="N8357" s="76"/>
      <c r="O8357" s="76"/>
      <c r="P8357" s="76"/>
      <c r="Q8357" s="76"/>
      <c r="R8357" s="76"/>
      <c r="S8357" s="76"/>
      <c r="T8357" s="76"/>
      <c r="U8357" s="76"/>
      <c r="V8357" s="76"/>
      <c r="W8357" s="76"/>
      <c r="X8357" s="76"/>
      <c r="Y8357" s="677"/>
      <c r="Z8357" s="677"/>
      <c r="AA8357" s="677"/>
      <c r="AB8357" s="677"/>
      <c r="AC8357" s="677"/>
      <c r="AD8357" s="677"/>
      <c r="AE8357" s="677"/>
      <c r="AF8357" s="677"/>
      <c r="AG8357" s="677"/>
      <c r="AH8357" s="677"/>
      <c r="AI8357" s="677"/>
      <c r="AJ8357" s="677"/>
      <c r="AK8357" s="677"/>
      <c r="AL8357" s="677"/>
      <c r="AM8357" s="677"/>
      <c r="AN8357" s="677"/>
      <c r="AO8357" s="677"/>
      <c r="AP8357" s="677"/>
      <c r="AQ8357" s="677"/>
      <c r="AR8357" s="677"/>
      <c r="AS8357" s="677"/>
      <c r="AT8357" s="677"/>
      <c r="AU8357" s="677"/>
      <c r="AV8357" s="677"/>
      <c r="AW8357" s="677"/>
      <c r="AX8357" s="677"/>
      <c r="AY8357" s="677"/>
      <c r="AZ8357" s="677"/>
      <c r="BA8357" s="677"/>
      <c r="BB8357" s="677"/>
      <c r="BC8357" s="677"/>
      <c r="BD8357" s="677"/>
      <c r="BE8357" s="677"/>
      <c r="BF8357" s="677"/>
      <c r="BG8357" s="677"/>
      <c r="BH8357" s="677"/>
      <c r="BI8357" s="677"/>
      <c r="BJ8357" s="677"/>
      <c r="BK8357" s="677"/>
      <c r="BL8357" s="677"/>
      <c r="BM8357" s="677"/>
      <c r="BN8357" s="677"/>
      <c r="BO8357" s="677"/>
      <c r="BP8357" s="677"/>
      <c r="BQ8357" s="677"/>
      <c r="BR8357" s="677"/>
      <c r="BS8357" s="677"/>
      <c r="BT8357" s="677"/>
      <c r="BU8357" s="677"/>
      <c r="BV8357" s="677"/>
      <c r="BW8357" s="677"/>
      <c r="BX8357" s="677"/>
      <c r="BY8357" s="677"/>
      <c r="BZ8357" s="677"/>
      <c r="CA8357" s="677"/>
      <c r="CB8357" s="677"/>
      <c r="CC8357" s="677"/>
      <c r="CD8357" s="677"/>
      <c r="CE8357" s="677"/>
      <c r="CF8357" s="677"/>
      <c r="CG8357" s="677"/>
    </row>
    <row r="8358" spans="1:85">
      <c r="A8358" s="54"/>
      <c r="B8358" s="54"/>
      <c r="C8358" s="80"/>
      <c r="D8358" s="81"/>
      <c r="E8358" s="99"/>
      <c r="F8358" s="80"/>
      <c r="G8358" s="81"/>
      <c r="H8358" s="81"/>
      <c r="I8358" s="526"/>
      <c r="J8358" s="80"/>
      <c r="K8358" s="84" t="s">
        <v>1502</v>
      </c>
      <c r="L8358" s="76">
        <f t="shared" si="451"/>
        <v>2</v>
      </c>
      <c r="M8358" s="76"/>
      <c r="N8358" s="76"/>
      <c r="O8358" s="76"/>
      <c r="P8358" s="76"/>
      <c r="Q8358" s="76"/>
      <c r="R8358" s="76"/>
      <c r="S8358" s="76">
        <v>2</v>
      </c>
      <c r="T8358" s="76"/>
      <c r="U8358" s="76"/>
      <c r="V8358" s="76"/>
      <c r="W8358" s="76"/>
      <c r="X8358" s="76"/>
      <c r="Y8358" s="677"/>
      <c r="Z8358" s="677"/>
      <c r="AA8358" s="677"/>
      <c r="AB8358" s="677"/>
      <c r="AC8358" s="677"/>
      <c r="AD8358" s="677"/>
      <c r="AE8358" s="677"/>
      <c r="AF8358" s="677"/>
      <c r="AG8358" s="677"/>
      <c r="AH8358" s="677"/>
      <c r="AI8358" s="677"/>
      <c r="AJ8358" s="677"/>
      <c r="AK8358" s="677"/>
      <c r="AL8358" s="677"/>
      <c r="AM8358" s="677"/>
      <c r="AN8358" s="677"/>
      <c r="AO8358" s="677"/>
      <c r="AP8358" s="677"/>
      <c r="AQ8358" s="677"/>
      <c r="AR8358" s="677"/>
      <c r="AS8358" s="677"/>
      <c r="AT8358" s="677"/>
      <c r="AU8358" s="677"/>
      <c r="AV8358" s="677"/>
      <c r="AW8358" s="677"/>
      <c r="AX8358" s="677"/>
      <c r="AY8358" s="677"/>
      <c r="AZ8358" s="677"/>
      <c r="BA8358" s="677"/>
      <c r="BB8358" s="677"/>
      <c r="BC8358" s="677"/>
      <c r="BD8358" s="677"/>
      <c r="BE8358" s="677"/>
      <c r="BF8358" s="677"/>
      <c r="BG8358" s="677"/>
      <c r="BH8358" s="677"/>
      <c r="BI8358" s="677"/>
      <c r="BJ8358" s="677"/>
      <c r="BK8358" s="677"/>
      <c r="BL8358" s="677"/>
      <c r="BM8358" s="677"/>
      <c r="BN8358" s="677"/>
      <c r="BO8358" s="677"/>
      <c r="BP8358" s="677"/>
      <c r="BQ8358" s="677"/>
      <c r="BR8358" s="677"/>
      <c r="BS8358" s="677"/>
      <c r="BT8358" s="677"/>
      <c r="BU8358" s="677"/>
      <c r="BV8358" s="677"/>
      <c r="BW8358" s="677"/>
      <c r="BX8358" s="677"/>
      <c r="BY8358" s="677"/>
      <c r="BZ8358" s="677"/>
      <c r="CA8358" s="677"/>
      <c r="CB8358" s="677"/>
      <c r="CC8358" s="677"/>
      <c r="CD8358" s="677"/>
      <c r="CE8358" s="677"/>
      <c r="CF8358" s="677"/>
      <c r="CG8358" s="677"/>
    </row>
    <row r="8359" spans="1:85">
      <c r="A8359" s="54"/>
      <c r="B8359" s="54"/>
      <c r="C8359" s="46" t="s">
        <v>33</v>
      </c>
      <c r="D8359" s="58" t="s">
        <v>12637</v>
      </c>
      <c r="E8359" s="97" t="s">
        <v>12638</v>
      </c>
      <c r="F8359" s="46" t="s">
        <v>12639</v>
      </c>
      <c r="G8359" s="58" t="s">
        <v>12640</v>
      </c>
      <c r="H8359" s="58" t="s">
        <v>12641</v>
      </c>
      <c r="I8359" s="524">
        <v>0</v>
      </c>
      <c r="J8359" s="46" t="s">
        <v>1508</v>
      </c>
      <c r="K8359" s="75" t="s">
        <v>1509</v>
      </c>
      <c r="L8359" s="76">
        <f t="shared" si="451"/>
        <v>0</v>
      </c>
      <c r="M8359" s="76"/>
      <c r="N8359" s="76"/>
      <c r="O8359" s="76"/>
      <c r="P8359" s="76"/>
      <c r="Q8359" s="76"/>
      <c r="R8359" s="76"/>
      <c r="S8359" s="76"/>
      <c r="T8359" s="76"/>
      <c r="U8359" s="76"/>
      <c r="V8359" s="76"/>
      <c r="W8359" s="76"/>
      <c r="X8359" s="76"/>
      <c r="Y8359" s="677"/>
      <c r="Z8359" s="677"/>
      <c r="AA8359" s="677"/>
      <c r="AB8359" s="677"/>
      <c r="AC8359" s="677"/>
      <c r="AD8359" s="677"/>
      <c r="AE8359" s="677"/>
      <c r="AF8359" s="677"/>
      <c r="AG8359" s="677"/>
      <c r="AH8359" s="677"/>
      <c r="AI8359" s="677"/>
      <c r="AJ8359" s="677"/>
      <c r="AK8359" s="677"/>
      <c r="AL8359" s="677"/>
      <c r="AM8359" s="677"/>
      <c r="AN8359" s="677"/>
      <c r="AO8359" s="677"/>
      <c r="AP8359" s="677"/>
      <c r="AQ8359" s="677"/>
      <c r="AR8359" s="677"/>
      <c r="AS8359" s="677"/>
      <c r="AT8359" s="677"/>
      <c r="AU8359" s="677"/>
      <c r="AV8359" s="677"/>
      <c r="AW8359" s="677"/>
      <c r="AX8359" s="677"/>
      <c r="AY8359" s="677"/>
      <c r="AZ8359" s="677"/>
      <c r="BA8359" s="677"/>
      <c r="BB8359" s="677"/>
      <c r="BC8359" s="677"/>
      <c r="BD8359" s="677"/>
      <c r="BE8359" s="677"/>
      <c r="BF8359" s="677"/>
      <c r="BG8359" s="677"/>
      <c r="BH8359" s="677"/>
      <c r="BI8359" s="677"/>
      <c r="BJ8359" s="677"/>
      <c r="BK8359" s="677"/>
      <c r="BL8359" s="677"/>
      <c r="BM8359" s="677"/>
      <c r="BN8359" s="677"/>
      <c r="BO8359" s="677"/>
      <c r="BP8359" s="677"/>
      <c r="BQ8359" s="677"/>
      <c r="BR8359" s="677"/>
      <c r="BS8359" s="677"/>
      <c r="BT8359" s="677"/>
      <c r="BU8359" s="677"/>
      <c r="BV8359" s="677"/>
      <c r="BW8359" s="677"/>
      <c r="BX8359" s="677"/>
      <c r="BY8359" s="677"/>
      <c r="BZ8359" s="677"/>
      <c r="CA8359" s="677"/>
      <c r="CB8359" s="677"/>
      <c r="CC8359" s="677"/>
      <c r="CD8359" s="677"/>
      <c r="CE8359" s="677"/>
      <c r="CF8359" s="677"/>
      <c r="CG8359" s="677"/>
    </row>
    <row r="8360" spans="1:85">
      <c r="A8360" s="54"/>
      <c r="B8360" s="54"/>
      <c r="C8360" s="54"/>
      <c r="D8360" s="169"/>
      <c r="E8360" s="98"/>
      <c r="F8360" s="135"/>
      <c r="G8360" s="77"/>
      <c r="H8360" s="77"/>
      <c r="I8360" s="525"/>
      <c r="J8360" s="54"/>
      <c r="K8360" s="75" t="s">
        <v>1501</v>
      </c>
      <c r="L8360" s="76">
        <f t="shared" si="451"/>
        <v>0</v>
      </c>
      <c r="M8360" s="76"/>
      <c r="N8360" s="76"/>
      <c r="O8360" s="76"/>
      <c r="P8360" s="76"/>
      <c r="Q8360" s="76"/>
      <c r="R8360" s="76"/>
      <c r="S8360" s="76"/>
      <c r="T8360" s="76"/>
      <c r="U8360" s="76"/>
      <c r="V8360" s="76"/>
      <c r="W8360" s="76"/>
      <c r="X8360" s="76"/>
      <c r="Y8360" s="677"/>
      <c r="Z8360" s="677"/>
      <c r="AA8360" s="677"/>
      <c r="AB8360" s="677"/>
      <c r="AC8360" s="677"/>
      <c r="AD8360" s="677"/>
      <c r="AE8360" s="677"/>
      <c r="AF8360" s="677"/>
      <c r="AG8360" s="677"/>
      <c r="AH8360" s="677"/>
      <c r="AI8360" s="677"/>
      <c r="AJ8360" s="677"/>
      <c r="AK8360" s="677"/>
      <c r="AL8360" s="677"/>
      <c r="AM8360" s="677"/>
      <c r="AN8360" s="677"/>
      <c r="AO8360" s="677"/>
      <c r="AP8360" s="677"/>
      <c r="AQ8360" s="677"/>
      <c r="AR8360" s="677"/>
      <c r="AS8360" s="677"/>
      <c r="AT8360" s="677"/>
      <c r="AU8360" s="677"/>
      <c r="AV8360" s="677"/>
      <c r="AW8360" s="677"/>
      <c r="AX8360" s="677"/>
      <c r="AY8360" s="677"/>
      <c r="AZ8360" s="677"/>
      <c r="BA8360" s="677"/>
      <c r="BB8360" s="677"/>
      <c r="BC8360" s="677"/>
      <c r="BD8360" s="677"/>
      <c r="BE8360" s="677"/>
      <c r="BF8360" s="677"/>
      <c r="BG8360" s="677"/>
      <c r="BH8360" s="677"/>
      <c r="BI8360" s="677"/>
      <c r="BJ8360" s="677"/>
      <c r="BK8360" s="677"/>
      <c r="BL8360" s="677"/>
      <c r="BM8360" s="677"/>
      <c r="BN8360" s="677"/>
      <c r="BO8360" s="677"/>
      <c r="BP8360" s="677"/>
      <c r="BQ8360" s="677"/>
      <c r="BR8360" s="677"/>
      <c r="BS8360" s="677"/>
      <c r="BT8360" s="677"/>
      <c r="BU8360" s="677"/>
      <c r="BV8360" s="677"/>
      <c r="BW8360" s="677"/>
      <c r="BX8360" s="677"/>
      <c r="BY8360" s="677"/>
      <c r="BZ8360" s="677"/>
      <c r="CA8360" s="677"/>
      <c r="CB8360" s="677"/>
      <c r="CC8360" s="677"/>
      <c r="CD8360" s="677"/>
      <c r="CE8360" s="677"/>
      <c r="CF8360" s="677"/>
      <c r="CG8360" s="677"/>
    </row>
    <row r="8361" spans="1:85">
      <c r="A8361" s="54"/>
      <c r="B8361" s="54"/>
      <c r="C8361" s="80"/>
      <c r="D8361" s="81"/>
      <c r="E8361" s="99"/>
      <c r="F8361" s="80"/>
      <c r="G8361" s="81"/>
      <c r="H8361" s="81"/>
      <c r="I8361" s="526"/>
      <c r="J8361" s="80"/>
      <c r="K8361" s="84" t="s">
        <v>1502</v>
      </c>
      <c r="L8361" s="76">
        <f t="shared" si="451"/>
        <v>2</v>
      </c>
      <c r="M8361" s="76"/>
      <c r="N8361" s="76"/>
      <c r="O8361" s="76">
        <v>2</v>
      </c>
      <c r="P8361" s="76"/>
      <c r="Q8361" s="76"/>
      <c r="R8361" s="76"/>
      <c r="S8361" s="76"/>
      <c r="T8361" s="76"/>
      <c r="U8361" s="76"/>
      <c r="V8361" s="76"/>
      <c r="W8361" s="76"/>
      <c r="X8361" s="76"/>
      <c r="Y8361" s="677"/>
      <c r="Z8361" s="677"/>
      <c r="AA8361" s="677"/>
      <c r="AB8361" s="677"/>
      <c r="AC8361" s="677"/>
      <c r="AD8361" s="677"/>
      <c r="AE8361" s="677"/>
      <c r="AF8361" s="677"/>
      <c r="AG8361" s="677"/>
      <c r="AH8361" s="677"/>
      <c r="AI8361" s="677"/>
      <c r="AJ8361" s="677"/>
      <c r="AK8361" s="677"/>
      <c r="AL8361" s="677"/>
      <c r="AM8361" s="677"/>
      <c r="AN8361" s="677"/>
      <c r="AO8361" s="677"/>
      <c r="AP8361" s="677"/>
      <c r="AQ8361" s="677"/>
      <c r="AR8361" s="677"/>
      <c r="AS8361" s="677"/>
      <c r="AT8361" s="677"/>
      <c r="AU8361" s="677"/>
      <c r="AV8361" s="677"/>
      <c r="AW8361" s="677"/>
      <c r="AX8361" s="677"/>
      <c r="AY8361" s="677"/>
      <c r="AZ8361" s="677"/>
      <c r="BA8361" s="677"/>
      <c r="BB8361" s="677"/>
      <c r="BC8361" s="677"/>
      <c r="BD8361" s="677"/>
      <c r="BE8361" s="677"/>
      <c r="BF8361" s="677"/>
      <c r="BG8361" s="677"/>
      <c r="BH8361" s="677"/>
      <c r="BI8361" s="677"/>
      <c r="BJ8361" s="677"/>
      <c r="BK8361" s="677"/>
      <c r="BL8361" s="677"/>
      <c r="BM8361" s="677"/>
      <c r="BN8361" s="677"/>
      <c r="BO8361" s="677"/>
      <c r="BP8361" s="677"/>
      <c r="BQ8361" s="677"/>
      <c r="BR8361" s="677"/>
      <c r="BS8361" s="677"/>
      <c r="BT8361" s="677"/>
      <c r="BU8361" s="677"/>
      <c r="BV8361" s="677"/>
      <c r="BW8361" s="677"/>
      <c r="BX8361" s="677"/>
      <c r="BY8361" s="677"/>
      <c r="BZ8361" s="677"/>
      <c r="CA8361" s="677"/>
      <c r="CB8361" s="677"/>
      <c r="CC8361" s="677"/>
      <c r="CD8361" s="677"/>
      <c r="CE8361" s="677"/>
      <c r="CF8361" s="677"/>
      <c r="CG8361" s="677"/>
    </row>
    <row r="8362" spans="1:85">
      <c r="A8362" s="54"/>
      <c r="B8362" s="54"/>
      <c r="C8362" s="46" t="s">
        <v>33</v>
      </c>
      <c r="D8362" s="58" t="s">
        <v>12642</v>
      </c>
      <c r="E8362" s="97" t="s">
        <v>12643</v>
      </c>
      <c r="F8362" s="46" t="s">
        <v>12644</v>
      </c>
      <c r="G8362" s="58" t="s">
        <v>12645</v>
      </c>
      <c r="H8362" s="58" t="s">
        <v>12646</v>
      </c>
      <c r="I8362" s="524">
        <v>9209</v>
      </c>
      <c r="J8362" s="46" t="s">
        <v>1508</v>
      </c>
      <c r="K8362" s="75" t="s">
        <v>1509</v>
      </c>
      <c r="L8362" s="76">
        <f t="shared" si="451"/>
        <v>0</v>
      </c>
      <c r="M8362" s="76"/>
      <c r="N8362" s="76"/>
      <c r="O8362" s="76"/>
      <c r="P8362" s="76"/>
      <c r="Q8362" s="76"/>
      <c r="R8362" s="76"/>
      <c r="S8362" s="76"/>
      <c r="T8362" s="76"/>
      <c r="U8362" s="76"/>
      <c r="V8362" s="76"/>
      <c r="W8362" s="76"/>
      <c r="X8362" s="76"/>
      <c r="Y8362" s="677"/>
      <c r="Z8362" s="677"/>
      <c r="AA8362" s="677"/>
      <c r="AB8362" s="677"/>
      <c r="AC8362" s="677"/>
      <c r="AD8362" s="677"/>
      <c r="AE8362" s="677"/>
      <c r="AF8362" s="677"/>
      <c r="AG8362" s="677"/>
      <c r="AH8362" s="677"/>
      <c r="AI8362" s="677"/>
      <c r="AJ8362" s="677"/>
      <c r="AK8362" s="677"/>
      <c r="AL8362" s="677"/>
      <c r="AM8362" s="677"/>
      <c r="AN8362" s="677"/>
      <c r="AO8362" s="677"/>
      <c r="AP8362" s="677"/>
      <c r="AQ8362" s="677"/>
      <c r="AR8362" s="677"/>
      <c r="AS8362" s="677"/>
      <c r="AT8362" s="677"/>
      <c r="AU8362" s="677"/>
      <c r="AV8362" s="677"/>
      <c r="AW8362" s="677"/>
      <c r="AX8362" s="677"/>
      <c r="AY8362" s="677"/>
      <c r="AZ8362" s="677"/>
      <c r="BA8362" s="677"/>
      <c r="BB8362" s="677"/>
      <c r="BC8362" s="677"/>
      <c r="BD8362" s="677"/>
      <c r="BE8362" s="677"/>
      <c r="BF8362" s="677"/>
      <c r="BG8362" s="677"/>
      <c r="BH8362" s="677"/>
      <c r="BI8362" s="677"/>
      <c r="BJ8362" s="677"/>
      <c r="BK8362" s="677"/>
      <c r="BL8362" s="677"/>
      <c r="BM8362" s="677"/>
      <c r="BN8362" s="677"/>
      <c r="BO8362" s="677"/>
      <c r="BP8362" s="677"/>
      <c r="BQ8362" s="677"/>
      <c r="BR8362" s="677"/>
      <c r="BS8362" s="677"/>
      <c r="BT8362" s="677"/>
      <c r="BU8362" s="677"/>
      <c r="BV8362" s="677"/>
      <c r="BW8362" s="677"/>
      <c r="BX8362" s="677"/>
      <c r="BY8362" s="677"/>
      <c r="BZ8362" s="677"/>
      <c r="CA8362" s="677"/>
      <c r="CB8362" s="677"/>
      <c r="CC8362" s="677"/>
      <c r="CD8362" s="677"/>
      <c r="CE8362" s="677"/>
      <c r="CF8362" s="677"/>
      <c r="CG8362" s="677"/>
    </row>
    <row r="8363" spans="1:85">
      <c r="A8363" s="54"/>
      <c r="B8363" s="54"/>
      <c r="C8363" s="54"/>
      <c r="D8363" s="169"/>
      <c r="E8363" s="98"/>
      <c r="F8363" s="135"/>
      <c r="G8363" s="77"/>
      <c r="H8363" s="77"/>
      <c r="I8363" s="525"/>
      <c r="J8363" s="54"/>
      <c r="K8363" s="75" t="s">
        <v>1501</v>
      </c>
      <c r="L8363" s="76">
        <f t="shared" si="451"/>
        <v>0</v>
      </c>
      <c r="M8363" s="76"/>
      <c r="N8363" s="76"/>
      <c r="O8363" s="76"/>
      <c r="P8363" s="76"/>
      <c r="Q8363" s="76"/>
      <c r="R8363" s="76"/>
      <c r="S8363" s="76"/>
      <c r="T8363" s="76"/>
      <c r="U8363" s="76"/>
      <c r="V8363" s="76"/>
      <c r="W8363" s="76"/>
      <c r="X8363" s="76"/>
      <c r="Y8363" s="677"/>
      <c r="Z8363" s="677"/>
      <c r="AA8363" s="677"/>
      <c r="AB8363" s="677"/>
      <c r="AC8363" s="677"/>
      <c r="AD8363" s="677"/>
      <c r="AE8363" s="677"/>
      <c r="AF8363" s="677"/>
      <c r="AG8363" s="677"/>
      <c r="AH8363" s="677"/>
      <c r="AI8363" s="677"/>
      <c r="AJ8363" s="677"/>
      <c r="AK8363" s="677"/>
      <c r="AL8363" s="677"/>
      <c r="AM8363" s="677"/>
      <c r="AN8363" s="677"/>
      <c r="AO8363" s="677"/>
      <c r="AP8363" s="677"/>
      <c r="AQ8363" s="677"/>
      <c r="AR8363" s="677"/>
      <c r="AS8363" s="677"/>
      <c r="AT8363" s="677"/>
      <c r="AU8363" s="677"/>
      <c r="AV8363" s="677"/>
      <c r="AW8363" s="677"/>
      <c r="AX8363" s="677"/>
      <c r="AY8363" s="677"/>
      <c r="AZ8363" s="677"/>
      <c r="BA8363" s="677"/>
      <c r="BB8363" s="677"/>
      <c r="BC8363" s="677"/>
      <c r="BD8363" s="677"/>
      <c r="BE8363" s="677"/>
      <c r="BF8363" s="677"/>
      <c r="BG8363" s="677"/>
      <c r="BH8363" s="677"/>
      <c r="BI8363" s="677"/>
      <c r="BJ8363" s="677"/>
      <c r="BK8363" s="677"/>
      <c r="BL8363" s="677"/>
      <c r="BM8363" s="677"/>
      <c r="BN8363" s="677"/>
      <c r="BO8363" s="677"/>
      <c r="BP8363" s="677"/>
      <c r="BQ8363" s="677"/>
      <c r="BR8363" s="677"/>
      <c r="BS8363" s="677"/>
      <c r="BT8363" s="677"/>
      <c r="BU8363" s="677"/>
      <c r="BV8363" s="677"/>
      <c r="BW8363" s="677"/>
      <c r="BX8363" s="677"/>
      <c r="BY8363" s="677"/>
      <c r="BZ8363" s="677"/>
      <c r="CA8363" s="677"/>
      <c r="CB8363" s="677"/>
      <c r="CC8363" s="677"/>
      <c r="CD8363" s="677"/>
      <c r="CE8363" s="677"/>
      <c r="CF8363" s="677"/>
      <c r="CG8363" s="677"/>
    </row>
    <row r="8364" spans="1:85">
      <c r="A8364" s="54"/>
      <c r="B8364" s="54"/>
      <c r="C8364" s="80"/>
      <c r="D8364" s="81"/>
      <c r="E8364" s="99"/>
      <c r="F8364" s="80"/>
      <c r="G8364" s="81"/>
      <c r="H8364" s="81"/>
      <c r="I8364" s="526"/>
      <c r="J8364" s="80"/>
      <c r="K8364" s="84" t="s">
        <v>1502</v>
      </c>
      <c r="L8364" s="76">
        <f t="shared" si="451"/>
        <v>7</v>
      </c>
      <c r="M8364" s="76"/>
      <c r="N8364" s="76"/>
      <c r="O8364" s="76">
        <v>2</v>
      </c>
      <c r="P8364" s="76"/>
      <c r="Q8364" s="76"/>
      <c r="R8364" s="76"/>
      <c r="S8364" s="76"/>
      <c r="T8364" s="76">
        <v>5</v>
      </c>
      <c r="U8364" s="76"/>
      <c r="V8364" s="76"/>
      <c r="W8364" s="76"/>
      <c r="X8364" s="76"/>
      <c r="Y8364" s="677"/>
      <c r="Z8364" s="677"/>
      <c r="AA8364" s="677"/>
      <c r="AB8364" s="677"/>
      <c r="AC8364" s="677"/>
      <c r="AD8364" s="677"/>
      <c r="AE8364" s="677"/>
      <c r="AF8364" s="677"/>
      <c r="AG8364" s="677"/>
      <c r="AH8364" s="677"/>
      <c r="AI8364" s="677"/>
      <c r="AJ8364" s="677"/>
      <c r="AK8364" s="677"/>
      <c r="AL8364" s="677"/>
      <c r="AM8364" s="677"/>
      <c r="AN8364" s="677"/>
      <c r="AO8364" s="677"/>
      <c r="AP8364" s="677"/>
      <c r="AQ8364" s="677"/>
      <c r="AR8364" s="677"/>
      <c r="AS8364" s="677"/>
      <c r="AT8364" s="677"/>
      <c r="AU8364" s="677"/>
      <c r="AV8364" s="677"/>
      <c r="AW8364" s="677"/>
      <c r="AX8364" s="677"/>
      <c r="AY8364" s="677"/>
      <c r="AZ8364" s="677"/>
      <c r="BA8364" s="677"/>
      <c r="BB8364" s="677"/>
      <c r="BC8364" s="677"/>
      <c r="BD8364" s="677"/>
      <c r="BE8364" s="677"/>
      <c r="BF8364" s="677"/>
      <c r="BG8364" s="677"/>
      <c r="BH8364" s="677"/>
      <c r="BI8364" s="677"/>
      <c r="BJ8364" s="677"/>
      <c r="BK8364" s="677"/>
      <c r="BL8364" s="677"/>
      <c r="BM8364" s="677"/>
      <c r="BN8364" s="677"/>
      <c r="BO8364" s="677"/>
      <c r="BP8364" s="677"/>
      <c r="BQ8364" s="677"/>
      <c r="BR8364" s="677"/>
      <c r="BS8364" s="677"/>
      <c r="BT8364" s="677"/>
      <c r="BU8364" s="677"/>
      <c r="BV8364" s="677"/>
      <c r="BW8364" s="677"/>
      <c r="BX8364" s="677"/>
      <c r="BY8364" s="677"/>
      <c r="BZ8364" s="677"/>
      <c r="CA8364" s="677"/>
      <c r="CB8364" s="677"/>
      <c r="CC8364" s="677"/>
      <c r="CD8364" s="677"/>
      <c r="CE8364" s="677"/>
      <c r="CF8364" s="677"/>
      <c r="CG8364" s="677"/>
    </row>
    <row r="8365" spans="1:85">
      <c r="A8365" s="54"/>
      <c r="B8365" s="54"/>
      <c r="C8365" s="46" t="s">
        <v>33</v>
      </c>
      <c r="D8365" s="58" t="s">
        <v>12647</v>
      </c>
      <c r="E8365" s="97" t="s">
        <v>12648</v>
      </c>
      <c r="F8365" s="46" t="s">
        <v>12649</v>
      </c>
      <c r="G8365" s="58" t="s">
        <v>12650</v>
      </c>
      <c r="H8365" s="58" t="s">
        <v>12651</v>
      </c>
      <c r="I8365" s="524">
        <v>1919</v>
      </c>
      <c r="J8365" s="46" t="s">
        <v>1508</v>
      </c>
      <c r="K8365" s="75" t="s">
        <v>1509</v>
      </c>
      <c r="L8365" s="76">
        <f t="shared" si="451"/>
        <v>0</v>
      </c>
      <c r="M8365" s="76"/>
      <c r="N8365" s="76"/>
      <c r="O8365" s="76"/>
      <c r="P8365" s="76"/>
      <c r="Q8365" s="76"/>
      <c r="R8365" s="76"/>
      <c r="S8365" s="76"/>
      <c r="T8365" s="76"/>
      <c r="U8365" s="76"/>
      <c r="V8365" s="76"/>
      <c r="W8365" s="76"/>
      <c r="X8365" s="76"/>
      <c r="Y8365" s="677"/>
      <c r="Z8365" s="677"/>
      <c r="AA8365" s="677"/>
      <c r="AB8365" s="677"/>
      <c r="AC8365" s="677"/>
      <c r="AD8365" s="677"/>
      <c r="AE8365" s="677"/>
      <c r="AF8365" s="677"/>
      <c r="AG8365" s="677"/>
      <c r="AH8365" s="677"/>
      <c r="AI8365" s="677"/>
      <c r="AJ8365" s="677"/>
      <c r="AK8365" s="677"/>
      <c r="AL8365" s="677"/>
      <c r="AM8365" s="677"/>
      <c r="AN8365" s="677"/>
      <c r="AO8365" s="677"/>
      <c r="AP8365" s="677"/>
      <c r="AQ8365" s="677"/>
      <c r="AR8365" s="677"/>
      <c r="AS8365" s="677"/>
      <c r="AT8365" s="677"/>
      <c r="AU8365" s="677"/>
      <c r="AV8365" s="677"/>
      <c r="AW8365" s="677"/>
      <c r="AX8365" s="677"/>
      <c r="AY8365" s="677"/>
      <c r="AZ8365" s="677"/>
      <c r="BA8365" s="677"/>
      <c r="BB8365" s="677"/>
      <c r="BC8365" s="677"/>
      <c r="BD8365" s="677"/>
      <c r="BE8365" s="677"/>
      <c r="BF8365" s="677"/>
      <c r="BG8365" s="677"/>
      <c r="BH8365" s="677"/>
      <c r="BI8365" s="677"/>
      <c r="BJ8365" s="677"/>
      <c r="BK8365" s="677"/>
      <c r="BL8365" s="677"/>
      <c r="BM8365" s="677"/>
      <c r="BN8365" s="677"/>
      <c r="BO8365" s="677"/>
      <c r="BP8365" s="677"/>
      <c r="BQ8365" s="677"/>
      <c r="BR8365" s="677"/>
      <c r="BS8365" s="677"/>
      <c r="BT8365" s="677"/>
      <c r="BU8365" s="677"/>
      <c r="BV8365" s="677"/>
      <c r="BW8365" s="677"/>
      <c r="BX8365" s="677"/>
      <c r="BY8365" s="677"/>
      <c r="BZ8365" s="677"/>
      <c r="CA8365" s="677"/>
      <c r="CB8365" s="677"/>
      <c r="CC8365" s="677"/>
      <c r="CD8365" s="677"/>
      <c r="CE8365" s="677"/>
      <c r="CF8365" s="677"/>
      <c r="CG8365" s="677"/>
    </row>
    <row r="8366" spans="1:85">
      <c r="A8366" s="54"/>
      <c r="B8366" s="54"/>
      <c r="C8366" s="54"/>
      <c r="D8366" s="169"/>
      <c r="E8366" s="98"/>
      <c r="F8366" s="135"/>
      <c r="G8366" s="77"/>
      <c r="H8366" s="77"/>
      <c r="I8366" s="525"/>
      <c r="J8366" s="54"/>
      <c r="K8366" s="75" t="s">
        <v>1501</v>
      </c>
      <c r="L8366" s="76">
        <f t="shared" si="451"/>
        <v>0</v>
      </c>
      <c r="M8366" s="76"/>
      <c r="N8366" s="76"/>
      <c r="O8366" s="76"/>
      <c r="P8366" s="76"/>
      <c r="Q8366" s="76"/>
      <c r="R8366" s="76"/>
      <c r="S8366" s="76"/>
      <c r="T8366" s="76"/>
      <c r="U8366" s="76"/>
      <c r="V8366" s="76"/>
      <c r="W8366" s="76"/>
      <c r="X8366" s="76"/>
      <c r="Y8366" s="677"/>
      <c r="Z8366" s="677"/>
      <c r="AA8366" s="677"/>
      <c r="AB8366" s="677"/>
      <c r="AC8366" s="677"/>
      <c r="AD8366" s="677"/>
      <c r="AE8366" s="677"/>
      <c r="AF8366" s="677"/>
      <c r="AG8366" s="677"/>
      <c r="AH8366" s="677"/>
      <c r="AI8366" s="677"/>
      <c r="AJ8366" s="677"/>
      <c r="AK8366" s="677"/>
      <c r="AL8366" s="677"/>
      <c r="AM8366" s="677"/>
      <c r="AN8366" s="677"/>
      <c r="AO8366" s="677"/>
      <c r="AP8366" s="677"/>
      <c r="AQ8366" s="677"/>
      <c r="AR8366" s="677"/>
      <c r="AS8366" s="677"/>
      <c r="AT8366" s="677"/>
      <c r="AU8366" s="677"/>
      <c r="AV8366" s="677"/>
      <c r="AW8366" s="677"/>
      <c r="AX8366" s="677"/>
      <c r="AY8366" s="677"/>
      <c r="AZ8366" s="677"/>
      <c r="BA8366" s="677"/>
      <c r="BB8366" s="677"/>
      <c r="BC8366" s="677"/>
      <c r="BD8366" s="677"/>
      <c r="BE8366" s="677"/>
      <c r="BF8366" s="677"/>
      <c r="BG8366" s="677"/>
      <c r="BH8366" s="677"/>
      <c r="BI8366" s="677"/>
      <c r="BJ8366" s="677"/>
      <c r="BK8366" s="677"/>
      <c r="BL8366" s="677"/>
      <c r="BM8366" s="677"/>
      <c r="BN8366" s="677"/>
      <c r="BO8366" s="677"/>
      <c r="BP8366" s="677"/>
      <c r="BQ8366" s="677"/>
      <c r="BR8366" s="677"/>
      <c r="BS8366" s="677"/>
      <c r="BT8366" s="677"/>
      <c r="BU8366" s="677"/>
      <c r="BV8366" s="677"/>
      <c r="BW8366" s="677"/>
      <c r="BX8366" s="677"/>
      <c r="BY8366" s="677"/>
      <c r="BZ8366" s="677"/>
      <c r="CA8366" s="677"/>
      <c r="CB8366" s="677"/>
      <c r="CC8366" s="677"/>
      <c r="CD8366" s="677"/>
      <c r="CE8366" s="677"/>
      <c r="CF8366" s="677"/>
      <c r="CG8366" s="677"/>
    </row>
    <row r="8367" spans="1:85">
      <c r="A8367" s="54"/>
      <c r="B8367" s="54"/>
      <c r="C8367" s="80"/>
      <c r="D8367" s="81"/>
      <c r="E8367" s="99"/>
      <c r="F8367" s="80"/>
      <c r="G8367" s="81"/>
      <c r="H8367" s="81"/>
      <c r="I8367" s="526"/>
      <c r="J8367" s="80"/>
      <c r="K8367" s="84" t="s">
        <v>1502</v>
      </c>
      <c r="L8367" s="76">
        <f t="shared" si="451"/>
        <v>3</v>
      </c>
      <c r="M8367" s="76"/>
      <c r="N8367" s="76"/>
      <c r="O8367" s="76">
        <v>2</v>
      </c>
      <c r="P8367" s="76"/>
      <c r="Q8367" s="76"/>
      <c r="R8367" s="76"/>
      <c r="S8367" s="76"/>
      <c r="T8367" s="76">
        <v>1</v>
      </c>
      <c r="U8367" s="76"/>
      <c r="V8367" s="76"/>
      <c r="W8367" s="76"/>
      <c r="X8367" s="76"/>
      <c r="Y8367" s="677"/>
      <c r="Z8367" s="677"/>
      <c r="AA8367" s="677"/>
      <c r="AB8367" s="677"/>
      <c r="AC8367" s="677"/>
      <c r="AD8367" s="677"/>
      <c r="AE8367" s="677"/>
      <c r="AF8367" s="677"/>
      <c r="AG8367" s="677"/>
      <c r="AH8367" s="677"/>
      <c r="AI8367" s="677"/>
      <c r="AJ8367" s="677"/>
      <c r="AK8367" s="677"/>
      <c r="AL8367" s="677"/>
      <c r="AM8367" s="677"/>
      <c r="AN8367" s="677"/>
      <c r="AO8367" s="677"/>
      <c r="AP8367" s="677"/>
      <c r="AQ8367" s="677"/>
      <c r="AR8367" s="677"/>
      <c r="AS8367" s="677"/>
      <c r="AT8367" s="677"/>
      <c r="AU8367" s="677"/>
      <c r="AV8367" s="677"/>
      <c r="AW8367" s="677"/>
      <c r="AX8367" s="677"/>
      <c r="AY8367" s="677"/>
      <c r="AZ8367" s="677"/>
      <c r="BA8367" s="677"/>
      <c r="BB8367" s="677"/>
      <c r="BC8367" s="677"/>
      <c r="BD8367" s="677"/>
      <c r="BE8367" s="677"/>
      <c r="BF8367" s="677"/>
      <c r="BG8367" s="677"/>
      <c r="BH8367" s="677"/>
      <c r="BI8367" s="677"/>
      <c r="BJ8367" s="677"/>
      <c r="BK8367" s="677"/>
      <c r="BL8367" s="677"/>
      <c r="BM8367" s="677"/>
      <c r="BN8367" s="677"/>
      <c r="BO8367" s="677"/>
      <c r="BP8367" s="677"/>
      <c r="BQ8367" s="677"/>
      <c r="BR8367" s="677"/>
      <c r="BS8367" s="677"/>
      <c r="BT8367" s="677"/>
      <c r="BU8367" s="677"/>
      <c r="BV8367" s="677"/>
      <c r="BW8367" s="677"/>
      <c r="BX8367" s="677"/>
      <c r="BY8367" s="677"/>
      <c r="BZ8367" s="677"/>
      <c r="CA8367" s="677"/>
      <c r="CB8367" s="677"/>
      <c r="CC8367" s="677"/>
      <c r="CD8367" s="677"/>
      <c r="CE8367" s="677"/>
      <c r="CF8367" s="677"/>
      <c r="CG8367" s="677"/>
    </row>
    <row r="8368" spans="1:85">
      <c r="A8368" s="54"/>
      <c r="B8368" s="54"/>
      <c r="C8368" s="46" t="s">
        <v>33</v>
      </c>
      <c r="D8368" s="58" t="s">
        <v>12652</v>
      </c>
      <c r="E8368" s="97" t="s">
        <v>12653</v>
      </c>
      <c r="F8368" s="46" t="s">
        <v>12654</v>
      </c>
      <c r="G8368" s="58" t="s">
        <v>12655</v>
      </c>
      <c r="H8368" s="58" t="s">
        <v>12656</v>
      </c>
      <c r="I8368" s="524">
        <v>2011</v>
      </c>
      <c r="J8368" s="46" t="s">
        <v>1508</v>
      </c>
      <c r="K8368" s="75" t="s">
        <v>1509</v>
      </c>
      <c r="L8368" s="76">
        <f>SUM(M8368:X8368)</f>
        <v>0</v>
      </c>
      <c r="M8368" s="76"/>
      <c r="N8368" s="76"/>
      <c r="O8368" s="76"/>
      <c r="P8368" s="76"/>
      <c r="Q8368" s="76"/>
      <c r="R8368" s="76"/>
      <c r="S8368" s="76"/>
      <c r="T8368" s="76"/>
      <c r="U8368" s="76"/>
      <c r="V8368" s="76"/>
      <c r="W8368" s="76"/>
      <c r="X8368" s="76"/>
      <c r="Y8368" s="677"/>
      <c r="Z8368" s="677"/>
      <c r="AA8368" s="677"/>
      <c r="AB8368" s="677"/>
      <c r="AC8368" s="677"/>
      <c r="AD8368" s="677"/>
      <c r="AE8368" s="677"/>
      <c r="AF8368" s="677"/>
      <c r="AG8368" s="677"/>
      <c r="AH8368" s="677"/>
      <c r="AI8368" s="677"/>
      <c r="AJ8368" s="677"/>
      <c r="AK8368" s="677"/>
      <c r="AL8368" s="677"/>
      <c r="AM8368" s="677"/>
      <c r="AN8368" s="677"/>
      <c r="AO8368" s="677"/>
      <c r="AP8368" s="677"/>
      <c r="AQ8368" s="677"/>
      <c r="AR8368" s="677"/>
      <c r="AS8368" s="677"/>
      <c r="AT8368" s="677"/>
      <c r="AU8368" s="677"/>
      <c r="AV8368" s="677"/>
      <c r="AW8368" s="677"/>
      <c r="AX8368" s="677"/>
      <c r="AY8368" s="677"/>
      <c r="AZ8368" s="677"/>
      <c r="BA8368" s="677"/>
      <c r="BB8368" s="677"/>
      <c r="BC8368" s="677"/>
      <c r="BD8368" s="677"/>
      <c r="BE8368" s="677"/>
      <c r="BF8368" s="677"/>
      <c r="BG8368" s="677"/>
      <c r="BH8368" s="677"/>
      <c r="BI8368" s="677"/>
      <c r="BJ8368" s="677"/>
      <c r="BK8368" s="677"/>
      <c r="BL8368" s="677"/>
      <c r="BM8368" s="677"/>
      <c r="BN8368" s="677"/>
      <c r="BO8368" s="677"/>
      <c r="BP8368" s="677"/>
      <c r="BQ8368" s="677"/>
      <c r="BR8368" s="677"/>
      <c r="BS8368" s="677"/>
      <c r="BT8368" s="677"/>
      <c r="BU8368" s="677"/>
      <c r="BV8368" s="677"/>
      <c r="BW8368" s="677"/>
      <c r="BX8368" s="677"/>
      <c r="BY8368" s="677"/>
      <c r="BZ8368" s="677"/>
      <c r="CA8368" s="677"/>
      <c r="CB8368" s="677"/>
      <c r="CC8368" s="677"/>
      <c r="CD8368" s="677"/>
      <c r="CE8368" s="677"/>
      <c r="CF8368" s="677"/>
      <c r="CG8368" s="677"/>
    </row>
    <row r="8369" spans="1:85">
      <c r="A8369" s="54"/>
      <c r="B8369" s="54"/>
      <c r="C8369" s="54"/>
      <c r="D8369" s="169"/>
      <c r="E8369" s="98"/>
      <c r="F8369" s="135"/>
      <c r="G8369" s="77"/>
      <c r="H8369" s="77"/>
      <c r="I8369" s="525"/>
      <c r="J8369" s="54"/>
      <c r="K8369" s="75" t="s">
        <v>1501</v>
      </c>
      <c r="L8369" s="76">
        <f t="shared" ref="L8369:L8379" si="452">SUM(M8369:X8369)</f>
        <v>0</v>
      </c>
      <c r="M8369" s="76"/>
      <c r="N8369" s="76"/>
      <c r="O8369" s="76"/>
      <c r="P8369" s="76"/>
      <c r="Q8369" s="76"/>
      <c r="R8369" s="76"/>
      <c r="S8369" s="76"/>
      <c r="T8369" s="76"/>
      <c r="U8369" s="76"/>
      <c r="V8369" s="76"/>
      <c r="W8369" s="76"/>
      <c r="X8369" s="76"/>
      <c r="Y8369" s="677"/>
      <c r="Z8369" s="677"/>
      <c r="AA8369" s="677"/>
      <c r="AB8369" s="677"/>
      <c r="AC8369" s="677"/>
      <c r="AD8369" s="677"/>
      <c r="AE8369" s="677"/>
      <c r="AF8369" s="677"/>
      <c r="AG8369" s="677"/>
      <c r="AH8369" s="677"/>
      <c r="AI8369" s="677"/>
      <c r="AJ8369" s="677"/>
      <c r="AK8369" s="677"/>
      <c r="AL8369" s="677"/>
      <c r="AM8369" s="677"/>
      <c r="AN8369" s="677"/>
      <c r="AO8369" s="677"/>
      <c r="AP8369" s="677"/>
      <c r="AQ8369" s="677"/>
      <c r="AR8369" s="677"/>
      <c r="AS8369" s="677"/>
      <c r="AT8369" s="677"/>
      <c r="AU8369" s="677"/>
      <c r="AV8369" s="677"/>
      <c r="AW8369" s="677"/>
      <c r="AX8369" s="677"/>
      <c r="AY8369" s="677"/>
      <c r="AZ8369" s="677"/>
      <c r="BA8369" s="677"/>
      <c r="BB8369" s="677"/>
      <c r="BC8369" s="677"/>
      <c r="BD8369" s="677"/>
      <c r="BE8369" s="677"/>
      <c r="BF8369" s="677"/>
      <c r="BG8369" s="677"/>
      <c r="BH8369" s="677"/>
      <c r="BI8369" s="677"/>
      <c r="BJ8369" s="677"/>
      <c r="BK8369" s="677"/>
      <c r="BL8369" s="677"/>
      <c r="BM8369" s="677"/>
      <c r="BN8369" s="677"/>
      <c r="BO8369" s="677"/>
      <c r="BP8369" s="677"/>
      <c r="BQ8369" s="677"/>
      <c r="BR8369" s="677"/>
      <c r="BS8369" s="677"/>
      <c r="BT8369" s="677"/>
      <c r="BU8369" s="677"/>
      <c r="BV8369" s="677"/>
      <c r="BW8369" s="677"/>
      <c r="BX8369" s="677"/>
      <c r="BY8369" s="677"/>
      <c r="BZ8369" s="677"/>
      <c r="CA8369" s="677"/>
      <c r="CB8369" s="677"/>
      <c r="CC8369" s="677"/>
      <c r="CD8369" s="677"/>
      <c r="CE8369" s="677"/>
      <c r="CF8369" s="677"/>
      <c r="CG8369" s="677"/>
    </row>
    <row r="8370" spans="1:85">
      <c r="A8370" s="54"/>
      <c r="B8370" s="54"/>
      <c r="C8370" s="80"/>
      <c r="D8370" s="81"/>
      <c r="E8370" s="99"/>
      <c r="F8370" s="80"/>
      <c r="G8370" s="81"/>
      <c r="H8370" s="81"/>
      <c r="I8370" s="526"/>
      <c r="J8370" s="80"/>
      <c r="K8370" s="84" t="s">
        <v>1502</v>
      </c>
      <c r="L8370" s="76">
        <f t="shared" si="452"/>
        <v>2</v>
      </c>
      <c r="M8370" s="76"/>
      <c r="N8370" s="76"/>
      <c r="O8370" s="76"/>
      <c r="P8370" s="76"/>
      <c r="Q8370" s="76"/>
      <c r="R8370" s="76"/>
      <c r="S8370" s="76">
        <v>1</v>
      </c>
      <c r="T8370" s="76">
        <v>1</v>
      </c>
      <c r="U8370" s="76"/>
      <c r="V8370" s="76"/>
      <c r="W8370" s="76"/>
      <c r="X8370" s="76"/>
      <c r="Y8370" s="677"/>
      <c r="Z8370" s="677"/>
      <c r="AA8370" s="677"/>
      <c r="AB8370" s="677"/>
      <c r="AC8370" s="677"/>
      <c r="AD8370" s="677"/>
      <c r="AE8370" s="677"/>
      <c r="AF8370" s="677"/>
      <c r="AG8370" s="677"/>
      <c r="AH8370" s="677"/>
      <c r="AI8370" s="677"/>
      <c r="AJ8370" s="677"/>
      <c r="AK8370" s="677"/>
      <c r="AL8370" s="677"/>
      <c r="AM8370" s="677"/>
      <c r="AN8370" s="677"/>
      <c r="AO8370" s="677"/>
      <c r="AP8370" s="677"/>
      <c r="AQ8370" s="677"/>
      <c r="AR8370" s="677"/>
      <c r="AS8370" s="677"/>
      <c r="AT8370" s="677"/>
      <c r="AU8370" s="677"/>
      <c r="AV8370" s="677"/>
      <c r="AW8370" s="677"/>
      <c r="AX8370" s="677"/>
      <c r="AY8370" s="677"/>
      <c r="AZ8370" s="677"/>
      <c r="BA8370" s="677"/>
      <c r="BB8370" s="677"/>
      <c r="BC8370" s="677"/>
      <c r="BD8370" s="677"/>
      <c r="BE8370" s="677"/>
      <c r="BF8370" s="677"/>
      <c r="BG8370" s="677"/>
      <c r="BH8370" s="677"/>
      <c r="BI8370" s="677"/>
      <c r="BJ8370" s="677"/>
      <c r="BK8370" s="677"/>
      <c r="BL8370" s="677"/>
      <c r="BM8370" s="677"/>
      <c r="BN8370" s="677"/>
      <c r="BO8370" s="677"/>
      <c r="BP8370" s="677"/>
      <c r="BQ8370" s="677"/>
      <c r="BR8370" s="677"/>
      <c r="BS8370" s="677"/>
      <c r="BT8370" s="677"/>
      <c r="BU8370" s="677"/>
      <c r="BV8370" s="677"/>
      <c r="BW8370" s="677"/>
      <c r="BX8370" s="677"/>
      <c r="BY8370" s="677"/>
      <c r="BZ8370" s="677"/>
      <c r="CA8370" s="677"/>
      <c r="CB8370" s="677"/>
      <c r="CC8370" s="677"/>
      <c r="CD8370" s="677"/>
      <c r="CE8370" s="677"/>
      <c r="CF8370" s="677"/>
      <c r="CG8370" s="677"/>
    </row>
    <row r="8371" spans="1:85">
      <c r="A8371" s="54"/>
      <c r="B8371" s="54"/>
      <c r="C8371" s="46" t="s">
        <v>33</v>
      </c>
      <c r="D8371" s="58" t="s">
        <v>12657</v>
      </c>
      <c r="E8371" s="97" t="s">
        <v>12658</v>
      </c>
      <c r="F8371" s="46" t="s">
        <v>12659</v>
      </c>
      <c r="G8371" s="58" t="s">
        <v>12660</v>
      </c>
      <c r="H8371" s="58" t="s">
        <v>12661</v>
      </c>
      <c r="I8371" s="524">
        <v>16422</v>
      </c>
      <c r="J8371" s="46" t="s">
        <v>1508</v>
      </c>
      <c r="K8371" s="75" t="s">
        <v>1509</v>
      </c>
      <c r="L8371" s="76">
        <f t="shared" si="452"/>
        <v>0</v>
      </c>
      <c r="M8371" s="76"/>
      <c r="N8371" s="76"/>
      <c r="O8371" s="76"/>
      <c r="P8371" s="76"/>
      <c r="Q8371" s="76"/>
      <c r="R8371" s="76"/>
      <c r="S8371" s="76"/>
      <c r="T8371" s="76"/>
      <c r="U8371" s="76"/>
      <c r="V8371" s="76"/>
      <c r="W8371" s="76"/>
      <c r="X8371" s="76"/>
      <c r="Y8371" s="677"/>
      <c r="Z8371" s="677"/>
      <c r="AA8371" s="677"/>
      <c r="AB8371" s="677"/>
      <c r="AC8371" s="677"/>
      <c r="AD8371" s="677"/>
      <c r="AE8371" s="677"/>
      <c r="AF8371" s="677"/>
      <c r="AG8371" s="677"/>
      <c r="AH8371" s="677"/>
      <c r="AI8371" s="677"/>
      <c r="AJ8371" s="677"/>
      <c r="AK8371" s="677"/>
      <c r="AL8371" s="677"/>
      <c r="AM8371" s="677"/>
      <c r="AN8371" s="677"/>
      <c r="AO8371" s="677"/>
      <c r="AP8371" s="677"/>
      <c r="AQ8371" s="677"/>
      <c r="AR8371" s="677"/>
      <c r="AS8371" s="677"/>
      <c r="AT8371" s="677"/>
      <c r="AU8371" s="677"/>
      <c r="AV8371" s="677"/>
      <c r="AW8371" s="677"/>
      <c r="AX8371" s="677"/>
      <c r="AY8371" s="677"/>
      <c r="AZ8371" s="677"/>
      <c r="BA8371" s="677"/>
      <c r="BB8371" s="677"/>
      <c r="BC8371" s="677"/>
      <c r="BD8371" s="677"/>
      <c r="BE8371" s="677"/>
      <c r="BF8371" s="677"/>
      <c r="BG8371" s="677"/>
      <c r="BH8371" s="677"/>
      <c r="BI8371" s="677"/>
      <c r="BJ8371" s="677"/>
      <c r="BK8371" s="677"/>
      <c r="BL8371" s="677"/>
      <c r="BM8371" s="677"/>
      <c r="BN8371" s="677"/>
      <c r="BO8371" s="677"/>
      <c r="BP8371" s="677"/>
      <c r="BQ8371" s="677"/>
      <c r="BR8371" s="677"/>
      <c r="BS8371" s="677"/>
      <c r="BT8371" s="677"/>
      <c r="BU8371" s="677"/>
      <c r="BV8371" s="677"/>
      <c r="BW8371" s="677"/>
      <c r="BX8371" s="677"/>
      <c r="BY8371" s="677"/>
      <c r="BZ8371" s="677"/>
      <c r="CA8371" s="677"/>
      <c r="CB8371" s="677"/>
      <c r="CC8371" s="677"/>
      <c r="CD8371" s="677"/>
      <c r="CE8371" s="677"/>
      <c r="CF8371" s="677"/>
      <c r="CG8371" s="677"/>
    </row>
    <row r="8372" spans="1:85">
      <c r="A8372" s="54"/>
      <c r="B8372" s="54"/>
      <c r="C8372" s="54"/>
      <c r="D8372" s="169"/>
      <c r="E8372" s="98"/>
      <c r="F8372" s="135"/>
      <c r="G8372" s="77"/>
      <c r="H8372" s="77"/>
      <c r="I8372" s="525"/>
      <c r="J8372" s="54"/>
      <c r="K8372" s="75" t="s">
        <v>1501</v>
      </c>
      <c r="L8372" s="76">
        <f t="shared" si="452"/>
        <v>0</v>
      </c>
      <c r="M8372" s="76"/>
      <c r="N8372" s="76"/>
      <c r="O8372" s="76"/>
      <c r="P8372" s="76"/>
      <c r="Q8372" s="76"/>
      <c r="R8372" s="76"/>
      <c r="S8372" s="76"/>
      <c r="T8372" s="76"/>
      <c r="U8372" s="76"/>
      <c r="V8372" s="76"/>
      <c r="W8372" s="76"/>
      <c r="X8372" s="76"/>
      <c r="Y8372" s="677"/>
      <c r="Z8372" s="677"/>
      <c r="AA8372" s="677"/>
      <c r="AB8372" s="677"/>
      <c r="AC8372" s="677"/>
      <c r="AD8372" s="677"/>
      <c r="AE8372" s="677"/>
      <c r="AF8372" s="677"/>
      <c r="AG8372" s="677"/>
      <c r="AH8372" s="677"/>
      <c r="AI8372" s="677"/>
      <c r="AJ8372" s="677"/>
      <c r="AK8372" s="677"/>
      <c r="AL8372" s="677"/>
      <c r="AM8372" s="677"/>
      <c r="AN8372" s="677"/>
      <c r="AO8372" s="677"/>
      <c r="AP8372" s="677"/>
      <c r="AQ8372" s="677"/>
      <c r="AR8372" s="677"/>
      <c r="AS8372" s="677"/>
      <c r="AT8372" s="677"/>
      <c r="AU8372" s="677"/>
      <c r="AV8372" s="677"/>
      <c r="AW8372" s="677"/>
      <c r="AX8372" s="677"/>
      <c r="AY8372" s="677"/>
      <c r="AZ8372" s="677"/>
      <c r="BA8372" s="677"/>
      <c r="BB8372" s="677"/>
      <c r="BC8372" s="677"/>
      <c r="BD8372" s="677"/>
      <c r="BE8372" s="677"/>
      <c r="BF8372" s="677"/>
      <c r="BG8372" s="677"/>
      <c r="BH8372" s="677"/>
      <c r="BI8372" s="677"/>
      <c r="BJ8372" s="677"/>
      <c r="BK8372" s="677"/>
      <c r="BL8372" s="677"/>
      <c r="BM8372" s="677"/>
      <c r="BN8372" s="677"/>
      <c r="BO8372" s="677"/>
      <c r="BP8372" s="677"/>
      <c r="BQ8372" s="677"/>
      <c r="BR8372" s="677"/>
      <c r="BS8372" s="677"/>
      <c r="BT8372" s="677"/>
      <c r="BU8372" s="677"/>
      <c r="BV8372" s="677"/>
      <c r="BW8372" s="677"/>
      <c r="BX8372" s="677"/>
      <c r="BY8372" s="677"/>
      <c r="BZ8372" s="677"/>
      <c r="CA8372" s="677"/>
      <c r="CB8372" s="677"/>
      <c r="CC8372" s="677"/>
      <c r="CD8372" s="677"/>
      <c r="CE8372" s="677"/>
      <c r="CF8372" s="677"/>
      <c r="CG8372" s="677"/>
    </row>
    <row r="8373" spans="1:85">
      <c r="A8373" s="54"/>
      <c r="B8373" s="54"/>
      <c r="C8373" s="80"/>
      <c r="D8373" s="81"/>
      <c r="E8373" s="99"/>
      <c r="F8373" s="80"/>
      <c r="G8373" s="81"/>
      <c r="H8373" s="81"/>
      <c r="I8373" s="526"/>
      <c r="J8373" s="80"/>
      <c r="K8373" s="84" t="s">
        <v>1502</v>
      </c>
      <c r="L8373" s="76">
        <f t="shared" si="452"/>
        <v>7</v>
      </c>
      <c r="M8373" s="76"/>
      <c r="N8373" s="76"/>
      <c r="O8373" s="76">
        <v>2</v>
      </c>
      <c r="P8373" s="76"/>
      <c r="Q8373" s="76"/>
      <c r="R8373" s="76"/>
      <c r="S8373" s="76"/>
      <c r="T8373" s="76">
        <v>5</v>
      </c>
      <c r="U8373" s="76"/>
      <c r="V8373" s="76"/>
      <c r="W8373" s="76"/>
      <c r="X8373" s="76"/>
      <c r="Y8373" s="677"/>
      <c r="Z8373" s="677"/>
      <c r="AA8373" s="677"/>
      <c r="AB8373" s="677"/>
      <c r="AC8373" s="677"/>
      <c r="AD8373" s="677"/>
      <c r="AE8373" s="677"/>
      <c r="AF8373" s="677"/>
      <c r="AG8373" s="677"/>
      <c r="AH8373" s="677"/>
      <c r="AI8373" s="677"/>
      <c r="AJ8373" s="677"/>
      <c r="AK8373" s="677"/>
      <c r="AL8373" s="677"/>
      <c r="AM8373" s="677"/>
      <c r="AN8373" s="677"/>
      <c r="AO8373" s="677"/>
      <c r="AP8373" s="677"/>
      <c r="AQ8373" s="677"/>
      <c r="AR8373" s="677"/>
      <c r="AS8373" s="677"/>
      <c r="AT8373" s="677"/>
      <c r="AU8373" s="677"/>
      <c r="AV8373" s="677"/>
      <c r="AW8373" s="677"/>
      <c r="AX8373" s="677"/>
      <c r="AY8373" s="677"/>
      <c r="AZ8373" s="677"/>
      <c r="BA8373" s="677"/>
      <c r="BB8373" s="677"/>
      <c r="BC8373" s="677"/>
      <c r="BD8373" s="677"/>
      <c r="BE8373" s="677"/>
      <c r="BF8373" s="677"/>
      <c r="BG8373" s="677"/>
      <c r="BH8373" s="677"/>
      <c r="BI8373" s="677"/>
      <c r="BJ8373" s="677"/>
      <c r="BK8373" s="677"/>
      <c r="BL8373" s="677"/>
      <c r="BM8373" s="677"/>
      <c r="BN8373" s="677"/>
      <c r="BO8373" s="677"/>
      <c r="BP8373" s="677"/>
      <c r="BQ8373" s="677"/>
      <c r="BR8373" s="677"/>
      <c r="BS8373" s="677"/>
      <c r="BT8373" s="677"/>
      <c r="BU8373" s="677"/>
      <c r="BV8373" s="677"/>
      <c r="BW8373" s="677"/>
      <c r="BX8373" s="677"/>
      <c r="BY8373" s="677"/>
      <c r="BZ8373" s="677"/>
      <c r="CA8373" s="677"/>
      <c r="CB8373" s="677"/>
      <c r="CC8373" s="677"/>
      <c r="CD8373" s="677"/>
      <c r="CE8373" s="677"/>
      <c r="CF8373" s="677"/>
      <c r="CG8373" s="677"/>
    </row>
    <row r="8374" spans="1:85">
      <c r="A8374" s="54"/>
      <c r="B8374" s="54"/>
      <c r="C8374" s="46" t="s">
        <v>33</v>
      </c>
      <c r="D8374" s="58" t="s">
        <v>12662</v>
      </c>
      <c r="E8374" s="97" t="s">
        <v>12663</v>
      </c>
      <c r="F8374" s="46" t="s">
        <v>12664</v>
      </c>
      <c r="G8374" s="58" t="s">
        <v>12665</v>
      </c>
      <c r="H8374" s="58" t="s">
        <v>12666</v>
      </c>
      <c r="I8374" s="524">
        <v>0</v>
      </c>
      <c r="J8374" s="46" t="s">
        <v>1508</v>
      </c>
      <c r="K8374" s="75" t="s">
        <v>1509</v>
      </c>
      <c r="L8374" s="76">
        <f t="shared" si="452"/>
        <v>0</v>
      </c>
      <c r="M8374" s="76"/>
      <c r="N8374" s="76"/>
      <c r="O8374" s="76"/>
      <c r="P8374" s="76"/>
      <c r="Q8374" s="76"/>
      <c r="R8374" s="76"/>
      <c r="S8374" s="76"/>
      <c r="T8374" s="76"/>
      <c r="U8374" s="76"/>
      <c r="V8374" s="76"/>
      <c r="W8374" s="76"/>
      <c r="X8374" s="76"/>
      <c r="Y8374" s="677"/>
      <c r="Z8374" s="677"/>
      <c r="AA8374" s="677"/>
      <c r="AB8374" s="677"/>
      <c r="AC8374" s="677"/>
      <c r="AD8374" s="677"/>
      <c r="AE8374" s="677"/>
      <c r="AF8374" s="677"/>
      <c r="AG8374" s="677"/>
      <c r="AH8374" s="677"/>
      <c r="AI8374" s="677"/>
      <c r="AJ8374" s="677"/>
      <c r="AK8374" s="677"/>
      <c r="AL8374" s="677"/>
      <c r="AM8374" s="677"/>
      <c r="AN8374" s="677"/>
      <c r="AO8374" s="677"/>
      <c r="AP8374" s="677"/>
      <c r="AQ8374" s="677"/>
      <c r="AR8374" s="677"/>
      <c r="AS8374" s="677"/>
      <c r="AT8374" s="677"/>
      <c r="AU8374" s="677"/>
      <c r="AV8374" s="677"/>
      <c r="AW8374" s="677"/>
      <c r="AX8374" s="677"/>
      <c r="AY8374" s="677"/>
      <c r="AZ8374" s="677"/>
      <c r="BA8374" s="677"/>
      <c r="BB8374" s="677"/>
      <c r="BC8374" s="677"/>
      <c r="BD8374" s="677"/>
      <c r="BE8374" s="677"/>
      <c r="BF8374" s="677"/>
      <c r="BG8374" s="677"/>
      <c r="BH8374" s="677"/>
      <c r="BI8374" s="677"/>
      <c r="BJ8374" s="677"/>
      <c r="BK8374" s="677"/>
      <c r="BL8374" s="677"/>
      <c r="BM8374" s="677"/>
      <c r="BN8374" s="677"/>
      <c r="BO8374" s="677"/>
      <c r="BP8374" s="677"/>
      <c r="BQ8374" s="677"/>
      <c r="BR8374" s="677"/>
      <c r="BS8374" s="677"/>
      <c r="BT8374" s="677"/>
      <c r="BU8374" s="677"/>
      <c r="BV8374" s="677"/>
      <c r="BW8374" s="677"/>
      <c r="BX8374" s="677"/>
      <c r="BY8374" s="677"/>
      <c r="BZ8374" s="677"/>
      <c r="CA8374" s="677"/>
      <c r="CB8374" s="677"/>
      <c r="CC8374" s="677"/>
      <c r="CD8374" s="677"/>
      <c r="CE8374" s="677"/>
      <c r="CF8374" s="677"/>
      <c r="CG8374" s="677"/>
    </row>
    <row r="8375" spans="1:85">
      <c r="A8375" s="54"/>
      <c r="B8375" s="54"/>
      <c r="C8375" s="54"/>
      <c r="D8375" s="169"/>
      <c r="E8375" s="98"/>
      <c r="F8375" s="135"/>
      <c r="G8375" s="77"/>
      <c r="H8375" s="77"/>
      <c r="I8375" s="525"/>
      <c r="J8375" s="54"/>
      <c r="K8375" s="75" t="s">
        <v>1501</v>
      </c>
      <c r="L8375" s="76">
        <f t="shared" si="452"/>
        <v>0</v>
      </c>
      <c r="M8375" s="76"/>
      <c r="N8375" s="76"/>
      <c r="O8375" s="76"/>
      <c r="P8375" s="76"/>
      <c r="Q8375" s="76"/>
      <c r="R8375" s="76"/>
      <c r="S8375" s="76"/>
      <c r="T8375" s="76"/>
      <c r="U8375" s="76"/>
      <c r="V8375" s="76"/>
      <c r="W8375" s="76"/>
      <c r="X8375" s="76"/>
      <c r="Y8375" s="677"/>
      <c r="Z8375" s="677"/>
      <c r="AA8375" s="677"/>
      <c r="AB8375" s="677"/>
      <c r="AC8375" s="677"/>
      <c r="AD8375" s="677"/>
      <c r="AE8375" s="677"/>
      <c r="AF8375" s="677"/>
      <c r="AG8375" s="677"/>
      <c r="AH8375" s="677"/>
      <c r="AI8375" s="677"/>
      <c r="AJ8375" s="677"/>
      <c r="AK8375" s="677"/>
      <c r="AL8375" s="677"/>
      <c r="AM8375" s="677"/>
      <c r="AN8375" s="677"/>
      <c r="AO8375" s="677"/>
      <c r="AP8375" s="677"/>
      <c r="AQ8375" s="677"/>
      <c r="AR8375" s="677"/>
      <c r="AS8375" s="677"/>
      <c r="AT8375" s="677"/>
      <c r="AU8375" s="677"/>
      <c r="AV8375" s="677"/>
      <c r="AW8375" s="677"/>
      <c r="AX8375" s="677"/>
      <c r="AY8375" s="677"/>
      <c r="AZ8375" s="677"/>
      <c r="BA8375" s="677"/>
      <c r="BB8375" s="677"/>
      <c r="BC8375" s="677"/>
      <c r="BD8375" s="677"/>
      <c r="BE8375" s="677"/>
      <c r="BF8375" s="677"/>
      <c r="BG8375" s="677"/>
      <c r="BH8375" s="677"/>
      <c r="BI8375" s="677"/>
      <c r="BJ8375" s="677"/>
      <c r="BK8375" s="677"/>
      <c r="BL8375" s="677"/>
      <c r="BM8375" s="677"/>
      <c r="BN8375" s="677"/>
      <c r="BO8375" s="677"/>
      <c r="BP8375" s="677"/>
      <c r="BQ8375" s="677"/>
      <c r="BR8375" s="677"/>
      <c r="BS8375" s="677"/>
      <c r="BT8375" s="677"/>
      <c r="BU8375" s="677"/>
      <c r="BV8375" s="677"/>
      <c r="BW8375" s="677"/>
      <c r="BX8375" s="677"/>
      <c r="BY8375" s="677"/>
      <c r="BZ8375" s="677"/>
      <c r="CA8375" s="677"/>
      <c r="CB8375" s="677"/>
      <c r="CC8375" s="677"/>
      <c r="CD8375" s="677"/>
      <c r="CE8375" s="677"/>
      <c r="CF8375" s="677"/>
      <c r="CG8375" s="677"/>
    </row>
    <row r="8376" spans="1:85">
      <c r="A8376" s="54"/>
      <c r="B8376" s="54"/>
      <c r="C8376" s="80"/>
      <c r="D8376" s="81"/>
      <c r="E8376" s="99"/>
      <c r="F8376" s="80"/>
      <c r="G8376" s="81"/>
      <c r="H8376" s="81"/>
      <c r="I8376" s="526"/>
      <c r="J8376" s="80"/>
      <c r="K8376" s="84" t="s">
        <v>1502</v>
      </c>
      <c r="L8376" s="76">
        <f t="shared" si="452"/>
        <v>2</v>
      </c>
      <c r="M8376" s="76"/>
      <c r="N8376" s="76"/>
      <c r="O8376" s="76">
        <v>2</v>
      </c>
      <c r="P8376" s="76"/>
      <c r="Q8376" s="76"/>
      <c r="R8376" s="76"/>
      <c r="S8376" s="76"/>
      <c r="T8376" s="76"/>
      <c r="U8376" s="76"/>
      <c r="V8376" s="76"/>
      <c r="W8376" s="76"/>
      <c r="X8376" s="76"/>
      <c r="Y8376" s="677"/>
      <c r="Z8376" s="677"/>
      <c r="AA8376" s="677"/>
      <c r="AB8376" s="677"/>
      <c r="AC8376" s="677"/>
      <c r="AD8376" s="677"/>
      <c r="AE8376" s="677"/>
      <c r="AF8376" s="677"/>
      <c r="AG8376" s="677"/>
      <c r="AH8376" s="677"/>
      <c r="AI8376" s="677"/>
      <c r="AJ8376" s="677"/>
      <c r="AK8376" s="677"/>
      <c r="AL8376" s="677"/>
      <c r="AM8376" s="677"/>
      <c r="AN8376" s="677"/>
      <c r="AO8376" s="677"/>
      <c r="AP8376" s="677"/>
      <c r="AQ8376" s="677"/>
      <c r="AR8376" s="677"/>
      <c r="AS8376" s="677"/>
      <c r="AT8376" s="677"/>
      <c r="AU8376" s="677"/>
      <c r="AV8376" s="677"/>
      <c r="AW8376" s="677"/>
      <c r="AX8376" s="677"/>
      <c r="AY8376" s="677"/>
      <c r="AZ8376" s="677"/>
      <c r="BA8376" s="677"/>
      <c r="BB8376" s="677"/>
      <c r="BC8376" s="677"/>
      <c r="BD8376" s="677"/>
      <c r="BE8376" s="677"/>
      <c r="BF8376" s="677"/>
      <c r="BG8376" s="677"/>
      <c r="BH8376" s="677"/>
      <c r="BI8376" s="677"/>
      <c r="BJ8376" s="677"/>
      <c r="BK8376" s="677"/>
      <c r="BL8376" s="677"/>
      <c r="BM8376" s="677"/>
      <c r="BN8376" s="677"/>
      <c r="BO8376" s="677"/>
      <c r="BP8376" s="677"/>
      <c r="BQ8376" s="677"/>
      <c r="BR8376" s="677"/>
      <c r="BS8376" s="677"/>
      <c r="BT8376" s="677"/>
      <c r="BU8376" s="677"/>
      <c r="BV8376" s="677"/>
      <c r="BW8376" s="677"/>
      <c r="BX8376" s="677"/>
      <c r="BY8376" s="677"/>
      <c r="BZ8376" s="677"/>
      <c r="CA8376" s="677"/>
      <c r="CB8376" s="677"/>
      <c r="CC8376" s="677"/>
      <c r="CD8376" s="677"/>
      <c r="CE8376" s="677"/>
      <c r="CF8376" s="677"/>
      <c r="CG8376" s="677"/>
    </row>
    <row r="8377" spans="1:85">
      <c r="A8377" s="54"/>
      <c r="B8377" s="54"/>
      <c r="C8377" s="46" t="s">
        <v>33</v>
      </c>
      <c r="D8377" s="58" t="s">
        <v>12667</v>
      </c>
      <c r="E8377" s="97" t="s">
        <v>12668</v>
      </c>
      <c r="F8377" s="46" t="s">
        <v>12669</v>
      </c>
      <c r="G8377" s="58" t="s">
        <v>12670</v>
      </c>
      <c r="H8377" s="58" t="s">
        <v>12671</v>
      </c>
      <c r="I8377" s="524">
        <v>0</v>
      </c>
      <c r="J8377" s="46" t="s">
        <v>1508</v>
      </c>
      <c r="K8377" s="75" t="s">
        <v>1509</v>
      </c>
      <c r="L8377" s="76">
        <f t="shared" si="452"/>
        <v>0</v>
      </c>
      <c r="M8377" s="76"/>
      <c r="N8377" s="76"/>
      <c r="O8377" s="76"/>
      <c r="P8377" s="76"/>
      <c r="Q8377" s="76"/>
      <c r="R8377" s="76"/>
      <c r="S8377" s="76"/>
      <c r="T8377" s="76"/>
      <c r="U8377" s="76"/>
      <c r="V8377" s="76"/>
      <c r="W8377" s="76"/>
      <c r="X8377" s="76"/>
      <c r="Y8377" s="677"/>
      <c r="Z8377" s="677"/>
      <c r="AA8377" s="677"/>
      <c r="AB8377" s="677"/>
      <c r="AC8377" s="677"/>
      <c r="AD8377" s="677"/>
      <c r="AE8377" s="677"/>
      <c r="AF8377" s="677"/>
      <c r="AG8377" s="677"/>
      <c r="AH8377" s="677"/>
      <c r="AI8377" s="677"/>
      <c r="AJ8377" s="677"/>
      <c r="AK8377" s="677"/>
      <c r="AL8377" s="677"/>
      <c r="AM8377" s="677"/>
      <c r="AN8377" s="677"/>
      <c r="AO8377" s="677"/>
      <c r="AP8377" s="677"/>
      <c r="AQ8377" s="677"/>
      <c r="AR8377" s="677"/>
      <c r="AS8377" s="677"/>
      <c r="AT8377" s="677"/>
      <c r="AU8377" s="677"/>
      <c r="AV8377" s="677"/>
      <c r="AW8377" s="677"/>
      <c r="AX8377" s="677"/>
      <c r="AY8377" s="677"/>
      <c r="AZ8377" s="677"/>
      <c r="BA8377" s="677"/>
      <c r="BB8377" s="677"/>
      <c r="BC8377" s="677"/>
      <c r="BD8377" s="677"/>
      <c r="BE8377" s="677"/>
      <c r="BF8377" s="677"/>
      <c r="BG8377" s="677"/>
      <c r="BH8377" s="677"/>
      <c r="BI8377" s="677"/>
      <c r="BJ8377" s="677"/>
      <c r="BK8377" s="677"/>
      <c r="BL8377" s="677"/>
      <c r="BM8377" s="677"/>
      <c r="BN8377" s="677"/>
      <c r="BO8377" s="677"/>
      <c r="BP8377" s="677"/>
      <c r="BQ8377" s="677"/>
      <c r="BR8377" s="677"/>
      <c r="BS8377" s="677"/>
      <c r="BT8377" s="677"/>
      <c r="BU8377" s="677"/>
      <c r="BV8377" s="677"/>
      <c r="BW8377" s="677"/>
      <c r="BX8377" s="677"/>
      <c r="BY8377" s="677"/>
      <c r="BZ8377" s="677"/>
      <c r="CA8377" s="677"/>
      <c r="CB8377" s="677"/>
      <c r="CC8377" s="677"/>
      <c r="CD8377" s="677"/>
      <c r="CE8377" s="677"/>
      <c r="CF8377" s="677"/>
      <c r="CG8377" s="677"/>
    </row>
    <row r="8378" spans="1:85">
      <c r="A8378" s="54"/>
      <c r="B8378" s="54"/>
      <c r="C8378" s="54"/>
      <c r="D8378" s="169"/>
      <c r="E8378" s="98"/>
      <c r="F8378" s="135"/>
      <c r="G8378" s="77"/>
      <c r="H8378" s="77"/>
      <c r="I8378" s="525"/>
      <c r="J8378" s="54"/>
      <c r="K8378" s="75" t="s">
        <v>1501</v>
      </c>
      <c r="L8378" s="76">
        <f t="shared" si="452"/>
        <v>0</v>
      </c>
      <c r="M8378" s="76"/>
      <c r="N8378" s="76"/>
      <c r="O8378" s="76"/>
      <c r="P8378" s="76"/>
      <c r="Q8378" s="76"/>
      <c r="R8378" s="76"/>
      <c r="S8378" s="76"/>
      <c r="T8378" s="76"/>
      <c r="U8378" s="76"/>
      <c r="V8378" s="76"/>
      <c r="W8378" s="76"/>
      <c r="X8378" s="76"/>
      <c r="Y8378" s="677"/>
      <c r="Z8378" s="677"/>
      <c r="AA8378" s="677"/>
      <c r="AB8378" s="677"/>
      <c r="AC8378" s="677"/>
      <c r="AD8378" s="677"/>
      <c r="AE8378" s="677"/>
      <c r="AF8378" s="677"/>
      <c r="AG8378" s="677"/>
      <c r="AH8378" s="677"/>
      <c r="AI8378" s="677"/>
      <c r="AJ8378" s="677"/>
      <c r="AK8378" s="677"/>
      <c r="AL8378" s="677"/>
      <c r="AM8378" s="677"/>
      <c r="AN8378" s="677"/>
      <c r="AO8378" s="677"/>
      <c r="AP8378" s="677"/>
      <c r="AQ8378" s="677"/>
      <c r="AR8378" s="677"/>
      <c r="AS8378" s="677"/>
      <c r="AT8378" s="677"/>
      <c r="AU8378" s="677"/>
      <c r="AV8378" s="677"/>
      <c r="AW8378" s="677"/>
      <c r="AX8378" s="677"/>
      <c r="AY8378" s="677"/>
      <c r="AZ8378" s="677"/>
      <c r="BA8378" s="677"/>
      <c r="BB8378" s="677"/>
      <c r="BC8378" s="677"/>
      <c r="BD8378" s="677"/>
      <c r="BE8378" s="677"/>
      <c r="BF8378" s="677"/>
      <c r="BG8378" s="677"/>
      <c r="BH8378" s="677"/>
      <c r="BI8378" s="677"/>
      <c r="BJ8378" s="677"/>
      <c r="BK8378" s="677"/>
      <c r="BL8378" s="677"/>
      <c r="BM8378" s="677"/>
      <c r="BN8378" s="677"/>
      <c r="BO8378" s="677"/>
      <c r="BP8378" s="677"/>
      <c r="BQ8378" s="677"/>
      <c r="BR8378" s="677"/>
      <c r="BS8378" s="677"/>
      <c r="BT8378" s="677"/>
      <c r="BU8378" s="677"/>
      <c r="BV8378" s="677"/>
      <c r="BW8378" s="677"/>
      <c r="BX8378" s="677"/>
      <c r="BY8378" s="677"/>
      <c r="BZ8378" s="677"/>
      <c r="CA8378" s="677"/>
      <c r="CB8378" s="677"/>
      <c r="CC8378" s="677"/>
      <c r="CD8378" s="677"/>
      <c r="CE8378" s="677"/>
      <c r="CF8378" s="677"/>
      <c r="CG8378" s="677"/>
    </row>
    <row r="8379" spans="1:85">
      <c r="A8379" s="54"/>
      <c r="B8379" s="54"/>
      <c r="C8379" s="80"/>
      <c r="D8379" s="81"/>
      <c r="E8379" s="99"/>
      <c r="F8379" s="80"/>
      <c r="G8379" s="81"/>
      <c r="H8379" s="81"/>
      <c r="I8379" s="526"/>
      <c r="J8379" s="80"/>
      <c r="K8379" s="84" t="s">
        <v>1502</v>
      </c>
      <c r="L8379" s="76">
        <f t="shared" si="452"/>
        <v>2</v>
      </c>
      <c r="M8379" s="76"/>
      <c r="N8379" s="76"/>
      <c r="O8379" s="76">
        <v>1</v>
      </c>
      <c r="P8379" s="76"/>
      <c r="Q8379" s="76"/>
      <c r="R8379" s="76"/>
      <c r="S8379" s="76">
        <v>1</v>
      </c>
      <c r="T8379" s="76"/>
      <c r="U8379" s="76"/>
      <c r="V8379" s="76"/>
      <c r="W8379" s="76"/>
      <c r="X8379" s="76"/>
      <c r="Y8379" s="677"/>
      <c r="Z8379" s="677"/>
      <c r="AA8379" s="677"/>
      <c r="AB8379" s="677"/>
      <c r="AC8379" s="677"/>
      <c r="AD8379" s="677"/>
      <c r="AE8379" s="677"/>
      <c r="AF8379" s="677"/>
      <c r="AG8379" s="677"/>
      <c r="AH8379" s="677"/>
      <c r="AI8379" s="677"/>
      <c r="AJ8379" s="677"/>
      <c r="AK8379" s="677"/>
      <c r="AL8379" s="677"/>
      <c r="AM8379" s="677"/>
      <c r="AN8379" s="677"/>
      <c r="AO8379" s="677"/>
      <c r="AP8379" s="677"/>
      <c r="AQ8379" s="677"/>
      <c r="AR8379" s="677"/>
      <c r="AS8379" s="677"/>
      <c r="AT8379" s="677"/>
      <c r="AU8379" s="677"/>
      <c r="AV8379" s="677"/>
      <c r="AW8379" s="677"/>
      <c r="AX8379" s="677"/>
      <c r="AY8379" s="677"/>
      <c r="AZ8379" s="677"/>
      <c r="BA8379" s="677"/>
      <c r="BB8379" s="677"/>
      <c r="BC8379" s="677"/>
      <c r="BD8379" s="677"/>
      <c r="BE8379" s="677"/>
      <c r="BF8379" s="677"/>
      <c r="BG8379" s="677"/>
      <c r="BH8379" s="677"/>
      <c r="BI8379" s="677"/>
      <c r="BJ8379" s="677"/>
      <c r="BK8379" s="677"/>
      <c r="BL8379" s="677"/>
      <c r="BM8379" s="677"/>
      <c r="BN8379" s="677"/>
      <c r="BO8379" s="677"/>
      <c r="BP8379" s="677"/>
      <c r="BQ8379" s="677"/>
      <c r="BR8379" s="677"/>
      <c r="BS8379" s="677"/>
      <c r="BT8379" s="677"/>
      <c r="BU8379" s="677"/>
      <c r="BV8379" s="677"/>
      <c r="BW8379" s="677"/>
      <c r="BX8379" s="677"/>
      <c r="BY8379" s="677"/>
      <c r="BZ8379" s="677"/>
      <c r="CA8379" s="677"/>
      <c r="CB8379" s="677"/>
      <c r="CC8379" s="677"/>
      <c r="CD8379" s="677"/>
      <c r="CE8379" s="677"/>
      <c r="CF8379" s="677"/>
      <c r="CG8379" s="677"/>
    </row>
    <row r="8380" spans="1:85">
      <c r="A8380" s="54"/>
      <c r="B8380" s="54"/>
      <c r="C8380" s="46" t="s">
        <v>33</v>
      </c>
      <c r="D8380" s="58" t="s">
        <v>12672</v>
      </c>
      <c r="E8380" s="97" t="s">
        <v>12673</v>
      </c>
      <c r="F8380" s="46" t="s">
        <v>12674</v>
      </c>
      <c r="G8380" s="58" t="s">
        <v>12675</v>
      </c>
      <c r="H8380" s="58" t="s">
        <v>12676</v>
      </c>
      <c r="I8380" s="524">
        <v>16422</v>
      </c>
      <c r="J8380" s="46" t="s">
        <v>1508</v>
      </c>
      <c r="K8380" s="75" t="s">
        <v>1509</v>
      </c>
      <c r="L8380" s="76">
        <f>SUM(M8380:X8380)</f>
        <v>0</v>
      </c>
      <c r="M8380" s="76"/>
      <c r="N8380" s="76"/>
      <c r="O8380" s="76"/>
      <c r="P8380" s="76"/>
      <c r="Q8380" s="76"/>
      <c r="R8380" s="76"/>
      <c r="S8380" s="76"/>
      <c r="T8380" s="76"/>
      <c r="U8380" s="76"/>
      <c r="V8380" s="76"/>
      <c r="W8380" s="76"/>
      <c r="X8380" s="76"/>
      <c r="Y8380" s="677"/>
      <c r="Z8380" s="677"/>
      <c r="AA8380" s="677"/>
      <c r="AB8380" s="677"/>
      <c r="AC8380" s="677"/>
      <c r="AD8380" s="677"/>
      <c r="AE8380" s="677"/>
      <c r="AF8380" s="677"/>
      <c r="AG8380" s="677"/>
      <c r="AH8380" s="677"/>
      <c r="AI8380" s="677"/>
      <c r="AJ8380" s="677"/>
      <c r="AK8380" s="677"/>
      <c r="AL8380" s="677"/>
      <c r="AM8380" s="677"/>
      <c r="AN8380" s="677"/>
      <c r="AO8380" s="677"/>
      <c r="AP8380" s="677"/>
      <c r="AQ8380" s="677"/>
      <c r="AR8380" s="677"/>
      <c r="AS8380" s="677"/>
      <c r="AT8380" s="677"/>
      <c r="AU8380" s="677"/>
      <c r="AV8380" s="677"/>
      <c r="AW8380" s="677"/>
      <c r="AX8380" s="677"/>
      <c r="AY8380" s="677"/>
      <c r="AZ8380" s="677"/>
      <c r="BA8380" s="677"/>
      <c r="BB8380" s="677"/>
      <c r="BC8380" s="677"/>
      <c r="BD8380" s="677"/>
      <c r="BE8380" s="677"/>
      <c r="BF8380" s="677"/>
      <c r="BG8380" s="677"/>
      <c r="BH8380" s="677"/>
      <c r="BI8380" s="677"/>
      <c r="BJ8380" s="677"/>
      <c r="BK8380" s="677"/>
      <c r="BL8380" s="677"/>
      <c r="BM8380" s="677"/>
      <c r="BN8380" s="677"/>
      <c r="BO8380" s="677"/>
      <c r="BP8380" s="677"/>
      <c r="BQ8380" s="677"/>
      <c r="BR8380" s="677"/>
      <c r="BS8380" s="677"/>
      <c r="BT8380" s="677"/>
      <c r="BU8380" s="677"/>
      <c r="BV8380" s="677"/>
      <c r="BW8380" s="677"/>
      <c r="BX8380" s="677"/>
      <c r="BY8380" s="677"/>
      <c r="BZ8380" s="677"/>
      <c r="CA8380" s="677"/>
      <c r="CB8380" s="677"/>
      <c r="CC8380" s="677"/>
      <c r="CD8380" s="677"/>
      <c r="CE8380" s="677"/>
      <c r="CF8380" s="677"/>
      <c r="CG8380" s="677"/>
    </row>
    <row r="8381" spans="1:85">
      <c r="A8381" s="54"/>
      <c r="B8381" s="54"/>
      <c r="C8381" s="54"/>
      <c r="D8381" s="169"/>
      <c r="E8381" s="98"/>
      <c r="F8381" s="135"/>
      <c r="G8381" s="77"/>
      <c r="H8381" s="77"/>
      <c r="I8381" s="525"/>
      <c r="J8381" s="54"/>
      <c r="K8381" s="75" t="s">
        <v>1501</v>
      </c>
      <c r="L8381" s="76">
        <f t="shared" ref="L8381:L8391" si="453">SUM(M8381:X8381)</f>
        <v>0</v>
      </c>
      <c r="M8381" s="76"/>
      <c r="N8381" s="76"/>
      <c r="O8381" s="76"/>
      <c r="P8381" s="76"/>
      <c r="Q8381" s="76"/>
      <c r="R8381" s="76"/>
      <c r="S8381" s="76"/>
      <c r="T8381" s="76"/>
      <c r="U8381" s="76"/>
      <c r="V8381" s="76"/>
      <c r="W8381" s="76"/>
      <c r="X8381" s="76"/>
      <c r="Y8381" s="677"/>
      <c r="Z8381" s="677"/>
      <c r="AA8381" s="677"/>
      <c r="AB8381" s="677"/>
      <c r="AC8381" s="677"/>
      <c r="AD8381" s="677"/>
      <c r="AE8381" s="677"/>
      <c r="AF8381" s="677"/>
      <c r="AG8381" s="677"/>
      <c r="AH8381" s="677"/>
      <c r="AI8381" s="677"/>
      <c r="AJ8381" s="677"/>
      <c r="AK8381" s="677"/>
      <c r="AL8381" s="677"/>
      <c r="AM8381" s="677"/>
      <c r="AN8381" s="677"/>
      <c r="AO8381" s="677"/>
      <c r="AP8381" s="677"/>
      <c r="AQ8381" s="677"/>
      <c r="AR8381" s="677"/>
      <c r="AS8381" s="677"/>
      <c r="AT8381" s="677"/>
      <c r="AU8381" s="677"/>
      <c r="AV8381" s="677"/>
      <c r="AW8381" s="677"/>
      <c r="AX8381" s="677"/>
      <c r="AY8381" s="677"/>
      <c r="AZ8381" s="677"/>
      <c r="BA8381" s="677"/>
      <c r="BB8381" s="677"/>
      <c r="BC8381" s="677"/>
      <c r="BD8381" s="677"/>
      <c r="BE8381" s="677"/>
      <c r="BF8381" s="677"/>
      <c r="BG8381" s="677"/>
      <c r="BH8381" s="677"/>
      <c r="BI8381" s="677"/>
      <c r="BJ8381" s="677"/>
      <c r="BK8381" s="677"/>
      <c r="BL8381" s="677"/>
      <c r="BM8381" s="677"/>
      <c r="BN8381" s="677"/>
      <c r="BO8381" s="677"/>
      <c r="BP8381" s="677"/>
      <c r="BQ8381" s="677"/>
      <c r="BR8381" s="677"/>
      <c r="BS8381" s="677"/>
      <c r="BT8381" s="677"/>
      <c r="BU8381" s="677"/>
      <c r="BV8381" s="677"/>
      <c r="BW8381" s="677"/>
      <c r="BX8381" s="677"/>
      <c r="BY8381" s="677"/>
      <c r="BZ8381" s="677"/>
      <c r="CA8381" s="677"/>
      <c r="CB8381" s="677"/>
      <c r="CC8381" s="677"/>
      <c r="CD8381" s="677"/>
      <c r="CE8381" s="677"/>
      <c r="CF8381" s="677"/>
      <c r="CG8381" s="677"/>
    </row>
    <row r="8382" spans="1:85">
      <c r="A8382" s="54"/>
      <c r="B8382" s="54"/>
      <c r="C8382" s="80"/>
      <c r="D8382" s="81"/>
      <c r="E8382" s="99"/>
      <c r="F8382" s="80"/>
      <c r="G8382" s="81"/>
      <c r="H8382" s="81"/>
      <c r="I8382" s="526"/>
      <c r="J8382" s="80"/>
      <c r="K8382" s="84" t="s">
        <v>1502</v>
      </c>
      <c r="L8382" s="76">
        <f t="shared" si="453"/>
        <v>2</v>
      </c>
      <c r="M8382" s="76"/>
      <c r="N8382" s="76"/>
      <c r="O8382" s="76"/>
      <c r="P8382" s="76"/>
      <c r="Q8382" s="76"/>
      <c r="R8382" s="76"/>
      <c r="S8382" s="76">
        <v>2</v>
      </c>
      <c r="T8382" s="76"/>
      <c r="U8382" s="76"/>
      <c r="V8382" s="76"/>
      <c r="W8382" s="76"/>
      <c r="X8382" s="76"/>
      <c r="Y8382" s="677"/>
      <c r="Z8382" s="677"/>
      <c r="AA8382" s="677"/>
      <c r="AB8382" s="677"/>
      <c r="AC8382" s="677"/>
      <c r="AD8382" s="677"/>
      <c r="AE8382" s="677"/>
      <c r="AF8382" s="677"/>
      <c r="AG8382" s="677"/>
      <c r="AH8382" s="677"/>
      <c r="AI8382" s="677"/>
      <c r="AJ8382" s="677"/>
      <c r="AK8382" s="677"/>
      <c r="AL8382" s="677"/>
      <c r="AM8382" s="677"/>
      <c r="AN8382" s="677"/>
      <c r="AO8382" s="677"/>
      <c r="AP8382" s="677"/>
      <c r="AQ8382" s="677"/>
      <c r="AR8382" s="677"/>
      <c r="AS8382" s="677"/>
      <c r="AT8382" s="677"/>
      <c r="AU8382" s="677"/>
      <c r="AV8382" s="677"/>
      <c r="AW8382" s="677"/>
      <c r="AX8382" s="677"/>
      <c r="AY8382" s="677"/>
      <c r="AZ8382" s="677"/>
      <c r="BA8382" s="677"/>
      <c r="BB8382" s="677"/>
      <c r="BC8382" s="677"/>
      <c r="BD8382" s="677"/>
      <c r="BE8382" s="677"/>
      <c r="BF8382" s="677"/>
      <c r="BG8382" s="677"/>
      <c r="BH8382" s="677"/>
      <c r="BI8382" s="677"/>
      <c r="BJ8382" s="677"/>
      <c r="BK8382" s="677"/>
      <c r="BL8382" s="677"/>
      <c r="BM8382" s="677"/>
      <c r="BN8382" s="677"/>
      <c r="BO8382" s="677"/>
      <c r="BP8382" s="677"/>
      <c r="BQ8382" s="677"/>
      <c r="BR8382" s="677"/>
      <c r="BS8382" s="677"/>
      <c r="BT8382" s="677"/>
      <c r="BU8382" s="677"/>
      <c r="BV8382" s="677"/>
      <c r="BW8382" s="677"/>
      <c r="BX8382" s="677"/>
      <c r="BY8382" s="677"/>
      <c r="BZ8382" s="677"/>
      <c r="CA8382" s="677"/>
      <c r="CB8382" s="677"/>
      <c r="CC8382" s="677"/>
      <c r="CD8382" s="677"/>
      <c r="CE8382" s="677"/>
      <c r="CF8382" s="677"/>
      <c r="CG8382" s="677"/>
    </row>
    <row r="8383" spans="1:85">
      <c r="A8383" s="54"/>
      <c r="B8383" s="54"/>
      <c r="C8383" s="46" t="s">
        <v>33</v>
      </c>
      <c r="D8383" s="58" t="s">
        <v>12677</v>
      </c>
      <c r="E8383" s="97" t="s">
        <v>12678</v>
      </c>
      <c r="F8383" s="46" t="s">
        <v>12679</v>
      </c>
      <c r="G8383" s="58" t="s">
        <v>12680</v>
      </c>
      <c r="H8383" s="58" t="s">
        <v>12681</v>
      </c>
      <c r="I8383" s="524">
        <v>2456</v>
      </c>
      <c r="J8383" s="46" t="s">
        <v>1508</v>
      </c>
      <c r="K8383" s="75" t="s">
        <v>1509</v>
      </c>
      <c r="L8383" s="76">
        <f t="shared" si="453"/>
        <v>0</v>
      </c>
      <c r="M8383" s="76"/>
      <c r="N8383" s="76"/>
      <c r="O8383" s="76"/>
      <c r="P8383" s="76"/>
      <c r="Q8383" s="76"/>
      <c r="R8383" s="76"/>
      <c r="S8383" s="76"/>
      <c r="T8383" s="76"/>
      <c r="U8383" s="76"/>
      <c r="V8383" s="76"/>
      <c r="W8383" s="76"/>
      <c r="X8383" s="76"/>
      <c r="Y8383" s="677"/>
      <c r="Z8383" s="677"/>
      <c r="AA8383" s="677"/>
      <c r="AB8383" s="677"/>
      <c r="AC8383" s="677"/>
      <c r="AD8383" s="677"/>
      <c r="AE8383" s="677"/>
      <c r="AF8383" s="677"/>
      <c r="AG8383" s="677"/>
      <c r="AH8383" s="677"/>
      <c r="AI8383" s="677"/>
      <c r="AJ8383" s="677"/>
      <c r="AK8383" s="677"/>
      <c r="AL8383" s="677"/>
      <c r="AM8383" s="677"/>
      <c r="AN8383" s="677"/>
      <c r="AO8383" s="677"/>
      <c r="AP8383" s="677"/>
      <c r="AQ8383" s="677"/>
      <c r="AR8383" s="677"/>
      <c r="AS8383" s="677"/>
      <c r="AT8383" s="677"/>
      <c r="AU8383" s="677"/>
      <c r="AV8383" s="677"/>
      <c r="AW8383" s="677"/>
      <c r="AX8383" s="677"/>
      <c r="AY8383" s="677"/>
      <c r="AZ8383" s="677"/>
      <c r="BA8383" s="677"/>
      <c r="BB8383" s="677"/>
      <c r="BC8383" s="677"/>
      <c r="BD8383" s="677"/>
      <c r="BE8383" s="677"/>
      <c r="BF8383" s="677"/>
      <c r="BG8383" s="677"/>
      <c r="BH8383" s="677"/>
      <c r="BI8383" s="677"/>
      <c r="BJ8383" s="677"/>
      <c r="BK8383" s="677"/>
      <c r="BL8383" s="677"/>
      <c r="BM8383" s="677"/>
      <c r="BN8383" s="677"/>
      <c r="BO8383" s="677"/>
      <c r="BP8383" s="677"/>
      <c r="BQ8383" s="677"/>
      <c r="BR8383" s="677"/>
      <c r="BS8383" s="677"/>
      <c r="BT8383" s="677"/>
      <c r="BU8383" s="677"/>
      <c r="BV8383" s="677"/>
      <c r="BW8383" s="677"/>
      <c r="BX8383" s="677"/>
      <c r="BY8383" s="677"/>
      <c r="BZ8383" s="677"/>
      <c r="CA8383" s="677"/>
      <c r="CB8383" s="677"/>
      <c r="CC8383" s="677"/>
      <c r="CD8383" s="677"/>
      <c r="CE8383" s="677"/>
      <c r="CF8383" s="677"/>
      <c r="CG8383" s="677"/>
    </row>
    <row r="8384" spans="1:85">
      <c r="A8384" s="54"/>
      <c r="B8384" s="54"/>
      <c r="C8384" s="54"/>
      <c r="D8384" s="169"/>
      <c r="E8384" s="98"/>
      <c r="F8384" s="135"/>
      <c r="G8384" s="77"/>
      <c r="H8384" s="77"/>
      <c r="I8384" s="525"/>
      <c r="J8384" s="54"/>
      <c r="K8384" s="75" t="s">
        <v>1501</v>
      </c>
      <c r="L8384" s="76">
        <f t="shared" si="453"/>
        <v>0</v>
      </c>
      <c r="M8384" s="76"/>
      <c r="N8384" s="76"/>
      <c r="O8384" s="76"/>
      <c r="P8384" s="76"/>
      <c r="Q8384" s="76"/>
      <c r="R8384" s="76"/>
      <c r="S8384" s="76"/>
      <c r="T8384" s="76"/>
      <c r="U8384" s="76"/>
      <c r="V8384" s="76"/>
      <c r="W8384" s="76"/>
      <c r="X8384" s="76"/>
      <c r="Y8384" s="677"/>
      <c r="Z8384" s="677"/>
      <c r="AA8384" s="677"/>
      <c r="AB8384" s="677"/>
      <c r="AC8384" s="677"/>
      <c r="AD8384" s="677"/>
      <c r="AE8384" s="677"/>
      <c r="AF8384" s="677"/>
      <c r="AG8384" s="677"/>
      <c r="AH8384" s="677"/>
      <c r="AI8384" s="677"/>
      <c r="AJ8384" s="677"/>
      <c r="AK8384" s="677"/>
      <c r="AL8384" s="677"/>
      <c r="AM8384" s="677"/>
      <c r="AN8384" s="677"/>
      <c r="AO8384" s="677"/>
      <c r="AP8384" s="677"/>
      <c r="AQ8384" s="677"/>
      <c r="AR8384" s="677"/>
      <c r="AS8384" s="677"/>
      <c r="AT8384" s="677"/>
      <c r="AU8384" s="677"/>
      <c r="AV8384" s="677"/>
      <c r="AW8384" s="677"/>
      <c r="AX8384" s="677"/>
      <c r="AY8384" s="677"/>
      <c r="AZ8384" s="677"/>
      <c r="BA8384" s="677"/>
      <c r="BB8384" s="677"/>
      <c r="BC8384" s="677"/>
      <c r="BD8384" s="677"/>
      <c r="BE8384" s="677"/>
      <c r="BF8384" s="677"/>
      <c r="BG8384" s="677"/>
      <c r="BH8384" s="677"/>
      <c r="BI8384" s="677"/>
      <c r="BJ8384" s="677"/>
      <c r="BK8384" s="677"/>
      <c r="BL8384" s="677"/>
      <c r="BM8384" s="677"/>
      <c r="BN8384" s="677"/>
      <c r="BO8384" s="677"/>
      <c r="BP8384" s="677"/>
      <c r="BQ8384" s="677"/>
      <c r="BR8384" s="677"/>
      <c r="BS8384" s="677"/>
      <c r="BT8384" s="677"/>
      <c r="BU8384" s="677"/>
      <c r="BV8384" s="677"/>
      <c r="BW8384" s="677"/>
      <c r="BX8384" s="677"/>
      <c r="BY8384" s="677"/>
      <c r="BZ8384" s="677"/>
      <c r="CA8384" s="677"/>
      <c r="CB8384" s="677"/>
      <c r="CC8384" s="677"/>
      <c r="CD8384" s="677"/>
      <c r="CE8384" s="677"/>
      <c r="CF8384" s="677"/>
      <c r="CG8384" s="677"/>
    </row>
    <row r="8385" spans="1:85">
      <c r="A8385" s="54"/>
      <c r="B8385" s="54"/>
      <c r="C8385" s="80"/>
      <c r="D8385" s="81"/>
      <c r="E8385" s="99"/>
      <c r="F8385" s="80"/>
      <c r="G8385" s="81"/>
      <c r="H8385" s="81"/>
      <c r="I8385" s="526"/>
      <c r="J8385" s="80"/>
      <c r="K8385" s="84" t="s">
        <v>1502</v>
      </c>
      <c r="L8385" s="76">
        <f t="shared" si="453"/>
        <v>4</v>
      </c>
      <c r="M8385" s="76"/>
      <c r="N8385" s="76"/>
      <c r="O8385" s="76">
        <v>2</v>
      </c>
      <c r="P8385" s="76"/>
      <c r="Q8385" s="76"/>
      <c r="R8385" s="76"/>
      <c r="S8385" s="76">
        <v>1</v>
      </c>
      <c r="T8385" s="76">
        <v>1</v>
      </c>
      <c r="U8385" s="76"/>
      <c r="V8385" s="76"/>
      <c r="W8385" s="76"/>
      <c r="X8385" s="76"/>
      <c r="Y8385" s="677"/>
      <c r="Z8385" s="677"/>
      <c r="AA8385" s="677"/>
      <c r="AB8385" s="677"/>
      <c r="AC8385" s="677"/>
      <c r="AD8385" s="677"/>
      <c r="AE8385" s="677"/>
      <c r="AF8385" s="677"/>
      <c r="AG8385" s="677"/>
      <c r="AH8385" s="677"/>
      <c r="AI8385" s="677"/>
      <c r="AJ8385" s="677"/>
      <c r="AK8385" s="677"/>
      <c r="AL8385" s="677"/>
      <c r="AM8385" s="677"/>
      <c r="AN8385" s="677"/>
      <c r="AO8385" s="677"/>
      <c r="AP8385" s="677"/>
      <c r="AQ8385" s="677"/>
      <c r="AR8385" s="677"/>
      <c r="AS8385" s="677"/>
      <c r="AT8385" s="677"/>
      <c r="AU8385" s="677"/>
      <c r="AV8385" s="677"/>
      <c r="AW8385" s="677"/>
      <c r="AX8385" s="677"/>
      <c r="AY8385" s="677"/>
      <c r="AZ8385" s="677"/>
      <c r="BA8385" s="677"/>
      <c r="BB8385" s="677"/>
      <c r="BC8385" s="677"/>
      <c r="BD8385" s="677"/>
      <c r="BE8385" s="677"/>
      <c r="BF8385" s="677"/>
      <c r="BG8385" s="677"/>
      <c r="BH8385" s="677"/>
      <c r="BI8385" s="677"/>
      <c r="BJ8385" s="677"/>
      <c r="BK8385" s="677"/>
      <c r="BL8385" s="677"/>
      <c r="BM8385" s="677"/>
      <c r="BN8385" s="677"/>
      <c r="BO8385" s="677"/>
      <c r="BP8385" s="677"/>
      <c r="BQ8385" s="677"/>
      <c r="BR8385" s="677"/>
      <c r="BS8385" s="677"/>
      <c r="BT8385" s="677"/>
      <c r="BU8385" s="677"/>
      <c r="BV8385" s="677"/>
      <c r="BW8385" s="677"/>
      <c r="BX8385" s="677"/>
      <c r="BY8385" s="677"/>
      <c r="BZ8385" s="677"/>
      <c r="CA8385" s="677"/>
      <c r="CB8385" s="677"/>
      <c r="CC8385" s="677"/>
      <c r="CD8385" s="677"/>
      <c r="CE8385" s="677"/>
      <c r="CF8385" s="677"/>
      <c r="CG8385" s="677"/>
    </row>
    <row r="8386" spans="1:85">
      <c r="A8386" s="54"/>
      <c r="B8386" s="54"/>
      <c r="C8386" s="46" t="s">
        <v>33</v>
      </c>
      <c r="D8386" s="58" t="s">
        <v>12682</v>
      </c>
      <c r="E8386" s="97" t="s">
        <v>12683</v>
      </c>
      <c r="F8386" s="46" t="s">
        <v>12684</v>
      </c>
      <c r="G8386" s="58" t="s">
        <v>12685</v>
      </c>
      <c r="H8386" s="58" t="s">
        <v>12686</v>
      </c>
      <c r="I8386" s="524">
        <v>0</v>
      </c>
      <c r="J8386" s="46" t="s">
        <v>1508</v>
      </c>
      <c r="K8386" s="75" t="s">
        <v>1509</v>
      </c>
      <c r="L8386" s="76">
        <f t="shared" si="453"/>
        <v>0</v>
      </c>
      <c r="M8386" s="76"/>
      <c r="N8386" s="76"/>
      <c r="O8386" s="76"/>
      <c r="P8386" s="76"/>
      <c r="Q8386" s="76"/>
      <c r="R8386" s="76"/>
      <c r="S8386" s="76"/>
      <c r="T8386" s="76"/>
      <c r="U8386" s="76"/>
      <c r="V8386" s="76"/>
      <c r="W8386" s="76"/>
      <c r="X8386" s="76"/>
      <c r="Y8386" s="677"/>
      <c r="Z8386" s="677"/>
      <c r="AA8386" s="677"/>
      <c r="AB8386" s="677"/>
      <c r="AC8386" s="677"/>
      <c r="AD8386" s="677"/>
      <c r="AE8386" s="677"/>
      <c r="AF8386" s="677"/>
      <c r="AG8386" s="677"/>
      <c r="AH8386" s="677"/>
      <c r="AI8386" s="677"/>
      <c r="AJ8386" s="677"/>
      <c r="AK8386" s="677"/>
      <c r="AL8386" s="677"/>
      <c r="AM8386" s="677"/>
      <c r="AN8386" s="677"/>
      <c r="AO8386" s="677"/>
      <c r="AP8386" s="677"/>
      <c r="AQ8386" s="677"/>
      <c r="AR8386" s="677"/>
      <c r="AS8386" s="677"/>
      <c r="AT8386" s="677"/>
      <c r="AU8386" s="677"/>
      <c r="AV8386" s="677"/>
      <c r="AW8386" s="677"/>
      <c r="AX8386" s="677"/>
      <c r="AY8386" s="677"/>
      <c r="AZ8386" s="677"/>
      <c r="BA8386" s="677"/>
      <c r="BB8386" s="677"/>
      <c r="BC8386" s="677"/>
      <c r="BD8386" s="677"/>
      <c r="BE8386" s="677"/>
      <c r="BF8386" s="677"/>
      <c r="BG8386" s="677"/>
      <c r="BH8386" s="677"/>
      <c r="BI8386" s="677"/>
      <c r="BJ8386" s="677"/>
      <c r="BK8386" s="677"/>
      <c r="BL8386" s="677"/>
      <c r="BM8386" s="677"/>
      <c r="BN8386" s="677"/>
      <c r="BO8386" s="677"/>
      <c r="BP8386" s="677"/>
      <c r="BQ8386" s="677"/>
      <c r="BR8386" s="677"/>
      <c r="BS8386" s="677"/>
      <c r="BT8386" s="677"/>
      <c r="BU8386" s="677"/>
      <c r="BV8386" s="677"/>
      <c r="BW8386" s="677"/>
      <c r="BX8386" s="677"/>
      <c r="BY8386" s="677"/>
      <c r="BZ8386" s="677"/>
      <c r="CA8386" s="677"/>
      <c r="CB8386" s="677"/>
      <c r="CC8386" s="677"/>
      <c r="CD8386" s="677"/>
      <c r="CE8386" s="677"/>
      <c r="CF8386" s="677"/>
      <c r="CG8386" s="677"/>
    </row>
    <row r="8387" spans="1:85">
      <c r="A8387" s="54"/>
      <c r="B8387" s="54"/>
      <c r="C8387" s="54"/>
      <c r="D8387" s="169"/>
      <c r="E8387" s="98"/>
      <c r="F8387" s="135"/>
      <c r="G8387" s="77"/>
      <c r="H8387" s="77"/>
      <c r="I8387" s="525"/>
      <c r="J8387" s="54"/>
      <c r="K8387" s="75" t="s">
        <v>1501</v>
      </c>
      <c r="L8387" s="76">
        <f t="shared" si="453"/>
        <v>0</v>
      </c>
      <c r="M8387" s="76"/>
      <c r="N8387" s="76"/>
      <c r="O8387" s="76"/>
      <c r="P8387" s="76"/>
      <c r="Q8387" s="76"/>
      <c r="R8387" s="76"/>
      <c r="S8387" s="76"/>
      <c r="T8387" s="76"/>
      <c r="U8387" s="76"/>
      <c r="V8387" s="76"/>
      <c r="W8387" s="76"/>
      <c r="X8387" s="76"/>
      <c r="Y8387" s="677"/>
      <c r="Z8387" s="677"/>
      <c r="AA8387" s="677"/>
      <c r="AB8387" s="677"/>
      <c r="AC8387" s="677"/>
      <c r="AD8387" s="677"/>
      <c r="AE8387" s="677"/>
      <c r="AF8387" s="677"/>
      <c r="AG8387" s="677"/>
      <c r="AH8387" s="677"/>
      <c r="AI8387" s="677"/>
      <c r="AJ8387" s="677"/>
      <c r="AK8387" s="677"/>
      <c r="AL8387" s="677"/>
      <c r="AM8387" s="677"/>
      <c r="AN8387" s="677"/>
      <c r="AO8387" s="677"/>
      <c r="AP8387" s="677"/>
      <c r="AQ8387" s="677"/>
      <c r="AR8387" s="677"/>
      <c r="AS8387" s="677"/>
      <c r="AT8387" s="677"/>
      <c r="AU8387" s="677"/>
      <c r="AV8387" s="677"/>
      <c r="AW8387" s="677"/>
      <c r="AX8387" s="677"/>
      <c r="AY8387" s="677"/>
      <c r="AZ8387" s="677"/>
      <c r="BA8387" s="677"/>
      <c r="BB8387" s="677"/>
      <c r="BC8387" s="677"/>
      <c r="BD8387" s="677"/>
      <c r="BE8387" s="677"/>
      <c r="BF8387" s="677"/>
      <c r="BG8387" s="677"/>
      <c r="BH8387" s="677"/>
      <c r="BI8387" s="677"/>
      <c r="BJ8387" s="677"/>
      <c r="BK8387" s="677"/>
      <c r="BL8387" s="677"/>
      <c r="BM8387" s="677"/>
      <c r="BN8387" s="677"/>
      <c r="BO8387" s="677"/>
      <c r="BP8387" s="677"/>
      <c r="BQ8387" s="677"/>
      <c r="BR8387" s="677"/>
      <c r="BS8387" s="677"/>
      <c r="BT8387" s="677"/>
      <c r="BU8387" s="677"/>
      <c r="BV8387" s="677"/>
      <c r="BW8387" s="677"/>
      <c r="BX8387" s="677"/>
      <c r="BY8387" s="677"/>
      <c r="BZ8387" s="677"/>
      <c r="CA8387" s="677"/>
      <c r="CB8387" s="677"/>
      <c r="CC8387" s="677"/>
      <c r="CD8387" s="677"/>
      <c r="CE8387" s="677"/>
      <c r="CF8387" s="677"/>
      <c r="CG8387" s="677"/>
    </row>
    <row r="8388" spans="1:85">
      <c r="A8388" s="54"/>
      <c r="B8388" s="54"/>
      <c r="C8388" s="80"/>
      <c r="D8388" s="81"/>
      <c r="E8388" s="99"/>
      <c r="F8388" s="80"/>
      <c r="G8388" s="81"/>
      <c r="H8388" s="81"/>
      <c r="I8388" s="526"/>
      <c r="J8388" s="80"/>
      <c r="K8388" s="84" t="s">
        <v>1502</v>
      </c>
      <c r="L8388" s="76">
        <f t="shared" si="453"/>
        <v>2</v>
      </c>
      <c r="M8388" s="76"/>
      <c r="N8388" s="76"/>
      <c r="O8388" s="76">
        <v>1</v>
      </c>
      <c r="P8388" s="76"/>
      <c r="Q8388" s="76"/>
      <c r="R8388" s="76"/>
      <c r="S8388" s="76">
        <v>1</v>
      </c>
      <c r="T8388" s="76"/>
      <c r="U8388" s="76"/>
      <c r="V8388" s="76"/>
      <c r="W8388" s="76"/>
      <c r="X8388" s="76"/>
      <c r="Y8388" s="677"/>
      <c r="Z8388" s="677"/>
      <c r="AA8388" s="677"/>
      <c r="AB8388" s="677"/>
      <c r="AC8388" s="677"/>
      <c r="AD8388" s="677"/>
      <c r="AE8388" s="677"/>
      <c r="AF8388" s="677"/>
      <c r="AG8388" s="677"/>
      <c r="AH8388" s="677"/>
      <c r="AI8388" s="677"/>
      <c r="AJ8388" s="677"/>
      <c r="AK8388" s="677"/>
      <c r="AL8388" s="677"/>
      <c r="AM8388" s="677"/>
      <c r="AN8388" s="677"/>
      <c r="AO8388" s="677"/>
      <c r="AP8388" s="677"/>
      <c r="AQ8388" s="677"/>
      <c r="AR8388" s="677"/>
      <c r="AS8388" s="677"/>
      <c r="AT8388" s="677"/>
      <c r="AU8388" s="677"/>
      <c r="AV8388" s="677"/>
      <c r="AW8388" s="677"/>
      <c r="AX8388" s="677"/>
      <c r="AY8388" s="677"/>
      <c r="AZ8388" s="677"/>
      <c r="BA8388" s="677"/>
      <c r="BB8388" s="677"/>
      <c r="BC8388" s="677"/>
      <c r="BD8388" s="677"/>
      <c r="BE8388" s="677"/>
      <c r="BF8388" s="677"/>
      <c r="BG8388" s="677"/>
      <c r="BH8388" s="677"/>
      <c r="BI8388" s="677"/>
      <c r="BJ8388" s="677"/>
      <c r="BK8388" s="677"/>
      <c r="BL8388" s="677"/>
      <c r="BM8388" s="677"/>
      <c r="BN8388" s="677"/>
      <c r="BO8388" s="677"/>
      <c r="BP8388" s="677"/>
      <c r="BQ8388" s="677"/>
      <c r="BR8388" s="677"/>
      <c r="BS8388" s="677"/>
      <c r="BT8388" s="677"/>
      <c r="BU8388" s="677"/>
      <c r="BV8388" s="677"/>
      <c r="BW8388" s="677"/>
      <c r="BX8388" s="677"/>
      <c r="BY8388" s="677"/>
      <c r="BZ8388" s="677"/>
      <c r="CA8388" s="677"/>
      <c r="CB8388" s="677"/>
      <c r="CC8388" s="677"/>
      <c r="CD8388" s="677"/>
      <c r="CE8388" s="677"/>
      <c r="CF8388" s="677"/>
      <c r="CG8388" s="677"/>
    </row>
    <row r="8389" spans="1:85">
      <c r="A8389" s="54"/>
      <c r="B8389" s="54"/>
      <c r="C8389" s="46" t="s">
        <v>33</v>
      </c>
      <c r="D8389" s="58" t="s">
        <v>12687</v>
      </c>
      <c r="E8389" s="97" t="s">
        <v>12688</v>
      </c>
      <c r="F8389" s="46" t="s">
        <v>12689</v>
      </c>
      <c r="G8389" s="58" t="s">
        <v>12690</v>
      </c>
      <c r="H8389" s="58" t="s">
        <v>12691</v>
      </c>
      <c r="I8389" s="524">
        <v>0</v>
      </c>
      <c r="J8389" s="46" t="s">
        <v>1508</v>
      </c>
      <c r="K8389" s="75" t="s">
        <v>1509</v>
      </c>
      <c r="L8389" s="76">
        <f t="shared" si="453"/>
        <v>0</v>
      </c>
      <c r="M8389" s="76"/>
      <c r="N8389" s="76"/>
      <c r="O8389" s="76"/>
      <c r="P8389" s="76"/>
      <c r="Q8389" s="76"/>
      <c r="R8389" s="76"/>
      <c r="S8389" s="76"/>
      <c r="T8389" s="76"/>
      <c r="U8389" s="76"/>
      <c r="V8389" s="76"/>
      <c r="W8389" s="76"/>
      <c r="X8389" s="76"/>
      <c r="Y8389" s="677"/>
      <c r="Z8389" s="677"/>
      <c r="AA8389" s="677"/>
      <c r="AB8389" s="677"/>
      <c r="AC8389" s="677"/>
      <c r="AD8389" s="677"/>
      <c r="AE8389" s="677"/>
      <c r="AF8389" s="677"/>
      <c r="AG8389" s="677"/>
      <c r="AH8389" s="677"/>
      <c r="AI8389" s="677"/>
      <c r="AJ8389" s="677"/>
      <c r="AK8389" s="677"/>
      <c r="AL8389" s="677"/>
      <c r="AM8389" s="677"/>
      <c r="AN8389" s="677"/>
      <c r="AO8389" s="677"/>
      <c r="AP8389" s="677"/>
      <c r="AQ8389" s="677"/>
      <c r="AR8389" s="677"/>
      <c r="AS8389" s="677"/>
      <c r="AT8389" s="677"/>
      <c r="AU8389" s="677"/>
      <c r="AV8389" s="677"/>
      <c r="AW8389" s="677"/>
      <c r="AX8389" s="677"/>
      <c r="AY8389" s="677"/>
      <c r="AZ8389" s="677"/>
      <c r="BA8389" s="677"/>
      <c r="BB8389" s="677"/>
      <c r="BC8389" s="677"/>
      <c r="BD8389" s="677"/>
      <c r="BE8389" s="677"/>
      <c r="BF8389" s="677"/>
      <c r="BG8389" s="677"/>
      <c r="BH8389" s="677"/>
      <c r="BI8389" s="677"/>
      <c r="BJ8389" s="677"/>
      <c r="BK8389" s="677"/>
      <c r="BL8389" s="677"/>
      <c r="BM8389" s="677"/>
      <c r="BN8389" s="677"/>
      <c r="BO8389" s="677"/>
      <c r="BP8389" s="677"/>
      <c r="BQ8389" s="677"/>
      <c r="BR8389" s="677"/>
      <c r="BS8389" s="677"/>
      <c r="BT8389" s="677"/>
      <c r="BU8389" s="677"/>
      <c r="BV8389" s="677"/>
      <c r="BW8389" s="677"/>
      <c r="BX8389" s="677"/>
      <c r="BY8389" s="677"/>
      <c r="BZ8389" s="677"/>
      <c r="CA8389" s="677"/>
      <c r="CB8389" s="677"/>
      <c r="CC8389" s="677"/>
      <c r="CD8389" s="677"/>
      <c r="CE8389" s="677"/>
      <c r="CF8389" s="677"/>
      <c r="CG8389" s="677"/>
    </row>
    <row r="8390" spans="1:85">
      <c r="A8390" s="54"/>
      <c r="B8390" s="54"/>
      <c r="C8390" s="54"/>
      <c r="D8390" s="169"/>
      <c r="E8390" s="98"/>
      <c r="F8390" s="135"/>
      <c r="G8390" s="77"/>
      <c r="H8390" s="77"/>
      <c r="I8390" s="525"/>
      <c r="J8390" s="54"/>
      <c r="K8390" s="75" t="s">
        <v>1501</v>
      </c>
      <c r="L8390" s="76">
        <f t="shared" si="453"/>
        <v>0</v>
      </c>
      <c r="M8390" s="76"/>
      <c r="N8390" s="76"/>
      <c r="O8390" s="76"/>
      <c r="P8390" s="76"/>
      <c r="Q8390" s="76"/>
      <c r="R8390" s="76"/>
      <c r="S8390" s="76"/>
      <c r="T8390" s="76"/>
      <c r="U8390" s="76"/>
      <c r="V8390" s="76"/>
      <c r="W8390" s="76"/>
      <c r="X8390" s="76"/>
      <c r="Y8390" s="677"/>
      <c r="Z8390" s="677"/>
      <c r="AA8390" s="677"/>
      <c r="AB8390" s="677"/>
      <c r="AC8390" s="677"/>
      <c r="AD8390" s="677"/>
      <c r="AE8390" s="677"/>
      <c r="AF8390" s="677"/>
      <c r="AG8390" s="677"/>
      <c r="AH8390" s="677"/>
      <c r="AI8390" s="677"/>
      <c r="AJ8390" s="677"/>
      <c r="AK8390" s="677"/>
      <c r="AL8390" s="677"/>
      <c r="AM8390" s="677"/>
      <c r="AN8390" s="677"/>
      <c r="AO8390" s="677"/>
      <c r="AP8390" s="677"/>
      <c r="AQ8390" s="677"/>
      <c r="AR8390" s="677"/>
      <c r="AS8390" s="677"/>
      <c r="AT8390" s="677"/>
      <c r="AU8390" s="677"/>
      <c r="AV8390" s="677"/>
      <c r="AW8390" s="677"/>
      <c r="AX8390" s="677"/>
      <c r="AY8390" s="677"/>
      <c r="AZ8390" s="677"/>
      <c r="BA8390" s="677"/>
      <c r="BB8390" s="677"/>
      <c r="BC8390" s="677"/>
      <c r="BD8390" s="677"/>
      <c r="BE8390" s="677"/>
      <c r="BF8390" s="677"/>
      <c r="BG8390" s="677"/>
      <c r="BH8390" s="677"/>
      <c r="BI8390" s="677"/>
      <c r="BJ8390" s="677"/>
      <c r="BK8390" s="677"/>
      <c r="BL8390" s="677"/>
      <c r="BM8390" s="677"/>
      <c r="BN8390" s="677"/>
      <c r="BO8390" s="677"/>
      <c r="BP8390" s="677"/>
      <c r="BQ8390" s="677"/>
      <c r="BR8390" s="677"/>
      <c r="BS8390" s="677"/>
      <c r="BT8390" s="677"/>
      <c r="BU8390" s="677"/>
      <c r="BV8390" s="677"/>
      <c r="BW8390" s="677"/>
      <c r="BX8390" s="677"/>
      <c r="BY8390" s="677"/>
      <c r="BZ8390" s="677"/>
      <c r="CA8390" s="677"/>
      <c r="CB8390" s="677"/>
      <c r="CC8390" s="677"/>
      <c r="CD8390" s="677"/>
      <c r="CE8390" s="677"/>
      <c r="CF8390" s="677"/>
      <c r="CG8390" s="677"/>
    </row>
    <row r="8391" spans="1:85">
      <c r="A8391" s="54"/>
      <c r="B8391" s="54"/>
      <c r="C8391" s="80"/>
      <c r="D8391" s="81"/>
      <c r="E8391" s="99"/>
      <c r="F8391" s="80"/>
      <c r="G8391" s="81"/>
      <c r="H8391" s="81"/>
      <c r="I8391" s="526"/>
      <c r="J8391" s="80"/>
      <c r="K8391" s="84" t="s">
        <v>1502</v>
      </c>
      <c r="L8391" s="76">
        <f t="shared" si="453"/>
        <v>2</v>
      </c>
      <c r="M8391" s="76"/>
      <c r="N8391" s="76"/>
      <c r="O8391" s="76">
        <v>1</v>
      </c>
      <c r="P8391" s="76"/>
      <c r="Q8391" s="76"/>
      <c r="R8391" s="76"/>
      <c r="S8391" s="76"/>
      <c r="T8391" s="76">
        <v>1</v>
      </c>
      <c r="U8391" s="76"/>
      <c r="V8391" s="76"/>
      <c r="W8391" s="76"/>
      <c r="X8391" s="76"/>
      <c r="Y8391" s="677"/>
      <c r="Z8391" s="677"/>
      <c r="AA8391" s="677"/>
      <c r="AB8391" s="677"/>
      <c r="AC8391" s="677"/>
      <c r="AD8391" s="677"/>
      <c r="AE8391" s="677"/>
      <c r="AF8391" s="677"/>
      <c r="AG8391" s="677"/>
      <c r="AH8391" s="677"/>
      <c r="AI8391" s="677"/>
      <c r="AJ8391" s="677"/>
      <c r="AK8391" s="677"/>
      <c r="AL8391" s="677"/>
      <c r="AM8391" s="677"/>
      <c r="AN8391" s="677"/>
      <c r="AO8391" s="677"/>
      <c r="AP8391" s="677"/>
      <c r="AQ8391" s="677"/>
      <c r="AR8391" s="677"/>
      <c r="AS8391" s="677"/>
      <c r="AT8391" s="677"/>
      <c r="AU8391" s="677"/>
      <c r="AV8391" s="677"/>
      <c r="AW8391" s="677"/>
      <c r="AX8391" s="677"/>
      <c r="AY8391" s="677"/>
      <c r="AZ8391" s="677"/>
      <c r="BA8391" s="677"/>
      <c r="BB8391" s="677"/>
      <c r="BC8391" s="677"/>
      <c r="BD8391" s="677"/>
      <c r="BE8391" s="677"/>
      <c r="BF8391" s="677"/>
      <c r="BG8391" s="677"/>
      <c r="BH8391" s="677"/>
      <c r="BI8391" s="677"/>
      <c r="BJ8391" s="677"/>
      <c r="BK8391" s="677"/>
      <c r="BL8391" s="677"/>
      <c r="BM8391" s="677"/>
      <c r="BN8391" s="677"/>
      <c r="BO8391" s="677"/>
      <c r="BP8391" s="677"/>
      <c r="BQ8391" s="677"/>
      <c r="BR8391" s="677"/>
      <c r="BS8391" s="677"/>
      <c r="BT8391" s="677"/>
      <c r="BU8391" s="677"/>
      <c r="BV8391" s="677"/>
      <c r="BW8391" s="677"/>
      <c r="BX8391" s="677"/>
      <c r="BY8391" s="677"/>
      <c r="BZ8391" s="677"/>
      <c r="CA8391" s="677"/>
      <c r="CB8391" s="677"/>
      <c r="CC8391" s="677"/>
      <c r="CD8391" s="677"/>
      <c r="CE8391" s="677"/>
      <c r="CF8391" s="677"/>
      <c r="CG8391" s="677"/>
    </row>
    <row r="8392" spans="1:85">
      <c r="A8392" s="54"/>
      <c r="B8392" s="54"/>
      <c r="C8392" s="46" t="s">
        <v>33</v>
      </c>
      <c r="D8392" s="58" t="s">
        <v>12692</v>
      </c>
      <c r="E8392" s="97" t="s">
        <v>12693</v>
      </c>
      <c r="F8392" s="46" t="s">
        <v>12694</v>
      </c>
      <c r="G8392" s="58" t="s">
        <v>12695</v>
      </c>
      <c r="H8392" s="58" t="s">
        <v>12696</v>
      </c>
      <c r="I8392" s="524">
        <v>1581</v>
      </c>
      <c r="J8392" s="46" t="s">
        <v>1508</v>
      </c>
      <c r="K8392" s="75" t="s">
        <v>1509</v>
      </c>
      <c r="L8392" s="76">
        <f>SUM(M8392:X8392)</f>
        <v>0</v>
      </c>
      <c r="M8392" s="76"/>
      <c r="N8392" s="76"/>
      <c r="O8392" s="76"/>
      <c r="P8392" s="76"/>
      <c r="Q8392" s="76"/>
      <c r="R8392" s="76"/>
      <c r="S8392" s="76"/>
      <c r="T8392" s="76"/>
      <c r="U8392" s="76"/>
      <c r="V8392" s="76"/>
      <c r="W8392" s="76"/>
      <c r="X8392" s="76"/>
      <c r="Y8392" s="677"/>
      <c r="Z8392" s="677"/>
      <c r="AA8392" s="677"/>
      <c r="AB8392" s="677"/>
      <c r="AC8392" s="677"/>
      <c r="AD8392" s="677"/>
      <c r="AE8392" s="677"/>
      <c r="AF8392" s="677"/>
      <c r="AG8392" s="677"/>
      <c r="AH8392" s="677"/>
      <c r="AI8392" s="677"/>
      <c r="AJ8392" s="677"/>
      <c r="AK8392" s="677"/>
      <c r="AL8392" s="677"/>
      <c r="AM8392" s="677"/>
      <c r="AN8392" s="677"/>
      <c r="AO8392" s="677"/>
      <c r="AP8392" s="677"/>
      <c r="AQ8392" s="677"/>
      <c r="AR8392" s="677"/>
      <c r="AS8392" s="677"/>
      <c r="AT8392" s="677"/>
      <c r="AU8392" s="677"/>
      <c r="AV8392" s="677"/>
      <c r="AW8392" s="677"/>
      <c r="AX8392" s="677"/>
      <c r="AY8392" s="677"/>
      <c r="AZ8392" s="677"/>
      <c r="BA8392" s="677"/>
      <c r="BB8392" s="677"/>
      <c r="BC8392" s="677"/>
      <c r="BD8392" s="677"/>
      <c r="BE8392" s="677"/>
      <c r="BF8392" s="677"/>
      <c r="BG8392" s="677"/>
      <c r="BH8392" s="677"/>
      <c r="BI8392" s="677"/>
      <c r="BJ8392" s="677"/>
      <c r="BK8392" s="677"/>
      <c r="BL8392" s="677"/>
      <c r="BM8392" s="677"/>
      <c r="BN8392" s="677"/>
      <c r="BO8392" s="677"/>
      <c r="BP8392" s="677"/>
      <c r="BQ8392" s="677"/>
      <c r="BR8392" s="677"/>
      <c r="BS8392" s="677"/>
      <c r="BT8392" s="677"/>
      <c r="BU8392" s="677"/>
      <c r="BV8392" s="677"/>
      <c r="BW8392" s="677"/>
      <c r="BX8392" s="677"/>
      <c r="BY8392" s="677"/>
      <c r="BZ8392" s="677"/>
      <c r="CA8392" s="677"/>
      <c r="CB8392" s="677"/>
      <c r="CC8392" s="677"/>
      <c r="CD8392" s="677"/>
      <c r="CE8392" s="677"/>
      <c r="CF8392" s="677"/>
      <c r="CG8392" s="677"/>
    </row>
    <row r="8393" spans="1:85">
      <c r="A8393" s="54"/>
      <c r="B8393" s="54"/>
      <c r="C8393" s="54"/>
      <c r="D8393" s="169"/>
      <c r="E8393" s="98"/>
      <c r="F8393" s="135"/>
      <c r="G8393" s="77"/>
      <c r="H8393" s="77"/>
      <c r="I8393" s="525"/>
      <c r="J8393" s="54"/>
      <c r="K8393" s="75" t="s">
        <v>1501</v>
      </c>
      <c r="L8393" s="76">
        <f t="shared" ref="L8393:L8403" si="454">SUM(M8393:X8393)</f>
        <v>0</v>
      </c>
      <c r="M8393" s="76"/>
      <c r="N8393" s="76"/>
      <c r="O8393" s="76"/>
      <c r="P8393" s="76"/>
      <c r="Q8393" s="76"/>
      <c r="R8393" s="76"/>
      <c r="S8393" s="76"/>
      <c r="T8393" s="76"/>
      <c r="U8393" s="76"/>
      <c r="V8393" s="76"/>
      <c r="W8393" s="76"/>
      <c r="X8393" s="76"/>
      <c r="Y8393" s="677"/>
      <c r="Z8393" s="677"/>
      <c r="AA8393" s="677"/>
      <c r="AB8393" s="677"/>
      <c r="AC8393" s="677"/>
      <c r="AD8393" s="677"/>
      <c r="AE8393" s="677"/>
      <c r="AF8393" s="677"/>
      <c r="AG8393" s="677"/>
      <c r="AH8393" s="677"/>
      <c r="AI8393" s="677"/>
      <c r="AJ8393" s="677"/>
      <c r="AK8393" s="677"/>
      <c r="AL8393" s="677"/>
      <c r="AM8393" s="677"/>
      <c r="AN8393" s="677"/>
      <c r="AO8393" s="677"/>
      <c r="AP8393" s="677"/>
      <c r="AQ8393" s="677"/>
      <c r="AR8393" s="677"/>
      <c r="AS8393" s="677"/>
      <c r="AT8393" s="677"/>
      <c r="AU8393" s="677"/>
      <c r="AV8393" s="677"/>
      <c r="AW8393" s="677"/>
      <c r="AX8393" s="677"/>
      <c r="AY8393" s="677"/>
      <c r="AZ8393" s="677"/>
      <c r="BA8393" s="677"/>
      <c r="BB8393" s="677"/>
      <c r="BC8393" s="677"/>
      <c r="BD8393" s="677"/>
      <c r="BE8393" s="677"/>
      <c r="BF8393" s="677"/>
      <c r="BG8393" s="677"/>
      <c r="BH8393" s="677"/>
      <c r="BI8393" s="677"/>
      <c r="BJ8393" s="677"/>
      <c r="BK8393" s="677"/>
      <c r="BL8393" s="677"/>
      <c r="BM8393" s="677"/>
      <c r="BN8393" s="677"/>
      <c r="BO8393" s="677"/>
      <c r="BP8393" s="677"/>
      <c r="BQ8393" s="677"/>
      <c r="BR8393" s="677"/>
      <c r="BS8393" s="677"/>
      <c r="BT8393" s="677"/>
      <c r="BU8393" s="677"/>
      <c r="BV8393" s="677"/>
      <c r="BW8393" s="677"/>
      <c r="BX8393" s="677"/>
      <c r="BY8393" s="677"/>
      <c r="BZ8393" s="677"/>
      <c r="CA8393" s="677"/>
      <c r="CB8393" s="677"/>
      <c r="CC8393" s="677"/>
      <c r="CD8393" s="677"/>
      <c r="CE8393" s="677"/>
      <c r="CF8393" s="677"/>
      <c r="CG8393" s="677"/>
    </row>
    <row r="8394" spans="1:85">
      <c r="A8394" s="54"/>
      <c r="B8394" s="54"/>
      <c r="C8394" s="80"/>
      <c r="D8394" s="81"/>
      <c r="E8394" s="99"/>
      <c r="F8394" s="80"/>
      <c r="G8394" s="81"/>
      <c r="H8394" s="81"/>
      <c r="I8394" s="526"/>
      <c r="J8394" s="80"/>
      <c r="K8394" s="84" t="s">
        <v>1502</v>
      </c>
      <c r="L8394" s="76">
        <f t="shared" si="454"/>
        <v>5</v>
      </c>
      <c r="M8394" s="76"/>
      <c r="N8394" s="76"/>
      <c r="O8394" s="76">
        <v>2</v>
      </c>
      <c r="P8394" s="76"/>
      <c r="Q8394" s="76"/>
      <c r="R8394" s="76"/>
      <c r="S8394" s="76">
        <v>1</v>
      </c>
      <c r="T8394" s="76"/>
      <c r="U8394" s="76">
        <v>2</v>
      </c>
      <c r="V8394" s="76"/>
      <c r="W8394" s="76"/>
      <c r="X8394" s="76"/>
      <c r="Y8394" s="677"/>
      <c r="Z8394" s="677"/>
      <c r="AA8394" s="677"/>
      <c r="AB8394" s="677"/>
      <c r="AC8394" s="677"/>
      <c r="AD8394" s="677"/>
      <c r="AE8394" s="677"/>
      <c r="AF8394" s="677"/>
      <c r="AG8394" s="677"/>
      <c r="AH8394" s="677"/>
      <c r="AI8394" s="677"/>
      <c r="AJ8394" s="677"/>
      <c r="AK8394" s="677"/>
      <c r="AL8394" s="677"/>
      <c r="AM8394" s="677"/>
      <c r="AN8394" s="677"/>
      <c r="AO8394" s="677"/>
      <c r="AP8394" s="677"/>
      <c r="AQ8394" s="677"/>
      <c r="AR8394" s="677"/>
      <c r="AS8394" s="677"/>
      <c r="AT8394" s="677"/>
      <c r="AU8394" s="677"/>
      <c r="AV8394" s="677"/>
      <c r="AW8394" s="677"/>
      <c r="AX8394" s="677"/>
      <c r="AY8394" s="677"/>
      <c r="AZ8394" s="677"/>
      <c r="BA8394" s="677"/>
      <c r="BB8394" s="677"/>
      <c r="BC8394" s="677"/>
      <c r="BD8394" s="677"/>
      <c r="BE8394" s="677"/>
      <c r="BF8394" s="677"/>
      <c r="BG8394" s="677"/>
      <c r="BH8394" s="677"/>
      <c r="BI8394" s="677"/>
      <c r="BJ8394" s="677"/>
      <c r="BK8394" s="677"/>
      <c r="BL8394" s="677"/>
      <c r="BM8394" s="677"/>
      <c r="BN8394" s="677"/>
      <c r="BO8394" s="677"/>
      <c r="BP8394" s="677"/>
      <c r="BQ8394" s="677"/>
      <c r="BR8394" s="677"/>
      <c r="BS8394" s="677"/>
      <c r="BT8394" s="677"/>
      <c r="BU8394" s="677"/>
      <c r="BV8394" s="677"/>
      <c r="BW8394" s="677"/>
      <c r="BX8394" s="677"/>
      <c r="BY8394" s="677"/>
      <c r="BZ8394" s="677"/>
      <c r="CA8394" s="677"/>
      <c r="CB8394" s="677"/>
      <c r="CC8394" s="677"/>
      <c r="CD8394" s="677"/>
      <c r="CE8394" s="677"/>
      <c r="CF8394" s="677"/>
      <c r="CG8394" s="677"/>
    </row>
    <row r="8395" spans="1:85">
      <c r="A8395" s="54"/>
      <c r="B8395" s="54"/>
      <c r="C8395" s="46" t="s">
        <v>33</v>
      </c>
      <c r="D8395" s="58" t="s">
        <v>12697</v>
      </c>
      <c r="E8395" s="97" t="s">
        <v>12698</v>
      </c>
      <c r="F8395" s="46" t="s">
        <v>12699</v>
      </c>
      <c r="G8395" s="58" t="s">
        <v>12700</v>
      </c>
      <c r="H8395" s="58" t="s">
        <v>12701</v>
      </c>
      <c r="I8395" s="524">
        <v>0</v>
      </c>
      <c r="J8395" s="46" t="s">
        <v>1508</v>
      </c>
      <c r="K8395" s="75" t="s">
        <v>1509</v>
      </c>
      <c r="L8395" s="76">
        <f t="shared" si="454"/>
        <v>0</v>
      </c>
      <c r="M8395" s="76"/>
      <c r="N8395" s="76"/>
      <c r="O8395" s="76"/>
      <c r="P8395" s="76"/>
      <c r="Q8395" s="76"/>
      <c r="R8395" s="76"/>
      <c r="S8395" s="76"/>
      <c r="T8395" s="76"/>
      <c r="U8395" s="76"/>
      <c r="V8395" s="76"/>
      <c r="W8395" s="76"/>
      <c r="X8395" s="76"/>
      <c r="Y8395" s="677"/>
      <c r="Z8395" s="677"/>
      <c r="AA8395" s="677"/>
      <c r="AB8395" s="677"/>
      <c r="AC8395" s="677"/>
      <c r="AD8395" s="677"/>
      <c r="AE8395" s="677"/>
      <c r="AF8395" s="677"/>
      <c r="AG8395" s="677"/>
      <c r="AH8395" s="677"/>
      <c r="AI8395" s="677"/>
      <c r="AJ8395" s="677"/>
      <c r="AK8395" s="677"/>
      <c r="AL8395" s="677"/>
      <c r="AM8395" s="677"/>
      <c r="AN8395" s="677"/>
      <c r="AO8395" s="677"/>
      <c r="AP8395" s="677"/>
      <c r="AQ8395" s="677"/>
      <c r="AR8395" s="677"/>
      <c r="AS8395" s="677"/>
      <c r="AT8395" s="677"/>
      <c r="AU8395" s="677"/>
      <c r="AV8395" s="677"/>
      <c r="AW8395" s="677"/>
      <c r="AX8395" s="677"/>
      <c r="AY8395" s="677"/>
      <c r="AZ8395" s="677"/>
      <c r="BA8395" s="677"/>
      <c r="BB8395" s="677"/>
      <c r="BC8395" s="677"/>
      <c r="BD8395" s="677"/>
      <c r="BE8395" s="677"/>
      <c r="BF8395" s="677"/>
      <c r="BG8395" s="677"/>
      <c r="BH8395" s="677"/>
      <c r="BI8395" s="677"/>
      <c r="BJ8395" s="677"/>
      <c r="BK8395" s="677"/>
      <c r="BL8395" s="677"/>
      <c r="BM8395" s="677"/>
      <c r="BN8395" s="677"/>
      <c r="BO8395" s="677"/>
      <c r="BP8395" s="677"/>
      <c r="BQ8395" s="677"/>
      <c r="BR8395" s="677"/>
      <c r="BS8395" s="677"/>
      <c r="BT8395" s="677"/>
      <c r="BU8395" s="677"/>
      <c r="BV8395" s="677"/>
      <c r="BW8395" s="677"/>
      <c r="BX8395" s="677"/>
      <c r="BY8395" s="677"/>
      <c r="BZ8395" s="677"/>
      <c r="CA8395" s="677"/>
      <c r="CB8395" s="677"/>
      <c r="CC8395" s="677"/>
      <c r="CD8395" s="677"/>
      <c r="CE8395" s="677"/>
      <c r="CF8395" s="677"/>
      <c r="CG8395" s="677"/>
    </row>
    <row r="8396" spans="1:85">
      <c r="A8396" s="54"/>
      <c r="B8396" s="54"/>
      <c r="C8396" s="54"/>
      <c r="D8396" s="169"/>
      <c r="E8396" s="98"/>
      <c r="F8396" s="135"/>
      <c r="G8396" s="77"/>
      <c r="H8396" s="77"/>
      <c r="I8396" s="525"/>
      <c r="J8396" s="54"/>
      <c r="K8396" s="75" t="s">
        <v>1501</v>
      </c>
      <c r="L8396" s="76">
        <f t="shared" si="454"/>
        <v>0</v>
      </c>
      <c r="M8396" s="76"/>
      <c r="N8396" s="76"/>
      <c r="O8396" s="76"/>
      <c r="P8396" s="76"/>
      <c r="Q8396" s="76"/>
      <c r="R8396" s="76"/>
      <c r="S8396" s="76"/>
      <c r="T8396" s="76"/>
      <c r="U8396" s="76"/>
      <c r="V8396" s="76"/>
      <c r="W8396" s="76"/>
      <c r="X8396" s="76"/>
      <c r="Y8396" s="677"/>
      <c r="Z8396" s="677"/>
      <c r="AA8396" s="677"/>
      <c r="AB8396" s="677"/>
      <c r="AC8396" s="677"/>
      <c r="AD8396" s="677"/>
      <c r="AE8396" s="677"/>
      <c r="AF8396" s="677"/>
      <c r="AG8396" s="677"/>
      <c r="AH8396" s="677"/>
      <c r="AI8396" s="677"/>
      <c r="AJ8396" s="677"/>
      <c r="AK8396" s="677"/>
      <c r="AL8396" s="677"/>
      <c r="AM8396" s="677"/>
      <c r="AN8396" s="677"/>
      <c r="AO8396" s="677"/>
      <c r="AP8396" s="677"/>
      <c r="AQ8396" s="677"/>
      <c r="AR8396" s="677"/>
      <c r="AS8396" s="677"/>
      <c r="AT8396" s="677"/>
      <c r="AU8396" s="677"/>
      <c r="AV8396" s="677"/>
      <c r="AW8396" s="677"/>
      <c r="AX8396" s="677"/>
      <c r="AY8396" s="677"/>
      <c r="AZ8396" s="677"/>
      <c r="BA8396" s="677"/>
      <c r="BB8396" s="677"/>
      <c r="BC8396" s="677"/>
      <c r="BD8396" s="677"/>
      <c r="BE8396" s="677"/>
      <c r="BF8396" s="677"/>
      <c r="BG8396" s="677"/>
      <c r="BH8396" s="677"/>
      <c r="BI8396" s="677"/>
      <c r="BJ8396" s="677"/>
      <c r="BK8396" s="677"/>
      <c r="BL8396" s="677"/>
      <c r="BM8396" s="677"/>
      <c r="BN8396" s="677"/>
      <c r="BO8396" s="677"/>
      <c r="BP8396" s="677"/>
      <c r="BQ8396" s="677"/>
      <c r="BR8396" s="677"/>
      <c r="BS8396" s="677"/>
      <c r="BT8396" s="677"/>
      <c r="BU8396" s="677"/>
      <c r="BV8396" s="677"/>
      <c r="BW8396" s="677"/>
      <c r="BX8396" s="677"/>
      <c r="BY8396" s="677"/>
      <c r="BZ8396" s="677"/>
      <c r="CA8396" s="677"/>
      <c r="CB8396" s="677"/>
      <c r="CC8396" s="677"/>
      <c r="CD8396" s="677"/>
      <c r="CE8396" s="677"/>
      <c r="CF8396" s="677"/>
      <c r="CG8396" s="677"/>
    </row>
    <row r="8397" spans="1:85">
      <c r="A8397" s="54"/>
      <c r="B8397" s="54"/>
      <c r="C8397" s="80"/>
      <c r="D8397" s="81"/>
      <c r="E8397" s="99"/>
      <c r="F8397" s="80"/>
      <c r="G8397" s="81"/>
      <c r="H8397" s="81"/>
      <c r="I8397" s="526"/>
      <c r="J8397" s="80"/>
      <c r="K8397" s="84" t="s">
        <v>1502</v>
      </c>
      <c r="L8397" s="76">
        <f t="shared" si="454"/>
        <v>2</v>
      </c>
      <c r="M8397" s="76"/>
      <c r="N8397" s="76"/>
      <c r="O8397" s="76">
        <v>2</v>
      </c>
      <c r="P8397" s="76"/>
      <c r="Q8397" s="76"/>
      <c r="R8397" s="76"/>
      <c r="S8397" s="76"/>
      <c r="T8397" s="76"/>
      <c r="U8397" s="76"/>
      <c r="V8397" s="76"/>
      <c r="W8397" s="76"/>
      <c r="X8397" s="76"/>
      <c r="Y8397" s="677"/>
      <c r="Z8397" s="677"/>
      <c r="AA8397" s="677"/>
      <c r="AB8397" s="677"/>
      <c r="AC8397" s="677"/>
      <c r="AD8397" s="677"/>
      <c r="AE8397" s="677"/>
      <c r="AF8397" s="677"/>
      <c r="AG8397" s="677"/>
      <c r="AH8397" s="677"/>
      <c r="AI8397" s="677"/>
      <c r="AJ8397" s="677"/>
      <c r="AK8397" s="677"/>
      <c r="AL8397" s="677"/>
      <c r="AM8397" s="677"/>
      <c r="AN8397" s="677"/>
      <c r="AO8397" s="677"/>
      <c r="AP8397" s="677"/>
      <c r="AQ8397" s="677"/>
      <c r="AR8397" s="677"/>
      <c r="AS8397" s="677"/>
      <c r="AT8397" s="677"/>
      <c r="AU8397" s="677"/>
      <c r="AV8397" s="677"/>
      <c r="AW8397" s="677"/>
      <c r="AX8397" s="677"/>
      <c r="AY8397" s="677"/>
      <c r="AZ8397" s="677"/>
      <c r="BA8397" s="677"/>
      <c r="BB8397" s="677"/>
      <c r="BC8397" s="677"/>
      <c r="BD8397" s="677"/>
      <c r="BE8397" s="677"/>
      <c r="BF8397" s="677"/>
      <c r="BG8397" s="677"/>
      <c r="BH8397" s="677"/>
      <c r="BI8397" s="677"/>
      <c r="BJ8397" s="677"/>
      <c r="BK8397" s="677"/>
      <c r="BL8397" s="677"/>
      <c r="BM8397" s="677"/>
      <c r="BN8397" s="677"/>
      <c r="BO8397" s="677"/>
      <c r="BP8397" s="677"/>
      <c r="BQ8397" s="677"/>
      <c r="BR8397" s="677"/>
      <c r="BS8397" s="677"/>
      <c r="BT8397" s="677"/>
      <c r="BU8397" s="677"/>
      <c r="BV8397" s="677"/>
      <c r="BW8397" s="677"/>
      <c r="BX8397" s="677"/>
      <c r="BY8397" s="677"/>
      <c r="BZ8397" s="677"/>
      <c r="CA8397" s="677"/>
      <c r="CB8397" s="677"/>
      <c r="CC8397" s="677"/>
      <c r="CD8397" s="677"/>
      <c r="CE8397" s="677"/>
      <c r="CF8397" s="677"/>
      <c r="CG8397" s="677"/>
    </row>
    <row r="8398" spans="1:85">
      <c r="A8398" s="54"/>
      <c r="B8398" s="54"/>
      <c r="C8398" s="46" t="s">
        <v>33</v>
      </c>
      <c r="D8398" s="58" t="s">
        <v>12702</v>
      </c>
      <c r="E8398" s="97" t="s">
        <v>12703</v>
      </c>
      <c r="F8398" s="46" t="s">
        <v>12704</v>
      </c>
      <c r="G8398" s="58" t="s">
        <v>12705</v>
      </c>
      <c r="H8398" s="58" t="s">
        <v>12706</v>
      </c>
      <c r="I8398" s="524">
        <v>0</v>
      </c>
      <c r="J8398" s="46" t="s">
        <v>1508</v>
      </c>
      <c r="K8398" s="75" t="s">
        <v>1509</v>
      </c>
      <c r="L8398" s="76">
        <f t="shared" si="454"/>
        <v>0</v>
      </c>
      <c r="M8398" s="76"/>
      <c r="N8398" s="76"/>
      <c r="O8398" s="76"/>
      <c r="P8398" s="76"/>
      <c r="Q8398" s="76"/>
      <c r="R8398" s="76"/>
      <c r="S8398" s="76"/>
      <c r="T8398" s="76"/>
      <c r="U8398" s="76"/>
      <c r="V8398" s="76"/>
      <c r="W8398" s="76"/>
      <c r="X8398" s="76"/>
      <c r="Y8398" s="677"/>
      <c r="Z8398" s="677"/>
      <c r="AA8398" s="677"/>
      <c r="AB8398" s="677"/>
      <c r="AC8398" s="677"/>
      <c r="AD8398" s="677"/>
      <c r="AE8398" s="677"/>
      <c r="AF8398" s="677"/>
      <c r="AG8398" s="677"/>
      <c r="AH8398" s="677"/>
      <c r="AI8398" s="677"/>
      <c r="AJ8398" s="677"/>
      <c r="AK8398" s="677"/>
      <c r="AL8398" s="677"/>
      <c r="AM8398" s="677"/>
      <c r="AN8398" s="677"/>
      <c r="AO8398" s="677"/>
      <c r="AP8398" s="677"/>
      <c r="AQ8398" s="677"/>
      <c r="AR8398" s="677"/>
      <c r="AS8398" s="677"/>
      <c r="AT8398" s="677"/>
      <c r="AU8398" s="677"/>
      <c r="AV8398" s="677"/>
      <c r="AW8398" s="677"/>
      <c r="AX8398" s="677"/>
      <c r="AY8398" s="677"/>
      <c r="AZ8398" s="677"/>
      <c r="BA8398" s="677"/>
      <c r="BB8398" s="677"/>
      <c r="BC8398" s="677"/>
      <c r="BD8398" s="677"/>
      <c r="BE8398" s="677"/>
      <c r="BF8398" s="677"/>
      <c r="BG8398" s="677"/>
      <c r="BH8398" s="677"/>
      <c r="BI8398" s="677"/>
      <c r="BJ8398" s="677"/>
      <c r="BK8398" s="677"/>
      <c r="BL8398" s="677"/>
      <c r="BM8398" s="677"/>
      <c r="BN8398" s="677"/>
      <c r="BO8398" s="677"/>
      <c r="BP8398" s="677"/>
      <c r="BQ8398" s="677"/>
      <c r="BR8398" s="677"/>
      <c r="BS8398" s="677"/>
      <c r="BT8398" s="677"/>
      <c r="BU8398" s="677"/>
      <c r="BV8398" s="677"/>
      <c r="BW8398" s="677"/>
      <c r="BX8398" s="677"/>
      <c r="BY8398" s="677"/>
      <c r="BZ8398" s="677"/>
      <c r="CA8398" s="677"/>
      <c r="CB8398" s="677"/>
      <c r="CC8398" s="677"/>
      <c r="CD8398" s="677"/>
      <c r="CE8398" s="677"/>
      <c r="CF8398" s="677"/>
      <c r="CG8398" s="677"/>
    </row>
    <row r="8399" spans="1:85">
      <c r="A8399" s="54"/>
      <c r="B8399" s="54"/>
      <c r="C8399" s="54"/>
      <c r="D8399" s="169"/>
      <c r="E8399" s="98"/>
      <c r="F8399" s="135"/>
      <c r="G8399" s="77"/>
      <c r="H8399" s="77"/>
      <c r="I8399" s="525"/>
      <c r="J8399" s="54"/>
      <c r="K8399" s="75" t="s">
        <v>1501</v>
      </c>
      <c r="L8399" s="76">
        <f t="shared" si="454"/>
        <v>0</v>
      </c>
      <c r="M8399" s="76"/>
      <c r="N8399" s="76"/>
      <c r="O8399" s="76"/>
      <c r="P8399" s="76"/>
      <c r="Q8399" s="76"/>
      <c r="R8399" s="76"/>
      <c r="S8399" s="76"/>
      <c r="T8399" s="76"/>
      <c r="U8399" s="76"/>
      <c r="V8399" s="76"/>
      <c r="W8399" s="76"/>
      <c r="X8399" s="76"/>
      <c r="Y8399" s="677"/>
      <c r="Z8399" s="677"/>
      <c r="AA8399" s="677"/>
      <c r="AB8399" s="677"/>
      <c r="AC8399" s="677"/>
      <c r="AD8399" s="677"/>
      <c r="AE8399" s="677"/>
      <c r="AF8399" s="677"/>
      <c r="AG8399" s="677"/>
      <c r="AH8399" s="677"/>
      <c r="AI8399" s="677"/>
      <c r="AJ8399" s="677"/>
      <c r="AK8399" s="677"/>
      <c r="AL8399" s="677"/>
      <c r="AM8399" s="677"/>
      <c r="AN8399" s="677"/>
      <c r="AO8399" s="677"/>
      <c r="AP8399" s="677"/>
      <c r="AQ8399" s="677"/>
      <c r="AR8399" s="677"/>
      <c r="AS8399" s="677"/>
      <c r="AT8399" s="677"/>
      <c r="AU8399" s="677"/>
      <c r="AV8399" s="677"/>
      <c r="AW8399" s="677"/>
      <c r="AX8399" s="677"/>
      <c r="AY8399" s="677"/>
      <c r="AZ8399" s="677"/>
      <c r="BA8399" s="677"/>
      <c r="BB8399" s="677"/>
      <c r="BC8399" s="677"/>
      <c r="BD8399" s="677"/>
      <c r="BE8399" s="677"/>
      <c r="BF8399" s="677"/>
      <c r="BG8399" s="677"/>
      <c r="BH8399" s="677"/>
      <c r="BI8399" s="677"/>
      <c r="BJ8399" s="677"/>
      <c r="BK8399" s="677"/>
      <c r="BL8399" s="677"/>
      <c r="BM8399" s="677"/>
      <c r="BN8399" s="677"/>
      <c r="BO8399" s="677"/>
      <c r="BP8399" s="677"/>
      <c r="BQ8399" s="677"/>
      <c r="BR8399" s="677"/>
      <c r="BS8399" s="677"/>
      <c r="BT8399" s="677"/>
      <c r="BU8399" s="677"/>
      <c r="BV8399" s="677"/>
      <c r="BW8399" s="677"/>
      <c r="BX8399" s="677"/>
      <c r="BY8399" s="677"/>
      <c r="BZ8399" s="677"/>
      <c r="CA8399" s="677"/>
      <c r="CB8399" s="677"/>
      <c r="CC8399" s="677"/>
      <c r="CD8399" s="677"/>
      <c r="CE8399" s="677"/>
      <c r="CF8399" s="677"/>
      <c r="CG8399" s="677"/>
    </row>
    <row r="8400" spans="1:85">
      <c r="A8400" s="54"/>
      <c r="B8400" s="54"/>
      <c r="C8400" s="80"/>
      <c r="D8400" s="81"/>
      <c r="E8400" s="99"/>
      <c r="F8400" s="80"/>
      <c r="G8400" s="81"/>
      <c r="H8400" s="81"/>
      <c r="I8400" s="526"/>
      <c r="J8400" s="80"/>
      <c r="K8400" s="84" t="s">
        <v>1502</v>
      </c>
      <c r="L8400" s="76">
        <f t="shared" si="454"/>
        <v>2</v>
      </c>
      <c r="M8400" s="76"/>
      <c r="N8400" s="76"/>
      <c r="O8400" s="76">
        <v>2</v>
      </c>
      <c r="P8400" s="76"/>
      <c r="Q8400" s="76"/>
      <c r="R8400" s="76"/>
      <c r="S8400" s="76"/>
      <c r="T8400" s="76"/>
      <c r="U8400" s="76"/>
      <c r="V8400" s="76"/>
      <c r="W8400" s="76"/>
      <c r="X8400" s="76"/>
      <c r="Y8400" s="677"/>
      <c r="Z8400" s="677"/>
      <c r="AA8400" s="677"/>
      <c r="AB8400" s="677"/>
      <c r="AC8400" s="677"/>
      <c r="AD8400" s="677"/>
      <c r="AE8400" s="677"/>
      <c r="AF8400" s="677"/>
      <c r="AG8400" s="677"/>
      <c r="AH8400" s="677"/>
      <c r="AI8400" s="677"/>
      <c r="AJ8400" s="677"/>
      <c r="AK8400" s="677"/>
      <c r="AL8400" s="677"/>
      <c r="AM8400" s="677"/>
      <c r="AN8400" s="677"/>
      <c r="AO8400" s="677"/>
      <c r="AP8400" s="677"/>
      <c r="AQ8400" s="677"/>
      <c r="AR8400" s="677"/>
      <c r="AS8400" s="677"/>
      <c r="AT8400" s="677"/>
      <c r="AU8400" s="677"/>
      <c r="AV8400" s="677"/>
      <c r="AW8400" s="677"/>
      <c r="AX8400" s="677"/>
      <c r="AY8400" s="677"/>
      <c r="AZ8400" s="677"/>
      <c r="BA8400" s="677"/>
      <c r="BB8400" s="677"/>
      <c r="BC8400" s="677"/>
      <c r="BD8400" s="677"/>
      <c r="BE8400" s="677"/>
      <c r="BF8400" s="677"/>
      <c r="BG8400" s="677"/>
      <c r="BH8400" s="677"/>
      <c r="BI8400" s="677"/>
      <c r="BJ8400" s="677"/>
      <c r="BK8400" s="677"/>
      <c r="BL8400" s="677"/>
      <c r="BM8400" s="677"/>
      <c r="BN8400" s="677"/>
      <c r="BO8400" s="677"/>
      <c r="BP8400" s="677"/>
      <c r="BQ8400" s="677"/>
      <c r="BR8400" s="677"/>
      <c r="BS8400" s="677"/>
      <c r="BT8400" s="677"/>
      <c r="BU8400" s="677"/>
      <c r="BV8400" s="677"/>
      <c r="BW8400" s="677"/>
      <c r="BX8400" s="677"/>
      <c r="BY8400" s="677"/>
      <c r="BZ8400" s="677"/>
      <c r="CA8400" s="677"/>
      <c r="CB8400" s="677"/>
      <c r="CC8400" s="677"/>
      <c r="CD8400" s="677"/>
      <c r="CE8400" s="677"/>
      <c r="CF8400" s="677"/>
      <c r="CG8400" s="677"/>
    </row>
    <row r="8401" spans="1:85">
      <c r="A8401" s="54"/>
      <c r="B8401" s="54"/>
      <c r="C8401" s="46" t="s">
        <v>33</v>
      </c>
      <c r="D8401" s="58" t="s">
        <v>12707</v>
      </c>
      <c r="E8401" s="97" t="s">
        <v>12708</v>
      </c>
      <c r="F8401" s="46" t="s">
        <v>12709</v>
      </c>
      <c r="G8401" s="58" t="s">
        <v>12710</v>
      </c>
      <c r="H8401" s="58" t="s">
        <v>12711</v>
      </c>
      <c r="I8401" s="524">
        <v>1466</v>
      </c>
      <c r="J8401" s="46" t="s">
        <v>1508</v>
      </c>
      <c r="K8401" s="75" t="s">
        <v>1509</v>
      </c>
      <c r="L8401" s="76">
        <f t="shared" si="454"/>
        <v>0</v>
      </c>
      <c r="M8401" s="76"/>
      <c r="N8401" s="76"/>
      <c r="O8401" s="76"/>
      <c r="P8401" s="76"/>
      <c r="Q8401" s="76"/>
      <c r="R8401" s="76"/>
      <c r="S8401" s="76"/>
      <c r="T8401" s="76"/>
      <c r="U8401" s="76"/>
      <c r="V8401" s="76"/>
      <c r="W8401" s="76"/>
      <c r="X8401" s="76"/>
      <c r="Y8401" s="677"/>
      <c r="Z8401" s="677"/>
      <c r="AA8401" s="677"/>
      <c r="AB8401" s="677"/>
      <c r="AC8401" s="677"/>
      <c r="AD8401" s="677"/>
      <c r="AE8401" s="677"/>
      <c r="AF8401" s="677"/>
      <c r="AG8401" s="677"/>
      <c r="AH8401" s="677"/>
      <c r="AI8401" s="677"/>
      <c r="AJ8401" s="677"/>
      <c r="AK8401" s="677"/>
      <c r="AL8401" s="677"/>
      <c r="AM8401" s="677"/>
      <c r="AN8401" s="677"/>
      <c r="AO8401" s="677"/>
      <c r="AP8401" s="677"/>
      <c r="AQ8401" s="677"/>
      <c r="AR8401" s="677"/>
      <c r="AS8401" s="677"/>
      <c r="AT8401" s="677"/>
      <c r="AU8401" s="677"/>
      <c r="AV8401" s="677"/>
      <c r="AW8401" s="677"/>
      <c r="AX8401" s="677"/>
      <c r="AY8401" s="677"/>
      <c r="AZ8401" s="677"/>
      <c r="BA8401" s="677"/>
      <c r="BB8401" s="677"/>
      <c r="BC8401" s="677"/>
      <c r="BD8401" s="677"/>
      <c r="BE8401" s="677"/>
      <c r="BF8401" s="677"/>
      <c r="BG8401" s="677"/>
      <c r="BH8401" s="677"/>
      <c r="BI8401" s="677"/>
      <c r="BJ8401" s="677"/>
      <c r="BK8401" s="677"/>
      <c r="BL8401" s="677"/>
      <c r="BM8401" s="677"/>
      <c r="BN8401" s="677"/>
      <c r="BO8401" s="677"/>
      <c r="BP8401" s="677"/>
      <c r="BQ8401" s="677"/>
      <c r="BR8401" s="677"/>
      <c r="BS8401" s="677"/>
      <c r="BT8401" s="677"/>
      <c r="BU8401" s="677"/>
      <c r="BV8401" s="677"/>
      <c r="BW8401" s="677"/>
      <c r="BX8401" s="677"/>
      <c r="BY8401" s="677"/>
      <c r="BZ8401" s="677"/>
      <c r="CA8401" s="677"/>
      <c r="CB8401" s="677"/>
      <c r="CC8401" s="677"/>
      <c r="CD8401" s="677"/>
      <c r="CE8401" s="677"/>
      <c r="CF8401" s="677"/>
      <c r="CG8401" s="677"/>
    </row>
    <row r="8402" spans="1:85">
      <c r="A8402" s="54"/>
      <c r="B8402" s="54"/>
      <c r="C8402" s="54"/>
      <c r="D8402" s="169"/>
      <c r="E8402" s="98"/>
      <c r="F8402" s="135"/>
      <c r="G8402" s="77"/>
      <c r="H8402" s="77"/>
      <c r="I8402" s="525"/>
      <c r="J8402" s="54"/>
      <c r="K8402" s="75" t="s">
        <v>1501</v>
      </c>
      <c r="L8402" s="76">
        <f t="shared" si="454"/>
        <v>0</v>
      </c>
      <c r="M8402" s="76"/>
      <c r="N8402" s="76"/>
      <c r="O8402" s="76"/>
      <c r="P8402" s="76"/>
      <c r="Q8402" s="76"/>
      <c r="R8402" s="76"/>
      <c r="S8402" s="76"/>
      <c r="T8402" s="76"/>
      <c r="U8402" s="76"/>
      <c r="V8402" s="76"/>
      <c r="W8402" s="76"/>
      <c r="X8402" s="76"/>
      <c r="Y8402" s="677"/>
      <c r="Z8402" s="677"/>
      <c r="AA8402" s="677"/>
      <c r="AB8402" s="677"/>
      <c r="AC8402" s="677"/>
      <c r="AD8402" s="677"/>
      <c r="AE8402" s="677"/>
      <c r="AF8402" s="677"/>
      <c r="AG8402" s="677"/>
      <c r="AH8402" s="677"/>
      <c r="AI8402" s="677"/>
      <c r="AJ8402" s="677"/>
      <c r="AK8402" s="677"/>
      <c r="AL8402" s="677"/>
      <c r="AM8402" s="677"/>
      <c r="AN8402" s="677"/>
      <c r="AO8402" s="677"/>
      <c r="AP8402" s="677"/>
      <c r="AQ8402" s="677"/>
      <c r="AR8402" s="677"/>
      <c r="AS8402" s="677"/>
      <c r="AT8402" s="677"/>
      <c r="AU8402" s="677"/>
      <c r="AV8402" s="677"/>
      <c r="AW8402" s="677"/>
      <c r="AX8402" s="677"/>
      <c r="AY8402" s="677"/>
      <c r="AZ8402" s="677"/>
      <c r="BA8402" s="677"/>
      <c r="BB8402" s="677"/>
      <c r="BC8402" s="677"/>
      <c r="BD8402" s="677"/>
      <c r="BE8402" s="677"/>
      <c r="BF8402" s="677"/>
      <c r="BG8402" s="677"/>
      <c r="BH8402" s="677"/>
      <c r="BI8402" s="677"/>
      <c r="BJ8402" s="677"/>
      <c r="BK8402" s="677"/>
      <c r="BL8402" s="677"/>
      <c r="BM8402" s="677"/>
      <c r="BN8402" s="677"/>
      <c r="BO8402" s="677"/>
      <c r="BP8402" s="677"/>
      <c r="BQ8402" s="677"/>
      <c r="BR8402" s="677"/>
      <c r="BS8402" s="677"/>
      <c r="BT8402" s="677"/>
      <c r="BU8402" s="677"/>
      <c r="BV8402" s="677"/>
      <c r="BW8402" s="677"/>
      <c r="BX8402" s="677"/>
      <c r="BY8402" s="677"/>
      <c r="BZ8402" s="677"/>
      <c r="CA8402" s="677"/>
      <c r="CB8402" s="677"/>
      <c r="CC8402" s="677"/>
      <c r="CD8402" s="677"/>
      <c r="CE8402" s="677"/>
      <c r="CF8402" s="677"/>
      <c r="CG8402" s="677"/>
    </row>
    <row r="8403" spans="1:85">
      <c r="A8403" s="54"/>
      <c r="B8403" s="54"/>
      <c r="C8403" s="80"/>
      <c r="D8403" s="81"/>
      <c r="E8403" s="99"/>
      <c r="F8403" s="80"/>
      <c r="G8403" s="81"/>
      <c r="H8403" s="81"/>
      <c r="I8403" s="526"/>
      <c r="J8403" s="80"/>
      <c r="K8403" s="84" t="s">
        <v>1502</v>
      </c>
      <c r="L8403" s="76">
        <f t="shared" si="454"/>
        <v>3</v>
      </c>
      <c r="M8403" s="76"/>
      <c r="N8403" s="76"/>
      <c r="O8403" s="76">
        <v>2</v>
      </c>
      <c r="P8403" s="76"/>
      <c r="Q8403" s="76"/>
      <c r="R8403" s="76"/>
      <c r="S8403" s="76">
        <v>1</v>
      </c>
      <c r="T8403" s="76"/>
      <c r="U8403" s="76"/>
      <c r="V8403" s="76"/>
      <c r="W8403" s="76"/>
      <c r="X8403" s="76"/>
      <c r="Y8403" s="677"/>
      <c r="Z8403" s="677"/>
      <c r="AA8403" s="677"/>
      <c r="AB8403" s="677"/>
      <c r="AC8403" s="677"/>
      <c r="AD8403" s="677"/>
      <c r="AE8403" s="677"/>
      <c r="AF8403" s="677"/>
      <c r="AG8403" s="677"/>
      <c r="AH8403" s="677"/>
      <c r="AI8403" s="677"/>
      <c r="AJ8403" s="677"/>
      <c r="AK8403" s="677"/>
      <c r="AL8403" s="677"/>
      <c r="AM8403" s="677"/>
      <c r="AN8403" s="677"/>
      <c r="AO8403" s="677"/>
      <c r="AP8403" s="677"/>
      <c r="AQ8403" s="677"/>
      <c r="AR8403" s="677"/>
      <c r="AS8403" s="677"/>
      <c r="AT8403" s="677"/>
      <c r="AU8403" s="677"/>
      <c r="AV8403" s="677"/>
      <c r="AW8403" s="677"/>
      <c r="AX8403" s="677"/>
      <c r="AY8403" s="677"/>
      <c r="AZ8403" s="677"/>
      <c r="BA8403" s="677"/>
      <c r="BB8403" s="677"/>
      <c r="BC8403" s="677"/>
      <c r="BD8403" s="677"/>
      <c r="BE8403" s="677"/>
      <c r="BF8403" s="677"/>
      <c r="BG8403" s="677"/>
      <c r="BH8403" s="677"/>
      <c r="BI8403" s="677"/>
      <c r="BJ8403" s="677"/>
      <c r="BK8403" s="677"/>
      <c r="BL8403" s="677"/>
      <c r="BM8403" s="677"/>
      <c r="BN8403" s="677"/>
      <c r="BO8403" s="677"/>
      <c r="BP8403" s="677"/>
      <c r="BQ8403" s="677"/>
      <c r="BR8403" s="677"/>
      <c r="BS8403" s="677"/>
      <c r="BT8403" s="677"/>
      <c r="BU8403" s="677"/>
      <c r="BV8403" s="677"/>
      <c r="BW8403" s="677"/>
      <c r="BX8403" s="677"/>
      <c r="BY8403" s="677"/>
      <c r="BZ8403" s="677"/>
      <c r="CA8403" s="677"/>
      <c r="CB8403" s="677"/>
      <c r="CC8403" s="677"/>
      <c r="CD8403" s="677"/>
      <c r="CE8403" s="677"/>
      <c r="CF8403" s="677"/>
      <c r="CG8403" s="677"/>
    </row>
    <row r="8404" spans="1:85">
      <c r="A8404" s="54"/>
      <c r="B8404" s="54"/>
      <c r="C8404" s="46" t="s">
        <v>33</v>
      </c>
      <c r="D8404" s="58" t="s">
        <v>12712</v>
      </c>
      <c r="E8404" s="97" t="s">
        <v>12713</v>
      </c>
      <c r="F8404" s="46" t="s">
        <v>1932</v>
      </c>
      <c r="G8404" s="58" t="s">
        <v>12714</v>
      </c>
      <c r="H8404" s="58" t="s">
        <v>12715</v>
      </c>
      <c r="I8404" s="524">
        <v>0</v>
      </c>
      <c r="J8404" s="46" t="s">
        <v>1508</v>
      </c>
      <c r="K8404" s="75" t="s">
        <v>1509</v>
      </c>
      <c r="L8404" s="76">
        <f>SUM(M8404:X8404)</f>
        <v>0</v>
      </c>
      <c r="M8404" s="76"/>
      <c r="N8404" s="76"/>
      <c r="O8404" s="76"/>
      <c r="P8404" s="76"/>
      <c r="Q8404" s="76"/>
      <c r="R8404" s="76"/>
      <c r="S8404" s="76"/>
      <c r="T8404" s="76"/>
      <c r="U8404" s="76"/>
      <c r="V8404" s="76"/>
      <c r="W8404" s="76"/>
      <c r="X8404" s="76"/>
      <c r="Y8404" s="677"/>
      <c r="Z8404" s="677"/>
      <c r="AA8404" s="677"/>
      <c r="AB8404" s="677"/>
      <c r="AC8404" s="677"/>
      <c r="AD8404" s="677"/>
      <c r="AE8404" s="677"/>
      <c r="AF8404" s="677"/>
      <c r="AG8404" s="677"/>
      <c r="AH8404" s="677"/>
      <c r="AI8404" s="677"/>
      <c r="AJ8404" s="677"/>
      <c r="AK8404" s="677"/>
      <c r="AL8404" s="677"/>
      <c r="AM8404" s="677"/>
      <c r="AN8404" s="677"/>
      <c r="AO8404" s="677"/>
      <c r="AP8404" s="677"/>
      <c r="AQ8404" s="677"/>
      <c r="AR8404" s="677"/>
      <c r="AS8404" s="677"/>
      <c r="AT8404" s="677"/>
      <c r="AU8404" s="677"/>
      <c r="AV8404" s="677"/>
      <c r="AW8404" s="677"/>
      <c r="AX8404" s="677"/>
      <c r="AY8404" s="677"/>
      <c r="AZ8404" s="677"/>
      <c r="BA8404" s="677"/>
      <c r="BB8404" s="677"/>
      <c r="BC8404" s="677"/>
      <c r="BD8404" s="677"/>
      <c r="BE8404" s="677"/>
      <c r="BF8404" s="677"/>
      <c r="BG8404" s="677"/>
      <c r="BH8404" s="677"/>
      <c r="BI8404" s="677"/>
      <c r="BJ8404" s="677"/>
      <c r="BK8404" s="677"/>
      <c r="BL8404" s="677"/>
      <c r="BM8404" s="677"/>
      <c r="BN8404" s="677"/>
      <c r="BO8404" s="677"/>
      <c r="BP8404" s="677"/>
      <c r="BQ8404" s="677"/>
      <c r="BR8404" s="677"/>
      <c r="BS8404" s="677"/>
      <c r="BT8404" s="677"/>
      <c r="BU8404" s="677"/>
      <c r="BV8404" s="677"/>
      <c r="BW8404" s="677"/>
      <c r="BX8404" s="677"/>
      <c r="BY8404" s="677"/>
      <c r="BZ8404" s="677"/>
      <c r="CA8404" s="677"/>
      <c r="CB8404" s="677"/>
      <c r="CC8404" s="677"/>
      <c r="CD8404" s="677"/>
      <c r="CE8404" s="677"/>
      <c r="CF8404" s="677"/>
      <c r="CG8404" s="677"/>
    </row>
    <row r="8405" spans="1:85">
      <c r="A8405" s="54"/>
      <c r="B8405" s="54"/>
      <c r="C8405" s="54"/>
      <c r="D8405" s="169"/>
      <c r="E8405" s="98"/>
      <c r="F8405" s="135"/>
      <c r="G8405" s="77"/>
      <c r="H8405" s="77"/>
      <c r="I8405" s="525"/>
      <c r="J8405" s="54"/>
      <c r="K8405" s="75" t="s">
        <v>1501</v>
      </c>
      <c r="L8405" s="76">
        <f t="shared" ref="L8405:L8424" si="455">SUM(M8405:X8405)</f>
        <v>0</v>
      </c>
      <c r="M8405" s="76"/>
      <c r="N8405" s="76"/>
      <c r="O8405" s="76"/>
      <c r="P8405" s="76"/>
      <c r="Q8405" s="76"/>
      <c r="R8405" s="76"/>
      <c r="S8405" s="76"/>
      <c r="T8405" s="76"/>
      <c r="U8405" s="76"/>
      <c r="V8405" s="76"/>
      <c r="W8405" s="76"/>
      <c r="X8405" s="76"/>
      <c r="Y8405" s="677"/>
      <c r="Z8405" s="677"/>
      <c r="AA8405" s="677"/>
      <c r="AB8405" s="677"/>
      <c r="AC8405" s="677"/>
      <c r="AD8405" s="677"/>
      <c r="AE8405" s="677"/>
      <c r="AF8405" s="677"/>
      <c r="AG8405" s="677"/>
      <c r="AH8405" s="677"/>
      <c r="AI8405" s="677"/>
      <c r="AJ8405" s="677"/>
      <c r="AK8405" s="677"/>
      <c r="AL8405" s="677"/>
      <c r="AM8405" s="677"/>
      <c r="AN8405" s="677"/>
      <c r="AO8405" s="677"/>
      <c r="AP8405" s="677"/>
      <c r="AQ8405" s="677"/>
      <c r="AR8405" s="677"/>
      <c r="AS8405" s="677"/>
      <c r="AT8405" s="677"/>
      <c r="AU8405" s="677"/>
      <c r="AV8405" s="677"/>
      <c r="AW8405" s="677"/>
      <c r="AX8405" s="677"/>
      <c r="AY8405" s="677"/>
      <c r="AZ8405" s="677"/>
      <c r="BA8405" s="677"/>
      <c r="BB8405" s="677"/>
      <c r="BC8405" s="677"/>
      <c r="BD8405" s="677"/>
      <c r="BE8405" s="677"/>
      <c r="BF8405" s="677"/>
      <c r="BG8405" s="677"/>
      <c r="BH8405" s="677"/>
      <c r="BI8405" s="677"/>
      <c r="BJ8405" s="677"/>
      <c r="BK8405" s="677"/>
      <c r="BL8405" s="677"/>
      <c r="BM8405" s="677"/>
      <c r="BN8405" s="677"/>
      <c r="BO8405" s="677"/>
      <c r="BP8405" s="677"/>
      <c r="BQ8405" s="677"/>
      <c r="BR8405" s="677"/>
      <c r="BS8405" s="677"/>
      <c r="BT8405" s="677"/>
      <c r="BU8405" s="677"/>
      <c r="BV8405" s="677"/>
      <c r="BW8405" s="677"/>
      <c r="BX8405" s="677"/>
      <c r="BY8405" s="677"/>
      <c r="BZ8405" s="677"/>
      <c r="CA8405" s="677"/>
      <c r="CB8405" s="677"/>
      <c r="CC8405" s="677"/>
      <c r="CD8405" s="677"/>
      <c r="CE8405" s="677"/>
      <c r="CF8405" s="677"/>
      <c r="CG8405" s="677"/>
    </row>
    <row r="8406" spans="1:85">
      <c r="A8406" s="54"/>
      <c r="B8406" s="54"/>
      <c r="C8406" s="80"/>
      <c r="D8406" s="81"/>
      <c r="E8406" s="99"/>
      <c r="F8406" s="80"/>
      <c r="G8406" s="81"/>
      <c r="H8406" s="81"/>
      <c r="I8406" s="526"/>
      <c r="J8406" s="80"/>
      <c r="K8406" s="84" t="s">
        <v>1502</v>
      </c>
      <c r="L8406" s="76">
        <f t="shared" si="455"/>
        <v>2</v>
      </c>
      <c r="M8406" s="76"/>
      <c r="N8406" s="76"/>
      <c r="O8406" s="76">
        <v>2</v>
      </c>
      <c r="P8406" s="76"/>
      <c r="Q8406" s="76"/>
      <c r="R8406" s="76"/>
      <c r="S8406" s="76"/>
      <c r="T8406" s="76"/>
      <c r="U8406" s="76"/>
      <c r="V8406" s="76"/>
      <c r="W8406" s="76"/>
      <c r="X8406" s="76"/>
      <c r="Y8406" s="677"/>
      <c r="Z8406" s="677"/>
      <c r="AA8406" s="677"/>
      <c r="AB8406" s="677"/>
      <c r="AC8406" s="677"/>
      <c r="AD8406" s="677"/>
      <c r="AE8406" s="677"/>
      <c r="AF8406" s="677"/>
      <c r="AG8406" s="677"/>
      <c r="AH8406" s="677"/>
      <c r="AI8406" s="677"/>
      <c r="AJ8406" s="677"/>
      <c r="AK8406" s="677"/>
      <c r="AL8406" s="677"/>
      <c r="AM8406" s="677"/>
      <c r="AN8406" s="677"/>
      <c r="AO8406" s="677"/>
      <c r="AP8406" s="677"/>
      <c r="AQ8406" s="677"/>
      <c r="AR8406" s="677"/>
      <c r="AS8406" s="677"/>
      <c r="AT8406" s="677"/>
      <c r="AU8406" s="677"/>
      <c r="AV8406" s="677"/>
      <c r="AW8406" s="677"/>
      <c r="AX8406" s="677"/>
      <c r="AY8406" s="677"/>
      <c r="AZ8406" s="677"/>
      <c r="BA8406" s="677"/>
      <c r="BB8406" s="677"/>
      <c r="BC8406" s="677"/>
      <c r="BD8406" s="677"/>
      <c r="BE8406" s="677"/>
      <c r="BF8406" s="677"/>
      <c r="BG8406" s="677"/>
      <c r="BH8406" s="677"/>
      <c r="BI8406" s="677"/>
      <c r="BJ8406" s="677"/>
      <c r="BK8406" s="677"/>
      <c r="BL8406" s="677"/>
      <c r="BM8406" s="677"/>
      <c r="BN8406" s="677"/>
      <c r="BO8406" s="677"/>
      <c r="BP8406" s="677"/>
      <c r="BQ8406" s="677"/>
      <c r="BR8406" s="677"/>
      <c r="BS8406" s="677"/>
      <c r="BT8406" s="677"/>
      <c r="BU8406" s="677"/>
      <c r="BV8406" s="677"/>
      <c r="BW8406" s="677"/>
      <c r="BX8406" s="677"/>
      <c r="BY8406" s="677"/>
      <c r="BZ8406" s="677"/>
      <c r="CA8406" s="677"/>
      <c r="CB8406" s="677"/>
      <c r="CC8406" s="677"/>
      <c r="CD8406" s="677"/>
      <c r="CE8406" s="677"/>
      <c r="CF8406" s="677"/>
      <c r="CG8406" s="677"/>
    </row>
    <row r="8407" spans="1:85">
      <c r="A8407" s="54"/>
      <c r="B8407" s="54"/>
      <c r="C8407" s="46" t="s">
        <v>33</v>
      </c>
      <c r="D8407" s="58" t="s">
        <v>12716</v>
      </c>
      <c r="E8407" s="97" t="s">
        <v>12717</v>
      </c>
      <c r="F8407" s="46" t="s">
        <v>12718</v>
      </c>
      <c r="G8407" s="58" t="s">
        <v>12719</v>
      </c>
      <c r="H8407" s="58" t="s">
        <v>12720</v>
      </c>
      <c r="I8407" s="524">
        <v>0</v>
      </c>
      <c r="J8407" s="46" t="s">
        <v>1508</v>
      </c>
      <c r="K8407" s="75" t="s">
        <v>1509</v>
      </c>
      <c r="L8407" s="76">
        <f t="shared" si="455"/>
        <v>0</v>
      </c>
      <c r="M8407" s="76"/>
      <c r="N8407" s="76"/>
      <c r="O8407" s="76"/>
      <c r="P8407" s="76"/>
      <c r="Q8407" s="76"/>
      <c r="R8407" s="76"/>
      <c r="S8407" s="76"/>
      <c r="T8407" s="76"/>
      <c r="U8407" s="76"/>
      <c r="V8407" s="76"/>
      <c r="W8407" s="76"/>
      <c r="X8407" s="76"/>
      <c r="Y8407" s="677"/>
      <c r="Z8407" s="677"/>
      <c r="AA8407" s="677"/>
      <c r="AB8407" s="677"/>
      <c r="AC8407" s="677"/>
      <c r="AD8407" s="677"/>
      <c r="AE8407" s="677"/>
      <c r="AF8407" s="677"/>
      <c r="AG8407" s="677"/>
      <c r="AH8407" s="677"/>
      <c r="AI8407" s="677"/>
      <c r="AJ8407" s="677"/>
      <c r="AK8407" s="677"/>
      <c r="AL8407" s="677"/>
      <c r="AM8407" s="677"/>
      <c r="AN8407" s="677"/>
      <c r="AO8407" s="677"/>
      <c r="AP8407" s="677"/>
      <c r="AQ8407" s="677"/>
      <c r="AR8407" s="677"/>
      <c r="AS8407" s="677"/>
      <c r="AT8407" s="677"/>
      <c r="AU8407" s="677"/>
      <c r="AV8407" s="677"/>
      <c r="AW8407" s="677"/>
      <c r="AX8407" s="677"/>
      <c r="AY8407" s="677"/>
      <c r="AZ8407" s="677"/>
      <c r="BA8407" s="677"/>
      <c r="BB8407" s="677"/>
      <c r="BC8407" s="677"/>
      <c r="BD8407" s="677"/>
      <c r="BE8407" s="677"/>
      <c r="BF8407" s="677"/>
      <c r="BG8407" s="677"/>
      <c r="BH8407" s="677"/>
      <c r="BI8407" s="677"/>
      <c r="BJ8407" s="677"/>
      <c r="BK8407" s="677"/>
      <c r="BL8407" s="677"/>
      <c r="BM8407" s="677"/>
      <c r="BN8407" s="677"/>
      <c r="BO8407" s="677"/>
      <c r="BP8407" s="677"/>
      <c r="BQ8407" s="677"/>
      <c r="BR8407" s="677"/>
      <c r="BS8407" s="677"/>
      <c r="BT8407" s="677"/>
      <c r="BU8407" s="677"/>
      <c r="BV8407" s="677"/>
      <c r="BW8407" s="677"/>
      <c r="BX8407" s="677"/>
      <c r="BY8407" s="677"/>
      <c r="BZ8407" s="677"/>
      <c r="CA8407" s="677"/>
      <c r="CB8407" s="677"/>
      <c r="CC8407" s="677"/>
      <c r="CD8407" s="677"/>
      <c r="CE8407" s="677"/>
      <c r="CF8407" s="677"/>
      <c r="CG8407" s="677"/>
    </row>
    <row r="8408" spans="1:85">
      <c r="A8408" s="54"/>
      <c r="B8408" s="54"/>
      <c r="C8408" s="54"/>
      <c r="D8408" s="169"/>
      <c r="E8408" s="98"/>
      <c r="F8408" s="135"/>
      <c r="G8408" s="77"/>
      <c r="H8408" s="77"/>
      <c r="I8408" s="525"/>
      <c r="J8408" s="54"/>
      <c r="K8408" s="75" t="s">
        <v>1501</v>
      </c>
      <c r="L8408" s="76">
        <f t="shared" si="455"/>
        <v>0</v>
      </c>
      <c r="M8408" s="76"/>
      <c r="N8408" s="76"/>
      <c r="O8408" s="76"/>
      <c r="P8408" s="76"/>
      <c r="Q8408" s="76"/>
      <c r="R8408" s="76"/>
      <c r="S8408" s="76"/>
      <c r="T8408" s="76"/>
      <c r="U8408" s="76"/>
      <c r="V8408" s="76"/>
      <c r="W8408" s="76"/>
      <c r="X8408" s="76"/>
      <c r="Y8408" s="677"/>
      <c r="Z8408" s="677"/>
      <c r="AA8408" s="677"/>
      <c r="AB8408" s="677"/>
      <c r="AC8408" s="677"/>
      <c r="AD8408" s="677"/>
      <c r="AE8408" s="677"/>
      <c r="AF8408" s="677"/>
      <c r="AG8408" s="677"/>
      <c r="AH8408" s="677"/>
      <c r="AI8408" s="677"/>
      <c r="AJ8408" s="677"/>
      <c r="AK8408" s="677"/>
      <c r="AL8408" s="677"/>
      <c r="AM8408" s="677"/>
      <c r="AN8408" s="677"/>
      <c r="AO8408" s="677"/>
      <c r="AP8408" s="677"/>
      <c r="AQ8408" s="677"/>
      <c r="AR8408" s="677"/>
      <c r="AS8408" s="677"/>
      <c r="AT8408" s="677"/>
      <c r="AU8408" s="677"/>
      <c r="AV8408" s="677"/>
      <c r="AW8408" s="677"/>
      <c r="AX8408" s="677"/>
      <c r="AY8408" s="677"/>
      <c r="AZ8408" s="677"/>
      <c r="BA8408" s="677"/>
      <c r="BB8408" s="677"/>
      <c r="BC8408" s="677"/>
      <c r="BD8408" s="677"/>
      <c r="BE8408" s="677"/>
      <c r="BF8408" s="677"/>
      <c r="BG8408" s="677"/>
      <c r="BH8408" s="677"/>
      <c r="BI8408" s="677"/>
      <c r="BJ8408" s="677"/>
      <c r="BK8408" s="677"/>
      <c r="BL8408" s="677"/>
      <c r="BM8408" s="677"/>
      <c r="BN8408" s="677"/>
      <c r="BO8408" s="677"/>
      <c r="BP8408" s="677"/>
      <c r="BQ8408" s="677"/>
      <c r="BR8408" s="677"/>
      <c r="BS8408" s="677"/>
      <c r="BT8408" s="677"/>
      <c r="BU8408" s="677"/>
      <c r="BV8408" s="677"/>
      <c r="BW8408" s="677"/>
      <c r="BX8408" s="677"/>
      <c r="BY8408" s="677"/>
      <c r="BZ8408" s="677"/>
      <c r="CA8408" s="677"/>
      <c r="CB8408" s="677"/>
      <c r="CC8408" s="677"/>
      <c r="CD8408" s="677"/>
      <c r="CE8408" s="677"/>
      <c r="CF8408" s="677"/>
      <c r="CG8408" s="677"/>
    </row>
    <row r="8409" spans="1:85">
      <c r="A8409" s="54"/>
      <c r="B8409" s="54"/>
      <c r="C8409" s="80"/>
      <c r="D8409" s="81"/>
      <c r="E8409" s="99"/>
      <c r="F8409" s="80"/>
      <c r="G8409" s="81"/>
      <c r="H8409" s="81"/>
      <c r="I8409" s="526"/>
      <c r="J8409" s="80"/>
      <c r="K8409" s="84" t="s">
        <v>1502</v>
      </c>
      <c r="L8409" s="76">
        <f t="shared" si="455"/>
        <v>2</v>
      </c>
      <c r="M8409" s="76"/>
      <c r="N8409" s="76"/>
      <c r="O8409" s="76">
        <v>1</v>
      </c>
      <c r="P8409" s="76"/>
      <c r="Q8409" s="76"/>
      <c r="R8409" s="76"/>
      <c r="S8409" s="76">
        <v>1</v>
      </c>
      <c r="T8409" s="76"/>
      <c r="U8409" s="76"/>
      <c r="V8409" s="76"/>
      <c r="W8409" s="76"/>
      <c r="X8409" s="76"/>
      <c r="Y8409" s="677"/>
      <c r="Z8409" s="677"/>
      <c r="AA8409" s="677"/>
      <c r="AB8409" s="677"/>
      <c r="AC8409" s="677"/>
      <c r="AD8409" s="677"/>
      <c r="AE8409" s="677"/>
      <c r="AF8409" s="677"/>
      <c r="AG8409" s="677"/>
      <c r="AH8409" s="677"/>
      <c r="AI8409" s="677"/>
      <c r="AJ8409" s="677"/>
      <c r="AK8409" s="677"/>
      <c r="AL8409" s="677"/>
      <c r="AM8409" s="677"/>
      <c r="AN8409" s="677"/>
      <c r="AO8409" s="677"/>
      <c r="AP8409" s="677"/>
      <c r="AQ8409" s="677"/>
      <c r="AR8409" s="677"/>
      <c r="AS8409" s="677"/>
      <c r="AT8409" s="677"/>
      <c r="AU8409" s="677"/>
      <c r="AV8409" s="677"/>
      <c r="AW8409" s="677"/>
      <c r="AX8409" s="677"/>
      <c r="AY8409" s="677"/>
      <c r="AZ8409" s="677"/>
      <c r="BA8409" s="677"/>
      <c r="BB8409" s="677"/>
      <c r="BC8409" s="677"/>
      <c r="BD8409" s="677"/>
      <c r="BE8409" s="677"/>
      <c r="BF8409" s="677"/>
      <c r="BG8409" s="677"/>
      <c r="BH8409" s="677"/>
      <c r="BI8409" s="677"/>
      <c r="BJ8409" s="677"/>
      <c r="BK8409" s="677"/>
      <c r="BL8409" s="677"/>
      <c r="BM8409" s="677"/>
      <c r="BN8409" s="677"/>
      <c r="BO8409" s="677"/>
      <c r="BP8409" s="677"/>
      <c r="BQ8409" s="677"/>
      <c r="BR8409" s="677"/>
      <c r="BS8409" s="677"/>
      <c r="BT8409" s="677"/>
      <c r="BU8409" s="677"/>
      <c r="BV8409" s="677"/>
      <c r="BW8409" s="677"/>
      <c r="BX8409" s="677"/>
      <c r="BY8409" s="677"/>
      <c r="BZ8409" s="677"/>
      <c r="CA8409" s="677"/>
      <c r="CB8409" s="677"/>
      <c r="CC8409" s="677"/>
      <c r="CD8409" s="677"/>
      <c r="CE8409" s="677"/>
      <c r="CF8409" s="677"/>
      <c r="CG8409" s="677"/>
    </row>
    <row r="8410" spans="1:85">
      <c r="A8410" s="54"/>
      <c r="B8410" s="54"/>
      <c r="C8410" s="46" t="s">
        <v>33</v>
      </c>
      <c r="D8410" s="58" t="s">
        <v>12721</v>
      </c>
      <c r="E8410" s="97" t="s">
        <v>12722</v>
      </c>
      <c r="F8410" s="46" t="s">
        <v>12723</v>
      </c>
      <c r="G8410" s="58" t="s">
        <v>12724</v>
      </c>
      <c r="H8410" s="58" t="s">
        <v>12725</v>
      </c>
      <c r="I8410" s="524">
        <v>0</v>
      </c>
      <c r="J8410" s="46" t="s">
        <v>1508</v>
      </c>
      <c r="K8410" s="75" t="s">
        <v>1509</v>
      </c>
      <c r="L8410" s="76">
        <f t="shared" si="455"/>
        <v>0</v>
      </c>
      <c r="M8410" s="76"/>
      <c r="N8410" s="76"/>
      <c r="O8410" s="76"/>
      <c r="P8410" s="76"/>
      <c r="Q8410" s="76"/>
      <c r="R8410" s="76"/>
      <c r="S8410" s="76"/>
      <c r="T8410" s="76"/>
      <c r="U8410" s="76"/>
      <c r="V8410" s="76"/>
      <c r="W8410" s="76"/>
      <c r="X8410" s="76"/>
      <c r="Y8410" s="677"/>
      <c r="Z8410" s="677"/>
      <c r="AA8410" s="677"/>
      <c r="AB8410" s="677"/>
      <c r="AC8410" s="677"/>
      <c r="AD8410" s="677"/>
      <c r="AE8410" s="677"/>
      <c r="AF8410" s="677"/>
      <c r="AG8410" s="677"/>
      <c r="AH8410" s="677"/>
      <c r="AI8410" s="677"/>
      <c r="AJ8410" s="677"/>
      <c r="AK8410" s="677"/>
      <c r="AL8410" s="677"/>
      <c r="AM8410" s="677"/>
      <c r="AN8410" s="677"/>
      <c r="AO8410" s="677"/>
      <c r="AP8410" s="677"/>
      <c r="AQ8410" s="677"/>
      <c r="AR8410" s="677"/>
      <c r="AS8410" s="677"/>
      <c r="AT8410" s="677"/>
      <c r="AU8410" s="677"/>
      <c r="AV8410" s="677"/>
      <c r="AW8410" s="677"/>
      <c r="AX8410" s="677"/>
      <c r="AY8410" s="677"/>
      <c r="AZ8410" s="677"/>
      <c r="BA8410" s="677"/>
      <c r="BB8410" s="677"/>
      <c r="BC8410" s="677"/>
      <c r="BD8410" s="677"/>
      <c r="BE8410" s="677"/>
      <c r="BF8410" s="677"/>
      <c r="BG8410" s="677"/>
      <c r="BH8410" s="677"/>
      <c r="BI8410" s="677"/>
      <c r="BJ8410" s="677"/>
      <c r="BK8410" s="677"/>
      <c r="BL8410" s="677"/>
      <c r="BM8410" s="677"/>
      <c r="BN8410" s="677"/>
      <c r="BO8410" s="677"/>
      <c r="BP8410" s="677"/>
      <c r="BQ8410" s="677"/>
      <c r="BR8410" s="677"/>
      <c r="BS8410" s="677"/>
      <c r="BT8410" s="677"/>
      <c r="BU8410" s="677"/>
      <c r="BV8410" s="677"/>
      <c r="BW8410" s="677"/>
      <c r="BX8410" s="677"/>
      <c r="BY8410" s="677"/>
      <c r="BZ8410" s="677"/>
      <c r="CA8410" s="677"/>
      <c r="CB8410" s="677"/>
      <c r="CC8410" s="677"/>
      <c r="CD8410" s="677"/>
      <c r="CE8410" s="677"/>
      <c r="CF8410" s="677"/>
      <c r="CG8410" s="677"/>
    </row>
    <row r="8411" spans="1:85">
      <c r="A8411" s="54"/>
      <c r="B8411" s="54"/>
      <c r="C8411" s="54"/>
      <c r="D8411" s="169"/>
      <c r="E8411" s="98"/>
      <c r="F8411" s="135"/>
      <c r="G8411" s="77"/>
      <c r="H8411" s="77"/>
      <c r="I8411" s="525"/>
      <c r="J8411" s="54"/>
      <c r="K8411" s="75" t="s">
        <v>1501</v>
      </c>
      <c r="L8411" s="76">
        <f t="shared" si="455"/>
        <v>0</v>
      </c>
      <c r="M8411" s="76"/>
      <c r="N8411" s="76"/>
      <c r="O8411" s="76"/>
      <c r="P8411" s="76"/>
      <c r="Q8411" s="76"/>
      <c r="R8411" s="76"/>
      <c r="S8411" s="76"/>
      <c r="T8411" s="76"/>
      <c r="U8411" s="76"/>
      <c r="V8411" s="76"/>
      <c r="W8411" s="76"/>
      <c r="X8411" s="76"/>
      <c r="Y8411" s="677"/>
      <c r="Z8411" s="677"/>
      <c r="AA8411" s="677"/>
      <c r="AB8411" s="677"/>
      <c r="AC8411" s="677"/>
      <c r="AD8411" s="677"/>
      <c r="AE8411" s="677"/>
      <c r="AF8411" s="677"/>
      <c r="AG8411" s="677"/>
      <c r="AH8411" s="677"/>
      <c r="AI8411" s="677"/>
      <c r="AJ8411" s="677"/>
      <c r="AK8411" s="677"/>
      <c r="AL8411" s="677"/>
      <c r="AM8411" s="677"/>
      <c r="AN8411" s="677"/>
      <c r="AO8411" s="677"/>
      <c r="AP8411" s="677"/>
      <c r="AQ8411" s="677"/>
      <c r="AR8411" s="677"/>
      <c r="AS8411" s="677"/>
      <c r="AT8411" s="677"/>
      <c r="AU8411" s="677"/>
      <c r="AV8411" s="677"/>
      <c r="AW8411" s="677"/>
      <c r="AX8411" s="677"/>
      <c r="AY8411" s="677"/>
      <c r="AZ8411" s="677"/>
      <c r="BA8411" s="677"/>
      <c r="BB8411" s="677"/>
      <c r="BC8411" s="677"/>
      <c r="BD8411" s="677"/>
      <c r="BE8411" s="677"/>
      <c r="BF8411" s="677"/>
      <c r="BG8411" s="677"/>
      <c r="BH8411" s="677"/>
      <c r="BI8411" s="677"/>
      <c r="BJ8411" s="677"/>
      <c r="BK8411" s="677"/>
      <c r="BL8411" s="677"/>
      <c r="BM8411" s="677"/>
      <c r="BN8411" s="677"/>
      <c r="BO8411" s="677"/>
      <c r="BP8411" s="677"/>
      <c r="BQ8411" s="677"/>
      <c r="BR8411" s="677"/>
      <c r="BS8411" s="677"/>
      <c r="BT8411" s="677"/>
      <c r="BU8411" s="677"/>
      <c r="BV8411" s="677"/>
      <c r="BW8411" s="677"/>
      <c r="BX8411" s="677"/>
      <c r="BY8411" s="677"/>
      <c r="BZ8411" s="677"/>
      <c r="CA8411" s="677"/>
      <c r="CB8411" s="677"/>
      <c r="CC8411" s="677"/>
      <c r="CD8411" s="677"/>
      <c r="CE8411" s="677"/>
      <c r="CF8411" s="677"/>
      <c r="CG8411" s="677"/>
    </row>
    <row r="8412" spans="1:85">
      <c r="A8412" s="54"/>
      <c r="B8412" s="54"/>
      <c r="C8412" s="80"/>
      <c r="D8412" s="81"/>
      <c r="E8412" s="99"/>
      <c r="F8412" s="80"/>
      <c r="G8412" s="81"/>
      <c r="H8412" s="81"/>
      <c r="I8412" s="526"/>
      <c r="J8412" s="80"/>
      <c r="K8412" s="84" t="s">
        <v>1502</v>
      </c>
      <c r="L8412" s="76">
        <f t="shared" si="455"/>
        <v>2</v>
      </c>
      <c r="M8412" s="76"/>
      <c r="N8412" s="76"/>
      <c r="O8412" s="76">
        <v>2</v>
      </c>
      <c r="P8412" s="76"/>
      <c r="Q8412" s="76"/>
      <c r="R8412" s="76"/>
      <c r="S8412" s="76"/>
      <c r="T8412" s="76"/>
      <c r="U8412" s="76"/>
      <c r="V8412" s="76"/>
      <c r="W8412" s="76"/>
      <c r="X8412" s="76"/>
      <c r="Y8412" s="677"/>
      <c r="Z8412" s="677"/>
      <c r="AA8412" s="677"/>
      <c r="AB8412" s="677"/>
      <c r="AC8412" s="677"/>
      <c r="AD8412" s="677"/>
      <c r="AE8412" s="677"/>
      <c r="AF8412" s="677"/>
      <c r="AG8412" s="677"/>
      <c r="AH8412" s="677"/>
      <c r="AI8412" s="677"/>
      <c r="AJ8412" s="677"/>
      <c r="AK8412" s="677"/>
      <c r="AL8412" s="677"/>
      <c r="AM8412" s="677"/>
      <c r="AN8412" s="677"/>
      <c r="AO8412" s="677"/>
      <c r="AP8412" s="677"/>
      <c r="AQ8412" s="677"/>
      <c r="AR8412" s="677"/>
      <c r="AS8412" s="677"/>
      <c r="AT8412" s="677"/>
      <c r="AU8412" s="677"/>
      <c r="AV8412" s="677"/>
      <c r="AW8412" s="677"/>
      <c r="AX8412" s="677"/>
      <c r="AY8412" s="677"/>
      <c r="AZ8412" s="677"/>
      <c r="BA8412" s="677"/>
      <c r="BB8412" s="677"/>
      <c r="BC8412" s="677"/>
      <c r="BD8412" s="677"/>
      <c r="BE8412" s="677"/>
      <c r="BF8412" s="677"/>
      <c r="BG8412" s="677"/>
      <c r="BH8412" s="677"/>
      <c r="BI8412" s="677"/>
      <c r="BJ8412" s="677"/>
      <c r="BK8412" s="677"/>
      <c r="BL8412" s="677"/>
      <c r="BM8412" s="677"/>
      <c r="BN8412" s="677"/>
      <c r="BO8412" s="677"/>
      <c r="BP8412" s="677"/>
      <c r="BQ8412" s="677"/>
      <c r="BR8412" s="677"/>
      <c r="BS8412" s="677"/>
      <c r="BT8412" s="677"/>
      <c r="BU8412" s="677"/>
      <c r="BV8412" s="677"/>
      <c r="BW8412" s="677"/>
      <c r="BX8412" s="677"/>
      <c r="BY8412" s="677"/>
      <c r="BZ8412" s="677"/>
      <c r="CA8412" s="677"/>
      <c r="CB8412" s="677"/>
      <c r="CC8412" s="677"/>
      <c r="CD8412" s="677"/>
      <c r="CE8412" s="677"/>
      <c r="CF8412" s="677"/>
      <c r="CG8412" s="677"/>
    </row>
    <row r="8413" spans="1:85">
      <c r="A8413" s="54"/>
      <c r="B8413" s="54"/>
      <c r="C8413" s="46" t="s">
        <v>33</v>
      </c>
      <c r="D8413" s="58" t="s">
        <v>12726</v>
      </c>
      <c r="E8413" s="97" t="s">
        <v>12727</v>
      </c>
      <c r="F8413" s="46" t="s">
        <v>12728</v>
      </c>
      <c r="G8413" s="58" t="s">
        <v>12729</v>
      </c>
      <c r="H8413" s="58" t="s">
        <v>12730</v>
      </c>
      <c r="I8413" s="524">
        <v>0</v>
      </c>
      <c r="J8413" s="46" t="s">
        <v>1508</v>
      </c>
      <c r="K8413" s="75" t="s">
        <v>1509</v>
      </c>
      <c r="L8413" s="76">
        <f t="shared" si="455"/>
        <v>0</v>
      </c>
      <c r="M8413" s="76"/>
      <c r="N8413" s="76"/>
      <c r="O8413" s="76"/>
      <c r="P8413" s="76"/>
      <c r="Q8413" s="76"/>
      <c r="R8413" s="76"/>
      <c r="S8413" s="76"/>
      <c r="T8413" s="76"/>
      <c r="U8413" s="76"/>
      <c r="V8413" s="76"/>
      <c r="W8413" s="76"/>
      <c r="X8413" s="76"/>
      <c r="Y8413" s="677"/>
      <c r="Z8413" s="677"/>
      <c r="AA8413" s="677"/>
      <c r="AB8413" s="677"/>
      <c r="AC8413" s="677"/>
      <c r="AD8413" s="677"/>
      <c r="AE8413" s="677"/>
      <c r="AF8413" s="677"/>
      <c r="AG8413" s="677"/>
      <c r="AH8413" s="677"/>
      <c r="AI8413" s="677"/>
      <c r="AJ8413" s="677"/>
      <c r="AK8413" s="677"/>
      <c r="AL8413" s="677"/>
      <c r="AM8413" s="677"/>
      <c r="AN8413" s="677"/>
      <c r="AO8413" s="677"/>
      <c r="AP8413" s="677"/>
      <c r="AQ8413" s="677"/>
      <c r="AR8413" s="677"/>
      <c r="AS8413" s="677"/>
      <c r="AT8413" s="677"/>
      <c r="AU8413" s="677"/>
      <c r="AV8413" s="677"/>
      <c r="AW8413" s="677"/>
      <c r="AX8413" s="677"/>
      <c r="AY8413" s="677"/>
      <c r="AZ8413" s="677"/>
      <c r="BA8413" s="677"/>
      <c r="BB8413" s="677"/>
      <c r="BC8413" s="677"/>
      <c r="BD8413" s="677"/>
      <c r="BE8413" s="677"/>
      <c r="BF8413" s="677"/>
      <c r="BG8413" s="677"/>
      <c r="BH8413" s="677"/>
      <c r="BI8413" s="677"/>
      <c r="BJ8413" s="677"/>
      <c r="BK8413" s="677"/>
      <c r="BL8413" s="677"/>
      <c r="BM8413" s="677"/>
      <c r="BN8413" s="677"/>
      <c r="BO8413" s="677"/>
      <c r="BP8413" s="677"/>
      <c r="BQ8413" s="677"/>
      <c r="BR8413" s="677"/>
      <c r="BS8413" s="677"/>
      <c r="BT8413" s="677"/>
      <c r="BU8413" s="677"/>
      <c r="BV8413" s="677"/>
      <c r="BW8413" s="677"/>
      <c r="BX8413" s="677"/>
      <c r="BY8413" s="677"/>
      <c r="BZ8413" s="677"/>
      <c r="CA8413" s="677"/>
      <c r="CB8413" s="677"/>
      <c r="CC8413" s="677"/>
      <c r="CD8413" s="677"/>
      <c r="CE8413" s="677"/>
      <c r="CF8413" s="677"/>
      <c r="CG8413" s="677"/>
    </row>
    <row r="8414" spans="1:85">
      <c r="A8414" s="54"/>
      <c r="B8414" s="54"/>
      <c r="C8414" s="54"/>
      <c r="D8414" s="169"/>
      <c r="E8414" s="98"/>
      <c r="F8414" s="135"/>
      <c r="G8414" s="77"/>
      <c r="H8414" s="77"/>
      <c r="I8414" s="525"/>
      <c r="J8414" s="54"/>
      <c r="K8414" s="75" t="s">
        <v>1501</v>
      </c>
      <c r="L8414" s="76">
        <f t="shared" si="455"/>
        <v>0</v>
      </c>
      <c r="M8414" s="76"/>
      <c r="N8414" s="76"/>
      <c r="O8414" s="76"/>
      <c r="P8414" s="76"/>
      <c r="Q8414" s="76"/>
      <c r="R8414" s="76"/>
      <c r="S8414" s="76"/>
      <c r="T8414" s="76"/>
      <c r="U8414" s="76"/>
      <c r="V8414" s="76"/>
      <c r="W8414" s="76"/>
      <c r="X8414" s="76"/>
      <c r="Y8414" s="677"/>
      <c r="Z8414" s="677"/>
      <c r="AA8414" s="677"/>
      <c r="AB8414" s="677"/>
      <c r="AC8414" s="677"/>
      <c r="AD8414" s="677"/>
      <c r="AE8414" s="677"/>
      <c r="AF8414" s="677"/>
      <c r="AG8414" s="677"/>
      <c r="AH8414" s="677"/>
      <c r="AI8414" s="677"/>
      <c r="AJ8414" s="677"/>
      <c r="AK8414" s="677"/>
      <c r="AL8414" s="677"/>
      <c r="AM8414" s="677"/>
      <c r="AN8414" s="677"/>
      <c r="AO8414" s="677"/>
      <c r="AP8414" s="677"/>
      <c r="AQ8414" s="677"/>
      <c r="AR8414" s="677"/>
      <c r="AS8414" s="677"/>
      <c r="AT8414" s="677"/>
      <c r="AU8414" s="677"/>
      <c r="AV8414" s="677"/>
      <c r="AW8414" s="677"/>
      <c r="AX8414" s="677"/>
      <c r="AY8414" s="677"/>
      <c r="AZ8414" s="677"/>
      <c r="BA8414" s="677"/>
      <c r="BB8414" s="677"/>
      <c r="BC8414" s="677"/>
      <c r="BD8414" s="677"/>
      <c r="BE8414" s="677"/>
      <c r="BF8414" s="677"/>
      <c r="BG8414" s="677"/>
      <c r="BH8414" s="677"/>
      <c r="BI8414" s="677"/>
      <c r="BJ8414" s="677"/>
      <c r="BK8414" s="677"/>
      <c r="BL8414" s="677"/>
      <c r="BM8414" s="677"/>
      <c r="BN8414" s="677"/>
      <c r="BO8414" s="677"/>
      <c r="BP8414" s="677"/>
      <c r="BQ8414" s="677"/>
      <c r="BR8414" s="677"/>
      <c r="BS8414" s="677"/>
      <c r="BT8414" s="677"/>
      <c r="BU8414" s="677"/>
      <c r="BV8414" s="677"/>
      <c r="BW8414" s="677"/>
      <c r="BX8414" s="677"/>
      <c r="BY8414" s="677"/>
      <c r="BZ8414" s="677"/>
      <c r="CA8414" s="677"/>
      <c r="CB8414" s="677"/>
      <c r="CC8414" s="677"/>
      <c r="CD8414" s="677"/>
      <c r="CE8414" s="677"/>
      <c r="CF8414" s="677"/>
      <c r="CG8414" s="677"/>
    </row>
    <row r="8415" spans="1:85">
      <c r="A8415" s="54"/>
      <c r="B8415" s="54"/>
      <c r="C8415" s="80"/>
      <c r="D8415" s="81"/>
      <c r="E8415" s="99"/>
      <c r="F8415" s="80"/>
      <c r="G8415" s="81"/>
      <c r="H8415" s="81"/>
      <c r="I8415" s="526"/>
      <c r="J8415" s="80"/>
      <c r="K8415" s="84" t="s">
        <v>1502</v>
      </c>
      <c r="L8415" s="76">
        <f t="shared" si="455"/>
        <v>2</v>
      </c>
      <c r="M8415" s="76"/>
      <c r="N8415" s="76"/>
      <c r="O8415" s="76">
        <v>1</v>
      </c>
      <c r="P8415" s="76"/>
      <c r="Q8415" s="76"/>
      <c r="R8415" s="76"/>
      <c r="S8415" s="76">
        <v>1</v>
      </c>
      <c r="T8415" s="76"/>
      <c r="U8415" s="76"/>
      <c r="V8415" s="76"/>
      <c r="W8415" s="76"/>
      <c r="X8415" s="76"/>
      <c r="Y8415" s="677"/>
      <c r="Z8415" s="677"/>
      <c r="AA8415" s="677"/>
      <c r="AB8415" s="677"/>
      <c r="AC8415" s="677"/>
      <c r="AD8415" s="677"/>
      <c r="AE8415" s="677"/>
      <c r="AF8415" s="677"/>
      <c r="AG8415" s="677"/>
      <c r="AH8415" s="677"/>
      <c r="AI8415" s="677"/>
      <c r="AJ8415" s="677"/>
      <c r="AK8415" s="677"/>
      <c r="AL8415" s="677"/>
      <c r="AM8415" s="677"/>
      <c r="AN8415" s="677"/>
      <c r="AO8415" s="677"/>
      <c r="AP8415" s="677"/>
      <c r="AQ8415" s="677"/>
      <c r="AR8415" s="677"/>
      <c r="AS8415" s="677"/>
      <c r="AT8415" s="677"/>
      <c r="AU8415" s="677"/>
      <c r="AV8415" s="677"/>
      <c r="AW8415" s="677"/>
      <c r="AX8415" s="677"/>
      <c r="AY8415" s="677"/>
      <c r="AZ8415" s="677"/>
      <c r="BA8415" s="677"/>
      <c r="BB8415" s="677"/>
      <c r="BC8415" s="677"/>
      <c r="BD8415" s="677"/>
      <c r="BE8415" s="677"/>
      <c r="BF8415" s="677"/>
      <c r="BG8415" s="677"/>
      <c r="BH8415" s="677"/>
      <c r="BI8415" s="677"/>
      <c r="BJ8415" s="677"/>
      <c r="BK8415" s="677"/>
      <c r="BL8415" s="677"/>
      <c r="BM8415" s="677"/>
      <c r="BN8415" s="677"/>
      <c r="BO8415" s="677"/>
      <c r="BP8415" s="677"/>
      <c r="BQ8415" s="677"/>
      <c r="BR8415" s="677"/>
      <c r="BS8415" s="677"/>
      <c r="BT8415" s="677"/>
      <c r="BU8415" s="677"/>
      <c r="BV8415" s="677"/>
      <c r="BW8415" s="677"/>
      <c r="BX8415" s="677"/>
      <c r="BY8415" s="677"/>
      <c r="BZ8415" s="677"/>
      <c r="CA8415" s="677"/>
      <c r="CB8415" s="677"/>
      <c r="CC8415" s="677"/>
      <c r="CD8415" s="677"/>
      <c r="CE8415" s="677"/>
      <c r="CF8415" s="677"/>
      <c r="CG8415" s="677"/>
    </row>
    <row r="8416" spans="1:85">
      <c r="A8416" s="54"/>
      <c r="B8416" s="54"/>
      <c r="C8416" s="46" t="s">
        <v>33</v>
      </c>
      <c r="D8416" s="58" t="s">
        <v>12731</v>
      </c>
      <c r="E8416" s="97" t="s">
        <v>12732</v>
      </c>
      <c r="F8416" s="58" t="s">
        <v>12733</v>
      </c>
      <c r="G8416" s="58" t="s">
        <v>12734</v>
      </c>
      <c r="H8416" s="58" t="s">
        <v>12735</v>
      </c>
      <c r="I8416" s="524">
        <v>46430</v>
      </c>
      <c r="J8416" s="46" t="s">
        <v>1508</v>
      </c>
      <c r="K8416" s="75" t="s">
        <v>1509</v>
      </c>
      <c r="L8416" s="76">
        <f t="shared" si="455"/>
        <v>0</v>
      </c>
      <c r="M8416" s="76"/>
      <c r="N8416" s="76"/>
      <c r="O8416" s="76"/>
      <c r="P8416" s="76"/>
      <c r="Q8416" s="76"/>
      <c r="R8416" s="76"/>
      <c r="S8416" s="76"/>
      <c r="T8416" s="76"/>
      <c r="U8416" s="76"/>
      <c r="V8416" s="76"/>
      <c r="W8416" s="76"/>
      <c r="X8416" s="76"/>
      <c r="Y8416" s="677"/>
      <c r="Z8416" s="677"/>
      <c r="AA8416" s="677"/>
      <c r="AB8416" s="677"/>
      <c r="AC8416" s="677"/>
      <c r="AD8416" s="677"/>
      <c r="AE8416" s="677"/>
      <c r="AF8416" s="677"/>
      <c r="AG8416" s="677"/>
      <c r="AH8416" s="677"/>
      <c r="AI8416" s="677"/>
      <c r="AJ8416" s="677"/>
      <c r="AK8416" s="677"/>
      <c r="AL8416" s="677"/>
      <c r="AM8416" s="677"/>
      <c r="AN8416" s="677"/>
      <c r="AO8416" s="677"/>
      <c r="AP8416" s="677"/>
      <c r="AQ8416" s="677"/>
      <c r="AR8416" s="677"/>
      <c r="AS8416" s="677"/>
      <c r="AT8416" s="677"/>
      <c r="AU8416" s="677"/>
      <c r="AV8416" s="677"/>
      <c r="AW8416" s="677"/>
      <c r="AX8416" s="677"/>
      <c r="AY8416" s="677"/>
      <c r="AZ8416" s="677"/>
      <c r="BA8416" s="677"/>
      <c r="BB8416" s="677"/>
      <c r="BC8416" s="677"/>
      <c r="BD8416" s="677"/>
      <c r="BE8416" s="677"/>
      <c r="BF8416" s="677"/>
      <c r="BG8416" s="677"/>
      <c r="BH8416" s="677"/>
      <c r="BI8416" s="677"/>
      <c r="BJ8416" s="677"/>
      <c r="BK8416" s="677"/>
      <c r="BL8416" s="677"/>
      <c r="BM8416" s="677"/>
      <c r="BN8416" s="677"/>
      <c r="BO8416" s="677"/>
      <c r="BP8416" s="677"/>
      <c r="BQ8416" s="677"/>
      <c r="BR8416" s="677"/>
      <c r="BS8416" s="677"/>
      <c r="BT8416" s="677"/>
      <c r="BU8416" s="677"/>
      <c r="BV8416" s="677"/>
      <c r="BW8416" s="677"/>
      <c r="BX8416" s="677"/>
      <c r="BY8416" s="677"/>
      <c r="BZ8416" s="677"/>
      <c r="CA8416" s="677"/>
      <c r="CB8416" s="677"/>
      <c r="CC8416" s="677"/>
      <c r="CD8416" s="677"/>
      <c r="CE8416" s="677"/>
      <c r="CF8416" s="677"/>
      <c r="CG8416" s="677"/>
    </row>
    <row r="8417" spans="1:85">
      <c r="A8417" s="54"/>
      <c r="B8417" s="54"/>
      <c r="C8417" s="54"/>
      <c r="D8417" s="169"/>
      <c r="E8417" s="98"/>
      <c r="F8417" s="135"/>
      <c r="G8417" s="77"/>
      <c r="H8417" s="77"/>
      <c r="I8417" s="525"/>
      <c r="J8417" s="54"/>
      <c r="K8417" s="75" t="s">
        <v>1501</v>
      </c>
      <c r="L8417" s="76">
        <f t="shared" si="455"/>
        <v>0</v>
      </c>
      <c r="M8417" s="76"/>
      <c r="N8417" s="76"/>
      <c r="O8417" s="76"/>
      <c r="P8417" s="76"/>
      <c r="Q8417" s="76"/>
      <c r="R8417" s="76"/>
      <c r="S8417" s="76"/>
      <c r="T8417" s="76"/>
      <c r="U8417" s="76"/>
      <c r="V8417" s="76"/>
      <c r="W8417" s="76"/>
      <c r="X8417" s="76"/>
      <c r="Y8417" s="677"/>
      <c r="Z8417" s="677"/>
      <c r="AA8417" s="677"/>
      <c r="AB8417" s="677"/>
      <c r="AC8417" s="677"/>
      <c r="AD8417" s="677"/>
      <c r="AE8417" s="677"/>
      <c r="AF8417" s="677"/>
      <c r="AG8417" s="677"/>
      <c r="AH8417" s="677"/>
      <c r="AI8417" s="677"/>
      <c r="AJ8417" s="677"/>
      <c r="AK8417" s="677"/>
      <c r="AL8417" s="677"/>
      <c r="AM8417" s="677"/>
      <c r="AN8417" s="677"/>
      <c r="AO8417" s="677"/>
      <c r="AP8417" s="677"/>
      <c r="AQ8417" s="677"/>
      <c r="AR8417" s="677"/>
      <c r="AS8417" s="677"/>
      <c r="AT8417" s="677"/>
      <c r="AU8417" s="677"/>
      <c r="AV8417" s="677"/>
      <c r="AW8417" s="677"/>
      <c r="AX8417" s="677"/>
      <c r="AY8417" s="677"/>
      <c r="AZ8417" s="677"/>
      <c r="BA8417" s="677"/>
      <c r="BB8417" s="677"/>
      <c r="BC8417" s="677"/>
      <c r="BD8417" s="677"/>
      <c r="BE8417" s="677"/>
      <c r="BF8417" s="677"/>
      <c r="BG8417" s="677"/>
      <c r="BH8417" s="677"/>
      <c r="BI8417" s="677"/>
      <c r="BJ8417" s="677"/>
      <c r="BK8417" s="677"/>
      <c r="BL8417" s="677"/>
      <c r="BM8417" s="677"/>
      <c r="BN8417" s="677"/>
      <c r="BO8417" s="677"/>
      <c r="BP8417" s="677"/>
      <c r="BQ8417" s="677"/>
      <c r="BR8417" s="677"/>
      <c r="BS8417" s="677"/>
      <c r="BT8417" s="677"/>
      <c r="BU8417" s="677"/>
      <c r="BV8417" s="677"/>
      <c r="BW8417" s="677"/>
      <c r="BX8417" s="677"/>
      <c r="BY8417" s="677"/>
      <c r="BZ8417" s="677"/>
      <c r="CA8417" s="677"/>
      <c r="CB8417" s="677"/>
      <c r="CC8417" s="677"/>
      <c r="CD8417" s="677"/>
      <c r="CE8417" s="677"/>
      <c r="CF8417" s="677"/>
      <c r="CG8417" s="677"/>
    </row>
    <row r="8418" spans="1:85">
      <c r="A8418" s="54"/>
      <c r="B8418" s="54"/>
      <c r="C8418" s="80"/>
      <c r="D8418" s="81"/>
      <c r="E8418" s="99"/>
      <c r="F8418" s="80"/>
      <c r="G8418" s="81"/>
      <c r="H8418" s="81"/>
      <c r="I8418" s="526"/>
      <c r="J8418" s="80"/>
      <c r="K8418" s="84" t="s">
        <v>1502</v>
      </c>
      <c r="L8418" s="76">
        <f t="shared" si="455"/>
        <v>4</v>
      </c>
      <c r="M8418" s="76"/>
      <c r="N8418" s="76"/>
      <c r="O8418" s="76">
        <v>3</v>
      </c>
      <c r="P8418" s="76"/>
      <c r="Q8418" s="76"/>
      <c r="R8418" s="76"/>
      <c r="S8418" s="76"/>
      <c r="T8418" s="76">
        <v>1</v>
      </c>
      <c r="U8418" s="76"/>
      <c r="V8418" s="76"/>
      <c r="W8418" s="76"/>
      <c r="X8418" s="76"/>
      <c r="Y8418" s="677"/>
      <c r="Z8418" s="677"/>
      <c r="AA8418" s="677"/>
      <c r="AB8418" s="677"/>
      <c r="AC8418" s="677"/>
      <c r="AD8418" s="677"/>
      <c r="AE8418" s="677"/>
      <c r="AF8418" s="677"/>
      <c r="AG8418" s="677"/>
      <c r="AH8418" s="677"/>
      <c r="AI8418" s="677"/>
      <c r="AJ8418" s="677"/>
      <c r="AK8418" s="677"/>
      <c r="AL8418" s="677"/>
      <c r="AM8418" s="677"/>
      <c r="AN8418" s="677"/>
      <c r="AO8418" s="677"/>
      <c r="AP8418" s="677"/>
      <c r="AQ8418" s="677"/>
      <c r="AR8418" s="677"/>
      <c r="AS8418" s="677"/>
      <c r="AT8418" s="677"/>
      <c r="AU8418" s="677"/>
      <c r="AV8418" s="677"/>
      <c r="AW8418" s="677"/>
      <c r="AX8418" s="677"/>
      <c r="AY8418" s="677"/>
      <c r="AZ8418" s="677"/>
      <c r="BA8418" s="677"/>
      <c r="BB8418" s="677"/>
      <c r="BC8418" s="677"/>
      <c r="BD8418" s="677"/>
      <c r="BE8418" s="677"/>
      <c r="BF8418" s="677"/>
      <c r="BG8418" s="677"/>
      <c r="BH8418" s="677"/>
      <c r="BI8418" s="677"/>
      <c r="BJ8418" s="677"/>
      <c r="BK8418" s="677"/>
      <c r="BL8418" s="677"/>
      <c r="BM8418" s="677"/>
      <c r="BN8418" s="677"/>
      <c r="BO8418" s="677"/>
      <c r="BP8418" s="677"/>
      <c r="BQ8418" s="677"/>
      <c r="BR8418" s="677"/>
      <c r="BS8418" s="677"/>
      <c r="BT8418" s="677"/>
      <c r="BU8418" s="677"/>
      <c r="BV8418" s="677"/>
      <c r="BW8418" s="677"/>
      <c r="BX8418" s="677"/>
      <c r="BY8418" s="677"/>
      <c r="BZ8418" s="677"/>
      <c r="CA8418" s="677"/>
      <c r="CB8418" s="677"/>
      <c r="CC8418" s="677"/>
      <c r="CD8418" s="677"/>
      <c r="CE8418" s="677"/>
      <c r="CF8418" s="677"/>
      <c r="CG8418" s="677"/>
    </row>
    <row r="8419" spans="1:85">
      <c r="A8419" s="54"/>
      <c r="B8419" s="54"/>
      <c r="C8419" s="46" t="s">
        <v>33</v>
      </c>
      <c r="D8419" s="58" t="s">
        <v>12736</v>
      </c>
      <c r="E8419" s="97" t="s">
        <v>12737</v>
      </c>
      <c r="F8419" s="46" t="s">
        <v>12738</v>
      </c>
      <c r="G8419" s="58" t="s">
        <v>12739</v>
      </c>
      <c r="H8419" s="58" t="s">
        <v>12740</v>
      </c>
      <c r="I8419" s="524">
        <v>0</v>
      </c>
      <c r="J8419" s="46" t="s">
        <v>1508</v>
      </c>
      <c r="K8419" s="75" t="s">
        <v>1509</v>
      </c>
      <c r="L8419" s="76">
        <f t="shared" si="455"/>
        <v>0</v>
      </c>
      <c r="M8419" s="76"/>
      <c r="N8419" s="76"/>
      <c r="O8419" s="76"/>
      <c r="P8419" s="76"/>
      <c r="Q8419" s="76"/>
      <c r="R8419" s="76"/>
      <c r="S8419" s="76"/>
      <c r="T8419" s="76"/>
      <c r="U8419" s="76"/>
      <c r="V8419" s="76"/>
      <c r="W8419" s="76"/>
      <c r="X8419" s="76"/>
      <c r="Y8419" s="677"/>
      <c r="Z8419" s="677"/>
      <c r="AA8419" s="677"/>
      <c r="AB8419" s="677"/>
      <c r="AC8419" s="677"/>
      <c r="AD8419" s="677"/>
      <c r="AE8419" s="677"/>
      <c r="AF8419" s="677"/>
      <c r="AG8419" s="677"/>
      <c r="AH8419" s="677"/>
      <c r="AI8419" s="677"/>
      <c r="AJ8419" s="677"/>
      <c r="AK8419" s="677"/>
      <c r="AL8419" s="677"/>
      <c r="AM8419" s="677"/>
      <c r="AN8419" s="677"/>
      <c r="AO8419" s="677"/>
      <c r="AP8419" s="677"/>
      <c r="AQ8419" s="677"/>
      <c r="AR8419" s="677"/>
      <c r="AS8419" s="677"/>
      <c r="AT8419" s="677"/>
      <c r="AU8419" s="677"/>
      <c r="AV8419" s="677"/>
      <c r="AW8419" s="677"/>
      <c r="AX8419" s="677"/>
      <c r="AY8419" s="677"/>
      <c r="AZ8419" s="677"/>
      <c r="BA8419" s="677"/>
      <c r="BB8419" s="677"/>
      <c r="BC8419" s="677"/>
      <c r="BD8419" s="677"/>
      <c r="BE8419" s="677"/>
      <c r="BF8419" s="677"/>
      <c r="BG8419" s="677"/>
      <c r="BH8419" s="677"/>
      <c r="BI8419" s="677"/>
      <c r="BJ8419" s="677"/>
      <c r="BK8419" s="677"/>
      <c r="BL8419" s="677"/>
      <c r="BM8419" s="677"/>
      <c r="BN8419" s="677"/>
      <c r="BO8419" s="677"/>
      <c r="BP8419" s="677"/>
      <c r="BQ8419" s="677"/>
      <c r="BR8419" s="677"/>
      <c r="BS8419" s="677"/>
      <c r="BT8419" s="677"/>
      <c r="BU8419" s="677"/>
      <c r="BV8419" s="677"/>
      <c r="BW8419" s="677"/>
      <c r="BX8419" s="677"/>
      <c r="BY8419" s="677"/>
      <c r="BZ8419" s="677"/>
      <c r="CA8419" s="677"/>
      <c r="CB8419" s="677"/>
      <c r="CC8419" s="677"/>
      <c r="CD8419" s="677"/>
      <c r="CE8419" s="677"/>
      <c r="CF8419" s="677"/>
      <c r="CG8419" s="677"/>
    </row>
    <row r="8420" spans="1:85">
      <c r="A8420" s="54"/>
      <c r="B8420" s="54"/>
      <c r="C8420" s="54"/>
      <c r="D8420" s="169"/>
      <c r="E8420" s="98"/>
      <c r="F8420" s="135"/>
      <c r="G8420" s="77"/>
      <c r="H8420" s="77"/>
      <c r="I8420" s="525"/>
      <c r="J8420" s="54"/>
      <c r="K8420" s="75" t="s">
        <v>1501</v>
      </c>
      <c r="L8420" s="76">
        <f t="shared" si="455"/>
        <v>0</v>
      </c>
      <c r="M8420" s="76"/>
      <c r="N8420" s="76"/>
      <c r="O8420" s="76"/>
      <c r="P8420" s="76"/>
      <c r="Q8420" s="76"/>
      <c r="R8420" s="76"/>
      <c r="S8420" s="76"/>
      <c r="T8420" s="76"/>
      <c r="U8420" s="76"/>
      <c r="V8420" s="76"/>
      <c r="W8420" s="76"/>
      <c r="X8420" s="76"/>
      <c r="Y8420" s="677"/>
      <c r="Z8420" s="677"/>
      <c r="AA8420" s="677"/>
      <c r="AB8420" s="677"/>
      <c r="AC8420" s="677"/>
      <c r="AD8420" s="677"/>
      <c r="AE8420" s="677"/>
      <c r="AF8420" s="677"/>
      <c r="AG8420" s="677"/>
      <c r="AH8420" s="677"/>
      <c r="AI8420" s="677"/>
      <c r="AJ8420" s="677"/>
      <c r="AK8420" s="677"/>
      <c r="AL8420" s="677"/>
      <c r="AM8420" s="677"/>
      <c r="AN8420" s="677"/>
      <c r="AO8420" s="677"/>
      <c r="AP8420" s="677"/>
      <c r="AQ8420" s="677"/>
      <c r="AR8420" s="677"/>
      <c r="AS8420" s="677"/>
      <c r="AT8420" s="677"/>
      <c r="AU8420" s="677"/>
      <c r="AV8420" s="677"/>
      <c r="AW8420" s="677"/>
      <c r="AX8420" s="677"/>
      <c r="AY8420" s="677"/>
      <c r="AZ8420" s="677"/>
      <c r="BA8420" s="677"/>
      <c r="BB8420" s="677"/>
      <c r="BC8420" s="677"/>
      <c r="BD8420" s="677"/>
      <c r="BE8420" s="677"/>
      <c r="BF8420" s="677"/>
      <c r="BG8420" s="677"/>
      <c r="BH8420" s="677"/>
      <c r="BI8420" s="677"/>
      <c r="BJ8420" s="677"/>
      <c r="BK8420" s="677"/>
      <c r="BL8420" s="677"/>
      <c r="BM8420" s="677"/>
      <c r="BN8420" s="677"/>
      <c r="BO8420" s="677"/>
      <c r="BP8420" s="677"/>
      <c r="BQ8420" s="677"/>
      <c r="BR8420" s="677"/>
      <c r="BS8420" s="677"/>
      <c r="BT8420" s="677"/>
      <c r="BU8420" s="677"/>
      <c r="BV8420" s="677"/>
      <c r="BW8420" s="677"/>
      <c r="BX8420" s="677"/>
      <c r="BY8420" s="677"/>
      <c r="BZ8420" s="677"/>
      <c r="CA8420" s="677"/>
      <c r="CB8420" s="677"/>
      <c r="CC8420" s="677"/>
      <c r="CD8420" s="677"/>
      <c r="CE8420" s="677"/>
      <c r="CF8420" s="677"/>
      <c r="CG8420" s="677"/>
    </row>
    <row r="8421" spans="1:85">
      <c r="A8421" s="54"/>
      <c r="B8421" s="54"/>
      <c r="C8421" s="80"/>
      <c r="D8421" s="81"/>
      <c r="E8421" s="99"/>
      <c r="F8421" s="80"/>
      <c r="G8421" s="81"/>
      <c r="H8421" s="81"/>
      <c r="I8421" s="526"/>
      <c r="J8421" s="80"/>
      <c r="K8421" s="84" t="s">
        <v>1502</v>
      </c>
      <c r="L8421" s="76">
        <f t="shared" si="455"/>
        <v>2</v>
      </c>
      <c r="M8421" s="76"/>
      <c r="N8421" s="76"/>
      <c r="O8421" s="76">
        <v>1</v>
      </c>
      <c r="P8421" s="76"/>
      <c r="Q8421" s="76"/>
      <c r="R8421" s="76"/>
      <c r="S8421" s="76"/>
      <c r="T8421" s="76"/>
      <c r="U8421" s="76"/>
      <c r="V8421" s="76"/>
      <c r="W8421" s="76">
        <v>1</v>
      </c>
      <c r="X8421" s="76"/>
      <c r="Y8421" s="677"/>
      <c r="Z8421" s="677"/>
      <c r="AA8421" s="677"/>
      <c r="AB8421" s="677"/>
      <c r="AC8421" s="677"/>
      <c r="AD8421" s="677"/>
      <c r="AE8421" s="677"/>
      <c r="AF8421" s="677"/>
      <c r="AG8421" s="677"/>
      <c r="AH8421" s="677"/>
      <c r="AI8421" s="677"/>
      <c r="AJ8421" s="677"/>
      <c r="AK8421" s="677"/>
      <c r="AL8421" s="677"/>
      <c r="AM8421" s="677"/>
      <c r="AN8421" s="677"/>
      <c r="AO8421" s="677"/>
      <c r="AP8421" s="677"/>
      <c r="AQ8421" s="677"/>
      <c r="AR8421" s="677"/>
      <c r="AS8421" s="677"/>
      <c r="AT8421" s="677"/>
      <c r="AU8421" s="677"/>
      <c r="AV8421" s="677"/>
      <c r="AW8421" s="677"/>
      <c r="AX8421" s="677"/>
      <c r="AY8421" s="677"/>
      <c r="AZ8421" s="677"/>
      <c r="BA8421" s="677"/>
      <c r="BB8421" s="677"/>
      <c r="BC8421" s="677"/>
      <c r="BD8421" s="677"/>
      <c r="BE8421" s="677"/>
      <c r="BF8421" s="677"/>
      <c r="BG8421" s="677"/>
      <c r="BH8421" s="677"/>
      <c r="BI8421" s="677"/>
      <c r="BJ8421" s="677"/>
      <c r="BK8421" s="677"/>
      <c r="BL8421" s="677"/>
      <c r="BM8421" s="677"/>
      <c r="BN8421" s="677"/>
      <c r="BO8421" s="677"/>
      <c r="BP8421" s="677"/>
      <c r="BQ8421" s="677"/>
      <c r="BR8421" s="677"/>
      <c r="BS8421" s="677"/>
      <c r="BT8421" s="677"/>
      <c r="BU8421" s="677"/>
      <c r="BV8421" s="677"/>
      <c r="BW8421" s="677"/>
      <c r="BX8421" s="677"/>
      <c r="BY8421" s="677"/>
      <c r="BZ8421" s="677"/>
      <c r="CA8421" s="677"/>
      <c r="CB8421" s="677"/>
      <c r="CC8421" s="677"/>
      <c r="CD8421" s="677"/>
      <c r="CE8421" s="677"/>
      <c r="CF8421" s="677"/>
      <c r="CG8421" s="677"/>
    </row>
    <row r="8422" spans="1:85">
      <c r="A8422" s="54"/>
      <c r="B8422" s="54"/>
      <c r="C8422" s="46" t="s">
        <v>33</v>
      </c>
      <c r="D8422" s="58" t="s">
        <v>12741</v>
      </c>
      <c r="E8422" s="97" t="s">
        <v>12742</v>
      </c>
      <c r="F8422" s="46" t="s">
        <v>12743</v>
      </c>
      <c r="G8422" s="58" t="s">
        <v>12744</v>
      </c>
      <c r="H8422" s="58" t="s">
        <v>12745</v>
      </c>
      <c r="I8422" s="524">
        <v>7027</v>
      </c>
      <c r="J8422" s="46" t="s">
        <v>1508</v>
      </c>
      <c r="K8422" s="75" t="s">
        <v>1509</v>
      </c>
      <c r="L8422" s="76">
        <f t="shared" si="455"/>
        <v>0</v>
      </c>
      <c r="M8422" s="76"/>
      <c r="N8422" s="76"/>
      <c r="O8422" s="76"/>
      <c r="P8422" s="76"/>
      <c r="Q8422" s="76"/>
      <c r="R8422" s="76"/>
      <c r="S8422" s="76"/>
      <c r="T8422" s="76"/>
      <c r="U8422" s="76"/>
      <c r="V8422" s="76"/>
      <c r="W8422" s="76"/>
      <c r="X8422" s="76"/>
      <c r="Y8422" s="677"/>
      <c r="Z8422" s="677"/>
      <c r="AA8422" s="677"/>
      <c r="AB8422" s="677"/>
      <c r="AC8422" s="677"/>
      <c r="AD8422" s="677"/>
      <c r="AE8422" s="677"/>
      <c r="AF8422" s="677"/>
      <c r="AG8422" s="677"/>
      <c r="AH8422" s="677"/>
      <c r="AI8422" s="677"/>
      <c r="AJ8422" s="677"/>
      <c r="AK8422" s="677"/>
      <c r="AL8422" s="677"/>
      <c r="AM8422" s="677"/>
      <c r="AN8422" s="677"/>
      <c r="AO8422" s="677"/>
      <c r="AP8422" s="677"/>
      <c r="AQ8422" s="677"/>
      <c r="AR8422" s="677"/>
      <c r="AS8422" s="677"/>
      <c r="AT8422" s="677"/>
      <c r="AU8422" s="677"/>
      <c r="AV8422" s="677"/>
      <c r="AW8422" s="677"/>
      <c r="AX8422" s="677"/>
      <c r="AY8422" s="677"/>
      <c r="AZ8422" s="677"/>
      <c r="BA8422" s="677"/>
      <c r="BB8422" s="677"/>
      <c r="BC8422" s="677"/>
      <c r="BD8422" s="677"/>
      <c r="BE8422" s="677"/>
      <c r="BF8422" s="677"/>
      <c r="BG8422" s="677"/>
      <c r="BH8422" s="677"/>
      <c r="BI8422" s="677"/>
      <c r="BJ8422" s="677"/>
      <c r="BK8422" s="677"/>
      <c r="BL8422" s="677"/>
      <c r="BM8422" s="677"/>
      <c r="BN8422" s="677"/>
      <c r="BO8422" s="677"/>
      <c r="BP8422" s="677"/>
      <c r="BQ8422" s="677"/>
      <c r="BR8422" s="677"/>
      <c r="BS8422" s="677"/>
      <c r="BT8422" s="677"/>
      <c r="BU8422" s="677"/>
      <c r="BV8422" s="677"/>
      <c r="BW8422" s="677"/>
      <c r="BX8422" s="677"/>
      <c r="BY8422" s="677"/>
      <c r="BZ8422" s="677"/>
      <c r="CA8422" s="677"/>
      <c r="CB8422" s="677"/>
      <c r="CC8422" s="677"/>
      <c r="CD8422" s="677"/>
      <c r="CE8422" s="677"/>
      <c r="CF8422" s="677"/>
      <c r="CG8422" s="677"/>
    </row>
    <row r="8423" spans="1:85">
      <c r="A8423" s="54"/>
      <c r="B8423" s="54"/>
      <c r="C8423" s="54"/>
      <c r="D8423" s="169"/>
      <c r="E8423" s="98"/>
      <c r="F8423" s="135"/>
      <c r="G8423" s="77"/>
      <c r="H8423" s="77"/>
      <c r="I8423" s="525"/>
      <c r="J8423" s="54"/>
      <c r="K8423" s="75" t="s">
        <v>1501</v>
      </c>
      <c r="L8423" s="76">
        <f t="shared" si="455"/>
        <v>0</v>
      </c>
      <c r="M8423" s="76"/>
      <c r="N8423" s="76"/>
      <c r="O8423" s="76"/>
      <c r="P8423" s="76"/>
      <c r="Q8423" s="76"/>
      <c r="R8423" s="76"/>
      <c r="S8423" s="76"/>
      <c r="T8423" s="76"/>
      <c r="U8423" s="76"/>
      <c r="V8423" s="76"/>
      <c r="W8423" s="76"/>
      <c r="X8423" s="76"/>
      <c r="Y8423" s="677"/>
      <c r="Z8423" s="677"/>
      <c r="AA8423" s="677"/>
      <c r="AB8423" s="677"/>
      <c r="AC8423" s="677"/>
      <c r="AD8423" s="677"/>
      <c r="AE8423" s="677"/>
      <c r="AF8423" s="677"/>
      <c r="AG8423" s="677"/>
      <c r="AH8423" s="677"/>
      <c r="AI8423" s="677"/>
      <c r="AJ8423" s="677"/>
      <c r="AK8423" s="677"/>
      <c r="AL8423" s="677"/>
      <c r="AM8423" s="677"/>
      <c r="AN8423" s="677"/>
      <c r="AO8423" s="677"/>
      <c r="AP8423" s="677"/>
      <c r="AQ8423" s="677"/>
      <c r="AR8423" s="677"/>
      <c r="AS8423" s="677"/>
      <c r="AT8423" s="677"/>
      <c r="AU8423" s="677"/>
      <c r="AV8423" s="677"/>
      <c r="AW8423" s="677"/>
      <c r="AX8423" s="677"/>
      <c r="AY8423" s="677"/>
      <c r="AZ8423" s="677"/>
      <c r="BA8423" s="677"/>
      <c r="BB8423" s="677"/>
      <c r="BC8423" s="677"/>
      <c r="BD8423" s="677"/>
      <c r="BE8423" s="677"/>
      <c r="BF8423" s="677"/>
      <c r="BG8423" s="677"/>
      <c r="BH8423" s="677"/>
      <c r="BI8423" s="677"/>
      <c r="BJ8423" s="677"/>
      <c r="BK8423" s="677"/>
      <c r="BL8423" s="677"/>
      <c r="BM8423" s="677"/>
      <c r="BN8423" s="677"/>
      <c r="BO8423" s="677"/>
      <c r="BP8423" s="677"/>
      <c r="BQ8423" s="677"/>
      <c r="BR8423" s="677"/>
      <c r="BS8423" s="677"/>
      <c r="BT8423" s="677"/>
      <c r="BU8423" s="677"/>
      <c r="BV8423" s="677"/>
      <c r="BW8423" s="677"/>
      <c r="BX8423" s="677"/>
      <c r="BY8423" s="677"/>
      <c r="BZ8423" s="677"/>
      <c r="CA8423" s="677"/>
      <c r="CB8423" s="677"/>
      <c r="CC8423" s="677"/>
      <c r="CD8423" s="677"/>
      <c r="CE8423" s="677"/>
      <c r="CF8423" s="677"/>
      <c r="CG8423" s="677"/>
    </row>
    <row r="8424" spans="1:85">
      <c r="A8424" s="54"/>
      <c r="B8424" s="54"/>
      <c r="C8424" s="80"/>
      <c r="D8424" s="81"/>
      <c r="E8424" s="99"/>
      <c r="F8424" s="80"/>
      <c r="G8424" s="81"/>
      <c r="H8424" s="81"/>
      <c r="I8424" s="526"/>
      <c r="J8424" s="80"/>
      <c r="K8424" s="84" t="s">
        <v>1502</v>
      </c>
      <c r="L8424" s="76">
        <f t="shared" si="455"/>
        <v>2</v>
      </c>
      <c r="M8424" s="76"/>
      <c r="N8424" s="76"/>
      <c r="O8424" s="76"/>
      <c r="P8424" s="76"/>
      <c r="Q8424" s="76"/>
      <c r="R8424" s="76"/>
      <c r="S8424" s="76"/>
      <c r="T8424" s="76">
        <v>2</v>
      </c>
      <c r="U8424" s="76"/>
      <c r="V8424" s="76"/>
      <c r="W8424" s="76"/>
      <c r="X8424" s="76"/>
      <c r="Y8424" s="677"/>
      <c r="Z8424" s="677"/>
      <c r="AA8424" s="677"/>
      <c r="AB8424" s="677"/>
      <c r="AC8424" s="677"/>
      <c r="AD8424" s="677"/>
      <c r="AE8424" s="677"/>
      <c r="AF8424" s="677"/>
      <c r="AG8424" s="677"/>
      <c r="AH8424" s="677"/>
      <c r="AI8424" s="677"/>
      <c r="AJ8424" s="677"/>
      <c r="AK8424" s="677"/>
      <c r="AL8424" s="677"/>
      <c r="AM8424" s="677"/>
      <c r="AN8424" s="677"/>
      <c r="AO8424" s="677"/>
      <c r="AP8424" s="677"/>
      <c r="AQ8424" s="677"/>
      <c r="AR8424" s="677"/>
      <c r="AS8424" s="677"/>
      <c r="AT8424" s="677"/>
      <c r="AU8424" s="677"/>
      <c r="AV8424" s="677"/>
      <c r="AW8424" s="677"/>
      <c r="AX8424" s="677"/>
      <c r="AY8424" s="677"/>
      <c r="AZ8424" s="677"/>
      <c r="BA8424" s="677"/>
      <c r="BB8424" s="677"/>
      <c r="BC8424" s="677"/>
      <c r="BD8424" s="677"/>
      <c r="BE8424" s="677"/>
      <c r="BF8424" s="677"/>
      <c r="BG8424" s="677"/>
      <c r="BH8424" s="677"/>
      <c r="BI8424" s="677"/>
      <c r="BJ8424" s="677"/>
      <c r="BK8424" s="677"/>
      <c r="BL8424" s="677"/>
      <c r="BM8424" s="677"/>
      <c r="BN8424" s="677"/>
      <c r="BO8424" s="677"/>
      <c r="BP8424" s="677"/>
      <c r="BQ8424" s="677"/>
      <c r="BR8424" s="677"/>
      <c r="BS8424" s="677"/>
      <c r="BT8424" s="677"/>
      <c r="BU8424" s="677"/>
      <c r="BV8424" s="677"/>
      <c r="BW8424" s="677"/>
      <c r="BX8424" s="677"/>
      <c r="BY8424" s="677"/>
      <c r="BZ8424" s="677"/>
      <c r="CA8424" s="677"/>
      <c r="CB8424" s="677"/>
      <c r="CC8424" s="677"/>
      <c r="CD8424" s="677"/>
      <c r="CE8424" s="677"/>
      <c r="CF8424" s="677"/>
      <c r="CG8424" s="677"/>
    </row>
    <row r="8425" spans="1:85">
      <c r="A8425" s="54"/>
      <c r="B8425" s="54"/>
      <c r="C8425" s="46" t="s">
        <v>33</v>
      </c>
      <c r="D8425" s="58" t="s">
        <v>12746</v>
      </c>
      <c r="E8425" s="97" t="s">
        <v>12747</v>
      </c>
      <c r="F8425" s="46" t="s">
        <v>12748</v>
      </c>
      <c r="G8425" s="58" t="s">
        <v>12749</v>
      </c>
      <c r="H8425" s="58" t="s">
        <v>12750</v>
      </c>
      <c r="I8425" s="524">
        <v>0</v>
      </c>
      <c r="J8425" s="46" t="s">
        <v>1508</v>
      </c>
      <c r="K8425" s="75" t="s">
        <v>1509</v>
      </c>
      <c r="L8425" s="76">
        <f>SUM(M8425:X8425)</f>
        <v>0</v>
      </c>
      <c r="M8425" s="76"/>
      <c r="N8425" s="76"/>
      <c r="O8425" s="76"/>
      <c r="P8425" s="76"/>
      <c r="Q8425" s="76"/>
      <c r="R8425" s="76"/>
      <c r="S8425" s="76"/>
      <c r="T8425" s="76"/>
      <c r="U8425" s="76"/>
      <c r="V8425" s="76"/>
      <c r="W8425" s="76"/>
      <c r="X8425" s="76"/>
      <c r="Y8425" s="677"/>
      <c r="Z8425" s="677"/>
      <c r="AA8425" s="677"/>
      <c r="AB8425" s="677"/>
      <c r="AC8425" s="677"/>
      <c r="AD8425" s="677"/>
      <c r="AE8425" s="677"/>
      <c r="AF8425" s="677"/>
      <c r="AG8425" s="677"/>
      <c r="AH8425" s="677"/>
      <c r="AI8425" s="677"/>
      <c r="AJ8425" s="677"/>
      <c r="AK8425" s="677"/>
      <c r="AL8425" s="677"/>
      <c r="AM8425" s="677"/>
      <c r="AN8425" s="677"/>
      <c r="AO8425" s="677"/>
      <c r="AP8425" s="677"/>
      <c r="AQ8425" s="677"/>
      <c r="AR8425" s="677"/>
      <c r="AS8425" s="677"/>
      <c r="AT8425" s="677"/>
      <c r="AU8425" s="677"/>
      <c r="AV8425" s="677"/>
      <c r="AW8425" s="677"/>
      <c r="AX8425" s="677"/>
      <c r="AY8425" s="677"/>
      <c r="AZ8425" s="677"/>
      <c r="BA8425" s="677"/>
      <c r="BB8425" s="677"/>
      <c r="BC8425" s="677"/>
      <c r="BD8425" s="677"/>
      <c r="BE8425" s="677"/>
      <c r="BF8425" s="677"/>
      <c r="BG8425" s="677"/>
      <c r="BH8425" s="677"/>
      <c r="BI8425" s="677"/>
      <c r="BJ8425" s="677"/>
      <c r="BK8425" s="677"/>
      <c r="BL8425" s="677"/>
      <c r="BM8425" s="677"/>
      <c r="BN8425" s="677"/>
      <c r="BO8425" s="677"/>
      <c r="BP8425" s="677"/>
      <c r="BQ8425" s="677"/>
      <c r="BR8425" s="677"/>
      <c r="BS8425" s="677"/>
      <c r="BT8425" s="677"/>
      <c r="BU8425" s="677"/>
      <c r="BV8425" s="677"/>
      <c r="BW8425" s="677"/>
      <c r="BX8425" s="677"/>
      <c r="BY8425" s="677"/>
      <c r="BZ8425" s="677"/>
      <c r="CA8425" s="677"/>
      <c r="CB8425" s="677"/>
      <c r="CC8425" s="677"/>
      <c r="CD8425" s="677"/>
      <c r="CE8425" s="677"/>
      <c r="CF8425" s="677"/>
      <c r="CG8425" s="677"/>
    </row>
    <row r="8426" spans="1:85">
      <c r="A8426" s="54"/>
      <c r="B8426" s="54"/>
      <c r="C8426" s="54"/>
      <c r="D8426" s="169"/>
      <c r="E8426" s="98"/>
      <c r="F8426" s="135"/>
      <c r="G8426" s="77"/>
      <c r="H8426" s="77"/>
      <c r="I8426" s="525"/>
      <c r="J8426" s="54"/>
      <c r="K8426" s="75" t="s">
        <v>1501</v>
      </c>
      <c r="L8426" s="76">
        <f t="shared" ref="L8426:L8433" si="456">SUM(M8426:X8426)</f>
        <v>0</v>
      </c>
      <c r="M8426" s="76"/>
      <c r="N8426" s="76"/>
      <c r="O8426" s="76"/>
      <c r="P8426" s="76"/>
      <c r="Q8426" s="76"/>
      <c r="R8426" s="76"/>
      <c r="S8426" s="76"/>
      <c r="T8426" s="76"/>
      <c r="U8426" s="76"/>
      <c r="V8426" s="76"/>
      <c r="W8426" s="76"/>
      <c r="X8426" s="76"/>
      <c r="Y8426" s="677"/>
      <c r="Z8426" s="677"/>
      <c r="AA8426" s="677"/>
      <c r="AB8426" s="677"/>
      <c r="AC8426" s="677"/>
      <c r="AD8426" s="677"/>
      <c r="AE8426" s="677"/>
      <c r="AF8426" s="677"/>
      <c r="AG8426" s="677"/>
      <c r="AH8426" s="677"/>
      <c r="AI8426" s="677"/>
      <c r="AJ8426" s="677"/>
      <c r="AK8426" s="677"/>
      <c r="AL8426" s="677"/>
      <c r="AM8426" s="677"/>
      <c r="AN8426" s="677"/>
      <c r="AO8426" s="677"/>
      <c r="AP8426" s="677"/>
      <c r="AQ8426" s="677"/>
      <c r="AR8426" s="677"/>
      <c r="AS8426" s="677"/>
      <c r="AT8426" s="677"/>
      <c r="AU8426" s="677"/>
      <c r="AV8426" s="677"/>
      <c r="AW8426" s="677"/>
      <c r="AX8426" s="677"/>
      <c r="AY8426" s="677"/>
      <c r="AZ8426" s="677"/>
      <c r="BA8426" s="677"/>
      <c r="BB8426" s="677"/>
      <c r="BC8426" s="677"/>
      <c r="BD8426" s="677"/>
      <c r="BE8426" s="677"/>
      <c r="BF8426" s="677"/>
      <c r="BG8426" s="677"/>
      <c r="BH8426" s="677"/>
      <c r="BI8426" s="677"/>
      <c r="BJ8426" s="677"/>
      <c r="BK8426" s="677"/>
      <c r="BL8426" s="677"/>
      <c r="BM8426" s="677"/>
      <c r="BN8426" s="677"/>
      <c r="BO8426" s="677"/>
      <c r="BP8426" s="677"/>
      <c r="BQ8426" s="677"/>
      <c r="BR8426" s="677"/>
      <c r="BS8426" s="677"/>
      <c r="BT8426" s="677"/>
      <c r="BU8426" s="677"/>
      <c r="BV8426" s="677"/>
      <c r="BW8426" s="677"/>
      <c r="BX8426" s="677"/>
      <c r="BY8426" s="677"/>
      <c r="BZ8426" s="677"/>
      <c r="CA8426" s="677"/>
      <c r="CB8426" s="677"/>
      <c r="CC8426" s="677"/>
      <c r="CD8426" s="677"/>
      <c r="CE8426" s="677"/>
      <c r="CF8426" s="677"/>
      <c r="CG8426" s="677"/>
    </row>
    <row r="8427" spans="1:85">
      <c r="A8427" s="54"/>
      <c r="B8427" s="54"/>
      <c r="C8427" s="80"/>
      <c r="D8427" s="81"/>
      <c r="E8427" s="99"/>
      <c r="F8427" s="80"/>
      <c r="G8427" s="81"/>
      <c r="H8427" s="81"/>
      <c r="I8427" s="526"/>
      <c r="J8427" s="80"/>
      <c r="K8427" s="84" t="s">
        <v>1502</v>
      </c>
      <c r="L8427" s="76">
        <f t="shared" si="456"/>
        <v>9</v>
      </c>
      <c r="M8427" s="76"/>
      <c r="N8427" s="76"/>
      <c r="O8427" s="76"/>
      <c r="P8427" s="76"/>
      <c r="Q8427" s="76"/>
      <c r="R8427" s="76">
        <v>9</v>
      </c>
      <c r="S8427" s="76"/>
      <c r="T8427" s="76"/>
      <c r="U8427" s="76"/>
      <c r="V8427" s="76"/>
      <c r="W8427" s="76"/>
      <c r="X8427" s="76"/>
      <c r="Y8427" s="677"/>
      <c r="Z8427" s="677"/>
      <c r="AA8427" s="677"/>
      <c r="AB8427" s="677"/>
      <c r="AC8427" s="677"/>
      <c r="AD8427" s="677"/>
      <c r="AE8427" s="677"/>
      <c r="AF8427" s="677"/>
      <c r="AG8427" s="677"/>
      <c r="AH8427" s="677"/>
      <c r="AI8427" s="677"/>
      <c r="AJ8427" s="677"/>
      <c r="AK8427" s="677"/>
      <c r="AL8427" s="677"/>
      <c r="AM8427" s="677"/>
      <c r="AN8427" s="677"/>
      <c r="AO8427" s="677"/>
      <c r="AP8427" s="677"/>
      <c r="AQ8427" s="677"/>
      <c r="AR8427" s="677"/>
      <c r="AS8427" s="677"/>
      <c r="AT8427" s="677"/>
      <c r="AU8427" s="677"/>
      <c r="AV8427" s="677"/>
      <c r="AW8427" s="677"/>
      <c r="AX8427" s="677"/>
      <c r="AY8427" s="677"/>
      <c r="AZ8427" s="677"/>
      <c r="BA8427" s="677"/>
      <c r="BB8427" s="677"/>
      <c r="BC8427" s="677"/>
      <c r="BD8427" s="677"/>
      <c r="BE8427" s="677"/>
      <c r="BF8427" s="677"/>
      <c r="BG8427" s="677"/>
      <c r="BH8427" s="677"/>
      <c r="BI8427" s="677"/>
      <c r="BJ8427" s="677"/>
      <c r="BK8427" s="677"/>
      <c r="BL8427" s="677"/>
      <c r="BM8427" s="677"/>
      <c r="BN8427" s="677"/>
      <c r="BO8427" s="677"/>
      <c r="BP8427" s="677"/>
      <c r="BQ8427" s="677"/>
      <c r="BR8427" s="677"/>
      <c r="BS8427" s="677"/>
      <c r="BT8427" s="677"/>
      <c r="BU8427" s="677"/>
      <c r="BV8427" s="677"/>
      <c r="BW8427" s="677"/>
      <c r="BX8427" s="677"/>
      <c r="BY8427" s="677"/>
      <c r="BZ8427" s="677"/>
      <c r="CA8427" s="677"/>
      <c r="CB8427" s="677"/>
      <c r="CC8427" s="677"/>
      <c r="CD8427" s="677"/>
      <c r="CE8427" s="677"/>
      <c r="CF8427" s="677"/>
      <c r="CG8427" s="677"/>
    </row>
    <row r="8428" spans="1:85">
      <c r="A8428" s="54"/>
      <c r="B8428" s="54"/>
      <c r="C8428" s="46" t="s">
        <v>33</v>
      </c>
      <c r="D8428" s="58" t="s">
        <v>12751</v>
      </c>
      <c r="E8428" s="97" t="s">
        <v>12752</v>
      </c>
      <c r="F8428" s="46" t="s">
        <v>12753</v>
      </c>
      <c r="G8428" s="58" t="s">
        <v>12754</v>
      </c>
      <c r="H8428" s="58" t="s">
        <v>12755</v>
      </c>
      <c r="I8428" s="524">
        <v>0</v>
      </c>
      <c r="J8428" s="46" t="s">
        <v>1508</v>
      </c>
      <c r="K8428" s="75" t="s">
        <v>1509</v>
      </c>
      <c r="L8428" s="76">
        <f t="shared" si="456"/>
        <v>0</v>
      </c>
      <c r="M8428" s="76"/>
      <c r="N8428" s="76"/>
      <c r="O8428" s="76"/>
      <c r="P8428" s="76"/>
      <c r="Q8428" s="76"/>
      <c r="R8428" s="76"/>
      <c r="S8428" s="76"/>
      <c r="T8428" s="76"/>
      <c r="U8428" s="76"/>
      <c r="V8428" s="76"/>
      <c r="W8428" s="76"/>
      <c r="X8428" s="76"/>
      <c r="Y8428" s="677"/>
      <c r="Z8428" s="677"/>
      <c r="AA8428" s="677"/>
      <c r="AB8428" s="677"/>
      <c r="AC8428" s="677"/>
      <c r="AD8428" s="677"/>
      <c r="AE8428" s="677"/>
      <c r="AF8428" s="677"/>
      <c r="AG8428" s="677"/>
      <c r="AH8428" s="677"/>
      <c r="AI8428" s="677"/>
      <c r="AJ8428" s="677"/>
      <c r="AK8428" s="677"/>
      <c r="AL8428" s="677"/>
      <c r="AM8428" s="677"/>
      <c r="AN8428" s="677"/>
      <c r="AO8428" s="677"/>
      <c r="AP8428" s="677"/>
      <c r="AQ8428" s="677"/>
      <c r="AR8428" s="677"/>
      <c r="AS8428" s="677"/>
      <c r="AT8428" s="677"/>
      <c r="AU8428" s="677"/>
      <c r="AV8428" s="677"/>
      <c r="AW8428" s="677"/>
      <c r="AX8428" s="677"/>
      <c r="AY8428" s="677"/>
      <c r="AZ8428" s="677"/>
      <c r="BA8428" s="677"/>
      <c r="BB8428" s="677"/>
      <c r="BC8428" s="677"/>
      <c r="BD8428" s="677"/>
      <c r="BE8428" s="677"/>
      <c r="BF8428" s="677"/>
      <c r="BG8428" s="677"/>
      <c r="BH8428" s="677"/>
      <c r="BI8428" s="677"/>
      <c r="BJ8428" s="677"/>
      <c r="BK8428" s="677"/>
      <c r="BL8428" s="677"/>
      <c r="BM8428" s="677"/>
      <c r="BN8428" s="677"/>
      <c r="BO8428" s="677"/>
      <c r="BP8428" s="677"/>
      <c r="BQ8428" s="677"/>
      <c r="BR8428" s="677"/>
      <c r="BS8428" s="677"/>
      <c r="BT8428" s="677"/>
      <c r="BU8428" s="677"/>
      <c r="BV8428" s="677"/>
      <c r="BW8428" s="677"/>
      <c r="BX8428" s="677"/>
      <c r="BY8428" s="677"/>
      <c r="BZ8428" s="677"/>
      <c r="CA8428" s="677"/>
      <c r="CB8428" s="677"/>
      <c r="CC8428" s="677"/>
      <c r="CD8428" s="677"/>
      <c r="CE8428" s="677"/>
      <c r="CF8428" s="677"/>
      <c r="CG8428" s="677"/>
    </row>
    <row r="8429" spans="1:85">
      <c r="A8429" s="54"/>
      <c r="B8429" s="54"/>
      <c r="C8429" s="54"/>
      <c r="D8429" s="169"/>
      <c r="E8429" s="98"/>
      <c r="F8429" s="135"/>
      <c r="G8429" s="77"/>
      <c r="H8429" s="77"/>
      <c r="I8429" s="525"/>
      <c r="J8429" s="54"/>
      <c r="K8429" s="75" t="s">
        <v>1501</v>
      </c>
      <c r="L8429" s="76">
        <f t="shared" si="456"/>
        <v>0</v>
      </c>
      <c r="M8429" s="76"/>
      <c r="N8429" s="76"/>
      <c r="O8429" s="76"/>
      <c r="P8429" s="76"/>
      <c r="Q8429" s="76"/>
      <c r="R8429" s="76"/>
      <c r="S8429" s="76"/>
      <c r="T8429" s="76"/>
      <c r="U8429" s="76"/>
      <c r="V8429" s="76"/>
      <c r="W8429" s="76"/>
      <c r="X8429" s="76"/>
      <c r="Y8429" s="677"/>
      <c r="Z8429" s="677"/>
      <c r="AA8429" s="677"/>
      <c r="AB8429" s="677"/>
      <c r="AC8429" s="677"/>
      <c r="AD8429" s="677"/>
      <c r="AE8429" s="677"/>
      <c r="AF8429" s="677"/>
      <c r="AG8429" s="677"/>
      <c r="AH8429" s="677"/>
      <c r="AI8429" s="677"/>
      <c r="AJ8429" s="677"/>
      <c r="AK8429" s="677"/>
      <c r="AL8429" s="677"/>
      <c r="AM8429" s="677"/>
      <c r="AN8429" s="677"/>
      <c r="AO8429" s="677"/>
      <c r="AP8429" s="677"/>
      <c r="AQ8429" s="677"/>
      <c r="AR8429" s="677"/>
      <c r="AS8429" s="677"/>
      <c r="AT8429" s="677"/>
      <c r="AU8429" s="677"/>
      <c r="AV8429" s="677"/>
      <c r="AW8429" s="677"/>
      <c r="AX8429" s="677"/>
      <c r="AY8429" s="677"/>
      <c r="AZ8429" s="677"/>
      <c r="BA8429" s="677"/>
      <c r="BB8429" s="677"/>
      <c r="BC8429" s="677"/>
      <c r="BD8429" s="677"/>
      <c r="BE8429" s="677"/>
      <c r="BF8429" s="677"/>
      <c r="BG8429" s="677"/>
      <c r="BH8429" s="677"/>
      <c r="BI8429" s="677"/>
      <c r="BJ8429" s="677"/>
      <c r="BK8429" s="677"/>
      <c r="BL8429" s="677"/>
      <c r="BM8429" s="677"/>
      <c r="BN8429" s="677"/>
      <c r="BO8429" s="677"/>
      <c r="BP8429" s="677"/>
      <c r="BQ8429" s="677"/>
      <c r="BR8429" s="677"/>
      <c r="BS8429" s="677"/>
      <c r="BT8429" s="677"/>
      <c r="BU8429" s="677"/>
      <c r="BV8429" s="677"/>
      <c r="BW8429" s="677"/>
      <c r="BX8429" s="677"/>
      <c r="BY8429" s="677"/>
      <c r="BZ8429" s="677"/>
      <c r="CA8429" s="677"/>
      <c r="CB8429" s="677"/>
      <c r="CC8429" s="677"/>
      <c r="CD8429" s="677"/>
      <c r="CE8429" s="677"/>
      <c r="CF8429" s="677"/>
      <c r="CG8429" s="677"/>
    </row>
    <row r="8430" spans="1:85">
      <c r="A8430" s="54"/>
      <c r="B8430" s="54"/>
      <c r="C8430" s="80"/>
      <c r="D8430" s="81"/>
      <c r="E8430" s="99"/>
      <c r="F8430" s="80"/>
      <c r="G8430" s="81"/>
      <c r="H8430" s="81"/>
      <c r="I8430" s="526"/>
      <c r="J8430" s="80"/>
      <c r="K8430" s="84" t="s">
        <v>1502</v>
      </c>
      <c r="L8430" s="76">
        <f t="shared" si="456"/>
        <v>2</v>
      </c>
      <c r="M8430" s="76"/>
      <c r="N8430" s="76"/>
      <c r="O8430" s="76">
        <v>2</v>
      </c>
      <c r="P8430" s="76"/>
      <c r="Q8430" s="76"/>
      <c r="R8430" s="76"/>
      <c r="S8430" s="76"/>
      <c r="T8430" s="76"/>
      <c r="U8430" s="76"/>
      <c r="V8430" s="76"/>
      <c r="W8430" s="76"/>
      <c r="X8430" s="76"/>
      <c r="Y8430" s="677"/>
      <c r="Z8430" s="677"/>
      <c r="AA8430" s="677"/>
      <c r="AB8430" s="677"/>
      <c r="AC8430" s="677"/>
      <c r="AD8430" s="677"/>
      <c r="AE8430" s="677"/>
      <c r="AF8430" s="677"/>
      <c r="AG8430" s="677"/>
      <c r="AH8430" s="677"/>
      <c r="AI8430" s="677"/>
      <c r="AJ8430" s="677"/>
      <c r="AK8430" s="677"/>
      <c r="AL8430" s="677"/>
      <c r="AM8430" s="677"/>
      <c r="AN8430" s="677"/>
      <c r="AO8430" s="677"/>
      <c r="AP8430" s="677"/>
      <c r="AQ8430" s="677"/>
      <c r="AR8430" s="677"/>
      <c r="AS8430" s="677"/>
      <c r="AT8430" s="677"/>
      <c r="AU8430" s="677"/>
      <c r="AV8430" s="677"/>
      <c r="AW8430" s="677"/>
      <c r="AX8430" s="677"/>
      <c r="AY8430" s="677"/>
      <c r="AZ8430" s="677"/>
      <c r="BA8430" s="677"/>
      <c r="BB8430" s="677"/>
      <c r="BC8430" s="677"/>
      <c r="BD8430" s="677"/>
      <c r="BE8430" s="677"/>
      <c r="BF8430" s="677"/>
      <c r="BG8430" s="677"/>
      <c r="BH8430" s="677"/>
      <c r="BI8430" s="677"/>
      <c r="BJ8430" s="677"/>
      <c r="BK8430" s="677"/>
      <c r="BL8430" s="677"/>
      <c r="BM8430" s="677"/>
      <c r="BN8430" s="677"/>
      <c r="BO8430" s="677"/>
      <c r="BP8430" s="677"/>
      <c r="BQ8430" s="677"/>
      <c r="BR8430" s="677"/>
      <c r="BS8430" s="677"/>
      <c r="BT8430" s="677"/>
      <c r="BU8430" s="677"/>
      <c r="BV8430" s="677"/>
      <c r="BW8430" s="677"/>
      <c r="BX8430" s="677"/>
      <c r="BY8430" s="677"/>
      <c r="BZ8430" s="677"/>
      <c r="CA8430" s="677"/>
      <c r="CB8430" s="677"/>
      <c r="CC8430" s="677"/>
      <c r="CD8430" s="677"/>
      <c r="CE8430" s="677"/>
      <c r="CF8430" s="677"/>
      <c r="CG8430" s="677"/>
    </row>
    <row r="8431" spans="1:85">
      <c r="A8431" s="54"/>
      <c r="B8431" s="54"/>
      <c r="C8431" s="46" t="s">
        <v>33</v>
      </c>
      <c r="D8431" s="58" t="s">
        <v>12756</v>
      </c>
      <c r="E8431" s="97" t="s">
        <v>12757</v>
      </c>
      <c r="F8431" s="46" t="s">
        <v>12758</v>
      </c>
      <c r="G8431" s="58" t="s">
        <v>12759</v>
      </c>
      <c r="H8431" s="58" t="s">
        <v>12760</v>
      </c>
      <c r="I8431" s="524">
        <v>0</v>
      </c>
      <c r="J8431" s="46" t="s">
        <v>1508</v>
      </c>
      <c r="K8431" s="75" t="s">
        <v>1509</v>
      </c>
      <c r="L8431" s="76">
        <f t="shared" si="456"/>
        <v>0</v>
      </c>
      <c r="M8431" s="76"/>
      <c r="N8431" s="76"/>
      <c r="O8431" s="76"/>
      <c r="P8431" s="76"/>
      <c r="Q8431" s="76"/>
      <c r="R8431" s="76"/>
      <c r="S8431" s="76"/>
      <c r="T8431" s="76"/>
      <c r="U8431" s="76"/>
      <c r="V8431" s="76"/>
      <c r="W8431" s="76"/>
      <c r="X8431" s="76"/>
      <c r="Y8431" s="677"/>
      <c r="Z8431" s="677"/>
      <c r="AA8431" s="677"/>
      <c r="AB8431" s="677"/>
      <c r="AC8431" s="677"/>
      <c r="AD8431" s="677"/>
      <c r="AE8431" s="677"/>
      <c r="AF8431" s="677"/>
      <c r="AG8431" s="677"/>
      <c r="AH8431" s="677"/>
      <c r="AI8431" s="677"/>
      <c r="AJ8431" s="677"/>
      <c r="AK8431" s="677"/>
      <c r="AL8431" s="677"/>
      <c r="AM8431" s="677"/>
      <c r="AN8431" s="677"/>
      <c r="AO8431" s="677"/>
      <c r="AP8431" s="677"/>
      <c r="AQ8431" s="677"/>
      <c r="AR8431" s="677"/>
      <c r="AS8431" s="677"/>
      <c r="AT8431" s="677"/>
      <c r="AU8431" s="677"/>
      <c r="AV8431" s="677"/>
      <c r="AW8431" s="677"/>
      <c r="AX8431" s="677"/>
      <c r="AY8431" s="677"/>
      <c r="AZ8431" s="677"/>
      <c r="BA8431" s="677"/>
      <c r="BB8431" s="677"/>
      <c r="BC8431" s="677"/>
      <c r="BD8431" s="677"/>
      <c r="BE8431" s="677"/>
      <c r="BF8431" s="677"/>
      <c r="BG8431" s="677"/>
      <c r="BH8431" s="677"/>
      <c r="BI8431" s="677"/>
      <c r="BJ8431" s="677"/>
      <c r="BK8431" s="677"/>
      <c r="BL8431" s="677"/>
      <c r="BM8431" s="677"/>
      <c r="BN8431" s="677"/>
      <c r="BO8431" s="677"/>
      <c r="BP8431" s="677"/>
      <c r="BQ8431" s="677"/>
      <c r="BR8431" s="677"/>
      <c r="BS8431" s="677"/>
      <c r="BT8431" s="677"/>
      <c r="BU8431" s="677"/>
      <c r="BV8431" s="677"/>
      <c r="BW8431" s="677"/>
      <c r="BX8431" s="677"/>
      <c r="BY8431" s="677"/>
      <c r="BZ8431" s="677"/>
      <c r="CA8431" s="677"/>
      <c r="CB8431" s="677"/>
      <c r="CC8431" s="677"/>
      <c r="CD8431" s="677"/>
      <c r="CE8431" s="677"/>
      <c r="CF8431" s="677"/>
      <c r="CG8431" s="677"/>
    </row>
    <row r="8432" spans="1:85">
      <c r="A8432" s="54"/>
      <c r="B8432" s="54"/>
      <c r="C8432" s="54"/>
      <c r="D8432" s="169"/>
      <c r="E8432" s="98"/>
      <c r="F8432" s="135"/>
      <c r="G8432" s="77"/>
      <c r="H8432" s="77"/>
      <c r="I8432" s="525"/>
      <c r="J8432" s="54"/>
      <c r="K8432" s="75" t="s">
        <v>1501</v>
      </c>
      <c r="L8432" s="76">
        <f t="shared" si="456"/>
        <v>0</v>
      </c>
      <c r="M8432" s="76"/>
      <c r="N8432" s="76"/>
      <c r="O8432" s="76"/>
      <c r="P8432" s="76"/>
      <c r="Q8432" s="76"/>
      <c r="R8432" s="76"/>
      <c r="S8432" s="76"/>
      <c r="T8432" s="76"/>
      <c r="U8432" s="76"/>
      <c r="V8432" s="76"/>
      <c r="W8432" s="76"/>
      <c r="X8432" s="76"/>
      <c r="Y8432" s="677"/>
      <c r="Z8432" s="677"/>
      <c r="AA8432" s="677"/>
      <c r="AB8432" s="677"/>
      <c r="AC8432" s="677"/>
      <c r="AD8432" s="677"/>
      <c r="AE8432" s="677"/>
      <c r="AF8432" s="677"/>
      <c r="AG8432" s="677"/>
      <c r="AH8432" s="677"/>
      <c r="AI8432" s="677"/>
      <c r="AJ8432" s="677"/>
      <c r="AK8432" s="677"/>
      <c r="AL8432" s="677"/>
      <c r="AM8432" s="677"/>
      <c r="AN8432" s="677"/>
      <c r="AO8432" s="677"/>
      <c r="AP8432" s="677"/>
      <c r="AQ8432" s="677"/>
      <c r="AR8432" s="677"/>
      <c r="AS8432" s="677"/>
      <c r="AT8432" s="677"/>
      <c r="AU8432" s="677"/>
      <c r="AV8432" s="677"/>
      <c r="AW8432" s="677"/>
      <c r="AX8432" s="677"/>
      <c r="AY8432" s="677"/>
      <c r="AZ8432" s="677"/>
      <c r="BA8432" s="677"/>
      <c r="BB8432" s="677"/>
      <c r="BC8432" s="677"/>
      <c r="BD8432" s="677"/>
      <c r="BE8432" s="677"/>
      <c r="BF8432" s="677"/>
      <c r="BG8432" s="677"/>
      <c r="BH8432" s="677"/>
      <c r="BI8432" s="677"/>
      <c r="BJ8432" s="677"/>
      <c r="BK8432" s="677"/>
      <c r="BL8432" s="677"/>
      <c r="BM8432" s="677"/>
      <c r="BN8432" s="677"/>
      <c r="BO8432" s="677"/>
      <c r="BP8432" s="677"/>
      <c r="BQ8432" s="677"/>
      <c r="BR8432" s="677"/>
      <c r="BS8432" s="677"/>
      <c r="BT8432" s="677"/>
      <c r="BU8432" s="677"/>
      <c r="BV8432" s="677"/>
      <c r="BW8432" s="677"/>
      <c r="BX8432" s="677"/>
      <c r="BY8432" s="677"/>
      <c r="BZ8432" s="677"/>
      <c r="CA8432" s="677"/>
      <c r="CB8432" s="677"/>
      <c r="CC8432" s="677"/>
      <c r="CD8432" s="677"/>
      <c r="CE8432" s="677"/>
      <c r="CF8432" s="677"/>
      <c r="CG8432" s="677"/>
    </row>
    <row r="8433" spans="1:85">
      <c r="A8433" s="54"/>
      <c r="B8433" s="54"/>
      <c r="C8433" s="80"/>
      <c r="D8433" s="81"/>
      <c r="E8433" s="99"/>
      <c r="F8433" s="80"/>
      <c r="G8433" s="81"/>
      <c r="H8433" s="81"/>
      <c r="I8433" s="526"/>
      <c r="J8433" s="80"/>
      <c r="K8433" s="84" t="s">
        <v>1502</v>
      </c>
      <c r="L8433" s="76">
        <f t="shared" si="456"/>
        <v>2</v>
      </c>
      <c r="M8433" s="76"/>
      <c r="N8433" s="76"/>
      <c r="O8433" s="76">
        <v>2</v>
      </c>
      <c r="P8433" s="76"/>
      <c r="Q8433" s="76"/>
      <c r="R8433" s="76"/>
      <c r="S8433" s="76"/>
      <c r="T8433" s="76"/>
      <c r="U8433" s="76"/>
      <c r="V8433" s="76"/>
      <c r="W8433" s="76"/>
      <c r="X8433" s="76"/>
      <c r="Y8433" s="677"/>
      <c r="Z8433" s="677"/>
      <c r="AA8433" s="677"/>
      <c r="AB8433" s="677"/>
      <c r="AC8433" s="677"/>
      <c r="AD8433" s="677"/>
      <c r="AE8433" s="677"/>
      <c r="AF8433" s="677"/>
      <c r="AG8433" s="677"/>
      <c r="AH8433" s="677"/>
      <c r="AI8433" s="677"/>
      <c r="AJ8433" s="677"/>
      <c r="AK8433" s="677"/>
      <c r="AL8433" s="677"/>
      <c r="AM8433" s="677"/>
      <c r="AN8433" s="677"/>
      <c r="AO8433" s="677"/>
      <c r="AP8433" s="677"/>
      <c r="AQ8433" s="677"/>
      <c r="AR8433" s="677"/>
      <c r="AS8433" s="677"/>
      <c r="AT8433" s="677"/>
      <c r="AU8433" s="677"/>
      <c r="AV8433" s="677"/>
      <c r="AW8433" s="677"/>
      <c r="AX8433" s="677"/>
      <c r="AY8433" s="677"/>
      <c r="AZ8433" s="677"/>
      <c r="BA8433" s="677"/>
      <c r="BB8433" s="677"/>
      <c r="BC8433" s="677"/>
      <c r="BD8433" s="677"/>
      <c r="BE8433" s="677"/>
      <c r="BF8433" s="677"/>
      <c r="BG8433" s="677"/>
      <c r="BH8433" s="677"/>
      <c r="BI8433" s="677"/>
      <c r="BJ8433" s="677"/>
      <c r="BK8433" s="677"/>
      <c r="BL8433" s="677"/>
      <c r="BM8433" s="677"/>
      <c r="BN8433" s="677"/>
      <c r="BO8433" s="677"/>
      <c r="BP8433" s="677"/>
      <c r="BQ8433" s="677"/>
      <c r="BR8433" s="677"/>
      <c r="BS8433" s="677"/>
      <c r="BT8433" s="677"/>
      <c r="BU8433" s="677"/>
      <c r="BV8433" s="677"/>
      <c r="BW8433" s="677"/>
      <c r="BX8433" s="677"/>
      <c r="BY8433" s="677"/>
      <c r="BZ8433" s="677"/>
      <c r="CA8433" s="677"/>
      <c r="CB8433" s="677"/>
      <c r="CC8433" s="677"/>
      <c r="CD8433" s="677"/>
      <c r="CE8433" s="677"/>
      <c r="CF8433" s="677"/>
      <c r="CG8433" s="677"/>
    </row>
    <row r="8434" spans="1:85">
      <c r="A8434" s="54"/>
      <c r="B8434" s="54"/>
      <c r="C8434" s="46" t="s">
        <v>33</v>
      </c>
      <c r="D8434" s="58" t="s">
        <v>12761</v>
      </c>
      <c r="E8434" s="97" t="s">
        <v>12762</v>
      </c>
      <c r="F8434" s="46" t="s">
        <v>12763</v>
      </c>
      <c r="G8434" s="58" t="s">
        <v>12764</v>
      </c>
      <c r="H8434" s="58" t="s">
        <v>12765</v>
      </c>
      <c r="I8434" s="524">
        <v>22</v>
      </c>
      <c r="J8434" s="46" t="s">
        <v>1508</v>
      </c>
      <c r="K8434" s="75" t="s">
        <v>1509</v>
      </c>
      <c r="L8434" s="76">
        <f>SUM(M8434:X8434)</f>
        <v>0</v>
      </c>
      <c r="M8434" s="76"/>
      <c r="N8434" s="76"/>
      <c r="O8434" s="76"/>
      <c r="P8434" s="76"/>
      <c r="Q8434" s="76"/>
      <c r="R8434" s="76"/>
      <c r="S8434" s="76"/>
      <c r="T8434" s="76"/>
      <c r="U8434" s="76"/>
      <c r="V8434" s="76"/>
      <c r="W8434" s="76"/>
      <c r="X8434" s="76"/>
      <c r="Y8434" s="677"/>
      <c r="Z8434" s="677"/>
      <c r="AA8434" s="677"/>
      <c r="AB8434" s="677"/>
      <c r="AC8434" s="677"/>
      <c r="AD8434" s="677"/>
      <c r="AE8434" s="677"/>
      <c r="AF8434" s="677"/>
      <c r="AG8434" s="677"/>
      <c r="AH8434" s="677"/>
      <c r="AI8434" s="677"/>
      <c r="AJ8434" s="677"/>
      <c r="AK8434" s="677"/>
      <c r="AL8434" s="677"/>
      <c r="AM8434" s="677"/>
      <c r="AN8434" s="677"/>
      <c r="AO8434" s="677"/>
      <c r="AP8434" s="677"/>
      <c r="AQ8434" s="677"/>
      <c r="AR8434" s="677"/>
      <c r="AS8434" s="677"/>
      <c r="AT8434" s="677"/>
      <c r="AU8434" s="677"/>
      <c r="AV8434" s="677"/>
      <c r="AW8434" s="677"/>
      <c r="AX8434" s="677"/>
      <c r="AY8434" s="677"/>
      <c r="AZ8434" s="677"/>
      <c r="BA8434" s="677"/>
      <c r="BB8434" s="677"/>
      <c r="BC8434" s="677"/>
      <c r="BD8434" s="677"/>
      <c r="BE8434" s="677"/>
      <c r="BF8434" s="677"/>
      <c r="BG8434" s="677"/>
      <c r="BH8434" s="677"/>
      <c r="BI8434" s="677"/>
      <c r="BJ8434" s="677"/>
      <c r="BK8434" s="677"/>
      <c r="BL8434" s="677"/>
      <c r="BM8434" s="677"/>
      <c r="BN8434" s="677"/>
      <c r="BO8434" s="677"/>
      <c r="BP8434" s="677"/>
      <c r="BQ8434" s="677"/>
      <c r="BR8434" s="677"/>
      <c r="BS8434" s="677"/>
      <c r="BT8434" s="677"/>
      <c r="BU8434" s="677"/>
      <c r="BV8434" s="677"/>
      <c r="BW8434" s="677"/>
      <c r="BX8434" s="677"/>
      <c r="BY8434" s="677"/>
      <c r="BZ8434" s="677"/>
      <c r="CA8434" s="677"/>
      <c r="CB8434" s="677"/>
      <c r="CC8434" s="677"/>
      <c r="CD8434" s="677"/>
      <c r="CE8434" s="677"/>
      <c r="CF8434" s="677"/>
      <c r="CG8434" s="677"/>
    </row>
    <row r="8435" spans="1:85">
      <c r="A8435" s="54"/>
      <c r="B8435" s="54"/>
      <c r="C8435" s="54"/>
      <c r="D8435" s="169"/>
      <c r="E8435" s="98"/>
      <c r="F8435" s="135"/>
      <c r="G8435" s="77"/>
      <c r="H8435" s="77"/>
      <c r="I8435" s="525"/>
      <c r="J8435" s="54"/>
      <c r="K8435" s="75" t="s">
        <v>1501</v>
      </c>
      <c r="L8435" s="76">
        <f t="shared" ref="L8435:L8442" si="457">SUM(M8435:X8435)</f>
        <v>0</v>
      </c>
      <c r="M8435" s="76"/>
      <c r="N8435" s="76"/>
      <c r="O8435" s="76"/>
      <c r="P8435" s="76"/>
      <c r="Q8435" s="76"/>
      <c r="R8435" s="76"/>
      <c r="S8435" s="76"/>
      <c r="T8435" s="76"/>
      <c r="U8435" s="76"/>
      <c r="V8435" s="76"/>
      <c r="W8435" s="76"/>
      <c r="X8435" s="76"/>
      <c r="Y8435" s="677"/>
      <c r="Z8435" s="677"/>
      <c r="AA8435" s="677"/>
      <c r="AB8435" s="677"/>
      <c r="AC8435" s="677"/>
      <c r="AD8435" s="677"/>
      <c r="AE8435" s="677"/>
      <c r="AF8435" s="677"/>
      <c r="AG8435" s="677"/>
      <c r="AH8435" s="677"/>
      <c r="AI8435" s="677"/>
      <c r="AJ8435" s="677"/>
      <c r="AK8435" s="677"/>
      <c r="AL8435" s="677"/>
      <c r="AM8435" s="677"/>
      <c r="AN8435" s="677"/>
      <c r="AO8435" s="677"/>
      <c r="AP8435" s="677"/>
      <c r="AQ8435" s="677"/>
      <c r="AR8435" s="677"/>
      <c r="AS8435" s="677"/>
      <c r="AT8435" s="677"/>
      <c r="AU8435" s="677"/>
      <c r="AV8435" s="677"/>
      <c r="AW8435" s="677"/>
      <c r="AX8435" s="677"/>
      <c r="AY8435" s="677"/>
      <c r="AZ8435" s="677"/>
      <c r="BA8435" s="677"/>
      <c r="BB8435" s="677"/>
      <c r="BC8435" s="677"/>
      <c r="BD8435" s="677"/>
      <c r="BE8435" s="677"/>
      <c r="BF8435" s="677"/>
      <c r="BG8435" s="677"/>
      <c r="BH8435" s="677"/>
      <c r="BI8435" s="677"/>
      <c r="BJ8435" s="677"/>
      <c r="BK8435" s="677"/>
      <c r="BL8435" s="677"/>
      <c r="BM8435" s="677"/>
      <c r="BN8435" s="677"/>
      <c r="BO8435" s="677"/>
      <c r="BP8435" s="677"/>
      <c r="BQ8435" s="677"/>
      <c r="BR8435" s="677"/>
      <c r="BS8435" s="677"/>
      <c r="BT8435" s="677"/>
      <c r="BU8435" s="677"/>
      <c r="BV8435" s="677"/>
      <c r="BW8435" s="677"/>
      <c r="BX8435" s="677"/>
      <c r="BY8435" s="677"/>
      <c r="BZ8435" s="677"/>
      <c r="CA8435" s="677"/>
      <c r="CB8435" s="677"/>
      <c r="CC8435" s="677"/>
      <c r="CD8435" s="677"/>
      <c r="CE8435" s="677"/>
      <c r="CF8435" s="677"/>
      <c r="CG8435" s="677"/>
    </row>
    <row r="8436" spans="1:85">
      <c r="A8436" s="54"/>
      <c r="B8436" s="54"/>
      <c r="C8436" s="80"/>
      <c r="D8436" s="81"/>
      <c r="E8436" s="99"/>
      <c r="F8436" s="80"/>
      <c r="G8436" s="81"/>
      <c r="H8436" s="81"/>
      <c r="I8436" s="526"/>
      <c r="J8436" s="80"/>
      <c r="K8436" s="84" t="s">
        <v>1502</v>
      </c>
      <c r="L8436" s="76">
        <f t="shared" si="457"/>
        <v>2</v>
      </c>
      <c r="M8436" s="76"/>
      <c r="N8436" s="76"/>
      <c r="O8436" s="76">
        <v>2</v>
      </c>
      <c r="P8436" s="76"/>
      <c r="Q8436" s="76"/>
      <c r="R8436" s="76"/>
      <c r="S8436" s="76"/>
      <c r="T8436" s="76"/>
      <c r="U8436" s="76"/>
      <c r="V8436" s="76"/>
      <c r="W8436" s="76"/>
      <c r="X8436" s="76"/>
      <c r="Y8436" s="677"/>
      <c r="Z8436" s="677"/>
      <c r="AA8436" s="677"/>
      <c r="AB8436" s="677"/>
      <c r="AC8436" s="677"/>
      <c r="AD8436" s="677"/>
      <c r="AE8436" s="677"/>
      <c r="AF8436" s="677"/>
      <c r="AG8436" s="677"/>
      <c r="AH8436" s="677"/>
      <c r="AI8436" s="677"/>
      <c r="AJ8436" s="677"/>
      <c r="AK8436" s="677"/>
      <c r="AL8436" s="677"/>
      <c r="AM8436" s="677"/>
      <c r="AN8436" s="677"/>
      <c r="AO8436" s="677"/>
      <c r="AP8436" s="677"/>
      <c r="AQ8436" s="677"/>
      <c r="AR8436" s="677"/>
      <c r="AS8436" s="677"/>
      <c r="AT8436" s="677"/>
      <c r="AU8436" s="677"/>
      <c r="AV8436" s="677"/>
      <c r="AW8436" s="677"/>
      <c r="AX8436" s="677"/>
      <c r="AY8436" s="677"/>
      <c r="AZ8436" s="677"/>
      <c r="BA8436" s="677"/>
      <c r="BB8436" s="677"/>
      <c r="BC8436" s="677"/>
      <c r="BD8436" s="677"/>
      <c r="BE8436" s="677"/>
      <c r="BF8436" s="677"/>
      <c r="BG8436" s="677"/>
      <c r="BH8436" s="677"/>
      <c r="BI8436" s="677"/>
      <c r="BJ8436" s="677"/>
      <c r="BK8436" s="677"/>
      <c r="BL8436" s="677"/>
      <c r="BM8436" s="677"/>
      <c r="BN8436" s="677"/>
      <c r="BO8436" s="677"/>
      <c r="BP8436" s="677"/>
      <c r="BQ8436" s="677"/>
      <c r="BR8436" s="677"/>
      <c r="BS8436" s="677"/>
      <c r="BT8436" s="677"/>
      <c r="BU8436" s="677"/>
      <c r="BV8436" s="677"/>
      <c r="BW8436" s="677"/>
      <c r="BX8436" s="677"/>
      <c r="BY8436" s="677"/>
      <c r="BZ8436" s="677"/>
      <c r="CA8436" s="677"/>
      <c r="CB8436" s="677"/>
      <c r="CC8436" s="677"/>
      <c r="CD8436" s="677"/>
      <c r="CE8436" s="677"/>
      <c r="CF8436" s="677"/>
      <c r="CG8436" s="677"/>
    </row>
    <row r="8437" spans="1:85">
      <c r="A8437" s="54"/>
      <c r="B8437" s="54"/>
      <c r="C8437" s="46" t="s">
        <v>33</v>
      </c>
      <c r="D8437" s="58" t="s">
        <v>12766</v>
      </c>
      <c r="E8437" s="97" t="s">
        <v>12767</v>
      </c>
      <c r="F8437" s="46" t="s">
        <v>12768</v>
      </c>
      <c r="G8437" s="58" t="s">
        <v>12769</v>
      </c>
      <c r="H8437" s="58" t="s">
        <v>12770</v>
      </c>
      <c r="I8437" s="524">
        <v>98</v>
      </c>
      <c r="J8437" s="46" t="s">
        <v>1508</v>
      </c>
      <c r="K8437" s="75" t="s">
        <v>1509</v>
      </c>
      <c r="L8437" s="76">
        <f t="shared" si="457"/>
        <v>0</v>
      </c>
      <c r="M8437" s="76"/>
      <c r="N8437" s="76"/>
      <c r="O8437" s="76"/>
      <c r="P8437" s="76"/>
      <c r="Q8437" s="76"/>
      <c r="R8437" s="76"/>
      <c r="S8437" s="76"/>
      <c r="T8437" s="76"/>
      <c r="U8437" s="76"/>
      <c r="V8437" s="76"/>
      <c r="W8437" s="76"/>
      <c r="X8437" s="76"/>
      <c r="Y8437" s="677"/>
      <c r="Z8437" s="677"/>
      <c r="AA8437" s="677"/>
      <c r="AB8437" s="677"/>
      <c r="AC8437" s="677"/>
      <c r="AD8437" s="677"/>
      <c r="AE8437" s="677"/>
      <c r="AF8437" s="677"/>
      <c r="AG8437" s="677"/>
      <c r="AH8437" s="677"/>
      <c r="AI8437" s="677"/>
      <c r="AJ8437" s="677"/>
      <c r="AK8437" s="677"/>
      <c r="AL8437" s="677"/>
      <c r="AM8437" s="677"/>
      <c r="AN8437" s="677"/>
      <c r="AO8437" s="677"/>
      <c r="AP8437" s="677"/>
      <c r="AQ8437" s="677"/>
      <c r="AR8437" s="677"/>
      <c r="AS8437" s="677"/>
      <c r="AT8437" s="677"/>
      <c r="AU8437" s="677"/>
      <c r="AV8437" s="677"/>
      <c r="AW8437" s="677"/>
      <c r="AX8437" s="677"/>
      <c r="AY8437" s="677"/>
      <c r="AZ8437" s="677"/>
      <c r="BA8437" s="677"/>
      <c r="BB8437" s="677"/>
      <c r="BC8437" s="677"/>
      <c r="BD8437" s="677"/>
      <c r="BE8437" s="677"/>
      <c r="BF8437" s="677"/>
      <c r="BG8437" s="677"/>
      <c r="BH8437" s="677"/>
      <c r="BI8437" s="677"/>
      <c r="BJ8437" s="677"/>
      <c r="BK8437" s="677"/>
      <c r="BL8437" s="677"/>
      <c r="BM8437" s="677"/>
      <c r="BN8437" s="677"/>
      <c r="BO8437" s="677"/>
      <c r="BP8437" s="677"/>
      <c r="BQ8437" s="677"/>
      <c r="BR8437" s="677"/>
      <c r="BS8437" s="677"/>
      <c r="BT8437" s="677"/>
      <c r="BU8437" s="677"/>
      <c r="BV8437" s="677"/>
      <c r="BW8437" s="677"/>
      <c r="BX8437" s="677"/>
      <c r="BY8437" s="677"/>
      <c r="BZ8437" s="677"/>
      <c r="CA8437" s="677"/>
      <c r="CB8437" s="677"/>
      <c r="CC8437" s="677"/>
      <c r="CD8437" s="677"/>
      <c r="CE8437" s="677"/>
      <c r="CF8437" s="677"/>
      <c r="CG8437" s="677"/>
    </row>
    <row r="8438" spans="1:85">
      <c r="A8438" s="54"/>
      <c r="B8438" s="54"/>
      <c r="C8438" s="54"/>
      <c r="D8438" s="169"/>
      <c r="E8438" s="98"/>
      <c r="F8438" s="135"/>
      <c r="G8438" s="77"/>
      <c r="H8438" s="77"/>
      <c r="I8438" s="525"/>
      <c r="J8438" s="54"/>
      <c r="K8438" s="75" t="s">
        <v>1501</v>
      </c>
      <c r="L8438" s="76">
        <f t="shared" si="457"/>
        <v>0</v>
      </c>
      <c r="M8438" s="76"/>
      <c r="N8438" s="76"/>
      <c r="O8438" s="76"/>
      <c r="P8438" s="76"/>
      <c r="Q8438" s="76"/>
      <c r="R8438" s="76"/>
      <c r="S8438" s="76"/>
      <c r="T8438" s="76"/>
      <c r="U8438" s="76"/>
      <c r="V8438" s="76"/>
      <c r="W8438" s="76"/>
      <c r="X8438" s="76"/>
      <c r="Y8438" s="677"/>
      <c r="Z8438" s="677"/>
      <c r="AA8438" s="677"/>
      <c r="AB8438" s="677"/>
      <c r="AC8438" s="677"/>
      <c r="AD8438" s="677"/>
      <c r="AE8438" s="677"/>
      <c r="AF8438" s="677"/>
      <c r="AG8438" s="677"/>
      <c r="AH8438" s="677"/>
      <c r="AI8438" s="677"/>
      <c r="AJ8438" s="677"/>
      <c r="AK8438" s="677"/>
      <c r="AL8438" s="677"/>
      <c r="AM8438" s="677"/>
      <c r="AN8438" s="677"/>
      <c r="AO8438" s="677"/>
      <c r="AP8438" s="677"/>
      <c r="AQ8438" s="677"/>
      <c r="AR8438" s="677"/>
      <c r="AS8438" s="677"/>
      <c r="AT8438" s="677"/>
      <c r="AU8438" s="677"/>
      <c r="AV8438" s="677"/>
      <c r="AW8438" s="677"/>
      <c r="AX8438" s="677"/>
      <c r="AY8438" s="677"/>
      <c r="AZ8438" s="677"/>
      <c r="BA8438" s="677"/>
      <c r="BB8438" s="677"/>
      <c r="BC8438" s="677"/>
      <c r="BD8438" s="677"/>
      <c r="BE8438" s="677"/>
      <c r="BF8438" s="677"/>
      <c r="BG8438" s="677"/>
      <c r="BH8438" s="677"/>
      <c r="BI8438" s="677"/>
      <c r="BJ8438" s="677"/>
      <c r="BK8438" s="677"/>
      <c r="BL8438" s="677"/>
      <c r="BM8438" s="677"/>
      <c r="BN8438" s="677"/>
      <c r="BO8438" s="677"/>
      <c r="BP8438" s="677"/>
      <c r="BQ8438" s="677"/>
      <c r="BR8438" s="677"/>
      <c r="BS8438" s="677"/>
      <c r="BT8438" s="677"/>
      <c r="BU8438" s="677"/>
      <c r="BV8438" s="677"/>
      <c r="BW8438" s="677"/>
      <c r="BX8438" s="677"/>
      <c r="BY8438" s="677"/>
      <c r="BZ8438" s="677"/>
      <c r="CA8438" s="677"/>
      <c r="CB8438" s="677"/>
      <c r="CC8438" s="677"/>
      <c r="CD8438" s="677"/>
      <c r="CE8438" s="677"/>
      <c r="CF8438" s="677"/>
      <c r="CG8438" s="677"/>
    </row>
    <row r="8439" spans="1:85">
      <c r="A8439" s="54"/>
      <c r="B8439" s="54"/>
      <c r="C8439" s="80"/>
      <c r="D8439" s="81"/>
      <c r="E8439" s="99"/>
      <c r="F8439" s="80"/>
      <c r="G8439" s="81"/>
      <c r="H8439" s="81"/>
      <c r="I8439" s="526"/>
      <c r="J8439" s="80"/>
      <c r="K8439" s="84" t="s">
        <v>1502</v>
      </c>
      <c r="L8439" s="76">
        <f t="shared" si="457"/>
        <v>2</v>
      </c>
      <c r="M8439" s="76"/>
      <c r="N8439" s="76"/>
      <c r="O8439" s="76">
        <v>1</v>
      </c>
      <c r="P8439" s="76"/>
      <c r="Q8439" s="76"/>
      <c r="R8439" s="76"/>
      <c r="S8439" s="76"/>
      <c r="T8439" s="76"/>
      <c r="U8439" s="76"/>
      <c r="V8439" s="76"/>
      <c r="W8439" s="76">
        <v>1</v>
      </c>
      <c r="X8439" s="76"/>
      <c r="Y8439" s="677"/>
      <c r="Z8439" s="677"/>
      <c r="AA8439" s="677"/>
      <c r="AB8439" s="677"/>
      <c r="AC8439" s="677"/>
      <c r="AD8439" s="677"/>
      <c r="AE8439" s="677"/>
      <c r="AF8439" s="677"/>
      <c r="AG8439" s="677"/>
      <c r="AH8439" s="677"/>
      <c r="AI8439" s="677"/>
      <c r="AJ8439" s="677"/>
      <c r="AK8439" s="677"/>
      <c r="AL8439" s="677"/>
      <c r="AM8439" s="677"/>
      <c r="AN8439" s="677"/>
      <c r="AO8439" s="677"/>
      <c r="AP8439" s="677"/>
      <c r="AQ8439" s="677"/>
      <c r="AR8439" s="677"/>
      <c r="AS8439" s="677"/>
      <c r="AT8439" s="677"/>
      <c r="AU8439" s="677"/>
      <c r="AV8439" s="677"/>
      <c r="AW8439" s="677"/>
      <c r="AX8439" s="677"/>
      <c r="AY8439" s="677"/>
      <c r="AZ8439" s="677"/>
      <c r="BA8439" s="677"/>
      <c r="BB8439" s="677"/>
      <c r="BC8439" s="677"/>
      <c r="BD8439" s="677"/>
      <c r="BE8439" s="677"/>
      <c r="BF8439" s="677"/>
      <c r="BG8439" s="677"/>
      <c r="BH8439" s="677"/>
      <c r="BI8439" s="677"/>
      <c r="BJ8439" s="677"/>
      <c r="BK8439" s="677"/>
      <c r="BL8439" s="677"/>
      <c r="BM8439" s="677"/>
      <c r="BN8439" s="677"/>
      <c r="BO8439" s="677"/>
      <c r="BP8439" s="677"/>
      <c r="BQ8439" s="677"/>
      <c r="BR8439" s="677"/>
      <c r="BS8439" s="677"/>
      <c r="BT8439" s="677"/>
      <c r="BU8439" s="677"/>
      <c r="BV8439" s="677"/>
      <c r="BW8439" s="677"/>
      <c r="BX8439" s="677"/>
      <c r="BY8439" s="677"/>
      <c r="BZ8439" s="677"/>
      <c r="CA8439" s="677"/>
      <c r="CB8439" s="677"/>
      <c r="CC8439" s="677"/>
      <c r="CD8439" s="677"/>
      <c r="CE8439" s="677"/>
      <c r="CF8439" s="677"/>
      <c r="CG8439" s="677"/>
    </row>
    <row r="8440" spans="1:85">
      <c r="A8440" s="54"/>
      <c r="B8440" s="54"/>
      <c r="C8440" s="46" t="s">
        <v>33</v>
      </c>
      <c r="D8440" s="58" t="s">
        <v>12771</v>
      </c>
      <c r="E8440" s="97" t="s">
        <v>12772</v>
      </c>
      <c r="F8440" s="46" t="s">
        <v>12773</v>
      </c>
      <c r="G8440" s="58" t="s">
        <v>12774</v>
      </c>
      <c r="H8440" s="58" t="s">
        <v>12775</v>
      </c>
      <c r="I8440" s="524">
        <v>4022</v>
      </c>
      <c r="J8440" s="46" t="s">
        <v>1508</v>
      </c>
      <c r="K8440" s="75" t="s">
        <v>1509</v>
      </c>
      <c r="L8440" s="76">
        <f t="shared" si="457"/>
        <v>0</v>
      </c>
      <c r="M8440" s="76"/>
      <c r="N8440" s="76"/>
      <c r="O8440" s="76"/>
      <c r="P8440" s="76"/>
      <c r="Q8440" s="76"/>
      <c r="R8440" s="76"/>
      <c r="S8440" s="76"/>
      <c r="T8440" s="76"/>
      <c r="U8440" s="76"/>
      <c r="V8440" s="76"/>
      <c r="W8440" s="76"/>
      <c r="X8440" s="76"/>
      <c r="Y8440" s="677"/>
      <c r="Z8440" s="677"/>
      <c r="AA8440" s="677"/>
      <c r="AB8440" s="677"/>
      <c r="AC8440" s="677"/>
      <c r="AD8440" s="677"/>
      <c r="AE8440" s="677"/>
      <c r="AF8440" s="677"/>
      <c r="AG8440" s="677"/>
      <c r="AH8440" s="677"/>
      <c r="AI8440" s="677"/>
      <c r="AJ8440" s="677"/>
      <c r="AK8440" s="677"/>
      <c r="AL8440" s="677"/>
      <c r="AM8440" s="677"/>
      <c r="AN8440" s="677"/>
      <c r="AO8440" s="677"/>
      <c r="AP8440" s="677"/>
      <c r="AQ8440" s="677"/>
      <c r="AR8440" s="677"/>
      <c r="AS8440" s="677"/>
      <c r="AT8440" s="677"/>
      <c r="AU8440" s="677"/>
      <c r="AV8440" s="677"/>
      <c r="AW8440" s="677"/>
      <c r="AX8440" s="677"/>
      <c r="AY8440" s="677"/>
      <c r="AZ8440" s="677"/>
      <c r="BA8440" s="677"/>
      <c r="BB8440" s="677"/>
      <c r="BC8440" s="677"/>
      <c r="BD8440" s="677"/>
      <c r="BE8440" s="677"/>
      <c r="BF8440" s="677"/>
      <c r="BG8440" s="677"/>
      <c r="BH8440" s="677"/>
      <c r="BI8440" s="677"/>
      <c r="BJ8440" s="677"/>
      <c r="BK8440" s="677"/>
      <c r="BL8440" s="677"/>
      <c r="BM8440" s="677"/>
      <c r="BN8440" s="677"/>
      <c r="BO8440" s="677"/>
      <c r="BP8440" s="677"/>
      <c r="BQ8440" s="677"/>
      <c r="BR8440" s="677"/>
      <c r="BS8440" s="677"/>
      <c r="BT8440" s="677"/>
      <c r="BU8440" s="677"/>
      <c r="BV8440" s="677"/>
      <c r="BW8440" s="677"/>
      <c r="BX8440" s="677"/>
      <c r="BY8440" s="677"/>
      <c r="BZ8440" s="677"/>
      <c r="CA8440" s="677"/>
      <c r="CB8440" s="677"/>
      <c r="CC8440" s="677"/>
      <c r="CD8440" s="677"/>
      <c r="CE8440" s="677"/>
      <c r="CF8440" s="677"/>
      <c r="CG8440" s="677"/>
    </row>
    <row r="8441" spans="1:85">
      <c r="A8441" s="54"/>
      <c r="B8441" s="54"/>
      <c r="C8441" s="54"/>
      <c r="D8441" s="169"/>
      <c r="E8441" s="98"/>
      <c r="F8441" s="135"/>
      <c r="G8441" s="77"/>
      <c r="H8441" s="77"/>
      <c r="I8441" s="525"/>
      <c r="J8441" s="54"/>
      <c r="K8441" s="75" t="s">
        <v>1501</v>
      </c>
      <c r="L8441" s="76">
        <f t="shared" si="457"/>
        <v>0</v>
      </c>
      <c r="M8441" s="76"/>
      <c r="N8441" s="76"/>
      <c r="O8441" s="76"/>
      <c r="P8441" s="76"/>
      <c r="Q8441" s="76"/>
      <c r="R8441" s="76"/>
      <c r="S8441" s="76"/>
      <c r="T8441" s="76"/>
      <c r="U8441" s="76"/>
      <c r="V8441" s="76"/>
      <c r="W8441" s="76"/>
      <c r="X8441" s="76"/>
      <c r="Y8441" s="677"/>
      <c r="Z8441" s="677"/>
      <c r="AA8441" s="677"/>
      <c r="AB8441" s="677"/>
      <c r="AC8441" s="677"/>
      <c r="AD8441" s="677"/>
      <c r="AE8441" s="677"/>
      <c r="AF8441" s="677"/>
      <c r="AG8441" s="677"/>
      <c r="AH8441" s="677"/>
      <c r="AI8441" s="677"/>
      <c r="AJ8441" s="677"/>
      <c r="AK8441" s="677"/>
      <c r="AL8441" s="677"/>
      <c r="AM8441" s="677"/>
      <c r="AN8441" s="677"/>
      <c r="AO8441" s="677"/>
      <c r="AP8441" s="677"/>
      <c r="AQ8441" s="677"/>
      <c r="AR8441" s="677"/>
      <c r="AS8441" s="677"/>
      <c r="AT8441" s="677"/>
      <c r="AU8441" s="677"/>
      <c r="AV8441" s="677"/>
      <c r="AW8441" s="677"/>
      <c r="AX8441" s="677"/>
      <c r="AY8441" s="677"/>
      <c r="AZ8441" s="677"/>
      <c r="BA8441" s="677"/>
      <c r="BB8441" s="677"/>
      <c r="BC8441" s="677"/>
      <c r="BD8441" s="677"/>
      <c r="BE8441" s="677"/>
      <c r="BF8441" s="677"/>
      <c r="BG8441" s="677"/>
      <c r="BH8441" s="677"/>
      <c r="BI8441" s="677"/>
      <c r="BJ8441" s="677"/>
      <c r="BK8441" s="677"/>
      <c r="BL8441" s="677"/>
      <c r="BM8441" s="677"/>
      <c r="BN8441" s="677"/>
      <c r="BO8441" s="677"/>
      <c r="BP8441" s="677"/>
      <c r="BQ8441" s="677"/>
      <c r="BR8441" s="677"/>
      <c r="BS8441" s="677"/>
      <c r="BT8441" s="677"/>
      <c r="BU8441" s="677"/>
      <c r="BV8441" s="677"/>
      <c r="BW8441" s="677"/>
      <c r="BX8441" s="677"/>
      <c r="BY8441" s="677"/>
      <c r="BZ8441" s="677"/>
      <c r="CA8441" s="677"/>
      <c r="CB8441" s="677"/>
      <c r="CC8441" s="677"/>
      <c r="CD8441" s="677"/>
      <c r="CE8441" s="677"/>
      <c r="CF8441" s="677"/>
      <c r="CG8441" s="677"/>
    </row>
    <row r="8442" spans="1:85">
      <c r="A8442" s="54"/>
      <c r="B8442" s="54"/>
      <c r="C8442" s="80"/>
      <c r="D8442" s="81"/>
      <c r="E8442" s="99"/>
      <c r="F8442" s="80"/>
      <c r="G8442" s="81"/>
      <c r="H8442" s="81"/>
      <c r="I8442" s="526"/>
      <c r="J8442" s="80"/>
      <c r="K8442" s="84" t="s">
        <v>1502</v>
      </c>
      <c r="L8442" s="76">
        <f t="shared" si="457"/>
        <v>3</v>
      </c>
      <c r="M8442" s="76"/>
      <c r="N8442" s="76"/>
      <c r="O8442" s="76">
        <v>2</v>
      </c>
      <c r="P8442" s="76"/>
      <c r="Q8442" s="76"/>
      <c r="R8442" s="76"/>
      <c r="S8442" s="76"/>
      <c r="T8442" s="76"/>
      <c r="U8442" s="76"/>
      <c r="V8442" s="76"/>
      <c r="W8442" s="76">
        <v>1</v>
      </c>
      <c r="X8442" s="76"/>
      <c r="Y8442" s="677"/>
      <c r="Z8442" s="677"/>
      <c r="AA8442" s="677"/>
      <c r="AB8442" s="677"/>
      <c r="AC8442" s="677"/>
      <c r="AD8442" s="677"/>
      <c r="AE8442" s="677"/>
      <c r="AF8442" s="677"/>
      <c r="AG8442" s="677"/>
      <c r="AH8442" s="677"/>
      <c r="AI8442" s="677"/>
      <c r="AJ8442" s="677"/>
      <c r="AK8442" s="677"/>
      <c r="AL8442" s="677"/>
      <c r="AM8442" s="677"/>
      <c r="AN8442" s="677"/>
      <c r="AO8442" s="677"/>
      <c r="AP8442" s="677"/>
      <c r="AQ8442" s="677"/>
      <c r="AR8442" s="677"/>
      <c r="AS8442" s="677"/>
      <c r="AT8442" s="677"/>
      <c r="AU8442" s="677"/>
      <c r="AV8442" s="677"/>
      <c r="AW8442" s="677"/>
      <c r="AX8442" s="677"/>
      <c r="AY8442" s="677"/>
      <c r="AZ8442" s="677"/>
      <c r="BA8442" s="677"/>
      <c r="BB8442" s="677"/>
      <c r="BC8442" s="677"/>
      <c r="BD8442" s="677"/>
      <c r="BE8442" s="677"/>
      <c r="BF8442" s="677"/>
      <c r="BG8442" s="677"/>
      <c r="BH8442" s="677"/>
      <c r="BI8442" s="677"/>
      <c r="BJ8442" s="677"/>
      <c r="BK8442" s="677"/>
      <c r="BL8442" s="677"/>
      <c r="BM8442" s="677"/>
      <c r="BN8442" s="677"/>
      <c r="BO8442" s="677"/>
      <c r="BP8442" s="677"/>
      <c r="BQ8442" s="677"/>
      <c r="BR8442" s="677"/>
      <c r="BS8442" s="677"/>
      <c r="BT8442" s="677"/>
      <c r="BU8442" s="677"/>
      <c r="BV8442" s="677"/>
      <c r="BW8442" s="677"/>
      <c r="BX8442" s="677"/>
      <c r="BY8442" s="677"/>
      <c r="BZ8442" s="677"/>
      <c r="CA8442" s="677"/>
      <c r="CB8442" s="677"/>
      <c r="CC8442" s="677"/>
      <c r="CD8442" s="677"/>
      <c r="CE8442" s="677"/>
      <c r="CF8442" s="677"/>
      <c r="CG8442" s="677"/>
    </row>
    <row r="8443" spans="1:85">
      <c r="A8443" s="54"/>
      <c r="B8443" s="54"/>
      <c r="C8443" s="46" t="s">
        <v>33</v>
      </c>
      <c r="D8443" s="58" t="s">
        <v>12776</v>
      </c>
      <c r="E8443" s="97" t="s">
        <v>12777</v>
      </c>
      <c r="F8443" s="46" t="s">
        <v>12778</v>
      </c>
      <c r="G8443" s="58" t="s">
        <v>12779</v>
      </c>
      <c r="H8443" s="58" t="s">
        <v>12780</v>
      </c>
      <c r="I8443" s="524">
        <v>1566</v>
      </c>
      <c r="J8443" s="46" t="s">
        <v>1508</v>
      </c>
      <c r="K8443" s="75" t="s">
        <v>1509</v>
      </c>
      <c r="L8443" s="76">
        <f>SUM(M8443:X8443)</f>
        <v>0</v>
      </c>
      <c r="M8443" s="76"/>
      <c r="N8443" s="76"/>
      <c r="O8443" s="76"/>
      <c r="P8443" s="76"/>
      <c r="Q8443" s="76"/>
      <c r="R8443" s="76"/>
      <c r="S8443" s="76"/>
      <c r="T8443" s="76"/>
      <c r="U8443" s="76"/>
      <c r="V8443" s="76"/>
      <c r="W8443" s="76"/>
      <c r="X8443" s="76"/>
      <c r="Y8443" s="677"/>
      <c r="Z8443" s="677"/>
      <c r="AA8443" s="677"/>
      <c r="AB8443" s="677"/>
      <c r="AC8443" s="677"/>
      <c r="AD8443" s="677"/>
      <c r="AE8443" s="677"/>
      <c r="AF8443" s="677"/>
      <c r="AG8443" s="677"/>
      <c r="AH8443" s="677"/>
      <c r="AI8443" s="677"/>
      <c r="AJ8443" s="677"/>
      <c r="AK8443" s="677"/>
      <c r="AL8443" s="677"/>
      <c r="AM8443" s="677"/>
      <c r="AN8443" s="677"/>
      <c r="AO8443" s="677"/>
      <c r="AP8443" s="677"/>
      <c r="AQ8443" s="677"/>
      <c r="AR8443" s="677"/>
      <c r="AS8443" s="677"/>
      <c r="AT8443" s="677"/>
      <c r="AU8443" s="677"/>
      <c r="AV8443" s="677"/>
      <c r="AW8443" s="677"/>
      <c r="AX8443" s="677"/>
      <c r="AY8443" s="677"/>
      <c r="AZ8443" s="677"/>
      <c r="BA8443" s="677"/>
      <c r="BB8443" s="677"/>
      <c r="BC8443" s="677"/>
      <c r="BD8443" s="677"/>
      <c r="BE8443" s="677"/>
      <c r="BF8443" s="677"/>
      <c r="BG8443" s="677"/>
      <c r="BH8443" s="677"/>
      <c r="BI8443" s="677"/>
      <c r="BJ8443" s="677"/>
      <c r="BK8443" s="677"/>
      <c r="BL8443" s="677"/>
      <c r="BM8443" s="677"/>
      <c r="BN8443" s="677"/>
      <c r="BO8443" s="677"/>
      <c r="BP8443" s="677"/>
      <c r="BQ8443" s="677"/>
      <c r="BR8443" s="677"/>
      <c r="BS8443" s="677"/>
      <c r="BT8443" s="677"/>
      <c r="BU8443" s="677"/>
      <c r="BV8443" s="677"/>
      <c r="BW8443" s="677"/>
      <c r="BX8443" s="677"/>
      <c r="BY8443" s="677"/>
      <c r="BZ8443" s="677"/>
      <c r="CA8443" s="677"/>
      <c r="CB8443" s="677"/>
      <c r="CC8443" s="677"/>
      <c r="CD8443" s="677"/>
      <c r="CE8443" s="677"/>
      <c r="CF8443" s="677"/>
      <c r="CG8443" s="677"/>
    </row>
    <row r="8444" spans="1:85">
      <c r="A8444" s="54"/>
      <c r="B8444" s="54"/>
      <c r="C8444" s="54"/>
      <c r="D8444" s="169"/>
      <c r="E8444" s="98"/>
      <c r="F8444" s="135"/>
      <c r="G8444" s="77"/>
      <c r="H8444" s="77"/>
      <c r="I8444" s="525"/>
      <c r="J8444" s="54"/>
      <c r="K8444" s="75" t="s">
        <v>1501</v>
      </c>
      <c r="L8444" s="76">
        <f t="shared" ref="L8444:L8451" si="458">SUM(M8444:X8444)</f>
        <v>0</v>
      </c>
      <c r="M8444" s="76"/>
      <c r="N8444" s="76"/>
      <c r="O8444" s="76"/>
      <c r="P8444" s="76"/>
      <c r="Q8444" s="76"/>
      <c r="R8444" s="76"/>
      <c r="S8444" s="76"/>
      <c r="T8444" s="76"/>
      <c r="U8444" s="76"/>
      <c r="V8444" s="76"/>
      <c r="W8444" s="76"/>
      <c r="X8444" s="76"/>
      <c r="Y8444" s="677"/>
      <c r="Z8444" s="677"/>
      <c r="AA8444" s="677"/>
      <c r="AB8444" s="677"/>
      <c r="AC8444" s="677"/>
      <c r="AD8444" s="677"/>
      <c r="AE8444" s="677"/>
      <c r="AF8444" s="677"/>
      <c r="AG8444" s="677"/>
      <c r="AH8444" s="677"/>
      <c r="AI8444" s="677"/>
      <c r="AJ8444" s="677"/>
      <c r="AK8444" s="677"/>
      <c r="AL8444" s="677"/>
      <c r="AM8444" s="677"/>
      <c r="AN8444" s="677"/>
      <c r="AO8444" s="677"/>
      <c r="AP8444" s="677"/>
      <c r="AQ8444" s="677"/>
      <c r="AR8444" s="677"/>
      <c r="AS8444" s="677"/>
      <c r="AT8444" s="677"/>
      <c r="AU8444" s="677"/>
      <c r="AV8444" s="677"/>
      <c r="AW8444" s="677"/>
      <c r="AX8444" s="677"/>
      <c r="AY8444" s="677"/>
      <c r="AZ8444" s="677"/>
      <c r="BA8444" s="677"/>
      <c r="BB8444" s="677"/>
      <c r="BC8444" s="677"/>
      <c r="BD8444" s="677"/>
      <c r="BE8444" s="677"/>
      <c r="BF8444" s="677"/>
      <c r="BG8444" s="677"/>
      <c r="BH8444" s="677"/>
      <c r="BI8444" s="677"/>
      <c r="BJ8444" s="677"/>
      <c r="BK8444" s="677"/>
      <c r="BL8444" s="677"/>
      <c r="BM8444" s="677"/>
      <c r="BN8444" s="677"/>
      <c r="BO8444" s="677"/>
      <c r="BP8444" s="677"/>
      <c r="BQ8444" s="677"/>
      <c r="BR8444" s="677"/>
      <c r="BS8444" s="677"/>
      <c r="BT8444" s="677"/>
      <c r="BU8444" s="677"/>
      <c r="BV8444" s="677"/>
      <c r="BW8444" s="677"/>
      <c r="BX8444" s="677"/>
      <c r="BY8444" s="677"/>
      <c r="BZ8444" s="677"/>
      <c r="CA8444" s="677"/>
      <c r="CB8444" s="677"/>
      <c r="CC8444" s="677"/>
      <c r="CD8444" s="677"/>
      <c r="CE8444" s="677"/>
      <c r="CF8444" s="677"/>
      <c r="CG8444" s="677"/>
    </row>
    <row r="8445" spans="1:85">
      <c r="A8445" s="54"/>
      <c r="B8445" s="54"/>
      <c r="C8445" s="80"/>
      <c r="D8445" s="81"/>
      <c r="E8445" s="99"/>
      <c r="F8445" s="80"/>
      <c r="G8445" s="81"/>
      <c r="H8445" s="81"/>
      <c r="I8445" s="526"/>
      <c r="J8445" s="80"/>
      <c r="K8445" s="84" t="s">
        <v>1502</v>
      </c>
      <c r="L8445" s="76">
        <f t="shared" si="458"/>
        <v>3</v>
      </c>
      <c r="M8445" s="76"/>
      <c r="N8445" s="76"/>
      <c r="O8445" s="76">
        <v>3</v>
      </c>
      <c r="P8445" s="76"/>
      <c r="Q8445" s="76"/>
      <c r="R8445" s="76"/>
      <c r="S8445" s="76"/>
      <c r="T8445" s="76"/>
      <c r="U8445" s="76"/>
      <c r="V8445" s="76"/>
      <c r="W8445" s="76"/>
      <c r="X8445" s="76"/>
      <c r="Y8445" s="677"/>
      <c r="Z8445" s="677"/>
      <c r="AA8445" s="677"/>
      <c r="AB8445" s="677"/>
      <c r="AC8445" s="677"/>
      <c r="AD8445" s="677"/>
      <c r="AE8445" s="677"/>
      <c r="AF8445" s="677"/>
      <c r="AG8445" s="677"/>
      <c r="AH8445" s="677"/>
      <c r="AI8445" s="677"/>
      <c r="AJ8445" s="677"/>
      <c r="AK8445" s="677"/>
      <c r="AL8445" s="677"/>
      <c r="AM8445" s="677"/>
      <c r="AN8445" s="677"/>
      <c r="AO8445" s="677"/>
      <c r="AP8445" s="677"/>
      <c r="AQ8445" s="677"/>
      <c r="AR8445" s="677"/>
      <c r="AS8445" s="677"/>
      <c r="AT8445" s="677"/>
      <c r="AU8445" s="677"/>
      <c r="AV8445" s="677"/>
      <c r="AW8445" s="677"/>
      <c r="AX8445" s="677"/>
      <c r="AY8445" s="677"/>
      <c r="AZ8445" s="677"/>
      <c r="BA8445" s="677"/>
      <c r="BB8445" s="677"/>
      <c r="BC8445" s="677"/>
      <c r="BD8445" s="677"/>
      <c r="BE8445" s="677"/>
      <c r="BF8445" s="677"/>
      <c r="BG8445" s="677"/>
      <c r="BH8445" s="677"/>
      <c r="BI8445" s="677"/>
      <c r="BJ8445" s="677"/>
      <c r="BK8445" s="677"/>
      <c r="BL8445" s="677"/>
      <c r="BM8445" s="677"/>
      <c r="BN8445" s="677"/>
      <c r="BO8445" s="677"/>
      <c r="BP8445" s="677"/>
      <c r="BQ8445" s="677"/>
      <c r="BR8445" s="677"/>
      <c r="BS8445" s="677"/>
      <c r="BT8445" s="677"/>
      <c r="BU8445" s="677"/>
      <c r="BV8445" s="677"/>
      <c r="BW8445" s="677"/>
      <c r="BX8445" s="677"/>
      <c r="BY8445" s="677"/>
      <c r="BZ8445" s="677"/>
      <c r="CA8445" s="677"/>
      <c r="CB8445" s="677"/>
      <c r="CC8445" s="677"/>
      <c r="CD8445" s="677"/>
      <c r="CE8445" s="677"/>
      <c r="CF8445" s="677"/>
      <c r="CG8445" s="677"/>
    </row>
    <row r="8446" spans="1:85">
      <c r="A8446" s="54"/>
      <c r="B8446" s="54"/>
      <c r="C8446" s="46" t="s">
        <v>33</v>
      </c>
      <c r="D8446" s="58" t="s">
        <v>12781</v>
      </c>
      <c r="E8446" s="97" t="s">
        <v>12782</v>
      </c>
      <c r="F8446" s="46" t="s">
        <v>12783</v>
      </c>
      <c r="G8446" s="58" t="s">
        <v>12784</v>
      </c>
      <c r="H8446" s="58" t="s">
        <v>12785</v>
      </c>
      <c r="I8446" s="524">
        <v>40</v>
      </c>
      <c r="J8446" s="46" t="s">
        <v>1508</v>
      </c>
      <c r="K8446" s="75" t="s">
        <v>1509</v>
      </c>
      <c r="L8446" s="76">
        <f t="shared" si="458"/>
        <v>0</v>
      </c>
      <c r="M8446" s="76"/>
      <c r="N8446" s="76"/>
      <c r="O8446" s="76"/>
      <c r="P8446" s="76"/>
      <c r="Q8446" s="76"/>
      <c r="R8446" s="76"/>
      <c r="S8446" s="76"/>
      <c r="T8446" s="76"/>
      <c r="U8446" s="76"/>
      <c r="V8446" s="76"/>
      <c r="W8446" s="76"/>
      <c r="X8446" s="76"/>
      <c r="Y8446" s="677"/>
      <c r="Z8446" s="677"/>
      <c r="AA8446" s="677"/>
      <c r="AB8446" s="677"/>
      <c r="AC8446" s="677"/>
      <c r="AD8446" s="677"/>
      <c r="AE8446" s="677"/>
      <c r="AF8446" s="677"/>
      <c r="AG8446" s="677"/>
      <c r="AH8446" s="677"/>
      <c r="AI8446" s="677"/>
      <c r="AJ8446" s="677"/>
      <c r="AK8446" s="677"/>
      <c r="AL8446" s="677"/>
      <c r="AM8446" s="677"/>
      <c r="AN8446" s="677"/>
      <c r="AO8446" s="677"/>
      <c r="AP8446" s="677"/>
      <c r="AQ8446" s="677"/>
      <c r="AR8446" s="677"/>
      <c r="AS8446" s="677"/>
      <c r="AT8446" s="677"/>
      <c r="AU8446" s="677"/>
      <c r="AV8446" s="677"/>
      <c r="AW8446" s="677"/>
      <c r="AX8446" s="677"/>
      <c r="AY8446" s="677"/>
      <c r="AZ8446" s="677"/>
      <c r="BA8446" s="677"/>
      <c r="BB8446" s="677"/>
      <c r="BC8446" s="677"/>
      <c r="BD8446" s="677"/>
      <c r="BE8446" s="677"/>
      <c r="BF8446" s="677"/>
      <c r="BG8446" s="677"/>
      <c r="BH8446" s="677"/>
      <c r="BI8446" s="677"/>
      <c r="BJ8446" s="677"/>
      <c r="BK8446" s="677"/>
      <c r="BL8446" s="677"/>
      <c r="BM8446" s="677"/>
      <c r="BN8446" s="677"/>
      <c r="BO8446" s="677"/>
      <c r="BP8446" s="677"/>
      <c r="BQ8446" s="677"/>
      <c r="BR8446" s="677"/>
      <c r="BS8446" s="677"/>
      <c r="BT8446" s="677"/>
      <c r="BU8446" s="677"/>
      <c r="BV8446" s="677"/>
      <c r="BW8446" s="677"/>
      <c r="BX8446" s="677"/>
      <c r="BY8446" s="677"/>
      <c r="BZ8446" s="677"/>
      <c r="CA8446" s="677"/>
      <c r="CB8446" s="677"/>
      <c r="CC8446" s="677"/>
      <c r="CD8446" s="677"/>
      <c r="CE8446" s="677"/>
      <c r="CF8446" s="677"/>
      <c r="CG8446" s="677"/>
    </row>
    <row r="8447" spans="1:85">
      <c r="A8447" s="54"/>
      <c r="B8447" s="54"/>
      <c r="C8447" s="54"/>
      <c r="D8447" s="169"/>
      <c r="E8447" s="98"/>
      <c r="F8447" s="135"/>
      <c r="G8447" s="77"/>
      <c r="H8447" s="77"/>
      <c r="I8447" s="525"/>
      <c r="J8447" s="54"/>
      <c r="K8447" s="75" t="s">
        <v>1501</v>
      </c>
      <c r="L8447" s="76">
        <f t="shared" si="458"/>
        <v>0</v>
      </c>
      <c r="M8447" s="76"/>
      <c r="N8447" s="76"/>
      <c r="O8447" s="76"/>
      <c r="P8447" s="76"/>
      <c r="Q8447" s="76"/>
      <c r="R8447" s="76"/>
      <c r="S8447" s="76"/>
      <c r="T8447" s="76"/>
      <c r="U8447" s="76"/>
      <c r="V8447" s="76"/>
      <c r="W8447" s="76"/>
      <c r="X8447" s="76"/>
      <c r="Y8447" s="677"/>
      <c r="Z8447" s="677"/>
      <c r="AA8447" s="677"/>
      <c r="AB8447" s="677"/>
      <c r="AC8447" s="677"/>
      <c r="AD8447" s="677"/>
      <c r="AE8447" s="677"/>
      <c r="AF8447" s="677"/>
      <c r="AG8447" s="677"/>
      <c r="AH8447" s="677"/>
      <c r="AI8447" s="677"/>
      <c r="AJ8447" s="677"/>
      <c r="AK8447" s="677"/>
      <c r="AL8447" s="677"/>
      <c r="AM8447" s="677"/>
      <c r="AN8447" s="677"/>
      <c r="AO8447" s="677"/>
      <c r="AP8447" s="677"/>
      <c r="AQ8447" s="677"/>
      <c r="AR8447" s="677"/>
      <c r="AS8447" s="677"/>
      <c r="AT8447" s="677"/>
      <c r="AU8447" s="677"/>
      <c r="AV8447" s="677"/>
      <c r="AW8447" s="677"/>
      <c r="AX8447" s="677"/>
      <c r="AY8447" s="677"/>
      <c r="AZ8447" s="677"/>
      <c r="BA8447" s="677"/>
      <c r="BB8447" s="677"/>
      <c r="BC8447" s="677"/>
      <c r="BD8447" s="677"/>
      <c r="BE8447" s="677"/>
      <c r="BF8447" s="677"/>
      <c r="BG8447" s="677"/>
      <c r="BH8447" s="677"/>
      <c r="BI8447" s="677"/>
      <c r="BJ8447" s="677"/>
      <c r="BK8447" s="677"/>
      <c r="BL8447" s="677"/>
      <c r="BM8447" s="677"/>
      <c r="BN8447" s="677"/>
      <c r="BO8447" s="677"/>
      <c r="BP8447" s="677"/>
      <c r="BQ8447" s="677"/>
      <c r="BR8447" s="677"/>
      <c r="BS8447" s="677"/>
      <c r="BT8447" s="677"/>
      <c r="BU8447" s="677"/>
      <c r="BV8447" s="677"/>
      <c r="BW8447" s="677"/>
      <c r="BX8447" s="677"/>
      <c r="BY8447" s="677"/>
      <c r="BZ8447" s="677"/>
      <c r="CA8447" s="677"/>
      <c r="CB8447" s="677"/>
      <c r="CC8447" s="677"/>
      <c r="CD8447" s="677"/>
      <c r="CE8447" s="677"/>
      <c r="CF8447" s="677"/>
      <c r="CG8447" s="677"/>
    </row>
    <row r="8448" spans="1:85">
      <c r="A8448" s="54"/>
      <c r="B8448" s="54"/>
      <c r="C8448" s="80"/>
      <c r="D8448" s="81"/>
      <c r="E8448" s="99"/>
      <c r="F8448" s="80"/>
      <c r="G8448" s="81"/>
      <c r="H8448" s="81"/>
      <c r="I8448" s="526"/>
      <c r="J8448" s="80"/>
      <c r="K8448" s="84" t="s">
        <v>1502</v>
      </c>
      <c r="L8448" s="76">
        <f t="shared" si="458"/>
        <v>2</v>
      </c>
      <c r="M8448" s="76"/>
      <c r="N8448" s="76"/>
      <c r="O8448" s="76">
        <v>2</v>
      </c>
      <c r="P8448" s="76"/>
      <c r="Q8448" s="76"/>
      <c r="R8448" s="76"/>
      <c r="S8448" s="76"/>
      <c r="T8448" s="76"/>
      <c r="U8448" s="76"/>
      <c r="V8448" s="76"/>
      <c r="W8448" s="76"/>
      <c r="X8448" s="76"/>
      <c r="Y8448" s="677"/>
      <c r="Z8448" s="677"/>
      <c r="AA8448" s="677"/>
      <c r="AB8448" s="677"/>
      <c r="AC8448" s="677"/>
      <c r="AD8448" s="677"/>
      <c r="AE8448" s="677"/>
      <c r="AF8448" s="677"/>
      <c r="AG8448" s="677"/>
      <c r="AH8448" s="677"/>
      <c r="AI8448" s="677"/>
      <c r="AJ8448" s="677"/>
      <c r="AK8448" s="677"/>
      <c r="AL8448" s="677"/>
      <c r="AM8448" s="677"/>
      <c r="AN8448" s="677"/>
      <c r="AO8448" s="677"/>
      <c r="AP8448" s="677"/>
      <c r="AQ8448" s="677"/>
      <c r="AR8448" s="677"/>
      <c r="AS8448" s="677"/>
      <c r="AT8448" s="677"/>
      <c r="AU8448" s="677"/>
      <c r="AV8448" s="677"/>
      <c r="AW8448" s="677"/>
      <c r="AX8448" s="677"/>
      <c r="AY8448" s="677"/>
      <c r="AZ8448" s="677"/>
      <c r="BA8448" s="677"/>
      <c r="BB8448" s="677"/>
      <c r="BC8448" s="677"/>
      <c r="BD8448" s="677"/>
      <c r="BE8448" s="677"/>
      <c r="BF8448" s="677"/>
      <c r="BG8448" s="677"/>
      <c r="BH8448" s="677"/>
      <c r="BI8448" s="677"/>
      <c r="BJ8448" s="677"/>
      <c r="BK8448" s="677"/>
      <c r="BL8448" s="677"/>
      <c r="BM8448" s="677"/>
      <c r="BN8448" s="677"/>
      <c r="BO8448" s="677"/>
      <c r="BP8448" s="677"/>
      <c r="BQ8448" s="677"/>
      <c r="BR8448" s="677"/>
      <c r="BS8448" s="677"/>
      <c r="BT8448" s="677"/>
      <c r="BU8448" s="677"/>
      <c r="BV8448" s="677"/>
      <c r="BW8448" s="677"/>
      <c r="BX8448" s="677"/>
      <c r="BY8448" s="677"/>
      <c r="BZ8448" s="677"/>
      <c r="CA8448" s="677"/>
      <c r="CB8448" s="677"/>
      <c r="CC8448" s="677"/>
      <c r="CD8448" s="677"/>
      <c r="CE8448" s="677"/>
      <c r="CF8448" s="677"/>
      <c r="CG8448" s="677"/>
    </row>
    <row r="8449" spans="1:85">
      <c r="A8449" s="54"/>
      <c r="B8449" s="54"/>
      <c r="C8449" s="46" t="s">
        <v>33</v>
      </c>
      <c r="D8449" s="58" t="s">
        <v>12786</v>
      </c>
      <c r="E8449" s="97" t="s">
        <v>12787</v>
      </c>
      <c r="F8449" s="46" t="s">
        <v>12788</v>
      </c>
      <c r="G8449" s="58" t="s">
        <v>12789</v>
      </c>
      <c r="H8449" s="58" t="s">
        <v>12790</v>
      </c>
      <c r="I8449" s="524">
        <v>31</v>
      </c>
      <c r="J8449" s="46" t="s">
        <v>1508</v>
      </c>
      <c r="K8449" s="75" t="s">
        <v>1509</v>
      </c>
      <c r="L8449" s="76">
        <f t="shared" si="458"/>
        <v>0</v>
      </c>
      <c r="M8449" s="76"/>
      <c r="N8449" s="76"/>
      <c r="O8449" s="76"/>
      <c r="P8449" s="76"/>
      <c r="Q8449" s="76"/>
      <c r="R8449" s="76"/>
      <c r="S8449" s="76"/>
      <c r="T8449" s="76"/>
      <c r="U8449" s="76"/>
      <c r="V8449" s="76"/>
      <c r="W8449" s="76"/>
      <c r="X8449" s="76"/>
      <c r="Y8449" s="677"/>
      <c r="Z8449" s="677"/>
      <c r="AA8449" s="677"/>
      <c r="AB8449" s="677"/>
      <c r="AC8449" s="677"/>
      <c r="AD8449" s="677"/>
      <c r="AE8449" s="677"/>
      <c r="AF8449" s="677"/>
      <c r="AG8449" s="677"/>
      <c r="AH8449" s="677"/>
      <c r="AI8449" s="677"/>
      <c r="AJ8449" s="677"/>
      <c r="AK8449" s="677"/>
      <c r="AL8449" s="677"/>
      <c r="AM8449" s="677"/>
      <c r="AN8449" s="677"/>
      <c r="AO8449" s="677"/>
      <c r="AP8449" s="677"/>
      <c r="AQ8449" s="677"/>
      <c r="AR8449" s="677"/>
      <c r="AS8449" s="677"/>
      <c r="AT8449" s="677"/>
      <c r="AU8449" s="677"/>
      <c r="AV8449" s="677"/>
      <c r="AW8449" s="677"/>
      <c r="AX8449" s="677"/>
      <c r="AY8449" s="677"/>
      <c r="AZ8449" s="677"/>
      <c r="BA8449" s="677"/>
      <c r="BB8449" s="677"/>
      <c r="BC8449" s="677"/>
      <c r="BD8449" s="677"/>
      <c r="BE8449" s="677"/>
      <c r="BF8449" s="677"/>
      <c r="BG8449" s="677"/>
      <c r="BH8449" s="677"/>
      <c r="BI8449" s="677"/>
      <c r="BJ8449" s="677"/>
      <c r="BK8449" s="677"/>
      <c r="BL8449" s="677"/>
      <c r="BM8449" s="677"/>
      <c r="BN8449" s="677"/>
      <c r="BO8449" s="677"/>
      <c r="BP8449" s="677"/>
      <c r="BQ8449" s="677"/>
      <c r="BR8449" s="677"/>
      <c r="BS8449" s="677"/>
      <c r="BT8449" s="677"/>
      <c r="BU8449" s="677"/>
      <c r="BV8449" s="677"/>
      <c r="BW8449" s="677"/>
      <c r="BX8449" s="677"/>
      <c r="BY8449" s="677"/>
      <c r="BZ8449" s="677"/>
      <c r="CA8449" s="677"/>
      <c r="CB8449" s="677"/>
      <c r="CC8449" s="677"/>
      <c r="CD8449" s="677"/>
      <c r="CE8449" s="677"/>
      <c r="CF8449" s="677"/>
      <c r="CG8449" s="677"/>
    </row>
    <row r="8450" spans="1:85">
      <c r="A8450" s="54"/>
      <c r="B8450" s="54"/>
      <c r="C8450" s="54"/>
      <c r="D8450" s="169"/>
      <c r="E8450" s="98"/>
      <c r="F8450" s="135"/>
      <c r="G8450" s="77"/>
      <c r="H8450" s="77"/>
      <c r="I8450" s="525"/>
      <c r="J8450" s="54"/>
      <c r="K8450" s="75" t="s">
        <v>1501</v>
      </c>
      <c r="L8450" s="76">
        <f t="shared" si="458"/>
        <v>0</v>
      </c>
      <c r="M8450" s="76"/>
      <c r="N8450" s="76"/>
      <c r="O8450" s="76"/>
      <c r="P8450" s="76"/>
      <c r="Q8450" s="76"/>
      <c r="R8450" s="76"/>
      <c r="S8450" s="76"/>
      <c r="T8450" s="76"/>
      <c r="U8450" s="76"/>
      <c r="V8450" s="76"/>
      <c r="W8450" s="76"/>
      <c r="X8450" s="76"/>
      <c r="Y8450" s="677"/>
      <c r="Z8450" s="677"/>
      <c r="AA8450" s="677"/>
      <c r="AB8450" s="677"/>
      <c r="AC8450" s="677"/>
      <c r="AD8450" s="677"/>
      <c r="AE8450" s="677"/>
      <c r="AF8450" s="677"/>
      <c r="AG8450" s="677"/>
      <c r="AH8450" s="677"/>
      <c r="AI8450" s="677"/>
      <c r="AJ8450" s="677"/>
      <c r="AK8450" s="677"/>
      <c r="AL8450" s="677"/>
      <c r="AM8450" s="677"/>
      <c r="AN8450" s="677"/>
      <c r="AO8450" s="677"/>
      <c r="AP8450" s="677"/>
      <c r="AQ8450" s="677"/>
      <c r="AR8450" s="677"/>
      <c r="AS8450" s="677"/>
      <c r="AT8450" s="677"/>
      <c r="AU8450" s="677"/>
      <c r="AV8450" s="677"/>
      <c r="AW8450" s="677"/>
      <c r="AX8450" s="677"/>
      <c r="AY8450" s="677"/>
      <c r="AZ8450" s="677"/>
      <c r="BA8450" s="677"/>
      <c r="BB8450" s="677"/>
      <c r="BC8450" s="677"/>
      <c r="BD8450" s="677"/>
      <c r="BE8450" s="677"/>
      <c r="BF8450" s="677"/>
      <c r="BG8450" s="677"/>
      <c r="BH8450" s="677"/>
      <c r="BI8450" s="677"/>
      <c r="BJ8450" s="677"/>
      <c r="BK8450" s="677"/>
      <c r="BL8450" s="677"/>
      <c r="BM8450" s="677"/>
      <c r="BN8450" s="677"/>
      <c r="BO8450" s="677"/>
      <c r="BP8450" s="677"/>
      <c r="BQ8450" s="677"/>
      <c r="BR8450" s="677"/>
      <c r="BS8450" s="677"/>
      <c r="BT8450" s="677"/>
      <c r="BU8450" s="677"/>
      <c r="BV8450" s="677"/>
      <c r="BW8450" s="677"/>
      <c r="BX8450" s="677"/>
      <c r="BY8450" s="677"/>
      <c r="BZ8450" s="677"/>
      <c r="CA8450" s="677"/>
      <c r="CB8450" s="677"/>
      <c r="CC8450" s="677"/>
      <c r="CD8450" s="677"/>
      <c r="CE8450" s="677"/>
      <c r="CF8450" s="677"/>
      <c r="CG8450" s="677"/>
    </row>
    <row r="8451" spans="1:85">
      <c r="A8451" s="54"/>
      <c r="B8451" s="54"/>
      <c r="C8451" s="80"/>
      <c r="D8451" s="81"/>
      <c r="E8451" s="99"/>
      <c r="F8451" s="80"/>
      <c r="G8451" s="81"/>
      <c r="H8451" s="81"/>
      <c r="I8451" s="526"/>
      <c r="J8451" s="80"/>
      <c r="K8451" s="84" t="s">
        <v>1502</v>
      </c>
      <c r="L8451" s="76">
        <f t="shared" si="458"/>
        <v>2</v>
      </c>
      <c r="M8451" s="76"/>
      <c r="N8451" s="76"/>
      <c r="O8451" s="76">
        <v>2</v>
      </c>
      <c r="P8451" s="76"/>
      <c r="Q8451" s="76"/>
      <c r="R8451" s="76"/>
      <c r="S8451" s="76"/>
      <c r="T8451" s="76"/>
      <c r="U8451" s="76"/>
      <c r="V8451" s="76"/>
      <c r="W8451" s="76"/>
      <c r="X8451" s="76"/>
      <c r="Y8451" s="677"/>
      <c r="Z8451" s="677"/>
      <c r="AA8451" s="677"/>
      <c r="AB8451" s="677"/>
      <c r="AC8451" s="677"/>
      <c r="AD8451" s="677"/>
      <c r="AE8451" s="677"/>
      <c r="AF8451" s="677"/>
      <c r="AG8451" s="677"/>
      <c r="AH8451" s="677"/>
      <c r="AI8451" s="677"/>
      <c r="AJ8451" s="677"/>
      <c r="AK8451" s="677"/>
      <c r="AL8451" s="677"/>
      <c r="AM8451" s="677"/>
      <c r="AN8451" s="677"/>
      <c r="AO8451" s="677"/>
      <c r="AP8451" s="677"/>
      <c r="AQ8451" s="677"/>
      <c r="AR8451" s="677"/>
      <c r="AS8451" s="677"/>
      <c r="AT8451" s="677"/>
      <c r="AU8451" s="677"/>
      <c r="AV8451" s="677"/>
      <c r="AW8451" s="677"/>
      <c r="AX8451" s="677"/>
      <c r="AY8451" s="677"/>
      <c r="AZ8451" s="677"/>
      <c r="BA8451" s="677"/>
      <c r="BB8451" s="677"/>
      <c r="BC8451" s="677"/>
      <c r="BD8451" s="677"/>
      <c r="BE8451" s="677"/>
      <c r="BF8451" s="677"/>
      <c r="BG8451" s="677"/>
      <c r="BH8451" s="677"/>
      <c r="BI8451" s="677"/>
      <c r="BJ8451" s="677"/>
      <c r="BK8451" s="677"/>
      <c r="BL8451" s="677"/>
      <c r="BM8451" s="677"/>
      <c r="BN8451" s="677"/>
      <c r="BO8451" s="677"/>
      <c r="BP8451" s="677"/>
      <c r="BQ8451" s="677"/>
      <c r="BR8451" s="677"/>
      <c r="BS8451" s="677"/>
      <c r="BT8451" s="677"/>
      <c r="BU8451" s="677"/>
      <c r="BV8451" s="677"/>
      <c r="BW8451" s="677"/>
      <c r="BX8451" s="677"/>
      <c r="BY8451" s="677"/>
      <c r="BZ8451" s="677"/>
      <c r="CA8451" s="677"/>
      <c r="CB8451" s="677"/>
      <c r="CC8451" s="677"/>
      <c r="CD8451" s="677"/>
      <c r="CE8451" s="677"/>
      <c r="CF8451" s="677"/>
      <c r="CG8451" s="677"/>
    </row>
    <row r="8452" spans="1:85">
      <c r="A8452" s="54"/>
      <c r="B8452" s="54"/>
      <c r="C8452" s="46" t="s">
        <v>33</v>
      </c>
      <c r="D8452" s="58" t="s">
        <v>12791</v>
      </c>
      <c r="E8452" s="97" t="s">
        <v>12792</v>
      </c>
      <c r="F8452" s="46" t="s">
        <v>12793</v>
      </c>
      <c r="G8452" s="58" t="s">
        <v>12794</v>
      </c>
      <c r="H8452" s="58" t="s">
        <v>12795</v>
      </c>
      <c r="I8452" s="524">
        <v>0</v>
      </c>
      <c r="J8452" s="46" t="s">
        <v>1508</v>
      </c>
      <c r="K8452" s="75" t="s">
        <v>1509</v>
      </c>
      <c r="L8452" s="76">
        <f>SUM(M8452:X8452)</f>
        <v>0</v>
      </c>
      <c r="M8452" s="76"/>
      <c r="N8452" s="76"/>
      <c r="O8452" s="76"/>
      <c r="P8452" s="76"/>
      <c r="Q8452" s="76"/>
      <c r="R8452" s="76"/>
      <c r="S8452" s="76"/>
      <c r="T8452" s="76"/>
      <c r="U8452" s="76"/>
      <c r="V8452" s="76"/>
      <c r="W8452" s="76"/>
      <c r="X8452" s="76"/>
      <c r="Y8452" s="677"/>
      <c r="Z8452" s="677"/>
      <c r="AA8452" s="677"/>
      <c r="AB8452" s="677"/>
      <c r="AC8452" s="677"/>
      <c r="AD8452" s="677"/>
      <c r="AE8452" s="677"/>
      <c r="AF8452" s="677"/>
      <c r="AG8452" s="677"/>
      <c r="AH8452" s="677"/>
      <c r="AI8452" s="677"/>
      <c r="AJ8452" s="677"/>
      <c r="AK8452" s="677"/>
      <c r="AL8452" s="677"/>
      <c r="AM8452" s="677"/>
      <c r="AN8452" s="677"/>
      <c r="AO8452" s="677"/>
      <c r="AP8452" s="677"/>
      <c r="AQ8452" s="677"/>
      <c r="AR8452" s="677"/>
      <c r="AS8452" s="677"/>
      <c r="AT8452" s="677"/>
      <c r="AU8452" s="677"/>
      <c r="AV8452" s="677"/>
      <c r="AW8452" s="677"/>
      <c r="AX8452" s="677"/>
      <c r="AY8452" s="677"/>
      <c r="AZ8452" s="677"/>
      <c r="BA8452" s="677"/>
      <c r="BB8452" s="677"/>
      <c r="BC8452" s="677"/>
      <c r="BD8452" s="677"/>
      <c r="BE8452" s="677"/>
      <c r="BF8452" s="677"/>
      <c r="BG8452" s="677"/>
      <c r="BH8452" s="677"/>
      <c r="BI8452" s="677"/>
      <c r="BJ8452" s="677"/>
      <c r="BK8452" s="677"/>
      <c r="BL8452" s="677"/>
      <c r="BM8452" s="677"/>
      <c r="BN8452" s="677"/>
      <c r="BO8452" s="677"/>
      <c r="BP8452" s="677"/>
      <c r="BQ8452" s="677"/>
      <c r="BR8452" s="677"/>
      <c r="BS8452" s="677"/>
      <c r="BT8452" s="677"/>
      <c r="BU8452" s="677"/>
      <c r="BV8452" s="677"/>
      <c r="BW8452" s="677"/>
      <c r="BX8452" s="677"/>
      <c r="BY8452" s="677"/>
      <c r="BZ8452" s="677"/>
      <c r="CA8452" s="677"/>
      <c r="CB8452" s="677"/>
      <c r="CC8452" s="677"/>
      <c r="CD8452" s="677"/>
      <c r="CE8452" s="677"/>
      <c r="CF8452" s="677"/>
      <c r="CG8452" s="677"/>
    </row>
    <row r="8453" spans="1:85">
      <c r="A8453" s="54"/>
      <c r="B8453" s="54"/>
      <c r="C8453" s="54"/>
      <c r="D8453" s="169"/>
      <c r="E8453" s="98"/>
      <c r="F8453" s="135"/>
      <c r="G8453" s="77"/>
      <c r="H8453" s="77"/>
      <c r="I8453" s="525"/>
      <c r="J8453" s="54"/>
      <c r="K8453" s="75" t="s">
        <v>1501</v>
      </c>
      <c r="L8453" s="76">
        <f t="shared" ref="L8453:L8463" si="459">SUM(M8453:X8453)</f>
        <v>0</v>
      </c>
      <c r="M8453" s="76"/>
      <c r="N8453" s="76"/>
      <c r="O8453" s="76"/>
      <c r="P8453" s="76"/>
      <c r="Q8453" s="76"/>
      <c r="R8453" s="76"/>
      <c r="S8453" s="76"/>
      <c r="T8453" s="76"/>
      <c r="U8453" s="76"/>
      <c r="V8453" s="76"/>
      <c r="W8453" s="76"/>
      <c r="X8453" s="76"/>
      <c r="Y8453" s="677"/>
      <c r="Z8453" s="677"/>
      <c r="AA8453" s="677"/>
      <c r="AB8453" s="677"/>
      <c r="AC8453" s="677"/>
      <c r="AD8453" s="677"/>
      <c r="AE8453" s="677"/>
      <c r="AF8453" s="677"/>
      <c r="AG8453" s="677"/>
      <c r="AH8453" s="677"/>
      <c r="AI8453" s="677"/>
      <c r="AJ8453" s="677"/>
      <c r="AK8453" s="677"/>
      <c r="AL8453" s="677"/>
      <c r="AM8453" s="677"/>
      <c r="AN8453" s="677"/>
      <c r="AO8453" s="677"/>
      <c r="AP8453" s="677"/>
      <c r="AQ8453" s="677"/>
      <c r="AR8453" s="677"/>
      <c r="AS8453" s="677"/>
      <c r="AT8453" s="677"/>
      <c r="AU8453" s="677"/>
      <c r="AV8453" s="677"/>
      <c r="AW8453" s="677"/>
      <c r="AX8453" s="677"/>
      <c r="AY8453" s="677"/>
      <c r="AZ8453" s="677"/>
      <c r="BA8453" s="677"/>
      <c r="BB8453" s="677"/>
      <c r="BC8453" s="677"/>
      <c r="BD8453" s="677"/>
      <c r="BE8453" s="677"/>
      <c r="BF8453" s="677"/>
      <c r="BG8453" s="677"/>
      <c r="BH8453" s="677"/>
      <c r="BI8453" s="677"/>
      <c r="BJ8453" s="677"/>
      <c r="BK8453" s="677"/>
      <c r="BL8453" s="677"/>
      <c r="BM8453" s="677"/>
      <c r="BN8453" s="677"/>
      <c r="BO8453" s="677"/>
      <c r="BP8453" s="677"/>
      <c r="BQ8453" s="677"/>
      <c r="BR8453" s="677"/>
      <c r="BS8453" s="677"/>
      <c r="BT8453" s="677"/>
      <c r="BU8453" s="677"/>
      <c r="BV8453" s="677"/>
      <c r="BW8453" s="677"/>
      <c r="BX8453" s="677"/>
      <c r="BY8453" s="677"/>
      <c r="BZ8453" s="677"/>
      <c r="CA8453" s="677"/>
      <c r="CB8453" s="677"/>
      <c r="CC8453" s="677"/>
      <c r="CD8453" s="677"/>
      <c r="CE8453" s="677"/>
      <c r="CF8453" s="677"/>
      <c r="CG8453" s="677"/>
    </row>
    <row r="8454" spans="1:85">
      <c r="A8454" s="54"/>
      <c r="B8454" s="54"/>
      <c r="C8454" s="80"/>
      <c r="D8454" s="81"/>
      <c r="E8454" s="99"/>
      <c r="F8454" s="80"/>
      <c r="G8454" s="81"/>
      <c r="H8454" s="81"/>
      <c r="I8454" s="526"/>
      <c r="J8454" s="80"/>
      <c r="K8454" s="84" t="s">
        <v>1502</v>
      </c>
      <c r="L8454" s="76">
        <f t="shared" si="459"/>
        <v>2</v>
      </c>
      <c r="M8454" s="76"/>
      <c r="N8454" s="76"/>
      <c r="O8454" s="76">
        <v>2</v>
      </c>
      <c r="P8454" s="76"/>
      <c r="Q8454" s="76"/>
      <c r="R8454" s="76"/>
      <c r="S8454" s="76"/>
      <c r="T8454" s="76"/>
      <c r="U8454" s="76"/>
      <c r="V8454" s="76"/>
      <c r="W8454" s="76"/>
      <c r="X8454" s="76"/>
      <c r="Y8454" s="677"/>
      <c r="Z8454" s="677"/>
      <c r="AA8454" s="677"/>
      <c r="AB8454" s="677"/>
      <c r="AC8454" s="677"/>
      <c r="AD8454" s="677"/>
      <c r="AE8454" s="677"/>
      <c r="AF8454" s="677"/>
      <c r="AG8454" s="677"/>
      <c r="AH8454" s="677"/>
      <c r="AI8454" s="677"/>
      <c r="AJ8454" s="677"/>
      <c r="AK8454" s="677"/>
      <c r="AL8454" s="677"/>
      <c r="AM8454" s="677"/>
      <c r="AN8454" s="677"/>
      <c r="AO8454" s="677"/>
      <c r="AP8454" s="677"/>
      <c r="AQ8454" s="677"/>
      <c r="AR8454" s="677"/>
      <c r="AS8454" s="677"/>
      <c r="AT8454" s="677"/>
      <c r="AU8454" s="677"/>
      <c r="AV8454" s="677"/>
      <c r="AW8454" s="677"/>
      <c r="AX8454" s="677"/>
      <c r="AY8454" s="677"/>
      <c r="AZ8454" s="677"/>
      <c r="BA8454" s="677"/>
      <c r="BB8454" s="677"/>
      <c r="BC8454" s="677"/>
      <c r="BD8454" s="677"/>
      <c r="BE8454" s="677"/>
      <c r="BF8454" s="677"/>
      <c r="BG8454" s="677"/>
      <c r="BH8454" s="677"/>
      <c r="BI8454" s="677"/>
      <c r="BJ8454" s="677"/>
      <c r="BK8454" s="677"/>
      <c r="BL8454" s="677"/>
      <c r="BM8454" s="677"/>
      <c r="BN8454" s="677"/>
      <c r="BO8454" s="677"/>
      <c r="BP8454" s="677"/>
      <c r="BQ8454" s="677"/>
      <c r="BR8454" s="677"/>
      <c r="BS8454" s="677"/>
      <c r="BT8454" s="677"/>
      <c r="BU8454" s="677"/>
      <c r="BV8454" s="677"/>
      <c r="BW8454" s="677"/>
      <c r="BX8454" s="677"/>
      <c r="BY8454" s="677"/>
      <c r="BZ8454" s="677"/>
      <c r="CA8454" s="677"/>
      <c r="CB8454" s="677"/>
      <c r="CC8454" s="677"/>
      <c r="CD8454" s="677"/>
      <c r="CE8454" s="677"/>
      <c r="CF8454" s="677"/>
      <c r="CG8454" s="677"/>
    </row>
    <row r="8455" spans="1:85">
      <c r="A8455" s="54"/>
      <c r="B8455" s="54"/>
      <c r="C8455" s="46" t="s">
        <v>33</v>
      </c>
      <c r="D8455" s="58" t="s">
        <v>12796</v>
      </c>
      <c r="E8455" s="97" t="s">
        <v>12797</v>
      </c>
      <c r="F8455" s="46" t="s">
        <v>12798</v>
      </c>
      <c r="G8455" s="58" t="s">
        <v>12799</v>
      </c>
      <c r="H8455" s="58" t="s">
        <v>12800</v>
      </c>
      <c r="I8455" s="524">
        <v>0</v>
      </c>
      <c r="J8455" s="46" t="s">
        <v>1508</v>
      </c>
      <c r="K8455" s="75" t="s">
        <v>1509</v>
      </c>
      <c r="L8455" s="76">
        <f t="shared" si="459"/>
        <v>0</v>
      </c>
      <c r="M8455" s="76"/>
      <c r="N8455" s="76"/>
      <c r="O8455" s="76"/>
      <c r="P8455" s="76"/>
      <c r="Q8455" s="76"/>
      <c r="R8455" s="76"/>
      <c r="S8455" s="76"/>
      <c r="T8455" s="76"/>
      <c r="U8455" s="76"/>
      <c r="V8455" s="76"/>
      <c r="W8455" s="76"/>
      <c r="X8455" s="76"/>
      <c r="Y8455" s="677"/>
      <c r="Z8455" s="677"/>
      <c r="AA8455" s="677"/>
      <c r="AB8455" s="677"/>
      <c r="AC8455" s="677"/>
      <c r="AD8455" s="677"/>
      <c r="AE8455" s="677"/>
      <c r="AF8455" s="677"/>
      <c r="AG8455" s="677"/>
      <c r="AH8455" s="677"/>
      <c r="AI8455" s="677"/>
      <c r="AJ8455" s="677"/>
      <c r="AK8455" s="677"/>
      <c r="AL8455" s="677"/>
      <c r="AM8455" s="677"/>
      <c r="AN8455" s="677"/>
      <c r="AO8455" s="677"/>
      <c r="AP8455" s="677"/>
      <c r="AQ8455" s="677"/>
      <c r="AR8455" s="677"/>
      <c r="AS8455" s="677"/>
      <c r="AT8455" s="677"/>
      <c r="AU8455" s="677"/>
      <c r="AV8455" s="677"/>
      <c r="AW8455" s="677"/>
      <c r="AX8455" s="677"/>
      <c r="AY8455" s="677"/>
      <c r="AZ8455" s="677"/>
      <c r="BA8455" s="677"/>
      <c r="BB8455" s="677"/>
      <c r="BC8455" s="677"/>
      <c r="BD8455" s="677"/>
      <c r="BE8455" s="677"/>
      <c r="BF8455" s="677"/>
      <c r="BG8455" s="677"/>
      <c r="BH8455" s="677"/>
      <c r="BI8455" s="677"/>
      <c r="BJ8455" s="677"/>
      <c r="BK8455" s="677"/>
      <c r="BL8455" s="677"/>
      <c r="BM8455" s="677"/>
      <c r="BN8455" s="677"/>
      <c r="BO8455" s="677"/>
      <c r="BP8455" s="677"/>
      <c r="BQ8455" s="677"/>
      <c r="BR8455" s="677"/>
      <c r="BS8455" s="677"/>
      <c r="BT8455" s="677"/>
      <c r="BU8455" s="677"/>
      <c r="BV8455" s="677"/>
      <c r="BW8455" s="677"/>
      <c r="BX8455" s="677"/>
      <c r="BY8455" s="677"/>
      <c r="BZ8455" s="677"/>
      <c r="CA8455" s="677"/>
      <c r="CB8455" s="677"/>
      <c r="CC8455" s="677"/>
      <c r="CD8455" s="677"/>
      <c r="CE8455" s="677"/>
      <c r="CF8455" s="677"/>
      <c r="CG8455" s="677"/>
    </row>
    <row r="8456" spans="1:85">
      <c r="A8456" s="54"/>
      <c r="B8456" s="54"/>
      <c r="C8456" s="54"/>
      <c r="D8456" s="169"/>
      <c r="E8456" s="98"/>
      <c r="F8456" s="135"/>
      <c r="G8456" s="77"/>
      <c r="H8456" s="77"/>
      <c r="I8456" s="525"/>
      <c r="J8456" s="54"/>
      <c r="K8456" s="75" t="s">
        <v>1501</v>
      </c>
      <c r="L8456" s="76">
        <f t="shared" si="459"/>
        <v>0</v>
      </c>
      <c r="M8456" s="76"/>
      <c r="N8456" s="76"/>
      <c r="O8456" s="76"/>
      <c r="P8456" s="76"/>
      <c r="Q8456" s="76"/>
      <c r="R8456" s="76"/>
      <c r="S8456" s="76"/>
      <c r="T8456" s="76"/>
      <c r="U8456" s="76"/>
      <c r="V8456" s="76"/>
      <c r="W8456" s="76"/>
      <c r="X8456" s="76"/>
      <c r="Y8456" s="677"/>
      <c r="Z8456" s="677"/>
      <c r="AA8456" s="677"/>
      <c r="AB8456" s="677"/>
      <c r="AC8456" s="677"/>
      <c r="AD8456" s="677"/>
      <c r="AE8456" s="677"/>
      <c r="AF8456" s="677"/>
      <c r="AG8456" s="677"/>
      <c r="AH8456" s="677"/>
      <c r="AI8456" s="677"/>
      <c r="AJ8456" s="677"/>
      <c r="AK8456" s="677"/>
      <c r="AL8456" s="677"/>
      <c r="AM8456" s="677"/>
      <c r="AN8456" s="677"/>
      <c r="AO8456" s="677"/>
      <c r="AP8456" s="677"/>
      <c r="AQ8456" s="677"/>
      <c r="AR8456" s="677"/>
      <c r="AS8456" s="677"/>
      <c r="AT8456" s="677"/>
      <c r="AU8456" s="677"/>
      <c r="AV8456" s="677"/>
      <c r="AW8456" s="677"/>
      <c r="AX8456" s="677"/>
      <c r="AY8456" s="677"/>
      <c r="AZ8456" s="677"/>
      <c r="BA8456" s="677"/>
      <c r="BB8456" s="677"/>
      <c r="BC8456" s="677"/>
      <c r="BD8456" s="677"/>
      <c r="BE8456" s="677"/>
      <c r="BF8456" s="677"/>
      <c r="BG8456" s="677"/>
      <c r="BH8456" s="677"/>
      <c r="BI8456" s="677"/>
      <c r="BJ8456" s="677"/>
      <c r="BK8456" s="677"/>
      <c r="BL8456" s="677"/>
      <c r="BM8456" s="677"/>
      <c r="BN8456" s="677"/>
      <c r="BO8456" s="677"/>
      <c r="BP8456" s="677"/>
      <c r="BQ8456" s="677"/>
      <c r="BR8456" s="677"/>
      <c r="BS8456" s="677"/>
      <c r="BT8456" s="677"/>
      <c r="BU8456" s="677"/>
      <c r="BV8456" s="677"/>
      <c r="BW8456" s="677"/>
      <c r="BX8456" s="677"/>
      <c r="BY8456" s="677"/>
      <c r="BZ8456" s="677"/>
      <c r="CA8456" s="677"/>
      <c r="CB8456" s="677"/>
      <c r="CC8456" s="677"/>
      <c r="CD8456" s="677"/>
      <c r="CE8456" s="677"/>
      <c r="CF8456" s="677"/>
      <c r="CG8456" s="677"/>
    </row>
    <row r="8457" spans="1:85">
      <c r="A8457" s="54"/>
      <c r="B8457" s="54"/>
      <c r="C8457" s="80"/>
      <c r="D8457" s="81"/>
      <c r="E8457" s="99"/>
      <c r="F8457" s="80"/>
      <c r="G8457" s="81"/>
      <c r="H8457" s="81"/>
      <c r="I8457" s="526"/>
      <c r="J8457" s="80"/>
      <c r="K8457" s="84" t="s">
        <v>1502</v>
      </c>
      <c r="L8457" s="76">
        <f t="shared" si="459"/>
        <v>2</v>
      </c>
      <c r="M8457" s="76"/>
      <c r="N8457" s="76"/>
      <c r="O8457" s="76">
        <v>2</v>
      </c>
      <c r="P8457" s="76"/>
      <c r="Q8457" s="76"/>
      <c r="R8457" s="76"/>
      <c r="S8457" s="76"/>
      <c r="T8457" s="76"/>
      <c r="U8457" s="76"/>
      <c r="V8457" s="76"/>
      <c r="W8457" s="76"/>
      <c r="X8457" s="76"/>
      <c r="Y8457" s="677"/>
      <c r="Z8457" s="677"/>
      <c r="AA8457" s="677"/>
      <c r="AB8457" s="677"/>
      <c r="AC8457" s="677"/>
      <c r="AD8457" s="677"/>
      <c r="AE8457" s="677"/>
      <c r="AF8457" s="677"/>
      <c r="AG8457" s="677"/>
      <c r="AH8457" s="677"/>
      <c r="AI8457" s="677"/>
      <c r="AJ8457" s="677"/>
      <c r="AK8457" s="677"/>
      <c r="AL8457" s="677"/>
      <c r="AM8457" s="677"/>
      <c r="AN8457" s="677"/>
      <c r="AO8457" s="677"/>
      <c r="AP8457" s="677"/>
      <c r="AQ8457" s="677"/>
      <c r="AR8457" s="677"/>
      <c r="AS8457" s="677"/>
      <c r="AT8457" s="677"/>
      <c r="AU8457" s="677"/>
      <c r="AV8457" s="677"/>
      <c r="AW8457" s="677"/>
      <c r="AX8457" s="677"/>
      <c r="AY8457" s="677"/>
      <c r="AZ8457" s="677"/>
      <c r="BA8457" s="677"/>
      <c r="BB8457" s="677"/>
      <c r="BC8457" s="677"/>
      <c r="BD8457" s="677"/>
      <c r="BE8457" s="677"/>
      <c r="BF8457" s="677"/>
      <c r="BG8457" s="677"/>
      <c r="BH8457" s="677"/>
      <c r="BI8457" s="677"/>
      <c r="BJ8457" s="677"/>
      <c r="BK8457" s="677"/>
      <c r="BL8457" s="677"/>
      <c r="BM8457" s="677"/>
      <c r="BN8457" s="677"/>
      <c r="BO8457" s="677"/>
      <c r="BP8457" s="677"/>
      <c r="BQ8457" s="677"/>
      <c r="BR8457" s="677"/>
      <c r="BS8457" s="677"/>
      <c r="BT8457" s="677"/>
      <c r="BU8457" s="677"/>
      <c r="BV8457" s="677"/>
      <c r="BW8457" s="677"/>
      <c r="BX8457" s="677"/>
      <c r="BY8457" s="677"/>
      <c r="BZ8457" s="677"/>
      <c r="CA8457" s="677"/>
      <c r="CB8457" s="677"/>
      <c r="CC8457" s="677"/>
      <c r="CD8457" s="677"/>
      <c r="CE8457" s="677"/>
      <c r="CF8457" s="677"/>
      <c r="CG8457" s="677"/>
    </row>
    <row r="8458" spans="1:85">
      <c r="A8458" s="54"/>
      <c r="B8458" s="54"/>
      <c r="C8458" s="46" t="s">
        <v>33</v>
      </c>
      <c r="D8458" s="58" t="s">
        <v>12801</v>
      </c>
      <c r="E8458" s="97" t="s">
        <v>12802</v>
      </c>
      <c r="F8458" s="46" t="s">
        <v>12803</v>
      </c>
      <c r="G8458" s="58" t="s">
        <v>12804</v>
      </c>
      <c r="H8458" s="58" t="s">
        <v>12805</v>
      </c>
      <c r="I8458" s="524">
        <v>13005</v>
      </c>
      <c r="J8458" s="46" t="s">
        <v>1508</v>
      </c>
      <c r="K8458" s="75" t="s">
        <v>1509</v>
      </c>
      <c r="L8458" s="76">
        <f t="shared" si="459"/>
        <v>0</v>
      </c>
      <c r="M8458" s="76"/>
      <c r="N8458" s="76"/>
      <c r="O8458" s="76"/>
      <c r="P8458" s="76"/>
      <c r="Q8458" s="76"/>
      <c r="R8458" s="76"/>
      <c r="S8458" s="76"/>
      <c r="T8458" s="76"/>
      <c r="U8458" s="76"/>
      <c r="V8458" s="76"/>
      <c r="W8458" s="76"/>
      <c r="X8458" s="76"/>
      <c r="Y8458" s="677"/>
      <c r="Z8458" s="677"/>
      <c r="AA8458" s="677"/>
      <c r="AB8458" s="677"/>
      <c r="AC8458" s="677"/>
      <c r="AD8458" s="677"/>
      <c r="AE8458" s="677"/>
      <c r="AF8458" s="677"/>
      <c r="AG8458" s="677"/>
      <c r="AH8458" s="677"/>
      <c r="AI8458" s="677"/>
      <c r="AJ8458" s="677"/>
      <c r="AK8458" s="677"/>
      <c r="AL8458" s="677"/>
      <c r="AM8458" s="677"/>
      <c r="AN8458" s="677"/>
      <c r="AO8458" s="677"/>
      <c r="AP8458" s="677"/>
      <c r="AQ8458" s="677"/>
      <c r="AR8458" s="677"/>
      <c r="AS8458" s="677"/>
      <c r="AT8458" s="677"/>
      <c r="AU8458" s="677"/>
      <c r="AV8458" s="677"/>
      <c r="AW8458" s="677"/>
      <c r="AX8458" s="677"/>
      <c r="AY8458" s="677"/>
      <c r="AZ8458" s="677"/>
      <c r="BA8458" s="677"/>
      <c r="BB8458" s="677"/>
      <c r="BC8458" s="677"/>
      <c r="BD8458" s="677"/>
      <c r="BE8458" s="677"/>
      <c r="BF8458" s="677"/>
      <c r="BG8458" s="677"/>
      <c r="BH8458" s="677"/>
      <c r="BI8458" s="677"/>
      <c r="BJ8458" s="677"/>
      <c r="BK8458" s="677"/>
      <c r="BL8458" s="677"/>
      <c r="BM8458" s="677"/>
      <c r="BN8458" s="677"/>
      <c r="BO8458" s="677"/>
      <c r="BP8458" s="677"/>
      <c r="BQ8458" s="677"/>
      <c r="BR8458" s="677"/>
      <c r="BS8458" s="677"/>
      <c r="BT8458" s="677"/>
      <c r="BU8458" s="677"/>
      <c r="BV8458" s="677"/>
      <c r="BW8458" s="677"/>
      <c r="BX8458" s="677"/>
      <c r="BY8458" s="677"/>
      <c r="BZ8458" s="677"/>
      <c r="CA8458" s="677"/>
      <c r="CB8458" s="677"/>
      <c r="CC8458" s="677"/>
      <c r="CD8458" s="677"/>
      <c r="CE8458" s="677"/>
      <c r="CF8458" s="677"/>
      <c r="CG8458" s="677"/>
    </row>
    <row r="8459" spans="1:85">
      <c r="A8459" s="54"/>
      <c r="B8459" s="54"/>
      <c r="C8459" s="54"/>
      <c r="D8459" s="169"/>
      <c r="E8459" s="98"/>
      <c r="F8459" s="135"/>
      <c r="G8459" s="77"/>
      <c r="H8459" s="77"/>
      <c r="I8459" s="525"/>
      <c r="J8459" s="54"/>
      <c r="K8459" s="75" t="s">
        <v>1501</v>
      </c>
      <c r="L8459" s="76">
        <f t="shared" si="459"/>
        <v>0</v>
      </c>
      <c r="M8459" s="76"/>
      <c r="N8459" s="76"/>
      <c r="O8459" s="76"/>
      <c r="P8459" s="76"/>
      <c r="Q8459" s="76"/>
      <c r="R8459" s="76"/>
      <c r="S8459" s="76"/>
      <c r="T8459" s="76"/>
      <c r="U8459" s="76"/>
      <c r="V8459" s="76"/>
      <c r="W8459" s="76"/>
      <c r="X8459" s="76"/>
      <c r="Y8459" s="677"/>
      <c r="Z8459" s="677"/>
      <c r="AA8459" s="677"/>
      <c r="AB8459" s="677"/>
      <c r="AC8459" s="677"/>
      <c r="AD8459" s="677"/>
      <c r="AE8459" s="677"/>
      <c r="AF8459" s="677"/>
      <c r="AG8459" s="677"/>
      <c r="AH8459" s="677"/>
      <c r="AI8459" s="677"/>
      <c r="AJ8459" s="677"/>
      <c r="AK8459" s="677"/>
      <c r="AL8459" s="677"/>
      <c r="AM8459" s="677"/>
      <c r="AN8459" s="677"/>
      <c r="AO8459" s="677"/>
      <c r="AP8459" s="677"/>
      <c r="AQ8459" s="677"/>
      <c r="AR8459" s="677"/>
      <c r="AS8459" s="677"/>
      <c r="AT8459" s="677"/>
      <c r="AU8459" s="677"/>
      <c r="AV8459" s="677"/>
      <c r="AW8459" s="677"/>
      <c r="AX8459" s="677"/>
      <c r="AY8459" s="677"/>
      <c r="AZ8459" s="677"/>
      <c r="BA8459" s="677"/>
      <c r="BB8459" s="677"/>
      <c r="BC8459" s="677"/>
      <c r="BD8459" s="677"/>
      <c r="BE8459" s="677"/>
      <c r="BF8459" s="677"/>
      <c r="BG8459" s="677"/>
      <c r="BH8459" s="677"/>
      <c r="BI8459" s="677"/>
      <c r="BJ8459" s="677"/>
      <c r="BK8459" s="677"/>
      <c r="BL8459" s="677"/>
      <c r="BM8459" s="677"/>
      <c r="BN8459" s="677"/>
      <c r="BO8459" s="677"/>
      <c r="BP8459" s="677"/>
      <c r="BQ8459" s="677"/>
      <c r="BR8459" s="677"/>
      <c r="BS8459" s="677"/>
      <c r="BT8459" s="677"/>
      <c r="BU8459" s="677"/>
      <c r="BV8459" s="677"/>
      <c r="BW8459" s="677"/>
      <c r="BX8459" s="677"/>
      <c r="BY8459" s="677"/>
      <c r="BZ8459" s="677"/>
      <c r="CA8459" s="677"/>
      <c r="CB8459" s="677"/>
      <c r="CC8459" s="677"/>
      <c r="CD8459" s="677"/>
      <c r="CE8459" s="677"/>
      <c r="CF8459" s="677"/>
      <c r="CG8459" s="677"/>
    </row>
    <row r="8460" spans="1:85">
      <c r="A8460" s="54"/>
      <c r="B8460" s="54"/>
      <c r="C8460" s="80"/>
      <c r="D8460" s="81"/>
      <c r="E8460" s="99"/>
      <c r="F8460" s="80"/>
      <c r="G8460" s="81"/>
      <c r="H8460" s="81"/>
      <c r="I8460" s="526"/>
      <c r="J8460" s="80"/>
      <c r="K8460" s="84" t="s">
        <v>1502</v>
      </c>
      <c r="L8460" s="76">
        <f t="shared" si="459"/>
        <v>2</v>
      </c>
      <c r="M8460" s="76"/>
      <c r="N8460" s="76"/>
      <c r="O8460" s="76"/>
      <c r="P8460" s="76"/>
      <c r="Q8460" s="76"/>
      <c r="R8460" s="76"/>
      <c r="S8460" s="76"/>
      <c r="T8460" s="76">
        <v>2</v>
      </c>
      <c r="U8460" s="76"/>
      <c r="V8460" s="76"/>
      <c r="W8460" s="76"/>
      <c r="X8460" s="76"/>
      <c r="Y8460" s="677"/>
      <c r="Z8460" s="677"/>
      <c r="AA8460" s="677"/>
      <c r="AB8460" s="677"/>
      <c r="AC8460" s="677"/>
      <c r="AD8460" s="677"/>
      <c r="AE8460" s="677"/>
      <c r="AF8460" s="677"/>
      <c r="AG8460" s="677"/>
      <c r="AH8460" s="677"/>
      <c r="AI8460" s="677"/>
      <c r="AJ8460" s="677"/>
      <c r="AK8460" s="677"/>
      <c r="AL8460" s="677"/>
      <c r="AM8460" s="677"/>
      <c r="AN8460" s="677"/>
      <c r="AO8460" s="677"/>
      <c r="AP8460" s="677"/>
      <c r="AQ8460" s="677"/>
      <c r="AR8460" s="677"/>
      <c r="AS8460" s="677"/>
      <c r="AT8460" s="677"/>
      <c r="AU8460" s="677"/>
      <c r="AV8460" s="677"/>
      <c r="AW8460" s="677"/>
      <c r="AX8460" s="677"/>
      <c r="AY8460" s="677"/>
      <c r="AZ8460" s="677"/>
      <c r="BA8460" s="677"/>
      <c r="BB8460" s="677"/>
      <c r="BC8460" s="677"/>
      <c r="BD8460" s="677"/>
      <c r="BE8460" s="677"/>
      <c r="BF8460" s="677"/>
      <c r="BG8460" s="677"/>
      <c r="BH8460" s="677"/>
      <c r="BI8460" s="677"/>
      <c r="BJ8460" s="677"/>
      <c r="BK8460" s="677"/>
      <c r="BL8460" s="677"/>
      <c r="BM8460" s="677"/>
      <c r="BN8460" s="677"/>
      <c r="BO8460" s="677"/>
      <c r="BP8460" s="677"/>
      <c r="BQ8460" s="677"/>
      <c r="BR8460" s="677"/>
      <c r="BS8460" s="677"/>
      <c r="BT8460" s="677"/>
      <c r="BU8460" s="677"/>
      <c r="BV8460" s="677"/>
      <c r="BW8460" s="677"/>
      <c r="BX8460" s="677"/>
      <c r="BY8460" s="677"/>
      <c r="BZ8460" s="677"/>
      <c r="CA8460" s="677"/>
      <c r="CB8460" s="677"/>
      <c r="CC8460" s="677"/>
      <c r="CD8460" s="677"/>
      <c r="CE8460" s="677"/>
      <c r="CF8460" s="677"/>
      <c r="CG8460" s="677"/>
    </row>
    <row r="8461" spans="1:85">
      <c r="A8461" s="54"/>
      <c r="B8461" s="54"/>
      <c r="C8461" s="46" t="s">
        <v>33</v>
      </c>
      <c r="D8461" s="58" t="s">
        <v>12806</v>
      </c>
      <c r="E8461" s="97" t="s">
        <v>12807</v>
      </c>
      <c r="F8461" s="46" t="s">
        <v>12808</v>
      </c>
      <c r="G8461" s="58" t="s">
        <v>12809</v>
      </c>
      <c r="H8461" s="58" t="s">
        <v>12810</v>
      </c>
      <c r="I8461" s="524">
        <v>0</v>
      </c>
      <c r="J8461" s="46" t="s">
        <v>1508</v>
      </c>
      <c r="K8461" s="75" t="s">
        <v>1509</v>
      </c>
      <c r="L8461" s="76">
        <f t="shared" si="459"/>
        <v>0</v>
      </c>
      <c r="M8461" s="76"/>
      <c r="N8461" s="76"/>
      <c r="O8461" s="76"/>
      <c r="P8461" s="76"/>
      <c r="Q8461" s="76"/>
      <c r="R8461" s="76"/>
      <c r="S8461" s="76"/>
      <c r="T8461" s="76"/>
      <c r="U8461" s="76"/>
      <c r="V8461" s="76"/>
      <c r="W8461" s="76"/>
      <c r="X8461" s="76"/>
      <c r="Y8461" s="677"/>
      <c r="Z8461" s="677"/>
      <c r="AA8461" s="677"/>
      <c r="AB8461" s="677"/>
      <c r="AC8461" s="677"/>
      <c r="AD8461" s="677"/>
      <c r="AE8461" s="677"/>
      <c r="AF8461" s="677"/>
      <c r="AG8461" s="677"/>
      <c r="AH8461" s="677"/>
      <c r="AI8461" s="677"/>
      <c r="AJ8461" s="677"/>
      <c r="AK8461" s="677"/>
      <c r="AL8461" s="677"/>
      <c r="AM8461" s="677"/>
      <c r="AN8461" s="677"/>
      <c r="AO8461" s="677"/>
      <c r="AP8461" s="677"/>
      <c r="AQ8461" s="677"/>
      <c r="AR8461" s="677"/>
      <c r="AS8461" s="677"/>
      <c r="AT8461" s="677"/>
      <c r="AU8461" s="677"/>
      <c r="AV8461" s="677"/>
      <c r="AW8461" s="677"/>
      <c r="AX8461" s="677"/>
      <c r="AY8461" s="677"/>
      <c r="AZ8461" s="677"/>
      <c r="BA8461" s="677"/>
      <c r="BB8461" s="677"/>
      <c r="BC8461" s="677"/>
      <c r="BD8461" s="677"/>
      <c r="BE8461" s="677"/>
      <c r="BF8461" s="677"/>
      <c r="BG8461" s="677"/>
      <c r="BH8461" s="677"/>
      <c r="BI8461" s="677"/>
      <c r="BJ8461" s="677"/>
      <c r="BK8461" s="677"/>
      <c r="BL8461" s="677"/>
      <c r="BM8461" s="677"/>
      <c r="BN8461" s="677"/>
      <c r="BO8461" s="677"/>
      <c r="BP8461" s="677"/>
      <c r="BQ8461" s="677"/>
      <c r="BR8461" s="677"/>
      <c r="BS8461" s="677"/>
      <c r="BT8461" s="677"/>
      <c r="BU8461" s="677"/>
      <c r="BV8461" s="677"/>
      <c r="BW8461" s="677"/>
      <c r="BX8461" s="677"/>
      <c r="BY8461" s="677"/>
      <c r="BZ8461" s="677"/>
      <c r="CA8461" s="677"/>
      <c r="CB8461" s="677"/>
      <c r="CC8461" s="677"/>
      <c r="CD8461" s="677"/>
      <c r="CE8461" s="677"/>
      <c r="CF8461" s="677"/>
      <c r="CG8461" s="677"/>
    </row>
    <row r="8462" spans="1:85">
      <c r="A8462" s="54"/>
      <c r="B8462" s="54"/>
      <c r="C8462" s="54"/>
      <c r="D8462" s="169"/>
      <c r="E8462" s="98"/>
      <c r="F8462" s="135"/>
      <c r="G8462" s="77"/>
      <c r="H8462" s="77"/>
      <c r="I8462" s="525"/>
      <c r="J8462" s="54"/>
      <c r="K8462" s="75" t="s">
        <v>1501</v>
      </c>
      <c r="L8462" s="76">
        <f t="shared" si="459"/>
        <v>0</v>
      </c>
      <c r="M8462" s="76"/>
      <c r="N8462" s="76"/>
      <c r="O8462" s="76"/>
      <c r="P8462" s="76"/>
      <c r="Q8462" s="76"/>
      <c r="R8462" s="76"/>
      <c r="S8462" s="76"/>
      <c r="T8462" s="76"/>
      <c r="U8462" s="76"/>
      <c r="V8462" s="76"/>
      <c r="W8462" s="76"/>
      <c r="X8462" s="76"/>
      <c r="Y8462" s="677"/>
      <c r="Z8462" s="677"/>
      <c r="AA8462" s="677"/>
      <c r="AB8462" s="677"/>
      <c r="AC8462" s="677"/>
      <c r="AD8462" s="677"/>
      <c r="AE8462" s="677"/>
      <c r="AF8462" s="677"/>
      <c r="AG8462" s="677"/>
      <c r="AH8462" s="677"/>
      <c r="AI8462" s="677"/>
      <c r="AJ8462" s="677"/>
      <c r="AK8462" s="677"/>
      <c r="AL8462" s="677"/>
      <c r="AM8462" s="677"/>
      <c r="AN8462" s="677"/>
      <c r="AO8462" s="677"/>
      <c r="AP8462" s="677"/>
      <c r="AQ8462" s="677"/>
      <c r="AR8462" s="677"/>
      <c r="AS8462" s="677"/>
      <c r="AT8462" s="677"/>
      <c r="AU8462" s="677"/>
      <c r="AV8462" s="677"/>
      <c r="AW8462" s="677"/>
      <c r="AX8462" s="677"/>
      <c r="AY8462" s="677"/>
      <c r="AZ8462" s="677"/>
      <c r="BA8462" s="677"/>
      <c r="BB8462" s="677"/>
      <c r="BC8462" s="677"/>
      <c r="BD8462" s="677"/>
      <c r="BE8462" s="677"/>
      <c r="BF8462" s="677"/>
      <c r="BG8462" s="677"/>
      <c r="BH8462" s="677"/>
      <c r="BI8462" s="677"/>
      <c r="BJ8462" s="677"/>
      <c r="BK8462" s="677"/>
      <c r="BL8462" s="677"/>
      <c r="BM8462" s="677"/>
      <c r="BN8462" s="677"/>
      <c r="BO8462" s="677"/>
      <c r="BP8462" s="677"/>
      <c r="BQ8462" s="677"/>
      <c r="BR8462" s="677"/>
      <c r="BS8462" s="677"/>
      <c r="BT8462" s="677"/>
      <c r="BU8462" s="677"/>
      <c r="BV8462" s="677"/>
      <c r="BW8462" s="677"/>
      <c r="BX8462" s="677"/>
      <c r="BY8462" s="677"/>
      <c r="BZ8462" s="677"/>
      <c r="CA8462" s="677"/>
      <c r="CB8462" s="677"/>
      <c r="CC8462" s="677"/>
      <c r="CD8462" s="677"/>
      <c r="CE8462" s="677"/>
      <c r="CF8462" s="677"/>
      <c r="CG8462" s="677"/>
    </row>
    <row r="8463" spans="1:85">
      <c r="A8463" s="54"/>
      <c r="B8463" s="54"/>
      <c r="C8463" s="80"/>
      <c r="D8463" s="81"/>
      <c r="E8463" s="99"/>
      <c r="F8463" s="80"/>
      <c r="G8463" s="81"/>
      <c r="H8463" s="81"/>
      <c r="I8463" s="526"/>
      <c r="J8463" s="80"/>
      <c r="K8463" s="84" t="s">
        <v>1502</v>
      </c>
      <c r="L8463" s="76">
        <f t="shared" si="459"/>
        <v>2</v>
      </c>
      <c r="M8463" s="76"/>
      <c r="N8463" s="76"/>
      <c r="O8463" s="76">
        <v>2</v>
      </c>
      <c r="P8463" s="76"/>
      <c r="Q8463" s="76"/>
      <c r="R8463" s="76"/>
      <c r="S8463" s="76"/>
      <c r="T8463" s="76"/>
      <c r="U8463" s="76"/>
      <c r="V8463" s="76"/>
      <c r="W8463" s="76"/>
      <c r="X8463" s="76"/>
      <c r="Y8463" s="677"/>
      <c r="Z8463" s="677"/>
      <c r="AA8463" s="677"/>
      <c r="AB8463" s="677"/>
      <c r="AC8463" s="677"/>
      <c r="AD8463" s="677"/>
      <c r="AE8463" s="677"/>
      <c r="AF8463" s="677"/>
      <c r="AG8463" s="677"/>
      <c r="AH8463" s="677"/>
      <c r="AI8463" s="677"/>
      <c r="AJ8463" s="677"/>
      <c r="AK8463" s="677"/>
      <c r="AL8463" s="677"/>
      <c r="AM8463" s="677"/>
      <c r="AN8463" s="677"/>
      <c r="AO8463" s="677"/>
      <c r="AP8463" s="677"/>
      <c r="AQ8463" s="677"/>
      <c r="AR8463" s="677"/>
      <c r="AS8463" s="677"/>
      <c r="AT8463" s="677"/>
      <c r="AU8463" s="677"/>
      <c r="AV8463" s="677"/>
      <c r="AW8463" s="677"/>
      <c r="AX8463" s="677"/>
      <c r="AY8463" s="677"/>
      <c r="AZ8463" s="677"/>
      <c r="BA8463" s="677"/>
      <c r="BB8463" s="677"/>
      <c r="BC8463" s="677"/>
      <c r="BD8463" s="677"/>
      <c r="BE8463" s="677"/>
      <c r="BF8463" s="677"/>
      <c r="BG8463" s="677"/>
      <c r="BH8463" s="677"/>
      <c r="BI8463" s="677"/>
      <c r="BJ8463" s="677"/>
      <c r="BK8463" s="677"/>
      <c r="BL8463" s="677"/>
      <c r="BM8463" s="677"/>
      <c r="BN8463" s="677"/>
      <c r="BO8463" s="677"/>
      <c r="BP8463" s="677"/>
      <c r="BQ8463" s="677"/>
      <c r="BR8463" s="677"/>
      <c r="BS8463" s="677"/>
      <c r="BT8463" s="677"/>
      <c r="BU8463" s="677"/>
      <c r="BV8463" s="677"/>
      <c r="BW8463" s="677"/>
      <c r="BX8463" s="677"/>
      <c r="BY8463" s="677"/>
      <c r="BZ8463" s="677"/>
      <c r="CA8463" s="677"/>
      <c r="CB8463" s="677"/>
      <c r="CC8463" s="677"/>
      <c r="CD8463" s="677"/>
      <c r="CE8463" s="677"/>
      <c r="CF8463" s="677"/>
      <c r="CG8463" s="677"/>
    </row>
    <row r="8464" spans="1:85">
      <c r="A8464" s="54"/>
      <c r="B8464" s="54"/>
      <c r="C8464" s="46" t="s">
        <v>33</v>
      </c>
      <c r="D8464" s="58" t="s">
        <v>12811</v>
      </c>
      <c r="E8464" s="97" t="s">
        <v>12812</v>
      </c>
      <c r="F8464" s="46" t="s">
        <v>12813</v>
      </c>
      <c r="G8464" s="58" t="s">
        <v>12814</v>
      </c>
      <c r="H8464" s="58"/>
      <c r="I8464" s="524">
        <v>0</v>
      </c>
      <c r="J8464" s="46" t="s">
        <v>1508</v>
      </c>
      <c r="K8464" s="75" t="s">
        <v>1509</v>
      </c>
      <c r="L8464" s="76">
        <f>SUM(M8464:X8464)</f>
        <v>0</v>
      </c>
      <c r="M8464" s="76"/>
      <c r="N8464" s="76"/>
      <c r="O8464" s="76"/>
      <c r="P8464" s="76"/>
      <c r="Q8464" s="76"/>
      <c r="R8464" s="76"/>
      <c r="S8464" s="76"/>
      <c r="T8464" s="76"/>
      <c r="U8464" s="76"/>
      <c r="V8464" s="76"/>
      <c r="W8464" s="76"/>
      <c r="X8464" s="76"/>
      <c r="Y8464" s="677"/>
      <c r="Z8464" s="677"/>
      <c r="AA8464" s="677"/>
      <c r="AB8464" s="677"/>
      <c r="AC8464" s="677"/>
      <c r="AD8464" s="677"/>
      <c r="AE8464" s="677"/>
      <c r="AF8464" s="677"/>
      <c r="AG8464" s="677"/>
      <c r="AH8464" s="677"/>
      <c r="AI8464" s="677"/>
      <c r="AJ8464" s="677"/>
      <c r="AK8464" s="677"/>
      <c r="AL8464" s="677"/>
      <c r="AM8464" s="677"/>
      <c r="AN8464" s="677"/>
      <c r="AO8464" s="677"/>
      <c r="AP8464" s="677"/>
      <c r="AQ8464" s="677"/>
      <c r="AR8464" s="677"/>
      <c r="AS8464" s="677"/>
      <c r="AT8464" s="677"/>
      <c r="AU8464" s="677"/>
      <c r="AV8464" s="677"/>
      <c r="AW8464" s="677"/>
      <c r="AX8464" s="677"/>
      <c r="AY8464" s="677"/>
      <c r="AZ8464" s="677"/>
      <c r="BA8464" s="677"/>
      <c r="BB8464" s="677"/>
      <c r="BC8464" s="677"/>
      <c r="BD8464" s="677"/>
      <c r="BE8464" s="677"/>
      <c r="BF8464" s="677"/>
      <c r="BG8464" s="677"/>
      <c r="BH8464" s="677"/>
      <c r="BI8464" s="677"/>
      <c r="BJ8464" s="677"/>
      <c r="BK8464" s="677"/>
      <c r="BL8464" s="677"/>
      <c r="BM8464" s="677"/>
      <c r="BN8464" s="677"/>
      <c r="BO8464" s="677"/>
      <c r="BP8464" s="677"/>
      <c r="BQ8464" s="677"/>
      <c r="BR8464" s="677"/>
      <c r="BS8464" s="677"/>
      <c r="BT8464" s="677"/>
      <c r="BU8464" s="677"/>
      <c r="BV8464" s="677"/>
      <c r="BW8464" s="677"/>
      <c r="BX8464" s="677"/>
      <c r="BY8464" s="677"/>
      <c r="BZ8464" s="677"/>
      <c r="CA8464" s="677"/>
      <c r="CB8464" s="677"/>
      <c r="CC8464" s="677"/>
      <c r="CD8464" s="677"/>
      <c r="CE8464" s="677"/>
      <c r="CF8464" s="677"/>
      <c r="CG8464" s="677"/>
    </row>
    <row r="8465" spans="1:85">
      <c r="A8465" s="54"/>
      <c r="B8465" s="54"/>
      <c r="C8465" s="54"/>
      <c r="D8465" s="169"/>
      <c r="E8465" s="98"/>
      <c r="F8465" s="135"/>
      <c r="G8465" s="77"/>
      <c r="H8465" s="77"/>
      <c r="I8465" s="525"/>
      <c r="J8465" s="54"/>
      <c r="K8465" s="75" t="s">
        <v>1501</v>
      </c>
      <c r="L8465" s="76">
        <f t="shared" ref="L8465:L8475" si="460">SUM(M8465:X8465)</f>
        <v>0</v>
      </c>
      <c r="M8465" s="76"/>
      <c r="N8465" s="76"/>
      <c r="O8465" s="76"/>
      <c r="P8465" s="76"/>
      <c r="Q8465" s="76"/>
      <c r="R8465" s="76"/>
      <c r="S8465" s="76"/>
      <c r="T8465" s="76"/>
      <c r="U8465" s="76"/>
      <c r="V8465" s="76"/>
      <c r="W8465" s="76"/>
      <c r="X8465" s="76"/>
      <c r="Y8465" s="677"/>
      <c r="Z8465" s="677"/>
      <c r="AA8465" s="677"/>
      <c r="AB8465" s="677"/>
      <c r="AC8465" s="677"/>
      <c r="AD8465" s="677"/>
      <c r="AE8465" s="677"/>
      <c r="AF8465" s="677"/>
      <c r="AG8465" s="677"/>
      <c r="AH8465" s="677"/>
      <c r="AI8465" s="677"/>
      <c r="AJ8465" s="677"/>
      <c r="AK8465" s="677"/>
      <c r="AL8465" s="677"/>
      <c r="AM8465" s="677"/>
      <c r="AN8465" s="677"/>
      <c r="AO8465" s="677"/>
      <c r="AP8465" s="677"/>
      <c r="AQ8465" s="677"/>
      <c r="AR8465" s="677"/>
      <c r="AS8465" s="677"/>
      <c r="AT8465" s="677"/>
      <c r="AU8465" s="677"/>
      <c r="AV8465" s="677"/>
      <c r="AW8465" s="677"/>
      <c r="AX8465" s="677"/>
      <c r="AY8465" s="677"/>
      <c r="AZ8465" s="677"/>
      <c r="BA8465" s="677"/>
      <c r="BB8465" s="677"/>
      <c r="BC8465" s="677"/>
      <c r="BD8465" s="677"/>
      <c r="BE8465" s="677"/>
      <c r="BF8465" s="677"/>
      <c r="BG8465" s="677"/>
      <c r="BH8465" s="677"/>
      <c r="BI8465" s="677"/>
      <c r="BJ8465" s="677"/>
      <c r="BK8465" s="677"/>
      <c r="BL8465" s="677"/>
      <c r="BM8465" s="677"/>
      <c r="BN8465" s="677"/>
      <c r="BO8465" s="677"/>
      <c r="BP8465" s="677"/>
      <c r="BQ8465" s="677"/>
      <c r="BR8465" s="677"/>
      <c r="BS8465" s="677"/>
      <c r="BT8465" s="677"/>
      <c r="BU8465" s="677"/>
      <c r="BV8465" s="677"/>
      <c r="BW8465" s="677"/>
      <c r="BX8465" s="677"/>
      <c r="BY8465" s="677"/>
      <c r="BZ8465" s="677"/>
      <c r="CA8465" s="677"/>
      <c r="CB8465" s="677"/>
      <c r="CC8465" s="677"/>
      <c r="CD8465" s="677"/>
      <c r="CE8465" s="677"/>
      <c r="CF8465" s="677"/>
      <c r="CG8465" s="677"/>
    </row>
    <row r="8466" spans="1:85">
      <c r="A8466" s="54"/>
      <c r="B8466" s="54"/>
      <c r="C8466" s="80"/>
      <c r="D8466" s="81"/>
      <c r="E8466" s="99"/>
      <c r="F8466" s="80"/>
      <c r="G8466" s="81"/>
      <c r="H8466" s="81"/>
      <c r="I8466" s="526"/>
      <c r="J8466" s="80"/>
      <c r="K8466" s="84" t="s">
        <v>1502</v>
      </c>
      <c r="L8466" s="76">
        <f t="shared" si="460"/>
        <v>2</v>
      </c>
      <c r="M8466" s="76"/>
      <c r="N8466" s="76"/>
      <c r="O8466" s="76">
        <v>1</v>
      </c>
      <c r="P8466" s="76"/>
      <c r="Q8466" s="76"/>
      <c r="R8466" s="76"/>
      <c r="S8466" s="76"/>
      <c r="T8466" s="76"/>
      <c r="U8466" s="76"/>
      <c r="V8466" s="76"/>
      <c r="W8466" s="76"/>
      <c r="X8466" s="76">
        <v>1</v>
      </c>
      <c r="Y8466" s="677"/>
      <c r="Z8466" s="677"/>
      <c r="AA8466" s="677"/>
      <c r="AB8466" s="677"/>
      <c r="AC8466" s="677"/>
      <c r="AD8466" s="677"/>
      <c r="AE8466" s="677"/>
      <c r="AF8466" s="677"/>
      <c r="AG8466" s="677"/>
      <c r="AH8466" s="677"/>
      <c r="AI8466" s="677"/>
      <c r="AJ8466" s="677"/>
      <c r="AK8466" s="677"/>
      <c r="AL8466" s="677"/>
      <c r="AM8466" s="677"/>
      <c r="AN8466" s="677"/>
      <c r="AO8466" s="677"/>
      <c r="AP8466" s="677"/>
      <c r="AQ8466" s="677"/>
      <c r="AR8466" s="677"/>
      <c r="AS8466" s="677"/>
      <c r="AT8466" s="677"/>
      <c r="AU8466" s="677"/>
      <c r="AV8466" s="677"/>
      <c r="AW8466" s="677"/>
      <c r="AX8466" s="677"/>
      <c r="AY8466" s="677"/>
      <c r="AZ8466" s="677"/>
      <c r="BA8466" s="677"/>
      <c r="BB8466" s="677"/>
      <c r="BC8466" s="677"/>
      <c r="BD8466" s="677"/>
      <c r="BE8466" s="677"/>
      <c r="BF8466" s="677"/>
      <c r="BG8466" s="677"/>
      <c r="BH8466" s="677"/>
      <c r="BI8466" s="677"/>
      <c r="BJ8466" s="677"/>
      <c r="BK8466" s="677"/>
      <c r="BL8466" s="677"/>
      <c r="BM8466" s="677"/>
      <c r="BN8466" s="677"/>
      <c r="BO8466" s="677"/>
      <c r="BP8466" s="677"/>
      <c r="BQ8466" s="677"/>
      <c r="BR8466" s="677"/>
      <c r="BS8466" s="677"/>
      <c r="BT8466" s="677"/>
      <c r="BU8466" s="677"/>
      <c r="BV8466" s="677"/>
      <c r="BW8466" s="677"/>
      <c r="BX8466" s="677"/>
      <c r="BY8466" s="677"/>
      <c r="BZ8466" s="677"/>
      <c r="CA8466" s="677"/>
      <c r="CB8466" s="677"/>
      <c r="CC8466" s="677"/>
      <c r="CD8466" s="677"/>
      <c r="CE8466" s="677"/>
      <c r="CF8466" s="677"/>
      <c r="CG8466" s="677"/>
    </row>
    <row r="8467" spans="1:85">
      <c r="A8467" s="54"/>
      <c r="B8467" s="54"/>
      <c r="C8467" s="46" t="s">
        <v>33</v>
      </c>
      <c r="D8467" s="58" t="s">
        <v>12815</v>
      </c>
      <c r="E8467" s="97" t="s">
        <v>12816</v>
      </c>
      <c r="F8467" s="46" t="s">
        <v>12817</v>
      </c>
      <c r="G8467" s="58" t="s">
        <v>12818</v>
      </c>
      <c r="H8467" s="58"/>
      <c r="I8467" s="524">
        <v>0</v>
      </c>
      <c r="J8467" s="46" t="s">
        <v>1508</v>
      </c>
      <c r="K8467" s="75" t="s">
        <v>1509</v>
      </c>
      <c r="L8467" s="76">
        <f t="shared" si="460"/>
        <v>0</v>
      </c>
      <c r="M8467" s="76"/>
      <c r="N8467" s="76"/>
      <c r="O8467" s="76"/>
      <c r="P8467" s="76"/>
      <c r="Q8467" s="76"/>
      <c r="R8467" s="76"/>
      <c r="S8467" s="76"/>
      <c r="T8467" s="76"/>
      <c r="U8467" s="76"/>
      <c r="V8467" s="76"/>
      <c r="W8467" s="76"/>
      <c r="X8467" s="76"/>
      <c r="Y8467" s="677"/>
      <c r="Z8467" s="677"/>
      <c r="AA8467" s="677"/>
      <c r="AB8467" s="677"/>
      <c r="AC8467" s="677"/>
      <c r="AD8467" s="677"/>
      <c r="AE8467" s="677"/>
      <c r="AF8467" s="677"/>
      <c r="AG8467" s="677"/>
      <c r="AH8467" s="677"/>
      <c r="AI8467" s="677"/>
      <c r="AJ8467" s="677"/>
      <c r="AK8467" s="677"/>
      <c r="AL8467" s="677"/>
      <c r="AM8467" s="677"/>
      <c r="AN8467" s="677"/>
      <c r="AO8467" s="677"/>
      <c r="AP8467" s="677"/>
      <c r="AQ8467" s="677"/>
      <c r="AR8467" s="677"/>
      <c r="AS8467" s="677"/>
      <c r="AT8467" s="677"/>
      <c r="AU8467" s="677"/>
      <c r="AV8467" s="677"/>
      <c r="AW8467" s="677"/>
      <c r="AX8467" s="677"/>
      <c r="AY8467" s="677"/>
      <c r="AZ8467" s="677"/>
      <c r="BA8467" s="677"/>
      <c r="BB8467" s="677"/>
      <c r="BC8467" s="677"/>
      <c r="BD8467" s="677"/>
      <c r="BE8467" s="677"/>
      <c r="BF8467" s="677"/>
      <c r="BG8467" s="677"/>
      <c r="BH8467" s="677"/>
      <c r="BI8467" s="677"/>
      <c r="BJ8467" s="677"/>
      <c r="BK8467" s="677"/>
      <c r="BL8467" s="677"/>
      <c r="BM8467" s="677"/>
      <c r="BN8467" s="677"/>
      <c r="BO8467" s="677"/>
      <c r="BP8467" s="677"/>
      <c r="BQ8467" s="677"/>
      <c r="BR8467" s="677"/>
      <c r="BS8467" s="677"/>
      <c r="BT8467" s="677"/>
      <c r="BU8467" s="677"/>
      <c r="BV8467" s="677"/>
      <c r="BW8467" s="677"/>
      <c r="BX8467" s="677"/>
      <c r="BY8467" s="677"/>
      <c r="BZ8467" s="677"/>
      <c r="CA8467" s="677"/>
      <c r="CB8467" s="677"/>
      <c r="CC8467" s="677"/>
      <c r="CD8467" s="677"/>
      <c r="CE8467" s="677"/>
      <c r="CF8467" s="677"/>
      <c r="CG8467" s="677"/>
    </row>
    <row r="8468" spans="1:85">
      <c r="A8468" s="54"/>
      <c r="B8468" s="54"/>
      <c r="C8468" s="54"/>
      <c r="D8468" s="169"/>
      <c r="E8468" s="98"/>
      <c r="F8468" s="135"/>
      <c r="G8468" s="77"/>
      <c r="H8468" s="77"/>
      <c r="I8468" s="525"/>
      <c r="J8468" s="54"/>
      <c r="K8468" s="75" t="s">
        <v>1501</v>
      </c>
      <c r="L8468" s="76">
        <f t="shared" si="460"/>
        <v>0</v>
      </c>
      <c r="M8468" s="76"/>
      <c r="N8468" s="76"/>
      <c r="O8468" s="76"/>
      <c r="P8468" s="76"/>
      <c r="Q8468" s="76"/>
      <c r="R8468" s="76"/>
      <c r="S8468" s="76"/>
      <c r="T8468" s="76"/>
      <c r="U8468" s="76"/>
      <c r="V8468" s="76"/>
      <c r="W8468" s="76"/>
      <c r="X8468" s="76"/>
      <c r="Y8468" s="677"/>
      <c r="Z8468" s="677"/>
      <c r="AA8468" s="677"/>
      <c r="AB8468" s="677"/>
      <c r="AC8468" s="677"/>
      <c r="AD8468" s="677"/>
      <c r="AE8468" s="677"/>
      <c r="AF8468" s="677"/>
      <c r="AG8468" s="677"/>
      <c r="AH8468" s="677"/>
      <c r="AI8468" s="677"/>
      <c r="AJ8468" s="677"/>
      <c r="AK8468" s="677"/>
      <c r="AL8468" s="677"/>
      <c r="AM8468" s="677"/>
      <c r="AN8468" s="677"/>
      <c r="AO8468" s="677"/>
      <c r="AP8468" s="677"/>
      <c r="AQ8468" s="677"/>
      <c r="AR8468" s="677"/>
      <c r="AS8468" s="677"/>
      <c r="AT8468" s="677"/>
      <c r="AU8468" s="677"/>
      <c r="AV8468" s="677"/>
      <c r="AW8468" s="677"/>
      <c r="AX8468" s="677"/>
      <c r="AY8468" s="677"/>
      <c r="AZ8468" s="677"/>
      <c r="BA8468" s="677"/>
      <c r="BB8468" s="677"/>
      <c r="BC8468" s="677"/>
      <c r="BD8468" s="677"/>
      <c r="BE8468" s="677"/>
      <c r="BF8468" s="677"/>
      <c r="BG8468" s="677"/>
      <c r="BH8468" s="677"/>
      <c r="BI8468" s="677"/>
      <c r="BJ8468" s="677"/>
      <c r="BK8468" s="677"/>
      <c r="BL8468" s="677"/>
      <c r="BM8468" s="677"/>
      <c r="BN8468" s="677"/>
      <c r="BO8468" s="677"/>
      <c r="BP8468" s="677"/>
      <c r="BQ8468" s="677"/>
      <c r="BR8468" s="677"/>
      <c r="BS8468" s="677"/>
      <c r="BT8468" s="677"/>
      <c r="BU8468" s="677"/>
      <c r="BV8468" s="677"/>
      <c r="BW8468" s="677"/>
      <c r="BX8468" s="677"/>
      <c r="BY8468" s="677"/>
      <c r="BZ8468" s="677"/>
      <c r="CA8468" s="677"/>
      <c r="CB8468" s="677"/>
      <c r="CC8468" s="677"/>
      <c r="CD8468" s="677"/>
      <c r="CE8468" s="677"/>
      <c r="CF8468" s="677"/>
      <c r="CG8468" s="677"/>
    </row>
    <row r="8469" spans="1:85">
      <c r="A8469" s="54"/>
      <c r="B8469" s="54"/>
      <c r="C8469" s="80"/>
      <c r="D8469" s="81"/>
      <c r="E8469" s="99"/>
      <c r="F8469" s="80"/>
      <c r="G8469" s="81"/>
      <c r="H8469" s="81"/>
      <c r="I8469" s="526"/>
      <c r="J8469" s="80"/>
      <c r="K8469" s="84" t="s">
        <v>1502</v>
      </c>
      <c r="L8469" s="76">
        <f t="shared" si="460"/>
        <v>2</v>
      </c>
      <c r="M8469" s="76"/>
      <c r="N8469" s="76"/>
      <c r="O8469" s="76"/>
      <c r="P8469" s="76"/>
      <c r="Q8469" s="76"/>
      <c r="R8469" s="76"/>
      <c r="S8469" s="76"/>
      <c r="T8469" s="76">
        <v>2</v>
      </c>
      <c r="U8469" s="76"/>
      <c r="V8469" s="76"/>
      <c r="W8469" s="76"/>
      <c r="X8469" s="76"/>
      <c r="Y8469" s="677"/>
      <c r="Z8469" s="677"/>
      <c r="AA8469" s="677"/>
      <c r="AB8469" s="677"/>
      <c r="AC8469" s="677"/>
      <c r="AD8469" s="677"/>
      <c r="AE8469" s="677"/>
      <c r="AF8469" s="677"/>
      <c r="AG8469" s="677"/>
      <c r="AH8469" s="677"/>
      <c r="AI8469" s="677"/>
      <c r="AJ8469" s="677"/>
      <c r="AK8469" s="677"/>
      <c r="AL8469" s="677"/>
      <c r="AM8469" s="677"/>
      <c r="AN8469" s="677"/>
      <c r="AO8469" s="677"/>
      <c r="AP8469" s="677"/>
      <c r="AQ8469" s="677"/>
      <c r="AR8469" s="677"/>
      <c r="AS8469" s="677"/>
      <c r="AT8469" s="677"/>
      <c r="AU8469" s="677"/>
      <c r="AV8469" s="677"/>
      <c r="AW8469" s="677"/>
      <c r="AX8469" s="677"/>
      <c r="AY8469" s="677"/>
      <c r="AZ8469" s="677"/>
      <c r="BA8469" s="677"/>
      <c r="BB8469" s="677"/>
      <c r="BC8469" s="677"/>
      <c r="BD8469" s="677"/>
      <c r="BE8469" s="677"/>
      <c r="BF8469" s="677"/>
      <c r="BG8469" s="677"/>
      <c r="BH8469" s="677"/>
      <c r="BI8469" s="677"/>
      <c r="BJ8469" s="677"/>
      <c r="BK8469" s="677"/>
      <c r="BL8469" s="677"/>
      <c r="BM8469" s="677"/>
      <c r="BN8469" s="677"/>
      <c r="BO8469" s="677"/>
      <c r="BP8469" s="677"/>
      <c r="BQ8469" s="677"/>
      <c r="BR8469" s="677"/>
      <c r="BS8469" s="677"/>
      <c r="BT8469" s="677"/>
      <c r="BU8469" s="677"/>
      <c r="BV8469" s="677"/>
      <c r="BW8469" s="677"/>
      <c r="BX8469" s="677"/>
      <c r="BY8469" s="677"/>
      <c r="BZ8469" s="677"/>
      <c r="CA8469" s="677"/>
      <c r="CB8469" s="677"/>
      <c r="CC8469" s="677"/>
      <c r="CD8469" s="677"/>
      <c r="CE8469" s="677"/>
      <c r="CF8469" s="677"/>
      <c r="CG8469" s="677"/>
    </row>
    <row r="8470" spans="1:85">
      <c r="A8470" s="54"/>
      <c r="B8470" s="54"/>
      <c r="C8470" s="46" t="s">
        <v>33</v>
      </c>
      <c r="D8470" s="58" t="s">
        <v>12819</v>
      </c>
      <c r="E8470" s="97" t="s">
        <v>12820</v>
      </c>
      <c r="F8470" s="46" t="s">
        <v>12821</v>
      </c>
      <c r="G8470" s="58" t="s">
        <v>12822</v>
      </c>
      <c r="H8470" s="58" t="s">
        <v>12823</v>
      </c>
      <c r="I8470" s="524">
        <v>164</v>
      </c>
      <c r="J8470" s="46" t="s">
        <v>1508</v>
      </c>
      <c r="K8470" s="75" t="s">
        <v>1509</v>
      </c>
      <c r="L8470" s="76">
        <f t="shared" si="460"/>
        <v>0</v>
      </c>
      <c r="M8470" s="76"/>
      <c r="N8470" s="76"/>
      <c r="O8470" s="76"/>
      <c r="P8470" s="76"/>
      <c r="Q8470" s="76"/>
      <c r="R8470" s="76"/>
      <c r="S8470" s="76"/>
      <c r="T8470" s="76"/>
      <c r="U8470" s="76"/>
      <c r="V8470" s="76"/>
      <c r="W8470" s="76"/>
      <c r="X8470" s="76"/>
      <c r="Y8470" s="677"/>
      <c r="Z8470" s="677"/>
      <c r="AA8470" s="677"/>
      <c r="AB8470" s="677"/>
      <c r="AC8470" s="677"/>
      <c r="AD8470" s="677"/>
      <c r="AE8470" s="677"/>
      <c r="AF8470" s="677"/>
      <c r="AG8470" s="677"/>
      <c r="AH8470" s="677"/>
      <c r="AI8470" s="677"/>
      <c r="AJ8470" s="677"/>
      <c r="AK8470" s="677"/>
      <c r="AL8470" s="677"/>
      <c r="AM8470" s="677"/>
      <c r="AN8470" s="677"/>
      <c r="AO8470" s="677"/>
      <c r="AP8470" s="677"/>
      <c r="AQ8470" s="677"/>
      <c r="AR8470" s="677"/>
      <c r="AS8470" s="677"/>
      <c r="AT8470" s="677"/>
      <c r="AU8470" s="677"/>
      <c r="AV8470" s="677"/>
      <c r="AW8470" s="677"/>
      <c r="AX8470" s="677"/>
      <c r="AY8470" s="677"/>
      <c r="AZ8470" s="677"/>
      <c r="BA8470" s="677"/>
      <c r="BB8470" s="677"/>
      <c r="BC8470" s="677"/>
      <c r="BD8470" s="677"/>
      <c r="BE8470" s="677"/>
      <c r="BF8470" s="677"/>
      <c r="BG8470" s="677"/>
      <c r="BH8470" s="677"/>
      <c r="BI8470" s="677"/>
      <c r="BJ8470" s="677"/>
      <c r="BK8470" s="677"/>
      <c r="BL8470" s="677"/>
      <c r="BM8470" s="677"/>
      <c r="BN8470" s="677"/>
      <c r="BO8470" s="677"/>
      <c r="BP8470" s="677"/>
      <c r="BQ8470" s="677"/>
      <c r="BR8470" s="677"/>
      <c r="BS8470" s="677"/>
      <c r="BT8470" s="677"/>
      <c r="BU8470" s="677"/>
      <c r="BV8470" s="677"/>
      <c r="BW8470" s="677"/>
      <c r="BX8470" s="677"/>
      <c r="BY8470" s="677"/>
      <c r="BZ8470" s="677"/>
      <c r="CA8470" s="677"/>
      <c r="CB8470" s="677"/>
      <c r="CC8470" s="677"/>
      <c r="CD8470" s="677"/>
      <c r="CE8470" s="677"/>
      <c r="CF8470" s="677"/>
      <c r="CG8470" s="677"/>
    </row>
    <row r="8471" spans="1:85">
      <c r="A8471" s="54"/>
      <c r="B8471" s="54"/>
      <c r="C8471" s="54"/>
      <c r="D8471" s="169"/>
      <c r="E8471" s="98"/>
      <c r="F8471" s="135"/>
      <c r="G8471" s="77"/>
      <c r="H8471" s="77"/>
      <c r="I8471" s="525"/>
      <c r="J8471" s="54"/>
      <c r="K8471" s="75" t="s">
        <v>1501</v>
      </c>
      <c r="L8471" s="76">
        <f t="shared" si="460"/>
        <v>0</v>
      </c>
      <c r="M8471" s="76"/>
      <c r="N8471" s="76"/>
      <c r="O8471" s="76"/>
      <c r="P8471" s="76"/>
      <c r="Q8471" s="76"/>
      <c r="R8471" s="76"/>
      <c r="S8471" s="76"/>
      <c r="T8471" s="76"/>
      <c r="U8471" s="76"/>
      <c r="V8471" s="76"/>
      <c r="W8471" s="76"/>
      <c r="X8471" s="76"/>
      <c r="Y8471" s="677"/>
      <c r="Z8471" s="677"/>
      <c r="AA8471" s="677"/>
      <c r="AB8471" s="677"/>
      <c r="AC8471" s="677"/>
      <c r="AD8471" s="677"/>
      <c r="AE8471" s="677"/>
      <c r="AF8471" s="677"/>
      <c r="AG8471" s="677"/>
      <c r="AH8471" s="677"/>
      <c r="AI8471" s="677"/>
      <c r="AJ8471" s="677"/>
      <c r="AK8471" s="677"/>
      <c r="AL8471" s="677"/>
      <c r="AM8471" s="677"/>
      <c r="AN8471" s="677"/>
      <c r="AO8471" s="677"/>
      <c r="AP8471" s="677"/>
      <c r="AQ8471" s="677"/>
      <c r="AR8471" s="677"/>
      <c r="AS8471" s="677"/>
      <c r="AT8471" s="677"/>
      <c r="AU8471" s="677"/>
      <c r="AV8471" s="677"/>
      <c r="AW8471" s="677"/>
      <c r="AX8471" s="677"/>
      <c r="AY8471" s="677"/>
      <c r="AZ8471" s="677"/>
      <c r="BA8471" s="677"/>
      <c r="BB8471" s="677"/>
      <c r="BC8471" s="677"/>
      <c r="BD8471" s="677"/>
      <c r="BE8471" s="677"/>
      <c r="BF8471" s="677"/>
      <c r="BG8471" s="677"/>
      <c r="BH8471" s="677"/>
      <c r="BI8471" s="677"/>
      <c r="BJ8471" s="677"/>
      <c r="BK8471" s="677"/>
      <c r="BL8471" s="677"/>
      <c r="BM8471" s="677"/>
      <c r="BN8471" s="677"/>
      <c r="BO8471" s="677"/>
      <c r="BP8471" s="677"/>
      <c r="BQ8471" s="677"/>
      <c r="BR8471" s="677"/>
      <c r="BS8471" s="677"/>
      <c r="BT8471" s="677"/>
      <c r="BU8471" s="677"/>
      <c r="BV8471" s="677"/>
      <c r="BW8471" s="677"/>
      <c r="BX8471" s="677"/>
      <c r="BY8471" s="677"/>
      <c r="BZ8471" s="677"/>
      <c r="CA8471" s="677"/>
      <c r="CB8471" s="677"/>
      <c r="CC8471" s="677"/>
      <c r="CD8471" s="677"/>
      <c r="CE8471" s="677"/>
      <c r="CF8471" s="677"/>
      <c r="CG8471" s="677"/>
    </row>
    <row r="8472" spans="1:85">
      <c r="A8472" s="54"/>
      <c r="B8472" s="54"/>
      <c r="C8472" s="80"/>
      <c r="D8472" s="81"/>
      <c r="E8472" s="99"/>
      <c r="F8472" s="80"/>
      <c r="G8472" s="81"/>
      <c r="H8472" s="81"/>
      <c r="I8472" s="526"/>
      <c r="J8472" s="80"/>
      <c r="K8472" s="84" t="s">
        <v>1502</v>
      </c>
      <c r="L8472" s="76">
        <f t="shared" si="460"/>
        <v>3</v>
      </c>
      <c r="M8472" s="76"/>
      <c r="N8472" s="76"/>
      <c r="O8472" s="76">
        <v>1</v>
      </c>
      <c r="P8472" s="76"/>
      <c r="Q8472" s="76"/>
      <c r="R8472" s="76"/>
      <c r="S8472" s="76">
        <v>1</v>
      </c>
      <c r="T8472" s="76">
        <v>1</v>
      </c>
      <c r="U8472" s="76"/>
      <c r="V8472" s="76"/>
      <c r="W8472" s="76"/>
      <c r="X8472" s="76"/>
      <c r="Y8472" s="677"/>
      <c r="Z8472" s="677"/>
      <c r="AA8472" s="677"/>
      <c r="AB8472" s="677"/>
      <c r="AC8472" s="677"/>
      <c r="AD8472" s="677"/>
      <c r="AE8472" s="677"/>
      <c r="AF8472" s="677"/>
      <c r="AG8472" s="677"/>
      <c r="AH8472" s="677"/>
      <c r="AI8472" s="677"/>
      <c r="AJ8472" s="677"/>
      <c r="AK8472" s="677"/>
      <c r="AL8472" s="677"/>
      <c r="AM8472" s="677"/>
      <c r="AN8472" s="677"/>
      <c r="AO8472" s="677"/>
      <c r="AP8472" s="677"/>
      <c r="AQ8472" s="677"/>
      <c r="AR8472" s="677"/>
      <c r="AS8472" s="677"/>
      <c r="AT8472" s="677"/>
      <c r="AU8472" s="677"/>
      <c r="AV8472" s="677"/>
      <c r="AW8472" s="677"/>
      <c r="AX8472" s="677"/>
      <c r="AY8472" s="677"/>
      <c r="AZ8472" s="677"/>
      <c r="BA8472" s="677"/>
      <c r="BB8472" s="677"/>
      <c r="BC8472" s="677"/>
      <c r="BD8472" s="677"/>
      <c r="BE8472" s="677"/>
      <c r="BF8472" s="677"/>
      <c r="BG8472" s="677"/>
      <c r="BH8472" s="677"/>
      <c r="BI8472" s="677"/>
      <c r="BJ8472" s="677"/>
      <c r="BK8472" s="677"/>
      <c r="BL8472" s="677"/>
      <c r="BM8472" s="677"/>
      <c r="BN8472" s="677"/>
      <c r="BO8472" s="677"/>
      <c r="BP8472" s="677"/>
      <c r="BQ8472" s="677"/>
      <c r="BR8472" s="677"/>
      <c r="BS8472" s="677"/>
      <c r="BT8472" s="677"/>
      <c r="BU8472" s="677"/>
      <c r="BV8472" s="677"/>
      <c r="BW8472" s="677"/>
      <c r="BX8472" s="677"/>
      <c r="BY8472" s="677"/>
      <c r="BZ8472" s="677"/>
      <c r="CA8472" s="677"/>
      <c r="CB8472" s="677"/>
      <c r="CC8472" s="677"/>
      <c r="CD8472" s="677"/>
      <c r="CE8472" s="677"/>
      <c r="CF8472" s="677"/>
      <c r="CG8472" s="677"/>
    </row>
    <row r="8473" spans="1:85">
      <c r="A8473" s="54"/>
      <c r="B8473" s="54"/>
      <c r="C8473" s="46" t="s">
        <v>33</v>
      </c>
      <c r="D8473" s="58" t="s">
        <v>12824</v>
      </c>
      <c r="E8473" s="97" t="s">
        <v>12825</v>
      </c>
      <c r="F8473" s="46" t="s">
        <v>12826</v>
      </c>
      <c r="G8473" s="58" t="s">
        <v>12827</v>
      </c>
      <c r="H8473" s="58" t="s">
        <v>12828</v>
      </c>
      <c r="I8473" s="524">
        <v>0</v>
      </c>
      <c r="J8473" s="46" t="s">
        <v>1508</v>
      </c>
      <c r="K8473" s="75" t="s">
        <v>1509</v>
      </c>
      <c r="L8473" s="76">
        <f t="shared" si="460"/>
        <v>0</v>
      </c>
      <c r="M8473" s="76"/>
      <c r="N8473" s="76"/>
      <c r="O8473" s="76"/>
      <c r="P8473" s="76"/>
      <c r="Q8473" s="76"/>
      <c r="R8473" s="76"/>
      <c r="S8473" s="76"/>
      <c r="T8473" s="76"/>
      <c r="U8473" s="76"/>
      <c r="V8473" s="76"/>
      <c r="W8473" s="76"/>
      <c r="X8473" s="76"/>
      <c r="Y8473" s="677"/>
      <c r="Z8473" s="677"/>
      <c r="AA8473" s="677"/>
      <c r="AB8473" s="677"/>
      <c r="AC8473" s="677"/>
      <c r="AD8473" s="677"/>
      <c r="AE8473" s="677"/>
      <c r="AF8473" s="677"/>
      <c r="AG8473" s="677"/>
      <c r="AH8473" s="677"/>
      <c r="AI8473" s="677"/>
      <c r="AJ8473" s="677"/>
      <c r="AK8473" s="677"/>
      <c r="AL8473" s="677"/>
      <c r="AM8473" s="677"/>
      <c r="AN8473" s="677"/>
      <c r="AO8473" s="677"/>
      <c r="AP8473" s="677"/>
      <c r="AQ8473" s="677"/>
      <c r="AR8473" s="677"/>
      <c r="AS8473" s="677"/>
      <c r="AT8473" s="677"/>
      <c r="AU8473" s="677"/>
      <c r="AV8473" s="677"/>
      <c r="AW8473" s="677"/>
      <c r="AX8473" s="677"/>
      <c r="AY8473" s="677"/>
      <c r="AZ8473" s="677"/>
      <c r="BA8473" s="677"/>
      <c r="BB8473" s="677"/>
      <c r="BC8473" s="677"/>
      <c r="BD8473" s="677"/>
      <c r="BE8473" s="677"/>
      <c r="BF8473" s="677"/>
      <c r="BG8473" s="677"/>
      <c r="BH8473" s="677"/>
      <c r="BI8473" s="677"/>
      <c r="BJ8473" s="677"/>
      <c r="BK8473" s="677"/>
      <c r="BL8473" s="677"/>
      <c r="BM8473" s="677"/>
      <c r="BN8473" s="677"/>
      <c r="BO8473" s="677"/>
      <c r="BP8473" s="677"/>
      <c r="BQ8473" s="677"/>
      <c r="BR8473" s="677"/>
      <c r="BS8473" s="677"/>
      <c r="BT8473" s="677"/>
      <c r="BU8473" s="677"/>
      <c r="BV8473" s="677"/>
      <c r="BW8473" s="677"/>
      <c r="BX8473" s="677"/>
      <c r="BY8473" s="677"/>
      <c r="BZ8473" s="677"/>
      <c r="CA8473" s="677"/>
      <c r="CB8473" s="677"/>
      <c r="CC8473" s="677"/>
      <c r="CD8473" s="677"/>
      <c r="CE8473" s="677"/>
      <c r="CF8473" s="677"/>
      <c r="CG8473" s="677"/>
    </row>
    <row r="8474" spans="1:85">
      <c r="A8474" s="54"/>
      <c r="B8474" s="54"/>
      <c r="C8474" s="54"/>
      <c r="D8474" s="169"/>
      <c r="E8474" s="98"/>
      <c r="F8474" s="135"/>
      <c r="G8474" s="77"/>
      <c r="H8474" s="77"/>
      <c r="I8474" s="525"/>
      <c r="J8474" s="54"/>
      <c r="K8474" s="75" t="s">
        <v>1501</v>
      </c>
      <c r="L8474" s="76">
        <f t="shared" si="460"/>
        <v>0</v>
      </c>
      <c r="M8474" s="76"/>
      <c r="N8474" s="76"/>
      <c r="O8474" s="76"/>
      <c r="P8474" s="76"/>
      <c r="Q8474" s="76"/>
      <c r="R8474" s="76"/>
      <c r="S8474" s="76"/>
      <c r="T8474" s="76"/>
      <c r="U8474" s="76"/>
      <c r="V8474" s="76"/>
      <c r="W8474" s="76"/>
      <c r="X8474" s="76"/>
      <c r="Y8474" s="677"/>
      <c r="Z8474" s="677"/>
      <c r="AA8474" s="677"/>
      <c r="AB8474" s="677"/>
      <c r="AC8474" s="677"/>
      <c r="AD8474" s="677"/>
      <c r="AE8474" s="677"/>
      <c r="AF8474" s="677"/>
      <c r="AG8474" s="677"/>
      <c r="AH8474" s="677"/>
      <c r="AI8474" s="677"/>
      <c r="AJ8474" s="677"/>
      <c r="AK8474" s="677"/>
      <c r="AL8474" s="677"/>
      <c r="AM8474" s="677"/>
      <c r="AN8474" s="677"/>
      <c r="AO8474" s="677"/>
      <c r="AP8474" s="677"/>
      <c r="AQ8474" s="677"/>
      <c r="AR8474" s="677"/>
      <c r="AS8474" s="677"/>
      <c r="AT8474" s="677"/>
      <c r="AU8474" s="677"/>
      <c r="AV8474" s="677"/>
      <c r="AW8474" s="677"/>
      <c r="AX8474" s="677"/>
      <c r="AY8474" s="677"/>
      <c r="AZ8474" s="677"/>
      <c r="BA8474" s="677"/>
      <c r="BB8474" s="677"/>
      <c r="BC8474" s="677"/>
      <c r="BD8474" s="677"/>
      <c r="BE8474" s="677"/>
      <c r="BF8474" s="677"/>
      <c r="BG8474" s="677"/>
      <c r="BH8474" s="677"/>
      <c r="BI8474" s="677"/>
      <c r="BJ8474" s="677"/>
      <c r="BK8474" s="677"/>
      <c r="BL8474" s="677"/>
      <c r="BM8474" s="677"/>
      <c r="BN8474" s="677"/>
      <c r="BO8474" s="677"/>
      <c r="BP8474" s="677"/>
      <c r="BQ8474" s="677"/>
      <c r="BR8474" s="677"/>
      <c r="BS8474" s="677"/>
      <c r="BT8474" s="677"/>
      <c r="BU8474" s="677"/>
      <c r="BV8474" s="677"/>
      <c r="BW8474" s="677"/>
      <c r="BX8474" s="677"/>
      <c r="BY8474" s="677"/>
      <c r="BZ8474" s="677"/>
      <c r="CA8474" s="677"/>
      <c r="CB8474" s="677"/>
      <c r="CC8474" s="677"/>
      <c r="CD8474" s="677"/>
      <c r="CE8474" s="677"/>
      <c r="CF8474" s="677"/>
      <c r="CG8474" s="677"/>
    </row>
    <row r="8475" spans="1:85">
      <c r="A8475" s="54"/>
      <c r="B8475" s="54"/>
      <c r="C8475" s="80"/>
      <c r="D8475" s="81"/>
      <c r="E8475" s="99"/>
      <c r="F8475" s="80"/>
      <c r="G8475" s="81"/>
      <c r="H8475" s="81"/>
      <c r="I8475" s="526"/>
      <c r="J8475" s="80"/>
      <c r="K8475" s="84" t="s">
        <v>1502</v>
      </c>
      <c r="L8475" s="76">
        <f t="shared" si="460"/>
        <v>2</v>
      </c>
      <c r="M8475" s="76"/>
      <c r="N8475" s="76"/>
      <c r="O8475" s="76">
        <v>2</v>
      </c>
      <c r="P8475" s="76"/>
      <c r="Q8475" s="76"/>
      <c r="R8475" s="76"/>
      <c r="S8475" s="76"/>
      <c r="T8475" s="76"/>
      <c r="U8475" s="76"/>
      <c r="V8475" s="76"/>
      <c r="W8475" s="76"/>
      <c r="X8475" s="76"/>
      <c r="Y8475" s="677"/>
      <c r="Z8475" s="677"/>
      <c r="AA8475" s="677"/>
      <c r="AB8475" s="677"/>
      <c r="AC8475" s="677"/>
      <c r="AD8475" s="677"/>
      <c r="AE8475" s="677"/>
      <c r="AF8475" s="677"/>
      <c r="AG8475" s="677"/>
      <c r="AH8475" s="677"/>
      <c r="AI8475" s="677"/>
      <c r="AJ8475" s="677"/>
      <c r="AK8475" s="677"/>
      <c r="AL8475" s="677"/>
      <c r="AM8475" s="677"/>
      <c r="AN8475" s="677"/>
      <c r="AO8475" s="677"/>
      <c r="AP8475" s="677"/>
      <c r="AQ8475" s="677"/>
      <c r="AR8475" s="677"/>
      <c r="AS8475" s="677"/>
      <c r="AT8475" s="677"/>
      <c r="AU8475" s="677"/>
      <c r="AV8475" s="677"/>
      <c r="AW8475" s="677"/>
      <c r="AX8475" s="677"/>
      <c r="AY8475" s="677"/>
      <c r="AZ8475" s="677"/>
      <c r="BA8475" s="677"/>
      <c r="BB8475" s="677"/>
      <c r="BC8475" s="677"/>
      <c r="BD8475" s="677"/>
      <c r="BE8475" s="677"/>
      <c r="BF8475" s="677"/>
      <c r="BG8475" s="677"/>
      <c r="BH8475" s="677"/>
      <c r="BI8475" s="677"/>
      <c r="BJ8475" s="677"/>
      <c r="BK8475" s="677"/>
      <c r="BL8475" s="677"/>
      <c r="BM8475" s="677"/>
      <c r="BN8475" s="677"/>
      <c r="BO8475" s="677"/>
      <c r="BP8475" s="677"/>
      <c r="BQ8475" s="677"/>
      <c r="BR8475" s="677"/>
      <c r="BS8475" s="677"/>
      <c r="BT8475" s="677"/>
      <c r="BU8475" s="677"/>
      <c r="BV8475" s="677"/>
      <c r="BW8475" s="677"/>
      <c r="BX8475" s="677"/>
      <c r="BY8475" s="677"/>
      <c r="BZ8475" s="677"/>
      <c r="CA8475" s="677"/>
      <c r="CB8475" s="677"/>
      <c r="CC8475" s="677"/>
      <c r="CD8475" s="677"/>
      <c r="CE8475" s="677"/>
      <c r="CF8475" s="677"/>
      <c r="CG8475" s="677"/>
    </row>
    <row r="8476" spans="1:85">
      <c r="A8476" s="54"/>
      <c r="B8476" s="54"/>
      <c r="C8476" s="46" t="s">
        <v>33</v>
      </c>
      <c r="D8476" s="58" t="s">
        <v>12829</v>
      </c>
      <c r="E8476" s="97" t="s">
        <v>12830</v>
      </c>
      <c r="F8476" s="46" t="s">
        <v>12831</v>
      </c>
      <c r="G8476" s="58" t="s">
        <v>12832</v>
      </c>
      <c r="H8476" s="58" t="s">
        <v>12833</v>
      </c>
      <c r="I8476" s="524">
        <v>111</v>
      </c>
      <c r="J8476" s="46" t="s">
        <v>1508</v>
      </c>
      <c r="K8476" s="75" t="s">
        <v>1509</v>
      </c>
      <c r="L8476" s="76">
        <f>SUM(M8476:X8476)</f>
        <v>0</v>
      </c>
      <c r="M8476" s="76"/>
      <c r="N8476" s="76"/>
      <c r="O8476" s="76"/>
      <c r="P8476" s="76"/>
      <c r="Q8476" s="76"/>
      <c r="R8476" s="76"/>
      <c r="S8476" s="76"/>
      <c r="T8476" s="76"/>
      <c r="U8476" s="76"/>
      <c r="V8476" s="76"/>
      <c r="W8476" s="76"/>
      <c r="X8476" s="76"/>
      <c r="Y8476" s="677"/>
      <c r="Z8476" s="677"/>
      <c r="AA8476" s="677"/>
      <c r="AB8476" s="677"/>
      <c r="AC8476" s="677"/>
      <c r="AD8476" s="677"/>
      <c r="AE8476" s="677"/>
      <c r="AF8476" s="677"/>
      <c r="AG8476" s="677"/>
      <c r="AH8476" s="677"/>
      <c r="AI8476" s="677"/>
      <c r="AJ8476" s="677"/>
      <c r="AK8476" s="677"/>
      <c r="AL8476" s="677"/>
      <c r="AM8476" s="677"/>
      <c r="AN8476" s="677"/>
      <c r="AO8476" s="677"/>
      <c r="AP8476" s="677"/>
      <c r="AQ8476" s="677"/>
      <c r="AR8476" s="677"/>
      <c r="AS8476" s="677"/>
      <c r="AT8476" s="677"/>
      <c r="AU8476" s="677"/>
      <c r="AV8476" s="677"/>
      <c r="AW8476" s="677"/>
      <c r="AX8476" s="677"/>
      <c r="AY8476" s="677"/>
      <c r="AZ8476" s="677"/>
      <c r="BA8476" s="677"/>
      <c r="BB8476" s="677"/>
      <c r="BC8476" s="677"/>
      <c r="BD8476" s="677"/>
      <c r="BE8476" s="677"/>
      <c r="BF8476" s="677"/>
      <c r="BG8476" s="677"/>
      <c r="BH8476" s="677"/>
      <c r="BI8476" s="677"/>
      <c r="BJ8476" s="677"/>
      <c r="BK8476" s="677"/>
      <c r="BL8476" s="677"/>
      <c r="BM8476" s="677"/>
      <c r="BN8476" s="677"/>
      <c r="BO8476" s="677"/>
      <c r="BP8476" s="677"/>
      <c r="BQ8476" s="677"/>
      <c r="BR8476" s="677"/>
      <c r="BS8476" s="677"/>
      <c r="BT8476" s="677"/>
      <c r="BU8476" s="677"/>
      <c r="BV8476" s="677"/>
      <c r="BW8476" s="677"/>
      <c r="BX8476" s="677"/>
      <c r="BY8476" s="677"/>
      <c r="BZ8476" s="677"/>
      <c r="CA8476" s="677"/>
      <c r="CB8476" s="677"/>
      <c r="CC8476" s="677"/>
      <c r="CD8476" s="677"/>
      <c r="CE8476" s="677"/>
      <c r="CF8476" s="677"/>
      <c r="CG8476" s="677"/>
    </row>
    <row r="8477" spans="1:85">
      <c r="A8477" s="54"/>
      <c r="B8477" s="54"/>
      <c r="C8477" s="54"/>
      <c r="D8477" s="169"/>
      <c r="E8477" s="98"/>
      <c r="F8477" s="135"/>
      <c r="G8477" s="77"/>
      <c r="H8477" s="77"/>
      <c r="I8477" s="525"/>
      <c r="J8477" s="54"/>
      <c r="K8477" s="75" t="s">
        <v>1501</v>
      </c>
      <c r="L8477" s="76">
        <f t="shared" ref="L8477:L8487" si="461">SUM(M8477:X8477)</f>
        <v>0</v>
      </c>
      <c r="M8477" s="76"/>
      <c r="N8477" s="76"/>
      <c r="O8477" s="76"/>
      <c r="P8477" s="76"/>
      <c r="Q8477" s="76"/>
      <c r="R8477" s="76"/>
      <c r="S8477" s="76"/>
      <c r="T8477" s="76"/>
      <c r="U8477" s="76"/>
      <c r="V8477" s="76"/>
      <c r="W8477" s="76"/>
      <c r="X8477" s="76"/>
      <c r="Y8477" s="677"/>
      <c r="Z8477" s="677"/>
      <c r="AA8477" s="677"/>
      <c r="AB8477" s="677"/>
      <c r="AC8477" s="677"/>
      <c r="AD8477" s="677"/>
      <c r="AE8477" s="677"/>
      <c r="AF8477" s="677"/>
      <c r="AG8477" s="677"/>
      <c r="AH8477" s="677"/>
      <c r="AI8477" s="677"/>
      <c r="AJ8477" s="677"/>
      <c r="AK8477" s="677"/>
      <c r="AL8477" s="677"/>
      <c r="AM8477" s="677"/>
      <c r="AN8477" s="677"/>
      <c r="AO8477" s="677"/>
      <c r="AP8477" s="677"/>
      <c r="AQ8477" s="677"/>
      <c r="AR8477" s="677"/>
      <c r="AS8477" s="677"/>
      <c r="AT8477" s="677"/>
      <c r="AU8477" s="677"/>
      <c r="AV8477" s="677"/>
      <c r="AW8477" s="677"/>
      <c r="AX8477" s="677"/>
      <c r="AY8477" s="677"/>
      <c r="AZ8477" s="677"/>
      <c r="BA8477" s="677"/>
      <c r="BB8477" s="677"/>
      <c r="BC8477" s="677"/>
      <c r="BD8477" s="677"/>
      <c r="BE8477" s="677"/>
      <c r="BF8477" s="677"/>
      <c r="BG8477" s="677"/>
      <c r="BH8477" s="677"/>
      <c r="BI8477" s="677"/>
      <c r="BJ8477" s="677"/>
      <c r="BK8477" s="677"/>
      <c r="BL8477" s="677"/>
      <c r="BM8477" s="677"/>
      <c r="BN8477" s="677"/>
      <c r="BO8477" s="677"/>
      <c r="BP8477" s="677"/>
      <c r="BQ8477" s="677"/>
      <c r="BR8477" s="677"/>
      <c r="BS8477" s="677"/>
      <c r="BT8477" s="677"/>
      <c r="BU8477" s="677"/>
      <c r="BV8477" s="677"/>
      <c r="BW8477" s="677"/>
      <c r="BX8477" s="677"/>
      <c r="BY8477" s="677"/>
      <c r="BZ8477" s="677"/>
      <c r="CA8477" s="677"/>
      <c r="CB8477" s="677"/>
      <c r="CC8477" s="677"/>
      <c r="CD8477" s="677"/>
      <c r="CE8477" s="677"/>
      <c r="CF8477" s="677"/>
      <c r="CG8477" s="677"/>
    </row>
    <row r="8478" spans="1:85">
      <c r="A8478" s="54"/>
      <c r="B8478" s="54"/>
      <c r="C8478" s="80"/>
      <c r="D8478" s="81"/>
      <c r="E8478" s="99"/>
      <c r="F8478" s="80"/>
      <c r="G8478" s="81"/>
      <c r="H8478" s="81"/>
      <c r="I8478" s="526"/>
      <c r="J8478" s="80"/>
      <c r="K8478" s="84" t="s">
        <v>1502</v>
      </c>
      <c r="L8478" s="76">
        <f t="shared" si="461"/>
        <v>2</v>
      </c>
      <c r="M8478" s="76"/>
      <c r="N8478" s="76"/>
      <c r="O8478" s="76">
        <v>2</v>
      </c>
      <c r="P8478" s="76"/>
      <c r="Q8478" s="76"/>
      <c r="R8478" s="76"/>
      <c r="S8478" s="76"/>
      <c r="T8478" s="76"/>
      <c r="U8478" s="76"/>
      <c r="V8478" s="76"/>
      <c r="W8478" s="76"/>
      <c r="X8478" s="76"/>
      <c r="Y8478" s="677"/>
      <c r="Z8478" s="677"/>
      <c r="AA8478" s="677"/>
      <c r="AB8478" s="677"/>
      <c r="AC8478" s="677"/>
      <c r="AD8478" s="677"/>
      <c r="AE8478" s="677"/>
      <c r="AF8478" s="677"/>
      <c r="AG8478" s="677"/>
      <c r="AH8478" s="677"/>
      <c r="AI8478" s="677"/>
      <c r="AJ8478" s="677"/>
      <c r="AK8478" s="677"/>
      <c r="AL8478" s="677"/>
      <c r="AM8478" s="677"/>
      <c r="AN8478" s="677"/>
      <c r="AO8478" s="677"/>
      <c r="AP8478" s="677"/>
      <c r="AQ8478" s="677"/>
      <c r="AR8478" s="677"/>
      <c r="AS8478" s="677"/>
      <c r="AT8478" s="677"/>
      <c r="AU8478" s="677"/>
      <c r="AV8478" s="677"/>
      <c r="AW8478" s="677"/>
      <c r="AX8478" s="677"/>
      <c r="AY8478" s="677"/>
      <c r="AZ8478" s="677"/>
      <c r="BA8478" s="677"/>
      <c r="BB8478" s="677"/>
      <c r="BC8478" s="677"/>
      <c r="BD8478" s="677"/>
      <c r="BE8478" s="677"/>
      <c r="BF8478" s="677"/>
      <c r="BG8478" s="677"/>
      <c r="BH8478" s="677"/>
      <c r="BI8478" s="677"/>
      <c r="BJ8478" s="677"/>
      <c r="BK8478" s="677"/>
      <c r="BL8478" s="677"/>
      <c r="BM8478" s="677"/>
      <c r="BN8478" s="677"/>
      <c r="BO8478" s="677"/>
      <c r="BP8478" s="677"/>
      <c r="BQ8478" s="677"/>
      <c r="BR8478" s="677"/>
      <c r="BS8478" s="677"/>
      <c r="BT8478" s="677"/>
      <c r="BU8478" s="677"/>
      <c r="BV8478" s="677"/>
      <c r="BW8478" s="677"/>
      <c r="BX8478" s="677"/>
      <c r="BY8478" s="677"/>
      <c r="BZ8478" s="677"/>
      <c r="CA8478" s="677"/>
      <c r="CB8478" s="677"/>
      <c r="CC8478" s="677"/>
      <c r="CD8478" s="677"/>
      <c r="CE8478" s="677"/>
      <c r="CF8478" s="677"/>
      <c r="CG8478" s="677"/>
    </row>
    <row r="8479" spans="1:85">
      <c r="A8479" s="54"/>
      <c r="B8479" s="54"/>
      <c r="C8479" s="46" t="s">
        <v>33</v>
      </c>
      <c r="D8479" s="58" t="s">
        <v>12834</v>
      </c>
      <c r="E8479" s="97" t="s">
        <v>12835</v>
      </c>
      <c r="F8479" s="46" t="s">
        <v>12836</v>
      </c>
      <c r="G8479" s="58" t="s">
        <v>12837</v>
      </c>
      <c r="H8479" s="58" t="s">
        <v>12838</v>
      </c>
      <c r="I8479" s="524">
        <v>0</v>
      </c>
      <c r="J8479" s="46" t="s">
        <v>1508</v>
      </c>
      <c r="K8479" s="75" t="s">
        <v>1509</v>
      </c>
      <c r="L8479" s="76">
        <f t="shared" si="461"/>
        <v>0</v>
      </c>
      <c r="M8479" s="76"/>
      <c r="N8479" s="76"/>
      <c r="O8479" s="76"/>
      <c r="P8479" s="76"/>
      <c r="Q8479" s="76"/>
      <c r="R8479" s="76"/>
      <c r="S8479" s="76"/>
      <c r="T8479" s="76"/>
      <c r="U8479" s="76"/>
      <c r="V8479" s="76"/>
      <c r="W8479" s="76"/>
      <c r="X8479" s="76"/>
      <c r="Y8479" s="677"/>
      <c r="Z8479" s="677"/>
      <c r="AA8479" s="677"/>
      <c r="AB8479" s="677"/>
      <c r="AC8479" s="677"/>
      <c r="AD8479" s="677"/>
      <c r="AE8479" s="677"/>
      <c r="AF8479" s="677"/>
      <c r="AG8479" s="677"/>
      <c r="AH8479" s="677"/>
      <c r="AI8479" s="677"/>
      <c r="AJ8479" s="677"/>
      <c r="AK8479" s="677"/>
      <c r="AL8479" s="677"/>
      <c r="AM8479" s="677"/>
      <c r="AN8479" s="677"/>
      <c r="AO8479" s="677"/>
      <c r="AP8479" s="677"/>
      <c r="AQ8479" s="677"/>
      <c r="AR8479" s="677"/>
      <c r="AS8479" s="677"/>
      <c r="AT8479" s="677"/>
      <c r="AU8479" s="677"/>
      <c r="AV8479" s="677"/>
      <c r="AW8479" s="677"/>
      <c r="AX8479" s="677"/>
      <c r="AY8479" s="677"/>
      <c r="AZ8479" s="677"/>
      <c r="BA8479" s="677"/>
      <c r="BB8479" s="677"/>
      <c r="BC8479" s="677"/>
      <c r="BD8479" s="677"/>
      <c r="BE8479" s="677"/>
      <c r="BF8479" s="677"/>
      <c r="BG8479" s="677"/>
      <c r="BH8479" s="677"/>
      <c r="BI8479" s="677"/>
      <c r="BJ8479" s="677"/>
      <c r="BK8479" s="677"/>
      <c r="BL8479" s="677"/>
      <c r="BM8479" s="677"/>
      <c r="BN8479" s="677"/>
      <c r="BO8479" s="677"/>
      <c r="BP8479" s="677"/>
      <c r="BQ8479" s="677"/>
      <c r="BR8479" s="677"/>
      <c r="BS8479" s="677"/>
      <c r="BT8479" s="677"/>
      <c r="BU8479" s="677"/>
      <c r="BV8479" s="677"/>
      <c r="BW8479" s="677"/>
      <c r="BX8479" s="677"/>
      <c r="BY8479" s="677"/>
      <c r="BZ8479" s="677"/>
      <c r="CA8479" s="677"/>
      <c r="CB8479" s="677"/>
      <c r="CC8479" s="677"/>
      <c r="CD8479" s="677"/>
      <c r="CE8479" s="677"/>
      <c r="CF8479" s="677"/>
      <c r="CG8479" s="677"/>
    </row>
    <row r="8480" spans="1:85">
      <c r="A8480" s="54"/>
      <c r="B8480" s="54"/>
      <c r="C8480" s="54"/>
      <c r="D8480" s="169"/>
      <c r="E8480" s="98"/>
      <c r="F8480" s="135"/>
      <c r="G8480" s="77"/>
      <c r="H8480" s="77"/>
      <c r="I8480" s="525"/>
      <c r="J8480" s="54"/>
      <c r="K8480" s="75" t="s">
        <v>1501</v>
      </c>
      <c r="L8480" s="76">
        <f t="shared" si="461"/>
        <v>0</v>
      </c>
      <c r="M8480" s="76"/>
      <c r="N8480" s="76"/>
      <c r="O8480" s="76"/>
      <c r="P8480" s="76"/>
      <c r="Q8480" s="76"/>
      <c r="R8480" s="76"/>
      <c r="S8480" s="76"/>
      <c r="T8480" s="76"/>
      <c r="U8480" s="76"/>
      <c r="V8480" s="76"/>
      <c r="W8480" s="76"/>
      <c r="X8480" s="76"/>
      <c r="Y8480" s="677"/>
      <c r="Z8480" s="677"/>
      <c r="AA8480" s="677"/>
      <c r="AB8480" s="677"/>
      <c r="AC8480" s="677"/>
      <c r="AD8480" s="677"/>
      <c r="AE8480" s="677"/>
      <c r="AF8480" s="677"/>
      <c r="AG8480" s="677"/>
      <c r="AH8480" s="677"/>
      <c r="AI8480" s="677"/>
      <c r="AJ8480" s="677"/>
      <c r="AK8480" s="677"/>
      <c r="AL8480" s="677"/>
      <c r="AM8480" s="677"/>
      <c r="AN8480" s="677"/>
      <c r="AO8480" s="677"/>
      <c r="AP8480" s="677"/>
      <c r="AQ8480" s="677"/>
      <c r="AR8480" s="677"/>
      <c r="AS8480" s="677"/>
      <c r="AT8480" s="677"/>
      <c r="AU8480" s="677"/>
      <c r="AV8480" s="677"/>
      <c r="AW8480" s="677"/>
      <c r="AX8480" s="677"/>
      <c r="AY8480" s="677"/>
      <c r="AZ8480" s="677"/>
      <c r="BA8480" s="677"/>
      <c r="BB8480" s="677"/>
      <c r="BC8480" s="677"/>
      <c r="BD8480" s="677"/>
      <c r="BE8480" s="677"/>
      <c r="BF8480" s="677"/>
      <c r="BG8480" s="677"/>
      <c r="BH8480" s="677"/>
      <c r="BI8480" s="677"/>
      <c r="BJ8480" s="677"/>
      <c r="BK8480" s="677"/>
      <c r="BL8480" s="677"/>
      <c r="BM8480" s="677"/>
      <c r="BN8480" s="677"/>
      <c r="BO8480" s="677"/>
      <c r="BP8480" s="677"/>
      <c r="BQ8480" s="677"/>
      <c r="BR8480" s="677"/>
      <c r="BS8480" s="677"/>
      <c r="BT8480" s="677"/>
      <c r="BU8480" s="677"/>
      <c r="BV8480" s="677"/>
      <c r="BW8480" s="677"/>
      <c r="BX8480" s="677"/>
      <c r="BY8480" s="677"/>
      <c r="BZ8480" s="677"/>
      <c r="CA8480" s="677"/>
      <c r="CB8480" s="677"/>
      <c r="CC8480" s="677"/>
      <c r="CD8480" s="677"/>
      <c r="CE8480" s="677"/>
      <c r="CF8480" s="677"/>
      <c r="CG8480" s="677"/>
    </row>
    <row r="8481" spans="1:85">
      <c r="A8481" s="54"/>
      <c r="B8481" s="54"/>
      <c r="C8481" s="80"/>
      <c r="D8481" s="81"/>
      <c r="E8481" s="99"/>
      <c r="F8481" s="80"/>
      <c r="G8481" s="81"/>
      <c r="H8481" s="81"/>
      <c r="I8481" s="526"/>
      <c r="J8481" s="80"/>
      <c r="K8481" s="84" t="s">
        <v>1502</v>
      </c>
      <c r="L8481" s="76">
        <f t="shared" si="461"/>
        <v>2</v>
      </c>
      <c r="M8481" s="76"/>
      <c r="N8481" s="76"/>
      <c r="O8481" s="76">
        <v>2</v>
      </c>
      <c r="P8481" s="76"/>
      <c r="Q8481" s="76"/>
      <c r="R8481" s="76"/>
      <c r="S8481" s="76"/>
      <c r="T8481" s="76"/>
      <c r="U8481" s="76"/>
      <c r="V8481" s="76"/>
      <c r="W8481" s="76"/>
      <c r="X8481" s="76"/>
      <c r="Y8481" s="677"/>
      <c r="Z8481" s="677"/>
      <c r="AA8481" s="677"/>
      <c r="AB8481" s="677"/>
      <c r="AC8481" s="677"/>
      <c r="AD8481" s="677"/>
      <c r="AE8481" s="677"/>
      <c r="AF8481" s="677"/>
      <c r="AG8481" s="677"/>
      <c r="AH8481" s="677"/>
      <c r="AI8481" s="677"/>
      <c r="AJ8481" s="677"/>
      <c r="AK8481" s="677"/>
      <c r="AL8481" s="677"/>
      <c r="AM8481" s="677"/>
      <c r="AN8481" s="677"/>
      <c r="AO8481" s="677"/>
      <c r="AP8481" s="677"/>
      <c r="AQ8481" s="677"/>
      <c r="AR8481" s="677"/>
      <c r="AS8481" s="677"/>
      <c r="AT8481" s="677"/>
      <c r="AU8481" s="677"/>
      <c r="AV8481" s="677"/>
      <c r="AW8481" s="677"/>
      <c r="AX8481" s="677"/>
      <c r="AY8481" s="677"/>
      <c r="AZ8481" s="677"/>
      <c r="BA8481" s="677"/>
      <c r="BB8481" s="677"/>
      <c r="BC8481" s="677"/>
      <c r="BD8481" s="677"/>
      <c r="BE8481" s="677"/>
      <c r="BF8481" s="677"/>
      <c r="BG8481" s="677"/>
      <c r="BH8481" s="677"/>
      <c r="BI8481" s="677"/>
      <c r="BJ8481" s="677"/>
      <c r="BK8481" s="677"/>
      <c r="BL8481" s="677"/>
      <c r="BM8481" s="677"/>
      <c r="BN8481" s="677"/>
      <c r="BO8481" s="677"/>
      <c r="BP8481" s="677"/>
      <c r="BQ8481" s="677"/>
      <c r="BR8481" s="677"/>
      <c r="BS8481" s="677"/>
      <c r="BT8481" s="677"/>
      <c r="BU8481" s="677"/>
      <c r="BV8481" s="677"/>
      <c r="BW8481" s="677"/>
      <c r="BX8481" s="677"/>
      <c r="BY8481" s="677"/>
      <c r="BZ8481" s="677"/>
      <c r="CA8481" s="677"/>
      <c r="CB8481" s="677"/>
      <c r="CC8481" s="677"/>
      <c r="CD8481" s="677"/>
      <c r="CE8481" s="677"/>
      <c r="CF8481" s="677"/>
      <c r="CG8481" s="677"/>
    </row>
    <row r="8482" spans="1:85">
      <c r="A8482" s="54"/>
      <c r="B8482" s="54"/>
      <c r="C8482" s="46" t="s">
        <v>33</v>
      </c>
      <c r="D8482" s="58" t="s">
        <v>12839</v>
      </c>
      <c r="E8482" s="97" t="s">
        <v>12840</v>
      </c>
      <c r="F8482" s="46" t="s">
        <v>12841</v>
      </c>
      <c r="G8482" s="58" t="s">
        <v>12842</v>
      </c>
      <c r="H8482" s="58" t="s">
        <v>12843</v>
      </c>
      <c r="I8482" s="524">
        <v>466</v>
      </c>
      <c r="J8482" s="46" t="s">
        <v>1508</v>
      </c>
      <c r="K8482" s="75" t="s">
        <v>1509</v>
      </c>
      <c r="L8482" s="76">
        <f t="shared" si="461"/>
        <v>0</v>
      </c>
      <c r="M8482" s="76"/>
      <c r="N8482" s="76"/>
      <c r="O8482" s="76"/>
      <c r="P8482" s="76"/>
      <c r="Q8482" s="76"/>
      <c r="R8482" s="76"/>
      <c r="S8482" s="76"/>
      <c r="T8482" s="76"/>
      <c r="U8482" s="76"/>
      <c r="V8482" s="76"/>
      <c r="W8482" s="76"/>
      <c r="X8482" s="76"/>
      <c r="Y8482" s="677"/>
      <c r="Z8482" s="677"/>
      <c r="AA8482" s="677"/>
      <c r="AB8482" s="677"/>
      <c r="AC8482" s="677"/>
      <c r="AD8482" s="677"/>
      <c r="AE8482" s="677"/>
      <c r="AF8482" s="677"/>
      <c r="AG8482" s="677"/>
      <c r="AH8482" s="677"/>
      <c r="AI8482" s="677"/>
      <c r="AJ8482" s="677"/>
      <c r="AK8482" s="677"/>
      <c r="AL8482" s="677"/>
      <c r="AM8482" s="677"/>
      <c r="AN8482" s="677"/>
      <c r="AO8482" s="677"/>
      <c r="AP8482" s="677"/>
      <c r="AQ8482" s="677"/>
      <c r="AR8482" s="677"/>
      <c r="AS8482" s="677"/>
      <c r="AT8482" s="677"/>
      <c r="AU8482" s="677"/>
      <c r="AV8482" s="677"/>
      <c r="AW8482" s="677"/>
      <c r="AX8482" s="677"/>
      <c r="AY8482" s="677"/>
      <c r="AZ8482" s="677"/>
      <c r="BA8482" s="677"/>
      <c r="BB8482" s="677"/>
      <c r="BC8482" s="677"/>
      <c r="BD8482" s="677"/>
      <c r="BE8482" s="677"/>
      <c r="BF8482" s="677"/>
      <c r="BG8482" s="677"/>
      <c r="BH8482" s="677"/>
      <c r="BI8482" s="677"/>
      <c r="BJ8482" s="677"/>
      <c r="BK8482" s="677"/>
      <c r="BL8482" s="677"/>
      <c r="BM8482" s="677"/>
      <c r="BN8482" s="677"/>
      <c r="BO8482" s="677"/>
      <c r="BP8482" s="677"/>
      <c r="BQ8482" s="677"/>
      <c r="BR8482" s="677"/>
      <c r="BS8482" s="677"/>
      <c r="BT8482" s="677"/>
      <c r="BU8482" s="677"/>
      <c r="BV8482" s="677"/>
      <c r="BW8482" s="677"/>
      <c r="BX8482" s="677"/>
      <c r="BY8482" s="677"/>
      <c r="BZ8482" s="677"/>
      <c r="CA8482" s="677"/>
      <c r="CB8482" s="677"/>
      <c r="CC8482" s="677"/>
      <c r="CD8482" s="677"/>
      <c r="CE8482" s="677"/>
      <c r="CF8482" s="677"/>
      <c r="CG8482" s="677"/>
    </row>
    <row r="8483" spans="1:85">
      <c r="A8483" s="54"/>
      <c r="B8483" s="54"/>
      <c r="C8483" s="54"/>
      <c r="D8483" s="169"/>
      <c r="E8483" s="98"/>
      <c r="F8483" s="135"/>
      <c r="G8483" s="77"/>
      <c r="H8483" s="77"/>
      <c r="I8483" s="525"/>
      <c r="J8483" s="54"/>
      <c r="K8483" s="75" t="s">
        <v>1501</v>
      </c>
      <c r="L8483" s="76">
        <f t="shared" si="461"/>
        <v>0</v>
      </c>
      <c r="M8483" s="76"/>
      <c r="N8483" s="76"/>
      <c r="O8483" s="76"/>
      <c r="P8483" s="76"/>
      <c r="Q8483" s="76"/>
      <c r="R8483" s="76"/>
      <c r="S8483" s="76"/>
      <c r="T8483" s="76"/>
      <c r="U8483" s="76"/>
      <c r="V8483" s="76"/>
      <c r="W8483" s="76"/>
      <c r="X8483" s="76"/>
      <c r="Y8483" s="677"/>
      <c r="Z8483" s="677"/>
      <c r="AA8483" s="677"/>
      <c r="AB8483" s="677"/>
      <c r="AC8483" s="677"/>
      <c r="AD8483" s="677"/>
      <c r="AE8483" s="677"/>
      <c r="AF8483" s="677"/>
      <c r="AG8483" s="677"/>
      <c r="AH8483" s="677"/>
      <c r="AI8483" s="677"/>
      <c r="AJ8483" s="677"/>
      <c r="AK8483" s="677"/>
      <c r="AL8483" s="677"/>
      <c r="AM8483" s="677"/>
      <c r="AN8483" s="677"/>
      <c r="AO8483" s="677"/>
      <c r="AP8483" s="677"/>
      <c r="AQ8483" s="677"/>
      <c r="AR8483" s="677"/>
      <c r="AS8483" s="677"/>
      <c r="AT8483" s="677"/>
      <c r="AU8483" s="677"/>
      <c r="AV8483" s="677"/>
      <c r="AW8483" s="677"/>
      <c r="AX8483" s="677"/>
      <c r="AY8483" s="677"/>
      <c r="AZ8483" s="677"/>
      <c r="BA8483" s="677"/>
      <c r="BB8483" s="677"/>
      <c r="BC8483" s="677"/>
      <c r="BD8483" s="677"/>
      <c r="BE8483" s="677"/>
      <c r="BF8483" s="677"/>
      <c r="BG8483" s="677"/>
      <c r="BH8483" s="677"/>
      <c r="BI8483" s="677"/>
      <c r="BJ8483" s="677"/>
      <c r="BK8483" s="677"/>
      <c r="BL8483" s="677"/>
      <c r="BM8483" s="677"/>
      <c r="BN8483" s="677"/>
      <c r="BO8483" s="677"/>
      <c r="BP8483" s="677"/>
      <c r="BQ8483" s="677"/>
      <c r="BR8483" s="677"/>
      <c r="BS8483" s="677"/>
      <c r="BT8483" s="677"/>
      <c r="BU8483" s="677"/>
      <c r="BV8483" s="677"/>
      <c r="BW8483" s="677"/>
      <c r="BX8483" s="677"/>
      <c r="BY8483" s="677"/>
      <c r="BZ8483" s="677"/>
      <c r="CA8483" s="677"/>
      <c r="CB8483" s="677"/>
      <c r="CC8483" s="677"/>
      <c r="CD8483" s="677"/>
      <c r="CE8483" s="677"/>
      <c r="CF8483" s="677"/>
      <c r="CG8483" s="677"/>
    </row>
    <row r="8484" spans="1:85">
      <c r="A8484" s="54"/>
      <c r="B8484" s="54"/>
      <c r="C8484" s="80"/>
      <c r="D8484" s="81"/>
      <c r="E8484" s="99"/>
      <c r="F8484" s="80"/>
      <c r="G8484" s="81"/>
      <c r="H8484" s="81"/>
      <c r="I8484" s="526"/>
      <c r="J8484" s="80"/>
      <c r="K8484" s="84" t="s">
        <v>1502</v>
      </c>
      <c r="L8484" s="76">
        <f t="shared" si="461"/>
        <v>2</v>
      </c>
      <c r="M8484" s="76"/>
      <c r="N8484" s="76"/>
      <c r="O8484" s="76">
        <v>1</v>
      </c>
      <c r="P8484" s="76"/>
      <c r="Q8484" s="76"/>
      <c r="R8484" s="76"/>
      <c r="S8484" s="76"/>
      <c r="T8484" s="76">
        <v>1</v>
      </c>
      <c r="U8484" s="76"/>
      <c r="V8484" s="76"/>
      <c r="W8484" s="76"/>
      <c r="X8484" s="76"/>
      <c r="Y8484" s="677"/>
      <c r="Z8484" s="677"/>
      <c r="AA8484" s="677"/>
      <c r="AB8484" s="677"/>
      <c r="AC8484" s="677"/>
      <c r="AD8484" s="677"/>
      <c r="AE8484" s="677"/>
      <c r="AF8484" s="677"/>
      <c r="AG8484" s="677"/>
      <c r="AH8484" s="677"/>
      <c r="AI8484" s="677"/>
      <c r="AJ8484" s="677"/>
      <c r="AK8484" s="677"/>
      <c r="AL8484" s="677"/>
      <c r="AM8484" s="677"/>
      <c r="AN8484" s="677"/>
      <c r="AO8484" s="677"/>
      <c r="AP8484" s="677"/>
      <c r="AQ8484" s="677"/>
      <c r="AR8484" s="677"/>
      <c r="AS8484" s="677"/>
      <c r="AT8484" s="677"/>
      <c r="AU8484" s="677"/>
      <c r="AV8484" s="677"/>
      <c r="AW8484" s="677"/>
      <c r="AX8484" s="677"/>
      <c r="AY8484" s="677"/>
      <c r="AZ8484" s="677"/>
      <c r="BA8484" s="677"/>
      <c r="BB8484" s="677"/>
      <c r="BC8484" s="677"/>
      <c r="BD8484" s="677"/>
      <c r="BE8484" s="677"/>
      <c r="BF8484" s="677"/>
      <c r="BG8484" s="677"/>
      <c r="BH8484" s="677"/>
      <c r="BI8484" s="677"/>
      <c r="BJ8484" s="677"/>
      <c r="BK8484" s="677"/>
      <c r="BL8484" s="677"/>
      <c r="BM8484" s="677"/>
      <c r="BN8484" s="677"/>
      <c r="BO8484" s="677"/>
      <c r="BP8484" s="677"/>
      <c r="BQ8484" s="677"/>
      <c r="BR8484" s="677"/>
      <c r="BS8484" s="677"/>
      <c r="BT8484" s="677"/>
      <c r="BU8484" s="677"/>
      <c r="BV8484" s="677"/>
      <c r="BW8484" s="677"/>
      <c r="BX8484" s="677"/>
      <c r="BY8484" s="677"/>
      <c r="BZ8484" s="677"/>
      <c r="CA8484" s="677"/>
      <c r="CB8484" s="677"/>
      <c r="CC8484" s="677"/>
      <c r="CD8484" s="677"/>
      <c r="CE8484" s="677"/>
      <c r="CF8484" s="677"/>
      <c r="CG8484" s="677"/>
    </row>
    <row r="8485" spans="1:85">
      <c r="A8485" s="54"/>
      <c r="B8485" s="54"/>
      <c r="C8485" s="46" t="s">
        <v>33</v>
      </c>
      <c r="D8485" s="58" t="s">
        <v>12844</v>
      </c>
      <c r="E8485" s="97" t="s">
        <v>12845</v>
      </c>
      <c r="F8485" s="46" t="s">
        <v>12846</v>
      </c>
      <c r="G8485" s="58" t="s">
        <v>12847</v>
      </c>
      <c r="H8485" s="58" t="s">
        <v>12848</v>
      </c>
      <c r="I8485" s="524">
        <v>0</v>
      </c>
      <c r="J8485" s="46" t="s">
        <v>1508</v>
      </c>
      <c r="K8485" s="75" t="s">
        <v>1509</v>
      </c>
      <c r="L8485" s="76">
        <f t="shared" si="461"/>
        <v>0</v>
      </c>
      <c r="M8485" s="76"/>
      <c r="N8485" s="76"/>
      <c r="O8485" s="76"/>
      <c r="P8485" s="76"/>
      <c r="Q8485" s="76"/>
      <c r="R8485" s="76"/>
      <c r="S8485" s="76"/>
      <c r="T8485" s="76"/>
      <c r="U8485" s="76"/>
      <c r="V8485" s="76"/>
      <c r="W8485" s="76"/>
      <c r="X8485" s="76"/>
      <c r="Y8485" s="677"/>
      <c r="Z8485" s="677"/>
      <c r="AA8485" s="677"/>
      <c r="AB8485" s="677"/>
      <c r="AC8485" s="677"/>
      <c r="AD8485" s="677"/>
      <c r="AE8485" s="677"/>
      <c r="AF8485" s="677"/>
      <c r="AG8485" s="677"/>
      <c r="AH8485" s="677"/>
      <c r="AI8485" s="677"/>
      <c r="AJ8485" s="677"/>
      <c r="AK8485" s="677"/>
      <c r="AL8485" s="677"/>
      <c r="AM8485" s="677"/>
      <c r="AN8485" s="677"/>
      <c r="AO8485" s="677"/>
      <c r="AP8485" s="677"/>
      <c r="AQ8485" s="677"/>
      <c r="AR8485" s="677"/>
      <c r="AS8485" s="677"/>
      <c r="AT8485" s="677"/>
      <c r="AU8485" s="677"/>
      <c r="AV8485" s="677"/>
      <c r="AW8485" s="677"/>
      <c r="AX8485" s="677"/>
      <c r="AY8485" s="677"/>
      <c r="AZ8485" s="677"/>
      <c r="BA8485" s="677"/>
      <c r="BB8485" s="677"/>
      <c r="BC8485" s="677"/>
      <c r="BD8485" s="677"/>
      <c r="BE8485" s="677"/>
      <c r="BF8485" s="677"/>
      <c r="BG8485" s="677"/>
      <c r="BH8485" s="677"/>
      <c r="BI8485" s="677"/>
      <c r="BJ8485" s="677"/>
      <c r="BK8485" s="677"/>
      <c r="BL8485" s="677"/>
      <c r="BM8485" s="677"/>
      <c r="BN8485" s="677"/>
      <c r="BO8485" s="677"/>
      <c r="BP8485" s="677"/>
      <c r="BQ8485" s="677"/>
      <c r="BR8485" s="677"/>
      <c r="BS8485" s="677"/>
      <c r="BT8485" s="677"/>
      <c r="BU8485" s="677"/>
      <c r="BV8485" s="677"/>
      <c r="BW8485" s="677"/>
      <c r="BX8485" s="677"/>
      <c r="BY8485" s="677"/>
      <c r="BZ8485" s="677"/>
      <c r="CA8485" s="677"/>
      <c r="CB8485" s="677"/>
      <c r="CC8485" s="677"/>
      <c r="CD8485" s="677"/>
      <c r="CE8485" s="677"/>
      <c r="CF8485" s="677"/>
      <c r="CG8485" s="677"/>
    </row>
    <row r="8486" spans="1:85">
      <c r="A8486" s="54"/>
      <c r="B8486" s="54"/>
      <c r="C8486" s="54"/>
      <c r="D8486" s="169"/>
      <c r="E8486" s="98"/>
      <c r="F8486" s="135"/>
      <c r="G8486" s="77"/>
      <c r="H8486" s="77"/>
      <c r="I8486" s="525"/>
      <c r="J8486" s="54"/>
      <c r="K8486" s="75" t="s">
        <v>1501</v>
      </c>
      <c r="L8486" s="76">
        <f t="shared" si="461"/>
        <v>0</v>
      </c>
      <c r="M8486" s="76"/>
      <c r="N8486" s="76"/>
      <c r="O8486" s="76"/>
      <c r="P8486" s="76"/>
      <c r="Q8486" s="76"/>
      <c r="R8486" s="76"/>
      <c r="S8486" s="76"/>
      <c r="T8486" s="76"/>
      <c r="U8486" s="76"/>
      <c r="V8486" s="76"/>
      <c r="W8486" s="76"/>
      <c r="X8486" s="76"/>
      <c r="Y8486" s="677"/>
      <c r="Z8486" s="677"/>
      <c r="AA8486" s="677"/>
      <c r="AB8486" s="677"/>
      <c r="AC8486" s="677"/>
      <c r="AD8486" s="677"/>
      <c r="AE8486" s="677"/>
      <c r="AF8486" s="677"/>
      <c r="AG8486" s="677"/>
      <c r="AH8486" s="677"/>
      <c r="AI8486" s="677"/>
      <c r="AJ8486" s="677"/>
      <c r="AK8486" s="677"/>
      <c r="AL8486" s="677"/>
      <c r="AM8486" s="677"/>
      <c r="AN8486" s="677"/>
      <c r="AO8486" s="677"/>
      <c r="AP8486" s="677"/>
      <c r="AQ8486" s="677"/>
      <c r="AR8486" s="677"/>
      <c r="AS8486" s="677"/>
      <c r="AT8486" s="677"/>
      <c r="AU8486" s="677"/>
      <c r="AV8486" s="677"/>
      <c r="AW8486" s="677"/>
      <c r="AX8486" s="677"/>
      <c r="AY8486" s="677"/>
      <c r="AZ8486" s="677"/>
      <c r="BA8486" s="677"/>
      <c r="BB8486" s="677"/>
      <c r="BC8486" s="677"/>
      <c r="BD8486" s="677"/>
      <c r="BE8486" s="677"/>
      <c r="BF8486" s="677"/>
      <c r="BG8486" s="677"/>
      <c r="BH8486" s="677"/>
      <c r="BI8486" s="677"/>
      <c r="BJ8486" s="677"/>
      <c r="BK8486" s="677"/>
      <c r="BL8486" s="677"/>
      <c r="BM8486" s="677"/>
      <c r="BN8486" s="677"/>
      <c r="BO8486" s="677"/>
      <c r="BP8486" s="677"/>
      <c r="BQ8486" s="677"/>
      <c r="BR8486" s="677"/>
      <c r="BS8486" s="677"/>
      <c r="BT8486" s="677"/>
      <c r="BU8486" s="677"/>
      <c r="BV8486" s="677"/>
      <c r="BW8486" s="677"/>
      <c r="BX8486" s="677"/>
      <c r="BY8486" s="677"/>
      <c r="BZ8486" s="677"/>
      <c r="CA8486" s="677"/>
      <c r="CB8486" s="677"/>
      <c r="CC8486" s="677"/>
      <c r="CD8486" s="677"/>
      <c r="CE8486" s="677"/>
      <c r="CF8486" s="677"/>
      <c r="CG8486" s="677"/>
    </row>
    <row r="8487" spans="1:85">
      <c r="A8487" s="54"/>
      <c r="B8487" s="54"/>
      <c r="C8487" s="80"/>
      <c r="D8487" s="81"/>
      <c r="E8487" s="99"/>
      <c r="F8487" s="80"/>
      <c r="G8487" s="81"/>
      <c r="H8487" s="81"/>
      <c r="I8487" s="526"/>
      <c r="J8487" s="80"/>
      <c r="K8487" s="84" t="s">
        <v>1502</v>
      </c>
      <c r="L8487" s="76">
        <f t="shared" si="461"/>
        <v>2</v>
      </c>
      <c r="M8487" s="76"/>
      <c r="N8487" s="76"/>
      <c r="O8487" s="76">
        <v>2</v>
      </c>
      <c r="P8487" s="76"/>
      <c r="Q8487" s="76"/>
      <c r="R8487" s="76"/>
      <c r="S8487" s="76"/>
      <c r="T8487" s="76"/>
      <c r="U8487" s="76"/>
      <c r="V8487" s="76"/>
      <c r="W8487" s="76"/>
      <c r="X8487" s="76"/>
      <c r="Y8487" s="677"/>
      <c r="Z8487" s="677"/>
      <c r="AA8487" s="677"/>
      <c r="AB8487" s="677"/>
      <c r="AC8487" s="677"/>
      <c r="AD8487" s="677"/>
      <c r="AE8487" s="677"/>
      <c r="AF8487" s="677"/>
      <c r="AG8487" s="677"/>
      <c r="AH8487" s="677"/>
      <c r="AI8487" s="677"/>
      <c r="AJ8487" s="677"/>
      <c r="AK8487" s="677"/>
      <c r="AL8487" s="677"/>
      <c r="AM8487" s="677"/>
      <c r="AN8487" s="677"/>
      <c r="AO8487" s="677"/>
      <c r="AP8487" s="677"/>
      <c r="AQ8487" s="677"/>
      <c r="AR8487" s="677"/>
      <c r="AS8487" s="677"/>
      <c r="AT8487" s="677"/>
      <c r="AU8487" s="677"/>
      <c r="AV8487" s="677"/>
      <c r="AW8487" s="677"/>
      <c r="AX8487" s="677"/>
      <c r="AY8487" s="677"/>
      <c r="AZ8487" s="677"/>
      <c r="BA8487" s="677"/>
      <c r="BB8487" s="677"/>
      <c r="BC8487" s="677"/>
      <c r="BD8487" s="677"/>
      <c r="BE8487" s="677"/>
      <c r="BF8487" s="677"/>
      <c r="BG8487" s="677"/>
      <c r="BH8487" s="677"/>
      <c r="BI8487" s="677"/>
      <c r="BJ8487" s="677"/>
      <c r="BK8487" s="677"/>
      <c r="BL8487" s="677"/>
      <c r="BM8487" s="677"/>
      <c r="BN8487" s="677"/>
      <c r="BO8487" s="677"/>
      <c r="BP8487" s="677"/>
      <c r="BQ8487" s="677"/>
      <c r="BR8487" s="677"/>
      <c r="BS8487" s="677"/>
      <c r="BT8487" s="677"/>
      <c r="BU8487" s="677"/>
      <c r="BV8487" s="677"/>
      <c r="BW8487" s="677"/>
      <c r="BX8487" s="677"/>
      <c r="BY8487" s="677"/>
      <c r="BZ8487" s="677"/>
      <c r="CA8487" s="677"/>
      <c r="CB8487" s="677"/>
      <c r="CC8487" s="677"/>
      <c r="CD8487" s="677"/>
      <c r="CE8487" s="677"/>
      <c r="CF8487" s="677"/>
      <c r="CG8487" s="677"/>
    </row>
    <row r="8488" spans="1:85">
      <c r="A8488" s="54"/>
      <c r="B8488" s="54"/>
      <c r="C8488" s="46" t="s">
        <v>33</v>
      </c>
      <c r="D8488" s="58" t="s">
        <v>12849</v>
      </c>
      <c r="E8488" s="97" t="s">
        <v>12850</v>
      </c>
      <c r="F8488" s="46" t="s">
        <v>12851</v>
      </c>
      <c r="G8488" s="58" t="s">
        <v>12852</v>
      </c>
      <c r="H8488" s="58"/>
      <c r="I8488" s="524">
        <v>0</v>
      </c>
      <c r="J8488" s="46" t="s">
        <v>1508</v>
      </c>
      <c r="K8488" s="75" t="s">
        <v>1509</v>
      </c>
      <c r="L8488" s="76">
        <f>SUM(M8488:X8488)</f>
        <v>0</v>
      </c>
      <c r="M8488" s="76"/>
      <c r="N8488" s="76"/>
      <c r="O8488" s="76"/>
      <c r="P8488" s="76"/>
      <c r="Q8488" s="76"/>
      <c r="R8488" s="76"/>
      <c r="S8488" s="76"/>
      <c r="T8488" s="76"/>
      <c r="U8488" s="76"/>
      <c r="V8488" s="76"/>
      <c r="W8488" s="76"/>
      <c r="X8488" s="76"/>
      <c r="Y8488" s="677"/>
      <c r="Z8488" s="677"/>
      <c r="AA8488" s="677"/>
      <c r="AB8488" s="677"/>
      <c r="AC8488" s="677"/>
      <c r="AD8488" s="677"/>
      <c r="AE8488" s="677"/>
      <c r="AF8488" s="677"/>
      <c r="AG8488" s="677"/>
      <c r="AH8488" s="677"/>
      <c r="AI8488" s="677"/>
      <c r="AJ8488" s="677"/>
      <c r="AK8488" s="677"/>
      <c r="AL8488" s="677"/>
      <c r="AM8488" s="677"/>
      <c r="AN8488" s="677"/>
      <c r="AO8488" s="677"/>
      <c r="AP8488" s="677"/>
      <c r="AQ8488" s="677"/>
      <c r="AR8488" s="677"/>
      <c r="AS8488" s="677"/>
      <c r="AT8488" s="677"/>
      <c r="AU8488" s="677"/>
      <c r="AV8488" s="677"/>
      <c r="AW8488" s="677"/>
      <c r="AX8488" s="677"/>
      <c r="AY8488" s="677"/>
      <c r="AZ8488" s="677"/>
      <c r="BA8488" s="677"/>
      <c r="BB8488" s="677"/>
      <c r="BC8488" s="677"/>
      <c r="BD8488" s="677"/>
      <c r="BE8488" s="677"/>
      <c r="BF8488" s="677"/>
      <c r="BG8488" s="677"/>
      <c r="BH8488" s="677"/>
      <c r="BI8488" s="677"/>
      <c r="BJ8488" s="677"/>
      <c r="BK8488" s="677"/>
      <c r="BL8488" s="677"/>
      <c r="BM8488" s="677"/>
      <c r="BN8488" s="677"/>
      <c r="BO8488" s="677"/>
      <c r="BP8488" s="677"/>
      <c r="BQ8488" s="677"/>
      <c r="BR8488" s="677"/>
      <c r="BS8488" s="677"/>
      <c r="BT8488" s="677"/>
      <c r="BU8488" s="677"/>
      <c r="BV8488" s="677"/>
      <c r="BW8488" s="677"/>
      <c r="BX8488" s="677"/>
      <c r="BY8488" s="677"/>
      <c r="BZ8488" s="677"/>
      <c r="CA8488" s="677"/>
      <c r="CB8488" s="677"/>
      <c r="CC8488" s="677"/>
      <c r="CD8488" s="677"/>
      <c r="CE8488" s="677"/>
      <c r="CF8488" s="677"/>
      <c r="CG8488" s="677"/>
    </row>
    <row r="8489" spans="1:85">
      <c r="A8489" s="54"/>
      <c r="B8489" s="54"/>
      <c r="C8489" s="54"/>
      <c r="D8489" s="169"/>
      <c r="E8489" s="98"/>
      <c r="F8489" s="135"/>
      <c r="G8489" s="77"/>
      <c r="H8489" s="77"/>
      <c r="I8489" s="525"/>
      <c r="J8489" s="54"/>
      <c r="K8489" s="75" t="s">
        <v>1501</v>
      </c>
      <c r="L8489" s="76">
        <f t="shared" ref="L8489:L8496" si="462">SUM(M8489:X8489)</f>
        <v>0</v>
      </c>
      <c r="M8489" s="76"/>
      <c r="N8489" s="76"/>
      <c r="O8489" s="76"/>
      <c r="P8489" s="76"/>
      <c r="Q8489" s="76"/>
      <c r="R8489" s="76"/>
      <c r="S8489" s="76"/>
      <c r="T8489" s="76"/>
      <c r="U8489" s="76"/>
      <c r="V8489" s="76"/>
      <c r="W8489" s="76"/>
      <c r="X8489" s="76"/>
      <c r="Y8489" s="677"/>
      <c r="Z8489" s="677"/>
      <c r="AA8489" s="677"/>
      <c r="AB8489" s="677"/>
      <c r="AC8489" s="677"/>
      <c r="AD8489" s="677"/>
      <c r="AE8489" s="677"/>
      <c r="AF8489" s="677"/>
      <c r="AG8489" s="677"/>
      <c r="AH8489" s="677"/>
      <c r="AI8489" s="677"/>
      <c r="AJ8489" s="677"/>
      <c r="AK8489" s="677"/>
      <c r="AL8489" s="677"/>
      <c r="AM8489" s="677"/>
      <c r="AN8489" s="677"/>
      <c r="AO8489" s="677"/>
      <c r="AP8489" s="677"/>
      <c r="AQ8489" s="677"/>
      <c r="AR8489" s="677"/>
      <c r="AS8489" s="677"/>
      <c r="AT8489" s="677"/>
      <c r="AU8489" s="677"/>
      <c r="AV8489" s="677"/>
      <c r="AW8489" s="677"/>
      <c r="AX8489" s="677"/>
      <c r="AY8489" s="677"/>
      <c r="AZ8489" s="677"/>
      <c r="BA8489" s="677"/>
      <c r="BB8489" s="677"/>
      <c r="BC8489" s="677"/>
      <c r="BD8489" s="677"/>
      <c r="BE8489" s="677"/>
      <c r="BF8489" s="677"/>
      <c r="BG8489" s="677"/>
      <c r="BH8489" s="677"/>
      <c r="BI8489" s="677"/>
      <c r="BJ8489" s="677"/>
      <c r="BK8489" s="677"/>
      <c r="BL8489" s="677"/>
      <c r="BM8489" s="677"/>
      <c r="BN8489" s="677"/>
      <c r="BO8489" s="677"/>
      <c r="BP8489" s="677"/>
      <c r="BQ8489" s="677"/>
      <c r="BR8489" s="677"/>
      <c r="BS8489" s="677"/>
      <c r="BT8489" s="677"/>
      <c r="BU8489" s="677"/>
      <c r="BV8489" s="677"/>
      <c r="BW8489" s="677"/>
      <c r="BX8489" s="677"/>
      <c r="BY8489" s="677"/>
      <c r="BZ8489" s="677"/>
      <c r="CA8489" s="677"/>
      <c r="CB8489" s="677"/>
      <c r="CC8489" s="677"/>
      <c r="CD8489" s="677"/>
      <c r="CE8489" s="677"/>
      <c r="CF8489" s="677"/>
      <c r="CG8489" s="677"/>
    </row>
    <row r="8490" spans="1:85">
      <c r="A8490" s="54"/>
      <c r="B8490" s="54"/>
      <c r="C8490" s="80"/>
      <c r="D8490" s="81"/>
      <c r="E8490" s="99"/>
      <c r="F8490" s="80"/>
      <c r="G8490" s="81"/>
      <c r="H8490" s="81"/>
      <c r="I8490" s="526"/>
      <c r="J8490" s="80"/>
      <c r="K8490" s="84" t="s">
        <v>1502</v>
      </c>
      <c r="L8490" s="76">
        <f t="shared" si="462"/>
        <v>4</v>
      </c>
      <c r="M8490" s="76"/>
      <c r="N8490" s="76"/>
      <c r="O8490" s="76">
        <v>3</v>
      </c>
      <c r="P8490" s="76"/>
      <c r="Q8490" s="76"/>
      <c r="R8490" s="76"/>
      <c r="S8490" s="76">
        <v>1</v>
      </c>
      <c r="T8490" s="76"/>
      <c r="U8490" s="76"/>
      <c r="V8490" s="76"/>
      <c r="W8490" s="76"/>
      <c r="X8490" s="76"/>
      <c r="Y8490" s="677"/>
      <c r="Z8490" s="677"/>
      <c r="AA8490" s="677"/>
      <c r="AB8490" s="677"/>
      <c r="AC8490" s="677"/>
      <c r="AD8490" s="677"/>
      <c r="AE8490" s="677"/>
      <c r="AF8490" s="677"/>
      <c r="AG8490" s="677"/>
      <c r="AH8490" s="677"/>
      <c r="AI8490" s="677"/>
      <c r="AJ8490" s="677"/>
      <c r="AK8490" s="677"/>
      <c r="AL8490" s="677"/>
      <c r="AM8490" s="677"/>
      <c r="AN8490" s="677"/>
      <c r="AO8490" s="677"/>
      <c r="AP8490" s="677"/>
      <c r="AQ8490" s="677"/>
      <c r="AR8490" s="677"/>
      <c r="AS8490" s="677"/>
      <c r="AT8490" s="677"/>
      <c r="AU8490" s="677"/>
      <c r="AV8490" s="677"/>
      <c r="AW8490" s="677"/>
      <c r="AX8490" s="677"/>
      <c r="AY8490" s="677"/>
      <c r="AZ8490" s="677"/>
      <c r="BA8490" s="677"/>
      <c r="BB8490" s="677"/>
      <c r="BC8490" s="677"/>
      <c r="BD8490" s="677"/>
      <c r="BE8490" s="677"/>
      <c r="BF8490" s="677"/>
      <c r="BG8490" s="677"/>
      <c r="BH8490" s="677"/>
      <c r="BI8490" s="677"/>
      <c r="BJ8490" s="677"/>
      <c r="BK8490" s="677"/>
      <c r="BL8490" s="677"/>
      <c r="BM8490" s="677"/>
      <c r="BN8490" s="677"/>
      <c r="BO8490" s="677"/>
      <c r="BP8490" s="677"/>
      <c r="BQ8490" s="677"/>
      <c r="BR8490" s="677"/>
      <c r="BS8490" s="677"/>
      <c r="BT8490" s="677"/>
      <c r="BU8490" s="677"/>
      <c r="BV8490" s="677"/>
      <c r="BW8490" s="677"/>
      <c r="BX8490" s="677"/>
      <c r="BY8490" s="677"/>
      <c r="BZ8490" s="677"/>
      <c r="CA8490" s="677"/>
      <c r="CB8490" s="677"/>
      <c r="CC8490" s="677"/>
      <c r="CD8490" s="677"/>
      <c r="CE8490" s="677"/>
      <c r="CF8490" s="677"/>
      <c r="CG8490" s="677"/>
    </row>
    <row r="8491" spans="1:85">
      <c r="A8491" s="54"/>
      <c r="B8491" s="54"/>
      <c r="C8491" s="46" t="s">
        <v>33</v>
      </c>
      <c r="D8491" s="58" t="s">
        <v>12853</v>
      </c>
      <c r="E8491" s="97" t="s">
        <v>12854</v>
      </c>
      <c r="F8491" s="46" t="s">
        <v>12855</v>
      </c>
      <c r="G8491" s="58" t="s">
        <v>12856</v>
      </c>
      <c r="H8491" s="58" t="s">
        <v>12857</v>
      </c>
      <c r="I8491" s="524">
        <v>0</v>
      </c>
      <c r="J8491" s="46" t="s">
        <v>1508</v>
      </c>
      <c r="K8491" s="75" t="s">
        <v>1509</v>
      </c>
      <c r="L8491" s="76">
        <f t="shared" si="462"/>
        <v>0</v>
      </c>
      <c r="M8491" s="76"/>
      <c r="N8491" s="76"/>
      <c r="O8491" s="76"/>
      <c r="P8491" s="76"/>
      <c r="Q8491" s="76"/>
      <c r="R8491" s="76"/>
      <c r="S8491" s="76"/>
      <c r="T8491" s="76"/>
      <c r="U8491" s="76"/>
      <c r="V8491" s="76"/>
      <c r="W8491" s="76"/>
      <c r="X8491" s="76"/>
      <c r="Y8491" s="677"/>
      <c r="Z8491" s="677"/>
      <c r="AA8491" s="677"/>
      <c r="AB8491" s="677"/>
      <c r="AC8491" s="677"/>
      <c r="AD8491" s="677"/>
      <c r="AE8491" s="677"/>
      <c r="AF8491" s="677"/>
      <c r="AG8491" s="677"/>
      <c r="AH8491" s="677"/>
      <c r="AI8491" s="677"/>
      <c r="AJ8491" s="677"/>
      <c r="AK8491" s="677"/>
      <c r="AL8491" s="677"/>
      <c r="AM8491" s="677"/>
      <c r="AN8491" s="677"/>
      <c r="AO8491" s="677"/>
      <c r="AP8491" s="677"/>
      <c r="AQ8491" s="677"/>
      <c r="AR8491" s="677"/>
      <c r="AS8491" s="677"/>
      <c r="AT8491" s="677"/>
      <c r="AU8491" s="677"/>
      <c r="AV8491" s="677"/>
      <c r="AW8491" s="677"/>
      <c r="AX8491" s="677"/>
      <c r="AY8491" s="677"/>
      <c r="AZ8491" s="677"/>
      <c r="BA8491" s="677"/>
      <c r="BB8491" s="677"/>
      <c r="BC8491" s="677"/>
      <c r="BD8491" s="677"/>
      <c r="BE8491" s="677"/>
      <c r="BF8491" s="677"/>
      <c r="BG8491" s="677"/>
      <c r="BH8491" s="677"/>
      <c r="BI8491" s="677"/>
      <c r="BJ8491" s="677"/>
      <c r="BK8491" s="677"/>
      <c r="BL8491" s="677"/>
      <c r="BM8491" s="677"/>
      <c r="BN8491" s="677"/>
      <c r="BO8491" s="677"/>
      <c r="BP8491" s="677"/>
      <c r="BQ8491" s="677"/>
      <c r="BR8491" s="677"/>
      <c r="BS8491" s="677"/>
      <c r="BT8491" s="677"/>
      <c r="BU8491" s="677"/>
      <c r="BV8491" s="677"/>
      <c r="BW8491" s="677"/>
      <c r="BX8491" s="677"/>
      <c r="BY8491" s="677"/>
      <c r="BZ8491" s="677"/>
      <c r="CA8491" s="677"/>
      <c r="CB8491" s="677"/>
      <c r="CC8491" s="677"/>
      <c r="CD8491" s="677"/>
      <c r="CE8491" s="677"/>
      <c r="CF8491" s="677"/>
      <c r="CG8491" s="677"/>
    </row>
    <row r="8492" spans="1:85">
      <c r="A8492" s="54"/>
      <c r="B8492" s="54"/>
      <c r="C8492" s="54"/>
      <c r="D8492" s="169"/>
      <c r="E8492" s="98"/>
      <c r="F8492" s="135"/>
      <c r="G8492" s="77"/>
      <c r="H8492" s="77"/>
      <c r="I8492" s="525"/>
      <c r="J8492" s="54"/>
      <c r="K8492" s="75" t="s">
        <v>1501</v>
      </c>
      <c r="L8492" s="76">
        <f t="shared" si="462"/>
        <v>0</v>
      </c>
      <c r="M8492" s="76"/>
      <c r="N8492" s="76"/>
      <c r="O8492" s="76"/>
      <c r="P8492" s="76"/>
      <c r="Q8492" s="76"/>
      <c r="R8492" s="76"/>
      <c r="S8492" s="76"/>
      <c r="T8492" s="76"/>
      <c r="U8492" s="76"/>
      <c r="V8492" s="76"/>
      <c r="W8492" s="76"/>
      <c r="X8492" s="76"/>
      <c r="Y8492" s="677"/>
      <c r="Z8492" s="677"/>
      <c r="AA8492" s="677"/>
      <c r="AB8492" s="677"/>
      <c r="AC8492" s="677"/>
      <c r="AD8492" s="677"/>
      <c r="AE8492" s="677"/>
      <c r="AF8492" s="677"/>
      <c r="AG8492" s="677"/>
      <c r="AH8492" s="677"/>
      <c r="AI8492" s="677"/>
      <c r="AJ8492" s="677"/>
      <c r="AK8492" s="677"/>
      <c r="AL8492" s="677"/>
      <c r="AM8492" s="677"/>
      <c r="AN8492" s="677"/>
      <c r="AO8492" s="677"/>
      <c r="AP8492" s="677"/>
      <c r="AQ8492" s="677"/>
      <c r="AR8492" s="677"/>
      <c r="AS8492" s="677"/>
      <c r="AT8492" s="677"/>
      <c r="AU8492" s="677"/>
      <c r="AV8492" s="677"/>
      <c r="AW8492" s="677"/>
      <c r="AX8492" s="677"/>
      <c r="AY8492" s="677"/>
      <c r="AZ8492" s="677"/>
      <c r="BA8492" s="677"/>
      <c r="BB8492" s="677"/>
      <c r="BC8492" s="677"/>
      <c r="BD8492" s="677"/>
      <c r="BE8492" s="677"/>
      <c r="BF8492" s="677"/>
      <c r="BG8492" s="677"/>
      <c r="BH8492" s="677"/>
      <c r="BI8492" s="677"/>
      <c r="BJ8492" s="677"/>
      <c r="BK8492" s="677"/>
      <c r="BL8492" s="677"/>
      <c r="BM8492" s="677"/>
      <c r="BN8492" s="677"/>
      <c r="BO8492" s="677"/>
      <c r="BP8492" s="677"/>
      <c r="BQ8492" s="677"/>
      <c r="BR8492" s="677"/>
      <c r="BS8492" s="677"/>
      <c r="BT8492" s="677"/>
      <c r="BU8492" s="677"/>
      <c r="BV8492" s="677"/>
      <c r="BW8492" s="677"/>
      <c r="BX8492" s="677"/>
      <c r="BY8492" s="677"/>
      <c r="BZ8492" s="677"/>
      <c r="CA8492" s="677"/>
      <c r="CB8492" s="677"/>
      <c r="CC8492" s="677"/>
      <c r="CD8492" s="677"/>
      <c r="CE8492" s="677"/>
      <c r="CF8492" s="677"/>
      <c r="CG8492" s="677"/>
    </row>
    <row r="8493" spans="1:85">
      <c r="A8493" s="54"/>
      <c r="B8493" s="54"/>
      <c r="C8493" s="80"/>
      <c r="D8493" s="81"/>
      <c r="E8493" s="99"/>
      <c r="F8493" s="80"/>
      <c r="G8493" s="81"/>
      <c r="H8493" s="81"/>
      <c r="I8493" s="526"/>
      <c r="J8493" s="80"/>
      <c r="K8493" s="84" t="s">
        <v>1502</v>
      </c>
      <c r="L8493" s="76">
        <f t="shared" si="462"/>
        <v>2</v>
      </c>
      <c r="M8493" s="76"/>
      <c r="N8493" s="76"/>
      <c r="O8493" s="76">
        <v>2</v>
      </c>
      <c r="P8493" s="76"/>
      <c r="Q8493" s="76"/>
      <c r="R8493" s="76"/>
      <c r="S8493" s="76"/>
      <c r="T8493" s="76"/>
      <c r="U8493" s="76"/>
      <c r="V8493" s="76"/>
      <c r="W8493" s="76"/>
      <c r="X8493" s="76"/>
      <c r="Y8493" s="677"/>
      <c r="Z8493" s="677"/>
      <c r="AA8493" s="677"/>
      <c r="AB8493" s="677"/>
      <c r="AC8493" s="677"/>
      <c r="AD8493" s="677"/>
      <c r="AE8493" s="677"/>
      <c r="AF8493" s="677"/>
      <c r="AG8493" s="677"/>
      <c r="AH8493" s="677"/>
      <c r="AI8493" s="677"/>
      <c r="AJ8493" s="677"/>
      <c r="AK8493" s="677"/>
      <c r="AL8493" s="677"/>
      <c r="AM8493" s="677"/>
      <c r="AN8493" s="677"/>
      <c r="AO8493" s="677"/>
      <c r="AP8493" s="677"/>
      <c r="AQ8493" s="677"/>
      <c r="AR8493" s="677"/>
      <c r="AS8493" s="677"/>
      <c r="AT8493" s="677"/>
      <c r="AU8493" s="677"/>
      <c r="AV8493" s="677"/>
      <c r="AW8493" s="677"/>
      <c r="AX8493" s="677"/>
      <c r="AY8493" s="677"/>
      <c r="AZ8493" s="677"/>
      <c r="BA8493" s="677"/>
      <c r="BB8493" s="677"/>
      <c r="BC8493" s="677"/>
      <c r="BD8493" s="677"/>
      <c r="BE8493" s="677"/>
      <c r="BF8493" s="677"/>
      <c r="BG8493" s="677"/>
      <c r="BH8493" s="677"/>
      <c r="BI8493" s="677"/>
      <c r="BJ8493" s="677"/>
      <c r="BK8493" s="677"/>
      <c r="BL8493" s="677"/>
      <c r="BM8493" s="677"/>
      <c r="BN8493" s="677"/>
      <c r="BO8493" s="677"/>
      <c r="BP8493" s="677"/>
      <c r="BQ8493" s="677"/>
      <c r="BR8493" s="677"/>
      <c r="BS8493" s="677"/>
      <c r="BT8493" s="677"/>
      <c r="BU8493" s="677"/>
      <c r="BV8493" s="677"/>
      <c r="BW8493" s="677"/>
      <c r="BX8493" s="677"/>
      <c r="BY8493" s="677"/>
      <c r="BZ8493" s="677"/>
      <c r="CA8493" s="677"/>
      <c r="CB8493" s="677"/>
      <c r="CC8493" s="677"/>
      <c r="CD8493" s="677"/>
      <c r="CE8493" s="677"/>
      <c r="CF8493" s="677"/>
      <c r="CG8493" s="677"/>
    </row>
    <row r="8494" spans="1:85">
      <c r="A8494" s="54"/>
      <c r="B8494" s="54"/>
      <c r="C8494" s="46" t="s">
        <v>33</v>
      </c>
      <c r="D8494" s="58" t="s">
        <v>12858</v>
      </c>
      <c r="E8494" s="97" t="s">
        <v>12859</v>
      </c>
      <c r="F8494" s="46" t="s">
        <v>12594</v>
      </c>
      <c r="G8494" s="58" t="s">
        <v>12860</v>
      </c>
      <c r="H8494" s="58" t="s">
        <v>12861</v>
      </c>
      <c r="I8494" s="524">
        <v>24564</v>
      </c>
      <c r="J8494" s="46" t="s">
        <v>1508</v>
      </c>
      <c r="K8494" s="75" t="s">
        <v>1509</v>
      </c>
      <c r="L8494" s="76">
        <f t="shared" si="462"/>
        <v>0</v>
      </c>
      <c r="M8494" s="76"/>
      <c r="N8494" s="76"/>
      <c r="O8494" s="76"/>
      <c r="P8494" s="76"/>
      <c r="Q8494" s="76"/>
      <c r="R8494" s="76"/>
      <c r="S8494" s="76"/>
      <c r="T8494" s="76"/>
      <c r="U8494" s="76"/>
      <c r="V8494" s="76"/>
      <c r="W8494" s="76"/>
      <c r="X8494" s="76"/>
      <c r="Y8494" s="677"/>
      <c r="Z8494" s="677"/>
      <c r="AA8494" s="677"/>
      <c r="AB8494" s="677"/>
      <c r="AC8494" s="677"/>
      <c r="AD8494" s="677"/>
      <c r="AE8494" s="677"/>
      <c r="AF8494" s="677"/>
      <c r="AG8494" s="677"/>
      <c r="AH8494" s="677"/>
      <c r="AI8494" s="677"/>
      <c r="AJ8494" s="677"/>
      <c r="AK8494" s="677"/>
      <c r="AL8494" s="677"/>
      <c r="AM8494" s="677"/>
      <c r="AN8494" s="677"/>
      <c r="AO8494" s="677"/>
      <c r="AP8494" s="677"/>
      <c r="AQ8494" s="677"/>
      <c r="AR8494" s="677"/>
      <c r="AS8494" s="677"/>
      <c r="AT8494" s="677"/>
      <c r="AU8494" s="677"/>
      <c r="AV8494" s="677"/>
      <c r="AW8494" s="677"/>
      <c r="AX8494" s="677"/>
      <c r="AY8494" s="677"/>
      <c r="AZ8494" s="677"/>
      <c r="BA8494" s="677"/>
      <c r="BB8494" s="677"/>
      <c r="BC8494" s="677"/>
      <c r="BD8494" s="677"/>
      <c r="BE8494" s="677"/>
      <c r="BF8494" s="677"/>
      <c r="BG8494" s="677"/>
      <c r="BH8494" s="677"/>
      <c r="BI8494" s="677"/>
      <c r="BJ8494" s="677"/>
      <c r="BK8494" s="677"/>
      <c r="BL8494" s="677"/>
      <c r="BM8494" s="677"/>
      <c r="BN8494" s="677"/>
      <c r="BO8494" s="677"/>
      <c r="BP8494" s="677"/>
      <c r="BQ8494" s="677"/>
      <c r="BR8494" s="677"/>
      <c r="BS8494" s="677"/>
      <c r="BT8494" s="677"/>
      <c r="BU8494" s="677"/>
      <c r="BV8494" s="677"/>
      <c r="BW8494" s="677"/>
      <c r="BX8494" s="677"/>
      <c r="BY8494" s="677"/>
      <c r="BZ8494" s="677"/>
      <c r="CA8494" s="677"/>
      <c r="CB8494" s="677"/>
      <c r="CC8494" s="677"/>
      <c r="CD8494" s="677"/>
      <c r="CE8494" s="677"/>
      <c r="CF8494" s="677"/>
      <c r="CG8494" s="677"/>
    </row>
    <row r="8495" spans="1:85">
      <c r="A8495" s="54"/>
      <c r="B8495" s="54"/>
      <c r="C8495" s="54"/>
      <c r="D8495" s="169"/>
      <c r="E8495" s="98"/>
      <c r="F8495" s="135"/>
      <c r="G8495" s="77"/>
      <c r="H8495" s="77"/>
      <c r="I8495" s="525"/>
      <c r="J8495" s="54"/>
      <c r="K8495" s="75" t="s">
        <v>1501</v>
      </c>
      <c r="L8495" s="76">
        <f t="shared" si="462"/>
        <v>0</v>
      </c>
      <c r="M8495" s="76"/>
      <c r="N8495" s="76"/>
      <c r="O8495" s="76"/>
      <c r="P8495" s="76"/>
      <c r="Q8495" s="76"/>
      <c r="R8495" s="76"/>
      <c r="S8495" s="76"/>
      <c r="T8495" s="76"/>
      <c r="U8495" s="76"/>
      <c r="V8495" s="76"/>
      <c r="W8495" s="76"/>
      <c r="X8495" s="76"/>
      <c r="Y8495" s="677"/>
      <c r="Z8495" s="677"/>
      <c r="AA8495" s="677"/>
      <c r="AB8495" s="677"/>
      <c r="AC8495" s="677"/>
      <c r="AD8495" s="677"/>
      <c r="AE8495" s="677"/>
      <c r="AF8495" s="677"/>
      <c r="AG8495" s="677"/>
      <c r="AH8495" s="677"/>
      <c r="AI8495" s="677"/>
      <c r="AJ8495" s="677"/>
      <c r="AK8495" s="677"/>
      <c r="AL8495" s="677"/>
      <c r="AM8495" s="677"/>
      <c r="AN8495" s="677"/>
      <c r="AO8495" s="677"/>
      <c r="AP8495" s="677"/>
      <c r="AQ8495" s="677"/>
      <c r="AR8495" s="677"/>
      <c r="AS8495" s="677"/>
      <c r="AT8495" s="677"/>
      <c r="AU8495" s="677"/>
      <c r="AV8495" s="677"/>
      <c r="AW8495" s="677"/>
      <c r="AX8495" s="677"/>
      <c r="AY8495" s="677"/>
      <c r="AZ8495" s="677"/>
      <c r="BA8495" s="677"/>
      <c r="BB8495" s="677"/>
      <c r="BC8495" s="677"/>
      <c r="BD8495" s="677"/>
      <c r="BE8495" s="677"/>
      <c r="BF8495" s="677"/>
      <c r="BG8495" s="677"/>
      <c r="BH8495" s="677"/>
      <c r="BI8495" s="677"/>
      <c r="BJ8495" s="677"/>
      <c r="BK8495" s="677"/>
      <c r="BL8495" s="677"/>
      <c r="BM8495" s="677"/>
      <c r="BN8495" s="677"/>
      <c r="BO8495" s="677"/>
      <c r="BP8495" s="677"/>
      <c r="BQ8495" s="677"/>
      <c r="BR8495" s="677"/>
      <c r="BS8495" s="677"/>
      <c r="BT8495" s="677"/>
      <c r="BU8495" s="677"/>
      <c r="BV8495" s="677"/>
      <c r="BW8495" s="677"/>
      <c r="BX8495" s="677"/>
      <c r="BY8495" s="677"/>
      <c r="BZ8495" s="677"/>
      <c r="CA8495" s="677"/>
      <c r="CB8495" s="677"/>
      <c r="CC8495" s="677"/>
      <c r="CD8495" s="677"/>
      <c r="CE8495" s="677"/>
      <c r="CF8495" s="677"/>
      <c r="CG8495" s="677"/>
    </row>
    <row r="8496" spans="1:85">
      <c r="A8496" s="54"/>
      <c r="B8496" s="54"/>
      <c r="C8496" s="80"/>
      <c r="D8496" s="81"/>
      <c r="E8496" s="99"/>
      <c r="F8496" s="80"/>
      <c r="G8496" s="81"/>
      <c r="H8496" s="81"/>
      <c r="I8496" s="526"/>
      <c r="J8496" s="80"/>
      <c r="K8496" s="84" t="s">
        <v>1502</v>
      </c>
      <c r="L8496" s="76">
        <f t="shared" si="462"/>
        <v>8</v>
      </c>
      <c r="M8496" s="76"/>
      <c r="N8496" s="76"/>
      <c r="O8496" s="76">
        <v>1</v>
      </c>
      <c r="P8496" s="76"/>
      <c r="Q8496" s="76"/>
      <c r="R8496" s="76"/>
      <c r="S8496" s="76"/>
      <c r="T8496" s="76">
        <v>7</v>
      </c>
      <c r="U8496" s="76"/>
      <c r="V8496" s="76"/>
      <c r="W8496" s="76"/>
      <c r="X8496" s="76"/>
      <c r="Y8496" s="677"/>
      <c r="Z8496" s="677"/>
      <c r="AA8496" s="677"/>
      <c r="AB8496" s="677"/>
      <c r="AC8496" s="677"/>
      <c r="AD8496" s="677"/>
      <c r="AE8496" s="677"/>
      <c r="AF8496" s="677"/>
      <c r="AG8496" s="677"/>
      <c r="AH8496" s="677"/>
      <c r="AI8496" s="677"/>
      <c r="AJ8496" s="677"/>
      <c r="AK8496" s="677"/>
      <c r="AL8496" s="677"/>
      <c r="AM8496" s="677"/>
      <c r="AN8496" s="677"/>
      <c r="AO8496" s="677"/>
      <c r="AP8496" s="677"/>
      <c r="AQ8496" s="677"/>
      <c r="AR8496" s="677"/>
      <c r="AS8496" s="677"/>
      <c r="AT8496" s="677"/>
      <c r="AU8496" s="677"/>
      <c r="AV8496" s="677"/>
      <c r="AW8496" s="677"/>
      <c r="AX8496" s="677"/>
      <c r="AY8496" s="677"/>
      <c r="AZ8496" s="677"/>
      <c r="BA8496" s="677"/>
      <c r="BB8496" s="677"/>
      <c r="BC8496" s="677"/>
      <c r="BD8496" s="677"/>
      <c r="BE8496" s="677"/>
      <c r="BF8496" s="677"/>
      <c r="BG8496" s="677"/>
      <c r="BH8496" s="677"/>
      <c r="BI8496" s="677"/>
      <c r="BJ8496" s="677"/>
      <c r="BK8496" s="677"/>
      <c r="BL8496" s="677"/>
      <c r="BM8496" s="677"/>
      <c r="BN8496" s="677"/>
      <c r="BO8496" s="677"/>
      <c r="BP8496" s="677"/>
      <c r="BQ8496" s="677"/>
      <c r="BR8496" s="677"/>
      <c r="BS8496" s="677"/>
      <c r="BT8496" s="677"/>
      <c r="BU8496" s="677"/>
      <c r="BV8496" s="677"/>
      <c r="BW8496" s="677"/>
      <c r="BX8496" s="677"/>
      <c r="BY8496" s="677"/>
      <c r="BZ8496" s="677"/>
      <c r="CA8496" s="677"/>
      <c r="CB8496" s="677"/>
      <c r="CC8496" s="677"/>
      <c r="CD8496" s="677"/>
      <c r="CE8496" s="677"/>
      <c r="CF8496" s="677"/>
      <c r="CG8496" s="677"/>
    </row>
    <row r="8497" spans="1:85">
      <c r="A8497" s="54"/>
      <c r="B8497" s="54"/>
      <c r="C8497" s="46" t="s">
        <v>33</v>
      </c>
      <c r="D8497" s="58" t="s">
        <v>12862</v>
      </c>
      <c r="E8497" s="97" t="s">
        <v>12863</v>
      </c>
      <c r="F8497" s="46" t="s">
        <v>12864</v>
      </c>
      <c r="G8497" s="58" t="s">
        <v>12865</v>
      </c>
      <c r="H8497" s="58" t="s">
        <v>12866</v>
      </c>
      <c r="I8497" s="524">
        <v>19</v>
      </c>
      <c r="J8497" s="46" t="s">
        <v>1508</v>
      </c>
      <c r="K8497" s="75" t="s">
        <v>1509</v>
      </c>
      <c r="L8497" s="76">
        <f>SUM(M8497:X8497)</f>
        <v>0</v>
      </c>
      <c r="M8497" s="76"/>
      <c r="N8497" s="76"/>
      <c r="O8497" s="76"/>
      <c r="P8497" s="76"/>
      <c r="Q8497" s="76"/>
      <c r="R8497" s="76"/>
      <c r="S8497" s="76"/>
      <c r="T8497" s="76"/>
      <c r="U8497" s="76"/>
      <c r="V8497" s="76"/>
      <c r="W8497" s="76"/>
      <c r="X8497" s="76"/>
      <c r="Y8497" s="677"/>
      <c r="Z8497" s="677"/>
      <c r="AA8497" s="677"/>
      <c r="AB8497" s="677"/>
      <c r="AC8497" s="677"/>
      <c r="AD8497" s="677"/>
      <c r="AE8497" s="677"/>
      <c r="AF8497" s="677"/>
      <c r="AG8497" s="677"/>
      <c r="AH8497" s="677"/>
      <c r="AI8497" s="677"/>
      <c r="AJ8497" s="677"/>
      <c r="AK8497" s="677"/>
      <c r="AL8497" s="677"/>
      <c r="AM8497" s="677"/>
      <c r="AN8497" s="677"/>
      <c r="AO8497" s="677"/>
      <c r="AP8497" s="677"/>
      <c r="AQ8497" s="677"/>
      <c r="AR8497" s="677"/>
      <c r="AS8497" s="677"/>
      <c r="AT8497" s="677"/>
      <c r="AU8497" s="677"/>
      <c r="AV8497" s="677"/>
      <c r="AW8497" s="677"/>
      <c r="AX8497" s="677"/>
      <c r="AY8497" s="677"/>
      <c r="AZ8497" s="677"/>
      <c r="BA8497" s="677"/>
      <c r="BB8497" s="677"/>
      <c r="BC8497" s="677"/>
      <c r="BD8497" s="677"/>
      <c r="BE8497" s="677"/>
      <c r="BF8497" s="677"/>
      <c r="BG8497" s="677"/>
      <c r="BH8497" s="677"/>
      <c r="BI8497" s="677"/>
      <c r="BJ8497" s="677"/>
      <c r="BK8497" s="677"/>
      <c r="BL8497" s="677"/>
      <c r="BM8497" s="677"/>
      <c r="BN8497" s="677"/>
      <c r="BO8497" s="677"/>
      <c r="BP8497" s="677"/>
      <c r="BQ8497" s="677"/>
      <c r="BR8497" s="677"/>
      <c r="BS8497" s="677"/>
      <c r="BT8497" s="677"/>
      <c r="BU8497" s="677"/>
      <c r="BV8497" s="677"/>
      <c r="BW8497" s="677"/>
      <c r="BX8497" s="677"/>
      <c r="BY8497" s="677"/>
      <c r="BZ8497" s="677"/>
      <c r="CA8497" s="677"/>
      <c r="CB8497" s="677"/>
      <c r="CC8497" s="677"/>
      <c r="CD8497" s="677"/>
      <c r="CE8497" s="677"/>
      <c r="CF8497" s="677"/>
      <c r="CG8497" s="677"/>
    </row>
    <row r="8498" spans="1:85">
      <c r="A8498" s="54"/>
      <c r="B8498" s="54"/>
      <c r="C8498" s="54"/>
      <c r="D8498" s="169"/>
      <c r="E8498" s="98"/>
      <c r="F8498" s="135"/>
      <c r="G8498" s="77"/>
      <c r="H8498" s="77"/>
      <c r="I8498" s="525"/>
      <c r="J8498" s="54"/>
      <c r="K8498" s="75" t="s">
        <v>1501</v>
      </c>
      <c r="L8498" s="76">
        <f t="shared" ref="L8498:L8508" si="463">SUM(M8498:X8498)</f>
        <v>0</v>
      </c>
      <c r="M8498" s="76"/>
      <c r="N8498" s="76"/>
      <c r="O8498" s="76"/>
      <c r="P8498" s="76"/>
      <c r="Q8498" s="76"/>
      <c r="R8498" s="76"/>
      <c r="S8498" s="76"/>
      <c r="T8498" s="76"/>
      <c r="U8498" s="76"/>
      <c r="V8498" s="76"/>
      <c r="W8498" s="76"/>
      <c r="X8498" s="76"/>
      <c r="Y8498" s="677"/>
      <c r="Z8498" s="677"/>
      <c r="AA8498" s="677"/>
      <c r="AB8498" s="677"/>
      <c r="AC8498" s="677"/>
      <c r="AD8498" s="677"/>
      <c r="AE8498" s="677"/>
      <c r="AF8498" s="677"/>
      <c r="AG8498" s="677"/>
      <c r="AH8498" s="677"/>
      <c r="AI8498" s="677"/>
      <c r="AJ8498" s="677"/>
      <c r="AK8498" s="677"/>
      <c r="AL8498" s="677"/>
      <c r="AM8498" s="677"/>
      <c r="AN8498" s="677"/>
      <c r="AO8498" s="677"/>
      <c r="AP8498" s="677"/>
      <c r="AQ8498" s="677"/>
      <c r="AR8498" s="677"/>
      <c r="AS8498" s="677"/>
      <c r="AT8498" s="677"/>
      <c r="AU8498" s="677"/>
      <c r="AV8498" s="677"/>
      <c r="AW8498" s="677"/>
      <c r="AX8498" s="677"/>
      <c r="AY8498" s="677"/>
      <c r="AZ8498" s="677"/>
      <c r="BA8498" s="677"/>
      <c r="BB8498" s="677"/>
      <c r="BC8498" s="677"/>
      <c r="BD8498" s="677"/>
      <c r="BE8498" s="677"/>
      <c r="BF8498" s="677"/>
      <c r="BG8498" s="677"/>
      <c r="BH8498" s="677"/>
      <c r="BI8498" s="677"/>
      <c r="BJ8498" s="677"/>
      <c r="BK8498" s="677"/>
      <c r="BL8498" s="677"/>
      <c r="BM8498" s="677"/>
      <c r="BN8498" s="677"/>
      <c r="BO8498" s="677"/>
      <c r="BP8498" s="677"/>
      <c r="BQ8498" s="677"/>
      <c r="BR8498" s="677"/>
      <c r="BS8498" s="677"/>
      <c r="BT8498" s="677"/>
      <c r="BU8498" s="677"/>
      <c r="BV8498" s="677"/>
      <c r="BW8498" s="677"/>
      <c r="BX8498" s="677"/>
      <c r="BY8498" s="677"/>
      <c r="BZ8498" s="677"/>
      <c r="CA8498" s="677"/>
      <c r="CB8498" s="677"/>
      <c r="CC8498" s="677"/>
      <c r="CD8498" s="677"/>
      <c r="CE8498" s="677"/>
      <c r="CF8498" s="677"/>
      <c r="CG8498" s="677"/>
    </row>
    <row r="8499" spans="1:85">
      <c r="A8499" s="54"/>
      <c r="B8499" s="54"/>
      <c r="C8499" s="80"/>
      <c r="D8499" s="81"/>
      <c r="E8499" s="99"/>
      <c r="F8499" s="80"/>
      <c r="G8499" s="81"/>
      <c r="H8499" s="81"/>
      <c r="I8499" s="526"/>
      <c r="J8499" s="80"/>
      <c r="K8499" s="84" t="s">
        <v>1502</v>
      </c>
      <c r="L8499" s="76">
        <f t="shared" si="463"/>
        <v>2</v>
      </c>
      <c r="M8499" s="76"/>
      <c r="N8499" s="76"/>
      <c r="O8499" s="76">
        <v>2</v>
      </c>
      <c r="P8499" s="76"/>
      <c r="Q8499" s="76"/>
      <c r="R8499" s="76"/>
      <c r="S8499" s="76"/>
      <c r="T8499" s="76"/>
      <c r="U8499" s="76"/>
      <c r="V8499" s="76"/>
      <c r="W8499" s="76"/>
      <c r="X8499" s="76"/>
      <c r="Y8499" s="677"/>
      <c r="Z8499" s="677"/>
      <c r="AA8499" s="677"/>
      <c r="AB8499" s="677"/>
      <c r="AC8499" s="677"/>
      <c r="AD8499" s="677"/>
      <c r="AE8499" s="677"/>
      <c r="AF8499" s="677"/>
      <c r="AG8499" s="677"/>
      <c r="AH8499" s="677"/>
      <c r="AI8499" s="677"/>
      <c r="AJ8499" s="677"/>
      <c r="AK8499" s="677"/>
      <c r="AL8499" s="677"/>
      <c r="AM8499" s="677"/>
      <c r="AN8499" s="677"/>
      <c r="AO8499" s="677"/>
      <c r="AP8499" s="677"/>
      <c r="AQ8499" s="677"/>
      <c r="AR8499" s="677"/>
      <c r="AS8499" s="677"/>
      <c r="AT8499" s="677"/>
      <c r="AU8499" s="677"/>
      <c r="AV8499" s="677"/>
      <c r="AW8499" s="677"/>
      <c r="AX8499" s="677"/>
      <c r="AY8499" s="677"/>
      <c r="AZ8499" s="677"/>
      <c r="BA8499" s="677"/>
      <c r="BB8499" s="677"/>
      <c r="BC8499" s="677"/>
      <c r="BD8499" s="677"/>
      <c r="BE8499" s="677"/>
      <c r="BF8499" s="677"/>
      <c r="BG8499" s="677"/>
      <c r="BH8499" s="677"/>
      <c r="BI8499" s="677"/>
      <c r="BJ8499" s="677"/>
      <c r="BK8499" s="677"/>
      <c r="BL8499" s="677"/>
      <c r="BM8499" s="677"/>
      <c r="BN8499" s="677"/>
      <c r="BO8499" s="677"/>
      <c r="BP8499" s="677"/>
      <c r="BQ8499" s="677"/>
      <c r="BR8499" s="677"/>
      <c r="BS8499" s="677"/>
      <c r="BT8499" s="677"/>
      <c r="BU8499" s="677"/>
      <c r="BV8499" s="677"/>
      <c r="BW8499" s="677"/>
      <c r="BX8499" s="677"/>
      <c r="BY8499" s="677"/>
      <c r="BZ8499" s="677"/>
      <c r="CA8499" s="677"/>
      <c r="CB8499" s="677"/>
      <c r="CC8499" s="677"/>
      <c r="CD8499" s="677"/>
      <c r="CE8499" s="677"/>
      <c r="CF8499" s="677"/>
      <c r="CG8499" s="677"/>
    </row>
    <row r="8500" spans="1:85">
      <c r="A8500" s="54"/>
      <c r="B8500" s="54"/>
      <c r="C8500" s="46" t="s">
        <v>33</v>
      </c>
      <c r="D8500" s="58" t="s">
        <v>12867</v>
      </c>
      <c r="E8500" s="97" t="s">
        <v>12868</v>
      </c>
      <c r="F8500" s="46" t="s">
        <v>12869</v>
      </c>
      <c r="G8500" s="58" t="s">
        <v>12860</v>
      </c>
      <c r="H8500" s="58" t="s">
        <v>12870</v>
      </c>
      <c r="I8500" s="524">
        <v>0</v>
      </c>
      <c r="J8500" s="46" t="s">
        <v>1508</v>
      </c>
      <c r="K8500" s="75" t="s">
        <v>1509</v>
      </c>
      <c r="L8500" s="76">
        <f t="shared" si="463"/>
        <v>0</v>
      </c>
      <c r="M8500" s="76"/>
      <c r="N8500" s="76"/>
      <c r="O8500" s="76"/>
      <c r="P8500" s="76"/>
      <c r="Q8500" s="76"/>
      <c r="R8500" s="76"/>
      <c r="S8500" s="76"/>
      <c r="T8500" s="76"/>
      <c r="U8500" s="76"/>
      <c r="V8500" s="76"/>
      <c r="W8500" s="76"/>
      <c r="X8500" s="76"/>
      <c r="Y8500" s="677"/>
      <c r="Z8500" s="677"/>
      <c r="AA8500" s="677"/>
      <c r="AB8500" s="677"/>
      <c r="AC8500" s="677"/>
      <c r="AD8500" s="677"/>
      <c r="AE8500" s="677"/>
      <c r="AF8500" s="677"/>
      <c r="AG8500" s="677"/>
      <c r="AH8500" s="677"/>
      <c r="AI8500" s="677"/>
      <c r="AJ8500" s="677"/>
      <c r="AK8500" s="677"/>
      <c r="AL8500" s="677"/>
      <c r="AM8500" s="677"/>
      <c r="AN8500" s="677"/>
      <c r="AO8500" s="677"/>
      <c r="AP8500" s="677"/>
      <c r="AQ8500" s="677"/>
      <c r="AR8500" s="677"/>
      <c r="AS8500" s="677"/>
      <c r="AT8500" s="677"/>
      <c r="AU8500" s="677"/>
      <c r="AV8500" s="677"/>
      <c r="AW8500" s="677"/>
      <c r="AX8500" s="677"/>
      <c r="AY8500" s="677"/>
      <c r="AZ8500" s="677"/>
      <c r="BA8500" s="677"/>
      <c r="BB8500" s="677"/>
      <c r="BC8500" s="677"/>
      <c r="BD8500" s="677"/>
      <c r="BE8500" s="677"/>
      <c r="BF8500" s="677"/>
      <c r="BG8500" s="677"/>
      <c r="BH8500" s="677"/>
      <c r="BI8500" s="677"/>
      <c r="BJ8500" s="677"/>
      <c r="BK8500" s="677"/>
      <c r="BL8500" s="677"/>
      <c r="BM8500" s="677"/>
      <c r="BN8500" s="677"/>
      <c r="BO8500" s="677"/>
      <c r="BP8500" s="677"/>
      <c r="BQ8500" s="677"/>
      <c r="BR8500" s="677"/>
      <c r="BS8500" s="677"/>
      <c r="BT8500" s="677"/>
      <c r="BU8500" s="677"/>
      <c r="BV8500" s="677"/>
      <c r="BW8500" s="677"/>
      <c r="BX8500" s="677"/>
      <c r="BY8500" s="677"/>
      <c r="BZ8500" s="677"/>
      <c r="CA8500" s="677"/>
      <c r="CB8500" s="677"/>
      <c r="CC8500" s="677"/>
      <c r="CD8500" s="677"/>
      <c r="CE8500" s="677"/>
      <c r="CF8500" s="677"/>
      <c r="CG8500" s="677"/>
    </row>
    <row r="8501" spans="1:85">
      <c r="A8501" s="54"/>
      <c r="B8501" s="54"/>
      <c r="C8501" s="54"/>
      <c r="D8501" s="169"/>
      <c r="E8501" s="98"/>
      <c r="F8501" s="135"/>
      <c r="G8501" s="77"/>
      <c r="H8501" s="77"/>
      <c r="I8501" s="525"/>
      <c r="J8501" s="54"/>
      <c r="K8501" s="75" t="s">
        <v>1501</v>
      </c>
      <c r="L8501" s="76">
        <f t="shared" si="463"/>
        <v>0</v>
      </c>
      <c r="M8501" s="76"/>
      <c r="N8501" s="76"/>
      <c r="O8501" s="76"/>
      <c r="P8501" s="76"/>
      <c r="Q8501" s="76"/>
      <c r="R8501" s="76"/>
      <c r="S8501" s="76"/>
      <c r="T8501" s="76"/>
      <c r="U8501" s="76"/>
      <c r="V8501" s="76"/>
      <c r="W8501" s="76"/>
      <c r="X8501" s="76"/>
      <c r="Y8501" s="677"/>
      <c r="Z8501" s="677"/>
      <c r="AA8501" s="677"/>
      <c r="AB8501" s="677"/>
      <c r="AC8501" s="677"/>
      <c r="AD8501" s="677"/>
      <c r="AE8501" s="677"/>
      <c r="AF8501" s="677"/>
      <c r="AG8501" s="677"/>
      <c r="AH8501" s="677"/>
      <c r="AI8501" s="677"/>
      <c r="AJ8501" s="677"/>
      <c r="AK8501" s="677"/>
      <c r="AL8501" s="677"/>
      <c r="AM8501" s="677"/>
      <c r="AN8501" s="677"/>
      <c r="AO8501" s="677"/>
      <c r="AP8501" s="677"/>
      <c r="AQ8501" s="677"/>
      <c r="AR8501" s="677"/>
      <c r="AS8501" s="677"/>
      <c r="AT8501" s="677"/>
      <c r="AU8501" s="677"/>
      <c r="AV8501" s="677"/>
      <c r="AW8501" s="677"/>
      <c r="AX8501" s="677"/>
      <c r="AY8501" s="677"/>
      <c r="AZ8501" s="677"/>
      <c r="BA8501" s="677"/>
      <c r="BB8501" s="677"/>
      <c r="BC8501" s="677"/>
      <c r="BD8501" s="677"/>
      <c r="BE8501" s="677"/>
      <c r="BF8501" s="677"/>
      <c r="BG8501" s="677"/>
      <c r="BH8501" s="677"/>
      <c r="BI8501" s="677"/>
      <c r="BJ8501" s="677"/>
      <c r="BK8501" s="677"/>
      <c r="BL8501" s="677"/>
      <c r="BM8501" s="677"/>
      <c r="BN8501" s="677"/>
      <c r="BO8501" s="677"/>
      <c r="BP8501" s="677"/>
      <c r="BQ8501" s="677"/>
      <c r="BR8501" s="677"/>
      <c r="BS8501" s="677"/>
      <c r="BT8501" s="677"/>
      <c r="BU8501" s="677"/>
      <c r="BV8501" s="677"/>
      <c r="BW8501" s="677"/>
      <c r="BX8501" s="677"/>
      <c r="BY8501" s="677"/>
      <c r="BZ8501" s="677"/>
      <c r="CA8501" s="677"/>
      <c r="CB8501" s="677"/>
      <c r="CC8501" s="677"/>
      <c r="CD8501" s="677"/>
      <c r="CE8501" s="677"/>
      <c r="CF8501" s="677"/>
      <c r="CG8501" s="677"/>
    </row>
    <row r="8502" spans="1:85">
      <c r="A8502" s="54"/>
      <c r="B8502" s="54"/>
      <c r="C8502" s="80"/>
      <c r="D8502" s="81"/>
      <c r="E8502" s="99"/>
      <c r="F8502" s="80"/>
      <c r="G8502" s="81"/>
      <c r="H8502" s="81"/>
      <c r="I8502" s="526"/>
      <c r="J8502" s="80"/>
      <c r="K8502" s="84" t="s">
        <v>1502</v>
      </c>
      <c r="L8502" s="76">
        <f t="shared" si="463"/>
        <v>3</v>
      </c>
      <c r="M8502" s="76"/>
      <c r="N8502" s="76"/>
      <c r="O8502" s="76">
        <v>3</v>
      </c>
      <c r="P8502" s="76"/>
      <c r="Q8502" s="76"/>
      <c r="R8502" s="76"/>
      <c r="S8502" s="76"/>
      <c r="T8502" s="76"/>
      <c r="U8502" s="76"/>
      <c r="V8502" s="76"/>
      <c r="W8502" s="76"/>
      <c r="X8502" s="76"/>
      <c r="Y8502" s="677"/>
      <c r="Z8502" s="677"/>
      <c r="AA8502" s="677"/>
      <c r="AB8502" s="677"/>
      <c r="AC8502" s="677"/>
      <c r="AD8502" s="677"/>
      <c r="AE8502" s="677"/>
      <c r="AF8502" s="677"/>
      <c r="AG8502" s="677"/>
      <c r="AH8502" s="677"/>
      <c r="AI8502" s="677"/>
      <c r="AJ8502" s="677"/>
      <c r="AK8502" s="677"/>
      <c r="AL8502" s="677"/>
      <c r="AM8502" s="677"/>
      <c r="AN8502" s="677"/>
      <c r="AO8502" s="677"/>
      <c r="AP8502" s="677"/>
      <c r="AQ8502" s="677"/>
      <c r="AR8502" s="677"/>
      <c r="AS8502" s="677"/>
      <c r="AT8502" s="677"/>
      <c r="AU8502" s="677"/>
      <c r="AV8502" s="677"/>
      <c r="AW8502" s="677"/>
      <c r="AX8502" s="677"/>
      <c r="AY8502" s="677"/>
      <c r="AZ8502" s="677"/>
      <c r="BA8502" s="677"/>
      <c r="BB8502" s="677"/>
      <c r="BC8502" s="677"/>
      <c r="BD8502" s="677"/>
      <c r="BE8502" s="677"/>
      <c r="BF8502" s="677"/>
      <c r="BG8502" s="677"/>
      <c r="BH8502" s="677"/>
      <c r="BI8502" s="677"/>
      <c r="BJ8502" s="677"/>
      <c r="BK8502" s="677"/>
      <c r="BL8502" s="677"/>
      <c r="BM8502" s="677"/>
      <c r="BN8502" s="677"/>
      <c r="BO8502" s="677"/>
      <c r="BP8502" s="677"/>
      <c r="BQ8502" s="677"/>
      <c r="BR8502" s="677"/>
      <c r="BS8502" s="677"/>
      <c r="BT8502" s="677"/>
      <c r="BU8502" s="677"/>
      <c r="BV8502" s="677"/>
      <c r="BW8502" s="677"/>
      <c r="BX8502" s="677"/>
      <c r="BY8502" s="677"/>
      <c r="BZ8502" s="677"/>
      <c r="CA8502" s="677"/>
      <c r="CB8502" s="677"/>
      <c r="CC8502" s="677"/>
      <c r="CD8502" s="677"/>
      <c r="CE8502" s="677"/>
      <c r="CF8502" s="677"/>
      <c r="CG8502" s="677"/>
    </row>
    <row r="8503" spans="1:85">
      <c r="A8503" s="54"/>
      <c r="B8503" s="54"/>
      <c r="C8503" s="46" t="s">
        <v>33</v>
      </c>
      <c r="D8503" s="58" t="s">
        <v>12871</v>
      </c>
      <c r="E8503" s="97" t="s">
        <v>12872</v>
      </c>
      <c r="F8503" s="46" t="s">
        <v>12873</v>
      </c>
      <c r="G8503" s="58" t="s">
        <v>12874</v>
      </c>
      <c r="H8503" s="58" t="s">
        <v>12875</v>
      </c>
      <c r="I8503" s="524">
        <v>2833</v>
      </c>
      <c r="J8503" s="46" t="s">
        <v>1508</v>
      </c>
      <c r="K8503" s="75" t="s">
        <v>1509</v>
      </c>
      <c r="L8503" s="76">
        <f t="shared" si="463"/>
        <v>0</v>
      </c>
      <c r="M8503" s="76"/>
      <c r="N8503" s="76"/>
      <c r="O8503" s="76"/>
      <c r="P8503" s="76"/>
      <c r="Q8503" s="76"/>
      <c r="R8503" s="76"/>
      <c r="S8503" s="76"/>
      <c r="T8503" s="76"/>
      <c r="U8503" s="76"/>
      <c r="V8503" s="76"/>
      <c r="W8503" s="76"/>
      <c r="X8503" s="76"/>
      <c r="Y8503" s="677"/>
      <c r="Z8503" s="677"/>
      <c r="AA8503" s="677"/>
      <c r="AB8503" s="677"/>
      <c r="AC8503" s="677"/>
      <c r="AD8503" s="677"/>
      <c r="AE8503" s="677"/>
      <c r="AF8503" s="677"/>
      <c r="AG8503" s="677"/>
      <c r="AH8503" s="677"/>
      <c r="AI8503" s="677"/>
      <c r="AJ8503" s="677"/>
      <c r="AK8503" s="677"/>
      <c r="AL8503" s="677"/>
      <c r="AM8503" s="677"/>
      <c r="AN8503" s="677"/>
      <c r="AO8503" s="677"/>
      <c r="AP8503" s="677"/>
      <c r="AQ8503" s="677"/>
      <c r="AR8503" s="677"/>
      <c r="AS8503" s="677"/>
      <c r="AT8503" s="677"/>
      <c r="AU8503" s="677"/>
      <c r="AV8503" s="677"/>
      <c r="AW8503" s="677"/>
      <c r="AX8503" s="677"/>
      <c r="AY8503" s="677"/>
      <c r="AZ8503" s="677"/>
      <c r="BA8503" s="677"/>
      <c r="BB8503" s="677"/>
      <c r="BC8503" s="677"/>
      <c r="BD8503" s="677"/>
      <c r="BE8503" s="677"/>
      <c r="BF8503" s="677"/>
      <c r="BG8503" s="677"/>
      <c r="BH8503" s="677"/>
      <c r="BI8503" s="677"/>
      <c r="BJ8503" s="677"/>
      <c r="BK8503" s="677"/>
      <c r="BL8503" s="677"/>
      <c r="BM8503" s="677"/>
      <c r="BN8503" s="677"/>
      <c r="BO8503" s="677"/>
      <c r="BP8503" s="677"/>
      <c r="BQ8503" s="677"/>
      <c r="BR8503" s="677"/>
      <c r="BS8503" s="677"/>
      <c r="BT8503" s="677"/>
      <c r="BU8503" s="677"/>
      <c r="BV8503" s="677"/>
      <c r="BW8503" s="677"/>
      <c r="BX8503" s="677"/>
      <c r="BY8503" s="677"/>
      <c r="BZ8503" s="677"/>
      <c r="CA8503" s="677"/>
      <c r="CB8503" s="677"/>
      <c r="CC8503" s="677"/>
      <c r="CD8503" s="677"/>
      <c r="CE8503" s="677"/>
      <c r="CF8503" s="677"/>
      <c r="CG8503" s="677"/>
    </row>
    <row r="8504" spans="1:85">
      <c r="A8504" s="54"/>
      <c r="B8504" s="54"/>
      <c r="C8504" s="54"/>
      <c r="D8504" s="169"/>
      <c r="E8504" s="98"/>
      <c r="F8504" s="135"/>
      <c r="G8504" s="77"/>
      <c r="H8504" s="77"/>
      <c r="I8504" s="525"/>
      <c r="J8504" s="54"/>
      <c r="K8504" s="75" t="s">
        <v>1501</v>
      </c>
      <c r="L8504" s="76">
        <f t="shared" si="463"/>
        <v>0</v>
      </c>
      <c r="M8504" s="76"/>
      <c r="N8504" s="76"/>
      <c r="O8504" s="76"/>
      <c r="P8504" s="76"/>
      <c r="Q8504" s="76"/>
      <c r="R8504" s="76"/>
      <c r="S8504" s="76"/>
      <c r="T8504" s="76"/>
      <c r="U8504" s="76"/>
      <c r="V8504" s="76"/>
      <c r="W8504" s="76"/>
      <c r="X8504" s="76"/>
      <c r="Y8504" s="677"/>
      <c r="Z8504" s="677"/>
      <c r="AA8504" s="677"/>
      <c r="AB8504" s="677"/>
      <c r="AC8504" s="677"/>
      <c r="AD8504" s="677"/>
      <c r="AE8504" s="677"/>
      <c r="AF8504" s="677"/>
      <c r="AG8504" s="677"/>
      <c r="AH8504" s="677"/>
      <c r="AI8504" s="677"/>
      <c r="AJ8504" s="677"/>
      <c r="AK8504" s="677"/>
      <c r="AL8504" s="677"/>
      <c r="AM8504" s="677"/>
      <c r="AN8504" s="677"/>
      <c r="AO8504" s="677"/>
      <c r="AP8504" s="677"/>
      <c r="AQ8504" s="677"/>
      <c r="AR8504" s="677"/>
      <c r="AS8504" s="677"/>
      <c r="AT8504" s="677"/>
      <c r="AU8504" s="677"/>
      <c r="AV8504" s="677"/>
      <c r="AW8504" s="677"/>
      <c r="AX8504" s="677"/>
      <c r="AY8504" s="677"/>
      <c r="AZ8504" s="677"/>
      <c r="BA8504" s="677"/>
      <c r="BB8504" s="677"/>
      <c r="BC8504" s="677"/>
      <c r="BD8504" s="677"/>
      <c r="BE8504" s="677"/>
      <c r="BF8504" s="677"/>
      <c r="BG8504" s="677"/>
      <c r="BH8504" s="677"/>
      <c r="BI8504" s="677"/>
      <c r="BJ8504" s="677"/>
      <c r="BK8504" s="677"/>
      <c r="BL8504" s="677"/>
      <c r="BM8504" s="677"/>
      <c r="BN8504" s="677"/>
      <c r="BO8504" s="677"/>
      <c r="BP8504" s="677"/>
      <c r="BQ8504" s="677"/>
      <c r="BR8504" s="677"/>
      <c r="BS8504" s="677"/>
      <c r="BT8504" s="677"/>
      <c r="BU8504" s="677"/>
      <c r="BV8504" s="677"/>
      <c r="BW8504" s="677"/>
      <c r="BX8504" s="677"/>
      <c r="BY8504" s="677"/>
      <c r="BZ8504" s="677"/>
      <c r="CA8504" s="677"/>
      <c r="CB8504" s="677"/>
      <c r="CC8504" s="677"/>
      <c r="CD8504" s="677"/>
      <c r="CE8504" s="677"/>
      <c r="CF8504" s="677"/>
      <c r="CG8504" s="677"/>
    </row>
    <row r="8505" spans="1:85">
      <c r="A8505" s="54"/>
      <c r="B8505" s="54"/>
      <c r="C8505" s="80"/>
      <c r="D8505" s="81"/>
      <c r="E8505" s="99"/>
      <c r="F8505" s="80"/>
      <c r="G8505" s="81"/>
      <c r="H8505" s="81"/>
      <c r="I8505" s="526"/>
      <c r="J8505" s="80"/>
      <c r="K8505" s="84" t="s">
        <v>1502</v>
      </c>
      <c r="L8505" s="76">
        <f t="shared" si="463"/>
        <v>2</v>
      </c>
      <c r="M8505" s="76"/>
      <c r="N8505" s="76"/>
      <c r="O8505" s="76">
        <v>1</v>
      </c>
      <c r="P8505" s="76"/>
      <c r="Q8505" s="76"/>
      <c r="R8505" s="76"/>
      <c r="S8505" s="76">
        <v>1</v>
      </c>
      <c r="T8505" s="76"/>
      <c r="U8505" s="76"/>
      <c r="V8505" s="76"/>
      <c r="W8505" s="76"/>
      <c r="X8505" s="76"/>
      <c r="Y8505" s="677"/>
      <c r="Z8505" s="677"/>
      <c r="AA8505" s="677"/>
      <c r="AB8505" s="677"/>
      <c r="AC8505" s="677"/>
      <c r="AD8505" s="677"/>
      <c r="AE8505" s="677"/>
      <c r="AF8505" s="677"/>
      <c r="AG8505" s="677"/>
      <c r="AH8505" s="677"/>
      <c r="AI8505" s="677"/>
      <c r="AJ8505" s="677"/>
      <c r="AK8505" s="677"/>
      <c r="AL8505" s="677"/>
      <c r="AM8505" s="677"/>
      <c r="AN8505" s="677"/>
      <c r="AO8505" s="677"/>
      <c r="AP8505" s="677"/>
      <c r="AQ8505" s="677"/>
      <c r="AR8505" s="677"/>
      <c r="AS8505" s="677"/>
      <c r="AT8505" s="677"/>
      <c r="AU8505" s="677"/>
      <c r="AV8505" s="677"/>
      <c r="AW8505" s="677"/>
      <c r="AX8505" s="677"/>
      <c r="AY8505" s="677"/>
      <c r="AZ8505" s="677"/>
      <c r="BA8505" s="677"/>
      <c r="BB8505" s="677"/>
      <c r="BC8505" s="677"/>
      <c r="BD8505" s="677"/>
      <c r="BE8505" s="677"/>
      <c r="BF8505" s="677"/>
      <c r="BG8505" s="677"/>
      <c r="BH8505" s="677"/>
      <c r="BI8505" s="677"/>
      <c r="BJ8505" s="677"/>
      <c r="BK8505" s="677"/>
      <c r="BL8505" s="677"/>
      <c r="BM8505" s="677"/>
      <c r="BN8505" s="677"/>
      <c r="BO8505" s="677"/>
      <c r="BP8505" s="677"/>
      <c r="BQ8505" s="677"/>
      <c r="BR8505" s="677"/>
      <c r="BS8505" s="677"/>
      <c r="BT8505" s="677"/>
      <c r="BU8505" s="677"/>
      <c r="BV8505" s="677"/>
      <c r="BW8505" s="677"/>
      <c r="BX8505" s="677"/>
      <c r="BY8505" s="677"/>
      <c r="BZ8505" s="677"/>
      <c r="CA8505" s="677"/>
      <c r="CB8505" s="677"/>
      <c r="CC8505" s="677"/>
      <c r="CD8505" s="677"/>
      <c r="CE8505" s="677"/>
      <c r="CF8505" s="677"/>
      <c r="CG8505" s="677"/>
    </row>
    <row r="8506" spans="1:85">
      <c r="A8506" s="54"/>
      <c r="B8506" s="54"/>
      <c r="C8506" s="46" t="s">
        <v>33</v>
      </c>
      <c r="D8506" s="58" t="s">
        <v>12876</v>
      </c>
      <c r="E8506" s="97" t="s">
        <v>12877</v>
      </c>
      <c r="F8506" s="46" t="s">
        <v>12878</v>
      </c>
      <c r="G8506" s="58" t="s">
        <v>12879</v>
      </c>
      <c r="H8506" s="58"/>
      <c r="I8506" s="524">
        <v>0</v>
      </c>
      <c r="J8506" s="46" t="s">
        <v>1508</v>
      </c>
      <c r="K8506" s="75" t="s">
        <v>1509</v>
      </c>
      <c r="L8506" s="76">
        <f t="shared" si="463"/>
        <v>0</v>
      </c>
      <c r="M8506" s="76"/>
      <c r="N8506" s="76"/>
      <c r="O8506" s="76"/>
      <c r="P8506" s="76"/>
      <c r="Q8506" s="76"/>
      <c r="R8506" s="76"/>
      <c r="S8506" s="76"/>
      <c r="T8506" s="76"/>
      <c r="U8506" s="76"/>
      <c r="V8506" s="76"/>
      <c r="W8506" s="76"/>
      <c r="X8506" s="76"/>
      <c r="Y8506" s="677"/>
      <c r="Z8506" s="677"/>
      <c r="AA8506" s="677"/>
      <c r="AB8506" s="677"/>
      <c r="AC8506" s="677"/>
      <c r="AD8506" s="677"/>
      <c r="AE8506" s="677"/>
      <c r="AF8506" s="677"/>
      <c r="AG8506" s="677"/>
      <c r="AH8506" s="677"/>
      <c r="AI8506" s="677"/>
      <c r="AJ8506" s="677"/>
      <c r="AK8506" s="677"/>
      <c r="AL8506" s="677"/>
      <c r="AM8506" s="677"/>
      <c r="AN8506" s="677"/>
      <c r="AO8506" s="677"/>
      <c r="AP8506" s="677"/>
      <c r="AQ8506" s="677"/>
      <c r="AR8506" s="677"/>
      <c r="AS8506" s="677"/>
      <c r="AT8506" s="677"/>
      <c r="AU8506" s="677"/>
      <c r="AV8506" s="677"/>
      <c r="AW8506" s="677"/>
      <c r="AX8506" s="677"/>
      <c r="AY8506" s="677"/>
      <c r="AZ8506" s="677"/>
      <c r="BA8506" s="677"/>
      <c r="BB8506" s="677"/>
      <c r="BC8506" s="677"/>
      <c r="BD8506" s="677"/>
      <c r="BE8506" s="677"/>
      <c r="BF8506" s="677"/>
      <c r="BG8506" s="677"/>
      <c r="BH8506" s="677"/>
      <c r="BI8506" s="677"/>
      <c r="BJ8506" s="677"/>
      <c r="BK8506" s="677"/>
      <c r="BL8506" s="677"/>
      <c r="BM8506" s="677"/>
      <c r="BN8506" s="677"/>
      <c r="BO8506" s="677"/>
      <c r="BP8506" s="677"/>
      <c r="BQ8506" s="677"/>
      <c r="BR8506" s="677"/>
      <c r="BS8506" s="677"/>
      <c r="BT8506" s="677"/>
      <c r="BU8506" s="677"/>
      <c r="BV8506" s="677"/>
      <c r="BW8506" s="677"/>
      <c r="BX8506" s="677"/>
      <c r="BY8506" s="677"/>
      <c r="BZ8506" s="677"/>
      <c r="CA8506" s="677"/>
      <c r="CB8506" s="677"/>
      <c r="CC8506" s="677"/>
      <c r="CD8506" s="677"/>
      <c r="CE8506" s="677"/>
      <c r="CF8506" s="677"/>
      <c r="CG8506" s="677"/>
    </row>
    <row r="8507" spans="1:85">
      <c r="A8507" s="54"/>
      <c r="B8507" s="54"/>
      <c r="C8507" s="54"/>
      <c r="D8507" s="169"/>
      <c r="E8507" s="98"/>
      <c r="F8507" s="135"/>
      <c r="G8507" s="77"/>
      <c r="H8507" s="77"/>
      <c r="I8507" s="525"/>
      <c r="J8507" s="54"/>
      <c r="K8507" s="75" t="s">
        <v>1501</v>
      </c>
      <c r="L8507" s="76">
        <f t="shared" si="463"/>
        <v>0</v>
      </c>
      <c r="M8507" s="76"/>
      <c r="N8507" s="76"/>
      <c r="O8507" s="76"/>
      <c r="P8507" s="76"/>
      <c r="Q8507" s="76"/>
      <c r="R8507" s="76"/>
      <c r="S8507" s="76"/>
      <c r="T8507" s="76"/>
      <c r="U8507" s="76"/>
      <c r="V8507" s="76"/>
      <c r="W8507" s="76"/>
      <c r="X8507" s="76"/>
      <c r="Y8507" s="677"/>
      <c r="Z8507" s="677"/>
      <c r="AA8507" s="677"/>
      <c r="AB8507" s="677"/>
      <c r="AC8507" s="677"/>
      <c r="AD8507" s="677"/>
      <c r="AE8507" s="677"/>
      <c r="AF8507" s="677"/>
      <c r="AG8507" s="677"/>
      <c r="AH8507" s="677"/>
      <c r="AI8507" s="677"/>
      <c r="AJ8507" s="677"/>
      <c r="AK8507" s="677"/>
      <c r="AL8507" s="677"/>
      <c r="AM8507" s="677"/>
      <c r="AN8507" s="677"/>
      <c r="AO8507" s="677"/>
      <c r="AP8507" s="677"/>
      <c r="AQ8507" s="677"/>
      <c r="AR8507" s="677"/>
      <c r="AS8507" s="677"/>
      <c r="AT8507" s="677"/>
      <c r="AU8507" s="677"/>
      <c r="AV8507" s="677"/>
      <c r="AW8507" s="677"/>
      <c r="AX8507" s="677"/>
      <c r="AY8507" s="677"/>
      <c r="AZ8507" s="677"/>
      <c r="BA8507" s="677"/>
      <c r="BB8507" s="677"/>
      <c r="BC8507" s="677"/>
      <c r="BD8507" s="677"/>
      <c r="BE8507" s="677"/>
      <c r="BF8507" s="677"/>
      <c r="BG8507" s="677"/>
      <c r="BH8507" s="677"/>
      <c r="BI8507" s="677"/>
      <c r="BJ8507" s="677"/>
      <c r="BK8507" s="677"/>
      <c r="BL8507" s="677"/>
      <c r="BM8507" s="677"/>
      <c r="BN8507" s="677"/>
      <c r="BO8507" s="677"/>
      <c r="BP8507" s="677"/>
      <c r="BQ8507" s="677"/>
      <c r="BR8507" s="677"/>
      <c r="BS8507" s="677"/>
      <c r="BT8507" s="677"/>
      <c r="BU8507" s="677"/>
      <c r="BV8507" s="677"/>
      <c r="BW8507" s="677"/>
      <c r="BX8507" s="677"/>
      <c r="BY8507" s="677"/>
      <c r="BZ8507" s="677"/>
      <c r="CA8507" s="677"/>
      <c r="CB8507" s="677"/>
      <c r="CC8507" s="677"/>
      <c r="CD8507" s="677"/>
      <c r="CE8507" s="677"/>
      <c r="CF8507" s="677"/>
      <c r="CG8507" s="677"/>
    </row>
    <row r="8508" spans="1:85">
      <c r="A8508" s="54"/>
      <c r="B8508" s="54"/>
      <c r="C8508" s="80"/>
      <c r="D8508" s="81"/>
      <c r="E8508" s="99"/>
      <c r="F8508" s="80"/>
      <c r="G8508" s="81"/>
      <c r="H8508" s="81"/>
      <c r="I8508" s="526"/>
      <c r="J8508" s="80"/>
      <c r="K8508" s="84" t="s">
        <v>1502</v>
      </c>
      <c r="L8508" s="76">
        <f t="shared" si="463"/>
        <v>2</v>
      </c>
      <c r="M8508" s="76"/>
      <c r="N8508" s="76"/>
      <c r="O8508" s="76">
        <v>1</v>
      </c>
      <c r="P8508" s="76"/>
      <c r="Q8508" s="76"/>
      <c r="R8508" s="76"/>
      <c r="S8508" s="76">
        <v>1</v>
      </c>
      <c r="T8508" s="76"/>
      <c r="U8508" s="76"/>
      <c r="V8508" s="76"/>
      <c r="W8508" s="76"/>
      <c r="X8508" s="76"/>
      <c r="Y8508" s="677"/>
      <c r="Z8508" s="677"/>
      <c r="AA8508" s="677"/>
      <c r="AB8508" s="677"/>
      <c r="AC8508" s="677"/>
      <c r="AD8508" s="677"/>
      <c r="AE8508" s="677"/>
      <c r="AF8508" s="677"/>
      <c r="AG8508" s="677"/>
      <c r="AH8508" s="677"/>
      <c r="AI8508" s="677"/>
      <c r="AJ8508" s="677"/>
      <c r="AK8508" s="677"/>
      <c r="AL8508" s="677"/>
      <c r="AM8508" s="677"/>
      <c r="AN8508" s="677"/>
      <c r="AO8508" s="677"/>
      <c r="AP8508" s="677"/>
      <c r="AQ8508" s="677"/>
      <c r="AR8508" s="677"/>
      <c r="AS8508" s="677"/>
      <c r="AT8508" s="677"/>
      <c r="AU8508" s="677"/>
      <c r="AV8508" s="677"/>
      <c r="AW8508" s="677"/>
      <c r="AX8508" s="677"/>
      <c r="AY8508" s="677"/>
      <c r="AZ8508" s="677"/>
      <c r="BA8508" s="677"/>
      <c r="BB8508" s="677"/>
      <c r="BC8508" s="677"/>
      <c r="BD8508" s="677"/>
      <c r="BE8508" s="677"/>
      <c r="BF8508" s="677"/>
      <c r="BG8508" s="677"/>
      <c r="BH8508" s="677"/>
      <c r="BI8508" s="677"/>
      <c r="BJ8508" s="677"/>
      <c r="BK8508" s="677"/>
      <c r="BL8508" s="677"/>
      <c r="BM8508" s="677"/>
      <c r="BN8508" s="677"/>
      <c r="BO8508" s="677"/>
      <c r="BP8508" s="677"/>
      <c r="BQ8508" s="677"/>
      <c r="BR8508" s="677"/>
      <c r="BS8508" s="677"/>
      <c r="BT8508" s="677"/>
      <c r="BU8508" s="677"/>
      <c r="BV8508" s="677"/>
      <c r="BW8508" s="677"/>
      <c r="BX8508" s="677"/>
      <c r="BY8508" s="677"/>
      <c r="BZ8508" s="677"/>
      <c r="CA8508" s="677"/>
      <c r="CB8508" s="677"/>
      <c r="CC8508" s="677"/>
      <c r="CD8508" s="677"/>
      <c r="CE8508" s="677"/>
      <c r="CF8508" s="677"/>
      <c r="CG8508" s="677"/>
    </row>
    <row r="8509" spans="1:85">
      <c r="A8509" s="54"/>
      <c r="B8509" s="54"/>
      <c r="C8509" s="46" t="s">
        <v>33</v>
      </c>
      <c r="D8509" s="58" t="s">
        <v>12880</v>
      </c>
      <c r="E8509" s="97" t="s">
        <v>12881</v>
      </c>
      <c r="F8509" s="46" t="s">
        <v>12882</v>
      </c>
      <c r="G8509" s="58" t="s">
        <v>12883</v>
      </c>
      <c r="H8509" s="58" t="s">
        <v>12884</v>
      </c>
      <c r="I8509" s="524">
        <v>0</v>
      </c>
      <c r="J8509" s="46" t="s">
        <v>1508</v>
      </c>
      <c r="K8509" s="75" t="s">
        <v>1509</v>
      </c>
      <c r="L8509" s="76">
        <f>SUM(M8509:X8509)</f>
        <v>0</v>
      </c>
      <c r="M8509" s="76"/>
      <c r="N8509" s="76"/>
      <c r="O8509" s="76"/>
      <c r="P8509" s="76"/>
      <c r="Q8509" s="76"/>
      <c r="R8509" s="76"/>
      <c r="S8509" s="76"/>
      <c r="T8509" s="76"/>
      <c r="U8509" s="76"/>
      <c r="V8509" s="76"/>
      <c r="W8509" s="76"/>
      <c r="X8509" s="76"/>
      <c r="Y8509" s="677"/>
      <c r="Z8509" s="677"/>
      <c r="AA8509" s="677"/>
      <c r="AB8509" s="677"/>
      <c r="AC8509" s="677"/>
      <c r="AD8509" s="677"/>
      <c r="AE8509" s="677"/>
      <c r="AF8509" s="677"/>
      <c r="AG8509" s="677"/>
      <c r="AH8509" s="677"/>
      <c r="AI8509" s="677"/>
      <c r="AJ8509" s="677"/>
      <c r="AK8509" s="677"/>
      <c r="AL8509" s="677"/>
      <c r="AM8509" s="677"/>
      <c r="AN8509" s="677"/>
      <c r="AO8509" s="677"/>
      <c r="AP8509" s="677"/>
      <c r="AQ8509" s="677"/>
      <c r="AR8509" s="677"/>
      <c r="AS8509" s="677"/>
      <c r="AT8509" s="677"/>
      <c r="AU8509" s="677"/>
      <c r="AV8509" s="677"/>
      <c r="AW8509" s="677"/>
      <c r="AX8509" s="677"/>
      <c r="AY8509" s="677"/>
      <c r="AZ8509" s="677"/>
      <c r="BA8509" s="677"/>
      <c r="BB8509" s="677"/>
      <c r="BC8509" s="677"/>
      <c r="BD8509" s="677"/>
      <c r="BE8509" s="677"/>
      <c r="BF8509" s="677"/>
      <c r="BG8509" s="677"/>
      <c r="BH8509" s="677"/>
      <c r="BI8509" s="677"/>
      <c r="BJ8509" s="677"/>
      <c r="BK8509" s="677"/>
      <c r="BL8509" s="677"/>
      <c r="BM8509" s="677"/>
      <c r="BN8509" s="677"/>
      <c r="BO8509" s="677"/>
      <c r="BP8509" s="677"/>
      <c r="BQ8509" s="677"/>
      <c r="BR8509" s="677"/>
      <c r="BS8509" s="677"/>
      <c r="BT8509" s="677"/>
      <c r="BU8509" s="677"/>
      <c r="BV8509" s="677"/>
      <c r="BW8509" s="677"/>
      <c r="BX8509" s="677"/>
      <c r="BY8509" s="677"/>
      <c r="BZ8509" s="677"/>
      <c r="CA8509" s="677"/>
      <c r="CB8509" s="677"/>
      <c r="CC8509" s="677"/>
      <c r="CD8509" s="677"/>
      <c r="CE8509" s="677"/>
      <c r="CF8509" s="677"/>
      <c r="CG8509" s="677"/>
    </row>
    <row r="8510" spans="1:85">
      <c r="A8510" s="54"/>
      <c r="B8510" s="54"/>
      <c r="C8510" s="54"/>
      <c r="D8510" s="169"/>
      <c r="E8510" s="98"/>
      <c r="F8510" s="135"/>
      <c r="G8510" s="77"/>
      <c r="H8510" s="77"/>
      <c r="I8510" s="525"/>
      <c r="J8510" s="54"/>
      <c r="K8510" s="75" t="s">
        <v>1501</v>
      </c>
      <c r="L8510" s="76">
        <f t="shared" ref="L8510:L8520" si="464">SUM(M8510:X8510)</f>
        <v>0</v>
      </c>
      <c r="M8510" s="76"/>
      <c r="N8510" s="76"/>
      <c r="O8510" s="76"/>
      <c r="P8510" s="76"/>
      <c r="Q8510" s="76"/>
      <c r="R8510" s="76"/>
      <c r="S8510" s="76"/>
      <c r="T8510" s="76"/>
      <c r="U8510" s="76"/>
      <c r="V8510" s="76"/>
      <c r="W8510" s="76"/>
      <c r="X8510" s="76"/>
      <c r="Y8510" s="677"/>
      <c r="Z8510" s="677"/>
      <c r="AA8510" s="677"/>
      <c r="AB8510" s="677"/>
      <c r="AC8510" s="677"/>
      <c r="AD8510" s="677"/>
      <c r="AE8510" s="677"/>
      <c r="AF8510" s="677"/>
      <c r="AG8510" s="677"/>
      <c r="AH8510" s="677"/>
      <c r="AI8510" s="677"/>
      <c r="AJ8510" s="677"/>
      <c r="AK8510" s="677"/>
      <c r="AL8510" s="677"/>
      <c r="AM8510" s="677"/>
      <c r="AN8510" s="677"/>
      <c r="AO8510" s="677"/>
      <c r="AP8510" s="677"/>
      <c r="AQ8510" s="677"/>
      <c r="AR8510" s="677"/>
      <c r="AS8510" s="677"/>
      <c r="AT8510" s="677"/>
      <c r="AU8510" s="677"/>
      <c r="AV8510" s="677"/>
      <c r="AW8510" s="677"/>
      <c r="AX8510" s="677"/>
      <c r="AY8510" s="677"/>
      <c r="AZ8510" s="677"/>
      <c r="BA8510" s="677"/>
      <c r="BB8510" s="677"/>
      <c r="BC8510" s="677"/>
      <c r="BD8510" s="677"/>
      <c r="BE8510" s="677"/>
      <c r="BF8510" s="677"/>
      <c r="BG8510" s="677"/>
      <c r="BH8510" s="677"/>
      <c r="BI8510" s="677"/>
      <c r="BJ8510" s="677"/>
      <c r="BK8510" s="677"/>
      <c r="BL8510" s="677"/>
      <c r="BM8510" s="677"/>
      <c r="BN8510" s="677"/>
      <c r="BO8510" s="677"/>
      <c r="BP8510" s="677"/>
      <c r="BQ8510" s="677"/>
      <c r="BR8510" s="677"/>
      <c r="BS8510" s="677"/>
      <c r="BT8510" s="677"/>
      <c r="BU8510" s="677"/>
      <c r="BV8510" s="677"/>
      <c r="BW8510" s="677"/>
      <c r="BX8510" s="677"/>
      <c r="BY8510" s="677"/>
      <c r="BZ8510" s="677"/>
      <c r="CA8510" s="677"/>
      <c r="CB8510" s="677"/>
      <c r="CC8510" s="677"/>
      <c r="CD8510" s="677"/>
      <c r="CE8510" s="677"/>
      <c r="CF8510" s="677"/>
      <c r="CG8510" s="677"/>
    </row>
    <row r="8511" spans="1:85">
      <c r="A8511" s="54"/>
      <c r="B8511" s="54"/>
      <c r="C8511" s="80"/>
      <c r="D8511" s="81"/>
      <c r="E8511" s="99"/>
      <c r="F8511" s="80"/>
      <c r="G8511" s="81"/>
      <c r="H8511" s="81"/>
      <c r="I8511" s="526"/>
      <c r="J8511" s="80"/>
      <c r="K8511" s="84" t="s">
        <v>1502</v>
      </c>
      <c r="L8511" s="76">
        <f t="shared" si="464"/>
        <v>2</v>
      </c>
      <c r="M8511" s="76"/>
      <c r="N8511" s="76"/>
      <c r="O8511" s="76">
        <v>1</v>
      </c>
      <c r="P8511" s="76"/>
      <c r="Q8511" s="76"/>
      <c r="R8511" s="76"/>
      <c r="S8511" s="76">
        <v>1</v>
      </c>
      <c r="T8511" s="76"/>
      <c r="U8511" s="76"/>
      <c r="V8511" s="76"/>
      <c r="W8511" s="76"/>
      <c r="X8511" s="76"/>
      <c r="Y8511" s="677"/>
      <c r="Z8511" s="677"/>
      <c r="AA8511" s="677"/>
      <c r="AB8511" s="677"/>
      <c r="AC8511" s="677"/>
      <c r="AD8511" s="677"/>
      <c r="AE8511" s="677"/>
      <c r="AF8511" s="677"/>
      <c r="AG8511" s="677"/>
      <c r="AH8511" s="677"/>
      <c r="AI8511" s="677"/>
      <c r="AJ8511" s="677"/>
      <c r="AK8511" s="677"/>
      <c r="AL8511" s="677"/>
      <c r="AM8511" s="677"/>
      <c r="AN8511" s="677"/>
      <c r="AO8511" s="677"/>
      <c r="AP8511" s="677"/>
      <c r="AQ8511" s="677"/>
      <c r="AR8511" s="677"/>
      <c r="AS8511" s="677"/>
      <c r="AT8511" s="677"/>
      <c r="AU8511" s="677"/>
      <c r="AV8511" s="677"/>
      <c r="AW8511" s="677"/>
      <c r="AX8511" s="677"/>
      <c r="AY8511" s="677"/>
      <c r="AZ8511" s="677"/>
      <c r="BA8511" s="677"/>
      <c r="BB8511" s="677"/>
      <c r="BC8511" s="677"/>
      <c r="BD8511" s="677"/>
      <c r="BE8511" s="677"/>
      <c r="BF8511" s="677"/>
      <c r="BG8511" s="677"/>
      <c r="BH8511" s="677"/>
      <c r="BI8511" s="677"/>
      <c r="BJ8511" s="677"/>
      <c r="BK8511" s="677"/>
      <c r="BL8511" s="677"/>
      <c r="BM8511" s="677"/>
      <c r="BN8511" s="677"/>
      <c r="BO8511" s="677"/>
      <c r="BP8511" s="677"/>
      <c r="BQ8511" s="677"/>
      <c r="BR8511" s="677"/>
      <c r="BS8511" s="677"/>
      <c r="BT8511" s="677"/>
      <c r="BU8511" s="677"/>
      <c r="BV8511" s="677"/>
      <c r="BW8511" s="677"/>
      <c r="BX8511" s="677"/>
      <c r="BY8511" s="677"/>
      <c r="BZ8511" s="677"/>
      <c r="CA8511" s="677"/>
      <c r="CB8511" s="677"/>
      <c r="CC8511" s="677"/>
      <c r="CD8511" s="677"/>
      <c r="CE8511" s="677"/>
      <c r="CF8511" s="677"/>
      <c r="CG8511" s="677"/>
    </row>
    <row r="8512" spans="1:85">
      <c r="A8512" s="54"/>
      <c r="B8512" s="54"/>
      <c r="C8512" s="46" t="s">
        <v>33</v>
      </c>
      <c r="D8512" s="58" t="s">
        <v>12885</v>
      </c>
      <c r="E8512" s="97" t="s">
        <v>12886</v>
      </c>
      <c r="F8512" s="46" t="s">
        <v>12887</v>
      </c>
      <c r="G8512" s="58" t="s">
        <v>12888</v>
      </c>
      <c r="H8512" s="58" t="s">
        <v>12889</v>
      </c>
      <c r="I8512" s="524">
        <v>2300</v>
      </c>
      <c r="J8512" s="46" t="s">
        <v>1508</v>
      </c>
      <c r="K8512" s="75" t="s">
        <v>1509</v>
      </c>
      <c r="L8512" s="76">
        <f t="shared" si="464"/>
        <v>0</v>
      </c>
      <c r="M8512" s="76"/>
      <c r="N8512" s="76"/>
      <c r="O8512" s="76"/>
      <c r="P8512" s="76"/>
      <c r="Q8512" s="76"/>
      <c r="R8512" s="76"/>
      <c r="S8512" s="76"/>
      <c r="T8512" s="76"/>
      <c r="U8512" s="76"/>
      <c r="V8512" s="76"/>
      <c r="W8512" s="76"/>
      <c r="X8512" s="76"/>
      <c r="Y8512" s="677"/>
      <c r="Z8512" s="677"/>
      <c r="AA8512" s="677"/>
      <c r="AB8512" s="677"/>
      <c r="AC8512" s="677"/>
      <c r="AD8512" s="677"/>
      <c r="AE8512" s="677"/>
      <c r="AF8512" s="677"/>
      <c r="AG8512" s="677"/>
      <c r="AH8512" s="677"/>
      <c r="AI8512" s="677"/>
      <c r="AJ8512" s="677"/>
      <c r="AK8512" s="677"/>
      <c r="AL8512" s="677"/>
      <c r="AM8512" s="677"/>
      <c r="AN8512" s="677"/>
      <c r="AO8512" s="677"/>
      <c r="AP8512" s="677"/>
      <c r="AQ8512" s="677"/>
      <c r="AR8512" s="677"/>
      <c r="AS8512" s="677"/>
      <c r="AT8512" s="677"/>
      <c r="AU8512" s="677"/>
      <c r="AV8512" s="677"/>
      <c r="AW8512" s="677"/>
      <c r="AX8512" s="677"/>
      <c r="AY8512" s="677"/>
      <c r="AZ8512" s="677"/>
      <c r="BA8512" s="677"/>
      <c r="BB8512" s="677"/>
      <c r="BC8512" s="677"/>
      <c r="BD8512" s="677"/>
      <c r="BE8512" s="677"/>
      <c r="BF8512" s="677"/>
      <c r="BG8512" s="677"/>
      <c r="BH8512" s="677"/>
      <c r="BI8512" s="677"/>
      <c r="BJ8512" s="677"/>
      <c r="BK8512" s="677"/>
      <c r="BL8512" s="677"/>
      <c r="BM8512" s="677"/>
      <c r="BN8512" s="677"/>
      <c r="BO8512" s="677"/>
      <c r="BP8512" s="677"/>
      <c r="BQ8512" s="677"/>
      <c r="BR8512" s="677"/>
      <c r="BS8512" s="677"/>
      <c r="BT8512" s="677"/>
      <c r="BU8512" s="677"/>
      <c r="BV8512" s="677"/>
      <c r="BW8512" s="677"/>
      <c r="BX8512" s="677"/>
      <c r="BY8512" s="677"/>
      <c r="BZ8512" s="677"/>
      <c r="CA8512" s="677"/>
      <c r="CB8512" s="677"/>
      <c r="CC8512" s="677"/>
      <c r="CD8512" s="677"/>
      <c r="CE8512" s="677"/>
      <c r="CF8512" s="677"/>
      <c r="CG8512" s="677"/>
    </row>
    <row r="8513" spans="1:85">
      <c r="A8513" s="54"/>
      <c r="B8513" s="54"/>
      <c r="C8513" s="54"/>
      <c r="D8513" s="169"/>
      <c r="E8513" s="98"/>
      <c r="F8513" s="135"/>
      <c r="G8513" s="77"/>
      <c r="H8513" s="77"/>
      <c r="I8513" s="525"/>
      <c r="J8513" s="54"/>
      <c r="K8513" s="75" t="s">
        <v>1501</v>
      </c>
      <c r="L8513" s="76">
        <f t="shared" si="464"/>
        <v>0</v>
      </c>
      <c r="M8513" s="76"/>
      <c r="N8513" s="76"/>
      <c r="O8513" s="76"/>
      <c r="P8513" s="76"/>
      <c r="Q8513" s="76"/>
      <c r="R8513" s="76"/>
      <c r="S8513" s="76"/>
      <c r="T8513" s="76"/>
      <c r="U8513" s="76"/>
      <c r="V8513" s="76"/>
      <c r="W8513" s="76"/>
      <c r="X8513" s="76"/>
      <c r="Y8513" s="677"/>
      <c r="Z8513" s="677"/>
      <c r="AA8513" s="677"/>
      <c r="AB8513" s="677"/>
      <c r="AC8513" s="677"/>
      <c r="AD8513" s="677"/>
      <c r="AE8513" s="677"/>
      <c r="AF8513" s="677"/>
      <c r="AG8513" s="677"/>
      <c r="AH8513" s="677"/>
      <c r="AI8513" s="677"/>
      <c r="AJ8513" s="677"/>
      <c r="AK8513" s="677"/>
      <c r="AL8513" s="677"/>
      <c r="AM8513" s="677"/>
      <c r="AN8513" s="677"/>
      <c r="AO8513" s="677"/>
      <c r="AP8513" s="677"/>
      <c r="AQ8513" s="677"/>
      <c r="AR8513" s="677"/>
      <c r="AS8513" s="677"/>
      <c r="AT8513" s="677"/>
      <c r="AU8513" s="677"/>
      <c r="AV8513" s="677"/>
      <c r="AW8513" s="677"/>
      <c r="AX8513" s="677"/>
      <c r="AY8513" s="677"/>
      <c r="AZ8513" s="677"/>
      <c r="BA8513" s="677"/>
      <c r="BB8513" s="677"/>
      <c r="BC8513" s="677"/>
      <c r="BD8513" s="677"/>
      <c r="BE8513" s="677"/>
      <c r="BF8513" s="677"/>
      <c r="BG8513" s="677"/>
      <c r="BH8513" s="677"/>
      <c r="BI8513" s="677"/>
      <c r="BJ8513" s="677"/>
      <c r="BK8513" s="677"/>
      <c r="BL8513" s="677"/>
      <c r="BM8513" s="677"/>
      <c r="BN8513" s="677"/>
      <c r="BO8513" s="677"/>
      <c r="BP8513" s="677"/>
      <c r="BQ8513" s="677"/>
      <c r="BR8513" s="677"/>
      <c r="BS8513" s="677"/>
      <c r="BT8513" s="677"/>
      <c r="BU8513" s="677"/>
      <c r="BV8513" s="677"/>
      <c r="BW8513" s="677"/>
      <c r="BX8513" s="677"/>
      <c r="BY8513" s="677"/>
      <c r="BZ8513" s="677"/>
      <c r="CA8513" s="677"/>
      <c r="CB8513" s="677"/>
      <c r="CC8513" s="677"/>
      <c r="CD8513" s="677"/>
      <c r="CE8513" s="677"/>
      <c r="CF8513" s="677"/>
      <c r="CG8513" s="677"/>
    </row>
    <row r="8514" spans="1:85">
      <c r="A8514" s="54"/>
      <c r="B8514" s="54"/>
      <c r="C8514" s="80"/>
      <c r="D8514" s="81"/>
      <c r="E8514" s="99"/>
      <c r="F8514" s="80"/>
      <c r="G8514" s="81"/>
      <c r="H8514" s="81"/>
      <c r="I8514" s="526"/>
      <c r="J8514" s="80"/>
      <c r="K8514" s="84" t="s">
        <v>1502</v>
      </c>
      <c r="L8514" s="76">
        <f t="shared" si="464"/>
        <v>5</v>
      </c>
      <c r="M8514" s="76"/>
      <c r="N8514" s="76"/>
      <c r="O8514" s="76">
        <v>4</v>
      </c>
      <c r="P8514" s="76"/>
      <c r="Q8514" s="76"/>
      <c r="R8514" s="76"/>
      <c r="S8514" s="76">
        <v>1</v>
      </c>
      <c r="T8514" s="76"/>
      <c r="U8514" s="76"/>
      <c r="V8514" s="76"/>
      <c r="W8514" s="76"/>
      <c r="X8514" s="76"/>
      <c r="Y8514" s="677"/>
      <c r="Z8514" s="677"/>
      <c r="AA8514" s="677"/>
      <c r="AB8514" s="677"/>
      <c r="AC8514" s="677"/>
      <c r="AD8514" s="677"/>
      <c r="AE8514" s="677"/>
      <c r="AF8514" s="677"/>
      <c r="AG8514" s="677"/>
      <c r="AH8514" s="677"/>
      <c r="AI8514" s="677"/>
      <c r="AJ8514" s="677"/>
      <c r="AK8514" s="677"/>
      <c r="AL8514" s="677"/>
      <c r="AM8514" s="677"/>
      <c r="AN8514" s="677"/>
      <c r="AO8514" s="677"/>
      <c r="AP8514" s="677"/>
      <c r="AQ8514" s="677"/>
      <c r="AR8514" s="677"/>
      <c r="AS8514" s="677"/>
      <c r="AT8514" s="677"/>
      <c r="AU8514" s="677"/>
      <c r="AV8514" s="677"/>
      <c r="AW8514" s="677"/>
      <c r="AX8514" s="677"/>
      <c r="AY8514" s="677"/>
      <c r="AZ8514" s="677"/>
      <c r="BA8514" s="677"/>
      <c r="BB8514" s="677"/>
      <c r="BC8514" s="677"/>
      <c r="BD8514" s="677"/>
      <c r="BE8514" s="677"/>
      <c r="BF8514" s="677"/>
      <c r="BG8514" s="677"/>
      <c r="BH8514" s="677"/>
      <c r="BI8514" s="677"/>
      <c r="BJ8514" s="677"/>
      <c r="BK8514" s="677"/>
      <c r="BL8514" s="677"/>
      <c r="BM8514" s="677"/>
      <c r="BN8514" s="677"/>
      <c r="BO8514" s="677"/>
      <c r="BP8514" s="677"/>
      <c r="BQ8514" s="677"/>
      <c r="BR8514" s="677"/>
      <c r="BS8514" s="677"/>
      <c r="BT8514" s="677"/>
      <c r="BU8514" s="677"/>
      <c r="BV8514" s="677"/>
      <c r="BW8514" s="677"/>
      <c r="BX8514" s="677"/>
      <c r="BY8514" s="677"/>
      <c r="BZ8514" s="677"/>
      <c r="CA8514" s="677"/>
      <c r="CB8514" s="677"/>
      <c r="CC8514" s="677"/>
      <c r="CD8514" s="677"/>
      <c r="CE8514" s="677"/>
      <c r="CF8514" s="677"/>
      <c r="CG8514" s="677"/>
    </row>
    <row r="8515" spans="1:85">
      <c r="A8515" s="54"/>
      <c r="B8515" s="54"/>
      <c r="C8515" s="46" t="s">
        <v>33</v>
      </c>
      <c r="D8515" s="58" t="s">
        <v>12890</v>
      </c>
      <c r="E8515" s="97" t="s">
        <v>12891</v>
      </c>
      <c r="F8515" s="46" t="s">
        <v>12892</v>
      </c>
      <c r="G8515" s="58" t="s">
        <v>12893</v>
      </c>
      <c r="H8515" s="58" t="s">
        <v>12894</v>
      </c>
      <c r="I8515" s="524">
        <v>6</v>
      </c>
      <c r="J8515" s="46" t="s">
        <v>1508</v>
      </c>
      <c r="K8515" s="75" t="s">
        <v>1509</v>
      </c>
      <c r="L8515" s="76">
        <f t="shared" si="464"/>
        <v>0</v>
      </c>
      <c r="M8515" s="76"/>
      <c r="N8515" s="76"/>
      <c r="O8515" s="76"/>
      <c r="P8515" s="76"/>
      <c r="Q8515" s="76"/>
      <c r="R8515" s="76"/>
      <c r="S8515" s="76"/>
      <c r="T8515" s="76"/>
      <c r="U8515" s="76"/>
      <c r="V8515" s="76"/>
      <c r="W8515" s="76"/>
      <c r="X8515" s="76"/>
      <c r="Y8515" s="677"/>
      <c r="Z8515" s="677"/>
      <c r="AA8515" s="677"/>
      <c r="AB8515" s="677"/>
      <c r="AC8515" s="677"/>
      <c r="AD8515" s="677"/>
      <c r="AE8515" s="677"/>
      <c r="AF8515" s="677"/>
      <c r="AG8515" s="677"/>
      <c r="AH8515" s="677"/>
      <c r="AI8515" s="677"/>
      <c r="AJ8515" s="677"/>
      <c r="AK8515" s="677"/>
      <c r="AL8515" s="677"/>
      <c r="AM8515" s="677"/>
      <c r="AN8515" s="677"/>
      <c r="AO8515" s="677"/>
      <c r="AP8515" s="677"/>
      <c r="AQ8515" s="677"/>
      <c r="AR8515" s="677"/>
      <c r="AS8515" s="677"/>
      <c r="AT8515" s="677"/>
      <c r="AU8515" s="677"/>
      <c r="AV8515" s="677"/>
      <c r="AW8515" s="677"/>
      <c r="AX8515" s="677"/>
      <c r="AY8515" s="677"/>
      <c r="AZ8515" s="677"/>
      <c r="BA8515" s="677"/>
      <c r="BB8515" s="677"/>
      <c r="BC8515" s="677"/>
      <c r="BD8515" s="677"/>
      <c r="BE8515" s="677"/>
      <c r="BF8515" s="677"/>
      <c r="BG8515" s="677"/>
      <c r="BH8515" s="677"/>
      <c r="BI8515" s="677"/>
      <c r="BJ8515" s="677"/>
      <c r="BK8515" s="677"/>
      <c r="BL8515" s="677"/>
      <c r="BM8515" s="677"/>
      <c r="BN8515" s="677"/>
      <c r="BO8515" s="677"/>
      <c r="BP8515" s="677"/>
      <c r="BQ8515" s="677"/>
      <c r="BR8515" s="677"/>
      <c r="BS8515" s="677"/>
      <c r="BT8515" s="677"/>
      <c r="BU8515" s="677"/>
      <c r="BV8515" s="677"/>
      <c r="BW8515" s="677"/>
      <c r="BX8515" s="677"/>
      <c r="BY8515" s="677"/>
      <c r="BZ8515" s="677"/>
      <c r="CA8515" s="677"/>
      <c r="CB8515" s="677"/>
      <c r="CC8515" s="677"/>
      <c r="CD8515" s="677"/>
      <c r="CE8515" s="677"/>
      <c r="CF8515" s="677"/>
      <c r="CG8515" s="677"/>
    </row>
    <row r="8516" spans="1:85">
      <c r="A8516" s="54"/>
      <c r="B8516" s="54"/>
      <c r="C8516" s="54"/>
      <c r="D8516" s="169"/>
      <c r="E8516" s="98"/>
      <c r="F8516" s="135"/>
      <c r="G8516" s="77"/>
      <c r="H8516" s="77"/>
      <c r="I8516" s="525"/>
      <c r="J8516" s="54"/>
      <c r="K8516" s="75" t="s">
        <v>1501</v>
      </c>
      <c r="L8516" s="76">
        <f t="shared" si="464"/>
        <v>0</v>
      </c>
      <c r="M8516" s="76"/>
      <c r="N8516" s="76"/>
      <c r="O8516" s="76"/>
      <c r="P8516" s="76"/>
      <c r="Q8516" s="76"/>
      <c r="R8516" s="76"/>
      <c r="S8516" s="76"/>
      <c r="T8516" s="76"/>
      <c r="U8516" s="76"/>
      <c r="V8516" s="76"/>
      <c r="W8516" s="76"/>
      <c r="X8516" s="76"/>
      <c r="Y8516" s="677"/>
      <c r="Z8516" s="677"/>
      <c r="AA8516" s="677"/>
      <c r="AB8516" s="677"/>
      <c r="AC8516" s="677"/>
      <c r="AD8516" s="677"/>
      <c r="AE8516" s="677"/>
      <c r="AF8516" s="677"/>
      <c r="AG8516" s="677"/>
      <c r="AH8516" s="677"/>
      <c r="AI8516" s="677"/>
      <c r="AJ8516" s="677"/>
      <c r="AK8516" s="677"/>
      <c r="AL8516" s="677"/>
      <c r="AM8516" s="677"/>
      <c r="AN8516" s="677"/>
      <c r="AO8516" s="677"/>
      <c r="AP8516" s="677"/>
      <c r="AQ8516" s="677"/>
      <c r="AR8516" s="677"/>
      <c r="AS8516" s="677"/>
      <c r="AT8516" s="677"/>
      <c r="AU8516" s="677"/>
      <c r="AV8516" s="677"/>
      <c r="AW8516" s="677"/>
      <c r="AX8516" s="677"/>
      <c r="AY8516" s="677"/>
      <c r="AZ8516" s="677"/>
      <c r="BA8516" s="677"/>
      <c r="BB8516" s="677"/>
      <c r="BC8516" s="677"/>
      <c r="BD8516" s="677"/>
      <c r="BE8516" s="677"/>
      <c r="BF8516" s="677"/>
      <c r="BG8516" s="677"/>
      <c r="BH8516" s="677"/>
      <c r="BI8516" s="677"/>
      <c r="BJ8516" s="677"/>
      <c r="BK8516" s="677"/>
      <c r="BL8516" s="677"/>
      <c r="BM8516" s="677"/>
      <c r="BN8516" s="677"/>
      <c r="BO8516" s="677"/>
      <c r="BP8516" s="677"/>
      <c r="BQ8516" s="677"/>
      <c r="BR8516" s="677"/>
      <c r="BS8516" s="677"/>
      <c r="BT8516" s="677"/>
      <c r="BU8516" s="677"/>
      <c r="BV8516" s="677"/>
      <c r="BW8516" s="677"/>
      <c r="BX8516" s="677"/>
      <c r="BY8516" s="677"/>
      <c r="BZ8516" s="677"/>
      <c r="CA8516" s="677"/>
      <c r="CB8516" s="677"/>
      <c r="CC8516" s="677"/>
      <c r="CD8516" s="677"/>
      <c r="CE8516" s="677"/>
      <c r="CF8516" s="677"/>
      <c r="CG8516" s="677"/>
    </row>
    <row r="8517" spans="1:85">
      <c r="A8517" s="54"/>
      <c r="B8517" s="54"/>
      <c r="C8517" s="80"/>
      <c r="D8517" s="81"/>
      <c r="E8517" s="99"/>
      <c r="F8517" s="80"/>
      <c r="G8517" s="81"/>
      <c r="H8517" s="81"/>
      <c r="I8517" s="526"/>
      <c r="J8517" s="80"/>
      <c r="K8517" s="84" t="s">
        <v>1502</v>
      </c>
      <c r="L8517" s="76">
        <f t="shared" si="464"/>
        <v>5</v>
      </c>
      <c r="M8517" s="76"/>
      <c r="N8517" s="76"/>
      <c r="O8517" s="76">
        <v>5</v>
      </c>
      <c r="P8517" s="76"/>
      <c r="Q8517" s="76"/>
      <c r="R8517" s="76"/>
      <c r="S8517" s="76"/>
      <c r="T8517" s="76"/>
      <c r="U8517" s="76"/>
      <c r="V8517" s="76"/>
      <c r="W8517" s="76"/>
      <c r="X8517" s="76"/>
      <c r="Y8517" s="677"/>
      <c r="Z8517" s="677"/>
      <c r="AA8517" s="677"/>
      <c r="AB8517" s="677"/>
      <c r="AC8517" s="677"/>
      <c r="AD8517" s="677"/>
      <c r="AE8517" s="677"/>
      <c r="AF8517" s="677"/>
      <c r="AG8517" s="677"/>
      <c r="AH8517" s="677"/>
      <c r="AI8517" s="677"/>
      <c r="AJ8517" s="677"/>
      <c r="AK8517" s="677"/>
      <c r="AL8517" s="677"/>
      <c r="AM8517" s="677"/>
      <c r="AN8517" s="677"/>
      <c r="AO8517" s="677"/>
      <c r="AP8517" s="677"/>
      <c r="AQ8517" s="677"/>
      <c r="AR8517" s="677"/>
      <c r="AS8517" s="677"/>
      <c r="AT8517" s="677"/>
      <c r="AU8517" s="677"/>
      <c r="AV8517" s="677"/>
      <c r="AW8517" s="677"/>
      <c r="AX8517" s="677"/>
      <c r="AY8517" s="677"/>
      <c r="AZ8517" s="677"/>
      <c r="BA8517" s="677"/>
      <c r="BB8517" s="677"/>
      <c r="BC8517" s="677"/>
      <c r="BD8517" s="677"/>
      <c r="BE8517" s="677"/>
      <c r="BF8517" s="677"/>
      <c r="BG8517" s="677"/>
      <c r="BH8517" s="677"/>
      <c r="BI8517" s="677"/>
      <c r="BJ8517" s="677"/>
      <c r="BK8517" s="677"/>
      <c r="BL8517" s="677"/>
      <c r="BM8517" s="677"/>
      <c r="BN8517" s="677"/>
      <c r="BO8517" s="677"/>
      <c r="BP8517" s="677"/>
      <c r="BQ8517" s="677"/>
      <c r="BR8517" s="677"/>
      <c r="BS8517" s="677"/>
      <c r="BT8517" s="677"/>
      <c r="BU8517" s="677"/>
      <c r="BV8517" s="677"/>
      <c r="BW8517" s="677"/>
      <c r="BX8517" s="677"/>
      <c r="BY8517" s="677"/>
      <c r="BZ8517" s="677"/>
      <c r="CA8517" s="677"/>
      <c r="CB8517" s="677"/>
      <c r="CC8517" s="677"/>
      <c r="CD8517" s="677"/>
      <c r="CE8517" s="677"/>
      <c r="CF8517" s="677"/>
      <c r="CG8517" s="677"/>
    </row>
    <row r="8518" spans="1:85">
      <c r="A8518" s="54"/>
      <c r="B8518" s="54"/>
      <c r="C8518" s="46" t="s">
        <v>33</v>
      </c>
      <c r="D8518" s="58" t="s">
        <v>12895</v>
      </c>
      <c r="E8518" s="97" t="s">
        <v>12896</v>
      </c>
      <c r="F8518" s="46" t="s">
        <v>12897</v>
      </c>
      <c r="G8518" s="58" t="s">
        <v>12898</v>
      </c>
      <c r="H8518" s="58" t="s">
        <v>12899</v>
      </c>
      <c r="I8518" s="524">
        <v>0</v>
      </c>
      <c r="J8518" s="46" t="s">
        <v>1508</v>
      </c>
      <c r="K8518" s="75" t="s">
        <v>1509</v>
      </c>
      <c r="L8518" s="76">
        <f t="shared" si="464"/>
        <v>0</v>
      </c>
      <c r="M8518" s="76"/>
      <c r="N8518" s="76"/>
      <c r="O8518" s="76"/>
      <c r="P8518" s="76"/>
      <c r="Q8518" s="76"/>
      <c r="R8518" s="76"/>
      <c r="S8518" s="76"/>
      <c r="T8518" s="76"/>
      <c r="U8518" s="76"/>
      <c r="V8518" s="76"/>
      <c r="W8518" s="76"/>
      <c r="X8518" s="76"/>
      <c r="Y8518" s="677"/>
      <c r="Z8518" s="677"/>
      <c r="AA8518" s="677"/>
      <c r="AB8518" s="677"/>
      <c r="AC8518" s="677"/>
      <c r="AD8518" s="677"/>
      <c r="AE8518" s="677"/>
      <c r="AF8518" s="677"/>
      <c r="AG8518" s="677"/>
      <c r="AH8518" s="677"/>
      <c r="AI8518" s="677"/>
      <c r="AJ8518" s="677"/>
      <c r="AK8518" s="677"/>
      <c r="AL8518" s="677"/>
      <c r="AM8518" s="677"/>
      <c r="AN8518" s="677"/>
      <c r="AO8518" s="677"/>
      <c r="AP8518" s="677"/>
      <c r="AQ8518" s="677"/>
      <c r="AR8518" s="677"/>
      <c r="AS8518" s="677"/>
      <c r="AT8518" s="677"/>
      <c r="AU8518" s="677"/>
      <c r="AV8518" s="677"/>
      <c r="AW8518" s="677"/>
      <c r="AX8518" s="677"/>
      <c r="AY8518" s="677"/>
      <c r="AZ8518" s="677"/>
      <c r="BA8518" s="677"/>
      <c r="BB8518" s="677"/>
      <c r="BC8518" s="677"/>
      <c r="BD8518" s="677"/>
      <c r="BE8518" s="677"/>
      <c r="BF8518" s="677"/>
      <c r="BG8518" s="677"/>
      <c r="BH8518" s="677"/>
      <c r="BI8518" s="677"/>
      <c r="BJ8518" s="677"/>
      <c r="BK8518" s="677"/>
      <c r="BL8518" s="677"/>
      <c r="BM8518" s="677"/>
      <c r="BN8518" s="677"/>
      <c r="BO8518" s="677"/>
      <c r="BP8518" s="677"/>
      <c r="BQ8518" s="677"/>
      <c r="BR8518" s="677"/>
      <c r="BS8518" s="677"/>
      <c r="BT8518" s="677"/>
      <c r="BU8518" s="677"/>
      <c r="BV8518" s="677"/>
      <c r="BW8518" s="677"/>
      <c r="BX8518" s="677"/>
      <c r="BY8518" s="677"/>
      <c r="BZ8518" s="677"/>
      <c r="CA8518" s="677"/>
      <c r="CB8518" s="677"/>
      <c r="CC8518" s="677"/>
      <c r="CD8518" s="677"/>
      <c r="CE8518" s="677"/>
      <c r="CF8518" s="677"/>
      <c r="CG8518" s="677"/>
    </row>
    <row r="8519" spans="1:85">
      <c r="A8519" s="54"/>
      <c r="B8519" s="54"/>
      <c r="C8519" s="54"/>
      <c r="D8519" s="169"/>
      <c r="E8519" s="98"/>
      <c r="F8519" s="135"/>
      <c r="G8519" s="77"/>
      <c r="H8519" s="77"/>
      <c r="I8519" s="525"/>
      <c r="J8519" s="54"/>
      <c r="K8519" s="75" t="s">
        <v>1501</v>
      </c>
      <c r="L8519" s="76">
        <f t="shared" si="464"/>
        <v>0</v>
      </c>
      <c r="M8519" s="76"/>
      <c r="N8519" s="76"/>
      <c r="O8519" s="76"/>
      <c r="P8519" s="76"/>
      <c r="Q8519" s="76"/>
      <c r="R8519" s="76"/>
      <c r="S8519" s="76"/>
      <c r="T8519" s="76"/>
      <c r="U8519" s="76"/>
      <c r="V8519" s="76"/>
      <c r="W8519" s="76"/>
      <c r="X8519" s="76"/>
      <c r="Y8519" s="677"/>
      <c r="Z8519" s="677"/>
      <c r="AA8519" s="677"/>
      <c r="AB8519" s="677"/>
      <c r="AC8519" s="677"/>
      <c r="AD8519" s="677"/>
      <c r="AE8519" s="677"/>
      <c r="AF8519" s="677"/>
      <c r="AG8519" s="677"/>
      <c r="AH8519" s="677"/>
      <c r="AI8519" s="677"/>
      <c r="AJ8519" s="677"/>
      <c r="AK8519" s="677"/>
      <c r="AL8519" s="677"/>
      <c r="AM8519" s="677"/>
      <c r="AN8519" s="677"/>
      <c r="AO8519" s="677"/>
      <c r="AP8519" s="677"/>
      <c r="AQ8519" s="677"/>
      <c r="AR8519" s="677"/>
      <c r="AS8519" s="677"/>
      <c r="AT8519" s="677"/>
      <c r="AU8519" s="677"/>
      <c r="AV8519" s="677"/>
      <c r="AW8519" s="677"/>
      <c r="AX8519" s="677"/>
      <c r="AY8519" s="677"/>
      <c r="AZ8519" s="677"/>
      <c r="BA8519" s="677"/>
      <c r="BB8519" s="677"/>
      <c r="BC8519" s="677"/>
      <c r="BD8519" s="677"/>
      <c r="BE8519" s="677"/>
      <c r="BF8519" s="677"/>
      <c r="BG8519" s="677"/>
      <c r="BH8519" s="677"/>
      <c r="BI8519" s="677"/>
      <c r="BJ8519" s="677"/>
      <c r="BK8519" s="677"/>
      <c r="BL8519" s="677"/>
      <c r="BM8519" s="677"/>
      <c r="BN8519" s="677"/>
      <c r="BO8519" s="677"/>
      <c r="BP8519" s="677"/>
      <c r="BQ8519" s="677"/>
      <c r="BR8519" s="677"/>
      <c r="BS8519" s="677"/>
      <c r="BT8519" s="677"/>
      <c r="BU8519" s="677"/>
      <c r="BV8519" s="677"/>
      <c r="BW8519" s="677"/>
      <c r="BX8519" s="677"/>
      <c r="BY8519" s="677"/>
      <c r="BZ8519" s="677"/>
      <c r="CA8519" s="677"/>
      <c r="CB8519" s="677"/>
      <c r="CC8519" s="677"/>
      <c r="CD8519" s="677"/>
      <c r="CE8519" s="677"/>
      <c r="CF8519" s="677"/>
      <c r="CG8519" s="677"/>
    </row>
    <row r="8520" spans="1:85">
      <c r="A8520" s="54"/>
      <c r="B8520" s="54"/>
      <c r="C8520" s="80"/>
      <c r="D8520" s="81"/>
      <c r="E8520" s="99"/>
      <c r="F8520" s="80"/>
      <c r="G8520" s="81"/>
      <c r="H8520" s="81"/>
      <c r="I8520" s="526"/>
      <c r="J8520" s="80"/>
      <c r="K8520" s="84" t="s">
        <v>1502</v>
      </c>
      <c r="L8520" s="76">
        <f t="shared" si="464"/>
        <v>3</v>
      </c>
      <c r="M8520" s="76"/>
      <c r="N8520" s="76"/>
      <c r="O8520" s="76">
        <v>2</v>
      </c>
      <c r="P8520" s="76"/>
      <c r="Q8520" s="76"/>
      <c r="R8520" s="76"/>
      <c r="S8520" s="76">
        <v>1</v>
      </c>
      <c r="T8520" s="76"/>
      <c r="U8520" s="76"/>
      <c r="V8520" s="76"/>
      <c r="W8520" s="76"/>
      <c r="X8520" s="76"/>
      <c r="Y8520" s="677"/>
      <c r="Z8520" s="677"/>
      <c r="AA8520" s="677"/>
      <c r="AB8520" s="677"/>
      <c r="AC8520" s="677"/>
      <c r="AD8520" s="677"/>
      <c r="AE8520" s="677"/>
      <c r="AF8520" s="677"/>
      <c r="AG8520" s="677"/>
      <c r="AH8520" s="677"/>
      <c r="AI8520" s="677"/>
      <c r="AJ8520" s="677"/>
      <c r="AK8520" s="677"/>
      <c r="AL8520" s="677"/>
      <c r="AM8520" s="677"/>
      <c r="AN8520" s="677"/>
      <c r="AO8520" s="677"/>
      <c r="AP8520" s="677"/>
      <c r="AQ8520" s="677"/>
      <c r="AR8520" s="677"/>
      <c r="AS8520" s="677"/>
      <c r="AT8520" s="677"/>
      <c r="AU8520" s="677"/>
      <c r="AV8520" s="677"/>
      <c r="AW8520" s="677"/>
      <c r="AX8520" s="677"/>
      <c r="AY8520" s="677"/>
      <c r="AZ8520" s="677"/>
      <c r="BA8520" s="677"/>
      <c r="BB8520" s="677"/>
      <c r="BC8520" s="677"/>
      <c r="BD8520" s="677"/>
      <c r="BE8520" s="677"/>
      <c r="BF8520" s="677"/>
      <c r="BG8520" s="677"/>
      <c r="BH8520" s="677"/>
      <c r="BI8520" s="677"/>
      <c r="BJ8520" s="677"/>
      <c r="BK8520" s="677"/>
      <c r="BL8520" s="677"/>
      <c r="BM8520" s="677"/>
      <c r="BN8520" s="677"/>
      <c r="BO8520" s="677"/>
      <c r="BP8520" s="677"/>
      <c r="BQ8520" s="677"/>
      <c r="BR8520" s="677"/>
      <c r="BS8520" s="677"/>
      <c r="BT8520" s="677"/>
      <c r="BU8520" s="677"/>
      <c r="BV8520" s="677"/>
      <c r="BW8520" s="677"/>
      <c r="BX8520" s="677"/>
      <c r="BY8520" s="677"/>
      <c r="BZ8520" s="677"/>
      <c r="CA8520" s="677"/>
      <c r="CB8520" s="677"/>
      <c r="CC8520" s="677"/>
      <c r="CD8520" s="677"/>
      <c r="CE8520" s="677"/>
      <c r="CF8520" s="677"/>
      <c r="CG8520" s="677"/>
    </row>
    <row r="8521" spans="1:85">
      <c r="A8521" s="54"/>
      <c r="B8521" s="54"/>
      <c r="C8521" s="46" t="s">
        <v>33</v>
      </c>
      <c r="D8521" s="58" t="s">
        <v>12900</v>
      </c>
      <c r="E8521" s="97" t="s">
        <v>12901</v>
      </c>
      <c r="F8521" s="46" t="s">
        <v>12897</v>
      </c>
      <c r="G8521" s="58" t="s">
        <v>12902</v>
      </c>
      <c r="H8521" s="58" t="s">
        <v>12903</v>
      </c>
      <c r="I8521" s="524">
        <v>8303</v>
      </c>
      <c r="J8521" s="46" t="s">
        <v>1508</v>
      </c>
      <c r="K8521" s="75" t="s">
        <v>1509</v>
      </c>
      <c r="L8521" s="76">
        <f>SUM(M8521:X8521)</f>
        <v>0</v>
      </c>
      <c r="M8521" s="76"/>
      <c r="N8521" s="76"/>
      <c r="O8521" s="76"/>
      <c r="P8521" s="76"/>
      <c r="Q8521" s="76"/>
      <c r="R8521" s="76"/>
      <c r="S8521" s="76"/>
      <c r="T8521" s="76"/>
      <c r="U8521" s="76"/>
      <c r="V8521" s="76"/>
      <c r="W8521" s="76"/>
      <c r="X8521" s="76"/>
      <c r="Y8521" s="677"/>
      <c r="Z8521" s="677"/>
      <c r="AA8521" s="677"/>
      <c r="AB8521" s="677"/>
      <c r="AC8521" s="677"/>
      <c r="AD8521" s="677"/>
      <c r="AE8521" s="677"/>
      <c r="AF8521" s="677"/>
      <c r="AG8521" s="677"/>
      <c r="AH8521" s="677"/>
      <c r="AI8521" s="677"/>
      <c r="AJ8521" s="677"/>
      <c r="AK8521" s="677"/>
      <c r="AL8521" s="677"/>
      <c r="AM8521" s="677"/>
      <c r="AN8521" s="677"/>
      <c r="AO8521" s="677"/>
      <c r="AP8521" s="677"/>
      <c r="AQ8521" s="677"/>
      <c r="AR8521" s="677"/>
      <c r="AS8521" s="677"/>
      <c r="AT8521" s="677"/>
      <c r="AU8521" s="677"/>
      <c r="AV8521" s="677"/>
      <c r="AW8521" s="677"/>
      <c r="AX8521" s="677"/>
      <c r="AY8521" s="677"/>
      <c r="AZ8521" s="677"/>
      <c r="BA8521" s="677"/>
      <c r="BB8521" s="677"/>
      <c r="BC8521" s="677"/>
      <c r="BD8521" s="677"/>
      <c r="BE8521" s="677"/>
      <c r="BF8521" s="677"/>
      <c r="BG8521" s="677"/>
      <c r="BH8521" s="677"/>
      <c r="BI8521" s="677"/>
      <c r="BJ8521" s="677"/>
      <c r="BK8521" s="677"/>
      <c r="BL8521" s="677"/>
      <c r="BM8521" s="677"/>
      <c r="BN8521" s="677"/>
      <c r="BO8521" s="677"/>
      <c r="BP8521" s="677"/>
      <c r="BQ8521" s="677"/>
      <c r="BR8521" s="677"/>
      <c r="BS8521" s="677"/>
      <c r="BT8521" s="677"/>
      <c r="BU8521" s="677"/>
      <c r="BV8521" s="677"/>
      <c r="BW8521" s="677"/>
      <c r="BX8521" s="677"/>
      <c r="BY8521" s="677"/>
      <c r="BZ8521" s="677"/>
      <c r="CA8521" s="677"/>
      <c r="CB8521" s="677"/>
      <c r="CC8521" s="677"/>
      <c r="CD8521" s="677"/>
      <c r="CE8521" s="677"/>
      <c r="CF8521" s="677"/>
      <c r="CG8521" s="677"/>
    </row>
    <row r="8522" spans="1:85">
      <c r="A8522" s="54"/>
      <c r="B8522" s="54"/>
      <c r="C8522" s="54"/>
      <c r="D8522" s="169"/>
      <c r="E8522" s="98"/>
      <c r="F8522" s="135"/>
      <c r="G8522" s="77"/>
      <c r="H8522" s="77"/>
      <c r="I8522" s="525"/>
      <c r="J8522" s="54"/>
      <c r="K8522" s="75" t="s">
        <v>1501</v>
      </c>
      <c r="L8522" s="76">
        <f t="shared" ref="L8522:L8532" si="465">SUM(M8522:X8522)</f>
        <v>0</v>
      </c>
      <c r="M8522" s="76"/>
      <c r="N8522" s="76"/>
      <c r="O8522" s="76"/>
      <c r="P8522" s="76"/>
      <c r="Q8522" s="76"/>
      <c r="R8522" s="76"/>
      <c r="S8522" s="76"/>
      <c r="T8522" s="76"/>
      <c r="U8522" s="76"/>
      <c r="V8522" s="76"/>
      <c r="W8522" s="76"/>
      <c r="X8522" s="76"/>
      <c r="Y8522" s="677"/>
      <c r="Z8522" s="677"/>
      <c r="AA8522" s="677"/>
      <c r="AB8522" s="677"/>
      <c r="AC8522" s="677"/>
      <c r="AD8522" s="677"/>
      <c r="AE8522" s="677"/>
      <c r="AF8522" s="677"/>
      <c r="AG8522" s="677"/>
      <c r="AH8522" s="677"/>
      <c r="AI8522" s="677"/>
      <c r="AJ8522" s="677"/>
      <c r="AK8522" s="677"/>
      <c r="AL8522" s="677"/>
      <c r="AM8522" s="677"/>
      <c r="AN8522" s="677"/>
      <c r="AO8522" s="677"/>
      <c r="AP8522" s="677"/>
      <c r="AQ8522" s="677"/>
      <c r="AR8522" s="677"/>
      <c r="AS8522" s="677"/>
      <c r="AT8522" s="677"/>
      <c r="AU8522" s="677"/>
      <c r="AV8522" s="677"/>
      <c r="AW8522" s="677"/>
      <c r="AX8522" s="677"/>
      <c r="AY8522" s="677"/>
      <c r="AZ8522" s="677"/>
      <c r="BA8522" s="677"/>
      <c r="BB8522" s="677"/>
      <c r="BC8522" s="677"/>
      <c r="BD8522" s="677"/>
      <c r="BE8522" s="677"/>
      <c r="BF8522" s="677"/>
      <c r="BG8522" s="677"/>
      <c r="BH8522" s="677"/>
      <c r="BI8522" s="677"/>
      <c r="BJ8522" s="677"/>
      <c r="BK8522" s="677"/>
      <c r="BL8522" s="677"/>
      <c r="BM8522" s="677"/>
      <c r="BN8522" s="677"/>
      <c r="BO8522" s="677"/>
      <c r="BP8522" s="677"/>
      <c r="BQ8522" s="677"/>
      <c r="BR8522" s="677"/>
      <c r="BS8522" s="677"/>
      <c r="BT8522" s="677"/>
      <c r="BU8522" s="677"/>
      <c r="BV8522" s="677"/>
      <c r="BW8522" s="677"/>
      <c r="BX8522" s="677"/>
      <c r="BY8522" s="677"/>
      <c r="BZ8522" s="677"/>
      <c r="CA8522" s="677"/>
      <c r="CB8522" s="677"/>
      <c r="CC8522" s="677"/>
      <c r="CD8522" s="677"/>
      <c r="CE8522" s="677"/>
      <c r="CF8522" s="677"/>
      <c r="CG8522" s="677"/>
    </row>
    <row r="8523" spans="1:85">
      <c r="A8523" s="54"/>
      <c r="B8523" s="54"/>
      <c r="C8523" s="80"/>
      <c r="D8523" s="81"/>
      <c r="E8523" s="99"/>
      <c r="F8523" s="80"/>
      <c r="G8523" s="81"/>
      <c r="H8523" s="81"/>
      <c r="I8523" s="526"/>
      <c r="J8523" s="80"/>
      <c r="K8523" s="84" t="s">
        <v>1502</v>
      </c>
      <c r="L8523" s="76">
        <f t="shared" si="465"/>
        <v>4</v>
      </c>
      <c r="M8523" s="76"/>
      <c r="N8523" s="76"/>
      <c r="O8523" s="76"/>
      <c r="P8523" s="76"/>
      <c r="Q8523" s="76"/>
      <c r="R8523" s="76">
        <v>2</v>
      </c>
      <c r="S8523" s="76"/>
      <c r="T8523" s="76">
        <v>2</v>
      </c>
      <c r="U8523" s="76"/>
      <c r="V8523" s="76"/>
      <c r="W8523" s="76"/>
      <c r="X8523" s="76"/>
      <c r="Y8523" s="677"/>
      <c r="Z8523" s="677"/>
      <c r="AA8523" s="677"/>
      <c r="AB8523" s="677"/>
      <c r="AC8523" s="677"/>
      <c r="AD8523" s="677"/>
      <c r="AE8523" s="677"/>
      <c r="AF8523" s="677"/>
      <c r="AG8523" s="677"/>
      <c r="AH8523" s="677"/>
      <c r="AI8523" s="677"/>
      <c r="AJ8523" s="677"/>
      <c r="AK8523" s="677"/>
      <c r="AL8523" s="677"/>
      <c r="AM8523" s="677"/>
      <c r="AN8523" s="677"/>
      <c r="AO8523" s="677"/>
      <c r="AP8523" s="677"/>
      <c r="AQ8523" s="677"/>
      <c r="AR8523" s="677"/>
      <c r="AS8523" s="677"/>
      <c r="AT8523" s="677"/>
      <c r="AU8523" s="677"/>
      <c r="AV8523" s="677"/>
      <c r="AW8523" s="677"/>
      <c r="AX8523" s="677"/>
      <c r="AY8523" s="677"/>
      <c r="AZ8523" s="677"/>
      <c r="BA8523" s="677"/>
      <c r="BB8523" s="677"/>
      <c r="BC8523" s="677"/>
      <c r="BD8523" s="677"/>
      <c r="BE8523" s="677"/>
      <c r="BF8523" s="677"/>
      <c r="BG8523" s="677"/>
      <c r="BH8523" s="677"/>
      <c r="BI8523" s="677"/>
      <c r="BJ8523" s="677"/>
      <c r="BK8523" s="677"/>
      <c r="BL8523" s="677"/>
      <c r="BM8523" s="677"/>
      <c r="BN8523" s="677"/>
      <c r="BO8523" s="677"/>
      <c r="BP8523" s="677"/>
      <c r="BQ8523" s="677"/>
      <c r="BR8523" s="677"/>
      <c r="BS8523" s="677"/>
      <c r="BT8523" s="677"/>
      <c r="BU8523" s="677"/>
      <c r="BV8523" s="677"/>
      <c r="BW8523" s="677"/>
      <c r="BX8523" s="677"/>
      <c r="BY8523" s="677"/>
      <c r="BZ8523" s="677"/>
      <c r="CA8523" s="677"/>
      <c r="CB8523" s="677"/>
      <c r="CC8523" s="677"/>
      <c r="CD8523" s="677"/>
      <c r="CE8523" s="677"/>
      <c r="CF8523" s="677"/>
      <c r="CG8523" s="677"/>
    </row>
    <row r="8524" spans="1:85">
      <c r="A8524" s="54"/>
      <c r="B8524" s="54"/>
      <c r="C8524" s="46" t="s">
        <v>33</v>
      </c>
      <c r="D8524" s="58" t="s">
        <v>12904</v>
      </c>
      <c r="E8524" s="97" t="s">
        <v>12905</v>
      </c>
      <c r="F8524" s="46" t="s">
        <v>12906</v>
      </c>
      <c r="G8524" s="58" t="s">
        <v>12907</v>
      </c>
      <c r="H8524" s="58" t="s">
        <v>12908</v>
      </c>
      <c r="I8524" s="524">
        <v>0</v>
      </c>
      <c r="J8524" s="46" t="s">
        <v>1508</v>
      </c>
      <c r="K8524" s="75" t="s">
        <v>1509</v>
      </c>
      <c r="L8524" s="76">
        <f t="shared" si="465"/>
        <v>0</v>
      </c>
      <c r="M8524" s="76"/>
      <c r="N8524" s="76"/>
      <c r="O8524" s="76"/>
      <c r="P8524" s="76"/>
      <c r="Q8524" s="76"/>
      <c r="R8524" s="76"/>
      <c r="S8524" s="76"/>
      <c r="T8524" s="76"/>
      <c r="U8524" s="76"/>
      <c r="V8524" s="76"/>
      <c r="W8524" s="76"/>
      <c r="X8524" s="76"/>
      <c r="Y8524" s="677"/>
      <c r="Z8524" s="677"/>
      <c r="AA8524" s="677"/>
      <c r="AB8524" s="677"/>
      <c r="AC8524" s="677"/>
      <c r="AD8524" s="677"/>
      <c r="AE8524" s="677"/>
      <c r="AF8524" s="677"/>
      <c r="AG8524" s="677"/>
      <c r="AH8524" s="677"/>
      <c r="AI8524" s="677"/>
      <c r="AJ8524" s="677"/>
      <c r="AK8524" s="677"/>
      <c r="AL8524" s="677"/>
      <c r="AM8524" s="677"/>
      <c r="AN8524" s="677"/>
      <c r="AO8524" s="677"/>
      <c r="AP8524" s="677"/>
      <c r="AQ8524" s="677"/>
      <c r="AR8524" s="677"/>
      <c r="AS8524" s="677"/>
      <c r="AT8524" s="677"/>
      <c r="AU8524" s="677"/>
      <c r="AV8524" s="677"/>
      <c r="AW8524" s="677"/>
      <c r="AX8524" s="677"/>
      <c r="AY8524" s="677"/>
      <c r="AZ8524" s="677"/>
      <c r="BA8524" s="677"/>
      <c r="BB8524" s="677"/>
      <c r="BC8524" s="677"/>
      <c r="BD8524" s="677"/>
      <c r="BE8524" s="677"/>
      <c r="BF8524" s="677"/>
      <c r="BG8524" s="677"/>
      <c r="BH8524" s="677"/>
      <c r="BI8524" s="677"/>
      <c r="BJ8524" s="677"/>
      <c r="BK8524" s="677"/>
      <c r="BL8524" s="677"/>
      <c r="BM8524" s="677"/>
      <c r="BN8524" s="677"/>
      <c r="BO8524" s="677"/>
      <c r="BP8524" s="677"/>
      <c r="BQ8524" s="677"/>
      <c r="BR8524" s="677"/>
      <c r="BS8524" s="677"/>
      <c r="BT8524" s="677"/>
      <c r="BU8524" s="677"/>
      <c r="BV8524" s="677"/>
      <c r="BW8524" s="677"/>
      <c r="BX8524" s="677"/>
      <c r="BY8524" s="677"/>
      <c r="BZ8524" s="677"/>
      <c r="CA8524" s="677"/>
      <c r="CB8524" s="677"/>
      <c r="CC8524" s="677"/>
      <c r="CD8524" s="677"/>
      <c r="CE8524" s="677"/>
      <c r="CF8524" s="677"/>
      <c r="CG8524" s="677"/>
    </row>
    <row r="8525" spans="1:85">
      <c r="A8525" s="54"/>
      <c r="B8525" s="54"/>
      <c r="C8525" s="54"/>
      <c r="D8525" s="169"/>
      <c r="E8525" s="98"/>
      <c r="F8525" s="135"/>
      <c r="G8525" s="77"/>
      <c r="H8525" s="77"/>
      <c r="I8525" s="525"/>
      <c r="J8525" s="54"/>
      <c r="K8525" s="75" t="s">
        <v>1501</v>
      </c>
      <c r="L8525" s="76">
        <f t="shared" si="465"/>
        <v>0</v>
      </c>
      <c r="M8525" s="76"/>
      <c r="N8525" s="76"/>
      <c r="O8525" s="76"/>
      <c r="P8525" s="76"/>
      <c r="Q8525" s="76"/>
      <c r="R8525" s="76"/>
      <c r="S8525" s="76"/>
      <c r="T8525" s="76"/>
      <c r="U8525" s="76"/>
      <c r="V8525" s="76"/>
      <c r="W8525" s="76"/>
      <c r="X8525" s="76"/>
      <c r="Y8525" s="677"/>
      <c r="Z8525" s="677"/>
      <c r="AA8525" s="677"/>
      <c r="AB8525" s="677"/>
      <c r="AC8525" s="677"/>
      <c r="AD8525" s="677"/>
      <c r="AE8525" s="677"/>
      <c r="AF8525" s="677"/>
      <c r="AG8525" s="677"/>
      <c r="AH8525" s="677"/>
      <c r="AI8525" s="677"/>
      <c r="AJ8525" s="677"/>
      <c r="AK8525" s="677"/>
      <c r="AL8525" s="677"/>
      <c r="AM8525" s="677"/>
      <c r="AN8525" s="677"/>
      <c r="AO8525" s="677"/>
      <c r="AP8525" s="677"/>
      <c r="AQ8525" s="677"/>
      <c r="AR8525" s="677"/>
      <c r="AS8525" s="677"/>
      <c r="AT8525" s="677"/>
      <c r="AU8525" s="677"/>
      <c r="AV8525" s="677"/>
      <c r="AW8525" s="677"/>
      <c r="AX8525" s="677"/>
      <c r="AY8525" s="677"/>
      <c r="AZ8525" s="677"/>
      <c r="BA8525" s="677"/>
      <c r="BB8525" s="677"/>
      <c r="BC8525" s="677"/>
      <c r="BD8525" s="677"/>
      <c r="BE8525" s="677"/>
      <c r="BF8525" s="677"/>
      <c r="BG8525" s="677"/>
      <c r="BH8525" s="677"/>
      <c r="BI8525" s="677"/>
      <c r="BJ8525" s="677"/>
      <c r="BK8525" s="677"/>
      <c r="BL8525" s="677"/>
      <c r="BM8525" s="677"/>
      <c r="BN8525" s="677"/>
      <c r="BO8525" s="677"/>
      <c r="BP8525" s="677"/>
      <c r="BQ8525" s="677"/>
      <c r="BR8525" s="677"/>
      <c r="BS8525" s="677"/>
      <c r="BT8525" s="677"/>
      <c r="BU8525" s="677"/>
      <c r="BV8525" s="677"/>
      <c r="BW8525" s="677"/>
      <c r="BX8525" s="677"/>
      <c r="BY8525" s="677"/>
      <c r="BZ8525" s="677"/>
      <c r="CA8525" s="677"/>
      <c r="CB8525" s="677"/>
      <c r="CC8525" s="677"/>
      <c r="CD8525" s="677"/>
      <c r="CE8525" s="677"/>
      <c r="CF8525" s="677"/>
      <c r="CG8525" s="677"/>
    </row>
    <row r="8526" spans="1:85">
      <c r="A8526" s="54"/>
      <c r="B8526" s="54"/>
      <c r="C8526" s="80"/>
      <c r="D8526" s="81"/>
      <c r="E8526" s="99"/>
      <c r="F8526" s="80"/>
      <c r="G8526" s="81"/>
      <c r="H8526" s="81"/>
      <c r="I8526" s="526"/>
      <c r="J8526" s="80"/>
      <c r="K8526" s="84" t="s">
        <v>1502</v>
      </c>
      <c r="L8526" s="76">
        <f t="shared" si="465"/>
        <v>2</v>
      </c>
      <c r="M8526" s="76"/>
      <c r="N8526" s="76"/>
      <c r="O8526" s="76">
        <v>2</v>
      </c>
      <c r="P8526" s="76"/>
      <c r="Q8526" s="76"/>
      <c r="R8526" s="76"/>
      <c r="S8526" s="76"/>
      <c r="T8526" s="76"/>
      <c r="U8526" s="76"/>
      <c r="V8526" s="76"/>
      <c r="W8526" s="76"/>
      <c r="X8526" s="76"/>
      <c r="Y8526" s="677"/>
      <c r="Z8526" s="677"/>
      <c r="AA8526" s="677"/>
      <c r="AB8526" s="677"/>
      <c r="AC8526" s="677"/>
      <c r="AD8526" s="677"/>
      <c r="AE8526" s="677"/>
      <c r="AF8526" s="677"/>
      <c r="AG8526" s="677"/>
      <c r="AH8526" s="677"/>
      <c r="AI8526" s="677"/>
      <c r="AJ8526" s="677"/>
      <c r="AK8526" s="677"/>
      <c r="AL8526" s="677"/>
      <c r="AM8526" s="677"/>
      <c r="AN8526" s="677"/>
      <c r="AO8526" s="677"/>
      <c r="AP8526" s="677"/>
      <c r="AQ8526" s="677"/>
      <c r="AR8526" s="677"/>
      <c r="AS8526" s="677"/>
      <c r="AT8526" s="677"/>
      <c r="AU8526" s="677"/>
      <c r="AV8526" s="677"/>
      <c r="AW8526" s="677"/>
      <c r="AX8526" s="677"/>
      <c r="AY8526" s="677"/>
      <c r="AZ8526" s="677"/>
      <c r="BA8526" s="677"/>
      <c r="BB8526" s="677"/>
      <c r="BC8526" s="677"/>
      <c r="BD8526" s="677"/>
      <c r="BE8526" s="677"/>
      <c r="BF8526" s="677"/>
      <c r="BG8526" s="677"/>
      <c r="BH8526" s="677"/>
      <c r="BI8526" s="677"/>
      <c r="BJ8526" s="677"/>
      <c r="BK8526" s="677"/>
      <c r="BL8526" s="677"/>
      <c r="BM8526" s="677"/>
      <c r="BN8526" s="677"/>
      <c r="BO8526" s="677"/>
      <c r="BP8526" s="677"/>
      <c r="BQ8526" s="677"/>
      <c r="BR8526" s="677"/>
      <c r="BS8526" s="677"/>
      <c r="BT8526" s="677"/>
      <c r="BU8526" s="677"/>
      <c r="BV8526" s="677"/>
      <c r="BW8526" s="677"/>
      <c r="BX8526" s="677"/>
      <c r="BY8526" s="677"/>
      <c r="BZ8526" s="677"/>
      <c r="CA8526" s="677"/>
      <c r="CB8526" s="677"/>
      <c r="CC8526" s="677"/>
      <c r="CD8526" s="677"/>
      <c r="CE8526" s="677"/>
      <c r="CF8526" s="677"/>
      <c r="CG8526" s="677"/>
    </row>
    <row r="8527" spans="1:85">
      <c r="A8527" s="54"/>
      <c r="B8527" s="54"/>
      <c r="C8527" s="46" t="s">
        <v>33</v>
      </c>
      <c r="D8527" s="58" t="s">
        <v>12909</v>
      </c>
      <c r="E8527" s="97" t="s">
        <v>12910</v>
      </c>
      <c r="F8527" s="46" t="s">
        <v>12911</v>
      </c>
      <c r="G8527" s="58" t="s">
        <v>12912</v>
      </c>
      <c r="H8527" s="58"/>
      <c r="I8527" s="524">
        <v>0</v>
      </c>
      <c r="J8527" s="46" t="s">
        <v>1508</v>
      </c>
      <c r="K8527" s="75" t="s">
        <v>1509</v>
      </c>
      <c r="L8527" s="76">
        <f t="shared" si="465"/>
        <v>0</v>
      </c>
      <c r="M8527" s="76"/>
      <c r="N8527" s="76"/>
      <c r="O8527" s="76"/>
      <c r="P8527" s="76"/>
      <c r="Q8527" s="76"/>
      <c r="R8527" s="76"/>
      <c r="S8527" s="76"/>
      <c r="T8527" s="76"/>
      <c r="U8527" s="76"/>
      <c r="V8527" s="76"/>
      <c r="W8527" s="76"/>
      <c r="X8527" s="76"/>
      <c r="Y8527" s="677"/>
      <c r="Z8527" s="677"/>
      <c r="AA8527" s="677"/>
      <c r="AB8527" s="677"/>
      <c r="AC8527" s="677"/>
      <c r="AD8527" s="677"/>
      <c r="AE8527" s="677"/>
      <c r="AF8527" s="677"/>
      <c r="AG8527" s="677"/>
      <c r="AH8527" s="677"/>
      <c r="AI8527" s="677"/>
      <c r="AJ8527" s="677"/>
      <c r="AK8527" s="677"/>
      <c r="AL8527" s="677"/>
      <c r="AM8527" s="677"/>
      <c r="AN8527" s="677"/>
      <c r="AO8527" s="677"/>
      <c r="AP8527" s="677"/>
      <c r="AQ8527" s="677"/>
      <c r="AR8527" s="677"/>
      <c r="AS8527" s="677"/>
      <c r="AT8527" s="677"/>
      <c r="AU8527" s="677"/>
      <c r="AV8527" s="677"/>
      <c r="AW8527" s="677"/>
      <c r="AX8527" s="677"/>
      <c r="AY8527" s="677"/>
      <c r="AZ8527" s="677"/>
      <c r="BA8527" s="677"/>
      <c r="BB8527" s="677"/>
      <c r="BC8527" s="677"/>
      <c r="BD8527" s="677"/>
      <c r="BE8527" s="677"/>
      <c r="BF8527" s="677"/>
      <c r="BG8527" s="677"/>
      <c r="BH8527" s="677"/>
      <c r="BI8527" s="677"/>
      <c r="BJ8527" s="677"/>
      <c r="BK8527" s="677"/>
      <c r="BL8527" s="677"/>
      <c r="BM8527" s="677"/>
      <c r="BN8527" s="677"/>
      <c r="BO8527" s="677"/>
      <c r="BP8527" s="677"/>
      <c r="BQ8527" s="677"/>
      <c r="BR8527" s="677"/>
      <c r="BS8527" s="677"/>
      <c r="BT8527" s="677"/>
      <c r="BU8527" s="677"/>
      <c r="BV8527" s="677"/>
      <c r="BW8527" s="677"/>
      <c r="BX8527" s="677"/>
      <c r="BY8527" s="677"/>
      <c r="BZ8527" s="677"/>
      <c r="CA8527" s="677"/>
      <c r="CB8527" s="677"/>
      <c r="CC8527" s="677"/>
      <c r="CD8527" s="677"/>
      <c r="CE8527" s="677"/>
      <c r="CF8527" s="677"/>
      <c r="CG8527" s="677"/>
    </row>
    <row r="8528" spans="1:85">
      <c r="A8528" s="54"/>
      <c r="B8528" s="54"/>
      <c r="C8528" s="54"/>
      <c r="D8528" s="169"/>
      <c r="E8528" s="98"/>
      <c r="F8528" s="135"/>
      <c r="G8528" s="77"/>
      <c r="H8528" s="77"/>
      <c r="I8528" s="525"/>
      <c r="J8528" s="54"/>
      <c r="K8528" s="75" t="s">
        <v>1501</v>
      </c>
      <c r="L8528" s="76">
        <f t="shared" si="465"/>
        <v>0</v>
      </c>
      <c r="M8528" s="76"/>
      <c r="N8528" s="76"/>
      <c r="O8528" s="76"/>
      <c r="P8528" s="76"/>
      <c r="Q8528" s="76"/>
      <c r="R8528" s="76"/>
      <c r="S8528" s="76"/>
      <c r="T8528" s="76"/>
      <c r="U8528" s="76"/>
      <c r="V8528" s="76"/>
      <c r="W8528" s="76"/>
      <c r="X8528" s="76"/>
      <c r="Y8528" s="677"/>
      <c r="Z8528" s="677"/>
      <c r="AA8528" s="677"/>
      <c r="AB8528" s="677"/>
      <c r="AC8528" s="677"/>
      <c r="AD8528" s="677"/>
      <c r="AE8528" s="677"/>
      <c r="AF8528" s="677"/>
      <c r="AG8528" s="677"/>
      <c r="AH8528" s="677"/>
      <c r="AI8528" s="677"/>
      <c r="AJ8528" s="677"/>
      <c r="AK8528" s="677"/>
      <c r="AL8528" s="677"/>
      <c r="AM8528" s="677"/>
      <c r="AN8528" s="677"/>
      <c r="AO8528" s="677"/>
      <c r="AP8528" s="677"/>
      <c r="AQ8528" s="677"/>
      <c r="AR8528" s="677"/>
      <c r="AS8528" s="677"/>
      <c r="AT8528" s="677"/>
      <c r="AU8528" s="677"/>
      <c r="AV8528" s="677"/>
      <c r="AW8528" s="677"/>
      <c r="AX8528" s="677"/>
      <c r="AY8528" s="677"/>
      <c r="AZ8528" s="677"/>
      <c r="BA8528" s="677"/>
      <c r="BB8528" s="677"/>
      <c r="BC8528" s="677"/>
      <c r="BD8528" s="677"/>
      <c r="BE8528" s="677"/>
      <c r="BF8528" s="677"/>
      <c r="BG8528" s="677"/>
      <c r="BH8528" s="677"/>
      <c r="BI8528" s="677"/>
      <c r="BJ8528" s="677"/>
      <c r="BK8528" s="677"/>
      <c r="BL8528" s="677"/>
      <c r="BM8528" s="677"/>
      <c r="BN8528" s="677"/>
      <c r="BO8528" s="677"/>
      <c r="BP8528" s="677"/>
      <c r="BQ8528" s="677"/>
      <c r="BR8528" s="677"/>
      <c r="BS8528" s="677"/>
      <c r="BT8528" s="677"/>
      <c r="BU8528" s="677"/>
      <c r="BV8528" s="677"/>
      <c r="BW8528" s="677"/>
      <c r="BX8528" s="677"/>
      <c r="BY8528" s="677"/>
      <c r="BZ8528" s="677"/>
      <c r="CA8528" s="677"/>
      <c r="CB8528" s="677"/>
      <c r="CC8528" s="677"/>
      <c r="CD8528" s="677"/>
      <c r="CE8528" s="677"/>
      <c r="CF8528" s="677"/>
      <c r="CG8528" s="677"/>
    </row>
    <row r="8529" spans="1:85">
      <c r="A8529" s="54"/>
      <c r="B8529" s="54"/>
      <c r="C8529" s="80"/>
      <c r="D8529" s="81"/>
      <c r="E8529" s="99"/>
      <c r="F8529" s="80"/>
      <c r="G8529" s="81"/>
      <c r="H8529" s="81"/>
      <c r="I8529" s="526"/>
      <c r="J8529" s="80"/>
      <c r="K8529" s="84" t="s">
        <v>1502</v>
      </c>
      <c r="L8529" s="76">
        <f t="shared" si="465"/>
        <v>2</v>
      </c>
      <c r="M8529" s="76"/>
      <c r="N8529" s="76"/>
      <c r="O8529" s="76">
        <v>1</v>
      </c>
      <c r="P8529" s="76"/>
      <c r="Q8529" s="76"/>
      <c r="R8529" s="76"/>
      <c r="S8529" s="76">
        <v>1</v>
      </c>
      <c r="T8529" s="76"/>
      <c r="U8529" s="76"/>
      <c r="V8529" s="76"/>
      <c r="W8529" s="76"/>
      <c r="X8529" s="76"/>
      <c r="Y8529" s="677"/>
      <c r="Z8529" s="677"/>
      <c r="AA8529" s="677"/>
      <c r="AB8529" s="677"/>
      <c r="AC8529" s="677"/>
      <c r="AD8529" s="677"/>
      <c r="AE8529" s="677"/>
      <c r="AF8529" s="677"/>
      <c r="AG8529" s="677"/>
      <c r="AH8529" s="677"/>
      <c r="AI8529" s="677"/>
      <c r="AJ8529" s="677"/>
      <c r="AK8529" s="677"/>
      <c r="AL8529" s="677"/>
      <c r="AM8529" s="677"/>
      <c r="AN8529" s="677"/>
      <c r="AO8529" s="677"/>
      <c r="AP8529" s="677"/>
      <c r="AQ8529" s="677"/>
      <c r="AR8529" s="677"/>
      <c r="AS8529" s="677"/>
      <c r="AT8529" s="677"/>
      <c r="AU8529" s="677"/>
      <c r="AV8529" s="677"/>
      <c r="AW8529" s="677"/>
      <c r="AX8529" s="677"/>
      <c r="AY8529" s="677"/>
      <c r="AZ8529" s="677"/>
      <c r="BA8529" s="677"/>
      <c r="BB8529" s="677"/>
      <c r="BC8529" s="677"/>
      <c r="BD8529" s="677"/>
      <c r="BE8529" s="677"/>
      <c r="BF8529" s="677"/>
      <c r="BG8529" s="677"/>
      <c r="BH8529" s="677"/>
      <c r="BI8529" s="677"/>
      <c r="BJ8529" s="677"/>
      <c r="BK8529" s="677"/>
      <c r="BL8529" s="677"/>
      <c r="BM8529" s="677"/>
      <c r="BN8529" s="677"/>
      <c r="BO8529" s="677"/>
      <c r="BP8529" s="677"/>
      <c r="BQ8529" s="677"/>
      <c r="BR8529" s="677"/>
      <c r="BS8529" s="677"/>
      <c r="BT8529" s="677"/>
      <c r="BU8529" s="677"/>
      <c r="BV8529" s="677"/>
      <c r="BW8529" s="677"/>
      <c r="BX8529" s="677"/>
      <c r="BY8529" s="677"/>
      <c r="BZ8529" s="677"/>
      <c r="CA8529" s="677"/>
      <c r="CB8529" s="677"/>
      <c r="CC8529" s="677"/>
      <c r="CD8529" s="677"/>
      <c r="CE8529" s="677"/>
      <c r="CF8529" s="677"/>
      <c r="CG8529" s="677"/>
    </row>
    <row r="8530" spans="1:85">
      <c r="A8530" s="54"/>
      <c r="B8530" s="54"/>
      <c r="C8530" s="46" t="s">
        <v>33</v>
      </c>
      <c r="D8530" s="58" t="s">
        <v>12913</v>
      </c>
      <c r="E8530" s="97" t="s">
        <v>12914</v>
      </c>
      <c r="F8530" s="46" t="s">
        <v>12915</v>
      </c>
      <c r="G8530" s="58" t="s">
        <v>12916</v>
      </c>
      <c r="H8530" s="58" t="s">
        <v>12899</v>
      </c>
      <c r="I8530" s="524">
        <v>0</v>
      </c>
      <c r="J8530" s="46" t="s">
        <v>1508</v>
      </c>
      <c r="K8530" s="75" t="s">
        <v>1509</v>
      </c>
      <c r="L8530" s="76">
        <f t="shared" si="465"/>
        <v>0</v>
      </c>
      <c r="M8530" s="76"/>
      <c r="N8530" s="76"/>
      <c r="O8530" s="76"/>
      <c r="P8530" s="76"/>
      <c r="Q8530" s="76"/>
      <c r="R8530" s="76"/>
      <c r="S8530" s="76"/>
      <c r="T8530" s="76"/>
      <c r="U8530" s="76"/>
      <c r="V8530" s="76"/>
      <c r="W8530" s="76"/>
      <c r="X8530" s="76"/>
      <c r="Y8530" s="677"/>
      <c r="Z8530" s="677"/>
      <c r="AA8530" s="677"/>
      <c r="AB8530" s="677"/>
      <c r="AC8530" s="677"/>
      <c r="AD8530" s="677"/>
      <c r="AE8530" s="677"/>
      <c r="AF8530" s="677"/>
      <c r="AG8530" s="677"/>
      <c r="AH8530" s="677"/>
      <c r="AI8530" s="677"/>
      <c r="AJ8530" s="677"/>
      <c r="AK8530" s="677"/>
      <c r="AL8530" s="677"/>
      <c r="AM8530" s="677"/>
      <c r="AN8530" s="677"/>
      <c r="AO8530" s="677"/>
      <c r="AP8530" s="677"/>
      <c r="AQ8530" s="677"/>
      <c r="AR8530" s="677"/>
      <c r="AS8530" s="677"/>
      <c r="AT8530" s="677"/>
      <c r="AU8530" s="677"/>
      <c r="AV8530" s="677"/>
      <c r="AW8530" s="677"/>
      <c r="AX8530" s="677"/>
      <c r="AY8530" s="677"/>
      <c r="AZ8530" s="677"/>
      <c r="BA8530" s="677"/>
      <c r="BB8530" s="677"/>
      <c r="BC8530" s="677"/>
      <c r="BD8530" s="677"/>
      <c r="BE8530" s="677"/>
      <c r="BF8530" s="677"/>
      <c r="BG8530" s="677"/>
      <c r="BH8530" s="677"/>
      <c r="BI8530" s="677"/>
      <c r="BJ8530" s="677"/>
      <c r="BK8530" s="677"/>
      <c r="BL8530" s="677"/>
      <c r="BM8530" s="677"/>
      <c r="BN8530" s="677"/>
      <c r="BO8530" s="677"/>
      <c r="BP8530" s="677"/>
      <c r="BQ8530" s="677"/>
      <c r="BR8530" s="677"/>
      <c r="BS8530" s="677"/>
      <c r="BT8530" s="677"/>
      <c r="BU8530" s="677"/>
      <c r="BV8530" s="677"/>
      <c r="BW8530" s="677"/>
      <c r="BX8530" s="677"/>
      <c r="BY8530" s="677"/>
      <c r="BZ8530" s="677"/>
      <c r="CA8530" s="677"/>
      <c r="CB8530" s="677"/>
      <c r="CC8530" s="677"/>
      <c r="CD8530" s="677"/>
      <c r="CE8530" s="677"/>
      <c r="CF8530" s="677"/>
      <c r="CG8530" s="677"/>
    </row>
    <row r="8531" spans="1:85">
      <c r="A8531" s="54"/>
      <c r="B8531" s="54"/>
      <c r="C8531" s="54"/>
      <c r="D8531" s="169"/>
      <c r="E8531" s="98"/>
      <c r="F8531" s="135"/>
      <c r="G8531" s="77"/>
      <c r="H8531" s="77"/>
      <c r="I8531" s="525"/>
      <c r="J8531" s="54"/>
      <c r="K8531" s="75" t="s">
        <v>1501</v>
      </c>
      <c r="L8531" s="76">
        <f t="shared" si="465"/>
        <v>0</v>
      </c>
      <c r="M8531" s="76"/>
      <c r="N8531" s="76"/>
      <c r="O8531" s="76"/>
      <c r="P8531" s="76"/>
      <c r="Q8531" s="76"/>
      <c r="R8531" s="76"/>
      <c r="S8531" s="76"/>
      <c r="T8531" s="76"/>
      <c r="U8531" s="76"/>
      <c r="V8531" s="76"/>
      <c r="W8531" s="76"/>
      <c r="X8531" s="76"/>
      <c r="Y8531" s="677"/>
      <c r="Z8531" s="677"/>
      <c r="AA8531" s="677"/>
      <c r="AB8531" s="677"/>
      <c r="AC8531" s="677"/>
      <c r="AD8531" s="677"/>
      <c r="AE8531" s="677"/>
      <c r="AF8531" s="677"/>
      <c r="AG8531" s="677"/>
      <c r="AH8531" s="677"/>
      <c r="AI8531" s="677"/>
      <c r="AJ8531" s="677"/>
      <c r="AK8531" s="677"/>
      <c r="AL8531" s="677"/>
      <c r="AM8531" s="677"/>
      <c r="AN8531" s="677"/>
      <c r="AO8531" s="677"/>
      <c r="AP8531" s="677"/>
      <c r="AQ8531" s="677"/>
      <c r="AR8531" s="677"/>
      <c r="AS8531" s="677"/>
      <c r="AT8531" s="677"/>
      <c r="AU8531" s="677"/>
      <c r="AV8531" s="677"/>
      <c r="AW8531" s="677"/>
      <c r="AX8531" s="677"/>
      <c r="AY8531" s="677"/>
      <c r="AZ8531" s="677"/>
      <c r="BA8531" s="677"/>
      <c r="BB8531" s="677"/>
      <c r="BC8531" s="677"/>
      <c r="BD8531" s="677"/>
      <c r="BE8531" s="677"/>
      <c r="BF8531" s="677"/>
      <c r="BG8531" s="677"/>
      <c r="BH8531" s="677"/>
      <c r="BI8531" s="677"/>
      <c r="BJ8531" s="677"/>
      <c r="BK8531" s="677"/>
      <c r="BL8531" s="677"/>
      <c r="BM8531" s="677"/>
      <c r="BN8531" s="677"/>
      <c r="BO8531" s="677"/>
      <c r="BP8531" s="677"/>
      <c r="BQ8531" s="677"/>
      <c r="BR8531" s="677"/>
      <c r="BS8531" s="677"/>
      <c r="BT8531" s="677"/>
      <c r="BU8531" s="677"/>
      <c r="BV8531" s="677"/>
      <c r="BW8531" s="677"/>
      <c r="BX8531" s="677"/>
      <c r="BY8531" s="677"/>
      <c r="BZ8531" s="677"/>
      <c r="CA8531" s="677"/>
      <c r="CB8531" s="677"/>
      <c r="CC8531" s="677"/>
      <c r="CD8531" s="677"/>
      <c r="CE8531" s="677"/>
      <c r="CF8531" s="677"/>
      <c r="CG8531" s="677"/>
    </row>
    <row r="8532" spans="1:85">
      <c r="A8532" s="54"/>
      <c r="B8532" s="54"/>
      <c r="C8532" s="80"/>
      <c r="D8532" s="81"/>
      <c r="E8532" s="99"/>
      <c r="F8532" s="80"/>
      <c r="G8532" s="81"/>
      <c r="H8532" s="81"/>
      <c r="I8532" s="526"/>
      <c r="J8532" s="80"/>
      <c r="K8532" s="84" t="s">
        <v>1502</v>
      </c>
      <c r="L8532" s="76">
        <f t="shared" si="465"/>
        <v>4</v>
      </c>
      <c r="M8532" s="76"/>
      <c r="N8532" s="76"/>
      <c r="O8532" s="76">
        <v>2</v>
      </c>
      <c r="P8532" s="76"/>
      <c r="Q8532" s="76"/>
      <c r="R8532" s="76"/>
      <c r="S8532" s="76">
        <v>2</v>
      </c>
      <c r="T8532" s="76"/>
      <c r="U8532" s="76"/>
      <c r="V8532" s="76"/>
      <c r="W8532" s="76"/>
      <c r="X8532" s="76"/>
      <c r="Y8532" s="677"/>
      <c r="Z8532" s="677"/>
      <c r="AA8532" s="677"/>
      <c r="AB8532" s="677"/>
      <c r="AC8532" s="677"/>
      <c r="AD8532" s="677"/>
      <c r="AE8532" s="677"/>
      <c r="AF8532" s="677"/>
      <c r="AG8532" s="677"/>
      <c r="AH8532" s="677"/>
      <c r="AI8532" s="677"/>
      <c r="AJ8532" s="677"/>
      <c r="AK8532" s="677"/>
      <c r="AL8532" s="677"/>
      <c r="AM8532" s="677"/>
      <c r="AN8532" s="677"/>
      <c r="AO8532" s="677"/>
      <c r="AP8532" s="677"/>
      <c r="AQ8532" s="677"/>
      <c r="AR8532" s="677"/>
      <c r="AS8532" s="677"/>
      <c r="AT8532" s="677"/>
      <c r="AU8532" s="677"/>
      <c r="AV8532" s="677"/>
      <c r="AW8532" s="677"/>
      <c r="AX8532" s="677"/>
      <c r="AY8532" s="677"/>
      <c r="AZ8532" s="677"/>
      <c r="BA8532" s="677"/>
      <c r="BB8532" s="677"/>
      <c r="BC8532" s="677"/>
      <c r="BD8532" s="677"/>
      <c r="BE8532" s="677"/>
      <c r="BF8532" s="677"/>
      <c r="BG8532" s="677"/>
      <c r="BH8532" s="677"/>
      <c r="BI8532" s="677"/>
      <c r="BJ8532" s="677"/>
      <c r="BK8532" s="677"/>
      <c r="BL8532" s="677"/>
      <c r="BM8532" s="677"/>
      <c r="BN8532" s="677"/>
      <c r="BO8532" s="677"/>
      <c r="BP8532" s="677"/>
      <c r="BQ8532" s="677"/>
      <c r="BR8532" s="677"/>
      <c r="BS8532" s="677"/>
      <c r="BT8532" s="677"/>
      <c r="BU8532" s="677"/>
      <c r="BV8532" s="677"/>
      <c r="BW8532" s="677"/>
      <c r="BX8532" s="677"/>
      <c r="BY8532" s="677"/>
      <c r="BZ8532" s="677"/>
      <c r="CA8532" s="677"/>
      <c r="CB8532" s="677"/>
      <c r="CC8532" s="677"/>
      <c r="CD8532" s="677"/>
      <c r="CE8532" s="677"/>
      <c r="CF8532" s="677"/>
      <c r="CG8532" s="677"/>
    </row>
    <row r="8533" spans="1:85">
      <c r="A8533" s="54"/>
      <c r="B8533" s="54"/>
      <c r="C8533" s="46" t="s">
        <v>33</v>
      </c>
      <c r="D8533" s="58" t="s">
        <v>12917</v>
      </c>
      <c r="E8533" s="97" t="s">
        <v>12918</v>
      </c>
      <c r="F8533" s="46" t="s">
        <v>12919</v>
      </c>
      <c r="G8533" s="58" t="s">
        <v>12920</v>
      </c>
      <c r="H8533" s="58" t="s">
        <v>12921</v>
      </c>
      <c r="I8533" s="524">
        <v>179</v>
      </c>
      <c r="J8533" s="46" t="s">
        <v>1508</v>
      </c>
      <c r="K8533" s="75" t="s">
        <v>1509</v>
      </c>
      <c r="L8533" s="76">
        <f>SUM(M8533:X8533)</f>
        <v>0</v>
      </c>
      <c r="M8533" s="76"/>
      <c r="N8533" s="76"/>
      <c r="O8533" s="76"/>
      <c r="P8533" s="76"/>
      <c r="Q8533" s="76"/>
      <c r="R8533" s="76"/>
      <c r="S8533" s="76"/>
      <c r="T8533" s="76"/>
      <c r="U8533" s="76"/>
      <c r="V8533" s="76"/>
      <c r="W8533" s="76"/>
      <c r="X8533" s="76"/>
      <c r="Y8533" s="677"/>
      <c r="Z8533" s="677"/>
      <c r="AA8533" s="677"/>
      <c r="AB8533" s="677"/>
      <c r="AC8533" s="677"/>
      <c r="AD8533" s="677"/>
      <c r="AE8533" s="677"/>
      <c r="AF8533" s="677"/>
      <c r="AG8533" s="677"/>
      <c r="AH8533" s="677"/>
      <c r="AI8533" s="677"/>
      <c r="AJ8533" s="677"/>
      <c r="AK8533" s="677"/>
      <c r="AL8533" s="677"/>
      <c r="AM8533" s="677"/>
      <c r="AN8533" s="677"/>
      <c r="AO8533" s="677"/>
      <c r="AP8533" s="677"/>
      <c r="AQ8533" s="677"/>
      <c r="AR8533" s="677"/>
      <c r="AS8533" s="677"/>
      <c r="AT8533" s="677"/>
      <c r="AU8533" s="677"/>
      <c r="AV8533" s="677"/>
      <c r="AW8533" s="677"/>
      <c r="AX8533" s="677"/>
      <c r="AY8533" s="677"/>
      <c r="AZ8533" s="677"/>
      <c r="BA8533" s="677"/>
      <c r="BB8533" s="677"/>
      <c r="BC8533" s="677"/>
      <c r="BD8533" s="677"/>
      <c r="BE8533" s="677"/>
      <c r="BF8533" s="677"/>
      <c r="BG8533" s="677"/>
      <c r="BH8533" s="677"/>
      <c r="BI8533" s="677"/>
      <c r="BJ8533" s="677"/>
      <c r="BK8533" s="677"/>
      <c r="BL8533" s="677"/>
      <c r="BM8533" s="677"/>
      <c r="BN8533" s="677"/>
      <c r="BO8533" s="677"/>
      <c r="BP8533" s="677"/>
      <c r="BQ8533" s="677"/>
      <c r="BR8533" s="677"/>
      <c r="BS8533" s="677"/>
      <c r="BT8533" s="677"/>
      <c r="BU8533" s="677"/>
      <c r="BV8533" s="677"/>
      <c r="BW8533" s="677"/>
      <c r="BX8533" s="677"/>
      <c r="BY8533" s="677"/>
      <c r="BZ8533" s="677"/>
      <c r="CA8533" s="677"/>
      <c r="CB8533" s="677"/>
      <c r="CC8533" s="677"/>
      <c r="CD8533" s="677"/>
      <c r="CE8533" s="677"/>
      <c r="CF8533" s="677"/>
      <c r="CG8533" s="677"/>
    </row>
    <row r="8534" spans="1:85">
      <c r="A8534" s="54"/>
      <c r="B8534" s="54"/>
      <c r="C8534" s="54"/>
      <c r="D8534" s="169"/>
      <c r="E8534" s="98"/>
      <c r="F8534" s="135"/>
      <c r="G8534" s="77"/>
      <c r="H8534" s="77"/>
      <c r="I8534" s="525"/>
      <c r="J8534" s="54"/>
      <c r="K8534" s="75" t="s">
        <v>1501</v>
      </c>
      <c r="L8534" s="76">
        <f t="shared" ref="L8534:L8544" si="466">SUM(M8534:X8534)</f>
        <v>0</v>
      </c>
      <c r="M8534" s="76"/>
      <c r="N8534" s="76"/>
      <c r="O8534" s="76"/>
      <c r="P8534" s="76"/>
      <c r="Q8534" s="76"/>
      <c r="R8534" s="76"/>
      <c r="S8534" s="76"/>
      <c r="T8534" s="76"/>
      <c r="U8534" s="76"/>
      <c r="V8534" s="76"/>
      <c r="W8534" s="76"/>
      <c r="X8534" s="76"/>
      <c r="Y8534" s="677"/>
      <c r="Z8534" s="677"/>
      <c r="AA8534" s="677"/>
      <c r="AB8534" s="677"/>
      <c r="AC8534" s="677"/>
      <c r="AD8534" s="677"/>
      <c r="AE8534" s="677"/>
      <c r="AF8534" s="677"/>
      <c r="AG8534" s="677"/>
      <c r="AH8534" s="677"/>
      <c r="AI8534" s="677"/>
      <c r="AJ8534" s="677"/>
      <c r="AK8534" s="677"/>
      <c r="AL8534" s="677"/>
      <c r="AM8534" s="677"/>
      <c r="AN8534" s="677"/>
      <c r="AO8534" s="677"/>
      <c r="AP8534" s="677"/>
      <c r="AQ8534" s="677"/>
      <c r="AR8534" s="677"/>
      <c r="AS8534" s="677"/>
      <c r="AT8534" s="677"/>
      <c r="AU8534" s="677"/>
      <c r="AV8534" s="677"/>
      <c r="AW8534" s="677"/>
      <c r="AX8534" s="677"/>
      <c r="AY8534" s="677"/>
      <c r="AZ8534" s="677"/>
      <c r="BA8534" s="677"/>
      <c r="BB8534" s="677"/>
      <c r="BC8534" s="677"/>
      <c r="BD8534" s="677"/>
      <c r="BE8534" s="677"/>
      <c r="BF8534" s="677"/>
      <c r="BG8534" s="677"/>
      <c r="BH8534" s="677"/>
      <c r="BI8534" s="677"/>
      <c r="BJ8534" s="677"/>
      <c r="BK8534" s="677"/>
      <c r="BL8534" s="677"/>
      <c r="BM8534" s="677"/>
      <c r="BN8534" s="677"/>
      <c r="BO8534" s="677"/>
      <c r="BP8534" s="677"/>
      <c r="BQ8534" s="677"/>
      <c r="BR8534" s="677"/>
      <c r="BS8534" s="677"/>
      <c r="BT8534" s="677"/>
      <c r="BU8534" s="677"/>
      <c r="BV8534" s="677"/>
      <c r="BW8534" s="677"/>
      <c r="BX8534" s="677"/>
      <c r="BY8534" s="677"/>
      <c r="BZ8534" s="677"/>
      <c r="CA8534" s="677"/>
      <c r="CB8534" s="677"/>
      <c r="CC8534" s="677"/>
      <c r="CD8534" s="677"/>
      <c r="CE8534" s="677"/>
      <c r="CF8534" s="677"/>
      <c r="CG8534" s="677"/>
    </row>
    <row r="8535" spans="1:85">
      <c r="A8535" s="54"/>
      <c r="B8535" s="54"/>
      <c r="C8535" s="80"/>
      <c r="D8535" s="81"/>
      <c r="E8535" s="99"/>
      <c r="F8535" s="80"/>
      <c r="G8535" s="81"/>
      <c r="H8535" s="81"/>
      <c r="I8535" s="526"/>
      <c r="J8535" s="80"/>
      <c r="K8535" s="84" t="s">
        <v>1502</v>
      </c>
      <c r="L8535" s="76">
        <f t="shared" si="466"/>
        <v>2</v>
      </c>
      <c r="M8535" s="76"/>
      <c r="N8535" s="76"/>
      <c r="O8535" s="76"/>
      <c r="P8535" s="76"/>
      <c r="Q8535" s="76"/>
      <c r="R8535" s="76"/>
      <c r="S8535" s="76"/>
      <c r="T8535" s="76">
        <v>2</v>
      </c>
      <c r="U8535" s="76"/>
      <c r="V8535" s="76"/>
      <c r="W8535" s="76"/>
      <c r="X8535" s="76"/>
      <c r="Y8535" s="677"/>
      <c r="Z8535" s="677"/>
      <c r="AA8535" s="677"/>
      <c r="AB8535" s="677"/>
      <c r="AC8535" s="677"/>
      <c r="AD8535" s="677"/>
      <c r="AE8535" s="677"/>
      <c r="AF8535" s="677"/>
      <c r="AG8535" s="677"/>
      <c r="AH8535" s="677"/>
      <c r="AI8535" s="677"/>
      <c r="AJ8535" s="677"/>
      <c r="AK8535" s="677"/>
      <c r="AL8535" s="677"/>
      <c r="AM8535" s="677"/>
      <c r="AN8535" s="677"/>
      <c r="AO8535" s="677"/>
      <c r="AP8535" s="677"/>
      <c r="AQ8535" s="677"/>
      <c r="AR8535" s="677"/>
      <c r="AS8535" s="677"/>
      <c r="AT8535" s="677"/>
      <c r="AU8535" s="677"/>
      <c r="AV8535" s="677"/>
      <c r="AW8535" s="677"/>
      <c r="AX8535" s="677"/>
      <c r="AY8535" s="677"/>
      <c r="AZ8535" s="677"/>
      <c r="BA8535" s="677"/>
      <c r="BB8535" s="677"/>
      <c r="BC8535" s="677"/>
      <c r="BD8535" s="677"/>
      <c r="BE8535" s="677"/>
      <c r="BF8535" s="677"/>
      <c r="BG8535" s="677"/>
      <c r="BH8535" s="677"/>
      <c r="BI8535" s="677"/>
      <c r="BJ8535" s="677"/>
      <c r="BK8535" s="677"/>
      <c r="BL8535" s="677"/>
      <c r="BM8535" s="677"/>
      <c r="BN8535" s="677"/>
      <c r="BO8535" s="677"/>
      <c r="BP8535" s="677"/>
      <c r="BQ8535" s="677"/>
      <c r="BR8535" s="677"/>
      <c r="BS8535" s="677"/>
      <c r="BT8535" s="677"/>
      <c r="BU8535" s="677"/>
      <c r="BV8535" s="677"/>
      <c r="BW8535" s="677"/>
      <c r="BX8535" s="677"/>
      <c r="BY8535" s="677"/>
      <c r="BZ8535" s="677"/>
      <c r="CA8535" s="677"/>
      <c r="CB8535" s="677"/>
      <c r="CC8535" s="677"/>
      <c r="CD8535" s="677"/>
      <c r="CE8535" s="677"/>
      <c r="CF8535" s="677"/>
      <c r="CG8535" s="677"/>
    </row>
    <row r="8536" spans="1:85">
      <c r="A8536" s="54"/>
      <c r="B8536" s="54"/>
      <c r="C8536" s="46" t="s">
        <v>33</v>
      </c>
      <c r="D8536" s="58" t="s">
        <v>12922</v>
      </c>
      <c r="E8536" s="97" t="s">
        <v>12923</v>
      </c>
      <c r="F8536" s="46" t="s">
        <v>12924</v>
      </c>
      <c r="G8536" s="58" t="s">
        <v>12925</v>
      </c>
      <c r="H8536" s="58" t="s">
        <v>12926</v>
      </c>
      <c r="I8536" s="524">
        <v>0</v>
      </c>
      <c r="J8536" s="46" t="s">
        <v>1508</v>
      </c>
      <c r="K8536" s="75" t="s">
        <v>1509</v>
      </c>
      <c r="L8536" s="76">
        <f t="shared" si="466"/>
        <v>0</v>
      </c>
      <c r="M8536" s="76"/>
      <c r="N8536" s="76"/>
      <c r="O8536" s="76"/>
      <c r="P8536" s="76"/>
      <c r="Q8536" s="76"/>
      <c r="R8536" s="76"/>
      <c r="S8536" s="76"/>
      <c r="T8536" s="76"/>
      <c r="U8536" s="76"/>
      <c r="V8536" s="76"/>
      <c r="W8536" s="76"/>
      <c r="X8536" s="76"/>
      <c r="Y8536" s="677"/>
      <c r="Z8536" s="677"/>
      <c r="AA8536" s="677"/>
      <c r="AB8536" s="677"/>
      <c r="AC8536" s="677"/>
      <c r="AD8536" s="677"/>
      <c r="AE8536" s="677"/>
      <c r="AF8536" s="677"/>
      <c r="AG8536" s="677"/>
      <c r="AH8536" s="677"/>
      <c r="AI8536" s="677"/>
      <c r="AJ8536" s="677"/>
      <c r="AK8536" s="677"/>
      <c r="AL8536" s="677"/>
      <c r="AM8536" s="677"/>
      <c r="AN8536" s="677"/>
      <c r="AO8536" s="677"/>
      <c r="AP8536" s="677"/>
      <c r="AQ8536" s="677"/>
      <c r="AR8536" s="677"/>
      <c r="AS8536" s="677"/>
      <c r="AT8536" s="677"/>
      <c r="AU8536" s="677"/>
      <c r="AV8536" s="677"/>
      <c r="AW8536" s="677"/>
      <c r="AX8536" s="677"/>
      <c r="AY8536" s="677"/>
      <c r="AZ8536" s="677"/>
      <c r="BA8536" s="677"/>
      <c r="BB8536" s="677"/>
      <c r="BC8536" s="677"/>
      <c r="BD8536" s="677"/>
      <c r="BE8536" s="677"/>
      <c r="BF8536" s="677"/>
      <c r="BG8536" s="677"/>
      <c r="BH8536" s="677"/>
      <c r="BI8536" s="677"/>
      <c r="BJ8536" s="677"/>
      <c r="BK8536" s="677"/>
      <c r="BL8536" s="677"/>
      <c r="BM8536" s="677"/>
      <c r="BN8536" s="677"/>
      <c r="BO8536" s="677"/>
      <c r="BP8536" s="677"/>
      <c r="BQ8536" s="677"/>
      <c r="BR8536" s="677"/>
      <c r="BS8536" s="677"/>
      <c r="BT8536" s="677"/>
      <c r="BU8536" s="677"/>
      <c r="BV8536" s="677"/>
      <c r="BW8536" s="677"/>
      <c r="BX8536" s="677"/>
      <c r="BY8536" s="677"/>
      <c r="BZ8536" s="677"/>
      <c r="CA8536" s="677"/>
      <c r="CB8536" s="677"/>
      <c r="CC8536" s="677"/>
      <c r="CD8536" s="677"/>
      <c r="CE8536" s="677"/>
      <c r="CF8536" s="677"/>
      <c r="CG8536" s="677"/>
    </row>
    <row r="8537" spans="1:85">
      <c r="A8537" s="54"/>
      <c r="B8537" s="54"/>
      <c r="C8537" s="54"/>
      <c r="D8537" s="169"/>
      <c r="E8537" s="98"/>
      <c r="F8537" s="135"/>
      <c r="G8537" s="77"/>
      <c r="H8537" s="77"/>
      <c r="I8537" s="525"/>
      <c r="J8537" s="54"/>
      <c r="K8537" s="75" t="s">
        <v>1501</v>
      </c>
      <c r="L8537" s="76">
        <f t="shared" si="466"/>
        <v>0</v>
      </c>
      <c r="M8537" s="76"/>
      <c r="N8537" s="76"/>
      <c r="O8537" s="76"/>
      <c r="P8537" s="76"/>
      <c r="Q8537" s="76"/>
      <c r="R8537" s="76"/>
      <c r="S8537" s="76"/>
      <c r="T8537" s="76"/>
      <c r="U8537" s="76"/>
      <c r="V8537" s="76"/>
      <c r="W8537" s="76"/>
      <c r="X8537" s="76"/>
      <c r="Y8537" s="677"/>
      <c r="Z8537" s="677"/>
      <c r="AA8537" s="677"/>
      <c r="AB8537" s="677"/>
      <c r="AC8537" s="677"/>
      <c r="AD8537" s="677"/>
      <c r="AE8537" s="677"/>
      <c r="AF8537" s="677"/>
      <c r="AG8537" s="677"/>
      <c r="AH8537" s="677"/>
      <c r="AI8537" s="677"/>
      <c r="AJ8537" s="677"/>
      <c r="AK8537" s="677"/>
      <c r="AL8537" s="677"/>
      <c r="AM8537" s="677"/>
      <c r="AN8537" s="677"/>
      <c r="AO8537" s="677"/>
      <c r="AP8537" s="677"/>
      <c r="AQ8537" s="677"/>
      <c r="AR8537" s="677"/>
      <c r="AS8537" s="677"/>
      <c r="AT8537" s="677"/>
      <c r="AU8537" s="677"/>
      <c r="AV8537" s="677"/>
      <c r="AW8537" s="677"/>
      <c r="AX8537" s="677"/>
      <c r="AY8537" s="677"/>
      <c r="AZ8537" s="677"/>
      <c r="BA8537" s="677"/>
      <c r="BB8537" s="677"/>
      <c r="BC8537" s="677"/>
      <c r="BD8537" s="677"/>
      <c r="BE8537" s="677"/>
      <c r="BF8537" s="677"/>
      <c r="BG8537" s="677"/>
      <c r="BH8537" s="677"/>
      <c r="BI8537" s="677"/>
      <c r="BJ8537" s="677"/>
      <c r="BK8537" s="677"/>
      <c r="BL8537" s="677"/>
      <c r="BM8537" s="677"/>
      <c r="BN8537" s="677"/>
      <c r="BO8537" s="677"/>
      <c r="BP8537" s="677"/>
      <c r="BQ8537" s="677"/>
      <c r="BR8537" s="677"/>
      <c r="BS8537" s="677"/>
      <c r="BT8537" s="677"/>
      <c r="BU8537" s="677"/>
      <c r="BV8537" s="677"/>
      <c r="BW8537" s="677"/>
      <c r="BX8537" s="677"/>
      <c r="BY8537" s="677"/>
      <c r="BZ8537" s="677"/>
      <c r="CA8537" s="677"/>
      <c r="CB8537" s="677"/>
      <c r="CC8537" s="677"/>
      <c r="CD8537" s="677"/>
      <c r="CE8537" s="677"/>
      <c r="CF8537" s="677"/>
      <c r="CG8537" s="677"/>
    </row>
    <row r="8538" spans="1:85">
      <c r="A8538" s="54"/>
      <c r="B8538" s="54"/>
      <c r="C8538" s="80"/>
      <c r="D8538" s="81"/>
      <c r="E8538" s="99"/>
      <c r="F8538" s="80"/>
      <c r="G8538" s="81"/>
      <c r="H8538" s="81"/>
      <c r="I8538" s="526"/>
      <c r="J8538" s="80"/>
      <c r="K8538" s="84" t="s">
        <v>1502</v>
      </c>
      <c r="L8538" s="76">
        <f t="shared" si="466"/>
        <v>2</v>
      </c>
      <c r="M8538" s="76"/>
      <c r="N8538" s="76"/>
      <c r="O8538" s="76">
        <v>2</v>
      </c>
      <c r="P8538" s="76"/>
      <c r="Q8538" s="76"/>
      <c r="R8538" s="76"/>
      <c r="S8538" s="76"/>
      <c r="T8538" s="76"/>
      <c r="U8538" s="76"/>
      <c r="V8538" s="76"/>
      <c r="W8538" s="76"/>
      <c r="X8538" s="76"/>
      <c r="Y8538" s="677"/>
      <c r="Z8538" s="677"/>
      <c r="AA8538" s="677"/>
      <c r="AB8538" s="677"/>
      <c r="AC8538" s="677"/>
      <c r="AD8538" s="677"/>
      <c r="AE8538" s="677"/>
      <c r="AF8538" s="677"/>
      <c r="AG8538" s="677"/>
      <c r="AH8538" s="677"/>
      <c r="AI8538" s="677"/>
      <c r="AJ8538" s="677"/>
      <c r="AK8538" s="677"/>
      <c r="AL8538" s="677"/>
      <c r="AM8538" s="677"/>
      <c r="AN8538" s="677"/>
      <c r="AO8538" s="677"/>
      <c r="AP8538" s="677"/>
      <c r="AQ8538" s="677"/>
      <c r="AR8538" s="677"/>
      <c r="AS8538" s="677"/>
      <c r="AT8538" s="677"/>
      <c r="AU8538" s="677"/>
      <c r="AV8538" s="677"/>
      <c r="AW8538" s="677"/>
      <c r="AX8538" s="677"/>
      <c r="AY8538" s="677"/>
      <c r="AZ8538" s="677"/>
      <c r="BA8538" s="677"/>
      <c r="BB8538" s="677"/>
      <c r="BC8538" s="677"/>
      <c r="BD8538" s="677"/>
      <c r="BE8538" s="677"/>
      <c r="BF8538" s="677"/>
      <c r="BG8538" s="677"/>
      <c r="BH8538" s="677"/>
      <c r="BI8538" s="677"/>
      <c r="BJ8538" s="677"/>
      <c r="BK8538" s="677"/>
      <c r="BL8538" s="677"/>
      <c r="BM8538" s="677"/>
      <c r="BN8538" s="677"/>
      <c r="BO8538" s="677"/>
      <c r="BP8538" s="677"/>
      <c r="BQ8538" s="677"/>
      <c r="BR8538" s="677"/>
      <c r="BS8538" s="677"/>
      <c r="BT8538" s="677"/>
      <c r="BU8538" s="677"/>
      <c r="BV8538" s="677"/>
      <c r="BW8538" s="677"/>
      <c r="BX8538" s="677"/>
      <c r="BY8538" s="677"/>
      <c r="BZ8538" s="677"/>
      <c r="CA8538" s="677"/>
      <c r="CB8538" s="677"/>
      <c r="CC8538" s="677"/>
      <c r="CD8538" s="677"/>
      <c r="CE8538" s="677"/>
      <c r="CF8538" s="677"/>
      <c r="CG8538" s="677"/>
    </row>
    <row r="8539" spans="1:85">
      <c r="A8539" s="54"/>
      <c r="B8539" s="54"/>
      <c r="C8539" s="46" t="s">
        <v>33</v>
      </c>
      <c r="D8539" s="58" t="s">
        <v>12927</v>
      </c>
      <c r="E8539" s="97" t="s">
        <v>12928</v>
      </c>
      <c r="F8539" s="46" t="s">
        <v>12929</v>
      </c>
      <c r="G8539" s="58" t="s">
        <v>12930</v>
      </c>
      <c r="H8539" s="58" t="s">
        <v>12931</v>
      </c>
      <c r="I8539" s="524">
        <v>0</v>
      </c>
      <c r="J8539" s="46" t="s">
        <v>1508</v>
      </c>
      <c r="K8539" s="75" t="s">
        <v>1509</v>
      </c>
      <c r="L8539" s="76">
        <f t="shared" si="466"/>
        <v>0</v>
      </c>
      <c r="M8539" s="76"/>
      <c r="N8539" s="76"/>
      <c r="O8539" s="76"/>
      <c r="P8539" s="76"/>
      <c r="Q8539" s="76"/>
      <c r="R8539" s="76"/>
      <c r="S8539" s="76"/>
      <c r="T8539" s="76"/>
      <c r="U8539" s="76"/>
      <c r="V8539" s="76"/>
      <c r="W8539" s="76"/>
      <c r="X8539" s="76"/>
      <c r="Y8539" s="677"/>
      <c r="Z8539" s="677"/>
      <c r="AA8539" s="677"/>
      <c r="AB8539" s="677"/>
      <c r="AC8539" s="677"/>
      <c r="AD8539" s="677"/>
      <c r="AE8539" s="677"/>
      <c r="AF8539" s="677"/>
      <c r="AG8539" s="677"/>
      <c r="AH8539" s="677"/>
      <c r="AI8539" s="677"/>
      <c r="AJ8539" s="677"/>
      <c r="AK8539" s="677"/>
      <c r="AL8539" s="677"/>
      <c r="AM8539" s="677"/>
      <c r="AN8539" s="677"/>
      <c r="AO8539" s="677"/>
      <c r="AP8539" s="677"/>
      <c r="AQ8539" s="677"/>
      <c r="AR8539" s="677"/>
      <c r="AS8539" s="677"/>
      <c r="AT8539" s="677"/>
      <c r="AU8539" s="677"/>
      <c r="AV8539" s="677"/>
      <c r="AW8539" s="677"/>
      <c r="AX8539" s="677"/>
      <c r="AY8539" s="677"/>
      <c r="AZ8539" s="677"/>
      <c r="BA8539" s="677"/>
      <c r="BB8539" s="677"/>
      <c r="BC8539" s="677"/>
      <c r="BD8539" s="677"/>
      <c r="BE8539" s="677"/>
      <c r="BF8539" s="677"/>
      <c r="BG8539" s="677"/>
      <c r="BH8539" s="677"/>
      <c r="BI8539" s="677"/>
      <c r="BJ8539" s="677"/>
      <c r="BK8539" s="677"/>
      <c r="BL8539" s="677"/>
      <c r="BM8539" s="677"/>
      <c r="BN8539" s="677"/>
      <c r="BO8539" s="677"/>
      <c r="BP8539" s="677"/>
      <c r="BQ8539" s="677"/>
      <c r="BR8539" s="677"/>
      <c r="BS8539" s="677"/>
      <c r="BT8539" s="677"/>
      <c r="BU8539" s="677"/>
      <c r="BV8539" s="677"/>
      <c r="BW8539" s="677"/>
      <c r="BX8539" s="677"/>
      <c r="BY8539" s="677"/>
      <c r="BZ8539" s="677"/>
      <c r="CA8539" s="677"/>
      <c r="CB8539" s="677"/>
      <c r="CC8539" s="677"/>
      <c r="CD8539" s="677"/>
      <c r="CE8539" s="677"/>
      <c r="CF8539" s="677"/>
      <c r="CG8539" s="677"/>
    </row>
    <row r="8540" spans="1:85">
      <c r="A8540" s="54"/>
      <c r="B8540" s="54"/>
      <c r="C8540" s="54"/>
      <c r="D8540" s="169"/>
      <c r="E8540" s="98"/>
      <c r="F8540" s="135"/>
      <c r="G8540" s="77"/>
      <c r="H8540" s="77"/>
      <c r="I8540" s="525"/>
      <c r="J8540" s="54"/>
      <c r="K8540" s="75" t="s">
        <v>1501</v>
      </c>
      <c r="L8540" s="76">
        <f t="shared" si="466"/>
        <v>0</v>
      </c>
      <c r="M8540" s="76"/>
      <c r="N8540" s="76"/>
      <c r="O8540" s="76"/>
      <c r="P8540" s="76"/>
      <c r="Q8540" s="76"/>
      <c r="R8540" s="76"/>
      <c r="S8540" s="76"/>
      <c r="T8540" s="76"/>
      <c r="U8540" s="76"/>
      <c r="V8540" s="76"/>
      <c r="W8540" s="76"/>
      <c r="X8540" s="76"/>
      <c r="Y8540" s="677"/>
      <c r="Z8540" s="677"/>
      <c r="AA8540" s="677"/>
      <c r="AB8540" s="677"/>
      <c r="AC8540" s="677"/>
      <c r="AD8540" s="677"/>
      <c r="AE8540" s="677"/>
      <c r="AF8540" s="677"/>
      <c r="AG8540" s="677"/>
      <c r="AH8540" s="677"/>
      <c r="AI8540" s="677"/>
      <c r="AJ8540" s="677"/>
      <c r="AK8540" s="677"/>
      <c r="AL8540" s="677"/>
      <c r="AM8540" s="677"/>
      <c r="AN8540" s="677"/>
      <c r="AO8540" s="677"/>
      <c r="AP8540" s="677"/>
      <c r="AQ8540" s="677"/>
      <c r="AR8540" s="677"/>
      <c r="AS8540" s="677"/>
      <c r="AT8540" s="677"/>
      <c r="AU8540" s="677"/>
      <c r="AV8540" s="677"/>
      <c r="AW8540" s="677"/>
      <c r="AX8540" s="677"/>
      <c r="AY8540" s="677"/>
      <c r="AZ8540" s="677"/>
      <c r="BA8540" s="677"/>
      <c r="BB8540" s="677"/>
      <c r="BC8540" s="677"/>
      <c r="BD8540" s="677"/>
      <c r="BE8540" s="677"/>
      <c r="BF8540" s="677"/>
      <c r="BG8540" s="677"/>
      <c r="BH8540" s="677"/>
      <c r="BI8540" s="677"/>
      <c r="BJ8540" s="677"/>
      <c r="BK8540" s="677"/>
      <c r="BL8540" s="677"/>
      <c r="BM8540" s="677"/>
      <c r="BN8540" s="677"/>
      <c r="BO8540" s="677"/>
      <c r="BP8540" s="677"/>
      <c r="BQ8540" s="677"/>
      <c r="BR8540" s="677"/>
      <c r="BS8540" s="677"/>
      <c r="BT8540" s="677"/>
      <c r="BU8540" s="677"/>
      <c r="BV8540" s="677"/>
      <c r="BW8540" s="677"/>
      <c r="BX8540" s="677"/>
      <c r="BY8540" s="677"/>
      <c r="BZ8540" s="677"/>
      <c r="CA8540" s="677"/>
      <c r="CB8540" s="677"/>
      <c r="CC8540" s="677"/>
      <c r="CD8540" s="677"/>
      <c r="CE8540" s="677"/>
      <c r="CF8540" s="677"/>
      <c r="CG8540" s="677"/>
    </row>
    <row r="8541" spans="1:85">
      <c r="A8541" s="54"/>
      <c r="B8541" s="54"/>
      <c r="C8541" s="80"/>
      <c r="D8541" s="81"/>
      <c r="E8541" s="99"/>
      <c r="F8541" s="80"/>
      <c r="G8541" s="81"/>
      <c r="H8541" s="81"/>
      <c r="I8541" s="526"/>
      <c r="J8541" s="80"/>
      <c r="K8541" s="84" t="s">
        <v>1502</v>
      </c>
      <c r="L8541" s="76">
        <f t="shared" si="466"/>
        <v>2</v>
      </c>
      <c r="M8541" s="76"/>
      <c r="N8541" s="76"/>
      <c r="O8541" s="76">
        <v>1</v>
      </c>
      <c r="P8541" s="76"/>
      <c r="Q8541" s="76"/>
      <c r="R8541" s="76"/>
      <c r="S8541" s="76">
        <v>1</v>
      </c>
      <c r="T8541" s="76"/>
      <c r="U8541" s="76"/>
      <c r="V8541" s="76"/>
      <c r="W8541" s="76"/>
      <c r="X8541" s="76"/>
      <c r="Y8541" s="677"/>
      <c r="Z8541" s="677"/>
      <c r="AA8541" s="677"/>
      <c r="AB8541" s="677"/>
      <c r="AC8541" s="677"/>
      <c r="AD8541" s="677"/>
      <c r="AE8541" s="677"/>
      <c r="AF8541" s="677"/>
      <c r="AG8541" s="677"/>
      <c r="AH8541" s="677"/>
      <c r="AI8541" s="677"/>
      <c r="AJ8541" s="677"/>
      <c r="AK8541" s="677"/>
      <c r="AL8541" s="677"/>
      <c r="AM8541" s="677"/>
      <c r="AN8541" s="677"/>
      <c r="AO8541" s="677"/>
      <c r="AP8541" s="677"/>
      <c r="AQ8541" s="677"/>
      <c r="AR8541" s="677"/>
      <c r="AS8541" s="677"/>
      <c r="AT8541" s="677"/>
      <c r="AU8541" s="677"/>
      <c r="AV8541" s="677"/>
      <c r="AW8541" s="677"/>
      <c r="AX8541" s="677"/>
      <c r="AY8541" s="677"/>
      <c r="AZ8541" s="677"/>
      <c r="BA8541" s="677"/>
      <c r="BB8541" s="677"/>
      <c r="BC8541" s="677"/>
      <c r="BD8541" s="677"/>
      <c r="BE8541" s="677"/>
      <c r="BF8541" s="677"/>
      <c r="BG8541" s="677"/>
      <c r="BH8541" s="677"/>
      <c r="BI8541" s="677"/>
      <c r="BJ8541" s="677"/>
      <c r="BK8541" s="677"/>
      <c r="BL8541" s="677"/>
      <c r="BM8541" s="677"/>
      <c r="BN8541" s="677"/>
      <c r="BO8541" s="677"/>
      <c r="BP8541" s="677"/>
      <c r="BQ8541" s="677"/>
      <c r="BR8541" s="677"/>
      <c r="BS8541" s="677"/>
      <c r="BT8541" s="677"/>
      <c r="BU8541" s="677"/>
      <c r="BV8541" s="677"/>
      <c r="BW8541" s="677"/>
      <c r="BX8541" s="677"/>
      <c r="BY8541" s="677"/>
      <c r="BZ8541" s="677"/>
      <c r="CA8541" s="677"/>
      <c r="CB8541" s="677"/>
      <c r="CC8541" s="677"/>
      <c r="CD8541" s="677"/>
      <c r="CE8541" s="677"/>
      <c r="CF8541" s="677"/>
      <c r="CG8541" s="677"/>
    </row>
    <row r="8542" spans="1:85">
      <c r="A8542" s="54"/>
      <c r="B8542" s="54"/>
      <c r="C8542" s="46" t="s">
        <v>33</v>
      </c>
      <c r="D8542" s="58" t="s">
        <v>12932</v>
      </c>
      <c r="E8542" s="97" t="s">
        <v>12933</v>
      </c>
      <c r="F8542" s="46" t="s">
        <v>12934</v>
      </c>
      <c r="G8542" s="58" t="s">
        <v>12935</v>
      </c>
      <c r="H8542" s="58" t="s">
        <v>12936</v>
      </c>
      <c r="I8542" s="524">
        <v>0</v>
      </c>
      <c r="J8542" s="46" t="s">
        <v>1508</v>
      </c>
      <c r="K8542" s="75" t="s">
        <v>1509</v>
      </c>
      <c r="L8542" s="76">
        <f t="shared" si="466"/>
        <v>0</v>
      </c>
      <c r="M8542" s="76"/>
      <c r="N8542" s="76"/>
      <c r="O8542" s="76"/>
      <c r="P8542" s="76"/>
      <c r="Q8542" s="76"/>
      <c r="R8542" s="76"/>
      <c r="S8542" s="76"/>
      <c r="T8542" s="76"/>
      <c r="U8542" s="76"/>
      <c r="V8542" s="76"/>
      <c r="W8542" s="76"/>
      <c r="X8542" s="76"/>
      <c r="Y8542" s="677"/>
      <c r="Z8542" s="677"/>
      <c r="AA8542" s="677"/>
      <c r="AB8542" s="677"/>
      <c r="AC8542" s="677"/>
      <c r="AD8542" s="677"/>
      <c r="AE8542" s="677"/>
      <c r="AF8542" s="677"/>
      <c r="AG8542" s="677"/>
      <c r="AH8542" s="677"/>
      <c r="AI8542" s="677"/>
      <c r="AJ8542" s="677"/>
      <c r="AK8542" s="677"/>
      <c r="AL8542" s="677"/>
      <c r="AM8542" s="677"/>
      <c r="AN8542" s="677"/>
      <c r="AO8542" s="677"/>
      <c r="AP8542" s="677"/>
      <c r="AQ8542" s="677"/>
      <c r="AR8542" s="677"/>
      <c r="AS8542" s="677"/>
      <c r="AT8542" s="677"/>
      <c r="AU8542" s="677"/>
      <c r="AV8542" s="677"/>
      <c r="AW8542" s="677"/>
      <c r="AX8542" s="677"/>
      <c r="AY8542" s="677"/>
      <c r="AZ8542" s="677"/>
      <c r="BA8542" s="677"/>
      <c r="BB8542" s="677"/>
      <c r="BC8542" s="677"/>
      <c r="BD8542" s="677"/>
      <c r="BE8542" s="677"/>
      <c r="BF8542" s="677"/>
      <c r="BG8542" s="677"/>
      <c r="BH8542" s="677"/>
      <c r="BI8542" s="677"/>
      <c r="BJ8542" s="677"/>
      <c r="BK8542" s="677"/>
      <c r="BL8542" s="677"/>
      <c r="BM8542" s="677"/>
      <c r="BN8542" s="677"/>
      <c r="BO8542" s="677"/>
      <c r="BP8542" s="677"/>
      <c r="BQ8542" s="677"/>
      <c r="BR8542" s="677"/>
      <c r="BS8542" s="677"/>
      <c r="BT8542" s="677"/>
      <c r="BU8542" s="677"/>
      <c r="BV8542" s="677"/>
      <c r="BW8542" s="677"/>
      <c r="BX8542" s="677"/>
      <c r="BY8542" s="677"/>
      <c r="BZ8542" s="677"/>
      <c r="CA8542" s="677"/>
      <c r="CB8542" s="677"/>
      <c r="CC8542" s="677"/>
      <c r="CD8542" s="677"/>
      <c r="CE8542" s="677"/>
      <c r="CF8542" s="677"/>
      <c r="CG8542" s="677"/>
    </row>
    <row r="8543" spans="1:85">
      <c r="A8543" s="54"/>
      <c r="B8543" s="54"/>
      <c r="C8543" s="54"/>
      <c r="D8543" s="169"/>
      <c r="E8543" s="98"/>
      <c r="F8543" s="135"/>
      <c r="G8543" s="77"/>
      <c r="H8543" s="77"/>
      <c r="I8543" s="525"/>
      <c r="J8543" s="54"/>
      <c r="K8543" s="75" t="s">
        <v>1501</v>
      </c>
      <c r="L8543" s="76">
        <f t="shared" si="466"/>
        <v>0</v>
      </c>
      <c r="M8543" s="76"/>
      <c r="N8543" s="76"/>
      <c r="O8543" s="76"/>
      <c r="P8543" s="76"/>
      <c r="Q8543" s="76"/>
      <c r="R8543" s="76"/>
      <c r="S8543" s="76"/>
      <c r="T8543" s="76"/>
      <c r="U8543" s="76"/>
      <c r="V8543" s="76"/>
      <c r="W8543" s="76"/>
      <c r="X8543" s="76"/>
      <c r="Y8543" s="677"/>
      <c r="Z8543" s="677"/>
      <c r="AA8543" s="677"/>
      <c r="AB8543" s="677"/>
      <c r="AC8543" s="677"/>
      <c r="AD8543" s="677"/>
      <c r="AE8543" s="677"/>
      <c r="AF8543" s="677"/>
      <c r="AG8543" s="677"/>
      <c r="AH8543" s="677"/>
      <c r="AI8543" s="677"/>
      <c r="AJ8543" s="677"/>
      <c r="AK8543" s="677"/>
      <c r="AL8543" s="677"/>
      <c r="AM8543" s="677"/>
      <c r="AN8543" s="677"/>
      <c r="AO8543" s="677"/>
      <c r="AP8543" s="677"/>
      <c r="AQ8543" s="677"/>
      <c r="AR8543" s="677"/>
      <c r="AS8543" s="677"/>
      <c r="AT8543" s="677"/>
      <c r="AU8543" s="677"/>
      <c r="AV8543" s="677"/>
      <c r="AW8543" s="677"/>
      <c r="AX8543" s="677"/>
      <c r="AY8543" s="677"/>
      <c r="AZ8543" s="677"/>
      <c r="BA8543" s="677"/>
      <c r="BB8543" s="677"/>
      <c r="BC8543" s="677"/>
      <c r="BD8543" s="677"/>
      <c r="BE8543" s="677"/>
      <c r="BF8543" s="677"/>
      <c r="BG8543" s="677"/>
      <c r="BH8543" s="677"/>
      <c r="BI8543" s="677"/>
      <c r="BJ8543" s="677"/>
      <c r="BK8543" s="677"/>
      <c r="BL8543" s="677"/>
      <c r="BM8543" s="677"/>
      <c r="BN8543" s="677"/>
      <c r="BO8543" s="677"/>
      <c r="BP8543" s="677"/>
      <c r="BQ8543" s="677"/>
      <c r="BR8543" s="677"/>
      <c r="BS8543" s="677"/>
      <c r="BT8543" s="677"/>
      <c r="BU8543" s="677"/>
      <c r="BV8543" s="677"/>
      <c r="BW8543" s="677"/>
      <c r="BX8543" s="677"/>
      <c r="BY8543" s="677"/>
      <c r="BZ8543" s="677"/>
      <c r="CA8543" s="677"/>
      <c r="CB8543" s="677"/>
      <c r="CC8543" s="677"/>
      <c r="CD8543" s="677"/>
      <c r="CE8543" s="677"/>
      <c r="CF8543" s="677"/>
      <c r="CG8543" s="677"/>
    </row>
    <row r="8544" spans="1:85">
      <c r="A8544" s="54"/>
      <c r="B8544" s="54"/>
      <c r="C8544" s="80"/>
      <c r="D8544" s="81"/>
      <c r="E8544" s="99"/>
      <c r="F8544" s="80"/>
      <c r="G8544" s="81"/>
      <c r="H8544" s="81"/>
      <c r="I8544" s="526"/>
      <c r="J8544" s="80"/>
      <c r="K8544" s="84" t="s">
        <v>1502</v>
      </c>
      <c r="L8544" s="76">
        <f t="shared" si="466"/>
        <v>4</v>
      </c>
      <c r="M8544" s="76"/>
      <c r="N8544" s="76"/>
      <c r="O8544" s="76">
        <v>3</v>
      </c>
      <c r="P8544" s="76"/>
      <c r="Q8544" s="76"/>
      <c r="R8544" s="76"/>
      <c r="S8544" s="76">
        <v>1</v>
      </c>
      <c r="T8544" s="76"/>
      <c r="U8544" s="76"/>
      <c r="V8544" s="76"/>
      <c r="W8544" s="76"/>
      <c r="X8544" s="76"/>
      <c r="Y8544" s="677"/>
      <c r="Z8544" s="677"/>
      <c r="AA8544" s="677"/>
      <c r="AB8544" s="677"/>
      <c r="AC8544" s="677"/>
      <c r="AD8544" s="677"/>
      <c r="AE8544" s="677"/>
      <c r="AF8544" s="677"/>
      <c r="AG8544" s="677"/>
      <c r="AH8544" s="677"/>
      <c r="AI8544" s="677"/>
      <c r="AJ8544" s="677"/>
      <c r="AK8544" s="677"/>
      <c r="AL8544" s="677"/>
      <c r="AM8544" s="677"/>
      <c r="AN8544" s="677"/>
      <c r="AO8544" s="677"/>
      <c r="AP8544" s="677"/>
      <c r="AQ8544" s="677"/>
      <c r="AR8544" s="677"/>
      <c r="AS8544" s="677"/>
      <c r="AT8544" s="677"/>
      <c r="AU8544" s="677"/>
      <c r="AV8544" s="677"/>
      <c r="AW8544" s="677"/>
      <c r="AX8544" s="677"/>
      <c r="AY8544" s="677"/>
      <c r="AZ8544" s="677"/>
      <c r="BA8544" s="677"/>
      <c r="BB8544" s="677"/>
      <c r="BC8544" s="677"/>
      <c r="BD8544" s="677"/>
      <c r="BE8544" s="677"/>
      <c r="BF8544" s="677"/>
      <c r="BG8544" s="677"/>
      <c r="BH8544" s="677"/>
      <c r="BI8544" s="677"/>
      <c r="BJ8544" s="677"/>
      <c r="BK8544" s="677"/>
      <c r="BL8544" s="677"/>
      <c r="BM8544" s="677"/>
      <c r="BN8544" s="677"/>
      <c r="BO8544" s="677"/>
      <c r="BP8544" s="677"/>
      <c r="BQ8544" s="677"/>
      <c r="BR8544" s="677"/>
      <c r="BS8544" s="677"/>
      <c r="BT8544" s="677"/>
      <c r="BU8544" s="677"/>
      <c r="BV8544" s="677"/>
      <c r="BW8544" s="677"/>
      <c r="BX8544" s="677"/>
      <c r="BY8544" s="677"/>
      <c r="BZ8544" s="677"/>
      <c r="CA8544" s="677"/>
      <c r="CB8544" s="677"/>
      <c r="CC8544" s="677"/>
      <c r="CD8544" s="677"/>
      <c r="CE8544" s="677"/>
      <c r="CF8544" s="677"/>
      <c r="CG8544" s="677"/>
    </row>
    <row r="8545" spans="1:85">
      <c r="A8545" s="54"/>
      <c r="B8545" s="54"/>
      <c r="C8545" s="46" t="s">
        <v>33</v>
      </c>
      <c r="D8545" s="58" t="s">
        <v>12937</v>
      </c>
      <c r="E8545" s="97" t="s">
        <v>12938</v>
      </c>
      <c r="F8545" s="46" t="s">
        <v>12939</v>
      </c>
      <c r="G8545" s="58" t="s">
        <v>12940</v>
      </c>
      <c r="H8545" s="58" t="s">
        <v>12941</v>
      </c>
      <c r="I8545" s="524">
        <v>0</v>
      </c>
      <c r="J8545" s="46" t="s">
        <v>1508</v>
      </c>
      <c r="K8545" s="75" t="s">
        <v>1509</v>
      </c>
      <c r="L8545" s="76">
        <f>SUM(M8545:X8545)</f>
        <v>0</v>
      </c>
      <c r="M8545" s="76"/>
      <c r="N8545" s="76"/>
      <c r="O8545" s="76"/>
      <c r="P8545" s="76"/>
      <c r="Q8545" s="76"/>
      <c r="R8545" s="76"/>
      <c r="S8545" s="76"/>
      <c r="T8545" s="76"/>
      <c r="U8545" s="76"/>
      <c r="V8545" s="76"/>
      <c r="W8545" s="76"/>
      <c r="X8545" s="76"/>
      <c r="Y8545" s="677"/>
      <c r="Z8545" s="677"/>
      <c r="AA8545" s="677"/>
      <c r="AB8545" s="677"/>
      <c r="AC8545" s="677"/>
      <c r="AD8545" s="677"/>
      <c r="AE8545" s="677"/>
      <c r="AF8545" s="677"/>
      <c r="AG8545" s="677"/>
      <c r="AH8545" s="677"/>
      <c r="AI8545" s="677"/>
      <c r="AJ8545" s="677"/>
      <c r="AK8545" s="677"/>
      <c r="AL8545" s="677"/>
      <c r="AM8545" s="677"/>
      <c r="AN8545" s="677"/>
      <c r="AO8545" s="677"/>
      <c r="AP8545" s="677"/>
      <c r="AQ8545" s="677"/>
      <c r="AR8545" s="677"/>
      <c r="AS8545" s="677"/>
      <c r="AT8545" s="677"/>
      <c r="AU8545" s="677"/>
      <c r="AV8545" s="677"/>
      <c r="AW8545" s="677"/>
      <c r="AX8545" s="677"/>
      <c r="AY8545" s="677"/>
      <c r="AZ8545" s="677"/>
      <c r="BA8545" s="677"/>
      <c r="BB8545" s="677"/>
      <c r="BC8545" s="677"/>
      <c r="BD8545" s="677"/>
      <c r="BE8545" s="677"/>
      <c r="BF8545" s="677"/>
      <c r="BG8545" s="677"/>
      <c r="BH8545" s="677"/>
      <c r="BI8545" s="677"/>
      <c r="BJ8545" s="677"/>
      <c r="BK8545" s="677"/>
      <c r="BL8545" s="677"/>
      <c r="BM8545" s="677"/>
      <c r="BN8545" s="677"/>
      <c r="BO8545" s="677"/>
      <c r="BP8545" s="677"/>
      <c r="BQ8545" s="677"/>
      <c r="BR8545" s="677"/>
      <c r="BS8545" s="677"/>
      <c r="BT8545" s="677"/>
      <c r="BU8545" s="677"/>
      <c r="BV8545" s="677"/>
      <c r="BW8545" s="677"/>
      <c r="BX8545" s="677"/>
      <c r="BY8545" s="677"/>
      <c r="BZ8545" s="677"/>
      <c r="CA8545" s="677"/>
      <c r="CB8545" s="677"/>
      <c r="CC8545" s="677"/>
      <c r="CD8545" s="677"/>
      <c r="CE8545" s="677"/>
      <c r="CF8545" s="677"/>
      <c r="CG8545" s="677"/>
    </row>
    <row r="8546" spans="1:85">
      <c r="A8546" s="54"/>
      <c r="B8546" s="54"/>
      <c r="C8546" s="54"/>
      <c r="D8546" s="169"/>
      <c r="E8546" s="98"/>
      <c r="F8546" s="135"/>
      <c r="G8546" s="77"/>
      <c r="H8546" s="77"/>
      <c r="I8546" s="525"/>
      <c r="J8546" s="54"/>
      <c r="K8546" s="75" t="s">
        <v>1501</v>
      </c>
      <c r="L8546" s="76">
        <f t="shared" ref="L8546:L8556" si="467">SUM(M8546:X8546)</f>
        <v>0</v>
      </c>
      <c r="M8546" s="76"/>
      <c r="N8546" s="76"/>
      <c r="O8546" s="76"/>
      <c r="P8546" s="76"/>
      <c r="Q8546" s="76"/>
      <c r="R8546" s="76"/>
      <c r="S8546" s="76"/>
      <c r="T8546" s="76"/>
      <c r="U8546" s="76"/>
      <c r="V8546" s="76"/>
      <c r="W8546" s="76"/>
      <c r="X8546" s="76"/>
      <c r="Y8546" s="677"/>
      <c r="Z8546" s="677"/>
      <c r="AA8546" s="677"/>
      <c r="AB8546" s="677"/>
      <c r="AC8546" s="677"/>
      <c r="AD8546" s="677"/>
      <c r="AE8546" s="677"/>
      <c r="AF8546" s="677"/>
      <c r="AG8546" s="677"/>
      <c r="AH8546" s="677"/>
      <c r="AI8546" s="677"/>
      <c r="AJ8546" s="677"/>
      <c r="AK8546" s="677"/>
      <c r="AL8546" s="677"/>
      <c r="AM8546" s="677"/>
      <c r="AN8546" s="677"/>
      <c r="AO8546" s="677"/>
      <c r="AP8546" s="677"/>
      <c r="AQ8546" s="677"/>
      <c r="AR8546" s="677"/>
      <c r="AS8546" s="677"/>
      <c r="AT8546" s="677"/>
      <c r="AU8546" s="677"/>
      <c r="AV8546" s="677"/>
      <c r="AW8546" s="677"/>
      <c r="AX8546" s="677"/>
      <c r="AY8546" s="677"/>
      <c r="AZ8546" s="677"/>
      <c r="BA8546" s="677"/>
      <c r="BB8546" s="677"/>
      <c r="BC8546" s="677"/>
      <c r="BD8546" s="677"/>
      <c r="BE8546" s="677"/>
      <c r="BF8546" s="677"/>
      <c r="BG8546" s="677"/>
      <c r="BH8546" s="677"/>
      <c r="BI8546" s="677"/>
      <c r="BJ8546" s="677"/>
      <c r="BK8546" s="677"/>
      <c r="BL8546" s="677"/>
      <c r="BM8546" s="677"/>
      <c r="BN8546" s="677"/>
      <c r="BO8546" s="677"/>
      <c r="BP8546" s="677"/>
      <c r="BQ8546" s="677"/>
      <c r="BR8546" s="677"/>
      <c r="BS8546" s="677"/>
      <c r="BT8546" s="677"/>
      <c r="BU8546" s="677"/>
      <c r="BV8546" s="677"/>
      <c r="BW8546" s="677"/>
      <c r="BX8546" s="677"/>
      <c r="BY8546" s="677"/>
      <c r="BZ8546" s="677"/>
      <c r="CA8546" s="677"/>
      <c r="CB8546" s="677"/>
      <c r="CC8546" s="677"/>
      <c r="CD8546" s="677"/>
      <c r="CE8546" s="677"/>
      <c r="CF8546" s="677"/>
      <c r="CG8546" s="677"/>
    </row>
    <row r="8547" spans="1:85">
      <c r="A8547" s="54"/>
      <c r="B8547" s="54"/>
      <c r="C8547" s="80"/>
      <c r="D8547" s="81"/>
      <c r="E8547" s="99"/>
      <c r="F8547" s="80"/>
      <c r="G8547" s="81"/>
      <c r="H8547" s="81"/>
      <c r="I8547" s="526"/>
      <c r="J8547" s="80"/>
      <c r="K8547" s="84" t="s">
        <v>1502</v>
      </c>
      <c r="L8547" s="76">
        <f t="shared" si="467"/>
        <v>3</v>
      </c>
      <c r="M8547" s="76"/>
      <c r="N8547" s="76"/>
      <c r="O8547" s="76">
        <v>1</v>
      </c>
      <c r="P8547" s="76"/>
      <c r="Q8547" s="76"/>
      <c r="R8547" s="76"/>
      <c r="S8547" s="76">
        <v>1</v>
      </c>
      <c r="T8547" s="76">
        <v>1</v>
      </c>
      <c r="U8547" s="76"/>
      <c r="V8547" s="76"/>
      <c r="W8547" s="76"/>
      <c r="X8547" s="76"/>
      <c r="Y8547" s="677"/>
      <c r="Z8547" s="677"/>
      <c r="AA8547" s="677"/>
      <c r="AB8547" s="677"/>
      <c r="AC8547" s="677"/>
      <c r="AD8547" s="677"/>
      <c r="AE8547" s="677"/>
      <c r="AF8547" s="677"/>
      <c r="AG8547" s="677"/>
      <c r="AH8547" s="677"/>
      <c r="AI8547" s="677"/>
      <c r="AJ8547" s="677"/>
      <c r="AK8547" s="677"/>
      <c r="AL8547" s="677"/>
      <c r="AM8547" s="677"/>
      <c r="AN8547" s="677"/>
      <c r="AO8547" s="677"/>
      <c r="AP8547" s="677"/>
      <c r="AQ8547" s="677"/>
      <c r="AR8547" s="677"/>
      <c r="AS8547" s="677"/>
      <c r="AT8547" s="677"/>
      <c r="AU8547" s="677"/>
      <c r="AV8547" s="677"/>
      <c r="AW8547" s="677"/>
      <c r="AX8547" s="677"/>
      <c r="AY8547" s="677"/>
      <c r="AZ8547" s="677"/>
      <c r="BA8547" s="677"/>
      <c r="BB8547" s="677"/>
      <c r="BC8547" s="677"/>
      <c r="BD8547" s="677"/>
      <c r="BE8547" s="677"/>
      <c r="BF8547" s="677"/>
      <c r="BG8547" s="677"/>
      <c r="BH8547" s="677"/>
      <c r="BI8547" s="677"/>
      <c r="BJ8547" s="677"/>
      <c r="BK8547" s="677"/>
      <c r="BL8547" s="677"/>
      <c r="BM8547" s="677"/>
      <c r="BN8547" s="677"/>
      <c r="BO8547" s="677"/>
      <c r="BP8547" s="677"/>
      <c r="BQ8547" s="677"/>
      <c r="BR8547" s="677"/>
      <c r="BS8547" s="677"/>
      <c r="BT8547" s="677"/>
      <c r="BU8547" s="677"/>
      <c r="BV8547" s="677"/>
      <c r="BW8547" s="677"/>
      <c r="BX8547" s="677"/>
      <c r="BY8547" s="677"/>
      <c r="BZ8547" s="677"/>
      <c r="CA8547" s="677"/>
      <c r="CB8547" s="677"/>
      <c r="CC8547" s="677"/>
      <c r="CD8547" s="677"/>
      <c r="CE8547" s="677"/>
      <c r="CF8547" s="677"/>
      <c r="CG8547" s="677"/>
    </row>
    <row r="8548" spans="1:85">
      <c r="A8548" s="54"/>
      <c r="B8548" s="54"/>
      <c r="C8548" s="46" t="s">
        <v>33</v>
      </c>
      <c r="D8548" s="58" t="s">
        <v>12942</v>
      </c>
      <c r="E8548" s="97" t="s">
        <v>12943</v>
      </c>
      <c r="F8548" s="46" t="s">
        <v>12944</v>
      </c>
      <c r="G8548" s="58" t="s">
        <v>12945</v>
      </c>
      <c r="H8548" s="58" t="s">
        <v>12946</v>
      </c>
      <c r="I8548" s="524">
        <v>25</v>
      </c>
      <c r="J8548" s="46" t="s">
        <v>1508</v>
      </c>
      <c r="K8548" s="75" t="s">
        <v>1509</v>
      </c>
      <c r="L8548" s="76">
        <f t="shared" si="467"/>
        <v>0</v>
      </c>
      <c r="M8548" s="76"/>
      <c r="N8548" s="76"/>
      <c r="O8548" s="76"/>
      <c r="P8548" s="76"/>
      <c r="Q8548" s="76"/>
      <c r="R8548" s="76"/>
      <c r="S8548" s="76"/>
      <c r="T8548" s="76"/>
      <c r="U8548" s="76"/>
      <c r="V8548" s="76"/>
      <c r="W8548" s="76"/>
      <c r="X8548" s="76"/>
      <c r="Y8548" s="677"/>
      <c r="Z8548" s="677"/>
      <c r="AA8548" s="677"/>
      <c r="AB8548" s="677"/>
      <c r="AC8548" s="677"/>
      <c r="AD8548" s="677"/>
      <c r="AE8548" s="677"/>
      <c r="AF8548" s="677"/>
      <c r="AG8548" s="677"/>
      <c r="AH8548" s="677"/>
      <c r="AI8548" s="677"/>
      <c r="AJ8548" s="677"/>
      <c r="AK8548" s="677"/>
      <c r="AL8548" s="677"/>
      <c r="AM8548" s="677"/>
      <c r="AN8548" s="677"/>
      <c r="AO8548" s="677"/>
      <c r="AP8548" s="677"/>
      <c r="AQ8548" s="677"/>
      <c r="AR8548" s="677"/>
      <c r="AS8548" s="677"/>
      <c r="AT8548" s="677"/>
      <c r="AU8548" s="677"/>
      <c r="AV8548" s="677"/>
      <c r="AW8548" s="677"/>
      <c r="AX8548" s="677"/>
      <c r="AY8548" s="677"/>
      <c r="AZ8548" s="677"/>
      <c r="BA8548" s="677"/>
      <c r="BB8548" s="677"/>
      <c r="BC8548" s="677"/>
      <c r="BD8548" s="677"/>
      <c r="BE8548" s="677"/>
      <c r="BF8548" s="677"/>
      <c r="BG8548" s="677"/>
      <c r="BH8548" s="677"/>
      <c r="BI8548" s="677"/>
      <c r="BJ8548" s="677"/>
      <c r="BK8548" s="677"/>
      <c r="BL8548" s="677"/>
      <c r="BM8548" s="677"/>
      <c r="BN8548" s="677"/>
      <c r="BO8548" s="677"/>
      <c r="BP8548" s="677"/>
      <c r="BQ8548" s="677"/>
      <c r="BR8548" s="677"/>
      <c r="BS8548" s="677"/>
      <c r="BT8548" s="677"/>
      <c r="BU8548" s="677"/>
      <c r="BV8548" s="677"/>
      <c r="BW8548" s="677"/>
      <c r="BX8548" s="677"/>
      <c r="BY8548" s="677"/>
      <c r="BZ8548" s="677"/>
      <c r="CA8548" s="677"/>
      <c r="CB8548" s="677"/>
      <c r="CC8548" s="677"/>
      <c r="CD8548" s="677"/>
      <c r="CE8548" s="677"/>
      <c r="CF8548" s="677"/>
      <c r="CG8548" s="677"/>
    </row>
    <row r="8549" spans="1:85">
      <c r="A8549" s="54"/>
      <c r="B8549" s="54"/>
      <c r="C8549" s="54"/>
      <c r="D8549" s="169"/>
      <c r="E8549" s="98"/>
      <c r="F8549" s="135"/>
      <c r="G8549" s="77"/>
      <c r="H8549" s="77"/>
      <c r="I8549" s="525"/>
      <c r="J8549" s="54"/>
      <c r="K8549" s="75" t="s">
        <v>1501</v>
      </c>
      <c r="L8549" s="76">
        <f t="shared" si="467"/>
        <v>0</v>
      </c>
      <c r="M8549" s="76"/>
      <c r="N8549" s="76"/>
      <c r="O8549" s="76"/>
      <c r="P8549" s="76"/>
      <c r="Q8549" s="76"/>
      <c r="R8549" s="76"/>
      <c r="S8549" s="76"/>
      <c r="T8549" s="76"/>
      <c r="U8549" s="76"/>
      <c r="V8549" s="76"/>
      <c r="W8549" s="76"/>
      <c r="X8549" s="76"/>
      <c r="Y8549" s="677"/>
      <c r="Z8549" s="677"/>
      <c r="AA8549" s="677"/>
      <c r="AB8549" s="677"/>
      <c r="AC8549" s="677"/>
      <c r="AD8549" s="677"/>
      <c r="AE8549" s="677"/>
      <c r="AF8549" s="677"/>
      <c r="AG8549" s="677"/>
      <c r="AH8549" s="677"/>
      <c r="AI8549" s="677"/>
      <c r="AJ8549" s="677"/>
      <c r="AK8549" s="677"/>
      <c r="AL8549" s="677"/>
      <c r="AM8549" s="677"/>
      <c r="AN8549" s="677"/>
      <c r="AO8549" s="677"/>
      <c r="AP8549" s="677"/>
      <c r="AQ8549" s="677"/>
      <c r="AR8549" s="677"/>
      <c r="AS8549" s="677"/>
      <c r="AT8549" s="677"/>
      <c r="AU8549" s="677"/>
      <c r="AV8549" s="677"/>
      <c r="AW8549" s="677"/>
      <c r="AX8549" s="677"/>
      <c r="AY8549" s="677"/>
      <c r="AZ8549" s="677"/>
      <c r="BA8549" s="677"/>
      <c r="BB8549" s="677"/>
      <c r="BC8549" s="677"/>
      <c r="BD8549" s="677"/>
      <c r="BE8549" s="677"/>
      <c r="BF8549" s="677"/>
      <c r="BG8549" s="677"/>
      <c r="BH8549" s="677"/>
      <c r="BI8549" s="677"/>
      <c r="BJ8549" s="677"/>
      <c r="BK8549" s="677"/>
      <c r="BL8549" s="677"/>
      <c r="BM8549" s="677"/>
      <c r="BN8549" s="677"/>
      <c r="BO8549" s="677"/>
      <c r="BP8549" s="677"/>
      <c r="BQ8549" s="677"/>
      <c r="BR8549" s="677"/>
      <c r="BS8549" s="677"/>
      <c r="BT8549" s="677"/>
      <c r="BU8549" s="677"/>
      <c r="BV8549" s="677"/>
      <c r="BW8549" s="677"/>
      <c r="BX8549" s="677"/>
      <c r="BY8549" s="677"/>
      <c r="BZ8549" s="677"/>
      <c r="CA8549" s="677"/>
      <c r="CB8549" s="677"/>
      <c r="CC8549" s="677"/>
      <c r="CD8549" s="677"/>
      <c r="CE8549" s="677"/>
      <c r="CF8549" s="677"/>
      <c r="CG8549" s="677"/>
    </row>
    <row r="8550" spans="1:85">
      <c r="A8550" s="54"/>
      <c r="B8550" s="54"/>
      <c r="C8550" s="80"/>
      <c r="D8550" s="81"/>
      <c r="E8550" s="99"/>
      <c r="F8550" s="80"/>
      <c r="G8550" s="81"/>
      <c r="H8550" s="81"/>
      <c r="I8550" s="526"/>
      <c r="J8550" s="80"/>
      <c r="K8550" s="84" t="s">
        <v>1502</v>
      </c>
      <c r="L8550" s="76">
        <f t="shared" si="467"/>
        <v>2</v>
      </c>
      <c r="M8550" s="76"/>
      <c r="N8550" s="76"/>
      <c r="O8550" s="76">
        <v>2</v>
      </c>
      <c r="P8550" s="76"/>
      <c r="Q8550" s="76"/>
      <c r="R8550" s="76"/>
      <c r="S8550" s="76"/>
      <c r="T8550" s="76"/>
      <c r="U8550" s="76"/>
      <c r="V8550" s="76"/>
      <c r="W8550" s="76"/>
      <c r="X8550" s="76"/>
      <c r="Y8550" s="677"/>
      <c r="Z8550" s="677"/>
      <c r="AA8550" s="677"/>
      <c r="AB8550" s="677"/>
      <c r="AC8550" s="677"/>
      <c r="AD8550" s="677"/>
      <c r="AE8550" s="677"/>
      <c r="AF8550" s="677"/>
      <c r="AG8550" s="677"/>
      <c r="AH8550" s="677"/>
      <c r="AI8550" s="677"/>
      <c r="AJ8550" s="677"/>
      <c r="AK8550" s="677"/>
      <c r="AL8550" s="677"/>
      <c r="AM8550" s="677"/>
      <c r="AN8550" s="677"/>
      <c r="AO8550" s="677"/>
      <c r="AP8550" s="677"/>
      <c r="AQ8550" s="677"/>
      <c r="AR8550" s="677"/>
      <c r="AS8550" s="677"/>
      <c r="AT8550" s="677"/>
      <c r="AU8550" s="677"/>
      <c r="AV8550" s="677"/>
      <c r="AW8550" s="677"/>
      <c r="AX8550" s="677"/>
      <c r="AY8550" s="677"/>
      <c r="AZ8550" s="677"/>
      <c r="BA8550" s="677"/>
      <c r="BB8550" s="677"/>
      <c r="BC8550" s="677"/>
      <c r="BD8550" s="677"/>
      <c r="BE8550" s="677"/>
      <c r="BF8550" s="677"/>
      <c r="BG8550" s="677"/>
      <c r="BH8550" s="677"/>
      <c r="BI8550" s="677"/>
      <c r="BJ8550" s="677"/>
      <c r="BK8550" s="677"/>
      <c r="BL8550" s="677"/>
      <c r="BM8550" s="677"/>
      <c r="BN8550" s="677"/>
      <c r="BO8550" s="677"/>
      <c r="BP8550" s="677"/>
      <c r="BQ8550" s="677"/>
      <c r="BR8550" s="677"/>
      <c r="BS8550" s="677"/>
      <c r="BT8550" s="677"/>
      <c r="BU8550" s="677"/>
      <c r="BV8550" s="677"/>
      <c r="BW8550" s="677"/>
      <c r="BX8550" s="677"/>
      <c r="BY8550" s="677"/>
      <c r="BZ8550" s="677"/>
      <c r="CA8550" s="677"/>
      <c r="CB8550" s="677"/>
      <c r="CC8550" s="677"/>
      <c r="CD8550" s="677"/>
      <c r="CE8550" s="677"/>
      <c r="CF8550" s="677"/>
      <c r="CG8550" s="677"/>
    </row>
    <row r="8551" spans="1:85">
      <c r="A8551" s="54"/>
      <c r="B8551" s="54"/>
      <c r="C8551" s="46" t="s">
        <v>33</v>
      </c>
      <c r="D8551" s="58" t="s">
        <v>12947</v>
      </c>
      <c r="E8551" s="97" t="s">
        <v>12948</v>
      </c>
      <c r="F8551" s="46" t="s">
        <v>12949</v>
      </c>
      <c r="G8551" s="58" t="s">
        <v>12950</v>
      </c>
      <c r="H8551" s="58" t="s">
        <v>12951</v>
      </c>
      <c r="I8551" s="524">
        <v>0</v>
      </c>
      <c r="J8551" s="46" t="s">
        <v>1508</v>
      </c>
      <c r="K8551" s="75" t="s">
        <v>1509</v>
      </c>
      <c r="L8551" s="76">
        <f t="shared" si="467"/>
        <v>0</v>
      </c>
      <c r="M8551" s="76"/>
      <c r="N8551" s="76"/>
      <c r="O8551" s="76"/>
      <c r="P8551" s="76"/>
      <c r="Q8551" s="76"/>
      <c r="R8551" s="76"/>
      <c r="S8551" s="76"/>
      <c r="T8551" s="76"/>
      <c r="U8551" s="76"/>
      <c r="V8551" s="76"/>
      <c r="W8551" s="76"/>
      <c r="X8551" s="76"/>
      <c r="Y8551" s="677"/>
      <c r="Z8551" s="677"/>
      <c r="AA8551" s="677"/>
      <c r="AB8551" s="677"/>
      <c r="AC8551" s="677"/>
      <c r="AD8551" s="677"/>
      <c r="AE8551" s="677"/>
      <c r="AF8551" s="677"/>
      <c r="AG8551" s="677"/>
      <c r="AH8551" s="677"/>
      <c r="AI8551" s="677"/>
      <c r="AJ8551" s="677"/>
      <c r="AK8551" s="677"/>
      <c r="AL8551" s="677"/>
      <c r="AM8551" s="677"/>
      <c r="AN8551" s="677"/>
      <c r="AO8551" s="677"/>
      <c r="AP8551" s="677"/>
      <c r="AQ8551" s="677"/>
      <c r="AR8551" s="677"/>
      <c r="AS8551" s="677"/>
      <c r="AT8551" s="677"/>
      <c r="AU8551" s="677"/>
      <c r="AV8551" s="677"/>
      <c r="AW8551" s="677"/>
      <c r="AX8551" s="677"/>
      <c r="AY8551" s="677"/>
      <c r="AZ8551" s="677"/>
      <c r="BA8551" s="677"/>
      <c r="BB8551" s="677"/>
      <c r="BC8551" s="677"/>
      <c r="BD8551" s="677"/>
      <c r="BE8551" s="677"/>
      <c r="BF8551" s="677"/>
      <c r="BG8551" s="677"/>
      <c r="BH8551" s="677"/>
      <c r="BI8551" s="677"/>
      <c r="BJ8551" s="677"/>
      <c r="BK8551" s="677"/>
      <c r="BL8551" s="677"/>
      <c r="BM8551" s="677"/>
      <c r="BN8551" s="677"/>
      <c r="BO8551" s="677"/>
      <c r="BP8551" s="677"/>
      <c r="BQ8551" s="677"/>
      <c r="BR8551" s="677"/>
      <c r="BS8551" s="677"/>
      <c r="BT8551" s="677"/>
      <c r="BU8551" s="677"/>
      <c r="BV8551" s="677"/>
      <c r="BW8551" s="677"/>
      <c r="BX8551" s="677"/>
      <c r="BY8551" s="677"/>
      <c r="BZ8551" s="677"/>
      <c r="CA8551" s="677"/>
      <c r="CB8551" s="677"/>
      <c r="CC8551" s="677"/>
      <c r="CD8551" s="677"/>
      <c r="CE8551" s="677"/>
      <c r="CF8551" s="677"/>
      <c r="CG8551" s="677"/>
    </row>
    <row r="8552" spans="1:85">
      <c r="A8552" s="54"/>
      <c r="B8552" s="54"/>
      <c r="C8552" s="54"/>
      <c r="D8552" s="169"/>
      <c r="E8552" s="98"/>
      <c r="F8552" s="135"/>
      <c r="G8552" s="77"/>
      <c r="H8552" s="77"/>
      <c r="I8552" s="525"/>
      <c r="J8552" s="54"/>
      <c r="K8552" s="75" t="s">
        <v>1501</v>
      </c>
      <c r="L8552" s="76">
        <f t="shared" si="467"/>
        <v>0</v>
      </c>
      <c r="M8552" s="76"/>
      <c r="N8552" s="76"/>
      <c r="O8552" s="76"/>
      <c r="P8552" s="76"/>
      <c r="Q8552" s="76"/>
      <c r="R8552" s="76"/>
      <c r="S8552" s="76"/>
      <c r="T8552" s="76"/>
      <c r="U8552" s="76"/>
      <c r="V8552" s="76"/>
      <c r="W8552" s="76"/>
      <c r="X8552" s="76"/>
      <c r="Y8552" s="677"/>
      <c r="Z8552" s="677"/>
      <c r="AA8552" s="677"/>
      <c r="AB8552" s="677"/>
      <c r="AC8552" s="677"/>
      <c r="AD8552" s="677"/>
      <c r="AE8552" s="677"/>
      <c r="AF8552" s="677"/>
      <c r="AG8552" s="677"/>
      <c r="AH8552" s="677"/>
      <c r="AI8552" s="677"/>
      <c r="AJ8552" s="677"/>
      <c r="AK8552" s="677"/>
      <c r="AL8552" s="677"/>
      <c r="AM8552" s="677"/>
      <c r="AN8552" s="677"/>
      <c r="AO8552" s="677"/>
      <c r="AP8552" s="677"/>
      <c r="AQ8552" s="677"/>
      <c r="AR8552" s="677"/>
      <c r="AS8552" s="677"/>
      <c r="AT8552" s="677"/>
      <c r="AU8552" s="677"/>
      <c r="AV8552" s="677"/>
      <c r="AW8552" s="677"/>
      <c r="AX8552" s="677"/>
      <c r="AY8552" s="677"/>
      <c r="AZ8552" s="677"/>
      <c r="BA8552" s="677"/>
      <c r="BB8552" s="677"/>
      <c r="BC8552" s="677"/>
      <c r="BD8552" s="677"/>
      <c r="BE8552" s="677"/>
      <c r="BF8552" s="677"/>
      <c r="BG8552" s="677"/>
      <c r="BH8552" s="677"/>
      <c r="BI8552" s="677"/>
      <c r="BJ8552" s="677"/>
      <c r="BK8552" s="677"/>
      <c r="BL8552" s="677"/>
      <c r="BM8552" s="677"/>
      <c r="BN8552" s="677"/>
      <c r="BO8552" s="677"/>
      <c r="BP8552" s="677"/>
      <c r="BQ8552" s="677"/>
      <c r="BR8552" s="677"/>
      <c r="BS8552" s="677"/>
      <c r="BT8552" s="677"/>
      <c r="BU8552" s="677"/>
      <c r="BV8552" s="677"/>
      <c r="BW8552" s="677"/>
      <c r="BX8552" s="677"/>
      <c r="BY8552" s="677"/>
      <c r="BZ8552" s="677"/>
      <c r="CA8552" s="677"/>
      <c r="CB8552" s="677"/>
      <c r="CC8552" s="677"/>
      <c r="CD8552" s="677"/>
      <c r="CE8552" s="677"/>
      <c r="CF8552" s="677"/>
      <c r="CG8552" s="677"/>
    </row>
    <row r="8553" spans="1:85">
      <c r="A8553" s="54"/>
      <c r="B8553" s="54"/>
      <c r="C8553" s="80"/>
      <c r="D8553" s="81"/>
      <c r="E8553" s="99"/>
      <c r="F8553" s="80"/>
      <c r="G8553" s="81"/>
      <c r="H8553" s="81"/>
      <c r="I8553" s="526"/>
      <c r="J8553" s="80"/>
      <c r="K8553" s="84" t="s">
        <v>1502</v>
      </c>
      <c r="L8553" s="76">
        <f t="shared" si="467"/>
        <v>2</v>
      </c>
      <c r="M8553" s="76"/>
      <c r="N8553" s="76"/>
      <c r="O8553" s="76">
        <v>1</v>
      </c>
      <c r="P8553" s="76"/>
      <c r="Q8553" s="76"/>
      <c r="R8553" s="76"/>
      <c r="S8553" s="76"/>
      <c r="T8553" s="76"/>
      <c r="U8553" s="76"/>
      <c r="V8553" s="76"/>
      <c r="W8553" s="76">
        <v>1</v>
      </c>
      <c r="X8553" s="76"/>
      <c r="Y8553" s="677"/>
      <c r="Z8553" s="677"/>
      <c r="AA8553" s="677"/>
      <c r="AB8553" s="677"/>
      <c r="AC8553" s="677"/>
      <c r="AD8553" s="677"/>
      <c r="AE8553" s="677"/>
      <c r="AF8553" s="677"/>
      <c r="AG8553" s="677"/>
      <c r="AH8553" s="677"/>
      <c r="AI8553" s="677"/>
      <c r="AJ8553" s="677"/>
      <c r="AK8553" s="677"/>
      <c r="AL8553" s="677"/>
      <c r="AM8553" s="677"/>
      <c r="AN8553" s="677"/>
      <c r="AO8553" s="677"/>
      <c r="AP8553" s="677"/>
      <c r="AQ8553" s="677"/>
      <c r="AR8553" s="677"/>
      <c r="AS8553" s="677"/>
      <c r="AT8553" s="677"/>
      <c r="AU8553" s="677"/>
      <c r="AV8553" s="677"/>
      <c r="AW8553" s="677"/>
      <c r="AX8553" s="677"/>
      <c r="AY8553" s="677"/>
      <c r="AZ8553" s="677"/>
      <c r="BA8553" s="677"/>
      <c r="BB8553" s="677"/>
      <c r="BC8553" s="677"/>
      <c r="BD8553" s="677"/>
      <c r="BE8553" s="677"/>
      <c r="BF8553" s="677"/>
      <c r="BG8553" s="677"/>
      <c r="BH8553" s="677"/>
      <c r="BI8553" s="677"/>
      <c r="BJ8553" s="677"/>
      <c r="BK8553" s="677"/>
      <c r="BL8553" s="677"/>
      <c r="BM8553" s="677"/>
      <c r="BN8553" s="677"/>
      <c r="BO8553" s="677"/>
      <c r="BP8553" s="677"/>
      <c r="BQ8553" s="677"/>
      <c r="BR8553" s="677"/>
      <c r="BS8553" s="677"/>
      <c r="BT8553" s="677"/>
      <c r="BU8553" s="677"/>
      <c r="BV8553" s="677"/>
      <c r="BW8553" s="677"/>
      <c r="BX8553" s="677"/>
      <c r="BY8553" s="677"/>
      <c r="BZ8553" s="677"/>
      <c r="CA8553" s="677"/>
      <c r="CB8553" s="677"/>
      <c r="CC8553" s="677"/>
      <c r="CD8553" s="677"/>
      <c r="CE8553" s="677"/>
      <c r="CF8553" s="677"/>
      <c r="CG8553" s="677"/>
    </row>
    <row r="8554" spans="1:85">
      <c r="A8554" s="54"/>
      <c r="B8554" s="54"/>
      <c r="C8554" s="46" t="s">
        <v>33</v>
      </c>
      <c r="D8554" s="58" t="s">
        <v>12952</v>
      </c>
      <c r="E8554" s="97" t="s">
        <v>12953</v>
      </c>
      <c r="F8554" s="46" t="s">
        <v>12954</v>
      </c>
      <c r="G8554" s="58" t="s">
        <v>12955</v>
      </c>
      <c r="H8554" s="58" t="s">
        <v>12956</v>
      </c>
      <c r="I8554" s="524">
        <v>5578</v>
      </c>
      <c r="J8554" s="46" t="s">
        <v>1508</v>
      </c>
      <c r="K8554" s="75" t="s">
        <v>1509</v>
      </c>
      <c r="L8554" s="76">
        <f t="shared" si="467"/>
        <v>0</v>
      </c>
      <c r="M8554" s="76"/>
      <c r="N8554" s="76"/>
      <c r="O8554" s="76"/>
      <c r="P8554" s="76"/>
      <c r="Q8554" s="76"/>
      <c r="R8554" s="76"/>
      <c r="S8554" s="76"/>
      <c r="T8554" s="76"/>
      <c r="U8554" s="76"/>
      <c r="V8554" s="76"/>
      <c r="W8554" s="76"/>
      <c r="X8554" s="76"/>
      <c r="Y8554" s="677"/>
      <c r="Z8554" s="677"/>
      <c r="AA8554" s="677"/>
      <c r="AB8554" s="677"/>
      <c r="AC8554" s="677"/>
      <c r="AD8554" s="677"/>
      <c r="AE8554" s="677"/>
      <c r="AF8554" s="677"/>
      <c r="AG8554" s="677"/>
      <c r="AH8554" s="677"/>
      <c r="AI8554" s="677"/>
      <c r="AJ8554" s="677"/>
      <c r="AK8554" s="677"/>
      <c r="AL8554" s="677"/>
      <c r="AM8554" s="677"/>
      <c r="AN8554" s="677"/>
      <c r="AO8554" s="677"/>
      <c r="AP8554" s="677"/>
      <c r="AQ8554" s="677"/>
      <c r="AR8554" s="677"/>
      <c r="AS8554" s="677"/>
      <c r="AT8554" s="677"/>
      <c r="AU8554" s="677"/>
      <c r="AV8554" s="677"/>
      <c r="AW8554" s="677"/>
      <c r="AX8554" s="677"/>
      <c r="AY8554" s="677"/>
      <c r="AZ8554" s="677"/>
      <c r="BA8554" s="677"/>
      <c r="BB8554" s="677"/>
      <c r="BC8554" s="677"/>
      <c r="BD8554" s="677"/>
      <c r="BE8554" s="677"/>
      <c r="BF8554" s="677"/>
      <c r="BG8554" s="677"/>
      <c r="BH8554" s="677"/>
      <c r="BI8554" s="677"/>
      <c r="BJ8554" s="677"/>
      <c r="BK8554" s="677"/>
      <c r="BL8554" s="677"/>
      <c r="BM8554" s="677"/>
      <c r="BN8554" s="677"/>
      <c r="BO8554" s="677"/>
      <c r="BP8554" s="677"/>
      <c r="BQ8554" s="677"/>
      <c r="BR8554" s="677"/>
      <c r="BS8554" s="677"/>
      <c r="BT8554" s="677"/>
      <c r="BU8554" s="677"/>
      <c r="BV8554" s="677"/>
      <c r="BW8554" s="677"/>
      <c r="BX8554" s="677"/>
      <c r="BY8554" s="677"/>
      <c r="BZ8554" s="677"/>
      <c r="CA8554" s="677"/>
      <c r="CB8554" s="677"/>
      <c r="CC8554" s="677"/>
      <c r="CD8554" s="677"/>
      <c r="CE8554" s="677"/>
      <c r="CF8554" s="677"/>
      <c r="CG8554" s="677"/>
    </row>
    <row r="8555" spans="1:85">
      <c r="A8555" s="54"/>
      <c r="B8555" s="54"/>
      <c r="C8555" s="54"/>
      <c r="D8555" s="169"/>
      <c r="E8555" s="98"/>
      <c r="F8555" s="135"/>
      <c r="G8555" s="77"/>
      <c r="H8555" s="77"/>
      <c r="I8555" s="525"/>
      <c r="J8555" s="54"/>
      <c r="K8555" s="75" t="s">
        <v>1501</v>
      </c>
      <c r="L8555" s="76">
        <f t="shared" si="467"/>
        <v>0</v>
      </c>
      <c r="M8555" s="76"/>
      <c r="N8555" s="76"/>
      <c r="O8555" s="76"/>
      <c r="P8555" s="76"/>
      <c r="Q8555" s="76"/>
      <c r="R8555" s="76"/>
      <c r="S8555" s="76"/>
      <c r="T8555" s="76"/>
      <c r="U8555" s="76"/>
      <c r="V8555" s="76"/>
      <c r="W8555" s="76"/>
      <c r="X8555" s="76"/>
      <c r="Y8555" s="677"/>
      <c r="Z8555" s="677"/>
      <c r="AA8555" s="677"/>
      <c r="AB8555" s="677"/>
      <c r="AC8555" s="677"/>
      <c r="AD8555" s="677"/>
      <c r="AE8555" s="677"/>
      <c r="AF8555" s="677"/>
      <c r="AG8555" s="677"/>
      <c r="AH8555" s="677"/>
      <c r="AI8555" s="677"/>
      <c r="AJ8555" s="677"/>
      <c r="AK8555" s="677"/>
      <c r="AL8555" s="677"/>
      <c r="AM8555" s="677"/>
      <c r="AN8555" s="677"/>
      <c r="AO8555" s="677"/>
      <c r="AP8555" s="677"/>
      <c r="AQ8555" s="677"/>
      <c r="AR8555" s="677"/>
      <c r="AS8555" s="677"/>
      <c r="AT8555" s="677"/>
      <c r="AU8555" s="677"/>
      <c r="AV8555" s="677"/>
      <c r="AW8555" s="677"/>
      <c r="AX8555" s="677"/>
      <c r="AY8555" s="677"/>
      <c r="AZ8555" s="677"/>
      <c r="BA8555" s="677"/>
      <c r="BB8555" s="677"/>
      <c r="BC8555" s="677"/>
      <c r="BD8555" s="677"/>
      <c r="BE8555" s="677"/>
      <c r="BF8555" s="677"/>
      <c r="BG8555" s="677"/>
      <c r="BH8555" s="677"/>
      <c r="BI8555" s="677"/>
      <c r="BJ8555" s="677"/>
      <c r="BK8555" s="677"/>
      <c r="BL8555" s="677"/>
      <c r="BM8555" s="677"/>
      <c r="BN8555" s="677"/>
      <c r="BO8555" s="677"/>
      <c r="BP8555" s="677"/>
      <c r="BQ8555" s="677"/>
      <c r="BR8555" s="677"/>
      <c r="BS8555" s="677"/>
      <c r="BT8555" s="677"/>
      <c r="BU8555" s="677"/>
      <c r="BV8555" s="677"/>
      <c r="BW8555" s="677"/>
      <c r="BX8555" s="677"/>
      <c r="BY8555" s="677"/>
      <c r="BZ8555" s="677"/>
      <c r="CA8555" s="677"/>
      <c r="CB8555" s="677"/>
      <c r="CC8555" s="677"/>
      <c r="CD8555" s="677"/>
      <c r="CE8555" s="677"/>
      <c r="CF8555" s="677"/>
      <c r="CG8555" s="677"/>
    </row>
    <row r="8556" spans="1:85">
      <c r="A8556" s="54"/>
      <c r="B8556" s="54"/>
      <c r="C8556" s="80"/>
      <c r="D8556" s="81"/>
      <c r="E8556" s="99"/>
      <c r="F8556" s="80"/>
      <c r="G8556" s="81"/>
      <c r="H8556" s="81"/>
      <c r="I8556" s="526"/>
      <c r="J8556" s="80"/>
      <c r="K8556" s="84" t="s">
        <v>1502</v>
      </c>
      <c r="L8556" s="76">
        <f t="shared" si="467"/>
        <v>1</v>
      </c>
      <c r="M8556" s="76"/>
      <c r="N8556" s="76"/>
      <c r="O8556" s="76">
        <v>1</v>
      </c>
      <c r="P8556" s="76"/>
      <c r="Q8556" s="76"/>
      <c r="R8556" s="76"/>
      <c r="S8556" s="76"/>
      <c r="T8556" s="76"/>
      <c r="U8556" s="76"/>
      <c r="V8556" s="76"/>
      <c r="W8556" s="76"/>
      <c r="X8556" s="76"/>
      <c r="Y8556" s="677"/>
      <c r="Z8556" s="677"/>
      <c r="AA8556" s="677"/>
      <c r="AB8556" s="677"/>
      <c r="AC8556" s="677"/>
      <c r="AD8556" s="677"/>
      <c r="AE8556" s="677"/>
      <c r="AF8556" s="677"/>
      <c r="AG8556" s="677"/>
      <c r="AH8556" s="677"/>
      <c r="AI8556" s="677"/>
      <c r="AJ8556" s="677"/>
      <c r="AK8556" s="677"/>
      <c r="AL8556" s="677"/>
      <c r="AM8556" s="677"/>
      <c r="AN8556" s="677"/>
      <c r="AO8556" s="677"/>
      <c r="AP8556" s="677"/>
      <c r="AQ8556" s="677"/>
      <c r="AR8556" s="677"/>
      <c r="AS8556" s="677"/>
      <c r="AT8556" s="677"/>
      <c r="AU8556" s="677"/>
      <c r="AV8556" s="677"/>
      <c r="AW8556" s="677"/>
      <c r="AX8556" s="677"/>
      <c r="AY8556" s="677"/>
      <c r="AZ8556" s="677"/>
      <c r="BA8556" s="677"/>
      <c r="BB8556" s="677"/>
      <c r="BC8556" s="677"/>
      <c r="BD8556" s="677"/>
      <c r="BE8556" s="677"/>
      <c r="BF8556" s="677"/>
      <c r="BG8556" s="677"/>
      <c r="BH8556" s="677"/>
      <c r="BI8556" s="677"/>
      <c r="BJ8556" s="677"/>
      <c r="BK8556" s="677"/>
      <c r="BL8556" s="677"/>
      <c r="BM8556" s="677"/>
      <c r="BN8556" s="677"/>
      <c r="BO8556" s="677"/>
      <c r="BP8556" s="677"/>
      <c r="BQ8556" s="677"/>
      <c r="BR8556" s="677"/>
      <c r="BS8556" s="677"/>
      <c r="BT8556" s="677"/>
      <c r="BU8556" s="677"/>
      <c r="BV8556" s="677"/>
      <c r="BW8556" s="677"/>
      <c r="BX8556" s="677"/>
      <c r="BY8556" s="677"/>
      <c r="BZ8556" s="677"/>
      <c r="CA8556" s="677"/>
      <c r="CB8556" s="677"/>
      <c r="CC8556" s="677"/>
      <c r="CD8556" s="677"/>
      <c r="CE8556" s="677"/>
      <c r="CF8556" s="677"/>
      <c r="CG8556" s="677"/>
    </row>
    <row r="8557" spans="1:85">
      <c r="A8557" s="54"/>
      <c r="B8557" s="54"/>
      <c r="C8557" s="46" t="s">
        <v>33</v>
      </c>
      <c r="D8557" s="58" t="s">
        <v>12957</v>
      </c>
      <c r="E8557" s="97" t="s">
        <v>12958</v>
      </c>
      <c r="F8557" s="46" t="s">
        <v>12959</v>
      </c>
      <c r="G8557" s="58" t="s">
        <v>12960</v>
      </c>
      <c r="H8557" s="58" t="s">
        <v>12961</v>
      </c>
      <c r="I8557" s="524">
        <v>16830</v>
      </c>
      <c r="J8557" s="46" t="s">
        <v>1508</v>
      </c>
      <c r="K8557" s="75" t="s">
        <v>1509</v>
      </c>
      <c r="L8557" s="76">
        <f>SUM(M8557:X8557)</f>
        <v>0</v>
      </c>
      <c r="M8557" s="76"/>
      <c r="N8557" s="76"/>
      <c r="O8557" s="76"/>
      <c r="P8557" s="76"/>
      <c r="Q8557" s="76"/>
      <c r="R8557" s="76"/>
      <c r="S8557" s="76"/>
      <c r="T8557" s="76"/>
      <c r="U8557" s="76"/>
      <c r="V8557" s="76"/>
      <c r="W8557" s="76"/>
      <c r="X8557" s="76"/>
      <c r="Y8557" s="677"/>
      <c r="Z8557" s="677"/>
      <c r="AA8557" s="677"/>
      <c r="AB8557" s="677"/>
      <c r="AC8557" s="677"/>
      <c r="AD8557" s="677"/>
      <c r="AE8557" s="677"/>
      <c r="AF8557" s="677"/>
      <c r="AG8557" s="677"/>
      <c r="AH8557" s="677"/>
      <c r="AI8557" s="677"/>
      <c r="AJ8557" s="677"/>
      <c r="AK8557" s="677"/>
      <c r="AL8557" s="677"/>
      <c r="AM8557" s="677"/>
      <c r="AN8557" s="677"/>
      <c r="AO8557" s="677"/>
      <c r="AP8557" s="677"/>
      <c r="AQ8557" s="677"/>
      <c r="AR8557" s="677"/>
      <c r="AS8557" s="677"/>
      <c r="AT8557" s="677"/>
      <c r="AU8557" s="677"/>
      <c r="AV8557" s="677"/>
      <c r="AW8557" s="677"/>
      <c r="AX8557" s="677"/>
      <c r="AY8557" s="677"/>
      <c r="AZ8557" s="677"/>
      <c r="BA8557" s="677"/>
      <c r="BB8557" s="677"/>
      <c r="BC8557" s="677"/>
      <c r="BD8557" s="677"/>
      <c r="BE8557" s="677"/>
      <c r="BF8557" s="677"/>
      <c r="BG8557" s="677"/>
      <c r="BH8557" s="677"/>
      <c r="BI8557" s="677"/>
      <c r="BJ8557" s="677"/>
      <c r="BK8557" s="677"/>
      <c r="BL8557" s="677"/>
      <c r="BM8557" s="677"/>
      <c r="BN8557" s="677"/>
      <c r="BO8557" s="677"/>
      <c r="BP8557" s="677"/>
      <c r="BQ8557" s="677"/>
      <c r="BR8557" s="677"/>
      <c r="BS8557" s="677"/>
      <c r="BT8557" s="677"/>
      <c r="BU8557" s="677"/>
      <c r="BV8557" s="677"/>
      <c r="BW8557" s="677"/>
      <c r="BX8557" s="677"/>
      <c r="BY8557" s="677"/>
      <c r="BZ8557" s="677"/>
      <c r="CA8557" s="677"/>
      <c r="CB8557" s="677"/>
      <c r="CC8557" s="677"/>
      <c r="CD8557" s="677"/>
      <c r="CE8557" s="677"/>
      <c r="CF8557" s="677"/>
      <c r="CG8557" s="677"/>
    </row>
    <row r="8558" spans="1:85">
      <c r="A8558" s="54"/>
      <c r="B8558" s="54"/>
      <c r="C8558" s="54"/>
      <c r="D8558" s="169"/>
      <c r="E8558" s="98"/>
      <c r="F8558" s="135"/>
      <c r="G8558" s="77"/>
      <c r="H8558" s="77"/>
      <c r="I8558" s="525"/>
      <c r="J8558" s="54"/>
      <c r="K8558" s="75" t="s">
        <v>1501</v>
      </c>
      <c r="L8558" s="76">
        <f t="shared" ref="L8558:L8568" si="468">SUM(M8558:X8558)</f>
        <v>0</v>
      </c>
      <c r="M8558" s="76"/>
      <c r="N8558" s="76"/>
      <c r="O8558" s="76"/>
      <c r="P8558" s="76"/>
      <c r="Q8558" s="76"/>
      <c r="R8558" s="76"/>
      <c r="S8558" s="76"/>
      <c r="T8558" s="76"/>
      <c r="U8558" s="76"/>
      <c r="V8558" s="76"/>
      <c r="W8558" s="76"/>
      <c r="X8558" s="76"/>
      <c r="Y8558" s="677"/>
      <c r="Z8558" s="677"/>
      <c r="AA8558" s="677"/>
      <c r="AB8558" s="677"/>
      <c r="AC8558" s="677"/>
      <c r="AD8558" s="677"/>
      <c r="AE8558" s="677"/>
      <c r="AF8558" s="677"/>
      <c r="AG8558" s="677"/>
      <c r="AH8558" s="677"/>
      <c r="AI8558" s="677"/>
      <c r="AJ8558" s="677"/>
      <c r="AK8558" s="677"/>
      <c r="AL8558" s="677"/>
      <c r="AM8558" s="677"/>
      <c r="AN8558" s="677"/>
      <c r="AO8558" s="677"/>
      <c r="AP8558" s="677"/>
      <c r="AQ8558" s="677"/>
      <c r="AR8558" s="677"/>
      <c r="AS8558" s="677"/>
      <c r="AT8558" s="677"/>
      <c r="AU8558" s="677"/>
      <c r="AV8558" s="677"/>
      <c r="AW8558" s="677"/>
      <c r="AX8558" s="677"/>
      <c r="AY8558" s="677"/>
      <c r="AZ8558" s="677"/>
      <c r="BA8558" s="677"/>
      <c r="BB8558" s="677"/>
      <c r="BC8558" s="677"/>
      <c r="BD8558" s="677"/>
      <c r="BE8558" s="677"/>
      <c r="BF8558" s="677"/>
      <c r="BG8558" s="677"/>
      <c r="BH8558" s="677"/>
      <c r="BI8558" s="677"/>
      <c r="BJ8558" s="677"/>
      <c r="BK8558" s="677"/>
      <c r="BL8558" s="677"/>
      <c r="BM8558" s="677"/>
      <c r="BN8558" s="677"/>
      <c r="BO8558" s="677"/>
      <c r="BP8558" s="677"/>
      <c r="BQ8558" s="677"/>
      <c r="BR8558" s="677"/>
      <c r="BS8558" s="677"/>
      <c r="BT8558" s="677"/>
      <c r="BU8558" s="677"/>
      <c r="BV8558" s="677"/>
      <c r="BW8558" s="677"/>
      <c r="BX8558" s="677"/>
      <c r="BY8558" s="677"/>
      <c r="BZ8558" s="677"/>
      <c r="CA8558" s="677"/>
      <c r="CB8558" s="677"/>
      <c r="CC8558" s="677"/>
      <c r="CD8558" s="677"/>
      <c r="CE8558" s="677"/>
      <c r="CF8558" s="677"/>
      <c r="CG8558" s="677"/>
    </row>
    <row r="8559" spans="1:85">
      <c r="A8559" s="54"/>
      <c r="B8559" s="54"/>
      <c r="C8559" s="80"/>
      <c r="D8559" s="81"/>
      <c r="E8559" s="99"/>
      <c r="F8559" s="80"/>
      <c r="G8559" s="81"/>
      <c r="H8559" s="81"/>
      <c r="I8559" s="526"/>
      <c r="J8559" s="80"/>
      <c r="K8559" s="84" t="s">
        <v>1502</v>
      </c>
      <c r="L8559" s="76">
        <f t="shared" si="468"/>
        <v>3</v>
      </c>
      <c r="M8559" s="76"/>
      <c r="N8559" s="76"/>
      <c r="O8559" s="76"/>
      <c r="P8559" s="76"/>
      <c r="Q8559" s="76"/>
      <c r="R8559" s="76"/>
      <c r="S8559" s="76"/>
      <c r="T8559" s="76">
        <v>3</v>
      </c>
      <c r="U8559" s="76"/>
      <c r="V8559" s="76"/>
      <c r="W8559" s="76"/>
      <c r="X8559" s="76"/>
      <c r="Y8559" s="677"/>
      <c r="Z8559" s="677"/>
      <c r="AA8559" s="677"/>
      <c r="AB8559" s="677"/>
      <c r="AC8559" s="677"/>
      <c r="AD8559" s="677"/>
      <c r="AE8559" s="677"/>
      <c r="AF8559" s="677"/>
      <c r="AG8559" s="677"/>
      <c r="AH8559" s="677"/>
      <c r="AI8559" s="677"/>
      <c r="AJ8559" s="677"/>
      <c r="AK8559" s="677"/>
      <c r="AL8559" s="677"/>
      <c r="AM8559" s="677"/>
      <c r="AN8559" s="677"/>
      <c r="AO8559" s="677"/>
      <c r="AP8559" s="677"/>
      <c r="AQ8559" s="677"/>
      <c r="AR8559" s="677"/>
      <c r="AS8559" s="677"/>
      <c r="AT8559" s="677"/>
      <c r="AU8559" s="677"/>
      <c r="AV8559" s="677"/>
      <c r="AW8559" s="677"/>
      <c r="AX8559" s="677"/>
      <c r="AY8559" s="677"/>
      <c r="AZ8559" s="677"/>
      <c r="BA8559" s="677"/>
      <c r="BB8559" s="677"/>
      <c r="BC8559" s="677"/>
      <c r="BD8559" s="677"/>
      <c r="BE8559" s="677"/>
      <c r="BF8559" s="677"/>
      <c r="BG8559" s="677"/>
      <c r="BH8559" s="677"/>
      <c r="BI8559" s="677"/>
      <c r="BJ8559" s="677"/>
      <c r="BK8559" s="677"/>
      <c r="BL8559" s="677"/>
      <c r="BM8559" s="677"/>
      <c r="BN8559" s="677"/>
      <c r="BO8559" s="677"/>
      <c r="BP8559" s="677"/>
      <c r="BQ8559" s="677"/>
      <c r="BR8559" s="677"/>
      <c r="BS8559" s="677"/>
      <c r="BT8559" s="677"/>
      <c r="BU8559" s="677"/>
      <c r="BV8559" s="677"/>
      <c r="BW8559" s="677"/>
      <c r="BX8559" s="677"/>
      <c r="BY8559" s="677"/>
      <c r="BZ8559" s="677"/>
      <c r="CA8559" s="677"/>
      <c r="CB8559" s="677"/>
      <c r="CC8559" s="677"/>
      <c r="CD8559" s="677"/>
      <c r="CE8559" s="677"/>
      <c r="CF8559" s="677"/>
      <c r="CG8559" s="677"/>
    </row>
    <row r="8560" spans="1:85">
      <c r="A8560" s="54"/>
      <c r="B8560" s="54"/>
      <c r="C8560" s="46" t="s">
        <v>33</v>
      </c>
      <c r="D8560" s="58" t="s">
        <v>12962</v>
      </c>
      <c r="E8560" s="97" t="s">
        <v>12963</v>
      </c>
      <c r="F8560" s="46" t="s">
        <v>12964</v>
      </c>
      <c r="G8560" s="58" t="s">
        <v>12965</v>
      </c>
      <c r="H8560" s="58" t="s">
        <v>12966</v>
      </c>
      <c r="I8560" s="524">
        <v>0</v>
      </c>
      <c r="J8560" s="46" t="s">
        <v>1508</v>
      </c>
      <c r="K8560" s="75" t="s">
        <v>1509</v>
      </c>
      <c r="L8560" s="76">
        <f t="shared" si="468"/>
        <v>0</v>
      </c>
      <c r="M8560" s="76"/>
      <c r="N8560" s="76"/>
      <c r="O8560" s="76"/>
      <c r="P8560" s="76"/>
      <c r="Q8560" s="76"/>
      <c r="R8560" s="76"/>
      <c r="S8560" s="76"/>
      <c r="T8560" s="76"/>
      <c r="U8560" s="76"/>
      <c r="V8560" s="76"/>
      <c r="W8560" s="76"/>
      <c r="X8560" s="76"/>
      <c r="Y8560" s="677"/>
      <c r="Z8560" s="677"/>
      <c r="AA8560" s="677"/>
      <c r="AB8560" s="677"/>
      <c r="AC8560" s="677"/>
      <c r="AD8560" s="677"/>
      <c r="AE8560" s="677"/>
      <c r="AF8560" s="677"/>
      <c r="AG8560" s="677"/>
      <c r="AH8560" s="677"/>
      <c r="AI8560" s="677"/>
      <c r="AJ8560" s="677"/>
      <c r="AK8560" s="677"/>
      <c r="AL8560" s="677"/>
      <c r="AM8560" s="677"/>
      <c r="AN8560" s="677"/>
      <c r="AO8560" s="677"/>
      <c r="AP8560" s="677"/>
      <c r="AQ8560" s="677"/>
      <c r="AR8560" s="677"/>
      <c r="AS8560" s="677"/>
      <c r="AT8560" s="677"/>
      <c r="AU8560" s="677"/>
      <c r="AV8560" s="677"/>
      <c r="AW8560" s="677"/>
      <c r="AX8560" s="677"/>
      <c r="AY8560" s="677"/>
      <c r="AZ8560" s="677"/>
      <c r="BA8560" s="677"/>
      <c r="BB8560" s="677"/>
      <c r="BC8560" s="677"/>
      <c r="BD8560" s="677"/>
      <c r="BE8560" s="677"/>
      <c r="BF8560" s="677"/>
      <c r="BG8560" s="677"/>
      <c r="BH8560" s="677"/>
      <c r="BI8560" s="677"/>
      <c r="BJ8560" s="677"/>
      <c r="BK8560" s="677"/>
      <c r="BL8560" s="677"/>
      <c r="BM8560" s="677"/>
      <c r="BN8560" s="677"/>
      <c r="BO8560" s="677"/>
      <c r="BP8560" s="677"/>
      <c r="BQ8560" s="677"/>
      <c r="BR8560" s="677"/>
      <c r="BS8560" s="677"/>
      <c r="BT8560" s="677"/>
      <c r="BU8560" s="677"/>
      <c r="BV8560" s="677"/>
      <c r="BW8560" s="677"/>
      <c r="BX8560" s="677"/>
      <c r="BY8560" s="677"/>
      <c r="BZ8560" s="677"/>
      <c r="CA8560" s="677"/>
      <c r="CB8560" s="677"/>
      <c r="CC8560" s="677"/>
      <c r="CD8560" s="677"/>
      <c r="CE8560" s="677"/>
      <c r="CF8560" s="677"/>
      <c r="CG8560" s="677"/>
    </row>
    <row r="8561" spans="1:85">
      <c r="A8561" s="54"/>
      <c r="B8561" s="54"/>
      <c r="C8561" s="54"/>
      <c r="D8561" s="169"/>
      <c r="E8561" s="98"/>
      <c r="F8561" s="135"/>
      <c r="G8561" s="77"/>
      <c r="H8561" s="77"/>
      <c r="I8561" s="525"/>
      <c r="J8561" s="54"/>
      <c r="K8561" s="75" t="s">
        <v>1501</v>
      </c>
      <c r="L8561" s="76">
        <f t="shared" si="468"/>
        <v>0</v>
      </c>
      <c r="M8561" s="76"/>
      <c r="N8561" s="76"/>
      <c r="O8561" s="76"/>
      <c r="P8561" s="76"/>
      <c r="Q8561" s="76"/>
      <c r="R8561" s="76"/>
      <c r="S8561" s="76"/>
      <c r="T8561" s="76"/>
      <c r="U8561" s="76"/>
      <c r="V8561" s="76"/>
      <c r="W8561" s="76"/>
      <c r="X8561" s="76"/>
      <c r="Y8561" s="677"/>
      <c r="Z8561" s="677"/>
      <c r="AA8561" s="677"/>
      <c r="AB8561" s="677"/>
      <c r="AC8561" s="677"/>
      <c r="AD8561" s="677"/>
      <c r="AE8561" s="677"/>
      <c r="AF8561" s="677"/>
      <c r="AG8561" s="677"/>
      <c r="AH8561" s="677"/>
      <c r="AI8561" s="677"/>
      <c r="AJ8561" s="677"/>
      <c r="AK8561" s="677"/>
      <c r="AL8561" s="677"/>
      <c r="AM8561" s="677"/>
      <c r="AN8561" s="677"/>
      <c r="AO8561" s="677"/>
      <c r="AP8561" s="677"/>
      <c r="AQ8561" s="677"/>
      <c r="AR8561" s="677"/>
      <c r="AS8561" s="677"/>
      <c r="AT8561" s="677"/>
      <c r="AU8561" s="677"/>
      <c r="AV8561" s="677"/>
      <c r="AW8561" s="677"/>
      <c r="AX8561" s="677"/>
      <c r="AY8561" s="677"/>
      <c r="AZ8561" s="677"/>
      <c r="BA8561" s="677"/>
      <c r="BB8561" s="677"/>
      <c r="BC8561" s="677"/>
      <c r="BD8561" s="677"/>
      <c r="BE8561" s="677"/>
      <c r="BF8561" s="677"/>
      <c r="BG8561" s="677"/>
      <c r="BH8561" s="677"/>
      <c r="BI8561" s="677"/>
      <c r="BJ8561" s="677"/>
      <c r="BK8561" s="677"/>
      <c r="BL8561" s="677"/>
      <c r="BM8561" s="677"/>
      <c r="BN8561" s="677"/>
      <c r="BO8561" s="677"/>
      <c r="BP8561" s="677"/>
      <c r="BQ8561" s="677"/>
      <c r="BR8561" s="677"/>
      <c r="BS8561" s="677"/>
      <c r="BT8561" s="677"/>
      <c r="BU8561" s="677"/>
      <c r="BV8561" s="677"/>
      <c r="BW8561" s="677"/>
      <c r="BX8561" s="677"/>
      <c r="BY8561" s="677"/>
      <c r="BZ8561" s="677"/>
      <c r="CA8561" s="677"/>
      <c r="CB8561" s="677"/>
      <c r="CC8561" s="677"/>
      <c r="CD8561" s="677"/>
      <c r="CE8561" s="677"/>
      <c r="CF8561" s="677"/>
      <c r="CG8561" s="677"/>
    </row>
    <row r="8562" spans="1:85">
      <c r="A8562" s="54"/>
      <c r="B8562" s="54"/>
      <c r="C8562" s="80"/>
      <c r="D8562" s="81"/>
      <c r="E8562" s="99"/>
      <c r="F8562" s="80"/>
      <c r="G8562" s="81"/>
      <c r="H8562" s="81"/>
      <c r="I8562" s="526"/>
      <c r="J8562" s="80"/>
      <c r="K8562" s="84" t="s">
        <v>1502</v>
      </c>
      <c r="L8562" s="76">
        <f t="shared" si="468"/>
        <v>3</v>
      </c>
      <c r="M8562" s="76"/>
      <c r="N8562" s="76"/>
      <c r="O8562" s="76"/>
      <c r="P8562" s="76"/>
      <c r="Q8562" s="76"/>
      <c r="R8562" s="76"/>
      <c r="S8562" s="76"/>
      <c r="T8562" s="76">
        <v>3</v>
      </c>
      <c r="U8562" s="76"/>
      <c r="V8562" s="76"/>
      <c r="W8562" s="76"/>
      <c r="X8562" s="76"/>
      <c r="Y8562" s="677"/>
      <c r="Z8562" s="677"/>
      <c r="AA8562" s="677"/>
      <c r="AB8562" s="677"/>
      <c r="AC8562" s="677"/>
      <c r="AD8562" s="677"/>
      <c r="AE8562" s="677"/>
      <c r="AF8562" s="677"/>
      <c r="AG8562" s="677"/>
      <c r="AH8562" s="677"/>
      <c r="AI8562" s="677"/>
      <c r="AJ8562" s="677"/>
      <c r="AK8562" s="677"/>
      <c r="AL8562" s="677"/>
      <c r="AM8562" s="677"/>
      <c r="AN8562" s="677"/>
      <c r="AO8562" s="677"/>
      <c r="AP8562" s="677"/>
      <c r="AQ8562" s="677"/>
      <c r="AR8562" s="677"/>
      <c r="AS8562" s="677"/>
      <c r="AT8562" s="677"/>
      <c r="AU8562" s="677"/>
      <c r="AV8562" s="677"/>
      <c r="AW8562" s="677"/>
      <c r="AX8562" s="677"/>
      <c r="AY8562" s="677"/>
      <c r="AZ8562" s="677"/>
      <c r="BA8562" s="677"/>
      <c r="BB8562" s="677"/>
      <c r="BC8562" s="677"/>
      <c r="BD8562" s="677"/>
      <c r="BE8562" s="677"/>
      <c r="BF8562" s="677"/>
      <c r="BG8562" s="677"/>
      <c r="BH8562" s="677"/>
      <c r="BI8562" s="677"/>
      <c r="BJ8562" s="677"/>
      <c r="BK8562" s="677"/>
      <c r="BL8562" s="677"/>
      <c r="BM8562" s="677"/>
      <c r="BN8562" s="677"/>
      <c r="BO8562" s="677"/>
      <c r="BP8562" s="677"/>
      <c r="BQ8562" s="677"/>
      <c r="BR8562" s="677"/>
      <c r="BS8562" s="677"/>
      <c r="BT8562" s="677"/>
      <c r="BU8562" s="677"/>
      <c r="BV8562" s="677"/>
      <c r="BW8562" s="677"/>
      <c r="BX8562" s="677"/>
      <c r="BY8562" s="677"/>
      <c r="BZ8562" s="677"/>
      <c r="CA8562" s="677"/>
      <c r="CB8562" s="677"/>
      <c r="CC8562" s="677"/>
      <c r="CD8562" s="677"/>
      <c r="CE8562" s="677"/>
      <c r="CF8562" s="677"/>
      <c r="CG8562" s="677"/>
    </row>
    <row r="8563" spans="1:85">
      <c r="A8563" s="54"/>
      <c r="B8563" s="54"/>
      <c r="C8563" s="46" t="s">
        <v>33</v>
      </c>
      <c r="D8563" s="58" t="s">
        <v>12967</v>
      </c>
      <c r="E8563" s="97" t="s">
        <v>12968</v>
      </c>
      <c r="F8563" s="46" t="s">
        <v>12969</v>
      </c>
      <c r="G8563" s="58" t="s">
        <v>12970</v>
      </c>
      <c r="H8563" s="58" t="s">
        <v>12971</v>
      </c>
      <c r="I8563" s="524">
        <v>0</v>
      </c>
      <c r="J8563" s="46" t="s">
        <v>1508</v>
      </c>
      <c r="K8563" s="75" t="s">
        <v>1509</v>
      </c>
      <c r="L8563" s="76">
        <f t="shared" si="468"/>
        <v>0</v>
      </c>
      <c r="M8563" s="76"/>
      <c r="N8563" s="76"/>
      <c r="O8563" s="76"/>
      <c r="P8563" s="76"/>
      <c r="Q8563" s="76"/>
      <c r="R8563" s="76"/>
      <c r="S8563" s="76"/>
      <c r="T8563" s="76"/>
      <c r="U8563" s="76"/>
      <c r="V8563" s="76"/>
      <c r="W8563" s="76"/>
      <c r="X8563" s="76"/>
      <c r="Y8563" s="677"/>
      <c r="Z8563" s="677"/>
      <c r="AA8563" s="677"/>
      <c r="AB8563" s="677"/>
      <c r="AC8563" s="677"/>
      <c r="AD8563" s="677"/>
      <c r="AE8563" s="677"/>
      <c r="AF8563" s="677"/>
      <c r="AG8563" s="677"/>
      <c r="AH8563" s="677"/>
      <c r="AI8563" s="677"/>
      <c r="AJ8563" s="677"/>
      <c r="AK8563" s="677"/>
      <c r="AL8563" s="677"/>
      <c r="AM8563" s="677"/>
      <c r="AN8563" s="677"/>
      <c r="AO8563" s="677"/>
      <c r="AP8563" s="677"/>
      <c r="AQ8563" s="677"/>
      <c r="AR8563" s="677"/>
      <c r="AS8563" s="677"/>
      <c r="AT8563" s="677"/>
      <c r="AU8563" s="677"/>
      <c r="AV8563" s="677"/>
      <c r="AW8563" s="677"/>
      <c r="AX8563" s="677"/>
      <c r="AY8563" s="677"/>
      <c r="AZ8563" s="677"/>
      <c r="BA8563" s="677"/>
      <c r="BB8563" s="677"/>
      <c r="BC8563" s="677"/>
      <c r="BD8563" s="677"/>
      <c r="BE8563" s="677"/>
      <c r="BF8563" s="677"/>
      <c r="BG8563" s="677"/>
      <c r="BH8563" s="677"/>
      <c r="BI8563" s="677"/>
      <c r="BJ8563" s="677"/>
      <c r="BK8563" s="677"/>
      <c r="BL8563" s="677"/>
      <c r="BM8563" s="677"/>
      <c r="BN8563" s="677"/>
      <c r="BO8563" s="677"/>
      <c r="BP8563" s="677"/>
      <c r="BQ8563" s="677"/>
      <c r="BR8563" s="677"/>
      <c r="BS8563" s="677"/>
      <c r="BT8563" s="677"/>
      <c r="BU8563" s="677"/>
      <c r="BV8563" s="677"/>
      <c r="BW8563" s="677"/>
      <c r="BX8563" s="677"/>
      <c r="BY8563" s="677"/>
      <c r="BZ8563" s="677"/>
      <c r="CA8563" s="677"/>
      <c r="CB8563" s="677"/>
      <c r="CC8563" s="677"/>
      <c r="CD8563" s="677"/>
      <c r="CE8563" s="677"/>
      <c r="CF8563" s="677"/>
      <c r="CG8563" s="677"/>
    </row>
    <row r="8564" spans="1:85">
      <c r="A8564" s="54"/>
      <c r="B8564" s="54"/>
      <c r="C8564" s="54"/>
      <c r="D8564" s="169"/>
      <c r="E8564" s="98"/>
      <c r="F8564" s="135"/>
      <c r="G8564" s="77"/>
      <c r="H8564" s="77"/>
      <c r="I8564" s="525"/>
      <c r="J8564" s="54"/>
      <c r="K8564" s="75" t="s">
        <v>1501</v>
      </c>
      <c r="L8564" s="76">
        <f t="shared" si="468"/>
        <v>0</v>
      </c>
      <c r="M8564" s="76"/>
      <c r="N8564" s="76"/>
      <c r="O8564" s="76"/>
      <c r="P8564" s="76"/>
      <c r="Q8564" s="76"/>
      <c r="R8564" s="76"/>
      <c r="S8564" s="76"/>
      <c r="T8564" s="76"/>
      <c r="U8564" s="76"/>
      <c r="V8564" s="76"/>
      <c r="W8564" s="76"/>
      <c r="X8564" s="76"/>
      <c r="Y8564" s="677"/>
      <c r="Z8564" s="677"/>
      <c r="AA8564" s="677"/>
      <c r="AB8564" s="677"/>
      <c r="AC8564" s="677"/>
      <c r="AD8564" s="677"/>
      <c r="AE8564" s="677"/>
      <c r="AF8564" s="677"/>
      <c r="AG8564" s="677"/>
      <c r="AH8564" s="677"/>
      <c r="AI8564" s="677"/>
      <c r="AJ8564" s="677"/>
      <c r="AK8564" s="677"/>
      <c r="AL8564" s="677"/>
      <c r="AM8564" s="677"/>
      <c r="AN8564" s="677"/>
      <c r="AO8564" s="677"/>
      <c r="AP8564" s="677"/>
      <c r="AQ8564" s="677"/>
      <c r="AR8564" s="677"/>
      <c r="AS8564" s="677"/>
      <c r="AT8564" s="677"/>
      <c r="AU8564" s="677"/>
      <c r="AV8564" s="677"/>
      <c r="AW8564" s="677"/>
      <c r="AX8564" s="677"/>
      <c r="AY8564" s="677"/>
      <c r="AZ8564" s="677"/>
      <c r="BA8564" s="677"/>
      <c r="BB8564" s="677"/>
      <c r="BC8564" s="677"/>
      <c r="BD8564" s="677"/>
      <c r="BE8564" s="677"/>
      <c r="BF8564" s="677"/>
      <c r="BG8564" s="677"/>
      <c r="BH8564" s="677"/>
      <c r="BI8564" s="677"/>
      <c r="BJ8564" s="677"/>
      <c r="BK8564" s="677"/>
      <c r="BL8564" s="677"/>
      <c r="BM8564" s="677"/>
      <c r="BN8564" s="677"/>
      <c r="BO8564" s="677"/>
      <c r="BP8564" s="677"/>
      <c r="BQ8564" s="677"/>
      <c r="BR8564" s="677"/>
      <c r="BS8564" s="677"/>
      <c r="BT8564" s="677"/>
      <c r="BU8564" s="677"/>
      <c r="BV8564" s="677"/>
      <c r="BW8564" s="677"/>
      <c r="BX8564" s="677"/>
      <c r="BY8564" s="677"/>
      <c r="BZ8564" s="677"/>
      <c r="CA8564" s="677"/>
      <c r="CB8564" s="677"/>
      <c r="CC8564" s="677"/>
      <c r="CD8564" s="677"/>
      <c r="CE8564" s="677"/>
      <c r="CF8564" s="677"/>
      <c r="CG8564" s="677"/>
    </row>
    <row r="8565" spans="1:85">
      <c r="A8565" s="54"/>
      <c r="B8565" s="54"/>
      <c r="C8565" s="80"/>
      <c r="D8565" s="81"/>
      <c r="E8565" s="99"/>
      <c r="F8565" s="80"/>
      <c r="G8565" s="81"/>
      <c r="H8565" s="81"/>
      <c r="I8565" s="526"/>
      <c r="J8565" s="80"/>
      <c r="K8565" s="84" t="s">
        <v>1502</v>
      </c>
      <c r="L8565" s="76">
        <f t="shared" si="468"/>
        <v>2</v>
      </c>
      <c r="M8565" s="76"/>
      <c r="N8565" s="76"/>
      <c r="O8565" s="76">
        <v>1</v>
      </c>
      <c r="P8565" s="76"/>
      <c r="Q8565" s="76"/>
      <c r="R8565" s="76"/>
      <c r="S8565" s="76"/>
      <c r="T8565" s="76"/>
      <c r="U8565" s="76"/>
      <c r="V8565" s="76"/>
      <c r="W8565" s="76">
        <v>1</v>
      </c>
      <c r="X8565" s="76"/>
      <c r="Y8565" s="677"/>
      <c r="Z8565" s="677"/>
      <c r="AA8565" s="677"/>
      <c r="AB8565" s="677"/>
      <c r="AC8565" s="677"/>
      <c r="AD8565" s="677"/>
      <c r="AE8565" s="677"/>
      <c r="AF8565" s="677"/>
      <c r="AG8565" s="677"/>
      <c r="AH8565" s="677"/>
      <c r="AI8565" s="677"/>
      <c r="AJ8565" s="677"/>
      <c r="AK8565" s="677"/>
      <c r="AL8565" s="677"/>
      <c r="AM8565" s="677"/>
      <c r="AN8565" s="677"/>
      <c r="AO8565" s="677"/>
      <c r="AP8565" s="677"/>
      <c r="AQ8565" s="677"/>
      <c r="AR8565" s="677"/>
      <c r="AS8565" s="677"/>
      <c r="AT8565" s="677"/>
      <c r="AU8565" s="677"/>
      <c r="AV8565" s="677"/>
      <c r="AW8565" s="677"/>
      <c r="AX8565" s="677"/>
      <c r="AY8565" s="677"/>
      <c r="AZ8565" s="677"/>
      <c r="BA8565" s="677"/>
      <c r="BB8565" s="677"/>
      <c r="BC8565" s="677"/>
      <c r="BD8565" s="677"/>
      <c r="BE8565" s="677"/>
      <c r="BF8565" s="677"/>
      <c r="BG8565" s="677"/>
      <c r="BH8565" s="677"/>
      <c r="BI8565" s="677"/>
      <c r="BJ8565" s="677"/>
      <c r="BK8565" s="677"/>
      <c r="BL8565" s="677"/>
      <c r="BM8565" s="677"/>
      <c r="BN8565" s="677"/>
      <c r="BO8565" s="677"/>
      <c r="BP8565" s="677"/>
      <c r="BQ8565" s="677"/>
      <c r="BR8565" s="677"/>
      <c r="BS8565" s="677"/>
      <c r="BT8565" s="677"/>
      <c r="BU8565" s="677"/>
      <c r="BV8565" s="677"/>
      <c r="BW8565" s="677"/>
      <c r="BX8565" s="677"/>
      <c r="BY8565" s="677"/>
      <c r="BZ8565" s="677"/>
      <c r="CA8565" s="677"/>
      <c r="CB8565" s="677"/>
      <c r="CC8565" s="677"/>
      <c r="CD8565" s="677"/>
      <c r="CE8565" s="677"/>
      <c r="CF8565" s="677"/>
      <c r="CG8565" s="677"/>
    </row>
    <row r="8566" spans="1:85">
      <c r="A8566" s="54"/>
      <c r="B8566" s="54"/>
      <c r="C8566" s="46" t="s">
        <v>33</v>
      </c>
      <c r="D8566" s="58" t="s">
        <v>12972</v>
      </c>
      <c r="E8566" s="97" t="s">
        <v>12973</v>
      </c>
      <c r="F8566" s="46" t="s">
        <v>12974</v>
      </c>
      <c r="G8566" s="58" t="s">
        <v>12975</v>
      </c>
      <c r="H8566" s="58" t="s">
        <v>12976</v>
      </c>
      <c r="I8566" s="524">
        <v>130</v>
      </c>
      <c r="J8566" s="46" t="s">
        <v>1508</v>
      </c>
      <c r="K8566" s="75" t="s">
        <v>1509</v>
      </c>
      <c r="L8566" s="76">
        <f t="shared" si="468"/>
        <v>0</v>
      </c>
      <c r="M8566" s="76"/>
      <c r="N8566" s="76"/>
      <c r="O8566" s="76"/>
      <c r="P8566" s="76"/>
      <c r="Q8566" s="76"/>
      <c r="R8566" s="76"/>
      <c r="S8566" s="76"/>
      <c r="T8566" s="76"/>
      <c r="U8566" s="76"/>
      <c r="V8566" s="76"/>
      <c r="W8566" s="76"/>
      <c r="X8566" s="76"/>
      <c r="Y8566" s="677"/>
      <c r="Z8566" s="677"/>
      <c r="AA8566" s="677"/>
      <c r="AB8566" s="677"/>
      <c r="AC8566" s="677"/>
      <c r="AD8566" s="677"/>
      <c r="AE8566" s="677"/>
      <c r="AF8566" s="677"/>
      <c r="AG8566" s="677"/>
      <c r="AH8566" s="677"/>
      <c r="AI8566" s="677"/>
      <c r="AJ8566" s="677"/>
      <c r="AK8566" s="677"/>
      <c r="AL8566" s="677"/>
      <c r="AM8566" s="677"/>
      <c r="AN8566" s="677"/>
      <c r="AO8566" s="677"/>
      <c r="AP8566" s="677"/>
      <c r="AQ8566" s="677"/>
      <c r="AR8566" s="677"/>
      <c r="AS8566" s="677"/>
      <c r="AT8566" s="677"/>
      <c r="AU8566" s="677"/>
      <c r="AV8566" s="677"/>
      <c r="AW8566" s="677"/>
      <c r="AX8566" s="677"/>
      <c r="AY8566" s="677"/>
      <c r="AZ8566" s="677"/>
      <c r="BA8566" s="677"/>
      <c r="BB8566" s="677"/>
      <c r="BC8566" s="677"/>
      <c r="BD8566" s="677"/>
      <c r="BE8566" s="677"/>
      <c r="BF8566" s="677"/>
      <c r="BG8566" s="677"/>
      <c r="BH8566" s="677"/>
      <c r="BI8566" s="677"/>
      <c r="BJ8566" s="677"/>
      <c r="BK8566" s="677"/>
      <c r="BL8566" s="677"/>
      <c r="BM8566" s="677"/>
      <c r="BN8566" s="677"/>
      <c r="BO8566" s="677"/>
      <c r="BP8566" s="677"/>
      <c r="BQ8566" s="677"/>
      <c r="BR8566" s="677"/>
      <c r="BS8566" s="677"/>
      <c r="BT8566" s="677"/>
      <c r="BU8566" s="677"/>
      <c r="BV8566" s="677"/>
      <c r="BW8566" s="677"/>
      <c r="BX8566" s="677"/>
      <c r="BY8566" s="677"/>
      <c r="BZ8566" s="677"/>
      <c r="CA8566" s="677"/>
      <c r="CB8566" s="677"/>
      <c r="CC8566" s="677"/>
      <c r="CD8566" s="677"/>
      <c r="CE8566" s="677"/>
      <c r="CF8566" s="677"/>
      <c r="CG8566" s="677"/>
    </row>
    <row r="8567" spans="1:85">
      <c r="A8567" s="54"/>
      <c r="B8567" s="54"/>
      <c r="C8567" s="54"/>
      <c r="D8567" s="169"/>
      <c r="E8567" s="98"/>
      <c r="F8567" s="135"/>
      <c r="G8567" s="77"/>
      <c r="H8567" s="77"/>
      <c r="I8567" s="525"/>
      <c r="J8567" s="54"/>
      <c r="K8567" s="75" t="s">
        <v>1501</v>
      </c>
      <c r="L8567" s="76">
        <f t="shared" si="468"/>
        <v>0</v>
      </c>
      <c r="M8567" s="76"/>
      <c r="N8567" s="76"/>
      <c r="O8567" s="76"/>
      <c r="P8567" s="76"/>
      <c r="Q8567" s="76"/>
      <c r="R8567" s="76"/>
      <c r="S8567" s="76"/>
      <c r="T8567" s="76"/>
      <c r="U8567" s="76"/>
      <c r="V8567" s="76"/>
      <c r="W8567" s="76"/>
      <c r="X8567" s="76"/>
      <c r="Y8567" s="677"/>
      <c r="Z8567" s="677"/>
      <c r="AA8567" s="677"/>
      <c r="AB8567" s="677"/>
      <c r="AC8567" s="677"/>
      <c r="AD8567" s="677"/>
      <c r="AE8567" s="677"/>
      <c r="AF8567" s="677"/>
      <c r="AG8567" s="677"/>
      <c r="AH8567" s="677"/>
      <c r="AI8567" s="677"/>
      <c r="AJ8567" s="677"/>
      <c r="AK8567" s="677"/>
      <c r="AL8567" s="677"/>
      <c r="AM8567" s="677"/>
      <c r="AN8567" s="677"/>
      <c r="AO8567" s="677"/>
      <c r="AP8567" s="677"/>
      <c r="AQ8567" s="677"/>
      <c r="AR8567" s="677"/>
      <c r="AS8567" s="677"/>
      <c r="AT8567" s="677"/>
      <c r="AU8567" s="677"/>
      <c r="AV8567" s="677"/>
      <c r="AW8567" s="677"/>
      <c r="AX8567" s="677"/>
      <c r="AY8567" s="677"/>
      <c r="AZ8567" s="677"/>
      <c r="BA8567" s="677"/>
      <c r="BB8567" s="677"/>
      <c r="BC8567" s="677"/>
      <c r="BD8567" s="677"/>
      <c r="BE8567" s="677"/>
      <c r="BF8567" s="677"/>
      <c r="BG8567" s="677"/>
      <c r="BH8567" s="677"/>
      <c r="BI8567" s="677"/>
      <c r="BJ8567" s="677"/>
      <c r="BK8567" s="677"/>
      <c r="BL8567" s="677"/>
      <c r="BM8567" s="677"/>
      <c r="BN8567" s="677"/>
      <c r="BO8567" s="677"/>
      <c r="BP8567" s="677"/>
      <c r="BQ8567" s="677"/>
      <c r="BR8567" s="677"/>
      <c r="BS8567" s="677"/>
      <c r="BT8567" s="677"/>
      <c r="BU8567" s="677"/>
      <c r="BV8567" s="677"/>
      <c r="BW8567" s="677"/>
      <c r="BX8567" s="677"/>
      <c r="BY8567" s="677"/>
      <c r="BZ8567" s="677"/>
      <c r="CA8567" s="677"/>
      <c r="CB8567" s="677"/>
      <c r="CC8567" s="677"/>
      <c r="CD8567" s="677"/>
      <c r="CE8567" s="677"/>
      <c r="CF8567" s="677"/>
      <c r="CG8567" s="677"/>
    </row>
    <row r="8568" spans="1:85">
      <c r="A8568" s="54"/>
      <c r="B8568" s="54"/>
      <c r="C8568" s="80"/>
      <c r="D8568" s="81"/>
      <c r="E8568" s="99"/>
      <c r="F8568" s="80"/>
      <c r="G8568" s="81"/>
      <c r="H8568" s="81"/>
      <c r="I8568" s="526"/>
      <c r="J8568" s="80"/>
      <c r="K8568" s="84" t="s">
        <v>1502</v>
      </c>
      <c r="L8568" s="76">
        <f t="shared" si="468"/>
        <v>3</v>
      </c>
      <c r="M8568" s="76"/>
      <c r="N8568" s="76"/>
      <c r="O8568" s="76">
        <v>2</v>
      </c>
      <c r="P8568" s="76"/>
      <c r="Q8568" s="76"/>
      <c r="R8568" s="76"/>
      <c r="S8568" s="76"/>
      <c r="T8568" s="76">
        <v>1</v>
      </c>
      <c r="U8568" s="76"/>
      <c r="V8568" s="76"/>
      <c r="W8568" s="76"/>
      <c r="X8568" s="76"/>
      <c r="Y8568" s="677"/>
      <c r="Z8568" s="677"/>
      <c r="AA8568" s="677"/>
      <c r="AB8568" s="677"/>
      <c r="AC8568" s="677"/>
      <c r="AD8568" s="677"/>
      <c r="AE8568" s="677"/>
      <c r="AF8568" s="677"/>
      <c r="AG8568" s="677"/>
      <c r="AH8568" s="677"/>
      <c r="AI8568" s="677"/>
      <c r="AJ8568" s="677"/>
      <c r="AK8568" s="677"/>
      <c r="AL8568" s="677"/>
      <c r="AM8568" s="677"/>
      <c r="AN8568" s="677"/>
      <c r="AO8568" s="677"/>
      <c r="AP8568" s="677"/>
      <c r="AQ8568" s="677"/>
      <c r="AR8568" s="677"/>
      <c r="AS8568" s="677"/>
      <c r="AT8568" s="677"/>
      <c r="AU8568" s="677"/>
      <c r="AV8568" s="677"/>
      <c r="AW8568" s="677"/>
      <c r="AX8568" s="677"/>
      <c r="AY8568" s="677"/>
      <c r="AZ8568" s="677"/>
      <c r="BA8568" s="677"/>
      <c r="BB8568" s="677"/>
      <c r="BC8568" s="677"/>
      <c r="BD8568" s="677"/>
      <c r="BE8568" s="677"/>
      <c r="BF8568" s="677"/>
      <c r="BG8568" s="677"/>
      <c r="BH8568" s="677"/>
      <c r="BI8568" s="677"/>
      <c r="BJ8568" s="677"/>
      <c r="BK8568" s="677"/>
      <c r="BL8568" s="677"/>
      <c r="BM8568" s="677"/>
      <c r="BN8568" s="677"/>
      <c r="BO8568" s="677"/>
      <c r="BP8568" s="677"/>
      <c r="BQ8568" s="677"/>
      <c r="BR8568" s="677"/>
      <c r="BS8568" s="677"/>
      <c r="BT8568" s="677"/>
      <c r="BU8568" s="677"/>
      <c r="BV8568" s="677"/>
      <c r="BW8568" s="677"/>
      <c r="BX8568" s="677"/>
      <c r="BY8568" s="677"/>
      <c r="BZ8568" s="677"/>
      <c r="CA8568" s="677"/>
      <c r="CB8568" s="677"/>
      <c r="CC8568" s="677"/>
      <c r="CD8568" s="677"/>
      <c r="CE8568" s="677"/>
      <c r="CF8568" s="677"/>
      <c r="CG8568" s="677"/>
    </row>
    <row r="8569" spans="1:85">
      <c r="A8569" s="54"/>
      <c r="B8569" s="54"/>
      <c r="C8569" s="46" t="s">
        <v>33</v>
      </c>
      <c r="D8569" s="58" t="s">
        <v>12977</v>
      </c>
      <c r="E8569" s="97" t="s">
        <v>12978</v>
      </c>
      <c r="F8569" s="46" t="s">
        <v>12979</v>
      </c>
      <c r="G8569" s="58" t="s">
        <v>12980</v>
      </c>
      <c r="H8569" s="58" t="s">
        <v>12981</v>
      </c>
      <c r="I8569" s="524">
        <v>14421</v>
      </c>
      <c r="J8569" s="46" t="s">
        <v>1508</v>
      </c>
      <c r="K8569" s="75" t="s">
        <v>1509</v>
      </c>
      <c r="L8569" s="76">
        <f>SUM(M8569:X8569)</f>
        <v>0</v>
      </c>
      <c r="M8569" s="76"/>
      <c r="N8569" s="76"/>
      <c r="O8569" s="76"/>
      <c r="P8569" s="76"/>
      <c r="Q8569" s="76"/>
      <c r="R8569" s="76"/>
      <c r="S8569" s="76"/>
      <c r="T8569" s="76"/>
      <c r="U8569" s="76"/>
      <c r="V8569" s="76"/>
      <c r="W8569" s="76"/>
      <c r="X8569" s="76"/>
      <c r="Y8569" s="677"/>
      <c r="Z8569" s="677"/>
      <c r="AA8569" s="677"/>
      <c r="AB8569" s="677"/>
      <c r="AC8569" s="677"/>
      <c r="AD8569" s="677"/>
      <c r="AE8569" s="677"/>
      <c r="AF8569" s="677"/>
      <c r="AG8569" s="677"/>
      <c r="AH8569" s="677"/>
      <c r="AI8569" s="677"/>
      <c r="AJ8569" s="677"/>
      <c r="AK8569" s="677"/>
      <c r="AL8569" s="677"/>
      <c r="AM8569" s="677"/>
      <c r="AN8569" s="677"/>
      <c r="AO8569" s="677"/>
      <c r="AP8569" s="677"/>
      <c r="AQ8569" s="677"/>
      <c r="AR8569" s="677"/>
      <c r="AS8569" s="677"/>
      <c r="AT8569" s="677"/>
      <c r="AU8569" s="677"/>
      <c r="AV8569" s="677"/>
      <c r="AW8569" s="677"/>
      <c r="AX8569" s="677"/>
      <c r="AY8569" s="677"/>
      <c r="AZ8569" s="677"/>
      <c r="BA8569" s="677"/>
      <c r="BB8569" s="677"/>
      <c r="BC8569" s="677"/>
      <c r="BD8569" s="677"/>
      <c r="BE8569" s="677"/>
      <c r="BF8569" s="677"/>
      <c r="BG8569" s="677"/>
      <c r="BH8569" s="677"/>
      <c r="BI8569" s="677"/>
      <c r="BJ8569" s="677"/>
      <c r="BK8569" s="677"/>
      <c r="BL8569" s="677"/>
      <c r="BM8569" s="677"/>
      <c r="BN8569" s="677"/>
      <c r="BO8569" s="677"/>
      <c r="BP8569" s="677"/>
      <c r="BQ8569" s="677"/>
      <c r="BR8569" s="677"/>
      <c r="BS8569" s="677"/>
      <c r="BT8569" s="677"/>
      <c r="BU8569" s="677"/>
      <c r="BV8569" s="677"/>
      <c r="BW8569" s="677"/>
      <c r="BX8569" s="677"/>
      <c r="BY8569" s="677"/>
      <c r="BZ8569" s="677"/>
      <c r="CA8569" s="677"/>
      <c r="CB8569" s="677"/>
      <c r="CC8569" s="677"/>
      <c r="CD8569" s="677"/>
      <c r="CE8569" s="677"/>
      <c r="CF8569" s="677"/>
      <c r="CG8569" s="677"/>
    </row>
    <row r="8570" spans="1:85">
      <c r="A8570" s="54"/>
      <c r="B8570" s="54"/>
      <c r="C8570" s="54"/>
      <c r="D8570" s="169"/>
      <c r="E8570" s="98"/>
      <c r="F8570" s="135"/>
      <c r="G8570" s="77"/>
      <c r="H8570" s="77"/>
      <c r="I8570" s="525"/>
      <c r="J8570" s="54"/>
      <c r="K8570" s="75" t="s">
        <v>1501</v>
      </c>
      <c r="L8570" s="76">
        <f t="shared" ref="L8570:L8580" si="469">SUM(M8570:X8570)</f>
        <v>0</v>
      </c>
      <c r="M8570" s="76"/>
      <c r="N8570" s="76"/>
      <c r="O8570" s="76"/>
      <c r="P8570" s="76"/>
      <c r="Q8570" s="76"/>
      <c r="R8570" s="76"/>
      <c r="S8570" s="76"/>
      <c r="T8570" s="76"/>
      <c r="U8570" s="76"/>
      <c r="V8570" s="76"/>
      <c r="W8570" s="76"/>
      <c r="X8570" s="76"/>
      <c r="Y8570" s="677"/>
      <c r="Z8570" s="677"/>
      <c r="AA8570" s="677"/>
      <c r="AB8570" s="677"/>
      <c r="AC8570" s="677"/>
      <c r="AD8570" s="677"/>
      <c r="AE8570" s="677"/>
      <c r="AF8570" s="677"/>
      <c r="AG8570" s="677"/>
      <c r="AH8570" s="677"/>
      <c r="AI8570" s="677"/>
      <c r="AJ8570" s="677"/>
      <c r="AK8570" s="677"/>
      <c r="AL8570" s="677"/>
      <c r="AM8570" s="677"/>
      <c r="AN8570" s="677"/>
      <c r="AO8570" s="677"/>
      <c r="AP8570" s="677"/>
      <c r="AQ8570" s="677"/>
      <c r="AR8570" s="677"/>
      <c r="AS8570" s="677"/>
      <c r="AT8570" s="677"/>
      <c r="AU8570" s="677"/>
      <c r="AV8570" s="677"/>
      <c r="AW8570" s="677"/>
      <c r="AX8570" s="677"/>
      <c r="AY8570" s="677"/>
      <c r="AZ8570" s="677"/>
      <c r="BA8570" s="677"/>
      <c r="BB8570" s="677"/>
      <c r="BC8570" s="677"/>
      <c r="BD8570" s="677"/>
      <c r="BE8570" s="677"/>
      <c r="BF8570" s="677"/>
      <c r="BG8570" s="677"/>
      <c r="BH8570" s="677"/>
      <c r="BI8570" s="677"/>
      <c r="BJ8570" s="677"/>
      <c r="BK8570" s="677"/>
      <c r="BL8570" s="677"/>
      <c r="BM8570" s="677"/>
      <c r="BN8570" s="677"/>
      <c r="BO8570" s="677"/>
      <c r="BP8570" s="677"/>
      <c r="BQ8570" s="677"/>
      <c r="BR8570" s="677"/>
      <c r="BS8570" s="677"/>
      <c r="BT8570" s="677"/>
      <c r="BU8570" s="677"/>
      <c r="BV8570" s="677"/>
      <c r="BW8570" s="677"/>
      <c r="BX8570" s="677"/>
      <c r="BY8570" s="677"/>
      <c r="BZ8570" s="677"/>
      <c r="CA8570" s="677"/>
      <c r="CB8570" s="677"/>
      <c r="CC8570" s="677"/>
      <c r="CD8570" s="677"/>
      <c r="CE8570" s="677"/>
      <c r="CF8570" s="677"/>
      <c r="CG8570" s="677"/>
    </row>
    <row r="8571" spans="1:85">
      <c r="A8571" s="54"/>
      <c r="B8571" s="54"/>
      <c r="C8571" s="80"/>
      <c r="D8571" s="81"/>
      <c r="E8571" s="99"/>
      <c r="F8571" s="80"/>
      <c r="G8571" s="81"/>
      <c r="H8571" s="81"/>
      <c r="I8571" s="526"/>
      <c r="J8571" s="80"/>
      <c r="K8571" s="84" t="s">
        <v>1502</v>
      </c>
      <c r="L8571" s="76">
        <f t="shared" si="469"/>
        <v>5</v>
      </c>
      <c r="M8571" s="76"/>
      <c r="N8571" s="76"/>
      <c r="O8571" s="76">
        <v>2</v>
      </c>
      <c r="P8571" s="76"/>
      <c r="Q8571" s="76"/>
      <c r="R8571" s="76"/>
      <c r="S8571" s="76">
        <v>3</v>
      </c>
      <c r="T8571" s="76"/>
      <c r="U8571" s="76"/>
      <c r="V8571" s="76"/>
      <c r="W8571" s="76"/>
      <c r="X8571" s="76"/>
      <c r="Y8571" s="677"/>
      <c r="Z8571" s="677"/>
      <c r="AA8571" s="677"/>
      <c r="AB8571" s="677"/>
      <c r="AC8571" s="677"/>
      <c r="AD8571" s="677"/>
      <c r="AE8571" s="677"/>
      <c r="AF8571" s="677"/>
      <c r="AG8571" s="677"/>
      <c r="AH8571" s="677"/>
      <c r="AI8571" s="677"/>
      <c r="AJ8571" s="677"/>
      <c r="AK8571" s="677"/>
      <c r="AL8571" s="677"/>
      <c r="AM8571" s="677"/>
      <c r="AN8571" s="677"/>
      <c r="AO8571" s="677"/>
      <c r="AP8571" s="677"/>
      <c r="AQ8571" s="677"/>
      <c r="AR8571" s="677"/>
      <c r="AS8571" s="677"/>
      <c r="AT8571" s="677"/>
      <c r="AU8571" s="677"/>
      <c r="AV8571" s="677"/>
      <c r="AW8571" s="677"/>
      <c r="AX8571" s="677"/>
      <c r="AY8571" s="677"/>
      <c r="AZ8571" s="677"/>
      <c r="BA8571" s="677"/>
      <c r="BB8571" s="677"/>
      <c r="BC8571" s="677"/>
      <c r="BD8571" s="677"/>
      <c r="BE8571" s="677"/>
      <c r="BF8571" s="677"/>
      <c r="BG8571" s="677"/>
      <c r="BH8571" s="677"/>
      <c r="BI8571" s="677"/>
      <c r="BJ8571" s="677"/>
      <c r="BK8571" s="677"/>
      <c r="BL8571" s="677"/>
      <c r="BM8571" s="677"/>
      <c r="BN8571" s="677"/>
      <c r="BO8571" s="677"/>
      <c r="BP8571" s="677"/>
      <c r="BQ8571" s="677"/>
      <c r="BR8571" s="677"/>
      <c r="BS8571" s="677"/>
      <c r="BT8571" s="677"/>
      <c r="BU8571" s="677"/>
      <c r="BV8571" s="677"/>
      <c r="BW8571" s="677"/>
      <c r="BX8571" s="677"/>
      <c r="BY8571" s="677"/>
      <c r="BZ8571" s="677"/>
      <c r="CA8571" s="677"/>
      <c r="CB8571" s="677"/>
      <c r="CC8571" s="677"/>
      <c r="CD8571" s="677"/>
      <c r="CE8571" s="677"/>
      <c r="CF8571" s="677"/>
      <c r="CG8571" s="677"/>
    </row>
    <row r="8572" spans="1:85">
      <c r="A8572" s="54"/>
      <c r="B8572" s="54"/>
      <c r="C8572" s="46" t="s">
        <v>33</v>
      </c>
      <c r="D8572" s="58" t="s">
        <v>12982</v>
      </c>
      <c r="E8572" s="97" t="s">
        <v>12983</v>
      </c>
      <c r="F8572" s="46" t="s">
        <v>12984</v>
      </c>
      <c r="G8572" s="58" t="s">
        <v>12985</v>
      </c>
      <c r="H8572" s="58"/>
      <c r="I8572" s="524">
        <v>0</v>
      </c>
      <c r="J8572" s="46" t="s">
        <v>1508</v>
      </c>
      <c r="K8572" s="75" t="s">
        <v>1509</v>
      </c>
      <c r="L8572" s="76">
        <f t="shared" si="469"/>
        <v>0</v>
      </c>
      <c r="M8572" s="76"/>
      <c r="N8572" s="76"/>
      <c r="O8572" s="76"/>
      <c r="P8572" s="76"/>
      <c r="Q8572" s="76"/>
      <c r="R8572" s="76"/>
      <c r="S8572" s="76"/>
      <c r="T8572" s="76"/>
      <c r="U8572" s="76"/>
      <c r="V8572" s="76"/>
      <c r="W8572" s="76"/>
      <c r="X8572" s="76"/>
      <c r="Y8572" s="677"/>
      <c r="Z8572" s="677"/>
      <c r="AA8572" s="677"/>
      <c r="AB8572" s="677"/>
      <c r="AC8572" s="677"/>
      <c r="AD8572" s="677"/>
      <c r="AE8572" s="677"/>
      <c r="AF8572" s="677"/>
      <c r="AG8572" s="677"/>
      <c r="AH8572" s="677"/>
      <c r="AI8572" s="677"/>
      <c r="AJ8572" s="677"/>
      <c r="AK8572" s="677"/>
      <c r="AL8572" s="677"/>
      <c r="AM8572" s="677"/>
      <c r="AN8572" s="677"/>
      <c r="AO8572" s="677"/>
      <c r="AP8572" s="677"/>
      <c r="AQ8572" s="677"/>
      <c r="AR8572" s="677"/>
      <c r="AS8572" s="677"/>
      <c r="AT8572" s="677"/>
      <c r="AU8572" s="677"/>
      <c r="AV8572" s="677"/>
      <c r="AW8572" s="677"/>
      <c r="AX8572" s="677"/>
      <c r="AY8572" s="677"/>
      <c r="AZ8572" s="677"/>
      <c r="BA8572" s="677"/>
      <c r="BB8572" s="677"/>
      <c r="BC8572" s="677"/>
      <c r="BD8572" s="677"/>
      <c r="BE8572" s="677"/>
      <c r="BF8572" s="677"/>
      <c r="BG8572" s="677"/>
      <c r="BH8572" s="677"/>
      <c r="BI8572" s="677"/>
      <c r="BJ8572" s="677"/>
      <c r="BK8572" s="677"/>
      <c r="BL8572" s="677"/>
      <c r="BM8572" s="677"/>
      <c r="BN8572" s="677"/>
      <c r="BO8572" s="677"/>
      <c r="BP8572" s="677"/>
      <c r="BQ8572" s="677"/>
      <c r="BR8572" s="677"/>
      <c r="BS8572" s="677"/>
      <c r="BT8572" s="677"/>
      <c r="BU8572" s="677"/>
      <c r="BV8572" s="677"/>
      <c r="BW8572" s="677"/>
      <c r="BX8572" s="677"/>
      <c r="BY8572" s="677"/>
      <c r="BZ8572" s="677"/>
      <c r="CA8572" s="677"/>
      <c r="CB8572" s="677"/>
      <c r="CC8572" s="677"/>
      <c r="CD8572" s="677"/>
      <c r="CE8572" s="677"/>
      <c r="CF8572" s="677"/>
      <c r="CG8572" s="677"/>
    </row>
    <row r="8573" spans="1:85">
      <c r="A8573" s="54"/>
      <c r="B8573" s="54"/>
      <c r="C8573" s="54"/>
      <c r="D8573" s="169"/>
      <c r="E8573" s="98"/>
      <c r="F8573" s="135"/>
      <c r="G8573" s="77"/>
      <c r="H8573" s="77"/>
      <c r="I8573" s="525"/>
      <c r="J8573" s="54"/>
      <c r="K8573" s="75" t="s">
        <v>1501</v>
      </c>
      <c r="L8573" s="76">
        <f t="shared" si="469"/>
        <v>0</v>
      </c>
      <c r="M8573" s="76"/>
      <c r="N8573" s="76"/>
      <c r="O8573" s="76"/>
      <c r="P8573" s="76"/>
      <c r="Q8573" s="76"/>
      <c r="R8573" s="76"/>
      <c r="S8573" s="76"/>
      <c r="T8573" s="76"/>
      <c r="U8573" s="76"/>
      <c r="V8573" s="76"/>
      <c r="W8573" s="76"/>
      <c r="X8573" s="76"/>
      <c r="Y8573" s="677"/>
      <c r="Z8573" s="677"/>
      <c r="AA8573" s="677"/>
      <c r="AB8573" s="677"/>
      <c r="AC8573" s="677"/>
      <c r="AD8573" s="677"/>
      <c r="AE8573" s="677"/>
      <c r="AF8573" s="677"/>
      <c r="AG8573" s="677"/>
      <c r="AH8573" s="677"/>
      <c r="AI8573" s="677"/>
      <c r="AJ8573" s="677"/>
      <c r="AK8573" s="677"/>
      <c r="AL8573" s="677"/>
      <c r="AM8573" s="677"/>
      <c r="AN8573" s="677"/>
      <c r="AO8573" s="677"/>
      <c r="AP8573" s="677"/>
      <c r="AQ8573" s="677"/>
      <c r="AR8573" s="677"/>
      <c r="AS8573" s="677"/>
      <c r="AT8573" s="677"/>
      <c r="AU8573" s="677"/>
      <c r="AV8573" s="677"/>
      <c r="AW8573" s="677"/>
      <c r="AX8573" s="677"/>
      <c r="AY8573" s="677"/>
      <c r="AZ8573" s="677"/>
      <c r="BA8573" s="677"/>
      <c r="BB8573" s="677"/>
      <c r="BC8573" s="677"/>
      <c r="BD8573" s="677"/>
      <c r="BE8573" s="677"/>
      <c r="BF8573" s="677"/>
      <c r="BG8573" s="677"/>
      <c r="BH8573" s="677"/>
      <c r="BI8573" s="677"/>
      <c r="BJ8573" s="677"/>
      <c r="BK8573" s="677"/>
      <c r="BL8573" s="677"/>
      <c r="BM8573" s="677"/>
      <c r="BN8573" s="677"/>
      <c r="BO8573" s="677"/>
      <c r="BP8573" s="677"/>
      <c r="BQ8573" s="677"/>
      <c r="BR8573" s="677"/>
      <c r="BS8573" s="677"/>
      <c r="BT8573" s="677"/>
      <c r="BU8573" s="677"/>
      <c r="BV8573" s="677"/>
      <c r="BW8573" s="677"/>
      <c r="BX8573" s="677"/>
      <c r="BY8573" s="677"/>
      <c r="BZ8573" s="677"/>
      <c r="CA8573" s="677"/>
      <c r="CB8573" s="677"/>
      <c r="CC8573" s="677"/>
      <c r="CD8573" s="677"/>
      <c r="CE8573" s="677"/>
      <c r="CF8573" s="677"/>
      <c r="CG8573" s="677"/>
    </row>
    <row r="8574" spans="1:85">
      <c r="A8574" s="54"/>
      <c r="B8574" s="54"/>
      <c r="C8574" s="80"/>
      <c r="D8574" s="81"/>
      <c r="E8574" s="99"/>
      <c r="F8574" s="80"/>
      <c r="G8574" s="81"/>
      <c r="H8574" s="81"/>
      <c r="I8574" s="526"/>
      <c r="J8574" s="80"/>
      <c r="K8574" s="84" t="s">
        <v>1502</v>
      </c>
      <c r="L8574" s="76">
        <f t="shared" si="469"/>
        <v>4</v>
      </c>
      <c r="M8574" s="76"/>
      <c r="N8574" s="76"/>
      <c r="O8574" s="76">
        <v>2</v>
      </c>
      <c r="P8574" s="76"/>
      <c r="Q8574" s="76"/>
      <c r="R8574" s="76"/>
      <c r="S8574" s="76">
        <v>1</v>
      </c>
      <c r="T8574" s="76">
        <v>1</v>
      </c>
      <c r="U8574" s="76"/>
      <c r="V8574" s="76"/>
      <c r="W8574" s="76"/>
      <c r="X8574" s="76"/>
      <c r="Y8574" s="677"/>
      <c r="Z8574" s="677"/>
      <c r="AA8574" s="677"/>
      <c r="AB8574" s="677"/>
      <c r="AC8574" s="677"/>
      <c r="AD8574" s="677"/>
      <c r="AE8574" s="677"/>
      <c r="AF8574" s="677"/>
      <c r="AG8574" s="677"/>
      <c r="AH8574" s="677"/>
      <c r="AI8574" s="677"/>
      <c r="AJ8574" s="677"/>
      <c r="AK8574" s="677"/>
      <c r="AL8574" s="677"/>
      <c r="AM8574" s="677"/>
      <c r="AN8574" s="677"/>
      <c r="AO8574" s="677"/>
      <c r="AP8574" s="677"/>
      <c r="AQ8574" s="677"/>
      <c r="AR8574" s="677"/>
      <c r="AS8574" s="677"/>
      <c r="AT8574" s="677"/>
      <c r="AU8574" s="677"/>
      <c r="AV8574" s="677"/>
      <c r="AW8574" s="677"/>
      <c r="AX8574" s="677"/>
      <c r="AY8574" s="677"/>
      <c r="AZ8574" s="677"/>
      <c r="BA8574" s="677"/>
      <c r="BB8574" s="677"/>
      <c r="BC8574" s="677"/>
      <c r="BD8574" s="677"/>
      <c r="BE8574" s="677"/>
      <c r="BF8574" s="677"/>
      <c r="BG8574" s="677"/>
      <c r="BH8574" s="677"/>
      <c r="BI8574" s="677"/>
      <c r="BJ8574" s="677"/>
      <c r="BK8574" s="677"/>
      <c r="BL8574" s="677"/>
      <c r="BM8574" s="677"/>
      <c r="BN8574" s="677"/>
      <c r="BO8574" s="677"/>
      <c r="BP8574" s="677"/>
      <c r="BQ8574" s="677"/>
      <c r="BR8574" s="677"/>
      <c r="BS8574" s="677"/>
      <c r="BT8574" s="677"/>
      <c r="BU8574" s="677"/>
      <c r="BV8574" s="677"/>
      <c r="BW8574" s="677"/>
      <c r="BX8574" s="677"/>
      <c r="BY8574" s="677"/>
      <c r="BZ8574" s="677"/>
      <c r="CA8574" s="677"/>
      <c r="CB8574" s="677"/>
      <c r="CC8574" s="677"/>
      <c r="CD8574" s="677"/>
      <c r="CE8574" s="677"/>
      <c r="CF8574" s="677"/>
      <c r="CG8574" s="677"/>
    </row>
    <row r="8575" spans="1:85">
      <c r="A8575" s="54"/>
      <c r="B8575" s="54"/>
      <c r="C8575" s="46" t="s">
        <v>33</v>
      </c>
      <c r="D8575" s="58" t="s">
        <v>12986</v>
      </c>
      <c r="E8575" s="97" t="s">
        <v>12987</v>
      </c>
      <c r="F8575" s="46" t="s">
        <v>12988</v>
      </c>
      <c r="G8575" s="58" t="s">
        <v>12989</v>
      </c>
      <c r="H8575" s="58" t="s">
        <v>12990</v>
      </c>
      <c r="I8575" s="524">
        <v>0</v>
      </c>
      <c r="J8575" s="46" t="s">
        <v>1508</v>
      </c>
      <c r="K8575" s="75" t="s">
        <v>1509</v>
      </c>
      <c r="L8575" s="76">
        <f t="shared" si="469"/>
        <v>0</v>
      </c>
      <c r="M8575" s="76"/>
      <c r="N8575" s="76"/>
      <c r="O8575" s="76"/>
      <c r="P8575" s="76"/>
      <c r="Q8575" s="76"/>
      <c r="R8575" s="76"/>
      <c r="S8575" s="76"/>
      <c r="T8575" s="76"/>
      <c r="U8575" s="76"/>
      <c r="V8575" s="76"/>
      <c r="W8575" s="76"/>
      <c r="X8575" s="76"/>
      <c r="Y8575" s="677"/>
      <c r="Z8575" s="677"/>
      <c r="AA8575" s="677"/>
      <c r="AB8575" s="677"/>
      <c r="AC8575" s="677"/>
      <c r="AD8575" s="677"/>
      <c r="AE8575" s="677"/>
      <c r="AF8575" s="677"/>
      <c r="AG8575" s="677"/>
      <c r="AH8575" s="677"/>
      <c r="AI8575" s="677"/>
      <c r="AJ8575" s="677"/>
      <c r="AK8575" s="677"/>
      <c r="AL8575" s="677"/>
      <c r="AM8575" s="677"/>
      <c r="AN8575" s="677"/>
      <c r="AO8575" s="677"/>
      <c r="AP8575" s="677"/>
      <c r="AQ8575" s="677"/>
      <c r="AR8575" s="677"/>
      <c r="AS8575" s="677"/>
      <c r="AT8575" s="677"/>
      <c r="AU8575" s="677"/>
      <c r="AV8575" s="677"/>
      <c r="AW8575" s="677"/>
      <c r="AX8575" s="677"/>
      <c r="AY8575" s="677"/>
      <c r="AZ8575" s="677"/>
      <c r="BA8575" s="677"/>
      <c r="BB8575" s="677"/>
      <c r="BC8575" s="677"/>
      <c r="BD8575" s="677"/>
      <c r="BE8575" s="677"/>
      <c r="BF8575" s="677"/>
      <c r="BG8575" s="677"/>
      <c r="BH8575" s="677"/>
      <c r="BI8575" s="677"/>
      <c r="BJ8575" s="677"/>
      <c r="BK8575" s="677"/>
      <c r="BL8575" s="677"/>
      <c r="BM8575" s="677"/>
      <c r="BN8575" s="677"/>
      <c r="BO8575" s="677"/>
      <c r="BP8575" s="677"/>
      <c r="BQ8575" s="677"/>
      <c r="BR8575" s="677"/>
      <c r="BS8575" s="677"/>
      <c r="BT8575" s="677"/>
      <c r="BU8575" s="677"/>
      <c r="BV8575" s="677"/>
      <c r="BW8575" s="677"/>
      <c r="BX8575" s="677"/>
      <c r="BY8575" s="677"/>
      <c r="BZ8575" s="677"/>
      <c r="CA8575" s="677"/>
      <c r="CB8575" s="677"/>
      <c r="CC8575" s="677"/>
      <c r="CD8575" s="677"/>
      <c r="CE8575" s="677"/>
      <c r="CF8575" s="677"/>
      <c r="CG8575" s="677"/>
    </row>
    <row r="8576" spans="1:85">
      <c r="A8576" s="54"/>
      <c r="B8576" s="54"/>
      <c r="C8576" s="54"/>
      <c r="D8576" s="169"/>
      <c r="E8576" s="98"/>
      <c r="F8576" s="135"/>
      <c r="G8576" s="77"/>
      <c r="H8576" s="77"/>
      <c r="I8576" s="525"/>
      <c r="J8576" s="54"/>
      <c r="K8576" s="75" t="s">
        <v>1501</v>
      </c>
      <c r="L8576" s="76">
        <f t="shared" si="469"/>
        <v>0</v>
      </c>
      <c r="M8576" s="76"/>
      <c r="N8576" s="76"/>
      <c r="O8576" s="76"/>
      <c r="P8576" s="76"/>
      <c r="Q8576" s="76"/>
      <c r="R8576" s="76"/>
      <c r="S8576" s="76"/>
      <c r="T8576" s="76"/>
      <c r="U8576" s="76"/>
      <c r="V8576" s="76"/>
      <c r="W8576" s="76"/>
      <c r="X8576" s="76"/>
      <c r="Y8576" s="677"/>
      <c r="Z8576" s="677"/>
      <c r="AA8576" s="677"/>
      <c r="AB8576" s="677"/>
      <c r="AC8576" s="677"/>
      <c r="AD8576" s="677"/>
      <c r="AE8576" s="677"/>
      <c r="AF8576" s="677"/>
      <c r="AG8576" s="677"/>
      <c r="AH8576" s="677"/>
      <c r="AI8576" s="677"/>
      <c r="AJ8576" s="677"/>
      <c r="AK8576" s="677"/>
      <c r="AL8576" s="677"/>
      <c r="AM8576" s="677"/>
      <c r="AN8576" s="677"/>
      <c r="AO8576" s="677"/>
      <c r="AP8576" s="677"/>
      <c r="AQ8576" s="677"/>
      <c r="AR8576" s="677"/>
      <c r="AS8576" s="677"/>
      <c r="AT8576" s="677"/>
      <c r="AU8576" s="677"/>
      <c r="AV8576" s="677"/>
      <c r="AW8576" s="677"/>
      <c r="AX8576" s="677"/>
      <c r="AY8576" s="677"/>
      <c r="AZ8576" s="677"/>
      <c r="BA8576" s="677"/>
      <c r="BB8576" s="677"/>
      <c r="BC8576" s="677"/>
      <c r="BD8576" s="677"/>
      <c r="BE8576" s="677"/>
      <c r="BF8576" s="677"/>
      <c r="BG8576" s="677"/>
      <c r="BH8576" s="677"/>
      <c r="BI8576" s="677"/>
      <c r="BJ8576" s="677"/>
      <c r="BK8576" s="677"/>
      <c r="BL8576" s="677"/>
      <c r="BM8576" s="677"/>
      <c r="BN8576" s="677"/>
      <c r="BO8576" s="677"/>
      <c r="BP8576" s="677"/>
      <c r="BQ8576" s="677"/>
      <c r="BR8576" s="677"/>
      <c r="BS8576" s="677"/>
      <c r="BT8576" s="677"/>
      <c r="BU8576" s="677"/>
      <c r="BV8576" s="677"/>
      <c r="BW8576" s="677"/>
      <c r="BX8576" s="677"/>
      <c r="BY8576" s="677"/>
      <c r="BZ8576" s="677"/>
      <c r="CA8576" s="677"/>
      <c r="CB8576" s="677"/>
      <c r="CC8576" s="677"/>
      <c r="CD8576" s="677"/>
      <c r="CE8576" s="677"/>
      <c r="CF8576" s="677"/>
      <c r="CG8576" s="677"/>
    </row>
    <row r="8577" spans="1:85">
      <c r="A8577" s="54"/>
      <c r="B8577" s="54"/>
      <c r="C8577" s="80"/>
      <c r="D8577" s="81"/>
      <c r="E8577" s="99"/>
      <c r="F8577" s="80"/>
      <c r="G8577" s="81"/>
      <c r="H8577" s="81"/>
      <c r="I8577" s="526"/>
      <c r="J8577" s="80"/>
      <c r="K8577" s="84" t="s">
        <v>1502</v>
      </c>
      <c r="L8577" s="76">
        <f t="shared" si="469"/>
        <v>2</v>
      </c>
      <c r="M8577" s="76"/>
      <c r="N8577" s="76"/>
      <c r="O8577" s="76">
        <v>1</v>
      </c>
      <c r="P8577" s="76"/>
      <c r="Q8577" s="76"/>
      <c r="R8577" s="76"/>
      <c r="S8577" s="76">
        <v>1</v>
      </c>
      <c r="T8577" s="76"/>
      <c r="U8577" s="76"/>
      <c r="V8577" s="76"/>
      <c r="W8577" s="76"/>
      <c r="X8577" s="76"/>
      <c r="Y8577" s="677"/>
      <c r="Z8577" s="677"/>
      <c r="AA8577" s="677"/>
      <c r="AB8577" s="677"/>
      <c r="AC8577" s="677"/>
      <c r="AD8577" s="677"/>
      <c r="AE8577" s="677"/>
      <c r="AF8577" s="677"/>
      <c r="AG8577" s="677"/>
      <c r="AH8577" s="677"/>
      <c r="AI8577" s="677"/>
      <c r="AJ8577" s="677"/>
      <c r="AK8577" s="677"/>
      <c r="AL8577" s="677"/>
      <c r="AM8577" s="677"/>
      <c r="AN8577" s="677"/>
      <c r="AO8577" s="677"/>
      <c r="AP8577" s="677"/>
      <c r="AQ8577" s="677"/>
      <c r="AR8577" s="677"/>
      <c r="AS8577" s="677"/>
      <c r="AT8577" s="677"/>
      <c r="AU8577" s="677"/>
      <c r="AV8577" s="677"/>
      <c r="AW8577" s="677"/>
      <c r="AX8577" s="677"/>
      <c r="AY8577" s="677"/>
      <c r="AZ8577" s="677"/>
      <c r="BA8577" s="677"/>
      <c r="BB8577" s="677"/>
      <c r="BC8577" s="677"/>
      <c r="BD8577" s="677"/>
      <c r="BE8577" s="677"/>
      <c r="BF8577" s="677"/>
      <c r="BG8577" s="677"/>
      <c r="BH8577" s="677"/>
      <c r="BI8577" s="677"/>
      <c r="BJ8577" s="677"/>
      <c r="BK8577" s="677"/>
      <c r="BL8577" s="677"/>
      <c r="BM8577" s="677"/>
      <c r="BN8577" s="677"/>
      <c r="BO8577" s="677"/>
      <c r="BP8577" s="677"/>
      <c r="BQ8577" s="677"/>
      <c r="BR8577" s="677"/>
      <c r="BS8577" s="677"/>
      <c r="BT8577" s="677"/>
      <c r="BU8577" s="677"/>
      <c r="BV8577" s="677"/>
      <c r="BW8577" s="677"/>
      <c r="BX8577" s="677"/>
      <c r="BY8577" s="677"/>
      <c r="BZ8577" s="677"/>
      <c r="CA8577" s="677"/>
      <c r="CB8577" s="677"/>
      <c r="CC8577" s="677"/>
      <c r="CD8577" s="677"/>
      <c r="CE8577" s="677"/>
      <c r="CF8577" s="677"/>
      <c r="CG8577" s="677"/>
    </row>
    <row r="8578" spans="1:85">
      <c r="A8578" s="54"/>
      <c r="B8578" s="54"/>
      <c r="C8578" s="46" t="s">
        <v>33</v>
      </c>
      <c r="D8578" s="58" t="s">
        <v>12991</v>
      </c>
      <c r="E8578" s="97" t="s">
        <v>12992</v>
      </c>
      <c r="F8578" s="46" t="s">
        <v>12993</v>
      </c>
      <c r="G8578" s="58" t="s">
        <v>12994</v>
      </c>
      <c r="H8578" s="58" t="s">
        <v>12995</v>
      </c>
      <c r="I8578" s="524">
        <v>0</v>
      </c>
      <c r="J8578" s="46" t="s">
        <v>1508</v>
      </c>
      <c r="K8578" s="75" t="s">
        <v>1509</v>
      </c>
      <c r="L8578" s="76">
        <f t="shared" si="469"/>
        <v>0</v>
      </c>
      <c r="M8578" s="76"/>
      <c r="N8578" s="76"/>
      <c r="O8578" s="76"/>
      <c r="P8578" s="76"/>
      <c r="Q8578" s="76"/>
      <c r="R8578" s="76"/>
      <c r="S8578" s="76"/>
      <c r="T8578" s="76"/>
      <c r="U8578" s="76"/>
      <c r="V8578" s="76"/>
      <c r="W8578" s="76"/>
      <c r="X8578" s="76"/>
      <c r="Y8578" s="677"/>
      <c r="Z8578" s="677"/>
      <c r="AA8578" s="677"/>
      <c r="AB8578" s="677"/>
      <c r="AC8578" s="677"/>
      <c r="AD8578" s="677"/>
      <c r="AE8578" s="677"/>
      <c r="AF8578" s="677"/>
      <c r="AG8578" s="677"/>
      <c r="AH8578" s="677"/>
      <c r="AI8578" s="677"/>
      <c r="AJ8578" s="677"/>
      <c r="AK8578" s="677"/>
      <c r="AL8578" s="677"/>
      <c r="AM8578" s="677"/>
      <c r="AN8578" s="677"/>
      <c r="AO8578" s="677"/>
      <c r="AP8578" s="677"/>
      <c r="AQ8578" s="677"/>
      <c r="AR8578" s="677"/>
      <c r="AS8578" s="677"/>
      <c r="AT8578" s="677"/>
      <c r="AU8578" s="677"/>
      <c r="AV8578" s="677"/>
      <c r="AW8578" s="677"/>
      <c r="AX8578" s="677"/>
      <c r="AY8578" s="677"/>
      <c r="AZ8578" s="677"/>
      <c r="BA8578" s="677"/>
      <c r="BB8578" s="677"/>
      <c r="BC8578" s="677"/>
      <c r="BD8578" s="677"/>
      <c r="BE8578" s="677"/>
      <c r="BF8578" s="677"/>
      <c r="BG8578" s="677"/>
      <c r="BH8578" s="677"/>
      <c r="BI8578" s="677"/>
      <c r="BJ8578" s="677"/>
      <c r="BK8578" s="677"/>
      <c r="BL8578" s="677"/>
      <c r="BM8578" s="677"/>
      <c r="BN8578" s="677"/>
      <c r="BO8578" s="677"/>
      <c r="BP8578" s="677"/>
      <c r="BQ8578" s="677"/>
      <c r="BR8578" s="677"/>
      <c r="BS8578" s="677"/>
      <c r="BT8578" s="677"/>
      <c r="BU8578" s="677"/>
      <c r="BV8578" s="677"/>
      <c r="BW8578" s="677"/>
      <c r="BX8578" s="677"/>
      <c r="BY8578" s="677"/>
      <c r="BZ8578" s="677"/>
      <c r="CA8578" s="677"/>
      <c r="CB8578" s="677"/>
      <c r="CC8578" s="677"/>
      <c r="CD8578" s="677"/>
      <c r="CE8578" s="677"/>
      <c r="CF8578" s="677"/>
      <c r="CG8578" s="677"/>
    </row>
    <row r="8579" spans="1:85">
      <c r="A8579" s="54"/>
      <c r="B8579" s="54"/>
      <c r="C8579" s="54"/>
      <c r="D8579" s="169"/>
      <c r="E8579" s="98"/>
      <c r="F8579" s="135"/>
      <c r="G8579" s="77"/>
      <c r="H8579" s="77"/>
      <c r="I8579" s="525"/>
      <c r="J8579" s="54"/>
      <c r="K8579" s="75" t="s">
        <v>1501</v>
      </c>
      <c r="L8579" s="76">
        <f t="shared" si="469"/>
        <v>0</v>
      </c>
      <c r="M8579" s="76"/>
      <c r="N8579" s="76"/>
      <c r="O8579" s="76"/>
      <c r="P8579" s="76"/>
      <c r="Q8579" s="76"/>
      <c r="R8579" s="76"/>
      <c r="S8579" s="76"/>
      <c r="T8579" s="76"/>
      <c r="U8579" s="76"/>
      <c r="V8579" s="76"/>
      <c r="W8579" s="76"/>
      <c r="X8579" s="76"/>
      <c r="Y8579" s="677"/>
      <c r="Z8579" s="677"/>
      <c r="AA8579" s="677"/>
      <c r="AB8579" s="677"/>
      <c r="AC8579" s="677"/>
      <c r="AD8579" s="677"/>
      <c r="AE8579" s="677"/>
      <c r="AF8579" s="677"/>
      <c r="AG8579" s="677"/>
      <c r="AH8579" s="677"/>
      <c r="AI8579" s="677"/>
      <c r="AJ8579" s="677"/>
      <c r="AK8579" s="677"/>
      <c r="AL8579" s="677"/>
      <c r="AM8579" s="677"/>
      <c r="AN8579" s="677"/>
      <c r="AO8579" s="677"/>
      <c r="AP8579" s="677"/>
      <c r="AQ8579" s="677"/>
      <c r="AR8579" s="677"/>
      <c r="AS8579" s="677"/>
      <c r="AT8579" s="677"/>
      <c r="AU8579" s="677"/>
      <c r="AV8579" s="677"/>
      <c r="AW8579" s="677"/>
      <c r="AX8579" s="677"/>
      <c r="AY8579" s="677"/>
      <c r="AZ8579" s="677"/>
      <c r="BA8579" s="677"/>
      <c r="BB8579" s="677"/>
      <c r="BC8579" s="677"/>
      <c r="BD8579" s="677"/>
      <c r="BE8579" s="677"/>
      <c r="BF8579" s="677"/>
      <c r="BG8579" s="677"/>
      <c r="BH8579" s="677"/>
      <c r="BI8579" s="677"/>
      <c r="BJ8579" s="677"/>
      <c r="BK8579" s="677"/>
      <c r="BL8579" s="677"/>
      <c r="BM8579" s="677"/>
      <c r="BN8579" s="677"/>
      <c r="BO8579" s="677"/>
      <c r="BP8579" s="677"/>
      <c r="BQ8579" s="677"/>
      <c r="BR8579" s="677"/>
      <c r="BS8579" s="677"/>
      <c r="BT8579" s="677"/>
      <c r="BU8579" s="677"/>
      <c r="BV8579" s="677"/>
      <c r="BW8579" s="677"/>
      <c r="BX8579" s="677"/>
      <c r="BY8579" s="677"/>
      <c r="BZ8579" s="677"/>
      <c r="CA8579" s="677"/>
      <c r="CB8579" s="677"/>
      <c r="CC8579" s="677"/>
      <c r="CD8579" s="677"/>
      <c r="CE8579" s="677"/>
      <c r="CF8579" s="677"/>
      <c r="CG8579" s="677"/>
    </row>
    <row r="8580" spans="1:85">
      <c r="A8580" s="54"/>
      <c r="B8580" s="54"/>
      <c r="C8580" s="80"/>
      <c r="D8580" s="81"/>
      <c r="E8580" s="99"/>
      <c r="F8580" s="80"/>
      <c r="G8580" s="81"/>
      <c r="H8580" s="81"/>
      <c r="I8580" s="526"/>
      <c r="J8580" s="80"/>
      <c r="K8580" s="84" t="s">
        <v>1502</v>
      </c>
      <c r="L8580" s="76">
        <f t="shared" si="469"/>
        <v>3</v>
      </c>
      <c r="M8580" s="76"/>
      <c r="N8580" s="76"/>
      <c r="O8580" s="76">
        <v>3</v>
      </c>
      <c r="P8580" s="76"/>
      <c r="Q8580" s="76"/>
      <c r="R8580" s="76"/>
      <c r="S8580" s="76"/>
      <c r="T8580" s="76"/>
      <c r="U8580" s="76"/>
      <c r="V8580" s="76"/>
      <c r="W8580" s="76"/>
      <c r="X8580" s="76"/>
      <c r="Y8580" s="677"/>
      <c r="Z8580" s="677"/>
      <c r="AA8580" s="677"/>
      <c r="AB8580" s="677"/>
      <c r="AC8580" s="677"/>
      <c r="AD8580" s="677"/>
      <c r="AE8580" s="677"/>
      <c r="AF8580" s="677"/>
      <c r="AG8580" s="677"/>
      <c r="AH8580" s="677"/>
      <c r="AI8580" s="677"/>
      <c r="AJ8580" s="677"/>
      <c r="AK8580" s="677"/>
      <c r="AL8580" s="677"/>
      <c r="AM8580" s="677"/>
      <c r="AN8580" s="677"/>
      <c r="AO8580" s="677"/>
      <c r="AP8580" s="677"/>
      <c r="AQ8580" s="677"/>
      <c r="AR8580" s="677"/>
      <c r="AS8580" s="677"/>
      <c r="AT8580" s="677"/>
      <c r="AU8580" s="677"/>
      <c r="AV8580" s="677"/>
      <c r="AW8580" s="677"/>
      <c r="AX8580" s="677"/>
      <c r="AY8580" s="677"/>
      <c r="AZ8580" s="677"/>
      <c r="BA8580" s="677"/>
      <c r="BB8580" s="677"/>
      <c r="BC8580" s="677"/>
      <c r="BD8580" s="677"/>
      <c r="BE8580" s="677"/>
      <c r="BF8580" s="677"/>
      <c r="BG8580" s="677"/>
      <c r="BH8580" s="677"/>
      <c r="BI8580" s="677"/>
      <c r="BJ8580" s="677"/>
      <c r="BK8580" s="677"/>
      <c r="BL8580" s="677"/>
      <c r="BM8580" s="677"/>
      <c r="BN8580" s="677"/>
      <c r="BO8580" s="677"/>
      <c r="BP8580" s="677"/>
      <c r="BQ8580" s="677"/>
      <c r="BR8580" s="677"/>
      <c r="BS8580" s="677"/>
      <c r="BT8580" s="677"/>
      <c r="BU8580" s="677"/>
      <c r="BV8580" s="677"/>
      <c r="BW8580" s="677"/>
      <c r="BX8580" s="677"/>
      <c r="BY8580" s="677"/>
      <c r="BZ8580" s="677"/>
      <c r="CA8580" s="677"/>
      <c r="CB8580" s="677"/>
      <c r="CC8580" s="677"/>
      <c r="CD8580" s="677"/>
      <c r="CE8580" s="677"/>
      <c r="CF8580" s="677"/>
      <c r="CG8580" s="677"/>
    </row>
    <row r="8581" spans="1:85">
      <c r="A8581" s="54"/>
      <c r="B8581" s="54"/>
      <c r="C8581" s="46" t="s">
        <v>33</v>
      </c>
      <c r="D8581" s="58" t="s">
        <v>12996</v>
      </c>
      <c r="E8581" s="97" t="s">
        <v>12997</v>
      </c>
      <c r="F8581" s="46" t="s">
        <v>12998</v>
      </c>
      <c r="G8581" s="58" t="s">
        <v>12999</v>
      </c>
      <c r="H8581" s="58" t="s">
        <v>13000</v>
      </c>
      <c r="I8581" s="524">
        <v>0</v>
      </c>
      <c r="J8581" s="46" t="s">
        <v>1508</v>
      </c>
      <c r="K8581" s="75" t="s">
        <v>1509</v>
      </c>
      <c r="L8581" s="76">
        <f>SUM(M8581:X8581)</f>
        <v>0</v>
      </c>
      <c r="M8581" s="76"/>
      <c r="N8581" s="76"/>
      <c r="O8581" s="76"/>
      <c r="P8581" s="76"/>
      <c r="Q8581" s="76"/>
      <c r="R8581" s="76"/>
      <c r="S8581" s="76"/>
      <c r="T8581" s="76"/>
      <c r="U8581" s="76"/>
      <c r="V8581" s="76"/>
      <c r="W8581" s="76"/>
      <c r="X8581" s="76"/>
      <c r="Y8581" s="677"/>
      <c r="Z8581" s="677"/>
      <c r="AA8581" s="677"/>
      <c r="AB8581" s="677"/>
      <c r="AC8581" s="677"/>
      <c r="AD8581" s="677"/>
      <c r="AE8581" s="677"/>
      <c r="AF8581" s="677"/>
      <c r="AG8581" s="677"/>
      <c r="AH8581" s="677"/>
      <c r="AI8581" s="677"/>
      <c r="AJ8581" s="677"/>
      <c r="AK8581" s="677"/>
      <c r="AL8581" s="677"/>
      <c r="AM8581" s="677"/>
      <c r="AN8581" s="677"/>
      <c r="AO8581" s="677"/>
      <c r="AP8581" s="677"/>
      <c r="AQ8581" s="677"/>
      <c r="AR8581" s="677"/>
      <c r="AS8581" s="677"/>
      <c r="AT8581" s="677"/>
      <c r="AU8581" s="677"/>
      <c r="AV8581" s="677"/>
      <c r="AW8581" s="677"/>
      <c r="AX8581" s="677"/>
      <c r="AY8581" s="677"/>
      <c r="AZ8581" s="677"/>
      <c r="BA8581" s="677"/>
      <c r="BB8581" s="677"/>
      <c r="BC8581" s="677"/>
      <c r="BD8581" s="677"/>
      <c r="BE8581" s="677"/>
      <c r="BF8581" s="677"/>
      <c r="BG8581" s="677"/>
      <c r="BH8581" s="677"/>
      <c r="BI8581" s="677"/>
      <c r="BJ8581" s="677"/>
      <c r="BK8581" s="677"/>
      <c r="BL8581" s="677"/>
      <c r="BM8581" s="677"/>
      <c r="BN8581" s="677"/>
      <c r="BO8581" s="677"/>
      <c r="BP8581" s="677"/>
      <c r="BQ8581" s="677"/>
      <c r="BR8581" s="677"/>
      <c r="BS8581" s="677"/>
      <c r="BT8581" s="677"/>
      <c r="BU8581" s="677"/>
      <c r="BV8581" s="677"/>
      <c r="BW8581" s="677"/>
      <c r="BX8581" s="677"/>
      <c r="BY8581" s="677"/>
      <c r="BZ8581" s="677"/>
      <c r="CA8581" s="677"/>
      <c r="CB8581" s="677"/>
      <c r="CC8581" s="677"/>
      <c r="CD8581" s="677"/>
      <c r="CE8581" s="677"/>
      <c r="CF8581" s="677"/>
      <c r="CG8581" s="677"/>
    </row>
    <row r="8582" spans="1:85">
      <c r="A8582" s="54"/>
      <c r="B8582" s="54"/>
      <c r="C8582" s="54"/>
      <c r="D8582" s="169"/>
      <c r="E8582" s="98"/>
      <c r="F8582" s="135"/>
      <c r="G8582" s="77"/>
      <c r="H8582" s="77"/>
      <c r="I8582" s="525"/>
      <c r="J8582" s="54"/>
      <c r="K8582" s="75" t="s">
        <v>1501</v>
      </c>
      <c r="L8582" s="76">
        <f t="shared" ref="L8582:L8589" si="470">SUM(M8582:X8582)</f>
        <v>0</v>
      </c>
      <c r="M8582" s="76"/>
      <c r="N8582" s="76"/>
      <c r="O8582" s="76"/>
      <c r="P8582" s="76"/>
      <c r="Q8582" s="76"/>
      <c r="R8582" s="76"/>
      <c r="S8582" s="76"/>
      <c r="T8582" s="76"/>
      <c r="U8582" s="76"/>
      <c r="V8582" s="76"/>
      <c r="W8582" s="76"/>
      <c r="X8582" s="76"/>
      <c r="Y8582" s="677"/>
      <c r="Z8582" s="677"/>
      <c r="AA8582" s="677"/>
      <c r="AB8582" s="677"/>
      <c r="AC8582" s="677"/>
      <c r="AD8582" s="677"/>
      <c r="AE8582" s="677"/>
      <c r="AF8582" s="677"/>
      <c r="AG8582" s="677"/>
      <c r="AH8582" s="677"/>
      <c r="AI8582" s="677"/>
      <c r="AJ8582" s="677"/>
      <c r="AK8582" s="677"/>
      <c r="AL8582" s="677"/>
      <c r="AM8582" s="677"/>
      <c r="AN8582" s="677"/>
      <c r="AO8582" s="677"/>
      <c r="AP8582" s="677"/>
      <c r="AQ8582" s="677"/>
      <c r="AR8582" s="677"/>
      <c r="AS8582" s="677"/>
      <c r="AT8582" s="677"/>
      <c r="AU8582" s="677"/>
      <c r="AV8582" s="677"/>
      <c r="AW8582" s="677"/>
      <c r="AX8582" s="677"/>
      <c r="AY8582" s="677"/>
      <c r="AZ8582" s="677"/>
      <c r="BA8582" s="677"/>
      <c r="BB8582" s="677"/>
      <c r="BC8582" s="677"/>
      <c r="BD8582" s="677"/>
      <c r="BE8582" s="677"/>
      <c r="BF8582" s="677"/>
      <c r="BG8582" s="677"/>
      <c r="BH8582" s="677"/>
      <c r="BI8582" s="677"/>
      <c r="BJ8582" s="677"/>
      <c r="BK8582" s="677"/>
      <c r="BL8582" s="677"/>
      <c r="BM8582" s="677"/>
      <c r="BN8582" s="677"/>
      <c r="BO8582" s="677"/>
      <c r="BP8582" s="677"/>
      <c r="BQ8582" s="677"/>
      <c r="BR8582" s="677"/>
      <c r="BS8582" s="677"/>
      <c r="BT8582" s="677"/>
      <c r="BU8582" s="677"/>
      <c r="BV8582" s="677"/>
      <c r="BW8582" s="677"/>
      <c r="BX8582" s="677"/>
      <c r="BY8582" s="677"/>
      <c r="BZ8582" s="677"/>
      <c r="CA8582" s="677"/>
      <c r="CB8582" s="677"/>
      <c r="CC8582" s="677"/>
      <c r="CD8582" s="677"/>
      <c r="CE8582" s="677"/>
      <c r="CF8582" s="677"/>
      <c r="CG8582" s="677"/>
    </row>
    <row r="8583" spans="1:85">
      <c r="A8583" s="54"/>
      <c r="B8583" s="54"/>
      <c r="C8583" s="80"/>
      <c r="D8583" s="81"/>
      <c r="E8583" s="99"/>
      <c r="F8583" s="80"/>
      <c r="G8583" s="81"/>
      <c r="H8583" s="81"/>
      <c r="I8583" s="526"/>
      <c r="J8583" s="80"/>
      <c r="K8583" s="84" t="s">
        <v>1502</v>
      </c>
      <c r="L8583" s="76">
        <f t="shared" si="470"/>
        <v>2</v>
      </c>
      <c r="M8583" s="76"/>
      <c r="N8583" s="76"/>
      <c r="O8583" s="76">
        <v>2</v>
      </c>
      <c r="P8583" s="76"/>
      <c r="Q8583" s="76"/>
      <c r="R8583" s="76"/>
      <c r="S8583" s="76"/>
      <c r="T8583" s="76"/>
      <c r="U8583" s="76"/>
      <c r="V8583" s="76"/>
      <c r="W8583" s="76"/>
      <c r="X8583" s="76"/>
      <c r="Y8583" s="677"/>
      <c r="Z8583" s="677"/>
      <c r="AA8583" s="677"/>
      <c r="AB8583" s="677"/>
      <c r="AC8583" s="677"/>
      <c r="AD8583" s="677"/>
      <c r="AE8583" s="677"/>
      <c r="AF8583" s="677"/>
      <c r="AG8583" s="677"/>
      <c r="AH8583" s="677"/>
      <c r="AI8583" s="677"/>
      <c r="AJ8583" s="677"/>
      <c r="AK8583" s="677"/>
      <c r="AL8583" s="677"/>
      <c r="AM8583" s="677"/>
      <c r="AN8583" s="677"/>
      <c r="AO8583" s="677"/>
      <c r="AP8583" s="677"/>
      <c r="AQ8583" s="677"/>
      <c r="AR8583" s="677"/>
      <c r="AS8583" s="677"/>
      <c r="AT8583" s="677"/>
      <c r="AU8583" s="677"/>
      <c r="AV8583" s="677"/>
      <c r="AW8583" s="677"/>
      <c r="AX8583" s="677"/>
      <c r="AY8583" s="677"/>
      <c r="AZ8583" s="677"/>
      <c r="BA8583" s="677"/>
      <c r="BB8583" s="677"/>
      <c r="BC8583" s="677"/>
      <c r="BD8583" s="677"/>
      <c r="BE8583" s="677"/>
      <c r="BF8583" s="677"/>
      <c r="BG8583" s="677"/>
      <c r="BH8583" s="677"/>
      <c r="BI8583" s="677"/>
      <c r="BJ8583" s="677"/>
      <c r="BK8583" s="677"/>
      <c r="BL8583" s="677"/>
      <c r="BM8583" s="677"/>
      <c r="BN8583" s="677"/>
      <c r="BO8583" s="677"/>
      <c r="BP8583" s="677"/>
      <c r="BQ8583" s="677"/>
      <c r="BR8583" s="677"/>
      <c r="BS8583" s="677"/>
      <c r="BT8583" s="677"/>
      <c r="BU8583" s="677"/>
      <c r="BV8583" s="677"/>
      <c r="BW8583" s="677"/>
      <c r="BX8583" s="677"/>
      <c r="BY8583" s="677"/>
      <c r="BZ8583" s="677"/>
      <c r="CA8583" s="677"/>
      <c r="CB8583" s="677"/>
      <c r="CC8583" s="677"/>
      <c r="CD8583" s="677"/>
      <c r="CE8583" s="677"/>
      <c r="CF8583" s="677"/>
      <c r="CG8583" s="677"/>
    </row>
    <row r="8584" spans="1:85">
      <c r="A8584" s="54"/>
      <c r="B8584" s="54"/>
      <c r="C8584" s="46" t="s">
        <v>33</v>
      </c>
      <c r="D8584" s="58" t="s">
        <v>13001</v>
      </c>
      <c r="E8584" s="97" t="s">
        <v>13002</v>
      </c>
      <c r="F8584" s="46" t="s">
        <v>13003</v>
      </c>
      <c r="G8584" s="58" t="s">
        <v>13004</v>
      </c>
      <c r="H8584" s="58"/>
      <c r="I8584" s="524">
        <v>0</v>
      </c>
      <c r="J8584" s="46" t="s">
        <v>1508</v>
      </c>
      <c r="K8584" s="75" t="s">
        <v>1509</v>
      </c>
      <c r="L8584" s="76">
        <f t="shared" si="470"/>
        <v>0</v>
      </c>
      <c r="M8584" s="76"/>
      <c r="N8584" s="76"/>
      <c r="O8584" s="76"/>
      <c r="P8584" s="76"/>
      <c r="Q8584" s="76"/>
      <c r="R8584" s="76"/>
      <c r="S8584" s="76"/>
      <c r="T8584" s="76"/>
      <c r="U8584" s="76"/>
      <c r="V8584" s="76"/>
      <c r="W8584" s="76"/>
      <c r="X8584" s="76"/>
      <c r="Y8584" s="677"/>
      <c r="Z8584" s="677"/>
      <c r="AA8584" s="677"/>
      <c r="AB8584" s="677"/>
      <c r="AC8584" s="677"/>
      <c r="AD8584" s="677"/>
      <c r="AE8584" s="677"/>
      <c r="AF8584" s="677"/>
      <c r="AG8584" s="677"/>
      <c r="AH8584" s="677"/>
      <c r="AI8584" s="677"/>
      <c r="AJ8584" s="677"/>
      <c r="AK8584" s="677"/>
      <c r="AL8584" s="677"/>
      <c r="AM8584" s="677"/>
      <c r="AN8584" s="677"/>
      <c r="AO8584" s="677"/>
      <c r="AP8584" s="677"/>
      <c r="AQ8584" s="677"/>
      <c r="AR8584" s="677"/>
      <c r="AS8584" s="677"/>
      <c r="AT8584" s="677"/>
      <c r="AU8584" s="677"/>
      <c r="AV8584" s="677"/>
      <c r="AW8584" s="677"/>
      <c r="AX8584" s="677"/>
      <c r="AY8584" s="677"/>
      <c r="AZ8584" s="677"/>
      <c r="BA8584" s="677"/>
      <c r="BB8584" s="677"/>
      <c r="BC8584" s="677"/>
      <c r="BD8584" s="677"/>
      <c r="BE8584" s="677"/>
      <c r="BF8584" s="677"/>
      <c r="BG8584" s="677"/>
      <c r="BH8584" s="677"/>
      <c r="BI8584" s="677"/>
      <c r="BJ8584" s="677"/>
      <c r="BK8584" s="677"/>
      <c r="BL8584" s="677"/>
      <c r="BM8584" s="677"/>
      <c r="BN8584" s="677"/>
      <c r="BO8584" s="677"/>
      <c r="BP8584" s="677"/>
      <c r="BQ8584" s="677"/>
      <c r="BR8584" s="677"/>
      <c r="BS8584" s="677"/>
      <c r="BT8584" s="677"/>
      <c r="BU8584" s="677"/>
      <c r="BV8584" s="677"/>
      <c r="BW8584" s="677"/>
      <c r="BX8584" s="677"/>
      <c r="BY8584" s="677"/>
      <c r="BZ8584" s="677"/>
      <c r="CA8584" s="677"/>
      <c r="CB8584" s="677"/>
      <c r="CC8584" s="677"/>
      <c r="CD8584" s="677"/>
      <c r="CE8584" s="677"/>
      <c r="CF8584" s="677"/>
      <c r="CG8584" s="677"/>
    </row>
    <row r="8585" spans="1:85">
      <c r="A8585" s="54"/>
      <c r="B8585" s="54"/>
      <c r="C8585" s="54"/>
      <c r="D8585" s="169"/>
      <c r="E8585" s="98"/>
      <c r="F8585" s="135"/>
      <c r="G8585" s="77"/>
      <c r="H8585" s="77"/>
      <c r="I8585" s="525"/>
      <c r="J8585" s="54"/>
      <c r="K8585" s="75" t="s">
        <v>1501</v>
      </c>
      <c r="L8585" s="76">
        <f t="shared" si="470"/>
        <v>0</v>
      </c>
      <c r="M8585" s="76"/>
      <c r="N8585" s="76"/>
      <c r="O8585" s="76"/>
      <c r="P8585" s="76"/>
      <c r="Q8585" s="76"/>
      <c r="R8585" s="76"/>
      <c r="S8585" s="76"/>
      <c r="T8585" s="76"/>
      <c r="U8585" s="76"/>
      <c r="V8585" s="76"/>
      <c r="W8585" s="76"/>
      <c r="X8585" s="76"/>
      <c r="Y8585" s="677"/>
      <c r="Z8585" s="677"/>
      <c r="AA8585" s="677"/>
      <c r="AB8585" s="677"/>
      <c r="AC8585" s="677"/>
      <c r="AD8585" s="677"/>
      <c r="AE8585" s="677"/>
      <c r="AF8585" s="677"/>
      <c r="AG8585" s="677"/>
      <c r="AH8585" s="677"/>
      <c r="AI8585" s="677"/>
      <c r="AJ8585" s="677"/>
      <c r="AK8585" s="677"/>
      <c r="AL8585" s="677"/>
      <c r="AM8585" s="677"/>
      <c r="AN8585" s="677"/>
      <c r="AO8585" s="677"/>
      <c r="AP8585" s="677"/>
      <c r="AQ8585" s="677"/>
      <c r="AR8585" s="677"/>
      <c r="AS8585" s="677"/>
      <c r="AT8585" s="677"/>
      <c r="AU8585" s="677"/>
      <c r="AV8585" s="677"/>
      <c r="AW8585" s="677"/>
      <c r="AX8585" s="677"/>
      <c r="AY8585" s="677"/>
      <c r="AZ8585" s="677"/>
      <c r="BA8585" s="677"/>
      <c r="BB8585" s="677"/>
      <c r="BC8585" s="677"/>
      <c r="BD8585" s="677"/>
      <c r="BE8585" s="677"/>
      <c r="BF8585" s="677"/>
      <c r="BG8585" s="677"/>
      <c r="BH8585" s="677"/>
      <c r="BI8585" s="677"/>
      <c r="BJ8585" s="677"/>
      <c r="BK8585" s="677"/>
      <c r="BL8585" s="677"/>
      <c r="BM8585" s="677"/>
      <c r="BN8585" s="677"/>
      <c r="BO8585" s="677"/>
      <c r="BP8585" s="677"/>
      <c r="BQ8585" s="677"/>
      <c r="BR8585" s="677"/>
      <c r="BS8585" s="677"/>
      <c r="BT8585" s="677"/>
      <c r="BU8585" s="677"/>
      <c r="BV8585" s="677"/>
      <c r="BW8585" s="677"/>
      <c r="BX8585" s="677"/>
      <c r="BY8585" s="677"/>
      <c r="BZ8585" s="677"/>
      <c r="CA8585" s="677"/>
      <c r="CB8585" s="677"/>
      <c r="CC8585" s="677"/>
      <c r="CD8585" s="677"/>
      <c r="CE8585" s="677"/>
      <c r="CF8585" s="677"/>
      <c r="CG8585" s="677"/>
    </row>
    <row r="8586" spans="1:85">
      <c r="A8586" s="54"/>
      <c r="B8586" s="54"/>
      <c r="C8586" s="80"/>
      <c r="D8586" s="81"/>
      <c r="E8586" s="99"/>
      <c r="F8586" s="80"/>
      <c r="G8586" s="81"/>
      <c r="H8586" s="81"/>
      <c r="I8586" s="526"/>
      <c r="J8586" s="80"/>
      <c r="K8586" s="84" t="s">
        <v>1502</v>
      </c>
      <c r="L8586" s="76">
        <f t="shared" si="470"/>
        <v>2</v>
      </c>
      <c r="M8586" s="76"/>
      <c r="N8586" s="76"/>
      <c r="O8586" s="76">
        <v>2</v>
      </c>
      <c r="P8586" s="76"/>
      <c r="Q8586" s="76"/>
      <c r="R8586" s="76"/>
      <c r="S8586" s="76"/>
      <c r="T8586" s="76"/>
      <c r="U8586" s="76"/>
      <c r="V8586" s="76"/>
      <c r="W8586" s="76"/>
      <c r="X8586" s="76"/>
      <c r="Y8586" s="677"/>
      <c r="Z8586" s="677"/>
      <c r="AA8586" s="677"/>
      <c r="AB8586" s="677"/>
      <c r="AC8586" s="677"/>
      <c r="AD8586" s="677"/>
      <c r="AE8586" s="677"/>
      <c r="AF8586" s="677"/>
      <c r="AG8586" s="677"/>
      <c r="AH8586" s="677"/>
      <c r="AI8586" s="677"/>
      <c r="AJ8586" s="677"/>
      <c r="AK8586" s="677"/>
      <c r="AL8586" s="677"/>
      <c r="AM8586" s="677"/>
      <c r="AN8586" s="677"/>
      <c r="AO8586" s="677"/>
      <c r="AP8586" s="677"/>
      <c r="AQ8586" s="677"/>
      <c r="AR8586" s="677"/>
      <c r="AS8586" s="677"/>
      <c r="AT8586" s="677"/>
      <c r="AU8586" s="677"/>
      <c r="AV8586" s="677"/>
      <c r="AW8586" s="677"/>
      <c r="AX8586" s="677"/>
      <c r="AY8586" s="677"/>
      <c r="AZ8586" s="677"/>
      <c r="BA8586" s="677"/>
      <c r="BB8586" s="677"/>
      <c r="BC8586" s="677"/>
      <c r="BD8586" s="677"/>
      <c r="BE8586" s="677"/>
      <c r="BF8586" s="677"/>
      <c r="BG8586" s="677"/>
      <c r="BH8586" s="677"/>
      <c r="BI8586" s="677"/>
      <c r="BJ8586" s="677"/>
      <c r="BK8586" s="677"/>
      <c r="BL8586" s="677"/>
      <c r="BM8586" s="677"/>
      <c r="BN8586" s="677"/>
      <c r="BO8586" s="677"/>
      <c r="BP8586" s="677"/>
      <c r="BQ8586" s="677"/>
      <c r="BR8586" s="677"/>
      <c r="BS8586" s="677"/>
      <c r="BT8586" s="677"/>
      <c r="BU8586" s="677"/>
      <c r="BV8586" s="677"/>
      <c r="BW8586" s="677"/>
      <c r="BX8586" s="677"/>
      <c r="BY8586" s="677"/>
      <c r="BZ8586" s="677"/>
      <c r="CA8586" s="677"/>
      <c r="CB8586" s="677"/>
      <c r="CC8586" s="677"/>
      <c r="CD8586" s="677"/>
      <c r="CE8586" s="677"/>
      <c r="CF8586" s="677"/>
      <c r="CG8586" s="677"/>
    </row>
    <row r="8587" spans="1:85">
      <c r="A8587" s="54"/>
      <c r="B8587" s="54"/>
      <c r="C8587" s="46" t="s">
        <v>33</v>
      </c>
      <c r="D8587" s="58" t="s">
        <v>13005</v>
      </c>
      <c r="E8587" s="97" t="s">
        <v>13006</v>
      </c>
      <c r="F8587" s="46" t="s">
        <v>13007</v>
      </c>
      <c r="G8587" s="58" t="s">
        <v>13008</v>
      </c>
      <c r="H8587" s="58"/>
      <c r="I8587" s="524">
        <v>0</v>
      </c>
      <c r="J8587" s="46" t="s">
        <v>1508</v>
      </c>
      <c r="K8587" s="75" t="s">
        <v>1509</v>
      </c>
      <c r="L8587" s="76">
        <f t="shared" si="470"/>
        <v>0</v>
      </c>
      <c r="M8587" s="76"/>
      <c r="N8587" s="76"/>
      <c r="O8587" s="76"/>
      <c r="P8587" s="76"/>
      <c r="Q8587" s="76"/>
      <c r="R8587" s="76"/>
      <c r="S8587" s="76"/>
      <c r="T8587" s="76"/>
      <c r="U8587" s="76"/>
      <c r="V8587" s="76"/>
      <c r="W8587" s="76"/>
      <c r="X8587" s="76"/>
      <c r="Y8587" s="677"/>
      <c r="Z8587" s="677"/>
      <c r="AA8587" s="677"/>
      <c r="AB8587" s="677"/>
      <c r="AC8587" s="677"/>
      <c r="AD8587" s="677"/>
      <c r="AE8587" s="677"/>
      <c r="AF8587" s="677"/>
      <c r="AG8587" s="677"/>
      <c r="AH8587" s="677"/>
      <c r="AI8587" s="677"/>
      <c r="AJ8587" s="677"/>
      <c r="AK8587" s="677"/>
      <c r="AL8587" s="677"/>
      <c r="AM8587" s="677"/>
      <c r="AN8587" s="677"/>
      <c r="AO8587" s="677"/>
      <c r="AP8587" s="677"/>
      <c r="AQ8587" s="677"/>
      <c r="AR8587" s="677"/>
      <c r="AS8587" s="677"/>
      <c r="AT8587" s="677"/>
      <c r="AU8587" s="677"/>
      <c r="AV8587" s="677"/>
      <c r="AW8587" s="677"/>
      <c r="AX8587" s="677"/>
      <c r="AY8587" s="677"/>
      <c r="AZ8587" s="677"/>
      <c r="BA8587" s="677"/>
      <c r="BB8587" s="677"/>
      <c r="BC8587" s="677"/>
      <c r="BD8587" s="677"/>
      <c r="BE8587" s="677"/>
      <c r="BF8587" s="677"/>
      <c r="BG8587" s="677"/>
      <c r="BH8587" s="677"/>
      <c r="BI8587" s="677"/>
      <c r="BJ8587" s="677"/>
      <c r="BK8587" s="677"/>
      <c r="BL8587" s="677"/>
      <c r="BM8587" s="677"/>
      <c r="BN8587" s="677"/>
      <c r="BO8587" s="677"/>
      <c r="BP8587" s="677"/>
      <c r="BQ8587" s="677"/>
      <c r="BR8587" s="677"/>
      <c r="BS8587" s="677"/>
      <c r="BT8587" s="677"/>
      <c r="BU8587" s="677"/>
      <c r="BV8587" s="677"/>
      <c r="BW8587" s="677"/>
      <c r="BX8587" s="677"/>
      <c r="BY8587" s="677"/>
      <c r="BZ8587" s="677"/>
      <c r="CA8587" s="677"/>
      <c r="CB8587" s="677"/>
      <c r="CC8587" s="677"/>
      <c r="CD8587" s="677"/>
      <c r="CE8587" s="677"/>
      <c r="CF8587" s="677"/>
      <c r="CG8587" s="677"/>
    </row>
    <row r="8588" spans="1:85">
      <c r="A8588" s="54"/>
      <c r="B8588" s="54"/>
      <c r="C8588" s="54"/>
      <c r="D8588" s="169"/>
      <c r="E8588" s="98"/>
      <c r="F8588" s="135"/>
      <c r="G8588" s="77"/>
      <c r="H8588" s="77"/>
      <c r="I8588" s="525"/>
      <c r="J8588" s="54"/>
      <c r="K8588" s="75" t="s">
        <v>1501</v>
      </c>
      <c r="L8588" s="76">
        <f t="shared" si="470"/>
        <v>0</v>
      </c>
      <c r="M8588" s="76"/>
      <c r="N8588" s="76"/>
      <c r="O8588" s="76"/>
      <c r="P8588" s="76"/>
      <c r="Q8588" s="76"/>
      <c r="R8588" s="76"/>
      <c r="S8588" s="76"/>
      <c r="T8588" s="76"/>
      <c r="U8588" s="76"/>
      <c r="V8588" s="76"/>
      <c r="W8588" s="76"/>
      <c r="X8588" s="76"/>
      <c r="Y8588" s="677"/>
      <c r="Z8588" s="677"/>
      <c r="AA8588" s="677"/>
      <c r="AB8588" s="677"/>
      <c r="AC8588" s="677"/>
      <c r="AD8588" s="677"/>
      <c r="AE8588" s="677"/>
      <c r="AF8588" s="677"/>
      <c r="AG8588" s="677"/>
      <c r="AH8588" s="677"/>
      <c r="AI8588" s="677"/>
      <c r="AJ8588" s="677"/>
      <c r="AK8588" s="677"/>
      <c r="AL8588" s="677"/>
      <c r="AM8588" s="677"/>
      <c r="AN8588" s="677"/>
      <c r="AO8588" s="677"/>
      <c r="AP8588" s="677"/>
      <c r="AQ8588" s="677"/>
      <c r="AR8588" s="677"/>
      <c r="AS8588" s="677"/>
      <c r="AT8588" s="677"/>
      <c r="AU8588" s="677"/>
      <c r="AV8588" s="677"/>
      <c r="AW8588" s="677"/>
      <c r="AX8588" s="677"/>
      <c r="AY8588" s="677"/>
      <c r="AZ8588" s="677"/>
      <c r="BA8588" s="677"/>
      <c r="BB8588" s="677"/>
      <c r="BC8588" s="677"/>
      <c r="BD8588" s="677"/>
      <c r="BE8588" s="677"/>
      <c r="BF8588" s="677"/>
      <c r="BG8588" s="677"/>
      <c r="BH8588" s="677"/>
      <c r="BI8588" s="677"/>
      <c r="BJ8588" s="677"/>
      <c r="BK8588" s="677"/>
      <c r="BL8588" s="677"/>
      <c r="BM8588" s="677"/>
      <c r="BN8588" s="677"/>
      <c r="BO8588" s="677"/>
      <c r="BP8588" s="677"/>
      <c r="BQ8588" s="677"/>
      <c r="BR8588" s="677"/>
      <c r="BS8588" s="677"/>
      <c r="BT8588" s="677"/>
      <c r="BU8588" s="677"/>
      <c r="BV8588" s="677"/>
      <c r="BW8588" s="677"/>
      <c r="BX8588" s="677"/>
      <c r="BY8588" s="677"/>
      <c r="BZ8588" s="677"/>
      <c r="CA8588" s="677"/>
      <c r="CB8588" s="677"/>
      <c r="CC8588" s="677"/>
      <c r="CD8588" s="677"/>
      <c r="CE8588" s="677"/>
      <c r="CF8588" s="677"/>
      <c r="CG8588" s="677"/>
    </row>
    <row r="8589" spans="1:85">
      <c r="A8589" s="54"/>
      <c r="B8589" s="54"/>
      <c r="C8589" s="80"/>
      <c r="D8589" s="81"/>
      <c r="E8589" s="99"/>
      <c r="F8589" s="80"/>
      <c r="G8589" s="81"/>
      <c r="H8589" s="81"/>
      <c r="I8589" s="526"/>
      <c r="J8589" s="80"/>
      <c r="K8589" s="84" t="s">
        <v>1502</v>
      </c>
      <c r="L8589" s="76">
        <f t="shared" si="470"/>
        <v>2</v>
      </c>
      <c r="M8589" s="76"/>
      <c r="N8589" s="76"/>
      <c r="O8589" s="76">
        <v>2</v>
      </c>
      <c r="P8589" s="76"/>
      <c r="Q8589" s="76"/>
      <c r="R8589" s="76"/>
      <c r="S8589" s="76"/>
      <c r="T8589" s="76"/>
      <c r="U8589" s="76"/>
      <c r="V8589" s="76"/>
      <c r="W8589" s="76"/>
      <c r="X8589" s="76"/>
      <c r="Y8589" s="677"/>
      <c r="Z8589" s="677"/>
      <c r="AA8589" s="677"/>
      <c r="AB8589" s="677"/>
      <c r="AC8589" s="677"/>
      <c r="AD8589" s="677"/>
      <c r="AE8589" s="677"/>
      <c r="AF8589" s="677"/>
      <c r="AG8589" s="677"/>
      <c r="AH8589" s="677"/>
      <c r="AI8589" s="677"/>
      <c r="AJ8589" s="677"/>
      <c r="AK8589" s="677"/>
      <c r="AL8589" s="677"/>
      <c r="AM8589" s="677"/>
      <c r="AN8589" s="677"/>
      <c r="AO8589" s="677"/>
      <c r="AP8589" s="677"/>
      <c r="AQ8589" s="677"/>
      <c r="AR8589" s="677"/>
      <c r="AS8589" s="677"/>
      <c r="AT8589" s="677"/>
      <c r="AU8589" s="677"/>
      <c r="AV8589" s="677"/>
      <c r="AW8589" s="677"/>
      <c r="AX8589" s="677"/>
      <c r="AY8589" s="677"/>
      <c r="AZ8589" s="677"/>
      <c r="BA8589" s="677"/>
      <c r="BB8589" s="677"/>
      <c r="BC8589" s="677"/>
      <c r="BD8589" s="677"/>
      <c r="BE8589" s="677"/>
      <c r="BF8589" s="677"/>
      <c r="BG8589" s="677"/>
      <c r="BH8589" s="677"/>
      <c r="BI8589" s="677"/>
      <c r="BJ8589" s="677"/>
      <c r="BK8589" s="677"/>
      <c r="BL8589" s="677"/>
      <c r="BM8589" s="677"/>
      <c r="BN8589" s="677"/>
      <c r="BO8589" s="677"/>
      <c r="BP8589" s="677"/>
      <c r="BQ8589" s="677"/>
      <c r="BR8589" s="677"/>
      <c r="BS8589" s="677"/>
      <c r="BT8589" s="677"/>
      <c r="BU8589" s="677"/>
      <c r="BV8589" s="677"/>
      <c r="BW8589" s="677"/>
      <c r="BX8589" s="677"/>
      <c r="BY8589" s="677"/>
      <c r="BZ8589" s="677"/>
      <c r="CA8589" s="677"/>
      <c r="CB8589" s="677"/>
      <c r="CC8589" s="677"/>
      <c r="CD8589" s="677"/>
      <c r="CE8589" s="677"/>
      <c r="CF8589" s="677"/>
      <c r="CG8589" s="677"/>
    </row>
    <row r="8590" spans="1:85">
      <c r="A8590" s="54"/>
      <c r="B8590" s="54"/>
      <c r="C8590" s="46" t="s">
        <v>33</v>
      </c>
      <c r="D8590" s="58" t="s">
        <v>13009</v>
      </c>
      <c r="E8590" s="97" t="s">
        <v>13010</v>
      </c>
      <c r="F8590" s="46" t="s">
        <v>13011</v>
      </c>
      <c r="G8590" s="58" t="s">
        <v>13012</v>
      </c>
      <c r="H8590" s="58"/>
      <c r="I8590" s="524">
        <v>220</v>
      </c>
      <c r="J8590" s="46" t="s">
        <v>1508</v>
      </c>
      <c r="K8590" s="75" t="s">
        <v>1509</v>
      </c>
      <c r="L8590" s="76">
        <f>SUM(M8590:X8590)</f>
        <v>0</v>
      </c>
      <c r="M8590" s="76"/>
      <c r="N8590" s="76"/>
      <c r="O8590" s="76"/>
      <c r="P8590" s="76"/>
      <c r="Q8590" s="76"/>
      <c r="R8590" s="76"/>
      <c r="S8590" s="76"/>
      <c r="T8590" s="76"/>
      <c r="U8590" s="76"/>
      <c r="V8590" s="76"/>
      <c r="W8590" s="76"/>
      <c r="X8590" s="76"/>
      <c r="Y8590" s="677"/>
      <c r="Z8590" s="677"/>
      <c r="AA8590" s="677"/>
      <c r="AB8590" s="677"/>
      <c r="AC8590" s="677"/>
      <c r="AD8590" s="677"/>
      <c r="AE8590" s="677"/>
      <c r="AF8590" s="677"/>
      <c r="AG8590" s="677"/>
      <c r="AH8590" s="677"/>
      <c r="AI8590" s="677"/>
      <c r="AJ8590" s="677"/>
      <c r="AK8590" s="677"/>
      <c r="AL8590" s="677"/>
      <c r="AM8590" s="677"/>
      <c r="AN8590" s="677"/>
      <c r="AO8590" s="677"/>
      <c r="AP8590" s="677"/>
      <c r="AQ8590" s="677"/>
      <c r="AR8590" s="677"/>
      <c r="AS8590" s="677"/>
      <c r="AT8590" s="677"/>
      <c r="AU8590" s="677"/>
      <c r="AV8590" s="677"/>
      <c r="AW8590" s="677"/>
      <c r="AX8590" s="677"/>
      <c r="AY8590" s="677"/>
      <c r="AZ8590" s="677"/>
      <c r="BA8590" s="677"/>
      <c r="BB8590" s="677"/>
      <c r="BC8590" s="677"/>
      <c r="BD8590" s="677"/>
      <c r="BE8590" s="677"/>
      <c r="BF8590" s="677"/>
      <c r="BG8590" s="677"/>
      <c r="BH8590" s="677"/>
      <c r="BI8590" s="677"/>
      <c r="BJ8590" s="677"/>
      <c r="BK8590" s="677"/>
      <c r="BL8590" s="677"/>
      <c r="BM8590" s="677"/>
      <c r="BN8590" s="677"/>
      <c r="BO8590" s="677"/>
      <c r="BP8590" s="677"/>
      <c r="BQ8590" s="677"/>
      <c r="BR8590" s="677"/>
      <c r="BS8590" s="677"/>
      <c r="BT8590" s="677"/>
      <c r="BU8590" s="677"/>
      <c r="BV8590" s="677"/>
      <c r="BW8590" s="677"/>
      <c r="BX8590" s="677"/>
      <c r="BY8590" s="677"/>
      <c r="BZ8590" s="677"/>
      <c r="CA8590" s="677"/>
      <c r="CB8590" s="677"/>
      <c r="CC8590" s="677"/>
      <c r="CD8590" s="677"/>
      <c r="CE8590" s="677"/>
      <c r="CF8590" s="677"/>
      <c r="CG8590" s="677"/>
    </row>
    <row r="8591" spans="1:85">
      <c r="A8591" s="54"/>
      <c r="B8591" s="54"/>
      <c r="C8591" s="54"/>
      <c r="D8591" s="169"/>
      <c r="E8591" s="98"/>
      <c r="F8591" s="135"/>
      <c r="G8591" s="77"/>
      <c r="H8591" s="77"/>
      <c r="I8591" s="525"/>
      <c r="J8591" s="54"/>
      <c r="K8591" s="75" t="s">
        <v>1501</v>
      </c>
      <c r="L8591" s="76">
        <f t="shared" ref="L8591:L8601" si="471">SUM(M8591:X8591)</f>
        <v>0</v>
      </c>
      <c r="M8591" s="76"/>
      <c r="N8591" s="76"/>
      <c r="O8591" s="76"/>
      <c r="P8591" s="76"/>
      <c r="Q8591" s="76"/>
      <c r="R8591" s="76"/>
      <c r="S8591" s="76"/>
      <c r="T8591" s="76"/>
      <c r="U8591" s="76"/>
      <c r="V8591" s="76"/>
      <c r="W8591" s="76"/>
      <c r="X8591" s="76"/>
      <c r="Y8591" s="677"/>
      <c r="Z8591" s="677"/>
      <c r="AA8591" s="677"/>
      <c r="AB8591" s="677"/>
      <c r="AC8591" s="677"/>
      <c r="AD8591" s="677"/>
      <c r="AE8591" s="677"/>
      <c r="AF8591" s="677"/>
      <c r="AG8591" s="677"/>
      <c r="AH8591" s="677"/>
      <c r="AI8591" s="677"/>
      <c r="AJ8591" s="677"/>
      <c r="AK8591" s="677"/>
      <c r="AL8591" s="677"/>
      <c r="AM8591" s="677"/>
      <c r="AN8591" s="677"/>
      <c r="AO8591" s="677"/>
      <c r="AP8591" s="677"/>
      <c r="AQ8591" s="677"/>
      <c r="AR8591" s="677"/>
      <c r="AS8591" s="677"/>
      <c r="AT8591" s="677"/>
      <c r="AU8591" s="677"/>
      <c r="AV8591" s="677"/>
      <c r="AW8591" s="677"/>
      <c r="AX8591" s="677"/>
      <c r="AY8591" s="677"/>
      <c r="AZ8591" s="677"/>
      <c r="BA8591" s="677"/>
      <c r="BB8591" s="677"/>
      <c r="BC8591" s="677"/>
      <c r="BD8591" s="677"/>
      <c r="BE8591" s="677"/>
      <c r="BF8591" s="677"/>
      <c r="BG8591" s="677"/>
      <c r="BH8591" s="677"/>
      <c r="BI8591" s="677"/>
      <c r="BJ8591" s="677"/>
      <c r="BK8591" s="677"/>
      <c r="BL8591" s="677"/>
      <c r="BM8591" s="677"/>
      <c r="BN8591" s="677"/>
      <c r="BO8591" s="677"/>
      <c r="BP8591" s="677"/>
      <c r="BQ8591" s="677"/>
      <c r="BR8591" s="677"/>
      <c r="BS8591" s="677"/>
      <c r="BT8591" s="677"/>
      <c r="BU8591" s="677"/>
      <c r="BV8591" s="677"/>
      <c r="BW8591" s="677"/>
      <c r="BX8591" s="677"/>
      <c r="BY8591" s="677"/>
      <c r="BZ8591" s="677"/>
      <c r="CA8591" s="677"/>
      <c r="CB8591" s="677"/>
      <c r="CC8591" s="677"/>
      <c r="CD8591" s="677"/>
      <c r="CE8591" s="677"/>
      <c r="CF8591" s="677"/>
      <c r="CG8591" s="677"/>
    </row>
    <row r="8592" spans="1:85">
      <c r="A8592" s="54"/>
      <c r="B8592" s="54"/>
      <c r="C8592" s="80"/>
      <c r="D8592" s="81"/>
      <c r="E8592" s="99"/>
      <c r="F8592" s="80"/>
      <c r="G8592" s="81"/>
      <c r="H8592" s="81"/>
      <c r="I8592" s="526"/>
      <c r="J8592" s="80"/>
      <c r="K8592" s="84" t="s">
        <v>1502</v>
      </c>
      <c r="L8592" s="76">
        <f t="shared" si="471"/>
        <v>2</v>
      </c>
      <c r="M8592" s="76"/>
      <c r="N8592" s="76"/>
      <c r="O8592" s="76">
        <v>2</v>
      </c>
      <c r="P8592" s="76"/>
      <c r="Q8592" s="76"/>
      <c r="R8592" s="76"/>
      <c r="S8592" s="76"/>
      <c r="T8592" s="76"/>
      <c r="U8592" s="76"/>
      <c r="V8592" s="76"/>
      <c r="W8592" s="76"/>
      <c r="X8592" s="76"/>
      <c r="Y8592" s="677"/>
      <c r="Z8592" s="677"/>
      <c r="AA8592" s="677"/>
      <c r="AB8592" s="677"/>
      <c r="AC8592" s="677"/>
      <c r="AD8592" s="677"/>
      <c r="AE8592" s="677"/>
      <c r="AF8592" s="677"/>
      <c r="AG8592" s="677"/>
      <c r="AH8592" s="677"/>
      <c r="AI8592" s="677"/>
      <c r="AJ8592" s="677"/>
      <c r="AK8592" s="677"/>
      <c r="AL8592" s="677"/>
      <c r="AM8592" s="677"/>
      <c r="AN8592" s="677"/>
      <c r="AO8592" s="677"/>
      <c r="AP8592" s="677"/>
      <c r="AQ8592" s="677"/>
      <c r="AR8592" s="677"/>
      <c r="AS8592" s="677"/>
      <c r="AT8592" s="677"/>
      <c r="AU8592" s="677"/>
      <c r="AV8592" s="677"/>
      <c r="AW8592" s="677"/>
      <c r="AX8592" s="677"/>
      <c r="AY8592" s="677"/>
      <c r="AZ8592" s="677"/>
      <c r="BA8592" s="677"/>
      <c r="BB8592" s="677"/>
      <c r="BC8592" s="677"/>
      <c r="BD8592" s="677"/>
      <c r="BE8592" s="677"/>
      <c r="BF8592" s="677"/>
      <c r="BG8592" s="677"/>
      <c r="BH8592" s="677"/>
      <c r="BI8592" s="677"/>
      <c r="BJ8592" s="677"/>
      <c r="BK8592" s="677"/>
      <c r="BL8592" s="677"/>
      <c r="BM8592" s="677"/>
      <c r="BN8592" s="677"/>
      <c r="BO8592" s="677"/>
      <c r="BP8592" s="677"/>
      <c r="BQ8592" s="677"/>
      <c r="BR8592" s="677"/>
      <c r="BS8592" s="677"/>
      <c r="BT8592" s="677"/>
      <c r="BU8592" s="677"/>
      <c r="BV8592" s="677"/>
      <c r="BW8592" s="677"/>
      <c r="BX8592" s="677"/>
      <c r="BY8592" s="677"/>
      <c r="BZ8592" s="677"/>
      <c r="CA8592" s="677"/>
      <c r="CB8592" s="677"/>
      <c r="CC8592" s="677"/>
      <c r="CD8592" s="677"/>
      <c r="CE8592" s="677"/>
      <c r="CF8592" s="677"/>
      <c r="CG8592" s="677"/>
    </row>
    <row r="8593" spans="1:85">
      <c r="A8593" s="54"/>
      <c r="B8593" s="54"/>
      <c r="C8593" s="46" t="s">
        <v>33</v>
      </c>
      <c r="D8593" s="58" t="s">
        <v>13013</v>
      </c>
      <c r="E8593" s="97" t="s">
        <v>13014</v>
      </c>
      <c r="F8593" s="46" t="s">
        <v>13015</v>
      </c>
      <c r="G8593" s="58" t="s">
        <v>13016</v>
      </c>
      <c r="H8593" s="58" t="s">
        <v>13017</v>
      </c>
      <c r="I8593" s="524">
        <v>0</v>
      </c>
      <c r="J8593" s="46" t="s">
        <v>1508</v>
      </c>
      <c r="K8593" s="75" t="s">
        <v>1509</v>
      </c>
      <c r="L8593" s="76">
        <f t="shared" si="471"/>
        <v>0</v>
      </c>
      <c r="M8593" s="76"/>
      <c r="N8593" s="76"/>
      <c r="O8593" s="76"/>
      <c r="P8593" s="76"/>
      <c r="Q8593" s="76"/>
      <c r="R8593" s="76"/>
      <c r="S8593" s="76"/>
      <c r="T8593" s="76"/>
      <c r="U8593" s="76"/>
      <c r="V8593" s="76"/>
      <c r="W8593" s="76"/>
      <c r="X8593" s="76"/>
      <c r="Y8593" s="677"/>
      <c r="Z8593" s="677"/>
      <c r="AA8593" s="677"/>
      <c r="AB8593" s="677"/>
      <c r="AC8593" s="677"/>
      <c r="AD8593" s="677"/>
      <c r="AE8593" s="677"/>
      <c r="AF8593" s="677"/>
      <c r="AG8593" s="677"/>
      <c r="AH8593" s="677"/>
      <c r="AI8593" s="677"/>
      <c r="AJ8593" s="677"/>
      <c r="AK8593" s="677"/>
      <c r="AL8593" s="677"/>
      <c r="AM8593" s="677"/>
      <c r="AN8593" s="677"/>
      <c r="AO8593" s="677"/>
      <c r="AP8593" s="677"/>
      <c r="AQ8593" s="677"/>
      <c r="AR8593" s="677"/>
      <c r="AS8593" s="677"/>
      <c r="AT8593" s="677"/>
      <c r="AU8593" s="677"/>
      <c r="AV8593" s="677"/>
      <c r="AW8593" s="677"/>
      <c r="AX8593" s="677"/>
      <c r="AY8593" s="677"/>
      <c r="AZ8593" s="677"/>
      <c r="BA8593" s="677"/>
      <c r="BB8593" s="677"/>
      <c r="BC8593" s="677"/>
      <c r="BD8593" s="677"/>
      <c r="BE8593" s="677"/>
      <c r="BF8593" s="677"/>
      <c r="BG8593" s="677"/>
      <c r="BH8593" s="677"/>
      <c r="BI8593" s="677"/>
      <c r="BJ8593" s="677"/>
      <c r="BK8593" s="677"/>
      <c r="BL8593" s="677"/>
      <c r="BM8593" s="677"/>
      <c r="BN8593" s="677"/>
      <c r="BO8593" s="677"/>
      <c r="BP8593" s="677"/>
      <c r="BQ8593" s="677"/>
      <c r="BR8593" s="677"/>
      <c r="BS8593" s="677"/>
      <c r="BT8593" s="677"/>
      <c r="BU8593" s="677"/>
      <c r="BV8593" s="677"/>
      <c r="BW8593" s="677"/>
      <c r="BX8593" s="677"/>
      <c r="BY8593" s="677"/>
      <c r="BZ8593" s="677"/>
      <c r="CA8593" s="677"/>
      <c r="CB8593" s="677"/>
      <c r="CC8593" s="677"/>
      <c r="CD8593" s="677"/>
      <c r="CE8593" s="677"/>
      <c r="CF8593" s="677"/>
      <c r="CG8593" s="677"/>
    </row>
    <row r="8594" spans="1:85">
      <c r="A8594" s="54"/>
      <c r="B8594" s="54"/>
      <c r="C8594" s="54"/>
      <c r="D8594" s="169"/>
      <c r="E8594" s="98"/>
      <c r="F8594" s="135"/>
      <c r="G8594" s="77"/>
      <c r="H8594" s="77"/>
      <c r="I8594" s="525"/>
      <c r="J8594" s="54"/>
      <c r="K8594" s="75" t="s">
        <v>1501</v>
      </c>
      <c r="L8594" s="76">
        <f t="shared" si="471"/>
        <v>0</v>
      </c>
      <c r="M8594" s="76"/>
      <c r="N8594" s="76"/>
      <c r="O8594" s="76"/>
      <c r="P8594" s="76"/>
      <c r="Q8594" s="76"/>
      <c r="R8594" s="76"/>
      <c r="S8594" s="76"/>
      <c r="T8594" s="76"/>
      <c r="U8594" s="76"/>
      <c r="V8594" s="76"/>
      <c r="W8594" s="76"/>
      <c r="X8594" s="76"/>
      <c r="Y8594" s="677"/>
      <c r="Z8594" s="677"/>
      <c r="AA8594" s="677"/>
      <c r="AB8594" s="677"/>
      <c r="AC8594" s="677"/>
      <c r="AD8594" s="677"/>
      <c r="AE8594" s="677"/>
      <c r="AF8594" s="677"/>
      <c r="AG8594" s="677"/>
      <c r="AH8594" s="677"/>
      <c r="AI8594" s="677"/>
      <c r="AJ8594" s="677"/>
      <c r="AK8594" s="677"/>
      <c r="AL8594" s="677"/>
      <c r="AM8594" s="677"/>
      <c r="AN8594" s="677"/>
      <c r="AO8594" s="677"/>
      <c r="AP8594" s="677"/>
      <c r="AQ8594" s="677"/>
      <c r="AR8594" s="677"/>
      <c r="AS8594" s="677"/>
      <c r="AT8594" s="677"/>
      <c r="AU8594" s="677"/>
      <c r="AV8594" s="677"/>
      <c r="AW8594" s="677"/>
      <c r="AX8594" s="677"/>
      <c r="AY8594" s="677"/>
      <c r="AZ8594" s="677"/>
      <c r="BA8594" s="677"/>
      <c r="BB8594" s="677"/>
      <c r="BC8594" s="677"/>
      <c r="BD8594" s="677"/>
      <c r="BE8594" s="677"/>
      <c r="BF8594" s="677"/>
      <c r="BG8594" s="677"/>
      <c r="BH8594" s="677"/>
      <c r="BI8594" s="677"/>
      <c r="BJ8594" s="677"/>
      <c r="BK8594" s="677"/>
      <c r="BL8594" s="677"/>
      <c r="BM8594" s="677"/>
      <c r="BN8594" s="677"/>
      <c r="BO8594" s="677"/>
      <c r="BP8594" s="677"/>
      <c r="BQ8594" s="677"/>
      <c r="BR8594" s="677"/>
      <c r="BS8594" s="677"/>
      <c r="BT8594" s="677"/>
      <c r="BU8594" s="677"/>
      <c r="BV8594" s="677"/>
      <c r="BW8594" s="677"/>
      <c r="BX8594" s="677"/>
      <c r="BY8594" s="677"/>
      <c r="BZ8594" s="677"/>
      <c r="CA8594" s="677"/>
      <c r="CB8594" s="677"/>
      <c r="CC8594" s="677"/>
      <c r="CD8594" s="677"/>
      <c r="CE8594" s="677"/>
      <c r="CF8594" s="677"/>
      <c r="CG8594" s="677"/>
    </row>
    <row r="8595" spans="1:85">
      <c r="A8595" s="54"/>
      <c r="B8595" s="54"/>
      <c r="C8595" s="80"/>
      <c r="D8595" s="81"/>
      <c r="E8595" s="99"/>
      <c r="F8595" s="80"/>
      <c r="G8595" s="81"/>
      <c r="H8595" s="81"/>
      <c r="I8595" s="526"/>
      <c r="J8595" s="80"/>
      <c r="K8595" s="84" t="s">
        <v>1502</v>
      </c>
      <c r="L8595" s="76">
        <f t="shared" si="471"/>
        <v>3</v>
      </c>
      <c r="M8595" s="76"/>
      <c r="N8595" s="76"/>
      <c r="O8595" s="76">
        <v>3</v>
      </c>
      <c r="P8595" s="76"/>
      <c r="Q8595" s="76"/>
      <c r="R8595" s="76"/>
      <c r="S8595" s="76"/>
      <c r="T8595" s="76"/>
      <c r="U8595" s="76"/>
      <c r="V8595" s="76"/>
      <c r="W8595" s="76"/>
      <c r="X8595" s="76"/>
      <c r="Y8595" s="677"/>
      <c r="Z8595" s="677"/>
      <c r="AA8595" s="677"/>
      <c r="AB8595" s="677"/>
      <c r="AC8595" s="677"/>
      <c r="AD8595" s="677"/>
      <c r="AE8595" s="677"/>
      <c r="AF8595" s="677"/>
      <c r="AG8595" s="677"/>
      <c r="AH8595" s="677"/>
      <c r="AI8595" s="677"/>
      <c r="AJ8595" s="677"/>
      <c r="AK8595" s="677"/>
      <c r="AL8595" s="677"/>
      <c r="AM8595" s="677"/>
      <c r="AN8595" s="677"/>
      <c r="AO8595" s="677"/>
      <c r="AP8595" s="677"/>
      <c r="AQ8595" s="677"/>
      <c r="AR8595" s="677"/>
      <c r="AS8595" s="677"/>
      <c r="AT8595" s="677"/>
      <c r="AU8595" s="677"/>
      <c r="AV8595" s="677"/>
      <c r="AW8595" s="677"/>
      <c r="AX8595" s="677"/>
      <c r="AY8595" s="677"/>
      <c r="AZ8595" s="677"/>
      <c r="BA8595" s="677"/>
      <c r="BB8595" s="677"/>
      <c r="BC8595" s="677"/>
      <c r="BD8595" s="677"/>
      <c r="BE8595" s="677"/>
      <c r="BF8595" s="677"/>
      <c r="BG8595" s="677"/>
      <c r="BH8595" s="677"/>
      <c r="BI8595" s="677"/>
      <c r="BJ8595" s="677"/>
      <c r="BK8595" s="677"/>
      <c r="BL8595" s="677"/>
      <c r="BM8595" s="677"/>
      <c r="BN8595" s="677"/>
      <c r="BO8595" s="677"/>
      <c r="BP8595" s="677"/>
      <c r="BQ8595" s="677"/>
      <c r="BR8595" s="677"/>
      <c r="BS8595" s="677"/>
      <c r="BT8595" s="677"/>
      <c r="BU8595" s="677"/>
      <c r="BV8595" s="677"/>
      <c r="BW8595" s="677"/>
      <c r="BX8595" s="677"/>
      <c r="BY8595" s="677"/>
      <c r="BZ8595" s="677"/>
      <c r="CA8595" s="677"/>
      <c r="CB8595" s="677"/>
      <c r="CC8595" s="677"/>
      <c r="CD8595" s="677"/>
      <c r="CE8595" s="677"/>
      <c r="CF8595" s="677"/>
      <c r="CG8595" s="677"/>
    </row>
    <row r="8596" spans="1:85">
      <c r="A8596" s="54"/>
      <c r="B8596" s="54"/>
      <c r="C8596" s="46" t="s">
        <v>33</v>
      </c>
      <c r="D8596" s="58" t="s">
        <v>13018</v>
      </c>
      <c r="E8596" s="97" t="s">
        <v>13019</v>
      </c>
      <c r="F8596" s="46" t="s">
        <v>12803</v>
      </c>
      <c r="G8596" s="58" t="s">
        <v>13020</v>
      </c>
      <c r="H8596" s="58" t="s">
        <v>13021</v>
      </c>
      <c r="I8596" s="524">
        <v>9728</v>
      </c>
      <c r="J8596" s="46" t="s">
        <v>1508</v>
      </c>
      <c r="K8596" s="75" t="s">
        <v>1509</v>
      </c>
      <c r="L8596" s="76">
        <f t="shared" si="471"/>
        <v>0</v>
      </c>
      <c r="M8596" s="76"/>
      <c r="N8596" s="76"/>
      <c r="O8596" s="76"/>
      <c r="P8596" s="76"/>
      <c r="Q8596" s="76"/>
      <c r="R8596" s="76"/>
      <c r="S8596" s="76"/>
      <c r="T8596" s="76"/>
      <c r="U8596" s="76"/>
      <c r="V8596" s="76"/>
      <c r="W8596" s="76"/>
      <c r="X8596" s="76"/>
      <c r="Y8596" s="677"/>
      <c r="Z8596" s="677"/>
      <c r="AA8596" s="677"/>
      <c r="AB8596" s="677"/>
      <c r="AC8596" s="677"/>
      <c r="AD8596" s="677"/>
      <c r="AE8596" s="677"/>
      <c r="AF8596" s="677"/>
      <c r="AG8596" s="677"/>
      <c r="AH8596" s="677"/>
      <c r="AI8596" s="677"/>
      <c r="AJ8596" s="677"/>
      <c r="AK8596" s="677"/>
      <c r="AL8596" s="677"/>
      <c r="AM8596" s="677"/>
      <c r="AN8596" s="677"/>
      <c r="AO8596" s="677"/>
      <c r="AP8596" s="677"/>
      <c r="AQ8596" s="677"/>
      <c r="AR8596" s="677"/>
      <c r="AS8596" s="677"/>
      <c r="AT8596" s="677"/>
      <c r="AU8596" s="677"/>
      <c r="AV8596" s="677"/>
      <c r="AW8596" s="677"/>
      <c r="AX8596" s="677"/>
      <c r="AY8596" s="677"/>
      <c r="AZ8596" s="677"/>
      <c r="BA8596" s="677"/>
      <c r="BB8596" s="677"/>
      <c r="BC8596" s="677"/>
      <c r="BD8596" s="677"/>
      <c r="BE8596" s="677"/>
      <c r="BF8596" s="677"/>
      <c r="BG8596" s="677"/>
      <c r="BH8596" s="677"/>
      <c r="BI8596" s="677"/>
      <c r="BJ8596" s="677"/>
      <c r="BK8596" s="677"/>
      <c r="BL8596" s="677"/>
      <c r="BM8596" s="677"/>
      <c r="BN8596" s="677"/>
      <c r="BO8596" s="677"/>
      <c r="BP8596" s="677"/>
      <c r="BQ8596" s="677"/>
      <c r="BR8596" s="677"/>
      <c r="BS8596" s="677"/>
      <c r="BT8596" s="677"/>
      <c r="BU8596" s="677"/>
      <c r="BV8596" s="677"/>
      <c r="BW8596" s="677"/>
      <c r="BX8596" s="677"/>
      <c r="BY8596" s="677"/>
      <c r="BZ8596" s="677"/>
      <c r="CA8596" s="677"/>
      <c r="CB8596" s="677"/>
      <c r="CC8596" s="677"/>
      <c r="CD8596" s="677"/>
      <c r="CE8596" s="677"/>
      <c r="CF8596" s="677"/>
      <c r="CG8596" s="677"/>
    </row>
    <row r="8597" spans="1:85">
      <c r="A8597" s="54"/>
      <c r="B8597" s="54"/>
      <c r="C8597" s="54"/>
      <c r="D8597" s="169"/>
      <c r="E8597" s="98"/>
      <c r="F8597" s="135"/>
      <c r="G8597" s="77"/>
      <c r="H8597" s="77"/>
      <c r="I8597" s="525"/>
      <c r="J8597" s="54"/>
      <c r="K8597" s="75" t="s">
        <v>1501</v>
      </c>
      <c r="L8597" s="76">
        <f t="shared" si="471"/>
        <v>0</v>
      </c>
      <c r="M8597" s="76"/>
      <c r="N8597" s="76"/>
      <c r="O8597" s="76"/>
      <c r="P8597" s="76"/>
      <c r="Q8597" s="76"/>
      <c r="R8597" s="76"/>
      <c r="S8597" s="76"/>
      <c r="T8597" s="76"/>
      <c r="U8597" s="76"/>
      <c r="V8597" s="76"/>
      <c r="W8597" s="76"/>
      <c r="X8597" s="76"/>
      <c r="Y8597" s="677"/>
      <c r="Z8597" s="677"/>
      <c r="AA8597" s="677"/>
      <c r="AB8597" s="677"/>
      <c r="AC8597" s="677"/>
      <c r="AD8597" s="677"/>
      <c r="AE8597" s="677"/>
      <c r="AF8597" s="677"/>
      <c r="AG8597" s="677"/>
      <c r="AH8597" s="677"/>
      <c r="AI8597" s="677"/>
      <c r="AJ8597" s="677"/>
      <c r="AK8597" s="677"/>
      <c r="AL8597" s="677"/>
      <c r="AM8597" s="677"/>
      <c r="AN8597" s="677"/>
      <c r="AO8597" s="677"/>
      <c r="AP8597" s="677"/>
      <c r="AQ8597" s="677"/>
      <c r="AR8597" s="677"/>
      <c r="AS8597" s="677"/>
      <c r="AT8597" s="677"/>
      <c r="AU8597" s="677"/>
      <c r="AV8597" s="677"/>
      <c r="AW8597" s="677"/>
      <c r="AX8597" s="677"/>
      <c r="AY8597" s="677"/>
      <c r="AZ8597" s="677"/>
      <c r="BA8597" s="677"/>
      <c r="BB8597" s="677"/>
      <c r="BC8597" s="677"/>
      <c r="BD8597" s="677"/>
      <c r="BE8597" s="677"/>
      <c r="BF8597" s="677"/>
      <c r="BG8597" s="677"/>
      <c r="BH8597" s="677"/>
      <c r="BI8597" s="677"/>
      <c r="BJ8597" s="677"/>
      <c r="BK8597" s="677"/>
      <c r="BL8597" s="677"/>
      <c r="BM8597" s="677"/>
      <c r="BN8597" s="677"/>
      <c r="BO8597" s="677"/>
      <c r="BP8597" s="677"/>
      <c r="BQ8597" s="677"/>
      <c r="BR8597" s="677"/>
      <c r="BS8597" s="677"/>
      <c r="BT8597" s="677"/>
      <c r="BU8597" s="677"/>
      <c r="BV8597" s="677"/>
      <c r="BW8597" s="677"/>
      <c r="BX8597" s="677"/>
      <c r="BY8597" s="677"/>
      <c r="BZ8597" s="677"/>
      <c r="CA8597" s="677"/>
      <c r="CB8597" s="677"/>
      <c r="CC8597" s="677"/>
      <c r="CD8597" s="677"/>
      <c r="CE8597" s="677"/>
      <c r="CF8597" s="677"/>
      <c r="CG8597" s="677"/>
    </row>
    <row r="8598" spans="1:85">
      <c r="A8598" s="54"/>
      <c r="B8598" s="54"/>
      <c r="C8598" s="80"/>
      <c r="D8598" s="81"/>
      <c r="E8598" s="99"/>
      <c r="F8598" s="80"/>
      <c r="G8598" s="81"/>
      <c r="H8598" s="81"/>
      <c r="I8598" s="526"/>
      <c r="J8598" s="80"/>
      <c r="K8598" s="84" t="s">
        <v>1502</v>
      </c>
      <c r="L8598" s="76">
        <f t="shared" si="471"/>
        <v>3</v>
      </c>
      <c r="M8598" s="76"/>
      <c r="N8598" s="76"/>
      <c r="O8598" s="76">
        <v>1</v>
      </c>
      <c r="P8598" s="76"/>
      <c r="Q8598" s="76"/>
      <c r="R8598" s="76"/>
      <c r="S8598" s="76"/>
      <c r="T8598" s="76">
        <v>2</v>
      </c>
      <c r="U8598" s="76"/>
      <c r="V8598" s="76"/>
      <c r="W8598" s="76"/>
      <c r="X8598" s="76"/>
      <c r="Y8598" s="677"/>
      <c r="Z8598" s="677"/>
      <c r="AA8598" s="677"/>
      <c r="AB8598" s="677"/>
      <c r="AC8598" s="677"/>
      <c r="AD8598" s="677"/>
      <c r="AE8598" s="677"/>
      <c r="AF8598" s="677"/>
      <c r="AG8598" s="677"/>
      <c r="AH8598" s="677"/>
      <c r="AI8598" s="677"/>
      <c r="AJ8598" s="677"/>
      <c r="AK8598" s="677"/>
      <c r="AL8598" s="677"/>
      <c r="AM8598" s="677"/>
      <c r="AN8598" s="677"/>
      <c r="AO8598" s="677"/>
      <c r="AP8598" s="677"/>
      <c r="AQ8598" s="677"/>
      <c r="AR8598" s="677"/>
      <c r="AS8598" s="677"/>
      <c r="AT8598" s="677"/>
      <c r="AU8598" s="677"/>
      <c r="AV8598" s="677"/>
      <c r="AW8598" s="677"/>
      <c r="AX8598" s="677"/>
      <c r="AY8598" s="677"/>
      <c r="AZ8598" s="677"/>
      <c r="BA8598" s="677"/>
      <c r="BB8598" s="677"/>
      <c r="BC8598" s="677"/>
      <c r="BD8598" s="677"/>
      <c r="BE8598" s="677"/>
      <c r="BF8598" s="677"/>
      <c r="BG8598" s="677"/>
      <c r="BH8598" s="677"/>
      <c r="BI8598" s="677"/>
      <c r="BJ8598" s="677"/>
      <c r="BK8598" s="677"/>
      <c r="BL8598" s="677"/>
      <c r="BM8598" s="677"/>
      <c r="BN8598" s="677"/>
      <c r="BO8598" s="677"/>
      <c r="BP8598" s="677"/>
      <c r="BQ8598" s="677"/>
      <c r="BR8598" s="677"/>
      <c r="BS8598" s="677"/>
      <c r="BT8598" s="677"/>
      <c r="BU8598" s="677"/>
      <c r="BV8598" s="677"/>
      <c r="BW8598" s="677"/>
      <c r="BX8598" s="677"/>
      <c r="BY8598" s="677"/>
      <c r="BZ8598" s="677"/>
      <c r="CA8598" s="677"/>
      <c r="CB8598" s="677"/>
      <c r="CC8598" s="677"/>
      <c r="CD8598" s="677"/>
      <c r="CE8598" s="677"/>
      <c r="CF8598" s="677"/>
      <c r="CG8598" s="677"/>
    </row>
    <row r="8599" spans="1:85">
      <c r="A8599" s="54"/>
      <c r="B8599" s="54"/>
      <c r="C8599" s="46" t="s">
        <v>33</v>
      </c>
      <c r="D8599" s="58" t="s">
        <v>13022</v>
      </c>
      <c r="E8599" s="97" t="s">
        <v>13023</v>
      </c>
      <c r="F8599" s="46" t="s">
        <v>13024</v>
      </c>
      <c r="G8599" s="58" t="s">
        <v>13025</v>
      </c>
      <c r="H8599" s="58" t="s">
        <v>13026</v>
      </c>
      <c r="I8599" s="524">
        <v>240</v>
      </c>
      <c r="J8599" s="46" t="s">
        <v>1508</v>
      </c>
      <c r="K8599" s="75" t="s">
        <v>1509</v>
      </c>
      <c r="L8599" s="76">
        <f t="shared" si="471"/>
        <v>0</v>
      </c>
      <c r="M8599" s="76"/>
      <c r="N8599" s="76"/>
      <c r="O8599" s="76"/>
      <c r="P8599" s="76"/>
      <c r="Q8599" s="76"/>
      <c r="R8599" s="76"/>
      <c r="S8599" s="76"/>
      <c r="T8599" s="76"/>
      <c r="U8599" s="76"/>
      <c r="V8599" s="76"/>
      <c r="W8599" s="76"/>
      <c r="X8599" s="76"/>
      <c r="Y8599" s="677"/>
      <c r="Z8599" s="677"/>
      <c r="AA8599" s="677"/>
      <c r="AB8599" s="677"/>
      <c r="AC8599" s="677"/>
      <c r="AD8599" s="677"/>
      <c r="AE8599" s="677"/>
      <c r="AF8599" s="677"/>
      <c r="AG8599" s="677"/>
      <c r="AH8599" s="677"/>
      <c r="AI8599" s="677"/>
      <c r="AJ8599" s="677"/>
      <c r="AK8599" s="677"/>
      <c r="AL8599" s="677"/>
      <c r="AM8599" s="677"/>
      <c r="AN8599" s="677"/>
      <c r="AO8599" s="677"/>
      <c r="AP8599" s="677"/>
      <c r="AQ8599" s="677"/>
      <c r="AR8599" s="677"/>
      <c r="AS8599" s="677"/>
      <c r="AT8599" s="677"/>
      <c r="AU8599" s="677"/>
      <c r="AV8599" s="677"/>
      <c r="AW8599" s="677"/>
      <c r="AX8599" s="677"/>
      <c r="AY8599" s="677"/>
      <c r="AZ8599" s="677"/>
      <c r="BA8599" s="677"/>
      <c r="BB8599" s="677"/>
      <c r="BC8599" s="677"/>
      <c r="BD8599" s="677"/>
      <c r="BE8599" s="677"/>
      <c r="BF8599" s="677"/>
      <c r="BG8599" s="677"/>
      <c r="BH8599" s="677"/>
      <c r="BI8599" s="677"/>
      <c r="BJ8599" s="677"/>
      <c r="BK8599" s="677"/>
      <c r="BL8599" s="677"/>
      <c r="BM8599" s="677"/>
      <c r="BN8599" s="677"/>
      <c r="BO8599" s="677"/>
      <c r="BP8599" s="677"/>
      <c r="BQ8599" s="677"/>
      <c r="BR8599" s="677"/>
      <c r="BS8599" s="677"/>
      <c r="BT8599" s="677"/>
      <c r="BU8599" s="677"/>
      <c r="BV8599" s="677"/>
      <c r="BW8599" s="677"/>
      <c r="BX8599" s="677"/>
      <c r="BY8599" s="677"/>
      <c r="BZ8599" s="677"/>
      <c r="CA8599" s="677"/>
      <c r="CB8599" s="677"/>
      <c r="CC8599" s="677"/>
      <c r="CD8599" s="677"/>
      <c r="CE8599" s="677"/>
      <c r="CF8599" s="677"/>
      <c r="CG8599" s="677"/>
    </row>
    <row r="8600" spans="1:85">
      <c r="A8600" s="54"/>
      <c r="B8600" s="54"/>
      <c r="C8600" s="54"/>
      <c r="D8600" s="169"/>
      <c r="E8600" s="98"/>
      <c r="F8600" s="135"/>
      <c r="G8600" s="77"/>
      <c r="H8600" s="77"/>
      <c r="I8600" s="525"/>
      <c r="J8600" s="54"/>
      <c r="K8600" s="75" t="s">
        <v>1501</v>
      </c>
      <c r="L8600" s="76">
        <f t="shared" si="471"/>
        <v>0</v>
      </c>
      <c r="M8600" s="76"/>
      <c r="N8600" s="76"/>
      <c r="O8600" s="76"/>
      <c r="P8600" s="76"/>
      <c r="Q8600" s="76"/>
      <c r="R8600" s="76"/>
      <c r="S8600" s="76"/>
      <c r="T8600" s="76"/>
      <c r="U8600" s="76"/>
      <c r="V8600" s="76"/>
      <c r="W8600" s="76"/>
      <c r="X8600" s="76"/>
      <c r="Y8600" s="677"/>
      <c r="Z8600" s="677"/>
      <c r="AA8600" s="677"/>
      <c r="AB8600" s="677"/>
      <c r="AC8600" s="677"/>
      <c r="AD8600" s="677"/>
      <c r="AE8600" s="677"/>
      <c r="AF8600" s="677"/>
      <c r="AG8600" s="677"/>
      <c r="AH8600" s="677"/>
      <c r="AI8600" s="677"/>
      <c r="AJ8600" s="677"/>
      <c r="AK8600" s="677"/>
      <c r="AL8600" s="677"/>
      <c r="AM8600" s="677"/>
      <c r="AN8600" s="677"/>
      <c r="AO8600" s="677"/>
      <c r="AP8600" s="677"/>
      <c r="AQ8600" s="677"/>
      <c r="AR8600" s="677"/>
      <c r="AS8600" s="677"/>
      <c r="AT8600" s="677"/>
      <c r="AU8600" s="677"/>
      <c r="AV8600" s="677"/>
      <c r="AW8600" s="677"/>
      <c r="AX8600" s="677"/>
      <c r="AY8600" s="677"/>
      <c r="AZ8600" s="677"/>
      <c r="BA8600" s="677"/>
      <c r="BB8600" s="677"/>
      <c r="BC8600" s="677"/>
      <c r="BD8600" s="677"/>
      <c r="BE8600" s="677"/>
      <c r="BF8600" s="677"/>
      <c r="BG8600" s="677"/>
      <c r="BH8600" s="677"/>
      <c r="BI8600" s="677"/>
      <c r="BJ8600" s="677"/>
      <c r="BK8600" s="677"/>
      <c r="BL8600" s="677"/>
      <c r="BM8600" s="677"/>
      <c r="BN8600" s="677"/>
      <c r="BO8600" s="677"/>
      <c r="BP8600" s="677"/>
      <c r="BQ8600" s="677"/>
      <c r="BR8600" s="677"/>
      <c r="BS8600" s="677"/>
      <c r="BT8600" s="677"/>
      <c r="BU8600" s="677"/>
      <c r="BV8600" s="677"/>
      <c r="BW8600" s="677"/>
      <c r="BX8600" s="677"/>
      <c r="BY8600" s="677"/>
      <c r="BZ8600" s="677"/>
      <c r="CA8600" s="677"/>
      <c r="CB8600" s="677"/>
      <c r="CC8600" s="677"/>
      <c r="CD8600" s="677"/>
      <c r="CE8600" s="677"/>
      <c r="CF8600" s="677"/>
      <c r="CG8600" s="677"/>
    </row>
    <row r="8601" spans="1:85">
      <c r="A8601" s="54"/>
      <c r="B8601" s="54"/>
      <c r="C8601" s="80"/>
      <c r="D8601" s="81"/>
      <c r="E8601" s="99"/>
      <c r="F8601" s="80"/>
      <c r="G8601" s="81"/>
      <c r="H8601" s="81"/>
      <c r="I8601" s="526"/>
      <c r="J8601" s="80"/>
      <c r="K8601" s="84" t="s">
        <v>1502</v>
      </c>
      <c r="L8601" s="76">
        <f t="shared" si="471"/>
        <v>4</v>
      </c>
      <c r="M8601" s="76"/>
      <c r="N8601" s="76"/>
      <c r="O8601" s="76">
        <v>4</v>
      </c>
      <c r="P8601" s="76"/>
      <c r="Q8601" s="76"/>
      <c r="R8601" s="76"/>
      <c r="S8601" s="76"/>
      <c r="T8601" s="76"/>
      <c r="U8601" s="76"/>
      <c r="V8601" s="76"/>
      <c r="W8601" s="76"/>
      <c r="X8601" s="76"/>
      <c r="Y8601" s="677"/>
      <c r="Z8601" s="677"/>
      <c r="AA8601" s="677"/>
      <c r="AB8601" s="677"/>
      <c r="AC8601" s="677"/>
      <c r="AD8601" s="677"/>
      <c r="AE8601" s="677"/>
      <c r="AF8601" s="677"/>
      <c r="AG8601" s="677"/>
      <c r="AH8601" s="677"/>
      <c r="AI8601" s="677"/>
      <c r="AJ8601" s="677"/>
      <c r="AK8601" s="677"/>
      <c r="AL8601" s="677"/>
      <c r="AM8601" s="677"/>
      <c r="AN8601" s="677"/>
      <c r="AO8601" s="677"/>
      <c r="AP8601" s="677"/>
      <c r="AQ8601" s="677"/>
      <c r="AR8601" s="677"/>
      <c r="AS8601" s="677"/>
      <c r="AT8601" s="677"/>
      <c r="AU8601" s="677"/>
      <c r="AV8601" s="677"/>
      <c r="AW8601" s="677"/>
      <c r="AX8601" s="677"/>
      <c r="AY8601" s="677"/>
      <c r="AZ8601" s="677"/>
      <c r="BA8601" s="677"/>
      <c r="BB8601" s="677"/>
      <c r="BC8601" s="677"/>
      <c r="BD8601" s="677"/>
      <c r="BE8601" s="677"/>
      <c r="BF8601" s="677"/>
      <c r="BG8601" s="677"/>
      <c r="BH8601" s="677"/>
      <c r="BI8601" s="677"/>
      <c r="BJ8601" s="677"/>
      <c r="BK8601" s="677"/>
      <c r="BL8601" s="677"/>
      <c r="BM8601" s="677"/>
      <c r="BN8601" s="677"/>
      <c r="BO8601" s="677"/>
      <c r="BP8601" s="677"/>
      <c r="BQ8601" s="677"/>
      <c r="BR8601" s="677"/>
      <c r="BS8601" s="677"/>
      <c r="BT8601" s="677"/>
      <c r="BU8601" s="677"/>
      <c r="BV8601" s="677"/>
      <c r="BW8601" s="677"/>
      <c r="BX8601" s="677"/>
      <c r="BY8601" s="677"/>
      <c r="BZ8601" s="677"/>
      <c r="CA8601" s="677"/>
      <c r="CB8601" s="677"/>
      <c r="CC8601" s="677"/>
      <c r="CD8601" s="677"/>
      <c r="CE8601" s="677"/>
      <c r="CF8601" s="677"/>
      <c r="CG8601" s="677"/>
    </row>
    <row r="8602" spans="1:85">
      <c r="A8602" s="54"/>
      <c r="B8602" s="54"/>
      <c r="C8602" s="46" t="s">
        <v>33</v>
      </c>
      <c r="D8602" s="58" t="s">
        <v>13027</v>
      </c>
      <c r="E8602" s="97" t="s">
        <v>13028</v>
      </c>
      <c r="F8602" s="46" t="s">
        <v>12878</v>
      </c>
      <c r="G8602" s="58" t="s">
        <v>13029</v>
      </c>
      <c r="H8602" s="58" t="s">
        <v>13030</v>
      </c>
      <c r="I8602" s="524">
        <v>271</v>
      </c>
      <c r="J8602" s="46" t="s">
        <v>1508</v>
      </c>
      <c r="K8602" s="75" t="s">
        <v>1509</v>
      </c>
      <c r="L8602" s="76">
        <f>SUM(M8602:X8602)</f>
        <v>0</v>
      </c>
      <c r="M8602" s="76"/>
      <c r="N8602" s="76"/>
      <c r="O8602" s="76"/>
      <c r="P8602" s="76"/>
      <c r="Q8602" s="76"/>
      <c r="R8602" s="76"/>
      <c r="S8602" s="76"/>
      <c r="T8602" s="76"/>
      <c r="U8602" s="76"/>
      <c r="V8602" s="76"/>
      <c r="W8602" s="76"/>
      <c r="X8602" s="76"/>
      <c r="Y8602" s="677"/>
      <c r="Z8602" s="677"/>
      <c r="AA8602" s="677"/>
      <c r="AB8602" s="677"/>
      <c r="AC8602" s="677"/>
      <c r="AD8602" s="677"/>
      <c r="AE8602" s="677"/>
      <c r="AF8602" s="677"/>
      <c r="AG8602" s="677"/>
      <c r="AH8602" s="677"/>
      <c r="AI8602" s="677"/>
      <c r="AJ8602" s="677"/>
      <c r="AK8602" s="677"/>
      <c r="AL8602" s="677"/>
      <c r="AM8602" s="677"/>
      <c r="AN8602" s="677"/>
      <c r="AO8602" s="677"/>
      <c r="AP8602" s="677"/>
      <c r="AQ8602" s="677"/>
      <c r="AR8602" s="677"/>
      <c r="AS8602" s="677"/>
      <c r="AT8602" s="677"/>
      <c r="AU8602" s="677"/>
      <c r="AV8602" s="677"/>
      <c r="AW8602" s="677"/>
      <c r="AX8602" s="677"/>
      <c r="AY8602" s="677"/>
      <c r="AZ8602" s="677"/>
      <c r="BA8602" s="677"/>
      <c r="BB8602" s="677"/>
      <c r="BC8602" s="677"/>
      <c r="BD8602" s="677"/>
      <c r="BE8602" s="677"/>
      <c r="BF8602" s="677"/>
      <c r="BG8602" s="677"/>
      <c r="BH8602" s="677"/>
      <c r="BI8602" s="677"/>
      <c r="BJ8602" s="677"/>
      <c r="BK8602" s="677"/>
      <c r="BL8602" s="677"/>
      <c r="BM8602" s="677"/>
      <c r="BN8602" s="677"/>
      <c r="BO8602" s="677"/>
      <c r="BP8602" s="677"/>
      <c r="BQ8602" s="677"/>
      <c r="BR8602" s="677"/>
      <c r="BS8602" s="677"/>
      <c r="BT8602" s="677"/>
      <c r="BU8602" s="677"/>
      <c r="BV8602" s="677"/>
      <c r="BW8602" s="677"/>
      <c r="BX8602" s="677"/>
      <c r="BY8602" s="677"/>
      <c r="BZ8602" s="677"/>
      <c r="CA8602" s="677"/>
      <c r="CB8602" s="677"/>
      <c r="CC8602" s="677"/>
      <c r="CD8602" s="677"/>
      <c r="CE8602" s="677"/>
      <c r="CF8602" s="677"/>
      <c r="CG8602" s="677"/>
    </row>
    <row r="8603" spans="1:85">
      <c r="A8603" s="54"/>
      <c r="B8603" s="54"/>
      <c r="C8603" s="54"/>
      <c r="D8603" s="169"/>
      <c r="E8603" s="98"/>
      <c r="F8603" s="135"/>
      <c r="G8603" s="77"/>
      <c r="H8603" s="77"/>
      <c r="I8603" s="525"/>
      <c r="J8603" s="54"/>
      <c r="K8603" s="75" t="s">
        <v>1501</v>
      </c>
      <c r="L8603" s="76">
        <f t="shared" ref="L8603:L8613" si="472">SUM(M8603:X8603)</f>
        <v>0</v>
      </c>
      <c r="M8603" s="76"/>
      <c r="N8603" s="76"/>
      <c r="O8603" s="76"/>
      <c r="P8603" s="76"/>
      <c r="Q8603" s="76"/>
      <c r="R8603" s="76"/>
      <c r="S8603" s="76"/>
      <c r="T8603" s="76"/>
      <c r="U8603" s="76"/>
      <c r="V8603" s="76"/>
      <c r="W8603" s="76"/>
      <c r="X8603" s="76"/>
      <c r="Y8603" s="677"/>
      <c r="Z8603" s="677"/>
      <c r="AA8603" s="677"/>
      <c r="AB8603" s="677"/>
      <c r="AC8603" s="677"/>
      <c r="AD8603" s="677"/>
      <c r="AE8603" s="677"/>
      <c r="AF8603" s="677"/>
      <c r="AG8603" s="677"/>
      <c r="AH8603" s="677"/>
      <c r="AI8603" s="677"/>
      <c r="AJ8603" s="677"/>
      <c r="AK8603" s="677"/>
      <c r="AL8603" s="677"/>
      <c r="AM8603" s="677"/>
      <c r="AN8603" s="677"/>
      <c r="AO8603" s="677"/>
      <c r="AP8603" s="677"/>
      <c r="AQ8603" s="677"/>
      <c r="AR8603" s="677"/>
      <c r="AS8603" s="677"/>
      <c r="AT8603" s="677"/>
      <c r="AU8603" s="677"/>
      <c r="AV8603" s="677"/>
      <c r="AW8603" s="677"/>
      <c r="AX8603" s="677"/>
      <c r="AY8603" s="677"/>
      <c r="AZ8603" s="677"/>
      <c r="BA8603" s="677"/>
      <c r="BB8603" s="677"/>
      <c r="BC8603" s="677"/>
      <c r="BD8603" s="677"/>
      <c r="BE8603" s="677"/>
      <c r="BF8603" s="677"/>
      <c r="BG8603" s="677"/>
      <c r="BH8603" s="677"/>
      <c r="BI8603" s="677"/>
      <c r="BJ8603" s="677"/>
      <c r="BK8603" s="677"/>
      <c r="BL8603" s="677"/>
      <c r="BM8603" s="677"/>
      <c r="BN8603" s="677"/>
      <c r="BO8603" s="677"/>
      <c r="BP8603" s="677"/>
      <c r="BQ8603" s="677"/>
      <c r="BR8603" s="677"/>
      <c r="BS8603" s="677"/>
      <c r="BT8603" s="677"/>
      <c r="BU8603" s="677"/>
      <c r="BV8603" s="677"/>
      <c r="BW8603" s="677"/>
      <c r="BX8603" s="677"/>
      <c r="BY8603" s="677"/>
      <c r="BZ8603" s="677"/>
      <c r="CA8603" s="677"/>
      <c r="CB8603" s="677"/>
      <c r="CC8603" s="677"/>
      <c r="CD8603" s="677"/>
      <c r="CE8603" s="677"/>
      <c r="CF8603" s="677"/>
      <c r="CG8603" s="677"/>
    </row>
    <row r="8604" spans="1:85">
      <c r="A8604" s="54"/>
      <c r="B8604" s="54"/>
      <c r="C8604" s="80"/>
      <c r="D8604" s="81"/>
      <c r="E8604" s="99"/>
      <c r="F8604" s="80"/>
      <c r="G8604" s="81"/>
      <c r="H8604" s="81"/>
      <c r="I8604" s="526"/>
      <c r="J8604" s="80"/>
      <c r="K8604" s="84" t="s">
        <v>1502</v>
      </c>
      <c r="L8604" s="76">
        <f t="shared" si="472"/>
        <v>4</v>
      </c>
      <c r="M8604" s="76"/>
      <c r="N8604" s="76"/>
      <c r="O8604" s="76">
        <v>2</v>
      </c>
      <c r="P8604" s="76"/>
      <c r="Q8604" s="76"/>
      <c r="R8604" s="76"/>
      <c r="S8604" s="76">
        <v>2</v>
      </c>
      <c r="T8604" s="76"/>
      <c r="U8604" s="76"/>
      <c r="V8604" s="76"/>
      <c r="W8604" s="76"/>
      <c r="X8604" s="76"/>
      <c r="Y8604" s="677"/>
      <c r="Z8604" s="677"/>
      <c r="AA8604" s="677"/>
      <c r="AB8604" s="677"/>
      <c r="AC8604" s="677"/>
      <c r="AD8604" s="677"/>
      <c r="AE8604" s="677"/>
      <c r="AF8604" s="677"/>
      <c r="AG8604" s="677"/>
      <c r="AH8604" s="677"/>
      <c r="AI8604" s="677"/>
      <c r="AJ8604" s="677"/>
      <c r="AK8604" s="677"/>
      <c r="AL8604" s="677"/>
      <c r="AM8604" s="677"/>
      <c r="AN8604" s="677"/>
      <c r="AO8604" s="677"/>
      <c r="AP8604" s="677"/>
      <c r="AQ8604" s="677"/>
      <c r="AR8604" s="677"/>
      <c r="AS8604" s="677"/>
      <c r="AT8604" s="677"/>
      <c r="AU8604" s="677"/>
      <c r="AV8604" s="677"/>
      <c r="AW8604" s="677"/>
      <c r="AX8604" s="677"/>
      <c r="AY8604" s="677"/>
      <c r="AZ8604" s="677"/>
      <c r="BA8604" s="677"/>
      <c r="BB8604" s="677"/>
      <c r="BC8604" s="677"/>
      <c r="BD8604" s="677"/>
      <c r="BE8604" s="677"/>
      <c r="BF8604" s="677"/>
      <c r="BG8604" s="677"/>
      <c r="BH8604" s="677"/>
      <c r="BI8604" s="677"/>
      <c r="BJ8604" s="677"/>
      <c r="BK8604" s="677"/>
      <c r="BL8604" s="677"/>
      <c r="BM8604" s="677"/>
      <c r="BN8604" s="677"/>
      <c r="BO8604" s="677"/>
      <c r="BP8604" s="677"/>
      <c r="BQ8604" s="677"/>
      <c r="BR8604" s="677"/>
      <c r="BS8604" s="677"/>
      <c r="BT8604" s="677"/>
      <c r="BU8604" s="677"/>
      <c r="BV8604" s="677"/>
      <c r="BW8604" s="677"/>
      <c r="BX8604" s="677"/>
      <c r="BY8604" s="677"/>
      <c r="BZ8604" s="677"/>
      <c r="CA8604" s="677"/>
      <c r="CB8604" s="677"/>
      <c r="CC8604" s="677"/>
      <c r="CD8604" s="677"/>
      <c r="CE8604" s="677"/>
      <c r="CF8604" s="677"/>
      <c r="CG8604" s="677"/>
    </row>
    <row r="8605" spans="1:85">
      <c r="A8605" s="54"/>
      <c r="B8605" s="54"/>
      <c r="C8605" s="46" t="s">
        <v>33</v>
      </c>
      <c r="D8605" s="58" t="s">
        <v>13031</v>
      </c>
      <c r="E8605" s="97" t="s">
        <v>13032</v>
      </c>
      <c r="F8605" s="46" t="s">
        <v>13033</v>
      </c>
      <c r="G8605" s="58" t="s">
        <v>13012</v>
      </c>
      <c r="H8605" s="58" t="s">
        <v>13034</v>
      </c>
      <c r="I8605" s="524">
        <v>25416</v>
      </c>
      <c r="J8605" s="46" t="s">
        <v>1508</v>
      </c>
      <c r="K8605" s="75" t="s">
        <v>1509</v>
      </c>
      <c r="L8605" s="76">
        <f t="shared" si="472"/>
        <v>0</v>
      </c>
      <c r="M8605" s="76"/>
      <c r="N8605" s="76"/>
      <c r="O8605" s="76"/>
      <c r="P8605" s="76"/>
      <c r="Q8605" s="76"/>
      <c r="R8605" s="76"/>
      <c r="S8605" s="76"/>
      <c r="T8605" s="76"/>
      <c r="U8605" s="76"/>
      <c r="V8605" s="76"/>
      <c r="W8605" s="76"/>
      <c r="X8605" s="76"/>
      <c r="Y8605" s="677"/>
      <c r="Z8605" s="677"/>
      <c r="AA8605" s="677"/>
      <c r="AB8605" s="677"/>
      <c r="AC8605" s="677"/>
      <c r="AD8605" s="677"/>
      <c r="AE8605" s="677"/>
      <c r="AF8605" s="677"/>
      <c r="AG8605" s="677"/>
      <c r="AH8605" s="677"/>
      <c r="AI8605" s="677"/>
      <c r="AJ8605" s="677"/>
      <c r="AK8605" s="677"/>
      <c r="AL8605" s="677"/>
      <c r="AM8605" s="677"/>
      <c r="AN8605" s="677"/>
      <c r="AO8605" s="677"/>
      <c r="AP8605" s="677"/>
      <c r="AQ8605" s="677"/>
      <c r="AR8605" s="677"/>
      <c r="AS8605" s="677"/>
      <c r="AT8605" s="677"/>
      <c r="AU8605" s="677"/>
      <c r="AV8605" s="677"/>
      <c r="AW8605" s="677"/>
      <c r="AX8605" s="677"/>
      <c r="AY8605" s="677"/>
      <c r="AZ8605" s="677"/>
      <c r="BA8605" s="677"/>
      <c r="BB8605" s="677"/>
      <c r="BC8605" s="677"/>
      <c r="BD8605" s="677"/>
      <c r="BE8605" s="677"/>
      <c r="BF8605" s="677"/>
      <c r="BG8605" s="677"/>
      <c r="BH8605" s="677"/>
      <c r="BI8605" s="677"/>
      <c r="BJ8605" s="677"/>
      <c r="BK8605" s="677"/>
      <c r="BL8605" s="677"/>
      <c r="BM8605" s="677"/>
      <c r="BN8605" s="677"/>
      <c r="BO8605" s="677"/>
      <c r="BP8605" s="677"/>
      <c r="BQ8605" s="677"/>
      <c r="BR8605" s="677"/>
      <c r="BS8605" s="677"/>
      <c r="BT8605" s="677"/>
      <c r="BU8605" s="677"/>
      <c r="BV8605" s="677"/>
      <c r="BW8605" s="677"/>
      <c r="BX8605" s="677"/>
      <c r="BY8605" s="677"/>
      <c r="BZ8605" s="677"/>
      <c r="CA8605" s="677"/>
      <c r="CB8605" s="677"/>
      <c r="CC8605" s="677"/>
      <c r="CD8605" s="677"/>
      <c r="CE8605" s="677"/>
      <c r="CF8605" s="677"/>
      <c r="CG8605" s="677"/>
    </row>
    <row r="8606" spans="1:85">
      <c r="A8606" s="54"/>
      <c r="B8606" s="54"/>
      <c r="C8606" s="54"/>
      <c r="D8606" s="169"/>
      <c r="E8606" s="98"/>
      <c r="F8606" s="135"/>
      <c r="G8606" s="77"/>
      <c r="H8606" s="77"/>
      <c r="I8606" s="525"/>
      <c r="J8606" s="54"/>
      <c r="K8606" s="75" t="s">
        <v>1501</v>
      </c>
      <c r="L8606" s="76">
        <f t="shared" si="472"/>
        <v>0</v>
      </c>
      <c r="M8606" s="76"/>
      <c r="N8606" s="76"/>
      <c r="O8606" s="76"/>
      <c r="P8606" s="76"/>
      <c r="Q8606" s="76"/>
      <c r="R8606" s="76"/>
      <c r="S8606" s="76"/>
      <c r="T8606" s="76"/>
      <c r="U8606" s="76"/>
      <c r="V8606" s="76"/>
      <c r="W8606" s="76"/>
      <c r="X8606" s="76"/>
      <c r="Y8606" s="677"/>
      <c r="Z8606" s="677"/>
      <c r="AA8606" s="677"/>
      <c r="AB8606" s="677"/>
      <c r="AC8606" s="677"/>
      <c r="AD8606" s="677"/>
      <c r="AE8606" s="677"/>
      <c r="AF8606" s="677"/>
      <c r="AG8606" s="677"/>
      <c r="AH8606" s="677"/>
      <c r="AI8606" s="677"/>
      <c r="AJ8606" s="677"/>
      <c r="AK8606" s="677"/>
      <c r="AL8606" s="677"/>
      <c r="AM8606" s="677"/>
      <c r="AN8606" s="677"/>
      <c r="AO8606" s="677"/>
      <c r="AP8606" s="677"/>
      <c r="AQ8606" s="677"/>
      <c r="AR8606" s="677"/>
      <c r="AS8606" s="677"/>
      <c r="AT8606" s="677"/>
      <c r="AU8606" s="677"/>
      <c r="AV8606" s="677"/>
      <c r="AW8606" s="677"/>
      <c r="AX8606" s="677"/>
      <c r="AY8606" s="677"/>
      <c r="AZ8606" s="677"/>
      <c r="BA8606" s="677"/>
      <c r="BB8606" s="677"/>
      <c r="BC8606" s="677"/>
      <c r="BD8606" s="677"/>
      <c r="BE8606" s="677"/>
      <c r="BF8606" s="677"/>
      <c r="BG8606" s="677"/>
      <c r="BH8606" s="677"/>
      <c r="BI8606" s="677"/>
      <c r="BJ8606" s="677"/>
      <c r="BK8606" s="677"/>
      <c r="BL8606" s="677"/>
      <c r="BM8606" s="677"/>
      <c r="BN8606" s="677"/>
      <c r="BO8606" s="677"/>
      <c r="BP8606" s="677"/>
      <c r="BQ8606" s="677"/>
      <c r="BR8606" s="677"/>
      <c r="BS8606" s="677"/>
      <c r="BT8606" s="677"/>
      <c r="BU8606" s="677"/>
      <c r="BV8606" s="677"/>
      <c r="BW8606" s="677"/>
      <c r="BX8606" s="677"/>
      <c r="BY8606" s="677"/>
      <c r="BZ8606" s="677"/>
      <c r="CA8606" s="677"/>
      <c r="CB8606" s="677"/>
      <c r="CC8606" s="677"/>
      <c r="CD8606" s="677"/>
      <c r="CE8606" s="677"/>
      <c r="CF8606" s="677"/>
      <c r="CG8606" s="677"/>
    </row>
    <row r="8607" spans="1:85">
      <c r="A8607" s="54"/>
      <c r="B8607" s="54"/>
      <c r="C8607" s="80"/>
      <c r="D8607" s="81"/>
      <c r="E8607" s="99"/>
      <c r="F8607" s="80"/>
      <c r="G8607" s="81"/>
      <c r="H8607" s="81"/>
      <c r="I8607" s="526"/>
      <c r="J8607" s="80"/>
      <c r="K8607" s="84" t="s">
        <v>1502</v>
      </c>
      <c r="L8607" s="76">
        <f t="shared" si="472"/>
        <v>6</v>
      </c>
      <c r="M8607" s="76"/>
      <c r="N8607" s="76"/>
      <c r="O8607" s="76">
        <v>2</v>
      </c>
      <c r="P8607" s="76"/>
      <c r="Q8607" s="76"/>
      <c r="R8607" s="76">
        <v>1</v>
      </c>
      <c r="S8607" s="76"/>
      <c r="T8607" s="76">
        <v>3</v>
      </c>
      <c r="U8607" s="76"/>
      <c r="V8607" s="76"/>
      <c r="W8607" s="76"/>
      <c r="X8607" s="76"/>
      <c r="Y8607" s="677"/>
      <c r="Z8607" s="677"/>
      <c r="AA8607" s="677"/>
      <c r="AB8607" s="677"/>
      <c r="AC8607" s="677"/>
      <c r="AD8607" s="677"/>
      <c r="AE8607" s="677"/>
      <c r="AF8607" s="677"/>
      <c r="AG8607" s="677"/>
      <c r="AH8607" s="677"/>
      <c r="AI8607" s="677"/>
      <c r="AJ8607" s="677"/>
      <c r="AK8607" s="677"/>
      <c r="AL8607" s="677"/>
      <c r="AM8607" s="677"/>
      <c r="AN8607" s="677"/>
      <c r="AO8607" s="677"/>
      <c r="AP8607" s="677"/>
      <c r="AQ8607" s="677"/>
      <c r="AR8607" s="677"/>
      <c r="AS8607" s="677"/>
      <c r="AT8607" s="677"/>
      <c r="AU8607" s="677"/>
      <c r="AV8607" s="677"/>
      <c r="AW8607" s="677"/>
      <c r="AX8607" s="677"/>
      <c r="AY8607" s="677"/>
      <c r="AZ8607" s="677"/>
      <c r="BA8607" s="677"/>
      <c r="BB8607" s="677"/>
      <c r="BC8607" s="677"/>
      <c r="BD8607" s="677"/>
      <c r="BE8607" s="677"/>
      <c r="BF8607" s="677"/>
      <c r="BG8607" s="677"/>
      <c r="BH8607" s="677"/>
      <c r="BI8607" s="677"/>
      <c r="BJ8607" s="677"/>
      <c r="BK8607" s="677"/>
      <c r="BL8607" s="677"/>
      <c r="BM8607" s="677"/>
      <c r="BN8607" s="677"/>
      <c r="BO8607" s="677"/>
      <c r="BP8607" s="677"/>
      <c r="BQ8607" s="677"/>
      <c r="BR8607" s="677"/>
      <c r="BS8607" s="677"/>
      <c r="BT8607" s="677"/>
      <c r="BU8607" s="677"/>
      <c r="BV8607" s="677"/>
      <c r="BW8607" s="677"/>
      <c r="BX8607" s="677"/>
      <c r="BY8607" s="677"/>
      <c r="BZ8607" s="677"/>
      <c r="CA8607" s="677"/>
      <c r="CB8607" s="677"/>
      <c r="CC8607" s="677"/>
      <c r="CD8607" s="677"/>
      <c r="CE8607" s="677"/>
      <c r="CF8607" s="677"/>
      <c r="CG8607" s="677"/>
    </row>
    <row r="8608" spans="1:85">
      <c r="A8608" s="54"/>
      <c r="B8608" s="54"/>
      <c r="C8608" s="46" t="s">
        <v>33</v>
      </c>
      <c r="D8608" s="58" t="s">
        <v>13035</v>
      </c>
      <c r="E8608" s="97" t="s">
        <v>13036</v>
      </c>
      <c r="F8608" s="46" t="s">
        <v>13037</v>
      </c>
      <c r="G8608" s="58" t="s">
        <v>13038</v>
      </c>
      <c r="H8608" s="58" t="s">
        <v>13039</v>
      </c>
      <c r="I8608" s="524">
        <v>834</v>
      </c>
      <c r="J8608" s="46" t="s">
        <v>1508</v>
      </c>
      <c r="K8608" s="75" t="s">
        <v>1509</v>
      </c>
      <c r="L8608" s="76">
        <f t="shared" si="472"/>
        <v>0</v>
      </c>
      <c r="M8608" s="76"/>
      <c r="N8608" s="76"/>
      <c r="O8608" s="76"/>
      <c r="P8608" s="76"/>
      <c r="Q8608" s="76"/>
      <c r="R8608" s="76"/>
      <c r="S8608" s="76"/>
      <c r="T8608" s="76"/>
      <c r="U8608" s="76"/>
      <c r="V8608" s="76"/>
      <c r="W8608" s="76"/>
      <c r="X8608" s="76"/>
      <c r="Y8608" s="677"/>
      <c r="Z8608" s="677"/>
      <c r="AA8608" s="677"/>
      <c r="AB8608" s="677"/>
      <c r="AC8608" s="677"/>
      <c r="AD8608" s="677"/>
      <c r="AE8608" s="677"/>
      <c r="AF8608" s="677"/>
      <c r="AG8608" s="677"/>
      <c r="AH8608" s="677"/>
      <c r="AI8608" s="677"/>
      <c r="AJ8608" s="677"/>
      <c r="AK8608" s="677"/>
      <c r="AL8608" s="677"/>
      <c r="AM8608" s="677"/>
      <c r="AN8608" s="677"/>
      <c r="AO8608" s="677"/>
      <c r="AP8608" s="677"/>
      <c r="AQ8608" s="677"/>
      <c r="AR8608" s="677"/>
      <c r="AS8608" s="677"/>
      <c r="AT8608" s="677"/>
      <c r="AU8608" s="677"/>
      <c r="AV8608" s="677"/>
      <c r="AW8608" s="677"/>
      <c r="AX8608" s="677"/>
      <c r="AY8608" s="677"/>
      <c r="AZ8608" s="677"/>
      <c r="BA8608" s="677"/>
      <c r="BB8608" s="677"/>
      <c r="BC8608" s="677"/>
      <c r="BD8608" s="677"/>
      <c r="BE8608" s="677"/>
      <c r="BF8608" s="677"/>
      <c r="BG8608" s="677"/>
      <c r="BH8608" s="677"/>
      <c r="BI8608" s="677"/>
      <c r="BJ8608" s="677"/>
      <c r="BK8608" s="677"/>
      <c r="BL8608" s="677"/>
      <c r="BM8608" s="677"/>
      <c r="BN8608" s="677"/>
      <c r="BO8608" s="677"/>
      <c r="BP8608" s="677"/>
      <c r="BQ8608" s="677"/>
      <c r="BR8608" s="677"/>
      <c r="BS8608" s="677"/>
      <c r="BT8608" s="677"/>
      <c r="BU8608" s="677"/>
      <c r="BV8608" s="677"/>
      <c r="BW8608" s="677"/>
      <c r="BX8608" s="677"/>
      <c r="BY8608" s="677"/>
      <c r="BZ8608" s="677"/>
      <c r="CA8608" s="677"/>
      <c r="CB8608" s="677"/>
      <c r="CC8608" s="677"/>
      <c r="CD8608" s="677"/>
      <c r="CE8608" s="677"/>
      <c r="CF8608" s="677"/>
      <c r="CG8608" s="677"/>
    </row>
    <row r="8609" spans="1:85">
      <c r="A8609" s="54"/>
      <c r="B8609" s="54"/>
      <c r="C8609" s="54"/>
      <c r="D8609" s="169"/>
      <c r="E8609" s="98"/>
      <c r="F8609" s="135"/>
      <c r="G8609" s="77"/>
      <c r="H8609" s="77"/>
      <c r="I8609" s="525"/>
      <c r="J8609" s="54"/>
      <c r="K8609" s="75" t="s">
        <v>1501</v>
      </c>
      <c r="L8609" s="76">
        <f t="shared" si="472"/>
        <v>0</v>
      </c>
      <c r="M8609" s="76"/>
      <c r="N8609" s="76"/>
      <c r="O8609" s="76"/>
      <c r="P8609" s="76"/>
      <c r="Q8609" s="76"/>
      <c r="R8609" s="76"/>
      <c r="S8609" s="76"/>
      <c r="T8609" s="76"/>
      <c r="U8609" s="76"/>
      <c r="V8609" s="76"/>
      <c r="W8609" s="76"/>
      <c r="X8609" s="76"/>
      <c r="Y8609" s="677"/>
      <c r="Z8609" s="677"/>
      <c r="AA8609" s="677"/>
      <c r="AB8609" s="677"/>
      <c r="AC8609" s="677"/>
      <c r="AD8609" s="677"/>
      <c r="AE8609" s="677"/>
      <c r="AF8609" s="677"/>
      <c r="AG8609" s="677"/>
      <c r="AH8609" s="677"/>
      <c r="AI8609" s="677"/>
      <c r="AJ8609" s="677"/>
      <c r="AK8609" s="677"/>
      <c r="AL8609" s="677"/>
      <c r="AM8609" s="677"/>
      <c r="AN8609" s="677"/>
      <c r="AO8609" s="677"/>
      <c r="AP8609" s="677"/>
      <c r="AQ8609" s="677"/>
      <c r="AR8609" s="677"/>
      <c r="AS8609" s="677"/>
      <c r="AT8609" s="677"/>
      <c r="AU8609" s="677"/>
      <c r="AV8609" s="677"/>
      <c r="AW8609" s="677"/>
      <c r="AX8609" s="677"/>
      <c r="AY8609" s="677"/>
      <c r="AZ8609" s="677"/>
      <c r="BA8609" s="677"/>
      <c r="BB8609" s="677"/>
      <c r="BC8609" s="677"/>
      <c r="BD8609" s="677"/>
      <c r="BE8609" s="677"/>
      <c r="BF8609" s="677"/>
      <c r="BG8609" s="677"/>
      <c r="BH8609" s="677"/>
      <c r="BI8609" s="677"/>
      <c r="BJ8609" s="677"/>
      <c r="BK8609" s="677"/>
      <c r="BL8609" s="677"/>
      <c r="BM8609" s="677"/>
      <c r="BN8609" s="677"/>
      <c r="BO8609" s="677"/>
      <c r="BP8609" s="677"/>
      <c r="BQ8609" s="677"/>
      <c r="BR8609" s="677"/>
      <c r="BS8609" s="677"/>
      <c r="BT8609" s="677"/>
      <c r="BU8609" s="677"/>
      <c r="BV8609" s="677"/>
      <c r="BW8609" s="677"/>
      <c r="BX8609" s="677"/>
      <c r="BY8609" s="677"/>
      <c r="BZ8609" s="677"/>
      <c r="CA8609" s="677"/>
      <c r="CB8609" s="677"/>
      <c r="CC8609" s="677"/>
      <c r="CD8609" s="677"/>
      <c r="CE8609" s="677"/>
      <c r="CF8609" s="677"/>
      <c r="CG8609" s="677"/>
    </row>
    <row r="8610" spans="1:85">
      <c r="A8610" s="54"/>
      <c r="B8610" s="54"/>
      <c r="C8610" s="80"/>
      <c r="D8610" s="81"/>
      <c r="E8610" s="99"/>
      <c r="F8610" s="80"/>
      <c r="G8610" s="81"/>
      <c r="H8610" s="81"/>
      <c r="I8610" s="526"/>
      <c r="J8610" s="80"/>
      <c r="K8610" s="84" t="s">
        <v>1502</v>
      </c>
      <c r="L8610" s="76">
        <f t="shared" si="472"/>
        <v>2</v>
      </c>
      <c r="M8610" s="76"/>
      <c r="N8610" s="76"/>
      <c r="O8610" s="76">
        <v>2</v>
      </c>
      <c r="P8610" s="76"/>
      <c r="Q8610" s="76"/>
      <c r="R8610" s="76"/>
      <c r="S8610" s="76"/>
      <c r="T8610" s="76"/>
      <c r="U8610" s="76"/>
      <c r="V8610" s="76"/>
      <c r="W8610" s="76"/>
      <c r="X8610" s="76"/>
      <c r="Y8610" s="677"/>
      <c r="Z8610" s="677"/>
      <c r="AA8610" s="677"/>
      <c r="AB8610" s="677"/>
      <c r="AC8610" s="677"/>
      <c r="AD8610" s="677"/>
      <c r="AE8610" s="677"/>
      <c r="AF8610" s="677"/>
      <c r="AG8610" s="677"/>
      <c r="AH8610" s="677"/>
      <c r="AI8610" s="677"/>
      <c r="AJ8610" s="677"/>
      <c r="AK8610" s="677"/>
      <c r="AL8610" s="677"/>
      <c r="AM8610" s="677"/>
      <c r="AN8610" s="677"/>
      <c r="AO8610" s="677"/>
      <c r="AP8610" s="677"/>
      <c r="AQ8610" s="677"/>
      <c r="AR8610" s="677"/>
      <c r="AS8610" s="677"/>
      <c r="AT8610" s="677"/>
      <c r="AU8610" s="677"/>
      <c r="AV8610" s="677"/>
      <c r="AW8610" s="677"/>
      <c r="AX8610" s="677"/>
      <c r="AY8610" s="677"/>
      <c r="AZ8610" s="677"/>
      <c r="BA8610" s="677"/>
      <c r="BB8610" s="677"/>
      <c r="BC8610" s="677"/>
      <c r="BD8610" s="677"/>
      <c r="BE8610" s="677"/>
      <c r="BF8610" s="677"/>
      <c r="BG8610" s="677"/>
      <c r="BH8610" s="677"/>
      <c r="BI8610" s="677"/>
      <c r="BJ8610" s="677"/>
      <c r="BK8610" s="677"/>
      <c r="BL8610" s="677"/>
      <c r="BM8610" s="677"/>
      <c r="BN8610" s="677"/>
      <c r="BO8610" s="677"/>
      <c r="BP8610" s="677"/>
      <c r="BQ8610" s="677"/>
      <c r="BR8610" s="677"/>
      <c r="BS8610" s="677"/>
      <c r="BT8610" s="677"/>
      <c r="BU8610" s="677"/>
      <c r="BV8610" s="677"/>
      <c r="BW8610" s="677"/>
      <c r="BX8610" s="677"/>
      <c r="BY8610" s="677"/>
      <c r="BZ8610" s="677"/>
      <c r="CA8610" s="677"/>
      <c r="CB8610" s="677"/>
      <c r="CC8610" s="677"/>
      <c r="CD8610" s="677"/>
      <c r="CE8610" s="677"/>
      <c r="CF8610" s="677"/>
      <c r="CG8610" s="677"/>
    </row>
    <row r="8611" spans="1:85">
      <c r="A8611" s="54"/>
      <c r="B8611" s="54"/>
      <c r="C8611" s="46" t="s">
        <v>33</v>
      </c>
      <c r="D8611" s="58" t="s">
        <v>13040</v>
      </c>
      <c r="E8611" s="97" t="s">
        <v>13041</v>
      </c>
      <c r="F8611" s="46" t="s">
        <v>13042</v>
      </c>
      <c r="G8611" s="58" t="s">
        <v>13043</v>
      </c>
      <c r="H8611" s="58" t="s">
        <v>13044</v>
      </c>
      <c r="I8611" s="524">
        <v>0</v>
      </c>
      <c r="J8611" s="46" t="s">
        <v>1508</v>
      </c>
      <c r="K8611" s="75" t="s">
        <v>1509</v>
      </c>
      <c r="L8611" s="76">
        <f t="shared" si="472"/>
        <v>0</v>
      </c>
      <c r="M8611" s="76"/>
      <c r="N8611" s="76"/>
      <c r="O8611" s="76"/>
      <c r="P8611" s="76"/>
      <c r="Q8611" s="76"/>
      <c r="R8611" s="76"/>
      <c r="S8611" s="76"/>
      <c r="T8611" s="76"/>
      <c r="U8611" s="76"/>
      <c r="V8611" s="76"/>
      <c r="W8611" s="76"/>
      <c r="X8611" s="76"/>
      <c r="Y8611" s="677"/>
      <c r="Z8611" s="677"/>
      <c r="AA8611" s="677"/>
      <c r="AB8611" s="677"/>
      <c r="AC8611" s="677"/>
      <c r="AD8611" s="677"/>
      <c r="AE8611" s="677"/>
      <c r="AF8611" s="677"/>
      <c r="AG8611" s="677"/>
      <c r="AH8611" s="677"/>
      <c r="AI8611" s="677"/>
      <c r="AJ8611" s="677"/>
      <c r="AK8611" s="677"/>
      <c r="AL8611" s="677"/>
      <c r="AM8611" s="677"/>
      <c r="AN8611" s="677"/>
      <c r="AO8611" s="677"/>
      <c r="AP8611" s="677"/>
      <c r="AQ8611" s="677"/>
      <c r="AR8611" s="677"/>
      <c r="AS8611" s="677"/>
      <c r="AT8611" s="677"/>
      <c r="AU8611" s="677"/>
      <c r="AV8611" s="677"/>
      <c r="AW8611" s="677"/>
      <c r="AX8611" s="677"/>
      <c r="AY8611" s="677"/>
      <c r="AZ8611" s="677"/>
      <c r="BA8611" s="677"/>
      <c r="BB8611" s="677"/>
      <c r="BC8611" s="677"/>
      <c r="BD8611" s="677"/>
      <c r="BE8611" s="677"/>
      <c r="BF8611" s="677"/>
      <c r="BG8611" s="677"/>
      <c r="BH8611" s="677"/>
      <c r="BI8611" s="677"/>
      <c r="BJ8611" s="677"/>
      <c r="BK8611" s="677"/>
      <c r="BL8611" s="677"/>
      <c r="BM8611" s="677"/>
      <c r="BN8611" s="677"/>
      <c r="BO8611" s="677"/>
      <c r="BP8611" s="677"/>
      <c r="BQ8611" s="677"/>
      <c r="BR8611" s="677"/>
      <c r="BS8611" s="677"/>
      <c r="BT8611" s="677"/>
      <c r="BU8611" s="677"/>
      <c r="BV8611" s="677"/>
      <c r="BW8611" s="677"/>
      <c r="BX8611" s="677"/>
      <c r="BY8611" s="677"/>
      <c r="BZ8611" s="677"/>
      <c r="CA8611" s="677"/>
      <c r="CB8611" s="677"/>
      <c r="CC8611" s="677"/>
      <c r="CD8611" s="677"/>
      <c r="CE8611" s="677"/>
      <c r="CF8611" s="677"/>
      <c r="CG8611" s="677"/>
    </row>
    <row r="8612" spans="1:85">
      <c r="A8612" s="54"/>
      <c r="B8612" s="54"/>
      <c r="C8612" s="54"/>
      <c r="D8612" s="169"/>
      <c r="E8612" s="98"/>
      <c r="F8612" s="135"/>
      <c r="G8612" s="77"/>
      <c r="H8612" s="77"/>
      <c r="I8612" s="525"/>
      <c r="J8612" s="54"/>
      <c r="K8612" s="75" t="s">
        <v>1501</v>
      </c>
      <c r="L8612" s="76">
        <f t="shared" si="472"/>
        <v>0</v>
      </c>
      <c r="M8612" s="76"/>
      <c r="N8612" s="76"/>
      <c r="O8612" s="76"/>
      <c r="P8612" s="76"/>
      <c r="Q8612" s="76"/>
      <c r="R8612" s="76"/>
      <c r="S8612" s="76"/>
      <c r="T8612" s="76"/>
      <c r="U8612" s="76"/>
      <c r="V8612" s="76"/>
      <c r="W8612" s="76"/>
      <c r="X8612" s="76"/>
      <c r="Y8612" s="677"/>
      <c r="Z8612" s="677"/>
      <c r="AA8612" s="677"/>
      <c r="AB8612" s="677"/>
      <c r="AC8612" s="677"/>
      <c r="AD8612" s="677"/>
      <c r="AE8612" s="677"/>
      <c r="AF8612" s="677"/>
      <c r="AG8612" s="677"/>
      <c r="AH8612" s="677"/>
      <c r="AI8612" s="677"/>
      <c r="AJ8612" s="677"/>
      <c r="AK8612" s="677"/>
      <c r="AL8612" s="677"/>
      <c r="AM8612" s="677"/>
      <c r="AN8612" s="677"/>
      <c r="AO8612" s="677"/>
      <c r="AP8612" s="677"/>
      <c r="AQ8612" s="677"/>
      <c r="AR8612" s="677"/>
      <c r="AS8612" s="677"/>
      <c r="AT8612" s="677"/>
      <c r="AU8612" s="677"/>
      <c r="AV8612" s="677"/>
      <c r="AW8612" s="677"/>
      <c r="AX8612" s="677"/>
      <c r="AY8612" s="677"/>
      <c r="AZ8612" s="677"/>
      <c r="BA8612" s="677"/>
      <c r="BB8612" s="677"/>
      <c r="BC8612" s="677"/>
      <c r="BD8612" s="677"/>
      <c r="BE8612" s="677"/>
      <c r="BF8612" s="677"/>
      <c r="BG8612" s="677"/>
      <c r="BH8612" s="677"/>
      <c r="BI8612" s="677"/>
      <c r="BJ8612" s="677"/>
      <c r="BK8612" s="677"/>
      <c r="BL8612" s="677"/>
      <c r="BM8612" s="677"/>
      <c r="BN8612" s="677"/>
      <c r="BO8612" s="677"/>
      <c r="BP8612" s="677"/>
      <c r="BQ8612" s="677"/>
      <c r="BR8612" s="677"/>
      <c r="BS8612" s="677"/>
      <c r="BT8612" s="677"/>
      <c r="BU8612" s="677"/>
      <c r="BV8612" s="677"/>
      <c r="BW8612" s="677"/>
      <c r="BX8612" s="677"/>
      <c r="BY8612" s="677"/>
      <c r="BZ8612" s="677"/>
      <c r="CA8612" s="677"/>
      <c r="CB8612" s="677"/>
      <c r="CC8612" s="677"/>
      <c r="CD8612" s="677"/>
      <c r="CE8612" s="677"/>
      <c r="CF8612" s="677"/>
      <c r="CG8612" s="677"/>
    </row>
    <row r="8613" spans="1:85">
      <c r="A8613" s="54"/>
      <c r="B8613" s="54"/>
      <c r="C8613" s="80"/>
      <c r="D8613" s="81"/>
      <c r="E8613" s="99"/>
      <c r="F8613" s="80"/>
      <c r="G8613" s="81"/>
      <c r="H8613" s="81"/>
      <c r="I8613" s="526"/>
      <c r="J8613" s="80"/>
      <c r="K8613" s="84" t="s">
        <v>1502</v>
      </c>
      <c r="L8613" s="76">
        <f t="shared" si="472"/>
        <v>2</v>
      </c>
      <c r="M8613" s="76"/>
      <c r="N8613" s="76"/>
      <c r="O8613" s="76">
        <v>1</v>
      </c>
      <c r="P8613" s="76"/>
      <c r="Q8613" s="76"/>
      <c r="R8613" s="76"/>
      <c r="S8613" s="76">
        <v>1</v>
      </c>
      <c r="T8613" s="76"/>
      <c r="U8613" s="76"/>
      <c r="V8613" s="76"/>
      <c r="W8613" s="76"/>
      <c r="X8613" s="76"/>
      <c r="Y8613" s="677"/>
      <c r="Z8613" s="677"/>
      <c r="AA8613" s="677"/>
      <c r="AB8613" s="677"/>
      <c r="AC8613" s="677"/>
      <c r="AD8613" s="677"/>
      <c r="AE8613" s="677"/>
      <c r="AF8613" s="677"/>
      <c r="AG8613" s="677"/>
      <c r="AH8613" s="677"/>
      <c r="AI8613" s="677"/>
      <c r="AJ8613" s="677"/>
      <c r="AK8613" s="677"/>
      <c r="AL8613" s="677"/>
      <c r="AM8613" s="677"/>
      <c r="AN8613" s="677"/>
      <c r="AO8613" s="677"/>
      <c r="AP8613" s="677"/>
      <c r="AQ8613" s="677"/>
      <c r="AR8613" s="677"/>
      <c r="AS8613" s="677"/>
      <c r="AT8613" s="677"/>
      <c r="AU8613" s="677"/>
      <c r="AV8613" s="677"/>
      <c r="AW8613" s="677"/>
      <c r="AX8613" s="677"/>
      <c r="AY8613" s="677"/>
      <c r="AZ8613" s="677"/>
      <c r="BA8613" s="677"/>
      <c r="BB8613" s="677"/>
      <c r="BC8613" s="677"/>
      <c r="BD8613" s="677"/>
      <c r="BE8613" s="677"/>
      <c r="BF8613" s="677"/>
      <c r="BG8613" s="677"/>
      <c r="BH8613" s="677"/>
      <c r="BI8613" s="677"/>
      <c r="BJ8613" s="677"/>
      <c r="BK8613" s="677"/>
      <c r="BL8613" s="677"/>
      <c r="BM8613" s="677"/>
      <c r="BN8613" s="677"/>
      <c r="BO8613" s="677"/>
      <c r="BP8613" s="677"/>
      <c r="BQ8613" s="677"/>
      <c r="BR8613" s="677"/>
      <c r="BS8613" s="677"/>
      <c r="BT8613" s="677"/>
      <c r="BU8613" s="677"/>
      <c r="BV8613" s="677"/>
      <c r="BW8613" s="677"/>
      <c r="BX8613" s="677"/>
      <c r="BY8613" s="677"/>
      <c r="BZ8613" s="677"/>
      <c r="CA8613" s="677"/>
      <c r="CB8613" s="677"/>
      <c r="CC8613" s="677"/>
      <c r="CD8613" s="677"/>
      <c r="CE8613" s="677"/>
      <c r="CF8613" s="677"/>
      <c r="CG8613" s="677"/>
    </row>
    <row r="8614" spans="1:85">
      <c r="A8614" s="54"/>
      <c r="B8614" s="54"/>
      <c r="C8614" s="46" t="s">
        <v>33</v>
      </c>
      <c r="D8614" s="58" t="s">
        <v>13045</v>
      </c>
      <c r="E8614" s="97" t="s">
        <v>13046</v>
      </c>
      <c r="F8614" s="46" t="s">
        <v>13047</v>
      </c>
      <c r="G8614" s="58" t="s">
        <v>13048</v>
      </c>
      <c r="H8614" s="58" t="s">
        <v>13049</v>
      </c>
      <c r="I8614" s="524">
        <v>8</v>
      </c>
      <c r="J8614" s="46" t="s">
        <v>1508</v>
      </c>
      <c r="K8614" s="75" t="s">
        <v>1509</v>
      </c>
      <c r="L8614" s="76">
        <f>SUM(M8614:X8614)</f>
        <v>0</v>
      </c>
      <c r="M8614" s="76"/>
      <c r="N8614" s="76"/>
      <c r="O8614" s="76"/>
      <c r="P8614" s="76"/>
      <c r="Q8614" s="76"/>
      <c r="R8614" s="76"/>
      <c r="S8614" s="76"/>
      <c r="T8614" s="76"/>
      <c r="U8614" s="76"/>
      <c r="V8614" s="76"/>
      <c r="W8614" s="76"/>
      <c r="X8614" s="76"/>
      <c r="Y8614" s="677"/>
      <c r="Z8614" s="677"/>
      <c r="AA8614" s="677"/>
      <c r="AB8614" s="677"/>
      <c r="AC8614" s="677"/>
      <c r="AD8614" s="677"/>
      <c r="AE8614" s="677"/>
      <c r="AF8614" s="677"/>
      <c r="AG8614" s="677"/>
      <c r="AH8614" s="677"/>
      <c r="AI8614" s="677"/>
      <c r="AJ8614" s="677"/>
      <c r="AK8614" s="677"/>
      <c r="AL8614" s="677"/>
      <c r="AM8614" s="677"/>
      <c r="AN8614" s="677"/>
      <c r="AO8614" s="677"/>
      <c r="AP8614" s="677"/>
      <c r="AQ8614" s="677"/>
      <c r="AR8614" s="677"/>
      <c r="AS8614" s="677"/>
      <c r="AT8614" s="677"/>
      <c r="AU8614" s="677"/>
      <c r="AV8614" s="677"/>
      <c r="AW8614" s="677"/>
      <c r="AX8614" s="677"/>
      <c r="AY8614" s="677"/>
      <c r="AZ8614" s="677"/>
      <c r="BA8614" s="677"/>
      <c r="BB8614" s="677"/>
      <c r="BC8614" s="677"/>
      <c r="BD8614" s="677"/>
      <c r="BE8614" s="677"/>
      <c r="BF8614" s="677"/>
      <c r="BG8614" s="677"/>
      <c r="BH8614" s="677"/>
      <c r="BI8614" s="677"/>
      <c r="BJ8614" s="677"/>
      <c r="BK8614" s="677"/>
      <c r="BL8614" s="677"/>
      <c r="BM8614" s="677"/>
      <c r="BN8614" s="677"/>
      <c r="BO8614" s="677"/>
      <c r="BP8614" s="677"/>
      <c r="BQ8614" s="677"/>
      <c r="BR8614" s="677"/>
      <c r="BS8614" s="677"/>
      <c r="BT8614" s="677"/>
      <c r="BU8614" s="677"/>
      <c r="BV8614" s="677"/>
      <c r="BW8614" s="677"/>
      <c r="BX8614" s="677"/>
      <c r="BY8614" s="677"/>
      <c r="BZ8614" s="677"/>
      <c r="CA8614" s="677"/>
      <c r="CB8614" s="677"/>
      <c r="CC8614" s="677"/>
      <c r="CD8614" s="677"/>
      <c r="CE8614" s="677"/>
      <c r="CF8614" s="677"/>
      <c r="CG8614" s="677"/>
    </row>
    <row r="8615" spans="1:85">
      <c r="A8615" s="54"/>
      <c r="B8615" s="54"/>
      <c r="C8615" s="54"/>
      <c r="D8615" s="169"/>
      <c r="E8615" s="98"/>
      <c r="F8615" s="135"/>
      <c r="G8615" s="77"/>
      <c r="H8615" s="77"/>
      <c r="I8615" s="525"/>
      <c r="J8615" s="54"/>
      <c r="K8615" s="75" t="s">
        <v>1501</v>
      </c>
      <c r="L8615" s="76">
        <f t="shared" ref="L8615:L8625" si="473">SUM(M8615:X8615)</f>
        <v>0</v>
      </c>
      <c r="M8615" s="76"/>
      <c r="N8615" s="76"/>
      <c r="O8615" s="76"/>
      <c r="P8615" s="76"/>
      <c r="Q8615" s="76"/>
      <c r="R8615" s="76"/>
      <c r="S8615" s="76"/>
      <c r="T8615" s="76"/>
      <c r="U8615" s="76"/>
      <c r="V8615" s="76"/>
      <c r="W8615" s="76"/>
      <c r="X8615" s="76"/>
      <c r="Y8615" s="677"/>
      <c r="Z8615" s="677"/>
      <c r="AA8615" s="677"/>
      <c r="AB8615" s="677"/>
      <c r="AC8615" s="677"/>
      <c r="AD8615" s="677"/>
      <c r="AE8615" s="677"/>
      <c r="AF8615" s="677"/>
      <c r="AG8615" s="677"/>
      <c r="AH8615" s="677"/>
      <c r="AI8615" s="677"/>
      <c r="AJ8615" s="677"/>
      <c r="AK8615" s="677"/>
      <c r="AL8615" s="677"/>
      <c r="AM8615" s="677"/>
      <c r="AN8615" s="677"/>
      <c r="AO8615" s="677"/>
      <c r="AP8615" s="677"/>
      <c r="AQ8615" s="677"/>
      <c r="AR8615" s="677"/>
      <c r="AS8615" s="677"/>
      <c r="AT8615" s="677"/>
      <c r="AU8615" s="677"/>
      <c r="AV8615" s="677"/>
      <c r="AW8615" s="677"/>
      <c r="AX8615" s="677"/>
      <c r="AY8615" s="677"/>
      <c r="AZ8615" s="677"/>
      <c r="BA8615" s="677"/>
      <c r="BB8615" s="677"/>
      <c r="BC8615" s="677"/>
      <c r="BD8615" s="677"/>
      <c r="BE8615" s="677"/>
      <c r="BF8615" s="677"/>
      <c r="BG8615" s="677"/>
      <c r="BH8615" s="677"/>
      <c r="BI8615" s="677"/>
      <c r="BJ8615" s="677"/>
      <c r="BK8615" s="677"/>
      <c r="BL8615" s="677"/>
      <c r="BM8615" s="677"/>
      <c r="BN8615" s="677"/>
      <c r="BO8615" s="677"/>
      <c r="BP8615" s="677"/>
      <c r="BQ8615" s="677"/>
      <c r="BR8615" s="677"/>
      <c r="BS8615" s="677"/>
      <c r="BT8615" s="677"/>
      <c r="BU8615" s="677"/>
      <c r="BV8615" s="677"/>
      <c r="BW8615" s="677"/>
      <c r="BX8615" s="677"/>
      <c r="BY8615" s="677"/>
      <c r="BZ8615" s="677"/>
      <c r="CA8615" s="677"/>
      <c r="CB8615" s="677"/>
      <c r="CC8615" s="677"/>
      <c r="CD8615" s="677"/>
      <c r="CE8615" s="677"/>
      <c r="CF8615" s="677"/>
      <c r="CG8615" s="677"/>
    </row>
    <row r="8616" spans="1:85">
      <c r="A8616" s="54"/>
      <c r="B8616" s="54"/>
      <c r="C8616" s="80"/>
      <c r="D8616" s="81"/>
      <c r="E8616" s="99"/>
      <c r="F8616" s="80"/>
      <c r="G8616" s="81"/>
      <c r="H8616" s="81"/>
      <c r="I8616" s="526"/>
      <c r="J8616" s="80"/>
      <c r="K8616" s="84" t="s">
        <v>1502</v>
      </c>
      <c r="L8616" s="76">
        <f t="shared" si="473"/>
        <v>2</v>
      </c>
      <c r="M8616" s="76"/>
      <c r="N8616" s="76"/>
      <c r="O8616" s="76">
        <v>1</v>
      </c>
      <c r="P8616" s="76"/>
      <c r="Q8616" s="76"/>
      <c r="R8616" s="76"/>
      <c r="S8616" s="76">
        <v>1</v>
      </c>
      <c r="T8616" s="76"/>
      <c r="U8616" s="76"/>
      <c r="V8616" s="76"/>
      <c r="W8616" s="76"/>
      <c r="X8616" s="76"/>
      <c r="Y8616" s="677"/>
      <c r="Z8616" s="677"/>
      <c r="AA8616" s="677"/>
      <c r="AB8616" s="677"/>
      <c r="AC8616" s="677"/>
      <c r="AD8616" s="677"/>
      <c r="AE8616" s="677"/>
      <c r="AF8616" s="677"/>
      <c r="AG8616" s="677"/>
      <c r="AH8616" s="677"/>
      <c r="AI8616" s="677"/>
      <c r="AJ8616" s="677"/>
      <c r="AK8616" s="677"/>
      <c r="AL8616" s="677"/>
      <c r="AM8616" s="677"/>
      <c r="AN8616" s="677"/>
      <c r="AO8616" s="677"/>
      <c r="AP8616" s="677"/>
      <c r="AQ8616" s="677"/>
      <c r="AR8616" s="677"/>
      <c r="AS8616" s="677"/>
      <c r="AT8616" s="677"/>
      <c r="AU8616" s="677"/>
      <c r="AV8616" s="677"/>
      <c r="AW8616" s="677"/>
      <c r="AX8616" s="677"/>
      <c r="AY8616" s="677"/>
      <c r="AZ8616" s="677"/>
      <c r="BA8616" s="677"/>
      <c r="BB8616" s="677"/>
      <c r="BC8616" s="677"/>
      <c r="BD8616" s="677"/>
      <c r="BE8616" s="677"/>
      <c r="BF8616" s="677"/>
      <c r="BG8616" s="677"/>
      <c r="BH8616" s="677"/>
      <c r="BI8616" s="677"/>
      <c r="BJ8616" s="677"/>
      <c r="BK8616" s="677"/>
      <c r="BL8616" s="677"/>
      <c r="BM8616" s="677"/>
      <c r="BN8616" s="677"/>
      <c r="BO8616" s="677"/>
      <c r="BP8616" s="677"/>
      <c r="BQ8616" s="677"/>
      <c r="BR8616" s="677"/>
      <c r="BS8616" s="677"/>
      <c r="BT8616" s="677"/>
      <c r="BU8616" s="677"/>
      <c r="BV8616" s="677"/>
      <c r="BW8616" s="677"/>
      <c r="BX8616" s="677"/>
      <c r="BY8616" s="677"/>
      <c r="BZ8616" s="677"/>
      <c r="CA8616" s="677"/>
      <c r="CB8616" s="677"/>
      <c r="CC8616" s="677"/>
      <c r="CD8616" s="677"/>
      <c r="CE8616" s="677"/>
      <c r="CF8616" s="677"/>
      <c r="CG8616" s="677"/>
    </row>
    <row r="8617" spans="1:85">
      <c r="A8617" s="54"/>
      <c r="B8617" s="54"/>
      <c r="C8617" s="46" t="s">
        <v>33</v>
      </c>
      <c r="D8617" s="58" t="s">
        <v>13050</v>
      </c>
      <c r="E8617" s="97" t="s">
        <v>13051</v>
      </c>
      <c r="F8617" s="46" t="s">
        <v>13052</v>
      </c>
      <c r="G8617" s="58" t="s">
        <v>13053</v>
      </c>
      <c r="H8617" s="58"/>
      <c r="I8617" s="524">
        <v>0</v>
      </c>
      <c r="J8617" s="46" t="s">
        <v>1508</v>
      </c>
      <c r="K8617" s="75" t="s">
        <v>1509</v>
      </c>
      <c r="L8617" s="76">
        <f t="shared" si="473"/>
        <v>0</v>
      </c>
      <c r="M8617" s="76"/>
      <c r="N8617" s="76"/>
      <c r="O8617" s="76"/>
      <c r="P8617" s="76"/>
      <c r="Q8617" s="76"/>
      <c r="R8617" s="76"/>
      <c r="S8617" s="76"/>
      <c r="T8617" s="76"/>
      <c r="U8617" s="76"/>
      <c r="V8617" s="76"/>
      <c r="W8617" s="76"/>
      <c r="X8617" s="76"/>
      <c r="Y8617" s="677"/>
      <c r="Z8617" s="677"/>
      <c r="AA8617" s="677"/>
      <c r="AB8617" s="677"/>
      <c r="AC8617" s="677"/>
      <c r="AD8617" s="677"/>
      <c r="AE8617" s="677"/>
      <c r="AF8617" s="677"/>
      <c r="AG8617" s="677"/>
      <c r="AH8617" s="677"/>
      <c r="AI8617" s="677"/>
      <c r="AJ8617" s="677"/>
      <c r="AK8617" s="677"/>
      <c r="AL8617" s="677"/>
      <c r="AM8617" s="677"/>
      <c r="AN8617" s="677"/>
      <c r="AO8617" s="677"/>
      <c r="AP8617" s="677"/>
      <c r="AQ8617" s="677"/>
      <c r="AR8617" s="677"/>
      <c r="AS8617" s="677"/>
      <c r="AT8617" s="677"/>
      <c r="AU8617" s="677"/>
      <c r="AV8617" s="677"/>
      <c r="AW8617" s="677"/>
      <c r="AX8617" s="677"/>
      <c r="AY8617" s="677"/>
      <c r="AZ8617" s="677"/>
      <c r="BA8617" s="677"/>
      <c r="BB8617" s="677"/>
      <c r="BC8617" s="677"/>
      <c r="BD8617" s="677"/>
      <c r="BE8617" s="677"/>
      <c r="BF8617" s="677"/>
      <c r="BG8617" s="677"/>
      <c r="BH8617" s="677"/>
      <c r="BI8617" s="677"/>
      <c r="BJ8617" s="677"/>
      <c r="BK8617" s="677"/>
      <c r="BL8617" s="677"/>
      <c r="BM8617" s="677"/>
      <c r="BN8617" s="677"/>
      <c r="BO8617" s="677"/>
      <c r="BP8617" s="677"/>
      <c r="BQ8617" s="677"/>
      <c r="BR8617" s="677"/>
      <c r="BS8617" s="677"/>
      <c r="BT8617" s="677"/>
      <c r="BU8617" s="677"/>
      <c r="BV8617" s="677"/>
      <c r="BW8617" s="677"/>
      <c r="BX8617" s="677"/>
      <c r="BY8617" s="677"/>
      <c r="BZ8617" s="677"/>
      <c r="CA8617" s="677"/>
      <c r="CB8617" s="677"/>
      <c r="CC8617" s="677"/>
      <c r="CD8617" s="677"/>
      <c r="CE8617" s="677"/>
      <c r="CF8617" s="677"/>
      <c r="CG8617" s="677"/>
    </row>
    <row r="8618" spans="1:85">
      <c r="A8618" s="54"/>
      <c r="B8618" s="54"/>
      <c r="C8618" s="54"/>
      <c r="D8618" s="169"/>
      <c r="E8618" s="98"/>
      <c r="F8618" s="135"/>
      <c r="G8618" s="77"/>
      <c r="H8618" s="77"/>
      <c r="I8618" s="525"/>
      <c r="J8618" s="54"/>
      <c r="K8618" s="75" t="s">
        <v>1501</v>
      </c>
      <c r="L8618" s="76">
        <f t="shared" si="473"/>
        <v>0</v>
      </c>
      <c r="M8618" s="76"/>
      <c r="N8618" s="76"/>
      <c r="O8618" s="76"/>
      <c r="P8618" s="76"/>
      <c r="Q8618" s="76"/>
      <c r="R8618" s="76"/>
      <c r="S8618" s="76"/>
      <c r="T8618" s="76"/>
      <c r="U8618" s="76"/>
      <c r="V8618" s="76"/>
      <c r="W8618" s="76"/>
      <c r="X8618" s="76"/>
      <c r="Y8618" s="677"/>
      <c r="Z8618" s="677"/>
      <c r="AA8618" s="677"/>
      <c r="AB8618" s="677"/>
      <c r="AC8618" s="677"/>
      <c r="AD8618" s="677"/>
      <c r="AE8618" s="677"/>
      <c r="AF8618" s="677"/>
      <c r="AG8618" s="677"/>
      <c r="AH8618" s="677"/>
      <c r="AI8618" s="677"/>
      <c r="AJ8618" s="677"/>
      <c r="AK8618" s="677"/>
      <c r="AL8618" s="677"/>
      <c r="AM8618" s="677"/>
      <c r="AN8618" s="677"/>
      <c r="AO8618" s="677"/>
      <c r="AP8618" s="677"/>
      <c r="AQ8618" s="677"/>
      <c r="AR8618" s="677"/>
      <c r="AS8618" s="677"/>
      <c r="AT8618" s="677"/>
      <c r="AU8618" s="677"/>
      <c r="AV8618" s="677"/>
      <c r="AW8618" s="677"/>
      <c r="AX8618" s="677"/>
      <c r="AY8618" s="677"/>
      <c r="AZ8618" s="677"/>
      <c r="BA8618" s="677"/>
      <c r="BB8618" s="677"/>
      <c r="BC8618" s="677"/>
      <c r="BD8618" s="677"/>
      <c r="BE8618" s="677"/>
      <c r="BF8618" s="677"/>
      <c r="BG8618" s="677"/>
      <c r="BH8618" s="677"/>
      <c r="BI8618" s="677"/>
      <c r="BJ8618" s="677"/>
      <c r="BK8618" s="677"/>
      <c r="BL8618" s="677"/>
      <c r="BM8618" s="677"/>
      <c r="BN8618" s="677"/>
      <c r="BO8618" s="677"/>
      <c r="BP8618" s="677"/>
      <c r="BQ8618" s="677"/>
      <c r="BR8618" s="677"/>
      <c r="BS8618" s="677"/>
      <c r="BT8618" s="677"/>
      <c r="BU8618" s="677"/>
      <c r="BV8618" s="677"/>
      <c r="BW8618" s="677"/>
      <c r="BX8618" s="677"/>
      <c r="BY8618" s="677"/>
      <c r="BZ8618" s="677"/>
      <c r="CA8618" s="677"/>
      <c r="CB8618" s="677"/>
      <c r="CC8618" s="677"/>
      <c r="CD8618" s="677"/>
      <c r="CE8618" s="677"/>
      <c r="CF8618" s="677"/>
      <c r="CG8618" s="677"/>
    </row>
    <row r="8619" spans="1:85">
      <c r="A8619" s="54"/>
      <c r="B8619" s="54"/>
      <c r="C8619" s="80"/>
      <c r="D8619" s="81"/>
      <c r="E8619" s="99"/>
      <c r="F8619" s="80"/>
      <c r="G8619" s="81"/>
      <c r="H8619" s="81"/>
      <c r="I8619" s="526"/>
      <c r="J8619" s="80"/>
      <c r="K8619" s="84" t="s">
        <v>1502</v>
      </c>
      <c r="L8619" s="76">
        <f t="shared" si="473"/>
        <v>4</v>
      </c>
      <c r="M8619" s="76"/>
      <c r="N8619" s="76"/>
      <c r="O8619" s="76"/>
      <c r="P8619" s="76"/>
      <c r="Q8619" s="76"/>
      <c r="R8619" s="76"/>
      <c r="S8619" s="76"/>
      <c r="T8619" s="76"/>
      <c r="U8619" s="76"/>
      <c r="V8619" s="76"/>
      <c r="W8619" s="76">
        <v>4</v>
      </c>
      <c r="X8619" s="76"/>
      <c r="Y8619" s="677"/>
      <c r="Z8619" s="677"/>
      <c r="AA8619" s="677"/>
      <c r="AB8619" s="677"/>
      <c r="AC8619" s="677"/>
      <c r="AD8619" s="677"/>
      <c r="AE8619" s="677"/>
      <c r="AF8619" s="677"/>
      <c r="AG8619" s="677"/>
      <c r="AH8619" s="677"/>
      <c r="AI8619" s="677"/>
      <c r="AJ8619" s="677"/>
      <c r="AK8619" s="677"/>
      <c r="AL8619" s="677"/>
      <c r="AM8619" s="677"/>
      <c r="AN8619" s="677"/>
      <c r="AO8619" s="677"/>
      <c r="AP8619" s="677"/>
      <c r="AQ8619" s="677"/>
      <c r="AR8619" s="677"/>
      <c r="AS8619" s="677"/>
      <c r="AT8619" s="677"/>
      <c r="AU8619" s="677"/>
      <c r="AV8619" s="677"/>
      <c r="AW8619" s="677"/>
      <c r="AX8619" s="677"/>
      <c r="AY8619" s="677"/>
      <c r="AZ8619" s="677"/>
      <c r="BA8619" s="677"/>
      <c r="BB8619" s="677"/>
      <c r="BC8619" s="677"/>
      <c r="BD8619" s="677"/>
      <c r="BE8619" s="677"/>
      <c r="BF8619" s="677"/>
      <c r="BG8619" s="677"/>
      <c r="BH8619" s="677"/>
      <c r="BI8619" s="677"/>
      <c r="BJ8619" s="677"/>
      <c r="BK8619" s="677"/>
      <c r="BL8619" s="677"/>
      <c r="BM8619" s="677"/>
      <c r="BN8619" s="677"/>
      <c r="BO8619" s="677"/>
      <c r="BP8619" s="677"/>
      <c r="BQ8619" s="677"/>
      <c r="BR8619" s="677"/>
      <c r="BS8619" s="677"/>
      <c r="BT8619" s="677"/>
      <c r="BU8619" s="677"/>
      <c r="BV8619" s="677"/>
      <c r="BW8619" s="677"/>
      <c r="BX8619" s="677"/>
      <c r="BY8619" s="677"/>
      <c r="BZ8619" s="677"/>
      <c r="CA8619" s="677"/>
      <c r="CB8619" s="677"/>
      <c r="CC8619" s="677"/>
      <c r="CD8619" s="677"/>
      <c r="CE8619" s="677"/>
      <c r="CF8619" s="677"/>
      <c r="CG8619" s="677"/>
    </row>
    <row r="8620" spans="1:85">
      <c r="A8620" s="54"/>
      <c r="B8620" s="54"/>
      <c r="C8620" s="46" t="s">
        <v>33</v>
      </c>
      <c r="D8620" s="58" t="s">
        <v>13054</v>
      </c>
      <c r="E8620" s="97" t="s">
        <v>13055</v>
      </c>
      <c r="F8620" s="46" t="s">
        <v>13056</v>
      </c>
      <c r="G8620" s="58" t="s">
        <v>13057</v>
      </c>
      <c r="H8620" s="58" t="s">
        <v>13058</v>
      </c>
      <c r="I8620" s="524">
        <v>40</v>
      </c>
      <c r="J8620" s="46" t="s">
        <v>1508</v>
      </c>
      <c r="K8620" s="75" t="s">
        <v>1509</v>
      </c>
      <c r="L8620" s="76">
        <f t="shared" si="473"/>
        <v>0</v>
      </c>
      <c r="M8620" s="76"/>
      <c r="N8620" s="76"/>
      <c r="O8620" s="76"/>
      <c r="P8620" s="76"/>
      <c r="Q8620" s="76"/>
      <c r="R8620" s="76"/>
      <c r="S8620" s="76"/>
      <c r="T8620" s="76"/>
      <c r="U8620" s="76"/>
      <c r="V8620" s="76"/>
      <c r="W8620" s="76"/>
      <c r="X8620" s="76"/>
      <c r="Y8620" s="677"/>
      <c r="Z8620" s="677"/>
      <c r="AA8620" s="677"/>
      <c r="AB8620" s="677"/>
      <c r="AC8620" s="677"/>
      <c r="AD8620" s="677"/>
      <c r="AE8620" s="677"/>
      <c r="AF8620" s="677"/>
      <c r="AG8620" s="677"/>
      <c r="AH8620" s="677"/>
      <c r="AI8620" s="677"/>
      <c r="AJ8620" s="677"/>
      <c r="AK8620" s="677"/>
      <c r="AL8620" s="677"/>
      <c r="AM8620" s="677"/>
      <c r="AN8620" s="677"/>
      <c r="AO8620" s="677"/>
      <c r="AP8620" s="677"/>
      <c r="AQ8620" s="677"/>
      <c r="AR8620" s="677"/>
      <c r="AS8620" s="677"/>
      <c r="AT8620" s="677"/>
      <c r="AU8620" s="677"/>
      <c r="AV8620" s="677"/>
      <c r="AW8620" s="677"/>
      <c r="AX8620" s="677"/>
      <c r="AY8620" s="677"/>
      <c r="AZ8620" s="677"/>
      <c r="BA8620" s="677"/>
      <c r="BB8620" s="677"/>
      <c r="BC8620" s="677"/>
      <c r="BD8620" s="677"/>
      <c r="BE8620" s="677"/>
      <c r="BF8620" s="677"/>
      <c r="BG8620" s="677"/>
      <c r="BH8620" s="677"/>
      <c r="BI8620" s="677"/>
      <c r="BJ8620" s="677"/>
      <c r="BK8620" s="677"/>
      <c r="BL8620" s="677"/>
      <c r="BM8620" s="677"/>
      <c r="BN8620" s="677"/>
      <c r="BO8620" s="677"/>
      <c r="BP8620" s="677"/>
      <c r="BQ8620" s="677"/>
      <c r="BR8620" s="677"/>
      <c r="BS8620" s="677"/>
      <c r="BT8620" s="677"/>
      <c r="BU8620" s="677"/>
      <c r="BV8620" s="677"/>
      <c r="BW8620" s="677"/>
      <c r="BX8620" s="677"/>
      <c r="BY8620" s="677"/>
      <c r="BZ8620" s="677"/>
      <c r="CA8620" s="677"/>
      <c r="CB8620" s="677"/>
      <c r="CC8620" s="677"/>
      <c r="CD8620" s="677"/>
      <c r="CE8620" s="677"/>
      <c r="CF8620" s="677"/>
      <c r="CG8620" s="677"/>
    </row>
    <row r="8621" spans="1:85">
      <c r="A8621" s="54"/>
      <c r="B8621" s="54"/>
      <c r="C8621" s="54"/>
      <c r="D8621" s="169"/>
      <c r="E8621" s="98"/>
      <c r="F8621" s="135"/>
      <c r="G8621" s="77"/>
      <c r="H8621" s="77"/>
      <c r="I8621" s="525"/>
      <c r="J8621" s="54"/>
      <c r="K8621" s="75" t="s">
        <v>1501</v>
      </c>
      <c r="L8621" s="76">
        <f t="shared" si="473"/>
        <v>0</v>
      </c>
      <c r="M8621" s="76"/>
      <c r="N8621" s="76"/>
      <c r="O8621" s="76"/>
      <c r="P8621" s="76"/>
      <c r="Q8621" s="76"/>
      <c r="R8621" s="76"/>
      <c r="S8621" s="76"/>
      <c r="T8621" s="76"/>
      <c r="U8621" s="76"/>
      <c r="V8621" s="76"/>
      <c r="W8621" s="76"/>
      <c r="X8621" s="76"/>
      <c r="Y8621" s="677"/>
      <c r="Z8621" s="677"/>
      <c r="AA8621" s="677"/>
      <c r="AB8621" s="677"/>
      <c r="AC8621" s="677"/>
      <c r="AD8621" s="677"/>
      <c r="AE8621" s="677"/>
      <c r="AF8621" s="677"/>
      <c r="AG8621" s="677"/>
      <c r="AH8621" s="677"/>
      <c r="AI8621" s="677"/>
      <c r="AJ8621" s="677"/>
      <c r="AK8621" s="677"/>
      <c r="AL8621" s="677"/>
      <c r="AM8621" s="677"/>
      <c r="AN8621" s="677"/>
      <c r="AO8621" s="677"/>
      <c r="AP8621" s="677"/>
      <c r="AQ8621" s="677"/>
      <c r="AR8621" s="677"/>
      <c r="AS8621" s="677"/>
      <c r="AT8621" s="677"/>
      <c r="AU8621" s="677"/>
      <c r="AV8621" s="677"/>
      <c r="AW8621" s="677"/>
      <c r="AX8621" s="677"/>
      <c r="AY8621" s="677"/>
      <c r="AZ8621" s="677"/>
      <c r="BA8621" s="677"/>
      <c r="BB8621" s="677"/>
      <c r="BC8621" s="677"/>
      <c r="BD8621" s="677"/>
      <c r="BE8621" s="677"/>
      <c r="BF8621" s="677"/>
      <c r="BG8621" s="677"/>
      <c r="BH8621" s="677"/>
      <c r="BI8621" s="677"/>
      <c r="BJ8621" s="677"/>
      <c r="BK8621" s="677"/>
      <c r="BL8621" s="677"/>
      <c r="BM8621" s="677"/>
      <c r="BN8621" s="677"/>
      <c r="BO8621" s="677"/>
      <c r="BP8621" s="677"/>
      <c r="BQ8621" s="677"/>
      <c r="BR8621" s="677"/>
      <c r="BS8621" s="677"/>
      <c r="BT8621" s="677"/>
      <c r="BU8621" s="677"/>
      <c r="BV8621" s="677"/>
      <c r="BW8621" s="677"/>
      <c r="BX8621" s="677"/>
      <c r="BY8621" s="677"/>
      <c r="BZ8621" s="677"/>
      <c r="CA8621" s="677"/>
      <c r="CB8621" s="677"/>
      <c r="CC8621" s="677"/>
      <c r="CD8621" s="677"/>
      <c r="CE8621" s="677"/>
      <c r="CF8621" s="677"/>
      <c r="CG8621" s="677"/>
    </row>
    <row r="8622" spans="1:85">
      <c r="A8622" s="54"/>
      <c r="B8622" s="54"/>
      <c r="C8622" s="80"/>
      <c r="D8622" s="81"/>
      <c r="E8622" s="99"/>
      <c r="F8622" s="80"/>
      <c r="G8622" s="81"/>
      <c r="H8622" s="81"/>
      <c r="I8622" s="526"/>
      <c r="J8622" s="80"/>
      <c r="K8622" s="84" t="s">
        <v>1502</v>
      </c>
      <c r="L8622" s="76">
        <f t="shared" si="473"/>
        <v>2</v>
      </c>
      <c r="M8622" s="76"/>
      <c r="N8622" s="76"/>
      <c r="O8622" s="76">
        <v>2</v>
      </c>
      <c r="P8622" s="76"/>
      <c r="Q8622" s="76"/>
      <c r="R8622" s="76"/>
      <c r="S8622" s="76"/>
      <c r="T8622" s="76"/>
      <c r="U8622" s="76"/>
      <c r="V8622" s="76"/>
      <c r="W8622" s="76"/>
      <c r="X8622" s="76"/>
      <c r="Y8622" s="677"/>
      <c r="Z8622" s="677"/>
      <c r="AA8622" s="677"/>
      <c r="AB8622" s="677"/>
      <c r="AC8622" s="677"/>
      <c r="AD8622" s="677"/>
      <c r="AE8622" s="677"/>
      <c r="AF8622" s="677"/>
      <c r="AG8622" s="677"/>
      <c r="AH8622" s="677"/>
      <c r="AI8622" s="677"/>
      <c r="AJ8622" s="677"/>
      <c r="AK8622" s="677"/>
      <c r="AL8622" s="677"/>
      <c r="AM8622" s="677"/>
      <c r="AN8622" s="677"/>
      <c r="AO8622" s="677"/>
      <c r="AP8622" s="677"/>
      <c r="AQ8622" s="677"/>
      <c r="AR8622" s="677"/>
      <c r="AS8622" s="677"/>
      <c r="AT8622" s="677"/>
      <c r="AU8622" s="677"/>
      <c r="AV8622" s="677"/>
      <c r="AW8622" s="677"/>
      <c r="AX8622" s="677"/>
      <c r="AY8622" s="677"/>
      <c r="AZ8622" s="677"/>
      <c r="BA8622" s="677"/>
      <c r="BB8622" s="677"/>
      <c r="BC8622" s="677"/>
      <c r="BD8622" s="677"/>
      <c r="BE8622" s="677"/>
      <c r="BF8622" s="677"/>
      <c r="BG8622" s="677"/>
      <c r="BH8622" s="677"/>
      <c r="BI8622" s="677"/>
      <c r="BJ8622" s="677"/>
      <c r="BK8622" s="677"/>
      <c r="BL8622" s="677"/>
      <c r="BM8622" s="677"/>
      <c r="BN8622" s="677"/>
      <c r="BO8622" s="677"/>
      <c r="BP8622" s="677"/>
      <c r="BQ8622" s="677"/>
      <c r="BR8622" s="677"/>
      <c r="BS8622" s="677"/>
      <c r="BT8622" s="677"/>
      <c r="BU8622" s="677"/>
      <c r="BV8622" s="677"/>
      <c r="BW8622" s="677"/>
      <c r="BX8622" s="677"/>
      <c r="BY8622" s="677"/>
      <c r="BZ8622" s="677"/>
      <c r="CA8622" s="677"/>
      <c r="CB8622" s="677"/>
      <c r="CC8622" s="677"/>
      <c r="CD8622" s="677"/>
      <c r="CE8622" s="677"/>
      <c r="CF8622" s="677"/>
      <c r="CG8622" s="677"/>
    </row>
    <row r="8623" spans="1:85">
      <c r="A8623" s="54"/>
      <c r="B8623" s="54"/>
      <c r="C8623" s="46" t="s">
        <v>33</v>
      </c>
      <c r="D8623" s="58" t="s">
        <v>13059</v>
      </c>
      <c r="E8623" s="97" t="s">
        <v>13060</v>
      </c>
      <c r="F8623" s="46" t="s">
        <v>13061</v>
      </c>
      <c r="G8623" s="58" t="s">
        <v>13062</v>
      </c>
      <c r="H8623" s="58" t="s">
        <v>13063</v>
      </c>
      <c r="I8623" s="524">
        <v>0</v>
      </c>
      <c r="J8623" s="46" t="s">
        <v>1508</v>
      </c>
      <c r="K8623" s="75" t="s">
        <v>1509</v>
      </c>
      <c r="L8623" s="76">
        <f t="shared" si="473"/>
        <v>0</v>
      </c>
      <c r="M8623" s="76"/>
      <c r="N8623" s="76"/>
      <c r="O8623" s="76"/>
      <c r="P8623" s="76"/>
      <c r="Q8623" s="76"/>
      <c r="R8623" s="76"/>
      <c r="S8623" s="76"/>
      <c r="T8623" s="76"/>
      <c r="U8623" s="76"/>
      <c r="V8623" s="76"/>
      <c r="W8623" s="76"/>
      <c r="X8623" s="76"/>
      <c r="Y8623" s="677"/>
      <c r="Z8623" s="677"/>
      <c r="AA8623" s="677"/>
      <c r="AB8623" s="677"/>
      <c r="AC8623" s="677"/>
      <c r="AD8623" s="677"/>
      <c r="AE8623" s="677"/>
      <c r="AF8623" s="677"/>
      <c r="AG8623" s="677"/>
      <c r="AH8623" s="677"/>
      <c r="AI8623" s="677"/>
      <c r="AJ8623" s="677"/>
      <c r="AK8623" s="677"/>
      <c r="AL8623" s="677"/>
      <c r="AM8623" s="677"/>
      <c r="AN8623" s="677"/>
      <c r="AO8623" s="677"/>
      <c r="AP8623" s="677"/>
      <c r="AQ8623" s="677"/>
      <c r="AR8623" s="677"/>
      <c r="AS8623" s="677"/>
      <c r="AT8623" s="677"/>
      <c r="AU8623" s="677"/>
      <c r="AV8623" s="677"/>
      <c r="AW8623" s="677"/>
      <c r="AX8623" s="677"/>
      <c r="AY8623" s="677"/>
      <c r="AZ8623" s="677"/>
      <c r="BA8623" s="677"/>
      <c r="BB8623" s="677"/>
      <c r="BC8623" s="677"/>
      <c r="BD8623" s="677"/>
      <c r="BE8623" s="677"/>
      <c r="BF8623" s="677"/>
      <c r="BG8623" s="677"/>
      <c r="BH8623" s="677"/>
      <c r="BI8623" s="677"/>
      <c r="BJ8623" s="677"/>
      <c r="BK8623" s="677"/>
      <c r="BL8623" s="677"/>
      <c r="BM8623" s="677"/>
      <c r="BN8623" s="677"/>
      <c r="BO8623" s="677"/>
      <c r="BP8623" s="677"/>
      <c r="BQ8623" s="677"/>
      <c r="BR8623" s="677"/>
      <c r="BS8623" s="677"/>
      <c r="BT8623" s="677"/>
      <c r="BU8623" s="677"/>
      <c r="BV8623" s="677"/>
      <c r="BW8623" s="677"/>
      <c r="BX8623" s="677"/>
      <c r="BY8623" s="677"/>
      <c r="BZ8623" s="677"/>
      <c r="CA8623" s="677"/>
      <c r="CB8623" s="677"/>
      <c r="CC8623" s="677"/>
      <c r="CD8623" s="677"/>
      <c r="CE8623" s="677"/>
      <c r="CF8623" s="677"/>
      <c r="CG8623" s="677"/>
    </row>
    <row r="8624" spans="1:85">
      <c r="A8624" s="54"/>
      <c r="B8624" s="54"/>
      <c r="C8624" s="54"/>
      <c r="D8624" s="169"/>
      <c r="E8624" s="98"/>
      <c r="F8624" s="135"/>
      <c r="G8624" s="77"/>
      <c r="H8624" s="77"/>
      <c r="I8624" s="525"/>
      <c r="J8624" s="54"/>
      <c r="K8624" s="75" t="s">
        <v>1501</v>
      </c>
      <c r="L8624" s="76">
        <f t="shared" si="473"/>
        <v>0</v>
      </c>
      <c r="M8624" s="76"/>
      <c r="N8624" s="76"/>
      <c r="O8624" s="76"/>
      <c r="P8624" s="76"/>
      <c r="Q8624" s="76"/>
      <c r="R8624" s="76"/>
      <c r="S8624" s="76"/>
      <c r="T8624" s="76"/>
      <c r="U8624" s="76"/>
      <c r="V8624" s="76"/>
      <c r="W8624" s="76"/>
      <c r="X8624" s="76"/>
      <c r="Y8624" s="677"/>
      <c r="Z8624" s="677"/>
      <c r="AA8624" s="677"/>
      <c r="AB8624" s="677"/>
      <c r="AC8624" s="677"/>
      <c r="AD8624" s="677"/>
      <c r="AE8624" s="677"/>
      <c r="AF8624" s="677"/>
      <c r="AG8624" s="677"/>
      <c r="AH8624" s="677"/>
      <c r="AI8624" s="677"/>
      <c r="AJ8624" s="677"/>
      <c r="AK8624" s="677"/>
      <c r="AL8624" s="677"/>
      <c r="AM8624" s="677"/>
      <c r="AN8624" s="677"/>
      <c r="AO8624" s="677"/>
      <c r="AP8624" s="677"/>
      <c r="AQ8624" s="677"/>
      <c r="AR8624" s="677"/>
      <c r="AS8624" s="677"/>
      <c r="AT8624" s="677"/>
      <c r="AU8624" s="677"/>
      <c r="AV8624" s="677"/>
      <c r="AW8624" s="677"/>
      <c r="AX8624" s="677"/>
      <c r="AY8624" s="677"/>
      <c r="AZ8624" s="677"/>
      <c r="BA8624" s="677"/>
      <c r="BB8624" s="677"/>
      <c r="BC8624" s="677"/>
      <c r="BD8624" s="677"/>
      <c r="BE8624" s="677"/>
      <c r="BF8624" s="677"/>
      <c r="BG8624" s="677"/>
      <c r="BH8624" s="677"/>
      <c r="BI8624" s="677"/>
      <c r="BJ8624" s="677"/>
      <c r="BK8624" s="677"/>
      <c r="BL8624" s="677"/>
      <c r="BM8624" s="677"/>
      <c r="BN8624" s="677"/>
      <c r="BO8624" s="677"/>
      <c r="BP8624" s="677"/>
      <c r="BQ8624" s="677"/>
      <c r="BR8624" s="677"/>
      <c r="BS8624" s="677"/>
      <c r="BT8624" s="677"/>
      <c r="BU8624" s="677"/>
      <c r="BV8624" s="677"/>
      <c r="BW8624" s="677"/>
      <c r="BX8624" s="677"/>
      <c r="BY8624" s="677"/>
      <c r="BZ8624" s="677"/>
      <c r="CA8624" s="677"/>
      <c r="CB8624" s="677"/>
      <c r="CC8624" s="677"/>
      <c r="CD8624" s="677"/>
      <c r="CE8624" s="677"/>
      <c r="CF8624" s="677"/>
      <c r="CG8624" s="677"/>
    </row>
    <row r="8625" spans="1:85">
      <c r="A8625" s="54"/>
      <c r="B8625" s="54"/>
      <c r="C8625" s="80"/>
      <c r="D8625" s="81"/>
      <c r="E8625" s="99"/>
      <c r="F8625" s="80"/>
      <c r="G8625" s="81"/>
      <c r="H8625" s="81"/>
      <c r="I8625" s="526"/>
      <c r="J8625" s="80"/>
      <c r="K8625" s="84" t="s">
        <v>1502</v>
      </c>
      <c r="L8625" s="76">
        <f t="shared" si="473"/>
        <v>2</v>
      </c>
      <c r="M8625" s="76"/>
      <c r="N8625" s="76"/>
      <c r="O8625" s="76">
        <v>2</v>
      </c>
      <c r="P8625" s="76"/>
      <c r="Q8625" s="76"/>
      <c r="R8625" s="76"/>
      <c r="S8625" s="76"/>
      <c r="T8625" s="76"/>
      <c r="U8625" s="76"/>
      <c r="V8625" s="76"/>
      <c r="W8625" s="76"/>
      <c r="X8625" s="76"/>
      <c r="Y8625" s="677"/>
      <c r="Z8625" s="677"/>
      <c r="AA8625" s="677"/>
      <c r="AB8625" s="677"/>
      <c r="AC8625" s="677"/>
      <c r="AD8625" s="677"/>
      <c r="AE8625" s="677"/>
      <c r="AF8625" s="677"/>
      <c r="AG8625" s="677"/>
      <c r="AH8625" s="677"/>
      <c r="AI8625" s="677"/>
      <c r="AJ8625" s="677"/>
      <c r="AK8625" s="677"/>
      <c r="AL8625" s="677"/>
      <c r="AM8625" s="677"/>
      <c r="AN8625" s="677"/>
      <c r="AO8625" s="677"/>
      <c r="AP8625" s="677"/>
      <c r="AQ8625" s="677"/>
      <c r="AR8625" s="677"/>
      <c r="AS8625" s="677"/>
      <c r="AT8625" s="677"/>
      <c r="AU8625" s="677"/>
      <c r="AV8625" s="677"/>
      <c r="AW8625" s="677"/>
      <c r="AX8625" s="677"/>
      <c r="AY8625" s="677"/>
      <c r="AZ8625" s="677"/>
      <c r="BA8625" s="677"/>
      <c r="BB8625" s="677"/>
      <c r="BC8625" s="677"/>
      <c r="BD8625" s="677"/>
      <c r="BE8625" s="677"/>
      <c r="BF8625" s="677"/>
      <c r="BG8625" s="677"/>
      <c r="BH8625" s="677"/>
      <c r="BI8625" s="677"/>
      <c r="BJ8625" s="677"/>
      <c r="BK8625" s="677"/>
      <c r="BL8625" s="677"/>
      <c r="BM8625" s="677"/>
      <c r="BN8625" s="677"/>
      <c r="BO8625" s="677"/>
      <c r="BP8625" s="677"/>
      <c r="BQ8625" s="677"/>
      <c r="BR8625" s="677"/>
      <c r="BS8625" s="677"/>
      <c r="BT8625" s="677"/>
      <c r="BU8625" s="677"/>
      <c r="BV8625" s="677"/>
      <c r="BW8625" s="677"/>
      <c r="BX8625" s="677"/>
      <c r="BY8625" s="677"/>
      <c r="BZ8625" s="677"/>
      <c r="CA8625" s="677"/>
      <c r="CB8625" s="677"/>
      <c r="CC8625" s="677"/>
      <c r="CD8625" s="677"/>
      <c r="CE8625" s="677"/>
      <c r="CF8625" s="677"/>
      <c r="CG8625" s="677"/>
    </row>
    <row r="8626" spans="1:85">
      <c r="A8626" s="54"/>
      <c r="B8626" s="54"/>
      <c r="C8626" s="46" t="s">
        <v>33</v>
      </c>
      <c r="D8626" s="58" t="s">
        <v>13064</v>
      </c>
      <c r="E8626" s="97" t="s">
        <v>13065</v>
      </c>
      <c r="F8626" s="46" t="s">
        <v>13066</v>
      </c>
      <c r="G8626" s="58" t="s">
        <v>13067</v>
      </c>
      <c r="H8626" s="58" t="s">
        <v>13068</v>
      </c>
      <c r="I8626" s="524">
        <v>7328</v>
      </c>
      <c r="J8626" s="46" t="s">
        <v>1508</v>
      </c>
      <c r="K8626" s="75" t="s">
        <v>1509</v>
      </c>
      <c r="L8626" s="76">
        <f>SUM(M8626:X8626)</f>
        <v>0</v>
      </c>
      <c r="M8626" s="76"/>
      <c r="N8626" s="76"/>
      <c r="O8626" s="76"/>
      <c r="P8626" s="76"/>
      <c r="Q8626" s="76"/>
      <c r="R8626" s="76"/>
      <c r="S8626" s="76"/>
      <c r="T8626" s="76"/>
      <c r="U8626" s="76"/>
      <c r="V8626" s="76"/>
      <c r="W8626" s="76"/>
      <c r="X8626" s="76"/>
      <c r="Y8626" s="677"/>
      <c r="Z8626" s="677"/>
      <c r="AA8626" s="677"/>
      <c r="AB8626" s="677"/>
      <c r="AC8626" s="677"/>
      <c r="AD8626" s="677"/>
      <c r="AE8626" s="677"/>
      <c r="AF8626" s="677"/>
      <c r="AG8626" s="677"/>
      <c r="AH8626" s="677"/>
      <c r="AI8626" s="677"/>
      <c r="AJ8626" s="677"/>
      <c r="AK8626" s="677"/>
      <c r="AL8626" s="677"/>
      <c r="AM8626" s="677"/>
      <c r="AN8626" s="677"/>
      <c r="AO8626" s="677"/>
      <c r="AP8626" s="677"/>
      <c r="AQ8626" s="677"/>
      <c r="AR8626" s="677"/>
      <c r="AS8626" s="677"/>
      <c r="AT8626" s="677"/>
      <c r="AU8626" s="677"/>
      <c r="AV8626" s="677"/>
      <c r="AW8626" s="677"/>
      <c r="AX8626" s="677"/>
      <c r="AY8626" s="677"/>
      <c r="AZ8626" s="677"/>
      <c r="BA8626" s="677"/>
      <c r="BB8626" s="677"/>
      <c r="BC8626" s="677"/>
      <c r="BD8626" s="677"/>
      <c r="BE8626" s="677"/>
      <c r="BF8626" s="677"/>
      <c r="BG8626" s="677"/>
      <c r="BH8626" s="677"/>
      <c r="BI8626" s="677"/>
      <c r="BJ8626" s="677"/>
      <c r="BK8626" s="677"/>
      <c r="BL8626" s="677"/>
      <c r="BM8626" s="677"/>
      <c r="BN8626" s="677"/>
      <c r="BO8626" s="677"/>
      <c r="BP8626" s="677"/>
      <c r="BQ8626" s="677"/>
      <c r="BR8626" s="677"/>
      <c r="BS8626" s="677"/>
      <c r="BT8626" s="677"/>
      <c r="BU8626" s="677"/>
      <c r="BV8626" s="677"/>
      <c r="BW8626" s="677"/>
      <c r="BX8626" s="677"/>
      <c r="BY8626" s="677"/>
      <c r="BZ8626" s="677"/>
      <c r="CA8626" s="677"/>
      <c r="CB8626" s="677"/>
      <c r="CC8626" s="677"/>
      <c r="CD8626" s="677"/>
      <c r="CE8626" s="677"/>
      <c r="CF8626" s="677"/>
      <c r="CG8626" s="677"/>
    </row>
    <row r="8627" spans="1:85">
      <c r="A8627" s="54"/>
      <c r="B8627" s="54"/>
      <c r="C8627" s="54"/>
      <c r="D8627" s="169"/>
      <c r="E8627" s="98"/>
      <c r="F8627" s="135"/>
      <c r="G8627" s="77"/>
      <c r="H8627" s="77"/>
      <c r="I8627" s="525"/>
      <c r="J8627" s="54"/>
      <c r="K8627" s="75" t="s">
        <v>1501</v>
      </c>
      <c r="L8627" s="76">
        <f t="shared" ref="L8627:L8634" si="474">SUM(M8627:X8627)</f>
        <v>0</v>
      </c>
      <c r="M8627" s="76"/>
      <c r="N8627" s="76"/>
      <c r="O8627" s="76"/>
      <c r="P8627" s="76"/>
      <c r="Q8627" s="76"/>
      <c r="R8627" s="76"/>
      <c r="S8627" s="76"/>
      <c r="T8627" s="76"/>
      <c r="U8627" s="76"/>
      <c r="V8627" s="76"/>
      <c r="W8627" s="76"/>
      <c r="X8627" s="76"/>
      <c r="Y8627" s="677"/>
      <c r="Z8627" s="677"/>
      <c r="AA8627" s="677"/>
      <c r="AB8627" s="677"/>
      <c r="AC8627" s="677"/>
      <c r="AD8627" s="677"/>
      <c r="AE8627" s="677"/>
      <c r="AF8627" s="677"/>
      <c r="AG8627" s="677"/>
      <c r="AH8627" s="677"/>
      <c r="AI8627" s="677"/>
      <c r="AJ8627" s="677"/>
      <c r="AK8627" s="677"/>
      <c r="AL8627" s="677"/>
      <c r="AM8627" s="677"/>
      <c r="AN8627" s="677"/>
      <c r="AO8627" s="677"/>
      <c r="AP8627" s="677"/>
      <c r="AQ8627" s="677"/>
      <c r="AR8627" s="677"/>
      <c r="AS8627" s="677"/>
      <c r="AT8627" s="677"/>
      <c r="AU8627" s="677"/>
      <c r="AV8627" s="677"/>
      <c r="AW8627" s="677"/>
      <c r="AX8627" s="677"/>
      <c r="AY8627" s="677"/>
      <c r="AZ8627" s="677"/>
      <c r="BA8627" s="677"/>
      <c r="BB8627" s="677"/>
      <c r="BC8627" s="677"/>
      <c r="BD8627" s="677"/>
      <c r="BE8627" s="677"/>
      <c r="BF8627" s="677"/>
      <c r="BG8627" s="677"/>
      <c r="BH8627" s="677"/>
      <c r="BI8627" s="677"/>
      <c r="BJ8627" s="677"/>
      <c r="BK8627" s="677"/>
      <c r="BL8627" s="677"/>
      <c r="BM8627" s="677"/>
      <c r="BN8627" s="677"/>
      <c r="BO8627" s="677"/>
      <c r="BP8627" s="677"/>
      <c r="BQ8627" s="677"/>
      <c r="BR8627" s="677"/>
      <c r="BS8627" s="677"/>
      <c r="BT8627" s="677"/>
      <c r="BU8627" s="677"/>
      <c r="BV8627" s="677"/>
      <c r="BW8627" s="677"/>
      <c r="BX8627" s="677"/>
      <c r="BY8627" s="677"/>
      <c r="BZ8627" s="677"/>
      <c r="CA8627" s="677"/>
      <c r="CB8627" s="677"/>
      <c r="CC8627" s="677"/>
      <c r="CD8627" s="677"/>
      <c r="CE8627" s="677"/>
      <c r="CF8627" s="677"/>
      <c r="CG8627" s="677"/>
    </row>
    <row r="8628" spans="1:85">
      <c r="A8628" s="54"/>
      <c r="B8628" s="54"/>
      <c r="C8628" s="80"/>
      <c r="D8628" s="81"/>
      <c r="E8628" s="99"/>
      <c r="F8628" s="80"/>
      <c r="G8628" s="81"/>
      <c r="H8628" s="81"/>
      <c r="I8628" s="526"/>
      <c r="J8628" s="80"/>
      <c r="K8628" s="84" t="s">
        <v>1502</v>
      </c>
      <c r="L8628" s="76">
        <f t="shared" si="474"/>
        <v>2</v>
      </c>
      <c r="M8628" s="76"/>
      <c r="N8628" s="76"/>
      <c r="O8628" s="76">
        <v>1</v>
      </c>
      <c r="P8628" s="76"/>
      <c r="Q8628" s="76"/>
      <c r="R8628" s="76"/>
      <c r="S8628" s="76"/>
      <c r="T8628" s="76"/>
      <c r="U8628" s="76">
        <v>1</v>
      </c>
      <c r="V8628" s="76"/>
      <c r="W8628" s="76"/>
      <c r="X8628" s="76"/>
      <c r="Y8628" s="677"/>
      <c r="Z8628" s="677"/>
      <c r="AA8628" s="677"/>
      <c r="AB8628" s="677"/>
      <c r="AC8628" s="677"/>
      <c r="AD8628" s="677"/>
      <c r="AE8628" s="677"/>
      <c r="AF8628" s="677"/>
      <c r="AG8628" s="677"/>
      <c r="AH8628" s="677"/>
      <c r="AI8628" s="677"/>
      <c r="AJ8628" s="677"/>
      <c r="AK8628" s="677"/>
      <c r="AL8628" s="677"/>
      <c r="AM8628" s="677"/>
      <c r="AN8628" s="677"/>
      <c r="AO8628" s="677"/>
      <c r="AP8628" s="677"/>
      <c r="AQ8628" s="677"/>
      <c r="AR8628" s="677"/>
      <c r="AS8628" s="677"/>
      <c r="AT8628" s="677"/>
      <c r="AU8628" s="677"/>
      <c r="AV8628" s="677"/>
      <c r="AW8628" s="677"/>
      <c r="AX8628" s="677"/>
      <c r="AY8628" s="677"/>
      <c r="AZ8628" s="677"/>
      <c r="BA8628" s="677"/>
      <c r="BB8628" s="677"/>
      <c r="BC8628" s="677"/>
      <c r="BD8628" s="677"/>
      <c r="BE8628" s="677"/>
      <c r="BF8628" s="677"/>
      <c r="BG8628" s="677"/>
      <c r="BH8628" s="677"/>
      <c r="BI8628" s="677"/>
      <c r="BJ8628" s="677"/>
      <c r="BK8628" s="677"/>
      <c r="BL8628" s="677"/>
      <c r="BM8628" s="677"/>
      <c r="BN8628" s="677"/>
      <c r="BO8628" s="677"/>
      <c r="BP8628" s="677"/>
      <c r="BQ8628" s="677"/>
      <c r="BR8628" s="677"/>
      <c r="BS8628" s="677"/>
      <c r="BT8628" s="677"/>
      <c r="BU8628" s="677"/>
      <c r="BV8628" s="677"/>
      <c r="BW8628" s="677"/>
      <c r="BX8628" s="677"/>
      <c r="BY8628" s="677"/>
      <c r="BZ8628" s="677"/>
      <c r="CA8628" s="677"/>
      <c r="CB8628" s="677"/>
      <c r="CC8628" s="677"/>
      <c r="CD8628" s="677"/>
      <c r="CE8628" s="677"/>
      <c r="CF8628" s="677"/>
      <c r="CG8628" s="677"/>
    </row>
    <row r="8629" spans="1:85">
      <c r="A8629" s="54"/>
      <c r="B8629" s="54"/>
      <c r="C8629" s="46" t="s">
        <v>33</v>
      </c>
      <c r="D8629" s="58" t="s">
        <v>13069</v>
      </c>
      <c r="E8629" s="97" t="s">
        <v>13070</v>
      </c>
      <c r="F8629" s="46" t="s">
        <v>13071</v>
      </c>
      <c r="G8629" s="58" t="s">
        <v>13072</v>
      </c>
      <c r="H8629" s="58" t="s">
        <v>13073</v>
      </c>
      <c r="I8629" s="524">
        <v>3651</v>
      </c>
      <c r="J8629" s="46" t="s">
        <v>1508</v>
      </c>
      <c r="K8629" s="75" t="s">
        <v>1509</v>
      </c>
      <c r="L8629" s="76">
        <f t="shared" si="474"/>
        <v>0</v>
      </c>
      <c r="M8629" s="76"/>
      <c r="N8629" s="76"/>
      <c r="O8629" s="76"/>
      <c r="P8629" s="76"/>
      <c r="Q8629" s="76"/>
      <c r="R8629" s="76"/>
      <c r="S8629" s="76"/>
      <c r="T8629" s="76"/>
      <c r="U8629" s="76"/>
      <c r="V8629" s="76"/>
      <c r="W8629" s="76"/>
      <c r="X8629" s="76"/>
      <c r="Y8629" s="677"/>
      <c r="Z8629" s="677"/>
      <c r="AA8629" s="677"/>
      <c r="AB8629" s="677"/>
      <c r="AC8629" s="677"/>
      <c r="AD8629" s="677"/>
      <c r="AE8629" s="677"/>
      <c r="AF8629" s="677"/>
      <c r="AG8629" s="677"/>
      <c r="AH8629" s="677"/>
      <c r="AI8629" s="677"/>
      <c r="AJ8629" s="677"/>
      <c r="AK8629" s="677"/>
      <c r="AL8629" s="677"/>
      <c r="AM8629" s="677"/>
      <c r="AN8629" s="677"/>
      <c r="AO8629" s="677"/>
      <c r="AP8629" s="677"/>
      <c r="AQ8629" s="677"/>
      <c r="AR8629" s="677"/>
      <c r="AS8629" s="677"/>
      <c r="AT8629" s="677"/>
      <c r="AU8629" s="677"/>
      <c r="AV8629" s="677"/>
      <c r="AW8629" s="677"/>
      <c r="AX8629" s="677"/>
      <c r="AY8629" s="677"/>
      <c r="AZ8629" s="677"/>
      <c r="BA8629" s="677"/>
      <c r="BB8629" s="677"/>
      <c r="BC8629" s="677"/>
      <c r="BD8629" s="677"/>
      <c r="BE8629" s="677"/>
      <c r="BF8629" s="677"/>
      <c r="BG8629" s="677"/>
      <c r="BH8629" s="677"/>
      <c r="BI8629" s="677"/>
      <c r="BJ8629" s="677"/>
      <c r="BK8629" s="677"/>
      <c r="BL8629" s="677"/>
      <c r="BM8629" s="677"/>
      <c r="BN8629" s="677"/>
      <c r="BO8629" s="677"/>
      <c r="BP8629" s="677"/>
      <c r="BQ8629" s="677"/>
      <c r="BR8629" s="677"/>
      <c r="BS8629" s="677"/>
      <c r="BT8629" s="677"/>
      <c r="BU8629" s="677"/>
      <c r="BV8629" s="677"/>
      <c r="BW8629" s="677"/>
      <c r="BX8629" s="677"/>
      <c r="BY8629" s="677"/>
      <c r="BZ8629" s="677"/>
      <c r="CA8629" s="677"/>
      <c r="CB8629" s="677"/>
      <c r="CC8629" s="677"/>
      <c r="CD8629" s="677"/>
      <c r="CE8629" s="677"/>
      <c r="CF8629" s="677"/>
      <c r="CG8629" s="677"/>
    </row>
    <row r="8630" spans="1:85">
      <c r="A8630" s="54"/>
      <c r="B8630" s="54"/>
      <c r="C8630" s="54"/>
      <c r="D8630" s="169"/>
      <c r="E8630" s="98"/>
      <c r="F8630" s="135"/>
      <c r="G8630" s="77"/>
      <c r="H8630" s="77"/>
      <c r="I8630" s="525"/>
      <c r="J8630" s="54"/>
      <c r="K8630" s="75" t="s">
        <v>1501</v>
      </c>
      <c r="L8630" s="76">
        <f t="shared" si="474"/>
        <v>0</v>
      </c>
      <c r="M8630" s="76"/>
      <c r="N8630" s="76"/>
      <c r="O8630" s="76"/>
      <c r="P8630" s="76"/>
      <c r="Q8630" s="76"/>
      <c r="R8630" s="76"/>
      <c r="S8630" s="76"/>
      <c r="T8630" s="76"/>
      <c r="U8630" s="76"/>
      <c r="V8630" s="76"/>
      <c r="W8630" s="76"/>
      <c r="X8630" s="76"/>
      <c r="Y8630" s="677"/>
      <c r="Z8630" s="677"/>
      <c r="AA8630" s="677"/>
      <c r="AB8630" s="677"/>
      <c r="AC8630" s="677"/>
      <c r="AD8630" s="677"/>
      <c r="AE8630" s="677"/>
      <c r="AF8630" s="677"/>
      <c r="AG8630" s="677"/>
      <c r="AH8630" s="677"/>
      <c r="AI8630" s="677"/>
      <c r="AJ8630" s="677"/>
      <c r="AK8630" s="677"/>
      <c r="AL8630" s="677"/>
      <c r="AM8630" s="677"/>
      <c r="AN8630" s="677"/>
      <c r="AO8630" s="677"/>
      <c r="AP8630" s="677"/>
      <c r="AQ8630" s="677"/>
      <c r="AR8630" s="677"/>
      <c r="AS8630" s="677"/>
      <c r="AT8630" s="677"/>
      <c r="AU8630" s="677"/>
      <c r="AV8630" s="677"/>
      <c r="AW8630" s="677"/>
      <c r="AX8630" s="677"/>
      <c r="AY8630" s="677"/>
      <c r="AZ8630" s="677"/>
      <c r="BA8630" s="677"/>
      <c r="BB8630" s="677"/>
      <c r="BC8630" s="677"/>
      <c r="BD8630" s="677"/>
      <c r="BE8630" s="677"/>
      <c r="BF8630" s="677"/>
      <c r="BG8630" s="677"/>
      <c r="BH8630" s="677"/>
      <c r="BI8630" s="677"/>
      <c r="BJ8630" s="677"/>
      <c r="BK8630" s="677"/>
      <c r="BL8630" s="677"/>
      <c r="BM8630" s="677"/>
      <c r="BN8630" s="677"/>
      <c r="BO8630" s="677"/>
      <c r="BP8630" s="677"/>
      <c r="BQ8630" s="677"/>
      <c r="BR8630" s="677"/>
      <c r="BS8630" s="677"/>
      <c r="BT8630" s="677"/>
      <c r="BU8630" s="677"/>
      <c r="BV8630" s="677"/>
      <c r="BW8630" s="677"/>
      <c r="BX8630" s="677"/>
      <c r="BY8630" s="677"/>
      <c r="BZ8630" s="677"/>
      <c r="CA8630" s="677"/>
      <c r="CB8630" s="677"/>
      <c r="CC8630" s="677"/>
      <c r="CD8630" s="677"/>
      <c r="CE8630" s="677"/>
      <c r="CF8630" s="677"/>
      <c r="CG8630" s="677"/>
    </row>
    <row r="8631" spans="1:85">
      <c r="A8631" s="54"/>
      <c r="B8631" s="54"/>
      <c r="C8631" s="80"/>
      <c r="D8631" s="81"/>
      <c r="E8631" s="99"/>
      <c r="F8631" s="80"/>
      <c r="G8631" s="81"/>
      <c r="H8631" s="81"/>
      <c r="I8631" s="526"/>
      <c r="J8631" s="80"/>
      <c r="K8631" s="84" t="s">
        <v>1502</v>
      </c>
      <c r="L8631" s="76">
        <f t="shared" si="474"/>
        <v>5</v>
      </c>
      <c r="M8631" s="76"/>
      <c r="N8631" s="76"/>
      <c r="O8631" s="76"/>
      <c r="P8631" s="76"/>
      <c r="Q8631" s="76"/>
      <c r="R8631" s="76"/>
      <c r="S8631" s="76"/>
      <c r="T8631" s="76"/>
      <c r="U8631" s="76"/>
      <c r="V8631" s="76"/>
      <c r="W8631" s="76">
        <v>5</v>
      </c>
      <c r="X8631" s="76"/>
      <c r="Y8631" s="677"/>
      <c r="Z8631" s="677"/>
      <c r="AA8631" s="677"/>
      <c r="AB8631" s="677"/>
      <c r="AC8631" s="677"/>
      <c r="AD8631" s="677"/>
      <c r="AE8631" s="677"/>
      <c r="AF8631" s="677"/>
      <c r="AG8631" s="677"/>
      <c r="AH8631" s="677"/>
      <c r="AI8631" s="677"/>
      <c r="AJ8631" s="677"/>
      <c r="AK8631" s="677"/>
      <c r="AL8631" s="677"/>
      <c r="AM8631" s="677"/>
      <c r="AN8631" s="677"/>
      <c r="AO8631" s="677"/>
      <c r="AP8631" s="677"/>
      <c r="AQ8631" s="677"/>
      <c r="AR8631" s="677"/>
      <c r="AS8631" s="677"/>
      <c r="AT8631" s="677"/>
      <c r="AU8631" s="677"/>
      <c r="AV8631" s="677"/>
      <c r="AW8631" s="677"/>
      <c r="AX8631" s="677"/>
      <c r="AY8631" s="677"/>
      <c r="AZ8631" s="677"/>
      <c r="BA8631" s="677"/>
      <c r="BB8631" s="677"/>
      <c r="BC8631" s="677"/>
      <c r="BD8631" s="677"/>
      <c r="BE8631" s="677"/>
      <c r="BF8631" s="677"/>
      <c r="BG8631" s="677"/>
      <c r="BH8631" s="677"/>
      <c r="BI8631" s="677"/>
      <c r="BJ8631" s="677"/>
      <c r="BK8631" s="677"/>
      <c r="BL8631" s="677"/>
      <c r="BM8631" s="677"/>
      <c r="BN8631" s="677"/>
      <c r="BO8631" s="677"/>
      <c r="BP8631" s="677"/>
      <c r="BQ8631" s="677"/>
      <c r="BR8631" s="677"/>
      <c r="BS8631" s="677"/>
      <c r="BT8631" s="677"/>
      <c r="BU8631" s="677"/>
      <c r="BV8631" s="677"/>
      <c r="BW8631" s="677"/>
      <c r="BX8631" s="677"/>
      <c r="BY8631" s="677"/>
      <c r="BZ8631" s="677"/>
      <c r="CA8631" s="677"/>
      <c r="CB8631" s="677"/>
      <c r="CC8631" s="677"/>
      <c r="CD8631" s="677"/>
      <c r="CE8631" s="677"/>
      <c r="CF8631" s="677"/>
      <c r="CG8631" s="677"/>
    </row>
    <row r="8632" spans="1:85">
      <c r="A8632" s="54"/>
      <c r="B8632" s="54"/>
      <c r="C8632" s="46" t="s">
        <v>33</v>
      </c>
      <c r="D8632" s="58" t="s">
        <v>13074</v>
      </c>
      <c r="E8632" s="97" t="s">
        <v>13075</v>
      </c>
      <c r="F8632" s="46" t="s">
        <v>13076</v>
      </c>
      <c r="G8632" s="58" t="s">
        <v>13077</v>
      </c>
      <c r="H8632" s="58" t="s">
        <v>13078</v>
      </c>
      <c r="I8632" s="524">
        <v>0</v>
      </c>
      <c r="J8632" s="46" t="s">
        <v>1508</v>
      </c>
      <c r="K8632" s="75" t="s">
        <v>1509</v>
      </c>
      <c r="L8632" s="76">
        <f t="shared" si="474"/>
        <v>0</v>
      </c>
      <c r="M8632" s="76"/>
      <c r="N8632" s="76"/>
      <c r="O8632" s="76"/>
      <c r="P8632" s="76"/>
      <c r="Q8632" s="76"/>
      <c r="R8632" s="76"/>
      <c r="S8632" s="76"/>
      <c r="T8632" s="76"/>
      <c r="U8632" s="76"/>
      <c r="V8632" s="76"/>
      <c r="W8632" s="76"/>
      <c r="X8632" s="76"/>
      <c r="Y8632" s="677"/>
      <c r="Z8632" s="677"/>
      <c r="AA8632" s="677"/>
      <c r="AB8632" s="677"/>
      <c r="AC8632" s="677"/>
      <c r="AD8632" s="677"/>
      <c r="AE8632" s="677"/>
      <c r="AF8632" s="677"/>
      <c r="AG8632" s="677"/>
      <c r="AH8632" s="677"/>
      <c r="AI8632" s="677"/>
      <c r="AJ8632" s="677"/>
      <c r="AK8632" s="677"/>
      <c r="AL8632" s="677"/>
      <c r="AM8632" s="677"/>
      <c r="AN8632" s="677"/>
      <c r="AO8632" s="677"/>
      <c r="AP8632" s="677"/>
      <c r="AQ8632" s="677"/>
      <c r="AR8632" s="677"/>
      <c r="AS8632" s="677"/>
      <c r="AT8632" s="677"/>
      <c r="AU8632" s="677"/>
      <c r="AV8632" s="677"/>
      <c r="AW8632" s="677"/>
      <c r="AX8632" s="677"/>
      <c r="AY8632" s="677"/>
      <c r="AZ8632" s="677"/>
      <c r="BA8632" s="677"/>
      <c r="BB8632" s="677"/>
      <c r="BC8632" s="677"/>
      <c r="BD8632" s="677"/>
      <c r="BE8632" s="677"/>
      <c r="BF8632" s="677"/>
      <c r="BG8632" s="677"/>
      <c r="BH8632" s="677"/>
      <c r="BI8632" s="677"/>
      <c r="BJ8632" s="677"/>
      <c r="BK8632" s="677"/>
      <c r="BL8632" s="677"/>
      <c r="BM8632" s="677"/>
      <c r="BN8632" s="677"/>
      <c r="BO8632" s="677"/>
      <c r="BP8632" s="677"/>
      <c r="BQ8632" s="677"/>
      <c r="BR8632" s="677"/>
      <c r="BS8632" s="677"/>
      <c r="BT8632" s="677"/>
      <c r="BU8632" s="677"/>
      <c r="BV8632" s="677"/>
      <c r="BW8632" s="677"/>
      <c r="BX8632" s="677"/>
      <c r="BY8632" s="677"/>
      <c r="BZ8632" s="677"/>
      <c r="CA8632" s="677"/>
      <c r="CB8632" s="677"/>
      <c r="CC8632" s="677"/>
      <c r="CD8632" s="677"/>
      <c r="CE8632" s="677"/>
      <c r="CF8632" s="677"/>
      <c r="CG8632" s="677"/>
    </row>
    <row r="8633" spans="1:85">
      <c r="A8633" s="54"/>
      <c r="B8633" s="54"/>
      <c r="C8633" s="54"/>
      <c r="D8633" s="169"/>
      <c r="E8633" s="98"/>
      <c r="F8633" s="135"/>
      <c r="G8633" s="77"/>
      <c r="H8633" s="77"/>
      <c r="I8633" s="525"/>
      <c r="J8633" s="54"/>
      <c r="K8633" s="75" t="s">
        <v>1501</v>
      </c>
      <c r="L8633" s="76">
        <f t="shared" si="474"/>
        <v>0</v>
      </c>
      <c r="M8633" s="76"/>
      <c r="N8633" s="76"/>
      <c r="O8633" s="76"/>
      <c r="P8633" s="76"/>
      <c r="Q8633" s="76"/>
      <c r="R8633" s="76"/>
      <c r="S8633" s="76"/>
      <c r="T8633" s="76"/>
      <c r="U8633" s="76"/>
      <c r="V8633" s="76"/>
      <c r="W8633" s="76"/>
      <c r="X8633" s="76"/>
      <c r="Y8633" s="677"/>
      <c r="Z8633" s="677"/>
      <c r="AA8633" s="677"/>
      <c r="AB8633" s="677"/>
      <c r="AC8633" s="677"/>
      <c r="AD8633" s="677"/>
      <c r="AE8633" s="677"/>
      <c r="AF8633" s="677"/>
      <c r="AG8633" s="677"/>
      <c r="AH8633" s="677"/>
      <c r="AI8633" s="677"/>
      <c r="AJ8633" s="677"/>
      <c r="AK8633" s="677"/>
      <c r="AL8633" s="677"/>
      <c r="AM8633" s="677"/>
      <c r="AN8633" s="677"/>
      <c r="AO8633" s="677"/>
      <c r="AP8633" s="677"/>
      <c r="AQ8633" s="677"/>
      <c r="AR8633" s="677"/>
      <c r="AS8633" s="677"/>
      <c r="AT8633" s="677"/>
      <c r="AU8633" s="677"/>
      <c r="AV8633" s="677"/>
      <c r="AW8633" s="677"/>
      <c r="AX8633" s="677"/>
      <c r="AY8633" s="677"/>
      <c r="AZ8633" s="677"/>
      <c r="BA8633" s="677"/>
      <c r="BB8633" s="677"/>
      <c r="BC8633" s="677"/>
      <c r="BD8633" s="677"/>
      <c r="BE8633" s="677"/>
      <c r="BF8633" s="677"/>
      <c r="BG8633" s="677"/>
      <c r="BH8633" s="677"/>
      <c r="BI8633" s="677"/>
      <c r="BJ8633" s="677"/>
      <c r="BK8633" s="677"/>
      <c r="BL8633" s="677"/>
      <c r="BM8633" s="677"/>
      <c r="BN8633" s="677"/>
      <c r="BO8633" s="677"/>
      <c r="BP8633" s="677"/>
      <c r="BQ8633" s="677"/>
      <c r="BR8633" s="677"/>
      <c r="BS8633" s="677"/>
      <c r="BT8633" s="677"/>
      <c r="BU8633" s="677"/>
      <c r="BV8633" s="677"/>
      <c r="BW8633" s="677"/>
      <c r="BX8633" s="677"/>
      <c r="BY8633" s="677"/>
      <c r="BZ8633" s="677"/>
      <c r="CA8633" s="677"/>
      <c r="CB8633" s="677"/>
      <c r="CC8633" s="677"/>
      <c r="CD8633" s="677"/>
      <c r="CE8633" s="677"/>
      <c r="CF8633" s="677"/>
      <c r="CG8633" s="677"/>
    </row>
    <row r="8634" spans="1:85">
      <c r="A8634" s="54"/>
      <c r="B8634" s="54"/>
      <c r="C8634" s="80"/>
      <c r="D8634" s="81"/>
      <c r="E8634" s="99"/>
      <c r="F8634" s="80"/>
      <c r="G8634" s="81"/>
      <c r="H8634" s="81"/>
      <c r="I8634" s="526"/>
      <c r="J8634" s="80"/>
      <c r="K8634" s="84" t="s">
        <v>1502</v>
      </c>
      <c r="L8634" s="76">
        <f t="shared" si="474"/>
        <v>3</v>
      </c>
      <c r="M8634" s="76"/>
      <c r="N8634" s="76"/>
      <c r="O8634" s="76">
        <v>2</v>
      </c>
      <c r="P8634" s="76"/>
      <c r="Q8634" s="76"/>
      <c r="R8634" s="76"/>
      <c r="S8634" s="76">
        <v>1</v>
      </c>
      <c r="T8634" s="76"/>
      <c r="U8634" s="76"/>
      <c r="V8634" s="76"/>
      <c r="W8634" s="76"/>
      <c r="X8634" s="76"/>
      <c r="Y8634" s="677"/>
      <c r="Z8634" s="677"/>
      <c r="AA8634" s="677"/>
      <c r="AB8634" s="677"/>
      <c r="AC8634" s="677"/>
      <c r="AD8634" s="677"/>
      <c r="AE8634" s="677"/>
      <c r="AF8634" s="677"/>
      <c r="AG8634" s="677"/>
      <c r="AH8634" s="677"/>
      <c r="AI8634" s="677"/>
      <c r="AJ8634" s="677"/>
      <c r="AK8634" s="677"/>
      <c r="AL8634" s="677"/>
      <c r="AM8634" s="677"/>
      <c r="AN8634" s="677"/>
      <c r="AO8634" s="677"/>
      <c r="AP8634" s="677"/>
      <c r="AQ8634" s="677"/>
      <c r="AR8634" s="677"/>
      <c r="AS8634" s="677"/>
      <c r="AT8634" s="677"/>
      <c r="AU8634" s="677"/>
      <c r="AV8634" s="677"/>
      <c r="AW8634" s="677"/>
      <c r="AX8634" s="677"/>
      <c r="AY8634" s="677"/>
      <c r="AZ8634" s="677"/>
      <c r="BA8634" s="677"/>
      <c r="BB8634" s="677"/>
      <c r="BC8634" s="677"/>
      <c r="BD8634" s="677"/>
      <c r="BE8634" s="677"/>
      <c r="BF8634" s="677"/>
      <c r="BG8634" s="677"/>
      <c r="BH8634" s="677"/>
      <c r="BI8634" s="677"/>
      <c r="BJ8634" s="677"/>
      <c r="BK8634" s="677"/>
      <c r="BL8634" s="677"/>
      <c r="BM8634" s="677"/>
      <c r="BN8634" s="677"/>
      <c r="BO8634" s="677"/>
      <c r="BP8634" s="677"/>
      <c r="BQ8634" s="677"/>
      <c r="BR8634" s="677"/>
      <c r="BS8634" s="677"/>
      <c r="BT8634" s="677"/>
      <c r="BU8634" s="677"/>
      <c r="BV8634" s="677"/>
      <c r="BW8634" s="677"/>
      <c r="BX8634" s="677"/>
      <c r="BY8634" s="677"/>
      <c r="BZ8634" s="677"/>
      <c r="CA8634" s="677"/>
      <c r="CB8634" s="677"/>
      <c r="CC8634" s="677"/>
      <c r="CD8634" s="677"/>
      <c r="CE8634" s="677"/>
      <c r="CF8634" s="677"/>
      <c r="CG8634" s="677"/>
    </row>
    <row r="8635" spans="1:85">
      <c r="A8635" s="54"/>
      <c r="B8635" s="54"/>
      <c r="C8635" s="46" t="s">
        <v>33</v>
      </c>
      <c r="D8635" s="58" t="s">
        <v>13079</v>
      </c>
      <c r="E8635" s="97" t="s">
        <v>13080</v>
      </c>
      <c r="F8635" s="58" t="s">
        <v>13081</v>
      </c>
      <c r="G8635" s="58" t="s">
        <v>13082</v>
      </c>
      <c r="H8635" s="58" t="s">
        <v>13083</v>
      </c>
      <c r="I8635" s="524">
        <v>0</v>
      </c>
      <c r="J8635" s="46" t="s">
        <v>1508</v>
      </c>
      <c r="K8635" s="75" t="s">
        <v>1509</v>
      </c>
      <c r="L8635" s="76">
        <f>SUM(M8635:X8635)</f>
        <v>0</v>
      </c>
      <c r="M8635" s="76"/>
      <c r="N8635" s="76"/>
      <c r="O8635" s="76"/>
      <c r="P8635" s="76"/>
      <c r="Q8635" s="76"/>
      <c r="R8635" s="76"/>
      <c r="S8635" s="76"/>
      <c r="T8635" s="76"/>
      <c r="U8635" s="76"/>
      <c r="V8635" s="76"/>
      <c r="W8635" s="76"/>
      <c r="X8635" s="76"/>
      <c r="Y8635" s="677"/>
      <c r="Z8635" s="677"/>
      <c r="AA8635" s="677"/>
      <c r="AB8635" s="677"/>
      <c r="AC8635" s="677"/>
      <c r="AD8635" s="677"/>
      <c r="AE8635" s="677"/>
      <c r="AF8635" s="677"/>
      <c r="AG8635" s="677"/>
      <c r="AH8635" s="677"/>
      <c r="AI8635" s="677"/>
      <c r="AJ8635" s="677"/>
      <c r="AK8635" s="677"/>
      <c r="AL8635" s="677"/>
      <c r="AM8635" s="677"/>
      <c r="AN8635" s="677"/>
      <c r="AO8635" s="677"/>
      <c r="AP8635" s="677"/>
      <c r="AQ8635" s="677"/>
      <c r="AR8635" s="677"/>
      <c r="AS8635" s="677"/>
      <c r="AT8635" s="677"/>
      <c r="AU8635" s="677"/>
      <c r="AV8635" s="677"/>
      <c r="AW8635" s="677"/>
      <c r="AX8635" s="677"/>
      <c r="AY8635" s="677"/>
      <c r="AZ8635" s="677"/>
      <c r="BA8635" s="677"/>
      <c r="BB8635" s="677"/>
      <c r="BC8635" s="677"/>
      <c r="BD8635" s="677"/>
      <c r="BE8635" s="677"/>
      <c r="BF8635" s="677"/>
      <c r="BG8635" s="677"/>
      <c r="BH8635" s="677"/>
      <c r="BI8635" s="677"/>
      <c r="BJ8635" s="677"/>
      <c r="BK8635" s="677"/>
      <c r="BL8635" s="677"/>
      <c r="BM8635" s="677"/>
      <c r="BN8635" s="677"/>
      <c r="BO8635" s="677"/>
      <c r="BP8635" s="677"/>
      <c r="BQ8635" s="677"/>
      <c r="BR8635" s="677"/>
      <c r="BS8635" s="677"/>
      <c r="BT8635" s="677"/>
      <c r="BU8635" s="677"/>
      <c r="BV8635" s="677"/>
      <c r="BW8635" s="677"/>
      <c r="BX8635" s="677"/>
      <c r="BY8635" s="677"/>
      <c r="BZ8635" s="677"/>
      <c r="CA8635" s="677"/>
      <c r="CB8635" s="677"/>
      <c r="CC8635" s="677"/>
      <c r="CD8635" s="677"/>
      <c r="CE8635" s="677"/>
      <c r="CF8635" s="677"/>
      <c r="CG8635" s="677"/>
    </row>
    <row r="8636" spans="1:85">
      <c r="A8636" s="54"/>
      <c r="B8636" s="54"/>
      <c r="C8636" s="54"/>
      <c r="D8636" s="169"/>
      <c r="E8636" s="98"/>
      <c r="F8636" s="135"/>
      <c r="G8636" s="77"/>
      <c r="H8636" s="77"/>
      <c r="I8636" s="525"/>
      <c r="J8636" s="54"/>
      <c r="K8636" s="75" t="s">
        <v>1501</v>
      </c>
      <c r="L8636" s="76">
        <f t="shared" ref="L8636:L8664" si="475">SUM(M8636:X8636)</f>
        <v>0</v>
      </c>
      <c r="M8636" s="76"/>
      <c r="N8636" s="76"/>
      <c r="O8636" s="76"/>
      <c r="P8636" s="76"/>
      <c r="Q8636" s="76"/>
      <c r="R8636" s="76"/>
      <c r="S8636" s="76"/>
      <c r="T8636" s="76"/>
      <c r="U8636" s="76"/>
      <c r="V8636" s="76"/>
      <c r="W8636" s="76"/>
      <c r="X8636" s="76"/>
      <c r="Y8636" s="677"/>
      <c r="Z8636" s="677"/>
      <c r="AA8636" s="677"/>
      <c r="AB8636" s="677"/>
      <c r="AC8636" s="677"/>
      <c r="AD8636" s="677"/>
      <c r="AE8636" s="677"/>
      <c r="AF8636" s="677"/>
      <c r="AG8636" s="677"/>
      <c r="AH8636" s="677"/>
      <c r="AI8636" s="677"/>
      <c r="AJ8636" s="677"/>
      <c r="AK8636" s="677"/>
      <c r="AL8636" s="677"/>
      <c r="AM8636" s="677"/>
      <c r="AN8636" s="677"/>
      <c r="AO8636" s="677"/>
      <c r="AP8636" s="677"/>
      <c r="AQ8636" s="677"/>
      <c r="AR8636" s="677"/>
      <c r="AS8636" s="677"/>
      <c r="AT8636" s="677"/>
      <c r="AU8636" s="677"/>
      <c r="AV8636" s="677"/>
      <c r="AW8636" s="677"/>
      <c r="AX8636" s="677"/>
      <c r="AY8636" s="677"/>
      <c r="AZ8636" s="677"/>
      <c r="BA8636" s="677"/>
      <c r="BB8636" s="677"/>
      <c r="BC8636" s="677"/>
      <c r="BD8636" s="677"/>
      <c r="BE8636" s="677"/>
      <c r="BF8636" s="677"/>
      <c r="BG8636" s="677"/>
      <c r="BH8636" s="677"/>
      <c r="BI8636" s="677"/>
      <c r="BJ8636" s="677"/>
      <c r="BK8636" s="677"/>
      <c r="BL8636" s="677"/>
      <c r="BM8636" s="677"/>
      <c r="BN8636" s="677"/>
      <c r="BO8636" s="677"/>
      <c r="BP8636" s="677"/>
      <c r="BQ8636" s="677"/>
      <c r="BR8636" s="677"/>
      <c r="BS8636" s="677"/>
      <c r="BT8636" s="677"/>
      <c r="BU8636" s="677"/>
      <c r="BV8636" s="677"/>
      <c r="BW8636" s="677"/>
      <c r="BX8636" s="677"/>
      <c r="BY8636" s="677"/>
      <c r="BZ8636" s="677"/>
      <c r="CA8636" s="677"/>
      <c r="CB8636" s="677"/>
      <c r="CC8636" s="677"/>
      <c r="CD8636" s="677"/>
      <c r="CE8636" s="677"/>
      <c r="CF8636" s="677"/>
      <c r="CG8636" s="677"/>
    </row>
    <row r="8637" spans="1:85">
      <c r="A8637" s="54"/>
      <c r="B8637" s="54"/>
      <c r="C8637" s="80"/>
      <c r="D8637" s="81"/>
      <c r="E8637" s="99"/>
      <c r="F8637" s="80"/>
      <c r="G8637" s="81"/>
      <c r="H8637" s="81"/>
      <c r="I8637" s="526"/>
      <c r="J8637" s="80"/>
      <c r="K8637" s="84" t="s">
        <v>1502</v>
      </c>
      <c r="L8637" s="76">
        <f t="shared" si="475"/>
        <v>2</v>
      </c>
      <c r="M8637" s="76"/>
      <c r="N8637" s="76"/>
      <c r="O8637" s="76">
        <v>2</v>
      </c>
      <c r="P8637" s="76"/>
      <c r="Q8637" s="76"/>
      <c r="R8637" s="76"/>
      <c r="S8637" s="76"/>
      <c r="T8637" s="76"/>
      <c r="U8637" s="76"/>
      <c r="V8637" s="76"/>
      <c r="W8637" s="76"/>
      <c r="X8637" s="76"/>
      <c r="Y8637" s="677"/>
      <c r="Z8637" s="677"/>
      <c r="AA8637" s="677"/>
      <c r="AB8637" s="677"/>
      <c r="AC8637" s="677"/>
      <c r="AD8637" s="677"/>
      <c r="AE8637" s="677"/>
      <c r="AF8637" s="677"/>
      <c r="AG8637" s="677"/>
      <c r="AH8637" s="677"/>
      <c r="AI8637" s="677"/>
      <c r="AJ8637" s="677"/>
      <c r="AK8637" s="677"/>
      <c r="AL8637" s="677"/>
      <c r="AM8637" s="677"/>
      <c r="AN8637" s="677"/>
      <c r="AO8637" s="677"/>
      <c r="AP8637" s="677"/>
      <c r="AQ8637" s="677"/>
      <c r="AR8637" s="677"/>
      <c r="AS8637" s="677"/>
      <c r="AT8637" s="677"/>
      <c r="AU8637" s="677"/>
      <c r="AV8637" s="677"/>
      <c r="AW8637" s="677"/>
      <c r="AX8637" s="677"/>
      <c r="AY8637" s="677"/>
      <c r="AZ8637" s="677"/>
      <c r="BA8637" s="677"/>
      <c r="BB8637" s="677"/>
      <c r="BC8637" s="677"/>
      <c r="BD8637" s="677"/>
      <c r="BE8637" s="677"/>
      <c r="BF8637" s="677"/>
      <c r="BG8637" s="677"/>
      <c r="BH8637" s="677"/>
      <c r="BI8637" s="677"/>
      <c r="BJ8637" s="677"/>
      <c r="BK8637" s="677"/>
      <c r="BL8637" s="677"/>
      <c r="BM8637" s="677"/>
      <c r="BN8637" s="677"/>
      <c r="BO8637" s="677"/>
      <c r="BP8637" s="677"/>
      <c r="BQ8637" s="677"/>
      <c r="BR8637" s="677"/>
      <c r="BS8637" s="677"/>
      <c r="BT8637" s="677"/>
      <c r="BU8637" s="677"/>
      <c r="BV8637" s="677"/>
      <c r="BW8637" s="677"/>
      <c r="BX8637" s="677"/>
      <c r="BY8637" s="677"/>
      <c r="BZ8637" s="677"/>
      <c r="CA8637" s="677"/>
      <c r="CB8637" s="677"/>
      <c r="CC8637" s="677"/>
      <c r="CD8637" s="677"/>
      <c r="CE8637" s="677"/>
      <c r="CF8637" s="677"/>
      <c r="CG8637" s="677"/>
    </row>
    <row r="8638" spans="1:85">
      <c r="A8638" s="54"/>
      <c r="B8638" s="54"/>
      <c r="C8638" s="46" t="s">
        <v>33</v>
      </c>
      <c r="D8638" s="58" t="s">
        <v>13084</v>
      </c>
      <c r="E8638" s="97" t="s">
        <v>13085</v>
      </c>
      <c r="F8638" s="46" t="s">
        <v>13086</v>
      </c>
      <c r="G8638" s="58" t="s">
        <v>13087</v>
      </c>
      <c r="H8638" s="58" t="s">
        <v>13088</v>
      </c>
      <c r="I8638" s="524">
        <v>13</v>
      </c>
      <c r="J8638" s="46" t="s">
        <v>1508</v>
      </c>
      <c r="K8638" s="75" t="s">
        <v>1509</v>
      </c>
      <c r="L8638" s="76">
        <f t="shared" si="475"/>
        <v>0</v>
      </c>
      <c r="M8638" s="76"/>
      <c r="N8638" s="76"/>
      <c r="O8638" s="76"/>
      <c r="P8638" s="76"/>
      <c r="Q8638" s="76"/>
      <c r="R8638" s="76"/>
      <c r="S8638" s="76"/>
      <c r="T8638" s="76"/>
      <c r="U8638" s="76"/>
      <c r="V8638" s="76"/>
      <c r="W8638" s="76"/>
      <c r="X8638" s="76"/>
      <c r="Y8638" s="677"/>
      <c r="Z8638" s="677"/>
      <c r="AA8638" s="677"/>
      <c r="AB8638" s="677"/>
      <c r="AC8638" s="677"/>
      <c r="AD8638" s="677"/>
      <c r="AE8638" s="677"/>
      <c r="AF8638" s="677"/>
      <c r="AG8638" s="677"/>
      <c r="AH8638" s="677"/>
      <c r="AI8638" s="677"/>
      <c r="AJ8638" s="677"/>
      <c r="AK8638" s="677"/>
      <c r="AL8638" s="677"/>
      <c r="AM8638" s="677"/>
      <c r="AN8638" s="677"/>
      <c r="AO8638" s="677"/>
      <c r="AP8638" s="677"/>
      <c r="AQ8638" s="677"/>
      <c r="AR8638" s="677"/>
      <c r="AS8638" s="677"/>
      <c r="AT8638" s="677"/>
      <c r="AU8638" s="677"/>
      <c r="AV8638" s="677"/>
      <c r="AW8638" s="677"/>
      <c r="AX8638" s="677"/>
      <c r="AY8638" s="677"/>
      <c r="AZ8638" s="677"/>
      <c r="BA8638" s="677"/>
      <c r="BB8638" s="677"/>
      <c r="BC8638" s="677"/>
      <c r="BD8638" s="677"/>
      <c r="BE8638" s="677"/>
      <c r="BF8638" s="677"/>
      <c r="BG8638" s="677"/>
      <c r="BH8638" s="677"/>
      <c r="BI8638" s="677"/>
      <c r="BJ8638" s="677"/>
      <c r="BK8638" s="677"/>
      <c r="BL8638" s="677"/>
      <c r="BM8638" s="677"/>
      <c r="BN8638" s="677"/>
      <c r="BO8638" s="677"/>
      <c r="BP8638" s="677"/>
      <c r="BQ8638" s="677"/>
      <c r="BR8638" s="677"/>
      <c r="BS8638" s="677"/>
      <c r="BT8638" s="677"/>
      <c r="BU8638" s="677"/>
      <c r="BV8638" s="677"/>
      <c r="BW8638" s="677"/>
      <c r="BX8638" s="677"/>
      <c r="BY8638" s="677"/>
      <c r="BZ8638" s="677"/>
      <c r="CA8638" s="677"/>
      <c r="CB8638" s="677"/>
      <c r="CC8638" s="677"/>
      <c r="CD8638" s="677"/>
      <c r="CE8638" s="677"/>
      <c r="CF8638" s="677"/>
      <c r="CG8638" s="677"/>
    </row>
    <row r="8639" spans="1:85">
      <c r="A8639" s="54"/>
      <c r="B8639" s="54"/>
      <c r="C8639" s="54"/>
      <c r="D8639" s="169"/>
      <c r="E8639" s="98"/>
      <c r="F8639" s="135"/>
      <c r="G8639" s="77"/>
      <c r="H8639" s="77"/>
      <c r="I8639" s="525"/>
      <c r="J8639" s="54"/>
      <c r="K8639" s="75" t="s">
        <v>1501</v>
      </c>
      <c r="L8639" s="76">
        <f t="shared" si="475"/>
        <v>0</v>
      </c>
      <c r="M8639" s="76"/>
      <c r="N8639" s="76"/>
      <c r="O8639" s="76"/>
      <c r="P8639" s="76"/>
      <c r="Q8639" s="76"/>
      <c r="R8639" s="76"/>
      <c r="S8639" s="76"/>
      <c r="T8639" s="76"/>
      <c r="U8639" s="76"/>
      <c r="V8639" s="76"/>
      <c r="W8639" s="76"/>
      <c r="X8639" s="76"/>
      <c r="Y8639" s="677"/>
      <c r="Z8639" s="677"/>
      <c r="AA8639" s="677"/>
      <c r="AB8639" s="677"/>
      <c r="AC8639" s="677"/>
      <c r="AD8639" s="677"/>
      <c r="AE8639" s="677"/>
      <c r="AF8639" s="677"/>
      <c r="AG8639" s="677"/>
      <c r="AH8639" s="677"/>
      <c r="AI8639" s="677"/>
      <c r="AJ8639" s="677"/>
      <c r="AK8639" s="677"/>
      <c r="AL8639" s="677"/>
      <c r="AM8639" s="677"/>
      <c r="AN8639" s="677"/>
      <c r="AO8639" s="677"/>
      <c r="AP8639" s="677"/>
      <c r="AQ8639" s="677"/>
      <c r="AR8639" s="677"/>
      <c r="AS8639" s="677"/>
      <c r="AT8639" s="677"/>
      <c r="AU8639" s="677"/>
      <c r="AV8639" s="677"/>
      <c r="AW8639" s="677"/>
      <c r="AX8639" s="677"/>
      <c r="AY8639" s="677"/>
      <c r="AZ8639" s="677"/>
      <c r="BA8639" s="677"/>
      <c r="BB8639" s="677"/>
      <c r="BC8639" s="677"/>
      <c r="BD8639" s="677"/>
      <c r="BE8639" s="677"/>
      <c r="BF8639" s="677"/>
      <c r="BG8639" s="677"/>
      <c r="BH8639" s="677"/>
      <c r="BI8639" s="677"/>
      <c r="BJ8639" s="677"/>
      <c r="BK8639" s="677"/>
      <c r="BL8639" s="677"/>
      <c r="BM8639" s="677"/>
      <c r="BN8639" s="677"/>
      <c r="BO8639" s="677"/>
      <c r="BP8639" s="677"/>
      <c r="BQ8639" s="677"/>
      <c r="BR8639" s="677"/>
      <c r="BS8639" s="677"/>
      <c r="BT8639" s="677"/>
      <c r="BU8639" s="677"/>
      <c r="BV8639" s="677"/>
      <c r="BW8639" s="677"/>
      <c r="BX8639" s="677"/>
      <c r="BY8639" s="677"/>
      <c r="BZ8639" s="677"/>
      <c r="CA8639" s="677"/>
      <c r="CB8639" s="677"/>
      <c r="CC8639" s="677"/>
      <c r="CD8639" s="677"/>
      <c r="CE8639" s="677"/>
      <c r="CF8639" s="677"/>
      <c r="CG8639" s="677"/>
    </row>
    <row r="8640" spans="1:85">
      <c r="A8640" s="54"/>
      <c r="B8640" s="54"/>
      <c r="C8640" s="80"/>
      <c r="D8640" s="81"/>
      <c r="E8640" s="99"/>
      <c r="F8640" s="80"/>
      <c r="G8640" s="81"/>
      <c r="H8640" s="81"/>
      <c r="I8640" s="526"/>
      <c r="J8640" s="80"/>
      <c r="K8640" s="84" t="s">
        <v>1502</v>
      </c>
      <c r="L8640" s="76">
        <f t="shared" si="475"/>
        <v>2</v>
      </c>
      <c r="M8640" s="76"/>
      <c r="N8640" s="76"/>
      <c r="O8640" s="76">
        <v>1</v>
      </c>
      <c r="P8640" s="76"/>
      <c r="Q8640" s="76"/>
      <c r="R8640" s="76"/>
      <c r="S8640" s="76">
        <v>1</v>
      </c>
      <c r="T8640" s="76"/>
      <c r="U8640" s="76"/>
      <c r="V8640" s="76"/>
      <c r="W8640" s="76"/>
      <c r="X8640" s="76"/>
      <c r="Y8640" s="677"/>
      <c r="Z8640" s="677"/>
      <c r="AA8640" s="677"/>
      <c r="AB8640" s="677"/>
      <c r="AC8640" s="677"/>
      <c r="AD8640" s="677"/>
      <c r="AE8640" s="677"/>
      <c r="AF8640" s="677"/>
      <c r="AG8640" s="677"/>
      <c r="AH8640" s="677"/>
      <c r="AI8640" s="677"/>
      <c r="AJ8640" s="677"/>
      <c r="AK8640" s="677"/>
      <c r="AL8640" s="677"/>
      <c r="AM8640" s="677"/>
      <c r="AN8640" s="677"/>
      <c r="AO8640" s="677"/>
      <c r="AP8640" s="677"/>
      <c r="AQ8640" s="677"/>
      <c r="AR8640" s="677"/>
      <c r="AS8640" s="677"/>
      <c r="AT8640" s="677"/>
      <c r="AU8640" s="677"/>
      <c r="AV8640" s="677"/>
      <c r="AW8640" s="677"/>
      <c r="AX8640" s="677"/>
      <c r="AY8640" s="677"/>
      <c r="AZ8640" s="677"/>
      <c r="BA8640" s="677"/>
      <c r="BB8640" s="677"/>
      <c r="BC8640" s="677"/>
      <c r="BD8640" s="677"/>
      <c r="BE8640" s="677"/>
      <c r="BF8640" s="677"/>
      <c r="BG8640" s="677"/>
      <c r="BH8640" s="677"/>
      <c r="BI8640" s="677"/>
      <c r="BJ8640" s="677"/>
      <c r="BK8640" s="677"/>
      <c r="BL8640" s="677"/>
      <c r="BM8640" s="677"/>
      <c r="BN8640" s="677"/>
      <c r="BO8640" s="677"/>
      <c r="BP8640" s="677"/>
      <c r="BQ8640" s="677"/>
      <c r="BR8640" s="677"/>
      <c r="BS8640" s="677"/>
      <c r="BT8640" s="677"/>
      <c r="BU8640" s="677"/>
      <c r="BV8640" s="677"/>
      <c r="BW8640" s="677"/>
      <c r="BX8640" s="677"/>
      <c r="BY8640" s="677"/>
      <c r="BZ8640" s="677"/>
      <c r="CA8640" s="677"/>
      <c r="CB8640" s="677"/>
      <c r="CC8640" s="677"/>
      <c r="CD8640" s="677"/>
      <c r="CE8640" s="677"/>
      <c r="CF8640" s="677"/>
      <c r="CG8640" s="677"/>
    </row>
    <row r="8641" spans="1:85">
      <c r="A8641" s="54"/>
      <c r="B8641" s="54"/>
      <c r="C8641" s="46" t="s">
        <v>33</v>
      </c>
      <c r="D8641" s="58" t="s">
        <v>13089</v>
      </c>
      <c r="E8641" s="97" t="s">
        <v>13090</v>
      </c>
      <c r="F8641" s="46" t="s">
        <v>13091</v>
      </c>
      <c r="G8641" s="58" t="s">
        <v>13092</v>
      </c>
      <c r="H8641" s="58"/>
      <c r="I8641" s="524">
        <v>2654</v>
      </c>
      <c r="J8641" s="46" t="s">
        <v>1508</v>
      </c>
      <c r="K8641" s="75" t="s">
        <v>1509</v>
      </c>
      <c r="L8641" s="76">
        <f t="shared" si="475"/>
        <v>0</v>
      </c>
      <c r="M8641" s="76"/>
      <c r="N8641" s="76"/>
      <c r="O8641" s="76"/>
      <c r="P8641" s="76"/>
      <c r="Q8641" s="76"/>
      <c r="R8641" s="76"/>
      <c r="S8641" s="76"/>
      <c r="T8641" s="76"/>
      <c r="U8641" s="76"/>
      <c r="V8641" s="76"/>
      <c r="W8641" s="76"/>
      <c r="X8641" s="76"/>
      <c r="Y8641" s="677"/>
      <c r="Z8641" s="677"/>
      <c r="AA8641" s="677"/>
      <c r="AB8641" s="677"/>
      <c r="AC8641" s="677"/>
      <c r="AD8641" s="677"/>
      <c r="AE8641" s="677"/>
      <c r="AF8641" s="677"/>
      <c r="AG8641" s="677"/>
      <c r="AH8641" s="677"/>
      <c r="AI8641" s="677"/>
      <c r="AJ8641" s="677"/>
      <c r="AK8641" s="677"/>
      <c r="AL8641" s="677"/>
      <c r="AM8641" s="677"/>
      <c r="AN8641" s="677"/>
      <c r="AO8641" s="677"/>
      <c r="AP8641" s="677"/>
      <c r="AQ8641" s="677"/>
      <c r="AR8641" s="677"/>
      <c r="AS8641" s="677"/>
      <c r="AT8641" s="677"/>
      <c r="AU8641" s="677"/>
      <c r="AV8641" s="677"/>
      <c r="AW8641" s="677"/>
      <c r="AX8641" s="677"/>
      <c r="AY8641" s="677"/>
      <c r="AZ8641" s="677"/>
      <c r="BA8641" s="677"/>
      <c r="BB8641" s="677"/>
      <c r="BC8641" s="677"/>
      <c r="BD8641" s="677"/>
      <c r="BE8641" s="677"/>
      <c r="BF8641" s="677"/>
      <c r="BG8641" s="677"/>
      <c r="BH8641" s="677"/>
      <c r="BI8641" s="677"/>
      <c r="BJ8641" s="677"/>
      <c r="BK8641" s="677"/>
      <c r="BL8641" s="677"/>
      <c r="BM8641" s="677"/>
      <c r="BN8641" s="677"/>
      <c r="BO8641" s="677"/>
      <c r="BP8641" s="677"/>
      <c r="BQ8641" s="677"/>
      <c r="BR8641" s="677"/>
      <c r="BS8641" s="677"/>
      <c r="BT8641" s="677"/>
      <c r="BU8641" s="677"/>
      <c r="BV8641" s="677"/>
      <c r="BW8641" s="677"/>
      <c r="BX8641" s="677"/>
      <c r="BY8641" s="677"/>
      <c r="BZ8641" s="677"/>
      <c r="CA8641" s="677"/>
      <c r="CB8641" s="677"/>
      <c r="CC8641" s="677"/>
      <c r="CD8641" s="677"/>
      <c r="CE8641" s="677"/>
      <c r="CF8641" s="677"/>
      <c r="CG8641" s="677"/>
    </row>
    <row r="8642" spans="1:85">
      <c r="A8642" s="54"/>
      <c r="B8642" s="54"/>
      <c r="C8642" s="54"/>
      <c r="D8642" s="169"/>
      <c r="E8642" s="98"/>
      <c r="F8642" s="135"/>
      <c r="G8642" s="77"/>
      <c r="H8642" s="77"/>
      <c r="I8642" s="525"/>
      <c r="J8642" s="54"/>
      <c r="K8642" s="75" t="s">
        <v>1501</v>
      </c>
      <c r="L8642" s="76">
        <f t="shared" si="475"/>
        <v>0</v>
      </c>
      <c r="M8642" s="76"/>
      <c r="N8642" s="76"/>
      <c r="O8642" s="76"/>
      <c r="P8642" s="76"/>
      <c r="Q8642" s="76"/>
      <c r="R8642" s="76"/>
      <c r="S8642" s="76"/>
      <c r="T8642" s="76"/>
      <c r="U8642" s="76"/>
      <c r="V8642" s="76"/>
      <c r="W8642" s="76"/>
      <c r="X8642" s="76"/>
      <c r="Y8642" s="677"/>
      <c r="Z8642" s="677"/>
      <c r="AA8642" s="677"/>
      <c r="AB8642" s="677"/>
      <c r="AC8642" s="677"/>
      <c r="AD8642" s="677"/>
      <c r="AE8642" s="677"/>
      <c r="AF8642" s="677"/>
      <c r="AG8642" s="677"/>
      <c r="AH8642" s="677"/>
      <c r="AI8642" s="677"/>
      <c r="AJ8642" s="677"/>
      <c r="AK8642" s="677"/>
      <c r="AL8642" s="677"/>
      <c r="AM8642" s="677"/>
      <c r="AN8642" s="677"/>
      <c r="AO8642" s="677"/>
      <c r="AP8642" s="677"/>
      <c r="AQ8642" s="677"/>
      <c r="AR8642" s="677"/>
      <c r="AS8642" s="677"/>
      <c r="AT8642" s="677"/>
      <c r="AU8642" s="677"/>
      <c r="AV8642" s="677"/>
      <c r="AW8642" s="677"/>
      <c r="AX8642" s="677"/>
      <c r="AY8642" s="677"/>
      <c r="AZ8642" s="677"/>
      <c r="BA8642" s="677"/>
      <c r="BB8642" s="677"/>
      <c r="BC8642" s="677"/>
      <c r="BD8642" s="677"/>
      <c r="BE8642" s="677"/>
      <c r="BF8642" s="677"/>
      <c r="BG8642" s="677"/>
      <c r="BH8642" s="677"/>
      <c r="BI8642" s="677"/>
      <c r="BJ8642" s="677"/>
      <c r="BK8642" s="677"/>
      <c r="BL8642" s="677"/>
      <c r="BM8642" s="677"/>
      <c r="BN8642" s="677"/>
      <c r="BO8642" s="677"/>
      <c r="BP8642" s="677"/>
      <c r="BQ8642" s="677"/>
      <c r="BR8642" s="677"/>
      <c r="BS8642" s="677"/>
      <c r="BT8642" s="677"/>
      <c r="BU8642" s="677"/>
      <c r="BV8642" s="677"/>
      <c r="BW8642" s="677"/>
      <c r="BX8642" s="677"/>
      <c r="BY8642" s="677"/>
      <c r="BZ8642" s="677"/>
      <c r="CA8642" s="677"/>
      <c r="CB8642" s="677"/>
      <c r="CC8642" s="677"/>
      <c r="CD8642" s="677"/>
      <c r="CE8642" s="677"/>
      <c r="CF8642" s="677"/>
      <c r="CG8642" s="677"/>
    </row>
    <row r="8643" spans="1:85">
      <c r="A8643" s="54"/>
      <c r="B8643" s="54"/>
      <c r="C8643" s="80"/>
      <c r="D8643" s="81"/>
      <c r="E8643" s="99"/>
      <c r="F8643" s="80"/>
      <c r="G8643" s="81"/>
      <c r="H8643" s="81"/>
      <c r="I8643" s="526"/>
      <c r="J8643" s="80"/>
      <c r="K8643" s="84" t="s">
        <v>1502</v>
      </c>
      <c r="L8643" s="76">
        <f t="shared" si="475"/>
        <v>4</v>
      </c>
      <c r="M8643" s="76"/>
      <c r="N8643" s="76"/>
      <c r="O8643" s="76">
        <v>4</v>
      </c>
      <c r="P8643" s="76"/>
      <c r="Q8643" s="76"/>
      <c r="R8643" s="76"/>
      <c r="S8643" s="76"/>
      <c r="T8643" s="76"/>
      <c r="U8643" s="76"/>
      <c r="V8643" s="76"/>
      <c r="W8643" s="76"/>
      <c r="X8643" s="76"/>
      <c r="Y8643" s="677"/>
      <c r="Z8643" s="677"/>
      <c r="AA8643" s="677"/>
      <c r="AB8643" s="677"/>
      <c r="AC8643" s="677"/>
      <c r="AD8643" s="677"/>
      <c r="AE8643" s="677"/>
      <c r="AF8643" s="677"/>
      <c r="AG8643" s="677"/>
      <c r="AH8643" s="677"/>
      <c r="AI8643" s="677"/>
      <c r="AJ8643" s="677"/>
      <c r="AK8643" s="677"/>
      <c r="AL8643" s="677"/>
      <c r="AM8643" s="677"/>
      <c r="AN8643" s="677"/>
      <c r="AO8643" s="677"/>
      <c r="AP8643" s="677"/>
      <c r="AQ8643" s="677"/>
      <c r="AR8643" s="677"/>
      <c r="AS8643" s="677"/>
      <c r="AT8643" s="677"/>
      <c r="AU8643" s="677"/>
      <c r="AV8643" s="677"/>
      <c r="AW8643" s="677"/>
      <c r="AX8643" s="677"/>
      <c r="AY8643" s="677"/>
      <c r="AZ8643" s="677"/>
      <c r="BA8643" s="677"/>
      <c r="BB8643" s="677"/>
      <c r="BC8643" s="677"/>
      <c r="BD8643" s="677"/>
      <c r="BE8643" s="677"/>
      <c r="BF8643" s="677"/>
      <c r="BG8643" s="677"/>
      <c r="BH8643" s="677"/>
      <c r="BI8643" s="677"/>
      <c r="BJ8643" s="677"/>
      <c r="BK8643" s="677"/>
      <c r="BL8643" s="677"/>
      <c r="BM8643" s="677"/>
      <c r="BN8643" s="677"/>
      <c r="BO8643" s="677"/>
      <c r="BP8643" s="677"/>
      <c r="BQ8643" s="677"/>
      <c r="BR8643" s="677"/>
      <c r="BS8643" s="677"/>
      <c r="BT8643" s="677"/>
      <c r="BU8643" s="677"/>
      <c r="BV8643" s="677"/>
      <c r="BW8643" s="677"/>
      <c r="BX8643" s="677"/>
      <c r="BY8643" s="677"/>
      <c r="BZ8643" s="677"/>
      <c r="CA8643" s="677"/>
      <c r="CB8643" s="677"/>
      <c r="CC8643" s="677"/>
      <c r="CD8643" s="677"/>
      <c r="CE8643" s="677"/>
      <c r="CF8643" s="677"/>
      <c r="CG8643" s="677"/>
    </row>
    <row r="8644" spans="1:85">
      <c r="A8644" s="54"/>
      <c r="B8644" s="54"/>
      <c r="C8644" s="46" t="s">
        <v>33</v>
      </c>
      <c r="D8644" s="58" t="s">
        <v>13093</v>
      </c>
      <c r="E8644" s="97" t="s">
        <v>13094</v>
      </c>
      <c r="F8644" s="58" t="s">
        <v>13095</v>
      </c>
      <c r="G8644" s="58" t="s">
        <v>13096</v>
      </c>
      <c r="H8644" s="58" t="s">
        <v>13097</v>
      </c>
      <c r="I8644" s="524">
        <v>0</v>
      </c>
      <c r="J8644" s="46" t="s">
        <v>1508</v>
      </c>
      <c r="K8644" s="75" t="s">
        <v>1509</v>
      </c>
      <c r="L8644" s="76">
        <f t="shared" si="475"/>
        <v>0</v>
      </c>
      <c r="M8644" s="76"/>
      <c r="N8644" s="76"/>
      <c r="O8644" s="76"/>
      <c r="P8644" s="76"/>
      <c r="Q8644" s="76"/>
      <c r="R8644" s="76"/>
      <c r="S8644" s="76"/>
      <c r="T8644" s="76"/>
      <c r="U8644" s="76"/>
      <c r="V8644" s="76"/>
      <c r="W8644" s="76"/>
      <c r="X8644" s="76"/>
      <c r="Y8644" s="677"/>
      <c r="Z8644" s="677"/>
      <c r="AA8644" s="677"/>
      <c r="AB8644" s="677"/>
      <c r="AC8644" s="677"/>
      <c r="AD8644" s="677"/>
      <c r="AE8644" s="677"/>
      <c r="AF8644" s="677"/>
      <c r="AG8644" s="677"/>
      <c r="AH8644" s="677"/>
      <c r="AI8644" s="677"/>
      <c r="AJ8644" s="677"/>
      <c r="AK8644" s="677"/>
      <c r="AL8644" s="677"/>
      <c r="AM8644" s="677"/>
      <c r="AN8644" s="677"/>
      <c r="AO8644" s="677"/>
      <c r="AP8644" s="677"/>
      <c r="AQ8644" s="677"/>
      <c r="AR8644" s="677"/>
      <c r="AS8644" s="677"/>
      <c r="AT8644" s="677"/>
      <c r="AU8644" s="677"/>
      <c r="AV8644" s="677"/>
      <c r="AW8644" s="677"/>
      <c r="AX8644" s="677"/>
      <c r="AY8644" s="677"/>
      <c r="AZ8644" s="677"/>
      <c r="BA8644" s="677"/>
      <c r="BB8644" s="677"/>
      <c r="BC8644" s="677"/>
      <c r="BD8644" s="677"/>
      <c r="BE8644" s="677"/>
      <c r="BF8644" s="677"/>
      <c r="BG8644" s="677"/>
      <c r="BH8644" s="677"/>
      <c r="BI8644" s="677"/>
      <c r="BJ8644" s="677"/>
      <c r="BK8644" s="677"/>
      <c r="BL8644" s="677"/>
      <c r="BM8644" s="677"/>
      <c r="BN8644" s="677"/>
      <c r="BO8644" s="677"/>
      <c r="BP8644" s="677"/>
      <c r="BQ8644" s="677"/>
      <c r="BR8644" s="677"/>
      <c r="BS8644" s="677"/>
      <c r="BT8644" s="677"/>
      <c r="BU8644" s="677"/>
      <c r="BV8644" s="677"/>
      <c r="BW8644" s="677"/>
      <c r="BX8644" s="677"/>
      <c r="BY8644" s="677"/>
      <c r="BZ8644" s="677"/>
      <c r="CA8644" s="677"/>
      <c r="CB8644" s="677"/>
      <c r="CC8644" s="677"/>
      <c r="CD8644" s="677"/>
      <c r="CE8644" s="677"/>
      <c r="CF8644" s="677"/>
      <c r="CG8644" s="677"/>
    </row>
    <row r="8645" spans="1:85">
      <c r="A8645" s="54"/>
      <c r="B8645" s="54"/>
      <c r="C8645" s="54"/>
      <c r="D8645" s="169"/>
      <c r="E8645" s="98"/>
      <c r="F8645" s="135"/>
      <c r="G8645" s="77"/>
      <c r="H8645" s="77"/>
      <c r="I8645" s="525"/>
      <c r="J8645" s="54"/>
      <c r="K8645" s="75" t="s">
        <v>1501</v>
      </c>
      <c r="L8645" s="76">
        <f t="shared" si="475"/>
        <v>0</v>
      </c>
      <c r="M8645" s="76"/>
      <c r="N8645" s="76"/>
      <c r="O8645" s="76"/>
      <c r="P8645" s="76"/>
      <c r="Q8645" s="76"/>
      <c r="R8645" s="76"/>
      <c r="S8645" s="76"/>
      <c r="T8645" s="76"/>
      <c r="U8645" s="76"/>
      <c r="V8645" s="76"/>
      <c r="W8645" s="76"/>
      <c r="X8645" s="76"/>
      <c r="Y8645" s="677"/>
      <c r="Z8645" s="677"/>
      <c r="AA8645" s="677"/>
      <c r="AB8645" s="677"/>
      <c r="AC8645" s="677"/>
      <c r="AD8645" s="677"/>
      <c r="AE8645" s="677"/>
      <c r="AF8645" s="677"/>
      <c r="AG8645" s="677"/>
      <c r="AH8645" s="677"/>
      <c r="AI8645" s="677"/>
      <c r="AJ8645" s="677"/>
      <c r="AK8645" s="677"/>
      <c r="AL8645" s="677"/>
      <c r="AM8645" s="677"/>
      <c r="AN8645" s="677"/>
      <c r="AO8645" s="677"/>
      <c r="AP8645" s="677"/>
      <c r="AQ8645" s="677"/>
      <c r="AR8645" s="677"/>
      <c r="AS8645" s="677"/>
      <c r="AT8645" s="677"/>
      <c r="AU8645" s="677"/>
      <c r="AV8645" s="677"/>
      <c r="AW8645" s="677"/>
      <c r="AX8645" s="677"/>
      <c r="AY8645" s="677"/>
      <c r="AZ8645" s="677"/>
      <c r="BA8645" s="677"/>
      <c r="BB8645" s="677"/>
      <c r="BC8645" s="677"/>
      <c r="BD8645" s="677"/>
      <c r="BE8645" s="677"/>
      <c r="BF8645" s="677"/>
      <c r="BG8645" s="677"/>
      <c r="BH8645" s="677"/>
      <c r="BI8645" s="677"/>
      <c r="BJ8645" s="677"/>
      <c r="BK8645" s="677"/>
      <c r="BL8645" s="677"/>
      <c r="BM8645" s="677"/>
      <c r="BN8645" s="677"/>
      <c r="BO8645" s="677"/>
      <c r="BP8645" s="677"/>
      <c r="BQ8645" s="677"/>
      <c r="BR8645" s="677"/>
      <c r="BS8645" s="677"/>
      <c r="BT8645" s="677"/>
      <c r="BU8645" s="677"/>
      <c r="BV8645" s="677"/>
      <c r="BW8645" s="677"/>
      <c r="BX8645" s="677"/>
      <c r="BY8645" s="677"/>
      <c r="BZ8645" s="677"/>
      <c r="CA8645" s="677"/>
      <c r="CB8645" s="677"/>
      <c r="CC8645" s="677"/>
      <c r="CD8645" s="677"/>
      <c r="CE8645" s="677"/>
      <c r="CF8645" s="677"/>
      <c r="CG8645" s="677"/>
    </row>
    <row r="8646" spans="1:85">
      <c r="A8646" s="54"/>
      <c r="B8646" s="54"/>
      <c r="C8646" s="80"/>
      <c r="D8646" s="81"/>
      <c r="E8646" s="99"/>
      <c r="F8646" s="80"/>
      <c r="G8646" s="81"/>
      <c r="H8646" s="81"/>
      <c r="I8646" s="526"/>
      <c r="J8646" s="80"/>
      <c r="K8646" s="84" t="s">
        <v>1502</v>
      </c>
      <c r="L8646" s="76">
        <f t="shared" si="475"/>
        <v>2</v>
      </c>
      <c r="M8646" s="76"/>
      <c r="N8646" s="76"/>
      <c r="O8646" s="76">
        <v>2</v>
      </c>
      <c r="P8646" s="76"/>
      <c r="Q8646" s="76"/>
      <c r="R8646" s="76"/>
      <c r="S8646" s="76"/>
      <c r="T8646" s="76"/>
      <c r="U8646" s="76"/>
      <c r="V8646" s="76"/>
      <c r="W8646" s="76"/>
      <c r="X8646" s="76"/>
      <c r="Y8646" s="677"/>
      <c r="Z8646" s="677"/>
      <c r="AA8646" s="677"/>
      <c r="AB8646" s="677"/>
      <c r="AC8646" s="677"/>
      <c r="AD8646" s="677"/>
      <c r="AE8646" s="677"/>
      <c r="AF8646" s="677"/>
      <c r="AG8646" s="677"/>
      <c r="AH8646" s="677"/>
      <c r="AI8646" s="677"/>
      <c r="AJ8646" s="677"/>
      <c r="AK8646" s="677"/>
      <c r="AL8646" s="677"/>
      <c r="AM8646" s="677"/>
      <c r="AN8646" s="677"/>
      <c r="AO8646" s="677"/>
      <c r="AP8646" s="677"/>
      <c r="AQ8646" s="677"/>
      <c r="AR8646" s="677"/>
      <c r="AS8646" s="677"/>
      <c r="AT8646" s="677"/>
      <c r="AU8646" s="677"/>
      <c r="AV8646" s="677"/>
      <c r="AW8646" s="677"/>
      <c r="AX8646" s="677"/>
      <c r="AY8646" s="677"/>
      <c r="AZ8646" s="677"/>
      <c r="BA8646" s="677"/>
      <c r="BB8646" s="677"/>
      <c r="BC8646" s="677"/>
      <c r="BD8646" s="677"/>
      <c r="BE8646" s="677"/>
      <c r="BF8646" s="677"/>
      <c r="BG8646" s="677"/>
      <c r="BH8646" s="677"/>
      <c r="BI8646" s="677"/>
      <c r="BJ8646" s="677"/>
      <c r="BK8646" s="677"/>
      <c r="BL8646" s="677"/>
      <c r="BM8646" s="677"/>
      <c r="BN8646" s="677"/>
      <c r="BO8646" s="677"/>
      <c r="BP8646" s="677"/>
      <c r="BQ8646" s="677"/>
      <c r="BR8646" s="677"/>
      <c r="BS8646" s="677"/>
      <c r="BT8646" s="677"/>
      <c r="BU8646" s="677"/>
      <c r="BV8646" s="677"/>
      <c r="BW8646" s="677"/>
      <c r="BX8646" s="677"/>
      <c r="BY8646" s="677"/>
      <c r="BZ8646" s="677"/>
      <c r="CA8646" s="677"/>
      <c r="CB8646" s="677"/>
      <c r="CC8646" s="677"/>
      <c r="CD8646" s="677"/>
      <c r="CE8646" s="677"/>
      <c r="CF8646" s="677"/>
      <c r="CG8646" s="677"/>
    </row>
    <row r="8647" spans="1:85">
      <c r="A8647" s="54"/>
      <c r="B8647" s="54"/>
      <c r="C8647" s="46" t="s">
        <v>33</v>
      </c>
      <c r="D8647" s="58" t="s">
        <v>13098</v>
      </c>
      <c r="E8647" s="97" t="s">
        <v>13099</v>
      </c>
      <c r="F8647" s="46" t="s">
        <v>13100</v>
      </c>
      <c r="G8647" s="58" t="s">
        <v>13101</v>
      </c>
      <c r="H8647" s="58" t="s">
        <v>13102</v>
      </c>
      <c r="I8647" s="524">
        <v>0</v>
      </c>
      <c r="J8647" s="46" t="s">
        <v>1508</v>
      </c>
      <c r="K8647" s="75" t="s">
        <v>1509</v>
      </c>
      <c r="L8647" s="76">
        <f t="shared" si="475"/>
        <v>0</v>
      </c>
      <c r="M8647" s="76"/>
      <c r="N8647" s="76"/>
      <c r="O8647" s="76"/>
      <c r="P8647" s="76"/>
      <c r="Q8647" s="76"/>
      <c r="R8647" s="76"/>
      <c r="S8647" s="76"/>
      <c r="T8647" s="76"/>
      <c r="U8647" s="76"/>
      <c r="V8647" s="76"/>
      <c r="W8647" s="76"/>
      <c r="X8647" s="76"/>
      <c r="Y8647" s="677"/>
      <c r="Z8647" s="677"/>
      <c r="AA8647" s="677"/>
      <c r="AB8647" s="677"/>
      <c r="AC8647" s="677"/>
      <c r="AD8647" s="677"/>
      <c r="AE8647" s="677"/>
      <c r="AF8647" s="677"/>
      <c r="AG8647" s="677"/>
      <c r="AH8647" s="677"/>
      <c r="AI8647" s="677"/>
      <c r="AJ8647" s="677"/>
      <c r="AK8647" s="677"/>
      <c r="AL8647" s="677"/>
      <c r="AM8647" s="677"/>
      <c r="AN8647" s="677"/>
      <c r="AO8647" s="677"/>
      <c r="AP8647" s="677"/>
      <c r="AQ8647" s="677"/>
      <c r="AR8647" s="677"/>
      <c r="AS8647" s="677"/>
      <c r="AT8647" s="677"/>
      <c r="AU8647" s="677"/>
      <c r="AV8647" s="677"/>
      <c r="AW8647" s="677"/>
      <c r="AX8647" s="677"/>
      <c r="AY8647" s="677"/>
      <c r="AZ8647" s="677"/>
      <c r="BA8647" s="677"/>
      <c r="BB8647" s="677"/>
      <c r="BC8647" s="677"/>
      <c r="BD8647" s="677"/>
      <c r="BE8647" s="677"/>
      <c r="BF8647" s="677"/>
      <c r="BG8647" s="677"/>
      <c r="BH8647" s="677"/>
      <c r="BI8647" s="677"/>
      <c r="BJ8647" s="677"/>
      <c r="BK8647" s="677"/>
      <c r="BL8647" s="677"/>
      <c r="BM8647" s="677"/>
      <c r="BN8647" s="677"/>
      <c r="BO8647" s="677"/>
      <c r="BP8647" s="677"/>
      <c r="BQ8647" s="677"/>
      <c r="BR8647" s="677"/>
      <c r="BS8647" s="677"/>
      <c r="BT8647" s="677"/>
      <c r="BU8647" s="677"/>
      <c r="BV8647" s="677"/>
      <c r="BW8647" s="677"/>
      <c r="BX8647" s="677"/>
      <c r="BY8647" s="677"/>
      <c r="BZ8647" s="677"/>
      <c r="CA8647" s="677"/>
      <c r="CB8647" s="677"/>
      <c r="CC8647" s="677"/>
      <c r="CD8647" s="677"/>
      <c r="CE8647" s="677"/>
      <c r="CF8647" s="677"/>
      <c r="CG8647" s="677"/>
    </row>
    <row r="8648" spans="1:85">
      <c r="A8648" s="54"/>
      <c r="B8648" s="54"/>
      <c r="C8648" s="54"/>
      <c r="D8648" s="169"/>
      <c r="E8648" s="98"/>
      <c r="F8648" s="135"/>
      <c r="G8648" s="77"/>
      <c r="H8648" s="77"/>
      <c r="I8648" s="525"/>
      <c r="J8648" s="54"/>
      <c r="K8648" s="75" t="s">
        <v>1501</v>
      </c>
      <c r="L8648" s="76">
        <f t="shared" si="475"/>
        <v>0</v>
      </c>
      <c r="M8648" s="76"/>
      <c r="N8648" s="76"/>
      <c r="O8648" s="76"/>
      <c r="P8648" s="76"/>
      <c r="Q8648" s="76"/>
      <c r="R8648" s="76"/>
      <c r="S8648" s="76"/>
      <c r="T8648" s="76"/>
      <c r="U8648" s="76"/>
      <c r="V8648" s="76"/>
      <c r="W8648" s="76"/>
      <c r="X8648" s="76"/>
      <c r="Y8648" s="677"/>
      <c r="Z8648" s="677"/>
      <c r="AA8648" s="677"/>
      <c r="AB8648" s="677"/>
      <c r="AC8648" s="677"/>
      <c r="AD8648" s="677"/>
      <c r="AE8648" s="677"/>
      <c r="AF8648" s="677"/>
      <c r="AG8648" s="677"/>
      <c r="AH8648" s="677"/>
      <c r="AI8648" s="677"/>
      <c r="AJ8648" s="677"/>
      <c r="AK8648" s="677"/>
      <c r="AL8648" s="677"/>
      <c r="AM8648" s="677"/>
      <c r="AN8648" s="677"/>
      <c r="AO8648" s="677"/>
      <c r="AP8648" s="677"/>
      <c r="AQ8648" s="677"/>
      <c r="AR8648" s="677"/>
      <c r="AS8648" s="677"/>
      <c r="AT8648" s="677"/>
      <c r="AU8648" s="677"/>
      <c r="AV8648" s="677"/>
      <c r="AW8648" s="677"/>
      <c r="AX8648" s="677"/>
      <c r="AY8648" s="677"/>
      <c r="AZ8648" s="677"/>
      <c r="BA8648" s="677"/>
      <c r="BB8648" s="677"/>
      <c r="BC8648" s="677"/>
      <c r="BD8648" s="677"/>
      <c r="BE8648" s="677"/>
      <c r="BF8648" s="677"/>
      <c r="BG8648" s="677"/>
      <c r="BH8648" s="677"/>
      <c r="BI8648" s="677"/>
      <c r="BJ8648" s="677"/>
      <c r="BK8648" s="677"/>
      <c r="BL8648" s="677"/>
      <c r="BM8648" s="677"/>
      <c r="BN8648" s="677"/>
      <c r="BO8648" s="677"/>
      <c r="BP8648" s="677"/>
      <c r="BQ8648" s="677"/>
      <c r="BR8648" s="677"/>
      <c r="BS8648" s="677"/>
      <c r="BT8648" s="677"/>
      <c r="BU8648" s="677"/>
      <c r="BV8648" s="677"/>
      <c r="BW8648" s="677"/>
      <c r="BX8648" s="677"/>
      <c r="BY8648" s="677"/>
      <c r="BZ8648" s="677"/>
      <c r="CA8648" s="677"/>
      <c r="CB8648" s="677"/>
      <c r="CC8648" s="677"/>
      <c r="CD8648" s="677"/>
      <c r="CE8648" s="677"/>
      <c r="CF8648" s="677"/>
      <c r="CG8648" s="677"/>
    </row>
    <row r="8649" spans="1:85">
      <c r="A8649" s="54"/>
      <c r="B8649" s="54"/>
      <c r="C8649" s="80"/>
      <c r="D8649" s="81"/>
      <c r="E8649" s="99"/>
      <c r="F8649" s="80"/>
      <c r="G8649" s="81"/>
      <c r="H8649" s="81"/>
      <c r="I8649" s="526"/>
      <c r="J8649" s="80"/>
      <c r="K8649" s="84" t="s">
        <v>1502</v>
      </c>
      <c r="L8649" s="76">
        <f t="shared" si="475"/>
        <v>2</v>
      </c>
      <c r="M8649" s="76"/>
      <c r="N8649" s="76"/>
      <c r="O8649" s="76">
        <v>2</v>
      </c>
      <c r="P8649" s="76"/>
      <c r="Q8649" s="76"/>
      <c r="R8649" s="76"/>
      <c r="S8649" s="76"/>
      <c r="T8649" s="76"/>
      <c r="U8649" s="76"/>
      <c r="V8649" s="76"/>
      <c r="W8649" s="76"/>
      <c r="X8649" s="76"/>
      <c r="Y8649" s="677"/>
      <c r="Z8649" s="677"/>
      <c r="AA8649" s="677"/>
      <c r="AB8649" s="677"/>
      <c r="AC8649" s="677"/>
      <c r="AD8649" s="677"/>
      <c r="AE8649" s="677"/>
      <c r="AF8649" s="677"/>
      <c r="AG8649" s="677"/>
      <c r="AH8649" s="677"/>
      <c r="AI8649" s="677"/>
      <c r="AJ8649" s="677"/>
      <c r="AK8649" s="677"/>
      <c r="AL8649" s="677"/>
      <c r="AM8649" s="677"/>
      <c r="AN8649" s="677"/>
      <c r="AO8649" s="677"/>
      <c r="AP8649" s="677"/>
      <c r="AQ8649" s="677"/>
      <c r="AR8649" s="677"/>
      <c r="AS8649" s="677"/>
      <c r="AT8649" s="677"/>
      <c r="AU8649" s="677"/>
      <c r="AV8649" s="677"/>
      <c r="AW8649" s="677"/>
      <c r="AX8649" s="677"/>
      <c r="AY8649" s="677"/>
      <c r="AZ8649" s="677"/>
      <c r="BA8649" s="677"/>
      <c r="BB8649" s="677"/>
      <c r="BC8649" s="677"/>
      <c r="BD8649" s="677"/>
      <c r="BE8649" s="677"/>
      <c r="BF8649" s="677"/>
      <c r="BG8649" s="677"/>
      <c r="BH8649" s="677"/>
      <c r="BI8649" s="677"/>
      <c r="BJ8649" s="677"/>
      <c r="BK8649" s="677"/>
      <c r="BL8649" s="677"/>
      <c r="BM8649" s="677"/>
      <c r="BN8649" s="677"/>
      <c r="BO8649" s="677"/>
      <c r="BP8649" s="677"/>
      <c r="BQ8649" s="677"/>
      <c r="BR8649" s="677"/>
      <c r="BS8649" s="677"/>
      <c r="BT8649" s="677"/>
      <c r="BU8649" s="677"/>
      <c r="BV8649" s="677"/>
      <c r="BW8649" s="677"/>
      <c r="BX8649" s="677"/>
      <c r="BY8649" s="677"/>
      <c r="BZ8649" s="677"/>
      <c r="CA8649" s="677"/>
      <c r="CB8649" s="677"/>
      <c r="CC8649" s="677"/>
      <c r="CD8649" s="677"/>
      <c r="CE8649" s="677"/>
      <c r="CF8649" s="677"/>
      <c r="CG8649" s="677"/>
    </row>
    <row r="8650" spans="1:85">
      <c r="A8650" s="54"/>
      <c r="B8650" s="54"/>
      <c r="C8650" s="46" t="s">
        <v>33</v>
      </c>
      <c r="D8650" s="58" t="s">
        <v>13103</v>
      </c>
      <c r="E8650" s="97" t="s">
        <v>13104</v>
      </c>
      <c r="F8650" s="46" t="s">
        <v>13105</v>
      </c>
      <c r="G8650" s="58" t="s">
        <v>13106</v>
      </c>
      <c r="H8650" s="58" t="s">
        <v>13107</v>
      </c>
      <c r="I8650" s="524">
        <v>0</v>
      </c>
      <c r="J8650" s="46" t="s">
        <v>1508</v>
      </c>
      <c r="K8650" s="75" t="s">
        <v>1509</v>
      </c>
      <c r="L8650" s="76">
        <f t="shared" si="475"/>
        <v>0</v>
      </c>
      <c r="M8650" s="76"/>
      <c r="N8650" s="76"/>
      <c r="O8650" s="76"/>
      <c r="P8650" s="76"/>
      <c r="Q8650" s="76"/>
      <c r="R8650" s="76"/>
      <c r="S8650" s="76"/>
      <c r="T8650" s="76"/>
      <c r="U8650" s="76"/>
      <c r="V8650" s="76"/>
      <c r="W8650" s="76"/>
      <c r="X8650" s="76"/>
      <c r="Y8650" s="677"/>
      <c r="Z8650" s="677"/>
      <c r="AA8650" s="677"/>
      <c r="AB8650" s="677"/>
      <c r="AC8650" s="677"/>
      <c r="AD8650" s="677"/>
      <c r="AE8650" s="677"/>
      <c r="AF8650" s="677"/>
      <c r="AG8650" s="677"/>
      <c r="AH8650" s="677"/>
      <c r="AI8650" s="677"/>
      <c r="AJ8650" s="677"/>
      <c r="AK8650" s="677"/>
      <c r="AL8650" s="677"/>
      <c r="AM8650" s="677"/>
      <c r="AN8650" s="677"/>
      <c r="AO8650" s="677"/>
      <c r="AP8650" s="677"/>
      <c r="AQ8650" s="677"/>
      <c r="AR8650" s="677"/>
      <c r="AS8650" s="677"/>
      <c r="AT8650" s="677"/>
      <c r="AU8650" s="677"/>
      <c r="AV8650" s="677"/>
      <c r="AW8650" s="677"/>
      <c r="AX8650" s="677"/>
      <c r="AY8650" s="677"/>
      <c r="AZ8650" s="677"/>
      <c r="BA8650" s="677"/>
      <c r="BB8650" s="677"/>
      <c r="BC8650" s="677"/>
      <c r="BD8650" s="677"/>
      <c r="BE8650" s="677"/>
      <c r="BF8650" s="677"/>
      <c r="BG8650" s="677"/>
      <c r="BH8650" s="677"/>
      <c r="BI8650" s="677"/>
      <c r="BJ8650" s="677"/>
      <c r="BK8650" s="677"/>
      <c r="BL8650" s="677"/>
      <c r="BM8650" s="677"/>
      <c r="BN8650" s="677"/>
      <c r="BO8650" s="677"/>
      <c r="BP8650" s="677"/>
      <c r="BQ8650" s="677"/>
      <c r="BR8650" s="677"/>
      <c r="BS8650" s="677"/>
      <c r="BT8650" s="677"/>
      <c r="BU8650" s="677"/>
      <c r="BV8650" s="677"/>
      <c r="BW8650" s="677"/>
      <c r="BX8650" s="677"/>
      <c r="BY8650" s="677"/>
      <c r="BZ8650" s="677"/>
      <c r="CA8650" s="677"/>
      <c r="CB8650" s="677"/>
      <c r="CC8650" s="677"/>
      <c r="CD8650" s="677"/>
      <c r="CE8650" s="677"/>
      <c r="CF8650" s="677"/>
      <c r="CG8650" s="677"/>
    </row>
    <row r="8651" spans="1:85">
      <c r="A8651" s="54"/>
      <c r="B8651" s="54"/>
      <c r="C8651" s="54"/>
      <c r="D8651" s="77"/>
      <c r="E8651" s="98"/>
      <c r="F8651" s="54"/>
      <c r="G8651" s="77"/>
      <c r="H8651" s="77"/>
      <c r="I8651" s="525"/>
      <c r="J8651" s="54"/>
      <c r="K8651" s="75" t="s">
        <v>1501</v>
      </c>
      <c r="L8651" s="76">
        <f t="shared" si="475"/>
        <v>0</v>
      </c>
      <c r="M8651" s="76"/>
      <c r="N8651" s="76"/>
      <c r="O8651" s="76"/>
      <c r="P8651" s="76"/>
      <c r="Q8651" s="76"/>
      <c r="R8651" s="76"/>
      <c r="S8651" s="76"/>
      <c r="T8651" s="76"/>
      <c r="U8651" s="76"/>
      <c r="V8651" s="76"/>
      <c r="W8651" s="76"/>
      <c r="X8651" s="76"/>
      <c r="Y8651" s="677"/>
      <c r="Z8651" s="677"/>
      <c r="AA8651" s="677"/>
      <c r="AB8651" s="677"/>
      <c r="AC8651" s="677"/>
      <c r="AD8651" s="677"/>
      <c r="AE8651" s="677"/>
      <c r="AF8651" s="677"/>
      <c r="AG8651" s="677"/>
      <c r="AH8651" s="677"/>
      <c r="AI8651" s="677"/>
      <c r="AJ8651" s="677"/>
      <c r="AK8651" s="677"/>
      <c r="AL8651" s="677"/>
      <c r="AM8651" s="677"/>
      <c r="AN8651" s="677"/>
      <c r="AO8651" s="677"/>
      <c r="AP8651" s="677"/>
      <c r="AQ8651" s="677"/>
      <c r="AR8651" s="677"/>
      <c r="AS8651" s="677"/>
      <c r="AT8651" s="677"/>
      <c r="AU8651" s="677"/>
      <c r="AV8651" s="677"/>
      <c r="AW8651" s="677"/>
      <c r="AX8651" s="677"/>
      <c r="AY8651" s="677"/>
      <c r="AZ8651" s="677"/>
      <c r="BA8651" s="677"/>
      <c r="BB8651" s="677"/>
      <c r="BC8651" s="677"/>
      <c r="BD8651" s="677"/>
      <c r="BE8651" s="677"/>
      <c r="BF8651" s="677"/>
      <c r="BG8651" s="677"/>
      <c r="BH8651" s="677"/>
      <c r="BI8651" s="677"/>
      <c r="BJ8651" s="677"/>
      <c r="BK8651" s="677"/>
      <c r="BL8651" s="677"/>
      <c r="BM8651" s="677"/>
      <c r="BN8651" s="677"/>
      <c r="BO8651" s="677"/>
      <c r="BP8651" s="677"/>
      <c r="BQ8651" s="677"/>
      <c r="BR8651" s="677"/>
      <c r="BS8651" s="677"/>
      <c r="BT8651" s="677"/>
      <c r="BU8651" s="677"/>
      <c r="BV8651" s="677"/>
      <c r="BW8651" s="677"/>
      <c r="BX8651" s="677"/>
      <c r="BY8651" s="677"/>
      <c r="BZ8651" s="677"/>
      <c r="CA8651" s="677"/>
      <c r="CB8651" s="677"/>
      <c r="CC8651" s="677"/>
      <c r="CD8651" s="677"/>
      <c r="CE8651" s="677"/>
      <c r="CF8651" s="677"/>
      <c r="CG8651" s="677"/>
    </row>
    <row r="8652" spans="1:85">
      <c r="A8652" s="54"/>
      <c r="B8652" s="54"/>
      <c r="C8652" s="80"/>
      <c r="D8652" s="81"/>
      <c r="E8652" s="99"/>
      <c r="F8652" s="80"/>
      <c r="G8652" s="81"/>
      <c r="H8652" s="81"/>
      <c r="I8652" s="526"/>
      <c r="J8652" s="80"/>
      <c r="K8652" s="84" t="s">
        <v>1502</v>
      </c>
      <c r="L8652" s="76">
        <f t="shared" si="475"/>
        <v>16</v>
      </c>
      <c r="M8652" s="76">
        <v>16</v>
      </c>
      <c r="N8652" s="76"/>
      <c r="O8652" s="76"/>
      <c r="P8652" s="76"/>
      <c r="Q8652" s="76"/>
      <c r="R8652" s="76"/>
      <c r="S8652" s="76"/>
      <c r="T8652" s="76"/>
      <c r="U8652" s="76"/>
      <c r="V8652" s="76"/>
      <c r="W8652" s="76"/>
      <c r="X8652" s="76"/>
      <c r="Y8652" s="677"/>
      <c r="Z8652" s="677"/>
      <c r="AA8652" s="677"/>
      <c r="AB8652" s="677"/>
      <c r="AC8652" s="677"/>
      <c r="AD8652" s="677"/>
      <c r="AE8652" s="677"/>
      <c r="AF8652" s="677"/>
      <c r="AG8652" s="677"/>
      <c r="AH8652" s="677"/>
      <c r="AI8652" s="677"/>
      <c r="AJ8652" s="677"/>
      <c r="AK8652" s="677"/>
      <c r="AL8652" s="677"/>
      <c r="AM8652" s="677"/>
      <c r="AN8652" s="677"/>
      <c r="AO8652" s="677"/>
      <c r="AP8652" s="677"/>
      <c r="AQ8652" s="677"/>
      <c r="AR8652" s="677"/>
      <c r="AS8652" s="677"/>
      <c r="AT8652" s="677"/>
      <c r="AU8652" s="677"/>
      <c r="AV8652" s="677"/>
      <c r="AW8652" s="677"/>
      <c r="AX8652" s="677"/>
      <c r="AY8652" s="677"/>
      <c r="AZ8652" s="677"/>
      <c r="BA8652" s="677"/>
      <c r="BB8652" s="677"/>
      <c r="BC8652" s="677"/>
      <c r="BD8652" s="677"/>
      <c r="BE8652" s="677"/>
      <c r="BF8652" s="677"/>
      <c r="BG8652" s="677"/>
      <c r="BH8652" s="677"/>
      <c r="BI8652" s="677"/>
      <c r="BJ8652" s="677"/>
      <c r="BK8652" s="677"/>
      <c r="BL8652" s="677"/>
      <c r="BM8652" s="677"/>
      <c r="BN8652" s="677"/>
      <c r="BO8652" s="677"/>
      <c r="BP8652" s="677"/>
      <c r="BQ8652" s="677"/>
      <c r="BR8652" s="677"/>
      <c r="BS8652" s="677"/>
      <c r="BT8652" s="677"/>
      <c r="BU8652" s="677"/>
      <c r="BV8652" s="677"/>
      <c r="BW8652" s="677"/>
      <c r="BX8652" s="677"/>
      <c r="BY8652" s="677"/>
      <c r="BZ8652" s="677"/>
      <c r="CA8652" s="677"/>
      <c r="CB8652" s="677"/>
      <c r="CC8652" s="677"/>
      <c r="CD8652" s="677"/>
      <c r="CE8652" s="677"/>
      <c r="CF8652" s="677"/>
      <c r="CG8652" s="677"/>
    </row>
    <row r="8653" spans="1:85">
      <c r="A8653" s="54"/>
      <c r="B8653" s="54"/>
      <c r="C8653" s="46" t="s">
        <v>33</v>
      </c>
      <c r="D8653" s="58" t="s">
        <v>13108</v>
      </c>
      <c r="E8653" s="97" t="s">
        <v>13109</v>
      </c>
      <c r="F8653" s="46" t="s">
        <v>13110</v>
      </c>
      <c r="G8653" s="58" t="s">
        <v>13111</v>
      </c>
      <c r="H8653" s="58" t="s">
        <v>13112</v>
      </c>
      <c r="I8653" s="524">
        <v>7118</v>
      </c>
      <c r="J8653" s="46" t="s">
        <v>1508</v>
      </c>
      <c r="K8653" s="75" t="s">
        <v>1509</v>
      </c>
      <c r="L8653" s="76">
        <f t="shared" si="475"/>
        <v>0</v>
      </c>
      <c r="M8653" s="76"/>
      <c r="N8653" s="76"/>
      <c r="O8653" s="76"/>
      <c r="P8653" s="76"/>
      <c r="Q8653" s="76"/>
      <c r="R8653" s="76"/>
      <c r="S8653" s="76"/>
      <c r="T8653" s="76"/>
      <c r="U8653" s="76"/>
      <c r="V8653" s="76"/>
      <c r="W8653" s="76"/>
      <c r="X8653" s="76"/>
      <c r="Y8653" s="677"/>
      <c r="Z8653" s="677"/>
      <c r="AA8653" s="677"/>
      <c r="AB8653" s="677"/>
      <c r="AC8653" s="677"/>
      <c r="AD8653" s="677"/>
      <c r="AE8653" s="677"/>
      <c r="AF8653" s="677"/>
      <c r="AG8653" s="677"/>
      <c r="AH8653" s="677"/>
      <c r="AI8653" s="677"/>
      <c r="AJ8653" s="677"/>
      <c r="AK8653" s="677"/>
      <c r="AL8653" s="677"/>
      <c r="AM8653" s="677"/>
      <c r="AN8653" s="677"/>
      <c r="AO8653" s="677"/>
      <c r="AP8653" s="677"/>
      <c r="AQ8653" s="677"/>
      <c r="AR8653" s="677"/>
      <c r="AS8653" s="677"/>
      <c r="AT8653" s="677"/>
      <c r="AU8653" s="677"/>
      <c r="AV8653" s="677"/>
      <c r="AW8653" s="677"/>
      <c r="AX8653" s="677"/>
      <c r="AY8653" s="677"/>
      <c r="AZ8653" s="677"/>
      <c r="BA8653" s="677"/>
      <c r="BB8653" s="677"/>
      <c r="BC8653" s="677"/>
      <c r="BD8653" s="677"/>
      <c r="BE8653" s="677"/>
      <c r="BF8653" s="677"/>
      <c r="BG8653" s="677"/>
      <c r="BH8653" s="677"/>
      <c r="BI8653" s="677"/>
      <c r="BJ8653" s="677"/>
      <c r="BK8653" s="677"/>
      <c r="BL8653" s="677"/>
      <c r="BM8653" s="677"/>
      <c r="BN8653" s="677"/>
      <c r="BO8653" s="677"/>
      <c r="BP8653" s="677"/>
      <c r="BQ8653" s="677"/>
      <c r="BR8653" s="677"/>
      <c r="BS8653" s="677"/>
      <c r="BT8653" s="677"/>
      <c r="BU8653" s="677"/>
      <c r="BV8653" s="677"/>
      <c r="BW8653" s="677"/>
      <c r="BX8653" s="677"/>
      <c r="BY8653" s="677"/>
      <c r="BZ8653" s="677"/>
      <c r="CA8653" s="677"/>
      <c r="CB8653" s="677"/>
      <c r="CC8653" s="677"/>
      <c r="CD8653" s="677"/>
      <c r="CE8653" s="677"/>
      <c r="CF8653" s="677"/>
      <c r="CG8653" s="677"/>
    </row>
    <row r="8654" spans="1:85">
      <c r="A8654" s="54"/>
      <c r="B8654" s="54"/>
      <c r="C8654" s="54"/>
      <c r="D8654" s="77"/>
      <c r="E8654" s="98"/>
      <c r="F8654" s="54"/>
      <c r="G8654" s="77"/>
      <c r="H8654" s="77"/>
      <c r="I8654" s="525"/>
      <c r="J8654" s="54"/>
      <c r="K8654" s="75" t="s">
        <v>1501</v>
      </c>
      <c r="L8654" s="76">
        <f t="shared" si="475"/>
        <v>0</v>
      </c>
      <c r="M8654" s="76"/>
      <c r="N8654" s="76"/>
      <c r="O8654" s="76"/>
      <c r="P8654" s="76"/>
      <c r="Q8654" s="76"/>
      <c r="R8654" s="76"/>
      <c r="S8654" s="76"/>
      <c r="T8654" s="76"/>
      <c r="U8654" s="76"/>
      <c r="V8654" s="76"/>
      <c r="W8654" s="76"/>
      <c r="X8654" s="76"/>
      <c r="Y8654" s="677"/>
      <c r="Z8654" s="677"/>
      <c r="AA8654" s="677"/>
      <c r="AB8654" s="677"/>
      <c r="AC8654" s="677"/>
      <c r="AD8654" s="677"/>
      <c r="AE8654" s="677"/>
      <c r="AF8654" s="677"/>
      <c r="AG8654" s="677"/>
      <c r="AH8654" s="677"/>
      <c r="AI8654" s="677"/>
      <c r="AJ8654" s="677"/>
      <c r="AK8654" s="677"/>
      <c r="AL8654" s="677"/>
      <c r="AM8654" s="677"/>
      <c r="AN8654" s="677"/>
      <c r="AO8654" s="677"/>
      <c r="AP8654" s="677"/>
      <c r="AQ8654" s="677"/>
      <c r="AR8654" s="677"/>
      <c r="AS8654" s="677"/>
      <c r="AT8654" s="677"/>
      <c r="AU8654" s="677"/>
      <c r="AV8654" s="677"/>
      <c r="AW8654" s="677"/>
      <c r="AX8654" s="677"/>
      <c r="AY8654" s="677"/>
      <c r="AZ8654" s="677"/>
      <c r="BA8654" s="677"/>
      <c r="BB8654" s="677"/>
      <c r="BC8654" s="677"/>
      <c r="BD8654" s="677"/>
      <c r="BE8654" s="677"/>
      <c r="BF8654" s="677"/>
      <c r="BG8654" s="677"/>
      <c r="BH8654" s="677"/>
      <c r="BI8654" s="677"/>
      <c r="BJ8654" s="677"/>
      <c r="BK8654" s="677"/>
      <c r="BL8654" s="677"/>
      <c r="BM8654" s="677"/>
      <c r="BN8654" s="677"/>
      <c r="BO8654" s="677"/>
      <c r="BP8654" s="677"/>
      <c r="BQ8654" s="677"/>
      <c r="BR8654" s="677"/>
      <c r="BS8654" s="677"/>
      <c r="BT8654" s="677"/>
      <c r="BU8654" s="677"/>
      <c r="BV8654" s="677"/>
      <c r="BW8654" s="677"/>
      <c r="BX8654" s="677"/>
      <c r="BY8654" s="677"/>
      <c r="BZ8654" s="677"/>
      <c r="CA8654" s="677"/>
      <c r="CB8654" s="677"/>
      <c r="CC8654" s="677"/>
      <c r="CD8654" s="677"/>
      <c r="CE8654" s="677"/>
      <c r="CF8654" s="677"/>
      <c r="CG8654" s="677"/>
    </row>
    <row r="8655" spans="1:85">
      <c r="A8655" s="54"/>
      <c r="B8655" s="54"/>
      <c r="C8655" s="80"/>
      <c r="D8655" s="81"/>
      <c r="E8655" s="99"/>
      <c r="F8655" s="80"/>
      <c r="G8655" s="81"/>
      <c r="H8655" s="81"/>
      <c r="I8655" s="526"/>
      <c r="J8655" s="80"/>
      <c r="K8655" s="84" t="s">
        <v>1502</v>
      </c>
      <c r="L8655" s="76">
        <f t="shared" si="475"/>
        <v>3</v>
      </c>
      <c r="M8655" s="76"/>
      <c r="N8655" s="76"/>
      <c r="O8655" s="76"/>
      <c r="P8655" s="76"/>
      <c r="Q8655" s="76"/>
      <c r="R8655" s="76"/>
      <c r="S8655" s="76"/>
      <c r="T8655" s="76">
        <v>3</v>
      </c>
      <c r="U8655" s="76"/>
      <c r="V8655" s="76"/>
      <c r="W8655" s="76"/>
      <c r="X8655" s="76"/>
      <c r="Y8655" s="677"/>
      <c r="Z8655" s="677"/>
      <c r="AA8655" s="677"/>
      <c r="AB8655" s="677"/>
      <c r="AC8655" s="677"/>
      <c r="AD8655" s="677"/>
      <c r="AE8655" s="677"/>
      <c r="AF8655" s="677"/>
      <c r="AG8655" s="677"/>
      <c r="AH8655" s="677"/>
      <c r="AI8655" s="677"/>
      <c r="AJ8655" s="677"/>
      <c r="AK8655" s="677"/>
      <c r="AL8655" s="677"/>
      <c r="AM8655" s="677"/>
      <c r="AN8655" s="677"/>
      <c r="AO8655" s="677"/>
      <c r="AP8655" s="677"/>
      <c r="AQ8655" s="677"/>
      <c r="AR8655" s="677"/>
      <c r="AS8655" s="677"/>
      <c r="AT8655" s="677"/>
      <c r="AU8655" s="677"/>
      <c r="AV8655" s="677"/>
      <c r="AW8655" s="677"/>
      <c r="AX8655" s="677"/>
      <c r="AY8655" s="677"/>
      <c r="AZ8655" s="677"/>
      <c r="BA8655" s="677"/>
      <c r="BB8655" s="677"/>
      <c r="BC8655" s="677"/>
      <c r="BD8655" s="677"/>
      <c r="BE8655" s="677"/>
      <c r="BF8655" s="677"/>
      <c r="BG8655" s="677"/>
      <c r="BH8655" s="677"/>
      <c r="BI8655" s="677"/>
      <c r="BJ8655" s="677"/>
      <c r="BK8655" s="677"/>
      <c r="BL8655" s="677"/>
      <c r="BM8655" s="677"/>
      <c r="BN8655" s="677"/>
      <c r="BO8655" s="677"/>
      <c r="BP8655" s="677"/>
      <c r="BQ8655" s="677"/>
      <c r="BR8655" s="677"/>
      <c r="BS8655" s="677"/>
      <c r="BT8655" s="677"/>
      <c r="BU8655" s="677"/>
      <c r="BV8655" s="677"/>
      <c r="BW8655" s="677"/>
      <c r="BX8655" s="677"/>
      <c r="BY8655" s="677"/>
      <c r="BZ8655" s="677"/>
      <c r="CA8655" s="677"/>
      <c r="CB8655" s="677"/>
      <c r="CC8655" s="677"/>
      <c r="CD8655" s="677"/>
      <c r="CE8655" s="677"/>
      <c r="CF8655" s="677"/>
      <c r="CG8655" s="677"/>
    </row>
    <row r="8656" spans="1:85">
      <c r="A8656" s="54"/>
      <c r="B8656" s="54"/>
      <c r="C8656" s="46" t="s">
        <v>33</v>
      </c>
      <c r="D8656" s="58" t="s">
        <v>13113</v>
      </c>
      <c r="E8656" s="97" t="s">
        <v>13114</v>
      </c>
      <c r="F8656" s="58" t="s">
        <v>13115</v>
      </c>
      <c r="G8656" s="58" t="s">
        <v>13116</v>
      </c>
      <c r="H8656" s="58" t="s">
        <v>13117</v>
      </c>
      <c r="I8656" s="524">
        <v>1892</v>
      </c>
      <c r="J8656" s="46" t="s">
        <v>1508</v>
      </c>
      <c r="K8656" s="75" t="s">
        <v>1509</v>
      </c>
      <c r="L8656" s="76">
        <f t="shared" si="475"/>
        <v>0</v>
      </c>
      <c r="M8656" s="76"/>
      <c r="N8656" s="76"/>
      <c r="O8656" s="76"/>
      <c r="P8656" s="76"/>
      <c r="Q8656" s="76"/>
      <c r="R8656" s="76"/>
      <c r="S8656" s="76"/>
      <c r="T8656" s="76"/>
      <c r="U8656" s="76"/>
      <c r="V8656" s="76"/>
      <c r="W8656" s="76"/>
      <c r="X8656" s="76"/>
      <c r="Y8656" s="677"/>
      <c r="Z8656" s="677"/>
      <c r="AA8656" s="677"/>
      <c r="AB8656" s="677"/>
      <c r="AC8656" s="677"/>
      <c r="AD8656" s="677"/>
      <c r="AE8656" s="677"/>
      <c r="AF8656" s="677"/>
      <c r="AG8656" s="677"/>
      <c r="AH8656" s="677"/>
      <c r="AI8656" s="677"/>
      <c r="AJ8656" s="677"/>
      <c r="AK8656" s="677"/>
      <c r="AL8656" s="677"/>
      <c r="AM8656" s="677"/>
      <c r="AN8656" s="677"/>
      <c r="AO8656" s="677"/>
      <c r="AP8656" s="677"/>
      <c r="AQ8656" s="677"/>
      <c r="AR8656" s="677"/>
      <c r="AS8656" s="677"/>
      <c r="AT8656" s="677"/>
      <c r="AU8656" s="677"/>
      <c r="AV8656" s="677"/>
      <c r="AW8656" s="677"/>
      <c r="AX8656" s="677"/>
      <c r="AY8656" s="677"/>
      <c r="AZ8656" s="677"/>
      <c r="BA8656" s="677"/>
      <c r="BB8656" s="677"/>
      <c r="BC8656" s="677"/>
      <c r="BD8656" s="677"/>
      <c r="BE8656" s="677"/>
      <c r="BF8656" s="677"/>
      <c r="BG8656" s="677"/>
      <c r="BH8656" s="677"/>
      <c r="BI8656" s="677"/>
      <c r="BJ8656" s="677"/>
      <c r="BK8656" s="677"/>
      <c r="BL8656" s="677"/>
      <c r="BM8656" s="677"/>
      <c r="BN8656" s="677"/>
      <c r="BO8656" s="677"/>
      <c r="BP8656" s="677"/>
      <c r="BQ8656" s="677"/>
      <c r="BR8656" s="677"/>
      <c r="BS8656" s="677"/>
      <c r="BT8656" s="677"/>
      <c r="BU8656" s="677"/>
      <c r="BV8656" s="677"/>
      <c r="BW8656" s="677"/>
      <c r="BX8656" s="677"/>
      <c r="BY8656" s="677"/>
      <c r="BZ8656" s="677"/>
      <c r="CA8656" s="677"/>
      <c r="CB8656" s="677"/>
      <c r="CC8656" s="677"/>
      <c r="CD8656" s="677"/>
      <c r="CE8656" s="677"/>
      <c r="CF8656" s="677"/>
      <c r="CG8656" s="677"/>
    </row>
    <row r="8657" spans="1:85">
      <c r="A8657" s="54"/>
      <c r="B8657" s="54"/>
      <c r="C8657" s="54"/>
      <c r="D8657" s="77"/>
      <c r="E8657" s="98"/>
      <c r="F8657" s="54"/>
      <c r="G8657" s="77"/>
      <c r="H8657" s="77"/>
      <c r="I8657" s="525"/>
      <c r="J8657" s="54"/>
      <c r="K8657" s="75" t="s">
        <v>1501</v>
      </c>
      <c r="L8657" s="76">
        <f t="shared" si="475"/>
        <v>0</v>
      </c>
      <c r="M8657" s="76"/>
      <c r="N8657" s="76"/>
      <c r="O8657" s="76"/>
      <c r="P8657" s="76"/>
      <c r="Q8657" s="76"/>
      <c r="R8657" s="76"/>
      <c r="S8657" s="76"/>
      <c r="T8657" s="76"/>
      <c r="U8657" s="76"/>
      <c r="V8657" s="76"/>
      <c r="W8657" s="76"/>
      <c r="X8657" s="76"/>
      <c r="Y8657" s="677"/>
      <c r="Z8657" s="677"/>
      <c r="AA8657" s="677"/>
      <c r="AB8657" s="677"/>
      <c r="AC8657" s="677"/>
      <c r="AD8657" s="677"/>
      <c r="AE8657" s="677"/>
      <c r="AF8657" s="677"/>
      <c r="AG8657" s="677"/>
      <c r="AH8657" s="677"/>
      <c r="AI8657" s="677"/>
      <c r="AJ8657" s="677"/>
      <c r="AK8657" s="677"/>
      <c r="AL8657" s="677"/>
      <c r="AM8657" s="677"/>
      <c r="AN8657" s="677"/>
      <c r="AO8657" s="677"/>
      <c r="AP8657" s="677"/>
      <c r="AQ8657" s="677"/>
      <c r="AR8657" s="677"/>
      <c r="AS8657" s="677"/>
      <c r="AT8657" s="677"/>
      <c r="AU8657" s="677"/>
      <c r="AV8657" s="677"/>
      <c r="AW8657" s="677"/>
      <c r="AX8657" s="677"/>
      <c r="AY8657" s="677"/>
      <c r="AZ8657" s="677"/>
      <c r="BA8657" s="677"/>
      <c r="BB8657" s="677"/>
      <c r="BC8657" s="677"/>
      <c r="BD8657" s="677"/>
      <c r="BE8657" s="677"/>
      <c r="BF8657" s="677"/>
      <c r="BG8657" s="677"/>
      <c r="BH8657" s="677"/>
      <c r="BI8657" s="677"/>
      <c r="BJ8657" s="677"/>
      <c r="BK8657" s="677"/>
      <c r="BL8657" s="677"/>
      <c r="BM8657" s="677"/>
      <c r="BN8657" s="677"/>
      <c r="BO8657" s="677"/>
      <c r="BP8657" s="677"/>
      <c r="BQ8657" s="677"/>
      <c r="BR8657" s="677"/>
      <c r="BS8657" s="677"/>
      <c r="BT8657" s="677"/>
      <c r="BU8657" s="677"/>
      <c r="BV8657" s="677"/>
      <c r="BW8657" s="677"/>
      <c r="BX8657" s="677"/>
      <c r="BY8657" s="677"/>
      <c r="BZ8657" s="677"/>
      <c r="CA8657" s="677"/>
      <c r="CB8657" s="677"/>
      <c r="CC8657" s="677"/>
      <c r="CD8657" s="677"/>
      <c r="CE8657" s="677"/>
      <c r="CF8657" s="677"/>
      <c r="CG8657" s="677"/>
    </row>
    <row r="8658" spans="1:85">
      <c r="A8658" s="54"/>
      <c r="B8658" s="54"/>
      <c r="C8658" s="80"/>
      <c r="D8658" s="81"/>
      <c r="E8658" s="99"/>
      <c r="F8658" s="80"/>
      <c r="G8658" s="81"/>
      <c r="H8658" s="81"/>
      <c r="I8658" s="526"/>
      <c r="J8658" s="80"/>
      <c r="K8658" s="84" t="s">
        <v>1502</v>
      </c>
      <c r="L8658" s="76">
        <f t="shared" si="475"/>
        <v>3</v>
      </c>
      <c r="M8658" s="76"/>
      <c r="N8658" s="76"/>
      <c r="O8658" s="76"/>
      <c r="P8658" s="76"/>
      <c r="Q8658" s="76"/>
      <c r="R8658" s="76"/>
      <c r="S8658" s="76">
        <v>2</v>
      </c>
      <c r="T8658" s="76">
        <v>1</v>
      </c>
      <c r="U8658" s="76"/>
      <c r="V8658" s="76"/>
      <c r="W8658" s="76"/>
      <c r="X8658" s="76"/>
      <c r="Y8658" s="677"/>
      <c r="Z8658" s="677"/>
      <c r="AA8658" s="677"/>
      <c r="AB8658" s="677"/>
      <c r="AC8658" s="677"/>
      <c r="AD8658" s="677"/>
      <c r="AE8658" s="677"/>
      <c r="AF8658" s="677"/>
      <c r="AG8658" s="677"/>
      <c r="AH8658" s="677"/>
      <c r="AI8658" s="677"/>
      <c r="AJ8658" s="677"/>
      <c r="AK8658" s="677"/>
      <c r="AL8658" s="677"/>
      <c r="AM8658" s="677"/>
      <c r="AN8658" s="677"/>
      <c r="AO8658" s="677"/>
      <c r="AP8658" s="677"/>
      <c r="AQ8658" s="677"/>
      <c r="AR8658" s="677"/>
      <c r="AS8658" s="677"/>
      <c r="AT8658" s="677"/>
      <c r="AU8658" s="677"/>
      <c r="AV8658" s="677"/>
      <c r="AW8658" s="677"/>
      <c r="AX8658" s="677"/>
      <c r="AY8658" s="677"/>
      <c r="AZ8658" s="677"/>
      <c r="BA8658" s="677"/>
      <c r="BB8658" s="677"/>
      <c r="BC8658" s="677"/>
      <c r="BD8658" s="677"/>
      <c r="BE8658" s="677"/>
      <c r="BF8658" s="677"/>
      <c r="BG8658" s="677"/>
      <c r="BH8658" s="677"/>
      <c r="BI8658" s="677"/>
      <c r="BJ8658" s="677"/>
      <c r="BK8658" s="677"/>
      <c r="BL8658" s="677"/>
      <c r="BM8658" s="677"/>
      <c r="BN8658" s="677"/>
      <c r="BO8658" s="677"/>
      <c r="BP8658" s="677"/>
      <c r="BQ8658" s="677"/>
      <c r="BR8658" s="677"/>
      <c r="BS8658" s="677"/>
      <c r="BT8658" s="677"/>
      <c r="BU8658" s="677"/>
      <c r="BV8658" s="677"/>
      <c r="BW8658" s="677"/>
      <c r="BX8658" s="677"/>
      <c r="BY8658" s="677"/>
      <c r="BZ8658" s="677"/>
      <c r="CA8658" s="677"/>
      <c r="CB8658" s="677"/>
      <c r="CC8658" s="677"/>
      <c r="CD8658" s="677"/>
      <c r="CE8658" s="677"/>
      <c r="CF8658" s="677"/>
      <c r="CG8658" s="677"/>
    </row>
    <row r="8659" spans="1:85">
      <c r="A8659" s="54"/>
      <c r="B8659" s="54"/>
      <c r="C8659" s="46" t="s">
        <v>33</v>
      </c>
      <c r="D8659" s="58" t="s">
        <v>13118</v>
      </c>
      <c r="E8659" s="97" t="s">
        <v>13119</v>
      </c>
      <c r="F8659" s="46" t="s">
        <v>13120</v>
      </c>
      <c r="G8659" s="58" t="s">
        <v>13121</v>
      </c>
      <c r="H8659" s="58" t="s">
        <v>13122</v>
      </c>
      <c r="I8659" s="524">
        <v>0</v>
      </c>
      <c r="J8659" s="46" t="s">
        <v>1508</v>
      </c>
      <c r="K8659" s="75" t="s">
        <v>1509</v>
      </c>
      <c r="L8659" s="76">
        <f t="shared" si="475"/>
        <v>0</v>
      </c>
      <c r="M8659" s="76"/>
      <c r="N8659" s="76"/>
      <c r="O8659" s="76"/>
      <c r="P8659" s="76"/>
      <c r="Q8659" s="76"/>
      <c r="R8659" s="76"/>
      <c r="S8659" s="76"/>
      <c r="T8659" s="76"/>
      <c r="U8659" s="76"/>
      <c r="V8659" s="76"/>
      <c r="W8659" s="76"/>
      <c r="X8659" s="76"/>
      <c r="Y8659" s="677"/>
      <c r="Z8659" s="677"/>
      <c r="AA8659" s="677"/>
      <c r="AB8659" s="677"/>
      <c r="AC8659" s="677"/>
      <c r="AD8659" s="677"/>
      <c r="AE8659" s="677"/>
      <c r="AF8659" s="677"/>
      <c r="AG8659" s="677"/>
      <c r="AH8659" s="677"/>
      <c r="AI8659" s="677"/>
      <c r="AJ8659" s="677"/>
      <c r="AK8659" s="677"/>
      <c r="AL8659" s="677"/>
      <c r="AM8659" s="677"/>
      <c r="AN8659" s="677"/>
      <c r="AO8659" s="677"/>
      <c r="AP8659" s="677"/>
      <c r="AQ8659" s="677"/>
      <c r="AR8659" s="677"/>
      <c r="AS8659" s="677"/>
      <c r="AT8659" s="677"/>
      <c r="AU8659" s="677"/>
      <c r="AV8659" s="677"/>
      <c r="AW8659" s="677"/>
      <c r="AX8659" s="677"/>
      <c r="AY8659" s="677"/>
      <c r="AZ8659" s="677"/>
      <c r="BA8659" s="677"/>
      <c r="BB8659" s="677"/>
      <c r="BC8659" s="677"/>
      <c r="BD8659" s="677"/>
      <c r="BE8659" s="677"/>
      <c r="BF8659" s="677"/>
      <c r="BG8659" s="677"/>
      <c r="BH8659" s="677"/>
      <c r="BI8659" s="677"/>
      <c r="BJ8659" s="677"/>
      <c r="BK8659" s="677"/>
      <c r="BL8659" s="677"/>
      <c r="BM8659" s="677"/>
      <c r="BN8659" s="677"/>
      <c r="BO8659" s="677"/>
      <c r="BP8659" s="677"/>
      <c r="BQ8659" s="677"/>
      <c r="BR8659" s="677"/>
      <c r="BS8659" s="677"/>
      <c r="BT8659" s="677"/>
      <c r="BU8659" s="677"/>
      <c r="BV8659" s="677"/>
      <c r="BW8659" s="677"/>
      <c r="BX8659" s="677"/>
      <c r="BY8659" s="677"/>
      <c r="BZ8659" s="677"/>
      <c r="CA8659" s="677"/>
      <c r="CB8659" s="677"/>
      <c r="CC8659" s="677"/>
      <c r="CD8659" s="677"/>
      <c r="CE8659" s="677"/>
      <c r="CF8659" s="677"/>
      <c r="CG8659" s="677"/>
    </row>
    <row r="8660" spans="1:85">
      <c r="A8660" s="54"/>
      <c r="B8660" s="54"/>
      <c r="C8660" s="54"/>
      <c r="D8660" s="77"/>
      <c r="E8660" s="98"/>
      <c r="F8660" s="54"/>
      <c r="G8660" s="77"/>
      <c r="H8660" s="77"/>
      <c r="I8660" s="525"/>
      <c r="J8660" s="54"/>
      <c r="K8660" s="75" t="s">
        <v>1501</v>
      </c>
      <c r="L8660" s="76">
        <f t="shared" si="475"/>
        <v>0</v>
      </c>
      <c r="M8660" s="76"/>
      <c r="N8660" s="76"/>
      <c r="O8660" s="76"/>
      <c r="P8660" s="76"/>
      <c r="Q8660" s="76"/>
      <c r="R8660" s="76"/>
      <c r="S8660" s="76"/>
      <c r="T8660" s="76"/>
      <c r="U8660" s="76"/>
      <c r="V8660" s="76"/>
      <c r="W8660" s="76"/>
      <c r="X8660" s="76"/>
      <c r="Y8660" s="677"/>
      <c r="Z8660" s="677"/>
      <c r="AA8660" s="677"/>
      <c r="AB8660" s="677"/>
      <c r="AC8660" s="677"/>
      <c r="AD8660" s="677"/>
      <c r="AE8660" s="677"/>
      <c r="AF8660" s="677"/>
      <c r="AG8660" s="677"/>
      <c r="AH8660" s="677"/>
      <c r="AI8660" s="677"/>
      <c r="AJ8660" s="677"/>
      <c r="AK8660" s="677"/>
      <c r="AL8660" s="677"/>
      <c r="AM8660" s="677"/>
      <c r="AN8660" s="677"/>
      <c r="AO8660" s="677"/>
      <c r="AP8660" s="677"/>
      <c r="AQ8660" s="677"/>
      <c r="AR8660" s="677"/>
      <c r="AS8660" s="677"/>
      <c r="AT8660" s="677"/>
      <c r="AU8660" s="677"/>
      <c r="AV8660" s="677"/>
      <c r="AW8660" s="677"/>
      <c r="AX8660" s="677"/>
      <c r="AY8660" s="677"/>
      <c r="AZ8660" s="677"/>
      <c r="BA8660" s="677"/>
      <c r="BB8660" s="677"/>
      <c r="BC8660" s="677"/>
      <c r="BD8660" s="677"/>
      <c r="BE8660" s="677"/>
      <c r="BF8660" s="677"/>
      <c r="BG8660" s="677"/>
      <c r="BH8660" s="677"/>
      <c r="BI8660" s="677"/>
      <c r="BJ8660" s="677"/>
      <c r="BK8660" s="677"/>
      <c r="BL8660" s="677"/>
      <c r="BM8660" s="677"/>
      <c r="BN8660" s="677"/>
      <c r="BO8660" s="677"/>
      <c r="BP8660" s="677"/>
      <c r="BQ8660" s="677"/>
      <c r="BR8660" s="677"/>
      <c r="BS8660" s="677"/>
      <c r="BT8660" s="677"/>
      <c r="BU8660" s="677"/>
      <c r="BV8660" s="677"/>
      <c r="BW8660" s="677"/>
      <c r="BX8660" s="677"/>
      <c r="BY8660" s="677"/>
      <c r="BZ8660" s="677"/>
      <c r="CA8660" s="677"/>
      <c r="CB8660" s="677"/>
      <c r="CC8660" s="677"/>
      <c r="CD8660" s="677"/>
      <c r="CE8660" s="677"/>
      <c r="CF8660" s="677"/>
      <c r="CG8660" s="677"/>
    </row>
    <row r="8661" spans="1:85">
      <c r="A8661" s="54"/>
      <c r="B8661" s="54"/>
      <c r="C8661" s="80"/>
      <c r="D8661" s="81"/>
      <c r="E8661" s="99"/>
      <c r="F8661" s="80"/>
      <c r="G8661" s="81"/>
      <c r="H8661" s="81"/>
      <c r="I8661" s="526"/>
      <c r="J8661" s="80"/>
      <c r="K8661" s="84" t="s">
        <v>1502</v>
      </c>
      <c r="L8661" s="76">
        <f t="shared" si="475"/>
        <v>3</v>
      </c>
      <c r="M8661" s="76"/>
      <c r="N8661" s="76"/>
      <c r="O8661" s="76"/>
      <c r="P8661" s="76"/>
      <c r="Q8661" s="76"/>
      <c r="R8661" s="76"/>
      <c r="S8661" s="76"/>
      <c r="T8661" s="76"/>
      <c r="U8661" s="76"/>
      <c r="V8661" s="76"/>
      <c r="W8661" s="76">
        <v>3</v>
      </c>
      <c r="X8661" s="76"/>
      <c r="Y8661" s="677"/>
      <c r="Z8661" s="677"/>
      <c r="AA8661" s="677"/>
      <c r="AB8661" s="677"/>
      <c r="AC8661" s="677"/>
      <c r="AD8661" s="677"/>
      <c r="AE8661" s="677"/>
      <c r="AF8661" s="677"/>
      <c r="AG8661" s="677"/>
      <c r="AH8661" s="677"/>
      <c r="AI8661" s="677"/>
      <c r="AJ8661" s="677"/>
      <c r="AK8661" s="677"/>
      <c r="AL8661" s="677"/>
      <c r="AM8661" s="677"/>
      <c r="AN8661" s="677"/>
      <c r="AO8661" s="677"/>
      <c r="AP8661" s="677"/>
      <c r="AQ8661" s="677"/>
      <c r="AR8661" s="677"/>
      <c r="AS8661" s="677"/>
      <c r="AT8661" s="677"/>
      <c r="AU8661" s="677"/>
      <c r="AV8661" s="677"/>
      <c r="AW8661" s="677"/>
      <c r="AX8661" s="677"/>
      <c r="AY8661" s="677"/>
      <c r="AZ8661" s="677"/>
      <c r="BA8661" s="677"/>
      <c r="BB8661" s="677"/>
      <c r="BC8661" s="677"/>
      <c r="BD8661" s="677"/>
      <c r="BE8661" s="677"/>
      <c r="BF8661" s="677"/>
      <c r="BG8661" s="677"/>
      <c r="BH8661" s="677"/>
      <c r="BI8661" s="677"/>
      <c r="BJ8661" s="677"/>
      <c r="BK8661" s="677"/>
      <c r="BL8661" s="677"/>
      <c r="BM8661" s="677"/>
      <c r="BN8661" s="677"/>
      <c r="BO8661" s="677"/>
      <c r="BP8661" s="677"/>
      <c r="BQ8661" s="677"/>
      <c r="BR8661" s="677"/>
      <c r="BS8661" s="677"/>
      <c r="BT8661" s="677"/>
      <c r="BU8661" s="677"/>
      <c r="BV8661" s="677"/>
      <c r="BW8661" s="677"/>
      <c r="BX8661" s="677"/>
      <c r="BY8661" s="677"/>
      <c r="BZ8661" s="677"/>
      <c r="CA8661" s="677"/>
      <c r="CB8661" s="677"/>
      <c r="CC8661" s="677"/>
      <c r="CD8661" s="677"/>
      <c r="CE8661" s="677"/>
      <c r="CF8661" s="677"/>
      <c r="CG8661" s="677"/>
    </row>
    <row r="8662" spans="1:85">
      <c r="A8662" s="54"/>
      <c r="B8662" s="54"/>
      <c r="C8662" s="46" t="s">
        <v>33</v>
      </c>
      <c r="D8662" s="58" t="s">
        <v>13123</v>
      </c>
      <c r="E8662" s="97" t="s">
        <v>13124</v>
      </c>
      <c r="F8662" s="46" t="s">
        <v>13125</v>
      </c>
      <c r="G8662" s="58" t="s">
        <v>13126</v>
      </c>
      <c r="H8662" s="58" t="s">
        <v>13127</v>
      </c>
      <c r="I8662" s="524">
        <v>0</v>
      </c>
      <c r="J8662" s="46" t="s">
        <v>1508</v>
      </c>
      <c r="K8662" s="75" t="s">
        <v>1509</v>
      </c>
      <c r="L8662" s="76">
        <f t="shared" si="475"/>
        <v>0</v>
      </c>
      <c r="M8662" s="76"/>
      <c r="N8662" s="76"/>
      <c r="O8662" s="76"/>
      <c r="P8662" s="76"/>
      <c r="Q8662" s="76"/>
      <c r="R8662" s="76"/>
      <c r="S8662" s="76"/>
      <c r="T8662" s="76"/>
      <c r="U8662" s="76"/>
      <c r="V8662" s="76"/>
      <c r="W8662" s="76"/>
      <c r="X8662" s="76"/>
      <c r="Y8662" s="677"/>
      <c r="Z8662" s="677"/>
      <c r="AA8662" s="677"/>
      <c r="AB8662" s="677"/>
      <c r="AC8662" s="677"/>
      <c r="AD8662" s="677"/>
      <c r="AE8662" s="677"/>
      <c r="AF8662" s="677"/>
      <c r="AG8662" s="677"/>
      <c r="AH8662" s="677"/>
      <c r="AI8662" s="677"/>
      <c r="AJ8662" s="677"/>
      <c r="AK8662" s="677"/>
      <c r="AL8662" s="677"/>
      <c r="AM8662" s="677"/>
      <c r="AN8662" s="677"/>
      <c r="AO8662" s="677"/>
      <c r="AP8662" s="677"/>
      <c r="AQ8662" s="677"/>
      <c r="AR8662" s="677"/>
      <c r="AS8662" s="677"/>
      <c r="AT8662" s="677"/>
      <c r="AU8662" s="677"/>
      <c r="AV8662" s="677"/>
      <c r="AW8662" s="677"/>
      <c r="AX8662" s="677"/>
      <c r="AY8662" s="677"/>
      <c r="AZ8662" s="677"/>
      <c r="BA8662" s="677"/>
      <c r="BB8662" s="677"/>
      <c r="BC8662" s="677"/>
      <c r="BD8662" s="677"/>
      <c r="BE8662" s="677"/>
      <c r="BF8662" s="677"/>
      <c r="BG8662" s="677"/>
      <c r="BH8662" s="677"/>
      <c r="BI8662" s="677"/>
      <c r="BJ8662" s="677"/>
      <c r="BK8662" s="677"/>
      <c r="BL8662" s="677"/>
      <c r="BM8662" s="677"/>
      <c r="BN8662" s="677"/>
      <c r="BO8662" s="677"/>
      <c r="BP8662" s="677"/>
      <c r="BQ8662" s="677"/>
      <c r="BR8662" s="677"/>
      <c r="BS8662" s="677"/>
      <c r="BT8662" s="677"/>
      <c r="BU8662" s="677"/>
      <c r="BV8662" s="677"/>
      <c r="BW8662" s="677"/>
      <c r="BX8662" s="677"/>
      <c r="BY8662" s="677"/>
      <c r="BZ8662" s="677"/>
      <c r="CA8662" s="677"/>
      <c r="CB8662" s="677"/>
      <c r="CC8662" s="677"/>
      <c r="CD8662" s="677"/>
      <c r="CE8662" s="677"/>
      <c r="CF8662" s="677"/>
      <c r="CG8662" s="677"/>
    </row>
    <row r="8663" spans="1:85">
      <c r="A8663" s="54"/>
      <c r="B8663" s="54"/>
      <c r="C8663" s="54"/>
      <c r="D8663" s="77"/>
      <c r="E8663" s="98"/>
      <c r="F8663" s="54"/>
      <c r="G8663" s="77"/>
      <c r="H8663" s="77"/>
      <c r="I8663" s="525"/>
      <c r="J8663" s="54"/>
      <c r="K8663" s="75" t="s">
        <v>1501</v>
      </c>
      <c r="L8663" s="76">
        <f t="shared" si="475"/>
        <v>0</v>
      </c>
      <c r="M8663" s="76"/>
      <c r="N8663" s="76"/>
      <c r="O8663" s="76"/>
      <c r="P8663" s="76"/>
      <c r="Q8663" s="76"/>
      <c r="R8663" s="76"/>
      <c r="S8663" s="76"/>
      <c r="T8663" s="76"/>
      <c r="U8663" s="76"/>
      <c r="V8663" s="76"/>
      <c r="W8663" s="76"/>
      <c r="X8663" s="76"/>
      <c r="Y8663" s="677"/>
      <c r="Z8663" s="677"/>
      <c r="AA8663" s="677"/>
      <c r="AB8663" s="677"/>
      <c r="AC8663" s="677"/>
      <c r="AD8663" s="677"/>
      <c r="AE8663" s="677"/>
      <c r="AF8663" s="677"/>
      <c r="AG8663" s="677"/>
      <c r="AH8663" s="677"/>
      <c r="AI8663" s="677"/>
      <c r="AJ8663" s="677"/>
      <c r="AK8663" s="677"/>
      <c r="AL8663" s="677"/>
      <c r="AM8663" s="677"/>
      <c r="AN8663" s="677"/>
      <c r="AO8663" s="677"/>
      <c r="AP8663" s="677"/>
      <c r="AQ8663" s="677"/>
      <c r="AR8663" s="677"/>
      <c r="AS8663" s="677"/>
      <c r="AT8663" s="677"/>
      <c r="AU8663" s="677"/>
      <c r="AV8663" s="677"/>
      <c r="AW8663" s="677"/>
      <c r="AX8663" s="677"/>
      <c r="AY8663" s="677"/>
      <c r="AZ8663" s="677"/>
      <c r="BA8663" s="677"/>
      <c r="BB8663" s="677"/>
      <c r="BC8663" s="677"/>
      <c r="BD8663" s="677"/>
      <c r="BE8663" s="677"/>
      <c r="BF8663" s="677"/>
      <c r="BG8663" s="677"/>
      <c r="BH8663" s="677"/>
      <c r="BI8663" s="677"/>
      <c r="BJ8663" s="677"/>
      <c r="BK8663" s="677"/>
      <c r="BL8663" s="677"/>
      <c r="BM8663" s="677"/>
      <c r="BN8663" s="677"/>
      <c r="BO8663" s="677"/>
      <c r="BP8663" s="677"/>
      <c r="BQ8663" s="677"/>
      <c r="BR8663" s="677"/>
      <c r="BS8663" s="677"/>
      <c r="BT8663" s="677"/>
      <c r="BU8663" s="677"/>
      <c r="BV8663" s="677"/>
      <c r="BW8663" s="677"/>
      <c r="BX8663" s="677"/>
      <c r="BY8663" s="677"/>
      <c r="BZ8663" s="677"/>
      <c r="CA8663" s="677"/>
      <c r="CB8663" s="677"/>
      <c r="CC8663" s="677"/>
      <c r="CD8663" s="677"/>
      <c r="CE8663" s="677"/>
      <c r="CF8663" s="677"/>
      <c r="CG8663" s="677"/>
    </row>
    <row r="8664" spans="1:85">
      <c r="A8664" s="54"/>
      <c r="B8664" s="54"/>
      <c r="C8664" s="80"/>
      <c r="D8664" s="81"/>
      <c r="E8664" s="99"/>
      <c r="F8664" s="80"/>
      <c r="G8664" s="81"/>
      <c r="H8664" s="81"/>
      <c r="I8664" s="526"/>
      <c r="J8664" s="80"/>
      <c r="K8664" s="84" t="s">
        <v>1502</v>
      </c>
      <c r="L8664" s="76">
        <f t="shared" si="475"/>
        <v>3</v>
      </c>
      <c r="M8664" s="76"/>
      <c r="N8664" s="76">
        <v>1</v>
      </c>
      <c r="O8664" s="76"/>
      <c r="P8664" s="76"/>
      <c r="Q8664" s="76"/>
      <c r="R8664" s="76"/>
      <c r="S8664" s="76"/>
      <c r="T8664" s="76">
        <v>2</v>
      </c>
      <c r="U8664" s="76"/>
      <c r="V8664" s="76"/>
      <c r="W8664" s="76"/>
      <c r="X8664" s="76"/>
      <c r="Y8664" s="677"/>
      <c r="Z8664" s="677"/>
      <c r="AA8664" s="677"/>
      <c r="AB8664" s="677"/>
      <c r="AC8664" s="677"/>
      <c r="AD8664" s="677"/>
      <c r="AE8664" s="677"/>
      <c r="AF8664" s="677"/>
      <c r="AG8664" s="677"/>
      <c r="AH8664" s="677"/>
      <c r="AI8664" s="677"/>
      <c r="AJ8664" s="677"/>
      <c r="AK8664" s="677"/>
      <c r="AL8664" s="677"/>
      <c r="AM8664" s="677"/>
      <c r="AN8664" s="677"/>
      <c r="AO8664" s="677"/>
      <c r="AP8664" s="677"/>
      <c r="AQ8664" s="677"/>
      <c r="AR8664" s="677"/>
      <c r="AS8664" s="677"/>
      <c r="AT8664" s="677"/>
      <c r="AU8664" s="677"/>
      <c r="AV8664" s="677"/>
      <c r="AW8664" s="677"/>
      <c r="AX8664" s="677"/>
      <c r="AY8664" s="677"/>
      <c r="AZ8664" s="677"/>
      <c r="BA8664" s="677"/>
      <c r="BB8664" s="677"/>
      <c r="BC8664" s="677"/>
      <c r="BD8664" s="677"/>
      <c r="BE8664" s="677"/>
      <c r="BF8664" s="677"/>
      <c r="BG8664" s="677"/>
      <c r="BH8664" s="677"/>
      <c r="BI8664" s="677"/>
      <c r="BJ8664" s="677"/>
      <c r="BK8664" s="677"/>
      <c r="BL8664" s="677"/>
      <c r="BM8664" s="677"/>
      <c r="BN8664" s="677"/>
      <c r="BO8664" s="677"/>
      <c r="BP8664" s="677"/>
      <c r="BQ8664" s="677"/>
      <c r="BR8664" s="677"/>
      <c r="BS8664" s="677"/>
      <c r="BT8664" s="677"/>
      <c r="BU8664" s="677"/>
      <c r="BV8664" s="677"/>
      <c r="BW8664" s="677"/>
      <c r="BX8664" s="677"/>
      <c r="BY8664" s="677"/>
      <c r="BZ8664" s="677"/>
      <c r="CA8664" s="677"/>
      <c r="CB8664" s="677"/>
      <c r="CC8664" s="677"/>
      <c r="CD8664" s="677"/>
      <c r="CE8664" s="677"/>
      <c r="CF8664" s="677"/>
      <c r="CG8664" s="677"/>
    </row>
    <row r="8665" spans="1:85">
      <c r="A8665" s="54"/>
      <c r="B8665" s="54"/>
      <c r="C8665" s="46" t="s">
        <v>33</v>
      </c>
      <c r="D8665" s="58" t="s">
        <v>13128</v>
      </c>
      <c r="E8665" s="97" t="s">
        <v>13129</v>
      </c>
      <c r="F8665" s="46" t="s">
        <v>13130</v>
      </c>
      <c r="G8665" s="58" t="s">
        <v>13131</v>
      </c>
      <c r="H8665" s="58" t="s">
        <v>13132</v>
      </c>
      <c r="I8665" s="524">
        <v>0</v>
      </c>
      <c r="J8665" s="46" t="s">
        <v>1508</v>
      </c>
      <c r="K8665" s="75" t="s">
        <v>1509</v>
      </c>
      <c r="L8665" s="76">
        <f>SUM(M8665:X8665)</f>
        <v>0</v>
      </c>
      <c r="M8665" s="76"/>
      <c r="N8665" s="76"/>
      <c r="O8665" s="76"/>
      <c r="P8665" s="76"/>
      <c r="Q8665" s="76"/>
      <c r="R8665" s="76"/>
      <c r="S8665" s="76"/>
      <c r="T8665" s="76"/>
      <c r="U8665" s="76"/>
      <c r="V8665" s="76"/>
      <c r="W8665" s="76"/>
      <c r="X8665" s="76"/>
      <c r="Y8665" s="677"/>
      <c r="Z8665" s="677"/>
      <c r="AA8665" s="677"/>
      <c r="AB8665" s="677"/>
      <c r="AC8665" s="677"/>
      <c r="AD8665" s="677"/>
      <c r="AE8665" s="677"/>
      <c r="AF8665" s="677"/>
      <c r="AG8665" s="677"/>
      <c r="AH8665" s="677"/>
      <c r="AI8665" s="677"/>
      <c r="AJ8665" s="677"/>
      <c r="AK8665" s="677"/>
      <c r="AL8665" s="677"/>
      <c r="AM8665" s="677"/>
      <c r="AN8665" s="677"/>
      <c r="AO8665" s="677"/>
      <c r="AP8665" s="677"/>
      <c r="AQ8665" s="677"/>
      <c r="AR8665" s="677"/>
      <c r="AS8665" s="677"/>
      <c r="AT8665" s="677"/>
      <c r="AU8665" s="677"/>
      <c r="AV8665" s="677"/>
      <c r="AW8665" s="677"/>
      <c r="AX8665" s="677"/>
      <c r="AY8665" s="677"/>
      <c r="AZ8665" s="677"/>
      <c r="BA8665" s="677"/>
      <c r="BB8665" s="677"/>
      <c r="BC8665" s="677"/>
      <c r="BD8665" s="677"/>
      <c r="BE8665" s="677"/>
      <c r="BF8665" s="677"/>
      <c r="BG8665" s="677"/>
      <c r="BH8665" s="677"/>
      <c r="BI8665" s="677"/>
      <c r="BJ8665" s="677"/>
      <c r="BK8665" s="677"/>
      <c r="BL8665" s="677"/>
      <c r="BM8665" s="677"/>
      <c r="BN8665" s="677"/>
      <c r="BO8665" s="677"/>
      <c r="BP8665" s="677"/>
      <c r="BQ8665" s="677"/>
      <c r="BR8665" s="677"/>
      <c r="BS8665" s="677"/>
      <c r="BT8665" s="677"/>
      <c r="BU8665" s="677"/>
      <c r="BV8665" s="677"/>
      <c r="BW8665" s="677"/>
      <c r="BX8665" s="677"/>
      <c r="BY8665" s="677"/>
      <c r="BZ8665" s="677"/>
      <c r="CA8665" s="677"/>
      <c r="CB8665" s="677"/>
      <c r="CC8665" s="677"/>
      <c r="CD8665" s="677"/>
      <c r="CE8665" s="677"/>
      <c r="CF8665" s="677"/>
      <c r="CG8665" s="677"/>
    </row>
    <row r="8666" spans="1:85">
      <c r="A8666" s="54"/>
      <c r="B8666" s="54"/>
      <c r="C8666" s="54"/>
      <c r="D8666" s="77"/>
      <c r="E8666" s="98"/>
      <c r="F8666" s="54"/>
      <c r="G8666" s="77"/>
      <c r="H8666" s="77"/>
      <c r="I8666" s="525"/>
      <c r="J8666" s="54"/>
      <c r="K8666" s="75" t="s">
        <v>1501</v>
      </c>
      <c r="L8666" s="76">
        <f t="shared" ref="L8666:L8676" si="476">SUM(M8666:X8666)</f>
        <v>0</v>
      </c>
      <c r="M8666" s="76"/>
      <c r="N8666" s="76"/>
      <c r="O8666" s="76"/>
      <c r="P8666" s="76"/>
      <c r="Q8666" s="76"/>
      <c r="R8666" s="76"/>
      <c r="S8666" s="76"/>
      <c r="T8666" s="76"/>
      <c r="U8666" s="76"/>
      <c r="V8666" s="76"/>
      <c r="W8666" s="76"/>
      <c r="X8666" s="76"/>
      <c r="Y8666" s="677"/>
      <c r="Z8666" s="677"/>
      <c r="AA8666" s="677"/>
      <c r="AB8666" s="677"/>
      <c r="AC8666" s="677"/>
      <c r="AD8666" s="677"/>
      <c r="AE8666" s="677"/>
      <c r="AF8666" s="677"/>
      <c r="AG8666" s="677"/>
      <c r="AH8666" s="677"/>
      <c r="AI8666" s="677"/>
      <c r="AJ8666" s="677"/>
      <c r="AK8666" s="677"/>
      <c r="AL8666" s="677"/>
      <c r="AM8666" s="677"/>
      <c r="AN8666" s="677"/>
      <c r="AO8666" s="677"/>
      <c r="AP8666" s="677"/>
      <c r="AQ8666" s="677"/>
      <c r="AR8666" s="677"/>
      <c r="AS8666" s="677"/>
      <c r="AT8666" s="677"/>
      <c r="AU8666" s="677"/>
      <c r="AV8666" s="677"/>
      <c r="AW8666" s="677"/>
      <c r="AX8666" s="677"/>
      <c r="AY8666" s="677"/>
      <c r="AZ8666" s="677"/>
      <c r="BA8666" s="677"/>
      <c r="BB8666" s="677"/>
      <c r="BC8666" s="677"/>
      <c r="BD8666" s="677"/>
      <c r="BE8666" s="677"/>
      <c r="BF8666" s="677"/>
      <c r="BG8666" s="677"/>
      <c r="BH8666" s="677"/>
      <c r="BI8666" s="677"/>
      <c r="BJ8666" s="677"/>
      <c r="BK8666" s="677"/>
      <c r="BL8666" s="677"/>
      <c r="BM8666" s="677"/>
      <c r="BN8666" s="677"/>
      <c r="BO8666" s="677"/>
      <c r="BP8666" s="677"/>
      <c r="BQ8666" s="677"/>
      <c r="BR8666" s="677"/>
      <c r="BS8666" s="677"/>
      <c r="BT8666" s="677"/>
      <c r="BU8666" s="677"/>
      <c r="BV8666" s="677"/>
      <c r="BW8666" s="677"/>
      <c r="BX8666" s="677"/>
      <c r="BY8666" s="677"/>
      <c r="BZ8666" s="677"/>
      <c r="CA8666" s="677"/>
      <c r="CB8666" s="677"/>
      <c r="CC8666" s="677"/>
      <c r="CD8666" s="677"/>
      <c r="CE8666" s="677"/>
      <c r="CF8666" s="677"/>
      <c r="CG8666" s="677"/>
    </row>
    <row r="8667" spans="1:85">
      <c r="A8667" s="54"/>
      <c r="B8667" s="54"/>
      <c r="C8667" s="80"/>
      <c r="D8667" s="81"/>
      <c r="E8667" s="99"/>
      <c r="F8667" s="80"/>
      <c r="G8667" s="81"/>
      <c r="H8667" s="81"/>
      <c r="I8667" s="526"/>
      <c r="J8667" s="80"/>
      <c r="K8667" s="84" t="s">
        <v>1502</v>
      </c>
      <c r="L8667" s="76">
        <f t="shared" si="476"/>
        <v>2</v>
      </c>
      <c r="M8667" s="76"/>
      <c r="N8667" s="76"/>
      <c r="O8667" s="76">
        <v>1</v>
      </c>
      <c r="P8667" s="76"/>
      <c r="Q8667" s="76"/>
      <c r="R8667" s="76"/>
      <c r="S8667" s="76">
        <v>1</v>
      </c>
      <c r="T8667" s="76"/>
      <c r="U8667" s="76"/>
      <c r="V8667" s="76"/>
      <c r="W8667" s="76"/>
      <c r="X8667" s="76"/>
      <c r="Y8667" s="677"/>
      <c r="Z8667" s="677"/>
      <c r="AA8667" s="677"/>
      <c r="AB8667" s="677"/>
      <c r="AC8667" s="677"/>
      <c r="AD8667" s="677"/>
      <c r="AE8667" s="677"/>
      <c r="AF8667" s="677"/>
      <c r="AG8667" s="677"/>
      <c r="AH8667" s="677"/>
      <c r="AI8667" s="677"/>
      <c r="AJ8667" s="677"/>
      <c r="AK8667" s="677"/>
      <c r="AL8667" s="677"/>
      <c r="AM8667" s="677"/>
      <c r="AN8667" s="677"/>
      <c r="AO8667" s="677"/>
      <c r="AP8667" s="677"/>
      <c r="AQ8667" s="677"/>
      <c r="AR8667" s="677"/>
      <c r="AS8667" s="677"/>
      <c r="AT8667" s="677"/>
      <c r="AU8667" s="677"/>
      <c r="AV8667" s="677"/>
      <c r="AW8667" s="677"/>
      <c r="AX8667" s="677"/>
      <c r="AY8667" s="677"/>
      <c r="AZ8667" s="677"/>
      <c r="BA8667" s="677"/>
      <c r="BB8667" s="677"/>
      <c r="BC8667" s="677"/>
      <c r="BD8667" s="677"/>
      <c r="BE8667" s="677"/>
      <c r="BF8667" s="677"/>
      <c r="BG8667" s="677"/>
      <c r="BH8667" s="677"/>
      <c r="BI8667" s="677"/>
      <c r="BJ8667" s="677"/>
      <c r="BK8667" s="677"/>
      <c r="BL8667" s="677"/>
      <c r="BM8667" s="677"/>
      <c r="BN8667" s="677"/>
      <c r="BO8667" s="677"/>
      <c r="BP8667" s="677"/>
      <c r="BQ8667" s="677"/>
      <c r="BR8667" s="677"/>
      <c r="BS8667" s="677"/>
      <c r="BT8667" s="677"/>
      <c r="BU8667" s="677"/>
      <c r="BV8667" s="677"/>
      <c r="BW8667" s="677"/>
      <c r="BX8667" s="677"/>
      <c r="BY8667" s="677"/>
      <c r="BZ8667" s="677"/>
      <c r="CA8667" s="677"/>
      <c r="CB8667" s="677"/>
      <c r="CC8667" s="677"/>
      <c r="CD8667" s="677"/>
      <c r="CE8667" s="677"/>
      <c r="CF8667" s="677"/>
      <c r="CG8667" s="677"/>
    </row>
    <row r="8668" spans="1:85">
      <c r="A8668" s="54"/>
      <c r="B8668" s="54"/>
      <c r="C8668" s="46" t="s">
        <v>33</v>
      </c>
      <c r="D8668" s="58" t="s">
        <v>13133</v>
      </c>
      <c r="E8668" s="97" t="s">
        <v>13134</v>
      </c>
      <c r="F8668" s="46" t="s">
        <v>13135</v>
      </c>
      <c r="G8668" s="58" t="s">
        <v>13136</v>
      </c>
      <c r="H8668" s="58" t="s">
        <v>13137</v>
      </c>
      <c r="I8668" s="524">
        <v>0</v>
      </c>
      <c r="J8668" s="46" t="s">
        <v>1508</v>
      </c>
      <c r="K8668" s="75" t="s">
        <v>1509</v>
      </c>
      <c r="L8668" s="76">
        <f t="shared" si="476"/>
        <v>0</v>
      </c>
      <c r="M8668" s="76"/>
      <c r="N8668" s="76"/>
      <c r="O8668" s="76"/>
      <c r="P8668" s="76"/>
      <c r="Q8668" s="76"/>
      <c r="R8668" s="76"/>
      <c r="S8668" s="76"/>
      <c r="T8668" s="76"/>
      <c r="U8668" s="76"/>
      <c r="V8668" s="76"/>
      <c r="W8668" s="76"/>
      <c r="X8668" s="76"/>
      <c r="Y8668" s="677"/>
      <c r="Z8668" s="677"/>
      <c r="AA8668" s="677"/>
      <c r="AB8668" s="677"/>
      <c r="AC8668" s="677"/>
      <c r="AD8668" s="677"/>
      <c r="AE8668" s="677"/>
      <c r="AF8668" s="677"/>
      <c r="AG8668" s="677"/>
      <c r="AH8668" s="677"/>
      <c r="AI8668" s="677"/>
      <c r="AJ8668" s="677"/>
      <c r="AK8668" s="677"/>
      <c r="AL8668" s="677"/>
      <c r="AM8668" s="677"/>
      <c r="AN8668" s="677"/>
      <c r="AO8668" s="677"/>
      <c r="AP8668" s="677"/>
      <c r="AQ8668" s="677"/>
      <c r="AR8668" s="677"/>
      <c r="AS8668" s="677"/>
      <c r="AT8668" s="677"/>
      <c r="AU8668" s="677"/>
      <c r="AV8668" s="677"/>
      <c r="AW8668" s="677"/>
      <c r="AX8668" s="677"/>
      <c r="AY8668" s="677"/>
      <c r="AZ8668" s="677"/>
      <c r="BA8668" s="677"/>
      <c r="BB8668" s="677"/>
      <c r="BC8668" s="677"/>
      <c r="BD8668" s="677"/>
      <c r="BE8668" s="677"/>
      <c r="BF8668" s="677"/>
      <c r="BG8668" s="677"/>
      <c r="BH8668" s="677"/>
      <c r="BI8668" s="677"/>
      <c r="BJ8668" s="677"/>
      <c r="BK8668" s="677"/>
      <c r="BL8668" s="677"/>
      <c r="BM8668" s="677"/>
      <c r="BN8668" s="677"/>
      <c r="BO8668" s="677"/>
      <c r="BP8668" s="677"/>
      <c r="BQ8668" s="677"/>
      <c r="BR8668" s="677"/>
      <c r="BS8668" s="677"/>
      <c r="BT8668" s="677"/>
      <c r="BU8668" s="677"/>
      <c r="BV8668" s="677"/>
      <c r="BW8668" s="677"/>
      <c r="BX8668" s="677"/>
      <c r="BY8668" s="677"/>
      <c r="BZ8668" s="677"/>
      <c r="CA8668" s="677"/>
      <c r="CB8668" s="677"/>
      <c r="CC8668" s="677"/>
      <c r="CD8668" s="677"/>
      <c r="CE8668" s="677"/>
      <c r="CF8668" s="677"/>
      <c r="CG8668" s="677"/>
    </row>
    <row r="8669" spans="1:85">
      <c r="A8669" s="54"/>
      <c r="B8669" s="54"/>
      <c r="C8669" s="54"/>
      <c r="D8669" s="77"/>
      <c r="E8669" s="98"/>
      <c r="F8669" s="54"/>
      <c r="G8669" s="77"/>
      <c r="H8669" s="77"/>
      <c r="I8669" s="525"/>
      <c r="J8669" s="54"/>
      <c r="K8669" s="75" t="s">
        <v>1501</v>
      </c>
      <c r="L8669" s="76">
        <f t="shared" si="476"/>
        <v>0</v>
      </c>
      <c r="M8669" s="76"/>
      <c r="N8669" s="76"/>
      <c r="O8669" s="76"/>
      <c r="P8669" s="76"/>
      <c r="Q8669" s="76"/>
      <c r="R8669" s="76"/>
      <c r="S8669" s="76"/>
      <c r="T8669" s="76"/>
      <c r="U8669" s="76"/>
      <c r="V8669" s="76"/>
      <c r="W8669" s="76"/>
      <c r="X8669" s="76"/>
      <c r="Y8669" s="677"/>
      <c r="Z8669" s="677"/>
      <c r="AA8669" s="677"/>
      <c r="AB8669" s="677"/>
      <c r="AC8669" s="677"/>
      <c r="AD8669" s="677"/>
      <c r="AE8669" s="677"/>
      <c r="AF8669" s="677"/>
      <c r="AG8669" s="677"/>
      <c r="AH8669" s="677"/>
      <c r="AI8669" s="677"/>
      <c r="AJ8669" s="677"/>
      <c r="AK8669" s="677"/>
      <c r="AL8669" s="677"/>
      <c r="AM8669" s="677"/>
      <c r="AN8669" s="677"/>
      <c r="AO8669" s="677"/>
      <c r="AP8669" s="677"/>
      <c r="AQ8669" s="677"/>
      <c r="AR8669" s="677"/>
      <c r="AS8669" s="677"/>
      <c r="AT8669" s="677"/>
      <c r="AU8669" s="677"/>
      <c r="AV8669" s="677"/>
      <c r="AW8669" s="677"/>
      <c r="AX8669" s="677"/>
      <c r="AY8669" s="677"/>
      <c r="AZ8669" s="677"/>
      <c r="BA8669" s="677"/>
      <c r="BB8669" s="677"/>
      <c r="BC8669" s="677"/>
      <c r="BD8669" s="677"/>
      <c r="BE8669" s="677"/>
      <c r="BF8669" s="677"/>
      <c r="BG8669" s="677"/>
      <c r="BH8669" s="677"/>
      <c r="BI8669" s="677"/>
      <c r="BJ8669" s="677"/>
      <c r="BK8669" s="677"/>
      <c r="BL8669" s="677"/>
      <c r="BM8669" s="677"/>
      <c r="BN8669" s="677"/>
      <c r="BO8669" s="677"/>
      <c r="BP8669" s="677"/>
      <c r="BQ8669" s="677"/>
      <c r="BR8669" s="677"/>
      <c r="BS8669" s="677"/>
      <c r="BT8669" s="677"/>
      <c r="BU8669" s="677"/>
      <c r="BV8669" s="677"/>
      <c r="BW8669" s="677"/>
      <c r="BX8669" s="677"/>
      <c r="BY8669" s="677"/>
      <c r="BZ8669" s="677"/>
      <c r="CA8669" s="677"/>
      <c r="CB8669" s="677"/>
      <c r="CC8669" s="677"/>
      <c r="CD8669" s="677"/>
      <c r="CE8669" s="677"/>
      <c r="CF8669" s="677"/>
      <c r="CG8669" s="677"/>
    </row>
    <row r="8670" spans="1:85">
      <c r="A8670" s="54"/>
      <c r="B8670" s="54"/>
      <c r="C8670" s="80"/>
      <c r="D8670" s="81"/>
      <c r="E8670" s="99"/>
      <c r="F8670" s="80"/>
      <c r="G8670" s="81"/>
      <c r="H8670" s="81"/>
      <c r="I8670" s="526"/>
      <c r="J8670" s="80"/>
      <c r="K8670" s="84" t="s">
        <v>1502</v>
      </c>
      <c r="L8670" s="76">
        <f t="shared" si="476"/>
        <v>2</v>
      </c>
      <c r="M8670" s="76"/>
      <c r="N8670" s="76"/>
      <c r="O8670" s="76">
        <v>2</v>
      </c>
      <c r="P8670" s="76"/>
      <c r="Q8670" s="76"/>
      <c r="R8670" s="76"/>
      <c r="S8670" s="76"/>
      <c r="T8670" s="76"/>
      <c r="U8670" s="76"/>
      <c r="V8670" s="76"/>
      <c r="W8670" s="76"/>
      <c r="X8670" s="76"/>
      <c r="Y8670" s="677"/>
      <c r="Z8670" s="677"/>
      <c r="AA8670" s="677"/>
      <c r="AB8670" s="677"/>
      <c r="AC8670" s="677"/>
      <c r="AD8670" s="677"/>
      <c r="AE8670" s="677"/>
      <c r="AF8670" s="677"/>
      <c r="AG8670" s="677"/>
      <c r="AH8670" s="677"/>
      <c r="AI8670" s="677"/>
      <c r="AJ8670" s="677"/>
      <c r="AK8670" s="677"/>
      <c r="AL8670" s="677"/>
      <c r="AM8670" s="677"/>
      <c r="AN8670" s="677"/>
      <c r="AO8670" s="677"/>
      <c r="AP8670" s="677"/>
      <c r="AQ8670" s="677"/>
      <c r="AR8670" s="677"/>
      <c r="AS8670" s="677"/>
      <c r="AT8670" s="677"/>
      <c r="AU8670" s="677"/>
      <c r="AV8670" s="677"/>
      <c r="AW8670" s="677"/>
      <c r="AX8670" s="677"/>
      <c r="AY8670" s="677"/>
      <c r="AZ8670" s="677"/>
      <c r="BA8670" s="677"/>
      <c r="BB8670" s="677"/>
      <c r="BC8670" s="677"/>
      <c r="BD8670" s="677"/>
      <c r="BE8670" s="677"/>
      <c r="BF8670" s="677"/>
      <c r="BG8670" s="677"/>
      <c r="BH8670" s="677"/>
      <c r="BI8670" s="677"/>
      <c r="BJ8670" s="677"/>
      <c r="BK8670" s="677"/>
      <c r="BL8670" s="677"/>
      <c r="BM8670" s="677"/>
      <c r="BN8670" s="677"/>
      <c r="BO8670" s="677"/>
      <c r="BP8670" s="677"/>
      <c r="BQ8670" s="677"/>
      <c r="BR8670" s="677"/>
      <c r="BS8670" s="677"/>
      <c r="BT8670" s="677"/>
      <c r="BU8670" s="677"/>
      <c r="BV8670" s="677"/>
      <c r="BW8670" s="677"/>
      <c r="BX8670" s="677"/>
      <c r="BY8670" s="677"/>
      <c r="BZ8670" s="677"/>
      <c r="CA8670" s="677"/>
      <c r="CB8670" s="677"/>
      <c r="CC8670" s="677"/>
      <c r="CD8670" s="677"/>
      <c r="CE8670" s="677"/>
      <c r="CF8670" s="677"/>
      <c r="CG8670" s="677"/>
    </row>
    <row r="8671" spans="1:85">
      <c r="A8671" s="54"/>
      <c r="B8671" s="54"/>
      <c r="C8671" s="46" t="s">
        <v>33</v>
      </c>
      <c r="D8671" s="58" t="s">
        <v>13138</v>
      </c>
      <c r="E8671" s="97" t="s">
        <v>13139</v>
      </c>
      <c r="F8671" s="46" t="s">
        <v>13140</v>
      </c>
      <c r="G8671" s="58" t="s">
        <v>13038</v>
      </c>
      <c r="H8671" s="58" t="s">
        <v>13141</v>
      </c>
      <c r="I8671" s="524">
        <v>1358</v>
      </c>
      <c r="J8671" s="46" t="s">
        <v>1508</v>
      </c>
      <c r="K8671" s="75" t="s">
        <v>1509</v>
      </c>
      <c r="L8671" s="76">
        <f t="shared" si="476"/>
        <v>0</v>
      </c>
      <c r="M8671" s="76"/>
      <c r="N8671" s="76"/>
      <c r="O8671" s="76"/>
      <c r="P8671" s="76"/>
      <c r="Q8671" s="76"/>
      <c r="R8671" s="76"/>
      <c r="S8671" s="76"/>
      <c r="T8671" s="76"/>
      <c r="U8671" s="76"/>
      <c r="V8671" s="76"/>
      <c r="W8671" s="76"/>
      <c r="X8671" s="76"/>
      <c r="Y8671" s="677"/>
      <c r="Z8671" s="677"/>
      <c r="AA8671" s="677"/>
      <c r="AB8671" s="677"/>
      <c r="AC8671" s="677"/>
      <c r="AD8671" s="677"/>
      <c r="AE8671" s="677"/>
      <c r="AF8671" s="677"/>
      <c r="AG8671" s="677"/>
      <c r="AH8671" s="677"/>
      <c r="AI8671" s="677"/>
      <c r="AJ8671" s="677"/>
      <c r="AK8671" s="677"/>
      <c r="AL8671" s="677"/>
      <c r="AM8671" s="677"/>
      <c r="AN8671" s="677"/>
      <c r="AO8671" s="677"/>
      <c r="AP8671" s="677"/>
      <c r="AQ8671" s="677"/>
      <c r="AR8671" s="677"/>
      <c r="AS8671" s="677"/>
      <c r="AT8671" s="677"/>
      <c r="AU8671" s="677"/>
      <c r="AV8671" s="677"/>
      <c r="AW8671" s="677"/>
      <c r="AX8671" s="677"/>
      <c r="AY8671" s="677"/>
      <c r="AZ8671" s="677"/>
      <c r="BA8671" s="677"/>
      <c r="BB8671" s="677"/>
      <c r="BC8671" s="677"/>
      <c r="BD8671" s="677"/>
      <c r="BE8671" s="677"/>
      <c r="BF8671" s="677"/>
      <c r="BG8671" s="677"/>
      <c r="BH8671" s="677"/>
      <c r="BI8671" s="677"/>
      <c r="BJ8671" s="677"/>
      <c r="BK8671" s="677"/>
      <c r="BL8671" s="677"/>
      <c r="BM8671" s="677"/>
      <c r="BN8671" s="677"/>
      <c r="BO8671" s="677"/>
      <c r="BP8671" s="677"/>
      <c r="BQ8671" s="677"/>
      <c r="BR8671" s="677"/>
      <c r="BS8671" s="677"/>
      <c r="BT8671" s="677"/>
      <c r="BU8671" s="677"/>
      <c r="BV8671" s="677"/>
      <c r="BW8671" s="677"/>
      <c r="BX8671" s="677"/>
      <c r="BY8671" s="677"/>
      <c r="BZ8671" s="677"/>
      <c r="CA8671" s="677"/>
      <c r="CB8671" s="677"/>
      <c r="CC8671" s="677"/>
      <c r="CD8671" s="677"/>
      <c r="CE8671" s="677"/>
      <c r="CF8671" s="677"/>
      <c r="CG8671" s="677"/>
    </row>
    <row r="8672" spans="1:85">
      <c r="A8672" s="54"/>
      <c r="B8672" s="54"/>
      <c r="C8672" s="54"/>
      <c r="D8672" s="77"/>
      <c r="E8672" s="98"/>
      <c r="F8672" s="54"/>
      <c r="G8672" s="77"/>
      <c r="H8672" s="77"/>
      <c r="I8672" s="525"/>
      <c r="J8672" s="54"/>
      <c r="K8672" s="75" t="s">
        <v>1501</v>
      </c>
      <c r="L8672" s="76">
        <f t="shared" si="476"/>
        <v>0</v>
      </c>
      <c r="M8672" s="76"/>
      <c r="N8672" s="76"/>
      <c r="O8672" s="76"/>
      <c r="P8672" s="76"/>
      <c r="Q8672" s="76"/>
      <c r="R8672" s="76"/>
      <c r="S8672" s="76"/>
      <c r="T8672" s="76"/>
      <c r="U8672" s="76"/>
      <c r="V8672" s="76"/>
      <c r="W8672" s="76"/>
      <c r="X8672" s="76"/>
      <c r="Y8672" s="677"/>
      <c r="Z8672" s="677"/>
      <c r="AA8672" s="677"/>
      <c r="AB8672" s="677"/>
      <c r="AC8672" s="677"/>
      <c r="AD8672" s="677"/>
      <c r="AE8672" s="677"/>
      <c r="AF8672" s="677"/>
      <c r="AG8672" s="677"/>
      <c r="AH8672" s="677"/>
      <c r="AI8672" s="677"/>
      <c r="AJ8672" s="677"/>
      <c r="AK8672" s="677"/>
      <c r="AL8672" s="677"/>
      <c r="AM8672" s="677"/>
      <c r="AN8672" s="677"/>
      <c r="AO8672" s="677"/>
      <c r="AP8672" s="677"/>
      <c r="AQ8672" s="677"/>
      <c r="AR8672" s="677"/>
      <c r="AS8672" s="677"/>
      <c r="AT8672" s="677"/>
      <c r="AU8672" s="677"/>
      <c r="AV8672" s="677"/>
      <c r="AW8672" s="677"/>
      <c r="AX8672" s="677"/>
      <c r="AY8672" s="677"/>
      <c r="AZ8672" s="677"/>
      <c r="BA8672" s="677"/>
      <c r="BB8672" s="677"/>
      <c r="BC8672" s="677"/>
      <c r="BD8672" s="677"/>
      <c r="BE8672" s="677"/>
      <c r="BF8672" s="677"/>
      <c r="BG8672" s="677"/>
      <c r="BH8672" s="677"/>
      <c r="BI8672" s="677"/>
      <c r="BJ8672" s="677"/>
      <c r="BK8672" s="677"/>
      <c r="BL8672" s="677"/>
      <c r="BM8672" s="677"/>
      <c r="BN8672" s="677"/>
      <c r="BO8672" s="677"/>
      <c r="BP8672" s="677"/>
      <c r="BQ8672" s="677"/>
      <c r="BR8672" s="677"/>
      <c r="BS8672" s="677"/>
      <c r="BT8672" s="677"/>
      <c r="BU8672" s="677"/>
      <c r="BV8672" s="677"/>
      <c r="BW8672" s="677"/>
      <c r="BX8672" s="677"/>
      <c r="BY8672" s="677"/>
      <c r="BZ8672" s="677"/>
      <c r="CA8672" s="677"/>
      <c r="CB8672" s="677"/>
      <c r="CC8672" s="677"/>
      <c r="CD8672" s="677"/>
      <c r="CE8672" s="677"/>
      <c r="CF8672" s="677"/>
      <c r="CG8672" s="677"/>
    </row>
    <row r="8673" spans="1:85">
      <c r="A8673" s="54"/>
      <c r="B8673" s="54"/>
      <c r="C8673" s="80"/>
      <c r="D8673" s="81"/>
      <c r="E8673" s="99"/>
      <c r="F8673" s="80"/>
      <c r="G8673" s="81"/>
      <c r="H8673" s="81"/>
      <c r="I8673" s="526"/>
      <c r="J8673" s="80"/>
      <c r="K8673" s="84" t="s">
        <v>1502</v>
      </c>
      <c r="L8673" s="76">
        <f t="shared" si="476"/>
        <v>5</v>
      </c>
      <c r="M8673" s="76"/>
      <c r="N8673" s="76"/>
      <c r="O8673" s="76"/>
      <c r="P8673" s="76"/>
      <c r="Q8673" s="76"/>
      <c r="R8673" s="76"/>
      <c r="S8673" s="76">
        <v>5</v>
      </c>
      <c r="T8673" s="76"/>
      <c r="U8673" s="76"/>
      <c r="V8673" s="76"/>
      <c r="W8673" s="76"/>
      <c r="X8673" s="76"/>
      <c r="Y8673" s="677"/>
      <c r="Z8673" s="677"/>
      <c r="AA8673" s="677"/>
      <c r="AB8673" s="677"/>
      <c r="AC8673" s="677"/>
      <c r="AD8673" s="677"/>
      <c r="AE8673" s="677"/>
      <c r="AF8673" s="677"/>
      <c r="AG8673" s="677"/>
      <c r="AH8673" s="677"/>
      <c r="AI8673" s="677"/>
      <c r="AJ8673" s="677"/>
      <c r="AK8673" s="677"/>
      <c r="AL8673" s="677"/>
      <c r="AM8673" s="677"/>
      <c r="AN8673" s="677"/>
      <c r="AO8673" s="677"/>
      <c r="AP8673" s="677"/>
      <c r="AQ8673" s="677"/>
      <c r="AR8673" s="677"/>
      <c r="AS8673" s="677"/>
      <c r="AT8673" s="677"/>
      <c r="AU8673" s="677"/>
      <c r="AV8673" s="677"/>
      <c r="AW8673" s="677"/>
      <c r="AX8673" s="677"/>
      <c r="AY8673" s="677"/>
      <c r="AZ8673" s="677"/>
      <c r="BA8673" s="677"/>
      <c r="BB8673" s="677"/>
      <c r="BC8673" s="677"/>
      <c r="BD8673" s="677"/>
      <c r="BE8673" s="677"/>
      <c r="BF8673" s="677"/>
      <c r="BG8673" s="677"/>
      <c r="BH8673" s="677"/>
      <c r="BI8673" s="677"/>
      <c r="BJ8673" s="677"/>
      <c r="BK8673" s="677"/>
      <c r="BL8673" s="677"/>
      <c r="BM8673" s="677"/>
      <c r="BN8673" s="677"/>
      <c r="BO8673" s="677"/>
      <c r="BP8673" s="677"/>
      <c r="BQ8673" s="677"/>
      <c r="BR8673" s="677"/>
      <c r="BS8673" s="677"/>
      <c r="BT8673" s="677"/>
      <c r="BU8673" s="677"/>
      <c r="BV8673" s="677"/>
      <c r="BW8673" s="677"/>
      <c r="BX8673" s="677"/>
      <c r="BY8673" s="677"/>
      <c r="BZ8673" s="677"/>
      <c r="CA8673" s="677"/>
      <c r="CB8673" s="677"/>
      <c r="CC8673" s="677"/>
      <c r="CD8673" s="677"/>
      <c r="CE8673" s="677"/>
      <c r="CF8673" s="677"/>
      <c r="CG8673" s="677"/>
    </row>
    <row r="8674" spans="1:85">
      <c r="A8674" s="54"/>
      <c r="B8674" s="54"/>
      <c r="C8674" s="46" t="s">
        <v>33</v>
      </c>
      <c r="D8674" s="58" t="s">
        <v>13142</v>
      </c>
      <c r="E8674" s="97" t="s">
        <v>13143</v>
      </c>
      <c r="F8674" s="46" t="s">
        <v>13144</v>
      </c>
      <c r="G8674" s="58" t="s">
        <v>13145</v>
      </c>
      <c r="H8674" s="58"/>
      <c r="I8674" s="524">
        <v>0</v>
      </c>
      <c r="J8674" s="46" t="s">
        <v>1508</v>
      </c>
      <c r="K8674" s="75" t="s">
        <v>1509</v>
      </c>
      <c r="L8674" s="76">
        <f t="shared" si="476"/>
        <v>0</v>
      </c>
      <c r="M8674" s="76"/>
      <c r="N8674" s="76"/>
      <c r="O8674" s="76"/>
      <c r="P8674" s="76"/>
      <c r="Q8674" s="76"/>
      <c r="R8674" s="76"/>
      <c r="S8674" s="76"/>
      <c r="T8674" s="76"/>
      <c r="U8674" s="76"/>
      <c r="V8674" s="76"/>
      <c r="W8674" s="76"/>
      <c r="X8674" s="76"/>
      <c r="Y8674" s="677"/>
      <c r="Z8674" s="677"/>
      <c r="AA8674" s="677"/>
      <c r="AB8674" s="677"/>
      <c r="AC8674" s="677"/>
      <c r="AD8674" s="677"/>
      <c r="AE8674" s="677"/>
      <c r="AF8674" s="677"/>
      <c r="AG8674" s="677"/>
      <c r="AH8674" s="677"/>
      <c r="AI8674" s="677"/>
      <c r="AJ8674" s="677"/>
      <c r="AK8674" s="677"/>
      <c r="AL8674" s="677"/>
      <c r="AM8674" s="677"/>
      <c r="AN8674" s="677"/>
      <c r="AO8674" s="677"/>
      <c r="AP8674" s="677"/>
      <c r="AQ8674" s="677"/>
      <c r="AR8674" s="677"/>
      <c r="AS8674" s="677"/>
      <c r="AT8674" s="677"/>
      <c r="AU8674" s="677"/>
      <c r="AV8674" s="677"/>
      <c r="AW8674" s="677"/>
      <c r="AX8674" s="677"/>
      <c r="AY8674" s="677"/>
      <c r="AZ8674" s="677"/>
      <c r="BA8674" s="677"/>
      <c r="BB8674" s="677"/>
      <c r="BC8674" s="677"/>
      <c r="BD8674" s="677"/>
      <c r="BE8674" s="677"/>
      <c r="BF8674" s="677"/>
      <c r="BG8674" s="677"/>
      <c r="BH8674" s="677"/>
      <c r="BI8674" s="677"/>
      <c r="BJ8674" s="677"/>
      <c r="BK8674" s="677"/>
      <c r="BL8674" s="677"/>
      <c r="BM8674" s="677"/>
      <c r="BN8674" s="677"/>
      <c r="BO8674" s="677"/>
      <c r="BP8674" s="677"/>
      <c r="BQ8674" s="677"/>
      <c r="BR8674" s="677"/>
      <c r="BS8674" s="677"/>
      <c r="BT8674" s="677"/>
      <c r="BU8674" s="677"/>
      <c r="BV8674" s="677"/>
      <c r="BW8674" s="677"/>
      <c r="BX8674" s="677"/>
      <c r="BY8674" s="677"/>
      <c r="BZ8674" s="677"/>
      <c r="CA8674" s="677"/>
      <c r="CB8674" s="677"/>
      <c r="CC8674" s="677"/>
      <c r="CD8674" s="677"/>
      <c r="CE8674" s="677"/>
      <c r="CF8674" s="677"/>
      <c r="CG8674" s="677"/>
    </row>
    <row r="8675" spans="1:85">
      <c r="A8675" s="54"/>
      <c r="B8675" s="54"/>
      <c r="C8675" s="54"/>
      <c r="D8675" s="77"/>
      <c r="E8675" s="98"/>
      <c r="F8675" s="54"/>
      <c r="G8675" s="77"/>
      <c r="H8675" s="77"/>
      <c r="I8675" s="525"/>
      <c r="J8675" s="54"/>
      <c r="K8675" s="75" t="s">
        <v>1501</v>
      </c>
      <c r="L8675" s="76">
        <f t="shared" si="476"/>
        <v>0</v>
      </c>
      <c r="M8675" s="76"/>
      <c r="N8675" s="76"/>
      <c r="O8675" s="76"/>
      <c r="P8675" s="76"/>
      <c r="Q8675" s="76"/>
      <c r="R8675" s="76"/>
      <c r="S8675" s="76"/>
      <c r="T8675" s="76"/>
      <c r="U8675" s="76"/>
      <c r="V8675" s="76"/>
      <c r="W8675" s="76"/>
      <c r="X8675" s="76"/>
      <c r="Y8675" s="677"/>
      <c r="Z8675" s="677"/>
      <c r="AA8675" s="677"/>
      <c r="AB8675" s="677"/>
      <c r="AC8675" s="677"/>
      <c r="AD8675" s="677"/>
      <c r="AE8675" s="677"/>
      <c r="AF8675" s="677"/>
      <c r="AG8675" s="677"/>
      <c r="AH8675" s="677"/>
      <c r="AI8675" s="677"/>
      <c r="AJ8675" s="677"/>
      <c r="AK8675" s="677"/>
      <c r="AL8675" s="677"/>
      <c r="AM8675" s="677"/>
      <c r="AN8675" s="677"/>
      <c r="AO8675" s="677"/>
      <c r="AP8675" s="677"/>
      <c r="AQ8675" s="677"/>
      <c r="AR8675" s="677"/>
      <c r="AS8675" s="677"/>
      <c r="AT8675" s="677"/>
      <c r="AU8675" s="677"/>
      <c r="AV8675" s="677"/>
      <c r="AW8675" s="677"/>
      <c r="AX8675" s="677"/>
      <c r="AY8675" s="677"/>
      <c r="AZ8675" s="677"/>
      <c r="BA8675" s="677"/>
      <c r="BB8675" s="677"/>
      <c r="BC8675" s="677"/>
      <c r="BD8675" s="677"/>
      <c r="BE8675" s="677"/>
      <c r="BF8675" s="677"/>
      <c r="BG8675" s="677"/>
      <c r="BH8675" s="677"/>
      <c r="BI8675" s="677"/>
      <c r="BJ8675" s="677"/>
      <c r="BK8675" s="677"/>
      <c r="BL8675" s="677"/>
      <c r="BM8675" s="677"/>
      <c r="BN8675" s="677"/>
      <c r="BO8675" s="677"/>
      <c r="BP8675" s="677"/>
      <c r="BQ8675" s="677"/>
      <c r="BR8675" s="677"/>
      <c r="BS8675" s="677"/>
      <c r="BT8675" s="677"/>
      <c r="BU8675" s="677"/>
      <c r="BV8675" s="677"/>
      <c r="BW8675" s="677"/>
      <c r="BX8675" s="677"/>
      <c r="BY8675" s="677"/>
      <c r="BZ8675" s="677"/>
      <c r="CA8675" s="677"/>
      <c r="CB8675" s="677"/>
      <c r="CC8675" s="677"/>
      <c r="CD8675" s="677"/>
      <c r="CE8675" s="677"/>
      <c r="CF8675" s="677"/>
      <c r="CG8675" s="677"/>
    </row>
    <row r="8676" spans="1:85">
      <c r="A8676" s="54"/>
      <c r="B8676" s="54"/>
      <c r="C8676" s="80"/>
      <c r="D8676" s="81"/>
      <c r="E8676" s="99"/>
      <c r="F8676" s="80"/>
      <c r="G8676" s="81"/>
      <c r="H8676" s="81"/>
      <c r="I8676" s="526"/>
      <c r="J8676" s="80"/>
      <c r="K8676" s="84" t="s">
        <v>1502</v>
      </c>
      <c r="L8676" s="76">
        <f t="shared" si="476"/>
        <v>2</v>
      </c>
      <c r="M8676" s="76"/>
      <c r="N8676" s="76"/>
      <c r="O8676" s="76">
        <v>1</v>
      </c>
      <c r="P8676" s="76"/>
      <c r="Q8676" s="76"/>
      <c r="R8676" s="76"/>
      <c r="S8676" s="76">
        <v>1</v>
      </c>
      <c r="T8676" s="76"/>
      <c r="U8676" s="76"/>
      <c r="V8676" s="76"/>
      <c r="W8676" s="76"/>
      <c r="X8676" s="76"/>
      <c r="Y8676" s="677"/>
      <c r="Z8676" s="677"/>
      <c r="AA8676" s="677"/>
      <c r="AB8676" s="677"/>
      <c r="AC8676" s="677"/>
      <c r="AD8676" s="677"/>
      <c r="AE8676" s="677"/>
      <c r="AF8676" s="677"/>
      <c r="AG8676" s="677"/>
      <c r="AH8676" s="677"/>
      <c r="AI8676" s="677"/>
      <c r="AJ8676" s="677"/>
      <c r="AK8676" s="677"/>
      <c r="AL8676" s="677"/>
      <c r="AM8676" s="677"/>
      <c r="AN8676" s="677"/>
      <c r="AO8676" s="677"/>
      <c r="AP8676" s="677"/>
      <c r="AQ8676" s="677"/>
      <c r="AR8676" s="677"/>
      <c r="AS8676" s="677"/>
      <c r="AT8676" s="677"/>
      <c r="AU8676" s="677"/>
      <c r="AV8676" s="677"/>
      <c r="AW8676" s="677"/>
      <c r="AX8676" s="677"/>
      <c r="AY8676" s="677"/>
      <c r="AZ8676" s="677"/>
      <c r="BA8676" s="677"/>
      <c r="BB8676" s="677"/>
      <c r="BC8676" s="677"/>
      <c r="BD8676" s="677"/>
      <c r="BE8676" s="677"/>
      <c r="BF8676" s="677"/>
      <c r="BG8676" s="677"/>
      <c r="BH8676" s="677"/>
      <c r="BI8676" s="677"/>
      <c r="BJ8676" s="677"/>
      <c r="BK8676" s="677"/>
      <c r="BL8676" s="677"/>
      <c r="BM8676" s="677"/>
      <c r="BN8676" s="677"/>
      <c r="BO8676" s="677"/>
      <c r="BP8676" s="677"/>
      <c r="BQ8676" s="677"/>
      <c r="BR8676" s="677"/>
      <c r="BS8676" s="677"/>
      <c r="BT8676" s="677"/>
      <c r="BU8676" s="677"/>
      <c r="BV8676" s="677"/>
      <c r="BW8676" s="677"/>
      <c r="BX8676" s="677"/>
      <c r="BY8676" s="677"/>
      <c r="BZ8676" s="677"/>
      <c r="CA8676" s="677"/>
      <c r="CB8676" s="677"/>
      <c r="CC8676" s="677"/>
      <c r="CD8676" s="677"/>
      <c r="CE8676" s="677"/>
      <c r="CF8676" s="677"/>
      <c r="CG8676" s="677"/>
    </row>
    <row r="8677" spans="1:85">
      <c r="A8677" s="54"/>
      <c r="B8677" s="54"/>
      <c r="C8677" s="46" t="s">
        <v>33</v>
      </c>
      <c r="D8677" s="58" t="s">
        <v>13146</v>
      </c>
      <c r="E8677" s="97" t="s">
        <v>13147</v>
      </c>
      <c r="F8677" s="46" t="s">
        <v>13148</v>
      </c>
      <c r="G8677" s="58" t="s">
        <v>13149</v>
      </c>
      <c r="H8677" s="58" t="s">
        <v>13150</v>
      </c>
      <c r="I8677" s="524">
        <v>0</v>
      </c>
      <c r="J8677" s="46" t="s">
        <v>1508</v>
      </c>
      <c r="K8677" s="75" t="s">
        <v>1509</v>
      </c>
      <c r="L8677" s="76">
        <f>SUM(M8677:X8677)</f>
        <v>0</v>
      </c>
      <c r="M8677" s="76"/>
      <c r="N8677" s="76"/>
      <c r="O8677" s="76"/>
      <c r="P8677" s="76"/>
      <c r="Q8677" s="76"/>
      <c r="R8677" s="76"/>
      <c r="S8677" s="76"/>
      <c r="T8677" s="76"/>
      <c r="U8677" s="76"/>
      <c r="V8677" s="76"/>
      <c r="W8677" s="76"/>
      <c r="X8677" s="76"/>
      <c r="Y8677" s="677"/>
      <c r="Z8677" s="677"/>
      <c r="AA8677" s="677"/>
      <c r="AB8677" s="677"/>
      <c r="AC8677" s="677"/>
      <c r="AD8677" s="677"/>
      <c r="AE8677" s="677"/>
      <c r="AF8677" s="677"/>
      <c r="AG8677" s="677"/>
      <c r="AH8677" s="677"/>
      <c r="AI8677" s="677"/>
      <c r="AJ8677" s="677"/>
      <c r="AK8677" s="677"/>
      <c r="AL8677" s="677"/>
      <c r="AM8677" s="677"/>
      <c r="AN8677" s="677"/>
      <c r="AO8677" s="677"/>
      <c r="AP8677" s="677"/>
      <c r="AQ8677" s="677"/>
      <c r="AR8677" s="677"/>
      <c r="AS8677" s="677"/>
      <c r="AT8677" s="677"/>
      <c r="AU8677" s="677"/>
      <c r="AV8677" s="677"/>
      <c r="AW8677" s="677"/>
      <c r="AX8677" s="677"/>
      <c r="AY8677" s="677"/>
      <c r="AZ8677" s="677"/>
      <c r="BA8677" s="677"/>
      <c r="BB8677" s="677"/>
      <c r="BC8677" s="677"/>
      <c r="BD8677" s="677"/>
      <c r="BE8677" s="677"/>
      <c r="BF8677" s="677"/>
      <c r="BG8677" s="677"/>
      <c r="BH8677" s="677"/>
      <c r="BI8677" s="677"/>
      <c r="BJ8677" s="677"/>
      <c r="BK8677" s="677"/>
      <c r="BL8677" s="677"/>
      <c r="BM8677" s="677"/>
      <c r="BN8677" s="677"/>
      <c r="BO8677" s="677"/>
      <c r="BP8677" s="677"/>
      <c r="BQ8677" s="677"/>
      <c r="BR8677" s="677"/>
      <c r="BS8677" s="677"/>
      <c r="BT8677" s="677"/>
      <c r="BU8677" s="677"/>
      <c r="BV8677" s="677"/>
      <c r="BW8677" s="677"/>
      <c r="BX8677" s="677"/>
      <c r="BY8677" s="677"/>
      <c r="BZ8677" s="677"/>
      <c r="CA8677" s="677"/>
      <c r="CB8677" s="677"/>
      <c r="CC8677" s="677"/>
      <c r="CD8677" s="677"/>
      <c r="CE8677" s="677"/>
      <c r="CF8677" s="677"/>
      <c r="CG8677" s="677"/>
    </row>
    <row r="8678" spans="1:85">
      <c r="A8678" s="54"/>
      <c r="B8678" s="54"/>
      <c r="C8678" s="54"/>
      <c r="D8678" s="77"/>
      <c r="E8678" s="98"/>
      <c r="F8678" s="54"/>
      <c r="G8678" s="77"/>
      <c r="H8678" s="77"/>
      <c r="I8678" s="525"/>
      <c r="J8678" s="54"/>
      <c r="K8678" s="75" t="s">
        <v>1501</v>
      </c>
      <c r="L8678" s="76">
        <f t="shared" ref="L8678:L8688" si="477">SUM(M8678:X8678)</f>
        <v>0</v>
      </c>
      <c r="M8678" s="76"/>
      <c r="N8678" s="76"/>
      <c r="O8678" s="76"/>
      <c r="P8678" s="76"/>
      <c r="Q8678" s="76"/>
      <c r="R8678" s="76"/>
      <c r="S8678" s="76"/>
      <c r="T8678" s="76"/>
      <c r="U8678" s="76"/>
      <c r="V8678" s="76"/>
      <c r="W8678" s="76"/>
      <c r="X8678" s="76"/>
      <c r="Y8678" s="677"/>
      <c r="Z8678" s="677"/>
      <c r="AA8678" s="677"/>
      <c r="AB8678" s="677"/>
      <c r="AC8678" s="677"/>
      <c r="AD8678" s="677"/>
      <c r="AE8678" s="677"/>
      <c r="AF8678" s="677"/>
      <c r="AG8678" s="677"/>
      <c r="AH8678" s="677"/>
      <c r="AI8678" s="677"/>
      <c r="AJ8678" s="677"/>
      <c r="AK8678" s="677"/>
      <c r="AL8678" s="677"/>
      <c r="AM8678" s="677"/>
      <c r="AN8678" s="677"/>
      <c r="AO8678" s="677"/>
      <c r="AP8678" s="677"/>
      <c r="AQ8678" s="677"/>
      <c r="AR8678" s="677"/>
      <c r="AS8678" s="677"/>
      <c r="AT8678" s="677"/>
      <c r="AU8678" s="677"/>
      <c r="AV8678" s="677"/>
      <c r="AW8678" s="677"/>
      <c r="AX8678" s="677"/>
      <c r="AY8678" s="677"/>
      <c r="AZ8678" s="677"/>
      <c r="BA8678" s="677"/>
      <c r="BB8678" s="677"/>
      <c r="BC8678" s="677"/>
      <c r="BD8678" s="677"/>
      <c r="BE8678" s="677"/>
      <c r="BF8678" s="677"/>
      <c r="BG8678" s="677"/>
      <c r="BH8678" s="677"/>
      <c r="BI8678" s="677"/>
      <c r="BJ8678" s="677"/>
      <c r="BK8678" s="677"/>
      <c r="BL8678" s="677"/>
      <c r="BM8678" s="677"/>
      <c r="BN8678" s="677"/>
      <c r="BO8678" s="677"/>
      <c r="BP8678" s="677"/>
      <c r="BQ8678" s="677"/>
      <c r="BR8678" s="677"/>
      <c r="BS8678" s="677"/>
      <c r="BT8678" s="677"/>
      <c r="BU8678" s="677"/>
      <c r="BV8678" s="677"/>
      <c r="BW8678" s="677"/>
      <c r="BX8678" s="677"/>
      <c r="BY8678" s="677"/>
      <c r="BZ8678" s="677"/>
      <c r="CA8678" s="677"/>
      <c r="CB8678" s="677"/>
      <c r="CC8678" s="677"/>
      <c r="CD8678" s="677"/>
      <c r="CE8678" s="677"/>
      <c r="CF8678" s="677"/>
      <c r="CG8678" s="677"/>
    </row>
    <row r="8679" spans="1:85">
      <c r="A8679" s="54"/>
      <c r="B8679" s="54"/>
      <c r="C8679" s="80"/>
      <c r="D8679" s="81"/>
      <c r="E8679" s="99"/>
      <c r="F8679" s="80"/>
      <c r="G8679" s="81"/>
      <c r="H8679" s="81"/>
      <c r="I8679" s="526"/>
      <c r="J8679" s="80"/>
      <c r="K8679" s="84" t="s">
        <v>1502</v>
      </c>
      <c r="L8679" s="76">
        <f t="shared" si="477"/>
        <v>2</v>
      </c>
      <c r="M8679" s="76"/>
      <c r="N8679" s="76"/>
      <c r="O8679" s="76"/>
      <c r="P8679" s="76"/>
      <c r="Q8679" s="76"/>
      <c r="R8679" s="76"/>
      <c r="S8679" s="76"/>
      <c r="T8679" s="76"/>
      <c r="U8679" s="76"/>
      <c r="V8679" s="76"/>
      <c r="W8679" s="76">
        <v>2</v>
      </c>
      <c r="X8679" s="76"/>
      <c r="Y8679" s="677"/>
      <c r="Z8679" s="677"/>
      <c r="AA8679" s="677"/>
      <c r="AB8679" s="677"/>
      <c r="AC8679" s="677"/>
      <c r="AD8679" s="677"/>
      <c r="AE8679" s="677"/>
      <c r="AF8679" s="677"/>
      <c r="AG8679" s="677"/>
      <c r="AH8679" s="677"/>
      <c r="AI8679" s="677"/>
      <c r="AJ8679" s="677"/>
      <c r="AK8679" s="677"/>
      <c r="AL8679" s="677"/>
      <c r="AM8679" s="677"/>
      <c r="AN8679" s="677"/>
      <c r="AO8679" s="677"/>
      <c r="AP8679" s="677"/>
      <c r="AQ8679" s="677"/>
      <c r="AR8679" s="677"/>
      <c r="AS8679" s="677"/>
      <c r="AT8679" s="677"/>
      <c r="AU8679" s="677"/>
      <c r="AV8679" s="677"/>
      <c r="AW8679" s="677"/>
      <c r="AX8679" s="677"/>
      <c r="AY8679" s="677"/>
      <c r="AZ8679" s="677"/>
      <c r="BA8679" s="677"/>
      <c r="BB8679" s="677"/>
      <c r="BC8679" s="677"/>
      <c r="BD8679" s="677"/>
      <c r="BE8679" s="677"/>
      <c r="BF8679" s="677"/>
      <c r="BG8679" s="677"/>
      <c r="BH8679" s="677"/>
      <c r="BI8679" s="677"/>
      <c r="BJ8679" s="677"/>
      <c r="BK8679" s="677"/>
      <c r="BL8679" s="677"/>
      <c r="BM8679" s="677"/>
      <c r="BN8679" s="677"/>
      <c r="BO8679" s="677"/>
      <c r="BP8679" s="677"/>
      <c r="BQ8679" s="677"/>
      <c r="BR8679" s="677"/>
      <c r="BS8679" s="677"/>
      <c r="BT8679" s="677"/>
      <c r="BU8679" s="677"/>
      <c r="BV8679" s="677"/>
      <c r="BW8679" s="677"/>
      <c r="BX8679" s="677"/>
      <c r="BY8679" s="677"/>
      <c r="BZ8679" s="677"/>
      <c r="CA8679" s="677"/>
      <c r="CB8679" s="677"/>
      <c r="CC8679" s="677"/>
      <c r="CD8679" s="677"/>
      <c r="CE8679" s="677"/>
      <c r="CF8679" s="677"/>
      <c r="CG8679" s="677"/>
    </row>
    <row r="8680" spans="1:85">
      <c r="A8680" s="54"/>
      <c r="B8680" s="54"/>
      <c r="C8680" s="46" t="s">
        <v>33</v>
      </c>
      <c r="D8680" s="58" t="s">
        <v>13151</v>
      </c>
      <c r="E8680" s="97" t="s">
        <v>13152</v>
      </c>
      <c r="F8680" s="46" t="s">
        <v>13153</v>
      </c>
      <c r="G8680" s="58" t="s">
        <v>13154</v>
      </c>
      <c r="H8680" s="58" t="s">
        <v>13155</v>
      </c>
      <c r="I8680" s="524">
        <v>1883</v>
      </c>
      <c r="J8680" s="46" t="s">
        <v>1508</v>
      </c>
      <c r="K8680" s="75" t="s">
        <v>1509</v>
      </c>
      <c r="L8680" s="76">
        <f t="shared" si="477"/>
        <v>0</v>
      </c>
      <c r="M8680" s="76"/>
      <c r="N8680" s="76"/>
      <c r="O8680" s="76"/>
      <c r="P8680" s="76"/>
      <c r="Q8680" s="76"/>
      <c r="R8680" s="76"/>
      <c r="S8680" s="76"/>
      <c r="T8680" s="76"/>
      <c r="U8680" s="76"/>
      <c r="V8680" s="76"/>
      <c r="W8680" s="76"/>
      <c r="X8680" s="76"/>
      <c r="Y8680" s="677"/>
      <c r="Z8680" s="677"/>
      <c r="AA8680" s="677"/>
      <c r="AB8680" s="677"/>
      <c r="AC8680" s="677"/>
      <c r="AD8680" s="677"/>
      <c r="AE8680" s="677"/>
      <c r="AF8680" s="677"/>
      <c r="AG8680" s="677"/>
      <c r="AH8680" s="677"/>
      <c r="AI8680" s="677"/>
      <c r="AJ8680" s="677"/>
      <c r="AK8680" s="677"/>
      <c r="AL8680" s="677"/>
      <c r="AM8680" s="677"/>
      <c r="AN8680" s="677"/>
      <c r="AO8680" s="677"/>
      <c r="AP8680" s="677"/>
      <c r="AQ8680" s="677"/>
      <c r="AR8680" s="677"/>
      <c r="AS8680" s="677"/>
      <c r="AT8680" s="677"/>
      <c r="AU8680" s="677"/>
      <c r="AV8680" s="677"/>
      <c r="AW8680" s="677"/>
      <c r="AX8680" s="677"/>
      <c r="AY8680" s="677"/>
      <c r="AZ8680" s="677"/>
      <c r="BA8680" s="677"/>
      <c r="BB8680" s="677"/>
      <c r="BC8680" s="677"/>
      <c r="BD8680" s="677"/>
      <c r="BE8680" s="677"/>
      <c r="BF8680" s="677"/>
      <c r="BG8680" s="677"/>
      <c r="BH8680" s="677"/>
      <c r="BI8680" s="677"/>
      <c r="BJ8680" s="677"/>
      <c r="BK8680" s="677"/>
      <c r="BL8680" s="677"/>
      <c r="BM8680" s="677"/>
      <c r="BN8680" s="677"/>
      <c r="BO8680" s="677"/>
      <c r="BP8680" s="677"/>
      <c r="BQ8680" s="677"/>
      <c r="BR8680" s="677"/>
      <c r="BS8680" s="677"/>
      <c r="BT8680" s="677"/>
      <c r="BU8680" s="677"/>
      <c r="BV8680" s="677"/>
      <c r="BW8680" s="677"/>
      <c r="BX8680" s="677"/>
      <c r="BY8680" s="677"/>
      <c r="BZ8680" s="677"/>
      <c r="CA8680" s="677"/>
      <c r="CB8680" s="677"/>
      <c r="CC8680" s="677"/>
      <c r="CD8680" s="677"/>
      <c r="CE8680" s="677"/>
      <c r="CF8680" s="677"/>
      <c r="CG8680" s="677"/>
    </row>
    <row r="8681" spans="1:85">
      <c r="A8681" s="54"/>
      <c r="B8681" s="54"/>
      <c r="C8681" s="54"/>
      <c r="D8681" s="77"/>
      <c r="E8681" s="98"/>
      <c r="F8681" s="54"/>
      <c r="G8681" s="77"/>
      <c r="H8681" s="77"/>
      <c r="I8681" s="525"/>
      <c r="J8681" s="54"/>
      <c r="K8681" s="75" t="s">
        <v>1501</v>
      </c>
      <c r="L8681" s="76">
        <f t="shared" si="477"/>
        <v>0</v>
      </c>
      <c r="M8681" s="76"/>
      <c r="N8681" s="76"/>
      <c r="O8681" s="76"/>
      <c r="P8681" s="76"/>
      <c r="Q8681" s="76"/>
      <c r="R8681" s="76"/>
      <c r="S8681" s="76"/>
      <c r="T8681" s="76"/>
      <c r="U8681" s="76"/>
      <c r="V8681" s="76"/>
      <c r="W8681" s="76"/>
      <c r="X8681" s="76"/>
      <c r="Y8681" s="677"/>
      <c r="Z8681" s="677"/>
      <c r="AA8681" s="677"/>
      <c r="AB8681" s="677"/>
      <c r="AC8681" s="677"/>
      <c r="AD8681" s="677"/>
      <c r="AE8681" s="677"/>
      <c r="AF8681" s="677"/>
      <c r="AG8681" s="677"/>
      <c r="AH8681" s="677"/>
      <c r="AI8681" s="677"/>
      <c r="AJ8681" s="677"/>
      <c r="AK8681" s="677"/>
      <c r="AL8681" s="677"/>
      <c r="AM8681" s="677"/>
      <c r="AN8681" s="677"/>
      <c r="AO8681" s="677"/>
      <c r="AP8681" s="677"/>
      <c r="AQ8681" s="677"/>
      <c r="AR8681" s="677"/>
      <c r="AS8681" s="677"/>
      <c r="AT8681" s="677"/>
      <c r="AU8681" s="677"/>
      <c r="AV8681" s="677"/>
      <c r="AW8681" s="677"/>
      <c r="AX8681" s="677"/>
      <c r="AY8681" s="677"/>
      <c r="AZ8681" s="677"/>
      <c r="BA8681" s="677"/>
      <c r="BB8681" s="677"/>
      <c r="BC8681" s="677"/>
      <c r="BD8681" s="677"/>
      <c r="BE8681" s="677"/>
      <c r="BF8681" s="677"/>
      <c r="BG8681" s="677"/>
      <c r="BH8681" s="677"/>
      <c r="BI8681" s="677"/>
      <c r="BJ8681" s="677"/>
      <c r="BK8681" s="677"/>
      <c r="BL8681" s="677"/>
      <c r="BM8681" s="677"/>
      <c r="BN8681" s="677"/>
      <c r="BO8681" s="677"/>
      <c r="BP8681" s="677"/>
      <c r="BQ8681" s="677"/>
      <c r="BR8681" s="677"/>
      <c r="BS8681" s="677"/>
      <c r="BT8681" s="677"/>
      <c r="BU8681" s="677"/>
      <c r="BV8681" s="677"/>
      <c r="BW8681" s="677"/>
      <c r="BX8681" s="677"/>
      <c r="BY8681" s="677"/>
      <c r="BZ8681" s="677"/>
      <c r="CA8681" s="677"/>
      <c r="CB8681" s="677"/>
      <c r="CC8681" s="677"/>
      <c r="CD8681" s="677"/>
      <c r="CE8681" s="677"/>
      <c r="CF8681" s="677"/>
      <c r="CG8681" s="677"/>
    </row>
    <row r="8682" spans="1:85">
      <c r="A8682" s="54"/>
      <c r="B8682" s="54"/>
      <c r="C8682" s="80"/>
      <c r="D8682" s="81"/>
      <c r="E8682" s="99"/>
      <c r="F8682" s="80"/>
      <c r="G8682" s="81"/>
      <c r="H8682" s="81"/>
      <c r="I8682" s="526"/>
      <c r="J8682" s="80"/>
      <c r="K8682" s="84" t="s">
        <v>1502</v>
      </c>
      <c r="L8682" s="76">
        <f t="shared" si="477"/>
        <v>2</v>
      </c>
      <c r="M8682" s="76"/>
      <c r="N8682" s="76"/>
      <c r="O8682" s="76"/>
      <c r="P8682" s="76"/>
      <c r="Q8682" s="76"/>
      <c r="R8682" s="76"/>
      <c r="S8682" s="76"/>
      <c r="T8682" s="76">
        <v>2</v>
      </c>
      <c r="U8682" s="76"/>
      <c r="V8682" s="76"/>
      <c r="W8682" s="76"/>
      <c r="X8682" s="76"/>
      <c r="Y8682" s="677"/>
      <c r="Z8682" s="677"/>
      <c r="AA8682" s="677"/>
      <c r="AB8682" s="677"/>
      <c r="AC8682" s="677"/>
      <c r="AD8682" s="677"/>
      <c r="AE8682" s="677"/>
      <c r="AF8682" s="677"/>
      <c r="AG8682" s="677"/>
      <c r="AH8682" s="677"/>
      <c r="AI8682" s="677"/>
      <c r="AJ8682" s="677"/>
      <c r="AK8682" s="677"/>
      <c r="AL8682" s="677"/>
      <c r="AM8682" s="677"/>
      <c r="AN8682" s="677"/>
      <c r="AO8682" s="677"/>
      <c r="AP8682" s="677"/>
      <c r="AQ8682" s="677"/>
      <c r="AR8682" s="677"/>
      <c r="AS8682" s="677"/>
      <c r="AT8682" s="677"/>
      <c r="AU8682" s="677"/>
      <c r="AV8682" s="677"/>
      <c r="AW8682" s="677"/>
      <c r="AX8682" s="677"/>
      <c r="AY8682" s="677"/>
      <c r="AZ8682" s="677"/>
      <c r="BA8682" s="677"/>
      <c r="BB8682" s="677"/>
      <c r="BC8682" s="677"/>
      <c r="BD8682" s="677"/>
      <c r="BE8682" s="677"/>
      <c r="BF8682" s="677"/>
      <c r="BG8682" s="677"/>
      <c r="BH8682" s="677"/>
      <c r="BI8682" s="677"/>
      <c r="BJ8682" s="677"/>
      <c r="BK8682" s="677"/>
      <c r="BL8682" s="677"/>
      <c r="BM8682" s="677"/>
      <c r="BN8682" s="677"/>
      <c r="BO8682" s="677"/>
      <c r="BP8682" s="677"/>
      <c r="BQ8682" s="677"/>
      <c r="BR8682" s="677"/>
      <c r="BS8682" s="677"/>
      <c r="BT8682" s="677"/>
      <c r="BU8682" s="677"/>
      <c r="BV8682" s="677"/>
      <c r="BW8682" s="677"/>
      <c r="BX8682" s="677"/>
      <c r="BY8682" s="677"/>
      <c r="BZ8682" s="677"/>
      <c r="CA8682" s="677"/>
      <c r="CB8682" s="677"/>
      <c r="CC8682" s="677"/>
      <c r="CD8682" s="677"/>
      <c r="CE8682" s="677"/>
      <c r="CF8682" s="677"/>
      <c r="CG8682" s="677"/>
    </row>
    <row r="8683" spans="1:85">
      <c r="A8683" s="54"/>
      <c r="B8683" s="54"/>
      <c r="C8683" s="46" t="s">
        <v>33</v>
      </c>
      <c r="D8683" s="58" t="s">
        <v>13156</v>
      </c>
      <c r="E8683" s="97" t="s">
        <v>13157</v>
      </c>
      <c r="F8683" s="46" t="s">
        <v>13158</v>
      </c>
      <c r="G8683" s="58" t="s">
        <v>13159</v>
      </c>
      <c r="H8683" s="58" t="s">
        <v>13160</v>
      </c>
      <c r="I8683" s="524">
        <v>2172</v>
      </c>
      <c r="J8683" s="46" t="s">
        <v>1508</v>
      </c>
      <c r="K8683" s="75" t="s">
        <v>1509</v>
      </c>
      <c r="L8683" s="76">
        <f t="shared" si="477"/>
        <v>0</v>
      </c>
      <c r="M8683" s="76"/>
      <c r="N8683" s="76"/>
      <c r="O8683" s="76"/>
      <c r="P8683" s="76"/>
      <c r="Q8683" s="76"/>
      <c r="R8683" s="76"/>
      <c r="S8683" s="76"/>
      <c r="T8683" s="76"/>
      <c r="U8683" s="76"/>
      <c r="V8683" s="76"/>
      <c r="W8683" s="76"/>
      <c r="X8683" s="76"/>
      <c r="Y8683" s="677"/>
      <c r="Z8683" s="677"/>
      <c r="AA8683" s="677"/>
      <c r="AB8683" s="677"/>
      <c r="AC8683" s="677"/>
      <c r="AD8683" s="677"/>
      <c r="AE8683" s="677"/>
      <c r="AF8683" s="677"/>
      <c r="AG8683" s="677"/>
      <c r="AH8683" s="677"/>
      <c r="AI8683" s="677"/>
      <c r="AJ8683" s="677"/>
      <c r="AK8683" s="677"/>
      <c r="AL8683" s="677"/>
      <c r="AM8683" s="677"/>
      <c r="AN8683" s="677"/>
      <c r="AO8683" s="677"/>
      <c r="AP8683" s="677"/>
      <c r="AQ8683" s="677"/>
      <c r="AR8683" s="677"/>
      <c r="AS8683" s="677"/>
      <c r="AT8683" s="677"/>
      <c r="AU8683" s="677"/>
      <c r="AV8683" s="677"/>
      <c r="AW8683" s="677"/>
      <c r="AX8683" s="677"/>
      <c r="AY8683" s="677"/>
      <c r="AZ8683" s="677"/>
      <c r="BA8683" s="677"/>
      <c r="BB8683" s="677"/>
      <c r="BC8683" s="677"/>
      <c r="BD8683" s="677"/>
      <c r="BE8683" s="677"/>
      <c r="BF8683" s="677"/>
      <c r="BG8683" s="677"/>
      <c r="BH8683" s="677"/>
      <c r="BI8683" s="677"/>
      <c r="BJ8683" s="677"/>
      <c r="BK8683" s="677"/>
      <c r="BL8683" s="677"/>
      <c r="BM8683" s="677"/>
      <c r="BN8683" s="677"/>
      <c r="BO8683" s="677"/>
      <c r="BP8683" s="677"/>
      <c r="BQ8683" s="677"/>
      <c r="BR8683" s="677"/>
      <c r="BS8683" s="677"/>
      <c r="BT8683" s="677"/>
      <c r="BU8683" s="677"/>
      <c r="BV8683" s="677"/>
      <c r="BW8683" s="677"/>
      <c r="BX8683" s="677"/>
      <c r="BY8683" s="677"/>
      <c r="BZ8683" s="677"/>
      <c r="CA8683" s="677"/>
      <c r="CB8683" s="677"/>
      <c r="CC8683" s="677"/>
      <c r="CD8683" s="677"/>
      <c r="CE8683" s="677"/>
      <c r="CF8683" s="677"/>
      <c r="CG8683" s="677"/>
    </row>
    <row r="8684" spans="1:85">
      <c r="A8684" s="54"/>
      <c r="B8684" s="54"/>
      <c r="C8684" s="54"/>
      <c r="D8684" s="77"/>
      <c r="E8684" s="98"/>
      <c r="F8684" s="54"/>
      <c r="G8684" s="77"/>
      <c r="H8684" s="77"/>
      <c r="I8684" s="525"/>
      <c r="J8684" s="54"/>
      <c r="K8684" s="75" t="s">
        <v>1501</v>
      </c>
      <c r="L8684" s="76">
        <f t="shared" si="477"/>
        <v>0</v>
      </c>
      <c r="M8684" s="76"/>
      <c r="N8684" s="76"/>
      <c r="O8684" s="76"/>
      <c r="P8684" s="76"/>
      <c r="Q8684" s="76"/>
      <c r="R8684" s="76"/>
      <c r="S8684" s="76"/>
      <c r="T8684" s="76"/>
      <c r="U8684" s="76"/>
      <c r="V8684" s="76"/>
      <c r="W8684" s="76"/>
      <c r="X8684" s="76"/>
      <c r="Y8684" s="677"/>
      <c r="Z8684" s="677"/>
      <c r="AA8684" s="677"/>
      <c r="AB8684" s="677"/>
      <c r="AC8684" s="677"/>
      <c r="AD8684" s="677"/>
      <c r="AE8684" s="677"/>
      <c r="AF8684" s="677"/>
      <c r="AG8684" s="677"/>
      <c r="AH8684" s="677"/>
      <c r="AI8684" s="677"/>
      <c r="AJ8684" s="677"/>
      <c r="AK8684" s="677"/>
      <c r="AL8684" s="677"/>
      <c r="AM8684" s="677"/>
      <c r="AN8684" s="677"/>
      <c r="AO8684" s="677"/>
      <c r="AP8684" s="677"/>
      <c r="AQ8684" s="677"/>
      <c r="AR8684" s="677"/>
      <c r="AS8684" s="677"/>
      <c r="AT8684" s="677"/>
      <c r="AU8684" s="677"/>
      <c r="AV8684" s="677"/>
      <c r="AW8684" s="677"/>
      <c r="AX8684" s="677"/>
      <c r="AY8684" s="677"/>
      <c r="AZ8684" s="677"/>
      <c r="BA8684" s="677"/>
      <c r="BB8684" s="677"/>
      <c r="BC8684" s="677"/>
      <c r="BD8684" s="677"/>
      <c r="BE8684" s="677"/>
      <c r="BF8684" s="677"/>
      <c r="BG8684" s="677"/>
      <c r="BH8684" s="677"/>
      <c r="BI8684" s="677"/>
      <c r="BJ8684" s="677"/>
      <c r="BK8684" s="677"/>
      <c r="BL8684" s="677"/>
      <c r="BM8684" s="677"/>
      <c r="BN8684" s="677"/>
      <c r="BO8684" s="677"/>
      <c r="BP8684" s="677"/>
      <c r="BQ8684" s="677"/>
      <c r="BR8684" s="677"/>
      <c r="BS8684" s="677"/>
      <c r="BT8684" s="677"/>
      <c r="BU8684" s="677"/>
      <c r="BV8684" s="677"/>
      <c r="BW8684" s="677"/>
      <c r="BX8684" s="677"/>
      <c r="BY8684" s="677"/>
      <c r="BZ8684" s="677"/>
      <c r="CA8684" s="677"/>
      <c r="CB8684" s="677"/>
      <c r="CC8684" s="677"/>
      <c r="CD8684" s="677"/>
      <c r="CE8684" s="677"/>
      <c r="CF8684" s="677"/>
      <c r="CG8684" s="677"/>
    </row>
    <row r="8685" spans="1:85">
      <c r="A8685" s="54"/>
      <c r="B8685" s="54"/>
      <c r="C8685" s="80"/>
      <c r="D8685" s="81"/>
      <c r="E8685" s="99"/>
      <c r="F8685" s="80"/>
      <c r="G8685" s="81"/>
      <c r="H8685" s="81"/>
      <c r="I8685" s="526"/>
      <c r="J8685" s="80"/>
      <c r="K8685" s="84" t="s">
        <v>1502</v>
      </c>
      <c r="L8685" s="76">
        <f t="shared" si="477"/>
        <v>3</v>
      </c>
      <c r="M8685" s="76"/>
      <c r="N8685" s="76"/>
      <c r="O8685" s="76"/>
      <c r="P8685" s="76"/>
      <c r="Q8685" s="76"/>
      <c r="R8685" s="76"/>
      <c r="S8685" s="76"/>
      <c r="T8685" s="76">
        <v>3</v>
      </c>
      <c r="U8685" s="76"/>
      <c r="V8685" s="76"/>
      <c r="W8685" s="76"/>
      <c r="X8685" s="76"/>
      <c r="Y8685" s="677"/>
      <c r="Z8685" s="677"/>
      <c r="AA8685" s="677"/>
      <c r="AB8685" s="677"/>
      <c r="AC8685" s="677"/>
      <c r="AD8685" s="677"/>
      <c r="AE8685" s="677"/>
      <c r="AF8685" s="677"/>
      <c r="AG8685" s="677"/>
      <c r="AH8685" s="677"/>
      <c r="AI8685" s="677"/>
      <c r="AJ8685" s="677"/>
      <c r="AK8685" s="677"/>
      <c r="AL8685" s="677"/>
      <c r="AM8685" s="677"/>
      <c r="AN8685" s="677"/>
      <c r="AO8685" s="677"/>
      <c r="AP8685" s="677"/>
      <c r="AQ8685" s="677"/>
      <c r="AR8685" s="677"/>
      <c r="AS8685" s="677"/>
      <c r="AT8685" s="677"/>
      <c r="AU8685" s="677"/>
      <c r="AV8685" s="677"/>
      <c r="AW8685" s="677"/>
      <c r="AX8685" s="677"/>
      <c r="AY8685" s="677"/>
      <c r="AZ8685" s="677"/>
      <c r="BA8685" s="677"/>
      <c r="BB8685" s="677"/>
      <c r="BC8685" s="677"/>
      <c r="BD8685" s="677"/>
      <c r="BE8685" s="677"/>
      <c r="BF8685" s="677"/>
      <c r="BG8685" s="677"/>
      <c r="BH8685" s="677"/>
      <c r="BI8685" s="677"/>
      <c r="BJ8685" s="677"/>
      <c r="BK8685" s="677"/>
      <c r="BL8685" s="677"/>
      <c r="BM8685" s="677"/>
      <c r="BN8685" s="677"/>
      <c r="BO8685" s="677"/>
      <c r="BP8685" s="677"/>
      <c r="BQ8685" s="677"/>
      <c r="BR8685" s="677"/>
      <c r="BS8685" s="677"/>
      <c r="BT8685" s="677"/>
      <c r="BU8685" s="677"/>
      <c r="BV8685" s="677"/>
      <c r="BW8685" s="677"/>
      <c r="BX8685" s="677"/>
      <c r="BY8685" s="677"/>
      <c r="BZ8685" s="677"/>
      <c r="CA8685" s="677"/>
      <c r="CB8685" s="677"/>
      <c r="CC8685" s="677"/>
      <c r="CD8685" s="677"/>
      <c r="CE8685" s="677"/>
      <c r="CF8685" s="677"/>
      <c r="CG8685" s="677"/>
    </row>
    <row r="8686" spans="1:85">
      <c r="A8686" s="54"/>
      <c r="B8686" s="54"/>
      <c r="C8686" s="46" t="s">
        <v>33</v>
      </c>
      <c r="D8686" s="58" t="s">
        <v>13161</v>
      </c>
      <c r="E8686" s="97" t="s">
        <v>13162</v>
      </c>
      <c r="F8686" s="46" t="s">
        <v>13163</v>
      </c>
      <c r="G8686" s="58" t="s">
        <v>13164</v>
      </c>
      <c r="H8686" s="58"/>
      <c r="I8686" s="524">
        <v>0</v>
      </c>
      <c r="J8686" s="46" t="s">
        <v>1508</v>
      </c>
      <c r="K8686" s="75" t="s">
        <v>1509</v>
      </c>
      <c r="L8686" s="76">
        <f t="shared" si="477"/>
        <v>0</v>
      </c>
      <c r="M8686" s="76"/>
      <c r="N8686" s="76"/>
      <c r="O8686" s="76"/>
      <c r="P8686" s="76"/>
      <c r="Q8686" s="76"/>
      <c r="R8686" s="76"/>
      <c r="S8686" s="76"/>
      <c r="T8686" s="76"/>
      <c r="U8686" s="76"/>
      <c r="V8686" s="76"/>
      <c r="W8686" s="76"/>
      <c r="X8686" s="76"/>
      <c r="Y8686" s="677"/>
      <c r="Z8686" s="677"/>
      <c r="AA8686" s="677"/>
      <c r="AB8686" s="677"/>
      <c r="AC8686" s="677"/>
      <c r="AD8686" s="677"/>
      <c r="AE8686" s="677"/>
      <c r="AF8686" s="677"/>
      <c r="AG8686" s="677"/>
      <c r="AH8686" s="677"/>
      <c r="AI8686" s="677"/>
      <c r="AJ8686" s="677"/>
      <c r="AK8686" s="677"/>
      <c r="AL8686" s="677"/>
      <c r="AM8686" s="677"/>
      <c r="AN8686" s="677"/>
      <c r="AO8686" s="677"/>
      <c r="AP8686" s="677"/>
      <c r="AQ8686" s="677"/>
      <c r="AR8686" s="677"/>
      <c r="AS8686" s="677"/>
      <c r="AT8686" s="677"/>
      <c r="AU8686" s="677"/>
      <c r="AV8686" s="677"/>
      <c r="AW8686" s="677"/>
      <c r="AX8686" s="677"/>
      <c r="AY8686" s="677"/>
      <c r="AZ8686" s="677"/>
      <c r="BA8686" s="677"/>
      <c r="BB8686" s="677"/>
      <c r="BC8686" s="677"/>
      <c r="BD8686" s="677"/>
      <c r="BE8686" s="677"/>
      <c r="BF8686" s="677"/>
      <c r="BG8686" s="677"/>
      <c r="BH8686" s="677"/>
      <c r="BI8686" s="677"/>
      <c r="BJ8686" s="677"/>
      <c r="BK8686" s="677"/>
      <c r="BL8686" s="677"/>
      <c r="BM8686" s="677"/>
      <c r="BN8686" s="677"/>
      <c r="BO8686" s="677"/>
      <c r="BP8686" s="677"/>
      <c r="BQ8686" s="677"/>
      <c r="BR8686" s="677"/>
      <c r="BS8686" s="677"/>
      <c r="BT8686" s="677"/>
      <c r="BU8686" s="677"/>
      <c r="BV8686" s="677"/>
      <c r="BW8686" s="677"/>
      <c r="BX8686" s="677"/>
      <c r="BY8686" s="677"/>
      <c r="BZ8686" s="677"/>
      <c r="CA8686" s="677"/>
      <c r="CB8686" s="677"/>
      <c r="CC8686" s="677"/>
      <c r="CD8686" s="677"/>
      <c r="CE8686" s="677"/>
      <c r="CF8686" s="677"/>
      <c r="CG8686" s="677"/>
    </row>
    <row r="8687" spans="1:85">
      <c r="A8687" s="54"/>
      <c r="B8687" s="54"/>
      <c r="C8687" s="54"/>
      <c r="D8687" s="77"/>
      <c r="E8687" s="98"/>
      <c r="F8687" s="54"/>
      <c r="G8687" s="77"/>
      <c r="H8687" s="77"/>
      <c r="I8687" s="525"/>
      <c r="J8687" s="54"/>
      <c r="K8687" s="75" t="s">
        <v>1501</v>
      </c>
      <c r="L8687" s="76">
        <f t="shared" si="477"/>
        <v>0</v>
      </c>
      <c r="M8687" s="76"/>
      <c r="N8687" s="76"/>
      <c r="O8687" s="76"/>
      <c r="P8687" s="76"/>
      <c r="Q8687" s="76"/>
      <c r="R8687" s="76"/>
      <c r="S8687" s="76"/>
      <c r="T8687" s="76"/>
      <c r="U8687" s="76"/>
      <c r="V8687" s="76"/>
      <c r="W8687" s="76"/>
      <c r="X8687" s="76"/>
      <c r="Y8687" s="677"/>
      <c r="Z8687" s="677"/>
      <c r="AA8687" s="677"/>
      <c r="AB8687" s="677"/>
      <c r="AC8687" s="677"/>
      <c r="AD8687" s="677"/>
      <c r="AE8687" s="677"/>
      <c r="AF8687" s="677"/>
      <c r="AG8687" s="677"/>
      <c r="AH8687" s="677"/>
      <c r="AI8687" s="677"/>
      <c r="AJ8687" s="677"/>
      <c r="AK8687" s="677"/>
      <c r="AL8687" s="677"/>
      <c r="AM8687" s="677"/>
      <c r="AN8687" s="677"/>
      <c r="AO8687" s="677"/>
      <c r="AP8687" s="677"/>
      <c r="AQ8687" s="677"/>
      <c r="AR8687" s="677"/>
      <c r="AS8687" s="677"/>
      <c r="AT8687" s="677"/>
      <c r="AU8687" s="677"/>
      <c r="AV8687" s="677"/>
      <c r="AW8687" s="677"/>
      <c r="AX8687" s="677"/>
      <c r="AY8687" s="677"/>
      <c r="AZ8687" s="677"/>
      <c r="BA8687" s="677"/>
      <c r="BB8687" s="677"/>
      <c r="BC8687" s="677"/>
      <c r="BD8687" s="677"/>
      <c r="BE8687" s="677"/>
      <c r="BF8687" s="677"/>
      <c r="BG8687" s="677"/>
      <c r="BH8687" s="677"/>
      <c r="BI8687" s="677"/>
      <c r="BJ8687" s="677"/>
      <c r="BK8687" s="677"/>
      <c r="BL8687" s="677"/>
      <c r="BM8687" s="677"/>
      <c r="BN8687" s="677"/>
      <c r="BO8687" s="677"/>
      <c r="BP8687" s="677"/>
      <c r="BQ8687" s="677"/>
      <c r="BR8687" s="677"/>
      <c r="BS8687" s="677"/>
      <c r="BT8687" s="677"/>
      <c r="BU8687" s="677"/>
      <c r="BV8687" s="677"/>
      <c r="BW8687" s="677"/>
      <c r="BX8687" s="677"/>
      <c r="BY8687" s="677"/>
      <c r="BZ8687" s="677"/>
      <c r="CA8687" s="677"/>
      <c r="CB8687" s="677"/>
      <c r="CC8687" s="677"/>
      <c r="CD8687" s="677"/>
      <c r="CE8687" s="677"/>
      <c r="CF8687" s="677"/>
      <c r="CG8687" s="677"/>
    </row>
    <row r="8688" spans="1:85">
      <c r="A8688" s="54"/>
      <c r="B8688" s="54"/>
      <c r="C8688" s="80"/>
      <c r="D8688" s="81"/>
      <c r="E8688" s="99"/>
      <c r="F8688" s="80"/>
      <c r="G8688" s="81"/>
      <c r="H8688" s="81"/>
      <c r="I8688" s="526"/>
      <c r="J8688" s="80"/>
      <c r="K8688" s="84" t="s">
        <v>1502</v>
      </c>
      <c r="L8688" s="76">
        <f t="shared" si="477"/>
        <v>2</v>
      </c>
      <c r="M8688" s="76"/>
      <c r="N8688" s="76"/>
      <c r="O8688" s="76">
        <v>1</v>
      </c>
      <c r="P8688" s="76"/>
      <c r="Q8688" s="76"/>
      <c r="R8688" s="76"/>
      <c r="S8688" s="76">
        <v>1</v>
      </c>
      <c r="T8688" s="76"/>
      <c r="U8688" s="76"/>
      <c r="V8688" s="76"/>
      <c r="W8688" s="76"/>
      <c r="X8688" s="76"/>
      <c r="Y8688" s="677"/>
      <c r="Z8688" s="677"/>
      <c r="AA8688" s="677"/>
      <c r="AB8688" s="677"/>
      <c r="AC8688" s="677"/>
      <c r="AD8688" s="677"/>
      <c r="AE8688" s="677"/>
      <c r="AF8688" s="677"/>
      <c r="AG8688" s="677"/>
      <c r="AH8688" s="677"/>
      <c r="AI8688" s="677"/>
      <c r="AJ8688" s="677"/>
      <c r="AK8688" s="677"/>
      <c r="AL8688" s="677"/>
      <c r="AM8688" s="677"/>
      <c r="AN8688" s="677"/>
      <c r="AO8688" s="677"/>
      <c r="AP8688" s="677"/>
      <c r="AQ8688" s="677"/>
      <c r="AR8688" s="677"/>
      <c r="AS8688" s="677"/>
      <c r="AT8688" s="677"/>
      <c r="AU8688" s="677"/>
      <c r="AV8688" s="677"/>
      <c r="AW8688" s="677"/>
      <c r="AX8688" s="677"/>
      <c r="AY8688" s="677"/>
      <c r="AZ8688" s="677"/>
      <c r="BA8688" s="677"/>
      <c r="BB8688" s="677"/>
      <c r="BC8688" s="677"/>
      <c r="BD8688" s="677"/>
      <c r="BE8688" s="677"/>
      <c r="BF8688" s="677"/>
      <c r="BG8688" s="677"/>
      <c r="BH8688" s="677"/>
      <c r="BI8688" s="677"/>
      <c r="BJ8688" s="677"/>
      <c r="BK8688" s="677"/>
      <c r="BL8688" s="677"/>
      <c r="BM8688" s="677"/>
      <c r="BN8688" s="677"/>
      <c r="BO8688" s="677"/>
      <c r="BP8688" s="677"/>
      <c r="BQ8688" s="677"/>
      <c r="BR8688" s="677"/>
      <c r="BS8688" s="677"/>
      <c r="BT8688" s="677"/>
      <c r="BU8688" s="677"/>
      <c r="BV8688" s="677"/>
      <c r="BW8688" s="677"/>
      <c r="BX8688" s="677"/>
      <c r="BY8688" s="677"/>
      <c r="BZ8688" s="677"/>
      <c r="CA8688" s="677"/>
      <c r="CB8688" s="677"/>
      <c r="CC8688" s="677"/>
      <c r="CD8688" s="677"/>
      <c r="CE8688" s="677"/>
      <c r="CF8688" s="677"/>
      <c r="CG8688" s="677"/>
    </row>
    <row r="8689" spans="1:85">
      <c r="A8689" s="54"/>
      <c r="B8689" s="54"/>
      <c r="C8689" s="46" t="s">
        <v>33</v>
      </c>
      <c r="D8689" s="58" t="s">
        <v>13165</v>
      </c>
      <c r="E8689" s="97" t="s">
        <v>13166</v>
      </c>
      <c r="F8689" s="46" t="s">
        <v>13167</v>
      </c>
      <c r="G8689" s="58" t="s">
        <v>13168</v>
      </c>
      <c r="H8689" s="58" t="s">
        <v>13169</v>
      </c>
      <c r="I8689" s="524">
        <v>0</v>
      </c>
      <c r="J8689" s="46" t="s">
        <v>1508</v>
      </c>
      <c r="K8689" s="75" t="s">
        <v>1509</v>
      </c>
      <c r="L8689" s="76">
        <f>SUM(M8689:X8689)</f>
        <v>0</v>
      </c>
      <c r="M8689" s="76"/>
      <c r="N8689" s="76"/>
      <c r="O8689" s="76"/>
      <c r="P8689" s="76"/>
      <c r="Q8689" s="76"/>
      <c r="R8689" s="76"/>
      <c r="S8689" s="76"/>
      <c r="T8689" s="76"/>
      <c r="U8689" s="76"/>
      <c r="V8689" s="76"/>
      <c r="W8689" s="76"/>
      <c r="X8689" s="76"/>
      <c r="Y8689" s="677"/>
      <c r="Z8689" s="677"/>
      <c r="AA8689" s="677"/>
      <c r="AB8689" s="677"/>
      <c r="AC8689" s="677"/>
      <c r="AD8689" s="677"/>
      <c r="AE8689" s="677"/>
      <c r="AF8689" s="677"/>
      <c r="AG8689" s="677"/>
      <c r="AH8689" s="677"/>
      <c r="AI8689" s="677"/>
      <c r="AJ8689" s="677"/>
      <c r="AK8689" s="677"/>
      <c r="AL8689" s="677"/>
      <c r="AM8689" s="677"/>
      <c r="AN8689" s="677"/>
      <c r="AO8689" s="677"/>
      <c r="AP8689" s="677"/>
      <c r="AQ8689" s="677"/>
      <c r="AR8689" s="677"/>
      <c r="AS8689" s="677"/>
      <c r="AT8689" s="677"/>
      <c r="AU8689" s="677"/>
      <c r="AV8689" s="677"/>
      <c r="AW8689" s="677"/>
      <c r="AX8689" s="677"/>
      <c r="AY8689" s="677"/>
      <c r="AZ8689" s="677"/>
      <c r="BA8689" s="677"/>
      <c r="BB8689" s="677"/>
      <c r="BC8689" s="677"/>
      <c r="BD8689" s="677"/>
      <c r="BE8689" s="677"/>
      <c r="BF8689" s="677"/>
      <c r="BG8689" s="677"/>
      <c r="BH8689" s="677"/>
      <c r="BI8689" s="677"/>
      <c r="BJ8689" s="677"/>
      <c r="BK8689" s="677"/>
      <c r="BL8689" s="677"/>
      <c r="BM8689" s="677"/>
      <c r="BN8689" s="677"/>
      <c r="BO8689" s="677"/>
      <c r="BP8689" s="677"/>
      <c r="BQ8689" s="677"/>
      <c r="BR8689" s="677"/>
      <c r="BS8689" s="677"/>
      <c r="BT8689" s="677"/>
      <c r="BU8689" s="677"/>
      <c r="BV8689" s="677"/>
      <c r="BW8689" s="677"/>
      <c r="BX8689" s="677"/>
      <c r="BY8689" s="677"/>
      <c r="BZ8689" s="677"/>
      <c r="CA8689" s="677"/>
      <c r="CB8689" s="677"/>
      <c r="CC8689" s="677"/>
      <c r="CD8689" s="677"/>
      <c r="CE8689" s="677"/>
      <c r="CF8689" s="677"/>
      <c r="CG8689" s="677"/>
    </row>
    <row r="8690" spans="1:85">
      <c r="A8690" s="54"/>
      <c r="B8690" s="54"/>
      <c r="C8690" s="54"/>
      <c r="D8690" s="77"/>
      <c r="E8690" s="98"/>
      <c r="F8690" s="54"/>
      <c r="G8690" s="77"/>
      <c r="H8690" s="77"/>
      <c r="I8690" s="525"/>
      <c r="J8690" s="54"/>
      <c r="K8690" s="75" t="s">
        <v>1501</v>
      </c>
      <c r="L8690" s="76">
        <f t="shared" ref="L8690:L8724" si="478">SUM(M8690:X8690)</f>
        <v>0</v>
      </c>
      <c r="M8690" s="76"/>
      <c r="N8690" s="76"/>
      <c r="O8690" s="76"/>
      <c r="P8690" s="76"/>
      <c r="Q8690" s="76"/>
      <c r="R8690" s="76"/>
      <c r="S8690" s="76"/>
      <c r="T8690" s="76"/>
      <c r="U8690" s="76"/>
      <c r="V8690" s="76"/>
      <c r="W8690" s="76"/>
      <c r="X8690" s="76"/>
      <c r="Y8690" s="677"/>
      <c r="Z8690" s="677"/>
      <c r="AA8690" s="677"/>
      <c r="AB8690" s="677"/>
      <c r="AC8690" s="677"/>
      <c r="AD8690" s="677"/>
      <c r="AE8690" s="677"/>
      <c r="AF8690" s="677"/>
      <c r="AG8690" s="677"/>
      <c r="AH8690" s="677"/>
      <c r="AI8690" s="677"/>
      <c r="AJ8690" s="677"/>
      <c r="AK8690" s="677"/>
      <c r="AL8690" s="677"/>
      <c r="AM8690" s="677"/>
      <c r="AN8690" s="677"/>
      <c r="AO8690" s="677"/>
      <c r="AP8690" s="677"/>
      <c r="AQ8690" s="677"/>
      <c r="AR8690" s="677"/>
      <c r="AS8690" s="677"/>
      <c r="AT8690" s="677"/>
      <c r="AU8690" s="677"/>
      <c r="AV8690" s="677"/>
      <c r="AW8690" s="677"/>
      <c r="AX8690" s="677"/>
      <c r="AY8690" s="677"/>
      <c r="AZ8690" s="677"/>
      <c r="BA8690" s="677"/>
      <c r="BB8690" s="677"/>
      <c r="BC8690" s="677"/>
      <c r="BD8690" s="677"/>
      <c r="BE8690" s="677"/>
      <c r="BF8690" s="677"/>
      <c r="BG8690" s="677"/>
      <c r="BH8690" s="677"/>
      <c r="BI8690" s="677"/>
      <c r="BJ8690" s="677"/>
      <c r="BK8690" s="677"/>
      <c r="BL8690" s="677"/>
      <c r="BM8690" s="677"/>
      <c r="BN8690" s="677"/>
      <c r="BO8690" s="677"/>
      <c r="BP8690" s="677"/>
      <c r="BQ8690" s="677"/>
      <c r="BR8690" s="677"/>
      <c r="BS8690" s="677"/>
      <c r="BT8690" s="677"/>
      <c r="BU8690" s="677"/>
      <c r="BV8690" s="677"/>
      <c r="BW8690" s="677"/>
      <c r="BX8690" s="677"/>
      <c r="BY8690" s="677"/>
      <c r="BZ8690" s="677"/>
      <c r="CA8690" s="677"/>
      <c r="CB8690" s="677"/>
      <c r="CC8690" s="677"/>
      <c r="CD8690" s="677"/>
      <c r="CE8690" s="677"/>
      <c r="CF8690" s="677"/>
      <c r="CG8690" s="677"/>
    </row>
    <row r="8691" spans="1:85">
      <c r="A8691" s="54"/>
      <c r="B8691" s="54"/>
      <c r="C8691" s="80"/>
      <c r="D8691" s="81"/>
      <c r="E8691" s="99"/>
      <c r="F8691" s="80"/>
      <c r="G8691" s="81"/>
      <c r="H8691" s="81"/>
      <c r="I8691" s="526"/>
      <c r="J8691" s="80"/>
      <c r="K8691" s="84" t="s">
        <v>1502</v>
      </c>
      <c r="L8691" s="76">
        <f t="shared" si="478"/>
        <v>2</v>
      </c>
      <c r="M8691" s="76"/>
      <c r="N8691" s="76"/>
      <c r="O8691" s="76">
        <v>1</v>
      </c>
      <c r="P8691" s="76"/>
      <c r="Q8691" s="76"/>
      <c r="R8691" s="76"/>
      <c r="S8691" s="76"/>
      <c r="T8691" s="76"/>
      <c r="U8691" s="76"/>
      <c r="V8691" s="76"/>
      <c r="W8691" s="76">
        <v>1</v>
      </c>
      <c r="X8691" s="76"/>
      <c r="Y8691" s="677"/>
      <c r="Z8691" s="677"/>
      <c r="AA8691" s="677"/>
      <c r="AB8691" s="677"/>
      <c r="AC8691" s="677"/>
      <c r="AD8691" s="677"/>
      <c r="AE8691" s="677"/>
      <c r="AF8691" s="677"/>
      <c r="AG8691" s="677"/>
      <c r="AH8691" s="677"/>
      <c r="AI8691" s="677"/>
      <c r="AJ8691" s="677"/>
      <c r="AK8691" s="677"/>
      <c r="AL8691" s="677"/>
      <c r="AM8691" s="677"/>
      <c r="AN8691" s="677"/>
      <c r="AO8691" s="677"/>
      <c r="AP8691" s="677"/>
      <c r="AQ8691" s="677"/>
      <c r="AR8691" s="677"/>
      <c r="AS8691" s="677"/>
      <c r="AT8691" s="677"/>
      <c r="AU8691" s="677"/>
      <c r="AV8691" s="677"/>
      <c r="AW8691" s="677"/>
      <c r="AX8691" s="677"/>
      <c r="AY8691" s="677"/>
      <c r="AZ8691" s="677"/>
      <c r="BA8691" s="677"/>
      <c r="BB8691" s="677"/>
      <c r="BC8691" s="677"/>
      <c r="BD8691" s="677"/>
      <c r="BE8691" s="677"/>
      <c r="BF8691" s="677"/>
      <c r="BG8691" s="677"/>
      <c r="BH8691" s="677"/>
      <c r="BI8691" s="677"/>
      <c r="BJ8691" s="677"/>
      <c r="BK8691" s="677"/>
      <c r="BL8691" s="677"/>
      <c r="BM8691" s="677"/>
      <c r="BN8691" s="677"/>
      <c r="BO8691" s="677"/>
      <c r="BP8691" s="677"/>
      <c r="BQ8691" s="677"/>
      <c r="BR8691" s="677"/>
      <c r="BS8691" s="677"/>
      <c r="BT8691" s="677"/>
      <c r="BU8691" s="677"/>
      <c r="BV8691" s="677"/>
      <c r="BW8691" s="677"/>
      <c r="BX8691" s="677"/>
      <c r="BY8691" s="677"/>
      <c r="BZ8691" s="677"/>
      <c r="CA8691" s="677"/>
      <c r="CB8691" s="677"/>
      <c r="CC8691" s="677"/>
      <c r="CD8691" s="677"/>
      <c r="CE8691" s="677"/>
      <c r="CF8691" s="677"/>
      <c r="CG8691" s="677"/>
    </row>
    <row r="8692" spans="1:85">
      <c r="A8692" s="54"/>
      <c r="B8692" s="54"/>
      <c r="C8692" s="46" t="s">
        <v>33</v>
      </c>
      <c r="D8692" s="58" t="s">
        <v>13170</v>
      </c>
      <c r="E8692" s="97" t="s">
        <v>13171</v>
      </c>
      <c r="F8692" s="46" t="s">
        <v>13172</v>
      </c>
      <c r="G8692" s="58" t="s">
        <v>13173</v>
      </c>
      <c r="H8692" s="58" t="s">
        <v>13174</v>
      </c>
      <c r="I8692" s="524">
        <v>0</v>
      </c>
      <c r="J8692" s="46" t="s">
        <v>1508</v>
      </c>
      <c r="K8692" s="75" t="s">
        <v>1509</v>
      </c>
      <c r="L8692" s="76">
        <f t="shared" si="478"/>
        <v>0</v>
      </c>
      <c r="M8692" s="76"/>
      <c r="N8692" s="76"/>
      <c r="O8692" s="76"/>
      <c r="P8692" s="76"/>
      <c r="Q8692" s="76"/>
      <c r="R8692" s="76"/>
      <c r="S8692" s="76"/>
      <c r="T8692" s="76"/>
      <c r="U8692" s="76"/>
      <c r="V8692" s="76"/>
      <c r="W8692" s="76"/>
      <c r="X8692" s="76"/>
      <c r="Y8692" s="677"/>
      <c r="Z8692" s="677"/>
      <c r="AA8692" s="677"/>
      <c r="AB8692" s="677"/>
      <c r="AC8692" s="677"/>
      <c r="AD8692" s="677"/>
      <c r="AE8692" s="677"/>
      <c r="AF8692" s="677"/>
      <c r="AG8692" s="677"/>
      <c r="AH8692" s="677"/>
      <c r="AI8692" s="677"/>
      <c r="AJ8692" s="677"/>
      <c r="AK8692" s="677"/>
      <c r="AL8692" s="677"/>
      <c r="AM8692" s="677"/>
      <c r="AN8692" s="677"/>
      <c r="AO8692" s="677"/>
      <c r="AP8692" s="677"/>
      <c r="AQ8692" s="677"/>
      <c r="AR8692" s="677"/>
      <c r="AS8692" s="677"/>
      <c r="AT8692" s="677"/>
      <c r="AU8692" s="677"/>
      <c r="AV8692" s="677"/>
      <c r="AW8692" s="677"/>
      <c r="AX8692" s="677"/>
      <c r="AY8692" s="677"/>
      <c r="AZ8692" s="677"/>
      <c r="BA8692" s="677"/>
      <c r="BB8692" s="677"/>
      <c r="BC8692" s="677"/>
      <c r="BD8692" s="677"/>
      <c r="BE8692" s="677"/>
      <c r="BF8692" s="677"/>
      <c r="BG8692" s="677"/>
      <c r="BH8692" s="677"/>
      <c r="BI8692" s="677"/>
      <c r="BJ8692" s="677"/>
      <c r="BK8692" s="677"/>
      <c r="BL8692" s="677"/>
      <c r="BM8692" s="677"/>
      <c r="BN8692" s="677"/>
      <c r="BO8692" s="677"/>
      <c r="BP8692" s="677"/>
      <c r="BQ8692" s="677"/>
      <c r="BR8692" s="677"/>
      <c r="BS8692" s="677"/>
      <c r="BT8692" s="677"/>
      <c r="BU8692" s="677"/>
      <c r="BV8692" s="677"/>
      <c r="BW8692" s="677"/>
      <c r="BX8692" s="677"/>
      <c r="BY8692" s="677"/>
      <c r="BZ8692" s="677"/>
      <c r="CA8692" s="677"/>
      <c r="CB8692" s="677"/>
      <c r="CC8692" s="677"/>
      <c r="CD8692" s="677"/>
      <c r="CE8692" s="677"/>
      <c r="CF8692" s="677"/>
      <c r="CG8692" s="677"/>
    </row>
    <row r="8693" spans="1:85">
      <c r="A8693" s="54"/>
      <c r="B8693" s="54"/>
      <c r="C8693" s="54"/>
      <c r="D8693" s="77"/>
      <c r="E8693" s="98"/>
      <c r="F8693" s="54"/>
      <c r="G8693" s="77"/>
      <c r="H8693" s="77"/>
      <c r="I8693" s="525"/>
      <c r="J8693" s="54"/>
      <c r="K8693" s="75" t="s">
        <v>1501</v>
      </c>
      <c r="L8693" s="76">
        <f t="shared" si="478"/>
        <v>0</v>
      </c>
      <c r="M8693" s="76"/>
      <c r="N8693" s="76"/>
      <c r="O8693" s="76"/>
      <c r="P8693" s="76"/>
      <c r="Q8693" s="76"/>
      <c r="R8693" s="76"/>
      <c r="S8693" s="76"/>
      <c r="T8693" s="76"/>
      <c r="U8693" s="76"/>
      <c r="V8693" s="76"/>
      <c r="W8693" s="76"/>
      <c r="X8693" s="76"/>
      <c r="Y8693" s="677"/>
      <c r="Z8693" s="677"/>
      <c r="AA8693" s="677"/>
      <c r="AB8693" s="677"/>
      <c r="AC8693" s="677"/>
      <c r="AD8693" s="677"/>
      <c r="AE8693" s="677"/>
      <c r="AF8693" s="677"/>
      <c r="AG8693" s="677"/>
      <c r="AH8693" s="677"/>
      <c r="AI8693" s="677"/>
      <c r="AJ8693" s="677"/>
      <c r="AK8693" s="677"/>
      <c r="AL8693" s="677"/>
      <c r="AM8693" s="677"/>
      <c r="AN8693" s="677"/>
      <c r="AO8693" s="677"/>
      <c r="AP8693" s="677"/>
      <c r="AQ8693" s="677"/>
      <c r="AR8693" s="677"/>
      <c r="AS8693" s="677"/>
      <c r="AT8693" s="677"/>
      <c r="AU8693" s="677"/>
      <c r="AV8693" s="677"/>
      <c r="AW8693" s="677"/>
      <c r="AX8693" s="677"/>
      <c r="AY8693" s="677"/>
      <c r="AZ8693" s="677"/>
      <c r="BA8693" s="677"/>
      <c r="BB8693" s="677"/>
      <c r="BC8693" s="677"/>
      <c r="BD8693" s="677"/>
      <c r="BE8693" s="677"/>
      <c r="BF8693" s="677"/>
      <c r="BG8693" s="677"/>
      <c r="BH8693" s="677"/>
      <c r="BI8693" s="677"/>
      <c r="BJ8693" s="677"/>
      <c r="BK8693" s="677"/>
      <c r="BL8693" s="677"/>
      <c r="BM8693" s="677"/>
      <c r="BN8693" s="677"/>
      <c r="BO8693" s="677"/>
      <c r="BP8693" s="677"/>
      <c r="BQ8693" s="677"/>
      <c r="BR8693" s="677"/>
      <c r="BS8693" s="677"/>
      <c r="BT8693" s="677"/>
      <c r="BU8693" s="677"/>
      <c r="BV8693" s="677"/>
      <c r="BW8693" s="677"/>
      <c r="BX8693" s="677"/>
      <c r="BY8693" s="677"/>
      <c r="BZ8693" s="677"/>
      <c r="CA8693" s="677"/>
      <c r="CB8693" s="677"/>
      <c r="CC8693" s="677"/>
      <c r="CD8693" s="677"/>
      <c r="CE8693" s="677"/>
      <c r="CF8693" s="677"/>
      <c r="CG8693" s="677"/>
    </row>
    <row r="8694" spans="1:85">
      <c r="A8694" s="54"/>
      <c r="B8694" s="54"/>
      <c r="C8694" s="80"/>
      <c r="D8694" s="81"/>
      <c r="E8694" s="99"/>
      <c r="F8694" s="80"/>
      <c r="G8694" s="81"/>
      <c r="H8694" s="81"/>
      <c r="I8694" s="526"/>
      <c r="J8694" s="80"/>
      <c r="K8694" s="84" t="s">
        <v>1502</v>
      </c>
      <c r="L8694" s="76">
        <f t="shared" si="478"/>
        <v>2</v>
      </c>
      <c r="M8694" s="76"/>
      <c r="N8694" s="76"/>
      <c r="O8694" s="76">
        <v>2</v>
      </c>
      <c r="P8694" s="76"/>
      <c r="Q8694" s="76"/>
      <c r="R8694" s="76"/>
      <c r="S8694" s="76"/>
      <c r="T8694" s="76"/>
      <c r="U8694" s="76"/>
      <c r="V8694" s="76"/>
      <c r="W8694" s="76"/>
      <c r="X8694" s="76"/>
      <c r="Y8694" s="677"/>
      <c r="Z8694" s="677"/>
      <c r="AA8694" s="677"/>
      <c r="AB8694" s="677"/>
      <c r="AC8694" s="677"/>
      <c r="AD8694" s="677"/>
      <c r="AE8694" s="677"/>
      <c r="AF8694" s="677"/>
      <c r="AG8694" s="677"/>
      <c r="AH8694" s="677"/>
      <c r="AI8694" s="677"/>
      <c r="AJ8694" s="677"/>
      <c r="AK8694" s="677"/>
      <c r="AL8694" s="677"/>
      <c r="AM8694" s="677"/>
      <c r="AN8694" s="677"/>
      <c r="AO8694" s="677"/>
      <c r="AP8694" s="677"/>
      <c r="AQ8694" s="677"/>
      <c r="AR8694" s="677"/>
      <c r="AS8694" s="677"/>
      <c r="AT8694" s="677"/>
      <c r="AU8694" s="677"/>
      <c r="AV8694" s="677"/>
      <c r="AW8694" s="677"/>
      <c r="AX8694" s="677"/>
      <c r="AY8694" s="677"/>
      <c r="AZ8694" s="677"/>
      <c r="BA8694" s="677"/>
      <c r="BB8694" s="677"/>
      <c r="BC8694" s="677"/>
      <c r="BD8694" s="677"/>
      <c r="BE8694" s="677"/>
      <c r="BF8694" s="677"/>
      <c r="BG8694" s="677"/>
      <c r="BH8694" s="677"/>
      <c r="BI8694" s="677"/>
      <c r="BJ8694" s="677"/>
      <c r="BK8694" s="677"/>
      <c r="BL8694" s="677"/>
      <c r="BM8694" s="677"/>
      <c r="BN8694" s="677"/>
      <c r="BO8694" s="677"/>
      <c r="BP8694" s="677"/>
      <c r="BQ8694" s="677"/>
      <c r="BR8694" s="677"/>
      <c r="BS8694" s="677"/>
      <c r="BT8694" s="677"/>
      <c r="BU8694" s="677"/>
      <c r="BV8694" s="677"/>
      <c r="BW8694" s="677"/>
      <c r="BX8694" s="677"/>
      <c r="BY8694" s="677"/>
      <c r="BZ8694" s="677"/>
      <c r="CA8694" s="677"/>
      <c r="CB8694" s="677"/>
      <c r="CC8694" s="677"/>
      <c r="CD8694" s="677"/>
      <c r="CE8694" s="677"/>
      <c r="CF8694" s="677"/>
      <c r="CG8694" s="677"/>
    </row>
    <row r="8695" spans="1:85">
      <c r="A8695" s="54"/>
      <c r="B8695" s="54"/>
      <c r="C8695" s="46" t="s">
        <v>33</v>
      </c>
      <c r="D8695" s="58" t="s">
        <v>13175</v>
      </c>
      <c r="E8695" s="97" t="s">
        <v>13176</v>
      </c>
      <c r="F8695" s="46" t="s">
        <v>13177</v>
      </c>
      <c r="G8695" s="58" t="s">
        <v>13178</v>
      </c>
      <c r="H8695" s="58" t="s">
        <v>13179</v>
      </c>
      <c r="I8695" s="524">
        <v>0</v>
      </c>
      <c r="J8695" s="46" t="s">
        <v>1508</v>
      </c>
      <c r="K8695" s="75" t="s">
        <v>1509</v>
      </c>
      <c r="L8695" s="76">
        <f t="shared" si="478"/>
        <v>0</v>
      </c>
      <c r="M8695" s="76"/>
      <c r="N8695" s="76"/>
      <c r="O8695" s="76"/>
      <c r="P8695" s="76"/>
      <c r="Q8695" s="76"/>
      <c r="R8695" s="76"/>
      <c r="S8695" s="76"/>
      <c r="T8695" s="76"/>
      <c r="U8695" s="76"/>
      <c r="V8695" s="76"/>
      <c r="W8695" s="76"/>
      <c r="X8695" s="76"/>
      <c r="Y8695" s="677"/>
      <c r="Z8695" s="677"/>
      <c r="AA8695" s="677"/>
      <c r="AB8695" s="677"/>
      <c r="AC8695" s="677"/>
      <c r="AD8695" s="677"/>
      <c r="AE8695" s="677"/>
      <c r="AF8695" s="677"/>
      <c r="AG8695" s="677"/>
      <c r="AH8695" s="677"/>
      <c r="AI8695" s="677"/>
      <c r="AJ8695" s="677"/>
      <c r="AK8695" s="677"/>
      <c r="AL8695" s="677"/>
      <c r="AM8695" s="677"/>
      <c r="AN8695" s="677"/>
      <c r="AO8695" s="677"/>
      <c r="AP8695" s="677"/>
      <c r="AQ8695" s="677"/>
      <c r="AR8695" s="677"/>
      <c r="AS8695" s="677"/>
      <c r="AT8695" s="677"/>
      <c r="AU8695" s="677"/>
      <c r="AV8695" s="677"/>
      <c r="AW8695" s="677"/>
      <c r="AX8695" s="677"/>
      <c r="AY8695" s="677"/>
      <c r="AZ8695" s="677"/>
      <c r="BA8695" s="677"/>
      <c r="BB8695" s="677"/>
      <c r="BC8695" s="677"/>
      <c r="BD8695" s="677"/>
      <c r="BE8695" s="677"/>
      <c r="BF8695" s="677"/>
      <c r="BG8695" s="677"/>
      <c r="BH8695" s="677"/>
      <c r="BI8695" s="677"/>
      <c r="BJ8695" s="677"/>
      <c r="BK8695" s="677"/>
      <c r="BL8695" s="677"/>
      <c r="BM8695" s="677"/>
      <c r="BN8695" s="677"/>
      <c r="BO8695" s="677"/>
      <c r="BP8695" s="677"/>
      <c r="BQ8695" s="677"/>
      <c r="BR8695" s="677"/>
      <c r="BS8695" s="677"/>
      <c r="BT8695" s="677"/>
      <c r="BU8695" s="677"/>
      <c r="BV8695" s="677"/>
      <c r="BW8695" s="677"/>
      <c r="BX8695" s="677"/>
      <c r="BY8695" s="677"/>
      <c r="BZ8695" s="677"/>
      <c r="CA8695" s="677"/>
      <c r="CB8695" s="677"/>
      <c r="CC8695" s="677"/>
      <c r="CD8695" s="677"/>
      <c r="CE8695" s="677"/>
      <c r="CF8695" s="677"/>
      <c r="CG8695" s="677"/>
    </row>
    <row r="8696" spans="1:85">
      <c r="A8696" s="54"/>
      <c r="B8696" s="54"/>
      <c r="C8696" s="54"/>
      <c r="D8696" s="77"/>
      <c r="E8696" s="98"/>
      <c r="F8696" s="54"/>
      <c r="G8696" s="77"/>
      <c r="H8696" s="77"/>
      <c r="I8696" s="525"/>
      <c r="J8696" s="54"/>
      <c r="K8696" s="75" t="s">
        <v>1501</v>
      </c>
      <c r="L8696" s="76">
        <f t="shared" si="478"/>
        <v>0</v>
      </c>
      <c r="M8696" s="76"/>
      <c r="N8696" s="76"/>
      <c r="O8696" s="76"/>
      <c r="P8696" s="76"/>
      <c r="Q8696" s="76"/>
      <c r="R8696" s="76"/>
      <c r="S8696" s="76"/>
      <c r="T8696" s="76"/>
      <c r="U8696" s="76"/>
      <c r="V8696" s="76"/>
      <c r="W8696" s="76"/>
      <c r="X8696" s="76"/>
      <c r="Y8696" s="677"/>
      <c r="Z8696" s="677"/>
      <c r="AA8696" s="677"/>
      <c r="AB8696" s="677"/>
      <c r="AC8696" s="677"/>
      <c r="AD8696" s="677"/>
      <c r="AE8696" s="677"/>
      <c r="AF8696" s="677"/>
      <c r="AG8696" s="677"/>
      <c r="AH8696" s="677"/>
      <c r="AI8696" s="677"/>
      <c r="AJ8696" s="677"/>
      <c r="AK8696" s="677"/>
      <c r="AL8696" s="677"/>
      <c r="AM8696" s="677"/>
      <c r="AN8696" s="677"/>
      <c r="AO8696" s="677"/>
      <c r="AP8696" s="677"/>
      <c r="AQ8696" s="677"/>
      <c r="AR8696" s="677"/>
      <c r="AS8696" s="677"/>
      <c r="AT8696" s="677"/>
      <c r="AU8696" s="677"/>
      <c r="AV8696" s="677"/>
      <c r="AW8696" s="677"/>
      <c r="AX8696" s="677"/>
      <c r="AY8696" s="677"/>
      <c r="AZ8696" s="677"/>
      <c r="BA8696" s="677"/>
      <c r="BB8696" s="677"/>
      <c r="BC8696" s="677"/>
      <c r="BD8696" s="677"/>
      <c r="BE8696" s="677"/>
      <c r="BF8696" s="677"/>
      <c r="BG8696" s="677"/>
      <c r="BH8696" s="677"/>
      <c r="BI8696" s="677"/>
      <c r="BJ8696" s="677"/>
      <c r="BK8696" s="677"/>
      <c r="BL8696" s="677"/>
      <c r="BM8696" s="677"/>
      <c r="BN8696" s="677"/>
      <c r="BO8696" s="677"/>
      <c r="BP8696" s="677"/>
      <c r="BQ8696" s="677"/>
      <c r="BR8696" s="677"/>
      <c r="BS8696" s="677"/>
      <c r="BT8696" s="677"/>
      <c r="BU8696" s="677"/>
      <c r="BV8696" s="677"/>
      <c r="BW8696" s="677"/>
      <c r="BX8696" s="677"/>
      <c r="BY8696" s="677"/>
      <c r="BZ8696" s="677"/>
      <c r="CA8696" s="677"/>
      <c r="CB8696" s="677"/>
      <c r="CC8696" s="677"/>
      <c r="CD8696" s="677"/>
      <c r="CE8696" s="677"/>
      <c r="CF8696" s="677"/>
      <c r="CG8696" s="677"/>
    </row>
    <row r="8697" spans="1:85">
      <c r="A8697" s="54"/>
      <c r="B8697" s="54"/>
      <c r="C8697" s="80"/>
      <c r="D8697" s="81"/>
      <c r="E8697" s="99"/>
      <c r="F8697" s="80"/>
      <c r="G8697" s="81"/>
      <c r="H8697" s="81"/>
      <c r="I8697" s="526"/>
      <c r="J8697" s="80"/>
      <c r="K8697" s="84" t="s">
        <v>1502</v>
      </c>
      <c r="L8697" s="76">
        <f t="shared" si="478"/>
        <v>2</v>
      </c>
      <c r="M8697" s="76">
        <v>1</v>
      </c>
      <c r="N8697" s="76"/>
      <c r="O8697" s="76">
        <v>1</v>
      </c>
      <c r="P8697" s="76"/>
      <c r="Q8697" s="76"/>
      <c r="R8697" s="76"/>
      <c r="S8697" s="76"/>
      <c r="T8697" s="76"/>
      <c r="U8697" s="76"/>
      <c r="V8697" s="76"/>
      <c r="W8697" s="76"/>
      <c r="X8697" s="76"/>
      <c r="Y8697" s="677"/>
      <c r="Z8697" s="677"/>
      <c r="AA8697" s="677"/>
      <c r="AB8697" s="677"/>
      <c r="AC8697" s="677"/>
      <c r="AD8697" s="677"/>
      <c r="AE8697" s="677"/>
      <c r="AF8697" s="677"/>
      <c r="AG8697" s="677"/>
      <c r="AH8697" s="677"/>
      <c r="AI8697" s="677"/>
      <c r="AJ8697" s="677"/>
      <c r="AK8697" s="677"/>
      <c r="AL8697" s="677"/>
      <c r="AM8697" s="677"/>
      <c r="AN8697" s="677"/>
      <c r="AO8697" s="677"/>
      <c r="AP8697" s="677"/>
      <c r="AQ8697" s="677"/>
      <c r="AR8697" s="677"/>
      <c r="AS8697" s="677"/>
      <c r="AT8697" s="677"/>
      <c r="AU8697" s="677"/>
      <c r="AV8697" s="677"/>
      <c r="AW8697" s="677"/>
      <c r="AX8697" s="677"/>
      <c r="AY8697" s="677"/>
      <c r="AZ8697" s="677"/>
      <c r="BA8697" s="677"/>
      <c r="BB8697" s="677"/>
      <c r="BC8697" s="677"/>
      <c r="BD8697" s="677"/>
      <c r="BE8697" s="677"/>
      <c r="BF8697" s="677"/>
      <c r="BG8697" s="677"/>
      <c r="BH8697" s="677"/>
      <c r="BI8697" s="677"/>
      <c r="BJ8697" s="677"/>
      <c r="BK8697" s="677"/>
      <c r="BL8697" s="677"/>
      <c r="BM8697" s="677"/>
      <c r="BN8697" s="677"/>
      <c r="BO8697" s="677"/>
      <c r="BP8697" s="677"/>
      <c r="BQ8697" s="677"/>
      <c r="BR8697" s="677"/>
      <c r="BS8697" s="677"/>
      <c r="BT8697" s="677"/>
      <c r="BU8697" s="677"/>
      <c r="BV8697" s="677"/>
      <c r="BW8697" s="677"/>
      <c r="BX8697" s="677"/>
      <c r="BY8697" s="677"/>
      <c r="BZ8697" s="677"/>
      <c r="CA8697" s="677"/>
      <c r="CB8697" s="677"/>
      <c r="CC8697" s="677"/>
      <c r="CD8697" s="677"/>
      <c r="CE8697" s="677"/>
      <c r="CF8697" s="677"/>
      <c r="CG8697" s="677"/>
    </row>
    <row r="8698" spans="1:85">
      <c r="A8698" s="54"/>
      <c r="B8698" s="54"/>
      <c r="C8698" s="46" t="s">
        <v>33</v>
      </c>
      <c r="D8698" s="58" t="s">
        <v>13180</v>
      </c>
      <c r="E8698" s="97" t="s">
        <v>13181</v>
      </c>
      <c r="F8698" s="46" t="s">
        <v>13182</v>
      </c>
      <c r="G8698" s="58" t="s">
        <v>13183</v>
      </c>
      <c r="H8698" s="58"/>
      <c r="I8698" s="524">
        <v>0</v>
      </c>
      <c r="J8698" s="46" t="s">
        <v>1508</v>
      </c>
      <c r="K8698" s="75" t="s">
        <v>1509</v>
      </c>
      <c r="L8698" s="76">
        <f t="shared" si="478"/>
        <v>0</v>
      </c>
      <c r="M8698" s="76"/>
      <c r="N8698" s="76"/>
      <c r="O8698" s="76"/>
      <c r="P8698" s="76"/>
      <c r="Q8698" s="76"/>
      <c r="R8698" s="76"/>
      <c r="S8698" s="76"/>
      <c r="T8698" s="76"/>
      <c r="U8698" s="76"/>
      <c r="V8698" s="76"/>
      <c r="W8698" s="76"/>
      <c r="X8698" s="76"/>
      <c r="Y8698" s="677"/>
      <c r="Z8698" s="677"/>
      <c r="AA8698" s="677"/>
      <c r="AB8698" s="677"/>
      <c r="AC8698" s="677"/>
      <c r="AD8698" s="677"/>
      <c r="AE8698" s="677"/>
      <c r="AF8698" s="677"/>
      <c r="AG8698" s="677"/>
      <c r="AH8698" s="677"/>
      <c r="AI8698" s="677"/>
      <c r="AJ8698" s="677"/>
      <c r="AK8698" s="677"/>
      <c r="AL8698" s="677"/>
      <c r="AM8698" s="677"/>
      <c r="AN8698" s="677"/>
      <c r="AO8698" s="677"/>
      <c r="AP8698" s="677"/>
      <c r="AQ8698" s="677"/>
      <c r="AR8698" s="677"/>
      <c r="AS8698" s="677"/>
      <c r="AT8698" s="677"/>
      <c r="AU8698" s="677"/>
      <c r="AV8698" s="677"/>
      <c r="AW8698" s="677"/>
      <c r="AX8698" s="677"/>
      <c r="AY8698" s="677"/>
      <c r="AZ8698" s="677"/>
      <c r="BA8698" s="677"/>
      <c r="BB8698" s="677"/>
      <c r="BC8698" s="677"/>
      <c r="BD8698" s="677"/>
      <c r="BE8698" s="677"/>
      <c r="BF8698" s="677"/>
      <c r="BG8698" s="677"/>
      <c r="BH8698" s="677"/>
      <c r="BI8698" s="677"/>
      <c r="BJ8698" s="677"/>
      <c r="BK8698" s="677"/>
      <c r="BL8698" s="677"/>
      <c r="BM8698" s="677"/>
      <c r="BN8698" s="677"/>
      <c r="BO8698" s="677"/>
      <c r="BP8698" s="677"/>
      <c r="BQ8698" s="677"/>
      <c r="BR8698" s="677"/>
      <c r="BS8698" s="677"/>
      <c r="BT8698" s="677"/>
      <c r="BU8698" s="677"/>
      <c r="BV8698" s="677"/>
      <c r="BW8698" s="677"/>
      <c r="BX8698" s="677"/>
      <c r="BY8698" s="677"/>
      <c r="BZ8698" s="677"/>
      <c r="CA8698" s="677"/>
      <c r="CB8698" s="677"/>
      <c r="CC8698" s="677"/>
      <c r="CD8698" s="677"/>
      <c r="CE8698" s="677"/>
      <c r="CF8698" s="677"/>
      <c r="CG8698" s="677"/>
    </row>
    <row r="8699" spans="1:85">
      <c r="A8699" s="54"/>
      <c r="B8699" s="54"/>
      <c r="C8699" s="54"/>
      <c r="D8699" s="77"/>
      <c r="E8699" s="98"/>
      <c r="F8699" s="54"/>
      <c r="G8699" s="77"/>
      <c r="H8699" s="77"/>
      <c r="I8699" s="525"/>
      <c r="J8699" s="54"/>
      <c r="K8699" s="75" t="s">
        <v>1501</v>
      </c>
      <c r="L8699" s="76">
        <f t="shared" si="478"/>
        <v>0</v>
      </c>
      <c r="M8699" s="76"/>
      <c r="N8699" s="76"/>
      <c r="O8699" s="76"/>
      <c r="P8699" s="76"/>
      <c r="Q8699" s="76"/>
      <c r="R8699" s="76"/>
      <c r="S8699" s="76"/>
      <c r="T8699" s="76"/>
      <c r="U8699" s="76"/>
      <c r="V8699" s="76"/>
      <c r="W8699" s="76"/>
      <c r="X8699" s="76"/>
      <c r="Y8699" s="677"/>
      <c r="Z8699" s="677"/>
      <c r="AA8699" s="677"/>
      <c r="AB8699" s="677"/>
      <c r="AC8699" s="677"/>
      <c r="AD8699" s="677"/>
      <c r="AE8699" s="677"/>
      <c r="AF8699" s="677"/>
      <c r="AG8699" s="677"/>
      <c r="AH8699" s="677"/>
      <c r="AI8699" s="677"/>
      <c r="AJ8699" s="677"/>
      <c r="AK8699" s="677"/>
      <c r="AL8699" s="677"/>
      <c r="AM8699" s="677"/>
      <c r="AN8699" s="677"/>
      <c r="AO8699" s="677"/>
      <c r="AP8699" s="677"/>
      <c r="AQ8699" s="677"/>
      <c r="AR8699" s="677"/>
      <c r="AS8699" s="677"/>
      <c r="AT8699" s="677"/>
      <c r="AU8699" s="677"/>
      <c r="AV8699" s="677"/>
      <c r="AW8699" s="677"/>
      <c r="AX8699" s="677"/>
      <c r="AY8699" s="677"/>
      <c r="AZ8699" s="677"/>
      <c r="BA8699" s="677"/>
      <c r="BB8699" s="677"/>
      <c r="BC8699" s="677"/>
      <c r="BD8699" s="677"/>
      <c r="BE8699" s="677"/>
      <c r="BF8699" s="677"/>
      <c r="BG8699" s="677"/>
      <c r="BH8699" s="677"/>
      <c r="BI8699" s="677"/>
      <c r="BJ8699" s="677"/>
      <c r="BK8699" s="677"/>
      <c r="BL8699" s="677"/>
      <c r="BM8699" s="677"/>
      <c r="BN8699" s="677"/>
      <c r="BO8699" s="677"/>
      <c r="BP8699" s="677"/>
      <c r="BQ8699" s="677"/>
      <c r="BR8699" s="677"/>
      <c r="BS8699" s="677"/>
      <c r="BT8699" s="677"/>
      <c r="BU8699" s="677"/>
      <c r="BV8699" s="677"/>
      <c r="BW8699" s="677"/>
      <c r="BX8699" s="677"/>
      <c r="BY8699" s="677"/>
      <c r="BZ8699" s="677"/>
      <c r="CA8699" s="677"/>
      <c r="CB8699" s="677"/>
      <c r="CC8699" s="677"/>
      <c r="CD8699" s="677"/>
      <c r="CE8699" s="677"/>
      <c r="CF8699" s="677"/>
      <c r="CG8699" s="677"/>
    </row>
    <row r="8700" spans="1:85">
      <c r="A8700" s="54"/>
      <c r="B8700" s="54"/>
      <c r="C8700" s="80"/>
      <c r="D8700" s="81"/>
      <c r="E8700" s="99"/>
      <c r="F8700" s="80"/>
      <c r="G8700" s="81"/>
      <c r="H8700" s="81"/>
      <c r="I8700" s="526"/>
      <c r="J8700" s="80"/>
      <c r="K8700" s="84" t="s">
        <v>1502</v>
      </c>
      <c r="L8700" s="76">
        <f t="shared" si="478"/>
        <v>6</v>
      </c>
      <c r="M8700" s="76"/>
      <c r="N8700" s="76"/>
      <c r="O8700" s="76"/>
      <c r="P8700" s="76"/>
      <c r="Q8700" s="76"/>
      <c r="R8700" s="76"/>
      <c r="S8700" s="76"/>
      <c r="T8700" s="76"/>
      <c r="U8700" s="76"/>
      <c r="V8700" s="76"/>
      <c r="W8700" s="76">
        <v>6</v>
      </c>
      <c r="X8700" s="76"/>
      <c r="Y8700" s="677"/>
      <c r="Z8700" s="677"/>
      <c r="AA8700" s="677"/>
      <c r="AB8700" s="677"/>
      <c r="AC8700" s="677"/>
      <c r="AD8700" s="677"/>
      <c r="AE8700" s="677"/>
      <c r="AF8700" s="677"/>
      <c r="AG8700" s="677"/>
      <c r="AH8700" s="677"/>
      <c r="AI8700" s="677"/>
      <c r="AJ8700" s="677"/>
      <c r="AK8700" s="677"/>
      <c r="AL8700" s="677"/>
      <c r="AM8700" s="677"/>
      <c r="AN8700" s="677"/>
      <c r="AO8700" s="677"/>
      <c r="AP8700" s="677"/>
      <c r="AQ8700" s="677"/>
      <c r="AR8700" s="677"/>
      <c r="AS8700" s="677"/>
      <c r="AT8700" s="677"/>
      <c r="AU8700" s="677"/>
      <c r="AV8700" s="677"/>
      <c r="AW8700" s="677"/>
      <c r="AX8700" s="677"/>
      <c r="AY8700" s="677"/>
      <c r="AZ8700" s="677"/>
      <c r="BA8700" s="677"/>
      <c r="BB8700" s="677"/>
      <c r="BC8700" s="677"/>
      <c r="BD8700" s="677"/>
      <c r="BE8700" s="677"/>
      <c r="BF8700" s="677"/>
      <c r="BG8700" s="677"/>
      <c r="BH8700" s="677"/>
      <c r="BI8700" s="677"/>
      <c r="BJ8700" s="677"/>
      <c r="BK8700" s="677"/>
      <c r="BL8700" s="677"/>
      <c r="BM8700" s="677"/>
      <c r="BN8700" s="677"/>
      <c r="BO8700" s="677"/>
      <c r="BP8700" s="677"/>
      <c r="BQ8700" s="677"/>
      <c r="BR8700" s="677"/>
      <c r="BS8700" s="677"/>
      <c r="BT8700" s="677"/>
      <c r="BU8700" s="677"/>
      <c r="BV8700" s="677"/>
      <c r="BW8700" s="677"/>
      <c r="BX8700" s="677"/>
      <c r="BY8700" s="677"/>
      <c r="BZ8700" s="677"/>
      <c r="CA8700" s="677"/>
      <c r="CB8700" s="677"/>
      <c r="CC8700" s="677"/>
      <c r="CD8700" s="677"/>
      <c r="CE8700" s="677"/>
      <c r="CF8700" s="677"/>
      <c r="CG8700" s="677"/>
    </row>
    <row r="8701" spans="1:85">
      <c r="A8701" s="54"/>
      <c r="B8701" s="54"/>
      <c r="C8701" s="46" t="s">
        <v>31</v>
      </c>
      <c r="D8701" s="58" t="s">
        <v>12548</v>
      </c>
      <c r="E8701" s="97" t="s">
        <v>13184</v>
      </c>
      <c r="F8701" s="46" t="s">
        <v>12550</v>
      </c>
      <c r="G8701" s="58" t="s">
        <v>12551</v>
      </c>
      <c r="H8701" s="58" t="s">
        <v>12552</v>
      </c>
      <c r="I8701" s="524">
        <v>952</v>
      </c>
      <c r="J8701" s="46" t="s">
        <v>1508</v>
      </c>
      <c r="K8701" s="75" t="s">
        <v>1509</v>
      </c>
      <c r="L8701" s="76">
        <f t="shared" si="478"/>
        <v>6</v>
      </c>
      <c r="M8701" s="76">
        <v>1</v>
      </c>
      <c r="N8701" s="76">
        <v>1</v>
      </c>
      <c r="O8701" s="76"/>
      <c r="P8701" s="76"/>
      <c r="Q8701" s="76"/>
      <c r="R8701" s="76"/>
      <c r="S8701" s="76"/>
      <c r="T8701" s="76">
        <v>4</v>
      </c>
      <c r="U8701" s="76"/>
      <c r="V8701" s="76"/>
      <c r="W8701" s="76"/>
      <c r="X8701" s="76"/>
      <c r="Y8701" s="677"/>
      <c r="Z8701" s="677"/>
      <c r="AA8701" s="677"/>
      <c r="AB8701" s="677"/>
      <c r="AC8701" s="677"/>
      <c r="AD8701" s="677"/>
      <c r="AE8701" s="677"/>
      <c r="AF8701" s="677"/>
      <c r="AG8701" s="677"/>
      <c r="AH8701" s="677"/>
      <c r="AI8701" s="677"/>
      <c r="AJ8701" s="677"/>
      <c r="AK8701" s="677"/>
      <c r="AL8701" s="677"/>
      <c r="AM8701" s="677"/>
      <c r="AN8701" s="677"/>
      <c r="AO8701" s="677"/>
      <c r="AP8701" s="677"/>
      <c r="AQ8701" s="677"/>
      <c r="AR8701" s="677"/>
      <c r="AS8701" s="677"/>
      <c r="AT8701" s="677"/>
      <c r="AU8701" s="677"/>
      <c r="AV8701" s="677"/>
      <c r="AW8701" s="677"/>
      <c r="AX8701" s="677"/>
      <c r="AY8701" s="677"/>
      <c r="AZ8701" s="677"/>
      <c r="BA8701" s="677"/>
      <c r="BB8701" s="677"/>
      <c r="BC8701" s="677"/>
      <c r="BD8701" s="677"/>
      <c r="BE8701" s="677"/>
      <c r="BF8701" s="677"/>
      <c r="BG8701" s="677"/>
      <c r="BH8701" s="677"/>
      <c r="BI8701" s="677"/>
      <c r="BJ8701" s="677"/>
      <c r="BK8701" s="677"/>
      <c r="BL8701" s="677"/>
      <c r="BM8701" s="677"/>
      <c r="BN8701" s="677"/>
      <c r="BO8701" s="677"/>
      <c r="BP8701" s="677"/>
      <c r="BQ8701" s="677"/>
      <c r="BR8701" s="677"/>
      <c r="BS8701" s="677"/>
      <c r="BT8701" s="677"/>
      <c r="BU8701" s="677"/>
      <c r="BV8701" s="677"/>
      <c r="BW8701" s="677"/>
      <c r="BX8701" s="677"/>
      <c r="BY8701" s="677"/>
      <c r="BZ8701" s="677"/>
      <c r="CA8701" s="677"/>
      <c r="CB8701" s="677"/>
      <c r="CC8701" s="677"/>
      <c r="CD8701" s="677"/>
      <c r="CE8701" s="677"/>
      <c r="CF8701" s="677"/>
      <c r="CG8701" s="677"/>
    </row>
    <row r="8702" spans="1:85">
      <c r="A8702" s="54"/>
      <c r="B8702" s="54"/>
      <c r="C8702" s="54"/>
      <c r="D8702" s="169"/>
      <c r="E8702" s="98"/>
      <c r="F8702" s="135"/>
      <c r="G8702" s="77"/>
      <c r="H8702" s="77"/>
      <c r="I8702" s="525"/>
      <c r="J8702" s="54"/>
      <c r="K8702" s="75" t="s">
        <v>1501</v>
      </c>
      <c r="L8702" s="76">
        <f t="shared" si="478"/>
        <v>0</v>
      </c>
      <c r="M8702" s="76"/>
      <c r="N8702" s="76"/>
      <c r="O8702" s="76"/>
      <c r="P8702" s="76"/>
      <c r="Q8702" s="76"/>
      <c r="R8702" s="76"/>
      <c r="S8702" s="76"/>
      <c r="T8702" s="76"/>
      <c r="U8702" s="76"/>
      <c r="V8702" s="76"/>
      <c r="W8702" s="76"/>
      <c r="X8702" s="76"/>
      <c r="Y8702" s="677"/>
      <c r="Z8702" s="677"/>
      <c r="AA8702" s="677"/>
      <c r="AB8702" s="677"/>
      <c r="AC8702" s="677"/>
      <c r="AD8702" s="677"/>
      <c r="AE8702" s="677"/>
      <c r="AF8702" s="677"/>
      <c r="AG8702" s="677"/>
      <c r="AH8702" s="677"/>
      <c r="AI8702" s="677"/>
      <c r="AJ8702" s="677"/>
      <c r="AK8702" s="677"/>
      <c r="AL8702" s="677"/>
      <c r="AM8702" s="677"/>
      <c r="AN8702" s="677"/>
      <c r="AO8702" s="677"/>
      <c r="AP8702" s="677"/>
      <c r="AQ8702" s="677"/>
      <c r="AR8702" s="677"/>
      <c r="AS8702" s="677"/>
      <c r="AT8702" s="677"/>
      <c r="AU8702" s="677"/>
      <c r="AV8702" s="677"/>
      <c r="AW8702" s="677"/>
      <c r="AX8702" s="677"/>
      <c r="AY8702" s="677"/>
      <c r="AZ8702" s="677"/>
      <c r="BA8702" s="677"/>
      <c r="BB8702" s="677"/>
      <c r="BC8702" s="677"/>
      <c r="BD8702" s="677"/>
      <c r="BE8702" s="677"/>
      <c r="BF8702" s="677"/>
      <c r="BG8702" s="677"/>
      <c r="BH8702" s="677"/>
      <c r="BI8702" s="677"/>
      <c r="BJ8702" s="677"/>
      <c r="BK8702" s="677"/>
      <c r="BL8702" s="677"/>
      <c r="BM8702" s="677"/>
      <c r="BN8702" s="677"/>
      <c r="BO8702" s="677"/>
      <c r="BP8702" s="677"/>
      <c r="BQ8702" s="677"/>
      <c r="BR8702" s="677"/>
      <c r="BS8702" s="677"/>
      <c r="BT8702" s="677"/>
      <c r="BU8702" s="677"/>
      <c r="BV8702" s="677"/>
      <c r="BW8702" s="677"/>
      <c r="BX8702" s="677"/>
      <c r="BY8702" s="677"/>
      <c r="BZ8702" s="677"/>
      <c r="CA8702" s="677"/>
      <c r="CB8702" s="677"/>
      <c r="CC8702" s="677"/>
      <c r="CD8702" s="677"/>
      <c r="CE8702" s="677"/>
      <c r="CF8702" s="677"/>
      <c r="CG8702" s="677"/>
    </row>
    <row r="8703" spans="1:85">
      <c r="A8703" s="54"/>
      <c r="B8703" s="54"/>
      <c r="C8703" s="80"/>
      <c r="D8703" s="81"/>
      <c r="E8703" s="99"/>
      <c r="F8703" s="80"/>
      <c r="G8703" s="81"/>
      <c r="H8703" s="81"/>
      <c r="I8703" s="526"/>
      <c r="J8703" s="80"/>
      <c r="K8703" s="84" t="s">
        <v>1502</v>
      </c>
      <c r="L8703" s="76">
        <f t="shared" si="478"/>
        <v>0</v>
      </c>
      <c r="M8703" s="76"/>
      <c r="N8703" s="76"/>
      <c r="O8703" s="76"/>
      <c r="P8703" s="76"/>
      <c r="Q8703" s="76"/>
      <c r="R8703" s="76"/>
      <c r="S8703" s="76"/>
      <c r="T8703" s="76"/>
      <c r="U8703" s="76"/>
      <c r="V8703" s="76"/>
      <c r="W8703" s="76"/>
      <c r="X8703" s="76"/>
      <c r="Y8703" s="677"/>
      <c r="Z8703" s="677"/>
      <c r="AA8703" s="677"/>
      <c r="AB8703" s="677"/>
      <c r="AC8703" s="677"/>
      <c r="AD8703" s="677"/>
      <c r="AE8703" s="677"/>
      <c r="AF8703" s="677"/>
      <c r="AG8703" s="677"/>
      <c r="AH8703" s="677"/>
      <c r="AI8703" s="677"/>
      <c r="AJ8703" s="677"/>
      <c r="AK8703" s="677"/>
      <c r="AL8703" s="677"/>
      <c r="AM8703" s="677"/>
      <c r="AN8703" s="677"/>
      <c r="AO8703" s="677"/>
      <c r="AP8703" s="677"/>
      <c r="AQ8703" s="677"/>
      <c r="AR8703" s="677"/>
      <c r="AS8703" s="677"/>
      <c r="AT8703" s="677"/>
      <c r="AU8703" s="677"/>
      <c r="AV8703" s="677"/>
      <c r="AW8703" s="677"/>
      <c r="AX8703" s="677"/>
      <c r="AY8703" s="677"/>
      <c r="AZ8703" s="677"/>
      <c r="BA8703" s="677"/>
      <c r="BB8703" s="677"/>
      <c r="BC8703" s="677"/>
      <c r="BD8703" s="677"/>
      <c r="BE8703" s="677"/>
      <c r="BF8703" s="677"/>
      <c r="BG8703" s="677"/>
      <c r="BH8703" s="677"/>
      <c r="BI8703" s="677"/>
      <c r="BJ8703" s="677"/>
      <c r="BK8703" s="677"/>
      <c r="BL8703" s="677"/>
      <c r="BM8703" s="677"/>
      <c r="BN8703" s="677"/>
      <c r="BO8703" s="677"/>
      <c r="BP8703" s="677"/>
      <c r="BQ8703" s="677"/>
      <c r="BR8703" s="677"/>
      <c r="BS8703" s="677"/>
      <c r="BT8703" s="677"/>
      <c r="BU8703" s="677"/>
      <c r="BV8703" s="677"/>
      <c r="BW8703" s="677"/>
      <c r="BX8703" s="677"/>
      <c r="BY8703" s="677"/>
      <c r="BZ8703" s="677"/>
      <c r="CA8703" s="677"/>
      <c r="CB8703" s="677"/>
      <c r="CC8703" s="677"/>
      <c r="CD8703" s="677"/>
      <c r="CE8703" s="677"/>
      <c r="CF8703" s="677"/>
      <c r="CG8703" s="677"/>
    </row>
    <row r="8704" spans="1:85">
      <c r="A8704" s="54"/>
      <c r="B8704" s="54"/>
      <c r="C8704" s="46" t="s">
        <v>31</v>
      </c>
      <c r="D8704" s="58" t="s">
        <v>12622</v>
      </c>
      <c r="E8704" s="97" t="s">
        <v>13185</v>
      </c>
      <c r="F8704" s="46" t="s">
        <v>13186</v>
      </c>
      <c r="G8704" s="58" t="s">
        <v>12625</v>
      </c>
      <c r="H8704" s="58" t="s">
        <v>12626</v>
      </c>
      <c r="I8704" s="524">
        <v>6413</v>
      </c>
      <c r="J8704" s="46" t="s">
        <v>1508</v>
      </c>
      <c r="K8704" s="75" t="s">
        <v>1509</v>
      </c>
      <c r="L8704" s="76">
        <f t="shared" si="478"/>
        <v>8</v>
      </c>
      <c r="M8704" s="76">
        <v>2</v>
      </c>
      <c r="N8704" s="76"/>
      <c r="O8704" s="76">
        <v>1</v>
      </c>
      <c r="P8704" s="76"/>
      <c r="Q8704" s="76"/>
      <c r="R8704" s="76"/>
      <c r="S8704" s="76"/>
      <c r="T8704" s="76">
        <v>5</v>
      </c>
      <c r="U8704" s="76"/>
      <c r="V8704" s="76"/>
      <c r="W8704" s="76"/>
      <c r="X8704" s="76"/>
      <c r="Y8704" s="677"/>
      <c r="Z8704" s="677"/>
      <c r="AA8704" s="677"/>
      <c r="AB8704" s="677"/>
      <c r="AC8704" s="677"/>
      <c r="AD8704" s="677"/>
      <c r="AE8704" s="677"/>
      <c r="AF8704" s="677"/>
      <c r="AG8704" s="677"/>
      <c r="AH8704" s="677"/>
      <c r="AI8704" s="677"/>
      <c r="AJ8704" s="677"/>
      <c r="AK8704" s="677"/>
      <c r="AL8704" s="677"/>
      <c r="AM8704" s="677"/>
      <c r="AN8704" s="677"/>
      <c r="AO8704" s="677"/>
      <c r="AP8704" s="677"/>
      <c r="AQ8704" s="677"/>
      <c r="AR8704" s="677"/>
      <c r="AS8704" s="677"/>
      <c r="AT8704" s="677"/>
      <c r="AU8704" s="677"/>
      <c r="AV8704" s="677"/>
      <c r="AW8704" s="677"/>
      <c r="AX8704" s="677"/>
      <c r="AY8704" s="677"/>
      <c r="AZ8704" s="677"/>
      <c r="BA8704" s="677"/>
      <c r="BB8704" s="677"/>
      <c r="BC8704" s="677"/>
      <c r="BD8704" s="677"/>
      <c r="BE8704" s="677"/>
      <c r="BF8704" s="677"/>
      <c r="BG8704" s="677"/>
      <c r="BH8704" s="677"/>
      <c r="BI8704" s="677"/>
      <c r="BJ8704" s="677"/>
      <c r="BK8704" s="677"/>
      <c r="BL8704" s="677"/>
      <c r="BM8704" s="677"/>
      <c r="BN8704" s="677"/>
      <c r="BO8704" s="677"/>
      <c r="BP8704" s="677"/>
      <c r="BQ8704" s="677"/>
      <c r="BR8704" s="677"/>
      <c r="BS8704" s="677"/>
      <c r="BT8704" s="677"/>
      <c r="BU8704" s="677"/>
      <c r="BV8704" s="677"/>
      <c r="BW8704" s="677"/>
      <c r="BX8704" s="677"/>
      <c r="BY8704" s="677"/>
      <c r="BZ8704" s="677"/>
      <c r="CA8704" s="677"/>
      <c r="CB8704" s="677"/>
      <c r="CC8704" s="677"/>
      <c r="CD8704" s="677"/>
      <c r="CE8704" s="677"/>
      <c r="CF8704" s="677"/>
      <c r="CG8704" s="677"/>
    </row>
    <row r="8705" spans="1:85">
      <c r="A8705" s="54"/>
      <c r="B8705" s="54"/>
      <c r="C8705" s="54"/>
      <c r="D8705" s="169"/>
      <c r="E8705" s="98"/>
      <c r="F8705" s="135"/>
      <c r="G8705" s="77"/>
      <c r="H8705" s="77"/>
      <c r="I8705" s="525"/>
      <c r="J8705" s="54"/>
      <c r="K8705" s="75" t="s">
        <v>1501</v>
      </c>
      <c r="L8705" s="76">
        <f t="shared" si="478"/>
        <v>0</v>
      </c>
      <c r="M8705" s="76"/>
      <c r="N8705" s="76"/>
      <c r="O8705" s="76"/>
      <c r="P8705" s="76"/>
      <c r="Q8705" s="76"/>
      <c r="R8705" s="76"/>
      <c r="S8705" s="76"/>
      <c r="T8705" s="76"/>
      <c r="U8705" s="76"/>
      <c r="V8705" s="76"/>
      <c r="W8705" s="76"/>
      <c r="X8705" s="76"/>
      <c r="Y8705" s="677"/>
      <c r="Z8705" s="677"/>
      <c r="AA8705" s="677"/>
      <c r="AB8705" s="677"/>
      <c r="AC8705" s="677"/>
      <c r="AD8705" s="677"/>
      <c r="AE8705" s="677"/>
      <c r="AF8705" s="677"/>
      <c r="AG8705" s="677"/>
      <c r="AH8705" s="677"/>
      <c r="AI8705" s="677"/>
      <c r="AJ8705" s="677"/>
      <c r="AK8705" s="677"/>
      <c r="AL8705" s="677"/>
      <c r="AM8705" s="677"/>
      <c r="AN8705" s="677"/>
      <c r="AO8705" s="677"/>
      <c r="AP8705" s="677"/>
      <c r="AQ8705" s="677"/>
      <c r="AR8705" s="677"/>
      <c r="AS8705" s="677"/>
      <c r="AT8705" s="677"/>
      <c r="AU8705" s="677"/>
      <c r="AV8705" s="677"/>
      <c r="AW8705" s="677"/>
      <c r="AX8705" s="677"/>
      <c r="AY8705" s="677"/>
      <c r="AZ8705" s="677"/>
      <c r="BA8705" s="677"/>
      <c r="BB8705" s="677"/>
      <c r="BC8705" s="677"/>
      <c r="BD8705" s="677"/>
      <c r="BE8705" s="677"/>
      <c r="BF8705" s="677"/>
      <c r="BG8705" s="677"/>
      <c r="BH8705" s="677"/>
      <c r="BI8705" s="677"/>
      <c r="BJ8705" s="677"/>
      <c r="BK8705" s="677"/>
      <c r="BL8705" s="677"/>
      <c r="BM8705" s="677"/>
      <c r="BN8705" s="677"/>
      <c r="BO8705" s="677"/>
      <c r="BP8705" s="677"/>
      <c r="BQ8705" s="677"/>
      <c r="BR8705" s="677"/>
      <c r="BS8705" s="677"/>
      <c r="BT8705" s="677"/>
      <c r="BU8705" s="677"/>
      <c r="BV8705" s="677"/>
      <c r="BW8705" s="677"/>
      <c r="BX8705" s="677"/>
      <c r="BY8705" s="677"/>
      <c r="BZ8705" s="677"/>
      <c r="CA8705" s="677"/>
      <c r="CB8705" s="677"/>
      <c r="CC8705" s="677"/>
      <c r="CD8705" s="677"/>
      <c r="CE8705" s="677"/>
      <c r="CF8705" s="677"/>
      <c r="CG8705" s="677"/>
    </row>
    <row r="8706" spans="1:85">
      <c r="A8706" s="54"/>
      <c r="B8706" s="54"/>
      <c r="C8706" s="80"/>
      <c r="D8706" s="81"/>
      <c r="E8706" s="99"/>
      <c r="F8706" s="80"/>
      <c r="G8706" s="81"/>
      <c r="H8706" s="81"/>
      <c r="I8706" s="526"/>
      <c r="J8706" s="80"/>
      <c r="K8706" s="84" t="s">
        <v>1502</v>
      </c>
      <c r="L8706" s="76">
        <f t="shared" si="478"/>
        <v>0</v>
      </c>
      <c r="M8706" s="76"/>
      <c r="N8706" s="76"/>
      <c r="O8706" s="76"/>
      <c r="P8706" s="76"/>
      <c r="Q8706" s="76"/>
      <c r="R8706" s="76"/>
      <c r="S8706" s="76"/>
      <c r="T8706" s="76"/>
      <c r="U8706" s="76"/>
      <c r="V8706" s="76"/>
      <c r="W8706" s="76"/>
      <c r="X8706" s="76"/>
      <c r="Y8706" s="677"/>
      <c r="Z8706" s="677"/>
      <c r="AA8706" s="677"/>
      <c r="AB8706" s="677"/>
      <c r="AC8706" s="677"/>
      <c r="AD8706" s="677"/>
      <c r="AE8706" s="677"/>
      <c r="AF8706" s="677"/>
      <c r="AG8706" s="677"/>
      <c r="AH8706" s="677"/>
      <c r="AI8706" s="677"/>
      <c r="AJ8706" s="677"/>
      <c r="AK8706" s="677"/>
      <c r="AL8706" s="677"/>
      <c r="AM8706" s="677"/>
      <c r="AN8706" s="677"/>
      <c r="AO8706" s="677"/>
      <c r="AP8706" s="677"/>
      <c r="AQ8706" s="677"/>
      <c r="AR8706" s="677"/>
      <c r="AS8706" s="677"/>
      <c r="AT8706" s="677"/>
      <c r="AU8706" s="677"/>
      <c r="AV8706" s="677"/>
      <c r="AW8706" s="677"/>
      <c r="AX8706" s="677"/>
      <c r="AY8706" s="677"/>
      <c r="AZ8706" s="677"/>
      <c r="BA8706" s="677"/>
      <c r="BB8706" s="677"/>
      <c r="BC8706" s="677"/>
      <c r="BD8706" s="677"/>
      <c r="BE8706" s="677"/>
      <c r="BF8706" s="677"/>
      <c r="BG8706" s="677"/>
      <c r="BH8706" s="677"/>
      <c r="BI8706" s="677"/>
      <c r="BJ8706" s="677"/>
      <c r="BK8706" s="677"/>
      <c r="BL8706" s="677"/>
      <c r="BM8706" s="677"/>
      <c r="BN8706" s="677"/>
      <c r="BO8706" s="677"/>
      <c r="BP8706" s="677"/>
      <c r="BQ8706" s="677"/>
      <c r="BR8706" s="677"/>
      <c r="BS8706" s="677"/>
      <c r="BT8706" s="677"/>
      <c r="BU8706" s="677"/>
      <c r="BV8706" s="677"/>
      <c r="BW8706" s="677"/>
      <c r="BX8706" s="677"/>
      <c r="BY8706" s="677"/>
      <c r="BZ8706" s="677"/>
      <c r="CA8706" s="677"/>
      <c r="CB8706" s="677"/>
      <c r="CC8706" s="677"/>
      <c r="CD8706" s="677"/>
      <c r="CE8706" s="677"/>
      <c r="CF8706" s="677"/>
      <c r="CG8706" s="677"/>
    </row>
    <row r="8707" spans="1:85">
      <c r="A8707" s="54"/>
      <c r="B8707" s="54"/>
      <c r="C8707" s="46" t="s">
        <v>31</v>
      </c>
      <c r="D8707" s="58" t="s">
        <v>12568</v>
      </c>
      <c r="E8707" s="97" t="s">
        <v>13187</v>
      </c>
      <c r="F8707" s="46" t="s">
        <v>12570</v>
      </c>
      <c r="G8707" s="58" t="s">
        <v>13188</v>
      </c>
      <c r="H8707" s="58" t="s">
        <v>12572</v>
      </c>
      <c r="I8707" s="524">
        <v>4964</v>
      </c>
      <c r="J8707" s="46" t="s">
        <v>1508</v>
      </c>
      <c r="K8707" s="75" t="s">
        <v>1509</v>
      </c>
      <c r="L8707" s="76">
        <f t="shared" si="478"/>
        <v>2</v>
      </c>
      <c r="M8707" s="76"/>
      <c r="N8707" s="76"/>
      <c r="O8707" s="76"/>
      <c r="P8707" s="76"/>
      <c r="Q8707" s="76"/>
      <c r="R8707" s="76"/>
      <c r="S8707" s="76"/>
      <c r="T8707" s="76">
        <v>2</v>
      </c>
      <c r="U8707" s="76"/>
      <c r="V8707" s="76"/>
      <c r="W8707" s="76"/>
      <c r="X8707" s="76"/>
      <c r="Y8707" s="677"/>
      <c r="Z8707" s="677"/>
      <c r="AA8707" s="677"/>
      <c r="AB8707" s="677"/>
      <c r="AC8707" s="677"/>
      <c r="AD8707" s="677"/>
      <c r="AE8707" s="677"/>
      <c r="AF8707" s="677"/>
      <c r="AG8707" s="677"/>
      <c r="AH8707" s="677"/>
      <c r="AI8707" s="677"/>
      <c r="AJ8707" s="677"/>
      <c r="AK8707" s="677"/>
      <c r="AL8707" s="677"/>
      <c r="AM8707" s="677"/>
      <c r="AN8707" s="677"/>
      <c r="AO8707" s="677"/>
      <c r="AP8707" s="677"/>
      <c r="AQ8707" s="677"/>
      <c r="AR8707" s="677"/>
      <c r="AS8707" s="677"/>
      <c r="AT8707" s="677"/>
      <c r="AU8707" s="677"/>
      <c r="AV8707" s="677"/>
      <c r="AW8707" s="677"/>
      <c r="AX8707" s="677"/>
      <c r="AY8707" s="677"/>
      <c r="AZ8707" s="677"/>
      <c r="BA8707" s="677"/>
      <c r="BB8707" s="677"/>
      <c r="BC8707" s="677"/>
      <c r="BD8707" s="677"/>
      <c r="BE8707" s="677"/>
      <c r="BF8707" s="677"/>
      <c r="BG8707" s="677"/>
      <c r="BH8707" s="677"/>
      <c r="BI8707" s="677"/>
      <c r="BJ8707" s="677"/>
      <c r="BK8707" s="677"/>
      <c r="BL8707" s="677"/>
      <c r="BM8707" s="677"/>
      <c r="BN8707" s="677"/>
      <c r="BO8707" s="677"/>
      <c r="BP8707" s="677"/>
      <c r="BQ8707" s="677"/>
      <c r="BR8707" s="677"/>
      <c r="BS8707" s="677"/>
      <c r="BT8707" s="677"/>
      <c r="BU8707" s="677"/>
      <c r="BV8707" s="677"/>
      <c r="BW8707" s="677"/>
      <c r="BX8707" s="677"/>
      <c r="BY8707" s="677"/>
      <c r="BZ8707" s="677"/>
      <c r="CA8707" s="677"/>
      <c r="CB8707" s="677"/>
      <c r="CC8707" s="677"/>
      <c r="CD8707" s="677"/>
      <c r="CE8707" s="677"/>
      <c r="CF8707" s="677"/>
      <c r="CG8707" s="677"/>
    </row>
    <row r="8708" spans="1:85">
      <c r="A8708" s="54"/>
      <c r="B8708" s="54"/>
      <c r="C8708" s="54"/>
      <c r="D8708" s="169"/>
      <c r="E8708" s="98"/>
      <c r="F8708" s="135"/>
      <c r="G8708" s="77"/>
      <c r="H8708" s="77"/>
      <c r="I8708" s="525"/>
      <c r="J8708" s="54"/>
      <c r="K8708" s="75" t="s">
        <v>1501</v>
      </c>
      <c r="L8708" s="76">
        <f t="shared" si="478"/>
        <v>0</v>
      </c>
      <c r="M8708" s="76"/>
      <c r="N8708" s="76"/>
      <c r="O8708" s="76"/>
      <c r="P8708" s="76"/>
      <c r="Q8708" s="76"/>
      <c r="R8708" s="76"/>
      <c r="S8708" s="76"/>
      <c r="T8708" s="76"/>
      <c r="U8708" s="76"/>
      <c r="V8708" s="76"/>
      <c r="W8708" s="76"/>
      <c r="X8708" s="76"/>
      <c r="Y8708" s="677"/>
      <c r="Z8708" s="677"/>
      <c r="AA8708" s="677"/>
      <c r="AB8708" s="677"/>
      <c r="AC8708" s="677"/>
      <c r="AD8708" s="677"/>
      <c r="AE8708" s="677"/>
      <c r="AF8708" s="677"/>
      <c r="AG8708" s="677"/>
      <c r="AH8708" s="677"/>
      <c r="AI8708" s="677"/>
      <c r="AJ8708" s="677"/>
      <c r="AK8708" s="677"/>
      <c r="AL8708" s="677"/>
      <c r="AM8708" s="677"/>
      <c r="AN8708" s="677"/>
      <c r="AO8708" s="677"/>
      <c r="AP8708" s="677"/>
      <c r="AQ8708" s="677"/>
      <c r="AR8708" s="677"/>
      <c r="AS8708" s="677"/>
      <c r="AT8708" s="677"/>
      <c r="AU8708" s="677"/>
      <c r="AV8708" s="677"/>
      <c r="AW8708" s="677"/>
      <c r="AX8708" s="677"/>
      <c r="AY8708" s="677"/>
      <c r="AZ8708" s="677"/>
      <c r="BA8708" s="677"/>
      <c r="BB8708" s="677"/>
      <c r="BC8708" s="677"/>
      <c r="BD8708" s="677"/>
      <c r="BE8708" s="677"/>
      <c r="BF8708" s="677"/>
      <c r="BG8708" s="677"/>
      <c r="BH8708" s="677"/>
      <c r="BI8708" s="677"/>
      <c r="BJ8708" s="677"/>
      <c r="BK8708" s="677"/>
      <c r="BL8708" s="677"/>
      <c r="BM8708" s="677"/>
      <c r="BN8708" s="677"/>
      <c r="BO8708" s="677"/>
      <c r="BP8708" s="677"/>
      <c r="BQ8708" s="677"/>
      <c r="BR8708" s="677"/>
      <c r="BS8708" s="677"/>
      <c r="BT8708" s="677"/>
      <c r="BU8708" s="677"/>
      <c r="BV8708" s="677"/>
      <c r="BW8708" s="677"/>
      <c r="BX8708" s="677"/>
      <c r="BY8708" s="677"/>
      <c r="BZ8708" s="677"/>
      <c r="CA8708" s="677"/>
      <c r="CB8708" s="677"/>
      <c r="CC8708" s="677"/>
      <c r="CD8708" s="677"/>
      <c r="CE8708" s="677"/>
      <c r="CF8708" s="677"/>
      <c r="CG8708" s="677"/>
    </row>
    <row r="8709" spans="1:85">
      <c r="A8709" s="54"/>
      <c r="B8709" s="54"/>
      <c r="C8709" s="80"/>
      <c r="D8709" s="81"/>
      <c r="E8709" s="99"/>
      <c r="F8709" s="80"/>
      <c r="G8709" s="81"/>
      <c r="H8709" s="81"/>
      <c r="I8709" s="526"/>
      <c r="J8709" s="80"/>
      <c r="K8709" s="84" t="s">
        <v>1502</v>
      </c>
      <c r="L8709" s="76">
        <f t="shared" si="478"/>
        <v>0</v>
      </c>
      <c r="M8709" s="76"/>
      <c r="N8709" s="76"/>
      <c r="O8709" s="76"/>
      <c r="P8709" s="76"/>
      <c r="Q8709" s="76"/>
      <c r="R8709" s="76"/>
      <c r="S8709" s="76"/>
      <c r="T8709" s="76"/>
      <c r="U8709" s="76"/>
      <c r="V8709" s="76"/>
      <c r="W8709" s="76"/>
      <c r="X8709" s="76"/>
      <c r="Y8709" s="677"/>
      <c r="Z8709" s="677"/>
      <c r="AA8709" s="677"/>
      <c r="AB8709" s="677"/>
      <c r="AC8709" s="677"/>
      <c r="AD8709" s="677"/>
      <c r="AE8709" s="677"/>
      <c r="AF8709" s="677"/>
      <c r="AG8709" s="677"/>
      <c r="AH8709" s="677"/>
      <c r="AI8709" s="677"/>
      <c r="AJ8709" s="677"/>
      <c r="AK8709" s="677"/>
      <c r="AL8709" s="677"/>
      <c r="AM8709" s="677"/>
      <c r="AN8709" s="677"/>
      <c r="AO8709" s="677"/>
      <c r="AP8709" s="677"/>
      <c r="AQ8709" s="677"/>
      <c r="AR8709" s="677"/>
      <c r="AS8709" s="677"/>
      <c r="AT8709" s="677"/>
      <c r="AU8709" s="677"/>
      <c r="AV8709" s="677"/>
      <c r="AW8709" s="677"/>
      <c r="AX8709" s="677"/>
      <c r="AY8709" s="677"/>
      <c r="AZ8709" s="677"/>
      <c r="BA8709" s="677"/>
      <c r="BB8709" s="677"/>
      <c r="BC8709" s="677"/>
      <c r="BD8709" s="677"/>
      <c r="BE8709" s="677"/>
      <c r="BF8709" s="677"/>
      <c r="BG8709" s="677"/>
      <c r="BH8709" s="677"/>
      <c r="BI8709" s="677"/>
      <c r="BJ8709" s="677"/>
      <c r="BK8709" s="677"/>
      <c r="BL8709" s="677"/>
      <c r="BM8709" s="677"/>
      <c r="BN8709" s="677"/>
      <c r="BO8709" s="677"/>
      <c r="BP8709" s="677"/>
      <c r="BQ8709" s="677"/>
      <c r="BR8709" s="677"/>
      <c r="BS8709" s="677"/>
      <c r="BT8709" s="677"/>
      <c r="BU8709" s="677"/>
      <c r="BV8709" s="677"/>
      <c r="BW8709" s="677"/>
      <c r="BX8709" s="677"/>
      <c r="BY8709" s="677"/>
      <c r="BZ8709" s="677"/>
      <c r="CA8709" s="677"/>
      <c r="CB8709" s="677"/>
      <c r="CC8709" s="677"/>
      <c r="CD8709" s="677"/>
      <c r="CE8709" s="677"/>
      <c r="CF8709" s="677"/>
      <c r="CG8709" s="677"/>
    </row>
    <row r="8710" spans="1:85">
      <c r="A8710" s="54"/>
      <c r="B8710" s="54"/>
      <c r="C8710" s="46" t="s">
        <v>31</v>
      </c>
      <c r="D8710" s="58" t="s">
        <v>13189</v>
      </c>
      <c r="E8710" s="97" t="s">
        <v>13190</v>
      </c>
      <c r="F8710" s="46" t="s">
        <v>13191</v>
      </c>
      <c r="G8710" s="58" t="s">
        <v>13192</v>
      </c>
      <c r="H8710" s="58" t="s">
        <v>13193</v>
      </c>
      <c r="I8710" s="524">
        <v>592</v>
      </c>
      <c r="J8710" s="46" t="s">
        <v>1508</v>
      </c>
      <c r="K8710" s="75" t="s">
        <v>1509</v>
      </c>
      <c r="L8710" s="76">
        <f t="shared" si="478"/>
        <v>0</v>
      </c>
      <c r="M8710" s="76"/>
      <c r="N8710" s="76"/>
      <c r="O8710" s="76"/>
      <c r="P8710" s="76"/>
      <c r="Q8710" s="76"/>
      <c r="R8710" s="76"/>
      <c r="S8710" s="76"/>
      <c r="T8710" s="76"/>
      <c r="U8710" s="76"/>
      <c r="V8710" s="76"/>
      <c r="W8710" s="76"/>
      <c r="X8710" s="76"/>
      <c r="Y8710" s="677"/>
      <c r="Z8710" s="677"/>
      <c r="AA8710" s="677"/>
      <c r="AB8710" s="677"/>
      <c r="AC8710" s="677"/>
      <c r="AD8710" s="677"/>
      <c r="AE8710" s="677"/>
      <c r="AF8710" s="677"/>
      <c r="AG8710" s="677"/>
      <c r="AH8710" s="677"/>
      <c r="AI8710" s="677"/>
      <c r="AJ8710" s="677"/>
      <c r="AK8710" s="677"/>
      <c r="AL8710" s="677"/>
      <c r="AM8710" s="677"/>
      <c r="AN8710" s="677"/>
      <c r="AO8710" s="677"/>
      <c r="AP8710" s="677"/>
      <c r="AQ8710" s="677"/>
      <c r="AR8710" s="677"/>
      <c r="AS8710" s="677"/>
      <c r="AT8710" s="677"/>
      <c r="AU8710" s="677"/>
      <c r="AV8710" s="677"/>
      <c r="AW8710" s="677"/>
      <c r="AX8710" s="677"/>
      <c r="AY8710" s="677"/>
      <c r="AZ8710" s="677"/>
      <c r="BA8710" s="677"/>
      <c r="BB8710" s="677"/>
      <c r="BC8710" s="677"/>
      <c r="BD8710" s="677"/>
      <c r="BE8710" s="677"/>
      <c r="BF8710" s="677"/>
      <c r="BG8710" s="677"/>
      <c r="BH8710" s="677"/>
      <c r="BI8710" s="677"/>
      <c r="BJ8710" s="677"/>
      <c r="BK8710" s="677"/>
      <c r="BL8710" s="677"/>
      <c r="BM8710" s="677"/>
      <c r="BN8710" s="677"/>
      <c r="BO8710" s="677"/>
      <c r="BP8710" s="677"/>
      <c r="BQ8710" s="677"/>
      <c r="BR8710" s="677"/>
      <c r="BS8710" s="677"/>
      <c r="BT8710" s="677"/>
      <c r="BU8710" s="677"/>
      <c r="BV8710" s="677"/>
      <c r="BW8710" s="677"/>
      <c r="BX8710" s="677"/>
      <c r="BY8710" s="677"/>
      <c r="BZ8710" s="677"/>
      <c r="CA8710" s="677"/>
      <c r="CB8710" s="677"/>
      <c r="CC8710" s="677"/>
      <c r="CD8710" s="677"/>
      <c r="CE8710" s="677"/>
      <c r="CF8710" s="677"/>
      <c r="CG8710" s="677"/>
    </row>
    <row r="8711" spans="1:85">
      <c r="A8711" s="54"/>
      <c r="B8711" s="54"/>
      <c r="C8711" s="54"/>
      <c r="D8711" s="169"/>
      <c r="E8711" s="98"/>
      <c r="F8711" s="135"/>
      <c r="G8711" s="77"/>
      <c r="H8711" s="77"/>
      <c r="I8711" s="525"/>
      <c r="J8711" s="54"/>
      <c r="K8711" s="75" t="s">
        <v>1501</v>
      </c>
      <c r="L8711" s="76">
        <f t="shared" si="478"/>
        <v>7</v>
      </c>
      <c r="M8711" s="76"/>
      <c r="N8711" s="76"/>
      <c r="O8711" s="76">
        <v>1</v>
      </c>
      <c r="P8711" s="76">
        <v>6</v>
      </c>
      <c r="Q8711" s="76"/>
      <c r="R8711" s="76"/>
      <c r="S8711" s="76"/>
      <c r="T8711" s="76"/>
      <c r="U8711" s="76"/>
      <c r="V8711" s="76"/>
      <c r="W8711" s="76"/>
      <c r="X8711" s="76"/>
      <c r="Y8711" s="677"/>
      <c r="Z8711" s="677"/>
      <c r="AA8711" s="677"/>
      <c r="AB8711" s="677"/>
      <c r="AC8711" s="677"/>
      <c r="AD8711" s="677"/>
      <c r="AE8711" s="677"/>
      <c r="AF8711" s="677"/>
      <c r="AG8711" s="677"/>
      <c r="AH8711" s="677"/>
      <c r="AI8711" s="677"/>
      <c r="AJ8711" s="677"/>
      <c r="AK8711" s="677"/>
      <c r="AL8711" s="677"/>
      <c r="AM8711" s="677"/>
      <c r="AN8711" s="677"/>
      <c r="AO8711" s="677"/>
      <c r="AP8711" s="677"/>
      <c r="AQ8711" s="677"/>
      <c r="AR8711" s="677"/>
      <c r="AS8711" s="677"/>
      <c r="AT8711" s="677"/>
      <c r="AU8711" s="677"/>
      <c r="AV8711" s="677"/>
      <c r="AW8711" s="677"/>
      <c r="AX8711" s="677"/>
      <c r="AY8711" s="677"/>
      <c r="AZ8711" s="677"/>
      <c r="BA8711" s="677"/>
      <c r="BB8711" s="677"/>
      <c r="BC8711" s="677"/>
      <c r="BD8711" s="677"/>
      <c r="BE8711" s="677"/>
      <c r="BF8711" s="677"/>
      <c r="BG8711" s="677"/>
      <c r="BH8711" s="677"/>
      <c r="BI8711" s="677"/>
      <c r="BJ8711" s="677"/>
      <c r="BK8711" s="677"/>
      <c r="BL8711" s="677"/>
      <c r="BM8711" s="677"/>
      <c r="BN8711" s="677"/>
      <c r="BO8711" s="677"/>
      <c r="BP8711" s="677"/>
      <c r="BQ8711" s="677"/>
      <c r="BR8711" s="677"/>
      <c r="BS8711" s="677"/>
      <c r="BT8711" s="677"/>
      <c r="BU8711" s="677"/>
      <c r="BV8711" s="677"/>
      <c r="BW8711" s="677"/>
      <c r="BX8711" s="677"/>
      <c r="BY8711" s="677"/>
      <c r="BZ8711" s="677"/>
      <c r="CA8711" s="677"/>
      <c r="CB8711" s="677"/>
      <c r="CC8711" s="677"/>
      <c r="CD8711" s="677"/>
      <c r="CE8711" s="677"/>
      <c r="CF8711" s="677"/>
      <c r="CG8711" s="677"/>
    </row>
    <row r="8712" spans="1:85">
      <c r="A8712" s="54"/>
      <c r="B8712" s="54"/>
      <c r="C8712" s="80"/>
      <c r="D8712" s="81"/>
      <c r="E8712" s="99"/>
      <c r="F8712" s="80"/>
      <c r="G8712" s="81"/>
      <c r="H8712" s="81"/>
      <c r="I8712" s="526"/>
      <c r="J8712" s="80"/>
      <c r="K8712" s="84" t="s">
        <v>1502</v>
      </c>
      <c r="L8712" s="76">
        <f t="shared" si="478"/>
        <v>0</v>
      </c>
      <c r="M8712" s="76"/>
      <c r="N8712" s="76"/>
      <c r="O8712" s="76"/>
      <c r="P8712" s="76"/>
      <c r="Q8712" s="76"/>
      <c r="R8712" s="76"/>
      <c r="S8712" s="76"/>
      <c r="T8712" s="76"/>
      <c r="U8712" s="76"/>
      <c r="V8712" s="76"/>
      <c r="W8712" s="76"/>
      <c r="X8712" s="76"/>
      <c r="Y8712" s="677"/>
      <c r="Z8712" s="677"/>
      <c r="AA8712" s="677"/>
      <c r="AB8712" s="677"/>
      <c r="AC8712" s="677"/>
      <c r="AD8712" s="677"/>
      <c r="AE8712" s="677"/>
      <c r="AF8712" s="677"/>
      <c r="AG8712" s="677"/>
      <c r="AH8712" s="677"/>
      <c r="AI8712" s="677"/>
      <c r="AJ8712" s="677"/>
      <c r="AK8712" s="677"/>
      <c r="AL8712" s="677"/>
      <c r="AM8712" s="677"/>
      <c r="AN8712" s="677"/>
      <c r="AO8712" s="677"/>
      <c r="AP8712" s="677"/>
      <c r="AQ8712" s="677"/>
      <c r="AR8712" s="677"/>
      <c r="AS8712" s="677"/>
      <c r="AT8712" s="677"/>
      <c r="AU8712" s="677"/>
      <c r="AV8712" s="677"/>
      <c r="AW8712" s="677"/>
      <c r="AX8712" s="677"/>
      <c r="AY8712" s="677"/>
      <c r="AZ8712" s="677"/>
      <c r="BA8712" s="677"/>
      <c r="BB8712" s="677"/>
      <c r="BC8712" s="677"/>
      <c r="BD8712" s="677"/>
      <c r="BE8712" s="677"/>
      <c r="BF8712" s="677"/>
      <c r="BG8712" s="677"/>
      <c r="BH8712" s="677"/>
      <c r="BI8712" s="677"/>
      <c r="BJ8712" s="677"/>
      <c r="BK8712" s="677"/>
      <c r="BL8712" s="677"/>
      <c r="BM8712" s="677"/>
      <c r="BN8712" s="677"/>
      <c r="BO8712" s="677"/>
      <c r="BP8712" s="677"/>
      <c r="BQ8712" s="677"/>
      <c r="BR8712" s="677"/>
      <c r="BS8712" s="677"/>
      <c r="BT8712" s="677"/>
      <c r="BU8712" s="677"/>
      <c r="BV8712" s="677"/>
      <c r="BW8712" s="677"/>
      <c r="BX8712" s="677"/>
      <c r="BY8712" s="677"/>
      <c r="BZ8712" s="677"/>
      <c r="CA8712" s="677"/>
      <c r="CB8712" s="677"/>
      <c r="CC8712" s="677"/>
      <c r="CD8712" s="677"/>
      <c r="CE8712" s="677"/>
      <c r="CF8712" s="677"/>
      <c r="CG8712" s="677"/>
    </row>
    <row r="8713" spans="1:85">
      <c r="A8713" s="54"/>
      <c r="B8713" s="54"/>
      <c r="C8713" s="46" t="s">
        <v>31</v>
      </c>
      <c r="D8713" s="58" t="s">
        <v>13194</v>
      </c>
      <c r="E8713" s="97" t="s">
        <v>13195</v>
      </c>
      <c r="F8713" s="46" t="s">
        <v>13196</v>
      </c>
      <c r="G8713" s="58" t="s">
        <v>13197</v>
      </c>
      <c r="H8713" s="58" t="s">
        <v>13198</v>
      </c>
      <c r="I8713" s="524">
        <v>2225</v>
      </c>
      <c r="J8713" s="46" t="s">
        <v>1508</v>
      </c>
      <c r="K8713" s="75" t="s">
        <v>1509</v>
      </c>
      <c r="L8713" s="76">
        <f t="shared" si="478"/>
        <v>2</v>
      </c>
      <c r="M8713" s="76"/>
      <c r="N8713" s="76"/>
      <c r="O8713" s="76"/>
      <c r="P8713" s="76"/>
      <c r="Q8713" s="76"/>
      <c r="R8713" s="76"/>
      <c r="S8713" s="76">
        <v>1</v>
      </c>
      <c r="T8713" s="76"/>
      <c r="U8713" s="76"/>
      <c r="V8713" s="76"/>
      <c r="W8713" s="76"/>
      <c r="X8713" s="76">
        <v>1</v>
      </c>
      <c r="Y8713" s="677"/>
      <c r="Z8713" s="677"/>
      <c r="AA8713" s="677"/>
      <c r="AB8713" s="677"/>
      <c r="AC8713" s="677"/>
      <c r="AD8713" s="677"/>
      <c r="AE8713" s="677"/>
      <c r="AF8713" s="677"/>
      <c r="AG8713" s="677"/>
      <c r="AH8713" s="677"/>
      <c r="AI8713" s="677"/>
      <c r="AJ8713" s="677"/>
      <c r="AK8713" s="677"/>
      <c r="AL8713" s="677"/>
      <c r="AM8713" s="677"/>
      <c r="AN8713" s="677"/>
      <c r="AO8713" s="677"/>
      <c r="AP8713" s="677"/>
      <c r="AQ8713" s="677"/>
      <c r="AR8713" s="677"/>
      <c r="AS8713" s="677"/>
      <c r="AT8713" s="677"/>
      <c r="AU8713" s="677"/>
      <c r="AV8713" s="677"/>
      <c r="AW8713" s="677"/>
      <c r="AX8713" s="677"/>
      <c r="AY8713" s="677"/>
      <c r="AZ8713" s="677"/>
      <c r="BA8713" s="677"/>
      <c r="BB8713" s="677"/>
      <c r="BC8713" s="677"/>
      <c r="BD8713" s="677"/>
      <c r="BE8713" s="677"/>
      <c r="BF8713" s="677"/>
      <c r="BG8713" s="677"/>
      <c r="BH8713" s="677"/>
      <c r="BI8713" s="677"/>
      <c r="BJ8713" s="677"/>
      <c r="BK8713" s="677"/>
      <c r="BL8713" s="677"/>
      <c r="BM8713" s="677"/>
      <c r="BN8713" s="677"/>
      <c r="BO8713" s="677"/>
      <c r="BP8713" s="677"/>
      <c r="BQ8713" s="677"/>
      <c r="BR8713" s="677"/>
      <c r="BS8713" s="677"/>
      <c r="BT8713" s="677"/>
      <c r="BU8713" s="677"/>
      <c r="BV8713" s="677"/>
      <c r="BW8713" s="677"/>
      <c r="BX8713" s="677"/>
      <c r="BY8713" s="677"/>
      <c r="BZ8713" s="677"/>
      <c r="CA8713" s="677"/>
      <c r="CB8713" s="677"/>
      <c r="CC8713" s="677"/>
      <c r="CD8713" s="677"/>
      <c r="CE8713" s="677"/>
      <c r="CF8713" s="677"/>
      <c r="CG8713" s="677"/>
    </row>
    <row r="8714" spans="1:85">
      <c r="A8714" s="54"/>
      <c r="B8714" s="54"/>
      <c r="C8714" s="54"/>
      <c r="D8714" s="169"/>
      <c r="E8714" s="98"/>
      <c r="F8714" s="135"/>
      <c r="G8714" s="77"/>
      <c r="H8714" s="77"/>
      <c r="I8714" s="525"/>
      <c r="J8714" s="54"/>
      <c r="K8714" s="75" t="s">
        <v>1501</v>
      </c>
      <c r="L8714" s="76">
        <f t="shared" si="478"/>
        <v>0</v>
      </c>
      <c r="M8714" s="76"/>
      <c r="N8714" s="76"/>
      <c r="O8714" s="76"/>
      <c r="P8714" s="76"/>
      <c r="Q8714" s="76"/>
      <c r="R8714" s="76"/>
      <c r="S8714" s="76"/>
      <c r="T8714" s="76"/>
      <c r="U8714" s="76"/>
      <c r="V8714" s="76"/>
      <c r="W8714" s="76"/>
      <c r="X8714" s="76"/>
      <c r="Y8714" s="677"/>
      <c r="Z8714" s="677"/>
      <c r="AA8714" s="677"/>
      <c r="AB8714" s="677"/>
      <c r="AC8714" s="677"/>
      <c r="AD8714" s="677"/>
      <c r="AE8714" s="677"/>
      <c r="AF8714" s="677"/>
      <c r="AG8714" s="677"/>
      <c r="AH8714" s="677"/>
      <c r="AI8714" s="677"/>
      <c r="AJ8714" s="677"/>
      <c r="AK8714" s="677"/>
      <c r="AL8714" s="677"/>
      <c r="AM8714" s="677"/>
      <c r="AN8714" s="677"/>
      <c r="AO8714" s="677"/>
      <c r="AP8714" s="677"/>
      <c r="AQ8714" s="677"/>
      <c r="AR8714" s="677"/>
      <c r="AS8714" s="677"/>
      <c r="AT8714" s="677"/>
      <c r="AU8714" s="677"/>
      <c r="AV8714" s="677"/>
      <c r="AW8714" s="677"/>
      <c r="AX8714" s="677"/>
      <c r="AY8714" s="677"/>
      <c r="AZ8714" s="677"/>
      <c r="BA8714" s="677"/>
      <c r="BB8714" s="677"/>
      <c r="BC8714" s="677"/>
      <c r="BD8714" s="677"/>
      <c r="BE8714" s="677"/>
      <c r="BF8714" s="677"/>
      <c r="BG8714" s="677"/>
      <c r="BH8714" s="677"/>
      <c r="BI8714" s="677"/>
      <c r="BJ8714" s="677"/>
      <c r="BK8714" s="677"/>
      <c r="BL8714" s="677"/>
      <c r="BM8714" s="677"/>
      <c r="BN8714" s="677"/>
      <c r="BO8714" s="677"/>
      <c r="BP8714" s="677"/>
      <c r="BQ8714" s="677"/>
      <c r="BR8714" s="677"/>
      <c r="BS8714" s="677"/>
      <c r="BT8714" s="677"/>
      <c r="BU8714" s="677"/>
      <c r="BV8714" s="677"/>
      <c r="BW8714" s="677"/>
      <c r="BX8714" s="677"/>
      <c r="BY8714" s="677"/>
      <c r="BZ8714" s="677"/>
      <c r="CA8714" s="677"/>
      <c r="CB8714" s="677"/>
      <c r="CC8714" s="677"/>
      <c r="CD8714" s="677"/>
      <c r="CE8714" s="677"/>
      <c r="CF8714" s="677"/>
      <c r="CG8714" s="677"/>
    </row>
    <row r="8715" spans="1:85">
      <c r="A8715" s="54"/>
      <c r="B8715" s="54"/>
      <c r="C8715" s="80"/>
      <c r="D8715" s="81"/>
      <c r="E8715" s="99"/>
      <c r="F8715" s="80"/>
      <c r="G8715" s="81"/>
      <c r="H8715" s="81"/>
      <c r="I8715" s="526"/>
      <c r="J8715" s="80"/>
      <c r="K8715" s="84" t="s">
        <v>1502</v>
      </c>
      <c r="L8715" s="76">
        <f t="shared" si="478"/>
        <v>0</v>
      </c>
      <c r="M8715" s="76"/>
      <c r="N8715" s="76"/>
      <c r="O8715" s="76"/>
      <c r="P8715" s="76"/>
      <c r="Q8715" s="76"/>
      <c r="R8715" s="76"/>
      <c r="S8715" s="76"/>
      <c r="T8715" s="76"/>
      <c r="U8715" s="76"/>
      <c r="V8715" s="76"/>
      <c r="W8715" s="76"/>
      <c r="X8715" s="76"/>
      <c r="Y8715" s="677"/>
      <c r="Z8715" s="677"/>
      <c r="AA8715" s="677"/>
      <c r="AB8715" s="677"/>
      <c r="AC8715" s="677"/>
      <c r="AD8715" s="677"/>
      <c r="AE8715" s="677"/>
      <c r="AF8715" s="677"/>
      <c r="AG8715" s="677"/>
      <c r="AH8715" s="677"/>
      <c r="AI8715" s="677"/>
      <c r="AJ8715" s="677"/>
      <c r="AK8715" s="677"/>
      <c r="AL8715" s="677"/>
      <c r="AM8715" s="677"/>
      <c r="AN8715" s="677"/>
      <c r="AO8715" s="677"/>
      <c r="AP8715" s="677"/>
      <c r="AQ8715" s="677"/>
      <c r="AR8715" s="677"/>
      <c r="AS8715" s="677"/>
      <c r="AT8715" s="677"/>
      <c r="AU8715" s="677"/>
      <c r="AV8715" s="677"/>
      <c r="AW8715" s="677"/>
      <c r="AX8715" s="677"/>
      <c r="AY8715" s="677"/>
      <c r="AZ8715" s="677"/>
      <c r="BA8715" s="677"/>
      <c r="BB8715" s="677"/>
      <c r="BC8715" s="677"/>
      <c r="BD8715" s="677"/>
      <c r="BE8715" s="677"/>
      <c r="BF8715" s="677"/>
      <c r="BG8715" s="677"/>
      <c r="BH8715" s="677"/>
      <c r="BI8715" s="677"/>
      <c r="BJ8715" s="677"/>
      <c r="BK8715" s="677"/>
      <c r="BL8715" s="677"/>
      <c r="BM8715" s="677"/>
      <c r="BN8715" s="677"/>
      <c r="BO8715" s="677"/>
      <c r="BP8715" s="677"/>
      <c r="BQ8715" s="677"/>
      <c r="BR8715" s="677"/>
      <c r="BS8715" s="677"/>
      <c r="BT8715" s="677"/>
      <c r="BU8715" s="677"/>
      <c r="BV8715" s="677"/>
      <c r="BW8715" s="677"/>
      <c r="BX8715" s="677"/>
      <c r="BY8715" s="677"/>
      <c r="BZ8715" s="677"/>
      <c r="CA8715" s="677"/>
      <c r="CB8715" s="677"/>
      <c r="CC8715" s="677"/>
      <c r="CD8715" s="677"/>
      <c r="CE8715" s="677"/>
      <c r="CF8715" s="677"/>
      <c r="CG8715" s="677"/>
    </row>
    <row r="8716" spans="1:85">
      <c r="A8716" s="54"/>
      <c r="B8716" s="54"/>
      <c r="C8716" s="46" t="s">
        <v>31</v>
      </c>
      <c r="D8716" s="58" t="s">
        <v>13199</v>
      </c>
      <c r="E8716" s="97" t="s">
        <v>13200</v>
      </c>
      <c r="F8716" s="46" t="s">
        <v>13201</v>
      </c>
      <c r="G8716" s="58" t="s">
        <v>13202</v>
      </c>
      <c r="H8716" s="58" t="s">
        <v>13203</v>
      </c>
      <c r="I8716" s="524">
        <v>679</v>
      </c>
      <c r="J8716" s="46" t="s">
        <v>1508</v>
      </c>
      <c r="K8716" s="75" t="s">
        <v>1509</v>
      </c>
      <c r="L8716" s="76">
        <f t="shared" si="478"/>
        <v>2</v>
      </c>
      <c r="M8716" s="76"/>
      <c r="N8716" s="76"/>
      <c r="O8716" s="76"/>
      <c r="P8716" s="76"/>
      <c r="Q8716" s="76"/>
      <c r="R8716" s="76"/>
      <c r="S8716" s="76"/>
      <c r="T8716" s="76"/>
      <c r="U8716" s="76"/>
      <c r="V8716" s="76"/>
      <c r="W8716" s="76"/>
      <c r="X8716" s="76">
        <v>2</v>
      </c>
      <c r="Y8716" s="677"/>
      <c r="Z8716" s="677"/>
      <c r="AA8716" s="677"/>
      <c r="AB8716" s="677"/>
      <c r="AC8716" s="677"/>
      <c r="AD8716" s="677"/>
      <c r="AE8716" s="677"/>
      <c r="AF8716" s="677"/>
      <c r="AG8716" s="677"/>
      <c r="AH8716" s="677"/>
      <c r="AI8716" s="677"/>
      <c r="AJ8716" s="677"/>
      <c r="AK8716" s="677"/>
      <c r="AL8716" s="677"/>
      <c r="AM8716" s="677"/>
      <c r="AN8716" s="677"/>
      <c r="AO8716" s="677"/>
      <c r="AP8716" s="677"/>
      <c r="AQ8716" s="677"/>
      <c r="AR8716" s="677"/>
      <c r="AS8716" s="677"/>
      <c r="AT8716" s="677"/>
      <c r="AU8716" s="677"/>
      <c r="AV8716" s="677"/>
      <c r="AW8716" s="677"/>
      <c r="AX8716" s="677"/>
      <c r="AY8716" s="677"/>
      <c r="AZ8716" s="677"/>
      <c r="BA8716" s="677"/>
      <c r="BB8716" s="677"/>
      <c r="BC8716" s="677"/>
      <c r="BD8716" s="677"/>
      <c r="BE8716" s="677"/>
      <c r="BF8716" s="677"/>
      <c r="BG8716" s="677"/>
      <c r="BH8716" s="677"/>
      <c r="BI8716" s="677"/>
      <c r="BJ8716" s="677"/>
      <c r="BK8716" s="677"/>
      <c r="BL8716" s="677"/>
      <c r="BM8716" s="677"/>
      <c r="BN8716" s="677"/>
      <c r="BO8716" s="677"/>
      <c r="BP8716" s="677"/>
      <c r="BQ8716" s="677"/>
      <c r="BR8716" s="677"/>
      <c r="BS8716" s="677"/>
      <c r="BT8716" s="677"/>
      <c r="BU8716" s="677"/>
      <c r="BV8716" s="677"/>
      <c r="BW8716" s="677"/>
      <c r="BX8716" s="677"/>
      <c r="BY8716" s="677"/>
      <c r="BZ8716" s="677"/>
      <c r="CA8716" s="677"/>
      <c r="CB8716" s="677"/>
      <c r="CC8716" s="677"/>
      <c r="CD8716" s="677"/>
      <c r="CE8716" s="677"/>
      <c r="CF8716" s="677"/>
      <c r="CG8716" s="677"/>
    </row>
    <row r="8717" spans="1:85">
      <c r="A8717" s="54"/>
      <c r="B8717" s="54"/>
      <c r="C8717" s="54"/>
      <c r="D8717" s="169"/>
      <c r="E8717" s="98"/>
      <c r="F8717" s="135"/>
      <c r="G8717" s="77"/>
      <c r="H8717" s="77"/>
      <c r="I8717" s="525"/>
      <c r="J8717" s="54"/>
      <c r="K8717" s="75" t="s">
        <v>1501</v>
      </c>
      <c r="L8717" s="76">
        <f t="shared" si="478"/>
        <v>0</v>
      </c>
      <c r="M8717" s="76"/>
      <c r="N8717" s="76"/>
      <c r="O8717" s="76"/>
      <c r="P8717" s="76"/>
      <c r="Q8717" s="76"/>
      <c r="R8717" s="76"/>
      <c r="S8717" s="76"/>
      <c r="T8717" s="76"/>
      <c r="U8717" s="76"/>
      <c r="V8717" s="76"/>
      <c r="W8717" s="76"/>
      <c r="X8717" s="76"/>
      <c r="Y8717" s="677"/>
      <c r="Z8717" s="677"/>
      <c r="AA8717" s="677"/>
      <c r="AB8717" s="677"/>
      <c r="AC8717" s="677"/>
      <c r="AD8717" s="677"/>
      <c r="AE8717" s="677"/>
      <c r="AF8717" s="677"/>
      <c r="AG8717" s="677"/>
      <c r="AH8717" s="677"/>
      <c r="AI8717" s="677"/>
      <c r="AJ8717" s="677"/>
      <c r="AK8717" s="677"/>
      <c r="AL8717" s="677"/>
      <c r="AM8717" s="677"/>
      <c r="AN8717" s="677"/>
      <c r="AO8717" s="677"/>
      <c r="AP8717" s="677"/>
      <c r="AQ8717" s="677"/>
      <c r="AR8717" s="677"/>
      <c r="AS8717" s="677"/>
      <c r="AT8717" s="677"/>
      <c r="AU8717" s="677"/>
      <c r="AV8717" s="677"/>
      <c r="AW8717" s="677"/>
      <c r="AX8717" s="677"/>
      <c r="AY8717" s="677"/>
      <c r="AZ8717" s="677"/>
      <c r="BA8717" s="677"/>
      <c r="BB8717" s="677"/>
      <c r="BC8717" s="677"/>
      <c r="BD8717" s="677"/>
      <c r="BE8717" s="677"/>
      <c r="BF8717" s="677"/>
      <c r="BG8717" s="677"/>
      <c r="BH8717" s="677"/>
      <c r="BI8717" s="677"/>
      <c r="BJ8717" s="677"/>
      <c r="BK8717" s="677"/>
      <c r="BL8717" s="677"/>
      <c r="BM8717" s="677"/>
      <c r="BN8717" s="677"/>
      <c r="BO8717" s="677"/>
      <c r="BP8717" s="677"/>
      <c r="BQ8717" s="677"/>
      <c r="BR8717" s="677"/>
      <c r="BS8717" s="677"/>
      <c r="BT8717" s="677"/>
      <c r="BU8717" s="677"/>
      <c r="BV8717" s="677"/>
      <c r="BW8717" s="677"/>
      <c r="BX8717" s="677"/>
      <c r="BY8717" s="677"/>
      <c r="BZ8717" s="677"/>
      <c r="CA8717" s="677"/>
      <c r="CB8717" s="677"/>
      <c r="CC8717" s="677"/>
      <c r="CD8717" s="677"/>
      <c r="CE8717" s="677"/>
      <c r="CF8717" s="677"/>
      <c r="CG8717" s="677"/>
    </row>
    <row r="8718" spans="1:85">
      <c r="A8718" s="54"/>
      <c r="B8718" s="54"/>
      <c r="C8718" s="80"/>
      <c r="D8718" s="81"/>
      <c r="E8718" s="99"/>
      <c r="F8718" s="80"/>
      <c r="G8718" s="81"/>
      <c r="H8718" s="81"/>
      <c r="I8718" s="526"/>
      <c r="J8718" s="80"/>
      <c r="K8718" s="84" t="s">
        <v>1502</v>
      </c>
      <c r="L8718" s="76">
        <f t="shared" si="478"/>
        <v>0</v>
      </c>
      <c r="M8718" s="76"/>
      <c r="N8718" s="76"/>
      <c r="O8718" s="76"/>
      <c r="P8718" s="76"/>
      <c r="Q8718" s="76"/>
      <c r="R8718" s="76"/>
      <c r="S8718" s="76"/>
      <c r="T8718" s="76"/>
      <c r="U8718" s="76"/>
      <c r="V8718" s="76"/>
      <c r="W8718" s="76"/>
      <c r="X8718" s="76"/>
      <c r="Y8718" s="677"/>
      <c r="Z8718" s="677"/>
      <c r="AA8718" s="677"/>
      <c r="AB8718" s="677"/>
      <c r="AC8718" s="677"/>
      <c r="AD8718" s="677"/>
      <c r="AE8718" s="677"/>
      <c r="AF8718" s="677"/>
      <c r="AG8718" s="677"/>
      <c r="AH8718" s="677"/>
      <c r="AI8718" s="677"/>
      <c r="AJ8718" s="677"/>
      <c r="AK8718" s="677"/>
      <c r="AL8718" s="677"/>
      <c r="AM8718" s="677"/>
      <c r="AN8718" s="677"/>
      <c r="AO8718" s="677"/>
      <c r="AP8718" s="677"/>
      <c r="AQ8718" s="677"/>
      <c r="AR8718" s="677"/>
      <c r="AS8718" s="677"/>
      <c r="AT8718" s="677"/>
      <c r="AU8718" s="677"/>
      <c r="AV8718" s="677"/>
      <c r="AW8718" s="677"/>
      <c r="AX8718" s="677"/>
      <c r="AY8718" s="677"/>
      <c r="AZ8718" s="677"/>
      <c r="BA8718" s="677"/>
      <c r="BB8718" s="677"/>
      <c r="BC8718" s="677"/>
      <c r="BD8718" s="677"/>
      <c r="BE8718" s="677"/>
      <c r="BF8718" s="677"/>
      <c r="BG8718" s="677"/>
      <c r="BH8718" s="677"/>
      <c r="BI8718" s="677"/>
      <c r="BJ8718" s="677"/>
      <c r="BK8718" s="677"/>
      <c r="BL8718" s="677"/>
      <c r="BM8718" s="677"/>
      <c r="BN8718" s="677"/>
      <c r="BO8718" s="677"/>
      <c r="BP8718" s="677"/>
      <c r="BQ8718" s="677"/>
      <c r="BR8718" s="677"/>
      <c r="BS8718" s="677"/>
      <c r="BT8718" s="677"/>
      <c r="BU8718" s="677"/>
      <c r="BV8718" s="677"/>
      <c r="BW8718" s="677"/>
      <c r="BX8718" s="677"/>
      <c r="BY8718" s="677"/>
      <c r="BZ8718" s="677"/>
      <c r="CA8718" s="677"/>
      <c r="CB8718" s="677"/>
      <c r="CC8718" s="677"/>
      <c r="CD8718" s="677"/>
      <c r="CE8718" s="677"/>
      <c r="CF8718" s="677"/>
      <c r="CG8718" s="677"/>
    </row>
    <row r="8719" spans="1:85">
      <c r="A8719" s="54"/>
      <c r="B8719" s="54"/>
      <c r="C8719" s="46" t="s">
        <v>31</v>
      </c>
      <c r="D8719" s="58" t="s">
        <v>13204</v>
      </c>
      <c r="E8719" s="97" t="s">
        <v>13205</v>
      </c>
      <c r="F8719" s="46" t="s">
        <v>13206</v>
      </c>
      <c r="G8719" s="58" t="s">
        <v>13207</v>
      </c>
      <c r="H8719" s="58" t="s">
        <v>13208</v>
      </c>
      <c r="I8719" s="524">
        <v>347</v>
      </c>
      <c r="J8719" s="46" t="s">
        <v>1508</v>
      </c>
      <c r="K8719" s="75" t="s">
        <v>1509</v>
      </c>
      <c r="L8719" s="76">
        <f t="shared" si="478"/>
        <v>2</v>
      </c>
      <c r="M8719" s="76"/>
      <c r="N8719" s="76"/>
      <c r="O8719" s="76"/>
      <c r="P8719" s="76"/>
      <c r="Q8719" s="76"/>
      <c r="R8719" s="76"/>
      <c r="S8719" s="76"/>
      <c r="T8719" s="76"/>
      <c r="U8719" s="76"/>
      <c r="V8719" s="76"/>
      <c r="W8719" s="76"/>
      <c r="X8719" s="76">
        <v>2</v>
      </c>
      <c r="Y8719" s="677"/>
      <c r="Z8719" s="677"/>
      <c r="AA8719" s="677"/>
      <c r="AB8719" s="677"/>
      <c r="AC8719" s="677"/>
      <c r="AD8719" s="677"/>
      <c r="AE8719" s="677"/>
      <c r="AF8719" s="677"/>
      <c r="AG8719" s="677"/>
      <c r="AH8719" s="677"/>
      <c r="AI8719" s="677"/>
      <c r="AJ8719" s="677"/>
      <c r="AK8719" s="677"/>
      <c r="AL8719" s="677"/>
      <c r="AM8719" s="677"/>
      <c r="AN8719" s="677"/>
      <c r="AO8719" s="677"/>
      <c r="AP8719" s="677"/>
      <c r="AQ8719" s="677"/>
      <c r="AR8719" s="677"/>
      <c r="AS8719" s="677"/>
      <c r="AT8719" s="677"/>
      <c r="AU8719" s="677"/>
      <c r="AV8719" s="677"/>
      <c r="AW8719" s="677"/>
      <c r="AX8719" s="677"/>
      <c r="AY8719" s="677"/>
      <c r="AZ8719" s="677"/>
      <c r="BA8719" s="677"/>
      <c r="BB8719" s="677"/>
      <c r="BC8719" s="677"/>
      <c r="BD8719" s="677"/>
      <c r="BE8719" s="677"/>
      <c r="BF8719" s="677"/>
      <c r="BG8719" s="677"/>
      <c r="BH8719" s="677"/>
      <c r="BI8719" s="677"/>
      <c r="BJ8719" s="677"/>
      <c r="BK8719" s="677"/>
      <c r="BL8719" s="677"/>
      <c r="BM8719" s="677"/>
      <c r="BN8719" s="677"/>
      <c r="BO8719" s="677"/>
      <c r="BP8719" s="677"/>
      <c r="BQ8719" s="677"/>
      <c r="BR8719" s="677"/>
      <c r="BS8719" s="677"/>
      <c r="BT8719" s="677"/>
      <c r="BU8719" s="677"/>
      <c r="BV8719" s="677"/>
      <c r="BW8719" s="677"/>
      <c r="BX8719" s="677"/>
      <c r="BY8719" s="677"/>
      <c r="BZ8719" s="677"/>
      <c r="CA8719" s="677"/>
      <c r="CB8719" s="677"/>
      <c r="CC8719" s="677"/>
      <c r="CD8719" s="677"/>
      <c r="CE8719" s="677"/>
      <c r="CF8719" s="677"/>
      <c r="CG8719" s="677"/>
    </row>
    <row r="8720" spans="1:85">
      <c r="A8720" s="54"/>
      <c r="B8720" s="54"/>
      <c r="C8720" s="54"/>
      <c r="D8720" s="169"/>
      <c r="E8720" s="98"/>
      <c r="F8720" s="135"/>
      <c r="G8720" s="77"/>
      <c r="H8720" s="77"/>
      <c r="I8720" s="525"/>
      <c r="J8720" s="54"/>
      <c r="K8720" s="75" t="s">
        <v>1501</v>
      </c>
      <c r="L8720" s="76">
        <f t="shared" si="478"/>
        <v>0</v>
      </c>
      <c r="M8720" s="76"/>
      <c r="N8720" s="76"/>
      <c r="O8720" s="76"/>
      <c r="P8720" s="76"/>
      <c r="Q8720" s="76"/>
      <c r="R8720" s="76"/>
      <c r="S8720" s="76"/>
      <c r="T8720" s="76"/>
      <c r="U8720" s="76"/>
      <c r="V8720" s="76"/>
      <c r="W8720" s="76"/>
      <c r="X8720" s="76"/>
      <c r="Y8720" s="677"/>
      <c r="Z8720" s="677"/>
      <c r="AA8720" s="677"/>
      <c r="AB8720" s="677"/>
      <c r="AC8720" s="677"/>
      <c r="AD8720" s="677"/>
      <c r="AE8720" s="677"/>
      <c r="AF8720" s="677"/>
      <c r="AG8720" s="677"/>
      <c r="AH8720" s="677"/>
      <c r="AI8720" s="677"/>
      <c r="AJ8720" s="677"/>
      <c r="AK8720" s="677"/>
      <c r="AL8720" s="677"/>
      <c r="AM8720" s="677"/>
      <c r="AN8720" s="677"/>
      <c r="AO8720" s="677"/>
      <c r="AP8720" s="677"/>
      <c r="AQ8720" s="677"/>
      <c r="AR8720" s="677"/>
      <c r="AS8720" s="677"/>
      <c r="AT8720" s="677"/>
      <c r="AU8720" s="677"/>
      <c r="AV8720" s="677"/>
      <c r="AW8720" s="677"/>
      <c r="AX8720" s="677"/>
      <c r="AY8720" s="677"/>
      <c r="AZ8720" s="677"/>
      <c r="BA8720" s="677"/>
      <c r="BB8720" s="677"/>
      <c r="BC8720" s="677"/>
      <c r="BD8720" s="677"/>
      <c r="BE8720" s="677"/>
      <c r="BF8720" s="677"/>
      <c r="BG8720" s="677"/>
      <c r="BH8720" s="677"/>
      <c r="BI8720" s="677"/>
      <c r="BJ8720" s="677"/>
      <c r="BK8720" s="677"/>
      <c r="BL8720" s="677"/>
      <c r="BM8720" s="677"/>
      <c r="BN8720" s="677"/>
      <c r="BO8720" s="677"/>
      <c r="BP8720" s="677"/>
      <c r="BQ8720" s="677"/>
      <c r="BR8720" s="677"/>
      <c r="BS8720" s="677"/>
      <c r="BT8720" s="677"/>
      <c r="BU8720" s="677"/>
      <c r="BV8720" s="677"/>
      <c r="BW8720" s="677"/>
      <c r="BX8720" s="677"/>
      <c r="BY8720" s="677"/>
      <c r="BZ8720" s="677"/>
      <c r="CA8720" s="677"/>
      <c r="CB8720" s="677"/>
      <c r="CC8720" s="677"/>
      <c r="CD8720" s="677"/>
      <c r="CE8720" s="677"/>
      <c r="CF8720" s="677"/>
      <c r="CG8720" s="677"/>
    </row>
    <row r="8721" spans="1:85">
      <c r="A8721" s="54"/>
      <c r="B8721" s="54"/>
      <c r="C8721" s="80"/>
      <c r="D8721" s="81"/>
      <c r="E8721" s="99"/>
      <c r="F8721" s="80"/>
      <c r="G8721" s="81"/>
      <c r="H8721" s="81"/>
      <c r="I8721" s="526"/>
      <c r="J8721" s="80"/>
      <c r="K8721" s="84" t="s">
        <v>1502</v>
      </c>
      <c r="L8721" s="76">
        <f t="shared" si="478"/>
        <v>0</v>
      </c>
      <c r="M8721" s="76"/>
      <c r="N8721" s="76"/>
      <c r="O8721" s="76"/>
      <c r="P8721" s="76"/>
      <c r="Q8721" s="76"/>
      <c r="R8721" s="76"/>
      <c r="S8721" s="76"/>
      <c r="T8721" s="76"/>
      <c r="U8721" s="76"/>
      <c r="V8721" s="76"/>
      <c r="W8721" s="76"/>
      <c r="X8721" s="76"/>
      <c r="Y8721" s="677"/>
      <c r="Z8721" s="677"/>
      <c r="AA8721" s="677"/>
      <c r="AB8721" s="677"/>
      <c r="AC8721" s="677"/>
      <c r="AD8721" s="677"/>
      <c r="AE8721" s="677"/>
      <c r="AF8721" s="677"/>
      <c r="AG8721" s="677"/>
      <c r="AH8721" s="677"/>
      <c r="AI8721" s="677"/>
      <c r="AJ8721" s="677"/>
      <c r="AK8721" s="677"/>
      <c r="AL8721" s="677"/>
      <c r="AM8721" s="677"/>
      <c r="AN8721" s="677"/>
      <c r="AO8721" s="677"/>
      <c r="AP8721" s="677"/>
      <c r="AQ8721" s="677"/>
      <c r="AR8721" s="677"/>
      <c r="AS8721" s="677"/>
      <c r="AT8721" s="677"/>
      <c r="AU8721" s="677"/>
      <c r="AV8721" s="677"/>
      <c r="AW8721" s="677"/>
      <c r="AX8721" s="677"/>
      <c r="AY8721" s="677"/>
      <c r="AZ8721" s="677"/>
      <c r="BA8721" s="677"/>
      <c r="BB8721" s="677"/>
      <c r="BC8721" s="677"/>
      <c r="BD8721" s="677"/>
      <c r="BE8721" s="677"/>
      <c r="BF8721" s="677"/>
      <c r="BG8721" s="677"/>
      <c r="BH8721" s="677"/>
      <c r="BI8721" s="677"/>
      <c r="BJ8721" s="677"/>
      <c r="BK8721" s="677"/>
      <c r="BL8721" s="677"/>
      <c r="BM8721" s="677"/>
      <c r="BN8721" s="677"/>
      <c r="BO8721" s="677"/>
      <c r="BP8721" s="677"/>
      <c r="BQ8721" s="677"/>
      <c r="BR8721" s="677"/>
      <c r="BS8721" s="677"/>
      <c r="BT8721" s="677"/>
      <c r="BU8721" s="677"/>
      <c r="BV8721" s="677"/>
      <c r="BW8721" s="677"/>
      <c r="BX8721" s="677"/>
      <c r="BY8721" s="677"/>
      <c r="BZ8721" s="677"/>
      <c r="CA8721" s="677"/>
      <c r="CB8721" s="677"/>
      <c r="CC8721" s="677"/>
      <c r="CD8721" s="677"/>
      <c r="CE8721" s="677"/>
      <c r="CF8721" s="677"/>
      <c r="CG8721" s="677"/>
    </row>
    <row r="8722" spans="1:85">
      <c r="A8722" s="54"/>
      <c r="B8722" s="54"/>
      <c r="C8722" s="46" t="s">
        <v>31</v>
      </c>
      <c r="D8722" s="58" t="s">
        <v>13209</v>
      </c>
      <c r="E8722" s="97" t="s">
        <v>13210</v>
      </c>
      <c r="F8722" s="46" t="s">
        <v>13211</v>
      </c>
      <c r="G8722" s="58" t="s">
        <v>13212</v>
      </c>
      <c r="H8722" s="58" t="s">
        <v>13213</v>
      </c>
      <c r="I8722" s="524">
        <v>414</v>
      </c>
      <c r="J8722" s="46" t="s">
        <v>1508</v>
      </c>
      <c r="K8722" s="75" t="s">
        <v>1509</v>
      </c>
      <c r="L8722" s="76">
        <f t="shared" si="478"/>
        <v>0</v>
      </c>
      <c r="M8722" s="76"/>
      <c r="N8722" s="76"/>
      <c r="O8722" s="76"/>
      <c r="P8722" s="76"/>
      <c r="Q8722" s="76"/>
      <c r="R8722" s="76"/>
      <c r="S8722" s="76"/>
      <c r="T8722" s="76"/>
      <c r="U8722" s="76"/>
      <c r="V8722" s="76"/>
      <c r="W8722" s="76"/>
      <c r="X8722" s="76"/>
      <c r="Y8722" s="677"/>
      <c r="Z8722" s="677"/>
      <c r="AA8722" s="677"/>
      <c r="AB8722" s="677"/>
      <c r="AC8722" s="677"/>
      <c r="AD8722" s="677"/>
      <c r="AE8722" s="677"/>
      <c r="AF8722" s="677"/>
      <c r="AG8722" s="677"/>
      <c r="AH8722" s="677"/>
      <c r="AI8722" s="677"/>
      <c r="AJ8722" s="677"/>
      <c r="AK8722" s="677"/>
      <c r="AL8722" s="677"/>
      <c r="AM8722" s="677"/>
      <c r="AN8722" s="677"/>
      <c r="AO8722" s="677"/>
      <c r="AP8722" s="677"/>
      <c r="AQ8722" s="677"/>
      <c r="AR8722" s="677"/>
      <c r="AS8722" s="677"/>
      <c r="AT8722" s="677"/>
      <c r="AU8722" s="677"/>
      <c r="AV8722" s="677"/>
      <c r="AW8722" s="677"/>
      <c r="AX8722" s="677"/>
      <c r="AY8722" s="677"/>
      <c r="AZ8722" s="677"/>
      <c r="BA8722" s="677"/>
      <c r="BB8722" s="677"/>
      <c r="BC8722" s="677"/>
      <c r="BD8722" s="677"/>
      <c r="BE8722" s="677"/>
      <c r="BF8722" s="677"/>
      <c r="BG8722" s="677"/>
      <c r="BH8722" s="677"/>
      <c r="BI8722" s="677"/>
      <c r="BJ8722" s="677"/>
      <c r="BK8722" s="677"/>
      <c r="BL8722" s="677"/>
      <c r="BM8722" s="677"/>
      <c r="BN8722" s="677"/>
      <c r="BO8722" s="677"/>
      <c r="BP8722" s="677"/>
      <c r="BQ8722" s="677"/>
      <c r="BR8722" s="677"/>
      <c r="BS8722" s="677"/>
      <c r="BT8722" s="677"/>
      <c r="BU8722" s="677"/>
      <c r="BV8722" s="677"/>
      <c r="BW8722" s="677"/>
      <c r="BX8722" s="677"/>
      <c r="BY8722" s="677"/>
      <c r="BZ8722" s="677"/>
      <c r="CA8722" s="677"/>
      <c r="CB8722" s="677"/>
      <c r="CC8722" s="677"/>
      <c r="CD8722" s="677"/>
      <c r="CE8722" s="677"/>
      <c r="CF8722" s="677"/>
      <c r="CG8722" s="677"/>
    </row>
    <row r="8723" spans="1:85">
      <c r="A8723" s="54"/>
      <c r="B8723" s="54"/>
      <c r="C8723" s="54"/>
      <c r="D8723" s="169"/>
      <c r="E8723" s="98"/>
      <c r="F8723" s="135"/>
      <c r="G8723" s="77"/>
      <c r="H8723" s="77"/>
      <c r="I8723" s="525"/>
      <c r="J8723" s="54"/>
      <c r="K8723" s="75" t="s">
        <v>1501</v>
      </c>
      <c r="L8723" s="76">
        <f t="shared" si="478"/>
        <v>4</v>
      </c>
      <c r="M8723" s="76"/>
      <c r="N8723" s="76"/>
      <c r="O8723" s="76">
        <v>1</v>
      </c>
      <c r="P8723" s="76">
        <v>3</v>
      </c>
      <c r="Q8723" s="76"/>
      <c r="R8723" s="76"/>
      <c r="S8723" s="76"/>
      <c r="T8723" s="76"/>
      <c r="U8723" s="76"/>
      <c r="V8723" s="76"/>
      <c r="W8723" s="76"/>
      <c r="X8723" s="76"/>
      <c r="Y8723" s="677"/>
      <c r="Z8723" s="677"/>
      <c r="AA8723" s="677"/>
      <c r="AB8723" s="677"/>
      <c r="AC8723" s="677"/>
      <c r="AD8723" s="677"/>
      <c r="AE8723" s="677"/>
      <c r="AF8723" s="677"/>
      <c r="AG8723" s="677"/>
      <c r="AH8723" s="677"/>
      <c r="AI8723" s="677"/>
      <c r="AJ8723" s="677"/>
      <c r="AK8723" s="677"/>
      <c r="AL8723" s="677"/>
      <c r="AM8723" s="677"/>
      <c r="AN8723" s="677"/>
      <c r="AO8723" s="677"/>
      <c r="AP8723" s="677"/>
      <c r="AQ8723" s="677"/>
      <c r="AR8723" s="677"/>
      <c r="AS8723" s="677"/>
      <c r="AT8723" s="677"/>
      <c r="AU8723" s="677"/>
      <c r="AV8723" s="677"/>
      <c r="AW8723" s="677"/>
      <c r="AX8723" s="677"/>
      <c r="AY8723" s="677"/>
      <c r="AZ8723" s="677"/>
      <c r="BA8723" s="677"/>
      <c r="BB8723" s="677"/>
      <c r="BC8723" s="677"/>
      <c r="BD8723" s="677"/>
      <c r="BE8723" s="677"/>
      <c r="BF8723" s="677"/>
      <c r="BG8723" s="677"/>
      <c r="BH8723" s="677"/>
      <c r="BI8723" s="677"/>
      <c r="BJ8723" s="677"/>
      <c r="BK8723" s="677"/>
      <c r="BL8723" s="677"/>
      <c r="BM8723" s="677"/>
      <c r="BN8723" s="677"/>
      <c r="BO8723" s="677"/>
      <c r="BP8723" s="677"/>
      <c r="BQ8723" s="677"/>
      <c r="BR8723" s="677"/>
      <c r="BS8723" s="677"/>
      <c r="BT8723" s="677"/>
      <c r="BU8723" s="677"/>
      <c r="BV8723" s="677"/>
      <c r="BW8723" s="677"/>
      <c r="BX8723" s="677"/>
      <c r="BY8723" s="677"/>
      <c r="BZ8723" s="677"/>
      <c r="CA8723" s="677"/>
      <c r="CB8723" s="677"/>
      <c r="CC8723" s="677"/>
      <c r="CD8723" s="677"/>
      <c r="CE8723" s="677"/>
      <c r="CF8723" s="677"/>
      <c r="CG8723" s="677"/>
    </row>
    <row r="8724" spans="1:85">
      <c r="A8724" s="54"/>
      <c r="B8724" s="54"/>
      <c r="C8724" s="80"/>
      <c r="D8724" s="81"/>
      <c r="E8724" s="99"/>
      <c r="F8724" s="80"/>
      <c r="G8724" s="81"/>
      <c r="H8724" s="81"/>
      <c r="I8724" s="526"/>
      <c r="J8724" s="80"/>
      <c r="K8724" s="84" t="s">
        <v>1502</v>
      </c>
      <c r="L8724" s="76">
        <f t="shared" si="478"/>
        <v>0</v>
      </c>
      <c r="M8724" s="76"/>
      <c r="N8724" s="76"/>
      <c r="O8724" s="76"/>
      <c r="P8724" s="76"/>
      <c r="Q8724" s="76"/>
      <c r="R8724" s="76"/>
      <c r="S8724" s="76"/>
      <c r="T8724" s="76"/>
      <c r="U8724" s="76"/>
      <c r="V8724" s="76"/>
      <c r="W8724" s="76"/>
      <c r="X8724" s="76"/>
      <c r="Y8724" s="677"/>
      <c r="Z8724" s="677"/>
      <c r="AA8724" s="677"/>
      <c r="AB8724" s="677"/>
      <c r="AC8724" s="677"/>
      <c r="AD8724" s="677"/>
      <c r="AE8724" s="677"/>
      <c r="AF8724" s="677"/>
      <c r="AG8724" s="677"/>
      <c r="AH8724" s="677"/>
      <c r="AI8724" s="677"/>
      <c r="AJ8724" s="677"/>
      <c r="AK8724" s="677"/>
      <c r="AL8724" s="677"/>
      <c r="AM8724" s="677"/>
      <c r="AN8724" s="677"/>
      <c r="AO8724" s="677"/>
      <c r="AP8724" s="677"/>
      <c r="AQ8724" s="677"/>
      <c r="AR8724" s="677"/>
      <c r="AS8724" s="677"/>
      <c r="AT8724" s="677"/>
      <c r="AU8724" s="677"/>
      <c r="AV8724" s="677"/>
      <c r="AW8724" s="677"/>
      <c r="AX8724" s="677"/>
      <c r="AY8724" s="677"/>
      <c r="AZ8724" s="677"/>
      <c r="BA8724" s="677"/>
      <c r="BB8724" s="677"/>
      <c r="BC8724" s="677"/>
      <c r="BD8724" s="677"/>
      <c r="BE8724" s="677"/>
      <c r="BF8724" s="677"/>
      <c r="BG8724" s="677"/>
      <c r="BH8724" s="677"/>
      <c r="BI8724" s="677"/>
      <c r="BJ8724" s="677"/>
      <c r="BK8724" s="677"/>
      <c r="BL8724" s="677"/>
      <c r="BM8724" s="677"/>
      <c r="BN8724" s="677"/>
      <c r="BO8724" s="677"/>
      <c r="BP8724" s="677"/>
      <c r="BQ8724" s="677"/>
      <c r="BR8724" s="677"/>
      <c r="BS8724" s="677"/>
      <c r="BT8724" s="677"/>
      <c r="BU8724" s="677"/>
      <c r="BV8724" s="677"/>
      <c r="BW8724" s="677"/>
      <c r="BX8724" s="677"/>
      <c r="BY8724" s="677"/>
      <c r="BZ8724" s="677"/>
      <c r="CA8724" s="677"/>
      <c r="CB8724" s="677"/>
      <c r="CC8724" s="677"/>
      <c r="CD8724" s="677"/>
      <c r="CE8724" s="677"/>
      <c r="CF8724" s="677"/>
      <c r="CG8724" s="677"/>
    </row>
    <row r="8725" spans="1:85">
      <c r="A8725" s="54"/>
      <c r="B8725" s="54"/>
      <c r="C8725" s="46" t="s">
        <v>31</v>
      </c>
      <c r="D8725" s="58" t="s">
        <v>12731</v>
      </c>
      <c r="E8725" s="97" t="s">
        <v>13214</v>
      </c>
      <c r="F8725" s="58" t="s">
        <v>12733</v>
      </c>
      <c r="G8725" s="58" t="s">
        <v>12734</v>
      </c>
      <c r="H8725" s="58" t="s">
        <v>13215</v>
      </c>
      <c r="I8725" s="524">
        <v>15</v>
      </c>
      <c r="J8725" s="46" t="s">
        <v>1508</v>
      </c>
      <c r="K8725" s="75" t="s">
        <v>1509</v>
      </c>
      <c r="L8725" s="76">
        <f>SUM(M8725:X8725)</f>
        <v>3</v>
      </c>
      <c r="M8725" s="76"/>
      <c r="N8725" s="76"/>
      <c r="O8725" s="76">
        <v>1</v>
      </c>
      <c r="P8725" s="76"/>
      <c r="Q8725" s="76"/>
      <c r="R8725" s="76"/>
      <c r="S8725" s="76">
        <v>1</v>
      </c>
      <c r="T8725" s="76">
        <v>1</v>
      </c>
      <c r="U8725" s="76"/>
      <c r="V8725" s="76"/>
      <c r="W8725" s="76"/>
      <c r="X8725" s="76"/>
      <c r="Y8725" s="677"/>
      <c r="Z8725" s="677"/>
      <c r="AA8725" s="677"/>
      <c r="AB8725" s="677"/>
      <c r="AC8725" s="677"/>
      <c r="AD8725" s="677"/>
      <c r="AE8725" s="677"/>
      <c r="AF8725" s="677"/>
      <c r="AG8725" s="677"/>
      <c r="AH8725" s="677"/>
      <c r="AI8725" s="677"/>
      <c r="AJ8725" s="677"/>
      <c r="AK8725" s="677"/>
      <c r="AL8725" s="677"/>
      <c r="AM8725" s="677"/>
      <c r="AN8725" s="677"/>
      <c r="AO8725" s="677"/>
      <c r="AP8725" s="677"/>
      <c r="AQ8725" s="677"/>
      <c r="AR8725" s="677"/>
      <c r="AS8725" s="677"/>
      <c r="AT8725" s="677"/>
      <c r="AU8725" s="677"/>
      <c r="AV8725" s="677"/>
      <c r="AW8725" s="677"/>
      <c r="AX8725" s="677"/>
      <c r="AY8725" s="677"/>
      <c r="AZ8725" s="677"/>
      <c r="BA8725" s="677"/>
      <c r="BB8725" s="677"/>
      <c r="BC8725" s="677"/>
      <c r="BD8725" s="677"/>
      <c r="BE8725" s="677"/>
      <c r="BF8725" s="677"/>
      <c r="BG8725" s="677"/>
      <c r="BH8725" s="677"/>
      <c r="BI8725" s="677"/>
      <c r="BJ8725" s="677"/>
      <c r="BK8725" s="677"/>
      <c r="BL8725" s="677"/>
      <c r="BM8725" s="677"/>
      <c r="BN8725" s="677"/>
      <c r="BO8725" s="677"/>
      <c r="BP8725" s="677"/>
      <c r="BQ8725" s="677"/>
      <c r="BR8725" s="677"/>
      <c r="BS8725" s="677"/>
      <c r="BT8725" s="677"/>
      <c r="BU8725" s="677"/>
      <c r="BV8725" s="677"/>
      <c r="BW8725" s="677"/>
      <c r="BX8725" s="677"/>
      <c r="BY8725" s="677"/>
      <c r="BZ8725" s="677"/>
      <c r="CA8725" s="677"/>
      <c r="CB8725" s="677"/>
      <c r="CC8725" s="677"/>
      <c r="CD8725" s="677"/>
      <c r="CE8725" s="677"/>
      <c r="CF8725" s="677"/>
      <c r="CG8725" s="677"/>
    </row>
    <row r="8726" spans="1:85">
      <c r="A8726" s="54"/>
      <c r="B8726" s="54"/>
      <c r="C8726" s="54"/>
      <c r="D8726" s="169"/>
      <c r="E8726" s="98"/>
      <c r="F8726" s="135"/>
      <c r="G8726" s="77"/>
      <c r="H8726" s="77"/>
      <c r="I8726" s="525"/>
      <c r="J8726" s="54"/>
      <c r="K8726" s="75" t="s">
        <v>1501</v>
      </c>
      <c r="L8726" s="76">
        <f>SUM(M8726:X8726)</f>
        <v>0</v>
      </c>
      <c r="M8726" s="76"/>
      <c r="N8726" s="76"/>
      <c r="O8726" s="76"/>
      <c r="P8726" s="76"/>
      <c r="Q8726" s="76"/>
      <c r="R8726" s="76"/>
      <c r="S8726" s="76"/>
      <c r="T8726" s="76"/>
      <c r="U8726" s="76"/>
      <c r="V8726" s="76"/>
      <c r="W8726" s="76"/>
      <c r="X8726" s="76"/>
      <c r="Y8726" s="677"/>
      <c r="Z8726" s="677"/>
      <c r="AA8726" s="677"/>
      <c r="AB8726" s="677"/>
      <c r="AC8726" s="677"/>
      <c r="AD8726" s="677"/>
      <c r="AE8726" s="677"/>
      <c r="AF8726" s="677"/>
      <c r="AG8726" s="677"/>
      <c r="AH8726" s="677"/>
      <c r="AI8726" s="677"/>
      <c r="AJ8726" s="677"/>
      <c r="AK8726" s="677"/>
      <c r="AL8726" s="677"/>
      <c r="AM8726" s="677"/>
      <c r="AN8726" s="677"/>
      <c r="AO8726" s="677"/>
      <c r="AP8726" s="677"/>
      <c r="AQ8726" s="677"/>
      <c r="AR8726" s="677"/>
      <c r="AS8726" s="677"/>
      <c r="AT8726" s="677"/>
      <c r="AU8726" s="677"/>
      <c r="AV8726" s="677"/>
      <c r="AW8726" s="677"/>
      <c r="AX8726" s="677"/>
      <c r="AY8726" s="677"/>
      <c r="AZ8726" s="677"/>
      <c r="BA8726" s="677"/>
      <c r="BB8726" s="677"/>
      <c r="BC8726" s="677"/>
      <c r="BD8726" s="677"/>
      <c r="BE8726" s="677"/>
      <c r="BF8726" s="677"/>
      <c r="BG8726" s="677"/>
      <c r="BH8726" s="677"/>
      <c r="BI8726" s="677"/>
      <c r="BJ8726" s="677"/>
      <c r="BK8726" s="677"/>
      <c r="BL8726" s="677"/>
      <c r="BM8726" s="677"/>
      <c r="BN8726" s="677"/>
      <c r="BO8726" s="677"/>
      <c r="BP8726" s="677"/>
      <c r="BQ8726" s="677"/>
      <c r="BR8726" s="677"/>
      <c r="BS8726" s="677"/>
      <c r="BT8726" s="677"/>
      <c r="BU8726" s="677"/>
      <c r="BV8726" s="677"/>
      <c r="BW8726" s="677"/>
      <c r="BX8726" s="677"/>
      <c r="BY8726" s="677"/>
      <c r="BZ8726" s="677"/>
      <c r="CA8726" s="677"/>
      <c r="CB8726" s="677"/>
      <c r="CC8726" s="677"/>
      <c r="CD8726" s="677"/>
      <c r="CE8726" s="677"/>
      <c r="CF8726" s="677"/>
      <c r="CG8726" s="677"/>
    </row>
    <row r="8727" spans="1:85">
      <c r="A8727" s="54"/>
      <c r="B8727" s="54"/>
      <c r="C8727" s="80"/>
      <c r="D8727" s="81"/>
      <c r="E8727" s="99"/>
      <c r="F8727" s="80"/>
      <c r="G8727" s="81"/>
      <c r="H8727" s="81"/>
      <c r="I8727" s="526"/>
      <c r="J8727" s="80"/>
      <c r="K8727" s="84" t="s">
        <v>1502</v>
      </c>
      <c r="L8727" s="76">
        <f>SUM(M8727:X8727)</f>
        <v>0</v>
      </c>
      <c r="M8727" s="76"/>
      <c r="N8727" s="76"/>
      <c r="O8727" s="76"/>
      <c r="P8727" s="76"/>
      <c r="Q8727" s="76"/>
      <c r="R8727" s="76"/>
      <c r="S8727" s="76"/>
      <c r="T8727" s="76"/>
      <c r="U8727" s="76"/>
      <c r="V8727" s="76"/>
      <c r="W8727" s="76"/>
      <c r="X8727" s="76"/>
      <c r="Y8727" s="677"/>
      <c r="Z8727" s="677"/>
      <c r="AA8727" s="677"/>
      <c r="AB8727" s="677"/>
      <c r="AC8727" s="677"/>
      <c r="AD8727" s="677"/>
      <c r="AE8727" s="677"/>
      <c r="AF8727" s="677"/>
      <c r="AG8727" s="677"/>
      <c r="AH8727" s="677"/>
      <c r="AI8727" s="677"/>
      <c r="AJ8727" s="677"/>
      <c r="AK8727" s="677"/>
      <c r="AL8727" s="677"/>
      <c r="AM8727" s="677"/>
      <c r="AN8727" s="677"/>
      <c r="AO8727" s="677"/>
      <c r="AP8727" s="677"/>
      <c r="AQ8727" s="677"/>
      <c r="AR8727" s="677"/>
      <c r="AS8727" s="677"/>
      <c r="AT8727" s="677"/>
      <c r="AU8727" s="677"/>
      <c r="AV8727" s="677"/>
      <c r="AW8727" s="677"/>
      <c r="AX8727" s="677"/>
      <c r="AY8727" s="677"/>
      <c r="AZ8727" s="677"/>
      <c r="BA8727" s="677"/>
      <c r="BB8727" s="677"/>
      <c r="BC8727" s="677"/>
      <c r="BD8727" s="677"/>
      <c r="BE8727" s="677"/>
      <c r="BF8727" s="677"/>
      <c r="BG8727" s="677"/>
      <c r="BH8727" s="677"/>
      <c r="BI8727" s="677"/>
      <c r="BJ8727" s="677"/>
      <c r="BK8727" s="677"/>
      <c r="BL8727" s="677"/>
      <c r="BM8727" s="677"/>
      <c r="BN8727" s="677"/>
      <c r="BO8727" s="677"/>
      <c r="BP8727" s="677"/>
      <c r="BQ8727" s="677"/>
      <c r="BR8727" s="677"/>
      <c r="BS8727" s="677"/>
      <c r="BT8727" s="677"/>
      <c r="BU8727" s="677"/>
      <c r="BV8727" s="677"/>
      <c r="BW8727" s="677"/>
      <c r="BX8727" s="677"/>
      <c r="BY8727" s="677"/>
      <c r="BZ8727" s="677"/>
      <c r="CA8727" s="677"/>
      <c r="CB8727" s="677"/>
      <c r="CC8727" s="677"/>
      <c r="CD8727" s="677"/>
      <c r="CE8727" s="677"/>
      <c r="CF8727" s="677"/>
      <c r="CG8727" s="677"/>
    </row>
    <row r="8728" spans="1:85">
      <c r="A8728" s="54"/>
      <c r="B8728" s="54"/>
      <c r="C8728" s="46" t="s">
        <v>31</v>
      </c>
      <c r="D8728" s="58" t="s">
        <v>13216</v>
      </c>
      <c r="E8728" s="97" t="s">
        <v>13217</v>
      </c>
      <c r="F8728" s="46" t="s">
        <v>13218</v>
      </c>
      <c r="G8728" s="58" t="s">
        <v>13219</v>
      </c>
      <c r="H8728" s="58" t="s">
        <v>13220</v>
      </c>
      <c r="I8728" s="524">
        <v>1335</v>
      </c>
      <c r="J8728" s="46" t="s">
        <v>1508</v>
      </c>
      <c r="K8728" s="75" t="s">
        <v>1509</v>
      </c>
      <c r="L8728" s="76">
        <f>SUM(M8728:X8728)</f>
        <v>2</v>
      </c>
      <c r="M8728" s="76"/>
      <c r="N8728" s="76"/>
      <c r="O8728" s="76"/>
      <c r="P8728" s="76"/>
      <c r="Q8728" s="76"/>
      <c r="R8728" s="76"/>
      <c r="S8728" s="76"/>
      <c r="T8728" s="76"/>
      <c r="U8728" s="76"/>
      <c r="V8728" s="76"/>
      <c r="W8728" s="76">
        <v>1</v>
      </c>
      <c r="X8728" s="76">
        <v>1</v>
      </c>
      <c r="Y8728" s="677"/>
      <c r="Z8728" s="677"/>
      <c r="AA8728" s="677"/>
      <c r="AB8728" s="677"/>
      <c r="AC8728" s="677"/>
      <c r="AD8728" s="677"/>
      <c r="AE8728" s="677"/>
      <c r="AF8728" s="677"/>
      <c r="AG8728" s="677"/>
      <c r="AH8728" s="677"/>
      <c r="AI8728" s="677"/>
      <c r="AJ8728" s="677"/>
      <c r="AK8728" s="677"/>
      <c r="AL8728" s="677"/>
      <c r="AM8728" s="677"/>
      <c r="AN8728" s="677"/>
      <c r="AO8728" s="677"/>
      <c r="AP8728" s="677"/>
      <c r="AQ8728" s="677"/>
      <c r="AR8728" s="677"/>
      <c r="AS8728" s="677"/>
      <c r="AT8728" s="677"/>
      <c r="AU8728" s="677"/>
      <c r="AV8728" s="677"/>
      <c r="AW8728" s="677"/>
      <c r="AX8728" s="677"/>
      <c r="AY8728" s="677"/>
      <c r="AZ8728" s="677"/>
      <c r="BA8728" s="677"/>
      <c r="BB8728" s="677"/>
      <c r="BC8728" s="677"/>
      <c r="BD8728" s="677"/>
      <c r="BE8728" s="677"/>
      <c r="BF8728" s="677"/>
      <c r="BG8728" s="677"/>
      <c r="BH8728" s="677"/>
      <c r="BI8728" s="677"/>
      <c r="BJ8728" s="677"/>
      <c r="BK8728" s="677"/>
      <c r="BL8728" s="677"/>
      <c r="BM8728" s="677"/>
      <c r="BN8728" s="677"/>
      <c r="BO8728" s="677"/>
      <c r="BP8728" s="677"/>
      <c r="BQ8728" s="677"/>
      <c r="BR8728" s="677"/>
      <c r="BS8728" s="677"/>
      <c r="BT8728" s="677"/>
      <c r="BU8728" s="677"/>
      <c r="BV8728" s="677"/>
      <c r="BW8728" s="677"/>
      <c r="BX8728" s="677"/>
      <c r="BY8728" s="677"/>
      <c r="BZ8728" s="677"/>
      <c r="CA8728" s="677"/>
      <c r="CB8728" s="677"/>
      <c r="CC8728" s="677"/>
      <c r="CD8728" s="677"/>
      <c r="CE8728" s="677"/>
      <c r="CF8728" s="677"/>
      <c r="CG8728" s="677"/>
    </row>
    <row r="8729" spans="1:85">
      <c r="A8729" s="54"/>
      <c r="B8729" s="54"/>
      <c r="C8729" s="54"/>
      <c r="D8729" s="169"/>
      <c r="E8729" s="98"/>
      <c r="F8729" s="135"/>
      <c r="G8729" s="77"/>
      <c r="H8729" s="77"/>
      <c r="I8729" s="525"/>
      <c r="J8729" s="54"/>
      <c r="K8729" s="75" t="s">
        <v>1501</v>
      </c>
      <c r="L8729" s="76">
        <f t="shared" ref="L8729:L8745" si="479">SUM(M8729:X8729)</f>
        <v>0</v>
      </c>
      <c r="M8729" s="76"/>
      <c r="N8729" s="76"/>
      <c r="O8729" s="76"/>
      <c r="P8729" s="76"/>
      <c r="Q8729" s="76"/>
      <c r="R8729" s="76"/>
      <c r="S8729" s="76"/>
      <c r="T8729" s="76"/>
      <c r="U8729" s="76"/>
      <c r="V8729" s="76"/>
      <c r="W8729" s="76"/>
      <c r="X8729" s="76"/>
      <c r="Y8729" s="677"/>
      <c r="Z8729" s="677"/>
      <c r="AA8729" s="677"/>
      <c r="AB8729" s="677"/>
      <c r="AC8729" s="677"/>
      <c r="AD8729" s="677"/>
      <c r="AE8729" s="677"/>
      <c r="AF8729" s="677"/>
      <c r="AG8729" s="677"/>
      <c r="AH8729" s="677"/>
      <c r="AI8729" s="677"/>
      <c r="AJ8729" s="677"/>
      <c r="AK8729" s="677"/>
      <c r="AL8729" s="677"/>
      <c r="AM8729" s="677"/>
      <c r="AN8729" s="677"/>
      <c r="AO8729" s="677"/>
      <c r="AP8729" s="677"/>
      <c r="AQ8729" s="677"/>
      <c r="AR8729" s="677"/>
      <c r="AS8729" s="677"/>
      <c r="AT8729" s="677"/>
      <c r="AU8729" s="677"/>
      <c r="AV8729" s="677"/>
      <c r="AW8729" s="677"/>
      <c r="AX8729" s="677"/>
      <c r="AY8729" s="677"/>
      <c r="AZ8729" s="677"/>
      <c r="BA8729" s="677"/>
      <c r="BB8729" s="677"/>
      <c r="BC8729" s="677"/>
      <c r="BD8729" s="677"/>
      <c r="BE8729" s="677"/>
      <c r="BF8729" s="677"/>
      <c r="BG8729" s="677"/>
      <c r="BH8729" s="677"/>
      <c r="BI8729" s="677"/>
      <c r="BJ8729" s="677"/>
      <c r="BK8729" s="677"/>
      <c r="BL8729" s="677"/>
      <c r="BM8729" s="677"/>
      <c r="BN8729" s="677"/>
      <c r="BO8729" s="677"/>
      <c r="BP8729" s="677"/>
      <c r="BQ8729" s="677"/>
      <c r="BR8729" s="677"/>
      <c r="BS8729" s="677"/>
      <c r="BT8729" s="677"/>
      <c r="BU8729" s="677"/>
      <c r="BV8729" s="677"/>
      <c r="BW8729" s="677"/>
      <c r="BX8729" s="677"/>
      <c r="BY8729" s="677"/>
      <c r="BZ8729" s="677"/>
      <c r="CA8729" s="677"/>
      <c r="CB8729" s="677"/>
      <c r="CC8729" s="677"/>
      <c r="CD8729" s="677"/>
      <c r="CE8729" s="677"/>
      <c r="CF8729" s="677"/>
      <c r="CG8729" s="677"/>
    </row>
    <row r="8730" spans="1:85">
      <c r="A8730" s="54"/>
      <c r="B8730" s="54"/>
      <c r="C8730" s="80"/>
      <c r="D8730" s="81"/>
      <c r="E8730" s="99"/>
      <c r="F8730" s="80"/>
      <c r="G8730" s="81"/>
      <c r="H8730" s="81"/>
      <c r="I8730" s="526"/>
      <c r="J8730" s="80"/>
      <c r="K8730" s="84" t="s">
        <v>1502</v>
      </c>
      <c r="L8730" s="76">
        <f t="shared" si="479"/>
        <v>0</v>
      </c>
      <c r="M8730" s="76"/>
      <c r="N8730" s="76"/>
      <c r="O8730" s="76"/>
      <c r="P8730" s="76"/>
      <c r="Q8730" s="76"/>
      <c r="R8730" s="76"/>
      <c r="S8730" s="76"/>
      <c r="T8730" s="76"/>
      <c r="U8730" s="76"/>
      <c r="V8730" s="76"/>
      <c r="W8730" s="76"/>
      <c r="X8730" s="76"/>
      <c r="Y8730" s="677"/>
      <c r="Z8730" s="677"/>
      <c r="AA8730" s="677"/>
      <c r="AB8730" s="677"/>
      <c r="AC8730" s="677"/>
      <c r="AD8730" s="677"/>
      <c r="AE8730" s="677"/>
      <c r="AF8730" s="677"/>
      <c r="AG8730" s="677"/>
      <c r="AH8730" s="677"/>
      <c r="AI8730" s="677"/>
      <c r="AJ8730" s="677"/>
      <c r="AK8730" s="677"/>
      <c r="AL8730" s="677"/>
      <c r="AM8730" s="677"/>
      <c r="AN8730" s="677"/>
      <c r="AO8730" s="677"/>
      <c r="AP8730" s="677"/>
      <c r="AQ8730" s="677"/>
      <c r="AR8730" s="677"/>
      <c r="AS8730" s="677"/>
      <c r="AT8730" s="677"/>
      <c r="AU8730" s="677"/>
      <c r="AV8730" s="677"/>
      <c r="AW8730" s="677"/>
      <c r="AX8730" s="677"/>
      <c r="AY8730" s="677"/>
      <c r="AZ8730" s="677"/>
      <c r="BA8730" s="677"/>
      <c r="BB8730" s="677"/>
      <c r="BC8730" s="677"/>
      <c r="BD8730" s="677"/>
      <c r="BE8730" s="677"/>
      <c r="BF8730" s="677"/>
      <c r="BG8730" s="677"/>
      <c r="BH8730" s="677"/>
      <c r="BI8730" s="677"/>
      <c r="BJ8730" s="677"/>
      <c r="BK8730" s="677"/>
      <c r="BL8730" s="677"/>
      <c r="BM8730" s="677"/>
      <c r="BN8730" s="677"/>
      <c r="BO8730" s="677"/>
      <c r="BP8730" s="677"/>
      <c r="BQ8730" s="677"/>
      <c r="BR8730" s="677"/>
      <c r="BS8730" s="677"/>
      <c r="BT8730" s="677"/>
      <c r="BU8730" s="677"/>
      <c r="BV8730" s="677"/>
      <c r="BW8730" s="677"/>
      <c r="BX8730" s="677"/>
      <c r="BY8730" s="677"/>
      <c r="BZ8730" s="677"/>
      <c r="CA8730" s="677"/>
      <c r="CB8730" s="677"/>
      <c r="CC8730" s="677"/>
      <c r="CD8730" s="677"/>
      <c r="CE8730" s="677"/>
      <c r="CF8730" s="677"/>
      <c r="CG8730" s="677"/>
    </row>
    <row r="8731" spans="1:85">
      <c r="A8731" s="54"/>
      <c r="B8731" s="54"/>
      <c r="C8731" s="46" t="s">
        <v>31</v>
      </c>
      <c r="D8731" s="58" t="s">
        <v>12771</v>
      </c>
      <c r="E8731" s="97" t="s">
        <v>13221</v>
      </c>
      <c r="F8731" s="46" t="s">
        <v>12773</v>
      </c>
      <c r="G8731" s="58" t="s">
        <v>12774</v>
      </c>
      <c r="H8731" s="58" t="s">
        <v>12775</v>
      </c>
      <c r="I8731" s="524">
        <v>7473</v>
      </c>
      <c r="J8731" s="46" t="s">
        <v>1508</v>
      </c>
      <c r="K8731" s="75" t="s">
        <v>1509</v>
      </c>
      <c r="L8731" s="76">
        <f>SUM(M8731:X8731)</f>
        <v>3</v>
      </c>
      <c r="M8731" s="76"/>
      <c r="N8731" s="76"/>
      <c r="O8731" s="76">
        <v>1</v>
      </c>
      <c r="P8731" s="76"/>
      <c r="Q8731" s="76"/>
      <c r="R8731" s="76"/>
      <c r="S8731" s="76"/>
      <c r="T8731" s="76">
        <v>2</v>
      </c>
      <c r="U8731" s="76"/>
      <c r="V8731" s="76"/>
      <c r="W8731" s="76"/>
      <c r="X8731" s="76"/>
      <c r="Y8731" s="677"/>
      <c r="Z8731" s="677"/>
      <c r="AA8731" s="677"/>
      <c r="AB8731" s="677"/>
      <c r="AC8731" s="677"/>
      <c r="AD8731" s="677"/>
      <c r="AE8731" s="677"/>
      <c r="AF8731" s="677"/>
      <c r="AG8731" s="677"/>
      <c r="AH8731" s="677"/>
      <c r="AI8731" s="677"/>
      <c r="AJ8731" s="677"/>
      <c r="AK8731" s="677"/>
      <c r="AL8731" s="677"/>
      <c r="AM8731" s="677"/>
      <c r="AN8731" s="677"/>
      <c r="AO8731" s="677"/>
      <c r="AP8731" s="677"/>
      <c r="AQ8731" s="677"/>
      <c r="AR8731" s="677"/>
      <c r="AS8731" s="677"/>
      <c r="AT8731" s="677"/>
      <c r="AU8731" s="677"/>
      <c r="AV8731" s="677"/>
      <c r="AW8731" s="677"/>
      <c r="AX8731" s="677"/>
      <c r="AY8731" s="677"/>
      <c r="AZ8731" s="677"/>
      <c r="BA8731" s="677"/>
      <c r="BB8731" s="677"/>
      <c r="BC8731" s="677"/>
      <c r="BD8731" s="677"/>
      <c r="BE8731" s="677"/>
      <c r="BF8731" s="677"/>
      <c r="BG8731" s="677"/>
      <c r="BH8731" s="677"/>
      <c r="BI8731" s="677"/>
      <c r="BJ8731" s="677"/>
      <c r="BK8731" s="677"/>
      <c r="BL8731" s="677"/>
      <c r="BM8731" s="677"/>
      <c r="BN8731" s="677"/>
      <c r="BO8731" s="677"/>
      <c r="BP8731" s="677"/>
      <c r="BQ8731" s="677"/>
      <c r="BR8731" s="677"/>
      <c r="BS8731" s="677"/>
      <c r="BT8731" s="677"/>
      <c r="BU8731" s="677"/>
      <c r="BV8731" s="677"/>
      <c r="BW8731" s="677"/>
      <c r="BX8731" s="677"/>
      <c r="BY8731" s="677"/>
      <c r="BZ8731" s="677"/>
      <c r="CA8731" s="677"/>
      <c r="CB8731" s="677"/>
      <c r="CC8731" s="677"/>
      <c r="CD8731" s="677"/>
      <c r="CE8731" s="677"/>
      <c r="CF8731" s="677"/>
      <c r="CG8731" s="677"/>
    </row>
    <row r="8732" spans="1:85">
      <c r="A8732" s="54"/>
      <c r="B8732" s="54"/>
      <c r="C8732" s="54"/>
      <c r="D8732" s="169"/>
      <c r="E8732" s="98"/>
      <c r="F8732" s="135"/>
      <c r="G8732" s="77"/>
      <c r="H8732" s="77"/>
      <c r="I8732" s="525"/>
      <c r="J8732" s="54"/>
      <c r="K8732" s="75" t="s">
        <v>1501</v>
      </c>
      <c r="L8732" s="76">
        <f>SUM(M8732:X8732)</f>
        <v>0</v>
      </c>
      <c r="M8732" s="76"/>
      <c r="N8732" s="76"/>
      <c r="O8732" s="76"/>
      <c r="P8732" s="76"/>
      <c r="Q8732" s="76"/>
      <c r="R8732" s="76"/>
      <c r="S8732" s="76"/>
      <c r="T8732" s="76"/>
      <c r="U8732" s="76"/>
      <c r="V8732" s="76"/>
      <c r="W8732" s="76"/>
      <c r="X8732" s="76"/>
      <c r="Y8732" s="677"/>
      <c r="Z8732" s="677"/>
      <c r="AA8732" s="677"/>
      <c r="AB8732" s="677"/>
      <c r="AC8732" s="677"/>
      <c r="AD8732" s="677"/>
      <c r="AE8732" s="677"/>
      <c r="AF8732" s="677"/>
      <c r="AG8732" s="677"/>
      <c r="AH8732" s="677"/>
      <c r="AI8732" s="677"/>
      <c r="AJ8732" s="677"/>
      <c r="AK8732" s="677"/>
      <c r="AL8732" s="677"/>
      <c r="AM8732" s="677"/>
      <c r="AN8732" s="677"/>
      <c r="AO8732" s="677"/>
      <c r="AP8732" s="677"/>
      <c r="AQ8732" s="677"/>
      <c r="AR8732" s="677"/>
      <c r="AS8732" s="677"/>
      <c r="AT8732" s="677"/>
      <c r="AU8732" s="677"/>
      <c r="AV8732" s="677"/>
      <c r="AW8732" s="677"/>
      <c r="AX8732" s="677"/>
      <c r="AY8732" s="677"/>
      <c r="AZ8732" s="677"/>
      <c r="BA8732" s="677"/>
      <c r="BB8732" s="677"/>
      <c r="BC8732" s="677"/>
      <c r="BD8732" s="677"/>
      <c r="BE8732" s="677"/>
      <c r="BF8732" s="677"/>
      <c r="BG8732" s="677"/>
      <c r="BH8732" s="677"/>
      <c r="BI8732" s="677"/>
      <c r="BJ8732" s="677"/>
      <c r="BK8732" s="677"/>
      <c r="BL8732" s="677"/>
      <c r="BM8732" s="677"/>
      <c r="BN8732" s="677"/>
      <c r="BO8732" s="677"/>
      <c r="BP8732" s="677"/>
      <c r="BQ8732" s="677"/>
      <c r="BR8732" s="677"/>
      <c r="BS8732" s="677"/>
      <c r="BT8732" s="677"/>
      <c r="BU8732" s="677"/>
      <c r="BV8732" s="677"/>
      <c r="BW8732" s="677"/>
      <c r="BX8732" s="677"/>
      <c r="BY8732" s="677"/>
      <c r="BZ8732" s="677"/>
      <c r="CA8732" s="677"/>
      <c r="CB8732" s="677"/>
      <c r="CC8732" s="677"/>
      <c r="CD8732" s="677"/>
      <c r="CE8732" s="677"/>
      <c r="CF8732" s="677"/>
      <c r="CG8732" s="677"/>
    </row>
    <row r="8733" spans="1:85">
      <c r="A8733" s="54"/>
      <c r="B8733" s="54"/>
      <c r="C8733" s="80"/>
      <c r="D8733" s="81"/>
      <c r="E8733" s="99"/>
      <c r="F8733" s="80"/>
      <c r="G8733" s="81"/>
      <c r="H8733" s="81"/>
      <c r="I8733" s="526"/>
      <c r="J8733" s="80"/>
      <c r="K8733" s="84" t="s">
        <v>1502</v>
      </c>
      <c r="L8733" s="76">
        <f>SUM(M8733:X8733)</f>
        <v>0</v>
      </c>
      <c r="M8733" s="76"/>
      <c r="N8733" s="76"/>
      <c r="O8733" s="76"/>
      <c r="P8733" s="76"/>
      <c r="Q8733" s="76"/>
      <c r="R8733" s="76"/>
      <c r="S8733" s="76"/>
      <c r="T8733" s="76"/>
      <c r="U8733" s="76"/>
      <c r="V8733" s="76"/>
      <c r="W8733" s="76"/>
      <c r="X8733" s="76"/>
      <c r="Y8733" s="677"/>
      <c r="Z8733" s="677"/>
      <c r="AA8733" s="677"/>
      <c r="AB8733" s="677"/>
      <c r="AC8733" s="677"/>
      <c r="AD8733" s="677"/>
      <c r="AE8733" s="677"/>
      <c r="AF8733" s="677"/>
      <c r="AG8733" s="677"/>
      <c r="AH8733" s="677"/>
      <c r="AI8733" s="677"/>
      <c r="AJ8733" s="677"/>
      <c r="AK8733" s="677"/>
      <c r="AL8733" s="677"/>
      <c r="AM8733" s="677"/>
      <c r="AN8733" s="677"/>
      <c r="AO8733" s="677"/>
      <c r="AP8733" s="677"/>
      <c r="AQ8733" s="677"/>
      <c r="AR8733" s="677"/>
      <c r="AS8733" s="677"/>
      <c r="AT8733" s="677"/>
      <c r="AU8733" s="677"/>
      <c r="AV8733" s="677"/>
      <c r="AW8733" s="677"/>
      <c r="AX8733" s="677"/>
      <c r="AY8733" s="677"/>
      <c r="AZ8733" s="677"/>
      <c r="BA8733" s="677"/>
      <c r="BB8733" s="677"/>
      <c r="BC8733" s="677"/>
      <c r="BD8733" s="677"/>
      <c r="BE8733" s="677"/>
      <c r="BF8733" s="677"/>
      <c r="BG8733" s="677"/>
      <c r="BH8733" s="677"/>
      <c r="BI8733" s="677"/>
      <c r="BJ8733" s="677"/>
      <c r="BK8733" s="677"/>
      <c r="BL8733" s="677"/>
      <c r="BM8733" s="677"/>
      <c r="BN8733" s="677"/>
      <c r="BO8733" s="677"/>
      <c r="BP8733" s="677"/>
      <c r="BQ8733" s="677"/>
      <c r="BR8733" s="677"/>
      <c r="BS8733" s="677"/>
      <c r="BT8733" s="677"/>
      <c r="BU8733" s="677"/>
      <c r="BV8733" s="677"/>
      <c r="BW8733" s="677"/>
      <c r="BX8733" s="677"/>
      <c r="BY8733" s="677"/>
      <c r="BZ8733" s="677"/>
      <c r="CA8733" s="677"/>
      <c r="CB8733" s="677"/>
      <c r="CC8733" s="677"/>
      <c r="CD8733" s="677"/>
      <c r="CE8733" s="677"/>
      <c r="CF8733" s="677"/>
      <c r="CG8733" s="677"/>
    </row>
    <row r="8734" spans="1:85">
      <c r="A8734" s="54"/>
      <c r="B8734" s="54"/>
      <c r="C8734" s="46" t="s">
        <v>31</v>
      </c>
      <c r="D8734" s="58" t="s">
        <v>13222</v>
      </c>
      <c r="E8734" s="97" t="s">
        <v>13223</v>
      </c>
      <c r="F8734" s="46" t="s">
        <v>13224</v>
      </c>
      <c r="G8734" s="58" t="s">
        <v>13225</v>
      </c>
      <c r="H8734" s="58" t="s">
        <v>13226</v>
      </c>
      <c r="I8734" s="524">
        <v>4937</v>
      </c>
      <c r="J8734" s="46" t="s">
        <v>1508</v>
      </c>
      <c r="K8734" s="75" t="s">
        <v>1509</v>
      </c>
      <c r="L8734" s="76">
        <f t="shared" si="479"/>
        <v>7</v>
      </c>
      <c r="M8734" s="76">
        <v>1</v>
      </c>
      <c r="N8734" s="76"/>
      <c r="O8734" s="76">
        <v>2</v>
      </c>
      <c r="P8734" s="76"/>
      <c r="Q8734" s="76"/>
      <c r="R8734" s="76"/>
      <c r="S8734" s="76">
        <v>4</v>
      </c>
      <c r="T8734" s="76"/>
      <c r="U8734" s="76"/>
      <c r="V8734" s="76"/>
      <c r="W8734" s="76"/>
      <c r="X8734" s="76"/>
      <c r="Y8734" s="677"/>
      <c r="Z8734" s="677"/>
      <c r="AA8734" s="677"/>
      <c r="AB8734" s="677"/>
      <c r="AC8734" s="677"/>
      <c r="AD8734" s="677"/>
      <c r="AE8734" s="677"/>
      <c r="AF8734" s="677"/>
      <c r="AG8734" s="677"/>
      <c r="AH8734" s="677"/>
      <c r="AI8734" s="677"/>
      <c r="AJ8734" s="677"/>
      <c r="AK8734" s="677"/>
      <c r="AL8734" s="677"/>
      <c r="AM8734" s="677"/>
      <c r="AN8734" s="677"/>
      <c r="AO8734" s="677"/>
      <c r="AP8734" s="677"/>
      <c r="AQ8734" s="677"/>
      <c r="AR8734" s="677"/>
      <c r="AS8734" s="677"/>
      <c r="AT8734" s="677"/>
      <c r="AU8734" s="677"/>
      <c r="AV8734" s="677"/>
      <c r="AW8734" s="677"/>
      <c r="AX8734" s="677"/>
      <c r="AY8734" s="677"/>
      <c r="AZ8734" s="677"/>
      <c r="BA8734" s="677"/>
      <c r="BB8734" s="677"/>
      <c r="BC8734" s="677"/>
      <c r="BD8734" s="677"/>
      <c r="BE8734" s="677"/>
      <c r="BF8734" s="677"/>
      <c r="BG8734" s="677"/>
      <c r="BH8734" s="677"/>
      <c r="BI8734" s="677"/>
      <c r="BJ8734" s="677"/>
      <c r="BK8734" s="677"/>
      <c r="BL8734" s="677"/>
      <c r="BM8734" s="677"/>
      <c r="BN8734" s="677"/>
      <c r="BO8734" s="677"/>
      <c r="BP8734" s="677"/>
      <c r="BQ8734" s="677"/>
      <c r="BR8734" s="677"/>
      <c r="BS8734" s="677"/>
      <c r="BT8734" s="677"/>
      <c r="BU8734" s="677"/>
      <c r="BV8734" s="677"/>
      <c r="BW8734" s="677"/>
      <c r="BX8734" s="677"/>
      <c r="BY8734" s="677"/>
      <c r="BZ8734" s="677"/>
      <c r="CA8734" s="677"/>
      <c r="CB8734" s="677"/>
      <c r="CC8734" s="677"/>
      <c r="CD8734" s="677"/>
      <c r="CE8734" s="677"/>
      <c r="CF8734" s="677"/>
      <c r="CG8734" s="677"/>
    </row>
    <row r="8735" spans="1:85">
      <c r="A8735" s="54"/>
      <c r="B8735" s="54"/>
      <c r="C8735" s="54"/>
      <c r="D8735" s="169"/>
      <c r="E8735" s="98"/>
      <c r="F8735" s="135"/>
      <c r="G8735" s="77"/>
      <c r="H8735" s="77"/>
      <c r="I8735" s="525"/>
      <c r="J8735" s="54"/>
      <c r="K8735" s="75" t="s">
        <v>1501</v>
      </c>
      <c r="L8735" s="76">
        <f t="shared" si="479"/>
        <v>0</v>
      </c>
      <c r="M8735" s="76"/>
      <c r="N8735" s="76"/>
      <c r="O8735" s="76"/>
      <c r="P8735" s="76"/>
      <c r="Q8735" s="76"/>
      <c r="R8735" s="76"/>
      <c r="S8735" s="76"/>
      <c r="T8735" s="76"/>
      <c r="U8735" s="76"/>
      <c r="V8735" s="76"/>
      <c r="W8735" s="76"/>
      <c r="X8735" s="76"/>
      <c r="Y8735" s="677"/>
      <c r="Z8735" s="677"/>
      <c r="AA8735" s="677"/>
      <c r="AB8735" s="677"/>
      <c r="AC8735" s="677"/>
      <c r="AD8735" s="677"/>
      <c r="AE8735" s="677"/>
      <c r="AF8735" s="677"/>
      <c r="AG8735" s="677"/>
      <c r="AH8735" s="677"/>
      <c r="AI8735" s="677"/>
      <c r="AJ8735" s="677"/>
      <c r="AK8735" s="677"/>
      <c r="AL8735" s="677"/>
      <c r="AM8735" s="677"/>
      <c r="AN8735" s="677"/>
      <c r="AO8735" s="677"/>
      <c r="AP8735" s="677"/>
      <c r="AQ8735" s="677"/>
      <c r="AR8735" s="677"/>
      <c r="AS8735" s="677"/>
      <c r="AT8735" s="677"/>
      <c r="AU8735" s="677"/>
      <c r="AV8735" s="677"/>
      <c r="AW8735" s="677"/>
      <c r="AX8735" s="677"/>
      <c r="AY8735" s="677"/>
      <c r="AZ8735" s="677"/>
      <c r="BA8735" s="677"/>
      <c r="BB8735" s="677"/>
      <c r="BC8735" s="677"/>
      <c r="BD8735" s="677"/>
      <c r="BE8735" s="677"/>
      <c r="BF8735" s="677"/>
      <c r="BG8735" s="677"/>
      <c r="BH8735" s="677"/>
      <c r="BI8735" s="677"/>
      <c r="BJ8735" s="677"/>
      <c r="BK8735" s="677"/>
      <c r="BL8735" s="677"/>
      <c r="BM8735" s="677"/>
      <c r="BN8735" s="677"/>
      <c r="BO8735" s="677"/>
      <c r="BP8735" s="677"/>
      <c r="BQ8735" s="677"/>
      <c r="BR8735" s="677"/>
      <c r="BS8735" s="677"/>
      <c r="BT8735" s="677"/>
      <c r="BU8735" s="677"/>
      <c r="BV8735" s="677"/>
      <c r="BW8735" s="677"/>
      <c r="BX8735" s="677"/>
      <c r="BY8735" s="677"/>
      <c r="BZ8735" s="677"/>
      <c r="CA8735" s="677"/>
      <c r="CB8735" s="677"/>
      <c r="CC8735" s="677"/>
      <c r="CD8735" s="677"/>
      <c r="CE8735" s="677"/>
      <c r="CF8735" s="677"/>
      <c r="CG8735" s="677"/>
    </row>
    <row r="8736" spans="1:85">
      <c r="A8736" s="54"/>
      <c r="B8736" s="54"/>
      <c r="C8736" s="80"/>
      <c r="D8736" s="81"/>
      <c r="E8736" s="99"/>
      <c r="F8736" s="80"/>
      <c r="G8736" s="81"/>
      <c r="H8736" s="81"/>
      <c r="I8736" s="526"/>
      <c r="J8736" s="80"/>
      <c r="K8736" s="84" t="s">
        <v>1502</v>
      </c>
      <c r="L8736" s="76">
        <f t="shared" si="479"/>
        <v>0</v>
      </c>
      <c r="M8736" s="76"/>
      <c r="N8736" s="76"/>
      <c r="O8736" s="76"/>
      <c r="P8736" s="76"/>
      <c r="Q8736" s="76"/>
      <c r="R8736" s="76"/>
      <c r="S8736" s="76"/>
      <c r="T8736" s="76"/>
      <c r="U8736" s="76"/>
      <c r="V8736" s="76"/>
      <c r="W8736" s="76"/>
      <c r="X8736" s="76"/>
      <c r="Y8736" s="677"/>
      <c r="Z8736" s="677"/>
      <c r="AA8736" s="677"/>
      <c r="AB8736" s="677"/>
      <c r="AC8736" s="677"/>
      <c r="AD8736" s="677"/>
      <c r="AE8736" s="677"/>
      <c r="AF8736" s="677"/>
      <c r="AG8736" s="677"/>
      <c r="AH8736" s="677"/>
      <c r="AI8736" s="677"/>
      <c r="AJ8736" s="677"/>
      <c r="AK8736" s="677"/>
      <c r="AL8736" s="677"/>
      <c r="AM8736" s="677"/>
      <c r="AN8736" s="677"/>
      <c r="AO8736" s="677"/>
      <c r="AP8736" s="677"/>
      <c r="AQ8736" s="677"/>
      <c r="AR8736" s="677"/>
      <c r="AS8736" s="677"/>
      <c r="AT8736" s="677"/>
      <c r="AU8736" s="677"/>
      <c r="AV8736" s="677"/>
      <c r="AW8736" s="677"/>
      <c r="AX8736" s="677"/>
      <c r="AY8736" s="677"/>
      <c r="AZ8736" s="677"/>
      <c r="BA8736" s="677"/>
      <c r="BB8736" s="677"/>
      <c r="BC8736" s="677"/>
      <c r="BD8736" s="677"/>
      <c r="BE8736" s="677"/>
      <c r="BF8736" s="677"/>
      <c r="BG8736" s="677"/>
      <c r="BH8736" s="677"/>
      <c r="BI8736" s="677"/>
      <c r="BJ8736" s="677"/>
      <c r="BK8736" s="677"/>
      <c r="BL8736" s="677"/>
      <c r="BM8736" s="677"/>
      <c r="BN8736" s="677"/>
      <c r="BO8736" s="677"/>
      <c r="BP8736" s="677"/>
      <c r="BQ8736" s="677"/>
      <c r="BR8736" s="677"/>
      <c r="BS8736" s="677"/>
      <c r="BT8736" s="677"/>
      <c r="BU8736" s="677"/>
      <c r="BV8736" s="677"/>
      <c r="BW8736" s="677"/>
      <c r="BX8736" s="677"/>
      <c r="BY8736" s="677"/>
      <c r="BZ8736" s="677"/>
      <c r="CA8736" s="677"/>
      <c r="CB8736" s="677"/>
      <c r="CC8736" s="677"/>
      <c r="CD8736" s="677"/>
      <c r="CE8736" s="677"/>
      <c r="CF8736" s="677"/>
      <c r="CG8736" s="677"/>
    </row>
    <row r="8737" spans="1:85">
      <c r="A8737" s="54"/>
      <c r="B8737" s="54"/>
      <c r="C8737" s="46" t="s">
        <v>31</v>
      </c>
      <c r="D8737" s="58" t="s">
        <v>12533</v>
      </c>
      <c r="E8737" s="97" t="s">
        <v>13227</v>
      </c>
      <c r="F8737" s="46" t="s">
        <v>12535</v>
      </c>
      <c r="G8737" s="58" t="s">
        <v>13228</v>
      </c>
      <c r="H8737" s="58" t="s">
        <v>12537</v>
      </c>
      <c r="I8737" s="524">
        <v>1612</v>
      </c>
      <c r="J8737" s="46" t="s">
        <v>1508</v>
      </c>
      <c r="K8737" s="75" t="s">
        <v>1509</v>
      </c>
      <c r="L8737" s="76">
        <f>SUM(M8737:X8737)</f>
        <v>2</v>
      </c>
      <c r="M8737" s="76"/>
      <c r="N8737" s="76"/>
      <c r="O8737" s="76"/>
      <c r="P8737" s="76"/>
      <c r="Q8737" s="76"/>
      <c r="R8737" s="76"/>
      <c r="S8737" s="76"/>
      <c r="T8737" s="76">
        <v>2</v>
      </c>
      <c r="U8737" s="76"/>
      <c r="V8737" s="76"/>
      <c r="W8737" s="76"/>
      <c r="X8737" s="76"/>
      <c r="Y8737" s="677"/>
      <c r="Z8737" s="677"/>
      <c r="AA8737" s="677"/>
      <c r="AB8737" s="677"/>
      <c r="AC8737" s="677"/>
      <c r="AD8737" s="677"/>
      <c r="AE8737" s="677"/>
      <c r="AF8737" s="677"/>
      <c r="AG8737" s="677"/>
      <c r="AH8737" s="677"/>
      <c r="AI8737" s="677"/>
      <c r="AJ8737" s="677"/>
      <c r="AK8737" s="677"/>
      <c r="AL8737" s="677"/>
      <c r="AM8737" s="677"/>
      <c r="AN8737" s="677"/>
      <c r="AO8737" s="677"/>
      <c r="AP8737" s="677"/>
      <c r="AQ8737" s="677"/>
      <c r="AR8737" s="677"/>
      <c r="AS8737" s="677"/>
      <c r="AT8737" s="677"/>
      <c r="AU8737" s="677"/>
      <c r="AV8737" s="677"/>
      <c r="AW8737" s="677"/>
      <c r="AX8737" s="677"/>
      <c r="AY8737" s="677"/>
      <c r="AZ8737" s="677"/>
      <c r="BA8737" s="677"/>
      <c r="BB8737" s="677"/>
      <c r="BC8737" s="677"/>
      <c r="BD8737" s="677"/>
      <c r="BE8737" s="677"/>
      <c r="BF8737" s="677"/>
      <c r="BG8737" s="677"/>
      <c r="BH8737" s="677"/>
      <c r="BI8737" s="677"/>
      <c r="BJ8737" s="677"/>
      <c r="BK8737" s="677"/>
      <c r="BL8737" s="677"/>
      <c r="BM8737" s="677"/>
      <c r="BN8737" s="677"/>
      <c r="BO8737" s="677"/>
      <c r="BP8737" s="677"/>
      <c r="BQ8737" s="677"/>
      <c r="BR8737" s="677"/>
      <c r="BS8737" s="677"/>
      <c r="BT8737" s="677"/>
      <c r="BU8737" s="677"/>
      <c r="BV8737" s="677"/>
      <c r="BW8737" s="677"/>
      <c r="BX8737" s="677"/>
      <c r="BY8737" s="677"/>
      <c r="BZ8737" s="677"/>
      <c r="CA8737" s="677"/>
      <c r="CB8737" s="677"/>
      <c r="CC8737" s="677"/>
      <c r="CD8737" s="677"/>
      <c r="CE8737" s="677"/>
      <c r="CF8737" s="677"/>
      <c r="CG8737" s="677"/>
    </row>
    <row r="8738" spans="1:85">
      <c r="A8738" s="54"/>
      <c r="B8738" s="54"/>
      <c r="C8738" s="54"/>
      <c r="D8738" s="169"/>
      <c r="E8738" s="98"/>
      <c r="F8738" s="135"/>
      <c r="G8738" s="77"/>
      <c r="H8738" s="77"/>
      <c r="I8738" s="525"/>
      <c r="J8738" s="54"/>
      <c r="K8738" s="75" t="s">
        <v>1501</v>
      </c>
      <c r="L8738" s="76">
        <f>SUM(M8738:X8738)</f>
        <v>0</v>
      </c>
      <c r="M8738" s="76"/>
      <c r="N8738" s="76"/>
      <c r="O8738" s="76"/>
      <c r="P8738" s="76"/>
      <c r="Q8738" s="76"/>
      <c r="R8738" s="76"/>
      <c r="S8738" s="76"/>
      <c r="T8738" s="76"/>
      <c r="U8738" s="76"/>
      <c r="V8738" s="76"/>
      <c r="W8738" s="76"/>
      <c r="X8738" s="76"/>
      <c r="Y8738" s="677"/>
      <c r="Z8738" s="677"/>
      <c r="AA8738" s="677"/>
      <c r="AB8738" s="677"/>
      <c r="AC8738" s="677"/>
      <c r="AD8738" s="677"/>
      <c r="AE8738" s="677"/>
      <c r="AF8738" s="677"/>
      <c r="AG8738" s="677"/>
      <c r="AH8738" s="677"/>
      <c r="AI8738" s="677"/>
      <c r="AJ8738" s="677"/>
      <c r="AK8738" s="677"/>
      <c r="AL8738" s="677"/>
      <c r="AM8738" s="677"/>
      <c r="AN8738" s="677"/>
      <c r="AO8738" s="677"/>
      <c r="AP8738" s="677"/>
      <c r="AQ8738" s="677"/>
      <c r="AR8738" s="677"/>
      <c r="AS8738" s="677"/>
      <c r="AT8738" s="677"/>
      <c r="AU8738" s="677"/>
      <c r="AV8738" s="677"/>
      <c r="AW8738" s="677"/>
      <c r="AX8738" s="677"/>
      <c r="AY8738" s="677"/>
      <c r="AZ8738" s="677"/>
      <c r="BA8738" s="677"/>
      <c r="BB8738" s="677"/>
      <c r="BC8738" s="677"/>
      <c r="BD8738" s="677"/>
      <c r="BE8738" s="677"/>
      <c r="BF8738" s="677"/>
      <c r="BG8738" s="677"/>
      <c r="BH8738" s="677"/>
      <c r="BI8738" s="677"/>
      <c r="BJ8738" s="677"/>
      <c r="BK8738" s="677"/>
      <c r="BL8738" s="677"/>
      <c r="BM8738" s="677"/>
      <c r="BN8738" s="677"/>
      <c r="BO8738" s="677"/>
      <c r="BP8738" s="677"/>
      <c r="BQ8738" s="677"/>
      <c r="BR8738" s="677"/>
      <c r="BS8738" s="677"/>
      <c r="BT8738" s="677"/>
      <c r="BU8738" s="677"/>
      <c r="BV8738" s="677"/>
      <c r="BW8738" s="677"/>
      <c r="BX8738" s="677"/>
      <c r="BY8738" s="677"/>
      <c r="BZ8738" s="677"/>
      <c r="CA8738" s="677"/>
      <c r="CB8738" s="677"/>
      <c r="CC8738" s="677"/>
      <c r="CD8738" s="677"/>
      <c r="CE8738" s="677"/>
      <c r="CF8738" s="677"/>
      <c r="CG8738" s="677"/>
    </row>
    <row r="8739" spans="1:85">
      <c r="A8739" s="54"/>
      <c r="B8739" s="54"/>
      <c r="C8739" s="80"/>
      <c r="D8739" s="81"/>
      <c r="E8739" s="99"/>
      <c r="F8739" s="80"/>
      <c r="G8739" s="81"/>
      <c r="H8739" s="81"/>
      <c r="I8739" s="526"/>
      <c r="J8739" s="80"/>
      <c r="K8739" s="84" t="s">
        <v>1502</v>
      </c>
      <c r="L8739" s="76">
        <f>SUM(M8739:X8739)</f>
        <v>0</v>
      </c>
      <c r="M8739" s="76"/>
      <c r="N8739" s="76"/>
      <c r="O8739" s="76"/>
      <c r="P8739" s="76"/>
      <c r="Q8739" s="76"/>
      <c r="R8739" s="76"/>
      <c r="S8739" s="76"/>
      <c r="T8739" s="76"/>
      <c r="U8739" s="76"/>
      <c r="V8739" s="76"/>
      <c r="W8739" s="76"/>
      <c r="X8739" s="76"/>
      <c r="Y8739" s="677"/>
      <c r="Z8739" s="677"/>
      <c r="AA8739" s="677"/>
      <c r="AB8739" s="677"/>
      <c r="AC8739" s="677"/>
      <c r="AD8739" s="677"/>
      <c r="AE8739" s="677"/>
      <c r="AF8739" s="677"/>
      <c r="AG8739" s="677"/>
      <c r="AH8739" s="677"/>
      <c r="AI8739" s="677"/>
      <c r="AJ8739" s="677"/>
      <c r="AK8739" s="677"/>
      <c r="AL8739" s="677"/>
      <c r="AM8739" s="677"/>
      <c r="AN8739" s="677"/>
      <c r="AO8739" s="677"/>
      <c r="AP8739" s="677"/>
      <c r="AQ8739" s="677"/>
      <c r="AR8739" s="677"/>
      <c r="AS8739" s="677"/>
      <c r="AT8739" s="677"/>
      <c r="AU8739" s="677"/>
      <c r="AV8739" s="677"/>
      <c r="AW8739" s="677"/>
      <c r="AX8739" s="677"/>
      <c r="AY8739" s="677"/>
      <c r="AZ8739" s="677"/>
      <c r="BA8739" s="677"/>
      <c r="BB8739" s="677"/>
      <c r="BC8739" s="677"/>
      <c r="BD8739" s="677"/>
      <c r="BE8739" s="677"/>
      <c r="BF8739" s="677"/>
      <c r="BG8739" s="677"/>
      <c r="BH8739" s="677"/>
      <c r="BI8739" s="677"/>
      <c r="BJ8739" s="677"/>
      <c r="BK8739" s="677"/>
      <c r="BL8739" s="677"/>
      <c r="BM8739" s="677"/>
      <c r="BN8739" s="677"/>
      <c r="BO8739" s="677"/>
      <c r="BP8739" s="677"/>
      <c r="BQ8739" s="677"/>
      <c r="BR8739" s="677"/>
      <c r="BS8739" s="677"/>
      <c r="BT8739" s="677"/>
      <c r="BU8739" s="677"/>
      <c r="BV8739" s="677"/>
      <c r="BW8739" s="677"/>
      <c r="BX8739" s="677"/>
      <c r="BY8739" s="677"/>
      <c r="BZ8739" s="677"/>
      <c r="CA8739" s="677"/>
      <c r="CB8739" s="677"/>
      <c r="CC8739" s="677"/>
      <c r="CD8739" s="677"/>
      <c r="CE8739" s="677"/>
      <c r="CF8739" s="677"/>
      <c r="CG8739" s="677"/>
    </row>
    <row r="8740" spans="1:85">
      <c r="A8740" s="54"/>
      <c r="B8740" s="54"/>
      <c r="C8740" s="46" t="s">
        <v>31</v>
      </c>
      <c r="D8740" s="58" t="s">
        <v>13229</v>
      </c>
      <c r="E8740" s="97" t="s">
        <v>13230</v>
      </c>
      <c r="F8740" s="46" t="s">
        <v>13231</v>
      </c>
      <c r="G8740" s="58" t="s">
        <v>13232</v>
      </c>
      <c r="H8740" s="58" t="s">
        <v>13233</v>
      </c>
      <c r="I8740" s="524">
        <v>1852</v>
      </c>
      <c r="J8740" s="46" t="s">
        <v>1508</v>
      </c>
      <c r="K8740" s="75" t="s">
        <v>1509</v>
      </c>
      <c r="L8740" s="76">
        <f t="shared" si="479"/>
        <v>2</v>
      </c>
      <c r="M8740" s="76"/>
      <c r="N8740" s="76"/>
      <c r="O8740" s="76"/>
      <c r="P8740" s="76"/>
      <c r="Q8740" s="76"/>
      <c r="R8740" s="76"/>
      <c r="S8740" s="76">
        <v>1</v>
      </c>
      <c r="T8740" s="76"/>
      <c r="U8740" s="76"/>
      <c r="V8740" s="76"/>
      <c r="W8740" s="76"/>
      <c r="X8740" s="76">
        <v>1</v>
      </c>
      <c r="Y8740" s="677"/>
      <c r="Z8740" s="677"/>
      <c r="AA8740" s="677"/>
      <c r="AB8740" s="677"/>
      <c r="AC8740" s="677"/>
      <c r="AD8740" s="677"/>
      <c r="AE8740" s="677"/>
      <c r="AF8740" s="677"/>
      <c r="AG8740" s="677"/>
      <c r="AH8740" s="677"/>
      <c r="AI8740" s="677"/>
      <c r="AJ8740" s="677"/>
      <c r="AK8740" s="677"/>
      <c r="AL8740" s="677"/>
      <c r="AM8740" s="677"/>
      <c r="AN8740" s="677"/>
      <c r="AO8740" s="677"/>
      <c r="AP8740" s="677"/>
      <c r="AQ8740" s="677"/>
      <c r="AR8740" s="677"/>
      <c r="AS8740" s="677"/>
      <c r="AT8740" s="677"/>
      <c r="AU8740" s="677"/>
      <c r="AV8740" s="677"/>
      <c r="AW8740" s="677"/>
      <c r="AX8740" s="677"/>
      <c r="AY8740" s="677"/>
      <c r="AZ8740" s="677"/>
      <c r="BA8740" s="677"/>
      <c r="BB8740" s="677"/>
      <c r="BC8740" s="677"/>
      <c r="BD8740" s="677"/>
      <c r="BE8740" s="677"/>
      <c r="BF8740" s="677"/>
      <c r="BG8740" s="677"/>
      <c r="BH8740" s="677"/>
      <c r="BI8740" s="677"/>
      <c r="BJ8740" s="677"/>
      <c r="BK8740" s="677"/>
      <c r="BL8740" s="677"/>
      <c r="BM8740" s="677"/>
      <c r="BN8740" s="677"/>
      <c r="BO8740" s="677"/>
      <c r="BP8740" s="677"/>
      <c r="BQ8740" s="677"/>
      <c r="BR8740" s="677"/>
      <c r="BS8740" s="677"/>
      <c r="BT8740" s="677"/>
      <c r="BU8740" s="677"/>
      <c r="BV8740" s="677"/>
      <c r="BW8740" s="677"/>
      <c r="BX8740" s="677"/>
      <c r="BY8740" s="677"/>
      <c r="BZ8740" s="677"/>
      <c r="CA8740" s="677"/>
      <c r="CB8740" s="677"/>
      <c r="CC8740" s="677"/>
      <c r="CD8740" s="677"/>
      <c r="CE8740" s="677"/>
      <c r="CF8740" s="677"/>
      <c r="CG8740" s="677"/>
    </row>
    <row r="8741" spans="1:85">
      <c r="A8741" s="54"/>
      <c r="B8741" s="54"/>
      <c r="C8741" s="54"/>
      <c r="D8741" s="169"/>
      <c r="E8741" s="98"/>
      <c r="F8741" s="135"/>
      <c r="G8741" s="77"/>
      <c r="H8741" s="77"/>
      <c r="I8741" s="525"/>
      <c r="J8741" s="54"/>
      <c r="K8741" s="75" t="s">
        <v>1501</v>
      </c>
      <c r="L8741" s="76">
        <f t="shared" si="479"/>
        <v>0</v>
      </c>
      <c r="M8741" s="76"/>
      <c r="N8741" s="76"/>
      <c r="O8741" s="76"/>
      <c r="P8741" s="76"/>
      <c r="Q8741" s="76"/>
      <c r="R8741" s="76"/>
      <c r="S8741" s="76"/>
      <c r="T8741" s="76"/>
      <c r="U8741" s="76"/>
      <c r="V8741" s="76"/>
      <c r="W8741" s="76"/>
      <c r="X8741" s="76"/>
      <c r="Y8741" s="677"/>
      <c r="Z8741" s="677"/>
      <c r="AA8741" s="677"/>
      <c r="AB8741" s="677"/>
      <c r="AC8741" s="677"/>
      <c r="AD8741" s="677"/>
      <c r="AE8741" s="677"/>
      <c r="AF8741" s="677"/>
      <c r="AG8741" s="677"/>
      <c r="AH8741" s="677"/>
      <c r="AI8741" s="677"/>
      <c r="AJ8741" s="677"/>
      <c r="AK8741" s="677"/>
      <c r="AL8741" s="677"/>
      <c r="AM8741" s="677"/>
      <c r="AN8741" s="677"/>
      <c r="AO8741" s="677"/>
      <c r="AP8741" s="677"/>
      <c r="AQ8741" s="677"/>
      <c r="AR8741" s="677"/>
      <c r="AS8741" s="677"/>
      <c r="AT8741" s="677"/>
      <c r="AU8741" s="677"/>
      <c r="AV8741" s="677"/>
      <c r="AW8741" s="677"/>
      <c r="AX8741" s="677"/>
      <c r="AY8741" s="677"/>
      <c r="AZ8741" s="677"/>
      <c r="BA8741" s="677"/>
      <c r="BB8741" s="677"/>
      <c r="BC8741" s="677"/>
      <c r="BD8741" s="677"/>
      <c r="BE8741" s="677"/>
      <c r="BF8741" s="677"/>
      <c r="BG8741" s="677"/>
      <c r="BH8741" s="677"/>
      <c r="BI8741" s="677"/>
      <c r="BJ8741" s="677"/>
      <c r="BK8741" s="677"/>
      <c r="BL8741" s="677"/>
      <c r="BM8741" s="677"/>
      <c r="BN8741" s="677"/>
      <c r="BO8741" s="677"/>
      <c r="BP8741" s="677"/>
      <c r="BQ8741" s="677"/>
      <c r="BR8741" s="677"/>
      <c r="BS8741" s="677"/>
      <c r="BT8741" s="677"/>
      <c r="BU8741" s="677"/>
      <c r="BV8741" s="677"/>
      <c r="BW8741" s="677"/>
      <c r="BX8741" s="677"/>
      <c r="BY8741" s="677"/>
      <c r="BZ8741" s="677"/>
      <c r="CA8741" s="677"/>
      <c r="CB8741" s="677"/>
      <c r="CC8741" s="677"/>
      <c r="CD8741" s="677"/>
      <c r="CE8741" s="677"/>
      <c r="CF8741" s="677"/>
      <c r="CG8741" s="677"/>
    </row>
    <row r="8742" spans="1:85">
      <c r="A8742" s="54"/>
      <c r="B8742" s="54"/>
      <c r="C8742" s="80"/>
      <c r="D8742" s="81"/>
      <c r="E8742" s="99"/>
      <c r="F8742" s="80"/>
      <c r="G8742" s="81"/>
      <c r="H8742" s="81"/>
      <c r="I8742" s="526"/>
      <c r="J8742" s="80"/>
      <c r="K8742" s="84" t="s">
        <v>1502</v>
      </c>
      <c r="L8742" s="76">
        <f t="shared" si="479"/>
        <v>0</v>
      </c>
      <c r="M8742" s="76"/>
      <c r="N8742" s="76"/>
      <c r="O8742" s="76"/>
      <c r="P8742" s="76"/>
      <c r="Q8742" s="76"/>
      <c r="R8742" s="76"/>
      <c r="S8742" s="76"/>
      <c r="T8742" s="76"/>
      <c r="U8742" s="76"/>
      <c r="V8742" s="76"/>
      <c r="W8742" s="76"/>
      <c r="X8742" s="76"/>
      <c r="Y8742" s="677"/>
      <c r="Z8742" s="677"/>
      <c r="AA8742" s="677"/>
      <c r="AB8742" s="677"/>
      <c r="AC8742" s="677"/>
      <c r="AD8742" s="677"/>
      <c r="AE8742" s="677"/>
      <c r="AF8742" s="677"/>
      <c r="AG8742" s="677"/>
      <c r="AH8742" s="677"/>
      <c r="AI8742" s="677"/>
      <c r="AJ8742" s="677"/>
      <c r="AK8742" s="677"/>
      <c r="AL8742" s="677"/>
      <c r="AM8742" s="677"/>
      <c r="AN8742" s="677"/>
      <c r="AO8742" s="677"/>
      <c r="AP8742" s="677"/>
      <c r="AQ8742" s="677"/>
      <c r="AR8742" s="677"/>
      <c r="AS8742" s="677"/>
      <c r="AT8742" s="677"/>
      <c r="AU8742" s="677"/>
      <c r="AV8742" s="677"/>
      <c r="AW8742" s="677"/>
      <c r="AX8742" s="677"/>
      <c r="AY8742" s="677"/>
      <c r="AZ8742" s="677"/>
      <c r="BA8742" s="677"/>
      <c r="BB8742" s="677"/>
      <c r="BC8742" s="677"/>
      <c r="BD8742" s="677"/>
      <c r="BE8742" s="677"/>
      <c r="BF8742" s="677"/>
      <c r="BG8742" s="677"/>
      <c r="BH8742" s="677"/>
      <c r="BI8742" s="677"/>
      <c r="BJ8742" s="677"/>
      <c r="BK8742" s="677"/>
      <c r="BL8742" s="677"/>
      <c r="BM8742" s="677"/>
      <c r="BN8742" s="677"/>
      <c r="BO8742" s="677"/>
      <c r="BP8742" s="677"/>
      <c r="BQ8742" s="677"/>
      <c r="BR8742" s="677"/>
      <c r="BS8742" s="677"/>
      <c r="BT8742" s="677"/>
      <c r="BU8742" s="677"/>
      <c r="BV8742" s="677"/>
      <c r="BW8742" s="677"/>
      <c r="BX8742" s="677"/>
      <c r="BY8742" s="677"/>
      <c r="BZ8742" s="677"/>
      <c r="CA8742" s="677"/>
      <c r="CB8742" s="677"/>
      <c r="CC8742" s="677"/>
      <c r="CD8742" s="677"/>
      <c r="CE8742" s="677"/>
      <c r="CF8742" s="677"/>
      <c r="CG8742" s="677"/>
    </row>
    <row r="8743" spans="1:85">
      <c r="A8743" s="54"/>
      <c r="B8743" s="54"/>
      <c r="C8743" s="46" t="s">
        <v>31</v>
      </c>
      <c r="D8743" s="58" t="s">
        <v>13234</v>
      </c>
      <c r="E8743" s="97" t="s">
        <v>13235</v>
      </c>
      <c r="F8743" s="46" t="s">
        <v>13236</v>
      </c>
      <c r="G8743" s="58" t="s">
        <v>13237</v>
      </c>
      <c r="H8743" s="58" t="s">
        <v>13238</v>
      </c>
      <c r="I8743" s="524">
        <v>1458</v>
      </c>
      <c r="J8743" s="46" t="s">
        <v>1508</v>
      </c>
      <c r="K8743" s="75" t="s">
        <v>1509</v>
      </c>
      <c r="L8743" s="76">
        <f t="shared" si="479"/>
        <v>2</v>
      </c>
      <c r="M8743" s="76"/>
      <c r="N8743" s="76"/>
      <c r="O8743" s="76"/>
      <c r="P8743" s="76"/>
      <c r="Q8743" s="76"/>
      <c r="R8743" s="76"/>
      <c r="S8743" s="76">
        <v>1</v>
      </c>
      <c r="T8743" s="76"/>
      <c r="U8743" s="76"/>
      <c r="V8743" s="76"/>
      <c r="W8743" s="76"/>
      <c r="X8743" s="76">
        <v>1</v>
      </c>
      <c r="Y8743" s="677"/>
      <c r="Z8743" s="677"/>
      <c r="AA8743" s="677"/>
      <c r="AB8743" s="677"/>
      <c r="AC8743" s="677"/>
      <c r="AD8743" s="677"/>
      <c r="AE8743" s="677"/>
      <c r="AF8743" s="677"/>
      <c r="AG8743" s="677"/>
      <c r="AH8743" s="677"/>
      <c r="AI8743" s="677"/>
      <c r="AJ8743" s="677"/>
      <c r="AK8743" s="677"/>
      <c r="AL8743" s="677"/>
      <c r="AM8743" s="677"/>
      <c r="AN8743" s="677"/>
      <c r="AO8743" s="677"/>
      <c r="AP8743" s="677"/>
      <c r="AQ8743" s="677"/>
      <c r="AR8743" s="677"/>
      <c r="AS8743" s="677"/>
      <c r="AT8743" s="677"/>
      <c r="AU8743" s="677"/>
      <c r="AV8743" s="677"/>
      <c r="AW8743" s="677"/>
      <c r="AX8743" s="677"/>
      <c r="AY8743" s="677"/>
      <c r="AZ8743" s="677"/>
      <c r="BA8743" s="677"/>
      <c r="BB8743" s="677"/>
      <c r="BC8743" s="677"/>
      <c r="BD8743" s="677"/>
      <c r="BE8743" s="677"/>
      <c r="BF8743" s="677"/>
      <c r="BG8743" s="677"/>
      <c r="BH8743" s="677"/>
      <c r="BI8743" s="677"/>
      <c r="BJ8743" s="677"/>
      <c r="BK8743" s="677"/>
      <c r="BL8743" s="677"/>
      <c r="BM8743" s="677"/>
      <c r="BN8743" s="677"/>
      <c r="BO8743" s="677"/>
      <c r="BP8743" s="677"/>
      <c r="BQ8743" s="677"/>
      <c r="BR8743" s="677"/>
      <c r="BS8743" s="677"/>
      <c r="BT8743" s="677"/>
      <c r="BU8743" s="677"/>
      <c r="BV8743" s="677"/>
      <c r="BW8743" s="677"/>
      <c r="BX8743" s="677"/>
      <c r="BY8743" s="677"/>
      <c r="BZ8743" s="677"/>
      <c r="CA8743" s="677"/>
      <c r="CB8743" s="677"/>
      <c r="CC8743" s="677"/>
      <c r="CD8743" s="677"/>
      <c r="CE8743" s="677"/>
      <c r="CF8743" s="677"/>
      <c r="CG8743" s="677"/>
    </row>
    <row r="8744" spans="1:85">
      <c r="A8744" s="54"/>
      <c r="B8744" s="54"/>
      <c r="C8744" s="54"/>
      <c r="D8744" s="169"/>
      <c r="E8744" s="98"/>
      <c r="F8744" s="135"/>
      <c r="G8744" s="77"/>
      <c r="H8744" s="77"/>
      <c r="I8744" s="525"/>
      <c r="J8744" s="54"/>
      <c r="K8744" s="75" t="s">
        <v>1501</v>
      </c>
      <c r="L8744" s="76">
        <f t="shared" si="479"/>
        <v>0</v>
      </c>
      <c r="M8744" s="76"/>
      <c r="N8744" s="76"/>
      <c r="O8744" s="76"/>
      <c r="P8744" s="76"/>
      <c r="Q8744" s="76"/>
      <c r="R8744" s="76"/>
      <c r="S8744" s="76"/>
      <c r="T8744" s="76"/>
      <c r="U8744" s="76"/>
      <c r="V8744" s="76"/>
      <c r="W8744" s="76"/>
      <c r="X8744" s="76"/>
      <c r="Y8744" s="677"/>
      <c r="Z8744" s="677"/>
      <c r="AA8744" s="677"/>
      <c r="AB8744" s="677"/>
      <c r="AC8744" s="677"/>
      <c r="AD8744" s="677"/>
      <c r="AE8744" s="677"/>
      <c r="AF8744" s="677"/>
      <c r="AG8744" s="677"/>
      <c r="AH8744" s="677"/>
      <c r="AI8744" s="677"/>
      <c r="AJ8744" s="677"/>
      <c r="AK8744" s="677"/>
      <c r="AL8744" s="677"/>
      <c r="AM8744" s="677"/>
      <c r="AN8744" s="677"/>
      <c r="AO8744" s="677"/>
      <c r="AP8744" s="677"/>
      <c r="AQ8744" s="677"/>
      <c r="AR8744" s="677"/>
      <c r="AS8744" s="677"/>
      <c r="AT8744" s="677"/>
      <c r="AU8744" s="677"/>
      <c r="AV8744" s="677"/>
      <c r="AW8744" s="677"/>
      <c r="AX8744" s="677"/>
      <c r="AY8744" s="677"/>
      <c r="AZ8744" s="677"/>
      <c r="BA8744" s="677"/>
      <c r="BB8744" s="677"/>
      <c r="BC8744" s="677"/>
      <c r="BD8744" s="677"/>
      <c r="BE8744" s="677"/>
      <c r="BF8744" s="677"/>
      <c r="BG8744" s="677"/>
      <c r="BH8744" s="677"/>
      <c r="BI8744" s="677"/>
      <c r="BJ8744" s="677"/>
      <c r="BK8744" s="677"/>
      <c r="BL8744" s="677"/>
      <c r="BM8744" s="677"/>
      <c r="BN8744" s="677"/>
      <c r="BO8744" s="677"/>
      <c r="BP8744" s="677"/>
      <c r="BQ8744" s="677"/>
      <c r="BR8744" s="677"/>
      <c r="BS8744" s="677"/>
      <c r="BT8744" s="677"/>
      <c r="BU8744" s="677"/>
      <c r="BV8744" s="677"/>
      <c r="BW8744" s="677"/>
      <c r="BX8744" s="677"/>
      <c r="BY8744" s="677"/>
      <c r="BZ8744" s="677"/>
      <c r="CA8744" s="677"/>
      <c r="CB8744" s="677"/>
      <c r="CC8744" s="677"/>
      <c r="CD8744" s="677"/>
      <c r="CE8744" s="677"/>
      <c r="CF8744" s="677"/>
      <c r="CG8744" s="677"/>
    </row>
    <row r="8745" spans="1:85">
      <c r="A8745" s="54"/>
      <c r="B8745" s="54"/>
      <c r="C8745" s="80"/>
      <c r="D8745" s="81"/>
      <c r="E8745" s="99"/>
      <c r="F8745" s="80"/>
      <c r="G8745" s="81"/>
      <c r="H8745" s="81"/>
      <c r="I8745" s="526"/>
      <c r="J8745" s="80"/>
      <c r="K8745" s="84" t="s">
        <v>1502</v>
      </c>
      <c r="L8745" s="76">
        <f t="shared" si="479"/>
        <v>0</v>
      </c>
      <c r="M8745" s="76"/>
      <c r="N8745" s="76"/>
      <c r="O8745" s="76"/>
      <c r="P8745" s="76"/>
      <c r="Q8745" s="76"/>
      <c r="R8745" s="76"/>
      <c r="S8745" s="76"/>
      <c r="T8745" s="76"/>
      <c r="U8745" s="76"/>
      <c r="V8745" s="76"/>
      <c r="W8745" s="76"/>
      <c r="X8745" s="76"/>
      <c r="Y8745" s="677"/>
      <c r="Z8745" s="677"/>
      <c r="AA8745" s="677"/>
      <c r="AB8745" s="677"/>
      <c r="AC8745" s="677"/>
      <c r="AD8745" s="677"/>
      <c r="AE8745" s="677"/>
      <c r="AF8745" s="677"/>
      <c r="AG8745" s="677"/>
      <c r="AH8745" s="677"/>
      <c r="AI8745" s="677"/>
      <c r="AJ8745" s="677"/>
      <c r="AK8745" s="677"/>
      <c r="AL8745" s="677"/>
      <c r="AM8745" s="677"/>
      <c r="AN8745" s="677"/>
      <c r="AO8745" s="677"/>
      <c r="AP8745" s="677"/>
      <c r="AQ8745" s="677"/>
      <c r="AR8745" s="677"/>
      <c r="AS8745" s="677"/>
      <c r="AT8745" s="677"/>
      <c r="AU8745" s="677"/>
      <c r="AV8745" s="677"/>
      <c r="AW8745" s="677"/>
      <c r="AX8745" s="677"/>
      <c r="AY8745" s="677"/>
      <c r="AZ8745" s="677"/>
      <c r="BA8745" s="677"/>
      <c r="BB8745" s="677"/>
      <c r="BC8745" s="677"/>
      <c r="BD8745" s="677"/>
      <c r="BE8745" s="677"/>
      <c r="BF8745" s="677"/>
      <c r="BG8745" s="677"/>
      <c r="BH8745" s="677"/>
      <c r="BI8745" s="677"/>
      <c r="BJ8745" s="677"/>
      <c r="BK8745" s="677"/>
      <c r="BL8745" s="677"/>
      <c r="BM8745" s="677"/>
      <c r="BN8745" s="677"/>
      <c r="BO8745" s="677"/>
      <c r="BP8745" s="677"/>
      <c r="BQ8745" s="677"/>
      <c r="BR8745" s="677"/>
      <c r="BS8745" s="677"/>
      <c r="BT8745" s="677"/>
      <c r="BU8745" s="677"/>
      <c r="BV8745" s="677"/>
      <c r="BW8745" s="677"/>
      <c r="BX8745" s="677"/>
      <c r="BY8745" s="677"/>
      <c r="BZ8745" s="677"/>
      <c r="CA8745" s="677"/>
      <c r="CB8745" s="677"/>
      <c r="CC8745" s="677"/>
      <c r="CD8745" s="677"/>
      <c r="CE8745" s="677"/>
      <c r="CF8745" s="677"/>
      <c r="CG8745" s="677"/>
    </row>
    <row r="8746" spans="1:85">
      <c r="A8746" s="54"/>
      <c r="B8746" s="54"/>
      <c r="C8746" s="46" t="s">
        <v>31</v>
      </c>
      <c r="D8746" s="58" t="s">
        <v>12839</v>
      </c>
      <c r="E8746" s="97" t="s">
        <v>13239</v>
      </c>
      <c r="F8746" s="46" t="s">
        <v>12841</v>
      </c>
      <c r="G8746" s="58" t="s">
        <v>12842</v>
      </c>
      <c r="H8746" s="58" t="s">
        <v>12843</v>
      </c>
      <c r="I8746" s="524">
        <v>55190</v>
      </c>
      <c r="J8746" s="46" t="s">
        <v>1508</v>
      </c>
      <c r="K8746" s="75" t="s">
        <v>1509</v>
      </c>
      <c r="L8746" s="76">
        <f>SUM(M8746:X8746)</f>
        <v>2</v>
      </c>
      <c r="M8746" s="76">
        <v>1</v>
      </c>
      <c r="N8746" s="76"/>
      <c r="O8746" s="76">
        <v>1</v>
      </c>
      <c r="P8746" s="76"/>
      <c r="Q8746" s="76"/>
      <c r="R8746" s="76"/>
      <c r="S8746" s="76"/>
      <c r="T8746" s="76"/>
      <c r="U8746" s="76"/>
      <c r="V8746" s="76"/>
      <c r="W8746" s="76"/>
      <c r="X8746" s="76"/>
      <c r="Y8746" s="677"/>
      <c r="Z8746" s="677"/>
      <c r="AA8746" s="677"/>
      <c r="AB8746" s="677"/>
      <c r="AC8746" s="677"/>
      <c r="AD8746" s="677"/>
      <c r="AE8746" s="677"/>
      <c r="AF8746" s="677"/>
      <c r="AG8746" s="677"/>
      <c r="AH8746" s="677"/>
      <c r="AI8746" s="677"/>
      <c r="AJ8746" s="677"/>
      <c r="AK8746" s="677"/>
      <c r="AL8746" s="677"/>
      <c r="AM8746" s="677"/>
      <c r="AN8746" s="677"/>
      <c r="AO8746" s="677"/>
      <c r="AP8746" s="677"/>
      <c r="AQ8746" s="677"/>
      <c r="AR8746" s="677"/>
      <c r="AS8746" s="677"/>
      <c r="AT8746" s="677"/>
      <c r="AU8746" s="677"/>
      <c r="AV8746" s="677"/>
      <c r="AW8746" s="677"/>
      <c r="AX8746" s="677"/>
      <c r="AY8746" s="677"/>
      <c r="AZ8746" s="677"/>
      <c r="BA8746" s="677"/>
      <c r="BB8746" s="677"/>
      <c r="BC8746" s="677"/>
      <c r="BD8746" s="677"/>
      <c r="BE8746" s="677"/>
      <c r="BF8746" s="677"/>
      <c r="BG8746" s="677"/>
      <c r="BH8746" s="677"/>
      <c r="BI8746" s="677"/>
      <c r="BJ8746" s="677"/>
      <c r="BK8746" s="677"/>
      <c r="BL8746" s="677"/>
      <c r="BM8746" s="677"/>
      <c r="BN8746" s="677"/>
      <c r="BO8746" s="677"/>
      <c r="BP8746" s="677"/>
      <c r="BQ8746" s="677"/>
      <c r="BR8746" s="677"/>
      <c r="BS8746" s="677"/>
      <c r="BT8746" s="677"/>
      <c r="BU8746" s="677"/>
      <c r="BV8746" s="677"/>
      <c r="BW8746" s="677"/>
      <c r="BX8746" s="677"/>
      <c r="BY8746" s="677"/>
      <c r="BZ8746" s="677"/>
      <c r="CA8746" s="677"/>
      <c r="CB8746" s="677"/>
      <c r="CC8746" s="677"/>
      <c r="CD8746" s="677"/>
      <c r="CE8746" s="677"/>
      <c r="CF8746" s="677"/>
      <c r="CG8746" s="677"/>
    </row>
    <row r="8747" spans="1:85">
      <c r="A8747" s="54"/>
      <c r="B8747" s="54"/>
      <c r="C8747" s="54"/>
      <c r="D8747" s="169"/>
      <c r="E8747" s="98"/>
      <c r="F8747" s="135"/>
      <c r="G8747" s="77"/>
      <c r="H8747" s="77"/>
      <c r="I8747" s="525"/>
      <c r="J8747" s="54"/>
      <c r="K8747" s="75" t="s">
        <v>1501</v>
      </c>
      <c r="L8747" s="76">
        <f>SUM(M8747:X8747)</f>
        <v>0</v>
      </c>
      <c r="M8747" s="76"/>
      <c r="N8747" s="76"/>
      <c r="O8747" s="76"/>
      <c r="P8747" s="76"/>
      <c r="Q8747" s="76"/>
      <c r="R8747" s="76"/>
      <c r="S8747" s="76"/>
      <c r="T8747" s="76"/>
      <c r="U8747" s="76"/>
      <c r="V8747" s="76"/>
      <c r="W8747" s="76"/>
      <c r="X8747" s="76"/>
      <c r="Y8747" s="677"/>
      <c r="Z8747" s="677"/>
      <c r="AA8747" s="677"/>
      <c r="AB8747" s="677"/>
      <c r="AC8747" s="677"/>
      <c r="AD8747" s="677"/>
      <c r="AE8747" s="677"/>
      <c r="AF8747" s="677"/>
      <c r="AG8747" s="677"/>
      <c r="AH8747" s="677"/>
      <c r="AI8747" s="677"/>
      <c r="AJ8747" s="677"/>
      <c r="AK8747" s="677"/>
      <c r="AL8747" s="677"/>
      <c r="AM8747" s="677"/>
      <c r="AN8747" s="677"/>
      <c r="AO8747" s="677"/>
      <c r="AP8747" s="677"/>
      <c r="AQ8747" s="677"/>
      <c r="AR8747" s="677"/>
      <c r="AS8747" s="677"/>
      <c r="AT8747" s="677"/>
      <c r="AU8747" s="677"/>
      <c r="AV8747" s="677"/>
      <c r="AW8747" s="677"/>
      <c r="AX8747" s="677"/>
      <c r="AY8747" s="677"/>
      <c r="AZ8747" s="677"/>
      <c r="BA8747" s="677"/>
      <c r="BB8747" s="677"/>
      <c r="BC8747" s="677"/>
      <c r="BD8747" s="677"/>
      <c r="BE8747" s="677"/>
      <c r="BF8747" s="677"/>
      <c r="BG8747" s="677"/>
      <c r="BH8747" s="677"/>
      <c r="BI8747" s="677"/>
      <c r="BJ8747" s="677"/>
      <c r="BK8747" s="677"/>
      <c r="BL8747" s="677"/>
      <c r="BM8747" s="677"/>
      <c r="BN8747" s="677"/>
      <c r="BO8747" s="677"/>
      <c r="BP8747" s="677"/>
      <c r="BQ8747" s="677"/>
      <c r="BR8747" s="677"/>
      <c r="BS8747" s="677"/>
      <c r="BT8747" s="677"/>
      <c r="BU8747" s="677"/>
      <c r="BV8747" s="677"/>
      <c r="BW8747" s="677"/>
      <c r="BX8747" s="677"/>
      <c r="BY8747" s="677"/>
      <c r="BZ8747" s="677"/>
      <c r="CA8747" s="677"/>
      <c r="CB8747" s="677"/>
      <c r="CC8747" s="677"/>
      <c r="CD8747" s="677"/>
      <c r="CE8747" s="677"/>
      <c r="CF8747" s="677"/>
      <c r="CG8747" s="677"/>
    </row>
    <row r="8748" spans="1:85">
      <c r="A8748" s="54"/>
      <c r="B8748" s="54"/>
      <c r="C8748" s="80"/>
      <c r="D8748" s="81"/>
      <c r="E8748" s="99"/>
      <c r="F8748" s="80"/>
      <c r="G8748" s="81"/>
      <c r="H8748" s="81"/>
      <c r="I8748" s="526"/>
      <c r="J8748" s="80"/>
      <c r="K8748" s="84" t="s">
        <v>1502</v>
      </c>
      <c r="L8748" s="76">
        <f>SUM(M8748:X8748)</f>
        <v>0</v>
      </c>
      <c r="M8748" s="76"/>
      <c r="N8748" s="76"/>
      <c r="O8748" s="76"/>
      <c r="P8748" s="76"/>
      <c r="Q8748" s="76"/>
      <c r="R8748" s="76"/>
      <c r="S8748" s="76"/>
      <c r="T8748" s="76"/>
      <c r="U8748" s="76"/>
      <c r="V8748" s="76"/>
      <c r="W8748" s="76"/>
      <c r="X8748" s="76"/>
      <c r="Y8748" s="677"/>
      <c r="Z8748" s="677"/>
      <c r="AA8748" s="677"/>
      <c r="AB8748" s="677"/>
      <c r="AC8748" s="677"/>
      <c r="AD8748" s="677"/>
      <c r="AE8748" s="677"/>
      <c r="AF8748" s="677"/>
      <c r="AG8748" s="677"/>
      <c r="AH8748" s="677"/>
      <c r="AI8748" s="677"/>
      <c r="AJ8748" s="677"/>
      <c r="AK8748" s="677"/>
      <c r="AL8748" s="677"/>
      <c r="AM8748" s="677"/>
      <c r="AN8748" s="677"/>
      <c r="AO8748" s="677"/>
      <c r="AP8748" s="677"/>
      <c r="AQ8748" s="677"/>
      <c r="AR8748" s="677"/>
      <c r="AS8748" s="677"/>
      <c r="AT8748" s="677"/>
      <c r="AU8748" s="677"/>
      <c r="AV8748" s="677"/>
      <c r="AW8748" s="677"/>
      <c r="AX8748" s="677"/>
      <c r="AY8748" s="677"/>
      <c r="AZ8748" s="677"/>
      <c r="BA8748" s="677"/>
      <c r="BB8748" s="677"/>
      <c r="BC8748" s="677"/>
      <c r="BD8748" s="677"/>
      <c r="BE8748" s="677"/>
      <c r="BF8748" s="677"/>
      <c r="BG8748" s="677"/>
      <c r="BH8748" s="677"/>
      <c r="BI8748" s="677"/>
      <c r="BJ8748" s="677"/>
      <c r="BK8748" s="677"/>
      <c r="BL8748" s="677"/>
      <c r="BM8748" s="677"/>
      <c r="BN8748" s="677"/>
      <c r="BO8748" s="677"/>
      <c r="BP8748" s="677"/>
      <c r="BQ8748" s="677"/>
      <c r="BR8748" s="677"/>
      <c r="BS8748" s="677"/>
      <c r="BT8748" s="677"/>
      <c r="BU8748" s="677"/>
      <c r="BV8748" s="677"/>
      <c r="BW8748" s="677"/>
      <c r="BX8748" s="677"/>
      <c r="BY8748" s="677"/>
      <c r="BZ8748" s="677"/>
      <c r="CA8748" s="677"/>
      <c r="CB8748" s="677"/>
      <c r="CC8748" s="677"/>
      <c r="CD8748" s="677"/>
      <c r="CE8748" s="677"/>
      <c r="CF8748" s="677"/>
      <c r="CG8748" s="677"/>
    </row>
    <row r="8749" spans="1:85">
      <c r="A8749" s="54"/>
      <c r="B8749" s="54"/>
      <c r="C8749" s="46" t="s">
        <v>31</v>
      </c>
      <c r="D8749" s="58" t="s">
        <v>13240</v>
      </c>
      <c r="E8749" s="97" t="s">
        <v>13241</v>
      </c>
      <c r="F8749" s="46" t="s">
        <v>13242</v>
      </c>
      <c r="G8749" s="58" t="s">
        <v>13243</v>
      </c>
      <c r="H8749" s="58" t="s">
        <v>13244</v>
      </c>
      <c r="I8749" s="524">
        <v>2740</v>
      </c>
      <c r="J8749" s="46" t="s">
        <v>1508</v>
      </c>
      <c r="K8749" s="75" t="s">
        <v>1509</v>
      </c>
      <c r="L8749" s="76">
        <f t="shared" ref="L8749:L8769" si="480">SUM(M8749:X8749)</f>
        <v>3</v>
      </c>
      <c r="M8749" s="76">
        <v>1</v>
      </c>
      <c r="N8749" s="76"/>
      <c r="O8749" s="76"/>
      <c r="P8749" s="76"/>
      <c r="Q8749" s="76"/>
      <c r="R8749" s="76"/>
      <c r="S8749" s="76"/>
      <c r="T8749" s="76"/>
      <c r="U8749" s="76"/>
      <c r="V8749" s="76"/>
      <c r="W8749" s="76"/>
      <c r="X8749" s="76">
        <v>2</v>
      </c>
      <c r="Y8749" s="677"/>
      <c r="Z8749" s="677"/>
      <c r="AA8749" s="677"/>
      <c r="AB8749" s="677"/>
      <c r="AC8749" s="677"/>
      <c r="AD8749" s="677"/>
      <c r="AE8749" s="677"/>
      <c r="AF8749" s="677"/>
      <c r="AG8749" s="677"/>
      <c r="AH8749" s="677"/>
      <c r="AI8749" s="677"/>
      <c r="AJ8749" s="677"/>
      <c r="AK8749" s="677"/>
      <c r="AL8749" s="677"/>
      <c r="AM8749" s="677"/>
      <c r="AN8749" s="677"/>
      <c r="AO8749" s="677"/>
      <c r="AP8749" s="677"/>
      <c r="AQ8749" s="677"/>
      <c r="AR8749" s="677"/>
      <c r="AS8749" s="677"/>
      <c r="AT8749" s="677"/>
      <c r="AU8749" s="677"/>
      <c r="AV8749" s="677"/>
      <c r="AW8749" s="677"/>
      <c r="AX8749" s="677"/>
      <c r="AY8749" s="677"/>
      <c r="AZ8749" s="677"/>
      <c r="BA8749" s="677"/>
      <c r="BB8749" s="677"/>
      <c r="BC8749" s="677"/>
      <c r="BD8749" s="677"/>
      <c r="BE8749" s="677"/>
      <c r="BF8749" s="677"/>
      <c r="BG8749" s="677"/>
      <c r="BH8749" s="677"/>
      <c r="BI8749" s="677"/>
      <c r="BJ8749" s="677"/>
      <c r="BK8749" s="677"/>
      <c r="BL8749" s="677"/>
      <c r="BM8749" s="677"/>
      <c r="BN8749" s="677"/>
      <c r="BO8749" s="677"/>
      <c r="BP8749" s="677"/>
      <c r="BQ8749" s="677"/>
      <c r="BR8749" s="677"/>
      <c r="BS8749" s="677"/>
      <c r="BT8749" s="677"/>
      <c r="BU8749" s="677"/>
      <c r="BV8749" s="677"/>
      <c r="BW8749" s="677"/>
      <c r="BX8749" s="677"/>
      <c r="BY8749" s="677"/>
      <c r="BZ8749" s="677"/>
      <c r="CA8749" s="677"/>
      <c r="CB8749" s="677"/>
      <c r="CC8749" s="677"/>
      <c r="CD8749" s="677"/>
      <c r="CE8749" s="677"/>
      <c r="CF8749" s="677"/>
      <c r="CG8749" s="677"/>
    </row>
    <row r="8750" spans="1:85">
      <c r="A8750" s="54"/>
      <c r="B8750" s="54"/>
      <c r="C8750" s="54"/>
      <c r="D8750" s="169"/>
      <c r="E8750" s="98"/>
      <c r="F8750" s="135"/>
      <c r="G8750" s="77"/>
      <c r="H8750" s="77"/>
      <c r="I8750" s="525"/>
      <c r="J8750" s="54"/>
      <c r="K8750" s="75" t="s">
        <v>1501</v>
      </c>
      <c r="L8750" s="76">
        <f t="shared" si="480"/>
        <v>0</v>
      </c>
      <c r="M8750" s="76"/>
      <c r="N8750" s="76"/>
      <c r="O8750" s="76"/>
      <c r="P8750" s="76"/>
      <c r="Q8750" s="76"/>
      <c r="R8750" s="76"/>
      <c r="S8750" s="76"/>
      <c r="T8750" s="76"/>
      <c r="U8750" s="76"/>
      <c r="V8750" s="76"/>
      <c r="W8750" s="76"/>
      <c r="X8750" s="76"/>
      <c r="Y8750" s="677"/>
      <c r="Z8750" s="677"/>
      <c r="AA8750" s="677"/>
      <c r="AB8750" s="677"/>
      <c r="AC8750" s="677"/>
      <c r="AD8750" s="677"/>
      <c r="AE8750" s="677"/>
      <c r="AF8750" s="677"/>
      <c r="AG8750" s="677"/>
      <c r="AH8750" s="677"/>
      <c r="AI8750" s="677"/>
      <c r="AJ8750" s="677"/>
      <c r="AK8750" s="677"/>
      <c r="AL8750" s="677"/>
      <c r="AM8750" s="677"/>
      <c r="AN8750" s="677"/>
      <c r="AO8750" s="677"/>
      <c r="AP8750" s="677"/>
      <c r="AQ8750" s="677"/>
      <c r="AR8750" s="677"/>
      <c r="AS8750" s="677"/>
      <c r="AT8750" s="677"/>
      <c r="AU8750" s="677"/>
      <c r="AV8750" s="677"/>
      <c r="AW8750" s="677"/>
      <c r="AX8750" s="677"/>
      <c r="AY8750" s="677"/>
      <c r="AZ8750" s="677"/>
      <c r="BA8750" s="677"/>
      <c r="BB8750" s="677"/>
      <c r="BC8750" s="677"/>
      <c r="BD8750" s="677"/>
      <c r="BE8750" s="677"/>
      <c r="BF8750" s="677"/>
      <c r="BG8750" s="677"/>
      <c r="BH8750" s="677"/>
      <c r="BI8750" s="677"/>
      <c r="BJ8750" s="677"/>
      <c r="BK8750" s="677"/>
      <c r="BL8750" s="677"/>
      <c r="BM8750" s="677"/>
      <c r="BN8750" s="677"/>
      <c r="BO8750" s="677"/>
      <c r="BP8750" s="677"/>
      <c r="BQ8750" s="677"/>
      <c r="BR8750" s="677"/>
      <c r="BS8750" s="677"/>
      <c r="BT8750" s="677"/>
      <c r="BU8750" s="677"/>
      <c r="BV8750" s="677"/>
      <c r="BW8750" s="677"/>
      <c r="BX8750" s="677"/>
      <c r="BY8750" s="677"/>
      <c r="BZ8750" s="677"/>
      <c r="CA8750" s="677"/>
      <c r="CB8750" s="677"/>
      <c r="CC8750" s="677"/>
      <c r="CD8750" s="677"/>
      <c r="CE8750" s="677"/>
      <c r="CF8750" s="677"/>
      <c r="CG8750" s="677"/>
    </row>
    <row r="8751" spans="1:85">
      <c r="A8751" s="54"/>
      <c r="B8751" s="54"/>
      <c r="C8751" s="80"/>
      <c r="D8751" s="81"/>
      <c r="E8751" s="99"/>
      <c r="F8751" s="80"/>
      <c r="G8751" s="81"/>
      <c r="H8751" s="81"/>
      <c r="I8751" s="526"/>
      <c r="J8751" s="80"/>
      <c r="K8751" s="84" t="s">
        <v>1502</v>
      </c>
      <c r="L8751" s="76">
        <f t="shared" si="480"/>
        <v>0</v>
      </c>
      <c r="M8751" s="76"/>
      <c r="N8751" s="76"/>
      <c r="O8751" s="76"/>
      <c r="P8751" s="76"/>
      <c r="Q8751" s="76"/>
      <c r="R8751" s="76"/>
      <c r="S8751" s="76"/>
      <c r="T8751" s="76"/>
      <c r="U8751" s="76"/>
      <c r="V8751" s="76"/>
      <c r="W8751" s="76"/>
      <c r="X8751" s="76"/>
      <c r="Y8751" s="677"/>
      <c r="Z8751" s="677"/>
      <c r="AA8751" s="677"/>
      <c r="AB8751" s="677"/>
      <c r="AC8751" s="677"/>
      <c r="AD8751" s="677"/>
      <c r="AE8751" s="677"/>
      <c r="AF8751" s="677"/>
      <c r="AG8751" s="677"/>
      <c r="AH8751" s="677"/>
      <c r="AI8751" s="677"/>
      <c r="AJ8751" s="677"/>
      <c r="AK8751" s="677"/>
      <c r="AL8751" s="677"/>
      <c r="AM8751" s="677"/>
      <c r="AN8751" s="677"/>
      <c r="AO8751" s="677"/>
      <c r="AP8751" s="677"/>
      <c r="AQ8751" s="677"/>
      <c r="AR8751" s="677"/>
      <c r="AS8751" s="677"/>
      <c r="AT8751" s="677"/>
      <c r="AU8751" s="677"/>
      <c r="AV8751" s="677"/>
      <c r="AW8751" s="677"/>
      <c r="AX8751" s="677"/>
      <c r="AY8751" s="677"/>
      <c r="AZ8751" s="677"/>
      <c r="BA8751" s="677"/>
      <c r="BB8751" s="677"/>
      <c r="BC8751" s="677"/>
      <c r="BD8751" s="677"/>
      <c r="BE8751" s="677"/>
      <c r="BF8751" s="677"/>
      <c r="BG8751" s="677"/>
      <c r="BH8751" s="677"/>
      <c r="BI8751" s="677"/>
      <c r="BJ8751" s="677"/>
      <c r="BK8751" s="677"/>
      <c r="BL8751" s="677"/>
      <c r="BM8751" s="677"/>
      <c r="BN8751" s="677"/>
      <c r="BO8751" s="677"/>
      <c r="BP8751" s="677"/>
      <c r="BQ8751" s="677"/>
      <c r="BR8751" s="677"/>
      <c r="BS8751" s="677"/>
      <c r="BT8751" s="677"/>
      <c r="BU8751" s="677"/>
      <c r="BV8751" s="677"/>
      <c r="BW8751" s="677"/>
      <c r="BX8751" s="677"/>
      <c r="BY8751" s="677"/>
      <c r="BZ8751" s="677"/>
      <c r="CA8751" s="677"/>
      <c r="CB8751" s="677"/>
      <c r="CC8751" s="677"/>
      <c r="CD8751" s="677"/>
      <c r="CE8751" s="677"/>
      <c r="CF8751" s="677"/>
      <c r="CG8751" s="677"/>
    </row>
    <row r="8752" spans="1:85">
      <c r="A8752" s="54"/>
      <c r="B8752" s="54"/>
      <c r="C8752" s="46" t="s">
        <v>31</v>
      </c>
      <c r="D8752" s="58" t="s">
        <v>12937</v>
      </c>
      <c r="E8752" s="97" t="s">
        <v>13245</v>
      </c>
      <c r="F8752" s="46" t="s">
        <v>12939</v>
      </c>
      <c r="G8752" s="58" t="s">
        <v>13246</v>
      </c>
      <c r="H8752" s="58" t="s">
        <v>12941</v>
      </c>
      <c r="I8752" s="524">
        <v>0</v>
      </c>
      <c r="J8752" s="46" t="s">
        <v>1508</v>
      </c>
      <c r="K8752" s="75" t="s">
        <v>1509</v>
      </c>
      <c r="L8752" s="76">
        <f>SUM(M8752:X8752)</f>
        <v>2</v>
      </c>
      <c r="M8752" s="76">
        <v>1</v>
      </c>
      <c r="N8752" s="76"/>
      <c r="O8752" s="76">
        <v>1</v>
      </c>
      <c r="P8752" s="76"/>
      <c r="Q8752" s="76"/>
      <c r="R8752" s="76"/>
      <c r="S8752" s="76"/>
      <c r="T8752" s="76"/>
      <c r="U8752" s="76"/>
      <c r="V8752" s="76"/>
      <c r="W8752" s="76"/>
      <c r="X8752" s="76"/>
      <c r="Y8752" s="677"/>
      <c r="Z8752" s="677"/>
      <c r="AA8752" s="677"/>
      <c r="AB8752" s="677"/>
      <c r="AC8752" s="677"/>
      <c r="AD8752" s="677"/>
      <c r="AE8752" s="677"/>
      <c r="AF8752" s="677"/>
      <c r="AG8752" s="677"/>
      <c r="AH8752" s="677"/>
      <c r="AI8752" s="677"/>
      <c r="AJ8752" s="677"/>
      <c r="AK8752" s="677"/>
      <c r="AL8752" s="677"/>
      <c r="AM8752" s="677"/>
      <c r="AN8752" s="677"/>
      <c r="AO8752" s="677"/>
      <c r="AP8752" s="677"/>
      <c r="AQ8752" s="677"/>
      <c r="AR8752" s="677"/>
      <c r="AS8752" s="677"/>
      <c r="AT8752" s="677"/>
      <c r="AU8752" s="677"/>
      <c r="AV8752" s="677"/>
      <c r="AW8752" s="677"/>
      <c r="AX8752" s="677"/>
      <c r="AY8752" s="677"/>
      <c r="AZ8752" s="677"/>
      <c r="BA8752" s="677"/>
      <c r="BB8752" s="677"/>
      <c r="BC8752" s="677"/>
      <c r="BD8752" s="677"/>
      <c r="BE8752" s="677"/>
      <c r="BF8752" s="677"/>
      <c r="BG8752" s="677"/>
      <c r="BH8752" s="677"/>
      <c r="BI8752" s="677"/>
      <c r="BJ8752" s="677"/>
      <c r="BK8752" s="677"/>
      <c r="BL8752" s="677"/>
      <c r="BM8752" s="677"/>
      <c r="BN8752" s="677"/>
      <c r="BO8752" s="677"/>
      <c r="BP8752" s="677"/>
      <c r="BQ8752" s="677"/>
      <c r="BR8752" s="677"/>
      <c r="BS8752" s="677"/>
      <c r="BT8752" s="677"/>
      <c r="BU8752" s="677"/>
      <c r="BV8752" s="677"/>
      <c r="BW8752" s="677"/>
      <c r="BX8752" s="677"/>
      <c r="BY8752" s="677"/>
      <c r="BZ8752" s="677"/>
      <c r="CA8752" s="677"/>
      <c r="CB8752" s="677"/>
      <c r="CC8752" s="677"/>
      <c r="CD8752" s="677"/>
      <c r="CE8752" s="677"/>
      <c r="CF8752" s="677"/>
      <c r="CG8752" s="677"/>
    </row>
    <row r="8753" spans="1:85">
      <c r="A8753" s="54"/>
      <c r="B8753" s="54"/>
      <c r="C8753" s="54"/>
      <c r="D8753" s="169"/>
      <c r="E8753" s="98"/>
      <c r="F8753" s="135"/>
      <c r="G8753" s="77"/>
      <c r="H8753" s="77"/>
      <c r="I8753" s="525"/>
      <c r="J8753" s="54"/>
      <c r="K8753" s="75" t="s">
        <v>1501</v>
      </c>
      <c r="L8753" s="76">
        <f>SUM(M8753:X8753)</f>
        <v>0</v>
      </c>
      <c r="M8753" s="76"/>
      <c r="N8753" s="76"/>
      <c r="O8753" s="76"/>
      <c r="P8753" s="76"/>
      <c r="Q8753" s="76"/>
      <c r="R8753" s="76"/>
      <c r="S8753" s="76"/>
      <c r="T8753" s="76"/>
      <c r="U8753" s="76"/>
      <c r="V8753" s="76"/>
      <c r="W8753" s="76"/>
      <c r="X8753" s="76"/>
      <c r="Y8753" s="677"/>
      <c r="Z8753" s="677"/>
      <c r="AA8753" s="677"/>
      <c r="AB8753" s="677"/>
      <c r="AC8753" s="677"/>
      <c r="AD8753" s="677"/>
      <c r="AE8753" s="677"/>
      <c r="AF8753" s="677"/>
      <c r="AG8753" s="677"/>
      <c r="AH8753" s="677"/>
      <c r="AI8753" s="677"/>
      <c r="AJ8753" s="677"/>
      <c r="AK8753" s="677"/>
      <c r="AL8753" s="677"/>
      <c r="AM8753" s="677"/>
      <c r="AN8753" s="677"/>
      <c r="AO8753" s="677"/>
      <c r="AP8753" s="677"/>
      <c r="AQ8753" s="677"/>
      <c r="AR8753" s="677"/>
      <c r="AS8753" s="677"/>
      <c r="AT8753" s="677"/>
      <c r="AU8753" s="677"/>
      <c r="AV8753" s="677"/>
      <c r="AW8753" s="677"/>
      <c r="AX8753" s="677"/>
      <c r="AY8753" s="677"/>
      <c r="AZ8753" s="677"/>
      <c r="BA8753" s="677"/>
      <c r="BB8753" s="677"/>
      <c r="BC8753" s="677"/>
      <c r="BD8753" s="677"/>
      <c r="BE8753" s="677"/>
      <c r="BF8753" s="677"/>
      <c r="BG8753" s="677"/>
      <c r="BH8753" s="677"/>
      <c r="BI8753" s="677"/>
      <c r="BJ8753" s="677"/>
      <c r="BK8753" s="677"/>
      <c r="BL8753" s="677"/>
      <c r="BM8753" s="677"/>
      <c r="BN8753" s="677"/>
      <c r="BO8753" s="677"/>
      <c r="BP8753" s="677"/>
      <c r="BQ8753" s="677"/>
      <c r="BR8753" s="677"/>
      <c r="BS8753" s="677"/>
      <c r="BT8753" s="677"/>
      <c r="BU8753" s="677"/>
      <c r="BV8753" s="677"/>
      <c r="BW8753" s="677"/>
      <c r="BX8753" s="677"/>
      <c r="BY8753" s="677"/>
      <c r="BZ8753" s="677"/>
      <c r="CA8753" s="677"/>
      <c r="CB8753" s="677"/>
      <c r="CC8753" s="677"/>
      <c r="CD8753" s="677"/>
      <c r="CE8753" s="677"/>
      <c r="CF8753" s="677"/>
      <c r="CG8753" s="677"/>
    </row>
    <row r="8754" spans="1:85">
      <c r="A8754" s="54"/>
      <c r="B8754" s="54"/>
      <c r="C8754" s="80"/>
      <c r="D8754" s="81"/>
      <c r="E8754" s="99"/>
      <c r="F8754" s="80"/>
      <c r="G8754" s="81"/>
      <c r="H8754" s="81"/>
      <c r="I8754" s="526"/>
      <c r="J8754" s="80"/>
      <c r="K8754" s="84" t="s">
        <v>1502</v>
      </c>
      <c r="L8754" s="76">
        <f>SUM(M8754:X8754)</f>
        <v>0</v>
      </c>
      <c r="M8754" s="76"/>
      <c r="N8754" s="76"/>
      <c r="O8754" s="76"/>
      <c r="P8754" s="76"/>
      <c r="Q8754" s="76"/>
      <c r="R8754" s="76"/>
      <c r="S8754" s="76"/>
      <c r="T8754" s="76"/>
      <c r="U8754" s="76"/>
      <c r="V8754" s="76"/>
      <c r="W8754" s="76"/>
      <c r="X8754" s="76"/>
      <c r="Y8754" s="677"/>
      <c r="Z8754" s="677"/>
      <c r="AA8754" s="677"/>
      <c r="AB8754" s="677"/>
      <c r="AC8754" s="677"/>
      <c r="AD8754" s="677"/>
      <c r="AE8754" s="677"/>
      <c r="AF8754" s="677"/>
      <c r="AG8754" s="677"/>
      <c r="AH8754" s="677"/>
      <c r="AI8754" s="677"/>
      <c r="AJ8754" s="677"/>
      <c r="AK8754" s="677"/>
      <c r="AL8754" s="677"/>
      <c r="AM8754" s="677"/>
      <c r="AN8754" s="677"/>
      <c r="AO8754" s="677"/>
      <c r="AP8754" s="677"/>
      <c r="AQ8754" s="677"/>
      <c r="AR8754" s="677"/>
      <c r="AS8754" s="677"/>
      <c r="AT8754" s="677"/>
      <c r="AU8754" s="677"/>
      <c r="AV8754" s="677"/>
      <c r="AW8754" s="677"/>
      <c r="AX8754" s="677"/>
      <c r="AY8754" s="677"/>
      <c r="AZ8754" s="677"/>
      <c r="BA8754" s="677"/>
      <c r="BB8754" s="677"/>
      <c r="BC8754" s="677"/>
      <c r="BD8754" s="677"/>
      <c r="BE8754" s="677"/>
      <c r="BF8754" s="677"/>
      <c r="BG8754" s="677"/>
      <c r="BH8754" s="677"/>
      <c r="BI8754" s="677"/>
      <c r="BJ8754" s="677"/>
      <c r="BK8754" s="677"/>
      <c r="BL8754" s="677"/>
      <c r="BM8754" s="677"/>
      <c r="BN8754" s="677"/>
      <c r="BO8754" s="677"/>
      <c r="BP8754" s="677"/>
      <c r="BQ8754" s="677"/>
      <c r="BR8754" s="677"/>
      <c r="BS8754" s="677"/>
      <c r="BT8754" s="677"/>
      <c r="BU8754" s="677"/>
      <c r="BV8754" s="677"/>
      <c r="BW8754" s="677"/>
      <c r="BX8754" s="677"/>
      <c r="BY8754" s="677"/>
      <c r="BZ8754" s="677"/>
      <c r="CA8754" s="677"/>
      <c r="CB8754" s="677"/>
      <c r="CC8754" s="677"/>
      <c r="CD8754" s="677"/>
      <c r="CE8754" s="677"/>
      <c r="CF8754" s="677"/>
      <c r="CG8754" s="677"/>
    </row>
    <row r="8755" spans="1:85">
      <c r="A8755" s="54"/>
      <c r="B8755" s="54"/>
      <c r="C8755" s="46" t="s">
        <v>31</v>
      </c>
      <c r="D8755" s="58" t="s">
        <v>13035</v>
      </c>
      <c r="E8755" s="97" t="s">
        <v>13247</v>
      </c>
      <c r="F8755" s="46" t="s">
        <v>13037</v>
      </c>
      <c r="G8755" s="58" t="s">
        <v>13038</v>
      </c>
      <c r="H8755" s="58" t="s">
        <v>13039</v>
      </c>
      <c r="I8755" s="524">
        <v>120</v>
      </c>
      <c r="J8755" s="46" t="s">
        <v>1508</v>
      </c>
      <c r="K8755" s="75" t="s">
        <v>1509</v>
      </c>
      <c r="L8755" s="76">
        <f t="shared" si="480"/>
        <v>2</v>
      </c>
      <c r="M8755" s="76">
        <v>1</v>
      </c>
      <c r="N8755" s="76">
        <v>1</v>
      </c>
      <c r="O8755" s="76"/>
      <c r="P8755" s="76"/>
      <c r="Q8755" s="76"/>
      <c r="R8755" s="76"/>
      <c r="S8755" s="76"/>
      <c r="T8755" s="76"/>
      <c r="U8755" s="76"/>
      <c r="V8755" s="76"/>
      <c r="W8755" s="76"/>
      <c r="X8755" s="76"/>
      <c r="Y8755" s="677"/>
      <c r="Z8755" s="677"/>
      <c r="AA8755" s="677"/>
      <c r="AB8755" s="677"/>
      <c r="AC8755" s="677"/>
      <c r="AD8755" s="677"/>
      <c r="AE8755" s="677"/>
      <c r="AF8755" s="677"/>
      <c r="AG8755" s="677"/>
      <c r="AH8755" s="677"/>
      <c r="AI8755" s="677"/>
      <c r="AJ8755" s="677"/>
      <c r="AK8755" s="677"/>
      <c r="AL8755" s="677"/>
      <c r="AM8755" s="677"/>
      <c r="AN8755" s="677"/>
      <c r="AO8755" s="677"/>
      <c r="AP8755" s="677"/>
      <c r="AQ8755" s="677"/>
      <c r="AR8755" s="677"/>
      <c r="AS8755" s="677"/>
      <c r="AT8755" s="677"/>
      <c r="AU8755" s="677"/>
      <c r="AV8755" s="677"/>
      <c r="AW8755" s="677"/>
      <c r="AX8755" s="677"/>
      <c r="AY8755" s="677"/>
      <c r="AZ8755" s="677"/>
      <c r="BA8755" s="677"/>
      <c r="BB8755" s="677"/>
      <c r="BC8755" s="677"/>
      <c r="BD8755" s="677"/>
      <c r="BE8755" s="677"/>
      <c r="BF8755" s="677"/>
      <c r="BG8755" s="677"/>
      <c r="BH8755" s="677"/>
      <c r="BI8755" s="677"/>
      <c r="BJ8755" s="677"/>
      <c r="BK8755" s="677"/>
      <c r="BL8755" s="677"/>
      <c r="BM8755" s="677"/>
      <c r="BN8755" s="677"/>
      <c r="BO8755" s="677"/>
      <c r="BP8755" s="677"/>
      <c r="BQ8755" s="677"/>
      <c r="BR8755" s="677"/>
      <c r="BS8755" s="677"/>
      <c r="BT8755" s="677"/>
      <c r="BU8755" s="677"/>
      <c r="BV8755" s="677"/>
      <c r="BW8755" s="677"/>
      <c r="BX8755" s="677"/>
      <c r="BY8755" s="677"/>
      <c r="BZ8755" s="677"/>
      <c r="CA8755" s="677"/>
      <c r="CB8755" s="677"/>
      <c r="CC8755" s="677"/>
      <c r="CD8755" s="677"/>
      <c r="CE8755" s="677"/>
      <c r="CF8755" s="677"/>
      <c r="CG8755" s="677"/>
    </row>
    <row r="8756" spans="1:85">
      <c r="A8756" s="54"/>
      <c r="B8756" s="54"/>
      <c r="C8756" s="54"/>
      <c r="D8756" s="169"/>
      <c r="E8756" s="98"/>
      <c r="F8756" s="135"/>
      <c r="G8756" s="77"/>
      <c r="H8756" s="77"/>
      <c r="I8756" s="525"/>
      <c r="J8756" s="54"/>
      <c r="K8756" s="75" t="s">
        <v>1501</v>
      </c>
      <c r="L8756" s="76">
        <f t="shared" si="480"/>
        <v>0</v>
      </c>
      <c r="M8756" s="76"/>
      <c r="N8756" s="76"/>
      <c r="O8756" s="76"/>
      <c r="P8756" s="76"/>
      <c r="Q8756" s="76"/>
      <c r="R8756" s="76"/>
      <c r="S8756" s="76"/>
      <c r="T8756" s="76"/>
      <c r="U8756" s="76"/>
      <c r="V8756" s="76"/>
      <c r="W8756" s="76"/>
      <c r="X8756" s="76"/>
      <c r="Y8756" s="677"/>
      <c r="Z8756" s="677"/>
      <c r="AA8756" s="677"/>
      <c r="AB8756" s="677"/>
      <c r="AC8756" s="677"/>
      <c r="AD8756" s="677"/>
      <c r="AE8756" s="677"/>
      <c r="AF8756" s="677"/>
      <c r="AG8756" s="677"/>
      <c r="AH8756" s="677"/>
      <c r="AI8756" s="677"/>
      <c r="AJ8756" s="677"/>
      <c r="AK8756" s="677"/>
      <c r="AL8756" s="677"/>
      <c r="AM8756" s="677"/>
      <c r="AN8756" s="677"/>
      <c r="AO8756" s="677"/>
      <c r="AP8756" s="677"/>
      <c r="AQ8756" s="677"/>
      <c r="AR8756" s="677"/>
      <c r="AS8756" s="677"/>
      <c r="AT8756" s="677"/>
      <c r="AU8756" s="677"/>
      <c r="AV8756" s="677"/>
      <c r="AW8756" s="677"/>
      <c r="AX8756" s="677"/>
      <c r="AY8756" s="677"/>
      <c r="AZ8756" s="677"/>
      <c r="BA8756" s="677"/>
      <c r="BB8756" s="677"/>
      <c r="BC8756" s="677"/>
      <c r="BD8756" s="677"/>
      <c r="BE8756" s="677"/>
      <c r="BF8756" s="677"/>
      <c r="BG8756" s="677"/>
      <c r="BH8756" s="677"/>
      <c r="BI8756" s="677"/>
      <c r="BJ8756" s="677"/>
      <c r="BK8756" s="677"/>
      <c r="BL8756" s="677"/>
      <c r="BM8756" s="677"/>
      <c r="BN8756" s="677"/>
      <c r="BO8756" s="677"/>
      <c r="BP8756" s="677"/>
      <c r="BQ8756" s="677"/>
      <c r="BR8756" s="677"/>
      <c r="BS8756" s="677"/>
      <c r="BT8756" s="677"/>
      <c r="BU8756" s="677"/>
      <c r="BV8756" s="677"/>
      <c r="BW8756" s="677"/>
      <c r="BX8756" s="677"/>
      <c r="BY8756" s="677"/>
      <c r="BZ8756" s="677"/>
      <c r="CA8756" s="677"/>
      <c r="CB8756" s="677"/>
      <c r="CC8756" s="677"/>
      <c r="CD8756" s="677"/>
      <c r="CE8756" s="677"/>
      <c r="CF8756" s="677"/>
      <c r="CG8756" s="677"/>
    </row>
    <row r="8757" spans="1:85">
      <c r="A8757" s="54"/>
      <c r="B8757" s="54"/>
      <c r="C8757" s="80"/>
      <c r="D8757" s="81"/>
      <c r="E8757" s="99"/>
      <c r="F8757" s="80"/>
      <c r="G8757" s="81"/>
      <c r="H8757" s="81"/>
      <c r="I8757" s="526"/>
      <c r="J8757" s="80"/>
      <c r="K8757" s="84" t="s">
        <v>1502</v>
      </c>
      <c r="L8757" s="76">
        <f t="shared" si="480"/>
        <v>0</v>
      </c>
      <c r="M8757" s="76"/>
      <c r="N8757" s="76"/>
      <c r="O8757" s="76"/>
      <c r="P8757" s="76"/>
      <c r="Q8757" s="76"/>
      <c r="R8757" s="76"/>
      <c r="S8757" s="76"/>
      <c r="T8757" s="76"/>
      <c r="U8757" s="76"/>
      <c r="V8757" s="76"/>
      <c r="W8757" s="76"/>
      <c r="X8757" s="76"/>
      <c r="Y8757" s="677"/>
      <c r="Z8757" s="677"/>
      <c r="AA8757" s="677"/>
      <c r="AB8757" s="677"/>
      <c r="AC8757" s="677"/>
      <c r="AD8757" s="677"/>
      <c r="AE8757" s="677"/>
      <c r="AF8757" s="677"/>
      <c r="AG8757" s="677"/>
      <c r="AH8757" s="677"/>
      <c r="AI8757" s="677"/>
      <c r="AJ8757" s="677"/>
      <c r="AK8757" s="677"/>
      <c r="AL8757" s="677"/>
      <c r="AM8757" s="677"/>
      <c r="AN8757" s="677"/>
      <c r="AO8757" s="677"/>
      <c r="AP8757" s="677"/>
      <c r="AQ8757" s="677"/>
      <c r="AR8757" s="677"/>
      <c r="AS8757" s="677"/>
      <c r="AT8757" s="677"/>
      <c r="AU8757" s="677"/>
      <c r="AV8757" s="677"/>
      <c r="AW8757" s="677"/>
      <c r="AX8757" s="677"/>
      <c r="AY8757" s="677"/>
      <c r="AZ8757" s="677"/>
      <c r="BA8757" s="677"/>
      <c r="BB8757" s="677"/>
      <c r="BC8757" s="677"/>
      <c r="BD8757" s="677"/>
      <c r="BE8757" s="677"/>
      <c r="BF8757" s="677"/>
      <c r="BG8757" s="677"/>
      <c r="BH8757" s="677"/>
      <c r="BI8757" s="677"/>
      <c r="BJ8757" s="677"/>
      <c r="BK8757" s="677"/>
      <c r="BL8757" s="677"/>
      <c r="BM8757" s="677"/>
      <c r="BN8757" s="677"/>
      <c r="BO8757" s="677"/>
      <c r="BP8757" s="677"/>
      <c r="BQ8757" s="677"/>
      <c r="BR8757" s="677"/>
      <c r="BS8757" s="677"/>
      <c r="BT8757" s="677"/>
      <c r="BU8757" s="677"/>
      <c r="BV8757" s="677"/>
      <c r="BW8757" s="677"/>
      <c r="BX8757" s="677"/>
      <c r="BY8757" s="677"/>
      <c r="BZ8757" s="677"/>
      <c r="CA8757" s="677"/>
      <c r="CB8757" s="677"/>
      <c r="CC8757" s="677"/>
      <c r="CD8757" s="677"/>
      <c r="CE8757" s="677"/>
      <c r="CF8757" s="677"/>
      <c r="CG8757" s="677"/>
    </row>
    <row r="8758" spans="1:85">
      <c r="A8758" s="54"/>
      <c r="B8758" s="54"/>
      <c r="C8758" s="46" t="s">
        <v>31</v>
      </c>
      <c r="D8758" s="58" t="s">
        <v>13059</v>
      </c>
      <c r="E8758" s="97" t="s">
        <v>13248</v>
      </c>
      <c r="F8758" s="46" t="s">
        <v>13061</v>
      </c>
      <c r="G8758" s="58" t="s">
        <v>13062</v>
      </c>
      <c r="H8758" s="58" t="s">
        <v>13063</v>
      </c>
      <c r="I8758" s="524">
        <v>0</v>
      </c>
      <c r="J8758" s="46" t="s">
        <v>1508</v>
      </c>
      <c r="K8758" s="75" t="s">
        <v>1509</v>
      </c>
      <c r="L8758" s="76">
        <f t="shared" si="480"/>
        <v>2</v>
      </c>
      <c r="M8758" s="76"/>
      <c r="N8758" s="76"/>
      <c r="O8758" s="76"/>
      <c r="P8758" s="76"/>
      <c r="Q8758" s="76"/>
      <c r="R8758" s="76"/>
      <c r="S8758" s="76">
        <v>1</v>
      </c>
      <c r="T8758" s="76">
        <v>1</v>
      </c>
      <c r="U8758" s="76"/>
      <c r="V8758" s="76"/>
      <c r="W8758" s="76"/>
      <c r="X8758" s="76"/>
      <c r="Y8758" s="677"/>
      <c r="Z8758" s="677"/>
      <c r="AA8758" s="677"/>
      <c r="AB8758" s="677"/>
      <c r="AC8758" s="677"/>
      <c r="AD8758" s="677"/>
      <c r="AE8758" s="677"/>
      <c r="AF8758" s="677"/>
      <c r="AG8758" s="677"/>
      <c r="AH8758" s="677"/>
      <c r="AI8758" s="677"/>
      <c r="AJ8758" s="677"/>
      <c r="AK8758" s="677"/>
      <c r="AL8758" s="677"/>
      <c r="AM8758" s="677"/>
      <c r="AN8758" s="677"/>
      <c r="AO8758" s="677"/>
      <c r="AP8758" s="677"/>
      <c r="AQ8758" s="677"/>
      <c r="AR8758" s="677"/>
      <c r="AS8758" s="677"/>
      <c r="AT8758" s="677"/>
      <c r="AU8758" s="677"/>
      <c r="AV8758" s="677"/>
      <c r="AW8758" s="677"/>
      <c r="AX8758" s="677"/>
      <c r="AY8758" s="677"/>
      <c r="AZ8758" s="677"/>
      <c r="BA8758" s="677"/>
      <c r="BB8758" s="677"/>
      <c r="BC8758" s="677"/>
      <c r="BD8758" s="677"/>
      <c r="BE8758" s="677"/>
      <c r="BF8758" s="677"/>
      <c r="BG8758" s="677"/>
      <c r="BH8758" s="677"/>
      <c r="BI8758" s="677"/>
      <c r="BJ8758" s="677"/>
      <c r="BK8758" s="677"/>
      <c r="BL8758" s="677"/>
      <c r="BM8758" s="677"/>
      <c r="BN8758" s="677"/>
      <c r="BO8758" s="677"/>
      <c r="BP8758" s="677"/>
      <c r="BQ8758" s="677"/>
      <c r="BR8758" s="677"/>
      <c r="BS8758" s="677"/>
      <c r="BT8758" s="677"/>
      <c r="BU8758" s="677"/>
      <c r="BV8758" s="677"/>
      <c r="BW8758" s="677"/>
      <c r="BX8758" s="677"/>
      <c r="BY8758" s="677"/>
      <c r="BZ8758" s="677"/>
      <c r="CA8758" s="677"/>
      <c r="CB8758" s="677"/>
      <c r="CC8758" s="677"/>
      <c r="CD8758" s="677"/>
      <c r="CE8758" s="677"/>
      <c r="CF8758" s="677"/>
      <c r="CG8758" s="677"/>
    </row>
    <row r="8759" spans="1:85">
      <c r="A8759" s="54"/>
      <c r="B8759" s="54"/>
      <c r="C8759" s="54"/>
      <c r="D8759" s="169"/>
      <c r="E8759" s="98"/>
      <c r="F8759" s="135"/>
      <c r="G8759" s="77"/>
      <c r="H8759" s="77"/>
      <c r="I8759" s="525"/>
      <c r="J8759" s="54"/>
      <c r="K8759" s="75" t="s">
        <v>1501</v>
      </c>
      <c r="L8759" s="76">
        <f t="shared" si="480"/>
        <v>0</v>
      </c>
      <c r="M8759" s="76"/>
      <c r="N8759" s="76"/>
      <c r="O8759" s="76"/>
      <c r="P8759" s="76"/>
      <c r="Q8759" s="76"/>
      <c r="R8759" s="76"/>
      <c r="S8759" s="76"/>
      <c r="T8759" s="76"/>
      <c r="U8759" s="76"/>
      <c r="V8759" s="76"/>
      <c r="W8759" s="76"/>
      <c r="X8759" s="76"/>
      <c r="Y8759" s="677"/>
      <c r="Z8759" s="677"/>
      <c r="AA8759" s="677"/>
      <c r="AB8759" s="677"/>
      <c r="AC8759" s="677"/>
      <c r="AD8759" s="677"/>
      <c r="AE8759" s="677"/>
      <c r="AF8759" s="677"/>
      <c r="AG8759" s="677"/>
      <c r="AH8759" s="677"/>
      <c r="AI8759" s="677"/>
      <c r="AJ8759" s="677"/>
      <c r="AK8759" s="677"/>
      <c r="AL8759" s="677"/>
      <c r="AM8759" s="677"/>
      <c r="AN8759" s="677"/>
      <c r="AO8759" s="677"/>
      <c r="AP8759" s="677"/>
      <c r="AQ8759" s="677"/>
      <c r="AR8759" s="677"/>
      <c r="AS8759" s="677"/>
      <c r="AT8759" s="677"/>
      <c r="AU8759" s="677"/>
      <c r="AV8759" s="677"/>
      <c r="AW8759" s="677"/>
      <c r="AX8759" s="677"/>
      <c r="AY8759" s="677"/>
      <c r="AZ8759" s="677"/>
      <c r="BA8759" s="677"/>
      <c r="BB8759" s="677"/>
      <c r="BC8759" s="677"/>
      <c r="BD8759" s="677"/>
      <c r="BE8759" s="677"/>
      <c r="BF8759" s="677"/>
      <c r="BG8759" s="677"/>
      <c r="BH8759" s="677"/>
      <c r="BI8759" s="677"/>
      <c r="BJ8759" s="677"/>
      <c r="BK8759" s="677"/>
      <c r="BL8759" s="677"/>
      <c r="BM8759" s="677"/>
      <c r="BN8759" s="677"/>
      <c r="BO8759" s="677"/>
      <c r="BP8759" s="677"/>
      <c r="BQ8759" s="677"/>
      <c r="BR8759" s="677"/>
      <c r="BS8759" s="677"/>
      <c r="BT8759" s="677"/>
      <c r="BU8759" s="677"/>
      <c r="BV8759" s="677"/>
      <c r="BW8759" s="677"/>
      <c r="BX8759" s="677"/>
      <c r="BY8759" s="677"/>
      <c r="BZ8759" s="677"/>
      <c r="CA8759" s="677"/>
      <c r="CB8759" s="677"/>
      <c r="CC8759" s="677"/>
      <c r="CD8759" s="677"/>
      <c r="CE8759" s="677"/>
      <c r="CF8759" s="677"/>
      <c r="CG8759" s="677"/>
    </row>
    <row r="8760" spans="1:85">
      <c r="A8760" s="54"/>
      <c r="B8760" s="54"/>
      <c r="C8760" s="80"/>
      <c r="D8760" s="81"/>
      <c r="E8760" s="99"/>
      <c r="F8760" s="80"/>
      <c r="G8760" s="81"/>
      <c r="H8760" s="81"/>
      <c r="I8760" s="526"/>
      <c r="J8760" s="80"/>
      <c r="K8760" s="84" t="s">
        <v>1502</v>
      </c>
      <c r="L8760" s="76">
        <f t="shared" si="480"/>
        <v>0</v>
      </c>
      <c r="M8760" s="76"/>
      <c r="N8760" s="76"/>
      <c r="O8760" s="76"/>
      <c r="P8760" s="76"/>
      <c r="Q8760" s="76"/>
      <c r="R8760" s="76"/>
      <c r="S8760" s="76"/>
      <c r="T8760" s="76"/>
      <c r="U8760" s="76"/>
      <c r="V8760" s="76"/>
      <c r="W8760" s="76"/>
      <c r="X8760" s="76"/>
      <c r="Y8760" s="677"/>
      <c r="Z8760" s="677"/>
      <c r="AA8760" s="677"/>
      <c r="AB8760" s="677"/>
      <c r="AC8760" s="677"/>
      <c r="AD8760" s="677"/>
      <c r="AE8760" s="677"/>
      <c r="AF8760" s="677"/>
      <c r="AG8760" s="677"/>
      <c r="AH8760" s="677"/>
      <c r="AI8760" s="677"/>
      <c r="AJ8760" s="677"/>
      <c r="AK8760" s="677"/>
      <c r="AL8760" s="677"/>
      <c r="AM8760" s="677"/>
      <c r="AN8760" s="677"/>
      <c r="AO8760" s="677"/>
      <c r="AP8760" s="677"/>
      <c r="AQ8760" s="677"/>
      <c r="AR8760" s="677"/>
      <c r="AS8760" s="677"/>
      <c r="AT8760" s="677"/>
      <c r="AU8760" s="677"/>
      <c r="AV8760" s="677"/>
      <c r="AW8760" s="677"/>
      <c r="AX8760" s="677"/>
      <c r="AY8760" s="677"/>
      <c r="AZ8760" s="677"/>
      <c r="BA8760" s="677"/>
      <c r="BB8760" s="677"/>
      <c r="BC8760" s="677"/>
      <c r="BD8760" s="677"/>
      <c r="BE8760" s="677"/>
      <c r="BF8760" s="677"/>
      <c r="BG8760" s="677"/>
      <c r="BH8760" s="677"/>
      <c r="BI8760" s="677"/>
      <c r="BJ8760" s="677"/>
      <c r="BK8760" s="677"/>
      <c r="BL8760" s="677"/>
      <c r="BM8760" s="677"/>
      <c r="BN8760" s="677"/>
      <c r="BO8760" s="677"/>
      <c r="BP8760" s="677"/>
      <c r="BQ8760" s="677"/>
      <c r="BR8760" s="677"/>
      <c r="BS8760" s="677"/>
      <c r="BT8760" s="677"/>
      <c r="BU8760" s="677"/>
      <c r="BV8760" s="677"/>
      <c r="BW8760" s="677"/>
      <c r="BX8760" s="677"/>
      <c r="BY8760" s="677"/>
      <c r="BZ8760" s="677"/>
      <c r="CA8760" s="677"/>
      <c r="CB8760" s="677"/>
      <c r="CC8760" s="677"/>
      <c r="CD8760" s="677"/>
      <c r="CE8760" s="677"/>
      <c r="CF8760" s="677"/>
      <c r="CG8760" s="677"/>
    </row>
    <row r="8761" spans="1:85">
      <c r="A8761" s="54"/>
      <c r="B8761" s="54"/>
      <c r="C8761" s="46" t="s">
        <v>31</v>
      </c>
      <c r="D8761" s="58" t="s">
        <v>13249</v>
      </c>
      <c r="E8761" s="97" t="s">
        <v>13250</v>
      </c>
      <c r="F8761" s="46" t="s">
        <v>13251</v>
      </c>
      <c r="G8761" s="58" t="s">
        <v>13252</v>
      </c>
      <c r="H8761" s="58" t="s">
        <v>13253</v>
      </c>
      <c r="I8761" s="524">
        <v>5</v>
      </c>
      <c r="J8761" s="46" t="s">
        <v>1508</v>
      </c>
      <c r="K8761" s="75" t="s">
        <v>1509</v>
      </c>
      <c r="L8761" s="76">
        <f t="shared" si="480"/>
        <v>0</v>
      </c>
      <c r="M8761" s="76"/>
      <c r="N8761" s="76"/>
      <c r="O8761" s="76"/>
      <c r="P8761" s="76"/>
      <c r="Q8761" s="76"/>
      <c r="R8761" s="76"/>
      <c r="S8761" s="76"/>
      <c r="T8761" s="76"/>
      <c r="U8761" s="76"/>
      <c r="V8761" s="76"/>
      <c r="W8761" s="76"/>
      <c r="X8761" s="76"/>
      <c r="Y8761" s="677"/>
      <c r="Z8761" s="677"/>
      <c r="AA8761" s="677"/>
      <c r="AB8761" s="677"/>
      <c r="AC8761" s="677"/>
      <c r="AD8761" s="677"/>
      <c r="AE8761" s="677"/>
      <c r="AF8761" s="677"/>
      <c r="AG8761" s="677"/>
      <c r="AH8761" s="677"/>
      <c r="AI8761" s="677"/>
      <c r="AJ8761" s="677"/>
      <c r="AK8761" s="677"/>
      <c r="AL8761" s="677"/>
      <c r="AM8761" s="677"/>
      <c r="AN8761" s="677"/>
      <c r="AO8761" s="677"/>
      <c r="AP8761" s="677"/>
      <c r="AQ8761" s="677"/>
      <c r="AR8761" s="677"/>
      <c r="AS8761" s="677"/>
      <c r="AT8761" s="677"/>
      <c r="AU8761" s="677"/>
      <c r="AV8761" s="677"/>
      <c r="AW8761" s="677"/>
      <c r="AX8761" s="677"/>
      <c r="AY8761" s="677"/>
      <c r="AZ8761" s="677"/>
      <c r="BA8761" s="677"/>
      <c r="BB8761" s="677"/>
      <c r="BC8761" s="677"/>
      <c r="BD8761" s="677"/>
      <c r="BE8761" s="677"/>
      <c r="BF8761" s="677"/>
      <c r="BG8761" s="677"/>
      <c r="BH8761" s="677"/>
      <c r="BI8761" s="677"/>
      <c r="BJ8761" s="677"/>
      <c r="BK8761" s="677"/>
      <c r="BL8761" s="677"/>
      <c r="BM8761" s="677"/>
      <c r="BN8761" s="677"/>
      <c r="BO8761" s="677"/>
      <c r="BP8761" s="677"/>
      <c r="BQ8761" s="677"/>
      <c r="BR8761" s="677"/>
      <c r="BS8761" s="677"/>
      <c r="BT8761" s="677"/>
      <c r="BU8761" s="677"/>
      <c r="BV8761" s="677"/>
      <c r="BW8761" s="677"/>
      <c r="BX8761" s="677"/>
      <c r="BY8761" s="677"/>
      <c r="BZ8761" s="677"/>
      <c r="CA8761" s="677"/>
      <c r="CB8761" s="677"/>
      <c r="CC8761" s="677"/>
      <c r="CD8761" s="677"/>
      <c r="CE8761" s="677"/>
      <c r="CF8761" s="677"/>
      <c r="CG8761" s="677"/>
    </row>
    <row r="8762" spans="1:85">
      <c r="A8762" s="54"/>
      <c r="B8762" s="54"/>
      <c r="C8762" s="54"/>
      <c r="D8762" s="169"/>
      <c r="E8762" s="98"/>
      <c r="F8762" s="135"/>
      <c r="G8762" s="77"/>
      <c r="H8762" s="77"/>
      <c r="I8762" s="525"/>
      <c r="J8762" s="54"/>
      <c r="K8762" s="75" t="s">
        <v>1501</v>
      </c>
      <c r="L8762" s="76">
        <f t="shared" si="480"/>
        <v>3</v>
      </c>
      <c r="M8762" s="76">
        <v>2</v>
      </c>
      <c r="N8762" s="76"/>
      <c r="O8762" s="76"/>
      <c r="P8762" s="76">
        <v>1</v>
      </c>
      <c r="Q8762" s="76"/>
      <c r="R8762" s="76"/>
      <c r="S8762" s="76"/>
      <c r="T8762" s="76"/>
      <c r="U8762" s="76"/>
      <c r="V8762" s="76"/>
      <c r="W8762" s="76"/>
      <c r="X8762" s="76"/>
      <c r="Y8762" s="677"/>
      <c r="Z8762" s="677"/>
      <c r="AA8762" s="677"/>
      <c r="AB8762" s="677"/>
      <c r="AC8762" s="677"/>
      <c r="AD8762" s="677"/>
      <c r="AE8762" s="677"/>
      <c r="AF8762" s="677"/>
      <c r="AG8762" s="677"/>
      <c r="AH8762" s="677"/>
      <c r="AI8762" s="677"/>
      <c r="AJ8762" s="677"/>
      <c r="AK8762" s="677"/>
      <c r="AL8762" s="677"/>
      <c r="AM8762" s="677"/>
      <c r="AN8762" s="677"/>
      <c r="AO8762" s="677"/>
      <c r="AP8762" s="677"/>
      <c r="AQ8762" s="677"/>
      <c r="AR8762" s="677"/>
      <c r="AS8762" s="677"/>
      <c r="AT8762" s="677"/>
      <c r="AU8762" s="677"/>
      <c r="AV8762" s="677"/>
      <c r="AW8762" s="677"/>
      <c r="AX8762" s="677"/>
      <c r="AY8762" s="677"/>
      <c r="AZ8762" s="677"/>
      <c r="BA8762" s="677"/>
      <c r="BB8762" s="677"/>
      <c r="BC8762" s="677"/>
      <c r="BD8762" s="677"/>
      <c r="BE8762" s="677"/>
      <c r="BF8762" s="677"/>
      <c r="BG8762" s="677"/>
      <c r="BH8762" s="677"/>
      <c r="BI8762" s="677"/>
      <c r="BJ8762" s="677"/>
      <c r="BK8762" s="677"/>
      <c r="BL8762" s="677"/>
      <c r="BM8762" s="677"/>
      <c r="BN8762" s="677"/>
      <c r="BO8762" s="677"/>
      <c r="BP8762" s="677"/>
      <c r="BQ8762" s="677"/>
      <c r="BR8762" s="677"/>
      <c r="BS8762" s="677"/>
      <c r="BT8762" s="677"/>
      <c r="BU8762" s="677"/>
      <c r="BV8762" s="677"/>
      <c r="BW8762" s="677"/>
      <c r="BX8762" s="677"/>
      <c r="BY8762" s="677"/>
      <c r="BZ8762" s="677"/>
      <c r="CA8762" s="677"/>
      <c r="CB8762" s="677"/>
      <c r="CC8762" s="677"/>
      <c r="CD8762" s="677"/>
      <c r="CE8762" s="677"/>
      <c r="CF8762" s="677"/>
      <c r="CG8762" s="677"/>
    </row>
    <row r="8763" spans="1:85">
      <c r="A8763" s="54"/>
      <c r="B8763" s="54"/>
      <c r="C8763" s="80"/>
      <c r="D8763" s="81"/>
      <c r="E8763" s="99"/>
      <c r="F8763" s="80"/>
      <c r="G8763" s="81"/>
      <c r="H8763" s="81"/>
      <c r="I8763" s="526"/>
      <c r="J8763" s="80"/>
      <c r="K8763" s="84" t="s">
        <v>1502</v>
      </c>
      <c r="L8763" s="76">
        <f t="shared" si="480"/>
        <v>0</v>
      </c>
      <c r="M8763" s="76"/>
      <c r="N8763" s="76"/>
      <c r="O8763" s="76"/>
      <c r="P8763" s="76"/>
      <c r="Q8763" s="76"/>
      <c r="R8763" s="76"/>
      <c r="S8763" s="76"/>
      <c r="T8763" s="76"/>
      <c r="U8763" s="76"/>
      <c r="V8763" s="76"/>
      <c r="W8763" s="76"/>
      <c r="X8763" s="76"/>
      <c r="Y8763" s="677"/>
      <c r="Z8763" s="677"/>
      <c r="AA8763" s="677"/>
      <c r="AB8763" s="677"/>
      <c r="AC8763" s="677"/>
      <c r="AD8763" s="677"/>
      <c r="AE8763" s="677"/>
      <c r="AF8763" s="677"/>
      <c r="AG8763" s="677"/>
      <c r="AH8763" s="677"/>
      <c r="AI8763" s="677"/>
      <c r="AJ8763" s="677"/>
      <c r="AK8763" s="677"/>
      <c r="AL8763" s="677"/>
      <c r="AM8763" s="677"/>
      <c r="AN8763" s="677"/>
      <c r="AO8763" s="677"/>
      <c r="AP8763" s="677"/>
      <c r="AQ8763" s="677"/>
      <c r="AR8763" s="677"/>
      <c r="AS8763" s="677"/>
      <c r="AT8763" s="677"/>
      <c r="AU8763" s="677"/>
      <c r="AV8763" s="677"/>
      <c r="AW8763" s="677"/>
      <c r="AX8763" s="677"/>
      <c r="AY8763" s="677"/>
      <c r="AZ8763" s="677"/>
      <c r="BA8763" s="677"/>
      <c r="BB8763" s="677"/>
      <c r="BC8763" s="677"/>
      <c r="BD8763" s="677"/>
      <c r="BE8763" s="677"/>
      <c r="BF8763" s="677"/>
      <c r="BG8763" s="677"/>
      <c r="BH8763" s="677"/>
      <c r="BI8763" s="677"/>
      <c r="BJ8763" s="677"/>
      <c r="BK8763" s="677"/>
      <c r="BL8763" s="677"/>
      <c r="BM8763" s="677"/>
      <c r="BN8763" s="677"/>
      <c r="BO8763" s="677"/>
      <c r="BP8763" s="677"/>
      <c r="BQ8763" s="677"/>
      <c r="BR8763" s="677"/>
      <c r="BS8763" s="677"/>
      <c r="BT8763" s="677"/>
      <c r="BU8763" s="677"/>
      <c r="BV8763" s="677"/>
      <c r="BW8763" s="677"/>
      <c r="BX8763" s="677"/>
      <c r="BY8763" s="677"/>
      <c r="BZ8763" s="677"/>
      <c r="CA8763" s="677"/>
      <c r="CB8763" s="677"/>
      <c r="CC8763" s="677"/>
      <c r="CD8763" s="677"/>
      <c r="CE8763" s="677"/>
      <c r="CF8763" s="677"/>
      <c r="CG8763" s="677"/>
    </row>
    <row r="8764" spans="1:85">
      <c r="A8764" s="54"/>
      <c r="B8764" s="54"/>
      <c r="C8764" s="46" t="s">
        <v>31</v>
      </c>
      <c r="D8764" s="58" t="s">
        <v>13254</v>
      </c>
      <c r="E8764" s="97" t="s">
        <v>13255</v>
      </c>
      <c r="F8764" s="46" t="s">
        <v>13256</v>
      </c>
      <c r="G8764" s="58" t="s">
        <v>13257</v>
      </c>
      <c r="H8764" s="58" t="s">
        <v>13258</v>
      </c>
      <c r="I8764" s="524">
        <v>27</v>
      </c>
      <c r="J8764" s="46" t="s">
        <v>1508</v>
      </c>
      <c r="K8764" s="75" t="s">
        <v>1509</v>
      </c>
      <c r="L8764" s="76">
        <f t="shared" si="480"/>
        <v>0</v>
      </c>
      <c r="M8764" s="76"/>
      <c r="N8764" s="76"/>
      <c r="O8764" s="76"/>
      <c r="P8764" s="76"/>
      <c r="Q8764" s="76"/>
      <c r="R8764" s="76"/>
      <c r="S8764" s="76"/>
      <c r="T8764" s="76"/>
      <c r="U8764" s="76"/>
      <c r="V8764" s="76"/>
      <c r="W8764" s="76"/>
      <c r="X8764" s="76"/>
      <c r="Y8764" s="677"/>
      <c r="Z8764" s="677"/>
      <c r="AA8764" s="677"/>
      <c r="AB8764" s="677"/>
      <c r="AC8764" s="677"/>
      <c r="AD8764" s="677"/>
      <c r="AE8764" s="677"/>
      <c r="AF8764" s="677"/>
      <c r="AG8764" s="677"/>
      <c r="AH8764" s="677"/>
      <c r="AI8764" s="677"/>
      <c r="AJ8764" s="677"/>
      <c r="AK8764" s="677"/>
      <c r="AL8764" s="677"/>
      <c r="AM8764" s="677"/>
      <c r="AN8764" s="677"/>
      <c r="AO8764" s="677"/>
      <c r="AP8764" s="677"/>
      <c r="AQ8764" s="677"/>
      <c r="AR8764" s="677"/>
      <c r="AS8764" s="677"/>
      <c r="AT8764" s="677"/>
      <c r="AU8764" s="677"/>
      <c r="AV8764" s="677"/>
      <c r="AW8764" s="677"/>
      <c r="AX8764" s="677"/>
      <c r="AY8764" s="677"/>
      <c r="AZ8764" s="677"/>
      <c r="BA8764" s="677"/>
      <c r="BB8764" s="677"/>
      <c r="BC8764" s="677"/>
      <c r="BD8764" s="677"/>
      <c r="BE8764" s="677"/>
      <c r="BF8764" s="677"/>
      <c r="BG8764" s="677"/>
      <c r="BH8764" s="677"/>
      <c r="BI8764" s="677"/>
      <c r="BJ8764" s="677"/>
      <c r="BK8764" s="677"/>
      <c r="BL8764" s="677"/>
      <c r="BM8764" s="677"/>
      <c r="BN8764" s="677"/>
      <c r="BO8764" s="677"/>
      <c r="BP8764" s="677"/>
      <c r="BQ8764" s="677"/>
      <c r="BR8764" s="677"/>
      <c r="BS8764" s="677"/>
      <c r="BT8764" s="677"/>
      <c r="BU8764" s="677"/>
      <c r="BV8764" s="677"/>
      <c r="BW8764" s="677"/>
      <c r="BX8764" s="677"/>
      <c r="BY8764" s="677"/>
      <c r="BZ8764" s="677"/>
      <c r="CA8764" s="677"/>
      <c r="CB8764" s="677"/>
      <c r="CC8764" s="677"/>
      <c r="CD8764" s="677"/>
      <c r="CE8764" s="677"/>
      <c r="CF8764" s="677"/>
      <c r="CG8764" s="677"/>
    </row>
    <row r="8765" spans="1:85">
      <c r="A8765" s="54"/>
      <c r="B8765" s="54"/>
      <c r="C8765" s="54"/>
      <c r="D8765" s="169"/>
      <c r="E8765" s="98"/>
      <c r="F8765" s="135"/>
      <c r="G8765" s="77"/>
      <c r="H8765" s="77"/>
      <c r="I8765" s="525"/>
      <c r="J8765" s="54"/>
      <c r="K8765" s="75" t="s">
        <v>1501</v>
      </c>
      <c r="L8765" s="76">
        <f t="shared" si="480"/>
        <v>2</v>
      </c>
      <c r="M8765" s="76"/>
      <c r="N8765" s="76"/>
      <c r="O8765" s="76"/>
      <c r="P8765" s="76">
        <v>2</v>
      </c>
      <c r="Q8765" s="76"/>
      <c r="R8765" s="76"/>
      <c r="S8765" s="76"/>
      <c r="T8765" s="76"/>
      <c r="U8765" s="76"/>
      <c r="V8765" s="76"/>
      <c r="W8765" s="76"/>
      <c r="X8765" s="76"/>
      <c r="Y8765" s="677"/>
      <c r="Z8765" s="677"/>
      <c r="AA8765" s="677"/>
      <c r="AB8765" s="677"/>
      <c r="AC8765" s="677"/>
      <c r="AD8765" s="677"/>
      <c r="AE8765" s="677"/>
      <c r="AF8765" s="677"/>
      <c r="AG8765" s="677"/>
      <c r="AH8765" s="677"/>
      <c r="AI8765" s="677"/>
      <c r="AJ8765" s="677"/>
      <c r="AK8765" s="677"/>
      <c r="AL8765" s="677"/>
      <c r="AM8765" s="677"/>
      <c r="AN8765" s="677"/>
      <c r="AO8765" s="677"/>
      <c r="AP8765" s="677"/>
      <c r="AQ8765" s="677"/>
      <c r="AR8765" s="677"/>
      <c r="AS8765" s="677"/>
      <c r="AT8765" s="677"/>
      <c r="AU8765" s="677"/>
      <c r="AV8765" s="677"/>
      <c r="AW8765" s="677"/>
      <c r="AX8765" s="677"/>
      <c r="AY8765" s="677"/>
      <c r="AZ8765" s="677"/>
      <c r="BA8765" s="677"/>
      <c r="BB8765" s="677"/>
      <c r="BC8765" s="677"/>
      <c r="BD8765" s="677"/>
      <c r="BE8765" s="677"/>
      <c r="BF8765" s="677"/>
      <c r="BG8765" s="677"/>
      <c r="BH8765" s="677"/>
      <c r="BI8765" s="677"/>
      <c r="BJ8765" s="677"/>
      <c r="BK8765" s="677"/>
      <c r="BL8765" s="677"/>
      <c r="BM8765" s="677"/>
      <c r="BN8765" s="677"/>
      <c r="BO8765" s="677"/>
      <c r="BP8765" s="677"/>
      <c r="BQ8765" s="677"/>
      <c r="BR8765" s="677"/>
      <c r="BS8765" s="677"/>
      <c r="BT8765" s="677"/>
      <c r="BU8765" s="677"/>
      <c r="BV8765" s="677"/>
      <c r="BW8765" s="677"/>
      <c r="BX8765" s="677"/>
      <c r="BY8765" s="677"/>
      <c r="BZ8765" s="677"/>
      <c r="CA8765" s="677"/>
      <c r="CB8765" s="677"/>
      <c r="CC8765" s="677"/>
      <c r="CD8765" s="677"/>
      <c r="CE8765" s="677"/>
      <c r="CF8765" s="677"/>
      <c r="CG8765" s="677"/>
    </row>
    <row r="8766" spans="1:85">
      <c r="A8766" s="54"/>
      <c r="B8766" s="54"/>
      <c r="C8766" s="80"/>
      <c r="D8766" s="81"/>
      <c r="E8766" s="99"/>
      <c r="F8766" s="80"/>
      <c r="G8766" s="81"/>
      <c r="H8766" s="81"/>
      <c r="I8766" s="526"/>
      <c r="J8766" s="80"/>
      <c r="K8766" s="84" t="s">
        <v>1502</v>
      </c>
      <c r="L8766" s="76">
        <f t="shared" si="480"/>
        <v>0</v>
      </c>
      <c r="M8766" s="76"/>
      <c r="N8766" s="76"/>
      <c r="O8766" s="76"/>
      <c r="P8766" s="76"/>
      <c r="Q8766" s="76"/>
      <c r="R8766" s="76"/>
      <c r="S8766" s="76"/>
      <c r="T8766" s="76"/>
      <c r="U8766" s="76"/>
      <c r="V8766" s="76"/>
      <c r="W8766" s="76"/>
      <c r="X8766" s="76"/>
      <c r="Y8766" s="677"/>
      <c r="Z8766" s="677"/>
      <c r="AA8766" s="677"/>
      <c r="AB8766" s="677"/>
      <c r="AC8766" s="677"/>
      <c r="AD8766" s="677"/>
      <c r="AE8766" s="677"/>
      <c r="AF8766" s="677"/>
      <c r="AG8766" s="677"/>
      <c r="AH8766" s="677"/>
      <c r="AI8766" s="677"/>
      <c r="AJ8766" s="677"/>
      <c r="AK8766" s="677"/>
      <c r="AL8766" s="677"/>
      <c r="AM8766" s="677"/>
      <c r="AN8766" s="677"/>
      <c r="AO8766" s="677"/>
      <c r="AP8766" s="677"/>
      <c r="AQ8766" s="677"/>
      <c r="AR8766" s="677"/>
      <c r="AS8766" s="677"/>
      <c r="AT8766" s="677"/>
      <c r="AU8766" s="677"/>
      <c r="AV8766" s="677"/>
      <c r="AW8766" s="677"/>
      <c r="AX8766" s="677"/>
      <c r="AY8766" s="677"/>
      <c r="AZ8766" s="677"/>
      <c r="BA8766" s="677"/>
      <c r="BB8766" s="677"/>
      <c r="BC8766" s="677"/>
      <c r="BD8766" s="677"/>
      <c r="BE8766" s="677"/>
      <c r="BF8766" s="677"/>
      <c r="BG8766" s="677"/>
      <c r="BH8766" s="677"/>
      <c r="BI8766" s="677"/>
      <c r="BJ8766" s="677"/>
      <c r="BK8766" s="677"/>
      <c r="BL8766" s="677"/>
      <c r="BM8766" s="677"/>
      <c r="BN8766" s="677"/>
      <c r="BO8766" s="677"/>
      <c r="BP8766" s="677"/>
      <c r="BQ8766" s="677"/>
      <c r="BR8766" s="677"/>
      <c r="BS8766" s="677"/>
      <c r="BT8766" s="677"/>
      <c r="BU8766" s="677"/>
      <c r="BV8766" s="677"/>
      <c r="BW8766" s="677"/>
      <c r="BX8766" s="677"/>
      <c r="BY8766" s="677"/>
      <c r="BZ8766" s="677"/>
      <c r="CA8766" s="677"/>
      <c r="CB8766" s="677"/>
      <c r="CC8766" s="677"/>
      <c r="CD8766" s="677"/>
      <c r="CE8766" s="677"/>
      <c r="CF8766" s="677"/>
      <c r="CG8766" s="677"/>
    </row>
    <row r="8767" spans="1:85">
      <c r="A8767" s="54"/>
      <c r="B8767" s="54"/>
      <c r="C8767" s="46" t="s">
        <v>31</v>
      </c>
      <c r="D8767" s="58" t="s">
        <v>13259</v>
      </c>
      <c r="E8767" s="97" t="s">
        <v>13260</v>
      </c>
      <c r="F8767" s="46" t="s">
        <v>13261</v>
      </c>
      <c r="G8767" s="58" t="s">
        <v>13262</v>
      </c>
      <c r="H8767" s="58" t="s">
        <v>13263</v>
      </c>
      <c r="I8767" s="524">
        <v>81</v>
      </c>
      <c r="J8767" s="46" t="s">
        <v>1508</v>
      </c>
      <c r="K8767" s="75" t="s">
        <v>1509</v>
      </c>
      <c r="L8767" s="76">
        <f t="shared" si="480"/>
        <v>3</v>
      </c>
      <c r="M8767" s="76">
        <v>1</v>
      </c>
      <c r="N8767" s="76"/>
      <c r="O8767" s="76"/>
      <c r="P8767" s="76"/>
      <c r="Q8767" s="76"/>
      <c r="R8767" s="76"/>
      <c r="S8767" s="76">
        <v>2</v>
      </c>
      <c r="T8767" s="76"/>
      <c r="U8767" s="76"/>
      <c r="V8767" s="76"/>
      <c r="W8767" s="76"/>
      <c r="X8767" s="76"/>
      <c r="Y8767" s="677"/>
      <c r="Z8767" s="677"/>
      <c r="AA8767" s="677"/>
      <c r="AB8767" s="677"/>
      <c r="AC8767" s="677"/>
      <c r="AD8767" s="677"/>
      <c r="AE8767" s="677"/>
      <c r="AF8767" s="677"/>
      <c r="AG8767" s="677"/>
      <c r="AH8767" s="677"/>
      <c r="AI8767" s="677"/>
      <c r="AJ8767" s="677"/>
      <c r="AK8767" s="677"/>
      <c r="AL8767" s="677"/>
      <c r="AM8767" s="677"/>
      <c r="AN8767" s="677"/>
      <c r="AO8767" s="677"/>
      <c r="AP8767" s="677"/>
      <c r="AQ8767" s="677"/>
      <c r="AR8767" s="677"/>
      <c r="AS8767" s="677"/>
      <c r="AT8767" s="677"/>
      <c r="AU8767" s="677"/>
      <c r="AV8767" s="677"/>
      <c r="AW8767" s="677"/>
      <c r="AX8767" s="677"/>
      <c r="AY8767" s="677"/>
      <c r="AZ8767" s="677"/>
      <c r="BA8767" s="677"/>
      <c r="BB8767" s="677"/>
      <c r="BC8767" s="677"/>
      <c r="BD8767" s="677"/>
      <c r="BE8767" s="677"/>
      <c r="BF8767" s="677"/>
      <c r="BG8767" s="677"/>
      <c r="BH8767" s="677"/>
      <c r="BI8767" s="677"/>
      <c r="BJ8767" s="677"/>
      <c r="BK8767" s="677"/>
      <c r="BL8767" s="677"/>
      <c r="BM8767" s="677"/>
      <c r="BN8767" s="677"/>
      <c r="BO8767" s="677"/>
      <c r="BP8767" s="677"/>
      <c r="BQ8767" s="677"/>
      <c r="BR8767" s="677"/>
      <c r="BS8767" s="677"/>
      <c r="BT8767" s="677"/>
      <c r="BU8767" s="677"/>
      <c r="BV8767" s="677"/>
      <c r="BW8767" s="677"/>
      <c r="BX8767" s="677"/>
      <c r="BY8767" s="677"/>
      <c r="BZ8767" s="677"/>
      <c r="CA8767" s="677"/>
      <c r="CB8767" s="677"/>
      <c r="CC8767" s="677"/>
      <c r="CD8767" s="677"/>
      <c r="CE8767" s="677"/>
      <c r="CF8767" s="677"/>
      <c r="CG8767" s="677"/>
    </row>
    <row r="8768" spans="1:85">
      <c r="A8768" s="54"/>
      <c r="B8768" s="54"/>
      <c r="C8768" s="54"/>
      <c r="D8768" s="169"/>
      <c r="E8768" s="98"/>
      <c r="F8768" s="135"/>
      <c r="G8768" s="77"/>
      <c r="H8768" s="77"/>
      <c r="I8768" s="525"/>
      <c r="J8768" s="54"/>
      <c r="K8768" s="75" t="s">
        <v>1501</v>
      </c>
      <c r="L8768" s="76">
        <f t="shared" si="480"/>
        <v>0</v>
      </c>
      <c r="M8768" s="76"/>
      <c r="N8768" s="76"/>
      <c r="O8768" s="76"/>
      <c r="P8768" s="76"/>
      <c r="Q8768" s="76"/>
      <c r="R8768" s="76"/>
      <c r="S8768" s="76"/>
      <c r="T8768" s="76"/>
      <c r="U8768" s="76"/>
      <c r="V8768" s="76"/>
      <c r="W8768" s="76"/>
      <c r="X8768" s="76"/>
      <c r="Y8768" s="677"/>
      <c r="Z8768" s="677"/>
      <c r="AA8768" s="677"/>
      <c r="AB8768" s="677"/>
      <c r="AC8768" s="677"/>
      <c r="AD8768" s="677"/>
      <c r="AE8768" s="677"/>
      <c r="AF8768" s="677"/>
      <c r="AG8768" s="677"/>
      <c r="AH8768" s="677"/>
      <c r="AI8768" s="677"/>
      <c r="AJ8768" s="677"/>
      <c r="AK8768" s="677"/>
      <c r="AL8768" s="677"/>
      <c r="AM8768" s="677"/>
      <c r="AN8768" s="677"/>
      <c r="AO8768" s="677"/>
      <c r="AP8768" s="677"/>
      <c r="AQ8768" s="677"/>
      <c r="AR8768" s="677"/>
      <c r="AS8768" s="677"/>
      <c r="AT8768" s="677"/>
      <c r="AU8768" s="677"/>
      <c r="AV8768" s="677"/>
      <c r="AW8768" s="677"/>
      <c r="AX8768" s="677"/>
      <c r="AY8768" s="677"/>
      <c r="AZ8768" s="677"/>
      <c r="BA8768" s="677"/>
      <c r="BB8768" s="677"/>
      <c r="BC8768" s="677"/>
      <c r="BD8768" s="677"/>
      <c r="BE8768" s="677"/>
      <c r="BF8768" s="677"/>
      <c r="BG8768" s="677"/>
      <c r="BH8768" s="677"/>
      <c r="BI8768" s="677"/>
      <c r="BJ8768" s="677"/>
      <c r="BK8768" s="677"/>
      <c r="BL8768" s="677"/>
      <c r="BM8768" s="677"/>
      <c r="BN8768" s="677"/>
      <c r="BO8768" s="677"/>
      <c r="BP8768" s="677"/>
      <c r="BQ8768" s="677"/>
      <c r="BR8768" s="677"/>
      <c r="BS8768" s="677"/>
      <c r="BT8768" s="677"/>
      <c r="BU8768" s="677"/>
      <c r="BV8768" s="677"/>
      <c r="BW8768" s="677"/>
      <c r="BX8768" s="677"/>
      <c r="BY8768" s="677"/>
      <c r="BZ8768" s="677"/>
      <c r="CA8768" s="677"/>
      <c r="CB8768" s="677"/>
      <c r="CC8768" s="677"/>
      <c r="CD8768" s="677"/>
      <c r="CE8768" s="677"/>
      <c r="CF8768" s="677"/>
      <c r="CG8768" s="677"/>
    </row>
    <row r="8769" spans="1:85">
      <c r="A8769" s="54"/>
      <c r="B8769" s="54"/>
      <c r="C8769" s="80"/>
      <c r="D8769" s="81"/>
      <c r="E8769" s="99"/>
      <c r="F8769" s="80"/>
      <c r="G8769" s="81"/>
      <c r="H8769" s="81"/>
      <c r="I8769" s="526"/>
      <c r="J8769" s="80"/>
      <c r="K8769" s="84" t="s">
        <v>1502</v>
      </c>
      <c r="L8769" s="76">
        <f t="shared" si="480"/>
        <v>0</v>
      </c>
      <c r="M8769" s="76"/>
      <c r="N8769" s="76"/>
      <c r="O8769" s="76"/>
      <c r="P8769" s="76"/>
      <c r="Q8769" s="76"/>
      <c r="R8769" s="76"/>
      <c r="S8769" s="76"/>
      <c r="T8769" s="76"/>
      <c r="U8769" s="76"/>
      <c r="V8769" s="76"/>
      <c r="W8769" s="76"/>
      <c r="X8769" s="76"/>
      <c r="Y8769" s="677"/>
      <c r="Z8769" s="677"/>
      <c r="AA8769" s="677"/>
      <c r="AB8769" s="677"/>
      <c r="AC8769" s="677"/>
      <c r="AD8769" s="677"/>
      <c r="AE8769" s="677"/>
      <c r="AF8769" s="677"/>
      <c r="AG8769" s="677"/>
      <c r="AH8769" s="677"/>
      <c r="AI8769" s="677"/>
      <c r="AJ8769" s="677"/>
      <c r="AK8769" s="677"/>
      <c r="AL8769" s="677"/>
      <c r="AM8769" s="677"/>
      <c r="AN8769" s="677"/>
      <c r="AO8769" s="677"/>
      <c r="AP8769" s="677"/>
      <c r="AQ8769" s="677"/>
      <c r="AR8769" s="677"/>
      <c r="AS8769" s="677"/>
      <c r="AT8769" s="677"/>
      <c r="AU8769" s="677"/>
      <c r="AV8769" s="677"/>
      <c r="AW8769" s="677"/>
      <c r="AX8769" s="677"/>
      <c r="AY8769" s="677"/>
      <c r="AZ8769" s="677"/>
      <c r="BA8769" s="677"/>
      <c r="BB8769" s="677"/>
      <c r="BC8769" s="677"/>
      <c r="BD8769" s="677"/>
      <c r="BE8769" s="677"/>
      <c r="BF8769" s="677"/>
      <c r="BG8769" s="677"/>
      <c r="BH8769" s="677"/>
      <c r="BI8769" s="677"/>
      <c r="BJ8769" s="677"/>
      <c r="BK8769" s="677"/>
      <c r="BL8769" s="677"/>
      <c r="BM8769" s="677"/>
      <c r="BN8769" s="677"/>
      <c r="BO8769" s="677"/>
      <c r="BP8769" s="677"/>
      <c r="BQ8769" s="677"/>
      <c r="BR8769" s="677"/>
      <c r="BS8769" s="677"/>
      <c r="BT8769" s="677"/>
      <c r="BU8769" s="677"/>
      <c r="BV8769" s="677"/>
      <c r="BW8769" s="677"/>
      <c r="BX8769" s="677"/>
      <c r="BY8769" s="677"/>
      <c r="BZ8769" s="677"/>
      <c r="CA8769" s="677"/>
      <c r="CB8769" s="677"/>
      <c r="CC8769" s="677"/>
      <c r="CD8769" s="677"/>
      <c r="CE8769" s="677"/>
      <c r="CF8769" s="677"/>
      <c r="CG8769" s="677"/>
    </row>
    <row r="8770" spans="1:85">
      <c r="A8770" s="54"/>
      <c r="B8770" s="54"/>
      <c r="C8770" s="46" t="s">
        <v>31</v>
      </c>
      <c r="D8770" s="58" t="s">
        <v>12834</v>
      </c>
      <c r="E8770" s="97" t="s">
        <v>13264</v>
      </c>
      <c r="F8770" s="46" t="s">
        <v>12836</v>
      </c>
      <c r="G8770" s="58" t="s">
        <v>13265</v>
      </c>
      <c r="H8770" s="58" t="s">
        <v>12838</v>
      </c>
      <c r="I8770" s="524">
        <v>10</v>
      </c>
      <c r="J8770" s="46" t="s">
        <v>1508</v>
      </c>
      <c r="K8770" s="75" t="s">
        <v>1509</v>
      </c>
      <c r="L8770" s="76">
        <f>SUM(M8770:X8770)</f>
        <v>2</v>
      </c>
      <c r="M8770" s="76">
        <v>1</v>
      </c>
      <c r="N8770" s="76"/>
      <c r="O8770" s="76">
        <v>1</v>
      </c>
      <c r="P8770" s="76"/>
      <c r="Q8770" s="76"/>
      <c r="R8770" s="76"/>
      <c r="S8770" s="76"/>
      <c r="T8770" s="76"/>
      <c r="U8770" s="76"/>
      <c r="V8770" s="76"/>
      <c r="W8770" s="76"/>
      <c r="X8770" s="76"/>
      <c r="Y8770" s="677"/>
      <c r="Z8770" s="677"/>
      <c r="AA8770" s="677"/>
      <c r="AB8770" s="677"/>
      <c r="AC8770" s="677"/>
      <c r="AD8770" s="677"/>
      <c r="AE8770" s="677"/>
      <c r="AF8770" s="677"/>
      <c r="AG8770" s="677"/>
      <c r="AH8770" s="677"/>
      <c r="AI8770" s="677"/>
      <c r="AJ8770" s="677"/>
      <c r="AK8770" s="677"/>
      <c r="AL8770" s="677"/>
      <c r="AM8770" s="677"/>
      <c r="AN8770" s="677"/>
      <c r="AO8770" s="677"/>
      <c r="AP8770" s="677"/>
      <c r="AQ8770" s="677"/>
      <c r="AR8770" s="677"/>
      <c r="AS8770" s="677"/>
      <c r="AT8770" s="677"/>
      <c r="AU8770" s="677"/>
      <c r="AV8770" s="677"/>
      <c r="AW8770" s="677"/>
      <c r="AX8770" s="677"/>
      <c r="AY8770" s="677"/>
      <c r="AZ8770" s="677"/>
      <c r="BA8770" s="677"/>
      <c r="BB8770" s="677"/>
      <c r="BC8770" s="677"/>
      <c r="BD8770" s="677"/>
      <c r="BE8770" s="677"/>
      <c r="BF8770" s="677"/>
      <c r="BG8770" s="677"/>
      <c r="BH8770" s="677"/>
      <c r="BI8770" s="677"/>
      <c r="BJ8770" s="677"/>
      <c r="BK8770" s="677"/>
      <c r="BL8770" s="677"/>
      <c r="BM8770" s="677"/>
      <c r="BN8770" s="677"/>
      <c r="BO8770" s="677"/>
      <c r="BP8770" s="677"/>
      <c r="BQ8770" s="677"/>
      <c r="BR8770" s="677"/>
      <c r="BS8770" s="677"/>
      <c r="BT8770" s="677"/>
      <c r="BU8770" s="677"/>
      <c r="BV8770" s="677"/>
      <c r="BW8770" s="677"/>
      <c r="BX8770" s="677"/>
      <c r="BY8770" s="677"/>
      <c r="BZ8770" s="677"/>
      <c r="CA8770" s="677"/>
      <c r="CB8770" s="677"/>
      <c r="CC8770" s="677"/>
      <c r="CD8770" s="677"/>
      <c r="CE8770" s="677"/>
      <c r="CF8770" s="677"/>
      <c r="CG8770" s="677"/>
    </row>
    <row r="8771" spans="1:85">
      <c r="A8771" s="54"/>
      <c r="B8771" s="54"/>
      <c r="C8771" s="54"/>
      <c r="D8771" s="169"/>
      <c r="E8771" s="98"/>
      <c r="F8771" s="135"/>
      <c r="G8771" s="77"/>
      <c r="H8771" s="77"/>
      <c r="I8771" s="525"/>
      <c r="J8771" s="54"/>
      <c r="K8771" s="75" t="s">
        <v>1501</v>
      </c>
      <c r="L8771" s="76">
        <f>SUM(M8771:X8771)</f>
        <v>0</v>
      </c>
      <c r="M8771" s="76"/>
      <c r="N8771" s="76"/>
      <c r="O8771" s="76"/>
      <c r="P8771" s="76"/>
      <c r="Q8771" s="76"/>
      <c r="R8771" s="76"/>
      <c r="S8771" s="76"/>
      <c r="T8771" s="76"/>
      <c r="U8771" s="76"/>
      <c r="V8771" s="76"/>
      <c r="W8771" s="76"/>
      <c r="X8771" s="76"/>
      <c r="Y8771" s="677"/>
      <c r="Z8771" s="677"/>
      <c r="AA8771" s="677"/>
      <c r="AB8771" s="677"/>
      <c r="AC8771" s="677"/>
      <c r="AD8771" s="677"/>
      <c r="AE8771" s="677"/>
      <c r="AF8771" s="677"/>
      <c r="AG8771" s="677"/>
      <c r="AH8771" s="677"/>
      <c r="AI8771" s="677"/>
      <c r="AJ8771" s="677"/>
      <c r="AK8771" s="677"/>
      <c r="AL8771" s="677"/>
      <c r="AM8771" s="677"/>
      <c r="AN8771" s="677"/>
      <c r="AO8771" s="677"/>
      <c r="AP8771" s="677"/>
      <c r="AQ8771" s="677"/>
      <c r="AR8771" s="677"/>
      <c r="AS8771" s="677"/>
      <c r="AT8771" s="677"/>
      <c r="AU8771" s="677"/>
      <c r="AV8771" s="677"/>
      <c r="AW8771" s="677"/>
      <c r="AX8771" s="677"/>
      <c r="AY8771" s="677"/>
      <c r="AZ8771" s="677"/>
      <c r="BA8771" s="677"/>
      <c r="BB8771" s="677"/>
      <c r="BC8771" s="677"/>
      <c r="BD8771" s="677"/>
      <c r="BE8771" s="677"/>
      <c r="BF8771" s="677"/>
      <c r="BG8771" s="677"/>
      <c r="BH8771" s="677"/>
      <c r="BI8771" s="677"/>
      <c r="BJ8771" s="677"/>
      <c r="BK8771" s="677"/>
      <c r="BL8771" s="677"/>
      <c r="BM8771" s="677"/>
      <c r="BN8771" s="677"/>
      <c r="BO8771" s="677"/>
      <c r="BP8771" s="677"/>
      <c r="BQ8771" s="677"/>
      <c r="BR8771" s="677"/>
      <c r="BS8771" s="677"/>
      <c r="BT8771" s="677"/>
      <c r="BU8771" s="677"/>
      <c r="BV8771" s="677"/>
      <c r="BW8771" s="677"/>
      <c r="BX8771" s="677"/>
      <c r="BY8771" s="677"/>
      <c r="BZ8771" s="677"/>
      <c r="CA8771" s="677"/>
      <c r="CB8771" s="677"/>
      <c r="CC8771" s="677"/>
      <c r="CD8771" s="677"/>
      <c r="CE8771" s="677"/>
      <c r="CF8771" s="677"/>
      <c r="CG8771" s="677"/>
    </row>
    <row r="8772" spans="1:85">
      <c r="A8772" s="54"/>
      <c r="B8772" s="54"/>
      <c r="C8772" s="80"/>
      <c r="D8772" s="81"/>
      <c r="E8772" s="99"/>
      <c r="F8772" s="80"/>
      <c r="G8772" s="81"/>
      <c r="H8772" s="81"/>
      <c r="I8772" s="526"/>
      <c r="J8772" s="80"/>
      <c r="K8772" s="84" t="s">
        <v>1502</v>
      </c>
      <c r="L8772" s="76">
        <f>SUM(M8772:X8772)</f>
        <v>0</v>
      </c>
      <c r="M8772" s="76"/>
      <c r="N8772" s="76"/>
      <c r="O8772" s="76"/>
      <c r="P8772" s="76"/>
      <c r="Q8772" s="76"/>
      <c r="R8772" s="76"/>
      <c r="S8772" s="76"/>
      <c r="T8772" s="76"/>
      <c r="U8772" s="76"/>
      <c r="V8772" s="76"/>
      <c r="W8772" s="76"/>
      <c r="X8772" s="76"/>
      <c r="Y8772" s="677"/>
      <c r="Z8772" s="677"/>
      <c r="AA8772" s="677"/>
      <c r="AB8772" s="677"/>
      <c r="AC8772" s="677"/>
      <c r="AD8772" s="677"/>
      <c r="AE8772" s="677"/>
      <c r="AF8772" s="677"/>
      <c r="AG8772" s="677"/>
      <c r="AH8772" s="677"/>
      <c r="AI8772" s="677"/>
      <c r="AJ8772" s="677"/>
      <c r="AK8772" s="677"/>
      <c r="AL8772" s="677"/>
      <c r="AM8772" s="677"/>
      <c r="AN8772" s="677"/>
      <c r="AO8772" s="677"/>
      <c r="AP8772" s="677"/>
      <c r="AQ8772" s="677"/>
      <c r="AR8772" s="677"/>
      <c r="AS8772" s="677"/>
      <c r="AT8772" s="677"/>
      <c r="AU8772" s="677"/>
      <c r="AV8772" s="677"/>
      <c r="AW8772" s="677"/>
      <c r="AX8772" s="677"/>
      <c r="AY8772" s="677"/>
      <c r="AZ8772" s="677"/>
      <c r="BA8772" s="677"/>
      <c r="BB8772" s="677"/>
      <c r="BC8772" s="677"/>
      <c r="BD8772" s="677"/>
      <c r="BE8772" s="677"/>
      <c r="BF8772" s="677"/>
      <c r="BG8772" s="677"/>
      <c r="BH8772" s="677"/>
      <c r="BI8772" s="677"/>
      <c r="BJ8772" s="677"/>
      <c r="BK8772" s="677"/>
      <c r="BL8772" s="677"/>
      <c r="BM8772" s="677"/>
      <c r="BN8772" s="677"/>
      <c r="BO8772" s="677"/>
      <c r="BP8772" s="677"/>
      <c r="BQ8772" s="677"/>
      <c r="BR8772" s="677"/>
      <c r="BS8772" s="677"/>
      <c r="BT8772" s="677"/>
      <c r="BU8772" s="677"/>
      <c r="BV8772" s="677"/>
      <c r="BW8772" s="677"/>
      <c r="BX8772" s="677"/>
      <c r="BY8772" s="677"/>
      <c r="BZ8772" s="677"/>
      <c r="CA8772" s="677"/>
      <c r="CB8772" s="677"/>
      <c r="CC8772" s="677"/>
      <c r="CD8772" s="677"/>
      <c r="CE8772" s="677"/>
      <c r="CF8772" s="677"/>
      <c r="CG8772" s="677"/>
    </row>
    <row r="8773" spans="1:85">
      <c r="A8773" s="54"/>
      <c r="B8773" s="54"/>
      <c r="C8773" s="46" t="s">
        <v>31</v>
      </c>
      <c r="D8773" s="58" t="s">
        <v>13266</v>
      </c>
      <c r="E8773" s="97" t="s">
        <v>13267</v>
      </c>
      <c r="F8773" s="46" t="s">
        <v>13268</v>
      </c>
      <c r="G8773" s="58" t="s">
        <v>13269</v>
      </c>
      <c r="H8773" s="58" t="s">
        <v>13270</v>
      </c>
      <c r="I8773" s="524">
        <v>16285</v>
      </c>
      <c r="J8773" s="46" t="s">
        <v>1508</v>
      </c>
      <c r="K8773" s="75" t="s">
        <v>1509</v>
      </c>
      <c r="L8773" s="76">
        <f t="shared" ref="L8773:L8781" si="481">SUM(M8773:X8773)</f>
        <v>8</v>
      </c>
      <c r="M8773" s="76"/>
      <c r="N8773" s="76">
        <v>6</v>
      </c>
      <c r="O8773" s="76"/>
      <c r="P8773" s="76"/>
      <c r="Q8773" s="76"/>
      <c r="R8773" s="76"/>
      <c r="S8773" s="76">
        <v>2</v>
      </c>
      <c r="T8773" s="76"/>
      <c r="U8773" s="76"/>
      <c r="V8773" s="76"/>
      <c r="W8773" s="76"/>
      <c r="X8773" s="76"/>
      <c r="Y8773" s="677"/>
      <c r="Z8773" s="677"/>
      <c r="AA8773" s="677"/>
      <c r="AB8773" s="677"/>
      <c r="AC8773" s="677"/>
      <c r="AD8773" s="677"/>
      <c r="AE8773" s="677"/>
      <c r="AF8773" s="677"/>
      <c r="AG8773" s="677"/>
      <c r="AH8773" s="677"/>
      <c r="AI8773" s="677"/>
      <c r="AJ8773" s="677"/>
      <c r="AK8773" s="677"/>
      <c r="AL8773" s="677"/>
      <c r="AM8773" s="677"/>
      <c r="AN8773" s="677"/>
      <c r="AO8773" s="677"/>
      <c r="AP8773" s="677"/>
      <c r="AQ8773" s="677"/>
      <c r="AR8773" s="677"/>
      <c r="AS8773" s="677"/>
      <c r="AT8773" s="677"/>
      <c r="AU8773" s="677"/>
      <c r="AV8773" s="677"/>
      <c r="AW8773" s="677"/>
      <c r="AX8773" s="677"/>
      <c r="AY8773" s="677"/>
      <c r="AZ8773" s="677"/>
      <c r="BA8773" s="677"/>
      <c r="BB8773" s="677"/>
      <c r="BC8773" s="677"/>
      <c r="BD8773" s="677"/>
      <c r="BE8773" s="677"/>
      <c r="BF8773" s="677"/>
      <c r="BG8773" s="677"/>
      <c r="BH8773" s="677"/>
      <c r="BI8773" s="677"/>
      <c r="BJ8773" s="677"/>
      <c r="BK8773" s="677"/>
      <c r="BL8773" s="677"/>
      <c r="BM8773" s="677"/>
      <c r="BN8773" s="677"/>
      <c r="BO8773" s="677"/>
      <c r="BP8773" s="677"/>
      <c r="BQ8773" s="677"/>
      <c r="BR8773" s="677"/>
      <c r="BS8773" s="677"/>
      <c r="BT8773" s="677"/>
      <c r="BU8773" s="677"/>
      <c r="BV8773" s="677"/>
      <c r="BW8773" s="677"/>
      <c r="BX8773" s="677"/>
      <c r="BY8773" s="677"/>
      <c r="BZ8773" s="677"/>
      <c r="CA8773" s="677"/>
      <c r="CB8773" s="677"/>
      <c r="CC8773" s="677"/>
      <c r="CD8773" s="677"/>
      <c r="CE8773" s="677"/>
      <c r="CF8773" s="677"/>
      <c r="CG8773" s="677"/>
    </row>
    <row r="8774" spans="1:85">
      <c r="A8774" s="54"/>
      <c r="B8774" s="54"/>
      <c r="C8774" s="54"/>
      <c r="D8774" s="169"/>
      <c r="E8774" s="98"/>
      <c r="F8774" s="135"/>
      <c r="G8774" s="77"/>
      <c r="H8774" s="77"/>
      <c r="I8774" s="525"/>
      <c r="J8774" s="54"/>
      <c r="K8774" s="75" t="s">
        <v>1501</v>
      </c>
      <c r="L8774" s="76">
        <f t="shared" si="481"/>
        <v>0</v>
      </c>
      <c r="M8774" s="76"/>
      <c r="N8774" s="76"/>
      <c r="O8774" s="76"/>
      <c r="P8774" s="76"/>
      <c r="Q8774" s="76"/>
      <c r="R8774" s="76"/>
      <c r="S8774" s="76"/>
      <c r="T8774" s="76"/>
      <c r="U8774" s="76"/>
      <c r="V8774" s="76"/>
      <c r="W8774" s="76"/>
      <c r="X8774" s="76"/>
      <c r="Y8774" s="677"/>
      <c r="Z8774" s="677"/>
      <c r="AA8774" s="677"/>
      <c r="AB8774" s="677"/>
      <c r="AC8774" s="677"/>
      <c r="AD8774" s="677"/>
      <c r="AE8774" s="677"/>
      <c r="AF8774" s="677"/>
      <c r="AG8774" s="677"/>
      <c r="AH8774" s="677"/>
      <c r="AI8774" s="677"/>
      <c r="AJ8774" s="677"/>
      <c r="AK8774" s="677"/>
      <c r="AL8774" s="677"/>
      <c r="AM8774" s="677"/>
      <c r="AN8774" s="677"/>
      <c r="AO8774" s="677"/>
      <c r="AP8774" s="677"/>
      <c r="AQ8774" s="677"/>
      <c r="AR8774" s="677"/>
      <c r="AS8774" s="677"/>
      <c r="AT8774" s="677"/>
      <c r="AU8774" s="677"/>
      <c r="AV8774" s="677"/>
      <c r="AW8774" s="677"/>
      <c r="AX8774" s="677"/>
      <c r="AY8774" s="677"/>
      <c r="AZ8774" s="677"/>
      <c r="BA8774" s="677"/>
      <c r="BB8774" s="677"/>
      <c r="BC8774" s="677"/>
      <c r="BD8774" s="677"/>
      <c r="BE8774" s="677"/>
      <c r="BF8774" s="677"/>
      <c r="BG8774" s="677"/>
      <c r="BH8774" s="677"/>
      <c r="BI8774" s="677"/>
      <c r="BJ8774" s="677"/>
      <c r="BK8774" s="677"/>
      <c r="BL8774" s="677"/>
      <c r="BM8774" s="677"/>
      <c r="BN8774" s="677"/>
      <c r="BO8774" s="677"/>
      <c r="BP8774" s="677"/>
      <c r="BQ8774" s="677"/>
      <c r="BR8774" s="677"/>
      <c r="BS8774" s="677"/>
      <c r="BT8774" s="677"/>
      <c r="BU8774" s="677"/>
      <c r="BV8774" s="677"/>
      <c r="BW8774" s="677"/>
      <c r="BX8774" s="677"/>
      <c r="BY8774" s="677"/>
      <c r="BZ8774" s="677"/>
      <c r="CA8774" s="677"/>
      <c r="CB8774" s="677"/>
      <c r="CC8774" s="677"/>
      <c r="CD8774" s="677"/>
      <c r="CE8774" s="677"/>
      <c r="CF8774" s="677"/>
      <c r="CG8774" s="677"/>
    </row>
    <row r="8775" spans="1:85">
      <c r="A8775" s="54"/>
      <c r="B8775" s="54"/>
      <c r="C8775" s="80"/>
      <c r="D8775" s="81"/>
      <c r="E8775" s="99"/>
      <c r="F8775" s="80"/>
      <c r="G8775" s="81"/>
      <c r="H8775" s="81"/>
      <c r="I8775" s="526"/>
      <c r="J8775" s="80"/>
      <c r="K8775" s="84" t="s">
        <v>1502</v>
      </c>
      <c r="L8775" s="76">
        <f t="shared" si="481"/>
        <v>0</v>
      </c>
      <c r="M8775" s="76"/>
      <c r="N8775" s="76"/>
      <c r="O8775" s="76"/>
      <c r="P8775" s="76"/>
      <c r="Q8775" s="76"/>
      <c r="R8775" s="76"/>
      <c r="S8775" s="76"/>
      <c r="T8775" s="76"/>
      <c r="U8775" s="76"/>
      <c r="V8775" s="76"/>
      <c r="W8775" s="76"/>
      <c r="X8775" s="76"/>
      <c r="Y8775" s="677"/>
      <c r="Z8775" s="677"/>
      <c r="AA8775" s="677"/>
      <c r="AB8775" s="677"/>
      <c r="AC8775" s="677"/>
      <c r="AD8775" s="677"/>
      <c r="AE8775" s="677"/>
      <c r="AF8775" s="677"/>
      <c r="AG8775" s="677"/>
      <c r="AH8775" s="677"/>
      <c r="AI8775" s="677"/>
      <c r="AJ8775" s="677"/>
      <c r="AK8775" s="677"/>
      <c r="AL8775" s="677"/>
      <c r="AM8775" s="677"/>
      <c r="AN8775" s="677"/>
      <c r="AO8775" s="677"/>
      <c r="AP8775" s="677"/>
      <c r="AQ8775" s="677"/>
      <c r="AR8775" s="677"/>
      <c r="AS8775" s="677"/>
      <c r="AT8775" s="677"/>
      <c r="AU8775" s="677"/>
      <c r="AV8775" s="677"/>
      <c r="AW8775" s="677"/>
      <c r="AX8775" s="677"/>
      <c r="AY8775" s="677"/>
      <c r="AZ8775" s="677"/>
      <c r="BA8775" s="677"/>
      <c r="BB8775" s="677"/>
      <c r="BC8775" s="677"/>
      <c r="BD8775" s="677"/>
      <c r="BE8775" s="677"/>
      <c r="BF8775" s="677"/>
      <c r="BG8775" s="677"/>
      <c r="BH8775" s="677"/>
      <c r="BI8775" s="677"/>
      <c r="BJ8775" s="677"/>
      <c r="BK8775" s="677"/>
      <c r="BL8775" s="677"/>
      <c r="BM8775" s="677"/>
      <c r="BN8775" s="677"/>
      <c r="BO8775" s="677"/>
      <c r="BP8775" s="677"/>
      <c r="BQ8775" s="677"/>
      <c r="BR8775" s="677"/>
      <c r="BS8775" s="677"/>
      <c r="BT8775" s="677"/>
      <c r="BU8775" s="677"/>
      <c r="BV8775" s="677"/>
      <c r="BW8775" s="677"/>
      <c r="BX8775" s="677"/>
      <c r="BY8775" s="677"/>
      <c r="BZ8775" s="677"/>
      <c r="CA8775" s="677"/>
      <c r="CB8775" s="677"/>
      <c r="CC8775" s="677"/>
      <c r="CD8775" s="677"/>
      <c r="CE8775" s="677"/>
      <c r="CF8775" s="677"/>
      <c r="CG8775" s="677"/>
    </row>
    <row r="8776" spans="1:85">
      <c r="A8776" s="54"/>
      <c r="B8776" s="54"/>
      <c r="C8776" s="46" t="s">
        <v>31</v>
      </c>
      <c r="D8776" s="58" t="s">
        <v>13271</v>
      </c>
      <c r="E8776" s="97" t="s">
        <v>13272</v>
      </c>
      <c r="F8776" s="46" t="s">
        <v>13273</v>
      </c>
      <c r="G8776" s="58" t="s">
        <v>13274</v>
      </c>
      <c r="H8776" s="58" t="s">
        <v>13275</v>
      </c>
      <c r="I8776" s="524">
        <v>16047</v>
      </c>
      <c r="J8776" s="46" t="s">
        <v>1508</v>
      </c>
      <c r="K8776" s="75" t="s">
        <v>1509</v>
      </c>
      <c r="L8776" s="76">
        <f t="shared" si="481"/>
        <v>5</v>
      </c>
      <c r="M8776" s="76"/>
      <c r="N8776" s="76">
        <v>5</v>
      </c>
      <c r="O8776" s="76"/>
      <c r="P8776" s="76"/>
      <c r="Q8776" s="76"/>
      <c r="R8776" s="76"/>
      <c r="S8776" s="76"/>
      <c r="T8776" s="76"/>
      <c r="U8776" s="76"/>
      <c r="V8776" s="76"/>
      <c r="W8776" s="76"/>
      <c r="X8776" s="76"/>
      <c r="Y8776" s="677"/>
      <c r="Z8776" s="677"/>
      <c r="AA8776" s="677"/>
      <c r="AB8776" s="677"/>
      <c r="AC8776" s="677"/>
      <c r="AD8776" s="677"/>
      <c r="AE8776" s="677"/>
      <c r="AF8776" s="677"/>
      <c r="AG8776" s="677"/>
      <c r="AH8776" s="677"/>
      <c r="AI8776" s="677"/>
      <c r="AJ8776" s="677"/>
      <c r="AK8776" s="677"/>
      <c r="AL8776" s="677"/>
      <c r="AM8776" s="677"/>
      <c r="AN8776" s="677"/>
      <c r="AO8776" s="677"/>
      <c r="AP8776" s="677"/>
      <c r="AQ8776" s="677"/>
      <c r="AR8776" s="677"/>
      <c r="AS8776" s="677"/>
      <c r="AT8776" s="677"/>
      <c r="AU8776" s="677"/>
      <c r="AV8776" s="677"/>
      <c r="AW8776" s="677"/>
      <c r="AX8776" s="677"/>
      <c r="AY8776" s="677"/>
      <c r="AZ8776" s="677"/>
      <c r="BA8776" s="677"/>
      <c r="BB8776" s="677"/>
      <c r="BC8776" s="677"/>
      <c r="BD8776" s="677"/>
      <c r="BE8776" s="677"/>
      <c r="BF8776" s="677"/>
      <c r="BG8776" s="677"/>
      <c r="BH8776" s="677"/>
      <c r="BI8776" s="677"/>
      <c r="BJ8776" s="677"/>
      <c r="BK8776" s="677"/>
      <c r="BL8776" s="677"/>
      <c r="BM8776" s="677"/>
      <c r="BN8776" s="677"/>
      <c r="BO8776" s="677"/>
      <c r="BP8776" s="677"/>
      <c r="BQ8776" s="677"/>
      <c r="BR8776" s="677"/>
      <c r="BS8776" s="677"/>
      <c r="BT8776" s="677"/>
      <c r="BU8776" s="677"/>
      <c r="BV8776" s="677"/>
      <c r="BW8776" s="677"/>
      <c r="BX8776" s="677"/>
      <c r="BY8776" s="677"/>
      <c r="BZ8776" s="677"/>
      <c r="CA8776" s="677"/>
      <c r="CB8776" s="677"/>
      <c r="CC8776" s="677"/>
      <c r="CD8776" s="677"/>
      <c r="CE8776" s="677"/>
      <c r="CF8776" s="677"/>
      <c r="CG8776" s="677"/>
    </row>
    <row r="8777" spans="1:85">
      <c r="A8777" s="54"/>
      <c r="B8777" s="54"/>
      <c r="C8777" s="54"/>
      <c r="D8777" s="169"/>
      <c r="E8777" s="98"/>
      <c r="F8777" s="135"/>
      <c r="G8777" s="77"/>
      <c r="H8777" s="77"/>
      <c r="I8777" s="525"/>
      <c r="J8777" s="54"/>
      <c r="K8777" s="75" t="s">
        <v>1501</v>
      </c>
      <c r="L8777" s="76">
        <f t="shared" si="481"/>
        <v>0</v>
      </c>
      <c r="M8777" s="76"/>
      <c r="N8777" s="76"/>
      <c r="O8777" s="76"/>
      <c r="P8777" s="76"/>
      <c r="Q8777" s="76"/>
      <c r="R8777" s="76"/>
      <c r="S8777" s="76"/>
      <c r="T8777" s="76"/>
      <c r="U8777" s="76"/>
      <c r="V8777" s="76"/>
      <c r="W8777" s="76"/>
      <c r="X8777" s="76"/>
      <c r="Y8777" s="677"/>
      <c r="Z8777" s="677"/>
      <c r="AA8777" s="677"/>
      <c r="AB8777" s="677"/>
      <c r="AC8777" s="677"/>
      <c r="AD8777" s="677"/>
      <c r="AE8777" s="677"/>
      <c r="AF8777" s="677"/>
      <c r="AG8777" s="677"/>
      <c r="AH8777" s="677"/>
      <c r="AI8777" s="677"/>
      <c r="AJ8777" s="677"/>
      <c r="AK8777" s="677"/>
      <c r="AL8777" s="677"/>
      <c r="AM8777" s="677"/>
      <c r="AN8777" s="677"/>
      <c r="AO8777" s="677"/>
      <c r="AP8777" s="677"/>
      <c r="AQ8777" s="677"/>
      <c r="AR8777" s="677"/>
      <c r="AS8777" s="677"/>
      <c r="AT8777" s="677"/>
      <c r="AU8777" s="677"/>
      <c r="AV8777" s="677"/>
      <c r="AW8777" s="677"/>
      <c r="AX8777" s="677"/>
      <c r="AY8777" s="677"/>
      <c r="AZ8777" s="677"/>
      <c r="BA8777" s="677"/>
      <c r="BB8777" s="677"/>
      <c r="BC8777" s="677"/>
      <c r="BD8777" s="677"/>
      <c r="BE8777" s="677"/>
      <c r="BF8777" s="677"/>
      <c r="BG8777" s="677"/>
      <c r="BH8777" s="677"/>
      <c r="BI8777" s="677"/>
      <c r="BJ8777" s="677"/>
      <c r="BK8777" s="677"/>
      <c r="BL8777" s="677"/>
      <c r="BM8777" s="677"/>
      <c r="BN8777" s="677"/>
      <c r="BO8777" s="677"/>
      <c r="BP8777" s="677"/>
      <c r="BQ8777" s="677"/>
      <c r="BR8777" s="677"/>
      <c r="BS8777" s="677"/>
      <c r="BT8777" s="677"/>
      <c r="BU8777" s="677"/>
      <c r="BV8777" s="677"/>
      <c r="BW8777" s="677"/>
      <c r="BX8777" s="677"/>
      <c r="BY8777" s="677"/>
      <c r="BZ8777" s="677"/>
      <c r="CA8777" s="677"/>
      <c r="CB8777" s="677"/>
      <c r="CC8777" s="677"/>
      <c r="CD8777" s="677"/>
      <c r="CE8777" s="677"/>
      <c r="CF8777" s="677"/>
      <c r="CG8777" s="677"/>
    </row>
    <row r="8778" spans="1:85">
      <c r="A8778" s="54"/>
      <c r="B8778" s="54"/>
      <c r="C8778" s="80"/>
      <c r="D8778" s="81"/>
      <c r="E8778" s="99"/>
      <c r="F8778" s="80"/>
      <c r="G8778" s="81"/>
      <c r="H8778" s="81"/>
      <c r="I8778" s="526"/>
      <c r="J8778" s="80"/>
      <c r="K8778" s="84" t="s">
        <v>1502</v>
      </c>
      <c r="L8778" s="76">
        <f t="shared" si="481"/>
        <v>0</v>
      </c>
      <c r="M8778" s="76"/>
      <c r="N8778" s="76"/>
      <c r="O8778" s="76"/>
      <c r="P8778" s="76"/>
      <c r="Q8778" s="76"/>
      <c r="R8778" s="76"/>
      <c r="S8778" s="76"/>
      <c r="T8778" s="76"/>
      <c r="U8778" s="76"/>
      <c r="V8778" s="76"/>
      <c r="W8778" s="76"/>
      <c r="X8778" s="76"/>
      <c r="Y8778" s="677"/>
      <c r="Z8778" s="677"/>
      <c r="AA8778" s="677"/>
      <c r="AB8778" s="677"/>
      <c r="AC8778" s="677"/>
      <c r="AD8778" s="677"/>
      <c r="AE8778" s="677"/>
      <c r="AF8778" s="677"/>
      <c r="AG8778" s="677"/>
      <c r="AH8778" s="677"/>
      <c r="AI8778" s="677"/>
      <c r="AJ8778" s="677"/>
      <c r="AK8778" s="677"/>
      <c r="AL8778" s="677"/>
      <c r="AM8778" s="677"/>
      <c r="AN8778" s="677"/>
      <c r="AO8778" s="677"/>
      <c r="AP8778" s="677"/>
      <c r="AQ8778" s="677"/>
      <c r="AR8778" s="677"/>
      <c r="AS8778" s="677"/>
      <c r="AT8778" s="677"/>
      <c r="AU8778" s="677"/>
      <c r="AV8778" s="677"/>
      <c r="AW8778" s="677"/>
      <c r="AX8778" s="677"/>
      <c r="AY8778" s="677"/>
      <c r="AZ8778" s="677"/>
      <c r="BA8778" s="677"/>
      <c r="BB8778" s="677"/>
      <c r="BC8778" s="677"/>
      <c r="BD8778" s="677"/>
      <c r="BE8778" s="677"/>
      <c r="BF8778" s="677"/>
      <c r="BG8778" s="677"/>
      <c r="BH8778" s="677"/>
      <c r="BI8778" s="677"/>
      <c r="BJ8778" s="677"/>
      <c r="BK8778" s="677"/>
      <c r="BL8778" s="677"/>
      <c r="BM8778" s="677"/>
      <c r="BN8778" s="677"/>
      <c r="BO8778" s="677"/>
      <c r="BP8778" s="677"/>
      <c r="BQ8778" s="677"/>
      <c r="BR8778" s="677"/>
      <c r="BS8778" s="677"/>
      <c r="BT8778" s="677"/>
      <c r="BU8778" s="677"/>
      <c r="BV8778" s="677"/>
      <c r="BW8778" s="677"/>
      <c r="BX8778" s="677"/>
      <c r="BY8778" s="677"/>
      <c r="BZ8778" s="677"/>
      <c r="CA8778" s="677"/>
      <c r="CB8778" s="677"/>
      <c r="CC8778" s="677"/>
      <c r="CD8778" s="677"/>
      <c r="CE8778" s="677"/>
      <c r="CF8778" s="677"/>
      <c r="CG8778" s="677"/>
    </row>
    <row r="8779" spans="1:85">
      <c r="A8779" s="54"/>
      <c r="B8779" s="54"/>
      <c r="C8779" s="46" t="s">
        <v>31</v>
      </c>
      <c r="D8779" s="58" t="s">
        <v>6879</v>
      </c>
      <c r="E8779" s="97" t="s">
        <v>13276</v>
      </c>
      <c r="F8779" s="46" t="s">
        <v>13277</v>
      </c>
      <c r="G8779" s="58" t="s">
        <v>13278</v>
      </c>
      <c r="H8779" s="58" t="s">
        <v>13279</v>
      </c>
      <c r="I8779" s="524">
        <v>16277</v>
      </c>
      <c r="J8779" s="46" t="s">
        <v>1508</v>
      </c>
      <c r="K8779" s="75" t="s">
        <v>1509</v>
      </c>
      <c r="L8779" s="76">
        <f t="shared" si="481"/>
        <v>11</v>
      </c>
      <c r="M8779" s="76"/>
      <c r="N8779" s="76">
        <v>8</v>
      </c>
      <c r="O8779" s="76"/>
      <c r="P8779" s="76"/>
      <c r="Q8779" s="76"/>
      <c r="R8779" s="76"/>
      <c r="S8779" s="76">
        <v>3</v>
      </c>
      <c r="T8779" s="76"/>
      <c r="U8779" s="76"/>
      <c r="V8779" s="76"/>
      <c r="W8779" s="76"/>
      <c r="X8779" s="76"/>
      <c r="Y8779" s="677"/>
      <c r="Z8779" s="677"/>
      <c r="AA8779" s="677"/>
      <c r="AB8779" s="677"/>
      <c r="AC8779" s="677"/>
      <c r="AD8779" s="677"/>
      <c r="AE8779" s="677"/>
      <c r="AF8779" s="677"/>
      <c r="AG8779" s="677"/>
      <c r="AH8779" s="677"/>
      <c r="AI8779" s="677"/>
      <c r="AJ8779" s="677"/>
      <c r="AK8779" s="677"/>
      <c r="AL8779" s="677"/>
      <c r="AM8779" s="677"/>
      <c r="AN8779" s="677"/>
      <c r="AO8779" s="677"/>
      <c r="AP8779" s="677"/>
      <c r="AQ8779" s="677"/>
      <c r="AR8779" s="677"/>
      <c r="AS8779" s="677"/>
      <c r="AT8779" s="677"/>
      <c r="AU8779" s="677"/>
      <c r="AV8779" s="677"/>
      <c r="AW8779" s="677"/>
      <c r="AX8779" s="677"/>
      <c r="AY8779" s="677"/>
      <c r="AZ8779" s="677"/>
      <c r="BA8779" s="677"/>
      <c r="BB8779" s="677"/>
      <c r="BC8779" s="677"/>
      <c r="BD8779" s="677"/>
      <c r="BE8779" s="677"/>
      <c r="BF8779" s="677"/>
      <c r="BG8779" s="677"/>
      <c r="BH8779" s="677"/>
      <c r="BI8779" s="677"/>
      <c r="BJ8779" s="677"/>
      <c r="BK8779" s="677"/>
      <c r="BL8779" s="677"/>
      <c r="BM8779" s="677"/>
      <c r="BN8779" s="677"/>
      <c r="BO8779" s="677"/>
      <c r="BP8779" s="677"/>
      <c r="BQ8779" s="677"/>
      <c r="BR8779" s="677"/>
      <c r="BS8779" s="677"/>
      <c r="BT8779" s="677"/>
      <c r="BU8779" s="677"/>
      <c r="BV8779" s="677"/>
      <c r="BW8779" s="677"/>
      <c r="BX8779" s="677"/>
      <c r="BY8779" s="677"/>
      <c r="BZ8779" s="677"/>
      <c r="CA8779" s="677"/>
      <c r="CB8779" s="677"/>
      <c r="CC8779" s="677"/>
      <c r="CD8779" s="677"/>
      <c r="CE8779" s="677"/>
      <c r="CF8779" s="677"/>
      <c r="CG8779" s="677"/>
    </row>
    <row r="8780" spans="1:85">
      <c r="A8780" s="54"/>
      <c r="B8780" s="54"/>
      <c r="C8780" s="54"/>
      <c r="D8780" s="169"/>
      <c r="E8780" s="98"/>
      <c r="F8780" s="135"/>
      <c r="G8780" s="77"/>
      <c r="H8780" s="77"/>
      <c r="I8780" s="525"/>
      <c r="J8780" s="54"/>
      <c r="K8780" s="75" t="s">
        <v>1501</v>
      </c>
      <c r="L8780" s="76">
        <f t="shared" si="481"/>
        <v>0</v>
      </c>
      <c r="M8780" s="76"/>
      <c r="N8780" s="76"/>
      <c r="O8780" s="76"/>
      <c r="P8780" s="76"/>
      <c r="Q8780" s="76"/>
      <c r="R8780" s="76"/>
      <c r="S8780" s="76"/>
      <c r="T8780" s="76"/>
      <c r="U8780" s="76"/>
      <c r="V8780" s="76"/>
      <c r="W8780" s="76"/>
      <c r="X8780" s="76"/>
      <c r="Y8780" s="677"/>
      <c r="Z8780" s="677"/>
      <c r="AA8780" s="677"/>
      <c r="AB8780" s="677"/>
      <c r="AC8780" s="677"/>
      <c r="AD8780" s="677"/>
      <c r="AE8780" s="677"/>
      <c r="AF8780" s="677"/>
      <c r="AG8780" s="677"/>
      <c r="AH8780" s="677"/>
      <c r="AI8780" s="677"/>
      <c r="AJ8780" s="677"/>
      <c r="AK8780" s="677"/>
      <c r="AL8780" s="677"/>
      <c r="AM8780" s="677"/>
      <c r="AN8780" s="677"/>
      <c r="AO8780" s="677"/>
      <c r="AP8780" s="677"/>
      <c r="AQ8780" s="677"/>
      <c r="AR8780" s="677"/>
      <c r="AS8780" s="677"/>
      <c r="AT8780" s="677"/>
      <c r="AU8780" s="677"/>
      <c r="AV8780" s="677"/>
      <c r="AW8780" s="677"/>
      <c r="AX8780" s="677"/>
      <c r="AY8780" s="677"/>
      <c r="AZ8780" s="677"/>
      <c r="BA8780" s="677"/>
      <c r="BB8780" s="677"/>
      <c r="BC8780" s="677"/>
      <c r="BD8780" s="677"/>
      <c r="BE8780" s="677"/>
      <c r="BF8780" s="677"/>
      <c r="BG8780" s="677"/>
      <c r="BH8780" s="677"/>
      <c r="BI8780" s="677"/>
      <c r="BJ8780" s="677"/>
      <c r="BK8780" s="677"/>
      <c r="BL8780" s="677"/>
      <c r="BM8780" s="677"/>
      <c r="BN8780" s="677"/>
      <c r="BO8780" s="677"/>
      <c r="BP8780" s="677"/>
      <c r="BQ8780" s="677"/>
      <c r="BR8780" s="677"/>
      <c r="BS8780" s="677"/>
      <c r="BT8780" s="677"/>
      <c r="BU8780" s="677"/>
      <c r="BV8780" s="677"/>
      <c r="BW8780" s="677"/>
      <c r="BX8780" s="677"/>
      <c r="BY8780" s="677"/>
      <c r="BZ8780" s="677"/>
      <c r="CA8780" s="677"/>
      <c r="CB8780" s="677"/>
      <c r="CC8780" s="677"/>
      <c r="CD8780" s="677"/>
      <c r="CE8780" s="677"/>
      <c r="CF8780" s="677"/>
      <c r="CG8780" s="677"/>
    </row>
    <row r="8781" spans="1:85">
      <c r="A8781" s="54"/>
      <c r="B8781" s="54"/>
      <c r="C8781" s="80"/>
      <c r="D8781" s="81"/>
      <c r="E8781" s="99"/>
      <c r="F8781" s="80"/>
      <c r="G8781" s="81"/>
      <c r="H8781" s="81"/>
      <c r="I8781" s="526"/>
      <c r="J8781" s="80"/>
      <c r="K8781" s="84" t="s">
        <v>1502</v>
      </c>
      <c r="L8781" s="76">
        <f t="shared" si="481"/>
        <v>0</v>
      </c>
      <c r="M8781" s="76"/>
      <c r="N8781" s="76"/>
      <c r="O8781" s="76"/>
      <c r="P8781" s="76"/>
      <c r="Q8781" s="76"/>
      <c r="R8781" s="76"/>
      <c r="S8781" s="76"/>
      <c r="T8781" s="76"/>
      <c r="U8781" s="76"/>
      <c r="V8781" s="76"/>
      <c r="W8781" s="76"/>
      <c r="X8781" s="76"/>
      <c r="Y8781" s="677"/>
      <c r="Z8781" s="677"/>
      <c r="AA8781" s="677"/>
      <c r="AB8781" s="677"/>
      <c r="AC8781" s="677"/>
      <c r="AD8781" s="677"/>
      <c r="AE8781" s="677"/>
      <c r="AF8781" s="677"/>
      <c r="AG8781" s="677"/>
      <c r="AH8781" s="677"/>
      <c r="AI8781" s="677"/>
      <c r="AJ8781" s="677"/>
      <c r="AK8781" s="677"/>
      <c r="AL8781" s="677"/>
      <c r="AM8781" s="677"/>
      <c r="AN8781" s="677"/>
      <c r="AO8781" s="677"/>
      <c r="AP8781" s="677"/>
      <c r="AQ8781" s="677"/>
      <c r="AR8781" s="677"/>
      <c r="AS8781" s="677"/>
      <c r="AT8781" s="677"/>
      <c r="AU8781" s="677"/>
      <c r="AV8781" s="677"/>
      <c r="AW8781" s="677"/>
      <c r="AX8781" s="677"/>
      <c r="AY8781" s="677"/>
      <c r="AZ8781" s="677"/>
      <c r="BA8781" s="677"/>
      <c r="BB8781" s="677"/>
      <c r="BC8781" s="677"/>
      <c r="BD8781" s="677"/>
      <c r="BE8781" s="677"/>
      <c r="BF8781" s="677"/>
      <c r="BG8781" s="677"/>
      <c r="BH8781" s="677"/>
      <c r="BI8781" s="677"/>
      <c r="BJ8781" s="677"/>
      <c r="BK8781" s="677"/>
      <c r="BL8781" s="677"/>
      <c r="BM8781" s="677"/>
      <c r="BN8781" s="677"/>
      <c r="BO8781" s="677"/>
      <c r="BP8781" s="677"/>
      <c r="BQ8781" s="677"/>
      <c r="BR8781" s="677"/>
      <c r="BS8781" s="677"/>
      <c r="BT8781" s="677"/>
      <c r="BU8781" s="677"/>
      <c r="BV8781" s="677"/>
      <c r="BW8781" s="677"/>
      <c r="BX8781" s="677"/>
      <c r="BY8781" s="677"/>
      <c r="BZ8781" s="677"/>
      <c r="CA8781" s="677"/>
      <c r="CB8781" s="677"/>
      <c r="CC8781" s="677"/>
      <c r="CD8781" s="677"/>
      <c r="CE8781" s="677"/>
      <c r="CF8781" s="677"/>
      <c r="CG8781" s="677"/>
    </row>
    <row r="8782" spans="1:85">
      <c r="A8782" s="54"/>
      <c r="B8782" s="54"/>
      <c r="C8782" s="46" t="s">
        <v>31</v>
      </c>
      <c r="D8782" s="58" t="s">
        <v>13280</v>
      </c>
      <c r="E8782" s="97" t="s">
        <v>13281</v>
      </c>
      <c r="F8782" s="46" t="s">
        <v>9889</v>
      </c>
      <c r="G8782" s="58" t="s">
        <v>13282</v>
      </c>
      <c r="H8782" s="58" t="s">
        <v>13283</v>
      </c>
      <c r="I8782" s="524">
        <v>5807</v>
      </c>
      <c r="J8782" s="46" t="s">
        <v>1508</v>
      </c>
      <c r="K8782" s="75" t="s">
        <v>1509</v>
      </c>
      <c r="L8782" s="76">
        <f>SUM(M8782:X8782)</f>
        <v>7</v>
      </c>
      <c r="M8782" s="76"/>
      <c r="N8782" s="76">
        <v>7</v>
      </c>
      <c r="O8782" s="76"/>
      <c r="P8782" s="76"/>
      <c r="Q8782" s="76"/>
      <c r="R8782" s="76"/>
      <c r="S8782" s="76"/>
      <c r="T8782" s="76"/>
      <c r="U8782" s="76"/>
      <c r="V8782" s="76"/>
      <c r="W8782" s="76"/>
      <c r="X8782" s="76"/>
      <c r="Y8782" s="677"/>
      <c r="Z8782" s="677"/>
      <c r="AA8782" s="677"/>
      <c r="AB8782" s="677"/>
      <c r="AC8782" s="677"/>
      <c r="AD8782" s="677"/>
      <c r="AE8782" s="677"/>
      <c r="AF8782" s="677"/>
      <c r="AG8782" s="677"/>
      <c r="AH8782" s="677"/>
      <c r="AI8782" s="677"/>
      <c r="AJ8782" s="677"/>
      <c r="AK8782" s="677"/>
      <c r="AL8782" s="677"/>
      <c r="AM8782" s="677"/>
      <c r="AN8782" s="677"/>
      <c r="AO8782" s="677"/>
      <c r="AP8782" s="677"/>
      <c r="AQ8782" s="677"/>
      <c r="AR8782" s="677"/>
      <c r="AS8782" s="677"/>
      <c r="AT8782" s="677"/>
      <c r="AU8782" s="677"/>
      <c r="AV8782" s="677"/>
      <c r="AW8782" s="677"/>
      <c r="AX8782" s="677"/>
      <c r="AY8782" s="677"/>
      <c r="AZ8782" s="677"/>
      <c r="BA8782" s="677"/>
      <c r="BB8782" s="677"/>
      <c r="BC8782" s="677"/>
      <c r="BD8782" s="677"/>
      <c r="BE8782" s="677"/>
      <c r="BF8782" s="677"/>
      <c r="BG8782" s="677"/>
      <c r="BH8782" s="677"/>
      <c r="BI8782" s="677"/>
      <c r="BJ8782" s="677"/>
      <c r="BK8782" s="677"/>
      <c r="BL8782" s="677"/>
      <c r="BM8782" s="677"/>
      <c r="BN8782" s="677"/>
      <c r="BO8782" s="677"/>
      <c r="BP8782" s="677"/>
      <c r="BQ8782" s="677"/>
      <c r="BR8782" s="677"/>
      <c r="BS8782" s="677"/>
      <c r="BT8782" s="677"/>
      <c r="BU8782" s="677"/>
      <c r="BV8782" s="677"/>
      <c r="BW8782" s="677"/>
      <c r="BX8782" s="677"/>
      <c r="BY8782" s="677"/>
      <c r="BZ8782" s="677"/>
      <c r="CA8782" s="677"/>
      <c r="CB8782" s="677"/>
      <c r="CC8782" s="677"/>
      <c r="CD8782" s="677"/>
      <c r="CE8782" s="677"/>
      <c r="CF8782" s="677"/>
      <c r="CG8782" s="677"/>
    </row>
    <row r="8783" spans="1:85">
      <c r="A8783" s="54"/>
      <c r="B8783" s="54"/>
      <c r="C8783" s="54"/>
      <c r="D8783" s="169"/>
      <c r="E8783" s="98"/>
      <c r="F8783" s="135"/>
      <c r="G8783" s="77"/>
      <c r="H8783" s="77"/>
      <c r="I8783" s="525"/>
      <c r="J8783" s="54"/>
      <c r="K8783" s="75" t="s">
        <v>1501</v>
      </c>
      <c r="L8783" s="76">
        <f t="shared" ref="L8783:L8793" si="482">SUM(M8783:X8783)</f>
        <v>0</v>
      </c>
      <c r="M8783" s="76"/>
      <c r="N8783" s="76"/>
      <c r="O8783" s="76"/>
      <c r="P8783" s="76"/>
      <c r="Q8783" s="76"/>
      <c r="R8783" s="76"/>
      <c r="S8783" s="76"/>
      <c r="T8783" s="76"/>
      <c r="U8783" s="76"/>
      <c r="V8783" s="76"/>
      <c r="W8783" s="76"/>
      <c r="X8783" s="76"/>
      <c r="Y8783" s="677"/>
      <c r="Z8783" s="677"/>
      <c r="AA8783" s="677"/>
      <c r="AB8783" s="677"/>
      <c r="AC8783" s="677"/>
      <c r="AD8783" s="677"/>
      <c r="AE8783" s="677"/>
      <c r="AF8783" s="677"/>
      <c r="AG8783" s="677"/>
      <c r="AH8783" s="677"/>
      <c r="AI8783" s="677"/>
      <c r="AJ8783" s="677"/>
      <c r="AK8783" s="677"/>
      <c r="AL8783" s="677"/>
      <c r="AM8783" s="677"/>
      <c r="AN8783" s="677"/>
      <c r="AO8783" s="677"/>
      <c r="AP8783" s="677"/>
      <c r="AQ8783" s="677"/>
      <c r="AR8783" s="677"/>
      <c r="AS8783" s="677"/>
      <c r="AT8783" s="677"/>
      <c r="AU8783" s="677"/>
      <c r="AV8783" s="677"/>
      <c r="AW8783" s="677"/>
      <c r="AX8783" s="677"/>
      <c r="AY8783" s="677"/>
      <c r="AZ8783" s="677"/>
      <c r="BA8783" s="677"/>
      <c r="BB8783" s="677"/>
      <c r="BC8783" s="677"/>
      <c r="BD8783" s="677"/>
      <c r="BE8783" s="677"/>
      <c r="BF8783" s="677"/>
      <c r="BG8783" s="677"/>
      <c r="BH8783" s="677"/>
      <c r="BI8783" s="677"/>
      <c r="BJ8783" s="677"/>
      <c r="BK8783" s="677"/>
      <c r="BL8783" s="677"/>
      <c r="BM8783" s="677"/>
      <c r="BN8783" s="677"/>
      <c r="BO8783" s="677"/>
      <c r="BP8783" s="677"/>
      <c r="BQ8783" s="677"/>
      <c r="BR8783" s="677"/>
      <c r="BS8783" s="677"/>
      <c r="BT8783" s="677"/>
      <c r="BU8783" s="677"/>
      <c r="BV8783" s="677"/>
      <c r="BW8783" s="677"/>
      <c r="BX8783" s="677"/>
      <c r="BY8783" s="677"/>
      <c r="BZ8783" s="677"/>
      <c r="CA8783" s="677"/>
      <c r="CB8783" s="677"/>
      <c r="CC8783" s="677"/>
      <c r="CD8783" s="677"/>
      <c r="CE8783" s="677"/>
      <c r="CF8783" s="677"/>
      <c r="CG8783" s="677"/>
    </row>
    <row r="8784" spans="1:85">
      <c r="A8784" s="54"/>
      <c r="B8784" s="54"/>
      <c r="C8784" s="80"/>
      <c r="D8784" s="81"/>
      <c r="E8784" s="99"/>
      <c r="F8784" s="80"/>
      <c r="G8784" s="81"/>
      <c r="H8784" s="81"/>
      <c r="I8784" s="526"/>
      <c r="J8784" s="80"/>
      <c r="K8784" s="84" t="s">
        <v>1502</v>
      </c>
      <c r="L8784" s="76">
        <f t="shared" si="482"/>
        <v>0</v>
      </c>
      <c r="M8784" s="76"/>
      <c r="N8784" s="76"/>
      <c r="O8784" s="76"/>
      <c r="P8784" s="76"/>
      <c r="Q8784" s="76"/>
      <c r="R8784" s="76"/>
      <c r="S8784" s="76"/>
      <c r="T8784" s="76"/>
      <c r="U8784" s="76"/>
      <c r="V8784" s="76"/>
      <c r="W8784" s="76"/>
      <c r="X8784" s="76"/>
      <c r="Y8784" s="677"/>
      <c r="Z8784" s="677"/>
      <c r="AA8784" s="677"/>
      <c r="AB8784" s="677"/>
      <c r="AC8784" s="677"/>
      <c r="AD8784" s="677"/>
      <c r="AE8784" s="677"/>
      <c r="AF8784" s="677"/>
      <c r="AG8784" s="677"/>
      <c r="AH8784" s="677"/>
      <c r="AI8784" s="677"/>
      <c r="AJ8784" s="677"/>
      <c r="AK8784" s="677"/>
      <c r="AL8784" s="677"/>
      <c r="AM8784" s="677"/>
      <c r="AN8784" s="677"/>
      <c r="AO8784" s="677"/>
      <c r="AP8784" s="677"/>
      <c r="AQ8784" s="677"/>
      <c r="AR8784" s="677"/>
      <c r="AS8784" s="677"/>
      <c r="AT8784" s="677"/>
      <c r="AU8784" s="677"/>
      <c r="AV8784" s="677"/>
      <c r="AW8784" s="677"/>
      <c r="AX8784" s="677"/>
      <c r="AY8784" s="677"/>
      <c r="AZ8784" s="677"/>
      <c r="BA8784" s="677"/>
      <c r="BB8784" s="677"/>
      <c r="BC8784" s="677"/>
      <c r="BD8784" s="677"/>
      <c r="BE8784" s="677"/>
      <c r="BF8784" s="677"/>
      <c r="BG8784" s="677"/>
      <c r="BH8784" s="677"/>
      <c r="BI8784" s="677"/>
      <c r="BJ8784" s="677"/>
      <c r="BK8784" s="677"/>
      <c r="BL8784" s="677"/>
      <c r="BM8784" s="677"/>
      <c r="BN8784" s="677"/>
      <c r="BO8784" s="677"/>
      <c r="BP8784" s="677"/>
      <c r="BQ8784" s="677"/>
      <c r="BR8784" s="677"/>
      <c r="BS8784" s="677"/>
      <c r="BT8784" s="677"/>
      <c r="BU8784" s="677"/>
      <c r="BV8784" s="677"/>
      <c r="BW8784" s="677"/>
      <c r="BX8784" s="677"/>
      <c r="BY8784" s="677"/>
      <c r="BZ8784" s="677"/>
      <c r="CA8784" s="677"/>
      <c r="CB8784" s="677"/>
      <c r="CC8784" s="677"/>
      <c r="CD8784" s="677"/>
      <c r="CE8784" s="677"/>
      <c r="CF8784" s="677"/>
      <c r="CG8784" s="677"/>
    </row>
    <row r="8785" spans="1:85">
      <c r="A8785" s="54"/>
      <c r="B8785" s="54"/>
      <c r="C8785" s="46" t="s">
        <v>31</v>
      </c>
      <c r="D8785" s="58" t="s">
        <v>13284</v>
      </c>
      <c r="E8785" s="97" t="s">
        <v>13285</v>
      </c>
      <c r="F8785" s="46" t="s">
        <v>13286</v>
      </c>
      <c r="G8785" s="58" t="s">
        <v>13287</v>
      </c>
      <c r="H8785" s="58" t="s">
        <v>13288</v>
      </c>
      <c r="I8785" s="524">
        <v>17791</v>
      </c>
      <c r="J8785" s="46" t="s">
        <v>1508</v>
      </c>
      <c r="K8785" s="75" t="s">
        <v>1509</v>
      </c>
      <c r="L8785" s="76">
        <f t="shared" si="482"/>
        <v>9</v>
      </c>
      <c r="M8785" s="76"/>
      <c r="N8785" s="76">
        <v>7</v>
      </c>
      <c r="O8785" s="76"/>
      <c r="P8785" s="76"/>
      <c r="Q8785" s="76"/>
      <c r="R8785" s="76"/>
      <c r="S8785" s="76">
        <v>2</v>
      </c>
      <c r="T8785" s="76"/>
      <c r="U8785" s="76"/>
      <c r="V8785" s="76"/>
      <c r="W8785" s="76"/>
      <c r="X8785" s="76"/>
      <c r="Y8785" s="677"/>
      <c r="Z8785" s="677"/>
      <c r="AA8785" s="677"/>
      <c r="AB8785" s="677"/>
      <c r="AC8785" s="677"/>
      <c r="AD8785" s="677"/>
      <c r="AE8785" s="677"/>
      <c r="AF8785" s="677"/>
      <c r="AG8785" s="677"/>
      <c r="AH8785" s="677"/>
      <c r="AI8785" s="677"/>
      <c r="AJ8785" s="677"/>
      <c r="AK8785" s="677"/>
      <c r="AL8785" s="677"/>
      <c r="AM8785" s="677"/>
      <c r="AN8785" s="677"/>
      <c r="AO8785" s="677"/>
      <c r="AP8785" s="677"/>
      <c r="AQ8785" s="677"/>
      <c r="AR8785" s="677"/>
      <c r="AS8785" s="677"/>
      <c r="AT8785" s="677"/>
      <c r="AU8785" s="677"/>
      <c r="AV8785" s="677"/>
      <c r="AW8785" s="677"/>
      <c r="AX8785" s="677"/>
      <c r="AY8785" s="677"/>
      <c r="AZ8785" s="677"/>
      <c r="BA8785" s="677"/>
      <c r="BB8785" s="677"/>
      <c r="BC8785" s="677"/>
      <c r="BD8785" s="677"/>
      <c r="BE8785" s="677"/>
      <c r="BF8785" s="677"/>
      <c r="BG8785" s="677"/>
      <c r="BH8785" s="677"/>
      <c r="BI8785" s="677"/>
      <c r="BJ8785" s="677"/>
      <c r="BK8785" s="677"/>
      <c r="BL8785" s="677"/>
      <c r="BM8785" s="677"/>
      <c r="BN8785" s="677"/>
      <c r="BO8785" s="677"/>
      <c r="BP8785" s="677"/>
      <c r="BQ8785" s="677"/>
      <c r="BR8785" s="677"/>
      <c r="BS8785" s="677"/>
      <c r="BT8785" s="677"/>
      <c r="BU8785" s="677"/>
      <c r="BV8785" s="677"/>
      <c r="BW8785" s="677"/>
      <c r="BX8785" s="677"/>
      <c r="BY8785" s="677"/>
      <c r="BZ8785" s="677"/>
      <c r="CA8785" s="677"/>
      <c r="CB8785" s="677"/>
      <c r="CC8785" s="677"/>
      <c r="CD8785" s="677"/>
      <c r="CE8785" s="677"/>
      <c r="CF8785" s="677"/>
      <c r="CG8785" s="677"/>
    </row>
    <row r="8786" spans="1:85">
      <c r="A8786" s="54"/>
      <c r="B8786" s="54"/>
      <c r="C8786" s="54"/>
      <c r="D8786" s="169"/>
      <c r="E8786" s="98"/>
      <c r="F8786" s="135"/>
      <c r="G8786" s="77"/>
      <c r="H8786" s="77"/>
      <c r="I8786" s="525"/>
      <c r="J8786" s="54"/>
      <c r="K8786" s="75" t="s">
        <v>1501</v>
      </c>
      <c r="L8786" s="76">
        <f t="shared" si="482"/>
        <v>0</v>
      </c>
      <c r="M8786" s="76"/>
      <c r="N8786" s="76"/>
      <c r="O8786" s="76"/>
      <c r="P8786" s="76"/>
      <c r="Q8786" s="76"/>
      <c r="R8786" s="76"/>
      <c r="S8786" s="76"/>
      <c r="T8786" s="76"/>
      <c r="U8786" s="76"/>
      <c r="V8786" s="76"/>
      <c r="W8786" s="76"/>
      <c r="X8786" s="76"/>
      <c r="Y8786" s="677"/>
      <c r="Z8786" s="677"/>
      <c r="AA8786" s="677"/>
      <c r="AB8786" s="677"/>
      <c r="AC8786" s="677"/>
      <c r="AD8786" s="677"/>
      <c r="AE8786" s="677"/>
      <c r="AF8786" s="677"/>
      <c r="AG8786" s="677"/>
      <c r="AH8786" s="677"/>
      <c r="AI8786" s="677"/>
      <c r="AJ8786" s="677"/>
      <c r="AK8786" s="677"/>
      <c r="AL8786" s="677"/>
      <c r="AM8786" s="677"/>
      <c r="AN8786" s="677"/>
      <c r="AO8786" s="677"/>
      <c r="AP8786" s="677"/>
      <c r="AQ8786" s="677"/>
      <c r="AR8786" s="677"/>
      <c r="AS8786" s="677"/>
      <c r="AT8786" s="677"/>
      <c r="AU8786" s="677"/>
      <c r="AV8786" s="677"/>
      <c r="AW8786" s="677"/>
      <c r="AX8786" s="677"/>
      <c r="AY8786" s="677"/>
      <c r="AZ8786" s="677"/>
      <c r="BA8786" s="677"/>
      <c r="BB8786" s="677"/>
      <c r="BC8786" s="677"/>
      <c r="BD8786" s="677"/>
      <c r="BE8786" s="677"/>
      <c r="BF8786" s="677"/>
      <c r="BG8786" s="677"/>
      <c r="BH8786" s="677"/>
      <c r="BI8786" s="677"/>
      <c r="BJ8786" s="677"/>
      <c r="BK8786" s="677"/>
      <c r="BL8786" s="677"/>
      <c r="BM8786" s="677"/>
      <c r="BN8786" s="677"/>
      <c r="BO8786" s="677"/>
      <c r="BP8786" s="677"/>
      <c r="BQ8786" s="677"/>
      <c r="BR8786" s="677"/>
      <c r="BS8786" s="677"/>
      <c r="BT8786" s="677"/>
      <c r="BU8786" s="677"/>
      <c r="BV8786" s="677"/>
      <c r="BW8786" s="677"/>
      <c r="BX8786" s="677"/>
      <c r="BY8786" s="677"/>
      <c r="BZ8786" s="677"/>
      <c r="CA8786" s="677"/>
      <c r="CB8786" s="677"/>
      <c r="CC8786" s="677"/>
      <c r="CD8786" s="677"/>
      <c r="CE8786" s="677"/>
      <c r="CF8786" s="677"/>
      <c r="CG8786" s="677"/>
    </row>
    <row r="8787" spans="1:85">
      <c r="A8787" s="54"/>
      <c r="B8787" s="54"/>
      <c r="C8787" s="80"/>
      <c r="D8787" s="81"/>
      <c r="E8787" s="99"/>
      <c r="F8787" s="80"/>
      <c r="G8787" s="81"/>
      <c r="H8787" s="81"/>
      <c r="I8787" s="526"/>
      <c r="J8787" s="80"/>
      <c r="K8787" s="84" t="s">
        <v>1502</v>
      </c>
      <c r="L8787" s="76">
        <f t="shared" si="482"/>
        <v>0</v>
      </c>
      <c r="M8787" s="76"/>
      <c r="N8787" s="76"/>
      <c r="O8787" s="76"/>
      <c r="P8787" s="76"/>
      <c r="Q8787" s="76"/>
      <c r="R8787" s="76"/>
      <c r="S8787" s="76"/>
      <c r="T8787" s="76"/>
      <c r="U8787" s="76"/>
      <c r="V8787" s="76"/>
      <c r="W8787" s="76"/>
      <c r="X8787" s="76"/>
      <c r="Y8787" s="677"/>
      <c r="Z8787" s="677"/>
      <c r="AA8787" s="677"/>
      <c r="AB8787" s="677"/>
      <c r="AC8787" s="677"/>
      <c r="AD8787" s="677"/>
      <c r="AE8787" s="677"/>
      <c r="AF8787" s="677"/>
      <c r="AG8787" s="677"/>
      <c r="AH8787" s="677"/>
      <c r="AI8787" s="677"/>
      <c r="AJ8787" s="677"/>
      <c r="AK8787" s="677"/>
      <c r="AL8787" s="677"/>
      <c r="AM8787" s="677"/>
      <c r="AN8787" s="677"/>
      <c r="AO8787" s="677"/>
      <c r="AP8787" s="677"/>
      <c r="AQ8787" s="677"/>
      <c r="AR8787" s="677"/>
      <c r="AS8787" s="677"/>
      <c r="AT8787" s="677"/>
      <c r="AU8787" s="677"/>
      <c r="AV8787" s="677"/>
      <c r="AW8787" s="677"/>
      <c r="AX8787" s="677"/>
      <c r="AY8787" s="677"/>
      <c r="AZ8787" s="677"/>
      <c r="BA8787" s="677"/>
      <c r="BB8787" s="677"/>
      <c r="BC8787" s="677"/>
      <c r="BD8787" s="677"/>
      <c r="BE8787" s="677"/>
      <c r="BF8787" s="677"/>
      <c r="BG8787" s="677"/>
      <c r="BH8787" s="677"/>
      <c r="BI8787" s="677"/>
      <c r="BJ8787" s="677"/>
      <c r="BK8787" s="677"/>
      <c r="BL8787" s="677"/>
      <c r="BM8787" s="677"/>
      <c r="BN8787" s="677"/>
      <c r="BO8787" s="677"/>
      <c r="BP8787" s="677"/>
      <c r="BQ8787" s="677"/>
      <c r="BR8787" s="677"/>
      <c r="BS8787" s="677"/>
      <c r="BT8787" s="677"/>
      <c r="BU8787" s="677"/>
      <c r="BV8787" s="677"/>
      <c r="BW8787" s="677"/>
      <c r="BX8787" s="677"/>
      <c r="BY8787" s="677"/>
      <c r="BZ8787" s="677"/>
      <c r="CA8787" s="677"/>
      <c r="CB8787" s="677"/>
      <c r="CC8787" s="677"/>
      <c r="CD8787" s="677"/>
      <c r="CE8787" s="677"/>
      <c r="CF8787" s="677"/>
      <c r="CG8787" s="677"/>
    </row>
    <row r="8788" spans="1:85">
      <c r="A8788" s="54"/>
      <c r="B8788" s="54"/>
      <c r="C8788" s="46" t="s">
        <v>31</v>
      </c>
      <c r="D8788" s="58" t="s">
        <v>13289</v>
      </c>
      <c r="E8788" s="97" t="s">
        <v>13290</v>
      </c>
      <c r="F8788" s="58" t="s">
        <v>13291</v>
      </c>
      <c r="G8788" s="58" t="s">
        <v>13282</v>
      </c>
      <c r="H8788" s="58" t="s">
        <v>13283</v>
      </c>
      <c r="I8788" s="524">
        <v>6151</v>
      </c>
      <c r="J8788" s="46" t="s">
        <v>1508</v>
      </c>
      <c r="K8788" s="75" t="s">
        <v>1509</v>
      </c>
      <c r="L8788" s="76">
        <f t="shared" si="482"/>
        <v>4</v>
      </c>
      <c r="M8788" s="76"/>
      <c r="N8788" s="76">
        <v>3</v>
      </c>
      <c r="O8788" s="76"/>
      <c r="P8788" s="76"/>
      <c r="Q8788" s="76"/>
      <c r="R8788" s="76"/>
      <c r="S8788" s="76">
        <v>1</v>
      </c>
      <c r="T8788" s="76"/>
      <c r="U8788" s="76"/>
      <c r="V8788" s="76"/>
      <c r="W8788" s="76"/>
      <c r="X8788" s="76"/>
      <c r="Y8788" s="677"/>
      <c r="Z8788" s="677"/>
      <c r="AA8788" s="677"/>
      <c r="AB8788" s="677"/>
      <c r="AC8788" s="677"/>
      <c r="AD8788" s="677"/>
      <c r="AE8788" s="677"/>
      <c r="AF8788" s="677"/>
      <c r="AG8788" s="677"/>
      <c r="AH8788" s="677"/>
      <c r="AI8788" s="677"/>
      <c r="AJ8788" s="677"/>
      <c r="AK8788" s="677"/>
      <c r="AL8788" s="677"/>
      <c r="AM8788" s="677"/>
      <c r="AN8788" s="677"/>
      <c r="AO8788" s="677"/>
      <c r="AP8788" s="677"/>
      <c r="AQ8788" s="677"/>
      <c r="AR8788" s="677"/>
      <c r="AS8788" s="677"/>
      <c r="AT8788" s="677"/>
      <c r="AU8788" s="677"/>
      <c r="AV8788" s="677"/>
      <c r="AW8788" s="677"/>
      <c r="AX8788" s="677"/>
      <c r="AY8788" s="677"/>
      <c r="AZ8788" s="677"/>
      <c r="BA8788" s="677"/>
      <c r="BB8788" s="677"/>
      <c r="BC8788" s="677"/>
      <c r="BD8788" s="677"/>
      <c r="BE8788" s="677"/>
      <c r="BF8788" s="677"/>
      <c r="BG8788" s="677"/>
      <c r="BH8788" s="677"/>
      <c r="BI8788" s="677"/>
      <c r="BJ8788" s="677"/>
      <c r="BK8788" s="677"/>
      <c r="BL8788" s="677"/>
      <c r="BM8788" s="677"/>
      <c r="BN8788" s="677"/>
      <c r="BO8788" s="677"/>
      <c r="BP8788" s="677"/>
      <c r="BQ8788" s="677"/>
      <c r="BR8788" s="677"/>
      <c r="BS8788" s="677"/>
      <c r="BT8788" s="677"/>
      <c r="BU8788" s="677"/>
      <c r="BV8788" s="677"/>
      <c r="BW8788" s="677"/>
      <c r="BX8788" s="677"/>
      <c r="BY8788" s="677"/>
      <c r="BZ8788" s="677"/>
      <c r="CA8788" s="677"/>
      <c r="CB8788" s="677"/>
      <c r="CC8788" s="677"/>
      <c r="CD8788" s="677"/>
      <c r="CE8788" s="677"/>
      <c r="CF8788" s="677"/>
      <c r="CG8788" s="677"/>
    </row>
    <row r="8789" spans="1:85">
      <c r="A8789" s="54"/>
      <c r="B8789" s="54"/>
      <c r="C8789" s="54"/>
      <c r="D8789" s="169"/>
      <c r="E8789" s="98"/>
      <c r="F8789" s="135"/>
      <c r="G8789" s="77"/>
      <c r="H8789" s="77"/>
      <c r="I8789" s="525"/>
      <c r="J8789" s="54"/>
      <c r="K8789" s="75" t="s">
        <v>1501</v>
      </c>
      <c r="L8789" s="76">
        <f t="shared" si="482"/>
        <v>0</v>
      </c>
      <c r="M8789" s="76"/>
      <c r="N8789" s="76"/>
      <c r="O8789" s="76"/>
      <c r="P8789" s="76"/>
      <c r="Q8789" s="76"/>
      <c r="R8789" s="76"/>
      <c r="S8789" s="76"/>
      <c r="T8789" s="76"/>
      <c r="U8789" s="76"/>
      <c r="V8789" s="76"/>
      <c r="W8789" s="76"/>
      <c r="X8789" s="76"/>
      <c r="Y8789" s="677"/>
      <c r="Z8789" s="677"/>
      <c r="AA8789" s="677"/>
      <c r="AB8789" s="677"/>
      <c r="AC8789" s="677"/>
      <c r="AD8789" s="677"/>
      <c r="AE8789" s="677"/>
      <c r="AF8789" s="677"/>
      <c r="AG8789" s="677"/>
      <c r="AH8789" s="677"/>
      <c r="AI8789" s="677"/>
      <c r="AJ8789" s="677"/>
      <c r="AK8789" s="677"/>
      <c r="AL8789" s="677"/>
      <c r="AM8789" s="677"/>
      <c r="AN8789" s="677"/>
      <c r="AO8789" s="677"/>
      <c r="AP8789" s="677"/>
      <c r="AQ8789" s="677"/>
      <c r="AR8789" s="677"/>
      <c r="AS8789" s="677"/>
      <c r="AT8789" s="677"/>
      <c r="AU8789" s="677"/>
      <c r="AV8789" s="677"/>
      <c r="AW8789" s="677"/>
      <c r="AX8789" s="677"/>
      <c r="AY8789" s="677"/>
      <c r="AZ8789" s="677"/>
      <c r="BA8789" s="677"/>
      <c r="BB8789" s="677"/>
      <c r="BC8789" s="677"/>
      <c r="BD8789" s="677"/>
      <c r="BE8789" s="677"/>
      <c r="BF8789" s="677"/>
      <c r="BG8789" s="677"/>
      <c r="BH8789" s="677"/>
      <c r="BI8789" s="677"/>
      <c r="BJ8789" s="677"/>
      <c r="BK8789" s="677"/>
      <c r="BL8789" s="677"/>
      <c r="BM8789" s="677"/>
      <c r="BN8789" s="677"/>
      <c r="BO8789" s="677"/>
      <c r="BP8789" s="677"/>
      <c r="BQ8789" s="677"/>
      <c r="BR8789" s="677"/>
      <c r="BS8789" s="677"/>
      <c r="BT8789" s="677"/>
      <c r="BU8789" s="677"/>
      <c r="BV8789" s="677"/>
      <c r="BW8789" s="677"/>
      <c r="BX8789" s="677"/>
      <c r="BY8789" s="677"/>
      <c r="BZ8789" s="677"/>
      <c r="CA8789" s="677"/>
      <c r="CB8789" s="677"/>
      <c r="CC8789" s="677"/>
      <c r="CD8789" s="677"/>
      <c r="CE8789" s="677"/>
      <c r="CF8789" s="677"/>
      <c r="CG8789" s="677"/>
    </row>
    <row r="8790" spans="1:85">
      <c r="A8790" s="54"/>
      <c r="B8790" s="54"/>
      <c r="C8790" s="80"/>
      <c r="D8790" s="81"/>
      <c r="E8790" s="99"/>
      <c r="F8790" s="80"/>
      <c r="G8790" s="81"/>
      <c r="H8790" s="81"/>
      <c r="I8790" s="526"/>
      <c r="J8790" s="80"/>
      <c r="K8790" s="84" t="s">
        <v>1502</v>
      </c>
      <c r="L8790" s="76">
        <f t="shared" si="482"/>
        <v>0</v>
      </c>
      <c r="M8790" s="76"/>
      <c r="N8790" s="76"/>
      <c r="O8790" s="76"/>
      <c r="P8790" s="76"/>
      <c r="Q8790" s="76"/>
      <c r="R8790" s="76"/>
      <c r="S8790" s="76"/>
      <c r="T8790" s="76"/>
      <c r="U8790" s="76"/>
      <c r="V8790" s="76"/>
      <c r="W8790" s="76"/>
      <c r="X8790" s="76"/>
      <c r="Y8790" s="677"/>
      <c r="Z8790" s="677"/>
      <c r="AA8790" s="677"/>
      <c r="AB8790" s="677"/>
      <c r="AC8790" s="677"/>
      <c r="AD8790" s="677"/>
      <c r="AE8790" s="677"/>
      <c r="AF8790" s="677"/>
      <c r="AG8790" s="677"/>
      <c r="AH8790" s="677"/>
      <c r="AI8790" s="677"/>
      <c r="AJ8790" s="677"/>
      <c r="AK8790" s="677"/>
      <c r="AL8790" s="677"/>
      <c r="AM8790" s="677"/>
      <c r="AN8790" s="677"/>
      <c r="AO8790" s="677"/>
      <c r="AP8790" s="677"/>
      <c r="AQ8790" s="677"/>
      <c r="AR8790" s="677"/>
      <c r="AS8790" s="677"/>
      <c r="AT8790" s="677"/>
      <c r="AU8790" s="677"/>
      <c r="AV8790" s="677"/>
      <c r="AW8790" s="677"/>
      <c r="AX8790" s="677"/>
      <c r="AY8790" s="677"/>
      <c r="AZ8790" s="677"/>
      <c r="BA8790" s="677"/>
      <c r="BB8790" s="677"/>
      <c r="BC8790" s="677"/>
      <c r="BD8790" s="677"/>
      <c r="BE8790" s="677"/>
      <c r="BF8790" s="677"/>
      <c r="BG8790" s="677"/>
      <c r="BH8790" s="677"/>
      <c r="BI8790" s="677"/>
      <c r="BJ8790" s="677"/>
      <c r="BK8790" s="677"/>
      <c r="BL8790" s="677"/>
      <c r="BM8790" s="677"/>
      <c r="BN8790" s="677"/>
      <c r="BO8790" s="677"/>
      <c r="BP8790" s="677"/>
      <c r="BQ8790" s="677"/>
      <c r="BR8790" s="677"/>
      <c r="BS8790" s="677"/>
      <c r="BT8790" s="677"/>
      <c r="BU8790" s="677"/>
      <c r="BV8790" s="677"/>
      <c r="BW8790" s="677"/>
      <c r="BX8790" s="677"/>
      <c r="BY8790" s="677"/>
      <c r="BZ8790" s="677"/>
      <c r="CA8790" s="677"/>
      <c r="CB8790" s="677"/>
      <c r="CC8790" s="677"/>
      <c r="CD8790" s="677"/>
      <c r="CE8790" s="677"/>
      <c r="CF8790" s="677"/>
      <c r="CG8790" s="677"/>
    </row>
    <row r="8791" spans="1:85">
      <c r="A8791" s="54"/>
      <c r="B8791" s="54"/>
      <c r="C8791" s="46" t="s">
        <v>31</v>
      </c>
      <c r="D8791" s="58" t="s">
        <v>12538</v>
      </c>
      <c r="E8791" s="97" t="s">
        <v>13292</v>
      </c>
      <c r="F8791" s="46" t="s">
        <v>12540</v>
      </c>
      <c r="G8791" s="58" t="s">
        <v>13293</v>
      </c>
      <c r="H8791" s="58" t="s">
        <v>12542</v>
      </c>
      <c r="I8791" s="524">
        <v>0</v>
      </c>
      <c r="J8791" s="46" t="s">
        <v>1508</v>
      </c>
      <c r="K8791" s="75" t="s">
        <v>1509</v>
      </c>
      <c r="L8791" s="76">
        <f t="shared" si="482"/>
        <v>2</v>
      </c>
      <c r="M8791" s="76">
        <v>2</v>
      </c>
      <c r="N8791" s="76"/>
      <c r="O8791" s="76"/>
      <c r="P8791" s="76"/>
      <c r="Q8791" s="76"/>
      <c r="R8791" s="76"/>
      <c r="S8791" s="76"/>
      <c r="T8791" s="76"/>
      <c r="U8791" s="76"/>
      <c r="V8791" s="76"/>
      <c r="W8791" s="76"/>
      <c r="X8791" s="76"/>
      <c r="Y8791" s="677"/>
      <c r="Z8791" s="677"/>
      <c r="AA8791" s="677"/>
      <c r="AB8791" s="677"/>
      <c r="AC8791" s="677"/>
      <c r="AD8791" s="677"/>
      <c r="AE8791" s="677"/>
      <c r="AF8791" s="677"/>
      <c r="AG8791" s="677"/>
      <c r="AH8791" s="677"/>
      <c r="AI8791" s="677"/>
      <c r="AJ8791" s="677"/>
      <c r="AK8791" s="677"/>
      <c r="AL8791" s="677"/>
      <c r="AM8791" s="677"/>
      <c r="AN8791" s="677"/>
      <c r="AO8791" s="677"/>
      <c r="AP8791" s="677"/>
      <c r="AQ8791" s="677"/>
      <c r="AR8791" s="677"/>
      <c r="AS8791" s="677"/>
      <c r="AT8791" s="677"/>
      <c r="AU8791" s="677"/>
      <c r="AV8791" s="677"/>
      <c r="AW8791" s="677"/>
      <c r="AX8791" s="677"/>
      <c r="AY8791" s="677"/>
      <c r="AZ8791" s="677"/>
      <c r="BA8791" s="677"/>
      <c r="BB8791" s="677"/>
      <c r="BC8791" s="677"/>
      <c r="BD8791" s="677"/>
      <c r="BE8791" s="677"/>
      <c r="BF8791" s="677"/>
      <c r="BG8791" s="677"/>
      <c r="BH8791" s="677"/>
      <c r="BI8791" s="677"/>
      <c r="BJ8791" s="677"/>
      <c r="BK8791" s="677"/>
      <c r="BL8791" s="677"/>
      <c r="BM8791" s="677"/>
      <c r="BN8791" s="677"/>
      <c r="BO8791" s="677"/>
      <c r="BP8791" s="677"/>
      <c r="BQ8791" s="677"/>
      <c r="BR8791" s="677"/>
      <c r="BS8791" s="677"/>
      <c r="BT8791" s="677"/>
      <c r="BU8791" s="677"/>
      <c r="BV8791" s="677"/>
      <c r="BW8791" s="677"/>
      <c r="BX8791" s="677"/>
      <c r="BY8791" s="677"/>
      <c r="BZ8791" s="677"/>
      <c r="CA8791" s="677"/>
      <c r="CB8791" s="677"/>
      <c r="CC8791" s="677"/>
      <c r="CD8791" s="677"/>
      <c r="CE8791" s="677"/>
      <c r="CF8791" s="677"/>
      <c r="CG8791" s="677"/>
    </row>
    <row r="8792" spans="1:85">
      <c r="A8792" s="54"/>
      <c r="B8792" s="54"/>
      <c r="C8792" s="54"/>
      <c r="D8792" s="169"/>
      <c r="E8792" s="98"/>
      <c r="F8792" s="135"/>
      <c r="G8792" s="77"/>
      <c r="H8792" s="77"/>
      <c r="I8792" s="525"/>
      <c r="J8792" s="54"/>
      <c r="K8792" s="75" t="s">
        <v>1501</v>
      </c>
      <c r="L8792" s="76">
        <f t="shared" si="482"/>
        <v>0</v>
      </c>
      <c r="M8792" s="76"/>
      <c r="N8792" s="76"/>
      <c r="O8792" s="76"/>
      <c r="P8792" s="76"/>
      <c r="Q8792" s="76"/>
      <c r="R8792" s="76"/>
      <c r="S8792" s="76"/>
      <c r="T8792" s="76"/>
      <c r="U8792" s="76"/>
      <c r="V8792" s="76"/>
      <c r="W8792" s="76"/>
      <c r="X8792" s="76"/>
      <c r="Y8792" s="677"/>
      <c r="Z8792" s="677"/>
      <c r="AA8792" s="677"/>
      <c r="AB8792" s="677"/>
      <c r="AC8792" s="677"/>
      <c r="AD8792" s="677"/>
      <c r="AE8792" s="677"/>
      <c r="AF8792" s="677"/>
      <c r="AG8792" s="677"/>
      <c r="AH8792" s="677"/>
      <c r="AI8792" s="677"/>
      <c r="AJ8792" s="677"/>
      <c r="AK8792" s="677"/>
      <c r="AL8792" s="677"/>
      <c r="AM8792" s="677"/>
      <c r="AN8792" s="677"/>
      <c r="AO8792" s="677"/>
      <c r="AP8792" s="677"/>
      <c r="AQ8792" s="677"/>
      <c r="AR8792" s="677"/>
      <c r="AS8792" s="677"/>
      <c r="AT8792" s="677"/>
      <c r="AU8792" s="677"/>
      <c r="AV8792" s="677"/>
      <c r="AW8792" s="677"/>
      <c r="AX8792" s="677"/>
      <c r="AY8792" s="677"/>
      <c r="AZ8792" s="677"/>
      <c r="BA8792" s="677"/>
      <c r="BB8792" s="677"/>
      <c r="BC8792" s="677"/>
      <c r="BD8792" s="677"/>
      <c r="BE8792" s="677"/>
      <c r="BF8792" s="677"/>
      <c r="BG8792" s="677"/>
      <c r="BH8792" s="677"/>
      <c r="BI8792" s="677"/>
      <c r="BJ8792" s="677"/>
      <c r="BK8792" s="677"/>
      <c r="BL8792" s="677"/>
      <c r="BM8792" s="677"/>
      <c r="BN8792" s="677"/>
      <c r="BO8792" s="677"/>
      <c r="BP8792" s="677"/>
      <c r="BQ8792" s="677"/>
      <c r="BR8792" s="677"/>
      <c r="BS8792" s="677"/>
      <c r="BT8792" s="677"/>
      <c r="BU8792" s="677"/>
      <c r="BV8792" s="677"/>
      <c r="BW8792" s="677"/>
      <c r="BX8792" s="677"/>
      <c r="BY8792" s="677"/>
      <c r="BZ8792" s="677"/>
      <c r="CA8792" s="677"/>
      <c r="CB8792" s="677"/>
      <c r="CC8792" s="677"/>
      <c r="CD8792" s="677"/>
      <c r="CE8792" s="677"/>
      <c r="CF8792" s="677"/>
      <c r="CG8792" s="677"/>
    </row>
    <row r="8793" spans="1:85">
      <c r="A8793" s="54"/>
      <c r="B8793" s="54"/>
      <c r="C8793" s="80"/>
      <c r="D8793" s="81"/>
      <c r="E8793" s="99"/>
      <c r="F8793" s="80"/>
      <c r="G8793" s="81"/>
      <c r="H8793" s="81"/>
      <c r="I8793" s="526"/>
      <c r="J8793" s="80"/>
      <c r="K8793" s="84" t="s">
        <v>1502</v>
      </c>
      <c r="L8793" s="76">
        <f t="shared" si="482"/>
        <v>0</v>
      </c>
      <c r="M8793" s="76"/>
      <c r="N8793" s="76"/>
      <c r="O8793" s="76"/>
      <c r="P8793" s="76"/>
      <c r="Q8793" s="76"/>
      <c r="R8793" s="76"/>
      <c r="S8793" s="76"/>
      <c r="T8793" s="76"/>
      <c r="U8793" s="76"/>
      <c r="V8793" s="76"/>
      <c r="W8793" s="76"/>
      <c r="X8793" s="76"/>
      <c r="Y8793" s="677"/>
      <c r="Z8793" s="677"/>
      <c r="AA8793" s="677"/>
      <c r="AB8793" s="677"/>
      <c r="AC8793" s="677"/>
      <c r="AD8793" s="677"/>
      <c r="AE8793" s="677"/>
      <c r="AF8793" s="677"/>
      <c r="AG8793" s="677"/>
      <c r="AH8793" s="677"/>
      <c r="AI8793" s="677"/>
      <c r="AJ8793" s="677"/>
      <c r="AK8793" s="677"/>
      <c r="AL8793" s="677"/>
      <c r="AM8793" s="677"/>
      <c r="AN8793" s="677"/>
      <c r="AO8793" s="677"/>
      <c r="AP8793" s="677"/>
      <c r="AQ8793" s="677"/>
      <c r="AR8793" s="677"/>
      <c r="AS8793" s="677"/>
      <c r="AT8793" s="677"/>
      <c r="AU8793" s="677"/>
      <c r="AV8793" s="677"/>
      <c r="AW8793" s="677"/>
      <c r="AX8793" s="677"/>
      <c r="AY8793" s="677"/>
      <c r="AZ8793" s="677"/>
      <c r="BA8793" s="677"/>
      <c r="BB8793" s="677"/>
      <c r="BC8793" s="677"/>
      <c r="BD8793" s="677"/>
      <c r="BE8793" s="677"/>
      <c r="BF8793" s="677"/>
      <c r="BG8793" s="677"/>
      <c r="BH8793" s="677"/>
      <c r="BI8793" s="677"/>
      <c r="BJ8793" s="677"/>
      <c r="BK8793" s="677"/>
      <c r="BL8793" s="677"/>
      <c r="BM8793" s="677"/>
      <c r="BN8793" s="677"/>
      <c r="BO8793" s="677"/>
      <c r="BP8793" s="677"/>
      <c r="BQ8793" s="677"/>
      <c r="BR8793" s="677"/>
      <c r="BS8793" s="677"/>
      <c r="BT8793" s="677"/>
      <c r="BU8793" s="677"/>
      <c r="BV8793" s="677"/>
      <c r="BW8793" s="677"/>
      <c r="BX8793" s="677"/>
      <c r="BY8793" s="677"/>
      <c r="BZ8793" s="677"/>
      <c r="CA8793" s="677"/>
      <c r="CB8793" s="677"/>
      <c r="CC8793" s="677"/>
      <c r="CD8793" s="677"/>
      <c r="CE8793" s="677"/>
      <c r="CF8793" s="677"/>
      <c r="CG8793" s="677"/>
    </row>
    <row r="8794" spans="1:85">
      <c r="A8794" s="54"/>
      <c r="B8794" s="54"/>
      <c r="C8794" s="46" t="s">
        <v>31</v>
      </c>
      <c r="D8794" s="58" t="s">
        <v>12707</v>
      </c>
      <c r="E8794" s="97" t="s">
        <v>13294</v>
      </c>
      <c r="F8794" s="46" t="s">
        <v>12709</v>
      </c>
      <c r="G8794" s="58" t="s">
        <v>13295</v>
      </c>
      <c r="H8794" s="58" t="s">
        <v>12711</v>
      </c>
      <c r="I8794" s="524">
        <v>4628</v>
      </c>
      <c r="J8794" s="46" t="s">
        <v>1508</v>
      </c>
      <c r="K8794" s="75" t="s">
        <v>1509</v>
      </c>
      <c r="L8794" s="76">
        <f>SUM(M8794:X8794)</f>
        <v>3</v>
      </c>
      <c r="M8794" s="76">
        <v>1</v>
      </c>
      <c r="N8794" s="76"/>
      <c r="O8794" s="76">
        <v>1</v>
      </c>
      <c r="P8794" s="76"/>
      <c r="Q8794" s="76"/>
      <c r="R8794" s="76"/>
      <c r="S8794" s="76">
        <v>1</v>
      </c>
      <c r="T8794" s="76"/>
      <c r="U8794" s="76"/>
      <c r="V8794" s="76"/>
      <c r="W8794" s="76"/>
      <c r="X8794" s="76"/>
      <c r="Y8794" s="677"/>
      <c r="Z8794" s="677"/>
      <c r="AA8794" s="677"/>
      <c r="AB8794" s="677"/>
      <c r="AC8794" s="677"/>
      <c r="AD8794" s="677"/>
      <c r="AE8794" s="677"/>
      <c r="AF8794" s="677"/>
      <c r="AG8794" s="677"/>
      <c r="AH8794" s="677"/>
      <c r="AI8794" s="677"/>
      <c r="AJ8794" s="677"/>
      <c r="AK8794" s="677"/>
      <c r="AL8794" s="677"/>
      <c r="AM8794" s="677"/>
      <c r="AN8794" s="677"/>
      <c r="AO8794" s="677"/>
      <c r="AP8794" s="677"/>
      <c r="AQ8794" s="677"/>
      <c r="AR8794" s="677"/>
      <c r="AS8794" s="677"/>
      <c r="AT8794" s="677"/>
      <c r="AU8794" s="677"/>
      <c r="AV8794" s="677"/>
      <c r="AW8794" s="677"/>
      <c r="AX8794" s="677"/>
      <c r="AY8794" s="677"/>
      <c r="AZ8794" s="677"/>
      <c r="BA8794" s="677"/>
      <c r="BB8794" s="677"/>
      <c r="BC8794" s="677"/>
      <c r="BD8794" s="677"/>
      <c r="BE8794" s="677"/>
      <c r="BF8794" s="677"/>
      <c r="BG8794" s="677"/>
      <c r="BH8794" s="677"/>
      <c r="BI8794" s="677"/>
      <c r="BJ8794" s="677"/>
      <c r="BK8794" s="677"/>
      <c r="BL8794" s="677"/>
      <c r="BM8794" s="677"/>
      <c r="BN8794" s="677"/>
      <c r="BO8794" s="677"/>
      <c r="BP8794" s="677"/>
      <c r="BQ8794" s="677"/>
      <c r="BR8794" s="677"/>
      <c r="BS8794" s="677"/>
      <c r="BT8794" s="677"/>
      <c r="BU8794" s="677"/>
      <c r="BV8794" s="677"/>
      <c r="BW8794" s="677"/>
      <c r="BX8794" s="677"/>
      <c r="BY8794" s="677"/>
      <c r="BZ8794" s="677"/>
      <c r="CA8794" s="677"/>
      <c r="CB8794" s="677"/>
      <c r="CC8794" s="677"/>
      <c r="CD8794" s="677"/>
      <c r="CE8794" s="677"/>
      <c r="CF8794" s="677"/>
      <c r="CG8794" s="677"/>
    </row>
    <row r="8795" spans="1:85">
      <c r="A8795" s="54"/>
      <c r="B8795" s="54"/>
      <c r="C8795" s="54"/>
      <c r="D8795" s="169"/>
      <c r="E8795" s="98"/>
      <c r="F8795" s="135"/>
      <c r="G8795" s="77"/>
      <c r="H8795" s="77"/>
      <c r="I8795" s="525"/>
      <c r="J8795" s="54"/>
      <c r="K8795" s="75" t="s">
        <v>1501</v>
      </c>
      <c r="L8795" s="76">
        <f>SUM(M8795:X8795)</f>
        <v>0</v>
      </c>
      <c r="M8795" s="76"/>
      <c r="N8795" s="76"/>
      <c r="O8795" s="76"/>
      <c r="P8795" s="76"/>
      <c r="Q8795" s="76"/>
      <c r="R8795" s="76"/>
      <c r="S8795" s="76"/>
      <c r="T8795" s="76"/>
      <c r="U8795" s="76"/>
      <c r="V8795" s="76"/>
      <c r="W8795" s="76"/>
      <c r="X8795" s="76"/>
      <c r="Y8795" s="677"/>
      <c r="Z8795" s="677"/>
      <c r="AA8795" s="677"/>
      <c r="AB8795" s="677"/>
      <c r="AC8795" s="677"/>
      <c r="AD8795" s="677"/>
      <c r="AE8795" s="677"/>
      <c r="AF8795" s="677"/>
      <c r="AG8795" s="677"/>
      <c r="AH8795" s="677"/>
      <c r="AI8795" s="677"/>
      <c r="AJ8795" s="677"/>
      <c r="AK8795" s="677"/>
      <c r="AL8795" s="677"/>
      <c r="AM8795" s="677"/>
      <c r="AN8795" s="677"/>
      <c r="AO8795" s="677"/>
      <c r="AP8795" s="677"/>
      <c r="AQ8795" s="677"/>
      <c r="AR8795" s="677"/>
      <c r="AS8795" s="677"/>
      <c r="AT8795" s="677"/>
      <c r="AU8795" s="677"/>
      <c r="AV8795" s="677"/>
      <c r="AW8795" s="677"/>
      <c r="AX8795" s="677"/>
      <c r="AY8795" s="677"/>
      <c r="AZ8795" s="677"/>
      <c r="BA8795" s="677"/>
      <c r="BB8795" s="677"/>
      <c r="BC8795" s="677"/>
      <c r="BD8795" s="677"/>
      <c r="BE8795" s="677"/>
      <c r="BF8795" s="677"/>
      <c r="BG8795" s="677"/>
      <c r="BH8795" s="677"/>
      <c r="BI8795" s="677"/>
      <c r="BJ8795" s="677"/>
      <c r="BK8795" s="677"/>
      <c r="BL8795" s="677"/>
      <c r="BM8795" s="677"/>
      <c r="BN8795" s="677"/>
      <c r="BO8795" s="677"/>
      <c r="BP8795" s="677"/>
      <c r="BQ8795" s="677"/>
      <c r="BR8795" s="677"/>
      <c r="BS8795" s="677"/>
      <c r="BT8795" s="677"/>
      <c r="BU8795" s="677"/>
      <c r="BV8795" s="677"/>
      <c r="BW8795" s="677"/>
      <c r="BX8795" s="677"/>
      <c r="BY8795" s="677"/>
      <c r="BZ8795" s="677"/>
      <c r="CA8795" s="677"/>
      <c r="CB8795" s="677"/>
      <c r="CC8795" s="677"/>
      <c r="CD8795" s="677"/>
      <c r="CE8795" s="677"/>
      <c r="CF8795" s="677"/>
      <c r="CG8795" s="677"/>
    </row>
    <row r="8796" spans="1:85">
      <c r="A8796" s="54"/>
      <c r="B8796" s="54"/>
      <c r="C8796" s="80"/>
      <c r="D8796" s="81"/>
      <c r="E8796" s="99"/>
      <c r="F8796" s="80"/>
      <c r="G8796" s="81"/>
      <c r="H8796" s="81"/>
      <c r="I8796" s="526"/>
      <c r="J8796" s="80"/>
      <c r="K8796" s="84" t="s">
        <v>1502</v>
      </c>
      <c r="L8796" s="76">
        <f>SUM(M8796:X8796)</f>
        <v>0</v>
      </c>
      <c r="M8796" s="76"/>
      <c r="N8796" s="76"/>
      <c r="O8796" s="76"/>
      <c r="P8796" s="76"/>
      <c r="Q8796" s="76"/>
      <c r="R8796" s="76"/>
      <c r="S8796" s="76"/>
      <c r="T8796" s="76"/>
      <c r="U8796" s="76"/>
      <c r="V8796" s="76"/>
      <c r="W8796" s="76"/>
      <c r="X8796" s="76"/>
      <c r="Y8796" s="677"/>
      <c r="Z8796" s="677"/>
      <c r="AA8796" s="677"/>
      <c r="AB8796" s="677"/>
      <c r="AC8796" s="677"/>
      <c r="AD8796" s="677"/>
      <c r="AE8796" s="677"/>
      <c r="AF8796" s="677"/>
      <c r="AG8796" s="677"/>
      <c r="AH8796" s="677"/>
      <c r="AI8796" s="677"/>
      <c r="AJ8796" s="677"/>
      <c r="AK8796" s="677"/>
      <c r="AL8796" s="677"/>
      <c r="AM8796" s="677"/>
      <c r="AN8796" s="677"/>
      <c r="AO8796" s="677"/>
      <c r="AP8796" s="677"/>
      <c r="AQ8796" s="677"/>
      <c r="AR8796" s="677"/>
      <c r="AS8796" s="677"/>
      <c r="AT8796" s="677"/>
      <c r="AU8796" s="677"/>
      <c r="AV8796" s="677"/>
      <c r="AW8796" s="677"/>
      <c r="AX8796" s="677"/>
      <c r="AY8796" s="677"/>
      <c r="AZ8796" s="677"/>
      <c r="BA8796" s="677"/>
      <c r="BB8796" s="677"/>
      <c r="BC8796" s="677"/>
      <c r="BD8796" s="677"/>
      <c r="BE8796" s="677"/>
      <c r="BF8796" s="677"/>
      <c r="BG8796" s="677"/>
      <c r="BH8796" s="677"/>
      <c r="BI8796" s="677"/>
      <c r="BJ8796" s="677"/>
      <c r="BK8796" s="677"/>
      <c r="BL8796" s="677"/>
      <c r="BM8796" s="677"/>
      <c r="BN8796" s="677"/>
      <c r="BO8796" s="677"/>
      <c r="BP8796" s="677"/>
      <c r="BQ8796" s="677"/>
      <c r="BR8796" s="677"/>
      <c r="BS8796" s="677"/>
      <c r="BT8796" s="677"/>
      <c r="BU8796" s="677"/>
      <c r="BV8796" s="677"/>
      <c r="BW8796" s="677"/>
      <c r="BX8796" s="677"/>
      <c r="BY8796" s="677"/>
      <c r="BZ8796" s="677"/>
      <c r="CA8796" s="677"/>
      <c r="CB8796" s="677"/>
      <c r="CC8796" s="677"/>
      <c r="CD8796" s="677"/>
      <c r="CE8796" s="677"/>
      <c r="CF8796" s="677"/>
      <c r="CG8796" s="677"/>
    </row>
    <row r="8797" spans="1:85">
      <c r="A8797" s="54"/>
      <c r="B8797" s="54"/>
      <c r="C8797" s="46" t="s">
        <v>31</v>
      </c>
      <c r="D8797" s="58" t="s">
        <v>13296</v>
      </c>
      <c r="E8797" s="97" t="s">
        <v>13297</v>
      </c>
      <c r="F8797" s="46" t="s">
        <v>12550</v>
      </c>
      <c r="G8797" s="58" t="s">
        <v>13298</v>
      </c>
      <c r="H8797" s="58" t="s">
        <v>13283</v>
      </c>
      <c r="I8797" s="524">
        <v>3927</v>
      </c>
      <c r="J8797" s="46" t="s">
        <v>1508</v>
      </c>
      <c r="K8797" s="75" t="s">
        <v>1509</v>
      </c>
      <c r="L8797" s="76">
        <f>SUM(M8797:X8797)</f>
        <v>0</v>
      </c>
      <c r="M8797" s="76"/>
      <c r="N8797" s="76"/>
      <c r="O8797" s="76"/>
      <c r="P8797" s="76"/>
      <c r="Q8797" s="76"/>
      <c r="R8797" s="76"/>
      <c r="S8797" s="76"/>
      <c r="T8797" s="76"/>
      <c r="U8797" s="76"/>
      <c r="V8797" s="76"/>
      <c r="W8797" s="76"/>
      <c r="X8797" s="76"/>
      <c r="Y8797" s="677"/>
      <c r="Z8797" s="677"/>
      <c r="AA8797" s="677"/>
      <c r="AB8797" s="677"/>
      <c r="AC8797" s="677"/>
      <c r="AD8797" s="677"/>
      <c r="AE8797" s="677"/>
      <c r="AF8797" s="677"/>
      <c r="AG8797" s="677"/>
      <c r="AH8797" s="677"/>
      <c r="AI8797" s="677"/>
      <c r="AJ8797" s="677"/>
      <c r="AK8797" s="677"/>
      <c r="AL8797" s="677"/>
      <c r="AM8797" s="677"/>
      <c r="AN8797" s="677"/>
      <c r="AO8797" s="677"/>
      <c r="AP8797" s="677"/>
      <c r="AQ8797" s="677"/>
      <c r="AR8797" s="677"/>
      <c r="AS8797" s="677"/>
      <c r="AT8797" s="677"/>
      <c r="AU8797" s="677"/>
      <c r="AV8797" s="677"/>
      <c r="AW8797" s="677"/>
      <c r="AX8797" s="677"/>
      <c r="AY8797" s="677"/>
      <c r="AZ8797" s="677"/>
      <c r="BA8797" s="677"/>
      <c r="BB8797" s="677"/>
      <c r="BC8797" s="677"/>
      <c r="BD8797" s="677"/>
      <c r="BE8797" s="677"/>
      <c r="BF8797" s="677"/>
      <c r="BG8797" s="677"/>
      <c r="BH8797" s="677"/>
      <c r="BI8797" s="677"/>
      <c r="BJ8797" s="677"/>
      <c r="BK8797" s="677"/>
      <c r="BL8797" s="677"/>
      <c r="BM8797" s="677"/>
      <c r="BN8797" s="677"/>
      <c r="BO8797" s="677"/>
      <c r="BP8797" s="677"/>
      <c r="BQ8797" s="677"/>
      <c r="BR8797" s="677"/>
      <c r="BS8797" s="677"/>
      <c r="BT8797" s="677"/>
      <c r="BU8797" s="677"/>
      <c r="BV8797" s="677"/>
      <c r="BW8797" s="677"/>
      <c r="BX8797" s="677"/>
      <c r="BY8797" s="677"/>
      <c r="BZ8797" s="677"/>
      <c r="CA8797" s="677"/>
      <c r="CB8797" s="677"/>
      <c r="CC8797" s="677"/>
      <c r="CD8797" s="677"/>
      <c r="CE8797" s="677"/>
      <c r="CF8797" s="677"/>
      <c r="CG8797" s="677"/>
    </row>
    <row r="8798" spans="1:85">
      <c r="A8798" s="54"/>
      <c r="B8798" s="54"/>
      <c r="C8798" s="54"/>
      <c r="D8798" s="169"/>
      <c r="E8798" s="98"/>
      <c r="F8798" s="135"/>
      <c r="G8798" s="77"/>
      <c r="H8798" s="77"/>
      <c r="I8798" s="525"/>
      <c r="J8798" s="54"/>
      <c r="K8798" s="75" t="s">
        <v>1501</v>
      </c>
      <c r="L8798" s="76">
        <f t="shared" ref="L8798:L8808" si="483">SUM(M8798:X8798)</f>
        <v>3</v>
      </c>
      <c r="M8798" s="76"/>
      <c r="N8798" s="76"/>
      <c r="O8798" s="76"/>
      <c r="P8798" s="76">
        <v>3</v>
      </c>
      <c r="Q8798" s="76"/>
      <c r="R8798" s="76"/>
      <c r="S8798" s="76"/>
      <c r="T8798" s="76"/>
      <c r="U8798" s="76"/>
      <c r="V8798" s="76"/>
      <c r="W8798" s="76"/>
      <c r="X8798" s="76"/>
      <c r="Y8798" s="677"/>
      <c r="Z8798" s="677"/>
      <c r="AA8798" s="677"/>
      <c r="AB8798" s="677"/>
      <c r="AC8798" s="677"/>
      <c r="AD8798" s="677"/>
      <c r="AE8798" s="677"/>
      <c r="AF8798" s="677"/>
      <c r="AG8798" s="677"/>
      <c r="AH8798" s="677"/>
      <c r="AI8798" s="677"/>
      <c r="AJ8798" s="677"/>
      <c r="AK8798" s="677"/>
      <c r="AL8798" s="677"/>
      <c r="AM8798" s="677"/>
      <c r="AN8798" s="677"/>
      <c r="AO8798" s="677"/>
      <c r="AP8798" s="677"/>
      <c r="AQ8798" s="677"/>
      <c r="AR8798" s="677"/>
      <c r="AS8798" s="677"/>
      <c r="AT8798" s="677"/>
      <c r="AU8798" s="677"/>
      <c r="AV8798" s="677"/>
      <c r="AW8798" s="677"/>
      <c r="AX8798" s="677"/>
      <c r="AY8798" s="677"/>
      <c r="AZ8798" s="677"/>
      <c r="BA8798" s="677"/>
      <c r="BB8798" s="677"/>
      <c r="BC8798" s="677"/>
      <c r="BD8798" s="677"/>
      <c r="BE8798" s="677"/>
      <c r="BF8798" s="677"/>
      <c r="BG8798" s="677"/>
      <c r="BH8798" s="677"/>
      <c r="BI8798" s="677"/>
      <c r="BJ8798" s="677"/>
      <c r="BK8798" s="677"/>
      <c r="BL8798" s="677"/>
      <c r="BM8798" s="677"/>
      <c r="BN8798" s="677"/>
      <c r="BO8798" s="677"/>
      <c r="BP8798" s="677"/>
      <c r="BQ8798" s="677"/>
      <c r="BR8798" s="677"/>
      <c r="BS8798" s="677"/>
      <c r="BT8798" s="677"/>
      <c r="BU8798" s="677"/>
      <c r="BV8798" s="677"/>
      <c r="BW8798" s="677"/>
      <c r="BX8798" s="677"/>
      <c r="BY8798" s="677"/>
      <c r="BZ8798" s="677"/>
      <c r="CA8798" s="677"/>
      <c r="CB8798" s="677"/>
      <c r="CC8798" s="677"/>
      <c r="CD8798" s="677"/>
      <c r="CE8798" s="677"/>
      <c r="CF8798" s="677"/>
      <c r="CG8798" s="677"/>
    </row>
    <row r="8799" spans="1:85">
      <c r="A8799" s="54"/>
      <c r="B8799" s="54"/>
      <c r="C8799" s="80"/>
      <c r="D8799" s="81"/>
      <c r="E8799" s="99"/>
      <c r="F8799" s="80"/>
      <c r="G8799" s="81"/>
      <c r="H8799" s="81"/>
      <c r="I8799" s="526"/>
      <c r="J8799" s="80"/>
      <c r="K8799" s="84" t="s">
        <v>1502</v>
      </c>
      <c r="L8799" s="76">
        <f t="shared" si="483"/>
        <v>0</v>
      </c>
      <c r="M8799" s="76"/>
      <c r="N8799" s="76"/>
      <c r="O8799" s="76"/>
      <c r="P8799" s="76"/>
      <c r="Q8799" s="76"/>
      <c r="R8799" s="76"/>
      <c r="S8799" s="76"/>
      <c r="T8799" s="76"/>
      <c r="U8799" s="76"/>
      <c r="V8799" s="76"/>
      <c r="W8799" s="76"/>
      <c r="X8799" s="76"/>
      <c r="Y8799" s="677"/>
      <c r="Z8799" s="677"/>
      <c r="AA8799" s="677"/>
      <c r="AB8799" s="677"/>
      <c r="AC8799" s="677"/>
      <c r="AD8799" s="677"/>
      <c r="AE8799" s="677"/>
      <c r="AF8799" s="677"/>
      <c r="AG8799" s="677"/>
      <c r="AH8799" s="677"/>
      <c r="AI8799" s="677"/>
      <c r="AJ8799" s="677"/>
      <c r="AK8799" s="677"/>
      <c r="AL8799" s="677"/>
      <c r="AM8799" s="677"/>
      <c r="AN8799" s="677"/>
      <c r="AO8799" s="677"/>
      <c r="AP8799" s="677"/>
      <c r="AQ8799" s="677"/>
      <c r="AR8799" s="677"/>
      <c r="AS8799" s="677"/>
      <c r="AT8799" s="677"/>
      <c r="AU8799" s="677"/>
      <c r="AV8799" s="677"/>
      <c r="AW8799" s="677"/>
      <c r="AX8799" s="677"/>
      <c r="AY8799" s="677"/>
      <c r="AZ8799" s="677"/>
      <c r="BA8799" s="677"/>
      <c r="BB8799" s="677"/>
      <c r="BC8799" s="677"/>
      <c r="BD8799" s="677"/>
      <c r="BE8799" s="677"/>
      <c r="BF8799" s="677"/>
      <c r="BG8799" s="677"/>
      <c r="BH8799" s="677"/>
      <c r="BI8799" s="677"/>
      <c r="BJ8799" s="677"/>
      <c r="BK8799" s="677"/>
      <c r="BL8799" s="677"/>
      <c r="BM8799" s="677"/>
      <c r="BN8799" s="677"/>
      <c r="BO8799" s="677"/>
      <c r="BP8799" s="677"/>
      <c r="BQ8799" s="677"/>
      <c r="BR8799" s="677"/>
      <c r="BS8799" s="677"/>
      <c r="BT8799" s="677"/>
      <c r="BU8799" s="677"/>
      <c r="BV8799" s="677"/>
      <c r="BW8799" s="677"/>
      <c r="BX8799" s="677"/>
      <c r="BY8799" s="677"/>
      <c r="BZ8799" s="677"/>
      <c r="CA8799" s="677"/>
      <c r="CB8799" s="677"/>
      <c r="CC8799" s="677"/>
      <c r="CD8799" s="677"/>
      <c r="CE8799" s="677"/>
      <c r="CF8799" s="677"/>
      <c r="CG8799" s="677"/>
    </row>
    <row r="8800" spans="1:85">
      <c r="A8800" s="54"/>
      <c r="B8800" s="54"/>
      <c r="C8800" s="46" t="s">
        <v>31</v>
      </c>
      <c r="D8800" s="58" t="s">
        <v>13299</v>
      </c>
      <c r="E8800" s="97" t="s">
        <v>13300</v>
      </c>
      <c r="F8800" s="46" t="s">
        <v>13301</v>
      </c>
      <c r="G8800" s="58" t="s">
        <v>13282</v>
      </c>
      <c r="H8800" s="58" t="s">
        <v>13283</v>
      </c>
      <c r="I8800" s="524">
        <v>11978</v>
      </c>
      <c r="J8800" s="46" t="s">
        <v>1508</v>
      </c>
      <c r="K8800" s="75" t="s">
        <v>1509</v>
      </c>
      <c r="L8800" s="76">
        <f t="shared" si="483"/>
        <v>0</v>
      </c>
      <c r="M8800" s="76"/>
      <c r="N8800" s="76"/>
      <c r="O8800" s="76"/>
      <c r="P8800" s="76"/>
      <c r="Q8800" s="76"/>
      <c r="R8800" s="76"/>
      <c r="S8800" s="76"/>
      <c r="T8800" s="76"/>
      <c r="U8800" s="76"/>
      <c r="V8800" s="76"/>
      <c r="W8800" s="76"/>
      <c r="X8800" s="76"/>
      <c r="Y8800" s="677"/>
      <c r="Z8800" s="677"/>
      <c r="AA8800" s="677"/>
      <c r="AB8800" s="677"/>
      <c r="AC8800" s="677"/>
      <c r="AD8800" s="677"/>
      <c r="AE8800" s="677"/>
      <c r="AF8800" s="677"/>
      <c r="AG8800" s="677"/>
      <c r="AH8800" s="677"/>
      <c r="AI8800" s="677"/>
      <c r="AJ8800" s="677"/>
      <c r="AK8800" s="677"/>
      <c r="AL8800" s="677"/>
      <c r="AM8800" s="677"/>
      <c r="AN8800" s="677"/>
      <c r="AO8800" s="677"/>
      <c r="AP8800" s="677"/>
      <c r="AQ8800" s="677"/>
      <c r="AR8800" s="677"/>
      <c r="AS8800" s="677"/>
      <c r="AT8800" s="677"/>
      <c r="AU8800" s="677"/>
      <c r="AV8800" s="677"/>
      <c r="AW8800" s="677"/>
      <c r="AX8800" s="677"/>
      <c r="AY8800" s="677"/>
      <c r="AZ8800" s="677"/>
      <c r="BA8800" s="677"/>
      <c r="BB8800" s="677"/>
      <c r="BC8800" s="677"/>
      <c r="BD8800" s="677"/>
      <c r="BE8800" s="677"/>
      <c r="BF8800" s="677"/>
      <c r="BG8800" s="677"/>
      <c r="BH8800" s="677"/>
      <c r="BI8800" s="677"/>
      <c r="BJ8800" s="677"/>
      <c r="BK8800" s="677"/>
      <c r="BL8800" s="677"/>
      <c r="BM8800" s="677"/>
      <c r="BN8800" s="677"/>
      <c r="BO8800" s="677"/>
      <c r="BP8800" s="677"/>
      <c r="BQ8800" s="677"/>
      <c r="BR8800" s="677"/>
      <c r="BS8800" s="677"/>
      <c r="BT8800" s="677"/>
      <c r="BU8800" s="677"/>
      <c r="BV8800" s="677"/>
      <c r="BW8800" s="677"/>
      <c r="BX8800" s="677"/>
      <c r="BY8800" s="677"/>
      <c r="BZ8800" s="677"/>
      <c r="CA8800" s="677"/>
      <c r="CB8800" s="677"/>
      <c r="CC8800" s="677"/>
      <c r="CD8800" s="677"/>
      <c r="CE8800" s="677"/>
      <c r="CF8800" s="677"/>
      <c r="CG8800" s="677"/>
    </row>
    <row r="8801" spans="1:85">
      <c r="A8801" s="54"/>
      <c r="B8801" s="54"/>
      <c r="C8801" s="54"/>
      <c r="D8801" s="169"/>
      <c r="E8801" s="98"/>
      <c r="F8801" s="135"/>
      <c r="G8801" s="77"/>
      <c r="H8801" s="77"/>
      <c r="I8801" s="525"/>
      <c r="J8801" s="54"/>
      <c r="K8801" s="75" t="s">
        <v>1501</v>
      </c>
      <c r="L8801" s="76">
        <f t="shared" si="483"/>
        <v>3</v>
      </c>
      <c r="M8801" s="76"/>
      <c r="N8801" s="76"/>
      <c r="O8801" s="76"/>
      <c r="P8801" s="76">
        <v>3</v>
      </c>
      <c r="Q8801" s="76"/>
      <c r="R8801" s="76"/>
      <c r="S8801" s="76"/>
      <c r="T8801" s="76"/>
      <c r="U8801" s="76"/>
      <c r="V8801" s="76"/>
      <c r="W8801" s="76"/>
      <c r="X8801" s="76"/>
      <c r="Y8801" s="677"/>
      <c r="Z8801" s="677"/>
      <c r="AA8801" s="677"/>
      <c r="AB8801" s="677"/>
      <c r="AC8801" s="677"/>
      <c r="AD8801" s="677"/>
      <c r="AE8801" s="677"/>
      <c r="AF8801" s="677"/>
      <c r="AG8801" s="677"/>
      <c r="AH8801" s="677"/>
      <c r="AI8801" s="677"/>
      <c r="AJ8801" s="677"/>
      <c r="AK8801" s="677"/>
      <c r="AL8801" s="677"/>
      <c r="AM8801" s="677"/>
      <c r="AN8801" s="677"/>
      <c r="AO8801" s="677"/>
      <c r="AP8801" s="677"/>
      <c r="AQ8801" s="677"/>
      <c r="AR8801" s="677"/>
      <c r="AS8801" s="677"/>
      <c r="AT8801" s="677"/>
      <c r="AU8801" s="677"/>
      <c r="AV8801" s="677"/>
      <c r="AW8801" s="677"/>
      <c r="AX8801" s="677"/>
      <c r="AY8801" s="677"/>
      <c r="AZ8801" s="677"/>
      <c r="BA8801" s="677"/>
      <c r="BB8801" s="677"/>
      <c r="BC8801" s="677"/>
      <c r="BD8801" s="677"/>
      <c r="BE8801" s="677"/>
      <c r="BF8801" s="677"/>
      <c r="BG8801" s="677"/>
      <c r="BH8801" s="677"/>
      <c r="BI8801" s="677"/>
      <c r="BJ8801" s="677"/>
      <c r="BK8801" s="677"/>
      <c r="BL8801" s="677"/>
      <c r="BM8801" s="677"/>
      <c r="BN8801" s="677"/>
      <c r="BO8801" s="677"/>
      <c r="BP8801" s="677"/>
      <c r="BQ8801" s="677"/>
      <c r="BR8801" s="677"/>
      <c r="BS8801" s="677"/>
      <c r="BT8801" s="677"/>
      <c r="BU8801" s="677"/>
      <c r="BV8801" s="677"/>
      <c r="BW8801" s="677"/>
      <c r="BX8801" s="677"/>
      <c r="BY8801" s="677"/>
      <c r="BZ8801" s="677"/>
      <c r="CA8801" s="677"/>
      <c r="CB8801" s="677"/>
      <c r="CC8801" s="677"/>
      <c r="CD8801" s="677"/>
      <c r="CE8801" s="677"/>
      <c r="CF8801" s="677"/>
      <c r="CG8801" s="677"/>
    </row>
    <row r="8802" spans="1:85">
      <c r="A8802" s="54"/>
      <c r="B8802" s="54"/>
      <c r="C8802" s="80"/>
      <c r="D8802" s="81"/>
      <c r="E8802" s="99"/>
      <c r="F8802" s="80"/>
      <c r="G8802" s="81"/>
      <c r="H8802" s="81"/>
      <c r="I8802" s="526"/>
      <c r="J8802" s="80"/>
      <c r="K8802" s="84" t="s">
        <v>1502</v>
      </c>
      <c r="L8802" s="76">
        <f t="shared" si="483"/>
        <v>0</v>
      </c>
      <c r="M8802" s="76"/>
      <c r="N8802" s="76"/>
      <c r="O8802" s="76"/>
      <c r="P8802" s="76"/>
      <c r="Q8802" s="76"/>
      <c r="R8802" s="76"/>
      <c r="S8802" s="76"/>
      <c r="T8802" s="76"/>
      <c r="U8802" s="76"/>
      <c r="V8802" s="76"/>
      <c r="W8802" s="76"/>
      <c r="X8802" s="76"/>
      <c r="Y8802" s="677"/>
      <c r="Z8802" s="677"/>
      <c r="AA8802" s="677"/>
      <c r="AB8802" s="677"/>
      <c r="AC8802" s="677"/>
      <c r="AD8802" s="677"/>
      <c r="AE8802" s="677"/>
      <c r="AF8802" s="677"/>
      <c r="AG8802" s="677"/>
      <c r="AH8802" s="677"/>
      <c r="AI8802" s="677"/>
      <c r="AJ8802" s="677"/>
      <c r="AK8802" s="677"/>
      <c r="AL8802" s="677"/>
      <c r="AM8802" s="677"/>
      <c r="AN8802" s="677"/>
      <c r="AO8802" s="677"/>
      <c r="AP8802" s="677"/>
      <c r="AQ8802" s="677"/>
      <c r="AR8802" s="677"/>
      <c r="AS8802" s="677"/>
      <c r="AT8802" s="677"/>
      <c r="AU8802" s="677"/>
      <c r="AV8802" s="677"/>
      <c r="AW8802" s="677"/>
      <c r="AX8802" s="677"/>
      <c r="AY8802" s="677"/>
      <c r="AZ8802" s="677"/>
      <c r="BA8802" s="677"/>
      <c r="BB8802" s="677"/>
      <c r="BC8802" s="677"/>
      <c r="BD8802" s="677"/>
      <c r="BE8802" s="677"/>
      <c r="BF8802" s="677"/>
      <c r="BG8802" s="677"/>
      <c r="BH8802" s="677"/>
      <c r="BI8802" s="677"/>
      <c r="BJ8802" s="677"/>
      <c r="BK8802" s="677"/>
      <c r="BL8802" s="677"/>
      <c r="BM8802" s="677"/>
      <c r="BN8802" s="677"/>
      <c r="BO8802" s="677"/>
      <c r="BP8802" s="677"/>
      <c r="BQ8802" s="677"/>
      <c r="BR8802" s="677"/>
      <c r="BS8802" s="677"/>
      <c r="BT8802" s="677"/>
      <c r="BU8802" s="677"/>
      <c r="BV8802" s="677"/>
      <c r="BW8802" s="677"/>
      <c r="BX8802" s="677"/>
      <c r="BY8802" s="677"/>
      <c r="BZ8802" s="677"/>
      <c r="CA8802" s="677"/>
      <c r="CB8802" s="677"/>
      <c r="CC8802" s="677"/>
      <c r="CD8802" s="677"/>
      <c r="CE8802" s="677"/>
      <c r="CF8802" s="677"/>
      <c r="CG8802" s="677"/>
    </row>
    <row r="8803" spans="1:85">
      <c r="A8803" s="54"/>
      <c r="B8803" s="54"/>
      <c r="C8803" s="46" t="s">
        <v>31</v>
      </c>
      <c r="D8803" s="58" t="s">
        <v>6923</v>
      </c>
      <c r="E8803" s="97" t="s">
        <v>13302</v>
      </c>
      <c r="F8803" s="46" t="s">
        <v>13303</v>
      </c>
      <c r="G8803" s="58" t="s">
        <v>13304</v>
      </c>
      <c r="H8803" s="58" t="s">
        <v>13305</v>
      </c>
      <c r="I8803" s="524">
        <v>9820</v>
      </c>
      <c r="J8803" s="46" t="s">
        <v>1508</v>
      </c>
      <c r="K8803" s="75" t="s">
        <v>1509</v>
      </c>
      <c r="L8803" s="76">
        <f t="shared" si="483"/>
        <v>0</v>
      </c>
      <c r="M8803" s="76"/>
      <c r="N8803" s="76"/>
      <c r="O8803" s="76"/>
      <c r="P8803" s="76"/>
      <c r="Q8803" s="76"/>
      <c r="R8803" s="76"/>
      <c r="S8803" s="76"/>
      <c r="T8803" s="76"/>
      <c r="U8803" s="76"/>
      <c r="V8803" s="76"/>
      <c r="W8803" s="76"/>
      <c r="X8803" s="76"/>
      <c r="Y8803" s="677"/>
      <c r="Z8803" s="677"/>
      <c r="AA8803" s="677"/>
      <c r="AB8803" s="677"/>
      <c r="AC8803" s="677"/>
      <c r="AD8803" s="677"/>
      <c r="AE8803" s="677"/>
      <c r="AF8803" s="677"/>
      <c r="AG8803" s="677"/>
      <c r="AH8803" s="677"/>
      <c r="AI8803" s="677"/>
      <c r="AJ8803" s="677"/>
      <c r="AK8803" s="677"/>
      <c r="AL8803" s="677"/>
      <c r="AM8803" s="677"/>
      <c r="AN8803" s="677"/>
      <c r="AO8803" s="677"/>
      <c r="AP8803" s="677"/>
      <c r="AQ8803" s="677"/>
      <c r="AR8803" s="677"/>
      <c r="AS8803" s="677"/>
      <c r="AT8803" s="677"/>
      <c r="AU8803" s="677"/>
      <c r="AV8803" s="677"/>
      <c r="AW8803" s="677"/>
      <c r="AX8803" s="677"/>
      <c r="AY8803" s="677"/>
      <c r="AZ8803" s="677"/>
      <c r="BA8803" s="677"/>
      <c r="BB8803" s="677"/>
      <c r="BC8803" s="677"/>
      <c r="BD8803" s="677"/>
      <c r="BE8803" s="677"/>
      <c r="BF8803" s="677"/>
      <c r="BG8803" s="677"/>
      <c r="BH8803" s="677"/>
      <c r="BI8803" s="677"/>
      <c r="BJ8803" s="677"/>
      <c r="BK8803" s="677"/>
      <c r="BL8803" s="677"/>
      <c r="BM8803" s="677"/>
      <c r="BN8803" s="677"/>
      <c r="BO8803" s="677"/>
      <c r="BP8803" s="677"/>
      <c r="BQ8803" s="677"/>
      <c r="BR8803" s="677"/>
      <c r="BS8803" s="677"/>
      <c r="BT8803" s="677"/>
      <c r="BU8803" s="677"/>
      <c r="BV8803" s="677"/>
      <c r="BW8803" s="677"/>
      <c r="BX8803" s="677"/>
      <c r="BY8803" s="677"/>
      <c r="BZ8803" s="677"/>
      <c r="CA8803" s="677"/>
      <c r="CB8803" s="677"/>
      <c r="CC8803" s="677"/>
      <c r="CD8803" s="677"/>
      <c r="CE8803" s="677"/>
      <c r="CF8803" s="677"/>
      <c r="CG8803" s="677"/>
    </row>
    <row r="8804" spans="1:85">
      <c r="A8804" s="54"/>
      <c r="B8804" s="54"/>
      <c r="C8804" s="54"/>
      <c r="D8804" s="169"/>
      <c r="E8804" s="98"/>
      <c r="F8804" s="135"/>
      <c r="G8804" s="77"/>
      <c r="H8804" s="77"/>
      <c r="I8804" s="525"/>
      <c r="J8804" s="54"/>
      <c r="K8804" s="75" t="s">
        <v>1501</v>
      </c>
      <c r="L8804" s="76">
        <f t="shared" si="483"/>
        <v>4</v>
      </c>
      <c r="M8804" s="76"/>
      <c r="N8804" s="76"/>
      <c r="O8804" s="76"/>
      <c r="P8804" s="76">
        <v>3</v>
      </c>
      <c r="Q8804" s="76"/>
      <c r="R8804" s="76"/>
      <c r="S8804" s="76">
        <v>1</v>
      </c>
      <c r="T8804" s="76"/>
      <c r="U8804" s="76"/>
      <c r="V8804" s="76"/>
      <c r="W8804" s="76"/>
      <c r="X8804" s="76"/>
      <c r="Y8804" s="677"/>
      <c r="Z8804" s="677"/>
      <c r="AA8804" s="677"/>
      <c r="AB8804" s="677"/>
      <c r="AC8804" s="677"/>
      <c r="AD8804" s="677"/>
      <c r="AE8804" s="677"/>
      <c r="AF8804" s="677"/>
      <c r="AG8804" s="677"/>
      <c r="AH8804" s="677"/>
      <c r="AI8804" s="677"/>
      <c r="AJ8804" s="677"/>
      <c r="AK8804" s="677"/>
      <c r="AL8804" s="677"/>
      <c r="AM8804" s="677"/>
      <c r="AN8804" s="677"/>
      <c r="AO8804" s="677"/>
      <c r="AP8804" s="677"/>
      <c r="AQ8804" s="677"/>
      <c r="AR8804" s="677"/>
      <c r="AS8804" s="677"/>
      <c r="AT8804" s="677"/>
      <c r="AU8804" s="677"/>
      <c r="AV8804" s="677"/>
      <c r="AW8804" s="677"/>
      <c r="AX8804" s="677"/>
      <c r="AY8804" s="677"/>
      <c r="AZ8804" s="677"/>
      <c r="BA8804" s="677"/>
      <c r="BB8804" s="677"/>
      <c r="BC8804" s="677"/>
      <c r="BD8804" s="677"/>
      <c r="BE8804" s="677"/>
      <c r="BF8804" s="677"/>
      <c r="BG8804" s="677"/>
      <c r="BH8804" s="677"/>
      <c r="BI8804" s="677"/>
      <c r="BJ8804" s="677"/>
      <c r="BK8804" s="677"/>
      <c r="BL8804" s="677"/>
      <c r="BM8804" s="677"/>
      <c r="BN8804" s="677"/>
      <c r="BO8804" s="677"/>
      <c r="BP8804" s="677"/>
      <c r="BQ8804" s="677"/>
      <c r="BR8804" s="677"/>
      <c r="BS8804" s="677"/>
      <c r="BT8804" s="677"/>
      <c r="BU8804" s="677"/>
      <c r="BV8804" s="677"/>
      <c r="BW8804" s="677"/>
      <c r="BX8804" s="677"/>
      <c r="BY8804" s="677"/>
      <c r="BZ8804" s="677"/>
      <c r="CA8804" s="677"/>
      <c r="CB8804" s="677"/>
      <c r="CC8804" s="677"/>
      <c r="CD8804" s="677"/>
      <c r="CE8804" s="677"/>
      <c r="CF8804" s="677"/>
      <c r="CG8804" s="677"/>
    </row>
    <row r="8805" spans="1:85">
      <c r="A8805" s="54"/>
      <c r="B8805" s="54"/>
      <c r="C8805" s="80"/>
      <c r="D8805" s="81"/>
      <c r="E8805" s="99"/>
      <c r="F8805" s="80"/>
      <c r="G8805" s="81"/>
      <c r="H8805" s="81"/>
      <c r="I8805" s="526"/>
      <c r="J8805" s="80"/>
      <c r="K8805" s="84" t="s">
        <v>1502</v>
      </c>
      <c r="L8805" s="76">
        <f t="shared" si="483"/>
        <v>0</v>
      </c>
      <c r="M8805" s="76"/>
      <c r="N8805" s="76"/>
      <c r="O8805" s="76"/>
      <c r="P8805" s="76"/>
      <c r="Q8805" s="76"/>
      <c r="R8805" s="76"/>
      <c r="S8805" s="76"/>
      <c r="T8805" s="76"/>
      <c r="U8805" s="76"/>
      <c r="V8805" s="76"/>
      <c r="W8805" s="76"/>
      <c r="X8805" s="76"/>
      <c r="Y8805" s="677"/>
      <c r="Z8805" s="677"/>
      <c r="AA8805" s="677"/>
      <c r="AB8805" s="677"/>
      <c r="AC8805" s="677"/>
      <c r="AD8805" s="677"/>
      <c r="AE8805" s="677"/>
      <c r="AF8805" s="677"/>
      <c r="AG8805" s="677"/>
      <c r="AH8805" s="677"/>
      <c r="AI8805" s="677"/>
      <c r="AJ8805" s="677"/>
      <c r="AK8805" s="677"/>
      <c r="AL8805" s="677"/>
      <c r="AM8805" s="677"/>
      <c r="AN8805" s="677"/>
      <c r="AO8805" s="677"/>
      <c r="AP8805" s="677"/>
      <c r="AQ8805" s="677"/>
      <c r="AR8805" s="677"/>
      <c r="AS8805" s="677"/>
      <c r="AT8805" s="677"/>
      <c r="AU8805" s="677"/>
      <c r="AV8805" s="677"/>
      <c r="AW8805" s="677"/>
      <c r="AX8805" s="677"/>
      <c r="AY8805" s="677"/>
      <c r="AZ8805" s="677"/>
      <c r="BA8805" s="677"/>
      <c r="BB8805" s="677"/>
      <c r="BC8805" s="677"/>
      <c r="BD8805" s="677"/>
      <c r="BE8805" s="677"/>
      <c r="BF8805" s="677"/>
      <c r="BG8805" s="677"/>
      <c r="BH8805" s="677"/>
      <c r="BI8805" s="677"/>
      <c r="BJ8805" s="677"/>
      <c r="BK8805" s="677"/>
      <c r="BL8805" s="677"/>
      <c r="BM8805" s="677"/>
      <c r="BN8805" s="677"/>
      <c r="BO8805" s="677"/>
      <c r="BP8805" s="677"/>
      <c r="BQ8805" s="677"/>
      <c r="BR8805" s="677"/>
      <c r="BS8805" s="677"/>
      <c r="BT8805" s="677"/>
      <c r="BU8805" s="677"/>
      <c r="BV8805" s="677"/>
      <c r="BW8805" s="677"/>
      <c r="BX8805" s="677"/>
      <c r="BY8805" s="677"/>
      <c r="BZ8805" s="677"/>
      <c r="CA8805" s="677"/>
      <c r="CB8805" s="677"/>
      <c r="CC8805" s="677"/>
      <c r="CD8805" s="677"/>
      <c r="CE8805" s="677"/>
      <c r="CF8805" s="677"/>
      <c r="CG8805" s="677"/>
    </row>
    <row r="8806" spans="1:85">
      <c r="A8806" s="54"/>
      <c r="B8806" s="54"/>
      <c r="C8806" s="46" t="s">
        <v>31</v>
      </c>
      <c r="D8806" s="58" t="s">
        <v>13306</v>
      </c>
      <c r="E8806" s="97" t="s">
        <v>13307</v>
      </c>
      <c r="F8806" s="46" t="s">
        <v>13308</v>
      </c>
      <c r="G8806" s="58" t="s">
        <v>13309</v>
      </c>
      <c r="H8806" s="58" t="s">
        <v>13310</v>
      </c>
      <c r="I8806" s="524">
        <v>2671</v>
      </c>
      <c r="J8806" s="46" t="s">
        <v>1508</v>
      </c>
      <c r="K8806" s="75" t="s">
        <v>1509</v>
      </c>
      <c r="L8806" s="76">
        <f t="shared" si="483"/>
        <v>0</v>
      </c>
      <c r="M8806" s="76"/>
      <c r="N8806" s="76"/>
      <c r="O8806" s="76"/>
      <c r="P8806" s="76"/>
      <c r="Q8806" s="76"/>
      <c r="R8806" s="76"/>
      <c r="S8806" s="76"/>
      <c r="T8806" s="76"/>
      <c r="U8806" s="76"/>
      <c r="V8806" s="76"/>
      <c r="W8806" s="76"/>
      <c r="X8806" s="76"/>
      <c r="Y8806" s="677"/>
      <c r="Z8806" s="677"/>
      <c r="AA8806" s="677"/>
      <c r="AB8806" s="677"/>
      <c r="AC8806" s="677"/>
      <c r="AD8806" s="677"/>
      <c r="AE8806" s="677"/>
      <c r="AF8806" s="677"/>
      <c r="AG8806" s="677"/>
      <c r="AH8806" s="677"/>
      <c r="AI8806" s="677"/>
      <c r="AJ8806" s="677"/>
      <c r="AK8806" s="677"/>
      <c r="AL8806" s="677"/>
      <c r="AM8806" s="677"/>
      <c r="AN8806" s="677"/>
      <c r="AO8806" s="677"/>
      <c r="AP8806" s="677"/>
      <c r="AQ8806" s="677"/>
      <c r="AR8806" s="677"/>
      <c r="AS8806" s="677"/>
      <c r="AT8806" s="677"/>
      <c r="AU8806" s="677"/>
      <c r="AV8806" s="677"/>
      <c r="AW8806" s="677"/>
      <c r="AX8806" s="677"/>
      <c r="AY8806" s="677"/>
      <c r="AZ8806" s="677"/>
      <c r="BA8806" s="677"/>
      <c r="BB8806" s="677"/>
      <c r="BC8806" s="677"/>
      <c r="BD8806" s="677"/>
      <c r="BE8806" s="677"/>
      <c r="BF8806" s="677"/>
      <c r="BG8806" s="677"/>
      <c r="BH8806" s="677"/>
      <c r="BI8806" s="677"/>
      <c r="BJ8806" s="677"/>
      <c r="BK8806" s="677"/>
      <c r="BL8806" s="677"/>
      <c r="BM8806" s="677"/>
      <c r="BN8806" s="677"/>
      <c r="BO8806" s="677"/>
      <c r="BP8806" s="677"/>
      <c r="BQ8806" s="677"/>
      <c r="BR8806" s="677"/>
      <c r="BS8806" s="677"/>
      <c r="BT8806" s="677"/>
      <c r="BU8806" s="677"/>
      <c r="BV8806" s="677"/>
      <c r="BW8806" s="677"/>
      <c r="BX8806" s="677"/>
      <c r="BY8806" s="677"/>
      <c r="BZ8806" s="677"/>
      <c r="CA8806" s="677"/>
      <c r="CB8806" s="677"/>
      <c r="CC8806" s="677"/>
      <c r="CD8806" s="677"/>
      <c r="CE8806" s="677"/>
      <c r="CF8806" s="677"/>
      <c r="CG8806" s="677"/>
    </row>
    <row r="8807" spans="1:85">
      <c r="A8807" s="54"/>
      <c r="B8807" s="54"/>
      <c r="C8807" s="54"/>
      <c r="D8807" s="169"/>
      <c r="E8807" s="98"/>
      <c r="F8807" s="135"/>
      <c r="G8807" s="77"/>
      <c r="H8807" s="77"/>
      <c r="I8807" s="525"/>
      <c r="J8807" s="54"/>
      <c r="K8807" s="75" t="s">
        <v>1501</v>
      </c>
      <c r="L8807" s="76">
        <f t="shared" si="483"/>
        <v>4</v>
      </c>
      <c r="M8807" s="76"/>
      <c r="N8807" s="76"/>
      <c r="O8807" s="76"/>
      <c r="P8807" s="76">
        <v>4</v>
      </c>
      <c r="Q8807" s="76"/>
      <c r="R8807" s="76"/>
      <c r="S8807" s="76"/>
      <c r="T8807" s="76"/>
      <c r="U8807" s="76"/>
      <c r="V8807" s="76"/>
      <c r="W8807" s="76"/>
      <c r="X8807" s="76"/>
      <c r="Y8807" s="677"/>
      <c r="Z8807" s="677"/>
      <c r="AA8807" s="677"/>
      <c r="AB8807" s="677"/>
      <c r="AC8807" s="677"/>
      <c r="AD8807" s="677"/>
      <c r="AE8807" s="677"/>
      <c r="AF8807" s="677"/>
      <c r="AG8807" s="677"/>
      <c r="AH8807" s="677"/>
      <c r="AI8807" s="677"/>
      <c r="AJ8807" s="677"/>
      <c r="AK8807" s="677"/>
      <c r="AL8807" s="677"/>
      <c r="AM8807" s="677"/>
      <c r="AN8807" s="677"/>
      <c r="AO8807" s="677"/>
      <c r="AP8807" s="677"/>
      <c r="AQ8807" s="677"/>
      <c r="AR8807" s="677"/>
      <c r="AS8807" s="677"/>
      <c r="AT8807" s="677"/>
      <c r="AU8807" s="677"/>
      <c r="AV8807" s="677"/>
      <c r="AW8807" s="677"/>
      <c r="AX8807" s="677"/>
      <c r="AY8807" s="677"/>
      <c r="AZ8807" s="677"/>
      <c r="BA8807" s="677"/>
      <c r="BB8807" s="677"/>
      <c r="BC8807" s="677"/>
      <c r="BD8807" s="677"/>
      <c r="BE8807" s="677"/>
      <c r="BF8807" s="677"/>
      <c r="BG8807" s="677"/>
      <c r="BH8807" s="677"/>
      <c r="BI8807" s="677"/>
      <c r="BJ8807" s="677"/>
      <c r="BK8807" s="677"/>
      <c r="BL8807" s="677"/>
      <c r="BM8807" s="677"/>
      <c r="BN8807" s="677"/>
      <c r="BO8807" s="677"/>
      <c r="BP8807" s="677"/>
      <c r="BQ8807" s="677"/>
      <c r="BR8807" s="677"/>
      <c r="BS8807" s="677"/>
      <c r="BT8807" s="677"/>
      <c r="BU8807" s="677"/>
      <c r="BV8807" s="677"/>
      <c r="BW8807" s="677"/>
      <c r="BX8807" s="677"/>
      <c r="BY8807" s="677"/>
      <c r="BZ8807" s="677"/>
      <c r="CA8807" s="677"/>
      <c r="CB8807" s="677"/>
      <c r="CC8807" s="677"/>
      <c r="CD8807" s="677"/>
      <c r="CE8807" s="677"/>
      <c r="CF8807" s="677"/>
      <c r="CG8807" s="677"/>
    </row>
    <row r="8808" spans="1:85">
      <c r="A8808" s="54"/>
      <c r="B8808" s="54"/>
      <c r="C8808" s="80"/>
      <c r="D8808" s="81"/>
      <c r="E8808" s="99"/>
      <c r="F8808" s="80"/>
      <c r="G8808" s="81"/>
      <c r="H8808" s="81"/>
      <c r="I8808" s="526"/>
      <c r="J8808" s="80"/>
      <c r="K8808" s="84" t="s">
        <v>1502</v>
      </c>
      <c r="L8808" s="76">
        <f t="shared" si="483"/>
        <v>0</v>
      </c>
      <c r="M8808" s="76"/>
      <c r="N8808" s="76"/>
      <c r="O8808" s="76"/>
      <c r="P8808" s="76"/>
      <c r="Q8808" s="76"/>
      <c r="R8808" s="76"/>
      <c r="S8808" s="76"/>
      <c r="T8808" s="76"/>
      <c r="U8808" s="76"/>
      <c r="V8808" s="76"/>
      <c r="W8808" s="76"/>
      <c r="X8808" s="76"/>
      <c r="Y8808" s="677"/>
      <c r="Z8808" s="677"/>
      <c r="AA8808" s="677"/>
      <c r="AB8808" s="677"/>
      <c r="AC8808" s="677"/>
      <c r="AD8808" s="677"/>
      <c r="AE8808" s="677"/>
      <c r="AF8808" s="677"/>
      <c r="AG8808" s="677"/>
      <c r="AH8808" s="677"/>
      <c r="AI8808" s="677"/>
      <c r="AJ8808" s="677"/>
      <c r="AK8808" s="677"/>
      <c r="AL8808" s="677"/>
      <c r="AM8808" s="677"/>
      <c r="AN8808" s="677"/>
      <c r="AO8808" s="677"/>
      <c r="AP8808" s="677"/>
      <c r="AQ8808" s="677"/>
      <c r="AR8808" s="677"/>
      <c r="AS8808" s="677"/>
      <c r="AT8808" s="677"/>
      <c r="AU8808" s="677"/>
      <c r="AV8808" s="677"/>
      <c r="AW8808" s="677"/>
      <c r="AX8808" s="677"/>
      <c r="AY8808" s="677"/>
      <c r="AZ8808" s="677"/>
      <c r="BA8808" s="677"/>
      <c r="BB8808" s="677"/>
      <c r="BC8808" s="677"/>
      <c r="BD8808" s="677"/>
      <c r="BE8808" s="677"/>
      <c r="BF8808" s="677"/>
      <c r="BG8808" s="677"/>
      <c r="BH8808" s="677"/>
      <c r="BI8808" s="677"/>
      <c r="BJ8808" s="677"/>
      <c r="BK8808" s="677"/>
      <c r="BL8808" s="677"/>
      <c r="BM8808" s="677"/>
      <c r="BN8808" s="677"/>
      <c r="BO8808" s="677"/>
      <c r="BP8808" s="677"/>
      <c r="BQ8808" s="677"/>
      <c r="BR8808" s="677"/>
      <c r="BS8808" s="677"/>
      <c r="BT8808" s="677"/>
      <c r="BU8808" s="677"/>
      <c r="BV8808" s="677"/>
      <c r="BW8808" s="677"/>
      <c r="BX8808" s="677"/>
      <c r="BY8808" s="677"/>
      <c r="BZ8808" s="677"/>
      <c r="CA8808" s="677"/>
      <c r="CB8808" s="677"/>
      <c r="CC8808" s="677"/>
      <c r="CD8808" s="677"/>
      <c r="CE8808" s="677"/>
      <c r="CF8808" s="677"/>
      <c r="CG8808" s="677"/>
    </row>
    <row r="8809" spans="1:85">
      <c r="A8809" s="54"/>
      <c r="B8809" s="54"/>
      <c r="C8809" s="46" t="s">
        <v>31</v>
      </c>
      <c r="D8809" s="58" t="s">
        <v>13311</v>
      </c>
      <c r="E8809" s="97" t="s">
        <v>13312</v>
      </c>
      <c r="F8809" s="46" t="s">
        <v>13313</v>
      </c>
      <c r="G8809" s="58" t="s">
        <v>13314</v>
      </c>
      <c r="H8809" s="58" t="s">
        <v>13315</v>
      </c>
      <c r="I8809" s="524">
        <v>8766</v>
      </c>
      <c r="J8809" s="46" t="s">
        <v>1508</v>
      </c>
      <c r="K8809" s="75" t="s">
        <v>1509</v>
      </c>
      <c r="L8809" s="76">
        <f>SUM(M8809:X8809)</f>
        <v>0</v>
      </c>
      <c r="M8809" s="76"/>
      <c r="N8809" s="76"/>
      <c r="O8809" s="76"/>
      <c r="P8809" s="76"/>
      <c r="Q8809" s="76"/>
      <c r="R8809" s="76"/>
      <c r="S8809" s="76"/>
      <c r="T8809" s="76"/>
      <c r="U8809" s="76"/>
      <c r="V8809" s="76"/>
      <c r="W8809" s="76"/>
      <c r="X8809" s="76"/>
      <c r="Y8809" s="677"/>
      <c r="Z8809" s="677"/>
      <c r="AA8809" s="677"/>
      <c r="AB8809" s="677"/>
      <c r="AC8809" s="677"/>
      <c r="AD8809" s="677"/>
      <c r="AE8809" s="677"/>
      <c r="AF8809" s="677"/>
      <c r="AG8809" s="677"/>
      <c r="AH8809" s="677"/>
      <c r="AI8809" s="677"/>
      <c r="AJ8809" s="677"/>
      <c r="AK8809" s="677"/>
      <c r="AL8809" s="677"/>
      <c r="AM8809" s="677"/>
      <c r="AN8809" s="677"/>
      <c r="AO8809" s="677"/>
      <c r="AP8809" s="677"/>
      <c r="AQ8809" s="677"/>
      <c r="AR8809" s="677"/>
      <c r="AS8809" s="677"/>
      <c r="AT8809" s="677"/>
      <c r="AU8809" s="677"/>
      <c r="AV8809" s="677"/>
      <c r="AW8809" s="677"/>
      <c r="AX8809" s="677"/>
      <c r="AY8809" s="677"/>
      <c r="AZ8809" s="677"/>
      <c r="BA8809" s="677"/>
      <c r="BB8809" s="677"/>
      <c r="BC8809" s="677"/>
      <c r="BD8809" s="677"/>
      <c r="BE8809" s="677"/>
      <c r="BF8809" s="677"/>
      <c r="BG8809" s="677"/>
      <c r="BH8809" s="677"/>
      <c r="BI8809" s="677"/>
      <c r="BJ8809" s="677"/>
      <c r="BK8809" s="677"/>
      <c r="BL8809" s="677"/>
      <c r="BM8809" s="677"/>
      <c r="BN8809" s="677"/>
      <c r="BO8809" s="677"/>
      <c r="BP8809" s="677"/>
      <c r="BQ8809" s="677"/>
      <c r="BR8809" s="677"/>
      <c r="BS8809" s="677"/>
      <c r="BT8809" s="677"/>
      <c r="BU8809" s="677"/>
      <c r="BV8809" s="677"/>
      <c r="BW8809" s="677"/>
      <c r="BX8809" s="677"/>
      <c r="BY8809" s="677"/>
      <c r="BZ8809" s="677"/>
      <c r="CA8809" s="677"/>
      <c r="CB8809" s="677"/>
      <c r="CC8809" s="677"/>
      <c r="CD8809" s="677"/>
      <c r="CE8809" s="677"/>
      <c r="CF8809" s="677"/>
      <c r="CG8809" s="677"/>
    </row>
    <row r="8810" spans="1:85">
      <c r="A8810" s="54"/>
      <c r="B8810" s="54"/>
      <c r="C8810" s="54"/>
      <c r="D8810" s="169"/>
      <c r="E8810" s="98"/>
      <c r="F8810" s="135"/>
      <c r="G8810" s="77"/>
      <c r="H8810" s="77"/>
      <c r="I8810" s="525"/>
      <c r="J8810" s="54"/>
      <c r="K8810" s="75" t="s">
        <v>1501</v>
      </c>
      <c r="L8810" s="76">
        <f t="shared" ref="L8810:L8826" si="484">SUM(M8810:X8810)</f>
        <v>4</v>
      </c>
      <c r="M8810" s="76"/>
      <c r="N8810" s="76"/>
      <c r="O8810" s="76"/>
      <c r="P8810" s="76">
        <v>3</v>
      </c>
      <c r="Q8810" s="76"/>
      <c r="R8810" s="76"/>
      <c r="S8810" s="76">
        <v>1</v>
      </c>
      <c r="T8810" s="76"/>
      <c r="U8810" s="76"/>
      <c r="V8810" s="76"/>
      <c r="W8810" s="76"/>
      <c r="X8810" s="76"/>
      <c r="Y8810" s="677"/>
      <c r="Z8810" s="677"/>
      <c r="AA8810" s="677"/>
      <c r="AB8810" s="677"/>
      <c r="AC8810" s="677"/>
      <c r="AD8810" s="677"/>
      <c r="AE8810" s="677"/>
      <c r="AF8810" s="677"/>
      <c r="AG8810" s="677"/>
      <c r="AH8810" s="677"/>
      <c r="AI8810" s="677"/>
      <c r="AJ8810" s="677"/>
      <c r="AK8810" s="677"/>
      <c r="AL8810" s="677"/>
      <c r="AM8810" s="677"/>
      <c r="AN8810" s="677"/>
      <c r="AO8810" s="677"/>
      <c r="AP8810" s="677"/>
      <c r="AQ8810" s="677"/>
      <c r="AR8810" s="677"/>
      <c r="AS8810" s="677"/>
      <c r="AT8810" s="677"/>
      <c r="AU8810" s="677"/>
      <c r="AV8810" s="677"/>
      <c r="AW8810" s="677"/>
      <c r="AX8810" s="677"/>
      <c r="AY8810" s="677"/>
      <c r="AZ8810" s="677"/>
      <c r="BA8810" s="677"/>
      <c r="BB8810" s="677"/>
      <c r="BC8810" s="677"/>
      <c r="BD8810" s="677"/>
      <c r="BE8810" s="677"/>
      <c r="BF8810" s="677"/>
      <c r="BG8810" s="677"/>
      <c r="BH8810" s="677"/>
      <c r="BI8810" s="677"/>
      <c r="BJ8810" s="677"/>
      <c r="BK8810" s="677"/>
      <c r="BL8810" s="677"/>
      <c r="BM8810" s="677"/>
      <c r="BN8810" s="677"/>
      <c r="BO8810" s="677"/>
      <c r="BP8810" s="677"/>
      <c r="BQ8810" s="677"/>
      <c r="BR8810" s="677"/>
      <c r="BS8810" s="677"/>
      <c r="BT8810" s="677"/>
      <c r="BU8810" s="677"/>
      <c r="BV8810" s="677"/>
      <c r="BW8810" s="677"/>
      <c r="BX8810" s="677"/>
      <c r="BY8810" s="677"/>
      <c r="BZ8810" s="677"/>
      <c r="CA8810" s="677"/>
      <c r="CB8810" s="677"/>
      <c r="CC8810" s="677"/>
      <c r="CD8810" s="677"/>
      <c r="CE8810" s="677"/>
      <c r="CF8810" s="677"/>
      <c r="CG8810" s="677"/>
    </row>
    <row r="8811" spans="1:85">
      <c r="A8811" s="54"/>
      <c r="B8811" s="54"/>
      <c r="C8811" s="80"/>
      <c r="D8811" s="81"/>
      <c r="E8811" s="99"/>
      <c r="F8811" s="80"/>
      <c r="G8811" s="81"/>
      <c r="H8811" s="81"/>
      <c r="I8811" s="526"/>
      <c r="J8811" s="80"/>
      <c r="K8811" s="84" t="s">
        <v>1502</v>
      </c>
      <c r="L8811" s="76">
        <f t="shared" si="484"/>
        <v>0</v>
      </c>
      <c r="M8811" s="76"/>
      <c r="N8811" s="76"/>
      <c r="O8811" s="76"/>
      <c r="P8811" s="76"/>
      <c r="Q8811" s="76"/>
      <c r="R8811" s="76"/>
      <c r="S8811" s="76"/>
      <c r="T8811" s="76"/>
      <c r="U8811" s="76"/>
      <c r="V8811" s="76"/>
      <c r="W8811" s="76"/>
      <c r="X8811" s="76"/>
      <c r="Y8811" s="677"/>
      <c r="Z8811" s="677"/>
      <c r="AA8811" s="677"/>
      <c r="AB8811" s="677"/>
      <c r="AC8811" s="677"/>
      <c r="AD8811" s="677"/>
      <c r="AE8811" s="677"/>
      <c r="AF8811" s="677"/>
      <c r="AG8811" s="677"/>
      <c r="AH8811" s="677"/>
      <c r="AI8811" s="677"/>
      <c r="AJ8811" s="677"/>
      <c r="AK8811" s="677"/>
      <c r="AL8811" s="677"/>
      <c r="AM8811" s="677"/>
      <c r="AN8811" s="677"/>
      <c r="AO8811" s="677"/>
      <c r="AP8811" s="677"/>
      <c r="AQ8811" s="677"/>
      <c r="AR8811" s="677"/>
      <c r="AS8811" s="677"/>
      <c r="AT8811" s="677"/>
      <c r="AU8811" s="677"/>
      <c r="AV8811" s="677"/>
      <c r="AW8811" s="677"/>
      <c r="AX8811" s="677"/>
      <c r="AY8811" s="677"/>
      <c r="AZ8811" s="677"/>
      <c r="BA8811" s="677"/>
      <c r="BB8811" s="677"/>
      <c r="BC8811" s="677"/>
      <c r="BD8811" s="677"/>
      <c r="BE8811" s="677"/>
      <c r="BF8811" s="677"/>
      <c r="BG8811" s="677"/>
      <c r="BH8811" s="677"/>
      <c r="BI8811" s="677"/>
      <c r="BJ8811" s="677"/>
      <c r="BK8811" s="677"/>
      <c r="BL8811" s="677"/>
      <c r="BM8811" s="677"/>
      <c r="BN8811" s="677"/>
      <c r="BO8811" s="677"/>
      <c r="BP8811" s="677"/>
      <c r="BQ8811" s="677"/>
      <c r="BR8811" s="677"/>
      <c r="BS8811" s="677"/>
      <c r="BT8811" s="677"/>
      <c r="BU8811" s="677"/>
      <c r="BV8811" s="677"/>
      <c r="BW8811" s="677"/>
      <c r="BX8811" s="677"/>
      <c r="BY8811" s="677"/>
      <c r="BZ8811" s="677"/>
      <c r="CA8811" s="677"/>
      <c r="CB8811" s="677"/>
      <c r="CC8811" s="677"/>
      <c r="CD8811" s="677"/>
      <c r="CE8811" s="677"/>
      <c r="CF8811" s="677"/>
      <c r="CG8811" s="677"/>
    </row>
    <row r="8812" spans="1:85">
      <c r="A8812" s="54"/>
      <c r="B8812" s="54"/>
      <c r="C8812" s="46" t="s">
        <v>31</v>
      </c>
      <c r="D8812" s="58" t="s">
        <v>13316</v>
      </c>
      <c r="E8812" s="97" t="s">
        <v>13317</v>
      </c>
      <c r="F8812" s="46" t="s">
        <v>13318</v>
      </c>
      <c r="G8812" s="58" t="s">
        <v>13319</v>
      </c>
      <c r="H8812" s="58" t="s">
        <v>13320</v>
      </c>
      <c r="I8812" s="524">
        <v>11566</v>
      </c>
      <c r="J8812" s="46" t="s">
        <v>1508</v>
      </c>
      <c r="K8812" s="75" t="s">
        <v>1509</v>
      </c>
      <c r="L8812" s="76">
        <f t="shared" si="484"/>
        <v>0</v>
      </c>
      <c r="M8812" s="76"/>
      <c r="N8812" s="76"/>
      <c r="O8812" s="76"/>
      <c r="P8812" s="76"/>
      <c r="Q8812" s="76"/>
      <c r="R8812" s="76"/>
      <c r="S8812" s="76"/>
      <c r="T8812" s="76"/>
      <c r="U8812" s="76"/>
      <c r="V8812" s="76"/>
      <c r="W8812" s="76"/>
      <c r="X8812" s="76"/>
      <c r="Y8812" s="677"/>
      <c r="Z8812" s="677"/>
      <c r="AA8812" s="677"/>
      <c r="AB8812" s="677"/>
      <c r="AC8812" s="677"/>
      <c r="AD8812" s="677"/>
      <c r="AE8812" s="677"/>
      <c r="AF8812" s="677"/>
      <c r="AG8812" s="677"/>
      <c r="AH8812" s="677"/>
      <c r="AI8812" s="677"/>
      <c r="AJ8812" s="677"/>
      <c r="AK8812" s="677"/>
      <c r="AL8812" s="677"/>
      <c r="AM8812" s="677"/>
      <c r="AN8812" s="677"/>
      <c r="AO8812" s="677"/>
      <c r="AP8812" s="677"/>
      <c r="AQ8812" s="677"/>
      <c r="AR8812" s="677"/>
      <c r="AS8812" s="677"/>
      <c r="AT8812" s="677"/>
      <c r="AU8812" s="677"/>
      <c r="AV8812" s="677"/>
      <c r="AW8812" s="677"/>
      <c r="AX8812" s="677"/>
      <c r="AY8812" s="677"/>
      <c r="AZ8812" s="677"/>
      <c r="BA8812" s="677"/>
      <c r="BB8812" s="677"/>
      <c r="BC8812" s="677"/>
      <c r="BD8812" s="677"/>
      <c r="BE8812" s="677"/>
      <c r="BF8812" s="677"/>
      <c r="BG8812" s="677"/>
      <c r="BH8812" s="677"/>
      <c r="BI8812" s="677"/>
      <c r="BJ8812" s="677"/>
      <c r="BK8812" s="677"/>
      <c r="BL8812" s="677"/>
      <c r="BM8812" s="677"/>
      <c r="BN8812" s="677"/>
      <c r="BO8812" s="677"/>
      <c r="BP8812" s="677"/>
      <c r="BQ8812" s="677"/>
      <c r="BR8812" s="677"/>
      <c r="BS8812" s="677"/>
      <c r="BT8812" s="677"/>
      <c r="BU8812" s="677"/>
      <c r="BV8812" s="677"/>
      <c r="BW8812" s="677"/>
      <c r="BX8812" s="677"/>
      <c r="BY8812" s="677"/>
      <c r="BZ8812" s="677"/>
      <c r="CA8812" s="677"/>
      <c r="CB8812" s="677"/>
      <c r="CC8812" s="677"/>
      <c r="CD8812" s="677"/>
      <c r="CE8812" s="677"/>
      <c r="CF8812" s="677"/>
      <c r="CG8812" s="677"/>
    </row>
    <row r="8813" spans="1:85">
      <c r="A8813" s="54"/>
      <c r="B8813" s="54"/>
      <c r="C8813" s="54"/>
      <c r="D8813" s="169"/>
      <c r="E8813" s="98"/>
      <c r="F8813" s="135"/>
      <c r="G8813" s="77"/>
      <c r="H8813" s="77"/>
      <c r="I8813" s="525"/>
      <c r="J8813" s="54"/>
      <c r="K8813" s="75" t="s">
        <v>1501</v>
      </c>
      <c r="L8813" s="76">
        <f t="shared" si="484"/>
        <v>5</v>
      </c>
      <c r="M8813" s="76"/>
      <c r="N8813" s="76"/>
      <c r="O8813" s="76"/>
      <c r="P8813" s="76">
        <v>3</v>
      </c>
      <c r="Q8813" s="76"/>
      <c r="R8813" s="76"/>
      <c r="S8813" s="76">
        <v>1</v>
      </c>
      <c r="T8813" s="76"/>
      <c r="U8813" s="76"/>
      <c r="V8813" s="76"/>
      <c r="W8813" s="76"/>
      <c r="X8813" s="76">
        <v>1</v>
      </c>
      <c r="Y8813" s="677"/>
      <c r="Z8813" s="677"/>
      <c r="AA8813" s="677"/>
      <c r="AB8813" s="677"/>
      <c r="AC8813" s="677"/>
      <c r="AD8813" s="677"/>
      <c r="AE8813" s="677"/>
      <c r="AF8813" s="677"/>
      <c r="AG8813" s="677"/>
      <c r="AH8813" s="677"/>
      <c r="AI8813" s="677"/>
      <c r="AJ8813" s="677"/>
      <c r="AK8813" s="677"/>
      <c r="AL8813" s="677"/>
      <c r="AM8813" s="677"/>
      <c r="AN8813" s="677"/>
      <c r="AO8813" s="677"/>
      <c r="AP8813" s="677"/>
      <c r="AQ8813" s="677"/>
      <c r="AR8813" s="677"/>
      <c r="AS8813" s="677"/>
      <c r="AT8813" s="677"/>
      <c r="AU8813" s="677"/>
      <c r="AV8813" s="677"/>
      <c r="AW8813" s="677"/>
      <c r="AX8813" s="677"/>
      <c r="AY8813" s="677"/>
      <c r="AZ8813" s="677"/>
      <c r="BA8813" s="677"/>
      <c r="BB8813" s="677"/>
      <c r="BC8813" s="677"/>
      <c r="BD8813" s="677"/>
      <c r="BE8813" s="677"/>
      <c r="BF8813" s="677"/>
      <c r="BG8813" s="677"/>
      <c r="BH8813" s="677"/>
      <c r="BI8813" s="677"/>
      <c r="BJ8813" s="677"/>
      <c r="BK8813" s="677"/>
      <c r="BL8813" s="677"/>
      <c r="BM8813" s="677"/>
      <c r="BN8813" s="677"/>
      <c r="BO8813" s="677"/>
      <c r="BP8813" s="677"/>
      <c r="BQ8813" s="677"/>
      <c r="BR8813" s="677"/>
      <c r="BS8813" s="677"/>
      <c r="BT8813" s="677"/>
      <c r="BU8813" s="677"/>
      <c r="BV8813" s="677"/>
      <c r="BW8813" s="677"/>
      <c r="BX8813" s="677"/>
      <c r="BY8813" s="677"/>
      <c r="BZ8813" s="677"/>
      <c r="CA8813" s="677"/>
      <c r="CB8813" s="677"/>
      <c r="CC8813" s="677"/>
      <c r="CD8813" s="677"/>
      <c r="CE8813" s="677"/>
      <c r="CF8813" s="677"/>
      <c r="CG8813" s="677"/>
    </row>
    <row r="8814" spans="1:85">
      <c r="A8814" s="54"/>
      <c r="B8814" s="54"/>
      <c r="C8814" s="80"/>
      <c r="D8814" s="81"/>
      <c r="E8814" s="99"/>
      <c r="F8814" s="80"/>
      <c r="G8814" s="81"/>
      <c r="H8814" s="81"/>
      <c r="I8814" s="526"/>
      <c r="J8814" s="80"/>
      <c r="K8814" s="84" t="s">
        <v>1502</v>
      </c>
      <c r="L8814" s="76">
        <f t="shared" si="484"/>
        <v>0</v>
      </c>
      <c r="M8814" s="76"/>
      <c r="N8814" s="76"/>
      <c r="O8814" s="76"/>
      <c r="P8814" s="76"/>
      <c r="Q8814" s="76"/>
      <c r="R8814" s="76"/>
      <c r="S8814" s="76"/>
      <c r="T8814" s="76"/>
      <c r="U8814" s="76"/>
      <c r="V8814" s="76"/>
      <c r="W8814" s="76"/>
      <c r="X8814" s="76"/>
      <c r="Y8814" s="677"/>
      <c r="Z8814" s="677"/>
      <c r="AA8814" s="677"/>
      <c r="AB8814" s="677"/>
      <c r="AC8814" s="677"/>
      <c r="AD8814" s="677"/>
      <c r="AE8814" s="677"/>
      <c r="AF8814" s="677"/>
      <c r="AG8814" s="677"/>
      <c r="AH8814" s="677"/>
      <c r="AI8814" s="677"/>
      <c r="AJ8814" s="677"/>
      <c r="AK8814" s="677"/>
      <c r="AL8814" s="677"/>
      <c r="AM8814" s="677"/>
      <c r="AN8814" s="677"/>
      <c r="AO8814" s="677"/>
      <c r="AP8814" s="677"/>
      <c r="AQ8814" s="677"/>
      <c r="AR8814" s="677"/>
      <c r="AS8814" s="677"/>
      <c r="AT8814" s="677"/>
      <c r="AU8814" s="677"/>
      <c r="AV8814" s="677"/>
      <c r="AW8814" s="677"/>
      <c r="AX8814" s="677"/>
      <c r="AY8814" s="677"/>
      <c r="AZ8814" s="677"/>
      <c r="BA8814" s="677"/>
      <c r="BB8814" s="677"/>
      <c r="BC8814" s="677"/>
      <c r="BD8814" s="677"/>
      <c r="BE8814" s="677"/>
      <c r="BF8814" s="677"/>
      <c r="BG8814" s="677"/>
      <c r="BH8814" s="677"/>
      <c r="BI8814" s="677"/>
      <c r="BJ8814" s="677"/>
      <c r="BK8814" s="677"/>
      <c r="BL8814" s="677"/>
      <c r="BM8814" s="677"/>
      <c r="BN8814" s="677"/>
      <c r="BO8814" s="677"/>
      <c r="BP8814" s="677"/>
      <c r="BQ8814" s="677"/>
      <c r="BR8814" s="677"/>
      <c r="BS8814" s="677"/>
      <c r="BT8814" s="677"/>
      <c r="BU8814" s="677"/>
      <c r="BV8814" s="677"/>
      <c r="BW8814" s="677"/>
      <c r="BX8814" s="677"/>
      <c r="BY8814" s="677"/>
      <c r="BZ8814" s="677"/>
      <c r="CA8814" s="677"/>
      <c r="CB8814" s="677"/>
      <c r="CC8814" s="677"/>
      <c r="CD8814" s="677"/>
      <c r="CE8814" s="677"/>
      <c r="CF8814" s="677"/>
      <c r="CG8814" s="677"/>
    </row>
    <row r="8815" spans="1:85">
      <c r="A8815" s="54"/>
      <c r="B8815" s="54"/>
      <c r="C8815" s="46" t="s">
        <v>31</v>
      </c>
      <c r="D8815" s="58" t="s">
        <v>13321</v>
      </c>
      <c r="E8815" s="97" t="s">
        <v>13322</v>
      </c>
      <c r="F8815" s="46" t="s">
        <v>13323</v>
      </c>
      <c r="G8815" s="58" t="s">
        <v>13324</v>
      </c>
      <c r="H8815" s="58" t="s">
        <v>13325</v>
      </c>
      <c r="I8815" s="524">
        <v>9481</v>
      </c>
      <c r="J8815" s="46" t="s">
        <v>1508</v>
      </c>
      <c r="K8815" s="75" t="s">
        <v>1509</v>
      </c>
      <c r="L8815" s="76">
        <f t="shared" si="484"/>
        <v>0</v>
      </c>
      <c r="M8815" s="76"/>
      <c r="N8815" s="76"/>
      <c r="O8815" s="76"/>
      <c r="P8815" s="76"/>
      <c r="Q8815" s="76"/>
      <c r="R8815" s="76"/>
      <c r="S8815" s="76"/>
      <c r="T8815" s="76"/>
      <c r="U8815" s="76"/>
      <c r="V8815" s="76"/>
      <c r="W8815" s="76"/>
      <c r="X8815" s="76"/>
      <c r="Y8815" s="677"/>
      <c r="Z8815" s="677"/>
      <c r="AA8815" s="677"/>
      <c r="AB8815" s="677"/>
      <c r="AC8815" s="677"/>
      <c r="AD8815" s="677"/>
      <c r="AE8815" s="677"/>
      <c r="AF8815" s="677"/>
      <c r="AG8815" s="677"/>
      <c r="AH8815" s="677"/>
      <c r="AI8815" s="677"/>
      <c r="AJ8815" s="677"/>
      <c r="AK8815" s="677"/>
      <c r="AL8815" s="677"/>
      <c r="AM8815" s="677"/>
      <c r="AN8815" s="677"/>
      <c r="AO8815" s="677"/>
      <c r="AP8815" s="677"/>
      <c r="AQ8815" s="677"/>
      <c r="AR8815" s="677"/>
      <c r="AS8815" s="677"/>
      <c r="AT8815" s="677"/>
      <c r="AU8815" s="677"/>
      <c r="AV8815" s="677"/>
      <c r="AW8815" s="677"/>
      <c r="AX8815" s="677"/>
      <c r="AY8815" s="677"/>
      <c r="AZ8815" s="677"/>
      <c r="BA8815" s="677"/>
      <c r="BB8815" s="677"/>
      <c r="BC8815" s="677"/>
      <c r="BD8815" s="677"/>
      <c r="BE8815" s="677"/>
      <c r="BF8815" s="677"/>
      <c r="BG8815" s="677"/>
      <c r="BH8815" s="677"/>
      <c r="BI8815" s="677"/>
      <c r="BJ8815" s="677"/>
      <c r="BK8815" s="677"/>
      <c r="BL8815" s="677"/>
      <c r="BM8815" s="677"/>
      <c r="BN8815" s="677"/>
      <c r="BO8815" s="677"/>
      <c r="BP8815" s="677"/>
      <c r="BQ8815" s="677"/>
      <c r="BR8815" s="677"/>
      <c r="BS8815" s="677"/>
      <c r="BT8815" s="677"/>
      <c r="BU8815" s="677"/>
      <c r="BV8815" s="677"/>
      <c r="BW8815" s="677"/>
      <c r="BX8815" s="677"/>
      <c r="BY8815" s="677"/>
      <c r="BZ8815" s="677"/>
      <c r="CA8815" s="677"/>
      <c r="CB8815" s="677"/>
      <c r="CC8815" s="677"/>
      <c r="CD8815" s="677"/>
      <c r="CE8815" s="677"/>
      <c r="CF8815" s="677"/>
      <c r="CG8815" s="677"/>
    </row>
    <row r="8816" spans="1:85">
      <c r="A8816" s="54"/>
      <c r="B8816" s="54"/>
      <c r="C8816" s="54"/>
      <c r="D8816" s="169"/>
      <c r="E8816" s="98"/>
      <c r="F8816" s="135"/>
      <c r="G8816" s="77"/>
      <c r="H8816" s="77"/>
      <c r="I8816" s="525"/>
      <c r="J8816" s="54"/>
      <c r="K8816" s="75" t="s">
        <v>1501</v>
      </c>
      <c r="L8816" s="76">
        <f t="shared" si="484"/>
        <v>4</v>
      </c>
      <c r="M8816" s="76"/>
      <c r="N8816" s="76"/>
      <c r="O8816" s="76">
        <v>1</v>
      </c>
      <c r="P8816" s="76">
        <v>3</v>
      </c>
      <c r="Q8816" s="76"/>
      <c r="R8816" s="76"/>
      <c r="S8816" s="76"/>
      <c r="T8816" s="76"/>
      <c r="U8816" s="76"/>
      <c r="V8816" s="76"/>
      <c r="W8816" s="76"/>
      <c r="X8816" s="76"/>
      <c r="Y8816" s="677"/>
      <c r="Z8816" s="677"/>
      <c r="AA8816" s="677"/>
      <c r="AB8816" s="677"/>
      <c r="AC8816" s="677"/>
      <c r="AD8816" s="677"/>
      <c r="AE8816" s="677"/>
      <c r="AF8816" s="677"/>
      <c r="AG8816" s="677"/>
      <c r="AH8816" s="677"/>
      <c r="AI8816" s="677"/>
      <c r="AJ8816" s="677"/>
      <c r="AK8816" s="677"/>
      <c r="AL8816" s="677"/>
      <c r="AM8816" s="677"/>
      <c r="AN8816" s="677"/>
      <c r="AO8816" s="677"/>
      <c r="AP8816" s="677"/>
      <c r="AQ8816" s="677"/>
      <c r="AR8816" s="677"/>
      <c r="AS8816" s="677"/>
      <c r="AT8816" s="677"/>
      <c r="AU8816" s="677"/>
      <c r="AV8816" s="677"/>
      <c r="AW8816" s="677"/>
      <c r="AX8816" s="677"/>
      <c r="AY8816" s="677"/>
      <c r="AZ8816" s="677"/>
      <c r="BA8816" s="677"/>
      <c r="BB8816" s="677"/>
      <c r="BC8816" s="677"/>
      <c r="BD8816" s="677"/>
      <c r="BE8816" s="677"/>
      <c r="BF8816" s="677"/>
      <c r="BG8816" s="677"/>
      <c r="BH8816" s="677"/>
      <c r="BI8816" s="677"/>
      <c r="BJ8816" s="677"/>
      <c r="BK8816" s="677"/>
      <c r="BL8816" s="677"/>
      <c r="BM8816" s="677"/>
      <c r="BN8816" s="677"/>
      <c r="BO8816" s="677"/>
      <c r="BP8816" s="677"/>
      <c r="BQ8816" s="677"/>
      <c r="BR8816" s="677"/>
      <c r="BS8816" s="677"/>
      <c r="BT8816" s="677"/>
      <c r="BU8816" s="677"/>
      <c r="BV8816" s="677"/>
      <c r="BW8816" s="677"/>
      <c r="BX8816" s="677"/>
      <c r="BY8816" s="677"/>
      <c r="BZ8816" s="677"/>
      <c r="CA8816" s="677"/>
      <c r="CB8816" s="677"/>
      <c r="CC8816" s="677"/>
      <c r="CD8816" s="677"/>
      <c r="CE8816" s="677"/>
      <c r="CF8816" s="677"/>
      <c r="CG8816" s="677"/>
    </row>
    <row r="8817" spans="1:85">
      <c r="A8817" s="54"/>
      <c r="B8817" s="54"/>
      <c r="C8817" s="80"/>
      <c r="D8817" s="81"/>
      <c r="E8817" s="99"/>
      <c r="F8817" s="80"/>
      <c r="G8817" s="81"/>
      <c r="H8817" s="81"/>
      <c r="I8817" s="526"/>
      <c r="J8817" s="80"/>
      <c r="K8817" s="84" t="s">
        <v>1502</v>
      </c>
      <c r="L8817" s="76">
        <f t="shared" si="484"/>
        <v>0</v>
      </c>
      <c r="M8817" s="76"/>
      <c r="N8817" s="76"/>
      <c r="O8817" s="76"/>
      <c r="P8817" s="76"/>
      <c r="Q8817" s="76"/>
      <c r="R8817" s="76"/>
      <c r="S8817" s="76"/>
      <c r="T8817" s="76"/>
      <c r="U8817" s="76"/>
      <c r="V8817" s="76"/>
      <c r="W8817" s="76"/>
      <c r="X8817" s="76"/>
      <c r="Y8817" s="677"/>
      <c r="Z8817" s="677"/>
      <c r="AA8817" s="677"/>
      <c r="AB8817" s="677"/>
      <c r="AC8817" s="677"/>
      <c r="AD8817" s="677"/>
      <c r="AE8817" s="677"/>
      <c r="AF8817" s="677"/>
      <c r="AG8817" s="677"/>
      <c r="AH8817" s="677"/>
      <c r="AI8817" s="677"/>
      <c r="AJ8817" s="677"/>
      <c r="AK8817" s="677"/>
      <c r="AL8817" s="677"/>
      <c r="AM8817" s="677"/>
      <c r="AN8817" s="677"/>
      <c r="AO8817" s="677"/>
      <c r="AP8817" s="677"/>
      <c r="AQ8817" s="677"/>
      <c r="AR8817" s="677"/>
      <c r="AS8817" s="677"/>
      <c r="AT8817" s="677"/>
      <c r="AU8817" s="677"/>
      <c r="AV8817" s="677"/>
      <c r="AW8817" s="677"/>
      <c r="AX8817" s="677"/>
      <c r="AY8817" s="677"/>
      <c r="AZ8817" s="677"/>
      <c r="BA8817" s="677"/>
      <c r="BB8817" s="677"/>
      <c r="BC8817" s="677"/>
      <c r="BD8817" s="677"/>
      <c r="BE8817" s="677"/>
      <c r="BF8817" s="677"/>
      <c r="BG8817" s="677"/>
      <c r="BH8817" s="677"/>
      <c r="BI8817" s="677"/>
      <c r="BJ8817" s="677"/>
      <c r="BK8817" s="677"/>
      <c r="BL8817" s="677"/>
      <c r="BM8817" s="677"/>
      <c r="BN8817" s="677"/>
      <c r="BO8817" s="677"/>
      <c r="BP8817" s="677"/>
      <c r="BQ8817" s="677"/>
      <c r="BR8817" s="677"/>
      <c r="BS8817" s="677"/>
      <c r="BT8817" s="677"/>
      <c r="BU8817" s="677"/>
      <c r="BV8817" s="677"/>
      <c r="BW8817" s="677"/>
      <c r="BX8817" s="677"/>
      <c r="BY8817" s="677"/>
      <c r="BZ8817" s="677"/>
      <c r="CA8817" s="677"/>
      <c r="CB8817" s="677"/>
      <c r="CC8817" s="677"/>
      <c r="CD8817" s="677"/>
      <c r="CE8817" s="677"/>
      <c r="CF8817" s="677"/>
      <c r="CG8817" s="677"/>
    </row>
    <row r="8818" spans="1:85">
      <c r="A8818" s="54"/>
      <c r="B8818" s="54"/>
      <c r="C8818" s="46" t="s">
        <v>31</v>
      </c>
      <c r="D8818" s="58" t="s">
        <v>12533</v>
      </c>
      <c r="E8818" s="97" t="s">
        <v>13326</v>
      </c>
      <c r="F8818" s="46" t="s">
        <v>12535</v>
      </c>
      <c r="G8818" s="58" t="s">
        <v>13327</v>
      </c>
      <c r="H8818" s="58" t="s">
        <v>12537</v>
      </c>
      <c r="I8818" s="524">
        <v>10771</v>
      </c>
      <c r="J8818" s="46" t="s">
        <v>1508</v>
      </c>
      <c r="K8818" s="75" t="s">
        <v>1509</v>
      </c>
      <c r="L8818" s="76">
        <f t="shared" si="484"/>
        <v>0</v>
      </c>
      <c r="M8818" s="76"/>
      <c r="N8818" s="76"/>
      <c r="O8818" s="76"/>
      <c r="P8818" s="76"/>
      <c r="Q8818" s="76"/>
      <c r="R8818" s="76"/>
      <c r="S8818" s="76"/>
      <c r="T8818" s="76"/>
      <c r="U8818" s="76"/>
      <c r="V8818" s="76"/>
      <c r="W8818" s="76"/>
      <c r="X8818" s="76"/>
      <c r="Y8818" s="677"/>
      <c r="Z8818" s="677"/>
      <c r="AA8818" s="677"/>
      <c r="AB8818" s="677"/>
      <c r="AC8818" s="677"/>
      <c r="AD8818" s="677"/>
      <c r="AE8818" s="677"/>
      <c r="AF8818" s="677"/>
      <c r="AG8818" s="677"/>
      <c r="AH8818" s="677"/>
      <c r="AI8818" s="677"/>
      <c r="AJ8818" s="677"/>
      <c r="AK8818" s="677"/>
      <c r="AL8818" s="677"/>
      <c r="AM8818" s="677"/>
      <c r="AN8818" s="677"/>
      <c r="AO8818" s="677"/>
      <c r="AP8818" s="677"/>
      <c r="AQ8818" s="677"/>
      <c r="AR8818" s="677"/>
      <c r="AS8818" s="677"/>
      <c r="AT8818" s="677"/>
      <c r="AU8818" s="677"/>
      <c r="AV8818" s="677"/>
      <c r="AW8818" s="677"/>
      <c r="AX8818" s="677"/>
      <c r="AY8818" s="677"/>
      <c r="AZ8818" s="677"/>
      <c r="BA8818" s="677"/>
      <c r="BB8818" s="677"/>
      <c r="BC8818" s="677"/>
      <c r="BD8818" s="677"/>
      <c r="BE8818" s="677"/>
      <c r="BF8818" s="677"/>
      <c r="BG8818" s="677"/>
      <c r="BH8818" s="677"/>
      <c r="BI8818" s="677"/>
      <c r="BJ8818" s="677"/>
      <c r="BK8818" s="677"/>
      <c r="BL8818" s="677"/>
      <c r="BM8818" s="677"/>
      <c r="BN8818" s="677"/>
      <c r="BO8818" s="677"/>
      <c r="BP8818" s="677"/>
      <c r="BQ8818" s="677"/>
      <c r="BR8818" s="677"/>
      <c r="BS8818" s="677"/>
      <c r="BT8818" s="677"/>
      <c r="BU8818" s="677"/>
      <c r="BV8818" s="677"/>
      <c r="BW8818" s="677"/>
      <c r="BX8818" s="677"/>
      <c r="BY8818" s="677"/>
      <c r="BZ8818" s="677"/>
      <c r="CA8818" s="677"/>
      <c r="CB8818" s="677"/>
      <c r="CC8818" s="677"/>
      <c r="CD8818" s="677"/>
      <c r="CE8818" s="677"/>
      <c r="CF8818" s="677"/>
      <c r="CG8818" s="677"/>
    </row>
    <row r="8819" spans="1:85">
      <c r="A8819" s="54"/>
      <c r="B8819" s="54"/>
      <c r="C8819" s="54"/>
      <c r="D8819" s="169"/>
      <c r="E8819" s="98"/>
      <c r="F8819" s="135"/>
      <c r="G8819" s="77"/>
      <c r="H8819" s="77"/>
      <c r="I8819" s="525"/>
      <c r="J8819" s="54"/>
      <c r="K8819" s="75" t="s">
        <v>1501</v>
      </c>
      <c r="L8819" s="76">
        <f t="shared" si="484"/>
        <v>4</v>
      </c>
      <c r="M8819" s="76"/>
      <c r="N8819" s="76"/>
      <c r="O8819" s="76"/>
      <c r="P8819" s="76">
        <v>3</v>
      </c>
      <c r="Q8819" s="76"/>
      <c r="R8819" s="76"/>
      <c r="S8819" s="76">
        <v>1</v>
      </c>
      <c r="T8819" s="76"/>
      <c r="U8819" s="76"/>
      <c r="V8819" s="76"/>
      <c r="W8819" s="76"/>
      <c r="X8819" s="76"/>
      <c r="Y8819" s="677"/>
      <c r="Z8819" s="677"/>
      <c r="AA8819" s="677"/>
      <c r="AB8819" s="677"/>
      <c r="AC8819" s="677"/>
      <c r="AD8819" s="677"/>
      <c r="AE8819" s="677"/>
      <c r="AF8819" s="677"/>
      <c r="AG8819" s="677"/>
      <c r="AH8819" s="677"/>
      <c r="AI8819" s="677"/>
      <c r="AJ8819" s="677"/>
      <c r="AK8819" s="677"/>
      <c r="AL8819" s="677"/>
      <c r="AM8819" s="677"/>
      <c r="AN8819" s="677"/>
      <c r="AO8819" s="677"/>
      <c r="AP8819" s="677"/>
      <c r="AQ8819" s="677"/>
      <c r="AR8819" s="677"/>
      <c r="AS8819" s="677"/>
      <c r="AT8819" s="677"/>
      <c r="AU8819" s="677"/>
      <c r="AV8819" s="677"/>
      <c r="AW8819" s="677"/>
      <c r="AX8819" s="677"/>
      <c r="AY8819" s="677"/>
      <c r="AZ8819" s="677"/>
      <c r="BA8819" s="677"/>
      <c r="BB8819" s="677"/>
      <c r="BC8819" s="677"/>
      <c r="BD8819" s="677"/>
      <c r="BE8819" s="677"/>
      <c r="BF8819" s="677"/>
      <c r="BG8819" s="677"/>
      <c r="BH8819" s="677"/>
      <c r="BI8819" s="677"/>
      <c r="BJ8819" s="677"/>
      <c r="BK8819" s="677"/>
      <c r="BL8819" s="677"/>
      <c r="BM8819" s="677"/>
      <c r="BN8819" s="677"/>
      <c r="BO8819" s="677"/>
      <c r="BP8819" s="677"/>
      <c r="BQ8819" s="677"/>
      <c r="BR8819" s="677"/>
      <c r="BS8819" s="677"/>
      <c r="BT8819" s="677"/>
      <c r="BU8819" s="677"/>
      <c r="BV8819" s="677"/>
      <c r="BW8819" s="677"/>
      <c r="BX8819" s="677"/>
      <c r="BY8819" s="677"/>
      <c r="BZ8819" s="677"/>
      <c r="CA8819" s="677"/>
      <c r="CB8819" s="677"/>
      <c r="CC8819" s="677"/>
      <c r="CD8819" s="677"/>
      <c r="CE8819" s="677"/>
      <c r="CF8819" s="677"/>
      <c r="CG8819" s="677"/>
    </row>
    <row r="8820" spans="1:85">
      <c r="A8820" s="54"/>
      <c r="B8820" s="54"/>
      <c r="C8820" s="80"/>
      <c r="D8820" s="81"/>
      <c r="E8820" s="99"/>
      <c r="F8820" s="80"/>
      <c r="G8820" s="81"/>
      <c r="H8820" s="81"/>
      <c r="I8820" s="526"/>
      <c r="J8820" s="80"/>
      <c r="K8820" s="84" t="s">
        <v>1502</v>
      </c>
      <c r="L8820" s="76">
        <f t="shared" si="484"/>
        <v>0</v>
      </c>
      <c r="M8820" s="76"/>
      <c r="N8820" s="76"/>
      <c r="O8820" s="76"/>
      <c r="P8820" s="76"/>
      <c r="Q8820" s="76"/>
      <c r="R8820" s="76"/>
      <c r="S8820" s="76"/>
      <c r="T8820" s="76"/>
      <c r="U8820" s="76"/>
      <c r="V8820" s="76"/>
      <c r="W8820" s="76"/>
      <c r="X8820" s="76"/>
      <c r="Y8820" s="677"/>
      <c r="Z8820" s="677"/>
      <c r="AA8820" s="677"/>
      <c r="AB8820" s="677"/>
      <c r="AC8820" s="677"/>
      <c r="AD8820" s="677"/>
      <c r="AE8820" s="677"/>
      <c r="AF8820" s="677"/>
      <c r="AG8820" s="677"/>
      <c r="AH8820" s="677"/>
      <c r="AI8820" s="677"/>
      <c r="AJ8820" s="677"/>
      <c r="AK8820" s="677"/>
      <c r="AL8820" s="677"/>
      <c r="AM8820" s="677"/>
      <c r="AN8820" s="677"/>
      <c r="AO8820" s="677"/>
      <c r="AP8820" s="677"/>
      <c r="AQ8820" s="677"/>
      <c r="AR8820" s="677"/>
      <c r="AS8820" s="677"/>
      <c r="AT8820" s="677"/>
      <c r="AU8820" s="677"/>
      <c r="AV8820" s="677"/>
      <c r="AW8820" s="677"/>
      <c r="AX8820" s="677"/>
      <c r="AY8820" s="677"/>
      <c r="AZ8820" s="677"/>
      <c r="BA8820" s="677"/>
      <c r="BB8820" s="677"/>
      <c r="BC8820" s="677"/>
      <c r="BD8820" s="677"/>
      <c r="BE8820" s="677"/>
      <c r="BF8820" s="677"/>
      <c r="BG8820" s="677"/>
      <c r="BH8820" s="677"/>
      <c r="BI8820" s="677"/>
      <c r="BJ8820" s="677"/>
      <c r="BK8820" s="677"/>
      <c r="BL8820" s="677"/>
      <c r="BM8820" s="677"/>
      <c r="BN8820" s="677"/>
      <c r="BO8820" s="677"/>
      <c r="BP8820" s="677"/>
      <c r="BQ8820" s="677"/>
      <c r="BR8820" s="677"/>
      <c r="BS8820" s="677"/>
      <c r="BT8820" s="677"/>
      <c r="BU8820" s="677"/>
      <c r="BV8820" s="677"/>
      <c r="BW8820" s="677"/>
      <c r="BX8820" s="677"/>
      <c r="BY8820" s="677"/>
      <c r="BZ8820" s="677"/>
      <c r="CA8820" s="677"/>
      <c r="CB8820" s="677"/>
      <c r="CC8820" s="677"/>
      <c r="CD8820" s="677"/>
      <c r="CE8820" s="677"/>
      <c r="CF8820" s="677"/>
      <c r="CG8820" s="677"/>
    </row>
    <row r="8821" spans="1:85">
      <c r="A8821" s="54"/>
      <c r="B8821" s="54"/>
      <c r="C8821" s="46" t="s">
        <v>31</v>
      </c>
      <c r="D8821" s="58" t="s">
        <v>13328</v>
      </c>
      <c r="E8821" s="97" t="s">
        <v>13329</v>
      </c>
      <c r="F8821" s="46" t="s">
        <v>13330</v>
      </c>
      <c r="G8821" s="58" t="s">
        <v>12605</v>
      </c>
      <c r="H8821" s="58" t="s">
        <v>12606</v>
      </c>
      <c r="I8821" s="524">
        <v>2508</v>
      </c>
      <c r="J8821" s="46" t="s">
        <v>1508</v>
      </c>
      <c r="K8821" s="75" t="s">
        <v>1509</v>
      </c>
      <c r="L8821" s="76">
        <f t="shared" si="484"/>
        <v>0</v>
      </c>
      <c r="M8821" s="76"/>
      <c r="N8821" s="76"/>
      <c r="O8821" s="76"/>
      <c r="P8821" s="76"/>
      <c r="Q8821" s="76"/>
      <c r="R8821" s="76"/>
      <c r="S8821" s="76"/>
      <c r="T8821" s="76"/>
      <c r="U8821" s="76"/>
      <c r="V8821" s="76"/>
      <c r="W8821" s="76"/>
      <c r="X8821" s="76"/>
      <c r="Y8821" s="677"/>
      <c r="Z8821" s="677"/>
      <c r="AA8821" s="677"/>
      <c r="AB8821" s="677"/>
      <c r="AC8821" s="677"/>
      <c r="AD8821" s="677"/>
      <c r="AE8821" s="677"/>
      <c r="AF8821" s="677"/>
      <c r="AG8821" s="677"/>
      <c r="AH8821" s="677"/>
      <c r="AI8821" s="677"/>
      <c r="AJ8821" s="677"/>
      <c r="AK8821" s="677"/>
      <c r="AL8821" s="677"/>
      <c r="AM8821" s="677"/>
      <c r="AN8821" s="677"/>
      <c r="AO8821" s="677"/>
      <c r="AP8821" s="677"/>
      <c r="AQ8821" s="677"/>
      <c r="AR8821" s="677"/>
      <c r="AS8821" s="677"/>
      <c r="AT8821" s="677"/>
      <c r="AU8821" s="677"/>
      <c r="AV8821" s="677"/>
      <c r="AW8821" s="677"/>
      <c r="AX8821" s="677"/>
      <c r="AY8821" s="677"/>
      <c r="AZ8821" s="677"/>
      <c r="BA8821" s="677"/>
      <c r="BB8821" s="677"/>
      <c r="BC8821" s="677"/>
      <c r="BD8821" s="677"/>
      <c r="BE8821" s="677"/>
      <c r="BF8821" s="677"/>
      <c r="BG8821" s="677"/>
      <c r="BH8821" s="677"/>
      <c r="BI8821" s="677"/>
      <c r="BJ8821" s="677"/>
      <c r="BK8821" s="677"/>
      <c r="BL8821" s="677"/>
      <c r="BM8821" s="677"/>
      <c r="BN8821" s="677"/>
      <c r="BO8821" s="677"/>
      <c r="BP8821" s="677"/>
      <c r="BQ8821" s="677"/>
      <c r="BR8821" s="677"/>
      <c r="BS8821" s="677"/>
      <c r="BT8821" s="677"/>
      <c r="BU8821" s="677"/>
      <c r="BV8821" s="677"/>
      <c r="BW8821" s="677"/>
      <c r="BX8821" s="677"/>
      <c r="BY8821" s="677"/>
      <c r="BZ8821" s="677"/>
      <c r="CA8821" s="677"/>
      <c r="CB8821" s="677"/>
      <c r="CC8821" s="677"/>
      <c r="CD8821" s="677"/>
      <c r="CE8821" s="677"/>
      <c r="CF8821" s="677"/>
      <c r="CG8821" s="677"/>
    </row>
    <row r="8822" spans="1:85">
      <c r="A8822" s="54"/>
      <c r="B8822" s="54"/>
      <c r="C8822" s="54"/>
      <c r="D8822" s="169"/>
      <c r="E8822" s="98"/>
      <c r="F8822" s="135"/>
      <c r="G8822" s="77"/>
      <c r="H8822" s="77"/>
      <c r="I8822" s="525"/>
      <c r="J8822" s="54"/>
      <c r="K8822" s="75" t="s">
        <v>1501</v>
      </c>
      <c r="L8822" s="76">
        <f t="shared" si="484"/>
        <v>5</v>
      </c>
      <c r="M8822" s="76"/>
      <c r="N8822" s="76"/>
      <c r="O8822" s="76"/>
      <c r="P8822" s="76">
        <v>5</v>
      </c>
      <c r="Q8822" s="76"/>
      <c r="R8822" s="76"/>
      <c r="S8822" s="76"/>
      <c r="T8822" s="76"/>
      <c r="U8822" s="76"/>
      <c r="V8822" s="76"/>
      <c r="W8822" s="76"/>
      <c r="X8822" s="76"/>
      <c r="Y8822" s="677"/>
      <c r="Z8822" s="677"/>
      <c r="AA8822" s="677"/>
      <c r="AB8822" s="677"/>
      <c r="AC8822" s="677"/>
      <c r="AD8822" s="677"/>
      <c r="AE8822" s="677"/>
      <c r="AF8822" s="677"/>
      <c r="AG8822" s="677"/>
      <c r="AH8822" s="677"/>
      <c r="AI8822" s="677"/>
      <c r="AJ8822" s="677"/>
      <c r="AK8822" s="677"/>
      <c r="AL8822" s="677"/>
      <c r="AM8822" s="677"/>
      <c r="AN8822" s="677"/>
      <c r="AO8822" s="677"/>
      <c r="AP8822" s="677"/>
      <c r="AQ8822" s="677"/>
      <c r="AR8822" s="677"/>
      <c r="AS8822" s="677"/>
      <c r="AT8822" s="677"/>
      <c r="AU8822" s="677"/>
      <c r="AV8822" s="677"/>
      <c r="AW8822" s="677"/>
      <c r="AX8822" s="677"/>
      <c r="AY8822" s="677"/>
      <c r="AZ8822" s="677"/>
      <c r="BA8822" s="677"/>
      <c r="BB8822" s="677"/>
      <c r="BC8822" s="677"/>
      <c r="BD8822" s="677"/>
      <c r="BE8822" s="677"/>
      <c r="BF8822" s="677"/>
      <c r="BG8822" s="677"/>
      <c r="BH8822" s="677"/>
      <c r="BI8822" s="677"/>
      <c r="BJ8822" s="677"/>
      <c r="BK8822" s="677"/>
      <c r="BL8822" s="677"/>
      <c r="BM8822" s="677"/>
      <c r="BN8822" s="677"/>
      <c r="BO8822" s="677"/>
      <c r="BP8822" s="677"/>
      <c r="BQ8822" s="677"/>
      <c r="BR8822" s="677"/>
      <c r="BS8822" s="677"/>
      <c r="BT8822" s="677"/>
      <c r="BU8822" s="677"/>
      <c r="BV8822" s="677"/>
      <c r="BW8822" s="677"/>
      <c r="BX8822" s="677"/>
      <c r="BY8822" s="677"/>
      <c r="BZ8822" s="677"/>
      <c r="CA8822" s="677"/>
      <c r="CB8822" s="677"/>
      <c r="CC8822" s="677"/>
      <c r="CD8822" s="677"/>
      <c r="CE8822" s="677"/>
      <c r="CF8822" s="677"/>
      <c r="CG8822" s="677"/>
    </row>
    <row r="8823" spans="1:85">
      <c r="A8823" s="54"/>
      <c r="B8823" s="54"/>
      <c r="C8823" s="80"/>
      <c r="D8823" s="81"/>
      <c r="E8823" s="99"/>
      <c r="F8823" s="80"/>
      <c r="G8823" s="81"/>
      <c r="H8823" s="81"/>
      <c r="I8823" s="526"/>
      <c r="J8823" s="80"/>
      <c r="K8823" s="84" t="s">
        <v>1502</v>
      </c>
      <c r="L8823" s="76">
        <f t="shared" si="484"/>
        <v>0</v>
      </c>
      <c r="M8823" s="76"/>
      <c r="N8823" s="76"/>
      <c r="O8823" s="76"/>
      <c r="P8823" s="76"/>
      <c r="Q8823" s="76"/>
      <c r="R8823" s="76"/>
      <c r="S8823" s="76"/>
      <c r="T8823" s="76"/>
      <c r="U8823" s="76"/>
      <c r="V8823" s="76"/>
      <c r="W8823" s="76"/>
      <c r="X8823" s="76"/>
      <c r="Y8823" s="677"/>
      <c r="Z8823" s="677"/>
      <c r="AA8823" s="677"/>
      <c r="AB8823" s="677"/>
      <c r="AC8823" s="677"/>
      <c r="AD8823" s="677"/>
      <c r="AE8823" s="677"/>
      <c r="AF8823" s="677"/>
      <c r="AG8823" s="677"/>
      <c r="AH8823" s="677"/>
      <c r="AI8823" s="677"/>
      <c r="AJ8823" s="677"/>
      <c r="AK8823" s="677"/>
      <c r="AL8823" s="677"/>
      <c r="AM8823" s="677"/>
      <c r="AN8823" s="677"/>
      <c r="AO8823" s="677"/>
      <c r="AP8823" s="677"/>
      <c r="AQ8823" s="677"/>
      <c r="AR8823" s="677"/>
      <c r="AS8823" s="677"/>
      <c r="AT8823" s="677"/>
      <c r="AU8823" s="677"/>
      <c r="AV8823" s="677"/>
      <c r="AW8823" s="677"/>
      <c r="AX8823" s="677"/>
      <c r="AY8823" s="677"/>
      <c r="AZ8823" s="677"/>
      <c r="BA8823" s="677"/>
      <c r="BB8823" s="677"/>
      <c r="BC8823" s="677"/>
      <c r="BD8823" s="677"/>
      <c r="BE8823" s="677"/>
      <c r="BF8823" s="677"/>
      <c r="BG8823" s="677"/>
      <c r="BH8823" s="677"/>
      <c r="BI8823" s="677"/>
      <c r="BJ8823" s="677"/>
      <c r="BK8823" s="677"/>
      <c r="BL8823" s="677"/>
      <c r="BM8823" s="677"/>
      <c r="BN8823" s="677"/>
      <c r="BO8823" s="677"/>
      <c r="BP8823" s="677"/>
      <c r="BQ8823" s="677"/>
      <c r="BR8823" s="677"/>
      <c r="BS8823" s="677"/>
      <c r="BT8823" s="677"/>
      <c r="BU8823" s="677"/>
      <c r="BV8823" s="677"/>
      <c r="BW8823" s="677"/>
      <c r="BX8823" s="677"/>
      <c r="BY8823" s="677"/>
      <c r="BZ8823" s="677"/>
      <c r="CA8823" s="677"/>
      <c r="CB8823" s="677"/>
      <c r="CC8823" s="677"/>
      <c r="CD8823" s="677"/>
      <c r="CE8823" s="677"/>
      <c r="CF8823" s="677"/>
      <c r="CG8823" s="677"/>
    </row>
    <row r="8824" spans="1:85">
      <c r="A8824" s="54"/>
      <c r="B8824" s="54"/>
      <c r="C8824" s="46" t="s">
        <v>31</v>
      </c>
      <c r="D8824" s="58" t="s">
        <v>13331</v>
      </c>
      <c r="E8824" s="97" t="s">
        <v>13332</v>
      </c>
      <c r="F8824" s="46" t="s">
        <v>5643</v>
      </c>
      <c r="G8824" s="58" t="s">
        <v>13333</v>
      </c>
      <c r="H8824" s="58" t="s">
        <v>13334</v>
      </c>
      <c r="I8824" s="524">
        <v>151</v>
      </c>
      <c r="J8824" s="46" t="s">
        <v>1508</v>
      </c>
      <c r="K8824" s="75" t="s">
        <v>1509</v>
      </c>
      <c r="L8824" s="76">
        <f t="shared" si="484"/>
        <v>0</v>
      </c>
      <c r="M8824" s="76"/>
      <c r="N8824" s="76"/>
      <c r="O8824" s="76"/>
      <c r="P8824" s="76"/>
      <c r="Q8824" s="76"/>
      <c r="R8824" s="76"/>
      <c r="S8824" s="76"/>
      <c r="T8824" s="76"/>
      <c r="U8824" s="76"/>
      <c r="V8824" s="76"/>
      <c r="W8824" s="76"/>
      <c r="X8824" s="76"/>
      <c r="Y8824" s="677"/>
      <c r="Z8824" s="677"/>
      <c r="AA8824" s="677"/>
      <c r="AB8824" s="677"/>
      <c r="AC8824" s="677"/>
      <c r="AD8824" s="677"/>
      <c r="AE8824" s="677"/>
      <c r="AF8824" s="677"/>
      <c r="AG8824" s="677"/>
      <c r="AH8824" s="677"/>
      <c r="AI8824" s="677"/>
      <c r="AJ8824" s="677"/>
      <c r="AK8824" s="677"/>
      <c r="AL8824" s="677"/>
      <c r="AM8824" s="677"/>
      <c r="AN8824" s="677"/>
      <c r="AO8824" s="677"/>
      <c r="AP8824" s="677"/>
      <c r="AQ8824" s="677"/>
      <c r="AR8824" s="677"/>
      <c r="AS8824" s="677"/>
      <c r="AT8824" s="677"/>
      <c r="AU8824" s="677"/>
      <c r="AV8824" s="677"/>
      <c r="AW8824" s="677"/>
      <c r="AX8824" s="677"/>
      <c r="AY8824" s="677"/>
      <c r="AZ8824" s="677"/>
      <c r="BA8824" s="677"/>
      <c r="BB8824" s="677"/>
      <c r="BC8824" s="677"/>
      <c r="BD8824" s="677"/>
      <c r="BE8824" s="677"/>
      <c r="BF8824" s="677"/>
      <c r="BG8824" s="677"/>
      <c r="BH8824" s="677"/>
      <c r="BI8824" s="677"/>
      <c r="BJ8824" s="677"/>
      <c r="BK8824" s="677"/>
      <c r="BL8824" s="677"/>
      <c r="BM8824" s="677"/>
      <c r="BN8824" s="677"/>
      <c r="BO8824" s="677"/>
      <c r="BP8824" s="677"/>
      <c r="BQ8824" s="677"/>
      <c r="BR8824" s="677"/>
      <c r="BS8824" s="677"/>
      <c r="BT8824" s="677"/>
      <c r="BU8824" s="677"/>
      <c r="BV8824" s="677"/>
      <c r="BW8824" s="677"/>
      <c r="BX8824" s="677"/>
      <c r="BY8824" s="677"/>
      <c r="BZ8824" s="677"/>
      <c r="CA8824" s="677"/>
      <c r="CB8824" s="677"/>
      <c r="CC8824" s="677"/>
      <c r="CD8824" s="677"/>
      <c r="CE8824" s="677"/>
      <c r="CF8824" s="677"/>
      <c r="CG8824" s="677"/>
    </row>
    <row r="8825" spans="1:85">
      <c r="A8825" s="54"/>
      <c r="B8825" s="54"/>
      <c r="C8825" s="54"/>
      <c r="D8825" s="169"/>
      <c r="E8825" s="98"/>
      <c r="F8825" s="135"/>
      <c r="G8825" s="77"/>
      <c r="H8825" s="77"/>
      <c r="I8825" s="525"/>
      <c r="J8825" s="54"/>
      <c r="K8825" s="75" t="s">
        <v>1501</v>
      </c>
      <c r="L8825" s="76">
        <f t="shared" si="484"/>
        <v>3</v>
      </c>
      <c r="M8825" s="76"/>
      <c r="N8825" s="76"/>
      <c r="O8825" s="76"/>
      <c r="P8825" s="76">
        <v>3</v>
      </c>
      <c r="Q8825" s="76"/>
      <c r="R8825" s="76"/>
      <c r="S8825" s="76"/>
      <c r="T8825" s="76"/>
      <c r="U8825" s="76"/>
      <c r="V8825" s="76"/>
      <c r="W8825" s="76"/>
      <c r="X8825" s="76"/>
      <c r="Y8825" s="677"/>
      <c r="Z8825" s="677"/>
      <c r="AA8825" s="677"/>
      <c r="AB8825" s="677"/>
      <c r="AC8825" s="677"/>
      <c r="AD8825" s="677"/>
      <c r="AE8825" s="677"/>
      <c r="AF8825" s="677"/>
      <c r="AG8825" s="677"/>
      <c r="AH8825" s="677"/>
      <c r="AI8825" s="677"/>
      <c r="AJ8825" s="677"/>
      <c r="AK8825" s="677"/>
      <c r="AL8825" s="677"/>
      <c r="AM8825" s="677"/>
      <c r="AN8825" s="677"/>
      <c r="AO8825" s="677"/>
      <c r="AP8825" s="677"/>
      <c r="AQ8825" s="677"/>
      <c r="AR8825" s="677"/>
      <c r="AS8825" s="677"/>
      <c r="AT8825" s="677"/>
      <c r="AU8825" s="677"/>
      <c r="AV8825" s="677"/>
      <c r="AW8825" s="677"/>
      <c r="AX8825" s="677"/>
      <c r="AY8825" s="677"/>
      <c r="AZ8825" s="677"/>
      <c r="BA8825" s="677"/>
      <c r="BB8825" s="677"/>
      <c r="BC8825" s="677"/>
      <c r="BD8825" s="677"/>
      <c r="BE8825" s="677"/>
      <c r="BF8825" s="677"/>
      <c r="BG8825" s="677"/>
      <c r="BH8825" s="677"/>
      <c r="BI8825" s="677"/>
      <c r="BJ8825" s="677"/>
      <c r="BK8825" s="677"/>
      <c r="BL8825" s="677"/>
      <c r="BM8825" s="677"/>
      <c r="BN8825" s="677"/>
      <c r="BO8825" s="677"/>
      <c r="BP8825" s="677"/>
      <c r="BQ8825" s="677"/>
      <c r="BR8825" s="677"/>
      <c r="BS8825" s="677"/>
      <c r="BT8825" s="677"/>
      <c r="BU8825" s="677"/>
      <c r="BV8825" s="677"/>
      <c r="BW8825" s="677"/>
      <c r="BX8825" s="677"/>
      <c r="BY8825" s="677"/>
      <c r="BZ8825" s="677"/>
      <c r="CA8825" s="677"/>
      <c r="CB8825" s="677"/>
      <c r="CC8825" s="677"/>
      <c r="CD8825" s="677"/>
      <c r="CE8825" s="677"/>
      <c r="CF8825" s="677"/>
      <c r="CG8825" s="677"/>
    </row>
    <row r="8826" spans="1:85">
      <c r="A8826" s="54"/>
      <c r="B8826" s="80"/>
      <c r="C8826" s="80"/>
      <c r="D8826" s="81"/>
      <c r="E8826" s="99"/>
      <c r="F8826" s="80"/>
      <c r="G8826" s="81"/>
      <c r="H8826" s="81"/>
      <c r="I8826" s="526"/>
      <c r="J8826" s="80"/>
      <c r="K8826" s="84" t="s">
        <v>1502</v>
      </c>
      <c r="L8826" s="76">
        <f t="shared" si="484"/>
        <v>0</v>
      </c>
      <c r="M8826" s="76"/>
      <c r="N8826" s="76"/>
      <c r="O8826" s="76"/>
      <c r="P8826" s="76"/>
      <c r="Q8826" s="76"/>
      <c r="R8826" s="76"/>
      <c r="S8826" s="76"/>
      <c r="T8826" s="76"/>
      <c r="U8826" s="76"/>
      <c r="V8826" s="76"/>
      <c r="W8826" s="76"/>
      <c r="X8826" s="76"/>
      <c r="Y8826" s="677"/>
      <c r="Z8826" s="677"/>
      <c r="AA8826" s="677"/>
      <c r="AB8826" s="677"/>
      <c r="AC8826" s="677"/>
      <c r="AD8826" s="677"/>
      <c r="AE8826" s="677"/>
      <c r="AF8826" s="677"/>
      <c r="AG8826" s="677"/>
      <c r="AH8826" s="677"/>
      <c r="AI8826" s="677"/>
      <c r="AJ8826" s="677"/>
      <c r="AK8826" s="677"/>
      <c r="AL8826" s="677"/>
      <c r="AM8826" s="677"/>
      <c r="AN8826" s="677"/>
      <c r="AO8826" s="677"/>
      <c r="AP8826" s="677"/>
      <c r="AQ8826" s="677"/>
      <c r="AR8826" s="677"/>
      <c r="AS8826" s="677"/>
      <c r="AT8826" s="677"/>
      <c r="AU8826" s="677"/>
      <c r="AV8826" s="677"/>
      <c r="AW8826" s="677"/>
      <c r="AX8826" s="677"/>
      <c r="AY8826" s="677"/>
      <c r="AZ8826" s="677"/>
      <c r="BA8826" s="677"/>
      <c r="BB8826" s="677"/>
      <c r="BC8826" s="677"/>
      <c r="BD8826" s="677"/>
      <c r="BE8826" s="677"/>
      <c r="BF8826" s="677"/>
      <c r="BG8826" s="677"/>
      <c r="BH8826" s="677"/>
      <c r="BI8826" s="677"/>
      <c r="BJ8826" s="677"/>
      <c r="BK8826" s="677"/>
      <c r="BL8826" s="677"/>
      <c r="BM8826" s="677"/>
      <c r="BN8826" s="677"/>
      <c r="BO8826" s="677"/>
      <c r="BP8826" s="677"/>
      <c r="BQ8826" s="677"/>
      <c r="BR8826" s="677"/>
      <c r="BS8826" s="677"/>
      <c r="BT8826" s="677"/>
      <c r="BU8826" s="677"/>
      <c r="BV8826" s="677"/>
      <c r="BW8826" s="677"/>
      <c r="BX8826" s="677"/>
      <c r="BY8826" s="677"/>
      <c r="BZ8826" s="677"/>
      <c r="CA8826" s="677"/>
      <c r="CB8826" s="677"/>
      <c r="CC8826" s="677"/>
      <c r="CD8826" s="677"/>
      <c r="CE8826" s="677"/>
      <c r="CF8826" s="677"/>
      <c r="CG8826" s="677"/>
    </row>
    <row r="8827" spans="1:85">
      <c r="A8827" s="54"/>
      <c r="B8827" s="103" t="s">
        <v>13335</v>
      </c>
      <c r="C8827" s="46"/>
      <c r="D8827" s="131">
        <f>COUNTA(D8830:D8964)</f>
        <v>45</v>
      </c>
      <c r="E8827" s="46"/>
      <c r="F8827" s="46"/>
      <c r="G8827" s="58"/>
      <c r="H8827" s="58"/>
      <c r="I8827" s="74">
        <f>SUM(I8830:I8964)</f>
        <v>68265</v>
      </c>
      <c r="J8827" s="46" t="s">
        <v>1508</v>
      </c>
      <c r="K8827" s="75" t="s">
        <v>1509</v>
      </c>
      <c r="L8827" s="76">
        <f>SUM(M8827:X8827)</f>
        <v>51</v>
      </c>
      <c r="M8827" s="76">
        <v>11</v>
      </c>
      <c r="N8827" s="76">
        <v>15</v>
      </c>
      <c r="O8827" s="76">
        <v>2</v>
      </c>
      <c r="P8827" s="76">
        <v>0</v>
      </c>
      <c r="Q8827" s="76">
        <v>0</v>
      </c>
      <c r="R8827" s="76">
        <v>0</v>
      </c>
      <c r="S8827" s="76">
        <v>9</v>
      </c>
      <c r="T8827" s="76">
        <v>2</v>
      </c>
      <c r="U8827" s="76">
        <v>2</v>
      </c>
      <c r="V8827" s="76">
        <v>0</v>
      </c>
      <c r="W8827" s="76">
        <v>0</v>
      </c>
      <c r="X8827" s="76">
        <v>10</v>
      </c>
      <c r="Y8827" s="677"/>
      <c r="Z8827" s="677"/>
      <c r="AA8827" s="677"/>
      <c r="AB8827" s="677"/>
      <c r="AC8827" s="677"/>
      <c r="AD8827" s="677"/>
      <c r="AE8827" s="677"/>
      <c r="AF8827" s="677"/>
      <c r="AG8827" s="677"/>
      <c r="AH8827" s="677"/>
      <c r="AI8827" s="677"/>
      <c r="AJ8827" s="677"/>
      <c r="AK8827" s="677"/>
      <c r="AL8827" s="677"/>
      <c r="AM8827" s="677"/>
      <c r="AN8827" s="677"/>
      <c r="AO8827" s="677"/>
      <c r="AP8827" s="677"/>
      <c r="AQ8827" s="677"/>
      <c r="AR8827" s="677"/>
      <c r="AS8827" s="677"/>
      <c r="AT8827" s="677"/>
      <c r="AU8827" s="677"/>
      <c r="AV8827" s="677"/>
      <c r="AW8827" s="677"/>
      <c r="AX8827" s="677"/>
      <c r="AY8827" s="677"/>
      <c r="AZ8827" s="677"/>
      <c r="BA8827" s="677"/>
      <c r="BB8827" s="677"/>
      <c r="BC8827" s="677"/>
      <c r="BD8827" s="677"/>
      <c r="BE8827" s="677"/>
      <c r="BF8827" s="677"/>
      <c r="BG8827" s="677"/>
      <c r="BH8827" s="677"/>
      <c r="BI8827" s="677"/>
      <c r="BJ8827" s="677"/>
      <c r="BK8827" s="677"/>
      <c r="BL8827" s="677"/>
      <c r="BM8827" s="677"/>
      <c r="BN8827" s="677"/>
      <c r="BO8827" s="677"/>
      <c r="BP8827" s="677"/>
      <c r="BQ8827" s="677"/>
      <c r="BR8827" s="677"/>
      <c r="BS8827" s="677"/>
      <c r="BT8827" s="677"/>
      <c r="BU8827" s="677"/>
      <c r="BV8827" s="677"/>
      <c r="BW8827" s="677"/>
      <c r="BX8827" s="677"/>
      <c r="BY8827" s="677"/>
      <c r="BZ8827" s="677"/>
      <c r="CA8827" s="677"/>
      <c r="CB8827" s="677"/>
      <c r="CC8827" s="677"/>
      <c r="CD8827" s="677"/>
      <c r="CE8827" s="677"/>
      <c r="CF8827" s="677"/>
      <c r="CG8827" s="677"/>
    </row>
    <row r="8828" spans="1:85">
      <c r="A8828" s="54"/>
      <c r="B8828" s="103"/>
      <c r="C8828" s="54"/>
      <c r="D8828" s="136"/>
      <c r="E8828" s="678"/>
      <c r="F8828" s="54"/>
      <c r="G8828" s="77"/>
      <c r="H8828" s="77"/>
      <c r="I8828" s="79"/>
      <c r="J8828" s="54"/>
      <c r="K8828" s="75" t="s">
        <v>1501</v>
      </c>
      <c r="L8828" s="76">
        <f>SUM(M8828:X8828)</f>
        <v>11</v>
      </c>
      <c r="M8828" s="76">
        <v>7</v>
      </c>
      <c r="N8828" s="76">
        <v>1</v>
      </c>
      <c r="O8828" s="76">
        <v>0</v>
      </c>
      <c r="P8828" s="76">
        <v>0</v>
      </c>
      <c r="Q8828" s="76">
        <v>0</v>
      </c>
      <c r="R8828" s="76">
        <v>0</v>
      </c>
      <c r="S8828" s="76">
        <v>2</v>
      </c>
      <c r="T8828" s="76">
        <v>0</v>
      </c>
      <c r="U8828" s="76">
        <v>0</v>
      </c>
      <c r="V8828" s="76">
        <v>0</v>
      </c>
      <c r="W8828" s="76">
        <v>0</v>
      </c>
      <c r="X8828" s="76">
        <v>1</v>
      </c>
      <c r="Y8828" s="677"/>
      <c r="Z8828" s="677"/>
      <c r="AA8828" s="677"/>
      <c r="AB8828" s="677"/>
      <c r="AC8828" s="677"/>
      <c r="AD8828" s="677"/>
      <c r="AE8828" s="677"/>
      <c r="AF8828" s="677"/>
      <c r="AG8828" s="677"/>
      <c r="AH8828" s="677"/>
      <c r="AI8828" s="677"/>
      <c r="AJ8828" s="677"/>
      <c r="AK8828" s="677"/>
      <c r="AL8828" s="677"/>
      <c r="AM8828" s="677"/>
      <c r="AN8828" s="677"/>
      <c r="AO8828" s="677"/>
      <c r="AP8828" s="677"/>
      <c r="AQ8828" s="677"/>
      <c r="AR8828" s="677"/>
      <c r="AS8828" s="677"/>
      <c r="AT8828" s="677"/>
      <c r="AU8828" s="677"/>
      <c r="AV8828" s="677"/>
      <c r="AW8828" s="677"/>
      <c r="AX8828" s="677"/>
      <c r="AY8828" s="677"/>
      <c r="AZ8828" s="677"/>
      <c r="BA8828" s="677"/>
      <c r="BB8828" s="677"/>
      <c r="BC8828" s="677"/>
      <c r="BD8828" s="677"/>
      <c r="BE8828" s="677"/>
      <c r="BF8828" s="677"/>
      <c r="BG8828" s="677"/>
      <c r="BH8828" s="677"/>
      <c r="BI8828" s="677"/>
      <c r="BJ8828" s="677"/>
      <c r="BK8828" s="677"/>
      <c r="BL8828" s="677"/>
      <c r="BM8828" s="677"/>
      <c r="BN8828" s="677"/>
      <c r="BO8828" s="677"/>
      <c r="BP8828" s="677"/>
      <c r="BQ8828" s="677"/>
      <c r="BR8828" s="677"/>
      <c r="BS8828" s="677"/>
      <c r="BT8828" s="677"/>
      <c r="BU8828" s="677"/>
      <c r="BV8828" s="677"/>
      <c r="BW8828" s="677"/>
      <c r="BX8828" s="677"/>
      <c r="BY8828" s="677"/>
      <c r="BZ8828" s="677"/>
      <c r="CA8828" s="677"/>
      <c r="CB8828" s="677"/>
      <c r="CC8828" s="677"/>
      <c r="CD8828" s="677"/>
      <c r="CE8828" s="677"/>
      <c r="CF8828" s="677"/>
      <c r="CG8828" s="677"/>
    </row>
    <row r="8829" spans="1:85">
      <c r="A8829" s="54"/>
      <c r="B8829" s="103"/>
      <c r="C8829" s="80"/>
      <c r="D8829" s="138"/>
      <c r="E8829" s="679"/>
      <c r="F8829" s="80"/>
      <c r="G8829" s="81"/>
      <c r="H8829" s="81"/>
      <c r="I8829" s="83"/>
      <c r="J8829" s="80"/>
      <c r="K8829" s="84" t="s">
        <v>1502</v>
      </c>
      <c r="L8829" s="76">
        <f>SUM(M8829:X8829)</f>
        <v>126</v>
      </c>
      <c r="M8829" s="76">
        <v>7</v>
      </c>
      <c r="N8829" s="76">
        <v>2</v>
      </c>
      <c r="O8829" s="76">
        <v>30</v>
      </c>
      <c r="P8829" s="76">
        <v>0</v>
      </c>
      <c r="Q8829" s="76">
        <v>0</v>
      </c>
      <c r="R8829" s="76">
        <v>0</v>
      </c>
      <c r="S8829" s="76">
        <v>39</v>
      </c>
      <c r="T8829" s="76">
        <v>13</v>
      </c>
      <c r="U8829" s="76">
        <v>0</v>
      </c>
      <c r="V8829" s="76">
        <v>0</v>
      </c>
      <c r="W8829" s="76">
        <v>12</v>
      </c>
      <c r="X8829" s="76">
        <v>23</v>
      </c>
      <c r="Y8829" s="677"/>
      <c r="Z8829" s="677"/>
      <c r="AA8829" s="677"/>
      <c r="AB8829" s="677"/>
      <c r="AC8829" s="677"/>
      <c r="AD8829" s="677"/>
      <c r="AE8829" s="677"/>
      <c r="AF8829" s="677"/>
      <c r="AG8829" s="677"/>
      <c r="AH8829" s="677"/>
      <c r="AI8829" s="677"/>
      <c r="AJ8829" s="677"/>
      <c r="AK8829" s="677"/>
      <c r="AL8829" s="677"/>
      <c r="AM8829" s="677"/>
      <c r="AN8829" s="677"/>
      <c r="AO8829" s="677"/>
      <c r="AP8829" s="677"/>
      <c r="AQ8829" s="677"/>
      <c r="AR8829" s="677"/>
      <c r="AS8829" s="677"/>
      <c r="AT8829" s="677"/>
      <c r="AU8829" s="677"/>
      <c r="AV8829" s="677"/>
      <c r="AW8829" s="677"/>
      <c r="AX8829" s="677"/>
      <c r="AY8829" s="677"/>
      <c r="AZ8829" s="677"/>
      <c r="BA8829" s="677"/>
      <c r="BB8829" s="677"/>
      <c r="BC8829" s="677"/>
      <c r="BD8829" s="677"/>
      <c r="BE8829" s="677"/>
      <c r="BF8829" s="677"/>
      <c r="BG8829" s="677"/>
      <c r="BH8829" s="677"/>
      <c r="BI8829" s="677"/>
      <c r="BJ8829" s="677"/>
      <c r="BK8829" s="677"/>
      <c r="BL8829" s="677"/>
      <c r="BM8829" s="677"/>
      <c r="BN8829" s="677"/>
      <c r="BO8829" s="677"/>
      <c r="BP8829" s="677"/>
      <c r="BQ8829" s="677"/>
      <c r="BR8829" s="677"/>
      <c r="BS8829" s="677"/>
      <c r="BT8829" s="677"/>
      <c r="BU8829" s="677"/>
      <c r="BV8829" s="677"/>
      <c r="BW8829" s="677"/>
      <c r="BX8829" s="677"/>
      <c r="BY8829" s="677"/>
      <c r="BZ8829" s="677"/>
      <c r="CA8829" s="677"/>
      <c r="CB8829" s="677"/>
      <c r="CC8829" s="677"/>
      <c r="CD8829" s="677"/>
      <c r="CE8829" s="677"/>
      <c r="CF8829" s="677"/>
      <c r="CG8829" s="677"/>
    </row>
    <row r="8830" spans="1:85">
      <c r="A8830" s="54"/>
      <c r="B8830" s="46" t="s">
        <v>13336</v>
      </c>
      <c r="C8830" s="46" t="s">
        <v>33</v>
      </c>
      <c r="D8830" s="58" t="s">
        <v>13337</v>
      </c>
      <c r="E8830" s="97" t="s">
        <v>13338</v>
      </c>
      <c r="F8830" s="46" t="s">
        <v>2401</v>
      </c>
      <c r="G8830" s="58" t="s">
        <v>13339</v>
      </c>
      <c r="H8830" s="58" t="s">
        <v>13340</v>
      </c>
      <c r="I8830" s="524">
        <v>1348</v>
      </c>
      <c r="J8830" s="46" t="s">
        <v>1508</v>
      </c>
      <c r="K8830" s="75" t="s">
        <v>1509</v>
      </c>
      <c r="L8830" s="76">
        <f>SUM(M8830:X8830)</f>
        <v>0</v>
      </c>
      <c r="M8830" s="76"/>
      <c r="N8830" s="76"/>
      <c r="O8830" s="76"/>
      <c r="P8830" s="76"/>
      <c r="Q8830" s="76"/>
      <c r="R8830" s="76"/>
      <c r="S8830" s="76"/>
      <c r="T8830" s="76"/>
      <c r="U8830" s="76"/>
      <c r="V8830" s="76"/>
      <c r="W8830" s="76"/>
      <c r="X8830" s="76"/>
      <c r="Y8830" s="677"/>
      <c r="Z8830" s="677"/>
      <c r="AA8830" s="677"/>
      <c r="AB8830" s="677"/>
      <c r="AC8830" s="677"/>
      <c r="AD8830" s="677"/>
      <c r="AE8830" s="677"/>
      <c r="AF8830" s="677"/>
      <c r="AG8830" s="677"/>
      <c r="AH8830" s="677"/>
      <c r="AI8830" s="677"/>
      <c r="AJ8830" s="677"/>
      <c r="AK8830" s="677"/>
      <c r="AL8830" s="677"/>
      <c r="AM8830" s="677"/>
      <c r="AN8830" s="677"/>
      <c r="AO8830" s="677"/>
      <c r="AP8830" s="677"/>
      <c r="AQ8830" s="677"/>
      <c r="AR8830" s="677"/>
      <c r="AS8830" s="677"/>
      <c r="AT8830" s="677"/>
      <c r="AU8830" s="677"/>
      <c r="AV8830" s="677"/>
      <c r="AW8830" s="677"/>
      <c r="AX8830" s="677"/>
      <c r="AY8830" s="677"/>
      <c r="AZ8830" s="677"/>
      <c r="BA8830" s="677"/>
      <c r="BB8830" s="677"/>
      <c r="BC8830" s="677"/>
      <c r="BD8830" s="677"/>
      <c r="BE8830" s="677"/>
      <c r="BF8830" s="677"/>
      <c r="BG8830" s="677"/>
      <c r="BH8830" s="677"/>
      <c r="BI8830" s="677"/>
      <c r="BJ8830" s="677"/>
      <c r="BK8830" s="677"/>
      <c r="BL8830" s="677"/>
      <c r="BM8830" s="677"/>
      <c r="BN8830" s="677"/>
      <c r="BO8830" s="677"/>
      <c r="BP8830" s="677"/>
      <c r="BQ8830" s="677"/>
      <c r="BR8830" s="677"/>
      <c r="BS8830" s="677"/>
      <c r="BT8830" s="677"/>
      <c r="BU8830" s="677"/>
      <c r="BV8830" s="677"/>
      <c r="BW8830" s="677"/>
      <c r="BX8830" s="677"/>
      <c r="BY8830" s="677"/>
      <c r="BZ8830" s="677"/>
      <c r="CA8830" s="677"/>
      <c r="CB8830" s="677"/>
      <c r="CC8830" s="677"/>
      <c r="CD8830" s="677"/>
      <c r="CE8830" s="677"/>
      <c r="CF8830" s="677"/>
      <c r="CG8830" s="677"/>
    </row>
    <row r="8831" spans="1:85">
      <c r="A8831" s="54"/>
      <c r="B8831" s="54"/>
      <c r="C8831" s="54"/>
      <c r="D8831" s="169"/>
      <c r="E8831" s="98"/>
      <c r="F8831" s="135"/>
      <c r="G8831" s="77"/>
      <c r="H8831" s="77"/>
      <c r="I8831" s="525"/>
      <c r="J8831" s="54"/>
      <c r="K8831" s="75" t="s">
        <v>1501</v>
      </c>
      <c r="L8831" s="76">
        <f t="shared" ref="L8831:L8894" si="485">SUM(M8831:X8831)</f>
        <v>0</v>
      </c>
      <c r="M8831" s="76"/>
      <c r="N8831" s="76"/>
      <c r="O8831" s="76"/>
      <c r="P8831" s="76"/>
      <c r="Q8831" s="76"/>
      <c r="R8831" s="76"/>
      <c r="S8831" s="76"/>
      <c r="T8831" s="76"/>
      <c r="U8831" s="76"/>
      <c r="V8831" s="76"/>
      <c r="W8831" s="76"/>
      <c r="X8831" s="76"/>
      <c r="Y8831" s="677"/>
      <c r="Z8831" s="677"/>
      <c r="AA8831" s="677"/>
      <c r="AB8831" s="677"/>
      <c r="AC8831" s="677"/>
      <c r="AD8831" s="677"/>
      <c r="AE8831" s="677"/>
      <c r="AF8831" s="677"/>
      <c r="AG8831" s="677"/>
      <c r="AH8831" s="677"/>
      <c r="AI8831" s="677"/>
      <c r="AJ8831" s="677"/>
      <c r="AK8831" s="677"/>
      <c r="AL8831" s="677"/>
      <c r="AM8831" s="677"/>
      <c r="AN8831" s="677"/>
      <c r="AO8831" s="677"/>
      <c r="AP8831" s="677"/>
      <c r="AQ8831" s="677"/>
      <c r="AR8831" s="677"/>
      <c r="AS8831" s="677"/>
      <c r="AT8831" s="677"/>
      <c r="AU8831" s="677"/>
      <c r="AV8831" s="677"/>
      <c r="AW8831" s="677"/>
      <c r="AX8831" s="677"/>
      <c r="AY8831" s="677"/>
      <c r="AZ8831" s="677"/>
      <c r="BA8831" s="677"/>
      <c r="BB8831" s="677"/>
      <c r="BC8831" s="677"/>
      <c r="BD8831" s="677"/>
      <c r="BE8831" s="677"/>
      <c r="BF8831" s="677"/>
      <c r="BG8831" s="677"/>
      <c r="BH8831" s="677"/>
      <c r="BI8831" s="677"/>
      <c r="BJ8831" s="677"/>
      <c r="BK8831" s="677"/>
      <c r="BL8831" s="677"/>
      <c r="BM8831" s="677"/>
      <c r="BN8831" s="677"/>
      <c r="BO8831" s="677"/>
      <c r="BP8831" s="677"/>
      <c r="BQ8831" s="677"/>
      <c r="BR8831" s="677"/>
      <c r="BS8831" s="677"/>
      <c r="BT8831" s="677"/>
      <c r="BU8831" s="677"/>
      <c r="BV8831" s="677"/>
      <c r="BW8831" s="677"/>
      <c r="BX8831" s="677"/>
      <c r="BY8831" s="677"/>
      <c r="BZ8831" s="677"/>
      <c r="CA8831" s="677"/>
      <c r="CB8831" s="677"/>
      <c r="CC8831" s="677"/>
      <c r="CD8831" s="677"/>
      <c r="CE8831" s="677"/>
      <c r="CF8831" s="677"/>
      <c r="CG8831" s="677"/>
    </row>
    <row r="8832" spans="1:85">
      <c r="A8832" s="54"/>
      <c r="B8832" s="54"/>
      <c r="C8832" s="80"/>
      <c r="D8832" s="81"/>
      <c r="E8832" s="99"/>
      <c r="F8832" s="80"/>
      <c r="G8832" s="81"/>
      <c r="H8832" s="81"/>
      <c r="I8832" s="526"/>
      <c r="J8832" s="80"/>
      <c r="K8832" s="84" t="s">
        <v>1502</v>
      </c>
      <c r="L8832" s="76">
        <f t="shared" si="485"/>
        <v>8</v>
      </c>
      <c r="M8832" s="76"/>
      <c r="N8832" s="76"/>
      <c r="O8832" s="76">
        <v>3</v>
      </c>
      <c r="P8832" s="76"/>
      <c r="Q8832" s="76"/>
      <c r="R8832" s="76"/>
      <c r="S8832" s="76">
        <v>4</v>
      </c>
      <c r="T8832" s="76"/>
      <c r="U8832" s="76"/>
      <c r="V8832" s="76"/>
      <c r="W8832" s="76"/>
      <c r="X8832" s="76">
        <v>1</v>
      </c>
      <c r="Y8832" s="677"/>
      <c r="Z8832" s="677"/>
      <c r="AA8832" s="677"/>
      <c r="AB8832" s="677"/>
      <c r="AC8832" s="677"/>
      <c r="AD8832" s="677"/>
      <c r="AE8832" s="677"/>
      <c r="AF8832" s="677"/>
      <c r="AG8832" s="677"/>
      <c r="AH8832" s="677"/>
      <c r="AI8832" s="677"/>
      <c r="AJ8832" s="677"/>
      <c r="AK8832" s="677"/>
      <c r="AL8832" s="677"/>
      <c r="AM8832" s="677"/>
      <c r="AN8832" s="677"/>
      <c r="AO8832" s="677"/>
      <c r="AP8832" s="677"/>
      <c r="AQ8832" s="677"/>
      <c r="AR8832" s="677"/>
      <c r="AS8832" s="677"/>
      <c r="AT8832" s="677"/>
      <c r="AU8832" s="677"/>
      <c r="AV8832" s="677"/>
      <c r="AW8832" s="677"/>
      <c r="AX8832" s="677"/>
      <c r="AY8832" s="677"/>
      <c r="AZ8832" s="677"/>
      <c r="BA8832" s="677"/>
      <c r="BB8832" s="677"/>
      <c r="BC8832" s="677"/>
      <c r="BD8832" s="677"/>
      <c r="BE8832" s="677"/>
      <c r="BF8832" s="677"/>
      <c r="BG8832" s="677"/>
      <c r="BH8832" s="677"/>
      <c r="BI8832" s="677"/>
      <c r="BJ8832" s="677"/>
      <c r="BK8832" s="677"/>
      <c r="BL8832" s="677"/>
      <c r="BM8832" s="677"/>
      <c r="BN8832" s="677"/>
      <c r="BO8832" s="677"/>
      <c r="BP8832" s="677"/>
      <c r="BQ8832" s="677"/>
      <c r="BR8832" s="677"/>
      <c r="BS8832" s="677"/>
      <c r="BT8832" s="677"/>
      <c r="BU8832" s="677"/>
      <c r="BV8832" s="677"/>
      <c r="BW8832" s="677"/>
      <c r="BX8832" s="677"/>
      <c r="BY8832" s="677"/>
      <c r="BZ8832" s="677"/>
      <c r="CA8832" s="677"/>
      <c r="CB8832" s="677"/>
      <c r="CC8832" s="677"/>
      <c r="CD8832" s="677"/>
      <c r="CE8832" s="677"/>
      <c r="CF8832" s="677"/>
      <c r="CG8832" s="677"/>
    </row>
    <row r="8833" spans="1:85">
      <c r="A8833" s="54"/>
      <c r="B8833" s="54"/>
      <c r="C8833" s="46" t="s">
        <v>33</v>
      </c>
      <c r="D8833" s="58" t="s">
        <v>13341</v>
      </c>
      <c r="E8833" s="58" t="s">
        <v>13342</v>
      </c>
      <c r="F8833" s="46" t="s">
        <v>13343</v>
      </c>
      <c r="G8833" s="58" t="s">
        <v>13344</v>
      </c>
      <c r="H8833" s="58" t="s">
        <v>13345</v>
      </c>
      <c r="I8833" s="524">
        <v>5229</v>
      </c>
      <c r="J8833" s="46" t="s">
        <v>1508</v>
      </c>
      <c r="K8833" s="75" t="s">
        <v>1509</v>
      </c>
      <c r="L8833" s="76">
        <f>SUM(M8833:X8833)</f>
        <v>0</v>
      </c>
      <c r="M8833" s="76"/>
      <c r="N8833" s="76"/>
      <c r="O8833" s="76"/>
      <c r="P8833" s="76"/>
      <c r="Q8833" s="76"/>
      <c r="R8833" s="76"/>
      <c r="S8833" s="76"/>
      <c r="T8833" s="76"/>
      <c r="U8833" s="76"/>
      <c r="V8833" s="76"/>
      <c r="W8833" s="76"/>
      <c r="X8833" s="76"/>
      <c r="Y8833" s="677"/>
      <c r="Z8833" s="677"/>
      <c r="AA8833" s="677"/>
      <c r="AB8833" s="677"/>
      <c r="AC8833" s="677"/>
      <c r="AD8833" s="677"/>
      <c r="AE8833" s="677"/>
      <c r="AF8833" s="677"/>
      <c r="AG8833" s="677"/>
      <c r="AH8833" s="677"/>
      <c r="AI8833" s="677"/>
      <c r="AJ8833" s="677"/>
      <c r="AK8833" s="677"/>
      <c r="AL8833" s="677"/>
      <c r="AM8833" s="677"/>
      <c r="AN8833" s="677"/>
      <c r="AO8833" s="677"/>
      <c r="AP8833" s="677"/>
      <c r="AQ8833" s="677"/>
      <c r="AR8833" s="677"/>
      <c r="AS8833" s="677"/>
      <c r="AT8833" s="677"/>
      <c r="AU8833" s="677"/>
      <c r="AV8833" s="677"/>
      <c r="AW8833" s="677"/>
      <c r="AX8833" s="677"/>
      <c r="AY8833" s="677"/>
      <c r="AZ8833" s="677"/>
      <c r="BA8833" s="677"/>
      <c r="BB8833" s="677"/>
      <c r="BC8833" s="677"/>
      <c r="BD8833" s="677"/>
      <c r="BE8833" s="677"/>
      <c r="BF8833" s="677"/>
      <c r="BG8833" s="677"/>
      <c r="BH8833" s="677"/>
      <c r="BI8833" s="677"/>
      <c r="BJ8833" s="677"/>
      <c r="BK8833" s="677"/>
      <c r="BL8833" s="677"/>
      <c r="BM8833" s="677"/>
      <c r="BN8833" s="677"/>
      <c r="BO8833" s="677"/>
      <c r="BP8833" s="677"/>
      <c r="BQ8833" s="677"/>
      <c r="BR8833" s="677"/>
      <c r="BS8833" s="677"/>
      <c r="BT8833" s="677"/>
      <c r="BU8833" s="677"/>
      <c r="BV8833" s="677"/>
      <c r="BW8833" s="677"/>
      <c r="BX8833" s="677"/>
      <c r="BY8833" s="677"/>
      <c r="BZ8833" s="677"/>
      <c r="CA8833" s="677"/>
      <c r="CB8833" s="677"/>
      <c r="CC8833" s="677"/>
      <c r="CD8833" s="677"/>
      <c r="CE8833" s="677"/>
      <c r="CF8833" s="677"/>
      <c r="CG8833" s="677"/>
    </row>
    <row r="8834" spans="1:85">
      <c r="A8834" s="54"/>
      <c r="B8834" s="54"/>
      <c r="C8834" s="54"/>
      <c r="D8834" s="77"/>
      <c r="E8834" s="77"/>
      <c r="F8834" s="54"/>
      <c r="G8834" s="77"/>
      <c r="H8834" s="77"/>
      <c r="I8834" s="525"/>
      <c r="J8834" s="54"/>
      <c r="K8834" s="75" t="s">
        <v>1501</v>
      </c>
      <c r="L8834" s="76">
        <f t="shared" si="485"/>
        <v>0</v>
      </c>
      <c r="M8834" s="76"/>
      <c r="N8834" s="76"/>
      <c r="O8834" s="76"/>
      <c r="P8834" s="76"/>
      <c r="Q8834" s="76"/>
      <c r="R8834" s="76"/>
      <c r="S8834" s="76"/>
      <c r="T8834" s="76"/>
      <c r="U8834" s="76"/>
      <c r="V8834" s="76"/>
      <c r="W8834" s="76"/>
      <c r="X8834" s="76"/>
      <c r="Y8834" s="677"/>
      <c r="Z8834" s="677"/>
      <c r="AA8834" s="677"/>
      <c r="AB8834" s="677"/>
      <c r="AC8834" s="677"/>
      <c r="AD8834" s="677"/>
      <c r="AE8834" s="677"/>
      <c r="AF8834" s="677"/>
      <c r="AG8834" s="677"/>
      <c r="AH8834" s="677"/>
      <c r="AI8834" s="677"/>
      <c r="AJ8834" s="677"/>
      <c r="AK8834" s="677"/>
      <c r="AL8834" s="677"/>
      <c r="AM8834" s="677"/>
      <c r="AN8834" s="677"/>
      <c r="AO8834" s="677"/>
      <c r="AP8834" s="677"/>
      <c r="AQ8834" s="677"/>
      <c r="AR8834" s="677"/>
      <c r="AS8834" s="677"/>
      <c r="AT8834" s="677"/>
      <c r="AU8834" s="677"/>
      <c r="AV8834" s="677"/>
      <c r="AW8834" s="677"/>
      <c r="AX8834" s="677"/>
      <c r="AY8834" s="677"/>
      <c r="AZ8834" s="677"/>
      <c r="BA8834" s="677"/>
      <c r="BB8834" s="677"/>
      <c r="BC8834" s="677"/>
      <c r="BD8834" s="677"/>
      <c r="BE8834" s="677"/>
      <c r="BF8834" s="677"/>
      <c r="BG8834" s="677"/>
      <c r="BH8834" s="677"/>
      <c r="BI8834" s="677"/>
      <c r="BJ8834" s="677"/>
      <c r="BK8834" s="677"/>
      <c r="BL8834" s="677"/>
      <c r="BM8834" s="677"/>
      <c r="BN8834" s="677"/>
      <c r="BO8834" s="677"/>
      <c r="BP8834" s="677"/>
      <c r="BQ8834" s="677"/>
      <c r="BR8834" s="677"/>
      <c r="BS8834" s="677"/>
      <c r="BT8834" s="677"/>
      <c r="BU8834" s="677"/>
      <c r="BV8834" s="677"/>
      <c r="BW8834" s="677"/>
      <c r="BX8834" s="677"/>
      <c r="BY8834" s="677"/>
      <c r="BZ8834" s="677"/>
      <c r="CA8834" s="677"/>
      <c r="CB8834" s="677"/>
      <c r="CC8834" s="677"/>
      <c r="CD8834" s="677"/>
      <c r="CE8834" s="677"/>
      <c r="CF8834" s="677"/>
      <c r="CG8834" s="677"/>
    </row>
    <row r="8835" spans="1:85">
      <c r="A8835" s="54"/>
      <c r="B8835" s="54"/>
      <c r="C8835" s="80"/>
      <c r="D8835" s="81"/>
      <c r="E8835" s="81"/>
      <c r="F8835" s="80"/>
      <c r="G8835" s="81"/>
      <c r="H8835" s="81"/>
      <c r="I8835" s="526"/>
      <c r="J8835" s="80"/>
      <c r="K8835" s="84" t="s">
        <v>1502</v>
      </c>
      <c r="L8835" s="76">
        <f t="shared" si="485"/>
        <v>5</v>
      </c>
      <c r="M8835" s="76"/>
      <c r="N8835" s="76"/>
      <c r="O8835" s="76"/>
      <c r="P8835" s="76"/>
      <c r="Q8835" s="76"/>
      <c r="R8835" s="76"/>
      <c r="S8835" s="76">
        <v>2</v>
      </c>
      <c r="T8835" s="76">
        <v>3</v>
      </c>
      <c r="U8835" s="76"/>
      <c r="V8835" s="76"/>
      <c r="W8835" s="76"/>
      <c r="X8835" s="76"/>
      <c r="Y8835" s="677"/>
      <c r="Z8835" s="677"/>
      <c r="AA8835" s="677"/>
      <c r="AB8835" s="677"/>
      <c r="AC8835" s="677"/>
      <c r="AD8835" s="677"/>
      <c r="AE8835" s="677"/>
      <c r="AF8835" s="677"/>
      <c r="AG8835" s="677"/>
      <c r="AH8835" s="677"/>
      <c r="AI8835" s="677"/>
      <c r="AJ8835" s="677"/>
      <c r="AK8835" s="677"/>
      <c r="AL8835" s="677"/>
      <c r="AM8835" s="677"/>
      <c r="AN8835" s="677"/>
      <c r="AO8835" s="677"/>
      <c r="AP8835" s="677"/>
      <c r="AQ8835" s="677"/>
      <c r="AR8835" s="677"/>
      <c r="AS8835" s="677"/>
      <c r="AT8835" s="677"/>
      <c r="AU8835" s="677"/>
      <c r="AV8835" s="677"/>
      <c r="AW8835" s="677"/>
      <c r="AX8835" s="677"/>
      <c r="AY8835" s="677"/>
      <c r="AZ8835" s="677"/>
      <c r="BA8835" s="677"/>
      <c r="BB8835" s="677"/>
      <c r="BC8835" s="677"/>
      <c r="BD8835" s="677"/>
      <c r="BE8835" s="677"/>
      <c r="BF8835" s="677"/>
      <c r="BG8835" s="677"/>
      <c r="BH8835" s="677"/>
      <c r="BI8835" s="677"/>
      <c r="BJ8835" s="677"/>
      <c r="BK8835" s="677"/>
      <c r="BL8835" s="677"/>
      <c r="BM8835" s="677"/>
      <c r="BN8835" s="677"/>
      <c r="BO8835" s="677"/>
      <c r="BP8835" s="677"/>
      <c r="BQ8835" s="677"/>
      <c r="BR8835" s="677"/>
      <c r="BS8835" s="677"/>
      <c r="BT8835" s="677"/>
      <c r="BU8835" s="677"/>
      <c r="BV8835" s="677"/>
      <c r="BW8835" s="677"/>
      <c r="BX8835" s="677"/>
      <c r="BY8835" s="677"/>
      <c r="BZ8835" s="677"/>
      <c r="CA8835" s="677"/>
      <c r="CB8835" s="677"/>
      <c r="CC8835" s="677"/>
      <c r="CD8835" s="677"/>
      <c r="CE8835" s="677"/>
      <c r="CF8835" s="677"/>
      <c r="CG8835" s="677"/>
    </row>
    <row r="8836" spans="1:85">
      <c r="A8836" s="54"/>
      <c r="B8836" s="54"/>
      <c r="C8836" s="46" t="s">
        <v>33</v>
      </c>
      <c r="D8836" s="58" t="s">
        <v>13346</v>
      </c>
      <c r="E8836" s="58" t="s">
        <v>13347</v>
      </c>
      <c r="F8836" s="46" t="s">
        <v>13348</v>
      </c>
      <c r="G8836" s="58" t="s">
        <v>13349</v>
      </c>
      <c r="H8836" s="58" t="s">
        <v>13350</v>
      </c>
      <c r="I8836" s="524">
        <v>2845</v>
      </c>
      <c r="J8836" s="46" t="s">
        <v>1508</v>
      </c>
      <c r="K8836" s="75" t="s">
        <v>1509</v>
      </c>
      <c r="L8836" s="76">
        <f>SUM(M8836:X8836)</f>
        <v>0</v>
      </c>
      <c r="M8836" s="76"/>
      <c r="N8836" s="76"/>
      <c r="O8836" s="76"/>
      <c r="P8836" s="76"/>
      <c r="Q8836" s="76"/>
      <c r="R8836" s="76"/>
      <c r="S8836" s="76"/>
      <c r="T8836" s="76"/>
      <c r="U8836" s="76"/>
      <c r="V8836" s="76"/>
      <c r="W8836" s="76"/>
      <c r="X8836" s="76"/>
      <c r="Y8836" s="677"/>
      <c r="Z8836" s="677"/>
      <c r="AA8836" s="677"/>
      <c r="AB8836" s="677"/>
      <c r="AC8836" s="677"/>
      <c r="AD8836" s="677"/>
      <c r="AE8836" s="677"/>
      <c r="AF8836" s="677"/>
      <c r="AG8836" s="677"/>
      <c r="AH8836" s="677"/>
      <c r="AI8836" s="677"/>
      <c r="AJ8836" s="677"/>
      <c r="AK8836" s="677"/>
      <c r="AL8836" s="677"/>
      <c r="AM8836" s="677"/>
      <c r="AN8836" s="677"/>
      <c r="AO8836" s="677"/>
      <c r="AP8836" s="677"/>
      <c r="AQ8836" s="677"/>
      <c r="AR8836" s="677"/>
      <c r="AS8836" s="677"/>
      <c r="AT8836" s="677"/>
      <c r="AU8836" s="677"/>
      <c r="AV8836" s="677"/>
      <c r="AW8836" s="677"/>
      <c r="AX8836" s="677"/>
      <c r="AY8836" s="677"/>
      <c r="AZ8836" s="677"/>
      <c r="BA8836" s="677"/>
      <c r="BB8836" s="677"/>
      <c r="BC8836" s="677"/>
      <c r="BD8836" s="677"/>
      <c r="BE8836" s="677"/>
      <c r="BF8836" s="677"/>
      <c r="BG8836" s="677"/>
      <c r="BH8836" s="677"/>
      <c r="BI8836" s="677"/>
      <c r="BJ8836" s="677"/>
      <c r="BK8836" s="677"/>
      <c r="BL8836" s="677"/>
      <c r="BM8836" s="677"/>
      <c r="BN8836" s="677"/>
      <c r="BO8836" s="677"/>
      <c r="BP8836" s="677"/>
      <c r="BQ8836" s="677"/>
      <c r="BR8836" s="677"/>
      <c r="BS8836" s="677"/>
      <c r="BT8836" s="677"/>
      <c r="BU8836" s="677"/>
      <c r="BV8836" s="677"/>
      <c r="BW8836" s="677"/>
      <c r="BX8836" s="677"/>
      <c r="BY8836" s="677"/>
      <c r="BZ8836" s="677"/>
      <c r="CA8836" s="677"/>
      <c r="CB8836" s="677"/>
      <c r="CC8836" s="677"/>
      <c r="CD8836" s="677"/>
      <c r="CE8836" s="677"/>
      <c r="CF8836" s="677"/>
      <c r="CG8836" s="677"/>
    </row>
    <row r="8837" spans="1:85">
      <c r="A8837" s="54"/>
      <c r="B8837" s="54"/>
      <c r="C8837" s="54"/>
      <c r="D8837" s="77"/>
      <c r="E8837" s="77"/>
      <c r="F8837" s="54"/>
      <c r="G8837" s="77"/>
      <c r="H8837" s="77"/>
      <c r="I8837" s="525"/>
      <c r="J8837" s="54"/>
      <c r="K8837" s="75" t="s">
        <v>1501</v>
      </c>
      <c r="L8837" s="76">
        <f t="shared" si="485"/>
        <v>0</v>
      </c>
      <c r="M8837" s="76"/>
      <c r="N8837" s="76"/>
      <c r="O8837" s="76"/>
      <c r="P8837" s="76"/>
      <c r="Q8837" s="76"/>
      <c r="R8837" s="76"/>
      <c r="S8837" s="76"/>
      <c r="T8837" s="76"/>
      <c r="U8837" s="76"/>
      <c r="V8837" s="76"/>
      <c r="W8837" s="76"/>
      <c r="X8837" s="76"/>
      <c r="Y8837" s="677"/>
      <c r="Z8837" s="677"/>
      <c r="AA8837" s="677"/>
      <c r="AB8837" s="677"/>
      <c r="AC8837" s="677"/>
      <c r="AD8837" s="677"/>
      <c r="AE8837" s="677"/>
      <c r="AF8837" s="677"/>
      <c r="AG8837" s="677"/>
      <c r="AH8837" s="677"/>
      <c r="AI8837" s="677"/>
      <c r="AJ8837" s="677"/>
      <c r="AK8837" s="677"/>
      <c r="AL8837" s="677"/>
      <c r="AM8837" s="677"/>
      <c r="AN8837" s="677"/>
      <c r="AO8837" s="677"/>
      <c r="AP8837" s="677"/>
      <c r="AQ8837" s="677"/>
      <c r="AR8837" s="677"/>
      <c r="AS8837" s="677"/>
      <c r="AT8837" s="677"/>
      <c r="AU8837" s="677"/>
      <c r="AV8837" s="677"/>
      <c r="AW8837" s="677"/>
      <c r="AX8837" s="677"/>
      <c r="AY8837" s="677"/>
      <c r="AZ8837" s="677"/>
      <c r="BA8837" s="677"/>
      <c r="BB8837" s="677"/>
      <c r="BC8837" s="677"/>
      <c r="BD8837" s="677"/>
      <c r="BE8837" s="677"/>
      <c r="BF8837" s="677"/>
      <c r="BG8837" s="677"/>
      <c r="BH8837" s="677"/>
      <c r="BI8837" s="677"/>
      <c r="BJ8837" s="677"/>
      <c r="BK8837" s="677"/>
      <c r="BL8837" s="677"/>
      <c r="BM8837" s="677"/>
      <c r="BN8837" s="677"/>
      <c r="BO8837" s="677"/>
      <c r="BP8837" s="677"/>
      <c r="BQ8837" s="677"/>
      <c r="BR8837" s="677"/>
      <c r="BS8837" s="677"/>
      <c r="BT8837" s="677"/>
      <c r="BU8837" s="677"/>
      <c r="BV8837" s="677"/>
      <c r="BW8837" s="677"/>
      <c r="BX8837" s="677"/>
      <c r="BY8837" s="677"/>
      <c r="BZ8837" s="677"/>
      <c r="CA8837" s="677"/>
      <c r="CB8837" s="677"/>
      <c r="CC8837" s="677"/>
      <c r="CD8837" s="677"/>
      <c r="CE8837" s="677"/>
      <c r="CF8837" s="677"/>
      <c r="CG8837" s="677"/>
    </row>
    <row r="8838" spans="1:85">
      <c r="A8838" s="54"/>
      <c r="B8838" s="54"/>
      <c r="C8838" s="80"/>
      <c r="D8838" s="81"/>
      <c r="E8838" s="81"/>
      <c r="F8838" s="80"/>
      <c r="G8838" s="81"/>
      <c r="H8838" s="81"/>
      <c r="I8838" s="526"/>
      <c r="J8838" s="80"/>
      <c r="K8838" s="84" t="s">
        <v>1502</v>
      </c>
      <c r="L8838" s="76">
        <f t="shared" si="485"/>
        <v>2</v>
      </c>
      <c r="M8838" s="76"/>
      <c r="N8838" s="76"/>
      <c r="O8838" s="76">
        <v>1</v>
      </c>
      <c r="P8838" s="76"/>
      <c r="Q8838" s="76"/>
      <c r="R8838" s="76"/>
      <c r="S8838" s="76"/>
      <c r="T8838" s="76">
        <v>1</v>
      </c>
      <c r="U8838" s="76"/>
      <c r="V8838" s="76"/>
      <c r="W8838" s="76"/>
      <c r="X8838" s="76"/>
      <c r="Y8838" s="677"/>
      <c r="Z8838" s="677"/>
      <c r="AA8838" s="677"/>
      <c r="AB8838" s="677"/>
      <c r="AC8838" s="677"/>
      <c r="AD8838" s="677"/>
      <c r="AE8838" s="677"/>
      <c r="AF8838" s="677"/>
      <c r="AG8838" s="677"/>
      <c r="AH8838" s="677"/>
      <c r="AI8838" s="677"/>
      <c r="AJ8838" s="677"/>
      <c r="AK8838" s="677"/>
      <c r="AL8838" s="677"/>
      <c r="AM8838" s="677"/>
      <c r="AN8838" s="677"/>
      <c r="AO8838" s="677"/>
      <c r="AP8838" s="677"/>
      <c r="AQ8838" s="677"/>
      <c r="AR8838" s="677"/>
      <c r="AS8838" s="677"/>
      <c r="AT8838" s="677"/>
      <c r="AU8838" s="677"/>
      <c r="AV8838" s="677"/>
      <c r="AW8838" s="677"/>
      <c r="AX8838" s="677"/>
      <c r="AY8838" s="677"/>
      <c r="AZ8838" s="677"/>
      <c r="BA8838" s="677"/>
      <c r="BB8838" s="677"/>
      <c r="BC8838" s="677"/>
      <c r="BD8838" s="677"/>
      <c r="BE8838" s="677"/>
      <c r="BF8838" s="677"/>
      <c r="BG8838" s="677"/>
      <c r="BH8838" s="677"/>
      <c r="BI8838" s="677"/>
      <c r="BJ8838" s="677"/>
      <c r="BK8838" s="677"/>
      <c r="BL8838" s="677"/>
      <c r="BM8838" s="677"/>
      <c r="BN8838" s="677"/>
      <c r="BO8838" s="677"/>
      <c r="BP8838" s="677"/>
      <c r="BQ8838" s="677"/>
      <c r="BR8838" s="677"/>
      <c r="BS8838" s="677"/>
      <c r="BT8838" s="677"/>
      <c r="BU8838" s="677"/>
      <c r="BV8838" s="677"/>
      <c r="BW8838" s="677"/>
      <c r="BX8838" s="677"/>
      <c r="BY8838" s="677"/>
      <c r="BZ8838" s="677"/>
      <c r="CA8838" s="677"/>
      <c r="CB8838" s="677"/>
      <c r="CC8838" s="677"/>
      <c r="CD8838" s="677"/>
      <c r="CE8838" s="677"/>
      <c r="CF8838" s="677"/>
      <c r="CG8838" s="677"/>
    </row>
    <row r="8839" spans="1:85">
      <c r="A8839" s="54"/>
      <c r="B8839" s="54"/>
      <c r="C8839" s="54" t="s">
        <v>1622</v>
      </c>
      <c r="D8839" s="77" t="s">
        <v>13351</v>
      </c>
      <c r="E8839" s="58" t="s">
        <v>13352</v>
      </c>
      <c r="F8839" s="54" t="s">
        <v>13353</v>
      </c>
      <c r="G8839" s="77" t="s">
        <v>13354</v>
      </c>
      <c r="H8839" s="77" t="s">
        <v>13355</v>
      </c>
      <c r="I8839" s="525">
        <v>0</v>
      </c>
      <c r="J8839" s="46" t="s">
        <v>1508</v>
      </c>
      <c r="K8839" s="75" t="s">
        <v>1509</v>
      </c>
      <c r="L8839" s="76">
        <f t="shared" si="485"/>
        <v>8</v>
      </c>
      <c r="M8839" s="76">
        <v>1</v>
      </c>
      <c r="N8839" s="76"/>
      <c r="O8839" s="76"/>
      <c r="P8839" s="76"/>
      <c r="Q8839" s="76"/>
      <c r="R8839" s="76"/>
      <c r="S8839" s="76"/>
      <c r="T8839" s="76"/>
      <c r="U8839" s="76"/>
      <c r="V8839" s="76"/>
      <c r="W8839" s="76"/>
      <c r="X8839" s="76">
        <v>7</v>
      </c>
      <c r="Y8839" s="677"/>
      <c r="Z8839" s="677"/>
      <c r="AA8839" s="677"/>
      <c r="AB8839" s="677"/>
      <c r="AC8839" s="677"/>
      <c r="AD8839" s="677"/>
      <c r="AE8839" s="677"/>
      <c r="AF8839" s="677"/>
      <c r="AG8839" s="677"/>
      <c r="AH8839" s="677"/>
      <c r="AI8839" s="677"/>
      <c r="AJ8839" s="677"/>
      <c r="AK8839" s="677"/>
      <c r="AL8839" s="677"/>
      <c r="AM8839" s="677"/>
      <c r="AN8839" s="677"/>
      <c r="AO8839" s="677"/>
      <c r="AP8839" s="677"/>
      <c r="AQ8839" s="677"/>
      <c r="AR8839" s="677"/>
      <c r="AS8839" s="677"/>
      <c r="AT8839" s="677"/>
      <c r="AU8839" s="677"/>
      <c r="AV8839" s="677"/>
      <c r="AW8839" s="677"/>
      <c r="AX8839" s="677"/>
      <c r="AY8839" s="677"/>
      <c r="AZ8839" s="677"/>
      <c r="BA8839" s="677"/>
      <c r="BB8839" s="677"/>
      <c r="BC8839" s="677"/>
      <c r="BD8839" s="677"/>
      <c r="BE8839" s="677"/>
      <c r="BF8839" s="677"/>
      <c r="BG8839" s="677"/>
      <c r="BH8839" s="677"/>
      <c r="BI8839" s="677"/>
      <c r="BJ8839" s="677"/>
      <c r="BK8839" s="677"/>
      <c r="BL8839" s="677"/>
      <c r="BM8839" s="677"/>
      <c r="BN8839" s="677"/>
      <c r="BO8839" s="677"/>
      <c r="BP8839" s="677"/>
      <c r="BQ8839" s="677"/>
      <c r="BR8839" s="677"/>
      <c r="BS8839" s="677"/>
      <c r="BT8839" s="677"/>
      <c r="BU8839" s="677"/>
      <c r="BV8839" s="677"/>
      <c r="BW8839" s="677"/>
      <c r="BX8839" s="677"/>
      <c r="BY8839" s="677"/>
      <c r="BZ8839" s="677"/>
      <c r="CA8839" s="677"/>
      <c r="CB8839" s="677"/>
      <c r="CC8839" s="677"/>
      <c r="CD8839" s="677"/>
      <c r="CE8839" s="677"/>
      <c r="CF8839" s="677"/>
      <c r="CG8839" s="677"/>
    </row>
    <row r="8840" spans="1:85">
      <c r="A8840" s="54"/>
      <c r="B8840" s="54"/>
      <c r="C8840" s="54"/>
      <c r="D8840" s="77"/>
      <c r="E8840" s="77"/>
      <c r="F8840" s="54"/>
      <c r="G8840" s="77"/>
      <c r="H8840" s="77"/>
      <c r="I8840" s="525"/>
      <c r="J8840" s="54"/>
      <c r="K8840" s="75" t="s">
        <v>1501</v>
      </c>
      <c r="L8840" s="76">
        <f t="shared" si="485"/>
        <v>0</v>
      </c>
      <c r="M8840" s="76"/>
      <c r="N8840" s="76"/>
      <c r="O8840" s="76"/>
      <c r="P8840" s="76"/>
      <c r="Q8840" s="76"/>
      <c r="R8840" s="76"/>
      <c r="S8840" s="76"/>
      <c r="T8840" s="76"/>
      <c r="U8840" s="76"/>
      <c r="V8840" s="76"/>
      <c r="W8840" s="76"/>
      <c r="X8840" s="76"/>
      <c r="Y8840" s="677"/>
      <c r="Z8840" s="677"/>
      <c r="AA8840" s="677"/>
      <c r="AB8840" s="677"/>
      <c r="AC8840" s="677"/>
      <c r="AD8840" s="677"/>
      <c r="AE8840" s="677"/>
      <c r="AF8840" s="677"/>
      <c r="AG8840" s="677"/>
      <c r="AH8840" s="677"/>
      <c r="AI8840" s="677"/>
      <c r="AJ8840" s="677"/>
      <c r="AK8840" s="677"/>
      <c r="AL8840" s="677"/>
      <c r="AM8840" s="677"/>
      <c r="AN8840" s="677"/>
      <c r="AO8840" s="677"/>
      <c r="AP8840" s="677"/>
      <c r="AQ8840" s="677"/>
      <c r="AR8840" s="677"/>
      <c r="AS8840" s="677"/>
      <c r="AT8840" s="677"/>
      <c r="AU8840" s="677"/>
      <c r="AV8840" s="677"/>
      <c r="AW8840" s="677"/>
      <c r="AX8840" s="677"/>
      <c r="AY8840" s="677"/>
      <c r="AZ8840" s="677"/>
      <c r="BA8840" s="677"/>
      <c r="BB8840" s="677"/>
      <c r="BC8840" s="677"/>
      <c r="BD8840" s="677"/>
      <c r="BE8840" s="677"/>
      <c r="BF8840" s="677"/>
      <c r="BG8840" s="677"/>
      <c r="BH8840" s="677"/>
      <c r="BI8840" s="677"/>
      <c r="BJ8840" s="677"/>
      <c r="BK8840" s="677"/>
      <c r="BL8840" s="677"/>
      <c r="BM8840" s="677"/>
      <c r="BN8840" s="677"/>
      <c r="BO8840" s="677"/>
      <c r="BP8840" s="677"/>
      <c r="BQ8840" s="677"/>
      <c r="BR8840" s="677"/>
      <c r="BS8840" s="677"/>
      <c r="BT8840" s="677"/>
      <c r="BU8840" s="677"/>
      <c r="BV8840" s="677"/>
      <c r="BW8840" s="677"/>
      <c r="BX8840" s="677"/>
      <c r="BY8840" s="677"/>
      <c r="BZ8840" s="677"/>
      <c r="CA8840" s="677"/>
      <c r="CB8840" s="677"/>
      <c r="CC8840" s="677"/>
      <c r="CD8840" s="677"/>
      <c r="CE8840" s="677"/>
      <c r="CF8840" s="677"/>
      <c r="CG8840" s="677"/>
    </row>
    <row r="8841" spans="1:85">
      <c r="A8841" s="54"/>
      <c r="B8841" s="54"/>
      <c r="C8841" s="80"/>
      <c r="D8841" s="81"/>
      <c r="E8841" s="81"/>
      <c r="F8841" s="80"/>
      <c r="G8841" s="81"/>
      <c r="H8841" s="81"/>
      <c r="I8841" s="526"/>
      <c r="J8841" s="80"/>
      <c r="K8841" s="84" t="s">
        <v>1502</v>
      </c>
      <c r="L8841" s="76">
        <f t="shared" si="485"/>
        <v>0</v>
      </c>
      <c r="M8841" s="76"/>
      <c r="N8841" s="76"/>
      <c r="O8841" s="76"/>
      <c r="P8841" s="76"/>
      <c r="Q8841" s="76"/>
      <c r="R8841" s="76"/>
      <c r="S8841" s="76"/>
      <c r="T8841" s="76"/>
      <c r="U8841" s="76"/>
      <c r="V8841" s="76"/>
      <c r="W8841" s="76"/>
      <c r="X8841" s="76"/>
      <c r="Y8841" s="677"/>
      <c r="Z8841" s="677"/>
      <c r="AA8841" s="677"/>
      <c r="AB8841" s="677"/>
      <c r="AC8841" s="677"/>
      <c r="AD8841" s="677"/>
      <c r="AE8841" s="677"/>
      <c r="AF8841" s="677"/>
      <c r="AG8841" s="677"/>
      <c r="AH8841" s="677"/>
      <c r="AI8841" s="677"/>
      <c r="AJ8841" s="677"/>
      <c r="AK8841" s="677"/>
      <c r="AL8841" s="677"/>
      <c r="AM8841" s="677"/>
      <c r="AN8841" s="677"/>
      <c r="AO8841" s="677"/>
      <c r="AP8841" s="677"/>
      <c r="AQ8841" s="677"/>
      <c r="AR8841" s="677"/>
      <c r="AS8841" s="677"/>
      <c r="AT8841" s="677"/>
      <c r="AU8841" s="677"/>
      <c r="AV8841" s="677"/>
      <c r="AW8841" s="677"/>
      <c r="AX8841" s="677"/>
      <c r="AY8841" s="677"/>
      <c r="AZ8841" s="677"/>
      <c r="BA8841" s="677"/>
      <c r="BB8841" s="677"/>
      <c r="BC8841" s="677"/>
      <c r="BD8841" s="677"/>
      <c r="BE8841" s="677"/>
      <c r="BF8841" s="677"/>
      <c r="BG8841" s="677"/>
      <c r="BH8841" s="677"/>
      <c r="BI8841" s="677"/>
      <c r="BJ8841" s="677"/>
      <c r="BK8841" s="677"/>
      <c r="BL8841" s="677"/>
      <c r="BM8841" s="677"/>
      <c r="BN8841" s="677"/>
      <c r="BO8841" s="677"/>
      <c r="BP8841" s="677"/>
      <c r="BQ8841" s="677"/>
      <c r="BR8841" s="677"/>
      <c r="BS8841" s="677"/>
      <c r="BT8841" s="677"/>
      <c r="BU8841" s="677"/>
      <c r="BV8841" s="677"/>
      <c r="BW8841" s="677"/>
      <c r="BX8841" s="677"/>
      <c r="BY8841" s="677"/>
      <c r="BZ8841" s="677"/>
      <c r="CA8841" s="677"/>
      <c r="CB8841" s="677"/>
      <c r="CC8841" s="677"/>
      <c r="CD8841" s="677"/>
      <c r="CE8841" s="677"/>
      <c r="CF8841" s="677"/>
      <c r="CG8841" s="677"/>
    </row>
    <row r="8842" spans="1:85">
      <c r="A8842" s="54"/>
      <c r="B8842" s="54"/>
      <c r="C8842" s="46" t="s">
        <v>35</v>
      </c>
      <c r="D8842" s="58" t="s">
        <v>13356</v>
      </c>
      <c r="E8842" s="58" t="s">
        <v>13357</v>
      </c>
      <c r="F8842" s="46" t="s">
        <v>13358</v>
      </c>
      <c r="G8842" s="58" t="s">
        <v>13359</v>
      </c>
      <c r="H8842" s="58" t="s">
        <v>13360</v>
      </c>
      <c r="I8842" s="524">
        <v>11321</v>
      </c>
      <c r="J8842" s="46" t="s">
        <v>1508</v>
      </c>
      <c r="K8842" s="75" t="s">
        <v>1509</v>
      </c>
      <c r="L8842" s="76">
        <f t="shared" si="485"/>
        <v>0</v>
      </c>
      <c r="M8842" s="76"/>
      <c r="N8842" s="76"/>
      <c r="O8842" s="76"/>
      <c r="P8842" s="76"/>
      <c r="Q8842" s="76"/>
      <c r="R8842" s="76"/>
      <c r="S8842" s="76"/>
      <c r="T8842" s="76"/>
      <c r="U8842" s="76"/>
      <c r="V8842" s="76"/>
      <c r="W8842" s="76"/>
      <c r="X8842" s="76"/>
      <c r="Y8842" s="677"/>
      <c r="Z8842" s="677"/>
      <c r="AA8842" s="677"/>
      <c r="AB8842" s="677"/>
      <c r="AC8842" s="677"/>
      <c r="AD8842" s="677"/>
      <c r="AE8842" s="677"/>
      <c r="AF8842" s="677"/>
      <c r="AG8842" s="677"/>
      <c r="AH8842" s="677"/>
      <c r="AI8842" s="677"/>
      <c r="AJ8842" s="677"/>
      <c r="AK8842" s="677"/>
      <c r="AL8842" s="677"/>
      <c r="AM8842" s="677"/>
      <c r="AN8842" s="677"/>
      <c r="AO8842" s="677"/>
      <c r="AP8842" s="677"/>
      <c r="AQ8842" s="677"/>
      <c r="AR8842" s="677"/>
      <c r="AS8842" s="677"/>
      <c r="AT8842" s="677"/>
      <c r="AU8842" s="677"/>
      <c r="AV8842" s="677"/>
      <c r="AW8842" s="677"/>
      <c r="AX8842" s="677"/>
      <c r="AY8842" s="677"/>
      <c r="AZ8842" s="677"/>
      <c r="BA8842" s="677"/>
      <c r="BB8842" s="677"/>
      <c r="BC8842" s="677"/>
      <c r="BD8842" s="677"/>
      <c r="BE8842" s="677"/>
      <c r="BF8842" s="677"/>
      <c r="BG8842" s="677"/>
      <c r="BH8842" s="677"/>
      <c r="BI8842" s="677"/>
      <c r="BJ8842" s="677"/>
      <c r="BK8842" s="677"/>
      <c r="BL8842" s="677"/>
      <c r="BM8842" s="677"/>
      <c r="BN8842" s="677"/>
      <c r="BO8842" s="677"/>
      <c r="BP8842" s="677"/>
      <c r="BQ8842" s="677"/>
      <c r="BR8842" s="677"/>
      <c r="BS8842" s="677"/>
      <c r="BT8842" s="677"/>
      <c r="BU8842" s="677"/>
      <c r="BV8842" s="677"/>
      <c r="BW8842" s="677"/>
      <c r="BX8842" s="677"/>
      <c r="BY8842" s="677"/>
      <c r="BZ8842" s="677"/>
      <c r="CA8842" s="677"/>
      <c r="CB8842" s="677"/>
      <c r="CC8842" s="677"/>
      <c r="CD8842" s="677"/>
      <c r="CE8842" s="677"/>
      <c r="CF8842" s="677"/>
      <c r="CG8842" s="677"/>
    </row>
    <row r="8843" spans="1:85">
      <c r="A8843" s="54"/>
      <c r="B8843" s="54"/>
      <c r="C8843" s="54"/>
      <c r="D8843" s="77"/>
      <c r="E8843" s="77"/>
      <c r="F8843" s="54"/>
      <c r="G8843" s="77"/>
      <c r="H8843" s="77"/>
      <c r="I8843" s="525"/>
      <c r="J8843" s="54"/>
      <c r="K8843" s="75" t="s">
        <v>1501</v>
      </c>
      <c r="L8843" s="76">
        <f t="shared" si="485"/>
        <v>0</v>
      </c>
      <c r="M8843" s="76"/>
      <c r="N8843" s="76"/>
      <c r="O8843" s="76"/>
      <c r="P8843" s="76"/>
      <c r="Q8843" s="76"/>
      <c r="R8843" s="76"/>
      <c r="S8843" s="76"/>
      <c r="T8843" s="76"/>
      <c r="U8843" s="76"/>
      <c r="V8843" s="76"/>
      <c r="W8843" s="76"/>
      <c r="X8843" s="76"/>
      <c r="Y8843" s="677"/>
      <c r="Z8843" s="677"/>
      <c r="AA8843" s="677"/>
      <c r="AB8843" s="677"/>
      <c r="AC8843" s="677"/>
      <c r="AD8843" s="677"/>
      <c r="AE8843" s="677"/>
      <c r="AF8843" s="677"/>
      <c r="AG8843" s="677"/>
      <c r="AH8843" s="677"/>
      <c r="AI8843" s="677"/>
      <c r="AJ8843" s="677"/>
      <c r="AK8843" s="677"/>
      <c r="AL8843" s="677"/>
      <c r="AM8843" s="677"/>
      <c r="AN8843" s="677"/>
      <c r="AO8843" s="677"/>
      <c r="AP8843" s="677"/>
      <c r="AQ8843" s="677"/>
      <c r="AR8843" s="677"/>
      <c r="AS8843" s="677"/>
      <c r="AT8843" s="677"/>
      <c r="AU8843" s="677"/>
      <c r="AV8843" s="677"/>
      <c r="AW8843" s="677"/>
      <c r="AX8843" s="677"/>
      <c r="AY8843" s="677"/>
      <c r="AZ8843" s="677"/>
      <c r="BA8843" s="677"/>
      <c r="BB8843" s="677"/>
      <c r="BC8843" s="677"/>
      <c r="BD8843" s="677"/>
      <c r="BE8843" s="677"/>
      <c r="BF8843" s="677"/>
      <c r="BG8843" s="677"/>
      <c r="BH8843" s="677"/>
      <c r="BI8843" s="677"/>
      <c r="BJ8843" s="677"/>
      <c r="BK8843" s="677"/>
      <c r="BL8843" s="677"/>
      <c r="BM8843" s="677"/>
      <c r="BN8843" s="677"/>
      <c r="BO8843" s="677"/>
      <c r="BP8843" s="677"/>
      <c r="BQ8843" s="677"/>
      <c r="BR8843" s="677"/>
      <c r="BS8843" s="677"/>
      <c r="BT8843" s="677"/>
      <c r="BU8843" s="677"/>
      <c r="BV8843" s="677"/>
      <c r="BW8843" s="677"/>
      <c r="BX8843" s="677"/>
      <c r="BY8843" s="677"/>
      <c r="BZ8843" s="677"/>
      <c r="CA8843" s="677"/>
      <c r="CB8843" s="677"/>
      <c r="CC8843" s="677"/>
      <c r="CD8843" s="677"/>
      <c r="CE8843" s="677"/>
      <c r="CF8843" s="677"/>
      <c r="CG8843" s="677"/>
    </row>
    <row r="8844" spans="1:85">
      <c r="A8844" s="54"/>
      <c r="B8844" s="54"/>
      <c r="C8844" s="80"/>
      <c r="D8844" s="81"/>
      <c r="E8844" s="81"/>
      <c r="F8844" s="80"/>
      <c r="G8844" s="81"/>
      <c r="H8844" s="81"/>
      <c r="I8844" s="526"/>
      <c r="J8844" s="80"/>
      <c r="K8844" s="84" t="s">
        <v>1502</v>
      </c>
      <c r="L8844" s="76">
        <f t="shared" si="485"/>
        <v>5</v>
      </c>
      <c r="M8844" s="76">
        <v>1</v>
      </c>
      <c r="N8844" s="76"/>
      <c r="O8844" s="76">
        <v>1</v>
      </c>
      <c r="P8844" s="76"/>
      <c r="Q8844" s="76"/>
      <c r="R8844" s="76"/>
      <c r="S8844" s="76">
        <v>1</v>
      </c>
      <c r="T8844" s="76">
        <v>2</v>
      </c>
      <c r="U8844" s="76"/>
      <c r="V8844" s="76"/>
      <c r="W8844" s="76"/>
      <c r="X8844" s="76"/>
      <c r="Y8844" s="677"/>
      <c r="Z8844" s="677"/>
      <c r="AA8844" s="677"/>
      <c r="AB8844" s="677"/>
      <c r="AC8844" s="677"/>
      <c r="AD8844" s="677"/>
      <c r="AE8844" s="677"/>
      <c r="AF8844" s="677"/>
      <c r="AG8844" s="677"/>
      <c r="AH8844" s="677"/>
      <c r="AI8844" s="677"/>
      <c r="AJ8844" s="677"/>
      <c r="AK8844" s="677"/>
      <c r="AL8844" s="677"/>
      <c r="AM8844" s="677"/>
      <c r="AN8844" s="677"/>
      <c r="AO8844" s="677"/>
      <c r="AP8844" s="677"/>
      <c r="AQ8844" s="677"/>
      <c r="AR8844" s="677"/>
      <c r="AS8844" s="677"/>
      <c r="AT8844" s="677"/>
      <c r="AU8844" s="677"/>
      <c r="AV8844" s="677"/>
      <c r="AW8844" s="677"/>
      <c r="AX8844" s="677"/>
      <c r="AY8844" s="677"/>
      <c r="AZ8844" s="677"/>
      <c r="BA8844" s="677"/>
      <c r="BB8844" s="677"/>
      <c r="BC8844" s="677"/>
      <c r="BD8844" s="677"/>
      <c r="BE8844" s="677"/>
      <c r="BF8844" s="677"/>
      <c r="BG8844" s="677"/>
      <c r="BH8844" s="677"/>
      <c r="BI8844" s="677"/>
      <c r="BJ8844" s="677"/>
      <c r="BK8844" s="677"/>
      <c r="BL8844" s="677"/>
      <c r="BM8844" s="677"/>
      <c r="BN8844" s="677"/>
      <c r="BO8844" s="677"/>
      <c r="BP8844" s="677"/>
      <c r="BQ8844" s="677"/>
      <c r="BR8844" s="677"/>
      <c r="BS8844" s="677"/>
      <c r="BT8844" s="677"/>
      <c r="BU8844" s="677"/>
      <c r="BV8844" s="677"/>
      <c r="BW8844" s="677"/>
      <c r="BX8844" s="677"/>
      <c r="BY8844" s="677"/>
      <c r="BZ8844" s="677"/>
      <c r="CA8844" s="677"/>
      <c r="CB8844" s="677"/>
      <c r="CC8844" s="677"/>
      <c r="CD8844" s="677"/>
      <c r="CE8844" s="677"/>
      <c r="CF8844" s="677"/>
      <c r="CG8844" s="677"/>
    </row>
    <row r="8845" spans="1:85">
      <c r="A8845" s="54"/>
      <c r="B8845" s="54"/>
      <c r="C8845" s="46" t="s">
        <v>33</v>
      </c>
      <c r="D8845" s="58" t="s">
        <v>13361</v>
      </c>
      <c r="E8845" s="58" t="s">
        <v>13362</v>
      </c>
      <c r="F8845" s="46" t="s">
        <v>13363</v>
      </c>
      <c r="G8845" s="58" t="s">
        <v>13364</v>
      </c>
      <c r="H8845" s="58" t="s">
        <v>13365</v>
      </c>
      <c r="I8845" s="524">
        <v>0</v>
      </c>
      <c r="J8845" s="46" t="s">
        <v>1508</v>
      </c>
      <c r="K8845" s="75" t="s">
        <v>1509</v>
      </c>
      <c r="L8845" s="76">
        <f t="shared" si="485"/>
        <v>0</v>
      </c>
      <c r="M8845" s="76"/>
      <c r="N8845" s="76"/>
      <c r="O8845" s="76"/>
      <c r="P8845" s="76"/>
      <c r="Q8845" s="76"/>
      <c r="R8845" s="76"/>
      <c r="S8845" s="76"/>
      <c r="T8845" s="76"/>
      <c r="U8845" s="76"/>
      <c r="V8845" s="76"/>
      <c r="W8845" s="76"/>
      <c r="X8845" s="76"/>
      <c r="Y8845" s="677"/>
      <c r="Z8845" s="677"/>
      <c r="AA8845" s="677"/>
      <c r="AB8845" s="677"/>
      <c r="AC8845" s="677"/>
      <c r="AD8845" s="677"/>
      <c r="AE8845" s="677"/>
      <c r="AF8845" s="677"/>
      <c r="AG8845" s="677"/>
      <c r="AH8845" s="677"/>
      <c r="AI8845" s="677"/>
      <c r="AJ8845" s="677"/>
      <c r="AK8845" s="677"/>
      <c r="AL8845" s="677"/>
      <c r="AM8845" s="677"/>
      <c r="AN8845" s="677"/>
      <c r="AO8845" s="677"/>
      <c r="AP8845" s="677"/>
      <c r="AQ8845" s="677"/>
      <c r="AR8845" s="677"/>
      <c r="AS8845" s="677"/>
      <c r="AT8845" s="677"/>
      <c r="AU8845" s="677"/>
      <c r="AV8845" s="677"/>
      <c r="AW8845" s="677"/>
      <c r="AX8845" s="677"/>
      <c r="AY8845" s="677"/>
      <c r="AZ8845" s="677"/>
      <c r="BA8845" s="677"/>
      <c r="BB8845" s="677"/>
      <c r="BC8845" s="677"/>
      <c r="BD8845" s="677"/>
      <c r="BE8845" s="677"/>
      <c r="BF8845" s="677"/>
      <c r="BG8845" s="677"/>
      <c r="BH8845" s="677"/>
      <c r="BI8845" s="677"/>
      <c r="BJ8845" s="677"/>
      <c r="BK8845" s="677"/>
      <c r="BL8845" s="677"/>
      <c r="BM8845" s="677"/>
      <c r="BN8845" s="677"/>
      <c r="BO8845" s="677"/>
      <c r="BP8845" s="677"/>
      <c r="BQ8845" s="677"/>
      <c r="BR8845" s="677"/>
      <c r="BS8845" s="677"/>
      <c r="BT8845" s="677"/>
      <c r="BU8845" s="677"/>
      <c r="BV8845" s="677"/>
      <c r="BW8845" s="677"/>
      <c r="BX8845" s="677"/>
      <c r="BY8845" s="677"/>
      <c r="BZ8845" s="677"/>
      <c r="CA8845" s="677"/>
      <c r="CB8845" s="677"/>
      <c r="CC8845" s="677"/>
      <c r="CD8845" s="677"/>
      <c r="CE8845" s="677"/>
      <c r="CF8845" s="677"/>
      <c r="CG8845" s="677"/>
    </row>
    <row r="8846" spans="1:85">
      <c r="A8846" s="54"/>
      <c r="B8846" s="54"/>
      <c r="C8846" s="54"/>
      <c r="D8846" s="77"/>
      <c r="E8846" s="77"/>
      <c r="F8846" s="54"/>
      <c r="G8846" s="77"/>
      <c r="H8846" s="77"/>
      <c r="I8846" s="525"/>
      <c r="J8846" s="54"/>
      <c r="K8846" s="75" t="s">
        <v>1501</v>
      </c>
      <c r="L8846" s="76">
        <f t="shared" si="485"/>
        <v>0</v>
      </c>
      <c r="M8846" s="76"/>
      <c r="N8846" s="76"/>
      <c r="O8846" s="76"/>
      <c r="P8846" s="76"/>
      <c r="Q8846" s="76"/>
      <c r="R8846" s="76"/>
      <c r="S8846" s="76"/>
      <c r="T8846" s="76"/>
      <c r="U8846" s="76"/>
      <c r="V8846" s="76"/>
      <c r="W8846" s="76"/>
      <c r="X8846" s="76"/>
      <c r="Y8846" s="677"/>
      <c r="Z8846" s="677"/>
      <c r="AA8846" s="677"/>
      <c r="AB8846" s="677"/>
      <c r="AC8846" s="677"/>
      <c r="AD8846" s="677"/>
      <c r="AE8846" s="677"/>
      <c r="AF8846" s="677"/>
      <c r="AG8846" s="677"/>
      <c r="AH8846" s="677"/>
      <c r="AI8846" s="677"/>
      <c r="AJ8846" s="677"/>
      <c r="AK8846" s="677"/>
      <c r="AL8846" s="677"/>
      <c r="AM8846" s="677"/>
      <c r="AN8846" s="677"/>
      <c r="AO8846" s="677"/>
      <c r="AP8846" s="677"/>
      <c r="AQ8846" s="677"/>
      <c r="AR8846" s="677"/>
      <c r="AS8846" s="677"/>
      <c r="AT8846" s="677"/>
      <c r="AU8846" s="677"/>
      <c r="AV8846" s="677"/>
      <c r="AW8846" s="677"/>
      <c r="AX8846" s="677"/>
      <c r="AY8846" s="677"/>
      <c r="AZ8846" s="677"/>
      <c r="BA8846" s="677"/>
      <c r="BB8846" s="677"/>
      <c r="BC8846" s="677"/>
      <c r="BD8846" s="677"/>
      <c r="BE8846" s="677"/>
      <c r="BF8846" s="677"/>
      <c r="BG8846" s="677"/>
      <c r="BH8846" s="677"/>
      <c r="BI8846" s="677"/>
      <c r="BJ8846" s="677"/>
      <c r="BK8846" s="677"/>
      <c r="BL8846" s="677"/>
      <c r="BM8846" s="677"/>
      <c r="BN8846" s="677"/>
      <c r="BO8846" s="677"/>
      <c r="BP8846" s="677"/>
      <c r="BQ8846" s="677"/>
      <c r="BR8846" s="677"/>
      <c r="BS8846" s="677"/>
      <c r="BT8846" s="677"/>
      <c r="BU8846" s="677"/>
      <c r="BV8846" s="677"/>
      <c r="BW8846" s="677"/>
      <c r="BX8846" s="677"/>
      <c r="BY8846" s="677"/>
      <c r="BZ8846" s="677"/>
      <c r="CA8846" s="677"/>
      <c r="CB8846" s="677"/>
      <c r="CC8846" s="677"/>
      <c r="CD8846" s="677"/>
      <c r="CE8846" s="677"/>
      <c r="CF8846" s="677"/>
      <c r="CG8846" s="677"/>
    </row>
    <row r="8847" spans="1:85">
      <c r="A8847" s="54"/>
      <c r="B8847" s="54"/>
      <c r="C8847" s="80"/>
      <c r="D8847" s="81"/>
      <c r="E8847" s="81"/>
      <c r="F8847" s="80"/>
      <c r="G8847" s="81"/>
      <c r="H8847" s="81"/>
      <c r="I8847" s="526"/>
      <c r="J8847" s="80"/>
      <c r="K8847" s="84" t="s">
        <v>1502</v>
      </c>
      <c r="L8847" s="76">
        <f t="shared" si="485"/>
        <v>3</v>
      </c>
      <c r="M8847" s="76"/>
      <c r="N8847" s="76"/>
      <c r="O8847" s="76">
        <v>1</v>
      </c>
      <c r="P8847" s="76"/>
      <c r="Q8847" s="76"/>
      <c r="R8847" s="76"/>
      <c r="S8847" s="76"/>
      <c r="T8847" s="76">
        <v>2</v>
      </c>
      <c r="U8847" s="76"/>
      <c r="V8847" s="76"/>
      <c r="W8847" s="76"/>
      <c r="X8847" s="76"/>
      <c r="Y8847" s="677"/>
      <c r="Z8847" s="677"/>
      <c r="AA8847" s="677"/>
      <c r="AB8847" s="677"/>
      <c r="AC8847" s="677"/>
      <c r="AD8847" s="677"/>
      <c r="AE8847" s="677"/>
      <c r="AF8847" s="677"/>
      <c r="AG8847" s="677"/>
      <c r="AH8847" s="677"/>
      <c r="AI8847" s="677"/>
      <c r="AJ8847" s="677"/>
      <c r="AK8847" s="677"/>
      <c r="AL8847" s="677"/>
      <c r="AM8847" s="677"/>
      <c r="AN8847" s="677"/>
      <c r="AO8847" s="677"/>
      <c r="AP8847" s="677"/>
      <c r="AQ8847" s="677"/>
      <c r="AR8847" s="677"/>
      <c r="AS8847" s="677"/>
      <c r="AT8847" s="677"/>
      <c r="AU8847" s="677"/>
      <c r="AV8847" s="677"/>
      <c r="AW8847" s="677"/>
      <c r="AX8847" s="677"/>
      <c r="AY8847" s="677"/>
      <c r="AZ8847" s="677"/>
      <c r="BA8847" s="677"/>
      <c r="BB8847" s="677"/>
      <c r="BC8847" s="677"/>
      <c r="BD8847" s="677"/>
      <c r="BE8847" s="677"/>
      <c r="BF8847" s="677"/>
      <c r="BG8847" s="677"/>
      <c r="BH8847" s="677"/>
      <c r="BI8847" s="677"/>
      <c r="BJ8847" s="677"/>
      <c r="BK8847" s="677"/>
      <c r="BL8847" s="677"/>
      <c r="BM8847" s="677"/>
      <c r="BN8847" s="677"/>
      <c r="BO8847" s="677"/>
      <c r="BP8847" s="677"/>
      <c r="BQ8847" s="677"/>
      <c r="BR8847" s="677"/>
      <c r="BS8847" s="677"/>
      <c r="BT8847" s="677"/>
      <c r="BU8847" s="677"/>
      <c r="BV8847" s="677"/>
      <c r="BW8847" s="677"/>
      <c r="BX8847" s="677"/>
      <c r="BY8847" s="677"/>
      <c r="BZ8847" s="677"/>
      <c r="CA8847" s="677"/>
      <c r="CB8847" s="677"/>
      <c r="CC8847" s="677"/>
      <c r="CD8847" s="677"/>
      <c r="CE8847" s="677"/>
      <c r="CF8847" s="677"/>
      <c r="CG8847" s="677"/>
    </row>
    <row r="8848" spans="1:85">
      <c r="A8848" s="54"/>
      <c r="B8848" s="54"/>
      <c r="C8848" s="46" t="s">
        <v>33</v>
      </c>
      <c r="D8848" s="58" t="s">
        <v>13366</v>
      </c>
      <c r="E8848" s="58" t="s">
        <v>13367</v>
      </c>
      <c r="F8848" s="46" t="s">
        <v>13368</v>
      </c>
      <c r="G8848" s="58" t="s">
        <v>13369</v>
      </c>
      <c r="H8848" s="58" t="s">
        <v>13370</v>
      </c>
      <c r="I8848" s="524">
        <v>1</v>
      </c>
      <c r="J8848" s="46" t="s">
        <v>1508</v>
      </c>
      <c r="K8848" s="75" t="s">
        <v>1509</v>
      </c>
      <c r="L8848" s="76">
        <f t="shared" si="485"/>
        <v>0</v>
      </c>
      <c r="M8848" s="76"/>
      <c r="N8848" s="76"/>
      <c r="O8848" s="76"/>
      <c r="P8848" s="76"/>
      <c r="Q8848" s="76"/>
      <c r="R8848" s="76"/>
      <c r="S8848" s="76"/>
      <c r="T8848" s="76"/>
      <c r="U8848" s="76"/>
      <c r="V8848" s="76"/>
      <c r="W8848" s="76"/>
      <c r="X8848" s="76"/>
      <c r="Y8848" s="677"/>
      <c r="Z8848" s="677"/>
      <c r="AA8848" s="677"/>
      <c r="AB8848" s="677"/>
      <c r="AC8848" s="677"/>
      <c r="AD8848" s="677"/>
      <c r="AE8848" s="677"/>
      <c r="AF8848" s="677"/>
      <c r="AG8848" s="677"/>
      <c r="AH8848" s="677"/>
      <c r="AI8848" s="677"/>
      <c r="AJ8848" s="677"/>
      <c r="AK8848" s="677"/>
      <c r="AL8848" s="677"/>
      <c r="AM8848" s="677"/>
      <c r="AN8848" s="677"/>
      <c r="AO8848" s="677"/>
      <c r="AP8848" s="677"/>
      <c r="AQ8848" s="677"/>
      <c r="AR8848" s="677"/>
      <c r="AS8848" s="677"/>
      <c r="AT8848" s="677"/>
      <c r="AU8848" s="677"/>
      <c r="AV8848" s="677"/>
      <c r="AW8848" s="677"/>
      <c r="AX8848" s="677"/>
      <c r="AY8848" s="677"/>
      <c r="AZ8848" s="677"/>
      <c r="BA8848" s="677"/>
      <c r="BB8848" s="677"/>
      <c r="BC8848" s="677"/>
      <c r="BD8848" s="677"/>
      <c r="BE8848" s="677"/>
      <c r="BF8848" s="677"/>
      <c r="BG8848" s="677"/>
      <c r="BH8848" s="677"/>
      <c r="BI8848" s="677"/>
      <c r="BJ8848" s="677"/>
      <c r="BK8848" s="677"/>
      <c r="BL8848" s="677"/>
      <c r="BM8848" s="677"/>
      <c r="BN8848" s="677"/>
      <c r="BO8848" s="677"/>
      <c r="BP8848" s="677"/>
      <c r="BQ8848" s="677"/>
      <c r="BR8848" s="677"/>
      <c r="BS8848" s="677"/>
      <c r="BT8848" s="677"/>
      <c r="BU8848" s="677"/>
      <c r="BV8848" s="677"/>
      <c r="BW8848" s="677"/>
      <c r="BX8848" s="677"/>
      <c r="BY8848" s="677"/>
      <c r="BZ8848" s="677"/>
      <c r="CA8848" s="677"/>
      <c r="CB8848" s="677"/>
      <c r="CC8848" s="677"/>
      <c r="CD8848" s="677"/>
      <c r="CE8848" s="677"/>
      <c r="CF8848" s="677"/>
      <c r="CG8848" s="677"/>
    </row>
    <row r="8849" spans="1:85">
      <c r="A8849" s="54"/>
      <c r="B8849" s="54"/>
      <c r="C8849" s="54"/>
      <c r="D8849" s="77"/>
      <c r="E8849" s="77"/>
      <c r="F8849" s="54"/>
      <c r="G8849" s="77"/>
      <c r="H8849" s="77"/>
      <c r="I8849" s="525"/>
      <c r="J8849" s="54"/>
      <c r="K8849" s="75" t="s">
        <v>1501</v>
      </c>
      <c r="L8849" s="76">
        <f t="shared" si="485"/>
        <v>0</v>
      </c>
      <c r="M8849" s="76"/>
      <c r="N8849" s="76"/>
      <c r="O8849" s="76"/>
      <c r="P8849" s="76"/>
      <c r="Q8849" s="76"/>
      <c r="R8849" s="76"/>
      <c r="S8849" s="76"/>
      <c r="T8849" s="76"/>
      <c r="U8849" s="76"/>
      <c r="V8849" s="76"/>
      <c r="W8849" s="76"/>
      <c r="X8849" s="76"/>
      <c r="Y8849" s="677"/>
      <c r="Z8849" s="677"/>
      <c r="AA8849" s="677"/>
      <c r="AB8849" s="677"/>
      <c r="AC8849" s="677"/>
      <c r="AD8849" s="677"/>
      <c r="AE8849" s="677"/>
      <c r="AF8849" s="677"/>
      <c r="AG8849" s="677"/>
      <c r="AH8849" s="677"/>
      <c r="AI8849" s="677"/>
      <c r="AJ8849" s="677"/>
      <c r="AK8849" s="677"/>
      <c r="AL8849" s="677"/>
      <c r="AM8849" s="677"/>
      <c r="AN8849" s="677"/>
      <c r="AO8849" s="677"/>
      <c r="AP8849" s="677"/>
      <c r="AQ8849" s="677"/>
      <c r="AR8849" s="677"/>
      <c r="AS8849" s="677"/>
      <c r="AT8849" s="677"/>
      <c r="AU8849" s="677"/>
      <c r="AV8849" s="677"/>
      <c r="AW8849" s="677"/>
      <c r="AX8849" s="677"/>
      <c r="AY8849" s="677"/>
      <c r="AZ8849" s="677"/>
      <c r="BA8849" s="677"/>
      <c r="BB8849" s="677"/>
      <c r="BC8849" s="677"/>
      <c r="BD8849" s="677"/>
      <c r="BE8849" s="677"/>
      <c r="BF8849" s="677"/>
      <c r="BG8849" s="677"/>
      <c r="BH8849" s="677"/>
      <c r="BI8849" s="677"/>
      <c r="BJ8849" s="677"/>
      <c r="BK8849" s="677"/>
      <c r="BL8849" s="677"/>
      <c r="BM8849" s="677"/>
      <c r="BN8849" s="677"/>
      <c r="BO8849" s="677"/>
      <c r="BP8849" s="677"/>
      <c r="BQ8849" s="677"/>
      <c r="BR8849" s="677"/>
      <c r="BS8849" s="677"/>
      <c r="BT8849" s="677"/>
      <c r="BU8849" s="677"/>
      <c r="BV8849" s="677"/>
      <c r="BW8849" s="677"/>
      <c r="BX8849" s="677"/>
      <c r="BY8849" s="677"/>
      <c r="BZ8849" s="677"/>
      <c r="CA8849" s="677"/>
      <c r="CB8849" s="677"/>
      <c r="CC8849" s="677"/>
      <c r="CD8849" s="677"/>
      <c r="CE8849" s="677"/>
      <c r="CF8849" s="677"/>
      <c r="CG8849" s="677"/>
    </row>
    <row r="8850" spans="1:85">
      <c r="A8850" s="54"/>
      <c r="B8850" s="54"/>
      <c r="C8850" s="80"/>
      <c r="D8850" s="81"/>
      <c r="E8850" s="81"/>
      <c r="F8850" s="80"/>
      <c r="G8850" s="81"/>
      <c r="H8850" s="81"/>
      <c r="I8850" s="526"/>
      <c r="J8850" s="80"/>
      <c r="K8850" s="84" t="s">
        <v>1502</v>
      </c>
      <c r="L8850" s="76">
        <f t="shared" si="485"/>
        <v>2</v>
      </c>
      <c r="M8850" s="76"/>
      <c r="N8850" s="76"/>
      <c r="O8850" s="76">
        <v>1</v>
      </c>
      <c r="P8850" s="76"/>
      <c r="Q8850" s="76"/>
      <c r="R8850" s="76"/>
      <c r="S8850" s="76">
        <v>1</v>
      </c>
      <c r="T8850" s="76"/>
      <c r="U8850" s="76"/>
      <c r="V8850" s="76"/>
      <c r="W8850" s="76"/>
      <c r="X8850" s="76"/>
      <c r="Y8850" s="677"/>
      <c r="Z8850" s="677"/>
      <c r="AA8850" s="677"/>
      <c r="AB8850" s="677"/>
      <c r="AC8850" s="677"/>
      <c r="AD8850" s="677"/>
      <c r="AE8850" s="677"/>
      <c r="AF8850" s="677"/>
      <c r="AG8850" s="677"/>
      <c r="AH8850" s="677"/>
      <c r="AI8850" s="677"/>
      <c r="AJ8850" s="677"/>
      <c r="AK8850" s="677"/>
      <c r="AL8850" s="677"/>
      <c r="AM8850" s="677"/>
      <c r="AN8850" s="677"/>
      <c r="AO8850" s="677"/>
      <c r="AP8850" s="677"/>
      <c r="AQ8850" s="677"/>
      <c r="AR8850" s="677"/>
      <c r="AS8850" s="677"/>
      <c r="AT8850" s="677"/>
      <c r="AU8850" s="677"/>
      <c r="AV8850" s="677"/>
      <c r="AW8850" s="677"/>
      <c r="AX8850" s="677"/>
      <c r="AY8850" s="677"/>
      <c r="AZ8850" s="677"/>
      <c r="BA8850" s="677"/>
      <c r="BB8850" s="677"/>
      <c r="BC8850" s="677"/>
      <c r="BD8850" s="677"/>
      <c r="BE8850" s="677"/>
      <c r="BF8850" s="677"/>
      <c r="BG8850" s="677"/>
      <c r="BH8850" s="677"/>
      <c r="BI8850" s="677"/>
      <c r="BJ8850" s="677"/>
      <c r="BK8850" s="677"/>
      <c r="BL8850" s="677"/>
      <c r="BM8850" s="677"/>
      <c r="BN8850" s="677"/>
      <c r="BO8850" s="677"/>
      <c r="BP8850" s="677"/>
      <c r="BQ8850" s="677"/>
      <c r="BR8850" s="677"/>
      <c r="BS8850" s="677"/>
      <c r="BT8850" s="677"/>
      <c r="BU8850" s="677"/>
      <c r="BV8850" s="677"/>
      <c r="BW8850" s="677"/>
      <c r="BX8850" s="677"/>
      <c r="BY8850" s="677"/>
      <c r="BZ8850" s="677"/>
      <c r="CA8850" s="677"/>
      <c r="CB8850" s="677"/>
      <c r="CC8850" s="677"/>
      <c r="CD8850" s="677"/>
      <c r="CE8850" s="677"/>
      <c r="CF8850" s="677"/>
      <c r="CG8850" s="677"/>
    </row>
    <row r="8851" spans="1:85">
      <c r="A8851" s="54"/>
      <c r="B8851" s="54"/>
      <c r="C8851" s="46" t="s">
        <v>35</v>
      </c>
      <c r="D8851" s="58" t="s">
        <v>6536</v>
      </c>
      <c r="E8851" s="58" t="s">
        <v>13371</v>
      </c>
      <c r="F8851" s="46" t="s">
        <v>13372</v>
      </c>
      <c r="G8851" s="58" t="s">
        <v>13373</v>
      </c>
      <c r="H8851" s="58" t="s">
        <v>13374</v>
      </c>
      <c r="I8851" s="524">
        <v>17127</v>
      </c>
      <c r="J8851" s="46" t="s">
        <v>1508</v>
      </c>
      <c r="K8851" s="75" t="s">
        <v>1509</v>
      </c>
      <c r="L8851" s="76">
        <f t="shared" si="485"/>
        <v>5</v>
      </c>
      <c r="M8851" s="76"/>
      <c r="N8851" s="76"/>
      <c r="O8851" s="76"/>
      <c r="P8851" s="76"/>
      <c r="Q8851" s="76"/>
      <c r="R8851" s="76"/>
      <c r="S8851" s="76">
        <v>5</v>
      </c>
      <c r="T8851" s="76"/>
      <c r="U8851" s="76"/>
      <c r="V8851" s="76"/>
      <c r="W8851" s="76"/>
      <c r="X8851" s="76"/>
      <c r="Y8851" s="677"/>
      <c r="Z8851" s="677"/>
      <c r="AA8851" s="677"/>
      <c r="AB8851" s="677"/>
      <c r="AC8851" s="677"/>
      <c r="AD8851" s="677"/>
      <c r="AE8851" s="677"/>
      <c r="AF8851" s="677"/>
      <c r="AG8851" s="677"/>
      <c r="AH8851" s="677"/>
      <c r="AI8851" s="677"/>
      <c r="AJ8851" s="677"/>
      <c r="AK8851" s="677"/>
      <c r="AL8851" s="677"/>
      <c r="AM8851" s="677"/>
      <c r="AN8851" s="677"/>
      <c r="AO8851" s="677"/>
      <c r="AP8851" s="677"/>
      <c r="AQ8851" s="677"/>
      <c r="AR8851" s="677"/>
      <c r="AS8851" s="677"/>
      <c r="AT8851" s="677"/>
      <c r="AU8851" s="677"/>
      <c r="AV8851" s="677"/>
      <c r="AW8851" s="677"/>
      <c r="AX8851" s="677"/>
      <c r="AY8851" s="677"/>
      <c r="AZ8851" s="677"/>
      <c r="BA8851" s="677"/>
      <c r="BB8851" s="677"/>
      <c r="BC8851" s="677"/>
      <c r="BD8851" s="677"/>
      <c r="BE8851" s="677"/>
      <c r="BF8851" s="677"/>
      <c r="BG8851" s="677"/>
      <c r="BH8851" s="677"/>
      <c r="BI8851" s="677"/>
      <c r="BJ8851" s="677"/>
      <c r="BK8851" s="677"/>
      <c r="BL8851" s="677"/>
      <c r="BM8851" s="677"/>
      <c r="BN8851" s="677"/>
      <c r="BO8851" s="677"/>
      <c r="BP8851" s="677"/>
      <c r="BQ8851" s="677"/>
      <c r="BR8851" s="677"/>
      <c r="BS8851" s="677"/>
      <c r="BT8851" s="677"/>
      <c r="BU8851" s="677"/>
      <c r="BV8851" s="677"/>
      <c r="BW8851" s="677"/>
      <c r="BX8851" s="677"/>
      <c r="BY8851" s="677"/>
      <c r="BZ8851" s="677"/>
      <c r="CA8851" s="677"/>
      <c r="CB8851" s="677"/>
      <c r="CC8851" s="677"/>
      <c r="CD8851" s="677"/>
      <c r="CE8851" s="677"/>
      <c r="CF8851" s="677"/>
      <c r="CG8851" s="677"/>
    </row>
    <row r="8852" spans="1:85">
      <c r="A8852" s="54"/>
      <c r="B8852" s="54"/>
      <c r="C8852" s="54"/>
      <c r="D8852" s="77"/>
      <c r="E8852" s="77"/>
      <c r="F8852" s="54"/>
      <c r="G8852" s="77"/>
      <c r="H8852" s="77"/>
      <c r="I8852" s="525"/>
      <c r="J8852" s="54"/>
      <c r="K8852" s="75" t="s">
        <v>1501</v>
      </c>
      <c r="L8852" s="76">
        <f t="shared" si="485"/>
        <v>0</v>
      </c>
      <c r="M8852" s="76"/>
      <c r="N8852" s="76"/>
      <c r="O8852" s="76"/>
      <c r="P8852" s="76"/>
      <c r="Q8852" s="76"/>
      <c r="R8852" s="76"/>
      <c r="S8852" s="76"/>
      <c r="T8852" s="76"/>
      <c r="U8852" s="76"/>
      <c r="V8852" s="76"/>
      <c r="W8852" s="76"/>
      <c r="X8852" s="76"/>
      <c r="Y8852" s="677"/>
      <c r="Z8852" s="677"/>
      <c r="AA8852" s="677"/>
      <c r="AB8852" s="677"/>
      <c r="AC8852" s="677"/>
      <c r="AD8852" s="677"/>
      <c r="AE8852" s="677"/>
      <c r="AF8852" s="677"/>
      <c r="AG8852" s="677"/>
      <c r="AH8852" s="677"/>
      <c r="AI8852" s="677"/>
      <c r="AJ8852" s="677"/>
      <c r="AK8852" s="677"/>
      <c r="AL8852" s="677"/>
      <c r="AM8852" s="677"/>
      <c r="AN8852" s="677"/>
      <c r="AO8852" s="677"/>
      <c r="AP8852" s="677"/>
      <c r="AQ8852" s="677"/>
      <c r="AR8852" s="677"/>
      <c r="AS8852" s="677"/>
      <c r="AT8852" s="677"/>
      <c r="AU8852" s="677"/>
      <c r="AV8852" s="677"/>
      <c r="AW8852" s="677"/>
      <c r="AX8852" s="677"/>
      <c r="AY8852" s="677"/>
      <c r="AZ8852" s="677"/>
      <c r="BA8852" s="677"/>
      <c r="BB8852" s="677"/>
      <c r="BC8852" s="677"/>
      <c r="BD8852" s="677"/>
      <c r="BE8852" s="677"/>
      <c r="BF8852" s="677"/>
      <c r="BG8852" s="677"/>
      <c r="BH8852" s="677"/>
      <c r="BI8852" s="677"/>
      <c r="BJ8852" s="677"/>
      <c r="BK8852" s="677"/>
      <c r="BL8852" s="677"/>
      <c r="BM8852" s="677"/>
      <c r="BN8852" s="677"/>
      <c r="BO8852" s="677"/>
      <c r="BP8852" s="677"/>
      <c r="BQ8852" s="677"/>
      <c r="BR8852" s="677"/>
      <c r="BS8852" s="677"/>
      <c r="BT8852" s="677"/>
      <c r="BU8852" s="677"/>
      <c r="BV8852" s="677"/>
      <c r="BW8852" s="677"/>
      <c r="BX8852" s="677"/>
      <c r="BY8852" s="677"/>
      <c r="BZ8852" s="677"/>
      <c r="CA8852" s="677"/>
      <c r="CB8852" s="677"/>
      <c r="CC8852" s="677"/>
      <c r="CD8852" s="677"/>
      <c r="CE8852" s="677"/>
      <c r="CF8852" s="677"/>
      <c r="CG8852" s="677"/>
    </row>
    <row r="8853" spans="1:85">
      <c r="A8853" s="54"/>
      <c r="B8853" s="54"/>
      <c r="C8853" s="80"/>
      <c r="D8853" s="81"/>
      <c r="E8853" s="81"/>
      <c r="F8853" s="80"/>
      <c r="G8853" s="81"/>
      <c r="H8853" s="81"/>
      <c r="I8853" s="526"/>
      <c r="J8853" s="80"/>
      <c r="K8853" s="84" t="s">
        <v>1502</v>
      </c>
      <c r="L8853" s="76">
        <f t="shared" si="485"/>
        <v>30</v>
      </c>
      <c r="M8853" s="76"/>
      <c r="N8853" s="76">
        <v>2</v>
      </c>
      <c r="O8853" s="76"/>
      <c r="P8853" s="76"/>
      <c r="Q8853" s="76"/>
      <c r="R8853" s="76"/>
      <c r="S8853" s="76">
        <v>16</v>
      </c>
      <c r="T8853" s="76"/>
      <c r="U8853" s="76"/>
      <c r="V8853" s="76"/>
      <c r="W8853" s="76">
        <v>11</v>
      </c>
      <c r="X8853" s="76">
        <v>1</v>
      </c>
      <c r="Y8853" s="677"/>
      <c r="Z8853" s="677"/>
      <c r="AA8853" s="677"/>
      <c r="AB8853" s="677"/>
      <c r="AC8853" s="677"/>
      <c r="AD8853" s="677"/>
      <c r="AE8853" s="677"/>
      <c r="AF8853" s="677"/>
      <c r="AG8853" s="677"/>
      <c r="AH8853" s="677"/>
      <c r="AI8853" s="677"/>
      <c r="AJ8853" s="677"/>
      <c r="AK8853" s="677"/>
      <c r="AL8853" s="677"/>
      <c r="AM8853" s="677"/>
      <c r="AN8853" s="677"/>
      <c r="AO8853" s="677"/>
      <c r="AP8853" s="677"/>
      <c r="AQ8853" s="677"/>
      <c r="AR8853" s="677"/>
      <c r="AS8853" s="677"/>
      <c r="AT8853" s="677"/>
      <c r="AU8853" s="677"/>
      <c r="AV8853" s="677"/>
      <c r="AW8853" s="677"/>
      <c r="AX8853" s="677"/>
      <c r="AY8853" s="677"/>
      <c r="AZ8853" s="677"/>
      <c r="BA8853" s="677"/>
      <c r="BB8853" s="677"/>
      <c r="BC8853" s="677"/>
      <c r="BD8853" s="677"/>
      <c r="BE8853" s="677"/>
      <c r="BF8853" s="677"/>
      <c r="BG8853" s="677"/>
      <c r="BH8853" s="677"/>
      <c r="BI8853" s="677"/>
      <c r="BJ8853" s="677"/>
      <c r="BK8853" s="677"/>
      <c r="BL8853" s="677"/>
      <c r="BM8853" s="677"/>
      <c r="BN8853" s="677"/>
      <c r="BO8853" s="677"/>
      <c r="BP8853" s="677"/>
      <c r="BQ8853" s="677"/>
      <c r="BR8853" s="677"/>
      <c r="BS8853" s="677"/>
      <c r="BT8853" s="677"/>
      <c r="BU8853" s="677"/>
      <c r="BV8853" s="677"/>
      <c r="BW8853" s="677"/>
      <c r="BX8853" s="677"/>
      <c r="BY8853" s="677"/>
      <c r="BZ8853" s="677"/>
      <c r="CA8853" s="677"/>
      <c r="CB8853" s="677"/>
      <c r="CC8853" s="677"/>
      <c r="CD8853" s="677"/>
      <c r="CE8853" s="677"/>
      <c r="CF8853" s="677"/>
      <c r="CG8853" s="677"/>
    </row>
    <row r="8854" spans="1:85">
      <c r="A8854" s="54"/>
      <c r="B8854" s="54"/>
      <c r="C8854" s="46" t="s">
        <v>33</v>
      </c>
      <c r="D8854" s="58" t="s">
        <v>13375</v>
      </c>
      <c r="E8854" s="58" t="s">
        <v>13376</v>
      </c>
      <c r="F8854" s="46" t="s">
        <v>13377</v>
      </c>
      <c r="G8854" s="58" t="s">
        <v>13378</v>
      </c>
      <c r="H8854" s="58" t="s">
        <v>13379</v>
      </c>
      <c r="I8854" s="524">
        <v>0</v>
      </c>
      <c r="J8854" s="46" t="s">
        <v>1508</v>
      </c>
      <c r="K8854" s="75" t="s">
        <v>1509</v>
      </c>
      <c r="L8854" s="76">
        <f t="shared" si="485"/>
        <v>0</v>
      </c>
      <c r="M8854" s="76"/>
      <c r="N8854" s="76"/>
      <c r="O8854" s="76"/>
      <c r="P8854" s="76"/>
      <c r="Q8854" s="76"/>
      <c r="R8854" s="76"/>
      <c r="S8854" s="76"/>
      <c r="T8854" s="76"/>
      <c r="U8854" s="76"/>
      <c r="V8854" s="76"/>
      <c r="W8854" s="76"/>
      <c r="X8854" s="76"/>
      <c r="Y8854" s="677"/>
      <c r="Z8854" s="677"/>
      <c r="AA8854" s="677"/>
      <c r="AB8854" s="677"/>
      <c r="AC8854" s="677"/>
      <c r="AD8854" s="677"/>
      <c r="AE8854" s="677"/>
      <c r="AF8854" s="677"/>
      <c r="AG8854" s="677"/>
      <c r="AH8854" s="677"/>
      <c r="AI8854" s="677"/>
      <c r="AJ8854" s="677"/>
      <c r="AK8854" s="677"/>
      <c r="AL8854" s="677"/>
      <c r="AM8854" s="677"/>
      <c r="AN8854" s="677"/>
      <c r="AO8854" s="677"/>
      <c r="AP8854" s="677"/>
      <c r="AQ8854" s="677"/>
      <c r="AR8854" s="677"/>
      <c r="AS8854" s="677"/>
      <c r="AT8854" s="677"/>
      <c r="AU8854" s="677"/>
      <c r="AV8854" s="677"/>
      <c r="AW8854" s="677"/>
      <c r="AX8854" s="677"/>
      <c r="AY8854" s="677"/>
      <c r="AZ8854" s="677"/>
      <c r="BA8854" s="677"/>
      <c r="BB8854" s="677"/>
      <c r="BC8854" s="677"/>
      <c r="BD8854" s="677"/>
      <c r="BE8854" s="677"/>
      <c r="BF8854" s="677"/>
      <c r="BG8854" s="677"/>
      <c r="BH8854" s="677"/>
      <c r="BI8854" s="677"/>
      <c r="BJ8854" s="677"/>
      <c r="BK8854" s="677"/>
      <c r="BL8854" s="677"/>
      <c r="BM8854" s="677"/>
      <c r="BN8854" s="677"/>
      <c r="BO8854" s="677"/>
      <c r="BP8854" s="677"/>
      <c r="BQ8854" s="677"/>
      <c r="BR8854" s="677"/>
      <c r="BS8854" s="677"/>
      <c r="BT8854" s="677"/>
      <c r="BU8854" s="677"/>
      <c r="BV8854" s="677"/>
      <c r="BW8854" s="677"/>
      <c r="BX8854" s="677"/>
      <c r="BY8854" s="677"/>
      <c r="BZ8854" s="677"/>
      <c r="CA8854" s="677"/>
      <c r="CB8854" s="677"/>
      <c r="CC8854" s="677"/>
      <c r="CD8854" s="677"/>
      <c r="CE8854" s="677"/>
      <c r="CF8854" s="677"/>
      <c r="CG8854" s="677"/>
    </row>
    <row r="8855" spans="1:85">
      <c r="A8855" s="54"/>
      <c r="B8855" s="54"/>
      <c r="C8855" s="54"/>
      <c r="D8855" s="77"/>
      <c r="E8855" s="77"/>
      <c r="F8855" s="54"/>
      <c r="G8855" s="77"/>
      <c r="H8855" s="77"/>
      <c r="I8855" s="525"/>
      <c r="J8855" s="54"/>
      <c r="K8855" s="75" t="s">
        <v>1501</v>
      </c>
      <c r="L8855" s="76">
        <f t="shared" si="485"/>
        <v>0</v>
      </c>
      <c r="M8855" s="76"/>
      <c r="N8855" s="76"/>
      <c r="O8855" s="76"/>
      <c r="P8855" s="76"/>
      <c r="Q8855" s="76"/>
      <c r="R8855" s="76"/>
      <c r="S8855" s="76"/>
      <c r="T8855" s="76"/>
      <c r="U8855" s="76"/>
      <c r="V8855" s="76"/>
      <c r="W8855" s="76"/>
      <c r="X8855" s="76"/>
      <c r="Y8855" s="677"/>
      <c r="Z8855" s="677"/>
      <c r="AA8855" s="677"/>
      <c r="AB8855" s="677"/>
      <c r="AC8855" s="677"/>
      <c r="AD8855" s="677"/>
      <c r="AE8855" s="677"/>
      <c r="AF8855" s="677"/>
      <c r="AG8855" s="677"/>
      <c r="AH8855" s="677"/>
      <c r="AI8855" s="677"/>
      <c r="AJ8855" s="677"/>
      <c r="AK8855" s="677"/>
      <c r="AL8855" s="677"/>
      <c r="AM8855" s="677"/>
      <c r="AN8855" s="677"/>
      <c r="AO8855" s="677"/>
      <c r="AP8855" s="677"/>
      <c r="AQ8855" s="677"/>
      <c r="AR8855" s="677"/>
      <c r="AS8855" s="677"/>
      <c r="AT8855" s="677"/>
      <c r="AU8855" s="677"/>
      <c r="AV8855" s="677"/>
      <c r="AW8855" s="677"/>
      <c r="AX8855" s="677"/>
      <c r="AY8855" s="677"/>
      <c r="AZ8855" s="677"/>
      <c r="BA8855" s="677"/>
      <c r="BB8855" s="677"/>
      <c r="BC8855" s="677"/>
      <c r="BD8855" s="677"/>
      <c r="BE8855" s="677"/>
      <c r="BF8855" s="677"/>
      <c r="BG8855" s="677"/>
      <c r="BH8855" s="677"/>
      <c r="BI8855" s="677"/>
      <c r="BJ8855" s="677"/>
      <c r="BK8855" s="677"/>
      <c r="BL8855" s="677"/>
      <c r="BM8855" s="677"/>
      <c r="BN8855" s="677"/>
      <c r="BO8855" s="677"/>
      <c r="BP8855" s="677"/>
      <c r="BQ8855" s="677"/>
      <c r="BR8855" s="677"/>
      <c r="BS8855" s="677"/>
      <c r="BT8855" s="677"/>
      <c r="BU8855" s="677"/>
      <c r="BV8855" s="677"/>
      <c r="BW8855" s="677"/>
      <c r="BX8855" s="677"/>
      <c r="BY8855" s="677"/>
      <c r="BZ8855" s="677"/>
      <c r="CA8855" s="677"/>
      <c r="CB8855" s="677"/>
      <c r="CC8855" s="677"/>
      <c r="CD8855" s="677"/>
      <c r="CE8855" s="677"/>
      <c r="CF8855" s="677"/>
      <c r="CG8855" s="677"/>
    </row>
    <row r="8856" spans="1:85">
      <c r="A8856" s="54"/>
      <c r="B8856" s="54"/>
      <c r="C8856" s="80"/>
      <c r="D8856" s="81"/>
      <c r="E8856" s="81"/>
      <c r="F8856" s="80"/>
      <c r="G8856" s="81"/>
      <c r="H8856" s="81"/>
      <c r="I8856" s="526"/>
      <c r="J8856" s="80"/>
      <c r="K8856" s="84" t="s">
        <v>1502</v>
      </c>
      <c r="L8856" s="76">
        <f t="shared" si="485"/>
        <v>2</v>
      </c>
      <c r="M8856" s="76"/>
      <c r="N8856" s="76"/>
      <c r="O8856" s="76"/>
      <c r="P8856" s="76"/>
      <c r="Q8856" s="76"/>
      <c r="R8856" s="76"/>
      <c r="S8856" s="76">
        <v>2</v>
      </c>
      <c r="T8856" s="76"/>
      <c r="U8856" s="76"/>
      <c r="V8856" s="76"/>
      <c r="W8856" s="76"/>
      <c r="X8856" s="76"/>
      <c r="Y8856" s="677"/>
      <c r="Z8856" s="677"/>
      <c r="AA8856" s="677"/>
      <c r="AB8856" s="677"/>
      <c r="AC8856" s="677"/>
      <c r="AD8856" s="677"/>
      <c r="AE8856" s="677"/>
      <c r="AF8856" s="677"/>
      <c r="AG8856" s="677"/>
      <c r="AH8856" s="677"/>
      <c r="AI8856" s="677"/>
      <c r="AJ8856" s="677"/>
      <c r="AK8856" s="677"/>
      <c r="AL8856" s="677"/>
      <c r="AM8856" s="677"/>
      <c r="AN8856" s="677"/>
      <c r="AO8856" s="677"/>
      <c r="AP8856" s="677"/>
      <c r="AQ8856" s="677"/>
      <c r="AR8856" s="677"/>
      <c r="AS8856" s="677"/>
      <c r="AT8856" s="677"/>
      <c r="AU8856" s="677"/>
      <c r="AV8856" s="677"/>
      <c r="AW8856" s="677"/>
      <c r="AX8856" s="677"/>
      <c r="AY8856" s="677"/>
      <c r="AZ8856" s="677"/>
      <c r="BA8856" s="677"/>
      <c r="BB8856" s="677"/>
      <c r="BC8856" s="677"/>
      <c r="BD8856" s="677"/>
      <c r="BE8856" s="677"/>
      <c r="BF8856" s="677"/>
      <c r="BG8856" s="677"/>
      <c r="BH8856" s="677"/>
      <c r="BI8856" s="677"/>
      <c r="BJ8856" s="677"/>
      <c r="BK8856" s="677"/>
      <c r="BL8856" s="677"/>
      <c r="BM8856" s="677"/>
      <c r="BN8856" s="677"/>
      <c r="BO8856" s="677"/>
      <c r="BP8856" s="677"/>
      <c r="BQ8856" s="677"/>
      <c r="BR8856" s="677"/>
      <c r="BS8856" s="677"/>
      <c r="BT8856" s="677"/>
      <c r="BU8856" s="677"/>
      <c r="BV8856" s="677"/>
      <c r="BW8856" s="677"/>
      <c r="BX8856" s="677"/>
      <c r="BY8856" s="677"/>
      <c r="BZ8856" s="677"/>
      <c r="CA8856" s="677"/>
      <c r="CB8856" s="677"/>
      <c r="CC8856" s="677"/>
      <c r="CD8856" s="677"/>
      <c r="CE8856" s="677"/>
      <c r="CF8856" s="677"/>
      <c r="CG8856" s="677"/>
    </row>
    <row r="8857" spans="1:85">
      <c r="A8857" s="54"/>
      <c r="B8857" s="54"/>
      <c r="C8857" s="46" t="s">
        <v>33</v>
      </c>
      <c r="D8857" s="58" t="s">
        <v>13380</v>
      </c>
      <c r="E8857" s="97" t="s">
        <v>13381</v>
      </c>
      <c r="F8857" s="46" t="s">
        <v>13382</v>
      </c>
      <c r="G8857" s="58" t="s">
        <v>13383</v>
      </c>
      <c r="H8857" s="58" t="s">
        <v>13384</v>
      </c>
      <c r="I8857" s="524">
        <v>0</v>
      </c>
      <c r="J8857" s="46" t="s">
        <v>1508</v>
      </c>
      <c r="K8857" s="75" t="s">
        <v>1509</v>
      </c>
      <c r="L8857" s="76">
        <f t="shared" si="485"/>
        <v>0</v>
      </c>
      <c r="M8857" s="76"/>
      <c r="N8857" s="76"/>
      <c r="O8857" s="76"/>
      <c r="P8857" s="76"/>
      <c r="Q8857" s="76"/>
      <c r="R8857" s="76"/>
      <c r="S8857" s="76"/>
      <c r="T8857" s="76"/>
      <c r="U8857" s="76"/>
      <c r="V8857" s="76"/>
      <c r="W8857" s="76"/>
      <c r="X8857" s="76"/>
      <c r="Y8857" s="677"/>
      <c r="Z8857" s="677"/>
      <c r="AA8857" s="677"/>
      <c r="AB8857" s="677"/>
      <c r="AC8857" s="677"/>
      <c r="AD8857" s="677"/>
      <c r="AE8857" s="677"/>
      <c r="AF8857" s="677"/>
      <c r="AG8857" s="677"/>
      <c r="AH8857" s="677"/>
      <c r="AI8857" s="677"/>
      <c r="AJ8857" s="677"/>
      <c r="AK8857" s="677"/>
      <c r="AL8857" s="677"/>
      <c r="AM8857" s="677"/>
      <c r="AN8857" s="677"/>
      <c r="AO8857" s="677"/>
      <c r="AP8857" s="677"/>
      <c r="AQ8857" s="677"/>
      <c r="AR8857" s="677"/>
      <c r="AS8857" s="677"/>
      <c r="AT8857" s="677"/>
      <c r="AU8857" s="677"/>
      <c r="AV8857" s="677"/>
      <c r="AW8857" s="677"/>
      <c r="AX8857" s="677"/>
      <c r="AY8857" s="677"/>
      <c r="AZ8857" s="677"/>
      <c r="BA8857" s="677"/>
      <c r="BB8857" s="677"/>
      <c r="BC8857" s="677"/>
      <c r="BD8857" s="677"/>
      <c r="BE8857" s="677"/>
      <c r="BF8857" s="677"/>
      <c r="BG8857" s="677"/>
      <c r="BH8857" s="677"/>
      <c r="BI8857" s="677"/>
      <c r="BJ8857" s="677"/>
      <c r="BK8857" s="677"/>
      <c r="BL8857" s="677"/>
      <c r="BM8857" s="677"/>
      <c r="BN8857" s="677"/>
      <c r="BO8857" s="677"/>
      <c r="BP8857" s="677"/>
      <c r="BQ8857" s="677"/>
      <c r="BR8857" s="677"/>
      <c r="BS8857" s="677"/>
      <c r="BT8857" s="677"/>
      <c r="BU8857" s="677"/>
      <c r="BV8857" s="677"/>
      <c r="BW8857" s="677"/>
      <c r="BX8857" s="677"/>
      <c r="BY8857" s="677"/>
      <c r="BZ8857" s="677"/>
      <c r="CA8857" s="677"/>
      <c r="CB8857" s="677"/>
      <c r="CC8857" s="677"/>
      <c r="CD8857" s="677"/>
      <c r="CE8857" s="677"/>
      <c r="CF8857" s="677"/>
      <c r="CG8857" s="677"/>
    </row>
    <row r="8858" spans="1:85">
      <c r="A8858" s="54"/>
      <c r="B8858" s="54"/>
      <c r="C8858" s="54"/>
      <c r="D8858" s="77"/>
      <c r="E8858" s="98"/>
      <c r="F8858" s="54"/>
      <c r="G8858" s="77"/>
      <c r="H8858" s="77"/>
      <c r="I8858" s="525"/>
      <c r="J8858" s="54"/>
      <c r="K8858" s="75" t="s">
        <v>1501</v>
      </c>
      <c r="L8858" s="76">
        <f t="shared" si="485"/>
        <v>0</v>
      </c>
      <c r="M8858" s="76"/>
      <c r="N8858" s="76"/>
      <c r="O8858" s="76"/>
      <c r="P8858" s="76"/>
      <c r="Q8858" s="76"/>
      <c r="R8858" s="76"/>
      <c r="S8858" s="76"/>
      <c r="T8858" s="76"/>
      <c r="U8858" s="76"/>
      <c r="V8858" s="76"/>
      <c r="W8858" s="76"/>
      <c r="X8858" s="76"/>
      <c r="Y8858" s="677"/>
      <c r="Z8858" s="677"/>
      <c r="AA8858" s="677"/>
      <c r="AB8858" s="677"/>
      <c r="AC8858" s="677"/>
      <c r="AD8858" s="677"/>
      <c r="AE8858" s="677"/>
      <c r="AF8858" s="677"/>
      <c r="AG8858" s="677"/>
      <c r="AH8858" s="677"/>
      <c r="AI8858" s="677"/>
      <c r="AJ8858" s="677"/>
      <c r="AK8858" s="677"/>
      <c r="AL8858" s="677"/>
      <c r="AM8858" s="677"/>
      <c r="AN8858" s="677"/>
      <c r="AO8858" s="677"/>
      <c r="AP8858" s="677"/>
      <c r="AQ8858" s="677"/>
      <c r="AR8858" s="677"/>
      <c r="AS8858" s="677"/>
      <c r="AT8858" s="677"/>
      <c r="AU8858" s="677"/>
      <c r="AV8858" s="677"/>
      <c r="AW8858" s="677"/>
      <c r="AX8858" s="677"/>
      <c r="AY8858" s="677"/>
      <c r="AZ8858" s="677"/>
      <c r="BA8858" s="677"/>
      <c r="BB8858" s="677"/>
      <c r="BC8858" s="677"/>
      <c r="BD8858" s="677"/>
      <c r="BE8858" s="677"/>
      <c r="BF8858" s="677"/>
      <c r="BG8858" s="677"/>
      <c r="BH8858" s="677"/>
      <c r="BI8858" s="677"/>
      <c r="BJ8858" s="677"/>
      <c r="BK8858" s="677"/>
      <c r="BL8858" s="677"/>
      <c r="BM8858" s="677"/>
      <c r="BN8858" s="677"/>
      <c r="BO8858" s="677"/>
      <c r="BP8858" s="677"/>
      <c r="BQ8858" s="677"/>
      <c r="BR8858" s="677"/>
      <c r="BS8858" s="677"/>
      <c r="BT8858" s="677"/>
      <c r="BU8858" s="677"/>
      <c r="BV8858" s="677"/>
      <c r="BW8858" s="677"/>
      <c r="BX8858" s="677"/>
      <c r="BY8858" s="677"/>
      <c r="BZ8858" s="677"/>
      <c r="CA8858" s="677"/>
      <c r="CB8858" s="677"/>
      <c r="CC8858" s="677"/>
      <c r="CD8858" s="677"/>
      <c r="CE8858" s="677"/>
      <c r="CF8858" s="677"/>
      <c r="CG8858" s="677"/>
    </row>
    <row r="8859" spans="1:85">
      <c r="A8859" s="54"/>
      <c r="B8859" s="54"/>
      <c r="C8859" s="80"/>
      <c r="D8859" s="81"/>
      <c r="E8859" s="99"/>
      <c r="F8859" s="80"/>
      <c r="G8859" s="81"/>
      <c r="H8859" s="81"/>
      <c r="I8859" s="526"/>
      <c r="J8859" s="80"/>
      <c r="K8859" s="84" t="s">
        <v>1502</v>
      </c>
      <c r="L8859" s="76">
        <f t="shared" si="485"/>
        <v>4</v>
      </c>
      <c r="M8859" s="76"/>
      <c r="N8859" s="76"/>
      <c r="O8859" s="76"/>
      <c r="P8859" s="76"/>
      <c r="Q8859" s="76"/>
      <c r="R8859" s="76"/>
      <c r="S8859" s="76">
        <v>4</v>
      </c>
      <c r="T8859" s="76"/>
      <c r="U8859" s="76"/>
      <c r="V8859" s="76"/>
      <c r="W8859" s="76"/>
      <c r="X8859" s="76"/>
      <c r="Y8859" s="677"/>
      <c r="Z8859" s="677"/>
      <c r="AA8859" s="677"/>
      <c r="AB8859" s="677"/>
      <c r="AC8859" s="677"/>
      <c r="AD8859" s="677"/>
      <c r="AE8859" s="677"/>
      <c r="AF8859" s="677"/>
      <c r="AG8859" s="677"/>
      <c r="AH8859" s="677"/>
      <c r="AI8859" s="677"/>
      <c r="AJ8859" s="677"/>
      <c r="AK8859" s="677"/>
      <c r="AL8859" s="677"/>
      <c r="AM8859" s="677"/>
      <c r="AN8859" s="677"/>
      <c r="AO8859" s="677"/>
      <c r="AP8859" s="677"/>
      <c r="AQ8859" s="677"/>
      <c r="AR8859" s="677"/>
      <c r="AS8859" s="677"/>
      <c r="AT8859" s="677"/>
      <c r="AU8859" s="677"/>
      <c r="AV8859" s="677"/>
      <c r="AW8859" s="677"/>
      <c r="AX8859" s="677"/>
      <c r="AY8859" s="677"/>
      <c r="AZ8859" s="677"/>
      <c r="BA8859" s="677"/>
      <c r="BB8859" s="677"/>
      <c r="BC8859" s="677"/>
      <c r="BD8859" s="677"/>
      <c r="BE8859" s="677"/>
      <c r="BF8859" s="677"/>
      <c r="BG8859" s="677"/>
      <c r="BH8859" s="677"/>
      <c r="BI8859" s="677"/>
      <c r="BJ8859" s="677"/>
      <c r="BK8859" s="677"/>
      <c r="BL8859" s="677"/>
      <c r="BM8859" s="677"/>
      <c r="BN8859" s="677"/>
      <c r="BO8859" s="677"/>
      <c r="BP8859" s="677"/>
      <c r="BQ8859" s="677"/>
      <c r="BR8859" s="677"/>
      <c r="BS8859" s="677"/>
      <c r="BT8859" s="677"/>
      <c r="BU8859" s="677"/>
      <c r="BV8859" s="677"/>
      <c r="BW8859" s="677"/>
      <c r="BX8859" s="677"/>
      <c r="BY8859" s="677"/>
      <c r="BZ8859" s="677"/>
      <c r="CA8859" s="677"/>
      <c r="CB8859" s="677"/>
      <c r="CC8859" s="677"/>
      <c r="CD8859" s="677"/>
      <c r="CE8859" s="677"/>
      <c r="CF8859" s="677"/>
      <c r="CG8859" s="677"/>
    </row>
    <row r="8860" spans="1:85">
      <c r="A8860" s="54"/>
      <c r="B8860" s="54"/>
      <c r="C8860" s="46" t="s">
        <v>33</v>
      </c>
      <c r="D8860" s="58" t="s">
        <v>13385</v>
      </c>
      <c r="E8860" s="58" t="s">
        <v>13386</v>
      </c>
      <c r="F8860" s="46" t="s">
        <v>13387</v>
      </c>
      <c r="G8860" s="58" t="s">
        <v>13388</v>
      </c>
      <c r="H8860" s="58" t="s">
        <v>13389</v>
      </c>
      <c r="I8860" s="524">
        <v>0</v>
      </c>
      <c r="J8860" s="46" t="s">
        <v>1508</v>
      </c>
      <c r="K8860" s="75" t="s">
        <v>1509</v>
      </c>
      <c r="L8860" s="76">
        <f t="shared" si="485"/>
        <v>0</v>
      </c>
      <c r="M8860" s="76"/>
      <c r="N8860" s="76"/>
      <c r="O8860" s="76"/>
      <c r="P8860" s="76"/>
      <c r="Q8860" s="76"/>
      <c r="R8860" s="76"/>
      <c r="S8860" s="76"/>
      <c r="T8860" s="76"/>
      <c r="U8860" s="76"/>
      <c r="V8860" s="76"/>
      <c r="W8860" s="76"/>
      <c r="X8860" s="76"/>
      <c r="Y8860" s="677"/>
      <c r="Z8860" s="677"/>
      <c r="AA8860" s="677"/>
      <c r="AB8860" s="677"/>
      <c r="AC8860" s="677"/>
      <c r="AD8860" s="677"/>
      <c r="AE8860" s="677"/>
      <c r="AF8860" s="677"/>
      <c r="AG8860" s="677"/>
      <c r="AH8860" s="677"/>
      <c r="AI8860" s="677"/>
      <c r="AJ8860" s="677"/>
      <c r="AK8860" s="677"/>
      <c r="AL8860" s="677"/>
      <c r="AM8860" s="677"/>
      <c r="AN8860" s="677"/>
      <c r="AO8860" s="677"/>
      <c r="AP8860" s="677"/>
      <c r="AQ8860" s="677"/>
      <c r="AR8860" s="677"/>
      <c r="AS8860" s="677"/>
      <c r="AT8860" s="677"/>
      <c r="AU8860" s="677"/>
      <c r="AV8860" s="677"/>
      <c r="AW8860" s="677"/>
      <c r="AX8860" s="677"/>
      <c r="AY8860" s="677"/>
      <c r="AZ8860" s="677"/>
      <c r="BA8860" s="677"/>
      <c r="BB8860" s="677"/>
      <c r="BC8860" s="677"/>
      <c r="BD8860" s="677"/>
      <c r="BE8860" s="677"/>
      <c r="BF8860" s="677"/>
      <c r="BG8860" s="677"/>
      <c r="BH8860" s="677"/>
      <c r="BI8860" s="677"/>
      <c r="BJ8860" s="677"/>
      <c r="BK8860" s="677"/>
      <c r="BL8860" s="677"/>
      <c r="BM8860" s="677"/>
      <c r="BN8860" s="677"/>
      <c r="BO8860" s="677"/>
      <c r="BP8860" s="677"/>
      <c r="BQ8860" s="677"/>
      <c r="BR8860" s="677"/>
      <c r="BS8860" s="677"/>
      <c r="BT8860" s="677"/>
      <c r="BU8860" s="677"/>
      <c r="BV8860" s="677"/>
      <c r="BW8860" s="677"/>
      <c r="BX8860" s="677"/>
      <c r="BY8860" s="677"/>
      <c r="BZ8860" s="677"/>
      <c r="CA8860" s="677"/>
      <c r="CB8860" s="677"/>
      <c r="CC8860" s="677"/>
      <c r="CD8860" s="677"/>
      <c r="CE8860" s="677"/>
      <c r="CF8860" s="677"/>
      <c r="CG8860" s="677"/>
    </row>
    <row r="8861" spans="1:85">
      <c r="A8861" s="54"/>
      <c r="B8861" s="54"/>
      <c r="C8861" s="54"/>
      <c r="D8861" s="77"/>
      <c r="E8861" s="77"/>
      <c r="F8861" s="54"/>
      <c r="G8861" s="77"/>
      <c r="H8861" s="77"/>
      <c r="I8861" s="525"/>
      <c r="J8861" s="54"/>
      <c r="K8861" s="75" t="s">
        <v>1501</v>
      </c>
      <c r="L8861" s="76">
        <f t="shared" si="485"/>
        <v>0</v>
      </c>
      <c r="M8861" s="76"/>
      <c r="N8861" s="76"/>
      <c r="O8861" s="76"/>
      <c r="P8861" s="76"/>
      <c r="Q8861" s="76"/>
      <c r="R8861" s="76"/>
      <c r="S8861" s="76"/>
      <c r="T8861" s="76"/>
      <c r="U8861" s="76"/>
      <c r="V8861" s="76"/>
      <c r="W8861" s="76"/>
      <c r="X8861" s="76"/>
      <c r="Y8861" s="677"/>
      <c r="Z8861" s="677"/>
      <c r="AA8861" s="677"/>
      <c r="AB8861" s="677"/>
      <c r="AC8861" s="677"/>
      <c r="AD8861" s="677"/>
      <c r="AE8861" s="677"/>
      <c r="AF8861" s="677"/>
      <c r="AG8861" s="677"/>
      <c r="AH8861" s="677"/>
      <c r="AI8861" s="677"/>
      <c r="AJ8861" s="677"/>
      <c r="AK8861" s="677"/>
      <c r="AL8861" s="677"/>
      <c r="AM8861" s="677"/>
      <c r="AN8861" s="677"/>
      <c r="AO8861" s="677"/>
      <c r="AP8861" s="677"/>
      <c r="AQ8861" s="677"/>
      <c r="AR8861" s="677"/>
      <c r="AS8861" s="677"/>
      <c r="AT8861" s="677"/>
      <c r="AU8861" s="677"/>
      <c r="AV8861" s="677"/>
      <c r="AW8861" s="677"/>
      <c r="AX8861" s="677"/>
      <c r="AY8861" s="677"/>
      <c r="AZ8861" s="677"/>
      <c r="BA8861" s="677"/>
      <c r="BB8861" s="677"/>
      <c r="BC8861" s="677"/>
      <c r="BD8861" s="677"/>
      <c r="BE8861" s="677"/>
      <c r="BF8861" s="677"/>
      <c r="BG8861" s="677"/>
      <c r="BH8861" s="677"/>
      <c r="BI8861" s="677"/>
      <c r="BJ8861" s="677"/>
      <c r="BK8861" s="677"/>
      <c r="BL8861" s="677"/>
      <c r="BM8861" s="677"/>
      <c r="BN8861" s="677"/>
      <c r="BO8861" s="677"/>
      <c r="BP8861" s="677"/>
      <c r="BQ8861" s="677"/>
      <c r="BR8861" s="677"/>
      <c r="BS8861" s="677"/>
      <c r="BT8861" s="677"/>
      <c r="BU8861" s="677"/>
      <c r="BV8861" s="677"/>
      <c r="BW8861" s="677"/>
      <c r="BX8861" s="677"/>
      <c r="BY8861" s="677"/>
      <c r="BZ8861" s="677"/>
      <c r="CA8861" s="677"/>
      <c r="CB8861" s="677"/>
      <c r="CC8861" s="677"/>
      <c r="CD8861" s="677"/>
      <c r="CE8861" s="677"/>
      <c r="CF8861" s="677"/>
      <c r="CG8861" s="677"/>
    </row>
    <row r="8862" spans="1:85">
      <c r="A8862" s="54"/>
      <c r="B8862" s="54"/>
      <c r="C8862" s="80"/>
      <c r="D8862" s="81"/>
      <c r="E8862" s="81"/>
      <c r="F8862" s="80"/>
      <c r="G8862" s="81"/>
      <c r="H8862" s="81"/>
      <c r="I8862" s="526"/>
      <c r="J8862" s="80"/>
      <c r="K8862" s="84" t="s">
        <v>1502</v>
      </c>
      <c r="L8862" s="76">
        <f t="shared" si="485"/>
        <v>4</v>
      </c>
      <c r="M8862" s="76"/>
      <c r="N8862" s="76"/>
      <c r="O8862" s="76">
        <v>2</v>
      </c>
      <c r="P8862" s="76"/>
      <c r="Q8862" s="76"/>
      <c r="R8862" s="76"/>
      <c r="S8862" s="76"/>
      <c r="T8862" s="76">
        <v>2</v>
      </c>
      <c r="U8862" s="76"/>
      <c r="V8862" s="76"/>
      <c r="W8862" s="76"/>
      <c r="X8862" s="76"/>
      <c r="Y8862" s="677"/>
      <c r="Z8862" s="677"/>
      <c r="AA8862" s="677"/>
      <c r="AB8862" s="677"/>
      <c r="AC8862" s="677"/>
      <c r="AD8862" s="677"/>
      <c r="AE8862" s="677"/>
      <c r="AF8862" s="677"/>
      <c r="AG8862" s="677"/>
      <c r="AH8862" s="677"/>
      <c r="AI8862" s="677"/>
      <c r="AJ8862" s="677"/>
      <c r="AK8862" s="677"/>
      <c r="AL8862" s="677"/>
      <c r="AM8862" s="677"/>
      <c r="AN8862" s="677"/>
      <c r="AO8862" s="677"/>
      <c r="AP8862" s="677"/>
      <c r="AQ8862" s="677"/>
      <c r="AR8862" s="677"/>
      <c r="AS8862" s="677"/>
      <c r="AT8862" s="677"/>
      <c r="AU8862" s="677"/>
      <c r="AV8862" s="677"/>
      <c r="AW8862" s="677"/>
      <c r="AX8862" s="677"/>
      <c r="AY8862" s="677"/>
      <c r="AZ8862" s="677"/>
      <c r="BA8862" s="677"/>
      <c r="BB8862" s="677"/>
      <c r="BC8862" s="677"/>
      <c r="BD8862" s="677"/>
      <c r="BE8862" s="677"/>
      <c r="BF8862" s="677"/>
      <c r="BG8862" s="677"/>
      <c r="BH8862" s="677"/>
      <c r="BI8862" s="677"/>
      <c r="BJ8862" s="677"/>
      <c r="BK8862" s="677"/>
      <c r="BL8862" s="677"/>
      <c r="BM8862" s="677"/>
      <c r="BN8862" s="677"/>
      <c r="BO8862" s="677"/>
      <c r="BP8862" s="677"/>
      <c r="BQ8862" s="677"/>
      <c r="BR8862" s="677"/>
      <c r="BS8862" s="677"/>
      <c r="BT8862" s="677"/>
      <c r="BU8862" s="677"/>
      <c r="BV8862" s="677"/>
      <c r="BW8862" s="677"/>
      <c r="BX8862" s="677"/>
      <c r="BY8862" s="677"/>
      <c r="BZ8862" s="677"/>
      <c r="CA8862" s="677"/>
      <c r="CB8862" s="677"/>
      <c r="CC8862" s="677"/>
      <c r="CD8862" s="677"/>
      <c r="CE8862" s="677"/>
      <c r="CF8862" s="677"/>
      <c r="CG8862" s="677"/>
    </row>
    <row r="8863" spans="1:85">
      <c r="A8863" s="54"/>
      <c r="B8863" s="54"/>
      <c r="C8863" s="46" t="s">
        <v>31</v>
      </c>
      <c r="D8863" s="58" t="s">
        <v>13390</v>
      </c>
      <c r="E8863" s="97" t="s">
        <v>13391</v>
      </c>
      <c r="F8863" s="46" t="s">
        <v>13392</v>
      </c>
      <c r="G8863" s="58" t="s">
        <v>13393</v>
      </c>
      <c r="H8863" s="58" t="s">
        <v>13394</v>
      </c>
      <c r="I8863" s="524">
        <v>248</v>
      </c>
      <c r="J8863" s="46" t="s">
        <v>1508</v>
      </c>
      <c r="K8863" s="75" t="s">
        <v>1509</v>
      </c>
      <c r="L8863" s="76">
        <f t="shared" si="485"/>
        <v>8</v>
      </c>
      <c r="M8863" s="76">
        <v>6</v>
      </c>
      <c r="N8863" s="76"/>
      <c r="O8863" s="76"/>
      <c r="P8863" s="76"/>
      <c r="Q8863" s="76"/>
      <c r="R8863" s="76"/>
      <c r="S8863" s="76">
        <v>1</v>
      </c>
      <c r="T8863" s="76">
        <v>1</v>
      </c>
      <c r="U8863" s="76"/>
      <c r="V8863" s="76"/>
      <c r="W8863" s="76"/>
      <c r="X8863" s="76"/>
      <c r="Y8863" s="677"/>
      <c r="Z8863" s="677"/>
      <c r="AA8863" s="677"/>
      <c r="AB8863" s="677"/>
      <c r="AC8863" s="677"/>
      <c r="AD8863" s="677"/>
      <c r="AE8863" s="677"/>
      <c r="AF8863" s="677"/>
      <c r="AG8863" s="677"/>
      <c r="AH8863" s="677"/>
      <c r="AI8863" s="677"/>
      <c r="AJ8863" s="677"/>
      <c r="AK8863" s="677"/>
      <c r="AL8863" s="677"/>
      <c r="AM8863" s="677"/>
      <c r="AN8863" s="677"/>
      <c r="AO8863" s="677"/>
      <c r="AP8863" s="677"/>
      <c r="AQ8863" s="677"/>
      <c r="AR8863" s="677"/>
      <c r="AS8863" s="677"/>
      <c r="AT8863" s="677"/>
      <c r="AU8863" s="677"/>
      <c r="AV8863" s="677"/>
      <c r="AW8863" s="677"/>
      <c r="AX8863" s="677"/>
      <c r="AY8863" s="677"/>
      <c r="AZ8863" s="677"/>
      <c r="BA8863" s="677"/>
      <c r="BB8863" s="677"/>
      <c r="BC8863" s="677"/>
      <c r="BD8863" s="677"/>
      <c r="BE8863" s="677"/>
      <c r="BF8863" s="677"/>
      <c r="BG8863" s="677"/>
      <c r="BH8863" s="677"/>
      <c r="BI8863" s="677"/>
      <c r="BJ8863" s="677"/>
      <c r="BK8863" s="677"/>
      <c r="BL8863" s="677"/>
      <c r="BM8863" s="677"/>
      <c r="BN8863" s="677"/>
      <c r="BO8863" s="677"/>
      <c r="BP8863" s="677"/>
      <c r="BQ8863" s="677"/>
      <c r="BR8863" s="677"/>
      <c r="BS8863" s="677"/>
      <c r="BT8863" s="677"/>
      <c r="BU8863" s="677"/>
      <c r="BV8863" s="677"/>
      <c r="BW8863" s="677"/>
      <c r="BX8863" s="677"/>
      <c r="BY8863" s="677"/>
      <c r="BZ8863" s="677"/>
      <c r="CA8863" s="677"/>
      <c r="CB8863" s="677"/>
      <c r="CC8863" s="677"/>
      <c r="CD8863" s="677"/>
      <c r="CE8863" s="677"/>
      <c r="CF8863" s="677"/>
      <c r="CG8863" s="677"/>
    </row>
    <row r="8864" spans="1:85">
      <c r="A8864" s="54"/>
      <c r="B8864" s="54"/>
      <c r="C8864" s="54"/>
      <c r="D8864" s="77"/>
      <c r="E8864" s="98"/>
      <c r="F8864" s="54"/>
      <c r="G8864" s="77"/>
      <c r="H8864" s="77"/>
      <c r="I8864" s="525"/>
      <c r="J8864" s="54"/>
      <c r="K8864" s="75" t="s">
        <v>1501</v>
      </c>
      <c r="L8864" s="76">
        <f t="shared" si="485"/>
        <v>0</v>
      </c>
      <c r="M8864" s="76"/>
      <c r="N8864" s="76"/>
      <c r="O8864" s="76"/>
      <c r="P8864" s="76"/>
      <c r="Q8864" s="76"/>
      <c r="R8864" s="76"/>
      <c r="S8864" s="76"/>
      <c r="T8864" s="76"/>
      <c r="U8864" s="76"/>
      <c r="V8864" s="76"/>
      <c r="W8864" s="76"/>
      <c r="X8864" s="76"/>
      <c r="Y8864" s="677"/>
      <c r="Z8864" s="677"/>
      <c r="AA8864" s="677"/>
      <c r="AB8864" s="677"/>
      <c r="AC8864" s="677"/>
      <c r="AD8864" s="677"/>
      <c r="AE8864" s="677"/>
      <c r="AF8864" s="677"/>
      <c r="AG8864" s="677"/>
      <c r="AH8864" s="677"/>
      <c r="AI8864" s="677"/>
      <c r="AJ8864" s="677"/>
      <c r="AK8864" s="677"/>
      <c r="AL8864" s="677"/>
      <c r="AM8864" s="677"/>
      <c r="AN8864" s="677"/>
      <c r="AO8864" s="677"/>
      <c r="AP8864" s="677"/>
      <c r="AQ8864" s="677"/>
      <c r="AR8864" s="677"/>
      <c r="AS8864" s="677"/>
      <c r="AT8864" s="677"/>
      <c r="AU8864" s="677"/>
      <c r="AV8864" s="677"/>
      <c r="AW8864" s="677"/>
      <c r="AX8864" s="677"/>
      <c r="AY8864" s="677"/>
      <c r="AZ8864" s="677"/>
      <c r="BA8864" s="677"/>
      <c r="BB8864" s="677"/>
      <c r="BC8864" s="677"/>
      <c r="BD8864" s="677"/>
      <c r="BE8864" s="677"/>
      <c r="BF8864" s="677"/>
      <c r="BG8864" s="677"/>
      <c r="BH8864" s="677"/>
      <c r="BI8864" s="677"/>
      <c r="BJ8864" s="677"/>
      <c r="BK8864" s="677"/>
      <c r="BL8864" s="677"/>
      <c r="BM8864" s="677"/>
      <c r="BN8864" s="677"/>
      <c r="BO8864" s="677"/>
      <c r="BP8864" s="677"/>
      <c r="BQ8864" s="677"/>
      <c r="BR8864" s="677"/>
      <c r="BS8864" s="677"/>
      <c r="BT8864" s="677"/>
      <c r="BU8864" s="677"/>
      <c r="BV8864" s="677"/>
      <c r="BW8864" s="677"/>
      <c r="BX8864" s="677"/>
      <c r="BY8864" s="677"/>
      <c r="BZ8864" s="677"/>
      <c r="CA8864" s="677"/>
      <c r="CB8864" s="677"/>
      <c r="CC8864" s="677"/>
      <c r="CD8864" s="677"/>
      <c r="CE8864" s="677"/>
      <c r="CF8864" s="677"/>
      <c r="CG8864" s="677"/>
    </row>
    <row r="8865" spans="1:85">
      <c r="A8865" s="54"/>
      <c r="B8865" s="54"/>
      <c r="C8865" s="80"/>
      <c r="D8865" s="81"/>
      <c r="E8865" s="99"/>
      <c r="F8865" s="80"/>
      <c r="G8865" s="81"/>
      <c r="H8865" s="81"/>
      <c r="I8865" s="526"/>
      <c r="J8865" s="80"/>
      <c r="K8865" s="84" t="s">
        <v>1502</v>
      </c>
      <c r="L8865" s="76">
        <f t="shared" si="485"/>
        <v>0</v>
      </c>
      <c r="M8865" s="76"/>
      <c r="N8865" s="76"/>
      <c r="O8865" s="76"/>
      <c r="P8865" s="76"/>
      <c r="Q8865" s="76"/>
      <c r="R8865" s="76"/>
      <c r="S8865" s="76"/>
      <c r="T8865" s="76"/>
      <c r="U8865" s="76"/>
      <c r="V8865" s="76"/>
      <c r="W8865" s="76"/>
      <c r="X8865" s="76"/>
      <c r="Y8865" s="677"/>
      <c r="Z8865" s="677"/>
      <c r="AA8865" s="677"/>
      <c r="AB8865" s="677"/>
      <c r="AC8865" s="677"/>
      <c r="AD8865" s="677"/>
      <c r="AE8865" s="677"/>
      <c r="AF8865" s="677"/>
      <c r="AG8865" s="677"/>
      <c r="AH8865" s="677"/>
      <c r="AI8865" s="677"/>
      <c r="AJ8865" s="677"/>
      <c r="AK8865" s="677"/>
      <c r="AL8865" s="677"/>
      <c r="AM8865" s="677"/>
      <c r="AN8865" s="677"/>
      <c r="AO8865" s="677"/>
      <c r="AP8865" s="677"/>
      <c r="AQ8865" s="677"/>
      <c r="AR8865" s="677"/>
      <c r="AS8865" s="677"/>
      <c r="AT8865" s="677"/>
      <c r="AU8865" s="677"/>
      <c r="AV8865" s="677"/>
      <c r="AW8865" s="677"/>
      <c r="AX8865" s="677"/>
      <c r="AY8865" s="677"/>
      <c r="AZ8865" s="677"/>
      <c r="BA8865" s="677"/>
      <c r="BB8865" s="677"/>
      <c r="BC8865" s="677"/>
      <c r="BD8865" s="677"/>
      <c r="BE8865" s="677"/>
      <c r="BF8865" s="677"/>
      <c r="BG8865" s="677"/>
      <c r="BH8865" s="677"/>
      <c r="BI8865" s="677"/>
      <c r="BJ8865" s="677"/>
      <c r="BK8865" s="677"/>
      <c r="BL8865" s="677"/>
      <c r="BM8865" s="677"/>
      <c r="BN8865" s="677"/>
      <c r="BO8865" s="677"/>
      <c r="BP8865" s="677"/>
      <c r="BQ8865" s="677"/>
      <c r="BR8865" s="677"/>
      <c r="BS8865" s="677"/>
      <c r="BT8865" s="677"/>
      <c r="BU8865" s="677"/>
      <c r="BV8865" s="677"/>
      <c r="BW8865" s="677"/>
      <c r="BX8865" s="677"/>
      <c r="BY8865" s="677"/>
      <c r="BZ8865" s="677"/>
      <c r="CA8865" s="677"/>
      <c r="CB8865" s="677"/>
      <c r="CC8865" s="677"/>
      <c r="CD8865" s="677"/>
      <c r="CE8865" s="677"/>
      <c r="CF8865" s="677"/>
      <c r="CG8865" s="677"/>
    </row>
    <row r="8866" spans="1:85">
      <c r="A8866" s="54"/>
      <c r="B8866" s="54"/>
      <c r="C8866" s="46" t="s">
        <v>31</v>
      </c>
      <c r="D8866" s="58" t="s">
        <v>13395</v>
      </c>
      <c r="E8866" s="97" t="s">
        <v>13396</v>
      </c>
      <c r="F8866" s="46" t="s">
        <v>13397</v>
      </c>
      <c r="G8866" s="58" t="s">
        <v>13398</v>
      </c>
      <c r="H8866" s="58" t="s">
        <v>13399</v>
      </c>
      <c r="I8866" s="524">
        <v>0</v>
      </c>
      <c r="J8866" s="46" t="s">
        <v>1508</v>
      </c>
      <c r="K8866" s="75" t="s">
        <v>1509</v>
      </c>
      <c r="L8866" s="76">
        <f t="shared" si="485"/>
        <v>10</v>
      </c>
      <c r="M8866" s="76">
        <v>2</v>
      </c>
      <c r="N8866" s="76">
        <v>5</v>
      </c>
      <c r="O8866" s="76"/>
      <c r="P8866" s="76"/>
      <c r="Q8866" s="76"/>
      <c r="R8866" s="76"/>
      <c r="S8866" s="76"/>
      <c r="T8866" s="76"/>
      <c r="U8866" s="76"/>
      <c r="V8866" s="76"/>
      <c r="W8866" s="76"/>
      <c r="X8866" s="76">
        <v>3</v>
      </c>
      <c r="Y8866" s="677"/>
      <c r="Z8866" s="677"/>
      <c r="AA8866" s="677"/>
      <c r="AB8866" s="677"/>
      <c r="AC8866" s="677"/>
      <c r="AD8866" s="677"/>
      <c r="AE8866" s="677"/>
      <c r="AF8866" s="677"/>
      <c r="AG8866" s="677"/>
      <c r="AH8866" s="677"/>
      <c r="AI8866" s="677"/>
      <c r="AJ8866" s="677"/>
      <c r="AK8866" s="677"/>
      <c r="AL8866" s="677"/>
      <c r="AM8866" s="677"/>
      <c r="AN8866" s="677"/>
      <c r="AO8866" s="677"/>
      <c r="AP8866" s="677"/>
      <c r="AQ8866" s="677"/>
      <c r="AR8866" s="677"/>
      <c r="AS8866" s="677"/>
      <c r="AT8866" s="677"/>
      <c r="AU8866" s="677"/>
      <c r="AV8866" s="677"/>
      <c r="AW8866" s="677"/>
      <c r="AX8866" s="677"/>
      <c r="AY8866" s="677"/>
      <c r="AZ8866" s="677"/>
      <c r="BA8866" s="677"/>
      <c r="BB8866" s="677"/>
      <c r="BC8866" s="677"/>
      <c r="BD8866" s="677"/>
      <c r="BE8866" s="677"/>
      <c r="BF8866" s="677"/>
      <c r="BG8866" s="677"/>
      <c r="BH8866" s="677"/>
      <c r="BI8866" s="677"/>
      <c r="BJ8866" s="677"/>
      <c r="BK8866" s="677"/>
      <c r="BL8866" s="677"/>
      <c r="BM8866" s="677"/>
      <c r="BN8866" s="677"/>
      <c r="BO8866" s="677"/>
      <c r="BP8866" s="677"/>
      <c r="BQ8866" s="677"/>
      <c r="BR8866" s="677"/>
      <c r="BS8866" s="677"/>
      <c r="BT8866" s="677"/>
      <c r="BU8866" s="677"/>
      <c r="BV8866" s="677"/>
      <c r="BW8866" s="677"/>
      <c r="BX8866" s="677"/>
      <c r="BY8866" s="677"/>
      <c r="BZ8866" s="677"/>
      <c r="CA8866" s="677"/>
      <c r="CB8866" s="677"/>
      <c r="CC8866" s="677"/>
      <c r="CD8866" s="677"/>
      <c r="CE8866" s="677"/>
      <c r="CF8866" s="677"/>
      <c r="CG8866" s="677"/>
    </row>
    <row r="8867" spans="1:85">
      <c r="A8867" s="54"/>
      <c r="B8867" s="54"/>
      <c r="C8867" s="54"/>
      <c r="D8867" s="77"/>
      <c r="E8867" s="98"/>
      <c r="F8867" s="54"/>
      <c r="G8867" s="77"/>
      <c r="H8867" s="77"/>
      <c r="I8867" s="525"/>
      <c r="J8867" s="54"/>
      <c r="K8867" s="75" t="s">
        <v>1501</v>
      </c>
      <c r="L8867" s="76">
        <f t="shared" si="485"/>
        <v>3</v>
      </c>
      <c r="M8867" s="76">
        <v>2</v>
      </c>
      <c r="N8867" s="76"/>
      <c r="O8867" s="76"/>
      <c r="P8867" s="76"/>
      <c r="Q8867" s="76"/>
      <c r="R8867" s="76"/>
      <c r="S8867" s="76"/>
      <c r="T8867" s="76"/>
      <c r="U8867" s="76"/>
      <c r="V8867" s="76"/>
      <c r="W8867" s="76"/>
      <c r="X8867" s="76">
        <v>1</v>
      </c>
      <c r="Y8867" s="677"/>
      <c r="Z8867" s="677"/>
      <c r="AA8867" s="677"/>
      <c r="AB8867" s="677"/>
      <c r="AC8867" s="677"/>
      <c r="AD8867" s="677"/>
      <c r="AE8867" s="677"/>
      <c r="AF8867" s="677"/>
      <c r="AG8867" s="677"/>
      <c r="AH8867" s="677"/>
      <c r="AI8867" s="677"/>
      <c r="AJ8867" s="677"/>
      <c r="AK8867" s="677"/>
      <c r="AL8867" s="677"/>
      <c r="AM8867" s="677"/>
      <c r="AN8867" s="677"/>
      <c r="AO8867" s="677"/>
      <c r="AP8867" s="677"/>
      <c r="AQ8867" s="677"/>
      <c r="AR8867" s="677"/>
      <c r="AS8867" s="677"/>
      <c r="AT8867" s="677"/>
      <c r="AU8867" s="677"/>
      <c r="AV8867" s="677"/>
      <c r="AW8867" s="677"/>
      <c r="AX8867" s="677"/>
      <c r="AY8867" s="677"/>
      <c r="AZ8867" s="677"/>
      <c r="BA8867" s="677"/>
      <c r="BB8867" s="677"/>
      <c r="BC8867" s="677"/>
      <c r="BD8867" s="677"/>
      <c r="BE8867" s="677"/>
      <c r="BF8867" s="677"/>
      <c r="BG8867" s="677"/>
      <c r="BH8867" s="677"/>
      <c r="BI8867" s="677"/>
      <c r="BJ8867" s="677"/>
      <c r="BK8867" s="677"/>
      <c r="BL8867" s="677"/>
      <c r="BM8867" s="677"/>
      <c r="BN8867" s="677"/>
      <c r="BO8867" s="677"/>
      <c r="BP8867" s="677"/>
      <c r="BQ8867" s="677"/>
      <c r="BR8867" s="677"/>
      <c r="BS8867" s="677"/>
      <c r="BT8867" s="677"/>
      <c r="BU8867" s="677"/>
      <c r="BV8867" s="677"/>
      <c r="BW8867" s="677"/>
      <c r="BX8867" s="677"/>
      <c r="BY8867" s="677"/>
      <c r="BZ8867" s="677"/>
      <c r="CA8867" s="677"/>
      <c r="CB8867" s="677"/>
      <c r="CC8867" s="677"/>
      <c r="CD8867" s="677"/>
      <c r="CE8867" s="677"/>
      <c r="CF8867" s="677"/>
      <c r="CG8867" s="677"/>
    </row>
    <row r="8868" spans="1:85">
      <c r="A8868" s="54"/>
      <c r="B8868" s="54"/>
      <c r="C8868" s="80"/>
      <c r="D8868" s="81"/>
      <c r="E8868" s="99"/>
      <c r="F8868" s="80"/>
      <c r="G8868" s="81"/>
      <c r="H8868" s="81"/>
      <c r="I8868" s="526"/>
      <c r="J8868" s="80"/>
      <c r="K8868" s="84" t="s">
        <v>1502</v>
      </c>
      <c r="L8868" s="76">
        <f t="shared" si="485"/>
        <v>0</v>
      </c>
      <c r="M8868" s="76"/>
      <c r="N8868" s="76"/>
      <c r="O8868" s="76"/>
      <c r="P8868" s="76"/>
      <c r="Q8868" s="76"/>
      <c r="R8868" s="76"/>
      <c r="S8868" s="76"/>
      <c r="T8868" s="76"/>
      <c r="U8868" s="76"/>
      <c r="V8868" s="76"/>
      <c r="W8868" s="76"/>
      <c r="X8868" s="76"/>
      <c r="Y8868" s="677"/>
      <c r="Z8868" s="677"/>
      <c r="AA8868" s="677"/>
      <c r="AB8868" s="677"/>
      <c r="AC8868" s="677"/>
      <c r="AD8868" s="677"/>
      <c r="AE8868" s="677"/>
      <c r="AF8868" s="677"/>
      <c r="AG8868" s="677"/>
      <c r="AH8868" s="677"/>
      <c r="AI8868" s="677"/>
      <c r="AJ8868" s="677"/>
      <c r="AK8868" s="677"/>
      <c r="AL8868" s="677"/>
      <c r="AM8868" s="677"/>
      <c r="AN8868" s="677"/>
      <c r="AO8868" s="677"/>
      <c r="AP8868" s="677"/>
      <c r="AQ8868" s="677"/>
      <c r="AR8868" s="677"/>
      <c r="AS8868" s="677"/>
      <c r="AT8868" s="677"/>
      <c r="AU8868" s="677"/>
      <c r="AV8868" s="677"/>
      <c r="AW8868" s="677"/>
      <c r="AX8868" s="677"/>
      <c r="AY8868" s="677"/>
      <c r="AZ8868" s="677"/>
      <c r="BA8868" s="677"/>
      <c r="BB8868" s="677"/>
      <c r="BC8868" s="677"/>
      <c r="BD8868" s="677"/>
      <c r="BE8868" s="677"/>
      <c r="BF8868" s="677"/>
      <c r="BG8868" s="677"/>
      <c r="BH8868" s="677"/>
      <c r="BI8868" s="677"/>
      <c r="BJ8868" s="677"/>
      <c r="BK8868" s="677"/>
      <c r="BL8868" s="677"/>
      <c r="BM8868" s="677"/>
      <c r="BN8868" s="677"/>
      <c r="BO8868" s="677"/>
      <c r="BP8868" s="677"/>
      <c r="BQ8868" s="677"/>
      <c r="BR8868" s="677"/>
      <c r="BS8868" s="677"/>
      <c r="BT8868" s="677"/>
      <c r="BU8868" s="677"/>
      <c r="BV8868" s="677"/>
      <c r="BW8868" s="677"/>
      <c r="BX8868" s="677"/>
      <c r="BY8868" s="677"/>
      <c r="BZ8868" s="677"/>
      <c r="CA8868" s="677"/>
      <c r="CB8868" s="677"/>
      <c r="CC8868" s="677"/>
      <c r="CD8868" s="677"/>
      <c r="CE8868" s="677"/>
      <c r="CF8868" s="677"/>
      <c r="CG8868" s="677"/>
    </row>
    <row r="8869" spans="1:85">
      <c r="A8869" s="54"/>
      <c r="B8869" s="54"/>
      <c r="C8869" s="46" t="s">
        <v>31</v>
      </c>
      <c r="D8869" s="58" t="s">
        <v>13400</v>
      </c>
      <c r="E8869" s="97" t="s">
        <v>13401</v>
      </c>
      <c r="F8869" s="46" t="s">
        <v>13402</v>
      </c>
      <c r="G8869" s="58" t="s">
        <v>13403</v>
      </c>
      <c r="H8869" s="58" t="s">
        <v>13404</v>
      </c>
      <c r="I8869" s="524">
        <v>0</v>
      </c>
      <c r="J8869" s="46" t="s">
        <v>1508</v>
      </c>
      <c r="K8869" s="75" t="s">
        <v>1509</v>
      </c>
      <c r="L8869" s="76">
        <f t="shared" si="485"/>
        <v>5</v>
      </c>
      <c r="M8869" s="76"/>
      <c r="N8869" s="76">
        <v>5</v>
      </c>
      <c r="O8869" s="76"/>
      <c r="P8869" s="76"/>
      <c r="Q8869" s="76"/>
      <c r="R8869" s="76"/>
      <c r="S8869" s="76"/>
      <c r="T8869" s="76"/>
      <c r="U8869" s="76"/>
      <c r="V8869" s="76"/>
      <c r="W8869" s="76"/>
      <c r="X8869" s="76"/>
      <c r="Y8869" s="677"/>
      <c r="Z8869" s="677"/>
      <c r="AA8869" s="677"/>
      <c r="AB8869" s="677"/>
      <c r="AC8869" s="677"/>
      <c r="AD8869" s="677"/>
      <c r="AE8869" s="677"/>
      <c r="AF8869" s="677"/>
      <c r="AG8869" s="677"/>
      <c r="AH8869" s="677"/>
      <c r="AI8869" s="677"/>
      <c r="AJ8869" s="677"/>
      <c r="AK8869" s="677"/>
      <c r="AL8869" s="677"/>
      <c r="AM8869" s="677"/>
      <c r="AN8869" s="677"/>
      <c r="AO8869" s="677"/>
      <c r="AP8869" s="677"/>
      <c r="AQ8869" s="677"/>
      <c r="AR8869" s="677"/>
      <c r="AS8869" s="677"/>
      <c r="AT8869" s="677"/>
      <c r="AU8869" s="677"/>
      <c r="AV8869" s="677"/>
      <c r="AW8869" s="677"/>
      <c r="AX8869" s="677"/>
      <c r="AY8869" s="677"/>
      <c r="AZ8869" s="677"/>
      <c r="BA8869" s="677"/>
      <c r="BB8869" s="677"/>
      <c r="BC8869" s="677"/>
      <c r="BD8869" s="677"/>
      <c r="BE8869" s="677"/>
      <c r="BF8869" s="677"/>
      <c r="BG8869" s="677"/>
      <c r="BH8869" s="677"/>
      <c r="BI8869" s="677"/>
      <c r="BJ8869" s="677"/>
      <c r="BK8869" s="677"/>
      <c r="BL8869" s="677"/>
      <c r="BM8869" s="677"/>
      <c r="BN8869" s="677"/>
      <c r="BO8869" s="677"/>
      <c r="BP8869" s="677"/>
      <c r="BQ8869" s="677"/>
      <c r="BR8869" s="677"/>
      <c r="BS8869" s="677"/>
      <c r="BT8869" s="677"/>
      <c r="BU8869" s="677"/>
      <c r="BV8869" s="677"/>
      <c r="BW8869" s="677"/>
      <c r="BX8869" s="677"/>
      <c r="BY8869" s="677"/>
      <c r="BZ8869" s="677"/>
      <c r="CA8869" s="677"/>
      <c r="CB8869" s="677"/>
      <c r="CC8869" s="677"/>
      <c r="CD8869" s="677"/>
      <c r="CE8869" s="677"/>
      <c r="CF8869" s="677"/>
      <c r="CG8869" s="677"/>
    </row>
    <row r="8870" spans="1:85">
      <c r="A8870" s="54"/>
      <c r="B8870" s="54"/>
      <c r="C8870" s="54"/>
      <c r="D8870" s="77"/>
      <c r="E8870" s="98"/>
      <c r="F8870" s="54"/>
      <c r="G8870" s="77"/>
      <c r="H8870" s="77"/>
      <c r="I8870" s="525"/>
      <c r="J8870" s="54"/>
      <c r="K8870" s="75" t="s">
        <v>1501</v>
      </c>
      <c r="L8870" s="76">
        <f t="shared" si="485"/>
        <v>0</v>
      </c>
      <c r="M8870" s="76"/>
      <c r="N8870" s="76"/>
      <c r="O8870" s="76"/>
      <c r="P8870" s="76"/>
      <c r="Q8870" s="76"/>
      <c r="R8870" s="76"/>
      <c r="S8870" s="76"/>
      <c r="T8870" s="76"/>
      <c r="U8870" s="76"/>
      <c r="V8870" s="76"/>
      <c r="W8870" s="76"/>
      <c r="X8870" s="76"/>
      <c r="Y8870" s="677"/>
      <c r="Z8870" s="677"/>
      <c r="AA8870" s="677"/>
      <c r="AB8870" s="677"/>
      <c r="AC8870" s="677"/>
      <c r="AD8870" s="677"/>
      <c r="AE8870" s="677"/>
      <c r="AF8870" s="677"/>
      <c r="AG8870" s="677"/>
      <c r="AH8870" s="677"/>
      <c r="AI8870" s="677"/>
      <c r="AJ8870" s="677"/>
      <c r="AK8870" s="677"/>
      <c r="AL8870" s="677"/>
      <c r="AM8870" s="677"/>
      <c r="AN8870" s="677"/>
      <c r="AO8870" s="677"/>
      <c r="AP8870" s="677"/>
      <c r="AQ8870" s="677"/>
      <c r="AR8870" s="677"/>
      <c r="AS8870" s="677"/>
      <c r="AT8870" s="677"/>
      <c r="AU8870" s="677"/>
      <c r="AV8870" s="677"/>
      <c r="AW8870" s="677"/>
      <c r="AX8870" s="677"/>
      <c r="AY8870" s="677"/>
      <c r="AZ8870" s="677"/>
      <c r="BA8870" s="677"/>
      <c r="BB8870" s="677"/>
      <c r="BC8870" s="677"/>
      <c r="BD8870" s="677"/>
      <c r="BE8870" s="677"/>
      <c r="BF8870" s="677"/>
      <c r="BG8870" s="677"/>
      <c r="BH8870" s="677"/>
      <c r="BI8870" s="677"/>
      <c r="BJ8870" s="677"/>
      <c r="BK8870" s="677"/>
      <c r="BL8870" s="677"/>
      <c r="BM8870" s="677"/>
      <c r="BN8870" s="677"/>
      <c r="BO8870" s="677"/>
      <c r="BP8870" s="677"/>
      <c r="BQ8870" s="677"/>
      <c r="BR8870" s="677"/>
      <c r="BS8870" s="677"/>
      <c r="BT8870" s="677"/>
      <c r="BU8870" s="677"/>
      <c r="BV8870" s="677"/>
      <c r="BW8870" s="677"/>
      <c r="BX8870" s="677"/>
      <c r="BY8870" s="677"/>
      <c r="BZ8870" s="677"/>
      <c r="CA8870" s="677"/>
      <c r="CB8870" s="677"/>
      <c r="CC8870" s="677"/>
      <c r="CD8870" s="677"/>
      <c r="CE8870" s="677"/>
      <c r="CF8870" s="677"/>
      <c r="CG8870" s="677"/>
    </row>
    <row r="8871" spans="1:85">
      <c r="A8871" s="54"/>
      <c r="B8871" s="54"/>
      <c r="C8871" s="80"/>
      <c r="D8871" s="81"/>
      <c r="E8871" s="99"/>
      <c r="F8871" s="80"/>
      <c r="G8871" s="81"/>
      <c r="H8871" s="81"/>
      <c r="I8871" s="526"/>
      <c r="J8871" s="80"/>
      <c r="K8871" s="84" t="s">
        <v>1502</v>
      </c>
      <c r="L8871" s="76">
        <f t="shared" si="485"/>
        <v>0</v>
      </c>
      <c r="M8871" s="76"/>
      <c r="N8871" s="76"/>
      <c r="O8871" s="76"/>
      <c r="P8871" s="76"/>
      <c r="Q8871" s="76"/>
      <c r="R8871" s="76"/>
      <c r="S8871" s="76"/>
      <c r="T8871" s="76"/>
      <c r="U8871" s="76"/>
      <c r="V8871" s="76"/>
      <c r="W8871" s="76"/>
      <c r="X8871" s="76"/>
      <c r="Y8871" s="677"/>
      <c r="Z8871" s="677"/>
      <c r="AA8871" s="677"/>
      <c r="AB8871" s="677"/>
      <c r="AC8871" s="677"/>
      <c r="AD8871" s="677"/>
      <c r="AE8871" s="677"/>
      <c r="AF8871" s="677"/>
      <c r="AG8871" s="677"/>
      <c r="AH8871" s="677"/>
      <c r="AI8871" s="677"/>
      <c r="AJ8871" s="677"/>
      <c r="AK8871" s="677"/>
      <c r="AL8871" s="677"/>
      <c r="AM8871" s="677"/>
      <c r="AN8871" s="677"/>
      <c r="AO8871" s="677"/>
      <c r="AP8871" s="677"/>
      <c r="AQ8871" s="677"/>
      <c r="AR8871" s="677"/>
      <c r="AS8871" s="677"/>
      <c r="AT8871" s="677"/>
      <c r="AU8871" s="677"/>
      <c r="AV8871" s="677"/>
      <c r="AW8871" s="677"/>
      <c r="AX8871" s="677"/>
      <c r="AY8871" s="677"/>
      <c r="AZ8871" s="677"/>
      <c r="BA8871" s="677"/>
      <c r="BB8871" s="677"/>
      <c r="BC8871" s="677"/>
      <c r="BD8871" s="677"/>
      <c r="BE8871" s="677"/>
      <c r="BF8871" s="677"/>
      <c r="BG8871" s="677"/>
      <c r="BH8871" s="677"/>
      <c r="BI8871" s="677"/>
      <c r="BJ8871" s="677"/>
      <c r="BK8871" s="677"/>
      <c r="BL8871" s="677"/>
      <c r="BM8871" s="677"/>
      <c r="BN8871" s="677"/>
      <c r="BO8871" s="677"/>
      <c r="BP8871" s="677"/>
      <c r="BQ8871" s="677"/>
      <c r="BR8871" s="677"/>
      <c r="BS8871" s="677"/>
      <c r="BT8871" s="677"/>
      <c r="BU8871" s="677"/>
      <c r="BV8871" s="677"/>
      <c r="BW8871" s="677"/>
      <c r="BX8871" s="677"/>
      <c r="BY8871" s="677"/>
      <c r="BZ8871" s="677"/>
      <c r="CA8871" s="677"/>
      <c r="CB8871" s="677"/>
      <c r="CC8871" s="677"/>
      <c r="CD8871" s="677"/>
      <c r="CE8871" s="677"/>
      <c r="CF8871" s="677"/>
      <c r="CG8871" s="677"/>
    </row>
    <row r="8872" spans="1:85">
      <c r="A8872" s="54"/>
      <c r="B8872" s="54"/>
      <c r="C8872" s="46" t="s">
        <v>31</v>
      </c>
      <c r="D8872" s="58" t="s">
        <v>13405</v>
      </c>
      <c r="E8872" s="97" t="s">
        <v>13406</v>
      </c>
      <c r="F8872" s="46" t="s">
        <v>13407</v>
      </c>
      <c r="G8872" s="58" t="s">
        <v>13408</v>
      </c>
      <c r="H8872" s="58" t="s">
        <v>13409</v>
      </c>
      <c r="I8872" s="524">
        <v>0</v>
      </c>
      <c r="J8872" s="46" t="s">
        <v>1508</v>
      </c>
      <c r="K8872" s="75" t="s">
        <v>1509</v>
      </c>
      <c r="L8872" s="76">
        <f t="shared" si="485"/>
        <v>2</v>
      </c>
      <c r="M8872" s="76">
        <v>1</v>
      </c>
      <c r="N8872" s="76"/>
      <c r="O8872" s="76"/>
      <c r="P8872" s="76"/>
      <c r="Q8872" s="76"/>
      <c r="R8872" s="76"/>
      <c r="S8872" s="76"/>
      <c r="T8872" s="76"/>
      <c r="U8872" s="76">
        <v>1</v>
      </c>
      <c r="V8872" s="76"/>
      <c r="W8872" s="76"/>
      <c r="X8872" s="76"/>
      <c r="Y8872" s="677"/>
      <c r="Z8872" s="677"/>
      <c r="AA8872" s="677"/>
      <c r="AB8872" s="677"/>
      <c r="AC8872" s="677"/>
      <c r="AD8872" s="677"/>
      <c r="AE8872" s="677"/>
      <c r="AF8872" s="677"/>
      <c r="AG8872" s="677"/>
      <c r="AH8872" s="677"/>
      <c r="AI8872" s="677"/>
      <c r="AJ8872" s="677"/>
      <c r="AK8872" s="677"/>
      <c r="AL8872" s="677"/>
      <c r="AM8872" s="677"/>
      <c r="AN8872" s="677"/>
      <c r="AO8872" s="677"/>
      <c r="AP8872" s="677"/>
      <c r="AQ8872" s="677"/>
      <c r="AR8872" s="677"/>
      <c r="AS8872" s="677"/>
      <c r="AT8872" s="677"/>
      <c r="AU8872" s="677"/>
      <c r="AV8872" s="677"/>
      <c r="AW8872" s="677"/>
      <c r="AX8872" s="677"/>
      <c r="AY8872" s="677"/>
      <c r="AZ8872" s="677"/>
      <c r="BA8872" s="677"/>
      <c r="BB8872" s="677"/>
      <c r="BC8872" s="677"/>
      <c r="BD8872" s="677"/>
      <c r="BE8872" s="677"/>
      <c r="BF8872" s="677"/>
      <c r="BG8872" s="677"/>
      <c r="BH8872" s="677"/>
      <c r="BI8872" s="677"/>
      <c r="BJ8872" s="677"/>
      <c r="BK8872" s="677"/>
      <c r="BL8872" s="677"/>
      <c r="BM8872" s="677"/>
      <c r="BN8872" s="677"/>
      <c r="BO8872" s="677"/>
      <c r="BP8872" s="677"/>
      <c r="BQ8872" s="677"/>
      <c r="BR8872" s="677"/>
      <c r="BS8872" s="677"/>
      <c r="BT8872" s="677"/>
      <c r="BU8872" s="677"/>
      <c r="BV8872" s="677"/>
      <c r="BW8872" s="677"/>
      <c r="BX8872" s="677"/>
      <c r="BY8872" s="677"/>
      <c r="BZ8872" s="677"/>
      <c r="CA8872" s="677"/>
      <c r="CB8872" s="677"/>
      <c r="CC8872" s="677"/>
      <c r="CD8872" s="677"/>
      <c r="CE8872" s="677"/>
      <c r="CF8872" s="677"/>
      <c r="CG8872" s="677"/>
    </row>
    <row r="8873" spans="1:85">
      <c r="A8873" s="54"/>
      <c r="B8873" s="54"/>
      <c r="C8873" s="54"/>
      <c r="D8873" s="77"/>
      <c r="E8873" s="98"/>
      <c r="F8873" s="54"/>
      <c r="G8873" s="77"/>
      <c r="H8873" s="77"/>
      <c r="I8873" s="525"/>
      <c r="J8873" s="54"/>
      <c r="K8873" s="75" t="s">
        <v>1501</v>
      </c>
      <c r="L8873" s="76">
        <f t="shared" si="485"/>
        <v>0</v>
      </c>
      <c r="M8873" s="76"/>
      <c r="N8873" s="76"/>
      <c r="O8873" s="76"/>
      <c r="P8873" s="76"/>
      <c r="Q8873" s="76"/>
      <c r="R8873" s="76"/>
      <c r="S8873" s="76"/>
      <c r="T8873" s="76"/>
      <c r="U8873" s="76"/>
      <c r="V8873" s="76"/>
      <c r="W8873" s="76"/>
      <c r="X8873" s="76"/>
      <c r="Y8873" s="677"/>
      <c r="Z8873" s="677"/>
      <c r="AA8873" s="677"/>
      <c r="AB8873" s="677"/>
      <c r="AC8873" s="677"/>
      <c r="AD8873" s="677"/>
      <c r="AE8873" s="677"/>
      <c r="AF8873" s="677"/>
      <c r="AG8873" s="677"/>
      <c r="AH8873" s="677"/>
      <c r="AI8873" s="677"/>
      <c r="AJ8873" s="677"/>
      <c r="AK8873" s="677"/>
      <c r="AL8873" s="677"/>
      <c r="AM8873" s="677"/>
      <c r="AN8873" s="677"/>
      <c r="AO8873" s="677"/>
      <c r="AP8873" s="677"/>
      <c r="AQ8873" s="677"/>
      <c r="AR8873" s="677"/>
      <c r="AS8873" s="677"/>
      <c r="AT8873" s="677"/>
      <c r="AU8873" s="677"/>
      <c r="AV8873" s="677"/>
      <c r="AW8873" s="677"/>
      <c r="AX8873" s="677"/>
      <c r="AY8873" s="677"/>
      <c r="AZ8873" s="677"/>
      <c r="BA8873" s="677"/>
      <c r="BB8873" s="677"/>
      <c r="BC8873" s="677"/>
      <c r="BD8873" s="677"/>
      <c r="BE8873" s="677"/>
      <c r="BF8873" s="677"/>
      <c r="BG8873" s="677"/>
      <c r="BH8873" s="677"/>
      <c r="BI8873" s="677"/>
      <c r="BJ8873" s="677"/>
      <c r="BK8873" s="677"/>
      <c r="BL8873" s="677"/>
      <c r="BM8873" s="677"/>
      <c r="BN8873" s="677"/>
      <c r="BO8873" s="677"/>
      <c r="BP8873" s="677"/>
      <c r="BQ8873" s="677"/>
      <c r="BR8873" s="677"/>
      <c r="BS8873" s="677"/>
      <c r="BT8873" s="677"/>
      <c r="BU8873" s="677"/>
      <c r="BV8873" s="677"/>
      <c r="BW8873" s="677"/>
      <c r="BX8873" s="677"/>
      <c r="BY8873" s="677"/>
      <c r="BZ8873" s="677"/>
      <c r="CA8873" s="677"/>
      <c r="CB8873" s="677"/>
      <c r="CC8873" s="677"/>
      <c r="CD8873" s="677"/>
      <c r="CE8873" s="677"/>
      <c r="CF8873" s="677"/>
      <c r="CG8873" s="677"/>
    </row>
    <row r="8874" spans="1:85">
      <c r="A8874" s="54"/>
      <c r="B8874" s="54"/>
      <c r="C8874" s="80"/>
      <c r="D8874" s="81"/>
      <c r="E8874" s="99"/>
      <c r="F8874" s="80"/>
      <c r="G8874" s="81"/>
      <c r="H8874" s="81"/>
      <c r="I8874" s="526"/>
      <c r="J8874" s="80"/>
      <c r="K8874" s="84" t="s">
        <v>1502</v>
      </c>
      <c r="L8874" s="76">
        <f t="shared" si="485"/>
        <v>0</v>
      </c>
      <c r="M8874" s="76"/>
      <c r="N8874" s="76"/>
      <c r="O8874" s="76"/>
      <c r="P8874" s="76"/>
      <c r="Q8874" s="76"/>
      <c r="R8874" s="76"/>
      <c r="S8874" s="76"/>
      <c r="T8874" s="76"/>
      <c r="U8874" s="76"/>
      <c r="V8874" s="76"/>
      <c r="W8874" s="76"/>
      <c r="X8874" s="76"/>
      <c r="Y8874" s="677"/>
      <c r="Z8874" s="677"/>
      <c r="AA8874" s="677"/>
      <c r="AB8874" s="677"/>
      <c r="AC8874" s="677"/>
      <c r="AD8874" s="677"/>
      <c r="AE8874" s="677"/>
      <c r="AF8874" s="677"/>
      <c r="AG8874" s="677"/>
      <c r="AH8874" s="677"/>
      <c r="AI8874" s="677"/>
      <c r="AJ8874" s="677"/>
      <c r="AK8874" s="677"/>
      <c r="AL8874" s="677"/>
      <c r="AM8874" s="677"/>
      <c r="AN8874" s="677"/>
      <c r="AO8874" s="677"/>
      <c r="AP8874" s="677"/>
      <c r="AQ8874" s="677"/>
      <c r="AR8874" s="677"/>
      <c r="AS8874" s="677"/>
      <c r="AT8874" s="677"/>
      <c r="AU8874" s="677"/>
      <c r="AV8874" s="677"/>
      <c r="AW8874" s="677"/>
      <c r="AX8874" s="677"/>
      <c r="AY8874" s="677"/>
      <c r="AZ8874" s="677"/>
      <c r="BA8874" s="677"/>
      <c r="BB8874" s="677"/>
      <c r="BC8874" s="677"/>
      <c r="BD8874" s="677"/>
      <c r="BE8874" s="677"/>
      <c r="BF8874" s="677"/>
      <c r="BG8874" s="677"/>
      <c r="BH8874" s="677"/>
      <c r="BI8874" s="677"/>
      <c r="BJ8874" s="677"/>
      <c r="BK8874" s="677"/>
      <c r="BL8874" s="677"/>
      <c r="BM8874" s="677"/>
      <c r="BN8874" s="677"/>
      <c r="BO8874" s="677"/>
      <c r="BP8874" s="677"/>
      <c r="BQ8874" s="677"/>
      <c r="BR8874" s="677"/>
      <c r="BS8874" s="677"/>
      <c r="BT8874" s="677"/>
      <c r="BU8874" s="677"/>
      <c r="BV8874" s="677"/>
      <c r="BW8874" s="677"/>
      <c r="BX8874" s="677"/>
      <c r="BY8874" s="677"/>
      <c r="BZ8874" s="677"/>
      <c r="CA8874" s="677"/>
      <c r="CB8874" s="677"/>
      <c r="CC8874" s="677"/>
      <c r="CD8874" s="677"/>
      <c r="CE8874" s="677"/>
      <c r="CF8874" s="677"/>
      <c r="CG8874" s="677"/>
    </row>
    <row r="8875" spans="1:85">
      <c r="A8875" s="54"/>
      <c r="B8875" s="54"/>
      <c r="C8875" s="46" t="s">
        <v>31</v>
      </c>
      <c r="D8875" s="58" t="s">
        <v>13410</v>
      </c>
      <c r="E8875" s="58" t="s">
        <v>13411</v>
      </c>
      <c r="F8875" s="46" t="s">
        <v>13412</v>
      </c>
      <c r="G8875" s="58" t="s">
        <v>13413</v>
      </c>
      <c r="H8875" s="58"/>
      <c r="I8875" s="524">
        <v>0</v>
      </c>
      <c r="J8875" s="46" t="s">
        <v>1508</v>
      </c>
      <c r="K8875" s="75" t="s">
        <v>1509</v>
      </c>
      <c r="L8875" s="76">
        <f t="shared" si="485"/>
        <v>3</v>
      </c>
      <c r="M8875" s="76"/>
      <c r="N8875" s="76">
        <v>1</v>
      </c>
      <c r="O8875" s="76">
        <v>1</v>
      </c>
      <c r="P8875" s="76"/>
      <c r="Q8875" s="76"/>
      <c r="R8875" s="76"/>
      <c r="S8875" s="76">
        <v>1</v>
      </c>
      <c r="T8875" s="76"/>
      <c r="U8875" s="76"/>
      <c r="V8875" s="76"/>
      <c r="W8875" s="76"/>
      <c r="X8875" s="76"/>
      <c r="Y8875" s="677"/>
      <c r="Z8875" s="677"/>
      <c r="AA8875" s="677"/>
      <c r="AB8875" s="677"/>
      <c r="AC8875" s="677"/>
      <c r="AD8875" s="677"/>
      <c r="AE8875" s="677"/>
      <c r="AF8875" s="677"/>
      <c r="AG8875" s="677"/>
      <c r="AH8875" s="677"/>
      <c r="AI8875" s="677"/>
      <c r="AJ8875" s="677"/>
      <c r="AK8875" s="677"/>
      <c r="AL8875" s="677"/>
      <c r="AM8875" s="677"/>
      <c r="AN8875" s="677"/>
      <c r="AO8875" s="677"/>
      <c r="AP8875" s="677"/>
      <c r="AQ8875" s="677"/>
      <c r="AR8875" s="677"/>
      <c r="AS8875" s="677"/>
      <c r="AT8875" s="677"/>
      <c r="AU8875" s="677"/>
      <c r="AV8875" s="677"/>
      <c r="AW8875" s="677"/>
      <c r="AX8875" s="677"/>
      <c r="AY8875" s="677"/>
      <c r="AZ8875" s="677"/>
      <c r="BA8875" s="677"/>
      <c r="BB8875" s="677"/>
      <c r="BC8875" s="677"/>
      <c r="BD8875" s="677"/>
      <c r="BE8875" s="677"/>
      <c r="BF8875" s="677"/>
      <c r="BG8875" s="677"/>
      <c r="BH8875" s="677"/>
      <c r="BI8875" s="677"/>
      <c r="BJ8875" s="677"/>
      <c r="BK8875" s="677"/>
      <c r="BL8875" s="677"/>
      <c r="BM8875" s="677"/>
      <c r="BN8875" s="677"/>
      <c r="BO8875" s="677"/>
      <c r="BP8875" s="677"/>
      <c r="BQ8875" s="677"/>
      <c r="BR8875" s="677"/>
      <c r="BS8875" s="677"/>
      <c r="BT8875" s="677"/>
      <c r="BU8875" s="677"/>
      <c r="BV8875" s="677"/>
      <c r="BW8875" s="677"/>
      <c r="BX8875" s="677"/>
      <c r="BY8875" s="677"/>
      <c r="BZ8875" s="677"/>
      <c r="CA8875" s="677"/>
      <c r="CB8875" s="677"/>
      <c r="CC8875" s="677"/>
      <c r="CD8875" s="677"/>
      <c r="CE8875" s="677"/>
      <c r="CF8875" s="677"/>
      <c r="CG8875" s="677"/>
    </row>
    <row r="8876" spans="1:85">
      <c r="A8876" s="54"/>
      <c r="B8876" s="54"/>
      <c r="C8876" s="54"/>
      <c r="D8876" s="77"/>
      <c r="E8876" s="77"/>
      <c r="F8876" s="678"/>
      <c r="G8876" s="77"/>
      <c r="H8876" s="77"/>
      <c r="I8876" s="525"/>
      <c r="J8876" s="54"/>
      <c r="K8876" s="75" t="s">
        <v>1501</v>
      </c>
      <c r="L8876" s="76">
        <f t="shared" si="485"/>
        <v>0</v>
      </c>
      <c r="M8876" s="76"/>
      <c r="N8876" s="76"/>
      <c r="O8876" s="76"/>
      <c r="P8876" s="76"/>
      <c r="Q8876" s="76"/>
      <c r="R8876" s="76"/>
      <c r="S8876" s="76"/>
      <c r="T8876" s="76"/>
      <c r="U8876" s="76"/>
      <c r="V8876" s="76"/>
      <c r="W8876" s="76"/>
      <c r="X8876" s="76"/>
      <c r="Y8876" s="677"/>
      <c r="Z8876" s="677"/>
      <c r="AA8876" s="677"/>
      <c r="AB8876" s="677"/>
      <c r="AC8876" s="677"/>
      <c r="AD8876" s="677"/>
      <c r="AE8876" s="677"/>
      <c r="AF8876" s="677"/>
      <c r="AG8876" s="677"/>
      <c r="AH8876" s="677"/>
      <c r="AI8876" s="677"/>
      <c r="AJ8876" s="677"/>
      <c r="AK8876" s="677"/>
      <c r="AL8876" s="677"/>
      <c r="AM8876" s="677"/>
      <c r="AN8876" s="677"/>
      <c r="AO8876" s="677"/>
      <c r="AP8876" s="677"/>
      <c r="AQ8876" s="677"/>
      <c r="AR8876" s="677"/>
      <c r="AS8876" s="677"/>
      <c r="AT8876" s="677"/>
      <c r="AU8876" s="677"/>
      <c r="AV8876" s="677"/>
      <c r="AW8876" s="677"/>
      <c r="AX8876" s="677"/>
      <c r="AY8876" s="677"/>
      <c r="AZ8876" s="677"/>
      <c r="BA8876" s="677"/>
      <c r="BB8876" s="677"/>
      <c r="BC8876" s="677"/>
      <c r="BD8876" s="677"/>
      <c r="BE8876" s="677"/>
      <c r="BF8876" s="677"/>
      <c r="BG8876" s="677"/>
      <c r="BH8876" s="677"/>
      <c r="BI8876" s="677"/>
      <c r="BJ8876" s="677"/>
      <c r="BK8876" s="677"/>
      <c r="BL8876" s="677"/>
      <c r="BM8876" s="677"/>
      <c r="BN8876" s="677"/>
      <c r="BO8876" s="677"/>
      <c r="BP8876" s="677"/>
      <c r="BQ8876" s="677"/>
      <c r="BR8876" s="677"/>
      <c r="BS8876" s="677"/>
      <c r="BT8876" s="677"/>
      <c r="BU8876" s="677"/>
      <c r="BV8876" s="677"/>
      <c r="BW8876" s="677"/>
      <c r="BX8876" s="677"/>
      <c r="BY8876" s="677"/>
      <c r="BZ8876" s="677"/>
      <c r="CA8876" s="677"/>
      <c r="CB8876" s="677"/>
      <c r="CC8876" s="677"/>
      <c r="CD8876" s="677"/>
      <c r="CE8876" s="677"/>
      <c r="CF8876" s="677"/>
      <c r="CG8876" s="677"/>
    </row>
    <row r="8877" spans="1:85">
      <c r="A8877" s="54"/>
      <c r="B8877" s="54"/>
      <c r="C8877" s="80"/>
      <c r="D8877" s="81"/>
      <c r="E8877" s="81"/>
      <c r="F8877" s="679"/>
      <c r="G8877" s="81"/>
      <c r="H8877" s="81"/>
      <c r="I8877" s="526"/>
      <c r="J8877" s="80"/>
      <c r="K8877" s="84" t="s">
        <v>1502</v>
      </c>
      <c r="L8877" s="76">
        <f t="shared" si="485"/>
        <v>0</v>
      </c>
      <c r="M8877" s="76"/>
      <c r="N8877" s="76"/>
      <c r="O8877" s="76"/>
      <c r="P8877" s="76"/>
      <c r="Q8877" s="76"/>
      <c r="R8877" s="76"/>
      <c r="S8877" s="76"/>
      <c r="T8877" s="76"/>
      <c r="U8877" s="76"/>
      <c r="V8877" s="76"/>
      <c r="W8877" s="76"/>
      <c r="X8877" s="76"/>
      <c r="Y8877" s="677"/>
      <c r="Z8877" s="677"/>
      <c r="AA8877" s="677"/>
      <c r="AB8877" s="677"/>
      <c r="AC8877" s="677"/>
      <c r="AD8877" s="677"/>
      <c r="AE8877" s="677"/>
      <c r="AF8877" s="677"/>
      <c r="AG8877" s="677"/>
      <c r="AH8877" s="677"/>
      <c r="AI8877" s="677"/>
      <c r="AJ8877" s="677"/>
      <c r="AK8877" s="677"/>
      <c r="AL8877" s="677"/>
      <c r="AM8877" s="677"/>
      <c r="AN8877" s="677"/>
      <c r="AO8877" s="677"/>
      <c r="AP8877" s="677"/>
      <c r="AQ8877" s="677"/>
      <c r="AR8877" s="677"/>
      <c r="AS8877" s="677"/>
      <c r="AT8877" s="677"/>
      <c r="AU8877" s="677"/>
      <c r="AV8877" s="677"/>
      <c r="AW8877" s="677"/>
      <c r="AX8877" s="677"/>
      <c r="AY8877" s="677"/>
      <c r="AZ8877" s="677"/>
      <c r="BA8877" s="677"/>
      <c r="BB8877" s="677"/>
      <c r="BC8877" s="677"/>
      <c r="BD8877" s="677"/>
      <c r="BE8877" s="677"/>
      <c r="BF8877" s="677"/>
      <c r="BG8877" s="677"/>
      <c r="BH8877" s="677"/>
      <c r="BI8877" s="677"/>
      <c r="BJ8877" s="677"/>
      <c r="BK8877" s="677"/>
      <c r="BL8877" s="677"/>
      <c r="BM8877" s="677"/>
      <c r="BN8877" s="677"/>
      <c r="BO8877" s="677"/>
      <c r="BP8877" s="677"/>
      <c r="BQ8877" s="677"/>
      <c r="BR8877" s="677"/>
      <c r="BS8877" s="677"/>
      <c r="BT8877" s="677"/>
      <c r="BU8877" s="677"/>
      <c r="BV8877" s="677"/>
      <c r="BW8877" s="677"/>
      <c r="BX8877" s="677"/>
      <c r="BY8877" s="677"/>
      <c r="BZ8877" s="677"/>
      <c r="CA8877" s="677"/>
      <c r="CB8877" s="677"/>
      <c r="CC8877" s="677"/>
      <c r="CD8877" s="677"/>
      <c r="CE8877" s="677"/>
      <c r="CF8877" s="677"/>
      <c r="CG8877" s="677"/>
    </row>
    <row r="8878" spans="1:85">
      <c r="A8878" s="54"/>
      <c r="B8878" s="54"/>
      <c r="C8878" s="46" t="s">
        <v>35</v>
      </c>
      <c r="D8878" s="58" t="s">
        <v>13414</v>
      </c>
      <c r="E8878" s="152" t="s">
        <v>13415</v>
      </c>
      <c r="F8878" s="46" t="s">
        <v>13416</v>
      </c>
      <c r="G8878" s="58" t="s">
        <v>13417</v>
      </c>
      <c r="H8878" s="58" t="s">
        <v>13418</v>
      </c>
      <c r="I8878" s="524">
        <v>605</v>
      </c>
      <c r="J8878" s="46" t="s">
        <v>1508</v>
      </c>
      <c r="K8878" s="75" t="s">
        <v>1509</v>
      </c>
      <c r="L8878" s="76">
        <f t="shared" si="485"/>
        <v>2</v>
      </c>
      <c r="M8878" s="76"/>
      <c r="N8878" s="76"/>
      <c r="O8878" s="76">
        <v>1</v>
      </c>
      <c r="P8878" s="76"/>
      <c r="Q8878" s="76"/>
      <c r="R8878" s="76"/>
      <c r="S8878" s="76">
        <v>1</v>
      </c>
      <c r="T8878" s="76"/>
      <c r="U8878" s="76"/>
      <c r="V8878" s="76"/>
      <c r="W8878" s="76"/>
      <c r="X8878" s="76"/>
      <c r="Y8878" s="677"/>
      <c r="Z8878" s="677"/>
      <c r="AA8878" s="677"/>
      <c r="AB8878" s="677"/>
      <c r="AC8878" s="677"/>
      <c r="AD8878" s="677"/>
      <c r="AE8878" s="677"/>
      <c r="AF8878" s="677"/>
      <c r="AG8878" s="677"/>
      <c r="AH8878" s="677"/>
      <c r="AI8878" s="677"/>
      <c r="AJ8878" s="677"/>
      <c r="AK8878" s="677"/>
      <c r="AL8878" s="677"/>
      <c r="AM8878" s="677"/>
      <c r="AN8878" s="677"/>
      <c r="AO8878" s="677"/>
      <c r="AP8878" s="677"/>
      <c r="AQ8878" s="677"/>
      <c r="AR8878" s="677"/>
      <c r="AS8878" s="677"/>
      <c r="AT8878" s="677"/>
      <c r="AU8878" s="677"/>
      <c r="AV8878" s="677"/>
      <c r="AW8878" s="677"/>
      <c r="AX8878" s="677"/>
      <c r="AY8878" s="677"/>
      <c r="AZ8878" s="677"/>
      <c r="BA8878" s="677"/>
      <c r="BB8878" s="677"/>
      <c r="BC8878" s="677"/>
      <c r="BD8878" s="677"/>
      <c r="BE8878" s="677"/>
      <c r="BF8878" s="677"/>
      <c r="BG8878" s="677"/>
      <c r="BH8878" s="677"/>
      <c r="BI8878" s="677"/>
      <c r="BJ8878" s="677"/>
      <c r="BK8878" s="677"/>
      <c r="BL8878" s="677"/>
      <c r="BM8878" s="677"/>
      <c r="BN8878" s="677"/>
      <c r="BO8878" s="677"/>
      <c r="BP8878" s="677"/>
      <c r="BQ8878" s="677"/>
      <c r="BR8878" s="677"/>
      <c r="BS8878" s="677"/>
      <c r="BT8878" s="677"/>
      <c r="BU8878" s="677"/>
      <c r="BV8878" s="677"/>
      <c r="BW8878" s="677"/>
      <c r="BX8878" s="677"/>
      <c r="BY8878" s="677"/>
      <c r="BZ8878" s="677"/>
      <c r="CA8878" s="677"/>
      <c r="CB8878" s="677"/>
      <c r="CC8878" s="677"/>
      <c r="CD8878" s="677"/>
      <c r="CE8878" s="677"/>
      <c r="CF8878" s="677"/>
      <c r="CG8878" s="677"/>
    </row>
    <row r="8879" spans="1:85">
      <c r="A8879" s="54"/>
      <c r="B8879" s="54"/>
      <c r="C8879" s="54"/>
      <c r="D8879" s="77"/>
      <c r="E8879" s="153"/>
      <c r="F8879" s="678"/>
      <c r="G8879" s="77"/>
      <c r="H8879" s="77"/>
      <c r="I8879" s="525"/>
      <c r="J8879" s="54"/>
      <c r="K8879" s="75" t="s">
        <v>1501</v>
      </c>
      <c r="L8879" s="76">
        <f t="shared" si="485"/>
        <v>0</v>
      </c>
      <c r="M8879" s="76"/>
      <c r="N8879" s="76"/>
      <c r="O8879" s="76"/>
      <c r="P8879" s="76"/>
      <c r="Q8879" s="76"/>
      <c r="R8879" s="76"/>
      <c r="S8879" s="76"/>
      <c r="T8879" s="76"/>
      <c r="U8879" s="76"/>
      <c r="V8879" s="76"/>
      <c r="W8879" s="76"/>
      <c r="X8879" s="76"/>
      <c r="Y8879" s="677"/>
      <c r="Z8879" s="677"/>
      <c r="AA8879" s="677"/>
      <c r="AB8879" s="677"/>
      <c r="AC8879" s="677"/>
      <c r="AD8879" s="677"/>
      <c r="AE8879" s="677"/>
      <c r="AF8879" s="677"/>
      <c r="AG8879" s="677"/>
      <c r="AH8879" s="677"/>
      <c r="AI8879" s="677"/>
      <c r="AJ8879" s="677"/>
      <c r="AK8879" s="677"/>
      <c r="AL8879" s="677"/>
      <c r="AM8879" s="677"/>
      <c r="AN8879" s="677"/>
      <c r="AO8879" s="677"/>
      <c r="AP8879" s="677"/>
      <c r="AQ8879" s="677"/>
      <c r="AR8879" s="677"/>
      <c r="AS8879" s="677"/>
      <c r="AT8879" s="677"/>
      <c r="AU8879" s="677"/>
      <c r="AV8879" s="677"/>
      <c r="AW8879" s="677"/>
      <c r="AX8879" s="677"/>
      <c r="AY8879" s="677"/>
      <c r="AZ8879" s="677"/>
      <c r="BA8879" s="677"/>
      <c r="BB8879" s="677"/>
      <c r="BC8879" s="677"/>
      <c r="BD8879" s="677"/>
      <c r="BE8879" s="677"/>
      <c r="BF8879" s="677"/>
      <c r="BG8879" s="677"/>
      <c r="BH8879" s="677"/>
      <c r="BI8879" s="677"/>
      <c r="BJ8879" s="677"/>
      <c r="BK8879" s="677"/>
      <c r="BL8879" s="677"/>
      <c r="BM8879" s="677"/>
      <c r="BN8879" s="677"/>
      <c r="BO8879" s="677"/>
      <c r="BP8879" s="677"/>
      <c r="BQ8879" s="677"/>
      <c r="BR8879" s="677"/>
      <c r="BS8879" s="677"/>
      <c r="BT8879" s="677"/>
      <c r="BU8879" s="677"/>
      <c r="BV8879" s="677"/>
      <c r="BW8879" s="677"/>
      <c r="BX8879" s="677"/>
      <c r="BY8879" s="677"/>
      <c r="BZ8879" s="677"/>
      <c r="CA8879" s="677"/>
      <c r="CB8879" s="677"/>
      <c r="CC8879" s="677"/>
      <c r="CD8879" s="677"/>
      <c r="CE8879" s="677"/>
      <c r="CF8879" s="677"/>
      <c r="CG8879" s="677"/>
    </row>
    <row r="8880" spans="1:85">
      <c r="A8880" s="54"/>
      <c r="B8880" s="54"/>
      <c r="C8880" s="80"/>
      <c r="D8880" s="81"/>
      <c r="E8880" s="154"/>
      <c r="F8880" s="679"/>
      <c r="G8880" s="81"/>
      <c r="H8880" s="81"/>
      <c r="I8880" s="526"/>
      <c r="J8880" s="80"/>
      <c r="K8880" s="84" t="s">
        <v>1502</v>
      </c>
      <c r="L8880" s="76">
        <f t="shared" si="485"/>
        <v>2</v>
      </c>
      <c r="M8880" s="76"/>
      <c r="N8880" s="76"/>
      <c r="O8880" s="76"/>
      <c r="P8880" s="76"/>
      <c r="Q8880" s="76"/>
      <c r="R8880" s="76"/>
      <c r="S8880" s="76"/>
      <c r="T8880" s="76">
        <v>1</v>
      </c>
      <c r="U8880" s="76"/>
      <c r="V8880" s="76"/>
      <c r="W8880" s="76">
        <v>1</v>
      </c>
      <c r="X8880" s="76"/>
      <c r="Y8880" s="677"/>
      <c r="Z8880" s="677"/>
      <c r="AA8880" s="677"/>
      <c r="AB8880" s="677"/>
      <c r="AC8880" s="677"/>
      <c r="AD8880" s="677"/>
      <c r="AE8880" s="677"/>
      <c r="AF8880" s="677"/>
      <c r="AG8880" s="677"/>
      <c r="AH8880" s="677"/>
      <c r="AI8880" s="677"/>
      <c r="AJ8880" s="677"/>
      <c r="AK8880" s="677"/>
      <c r="AL8880" s="677"/>
      <c r="AM8880" s="677"/>
      <c r="AN8880" s="677"/>
      <c r="AO8880" s="677"/>
      <c r="AP8880" s="677"/>
      <c r="AQ8880" s="677"/>
      <c r="AR8880" s="677"/>
      <c r="AS8880" s="677"/>
      <c r="AT8880" s="677"/>
      <c r="AU8880" s="677"/>
      <c r="AV8880" s="677"/>
      <c r="AW8880" s="677"/>
      <c r="AX8880" s="677"/>
      <c r="AY8880" s="677"/>
      <c r="AZ8880" s="677"/>
      <c r="BA8880" s="677"/>
      <c r="BB8880" s="677"/>
      <c r="BC8880" s="677"/>
      <c r="BD8880" s="677"/>
      <c r="BE8880" s="677"/>
      <c r="BF8880" s="677"/>
      <c r="BG8880" s="677"/>
      <c r="BH8880" s="677"/>
      <c r="BI8880" s="677"/>
      <c r="BJ8880" s="677"/>
      <c r="BK8880" s="677"/>
      <c r="BL8880" s="677"/>
      <c r="BM8880" s="677"/>
      <c r="BN8880" s="677"/>
      <c r="BO8880" s="677"/>
      <c r="BP8880" s="677"/>
      <c r="BQ8880" s="677"/>
      <c r="BR8880" s="677"/>
      <c r="BS8880" s="677"/>
      <c r="BT8880" s="677"/>
      <c r="BU8880" s="677"/>
      <c r="BV8880" s="677"/>
      <c r="BW8880" s="677"/>
      <c r="BX8880" s="677"/>
      <c r="BY8880" s="677"/>
      <c r="BZ8880" s="677"/>
      <c r="CA8880" s="677"/>
      <c r="CB8880" s="677"/>
      <c r="CC8880" s="677"/>
      <c r="CD8880" s="677"/>
      <c r="CE8880" s="677"/>
      <c r="CF8880" s="677"/>
      <c r="CG8880" s="677"/>
    </row>
    <row r="8881" spans="1:85">
      <c r="A8881" s="54"/>
      <c r="B8881" s="54"/>
      <c r="C8881" s="46" t="s">
        <v>35</v>
      </c>
      <c r="D8881" s="58" t="s">
        <v>13419</v>
      </c>
      <c r="E8881" s="152" t="s">
        <v>13420</v>
      </c>
      <c r="F8881" s="46" t="s">
        <v>13421</v>
      </c>
      <c r="G8881" s="58" t="s">
        <v>13422</v>
      </c>
      <c r="H8881" s="58" t="s">
        <v>13423</v>
      </c>
      <c r="I8881" s="524">
        <v>27653</v>
      </c>
      <c r="J8881" s="46" t="s">
        <v>1508</v>
      </c>
      <c r="K8881" s="75" t="s">
        <v>1509</v>
      </c>
      <c r="L8881" s="76">
        <f t="shared" si="485"/>
        <v>2</v>
      </c>
      <c r="M8881" s="76"/>
      <c r="N8881" s="76"/>
      <c r="O8881" s="76"/>
      <c r="P8881" s="76"/>
      <c r="Q8881" s="76"/>
      <c r="R8881" s="76"/>
      <c r="S8881" s="76">
        <v>1</v>
      </c>
      <c r="T8881" s="76">
        <v>1</v>
      </c>
      <c r="U8881" s="76"/>
      <c r="V8881" s="76"/>
      <c r="W8881" s="76"/>
      <c r="X8881" s="76"/>
      <c r="Y8881" s="677"/>
      <c r="Z8881" s="677"/>
      <c r="AA8881" s="677"/>
      <c r="AB8881" s="677"/>
      <c r="AC8881" s="677"/>
      <c r="AD8881" s="677"/>
      <c r="AE8881" s="677"/>
      <c r="AF8881" s="677"/>
      <c r="AG8881" s="677"/>
      <c r="AH8881" s="677"/>
      <c r="AI8881" s="677"/>
      <c r="AJ8881" s="677"/>
      <c r="AK8881" s="677"/>
      <c r="AL8881" s="677"/>
      <c r="AM8881" s="677"/>
      <c r="AN8881" s="677"/>
      <c r="AO8881" s="677"/>
      <c r="AP8881" s="677"/>
      <c r="AQ8881" s="677"/>
      <c r="AR8881" s="677"/>
      <c r="AS8881" s="677"/>
      <c r="AT8881" s="677"/>
      <c r="AU8881" s="677"/>
      <c r="AV8881" s="677"/>
      <c r="AW8881" s="677"/>
      <c r="AX8881" s="677"/>
      <c r="AY8881" s="677"/>
      <c r="AZ8881" s="677"/>
      <c r="BA8881" s="677"/>
      <c r="BB8881" s="677"/>
      <c r="BC8881" s="677"/>
      <c r="BD8881" s="677"/>
      <c r="BE8881" s="677"/>
      <c r="BF8881" s="677"/>
      <c r="BG8881" s="677"/>
      <c r="BH8881" s="677"/>
      <c r="BI8881" s="677"/>
      <c r="BJ8881" s="677"/>
      <c r="BK8881" s="677"/>
      <c r="BL8881" s="677"/>
      <c r="BM8881" s="677"/>
      <c r="BN8881" s="677"/>
      <c r="BO8881" s="677"/>
      <c r="BP8881" s="677"/>
      <c r="BQ8881" s="677"/>
      <c r="BR8881" s="677"/>
      <c r="BS8881" s="677"/>
      <c r="BT8881" s="677"/>
      <c r="BU8881" s="677"/>
      <c r="BV8881" s="677"/>
      <c r="BW8881" s="677"/>
      <c r="BX8881" s="677"/>
      <c r="BY8881" s="677"/>
      <c r="BZ8881" s="677"/>
      <c r="CA8881" s="677"/>
      <c r="CB8881" s="677"/>
      <c r="CC8881" s="677"/>
      <c r="CD8881" s="677"/>
      <c r="CE8881" s="677"/>
      <c r="CF8881" s="677"/>
      <c r="CG8881" s="677"/>
    </row>
    <row r="8882" spans="1:85">
      <c r="A8882" s="54"/>
      <c r="B8882" s="54"/>
      <c r="C8882" s="54"/>
      <c r="D8882" s="77"/>
      <c r="E8882" s="153"/>
      <c r="F8882" s="678"/>
      <c r="G8882" s="77"/>
      <c r="H8882" s="77"/>
      <c r="I8882" s="635"/>
      <c r="J8882" s="54"/>
      <c r="K8882" s="75" t="s">
        <v>1501</v>
      </c>
      <c r="L8882" s="76">
        <f t="shared" si="485"/>
        <v>0</v>
      </c>
      <c r="M8882" s="76"/>
      <c r="N8882" s="76"/>
      <c r="O8882" s="76"/>
      <c r="P8882" s="76"/>
      <c r="Q8882" s="76"/>
      <c r="R8882" s="76"/>
      <c r="S8882" s="76"/>
      <c r="T8882" s="76"/>
      <c r="U8882" s="76"/>
      <c r="V8882" s="76"/>
      <c r="W8882" s="76"/>
      <c r="X8882" s="76"/>
      <c r="Y8882" s="677"/>
      <c r="Z8882" s="677"/>
      <c r="AA8882" s="677"/>
      <c r="AB8882" s="677"/>
      <c r="AC8882" s="677"/>
      <c r="AD8882" s="677"/>
      <c r="AE8882" s="677"/>
      <c r="AF8882" s="677"/>
      <c r="AG8882" s="677"/>
      <c r="AH8882" s="677"/>
      <c r="AI8882" s="677"/>
      <c r="AJ8882" s="677"/>
      <c r="AK8882" s="677"/>
      <c r="AL8882" s="677"/>
      <c r="AM8882" s="677"/>
      <c r="AN8882" s="677"/>
      <c r="AO8882" s="677"/>
      <c r="AP8882" s="677"/>
      <c r="AQ8882" s="677"/>
      <c r="AR8882" s="677"/>
      <c r="AS8882" s="677"/>
      <c r="AT8882" s="677"/>
      <c r="AU8882" s="677"/>
      <c r="AV8882" s="677"/>
      <c r="AW8882" s="677"/>
      <c r="AX8882" s="677"/>
      <c r="AY8882" s="677"/>
      <c r="AZ8882" s="677"/>
      <c r="BA8882" s="677"/>
      <c r="BB8882" s="677"/>
      <c r="BC8882" s="677"/>
      <c r="BD8882" s="677"/>
      <c r="BE8882" s="677"/>
      <c r="BF8882" s="677"/>
      <c r="BG8882" s="677"/>
      <c r="BH8882" s="677"/>
      <c r="BI8882" s="677"/>
      <c r="BJ8882" s="677"/>
      <c r="BK8882" s="677"/>
      <c r="BL8882" s="677"/>
      <c r="BM8882" s="677"/>
      <c r="BN8882" s="677"/>
      <c r="BO8882" s="677"/>
      <c r="BP8882" s="677"/>
      <c r="BQ8882" s="677"/>
      <c r="BR8882" s="677"/>
      <c r="BS8882" s="677"/>
      <c r="BT8882" s="677"/>
      <c r="BU8882" s="677"/>
      <c r="BV8882" s="677"/>
      <c r="BW8882" s="677"/>
      <c r="BX8882" s="677"/>
      <c r="BY8882" s="677"/>
      <c r="BZ8882" s="677"/>
      <c r="CA8882" s="677"/>
      <c r="CB8882" s="677"/>
      <c r="CC8882" s="677"/>
      <c r="CD8882" s="677"/>
      <c r="CE8882" s="677"/>
      <c r="CF8882" s="677"/>
      <c r="CG8882" s="677"/>
    </row>
    <row r="8883" spans="1:85">
      <c r="A8883" s="54"/>
      <c r="B8883" s="54"/>
      <c r="C8883" s="80"/>
      <c r="D8883" s="81"/>
      <c r="E8883" s="154"/>
      <c r="F8883" s="679"/>
      <c r="G8883" s="81"/>
      <c r="H8883" s="81"/>
      <c r="I8883" s="636"/>
      <c r="J8883" s="80"/>
      <c r="K8883" s="84" t="s">
        <v>1502</v>
      </c>
      <c r="L8883" s="76">
        <f t="shared" si="485"/>
        <v>2</v>
      </c>
      <c r="M8883" s="76"/>
      <c r="N8883" s="76"/>
      <c r="O8883" s="76"/>
      <c r="P8883" s="76"/>
      <c r="Q8883" s="76"/>
      <c r="R8883" s="76"/>
      <c r="S8883" s="76">
        <v>1</v>
      </c>
      <c r="T8883" s="76">
        <v>1</v>
      </c>
      <c r="U8883" s="76"/>
      <c r="V8883" s="76"/>
      <c r="W8883" s="76"/>
      <c r="X8883" s="76"/>
      <c r="Y8883" s="677"/>
      <c r="Z8883" s="677"/>
      <c r="AA8883" s="677"/>
      <c r="AB8883" s="677"/>
      <c r="AC8883" s="677"/>
      <c r="AD8883" s="677"/>
      <c r="AE8883" s="677"/>
      <c r="AF8883" s="677"/>
      <c r="AG8883" s="677"/>
      <c r="AH8883" s="677"/>
      <c r="AI8883" s="677"/>
      <c r="AJ8883" s="677"/>
      <c r="AK8883" s="677"/>
      <c r="AL8883" s="677"/>
      <c r="AM8883" s="677"/>
      <c r="AN8883" s="677"/>
      <c r="AO8883" s="677"/>
      <c r="AP8883" s="677"/>
      <c r="AQ8883" s="677"/>
      <c r="AR8883" s="677"/>
      <c r="AS8883" s="677"/>
      <c r="AT8883" s="677"/>
      <c r="AU8883" s="677"/>
      <c r="AV8883" s="677"/>
      <c r="AW8883" s="677"/>
      <c r="AX8883" s="677"/>
      <c r="AY8883" s="677"/>
      <c r="AZ8883" s="677"/>
      <c r="BA8883" s="677"/>
      <c r="BB8883" s="677"/>
      <c r="BC8883" s="677"/>
      <c r="BD8883" s="677"/>
      <c r="BE8883" s="677"/>
      <c r="BF8883" s="677"/>
      <c r="BG8883" s="677"/>
      <c r="BH8883" s="677"/>
      <c r="BI8883" s="677"/>
      <c r="BJ8883" s="677"/>
      <c r="BK8883" s="677"/>
      <c r="BL8883" s="677"/>
      <c r="BM8883" s="677"/>
      <c r="BN8883" s="677"/>
      <c r="BO8883" s="677"/>
      <c r="BP8883" s="677"/>
      <c r="BQ8883" s="677"/>
      <c r="BR8883" s="677"/>
      <c r="BS8883" s="677"/>
      <c r="BT8883" s="677"/>
      <c r="BU8883" s="677"/>
      <c r="BV8883" s="677"/>
      <c r="BW8883" s="677"/>
      <c r="BX8883" s="677"/>
      <c r="BY8883" s="677"/>
      <c r="BZ8883" s="677"/>
      <c r="CA8883" s="677"/>
      <c r="CB8883" s="677"/>
      <c r="CC8883" s="677"/>
      <c r="CD8883" s="677"/>
      <c r="CE8883" s="677"/>
      <c r="CF8883" s="677"/>
      <c r="CG8883" s="677"/>
    </row>
    <row r="8884" spans="1:85">
      <c r="A8884" s="54"/>
      <c r="B8884" s="54"/>
      <c r="C8884" s="46" t="s">
        <v>33</v>
      </c>
      <c r="D8884" s="58" t="s">
        <v>13424</v>
      </c>
      <c r="E8884" s="152" t="s">
        <v>13425</v>
      </c>
      <c r="F8884" s="46" t="s">
        <v>13426</v>
      </c>
      <c r="G8884" s="58" t="s">
        <v>13427</v>
      </c>
      <c r="H8884" s="58" t="s">
        <v>13428</v>
      </c>
      <c r="I8884" s="524">
        <v>0</v>
      </c>
      <c r="J8884" s="46" t="s">
        <v>1508</v>
      </c>
      <c r="K8884" s="75" t="s">
        <v>1509</v>
      </c>
      <c r="L8884" s="76">
        <f t="shared" si="485"/>
        <v>0</v>
      </c>
      <c r="M8884" s="76"/>
      <c r="N8884" s="76"/>
      <c r="O8884" s="76"/>
      <c r="P8884" s="76"/>
      <c r="Q8884" s="76"/>
      <c r="R8884" s="76"/>
      <c r="S8884" s="76"/>
      <c r="T8884" s="76"/>
      <c r="U8884" s="76"/>
      <c r="V8884" s="76"/>
      <c r="W8884" s="76"/>
      <c r="X8884" s="76"/>
      <c r="Y8884" s="677"/>
      <c r="Z8884" s="677"/>
      <c r="AA8884" s="677"/>
      <c r="AB8884" s="677"/>
      <c r="AC8884" s="677"/>
      <c r="AD8884" s="677"/>
      <c r="AE8884" s="677"/>
      <c r="AF8884" s="677"/>
      <c r="AG8884" s="677"/>
      <c r="AH8884" s="677"/>
      <c r="AI8884" s="677"/>
      <c r="AJ8884" s="677"/>
      <c r="AK8884" s="677"/>
      <c r="AL8884" s="677"/>
      <c r="AM8884" s="677"/>
      <c r="AN8884" s="677"/>
      <c r="AO8884" s="677"/>
      <c r="AP8884" s="677"/>
      <c r="AQ8884" s="677"/>
      <c r="AR8884" s="677"/>
      <c r="AS8884" s="677"/>
      <c r="AT8884" s="677"/>
      <c r="AU8884" s="677"/>
      <c r="AV8884" s="677"/>
      <c r="AW8884" s="677"/>
      <c r="AX8884" s="677"/>
      <c r="AY8884" s="677"/>
      <c r="AZ8884" s="677"/>
      <c r="BA8884" s="677"/>
      <c r="BB8884" s="677"/>
      <c r="BC8884" s="677"/>
      <c r="BD8884" s="677"/>
      <c r="BE8884" s="677"/>
      <c r="BF8884" s="677"/>
      <c r="BG8884" s="677"/>
      <c r="BH8884" s="677"/>
      <c r="BI8884" s="677"/>
      <c r="BJ8884" s="677"/>
      <c r="BK8884" s="677"/>
      <c r="BL8884" s="677"/>
      <c r="BM8884" s="677"/>
      <c r="BN8884" s="677"/>
      <c r="BO8884" s="677"/>
      <c r="BP8884" s="677"/>
      <c r="BQ8884" s="677"/>
      <c r="BR8884" s="677"/>
      <c r="BS8884" s="677"/>
      <c r="BT8884" s="677"/>
      <c r="BU8884" s="677"/>
      <c r="BV8884" s="677"/>
      <c r="BW8884" s="677"/>
      <c r="BX8884" s="677"/>
      <c r="BY8884" s="677"/>
      <c r="BZ8884" s="677"/>
      <c r="CA8884" s="677"/>
      <c r="CB8884" s="677"/>
      <c r="CC8884" s="677"/>
      <c r="CD8884" s="677"/>
      <c r="CE8884" s="677"/>
      <c r="CF8884" s="677"/>
      <c r="CG8884" s="677"/>
    </row>
    <row r="8885" spans="1:85">
      <c r="A8885" s="54"/>
      <c r="B8885" s="54"/>
      <c r="C8885" s="54"/>
      <c r="D8885" s="77"/>
      <c r="E8885" s="153"/>
      <c r="F8885" s="678"/>
      <c r="G8885" s="77"/>
      <c r="H8885" s="77"/>
      <c r="I8885" s="635"/>
      <c r="J8885" s="54"/>
      <c r="K8885" s="75" t="s">
        <v>1501</v>
      </c>
      <c r="L8885" s="76">
        <f t="shared" si="485"/>
        <v>0</v>
      </c>
      <c r="M8885" s="76"/>
      <c r="N8885" s="76"/>
      <c r="O8885" s="76"/>
      <c r="P8885" s="76"/>
      <c r="Q8885" s="76"/>
      <c r="R8885" s="76"/>
      <c r="S8885" s="76"/>
      <c r="T8885" s="76"/>
      <c r="U8885" s="76"/>
      <c r="V8885" s="76"/>
      <c r="W8885" s="76"/>
      <c r="X8885" s="76"/>
      <c r="Y8885" s="677"/>
      <c r="Z8885" s="677"/>
      <c r="AA8885" s="677"/>
      <c r="AB8885" s="677"/>
      <c r="AC8885" s="677"/>
      <c r="AD8885" s="677"/>
      <c r="AE8885" s="677"/>
      <c r="AF8885" s="677"/>
      <c r="AG8885" s="677"/>
      <c r="AH8885" s="677"/>
      <c r="AI8885" s="677"/>
      <c r="AJ8885" s="677"/>
      <c r="AK8885" s="677"/>
      <c r="AL8885" s="677"/>
      <c r="AM8885" s="677"/>
      <c r="AN8885" s="677"/>
      <c r="AO8885" s="677"/>
      <c r="AP8885" s="677"/>
      <c r="AQ8885" s="677"/>
      <c r="AR8885" s="677"/>
      <c r="AS8885" s="677"/>
      <c r="AT8885" s="677"/>
      <c r="AU8885" s="677"/>
      <c r="AV8885" s="677"/>
      <c r="AW8885" s="677"/>
      <c r="AX8885" s="677"/>
      <c r="AY8885" s="677"/>
      <c r="AZ8885" s="677"/>
      <c r="BA8885" s="677"/>
      <c r="BB8885" s="677"/>
      <c r="BC8885" s="677"/>
      <c r="BD8885" s="677"/>
      <c r="BE8885" s="677"/>
      <c r="BF8885" s="677"/>
      <c r="BG8885" s="677"/>
      <c r="BH8885" s="677"/>
      <c r="BI8885" s="677"/>
      <c r="BJ8885" s="677"/>
      <c r="BK8885" s="677"/>
      <c r="BL8885" s="677"/>
      <c r="BM8885" s="677"/>
      <c r="BN8885" s="677"/>
      <c r="BO8885" s="677"/>
      <c r="BP8885" s="677"/>
      <c r="BQ8885" s="677"/>
      <c r="BR8885" s="677"/>
      <c r="BS8885" s="677"/>
      <c r="BT8885" s="677"/>
      <c r="BU8885" s="677"/>
      <c r="BV8885" s="677"/>
      <c r="BW8885" s="677"/>
      <c r="BX8885" s="677"/>
      <c r="BY8885" s="677"/>
      <c r="BZ8885" s="677"/>
      <c r="CA8885" s="677"/>
      <c r="CB8885" s="677"/>
      <c r="CC8885" s="677"/>
      <c r="CD8885" s="677"/>
      <c r="CE8885" s="677"/>
      <c r="CF8885" s="677"/>
      <c r="CG8885" s="677"/>
    </row>
    <row r="8886" spans="1:85">
      <c r="A8886" s="54"/>
      <c r="B8886" s="54"/>
      <c r="C8886" s="80"/>
      <c r="D8886" s="81"/>
      <c r="E8886" s="154"/>
      <c r="F8886" s="679"/>
      <c r="G8886" s="81"/>
      <c r="H8886" s="81"/>
      <c r="I8886" s="636"/>
      <c r="J8886" s="80"/>
      <c r="K8886" s="84" t="s">
        <v>1502</v>
      </c>
      <c r="L8886" s="76">
        <f t="shared" si="485"/>
        <v>3</v>
      </c>
      <c r="M8886" s="76"/>
      <c r="N8886" s="76"/>
      <c r="O8886" s="76">
        <v>3</v>
      </c>
      <c r="P8886" s="76"/>
      <c r="Q8886" s="76"/>
      <c r="R8886" s="76"/>
      <c r="S8886" s="76"/>
      <c r="T8886" s="76"/>
      <c r="U8886" s="76"/>
      <c r="V8886" s="76"/>
      <c r="W8886" s="76"/>
      <c r="X8886" s="76"/>
      <c r="Y8886" s="677"/>
      <c r="Z8886" s="677"/>
      <c r="AA8886" s="677"/>
      <c r="AB8886" s="677"/>
      <c r="AC8886" s="677"/>
      <c r="AD8886" s="677"/>
      <c r="AE8886" s="677"/>
      <c r="AF8886" s="677"/>
      <c r="AG8886" s="677"/>
      <c r="AH8886" s="677"/>
      <c r="AI8886" s="677"/>
      <c r="AJ8886" s="677"/>
      <c r="AK8886" s="677"/>
      <c r="AL8886" s="677"/>
      <c r="AM8886" s="677"/>
      <c r="AN8886" s="677"/>
      <c r="AO8886" s="677"/>
      <c r="AP8886" s="677"/>
      <c r="AQ8886" s="677"/>
      <c r="AR8886" s="677"/>
      <c r="AS8886" s="677"/>
      <c r="AT8886" s="677"/>
      <c r="AU8886" s="677"/>
      <c r="AV8886" s="677"/>
      <c r="AW8886" s="677"/>
      <c r="AX8886" s="677"/>
      <c r="AY8886" s="677"/>
      <c r="AZ8886" s="677"/>
      <c r="BA8886" s="677"/>
      <c r="BB8886" s="677"/>
      <c r="BC8886" s="677"/>
      <c r="BD8886" s="677"/>
      <c r="BE8886" s="677"/>
      <c r="BF8886" s="677"/>
      <c r="BG8886" s="677"/>
      <c r="BH8886" s="677"/>
      <c r="BI8886" s="677"/>
      <c r="BJ8886" s="677"/>
      <c r="BK8886" s="677"/>
      <c r="BL8886" s="677"/>
      <c r="BM8886" s="677"/>
      <c r="BN8886" s="677"/>
      <c r="BO8886" s="677"/>
      <c r="BP8886" s="677"/>
      <c r="BQ8886" s="677"/>
      <c r="BR8886" s="677"/>
      <c r="BS8886" s="677"/>
      <c r="BT8886" s="677"/>
      <c r="BU8886" s="677"/>
      <c r="BV8886" s="677"/>
      <c r="BW8886" s="677"/>
      <c r="BX8886" s="677"/>
      <c r="BY8886" s="677"/>
      <c r="BZ8886" s="677"/>
      <c r="CA8886" s="677"/>
      <c r="CB8886" s="677"/>
      <c r="CC8886" s="677"/>
      <c r="CD8886" s="677"/>
      <c r="CE8886" s="677"/>
      <c r="CF8886" s="677"/>
      <c r="CG8886" s="677"/>
    </row>
    <row r="8887" spans="1:85">
      <c r="A8887" s="54"/>
      <c r="B8887" s="54"/>
      <c r="C8887" s="46" t="s">
        <v>33</v>
      </c>
      <c r="D8887" s="58" t="s">
        <v>13429</v>
      </c>
      <c r="E8887" s="152" t="s">
        <v>13430</v>
      </c>
      <c r="F8887" s="46" t="s">
        <v>13431</v>
      </c>
      <c r="G8887" s="58" t="s">
        <v>13432</v>
      </c>
      <c r="H8887" s="58" t="s">
        <v>13433</v>
      </c>
      <c r="I8887" s="524">
        <v>0</v>
      </c>
      <c r="J8887" s="46" t="s">
        <v>1508</v>
      </c>
      <c r="K8887" s="75" t="s">
        <v>1509</v>
      </c>
      <c r="L8887" s="76">
        <f t="shared" si="485"/>
        <v>0</v>
      </c>
      <c r="M8887" s="76"/>
      <c r="N8887" s="76"/>
      <c r="O8887" s="76"/>
      <c r="P8887" s="76"/>
      <c r="Q8887" s="76"/>
      <c r="R8887" s="76"/>
      <c r="S8887" s="76"/>
      <c r="T8887" s="76"/>
      <c r="U8887" s="76"/>
      <c r="V8887" s="76"/>
      <c r="W8887" s="76"/>
      <c r="X8887" s="76"/>
      <c r="Y8887" s="677"/>
      <c r="Z8887" s="677"/>
      <c r="AA8887" s="677"/>
      <c r="AB8887" s="677"/>
      <c r="AC8887" s="677"/>
      <c r="AD8887" s="677"/>
      <c r="AE8887" s="677"/>
      <c r="AF8887" s="677"/>
      <c r="AG8887" s="677"/>
      <c r="AH8887" s="677"/>
      <c r="AI8887" s="677"/>
      <c r="AJ8887" s="677"/>
      <c r="AK8887" s="677"/>
      <c r="AL8887" s="677"/>
      <c r="AM8887" s="677"/>
      <c r="AN8887" s="677"/>
      <c r="AO8887" s="677"/>
      <c r="AP8887" s="677"/>
      <c r="AQ8887" s="677"/>
      <c r="AR8887" s="677"/>
      <c r="AS8887" s="677"/>
      <c r="AT8887" s="677"/>
      <c r="AU8887" s="677"/>
      <c r="AV8887" s="677"/>
      <c r="AW8887" s="677"/>
      <c r="AX8887" s="677"/>
      <c r="AY8887" s="677"/>
      <c r="AZ8887" s="677"/>
      <c r="BA8887" s="677"/>
      <c r="BB8887" s="677"/>
      <c r="BC8887" s="677"/>
      <c r="BD8887" s="677"/>
      <c r="BE8887" s="677"/>
      <c r="BF8887" s="677"/>
      <c r="BG8887" s="677"/>
      <c r="BH8887" s="677"/>
      <c r="BI8887" s="677"/>
      <c r="BJ8887" s="677"/>
      <c r="BK8887" s="677"/>
      <c r="BL8887" s="677"/>
      <c r="BM8887" s="677"/>
      <c r="BN8887" s="677"/>
      <c r="BO8887" s="677"/>
      <c r="BP8887" s="677"/>
      <c r="BQ8887" s="677"/>
      <c r="BR8887" s="677"/>
      <c r="BS8887" s="677"/>
      <c r="BT8887" s="677"/>
      <c r="BU8887" s="677"/>
      <c r="BV8887" s="677"/>
      <c r="BW8887" s="677"/>
      <c r="BX8887" s="677"/>
      <c r="BY8887" s="677"/>
      <c r="BZ8887" s="677"/>
      <c r="CA8887" s="677"/>
      <c r="CB8887" s="677"/>
      <c r="CC8887" s="677"/>
      <c r="CD8887" s="677"/>
      <c r="CE8887" s="677"/>
      <c r="CF8887" s="677"/>
      <c r="CG8887" s="677"/>
    </row>
    <row r="8888" spans="1:85">
      <c r="A8888" s="54"/>
      <c r="B8888" s="54"/>
      <c r="C8888" s="54"/>
      <c r="D8888" s="77"/>
      <c r="E8888" s="153"/>
      <c r="F8888" s="678"/>
      <c r="G8888" s="77"/>
      <c r="H8888" s="77"/>
      <c r="I8888" s="635"/>
      <c r="J8888" s="54"/>
      <c r="K8888" s="75" t="s">
        <v>1501</v>
      </c>
      <c r="L8888" s="76">
        <f t="shared" si="485"/>
        <v>0</v>
      </c>
      <c r="M8888" s="76"/>
      <c r="N8888" s="76"/>
      <c r="O8888" s="76"/>
      <c r="P8888" s="76"/>
      <c r="Q8888" s="76"/>
      <c r="R8888" s="76"/>
      <c r="S8888" s="76"/>
      <c r="T8888" s="76"/>
      <c r="U8888" s="76"/>
      <c r="V8888" s="76"/>
      <c r="W8888" s="76"/>
      <c r="X8888" s="76"/>
      <c r="Y8888" s="677"/>
      <c r="Z8888" s="677"/>
      <c r="AA8888" s="677"/>
      <c r="AB8888" s="677"/>
      <c r="AC8888" s="677"/>
      <c r="AD8888" s="677"/>
      <c r="AE8888" s="677"/>
      <c r="AF8888" s="677"/>
      <c r="AG8888" s="677"/>
      <c r="AH8888" s="677"/>
      <c r="AI8888" s="677"/>
      <c r="AJ8888" s="677"/>
      <c r="AK8888" s="677"/>
      <c r="AL8888" s="677"/>
      <c r="AM8888" s="677"/>
      <c r="AN8888" s="677"/>
      <c r="AO8888" s="677"/>
      <c r="AP8888" s="677"/>
      <c r="AQ8888" s="677"/>
      <c r="AR8888" s="677"/>
      <c r="AS8888" s="677"/>
      <c r="AT8888" s="677"/>
      <c r="AU8888" s="677"/>
      <c r="AV8888" s="677"/>
      <c r="AW8888" s="677"/>
      <c r="AX8888" s="677"/>
      <c r="AY8888" s="677"/>
      <c r="AZ8888" s="677"/>
      <c r="BA8888" s="677"/>
      <c r="BB8888" s="677"/>
      <c r="BC8888" s="677"/>
      <c r="BD8888" s="677"/>
      <c r="BE8888" s="677"/>
      <c r="BF8888" s="677"/>
      <c r="BG8888" s="677"/>
      <c r="BH8888" s="677"/>
      <c r="BI8888" s="677"/>
      <c r="BJ8888" s="677"/>
      <c r="BK8888" s="677"/>
      <c r="BL8888" s="677"/>
      <c r="BM8888" s="677"/>
      <c r="BN8888" s="677"/>
      <c r="BO8888" s="677"/>
      <c r="BP8888" s="677"/>
      <c r="BQ8888" s="677"/>
      <c r="BR8888" s="677"/>
      <c r="BS8888" s="677"/>
      <c r="BT8888" s="677"/>
      <c r="BU8888" s="677"/>
      <c r="BV8888" s="677"/>
      <c r="BW8888" s="677"/>
      <c r="BX8888" s="677"/>
      <c r="BY8888" s="677"/>
      <c r="BZ8888" s="677"/>
      <c r="CA8888" s="677"/>
      <c r="CB8888" s="677"/>
      <c r="CC8888" s="677"/>
      <c r="CD8888" s="677"/>
      <c r="CE8888" s="677"/>
      <c r="CF8888" s="677"/>
      <c r="CG8888" s="677"/>
    </row>
    <row r="8889" spans="1:85">
      <c r="A8889" s="54"/>
      <c r="B8889" s="54"/>
      <c r="C8889" s="80"/>
      <c r="D8889" s="81"/>
      <c r="E8889" s="154"/>
      <c r="F8889" s="679"/>
      <c r="G8889" s="81"/>
      <c r="H8889" s="81"/>
      <c r="I8889" s="636"/>
      <c r="J8889" s="80"/>
      <c r="K8889" s="84" t="s">
        <v>1502</v>
      </c>
      <c r="L8889" s="76">
        <f t="shared" si="485"/>
        <v>2</v>
      </c>
      <c r="M8889" s="76">
        <v>2</v>
      </c>
      <c r="N8889" s="76"/>
      <c r="O8889" s="76"/>
      <c r="P8889" s="76"/>
      <c r="Q8889" s="76"/>
      <c r="R8889" s="76"/>
      <c r="S8889" s="76"/>
      <c r="T8889" s="76"/>
      <c r="U8889" s="76"/>
      <c r="V8889" s="76"/>
      <c r="W8889" s="76"/>
      <c r="X8889" s="76"/>
      <c r="Y8889" s="677"/>
      <c r="Z8889" s="677"/>
      <c r="AA8889" s="677"/>
      <c r="AB8889" s="677"/>
      <c r="AC8889" s="677"/>
      <c r="AD8889" s="677"/>
      <c r="AE8889" s="677"/>
      <c r="AF8889" s="677"/>
      <c r="AG8889" s="677"/>
      <c r="AH8889" s="677"/>
      <c r="AI8889" s="677"/>
      <c r="AJ8889" s="677"/>
      <c r="AK8889" s="677"/>
      <c r="AL8889" s="677"/>
      <c r="AM8889" s="677"/>
      <c r="AN8889" s="677"/>
      <c r="AO8889" s="677"/>
      <c r="AP8889" s="677"/>
      <c r="AQ8889" s="677"/>
      <c r="AR8889" s="677"/>
      <c r="AS8889" s="677"/>
      <c r="AT8889" s="677"/>
      <c r="AU8889" s="677"/>
      <c r="AV8889" s="677"/>
      <c r="AW8889" s="677"/>
      <c r="AX8889" s="677"/>
      <c r="AY8889" s="677"/>
      <c r="AZ8889" s="677"/>
      <c r="BA8889" s="677"/>
      <c r="BB8889" s="677"/>
      <c r="BC8889" s="677"/>
      <c r="BD8889" s="677"/>
      <c r="BE8889" s="677"/>
      <c r="BF8889" s="677"/>
      <c r="BG8889" s="677"/>
      <c r="BH8889" s="677"/>
      <c r="BI8889" s="677"/>
      <c r="BJ8889" s="677"/>
      <c r="BK8889" s="677"/>
      <c r="BL8889" s="677"/>
      <c r="BM8889" s="677"/>
      <c r="BN8889" s="677"/>
      <c r="BO8889" s="677"/>
      <c r="BP8889" s="677"/>
      <c r="BQ8889" s="677"/>
      <c r="BR8889" s="677"/>
      <c r="BS8889" s="677"/>
      <c r="BT8889" s="677"/>
      <c r="BU8889" s="677"/>
      <c r="BV8889" s="677"/>
      <c r="BW8889" s="677"/>
      <c r="BX8889" s="677"/>
      <c r="BY8889" s="677"/>
      <c r="BZ8889" s="677"/>
      <c r="CA8889" s="677"/>
      <c r="CB8889" s="677"/>
      <c r="CC8889" s="677"/>
      <c r="CD8889" s="677"/>
      <c r="CE8889" s="677"/>
      <c r="CF8889" s="677"/>
      <c r="CG8889" s="677"/>
    </row>
    <row r="8890" spans="1:85">
      <c r="A8890" s="54"/>
      <c r="B8890" s="54"/>
      <c r="C8890" s="46" t="s">
        <v>33</v>
      </c>
      <c r="D8890" s="58" t="s">
        <v>13434</v>
      </c>
      <c r="E8890" s="152" t="s">
        <v>13435</v>
      </c>
      <c r="F8890" s="46" t="s">
        <v>13436</v>
      </c>
      <c r="G8890" s="58" t="s">
        <v>13437</v>
      </c>
      <c r="H8890" s="58"/>
      <c r="I8890" s="524">
        <v>0</v>
      </c>
      <c r="J8890" s="46" t="s">
        <v>1508</v>
      </c>
      <c r="K8890" s="75" t="s">
        <v>1509</v>
      </c>
      <c r="L8890" s="76">
        <f t="shared" si="485"/>
        <v>0</v>
      </c>
      <c r="M8890" s="76"/>
      <c r="N8890" s="76"/>
      <c r="O8890" s="76"/>
      <c r="P8890" s="76"/>
      <c r="Q8890" s="76"/>
      <c r="R8890" s="76"/>
      <c r="S8890" s="76"/>
      <c r="T8890" s="76"/>
      <c r="U8890" s="76"/>
      <c r="V8890" s="76"/>
      <c r="W8890" s="76"/>
      <c r="X8890" s="76"/>
      <c r="Y8890" s="677"/>
      <c r="Z8890" s="677"/>
      <c r="AA8890" s="677"/>
      <c r="AB8890" s="677"/>
      <c r="AC8890" s="677"/>
      <c r="AD8890" s="677"/>
      <c r="AE8890" s="677"/>
      <c r="AF8890" s="677"/>
      <c r="AG8890" s="677"/>
      <c r="AH8890" s="677"/>
      <c r="AI8890" s="677"/>
      <c r="AJ8890" s="677"/>
      <c r="AK8890" s="677"/>
      <c r="AL8890" s="677"/>
      <c r="AM8890" s="677"/>
      <c r="AN8890" s="677"/>
      <c r="AO8890" s="677"/>
      <c r="AP8890" s="677"/>
      <c r="AQ8890" s="677"/>
      <c r="AR8890" s="677"/>
      <c r="AS8890" s="677"/>
      <c r="AT8890" s="677"/>
      <c r="AU8890" s="677"/>
      <c r="AV8890" s="677"/>
      <c r="AW8890" s="677"/>
      <c r="AX8890" s="677"/>
      <c r="AY8890" s="677"/>
      <c r="AZ8890" s="677"/>
      <c r="BA8890" s="677"/>
      <c r="BB8890" s="677"/>
      <c r="BC8890" s="677"/>
      <c r="BD8890" s="677"/>
      <c r="BE8890" s="677"/>
      <c r="BF8890" s="677"/>
      <c r="BG8890" s="677"/>
      <c r="BH8890" s="677"/>
      <c r="BI8890" s="677"/>
      <c r="BJ8890" s="677"/>
      <c r="BK8890" s="677"/>
      <c r="BL8890" s="677"/>
      <c r="BM8890" s="677"/>
      <c r="BN8890" s="677"/>
      <c r="BO8890" s="677"/>
      <c r="BP8890" s="677"/>
      <c r="BQ8890" s="677"/>
      <c r="BR8890" s="677"/>
      <c r="BS8890" s="677"/>
      <c r="BT8890" s="677"/>
      <c r="BU8890" s="677"/>
      <c r="BV8890" s="677"/>
      <c r="BW8890" s="677"/>
      <c r="BX8890" s="677"/>
      <c r="BY8890" s="677"/>
      <c r="BZ8890" s="677"/>
      <c r="CA8890" s="677"/>
      <c r="CB8890" s="677"/>
      <c r="CC8890" s="677"/>
      <c r="CD8890" s="677"/>
      <c r="CE8890" s="677"/>
      <c r="CF8890" s="677"/>
      <c r="CG8890" s="677"/>
    </row>
    <row r="8891" spans="1:85">
      <c r="A8891" s="54"/>
      <c r="B8891" s="54"/>
      <c r="C8891" s="54"/>
      <c r="D8891" s="77"/>
      <c r="E8891" s="153"/>
      <c r="F8891" s="678"/>
      <c r="G8891" s="77"/>
      <c r="H8891" s="77"/>
      <c r="I8891" s="635"/>
      <c r="J8891" s="54"/>
      <c r="K8891" s="75" t="s">
        <v>1501</v>
      </c>
      <c r="L8891" s="76">
        <f t="shared" si="485"/>
        <v>0</v>
      </c>
      <c r="M8891" s="76"/>
      <c r="N8891" s="76"/>
      <c r="O8891" s="76"/>
      <c r="P8891" s="76"/>
      <c r="Q8891" s="76"/>
      <c r="R8891" s="76"/>
      <c r="S8891" s="76"/>
      <c r="T8891" s="76"/>
      <c r="U8891" s="76"/>
      <c r="V8891" s="76"/>
      <c r="W8891" s="76"/>
      <c r="X8891" s="76"/>
      <c r="Y8891" s="677"/>
      <c r="Z8891" s="677"/>
      <c r="AA8891" s="677"/>
      <c r="AB8891" s="677"/>
      <c r="AC8891" s="677"/>
      <c r="AD8891" s="677"/>
      <c r="AE8891" s="677"/>
      <c r="AF8891" s="677"/>
      <c r="AG8891" s="677"/>
      <c r="AH8891" s="677"/>
      <c r="AI8891" s="677"/>
      <c r="AJ8891" s="677"/>
      <c r="AK8891" s="677"/>
      <c r="AL8891" s="677"/>
      <c r="AM8891" s="677"/>
      <c r="AN8891" s="677"/>
      <c r="AO8891" s="677"/>
      <c r="AP8891" s="677"/>
      <c r="AQ8891" s="677"/>
      <c r="AR8891" s="677"/>
      <c r="AS8891" s="677"/>
      <c r="AT8891" s="677"/>
      <c r="AU8891" s="677"/>
      <c r="AV8891" s="677"/>
      <c r="AW8891" s="677"/>
      <c r="AX8891" s="677"/>
      <c r="AY8891" s="677"/>
      <c r="AZ8891" s="677"/>
      <c r="BA8891" s="677"/>
      <c r="BB8891" s="677"/>
      <c r="BC8891" s="677"/>
      <c r="BD8891" s="677"/>
      <c r="BE8891" s="677"/>
      <c r="BF8891" s="677"/>
      <c r="BG8891" s="677"/>
      <c r="BH8891" s="677"/>
      <c r="BI8891" s="677"/>
      <c r="BJ8891" s="677"/>
      <c r="BK8891" s="677"/>
      <c r="BL8891" s="677"/>
      <c r="BM8891" s="677"/>
      <c r="BN8891" s="677"/>
      <c r="BO8891" s="677"/>
      <c r="BP8891" s="677"/>
      <c r="BQ8891" s="677"/>
      <c r="BR8891" s="677"/>
      <c r="BS8891" s="677"/>
      <c r="BT8891" s="677"/>
      <c r="BU8891" s="677"/>
      <c r="BV8891" s="677"/>
      <c r="BW8891" s="677"/>
      <c r="BX8891" s="677"/>
      <c r="BY8891" s="677"/>
      <c r="BZ8891" s="677"/>
      <c r="CA8891" s="677"/>
      <c r="CB8891" s="677"/>
      <c r="CC8891" s="677"/>
      <c r="CD8891" s="677"/>
      <c r="CE8891" s="677"/>
      <c r="CF8891" s="677"/>
      <c r="CG8891" s="677"/>
    </row>
    <row r="8892" spans="1:85">
      <c r="A8892" s="54"/>
      <c r="B8892" s="54"/>
      <c r="C8892" s="80"/>
      <c r="D8892" s="81"/>
      <c r="E8892" s="154"/>
      <c r="F8892" s="679"/>
      <c r="G8892" s="81"/>
      <c r="H8892" s="81"/>
      <c r="I8892" s="636"/>
      <c r="J8892" s="80"/>
      <c r="K8892" s="84" t="s">
        <v>1502</v>
      </c>
      <c r="L8892" s="76">
        <f t="shared" si="485"/>
        <v>3</v>
      </c>
      <c r="M8892" s="76"/>
      <c r="N8892" s="76"/>
      <c r="O8892" s="76">
        <v>2</v>
      </c>
      <c r="P8892" s="76"/>
      <c r="Q8892" s="76"/>
      <c r="R8892" s="76"/>
      <c r="S8892" s="76">
        <v>1</v>
      </c>
      <c r="T8892" s="76"/>
      <c r="U8892" s="76"/>
      <c r="V8892" s="76"/>
      <c r="W8892" s="76"/>
      <c r="X8892" s="76"/>
      <c r="Y8892" s="677"/>
      <c r="Z8892" s="677"/>
      <c r="AA8892" s="677"/>
      <c r="AB8892" s="677"/>
      <c r="AC8892" s="677"/>
      <c r="AD8892" s="677"/>
      <c r="AE8892" s="677"/>
      <c r="AF8892" s="677"/>
      <c r="AG8892" s="677"/>
      <c r="AH8892" s="677"/>
      <c r="AI8892" s="677"/>
      <c r="AJ8892" s="677"/>
      <c r="AK8892" s="677"/>
      <c r="AL8892" s="677"/>
      <c r="AM8892" s="677"/>
      <c r="AN8892" s="677"/>
      <c r="AO8892" s="677"/>
      <c r="AP8892" s="677"/>
      <c r="AQ8892" s="677"/>
      <c r="AR8892" s="677"/>
      <c r="AS8892" s="677"/>
      <c r="AT8892" s="677"/>
      <c r="AU8892" s="677"/>
      <c r="AV8892" s="677"/>
      <c r="AW8892" s="677"/>
      <c r="AX8892" s="677"/>
      <c r="AY8892" s="677"/>
      <c r="AZ8892" s="677"/>
      <c r="BA8892" s="677"/>
      <c r="BB8892" s="677"/>
      <c r="BC8892" s="677"/>
      <c r="BD8892" s="677"/>
      <c r="BE8892" s="677"/>
      <c r="BF8892" s="677"/>
      <c r="BG8892" s="677"/>
      <c r="BH8892" s="677"/>
      <c r="BI8892" s="677"/>
      <c r="BJ8892" s="677"/>
      <c r="BK8892" s="677"/>
      <c r="BL8892" s="677"/>
      <c r="BM8892" s="677"/>
      <c r="BN8892" s="677"/>
      <c r="BO8892" s="677"/>
      <c r="BP8892" s="677"/>
      <c r="BQ8892" s="677"/>
      <c r="BR8892" s="677"/>
      <c r="BS8892" s="677"/>
      <c r="BT8892" s="677"/>
      <c r="BU8892" s="677"/>
      <c r="BV8892" s="677"/>
      <c r="BW8892" s="677"/>
      <c r="BX8892" s="677"/>
      <c r="BY8892" s="677"/>
      <c r="BZ8892" s="677"/>
      <c r="CA8892" s="677"/>
      <c r="CB8892" s="677"/>
      <c r="CC8892" s="677"/>
      <c r="CD8892" s="677"/>
      <c r="CE8892" s="677"/>
      <c r="CF8892" s="677"/>
      <c r="CG8892" s="677"/>
    </row>
    <row r="8893" spans="1:85">
      <c r="A8893" s="54"/>
      <c r="B8893" s="54"/>
      <c r="C8893" s="46" t="s">
        <v>33</v>
      </c>
      <c r="D8893" s="58" t="s">
        <v>13438</v>
      </c>
      <c r="E8893" s="152" t="s">
        <v>13439</v>
      </c>
      <c r="F8893" s="46" t="s">
        <v>13440</v>
      </c>
      <c r="G8893" s="58" t="s">
        <v>13441</v>
      </c>
      <c r="H8893" s="58" t="s">
        <v>13442</v>
      </c>
      <c r="I8893" s="524">
        <v>0</v>
      </c>
      <c r="J8893" s="46" t="s">
        <v>1508</v>
      </c>
      <c r="K8893" s="75" t="s">
        <v>1509</v>
      </c>
      <c r="L8893" s="76">
        <f t="shared" si="485"/>
        <v>0</v>
      </c>
      <c r="M8893" s="76"/>
      <c r="N8893" s="76"/>
      <c r="O8893" s="76"/>
      <c r="P8893" s="76"/>
      <c r="Q8893" s="76"/>
      <c r="R8893" s="76"/>
      <c r="S8893" s="76"/>
      <c r="T8893" s="76"/>
      <c r="U8893" s="76"/>
      <c r="V8893" s="76"/>
      <c r="W8893" s="76"/>
      <c r="X8893" s="76"/>
      <c r="Y8893" s="677"/>
      <c r="Z8893" s="677"/>
      <c r="AA8893" s="677"/>
      <c r="AB8893" s="677"/>
      <c r="AC8893" s="677"/>
      <c r="AD8893" s="677"/>
      <c r="AE8893" s="677"/>
      <c r="AF8893" s="677"/>
      <c r="AG8893" s="677"/>
      <c r="AH8893" s="677"/>
      <c r="AI8893" s="677"/>
      <c r="AJ8893" s="677"/>
      <c r="AK8893" s="677"/>
      <c r="AL8893" s="677"/>
      <c r="AM8893" s="677"/>
      <c r="AN8893" s="677"/>
      <c r="AO8893" s="677"/>
      <c r="AP8893" s="677"/>
      <c r="AQ8893" s="677"/>
      <c r="AR8893" s="677"/>
      <c r="AS8893" s="677"/>
      <c r="AT8893" s="677"/>
      <c r="AU8893" s="677"/>
      <c r="AV8893" s="677"/>
      <c r="AW8893" s="677"/>
      <c r="AX8893" s="677"/>
      <c r="AY8893" s="677"/>
      <c r="AZ8893" s="677"/>
      <c r="BA8893" s="677"/>
      <c r="BB8893" s="677"/>
      <c r="BC8893" s="677"/>
      <c r="BD8893" s="677"/>
      <c r="BE8893" s="677"/>
      <c r="BF8893" s="677"/>
      <c r="BG8893" s="677"/>
      <c r="BH8893" s="677"/>
      <c r="BI8893" s="677"/>
      <c r="BJ8893" s="677"/>
      <c r="BK8893" s="677"/>
      <c r="BL8893" s="677"/>
      <c r="BM8893" s="677"/>
      <c r="BN8893" s="677"/>
      <c r="BO8893" s="677"/>
      <c r="BP8893" s="677"/>
      <c r="BQ8893" s="677"/>
      <c r="BR8893" s="677"/>
      <c r="BS8893" s="677"/>
      <c r="BT8893" s="677"/>
      <c r="BU8893" s="677"/>
      <c r="BV8893" s="677"/>
      <c r="BW8893" s="677"/>
      <c r="BX8893" s="677"/>
      <c r="BY8893" s="677"/>
      <c r="BZ8893" s="677"/>
      <c r="CA8893" s="677"/>
      <c r="CB8893" s="677"/>
      <c r="CC8893" s="677"/>
      <c r="CD8893" s="677"/>
      <c r="CE8893" s="677"/>
      <c r="CF8893" s="677"/>
      <c r="CG8893" s="677"/>
    </row>
    <row r="8894" spans="1:85">
      <c r="A8894" s="54"/>
      <c r="B8894" s="54"/>
      <c r="C8894" s="54"/>
      <c r="D8894" s="77"/>
      <c r="E8894" s="153"/>
      <c r="F8894" s="678"/>
      <c r="G8894" s="77"/>
      <c r="H8894" s="77"/>
      <c r="I8894" s="635"/>
      <c r="J8894" s="54"/>
      <c r="K8894" s="75" t="s">
        <v>1501</v>
      </c>
      <c r="L8894" s="76">
        <f t="shared" si="485"/>
        <v>0</v>
      </c>
      <c r="M8894" s="76"/>
      <c r="N8894" s="76"/>
      <c r="O8894" s="76"/>
      <c r="P8894" s="76"/>
      <c r="Q8894" s="76"/>
      <c r="R8894" s="76"/>
      <c r="S8894" s="76"/>
      <c r="T8894" s="76"/>
      <c r="U8894" s="76"/>
      <c r="V8894" s="76"/>
      <c r="W8894" s="76"/>
      <c r="X8894" s="76"/>
      <c r="Y8894" s="677"/>
      <c r="Z8894" s="677"/>
      <c r="AA8894" s="677"/>
      <c r="AB8894" s="677"/>
      <c r="AC8894" s="677"/>
      <c r="AD8894" s="677"/>
      <c r="AE8894" s="677"/>
      <c r="AF8894" s="677"/>
      <c r="AG8894" s="677"/>
      <c r="AH8894" s="677"/>
      <c r="AI8894" s="677"/>
      <c r="AJ8894" s="677"/>
      <c r="AK8894" s="677"/>
      <c r="AL8894" s="677"/>
      <c r="AM8894" s="677"/>
      <c r="AN8894" s="677"/>
      <c r="AO8894" s="677"/>
      <c r="AP8894" s="677"/>
      <c r="AQ8894" s="677"/>
      <c r="AR8894" s="677"/>
      <c r="AS8894" s="677"/>
      <c r="AT8894" s="677"/>
      <c r="AU8894" s="677"/>
      <c r="AV8894" s="677"/>
      <c r="AW8894" s="677"/>
      <c r="AX8894" s="677"/>
      <c r="AY8894" s="677"/>
      <c r="AZ8894" s="677"/>
      <c r="BA8894" s="677"/>
      <c r="BB8894" s="677"/>
      <c r="BC8894" s="677"/>
      <c r="BD8894" s="677"/>
      <c r="BE8894" s="677"/>
      <c r="BF8894" s="677"/>
      <c r="BG8894" s="677"/>
      <c r="BH8894" s="677"/>
      <c r="BI8894" s="677"/>
      <c r="BJ8894" s="677"/>
      <c r="BK8894" s="677"/>
      <c r="BL8894" s="677"/>
      <c r="BM8894" s="677"/>
      <c r="BN8894" s="677"/>
      <c r="BO8894" s="677"/>
      <c r="BP8894" s="677"/>
      <c r="BQ8894" s="677"/>
      <c r="BR8894" s="677"/>
      <c r="BS8894" s="677"/>
      <c r="BT8894" s="677"/>
      <c r="BU8894" s="677"/>
      <c r="BV8894" s="677"/>
      <c r="BW8894" s="677"/>
      <c r="BX8894" s="677"/>
      <c r="BY8894" s="677"/>
      <c r="BZ8894" s="677"/>
      <c r="CA8894" s="677"/>
      <c r="CB8894" s="677"/>
      <c r="CC8894" s="677"/>
      <c r="CD8894" s="677"/>
      <c r="CE8894" s="677"/>
      <c r="CF8894" s="677"/>
      <c r="CG8894" s="677"/>
    </row>
    <row r="8895" spans="1:85">
      <c r="A8895" s="54"/>
      <c r="B8895" s="54"/>
      <c r="C8895" s="80"/>
      <c r="D8895" s="81"/>
      <c r="E8895" s="154"/>
      <c r="F8895" s="679"/>
      <c r="G8895" s="81"/>
      <c r="H8895" s="81"/>
      <c r="I8895" s="636"/>
      <c r="J8895" s="80"/>
      <c r="K8895" s="84" t="s">
        <v>1502</v>
      </c>
      <c r="L8895" s="76">
        <f t="shared" ref="L8895:L8958" si="486">SUM(M8895:X8895)</f>
        <v>2</v>
      </c>
      <c r="M8895" s="76"/>
      <c r="N8895" s="76"/>
      <c r="O8895" s="76">
        <v>1</v>
      </c>
      <c r="P8895" s="76"/>
      <c r="Q8895" s="76"/>
      <c r="R8895" s="76"/>
      <c r="S8895" s="76">
        <v>1</v>
      </c>
      <c r="T8895" s="76"/>
      <c r="U8895" s="76"/>
      <c r="V8895" s="76"/>
      <c r="W8895" s="76"/>
      <c r="X8895" s="76"/>
      <c r="Y8895" s="677"/>
      <c r="Z8895" s="677"/>
      <c r="AA8895" s="677"/>
      <c r="AB8895" s="677"/>
      <c r="AC8895" s="677"/>
      <c r="AD8895" s="677"/>
      <c r="AE8895" s="677"/>
      <c r="AF8895" s="677"/>
      <c r="AG8895" s="677"/>
      <c r="AH8895" s="677"/>
      <c r="AI8895" s="677"/>
      <c r="AJ8895" s="677"/>
      <c r="AK8895" s="677"/>
      <c r="AL8895" s="677"/>
      <c r="AM8895" s="677"/>
      <c r="AN8895" s="677"/>
      <c r="AO8895" s="677"/>
      <c r="AP8895" s="677"/>
      <c r="AQ8895" s="677"/>
      <c r="AR8895" s="677"/>
      <c r="AS8895" s="677"/>
      <c r="AT8895" s="677"/>
      <c r="AU8895" s="677"/>
      <c r="AV8895" s="677"/>
      <c r="AW8895" s="677"/>
      <c r="AX8895" s="677"/>
      <c r="AY8895" s="677"/>
      <c r="AZ8895" s="677"/>
      <c r="BA8895" s="677"/>
      <c r="BB8895" s="677"/>
      <c r="BC8895" s="677"/>
      <c r="BD8895" s="677"/>
      <c r="BE8895" s="677"/>
      <c r="BF8895" s="677"/>
      <c r="BG8895" s="677"/>
      <c r="BH8895" s="677"/>
      <c r="BI8895" s="677"/>
      <c r="BJ8895" s="677"/>
      <c r="BK8895" s="677"/>
      <c r="BL8895" s="677"/>
      <c r="BM8895" s="677"/>
      <c r="BN8895" s="677"/>
      <c r="BO8895" s="677"/>
      <c r="BP8895" s="677"/>
      <c r="BQ8895" s="677"/>
      <c r="BR8895" s="677"/>
      <c r="BS8895" s="677"/>
      <c r="BT8895" s="677"/>
      <c r="BU8895" s="677"/>
      <c r="BV8895" s="677"/>
      <c r="BW8895" s="677"/>
      <c r="BX8895" s="677"/>
      <c r="BY8895" s="677"/>
      <c r="BZ8895" s="677"/>
      <c r="CA8895" s="677"/>
      <c r="CB8895" s="677"/>
      <c r="CC8895" s="677"/>
      <c r="CD8895" s="677"/>
      <c r="CE8895" s="677"/>
      <c r="CF8895" s="677"/>
      <c r="CG8895" s="677"/>
    </row>
    <row r="8896" spans="1:85">
      <c r="A8896" s="54"/>
      <c r="B8896" s="54"/>
      <c r="C8896" s="46" t="s">
        <v>33</v>
      </c>
      <c r="D8896" s="58" t="s">
        <v>13443</v>
      </c>
      <c r="E8896" s="152" t="s">
        <v>13444</v>
      </c>
      <c r="F8896" s="46" t="s">
        <v>13445</v>
      </c>
      <c r="G8896" s="58" t="s">
        <v>13446</v>
      </c>
      <c r="H8896" s="58"/>
      <c r="I8896" s="524">
        <v>43</v>
      </c>
      <c r="J8896" s="46" t="s">
        <v>1508</v>
      </c>
      <c r="K8896" s="75" t="s">
        <v>1509</v>
      </c>
      <c r="L8896" s="76">
        <f t="shared" si="486"/>
        <v>0</v>
      </c>
      <c r="M8896" s="76"/>
      <c r="N8896" s="76"/>
      <c r="O8896" s="76"/>
      <c r="P8896" s="76"/>
      <c r="Q8896" s="76"/>
      <c r="R8896" s="76"/>
      <c r="S8896" s="76"/>
      <c r="T8896" s="76"/>
      <c r="U8896" s="76"/>
      <c r="V8896" s="76"/>
      <c r="W8896" s="76"/>
      <c r="X8896" s="76"/>
      <c r="Y8896" s="677"/>
      <c r="Z8896" s="677"/>
      <c r="AA8896" s="677"/>
      <c r="AB8896" s="677"/>
      <c r="AC8896" s="677"/>
      <c r="AD8896" s="677"/>
      <c r="AE8896" s="677"/>
      <c r="AF8896" s="677"/>
      <c r="AG8896" s="677"/>
      <c r="AH8896" s="677"/>
      <c r="AI8896" s="677"/>
      <c r="AJ8896" s="677"/>
      <c r="AK8896" s="677"/>
      <c r="AL8896" s="677"/>
      <c r="AM8896" s="677"/>
      <c r="AN8896" s="677"/>
      <c r="AO8896" s="677"/>
      <c r="AP8896" s="677"/>
      <c r="AQ8896" s="677"/>
      <c r="AR8896" s="677"/>
      <c r="AS8896" s="677"/>
      <c r="AT8896" s="677"/>
      <c r="AU8896" s="677"/>
      <c r="AV8896" s="677"/>
      <c r="AW8896" s="677"/>
      <c r="AX8896" s="677"/>
      <c r="AY8896" s="677"/>
      <c r="AZ8896" s="677"/>
      <c r="BA8896" s="677"/>
      <c r="BB8896" s="677"/>
      <c r="BC8896" s="677"/>
      <c r="BD8896" s="677"/>
      <c r="BE8896" s="677"/>
      <c r="BF8896" s="677"/>
      <c r="BG8896" s="677"/>
      <c r="BH8896" s="677"/>
      <c r="BI8896" s="677"/>
      <c r="BJ8896" s="677"/>
      <c r="BK8896" s="677"/>
      <c r="BL8896" s="677"/>
      <c r="BM8896" s="677"/>
      <c r="BN8896" s="677"/>
      <c r="BO8896" s="677"/>
      <c r="BP8896" s="677"/>
      <c r="BQ8896" s="677"/>
      <c r="BR8896" s="677"/>
      <c r="BS8896" s="677"/>
      <c r="BT8896" s="677"/>
      <c r="BU8896" s="677"/>
      <c r="BV8896" s="677"/>
      <c r="BW8896" s="677"/>
      <c r="BX8896" s="677"/>
      <c r="BY8896" s="677"/>
      <c r="BZ8896" s="677"/>
      <c r="CA8896" s="677"/>
      <c r="CB8896" s="677"/>
      <c r="CC8896" s="677"/>
      <c r="CD8896" s="677"/>
      <c r="CE8896" s="677"/>
      <c r="CF8896" s="677"/>
      <c r="CG8896" s="677"/>
    </row>
    <row r="8897" spans="1:85">
      <c r="A8897" s="54"/>
      <c r="B8897" s="54"/>
      <c r="C8897" s="54"/>
      <c r="D8897" s="77"/>
      <c r="E8897" s="153"/>
      <c r="F8897" s="678"/>
      <c r="G8897" s="77"/>
      <c r="H8897" s="77"/>
      <c r="I8897" s="635"/>
      <c r="J8897" s="54"/>
      <c r="K8897" s="75" t="s">
        <v>1501</v>
      </c>
      <c r="L8897" s="76">
        <f t="shared" si="486"/>
        <v>0</v>
      </c>
      <c r="M8897" s="76"/>
      <c r="N8897" s="76"/>
      <c r="O8897" s="76"/>
      <c r="P8897" s="76"/>
      <c r="Q8897" s="76"/>
      <c r="R8897" s="76"/>
      <c r="S8897" s="76"/>
      <c r="T8897" s="76"/>
      <c r="U8897" s="76"/>
      <c r="V8897" s="76"/>
      <c r="W8897" s="76"/>
      <c r="X8897" s="76"/>
      <c r="Y8897" s="677"/>
      <c r="Z8897" s="677"/>
      <c r="AA8897" s="677"/>
      <c r="AB8897" s="677"/>
      <c r="AC8897" s="677"/>
      <c r="AD8897" s="677"/>
      <c r="AE8897" s="677"/>
      <c r="AF8897" s="677"/>
      <c r="AG8897" s="677"/>
      <c r="AH8897" s="677"/>
      <c r="AI8897" s="677"/>
      <c r="AJ8897" s="677"/>
      <c r="AK8897" s="677"/>
      <c r="AL8897" s="677"/>
      <c r="AM8897" s="677"/>
      <c r="AN8897" s="677"/>
      <c r="AO8897" s="677"/>
      <c r="AP8897" s="677"/>
      <c r="AQ8897" s="677"/>
      <c r="AR8897" s="677"/>
      <c r="AS8897" s="677"/>
      <c r="AT8897" s="677"/>
      <c r="AU8897" s="677"/>
      <c r="AV8897" s="677"/>
      <c r="AW8897" s="677"/>
      <c r="AX8897" s="677"/>
      <c r="AY8897" s="677"/>
      <c r="AZ8897" s="677"/>
      <c r="BA8897" s="677"/>
      <c r="BB8897" s="677"/>
      <c r="BC8897" s="677"/>
      <c r="BD8897" s="677"/>
      <c r="BE8897" s="677"/>
      <c r="BF8897" s="677"/>
      <c r="BG8897" s="677"/>
      <c r="BH8897" s="677"/>
      <c r="BI8897" s="677"/>
      <c r="BJ8897" s="677"/>
      <c r="BK8897" s="677"/>
      <c r="BL8897" s="677"/>
      <c r="BM8897" s="677"/>
      <c r="BN8897" s="677"/>
      <c r="BO8897" s="677"/>
      <c r="BP8897" s="677"/>
      <c r="BQ8897" s="677"/>
      <c r="BR8897" s="677"/>
      <c r="BS8897" s="677"/>
      <c r="BT8897" s="677"/>
      <c r="BU8897" s="677"/>
      <c r="BV8897" s="677"/>
      <c r="BW8897" s="677"/>
      <c r="BX8897" s="677"/>
      <c r="BY8897" s="677"/>
      <c r="BZ8897" s="677"/>
      <c r="CA8897" s="677"/>
      <c r="CB8897" s="677"/>
      <c r="CC8897" s="677"/>
      <c r="CD8897" s="677"/>
      <c r="CE8897" s="677"/>
      <c r="CF8897" s="677"/>
      <c r="CG8897" s="677"/>
    </row>
    <row r="8898" spans="1:85">
      <c r="A8898" s="54"/>
      <c r="B8898" s="54"/>
      <c r="C8898" s="80"/>
      <c r="D8898" s="81"/>
      <c r="E8898" s="154"/>
      <c r="F8898" s="679"/>
      <c r="G8898" s="81"/>
      <c r="H8898" s="81"/>
      <c r="I8898" s="636"/>
      <c r="J8898" s="80"/>
      <c r="K8898" s="84" t="s">
        <v>1502</v>
      </c>
      <c r="L8898" s="76">
        <f t="shared" si="486"/>
        <v>4</v>
      </c>
      <c r="M8898" s="76"/>
      <c r="N8898" s="76"/>
      <c r="O8898" s="76">
        <v>1</v>
      </c>
      <c r="P8898" s="76"/>
      <c r="Q8898" s="76"/>
      <c r="R8898" s="76"/>
      <c r="S8898" s="76">
        <v>3</v>
      </c>
      <c r="T8898" s="76"/>
      <c r="U8898" s="76"/>
      <c r="V8898" s="76"/>
      <c r="W8898" s="76"/>
      <c r="X8898" s="76"/>
      <c r="Y8898" s="677"/>
      <c r="Z8898" s="677"/>
      <c r="AA8898" s="677"/>
      <c r="AB8898" s="677"/>
      <c r="AC8898" s="677"/>
      <c r="AD8898" s="677"/>
      <c r="AE8898" s="677"/>
      <c r="AF8898" s="677"/>
      <c r="AG8898" s="677"/>
      <c r="AH8898" s="677"/>
      <c r="AI8898" s="677"/>
      <c r="AJ8898" s="677"/>
      <c r="AK8898" s="677"/>
      <c r="AL8898" s="677"/>
      <c r="AM8898" s="677"/>
      <c r="AN8898" s="677"/>
      <c r="AO8898" s="677"/>
      <c r="AP8898" s="677"/>
      <c r="AQ8898" s="677"/>
      <c r="AR8898" s="677"/>
      <c r="AS8898" s="677"/>
      <c r="AT8898" s="677"/>
      <c r="AU8898" s="677"/>
      <c r="AV8898" s="677"/>
      <c r="AW8898" s="677"/>
      <c r="AX8898" s="677"/>
      <c r="AY8898" s="677"/>
      <c r="AZ8898" s="677"/>
      <c r="BA8898" s="677"/>
      <c r="BB8898" s="677"/>
      <c r="BC8898" s="677"/>
      <c r="BD8898" s="677"/>
      <c r="BE8898" s="677"/>
      <c r="BF8898" s="677"/>
      <c r="BG8898" s="677"/>
      <c r="BH8898" s="677"/>
      <c r="BI8898" s="677"/>
      <c r="BJ8898" s="677"/>
      <c r="BK8898" s="677"/>
      <c r="BL8898" s="677"/>
      <c r="BM8898" s="677"/>
      <c r="BN8898" s="677"/>
      <c r="BO8898" s="677"/>
      <c r="BP8898" s="677"/>
      <c r="BQ8898" s="677"/>
      <c r="BR8898" s="677"/>
      <c r="BS8898" s="677"/>
      <c r="BT8898" s="677"/>
      <c r="BU8898" s="677"/>
      <c r="BV8898" s="677"/>
      <c r="BW8898" s="677"/>
      <c r="BX8898" s="677"/>
      <c r="BY8898" s="677"/>
      <c r="BZ8898" s="677"/>
      <c r="CA8898" s="677"/>
      <c r="CB8898" s="677"/>
      <c r="CC8898" s="677"/>
      <c r="CD8898" s="677"/>
      <c r="CE8898" s="677"/>
      <c r="CF8898" s="677"/>
      <c r="CG8898" s="677"/>
    </row>
    <row r="8899" spans="1:85">
      <c r="A8899" s="54"/>
      <c r="B8899" s="54"/>
      <c r="C8899" s="46" t="s">
        <v>33</v>
      </c>
      <c r="D8899" s="58" t="s">
        <v>13447</v>
      </c>
      <c r="E8899" s="152" t="s">
        <v>13448</v>
      </c>
      <c r="F8899" s="46" t="s">
        <v>13449</v>
      </c>
      <c r="G8899" s="58" t="s">
        <v>13450</v>
      </c>
      <c r="H8899" s="58"/>
      <c r="I8899" s="524">
        <v>0</v>
      </c>
      <c r="J8899" s="46" t="s">
        <v>1508</v>
      </c>
      <c r="K8899" s="75" t="s">
        <v>1509</v>
      </c>
      <c r="L8899" s="76">
        <f t="shared" si="486"/>
        <v>0</v>
      </c>
      <c r="M8899" s="76"/>
      <c r="N8899" s="76"/>
      <c r="O8899" s="76"/>
      <c r="P8899" s="76"/>
      <c r="Q8899" s="76"/>
      <c r="R8899" s="76"/>
      <c r="S8899" s="76"/>
      <c r="T8899" s="76"/>
      <c r="U8899" s="76"/>
      <c r="V8899" s="76"/>
      <c r="W8899" s="76"/>
      <c r="X8899" s="76"/>
      <c r="Y8899" s="677"/>
      <c r="Z8899" s="677"/>
      <c r="AA8899" s="677"/>
      <c r="AB8899" s="677"/>
      <c r="AC8899" s="677"/>
      <c r="AD8899" s="677"/>
      <c r="AE8899" s="677"/>
      <c r="AF8899" s="677"/>
      <c r="AG8899" s="677"/>
      <c r="AH8899" s="677"/>
      <c r="AI8899" s="677"/>
      <c r="AJ8899" s="677"/>
      <c r="AK8899" s="677"/>
      <c r="AL8899" s="677"/>
      <c r="AM8899" s="677"/>
      <c r="AN8899" s="677"/>
      <c r="AO8899" s="677"/>
      <c r="AP8899" s="677"/>
      <c r="AQ8899" s="677"/>
      <c r="AR8899" s="677"/>
      <c r="AS8899" s="677"/>
      <c r="AT8899" s="677"/>
      <c r="AU8899" s="677"/>
      <c r="AV8899" s="677"/>
      <c r="AW8899" s="677"/>
      <c r="AX8899" s="677"/>
      <c r="AY8899" s="677"/>
      <c r="AZ8899" s="677"/>
      <c r="BA8899" s="677"/>
      <c r="BB8899" s="677"/>
      <c r="BC8899" s="677"/>
      <c r="BD8899" s="677"/>
      <c r="BE8899" s="677"/>
      <c r="BF8899" s="677"/>
      <c r="BG8899" s="677"/>
      <c r="BH8899" s="677"/>
      <c r="BI8899" s="677"/>
      <c r="BJ8899" s="677"/>
      <c r="BK8899" s="677"/>
      <c r="BL8899" s="677"/>
      <c r="BM8899" s="677"/>
      <c r="BN8899" s="677"/>
      <c r="BO8899" s="677"/>
      <c r="BP8899" s="677"/>
      <c r="BQ8899" s="677"/>
      <c r="BR8899" s="677"/>
      <c r="BS8899" s="677"/>
      <c r="BT8899" s="677"/>
      <c r="BU8899" s="677"/>
      <c r="BV8899" s="677"/>
      <c r="BW8899" s="677"/>
      <c r="BX8899" s="677"/>
      <c r="BY8899" s="677"/>
      <c r="BZ8899" s="677"/>
      <c r="CA8899" s="677"/>
      <c r="CB8899" s="677"/>
      <c r="CC8899" s="677"/>
      <c r="CD8899" s="677"/>
      <c r="CE8899" s="677"/>
      <c r="CF8899" s="677"/>
      <c r="CG8899" s="677"/>
    </row>
    <row r="8900" spans="1:85">
      <c r="A8900" s="54"/>
      <c r="B8900" s="54"/>
      <c r="C8900" s="54"/>
      <c r="D8900" s="77"/>
      <c r="E8900" s="153"/>
      <c r="F8900" s="678"/>
      <c r="G8900" s="77"/>
      <c r="H8900" s="77"/>
      <c r="I8900" s="635"/>
      <c r="J8900" s="54"/>
      <c r="K8900" s="75" t="s">
        <v>1501</v>
      </c>
      <c r="L8900" s="76">
        <f t="shared" si="486"/>
        <v>0</v>
      </c>
      <c r="M8900" s="76"/>
      <c r="N8900" s="76"/>
      <c r="O8900" s="76"/>
      <c r="P8900" s="76"/>
      <c r="Q8900" s="76"/>
      <c r="R8900" s="76"/>
      <c r="S8900" s="76"/>
      <c r="T8900" s="76"/>
      <c r="U8900" s="76"/>
      <c r="V8900" s="76"/>
      <c r="W8900" s="76"/>
      <c r="X8900" s="76"/>
      <c r="Y8900" s="677"/>
      <c r="Z8900" s="677"/>
      <c r="AA8900" s="677"/>
      <c r="AB8900" s="677"/>
      <c r="AC8900" s="677"/>
      <c r="AD8900" s="677"/>
      <c r="AE8900" s="677"/>
      <c r="AF8900" s="677"/>
      <c r="AG8900" s="677"/>
      <c r="AH8900" s="677"/>
      <c r="AI8900" s="677"/>
      <c r="AJ8900" s="677"/>
      <c r="AK8900" s="677"/>
      <c r="AL8900" s="677"/>
      <c r="AM8900" s="677"/>
      <c r="AN8900" s="677"/>
      <c r="AO8900" s="677"/>
      <c r="AP8900" s="677"/>
      <c r="AQ8900" s="677"/>
      <c r="AR8900" s="677"/>
      <c r="AS8900" s="677"/>
      <c r="AT8900" s="677"/>
      <c r="AU8900" s="677"/>
      <c r="AV8900" s="677"/>
      <c r="AW8900" s="677"/>
      <c r="AX8900" s="677"/>
      <c r="AY8900" s="677"/>
      <c r="AZ8900" s="677"/>
      <c r="BA8900" s="677"/>
      <c r="BB8900" s="677"/>
      <c r="BC8900" s="677"/>
      <c r="BD8900" s="677"/>
      <c r="BE8900" s="677"/>
      <c r="BF8900" s="677"/>
      <c r="BG8900" s="677"/>
      <c r="BH8900" s="677"/>
      <c r="BI8900" s="677"/>
      <c r="BJ8900" s="677"/>
      <c r="BK8900" s="677"/>
      <c r="BL8900" s="677"/>
      <c r="BM8900" s="677"/>
      <c r="BN8900" s="677"/>
      <c r="BO8900" s="677"/>
      <c r="BP8900" s="677"/>
      <c r="BQ8900" s="677"/>
      <c r="BR8900" s="677"/>
      <c r="BS8900" s="677"/>
      <c r="BT8900" s="677"/>
      <c r="BU8900" s="677"/>
      <c r="BV8900" s="677"/>
      <c r="BW8900" s="677"/>
      <c r="BX8900" s="677"/>
      <c r="BY8900" s="677"/>
      <c r="BZ8900" s="677"/>
      <c r="CA8900" s="677"/>
      <c r="CB8900" s="677"/>
      <c r="CC8900" s="677"/>
      <c r="CD8900" s="677"/>
      <c r="CE8900" s="677"/>
      <c r="CF8900" s="677"/>
      <c r="CG8900" s="677"/>
    </row>
    <row r="8901" spans="1:85">
      <c r="A8901" s="54"/>
      <c r="B8901" s="54"/>
      <c r="C8901" s="54"/>
      <c r="D8901" s="81"/>
      <c r="E8901" s="154"/>
      <c r="F8901" s="679"/>
      <c r="G8901" s="81"/>
      <c r="H8901" s="81"/>
      <c r="I8901" s="636"/>
      <c r="J8901" s="80"/>
      <c r="K8901" s="84" t="s">
        <v>1502</v>
      </c>
      <c r="L8901" s="76">
        <f t="shared" si="486"/>
        <v>2</v>
      </c>
      <c r="M8901" s="76"/>
      <c r="N8901" s="76"/>
      <c r="O8901" s="76"/>
      <c r="P8901" s="76"/>
      <c r="Q8901" s="76"/>
      <c r="R8901" s="76"/>
      <c r="S8901" s="76">
        <v>2</v>
      </c>
      <c r="T8901" s="76"/>
      <c r="U8901" s="76"/>
      <c r="V8901" s="76"/>
      <c r="W8901" s="76"/>
      <c r="X8901" s="76"/>
      <c r="Y8901" s="677"/>
      <c r="Z8901" s="677"/>
      <c r="AA8901" s="677"/>
      <c r="AB8901" s="677"/>
      <c r="AC8901" s="677"/>
      <c r="AD8901" s="677"/>
      <c r="AE8901" s="677"/>
      <c r="AF8901" s="677"/>
      <c r="AG8901" s="677"/>
      <c r="AH8901" s="677"/>
      <c r="AI8901" s="677"/>
      <c r="AJ8901" s="677"/>
      <c r="AK8901" s="677"/>
      <c r="AL8901" s="677"/>
      <c r="AM8901" s="677"/>
      <c r="AN8901" s="677"/>
      <c r="AO8901" s="677"/>
      <c r="AP8901" s="677"/>
      <c r="AQ8901" s="677"/>
      <c r="AR8901" s="677"/>
      <c r="AS8901" s="677"/>
      <c r="AT8901" s="677"/>
      <c r="AU8901" s="677"/>
      <c r="AV8901" s="677"/>
      <c r="AW8901" s="677"/>
      <c r="AX8901" s="677"/>
      <c r="AY8901" s="677"/>
      <c r="AZ8901" s="677"/>
      <c r="BA8901" s="677"/>
      <c r="BB8901" s="677"/>
      <c r="BC8901" s="677"/>
      <c r="BD8901" s="677"/>
      <c r="BE8901" s="677"/>
      <c r="BF8901" s="677"/>
      <c r="BG8901" s="677"/>
      <c r="BH8901" s="677"/>
      <c r="BI8901" s="677"/>
      <c r="BJ8901" s="677"/>
      <c r="BK8901" s="677"/>
      <c r="BL8901" s="677"/>
      <c r="BM8901" s="677"/>
      <c r="BN8901" s="677"/>
      <c r="BO8901" s="677"/>
      <c r="BP8901" s="677"/>
      <c r="BQ8901" s="677"/>
      <c r="BR8901" s="677"/>
      <c r="BS8901" s="677"/>
      <c r="BT8901" s="677"/>
      <c r="BU8901" s="677"/>
      <c r="BV8901" s="677"/>
      <c r="BW8901" s="677"/>
      <c r="BX8901" s="677"/>
      <c r="BY8901" s="677"/>
      <c r="BZ8901" s="677"/>
      <c r="CA8901" s="677"/>
      <c r="CB8901" s="677"/>
      <c r="CC8901" s="677"/>
      <c r="CD8901" s="677"/>
      <c r="CE8901" s="677"/>
      <c r="CF8901" s="677"/>
      <c r="CG8901" s="677"/>
    </row>
    <row r="8902" spans="1:85">
      <c r="A8902" s="54"/>
      <c r="B8902" s="54"/>
      <c r="C8902" s="46" t="s">
        <v>33</v>
      </c>
      <c r="D8902" s="58" t="s">
        <v>13451</v>
      </c>
      <c r="E8902" s="152" t="s">
        <v>13452</v>
      </c>
      <c r="F8902" s="46" t="s">
        <v>13453</v>
      </c>
      <c r="G8902" s="58" t="s">
        <v>13454</v>
      </c>
      <c r="H8902" s="58"/>
      <c r="I8902" s="524">
        <v>0</v>
      </c>
      <c r="J8902" s="46" t="s">
        <v>1508</v>
      </c>
      <c r="K8902" s="75" t="s">
        <v>1509</v>
      </c>
      <c r="L8902" s="76">
        <f t="shared" si="486"/>
        <v>0</v>
      </c>
      <c r="M8902" s="76"/>
      <c r="N8902" s="76"/>
      <c r="O8902" s="76"/>
      <c r="P8902" s="76"/>
      <c r="Q8902" s="76"/>
      <c r="R8902" s="76"/>
      <c r="S8902" s="76"/>
      <c r="T8902" s="76"/>
      <c r="U8902" s="76"/>
      <c r="V8902" s="76"/>
      <c r="W8902" s="76"/>
      <c r="X8902" s="76"/>
      <c r="Y8902" s="677"/>
      <c r="Z8902" s="677"/>
      <c r="AA8902" s="677"/>
      <c r="AB8902" s="677"/>
      <c r="AC8902" s="677"/>
      <c r="AD8902" s="677"/>
      <c r="AE8902" s="677"/>
      <c r="AF8902" s="677"/>
      <c r="AG8902" s="677"/>
      <c r="AH8902" s="677"/>
      <c r="AI8902" s="677"/>
      <c r="AJ8902" s="677"/>
      <c r="AK8902" s="677"/>
      <c r="AL8902" s="677"/>
      <c r="AM8902" s="677"/>
      <c r="AN8902" s="677"/>
      <c r="AO8902" s="677"/>
      <c r="AP8902" s="677"/>
      <c r="AQ8902" s="677"/>
      <c r="AR8902" s="677"/>
      <c r="AS8902" s="677"/>
      <c r="AT8902" s="677"/>
      <c r="AU8902" s="677"/>
      <c r="AV8902" s="677"/>
      <c r="AW8902" s="677"/>
      <c r="AX8902" s="677"/>
      <c r="AY8902" s="677"/>
      <c r="AZ8902" s="677"/>
      <c r="BA8902" s="677"/>
      <c r="BB8902" s="677"/>
      <c r="BC8902" s="677"/>
      <c r="BD8902" s="677"/>
      <c r="BE8902" s="677"/>
      <c r="BF8902" s="677"/>
      <c r="BG8902" s="677"/>
      <c r="BH8902" s="677"/>
      <c r="BI8902" s="677"/>
      <c r="BJ8902" s="677"/>
      <c r="BK8902" s="677"/>
      <c r="BL8902" s="677"/>
      <c r="BM8902" s="677"/>
      <c r="BN8902" s="677"/>
      <c r="BO8902" s="677"/>
      <c r="BP8902" s="677"/>
      <c r="BQ8902" s="677"/>
      <c r="BR8902" s="677"/>
      <c r="BS8902" s="677"/>
      <c r="BT8902" s="677"/>
      <c r="BU8902" s="677"/>
      <c r="BV8902" s="677"/>
      <c r="BW8902" s="677"/>
      <c r="BX8902" s="677"/>
      <c r="BY8902" s="677"/>
      <c r="BZ8902" s="677"/>
      <c r="CA8902" s="677"/>
      <c r="CB8902" s="677"/>
      <c r="CC8902" s="677"/>
      <c r="CD8902" s="677"/>
      <c r="CE8902" s="677"/>
      <c r="CF8902" s="677"/>
      <c r="CG8902" s="677"/>
    </row>
    <row r="8903" spans="1:85">
      <c r="A8903" s="54"/>
      <c r="B8903" s="54"/>
      <c r="C8903" s="54"/>
      <c r="D8903" s="77"/>
      <c r="E8903" s="153"/>
      <c r="F8903" s="678"/>
      <c r="G8903" s="77"/>
      <c r="H8903" s="77"/>
      <c r="I8903" s="635"/>
      <c r="J8903" s="54"/>
      <c r="K8903" s="75" t="s">
        <v>1501</v>
      </c>
      <c r="L8903" s="76">
        <f t="shared" si="486"/>
        <v>0</v>
      </c>
      <c r="M8903" s="76"/>
      <c r="N8903" s="76"/>
      <c r="O8903" s="76"/>
      <c r="P8903" s="76"/>
      <c r="Q8903" s="76"/>
      <c r="R8903" s="76"/>
      <c r="S8903" s="76"/>
      <c r="T8903" s="76"/>
      <c r="U8903" s="76"/>
      <c r="V8903" s="76"/>
      <c r="W8903" s="76"/>
      <c r="X8903" s="76"/>
      <c r="Y8903" s="677"/>
      <c r="Z8903" s="677"/>
      <c r="AA8903" s="677"/>
      <c r="AB8903" s="677"/>
      <c r="AC8903" s="677"/>
      <c r="AD8903" s="677"/>
      <c r="AE8903" s="677"/>
      <c r="AF8903" s="677"/>
      <c r="AG8903" s="677"/>
      <c r="AH8903" s="677"/>
      <c r="AI8903" s="677"/>
      <c r="AJ8903" s="677"/>
      <c r="AK8903" s="677"/>
      <c r="AL8903" s="677"/>
      <c r="AM8903" s="677"/>
      <c r="AN8903" s="677"/>
      <c r="AO8903" s="677"/>
      <c r="AP8903" s="677"/>
      <c r="AQ8903" s="677"/>
      <c r="AR8903" s="677"/>
      <c r="AS8903" s="677"/>
      <c r="AT8903" s="677"/>
      <c r="AU8903" s="677"/>
      <c r="AV8903" s="677"/>
      <c r="AW8903" s="677"/>
      <c r="AX8903" s="677"/>
      <c r="AY8903" s="677"/>
      <c r="AZ8903" s="677"/>
      <c r="BA8903" s="677"/>
      <c r="BB8903" s="677"/>
      <c r="BC8903" s="677"/>
      <c r="BD8903" s="677"/>
      <c r="BE8903" s="677"/>
      <c r="BF8903" s="677"/>
      <c r="BG8903" s="677"/>
      <c r="BH8903" s="677"/>
      <c r="BI8903" s="677"/>
      <c r="BJ8903" s="677"/>
      <c r="BK8903" s="677"/>
      <c r="BL8903" s="677"/>
      <c r="BM8903" s="677"/>
      <c r="BN8903" s="677"/>
      <c r="BO8903" s="677"/>
      <c r="BP8903" s="677"/>
      <c r="BQ8903" s="677"/>
      <c r="BR8903" s="677"/>
      <c r="BS8903" s="677"/>
      <c r="BT8903" s="677"/>
      <c r="BU8903" s="677"/>
      <c r="BV8903" s="677"/>
      <c r="BW8903" s="677"/>
      <c r="BX8903" s="677"/>
      <c r="BY8903" s="677"/>
      <c r="BZ8903" s="677"/>
      <c r="CA8903" s="677"/>
      <c r="CB8903" s="677"/>
      <c r="CC8903" s="677"/>
      <c r="CD8903" s="677"/>
      <c r="CE8903" s="677"/>
      <c r="CF8903" s="677"/>
      <c r="CG8903" s="677"/>
    </row>
    <row r="8904" spans="1:85">
      <c r="A8904" s="54"/>
      <c r="B8904" s="54"/>
      <c r="C8904" s="80"/>
      <c r="D8904" s="81"/>
      <c r="E8904" s="154"/>
      <c r="F8904" s="679"/>
      <c r="G8904" s="81"/>
      <c r="H8904" s="81"/>
      <c r="I8904" s="636"/>
      <c r="J8904" s="80"/>
      <c r="K8904" s="84" t="s">
        <v>1502</v>
      </c>
      <c r="L8904" s="76">
        <f t="shared" si="486"/>
        <v>2</v>
      </c>
      <c r="M8904" s="76"/>
      <c r="N8904" s="76"/>
      <c r="O8904" s="76">
        <v>1</v>
      </c>
      <c r="P8904" s="76"/>
      <c r="Q8904" s="76"/>
      <c r="R8904" s="76"/>
      <c r="S8904" s="76"/>
      <c r="T8904" s="76"/>
      <c r="U8904" s="76"/>
      <c r="V8904" s="76"/>
      <c r="W8904" s="76"/>
      <c r="X8904" s="76">
        <v>1</v>
      </c>
      <c r="Y8904" s="677"/>
      <c r="Z8904" s="677"/>
      <c r="AA8904" s="677"/>
      <c r="AB8904" s="677"/>
      <c r="AC8904" s="677"/>
      <c r="AD8904" s="677"/>
      <c r="AE8904" s="677"/>
      <c r="AF8904" s="677"/>
      <c r="AG8904" s="677"/>
      <c r="AH8904" s="677"/>
      <c r="AI8904" s="677"/>
      <c r="AJ8904" s="677"/>
      <c r="AK8904" s="677"/>
      <c r="AL8904" s="677"/>
      <c r="AM8904" s="677"/>
      <c r="AN8904" s="677"/>
      <c r="AO8904" s="677"/>
      <c r="AP8904" s="677"/>
      <c r="AQ8904" s="677"/>
      <c r="AR8904" s="677"/>
      <c r="AS8904" s="677"/>
      <c r="AT8904" s="677"/>
      <c r="AU8904" s="677"/>
      <c r="AV8904" s="677"/>
      <c r="AW8904" s="677"/>
      <c r="AX8904" s="677"/>
      <c r="AY8904" s="677"/>
      <c r="AZ8904" s="677"/>
      <c r="BA8904" s="677"/>
      <c r="BB8904" s="677"/>
      <c r="BC8904" s="677"/>
      <c r="BD8904" s="677"/>
      <c r="BE8904" s="677"/>
      <c r="BF8904" s="677"/>
      <c r="BG8904" s="677"/>
      <c r="BH8904" s="677"/>
      <c r="BI8904" s="677"/>
      <c r="BJ8904" s="677"/>
      <c r="BK8904" s="677"/>
      <c r="BL8904" s="677"/>
      <c r="BM8904" s="677"/>
      <c r="BN8904" s="677"/>
      <c r="BO8904" s="677"/>
      <c r="BP8904" s="677"/>
      <c r="BQ8904" s="677"/>
      <c r="BR8904" s="677"/>
      <c r="BS8904" s="677"/>
      <c r="BT8904" s="677"/>
      <c r="BU8904" s="677"/>
      <c r="BV8904" s="677"/>
      <c r="BW8904" s="677"/>
      <c r="BX8904" s="677"/>
      <c r="BY8904" s="677"/>
      <c r="BZ8904" s="677"/>
      <c r="CA8904" s="677"/>
      <c r="CB8904" s="677"/>
      <c r="CC8904" s="677"/>
      <c r="CD8904" s="677"/>
      <c r="CE8904" s="677"/>
      <c r="CF8904" s="677"/>
      <c r="CG8904" s="677"/>
    </row>
    <row r="8905" spans="1:85">
      <c r="A8905" s="54"/>
      <c r="B8905" s="54"/>
      <c r="C8905" s="46" t="s">
        <v>33</v>
      </c>
      <c r="D8905" s="58" t="s">
        <v>13455</v>
      </c>
      <c r="E8905" s="152" t="s">
        <v>13456</v>
      </c>
      <c r="F8905" s="680"/>
      <c r="G8905" s="58" t="s">
        <v>13457</v>
      </c>
      <c r="H8905" s="58"/>
      <c r="I8905" s="524">
        <v>0</v>
      </c>
      <c r="J8905" s="46" t="s">
        <v>1508</v>
      </c>
      <c r="K8905" s="75" t="s">
        <v>1509</v>
      </c>
      <c r="L8905" s="76">
        <f t="shared" si="486"/>
        <v>0</v>
      </c>
      <c r="M8905" s="76"/>
      <c r="N8905" s="76"/>
      <c r="O8905" s="76"/>
      <c r="P8905" s="76"/>
      <c r="Q8905" s="76"/>
      <c r="R8905" s="76"/>
      <c r="S8905" s="76"/>
      <c r="T8905" s="76"/>
      <c r="U8905" s="76"/>
      <c r="V8905" s="76"/>
      <c r="W8905" s="76"/>
      <c r="X8905" s="76"/>
      <c r="Y8905" s="677"/>
      <c r="Z8905" s="677"/>
      <c r="AA8905" s="677"/>
      <c r="AB8905" s="677"/>
      <c r="AC8905" s="677"/>
      <c r="AD8905" s="677"/>
      <c r="AE8905" s="677"/>
      <c r="AF8905" s="677"/>
      <c r="AG8905" s="677"/>
      <c r="AH8905" s="677"/>
      <c r="AI8905" s="677"/>
      <c r="AJ8905" s="677"/>
      <c r="AK8905" s="677"/>
      <c r="AL8905" s="677"/>
      <c r="AM8905" s="677"/>
      <c r="AN8905" s="677"/>
      <c r="AO8905" s="677"/>
      <c r="AP8905" s="677"/>
      <c r="AQ8905" s="677"/>
      <c r="AR8905" s="677"/>
      <c r="AS8905" s="677"/>
      <c r="AT8905" s="677"/>
      <c r="AU8905" s="677"/>
      <c r="AV8905" s="677"/>
      <c r="AW8905" s="677"/>
      <c r="AX8905" s="677"/>
      <c r="AY8905" s="677"/>
      <c r="AZ8905" s="677"/>
      <c r="BA8905" s="677"/>
      <c r="BB8905" s="677"/>
      <c r="BC8905" s="677"/>
      <c r="BD8905" s="677"/>
      <c r="BE8905" s="677"/>
      <c r="BF8905" s="677"/>
      <c r="BG8905" s="677"/>
      <c r="BH8905" s="677"/>
      <c r="BI8905" s="677"/>
      <c r="BJ8905" s="677"/>
      <c r="BK8905" s="677"/>
      <c r="BL8905" s="677"/>
      <c r="BM8905" s="677"/>
      <c r="BN8905" s="677"/>
      <c r="BO8905" s="677"/>
      <c r="BP8905" s="677"/>
      <c r="BQ8905" s="677"/>
      <c r="BR8905" s="677"/>
      <c r="BS8905" s="677"/>
      <c r="BT8905" s="677"/>
      <c r="BU8905" s="677"/>
      <c r="BV8905" s="677"/>
      <c r="BW8905" s="677"/>
      <c r="BX8905" s="677"/>
      <c r="BY8905" s="677"/>
      <c r="BZ8905" s="677"/>
      <c r="CA8905" s="677"/>
      <c r="CB8905" s="677"/>
      <c r="CC8905" s="677"/>
      <c r="CD8905" s="677"/>
      <c r="CE8905" s="677"/>
      <c r="CF8905" s="677"/>
      <c r="CG8905" s="677"/>
    </row>
    <row r="8906" spans="1:85">
      <c r="A8906" s="54"/>
      <c r="B8906" s="54"/>
      <c r="C8906" s="54"/>
      <c r="D8906" s="77"/>
      <c r="E8906" s="153"/>
      <c r="F8906" s="54" t="s">
        <v>13458</v>
      </c>
      <c r="G8906" s="77"/>
      <c r="H8906" s="77"/>
      <c r="I8906" s="635"/>
      <c r="J8906" s="54"/>
      <c r="K8906" s="75" t="s">
        <v>1501</v>
      </c>
      <c r="L8906" s="76">
        <f t="shared" si="486"/>
        <v>0</v>
      </c>
      <c r="M8906" s="76"/>
      <c r="N8906" s="76"/>
      <c r="O8906" s="76"/>
      <c r="P8906" s="76"/>
      <c r="Q8906" s="76"/>
      <c r="R8906" s="76"/>
      <c r="S8906" s="76"/>
      <c r="T8906" s="76"/>
      <c r="U8906" s="76"/>
      <c r="V8906" s="76"/>
      <c r="W8906" s="76"/>
      <c r="X8906" s="76"/>
      <c r="Y8906" s="677"/>
      <c r="Z8906" s="677"/>
      <c r="AA8906" s="677"/>
      <c r="AB8906" s="677"/>
      <c r="AC8906" s="677"/>
      <c r="AD8906" s="677"/>
      <c r="AE8906" s="677"/>
      <c r="AF8906" s="677"/>
      <c r="AG8906" s="677"/>
      <c r="AH8906" s="677"/>
      <c r="AI8906" s="677"/>
      <c r="AJ8906" s="677"/>
      <c r="AK8906" s="677"/>
      <c r="AL8906" s="677"/>
      <c r="AM8906" s="677"/>
      <c r="AN8906" s="677"/>
      <c r="AO8906" s="677"/>
      <c r="AP8906" s="677"/>
      <c r="AQ8906" s="677"/>
      <c r="AR8906" s="677"/>
      <c r="AS8906" s="677"/>
      <c r="AT8906" s="677"/>
      <c r="AU8906" s="677"/>
      <c r="AV8906" s="677"/>
      <c r="AW8906" s="677"/>
      <c r="AX8906" s="677"/>
      <c r="AY8906" s="677"/>
      <c r="AZ8906" s="677"/>
      <c r="BA8906" s="677"/>
      <c r="BB8906" s="677"/>
      <c r="BC8906" s="677"/>
      <c r="BD8906" s="677"/>
      <c r="BE8906" s="677"/>
      <c r="BF8906" s="677"/>
      <c r="BG8906" s="677"/>
      <c r="BH8906" s="677"/>
      <c r="BI8906" s="677"/>
      <c r="BJ8906" s="677"/>
      <c r="BK8906" s="677"/>
      <c r="BL8906" s="677"/>
      <c r="BM8906" s="677"/>
      <c r="BN8906" s="677"/>
      <c r="BO8906" s="677"/>
      <c r="BP8906" s="677"/>
      <c r="BQ8906" s="677"/>
      <c r="BR8906" s="677"/>
      <c r="BS8906" s="677"/>
      <c r="BT8906" s="677"/>
      <c r="BU8906" s="677"/>
      <c r="BV8906" s="677"/>
      <c r="BW8906" s="677"/>
      <c r="BX8906" s="677"/>
      <c r="BY8906" s="677"/>
      <c r="BZ8906" s="677"/>
      <c r="CA8906" s="677"/>
      <c r="CB8906" s="677"/>
      <c r="CC8906" s="677"/>
      <c r="CD8906" s="677"/>
      <c r="CE8906" s="677"/>
      <c r="CF8906" s="677"/>
      <c r="CG8906" s="677"/>
    </row>
    <row r="8907" spans="1:85">
      <c r="A8907" s="54"/>
      <c r="B8907" s="54"/>
      <c r="C8907" s="80"/>
      <c r="D8907" s="81"/>
      <c r="E8907" s="154"/>
      <c r="F8907" s="679"/>
      <c r="G8907" s="81"/>
      <c r="H8907" s="81"/>
      <c r="I8907" s="636"/>
      <c r="J8907" s="80"/>
      <c r="K8907" s="84" t="s">
        <v>1502</v>
      </c>
      <c r="L8907" s="76">
        <f t="shared" si="486"/>
        <v>2</v>
      </c>
      <c r="M8907" s="76"/>
      <c r="N8907" s="76"/>
      <c r="O8907" s="76"/>
      <c r="P8907" s="76"/>
      <c r="Q8907" s="76"/>
      <c r="R8907" s="76"/>
      <c r="S8907" s="76"/>
      <c r="T8907" s="76"/>
      <c r="U8907" s="76"/>
      <c r="V8907" s="76"/>
      <c r="W8907" s="76"/>
      <c r="X8907" s="76">
        <v>2</v>
      </c>
      <c r="Y8907" s="677"/>
      <c r="Z8907" s="677"/>
      <c r="AA8907" s="677"/>
      <c r="AB8907" s="677"/>
      <c r="AC8907" s="677"/>
      <c r="AD8907" s="677"/>
      <c r="AE8907" s="677"/>
      <c r="AF8907" s="677"/>
      <c r="AG8907" s="677"/>
      <c r="AH8907" s="677"/>
      <c r="AI8907" s="677"/>
      <c r="AJ8907" s="677"/>
      <c r="AK8907" s="677"/>
      <c r="AL8907" s="677"/>
      <c r="AM8907" s="677"/>
      <c r="AN8907" s="677"/>
      <c r="AO8907" s="677"/>
      <c r="AP8907" s="677"/>
      <c r="AQ8907" s="677"/>
      <c r="AR8907" s="677"/>
      <c r="AS8907" s="677"/>
      <c r="AT8907" s="677"/>
      <c r="AU8907" s="677"/>
      <c r="AV8907" s="677"/>
      <c r="AW8907" s="677"/>
      <c r="AX8907" s="677"/>
      <c r="AY8907" s="677"/>
      <c r="AZ8907" s="677"/>
      <c r="BA8907" s="677"/>
      <c r="BB8907" s="677"/>
      <c r="BC8907" s="677"/>
      <c r="BD8907" s="677"/>
      <c r="BE8907" s="677"/>
      <c r="BF8907" s="677"/>
      <c r="BG8907" s="677"/>
      <c r="BH8907" s="677"/>
      <c r="BI8907" s="677"/>
      <c r="BJ8907" s="677"/>
      <c r="BK8907" s="677"/>
      <c r="BL8907" s="677"/>
      <c r="BM8907" s="677"/>
      <c r="BN8907" s="677"/>
      <c r="BO8907" s="677"/>
      <c r="BP8907" s="677"/>
      <c r="BQ8907" s="677"/>
      <c r="BR8907" s="677"/>
      <c r="BS8907" s="677"/>
      <c r="BT8907" s="677"/>
      <c r="BU8907" s="677"/>
      <c r="BV8907" s="677"/>
      <c r="BW8907" s="677"/>
      <c r="BX8907" s="677"/>
      <c r="BY8907" s="677"/>
      <c r="BZ8907" s="677"/>
      <c r="CA8907" s="677"/>
      <c r="CB8907" s="677"/>
      <c r="CC8907" s="677"/>
      <c r="CD8907" s="677"/>
      <c r="CE8907" s="677"/>
      <c r="CF8907" s="677"/>
      <c r="CG8907" s="677"/>
    </row>
    <row r="8908" spans="1:85">
      <c r="A8908" s="54"/>
      <c r="B8908" s="54"/>
      <c r="C8908" s="54" t="s">
        <v>33</v>
      </c>
      <c r="D8908" s="58" t="s">
        <v>13459</v>
      </c>
      <c r="E8908" s="152" t="s">
        <v>13460</v>
      </c>
      <c r="F8908" s="46" t="s">
        <v>13461</v>
      </c>
      <c r="G8908" s="58" t="s">
        <v>13462</v>
      </c>
      <c r="H8908" s="58"/>
      <c r="I8908" s="524">
        <v>1426</v>
      </c>
      <c r="J8908" s="46" t="s">
        <v>1508</v>
      </c>
      <c r="K8908" s="75" t="s">
        <v>1509</v>
      </c>
      <c r="L8908" s="76">
        <f t="shared" si="486"/>
        <v>0</v>
      </c>
      <c r="M8908" s="76"/>
      <c r="N8908" s="76"/>
      <c r="O8908" s="76"/>
      <c r="P8908" s="76"/>
      <c r="Q8908" s="76"/>
      <c r="R8908" s="76"/>
      <c r="S8908" s="76"/>
      <c r="T8908" s="76"/>
      <c r="U8908" s="76"/>
      <c r="V8908" s="76"/>
      <c r="W8908" s="76"/>
      <c r="X8908" s="76"/>
      <c r="Y8908" s="677"/>
      <c r="Z8908" s="677"/>
      <c r="AA8908" s="677"/>
      <c r="AB8908" s="677"/>
      <c r="AC8908" s="677"/>
      <c r="AD8908" s="677"/>
      <c r="AE8908" s="677"/>
      <c r="AF8908" s="677"/>
      <c r="AG8908" s="677"/>
      <c r="AH8908" s="677"/>
      <c r="AI8908" s="677"/>
      <c r="AJ8908" s="677"/>
      <c r="AK8908" s="677"/>
      <c r="AL8908" s="677"/>
      <c r="AM8908" s="677"/>
      <c r="AN8908" s="677"/>
      <c r="AO8908" s="677"/>
      <c r="AP8908" s="677"/>
      <c r="AQ8908" s="677"/>
      <c r="AR8908" s="677"/>
      <c r="AS8908" s="677"/>
      <c r="AT8908" s="677"/>
      <c r="AU8908" s="677"/>
      <c r="AV8908" s="677"/>
      <c r="AW8908" s="677"/>
      <c r="AX8908" s="677"/>
      <c r="AY8908" s="677"/>
      <c r="AZ8908" s="677"/>
      <c r="BA8908" s="677"/>
      <c r="BB8908" s="677"/>
      <c r="BC8908" s="677"/>
      <c r="BD8908" s="677"/>
      <c r="BE8908" s="677"/>
      <c r="BF8908" s="677"/>
      <c r="BG8908" s="677"/>
      <c r="BH8908" s="677"/>
      <c r="BI8908" s="677"/>
      <c r="BJ8908" s="677"/>
      <c r="BK8908" s="677"/>
      <c r="BL8908" s="677"/>
      <c r="BM8908" s="677"/>
      <c r="BN8908" s="677"/>
      <c r="BO8908" s="677"/>
      <c r="BP8908" s="677"/>
      <c r="BQ8908" s="677"/>
      <c r="BR8908" s="677"/>
      <c r="BS8908" s="677"/>
      <c r="BT8908" s="677"/>
      <c r="BU8908" s="677"/>
      <c r="BV8908" s="677"/>
      <c r="BW8908" s="677"/>
      <c r="BX8908" s="677"/>
      <c r="BY8908" s="677"/>
      <c r="BZ8908" s="677"/>
      <c r="CA8908" s="677"/>
      <c r="CB8908" s="677"/>
      <c r="CC8908" s="677"/>
      <c r="CD8908" s="677"/>
      <c r="CE8908" s="677"/>
      <c r="CF8908" s="677"/>
      <c r="CG8908" s="677"/>
    </row>
    <row r="8909" spans="1:85">
      <c r="A8909" s="54"/>
      <c r="B8909" s="54"/>
      <c r="C8909" s="54"/>
      <c r="D8909" s="77"/>
      <c r="E8909" s="153"/>
      <c r="F8909" s="678"/>
      <c r="G8909" s="77"/>
      <c r="H8909" s="77"/>
      <c r="I8909" s="635"/>
      <c r="J8909" s="54"/>
      <c r="K8909" s="75" t="s">
        <v>1501</v>
      </c>
      <c r="L8909" s="76">
        <f t="shared" si="486"/>
        <v>0</v>
      </c>
      <c r="M8909" s="76"/>
      <c r="N8909" s="76"/>
      <c r="O8909" s="76"/>
      <c r="P8909" s="76"/>
      <c r="Q8909" s="76"/>
      <c r="R8909" s="76"/>
      <c r="S8909" s="76"/>
      <c r="T8909" s="76"/>
      <c r="U8909" s="76"/>
      <c r="V8909" s="76"/>
      <c r="W8909" s="76"/>
      <c r="X8909" s="76"/>
      <c r="Y8909" s="677"/>
      <c r="Z8909" s="677"/>
      <c r="AA8909" s="677"/>
      <c r="AB8909" s="677"/>
      <c r="AC8909" s="677"/>
      <c r="AD8909" s="677"/>
      <c r="AE8909" s="677"/>
      <c r="AF8909" s="677"/>
      <c r="AG8909" s="677"/>
      <c r="AH8909" s="677"/>
      <c r="AI8909" s="677"/>
      <c r="AJ8909" s="677"/>
      <c r="AK8909" s="677"/>
      <c r="AL8909" s="677"/>
      <c r="AM8909" s="677"/>
      <c r="AN8909" s="677"/>
      <c r="AO8909" s="677"/>
      <c r="AP8909" s="677"/>
      <c r="AQ8909" s="677"/>
      <c r="AR8909" s="677"/>
      <c r="AS8909" s="677"/>
      <c r="AT8909" s="677"/>
      <c r="AU8909" s="677"/>
      <c r="AV8909" s="677"/>
      <c r="AW8909" s="677"/>
      <c r="AX8909" s="677"/>
      <c r="AY8909" s="677"/>
      <c r="AZ8909" s="677"/>
      <c r="BA8909" s="677"/>
      <c r="BB8909" s="677"/>
      <c r="BC8909" s="677"/>
      <c r="BD8909" s="677"/>
      <c r="BE8909" s="677"/>
      <c r="BF8909" s="677"/>
      <c r="BG8909" s="677"/>
      <c r="BH8909" s="677"/>
      <c r="BI8909" s="677"/>
      <c r="BJ8909" s="677"/>
      <c r="BK8909" s="677"/>
      <c r="BL8909" s="677"/>
      <c r="BM8909" s="677"/>
      <c r="BN8909" s="677"/>
      <c r="BO8909" s="677"/>
      <c r="BP8909" s="677"/>
      <c r="BQ8909" s="677"/>
      <c r="BR8909" s="677"/>
      <c r="BS8909" s="677"/>
      <c r="BT8909" s="677"/>
      <c r="BU8909" s="677"/>
      <c r="BV8909" s="677"/>
      <c r="BW8909" s="677"/>
      <c r="BX8909" s="677"/>
      <c r="BY8909" s="677"/>
      <c r="BZ8909" s="677"/>
      <c r="CA8909" s="677"/>
      <c r="CB8909" s="677"/>
      <c r="CC8909" s="677"/>
      <c r="CD8909" s="677"/>
      <c r="CE8909" s="677"/>
      <c r="CF8909" s="677"/>
      <c r="CG8909" s="677"/>
    </row>
    <row r="8910" spans="1:85">
      <c r="A8910" s="54"/>
      <c r="B8910" s="54"/>
      <c r="C8910" s="80"/>
      <c r="D8910" s="81"/>
      <c r="E8910" s="154"/>
      <c r="F8910" s="679"/>
      <c r="G8910" s="81"/>
      <c r="H8910" s="81"/>
      <c r="I8910" s="636"/>
      <c r="J8910" s="80"/>
      <c r="K8910" s="84" t="s">
        <v>1502</v>
      </c>
      <c r="L8910" s="76">
        <f t="shared" si="486"/>
        <v>4</v>
      </c>
      <c r="M8910" s="76">
        <v>1</v>
      </c>
      <c r="N8910" s="76"/>
      <c r="O8910" s="76"/>
      <c r="P8910" s="76"/>
      <c r="Q8910" s="76"/>
      <c r="R8910" s="76"/>
      <c r="S8910" s="76"/>
      <c r="T8910" s="76"/>
      <c r="U8910" s="76"/>
      <c r="V8910" s="76"/>
      <c r="W8910" s="76"/>
      <c r="X8910" s="76">
        <v>3</v>
      </c>
      <c r="Y8910" s="677"/>
      <c r="Z8910" s="677"/>
      <c r="AA8910" s="677"/>
      <c r="AB8910" s="677"/>
      <c r="AC8910" s="677"/>
      <c r="AD8910" s="677"/>
      <c r="AE8910" s="677"/>
      <c r="AF8910" s="677"/>
      <c r="AG8910" s="677"/>
      <c r="AH8910" s="677"/>
      <c r="AI8910" s="677"/>
      <c r="AJ8910" s="677"/>
      <c r="AK8910" s="677"/>
      <c r="AL8910" s="677"/>
      <c r="AM8910" s="677"/>
      <c r="AN8910" s="677"/>
      <c r="AO8910" s="677"/>
      <c r="AP8910" s="677"/>
      <c r="AQ8910" s="677"/>
      <c r="AR8910" s="677"/>
      <c r="AS8910" s="677"/>
      <c r="AT8910" s="677"/>
      <c r="AU8910" s="677"/>
      <c r="AV8910" s="677"/>
      <c r="AW8910" s="677"/>
      <c r="AX8910" s="677"/>
      <c r="AY8910" s="677"/>
      <c r="AZ8910" s="677"/>
      <c r="BA8910" s="677"/>
      <c r="BB8910" s="677"/>
      <c r="BC8910" s="677"/>
      <c r="BD8910" s="677"/>
      <c r="BE8910" s="677"/>
      <c r="BF8910" s="677"/>
      <c r="BG8910" s="677"/>
      <c r="BH8910" s="677"/>
      <c r="BI8910" s="677"/>
      <c r="BJ8910" s="677"/>
      <c r="BK8910" s="677"/>
      <c r="BL8910" s="677"/>
      <c r="BM8910" s="677"/>
      <c r="BN8910" s="677"/>
      <c r="BO8910" s="677"/>
      <c r="BP8910" s="677"/>
      <c r="BQ8910" s="677"/>
      <c r="BR8910" s="677"/>
      <c r="BS8910" s="677"/>
      <c r="BT8910" s="677"/>
      <c r="BU8910" s="677"/>
      <c r="BV8910" s="677"/>
      <c r="BW8910" s="677"/>
      <c r="BX8910" s="677"/>
      <c r="BY8910" s="677"/>
      <c r="BZ8910" s="677"/>
      <c r="CA8910" s="677"/>
      <c r="CB8910" s="677"/>
      <c r="CC8910" s="677"/>
      <c r="CD8910" s="677"/>
      <c r="CE8910" s="677"/>
      <c r="CF8910" s="677"/>
      <c r="CG8910" s="677"/>
    </row>
    <row r="8911" spans="1:85">
      <c r="A8911" s="54"/>
      <c r="B8911" s="54"/>
      <c r="C8911" s="46" t="s">
        <v>33</v>
      </c>
      <c r="D8911" s="58" t="s">
        <v>13463</v>
      </c>
      <c r="E8911" s="152" t="s">
        <v>13464</v>
      </c>
      <c r="F8911" s="46" t="s">
        <v>13465</v>
      </c>
      <c r="G8911" s="58" t="s">
        <v>13466</v>
      </c>
      <c r="H8911" s="58"/>
      <c r="I8911" s="524">
        <v>0</v>
      </c>
      <c r="J8911" s="46" t="s">
        <v>1508</v>
      </c>
      <c r="K8911" s="75" t="s">
        <v>1509</v>
      </c>
      <c r="L8911" s="76">
        <f t="shared" si="486"/>
        <v>0</v>
      </c>
      <c r="M8911" s="76"/>
      <c r="N8911" s="76"/>
      <c r="O8911" s="76"/>
      <c r="P8911" s="76"/>
      <c r="Q8911" s="76"/>
      <c r="R8911" s="76"/>
      <c r="S8911" s="76"/>
      <c r="T8911" s="76"/>
      <c r="U8911" s="76"/>
      <c r="V8911" s="76"/>
      <c r="W8911" s="76"/>
      <c r="X8911" s="76"/>
      <c r="Y8911" s="677"/>
      <c r="Z8911" s="677"/>
      <c r="AA8911" s="677"/>
      <c r="AB8911" s="677"/>
      <c r="AC8911" s="677"/>
      <c r="AD8911" s="677"/>
      <c r="AE8911" s="677"/>
      <c r="AF8911" s="677"/>
      <c r="AG8911" s="677"/>
      <c r="AH8911" s="677"/>
      <c r="AI8911" s="677"/>
      <c r="AJ8911" s="677"/>
      <c r="AK8911" s="677"/>
      <c r="AL8911" s="677"/>
      <c r="AM8911" s="677"/>
      <c r="AN8911" s="677"/>
      <c r="AO8911" s="677"/>
      <c r="AP8911" s="677"/>
      <c r="AQ8911" s="677"/>
      <c r="AR8911" s="677"/>
      <c r="AS8911" s="677"/>
      <c r="AT8911" s="677"/>
      <c r="AU8911" s="677"/>
      <c r="AV8911" s="677"/>
      <c r="AW8911" s="677"/>
      <c r="AX8911" s="677"/>
      <c r="AY8911" s="677"/>
      <c r="AZ8911" s="677"/>
      <c r="BA8911" s="677"/>
      <c r="BB8911" s="677"/>
      <c r="BC8911" s="677"/>
      <c r="BD8911" s="677"/>
      <c r="BE8911" s="677"/>
      <c r="BF8911" s="677"/>
      <c r="BG8911" s="677"/>
      <c r="BH8911" s="677"/>
      <c r="BI8911" s="677"/>
      <c r="BJ8911" s="677"/>
      <c r="BK8911" s="677"/>
      <c r="BL8911" s="677"/>
      <c r="BM8911" s="677"/>
      <c r="BN8911" s="677"/>
      <c r="BO8911" s="677"/>
      <c r="BP8911" s="677"/>
      <c r="BQ8911" s="677"/>
      <c r="BR8911" s="677"/>
      <c r="BS8911" s="677"/>
      <c r="BT8911" s="677"/>
      <c r="BU8911" s="677"/>
      <c r="BV8911" s="677"/>
      <c r="BW8911" s="677"/>
      <c r="BX8911" s="677"/>
      <c r="BY8911" s="677"/>
      <c r="BZ8911" s="677"/>
      <c r="CA8911" s="677"/>
      <c r="CB8911" s="677"/>
      <c r="CC8911" s="677"/>
      <c r="CD8911" s="677"/>
      <c r="CE8911" s="677"/>
      <c r="CF8911" s="677"/>
      <c r="CG8911" s="677"/>
    </row>
    <row r="8912" spans="1:85">
      <c r="A8912" s="54"/>
      <c r="B8912" s="54"/>
      <c r="C8912" s="54"/>
      <c r="D8912" s="77"/>
      <c r="E8912" s="153"/>
      <c r="F8912" s="678"/>
      <c r="G8912" s="77"/>
      <c r="H8912" s="77"/>
      <c r="I8912" s="635"/>
      <c r="J8912" s="54"/>
      <c r="K8912" s="75" t="s">
        <v>1501</v>
      </c>
      <c r="L8912" s="76">
        <f t="shared" si="486"/>
        <v>0</v>
      </c>
      <c r="M8912" s="76"/>
      <c r="N8912" s="76"/>
      <c r="O8912" s="76"/>
      <c r="P8912" s="76"/>
      <c r="Q8912" s="76"/>
      <c r="R8912" s="76"/>
      <c r="S8912" s="76"/>
      <c r="T8912" s="76"/>
      <c r="U8912" s="76"/>
      <c r="V8912" s="76"/>
      <c r="W8912" s="76"/>
      <c r="X8912" s="76"/>
      <c r="Y8912" s="677"/>
      <c r="Z8912" s="677"/>
      <c r="AA8912" s="677"/>
      <c r="AB8912" s="677"/>
      <c r="AC8912" s="677"/>
      <c r="AD8912" s="677"/>
      <c r="AE8912" s="677"/>
      <c r="AF8912" s="677"/>
      <c r="AG8912" s="677"/>
      <c r="AH8912" s="677"/>
      <c r="AI8912" s="677"/>
      <c r="AJ8912" s="677"/>
      <c r="AK8912" s="677"/>
      <c r="AL8912" s="677"/>
      <c r="AM8912" s="677"/>
      <c r="AN8912" s="677"/>
      <c r="AO8912" s="677"/>
      <c r="AP8912" s="677"/>
      <c r="AQ8912" s="677"/>
      <c r="AR8912" s="677"/>
      <c r="AS8912" s="677"/>
      <c r="AT8912" s="677"/>
      <c r="AU8912" s="677"/>
      <c r="AV8912" s="677"/>
      <c r="AW8912" s="677"/>
      <c r="AX8912" s="677"/>
      <c r="AY8912" s="677"/>
      <c r="AZ8912" s="677"/>
      <c r="BA8912" s="677"/>
      <c r="BB8912" s="677"/>
      <c r="BC8912" s="677"/>
      <c r="BD8912" s="677"/>
      <c r="BE8912" s="677"/>
      <c r="BF8912" s="677"/>
      <c r="BG8912" s="677"/>
      <c r="BH8912" s="677"/>
      <c r="BI8912" s="677"/>
      <c r="BJ8912" s="677"/>
      <c r="BK8912" s="677"/>
      <c r="BL8912" s="677"/>
      <c r="BM8912" s="677"/>
      <c r="BN8912" s="677"/>
      <c r="BO8912" s="677"/>
      <c r="BP8912" s="677"/>
      <c r="BQ8912" s="677"/>
      <c r="BR8912" s="677"/>
      <c r="BS8912" s="677"/>
      <c r="BT8912" s="677"/>
      <c r="BU8912" s="677"/>
      <c r="BV8912" s="677"/>
      <c r="BW8912" s="677"/>
      <c r="BX8912" s="677"/>
      <c r="BY8912" s="677"/>
      <c r="BZ8912" s="677"/>
      <c r="CA8912" s="677"/>
      <c r="CB8912" s="677"/>
      <c r="CC8912" s="677"/>
      <c r="CD8912" s="677"/>
      <c r="CE8912" s="677"/>
      <c r="CF8912" s="677"/>
      <c r="CG8912" s="677"/>
    </row>
    <row r="8913" spans="1:85">
      <c r="A8913" s="54"/>
      <c r="B8913" s="54"/>
      <c r="C8913" s="80"/>
      <c r="D8913" s="81"/>
      <c r="E8913" s="154"/>
      <c r="F8913" s="679"/>
      <c r="G8913" s="81"/>
      <c r="H8913" s="81"/>
      <c r="I8913" s="636"/>
      <c r="J8913" s="80"/>
      <c r="K8913" s="84" t="s">
        <v>1502</v>
      </c>
      <c r="L8913" s="76">
        <f t="shared" si="486"/>
        <v>2</v>
      </c>
      <c r="M8913" s="76"/>
      <c r="N8913" s="76"/>
      <c r="O8913" s="76">
        <v>2</v>
      </c>
      <c r="P8913" s="76"/>
      <c r="Q8913" s="76"/>
      <c r="R8913" s="76"/>
      <c r="S8913" s="76"/>
      <c r="T8913" s="76"/>
      <c r="U8913" s="76"/>
      <c r="V8913" s="76"/>
      <c r="W8913" s="76"/>
      <c r="X8913" s="76"/>
      <c r="Y8913" s="677"/>
      <c r="Z8913" s="677"/>
      <c r="AA8913" s="677"/>
      <c r="AB8913" s="677"/>
      <c r="AC8913" s="677"/>
      <c r="AD8913" s="677"/>
      <c r="AE8913" s="677"/>
      <c r="AF8913" s="677"/>
      <c r="AG8913" s="677"/>
      <c r="AH8913" s="677"/>
      <c r="AI8913" s="677"/>
      <c r="AJ8913" s="677"/>
      <c r="AK8913" s="677"/>
      <c r="AL8913" s="677"/>
      <c r="AM8913" s="677"/>
      <c r="AN8913" s="677"/>
      <c r="AO8913" s="677"/>
      <c r="AP8913" s="677"/>
      <c r="AQ8913" s="677"/>
      <c r="AR8913" s="677"/>
      <c r="AS8913" s="677"/>
      <c r="AT8913" s="677"/>
      <c r="AU8913" s="677"/>
      <c r="AV8913" s="677"/>
      <c r="AW8913" s="677"/>
      <c r="AX8913" s="677"/>
      <c r="AY8913" s="677"/>
      <c r="AZ8913" s="677"/>
      <c r="BA8913" s="677"/>
      <c r="BB8913" s="677"/>
      <c r="BC8913" s="677"/>
      <c r="BD8913" s="677"/>
      <c r="BE8913" s="677"/>
      <c r="BF8913" s="677"/>
      <c r="BG8913" s="677"/>
      <c r="BH8913" s="677"/>
      <c r="BI8913" s="677"/>
      <c r="BJ8913" s="677"/>
      <c r="BK8913" s="677"/>
      <c r="BL8913" s="677"/>
      <c r="BM8913" s="677"/>
      <c r="BN8913" s="677"/>
      <c r="BO8913" s="677"/>
      <c r="BP8913" s="677"/>
      <c r="BQ8913" s="677"/>
      <c r="BR8913" s="677"/>
      <c r="BS8913" s="677"/>
      <c r="BT8913" s="677"/>
      <c r="BU8913" s="677"/>
      <c r="BV8913" s="677"/>
      <c r="BW8913" s="677"/>
      <c r="BX8913" s="677"/>
      <c r="BY8913" s="677"/>
      <c r="BZ8913" s="677"/>
      <c r="CA8913" s="677"/>
      <c r="CB8913" s="677"/>
      <c r="CC8913" s="677"/>
      <c r="CD8913" s="677"/>
      <c r="CE8913" s="677"/>
      <c r="CF8913" s="677"/>
      <c r="CG8913" s="677"/>
    </row>
    <row r="8914" spans="1:85">
      <c r="A8914" s="54"/>
      <c r="B8914" s="54"/>
      <c r="C8914" s="46" t="s">
        <v>33</v>
      </c>
      <c r="D8914" s="58" t="s">
        <v>13467</v>
      </c>
      <c r="E8914" s="152" t="s">
        <v>13468</v>
      </c>
      <c r="F8914" s="46" t="s">
        <v>13469</v>
      </c>
      <c r="G8914" s="58" t="s">
        <v>13470</v>
      </c>
      <c r="H8914" s="58"/>
      <c r="I8914" s="524">
        <v>0</v>
      </c>
      <c r="J8914" s="46" t="s">
        <v>1508</v>
      </c>
      <c r="K8914" s="75" t="s">
        <v>1509</v>
      </c>
      <c r="L8914" s="76">
        <f t="shared" si="486"/>
        <v>0</v>
      </c>
      <c r="M8914" s="76"/>
      <c r="N8914" s="76"/>
      <c r="O8914" s="76"/>
      <c r="P8914" s="76"/>
      <c r="Q8914" s="76"/>
      <c r="R8914" s="76"/>
      <c r="S8914" s="76"/>
      <c r="T8914" s="76"/>
      <c r="U8914" s="76"/>
      <c r="V8914" s="76"/>
      <c r="W8914" s="76"/>
      <c r="X8914" s="76"/>
      <c r="Y8914" s="677"/>
      <c r="Z8914" s="677"/>
      <c r="AA8914" s="677"/>
      <c r="AB8914" s="677"/>
      <c r="AC8914" s="677"/>
      <c r="AD8914" s="677"/>
      <c r="AE8914" s="677"/>
      <c r="AF8914" s="677"/>
      <c r="AG8914" s="677"/>
      <c r="AH8914" s="677"/>
      <c r="AI8914" s="677"/>
      <c r="AJ8914" s="677"/>
      <c r="AK8914" s="677"/>
      <c r="AL8914" s="677"/>
      <c r="AM8914" s="677"/>
      <c r="AN8914" s="677"/>
      <c r="AO8914" s="677"/>
      <c r="AP8914" s="677"/>
      <c r="AQ8914" s="677"/>
      <c r="AR8914" s="677"/>
      <c r="AS8914" s="677"/>
      <c r="AT8914" s="677"/>
      <c r="AU8914" s="677"/>
      <c r="AV8914" s="677"/>
      <c r="AW8914" s="677"/>
      <c r="AX8914" s="677"/>
      <c r="AY8914" s="677"/>
      <c r="AZ8914" s="677"/>
      <c r="BA8914" s="677"/>
      <c r="BB8914" s="677"/>
      <c r="BC8914" s="677"/>
      <c r="BD8914" s="677"/>
      <c r="BE8914" s="677"/>
      <c r="BF8914" s="677"/>
      <c r="BG8914" s="677"/>
      <c r="BH8914" s="677"/>
      <c r="BI8914" s="677"/>
      <c r="BJ8914" s="677"/>
      <c r="BK8914" s="677"/>
      <c r="BL8914" s="677"/>
      <c r="BM8914" s="677"/>
      <c r="BN8914" s="677"/>
      <c r="BO8914" s="677"/>
      <c r="BP8914" s="677"/>
      <c r="BQ8914" s="677"/>
      <c r="BR8914" s="677"/>
      <c r="BS8914" s="677"/>
      <c r="BT8914" s="677"/>
      <c r="BU8914" s="677"/>
      <c r="BV8914" s="677"/>
      <c r="BW8914" s="677"/>
      <c r="BX8914" s="677"/>
      <c r="BY8914" s="677"/>
      <c r="BZ8914" s="677"/>
      <c r="CA8914" s="677"/>
      <c r="CB8914" s="677"/>
      <c r="CC8914" s="677"/>
      <c r="CD8914" s="677"/>
      <c r="CE8914" s="677"/>
      <c r="CF8914" s="677"/>
      <c r="CG8914" s="677"/>
    </row>
    <row r="8915" spans="1:85">
      <c r="A8915" s="54"/>
      <c r="B8915" s="54"/>
      <c r="C8915" s="54"/>
      <c r="D8915" s="77"/>
      <c r="E8915" s="153"/>
      <c r="F8915" s="678"/>
      <c r="G8915" s="77"/>
      <c r="H8915" s="77"/>
      <c r="I8915" s="635"/>
      <c r="J8915" s="54"/>
      <c r="K8915" s="75" t="s">
        <v>1501</v>
      </c>
      <c r="L8915" s="76">
        <f t="shared" si="486"/>
        <v>0</v>
      </c>
      <c r="M8915" s="76"/>
      <c r="N8915" s="76"/>
      <c r="O8915" s="76"/>
      <c r="P8915" s="76"/>
      <c r="Q8915" s="76"/>
      <c r="R8915" s="76"/>
      <c r="S8915" s="76"/>
      <c r="T8915" s="76"/>
      <c r="U8915" s="76"/>
      <c r="V8915" s="76"/>
      <c r="W8915" s="76"/>
      <c r="X8915" s="76"/>
      <c r="Y8915" s="677"/>
      <c r="Z8915" s="677"/>
      <c r="AA8915" s="677"/>
      <c r="AB8915" s="677"/>
      <c r="AC8915" s="677"/>
      <c r="AD8915" s="677"/>
      <c r="AE8915" s="677"/>
      <c r="AF8915" s="677"/>
      <c r="AG8915" s="677"/>
      <c r="AH8915" s="677"/>
      <c r="AI8915" s="677"/>
      <c r="AJ8915" s="677"/>
      <c r="AK8915" s="677"/>
      <c r="AL8915" s="677"/>
      <c r="AM8915" s="677"/>
      <c r="AN8915" s="677"/>
      <c r="AO8915" s="677"/>
      <c r="AP8915" s="677"/>
      <c r="AQ8915" s="677"/>
      <c r="AR8915" s="677"/>
      <c r="AS8915" s="677"/>
      <c r="AT8915" s="677"/>
      <c r="AU8915" s="677"/>
      <c r="AV8915" s="677"/>
      <c r="AW8915" s="677"/>
      <c r="AX8915" s="677"/>
      <c r="AY8915" s="677"/>
      <c r="AZ8915" s="677"/>
      <c r="BA8915" s="677"/>
      <c r="BB8915" s="677"/>
      <c r="BC8915" s="677"/>
      <c r="BD8915" s="677"/>
      <c r="BE8915" s="677"/>
      <c r="BF8915" s="677"/>
      <c r="BG8915" s="677"/>
      <c r="BH8915" s="677"/>
      <c r="BI8915" s="677"/>
      <c r="BJ8915" s="677"/>
      <c r="BK8915" s="677"/>
      <c r="BL8915" s="677"/>
      <c r="BM8915" s="677"/>
      <c r="BN8915" s="677"/>
      <c r="BO8915" s="677"/>
      <c r="BP8915" s="677"/>
      <c r="BQ8915" s="677"/>
      <c r="BR8915" s="677"/>
      <c r="BS8915" s="677"/>
      <c r="BT8915" s="677"/>
      <c r="BU8915" s="677"/>
      <c r="BV8915" s="677"/>
      <c r="BW8915" s="677"/>
      <c r="BX8915" s="677"/>
      <c r="BY8915" s="677"/>
      <c r="BZ8915" s="677"/>
      <c r="CA8915" s="677"/>
      <c r="CB8915" s="677"/>
      <c r="CC8915" s="677"/>
      <c r="CD8915" s="677"/>
      <c r="CE8915" s="677"/>
      <c r="CF8915" s="677"/>
      <c r="CG8915" s="677"/>
    </row>
    <row r="8916" spans="1:85">
      <c r="A8916" s="54"/>
      <c r="B8916" s="54"/>
      <c r="C8916" s="80"/>
      <c r="D8916" s="81"/>
      <c r="E8916" s="154"/>
      <c r="F8916" s="679"/>
      <c r="G8916" s="81"/>
      <c r="H8916" s="81"/>
      <c r="I8916" s="636"/>
      <c r="J8916" s="80"/>
      <c r="K8916" s="84" t="s">
        <v>1502</v>
      </c>
      <c r="L8916" s="76">
        <f t="shared" si="486"/>
        <v>2</v>
      </c>
      <c r="M8916" s="76"/>
      <c r="N8916" s="76"/>
      <c r="O8916" s="76">
        <v>1</v>
      </c>
      <c r="P8916" s="76"/>
      <c r="Q8916" s="76"/>
      <c r="R8916" s="76"/>
      <c r="S8916" s="76">
        <v>1</v>
      </c>
      <c r="T8916" s="76"/>
      <c r="U8916" s="76"/>
      <c r="V8916" s="76"/>
      <c r="W8916" s="76"/>
      <c r="X8916" s="76"/>
      <c r="Y8916" s="677"/>
      <c r="Z8916" s="677"/>
      <c r="AA8916" s="677"/>
      <c r="AB8916" s="677"/>
      <c r="AC8916" s="677"/>
      <c r="AD8916" s="677"/>
      <c r="AE8916" s="677"/>
      <c r="AF8916" s="677"/>
      <c r="AG8916" s="677"/>
      <c r="AH8916" s="677"/>
      <c r="AI8916" s="677"/>
      <c r="AJ8916" s="677"/>
      <c r="AK8916" s="677"/>
      <c r="AL8916" s="677"/>
      <c r="AM8916" s="677"/>
      <c r="AN8916" s="677"/>
      <c r="AO8916" s="677"/>
      <c r="AP8916" s="677"/>
      <c r="AQ8916" s="677"/>
      <c r="AR8916" s="677"/>
      <c r="AS8916" s="677"/>
      <c r="AT8916" s="677"/>
      <c r="AU8916" s="677"/>
      <c r="AV8916" s="677"/>
      <c r="AW8916" s="677"/>
      <c r="AX8916" s="677"/>
      <c r="AY8916" s="677"/>
      <c r="AZ8916" s="677"/>
      <c r="BA8916" s="677"/>
      <c r="BB8916" s="677"/>
      <c r="BC8916" s="677"/>
      <c r="BD8916" s="677"/>
      <c r="BE8916" s="677"/>
      <c r="BF8916" s="677"/>
      <c r="BG8916" s="677"/>
      <c r="BH8916" s="677"/>
      <c r="BI8916" s="677"/>
      <c r="BJ8916" s="677"/>
      <c r="BK8916" s="677"/>
      <c r="BL8916" s="677"/>
      <c r="BM8916" s="677"/>
      <c r="BN8916" s="677"/>
      <c r="BO8916" s="677"/>
      <c r="BP8916" s="677"/>
      <c r="BQ8916" s="677"/>
      <c r="BR8916" s="677"/>
      <c r="BS8916" s="677"/>
      <c r="BT8916" s="677"/>
      <c r="BU8916" s="677"/>
      <c r="BV8916" s="677"/>
      <c r="BW8916" s="677"/>
      <c r="BX8916" s="677"/>
      <c r="BY8916" s="677"/>
      <c r="BZ8916" s="677"/>
      <c r="CA8916" s="677"/>
      <c r="CB8916" s="677"/>
      <c r="CC8916" s="677"/>
      <c r="CD8916" s="677"/>
      <c r="CE8916" s="677"/>
      <c r="CF8916" s="677"/>
      <c r="CG8916" s="677"/>
    </row>
    <row r="8917" spans="1:85">
      <c r="A8917" s="54"/>
      <c r="B8917" s="54"/>
      <c r="C8917" s="46" t="s">
        <v>33</v>
      </c>
      <c r="D8917" s="58" t="s">
        <v>13471</v>
      </c>
      <c r="E8917" s="152" t="s">
        <v>13472</v>
      </c>
      <c r="F8917" s="46" t="s">
        <v>13473</v>
      </c>
      <c r="G8917" s="58" t="s">
        <v>13474</v>
      </c>
      <c r="H8917" s="58"/>
      <c r="I8917" s="524">
        <v>0</v>
      </c>
      <c r="J8917" s="46" t="s">
        <v>1508</v>
      </c>
      <c r="K8917" s="75" t="s">
        <v>1509</v>
      </c>
      <c r="L8917" s="76">
        <f t="shared" si="486"/>
        <v>0</v>
      </c>
      <c r="M8917" s="76"/>
      <c r="N8917" s="76"/>
      <c r="O8917" s="76"/>
      <c r="P8917" s="76"/>
      <c r="Q8917" s="76"/>
      <c r="R8917" s="76"/>
      <c r="S8917" s="76"/>
      <c r="T8917" s="76"/>
      <c r="U8917" s="76"/>
      <c r="V8917" s="76"/>
      <c r="W8917" s="76"/>
      <c r="X8917" s="76"/>
      <c r="Y8917" s="677"/>
      <c r="Z8917" s="677"/>
      <c r="AA8917" s="677"/>
      <c r="AB8917" s="677"/>
      <c r="AC8917" s="677"/>
      <c r="AD8917" s="677"/>
      <c r="AE8917" s="677"/>
      <c r="AF8917" s="677"/>
      <c r="AG8917" s="677"/>
      <c r="AH8917" s="677"/>
      <c r="AI8917" s="677"/>
      <c r="AJ8917" s="677"/>
      <c r="AK8917" s="677"/>
      <c r="AL8917" s="677"/>
      <c r="AM8917" s="677"/>
      <c r="AN8917" s="677"/>
      <c r="AO8917" s="677"/>
      <c r="AP8917" s="677"/>
      <c r="AQ8917" s="677"/>
      <c r="AR8917" s="677"/>
      <c r="AS8917" s="677"/>
      <c r="AT8917" s="677"/>
      <c r="AU8917" s="677"/>
      <c r="AV8917" s="677"/>
      <c r="AW8917" s="677"/>
      <c r="AX8917" s="677"/>
      <c r="AY8917" s="677"/>
      <c r="AZ8917" s="677"/>
      <c r="BA8917" s="677"/>
      <c r="BB8917" s="677"/>
      <c r="BC8917" s="677"/>
      <c r="BD8917" s="677"/>
      <c r="BE8917" s="677"/>
      <c r="BF8917" s="677"/>
      <c r="BG8917" s="677"/>
      <c r="BH8917" s="677"/>
      <c r="BI8917" s="677"/>
      <c r="BJ8917" s="677"/>
      <c r="BK8917" s="677"/>
      <c r="BL8917" s="677"/>
      <c r="BM8917" s="677"/>
      <c r="BN8917" s="677"/>
      <c r="BO8917" s="677"/>
      <c r="BP8917" s="677"/>
      <c r="BQ8917" s="677"/>
      <c r="BR8917" s="677"/>
      <c r="BS8917" s="677"/>
      <c r="BT8917" s="677"/>
      <c r="BU8917" s="677"/>
      <c r="BV8917" s="677"/>
      <c r="BW8917" s="677"/>
      <c r="BX8917" s="677"/>
      <c r="BY8917" s="677"/>
      <c r="BZ8917" s="677"/>
      <c r="CA8917" s="677"/>
      <c r="CB8917" s="677"/>
      <c r="CC8917" s="677"/>
      <c r="CD8917" s="677"/>
      <c r="CE8917" s="677"/>
      <c r="CF8917" s="677"/>
      <c r="CG8917" s="677"/>
    </row>
    <row r="8918" spans="1:85">
      <c r="A8918" s="54"/>
      <c r="B8918" s="54"/>
      <c r="C8918" s="54"/>
      <c r="D8918" s="77"/>
      <c r="E8918" s="153"/>
      <c r="F8918" s="678"/>
      <c r="G8918" s="77"/>
      <c r="H8918" s="77"/>
      <c r="I8918" s="635"/>
      <c r="J8918" s="54"/>
      <c r="K8918" s="75" t="s">
        <v>1501</v>
      </c>
      <c r="L8918" s="76">
        <f t="shared" si="486"/>
        <v>0</v>
      </c>
      <c r="M8918" s="76"/>
      <c r="N8918" s="76"/>
      <c r="O8918" s="76"/>
      <c r="P8918" s="76"/>
      <c r="Q8918" s="76"/>
      <c r="R8918" s="76"/>
      <c r="S8918" s="76"/>
      <c r="T8918" s="76"/>
      <c r="U8918" s="76"/>
      <c r="V8918" s="76"/>
      <c r="W8918" s="76"/>
      <c r="X8918" s="76"/>
      <c r="Y8918" s="677"/>
      <c r="Z8918" s="677"/>
      <c r="AA8918" s="677"/>
      <c r="AB8918" s="677"/>
      <c r="AC8918" s="677"/>
      <c r="AD8918" s="677"/>
      <c r="AE8918" s="677"/>
      <c r="AF8918" s="677"/>
      <c r="AG8918" s="677"/>
      <c r="AH8918" s="677"/>
      <c r="AI8918" s="677"/>
      <c r="AJ8918" s="677"/>
      <c r="AK8918" s="677"/>
      <c r="AL8918" s="677"/>
      <c r="AM8918" s="677"/>
      <c r="AN8918" s="677"/>
      <c r="AO8918" s="677"/>
      <c r="AP8918" s="677"/>
      <c r="AQ8918" s="677"/>
      <c r="AR8918" s="677"/>
      <c r="AS8918" s="677"/>
      <c r="AT8918" s="677"/>
      <c r="AU8918" s="677"/>
      <c r="AV8918" s="677"/>
      <c r="AW8918" s="677"/>
      <c r="AX8918" s="677"/>
      <c r="AY8918" s="677"/>
      <c r="AZ8918" s="677"/>
      <c r="BA8918" s="677"/>
      <c r="BB8918" s="677"/>
      <c r="BC8918" s="677"/>
      <c r="BD8918" s="677"/>
      <c r="BE8918" s="677"/>
      <c r="BF8918" s="677"/>
      <c r="BG8918" s="677"/>
      <c r="BH8918" s="677"/>
      <c r="BI8918" s="677"/>
      <c r="BJ8918" s="677"/>
      <c r="BK8918" s="677"/>
      <c r="BL8918" s="677"/>
      <c r="BM8918" s="677"/>
      <c r="BN8918" s="677"/>
      <c r="BO8918" s="677"/>
      <c r="BP8918" s="677"/>
      <c r="BQ8918" s="677"/>
      <c r="BR8918" s="677"/>
      <c r="BS8918" s="677"/>
      <c r="BT8918" s="677"/>
      <c r="BU8918" s="677"/>
      <c r="BV8918" s="677"/>
      <c r="BW8918" s="677"/>
      <c r="BX8918" s="677"/>
      <c r="BY8918" s="677"/>
      <c r="BZ8918" s="677"/>
      <c r="CA8918" s="677"/>
      <c r="CB8918" s="677"/>
      <c r="CC8918" s="677"/>
      <c r="CD8918" s="677"/>
      <c r="CE8918" s="677"/>
      <c r="CF8918" s="677"/>
      <c r="CG8918" s="677"/>
    </row>
    <row r="8919" spans="1:85">
      <c r="A8919" s="54"/>
      <c r="B8919" s="54"/>
      <c r="C8919" s="54"/>
      <c r="D8919" s="81"/>
      <c r="E8919" s="154"/>
      <c r="F8919" s="679"/>
      <c r="G8919" s="81"/>
      <c r="H8919" s="81"/>
      <c r="I8919" s="636"/>
      <c r="J8919" s="80"/>
      <c r="K8919" s="84" t="s">
        <v>1502</v>
      </c>
      <c r="L8919" s="76">
        <f t="shared" si="486"/>
        <v>2</v>
      </c>
      <c r="M8919" s="76"/>
      <c r="N8919" s="76"/>
      <c r="O8919" s="76"/>
      <c r="P8919" s="76"/>
      <c r="Q8919" s="76"/>
      <c r="R8919" s="76"/>
      <c r="S8919" s="76"/>
      <c r="T8919" s="76"/>
      <c r="U8919" s="76"/>
      <c r="V8919" s="76"/>
      <c r="W8919" s="76"/>
      <c r="X8919" s="76">
        <v>2</v>
      </c>
      <c r="Y8919" s="677"/>
      <c r="Z8919" s="677"/>
      <c r="AA8919" s="677"/>
      <c r="AB8919" s="677"/>
      <c r="AC8919" s="677"/>
      <c r="AD8919" s="677"/>
      <c r="AE8919" s="677"/>
      <c r="AF8919" s="677"/>
      <c r="AG8919" s="677"/>
      <c r="AH8919" s="677"/>
      <c r="AI8919" s="677"/>
      <c r="AJ8919" s="677"/>
      <c r="AK8919" s="677"/>
      <c r="AL8919" s="677"/>
      <c r="AM8919" s="677"/>
      <c r="AN8919" s="677"/>
      <c r="AO8919" s="677"/>
      <c r="AP8919" s="677"/>
      <c r="AQ8919" s="677"/>
      <c r="AR8919" s="677"/>
      <c r="AS8919" s="677"/>
      <c r="AT8919" s="677"/>
      <c r="AU8919" s="677"/>
      <c r="AV8919" s="677"/>
      <c r="AW8919" s="677"/>
      <c r="AX8919" s="677"/>
      <c r="AY8919" s="677"/>
      <c r="AZ8919" s="677"/>
      <c r="BA8919" s="677"/>
      <c r="BB8919" s="677"/>
      <c r="BC8919" s="677"/>
      <c r="BD8919" s="677"/>
      <c r="BE8919" s="677"/>
      <c r="BF8919" s="677"/>
      <c r="BG8919" s="677"/>
      <c r="BH8919" s="677"/>
      <c r="BI8919" s="677"/>
      <c r="BJ8919" s="677"/>
      <c r="BK8919" s="677"/>
      <c r="BL8919" s="677"/>
      <c r="BM8919" s="677"/>
      <c r="BN8919" s="677"/>
      <c r="BO8919" s="677"/>
      <c r="BP8919" s="677"/>
      <c r="BQ8919" s="677"/>
      <c r="BR8919" s="677"/>
      <c r="BS8919" s="677"/>
      <c r="BT8919" s="677"/>
      <c r="BU8919" s="677"/>
      <c r="BV8919" s="677"/>
      <c r="BW8919" s="677"/>
      <c r="BX8919" s="677"/>
      <c r="BY8919" s="677"/>
      <c r="BZ8919" s="677"/>
      <c r="CA8919" s="677"/>
      <c r="CB8919" s="677"/>
      <c r="CC8919" s="677"/>
      <c r="CD8919" s="677"/>
      <c r="CE8919" s="677"/>
      <c r="CF8919" s="677"/>
      <c r="CG8919" s="677"/>
    </row>
    <row r="8920" spans="1:85">
      <c r="A8920" s="54"/>
      <c r="B8920" s="54"/>
      <c r="C8920" s="46" t="s">
        <v>33</v>
      </c>
      <c r="D8920" s="58" t="s">
        <v>13475</v>
      </c>
      <c r="E8920" s="152" t="s">
        <v>13476</v>
      </c>
      <c r="F8920" s="46" t="s">
        <v>13477</v>
      </c>
      <c r="G8920" s="58" t="s">
        <v>13478</v>
      </c>
      <c r="H8920" s="58"/>
      <c r="I8920" s="524">
        <v>0</v>
      </c>
      <c r="J8920" s="46" t="s">
        <v>1508</v>
      </c>
      <c r="K8920" s="75" t="s">
        <v>1509</v>
      </c>
      <c r="L8920" s="76">
        <f t="shared" si="486"/>
        <v>0</v>
      </c>
      <c r="M8920" s="76"/>
      <c r="N8920" s="76"/>
      <c r="O8920" s="76"/>
      <c r="P8920" s="76"/>
      <c r="Q8920" s="76"/>
      <c r="R8920" s="76"/>
      <c r="S8920" s="76"/>
      <c r="T8920" s="76"/>
      <c r="U8920" s="76"/>
      <c r="V8920" s="76"/>
      <c r="W8920" s="76"/>
      <c r="X8920" s="76"/>
      <c r="Y8920" s="677"/>
      <c r="Z8920" s="677"/>
      <c r="AA8920" s="677"/>
      <c r="AB8920" s="677"/>
      <c r="AC8920" s="677"/>
      <c r="AD8920" s="677"/>
      <c r="AE8920" s="677"/>
      <c r="AF8920" s="677"/>
      <c r="AG8920" s="677"/>
      <c r="AH8920" s="677"/>
      <c r="AI8920" s="677"/>
      <c r="AJ8920" s="677"/>
      <c r="AK8920" s="677"/>
      <c r="AL8920" s="677"/>
      <c r="AM8920" s="677"/>
      <c r="AN8920" s="677"/>
      <c r="AO8920" s="677"/>
      <c r="AP8920" s="677"/>
      <c r="AQ8920" s="677"/>
      <c r="AR8920" s="677"/>
      <c r="AS8920" s="677"/>
      <c r="AT8920" s="677"/>
      <c r="AU8920" s="677"/>
      <c r="AV8920" s="677"/>
      <c r="AW8920" s="677"/>
      <c r="AX8920" s="677"/>
      <c r="AY8920" s="677"/>
      <c r="AZ8920" s="677"/>
      <c r="BA8920" s="677"/>
      <c r="BB8920" s="677"/>
      <c r="BC8920" s="677"/>
      <c r="BD8920" s="677"/>
      <c r="BE8920" s="677"/>
      <c r="BF8920" s="677"/>
      <c r="BG8920" s="677"/>
      <c r="BH8920" s="677"/>
      <c r="BI8920" s="677"/>
      <c r="BJ8920" s="677"/>
      <c r="BK8920" s="677"/>
      <c r="BL8920" s="677"/>
      <c r="BM8920" s="677"/>
      <c r="BN8920" s="677"/>
      <c r="BO8920" s="677"/>
      <c r="BP8920" s="677"/>
      <c r="BQ8920" s="677"/>
      <c r="BR8920" s="677"/>
      <c r="BS8920" s="677"/>
      <c r="BT8920" s="677"/>
      <c r="BU8920" s="677"/>
      <c r="BV8920" s="677"/>
      <c r="BW8920" s="677"/>
      <c r="BX8920" s="677"/>
      <c r="BY8920" s="677"/>
      <c r="BZ8920" s="677"/>
      <c r="CA8920" s="677"/>
      <c r="CB8920" s="677"/>
      <c r="CC8920" s="677"/>
      <c r="CD8920" s="677"/>
      <c r="CE8920" s="677"/>
      <c r="CF8920" s="677"/>
      <c r="CG8920" s="677"/>
    </row>
    <row r="8921" spans="1:85">
      <c r="A8921" s="54"/>
      <c r="B8921" s="54"/>
      <c r="C8921" s="54"/>
      <c r="D8921" s="77"/>
      <c r="E8921" s="153"/>
      <c r="F8921" s="678"/>
      <c r="G8921" s="77"/>
      <c r="H8921" s="77"/>
      <c r="I8921" s="635"/>
      <c r="J8921" s="54"/>
      <c r="K8921" s="75" t="s">
        <v>1501</v>
      </c>
      <c r="L8921" s="76">
        <f t="shared" si="486"/>
        <v>0</v>
      </c>
      <c r="M8921" s="76"/>
      <c r="N8921" s="76"/>
      <c r="O8921" s="76"/>
      <c r="P8921" s="76"/>
      <c r="Q8921" s="76"/>
      <c r="R8921" s="76"/>
      <c r="S8921" s="76"/>
      <c r="T8921" s="76"/>
      <c r="U8921" s="76"/>
      <c r="V8921" s="76"/>
      <c r="W8921" s="76"/>
      <c r="X8921" s="76"/>
      <c r="Y8921" s="677"/>
      <c r="Z8921" s="677"/>
      <c r="AA8921" s="677"/>
      <c r="AB8921" s="677"/>
      <c r="AC8921" s="677"/>
      <c r="AD8921" s="677"/>
      <c r="AE8921" s="677"/>
      <c r="AF8921" s="677"/>
      <c r="AG8921" s="677"/>
      <c r="AH8921" s="677"/>
      <c r="AI8921" s="677"/>
      <c r="AJ8921" s="677"/>
      <c r="AK8921" s="677"/>
      <c r="AL8921" s="677"/>
      <c r="AM8921" s="677"/>
      <c r="AN8921" s="677"/>
      <c r="AO8921" s="677"/>
      <c r="AP8921" s="677"/>
      <c r="AQ8921" s="677"/>
      <c r="AR8921" s="677"/>
      <c r="AS8921" s="677"/>
      <c r="AT8921" s="677"/>
      <c r="AU8921" s="677"/>
      <c r="AV8921" s="677"/>
      <c r="AW8921" s="677"/>
      <c r="AX8921" s="677"/>
      <c r="AY8921" s="677"/>
      <c r="AZ8921" s="677"/>
      <c r="BA8921" s="677"/>
      <c r="BB8921" s="677"/>
      <c r="BC8921" s="677"/>
      <c r="BD8921" s="677"/>
      <c r="BE8921" s="677"/>
      <c r="BF8921" s="677"/>
      <c r="BG8921" s="677"/>
      <c r="BH8921" s="677"/>
      <c r="BI8921" s="677"/>
      <c r="BJ8921" s="677"/>
      <c r="BK8921" s="677"/>
      <c r="BL8921" s="677"/>
      <c r="BM8921" s="677"/>
      <c r="BN8921" s="677"/>
      <c r="BO8921" s="677"/>
      <c r="BP8921" s="677"/>
      <c r="BQ8921" s="677"/>
      <c r="BR8921" s="677"/>
      <c r="BS8921" s="677"/>
      <c r="BT8921" s="677"/>
      <c r="BU8921" s="677"/>
      <c r="BV8921" s="677"/>
      <c r="BW8921" s="677"/>
      <c r="BX8921" s="677"/>
      <c r="BY8921" s="677"/>
      <c r="BZ8921" s="677"/>
      <c r="CA8921" s="677"/>
      <c r="CB8921" s="677"/>
      <c r="CC8921" s="677"/>
      <c r="CD8921" s="677"/>
      <c r="CE8921" s="677"/>
      <c r="CF8921" s="677"/>
      <c r="CG8921" s="677"/>
    </row>
    <row r="8922" spans="1:85">
      <c r="A8922" s="54"/>
      <c r="B8922" s="54"/>
      <c r="C8922" s="80"/>
      <c r="D8922" s="81"/>
      <c r="E8922" s="154"/>
      <c r="F8922" s="679"/>
      <c r="G8922" s="81"/>
      <c r="H8922" s="81"/>
      <c r="I8922" s="636"/>
      <c r="J8922" s="80"/>
      <c r="K8922" s="84" t="s">
        <v>1502</v>
      </c>
      <c r="L8922" s="76">
        <f t="shared" si="486"/>
        <v>3</v>
      </c>
      <c r="M8922" s="76">
        <v>1</v>
      </c>
      <c r="N8922" s="76"/>
      <c r="O8922" s="76"/>
      <c r="P8922" s="76"/>
      <c r="Q8922" s="76"/>
      <c r="R8922" s="76"/>
      <c r="S8922" s="76"/>
      <c r="T8922" s="76"/>
      <c r="U8922" s="76"/>
      <c r="V8922" s="76"/>
      <c r="W8922" s="76"/>
      <c r="X8922" s="76">
        <v>2</v>
      </c>
      <c r="Y8922" s="677"/>
      <c r="Z8922" s="677"/>
      <c r="AA8922" s="677"/>
      <c r="AB8922" s="677"/>
      <c r="AC8922" s="677"/>
      <c r="AD8922" s="677"/>
      <c r="AE8922" s="677"/>
      <c r="AF8922" s="677"/>
      <c r="AG8922" s="677"/>
      <c r="AH8922" s="677"/>
      <c r="AI8922" s="677"/>
      <c r="AJ8922" s="677"/>
      <c r="AK8922" s="677"/>
      <c r="AL8922" s="677"/>
      <c r="AM8922" s="677"/>
      <c r="AN8922" s="677"/>
      <c r="AO8922" s="677"/>
      <c r="AP8922" s="677"/>
      <c r="AQ8922" s="677"/>
      <c r="AR8922" s="677"/>
      <c r="AS8922" s="677"/>
      <c r="AT8922" s="677"/>
      <c r="AU8922" s="677"/>
      <c r="AV8922" s="677"/>
      <c r="AW8922" s="677"/>
      <c r="AX8922" s="677"/>
      <c r="AY8922" s="677"/>
      <c r="AZ8922" s="677"/>
      <c r="BA8922" s="677"/>
      <c r="BB8922" s="677"/>
      <c r="BC8922" s="677"/>
      <c r="BD8922" s="677"/>
      <c r="BE8922" s="677"/>
      <c r="BF8922" s="677"/>
      <c r="BG8922" s="677"/>
      <c r="BH8922" s="677"/>
      <c r="BI8922" s="677"/>
      <c r="BJ8922" s="677"/>
      <c r="BK8922" s="677"/>
      <c r="BL8922" s="677"/>
      <c r="BM8922" s="677"/>
      <c r="BN8922" s="677"/>
      <c r="BO8922" s="677"/>
      <c r="BP8922" s="677"/>
      <c r="BQ8922" s="677"/>
      <c r="BR8922" s="677"/>
      <c r="BS8922" s="677"/>
      <c r="BT8922" s="677"/>
      <c r="BU8922" s="677"/>
      <c r="BV8922" s="677"/>
      <c r="BW8922" s="677"/>
      <c r="BX8922" s="677"/>
      <c r="BY8922" s="677"/>
      <c r="BZ8922" s="677"/>
      <c r="CA8922" s="677"/>
      <c r="CB8922" s="677"/>
      <c r="CC8922" s="677"/>
      <c r="CD8922" s="677"/>
      <c r="CE8922" s="677"/>
      <c r="CF8922" s="677"/>
      <c r="CG8922" s="677"/>
    </row>
    <row r="8923" spans="1:85">
      <c r="A8923" s="54"/>
      <c r="B8923" s="54"/>
      <c r="C8923" s="46" t="s">
        <v>33</v>
      </c>
      <c r="D8923" s="58" t="s">
        <v>13479</v>
      </c>
      <c r="E8923" s="152" t="s">
        <v>13480</v>
      </c>
      <c r="F8923" s="46" t="s">
        <v>13481</v>
      </c>
      <c r="G8923" s="58" t="s">
        <v>13482</v>
      </c>
      <c r="H8923" s="58" t="s">
        <v>13483</v>
      </c>
      <c r="I8923" s="524">
        <v>419</v>
      </c>
      <c r="J8923" s="46" t="s">
        <v>1508</v>
      </c>
      <c r="K8923" s="75" t="s">
        <v>1509</v>
      </c>
      <c r="L8923" s="76">
        <f t="shared" si="486"/>
        <v>1</v>
      </c>
      <c r="M8923" s="76"/>
      <c r="N8923" s="76"/>
      <c r="O8923" s="76"/>
      <c r="P8923" s="76"/>
      <c r="Q8923" s="76"/>
      <c r="R8923" s="76"/>
      <c r="S8923" s="76"/>
      <c r="T8923" s="76"/>
      <c r="U8923" s="76">
        <v>1</v>
      </c>
      <c r="V8923" s="76"/>
      <c r="W8923" s="76"/>
      <c r="X8923" s="76"/>
      <c r="Y8923" s="677"/>
      <c r="Z8923" s="677"/>
      <c r="AA8923" s="677"/>
      <c r="AB8923" s="677"/>
      <c r="AC8923" s="677"/>
      <c r="AD8923" s="677"/>
      <c r="AE8923" s="677"/>
      <c r="AF8923" s="677"/>
      <c r="AG8923" s="677"/>
      <c r="AH8923" s="677"/>
      <c r="AI8923" s="677"/>
      <c r="AJ8923" s="677"/>
      <c r="AK8923" s="677"/>
      <c r="AL8923" s="677"/>
      <c r="AM8923" s="677"/>
      <c r="AN8923" s="677"/>
      <c r="AO8923" s="677"/>
      <c r="AP8923" s="677"/>
      <c r="AQ8923" s="677"/>
      <c r="AR8923" s="677"/>
      <c r="AS8923" s="677"/>
      <c r="AT8923" s="677"/>
      <c r="AU8923" s="677"/>
      <c r="AV8923" s="677"/>
      <c r="AW8923" s="677"/>
      <c r="AX8923" s="677"/>
      <c r="AY8923" s="677"/>
      <c r="AZ8923" s="677"/>
      <c r="BA8923" s="677"/>
      <c r="BB8923" s="677"/>
      <c r="BC8923" s="677"/>
      <c r="BD8923" s="677"/>
      <c r="BE8923" s="677"/>
      <c r="BF8923" s="677"/>
      <c r="BG8923" s="677"/>
      <c r="BH8923" s="677"/>
      <c r="BI8923" s="677"/>
      <c r="BJ8923" s="677"/>
      <c r="BK8923" s="677"/>
      <c r="BL8923" s="677"/>
      <c r="BM8923" s="677"/>
      <c r="BN8923" s="677"/>
      <c r="BO8923" s="677"/>
      <c r="BP8923" s="677"/>
      <c r="BQ8923" s="677"/>
      <c r="BR8923" s="677"/>
      <c r="BS8923" s="677"/>
      <c r="BT8923" s="677"/>
      <c r="BU8923" s="677"/>
      <c r="BV8923" s="677"/>
      <c r="BW8923" s="677"/>
      <c r="BX8923" s="677"/>
      <c r="BY8923" s="677"/>
      <c r="BZ8923" s="677"/>
      <c r="CA8923" s="677"/>
      <c r="CB8923" s="677"/>
      <c r="CC8923" s="677"/>
      <c r="CD8923" s="677"/>
      <c r="CE8923" s="677"/>
      <c r="CF8923" s="677"/>
      <c r="CG8923" s="677"/>
    </row>
    <row r="8924" spans="1:85">
      <c r="A8924" s="54"/>
      <c r="B8924" s="54"/>
      <c r="C8924" s="54"/>
      <c r="D8924" s="77"/>
      <c r="E8924" s="153"/>
      <c r="F8924" s="678"/>
      <c r="G8924" s="77"/>
      <c r="H8924" s="77"/>
      <c r="I8924" s="635"/>
      <c r="J8924" s="54"/>
      <c r="K8924" s="75" t="s">
        <v>1501</v>
      </c>
      <c r="L8924" s="76">
        <f t="shared" si="486"/>
        <v>0</v>
      </c>
      <c r="M8924" s="76"/>
      <c r="N8924" s="76"/>
      <c r="O8924" s="76"/>
      <c r="P8924" s="76"/>
      <c r="Q8924" s="76"/>
      <c r="R8924" s="76"/>
      <c r="S8924" s="76"/>
      <c r="T8924" s="76"/>
      <c r="U8924" s="76"/>
      <c r="V8924" s="76"/>
      <c r="W8924" s="76"/>
      <c r="X8924" s="76"/>
      <c r="Y8924" s="677"/>
      <c r="Z8924" s="677"/>
      <c r="AA8924" s="677"/>
      <c r="AB8924" s="677"/>
      <c r="AC8924" s="677"/>
      <c r="AD8924" s="677"/>
      <c r="AE8924" s="677"/>
      <c r="AF8924" s="677"/>
      <c r="AG8924" s="677"/>
      <c r="AH8924" s="677"/>
      <c r="AI8924" s="677"/>
      <c r="AJ8924" s="677"/>
      <c r="AK8924" s="677"/>
      <c r="AL8924" s="677"/>
      <c r="AM8924" s="677"/>
      <c r="AN8924" s="677"/>
      <c r="AO8924" s="677"/>
      <c r="AP8924" s="677"/>
      <c r="AQ8924" s="677"/>
      <c r="AR8924" s="677"/>
      <c r="AS8924" s="677"/>
      <c r="AT8924" s="677"/>
      <c r="AU8924" s="677"/>
      <c r="AV8924" s="677"/>
      <c r="AW8924" s="677"/>
      <c r="AX8924" s="677"/>
      <c r="AY8924" s="677"/>
      <c r="AZ8924" s="677"/>
      <c r="BA8924" s="677"/>
      <c r="BB8924" s="677"/>
      <c r="BC8924" s="677"/>
      <c r="BD8924" s="677"/>
      <c r="BE8924" s="677"/>
      <c r="BF8924" s="677"/>
      <c r="BG8924" s="677"/>
      <c r="BH8924" s="677"/>
      <c r="BI8924" s="677"/>
      <c r="BJ8924" s="677"/>
      <c r="BK8924" s="677"/>
      <c r="BL8924" s="677"/>
      <c r="BM8924" s="677"/>
      <c r="BN8924" s="677"/>
      <c r="BO8924" s="677"/>
      <c r="BP8924" s="677"/>
      <c r="BQ8924" s="677"/>
      <c r="BR8924" s="677"/>
      <c r="BS8924" s="677"/>
      <c r="BT8924" s="677"/>
      <c r="BU8924" s="677"/>
      <c r="BV8924" s="677"/>
      <c r="BW8924" s="677"/>
      <c r="BX8924" s="677"/>
      <c r="BY8924" s="677"/>
      <c r="BZ8924" s="677"/>
      <c r="CA8924" s="677"/>
      <c r="CB8924" s="677"/>
      <c r="CC8924" s="677"/>
      <c r="CD8924" s="677"/>
      <c r="CE8924" s="677"/>
      <c r="CF8924" s="677"/>
      <c r="CG8924" s="677"/>
    </row>
    <row r="8925" spans="1:85">
      <c r="A8925" s="54"/>
      <c r="B8925" s="54"/>
      <c r="C8925" s="80"/>
      <c r="D8925" s="81"/>
      <c r="E8925" s="154"/>
      <c r="F8925" s="679"/>
      <c r="G8925" s="81"/>
      <c r="H8925" s="81"/>
      <c r="I8925" s="636"/>
      <c r="J8925" s="80"/>
      <c r="K8925" s="84" t="s">
        <v>1502</v>
      </c>
      <c r="L8925" s="76">
        <f t="shared" si="486"/>
        <v>0</v>
      </c>
      <c r="M8925" s="76"/>
      <c r="N8925" s="76"/>
      <c r="O8925" s="76"/>
      <c r="P8925" s="76"/>
      <c r="Q8925" s="76"/>
      <c r="R8925" s="76"/>
      <c r="S8925" s="76"/>
      <c r="T8925" s="76"/>
      <c r="U8925" s="76"/>
      <c r="V8925" s="76"/>
      <c r="W8925" s="76"/>
      <c r="X8925" s="76"/>
      <c r="Y8925" s="677"/>
      <c r="Z8925" s="677"/>
      <c r="AA8925" s="677"/>
      <c r="AB8925" s="677"/>
      <c r="AC8925" s="677"/>
      <c r="AD8925" s="677"/>
      <c r="AE8925" s="677"/>
      <c r="AF8925" s="677"/>
      <c r="AG8925" s="677"/>
      <c r="AH8925" s="677"/>
      <c r="AI8925" s="677"/>
      <c r="AJ8925" s="677"/>
      <c r="AK8925" s="677"/>
      <c r="AL8925" s="677"/>
      <c r="AM8925" s="677"/>
      <c r="AN8925" s="677"/>
      <c r="AO8925" s="677"/>
      <c r="AP8925" s="677"/>
      <c r="AQ8925" s="677"/>
      <c r="AR8925" s="677"/>
      <c r="AS8925" s="677"/>
      <c r="AT8925" s="677"/>
      <c r="AU8925" s="677"/>
      <c r="AV8925" s="677"/>
      <c r="AW8925" s="677"/>
      <c r="AX8925" s="677"/>
      <c r="AY8925" s="677"/>
      <c r="AZ8925" s="677"/>
      <c r="BA8925" s="677"/>
      <c r="BB8925" s="677"/>
      <c r="BC8925" s="677"/>
      <c r="BD8925" s="677"/>
      <c r="BE8925" s="677"/>
      <c r="BF8925" s="677"/>
      <c r="BG8925" s="677"/>
      <c r="BH8925" s="677"/>
      <c r="BI8925" s="677"/>
      <c r="BJ8925" s="677"/>
      <c r="BK8925" s="677"/>
      <c r="BL8925" s="677"/>
      <c r="BM8925" s="677"/>
      <c r="BN8925" s="677"/>
      <c r="BO8925" s="677"/>
      <c r="BP8925" s="677"/>
      <c r="BQ8925" s="677"/>
      <c r="BR8925" s="677"/>
      <c r="BS8925" s="677"/>
      <c r="BT8925" s="677"/>
      <c r="BU8925" s="677"/>
      <c r="BV8925" s="677"/>
      <c r="BW8925" s="677"/>
      <c r="BX8925" s="677"/>
      <c r="BY8925" s="677"/>
      <c r="BZ8925" s="677"/>
      <c r="CA8925" s="677"/>
      <c r="CB8925" s="677"/>
      <c r="CC8925" s="677"/>
      <c r="CD8925" s="677"/>
      <c r="CE8925" s="677"/>
      <c r="CF8925" s="677"/>
      <c r="CG8925" s="677"/>
    </row>
    <row r="8926" spans="1:85">
      <c r="A8926" s="54"/>
      <c r="B8926" s="54"/>
      <c r="C8926" s="46" t="s">
        <v>33</v>
      </c>
      <c r="D8926" s="224" t="s">
        <v>13484</v>
      </c>
      <c r="E8926" s="115" t="s">
        <v>13485</v>
      </c>
      <c r="F8926" s="114" t="s">
        <v>13486</v>
      </c>
      <c r="G8926" s="115" t="s">
        <v>13487</v>
      </c>
      <c r="H8926" s="115" t="s">
        <v>13488</v>
      </c>
      <c r="I8926" s="74">
        <v>0</v>
      </c>
      <c r="J8926" s="46" t="s">
        <v>1508</v>
      </c>
      <c r="K8926" s="75" t="s">
        <v>1509</v>
      </c>
      <c r="L8926" s="76">
        <f t="shared" si="486"/>
        <v>0</v>
      </c>
      <c r="M8926" s="76"/>
      <c r="N8926" s="76"/>
      <c r="O8926" s="76"/>
      <c r="P8926" s="76"/>
      <c r="Q8926" s="76"/>
      <c r="R8926" s="76"/>
      <c r="S8926" s="76"/>
      <c r="T8926" s="76"/>
      <c r="U8926" s="76"/>
      <c r="V8926" s="76"/>
      <c r="W8926" s="76"/>
      <c r="X8926" s="76"/>
      <c r="Y8926" s="677"/>
      <c r="Z8926" s="677"/>
      <c r="AA8926" s="677"/>
      <c r="AB8926" s="677"/>
      <c r="AC8926" s="677"/>
      <c r="AD8926" s="677"/>
      <c r="AE8926" s="677"/>
      <c r="AF8926" s="677"/>
      <c r="AG8926" s="677"/>
      <c r="AH8926" s="677"/>
      <c r="AI8926" s="677"/>
      <c r="AJ8926" s="677"/>
      <c r="AK8926" s="677"/>
      <c r="AL8926" s="677"/>
      <c r="AM8926" s="677"/>
      <c r="AN8926" s="677"/>
      <c r="AO8926" s="677"/>
      <c r="AP8926" s="677"/>
      <c r="AQ8926" s="677"/>
      <c r="AR8926" s="677"/>
      <c r="AS8926" s="677"/>
      <c r="AT8926" s="677"/>
      <c r="AU8926" s="677"/>
      <c r="AV8926" s="677"/>
      <c r="AW8926" s="677"/>
      <c r="AX8926" s="677"/>
      <c r="AY8926" s="677"/>
      <c r="AZ8926" s="677"/>
      <c r="BA8926" s="677"/>
      <c r="BB8926" s="677"/>
      <c r="BC8926" s="677"/>
      <c r="BD8926" s="677"/>
      <c r="BE8926" s="677"/>
      <c r="BF8926" s="677"/>
      <c r="BG8926" s="677"/>
      <c r="BH8926" s="677"/>
      <c r="BI8926" s="677"/>
      <c r="BJ8926" s="677"/>
      <c r="BK8926" s="677"/>
      <c r="BL8926" s="677"/>
      <c r="BM8926" s="677"/>
      <c r="BN8926" s="677"/>
      <c r="BO8926" s="677"/>
      <c r="BP8926" s="677"/>
      <c r="BQ8926" s="677"/>
      <c r="BR8926" s="677"/>
      <c r="BS8926" s="677"/>
      <c r="BT8926" s="677"/>
      <c r="BU8926" s="677"/>
      <c r="BV8926" s="677"/>
      <c r="BW8926" s="677"/>
      <c r="BX8926" s="677"/>
      <c r="BY8926" s="677"/>
      <c r="BZ8926" s="677"/>
      <c r="CA8926" s="677"/>
      <c r="CB8926" s="677"/>
      <c r="CC8926" s="677"/>
      <c r="CD8926" s="677"/>
      <c r="CE8926" s="677"/>
      <c r="CF8926" s="677"/>
      <c r="CG8926" s="677"/>
    </row>
    <row r="8927" spans="1:85">
      <c r="A8927" s="54"/>
      <c r="B8927" s="54"/>
      <c r="C8927" s="54"/>
      <c r="D8927" s="224"/>
      <c r="E8927" s="116"/>
      <c r="F8927" s="116"/>
      <c r="G8927" s="117"/>
      <c r="H8927" s="117"/>
      <c r="I8927" s="79"/>
      <c r="J8927" s="54"/>
      <c r="K8927" s="75" t="s">
        <v>1501</v>
      </c>
      <c r="L8927" s="76">
        <f t="shared" si="486"/>
        <v>0</v>
      </c>
      <c r="M8927" s="76"/>
      <c r="N8927" s="76"/>
      <c r="O8927" s="76"/>
      <c r="P8927" s="76"/>
      <c r="Q8927" s="76"/>
      <c r="R8927" s="76"/>
      <c r="S8927" s="76"/>
      <c r="T8927" s="76"/>
      <c r="U8927" s="76"/>
      <c r="V8927" s="76"/>
      <c r="W8927" s="76"/>
      <c r="X8927" s="76"/>
      <c r="Y8927" s="677"/>
      <c r="Z8927" s="677"/>
      <c r="AA8927" s="677"/>
      <c r="AB8927" s="677"/>
      <c r="AC8927" s="677"/>
      <c r="AD8927" s="677"/>
      <c r="AE8927" s="677"/>
      <c r="AF8927" s="677"/>
      <c r="AG8927" s="677"/>
      <c r="AH8927" s="677"/>
      <c r="AI8927" s="677"/>
      <c r="AJ8927" s="677"/>
      <c r="AK8927" s="677"/>
      <c r="AL8927" s="677"/>
      <c r="AM8927" s="677"/>
      <c r="AN8927" s="677"/>
      <c r="AO8927" s="677"/>
      <c r="AP8927" s="677"/>
      <c r="AQ8927" s="677"/>
      <c r="AR8927" s="677"/>
      <c r="AS8927" s="677"/>
      <c r="AT8927" s="677"/>
      <c r="AU8927" s="677"/>
      <c r="AV8927" s="677"/>
      <c r="AW8927" s="677"/>
      <c r="AX8927" s="677"/>
      <c r="AY8927" s="677"/>
      <c r="AZ8927" s="677"/>
      <c r="BA8927" s="677"/>
      <c r="BB8927" s="677"/>
      <c r="BC8927" s="677"/>
      <c r="BD8927" s="677"/>
      <c r="BE8927" s="677"/>
      <c r="BF8927" s="677"/>
      <c r="BG8927" s="677"/>
      <c r="BH8927" s="677"/>
      <c r="BI8927" s="677"/>
      <c r="BJ8927" s="677"/>
      <c r="BK8927" s="677"/>
      <c r="BL8927" s="677"/>
      <c r="BM8927" s="677"/>
      <c r="BN8927" s="677"/>
      <c r="BO8927" s="677"/>
      <c r="BP8927" s="677"/>
      <c r="BQ8927" s="677"/>
      <c r="BR8927" s="677"/>
      <c r="BS8927" s="677"/>
      <c r="BT8927" s="677"/>
      <c r="BU8927" s="677"/>
      <c r="BV8927" s="677"/>
      <c r="BW8927" s="677"/>
      <c r="BX8927" s="677"/>
      <c r="BY8927" s="677"/>
      <c r="BZ8927" s="677"/>
      <c r="CA8927" s="677"/>
      <c r="CB8927" s="677"/>
      <c r="CC8927" s="677"/>
      <c r="CD8927" s="677"/>
      <c r="CE8927" s="677"/>
      <c r="CF8927" s="677"/>
      <c r="CG8927" s="677"/>
    </row>
    <row r="8928" spans="1:85">
      <c r="A8928" s="54"/>
      <c r="B8928" s="54"/>
      <c r="C8928" s="80"/>
      <c r="D8928" s="224"/>
      <c r="E8928" s="118"/>
      <c r="F8928" s="118"/>
      <c r="G8928" s="119"/>
      <c r="H8928" s="119"/>
      <c r="I8928" s="83"/>
      <c r="J8928" s="80"/>
      <c r="K8928" s="84" t="s">
        <v>1502</v>
      </c>
      <c r="L8928" s="76">
        <f t="shared" si="486"/>
        <v>3</v>
      </c>
      <c r="M8928" s="76"/>
      <c r="N8928" s="76"/>
      <c r="O8928" s="76">
        <v>1</v>
      </c>
      <c r="P8928" s="76"/>
      <c r="Q8928" s="76"/>
      <c r="R8928" s="76"/>
      <c r="S8928" s="76"/>
      <c r="T8928" s="76"/>
      <c r="U8928" s="76"/>
      <c r="V8928" s="76"/>
      <c r="W8928" s="76"/>
      <c r="X8928" s="76">
        <v>2</v>
      </c>
      <c r="Y8928" s="677"/>
      <c r="Z8928" s="677"/>
      <c r="AA8928" s="677"/>
      <c r="AB8928" s="677"/>
      <c r="AC8928" s="677"/>
      <c r="AD8928" s="677"/>
      <c r="AE8928" s="677"/>
      <c r="AF8928" s="677"/>
      <c r="AG8928" s="677"/>
      <c r="AH8928" s="677"/>
      <c r="AI8928" s="677"/>
      <c r="AJ8928" s="677"/>
      <c r="AK8928" s="677"/>
      <c r="AL8928" s="677"/>
      <c r="AM8928" s="677"/>
      <c r="AN8928" s="677"/>
      <c r="AO8928" s="677"/>
      <c r="AP8928" s="677"/>
      <c r="AQ8928" s="677"/>
      <c r="AR8928" s="677"/>
      <c r="AS8928" s="677"/>
      <c r="AT8928" s="677"/>
      <c r="AU8928" s="677"/>
      <c r="AV8928" s="677"/>
      <c r="AW8928" s="677"/>
      <c r="AX8928" s="677"/>
      <c r="AY8928" s="677"/>
      <c r="AZ8928" s="677"/>
      <c r="BA8928" s="677"/>
      <c r="BB8928" s="677"/>
      <c r="BC8928" s="677"/>
      <c r="BD8928" s="677"/>
      <c r="BE8928" s="677"/>
      <c r="BF8928" s="677"/>
      <c r="BG8928" s="677"/>
      <c r="BH8928" s="677"/>
      <c r="BI8928" s="677"/>
      <c r="BJ8928" s="677"/>
      <c r="BK8928" s="677"/>
      <c r="BL8928" s="677"/>
      <c r="BM8928" s="677"/>
      <c r="BN8928" s="677"/>
      <c r="BO8928" s="677"/>
      <c r="BP8928" s="677"/>
      <c r="BQ8928" s="677"/>
      <c r="BR8928" s="677"/>
      <c r="BS8928" s="677"/>
      <c r="BT8928" s="677"/>
      <c r="BU8928" s="677"/>
      <c r="BV8928" s="677"/>
      <c r="BW8928" s="677"/>
      <c r="BX8928" s="677"/>
      <c r="BY8928" s="677"/>
      <c r="BZ8928" s="677"/>
      <c r="CA8928" s="677"/>
      <c r="CB8928" s="677"/>
      <c r="CC8928" s="677"/>
      <c r="CD8928" s="677"/>
      <c r="CE8928" s="677"/>
      <c r="CF8928" s="677"/>
      <c r="CG8928" s="677"/>
    </row>
    <row r="8929" spans="1:85">
      <c r="A8929" s="54"/>
      <c r="B8929" s="54"/>
      <c r="C8929" s="46" t="s">
        <v>33</v>
      </c>
      <c r="D8929" s="224" t="s">
        <v>13489</v>
      </c>
      <c r="E8929" s="115" t="s">
        <v>13490</v>
      </c>
      <c r="F8929" s="114" t="s">
        <v>13491</v>
      </c>
      <c r="G8929" s="115" t="s">
        <v>13492</v>
      </c>
      <c r="H8929" s="115" t="s">
        <v>13493</v>
      </c>
      <c r="I8929" s="74">
        <v>0</v>
      </c>
      <c r="J8929" s="46" t="s">
        <v>1508</v>
      </c>
      <c r="K8929" s="75" t="s">
        <v>1509</v>
      </c>
      <c r="L8929" s="76">
        <f t="shared" si="486"/>
        <v>0</v>
      </c>
      <c r="M8929" s="76"/>
      <c r="N8929" s="76"/>
      <c r="O8929" s="76"/>
      <c r="P8929" s="76"/>
      <c r="Q8929" s="76"/>
      <c r="R8929" s="76"/>
      <c r="S8929" s="76"/>
      <c r="T8929" s="76"/>
      <c r="U8929" s="76"/>
      <c r="V8929" s="76"/>
      <c r="W8929" s="76"/>
      <c r="X8929" s="76"/>
      <c r="Y8929" s="677"/>
      <c r="Z8929" s="677"/>
      <c r="AA8929" s="677"/>
      <c r="AB8929" s="677"/>
      <c r="AC8929" s="677"/>
      <c r="AD8929" s="677"/>
      <c r="AE8929" s="677"/>
      <c r="AF8929" s="677"/>
      <c r="AG8929" s="677"/>
      <c r="AH8929" s="677"/>
      <c r="AI8929" s="677"/>
      <c r="AJ8929" s="677"/>
      <c r="AK8929" s="677"/>
      <c r="AL8929" s="677"/>
      <c r="AM8929" s="677"/>
      <c r="AN8929" s="677"/>
      <c r="AO8929" s="677"/>
      <c r="AP8929" s="677"/>
      <c r="AQ8929" s="677"/>
      <c r="AR8929" s="677"/>
      <c r="AS8929" s="677"/>
      <c r="AT8929" s="677"/>
      <c r="AU8929" s="677"/>
      <c r="AV8929" s="677"/>
      <c r="AW8929" s="677"/>
      <c r="AX8929" s="677"/>
      <c r="AY8929" s="677"/>
      <c r="AZ8929" s="677"/>
      <c r="BA8929" s="677"/>
      <c r="BB8929" s="677"/>
      <c r="BC8929" s="677"/>
      <c r="BD8929" s="677"/>
      <c r="BE8929" s="677"/>
      <c r="BF8929" s="677"/>
      <c r="BG8929" s="677"/>
      <c r="BH8929" s="677"/>
      <c r="BI8929" s="677"/>
      <c r="BJ8929" s="677"/>
      <c r="BK8929" s="677"/>
      <c r="BL8929" s="677"/>
      <c r="BM8929" s="677"/>
      <c r="BN8929" s="677"/>
      <c r="BO8929" s="677"/>
      <c r="BP8929" s="677"/>
      <c r="BQ8929" s="677"/>
      <c r="BR8929" s="677"/>
      <c r="BS8929" s="677"/>
      <c r="BT8929" s="677"/>
      <c r="BU8929" s="677"/>
      <c r="BV8929" s="677"/>
      <c r="BW8929" s="677"/>
      <c r="BX8929" s="677"/>
      <c r="BY8929" s="677"/>
      <c r="BZ8929" s="677"/>
      <c r="CA8929" s="677"/>
      <c r="CB8929" s="677"/>
      <c r="CC8929" s="677"/>
      <c r="CD8929" s="677"/>
      <c r="CE8929" s="677"/>
      <c r="CF8929" s="677"/>
      <c r="CG8929" s="677"/>
    </row>
    <row r="8930" spans="1:85">
      <c r="A8930" s="54"/>
      <c r="B8930" s="54"/>
      <c r="C8930" s="54"/>
      <c r="D8930" s="224"/>
      <c r="E8930" s="116"/>
      <c r="F8930" s="116"/>
      <c r="G8930" s="117"/>
      <c r="H8930" s="117"/>
      <c r="I8930" s="79"/>
      <c r="J8930" s="54"/>
      <c r="K8930" s="75" t="s">
        <v>1501</v>
      </c>
      <c r="L8930" s="76">
        <f t="shared" si="486"/>
        <v>0</v>
      </c>
      <c r="M8930" s="76"/>
      <c r="N8930" s="76"/>
      <c r="O8930" s="76"/>
      <c r="P8930" s="76"/>
      <c r="Q8930" s="76"/>
      <c r="R8930" s="76"/>
      <c r="S8930" s="76"/>
      <c r="T8930" s="76"/>
      <c r="U8930" s="76"/>
      <c r="V8930" s="76"/>
      <c r="W8930" s="76"/>
      <c r="X8930" s="76"/>
      <c r="Y8930" s="677"/>
      <c r="Z8930" s="677"/>
      <c r="AA8930" s="677"/>
      <c r="AB8930" s="677"/>
      <c r="AC8930" s="677"/>
      <c r="AD8930" s="677"/>
      <c r="AE8930" s="677"/>
      <c r="AF8930" s="677"/>
      <c r="AG8930" s="677"/>
      <c r="AH8930" s="677"/>
      <c r="AI8930" s="677"/>
      <c r="AJ8930" s="677"/>
      <c r="AK8930" s="677"/>
      <c r="AL8930" s="677"/>
      <c r="AM8930" s="677"/>
      <c r="AN8930" s="677"/>
      <c r="AO8930" s="677"/>
      <c r="AP8930" s="677"/>
      <c r="AQ8930" s="677"/>
      <c r="AR8930" s="677"/>
      <c r="AS8930" s="677"/>
      <c r="AT8930" s="677"/>
      <c r="AU8930" s="677"/>
      <c r="AV8930" s="677"/>
      <c r="AW8930" s="677"/>
      <c r="AX8930" s="677"/>
      <c r="AY8930" s="677"/>
      <c r="AZ8930" s="677"/>
      <c r="BA8930" s="677"/>
      <c r="BB8930" s="677"/>
      <c r="BC8930" s="677"/>
      <c r="BD8930" s="677"/>
      <c r="BE8930" s="677"/>
      <c r="BF8930" s="677"/>
      <c r="BG8930" s="677"/>
      <c r="BH8930" s="677"/>
      <c r="BI8930" s="677"/>
      <c r="BJ8930" s="677"/>
      <c r="BK8930" s="677"/>
      <c r="BL8930" s="677"/>
      <c r="BM8930" s="677"/>
      <c r="BN8930" s="677"/>
      <c r="BO8930" s="677"/>
      <c r="BP8930" s="677"/>
      <c r="BQ8930" s="677"/>
      <c r="BR8930" s="677"/>
      <c r="BS8930" s="677"/>
      <c r="BT8930" s="677"/>
      <c r="BU8930" s="677"/>
      <c r="BV8930" s="677"/>
      <c r="BW8930" s="677"/>
      <c r="BX8930" s="677"/>
      <c r="BY8930" s="677"/>
      <c r="BZ8930" s="677"/>
      <c r="CA8930" s="677"/>
      <c r="CB8930" s="677"/>
      <c r="CC8930" s="677"/>
      <c r="CD8930" s="677"/>
      <c r="CE8930" s="677"/>
      <c r="CF8930" s="677"/>
      <c r="CG8930" s="677"/>
    </row>
    <row r="8931" spans="1:85">
      <c r="A8931" s="54"/>
      <c r="B8931" s="54"/>
      <c r="C8931" s="80"/>
      <c r="D8931" s="224"/>
      <c r="E8931" s="118"/>
      <c r="F8931" s="118"/>
      <c r="G8931" s="119"/>
      <c r="H8931" s="119"/>
      <c r="I8931" s="83"/>
      <c r="J8931" s="80"/>
      <c r="K8931" s="84" t="s">
        <v>1502</v>
      </c>
      <c r="L8931" s="76">
        <f t="shared" si="486"/>
        <v>2</v>
      </c>
      <c r="M8931" s="76"/>
      <c r="N8931" s="76"/>
      <c r="O8931" s="76">
        <v>1</v>
      </c>
      <c r="P8931" s="76"/>
      <c r="Q8931" s="76"/>
      <c r="R8931" s="76"/>
      <c r="S8931" s="76"/>
      <c r="T8931" s="76"/>
      <c r="U8931" s="76"/>
      <c r="V8931" s="76"/>
      <c r="W8931" s="76"/>
      <c r="X8931" s="76">
        <v>1</v>
      </c>
      <c r="Y8931" s="677"/>
      <c r="Z8931" s="677"/>
      <c r="AA8931" s="677"/>
      <c r="AB8931" s="677"/>
      <c r="AC8931" s="677"/>
      <c r="AD8931" s="677"/>
      <c r="AE8931" s="677"/>
      <c r="AF8931" s="677"/>
      <c r="AG8931" s="677"/>
      <c r="AH8931" s="677"/>
      <c r="AI8931" s="677"/>
      <c r="AJ8931" s="677"/>
      <c r="AK8931" s="677"/>
      <c r="AL8931" s="677"/>
      <c r="AM8931" s="677"/>
      <c r="AN8931" s="677"/>
      <c r="AO8931" s="677"/>
      <c r="AP8931" s="677"/>
      <c r="AQ8931" s="677"/>
      <c r="AR8931" s="677"/>
      <c r="AS8931" s="677"/>
      <c r="AT8931" s="677"/>
      <c r="AU8931" s="677"/>
      <c r="AV8931" s="677"/>
      <c r="AW8931" s="677"/>
      <c r="AX8931" s="677"/>
      <c r="AY8931" s="677"/>
      <c r="AZ8931" s="677"/>
      <c r="BA8931" s="677"/>
      <c r="BB8931" s="677"/>
      <c r="BC8931" s="677"/>
      <c r="BD8931" s="677"/>
      <c r="BE8931" s="677"/>
      <c r="BF8931" s="677"/>
      <c r="BG8931" s="677"/>
      <c r="BH8931" s="677"/>
      <c r="BI8931" s="677"/>
      <c r="BJ8931" s="677"/>
      <c r="BK8931" s="677"/>
      <c r="BL8931" s="677"/>
      <c r="BM8931" s="677"/>
      <c r="BN8931" s="677"/>
      <c r="BO8931" s="677"/>
      <c r="BP8931" s="677"/>
      <c r="BQ8931" s="677"/>
      <c r="BR8931" s="677"/>
      <c r="BS8931" s="677"/>
      <c r="BT8931" s="677"/>
      <c r="BU8931" s="677"/>
      <c r="BV8931" s="677"/>
      <c r="BW8931" s="677"/>
      <c r="BX8931" s="677"/>
      <c r="BY8931" s="677"/>
      <c r="BZ8931" s="677"/>
      <c r="CA8931" s="677"/>
      <c r="CB8931" s="677"/>
      <c r="CC8931" s="677"/>
      <c r="CD8931" s="677"/>
      <c r="CE8931" s="677"/>
      <c r="CF8931" s="677"/>
      <c r="CG8931" s="677"/>
    </row>
    <row r="8932" spans="1:85">
      <c r="A8932" s="54"/>
      <c r="B8932" s="54"/>
      <c r="C8932" s="46" t="s">
        <v>33</v>
      </c>
      <c r="D8932" s="224" t="s">
        <v>13494</v>
      </c>
      <c r="E8932" s="115" t="s">
        <v>13495</v>
      </c>
      <c r="F8932" s="114" t="s">
        <v>13496</v>
      </c>
      <c r="G8932" s="115" t="s">
        <v>13497</v>
      </c>
      <c r="H8932" s="115"/>
      <c r="I8932" s="74">
        <v>0</v>
      </c>
      <c r="J8932" s="46" t="s">
        <v>1508</v>
      </c>
      <c r="K8932" s="75" t="s">
        <v>1509</v>
      </c>
      <c r="L8932" s="76">
        <f t="shared" si="486"/>
        <v>0</v>
      </c>
      <c r="M8932" s="76"/>
      <c r="N8932" s="76"/>
      <c r="O8932" s="76"/>
      <c r="P8932" s="76"/>
      <c r="Q8932" s="76"/>
      <c r="R8932" s="76"/>
      <c r="S8932" s="76"/>
      <c r="T8932" s="76"/>
      <c r="U8932" s="76"/>
      <c r="V8932" s="76"/>
      <c r="W8932" s="76"/>
      <c r="X8932" s="76"/>
      <c r="Y8932" s="677"/>
      <c r="Z8932" s="677"/>
      <c r="AA8932" s="677"/>
      <c r="AB8932" s="677"/>
      <c r="AC8932" s="677"/>
      <c r="AD8932" s="677"/>
      <c r="AE8932" s="677"/>
      <c r="AF8932" s="677"/>
      <c r="AG8932" s="677"/>
      <c r="AH8932" s="677"/>
      <c r="AI8932" s="677"/>
      <c r="AJ8932" s="677"/>
      <c r="AK8932" s="677"/>
      <c r="AL8932" s="677"/>
      <c r="AM8932" s="677"/>
      <c r="AN8932" s="677"/>
      <c r="AO8932" s="677"/>
      <c r="AP8932" s="677"/>
      <c r="AQ8932" s="677"/>
      <c r="AR8932" s="677"/>
      <c r="AS8932" s="677"/>
      <c r="AT8932" s="677"/>
      <c r="AU8932" s="677"/>
      <c r="AV8932" s="677"/>
      <c r="AW8932" s="677"/>
      <c r="AX8932" s="677"/>
      <c r="AY8932" s="677"/>
      <c r="AZ8932" s="677"/>
      <c r="BA8932" s="677"/>
      <c r="BB8932" s="677"/>
      <c r="BC8932" s="677"/>
      <c r="BD8932" s="677"/>
      <c r="BE8932" s="677"/>
      <c r="BF8932" s="677"/>
      <c r="BG8932" s="677"/>
      <c r="BH8932" s="677"/>
      <c r="BI8932" s="677"/>
      <c r="BJ8932" s="677"/>
      <c r="BK8932" s="677"/>
      <c r="BL8932" s="677"/>
      <c r="BM8932" s="677"/>
      <c r="BN8932" s="677"/>
      <c r="BO8932" s="677"/>
      <c r="BP8932" s="677"/>
      <c r="BQ8932" s="677"/>
      <c r="BR8932" s="677"/>
      <c r="BS8932" s="677"/>
      <c r="BT8932" s="677"/>
      <c r="BU8932" s="677"/>
      <c r="BV8932" s="677"/>
      <c r="BW8932" s="677"/>
      <c r="BX8932" s="677"/>
      <c r="BY8932" s="677"/>
      <c r="BZ8932" s="677"/>
      <c r="CA8932" s="677"/>
      <c r="CB8932" s="677"/>
      <c r="CC8932" s="677"/>
      <c r="CD8932" s="677"/>
      <c r="CE8932" s="677"/>
      <c r="CF8932" s="677"/>
      <c r="CG8932" s="677"/>
    </row>
    <row r="8933" spans="1:85">
      <c r="A8933" s="54"/>
      <c r="B8933" s="54"/>
      <c r="C8933" s="54"/>
      <c r="D8933" s="224"/>
      <c r="E8933" s="116"/>
      <c r="F8933" s="116"/>
      <c r="G8933" s="117"/>
      <c r="H8933" s="117"/>
      <c r="I8933" s="79"/>
      <c r="J8933" s="54"/>
      <c r="K8933" s="75" t="s">
        <v>1501</v>
      </c>
      <c r="L8933" s="76">
        <f t="shared" si="486"/>
        <v>0</v>
      </c>
      <c r="M8933" s="76"/>
      <c r="N8933" s="76"/>
      <c r="O8933" s="76"/>
      <c r="P8933" s="76"/>
      <c r="Q8933" s="76"/>
      <c r="R8933" s="76"/>
      <c r="S8933" s="76"/>
      <c r="T8933" s="76"/>
      <c r="U8933" s="76"/>
      <c r="V8933" s="76"/>
      <c r="W8933" s="76"/>
      <c r="X8933" s="76"/>
      <c r="Y8933" s="677"/>
      <c r="Z8933" s="677"/>
      <c r="AA8933" s="677"/>
      <c r="AB8933" s="677"/>
      <c r="AC8933" s="677"/>
      <c r="AD8933" s="677"/>
      <c r="AE8933" s="677"/>
      <c r="AF8933" s="677"/>
      <c r="AG8933" s="677"/>
      <c r="AH8933" s="677"/>
      <c r="AI8933" s="677"/>
      <c r="AJ8933" s="677"/>
      <c r="AK8933" s="677"/>
      <c r="AL8933" s="677"/>
      <c r="AM8933" s="677"/>
      <c r="AN8933" s="677"/>
      <c r="AO8933" s="677"/>
      <c r="AP8933" s="677"/>
      <c r="AQ8933" s="677"/>
      <c r="AR8933" s="677"/>
      <c r="AS8933" s="677"/>
      <c r="AT8933" s="677"/>
      <c r="AU8933" s="677"/>
      <c r="AV8933" s="677"/>
      <c r="AW8933" s="677"/>
      <c r="AX8933" s="677"/>
      <c r="AY8933" s="677"/>
      <c r="AZ8933" s="677"/>
      <c r="BA8933" s="677"/>
      <c r="BB8933" s="677"/>
      <c r="BC8933" s="677"/>
      <c r="BD8933" s="677"/>
      <c r="BE8933" s="677"/>
      <c r="BF8933" s="677"/>
      <c r="BG8933" s="677"/>
      <c r="BH8933" s="677"/>
      <c r="BI8933" s="677"/>
      <c r="BJ8933" s="677"/>
      <c r="BK8933" s="677"/>
      <c r="BL8933" s="677"/>
      <c r="BM8933" s="677"/>
      <c r="BN8933" s="677"/>
      <c r="BO8933" s="677"/>
      <c r="BP8933" s="677"/>
      <c r="BQ8933" s="677"/>
      <c r="BR8933" s="677"/>
      <c r="BS8933" s="677"/>
      <c r="BT8933" s="677"/>
      <c r="BU8933" s="677"/>
      <c r="BV8933" s="677"/>
      <c r="BW8933" s="677"/>
      <c r="BX8933" s="677"/>
      <c r="BY8933" s="677"/>
      <c r="BZ8933" s="677"/>
      <c r="CA8933" s="677"/>
      <c r="CB8933" s="677"/>
      <c r="CC8933" s="677"/>
      <c r="CD8933" s="677"/>
      <c r="CE8933" s="677"/>
      <c r="CF8933" s="677"/>
      <c r="CG8933" s="677"/>
    </row>
    <row r="8934" spans="1:85">
      <c r="A8934" s="54"/>
      <c r="B8934" s="54"/>
      <c r="C8934" s="80"/>
      <c r="D8934" s="224"/>
      <c r="E8934" s="118"/>
      <c r="F8934" s="118"/>
      <c r="G8934" s="119"/>
      <c r="H8934" s="119"/>
      <c r="I8934" s="83"/>
      <c r="J8934" s="80"/>
      <c r="K8934" s="84" t="s">
        <v>1502</v>
      </c>
      <c r="L8934" s="76">
        <f t="shared" si="486"/>
        <v>2</v>
      </c>
      <c r="M8934" s="76"/>
      <c r="N8934" s="76"/>
      <c r="O8934" s="76">
        <v>1</v>
      </c>
      <c r="P8934" s="76"/>
      <c r="Q8934" s="76"/>
      <c r="R8934" s="76"/>
      <c r="S8934" s="76"/>
      <c r="T8934" s="76"/>
      <c r="U8934" s="76"/>
      <c r="V8934" s="76"/>
      <c r="W8934" s="76"/>
      <c r="X8934" s="76">
        <v>1</v>
      </c>
      <c r="Y8934" s="677"/>
      <c r="Z8934" s="677"/>
      <c r="AA8934" s="677"/>
      <c r="AB8934" s="677"/>
      <c r="AC8934" s="677"/>
      <c r="AD8934" s="677"/>
      <c r="AE8934" s="677"/>
      <c r="AF8934" s="677"/>
      <c r="AG8934" s="677"/>
      <c r="AH8934" s="677"/>
      <c r="AI8934" s="677"/>
      <c r="AJ8934" s="677"/>
      <c r="AK8934" s="677"/>
      <c r="AL8934" s="677"/>
      <c r="AM8934" s="677"/>
      <c r="AN8934" s="677"/>
      <c r="AO8934" s="677"/>
      <c r="AP8934" s="677"/>
      <c r="AQ8934" s="677"/>
      <c r="AR8934" s="677"/>
      <c r="AS8934" s="677"/>
      <c r="AT8934" s="677"/>
      <c r="AU8934" s="677"/>
      <c r="AV8934" s="677"/>
      <c r="AW8934" s="677"/>
      <c r="AX8934" s="677"/>
      <c r="AY8934" s="677"/>
      <c r="AZ8934" s="677"/>
      <c r="BA8934" s="677"/>
      <c r="BB8934" s="677"/>
      <c r="BC8934" s="677"/>
      <c r="BD8934" s="677"/>
      <c r="BE8934" s="677"/>
      <c r="BF8934" s="677"/>
      <c r="BG8934" s="677"/>
      <c r="BH8934" s="677"/>
      <c r="BI8934" s="677"/>
      <c r="BJ8934" s="677"/>
      <c r="BK8934" s="677"/>
      <c r="BL8934" s="677"/>
      <c r="BM8934" s="677"/>
      <c r="BN8934" s="677"/>
      <c r="BO8934" s="677"/>
      <c r="BP8934" s="677"/>
      <c r="BQ8934" s="677"/>
      <c r="BR8934" s="677"/>
      <c r="BS8934" s="677"/>
      <c r="BT8934" s="677"/>
      <c r="BU8934" s="677"/>
      <c r="BV8934" s="677"/>
      <c r="BW8934" s="677"/>
      <c r="BX8934" s="677"/>
      <c r="BY8934" s="677"/>
      <c r="BZ8934" s="677"/>
      <c r="CA8934" s="677"/>
      <c r="CB8934" s="677"/>
      <c r="CC8934" s="677"/>
      <c r="CD8934" s="677"/>
      <c r="CE8934" s="677"/>
      <c r="CF8934" s="677"/>
      <c r="CG8934" s="677"/>
    </row>
    <row r="8935" spans="1:85">
      <c r="A8935" s="54"/>
      <c r="B8935" s="54"/>
      <c r="C8935" s="46" t="s">
        <v>33</v>
      </c>
      <c r="D8935" s="224" t="s">
        <v>13498</v>
      </c>
      <c r="E8935" s="115" t="s">
        <v>13499</v>
      </c>
      <c r="F8935" s="114" t="s">
        <v>13500</v>
      </c>
      <c r="G8935" s="115" t="s">
        <v>13501</v>
      </c>
      <c r="H8935" s="115"/>
      <c r="I8935" s="74">
        <v>0</v>
      </c>
      <c r="J8935" s="46" t="s">
        <v>1508</v>
      </c>
      <c r="K8935" s="75" t="s">
        <v>1509</v>
      </c>
      <c r="L8935" s="76">
        <f t="shared" si="486"/>
        <v>0</v>
      </c>
      <c r="M8935" s="76"/>
      <c r="N8935" s="76"/>
      <c r="O8935" s="76"/>
      <c r="P8935" s="76"/>
      <c r="Q8935" s="76"/>
      <c r="R8935" s="76"/>
      <c r="S8935" s="76"/>
      <c r="T8935" s="76"/>
      <c r="U8935" s="76"/>
      <c r="V8935" s="76"/>
      <c r="W8935" s="76"/>
      <c r="X8935" s="76"/>
      <c r="Y8935" s="677"/>
      <c r="Z8935" s="677"/>
      <c r="AA8935" s="677"/>
      <c r="AB8935" s="677"/>
      <c r="AC8935" s="677"/>
      <c r="AD8935" s="677"/>
      <c r="AE8935" s="677"/>
      <c r="AF8935" s="677"/>
      <c r="AG8935" s="677"/>
      <c r="AH8935" s="677"/>
      <c r="AI8935" s="677"/>
      <c r="AJ8935" s="677"/>
      <c r="AK8935" s="677"/>
      <c r="AL8935" s="677"/>
      <c r="AM8935" s="677"/>
      <c r="AN8935" s="677"/>
      <c r="AO8935" s="677"/>
      <c r="AP8935" s="677"/>
      <c r="AQ8935" s="677"/>
      <c r="AR8935" s="677"/>
      <c r="AS8935" s="677"/>
      <c r="AT8935" s="677"/>
      <c r="AU8935" s="677"/>
      <c r="AV8935" s="677"/>
      <c r="AW8935" s="677"/>
      <c r="AX8935" s="677"/>
      <c r="AY8935" s="677"/>
      <c r="AZ8935" s="677"/>
      <c r="BA8935" s="677"/>
      <c r="BB8935" s="677"/>
      <c r="BC8935" s="677"/>
      <c r="BD8935" s="677"/>
      <c r="BE8935" s="677"/>
      <c r="BF8935" s="677"/>
      <c r="BG8935" s="677"/>
      <c r="BH8935" s="677"/>
      <c r="BI8935" s="677"/>
      <c r="BJ8935" s="677"/>
      <c r="BK8935" s="677"/>
      <c r="BL8935" s="677"/>
      <c r="BM8935" s="677"/>
      <c r="BN8935" s="677"/>
      <c r="BO8935" s="677"/>
      <c r="BP8935" s="677"/>
      <c r="BQ8935" s="677"/>
      <c r="BR8935" s="677"/>
      <c r="BS8935" s="677"/>
      <c r="BT8935" s="677"/>
      <c r="BU8935" s="677"/>
      <c r="BV8935" s="677"/>
      <c r="BW8935" s="677"/>
      <c r="BX8935" s="677"/>
      <c r="BY8935" s="677"/>
      <c r="BZ8935" s="677"/>
      <c r="CA8935" s="677"/>
      <c r="CB8935" s="677"/>
      <c r="CC8935" s="677"/>
      <c r="CD8935" s="677"/>
      <c r="CE8935" s="677"/>
      <c r="CF8935" s="677"/>
      <c r="CG8935" s="677"/>
    </row>
    <row r="8936" spans="1:85">
      <c r="A8936" s="54"/>
      <c r="B8936" s="54"/>
      <c r="C8936" s="54"/>
      <c r="D8936" s="224"/>
      <c r="E8936" s="116"/>
      <c r="F8936" s="116"/>
      <c r="G8936" s="117"/>
      <c r="H8936" s="117"/>
      <c r="I8936" s="79"/>
      <c r="J8936" s="54"/>
      <c r="K8936" s="75" t="s">
        <v>1501</v>
      </c>
      <c r="L8936" s="76">
        <f t="shared" si="486"/>
        <v>0</v>
      </c>
      <c r="M8936" s="76"/>
      <c r="N8936" s="76"/>
      <c r="O8936" s="76"/>
      <c r="P8936" s="76"/>
      <c r="Q8936" s="76"/>
      <c r="R8936" s="76"/>
      <c r="S8936" s="76"/>
      <c r="T8936" s="76"/>
      <c r="U8936" s="76"/>
      <c r="V8936" s="76"/>
      <c r="W8936" s="76"/>
      <c r="X8936" s="76"/>
      <c r="Y8936" s="677"/>
      <c r="Z8936" s="677"/>
      <c r="AA8936" s="677"/>
      <c r="AB8936" s="677"/>
      <c r="AC8936" s="677"/>
      <c r="AD8936" s="677"/>
      <c r="AE8936" s="677"/>
      <c r="AF8936" s="677"/>
      <c r="AG8936" s="677"/>
      <c r="AH8936" s="677"/>
      <c r="AI8936" s="677"/>
      <c r="AJ8936" s="677"/>
      <c r="AK8936" s="677"/>
      <c r="AL8936" s="677"/>
      <c r="AM8936" s="677"/>
      <c r="AN8936" s="677"/>
      <c r="AO8936" s="677"/>
      <c r="AP8936" s="677"/>
      <c r="AQ8936" s="677"/>
      <c r="AR8936" s="677"/>
      <c r="AS8936" s="677"/>
      <c r="AT8936" s="677"/>
      <c r="AU8936" s="677"/>
      <c r="AV8936" s="677"/>
      <c r="AW8936" s="677"/>
      <c r="AX8936" s="677"/>
      <c r="AY8936" s="677"/>
      <c r="AZ8936" s="677"/>
      <c r="BA8936" s="677"/>
      <c r="BB8936" s="677"/>
      <c r="BC8936" s="677"/>
      <c r="BD8936" s="677"/>
      <c r="BE8936" s="677"/>
      <c r="BF8936" s="677"/>
      <c r="BG8936" s="677"/>
      <c r="BH8936" s="677"/>
      <c r="BI8936" s="677"/>
      <c r="BJ8936" s="677"/>
      <c r="BK8936" s="677"/>
      <c r="BL8936" s="677"/>
      <c r="BM8936" s="677"/>
      <c r="BN8936" s="677"/>
      <c r="BO8936" s="677"/>
      <c r="BP8936" s="677"/>
      <c r="BQ8936" s="677"/>
      <c r="BR8936" s="677"/>
      <c r="BS8936" s="677"/>
      <c r="BT8936" s="677"/>
      <c r="BU8936" s="677"/>
      <c r="BV8936" s="677"/>
      <c r="BW8936" s="677"/>
      <c r="BX8936" s="677"/>
      <c r="BY8936" s="677"/>
      <c r="BZ8936" s="677"/>
      <c r="CA8936" s="677"/>
      <c r="CB8936" s="677"/>
      <c r="CC8936" s="677"/>
      <c r="CD8936" s="677"/>
      <c r="CE8936" s="677"/>
      <c r="CF8936" s="677"/>
      <c r="CG8936" s="677"/>
    </row>
    <row r="8937" spans="1:85">
      <c r="A8937" s="54"/>
      <c r="B8937" s="54"/>
      <c r="C8937" s="80"/>
      <c r="D8937" s="224"/>
      <c r="E8937" s="118"/>
      <c r="F8937" s="118"/>
      <c r="G8937" s="119"/>
      <c r="H8937" s="119"/>
      <c r="I8937" s="83"/>
      <c r="J8937" s="80"/>
      <c r="K8937" s="84" t="s">
        <v>1502</v>
      </c>
      <c r="L8937" s="76">
        <f t="shared" si="486"/>
        <v>2</v>
      </c>
      <c r="M8937" s="76"/>
      <c r="N8937" s="76"/>
      <c r="O8937" s="76">
        <v>1</v>
      </c>
      <c r="P8937" s="76"/>
      <c r="Q8937" s="76"/>
      <c r="R8937" s="76"/>
      <c r="S8937" s="76"/>
      <c r="T8937" s="76"/>
      <c r="U8937" s="76"/>
      <c r="V8937" s="76"/>
      <c r="W8937" s="76"/>
      <c r="X8937" s="76">
        <v>1</v>
      </c>
      <c r="Y8937" s="677"/>
      <c r="Z8937" s="677"/>
      <c r="AA8937" s="677"/>
      <c r="AB8937" s="677"/>
      <c r="AC8937" s="677"/>
      <c r="AD8937" s="677"/>
      <c r="AE8937" s="677"/>
      <c r="AF8937" s="677"/>
      <c r="AG8937" s="677"/>
      <c r="AH8937" s="677"/>
      <c r="AI8937" s="677"/>
      <c r="AJ8937" s="677"/>
      <c r="AK8937" s="677"/>
      <c r="AL8937" s="677"/>
      <c r="AM8937" s="677"/>
      <c r="AN8937" s="677"/>
      <c r="AO8937" s="677"/>
      <c r="AP8937" s="677"/>
      <c r="AQ8937" s="677"/>
      <c r="AR8937" s="677"/>
      <c r="AS8937" s="677"/>
      <c r="AT8937" s="677"/>
      <c r="AU8937" s="677"/>
      <c r="AV8937" s="677"/>
      <c r="AW8937" s="677"/>
      <c r="AX8937" s="677"/>
      <c r="AY8937" s="677"/>
      <c r="AZ8937" s="677"/>
      <c r="BA8937" s="677"/>
      <c r="BB8937" s="677"/>
      <c r="BC8937" s="677"/>
      <c r="BD8937" s="677"/>
      <c r="BE8937" s="677"/>
      <c r="BF8937" s="677"/>
      <c r="BG8937" s="677"/>
      <c r="BH8937" s="677"/>
      <c r="BI8937" s="677"/>
      <c r="BJ8937" s="677"/>
      <c r="BK8937" s="677"/>
      <c r="BL8937" s="677"/>
      <c r="BM8937" s="677"/>
      <c r="BN8937" s="677"/>
      <c r="BO8937" s="677"/>
      <c r="BP8937" s="677"/>
      <c r="BQ8937" s="677"/>
      <c r="BR8937" s="677"/>
      <c r="BS8937" s="677"/>
      <c r="BT8937" s="677"/>
      <c r="BU8937" s="677"/>
      <c r="BV8937" s="677"/>
      <c r="BW8937" s="677"/>
      <c r="BX8937" s="677"/>
      <c r="BY8937" s="677"/>
      <c r="BZ8937" s="677"/>
      <c r="CA8937" s="677"/>
      <c r="CB8937" s="677"/>
      <c r="CC8937" s="677"/>
      <c r="CD8937" s="677"/>
      <c r="CE8937" s="677"/>
      <c r="CF8937" s="677"/>
      <c r="CG8937" s="677"/>
    </row>
    <row r="8938" spans="1:85">
      <c r="A8938" s="54"/>
      <c r="B8938" s="54"/>
      <c r="C8938" s="46" t="s">
        <v>33</v>
      </c>
      <c r="D8938" s="224" t="s">
        <v>13502</v>
      </c>
      <c r="E8938" s="115" t="s">
        <v>13503</v>
      </c>
      <c r="F8938" s="114" t="s">
        <v>13436</v>
      </c>
      <c r="G8938" s="115" t="s">
        <v>13504</v>
      </c>
      <c r="H8938" s="115" t="s">
        <v>13505</v>
      </c>
      <c r="I8938" s="74">
        <v>0</v>
      </c>
      <c r="J8938" s="46" t="s">
        <v>1508</v>
      </c>
      <c r="K8938" s="75" t="s">
        <v>1509</v>
      </c>
      <c r="L8938" s="76">
        <f t="shared" si="486"/>
        <v>0</v>
      </c>
      <c r="M8938" s="76"/>
      <c r="N8938" s="76"/>
      <c r="O8938" s="76"/>
      <c r="P8938" s="76"/>
      <c r="Q8938" s="76"/>
      <c r="R8938" s="76"/>
      <c r="S8938" s="76"/>
      <c r="T8938" s="76"/>
      <c r="U8938" s="76"/>
      <c r="V8938" s="76"/>
      <c r="W8938" s="76"/>
      <c r="X8938" s="76"/>
      <c r="Y8938" s="677"/>
      <c r="Z8938" s="677"/>
      <c r="AA8938" s="677"/>
      <c r="AB8938" s="677"/>
      <c r="AC8938" s="677"/>
      <c r="AD8938" s="677"/>
      <c r="AE8938" s="677"/>
      <c r="AF8938" s="677"/>
      <c r="AG8938" s="677"/>
      <c r="AH8938" s="677"/>
      <c r="AI8938" s="677"/>
      <c r="AJ8938" s="677"/>
      <c r="AK8938" s="677"/>
      <c r="AL8938" s="677"/>
      <c r="AM8938" s="677"/>
      <c r="AN8938" s="677"/>
      <c r="AO8938" s="677"/>
      <c r="AP8938" s="677"/>
      <c r="AQ8938" s="677"/>
      <c r="AR8938" s="677"/>
      <c r="AS8938" s="677"/>
      <c r="AT8938" s="677"/>
      <c r="AU8938" s="677"/>
      <c r="AV8938" s="677"/>
      <c r="AW8938" s="677"/>
      <c r="AX8938" s="677"/>
      <c r="AY8938" s="677"/>
      <c r="AZ8938" s="677"/>
      <c r="BA8938" s="677"/>
      <c r="BB8938" s="677"/>
      <c r="BC8938" s="677"/>
      <c r="BD8938" s="677"/>
      <c r="BE8938" s="677"/>
      <c r="BF8938" s="677"/>
      <c r="BG8938" s="677"/>
      <c r="BH8938" s="677"/>
      <c r="BI8938" s="677"/>
      <c r="BJ8938" s="677"/>
      <c r="BK8938" s="677"/>
      <c r="BL8938" s="677"/>
      <c r="BM8938" s="677"/>
      <c r="BN8938" s="677"/>
      <c r="BO8938" s="677"/>
      <c r="BP8938" s="677"/>
      <c r="BQ8938" s="677"/>
      <c r="BR8938" s="677"/>
      <c r="BS8938" s="677"/>
      <c r="BT8938" s="677"/>
      <c r="BU8938" s="677"/>
      <c r="BV8938" s="677"/>
      <c r="BW8938" s="677"/>
      <c r="BX8938" s="677"/>
      <c r="BY8938" s="677"/>
      <c r="BZ8938" s="677"/>
      <c r="CA8938" s="677"/>
      <c r="CB8938" s="677"/>
      <c r="CC8938" s="677"/>
      <c r="CD8938" s="677"/>
      <c r="CE8938" s="677"/>
      <c r="CF8938" s="677"/>
      <c r="CG8938" s="677"/>
    </row>
    <row r="8939" spans="1:85">
      <c r="A8939" s="54"/>
      <c r="B8939" s="54"/>
      <c r="C8939" s="54"/>
      <c r="D8939" s="224"/>
      <c r="E8939" s="116"/>
      <c r="F8939" s="116"/>
      <c r="G8939" s="117"/>
      <c r="H8939" s="117"/>
      <c r="I8939" s="79"/>
      <c r="J8939" s="54"/>
      <c r="K8939" s="75" t="s">
        <v>1501</v>
      </c>
      <c r="L8939" s="76">
        <f t="shared" si="486"/>
        <v>0</v>
      </c>
      <c r="M8939" s="76"/>
      <c r="N8939" s="76"/>
      <c r="O8939" s="76"/>
      <c r="P8939" s="76"/>
      <c r="Q8939" s="76"/>
      <c r="R8939" s="76"/>
      <c r="S8939" s="76"/>
      <c r="T8939" s="76"/>
      <c r="U8939" s="76"/>
      <c r="V8939" s="76"/>
      <c r="W8939" s="76"/>
      <c r="X8939" s="76"/>
      <c r="Y8939" s="677"/>
      <c r="Z8939" s="677"/>
      <c r="AA8939" s="677"/>
      <c r="AB8939" s="677"/>
      <c r="AC8939" s="677"/>
      <c r="AD8939" s="677"/>
      <c r="AE8939" s="677"/>
      <c r="AF8939" s="677"/>
      <c r="AG8939" s="677"/>
      <c r="AH8939" s="677"/>
      <c r="AI8939" s="677"/>
      <c r="AJ8939" s="677"/>
      <c r="AK8939" s="677"/>
      <c r="AL8939" s="677"/>
      <c r="AM8939" s="677"/>
      <c r="AN8939" s="677"/>
      <c r="AO8939" s="677"/>
      <c r="AP8939" s="677"/>
      <c r="AQ8939" s="677"/>
      <c r="AR8939" s="677"/>
      <c r="AS8939" s="677"/>
      <c r="AT8939" s="677"/>
      <c r="AU8939" s="677"/>
      <c r="AV8939" s="677"/>
      <c r="AW8939" s="677"/>
      <c r="AX8939" s="677"/>
      <c r="AY8939" s="677"/>
      <c r="AZ8939" s="677"/>
      <c r="BA8939" s="677"/>
      <c r="BB8939" s="677"/>
      <c r="BC8939" s="677"/>
      <c r="BD8939" s="677"/>
      <c r="BE8939" s="677"/>
      <c r="BF8939" s="677"/>
      <c r="BG8939" s="677"/>
      <c r="BH8939" s="677"/>
      <c r="BI8939" s="677"/>
      <c r="BJ8939" s="677"/>
      <c r="BK8939" s="677"/>
      <c r="BL8939" s="677"/>
      <c r="BM8939" s="677"/>
      <c r="BN8939" s="677"/>
      <c r="BO8939" s="677"/>
      <c r="BP8939" s="677"/>
      <c r="BQ8939" s="677"/>
      <c r="BR8939" s="677"/>
      <c r="BS8939" s="677"/>
      <c r="BT8939" s="677"/>
      <c r="BU8939" s="677"/>
      <c r="BV8939" s="677"/>
      <c r="BW8939" s="677"/>
      <c r="BX8939" s="677"/>
      <c r="BY8939" s="677"/>
      <c r="BZ8939" s="677"/>
      <c r="CA8939" s="677"/>
      <c r="CB8939" s="677"/>
      <c r="CC8939" s="677"/>
      <c r="CD8939" s="677"/>
      <c r="CE8939" s="677"/>
      <c r="CF8939" s="677"/>
      <c r="CG8939" s="677"/>
    </row>
    <row r="8940" spans="1:85">
      <c r="A8940" s="54"/>
      <c r="B8940" s="54"/>
      <c r="C8940" s="80"/>
      <c r="D8940" s="224"/>
      <c r="E8940" s="118"/>
      <c r="F8940" s="118"/>
      <c r="G8940" s="119"/>
      <c r="H8940" s="119"/>
      <c r="I8940" s="83"/>
      <c r="J8940" s="80"/>
      <c r="K8940" s="84" t="s">
        <v>1502</v>
      </c>
      <c r="L8940" s="76">
        <f t="shared" si="486"/>
        <v>3</v>
      </c>
      <c r="M8940" s="76"/>
      <c r="N8940" s="76"/>
      <c r="O8940" s="76">
        <v>2</v>
      </c>
      <c r="P8940" s="76"/>
      <c r="Q8940" s="76"/>
      <c r="R8940" s="76"/>
      <c r="S8940" s="76"/>
      <c r="T8940" s="76"/>
      <c r="U8940" s="76"/>
      <c r="V8940" s="76"/>
      <c r="W8940" s="76"/>
      <c r="X8940" s="76">
        <v>1</v>
      </c>
      <c r="Y8940" s="677"/>
      <c r="Z8940" s="677"/>
      <c r="AA8940" s="677"/>
      <c r="AB8940" s="677"/>
      <c r="AC8940" s="677"/>
      <c r="AD8940" s="677"/>
      <c r="AE8940" s="677"/>
      <c r="AF8940" s="677"/>
      <c r="AG8940" s="677"/>
      <c r="AH8940" s="677"/>
      <c r="AI8940" s="677"/>
      <c r="AJ8940" s="677"/>
      <c r="AK8940" s="677"/>
      <c r="AL8940" s="677"/>
      <c r="AM8940" s="677"/>
      <c r="AN8940" s="677"/>
      <c r="AO8940" s="677"/>
      <c r="AP8940" s="677"/>
      <c r="AQ8940" s="677"/>
      <c r="AR8940" s="677"/>
      <c r="AS8940" s="677"/>
      <c r="AT8940" s="677"/>
      <c r="AU8940" s="677"/>
      <c r="AV8940" s="677"/>
      <c r="AW8940" s="677"/>
      <c r="AX8940" s="677"/>
      <c r="AY8940" s="677"/>
      <c r="AZ8940" s="677"/>
      <c r="BA8940" s="677"/>
      <c r="BB8940" s="677"/>
      <c r="BC8940" s="677"/>
      <c r="BD8940" s="677"/>
      <c r="BE8940" s="677"/>
      <c r="BF8940" s="677"/>
      <c r="BG8940" s="677"/>
      <c r="BH8940" s="677"/>
      <c r="BI8940" s="677"/>
      <c r="BJ8940" s="677"/>
      <c r="BK8940" s="677"/>
      <c r="BL8940" s="677"/>
      <c r="BM8940" s="677"/>
      <c r="BN8940" s="677"/>
      <c r="BO8940" s="677"/>
      <c r="BP8940" s="677"/>
      <c r="BQ8940" s="677"/>
      <c r="BR8940" s="677"/>
      <c r="BS8940" s="677"/>
      <c r="BT8940" s="677"/>
      <c r="BU8940" s="677"/>
      <c r="BV8940" s="677"/>
      <c r="BW8940" s="677"/>
      <c r="BX8940" s="677"/>
      <c r="BY8940" s="677"/>
      <c r="BZ8940" s="677"/>
      <c r="CA8940" s="677"/>
      <c r="CB8940" s="677"/>
      <c r="CC8940" s="677"/>
      <c r="CD8940" s="677"/>
      <c r="CE8940" s="677"/>
      <c r="CF8940" s="677"/>
      <c r="CG8940" s="677"/>
    </row>
    <row r="8941" spans="1:85">
      <c r="A8941" s="54"/>
      <c r="B8941" s="54"/>
      <c r="C8941" s="46" t="s">
        <v>33</v>
      </c>
      <c r="D8941" s="224" t="s">
        <v>13506</v>
      </c>
      <c r="E8941" s="115" t="s">
        <v>13507</v>
      </c>
      <c r="F8941" s="114" t="s">
        <v>13508</v>
      </c>
      <c r="G8941" s="115" t="s">
        <v>13509</v>
      </c>
      <c r="H8941" s="115"/>
      <c r="I8941" s="74">
        <v>0</v>
      </c>
      <c r="J8941" s="46" t="s">
        <v>1508</v>
      </c>
      <c r="K8941" s="75" t="s">
        <v>1509</v>
      </c>
      <c r="L8941" s="76">
        <f t="shared" si="486"/>
        <v>0</v>
      </c>
      <c r="M8941" s="76"/>
      <c r="N8941" s="76"/>
      <c r="O8941" s="76"/>
      <c r="P8941" s="76"/>
      <c r="Q8941" s="76"/>
      <c r="R8941" s="76"/>
      <c r="S8941" s="76"/>
      <c r="T8941" s="76"/>
      <c r="U8941" s="76"/>
      <c r="V8941" s="76"/>
      <c r="W8941" s="76"/>
      <c r="X8941" s="76"/>
      <c r="Y8941" s="677"/>
      <c r="Z8941" s="677"/>
      <c r="AA8941" s="677"/>
      <c r="AB8941" s="677"/>
      <c r="AC8941" s="677"/>
      <c r="AD8941" s="677"/>
      <c r="AE8941" s="677"/>
      <c r="AF8941" s="677"/>
      <c r="AG8941" s="677"/>
      <c r="AH8941" s="677"/>
      <c r="AI8941" s="677"/>
      <c r="AJ8941" s="677"/>
      <c r="AK8941" s="677"/>
      <c r="AL8941" s="677"/>
      <c r="AM8941" s="677"/>
      <c r="AN8941" s="677"/>
      <c r="AO8941" s="677"/>
      <c r="AP8941" s="677"/>
      <c r="AQ8941" s="677"/>
      <c r="AR8941" s="677"/>
      <c r="AS8941" s="677"/>
      <c r="AT8941" s="677"/>
      <c r="AU8941" s="677"/>
      <c r="AV8941" s="677"/>
      <c r="AW8941" s="677"/>
      <c r="AX8941" s="677"/>
      <c r="AY8941" s="677"/>
      <c r="AZ8941" s="677"/>
      <c r="BA8941" s="677"/>
      <c r="BB8941" s="677"/>
      <c r="BC8941" s="677"/>
      <c r="BD8941" s="677"/>
      <c r="BE8941" s="677"/>
      <c r="BF8941" s="677"/>
      <c r="BG8941" s="677"/>
      <c r="BH8941" s="677"/>
      <c r="BI8941" s="677"/>
      <c r="BJ8941" s="677"/>
      <c r="BK8941" s="677"/>
      <c r="BL8941" s="677"/>
      <c r="BM8941" s="677"/>
      <c r="BN8941" s="677"/>
      <c r="BO8941" s="677"/>
      <c r="BP8941" s="677"/>
      <c r="BQ8941" s="677"/>
      <c r="BR8941" s="677"/>
      <c r="BS8941" s="677"/>
      <c r="BT8941" s="677"/>
      <c r="BU8941" s="677"/>
      <c r="BV8941" s="677"/>
      <c r="BW8941" s="677"/>
      <c r="BX8941" s="677"/>
      <c r="BY8941" s="677"/>
      <c r="BZ8941" s="677"/>
      <c r="CA8941" s="677"/>
      <c r="CB8941" s="677"/>
      <c r="CC8941" s="677"/>
      <c r="CD8941" s="677"/>
      <c r="CE8941" s="677"/>
      <c r="CF8941" s="677"/>
      <c r="CG8941" s="677"/>
    </row>
    <row r="8942" spans="1:85">
      <c r="A8942" s="54"/>
      <c r="B8942" s="54"/>
      <c r="C8942" s="54"/>
      <c r="D8942" s="224"/>
      <c r="E8942" s="116"/>
      <c r="F8942" s="116"/>
      <c r="G8942" s="117"/>
      <c r="H8942" s="117"/>
      <c r="I8942" s="79"/>
      <c r="J8942" s="54"/>
      <c r="K8942" s="75" t="s">
        <v>1501</v>
      </c>
      <c r="L8942" s="76">
        <f t="shared" si="486"/>
        <v>0</v>
      </c>
      <c r="M8942" s="76"/>
      <c r="N8942" s="76"/>
      <c r="O8942" s="76"/>
      <c r="P8942" s="76"/>
      <c r="Q8942" s="76"/>
      <c r="R8942" s="76"/>
      <c r="S8942" s="76"/>
      <c r="T8942" s="76"/>
      <c r="U8942" s="76"/>
      <c r="V8942" s="76"/>
      <c r="W8942" s="76"/>
      <c r="X8942" s="76"/>
      <c r="Y8942" s="677"/>
      <c r="Z8942" s="677"/>
      <c r="AA8942" s="677"/>
      <c r="AB8942" s="677"/>
      <c r="AC8942" s="677"/>
      <c r="AD8942" s="677"/>
      <c r="AE8942" s="677"/>
      <c r="AF8942" s="677"/>
      <c r="AG8942" s="677"/>
      <c r="AH8942" s="677"/>
      <c r="AI8942" s="677"/>
      <c r="AJ8942" s="677"/>
      <c r="AK8942" s="677"/>
      <c r="AL8942" s="677"/>
      <c r="AM8942" s="677"/>
      <c r="AN8942" s="677"/>
      <c r="AO8942" s="677"/>
      <c r="AP8942" s="677"/>
      <c r="AQ8942" s="677"/>
      <c r="AR8942" s="677"/>
      <c r="AS8942" s="677"/>
      <c r="AT8942" s="677"/>
      <c r="AU8942" s="677"/>
      <c r="AV8942" s="677"/>
      <c r="AW8942" s="677"/>
      <c r="AX8942" s="677"/>
      <c r="AY8942" s="677"/>
      <c r="AZ8942" s="677"/>
      <c r="BA8942" s="677"/>
      <c r="BB8942" s="677"/>
      <c r="BC8942" s="677"/>
      <c r="BD8942" s="677"/>
      <c r="BE8942" s="677"/>
      <c r="BF8942" s="677"/>
      <c r="BG8942" s="677"/>
      <c r="BH8942" s="677"/>
      <c r="BI8942" s="677"/>
      <c r="BJ8942" s="677"/>
      <c r="BK8942" s="677"/>
      <c r="BL8942" s="677"/>
      <c r="BM8942" s="677"/>
      <c r="BN8942" s="677"/>
      <c r="BO8942" s="677"/>
      <c r="BP8942" s="677"/>
      <c r="BQ8942" s="677"/>
      <c r="BR8942" s="677"/>
      <c r="BS8942" s="677"/>
      <c r="BT8942" s="677"/>
      <c r="BU8942" s="677"/>
      <c r="BV8942" s="677"/>
      <c r="BW8942" s="677"/>
      <c r="BX8942" s="677"/>
      <c r="BY8942" s="677"/>
      <c r="BZ8942" s="677"/>
      <c r="CA8942" s="677"/>
      <c r="CB8942" s="677"/>
      <c r="CC8942" s="677"/>
      <c r="CD8942" s="677"/>
      <c r="CE8942" s="677"/>
      <c r="CF8942" s="677"/>
      <c r="CG8942" s="677"/>
    </row>
    <row r="8943" spans="1:85">
      <c r="A8943" s="54"/>
      <c r="B8943" s="54"/>
      <c r="C8943" s="80"/>
      <c r="D8943" s="224"/>
      <c r="E8943" s="118"/>
      <c r="F8943" s="118"/>
      <c r="G8943" s="119"/>
      <c r="H8943" s="119"/>
      <c r="I8943" s="83"/>
      <c r="J8943" s="80"/>
      <c r="K8943" s="84" t="s">
        <v>1502</v>
      </c>
      <c r="L8943" s="76">
        <f t="shared" si="486"/>
        <v>3</v>
      </c>
      <c r="M8943" s="76"/>
      <c r="N8943" s="76"/>
      <c r="O8943" s="76">
        <v>1</v>
      </c>
      <c r="P8943" s="76"/>
      <c r="Q8943" s="76"/>
      <c r="R8943" s="76"/>
      <c r="S8943" s="76"/>
      <c r="T8943" s="76"/>
      <c r="U8943" s="76"/>
      <c r="V8943" s="76"/>
      <c r="W8943" s="76"/>
      <c r="X8943" s="76">
        <v>2</v>
      </c>
      <c r="Y8943" s="677"/>
      <c r="Z8943" s="677"/>
      <c r="AA8943" s="677"/>
      <c r="AB8943" s="677"/>
      <c r="AC8943" s="677"/>
      <c r="AD8943" s="677"/>
      <c r="AE8943" s="677"/>
      <c r="AF8943" s="677"/>
      <c r="AG8943" s="677"/>
      <c r="AH8943" s="677"/>
      <c r="AI8943" s="677"/>
      <c r="AJ8943" s="677"/>
      <c r="AK8943" s="677"/>
      <c r="AL8943" s="677"/>
      <c r="AM8943" s="677"/>
      <c r="AN8943" s="677"/>
      <c r="AO8943" s="677"/>
      <c r="AP8943" s="677"/>
      <c r="AQ8943" s="677"/>
      <c r="AR8943" s="677"/>
      <c r="AS8943" s="677"/>
      <c r="AT8943" s="677"/>
      <c r="AU8943" s="677"/>
      <c r="AV8943" s="677"/>
      <c r="AW8943" s="677"/>
      <c r="AX8943" s="677"/>
      <c r="AY8943" s="677"/>
      <c r="AZ8943" s="677"/>
      <c r="BA8943" s="677"/>
      <c r="BB8943" s="677"/>
      <c r="BC8943" s="677"/>
      <c r="BD8943" s="677"/>
      <c r="BE8943" s="677"/>
      <c r="BF8943" s="677"/>
      <c r="BG8943" s="677"/>
      <c r="BH8943" s="677"/>
      <c r="BI8943" s="677"/>
      <c r="BJ8943" s="677"/>
      <c r="BK8943" s="677"/>
      <c r="BL8943" s="677"/>
      <c r="BM8943" s="677"/>
      <c r="BN8943" s="677"/>
      <c r="BO8943" s="677"/>
      <c r="BP8943" s="677"/>
      <c r="BQ8943" s="677"/>
      <c r="BR8943" s="677"/>
      <c r="BS8943" s="677"/>
      <c r="BT8943" s="677"/>
      <c r="BU8943" s="677"/>
      <c r="BV8943" s="677"/>
      <c r="BW8943" s="677"/>
      <c r="BX8943" s="677"/>
      <c r="BY8943" s="677"/>
      <c r="BZ8943" s="677"/>
      <c r="CA8943" s="677"/>
      <c r="CB8943" s="677"/>
      <c r="CC8943" s="677"/>
      <c r="CD8943" s="677"/>
      <c r="CE8943" s="677"/>
      <c r="CF8943" s="677"/>
      <c r="CG8943" s="677"/>
    </row>
    <row r="8944" spans="1:85">
      <c r="A8944" s="54"/>
      <c r="B8944" s="54"/>
      <c r="C8944" s="46" t="s">
        <v>31</v>
      </c>
      <c r="D8944" s="224" t="s">
        <v>13510</v>
      </c>
      <c r="E8944" s="115" t="s">
        <v>13511</v>
      </c>
      <c r="F8944" s="114" t="s">
        <v>13512</v>
      </c>
      <c r="G8944" s="115" t="s">
        <v>13513</v>
      </c>
      <c r="H8944" s="115" t="s">
        <v>13514</v>
      </c>
      <c r="I8944" s="74">
        <v>0</v>
      </c>
      <c r="J8944" s="46" t="s">
        <v>1508</v>
      </c>
      <c r="K8944" s="75" t="s">
        <v>1509</v>
      </c>
      <c r="L8944" s="76">
        <f t="shared" si="486"/>
        <v>0</v>
      </c>
      <c r="M8944" s="76"/>
      <c r="N8944" s="76"/>
      <c r="O8944" s="76"/>
      <c r="P8944" s="76"/>
      <c r="Q8944" s="76"/>
      <c r="R8944" s="76"/>
      <c r="S8944" s="76"/>
      <c r="T8944" s="76"/>
      <c r="U8944" s="76"/>
      <c r="V8944" s="76"/>
      <c r="W8944" s="76"/>
      <c r="X8944" s="76"/>
      <c r="Y8944" s="677"/>
      <c r="Z8944" s="677"/>
      <c r="AA8944" s="677"/>
      <c r="AB8944" s="677"/>
      <c r="AC8944" s="677"/>
      <c r="AD8944" s="677"/>
      <c r="AE8944" s="677"/>
      <c r="AF8944" s="677"/>
      <c r="AG8944" s="677"/>
      <c r="AH8944" s="677"/>
      <c r="AI8944" s="677"/>
      <c r="AJ8944" s="677"/>
      <c r="AK8944" s="677"/>
      <c r="AL8944" s="677"/>
      <c r="AM8944" s="677"/>
      <c r="AN8944" s="677"/>
      <c r="AO8944" s="677"/>
      <c r="AP8944" s="677"/>
      <c r="AQ8944" s="677"/>
      <c r="AR8944" s="677"/>
      <c r="AS8944" s="677"/>
      <c r="AT8944" s="677"/>
      <c r="AU8944" s="677"/>
      <c r="AV8944" s="677"/>
      <c r="AW8944" s="677"/>
      <c r="AX8944" s="677"/>
      <c r="AY8944" s="677"/>
      <c r="AZ8944" s="677"/>
      <c r="BA8944" s="677"/>
      <c r="BB8944" s="677"/>
      <c r="BC8944" s="677"/>
      <c r="BD8944" s="677"/>
      <c r="BE8944" s="677"/>
      <c r="BF8944" s="677"/>
      <c r="BG8944" s="677"/>
      <c r="BH8944" s="677"/>
      <c r="BI8944" s="677"/>
      <c r="BJ8944" s="677"/>
      <c r="BK8944" s="677"/>
      <c r="BL8944" s="677"/>
      <c r="BM8944" s="677"/>
      <c r="BN8944" s="677"/>
      <c r="BO8944" s="677"/>
      <c r="BP8944" s="677"/>
      <c r="BQ8944" s="677"/>
      <c r="BR8944" s="677"/>
      <c r="BS8944" s="677"/>
      <c r="BT8944" s="677"/>
      <c r="BU8944" s="677"/>
      <c r="BV8944" s="677"/>
      <c r="BW8944" s="677"/>
      <c r="BX8944" s="677"/>
      <c r="BY8944" s="677"/>
      <c r="BZ8944" s="677"/>
      <c r="CA8944" s="677"/>
      <c r="CB8944" s="677"/>
      <c r="CC8944" s="677"/>
      <c r="CD8944" s="677"/>
      <c r="CE8944" s="677"/>
      <c r="CF8944" s="677"/>
      <c r="CG8944" s="677"/>
    </row>
    <row r="8945" spans="1:85">
      <c r="A8945" s="54"/>
      <c r="B8945" s="54"/>
      <c r="C8945" s="54"/>
      <c r="D8945" s="224"/>
      <c r="E8945" s="116"/>
      <c r="F8945" s="116"/>
      <c r="G8945" s="117"/>
      <c r="H8945" s="117"/>
      <c r="I8945" s="79"/>
      <c r="J8945" s="54"/>
      <c r="K8945" s="75" t="s">
        <v>1501</v>
      </c>
      <c r="L8945" s="76">
        <f t="shared" si="486"/>
        <v>4</v>
      </c>
      <c r="M8945" s="76">
        <v>1</v>
      </c>
      <c r="N8945" s="76">
        <v>1</v>
      </c>
      <c r="O8945" s="76"/>
      <c r="P8945" s="76"/>
      <c r="Q8945" s="76"/>
      <c r="R8945" s="76"/>
      <c r="S8945" s="76">
        <v>2</v>
      </c>
      <c r="T8945" s="76"/>
      <c r="U8945" s="76"/>
      <c r="V8945" s="76"/>
      <c r="W8945" s="76"/>
      <c r="X8945" s="76"/>
      <c r="Y8945" s="677"/>
      <c r="Z8945" s="677"/>
      <c r="AA8945" s="677"/>
      <c r="AB8945" s="677"/>
      <c r="AC8945" s="677"/>
      <c r="AD8945" s="677"/>
      <c r="AE8945" s="677"/>
      <c r="AF8945" s="677"/>
      <c r="AG8945" s="677"/>
      <c r="AH8945" s="677"/>
      <c r="AI8945" s="677"/>
      <c r="AJ8945" s="677"/>
      <c r="AK8945" s="677"/>
      <c r="AL8945" s="677"/>
      <c r="AM8945" s="677"/>
      <c r="AN8945" s="677"/>
      <c r="AO8945" s="677"/>
      <c r="AP8945" s="677"/>
      <c r="AQ8945" s="677"/>
      <c r="AR8945" s="677"/>
      <c r="AS8945" s="677"/>
      <c r="AT8945" s="677"/>
      <c r="AU8945" s="677"/>
      <c r="AV8945" s="677"/>
      <c r="AW8945" s="677"/>
      <c r="AX8945" s="677"/>
      <c r="AY8945" s="677"/>
      <c r="AZ8945" s="677"/>
      <c r="BA8945" s="677"/>
      <c r="BB8945" s="677"/>
      <c r="BC8945" s="677"/>
      <c r="BD8945" s="677"/>
      <c r="BE8945" s="677"/>
      <c r="BF8945" s="677"/>
      <c r="BG8945" s="677"/>
      <c r="BH8945" s="677"/>
      <c r="BI8945" s="677"/>
      <c r="BJ8945" s="677"/>
      <c r="BK8945" s="677"/>
      <c r="BL8945" s="677"/>
      <c r="BM8945" s="677"/>
      <c r="BN8945" s="677"/>
      <c r="BO8945" s="677"/>
      <c r="BP8945" s="677"/>
      <c r="BQ8945" s="677"/>
      <c r="BR8945" s="677"/>
      <c r="BS8945" s="677"/>
      <c r="BT8945" s="677"/>
      <c r="BU8945" s="677"/>
      <c r="BV8945" s="677"/>
      <c r="BW8945" s="677"/>
      <c r="BX8945" s="677"/>
      <c r="BY8945" s="677"/>
      <c r="BZ8945" s="677"/>
      <c r="CA8945" s="677"/>
      <c r="CB8945" s="677"/>
      <c r="CC8945" s="677"/>
      <c r="CD8945" s="677"/>
      <c r="CE8945" s="677"/>
      <c r="CF8945" s="677"/>
      <c r="CG8945" s="677"/>
    </row>
    <row r="8946" spans="1:85">
      <c r="A8946" s="54"/>
      <c r="B8946" s="54"/>
      <c r="C8946" s="80"/>
      <c r="D8946" s="224"/>
      <c r="E8946" s="118"/>
      <c r="F8946" s="118"/>
      <c r="G8946" s="119"/>
      <c r="H8946" s="119"/>
      <c r="I8946" s="83"/>
      <c r="J8946" s="80"/>
      <c r="K8946" s="84" t="s">
        <v>1502</v>
      </c>
      <c r="L8946" s="76">
        <f t="shared" si="486"/>
        <v>0</v>
      </c>
      <c r="M8946" s="76"/>
      <c r="N8946" s="76"/>
      <c r="O8946" s="76"/>
      <c r="P8946" s="76"/>
      <c r="Q8946" s="76"/>
      <c r="R8946" s="76"/>
      <c r="S8946" s="76"/>
      <c r="T8946" s="76"/>
      <c r="U8946" s="76"/>
      <c r="V8946" s="76"/>
      <c r="W8946" s="76"/>
      <c r="X8946" s="76"/>
      <c r="Y8946" s="677"/>
      <c r="Z8946" s="677"/>
      <c r="AA8946" s="677"/>
      <c r="AB8946" s="677"/>
      <c r="AC8946" s="677"/>
      <c r="AD8946" s="677"/>
      <c r="AE8946" s="677"/>
      <c r="AF8946" s="677"/>
      <c r="AG8946" s="677"/>
      <c r="AH8946" s="677"/>
      <c r="AI8946" s="677"/>
      <c r="AJ8946" s="677"/>
      <c r="AK8946" s="677"/>
      <c r="AL8946" s="677"/>
      <c r="AM8946" s="677"/>
      <c r="AN8946" s="677"/>
      <c r="AO8946" s="677"/>
      <c r="AP8946" s="677"/>
      <c r="AQ8946" s="677"/>
      <c r="AR8946" s="677"/>
      <c r="AS8946" s="677"/>
      <c r="AT8946" s="677"/>
      <c r="AU8946" s="677"/>
      <c r="AV8946" s="677"/>
      <c r="AW8946" s="677"/>
      <c r="AX8946" s="677"/>
      <c r="AY8946" s="677"/>
      <c r="AZ8946" s="677"/>
      <c r="BA8946" s="677"/>
      <c r="BB8946" s="677"/>
      <c r="BC8946" s="677"/>
      <c r="BD8946" s="677"/>
      <c r="BE8946" s="677"/>
      <c r="BF8946" s="677"/>
      <c r="BG8946" s="677"/>
      <c r="BH8946" s="677"/>
      <c r="BI8946" s="677"/>
      <c r="BJ8946" s="677"/>
      <c r="BK8946" s="677"/>
      <c r="BL8946" s="677"/>
      <c r="BM8946" s="677"/>
      <c r="BN8946" s="677"/>
      <c r="BO8946" s="677"/>
      <c r="BP8946" s="677"/>
      <c r="BQ8946" s="677"/>
      <c r="BR8946" s="677"/>
      <c r="BS8946" s="677"/>
      <c r="BT8946" s="677"/>
      <c r="BU8946" s="677"/>
      <c r="BV8946" s="677"/>
      <c r="BW8946" s="677"/>
      <c r="BX8946" s="677"/>
      <c r="BY8946" s="677"/>
      <c r="BZ8946" s="677"/>
      <c r="CA8946" s="677"/>
      <c r="CB8946" s="677"/>
      <c r="CC8946" s="677"/>
      <c r="CD8946" s="677"/>
      <c r="CE8946" s="677"/>
      <c r="CF8946" s="677"/>
      <c r="CG8946" s="677"/>
    </row>
    <row r="8947" spans="1:85">
      <c r="A8947" s="54"/>
      <c r="B8947" s="54"/>
      <c r="C8947" s="46" t="s">
        <v>33</v>
      </c>
      <c r="D8947" s="224" t="s">
        <v>13515</v>
      </c>
      <c r="E8947" s="115" t="s">
        <v>13516</v>
      </c>
      <c r="F8947" s="114" t="s">
        <v>13517</v>
      </c>
      <c r="G8947" s="115" t="s">
        <v>13518</v>
      </c>
      <c r="H8947" s="115"/>
      <c r="I8947" s="74">
        <v>0</v>
      </c>
      <c r="J8947" s="46" t="s">
        <v>1508</v>
      </c>
      <c r="K8947" s="75" t="s">
        <v>1509</v>
      </c>
      <c r="L8947" s="76">
        <f t="shared" si="486"/>
        <v>0</v>
      </c>
      <c r="M8947" s="76"/>
      <c r="N8947" s="76"/>
      <c r="O8947" s="76"/>
      <c r="P8947" s="76"/>
      <c r="Q8947" s="76"/>
      <c r="R8947" s="76"/>
      <c r="S8947" s="76"/>
      <c r="T8947" s="76"/>
      <c r="U8947" s="76"/>
      <c r="V8947" s="76"/>
      <c r="W8947" s="76"/>
      <c r="X8947" s="76"/>
      <c r="Y8947" s="677"/>
      <c r="Z8947" s="677"/>
      <c r="AA8947" s="677"/>
      <c r="AB8947" s="677"/>
      <c r="AC8947" s="677"/>
      <c r="AD8947" s="677"/>
      <c r="AE8947" s="677"/>
      <c r="AF8947" s="677"/>
      <c r="AG8947" s="677"/>
      <c r="AH8947" s="677"/>
      <c r="AI8947" s="677"/>
      <c r="AJ8947" s="677"/>
      <c r="AK8947" s="677"/>
      <c r="AL8947" s="677"/>
      <c r="AM8947" s="677"/>
      <c r="AN8947" s="677"/>
      <c r="AO8947" s="677"/>
      <c r="AP8947" s="677"/>
      <c r="AQ8947" s="677"/>
      <c r="AR8947" s="677"/>
      <c r="AS8947" s="677"/>
      <c r="AT8947" s="677"/>
      <c r="AU8947" s="677"/>
      <c r="AV8947" s="677"/>
      <c r="AW8947" s="677"/>
      <c r="AX8947" s="677"/>
      <c r="AY8947" s="677"/>
      <c r="AZ8947" s="677"/>
      <c r="BA8947" s="677"/>
      <c r="BB8947" s="677"/>
      <c r="BC8947" s="677"/>
      <c r="BD8947" s="677"/>
      <c r="BE8947" s="677"/>
      <c r="BF8947" s="677"/>
      <c r="BG8947" s="677"/>
      <c r="BH8947" s="677"/>
      <c r="BI8947" s="677"/>
      <c r="BJ8947" s="677"/>
      <c r="BK8947" s="677"/>
      <c r="BL8947" s="677"/>
      <c r="BM8947" s="677"/>
      <c r="BN8947" s="677"/>
      <c r="BO8947" s="677"/>
      <c r="BP8947" s="677"/>
      <c r="BQ8947" s="677"/>
      <c r="BR8947" s="677"/>
      <c r="BS8947" s="677"/>
      <c r="BT8947" s="677"/>
      <c r="BU8947" s="677"/>
      <c r="BV8947" s="677"/>
      <c r="BW8947" s="677"/>
      <c r="BX8947" s="677"/>
      <c r="BY8947" s="677"/>
      <c r="BZ8947" s="677"/>
      <c r="CA8947" s="677"/>
      <c r="CB8947" s="677"/>
      <c r="CC8947" s="677"/>
      <c r="CD8947" s="677"/>
      <c r="CE8947" s="677"/>
      <c r="CF8947" s="677"/>
      <c r="CG8947" s="677"/>
    </row>
    <row r="8948" spans="1:85">
      <c r="A8948" s="54"/>
      <c r="B8948" s="54"/>
      <c r="C8948" s="54"/>
      <c r="D8948" s="224"/>
      <c r="E8948" s="116"/>
      <c r="F8948" s="116"/>
      <c r="G8948" s="117"/>
      <c r="H8948" s="117"/>
      <c r="I8948" s="79"/>
      <c r="J8948" s="54"/>
      <c r="K8948" s="75" t="s">
        <v>1501</v>
      </c>
      <c r="L8948" s="76">
        <f t="shared" si="486"/>
        <v>0</v>
      </c>
      <c r="M8948" s="76"/>
      <c r="N8948" s="76"/>
      <c r="O8948" s="76"/>
      <c r="P8948" s="76"/>
      <c r="Q8948" s="76"/>
      <c r="R8948" s="76"/>
      <c r="S8948" s="76"/>
      <c r="T8948" s="76"/>
      <c r="U8948" s="76"/>
      <c r="V8948" s="76"/>
      <c r="W8948" s="76"/>
      <c r="X8948" s="76"/>
      <c r="Y8948" s="677"/>
      <c r="Z8948" s="677"/>
      <c r="AA8948" s="677"/>
      <c r="AB8948" s="677"/>
      <c r="AC8948" s="677"/>
      <c r="AD8948" s="677"/>
      <c r="AE8948" s="677"/>
      <c r="AF8948" s="677"/>
      <c r="AG8948" s="677"/>
      <c r="AH8948" s="677"/>
      <c r="AI8948" s="677"/>
      <c r="AJ8948" s="677"/>
      <c r="AK8948" s="677"/>
      <c r="AL8948" s="677"/>
      <c r="AM8948" s="677"/>
      <c r="AN8948" s="677"/>
      <c r="AO8948" s="677"/>
      <c r="AP8948" s="677"/>
      <c r="AQ8948" s="677"/>
      <c r="AR8948" s="677"/>
      <c r="AS8948" s="677"/>
      <c r="AT8948" s="677"/>
      <c r="AU8948" s="677"/>
      <c r="AV8948" s="677"/>
      <c r="AW8948" s="677"/>
      <c r="AX8948" s="677"/>
      <c r="AY8948" s="677"/>
      <c r="AZ8948" s="677"/>
      <c r="BA8948" s="677"/>
      <c r="BB8948" s="677"/>
      <c r="BC8948" s="677"/>
      <c r="BD8948" s="677"/>
      <c r="BE8948" s="677"/>
      <c r="BF8948" s="677"/>
      <c r="BG8948" s="677"/>
      <c r="BH8948" s="677"/>
      <c r="BI8948" s="677"/>
      <c r="BJ8948" s="677"/>
      <c r="BK8948" s="677"/>
      <c r="BL8948" s="677"/>
      <c r="BM8948" s="677"/>
      <c r="BN8948" s="677"/>
      <c r="BO8948" s="677"/>
      <c r="BP8948" s="677"/>
      <c r="BQ8948" s="677"/>
      <c r="BR8948" s="677"/>
      <c r="BS8948" s="677"/>
      <c r="BT8948" s="677"/>
      <c r="BU8948" s="677"/>
      <c r="BV8948" s="677"/>
      <c r="BW8948" s="677"/>
      <c r="BX8948" s="677"/>
      <c r="BY8948" s="677"/>
      <c r="BZ8948" s="677"/>
      <c r="CA8948" s="677"/>
      <c r="CB8948" s="677"/>
      <c r="CC8948" s="677"/>
      <c r="CD8948" s="677"/>
      <c r="CE8948" s="677"/>
      <c r="CF8948" s="677"/>
      <c r="CG8948" s="677"/>
    </row>
    <row r="8949" spans="1:85">
      <c r="A8949" s="54"/>
      <c r="B8949" s="54"/>
      <c r="C8949" s="80"/>
      <c r="D8949" s="224"/>
      <c r="E8949" s="118"/>
      <c r="F8949" s="118"/>
      <c r="G8949" s="119"/>
      <c r="H8949" s="119"/>
      <c r="I8949" s="83"/>
      <c r="J8949" s="80"/>
      <c r="K8949" s="84" t="s">
        <v>1502</v>
      </c>
      <c r="L8949" s="76">
        <f t="shared" si="486"/>
        <v>3</v>
      </c>
      <c r="M8949" s="76"/>
      <c r="N8949" s="76"/>
      <c r="O8949" s="76">
        <v>1</v>
      </c>
      <c r="P8949" s="76"/>
      <c r="Q8949" s="76"/>
      <c r="R8949" s="76"/>
      <c r="S8949" s="76"/>
      <c r="T8949" s="76">
        <v>1</v>
      </c>
      <c r="U8949" s="76"/>
      <c r="V8949" s="76"/>
      <c r="W8949" s="76"/>
      <c r="X8949" s="76">
        <v>1</v>
      </c>
      <c r="Y8949" s="677"/>
      <c r="Z8949" s="677"/>
      <c r="AA8949" s="677"/>
      <c r="AB8949" s="677"/>
      <c r="AC8949" s="677"/>
      <c r="AD8949" s="677"/>
      <c r="AE8949" s="677"/>
      <c r="AF8949" s="677"/>
      <c r="AG8949" s="677"/>
      <c r="AH8949" s="677"/>
      <c r="AI8949" s="677"/>
      <c r="AJ8949" s="677"/>
      <c r="AK8949" s="677"/>
      <c r="AL8949" s="677"/>
      <c r="AM8949" s="677"/>
      <c r="AN8949" s="677"/>
      <c r="AO8949" s="677"/>
      <c r="AP8949" s="677"/>
      <c r="AQ8949" s="677"/>
      <c r="AR8949" s="677"/>
      <c r="AS8949" s="677"/>
      <c r="AT8949" s="677"/>
      <c r="AU8949" s="677"/>
      <c r="AV8949" s="677"/>
      <c r="AW8949" s="677"/>
      <c r="AX8949" s="677"/>
      <c r="AY8949" s="677"/>
      <c r="AZ8949" s="677"/>
      <c r="BA8949" s="677"/>
      <c r="BB8949" s="677"/>
      <c r="BC8949" s="677"/>
      <c r="BD8949" s="677"/>
      <c r="BE8949" s="677"/>
      <c r="BF8949" s="677"/>
      <c r="BG8949" s="677"/>
      <c r="BH8949" s="677"/>
      <c r="BI8949" s="677"/>
      <c r="BJ8949" s="677"/>
      <c r="BK8949" s="677"/>
      <c r="BL8949" s="677"/>
      <c r="BM8949" s="677"/>
      <c r="BN8949" s="677"/>
      <c r="BO8949" s="677"/>
      <c r="BP8949" s="677"/>
      <c r="BQ8949" s="677"/>
      <c r="BR8949" s="677"/>
      <c r="BS8949" s="677"/>
      <c r="BT8949" s="677"/>
      <c r="BU8949" s="677"/>
      <c r="BV8949" s="677"/>
      <c r="BW8949" s="677"/>
      <c r="BX8949" s="677"/>
      <c r="BY8949" s="677"/>
      <c r="BZ8949" s="677"/>
      <c r="CA8949" s="677"/>
      <c r="CB8949" s="677"/>
      <c r="CC8949" s="677"/>
      <c r="CD8949" s="677"/>
      <c r="CE8949" s="677"/>
      <c r="CF8949" s="677"/>
      <c r="CG8949" s="677"/>
    </row>
    <row r="8950" spans="1:85">
      <c r="A8950" s="54"/>
      <c r="B8950" s="54"/>
      <c r="C8950" s="46" t="s">
        <v>33</v>
      </c>
      <c r="D8950" s="224" t="s">
        <v>13519</v>
      </c>
      <c r="E8950" s="115" t="s">
        <v>13520</v>
      </c>
      <c r="F8950" s="114" t="s">
        <v>13521</v>
      </c>
      <c r="G8950" s="115" t="s">
        <v>13522</v>
      </c>
      <c r="H8950" s="115"/>
      <c r="I8950" s="74">
        <v>0</v>
      </c>
      <c r="J8950" s="46" t="s">
        <v>1508</v>
      </c>
      <c r="K8950" s="75" t="s">
        <v>1509</v>
      </c>
      <c r="L8950" s="76">
        <f t="shared" si="486"/>
        <v>0</v>
      </c>
      <c r="M8950" s="76"/>
      <c r="N8950" s="76"/>
      <c r="O8950" s="76"/>
      <c r="P8950" s="76"/>
      <c r="Q8950" s="76"/>
      <c r="R8950" s="76"/>
      <c r="S8950" s="76"/>
      <c r="T8950" s="76"/>
      <c r="U8950" s="76"/>
      <c r="V8950" s="76"/>
      <c r="W8950" s="76"/>
      <c r="X8950" s="76"/>
      <c r="Y8950" s="677"/>
      <c r="Z8950" s="677"/>
      <c r="AA8950" s="677"/>
      <c r="AB8950" s="677"/>
      <c r="AC8950" s="677"/>
      <c r="AD8950" s="677"/>
      <c r="AE8950" s="677"/>
      <c r="AF8950" s="677"/>
      <c r="AG8950" s="677"/>
      <c r="AH8950" s="677"/>
      <c r="AI8950" s="677"/>
      <c r="AJ8950" s="677"/>
      <c r="AK8950" s="677"/>
      <c r="AL8950" s="677"/>
      <c r="AM8950" s="677"/>
      <c r="AN8950" s="677"/>
      <c r="AO8950" s="677"/>
      <c r="AP8950" s="677"/>
      <c r="AQ8950" s="677"/>
      <c r="AR8950" s="677"/>
      <c r="AS8950" s="677"/>
      <c r="AT8950" s="677"/>
      <c r="AU8950" s="677"/>
      <c r="AV8950" s="677"/>
      <c r="AW8950" s="677"/>
      <c r="AX8950" s="677"/>
      <c r="AY8950" s="677"/>
      <c r="AZ8950" s="677"/>
      <c r="BA8950" s="677"/>
      <c r="BB8950" s="677"/>
      <c r="BC8950" s="677"/>
      <c r="BD8950" s="677"/>
      <c r="BE8950" s="677"/>
      <c r="BF8950" s="677"/>
      <c r="BG8950" s="677"/>
      <c r="BH8950" s="677"/>
      <c r="BI8950" s="677"/>
      <c r="BJ8950" s="677"/>
      <c r="BK8950" s="677"/>
      <c r="BL8950" s="677"/>
      <c r="BM8950" s="677"/>
      <c r="BN8950" s="677"/>
      <c r="BO8950" s="677"/>
      <c r="BP8950" s="677"/>
      <c r="BQ8950" s="677"/>
      <c r="BR8950" s="677"/>
      <c r="BS8950" s="677"/>
      <c r="BT8950" s="677"/>
      <c r="BU8950" s="677"/>
      <c r="BV8950" s="677"/>
      <c r="BW8950" s="677"/>
      <c r="BX8950" s="677"/>
      <c r="BY8950" s="677"/>
      <c r="BZ8950" s="677"/>
      <c r="CA8950" s="677"/>
      <c r="CB8950" s="677"/>
      <c r="CC8950" s="677"/>
      <c r="CD8950" s="677"/>
      <c r="CE8950" s="677"/>
      <c r="CF8950" s="677"/>
      <c r="CG8950" s="677"/>
    </row>
    <row r="8951" spans="1:85">
      <c r="A8951" s="54"/>
      <c r="B8951" s="54"/>
      <c r="C8951" s="54"/>
      <c r="D8951" s="224"/>
      <c r="E8951" s="116"/>
      <c r="F8951" s="116"/>
      <c r="G8951" s="117"/>
      <c r="H8951" s="117"/>
      <c r="I8951" s="79"/>
      <c r="J8951" s="54"/>
      <c r="K8951" s="75" t="s">
        <v>1501</v>
      </c>
      <c r="L8951" s="76">
        <f t="shared" si="486"/>
        <v>0</v>
      </c>
      <c r="M8951" s="76"/>
      <c r="N8951" s="76"/>
      <c r="O8951" s="76"/>
      <c r="P8951" s="76"/>
      <c r="Q8951" s="76"/>
      <c r="R8951" s="76"/>
      <c r="S8951" s="76"/>
      <c r="T8951" s="76"/>
      <c r="U8951" s="76"/>
      <c r="V8951" s="76"/>
      <c r="W8951" s="76"/>
      <c r="X8951" s="76"/>
      <c r="Y8951" s="677"/>
      <c r="Z8951" s="677"/>
      <c r="AA8951" s="677"/>
      <c r="AB8951" s="677"/>
      <c r="AC8951" s="677"/>
      <c r="AD8951" s="677"/>
      <c r="AE8951" s="677"/>
      <c r="AF8951" s="677"/>
      <c r="AG8951" s="677"/>
      <c r="AH8951" s="677"/>
      <c r="AI8951" s="677"/>
      <c r="AJ8951" s="677"/>
      <c r="AK8951" s="677"/>
      <c r="AL8951" s="677"/>
      <c r="AM8951" s="677"/>
      <c r="AN8951" s="677"/>
      <c r="AO8951" s="677"/>
      <c r="AP8951" s="677"/>
      <c r="AQ8951" s="677"/>
      <c r="AR8951" s="677"/>
      <c r="AS8951" s="677"/>
      <c r="AT8951" s="677"/>
      <c r="AU8951" s="677"/>
      <c r="AV8951" s="677"/>
      <c r="AW8951" s="677"/>
      <c r="AX8951" s="677"/>
      <c r="AY8951" s="677"/>
      <c r="AZ8951" s="677"/>
      <c r="BA8951" s="677"/>
      <c r="BB8951" s="677"/>
      <c r="BC8951" s="677"/>
      <c r="BD8951" s="677"/>
      <c r="BE8951" s="677"/>
      <c r="BF8951" s="677"/>
      <c r="BG8951" s="677"/>
      <c r="BH8951" s="677"/>
      <c r="BI8951" s="677"/>
      <c r="BJ8951" s="677"/>
      <c r="BK8951" s="677"/>
      <c r="BL8951" s="677"/>
      <c r="BM8951" s="677"/>
      <c r="BN8951" s="677"/>
      <c r="BO8951" s="677"/>
      <c r="BP8951" s="677"/>
      <c r="BQ8951" s="677"/>
      <c r="BR8951" s="677"/>
      <c r="BS8951" s="677"/>
      <c r="BT8951" s="677"/>
      <c r="BU8951" s="677"/>
      <c r="BV8951" s="677"/>
      <c r="BW8951" s="677"/>
      <c r="BX8951" s="677"/>
      <c r="BY8951" s="677"/>
      <c r="BZ8951" s="677"/>
      <c r="CA8951" s="677"/>
      <c r="CB8951" s="677"/>
      <c r="CC8951" s="677"/>
      <c r="CD8951" s="677"/>
      <c r="CE8951" s="677"/>
      <c r="CF8951" s="677"/>
      <c r="CG8951" s="677"/>
    </row>
    <row r="8952" spans="1:85">
      <c r="A8952" s="54"/>
      <c r="B8952" s="54"/>
      <c r="C8952" s="80"/>
      <c r="D8952" s="224"/>
      <c r="E8952" s="118"/>
      <c r="F8952" s="118"/>
      <c r="G8952" s="119"/>
      <c r="H8952" s="119"/>
      <c r="I8952" s="83"/>
      <c r="J8952" s="80"/>
      <c r="K8952" s="84" t="s">
        <v>1502</v>
      </c>
      <c r="L8952" s="76">
        <f t="shared" si="486"/>
        <v>2</v>
      </c>
      <c r="M8952" s="76"/>
      <c r="N8952" s="76"/>
      <c r="O8952" s="76">
        <v>1</v>
      </c>
      <c r="P8952" s="76"/>
      <c r="Q8952" s="76"/>
      <c r="R8952" s="76"/>
      <c r="S8952" s="76"/>
      <c r="T8952" s="76"/>
      <c r="U8952" s="76"/>
      <c r="V8952" s="76"/>
      <c r="W8952" s="76"/>
      <c r="X8952" s="76">
        <v>1</v>
      </c>
      <c r="Y8952" s="677"/>
      <c r="Z8952" s="677"/>
      <c r="AA8952" s="677"/>
      <c r="AB8952" s="677"/>
      <c r="AC8952" s="677"/>
      <c r="AD8952" s="677"/>
      <c r="AE8952" s="677"/>
      <c r="AF8952" s="677"/>
      <c r="AG8952" s="677"/>
      <c r="AH8952" s="677"/>
      <c r="AI8952" s="677"/>
      <c r="AJ8952" s="677"/>
      <c r="AK8952" s="677"/>
      <c r="AL8952" s="677"/>
      <c r="AM8952" s="677"/>
      <c r="AN8952" s="677"/>
      <c r="AO8952" s="677"/>
      <c r="AP8952" s="677"/>
      <c r="AQ8952" s="677"/>
      <c r="AR8952" s="677"/>
      <c r="AS8952" s="677"/>
      <c r="AT8952" s="677"/>
      <c r="AU8952" s="677"/>
      <c r="AV8952" s="677"/>
      <c r="AW8952" s="677"/>
      <c r="AX8952" s="677"/>
      <c r="AY8952" s="677"/>
      <c r="AZ8952" s="677"/>
      <c r="BA8952" s="677"/>
      <c r="BB8952" s="677"/>
      <c r="BC8952" s="677"/>
      <c r="BD8952" s="677"/>
      <c r="BE8952" s="677"/>
      <c r="BF8952" s="677"/>
      <c r="BG8952" s="677"/>
      <c r="BH8952" s="677"/>
      <c r="BI8952" s="677"/>
      <c r="BJ8952" s="677"/>
      <c r="BK8952" s="677"/>
      <c r="BL8952" s="677"/>
      <c r="BM8952" s="677"/>
      <c r="BN8952" s="677"/>
      <c r="BO8952" s="677"/>
      <c r="BP8952" s="677"/>
      <c r="BQ8952" s="677"/>
      <c r="BR8952" s="677"/>
      <c r="BS8952" s="677"/>
      <c r="BT8952" s="677"/>
      <c r="BU8952" s="677"/>
      <c r="BV8952" s="677"/>
      <c r="BW8952" s="677"/>
      <c r="BX8952" s="677"/>
      <c r="BY8952" s="677"/>
      <c r="BZ8952" s="677"/>
      <c r="CA8952" s="677"/>
      <c r="CB8952" s="677"/>
      <c r="CC8952" s="677"/>
      <c r="CD8952" s="677"/>
      <c r="CE8952" s="677"/>
      <c r="CF8952" s="677"/>
      <c r="CG8952" s="677"/>
    </row>
    <row r="8953" spans="1:85">
      <c r="A8953" s="54"/>
      <c r="B8953" s="54"/>
      <c r="C8953" s="46" t="s">
        <v>33</v>
      </c>
      <c r="D8953" s="224" t="s">
        <v>13523</v>
      </c>
      <c r="E8953" s="115" t="s">
        <v>13524</v>
      </c>
      <c r="F8953" s="114" t="s">
        <v>13525</v>
      </c>
      <c r="G8953" s="115" t="s">
        <v>13526</v>
      </c>
      <c r="H8953" s="115" t="s">
        <v>13527</v>
      </c>
      <c r="I8953" s="74">
        <v>0</v>
      </c>
      <c r="J8953" s="46" t="s">
        <v>1508</v>
      </c>
      <c r="K8953" s="75" t="s">
        <v>1509</v>
      </c>
      <c r="L8953" s="76">
        <f t="shared" si="486"/>
        <v>0</v>
      </c>
      <c r="M8953" s="76"/>
      <c r="N8953" s="76"/>
      <c r="O8953" s="76"/>
      <c r="P8953" s="76"/>
      <c r="Q8953" s="76"/>
      <c r="R8953" s="76"/>
      <c r="S8953" s="76"/>
      <c r="T8953" s="76"/>
      <c r="U8953" s="76"/>
      <c r="V8953" s="76"/>
      <c r="W8953" s="76"/>
      <c r="X8953" s="76"/>
      <c r="Y8953" s="677"/>
      <c r="Z8953" s="677"/>
      <c r="AA8953" s="677"/>
      <c r="AB8953" s="677"/>
      <c r="AC8953" s="677"/>
      <c r="AD8953" s="677"/>
      <c r="AE8953" s="677"/>
      <c r="AF8953" s="677"/>
      <c r="AG8953" s="677"/>
      <c r="AH8953" s="677"/>
      <c r="AI8953" s="677"/>
      <c r="AJ8953" s="677"/>
      <c r="AK8953" s="677"/>
      <c r="AL8953" s="677"/>
      <c r="AM8953" s="677"/>
      <c r="AN8953" s="677"/>
      <c r="AO8953" s="677"/>
      <c r="AP8953" s="677"/>
      <c r="AQ8953" s="677"/>
      <c r="AR8953" s="677"/>
      <c r="AS8953" s="677"/>
      <c r="AT8953" s="677"/>
      <c r="AU8953" s="677"/>
      <c r="AV8953" s="677"/>
      <c r="AW8953" s="677"/>
      <c r="AX8953" s="677"/>
      <c r="AY8953" s="677"/>
      <c r="AZ8953" s="677"/>
      <c r="BA8953" s="677"/>
      <c r="BB8953" s="677"/>
      <c r="BC8953" s="677"/>
      <c r="BD8953" s="677"/>
      <c r="BE8953" s="677"/>
      <c r="BF8953" s="677"/>
      <c r="BG8953" s="677"/>
      <c r="BH8953" s="677"/>
      <c r="BI8953" s="677"/>
      <c r="BJ8953" s="677"/>
      <c r="BK8953" s="677"/>
      <c r="BL8953" s="677"/>
      <c r="BM8953" s="677"/>
      <c r="BN8953" s="677"/>
      <c r="BO8953" s="677"/>
      <c r="BP8953" s="677"/>
      <c r="BQ8953" s="677"/>
      <c r="BR8953" s="677"/>
      <c r="BS8953" s="677"/>
      <c r="BT8953" s="677"/>
      <c r="BU8953" s="677"/>
      <c r="BV8953" s="677"/>
      <c r="BW8953" s="677"/>
      <c r="BX8953" s="677"/>
      <c r="BY8953" s="677"/>
      <c r="BZ8953" s="677"/>
      <c r="CA8953" s="677"/>
      <c r="CB8953" s="677"/>
      <c r="CC8953" s="677"/>
      <c r="CD8953" s="677"/>
      <c r="CE8953" s="677"/>
      <c r="CF8953" s="677"/>
      <c r="CG8953" s="677"/>
    </row>
    <row r="8954" spans="1:85">
      <c r="A8954" s="54"/>
      <c r="B8954" s="54"/>
      <c r="C8954" s="54"/>
      <c r="D8954" s="224"/>
      <c r="E8954" s="116"/>
      <c r="F8954" s="116"/>
      <c r="G8954" s="117"/>
      <c r="H8954" s="117"/>
      <c r="I8954" s="79"/>
      <c r="J8954" s="54"/>
      <c r="K8954" s="75" t="s">
        <v>1501</v>
      </c>
      <c r="L8954" s="76">
        <f t="shared" si="486"/>
        <v>0</v>
      </c>
      <c r="M8954" s="76"/>
      <c r="N8954" s="76"/>
      <c r="O8954" s="76"/>
      <c r="P8954" s="76"/>
      <c r="Q8954" s="76"/>
      <c r="R8954" s="76"/>
      <c r="S8954" s="76"/>
      <c r="T8954" s="76"/>
      <c r="U8954" s="76"/>
      <c r="V8954" s="76"/>
      <c r="W8954" s="76"/>
      <c r="X8954" s="76"/>
      <c r="Y8954" s="677"/>
      <c r="Z8954" s="677"/>
      <c r="AA8954" s="677"/>
      <c r="AB8954" s="677"/>
      <c r="AC8954" s="677"/>
      <c r="AD8954" s="677"/>
      <c r="AE8954" s="677"/>
      <c r="AF8954" s="677"/>
      <c r="AG8954" s="677"/>
      <c r="AH8954" s="677"/>
      <c r="AI8954" s="677"/>
      <c r="AJ8954" s="677"/>
      <c r="AK8954" s="677"/>
      <c r="AL8954" s="677"/>
      <c r="AM8954" s="677"/>
      <c r="AN8954" s="677"/>
      <c r="AO8954" s="677"/>
      <c r="AP8954" s="677"/>
      <c r="AQ8954" s="677"/>
      <c r="AR8954" s="677"/>
      <c r="AS8954" s="677"/>
      <c r="AT8954" s="677"/>
      <c r="AU8954" s="677"/>
      <c r="AV8954" s="677"/>
      <c r="AW8954" s="677"/>
      <c r="AX8954" s="677"/>
      <c r="AY8954" s="677"/>
      <c r="AZ8954" s="677"/>
      <c r="BA8954" s="677"/>
      <c r="BB8954" s="677"/>
      <c r="BC8954" s="677"/>
      <c r="BD8954" s="677"/>
      <c r="BE8954" s="677"/>
      <c r="BF8954" s="677"/>
      <c r="BG8954" s="677"/>
      <c r="BH8954" s="677"/>
      <c r="BI8954" s="677"/>
      <c r="BJ8954" s="677"/>
      <c r="BK8954" s="677"/>
      <c r="BL8954" s="677"/>
      <c r="BM8954" s="677"/>
      <c r="BN8954" s="677"/>
      <c r="BO8954" s="677"/>
      <c r="BP8954" s="677"/>
      <c r="BQ8954" s="677"/>
      <c r="BR8954" s="677"/>
      <c r="BS8954" s="677"/>
      <c r="BT8954" s="677"/>
      <c r="BU8954" s="677"/>
      <c r="BV8954" s="677"/>
      <c r="BW8954" s="677"/>
      <c r="BX8954" s="677"/>
      <c r="BY8954" s="677"/>
      <c r="BZ8954" s="677"/>
      <c r="CA8954" s="677"/>
      <c r="CB8954" s="677"/>
      <c r="CC8954" s="677"/>
      <c r="CD8954" s="677"/>
      <c r="CE8954" s="677"/>
      <c r="CF8954" s="677"/>
      <c r="CG8954" s="677"/>
    </row>
    <row r="8955" spans="1:85">
      <c r="A8955" s="54"/>
      <c r="B8955" s="54"/>
      <c r="C8955" s="80"/>
      <c r="D8955" s="224"/>
      <c r="E8955" s="118"/>
      <c r="F8955" s="118"/>
      <c r="G8955" s="119"/>
      <c r="H8955" s="119"/>
      <c r="I8955" s="83"/>
      <c r="J8955" s="80"/>
      <c r="K8955" s="84" t="s">
        <v>1502</v>
      </c>
      <c r="L8955" s="76">
        <f t="shared" si="486"/>
        <v>2</v>
      </c>
      <c r="M8955" s="76">
        <v>2</v>
      </c>
      <c r="N8955" s="76"/>
      <c r="O8955" s="76"/>
      <c r="P8955" s="76"/>
      <c r="Q8955" s="76"/>
      <c r="R8955" s="76"/>
      <c r="S8955" s="76"/>
      <c r="T8955" s="76"/>
      <c r="U8955" s="76"/>
      <c r="V8955" s="76"/>
      <c r="W8955" s="76"/>
      <c r="X8955" s="76"/>
      <c r="Y8955" s="677"/>
      <c r="Z8955" s="677"/>
      <c r="AA8955" s="677"/>
      <c r="AB8955" s="677"/>
      <c r="AC8955" s="677"/>
      <c r="AD8955" s="677"/>
      <c r="AE8955" s="677"/>
      <c r="AF8955" s="677"/>
      <c r="AG8955" s="677"/>
      <c r="AH8955" s="677"/>
      <c r="AI8955" s="677"/>
      <c r="AJ8955" s="677"/>
      <c r="AK8955" s="677"/>
      <c r="AL8955" s="677"/>
      <c r="AM8955" s="677"/>
      <c r="AN8955" s="677"/>
      <c r="AO8955" s="677"/>
      <c r="AP8955" s="677"/>
      <c r="AQ8955" s="677"/>
      <c r="AR8955" s="677"/>
      <c r="AS8955" s="677"/>
      <c r="AT8955" s="677"/>
      <c r="AU8955" s="677"/>
      <c r="AV8955" s="677"/>
      <c r="AW8955" s="677"/>
      <c r="AX8955" s="677"/>
      <c r="AY8955" s="677"/>
      <c r="AZ8955" s="677"/>
      <c r="BA8955" s="677"/>
      <c r="BB8955" s="677"/>
      <c r="BC8955" s="677"/>
      <c r="BD8955" s="677"/>
      <c r="BE8955" s="677"/>
      <c r="BF8955" s="677"/>
      <c r="BG8955" s="677"/>
      <c r="BH8955" s="677"/>
      <c r="BI8955" s="677"/>
      <c r="BJ8955" s="677"/>
      <c r="BK8955" s="677"/>
      <c r="BL8955" s="677"/>
      <c r="BM8955" s="677"/>
      <c r="BN8955" s="677"/>
      <c r="BO8955" s="677"/>
      <c r="BP8955" s="677"/>
      <c r="BQ8955" s="677"/>
      <c r="BR8955" s="677"/>
      <c r="BS8955" s="677"/>
      <c r="BT8955" s="677"/>
      <c r="BU8955" s="677"/>
      <c r="BV8955" s="677"/>
      <c r="BW8955" s="677"/>
      <c r="BX8955" s="677"/>
      <c r="BY8955" s="677"/>
      <c r="BZ8955" s="677"/>
      <c r="CA8955" s="677"/>
      <c r="CB8955" s="677"/>
      <c r="CC8955" s="677"/>
      <c r="CD8955" s="677"/>
      <c r="CE8955" s="677"/>
      <c r="CF8955" s="677"/>
      <c r="CG8955" s="677"/>
    </row>
    <row r="8956" spans="1:85">
      <c r="A8956" s="54"/>
      <c r="B8956" s="54"/>
      <c r="C8956" s="46" t="s">
        <v>33</v>
      </c>
      <c r="D8956" s="224" t="s">
        <v>13528</v>
      </c>
      <c r="E8956" s="115" t="s">
        <v>13529</v>
      </c>
      <c r="F8956" s="114" t="s">
        <v>13530</v>
      </c>
      <c r="G8956" s="115" t="s">
        <v>13531</v>
      </c>
      <c r="H8956" s="115"/>
      <c r="I8956" s="74">
        <v>0</v>
      </c>
      <c r="J8956" s="46" t="s">
        <v>1508</v>
      </c>
      <c r="K8956" s="75" t="s">
        <v>1509</v>
      </c>
      <c r="L8956" s="76">
        <f t="shared" si="486"/>
        <v>0</v>
      </c>
      <c r="M8956" s="76"/>
      <c r="N8956" s="76"/>
      <c r="O8956" s="76"/>
      <c r="P8956" s="76"/>
      <c r="Q8956" s="76"/>
      <c r="R8956" s="76"/>
      <c r="S8956" s="76"/>
      <c r="T8956" s="76"/>
      <c r="U8956" s="76"/>
      <c r="V8956" s="76"/>
      <c r="W8956" s="76"/>
      <c r="X8956" s="76"/>
      <c r="Y8956" s="677"/>
      <c r="Z8956" s="677"/>
      <c r="AA8956" s="677"/>
      <c r="AB8956" s="677"/>
      <c r="AC8956" s="677"/>
      <c r="AD8956" s="677"/>
      <c r="AE8956" s="677"/>
      <c r="AF8956" s="677"/>
      <c r="AG8956" s="677"/>
      <c r="AH8956" s="677"/>
      <c r="AI8956" s="677"/>
      <c r="AJ8956" s="677"/>
      <c r="AK8956" s="677"/>
      <c r="AL8956" s="677"/>
      <c r="AM8956" s="677"/>
      <c r="AN8956" s="677"/>
      <c r="AO8956" s="677"/>
      <c r="AP8956" s="677"/>
      <c r="AQ8956" s="677"/>
      <c r="AR8956" s="677"/>
      <c r="AS8956" s="677"/>
      <c r="AT8956" s="677"/>
      <c r="AU8956" s="677"/>
      <c r="AV8956" s="677"/>
      <c r="AW8956" s="677"/>
      <c r="AX8956" s="677"/>
      <c r="AY8956" s="677"/>
      <c r="AZ8956" s="677"/>
      <c r="BA8956" s="677"/>
      <c r="BB8956" s="677"/>
      <c r="BC8956" s="677"/>
      <c r="BD8956" s="677"/>
      <c r="BE8956" s="677"/>
      <c r="BF8956" s="677"/>
      <c r="BG8956" s="677"/>
      <c r="BH8956" s="677"/>
      <c r="BI8956" s="677"/>
      <c r="BJ8956" s="677"/>
      <c r="BK8956" s="677"/>
      <c r="BL8956" s="677"/>
      <c r="BM8956" s="677"/>
      <c r="BN8956" s="677"/>
      <c r="BO8956" s="677"/>
      <c r="BP8956" s="677"/>
      <c r="BQ8956" s="677"/>
      <c r="BR8956" s="677"/>
      <c r="BS8956" s="677"/>
      <c r="BT8956" s="677"/>
      <c r="BU8956" s="677"/>
      <c r="BV8956" s="677"/>
      <c r="BW8956" s="677"/>
      <c r="BX8956" s="677"/>
      <c r="BY8956" s="677"/>
      <c r="BZ8956" s="677"/>
      <c r="CA8956" s="677"/>
      <c r="CB8956" s="677"/>
      <c r="CC8956" s="677"/>
      <c r="CD8956" s="677"/>
      <c r="CE8956" s="677"/>
      <c r="CF8956" s="677"/>
      <c r="CG8956" s="677"/>
    </row>
    <row r="8957" spans="1:85">
      <c r="A8957" s="54"/>
      <c r="B8957" s="54"/>
      <c r="C8957" s="54"/>
      <c r="D8957" s="224"/>
      <c r="E8957" s="116"/>
      <c r="F8957" s="116"/>
      <c r="G8957" s="117"/>
      <c r="H8957" s="117"/>
      <c r="I8957" s="79"/>
      <c r="J8957" s="54"/>
      <c r="K8957" s="75" t="s">
        <v>1501</v>
      </c>
      <c r="L8957" s="76">
        <f t="shared" si="486"/>
        <v>0</v>
      </c>
      <c r="M8957" s="76"/>
      <c r="N8957" s="76"/>
      <c r="O8957" s="76"/>
      <c r="P8957" s="76"/>
      <c r="Q8957" s="76"/>
      <c r="R8957" s="76"/>
      <c r="S8957" s="76"/>
      <c r="T8957" s="76"/>
      <c r="U8957" s="76"/>
      <c r="V8957" s="76"/>
      <c r="W8957" s="76"/>
      <c r="X8957" s="76"/>
      <c r="Y8957" s="677"/>
      <c r="Z8957" s="677"/>
      <c r="AA8957" s="677"/>
      <c r="AB8957" s="677"/>
      <c r="AC8957" s="677"/>
      <c r="AD8957" s="677"/>
      <c r="AE8957" s="677"/>
      <c r="AF8957" s="677"/>
      <c r="AG8957" s="677"/>
      <c r="AH8957" s="677"/>
      <c r="AI8957" s="677"/>
      <c r="AJ8957" s="677"/>
      <c r="AK8957" s="677"/>
      <c r="AL8957" s="677"/>
      <c r="AM8957" s="677"/>
      <c r="AN8957" s="677"/>
      <c r="AO8957" s="677"/>
      <c r="AP8957" s="677"/>
      <c r="AQ8957" s="677"/>
      <c r="AR8957" s="677"/>
      <c r="AS8957" s="677"/>
      <c r="AT8957" s="677"/>
      <c r="AU8957" s="677"/>
      <c r="AV8957" s="677"/>
      <c r="AW8957" s="677"/>
      <c r="AX8957" s="677"/>
      <c r="AY8957" s="677"/>
      <c r="AZ8957" s="677"/>
      <c r="BA8957" s="677"/>
      <c r="BB8957" s="677"/>
      <c r="BC8957" s="677"/>
      <c r="BD8957" s="677"/>
      <c r="BE8957" s="677"/>
      <c r="BF8957" s="677"/>
      <c r="BG8957" s="677"/>
      <c r="BH8957" s="677"/>
      <c r="BI8957" s="677"/>
      <c r="BJ8957" s="677"/>
      <c r="BK8957" s="677"/>
      <c r="BL8957" s="677"/>
      <c r="BM8957" s="677"/>
      <c r="BN8957" s="677"/>
      <c r="BO8957" s="677"/>
      <c r="BP8957" s="677"/>
      <c r="BQ8957" s="677"/>
      <c r="BR8957" s="677"/>
      <c r="BS8957" s="677"/>
      <c r="BT8957" s="677"/>
      <c r="BU8957" s="677"/>
      <c r="BV8957" s="677"/>
      <c r="BW8957" s="677"/>
      <c r="BX8957" s="677"/>
      <c r="BY8957" s="677"/>
      <c r="BZ8957" s="677"/>
      <c r="CA8957" s="677"/>
      <c r="CB8957" s="677"/>
      <c r="CC8957" s="677"/>
      <c r="CD8957" s="677"/>
      <c r="CE8957" s="677"/>
      <c r="CF8957" s="677"/>
      <c r="CG8957" s="677"/>
    </row>
    <row r="8958" spans="1:85">
      <c r="A8958" s="54"/>
      <c r="B8958" s="54"/>
      <c r="C8958" s="80"/>
      <c r="D8958" s="224"/>
      <c r="E8958" s="118"/>
      <c r="F8958" s="118"/>
      <c r="G8958" s="119"/>
      <c r="H8958" s="119"/>
      <c r="I8958" s="83"/>
      <c r="J8958" s="80"/>
      <c r="K8958" s="84" t="s">
        <v>1502</v>
      </c>
      <c r="L8958" s="76">
        <f t="shared" si="486"/>
        <v>2</v>
      </c>
      <c r="M8958" s="76"/>
      <c r="N8958" s="76"/>
      <c r="O8958" s="76">
        <v>1</v>
      </c>
      <c r="P8958" s="76"/>
      <c r="Q8958" s="76"/>
      <c r="R8958" s="76"/>
      <c r="S8958" s="76"/>
      <c r="T8958" s="76"/>
      <c r="U8958" s="76"/>
      <c r="V8958" s="76"/>
      <c r="W8958" s="76"/>
      <c r="X8958" s="76">
        <v>1</v>
      </c>
      <c r="Y8958" s="677"/>
      <c r="Z8958" s="677"/>
      <c r="AA8958" s="677"/>
      <c r="AB8958" s="677"/>
      <c r="AC8958" s="677"/>
      <c r="AD8958" s="677"/>
      <c r="AE8958" s="677"/>
      <c r="AF8958" s="677"/>
      <c r="AG8958" s="677"/>
      <c r="AH8958" s="677"/>
      <c r="AI8958" s="677"/>
      <c r="AJ8958" s="677"/>
      <c r="AK8958" s="677"/>
      <c r="AL8958" s="677"/>
      <c r="AM8958" s="677"/>
      <c r="AN8958" s="677"/>
      <c r="AO8958" s="677"/>
      <c r="AP8958" s="677"/>
      <c r="AQ8958" s="677"/>
      <c r="AR8958" s="677"/>
      <c r="AS8958" s="677"/>
      <c r="AT8958" s="677"/>
      <c r="AU8958" s="677"/>
      <c r="AV8958" s="677"/>
      <c r="AW8958" s="677"/>
      <c r="AX8958" s="677"/>
      <c r="AY8958" s="677"/>
      <c r="AZ8958" s="677"/>
      <c r="BA8958" s="677"/>
      <c r="BB8958" s="677"/>
      <c r="BC8958" s="677"/>
      <c r="BD8958" s="677"/>
      <c r="BE8958" s="677"/>
      <c r="BF8958" s="677"/>
      <c r="BG8958" s="677"/>
      <c r="BH8958" s="677"/>
      <c r="BI8958" s="677"/>
      <c r="BJ8958" s="677"/>
      <c r="BK8958" s="677"/>
      <c r="BL8958" s="677"/>
      <c r="BM8958" s="677"/>
      <c r="BN8958" s="677"/>
      <c r="BO8958" s="677"/>
      <c r="BP8958" s="677"/>
      <c r="BQ8958" s="677"/>
      <c r="BR8958" s="677"/>
      <c r="BS8958" s="677"/>
      <c r="BT8958" s="677"/>
      <c r="BU8958" s="677"/>
      <c r="BV8958" s="677"/>
      <c r="BW8958" s="677"/>
      <c r="BX8958" s="677"/>
      <c r="BY8958" s="677"/>
      <c r="BZ8958" s="677"/>
      <c r="CA8958" s="677"/>
      <c r="CB8958" s="677"/>
      <c r="CC8958" s="677"/>
      <c r="CD8958" s="677"/>
      <c r="CE8958" s="677"/>
      <c r="CF8958" s="677"/>
      <c r="CG8958" s="677"/>
    </row>
    <row r="8959" spans="1:85">
      <c r="A8959" s="54"/>
      <c r="B8959" s="54"/>
      <c r="C8959" s="46" t="s">
        <v>31</v>
      </c>
      <c r="D8959" s="224" t="s">
        <v>13532</v>
      </c>
      <c r="E8959" s="115" t="s">
        <v>13533</v>
      </c>
      <c r="F8959" s="114" t="s">
        <v>13534</v>
      </c>
      <c r="G8959" s="115" t="s">
        <v>13535</v>
      </c>
      <c r="H8959" s="115" t="s">
        <v>13536</v>
      </c>
      <c r="I8959" s="74">
        <v>0</v>
      </c>
      <c r="J8959" s="46" t="s">
        <v>1508</v>
      </c>
      <c r="K8959" s="75" t="s">
        <v>1509</v>
      </c>
      <c r="L8959" s="76">
        <f t="shared" ref="L8959:L8964" si="487">SUM(M8959:X8959)</f>
        <v>0</v>
      </c>
      <c r="M8959" s="76"/>
      <c r="N8959" s="76"/>
      <c r="O8959" s="76"/>
      <c r="P8959" s="76"/>
      <c r="Q8959" s="76"/>
      <c r="R8959" s="76"/>
      <c r="S8959" s="76"/>
      <c r="T8959" s="76"/>
      <c r="U8959" s="76"/>
      <c r="V8959" s="76"/>
      <c r="W8959" s="76"/>
      <c r="X8959" s="76"/>
      <c r="Y8959" s="677"/>
      <c r="Z8959" s="677"/>
      <c r="AA8959" s="677"/>
      <c r="AB8959" s="677"/>
      <c r="AC8959" s="677"/>
      <c r="AD8959" s="677"/>
      <c r="AE8959" s="677"/>
      <c r="AF8959" s="677"/>
      <c r="AG8959" s="677"/>
      <c r="AH8959" s="677"/>
      <c r="AI8959" s="677"/>
      <c r="AJ8959" s="677"/>
      <c r="AK8959" s="677"/>
      <c r="AL8959" s="677"/>
      <c r="AM8959" s="677"/>
      <c r="AN8959" s="677"/>
      <c r="AO8959" s="677"/>
      <c r="AP8959" s="677"/>
      <c r="AQ8959" s="677"/>
      <c r="AR8959" s="677"/>
      <c r="AS8959" s="677"/>
      <c r="AT8959" s="677"/>
      <c r="AU8959" s="677"/>
      <c r="AV8959" s="677"/>
      <c r="AW8959" s="677"/>
      <c r="AX8959" s="677"/>
      <c r="AY8959" s="677"/>
      <c r="AZ8959" s="677"/>
      <c r="BA8959" s="677"/>
      <c r="BB8959" s="677"/>
      <c r="BC8959" s="677"/>
      <c r="BD8959" s="677"/>
      <c r="BE8959" s="677"/>
      <c r="BF8959" s="677"/>
      <c r="BG8959" s="677"/>
      <c r="BH8959" s="677"/>
      <c r="BI8959" s="677"/>
      <c r="BJ8959" s="677"/>
      <c r="BK8959" s="677"/>
      <c r="BL8959" s="677"/>
      <c r="BM8959" s="677"/>
      <c r="BN8959" s="677"/>
      <c r="BO8959" s="677"/>
      <c r="BP8959" s="677"/>
      <c r="BQ8959" s="677"/>
      <c r="BR8959" s="677"/>
      <c r="BS8959" s="677"/>
      <c r="BT8959" s="677"/>
      <c r="BU8959" s="677"/>
      <c r="BV8959" s="677"/>
      <c r="BW8959" s="677"/>
      <c r="BX8959" s="677"/>
      <c r="BY8959" s="677"/>
      <c r="BZ8959" s="677"/>
      <c r="CA8959" s="677"/>
      <c r="CB8959" s="677"/>
      <c r="CC8959" s="677"/>
      <c r="CD8959" s="677"/>
      <c r="CE8959" s="677"/>
      <c r="CF8959" s="677"/>
      <c r="CG8959" s="677"/>
    </row>
    <row r="8960" spans="1:85">
      <c r="A8960" s="54"/>
      <c r="B8960" s="54"/>
      <c r="C8960" s="54"/>
      <c r="D8960" s="224"/>
      <c r="E8960" s="116"/>
      <c r="F8960" s="116"/>
      <c r="G8960" s="117"/>
      <c r="H8960" s="117"/>
      <c r="I8960" s="79"/>
      <c r="J8960" s="54"/>
      <c r="K8960" s="75" t="s">
        <v>1501</v>
      </c>
      <c r="L8960" s="76">
        <f t="shared" si="487"/>
        <v>4</v>
      </c>
      <c r="M8960" s="76">
        <v>4</v>
      </c>
      <c r="N8960" s="76"/>
      <c r="O8960" s="76"/>
      <c r="P8960" s="76"/>
      <c r="Q8960" s="76"/>
      <c r="R8960" s="76"/>
      <c r="S8960" s="76"/>
      <c r="T8960" s="76"/>
      <c r="U8960" s="76"/>
      <c r="V8960" s="76"/>
      <c r="W8960" s="76"/>
      <c r="X8960" s="76"/>
      <c r="Y8960" s="677"/>
      <c r="Z8960" s="677"/>
      <c r="AA8960" s="677"/>
      <c r="AB8960" s="677"/>
      <c r="AC8960" s="677"/>
      <c r="AD8960" s="677"/>
      <c r="AE8960" s="677"/>
      <c r="AF8960" s="677"/>
      <c r="AG8960" s="677"/>
      <c r="AH8960" s="677"/>
      <c r="AI8960" s="677"/>
      <c r="AJ8960" s="677"/>
      <c r="AK8960" s="677"/>
      <c r="AL8960" s="677"/>
      <c r="AM8960" s="677"/>
      <c r="AN8960" s="677"/>
      <c r="AO8960" s="677"/>
      <c r="AP8960" s="677"/>
      <c r="AQ8960" s="677"/>
      <c r="AR8960" s="677"/>
      <c r="AS8960" s="677"/>
      <c r="AT8960" s="677"/>
      <c r="AU8960" s="677"/>
      <c r="AV8960" s="677"/>
      <c r="AW8960" s="677"/>
      <c r="AX8960" s="677"/>
      <c r="AY8960" s="677"/>
      <c r="AZ8960" s="677"/>
      <c r="BA8960" s="677"/>
      <c r="BB8960" s="677"/>
      <c r="BC8960" s="677"/>
      <c r="BD8960" s="677"/>
      <c r="BE8960" s="677"/>
      <c r="BF8960" s="677"/>
      <c r="BG8960" s="677"/>
      <c r="BH8960" s="677"/>
      <c r="BI8960" s="677"/>
      <c r="BJ8960" s="677"/>
      <c r="BK8960" s="677"/>
      <c r="BL8960" s="677"/>
      <c r="BM8960" s="677"/>
      <c r="BN8960" s="677"/>
      <c r="BO8960" s="677"/>
      <c r="BP8960" s="677"/>
      <c r="BQ8960" s="677"/>
      <c r="BR8960" s="677"/>
      <c r="BS8960" s="677"/>
      <c r="BT8960" s="677"/>
      <c r="BU8960" s="677"/>
      <c r="BV8960" s="677"/>
      <c r="BW8960" s="677"/>
      <c r="BX8960" s="677"/>
      <c r="BY8960" s="677"/>
      <c r="BZ8960" s="677"/>
      <c r="CA8960" s="677"/>
      <c r="CB8960" s="677"/>
      <c r="CC8960" s="677"/>
      <c r="CD8960" s="677"/>
      <c r="CE8960" s="677"/>
      <c r="CF8960" s="677"/>
      <c r="CG8960" s="677"/>
    </row>
    <row r="8961" spans="1:85">
      <c r="A8961" s="54"/>
      <c r="B8961" s="54"/>
      <c r="C8961" s="80"/>
      <c r="D8961" s="224"/>
      <c r="E8961" s="118"/>
      <c r="F8961" s="118"/>
      <c r="G8961" s="119"/>
      <c r="H8961" s="119"/>
      <c r="I8961" s="83"/>
      <c r="J8961" s="80"/>
      <c r="K8961" s="84" t="s">
        <v>1502</v>
      </c>
      <c r="L8961" s="76">
        <f t="shared" si="487"/>
        <v>0</v>
      </c>
      <c r="M8961" s="76"/>
      <c r="N8961" s="76"/>
      <c r="O8961" s="76"/>
      <c r="P8961" s="76"/>
      <c r="Q8961" s="76"/>
      <c r="R8961" s="76"/>
      <c r="S8961" s="76"/>
      <c r="T8961" s="76"/>
      <c r="U8961" s="76"/>
      <c r="V8961" s="76"/>
      <c r="W8961" s="76"/>
      <c r="X8961" s="76"/>
      <c r="Y8961" s="677"/>
      <c r="Z8961" s="677"/>
      <c r="AA8961" s="677"/>
      <c r="AB8961" s="677"/>
      <c r="AC8961" s="677"/>
      <c r="AD8961" s="677"/>
      <c r="AE8961" s="677"/>
      <c r="AF8961" s="677"/>
      <c r="AG8961" s="677"/>
      <c r="AH8961" s="677"/>
      <c r="AI8961" s="677"/>
      <c r="AJ8961" s="677"/>
      <c r="AK8961" s="677"/>
      <c r="AL8961" s="677"/>
      <c r="AM8961" s="677"/>
      <c r="AN8961" s="677"/>
      <c r="AO8961" s="677"/>
      <c r="AP8961" s="677"/>
      <c r="AQ8961" s="677"/>
      <c r="AR8961" s="677"/>
      <c r="AS8961" s="677"/>
      <c r="AT8961" s="677"/>
      <c r="AU8961" s="677"/>
      <c r="AV8961" s="677"/>
      <c r="AW8961" s="677"/>
      <c r="AX8961" s="677"/>
      <c r="AY8961" s="677"/>
      <c r="AZ8961" s="677"/>
      <c r="BA8961" s="677"/>
      <c r="BB8961" s="677"/>
      <c r="BC8961" s="677"/>
      <c r="BD8961" s="677"/>
      <c r="BE8961" s="677"/>
      <c r="BF8961" s="677"/>
      <c r="BG8961" s="677"/>
      <c r="BH8961" s="677"/>
      <c r="BI8961" s="677"/>
      <c r="BJ8961" s="677"/>
      <c r="BK8961" s="677"/>
      <c r="BL8961" s="677"/>
      <c r="BM8961" s="677"/>
      <c r="BN8961" s="677"/>
      <c r="BO8961" s="677"/>
      <c r="BP8961" s="677"/>
      <c r="BQ8961" s="677"/>
      <c r="BR8961" s="677"/>
      <c r="BS8961" s="677"/>
      <c r="BT8961" s="677"/>
      <c r="BU8961" s="677"/>
      <c r="BV8961" s="677"/>
      <c r="BW8961" s="677"/>
      <c r="BX8961" s="677"/>
      <c r="BY8961" s="677"/>
      <c r="BZ8961" s="677"/>
      <c r="CA8961" s="677"/>
      <c r="CB8961" s="677"/>
      <c r="CC8961" s="677"/>
      <c r="CD8961" s="677"/>
      <c r="CE8961" s="677"/>
      <c r="CF8961" s="677"/>
      <c r="CG8961" s="677"/>
    </row>
    <row r="8962" spans="1:85">
      <c r="A8962" s="54"/>
      <c r="B8962" s="54"/>
      <c r="C8962" s="46" t="s">
        <v>31</v>
      </c>
      <c r="D8962" s="224" t="s">
        <v>13537</v>
      </c>
      <c r="E8962" s="115" t="s">
        <v>13538</v>
      </c>
      <c r="F8962" s="114" t="s">
        <v>13539</v>
      </c>
      <c r="G8962" s="115" t="s">
        <v>13540</v>
      </c>
      <c r="H8962" s="115" t="s">
        <v>13541</v>
      </c>
      <c r="I8962" s="425">
        <v>0</v>
      </c>
      <c r="J8962" s="46" t="s">
        <v>1508</v>
      </c>
      <c r="K8962" s="75" t="s">
        <v>1509</v>
      </c>
      <c r="L8962" s="76">
        <f t="shared" si="487"/>
        <v>5</v>
      </c>
      <c r="M8962" s="76">
        <v>1</v>
      </c>
      <c r="N8962" s="76">
        <v>4</v>
      </c>
      <c r="O8962" s="76"/>
      <c r="P8962" s="76"/>
      <c r="Q8962" s="76"/>
      <c r="R8962" s="76"/>
      <c r="S8962" s="76"/>
      <c r="T8962" s="76"/>
      <c r="U8962" s="76"/>
      <c r="V8962" s="76"/>
      <c r="W8962" s="76"/>
      <c r="X8962" s="76"/>
      <c r="Y8962" s="677"/>
      <c r="Z8962" s="677"/>
      <c r="AA8962" s="677"/>
      <c r="AB8962" s="677"/>
      <c r="AC8962" s="677"/>
      <c r="AD8962" s="677"/>
      <c r="AE8962" s="677"/>
      <c r="AF8962" s="677"/>
      <c r="AG8962" s="677"/>
      <c r="AH8962" s="677"/>
      <c r="AI8962" s="677"/>
      <c r="AJ8962" s="677"/>
      <c r="AK8962" s="677"/>
      <c r="AL8962" s="677"/>
      <c r="AM8962" s="677"/>
      <c r="AN8962" s="677"/>
      <c r="AO8962" s="677"/>
      <c r="AP8962" s="677"/>
      <c r="AQ8962" s="677"/>
      <c r="AR8962" s="677"/>
      <c r="AS8962" s="677"/>
      <c r="AT8962" s="677"/>
      <c r="AU8962" s="677"/>
      <c r="AV8962" s="677"/>
      <c r="AW8962" s="677"/>
      <c r="AX8962" s="677"/>
      <c r="AY8962" s="677"/>
      <c r="AZ8962" s="677"/>
      <c r="BA8962" s="677"/>
      <c r="BB8962" s="677"/>
      <c r="BC8962" s="677"/>
      <c r="BD8962" s="677"/>
      <c r="BE8962" s="677"/>
      <c r="BF8962" s="677"/>
      <c r="BG8962" s="677"/>
      <c r="BH8962" s="677"/>
      <c r="BI8962" s="677"/>
      <c r="BJ8962" s="677"/>
      <c r="BK8962" s="677"/>
      <c r="BL8962" s="677"/>
      <c r="BM8962" s="677"/>
      <c r="BN8962" s="677"/>
      <c r="BO8962" s="677"/>
      <c r="BP8962" s="677"/>
      <c r="BQ8962" s="677"/>
      <c r="BR8962" s="677"/>
      <c r="BS8962" s="677"/>
      <c r="BT8962" s="677"/>
      <c r="BU8962" s="677"/>
      <c r="BV8962" s="677"/>
      <c r="BW8962" s="677"/>
      <c r="BX8962" s="677"/>
      <c r="BY8962" s="677"/>
      <c r="BZ8962" s="677"/>
      <c r="CA8962" s="677"/>
      <c r="CB8962" s="677"/>
      <c r="CC8962" s="677"/>
      <c r="CD8962" s="677"/>
      <c r="CE8962" s="677"/>
      <c r="CF8962" s="677"/>
      <c r="CG8962" s="677"/>
    </row>
    <row r="8963" spans="1:85">
      <c r="A8963" s="54"/>
      <c r="B8963" s="54"/>
      <c r="C8963" s="54"/>
      <c r="D8963" s="224"/>
      <c r="E8963" s="116"/>
      <c r="F8963" s="116"/>
      <c r="G8963" s="117"/>
      <c r="H8963" s="117"/>
      <c r="I8963" s="425"/>
      <c r="J8963" s="54"/>
      <c r="K8963" s="75" t="s">
        <v>1501</v>
      </c>
      <c r="L8963" s="76">
        <f t="shared" si="487"/>
        <v>0</v>
      </c>
      <c r="M8963" s="76"/>
      <c r="N8963" s="76"/>
      <c r="O8963" s="76"/>
      <c r="P8963" s="76"/>
      <c r="Q8963" s="76"/>
      <c r="R8963" s="76"/>
      <c r="S8963" s="76"/>
      <c r="T8963" s="76"/>
      <c r="U8963" s="76"/>
      <c r="V8963" s="76"/>
      <c r="W8963" s="76"/>
      <c r="X8963" s="76"/>
      <c r="Y8963" s="677"/>
      <c r="Z8963" s="677"/>
      <c r="AA8963" s="677"/>
      <c r="AB8963" s="677"/>
      <c r="AC8963" s="677"/>
      <c r="AD8963" s="677"/>
      <c r="AE8963" s="677"/>
      <c r="AF8963" s="677"/>
      <c r="AG8963" s="677"/>
      <c r="AH8963" s="677"/>
      <c r="AI8963" s="677"/>
      <c r="AJ8963" s="677"/>
      <c r="AK8963" s="677"/>
      <c r="AL8963" s="677"/>
      <c r="AM8963" s="677"/>
      <c r="AN8963" s="677"/>
      <c r="AO8963" s="677"/>
      <c r="AP8963" s="677"/>
      <c r="AQ8963" s="677"/>
      <c r="AR8963" s="677"/>
      <c r="AS8963" s="677"/>
      <c r="AT8963" s="677"/>
      <c r="AU8963" s="677"/>
      <c r="AV8963" s="677"/>
      <c r="AW8963" s="677"/>
      <c r="AX8963" s="677"/>
      <c r="AY8963" s="677"/>
      <c r="AZ8963" s="677"/>
      <c r="BA8963" s="677"/>
      <c r="BB8963" s="677"/>
      <c r="BC8963" s="677"/>
      <c r="BD8963" s="677"/>
      <c r="BE8963" s="677"/>
      <c r="BF8963" s="677"/>
      <c r="BG8963" s="677"/>
      <c r="BH8963" s="677"/>
      <c r="BI8963" s="677"/>
      <c r="BJ8963" s="677"/>
      <c r="BK8963" s="677"/>
      <c r="BL8963" s="677"/>
      <c r="BM8963" s="677"/>
      <c r="BN8963" s="677"/>
      <c r="BO8963" s="677"/>
      <c r="BP8963" s="677"/>
      <c r="BQ8963" s="677"/>
      <c r="BR8963" s="677"/>
      <c r="BS8963" s="677"/>
      <c r="BT8963" s="677"/>
      <c r="BU8963" s="677"/>
      <c r="BV8963" s="677"/>
      <c r="BW8963" s="677"/>
      <c r="BX8963" s="677"/>
      <c r="BY8963" s="677"/>
      <c r="BZ8963" s="677"/>
      <c r="CA8963" s="677"/>
      <c r="CB8963" s="677"/>
      <c r="CC8963" s="677"/>
      <c r="CD8963" s="677"/>
      <c r="CE8963" s="677"/>
      <c r="CF8963" s="677"/>
      <c r="CG8963" s="677"/>
    </row>
    <row r="8964" spans="1:85">
      <c r="A8964" s="54"/>
      <c r="B8964" s="80"/>
      <c r="C8964" s="80"/>
      <c r="D8964" s="224"/>
      <c r="E8964" s="118"/>
      <c r="F8964" s="118"/>
      <c r="G8964" s="119"/>
      <c r="H8964" s="119"/>
      <c r="I8964" s="425"/>
      <c r="J8964" s="80"/>
      <c r="K8964" s="84" t="s">
        <v>1502</v>
      </c>
      <c r="L8964" s="76">
        <f t="shared" si="487"/>
        <v>0</v>
      </c>
      <c r="M8964" s="76"/>
      <c r="N8964" s="76"/>
      <c r="O8964" s="76"/>
      <c r="P8964" s="76"/>
      <c r="Q8964" s="76"/>
      <c r="R8964" s="76"/>
      <c r="S8964" s="76"/>
      <c r="T8964" s="76"/>
      <c r="U8964" s="76"/>
      <c r="V8964" s="76"/>
      <c r="W8964" s="76"/>
      <c r="X8964" s="76"/>
      <c r="Y8964" s="677"/>
      <c r="Z8964" s="677"/>
      <c r="AA8964" s="677"/>
      <c r="AB8964" s="677"/>
      <c r="AC8964" s="677"/>
      <c r="AD8964" s="677"/>
      <c r="AE8964" s="677"/>
      <c r="AF8964" s="677"/>
      <c r="AG8964" s="677"/>
      <c r="AH8964" s="677"/>
      <c r="AI8964" s="677"/>
      <c r="AJ8964" s="677"/>
      <c r="AK8964" s="677"/>
      <c r="AL8964" s="677"/>
      <c r="AM8964" s="677"/>
      <c r="AN8964" s="677"/>
      <c r="AO8964" s="677"/>
      <c r="AP8964" s="677"/>
      <c r="AQ8964" s="677"/>
      <c r="AR8964" s="677"/>
      <c r="AS8964" s="677"/>
      <c r="AT8964" s="677"/>
      <c r="AU8964" s="677"/>
      <c r="AV8964" s="677"/>
      <c r="AW8964" s="677"/>
      <c r="AX8964" s="677"/>
      <c r="AY8964" s="677"/>
      <c r="AZ8964" s="677"/>
      <c r="BA8964" s="677"/>
      <c r="BB8964" s="677"/>
      <c r="BC8964" s="677"/>
      <c r="BD8964" s="677"/>
      <c r="BE8964" s="677"/>
      <c r="BF8964" s="677"/>
      <c r="BG8964" s="677"/>
      <c r="BH8964" s="677"/>
      <c r="BI8964" s="677"/>
      <c r="BJ8964" s="677"/>
      <c r="BK8964" s="677"/>
      <c r="BL8964" s="677"/>
      <c r="BM8964" s="677"/>
      <c r="BN8964" s="677"/>
      <c r="BO8964" s="677"/>
      <c r="BP8964" s="677"/>
      <c r="BQ8964" s="677"/>
      <c r="BR8964" s="677"/>
      <c r="BS8964" s="677"/>
      <c r="BT8964" s="677"/>
      <c r="BU8964" s="677"/>
      <c r="BV8964" s="677"/>
      <c r="BW8964" s="677"/>
      <c r="BX8964" s="677"/>
      <c r="BY8964" s="677"/>
      <c r="BZ8964" s="677"/>
      <c r="CA8964" s="677"/>
      <c r="CB8964" s="677"/>
      <c r="CC8964" s="677"/>
      <c r="CD8964" s="677"/>
      <c r="CE8964" s="677"/>
      <c r="CF8964" s="677"/>
      <c r="CG8964" s="677"/>
    </row>
    <row r="8965" spans="1:85">
      <c r="A8965" s="54"/>
      <c r="B8965" s="46" t="s">
        <v>13542</v>
      </c>
      <c r="C8965" s="46"/>
      <c r="D8965" s="131">
        <f>COUNTA(D8968:D9117)</f>
        <v>50</v>
      </c>
      <c r="E8965" s="152"/>
      <c r="F8965" s="46"/>
      <c r="G8965" s="58"/>
      <c r="H8965" s="58"/>
      <c r="I8965" s="524">
        <f>SUM(I8968:I9117)</f>
        <v>676370.24399999995</v>
      </c>
      <c r="J8965" s="46" t="s">
        <v>1508</v>
      </c>
      <c r="K8965" s="75" t="s">
        <v>1509</v>
      </c>
      <c r="L8965" s="76">
        <f>SUM(M8965:X8965)</f>
        <v>17</v>
      </c>
      <c r="M8965" s="76">
        <v>2</v>
      </c>
      <c r="N8965" s="76">
        <v>0</v>
      </c>
      <c r="O8965" s="76">
        <v>1</v>
      </c>
      <c r="P8965" s="76">
        <v>0</v>
      </c>
      <c r="Q8965" s="76">
        <v>0</v>
      </c>
      <c r="R8965" s="76">
        <v>0</v>
      </c>
      <c r="S8965" s="76">
        <v>0</v>
      </c>
      <c r="T8965" s="76">
        <v>1</v>
      </c>
      <c r="U8965" s="76">
        <v>0</v>
      </c>
      <c r="V8965" s="76">
        <v>0</v>
      </c>
      <c r="W8965" s="76">
        <v>13</v>
      </c>
      <c r="X8965" s="76">
        <v>0</v>
      </c>
      <c r="Y8965" s="677"/>
      <c r="Z8965" s="677"/>
      <c r="AA8965" s="677"/>
      <c r="AB8965" s="677"/>
      <c r="AC8965" s="677"/>
      <c r="AD8965" s="677"/>
      <c r="AE8965" s="677"/>
      <c r="AF8965" s="677"/>
      <c r="AG8965" s="677"/>
      <c r="AH8965" s="677"/>
      <c r="AI8965" s="677"/>
      <c r="AJ8965" s="677"/>
      <c r="AK8965" s="677"/>
      <c r="AL8965" s="677"/>
      <c r="AM8965" s="677"/>
      <c r="AN8965" s="677"/>
      <c r="AO8965" s="677"/>
      <c r="AP8965" s="677"/>
      <c r="AQ8965" s="677"/>
      <c r="AR8965" s="677"/>
      <c r="AS8965" s="677"/>
      <c r="AT8965" s="677"/>
      <c r="AU8965" s="677"/>
      <c r="AV8965" s="677"/>
      <c r="AW8965" s="677"/>
      <c r="AX8965" s="677"/>
      <c r="AY8965" s="677"/>
      <c r="AZ8965" s="677"/>
      <c r="BA8965" s="677"/>
      <c r="BB8965" s="677"/>
      <c r="BC8965" s="677"/>
      <c r="BD8965" s="677"/>
      <c r="BE8965" s="677"/>
      <c r="BF8965" s="677"/>
      <c r="BG8965" s="677"/>
      <c r="BH8965" s="677"/>
      <c r="BI8965" s="677"/>
      <c r="BJ8965" s="677"/>
      <c r="BK8965" s="677"/>
      <c r="BL8965" s="677"/>
      <c r="BM8965" s="677"/>
      <c r="BN8965" s="677"/>
      <c r="BO8965" s="677"/>
      <c r="BP8965" s="677"/>
      <c r="BQ8965" s="677"/>
      <c r="BR8965" s="677"/>
      <c r="BS8965" s="677"/>
      <c r="BT8965" s="677"/>
      <c r="BU8965" s="677"/>
      <c r="BV8965" s="677"/>
      <c r="BW8965" s="677"/>
      <c r="BX8965" s="677"/>
      <c r="BY8965" s="677"/>
      <c r="BZ8965" s="677"/>
      <c r="CA8965" s="677"/>
      <c r="CB8965" s="677"/>
      <c r="CC8965" s="677"/>
      <c r="CD8965" s="677"/>
      <c r="CE8965" s="677"/>
      <c r="CF8965" s="677"/>
      <c r="CG8965" s="677"/>
    </row>
    <row r="8966" spans="1:85">
      <c r="A8966" s="54"/>
      <c r="B8966" s="54"/>
      <c r="C8966" s="54"/>
      <c r="D8966" s="136"/>
      <c r="E8966" s="153"/>
      <c r="F8966" s="54"/>
      <c r="G8966" s="77"/>
      <c r="H8966" s="77"/>
      <c r="I8966" s="525"/>
      <c r="J8966" s="54"/>
      <c r="K8966" s="75" t="s">
        <v>1501</v>
      </c>
      <c r="L8966" s="76">
        <f>SUM(M8966:X8966)</f>
        <v>3</v>
      </c>
      <c r="M8966" s="76">
        <v>3</v>
      </c>
      <c r="N8966" s="76">
        <v>0</v>
      </c>
      <c r="O8966" s="76">
        <v>0</v>
      </c>
      <c r="P8966" s="76">
        <v>0</v>
      </c>
      <c r="Q8966" s="76">
        <v>0</v>
      </c>
      <c r="R8966" s="76">
        <v>0</v>
      </c>
      <c r="S8966" s="76">
        <v>0</v>
      </c>
      <c r="T8966" s="76">
        <v>0</v>
      </c>
      <c r="U8966" s="76">
        <v>0</v>
      </c>
      <c r="V8966" s="76">
        <v>0</v>
      </c>
      <c r="W8966" s="76">
        <v>0</v>
      </c>
      <c r="X8966" s="76">
        <v>0</v>
      </c>
      <c r="Y8966" s="677"/>
      <c r="Z8966" s="677"/>
      <c r="AA8966" s="677"/>
      <c r="AB8966" s="677"/>
      <c r="AC8966" s="677"/>
      <c r="AD8966" s="677"/>
      <c r="AE8966" s="677"/>
      <c r="AF8966" s="677"/>
      <c r="AG8966" s="677"/>
      <c r="AH8966" s="677"/>
      <c r="AI8966" s="677"/>
      <c r="AJ8966" s="677"/>
      <c r="AK8966" s="677"/>
      <c r="AL8966" s="677"/>
      <c r="AM8966" s="677"/>
      <c r="AN8966" s="677"/>
      <c r="AO8966" s="677"/>
      <c r="AP8966" s="677"/>
      <c r="AQ8966" s="677"/>
      <c r="AR8966" s="677"/>
      <c r="AS8966" s="677"/>
      <c r="AT8966" s="677"/>
      <c r="AU8966" s="677"/>
      <c r="AV8966" s="677"/>
      <c r="AW8966" s="677"/>
      <c r="AX8966" s="677"/>
      <c r="AY8966" s="677"/>
      <c r="AZ8966" s="677"/>
      <c r="BA8966" s="677"/>
      <c r="BB8966" s="677"/>
      <c r="BC8966" s="677"/>
      <c r="BD8966" s="677"/>
      <c r="BE8966" s="677"/>
      <c r="BF8966" s="677"/>
      <c r="BG8966" s="677"/>
      <c r="BH8966" s="677"/>
      <c r="BI8966" s="677"/>
      <c r="BJ8966" s="677"/>
      <c r="BK8966" s="677"/>
      <c r="BL8966" s="677"/>
      <c r="BM8966" s="677"/>
      <c r="BN8966" s="677"/>
      <c r="BO8966" s="677"/>
      <c r="BP8966" s="677"/>
      <c r="BQ8966" s="677"/>
      <c r="BR8966" s="677"/>
      <c r="BS8966" s="677"/>
      <c r="BT8966" s="677"/>
      <c r="BU8966" s="677"/>
      <c r="BV8966" s="677"/>
      <c r="BW8966" s="677"/>
      <c r="BX8966" s="677"/>
      <c r="BY8966" s="677"/>
      <c r="BZ8966" s="677"/>
      <c r="CA8966" s="677"/>
      <c r="CB8966" s="677"/>
      <c r="CC8966" s="677"/>
      <c r="CD8966" s="677"/>
      <c r="CE8966" s="677"/>
      <c r="CF8966" s="677"/>
      <c r="CG8966" s="677"/>
    </row>
    <row r="8967" spans="1:85">
      <c r="A8967" s="54"/>
      <c r="B8967" s="80"/>
      <c r="C8967" s="80"/>
      <c r="D8967" s="138"/>
      <c r="E8967" s="154"/>
      <c r="F8967" s="80"/>
      <c r="G8967" s="81"/>
      <c r="H8967" s="81"/>
      <c r="I8967" s="526"/>
      <c r="J8967" s="80"/>
      <c r="K8967" s="84" t="s">
        <v>1502</v>
      </c>
      <c r="L8967" s="76">
        <f>SUM(M8967:X8967)</f>
        <v>282</v>
      </c>
      <c r="M8967" s="76">
        <v>5</v>
      </c>
      <c r="N8967" s="76">
        <v>0</v>
      </c>
      <c r="O8967" s="76">
        <v>13</v>
      </c>
      <c r="P8967" s="76">
        <v>0</v>
      </c>
      <c r="Q8967" s="76">
        <v>0</v>
      </c>
      <c r="R8967" s="76">
        <v>6</v>
      </c>
      <c r="S8967" s="76">
        <v>12</v>
      </c>
      <c r="T8967" s="76">
        <v>7</v>
      </c>
      <c r="U8967" s="76">
        <v>150</v>
      </c>
      <c r="V8967" s="76">
        <v>8</v>
      </c>
      <c r="W8967" s="76">
        <v>34</v>
      </c>
      <c r="X8967" s="76">
        <v>47</v>
      </c>
      <c r="Y8967" s="677"/>
      <c r="Z8967" s="677"/>
      <c r="AA8967" s="677"/>
      <c r="AB8967" s="677"/>
      <c r="AC8967" s="677"/>
      <c r="AD8967" s="677"/>
      <c r="AE8967" s="677"/>
      <c r="AF8967" s="677"/>
      <c r="AG8967" s="677"/>
      <c r="AH8967" s="677"/>
      <c r="AI8967" s="677"/>
      <c r="AJ8967" s="677"/>
      <c r="AK8967" s="677"/>
      <c r="AL8967" s="677"/>
      <c r="AM8967" s="677"/>
      <c r="AN8967" s="677"/>
      <c r="AO8967" s="677"/>
      <c r="AP8967" s="677"/>
      <c r="AQ8967" s="677"/>
      <c r="AR8967" s="677"/>
      <c r="AS8967" s="677"/>
      <c r="AT8967" s="677"/>
      <c r="AU8967" s="677"/>
      <c r="AV8967" s="677"/>
      <c r="AW8967" s="677"/>
      <c r="AX8967" s="677"/>
      <c r="AY8967" s="677"/>
      <c r="AZ8967" s="677"/>
      <c r="BA8967" s="677"/>
      <c r="BB8967" s="677"/>
      <c r="BC8967" s="677"/>
      <c r="BD8967" s="677"/>
      <c r="BE8967" s="677"/>
      <c r="BF8967" s="677"/>
      <c r="BG8967" s="677"/>
      <c r="BH8967" s="677"/>
      <c r="BI8967" s="677"/>
      <c r="BJ8967" s="677"/>
      <c r="BK8967" s="677"/>
      <c r="BL8967" s="677"/>
      <c r="BM8967" s="677"/>
      <c r="BN8967" s="677"/>
      <c r="BO8967" s="677"/>
      <c r="BP8967" s="677"/>
      <c r="BQ8967" s="677"/>
      <c r="BR8967" s="677"/>
      <c r="BS8967" s="677"/>
      <c r="BT8967" s="677"/>
      <c r="BU8967" s="677"/>
      <c r="BV8967" s="677"/>
      <c r="BW8967" s="677"/>
      <c r="BX8967" s="677"/>
      <c r="BY8967" s="677"/>
      <c r="BZ8967" s="677"/>
      <c r="CA8967" s="677"/>
      <c r="CB8967" s="677"/>
      <c r="CC8967" s="677"/>
      <c r="CD8967" s="677"/>
      <c r="CE8967" s="677"/>
      <c r="CF8967" s="677"/>
      <c r="CG8967" s="677"/>
    </row>
    <row r="8968" spans="1:85">
      <c r="A8968" s="54"/>
      <c r="B8968" s="46" t="s">
        <v>13543</v>
      </c>
      <c r="C8968" s="46" t="s">
        <v>35</v>
      </c>
      <c r="D8968" s="681" t="s">
        <v>13544</v>
      </c>
      <c r="E8968" s="100" t="s">
        <v>13545</v>
      </c>
      <c r="F8968" s="681" t="s">
        <v>13546</v>
      </c>
      <c r="G8968" s="681" t="s">
        <v>13547</v>
      </c>
      <c r="H8968" s="681" t="s">
        <v>13548</v>
      </c>
      <c r="I8968" s="682">
        <v>10496</v>
      </c>
      <c r="J8968" s="46" t="s">
        <v>1508</v>
      </c>
      <c r="K8968" s="75" t="s">
        <v>1509</v>
      </c>
      <c r="L8968" s="76">
        <f>SUM(M8968:X8968)</f>
        <v>6</v>
      </c>
      <c r="M8968" s="76"/>
      <c r="N8968" s="76"/>
      <c r="O8968" s="76"/>
      <c r="P8968" s="76"/>
      <c r="Q8968" s="76"/>
      <c r="R8968" s="76"/>
      <c r="S8968" s="76"/>
      <c r="T8968" s="76">
        <v>1</v>
      </c>
      <c r="U8968" s="76"/>
      <c r="V8968" s="76"/>
      <c r="W8968" s="76">
        <v>5</v>
      </c>
      <c r="X8968" s="76"/>
      <c r="Y8968" s="677"/>
      <c r="Z8968" s="677"/>
      <c r="AA8968" s="677"/>
      <c r="AB8968" s="677"/>
      <c r="AC8968" s="677"/>
      <c r="AD8968" s="677"/>
      <c r="AE8968" s="677"/>
      <c r="AF8968" s="677"/>
      <c r="AG8968" s="677"/>
      <c r="AH8968" s="677"/>
      <c r="AI8968" s="677"/>
      <c r="AJ8968" s="677"/>
      <c r="AK8968" s="677"/>
      <c r="AL8968" s="677"/>
      <c r="AM8968" s="677"/>
      <c r="AN8968" s="677"/>
      <c r="AO8968" s="677"/>
      <c r="AP8968" s="677"/>
      <c r="AQ8968" s="677"/>
      <c r="AR8968" s="677"/>
      <c r="AS8968" s="677"/>
      <c r="AT8968" s="677"/>
      <c r="AU8968" s="677"/>
      <c r="AV8968" s="677"/>
      <c r="AW8968" s="677"/>
      <c r="AX8968" s="677"/>
      <c r="AY8968" s="677"/>
      <c r="AZ8968" s="677"/>
      <c r="BA8968" s="677"/>
      <c r="BB8968" s="677"/>
      <c r="BC8968" s="677"/>
      <c r="BD8968" s="677"/>
      <c r="BE8968" s="677"/>
      <c r="BF8968" s="677"/>
      <c r="BG8968" s="677"/>
      <c r="BH8968" s="677"/>
      <c r="BI8968" s="677"/>
      <c r="BJ8968" s="677"/>
      <c r="BK8968" s="677"/>
      <c r="BL8968" s="677"/>
      <c r="BM8968" s="677"/>
      <c r="BN8968" s="677"/>
      <c r="BO8968" s="677"/>
      <c r="BP8968" s="677"/>
      <c r="BQ8968" s="677"/>
      <c r="BR8968" s="677"/>
      <c r="BS8968" s="677"/>
      <c r="BT8968" s="677"/>
      <c r="BU8968" s="677"/>
      <c r="BV8968" s="677"/>
      <c r="BW8968" s="677"/>
      <c r="BX8968" s="677"/>
      <c r="BY8968" s="677"/>
      <c r="BZ8968" s="677"/>
      <c r="CA8968" s="677"/>
      <c r="CB8968" s="677"/>
      <c r="CC8968" s="677"/>
      <c r="CD8968" s="677"/>
      <c r="CE8968" s="677"/>
      <c r="CF8968" s="677"/>
      <c r="CG8968" s="677"/>
    </row>
    <row r="8969" spans="1:85">
      <c r="A8969" s="54"/>
      <c r="B8969" s="54"/>
      <c r="C8969" s="54"/>
      <c r="D8969" s="683"/>
      <c r="E8969" s="101"/>
      <c r="F8969" s="683"/>
      <c r="G8969" s="683"/>
      <c r="H8969" s="683"/>
      <c r="I8969" s="684"/>
      <c r="J8969" s="54"/>
      <c r="K8969" s="75" t="s">
        <v>1501</v>
      </c>
      <c r="L8969" s="76">
        <f t="shared" ref="L8969:L9032" si="488">SUM(M8969:X8969)</f>
        <v>1</v>
      </c>
      <c r="M8969" s="76">
        <v>1</v>
      </c>
      <c r="N8969" s="76"/>
      <c r="O8969" s="76"/>
      <c r="P8969" s="76"/>
      <c r="Q8969" s="76"/>
      <c r="R8969" s="76"/>
      <c r="S8969" s="76"/>
      <c r="T8969" s="76"/>
      <c r="U8969" s="76"/>
      <c r="V8969" s="76"/>
      <c r="W8969" s="76"/>
      <c r="X8969" s="76"/>
      <c r="Y8969" s="677"/>
      <c r="Z8969" s="677"/>
      <c r="AA8969" s="677"/>
      <c r="AB8969" s="677"/>
      <c r="AC8969" s="677"/>
      <c r="AD8969" s="677"/>
      <c r="AE8969" s="677"/>
      <c r="AF8969" s="677"/>
      <c r="AG8969" s="677"/>
      <c r="AH8969" s="677"/>
      <c r="AI8969" s="677"/>
      <c r="AJ8969" s="677"/>
      <c r="AK8969" s="677"/>
      <c r="AL8969" s="677"/>
      <c r="AM8969" s="677"/>
      <c r="AN8969" s="677"/>
      <c r="AO8969" s="677"/>
      <c r="AP8969" s="677"/>
      <c r="AQ8969" s="677"/>
      <c r="AR8969" s="677"/>
      <c r="AS8969" s="677"/>
      <c r="AT8969" s="677"/>
      <c r="AU8969" s="677"/>
      <c r="AV8969" s="677"/>
      <c r="AW8969" s="677"/>
      <c r="AX8969" s="677"/>
      <c r="AY8969" s="677"/>
      <c r="AZ8969" s="677"/>
      <c r="BA8969" s="677"/>
      <c r="BB8969" s="677"/>
      <c r="BC8969" s="677"/>
      <c r="BD8969" s="677"/>
      <c r="BE8969" s="677"/>
      <c r="BF8969" s="677"/>
      <c r="BG8969" s="677"/>
      <c r="BH8969" s="677"/>
      <c r="BI8969" s="677"/>
      <c r="BJ8969" s="677"/>
      <c r="BK8969" s="677"/>
      <c r="BL8969" s="677"/>
      <c r="BM8969" s="677"/>
      <c r="BN8969" s="677"/>
      <c r="BO8969" s="677"/>
      <c r="BP8969" s="677"/>
      <c r="BQ8969" s="677"/>
      <c r="BR8969" s="677"/>
      <c r="BS8969" s="677"/>
      <c r="BT8969" s="677"/>
      <c r="BU8969" s="677"/>
      <c r="BV8969" s="677"/>
      <c r="BW8969" s="677"/>
      <c r="BX8969" s="677"/>
      <c r="BY8969" s="677"/>
      <c r="BZ8969" s="677"/>
      <c r="CA8969" s="677"/>
      <c r="CB8969" s="677"/>
      <c r="CC8969" s="677"/>
      <c r="CD8969" s="677"/>
      <c r="CE8969" s="677"/>
      <c r="CF8969" s="677"/>
      <c r="CG8969" s="677"/>
    </row>
    <row r="8970" spans="1:85">
      <c r="A8970" s="54"/>
      <c r="B8970" s="54"/>
      <c r="C8970" s="80"/>
      <c r="D8970" s="685"/>
      <c r="E8970" s="102"/>
      <c r="F8970" s="685"/>
      <c r="G8970" s="685"/>
      <c r="H8970" s="685"/>
      <c r="I8970" s="686"/>
      <c r="J8970" s="80"/>
      <c r="K8970" s="84" t="s">
        <v>1502</v>
      </c>
      <c r="L8970" s="76">
        <f t="shared" si="488"/>
        <v>0</v>
      </c>
      <c r="M8970" s="76"/>
      <c r="N8970" s="76"/>
      <c r="O8970" s="76"/>
      <c r="P8970" s="76"/>
      <c r="Q8970" s="76"/>
      <c r="R8970" s="76"/>
      <c r="S8970" s="76"/>
      <c r="T8970" s="76"/>
      <c r="U8970" s="76"/>
      <c r="V8970" s="76"/>
      <c r="W8970" s="76"/>
      <c r="X8970" s="76"/>
      <c r="Y8970" s="677"/>
      <c r="Z8970" s="677"/>
      <c r="AA8970" s="677"/>
      <c r="AB8970" s="677"/>
      <c r="AC8970" s="677"/>
      <c r="AD8970" s="677"/>
      <c r="AE8970" s="677"/>
      <c r="AF8970" s="677"/>
      <c r="AG8970" s="677"/>
      <c r="AH8970" s="677"/>
      <c r="AI8970" s="677"/>
      <c r="AJ8970" s="677"/>
      <c r="AK8970" s="677"/>
      <c r="AL8970" s="677"/>
      <c r="AM8970" s="677"/>
      <c r="AN8970" s="677"/>
      <c r="AO8970" s="677"/>
      <c r="AP8970" s="677"/>
      <c r="AQ8970" s="677"/>
      <c r="AR8970" s="677"/>
      <c r="AS8970" s="677"/>
      <c r="AT8970" s="677"/>
      <c r="AU8970" s="677"/>
      <c r="AV8970" s="677"/>
      <c r="AW8970" s="677"/>
      <c r="AX8970" s="677"/>
      <c r="AY8970" s="677"/>
      <c r="AZ8970" s="677"/>
      <c r="BA8970" s="677"/>
      <c r="BB8970" s="677"/>
      <c r="BC8970" s="677"/>
      <c r="BD8970" s="677"/>
      <c r="BE8970" s="677"/>
      <c r="BF8970" s="677"/>
      <c r="BG8970" s="677"/>
      <c r="BH8970" s="677"/>
      <c r="BI8970" s="677"/>
      <c r="BJ8970" s="677"/>
      <c r="BK8970" s="677"/>
      <c r="BL8970" s="677"/>
      <c r="BM8970" s="677"/>
      <c r="BN8970" s="677"/>
      <c r="BO8970" s="677"/>
      <c r="BP8970" s="677"/>
      <c r="BQ8970" s="677"/>
      <c r="BR8970" s="677"/>
      <c r="BS8970" s="677"/>
      <c r="BT8970" s="677"/>
      <c r="BU8970" s="677"/>
      <c r="BV8970" s="677"/>
      <c r="BW8970" s="677"/>
      <c r="BX8970" s="677"/>
      <c r="BY8970" s="677"/>
      <c r="BZ8970" s="677"/>
      <c r="CA8970" s="677"/>
      <c r="CB8970" s="677"/>
      <c r="CC8970" s="677"/>
      <c r="CD8970" s="677"/>
      <c r="CE8970" s="677"/>
      <c r="CF8970" s="677"/>
      <c r="CG8970" s="677"/>
    </row>
    <row r="8971" spans="1:85">
      <c r="A8971" s="54"/>
      <c r="B8971" s="54"/>
      <c r="C8971" s="46" t="s">
        <v>33</v>
      </c>
      <c r="D8971" s="681" t="s">
        <v>13549</v>
      </c>
      <c r="E8971" s="100" t="s">
        <v>13550</v>
      </c>
      <c r="F8971" s="681" t="s">
        <v>13551</v>
      </c>
      <c r="G8971" s="681" t="s">
        <v>13552</v>
      </c>
      <c r="H8971" s="681" t="s">
        <v>13553</v>
      </c>
      <c r="I8971" s="682">
        <v>3193.06</v>
      </c>
      <c r="J8971" s="46" t="s">
        <v>1508</v>
      </c>
      <c r="K8971" s="75" t="s">
        <v>1509</v>
      </c>
      <c r="L8971" s="76">
        <f t="shared" si="488"/>
        <v>0</v>
      </c>
      <c r="M8971" s="76"/>
      <c r="N8971" s="76"/>
      <c r="O8971" s="76"/>
      <c r="P8971" s="76"/>
      <c r="Q8971" s="76"/>
      <c r="R8971" s="76"/>
      <c r="S8971" s="76"/>
      <c r="T8971" s="76"/>
      <c r="U8971" s="76"/>
      <c r="V8971" s="76"/>
      <c r="W8971" s="76"/>
      <c r="X8971" s="76"/>
      <c r="Y8971" s="677"/>
      <c r="Z8971" s="677"/>
      <c r="AA8971" s="677"/>
      <c r="AB8971" s="677"/>
      <c r="AC8971" s="677"/>
      <c r="AD8971" s="677"/>
      <c r="AE8971" s="677"/>
      <c r="AF8971" s="677"/>
      <c r="AG8971" s="677"/>
      <c r="AH8971" s="677"/>
      <c r="AI8971" s="677"/>
      <c r="AJ8971" s="677"/>
      <c r="AK8971" s="677"/>
      <c r="AL8971" s="677"/>
      <c r="AM8971" s="677"/>
      <c r="AN8971" s="677"/>
      <c r="AO8971" s="677"/>
      <c r="AP8971" s="677"/>
      <c r="AQ8971" s="677"/>
      <c r="AR8971" s="677"/>
      <c r="AS8971" s="677"/>
      <c r="AT8971" s="677"/>
      <c r="AU8971" s="677"/>
      <c r="AV8971" s="677"/>
      <c r="AW8971" s="677"/>
      <c r="AX8971" s="677"/>
      <c r="AY8971" s="677"/>
      <c r="AZ8971" s="677"/>
      <c r="BA8971" s="677"/>
      <c r="BB8971" s="677"/>
      <c r="BC8971" s="677"/>
      <c r="BD8971" s="677"/>
      <c r="BE8971" s="677"/>
      <c r="BF8971" s="677"/>
      <c r="BG8971" s="677"/>
      <c r="BH8971" s="677"/>
      <c r="BI8971" s="677"/>
      <c r="BJ8971" s="677"/>
      <c r="BK8971" s="677"/>
      <c r="BL8971" s="677"/>
      <c r="BM8971" s="677"/>
      <c r="BN8971" s="677"/>
      <c r="BO8971" s="677"/>
      <c r="BP8971" s="677"/>
      <c r="BQ8971" s="677"/>
      <c r="BR8971" s="677"/>
      <c r="BS8971" s="677"/>
      <c r="BT8971" s="677"/>
      <c r="BU8971" s="677"/>
      <c r="BV8971" s="677"/>
      <c r="BW8971" s="677"/>
      <c r="BX8971" s="677"/>
      <c r="BY8971" s="677"/>
      <c r="BZ8971" s="677"/>
      <c r="CA8971" s="677"/>
      <c r="CB8971" s="677"/>
      <c r="CC8971" s="677"/>
      <c r="CD8971" s="677"/>
      <c r="CE8971" s="677"/>
      <c r="CF8971" s="677"/>
      <c r="CG8971" s="677"/>
    </row>
    <row r="8972" spans="1:85">
      <c r="A8972" s="54"/>
      <c r="B8972" s="54"/>
      <c r="C8972" s="54"/>
      <c r="D8972" s="683"/>
      <c r="E8972" s="101"/>
      <c r="F8972" s="683"/>
      <c r="G8972" s="683"/>
      <c r="H8972" s="683"/>
      <c r="I8972" s="684"/>
      <c r="J8972" s="54"/>
      <c r="K8972" s="75" t="s">
        <v>1501</v>
      </c>
      <c r="L8972" s="76">
        <f t="shared" si="488"/>
        <v>0</v>
      </c>
      <c r="M8972" s="76"/>
      <c r="N8972" s="76"/>
      <c r="O8972" s="76"/>
      <c r="P8972" s="76"/>
      <c r="Q8972" s="76"/>
      <c r="R8972" s="76"/>
      <c r="S8972" s="76"/>
      <c r="T8972" s="76"/>
      <c r="U8972" s="76"/>
      <c r="V8972" s="76"/>
      <c r="W8972" s="76"/>
      <c r="X8972" s="76"/>
      <c r="Y8972" s="677"/>
      <c r="Z8972" s="677"/>
      <c r="AA8972" s="677"/>
      <c r="AB8972" s="677"/>
      <c r="AC8972" s="677"/>
      <c r="AD8972" s="677"/>
      <c r="AE8972" s="677"/>
      <c r="AF8972" s="677"/>
      <c r="AG8972" s="677"/>
      <c r="AH8972" s="677"/>
      <c r="AI8972" s="677"/>
      <c r="AJ8972" s="677"/>
      <c r="AK8972" s="677"/>
      <c r="AL8972" s="677"/>
      <c r="AM8972" s="677"/>
      <c r="AN8972" s="677"/>
      <c r="AO8972" s="677"/>
      <c r="AP8972" s="677"/>
      <c r="AQ8972" s="677"/>
      <c r="AR8972" s="677"/>
      <c r="AS8972" s="677"/>
      <c r="AT8972" s="677"/>
      <c r="AU8972" s="677"/>
      <c r="AV8972" s="677"/>
      <c r="AW8972" s="677"/>
      <c r="AX8972" s="677"/>
      <c r="AY8972" s="677"/>
      <c r="AZ8972" s="677"/>
      <c r="BA8972" s="677"/>
      <c r="BB8972" s="677"/>
      <c r="BC8972" s="677"/>
      <c r="BD8972" s="677"/>
      <c r="BE8972" s="677"/>
      <c r="BF8972" s="677"/>
      <c r="BG8972" s="677"/>
      <c r="BH8972" s="677"/>
      <c r="BI8972" s="677"/>
      <c r="BJ8972" s="677"/>
      <c r="BK8972" s="677"/>
      <c r="BL8972" s="677"/>
      <c r="BM8972" s="677"/>
      <c r="BN8972" s="677"/>
      <c r="BO8972" s="677"/>
      <c r="BP8972" s="677"/>
      <c r="BQ8972" s="677"/>
      <c r="BR8972" s="677"/>
      <c r="BS8972" s="677"/>
      <c r="BT8972" s="677"/>
      <c r="BU8972" s="677"/>
      <c r="BV8972" s="677"/>
      <c r="BW8972" s="677"/>
      <c r="BX8972" s="677"/>
      <c r="BY8972" s="677"/>
      <c r="BZ8972" s="677"/>
      <c r="CA8972" s="677"/>
      <c r="CB8972" s="677"/>
      <c r="CC8972" s="677"/>
      <c r="CD8972" s="677"/>
      <c r="CE8972" s="677"/>
      <c r="CF8972" s="677"/>
      <c r="CG8972" s="677"/>
    </row>
    <row r="8973" spans="1:85">
      <c r="A8973" s="54"/>
      <c r="B8973" s="54"/>
      <c r="C8973" s="80"/>
      <c r="D8973" s="685"/>
      <c r="E8973" s="102"/>
      <c r="F8973" s="685"/>
      <c r="G8973" s="685"/>
      <c r="H8973" s="685"/>
      <c r="I8973" s="686"/>
      <c r="J8973" s="80"/>
      <c r="K8973" s="84" t="s">
        <v>1502</v>
      </c>
      <c r="L8973" s="76">
        <f t="shared" si="488"/>
        <v>8</v>
      </c>
      <c r="M8973" s="76"/>
      <c r="N8973" s="76"/>
      <c r="O8973" s="76"/>
      <c r="P8973" s="76"/>
      <c r="Q8973" s="76"/>
      <c r="R8973" s="76"/>
      <c r="S8973" s="76"/>
      <c r="T8973" s="76"/>
      <c r="U8973" s="76"/>
      <c r="V8973" s="76">
        <v>8</v>
      </c>
      <c r="W8973" s="76"/>
      <c r="X8973" s="76"/>
      <c r="Y8973" s="677"/>
      <c r="Z8973" s="677"/>
      <c r="AA8973" s="677"/>
      <c r="AB8973" s="677"/>
      <c r="AC8973" s="677"/>
      <c r="AD8973" s="677"/>
      <c r="AE8973" s="677"/>
      <c r="AF8973" s="677"/>
      <c r="AG8973" s="677"/>
      <c r="AH8973" s="677"/>
      <c r="AI8973" s="677"/>
      <c r="AJ8973" s="677"/>
      <c r="AK8973" s="677"/>
      <c r="AL8973" s="677"/>
      <c r="AM8973" s="677"/>
      <c r="AN8973" s="677"/>
      <c r="AO8973" s="677"/>
      <c r="AP8973" s="677"/>
      <c r="AQ8973" s="677"/>
      <c r="AR8973" s="677"/>
      <c r="AS8973" s="677"/>
      <c r="AT8973" s="677"/>
      <c r="AU8973" s="677"/>
      <c r="AV8973" s="677"/>
      <c r="AW8973" s="677"/>
      <c r="AX8973" s="677"/>
      <c r="AY8973" s="677"/>
      <c r="AZ8973" s="677"/>
      <c r="BA8973" s="677"/>
      <c r="BB8973" s="677"/>
      <c r="BC8973" s="677"/>
      <c r="BD8973" s="677"/>
      <c r="BE8973" s="677"/>
      <c r="BF8973" s="677"/>
      <c r="BG8973" s="677"/>
      <c r="BH8973" s="677"/>
      <c r="BI8973" s="677"/>
      <c r="BJ8973" s="677"/>
      <c r="BK8973" s="677"/>
      <c r="BL8973" s="677"/>
      <c r="BM8973" s="677"/>
      <c r="BN8973" s="677"/>
      <c r="BO8973" s="677"/>
      <c r="BP8973" s="677"/>
      <c r="BQ8973" s="677"/>
      <c r="BR8973" s="677"/>
      <c r="BS8973" s="677"/>
      <c r="BT8973" s="677"/>
      <c r="BU8973" s="677"/>
      <c r="BV8973" s="677"/>
      <c r="BW8973" s="677"/>
      <c r="BX8973" s="677"/>
      <c r="BY8973" s="677"/>
      <c r="BZ8973" s="677"/>
      <c r="CA8973" s="677"/>
      <c r="CB8973" s="677"/>
      <c r="CC8973" s="677"/>
      <c r="CD8973" s="677"/>
      <c r="CE8973" s="677"/>
      <c r="CF8973" s="677"/>
      <c r="CG8973" s="677"/>
    </row>
    <row r="8974" spans="1:85">
      <c r="A8974" s="54"/>
      <c r="B8974" s="54"/>
      <c r="C8974" s="46" t="s">
        <v>33</v>
      </c>
      <c r="D8974" s="681" t="s">
        <v>13554</v>
      </c>
      <c r="E8974" s="100" t="s">
        <v>13555</v>
      </c>
      <c r="F8974" s="681" t="s">
        <v>13556</v>
      </c>
      <c r="G8974" s="681" t="s">
        <v>13557</v>
      </c>
      <c r="H8974" s="681" t="s">
        <v>13558</v>
      </c>
      <c r="I8974" s="682">
        <v>75.56</v>
      </c>
      <c r="J8974" s="46" t="s">
        <v>1508</v>
      </c>
      <c r="K8974" s="75" t="s">
        <v>1509</v>
      </c>
      <c r="L8974" s="76">
        <f t="shared" si="488"/>
        <v>0</v>
      </c>
      <c r="M8974" s="76"/>
      <c r="N8974" s="76"/>
      <c r="O8974" s="76"/>
      <c r="P8974" s="76"/>
      <c r="Q8974" s="76"/>
      <c r="R8974" s="76"/>
      <c r="S8974" s="76"/>
      <c r="T8974" s="76"/>
      <c r="U8974" s="76"/>
      <c r="V8974" s="76"/>
      <c r="W8974" s="76"/>
      <c r="X8974" s="76"/>
      <c r="Y8974" s="677"/>
      <c r="Z8974" s="677"/>
      <c r="AA8974" s="677"/>
      <c r="AB8974" s="677"/>
      <c r="AC8974" s="677"/>
      <c r="AD8974" s="677"/>
      <c r="AE8974" s="677"/>
      <c r="AF8974" s="677"/>
      <c r="AG8974" s="677"/>
      <c r="AH8974" s="677"/>
      <c r="AI8974" s="677"/>
      <c r="AJ8974" s="677"/>
      <c r="AK8974" s="677"/>
      <c r="AL8974" s="677"/>
      <c r="AM8974" s="677"/>
      <c r="AN8974" s="677"/>
      <c r="AO8974" s="677"/>
      <c r="AP8974" s="677"/>
      <c r="AQ8974" s="677"/>
      <c r="AR8974" s="677"/>
      <c r="AS8974" s="677"/>
      <c r="AT8974" s="677"/>
      <c r="AU8974" s="677"/>
      <c r="AV8974" s="677"/>
      <c r="AW8974" s="677"/>
      <c r="AX8974" s="677"/>
      <c r="AY8974" s="677"/>
      <c r="AZ8974" s="677"/>
      <c r="BA8974" s="677"/>
      <c r="BB8974" s="677"/>
      <c r="BC8974" s="677"/>
      <c r="BD8974" s="677"/>
      <c r="BE8974" s="677"/>
      <c r="BF8974" s="677"/>
      <c r="BG8974" s="677"/>
      <c r="BH8974" s="677"/>
      <c r="BI8974" s="677"/>
      <c r="BJ8974" s="677"/>
      <c r="BK8974" s="677"/>
      <c r="BL8974" s="677"/>
      <c r="BM8974" s="677"/>
      <c r="BN8974" s="677"/>
      <c r="BO8974" s="677"/>
      <c r="BP8974" s="677"/>
      <c r="BQ8974" s="677"/>
      <c r="BR8974" s="677"/>
      <c r="BS8974" s="677"/>
      <c r="BT8974" s="677"/>
      <c r="BU8974" s="677"/>
      <c r="BV8974" s="677"/>
      <c r="BW8974" s="677"/>
      <c r="BX8974" s="677"/>
      <c r="BY8974" s="677"/>
      <c r="BZ8974" s="677"/>
      <c r="CA8974" s="677"/>
      <c r="CB8974" s="677"/>
      <c r="CC8974" s="677"/>
      <c r="CD8974" s="677"/>
      <c r="CE8974" s="677"/>
      <c r="CF8974" s="677"/>
      <c r="CG8974" s="677"/>
    </row>
    <row r="8975" spans="1:85">
      <c r="A8975" s="54"/>
      <c r="B8975" s="54"/>
      <c r="C8975" s="54"/>
      <c r="D8975" s="683"/>
      <c r="E8975" s="101"/>
      <c r="F8975" s="683"/>
      <c r="G8975" s="683"/>
      <c r="H8975" s="683"/>
      <c r="I8975" s="684"/>
      <c r="J8975" s="54"/>
      <c r="K8975" s="75" t="s">
        <v>1501</v>
      </c>
      <c r="L8975" s="76">
        <f t="shared" si="488"/>
        <v>0</v>
      </c>
      <c r="M8975" s="76"/>
      <c r="N8975" s="76"/>
      <c r="O8975" s="76"/>
      <c r="P8975" s="76"/>
      <c r="Q8975" s="76"/>
      <c r="R8975" s="76"/>
      <c r="S8975" s="76"/>
      <c r="T8975" s="76"/>
      <c r="U8975" s="76"/>
      <c r="V8975" s="76"/>
      <c r="W8975" s="76"/>
      <c r="X8975" s="76"/>
      <c r="Y8975" s="677"/>
      <c r="Z8975" s="677"/>
      <c r="AA8975" s="677"/>
      <c r="AB8975" s="677"/>
      <c r="AC8975" s="677"/>
      <c r="AD8975" s="677"/>
      <c r="AE8975" s="677"/>
      <c r="AF8975" s="677"/>
      <c r="AG8975" s="677"/>
      <c r="AH8975" s="677"/>
      <c r="AI8975" s="677"/>
      <c r="AJ8975" s="677"/>
      <c r="AK8975" s="677"/>
      <c r="AL8975" s="677"/>
      <c r="AM8975" s="677"/>
      <c r="AN8975" s="677"/>
      <c r="AO8975" s="677"/>
      <c r="AP8975" s="677"/>
      <c r="AQ8975" s="677"/>
      <c r="AR8975" s="677"/>
      <c r="AS8975" s="677"/>
      <c r="AT8975" s="677"/>
      <c r="AU8975" s="677"/>
      <c r="AV8975" s="677"/>
      <c r="AW8975" s="677"/>
      <c r="AX8975" s="677"/>
      <c r="AY8975" s="677"/>
      <c r="AZ8975" s="677"/>
      <c r="BA8975" s="677"/>
      <c r="BB8975" s="677"/>
      <c r="BC8975" s="677"/>
      <c r="BD8975" s="677"/>
      <c r="BE8975" s="677"/>
      <c r="BF8975" s="677"/>
      <c r="BG8975" s="677"/>
      <c r="BH8975" s="677"/>
      <c r="BI8975" s="677"/>
      <c r="BJ8975" s="677"/>
      <c r="BK8975" s="677"/>
      <c r="BL8975" s="677"/>
      <c r="BM8975" s="677"/>
      <c r="BN8975" s="677"/>
      <c r="BO8975" s="677"/>
      <c r="BP8975" s="677"/>
      <c r="BQ8975" s="677"/>
      <c r="BR8975" s="677"/>
      <c r="BS8975" s="677"/>
      <c r="BT8975" s="677"/>
      <c r="BU8975" s="677"/>
      <c r="BV8975" s="677"/>
      <c r="BW8975" s="677"/>
      <c r="BX8975" s="677"/>
      <c r="BY8975" s="677"/>
      <c r="BZ8975" s="677"/>
      <c r="CA8975" s="677"/>
      <c r="CB8975" s="677"/>
      <c r="CC8975" s="677"/>
      <c r="CD8975" s="677"/>
      <c r="CE8975" s="677"/>
      <c r="CF8975" s="677"/>
      <c r="CG8975" s="677"/>
    </row>
    <row r="8976" spans="1:85">
      <c r="A8976" s="54"/>
      <c r="B8976" s="54"/>
      <c r="C8976" s="80"/>
      <c r="D8976" s="685"/>
      <c r="E8976" s="102"/>
      <c r="F8976" s="685"/>
      <c r="G8976" s="685"/>
      <c r="H8976" s="685"/>
      <c r="I8976" s="686"/>
      <c r="J8976" s="80"/>
      <c r="K8976" s="84" t="s">
        <v>1502</v>
      </c>
      <c r="L8976" s="76">
        <f t="shared" si="488"/>
        <v>2</v>
      </c>
      <c r="M8976" s="76"/>
      <c r="N8976" s="76"/>
      <c r="O8976" s="76">
        <v>1</v>
      </c>
      <c r="P8976" s="76"/>
      <c r="Q8976" s="76"/>
      <c r="R8976" s="76"/>
      <c r="S8976" s="76"/>
      <c r="T8976" s="76">
        <v>1</v>
      </c>
      <c r="U8976" s="76"/>
      <c r="V8976" s="76"/>
      <c r="W8976" s="76"/>
      <c r="X8976" s="76"/>
      <c r="Y8976" s="677"/>
      <c r="Z8976" s="677"/>
      <c r="AA8976" s="677"/>
      <c r="AB8976" s="677"/>
      <c r="AC8976" s="677"/>
      <c r="AD8976" s="677"/>
      <c r="AE8976" s="677"/>
      <c r="AF8976" s="677"/>
      <c r="AG8976" s="677"/>
      <c r="AH8976" s="677"/>
      <c r="AI8976" s="677"/>
      <c r="AJ8976" s="677"/>
      <c r="AK8976" s="677"/>
      <c r="AL8976" s="677"/>
      <c r="AM8976" s="677"/>
      <c r="AN8976" s="677"/>
      <c r="AO8976" s="677"/>
      <c r="AP8976" s="677"/>
      <c r="AQ8976" s="677"/>
      <c r="AR8976" s="677"/>
      <c r="AS8976" s="677"/>
      <c r="AT8976" s="677"/>
      <c r="AU8976" s="677"/>
      <c r="AV8976" s="677"/>
      <c r="AW8976" s="677"/>
      <c r="AX8976" s="677"/>
      <c r="AY8976" s="677"/>
      <c r="AZ8976" s="677"/>
      <c r="BA8976" s="677"/>
      <c r="BB8976" s="677"/>
      <c r="BC8976" s="677"/>
      <c r="BD8976" s="677"/>
      <c r="BE8976" s="677"/>
      <c r="BF8976" s="677"/>
      <c r="BG8976" s="677"/>
      <c r="BH8976" s="677"/>
      <c r="BI8976" s="677"/>
      <c r="BJ8976" s="677"/>
      <c r="BK8976" s="677"/>
      <c r="BL8976" s="677"/>
      <c r="BM8976" s="677"/>
      <c r="BN8976" s="677"/>
      <c r="BO8976" s="677"/>
      <c r="BP8976" s="677"/>
      <c r="BQ8976" s="677"/>
      <c r="BR8976" s="677"/>
      <c r="BS8976" s="677"/>
      <c r="BT8976" s="677"/>
      <c r="BU8976" s="677"/>
      <c r="BV8976" s="677"/>
      <c r="BW8976" s="677"/>
      <c r="BX8976" s="677"/>
      <c r="BY8976" s="677"/>
      <c r="BZ8976" s="677"/>
      <c r="CA8976" s="677"/>
      <c r="CB8976" s="677"/>
      <c r="CC8976" s="677"/>
      <c r="CD8976" s="677"/>
      <c r="CE8976" s="677"/>
      <c r="CF8976" s="677"/>
      <c r="CG8976" s="677"/>
    </row>
    <row r="8977" spans="1:85">
      <c r="A8977" s="54"/>
      <c r="B8977" s="54"/>
      <c r="C8977" s="46" t="s">
        <v>35</v>
      </c>
      <c r="D8977" s="681" t="s">
        <v>5031</v>
      </c>
      <c r="E8977" s="100" t="s">
        <v>13559</v>
      </c>
      <c r="F8977" s="681" t="s">
        <v>13560</v>
      </c>
      <c r="G8977" s="681" t="s">
        <v>13561</v>
      </c>
      <c r="H8977" s="681" t="s">
        <v>13562</v>
      </c>
      <c r="I8977" s="682">
        <v>11185</v>
      </c>
      <c r="J8977" s="46" t="s">
        <v>1508</v>
      </c>
      <c r="K8977" s="75" t="s">
        <v>1509</v>
      </c>
      <c r="L8977" s="76">
        <f t="shared" si="488"/>
        <v>4</v>
      </c>
      <c r="M8977" s="76"/>
      <c r="N8977" s="76"/>
      <c r="O8977" s="76"/>
      <c r="P8977" s="76"/>
      <c r="Q8977" s="76"/>
      <c r="R8977" s="76"/>
      <c r="S8977" s="76"/>
      <c r="T8977" s="76"/>
      <c r="U8977" s="76"/>
      <c r="V8977" s="76"/>
      <c r="W8977" s="76">
        <v>4</v>
      </c>
      <c r="X8977" s="76"/>
      <c r="Y8977" s="677"/>
      <c r="Z8977" s="677"/>
      <c r="AA8977" s="677"/>
      <c r="AB8977" s="677"/>
      <c r="AC8977" s="677"/>
      <c r="AD8977" s="677"/>
      <c r="AE8977" s="677"/>
      <c r="AF8977" s="677"/>
      <c r="AG8977" s="677"/>
      <c r="AH8977" s="677"/>
      <c r="AI8977" s="677"/>
      <c r="AJ8977" s="677"/>
      <c r="AK8977" s="677"/>
      <c r="AL8977" s="677"/>
      <c r="AM8977" s="677"/>
      <c r="AN8977" s="677"/>
      <c r="AO8977" s="677"/>
      <c r="AP8977" s="677"/>
      <c r="AQ8977" s="677"/>
      <c r="AR8977" s="677"/>
      <c r="AS8977" s="677"/>
      <c r="AT8977" s="677"/>
      <c r="AU8977" s="677"/>
      <c r="AV8977" s="677"/>
      <c r="AW8977" s="677"/>
      <c r="AX8977" s="677"/>
      <c r="AY8977" s="677"/>
      <c r="AZ8977" s="677"/>
      <c r="BA8977" s="677"/>
      <c r="BB8977" s="677"/>
      <c r="BC8977" s="677"/>
      <c r="BD8977" s="677"/>
      <c r="BE8977" s="677"/>
      <c r="BF8977" s="677"/>
      <c r="BG8977" s="677"/>
      <c r="BH8977" s="677"/>
      <c r="BI8977" s="677"/>
      <c r="BJ8977" s="677"/>
      <c r="BK8977" s="677"/>
      <c r="BL8977" s="677"/>
      <c r="BM8977" s="677"/>
      <c r="BN8977" s="677"/>
      <c r="BO8977" s="677"/>
      <c r="BP8977" s="677"/>
      <c r="BQ8977" s="677"/>
      <c r="BR8977" s="677"/>
      <c r="BS8977" s="677"/>
      <c r="BT8977" s="677"/>
      <c r="BU8977" s="677"/>
      <c r="BV8977" s="677"/>
      <c r="BW8977" s="677"/>
      <c r="BX8977" s="677"/>
      <c r="BY8977" s="677"/>
      <c r="BZ8977" s="677"/>
      <c r="CA8977" s="677"/>
      <c r="CB8977" s="677"/>
      <c r="CC8977" s="677"/>
      <c r="CD8977" s="677"/>
      <c r="CE8977" s="677"/>
      <c r="CF8977" s="677"/>
      <c r="CG8977" s="677"/>
    </row>
    <row r="8978" spans="1:85">
      <c r="A8978" s="54"/>
      <c r="B8978" s="54"/>
      <c r="C8978" s="54"/>
      <c r="D8978" s="683"/>
      <c r="E8978" s="101"/>
      <c r="F8978" s="683"/>
      <c r="G8978" s="683"/>
      <c r="H8978" s="683"/>
      <c r="I8978" s="684"/>
      <c r="J8978" s="54"/>
      <c r="K8978" s="75" t="s">
        <v>1501</v>
      </c>
      <c r="L8978" s="76">
        <f t="shared" si="488"/>
        <v>1</v>
      </c>
      <c r="M8978" s="76">
        <v>1</v>
      </c>
      <c r="N8978" s="76"/>
      <c r="O8978" s="76"/>
      <c r="P8978" s="76"/>
      <c r="Q8978" s="76"/>
      <c r="R8978" s="76"/>
      <c r="S8978" s="76"/>
      <c r="T8978" s="76"/>
      <c r="U8978" s="76"/>
      <c r="V8978" s="76"/>
      <c r="W8978" s="76"/>
      <c r="X8978" s="76"/>
      <c r="Y8978" s="677"/>
      <c r="Z8978" s="677"/>
      <c r="AA8978" s="677"/>
      <c r="AB8978" s="677"/>
      <c r="AC8978" s="677"/>
      <c r="AD8978" s="677"/>
      <c r="AE8978" s="677"/>
      <c r="AF8978" s="677"/>
      <c r="AG8978" s="677"/>
      <c r="AH8978" s="677"/>
      <c r="AI8978" s="677"/>
      <c r="AJ8978" s="677"/>
      <c r="AK8978" s="677"/>
      <c r="AL8978" s="677"/>
      <c r="AM8978" s="677"/>
      <c r="AN8978" s="677"/>
      <c r="AO8978" s="677"/>
      <c r="AP8978" s="677"/>
      <c r="AQ8978" s="677"/>
      <c r="AR8978" s="677"/>
      <c r="AS8978" s="677"/>
      <c r="AT8978" s="677"/>
      <c r="AU8978" s="677"/>
      <c r="AV8978" s="677"/>
      <c r="AW8978" s="677"/>
      <c r="AX8978" s="677"/>
      <c r="AY8978" s="677"/>
      <c r="AZ8978" s="677"/>
      <c r="BA8978" s="677"/>
      <c r="BB8978" s="677"/>
      <c r="BC8978" s="677"/>
      <c r="BD8978" s="677"/>
      <c r="BE8978" s="677"/>
      <c r="BF8978" s="677"/>
      <c r="BG8978" s="677"/>
      <c r="BH8978" s="677"/>
      <c r="BI8978" s="677"/>
      <c r="BJ8978" s="677"/>
      <c r="BK8978" s="677"/>
      <c r="BL8978" s="677"/>
      <c r="BM8978" s="677"/>
      <c r="BN8978" s="677"/>
      <c r="BO8978" s="677"/>
      <c r="BP8978" s="677"/>
      <c r="BQ8978" s="677"/>
      <c r="BR8978" s="677"/>
      <c r="BS8978" s="677"/>
      <c r="BT8978" s="677"/>
      <c r="BU8978" s="677"/>
      <c r="BV8978" s="677"/>
      <c r="BW8978" s="677"/>
      <c r="BX8978" s="677"/>
      <c r="BY8978" s="677"/>
      <c r="BZ8978" s="677"/>
      <c r="CA8978" s="677"/>
      <c r="CB8978" s="677"/>
      <c r="CC8978" s="677"/>
      <c r="CD8978" s="677"/>
      <c r="CE8978" s="677"/>
      <c r="CF8978" s="677"/>
      <c r="CG8978" s="677"/>
    </row>
    <row r="8979" spans="1:85">
      <c r="A8979" s="54"/>
      <c r="B8979" s="54"/>
      <c r="C8979" s="80"/>
      <c r="D8979" s="685"/>
      <c r="E8979" s="102"/>
      <c r="F8979" s="685"/>
      <c r="G8979" s="685"/>
      <c r="H8979" s="685"/>
      <c r="I8979" s="686"/>
      <c r="J8979" s="80"/>
      <c r="K8979" s="84" t="s">
        <v>1502</v>
      </c>
      <c r="L8979" s="76">
        <f t="shared" si="488"/>
        <v>0</v>
      </c>
      <c r="M8979" s="76"/>
      <c r="N8979" s="76"/>
      <c r="O8979" s="76"/>
      <c r="P8979" s="76"/>
      <c r="Q8979" s="76"/>
      <c r="R8979" s="76"/>
      <c r="S8979" s="76"/>
      <c r="T8979" s="76"/>
      <c r="U8979" s="76"/>
      <c r="V8979" s="76"/>
      <c r="W8979" s="76"/>
      <c r="X8979" s="76"/>
      <c r="Y8979" s="677"/>
      <c r="Z8979" s="677"/>
      <c r="AA8979" s="677"/>
      <c r="AB8979" s="677"/>
      <c r="AC8979" s="677"/>
      <c r="AD8979" s="677"/>
      <c r="AE8979" s="677"/>
      <c r="AF8979" s="677"/>
      <c r="AG8979" s="677"/>
      <c r="AH8979" s="677"/>
      <c r="AI8979" s="677"/>
      <c r="AJ8979" s="677"/>
      <c r="AK8979" s="677"/>
      <c r="AL8979" s="677"/>
      <c r="AM8979" s="677"/>
      <c r="AN8979" s="677"/>
      <c r="AO8979" s="677"/>
      <c r="AP8979" s="677"/>
      <c r="AQ8979" s="677"/>
      <c r="AR8979" s="677"/>
      <c r="AS8979" s="677"/>
      <c r="AT8979" s="677"/>
      <c r="AU8979" s="677"/>
      <c r="AV8979" s="677"/>
      <c r="AW8979" s="677"/>
      <c r="AX8979" s="677"/>
      <c r="AY8979" s="677"/>
      <c r="AZ8979" s="677"/>
      <c r="BA8979" s="677"/>
      <c r="BB8979" s="677"/>
      <c r="BC8979" s="677"/>
      <c r="BD8979" s="677"/>
      <c r="BE8979" s="677"/>
      <c r="BF8979" s="677"/>
      <c r="BG8979" s="677"/>
      <c r="BH8979" s="677"/>
      <c r="BI8979" s="677"/>
      <c r="BJ8979" s="677"/>
      <c r="BK8979" s="677"/>
      <c r="BL8979" s="677"/>
      <c r="BM8979" s="677"/>
      <c r="BN8979" s="677"/>
      <c r="BO8979" s="677"/>
      <c r="BP8979" s="677"/>
      <c r="BQ8979" s="677"/>
      <c r="BR8979" s="677"/>
      <c r="BS8979" s="677"/>
      <c r="BT8979" s="677"/>
      <c r="BU8979" s="677"/>
      <c r="BV8979" s="677"/>
      <c r="BW8979" s="677"/>
      <c r="BX8979" s="677"/>
      <c r="BY8979" s="677"/>
      <c r="BZ8979" s="677"/>
      <c r="CA8979" s="677"/>
      <c r="CB8979" s="677"/>
      <c r="CC8979" s="677"/>
      <c r="CD8979" s="677"/>
      <c r="CE8979" s="677"/>
      <c r="CF8979" s="677"/>
      <c r="CG8979" s="677"/>
    </row>
    <row r="8980" spans="1:85">
      <c r="A8980" s="54"/>
      <c r="B8980" s="54"/>
      <c r="C8980" s="46" t="s">
        <v>35</v>
      </c>
      <c r="D8980" s="681" t="s">
        <v>13563</v>
      </c>
      <c r="E8980" s="100" t="s">
        <v>13564</v>
      </c>
      <c r="F8980" s="681" t="s">
        <v>13565</v>
      </c>
      <c r="G8980" s="681" t="s">
        <v>13566</v>
      </c>
      <c r="H8980" s="681" t="s">
        <v>13567</v>
      </c>
      <c r="I8980" s="682">
        <v>10168</v>
      </c>
      <c r="J8980" s="46" t="s">
        <v>1508</v>
      </c>
      <c r="K8980" s="75" t="s">
        <v>1509</v>
      </c>
      <c r="L8980" s="76">
        <f t="shared" si="488"/>
        <v>5</v>
      </c>
      <c r="M8980" s="76"/>
      <c r="N8980" s="76"/>
      <c r="O8980" s="76">
        <v>1</v>
      </c>
      <c r="P8980" s="76"/>
      <c r="Q8980" s="76"/>
      <c r="R8980" s="76"/>
      <c r="S8980" s="76"/>
      <c r="T8980" s="76"/>
      <c r="U8980" s="76"/>
      <c r="V8980" s="76"/>
      <c r="W8980" s="76">
        <v>4</v>
      </c>
      <c r="X8980" s="76"/>
      <c r="Y8980" s="677"/>
      <c r="Z8980" s="677"/>
      <c r="AA8980" s="677"/>
      <c r="AB8980" s="677"/>
      <c r="AC8980" s="677"/>
      <c r="AD8980" s="677"/>
      <c r="AE8980" s="677"/>
      <c r="AF8980" s="677"/>
      <c r="AG8980" s="677"/>
      <c r="AH8980" s="677"/>
      <c r="AI8980" s="677"/>
      <c r="AJ8980" s="677"/>
      <c r="AK8980" s="677"/>
      <c r="AL8980" s="677"/>
      <c r="AM8980" s="677"/>
      <c r="AN8980" s="677"/>
      <c r="AO8980" s="677"/>
      <c r="AP8980" s="677"/>
      <c r="AQ8980" s="677"/>
      <c r="AR8980" s="677"/>
      <c r="AS8980" s="677"/>
      <c r="AT8980" s="677"/>
      <c r="AU8980" s="677"/>
      <c r="AV8980" s="677"/>
      <c r="AW8980" s="677"/>
      <c r="AX8980" s="677"/>
      <c r="AY8980" s="677"/>
      <c r="AZ8980" s="677"/>
      <c r="BA8980" s="677"/>
      <c r="BB8980" s="677"/>
      <c r="BC8980" s="677"/>
      <c r="BD8980" s="677"/>
      <c r="BE8980" s="677"/>
      <c r="BF8980" s="677"/>
      <c r="BG8980" s="677"/>
      <c r="BH8980" s="677"/>
      <c r="BI8980" s="677"/>
      <c r="BJ8980" s="677"/>
      <c r="BK8980" s="677"/>
      <c r="BL8980" s="677"/>
      <c r="BM8980" s="677"/>
      <c r="BN8980" s="677"/>
      <c r="BO8980" s="677"/>
      <c r="BP8980" s="677"/>
      <c r="BQ8980" s="677"/>
      <c r="BR8980" s="677"/>
      <c r="BS8980" s="677"/>
      <c r="BT8980" s="677"/>
      <c r="BU8980" s="677"/>
      <c r="BV8980" s="677"/>
      <c r="BW8980" s="677"/>
      <c r="BX8980" s="677"/>
      <c r="BY8980" s="677"/>
      <c r="BZ8980" s="677"/>
      <c r="CA8980" s="677"/>
      <c r="CB8980" s="677"/>
      <c r="CC8980" s="677"/>
      <c r="CD8980" s="677"/>
      <c r="CE8980" s="677"/>
      <c r="CF8980" s="677"/>
      <c r="CG8980" s="677"/>
    </row>
    <row r="8981" spans="1:85">
      <c r="A8981" s="54"/>
      <c r="B8981" s="54"/>
      <c r="C8981" s="54"/>
      <c r="D8981" s="683"/>
      <c r="E8981" s="101"/>
      <c r="F8981" s="683"/>
      <c r="G8981" s="683"/>
      <c r="H8981" s="683"/>
      <c r="I8981" s="684"/>
      <c r="J8981" s="54"/>
      <c r="K8981" s="75" t="s">
        <v>1501</v>
      </c>
      <c r="L8981" s="76">
        <f t="shared" si="488"/>
        <v>1</v>
      </c>
      <c r="M8981" s="76">
        <v>1</v>
      </c>
      <c r="N8981" s="76"/>
      <c r="O8981" s="76"/>
      <c r="P8981" s="76"/>
      <c r="Q8981" s="76"/>
      <c r="R8981" s="76"/>
      <c r="S8981" s="76"/>
      <c r="T8981" s="76"/>
      <c r="U8981" s="76"/>
      <c r="V8981" s="76"/>
      <c r="W8981" s="76"/>
      <c r="X8981" s="76"/>
      <c r="Y8981" s="677"/>
      <c r="Z8981" s="677"/>
      <c r="AA8981" s="677"/>
      <c r="AB8981" s="677"/>
      <c r="AC8981" s="677"/>
      <c r="AD8981" s="677"/>
      <c r="AE8981" s="677"/>
      <c r="AF8981" s="677"/>
      <c r="AG8981" s="677"/>
      <c r="AH8981" s="677"/>
      <c r="AI8981" s="677"/>
      <c r="AJ8981" s="677"/>
      <c r="AK8981" s="677"/>
      <c r="AL8981" s="677"/>
      <c r="AM8981" s="677"/>
      <c r="AN8981" s="677"/>
      <c r="AO8981" s="677"/>
      <c r="AP8981" s="677"/>
      <c r="AQ8981" s="677"/>
      <c r="AR8981" s="677"/>
      <c r="AS8981" s="677"/>
      <c r="AT8981" s="677"/>
      <c r="AU8981" s="677"/>
      <c r="AV8981" s="677"/>
      <c r="AW8981" s="677"/>
      <c r="AX8981" s="677"/>
      <c r="AY8981" s="677"/>
      <c r="AZ8981" s="677"/>
      <c r="BA8981" s="677"/>
      <c r="BB8981" s="677"/>
      <c r="BC8981" s="677"/>
      <c r="BD8981" s="677"/>
      <c r="BE8981" s="677"/>
      <c r="BF8981" s="677"/>
      <c r="BG8981" s="677"/>
      <c r="BH8981" s="677"/>
      <c r="BI8981" s="677"/>
      <c r="BJ8981" s="677"/>
      <c r="BK8981" s="677"/>
      <c r="BL8981" s="677"/>
      <c r="BM8981" s="677"/>
      <c r="BN8981" s="677"/>
      <c r="BO8981" s="677"/>
      <c r="BP8981" s="677"/>
      <c r="BQ8981" s="677"/>
      <c r="BR8981" s="677"/>
      <c r="BS8981" s="677"/>
      <c r="BT8981" s="677"/>
      <c r="BU8981" s="677"/>
      <c r="BV8981" s="677"/>
      <c r="BW8981" s="677"/>
      <c r="BX8981" s="677"/>
      <c r="BY8981" s="677"/>
      <c r="BZ8981" s="677"/>
      <c r="CA8981" s="677"/>
      <c r="CB8981" s="677"/>
      <c r="CC8981" s="677"/>
      <c r="CD8981" s="677"/>
      <c r="CE8981" s="677"/>
      <c r="CF8981" s="677"/>
      <c r="CG8981" s="677"/>
    </row>
    <row r="8982" spans="1:85">
      <c r="A8982" s="54"/>
      <c r="B8982" s="54"/>
      <c r="C8982" s="80"/>
      <c r="D8982" s="685"/>
      <c r="E8982" s="102"/>
      <c r="F8982" s="685"/>
      <c r="G8982" s="685"/>
      <c r="H8982" s="685"/>
      <c r="I8982" s="686"/>
      <c r="J8982" s="80"/>
      <c r="K8982" s="84" t="s">
        <v>1502</v>
      </c>
      <c r="L8982" s="76">
        <f t="shared" si="488"/>
        <v>0</v>
      </c>
      <c r="M8982" s="76"/>
      <c r="N8982" s="76"/>
      <c r="O8982" s="76"/>
      <c r="P8982" s="76"/>
      <c r="Q8982" s="76"/>
      <c r="R8982" s="76"/>
      <c r="S8982" s="76"/>
      <c r="T8982" s="76"/>
      <c r="U8982" s="76"/>
      <c r="V8982" s="76"/>
      <c r="W8982" s="76"/>
      <c r="X8982" s="76"/>
      <c r="Y8982" s="677"/>
      <c r="Z8982" s="677"/>
      <c r="AA8982" s="677"/>
      <c r="AB8982" s="677"/>
      <c r="AC8982" s="677"/>
      <c r="AD8982" s="677"/>
      <c r="AE8982" s="677"/>
      <c r="AF8982" s="677"/>
      <c r="AG8982" s="677"/>
      <c r="AH8982" s="677"/>
      <c r="AI8982" s="677"/>
      <c r="AJ8982" s="677"/>
      <c r="AK8982" s="677"/>
      <c r="AL8982" s="677"/>
      <c r="AM8982" s="677"/>
      <c r="AN8982" s="677"/>
      <c r="AO8982" s="677"/>
      <c r="AP8982" s="677"/>
      <c r="AQ8982" s="677"/>
      <c r="AR8982" s="677"/>
      <c r="AS8982" s="677"/>
      <c r="AT8982" s="677"/>
      <c r="AU8982" s="677"/>
      <c r="AV8982" s="677"/>
      <c r="AW8982" s="677"/>
      <c r="AX8982" s="677"/>
      <c r="AY8982" s="677"/>
      <c r="AZ8982" s="677"/>
      <c r="BA8982" s="677"/>
      <c r="BB8982" s="677"/>
      <c r="BC8982" s="677"/>
      <c r="BD8982" s="677"/>
      <c r="BE8982" s="677"/>
      <c r="BF8982" s="677"/>
      <c r="BG8982" s="677"/>
      <c r="BH8982" s="677"/>
      <c r="BI8982" s="677"/>
      <c r="BJ8982" s="677"/>
      <c r="BK8982" s="677"/>
      <c r="BL8982" s="677"/>
      <c r="BM8982" s="677"/>
      <c r="BN8982" s="677"/>
      <c r="BO8982" s="677"/>
      <c r="BP8982" s="677"/>
      <c r="BQ8982" s="677"/>
      <c r="BR8982" s="677"/>
      <c r="BS8982" s="677"/>
      <c r="BT8982" s="677"/>
      <c r="BU8982" s="677"/>
      <c r="BV8982" s="677"/>
      <c r="BW8982" s="677"/>
      <c r="BX8982" s="677"/>
      <c r="BY8982" s="677"/>
      <c r="BZ8982" s="677"/>
      <c r="CA8982" s="677"/>
      <c r="CB8982" s="677"/>
      <c r="CC8982" s="677"/>
      <c r="CD8982" s="677"/>
      <c r="CE8982" s="677"/>
      <c r="CF8982" s="677"/>
      <c r="CG8982" s="677"/>
    </row>
    <row r="8983" spans="1:85">
      <c r="A8983" s="54"/>
      <c r="B8983" s="54"/>
      <c r="C8983" s="46" t="s">
        <v>33</v>
      </c>
      <c r="D8983" s="681" t="s">
        <v>13568</v>
      </c>
      <c r="E8983" s="100" t="s">
        <v>13569</v>
      </c>
      <c r="F8983" s="681" t="s">
        <v>13570</v>
      </c>
      <c r="G8983" s="681" t="s">
        <v>13571</v>
      </c>
      <c r="H8983" s="681" t="s">
        <v>13572</v>
      </c>
      <c r="I8983" s="682">
        <v>9350.9599999999991</v>
      </c>
      <c r="J8983" s="46" t="s">
        <v>1508</v>
      </c>
      <c r="K8983" s="75" t="s">
        <v>1509</v>
      </c>
      <c r="L8983" s="76">
        <f t="shared" si="488"/>
        <v>0</v>
      </c>
      <c r="M8983" s="76"/>
      <c r="N8983" s="76"/>
      <c r="O8983" s="76"/>
      <c r="P8983" s="76"/>
      <c r="Q8983" s="76"/>
      <c r="R8983" s="76"/>
      <c r="S8983" s="76"/>
      <c r="T8983" s="76"/>
      <c r="U8983" s="76"/>
      <c r="V8983" s="76"/>
      <c r="W8983" s="76"/>
      <c r="X8983" s="76"/>
      <c r="Y8983" s="677"/>
      <c r="Z8983" s="677"/>
      <c r="AA8983" s="677"/>
      <c r="AB8983" s="677"/>
      <c r="AC8983" s="677"/>
      <c r="AD8983" s="677"/>
      <c r="AE8983" s="677"/>
      <c r="AF8983" s="677"/>
      <c r="AG8983" s="677"/>
      <c r="AH8983" s="677"/>
      <c r="AI8983" s="677"/>
      <c r="AJ8983" s="677"/>
      <c r="AK8983" s="677"/>
      <c r="AL8983" s="677"/>
      <c r="AM8983" s="677"/>
      <c r="AN8983" s="677"/>
      <c r="AO8983" s="677"/>
      <c r="AP8983" s="677"/>
      <c r="AQ8983" s="677"/>
      <c r="AR8983" s="677"/>
      <c r="AS8983" s="677"/>
      <c r="AT8983" s="677"/>
      <c r="AU8983" s="677"/>
      <c r="AV8983" s="677"/>
      <c r="AW8983" s="677"/>
      <c r="AX8983" s="677"/>
      <c r="AY8983" s="677"/>
      <c r="AZ8983" s="677"/>
      <c r="BA8983" s="677"/>
      <c r="BB8983" s="677"/>
      <c r="BC8983" s="677"/>
      <c r="BD8983" s="677"/>
      <c r="BE8983" s="677"/>
      <c r="BF8983" s="677"/>
      <c r="BG8983" s="677"/>
      <c r="BH8983" s="677"/>
      <c r="BI8983" s="677"/>
      <c r="BJ8983" s="677"/>
      <c r="BK8983" s="677"/>
      <c r="BL8983" s="677"/>
      <c r="BM8983" s="677"/>
      <c r="BN8983" s="677"/>
      <c r="BO8983" s="677"/>
      <c r="BP8983" s="677"/>
      <c r="BQ8983" s="677"/>
      <c r="BR8983" s="677"/>
      <c r="BS8983" s="677"/>
      <c r="BT8983" s="677"/>
      <c r="BU8983" s="677"/>
      <c r="BV8983" s="677"/>
      <c r="BW8983" s="677"/>
      <c r="BX8983" s="677"/>
      <c r="BY8983" s="677"/>
      <c r="BZ8983" s="677"/>
      <c r="CA8983" s="677"/>
      <c r="CB8983" s="677"/>
      <c r="CC8983" s="677"/>
      <c r="CD8983" s="677"/>
      <c r="CE8983" s="677"/>
      <c r="CF8983" s="677"/>
      <c r="CG8983" s="677"/>
    </row>
    <row r="8984" spans="1:85">
      <c r="A8984" s="54"/>
      <c r="B8984" s="54"/>
      <c r="C8984" s="54"/>
      <c r="D8984" s="683"/>
      <c r="E8984" s="101"/>
      <c r="F8984" s="683"/>
      <c r="G8984" s="683"/>
      <c r="H8984" s="683"/>
      <c r="I8984" s="684"/>
      <c r="J8984" s="54"/>
      <c r="K8984" s="75" t="s">
        <v>1501</v>
      </c>
      <c r="L8984" s="76">
        <f t="shared" si="488"/>
        <v>0</v>
      </c>
      <c r="M8984" s="76"/>
      <c r="N8984" s="76"/>
      <c r="O8984" s="76"/>
      <c r="P8984" s="76"/>
      <c r="Q8984" s="76"/>
      <c r="R8984" s="76"/>
      <c r="S8984" s="76"/>
      <c r="T8984" s="76"/>
      <c r="U8984" s="76"/>
      <c r="V8984" s="76"/>
      <c r="W8984" s="76"/>
      <c r="X8984" s="76"/>
      <c r="Y8984" s="677"/>
      <c r="Z8984" s="677"/>
      <c r="AA8984" s="677"/>
      <c r="AB8984" s="677"/>
      <c r="AC8984" s="677"/>
      <c r="AD8984" s="677"/>
      <c r="AE8984" s="677"/>
      <c r="AF8984" s="677"/>
      <c r="AG8984" s="677"/>
      <c r="AH8984" s="677"/>
      <c r="AI8984" s="677"/>
      <c r="AJ8984" s="677"/>
      <c r="AK8984" s="677"/>
      <c r="AL8984" s="677"/>
      <c r="AM8984" s="677"/>
      <c r="AN8984" s="677"/>
      <c r="AO8984" s="677"/>
      <c r="AP8984" s="677"/>
      <c r="AQ8984" s="677"/>
      <c r="AR8984" s="677"/>
      <c r="AS8984" s="677"/>
      <c r="AT8984" s="677"/>
      <c r="AU8984" s="677"/>
      <c r="AV8984" s="677"/>
      <c r="AW8984" s="677"/>
      <c r="AX8984" s="677"/>
      <c r="AY8984" s="677"/>
      <c r="AZ8984" s="677"/>
      <c r="BA8984" s="677"/>
      <c r="BB8984" s="677"/>
      <c r="BC8984" s="677"/>
      <c r="BD8984" s="677"/>
      <c r="BE8984" s="677"/>
      <c r="BF8984" s="677"/>
      <c r="BG8984" s="677"/>
      <c r="BH8984" s="677"/>
      <c r="BI8984" s="677"/>
      <c r="BJ8984" s="677"/>
      <c r="BK8984" s="677"/>
      <c r="BL8984" s="677"/>
      <c r="BM8984" s="677"/>
      <c r="BN8984" s="677"/>
      <c r="BO8984" s="677"/>
      <c r="BP8984" s="677"/>
      <c r="BQ8984" s="677"/>
      <c r="BR8984" s="677"/>
      <c r="BS8984" s="677"/>
      <c r="BT8984" s="677"/>
      <c r="BU8984" s="677"/>
      <c r="BV8984" s="677"/>
      <c r="BW8984" s="677"/>
      <c r="BX8984" s="677"/>
      <c r="BY8984" s="677"/>
      <c r="BZ8984" s="677"/>
      <c r="CA8984" s="677"/>
      <c r="CB8984" s="677"/>
      <c r="CC8984" s="677"/>
      <c r="CD8984" s="677"/>
      <c r="CE8984" s="677"/>
      <c r="CF8984" s="677"/>
      <c r="CG8984" s="677"/>
    </row>
    <row r="8985" spans="1:85">
      <c r="A8985" s="54"/>
      <c r="B8985" s="54"/>
      <c r="C8985" s="80"/>
      <c r="D8985" s="685"/>
      <c r="E8985" s="102"/>
      <c r="F8985" s="685"/>
      <c r="G8985" s="685"/>
      <c r="H8985" s="685"/>
      <c r="I8985" s="686"/>
      <c r="J8985" s="80"/>
      <c r="K8985" s="84" t="s">
        <v>1502</v>
      </c>
      <c r="L8985" s="76">
        <f t="shared" si="488"/>
        <v>2</v>
      </c>
      <c r="M8985" s="76"/>
      <c r="N8985" s="76"/>
      <c r="O8985" s="76"/>
      <c r="P8985" s="76"/>
      <c r="Q8985" s="76"/>
      <c r="R8985" s="76"/>
      <c r="S8985" s="76"/>
      <c r="T8985" s="76"/>
      <c r="U8985" s="76">
        <v>2</v>
      </c>
      <c r="V8985" s="76"/>
      <c r="W8985" s="76"/>
      <c r="X8985" s="76"/>
      <c r="Y8985" s="677"/>
      <c r="Z8985" s="677"/>
      <c r="AA8985" s="677"/>
      <c r="AB8985" s="677"/>
      <c r="AC8985" s="677"/>
      <c r="AD8985" s="677"/>
      <c r="AE8985" s="677"/>
      <c r="AF8985" s="677"/>
      <c r="AG8985" s="677"/>
      <c r="AH8985" s="677"/>
      <c r="AI8985" s="677"/>
      <c r="AJ8985" s="677"/>
      <c r="AK8985" s="677"/>
      <c r="AL8985" s="677"/>
      <c r="AM8985" s="677"/>
      <c r="AN8985" s="677"/>
      <c r="AO8985" s="677"/>
      <c r="AP8985" s="677"/>
      <c r="AQ8985" s="677"/>
      <c r="AR8985" s="677"/>
      <c r="AS8985" s="677"/>
      <c r="AT8985" s="677"/>
      <c r="AU8985" s="677"/>
      <c r="AV8985" s="677"/>
      <c r="AW8985" s="677"/>
      <c r="AX8985" s="677"/>
      <c r="AY8985" s="677"/>
      <c r="AZ8985" s="677"/>
      <c r="BA8985" s="677"/>
      <c r="BB8985" s="677"/>
      <c r="BC8985" s="677"/>
      <c r="BD8985" s="677"/>
      <c r="BE8985" s="677"/>
      <c r="BF8985" s="677"/>
      <c r="BG8985" s="677"/>
      <c r="BH8985" s="677"/>
      <c r="BI8985" s="677"/>
      <c r="BJ8985" s="677"/>
      <c r="BK8985" s="677"/>
      <c r="BL8985" s="677"/>
      <c r="BM8985" s="677"/>
      <c r="BN8985" s="677"/>
      <c r="BO8985" s="677"/>
      <c r="BP8985" s="677"/>
      <c r="BQ8985" s="677"/>
      <c r="BR8985" s="677"/>
      <c r="BS8985" s="677"/>
      <c r="BT8985" s="677"/>
      <c r="BU8985" s="677"/>
      <c r="BV8985" s="677"/>
      <c r="BW8985" s="677"/>
      <c r="BX8985" s="677"/>
      <c r="BY8985" s="677"/>
      <c r="BZ8985" s="677"/>
      <c r="CA8985" s="677"/>
      <c r="CB8985" s="677"/>
      <c r="CC8985" s="677"/>
      <c r="CD8985" s="677"/>
      <c r="CE8985" s="677"/>
      <c r="CF8985" s="677"/>
      <c r="CG8985" s="677"/>
    </row>
    <row r="8986" spans="1:85">
      <c r="A8986" s="54"/>
      <c r="B8986" s="54"/>
      <c r="C8986" s="46" t="s">
        <v>33</v>
      </c>
      <c r="D8986" s="681" t="s">
        <v>13573</v>
      </c>
      <c r="E8986" s="100" t="s">
        <v>13574</v>
      </c>
      <c r="F8986" s="681" t="s">
        <v>5271</v>
      </c>
      <c r="G8986" s="681" t="s">
        <v>13575</v>
      </c>
      <c r="H8986" s="681" t="s">
        <v>13576</v>
      </c>
      <c r="I8986" s="682">
        <v>787.66499999999996</v>
      </c>
      <c r="J8986" s="46" t="s">
        <v>1508</v>
      </c>
      <c r="K8986" s="75" t="s">
        <v>1509</v>
      </c>
      <c r="L8986" s="76">
        <f t="shared" si="488"/>
        <v>0</v>
      </c>
      <c r="M8986" s="76"/>
      <c r="N8986" s="76"/>
      <c r="O8986" s="76"/>
      <c r="P8986" s="76"/>
      <c r="Q8986" s="76"/>
      <c r="R8986" s="76"/>
      <c r="S8986" s="76"/>
      <c r="T8986" s="76"/>
      <c r="U8986" s="76"/>
      <c r="V8986" s="76"/>
      <c r="W8986" s="76"/>
      <c r="X8986" s="76"/>
      <c r="Y8986" s="677"/>
      <c r="Z8986" s="677"/>
      <c r="AA8986" s="677"/>
      <c r="AB8986" s="677"/>
      <c r="AC8986" s="677"/>
      <c r="AD8986" s="677"/>
      <c r="AE8986" s="677"/>
      <c r="AF8986" s="677"/>
      <c r="AG8986" s="677"/>
      <c r="AH8986" s="677"/>
      <c r="AI8986" s="677"/>
      <c r="AJ8986" s="677"/>
      <c r="AK8986" s="677"/>
      <c r="AL8986" s="677"/>
      <c r="AM8986" s="677"/>
      <c r="AN8986" s="677"/>
      <c r="AO8986" s="677"/>
      <c r="AP8986" s="677"/>
      <c r="AQ8986" s="677"/>
      <c r="AR8986" s="677"/>
      <c r="AS8986" s="677"/>
      <c r="AT8986" s="677"/>
      <c r="AU8986" s="677"/>
      <c r="AV8986" s="677"/>
      <c r="AW8986" s="677"/>
      <c r="AX8986" s="677"/>
      <c r="AY8986" s="677"/>
      <c r="AZ8986" s="677"/>
      <c r="BA8986" s="677"/>
      <c r="BB8986" s="677"/>
      <c r="BC8986" s="677"/>
      <c r="BD8986" s="677"/>
      <c r="BE8986" s="677"/>
      <c r="BF8986" s="677"/>
      <c r="BG8986" s="677"/>
      <c r="BH8986" s="677"/>
      <c r="BI8986" s="677"/>
      <c r="BJ8986" s="677"/>
      <c r="BK8986" s="677"/>
      <c r="BL8986" s="677"/>
      <c r="BM8986" s="677"/>
      <c r="BN8986" s="677"/>
      <c r="BO8986" s="677"/>
      <c r="BP8986" s="677"/>
      <c r="BQ8986" s="677"/>
      <c r="BR8986" s="677"/>
      <c r="BS8986" s="677"/>
      <c r="BT8986" s="677"/>
      <c r="BU8986" s="677"/>
      <c r="BV8986" s="677"/>
      <c r="BW8986" s="677"/>
      <c r="BX8986" s="677"/>
      <c r="BY8986" s="677"/>
      <c r="BZ8986" s="677"/>
      <c r="CA8986" s="677"/>
      <c r="CB8986" s="677"/>
      <c r="CC8986" s="677"/>
      <c r="CD8986" s="677"/>
      <c r="CE8986" s="677"/>
      <c r="CF8986" s="677"/>
      <c r="CG8986" s="677"/>
    </row>
    <row r="8987" spans="1:85">
      <c r="A8987" s="54"/>
      <c r="B8987" s="54"/>
      <c r="C8987" s="54"/>
      <c r="D8987" s="683"/>
      <c r="E8987" s="101"/>
      <c r="F8987" s="683"/>
      <c r="G8987" s="683"/>
      <c r="H8987" s="683"/>
      <c r="I8987" s="684"/>
      <c r="J8987" s="54"/>
      <c r="K8987" s="75" t="s">
        <v>1501</v>
      </c>
      <c r="L8987" s="76">
        <f t="shared" si="488"/>
        <v>0</v>
      </c>
      <c r="M8987" s="76"/>
      <c r="N8987" s="76"/>
      <c r="O8987" s="76"/>
      <c r="P8987" s="76"/>
      <c r="Q8987" s="76"/>
      <c r="R8987" s="76"/>
      <c r="S8987" s="76"/>
      <c r="T8987" s="76"/>
      <c r="U8987" s="76"/>
      <c r="V8987" s="76"/>
      <c r="W8987" s="76"/>
      <c r="X8987" s="76"/>
      <c r="Y8987" s="677"/>
      <c r="Z8987" s="677"/>
      <c r="AA8987" s="677"/>
      <c r="AB8987" s="677"/>
      <c r="AC8987" s="677"/>
      <c r="AD8987" s="677"/>
      <c r="AE8987" s="677"/>
      <c r="AF8987" s="677"/>
      <c r="AG8987" s="677"/>
      <c r="AH8987" s="677"/>
      <c r="AI8987" s="677"/>
      <c r="AJ8987" s="677"/>
      <c r="AK8987" s="677"/>
      <c r="AL8987" s="677"/>
      <c r="AM8987" s="677"/>
      <c r="AN8987" s="677"/>
      <c r="AO8987" s="677"/>
      <c r="AP8987" s="677"/>
      <c r="AQ8987" s="677"/>
      <c r="AR8987" s="677"/>
      <c r="AS8987" s="677"/>
      <c r="AT8987" s="677"/>
      <c r="AU8987" s="677"/>
      <c r="AV8987" s="677"/>
      <c r="AW8987" s="677"/>
      <c r="AX8987" s="677"/>
      <c r="AY8987" s="677"/>
      <c r="AZ8987" s="677"/>
      <c r="BA8987" s="677"/>
      <c r="BB8987" s="677"/>
      <c r="BC8987" s="677"/>
      <c r="BD8987" s="677"/>
      <c r="BE8987" s="677"/>
      <c r="BF8987" s="677"/>
      <c r="BG8987" s="677"/>
      <c r="BH8987" s="677"/>
      <c r="BI8987" s="677"/>
      <c r="BJ8987" s="677"/>
      <c r="BK8987" s="677"/>
      <c r="BL8987" s="677"/>
      <c r="BM8987" s="677"/>
      <c r="BN8987" s="677"/>
      <c r="BO8987" s="677"/>
      <c r="BP8987" s="677"/>
      <c r="BQ8987" s="677"/>
      <c r="BR8987" s="677"/>
      <c r="BS8987" s="677"/>
      <c r="BT8987" s="677"/>
      <c r="BU8987" s="677"/>
      <c r="BV8987" s="677"/>
      <c r="BW8987" s="677"/>
      <c r="BX8987" s="677"/>
      <c r="BY8987" s="677"/>
      <c r="BZ8987" s="677"/>
      <c r="CA8987" s="677"/>
      <c r="CB8987" s="677"/>
      <c r="CC8987" s="677"/>
      <c r="CD8987" s="677"/>
      <c r="CE8987" s="677"/>
      <c r="CF8987" s="677"/>
      <c r="CG8987" s="677"/>
    </row>
    <row r="8988" spans="1:85">
      <c r="A8988" s="54"/>
      <c r="B8988" s="54"/>
      <c r="C8988" s="80"/>
      <c r="D8988" s="685"/>
      <c r="E8988" s="102"/>
      <c r="F8988" s="685"/>
      <c r="G8988" s="685"/>
      <c r="H8988" s="685"/>
      <c r="I8988" s="686"/>
      <c r="J8988" s="80"/>
      <c r="K8988" s="84" t="s">
        <v>1502</v>
      </c>
      <c r="L8988" s="76">
        <f t="shared" si="488"/>
        <v>3</v>
      </c>
      <c r="M8988" s="76"/>
      <c r="N8988" s="76"/>
      <c r="O8988" s="76"/>
      <c r="P8988" s="76"/>
      <c r="Q8988" s="76"/>
      <c r="R8988" s="76"/>
      <c r="S8988" s="76"/>
      <c r="T8988" s="76"/>
      <c r="U8988" s="76"/>
      <c r="V8988" s="76"/>
      <c r="W8988" s="76"/>
      <c r="X8988" s="76">
        <v>3</v>
      </c>
      <c r="Y8988" s="677"/>
      <c r="Z8988" s="677"/>
      <c r="AA8988" s="677"/>
      <c r="AB8988" s="677"/>
      <c r="AC8988" s="677"/>
      <c r="AD8988" s="677"/>
      <c r="AE8988" s="677"/>
      <c r="AF8988" s="677"/>
      <c r="AG8988" s="677"/>
      <c r="AH8988" s="677"/>
      <c r="AI8988" s="677"/>
      <c r="AJ8988" s="677"/>
      <c r="AK8988" s="677"/>
      <c r="AL8988" s="677"/>
      <c r="AM8988" s="677"/>
      <c r="AN8988" s="677"/>
      <c r="AO8988" s="677"/>
      <c r="AP8988" s="677"/>
      <c r="AQ8988" s="677"/>
      <c r="AR8988" s="677"/>
      <c r="AS8988" s="677"/>
      <c r="AT8988" s="677"/>
      <c r="AU8988" s="677"/>
      <c r="AV8988" s="677"/>
      <c r="AW8988" s="677"/>
      <c r="AX8988" s="677"/>
      <c r="AY8988" s="677"/>
      <c r="AZ8988" s="677"/>
      <c r="BA8988" s="677"/>
      <c r="BB8988" s="677"/>
      <c r="BC8988" s="677"/>
      <c r="BD8988" s="677"/>
      <c r="BE8988" s="677"/>
      <c r="BF8988" s="677"/>
      <c r="BG8988" s="677"/>
      <c r="BH8988" s="677"/>
      <c r="BI8988" s="677"/>
      <c r="BJ8988" s="677"/>
      <c r="BK8988" s="677"/>
      <c r="BL8988" s="677"/>
      <c r="BM8988" s="677"/>
      <c r="BN8988" s="677"/>
      <c r="BO8988" s="677"/>
      <c r="BP8988" s="677"/>
      <c r="BQ8988" s="677"/>
      <c r="BR8988" s="677"/>
      <c r="BS8988" s="677"/>
      <c r="BT8988" s="677"/>
      <c r="BU8988" s="677"/>
      <c r="BV8988" s="677"/>
      <c r="BW8988" s="677"/>
      <c r="BX8988" s="677"/>
      <c r="BY8988" s="677"/>
      <c r="BZ8988" s="677"/>
      <c r="CA8988" s="677"/>
      <c r="CB8988" s="677"/>
      <c r="CC8988" s="677"/>
      <c r="CD8988" s="677"/>
      <c r="CE8988" s="677"/>
      <c r="CF8988" s="677"/>
      <c r="CG8988" s="677"/>
    </row>
    <row r="8989" spans="1:85">
      <c r="A8989" s="54"/>
      <c r="B8989" s="54"/>
      <c r="C8989" s="46" t="s">
        <v>33</v>
      </c>
      <c r="D8989" s="681" t="s">
        <v>13577</v>
      </c>
      <c r="E8989" s="100" t="s">
        <v>13578</v>
      </c>
      <c r="F8989" s="681" t="s">
        <v>13579</v>
      </c>
      <c r="G8989" s="681" t="s">
        <v>13580</v>
      </c>
      <c r="H8989" s="681" t="s">
        <v>13581</v>
      </c>
      <c r="I8989" s="682">
        <v>1150.5889999999999</v>
      </c>
      <c r="J8989" s="46" t="s">
        <v>1508</v>
      </c>
      <c r="K8989" s="75" t="s">
        <v>1509</v>
      </c>
      <c r="L8989" s="76">
        <f t="shared" si="488"/>
        <v>0</v>
      </c>
      <c r="M8989" s="76"/>
      <c r="N8989" s="76"/>
      <c r="O8989" s="76"/>
      <c r="P8989" s="76"/>
      <c r="Q8989" s="76"/>
      <c r="R8989" s="76"/>
      <c r="S8989" s="76"/>
      <c r="T8989" s="76"/>
      <c r="U8989" s="76"/>
      <c r="V8989" s="76"/>
      <c r="W8989" s="76"/>
      <c r="X8989" s="76"/>
      <c r="Y8989" s="677"/>
      <c r="Z8989" s="677"/>
      <c r="AA8989" s="677"/>
      <c r="AB8989" s="677"/>
      <c r="AC8989" s="677"/>
      <c r="AD8989" s="677"/>
      <c r="AE8989" s="677"/>
      <c r="AF8989" s="677"/>
      <c r="AG8989" s="677"/>
      <c r="AH8989" s="677"/>
      <c r="AI8989" s="677"/>
      <c r="AJ8989" s="677"/>
      <c r="AK8989" s="677"/>
      <c r="AL8989" s="677"/>
      <c r="AM8989" s="677"/>
      <c r="AN8989" s="677"/>
      <c r="AO8989" s="677"/>
      <c r="AP8989" s="677"/>
      <c r="AQ8989" s="677"/>
      <c r="AR8989" s="677"/>
      <c r="AS8989" s="677"/>
      <c r="AT8989" s="677"/>
      <c r="AU8989" s="677"/>
      <c r="AV8989" s="677"/>
      <c r="AW8989" s="677"/>
      <c r="AX8989" s="677"/>
      <c r="AY8989" s="677"/>
      <c r="AZ8989" s="677"/>
      <c r="BA8989" s="677"/>
      <c r="BB8989" s="677"/>
      <c r="BC8989" s="677"/>
      <c r="BD8989" s="677"/>
      <c r="BE8989" s="677"/>
      <c r="BF8989" s="677"/>
      <c r="BG8989" s="677"/>
      <c r="BH8989" s="677"/>
      <c r="BI8989" s="677"/>
      <c r="BJ8989" s="677"/>
      <c r="BK8989" s="677"/>
      <c r="BL8989" s="677"/>
      <c r="BM8989" s="677"/>
      <c r="BN8989" s="677"/>
      <c r="BO8989" s="677"/>
      <c r="BP8989" s="677"/>
      <c r="BQ8989" s="677"/>
      <c r="BR8989" s="677"/>
      <c r="BS8989" s="677"/>
      <c r="BT8989" s="677"/>
      <c r="BU8989" s="677"/>
      <c r="BV8989" s="677"/>
      <c r="BW8989" s="677"/>
      <c r="BX8989" s="677"/>
      <c r="BY8989" s="677"/>
      <c r="BZ8989" s="677"/>
      <c r="CA8989" s="677"/>
      <c r="CB8989" s="677"/>
      <c r="CC8989" s="677"/>
      <c r="CD8989" s="677"/>
      <c r="CE8989" s="677"/>
      <c r="CF8989" s="677"/>
      <c r="CG8989" s="677"/>
    </row>
    <row r="8990" spans="1:85">
      <c r="A8990" s="54"/>
      <c r="B8990" s="54"/>
      <c r="C8990" s="54"/>
      <c r="D8990" s="683"/>
      <c r="E8990" s="101"/>
      <c r="F8990" s="683"/>
      <c r="G8990" s="683"/>
      <c r="H8990" s="683"/>
      <c r="I8990" s="684"/>
      <c r="J8990" s="54"/>
      <c r="K8990" s="75" t="s">
        <v>1501</v>
      </c>
      <c r="L8990" s="76">
        <f t="shared" si="488"/>
        <v>0</v>
      </c>
      <c r="M8990" s="76"/>
      <c r="N8990" s="76"/>
      <c r="O8990" s="76"/>
      <c r="P8990" s="76"/>
      <c r="Q8990" s="76"/>
      <c r="R8990" s="76"/>
      <c r="S8990" s="76"/>
      <c r="T8990" s="76"/>
      <c r="U8990" s="76"/>
      <c r="V8990" s="76"/>
      <c r="W8990" s="76"/>
      <c r="X8990" s="76"/>
      <c r="Y8990" s="677"/>
      <c r="Z8990" s="677"/>
      <c r="AA8990" s="677"/>
      <c r="AB8990" s="677"/>
      <c r="AC8990" s="677"/>
      <c r="AD8990" s="677"/>
      <c r="AE8990" s="677"/>
      <c r="AF8990" s="677"/>
      <c r="AG8990" s="677"/>
      <c r="AH8990" s="677"/>
      <c r="AI8990" s="677"/>
      <c r="AJ8990" s="677"/>
      <c r="AK8990" s="677"/>
      <c r="AL8990" s="677"/>
      <c r="AM8990" s="677"/>
      <c r="AN8990" s="677"/>
      <c r="AO8990" s="677"/>
      <c r="AP8990" s="677"/>
      <c r="AQ8990" s="677"/>
      <c r="AR8990" s="677"/>
      <c r="AS8990" s="677"/>
      <c r="AT8990" s="677"/>
      <c r="AU8990" s="677"/>
      <c r="AV8990" s="677"/>
      <c r="AW8990" s="677"/>
      <c r="AX8990" s="677"/>
      <c r="AY8990" s="677"/>
      <c r="AZ8990" s="677"/>
      <c r="BA8990" s="677"/>
      <c r="BB8990" s="677"/>
      <c r="BC8990" s="677"/>
      <c r="BD8990" s="677"/>
      <c r="BE8990" s="677"/>
      <c r="BF8990" s="677"/>
      <c r="BG8990" s="677"/>
      <c r="BH8990" s="677"/>
      <c r="BI8990" s="677"/>
      <c r="BJ8990" s="677"/>
      <c r="BK8990" s="677"/>
      <c r="BL8990" s="677"/>
      <c r="BM8990" s="677"/>
      <c r="BN8990" s="677"/>
      <c r="BO8990" s="677"/>
      <c r="BP8990" s="677"/>
      <c r="BQ8990" s="677"/>
      <c r="BR8990" s="677"/>
      <c r="BS8990" s="677"/>
      <c r="BT8990" s="677"/>
      <c r="BU8990" s="677"/>
      <c r="BV8990" s="677"/>
      <c r="BW8990" s="677"/>
      <c r="BX8990" s="677"/>
      <c r="BY8990" s="677"/>
      <c r="BZ8990" s="677"/>
      <c r="CA8990" s="677"/>
      <c r="CB8990" s="677"/>
      <c r="CC8990" s="677"/>
      <c r="CD8990" s="677"/>
      <c r="CE8990" s="677"/>
      <c r="CF8990" s="677"/>
      <c r="CG8990" s="677"/>
    </row>
    <row r="8991" spans="1:85">
      <c r="A8991" s="54"/>
      <c r="B8991" s="54"/>
      <c r="C8991" s="80"/>
      <c r="D8991" s="685"/>
      <c r="E8991" s="102"/>
      <c r="F8991" s="685"/>
      <c r="G8991" s="685"/>
      <c r="H8991" s="685"/>
      <c r="I8991" s="686"/>
      <c r="J8991" s="80"/>
      <c r="K8991" s="84" t="s">
        <v>1502</v>
      </c>
      <c r="L8991" s="76">
        <f t="shared" si="488"/>
        <v>24</v>
      </c>
      <c r="M8991" s="76"/>
      <c r="N8991" s="76"/>
      <c r="O8991" s="76"/>
      <c r="P8991" s="76"/>
      <c r="Q8991" s="76"/>
      <c r="R8991" s="76"/>
      <c r="S8991" s="76"/>
      <c r="T8991" s="76"/>
      <c r="U8991" s="76">
        <v>24</v>
      </c>
      <c r="V8991" s="76"/>
      <c r="W8991" s="76"/>
      <c r="X8991" s="76"/>
      <c r="Y8991" s="677"/>
      <c r="Z8991" s="677"/>
      <c r="AA8991" s="677"/>
      <c r="AB8991" s="677"/>
      <c r="AC8991" s="677"/>
      <c r="AD8991" s="677"/>
      <c r="AE8991" s="677"/>
      <c r="AF8991" s="677"/>
      <c r="AG8991" s="677"/>
      <c r="AH8991" s="677"/>
      <c r="AI8991" s="677"/>
      <c r="AJ8991" s="677"/>
      <c r="AK8991" s="677"/>
      <c r="AL8991" s="677"/>
      <c r="AM8991" s="677"/>
      <c r="AN8991" s="677"/>
      <c r="AO8991" s="677"/>
      <c r="AP8991" s="677"/>
      <c r="AQ8991" s="677"/>
      <c r="AR8991" s="677"/>
      <c r="AS8991" s="677"/>
      <c r="AT8991" s="677"/>
      <c r="AU8991" s="677"/>
      <c r="AV8991" s="677"/>
      <c r="AW8991" s="677"/>
      <c r="AX8991" s="677"/>
      <c r="AY8991" s="677"/>
      <c r="AZ8991" s="677"/>
      <c r="BA8991" s="677"/>
      <c r="BB8991" s="677"/>
      <c r="BC8991" s="677"/>
      <c r="BD8991" s="677"/>
      <c r="BE8991" s="677"/>
      <c r="BF8991" s="677"/>
      <c r="BG8991" s="677"/>
      <c r="BH8991" s="677"/>
      <c r="BI8991" s="677"/>
      <c r="BJ8991" s="677"/>
      <c r="BK8991" s="677"/>
      <c r="BL8991" s="677"/>
      <c r="BM8991" s="677"/>
      <c r="BN8991" s="677"/>
      <c r="BO8991" s="677"/>
      <c r="BP8991" s="677"/>
      <c r="BQ8991" s="677"/>
      <c r="BR8991" s="677"/>
      <c r="BS8991" s="677"/>
      <c r="BT8991" s="677"/>
      <c r="BU8991" s="677"/>
      <c r="BV8991" s="677"/>
      <c r="BW8991" s="677"/>
      <c r="BX8991" s="677"/>
      <c r="BY8991" s="677"/>
      <c r="BZ8991" s="677"/>
      <c r="CA8991" s="677"/>
      <c r="CB8991" s="677"/>
      <c r="CC8991" s="677"/>
      <c r="CD8991" s="677"/>
      <c r="CE8991" s="677"/>
      <c r="CF8991" s="677"/>
      <c r="CG8991" s="677"/>
    </row>
    <row r="8992" spans="1:85">
      <c r="A8992" s="54"/>
      <c r="B8992" s="54"/>
      <c r="C8992" s="46" t="s">
        <v>33</v>
      </c>
      <c r="D8992" s="681" t="s">
        <v>13582</v>
      </c>
      <c r="E8992" s="100" t="s">
        <v>13583</v>
      </c>
      <c r="F8992" s="681" t="s">
        <v>13584</v>
      </c>
      <c r="G8992" s="681" t="s">
        <v>13585</v>
      </c>
      <c r="H8992" s="681" t="s">
        <v>13586</v>
      </c>
      <c r="I8992" s="682">
        <v>0</v>
      </c>
      <c r="J8992" s="46" t="s">
        <v>1508</v>
      </c>
      <c r="K8992" s="75" t="s">
        <v>1509</v>
      </c>
      <c r="L8992" s="76">
        <f t="shared" si="488"/>
        <v>0</v>
      </c>
      <c r="M8992" s="76"/>
      <c r="N8992" s="76"/>
      <c r="O8992" s="76"/>
      <c r="P8992" s="76"/>
      <c r="Q8992" s="76"/>
      <c r="R8992" s="76"/>
      <c r="S8992" s="76"/>
      <c r="T8992" s="76"/>
      <c r="U8992" s="76"/>
      <c r="V8992" s="76"/>
      <c r="W8992" s="76"/>
      <c r="X8992" s="76"/>
      <c r="Y8992" s="677"/>
      <c r="Z8992" s="677"/>
      <c r="AA8992" s="677"/>
      <c r="AB8992" s="677"/>
      <c r="AC8992" s="677"/>
      <c r="AD8992" s="677"/>
      <c r="AE8992" s="677"/>
      <c r="AF8992" s="677"/>
      <c r="AG8992" s="677"/>
      <c r="AH8992" s="677"/>
      <c r="AI8992" s="677"/>
      <c r="AJ8992" s="677"/>
      <c r="AK8992" s="677"/>
      <c r="AL8992" s="677"/>
      <c r="AM8992" s="677"/>
      <c r="AN8992" s="677"/>
      <c r="AO8992" s="677"/>
      <c r="AP8992" s="677"/>
      <c r="AQ8992" s="677"/>
      <c r="AR8992" s="677"/>
      <c r="AS8992" s="677"/>
      <c r="AT8992" s="677"/>
      <c r="AU8992" s="677"/>
      <c r="AV8992" s="677"/>
      <c r="AW8992" s="677"/>
      <c r="AX8992" s="677"/>
      <c r="AY8992" s="677"/>
      <c r="AZ8992" s="677"/>
      <c r="BA8992" s="677"/>
      <c r="BB8992" s="677"/>
      <c r="BC8992" s="677"/>
      <c r="BD8992" s="677"/>
      <c r="BE8992" s="677"/>
      <c r="BF8992" s="677"/>
      <c r="BG8992" s="677"/>
      <c r="BH8992" s="677"/>
      <c r="BI8992" s="677"/>
      <c r="BJ8992" s="677"/>
      <c r="BK8992" s="677"/>
      <c r="BL8992" s="677"/>
      <c r="BM8992" s="677"/>
      <c r="BN8992" s="677"/>
      <c r="BO8992" s="677"/>
      <c r="BP8992" s="677"/>
      <c r="BQ8992" s="677"/>
      <c r="BR8992" s="677"/>
      <c r="BS8992" s="677"/>
      <c r="BT8992" s="677"/>
      <c r="BU8992" s="677"/>
      <c r="BV8992" s="677"/>
      <c r="BW8992" s="677"/>
      <c r="BX8992" s="677"/>
      <c r="BY8992" s="677"/>
      <c r="BZ8992" s="677"/>
      <c r="CA8992" s="677"/>
      <c r="CB8992" s="677"/>
      <c r="CC8992" s="677"/>
      <c r="CD8992" s="677"/>
      <c r="CE8992" s="677"/>
      <c r="CF8992" s="677"/>
      <c r="CG8992" s="677"/>
    </row>
    <row r="8993" spans="1:85">
      <c r="A8993" s="54"/>
      <c r="B8993" s="54"/>
      <c r="C8993" s="54"/>
      <c r="D8993" s="683"/>
      <c r="E8993" s="101"/>
      <c r="F8993" s="683"/>
      <c r="G8993" s="683"/>
      <c r="H8993" s="683"/>
      <c r="I8993" s="684"/>
      <c r="J8993" s="54"/>
      <c r="K8993" s="75" t="s">
        <v>1501</v>
      </c>
      <c r="L8993" s="76">
        <f t="shared" si="488"/>
        <v>0</v>
      </c>
      <c r="M8993" s="76"/>
      <c r="N8993" s="76"/>
      <c r="O8993" s="76"/>
      <c r="P8993" s="76"/>
      <c r="Q8993" s="76"/>
      <c r="R8993" s="76"/>
      <c r="S8993" s="76"/>
      <c r="T8993" s="76"/>
      <c r="U8993" s="76"/>
      <c r="V8993" s="76"/>
      <c r="W8993" s="76"/>
      <c r="X8993" s="76"/>
      <c r="Y8993" s="677"/>
      <c r="Z8993" s="677"/>
      <c r="AA8993" s="677"/>
      <c r="AB8993" s="677"/>
      <c r="AC8993" s="677"/>
      <c r="AD8993" s="677"/>
      <c r="AE8993" s="677"/>
      <c r="AF8993" s="677"/>
      <c r="AG8993" s="677"/>
      <c r="AH8993" s="677"/>
      <c r="AI8993" s="677"/>
      <c r="AJ8993" s="677"/>
      <c r="AK8993" s="677"/>
      <c r="AL8993" s="677"/>
      <c r="AM8993" s="677"/>
      <c r="AN8993" s="677"/>
      <c r="AO8993" s="677"/>
      <c r="AP8993" s="677"/>
      <c r="AQ8993" s="677"/>
      <c r="AR8993" s="677"/>
      <c r="AS8993" s="677"/>
      <c r="AT8993" s="677"/>
      <c r="AU8993" s="677"/>
      <c r="AV8993" s="677"/>
      <c r="AW8993" s="677"/>
      <c r="AX8993" s="677"/>
      <c r="AY8993" s="677"/>
      <c r="AZ8993" s="677"/>
      <c r="BA8993" s="677"/>
      <c r="BB8993" s="677"/>
      <c r="BC8993" s="677"/>
      <c r="BD8993" s="677"/>
      <c r="BE8993" s="677"/>
      <c r="BF8993" s="677"/>
      <c r="BG8993" s="677"/>
      <c r="BH8993" s="677"/>
      <c r="BI8993" s="677"/>
      <c r="BJ8993" s="677"/>
      <c r="BK8993" s="677"/>
      <c r="BL8993" s="677"/>
      <c r="BM8993" s="677"/>
      <c r="BN8993" s="677"/>
      <c r="BO8993" s="677"/>
      <c r="BP8993" s="677"/>
      <c r="BQ8993" s="677"/>
      <c r="BR8993" s="677"/>
      <c r="BS8993" s="677"/>
      <c r="BT8993" s="677"/>
      <c r="BU8993" s="677"/>
      <c r="BV8993" s="677"/>
      <c r="BW8993" s="677"/>
      <c r="BX8993" s="677"/>
      <c r="BY8993" s="677"/>
      <c r="BZ8993" s="677"/>
      <c r="CA8993" s="677"/>
      <c r="CB8993" s="677"/>
      <c r="CC8993" s="677"/>
      <c r="CD8993" s="677"/>
      <c r="CE8993" s="677"/>
      <c r="CF8993" s="677"/>
      <c r="CG8993" s="677"/>
    </row>
    <row r="8994" spans="1:85">
      <c r="A8994" s="54"/>
      <c r="B8994" s="54"/>
      <c r="C8994" s="80"/>
      <c r="D8994" s="685"/>
      <c r="E8994" s="102"/>
      <c r="F8994" s="685"/>
      <c r="G8994" s="685"/>
      <c r="H8994" s="685"/>
      <c r="I8994" s="686"/>
      <c r="J8994" s="80"/>
      <c r="K8994" s="84" t="s">
        <v>1502</v>
      </c>
      <c r="L8994" s="76">
        <f t="shared" si="488"/>
        <v>0</v>
      </c>
      <c r="M8994" s="76"/>
      <c r="N8994" s="76"/>
      <c r="O8994" s="76"/>
      <c r="P8994" s="76"/>
      <c r="Q8994" s="76"/>
      <c r="R8994" s="76"/>
      <c r="S8994" s="76"/>
      <c r="T8994" s="76"/>
      <c r="U8994" s="76"/>
      <c r="V8994" s="76"/>
      <c r="W8994" s="76"/>
      <c r="X8994" s="76"/>
      <c r="Y8994" s="677"/>
      <c r="Z8994" s="677"/>
      <c r="AA8994" s="677"/>
      <c r="AB8994" s="677"/>
      <c r="AC8994" s="677"/>
      <c r="AD8994" s="677"/>
      <c r="AE8994" s="677"/>
      <c r="AF8994" s="677"/>
      <c r="AG8994" s="677"/>
      <c r="AH8994" s="677"/>
      <c r="AI8994" s="677"/>
      <c r="AJ8994" s="677"/>
      <c r="AK8994" s="677"/>
      <c r="AL8994" s="677"/>
      <c r="AM8994" s="677"/>
      <c r="AN8994" s="677"/>
      <c r="AO8994" s="677"/>
      <c r="AP8994" s="677"/>
      <c r="AQ8994" s="677"/>
      <c r="AR8994" s="677"/>
      <c r="AS8994" s="677"/>
      <c r="AT8994" s="677"/>
      <c r="AU8994" s="677"/>
      <c r="AV8994" s="677"/>
      <c r="AW8994" s="677"/>
      <c r="AX8994" s="677"/>
      <c r="AY8994" s="677"/>
      <c r="AZ8994" s="677"/>
      <c r="BA8994" s="677"/>
      <c r="BB8994" s="677"/>
      <c r="BC8994" s="677"/>
      <c r="BD8994" s="677"/>
      <c r="BE8994" s="677"/>
      <c r="BF8994" s="677"/>
      <c r="BG8994" s="677"/>
      <c r="BH8994" s="677"/>
      <c r="BI8994" s="677"/>
      <c r="BJ8994" s="677"/>
      <c r="BK8994" s="677"/>
      <c r="BL8994" s="677"/>
      <c r="BM8994" s="677"/>
      <c r="BN8994" s="677"/>
      <c r="BO8994" s="677"/>
      <c r="BP8994" s="677"/>
      <c r="BQ8994" s="677"/>
      <c r="BR8994" s="677"/>
      <c r="BS8994" s="677"/>
      <c r="BT8994" s="677"/>
      <c r="BU8994" s="677"/>
      <c r="BV8994" s="677"/>
      <c r="BW8994" s="677"/>
      <c r="BX8994" s="677"/>
      <c r="BY8994" s="677"/>
      <c r="BZ8994" s="677"/>
      <c r="CA8994" s="677"/>
      <c r="CB8994" s="677"/>
      <c r="CC8994" s="677"/>
      <c r="CD8994" s="677"/>
      <c r="CE8994" s="677"/>
      <c r="CF8994" s="677"/>
      <c r="CG8994" s="677"/>
    </row>
    <row r="8995" spans="1:85">
      <c r="A8995" s="54"/>
      <c r="B8995" s="54"/>
      <c r="C8995" s="46" t="s">
        <v>33</v>
      </c>
      <c r="D8995" s="681" t="s">
        <v>13587</v>
      </c>
      <c r="E8995" s="100" t="s">
        <v>13588</v>
      </c>
      <c r="F8995" s="681" t="s">
        <v>13589</v>
      </c>
      <c r="G8995" s="681" t="s">
        <v>13590</v>
      </c>
      <c r="H8995" s="681" t="s">
        <v>13591</v>
      </c>
      <c r="I8995" s="682">
        <v>166619.81</v>
      </c>
      <c r="J8995" s="46" t="s">
        <v>1508</v>
      </c>
      <c r="K8995" s="75" t="s">
        <v>1509</v>
      </c>
      <c r="L8995" s="76">
        <f t="shared" si="488"/>
        <v>0</v>
      </c>
      <c r="M8995" s="76"/>
      <c r="N8995" s="76"/>
      <c r="O8995" s="76"/>
      <c r="P8995" s="76"/>
      <c r="Q8995" s="76"/>
      <c r="R8995" s="76"/>
      <c r="S8995" s="76"/>
      <c r="T8995" s="76"/>
      <c r="U8995" s="76"/>
      <c r="V8995" s="76"/>
      <c r="W8995" s="76"/>
      <c r="X8995" s="76"/>
      <c r="Y8995" s="677"/>
      <c r="Z8995" s="677"/>
      <c r="AA8995" s="677"/>
      <c r="AB8995" s="677"/>
      <c r="AC8995" s="677"/>
      <c r="AD8995" s="677"/>
      <c r="AE8995" s="677"/>
      <c r="AF8995" s="677"/>
      <c r="AG8995" s="677"/>
      <c r="AH8995" s="677"/>
      <c r="AI8995" s="677"/>
      <c r="AJ8995" s="677"/>
      <c r="AK8995" s="677"/>
      <c r="AL8995" s="677"/>
      <c r="AM8995" s="677"/>
      <c r="AN8995" s="677"/>
      <c r="AO8995" s="677"/>
      <c r="AP8995" s="677"/>
      <c r="AQ8995" s="677"/>
      <c r="AR8995" s="677"/>
      <c r="AS8995" s="677"/>
      <c r="AT8995" s="677"/>
      <c r="AU8995" s="677"/>
      <c r="AV8995" s="677"/>
      <c r="AW8995" s="677"/>
      <c r="AX8995" s="677"/>
      <c r="AY8995" s="677"/>
      <c r="AZ8995" s="677"/>
      <c r="BA8995" s="677"/>
      <c r="BB8995" s="677"/>
      <c r="BC8995" s="677"/>
      <c r="BD8995" s="677"/>
      <c r="BE8995" s="677"/>
      <c r="BF8995" s="677"/>
      <c r="BG8995" s="677"/>
      <c r="BH8995" s="677"/>
      <c r="BI8995" s="677"/>
      <c r="BJ8995" s="677"/>
      <c r="BK8995" s="677"/>
      <c r="BL8995" s="677"/>
      <c r="BM8995" s="677"/>
      <c r="BN8995" s="677"/>
      <c r="BO8995" s="677"/>
      <c r="BP8995" s="677"/>
      <c r="BQ8995" s="677"/>
      <c r="BR8995" s="677"/>
      <c r="BS8995" s="677"/>
      <c r="BT8995" s="677"/>
      <c r="BU8995" s="677"/>
      <c r="BV8995" s="677"/>
      <c r="BW8995" s="677"/>
      <c r="BX8995" s="677"/>
      <c r="BY8995" s="677"/>
      <c r="BZ8995" s="677"/>
      <c r="CA8995" s="677"/>
      <c r="CB8995" s="677"/>
      <c r="CC8995" s="677"/>
      <c r="CD8995" s="677"/>
      <c r="CE8995" s="677"/>
      <c r="CF8995" s="677"/>
      <c r="CG8995" s="677"/>
    </row>
    <row r="8996" spans="1:85">
      <c r="A8996" s="54"/>
      <c r="B8996" s="54"/>
      <c r="C8996" s="54"/>
      <c r="D8996" s="683"/>
      <c r="E8996" s="101"/>
      <c r="F8996" s="683"/>
      <c r="G8996" s="683"/>
      <c r="H8996" s="683"/>
      <c r="I8996" s="684"/>
      <c r="J8996" s="54"/>
      <c r="K8996" s="75" t="s">
        <v>1501</v>
      </c>
      <c r="L8996" s="76">
        <f t="shared" si="488"/>
        <v>0</v>
      </c>
      <c r="M8996" s="76"/>
      <c r="N8996" s="76"/>
      <c r="O8996" s="76"/>
      <c r="P8996" s="76"/>
      <c r="Q8996" s="76"/>
      <c r="R8996" s="76"/>
      <c r="S8996" s="76"/>
      <c r="T8996" s="76"/>
      <c r="U8996" s="76"/>
      <c r="V8996" s="76"/>
      <c r="W8996" s="76"/>
      <c r="X8996" s="76"/>
      <c r="Y8996" s="677"/>
      <c r="Z8996" s="677"/>
      <c r="AA8996" s="677"/>
      <c r="AB8996" s="677"/>
      <c r="AC8996" s="677"/>
      <c r="AD8996" s="677"/>
      <c r="AE8996" s="677"/>
      <c r="AF8996" s="677"/>
      <c r="AG8996" s="677"/>
      <c r="AH8996" s="677"/>
      <c r="AI8996" s="677"/>
      <c r="AJ8996" s="677"/>
      <c r="AK8996" s="677"/>
      <c r="AL8996" s="677"/>
      <c r="AM8996" s="677"/>
      <c r="AN8996" s="677"/>
      <c r="AO8996" s="677"/>
      <c r="AP8996" s="677"/>
      <c r="AQ8996" s="677"/>
      <c r="AR8996" s="677"/>
      <c r="AS8996" s="677"/>
      <c r="AT8996" s="677"/>
      <c r="AU8996" s="677"/>
      <c r="AV8996" s="677"/>
      <c r="AW8996" s="677"/>
      <c r="AX8996" s="677"/>
      <c r="AY8996" s="677"/>
      <c r="AZ8996" s="677"/>
      <c r="BA8996" s="677"/>
      <c r="BB8996" s="677"/>
      <c r="BC8996" s="677"/>
      <c r="BD8996" s="677"/>
      <c r="BE8996" s="677"/>
      <c r="BF8996" s="677"/>
      <c r="BG8996" s="677"/>
      <c r="BH8996" s="677"/>
      <c r="BI8996" s="677"/>
      <c r="BJ8996" s="677"/>
      <c r="BK8996" s="677"/>
      <c r="BL8996" s="677"/>
      <c r="BM8996" s="677"/>
      <c r="BN8996" s="677"/>
      <c r="BO8996" s="677"/>
      <c r="BP8996" s="677"/>
      <c r="BQ8996" s="677"/>
      <c r="BR8996" s="677"/>
      <c r="BS8996" s="677"/>
      <c r="BT8996" s="677"/>
      <c r="BU8996" s="677"/>
      <c r="BV8996" s="677"/>
      <c r="BW8996" s="677"/>
      <c r="BX8996" s="677"/>
      <c r="BY8996" s="677"/>
      <c r="BZ8996" s="677"/>
      <c r="CA8996" s="677"/>
      <c r="CB8996" s="677"/>
      <c r="CC8996" s="677"/>
      <c r="CD8996" s="677"/>
      <c r="CE8996" s="677"/>
      <c r="CF8996" s="677"/>
      <c r="CG8996" s="677"/>
    </row>
    <row r="8997" spans="1:85">
      <c r="A8997" s="54"/>
      <c r="B8997" s="54"/>
      <c r="C8997" s="80"/>
      <c r="D8997" s="685"/>
      <c r="E8997" s="102"/>
      <c r="F8997" s="685"/>
      <c r="G8997" s="685"/>
      <c r="H8997" s="685"/>
      <c r="I8997" s="686"/>
      <c r="J8997" s="80"/>
      <c r="K8997" s="84" t="s">
        <v>1502</v>
      </c>
      <c r="L8997" s="76">
        <f t="shared" si="488"/>
        <v>8</v>
      </c>
      <c r="M8997" s="76"/>
      <c r="N8997" s="76"/>
      <c r="O8997" s="76">
        <v>1</v>
      </c>
      <c r="P8997" s="76"/>
      <c r="Q8997" s="76"/>
      <c r="R8997" s="76"/>
      <c r="S8997" s="76">
        <v>2</v>
      </c>
      <c r="T8997" s="76">
        <v>2</v>
      </c>
      <c r="U8997" s="76">
        <v>3</v>
      </c>
      <c r="V8997" s="76"/>
      <c r="W8997" s="76"/>
      <c r="X8997" s="76"/>
      <c r="Y8997" s="677"/>
      <c r="Z8997" s="677"/>
      <c r="AA8997" s="677"/>
      <c r="AB8997" s="677"/>
      <c r="AC8997" s="677"/>
      <c r="AD8997" s="677"/>
      <c r="AE8997" s="677"/>
      <c r="AF8997" s="677"/>
      <c r="AG8997" s="677"/>
      <c r="AH8997" s="677"/>
      <c r="AI8997" s="677"/>
      <c r="AJ8997" s="677"/>
      <c r="AK8997" s="677"/>
      <c r="AL8997" s="677"/>
      <c r="AM8997" s="677"/>
      <c r="AN8997" s="677"/>
      <c r="AO8997" s="677"/>
      <c r="AP8997" s="677"/>
      <c r="AQ8997" s="677"/>
      <c r="AR8997" s="677"/>
      <c r="AS8997" s="677"/>
      <c r="AT8997" s="677"/>
      <c r="AU8997" s="677"/>
      <c r="AV8997" s="677"/>
      <c r="AW8997" s="677"/>
      <c r="AX8997" s="677"/>
      <c r="AY8997" s="677"/>
      <c r="AZ8997" s="677"/>
      <c r="BA8997" s="677"/>
      <c r="BB8997" s="677"/>
      <c r="BC8997" s="677"/>
      <c r="BD8997" s="677"/>
      <c r="BE8997" s="677"/>
      <c r="BF8997" s="677"/>
      <c r="BG8997" s="677"/>
      <c r="BH8997" s="677"/>
      <c r="BI8997" s="677"/>
      <c r="BJ8997" s="677"/>
      <c r="BK8997" s="677"/>
      <c r="BL8997" s="677"/>
      <c r="BM8997" s="677"/>
      <c r="BN8997" s="677"/>
      <c r="BO8997" s="677"/>
      <c r="BP8997" s="677"/>
      <c r="BQ8997" s="677"/>
      <c r="BR8997" s="677"/>
      <c r="BS8997" s="677"/>
      <c r="BT8997" s="677"/>
      <c r="BU8997" s="677"/>
      <c r="BV8997" s="677"/>
      <c r="BW8997" s="677"/>
      <c r="BX8997" s="677"/>
      <c r="BY8997" s="677"/>
      <c r="BZ8997" s="677"/>
      <c r="CA8997" s="677"/>
      <c r="CB8997" s="677"/>
      <c r="CC8997" s="677"/>
      <c r="CD8997" s="677"/>
      <c r="CE8997" s="677"/>
      <c r="CF8997" s="677"/>
      <c r="CG8997" s="677"/>
    </row>
    <row r="8998" spans="1:85">
      <c r="A8998" s="54"/>
      <c r="B8998" s="54"/>
      <c r="C8998" s="46" t="s">
        <v>33</v>
      </c>
      <c r="D8998" s="681" t="s">
        <v>13592</v>
      </c>
      <c r="E8998" s="100" t="s">
        <v>13593</v>
      </c>
      <c r="F8998" s="681" t="s">
        <v>13594</v>
      </c>
      <c r="G8998" s="681" t="s">
        <v>13595</v>
      </c>
      <c r="H8998" s="681" t="s">
        <v>13596</v>
      </c>
      <c r="I8998" s="682">
        <v>0</v>
      </c>
      <c r="J8998" s="46" t="s">
        <v>1508</v>
      </c>
      <c r="K8998" s="75" t="s">
        <v>1509</v>
      </c>
      <c r="L8998" s="76">
        <f t="shared" si="488"/>
        <v>2</v>
      </c>
      <c r="M8998" s="76">
        <v>2</v>
      </c>
      <c r="N8998" s="76"/>
      <c r="O8998" s="76"/>
      <c r="P8998" s="76"/>
      <c r="Q8998" s="76"/>
      <c r="R8998" s="76"/>
      <c r="S8998" s="76"/>
      <c r="T8998" s="76"/>
      <c r="U8998" s="76"/>
      <c r="V8998" s="76"/>
      <c r="W8998" s="76"/>
      <c r="X8998" s="76"/>
      <c r="Y8998" s="677"/>
      <c r="Z8998" s="677"/>
      <c r="AA8998" s="677"/>
      <c r="AB8998" s="677"/>
      <c r="AC8998" s="677"/>
      <c r="AD8998" s="677"/>
      <c r="AE8998" s="677"/>
      <c r="AF8998" s="677"/>
      <c r="AG8998" s="677"/>
      <c r="AH8998" s="677"/>
      <c r="AI8998" s="677"/>
      <c r="AJ8998" s="677"/>
      <c r="AK8998" s="677"/>
      <c r="AL8998" s="677"/>
      <c r="AM8998" s="677"/>
      <c r="AN8998" s="677"/>
      <c r="AO8998" s="677"/>
      <c r="AP8998" s="677"/>
      <c r="AQ8998" s="677"/>
      <c r="AR8998" s="677"/>
      <c r="AS8998" s="677"/>
      <c r="AT8998" s="677"/>
      <c r="AU8998" s="677"/>
      <c r="AV8998" s="677"/>
      <c r="AW8998" s="677"/>
      <c r="AX8998" s="677"/>
      <c r="AY8998" s="677"/>
      <c r="AZ8998" s="677"/>
      <c r="BA8998" s="677"/>
      <c r="BB8998" s="677"/>
      <c r="BC8998" s="677"/>
      <c r="BD8998" s="677"/>
      <c r="BE8998" s="677"/>
      <c r="BF8998" s="677"/>
      <c r="BG8998" s="677"/>
      <c r="BH8998" s="677"/>
      <c r="BI8998" s="677"/>
      <c r="BJ8998" s="677"/>
      <c r="BK8998" s="677"/>
      <c r="BL8998" s="677"/>
      <c r="BM8998" s="677"/>
      <c r="BN8998" s="677"/>
      <c r="BO8998" s="677"/>
      <c r="BP8998" s="677"/>
      <c r="BQ8998" s="677"/>
      <c r="BR8998" s="677"/>
      <c r="BS8998" s="677"/>
      <c r="BT8998" s="677"/>
      <c r="BU8998" s="677"/>
      <c r="BV8998" s="677"/>
      <c r="BW8998" s="677"/>
      <c r="BX8998" s="677"/>
      <c r="BY8998" s="677"/>
      <c r="BZ8998" s="677"/>
      <c r="CA8998" s="677"/>
      <c r="CB8998" s="677"/>
      <c r="CC8998" s="677"/>
      <c r="CD8998" s="677"/>
      <c r="CE8998" s="677"/>
      <c r="CF8998" s="677"/>
      <c r="CG8998" s="677"/>
    </row>
    <row r="8999" spans="1:85">
      <c r="A8999" s="54"/>
      <c r="B8999" s="54"/>
      <c r="C8999" s="54"/>
      <c r="D8999" s="683"/>
      <c r="E8999" s="101"/>
      <c r="F8999" s="683"/>
      <c r="G8999" s="683"/>
      <c r="H8999" s="683"/>
      <c r="I8999" s="684"/>
      <c r="J8999" s="54"/>
      <c r="K8999" s="75" t="s">
        <v>1501</v>
      </c>
      <c r="L8999" s="76">
        <f t="shared" si="488"/>
        <v>0</v>
      </c>
      <c r="M8999" s="76"/>
      <c r="N8999" s="76"/>
      <c r="O8999" s="76"/>
      <c r="P8999" s="76"/>
      <c r="Q8999" s="76"/>
      <c r="R8999" s="76"/>
      <c r="S8999" s="76"/>
      <c r="T8999" s="76"/>
      <c r="U8999" s="76"/>
      <c r="V8999" s="76"/>
      <c r="W8999" s="76"/>
      <c r="X8999" s="76"/>
      <c r="Y8999" s="677"/>
      <c r="Z8999" s="677"/>
      <c r="AA8999" s="677"/>
      <c r="AB8999" s="677"/>
      <c r="AC8999" s="677"/>
      <c r="AD8999" s="677"/>
      <c r="AE8999" s="677"/>
      <c r="AF8999" s="677"/>
      <c r="AG8999" s="677"/>
      <c r="AH8999" s="677"/>
      <c r="AI8999" s="677"/>
      <c r="AJ8999" s="677"/>
      <c r="AK8999" s="677"/>
      <c r="AL8999" s="677"/>
      <c r="AM8999" s="677"/>
      <c r="AN8999" s="677"/>
      <c r="AO8999" s="677"/>
      <c r="AP8999" s="677"/>
      <c r="AQ8999" s="677"/>
      <c r="AR8999" s="677"/>
      <c r="AS8999" s="677"/>
      <c r="AT8999" s="677"/>
      <c r="AU8999" s="677"/>
      <c r="AV8999" s="677"/>
      <c r="AW8999" s="677"/>
      <c r="AX8999" s="677"/>
      <c r="AY8999" s="677"/>
      <c r="AZ8999" s="677"/>
      <c r="BA8999" s="677"/>
      <c r="BB8999" s="677"/>
      <c r="BC8999" s="677"/>
      <c r="BD8999" s="677"/>
      <c r="BE8999" s="677"/>
      <c r="BF8999" s="677"/>
      <c r="BG8999" s="677"/>
      <c r="BH8999" s="677"/>
      <c r="BI8999" s="677"/>
      <c r="BJ8999" s="677"/>
      <c r="BK8999" s="677"/>
      <c r="BL8999" s="677"/>
      <c r="BM8999" s="677"/>
      <c r="BN8999" s="677"/>
      <c r="BO8999" s="677"/>
      <c r="BP8999" s="677"/>
      <c r="BQ8999" s="677"/>
      <c r="BR8999" s="677"/>
      <c r="BS8999" s="677"/>
      <c r="BT8999" s="677"/>
      <c r="BU8999" s="677"/>
      <c r="BV8999" s="677"/>
      <c r="BW8999" s="677"/>
      <c r="BX8999" s="677"/>
      <c r="BY8999" s="677"/>
      <c r="BZ8999" s="677"/>
      <c r="CA8999" s="677"/>
      <c r="CB8999" s="677"/>
      <c r="CC8999" s="677"/>
      <c r="CD8999" s="677"/>
      <c r="CE8999" s="677"/>
      <c r="CF8999" s="677"/>
      <c r="CG8999" s="677"/>
    </row>
    <row r="9000" spans="1:85">
      <c r="A9000" s="54"/>
      <c r="B9000" s="54"/>
      <c r="C9000" s="80"/>
      <c r="D9000" s="685"/>
      <c r="E9000" s="102"/>
      <c r="F9000" s="685"/>
      <c r="G9000" s="685"/>
      <c r="H9000" s="685"/>
      <c r="I9000" s="686"/>
      <c r="J9000" s="80"/>
      <c r="K9000" s="84" t="s">
        <v>1502</v>
      </c>
      <c r="L9000" s="76">
        <f t="shared" si="488"/>
        <v>20</v>
      </c>
      <c r="M9000" s="76"/>
      <c r="N9000" s="76"/>
      <c r="O9000" s="76"/>
      <c r="P9000" s="76"/>
      <c r="Q9000" s="76"/>
      <c r="R9000" s="76"/>
      <c r="S9000" s="76">
        <v>4</v>
      </c>
      <c r="T9000" s="76"/>
      <c r="U9000" s="76"/>
      <c r="V9000" s="76"/>
      <c r="W9000" s="76">
        <v>16</v>
      </c>
      <c r="X9000" s="76"/>
      <c r="Y9000" s="677"/>
      <c r="Z9000" s="677"/>
      <c r="AA9000" s="677"/>
      <c r="AB9000" s="677"/>
      <c r="AC9000" s="677"/>
      <c r="AD9000" s="677"/>
      <c r="AE9000" s="677"/>
      <c r="AF9000" s="677"/>
      <c r="AG9000" s="677"/>
      <c r="AH9000" s="677"/>
      <c r="AI9000" s="677"/>
      <c r="AJ9000" s="677"/>
      <c r="AK9000" s="677"/>
      <c r="AL9000" s="677"/>
      <c r="AM9000" s="677"/>
      <c r="AN9000" s="677"/>
      <c r="AO9000" s="677"/>
      <c r="AP9000" s="677"/>
      <c r="AQ9000" s="677"/>
      <c r="AR9000" s="677"/>
      <c r="AS9000" s="677"/>
      <c r="AT9000" s="677"/>
      <c r="AU9000" s="677"/>
      <c r="AV9000" s="677"/>
      <c r="AW9000" s="677"/>
      <c r="AX9000" s="677"/>
      <c r="AY9000" s="677"/>
      <c r="AZ9000" s="677"/>
      <c r="BA9000" s="677"/>
      <c r="BB9000" s="677"/>
      <c r="BC9000" s="677"/>
      <c r="BD9000" s="677"/>
      <c r="BE9000" s="677"/>
      <c r="BF9000" s="677"/>
      <c r="BG9000" s="677"/>
      <c r="BH9000" s="677"/>
      <c r="BI9000" s="677"/>
      <c r="BJ9000" s="677"/>
      <c r="BK9000" s="677"/>
      <c r="BL9000" s="677"/>
      <c r="BM9000" s="677"/>
      <c r="BN9000" s="677"/>
      <c r="BO9000" s="677"/>
      <c r="BP9000" s="677"/>
      <c r="BQ9000" s="677"/>
      <c r="BR9000" s="677"/>
      <c r="BS9000" s="677"/>
      <c r="BT9000" s="677"/>
      <c r="BU9000" s="677"/>
      <c r="BV9000" s="677"/>
      <c r="BW9000" s="677"/>
      <c r="BX9000" s="677"/>
      <c r="BY9000" s="677"/>
      <c r="BZ9000" s="677"/>
      <c r="CA9000" s="677"/>
      <c r="CB9000" s="677"/>
      <c r="CC9000" s="677"/>
      <c r="CD9000" s="677"/>
      <c r="CE9000" s="677"/>
      <c r="CF9000" s="677"/>
      <c r="CG9000" s="677"/>
    </row>
    <row r="9001" spans="1:85">
      <c r="A9001" s="54"/>
      <c r="B9001" s="54"/>
      <c r="C9001" s="46" t="s">
        <v>33</v>
      </c>
      <c r="D9001" s="681" t="s">
        <v>13597</v>
      </c>
      <c r="E9001" s="100" t="s">
        <v>13598</v>
      </c>
      <c r="F9001" s="681" t="s">
        <v>13599</v>
      </c>
      <c r="G9001" s="681" t="s">
        <v>13600</v>
      </c>
      <c r="H9001" s="681" t="s">
        <v>13601</v>
      </c>
      <c r="I9001" s="682">
        <v>5807</v>
      </c>
      <c r="J9001" s="46" t="s">
        <v>1508</v>
      </c>
      <c r="K9001" s="75" t="s">
        <v>1509</v>
      </c>
      <c r="L9001" s="76">
        <f t="shared" si="488"/>
        <v>0</v>
      </c>
      <c r="M9001" s="76"/>
      <c r="N9001" s="76"/>
      <c r="O9001" s="76"/>
      <c r="P9001" s="76"/>
      <c r="Q9001" s="76"/>
      <c r="R9001" s="76"/>
      <c r="S9001" s="76"/>
      <c r="T9001" s="76"/>
      <c r="U9001" s="76"/>
      <c r="V9001" s="76"/>
      <c r="W9001" s="76"/>
      <c r="X9001" s="76"/>
      <c r="Y9001" s="677"/>
      <c r="Z9001" s="677"/>
      <c r="AA9001" s="677"/>
      <c r="AB9001" s="677"/>
      <c r="AC9001" s="677"/>
      <c r="AD9001" s="677"/>
      <c r="AE9001" s="677"/>
      <c r="AF9001" s="677"/>
      <c r="AG9001" s="677"/>
      <c r="AH9001" s="677"/>
      <c r="AI9001" s="677"/>
      <c r="AJ9001" s="677"/>
      <c r="AK9001" s="677"/>
      <c r="AL9001" s="677"/>
      <c r="AM9001" s="677"/>
      <c r="AN9001" s="677"/>
      <c r="AO9001" s="677"/>
      <c r="AP9001" s="677"/>
      <c r="AQ9001" s="677"/>
      <c r="AR9001" s="677"/>
      <c r="AS9001" s="677"/>
      <c r="AT9001" s="677"/>
      <c r="AU9001" s="677"/>
      <c r="AV9001" s="677"/>
      <c r="AW9001" s="677"/>
      <c r="AX9001" s="677"/>
      <c r="AY9001" s="677"/>
      <c r="AZ9001" s="677"/>
      <c r="BA9001" s="677"/>
      <c r="BB9001" s="677"/>
      <c r="BC9001" s="677"/>
      <c r="BD9001" s="677"/>
      <c r="BE9001" s="677"/>
      <c r="BF9001" s="677"/>
      <c r="BG9001" s="677"/>
      <c r="BH9001" s="677"/>
      <c r="BI9001" s="677"/>
      <c r="BJ9001" s="677"/>
      <c r="BK9001" s="677"/>
      <c r="BL9001" s="677"/>
      <c r="BM9001" s="677"/>
      <c r="BN9001" s="677"/>
      <c r="BO9001" s="677"/>
      <c r="BP9001" s="677"/>
      <c r="BQ9001" s="677"/>
      <c r="BR9001" s="677"/>
      <c r="BS9001" s="677"/>
      <c r="BT9001" s="677"/>
      <c r="BU9001" s="677"/>
      <c r="BV9001" s="677"/>
      <c r="BW9001" s="677"/>
      <c r="BX9001" s="677"/>
      <c r="BY9001" s="677"/>
      <c r="BZ9001" s="677"/>
      <c r="CA9001" s="677"/>
      <c r="CB9001" s="677"/>
      <c r="CC9001" s="677"/>
      <c r="CD9001" s="677"/>
      <c r="CE9001" s="677"/>
      <c r="CF9001" s="677"/>
      <c r="CG9001" s="677"/>
    </row>
    <row r="9002" spans="1:85">
      <c r="A9002" s="54"/>
      <c r="B9002" s="54"/>
      <c r="C9002" s="54"/>
      <c r="D9002" s="683"/>
      <c r="E9002" s="101"/>
      <c r="F9002" s="683"/>
      <c r="G9002" s="683"/>
      <c r="H9002" s="683"/>
      <c r="I9002" s="684"/>
      <c r="J9002" s="54"/>
      <c r="K9002" s="75" t="s">
        <v>1501</v>
      </c>
      <c r="L9002" s="76">
        <f t="shared" si="488"/>
        <v>0</v>
      </c>
      <c r="M9002" s="76"/>
      <c r="N9002" s="76"/>
      <c r="O9002" s="76"/>
      <c r="P9002" s="76"/>
      <c r="Q9002" s="76"/>
      <c r="R9002" s="76"/>
      <c r="S9002" s="76"/>
      <c r="T9002" s="76"/>
      <c r="U9002" s="76"/>
      <c r="V9002" s="76"/>
      <c r="W9002" s="76"/>
      <c r="X9002" s="76"/>
      <c r="Y9002" s="677"/>
      <c r="Z9002" s="677"/>
      <c r="AA9002" s="677"/>
      <c r="AB9002" s="677"/>
      <c r="AC9002" s="677"/>
      <c r="AD9002" s="677"/>
      <c r="AE9002" s="677"/>
      <c r="AF9002" s="677"/>
      <c r="AG9002" s="677"/>
      <c r="AH9002" s="677"/>
      <c r="AI9002" s="677"/>
      <c r="AJ9002" s="677"/>
      <c r="AK9002" s="677"/>
      <c r="AL9002" s="677"/>
      <c r="AM9002" s="677"/>
      <c r="AN9002" s="677"/>
      <c r="AO9002" s="677"/>
      <c r="AP9002" s="677"/>
      <c r="AQ9002" s="677"/>
      <c r="AR9002" s="677"/>
      <c r="AS9002" s="677"/>
      <c r="AT9002" s="677"/>
      <c r="AU9002" s="677"/>
      <c r="AV9002" s="677"/>
      <c r="AW9002" s="677"/>
      <c r="AX9002" s="677"/>
      <c r="AY9002" s="677"/>
      <c r="AZ9002" s="677"/>
      <c r="BA9002" s="677"/>
      <c r="BB9002" s="677"/>
      <c r="BC9002" s="677"/>
      <c r="BD9002" s="677"/>
      <c r="BE9002" s="677"/>
      <c r="BF9002" s="677"/>
      <c r="BG9002" s="677"/>
      <c r="BH9002" s="677"/>
      <c r="BI9002" s="677"/>
      <c r="BJ9002" s="677"/>
      <c r="BK9002" s="677"/>
      <c r="BL9002" s="677"/>
      <c r="BM9002" s="677"/>
      <c r="BN9002" s="677"/>
      <c r="BO9002" s="677"/>
      <c r="BP9002" s="677"/>
      <c r="BQ9002" s="677"/>
      <c r="BR9002" s="677"/>
      <c r="BS9002" s="677"/>
      <c r="BT9002" s="677"/>
      <c r="BU9002" s="677"/>
      <c r="BV9002" s="677"/>
      <c r="BW9002" s="677"/>
      <c r="BX9002" s="677"/>
      <c r="BY9002" s="677"/>
      <c r="BZ9002" s="677"/>
      <c r="CA9002" s="677"/>
      <c r="CB9002" s="677"/>
      <c r="CC9002" s="677"/>
      <c r="CD9002" s="677"/>
      <c r="CE9002" s="677"/>
      <c r="CF9002" s="677"/>
      <c r="CG9002" s="677"/>
    </row>
    <row r="9003" spans="1:85">
      <c r="A9003" s="54"/>
      <c r="B9003" s="54"/>
      <c r="C9003" s="80"/>
      <c r="D9003" s="685"/>
      <c r="E9003" s="102"/>
      <c r="F9003" s="685"/>
      <c r="G9003" s="685"/>
      <c r="H9003" s="685"/>
      <c r="I9003" s="686"/>
      <c r="J9003" s="80"/>
      <c r="K9003" s="84" t="s">
        <v>1502</v>
      </c>
      <c r="L9003" s="76">
        <f t="shared" si="488"/>
        <v>13</v>
      </c>
      <c r="M9003" s="76"/>
      <c r="N9003" s="76"/>
      <c r="O9003" s="76"/>
      <c r="P9003" s="76"/>
      <c r="Q9003" s="76"/>
      <c r="R9003" s="76"/>
      <c r="S9003" s="76">
        <v>3</v>
      </c>
      <c r="T9003" s="76"/>
      <c r="U9003" s="76"/>
      <c r="V9003" s="76"/>
      <c r="W9003" s="76">
        <v>1</v>
      </c>
      <c r="X9003" s="76">
        <v>9</v>
      </c>
      <c r="Y9003" s="677"/>
      <c r="Z9003" s="677"/>
      <c r="AA9003" s="677"/>
      <c r="AB9003" s="677"/>
      <c r="AC9003" s="677"/>
      <c r="AD9003" s="677"/>
      <c r="AE9003" s="677"/>
      <c r="AF9003" s="677"/>
      <c r="AG9003" s="677"/>
      <c r="AH9003" s="677"/>
      <c r="AI9003" s="677"/>
      <c r="AJ9003" s="677"/>
      <c r="AK9003" s="677"/>
      <c r="AL9003" s="677"/>
      <c r="AM9003" s="677"/>
      <c r="AN9003" s="677"/>
      <c r="AO9003" s="677"/>
      <c r="AP9003" s="677"/>
      <c r="AQ9003" s="677"/>
      <c r="AR9003" s="677"/>
      <c r="AS9003" s="677"/>
      <c r="AT9003" s="677"/>
      <c r="AU9003" s="677"/>
      <c r="AV9003" s="677"/>
      <c r="AW9003" s="677"/>
      <c r="AX9003" s="677"/>
      <c r="AY9003" s="677"/>
      <c r="AZ9003" s="677"/>
      <c r="BA9003" s="677"/>
      <c r="BB9003" s="677"/>
      <c r="BC9003" s="677"/>
      <c r="BD9003" s="677"/>
      <c r="BE9003" s="677"/>
      <c r="BF9003" s="677"/>
      <c r="BG9003" s="677"/>
      <c r="BH9003" s="677"/>
      <c r="BI9003" s="677"/>
      <c r="BJ9003" s="677"/>
      <c r="BK9003" s="677"/>
      <c r="BL9003" s="677"/>
      <c r="BM9003" s="677"/>
      <c r="BN9003" s="677"/>
      <c r="BO9003" s="677"/>
      <c r="BP9003" s="677"/>
      <c r="BQ9003" s="677"/>
      <c r="BR9003" s="677"/>
      <c r="BS9003" s="677"/>
      <c r="BT9003" s="677"/>
      <c r="BU9003" s="677"/>
      <c r="BV9003" s="677"/>
      <c r="BW9003" s="677"/>
      <c r="BX9003" s="677"/>
      <c r="BY9003" s="677"/>
      <c r="BZ9003" s="677"/>
      <c r="CA9003" s="677"/>
      <c r="CB9003" s="677"/>
      <c r="CC9003" s="677"/>
      <c r="CD9003" s="677"/>
      <c r="CE9003" s="677"/>
      <c r="CF9003" s="677"/>
      <c r="CG9003" s="677"/>
    </row>
    <row r="9004" spans="1:85">
      <c r="A9004" s="54"/>
      <c r="B9004" s="54"/>
      <c r="C9004" s="46" t="s">
        <v>33</v>
      </c>
      <c r="D9004" s="681" t="s">
        <v>3738</v>
      </c>
      <c r="E9004" s="100" t="s">
        <v>13602</v>
      </c>
      <c r="F9004" s="681" t="s">
        <v>13603</v>
      </c>
      <c r="G9004" s="681" t="s">
        <v>13604</v>
      </c>
      <c r="H9004" s="681" t="s">
        <v>13605</v>
      </c>
      <c r="I9004" s="682">
        <v>1260.82</v>
      </c>
      <c r="J9004" s="46" t="s">
        <v>1508</v>
      </c>
      <c r="K9004" s="75" t="s">
        <v>1509</v>
      </c>
      <c r="L9004" s="76">
        <f t="shared" si="488"/>
        <v>0</v>
      </c>
      <c r="M9004" s="76"/>
      <c r="N9004" s="76"/>
      <c r="O9004" s="76"/>
      <c r="P9004" s="76"/>
      <c r="Q9004" s="76"/>
      <c r="R9004" s="76"/>
      <c r="S9004" s="76"/>
      <c r="T9004" s="76"/>
      <c r="U9004" s="76"/>
      <c r="V9004" s="76"/>
      <c r="W9004" s="76"/>
      <c r="X9004" s="76"/>
      <c r="Y9004" s="677"/>
      <c r="Z9004" s="677"/>
      <c r="AA9004" s="677"/>
      <c r="AB9004" s="677"/>
      <c r="AC9004" s="677"/>
      <c r="AD9004" s="677"/>
      <c r="AE9004" s="677"/>
      <c r="AF9004" s="677"/>
      <c r="AG9004" s="677"/>
      <c r="AH9004" s="677"/>
      <c r="AI9004" s="677"/>
      <c r="AJ9004" s="677"/>
      <c r="AK9004" s="677"/>
      <c r="AL9004" s="677"/>
      <c r="AM9004" s="677"/>
      <c r="AN9004" s="677"/>
      <c r="AO9004" s="677"/>
      <c r="AP9004" s="677"/>
      <c r="AQ9004" s="677"/>
      <c r="AR9004" s="677"/>
      <c r="AS9004" s="677"/>
      <c r="AT9004" s="677"/>
      <c r="AU9004" s="677"/>
      <c r="AV9004" s="677"/>
      <c r="AW9004" s="677"/>
      <c r="AX9004" s="677"/>
      <c r="AY9004" s="677"/>
      <c r="AZ9004" s="677"/>
      <c r="BA9004" s="677"/>
      <c r="BB9004" s="677"/>
      <c r="BC9004" s="677"/>
      <c r="BD9004" s="677"/>
      <c r="BE9004" s="677"/>
      <c r="BF9004" s="677"/>
      <c r="BG9004" s="677"/>
      <c r="BH9004" s="677"/>
      <c r="BI9004" s="677"/>
      <c r="BJ9004" s="677"/>
      <c r="BK9004" s="677"/>
      <c r="BL9004" s="677"/>
      <c r="BM9004" s="677"/>
      <c r="BN9004" s="677"/>
      <c r="BO9004" s="677"/>
      <c r="BP9004" s="677"/>
      <c r="BQ9004" s="677"/>
      <c r="BR9004" s="677"/>
      <c r="BS9004" s="677"/>
      <c r="BT9004" s="677"/>
      <c r="BU9004" s="677"/>
      <c r="BV9004" s="677"/>
      <c r="BW9004" s="677"/>
      <c r="BX9004" s="677"/>
      <c r="BY9004" s="677"/>
      <c r="BZ9004" s="677"/>
      <c r="CA9004" s="677"/>
      <c r="CB9004" s="677"/>
      <c r="CC9004" s="677"/>
      <c r="CD9004" s="677"/>
      <c r="CE9004" s="677"/>
      <c r="CF9004" s="677"/>
      <c r="CG9004" s="677"/>
    </row>
    <row r="9005" spans="1:85">
      <c r="A9005" s="54"/>
      <c r="B9005" s="54"/>
      <c r="C9005" s="54"/>
      <c r="D9005" s="683"/>
      <c r="E9005" s="101"/>
      <c r="F9005" s="683"/>
      <c r="G9005" s="683"/>
      <c r="H9005" s="683"/>
      <c r="I9005" s="684"/>
      <c r="J9005" s="54"/>
      <c r="K9005" s="75" t="s">
        <v>1501</v>
      </c>
      <c r="L9005" s="76">
        <f t="shared" si="488"/>
        <v>0</v>
      </c>
      <c r="M9005" s="76"/>
      <c r="N9005" s="76"/>
      <c r="O9005" s="76"/>
      <c r="P9005" s="76"/>
      <c r="Q9005" s="76"/>
      <c r="R9005" s="76"/>
      <c r="S9005" s="76"/>
      <c r="T9005" s="76"/>
      <c r="U9005" s="76"/>
      <c r="V9005" s="76"/>
      <c r="W9005" s="76"/>
      <c r="X9005" s="76"/>
      <c r="Y9005" s="677"/>
      <c r="Z9005" s="677"/>
      <c r="AA9005" s="677"/>
      <c r="AB9005" s="677"/>
      <c r="AC9005" s="677"/>
      <c r="AD9005" s="677"/>
      <c r="AE9005" s="677"/>
      <c r="AF9005" s="677"/>
      <c r="AG9005" s="677"/>
      <c r="AH9005" s="677"/>
      <c r="AI9005" s="677"/>
      <c r="AJ9005" s="677"/>
      <c r="AK9005" s="677"/>
      <c r="AL9005" s="677"/>
      <c r="AM9005" s="677"/>
      <c r="AN9005" s="677"/>
      <c r="AO9005" s="677"/>
      <c r="AP9005" s="677"/>
      <c r="AQ9005" s="677"/>
      <c r="AR9005" s="677"/>
      <c r="AS9005" s="677"/>
      <c r="AT9005" s="677"/>
      <c r="AU9005" s="677"/>
      <c r="AV9005" s="677"/>
      <c r="AW9005" s="677"/>
      <c r="AX9005" s="677"/>
      <c r="AY9005" s="677"/>
      <c r="AZ9005" s="677"/>
      <c r="BA9005" s="677"/>
      <c r="BB9005" s="677"/>
      <c r="BC9005" s="677"/>
      <c r="BD9005" s="677"/>
      <c r="BE9005" s="677"/>
      <c r="BF9005" s="677"/>
      <c r="BG9005" s="677"/>
      <c r="BH9005" s="677"/>
      <c r="BI9005" s="677"/>
      <c r="BJ9005" s="677"/>
      <c r="BK9005" s="677"/>
      <c r="BL9005" s="677"/>
      <c r="BM9005" s="677"/>
      <c r="BN9005" s="677"/>
      <c r="BO9005" s="677"/>
      <c r="BP9005" s="677"/>
      <c r="BQ9005" s="677"/>
      <c r="BR9005" s="677"/>
      <c r="BS9005" s="677"/>
      <c r="BT9005" s="677"/>
      <c r="BU9005" s="677"/>
      <c r="BV9005" s="677"/>
      <c r="BW9005" s="677"/>
      <c r="BX9005" s="677"/>
      <c r="BY9005" s="677"/>
      <c r="BZ9005" s="677"/>
      <c r="CA9005" s="677"/>
      <c r="CB9005" s="677"/>
      <c r="CC9005" s="677"/>
      <c r="CD9005" s="677"/>
      <c r="CE9005" s="677"/>
      <c r="CF9005" s="677"/>
      <c r="CG9005" s="677"/>
    </row>
    <row r="9006" spans="1:85">
      <c r="A9006" s="54"/>
      <c r="B9006" s="54"/>
      <c r="C9006" s="80"/>
      <c r="D9006" s="685"/>
      <c r="E9006" s="102"/>
      <c r="F9006" s="685"/>
      <c r="G9006" s="685"/>
      <c r="H9006" s="685"/>
      <c r="I9006" s="686"/>
      <c r="J9006" s="80"/>
      <c r="K9006" s="84" t="s">
        <v>1502</v>
      </c>
      <c r="L9006" s="76">
        <f t="shared" si="488"/>
        <v>8</v>
      </c>
      <c r="M9006" s="76"/>
      <c r="N9006" s="76"/>
      <c r="O9006" s="76">
        <v>4</v>
      </c>
      <c r="P9006" s="76"/>
      <c r="Q9006" s="76"/>
      <c r="R9006" s="76"/>
      <c r="S9006" s="76"/>
      <c r="T9006" s="76"/>
      <c r="U9006" s="76"/>
      <c r="V9006" s="76"/>
      <c r="W9006" s="76"/>
      <c r="X9006" s="76">
        <v>4</v>
      </c>
      <c r="Y9006" s="677"/>
      <c r="Z9006" s="677"/>
      <c r="AA9006" s="677"/>
      <c r="AB9006" s="677"/>
      <c r="AC9006" s="677"/>
      <c r="AD9006" s="677"/>
      <c r="AE9006" s="677"/>
      <c r="AF9006" s="677"/>
      <c r="AG9006" s="677"/>
      <c r="AH9006" s="677"/>
      <c r="AI9006" s="677"/>
      <c r="AJ9006" s="677"/>
      <c r="AK9006" s="677"/>
      <c r="AL9006" s="677"/>
      <c r="AM9006" s="677"/>
      <c r="AN9006" s="677"/>
      <c r="AO9006" s="677"/>
      <c r="AP9006" s="677"/>
      <c r="AQ9006" s="677"/>
      <c r="AR9006" s="677"/>
      <c r="AS9006" s="677"/>
      <c r="AT9006" s="677"/>
      <c r="AU9006" s="677"/>
      <c r="AV9006" s="677"/>
      <c r="AW9006" s="677"/>
      <c r="AX9006" s="677"/>
      <c r="AY9006" s="677"/>
      <c r="AZ9006" s="677"/>
      <c r="BA9006" s="677"/>
      <c r="BB9006" s="677"/>
      <c r="BC9006" s="677"/>
      <c r="BD9006" s="677"/>
      <c r="BE9006" s="677"/>
      <c r="BF9006" s="677"/>
      <c r="BG9006" s="677"/>
      <c r="BH9006" s="677"/>
      <c r="BI9006" s="677"/>
      <c r="BJ9006" s="677"/>
      <c r="BK9006" s="677"/>
      <c r="BL9006" s="677"/>
      <c r="BM9006" s="677"/>
      <c r="BN9006" s="677"/>
      <c r="BO9006" s="677"/>
      <c r="BP9006" s="677"/>
      <c r="BQ9006" s="677"/>
      <c r="BR9006" s="677"/>
      <c r="BS9006" s="677"/>
      <c r="BT9006" s="677"/>
      <c r="BU9006" s="677"/>
      <c r="BV9006" s="677"/>
      <c r="BW9006" s="677"/>
      <c r="BX9006" s="677"/>
      <c r="BY9006" s="677"/>
      <c r="BZ9006" s="677"/>
      <c r="CA9006" s="677"/>
      <c r="CB9006" s="677"/>
      <c r="CC9006" s="677"/>
      <c r="CD9006" s="677"/>
      <c r="CE9006" s="677"/>
      <c r="CF9006" s="677"/>
      <c r="CG9006" s="677"/>
    </row>
    <row r="9007" spans="1:85">
      <c r="A9007" s="54"/>
      <c r="B9007" s="54"/>
      <c r="C9007" s="46" t="s">
        <v>33</v>
      </c>
      <c r="D9007" s="681" t="s">
        <v>13606</v>
      </c>
      <c r="E9007" s="100" t="s">
        <v>13607</v>
      </c>
      <c r="F9007" s="681" t="s">
        <v>13608</v>
      </c>
      <c r="G9007" s="681" t="s">
        <v>13609</v>
      </c>
      <c r="H9007" s="681" t="s">
        <v>13610</v>
      </c>
      <c r="I9007" s="682">
        <v>50473.73</v>
      </c>
      <c r="J9007" s="46" t="s">
        <v>1508</v>
      </c>
      <c r="K9007" s="75" t="s">
        <v>1509</v>
      </c>
      <c r="L9007" s="76">
        <f t="shared" si="488"/>
        <v>0</v>
      </c>
      <c r="M9007" s="76"/>
      <c r="N9007" s="76"/>
      <c r="O9007" s="76"/>
      <c r="P9007" s="76"/>
      <c r="Q9007" s="76"/>
      <c r="R9007" s="76"/>
      <c r="S9007" s="76"/>
      <c r="T9007" s="76"/>
      <c r="U9007" s="76"/>
      <c r="V9007" s="76"/>
      <c r="W9007" s="76"/>
      <c r="X9007" s="76"/>
      <c r="Y9007" s="677"/>
      <c r="Z9007" s="677"/>
      <c r="AA9007" s="677"/>
      <c r="AB9007" s="677"/>
      <c r="AC9007" s="677"/>
      <c r="AD9007" s="677"/>
      <c r="AE9007" s="677"/>
      <c r="AF9007" s="677"/>
      <c r="AG9007" s="677"/>
      <c r="AH9007" s="677"/>
      <c r="AI9007" s="677"/>
      <c r="AJ9007" s="677"/>
      <c r="AK9007" s="677"/>
      <c r="AL9007" s="677"/>
      <c r="AM9007" s="677"/>
      <c r="AN9007" s="677"/>
      <c r="AO9007" s="677"/>
      <c r="AP9007" s="677"/>
      <c r="AQ9007" s="677"/>
      <c r="AR9007" s="677"/>
      <c r="AS9007" s="677"/>
      <c r="AT9007" s="677"/>
      <c r="AU9007" s="677"/>
      <c r="AV9007" s="677"/>
      <c r="AW9007" s="677"/>
      <c r="AX9007" s="677"/>
      <c r="AY9007" s="677"/>
      <c r="AZ9007" s="677"/>
      <c r="BA9007" s="677"/>
      <c r="BB9007" s="677"/>
      <c r="BC9007" s="677"/>
      <c r="BD9007" s="677"/>
      <c r="BE9007" s="677"/>
      <c r="BF9007" s="677"/>
      <c r="BG9007" s="677"/>
      <c r="BH9007" s="677"/>
      <c r="BI9007" s="677"/>
      <c r="BJ9007" s="677"/>
      <c r="BK9007" s="677"/>
      <c r="BL9007" s="677"/>
      <c r="BM9007" s="677"/>
      <c r="BN9007" s="677"/>
      <c r="BO9007" s="677"/>
      <c r="BP9007" s="677"/>
      <c r="BQ9007" s="677"/>
      <c r="BR9007" s="677"/>
      <c r="BS9007" s="677"/>
      <c r="BT9007" s="677"/>
      <c r="BU9007" s="677"/>
      <c r="BV9007" s="677"/>
      <c r="BW9007" s="677"/>
      <c r="BX9007" s="677"/>
      <c r="BY9007" s="677"/>
      <c r="BZ9007" s="677"/>
      <c r="CA9007" s="677"/>
      <c r="CB9007" s="677"/>
      <c r="CC9007" s="677"/>
      <c r="CD9007" s="677"/>
      <c r="CE9007" s="677"/>
      <c r="CF9007" s="677"/>
      <c r="CG9007" s="677"/>
    </row>
    <row r="9008" spans="1:85">
      <c r="A9008" s="54"/>
      <c r="B9008" s="54"/>
      <c r="C9008" s="54"/>
      <c r="D9008" s="683"/>
      <c r="E9008" s="101"/>
      <c r="F9008" s="683"/>
      <c r="G9008" s="683"/>
      <c r="H9008" s="683"/>
      <c r="I9008" s="684"/>
      <c r="J9008" s="54"/>
      <c r="K9008" s="75" t="s">
        <v>1501</v>
      </c>
      <c r="L9008" s="76">
        <f t="shared" si="488"/>
        <v>0</v>
      </c>
      <c r="M9008" s="76"/>
      <c r="N9008" s="76"/>
      <c r="O9008" s="76"/>
      <c r="P9008" s="76"/>
      <c r="Q9008" s="76"/>
      <c r="R9008" s="76"/>
      <c r="S9008" s="76"/>
      <c r="T9008" s="76"/>
      <c r="U9008" s="76"/>
      <c r="V9008" s="76"/>
      <c r="W9008" s="76"/>
      <c r="X9008" s="76"/>
      <c r="Y9008" s="677"/>
      <c r="Z9008" s="677"/>
      <c r="AA9008" s="677"/>
      <c r="AB9008" s="677"/>
      <c r="AC9008" s="677"/>
      <c r="AD9008" s="677"/>
      <c r="AE9008" s="677"/>
      <c r="AF9008" s="677"/>
      <c r="AG9008" s="677"/>
      <c r="AH9008" s="677"/>
      <c r="AI9008" s="677"/>
      <c r="AJ9008" s="677"/>
      <c r="AK9008" s="677"/>
      <c r="AL9008" s="677"/>
      <c r="AM9008" s="677"/>
      <c r="AN9008" s="677"/>
      <c r="AO9008" s="677"/>
      <c r="AP9008" s="677"/>
      <c r="AQ9008" s="677"/>
      <c r="AR9008" s="677"/>
      <c r="AS9008" s="677"/>
      <c r="AT9008" s="677"/>
      <c r="AU9008" s="677"/>
      <c r="AV9008" s="677"/>
      <c r="AW9008" s="677"/>
      <c r="AX9008" s="677"/>
      <c r="AY9008" s="677"/>
      <c r="AZ9008" s="677"/>
      <c r="BA9008" s="677"/>
      <c r="BB9008" s="677"/>
      <c r="BC9008" s="677"/>
      <c r="BD9008" s="677"/>
      <c r="BE9008" s="677"/>
      <c r="BF9008" s="677"/>
      <c r="BG9008" s="677"/>
      <c r="BH9008" s="677"/>
      <c r="BI9008" s="677"/>
      <c r="BJ9008" s="677"/>
      <c r="BK9008" s="677"/>
      <c r="BL9008" s="677"/>
      <c r="BM9008" s="677"/>
      <c r="BN9008" s="677"/>
      <c r="BO9008" s="677"/>
      <c r="BP9008" s="677"/>
      <c r="BQ9008" s="677"/>
      <c r="BR9008" s="677"/>
      <c r="BS9008" s="677"/>
      <c r="BT9008" s="677"/>
      <c r="BU9008" s="677"/>
      <c r="BV9008" s="677"/>
      <c r="BW9008" s="677"/>
      <c r="BX9008" s="677"/>
      <c r="BY9008" s="677"/>
      <c r="BZ9008" s="677"/>
      <c r="CA9008" s="677"/>
      <c r="CB9008" s="677"/>
      <c r="CC9008" s="677"/>
      <c r="CD9008" s="677"/>
      <c r="CE9008" s="677"/>
      <c r="CF9008" s="677"/>
      <c r="CG9008" s="677"/>
    </row>
    <row r="9009" spans="1:85">
      <c r="A9009" s="54"/>
      <c r="B9009" s="54"/>
      <c r="C9009" s="80"/>
      <c r="D9009" s="685"/>
      <c r="E9009" s="102"/>
      <c r="F9009" s="685"/>
      <c r="G9009" s="685"/>
      <c r="H9009" s="685"/>
      <c r="I9009" s="686"/>
      <c r="J9009" s="80"/>
      <c r="K9009" s="84" t="s">
        <v>1502</v>
      </c>
      <c r="L9009" s="76">
        <f t="shared" si="488"/>
        <v>10</v>
      </c>
      <c r="M9009" s="76"/>
      <c r="N9009" s="76"/>
      <c r="O9009" s="76"/>
      <c r="P9009" s="76"/>
      <c r="Q9009" s="76"/>
      <c r="R9009" s="76"/>
      <c r="S9009" s="76"/>
      <c r="T9009" s="76"/>
      <c r="U9009" s="76">
        <v>10</v>
      </c>
      <c r="V9009" s="76"/>
      <c r="W9009" s="76"/>
      <c r="X9009" s="76"/>
      <c r="Y9009" s="677"/>
      <c r="Z9009" s="677"/>
      <c r="AA9009" s="677"/>
      <c r="AB9009" s="677"/>
      <c r="AC9009" s="677"/>
      <c r="AD9009" s="677"/>
      <c r="AE9009" s="677"/>
      <c r="AF9009" s="677"/>
      <c r="AG9009" s="677"/>
      <c r="AH9009" s="677"/>
      <c r="AI9009" s="677"/>
      <c r="AJ9009" s="677"/>
      <c r="AK9009" s="677"/>
      <c r="AL9009" s="677"/>
      <c r="AM9009" s="677"/>
      <c r="AN9009" s="677"/>
      <c r="AO9009" s="677"/>
      <c r="AP9009" s="677"/>
      <c r="AQ9009" s="677"/>
      <c r="AR9009" s="677"/>
      <c r="AS9009" s="677"/>
      <c r="AT9009" s="677"/>
      <c r="AU9009" s="677"/>
      <c r="AV9009" s="677"/>
      <c r="AW9009" s="677"/>
      <c r="AX9009" s="677"/>
      <c r="AY9009" s="677"/>
      <c r="AZ9009" s="677"/>
      <c r="BA9009" s="677"/>
      <c r="BB9009" s="677"/>
      <c r="BC9009" s="677"/>
      <c r="BD9009" s="677"/>
      <c r="BE9009" s="677"/>
      <c r="BF9009" s="677"/>
      <c r="BG9009" s="677"/>
      <c r="BH9009" s="677"/>
      <c r="BI9009" s="677"/>
      <c r="BJ9009" s="677"/>
      <c r="BK9009" s="677"/>
      <c r="BL9009" s="677"/>
      <c r="BM9009" s="677"/>
      <c r="BN9009" s="677"/>
      <c r="BO9009" s="677"/>
      <c r="BP9009" s="677"/>
      <c r="BQ9009" s="677"/>
      <c r="BR9009" s="677"/>
      <c r="BS9009" s="677"/>
      <c r="BT9009" s="677"/>
      <c r="BU9009" s="677"/>
      <c r="BV9009" s="677"/>
      <c r="BW9009" s="677"/>
      <c r="BX9009" s="677"/>
      <c r="BY9009" s="677"/>
      <c r="BZ9009" s="677"/>
      <c r="CA9009" s="677"/>
      <c r="CB9009" s="677"/>
      <c r="CC9009" s="677"/>
      <c r="CD9009" s="677"/>
      <c r="CE9009" s="677"/>
      <c r="CF9009" s="677"/>
      <c r="CG9009" s="677"/>
    </row>
    <row r="9010" spans="1:85">
      <c r="A9010" s="54"/>
      <c r="B9010" s="54"/>
      <c r="C9010" s="46" t="s">
        <v>33</v>
      </c>
      <c r="D9010" s="681" t="s">
        <v>13611</v>
      </c>
      <c r="E9010" s="100" t="s">
        <v>13612</v>
      </c>
      <c r="F9010" s="681" t="s">
        <v>13613</v>
      </c>
      <c r="G9010" s="681" t="s">
        <v>13614</v>
      </c>
      <c r="H9010" s="681" t="s">
        <v>13615</v>
      </c>
      <c r="I9010" s="682">
        <v>45860</v>
      </c>
      <c r="J9010" s="46" t="s">
        <v>1508</v>
      </c>
      <c r="K9010" s="75" t="s">
        <v>1509</v>
      </c>
      <c r="L9010" s="76">
        <f t="shared" si="488"/>
        <v>0</v>
      </c>
      <c r="M9010" s="76"/>
      <c r="N9010" s="76"/>
      <c r="O9010" s="76"/>
      <c r="P9010" s="76"/>
      <c r="Q9010" s="76"/>
      <c r="R9010" s="76"/>
      <c r="S9010" s="76"/>
      <c r="T9010" s="76"/>
      <c r="U9010" s="76"/>
      <c r="V9010" s="76"/>
      <c r="W9010" s="76"/>
      <c r="X9010" s="76"/>
      <c r="Y9010" s="677"/>
      <c r="Z9010" s="677"/>
      <c r="AA9010" s="677"/>
      <c r="AB9010" s="677"/>
      <c r="AC9010" s="677"/>
      <c r="AD9010" s="677"/>
      <c r="AE9010" s="677"/>
      <c r="AF9010" s="677"/>
      <c r="AG9010" s="677"/>
      <c r="AH9010" s="677"/>
      <c r="AI9010" s="677"/>
      <c r="AJ9010" s="677"/>
      <c r="AK9010" s="677"/>
      <c r="AL9010" s="677"/>
      <c r="AM9010" s="677"/>
      <c r="AN9010" s="677"/>
      <c r="AO9010" s="677"/>
      <c r="AP9010" s="677"/>
      <c r="AQ9010" s="677"/>
      <c r="AR9010" s="677"/>
      <c r="AS9010" s="677"/>
      <c r="AT9010" s="677"/>
      <c r="AU9010" s="677"/>
      <c r="AV9010" s="677"/>
      <c r="AW9010" s="677"/>
      <c r="AX9010" s="677"/>
      <c r="AY9010" s="677"/>
      <c r="AZ9010" s="677"/>
      <c r="BA9010" s="677"/>
      <c r="BB9010" s="677"/>
      <c r="BC9010" s="677"/>
      <c r="BD9010" s="677"/>
      <c r="BE9010" s="677"/>
      <c r="BF9010" s="677"/>
      <c r="BG9010" s="677"/>
      <c r="BH9010" s="677"/>
      <c r="BI9010" s="677"/>
      <c r="BJ9010" s="677"/>
      <c r="BK9010" s="677"/>
      <c r="BL9010" s="677"/>
      <c r="BM9010" s="677"/>
      <c r="BN9010" s="677"/>
      <c r="BO9010" s="677"/>
      <c r="BP9010" s="677"/>
      <c r="BQ9010" s="677"/>
      <c r="BR9010" s="677"/>
      <c r="BS9010" s="677"/>
      <c r="BT9010" s="677"/>
      <c r="BU9010" s="677"/>
      <c r="BV9010" s="677"/>
      <c r="BW9010" s="677"/>
      <c r="BX9010" s="677"/>
      <c r="BY9010" s="677"/>
      <c r="BZ9010" s="677"/>
      <c r="CA9010" s="677"/>
      <c r="CB9010" s="677"/>
      <c r="CC9010" s="677"/>
      <c r="CD9010" s="677"/>
      <c r="CE9010" s="677"/>
      <c r="CF9010" s="677"/>
      <c r="CG9010" s="677"/>
    </row>
    <row r="9011" spans="1:85">
      <c r="A9011" s="54"/>
      <c r="B9011" s="54"/>
      <c r="C9011" s="54"/>
      <c r="D9011" s="683"/>
      <c r="E9011" s="101"/>
      <c r="F9011" s="683"/>
      <c r="G9011" s="683"/>
      <c r="H9011" s="683"/>
      <c r="I9011" s="684"/>
      <c r="J9011" s="54"/>
      <c r="K9011" s="75" t="s">
        <v>1501</v>
      </c>
      <c r="L9011" s="76">
        <f t="shared" si="488"/>
        <v>0</v>
      </c>
      <c r="M9011" s="76"/>
      <c r="N9011" s="76"/>
      <c r="O9011" s="76"/>
      <c r="P9011" s="76"/>
      <c r="Q9011" s="76"/>
      <c r="R9011" s="76"/>
      <c r="S9011" s="76"/>
      <c r="T9011" s="76"/>
      <c r="U9011" s="76"/>
      <c r="V9011" s="76"/>
      <c r="W9011" s="76"/>
      <c r="X9011" s="76"/>
      <c r="Y9011" s="677"/>
      <c r="Z9011" s="677"/>
      <c r="AA9011" s="677"/>
      <c r="AB9011" s="677"/>
      <c r="AC9011" s="677"/>
      <c r="AD9011" s="677"/>
      <c r="AE9011" s="677"/>
      <c r="AF9011" s="677"/>
      <c r="AG9011" s="677"/>
      <c r="AH9011" s="677"/>
      <c r="AI9011" s="677"/>
      <c r="AJ9011" s="677"/>
      <c r="AK9011" s="677"/>
      <c r="AL9011" s="677"/>
      <c r="AM9011" s="677"/>
      <c r="AN9011" s="677"/>
      <c r="AO9011" s="677"/>
      <c r="AP9011" s="677"/>
      <c r="AQ9011" s="677"/>
      <c r="AR9011" s="677"/>
      <c r="AS9011" s="677"/>
      <c r="AT9011" s="677"/>
      <c r="AU9011" s="677"/>
      <c r="AV9011" s="677"/>
      <c r="AW9011" s="677"/>
      <c r="AX9011" s="677"/>
      <c r="AY9011" s="677"/>
      <c r="AZ9011" s="677"/>
      <c r="BA9011" s="677"/>
      <c r="BB9011" s="677"/>
      <c r="BC9011" s="677"/>
      <c r="BD9011" s="677"/>
      <c r="BE9011" s="677"/>
      <c r="BF9011" s="677"/>
      <c r="BG9011" s="677"/>
      <c r="BH9011" s="677"/>
      <c r="BI9011" s="677"/>
      <c r="BJ9011" s="677"/>
      <c r="BK9011" s="677"/>
      <c r="BL9011" s="677"/>
      <c r="BM9011" s="677"/>
      <c r="BN9011" s="677"/>
      <c r="BO9011" s="677"/>
      <c r="BP9011" s="677"/>
      <c r="BQ9011" s="677"/>
      <c r="BR9011" s="677"/>
      <c r="BS9011" s="677"/>
      <c r="BT9011" s="677"/>
      <c r="BU9011" s="677"/>
      <c r="BV9011" s="677"/>
      <c r="BW9011" s="677"/>
      <c r="BX9011" s="677"/>
      <c r="BY9011" s="677"/>
      <c r="BZ9011" s="677"/>
      <c r="CA9011" s="677"/>
      <c r="CB9011" s="677"/>
      <c r="CC9011" s="677"/>
      <c r="CD9011" s="677"/>
      <c r="CE9011" s="677"/>
      <c r="CF9011" s="677"/>
      <c r="CG9011" s="677"/>
    </row>
    <row r="9012" spans="1:85">
      <c r="A9012" s="54"/>
      <c r="B9012" s="54"/>
      <c r="C9012" s="80"/>
      <c r="D9012" s="685"/>
      <c r="E9012" s="102"/>
      <c r="F9012" s="685"/>
      <c r="G9012" s="685"/>
      <c r="H9012" s="685"/>
      <c r="I9012" s="686"/>
      <c r="J9012" s="80"/>
      <c r="K9012" s="84" t="s">
        <v>1502</v>
      </c>
      <c r="L9012" s="76">
        <f t="shared" si="488"/>
        <v>2</v>
      </c>
      <c r="M9012" s="76"/>
      <c r="N9012" s="76"/>
      <c r="O9012" s="76"/>
      <c r="P9012" s="76"/>
      <c r="Q9012" s="76"/>
      <c r="R9012" s="76"/>
      <c r="S9012" s="76"/>
      <c r="T9012" s="76"/>
      <c r="U9012" s="76"/>
      <c r="V9012" s="76"/>
      <c r="W9012" s="76"/>
      <c r="X9012" s="76">
        <v>2</v>
      </c>
      <c r="Y9012" s="677"/>
      <c r="Z9012" s="677"/>
      <c r="AA9012" s="677"/>
      <c r="AB9012" s="677"/>
      <c r="AC9012" s="677"/>
      <c r="AD9012" s="677"/>
      <c r="AE9012" s="677"/>
      <c r="AF9012" s="677"/>
      <c r="AG9012" s="677"/>
      <c r="AH9012" s="677"/>
      <c r="AI9012" s="677"/>
      <c r="AJ9012" s="677"/>
      <c r="AK9012" s="677"/>
      <c r="AL9012" s="677"/>
      <c r="AM9012" s="677"/>
      <c r="AN9012" s="677"/>
      <c r="AO9012" s="677"/>
      <c r="AP9012" s="677"/>
      <c r="AQ9012" s="677"/>
      <c r="AR9012" s="677"/>
      <c r="AS9012" s="677"/>
      <c r="AT9012" s="677"/>
      <c r="AU9012" s="677"/>
      <c r="AV9012" s="677"/>
      <c r="AW9012" s="677"/>
      <c r="AX9012" s="677"/>
      <c r="AY9012" s="677"/>
      <c r="AZ9012" s="677"/>
      <c r="BA9012" s="677"/>
      <c r="BB9012" s="677"/>
      <c r="BC9012" s="677"/>
      <c r="BD9012" s="677"/>
      <c r="BE9012" s="677"/>
      <c r="BF9012" s="677"/>
      <c r="BG9012" s="677"/>
      <c r="BH9012" s="677"/>
      <c r="BI9012" s="677"/>
      <c r="BJ9012" s="677"/>
      <c r="BK9012" s="677"/>
      <c r="BL9012" s="677"/>
      <c r="BM9012" s="677"/>
      <c r="BN9012" s="677"/>
      <c r="BO9012" s="677"/>
      <c r="BP9012" s="677"/>
      <c r="BQ9012" s="677"/>
      <c r="BR9012" s="677"/>
      <c r="BS9012" s="677"/>
      <c r="BT9012" s="677"/>
      <c r="BU9012" s="677"/>
      <c r="BV9012" s="677"/>
      <c r="BW9012" s="677"/>
      <c r="BX9012" s="677"/>
      <c r="BY9012" s="677"/>
      <c r="BZ9012" s="677"/>
      <c r="CA9012" s="677"/>
      <c r="CB9012" s="677"/>
      <c r="CC9012" s="677"/>
      <c r="CD9012" s="677"/>
      <c r="CE9012" s="677"/>
      <c r="CF9012" s="677"/>
      <c r="CG9012" s="677"/>
    </row>
    <row r="9013" spans="1:85">
      <c r="A9013" s="54"/>
      <c r="B9013" s="54"/>
      <c r="C9013" s="46" t="s">
        <v>33</v>
      </c>
      <c r="D9013" s="681" t="s">
        <v>13616</v>
      </c>
      <c r="E9013" s="100" t="s">
        <v>13617</v>
      </c>
      <c r="F9013" s="681" t="s">
        <v>13618</v>
      </c>
      <c r="G9013" s="681" t="s">
        <v>13619</v>
      </c>
      <c r="H9013" s="681" t="s">
        <v>13620</v>
      </c>
      <c r="I9013" s="682">
        <v>4646.32</v>
      </c>
      <c r="J9013" s="46" t="s">
        <v>1508</v>
      </c>
      <c r="K9013" s="75" t="s">
        <v>1509</v>
      </c>
      <c r="L9013" s="76">
        <f t="shared" si="488"/>
        <v>0</v>
      </c>
      <c r="M9013" s="76"/>
      <c r="N9013" s="76"/>
      <c r="O9013" s="76"/>
      <c r="P9013" s="76"/>
      <c r="Q9013" s="76"/>
      <c r="R9013" s="76"/>
      <c r="S9013" s="76"/>
      <c r="T9013" s="76"/>
      <c r="U9013" s="76"/>
      <c r="V9013" s="76"/>
      <c r="W9013" s="76"/>
      <c r="X9013" s="76"/>
      <c r="Y9013" s="677"/>
      <c r="Z9013" s="677"/>
      <c r="AA9013" s="677"/>
      <c r="AB9013" s="677"/>
      <c r="AC9013" s="677"/>
      <c r="AD9013" s="677"/>
      <c r="AE9013" s="677"/>
      <c r="AF9013" s="677"/>
      <c r="AG9013" s="677"/>
      <c r="AH9013" s="677"/>
      <c r="AI9013" s="677"/>
      <c r="AJ9013" s="677"/>
      <c r="AK9013" s="677"/>
      <c r="AL9013" s="677"/>
      <c r="AM9013" s="677"/>
      <c r="AN9013" s="677"/>
      <c r="AO9013" s="677"/>
      <c r="AP9013" s="677"/>
      <c r="AQ9013" s="677"/>
      <c r="AR9013" s="677"/>
      <c r="AS9013" s="677"/>
      <c r="AT9013" s="677"/>
      <c r="AU9013" s="677"/>
      <c r="AV9013" s="677"/>
      <c r="AW9013" s="677"/>
      <c r="AX9013" s="677"/>
      <c r="AY9013" s="677"/>
      <c r="AZ9013" s="677"/>
      <c r="BA9013" s="677"/>
      <c r="BB9013" s="677"/>
      <c r="BC9013" s="677"/>
      <c r="BD9013" s="677"/>
      <c r="BE9013" s="677"/>
      <c r="BF9013" s="677"/>
      <c r="BG9013" s="677"/>
      <c r="BH9013" s="677"/>
      <c r="BI9013" s="677"/>
      <c r="BJ9013" s="677"/>
      <c r="BK9013" s="677"/>
      <c r="BL9013" s="677"/>
      <c r="BM9013" s="677"/>
      <c r="BN9013" s="677"/>
      <c r="BO9013" s="677"/>
      <c r="BP9013" s="677"/>
      <c r="BQ9013" s="677"/>
      <c r="BR9013" s="677"/>
      <c r="BS9013" s="677"/>
      <c r="BT9013" s="677"/>
      <c r="BU9013" s="677"/>
      <c r="BV9013" s="677"/>
      <c r="BW9013" s="677"/>
      <c r="BX9013" s="677"/>
      <c r="BY9013" s="677"/>
      <c r="BZ9013" s="677"/>
      <c r="CA9013" s="677"/>
      <c r="CB9013" s="677"/>
      <c r="CC9013" s="677"/>
      <c r="CD9013" s="677"/>
      <c r="CE9013" s="677"/>
      <c r="CF9013" s="677"/>
      <c r="CG9013" s="677"/>
    </row>
    <row r="9014" spans="1:85">
      <c r="A9014" s="54"/>
      <c r="B9014" s="54"/>
      <c r="C9014" s="54"/>
      <c r="D9014" s="683"/>
      <c r="E9014" s="101"/>
      <c r="F9014" s="683"/>
      <c r="G9014" s="683"/>
      <c r="H9014" s="683"/>
      <c r="I9014" s="684"/>
      <c r="J9014" s="54"/>
      <c r="K9014" s="75" t="s">
        <v>1501</v>
      </c>
      <c r="L9014" s="76">
        <f t="shared" si="488"/>
        <v>0</v>
      </c>
      <c r="M9014" s="76"/>
      <c r="N9014" s="76"/>
      <c r="O9014" s="76"/>
      <c r="P9014" s="76"/>
      <c r="Q9014" s="76"/>
      <c r="R9014" s="76"/>
      <c r="S9014" s="76"/>
      <c r="T9014" s="76"/>
      <c r="U9014" s="76"/>
      <c r="V9014" s="76"/>
      <c r="W9014" s="76"/>
      <c r="X9014" s="76"/>
      <c r="Y9014" s="677"/>
      <c r="Z9014" s="677"/>
      <c r="AA9014" s="677"/>
      <c r="AB9014" s="677"/>
      <c r="AC9014" s="677"/>
      <c r="AD9014" s="677"/>
      <c r="AE9014" s="677"/>
      <c r="AF9014" s="677"/>
      <c r="AG9014" s="677"/>
      <c r="AH9014" s="677"/>
      <c r="AI9014" s="677"/>
      <c r="AJ9014" s="677"/>
      <c r="AK9014" s="677"/>
      <c r="AL9014" s="677"/>
      <c r="AM9014" s="677"/>
      <c r="AN9014" s="677"/>
      <c r="AO9014" s="677"/>
      <c r="AP9014" s="677"/>
      <c r="AQ9014" s="677"/>
      <c r="AR9014" s="677"/>
      <c r="AS9014" s="677"/>
      <c r="AT9014" s="677"/>
      <c r="AU9014" s="677"/>
      <c r="AV9014" s="677"/>
      <c r="AW9014" s="677"/>
      <c r="AX9014" s="677"/>
      <c r="AY9014" s="677"/>
      <c r="AZ9014" s="677"/>
      <c r="BA9014" s="677"/>
      <c r="BB9014" s="677"/>
      <c r="BC9014" s="677"/>
      <c r="BD9014" s="677"/>
      <c r="BE9014" s="677"/>
      <c r="BF9014" s="677"/>
      <c r="BG9014" s="677"/>
      <c r="BH9014" s="677"/>
      <c r="BI9014" s="677"/>
      <c r="BJ9014" s="677"/>
      <c r="BK9014" s="677"/>
      <c r="BL9014" s="677"/>
      <c r="BM9014" s="677"/>
      <c r="BN9014" s="677"/>
      <c r="BO9014" s="677"/>
      <c r="BP9014" s="677"/>
      <c r="BQ9014" s="677"/>
      <c r="BR9014" s="677"/>
      <c r="BS9014" s="677"/>
      <c r="BT9014" s="677"/>
      <c r="BU9014" s="677"/>
      <c r="BV9014" s="677"/>
      <c r="BW9014" s="677"/>
      <c r="BX9014" s="677"/>
      <c r="BY9014" s="677"/>
      <c r="BZ9014" s="677"/>
      <c r="CA9014" s="677"/>
      <c r="CB9014" s="677"/>
      <c r="CC9014" s="677"/>
      <c r="CD9014" s="677"/>
      <c r="CE9014" s="677"/>
      <c r="CF9014" s="677"/>
      <c r="CG9014" s="677"/>
    </row>
    <row r="9015" spans="1:85">
      <c r="A9015" s="54"/>
      <c r="B9015" s="54"/>
      <c r="C9015" s="80"/>
      <c r="D9015" s="685"/>
      <c r="E9015" s="102"/>
      <c r="F9015" s="685"/>
      <c r="G9015" s="685"/>
      <c r="H9015" s="685"/>
      <c r="I9015" s="686"/>
      <c r="J9015" s="80"/>
      <c r="K9015" s="84" t="s">
        <v>1502</v>
      </c>
      <c r="L9015" s="76">
        <f t="shared" si="488"/>
        <v>6</v>
      </c>
      <c r="M9015" s="76"/>
      <c r="N9015" s="76"/>
      <c r="O9015" s="76"/>
      <c r="P9015" s="76"/>
      <c r="Q9015" s="76"/>
      <c r="R9015" s="76"/>
      <c r="S9015" s="76"/>
      <c r="T9015" s="76"/>
      <c r="U9015" s="76">
        <v>6</v>
      </c>
      <c r="V9015" s="76"/>
      <c r="W9015" s="76"/>
      <c r="X9015" s="76"/>
      <c r="Y9015" s="677"/>
      <c r="Z9015" s="677"/>
      <c r="AA9015" s="677"/>
      <c r="AB9015" s="677"/>
      <c r="AC9015" s="677"/>
      <c r="AD9015" s="677"/>
      <c r="AE9015" s="677"/>
      <c r="AF9015" s="677"/>
      <c r="AG9015" s="677"/>
      <c r="AH9015" s="677"/>
      <c r="AI9015" s="677"/>
      <c r="AJ9015" s="677"/>
      <c r="AK9015" s="677"/>
      <c r="AL9015" s="677"/>
      <c r="AM9015" s="677"/>
      <c r="AN9015" s="677"/>
      <c r="AO9015" s="677"/>
      <c r="AP9015" s="677"/>
      <c r="AQ9015" s="677"/>
      <c r="AR9015" s="677"/>
      <c r="AS9015" s="677"/>
      <c r="AT9015" s="677"/>
      <c r="AU9015" s="677"/>
      <c r="AV9015" s="677"/>
      <c r="AW9015" s="677"/>
      <c r="AX9015" s="677"/>
      <c r="AY9015" s="677"/>
      <c r="AZ9015" s="677"/>
      <c r="BA9015" s="677"/>
      <c r="BB9015" s="677"/>
      <c r="BC9015" s="677"/>
      <c r="BD9015" s="677"/>
      <c r="BE9015" s="677"/>
      <c r="BF9015" s="677"/>
      <c r="BG9015" s="677"/>
      <c r="BH9015" s="677"/>
      <c r="BI9015" s="677"/>
      <c r="BJ9015" s="677"/>
      <c r="BK9015" s="677"/>
      <c r="BL9015" s="677"/>
      <c r="BM9015" s="677"/>
      <c r="BN9015" s="677"/>
      <c r="BO9015" s="677"/>
      <c r="BP9015" s="677"/>
      <c r="BQ9015" s="677"/>
      <c r="BR9015" s="677"/>
      <c r="BS9015" s="677"/>
      <c r="BT9015" s="677"/>
      <c r="BU9015" s="677"/>
      <c r="BV9015" s="677"/>
      <c r="BW9015" s="677"/>
      <c r="BX9015" s="677"/>
      <c r="BY9015" s="677"/>
      <c r="BZ9015" s="677"/>
      <c r="CA9015" s="677"/>
      <c r="CB9015" s="677"/>
      <c r="CC9015" s="677"/>
      <c r="CD9015" s="677"/>
      <c r="CE9015" s="677"/>
      <c r="CF9015" s="677"/>
      <c r="CG9015" s="677"/>
    </row>
    <row r="9016" spans="1:85">
      <c r="A9016" s="54"/>
      <c r="B9016" s="54"/>
      <c r="C9016" s="46" t="s">
        <v>33</v>
      </c>
      <c r="D9016" s="681" t="s">
        <v>13621</v>
      </c>
      <c r="E9016" s="100" t="s">
        <v>13622</v>
      </c>
      <c r="F9016" s="681" t="s">
        <v>13623</v>
      </c>
      <c r="G9016" s="681" t="s">
        <v>13590</v>
      </c>
      <c r="H9016" s="681" t="s">
        <v>13624</v>
      </c>
      <c r="I9016" s="682">
        <v>0</v>
      </c>
      <c r="J9016" s="46" t="s">
        <v>1508</v>
      </c>
      <c r="K9016" s="75" t="s">
        <v>1509</v>
      </c>
      <c r="L9016" s="76">
        <f t="shared" si="488"/>
        <v>0</v>
      </c>
      <c r="M9016" s="76"/>
      <c r="N9016" s="76"/>
      <c r="O9016" s="76"/>
      <c r="P9016" s="76"/>
      <c r="Q9016" s="76"/>
      <c r="R9016" s="76"/>
      <c r="S9016" s="76"/>
      <c r="T9016" s="76"/>
      <c r="U9016" s="76"/>
      <c r="V9016" s="76"/>
      <c r="W9016" s="76"/>
      <c r="X9016" s="76"/>
      <c r="Y9016" s="677"/>
      <c r="Z9016" s="677"/>
      <c r="AA9016" s="677"/>
      <c r="AB9016" s="677"/>
      <c r="AC9016" s="677"/>
      <c r="AD9016" s="677"/>
      <c r="AE9016" s="677"/>
      <c r="AF9016" s="677"/>
      <c r="AG9016" s="677"/>
      <c r="AH9016" s="677"/>
      <c r="AI9016" s="677"/>
      <c r="AJ9016" s="677"/>
      <c r="AK9016" s="677"/>
      <c r="AL9016" s="677"/>
      <c r="AM9016" s="677"/>
      <c r="AN9016" s="677"/>
      <c r="AO9016" s="677"/>
      <c r="AP9016" s="677"/>
      <c r="AQ9016" s="677"/>
      <c r="AR9016" s="677"/>
      <c r="AS9016" s="677"/>
      <c r="AT9016" s="677"/>
      <c r="AU9016" s="677"/>
      <c r="AV9016" s="677"/>
      <c r="AW9016" s="677"/>
      <c r="AX9016" s="677"/>
      <c r="AY9016" s="677"/>
      <c r="AZ9016" s="677"/>
      <c r="BA9016" s="677"/>
      <c r="BB9016" s="677"/>
      <c r="BC9016" s="677"/>
      <c r="BD9016" s="677"/>
      <c r="BE9016" s="677"/>
      <c r="BF9016" s="677"/>
      <c r="BG9016" s="677"/>
      <c r="BH9016" s="677"/>
      <c r="BI9016" s="677"/>
      <c r="BJ9016" s="677"/>
      <c r="BK9016" s="677"/>
      <c r="BL9016" s="677"/>
      <c r="BM9016" s="677"/>
      <c r="BN9016" s="677"/>
      <c r="BO9016" s="677"/>
      <c r="BP9016" s="677"/>
      <c r="BQ9016" s="677"/>
      <c r="BR9016" s="677"/>
      <c r="BS9016" s="677"/>
      <c r="BT9016" s="677"/>
      <c r="BU9016" s="677"/>
      <c r="BV9016" s="677"/>
      <c r="BW9016" s="677"/>
      <c r="BX9016" s="677"/>
      <c r="BY9016" s="677"/>
      <c r="BZ9016" s="677"/>
      <c r="CA9016" s="677"/>
      <c r="CB9016" s="677"/>
      <c r="CC9016" s="677"/>
      <c r="CD9016" s="677"/>
      <c r="CE9016" s="677"/>
      <c r="CF9016" s="677"/>
      <c r="CG9016" s="677"/>
    </row>
    <row r="9017" spans="1:85">
      <c r="A9017" s="54"/>
      <c r="B9017" s="54"/>
      <c r="C9017" s="54"/>
      <c r="D9017" s="683"/>
      <c r="E9017" s="101"/>
      <c r="F9017" s="683"/>
      <c r="G9017" s="683"/>
      <c r="H9017" s="683"/>
      <c r="I9017" s="684"/>
      <c r="J9017" s="54"/>
      <c r="K9017" s="75" t="s">
        <v>1501</v>
      </c>
      <c r="L9017" s="76">
        <f t="shared" si="488"/>
        <v>0</v>
      </c>
      <c r="M9017" s="76"/>
      <c r="N9017" s="76"/>
      <c r="O9017" s="76"/>
      <c r="P9017" s="76"/>
      <c r="Q9017" s="76"/>
      <c r="R9017" s="76"/>
      <c r="S9017" s="76"/>
      <c r="T9017" s="76"/>
      <c r="U9017" s="76"/>
      <c r="V9017" s="76"/>
      <c r="W9017" s="76"/>
      <c r="X9017" s="76"/>
      <c r="Y9017" s="677"/>
      <c r="Z9017" s="677"/>
      <c r="AA9017" s="677"/>
      <c r="AB9017" s="677"/>
      <c r="AC9017" s="677"/>
      <c r="AD9017" s="677"/>
      <c r="AE9017" s="677"/>
      <c r="AF9017" s="677"/>
      <c r="AG9017" s="677"/>
      <c r="AH9017" s="677"/>
      <c r="AI9017" s="677"/>
      <c r="AJ9017" s="677"/>
      <c r="AK9017" s="677"/>
      <c r="AL9017" s="677"/>
      <c r="AM9017" s="677"/>
      <c r="AN9017" s="677"/>
      <c r="AO9017" s="677"/>
      <c r="AP9017" s="677"/>
      <c r="AQ9017" s="677"/>
      <c r="AR9017" s="677"/>
      <c r="AS9017" s="677"/>
      <c r="AT9017" s="677"/>
      <c r="AU9017" s="677"/>
      <c r="AV9017" s="677"/>
      <c r="AW9017" s="677"/>
      <c r="AX9017" s="677"/>
      <c r="AY9017" s="677"/>
      <c r="AZ9017" s="677"/>
      <c r="BA9017" s="677"/>
      <c r="BB9017" s="677"/>
      <c r="BC9017" s="677"/>
      <c r="BD9017" s="677"/>
      <c r="BE9017" s="677"/>
      <c r="BF9017" s="677"/>
      <c r="BG9017" s="677"/>
      <c r="BH9017" s="677"/>
      <c r="BI9017" s="677"/>
      <c r="BJ9017" s="677"/>
      <c r="BK9017" s="677"/>
      <c r="BL9017" s="677"/>
      <c r="BM9017" s="677"/>
      <c r="BN9017" s="677"/>
      <c r="BO9017" s="677"/>
      <c r="BP9017" s="677"/>
      <c r="BQ9017" s="677"/>
      <c r="BR9017" s="677"/>
      <c r="BS9017" s="677"/>
      <c r="BT9017" s="677"/>
      <c r="BU9017" s="677"/>
      <c r="BV9017" s="677"/>
      <c r="BW9017" s="677"/>
      <c r="BX9017" s="677"/>
      <c r="BY9017" s="677"/>
      <c r="BZ9017" s="677"/>
      <c r="CA9017" s="677"/>
      <c r="CB9017" s="677"/>
      <c r="CC9017" s="677"/>
      <c r="CD9017" s="677"/>
      <c r="CE9017" s="677"/>
      <c r="CF9017" s="677"/>
      <c r="CG9017" s="677"/>
    </row>
    <row r="9018" spans="1:85">
      <c r="A9018" s="54"/>
      <c r="B9018" s="54"/>
      <c r="C9018" s="80"/>
      <c r="D9018" s="685"/>
      <c r="E9018" s="102"/>
      <c r="F9018" s="685"/>
      <c r="G9018" s="685"/>
      <c r="H9018" s="685"/>
      <c r="I9018" s="686"/>
      <c r="J9018" s="80"/>
      <c r="K9018" s="84" t="s">
        <v>1502</v>
      </c>
      <c r="L9018" s="76">
        <f t="shared" si="488"/>
        <v>15</v>
      </c>
      <c r="M9018" s="76"/>
      <c r="N9018" s="76"/>
      <c r="O9018" s="76"/>
      <c r="P9018" s="76"/>
      <c r="Q9018" s="76"/>
      <c r="R9018" s="76"/>
      <c r="S9018" s="76"/>
      <c r="T9018" s="76"/>
      <c r="U9018" s="76"/>
      <c r="V9018" s="76"/>
      <c r="W9018" s="76"/>
      <c r="X9018" s="76">
        <v>15</v>
      </c>
      <c r="Y9018" s="677"/>
      <c r="Z9018" s="677"/>
      <c r="AA9018" s="677"/>
      <c r="AB9018" s="677"/>
      <c r="AC9018" s="677"/>
      <c r="AD9018" s="677"/>
      <c r="AE9018" s="677"/>
      <c r="AF9018" s="677"/>
      <c r="AG9018" s="677"/>
      <c r="AH9018" s="677"/>
      <c r="AI9018" s="677"/>
      <c r="AJ9018" s="677"/>
      <c r="AK9018" s="677"/>
      <c r="AL9018" s="677"/>
      <c r="AM9018" s="677"/>
      <c r="AN9018" s="677"/>
      <c r="AO9018" s="677"/>
      <c r="AP9018" s="677"/>
      <c r="AQ9018" s="677"/>
      <c r="AR9018" s="677"/>
      <c r="AS9018" s="677"/>
      <c r="AT9018" s="677"/>
      <c r="AU9018" s="677"/>
      <c r="AV9018" s="677"/>
      <c r="AW9018" s="677"/>
      <c r="AX9018" s="677"/>
      <c r="AY9018" s="677"/>
      <c r="AZ9018" s="677"/>
      <c r="BA9018" s="677"/>
      <c r="BB9018" s="677"/>
      <c r="BC9018" s="677"/>
      <c r="BD9018" s="677"/>
      <c r="BE9018" s="677"/>
      <c r="BF9018" s="677"/>
      <c r="BG9018" s="677"/>
      <c r="BH9018" s="677"/>
      <c r="BI9018" s="677"/>
      <c r="BJ9018" s="677"/>
      <c r="BK9018" s="677"/>
      <c r="BL9018" s="677"/>
      <c r="BM9018" s="677"/>
      <c r="BN9018" s="677"/>
      <c r="BO9018" s="677"/>
      <c r="BP9018" s="677"/>
      <c r="BQ9018" s="677"/>
      <c r="BR9018" s="677"/>
      <c r="BS9018" s="677"/>
      <c r="BT9018" s="677"/>
      <c r="BU9018" s="677"/>
      <c r="BV9018" s="677"/>
      <c r="BW9018" s="677"/>
      <c r="BX9018" s="677"/>
      <c r="BY9018" s="677"/>
      <c r="BZ9018" s="677"/>
      <c r="CA9018" s="677"/>
      <c r="CB9018" s="677"/>
      <c r="CC9018" s="677"/>
      <c r="CD9018" s="677"/>
      <c r="CE9018" s="677"/>
      <c r="CF9018" s="677"/>
      <c r="CG9018" s="677"/>
    </row>
    <row r="9019" spans="1:85">
      <c r="A9019" s="54"/>
      <c r="B9019" s="54"/>
      <c r="C9019" s="46" t="s">
        <v>33</v>
      </c>
      <c r="D9019" s="681" t="s">
        <v>13625</v>
      </c>
      <c r="E9019" s="100" t="s">
        <v>13626</v>
      </c>
      <c r="F9019" s="681" t="s">
        <v>13627</v>
      </c>
      <c r="G9019" s="681" t="s">
        <v>13628</v>
      </c>
      <c r="H9019" s="681" t="s">
        <v>13629</v>
      </c>
      <c r="I9019" s="682">
        <v>62742</v>
      </c>
      <c r="J9019" s="46" t="s">
        <v>1508</v>
      </c>
      <c r="K9019" s="75" t="s">
        <v>1509</v>
      </c>
      <c r="L9019" s="76">
        <f t="shared" si="488"/>
        <v>0</v>
      </c>
      <c r="M9019" s="76"/>
      <c r="N9019" s="76"/>
      <c r="O9019" s="76"/>
      <c r="P9019" s="76"/>
      <c r="Q9019" s="76"/>
      <c r="R9019" s="76"/>
      <c r="S9019" s="76"/>
      <c r="T9019" s="76"/>
      <c r="U9019" s="76"/>
      <c r="V9019" s="76"/>
      <c r="W9019" s="76"/>
      <c r="X9019" s="76"/>
      <c r="Y9019" s="677"/>
      <c r="Z9019" s="677"/>
      <c r="AA9019" s="677"/>
      <c r="AB9019" s="677"/>
      <c r="AC9019" s="677"/>
      <c r="AD9019" s="677"/>
      <c r="AE9019" s="677"/>
      <c r="AF9019" s="677"/>
      <c r="AG9019" s="677"/>
      <c r="AH9019" s="677"/>
      <c r="AI9019" s="677"/>
      <c r="AJ9019" s="677"/>
      <c r="AK9019" s="677"/>
      <c r="AL9019" s="677"/>
      <c r="AM9019" s="677"/>
      <c r="AN9019" s="677"/>
      <c r="AO9019" s="677"/>
      <c r="AP9019" s="677"/>
      <c r="AQ9019" s="677"/>
      <c r="AR9019" s="677"/>
      <c r="AS9019" s="677"/>
      <c r="AT9019" s="677"/>
      <c r="AU9019" s="677"/>
      <c r="AV9019" s="677"/>
      <c r="AW9019" s="677"/>
      <c r="AX9019" s="677"/>
      <c r="AY9019" s="677"/>
      <c r="AZ9019" s="677"/>
      <c r="BA9019" s="677"/>
      <c r="BB9019" s="677"/>
      <c r="BC9019" s="677"/>
      <c r="BD9019" s="677"/>
      <c r="BE9019" s="677"/>
      <c r="BF9019" s="677"/>
      <c r="BG9019" s="677"/>
      <c r="BH9019" s="677"/>
      <c r="BI9019" s="677"/>
      <c r="BJ9019" s="677"/>
      <c r="BK9019" s="677"/>
      <c r="BL9019" s="677"/>
      <c r="BM9019" s="677"/>
      <c r="BN9019" s="677"/>
      <c r="BO9019" s="677"/>
      <c r="BP9019" s="677"/>
      <c r="BQ9019" s="677"/>
      <c r="BR9019" s="677"/>
      <c r="BS9019" s="677"/>
      <c r="BT9019" s="677"/>
      <c r="BU9019" s="677"/>
      <c r="BV9019" s="677"/>
      <c r="BW9019" s="677"/>
      <c r="BX9019" s="677"/>
      <c r="BY9019" s="677"/>
      <c r="BZ9019" s="677"/>
      <c r="CA9019" s="677"/>
      <c r="CB9019" s="677"/>
      <c r="CC9019" s="677"/>
      <c r="CD9019" s="677"/>
      <c r="CE9019" s="677"/>
      <c r="CF9019" s="677"/>
      <c r="CG9019" s="677"/>
    </row>
    <row r="9020" spans="1:85">
      <c r="A9020" s="54"/>
      <c r="B9020" s="54"/>
      <c r="C9020" s="54"/>
      <c r="D9020" s="683"/>
      <c r="E9020" s="101"/>
      <c r="F9020" s="683"/>
      <c r="G9020" s="683"/>
      <c r="H9020" s="683"/>
      <c r="I9020" s="684"/>
      <c r="J9020" s="54"/>
      <c r="K9020" s="75" t="s">
        <v>1501</v>
      </c>
      <c r="L9020" s="76">
        <f t="shared" si="488"/>
        <v>0</v>
      </c>
      <c r="M9020" s="76"/>
      <c r="N9020" s="76"/>
      <c r="O9020" s="76"/>
      <c r="P9020" s="76"/>
      <c r="Q9020" s="76"/>
      <c r="R9020" s="76"/>
      <c r="S9020" s="76"/>
      <c r="T9020" s="76"/>
      <c r="U9020" s="76"/>
      <c r="V9020" s="76"/>
      <c r="W9020" s="76"/>
      <c r="X9020" s="76"/>
      <c r="Y9020" s="677"/>
      <c r="Z9020" s="677"/>
      <c r="AA9020" s="677"/>
      <c r="AB9020" s="677"/>
      <c r="AC9020" s="677"/>
      <c r="AD9020" s="677"/>
      <c r="AE9020" s="677"/>
      <c r="AF9020" s="677"/>
      <c r="AG9020" s="677"/>
      <c r="AH9020" s="677"/>
      <c r="AI9020" s="677"/>
      <c r="AJ9020" s="677"/>
      <c r="AK9020" s="677"/>
      <c r="AL9020" s="677"/>
      <c r="AM9020" s="677"/>
      <c r="AN9020" s="677"/>
      <c r="AO9020" s="677"/>
      <c r="AP9020" s="677"/>
      <c r="AQ9020" s="677"/>
      <c r="AR9020" s="677"/>
      <c r="AS9020" s="677"/>
      <c r="AT9020" s="677"/>
      <c r="AU9020" s="677"/>
      <c r="AV9020" s="677"/>
      <c r="AW9020" s="677"/>
      <c r="AX9020" s="677"/>
      <c r="AY9020" s="677"/>
      <c r="AZ9020" s="677"/>
      <c r="BA9020" s="677"/>
      <c r="BB9020" s="677"/>
      <c r="BC9020" s="677"/>
      <c r="BD9020" s="677"/>
      <c r="BE9020" s="677"/>
      <c r="BF9020" s="677"/>
      <c r="BG9020" s="677"/>
      <c r="BH9020" s="677"/>
      <c r="BI9020" s="677"/>
      <c r="BJ9020" s="677"/>
      <c r="BK9020" s="677"/>
      <c r="BL9020" s="677"/>
      <c r="BM9020" s="677"/>
      <c r="BN9020" s="677"/>
      <c r="BO9020" s="677"/>
      <c r="BP9020" s="677"/>
      <c r="BQ9020" s="677"/>
      <c r="BR9020" s="677"/>
      <c r="BS9020" s="677"/>
      <c r="BT9020" s="677"/>
      <c r="BU9020" s="677"/>
      <c r="BV9020" s="677"/>
      <c r="BW9020" s="677"/>
      <c r="BX9020" s="677"/>
      <c r="BY9020" s="677"/>
      <c r="BZ9020" s="677"/>
      <c r="CA9020" s="677"/>
      <c r="CB9020" s="677"/>
      <c r="CC9020" s="677"/>
      <c r="CD9020" s="677"/>
      <c r="CE9020" s="677"/>
      <c r="CF9020" s="677"/>
      <c r="CG9020" s="677"/>
    </row>
    <row r="9021" spans="1:85">
      <c r="A9021" s="54"/>
      <c r="B9021" s="54"/>
      <c r="C9021" s="80"/>
      <c r="D9021" s="685"/>
      <c r="E9021" s="102"/>
      <c r="F9021" s="685"/>
      <c r="G9021" s="685"/>
      <c r="H9021" s="685"/>
      <c r="I9021" s="686"/>
      <c r="J9021" s="80"/>
      <c r="K9021" s="84" t="s">
        <v>1502</v>
      </c>
      <c r="L9021" s="76">
        <f t="shared" si="488"/>
        <v>32</v>
      </c>
      <c r="M9021" s="76"/>
      <c r="N9021" s="76"/>
      <c r="O9021" s="76"/>
      <c r="P9021" s="76"/>
      <c r="Q9021" s="76"/>
      <c r="R9021" s="76"/>
      <c r="S9021" s="76"/>
      <c r="T9021" s="76"/>
      <c r="U9021" s="76">
        <v>32</v>
      </c>
      <c r="V9021" s="76"/>
      <c r="W9021" s="76"/>
      <c r="X9021" s="76"/>
      <c r="Y9021" s="677"/>
      <c r="Z9021" s="677"/>
      <c r="AA9021" s="677"/>
      <c r="AB9021" s="677"/>
      <c r="AC9021" s="677"/>
      <c r="AD9021" s="677"/>
      <c r="AE9021" s="677"/>
      <c r="AF9021" s="677"/>
      <c r="AG9021" s="677"/>
      <c r="AH9021" s="677"/>
      <c r="AI9021" s="677"/>
      <c r="AJ9021" s="677"/>
      <c r="AK9021" s="677"/>
      <c r="AL9021" s="677"/>
      <c r="AM9021" s="677"/>
      <c r="AN9021" s="677"/>
      <c r="AO9021" s="677"/>
      <c r="AP9021" s="677"/>
      <c r="AQ9021" s="677"/>
      <c r="AR9021" s="677"/>
      <c r="AS9021" s="677"/>
      <c r="AT9021" s="677"/>
      <c r="AU9021" s="677"/>
      <c r="AV9021" s="677"/>
      <c r="AW9021" s="677"/>
      <c r="AX9021" s="677"/>
      <c r="AY9021" s="677"/>
      <c r="AZ9021" s="677"/>
      <c r="BA9021" s="677"/>
      <c r="BB9021" s="677"/>
      <c r="BC9021" s="677"/>
      <c r="BD9021" s="677"/>
      <c r="BE9021" s="677"/>
      <c r="BF9021" s="677"/>
      <c r="BG9021" s="677"/>
      <c r="BH9021" s="677"/>
      <c r="BI9021" s="677"/>
      <c r="BJ9021" s="677"/>
      <c r="BK9021" s="677"/>
      <c r="BL9021" s="677"/>
      <c r="BM9021" s="677"/>
      <c r="BN9021" s="677"/>
      <c r="BO9021" s="677"/>
      <c r="BP9021" s="677"/>
      <c r="BQ9021" s="677"/>
      <c r="BR9021" s="677"/>
      <c r="BS9021" s="677"/>
      <c r="BT9021" s="677"/>
      <c r="BU9021" s="677"/>
      <c r="BV9021" s="677"/>
      <c r="BW9021" s="677"/>
      <c r="BX9021" s="677"/>
      <c r="BY9021" s="677"/>
      <c r="BZ9021" s="677"/>
      <c r="CA9021" s="677"/>
      <c r="CB9021" s="677"/>
      <c r="CC9021" s="677"/>
      <c r="CD9021" s="677"/>
      <c r="CE9021" s="677"/>
      <c r="CF9021" s="677"/>
      <c r="CG9021" s="677"/>
    </row>
    <row r="9022" spans="1:85">
      <c r="A9022" s="54"/>
      <c r="B9022" s="54"/>
      <c r="C9022" s="46" t="s">
        <v>33</v>
      </c>
      <c r="D9022" s="681" t="s">
        <v>13630</v>
      </c>
      <c r="E9022" s="100" t="s">
        <v>13631</v>
      </c>
      <c r="F9022" s="681" t="s">
        <v>13632</v>
      </c>
      <c r="G9022" s="681" t="s">
        <v>13633</v>
      </c>
      <c r="H9022" s="681" t="s">
        <v>13634</v>
      </c>
      <c r="I9022" s="682">
        <v>0</v>
      </c>
      <c r="J9022" s="46" t="s">
        <v>1508</v>
      </c>
      <c r="K9022" s="75" t="s">
        <v>1509</v>
      </c>
      <c r="L9022" s="76">
        <f t="shared" si="488"/>
        <v>0</v>
      </c>
      <c r="M9022" s="76"/>
      <c r="N9022" s="76"/>
      <c r="O9022" s="76"/>
      <c r="P9022" s="76"/>
      <c r="Q9022" s="76"/>
      <c r="R9022" s="76"/>
      <c r="S9022" s="76"/>
      <c r="T9022" s="76"/>
      <c r="U9022" s="76"/>
      <c r="V9022" s="76"/>
      <c r="W9022" s="76"/>
      <c r="X9022" s="76"/>
      <c r="Y9022" s="677"/>
      <c r="Z9022" s="677"/>
      <c r="AA9022" s="677"/>
      <c r="AB9022" s="677"/>
      <c r="AC9022" s="677"/>
      <c r="AD9022" s="677"/>
      <c r="AE9022" s="677"/>
      <c r="AF9022" s="677"/>
      <c r="AG9022" s="677"/>
      <c r="AH9022" s="677"/>
      <c r="AI9022" s="677"/>
      <c r="AJ9022" s="677"/>
      <c r="AK9022" s="677"/>
      <c r="AL9022" s="677"/>
      <c r="AM9022" s="677"/>
      <c r="AN9022" s="677"/>
      <c r="AO9022" s="677"/>
      <c r="AP9022" s="677"/>
      <c r="AQ9022" s="677"/>
      <c r="AR9022" s="677"/>
      <c r="AS9022" s="677"/>
      <c r="AT9022" s="677"/>
      <c r="AU9022" s="677"/>
      <c r="AV9022" s="677"/>
      <c r="AW9022" s="677"/>
      <c r="AX9022" s="677"/>
      <c r="AY9022" s="677"/>
      <c r="AZ9022" s="677"/>
      <c r="BA9022" s="677"/>
      <c r="BB9022" s="677"/>
      <c r="BC9022" s="677"/>
      <c r="BD9022" s="677"/>
      <c r="BE9022" s="677"/>
      <c r="BF9022" s="677"/>
      <c r="BG9022" s="677"/>
      <c r="BH9022" s="677"/>
      <c r="BI9022" s="677"/>
      <c r="BJ9022" s="677"/>
      <c r="BK9022" s="677"/>
      <c r="BL9022" s="677"/>
      <c r="BM9022" s="677"/>
      <c r="BN9022" s="677"/>
      <c r="BO9022" s="677"/>
      <c r="BP9022" s="677"/>
      <c r="BQ9022" s="677"/>
      <c r="BR9022" s="677"/>
      <c r="BS9022" s="677"/>
      <c r="BT9022" s="677"/>
      <c r="BU9022" s="677"/>
      <c r="BV9022" s="677"/>
      <c r="BW9022" s="677"/>
      <c r="BX9022" s="677"/>
      <c r="BY9022" s="677"/>
      <c r="BZ9022" s="677"/>
      <c r="CA9022" s="677"/>
      <c r="CB9022" s="677"/>
      <c r="CC9022" s="677"/>
      <c r="CD9022" s="677"/>
      <c r="CE9022" s="677"/>
      <c r="CF9022" s="677"/>
      <c r="CG9022" s="677"/>
    </row>
    <row r="9023" spans="1:85">
      <c r="A9023" s="54"/>
      <c r="B9023" s="54"/>
      <c r="C9023" s="54"/>
      <c r="D9023" s="683"/>
      <c r="E9023" s="101"/>
      <c r="F9023" s="683"/>
      <c r="G9023" s="683"/>
      <c r="H9023" s="683"/>
      <c r="I9023" s="684"/>
      <c r="J9023" s="54"/>
      <c r="K9023" s="75" t="s">
        <v>1501</v>
      </c>
      <c r="L9023" s="76">
        <f t="shared" si="488"/>
        <v>0</v>
      </c>
      <c r="M9023" s="76"/>
      <c r="N9023" s="76"/>
      <c r="O9023" s="76"/>
      <c r="P9023" s="76"/>
      <c r="Q9023" s="76"/>
      <c r="R9023" s="76"/>
      <c r="S9023" s="76"/>
      <c r="T9023" s="76"/>
      <c r="U9023" s="76"/>
      <c r="V9023" s="76"/>
      <c r="W9023" s="76"/>
      <c r="X9023" s="76"/>
      <c r="Y9023" s="677"/>
      <c r="Z9023" s="677"/>
      <c r="AA9023" s="677"/>
      <c r="AB9023" s="677"/>
      <c r="AC9023" s="677"/>
      <c r="AD9023" s="677"/>
      <c r="AE9023" s="677"/>
      <c r="AF9023" s="677"/>
      <c r="AG9023" s="677"/>
      <c r="AH9023" s="677"/>
      <c r="AI9023" s="677"/>
      <c r="AJ9023" s="677"/>
      <c r="AK9023" s="677"/>
      <c r="AL9023" s="677"/>
      <c r="AM9023" s="677"/>
      <c r="AN9023" s="677"/>
      <c r="AO9023" s="677"/>
      <c r="AP9023" s="677"/>
      <c r="AQ9023" s="677"/>
      <c r="AR9023" s="677"/>
      <c r="AS9023" s="677"/>
      <c r="AT9023" s="677"/>
      <c r="AU9023" s="677"/>
      <c r="AV9023" s="677"/>
      <c r="AW9023" s="677"/>
      <c r="AX9023" s="677"/>
      <c r="AY9023" s="677"/>
      <c r="AZ9023" s="677"/>
      <c r="BA9023" s="677"/>
      <c r="BB9023" s="677"/>
      <c r="BC9023" s="677"/>
      <c r="BD9023" s="677"/>
      <c r="BE9023" s="677"/>
      <c r="BF9023" s="677"/>
      <c r="BG9023" s="677"/>
      <c r="BH9023" s="677"/>
      <c r="BI9023" s="677"/>
      <c r="BJ9023" s="677"/>
      <c r="BK9023" s="677"/>
      <c r="BL9023" s="677"/>
      <c r="BM9023" s="677"/>
      <c r="BN9023" s="677"/>
      <c r="BO9023" s="677"/>
      <c r="BP9023" s="677"/>
      <c r="BQ9023" s="677"/>
      <c r="BR9023" s="677"/>
      <c r="BS9023" s="677"/>
      <c r="BT9023" s="677"/>
      <c r="BU9023" s="677"/>
      <c r="BV9023" s="677"/>
      <c r="BW9023" s="677"/>
      <c r="BX9023" s="677"/>
      <c r="BY9023" s="677"/>
      <c r="BZ9023" s="677"/>
      <c r="CA9023" s="677"/>
      <c r="CB9023" s="677"/>
      <c r="CC9023" s="677"/>
      <c r="CD9023" s="677"/>
      <c r="CE9023" s="677"/>
      <c r="CF9023" s="677"/>
      <c r="CG9023" s="677"/>
    </row>
    <row r="9024" spans="1:85">
      <c r="A9024" s="54"/>
      <c r="B9024" s="54"/>
      <c r="C9024" s="80"/>
      <c r="D9024" s="685"/>
      <c r="E9024" s="102"/>
      <c r="F9024" s="685"/>
      <c r="G9024" s="685"/>
      <c r="H9024" s="685"/>
      <c r="I9024" s="686"/>
      <c r="J9024" s="80"/>
      <c r="K9024" s="84" t="s">
        <v>1502</v>
      </c>
      <c r="L9024" s="76">
        <f t="shared" si="488"/>
        <v>7</v>
      </c>
      <c r="M9024" s="76"/>
      <c r="N9024" s="76"/>
      <c r="O9024" s="76"/>
      <c r="P9024" s="76"/>
      <c r="Q9024" s="76"/>
      <c r="R9024" s="76"/>
      <c r="S9024" s="76"/>
      <c r="T9024" s="76"/>
      <c r="U9024" s="76"/>
      <c r="V9024" s="76"/>
      <c r="W9024" s="76">
        <v>7</v>
      </c>
      <c r="X9024" s="76"/>
      <c r="Y9024" s="677"/>
      <c r="Z9024" s="677"/>
      <c r="AA9024" s="677"/>
      <c r="AB9024" s="677"/>
      <c r="AC9024" s="677"/>
      <c r="AD9024" s="677"/>
      <c r="AE9024" s="677"/>
      <c r="AF9024" s="677"/>
      <c r="AG9024" s="677"/>
      <c r="AH9024" s="677"/>
      <c r="AI9024" s="677"/>
      <c r="AJ9024" s="677"/>
      <c r="AK9024" s="677"/>
      <c r="AL9024" s="677"/>
      <c r="AM9024" s="677"/>
      <c r="AN9024" s="677"/>
      <c r="AO9024" s="677"/>
      <c r="AP9024" s="677"/>
      <c r="AQ9024" s="677"/>
      <c r="AR9024" s="677"/>
      <c r="AS9024" s="677"/>
      <c r="AT9024" s="677"/>
      <c r="AU9024" s="677"/>
      <c r="AV9024" s="677"/>
      <c r="AW9024" s="677"/>
      <c r="AX9024" s="677"/>
      <c r="AY9024" s="677"/>
      <c r="AZ9024" s="677"/>
      <c r="BA9024" s="677"/>
      <c r="BB9024" s="677"/>
      <c r="BC9024" s="677"/>
      <c r="BD9024" s="677"/>
      <c r="BE9024" s="677"/>
      <c r="BF9024" s="677"/>
      <c r="BG9024" s="677"/>
      <c r="BH9024" s="677"/>
      <c r="BI9024" s="677"/>
      <c r="BJ9024" s="677"/>
      <c r="BK9024" s="677"/>
      <c r="BL9024" s="677"/>
      <c r="BM9024" s="677"/>
      <c r="BN9024" s="677"/>
      <c r="BO9024" s="677"/>
      <c r="BP9024" s="677"/>
      <c r="BQ9024" s="677"/>
      <c r="BR9024" s="677"/>
      <c r="BS9024" s="677"/>
      <c r="BT9024" s="677"/>
      <c r="BU9024" s="677"/>
      <c r="BV9024" s="677"/>
      <c r="BW9024" s="677"/>
      <c r="BX9024" s="677"/>
      <c r="BY9024" s="677"/>
      <c r="BZ9024" s="677"/>
      <c r="CA9024" s="677"/>
      <c r="CB9024" s="677"/>
      <c r="CC9024" s="677"/>
      <c r="CD9024" s="677"/>
      <c r="CE9024" s="677"/>
      <c r="CF9024" s="677"/>
      <c r="CG9024" s="677"/>
    </row>
    <row r="9025" spans="1:85">
      <c r="A9025" s="54"/>
      <c r="B9025" s="54"/>
      <c r="C9025" s="46" t="s">
        <v>33</v>
      </c>
      <c r="D9025" s="681" t="s">
        <v>13635</v>
      </c>
      <c r="E9025" s="100" t="s">
        <v>13636</v>
      </c>
      <c r="F9025" s="681" t="s">
        <v>13637</v>
      </c>
      <c r="G9025" s="681" t="s">
        <v>13638</v>
      </c>
      <c r="H9025" s="681" t="s">
        <v>13639</v>
      </c>
      <c r="I9025" s="682">
        <v>0</v>
      </c>
      <c r="J9025" s="46" t="s">
        <v>1508</v>
      </c>
      <c r="K9025" s="75" t="s">
        <v>1509</v>
      </c>
      <c r="L9025" s="76">
        <f t="shared" si="488"/>
        <v>0</v>
      </c>
      <c r="M9025" s="76"/>
      <c r="N9025" s="76"/>
      <c r="O9025" s="76"/>
      <c r="P9025" s="76"/>
      <c r="Q9025" s="76"/>
      <c r="R9025" s="76"/>
      <c r="S9025" s="76"/>
      <c r="T9025" s="76"/>
      <c r="U9025" s="76"/>
      <c r="V9025" s="76"/>
      <c r="W9025" s="76"/>
      <c r="X9025" s="76"/>
      <c r="Y9025" s="677"/>
      <c r="Z9025" s="677"/>
      <c r="AA9025" s="677"/>
      <c r="AB9025" s="677"/>
      <c r="AC9025" s="677"/>
      <c r="AD9025" s="677"/>
      <c r="AE9025" s="677"/>
      <c r="AF9025" s="677"/>
      <c r="AG9025" s="677"/>
      <c r="AH9025" s="677"/>
      <c r="AI9025" s="677"/>
      <c r="AJ9025" s="677"/>
      <c r="AK9025" s="677"/>
      <c r="AL9025" s="677"/>
      <c r="AM9025" s="677"/>
      <c r="AN9025" s="677"/>
      <c r="AO9025" s="677"/>
      <c r="AP9025" s="677"/>
      <c r="AQ9025" s="677"/>
      <c r="AR9025" s="677"/>
      <c r="AS9025" s="677"/>
      <c r="AT9025" s="677"/>
      <c r="AU9025" s="677"/>
      <c r="AV9025" s="677"/>
      <c r="AW9025" s="677"/>
      <c r="AX9025" s="677"/>
      <c r="AY9025" s="677"/>
      <c r="AZ9025" s="677"/>
      <c r="BA9025" s="677"/>
      <c r="BB9025" s="677"/>
      <c r="BC9025" s="677"/>
      <c r="BD9025" s="677"/>
      <c r="BE9025" s="677"/>
      <c r="BF9025" s="677"/>
      <c r="BG9025" s="677"/>
      <c r="BH9025" s="677"/>
      <c r="BI9025" s="677"/>
      <c r="BJ9025" s="677"/>
      <c r="BK9025" s="677"/>
      <c r="BL9025" s="677"/>
      <c r="BM9025" s="677"/>
      <c r="BN9025" s="677"/>
      <c r="BO9025" s="677"/>
      <c r="BP9025" s="677"/>
      <c r="BQ9025" s="677"/>
      <c r="BR9025" s="677"/>
      <c r="BS9025" s="677"/>
      <c r="BT9025" s="677"/>
      <c r="BU9025" s="677"/>
      <c r="BV9025" s="677"/>
      <c r="BW9025" s="677"/>
      <c r="BX9025" s="677"/>
      <c r="BY9025" s="677"/>
      <c r="BZ9025" s="677"/>
      <c r="CA9025" s="677"/>
      <c r="CB9025" s="677"/>
      <c r="CC9025" s="677"/>
      <c r="CD9025" s="677"/>
      <c r="CE9025" s="677"/>
      <c r="CF9025" s="677"/>
      <c r="CG9025" s="677"/>
    </row>
    <row r="9026" spans="1:85">
      <c r="A9026" s="54"/>
      <c r="B9026" s="54"/>
      <c r="C9026" s="54"/>
      <c r="D9026" s="683"/>
      <c r="E9026" s="101"/>
      <c r="F9026" s="683"/>
      <c r="G9026" s="683"/>
      <c r="H9026" s="683"/>
      <c r="I9026" s="684"/>
      <c r="J9026" s="54"/>
      <c r="K9026" s="75" t="s">
        <v>1501</v>
      </c>
      <c r="L9026" s="76">
        <f t="shared" si="488"/>
        <v>0</v>
      </c>
      <c r="M9026" s="76"/>
      <c r="N9026" s="76"/>
      <c r="O9026" s="76"/>
      <c r="P9026" s="76"/>
      <c r="Q9026" s="76"/>
      <c r="R9026" s="76"/>
      <c r="S9026" s="76"/>
      <c r="T9026" s="76"/>
      <c r="U9026" s="76"/>
      <c r="V9026" s="76"/>
      <c r="W9026" s="76"/>
      <c r="X9026" s="76"/>
      <c r="Y9026" s="677"/>
      <c r="Z9026" s="677"/>
      <c r="AA9026" s="677"/>
      <c r="AB9026" s="677"/>
      <c r="AC9026" s="677"/>
      <c r="AD9026" s="677"/>
      <c r="AE9026" s="677"/>
      <c r="AF9026" s="677"/>
      <c r="AG9026" s="677"/>
      <c r="AH9026" s="677"/>
      <c r="AI9026" s="677"/>
      <c r="AJ9026" s="677"/>
      <c r="AK9026" s="677"/>
      <c r="AL9026" s="677"/>
      <c r="AM9026" s="677"/>
      <c r="AN9026" s="677"/>
      <c r="AO9026" s="677"/>
      <c r="AP9026" s="677"/>
      <c r="AQ9026" s="677"/>
      <c r="AR9026" s="677"/>
      <c r="AS9026" s="677"/>
      <c r="AT9026" s="677"/>
      <c r="AU9026" s="677"/>
      <c r="AV9026" s="677"/>
      <c r="AW9026" s="677"/>
      <c r="AX9026" s="677"/>
      <c r="AY9026" s="677"/>
      <c r="AZ9026" s="677"/>
      <c r="BA9026" s="677"/>
      <c r="BB9026" s="677"/>
      <c r="BC9026" s="677"/>
      <c r="BD9026" s="677"/>
      <c r="BE9026" s="677"/>
      <c r="BF9026" s="677"/>
      <c r="BG9026" s="677"/>
      <c r="BH9026" s="677"/>
      <c r="BI9026" s="677"/>
      <c r="BJ9026" s="677"/>
      <c r="BK9026" s="677"/>
      <c r="BL9026" s="677"/>
      <c r="BM9026" s="677"/>
      <c r="BN9026" s="677"/>
      <c r="BO9026" s="677"/>
      <c r="BP9026" s="677"/>
      <c r="BQ9026" s="677"/>
      <c r="BR9026" s="677"/>
      <c r="BS9026" s="677"/>
      <c r="BT9026" s="677"/>
      <c r="BU9026" s="677"/>
      <c r="BV9026" s="677"/>
      <c r="BW9026" s="677"/>
      <c r="BX9026" s="677"/>
      <c r="BY9026" s="677"/>
      <c r="BZ9026" s="677"/>
      <c r="CA9026" s="677"/>
      <c r="CB9026" s="677"/>
      <c r="CC9026" s="677"/>
      <c r="CD9026" s="677"/>
      <c r="CE9026" s="677"/>
      <c r="CF9026" s="677"/>
      <c r="CG9026" s="677"/>
    </row>
    <row r="9027" spans="1:85">
      <c r="A9027" s="54"/>
      <c r="B9027" s="54"/>
      <c r="C9027" s="80"/>
      <c r="D9027" s="685"/>
      <c r="E9027" s="102"/>
      <c r="F9027" s="685"/>
      <c r="G9027" s="685"/>
      <c r="H9027" s="685"/>
      <c r="I9027" s="686"/>
      <c r="J9027" s="80"/>
      <c r="K9027" s="84" t="s">
        <v>1502</v>
      </c>
      <c r="L9027" s="76">
        <f t="shared" si="488"/>
        <v>4</v>
      </c>
      <c r="M9027" s="76"/>
      <c r="N9027" s="76"/>
      <c r="O9027" s="76"/>
      <c r="P9027" s="76"/>
      <c r="Q9027" s="76"/>
      <c r="R9027" s="76"/>
      <c r="S9027" s="76"/>
      <c r="T9027" s="76"/>
      <c r="U9027" s="76">
        <v>4</v>
      </c>
      <c r="V9027" s="76"/>
      <c r="W9027" s="76"/>
      <c r="X9027" s="76"/>
      <c r="Y9027" s="677"/>
      <c r="Z9027" s="677"/>
      <c r="AA9027" s="677"/>
      <c r="AB9027" s="677"/>
      <c r="AC9027" s="677"/>
      <c r="AD9027" s="677"/>
      <c r="AE9027" s="677"/>
      <c r="AF9027" s="677"/>
      <c r="AG9027" s="677"/>
      <c r="AH9027" s="677"/>
      <c r="AI9027" s="677"/>
      <c r="AJ9027" s="677"/>
      <c r="AK9027" s="677"/>
      <c r="AL9027" s="677"/>
      <c r="AM9027" s="677"/>
      <c r="AN9027" s="677"/>
      <c r="AO9027" s="677"/>
      <c r="AP9027" s="677"/>
      <c r="AQ9027" s="677"/>
      <c r="AR9027" s="677"/>
      <c r="AS9027" s="677"/>
      <c r="AT9027" s="677"/>
      <c r="AU9027" s="677"/>
      <c r="AV9027" s="677"/>
      <c r="AW9027" s="677"/>
      <c r="AX9027" s="677"/>
      <c r="AY9027" s="677"/>
      <c r="AZ9027" s="677"/>
      <c r="BA9027" s="677"/>
      <c r="BB9027" s="677"/>
      <c r="BC9027" s="677"/>
      <c r="BD9027" s="677"/>
      <c r="BE9027" s="677"/>
      <c r="BF9027" s="677"/>
      <c r="BG9027" s="677"/>
      <c r="BH9027" s="677"/>
      <c r="BI9027" s="677"/>
      <c r="BJ9027" s="677"/>
      <c r="BK9027" s="677"/>
      <c r="BL9027" s="677"/>
      <c r="BM9027" s="677"/>
      <c r="BN9027" s="677"/>
      <c r="BO9027" s="677"/>
      <c r="BP9027" s="677"/>
      <c r="BQ9027" s="677"/>
      <c r="BR9027" s="677"/>
      <c r="BS9027" s="677"/>
      <c r="BT9027" s="677"/>
      <c r="BU9027" s="677"/>
      <c r="BV9027" s="677"/>
      <c r="BW9027" s="677"/>
      <c r="BX9027" s="677"/>
      <c r="BY9027" s="677"/>
      <c r="BZ9027" s="677"/>
      <c r="CA9027" s="677"/>
      <c r="CB9027" s="677"/>
      <c r="CC9027" s="677"/>
      <c r="CD9027" s="677"/>
      <c r="CE9027" s="677"/>
      <c r="CF9027" s="677"/>
      <c r="CG9027" s="677"/>
    </row>
    <row r="9028" spans="1:85">
      <c r="A9028" s="54"/>
      <c r="B9028" s="54"/>
      <c r="C9028" s="46" t="s">
        <v>33</v>
      </c>
      <c r="D9028" s="681" t="s">
        <v>7703</v>
      </c>
      <c r="E9028" s="100" t="s">
        <v>13640</v>
      </c>
      <c r="F9028" s="681" t="s">
        <v>13641</v>
      </c>
      <c r="G9028" s="681" t="s">
        <v>13642</v>
      </c>
      <c r="H9028" s="681" t="s">
        <v>13643</v>
      </c>
      <c r="I9028" s="682">
        <v>0</v>
      </c>
      <c r="J9028" s="46" t="s">
        <v>1508</v>
      </c>
      <c r="K9028" s="75" t="s">
        <v>1509</v>
      </c>
      <c r="L9028" s="76">
        <f t="shared" si="488"/>
        <v>0</v>
      </c>
      <c r="M9028" s="76"/>
      <c r="N9028" s="76"/>
      <c r="O9028" s="76"/>
      <c r="P9028" s="76"/>
      <c r="Q9028" s="76"/>
      <c r="R9028" s="76"/>
      <c r="S9028" s="76"/>
      <c r="T9028" s="76"/>
      <c r="U9028" s="76"/>
      <c r="V9028" s="76"/>
      <c r="W9028" s="76"/>
      <c r="X9028" s="76"/>
      <c r="Y9028" s="677"/>
      <c r="Z9028" s="677"/>
      <c r="AA9028" s="677"/>
      <c r="AB9028" s="677"/>
      <c r="AC9028" s="677"/>
      <c r="AD9028" s="677"/>
      <c r="AE9028" s="677"/>
      <c r="AF9028" s="677"/>
      <c r="AG9028" s="677"/>
      <c r="AH9028" s="677"/>
      <c r="AI9028" s="677"/>
      <c r="AJ9028" s="677"/>
      <c r="AK9028" s="677"/>
      <c r="AL9028" s="677"/>
      <c r="AM9028" s="677"/>
      <c r="AN9028" s="677"/>
      <c r="AO9028" s="677"/>
      <c r="AP9028" s="677"/>
      <c r="AQ9028" s="677"/>
      <c r="AR9028" s="677"/>
      <c r="AS9028" s="677"/>
      <c r="AT9028" s="677"/>
      <c r="AU9028" s="677"/>
      <c r="AV9028" s="677"/>
      <c r="AW9028" s="677"/>
      <c r="AX9028" s="677"/>
      <c r="AY9028" s="677"/>
      <c r="AZ9028" s="677"/>
      <c r="BA9028" s="677"/>
      <c r="BB9028" s="677"/>
      <c r="BC9028" s="677"/>
      <c r="BD9028" s="677"/>
      <c r="BE9028" s="677"/>
      <c r="BF9028" s="677"/>
      <c r="BG9028" s="677"/>
      <c r="BH9028" s="677"/>
      <c r="BI9028" s="677"/>
      <c r="BJ9028" s="677"/>
      <c r="BK9028" s="677"/>
      <c r="BL9028" s="677"/>
      <c r="BM9028" s="677"/>
      <c r="BN9028" s="677"/>
      <c r="BO9028" s="677"/>
      <c r="BP9028" s="677"/>
      <c r="BQ9028" s="677"/>
      <c r="BR9028" s="677"/>
      <c r="BS9028" s="677"/>
      <c r="BT9028" s="677"/>
      <c r="BU9028" s="677"/>
      <c r="BV9028" s="677"/>
      <c r="BW9028" s="677"/>
      <c r="BX9028" s="677"/>
      <c r="BY9028" s="677"/>
      <c r="BZ9028" s="677"/>
      <c r="CA9028" s="677"/>
      <c r="CB9028" s="677"/>
      <c r="CC9028" s="677"/>
      <c r="CD9028" s="677"/>
      <c r="CE9028" s="677"/>
      <c r="CF9028" s="677"/>
      <c r="CG9028" s="677"/>
    </row>
    <row r="9029" spans="1:85">
      <c r="A9029" s="54"/>
      <c r="B9029" s="54"/>
      <c r="C9029" s="54"/>
      <c r="D9029" s="683"/>
      <c r="E9029" s="101"/>
      <c r="F9029" s="683"/>
      <c r="G9029" s="683"/>
      <c r="H9029" s="683"/>
      <c r="I9029" s="684"/>
      <c r="J9029" s="54"/>
      <c r="K9029" s="75" t="s">
        <v>1501</v>
      </c>
      <c r="L9029" s="76">
        <f t="shared" si="488"/>
        <v>0</v>
      </c>
      <c r="M9029" s="76"/>
      <c r="N9029" s="76"/>
      <c r="O9029" s="76"/>
      <c r="P9029" s="76"/>
      <c r="Q9029" s="76"/>
      <c r="R9029" s="76"/>
      <c r="S9029" s="76"/>
      <c r="T9029" s="76"/>
      <c r="U9029" s="76"/>
      <c r="V9029" s="76"/>
      <c r="W9029" s="76"/>
      <c r="X9029" s="76"/>
      <c r="Y9029" s="677"/>
      <c r="Z9029" s="677"/>
      <c r="AA9029" s="677"/>
      <c r="AB9029" s="677"/>
      <c r="AC9029" s="677"/>
      <c r="AD9029" s="677"/>
      <c r="AE9029" s="677"/>
      <c r="AF9029" s="677"/>
      <c r="AG9029" s="677"/>
      <c r="AH9029" s="677"/>
      <c r="AI9029" s="677"/>
      <c r="AJ9029" s="677"/>
      <c r="AK9029" s="677"/>
      <c r="AL9029" s="677"/>
      <c r="AM9029" s="677"/>
      <c r="AN9029" s="677"/>
      <c r="AO9029" s="677"/>
      <c r="AP9029" s="677"/>
      <c r="AQ9029" s="677"/>
      <c r="AR9029" s="677"/>
      <c r="AS9029" s="677"/>
      <c r="AT9029" s="677"/>
      <c r="AU9029" s="677"/>
      <c r="AV9029" s="677"/>
      <c r="AW9029" s="677"/>
      <c r="AX9029" s="677"/>
      <c r="AY9029" s="677"/>
      <c r="AZ9029" s="677"/>
      <c r="BA9029" s="677"/>
      <c r="BB9029" s="677"/>
      <c r="BC9029" s="677"/>
      <c r="BD9029" s="677"/>
      <c r="BE9029" s="677"/>
      <c r="BF9029" s="677"/>
      <c r="BG9029" s="677"/>
      <c r="BH9029" s="677"/>
      <c r="BI9029" s="677"/>
      <c r="BJ9029" s="677"/>
      <c r="BK9029" s="677"/>
      <c r="BL9029" s="677"/>
      <c r="BM9029" s="677"/>
      <c r="BN9029" s="677"/>
      <c r="BO9029" s="677"/>
      <c r="BP9029" s="677"/>
      <c r="BQ9029" s="677"/>
      <c r="BR9029" s="677"/>
      <c r="BS9029" s="677"/>
      <c r="BT9029" s="677"/>
      <c r="BU9029" s="677"/>
      <c r="BV9029" s="677"/>
      <c r="BW9029" s="677"/>
      <c r="BX9029" s="677"/>
      <c r="BY9029" s="677"/>
      <c r="BZ9029" s="677"/>
      <c r="CA9029" s="677"/>
      <c r="CB9029" s="677"/>
      <c r="CC9029" s="677"/>
      <c r="CD9029" s="677"/>
      <c r="CE9029" s="677"/>
      <c r="CF9029" s="677"/>
      <c r="CG9029" s="677"/>
    </row>
    <row r="9030" spans="1:85">
      <c r="A9030" s="54"/>
      <c r="B9030" s="54"/>
      <c r="C9030" s="80"/>
      <c r="D9030" s="685"/>
      <c r="E9030" s="102"/>
      <c r="F9030" s="685"/>
      <c r="G9030" s="685"/>
      <c r="H9030" s="685"/>
      <c r="I9030" s="686"/>
      <c r="J9030" s="80"/>
      <c r="K9030" s="84" t="s">
        <v>1502</v>
      </c>
      <c r="L9030" s="76">
        <f t="shared" si="488"/>
        <v>2</v>
      </c>
      <c r="M9030" s="76"/>
      <c r="N9030" s="76"/>
      <c r="O9030" s="76"/>
      <c r="P9030" s="76"/>
      <c r="Q9030" s="76"/>
      <c r="R9030" s="76"/>
      <c r="S9030" s="76"/>
      <c r="T9030" s="76"/>
      <c r="U9030" s="76">
        <v>2</v>
      </c>
      <c r="V9030" s="76"/>
      <c r="W9030" s="76"/>
      <c r="X9030" s="76"/>
      <c r="Y9030" s="677"/>
      <c r="Z9030" s="677"/>
      <c r="AA9030" s="677"/>
      <c r="AB9030" s="677"/>
      <c r="AC9030" s="677"/>
      <c r="AD9030" s="677"/>
      <c r="AE9030" s="677"/>
      <c r="AF9030" s="677"/>
      <c r="AG9030" s="677"/>
      <c r="AH9030" s="677"/>
      <c r="AI9030" s="677"/>
      <c r="AJ9030" s="677"/>
      <c r="AK9030" s="677"/>
      <c r="AL9030" s="677"/>
      <c r="AM9030" s="677"/>
      <c r="AN9030" s="677"/>
      <c r="AO9030" s="677"/>
      <c r="AP9030" s="677"/>
      <c r="AQ9030" s="677"/>
      <c r="AR9030" s="677"/>
      <c r="AS9030" s="677"/>
      <c r="AT9030" s="677"/>
      <c r="AU9030" s="677"/>
      <c r="AV9030" s="677"/>
      <c r="AW9030" s="677"/>
      <c r="AX9030" s="677"/>
      <c r="AY9030" s="677"/>
      <c r="AZ9030" s="677"/>
      <c r="BA9030" s="677"/>
      <c r="BB9030" s="677"/>
      <c r="BC9030" s="677"/>
      <c r="BD9030" s="677"/>
      <c r="BE9030" s="677"/>
      <c r="BF9030" s="677"/>
      <c r="BG9030" s="677"/>
      <c r="BH9030" s="677"/>
      <c r="BI9030" s="677"/>
      <c r="BJ9030" s="677"/>
      <c r="BK9030" s="677"/>
      <c r="BL9030" s="677"/>
      <c r="BM9030" s="677"/>
      <c r="BN9030" s="677"/>
      <c r="BO9030" s="677"/>
      <c r="BP9030" s="677"/>
      <c r="BQ9030" s="677"/>
      <c r="BR9030" s="677"/>
      <c r="BS9030" s="677"/>
      <c r="BT9030" s="677"/>
      <c r="BU9030" s="677"/>
      <c r="BV9030" s="677"/>
      <c r="BW9030" s="677"/>
      <c r="BX9030" s="677"/>
      <c r="BY9030" s="677"/>
      <c r="BZ9030" s="677"/>
      <c r="CA9030" s="677"/>
      <c r="CB9030" s="677"/>
      <c r="CC9030" s="677"/>
      <c r="CD9030" s="677"/>
      <c r="CE9030" s="677"/>
      <c r="CF9030" s="677"/>
      <c r="CG9030" s="677"/>
    </row>
    <row r="9031" spans="1:85">
      <c r="A9031" s="54"/>
      <c r="B9031" s="54"/>
      <c r="C9031" s="46" t="s">
        <v>33</v>
      </c>
      <c r="D9031" s="681" t="s">
        <v>13644</v>
      </c>
      <c r="E9031" s="100" t="s">
        <v>13645</v>
      </c>
      <c r="F9031" s="681" t="s">
        <v>13646</v>
      </c>
      <c r="G9031" s="681" t="s">
        <v>13647</v>
      </c>
      <c r="H9031" s="681" t="s">
        <v>13648</v>
      </c>
      <c r="I9031" s="682">
        <v>104851.9</v>
      </c>
      <c r="J9031" s="46" t="s">
        <v>1508</v>
      </c>
      <c r="K9031" s="75" t="s">
        <v>1509</v>
      </c>
      <c r="L9031" s="76">
        <f t="shared" si="488"/>
        <v>0</v>
      </c>
      <c r="M9031" s="76"/>
      <c r="N9031" s="76"/>
      <c r="O9031" s="76"/>
      <c r="P9031" s="76"/>
      <c r="Q9031" s="76"/>
      <c r="R9031" s="76"/>
      <c r="S9031" s="76"/>
      <c r="T9031" s="76"/>
      <c r="U9031" s="76"/>
      <c r="V9031" s="76"/>
      <c r="W9031" s="76"/>
      <c r="X9031" s="76"/>
      <c r="Y9031" s="677"/>
      <c r="Z9031" s="677"/>
      <c r="AA9031" s="677"/>
      <c r="AB9031" s="677"/>
      <c r="AC9031" s="677"/>
      <c r="AD9031" s="677"/>
      <c r="AE9031" s="677"/>
      <c r="AF9031" s="677"/>
      <c r="AG9031" s="677"/>
      <c r="AH9031" s="677"/>
      <c r="AI9031" s="677"/>
      <c r="AJ9031" s="677"/>
      <c r="AK9031" s="677"/>
      <c r="AL9031" s="677"/>
      <c r="AM9031" s="677"/>
      <c r="AN9031" s="677"/>
      <c r="AO9031" s="677"/>
      <c r="AP9031" s="677"/>
      <c r="AQ9031" s="677"/>
      <c r="AR9031" s="677"/>
      <c r="AS9031" s="677"/>
      <c r="AT9031" s="677"/>
      <c r="AU9031" s="677"/>
      <c r="AV9031" s="677"/>
      <c r="AW9031" s="677"/>
      <c r="AX9031" s="677"/>
      <c r="AY9031" s="677"/>
      <c r="AZ9031" s="677"/>
      <c r="BA9031" s="677"/>
      <c r="BB9031" s="677"/>
      <c r="BC9031" s="677"/>
      <c r="BD9031" s="677"/>
      <c r="BE9031" s="677"/>
      <c r="BF9031" s="677"/>
      <c r="BG9031" s="677"/>
      <c r="BH9031" s="677"/>
      <c r="BI9031" s="677"/>
      <c r="BJ9031" s="677"/>
      <c r="BK9031" s="677"/>
      <c r="BL9031" s="677"/>
      <c r="BM9031" s="677"/>
      <c r="BN9031" s="677"/>
      <c r="BO9031" s="677"/>
      <c r="BP9031" s="677"/>
      <c r="BQ9031" s="677"/>
      <c r="BR9031" s="677"/>
      <c r="BS9031" s="677"/>
      <c r="BT9031" s="677"/>
      <c r="BU9031" s="677"/>
      <c r="BV9031" s="677"/>
      <c r="BW9031" s="677"/>
      <c r="BX9031" s="677"/>
      <c r="BY9031" s="677"/>
      <c r="BZ9031" s="677"/>
      <c r="CA9031" s="677"/>
      <c r="CB9031" s="677"/>
      <c r="CC9031" s="677"/>
      <c r="CD9031" s="677"/>
      <c r="CE9031" s="677"/>
      <c r="CF9031" s="677"/>
      <c r="CG9031" s="677"/>
    </row>
    <row r="9032" spans="1:85">
      <c r="A9032" s="54"/>
      <c r="B9032" s="54"/>
      <c r="C9032" s="54"/>
      <c r="D9032" s="683"/>
      <c r="E9032" s="101"/>
      <c r="F9032" s="683"/>
      <c r="G9032" s="683"/>
      <c r="H9032" s="683"/>
      <c r="I9032" s="684"/>
      <c r="J9032" s="54"/>
      <c r="K9032" s="75" t="s">
        <v>1501</v>
      </c>
      <c r="L9032" s="76">
        <f t="shared" si="488"/>
        <v>0</v>
      </c>
      <c r="M9032" s="76"/>
      <c r="N9032" s="76"/>
      <c r="O9032" s="76"/>
      <c r="P9032" s="76"/>
      <c r="Q9032" s="76"/>
      <c r="R9032" s="76"/>
      <c r="S9032" s="76"/>
      <c r="T9032" s="76"/>
      <c r="U9032" s="76"/>
      <c r="V9032" s="76"/>
      <c r="W9032" s="76"/>
      <c r="X9032" s="76"/>
      <c r="Y9032" s="677"/>
      <c r="Z9032" s="677"/>
      <c r="AA9032" s="677"/>
      <c r="AB9032" s="677"/>
      <c r="AC9032" s="677"/>
      <c r="AD9032" s="677"/>
      <c r="AE9032" s="677"/>
      <c r="AF9032" s="677"/>
      <c r="AG9032" s="677"/>
      <c r="AH9032" s="677"/>
      <c r="AI9032" s="677"/>
      <c r="AJ9032" s="677"/>
      <c r="AK9032" s="677"/>
      <c r="AL9032" s="677"/>
      <c r="AM9032" s="677"/>
      <c r="AN9032" s="677"/>
      <c r="AO9032" s="677"/>
      <c r="AP9032" s="677"/>
      <c r="AQ9032" s="677"/>
      <c r="AR9032" s="677"/>
      <c r="AS9032" s="677"/>
      <c r="AT9032" s="677"/>
      <c r="AU9032" s="677"/>
      <c r="AV9032" s="677"/>
      <c r="AW9032" s="677"/>
      <c r="AX9032" s="677"/>
      <c r="AY9032" s="677"/>
      <c r="AZ9032" s="677"/>
      <c r="BA9032" s="677"/>
      <c r="BB9032" s="677"/>
      <c r="BC9032" s="677"/>
      <c r="BD9032" s="677"/>
      <c r="BE9032" s="677"/>
      <c r="BF9032" s="677"/>
      <c r="BG9032" s="677"/>
      <c r="BH9032" s="677"/>
      <c r="BI9032" s="677"/>
      <c r="BJ9032" s="677"/>
      <c r="BK9032" s="677"/>
      <c r="BL9032" s="677"/>
      <c r="BM9032" s="677"/>
      <c r="BN9032" s="677"/>
      <c r="BO9032" s="677"/>
      <c r="BP9032" s="677"/>
      <c r="BQ9032" s="677"/>
      <c r="BR9032" s="677"/>
      <c r="BS9032" s="677"/>
      <c r="BT9032" s="677"/>
      <c r="BU9032" s="677"/>
      <c r="BV9032" s="677"/>
      <c r="BW9032" s="677"/>
      <c r="BX9032" s="677"/>
      <c r="BY9032" s="677"/>
      <c r="BZ9032" s="677"/>
      <c r="CA9032" s="677"/>
      <c r="CB9032" s="677"/>
      <c r="CC9032" s="677"/>
      <c r="CD9032" s="677"/>
      <c r="CE9032" s="677"/>
      <c r="CF9032" s="677"/>
      <c r="CG9032" s="677"/>
    </row>
    <row r="9033" spans="1:85">
      <c r="A9033" s="54"/>
      <c r="B9033" s="54"/>
      <c r="C9033" s="80"/>
      <c r="D9033" s="685"/>
      <c r="E9033" s="102"/>
      <c r="F9033" s="685"/>
      <c r="G9033" s="685"/>
      <c r="H9033" s="685"/>
      <c r="I9033" s="686"/>
      <c r="J9033" s="80"/>
      <c r="K9033" s="84" t="s">
        <v>1502</v>
      </c>
      <c r="L9033" s="76">
        <f t="shared" ref="L9033:L9096" si="489">SUM(M9033:X9033)</f>
        <v>8</v>
      </c>
      <c r="M9033" s="76"/>
      <c r="N9033" s="76"/>
      <c r="O9033" s="76"/>
      <c r="P9033" s="76"/>
      <c r="Q9033" s="76"/>
      <c r="R9033" s="76"/>
      <c r="S9033" s="76"/>
      <c r="T9033" s="76"/>
      <c r="U9033" s="76">
        <v>8</v>
      </c>
      <c r="V9033" s="76"/>
      <c r="W9033" s="76"/>
      <c r="X9033" s="76"/>
      <c r="Y9033" s="677"/>
      <c r="Z9033" s="677"/>
      <c r="AA9033" s="677"/>
      <c r="AB9033" s="677"/>
      <c r="AC9033" s="677"/>
      <c r="AD9033" s="677"/>
      <c r="AE9033" s="677"/>
      <c r="AF9033" s="677"/>
      <c r="AG9033" s="677"/>
      <c r="AH9033" s="677"/>
      <c r="AI9033" s="677"/>
      <c r="AJ9033" s="677"/>
      <c r="AK9033" s="677"/>
      <c r="AL9033" s="677"/>
      <c r="AM9033" s="677"/>
      <c r="AN9033" s="677"/>
      <c r="AO9033" s="677"/>
      <c r="AP9033" s="677"/>
      <c r="AQ9033" s="677"/>
      <c r="AR9033" s="677"/>
      <c r="AS9033" s="677"/>
      <c r="AT9033" s="677"/>
      <c r="AU9033" s="677"/>
      <c r="AV9033" s="677"/>
      <c r="AW9033" s="677"/>
      <c r="AX9033" s="677"/>
      <c r="AY9033" s="677"/>
      <c r="AZ9033" s="677"/>
      <c r="BA9033" s="677"/>
      <c r="BB9033" s="677"/>
      <c r="BC9033" s="677"/>
      <c r="BD9033" s="677"/>
      <c r="BE9033" s="677"/>
      <c r="BF9033" s="677"/>
      <c r="BG9033" s="677"/>
      <c r="BH9033" s="677"/>
      <c r="BI9033" s="677"/>
      <c r="BJ9033" s="677"/>
      <c r="BK9033" s="677"/>
      <c r="BL9033" s="677"/>
      <c r="BM9033" s="677"/>
      <c r="BN9033" s="677"/>
      <c r="BO9033" s="677"/>
      <c r="BP9033" s="677"/>
      <c r="BQ9033" s="677"/>
      <c r="BR9033" s="677"/>
      <c r="BS9033" s="677"/>
      <c r="BT9033" s="677"/>
      <c r="BU9033" s="677"/>
      <c r="BV9033" s="677"/>
      <c r="BW9033" s="677"/>
      <c r="BX9033" s="677"/>
      <c r="BY9033" s="677"/>
      <c r="BZ9033" s="677"/>
      <c r="CA9033" s="677"/>
      <c r="CB9033" s="677"/>
      <c r="CC9033" s="677"/>
      <c r="CD9033" s="677"/>
      <c r="CE9033" s="677"/>
      <c r="CF9033" s="677"/>
      <c r="CG9033" s="677"/>
    </row>
    <row r="9034" spans="1:85">
      <c r="A9034" s="54"/>
      <c r="B9034" s="54"/>
      <c r="C9034" s="46" t="s">
        <v>33</v>
      </c>
      <c r="D9034" s="681" t="s">
        <v>13649</v>
      </c>
      <c r="E9034" s="100" t="s">
        <v>13650</v>
      </c>
      <c r="F9034" s="681" t="s">
        <v>13651</v>
      </c>
      <c r="G9034" s="681" t="s">
        <v>13652</v>
      </c>
      <c r="H9034" s="681" t="s">
        <v>13653</v>
      </c>
      <c r="I9034" s="682">
        <v>0</v>
      </c>
      <c r="J9034" s="46" t="s">
        <v>1508</v>
      </c>
      <c r="K9034" s="75" t="s">
        <v>1509</v>
      </c>
      <c r="L9034" s="76">
        <f t="shared" si="489"/>
        <v>0</v>
      </c>
      <c r="M9034" s="76"/>
      <c r="N9034" s="76"/>
      <c r="O9034" s="76"/>
      <c r="P9034" s="76"/>
      <c r="Q9034" s="76"/>
      <c r="R9034" s="76"/>
      <c r="S9034" s="76"/>
      <c r="T9034" s="76"/>
      <c r="U9034" s="76"/>
      <c r="V9034" s="76"/>
      <c r="W9034" s="76"/>
      <c r="X9034" s="76"/>
      <c r="Y9034" s="677"/>
      <c r="Z9034" s="677"/>
      <c r="AA9034" s="677"/>
      <c r="AB9034" s="677"/>
      <c r="AC9034" s="677"/>
      <c r="AD9034" s="677"/>
      <c r="AE9034" s="677"/>
      <c r="AF9034" s="677"/>
      <c r="AG9034" s="677"/>
      <c r="AH9034" s="677"/>
      <c r="AI9034" s="677"/>
      <c r="AJ9034" s="677"/>
      <c r="AK9034" s="677"/>
      <c r="AL9034" s="677"/>
      <c r="AM9034" s="677"/>
      <c r="AN9034" s="677"/>
      <c r="AO9034" s="677"/>
      <c r="AP9034" s="677"/>
      <c r="AQ9034" s="677"/>
      <c r="AR9034" s="677"/>
      <c r="AS9034" s="677"/>
      <c r="AT9034" s="677"/>
      <c r="AU9034" s="677"/>
      <c r="AV9034" s="677"/>
      <c r="AW9034" s="677"/>
      <c r="AX9034" s="677"/>
      <c r="AY9034" s="677"/>
      <c r="AZ9034" s="677"/>
      <c r="BA9034" s="677"/>
      <c r="BB9034" s="677"/>
      <c r="BC9034" s="677"/>
      <c r="BD9034" s="677"/>
      <c r="BE9034" s="677"/>
      <c r="BF9034" s="677"/>
      <c r="BG9034" s="677"/>
      <c r="BH9034" s="677"/>
      <c r="BI9034" s="677"/>
      <c r="BJ9034" s="677"/>
      <c r="BK9034" s="677"/>
      <c r="BL9034" s="677"/>
      <c r="BM9034" s="677"/>
      <c r="BN9034" s="677"/>
      <c r="BO9034" s="677"/>
      <c r="BP9034" s="677"/>
      <c r="BQ9034" s="677"/>
      <c r="BR9034" s="677"/>
      <c r="BS9034" s="677"/>
      <c r="BT9034" s="677"/>
      <c r="BU9034" s="677"/>
      <c r="BV9034" s="677"/>
      <c r="BW9034" s="677"/>
      <c r="BX9034" s="677"/>
      <c r="BY9034" s="677"/>
      <c r="BZ9034" s="677"/>
      <c r="CA9034" s="677"/>
      <c r="CB9034" s="677"/>
      <c r="CC9034" s="677"/>
      <c r="CD9034" s="677"/>
      <c r="CE9034" s="677"/>
      <c r="CF9034" s="677"/>
      <c r="CG9034" s="677"/>
    </row>
    <row r="9035" spans="1:85">
      <c r="A9035" s="54"/>
      <c r="B9035" s="54"/>
      <c r="C9035" s="54"/>
      <c r="D9035" s="683"/>
      <c r="E9035" s="101"/>
      <c r="F9035" s="683"/>
      <c r="G9035" s="683"/>
      <c r="H9035" s="683"/>
      <c r="I9035" s="684"/>
      <c r="J9035" s="54"/>
      <c r="K9035" s="75" t="s">
        <v>1501</v>
      </c>
      <c r="L9035" s="76">
        <f t="shared" si="489"/>
        <v>0</v>
      </c>
      <c r="M9035" s="76"/>
      <c r="N9035" s="76"/>
      <c r="O9035" s="76"/>
      <c r="P9035" s="76"/>
      <c r="Q9035" s="76"/>
      <c r="R9035" s="76"/>
      <c r="S9035" s="76"/>
      <c r="T9035" s="76"/>
      <c r="U9035" s="76"/>
      <c r="V9035" s="76"/>
      <c r="W9035" s="76"/>
      <c r="X9035" s="76"/>
      <c r="Y9035" s="677"/>
      <c r="Z9035" s="677"/>
      <c r="AA9035" s="677"/>
      <c r="AB9035" s="677"/>
      <c r="AC9035" s="677"/>
      <c r="AD9035" s="677"/>
      <c r="AE9035" s="677"/>
      <c r="AF9035" s="677"/>
      <c r="AG9035" s="677"/>
      <c r="AH9035" s="677"/>
      <c r="AI9035" s="677"/>
      <c r="AJ9035" s="677"/>
      <c r="AK9035" s="677"/>
      <c r="AL9035" s="677"/>
      <c r="AM9035" s="677"/>
      <c r="AN9035" s="677"/>
      <c r="AO9035" s="677"/>
      <c r="AP9035" s="677"/>
      <c r="AQ9035" s="677"/>
      <c r="AR9035" s="677"/>
      <c r="AS9035" s="677"/>
      <c r="AT9035" s="677"/>
      <c r="AU9035" s="677"/>
      <c r="AV9035" s="677"/>
      <c r="AW9035" s="677"/>
      <c r="AX9035" s="677"/>
      <c r="AY9035" s="677"/>
      <c r="AZ9035" s="677"/>
      <c r="BA9035" s="677"/>
      <c r="BB9035" s="677"/>
      <c r="BC9035" s="677"/>
      <c r="BD9035" s="677"/>
      <c r="BE9035" s="677"/>
      <c r="BF9035" s="677"/>
      <c r="BG9035" s="677"/>
      <c r="BH9035" s="677"/>
      <c r="BI9035" s="677"/>
      <c r="BJ9035" s="677"/>
      <c r="BK9035" s="677"/>
      <c r="BL9035" s="677"/>
      <c r="BM9035" s="677"/>
      <c r="BN9035" s="677"/>
      <c r="BO9035" s="677"/>
      <c r="BP9035" s="677"/>
      <c r="BQ9035" s="677"/>
      <c r="BR9035" s="677"/>
      <c r="BS9035" s="677"/>
      <c r="BT9035" s="677"/>
      <c r="BU9035" s="677"/>
      <c r="BV9035" s="677"/>
      <c r="BW9035" s="677"/>
      <c r="BX9035" s="677"/>
      <c r="BY9035" s="677"/>
      <c r="BZ9035" s="677"/>
      <c r="CA9035" s="677"/>
      <c r="CB9035" s="677"/>
      <c r="CC9035" s="677"/>
      <c r="CD9035" s="677"/>
      <c r="CE9035" s="677"/>
      <c r="CF9035" s="677"/>
      <c r="CG9035" s="677"/>
    </row>
    <row r="9036" spans="1:85">
      <c r="A9036" s="54"/>
      <c r="B9036" s="54"/>
      <c r="C9036" s="80"/>
      <c r="D9036" s="685"/>
      <c r="E9036" s="102"/>
      <c r="F9036" s="685"/>
      <c r="G9036" s="685"/>
      <c r="H9036" s="685"/>
      <c r="I9036" s="686"/>
      <c r="J9036" s="80"/>
      <c r="K9036" s="84" t="s">
        <v>1502</v>
      </c>
      <c r="L9036" s="76">
        <f t="shared" si="489"/>
        <v>2</v>
      </c>
      <c r="M9036" s="76"/>
      <c r="N9036" s="76"/>
      <c r="O9036" s="76"/>
      <c r="P9036" s="76"/>
      <c r="Q9036" s="76"/>
      <c r="R9036" s="76"/>
      <c r="S9036" s="76"/>
      <c r="T9036" s="76"/>
      <c r="U9036" s="76">
        <v>2</v>
      </c>
      <c r="V9036" s="76"/>
      <c r="W9036" s="76"/>
      <c r="X9036" s="76"/>
      <c r="Y9036" s="677"/>
      <c r="Z9036" s="677"/>
      <c r="AA9036" s="677"/>
      <c r="AB9036" s="677"/>
      <c r="AC9036" s="677"/>
      <c r="AD9036" s="677"/>
      <c r="AE9036" s="677"/>
      <c r="AF9036" s="677"/>
      <c r="AG9036" s="677"/>
      <c r="AH9036" s="677"/>
      <c r="AI9036" s="677"/>
      <c r="AJ9036" s="677"/>
      <c r="AK9036" s="677"/>
      <c r="AL9036" s="677"/>
      <c r="AM9036" s="677"/>
      <c r="AN9036" s="677"/>
      <c r="AO9036" s="677"/>
      <c r="AP9036" s="677"/>
      <c r="AQ9036" s="677"/>
      <c r="AR9036" s="677"/>
      <c r="AS9036" s="677"/>
      <c r="AT9036" s="677"/>
      <c r="AU9036" s="677"/>
      <c r="AV9036" s="677"/>
      <c r="AW9036" s="677"/>
      <c r="AX9036" s="677"/>
      <c r="AY9036" s="677"/>
      <c r="AZ9036" s="677"/>
      <c r="BA9036" s="677"/>
      <c r="BB9036" s="677"/>
      <c r="BC9036" s="677"/>
      <c r="BD9036" s="677"/>
      <c r="BE9036" s="677"/>
      <c r="BF9036" s="677"/>
      <c r="BG9036" s="677"/>
      <c r="BH9036" s="677"/>
      <c r="BI9036" s="677"/>
      <c r="BJ9036" s="677"/>
      <c r="BK9036" s="677"/>
      <c r="BL9036" s="677"/>
      <c r="BM9036" s="677"/>
      <c r="BN9036" s="677"/>
      <c r="BO9036" s="677"/>
      <c r="BP9036" s="677"/>
      <c r="BQ9036" s="677"/>
      <c r="BR9036" s="677"/>
      <c r="BS9036" s="677"/>
      <c r="BT9036" s="677"/>
      <c r="BU9036" s="677"/>
      <c r="BV9036" s="677"/>
      <c r="BW9036" s="677"/>
      <c r="BX9036" s="677"/>
      <c r="BY9036" s="677"/>
      <c r="BZ9036" s="677"/>
      <c r="CA9036" s="677"/>
      <c r="CB9036" s="677"/>
      <c r="CC9036" s="677"/>
      <c r="CD9036" s="677"/>
      <c r="CE9036" s="677"/>
      <c r="CF9036" s="677"/>
      <c r="CG9036" s="677"/>
    </row>
    <row r="9037" spans="1:85">
      <c r="A9037" s="54"/>
      <c r="B9037" s="54"/>
      <c r="C9037" s="46" t="s">
        <v>33</v>
      </c>
      <c r="D9037" s="681" t="s">
        <v>13654</v>
      </c>
      <c r="E9037" s="100" t="s">
        <v>13655</v>
      </c>
      <c r="F9037" s="681" t="s">
        <v>13656</v>
      </c>
      <c r="G9037" s="681" t="s">
        <v>13657</v>
      </c>
      <c r="H9037" s="681" t="s">
        <v>13658</v>
      </c>
      <c r="I9037" s="682">
        <v>19317.22</v>
      </c>
      <c r="J9037" s="46" t="s">
        <v>1508</v>
      </c>
      <c r="K9037" s="75" t="s">
        <v>1509</v>
      </c>
      <c r="L9037" s="76">
        <f t="shared" si="489"/>
        <v>0</v>
      </c>
      <c r="M9037" s="76"/>
      <c r="N9037" s="76"/>
      <c r="O9037" s="76"/>
      <c r="P9037" s="76"/>
      <c r="Q9037" s="76"/>
      <c r="R9037" s="76"/>
      <c r="S9037" s="76"/>
      <c r="T9037" s="76"/>
      <c r="U9037" s="76"/>
      <c r="V9037" s="76"/>
      <c r="W9037" s="76"/>
      <c r="X9037" s="76"/>
      <c r="Y9037" s="677"/>
      <c r="Z9037" s="677"/>
      <c r="AA9037" s="677"/>
      <c r="AB9037" s="677"/>
      <c r="AC9037" s="677"/>
      <c r="AD9037" s="677"/>
      <c r="AE9037" s="677"/>
      <c r="AF9037" s="677"/>
      <c r="AG9037" s="677"/>
      <c r="AH9037" s="677"/>
      <c r="AI9037" s="677"/>
      <c r="AJ9037" s="677"/>
      <c r="AK9037" s="677"/>
      <c r="AL9037" s="677"/>
      <c r="AM9037" s="677"/>
      <c r="AN9037" s="677"/>
      <c r="AO9037" s="677"/>
      <c r="AP9037" s="677"/>
      <c r="AQ9037" s="677"/>
      <c r="AR9037" s="677"/>
      <c r="AS9037" s="677"/>
      <c r="AT9037" s="677"/>
      <c r="AU9037" s="677"/>
      <c r="AV9037" s="677"/>
      <c r="AW9037" s="677"/>
      <c r="AX9037" s="677"/>
      <c r="AY9037" s="677"/>
      <c r="AZ9037" s="677"/>
      <c r="BA9037" s="677"/>
      <c r="BB9037" s="677"/>
      <c r="BC9037" s="677"/>
      <c r="BD9037" s="677"/>
      <c r="BE9037" s="677"/>
      <c r="BF9037" s="677"/>
      <c r="BG9037" s="677"/>
      <c r="BH9037" s="677"/>
      <c r="BI9037" s="677"/>
      <c r="BJ9037" s="677"/>
      <c r="BK9037" s="677"/>
      <c r="BL9037" s="677"/>
      <c r="BM9037" s="677"/>
      <c r="BN9037" s="677"/>
      <c r="BO9037" s="677"/>
      <c r="BP9037" s="677"/>
      <c r="BQ9037" s="677"/>
      <c r="BR9037" s="677"/>
      <c r="BS9037" s="677"/>
      <c r="BT9037" s="677"/>
      <c r="BU9037" s="677"/>
      <c r="BV9037" s="677"/>
      <c r="BW9037" s="677"/>
      <c r="BX9037" s="677"/>
      <c r="BY9037" s="677"/>
      <c r="BZ9037" s="677"/>
      <c r="CA9037" s="677"/>
      <c r="CB9037" s="677"/>
      <c r="CC9037" s="677"/>
      <c r="CD9037" s="677"/>
      <c r="CE9037" s="677"/>
      <c r="CF9037" s="677"/>
      <c r="CG9037" s="677"/>
    </row>
    <row r="9038" spans="1:85">
      <c r="A9038" s="54"/>
      <c r="B9038" s="54"/>
      <c r="C9038" s="54"/>
      <c r="D9038" s="683"/>
      <c r="E9038" s="101"/>
      <c r="F9038" s="683"/>
      <c r="G9038" s="683"/>
      <c r="H9038" s="683"/>
      <c r="I9038" s="684"/>
      <c r="J9038" s="54"/>
      <c r="K9038" s="75" t="s">
        <v>1501</v>
      </c>
      <c r="L9038" s="76">
        <f t="shared" si="489"/>
        <v>0</v>
      </c>
      <c r="M9038" s="76"/>
      <c r="N9038" s="76"/>
      <c r="O9038" s="76"/>
      <c r="P9038" s="76"/>
      <c r="Q9038" s="76"/>
      <c r="R9038" s="76"/>
      <c r="S9038" s="76"/>
      <c r="T9038" s="76"/>
      <c r="U9038" s="76"/>
      <c r="V9038" s="76"/>
      <c r="W9038" s="76"/>
      <c r="X9038" s="76"/>
      <c r="Y9038" s="677"/>
      <c r="Z9038" s="677"/>
      <c r="AA9038" s="677"/>
      <c r="AB9038" s="677"/>
      <c r="AC9038" s="677"/>
      <c r="AD9038" s="677"/>
      <c r="AE9038" s="677"/>
      <c r="AF9038" s="677"/>
      <c r="AG9038" s="677"/>
      <c r="AH9038" s="677"/>
      <c r="AI9038" s="677"/>
      <c r="AJ9038" s="677"/>
      <c r="AK9038" s="677"/>
      <c r="AL9038" s="677"/>
      <c r="AM9038" s="677"/>
      <c r="AN9038" s="677"/>
      <c r="AO9038" s="677"/>
      <c r="AP9038" s="677"/>
      <c r="AQ9038" s="677"/>
      <c r="AR9038" s="677"/>
      <c r="AS9038" s="677"/>
      <c r="AT9038" s="677"/>
      <c r="AU9038" s="677"/>
      <c r="AV9038" s="677"/>
      <c r="AW9038" s="677"/>
      <c r="AX9038" s="677"/>
      <c r="AY9038" s="677"/>
      <c r="AZ9038" s="677"/>
      <c r="BA9038" s="677"/>
      <c r="BB9038" s="677"/>
      <c r="BC9038" s="677"/>
      <c r="BD9038" s="677"/>
      <c r="BE9038" s="677"/>
      <c r="BF9038" s="677"/>
      <c r="BG9038" s="677"/>
      <c r="BH9038" s="677"/>
      <c r="BI9038" s="677"/>
      <c r="BJ9038" s="677"/>
      <c r="BK9038" s="677"/>
      <c r="BL9038" s="677"/>
      <c r="BM9038" s="677"/>
      <c r="BN9038" s="677"/>
      <c r="BO9038" s="677"/>
      <c r="BP9038" s="677"/>
      <c r="BQ9038" s="677"/>
      <c r="BR9038" s="677"/>
      <c r="BS9038" s="677"/>
      <c r="BT9038" s="677"/>
      <c r="BU9038" s="677"/>
      <c r="BV9038" s="677"/>
      <c r="BW9038" s="677"/>
      <c r="BX9038" s="677"/>
      <c r="BY9038" s="677"/>
      <c r="BZ9038" s="677"/>
      <c r="CA9038" s="677"/>
      <c r="CB9038" s="677"/>
      <c r="CC9038" s="677"/>
      <c r="CD9038" s="677"/>
      <c r="CE9038" s="677"/>
      <c r="CF9038" s="677"/>
      <c r="CG9038" s="677"/>
    </row>
    <row r="9039" spans="1:85">
      <c r="A9039" s="54"/>
      <c r="B9039" s="54"/>
      <c r="C9039" s="80"/>
      <c r="D9039" s="685"/>
      <c r="E9039" s="102"/>
      <c r="F9039" s="685"/>
      <c r="G9039" s="685"/>
      <c r="H9039" s="685"/>
      <c r="I9039" s="686"/>
      <c r="J9039" s="80"/>
      <c r="K9039" s="84" t="s">
        <v>1502</v>
      </c>
      <c r="L9039" s="76">
        <f t="shared" si="489"/>
        <v>6</v>
      </c>
      <c r="M9039" s="76"/>
      <c r="N9039" s="76"/>
      <c r="O9039" s="76"/>
      <c r="P9039" s="76"/>
      <c r="Q9039" s="76"/>
      <c r="R9039" s="76"/>
      <c r="S9039" s="76"/>
      <c r="T9039" s="76"/>
      <c r="U9039" s="76">
        <v>6</v>
      </c>
      <c r="V9039" s="76"/>
      <c r="W9039" s="76"/>
      <c r="X9039" s="76"/>
      <c r="Y9039" s="677"/>
      <c r="Z9039" s="677"/>
      <c r="AA9039" s="677"/>
      <c r="AB9039" s="677"/>
      <c r="AC9039" s="677"/>
      <c r="AD9039" s="677"/>
      <c r="AE9039" s="677"/>
      <c r="AF9039" s="677"/>
      <c r="AG9039" s="677"/>
      <c r="AH9039" s="677"/>
      <c r="AI9039" s="677"/>
      <c r="AJ9039" s="677"/>
      <c r="AK9039" s="677"/>
      <c r="AL9039" s="677"/>
      <c r="AM9039" s="677"/>
      <c r="AN9039" s="677"/>
      <c r="AO9039" s="677"/>
      <c r="AP9039" s="677"/>
      <c r="AQ9039" s="677"/>
      <c r="AR9039" s="677"/>
      <c r="AS9039" s="677"/>
      <c r="AT9039" s="677"/>
      <c r="AU9039" s="677"/>
      <c r="AV9039" s="677"/>
      <c r="AW9039" s="677"/>
      <c r="AX9039" s="677"/>
      <c r="AY9039" s="677"/>
      <c r="AZ9039" s="677"/>
      <c r="BA9039" s="677"/>
      <c r="BB9039" s="677"/>
      <c r="BC9039" s="677"/>
      <c r="BD9039" s="677"/>
      <c r="BE9039" s="677"/>
      <c r="BF9039" s="677"/>
      <c r="BG9039" s="677"/>
      <c r="BH9039" s="677"/>
      <c r="BI9039" s="677"/>
      <c r="BJ9039" s="677"/>
      <c r="BK9039" s="677"/>
      <c r="BL9039" s="677"/>
      <c r="BM9039" s="677"/>
      <c r="BN9039" s="677"/>
      <c r="BO9039" s="677"/>
      <c r="BP9039" s="677"/>
      <c r="BQ9039" s="677"/>
      <c r="BR9039" s="677"/>
      <c r="BS9039" s="677"/>
      <c r="BT9039" s="677"/>
      <c r="BU9039" s="677"/>
      <c r="BV9039" s="677"/>
      <c r="BW9039" s="677"/>
      <c r="BX9039" s="677"/>
      <c r="BY9039" s="677"/>
      <c r="BZ9039" s="677"/>
      <c r="CA9039" s="677"/>
      <c r="CB9039" s="677"/>
      <c r="CC9039" s="677"/>
      <c r="CD9039" s="677"/>
      <c r="CE9039" s="677"/>
      <c r="CF9039" s="677"/>
      <c r="CG9039" s="677"/>
    </row>
    <row r="9040" spans="1:85">
      <c r="A9040" s="54"/>
      <c r="B9040" s="54"/>
      <c r="C9040" s="46" t="s">
        <v>33</v>
      </c>
      <c r="D9040" s="681" t="s">
        <v>13659</v>
      </c>
      <c r="E9040" s="100" t="s">
        <v>13660</v>
      </c>
      <c r="F9040" s="681" t="s">
        <v>13661</v>
      </c>
      <c r="G9040" s="681" t="s">
        <v>13662</v>
      </c>
      <c r="H9040" s="681" t="s">
        <v>13663</v>
      </c>
      <c r="I9040" s="682">
        <v>3155</v>
      </c>
      <c r="J9040" s="46" t="s">
        <v>1508</v>
      </c>
      <c r="K9040" s="75" t="s">
        <v>1509</v>
      </c>
      <c r="L9040" s="76">
        <f t="shared" si="489"/>
        <v>0</v>
      </c>
      <c r="M9040" s="76"/>
      <c r="N9040" s="76"/>
      <c r="O9040" s="76"/>
      <c r="P9040" s="76"/>
      <c r="Q9040" s="76"/>
      <c r="R9040" s="76"/>
      <c r="S9040" s="76"/>
      <c r="T9040" s="76"/>
      <c r="U9040" s="76"/>
      <c r="V9040" s="76"/>
      <c r="W9040" s="76"/>
      <c r="X9040" s="76"/>
      <c r="Y9040" s="677"/>
      <c r="Z9040" s="677"/>
      <c r="AA9040" s="677"/>
      <c r="AB9040" s="677"/>
      <c r="AC9040" s="677"/>
      <c r="AD9040" s="677"/>
      <c r="AE9040" s="677"/>
      <c r="AF9040" s="677"/>
      <c r="AG9040" s="677"/>
      <c r="AH9040" s="677"/>
      <c r="AI9040" s="677"/>
      <c r="AJ9040" s="677"/>
      <c r="AK9040" s="677"/>
      <c r="AL9040" s="677"/>
      <c r="AM9040" s="677"/>
      <c r="AN9040" s="677"/>
      <c r="AO9040" s="677"/>
      <c r="AP9040" s="677"/>
      <c r="AQ9040" s="677"/>
      <c r="AR9040" s="677"/>
      <c r="AS9040" s="677"/>
      <c r="AT9040" s="677"/>
      <c r="AU9040" s="677"/>
      <c r="AV9040" s="677"/>
      <c r="AW9040" s="677"/>
      <c r="AX9040" s="677"/>
      <c r="AY9040" s="677"/>
      <c r="AZ9040" s="677"/>
      <c r="BA9040" s="677"/>
      <c r="BB9040" s="677"/>
      <c r="BC9040" s="677"/>
      <c r="BD9040" s="677"/>
      <c r="BE9040" s="677"/>
      <c r="BF9040" s="677"/>
      <c r="BG9040" s="677"/>
      <c r="BH9040" s="677"/>
      <c r="BI9040" s="677"/>
      <c r="BJ9040" s="677"/>
      <c r="BK9040" s="677"/>
      <c r="BL9040" s="677"/>
      <c r="BM9040" s="677"/>
      <c r="BN9040" s="677"/>
      <c r="BO9040" s="677"/>
      <c r="BP9040" s="677"/>
      <c r="BQ9040" s="677"/>
      <c r="BR9040" s="677"/>
      <c r="BS9040" s="677"/>
      <c r="BT9040" s="677"/>
      <c r="BU9040" s="677"/>
      <c r="BV9040" s="677"/>
      <c r="BW9040" s="677"/>
      <c r="BX9040" s="677"/>
      <c r="BY9040" s="677"/>
      <c r="BZ9040" s="677"/>
      <c r="CA9040" s="677"/>
      <c r="CB9040" s="677"/>
      <c r="CC9040" s="677"/>
      <c r="CD9040" s="677"/>
      <c r="CE9040" s="677"/>
      <c r="CF9040" s="677"/>
      <c r="CG9040" s="677"/>
    </row>
    <row r="9041" spans="1:85">
      <c r="A9041" s="54"/>
      <c r="B9041" s="54"/>
      <c r="C9041" s="54"/>
      <c r="D9041" s="683"/>
      <c r="E9041" s="101"/>
      <c r="F9041" s="683"/>
      <c r="G9041" s="683"/>
      <c r="H9041" s="683"/>
      <c r="I9041" s="684"/>
      <c r="J9041" s="54"/>
      <c r="K9041" s="75" t="s">
        <v>1501</v>
      </c>
      <c r="L9041" s="76">
        <f t="shared" si="489"/>
        <v>0</v>
      </c>
      <c r="M9041" s="76"/>
      <c r="N9041" s="76"/>
      <c r="O9041" s="76"/>
      <c r="P9041" s="76"/>
      <c r="Q9041" s="76"/>
      <c r="R9041" s="76"/>
      <c r="S9041" s="76"/>
      <c r="T9041" s="76"/>
      <c r="U9041" s="76"/>
      <c r="V9041" s="76"/>
      <c r="W9041" s="76"/>
      <c r="X9041" s="76"/>
      <c r="Y9041" s="677"/>
      <c r="Z9041" s="677"/>
      <c r="AA9041" s="677"/>
      <c r="AB9041" s="677"/>
      <c r="AC9041" s="677"/>
      <c r="AD9041" s="677"/>
      <c r="AE9041" s="677"/>
      <c r="AF9041" s="677"/>
      <c r="AG9041" s="677"/>
      <c r="AH9041" s="677"/>
      <c r="AI9041" s="677"/>
      <c r="AJ9041" s="677"/>
      <c r="AK9041" s="677"/>
      <c r="AL9041" s="677"/>
      <c r="AM9041" s="677"/>
      <c r="AN9041" s="677"/>
      <c r="AO9041" s="677"/>
      <c r="AP9041" s="677"/>
      <c r="AQ9041" s="677"/>
      <c r="AR9041" s="677"/>
      <c r="AS9041" s="677"/>
      <c r="AT9041" s="677"/>
      <c r="AU9041" s="677"/>
      <c r="AV9041" s="677"/>
      <c r="AW9041" s="677"/>
      <c r="AX9041" s="677"/>
      <c r="AY9041" s="677"/>
      <c r="AZ9041" s="677"/>
      <c r="BA9041" s="677"/>
      <c r="BB9041" s="677"/>
      <c r="BC9041" s="677"/>
      <c r="BD9041" s="677"/>
      <c r="BE9041" s="677"/>
      <c r="BF9041" s="677"/>
      <c r="BG9041" s="677"/>
      <c r="BH9041" s="677"/>
      <c r="BI9041" s="677"/>
      <c r="BJ9041" s="677"/>
      <c r="BK9041" s="677"/>
      <c r="BL9041" s="677"/>
      <c r="BM9041" s="677"/>
      <c r="BN9041" s="677"/>
      <c r="BO9041" s="677"/>
      <c r="BP9041" s="677"/>
      <c r="BQ9041" s="677"/>
      <c r="BR9041" s="677"/>
      <c r="BS9041" s="677"/>
      <c r="BT9041" s="677"/>
      <c r="BU9041" s="677"/>
      <c r="BV9041" s="677"/>
      <c r="BW9041" s="677"/>
      <c r="BX9041" s="677"/>
      <c r="BY9041" s="677"/>
      <c r="BZ9041" s="677"/>
      <c r="CA9041" s="677"/>
      <c r="CB9041" s="677"/>
      <c r="CC9041" s="677"/>
      <c r="CD9041" s="677"/>
      <c r="CE9041" s="677"/>
      <c r="CF9041" s="677"/>
      <c r="CG9041" s="677"/>
    </row>
    <row r="9042" spans="1:85">
      <c r="A9042" s="54"/>
      <c r="B9042" s="54"/>
      <c r="C9042" s="80"/>
      <c r="D9042" s="685"/>
      <c r="E9042" s="102"/>
      <c r="F9042" s="685"/>
      <c r="G9042" s="685"/>
      <c r="H9042" s="685"/>
      <c r="I9042" s="686"/>
      <c r="J9042" s="80"/>
      <c r="K9042" s="84" t="s">
        <v>1502</v>
      </c>
      <c r="L9042" s="76">
        <f t="shared" si="489"/>
        <v>6</v>
      </c>
      <c r="M9042" s="76"/>
      <c r="N9042" s="76"/>
      <c r="O9042" s="76"/>
      <c r="P9042" s="76"/>
      <c r="Q9042" s="76"/>
      <c r="R9042" s="76"/>
      <c r="S9042" s="76"/>
      <c r="T9042" s="76"/>
      <c r="U9042" s="76">
        <v>5</v>
      </c>
      <c r="V9042" s="76"/>
      <c r="W9042" s="76"/>
      <c r="X9042" s="76">
        <v>1</v>
      </c>
      <c r="Y9042" s="677"/>
      <c r="Z9042" s="677"/>
      <c r="AA9042" s="677"/>
      <c r="AB9042" s="677"/>
      <c r="AC9042" s="677"/>
      <c r="AD9042" s="677"/>
      <c r="AE9042" s="677"/>
      <c r="AF9042" s="677"/>
      <c r="AG9042" s="677"/>
      <c r="AH9042" s="677"/>
      <c r="AI9042" s="677"/>
      <c r="AJ9042" s="677"/>
      <c r="AK9042" s="677"/>
      <c r="AL9042" s="677"/>
      <c r="AM9042" s="677"/>
      <c r="AN9042" s="677"/>
      <c r="AO9042" s="677"/>
      <c r="AP9042" s="677"/>
      <c r="AQ9042" s="677"/>
      <c r="AR9042" s="677"/>
      <c r="AS9042" s="677"/>
      <c r="AT9042" s="677"/>
      <c r="AU9042" s="677"/>
      <c r="AV9042" s="677"/>
      <c r="AW9042" s="677"/>
      <c r="AX9042" s="677"/>
      <c r="AY9042" s="677"/>
      <c r="AZ9042" s="677"/>
      <c r="BA9042" s="677"/>
      <c r="BB9042" s="677"/>
      <c r="BC9042" s="677"/>
      <c r="BD9042" s="677"/>
      <c r="BE9042" s="677"/>
      <c r="BF9042" s="677"/>
      <c r="BG9042" s="677"/>
      <c r="BH9042" s="677"/>
      <c r="BI9042" s="677"/>
      <c r="BJ9042" s="677"/>
      <c r="BK9042" s="677"/>
      <c r="BL9042" s="677"/>
      <c r="BM9042" s="677"/>
      <c r="BN9042" s="677"/>
      <c r="BO9042" s="677"/>
      <c r="BP9042" s="677"/>
      <c r="BQ9042" s="677"/>
      <c r="BR9042" s="677"/>
      <c r="BS9042" s="677"/>
      <c r="BT9042" s="677"/>
      <c r="BU9042" s="677"/>
      <c r="BV9042" s="677"/>
      <c r="BW9042" s="677"/>
      <c r="BX9042" s="677"/>
      <c r="BY9042" s="677"/>
      <c r="BZ9042" s="677"/>
      <c r="CA9042" s="677"/>
      <c r="CB9042" s="677"/>
      <c r="CC9042" s="677"/>
      <c r="CD9042" s="677"/>
      <c r="CE9042" s="677"/>
      <c r="CF9042" s="677"/>
      <c r="CG9042" s="677"/>
    </row>
    <row r="9043" spans="1:85">
      <c r="A9043" s="54"/>
      <c r="B9043" s="54"/>
      <c r="C9043" s="46" t="s">
        <v>33</v>
      </c>
      <c r="D9043" s="681" t="s">
        <v>13664</v>
      </c>
      <c r="E9043" s="100" t="s">
        <v>13665</v>
      </c>
      <c r="F9043" s="681" t="s">
        <v>13666</v>
      </c>
      <c r="G9043" s="681" t="s">
        <v>13667</v>
      </c>
      <c r="H9043" s="681" t="s">
        <v>13668</v>
      </c>
      <c r="I9043" s="682">
        <v>0</v>
      </c>
      <c r="J9043" s="46" t="s">
        <v>1508</v>
      </c>
      <c r="K9043" s="75" t="s">
        <v>1509</v>
      </c>
      <c r="L9043" s="76">
        <f t="shared" si="489"/>
        <v>0</v>
      </c>
      <c r="M9043" s="76"/>
      <c r="N9043" s="76"/>
      <c r="O9043" s="76"/>
      <c r="P9043" s="76"/>
      <c r="Q9043" s="76"/>
      <c r="R9043" s="76"/>
      <c r="S9043" s="76"/>
      <c r="T9043" s="76"/>
      <c r="U9043" s="76"/>
      <c r="V9043" s="76"/>
      <c r="W9043" s="76"/>
      <c r="X9043" s="76"/>
      <c r="Y9043" s="677"/>
      <c r="Z9043" s="677"/>
      <c r="AA9043" s="677"/>
      <c r="AB9043" s="677"/>
      <c r="AC9043" s="677"/>
      <c r="AD9043" s="677"/>
      <c r="AE9043" s="677"/>
      <c r="AF9043" s="677"/>
      <c r="AG9043" s="677"/>
      <c r="AH9043" s="677"/>
      <c r="AI9043" s="677"/>
      <c r="AJ9043" s="677"/>
      <c r="AK9043" s="677"/>
      <c r="AL9043" s="677"/>
      <c r="AM9043" s="677"/>
      <c r="AN9043" s="677"/>
      <c r="AO9043" s="677"/>
      <c r="AP9043" s="677"/>
      <c r="AQ9043" s="677"/>
      <c r="AR9043" s="677"/>
      <c r="AS9043" s="677"/>
      <c r="AT9043" s="677"/>
      <c r="AU9043" s="677"/>
      <c r="AV9043" s="677"/>
      <c r="AW9043" s="677"/>
      <c r="AX9043" s="677"/>
      <c r="AY9043" s="677"/>
      <c r="AZ9043" s="677"/>
      <c r="BA9043" s="677"/>
      <c r="BB9043" s="677"/>
      <c r="BC9043" s="677"/>
      <c r="BD9043" s="677"/>
      <c r="BE9043" s="677"/>
      <c r="BF9043" s="677"/>
      <c r="BG9043" s="677"/>
      <c r="BH9043" s="677"/>
      <c r="BI9043" s="677"/>
      <c r="BJ9043" s="677"/>
      <c r="BK9043" s="677"/>
      <c r="BL9043" s="677"/>
      <c r="BM9043" s="677"/>
      <c r="BN9043" s="677"/>
      <c r="BO9043" s="677"/>
      <c r="BP9043" s="677"/>
      <c r="BQ9043" s="677"/>
      <c r="BR9043" s="677"/>
      <c r="BS9043" s="677"/>
      <c r="BT9043" s="677"/>
      <c r="BU9043" s="677"/>
      <c r="BV9043" s="677"/>
      <c r="BW9043" s="677"/>
      <c r="BX9043" s="677"/>
      <c r="BY9043" s="677"/>
      <c r="BZ9043" s="677"/>
      <c r="CA9043" s="677"/>
      <c r="CB9043" s="677"/>
      <c r="CC9043" s="677"/>
      <c r="CD9043" s="677"/>
      <c r="CE9043" s="677"/>
      <c r="CF9043" s="677"/>
      <c r="CG9043" s="677"/>
    </row>
    <row r="9044" spans="1:85">
      <c r="A9044" s="54"/>
      <c r="B9044" s="54"/>
      <c r="C9044" s="54"/>
      <c r="D9044" s="683"/>
      <c r="E9044" s="101"/>
      <c r="F9044" s="683"/>
      <c r="G9044" s="683"/>
      <c r="H9044" s="683"/>
      <c r="I9044" s="684"/>
      <c r="J9044" s="54"/>
      <c r="K9044" s="75" t="s">
        <v>1501</v>
      </c>
      <c r="L9044" s="76">
        <f t="shared" si="489"/>
        <v>0</v>
      </c>
      <c r="M9044" s="76"/>
      <c r="N9044" s="76"/>
      <c r="O9044" s="76"/>
      <c r="P9044" s="76"/>
      <c r="Q9044" s="76"/>
      <c r="R9044" s="76"/>
      <c r="S9044" s="76"/>
      <c r="T9044" s="76"/>
      <c r="U9044" s="76"/>
      <c r="V9044" s="76"/>
      <c r="W9044" s="76"/>
      <c r="X9044" s="76"/>
      <c r="Y9044" s="677"/>
      <c r="Z9044" s="677"/>
      <c r="AA9044" s="677"/>
      <c r="AB9044" s="677"/>
      <c r="AC9044" s="677"/>
      <c r="AD9044" s="677"/>
      <c r="AE9044" s="677"/>
      <c r="AF9044" s="677"/>
      <c r="AG9044" s="677"/>
      <c r="AH9044" s="677"/>
      <c r="AI9044" s="677"/>
      <c r="AJ9044" s="677"/>
      <c r="AK9044" s="677"/>
      <c r="AL9044" s="677"/>
      <c r="AM9044" s="677"/>
      <c r="AN9044" s="677"/>
      <c r="AO9044" s="677"/>
      <c r="AP9044" s="677"/>
      <c r="AQ9044" s="677"/>
      <c r="AR9044" s="677"/>
      <c r="AS9044" s="677"/>
      <c r="AT9044" s="677"/>
      <c r="AU9044" s="677"/>
      <c r="AV9044" s="677"/>
      <c r="AW9044" s="677"/>
      <c r="AX9044" s="677"/>
      <c r="AY9044" s="677"/>
      <c r="AZ9044" s="677"/>
      <c r="BA9044" s="677"/>
      <c r="BB9044" s="677"/>
      <c r="BC9044" s="677"/>
      <c r="BD9044" s="677"/>
      <c r="BE9044" s="677"/>
      <c r="BF9044" s="677"/>
      <c r="BG9044" s="677"/>
      <c r="BH9044" s="677"/>
      <c r="BI9044" s="677"/>
      <c r="BJ9044" s="677"/>
      <c r="BK9044" s="677"/>
      <c r="BL9044" s="677"/>
      <c r="BM9044" s="677"/>
      <c r="BN9044" s="677"/>
      <c r="BO9044" s="677"/>
      <c r="BP9044" s="677"/>
      <c r="BQ9044" s="677"/>
      <c r="BR9044" s="677"/>
      <c r="BS9044" s="677"/>
      <c r="BT9044" s="677"/>
      <c r="BU9044" s="677"/>
      <c r="BV9044" s="677"/>
      <c r="BW9044" s="677"/>
      <c r="BX9044" s="677"/>
      <c r="BY9044" s="677"/>
      <c r="BZ9044" s="677"/>
      <c r="CA9044" s="677"/>
      <c r="CB9044" s="677"/>
      <c r="CC9044" s="677"/>
      <c r="CD9044" s="677"/>
      <c r="CE9044" s="677"/>
      <c r="CF9044" s="677"/>
      <c r="CG9044" s="677"/>
    </row>
    <row r="9045" spans="1:85">
      <c r="A9045" s="54"/>
      <c r="B9045" s="54"/>
      <c r="C9045" s="80"/>
      <c r="D9045" s="685"/>
      <c r="E9045" s="102"/>
      <c r="F9045" s="685"/>
      <c r="G9045" s="685"/>
      <c r="H9045" s="685"/>
      <c r="I9045" s="686"/>
      <c r="J9045" s="80"/>
      <c r="K9045" s="84" t="s">
        <v>1502</v>
      </c>
      <c r="L9045" s="76">
        <f t="shared" si="489"/>
        <v>4</v>
      </c>
      <c r="M9045" s="76"/>
      <c r="N9045" s="76"/>
      <c r="O9045" s="76"/>
      <c r="P9045" s="76"/>
      <c r="Q9045" s="76"/>
      <c r="R9045" s="76"/>
      <c r="S9045" s="76"/>
      <c r="T9045" s="76"/>
      <c r="U9045" s="76">
        <v>3</v>
      </c>
      <c r="V9045" s="76"/>
      <c r="W9045" s="76"/>
      <c r="X9045" s="76">
        <v>1</v>
      </c>
      <c r="Y9045" s="677"/>
      <c r="Z9045" s="677"/>
      <c r="AA9045" s="677"/>
      <c r="AB9045" s="677"/>
      <c r="AC9045" s="677"/>
      <c r="AD9045" s="677"/>
      <c r="AE9045" s="677"/>
      <c r="AF9045" s="677"/>
      <c r="AG9045" s="677"/>
      <c r="AH9045" s="677"/>
      <c r="AI9045" s="677"/>
      <c r="AJ9045" s="677"/>
      <c r="AK9045" s="677"/>
      <c r="AL9045" s="677"/>
      <c r="AM9045" s="677"/>
      <c r="AN9045" s="677"/>
      <c r="AO9045" s="677"/>
      <c r="AP9045" s="677"/>
      <c r="AQ9045" s="677"/>
      <c r="AR9045" s="677"/>
      <c r="AS9045" s="677"/>
      <c r="AT9045" s="677"/>
      <c r="AU9045" s="677"/>
      <c r="AV9045" s="677"/>
      <c r="AW9045" s="677"/>
      <c r="AX9045" s="677"/>
      <c r="AY9045" s="677"/>
      <c r="AZ9045" s="677"/>
      <c r="BA9045" s="677"/>
      <c r="BB9045" s="677"/>
      <c r="BC9045" s="677"/>
      <c r="BD9045" s="677"/>
      <c r="BE9045" s="677"/>
      <c r="BF9045" s="677"/>
      <c r="BG9045" s="677"/>
      <c r="BH9045" s="677"/>
      <c r="BI9045" s="677"/>
      <c r="BJ9045" s="677"/>
      <c r="BK9045" s="677"/>
      <c r="BL9045" s="677"/>
      <c r="BM9045" s="677"/>
      <c r="BN9045" s="677"/>
      <c r="BO9045" s="677"/>
      <c r="BP9045" s="677"/>
      <c r="BQ9045" s="677"/>
      <c r="BR9045" s="677"/>
      <c r="BS9045" s="677"/>
      <c r="BT9045" s="677"/>
      <c r="BU9045" s="677"/>
      <c r="BV9045" s="677"/>
      <c r="BW9045" s="677"/>
      <c r="BX9045" s="677"/>
      <c r="BY9045" s="677"/>
      <c r="BZ9045" s="677"/>
      <c r="CA9045" s="677"/>
      <c r="CB9045" s="677"/>
      <c r="CC9045" s="677"/>
      <c r="CD9045" s="677"/>
      <c r="CE9045" s="677"/>
      <c r="CF9045" s="677"/>
      <c r="CG9045" s="677"/>
    </row>
    <row r="9046" spans="1:85">
      <c r="A9046" s="54"/>
      <c r="B9046" s="54"/>
      <c r="C9046" s="46" t="s">
        <v>33</v>
      </c>
      <c r="D9046" s="681" t="s">
        <v>13669</v>
      </c>
      <c r="E9046" s="100" t="s">
        <v>13670</v>
      </c>
      <c r="F9046" s="681" t="s">
        <v>13671</v>
      </c>
      <c r="G9046" s="681" t="s">
        <v>13672</v>
      </c>
      <c r="H9046" s="681" t="s">
        <v>13673</v>
      </c>
      <c r="I9046" s="682">
        <v>41359.410000000003</v>
      </c>
      <c r="J9046" s="46" t="s">
        <v>1508</v>
      </c>
      <c r="K9046" s="75" t="s">
        <v>1509</v>
      </c>
      <c r="L9046" s="76">
        <f t="shared" si="489"/>
        <v>0</v>
      </c>
      <c r="M9046" s="76"/>
      <c r="N9046" s="76"/>
      <c r="O9046" s="76"/>
      <c r="P9046" s="76"/>
      <c r="Q9046" s="76"/>
      <c r="R9046" s="76"/>
      <c r="S9046" s="76"/>
      <c r="T9046" s="76"/>
      <c r="U9046" s="76"/>
      <c r="V9046" s="76"/>
      <c r="W9046" s="76"/>
      <c r="X9046" s="76"/>
      <c r="Y9046" s="677"/>
      <c r="Z9046" s="677"/>
      <c r="AA9046" s="677"/>
      <c r="AB9046" s="677"/>
      <c r="AC9046" s="677"/>
      <c r="AD9046" s="677"/>
      <c r="AE9046" s="677"/>
      <c r="AF9046" s="677"/>
      <c r="AG9046" s="677"/>
      <c r="AH9046" s="677"/>
      <c r="AI9046" s="677"/>
      <c r="AJ9046" s="677"/>
      <c r="AK9046" s="677"/>
      <c r="AL9046" s="677"/>
      <c r="AM9046" s="677"/>
      <c r="AN9046" s="677"/>
      <c r="AO9046" s="677"/>
      <c r="AP9046" s="677"/>
      <c r="AQ9046" s="677"/>
      <c r="AR9046" s="677"/>
      <c r="AS9046" s="677"/>
      <c r="AT9046" s="677"/>
      <c r="AU9046" s="677"/>
      <c r="AV9046" s="677"/>
      <c r="AW9046" s="677"/>
      <c r="AX9046" s="677"/>
      <c r="AY9046" s="677"/>
      <c r="AZ9046" s="677"/>
      <c r="BA9046" s="677"/>
      <c r="BB9046" s="677"/>
      <c r="BC9046" s="677"/>
      <c r="BD9046" s="677"/>
      <c r="BE9046" s="677"/>
      <c r="BF9046" s="677"/>
      <c r="BG9046" s="677"/>
      <c r="BH9046" s="677"/>
      <c r="BI9046" s="677"/>
      <c r="BJ9046" s="677"/>
      <c r="BK9046" s="677"/>
      <c r="BL9046" s="677"/>
      <c r="BM9046" s="677"/>
      <c r="BN9046" s="677"/>
      <c r="BO9046" s="677"/>
      <c r="BP9046" s="677"/>
      <c r="BQ9046" s="677"/>
      <c r="BR9046" s="677"/>
      <c r="BS9046" s="677"/>
      <c r="BT9046" s="677"/>
      <c r="BU9046" s="677"/>
      <c r="BV9046" s="677"/>
      <c r="BW9046" s="677"/>
      <c r="BX9046" s="677"/>
      <c r="BY9046" s="677"/>
      <c r="BZ9046" s="677"/>
      <c r="CA9046" s="677"/>
      <c r="CB9046" s="677"/>
      <c r="CC9046" s="677"/>
      <c r="CD9046" s="677"/>
      <c r="CE9046" s="677"/>
      <c r="CF9046" s="677"/>
      <c r="CG9046" s="677"/>
    </row>
    <row r="9047" spans="1:85">
      <c r="A9047" s="54"/>
      <c r="B9047" s="54"/>
      <c r="C9047" s="54"/>
      <c r="D9047" s="683"/>
      <c r="E9047" s="101"/>
      <c r="F9047" s="683"/>
      <c r="G9047" s="683"/>
      <c r="H9047" s="683"/>
      <c r="I9047" s="684"/>
      <c r="J9047" s="54"/>
      <c r="K9047" s="75" t="s">
        <v>1501</v>
      </c>
      <c r="L9047" s="76">
        <f t="shared" si="489"/>
        <v>0</v>
      </c>
      <c r="M9047" s="76"/>
      <c r="N9047" s="76"/>
      <c r="O9047" s="76"/>
      <c r="P9047" s="76"/>
      <c r="Q9047" s="76"/>
      <c r="R9047" s="76"/>
      <c r="S9047" s="76"/>
      <c r="T9047" s="76"/>
      <c r="U9047" s="76"/>
      <c r="V9047" s="76"/>
      <c r="W9047" s="76"/>
      <c r="X9047" s="76"/>
      <c r="Y9047" s="677"/>
      <c r="Z9047" s="677"/>
      <c r="AA9047" s="677"/>
      <c r="AB9047" s="677"/>
      <c r="AC9047" s="677"/>
      <c r="AD9047" s="677"/>
      <c r="AE9047" s="677"/>
      <c r="AF9047" s="677"/>
      <c r="AG9047" s="677"/>
      <c r="AH9047" s="677"/>
      <c r="AI9047" s="677"/>
      <c r="AJ9047" s="677"/>
      <c r="AK9047" s="677"/>
      <c r="AL9047" s="677"/>
      <c r="AM9047" s="677"/>
      <c r="AN9047" s="677"/>
      <c r="AO9047" s="677"/>
      <c r="AP9047" s="677"/>
      <c r="AQ9047" s="677"/>
      <c r="AR9047" s="677"/>
      <c r="AS9047" s="677"/>
      <c r="AT9047" s="677"/>
      <c r="AU9047" s="677"/>
      <c r="AV9047" s="677"/>
      <c r="AW9047" s="677"/>
      <c r="AX9047" s="677"/>
      <c r="AY9047" s="677"/>
      <c r="AZ9047" s="677"/>
      <c r="BA9047" s="677"/>
      <c r="BB9047" s="677"/>
      <c r="BC9047" s="677"/>
      <c r="BD9047" s="677"/>
      <c r="BE9047" s="677"/>
      <c r="BF9047" s="677"/>
      <c r="BG9047" s="677"/>
      <c r="BH9047" s="677"/>
      <c r="BI9047" s="677"/>
      <c r="BJ9047" s="677"/>
      <c r="BK9047" s="677"/>
      <c r="BL9047" s="677"/>
      <c r="BM9047" s="677"/>
      <c r="BN9047" s="677"/>
      <c r="BO9047" s="677"/>
      <c r="BP9047" s="677"/>
      <c r="BQ9047" s="677"/>
      <c r="BR9047" s="677"/>
      <c r="BS9047" s="677"/>
      <c r="BT9047" s="677"/>
      <c r="BU9047" s="677"/>
      <c r="BV9047" s="677"/>
      <c r="BW9047" s="677"/>
      <c r="BX9047" s="677"/>
      <c r="BY9047" s="677"/>
      <c r="BZ9047" s="677"/>
      <c r="CA9047" s="677"/>
      <c r="CB9047" s="677"/>
      <c r="CC9047" s="677"/>
      <c r="CD9047" s="677"/>
      <c r="CE9047" s="677"/>
      <c r="CF9047" s="677"/>
      <c r="CG9047" s="677"/>
    </row>
    <row r="9048" spans="1:85">
      <c r="A9048" s="54"/>
      <c r="B9048" s="54"/>
      <c r="C9048" s="80"/>
      <c r="D9048" s="685"/>
      <c r="E9048" s="102"/>
      <c r="F9048" s="685"/>
      <c r="G9048" s="685"/>
      <c r="H9048" s="685"/>
      <c r="I9048" s="686"/>
      <c r="J9048" s="80"/>
      <c r="K9048" s="84" t="s">
        <v>1502</v>
      </c>
      <c r="L9048" s="76">
        <f t="shared" si="489"/>
        <v>10</v>
      </c>
      <c r="M9048" s="76"/>
      <c r="N9048" s="76"/>
      <c r="O9048" s="76"/>
      <c r="P9048" s="76"/>
      <c r="Q9048" s="76"/>
      <c r="R9048" s="76"/>
      <c r="S9048" s="76"/>
      <c r="T9048" s="76"/>
      <c r="U9048" s="76">
        <v>10</v>
      </c>
      <c r="V9048" s="76"/>
      <c r="W9048" s="76"/>
      <c r="X9048" s="76"/>
      <c r="Y9048" s="677"/>
      <c r="Z9048" s="677"/>
      <c r="AA9048" s="677"/>
      <c r="AB9048" s="677"/>
      <c r="AC9048" s="677"/>
      <c r="AD9048" s="677"/>
      <c r="AE9048" s="677"/>
      <c r="AF9048" s="677"/>
      <c r="AG9048" s="677"/>
      <c r="AH9048" s="677"/>
      <c r="AI9048" s="677"/>
      <c r="AJ9048" s="677"/>
      <c r="AK9048" s="677"/>
      <c r="AL9048" s="677"/>
      <c r="AM9048" s="677"/>
      <c r="AN9048" s="677"/>
      <c r="AO9048" s="677"/>
      <c r="AP9048" s="677"/>
      <c r="AQ9048" s="677"/>
      <c r="AR9048" s="677"/>
      <c r="AS9048" s="677"/>
      <c r="AT9048" s="677"/>
      <c r="AU9048" s="677"/>
      <c r="AV9048" s="677"/>
      <c r="AW9048" s="677"/>
      <c r="AX9048" s="677"/>
      <c r="AY9048" s="677"/>
      <c r="AZ9048" s="677"/>
      <c r="BA9048" s="677"/>
      <c r="BB9048" s="677"/>
      <c r="BC9048" s="677"/>
      <c r="BD9048" s="677"/>
      <c r="BE9048" s="677"/>
      <c r="BF9048" s="677"/>
      <c r="BG9048" s="677"/>
      <c r="BH9048" s="677"/>
      <c r="BI9048" s="677"/>
      <c r="BJ9048" s="677"/>
      <c r="BK9048" s="677"/>
      <c r="BL9048" s="677"/>
      <c r="BM9048" s="677"/>
      <c r="BN9048" s="677"/>
      <c r="BO9048" s="677"/>
      <c r="BP9048" s="677"/>
      <c r="BQ9048" s="677"/>
      <c r="BR9048" s="677"/>
      <c r="BS9048" s="677"/>
      <c r="BT9048" s="677"/>
      <c r="BU9048" s="677"/>
      <c r="BV9048" s="677"/>
      <c r="BW9048" s="677"/>
      <c r="BX9048" s="677"/>
      <c r="BY9048" s="677"/>
      <c r="BZ9048" s="677"/>
      <c r="CA9048" s="677"/>
      <c r="CB9048" s="677"/>
      <c r="CC9048" s="677"/>
      <c r="CD9048" s="677"/>
      <c r="CE9048" s="677"/>
      <c r="CF9048" s="677"/>
      <c r="CG9048" s="677"/>
    </row>
    <row r="9049" spans="1:85">
      <c r="A9049" s="54"/>
      <c r="B9049" s="54"/>
      <c r="C9049" s="46" t="s">
        <v>33</v>
      </c>
      <c r="D9049" s="681" t="s">
        <v>12053</v>
      </c>
      <c r="E9049" s="100" t="s">
        <v>13674</v>
      </c>
      <c r="F9049" s="681" t="s">
        <v>12055</v>
      </c>
      <c r="G9049" s="681" t="s">
        <v>13595</v>
      </c>
      <c r="H9049" s="681" t="s">
        <v>13675</v>
      </c>
      <c r="I9049" s="682">
        <v>0</v>
      </c>
      <c r="J9049" s="46" t="s">
        <v>1508</v>
      </c>
      <c r="K9049" s="75" t="s">
        <v>1509</v>
      </c>
      <c r="L9049" s="76">
        <f t="shared" si="489"/>
        <v>0</v>
      </c>
      <c r="M9049" s="76"/>
      <c r="N9049" s="76"/>
      <c r="O9049" s="76"/>
      <c r="P9049" s="76"/>
      <c r="Q9049" s="76"/>
      <c r="R9049" s="76"/>
      <c r="S9049" s="76"/>
      <c r="T9049" s="76"/>
      <c r="U9049" s="76"/>
      <c r="V9049" s="76"/>
      <c r="W9049" s="76"/>
      <c r="X9049" s="76"/>
      <c r="Y9049" s="677"/>
      <c r="Z9049" s="677"/>
      <c r="AA9049" s="677"/>
      <c r="AB9049" s="677"/>
      <c r="AC9049" s="677"/>
      <c r="AD9049" s="677"/>
      <c r="AE9049" s="677"/>
      <c r="AF9049" s="677"/>
      <c r="AG9049" s="677"/>
      <c r="AH9049" s="677"/>
      <c r="AI9049" s="677"/>
      <c r="AJ9049" s="677"/>
      <c r="AK9049" s="677"/>
      <c r="AL9049" s="677"/>
      <c r="AM9049" s="677"/>
      <c r="AN9049" s="677"/>
      <c r="AO9049" s="677"/>
      <c r="AP9049" s="677"/>
      <c r="AQ9049" s="677"/>
      <c r="AR9049" s="677"/>
      <c r="AS9049" s="677"/>
      <c r="AT9049" s="677"/>
      <c r="AU9049" s="677"/>
      <c r="AV9049" s="677"/>
      <c r="AW9049" s="677"/>
      <c r="AX9049" s="677"/>
      <c r="AY9049" s="677"/>
      <c r="AZ9049" s="677"/>
      <c r="BA9049" s="677"/>
      <c r="BB9049" s="677"/>
      <c r="BC9049" s="677"/>
      <c r="BD9049" s="677"/>
      <c r="BE9049" s="677"/>
      <c r="BF9049" s="677"/>
      <c r="BG9049" s="677"/>
      <c r="BH9049" s="677"/>
      <c r="BI9049" s="677"/>
      <c r="BJ9049" s="677"/>
      <c r="BK9049" s="677"/>
      <c r="BL9049" s="677"/>
      <c r="BM9049" s="677"/>
      <c r="BN9049" s="677"/>
      <c r="BO9049" s="677"/>
      <c r="BP9049" s="677"/>
      <c r="BQ9049" s="677"/>
      <c r="BR9049" s="677"/>
      <c r="BS9049" s="677"/>
      <c r="BT9049" s="677"/>
      <c r="BU9049" s="677"/>
      <c r="BV9049" s="677"/>
      <c r="BW9049" s="677"/>
      <c r="BX9049" s="677"/>
      <c r="BY9049" s="677"/>
      <c r="BZ9049" s="677"/>
      <c r="CA9049" s="677"/>
      <c r="CB9049" s="677"/>
      <c r="CC9049" s="677"/>
      <c r="CD9049" s="677"/>
      <c r="CE9049" s="677"/>
      <c r="CF9049" s="677"/>
      <c r="CG9049" s="677"/>
    </row>
    <row r="9050" spans="1:85">
      <c r="A9050" s="54"/>
      <c r="B9050" s="54"/>
      <c r="C9050" s="54"/>
      <c r="D9050" s="683"/>
      <c r="E9050" s="101"/>
      <c r="F9050" s="683"/>
      <c r="G9050" s="683"/>
      <c r="H9050" s="683"/>
      <c r="I9050" s="684"/>
      <c r="J9050" s="54"/>
      <c r="K9050" s="75" t="s">
        <v>1501</v>
      </c>
      <c r="L9050" s="76">
        <f t="shared" si="489"/>
        <v>0</v>
      </c>
      <c r="M9050" s="76"/>
      <c r="N9050" s="76"/>
      <c r="O9050" s="76"/>
      <c r="P9050" s="76"/>
      <c r="Q9050" s="76"/>
      <c r="R9050" s="76"/>
      <c r="S9050" s="76"/>
      <c r="T9050" s="76"/>
      <c r="U9050" s="76"/>
      <c r="V9050" s="76"/>
      <c r="W9050" s="76"/>
      <c r="X9050" s="76"/>
      <c r="Y9050" s="677"/>
      <c r="Z9050" s="677"/>
      <c r="AA9050" s="677"/>
      <c r="AB9050" s="677"/>
      <c r="AC9050" s="677"/>
      <c r="AD9050" s="677"/>
      <c r="AE9050" s="677"/>
      <c r="AF9050" s="677"/>
      <c r="AG9050" s="677"/>
      <c r="AH9050" s="677"/>
      <c r="AI9050" s="677"/>
      <c r="AJ9050" s="677"/>
      <c r="AK9050" s="677"/>
      <c r="AL9050" s="677"/>
      <c r="AM9050" s="677"/>
      <c r="AN9050" s="677"/>
      <c r="AO9050" s="677"/>
      <c r="AP9050" s="677"/>
      <c r="AQ9050" s="677"/>
      <c r="AR9050" s="677"/>
      <c r="AS9050" s="677"/>
      <c r="AT9050" s="677"/>
      <c r="AU9050" s="677"/>
      <c r="AV9050" s="677"/>
      <c r="AW9050" s="677"/>
      <c r="AX9050" s="677"/>
      <c r="AY9050" s="677"/>
      <c r="AZ9050" s="677"/>
      <c r="BA9050" s="677"/>
      <c r="BB9050" s="677"/>
      <c r="BC9050" s="677"/>
      <c r="BD9050" s="677"/>
      <c r="BE9050" s="677"/>
      <c r="BF9050" s="677"/>
      <c r="BG9050" s="677"/>
      <c r="BH9050" s="677"/>
      <c r="BI9050" s="677"/>
      <c r="BJ9050" s="677"/>
      <c r="BK9050" s="677"/>
      <c r="BL9050" s="677"/>
      <c r="BM9050" s="677"/>
      <c r="BN9050" s="677"/>
      <c r="BO9050" s="677"/>
      <c r="BP9050" s="677"/>
      <c r="BQ9050" s="677"/>
      <c r="BR9050" s="677"/>
      <c r="BS9050" s="677"/>
      <c r="BT9050" s="677"/>
      <c r="BU9050" s="677"/>
      <c r="BV9050" s="677"/>
      <c r="BW9050" s="677"/>
      <c r="BX9050" s="677"/>
      <c r="BY9050" s="677"/>
      <c r="BZ9050" s="677"/>
      <c r="CA9050" s="677"/>
      <c r="CB9050" s="677"/>
      <c r="CC9050" s="677"/>
      <c r="CD9050" s="677"/>
      <c r="CE9050" s="677"/>
      <c r="CF9050" s="677"/>
      <c r="CG9050" s="677"/>
    </row>
    <row r="9051" spans="1:85">
      <c r="A9051" s="54"/>
      <c r="B9051" s="54"/>
      <c r="C9051" s="80"/>
      <c r="D9051" s="685"/>
      <c r="E9051" s="102"/>
      <c r="F9051" s="685"/>
      <c r="G9051" s="685"/>
      <c r="H9051" s="685"/>
      <c r="I9051" s="686"/>
      <c r="J9051" s="80"/>
      <c r="K9051" s="84" t="s">
        <v>1502</v>
      </c>
      <c r="L9051" s="76">
        <f t="shared" si="489"/>
        <v>2</v>
      </c>
      <c r="M9051" s="76"/>
      <c r="N9051" s="76"/>
      <c r="O9051" s="76"/>
      <c r="P9051" s="76"/>
      <c r="Q9051" s="76"/>
      <c r="R9051" s="76"/>
      <c r="S9051" s="76"/>
      <c r="T9051" s="76"/>
      <c r="U9051" s="76">
        <v>2</v>
      </c>
      <c r="V9051" s="76"/>
      <c r="W9051" s="76"/>
      <c r="X9051" s="76"/>
      <c r="Y9051" s="677"/>
      <c r="Z9051" s="677"/>
      <c r="AA9051" s="677"/>
      <c r="AB9051" s="677"/>
      <c r="AC9051" s="677"/>
      <c r="AD9051" s="677"/>
      <c r="AE9051" s="677"/>
      <c r="AF9051" s="677"/>
      <c r="AG9051" s="677"/>
      <c r="AH9051" s="677"/>
      <c r="AI9051" s="677"/>
      <c r="AJ9051" s="677"/>
      <c r="AK9051" s="677"/>
      <c r="AL9051" s="677"/>
      <c r="AM9051" s="677"/>
      <c r="AN9051" s="677"/>
      <c r="AO9051" s="677"/>
      <c r="AP9051" s="677"/>
      <c r="AQ9051" s="677"/>
      <c r="AR9051" s="677"/>
      <c r="AS9051" s="677"/>
      <c r="AT9051" s="677"/>
      <c r="AU9051" s="677"/>
      <c r="AV9051" s="677"/>
      <c r="AW9051" s="677"/>
      <c r="AX9051" s="677"/>
      <c r="AY9051" s="677"/>
      <c r="AZ9051" s="677"/>
      <c r="BA9051" s="677"/>
      <c r="BB9051" s="677"/>
      <c r="BC9051" s="677"/>
      <c r="BD9051" s="677"/>
      <c r="BE9051" s="677"/>
      <c r="BF9051" s="677"/>
      <c r="BG9051" s="677"/>
      <c r="BH9051" s="677"/>
      <c r="BI9051" s="677"/>
      <c r="BJ9051" s="677"/>
      <c r="BK9051" s="677"/>
      <c r="BL9051" s="677"/>
      <c r="BM9051" s="677"/>
      <c r="BN9051" s="677"/>
      <c r="BO9051" s="677"/>
      <c r="BP9051" s="677"/>
      <c r="BQ9051" s="677"/>
      <c r="BR9051" s="677"/>
      <c r="BS9051" s="677"/>
      <c r="BT9051" s="677"/>
      <c r="BU9051" s="677"/>
      <c r="BV9051" s="677"/>
      <c r="BW9051" s="677"/>
      <c r="BX9051" s="677"/>
      <c r="BY9051" s="677"/>
      <c r="BZ9051" s="677"/>
      <c r="CA9051" s="677"/>
      <c r="CB9051" s="677"/>
      <c r="CC9051" s="677"/>
      <c r="CD9051" s="677"/>
      <c r="CE9051" s="677"/>
      <c r="CF9051" s="677"/>
      <c r="CG9051" s="677"/>
    </row>
    <row r="9052" spans="1:85">
      <c r="A9052" s="54"/>
      <c r="B9052" s="54"/>
      <c r="C9052" s="46" t="s">
        <v>33</v>
      </c>
      <c r="D9052" s="681" t="s">
        <v>13676</v>
      </c>
      <c r="E9052" s="100" t="s">
        <v>13677</v>
      </c>
      <c r="F9052" s="681" t="s">
        <v>13678</v>
      </c>
      <c r="G9052" s="681" t="s">
        <v>13679</v>
      </c>
      <c r="H9052" s="681" t="s">
        <v>13680</v>
      </c>
      <c r="I9052" s="682">
        <v>33.97</v>
      </c>
      <c r="J9052" s="46" t="s">
        <v>1508</v>
      </c>
      <c r="K9052" s="75" t="s">
        <v>1509</v>
      </c>
      <c r="L9052" s="76">
        <f t="shared" si="489"/>
        <v>0</v>
      </c>
      <c r="M9052" s="76"/>
      <c r="N9052" s="76"/>
      <c r="O9052" s="76"/>
      <c r="P9052" s="76"/>
      <c r="Q9052" s="76"/>
      <c r="R9052" s="76"/>
      <c r="S9052" s="76"/>
      <c r="T9052" s="76"/>
      <c r="U9052" s="76"/>
      <c r="V9052" s="76"/>
      <c r="W9052" s="76"/>
      <c r="X9052" s="76"/>
      <c r="Y9052" s="677"/>
      <c r="Z9052" s="677"/>
      <c r="AA9052" s="677"/>
      <c r="AB9052" s="677"/>
      <c r="AC9052" s="677"/>
      <c r="AD9052" s="677"/>
      <c r="AE9052" s="677"/>
      <c r="AF9052" s="677"/>
      <c r="AG9052" s="677"/>
      <c r="AH9052" s="677"/>
      <c r="AI9052" s="677"/>
      <c r="AJ9052" s="677"/>
      <c r="AK9052" s="677"/>
      <c r="AL9052" s="677"/>
      <c r="AM9052" s="677"/>
      <c r="AN9052" s="677"/>
      <c r="AO9052" s="677"/>
      <c r="AP9052" s="677"/>
      <c r="AQ9052" s="677"/>
      <c r="AR9052" s="677"/>
      <c r="AS9052" s="677"/>
      <c r="AT9052" s="677"/>
      <c r="AU9052" s="677"/>
      <c r="AV9052" s="677"/>
      <c r="AW9052" s="677"/>
      <c r="AX9052" s="677"/>
      <c r="AY9052" s="677"/>
      <c r="AZ9052" s="677"/>
      <c r="BA9052" s="677"/>
      <c r="BB9052" s="677"/>
      <c r="BC9052" s="677"/>
      <c r="BD9052" s="677"/>
      <c r="BE9052" s="677"/>
      <c r="BF9052" s="677"/>
      <c r="BG9052" s="677"/>
      <c r="BH9052" s="677"/>
      <c r="BI9052" s="677"/>
      <c r="BJ9052" s="677"/>
      <c r="BK9052" s="677"/>
      <c r="BL9052" s="677"/>
      <c r="BM9052" s="677"/>
      <c r="BN9052" s="677"/>
      <c r="BO9052" s="677"/>
      <c r="BP9052" s="677"/>
      <c r="BQ9052" s="677"/>
      <c r="BR9052" s="677"/>
      <c r="BS9052" s="677"/>
      <c r="BT9052" s="677"/>
      <c r="BU9052" s="677"/>
      <c r="BV9052" s="677"/>
      <c r="BW9052" s="677"/>
      <c r="BX9052" s="677"/>
      <c r="BY9052" s="677"/>
      <c r="BZ9052" s="677"/>
      <c r="CA9052" s="677"/>
      <c r="CB9052" s="677"/>
      <c r="CC9052" s="677"/>
      <c r="CD9052" s="677"/>
      <c r="CE9052" s="677"/>
      <c r="CF9052" s="677"/>
      <c r="CG9052" s="677"/>
    </row>
    <row r="9053" spans="1:85">
      <c r="A9053" s="54"/>
      <c r="B9053" s="54"/>
      <c r="C9053" s="54"/>
      <c r="D9053" s="683"/>
      <c r="E9053" s="101"/>
      <c r="F9053" s="683"/>
      <c r="G9053" s="683"/>
      <c r="H9053" s="683"/>
      <c r="I9053" s="684"/>
      <c r="J9053" s="54"/>
      <c r="K9053" s="75" t="s">
        <v>1501</v>
      </c>
      <c r="L9053" s="76">
        <f t="shared" si="489"/>
        <v>0</v>
      </c>
      <c r="M9053" s="76"/>
      <c r="N9053" s="76"/>
      <c r="O9053" s="76"/>
      <c r="P9053" s="76"/>
      <c r="Q9053" s="76"/>
      <c r="R9053" s="76"/>
      <c r="S9053" s="76"/>
      <c r="T9053" s="76"/>
      <c r="U9053" s="76"/>
      <c r="V9053" s="76"/>
      <c r="W9053" s="76"/>
      <c r="X9053" s="76"/>
      <c r="Y9053" s="677"/>
      <c r="Z9053" s="677"/>
      <c r="AA9053" s="677"/>
      <c r="AB9053" s="677"/>
      <c r="AC9053" s="677"/>
      <c r="AD9053" s="677"/>
      <c r="AE9053" s="677"/>
      <c r="AF9053" s="677"/>
      <c r="AG9053" s="677"/>
      <c r="AH9053" s="677"/>
      <c r="AI9053" s="677"/>
      <c r="AJ9053" s="677"/>
      <c r="AK9053" s="677"/>
      <c r="AL9053" s="677"/>
      <c r="AM9053" s="677"/>
      <c r="AN9053" s="677"/>
      <c r="AO9053" s="677"/>
      <c r="AP9053" s="677"/>
      <c r="AQ9053" s="677"/>
      <c r="AR9053" s="677"/>
      <c r="AS9053" s="677"/>
      <c r="AT9053" s="677"/>
      <c r="AU9053" s="677"/>
      <c r="AV9053" s="677"/>
      <c r="AW9053" s="677"/>
      <c r="AX9053" s="677"/>
      <c r="AY9053" s="677"/>
      <c r="AZ9053" s="677"/>
      <c r="BA9053" s="677"/>
      <c r="BB9053" s="677"/>
      <c r="BC9053" s="677"/>
      <c r="BD9053" s="677"/>
      <c r="BE9053" s="677"/>
      <c r="BF9053" s="677"/>
      <c r="BG9053" s="677"/>
      <c r="BH9053" s="677"/>
      <c r="BI9053" s="677"/>
      <c r="BJ9053" s="677"/>
      <c r="BK9053" s="677"/>
      <c r="BL9053" s="677"/>
      <c r="BM9053" s="677"/>
      <c r="BN9053" s="677"/>
      <c r="BO9053" s="677"/>
      <c r="BP9053" s="677"/>
      <c r="BQ9053" s="677"/>
      <c r="BR9053" s="677"/>
      <c r="BS9053" s="677"/>
      <c r="BT9053" s="677"/>
      <c r="BU9053" s="677"/>
      <c r="BV9053" s="677"/>
      <c r="BW9053" s="677"/>
      <c r="BX9053" s="677"/>
      <c r="BY9053" s="677"/>
      <c r="BZ9053" s="677"/>
      <c r="CA9053" s="677"/>
      <c r="CB9053" s="677"/>
      <c r="CC9053" s="677"/>
      <c r="CD9053" s="677"/>
      <c r="CE9053" s="677"/>
      <c r="CF9053" s="677"/>
      <c r="CG9053" s="677"/>
    </row>
    <row r="9054" spans="1:85">
      <c r="A9054" s="54"/>
      <c r="B9054" s="54"/>
      <c r="C9054" s="80"/>
      <c r="D9054" s="685"/>
      <c r="E9054" s="102"/>
      <c r="F9054" s="685"/>
      <c r="G9054" s="685"/>
      <c r="H9054" s="685"/>
      <c r="I9054" s="686"/>
      <c r="J9054" s="80"/>
      <c r="K9054" s="84" t="s">
        <v>1502</v>
      </c>
      <c r="L9054" s="76">
        <f t="shared" si="489"/>
        <v>2</v>
      </c>
      <c r="M9054" s="76"/>
      <c r="N9054" s="76"/>
      <c r="O9054" s="76"/>
      <c r="P9054" s="76"/>
      <c r="Q9054" s="76"/>
      <c r="R9054" s="76"/>
      <c r="S9054" s="76"/>
      <c r="T9054" s="76"/>
      <c r="U9054" s="76">
        <v>2</v>
      </c>
      <c r="V9054" s="76"/>
      <c r="W9054" s="76"/>
      <c r="X9054" s="76"/>
      <c r="Y9054" s="677"/>
      <c r="Z9054" s="677"/>
      <c r="AA9054" s="677"/>
      <c r="AB9054" s="677"/>
      <c r="AC9054" s="677"/>
      <c r="AD9054" s="677"/>
      <c r="AE9054" s="677"/>
      <c r="AF9054" s="677"/>
      <c r="AG9054" s="677"/>
      <c r="AH9054" s="677"/>
      <c r="AI9054" s="677"/>
      <c r="AJ9054" s="677"/>
      <c r="AK9054" s="677"/>
      <c r="AL9054" s="677"/>
      <c r="AM9054" s="677"/>
      <c r="AN9054" s="677"/>
      <c r="AO9054" s="677"/>
      <c r="AP9054" s="677"/>
      <c r="AQ9054" s="677"/>
      <c r="AR9054" s="677"/>
      <c r="AS9054" s="677"/>
      <c r="AT9054" s="677"/>
      <c r="AU9054" s="677"/>
      <c r="AV9054" s="677"/>
      <c r="AW9054" s="677"/>
      <c r="AX9054" s="677"/>
      <c r="AY9054" s="677"/>
      <c r="AZ9054" s="677"/>
      <c r="BA9054" s="677"/>
      <c r="BB9054" s="677"/>
      <c r="BC9054" s="677"/>
      <c r="BD9054" s="677"/>
      <c r="BE9054" s="677"/>
      <c r="BF9054" s="677"/>
      <c r="BG9054" s="677"/>
      <c r="BH9054" s="677"/>
      <c r="BI9054" s="677"/>
      <c r="BJ9054" s="677"/>
      <c r="BK9054" s="677"/>
      <c r="BL9054" s="677"/>
      <c r="BM9054" s="677"/>
      <c r="BN9054" s="677"/>
      <c r="BO9054" s="677"/>
      <c r="BP9054" s="677"/>
      <c r="BQ9054" s="677"/>
      <c r="BR9054" s="677"/>
      <c r="BS9054" s="677"/>
      <c r="BT9054" s="677"/>
      <c r="BU9054" s="677"/>
      <c r="BV9054" s="677"/>
      <c r="BW9054" s="677"/>
      <c r="BX9054" s="677"/>
      <c r="BY9054" s="677"/>
      <c r="BZ9054" s="677"/>
      <c r="CA9054" s="677"/>
      <c r="CB9054" s="677"/>
      <c r="CC9054" s="677"/>
      <c r="CD9054" s="677"/>
      <c r="CE9054" s="677"/>
      <c r="CF9054" s="677"/>
      <c r="CG9054" s="677"/>
    </row>
    <row r="9055" spans="1:85">
      <c r="A9055" s="54"/>
      <c r="B9055" s="54"/>
      <c r="C9055" s="46" t="s">
        <v>33</v>
      </c>
      <c r="D9055" s="681" t="s">
        <v>11824</v>
      </c>
      <c r="E9055" s="100" t="s">
        <v>13681</v>
      </c>
      <c r="F9055" s="681" t="s">
        <v>13682</v>
      </c>
      <c r="G9055" s="681" t="s">
        <v>13683</v>
      </c>
      <c r="H9055" s="681" t="s">
        <v>13684</v>
      </c>
      <c r="I9055" s="682">
        <v>99666</v>
      </c>
      <c r="J9055" s="46" t="s">
        <v>1508</v>
      </c>
      <c r="K9055" s="75" t="s">
        <v>1509</v>
      </c>
      <c r="L9055" s="76">
        <f t="shared" si="489"/>
        <v>0</v>
      </c>
      <c r="M9055" s="76"/>
      <c r="N9055" s="76"/>
      <c r="O9055" s="76"/>
      <c r="P9055" s="76"/>
      <c r="Q9055" s="76"/>
      <c r="R9055" s="76"/>
      <c r="S9055" s="76"/>
      <c r="T9055" s="76"/>
      <c r="U9055" s="76"/>
      <c r="V9055" s="76"/>
      <c r="W9055" s="76"/>
      <c r="X9055" s="76"/>
      <c r="Y9055" s="677"/>
      <c r="Z9055" s="677"/>
      <c r="AA9055" s="677"/>
      <c r="AB9055" s="677"/>
      <c r="AC9055" s="677"/>
      <c r="AD9055" s="677"/>
      <c r="AE9055" s="677"/>
      <c r="AF9055" s="677"/>
      <c r="AG9055" s="677"/>
      <c r="AH9055" s="677"/>
      <c r="AI9055" s="677"/>
      <c r="AJ9055" s="677"/>
      <c r="AK9055" s="677"/>
      <c r="AL9055" s="677"/>
      <c r="AM9055" s="677"/>
      <c r="AN9055" s="677"/>
      <c r="AO9055" s="677"/>
      <c r="AP9055" s="677"/>
      <c r="AQ9055" s="677"/>
      <c r="AR9055" s="677"/>
      <c r="AS9055" s="677"/>
      <c r="AT9055" s="677"/>
      <c r="AU9055" s="677"/>
      <c r="AV9055" s="677"/>
      <c r="AW9055" s="677"/>
      <c r="AX9055" s="677"/>
      <c r="AY9055" s="677"/>
      <c r="AZ9055" s="677"/>
      <c r="BA9055" s="677"/>
      <c r="BB9055" s="677"/>
      <c r="BC9055" s="677"/>
      <c r="BD9055" s="677"/>
      <c r="BE9055" s="677"/>
      <c r="BF9055" s="677"/>
      <c r="BG9055" s="677"/>
      <c r="BH9055" s="677"/>
      <c r="BI9055" s="677"/>
      <c r="BJ9055" s="677"/>
      <c r="BK9055" s="677"/>
      <c r="BL9055" s="677"/>
      <c r="BM9055" s="677"/>
      <c r="BN9055" s="677"/>
      <c r="BO9055" s="677"/>
      <c r="BP9055" s="677"/>
      <c r="BQ9055" s="677"/>
      <c r="BR9055" s="677"/>
      <c r="BS9055" s="677"/>
      <c r="BT9055" s="677"/>
      <c r="BU9055" s="677"/>
      <c r="BV9055" s="677"/>
      <c r="BW9055" s="677"/>
      <c r="BX9055" s="677"/>
      <c r="BY9055" s="677"/>
      <c r="BZ9055" s="677"/>
      <c r="CA9055" s="677"/>
      <c r="CB9055" s="677"/>
      <c r="CC9055" s="677"/>
      <c r="CD9055" s="677"/>
      <c r="CE9055" s="677"/>
      <c r="CF9055" s="677"/>
      <c r="CG9055" s="677"/>
    </row>
    <row r="9056" spans="1:85">
      <c r="A9056" s="54"/>
      <c r="B9056" s="54"/>
      <c r="C9056" s="54"/>
      <c r="D9056" s="683"/>
      <c r="E9056" s="101"/>
      <c r="F9056" s="683"/>
      <c r="G9056" s="683"/>
      <c r="H9056" s="683"/>
      <c r="I9056" s="684"/>
      <c r="J9056" s="54"/>
      <c r="K9056" s="75" t="s">
        <v>1501</v>
      </c>
      <c r="L9056" s="76">
        <f t="shared" si="489"/>
        <v>0</v>
      </c>
      <c r="M9056" s="76"/>
      <c r="N9056" s="76"/>
      <c r="O9056" s="76"/>
      <c r="P9056" s="76"/>
      <c r="Q9056" s="76"/>
      <c r="R9056" s="76"/>
      <c r="S9056" s="76"/>
      <c r="T9056" s="76"/>
      <c r="U9056" s="76"/>
      <c r="V9056" s="76"/>
      <c r="W9056" s="76"/>
      <c r="X9056" s="76"/>
      <c r="Y9056" s="677"/>
      <c r="Z9056" s="677"/>
      <c r="AA9056" s="677"/>
      <c r="AB9056" s="677"/>
      <c r="AC9056" s="677"/>
      <c r="AD9056" s="677"/>
      <c r="AE9056" s="677"/>
      <c r="AF9056" s="677"/>
      <c r="AG9056" s="677"/>
      <c r="AH9056" s="677"/>
      <c r="AI9056" s="677"/>
      <c r="AJ9056" s="677"/>
      <c r="AK9056" s="677"/>
      <c r="AL9056" s="677"/>
      <c r="AM9056" s="677"/>
      <c r="AN9056" s="677"/>
      <c r="AO9056" s="677"/>
      <c r="AP9056" s="677"/>
      <c r="AQ9056" s="677"/>
      <c r="AR9056" s="677"/>
      <c r="AS9056" s="677"/>
      <c r="AT9056" s="677"/>
      <c r="AU9056" s="677"/>
      <c r="AV9056" s="677"/>
      <c r="AW9056" s="677"/>
      <c r="AX9056" s="677"/>
      <c r="AY9056" s="677"/>
      <c r="AZ9056" s="677"/>
      <c r="BA9056" s="677"/>
      <c r="BB9056" s="677"/>
      <c r="BC9056" s="677"/>
      <c r="BD9056" s="677"/>
      <c r="BE9056" s="677"/>
      <c r="BF9056" s="677"/>
      <c r="BG9056" s="677"/>
      <c r="BH9056" s="677"/>
      <c r="BI9056" s="677"/>
      <c r="BJ9056" s="677"/>
      <c r="BK9056" s="677"/>
      <c r="BL9056" s="677"/>
      <c r="BM9056" s="677"/>
      <c r="BN9056" s="677"/>
      <c r="BO9056" s="677"/>
      <c r="BP9056" s="677"/>
      <c r="BQ9056" s="677"/>
      <c r="BR9056" s="677"/>
      <c r="BS9056" s="677"/>
      <c r="BT9056" s="677"/>
      <c r="BU9056" s="677"/>
      <c r="BV9056" s="677"/>
      <c r="BW9056" s="677"/>
      <c r="BX9056" s="677"/>
      <c r="BY9056" s="677"/>
      <c r="BZ9056" s="677"/>
      <c r="CA9056" s="677"/>
      <c r="CB9056" s="677"/>
      <c r="CC9056" s="677"/>
      <c r="CD9056" s="677"/>
      <c r="CE9056" s="677"/>
      <c r="CF9056" s="677"/>
      <c r="CG9056" s="677"/>
    </row>
    <row r="9057" spans="1:85">
      <c r="A9057" s="54"/>
      <c r="B9057" s="54"/>
      <c r="C9057" s="80"/>
      <c r="D9057" s="685"/>
      <c r="E9057" s="102"/>
      <c r="F9057" s="685"/>
      <c r="G9057" s="685"/>
      <c r="H9057" s="685"/>
      <c r="I9057" s="686"/>
      <c r="J9057" s="80"/>
      <c r="K9057" s="84" t="s">
        <v>1502</v>
      </c>
      <c r="L9057" s="76">
        <f t="shared" si="489"/>
        <v>21</v>
      </c>
      <c r="M9057" s="76"/>
      <c r="N9057" s="76"/>
      <c r="O9057" s="76"/>
      <c r="P9057" s="76"/>
      <c r="Q9057" s="76"/>
      <c r="R9057" s="76"/>
      <c r="S9057" s="76"/>
      <c r="T9057" s="76"/>
      <c r="U9057" s="76">
        <v>21</v>
      </c>
      <c r="V9057" s="76"/>
      <c r="W9057" s="76"/>
      <c r="X9057" s="76"/>
      <c r="Y9057" s="677"/>
      <c r="Z9057" s="677"/>
      <c r="AA9057" s="677"/>
      <c r="AB9057" s="677"/>
      <c r="AC9057" s="677"/>
      <c r="AD9057" s="677"/>
      <c r="AE9057" s="677"/>
      <c r="AF9057" s="677"/>
      <c r="AG9057" s="677"/>
      <c r="AH9057" s="677"/>
      <c r="AI9057" s="677"/>
      <c r="AJ9057" s="677"/>
      <c r="AK9057" s="677"/>
      <c r="AL9057" s="677"/>
      <c r="AM9057" s="677"/>
      <c r="AN9057" s="677"/>
      <c r="AO9057" s="677"/>
      <c r="AP9057" s="677"/>
      <c r="AQ9057" s="677"/>
      <c r="AR9057" s="677"/>
      <c r="AS9057" s="677"/>
      <c r="AT9057" s="677"/>
      <c r="AU9057" s="677"/>
      <c r="AV9057" s="677"/>
      <c r="AW9057" s="677"/>
      <c r="AX9057" s="677"/>
      <c r="AY9057" s="677"/>
      <c r="AZ9057" s="677"/>
      <c r="BA9057" s="677"/>
      <c r="BB9057" s="677"/>
      <c r="BC9057" s="677"/>
      <c r="BD9057" s="677"/>
      <c r="BE9057" s="677"/>
      <c r="BF9057" s="677"/>
      <c r="BG9057" s="677"/>
      <c r="BH9057" s="677"/>
      <c r="BI9057" s="677"/>
      <c r="BJ9057" s="677"/>
      <c r="BK9057" s="677"/>
      <c r="BL9057" s="677"/>
      <c r="BM9057" s="677"/>
      <c r="BN9057" s="677"/>
      <c r="BO9057" s="677"/>
      <c r="BP9057" s="677"/>
      <c r="BQ9057" s="677"/>
      <c r="BR9057" s="677"/>
      <c r="BS9057" s="677"/>
      <c r="BT9057" s="677"/>
      <c r="BU9057" s="677"/>
      <c r="BV9057" s="677"/>
      <c r="BW9057" s="677"/>
      <c r="BX9057" s="677"/>
      <c r="BY9057" s="677"/>
      <c r="BZ9057" s="677"/>
      <c r="CA9057" s="677"/>
      <c r="CB9057" s="677"/>
      <c r="CC9057" s="677"/>
      <c r="CD9057" s="677"/>
      <c r="CE9057" s="677"/>
      <c r="CF9057" s="677"/>
      <c r="CG9057" s="677"/>
    </row>
    <row r="9058" spans="1:85">
      <c r="A9058" s="54"/>
      <c r="B9058" s="54"/>
      <c r="C9058" s="46" t="s">
        <v>33</v>
      </c>
      <c r="D9058" s="681" t="s">
        <v>13685</v>
      </c>
      <c r="E9058" s="100" t="s">
        <v>13686</v>
      </c>
      <c r="F9058" s="681" t="s">
        <v>13687</v>
      </c>
      <c r="G9058" s="681" t="s">
        <v>13688</v>
      </c>
      <c r="H9058" s="681" t="s">
        <v>13689</v>
      </c>
      <c r="I9058" s="682">
        <v>1161.9000000000001</v>
      </c>
      <c r="J9058" s="46" t="s">
        <v>1508</v>
      </c>
      <c r="K9058" s="75" t="s">
        <v>1509</v>
      </c>
      <c r="L9058" s="76">
        <f t="shared" si="489"/>
        <v>0</v>
      </c>
      <c r="M9058" s="76"/>
      <c r="N9058" s="76"/>
      <c r="O9058" s="76"/>
      <c r="P9058" s="76"/>
      <c r="Q9058" s="76"/>
      <c r="R9058" s="76"/>
      <c r="S9058" s="76"/>
      <c r="T9058" s="76"/>
      <c r="U9058" s="76"/>
      <c r="V9058" s="76"/>
      <c r="W9058" s="76"/>
      <c r="X9058" s="76"/>
      <c r="Y9058" s="677"/>
      <c r="Z9058" s="677"/>
      <c r="AA9058" s="677"/>
      <c r="AB9058" s="677"/>
      <c r="AC9058" s="677"/>
      <c r="AD9058" s="677"/>
      <c r="AE9058" s="677"/>
      <c r="AF9058" s="677"/>
      <c r="AG9058" s="677"/>
      <c r="AH9058" s="677"/>
      <c r="AI9058" s="677"/>
      <c r="AJ9058" s="677"/>
      <c r="AK9058" s="677"/>
      <c r="AL9058" s="677"/>
      <c r="AM9058" s="677"/>
      <c r="AN9058" s="677"/>
      <c r="AO9058" s="677"/>
      <c r="AP9058" s="677"/>
      <c r="AQ9058" s="677"/>
      <c r="AR9058" s="677"/>
      <c r="AS9058" s="677"/>
      <c r="AT9058" s="677"/>
      <c r="AU9058" s="677"/>
      <c r="AV9058" s="677"/>
      <c r="AW9058" s="677"/>
      <c r="AX9058" s="677"/>
      <c r="AY9058" s="677"/>
      <c r="AZ9058" s="677"/>
      <c r="BA9058" s="677"/>
      <c r="BB9058" s="677"/>
      <c r="BC9058" s="677"/>
      <c r="BD9058" s="677"/>
      <c r="BE9058" s="677"/>
      <c r="BF9058" s="677"/>
      <c r="BG9058" s="677"/>
      <c r="BH9058" s="677"/>
      <c r="BI9058" s="677"/>
      <c r="BJ9058" s="677"/>
      <c r="BK9058" s="677"/>
      <c r="BL9058" s="677"/>
      <c r="BM9058" s="677"/>
      <c r="BN9058" s="677"/>
      <c r="BO9058" s="677"/>
      <c r="BP9058" s="677"/>
      <c r="BQ9058" s="677"/>
      <c r="BR9058" s="677"/>
      <c r="BS9058" s="677"/>
      <c r="BT9058" s="677"/>
      <c r="BU9058" s="677"/>
      <c r="BV9058" s="677"/>
      <c r="BW9058" s="677"/>
      <c r="BX9058" s="677"/>
      <c r="BY9058" s="677"/>
      <c r="BZ9058" s="677"/>
      <c r="CA9058" s="677"/>
      <c r="CB9058" s="677"/>
      <c r="CC9058" s="677"/>
      <c r="CD9058" s="677"/>
      <c r="CE9058" s="677"/>
      <c r="CF9058" s="677"/>
      <c r="CG9058" s="677"/>
    </row>
    <row r="9059" spans="1:85">
      <c r="A9059" s="54"/>
      <c r="B9059" s="54"/>
      <c r="C9059" s="54"/>
      <c r="D9059" s="683"/>
      <c r="E9059" s="101"/>
      <c r="F9059" s="683"/>
      <c r="G9059" s="683"/>
      <c r="H9059" s="683"/>
      <c r="I9059" s="684"/>
      <c r="J9059" s="54"/>
      <c r="K9059" s="75" t="s">
        <v>1501</v>
      </c>
      <c r="L9059" s="76">
        <f t="shared" si="489"/>
        <v>0</v>
      </c>
      <c r="M9059" s="76"/>
      <c r="N9059" s="76"/>
      <c r="O9059" s="76"/>
      <c r="P9059" s="76"/>
      <c r="Q9059" s="76"/>
      <c r="R9059" s="76"/>
      <c r="S9059" s="76"/>
      <c r="T9059" s="76"/>
      <c r="U9059" s="76"/>
      <c r="V9059" s="76"/>
      <c r="W9059" s="76"/>
      <c r="X9059" s="76"/>
      <c r="Y9059" s="677"/>
      <c r="Z9059" s="677"/>
      <c r="AA9059" s="677"/>
      <c r="AB9059" s="677"/>
      <c r="AC9059" s="677"/>
      <c r="AD9059" s="677"/>
      <c r="AE9059" s="677"/>
      <c r="AF9059" s="677"/>
      <c r="AG9059" s="677"/>
      <c r="AH9059" s="677"/>
      <c r="AI9059" s="677"/>
      <c r="AJ9059" s="677"/>
      <c r="AK9059" s="677"/>
      <c r="AL9059" s="677"/>
      <c r="AM9059" s="677"/>
      <c r="AN9059" s="677"/>
      <c r="AO9059" s="677"/>
      <c r="AP9059" s="677"/>
      <c r="AQ9059" s="677"/>
      <c r="AR9059" s="677"/>
      <c r="AS9059" s="677"/>
      <c r="AT9059" s="677"/>
      <c r="AU9059" s="677"/>
      <c r="AV9059" s="677"/>
      <c r="AW9059" s="677"/>
      <c r="AX9059" s="677"/>
      <c r="AY9059" s="677"/>
      <c r="AZ9059" s="677"/>
      <c r="BA9059" s="677"/>
      <c r="BB9059" s="677"/>
      <c r="BC9059" s="677"/>
      <c r="BD9059" s="677"/>
      <c r="BE9059" s="677"/>
      <c r="BF9059" s="677"/>
      <c r="BG9059" s="677"/>
      <c r="BH9059" s="677"/>
      <c r="BI9059" s="677"/>
      <c r="BJ9059" s="677"/>
      <c r="BK9059" s="677"/>
      <c r="BL9059" s="677"/>
      <c r="BM9059" s="677"/>
      <c r="BN9059" s="677"/>
      <c r="BO9059" s="677"/>
      <c r="BP9059" s="677"/>
      <c r="BQ9059" s="677"/>
      <c r="BR9059" s="677"/>
      <c r="BS9059" s="677"/>
      <c r="BT9059" s="677"/>
      <c r="BU9059" s="677"/>
      <c r="BV9059" s="677"/>
      <c r="BW9059" s="677"/>
      <c r="BX9059" s="677"/>
      <c r="BY9059" s="677"/>
      <c r="BZ9059" s="677"/>
      <c r="CA9059" s="677"/>
      <c r="CB9059" s="677"/>
      <c r="CC9059" s="677"/>
      <c r="CD9059" s="677"/>
      <c r="CE9059" s="677"/>
      <c r="CF9059" s="677"/>
      <c r="CG9059" s="677"/>
    </row>
    <row r="9060" spans="1:85">
      <c r="A9060" s="54"/>
      <c r="B9060" s="54"/>
      <c r="C9060" s="80"/>
      <c r="D9060" s="685"/>
      <c r="E9060" s="102"/>
      <c r="F9060" s="685"/>
      <c r="G9060" s="685"/>
      <c r="H9060" s="685"/>
      <c r="I9060" s="686"/>
      <c r="J9060" s="80"/>
      <c r="K9060" s="84" t="s">
        <v>1502</v>
      </c>
      <c r="L9060" s="76">
        <f t="shared" si="489"/>
        <v>3</v>
      </c>
      <c r="M9060" s="76"/>
      <c r="N9060" s="76"/>
      <c r="O9060" s="76"/>
      <c r="P9060" s="76"/>
      <c r="Q9060" s="76"/>
      <c r="R9060" s="76"/>
      <c r="S9060" s="76"/>
      <c r="T9060" s="76"/>
      <c r="U9060" s="76">
        <v>3</v>
      </c>
      <c r="V9060" s="76"/>
      <c r="W9060" s="76"/>
      <c r="X9060" s="76"/>
      <c r="Y9060" s="677"/>
      <c r="Z9060" s="677"/>
      <c r="AA9060" s="677"/>
      <c r="AB9060" s="677"/>
      <c r="AC9060" s="677"/>
      <c r="AD9060" s="677"/>
      <c r="AE9060" s="677"/>
      <c r="AF9060" s="677"/>
      <c r="AG9060" s="677"/>
      <c r="AH9060" s="677"/>
      <c r="AI9060" s="677"/>
      <c r="AJ9060" s="677"/>
      <c r="AK9060" s="677"/>
      <c r="AL9060" s="677"/>
      <c r="AM9060" s="677"/>
      <c r="AN9060" s="677"/>
      <c r="AO9060" s="677"/>
      <c r="AP9060" s="677"/>
      <c r="AQ9060" s="677"/>
      <c r="AR9060" s="677"/>
      <c r="AS9060" s="677"/>
      <c r="AT9060" s="677"/>
      <c r="AU9060" s="677"/>
      <c r="AV9060" s="677"/>
      <c r="AW9060" s="677"/>
      <c r="AX9060" s="677"/>
      <c r="AY9060" s="677"/>
      <c r="AZ9060" s="677"/>
      <c r="BA9060" s="677"/>
      <c r="BB9060" s="677"/>
      <c r="BC9060" s="677"/>
      <c r="BD9060" s="677"/>
      <c r="BE9060" s="677"/>
      <c r="BF9060" s="677"/>
      <c r="BG9060" s="677"/>
      <c r="BH9060" s="677"/>
      <c r="BI9060" s="677"/>
      <c r="BJ9060" s="677"/>
      <c r="BK9060" s="677"/>
      <c r="BL9060" s="677"/>
      <c r="BM9060" s="677"/>
      <c r="BN9060" s="677"/>
      <c r="BO9060" s="677"/>
      <c r="BP9060" s="677"/>
      <c r="BQ9060" s="677"/>
      <c r="BR9060" s="677"/>
      <c r="BS9060" s="677"/>
      <c r="BT9060" s="677"/>
      <c r="BU9060" s="677"/>
      <c r="BV9060" s="677"/>
      <c r="BW9060" s="677"/>
      <c r="BX9060" s="677"/>
      <c r="BY9060" s="677"/>
      <c r="BZ9060" s="677"/>
      <c r="CA9060" s="677"/>
      <c r="CB9060" s="677"/>
      <c r="CC9060" s="677"/>
      <c r="CD9060" s="677"/>
      <c r="CE9060" s="677"/>
      <c r="CF9060" s="677"/>
      <c r="CG9060" s="677"/>
    </row>
    <row r="9061" spans="1:85">
      <c r="A9061" s="54"/>
      <c r="B9061" s="54"/>
      <c r="C9061" s="46" t="s">
        <v>33</v>
      </c>
      <c r="D9061" s="681" t="s">
        <v>13690</v>
      </c>
      <c r="E9061" s="100" t="s">
        <v>13691</v>
      </c>
      <c r="F9061" s="681" t="s">
        <v>13692</v>
      </c>
      <c r="G9061" s="681" t="s">
        <v>13693</v>
      </c>
      <c r="H9061" s="681" t="s">
        <v>13694</v>
      </c>
      <c r="I9061" s="682">
        <v>0</v>
      </c>
      <c r="J9061" s="46" t="s">
        <v>1508</v>
      </c>
      <c r="K9061" s="75" t="s">
        <v>1509</v>
      </c>
      <c r="L9061" s="76">
        <f t="shared" si="489"/>
        <v>0</v>
      </c>
      <c r="M9061" s="76"/>
      <c r="N9061" s="76"/>
      <c r="O9061" s="76"/>
      <c r="P9061" s="76"/>
      <c r="Q9061" s="76"/>
      <c r="R9061" s="76"/>
      <c r="S9061" s="76"/>
      <c r="T9061" s="76"/>
      <c r="U9061" s="76"/>
      <c r="V9061" s="76"/>
      <c r="W9061" s="76"/>
      <c r="X9061" s="76"/>
      <c r="Y9061" s="677"/>
      <c r="Z9061" s="677"/>
      <c r="AA9061" s="677"/>
      <c r="AB9061" s="677"/>
      <c r="AC9061" s="677"/>
      <c r="AD9061" s="677"/>
      <c r="AE9061" s="677"/>
      <c r="AF9061" s="677"/>
      <c r="AG9061" s="677"/>
      <c r="AH9061" s="677"/>
      <c r="AI9061" s="677"/>
      <c r="AJ9061" s="677"/>
      <c r="AK9061" s="677"/>
      <c r="AL9061" s="677"/>
      <c r="AM9061" s="677"/>
      <c r="AN9061" s="677"/>
      <c r="AO9061" s="677"/>
      <c r="AP9061" s="677"/>
      <c r="AQ9061" s="677"/>
      <c r="AR9061" s="677"/>
      <c r="AS9061" s="677"/>
      <c r="AT9061" s="677"/>
      <c r="AU9061" s="677"/>
      <c r="AV9061" s="677"/>
      <c r="AW9061" s="677"/>
      <c r="AX9061" s="677"/>
      <c r="AY9061" s="677"/>
      <c r="AZ9061" s="677"/>
      <c r="BA9061" s="677"/>
      <c r="BB9061" s="677"/>
      <c r="BC9061" s="677"/>
      <c r="BD9061" s="677"/>
      <c r="BE9061" s="677"/>
      <c r="BF9061" s="677"/>
      <c r="BG9061" s="677"/>
      <c r="BH9061" s="677"/>
      <c r="BI9061" s="677"/>
      <c r="BJ9061" s="677"/>
      <c r="BK9061" s="677"/>
      <c r="BL9061" s="677"/>
      <c r="BM9061" s="677"/>
      <c r="BN9061" s="677"/>
      <c r="BO9061" s="677"/>
      <c r="BP9061" s="677"/>
      <c r="BQ9061" s="677"/>
      <c r="BR9061" s="677"/>
      <c r="BS9061" s="677"/>
      <c r="BT9061" s="677"/>
      <c r="BU9061" s="677"/>
      <c r="BV9061" s="677"/>
      <c r="BW9061" s="677"/>
      <c r="BX9061" s="677"/>
      <c r="BY9061" s="677"/>
      <c r="BZ9061" s="677"/>
      <c r="CA9061" s="677"/>
      <c r="CB9061" s="677"/>
      <c r="CC9061" s="677"/>
      <c r="CD9061" s="677"/>
      <c r="CE9061" s="677"/>
      <c r="CF9061" s="677"/>
      <c r="CG9061" s="677"/>
    </row>
    <row r="9062" spans="1:85">
      <c r="A9062" s="54"/>
      <c r="B9062" s="54"/>
      <c r="C9062" s="54"/>
      <c r="D9062" s="683"/>
      <c r="E9062" s="101"/>
      <c r="F9062" s="683"/>
      <c r="G9062" s="683"/>
      <c r="H9062" s="683"/>
      <c r="I9062" s="684"/>
      <c r="J9062" s="54"/>
      <c r="K9062" s="75" t="s">
        <v>1501</v>
      </c>
      <c r="L9062" s="76">
        <f t="shared" si="489"/>
        <v>0</v>
      </c>
      <c r="M9062" s="76"/>
      <c r="N9062" s="76"/>
      <c r="O9062" s="76"/>
      <c r="P9062" s="76"/>
      <c r="Q9062" s="76"/>
      <c r="R9062" s="76"/>
      <c r="S9062" s="76"/>
      <c r="T9062" s="76"/>
      <c r="U9062" s="76"/>
      <c r="V9062" s="76"/>
      <c r="W9062" s="76"/>
      <c r="X9062" s="76"/>
      <c r="Y9062" s="677"/>
      <c r="Z9062" s="677"/>
      <c r="AA9062" s="677"/>
      <c r="AB9062" s="677"/>
      <c r="AC9062" s="677"/>
      <c r="AD9062" s="677"/>
      <c r="AE9062" s="677"/>
      <c r="AF9062" s="677"/>
      <c r="AG9062" s="677"/>
      <c r="AH9062" s="677"/>
      <c r="AI9062" s="677"/>
      <c r="AJ9062" s="677"/>
      <c r="AK9062" s="677"/>
      <c r="AL9062" s="677"/>
      <c r="AM9062" s="677"/>
      <c r="AN9062" s="677"/>
      <c r="AO9062" s="677"/>
      <c r="AP9062" s="677"/>
      <c r="AQ9062" s="677"/>
      <c r="AR9062" s="677"/>
      <c r="AS9062" s="677"/>
      <c r="AT9062" s="677"/>
      <c r="AU9062" s="677"/>
      <c r="AV9062" s="677"/>
      <c r="AW9062" s="677"/>
      <c r="AX9062" s="677"/>
      <c r="AY9062" s="677"/>
      <c r="AZ9062" s="677"/>
      <c r="BA9062" s="677"/>
      <c r="BB9062" s="677"/>
      <c r="BC9062" s="677"/>
      <c r="BD9062" s="677"/>
      <c r="BE9062" s="677"/>
      <c r="BF9062" s="677"/>
      <c r="BG9062" s="677"/>
      <c r="BH9062" s="677"/>
      <c r="BI9062" s="677"/>
      <c r="BJ9062" s="677"/>
      <c r="BK9062" s="677"/>
      <c r="BL9062" s="677"/>
      <c r="BM9062" s="677"/>
      <c r="BN9062" s="677"/>
      <c r="BO9062" s="677"/>
      <c r="BP9062" s="677"/>
      <c r="BQ9062" s="677"/>
      <c r="BR9062" s="677"/>
      <c r="BS9062" s="677"/>
      <c r="BT9062" s="677"/>
      <c r="BU9062" s="677"/>
      <c r="BV9062" s="677"/>
      <c r="BW9062" s="677"/>
      <c r="BX9062" s="677"/>
      <c r="BY9062" s="677"/>
      <c r="BZ9062" s="677"/>
      <c r="CA9062" s="677"/>
      <c r="CB9062" s="677"/>
      <c r="CC9062" s="677"/>
      <c r="CD9062" s="677"/>
      <c r="CE9062" s="677"/>
      <c r="CF9062" s="677"/>
      <c r="CG9062" s="677"/>
    </row>
    <row r="9063" spans="1:85">
      <c r="A9063" s="54"/>
      <c r="B9063" s="54"/>
      <c r="C9063" s="80"/>
      <c r="D9063" s="685"/>
      <c r="E9063" s="102"/>
      <c r="F9063" s="685"/>
      <c r="G9063" s="685"/>
      <c r="H9063" s="685"/>
      <c r="I9063" s="686"/>
      <c r="J9063" s="80"/>
      <c r="K9063" s="84" t="s">
        <v>1502</v>
      </c>
      <c r="L9063" s="76">
        <f t="shared" si="489"/>
        <v>7</v>
      </c>
      <c r="M9063" s="76"/>
      <c r="N9063" s="76"/>
      <c r="O9063" s="76"/>
      <c r="P9063" s="76"/>
      <c r="Q9063" s="76"/>
      <c r="R9063" s="76">
        <v>6</v>
      </c>
      <c r="S9063" s="76"/>
      <c r="T9063" s="76"/>
      <c r="U9063" s="76">
        <v>1</v>
      </c>
      <c r="V9063" s="76"/>
      <c r="W9063" s="76"/>
      <c r="X9063" s="76"/>
      <c r="Y9063" s="677"/>
      <c r="Z9063" s="677"/>
      <c r="AA9063" s="677"/>
      <c r="AB9063" s="677"/>
      <c r="AC9063" s="677"/>
      <c r="AD9063" s="677"/>
      <c r="AE9063" s="677"/>
      <c r="AF9063" s="677"/>
      <c r="AG9063" s="677"/>
      <c r="AH9063" s="677"/>
      <c r="AI9063" s="677"/>
      <c r="AJ9063" s="677"/>
      <c r="AK9063" s="677"/>
      <c r="AL9063" s="677"/>
      <c r="AM9063" s="677"/>
      <c r="AN9063" s="677"/>
      <c r="AO9063" s="677"/>
      <c r="AP9063" s="677"/>
      <c r="AQ9063" s="677"/>
      <c r="AR9063" s="677"/>
      <c r="AS9063" s="677"/>
      <c r="AT9063" s="677"/>
      <c r="AU9063" s="677"/>
      <c r="AV9063" s="677"/>
      <c r="AW9063" s="677"/>
      <c r="AX9063" s="677"/>
      <c r="AY9063" s="677"/>
      <c r="AZ9063" s="677"/>
      <c r="BA9063" s="677"/>
      <c r="BB9063" s="677"/>
      <c r="BC9063" s="677"/>
      <c r="BD9063" s="677"/>
      <c r="BE9063" s="677"/>
      <c r="BF9063" s="677"/>
      <c r="BG9063" s="677"/>
      <c r="BH9063" s="677"/>
      <c r="BI9063" s="677"/>
      <c r="BJ9063" s="677"/>
      <c r="BK9063" s="677"/>
      <c r="BL9063" s="677"/>
      <c r="BM9063" s="677"/>
      <c r="BN9063" s="677"/>
      <c r="BO9063" s="677"/>
      <c r="BP9063" s="677"/>
      <c r="BQ9063" s="677"/>
      <c r="BR9063" s="677"/>
      <c r="BS9063" s="677"/>
      <c r="BT9063" s="677"/>
      <c r="BU9063" s="677"/>
      <c r="BV9063" s="677"/>
      <c r="BW9063" s="677"/>
      <c r="BX9063" s="677"/>
      <c r="BY9063" s="677"/>
      <c r="BZ9063" s="677"/>
      <c r="CA9063" s="677"/>
      <c r="CB9063" s="677"/>
      <c r="CC9063" s="677"/>
      <c r="CD9063" s="677"/>
      <c r="CE9063" s="677"/>
      <c r="CF9063" s="677"/>
      <c r="CG9063" s="677"/>
    </row>
    <row r="9064" spans="1:85">
      <c r="A9064" s="54"/>
      <c r="B9064" s="54"/>
      <c r="C9064" s="46" t="s">
        <v>33</v>
      </c>
      <c r="D9064" s="681" t="s">
        <v>13695</v>
      </c>
      <c r="E9064" s="100" t="s">
        <v>13696</v>
      </c>
      <c r="F9064" s="681" t="s">
        <v>13697</v>
      </c>
      <c r="G9064" s="681" t="s">
        <v>13698</v>
      </c>
      <c r="H9064" s="681" t="s">
        <v>13699</v>
      </c>
      <c r="I9064" s="682">
        <v>19459.849999999999</v>
      </c>
      <c r="J9064" s="46" t="s">
        <v>1508</v>
      </c>
      <c r="K9064" s="75" t="s">
        <v>1509</v>
      </c>
      <c r="L9064" s="76">
        <f t="shared" si="489"/>
        <v>0</v>
      </c>
      <c r="M9064" s="76"/>
      <c r="N9064" s="76"/>
      <c r="O9064" s="76"/>
      <c r="P9064" s="76"/>
      <c r="Q9064" s="76"/>
      <c r="R9064" s="76"/>
      <c r="S9064" s="76"/>
      <c r="T9064" s="76"/>
      <c r="U9064" s="76"/>
      <c r="V9064" s="76"/>
      <c r="W9064" s="76"/>
      <c r="X9064" s="76"/>
      <c r="Y9064" s="677"/>
      <c r="Z9064" s="677"/>
      <c r="AA9064" s="677"/>
      <c r="AB9064" s="677"/>
      <c r="AC9064" s="677"/>
      <c r="AD9064" s="677"/>
      <c r="AE9064" s="677"/>
      <c r="AF9064" s="677"/>
      <c r="AG9064" s="677"/>
      <c r="AH9064" s="677"/>
      <c r="AI9064" s="677"/>
      <c r="AJ9064" s="677"/>
      <c r="AK9064" s="677"/>
      <c r="AL9064" s="677"/>
      <c r="AM9064" s="677"/>
      <c r="AN9064" s="677"/>
      <c r="AO9064" s="677"/>
      <c r="AP9064" s="677"/>
      <c r="AQ9064" s="677"/>
      <c r="AR9064" s="677"/>
      <c r="AS9064" s="677"/>
      <c r="AT9064" s="677"/>
      <c r="AU9064" s="677"/>
      <c r="AV9064" s="677"/>
      <c r="AW9064" s="677"/>
      <c r="AX9064" s="677"/>
      <c r="AY9064" s="677"/>
      <c r="AZ9064" s="677"/>
      <c r="BA9064" s="677"/>
      <c r="BB9064" s="677"/>
      <c r="BC9064" s="677"/>
      <c r="BD9064" s="677"/>
      <c r="BE9064" s="677"/>
      <c r="BF9064" s="677"/>
      <c r="BG9064" s="677"/>
      <c r="BH9064" s="677"/>
      <c r="BI9064" s="677"/>
      <c r="BJ9064" s="677"/>
      <c r="BK9064" s="677"/>
      <c r="BL9064" s="677"/>
      <c r="BM9064" s="677"/>
      <c r="BN9064" s="677"/>
      <c r="BO9064" s="677"/>
      <c r="BP9064" s="677"/>
      <c r="BQ9064" s="677"/>
      <c r="BR9064" s="677"/>
      <c r="BS9064" s="677"/>
      <c r="BT9064" s="677"/>
      <c r="BU9064" s="677"/>
      <c r="BV9064" s="677"/>
      <c r="BW9064" s="677"/>
      <c r="BX9064" s="677"/>
      <c r="BY9064" s="677"/>
      <c r="BZ9064" s="677"/>
      <c r="CA9064" s="677"/>
      <c r="CB9064" s="677"/>
      <c r="CC9064" s="677"/>
      <c r="CD9064" s="677"/>
      <c r="CE9064" s="677"/>
      <c r="CF9064" s="677"/>
      <c r="CG9064" s="677"/>
    </row>
    <row r="9065" spans="1:85">
      <c r="A9065" s="54"/>
      <c r="B9065" s="54"/>
      <c r="C9065" s="54"/>
      <c r="D9065" s="683"/>
      <c r="E9065" s="101"/>
      <c r="F9065" s="683"/>
      <c r="G9065" s="683"/>
      <c r="H9065" s="683"/>
      <c r="I9065" s="684"/>
      <c r="J9065" s="54"/>
      <c r="K9065" s="75" t="s">
        <v>1501</v>
      </c>
      <c r="L9065" s="76">
        <f t="shared" si="489"/>
        <v>0</v>
      </c>
      <c r="M9065" s="76"/>
      <c r="N9065" s="76"/>
      <c r="O9065" s="76"/>
      <c r="P9065" s="76"/>
      <c r="Q9065" s="76"/>
      <c r="R9065" s="76"/>
      <c r="S9065" s="76"/>
      <c r="T9065" s="76"/>
      <c r="U9065" s="76"/>
      <c r="V9065" s="76"/>
      <c r="W9065" s="76"/>
      <c r="X9065" s="76"/>
      <c r="Y9065" s="677"/>
      <c r="Z9065" s="677"/>
      <c r="AA9065" s="677"/>
      <c r="AB9065" s="677"/>
      <c r="AC9065" s="677"/>
      <c r="AD9065" s="677"/>
      <c r="AE9065" s="677"/>
      <c r="AF9065" s="677"/>
      <c r="AG9065" s="677"/>
      <c r="AH9065" s="677"/>
      <c r="AI9065" s="677"/>
      <c r="AJ9065" s="677"/>
      <c r="AK9065" s="677"/>
      <c r="AL9065" s="677"/>
      <c r="AM9065" s="677"/>
      <c r="AN9065" s="677"/>
      <c r="AO9065" s="677"/>
      <c r="AP9065" s="677"/>
      <c r="AQ9065" s="677"/>
      <c r="AR9065" s="677"/>
      <c r="AS9065" s="677"/>
      <c r="AT9065" s="677"/>
      <c r="AU9065" s="677"/>
      <c r="AV9065" s="677"/>
      <c r="AW9065" s="677"/>
      <c r="AX9065" s="677"/>
      <c r="AY9065" s="677"/>
      <c r="AZ9065" s="677"/>
      <c r="BA9065" s="677"/>
      <c r="BB9065" s="677"/>
      <c r="BC9065" s="677"/>
      <c r="BD9065" s="677"/>
      <c r="BE9065" s="677"/>
      <c r="BF9065" s="677"/>
      <c r="BG9065" s="677"/>
      <c r="BH9065" s="677"/>
      <c r="BI9065" s="677"/>
      <c r="BJ9065" s="677"/>
      <c r="BK9065" s="677"/>
      <c r="BL9065" s="677"/>
      <c r="BM9065" s="677"/>
      <c r="BN9065" s="677"/>
      <c r="BO9065" s="677"/>
      <c r="BP9065" s="677"/>
      <c r="BQ9065" s="677"/>
      <c r="BR9065" s="677"/>
      <c r="BS9065" s="677"/>
      <c r="BT9065" s="677"/>
      <c r="BU9065" s="677"/>
      <c r="BV9065" s="677"/>
      <c r="BW9065" s="677"/>
      <c r="BX9065" s="677"/>
      <c r="BY9065" s="677"/>
      <c r="BZ9065" s="677"/>
      <c r="CA9065" s="677"/>
      <c r="CB9065" s="677"/>
      <c r="CC9065" s="677"/>
      <c r="CD9065" s="677"/>
      <c r="CE9065" s="677"/>
      <c r="CF9065" s="677"/>
      <c r="CG9065" s="677"/>
    </row>
    <row r="9066" spans="1:85">
      <c r="A9066" s="54"/>
      <c r="B9066" s="54"/>
      <c r="C9066" s="80"/>
      <c r="D9066" s="685"/>
      <c r="E9066" s="102"/>
      <c r="F9066" s="685"/>
      <c r="G9066" s="685"/>
      <c r="H9066" s="685"/>
      <c r="I9066" s="686"/>
      <c r="J9066" s="80"/>
      <c r="K9066" s="84" t="s">
        <v>1502</v>
      </c>
      <c r="L9066" s="76">
        <f t="shared" si="489"/>
        <v>2</v>
      </c>
      <c r="M9066" s="76"/>
      <c r="N9066" s="76"/>
      <c r="O9066" s="76"/>
      <c r="P9066" s="76"/>
      <c r="Q9066" s="76"/>
      <c r="R9066" s="76"/>
      <c r="S9066" s="76"/>
      <c r="T9066" s="76"/>
      <c r="U9066" s="76">
        <v>2</v>
      </c>
      <c r="V9066" s="76"/>
      <c r="W9066" s="76"/>
      <c r="X9066" s="76"/>
      <c r="Y9066" s="677"/>
      <c r="Z9066" s="677"/>
      <c r="AA9066" s="677"/>
      <c r="AB9066" s="677"/>
      <c r="AC9066" s="677"/>
      <c r="AD9066" s="677"/>
      <c r="AE9066" s="677"/>
      <c r="AF9066" s="677"/>
      <c r="AG9066" s="677"/>
      <c r="AH9066" s="677"/>
      <c r="AI9066" s="677"/>
      <c r="AJ9066" s="677"/>
      <c r="AK9066" s="677"/>
      <c r="AL9066" s="677"/>
      <c r="AM9066" s="677"/>
      <c r="AN9066" s="677"/>
      <c r="AO9066" s="677"/>
      <c r="AP9066" s="677"/>
      <c r="AQ9066" s="677"/>
      <c r="AR9066" s="677"/>
      <c r="AS9066" s="677"/>
      <c r="AT9066" s="677"/>
      <c r="AU9066" s="677"/>
      <c r="AV9066" s="677"/>
      <c r="AW9066" s="677"/>
      <c r="AX9066" s="677"/>
      <c r="AY9066" s="677"/>
      <c r="AZ9066" s="677"/>
      <c r="BA9066" s="677"/>
      <c r="BB9066" s="677"/>
      <c r="BC9066" s="677"/>
      <c r="BD9066" s="677"/>
      <c r="BE9066" s="677"/>
      <c r="BF9066" s="677"/>
      <c r="BG9066" s="677"/>
      <c r="BH9066" s="677"/>
      <c r="BI9066" s="677"/>
      <c r="BJ9066" s="677"/>
      <c r="BK9066" s="677"/>
      <c r="BL9066" s="677"/>
      <c r="BM9066" s="677"/>
      <c r="BN9066" s="677"/>
      <c r="BO9066" s="677"/>
      <c r="BP9066" s="677"/>
      <c r="BQ9066" s="677"/>
      <c r="BR9066" s="677"/>
      <c r="BS9066" s="677"/>
      <c r="BT9066" s="677"/>
      <c r="BU9066" s="677"/>
      <c r="BV9066" s="677"/>
      <c r="BW9066" s="677"/>
      <c r="BX9066" s="677"/>
      <c r="BY9066" s="677"/>
      <c r="BZ9066" s="677"/>
      <c r="CA9066" s="677"/>
      <c r="CB9066" s="677"/>
      <c r="CC9066" s="677"/>
      <c r="CD9066" s="677"/>
      <c r="CE9066" s="677"/>
      <c r="CF9066" s="677"/>
      <c r="CG9066" s="677"/>
    </row>
    <row r="9067" spans="1:85">
      <c r="A9067" s="54"/>
      <c r="B9067" s="54"/>
      <c r="C9067" s="46" t="s">
        <v>33</v>
      </c>
      <c r="D9067" s="681" t="s">
        <v>13700</v>
      </c>
      <c r="E9067" s="100" t="s">
        <v>13612</v>
      </c>
      <c r="F9067" s="681" t="s">
        <v>13701</v>
      </c>
      <c r="G9067" s="681" t="s">
        <v>13702</v>
      </c>
      <c r="H9067" s="681" t="s">
        <v>13615</v>
      </c>
      <c r="I9067" s="682">
        <v>0</v>
      </c>
      <c r="J9067" s="46" t="s">
        <v>1508</v>
      </c>
      <c r="K9067" s="75" t="s">
        <v>1509</v>
      </c>
      <c r="L9067" s="76">
        <f t="shared" si="489"/>
        <v>0</v>
      </c>
      <c r="M9067" s="76"/>
      <c r="N9067" s="76"/>
      <c r="O9067" s="76"/>
      <c r="P9067" s="76"/>
      <c r="Q9067" s="76"/>
      <c r="R9067" s="76"/>
      <c r="S9067" s="76"/>
      <c r="T9067" s="76"/>
      <c r="U9067" s="76"/>
      <c r="V9067" s="76"/>
      <c r="W9067" s="76"/>
      <c r="X9067" s="76"/>
      <c r="Y9067" s="677"/>
      <c r="Z9067" s="677"/>
      <c r="AA9067" s="677"/>
      <c r="AB9067" s="677"/>
      <c r="AC9067" s="677"/>
      <c r="AD9067" s="677"/>
      <c r="AE9067" s="677"/>
      <c r="AF9067" s="677"/>
      <c r="AG9067" s="677"/>
      <c r="AH9067" s="677"/>
      <c r="AI9067" s="677"/>
      <c r="AJ9067" s="677"/>
      <c r="AK9067" s="677"/>
      <c r="AL9067" s="677"/>
      <c r="AM9067" s="677"/>
      <c r="AN9067" s="677"/>
      <c r="AO9067" s="677"/>
      <c r="AP9067" s="677"/>
      <c r="AQ9067" s="677"/>
      <c r="AR9067" s="677"/>
      <c r="AS9067" s="677"/>
      <c r="AT9067" s="677"/>
      <c r="AU9067" s="677"/>
      <c r="AV9067" s="677"/>
      <c r="AW9067" s="677"/>
      <c r="AX9067" s="677"/>
      <c r="AY9067" s="677"/>
      <c r="AZ9067" s="677"/>
      <c r="BA9067" s="677"/>
      <c r="BB9067" s="677"/>
      <c r="BC9067" s="677"/>
      <c r="BD9067" s="677"/>
      <c r="BE9067" s="677"/>
      <c r="BF9067" s="677"/>
      <c r="BG9067" s="677"/>
      <c r="BH9067" s="677"/>
      <c r="BI9067" s="677"/>
      <c r="BJ9067" s="677"/>
      <c r="BK9067" s="677"/>
      <c r="BL9067" s="677"/>
      <c r="BM9067" s="677"/>
      <c r="BN9067" s="677"/>
      <c r="BO9067" s="677"/>
      <c r="BP9067" s="677"/>
      <c r="BQ9067" s="677"/>
      <c r="BR9067" s="677"/>
      <c r="BS9067" s="677"/>
      <c r="BT9067" s="677"/>
      <c r="BU9067" s="677"/>
      <c r="BV9067" s="677"/>
      <c r="BW9067" s="677"/>
      <c r="BX9067" s="677"/>
      <c r="BY9067" s="677"/>
      <c r="BZ9067" s="677"/>
      <c r="CA9067" s="677"/>
      <c r="CB9067" s="677"/>
      <c r="CC9067" s="677"/>
      <c r="CD9067" s="677"/>
      <c r="CE9067" s="677"/>
      <c r="CF9067" s="677"/>
      <c r="CG9067" s="677"/>
    </row>
    <row r="9068" spans="1:85">
      <c r="A9068" s="54"/>
      <c r="B9068" s="54"/>
      <c r="C9068" s="54"/>
      <c r="D9068" s="683"/>
      <c r="E9068" s="101"/>
      <c r="F9068" s="683"/>
      <c r="G9068" s="683"/>
      <c r="H9068" s="683"/>
      <c r="I9068" s="684"/>
      <c r="J9068" s="54"/>
      <c r="K9068" s="75" t="s">
        <v>1501</v>
      </c>
      <c r="L9068" s="76">
        <f t="shared" si="489"/>
        <v>0</v>
      </c>
      <c r="M9068" s="76"/>
      <c r="N9068" s="76"/>
      <c r="O9068" s="76"/>
      <c r="P9068" s="76"/>
      <c r="Q9068" s="76"/>
      <c r="R9068" s="76"/>
      <c r="S9068" s="76"/>
      <c r="T9068" s="76"/>
      <c r="U9068" s="76"/>
      <c r="V9068" s="76"/>
      <c r="W9068" s="76"/>
      <c r="X9068" s="76"/>
      <c r="Y9068" s="677"/>
      <c r="Z9068" s="677"/>
      <c r="AA9068" s="677"/>
      <c r="AB9068" s="677"/>
      <c r="AC9068" s="677"/>
      <c r="AD9068" s="677"/>
      <c r="AE9068" s="677"/>
      <c r="AF9068" s="677"/>
      <c r="AG9068" s="677"/>
      <c r="AH9068" s="677"/>
      <c r="AI9068" s="677"/>
      <c r="AJ9068" s="677"/>
      <c r="AK9068" s="677"/>
      <c r="AL9068" s="677"/>
      <c r="AM9068" s="677"/>
      <c r="AN9068" s="677"/>
      <c r="AO9068" s="677"/>
      <c r="AP9068" s="677"/>
      <c r="AQ9068" s="677"/>
      <c r="AR9068" s="677"/>
      <c r="AS9068" s="677"/>
      <c r="AT9068" s="677"/>
      <c r="AU9068" s="677"/>
      <c r="AV9068" s="677"/>
      <c r="AW9068" s="677"/>
      <c r="AX9068" s="677"/>
      <c r="AY9068" s="677"/>
      <c r="AZ9068" s="677"/>
      <c r="BA9068" s="677"/>
      <c r="BB9068" s="677"/>
      <c r="BC9068" s="677"/>
      <c r="BD9068" s="677"/>
      <c r="BE9068" s="677"/>
      <c r="BF9068" s="677"/>
      <c r="BG9068" s="677"/>
      <c r="BH9068" s="677"/>
      <c r="BI9068" s="677"/>
      <c r="BJ9068" s="677"/>
      <c r="BK9068" s="677"/>
      <c r="BL9068" s="677"/>
      <c r="BM9068" s="677"/>
      <c r="BN9068" s="677"/>
      <c r="BO9068" s="677"/>
      <c r="BP9068" s="677"/>
      <c r="BQ9068" s="677"/>
      <c r="BR9068" s="677"/>
      <c r="BS9068" s="677"/>
      <c r="BT9068" s="677"/>
      <c r="BU9068" s="677"/>
      <c r="BV9068" s="677"/>
      <c r="BW9068" s="677"/>
      <c r="BX9068" s="677"/>
      <c r="BY9068" s="677"/>
      <c r="BZ9068" s="677"/>
      <c r="CA9068" s="677"/>
      <c r="CB9068" s="677"/>
      <c r="CC9068" s="677"/>
      <c r="CD9068" s="677"/>
      <c r="CE9068" s="677"/>
      <c r="CF9068" s="677"/>
      <c r="CG9068" s="677"/>
    </row>
    <row r="9069" spans="1:85">
      <c r="A9069" s="54"/>
      <c r="B9069" s="54"/>
      <c r="C9069" s="80"/>
      <c r="D9069" s="685"/>
      <c r="E9069" s="102"/>
      <c r="F9069" s="685"/>
      <c r="G9069" s="685"/>
      <c r="H9069" s="685"/>
      <c r="I9069" s="686"/>
      <c r="J9069" s="80"/>
      <c r="K9069" s="84" t="s">
        <v>1502</v>
      </c>
      <c r="L9069" s="76">
        <f t="shared" si="489"/>
        <v>2</v>
      </c>
      <c r="M9069" s="76">
        <v>2</v>
      </c>
      <c r="N9069" s="76"/>
      <c r="O9069" s="76"/>
      <c r="P9069" s="76"/>
      <c r="Q9069" s="76"/>
      <c r="R9069" s="76"/>
      <c r="S9069" s="76"/>
      <c r="T9069" s="76"/>
      <c r="U9069" s="76"/>
      <c r="V9069" s="76"/>
      <c r="W9069" s="76"/>
      <c r="X9069" s="76"/>
      <c r="Y9069" s="677"/>
      <c r="Z9069" s="677"/>
      <c r="AA9069" s="677"/>
      <c r="AB9069" s="677"/>
      <c r="AC9069" s="677"/>
      <c r="AD9069" s="677"/>
      <c r="AE9069" s="677"/>
      <c r="AF9069" s="677"/>
      <c r="AG9069" s="677"/>
      <c r="AH9069" s="677"/>
      <c r="AI9069" s="677"/>
      <c r="AJ9069" s="677"/>
      <c r="AK9069" s="677"/>
      <c r="AL9069" s="677"/>
      <c r="AM9069" s="677"/>
      <c r="AN9069" s="677"/>
      <c r="AO9069" s="677"/>
      <c r="AP9069" s="677"/>
      <c r="AQ9069" s="677"/>
      <c r="AR9069" s="677"/>
      <c r="AS9069" s="677"/>
      <c r="AT9069" s="677"/>
      <c r="AU9069" s="677"/>
      <c r="AV9069" s="677"/>
      <c r="AW9069" s="677"/>
      <c r="AX9069" s="677"/>
      <c r="AY9069" s="677"/>
      <c r="AZ9069" s="677"/>
      <c r="BA9069" s="677"/>
      <c r="BB9069" s="677"/>
      <c r="BC9069" s="677"/>
      <c r="BD9069" s="677"/>
      <c r="BE9069" s="677"/>
      <c r="BF9069" s="677"/>
      <c r="BG9069" s="677"/>
      <c r="BH9069" s="677"/>
      <c r="BI9069" s="677"/>
      <c r="BJ9069" s="677"/>
      <c r="BK9069" s="677"/>
      <c r="BL9069" s="677"/>
      <c r="BM9069" s="677"/>
      <c r="BN9069" s="677"/>
      <c r="BO9069" s="677"/>
      <c r="BP9069" s="677"/>
      <c r="BQ9069" s="677"/>
      <c r="BR9069" s="677"/>
      <c r="BS9069" s="677"/>
      <c r="BT9069" s="677"/>
      <c r="BU9069" s="677"/>
      <c r="BV9069" s="677"/>
      <c r="BW9069" s="677"/>
      <c r="BX9069" s="677"/>
      <c r="BY9069" s="677"/>
      <c r="BZ9069" s="677"/>
      <c r="CA9069" s="677"/>
      <c r="CB9069" s="677"/>
      <c r="CC9069" s="677"/>
      <c r="CD9069" s="677"/>
      <c r="CE9069" s="677"/>
      <c r="CF9069" s="677"/>
      <c r="CG9069" s="677"/>
    </row>
    <row r="9070" spans="1:85">
      <c r="A9070" s="54"/>
      <c r="B9070" s="54"/>
      <c r="C9070" s="46" t="s">
        <v>33</v>
      </c>
      <c r="D9070" s="681" t="s">
        <v>13703</v>
      </c>
      <c r="E9070" s="100" t="s">
        <v>13704</v>
      </c>
      <c r="F9070" s="681" t="s">
        <v>13705</v>
      </c>
      <c r="G9070" s="681" t="s">
        <v>13706</v>
      </c>
      <c r="H9070" s="681" t="s">
        <v>13707</v>
      </c>
      <c r="I9070" s="682">
        <v>441.96</v>
      </c>
      <c r="J9070" s="46" t="s">
        <v>1508</v>
      </c>
      <c r="K9070" s="75" t="s">
        <v>1509</v>
      </c>
      <c r="L9070" s="76">
        <f t="shared" si="489"/>
        <v>0</v>
      </c>
      <c r="M9070" s="76"/>
      <c r="N9070" s="76"/>
      <c r="O9070" s="76"/>
      <c r="P9070" s="76"/>
      <c r="Q9070" s="76"/>
      <c r="R9070" s="76"/>
      <c r="S9070" s="76"/>
      <c r="T9070" s="76"/>
      <c r="U9070" s="76"/>
      <c r="V9070" s="76"/>
      <c r="W9070" s="76"/>
      <c r="X9070" s="76"/>
      <c r="Y9070" s="677"/>
      <c r="Z9070" s="677"/>
      <c r="AA9070" s="677"/>
      <c r="AB9070" s="677"/>
      <c r="AC9070" s="677"/>
      <c r="AD9070" s="677"/>
      <c r="AE9070" s="677"/>
      <c r="AF9070" s="677"/>
      <c r="AG9070" s="677"/>
      <c r="AH9070" s="677"/>
      <c r="AI9070" s="677"/>
      <c r="AJ9070" s="677"/>
      <c r="AK9070" s="677"/>
      <c r="AL9070" s="677"/>
      <c r="AM9070" s="677"/>
      <c r="AN9070" s="677"/>
      <c r="AO9070" s="677"/>
      <c r="AP9070" s="677"/>
      <c r="AQ9070" s="677"/>
      <c r="AR9070" s="677"/>
      <c r="AS9070" s="677"/>
      <c r="AT9070" s="677"/>
      <c r="AU9070" s="677"/>
      <c r="AV9070" s="677"/>
      <c r="AW9070" s="677"/>
      <c r="AX9070" s="677"/>
      <c r="AY9070" s="677"/>
      <c r="AZ9070" s="677"/>
      <c r="BA9070" s="677"/>
      <c r="BB9070" s="677"/>
      <c r="BC9070" s="677"/>
      <c r="BD9070" s="677"/>
      <c r="BE9070" s="677"/>
      <c r="BF9070" s="677"/>
      <c r="BG9070" s="677"/>
      <c r="BH9070" s="677"/>
      <c r="BI9070" s="677"/>
      <c r="BJ9070" s="677"/>
      <c r="BK9070" s="677"/>
      <c r="BL9070" s="677"/>
      <c r="BM9070" s="677"/>
      <c r="BN9070" s="677"/>
      <c r="BO9070" s="677"/>
      <c r="BP9070" s="677"/>
      <c r="BQ9070" s="677"/>
      <c r="BR9070" s="677"/>
      <c r="BS9070" s="677"/>
      <c r="BT9070" s="677"/>
      <c r="BU9070" s="677"/>
      <c r="BV9070" s="677"/>
      <c r="BW9070" s="677"/>
      <c r="BX9070" s="677"/>
      <c r="BY9070" s="677"/>
      <c r="BZ9070" s="677"/>
      <c r="CA9070" s="677"/>
      <c r="CB9070" s="677"/>
      <c r="CC9070" s="677"/>
      <c r="CD9070" s="677"/>
      <c r="CE9070" s="677"/>
      <c r="CF9070" s="677"/>
      <c r="CG9070" s="677"/>
    </row>
    <row r="9071" spans="1:85">
      <c r="A9071" s="54"/>
      <c r="B9071" s="54"/>
      <c r="C9071" s="54"/>
      <c r="D9071" s="683"/>
      <c r="E9071" s="101"/>
      <c r="F9071" s="683"/>
      <c r="G9071" s="683"/>
      <c r="H9071" s="683"/>
      <c r="I9071" s="684"/>
      <c r="J9071" s="54"/>
      <c r="K9071" s="75" t="s">
        <v>1501</v>
      </c>
      <c r="L9071" s="76">
        <f t="shared" si="489"/>
        <v>0</v>
      </c>
      <c r="M9071" s="76"/>
      <c r="N9071" s="76"/>
      <c r="O9071" s="76"/>
      <c r="P9071" s="76"/>
      <c r="Q9071" s="76"/>
      <c r="R9071" s="76"/>
      <c r="S9071" s="76"/>
      <c r="T9071" s="76"/>
      <c r="U9071" s="76"/>
      <c r="V9071" s="76"/>
      <c r="W9071" s="76"/>
      <c r="X9071" s="76"/>
      <c r="Y9071" s="677"/>
      <c r="Z9071" s="677"/>
      <c r="AA9071" s="677"/>
      <c r="AB9071" s="677"/>
      <c r="AC9071" s="677"/>
      <c r="AD9071" s="677"/>
      <c r="AE9071" s="677"/>
      <c r="AF9071" s="677"/>
      <c r="AG9071" s="677"/>
      <c r="AH9071" s="677"/>
      <c r="AI9071" s="677"/>
      <c r="AJ9071" s="677"/>
      <c r="AK9071" s="677"/>
      <c r="AL9071" s="677"/>
      <c r="AM9071" s="677"/>
      <c r="AN9071" s="677"/>
      <c r="AO9071" s="677"/>
      <c r="AP9071" s="677"/>
      <c r="AQ9071" s="677"/>
      <c r="AR9071" s="677"/>
      <c r="AS9071" s="677"/>
      <c r="AT9071" s="677"/>
      <c r="AU9071" s="677"/>
      <c r="AV9071" s="677"/>
      <c r="AW9071" s="677"/>
      <c r="AX9071" s="677"/>
      <c r="AY9071" s="677"/>
      <c r="AZ9071" s="677"/>
      <c r="BA9071" s="677"/>
      <c r="BB9071" s="677"/>
      <c r="BC9071" s="677"/>
      <c r="BD9071" s="677"/>
      <c r="BE9071" s="677"/>
      <c r="BF9071" s="677"/>
      <c r="BG9071" s="677"/>
      <c r="BH9071" s="677"/>
      <c r="BI9071" s="677"/>
      <c r="BJ9071" s="677"/>
      <c r="BK9071" s="677"/>
      <c r="BL9071" s="677"/>
      <c r="BM9071" s="677"/>
      <c r="BN9071" s="677"/>
      <c r="BO9071" s="677"/>
      <c r="BP9071" s="677"/>
      <c r="BQ9071" s="677"/>
      <c r="BR9071" s="677"/>
      <c r="BS9071" s="677"/>
      <c r="BT9071" s="677"/>
      <c r="BU9071" s="677"/>
      <c r="BV9071" s="677"/>
      <c r="BW9071" s="677"/>
      <c r="BX9071" s="677"/>
      <c r="BY9071" s="677"/>
      <c r="BZ9071" s="677"/>
      <c r="CA9071" s="677"/>
      <c r="CB9071" s="677"/>
      <c r="CC9071" s="677"/>
      <c r="CD9071" s="677"/>
      <c r="CE9071" s="677"/>
      <c r="CF9071" s="677"/>
      <c r="CG9071" s="677"/>
    </row>
    <row r="9072" spans="1:85">
      <c r="A9072" s="54"/>
      <c r="B9072" s="54"/>
      <c r="C9072" s="80"/>
      <c r="D9072" s="685"/>
      <c r="E9072" s="102"/>
      <c r="F9072" s="685"/>
      <c r="G9072" s="685"/>
      <c r="H9072" s="685"/>
      <c r="I9072" s="686"/>
      <c r="J9072" s="80"/>
      <c r="K9072" s="84" t="s">
        <v>1502</v>
      </c>
      <c r="L9072" s="76">
        <f t="shared" si="489"/>
        <v>2</v>
      </c>
      <c r="M9072" s="76"/>
      <c r="N9072" s="76"/>
      <c r="O9072" s="76"/>
      <c r="P9072" s="76"/>
      <c r="Q9072" s="76"/>
      <c r="R9072" s="76"/>
      <c r="S9072" s="76"/>
      <c r="T9072" s="76"/>
      <c r="U9072" s="76">
        <v>2</v>
      </c>
      <c r="V9072" s="76"/>
      <c r="W9072" s="76"/>
      <c r="X9072" s="76"/>
      <c r="Y9072" s="677"/>
      <c r="Z9072" s="677"/>
      <c r="AA9072" s="677"/>
      <c r="AB9072" s="677"/>
      <c r="AC9072" s="677"/>
      <c r="AD9072" s="677"/>
      <c r="AE9072" s="677"/>
      <c r="AF9072" s="677"/>
      <c r="AG9072" s="677"/>
      <c r="AH9072" s="677"/>
      <c r="AI9072" s="677"/>
      <c r="AJ9072" s="677"/>
      <c r="AK9072" s="677"/>
      <c r="AL9072" s="677"/>
      <c r="AM9072" s="677"/>
      <c r="AN9072" s="677"/>
      <c r="AO9072" s="677"/>
      <c r="AP9072" s="677"/>
      <c r="AQ9072" s="677"/>
      <c r="AR9072" s="677"/>
      <c r="AS9072" s="677"/>
      <c r="AT9072" s="677"/>
      <c r="AU9072" s="677"/>
      <c r="AV9072" s="677"/>
      <c r="AW9072" s="677"/>
      <c r="AX9072" s="677"/>
      <c r="AY9072" s="677"/>
      <c r="AZ9072" s="677"/>
      <c r="BA9072" s="677"/>
      <c r="BB9072" s="677"/>
      <c r="BC9072" s="677"/>
      <c r="BD9072" s="677"/>
      <c r="BE9072" s="677"/>
      <c r="BF9072" s="677"/>
      <c r="BG9072" s="677"/>
      <c r="BH9072" s="677"/>
      <c r="BI9072" s="677"/>
      <c r="BJ9072" s="677"/>
      <c r="BK9072" s="677"/>
      <c r="BL9072" s="677"/>
      <c r="BM9072" s="677"/>
      <c r="BN9072" s="677"/>
      <c r="BO9072" s="677"/>
      <c r="BP9072" s="677"/>
      <c r="BQ9072" s="677"/>
      <c r="BR9072" s="677"/>
      <c r="BS9072" s="677"/>
      <c r="BT9072" s="677"/>
      <c r="BU9072" s="677"/>
      <c r="BV9072" s="677"/>
      <c r="BW9072" s="677"/>
      <c r="BX9072" s="677"/>
      <c r="BY9072" s="677"/>
      <c r="BZ9072" s="677"/>
      <c r="CA9072" s="677"/>
      <c r="CB9072" s="677"/>
      <c r="CC9072" s="677"/>
      <c r="CD9072" s="677"/>
      <c r="CE9072" s="677"/>
      <c r="CF9072" s="677"/>
      <c r="CG9072" s="677"/>
    </row>
    <row r="9073" spans="1:85">
      <c r="A9073" s="54"/>
      <c r="B9073" s="54"/>
      <c r="C9073" s="114" t="s">
        <v>33</v>
      </c>
      <c r="D9073" s="115" t="s">
        <v>13708</v>
      </c>
      <c r="E9073" s="115" t="s">
        <v>13709</v>
      </c>
      <c r="F9073" s="114" t="s">
        <v>13710</v>
      </c>
      <c r="G9073" s="115" t="s">
        <v>13638</v>
      </c>
      <c r="H9073" s="115" t="s">
        <v>13711</v>
      </c>
      <c r="I9073" s="74">
        <v>0</v>
      </c>
      <c r="J9073" s="46" t="s">
        <v>1508</v>
      </c>
      <c r="K9073" s="75" t="s">
        <v>1509</v>
      </c>
      <c r="L9073" s="76">
        <f t="shared" si="489"/>
        <v>0</v>
      </c>
      <c r="M9073" s="76"/>
      <c r="N9073" s="76"/>
      <c r="O9073" s="76"/>
      <c r="P9073" s="76"/>
      <c r="Q9073" s="76"/>
      <c r="R9073" s="76"/>
      <c r="S9073" s="76"/>
      <c r="T9073" s="76"/>
      <c r="U9073" s="76"/>
      <c r="V9073" s="76"/>
      <c r="W9073" s="76"/>
      <c r="X9073" s="76"/>
      <c r="Y9073" s="677"/>
      <c r="Z9073" s="677"/>
      <c r="AA9073" s="677"/>
      <c r="AB9073" s="677"/>
      <c r="AC9073" s="677"/>
      <c r="AD9073" s="677"/>
      <c r="AE9073" s="677"/>
      <c r="AF9073" s="677"/>
      <c r="AG9073" s="677"/>
      <c r="AH9073" s="677"/>
      <c r="AI9073" s="677"/>
      <c r="AJ9073" s="677"/>
      <c r="AK9073" s="677"/>
      <c r="AL9073" s="677"/>
      <c r="AM9073" s="677"/>
      <c r="AN9073" s="677"/>
      <c r="AO9073" s="677"/>
      <c r="AP9073" s="677"/>
      <c r="AQ9073" s="677"/>
      <c r="AR9073" s="677"/>
      <c r="AS9073" s="677"/>
      <c r="AT9073" s="677"/>
      <c r="AU9073" s="677"/>
      <c r="AV9073" s="677"/>
      <c r="AW9073" s="677"/>
      <c r="AX9073" s="677"/>
      <c r="AY9073" s="677"/>
      <c r="AZ9073" s="677"/>
      <c r="BA9073" s="677"/>
      <c r="BB9073" s="677"/>
      <c r="BC9073" s="677"/>
      <c r="BD9073" s="677"/>
      <c r="BE9073" s="677"/>
      <c r="BF9073" s="677"/>
      <c r="BG9073" s="677"/>
      <c r="BH9073" s="677"/>
      <c r="BI9073" s="677"/>
      <c r="BJ9073" s="677"/>
      <c r="BK9073" s="677"/>
      <c r="BL9073" s="677"/>
      <c r="BM9073" s="677"/>
      <c r="BN9073" s="677"/>
      <c r="BO9073" s="677"/>
      <c r="BP9073" s="677"/>
      <c r="BQ9073" s="677"/>
      <c r="BR9073" s="677"/>
      <c r="BS9073" s="677"/>
      <c r="BT9073" s="677"/>
      <c r="BU9073" s="677"/>
      <c r="BV9073" s="677"/>
      <c r="BW9073" s="677"/>
      <c r="BX9073" s="677"/>
      <c r="BY9073" s="677"/>
      <c r="BZ9073" s="677"/>
      <c r="CA9073" s="677"/>
      <c r="CB9073" s="677"/>
      <c r="CC9073" s="677"/>
      <c r="CD9073" s="677"/>
      <c r="CE9073" s="677"/>
      <c r="CF9073" s="677"/>
      <c r="CG9073" s="677"/>
    </row>
    <row r="9074" spans="1:85">
      <c r="A9074" s="54"/>
      <c r="B9074" s="54"/>
      <c r="C9074" s="116"/>
      <c r="D9074" s="117"/>
      <c r="E9074" s="117"/>
      <c r="F9074" s="116"/>
      <c r="G9074" s="117"/>
      <c r="H9074" s="117"/>
      <c r="I9074" s="79"/>
      <c r="J9074" s="54"/>
      <c r="K9074" s="75" t="s">
        <v>1501</v>
      </c>
      <c r="L9074" s="76">
        <f t="shared" si="489"/>
        <v>0</v>
      </c>
      <c r="M9074" s="76"/>
      <c r="N9074" s="76"/>
      <c r="O9074" s="76"/>
      <c r="P9074" s="76"/>
      <c r="Q9074" s="76"/>
      <c r="R9074" s="76"/>
      <c r="S9074" s="76"/>
      <c r="T9074" s="76"/>
      <c r="U9074" s="76"/>
      <c r="V9074" s="76"/>
      <c r="W9074" s="76"/>
      <c r="X9074" s="76"/>
      <c r="Y9074" s="677"/>
      <c r="Z9074" s="677"/>
      <c r="AA9074" s="677"/>
      <c r="AB9074" s="677"/>
      <c r="AC9074" s="677"/>
      <c r="AD9074" s="677"/>
      <c r="AE9074" s="677"/>
      <c r="AF9074" s="677"/>
      <c r="AG9074" s="677"/>
      <c r="AH9074" s="677"/>
      <c r="AI9074" s="677"/>
      <c r="AJ9074" s="677"/>
      <c r="AK9074" s="677"/>
      <c r="AL9074" s="677"/>
      <c r="AM9074" s="677"/>
      <c r="AN9074" s="677"/>
      <c r="AO9074" s="677"/>
      <c r="AP9074" s="677"/>
      <c r="AQ9074" s="677"/>
      <c r="AR9074" s="677"/>
      <c r="AS9074" s="677"/>
      <c r="AT9074" s="677"/>
      <c r="AU9074" s="677"/>
      <c r="AV9074" s="677"/>
      <c r="AW9074" s="677"/>
      <c r="AX9074" s="677"/>
      <c r="AY9074" s="677"/>
      <c r="AZ9074" s="677"/>
      <c r="BA9074" s="677"/>
      <c r="BB9074" s="677"/>
      <c r="BC9074" s="677"/>
      <c r="BD9074" s="677"/>
      <c r="BE9074" s="677"/>
      <c r="BF9074" s="677"/>
      <c r="BG9074" s="677"/>
      <c r="BH9074" s="677"/>
      <c r="BI9074" s="677"/>
      <c r="BJ9074" s="677"/>
      <c r="BK9074" s="677"/>
      <c r="BL9074" s="677"/>
      <c r="BM9074" s="677"/>
      <c r="BN9074" s="677"/>
      <c r="BO9074" s="677"/>
      <c r="BP9074" s="677"/>
      <c r="BQ9074" s="677"/>
      <c r="BR9074" s="677"/>
      <c r="BS9074" s="677"/>
      <c r="BT9074" s="677"/>
      <c r="BU9074" s="677"/>
      <c r="BV9074" s="677"/>
      <c r="BW9074" s="677"/>
      <c r="BX9074" s="677"/>
      <c r="BY9074" s="677"/>
      <c r="BZ9074" s="677"/>
      <c r="CA9074" s="677"/>
      <c r="CB9074" s="677"/>
      <c r="CC9074" s="677"/>
      <c r="CD9074" s="677"/>
      <c r="CE9074" s="677"/>
      <c r="CF9074" s="677"/>
      <c r="CG9074" s="677"/>
    </row>
    <row r="9075" spans="1:85">
      <c r="A9075" s="54"/>
      <c r="B9075" s="54"/>
      <c r="C9075" s="118"/>
      <c r="D9075" s="119"/>
      <c r="E9075" s="119"/>
      <c r="F9075" s="118"/>
      <c r="G9075" s="119"/>
      <c r="H9075" s="119"/>
      <c r="I9075" s="83"/>
      <c r="J9075" s="80"/>
      <c r="K9075" s="84" t="s">
        <v>1502</v>
      </c>
      <c r="L9075" s="76">
        <f t="shared" si="489"/>
        <v>2</v>
      </c>
      <c r="M9075" s="76"/>
      <c r="N9075" s="76"/>
      <c r="O9075" s="76"/>
      <c r="P9075" s="76"/>
      <c r="Q9075" s="76"/>
      <c r="R9075" s="76"/>
      <c r="S9075" s="76">
        <v>2</v>
      </c>
      <c r="T9075" s="76"/>
      <c r="U9075" s="76"/>
      <c r="V9075" s="76"/>
      <c r="W9075" s="76"/>
      <c r="X9075" s="76"/>
      <c r="Y9075" s="677"/>
      <c r="Z9075" s="677"/>
      <c r="AA9075" s="677"/>
      <c r="AB9075" s="677"/>
      <c r="AC9075" s="677"/>
      <c r="AD9075" s="677"/>
      <c r="AE9075" s="677"/>
      <c r="AF9075" s="677"/>
      <c r="AG9075" s="677"/>
      <c r="AH9075" s="677"/>
      <c r="AI9075" s="677"/>
      <c r="AJ9075" s="677"/>
      <c r="AK9075" s="677"/>
      <c r="AL9075" s="677"/>
      <c r="AM9075" s="677"/>
      <c r="AN9075" s="677"/>
      <c r="AO9075" s="677"/>
      <c r="AP9075" s="677"/>
      <c r="AQ9075" s="677"/>
      <c r="AR9075" s="677"/>
      <c r="AS9075" s="677"/>
      <c r="AT9075" s="677"/>
      <c r="AU9075" s="677"/>
      <c r="AV9075" s="677"/>
      <c r="AW9075" s="677"/>
      <c r="AX9075" s="677"/>
      <c r="AY9075" s="677"/>
      <c r="AZ9075" s="677"/>
      <c r="BA9075" s="677"/>
      <c r="BB9075" s="677"/>
      <c r="BC9075" s="677"/>
      <c r="BD9075" s="677"/>
      <c r="BE9075" s="677"/>
      <c r="BF9075" s="677"/>
      <c r="BG9075" s="677"/>
      <c r="BH9075" s="677"/>
      <c r="BI9075" s="677"/>
      <c r="BJ9075" s="677"/>
      <c r="BK9075" s="677"/>
      <c r="BL9075" s="677"/>
      <c r="BM9075" s="677"/>
      <c r="BN9075" s="677"/>
      <c r="BO9075" s="677"/>
      <c r="BP9075" s="677"/>
      <c r="BQ9075" s="677"/>
      <c r="BR9075" s="677"/>
      <c r="BS9075" s="677"/>
      <c r="BT9075" s="677"/>
      <c r="BU9075" s="677"/>
      <c r="BV9075" s="677"/>
      <c r="BW9075" s="677"/>
      <c r="BX9075" s="677"/>
      <c r="BY9075" s="677"/>
      <c r="BZ9075" s="677"/>
      <c r="CA9075" s="677"/>
      <c r="CB9075" s="677"/>
      <c r="CC9075" s="677"/>
      <c r="CD9075" s="677"/>
      <c r="CE9075" s="677"/>
      <c r="CF9075" s="677"/>
      <c r="CG9075" s="677"/>
    </row>
    <row r="9076" spans="1:85">
      <c r="A9076" s="54"/>
      <c r="B9076" s="54"/>
      <c r="C9076" s="114" t="s">
        <v>33</v>
      </c>
      <c r="D9076" s="115" t="s">
        <v>13712</v>
      </c>
      <c r="E9076" s="115" t="s">
        <v>13713</v>
      </c>
      <c r="F9076" s="114" t="s">
        <v>13714</v>
      </c>
      <c r="G9076" s="115" t="s">
        <v>13715</v>
      </c>
      <c r="H9076" s="115" t="s">
        <v>13716</v>
      </c>
      <c r="I9076" s="74">
        <v>0</v>
      </c>
      <c r="J9076" s="46" t="s">
        <v>1508</v>
      </c>
      <c r="K9076" s="75" t="s">
        <v>1509</v>
      </c>
      <c r="L9076" s="76">
        <f t="shared" si="489"/>
        <v>0</v>
      </c>
      <c r="M9076" s="76"/>
      <c r="N9076" s="76"/>
      <c r="O9076" s="76"/>
      <c r="P9076" s="76"/>
      <c r="Q9076" s="76"/>
      <c r="R9076" s="76"/>
      <c r="S9076" s="76"/>
      <c r="T9076" s="76"/>
      <c r="U9076" s="76"/>
      <c r="V9076" s="76"/>
      <c r="W9076" s="76"/>
      <c r="X9076" s="76"/>
      <c r="Y9076" s="677"/>
      <c r="Z9076" s="677"/>
      <c r="AA9076" s="677"/>
      <c r="AB9076" s="677"/>
      <c r="AC9076" s="677"/>
      <c r="AD9076" s="677"/>
      <c r="AE9076" s="677"/>
      <c r="AF9076" s="677"/>
      <c r="AG9076" s="677"/>
      <c r="AH9076" s="677"/>
      <c r="AI9076" s="677"/>
      <c r="AJ9076" s="677"/>
      <c r="AK9076" s="677"/>
      <c r="AL9076" s="677"/>
      <c r="AM9076" s="677"/>
      <c r="AN9076" s="677"/>
      <c r="AO9076" s="677"/>
      <c r="AP9076" s="677"/>
      <c r="AQ9076" s="677"/>
      <c r="AR9076" s="677"/>
      <c r="AS9076" s="677"/>
      <c r="AT9076" s="677"/>
      <c r="AU9076" s="677"/>
      <c r="AV9076" s="677"/>
      <c r="AW9076" s="677"/>
      <c r="AX9076" s="677"/>
      <c r="AY9076" s="677"/>
      <c r="AZ9076" s="677"/>
      <c r="BA9076" s="677"/>
      <c r="BB9076" s="677"/>
      <c r="BC9076" s="677"/>
      <c r="BD9076" s="677"/>
      <c r="BE9076" s="677"/>
      <c r="BF9076" s="677"/>
      <c r="BG9076" s="677"/>
      <c r="BH9076" s="677"/>
      <c r="BI9076" s="677"/>
      <c r="BJ9076" s="677"/>
      <c r="BK9076" s="677"/>
      <c r="BL9076" s="677"/>
      <c r="BM9076" s="677"/>
      <c r="BN9076" s="677"/>
      <c r="BO9076" s="677"/>
      <c r="BP9076" s="677"/>
      <c r="BQ9076" s="677"/>
      <c r="BR9076" s="677"/>
      <c r="BS9076" s="677"/>
      <c r="BT9076" s="677"/>
      <c r="BU9076" s="677"/>
      <c r="BV9076" s="677"/>
      <c r="BW9076" s="677"/>
      <c r="BX9076" s="677"/>
      <c r="BY9076" s="677"/>
      <c r="BZ9076" s="677"/>
      <c r="CA9076" s="677"/>
      <c r="CB9076" s="677"/>
      <c r="CC9076" s="677"/>
      <c r="CD9076" s="677"/>
      <c r="CE9076" s="677"/>
      <c r="CF9076" s="677"/>
      <c r="CG9076" s="677"/>
    </row>
    <row r="9077" spans="1:85">
      <c r="A9077" s="54"/>
      <c r="B9077" s="54"/>
      <c r="C9077" s="116"/>
      <c r="D9077" s="117"/>
      <c r="E9077" s="117"/>
      <c r="F9077" s="116"/>
      <c r="G9077" s="117"/>
      <c r="H9077" s="117"/>
      <c r="I9077" s="79"/>
      <c r="J9077" s="54"/>
      <c r="K9077" s="75" t="s">
        <v>1501</v>
      </c>
      <c r="L9077" s="76">
        <f t="shared" si="489"/>
        <v>0</v>
      </c>
      <c r="M9077" s="76"/>
      <c r="N9077" s="76"/>
      <c r="O9077" s="76"/>
      <c r="P9077" s="76"/>
      <c r="Q9077" s="76"/>
      <c r="R9077" s="76"/>
      <c r="S9077" s="76"/>
      <c r="T9077" s="76"/>
      <c r="U9077" s="76"/>
      <c r="V9077" s="76"/>
      <c r="W9077" s="76"/>
      <c r="X9077" s="76"/>
      <c r="Y9077" s="677"/>
      <c r="Z9077" s="677"/>
      <c r="AA9077" s="677"/>
      <c r="AB9077" s="677"/>
      <c r="AC9077" s="677"/>
      <c r="AD9077" s="677"/>
      <c r="AE9077" s="677"/>
      <c r="AF9077" s="677"/>
      <c r="AG9077" s="677"/>
      <c r="AH9077" s="677"/>
      <c r="AI9077" s="677"/>
      <c r="AJ9077" s="677"/>
      <c r="AK9077" s="677"/>
      <c r="AL9077" s="677"/>
      <c r="AM9077" s="677"/>
      <c r="AN9077" s="677"/>
      <c r="AO9077" s="677"/>
      <c r="AP9077" s="677"/>
      <c r="AQ9077" s="677"/>
      <c r="AR9077" s="677"/>
      <c r="AS9077" s="677"/>
      <c r="AT9077" s="677"/>
      <c r="AU9077" s="677"/>
      <c r="AV9077" s="677"/>
      <c r="AW9077" s="677"/>
      <c r="AX9077" s="677"/>
      <c r="AY9077" s="677"/>
      <c r="AZ9077" s="677"/>
      <c r="BA9077" s="677"/>
      <c r="BB9077" s="677"/>
      <c r="BC9077" s="677"/>
      <c r="BD9077" s="677"/>
      <c r="BE9077" s="677"/>
      <c r="BF9077" s="677"/>
      <c r="BG9077" s="677"/>
      <c r="BH9077" s="677"/>
      <c r="BI9077" s="677"/>
      <c r="BJ9077" s="677"/>
      <c r="BK9077" s="677"/>
      <c r="BL9077" s="677"/>
      <c r="BM9077" s="677"/>
      <c r="BN9077" s="677"/>
      <c r="BO9077" s="677"/>
      <c r="BP9077" s="677"/>
      <c r="BQ9077" s="677"/>
      <c r="BR9077" s="677"/>
      <c r="BS9077" s="677"/>
      <c r="BT9077" s="677"/>
      <c r="BU9077" s="677"/>
      <c r="BV9077" s="677"/>
      <c r="BW9077" s="677"/>
      <c r="BX9077" s="677"/>
      <c r="BY9077" s="677"/>
      <c r="BZ9077" s="677"/>
      <c r="CA9077" s="677"/>
      <c r="CB9077" s="677"/>
      <c r="CC9077" s="677"/>
      <c r="CD9077" s="677"/>
      <c r="CE9077" s="677"/>
      <c r="CF9077" s="677"/>
      <c r="CG9077" s="677"/>
    </row>
    <row r="9078" spans="1:85">
      <c r="A9078" s="54"/>
      <c r="B9078" s="54"/>
      <c r="C9078" s="118"/>
      <c r="D9078" s="119"/>
      <c r="E9078" s="119"/>
      <c r="F9078" s="118"/>
      <c r="G9078" s="119"/>
      <c r="H9078" s="119"/>
      <c r="I9078" s="83"/>
      <c r="J9078" s="80"/>
      <c r="K9078" s="84" t="s">
        <v>1502</v>
      </c>
      <c r="L9078" s="76">
        <f t="shared" si="489"/>
        <v>2</v>
      </c>
      <c r="M9078" s="76"/>
      <c r="N9078" s="76"/>
      <c r="O9078" s="76"/>
      <c r="P9078" s="76"/>
      <c r="Q9078" s="76"/>
      <c r="R9078" s="76"/>
      <c r="S9078" s="76"/>
      <c r="T9078" s="76"/>
      <c r="U9078" s="76"/>
      <c r="V9078" s="76"/>
      <c r="W9078" s="76">
        <v>1</v>
      </c>
      <c r="X9078" s="76">
        <v>1</v>
      </c>
      <c r="Y9078" s="677"/>
      <c r="Z9078" s="677"/>
      <c r="AA9078" s="677"/>
      <c r="AB9078" s="677"/>
      <c r="AC9078" s="677"/>
      <c r="AD9078" s="677"/>
      <c r="AE9078" s="677"/>
      <c r="AF9078" s="677"/>
      <c r="AG9078" s="677"/>
      <c r="AH9078" s="677"/>
      <c r="AI9078" s="677"/>
      <c r="AJ9078" s="677"/>
      <c r="AK9078" s="677"/>
      <c r="AL9078" s="677"/>
      <c r="AM9078" s="677"/>
      <c r="AN9078" s="677"/>
      <c r="AO9078" s="677"/>
      <c r="AP9078" s="677"/>
      <c r="AQ9078" s="677"/>
      <c r="AR9078" s="677"/>
      <c r="AS9078" s="677"/>
      <c r="AT9078" s="677"/>
      <c r="AU9078" s="677"/>
      <c r="AV9078" s="677"/>
      <c r="AW9078" s="677"/>
      <c r="AX9078" s="677"/>
      <c r="AY9078" s="677"/>
      <c r="AZ9078" s="677"/>
      <c r="BA9078" s="677"/>
      <c r="BB9078" s="677"/>
      <c r="BC9078" s="677"/>
      <c r="BD9078" s="677"/>
      <c r="BE9078" s="677"/>
      <c r="BF9078" s="677"/>
      <c r="BG9078" s="677"/>
      <c r="BH9078" s="677"/>
      <c r="BI9078" s="677"/>
      <c r="BJ9078" s="677"/>
      <c r="BK9078" s="677"/>
      <c r="BL9078" s="677"/>
      <c r="BM9078" s="677"/>
      <c r="BN9078" s="677"/>
      <c r="BO9078" s="677"/>
      <c r="BP9078" s="677"/>
      <c r="BQ9078" s="677"/>
      <c r="BR9078" s="677"/>
      <c r="BS9078" s="677"/>
      <c r="BT9078" s="677"/>
      <c r="BU9078" s="677"/>
      <c r="BV9078" s="677"/>
      <c r="BW9078" s="677"/>
      <c r="BX9078" s="677"/>
      <c r="BY9078" s="677"/>
      <c r="BZ9078" s="677"/>
      <c r="CA9078" s="677"/>
      <c r="CB9078" s="677"/>
      <c r="CC9078" s="677"/>
      <c r="CD9078" s="677"/>
      <c r="CE9078" s="677"/>
      <c r="CF9078" s="677"/>
      <c r="CG9078" s="677"/>
    </row>
    <row r="9079" spans="1:85">
      <c r="A9079" s="54"/>
      <c r="B9079" s="54"/>
      <c r="C9079" s="114" t="s">
        <v>33</v>
      </c>
      <c r="D9079" s="115" t="s">
        <v>13717</v>
      </c>
      <c r="E9079" s="115" t="s">
        <v>13718</v>
      </c>
      <c r="F9079" s="114" t="s">
        <v>13719</v>
      </c>
      <c r="G9079" s="115" t="s">
        <v>13720</v>
      </c>
      <c r="H9079" s="115" t="s">
        <v>13721</v>
      </c>
      <c r="I9079" s="74">
        <v>0</v>
      </c>
      <c r="J9079" s="46" t="s">
        <v>1508</v>
      </c>
      <c r="K9079" s="75" t="s">
        <v>1509</v>
      </c>
      <c r="L9079" s="76">
        <f t="shared" si="489"/>
        <v>0</v>
      </c>
      <c r="M9079" s="76"/>
      <c r="N9079" s="76"/>
      <c r="O9079" s="76"/>
      <c r="P9079" s="76"/>
      <c r="Q9079" s="76"/>
      <c r="R9079" s="76"/>
      <c r="S9079" s="76"/>
      <c r="T9079" s="76"/>
      <c r="U9079" s="76"/>
      <c r="V9079" s="76"/>
      <c r="W9079" s="76"/>
      <c r="X9079" s="76"/>
      <c r="Y9079" s="677"/>
      <c r="Z9079" s="677"/>
      <c r="AA9079" s="677"/>
      <c r="AB9079" s="677"/>
      <c r="AC9079" s="677"/>
      <c r="AD9079" s="677"/>
      <c r="AE9079" s="677"/>
      <c r="AF9079" s="677"/>
      <c r="AG9079" s="677"/>
      <c r="AH9079" s="677"/>
      <c r="AI9079" s="677"/>
      <c r="AJ9079" s="677"/>
      <c r="AK9079" s="677"/>
      <c r="AL9079" s="677"/>
      <c r="AM9079" s="677"/>
      <c r="AN9079" s="677"/>
      <c r="AO9079" s="677"/>
      <c r="AP9079" s="677"/>
      <c r="AQ9079" s="677"/>
      <c r="AR9079" s="677"/>
      <c r="AS9079" s="677"/>
      <c r="AT9079" s="677"/>
      <c r="AU9079" s="677"/>
      <c r="AV9079" s="677"/>
      <c r="AW9079" s="677"/>
      <c r="AX9079" s="677"/>
      <c r="AY9079" s="677"/>
      <c r="AZ9079" s="677"/>
      <c r="BA9079" s="677"/>
      <c r="BB9079" s="677"/>
      <c r="BC9079" s="677"/>
      <c r="BD9079" s="677"/>
      <c r="BE9079" s="677"/>
      <c r="BF9079" s="677"/>
      <c r="BG9079" s="677"/>
      <c r="BH9079" s="677"/>
      <c r="BI9079" s="677"/>
      <c r="BJ9079" s="677"/>
      <c r="BK9079" s="677"/>
      <c r="BL9079" s="677"/>
      <c r="BM9079" s="677"/>
      <c r="BN9079" s="677"/>
      <c r="BO9079" s="677"/>
      <c r="BP9079" s="677"/>
      <c r="BQ9079" s="677"/>
      <c r="BR9079" s="677"/>
      <c r="BS9079" s="677"/>
      <c r="BT9079" s="677"/>
      <c r="BU9079" s="677"/>
      <c r="BV9079" s="677"/>
      <c r="BW9079" s="677"/>
      <c r="BX9079" s="677"/>
      <c r="BY9079" s="677"/>
      <c r="BZ9079" s="677"/>
      <c r="CA9079" s="677"/>
      <c r="CB9079" s="677"/>
      <c r="CC9079" s="677"/>
      <c r="CD9079" s="677"/>
      <c r="CE9079" s="677"/>
      <c r="CF9079" s="677"/>
      <c r="CG9079" s="677"/>
    </row>
    <row r="9080" spans="1:85">
      <c r="A9080" s="54"/>
      <c r="B9080" s="54"/>
      <c r="C9080" s="116"/>
      <c r="D9080" s="117"/>
      <c r="E9080" s="117"/>
      <c r="F9080" s="116"/>
      <c r="G9080" s="117"/>
      <c r="H9080" s="117"/>
      <c r="I9080" s="79"/>
      <c r="J9080" s="54"/>
      <c r="K9080" s="75" t="s">
        <v>1501</v>
      </c>
      <c r="L9080" s="76">
        <f t="shared" si="489"/>
        <v>0</v>
      </c>
      <c r="M9080" s="76"/>
      <c r="N9080" s="76"/>
      <c r="O9080" s="76"/>
      <c r="P9080" s="76"/>
      <c r="Q9080" s="76"/>
      <c r="R9080" s="76"/>
      <c r="S9080" s="76"/>
      <c r="T9080" s="76"/>
      <c r="U9080" s="76"/>
      <c r="V9080" s="76"/>
      <c r="W9080" s="76"/>
      <c r="X9080" s="76"/>
      <c r="Y9080" s="677"/>
      <c r="Z9080" s="677"/>
      <c r="AA9080" s="677"/>
      <c r="AB9080" s="677"/>
      <c r="AC9080" s="677"/>
      <c r="AD9080" s="677"/>
      <c r="AE9080" s="677"/>
      <c r="AF9080" s="677"/>
      <c r="AG9080" s="677"/>
      <c r="AH9080" s="677"/>
      <c r="AI9080" s="677"/>
      <c r="AJ9080" s="677"/>
      <c r="AK9080" s="677"/>
      <c r="AL9080" s="677"/>
      <c r="AM9080" s="677"/>
      <c r="AN9080" s="677"/>
      <c r="AO9080" s="677"/>
      <c r="AP9080" s="677"/>
      <c r="AQ9080" s="677"/>
      <c r="AR9080" s="677"/>
      <c r="AS9080" s="677"/>
      <c r="AT9080" s="677"/>
      <c r="AU9080" s="677"/>
      <c r="AV9080" s="677"/>
      <c r="AW9080" s="677"/>
      <c r="AX9080" s="677"/>
      <c r="AY9080" s="677"/>
      <c r="AZ9080" s="677"/>
      <c r="BA9080" s="677"/>
      <c r="BB9080" s="677"/>
      <c r="BC9080" s="677"/>
      <c r="BD9080" s="677"/>
      <c r="BE9080" s="677"/>
      <c r="BF9080" s="677"/>
      <c r="BG9080" s="677"/>
      <c r="BH9080" s="677"/>
      <c r="BI9080" s="677"/>
      <c r="BJ9080" s="677"/>
      <c r="BK9080" s="677"/>
      <c r="BL9080" s="677"/>
      <c r="BM9080" s="677"/>
      <c r="BN9080" s="677"/>
      <c r="BO9080" s="677"/>
      <c r="BP9080" s="677"/>
      <c r="BQ9080" s="677"/>
      <c r="BR9080" s="677"/>
      <c r="BS9080" s="677"/>
      <c r="BT9080" s="677"/>
      <c r="BU9080" s="677"/>
      <c r="BV9080" s="677"/>
      <c r="BW9080" s="677"/>
      <c r="BX9080" s="677"/>
      <c r="BY9080" s="677"/>
      <c r="BZ9080" s="677"/>
      <c r="CA9080" s="677"/>
      <c r="CB9080" s="677"/>
      <c r="CC9080" s="677"/>
      <c r="CD9080" s="677"/>
      <c r="CE9080" s="677"/>
      <c r="CF9080" s="677"/>
      <c r="CG9080" s="677"/>
    </row>
    <row r="9081" spans="1:85">
      <c r="A9081" s="54"/>
      <c r="B9081" s="54"/>
      <c r="C9081" s="118"/>
      <c r="D9081" s="119"/>
      <c r="E9081" s="119"/>
      <c r="F9081" s="118"/>
      <c r="G9081" s="119"/>
      <c r="H9081" s="119"/>
      <c r="I9081" s="83"/>
      <c r="J9081" s="80"/>
      <c r="K9081" s="84" t="s">
        <v>1502</v>
      </c>
      <c r="L9081" s="76">
        <f t="shared" si="489"/>
        <v>4</v>
      </c>
      <c r="M9081" s="76"/>
      <c r="N9081" s="76"/>
      <c r="O9081" s="76"/>
      <c r="P9081" s="76"/>
      <c r="Q9081" s="76"/>
      <c r="R9081" s="76"/>
      <c r="S9081" s="76"/>
      <c r="T9081" s="76"/>
      <c r="U9081" s="76"/>
      <c r="V9081" s="76"/>
      <c r="W9081" s="76">
        <v>4</v>
      </c>
      <c r="X9081" s="76"/>
      <c r="Y9081" s="677"/>
      <c r="Z9081" s="677"/>
      <c r="AA9081" s="677"/>
      <c r="AB9081" s="677"/>
      <c r="AC9081" s="677"/>
      <c r="AD9081" s="677"/>
      <c r="AE9081" s="677"/>
      <c r="AF9081" s="677"/>
      <c r="AG9081" s="677"/>
      <c r="AH9081" s="677"/>
      <c r="AI9081" s="677"/>
      <c r="AJ9081" s="677"/>
      <c r="AK9081" s="677"/>
      <c r="AL9081" s="677"/>
      <c r="AM9081" s="677"/>
      <c r="AN9081" s="677"/>
      <c r="AO9081" s="677"/>
      <c r="AP9081" s="677"/>
      <c r="AQ9081" s="677"/>
      <c r="AR9081" s="677"/>
      <c r="AS9081" s="677"/>
      <c r="AT9081" s="677"/>
      <c r="AU9081" s="677"/>
      <c r="AV9081" s="677"/>
      <c r="AW9081" s="677"/>
      <c r="AX9081" s="677"/>
      <c r="AY9081" s="677"/>
      <c r="AZ9081" s="677"/>
      <c r="BA9081" s="677"/>
      <c r="BB9081" s="677"/>
      <c r="BC9081" s="677"/>
      <c r="BD9081" s="677"/>
      <c r="BE9081" s="677"/>
      <c r="BF9081" s="677"/>
      <c r="BG9081" s="677"/>
      <c r="BH9081" s="677"/>
      <c r="BI9081" s="677"/>
      <c r="BJ9081" s="677"/>
      <c r="BK9081" s="677"/>
      <c r="BL9081" s="677"/>
      <c r="BM9081" s="677"/>
      <c r="BN9081" s="677"/>
      <c r="BO9081" s="677"/>
      <c r="BP9081" s="677"/>
      <c r="BQ9081" s="677"/>
      <c r="BR9081" s="677"/>
      <c r="BS9081" s="677"/>
      <c r="BT9081" s="677"/>
      <c r="BU9081" s="677"/>
      <c r="BV9081" s="677"/>
      <c r="BW9081" s="677"/>
      <c r="BX9081" s="677"/>
      <c r="BY9081" s="677"/>
      <c r="BZ9081" s="677"/>
      <c r="CA9081" s="677"/>
      <c r="CB9081" s="677"/>
      <c r="CC9081" s="677"/>
      <c r="CD9081" s="677"/>
      <c r="CE9081" s="677"/>
      <c r="CF9081" s="677"/>
      <c r="CG9081" s="677"/>
    </row>
    <row r="9082" spans="1:85">
      <c r="A9082" s="54"/>
      <c r="B9082" s="54"/>
      <c r="C9082" s="114" t="s">
        <v>33</v>
      </c>
      <c r="D9082" s="115" t="s">
        <v>13722</v>
      </c>
      <c r="E9082" s="115" t="s">
        <v>13723</v>
      </c>
      <c r="F9082" s="114" t="s">
        <v>13724</v>
      </c>
      <c r="G9082" s="115" t="s">
        <v>13725</v>
      </c>
      <c r="H9082" s="115" t="s">
        <v>13726</v>
      </c>
      <c r="I9082" s="74">
        <v>0</v>
      </c>
      <c r="J9082" s="46" t="s">
        <v>1508</v>
      </c>
      <c r="K9082" s="75" t="s">
        <v>1509</v>
      </c>
      <c r="L9082" s="76">
        <f t="shared" si="489"/>
        <v>0</v>
      </c>
      <c r="M9082" s="76"/>
      <c r="N9082" s="76"/>
      <c r="O9082" s="76"/>
      <c r="P9082" s="76"/>
      <c r="Q9082" s="76"/>
      <c r="R9082" s="76"/>
      <c r="S9082" s="76"/>
      <c r="T9082" s="76"/>
      <c r="U9082" s="76"/>
      <c r="V9082" s="76"/>
      <c r="W9082" s="76"/>
      <c r="X9082" s="76"/>
      <c r="Y9082" s="677"/>
      <c r="Z9082" s="677"/>
      <c r="AA9082" s="677"/>
      <c r="AB9082" s="677"/>
      <c r="AC9082" s="677"/>
      <c r="AD9082" s="677"/>
      <c r="AE9082" s="677"/>
      <c r="AF9082" s="677"/>
      <c r="AG9082" s="677"/>
      <c r="AH9082" s="677"/>
      <c r="AI9082" s="677"/>
      <c r="AJ9082" s="677"/>
      <c r="AK9082" s="677"/>
      <c r="AL9082" s="677"/>
      <c r="AM9082" s="677"/>
      <c r="AN9082" s="677"/>
      <c r="AO9082" s="677"/>
      <c r="AP9082" s="677"/>
      <c r="AQ9082" s="677"/>
      <c r="AR9082" s="677"/>
      <c r="AS9082" s="677"/>
      <c r="AT9082" s="677"/>
      <c r="AU9082" s="677"/>
      <c r="AV9082" s="677"/>
      <c r="AW9082" s="677"/>
      <c r="AX9082" s="677"/>
      <c r="AY9082" s="677"/>
      <c r="AZ9082" s="677"/>
      <c r="BA9082" s="677"/>
      <c r="BB9082" s="677"/>
      <c r="BC9082" s="677"/>
      <c r="BD9082" s="677"/>
      <c r="BE9082" s="677"/>
      <c r="BF9082" s="677"/>
      <c r="BG9082" s="677"/>
      <c r="BH9082" s="677"/>
      <c r="BI9082" s="677"/>
      <c r="BJ9082" s="677"/>
      <c r="BK9082" s="677"/>
      <c r="BL9082" s="677"/>
      <c r="BM9082" s="677"/>
      <c r="BN9082" s="677"/>
      <c r="BO9082" s="677"/>
      <c r="BP9082" s="677"/>
      <c r="BQ9082" s="677"/>
      <c r="BR9082" s="677"/>
      <c r="BS9082" s="677"/>
      <c r="BT9082" s="677"/>
      <c r="BU9082" s="677"/>
      <c r="BV9082" s="677"/>
      <c r="BW9082" s="677"/>
      <c r="BX9082" s="677"/>
      <c r="BY9082" s="677"/>
      <c r="BZ9082" s="677"/>
      <c r="CA9082" s="677"/>
      <c r="CB9082" s="677"/>
      <c r="CC9082" s="677"/>
      <c r="CD9082" s="677"/>
      <c r="CE9082" s="677"/>
      <c r="CF9082" s="677"/>
      <c r="CG9082" s="677"/>
    </row>
    <row r="9083" spans="1:85">
      <c r="A9083" s="54"/>
      <c r="B9083" s="54"/>
      <c r="C9083" s="116"/>
      <c r="D9083" s="117"/>
      <c r="E9083" s="117"/>
      <c r="F9083" s="116"/>
      <c r="G9083" s="117"/>
      <c r="H9083" s="117"/>
      <c r="I9083" s="79"/>
      <c r="J9083" s="54"/>
      <c r="K9083" s="75" t="s">
        <v>1501</v>
      </c>
      <c r="L9083" s="76">
        <f t="shared" si="489"/>
        <v>0</v>
      </c>
      <c r="M9083" s="76"/>
      <c r="N9083" s="76"/>
      <c r="O9083" s="76"/>
      <c r="P9083" s="76"/>
      <c r="Q9083" s="76"/>
      <c r="R9083" s="76"/>
      <c r="S9083" s="76"/>
      <c r="T9083" s="76"/>
      <c r="U9083" s="76"/>
      <c r="V9083" s="76"/>
      <c r="W9083" s="76"/>
      <c r="X9083" s="76"/>
      <c r="Y9083" s="677"/>
      <c r="Z9083" s="677"/>
      <c r="AA9083" s="677"/>
      <c r="AB9083" s="677"/>
      <c r="AC9083" s="677"/>
      <c r="AD9083" s="677"/>
      <c r="AE9083" s="677"/>
      <c r="AF9083" s="677"/>
      <c r="AG9083" s="677"/>
      <c r="AH9083" s="677"/>
      <c r="AI9083" s="677"/>
      <c r="AJ9083" s="677"/>
      <c r="AK9083" s="677"/>
      <c r="AL9083" s="677"/>
      <c r="AM9083" s="677"/>
      <c r="AN9083" s="677"/>
      <c r="AO9083" s="677"/>
      <c r="AP9083" s="677"/>
      <c r="AQ9083" s="677"/>
      <c r="AR9083" s="677"/>
      <c r="AS9083" s="677"/>
      <c r="AT9083" s="677"/>
      <c r="AU9083" s="677"/>
      <c r="AV9083" s="677"/>
      <c r="AW9083" s="677"/>
      <c r="AX9083" s="677"/>
      <c r="AY9083" s="677"/>
      <c r="AZ9083" s="677"/>
      <c r="BA9083" s="677"/>
      <c r="BB9083" s="677"/>
      <c r="BC9083" s="677"/>
      <c r="BD9083" s="677"/>
      <c r="BE9083" s="677"/>
      <c r="BF9083" s="677"/>
      <c r="BG9083" s="677"/>
      <c r="BH9083" s="677"/>
      <c r="BI9083" s="677"/>
      <c r="BJ9083" s="677"/>
      <c r="BK9083" s="677"/>
      <c r="BL9083" s="677"/>
      <c r="BM9083" s="677"/>
      <c r="BN9083" s="677"/>
      <c r="BO9083" s="677"/>
      <c r="BP9083" s="677"/>
      <c r="BQ9083" s="677"/>
      <c r="BR9083" s="677"/>
      <c r="BS9083" s="677"/>
      <c r="BT9083" s="677"/>
      <c r="BU9083" s="677"/>
      <c r="BV9083" s="677"/>
      <c r="BW9083" s="677"/>
      <c r="BX9083" s="677"/>
      <c r="BY9083" s="677"/>
      <c r="BZ9083" s="677"/>
      <c r="CA9083" s="677"/>
      <c r="CB9083" s="677"/>
      <c r="CC9083" s="677"/>
      <c r="CD9083" s="677"/>
      <c r="CE9083" s="677"/>
      <c r="CF9083" s="677"/>
      <c r="CG9083" s="677"/>
    </row>
    <row r="9084" spans="1:85">
      <c r="A9084" s="54"/>
      <c r="B9084" s="54"/>
      <c r="C9084" s="118"/>
      <c r="D9084" s="119"/>
      <c r="E9084" s="119"/>
      <c r="F9084" s="118"/>
      <c r="G9084" s="119"/>
      <c r="H9084" s="119"/>
      <c r="I9084" s="83"/>
      <c r="J9084" s="80"/>
      <c r="K9084" s="84" t="s">
        <v>1502</v>
      </c>
      <c r="L9084" s="76">
        <f t="shared" si="489"/>
        <v>2</v>
      </c>
      <c r="M9084" s="76"/>
      <c r="N9084" s="76"/>
      <c r="O9084" s="76">
        <v>2</v>
      </c>
      <c r="P9084" s="76"/>
      <c r="Q9084" s="76"/>
      <c r="R9084" s="76"/>
      <c r="S9084" s="76"/>
      <c r="T9084" s="76"/>
      <c r="U9084" s="76"/>
      <c r="V9084" s="76"/>
      <c r="W9084" s="76"/>
      <c r="X9084" s="76"/>
      <c r="Y9084" s="677"/>
      <c r="Z9084" s="677"/>
      <c r="AA9084" s="677"/>
      <c r="AB9084" s="677"/>
      <c r="AC9084" s="677"/>
      <c r="AD9084" s="677"/>
      <c r="AE9084" s="677"/>
      <c r="AF9084" s="677"/>
      <c r="AG9084" s="677"/>
      <c r="AH9084" s="677"/>
      <c r="AI9084" s="677"/>
      <c r="AJ9084" s="677"/>
      <c r="AK9084" s="677"/>
      <c r="AL9084" s="677"/>
      <c r="AM9084" s="677"/>
      <c r="AN9084" s="677"/>
      <c r="AO9084" s="677"/>
      <c r="AP9084" s="677"/>
      <c r="AQ9084" s="677"/>
      <c r="AR9084" s="677"/>
      <c r="AS9084" s="677"/>
      <c r="AT9084" s="677"/>
      <c r="AU9084" s="677"/>
      <c r="AV9084" s="677"/>
      <c r="AW9084" s="677"/>
      <c r="AX9084" s="677"/>
      <c r="AY9084" s="677"/>
      <c r="AZ9084" s="677"/>
      <c r="BA9084" s="677"/>
      <c r="BB9084" s="677"/>
      <c r="BC9084" s="677"/>
      <c r="BD9084" s="677"/>
      <c r="BE9084" s="677"/>
      <c r="BF9084" s="677"/>
      <c r="BG9084" s="677"/>
      <c r="BH9084" s="677"/>
      <c r="BI9084" s="677"/>
      <c r="BJ9084" s="677"/>
      <c r="BK9084" s="677"/>
      <c r="BL9084" s="677"/>
      <c r="BM9084" s="677"/>
      <c r="BN9084" s="677"/>
      <c r="BO9084" s="677"/>
      <c r="BP9084" s="677"/>
      <c r="BQ9084" s="677"/>
      <c r="BR9084" s="677"/>
      <c r="BS9084" s="677"/>
      <c r="BT9084" s="677"/>
      <c r="BU9084" s="677"/>
      <c r="BV9084" s="677"/>
      <c r="BW9084" s="677"/>
      <c r="BX9084" s="677"/>
      <c r="BY9084" s="677"/>
      <c r="BZ9084" s="677"/>
      <c r="CA9084" s="677"/>
      <c r="CB9084" s="677"/>
      <c r="CC9084" s="677"/>
      <c r="CD9084" s="677"/>
      <c r="CE9084" s="677"/>
      <c r="CF9084" s="677"/>
      <c r="CG9084" s="677"/>
    </row>
    <row r="9085" spans="1:85">
      <c r="A9085" s="54"/>
      <c r="B9085" s="54"/>
      <c r="C9085" s="114" t="s">
        <v>33</v>
      </c>
      <c r="D9085" s="115" t="s">
        <v>13722</v>
      </c>
      <c r="E9085" s="115" t="s">
        <v>13723</v>
      </c>
      <c r="F9085" s="114" t="s">
        <v>13724</v>
      </c>
      <c r="G9085" s="115" t="s">
        <v>13725</v>
      </c>
      <c r="H9085" s="115" t="s">
        <v>13726</v>
      </c>
      <c r="I9085" s="74">
        <v>0</v>
      </c>
      <c r="J9085" s="46" t="s">
        <v>1508</v>
      </c>
      <c r="K9085" s="75" t="s">
        <v>1509</v>
      </c>
      <c r="L9085" s="76">
        <f t="shared" si="489"/>
        <v>0</v>
      </c>
      <c r="M9085" s="76"/>
      <c r="N9085" s="76"/>
      <c r="O9085" s="76"/>
      <c r="P9085" s="76"/>
      <c r="Q9085" s="76"/>
      <c r="R9085" s="76"/>
      <c r="S9085" s="76"/>
      <c r="T9085" s="76"/>
      <c r="U9085" s="76"/>
      <c r="V9085" s="76"/>
      <c r="W9085" s="76"/>
      <c r="X9085" s="76"/>
      <c r="Y9085" s="677"/>
      <c r="Z9085" s="677"/>
      <c r="AA9085" s="677"/>
      <c r="AB9085" s="677"/>
      <c r="AC9085" s="677"/>
      <c r="AD9085" s="677"/>
      <c r="AE9085" s="677"/>
      <c r="AF9085" s="677"/>
      <c r="AG9085" s="677"/>
      <c r="AH9085" s="677"/>
      <c r="AI9085" s="677"/>
      <c r="AJ9085" s="677"/>
      <c r="AK9085" s="677"/>
      <c r="AL9085" s="677"/>
      <c r="AM9085" s="677"/>
      <c r="AN9085" s="677"/>
      <c r="AO9085" s="677"/>
      <c r="AP9085" s="677"/>
      <c r="AQ9085" s="677"/>
      <c r="AR9085" s="677"/>
      <c r="AS9085" s="677"/>
      <c r="AT9085" s="677"/>
      <c r="AU9085" s="677"/>
      <c r="AV9085" s="677"/>
      <c r="AW9085" s="677"/>
      <c r="AX9085" s="677"/>
      <c r="AY9085" s="677"/>
      <c r="AZ9085" s="677"/>
      <c r="BA9085" s="677"/>
      <c r="BB9085" s="677"/>
      <c r="BC9085" s="677"/>
      <c r="BD9085" s="677"/>
      <c r="BE9085" s="677"/>
      <c r="BF9085" s="677"/>
      <c r="BG9085" s="677"/>
      <c r="BH9085" s="677"/>
      <c r="BI9085" s="677"/>
      <c r="BJ9085" s="677"/>
      <c r="BK9085" s="677"/>
      <c r="BL9085" s="677"/>
      <c r="BM9085" s="677"/>
      <c r="BN9085" s="677"/>
      <c r="BO9085" s="677"/>
      <c r="BP9085" s="677"/>
      <c r="BQ9085" s="677"/>
      <c r="BR9085" s="677"/>
      <c r="BS9085" s="677"/>
      <c r="BT9085" s="677"/>
      <c r="BU9085" s="677"/>
      <c r="BV9085" s="677"/>
      <c r="BW9085" s="677"/>
      <c r="BX9085" s="677"/>
      <c r="BY9085" s="677"/>
      <c r="BZ9085" s="677"/>
      <c r="CA9085" s="677"/>
      <c r="CB9085" s="677"/>
      <c r="CC9085" s="677"/>
      <c r="CD9085" s="677"/>
      <c r="CE9085" s="677"/>
      <c r="CF9085" s="677"/>
      <c r="CG9085" s="677"/>
    </row>
    <row r="9086" spans="1:85">
      <c r="A9086" s="54"/>
      <c r="B9086" s="54"/>
      <c r="C9086" s="116"/>
      <c r="D9086" s="117"/>
      <c r="E9086" s="117"/>
      <c r="F9086" s="116"/>
      <c r="G9086" s="117"/>
      <c r="H9086" s="117"/>
      <c r="I9086" s="79"/>
      <c r="J9086" s="54"/>
      <c r="K9086" s="75" t="s">
        <v>1501</v>
      </c>
      <c r="L9086" s="76">
        <f t="shared" si="489"/>
        <v>0</v>
      </c>
      <c r="M9086" s="76"/>
      <c r="N9086" s="76"/>
      <c r="O9086" s="76"/>
      <c r="P9086" s="76"/>
      <c r="Q9086" s="76"/>
      <c r="R9086" s="76"/>
      <c r="S9086" s="76"/>
      <c r="T9086" s="76"/>
      <c r="U9086" s="76"/>
      <c r="V9086" s="76"/>
      <c r="W9086" s="76"/>
      <c r="X9086" s="76"/>
      <c r="Y9086" s="677"/>
      <c r="Z9086" s="677"/>
      <c r="AA9086" s="677"/>
      <c r="AB9086" s="677"/>
      <c r="AC9086" s="677"/>
      <c r="AD9086" s="677"/>
      <c r="AE9086" s="677"/>
      <c r="AF9086" s="677"/>
      <c r="AG9086" s="677"/>
      <c r="AH9086" s="677"/>
      <c r="AI9086" s="677"/>
      <c r="AJ9086" s="677"/>
      <c r="AK9086" s="677"/>
      <c r="AL9086" s="677"/>
      <c r="AM9086" s="677"/>
      <c r="AN9086" s="677"/>
      <c r="AO9086" s="677"/>
      <c r="AP9086" s="677"/>
      <c r="AQ9086" s="677"/>
      <c r="AR9086" s="677"/>
      <c r="AS9086" s="677"/>
      <c r="AT9086" s="677"/>
      <c r="AU9086" s="677"/>
      <c r="AV9086" s="677"/>
      <c r="AW9086" s="677"/>
      <c r="AX9086" s="677"/>
      <c r="AY9086" s="677"/>
      <c r="AZ9086" s="677"/>
      <c r="BA9086" s="677"/>
      <c r="BB9086" s="677"/>
      <c r="BC9086" s="677"/>
      <c r="BD9086" s="677"/>
      <c r="BE9086" s="677"/>
      <c r="BF9086" s="677"/>
      <c r="BG9086" s="677"/>
      <c r="BH9086" s="677"/>
      <c r="BI9086" s="677"/>
      <c r="BJ9086" s="677"/>
      <c r="BK9086" s="677"/>
      <c r="BL9086" s="677"/>
      <c r="BM9086" s="677"/>
      <c r="BN9086" s="677"/>
      <c r="BO9086" s="677"/>
      <c r="BP9086" s="677"/>
      <c r="BQ9086" s="677"/>
      <c r="BR9086" s="677"/>
      <c r="BS9086" s="677"/>
      <c r="BT9086" s="677"/>
      <c r="BU9086" s="677"/>
      <c r="BV9086" s="677"/>
      <c r="BW9086" s="677"/>
      <c r="BX9086" s="677"/>
      <c r="BY9086" s="677"/>
      <c r="BZ9086" s="677"/>
      <c r="CA9086" s="677"/>
      <c r="CB9086" s="677"/>
      <c r="CC9086" s="677"/>
      <c r="CD9086" s="677"/>
      <c r="CE9086" s="677"/>
      <c r="CF9086" s="677"/>
      <c r="CG9086" s="677"/>
    </row>
    <row r="9087" spans="1:85">
      <c r="A9087" s="54"/>
      <c r="B9087" s="54"/>
      <c r="C9087" s="118"/>
      <c r="D9087" s="119"/>
      <c r="E9087" s="119"/>
      <c r="F9087" s="118"/>
      <c r="G9087" s="119"/>
      <c r="H9087" s="119"/>
      <c r="I9087" s="83"/>
      <c r="J9087" s="80"/>
      <c r="K9087" s="84" t="s">
        <v>1502</v>
      </c>
      <c r="L9087" s="76">
        <f t="shared" si="489"/>
        <v>2</v>
      </c>
      <c r="M9087" s="76"/>
      <c r="N9087" s="76"/>
      <c r="O9087" s="76">
        <v>2</v>
      </c>
      <c r="P9087" s="76"/>
      <c r="Q9087" s="76"/>
      <c r="R9087" s="76"/>
      <c r="S9087" s="76"/>
      <c r="T9087" s="76"/>
      <c r="U9087" s="76"/>
      <c r="V9087" s="76"/>
      <c r="W9087" s="76"/>
      <c r="X9087" s="76"/>
      <c r="Y9087" s="677"/>
      <c r="Z9087" s="677"/>
      <c r="AA9087" s="677"/>
      <c r="AB9087" s="677"/>
      <c r="AC9087" s="677"/>
      <c r="AD9087" s="677"/>
      <c r="AE9087" s="677"/>
      <c r="AF9087" s="677"/>
      <c r="AG9087" s="677"/>
      <c r="AH9087" s="677"/>
      <c r="AI9087" s="677"/>
      <c r="AJ9087" s="677"/>
      <c r="AK9087" s="677"/>
      <c r="AL9087" s="677"/>
      <c r="AM9087" s="677"/>
      <c r="AN9087" s="677"/>
      <c r="AO9087" s="677"/>
      <c r="AP9087" s="677"/>
      <c r="AQ9087" s="677"/>
      <c r="AR9087" s="677"/>
      <c r="AS9087" s="677"/>
      <c r="AT9087" s="677"/>
      <c r="AU9087" s="677"/>
      <c r="AV9087" s="677"/>
      <c r="AW9087" s="677"/>
      <c r="AX9087" s="677"/>
      <c r="AY9087" s="677"/>
      <c r="AZ9087" s="677"/>
      <c r="BA9087" s="677"/>
      <c r="BB9087" s="677"/>
      <c r="BC9087" s="677"/>
      <c r="BD9087" s="677"/>
      <c r="BE9087" s="677"/>
      <c r="BF9087" s="677"/>
      <c r="BG9087" s="677"/>
      <c r="BH9087" s="677"/>
      <c r="BI9087" s="677"/>
      <c r="BJ9087" s="677"/>
      <c r="BK9087" s="677"/>
      <c r="BL9087" s="677"/>
      <c r="BM9087" s="677"/>
      <c r="BN9087" s="677"/>
      <c r="BO9087" s="677"/>
      <c r="BP9087" s="677"/>
      <c r="BQ9087" s="677"/>
      <c r="BR9087" s="677"/>
      <c r="BS9087" s="677"/>
      <c r="BT9087" s="677"/>
      <c r="BU9087" s="677"/>
      <c r="BV9087" s="677"/>
      <c r="BW9087" s="677"/>
      <c r="BX9087" s="677"/>
      <c r="BY9087" s="677"/>
      <c r="BZ9087" s="677"/>
      <c r="CA9087" s="677"/>
      <c r="CB9087" s="677"/>
      <c r="CC9087" s="677"/>
      <c r="CD9087" s="677"/>
      <c r="CE9087" s="677"/>
      <c r="CF9087" s="677"/>
      <c r="CG9087" s="677"/>
    </row>
    <row r="9088" spans="1:85">
      <c r="A9088" s="54"/>
      <c r="B9088" s="54"/>
      <c r="C9088" s="114" t="s">
        <v>33</v>
      </c>
      <c r="D9088" s="115" t="s">
        <v>13727</v>
      </c>
      <c r="E9088" s="115" t="s">
        <v>13728</v>
      </c>
      <c r="F9088" s="114" t="s">
        <v>13729</v>
      </c>
      <c r="G9088" s="115" t="s">
        <v>13730</v>
      </c>
      <c r="H9088" s="115" t="s">
        <v>13731</v>
      </c>
      <c r="I9088" s="74">
        <v>0</v>
      </c>
      <c r="J9088" s="46" t="s">
        <v>1508</v>
      </c>
      <c r="K9088" s="75" t="s">
        <v>1509</v>
      </c>
      <c r="L9088" s="76">
        <f t="shared" si="489"/>
        <v>0</v>
      </c>
      <c r="M9088" s="76"/>
      <c r="N9088" s="76"/>
      <c r="O9088" s="76"/>
      <c r="P9088" s="76"/>
      <c r="Q9088" s="76"/>
      <c r="R9088" s="76"/>
      <c r="S9088" s="76"/>
      <c r="T9088" s="76"/>
      <c r="U9088" s="76"/>
      <c r="V9088" s="76"/>
      <c r="W9088" s="76"/>
      <c r="X9088" s="76"/>
      <c r="Y9088" s="677"/>
      <c r="Z9088" s="677"/>
      <c r="AA9088" s="677"/>
      <c r="AB9088" s="677"/>
      <c r="AC9088" s="677"/>
      <c r="AD9088" s="677"/>
      <c r="AE9088" s="677"/>
      <c r="AF9088" s="677"/>
      <c r="AG9088" s="677"/>
      <c r="AH9088" s="677"/>
      <c r="AI9088" s="677"/>
      <c r="AJ9088" s="677"/>
      <c r="AK9088" s="677"/>
      <c r="AL9088" s="677"/>
      <c r="AM9088" s="677"/>
      <c r="AN9088" s="677"/>
      <c r="AO9088" s="677"/>
      <c r="AP9088" s="677"/>
      <c r="AQ9088" s="677"/>
      <c r="AR9088" s="677"/>
      <c r="AS9088" s="677"/>
      <c r="AT9088" s="677"/>
      <c r="AU9088" s="677"/>
      <c r="AV9088" s="677"/>
      <c r="AW9088" s="677"/>
      <c r="AX9088" s="677"/>
      <c r="AY9088" s="677"/>
      <c r="AZ9088" s="677"/>
      <c r="BA9088" s="677"/>
      <c r="BB9088" s="677"/>
      <c r="BC9088" s="677"/>
      <c r="BD9088" s="677"/>
      <c r="BE9088" s="677"/>
      <c r="BF9088" s="677"/>
      <c r="BG9088" s="677"/>
      <c r="BH9088" s="677"/>
      <c r="BI9088" s="677"/>
      <c r="BJ9088" s="677"/>
      <c r="BK9088" s="677"/>
      <c r="BL9088" s="677"/>
      <c r="BM9088" s="677"/>
      <c r="BN9088" s="677"/>
      <c r="BO9088" s="677"/>
      <c r="BP9088" s="677"/>
      <c r="BQ9088" s="677"/>
      <c r="BR9088" s="677"/>
      <c r="BS9088" s="677"/>
      <c r="BT9088" s="677"/>
      <c r="BU9088" s="677"/>
      <c r="BV9088" s="677"/>
      <c r="BW9088" s="677"/>
      <c r="BX9088" s="677"/>
      <c r="BY9088" s="677"/>
      <c r="BZ9088" s="677"/>
      <c r="CA9088" s="677"/>
      <c r="CB9088" s="677"/>
      <c r="CC9088" s="677"/>
      <c r="CD9088" s="677"/>
      <c r="CE9088" s="677"/>
      <c r="CF9088" s="677"/>
      <c r="CG9088" s="677"/>
    </row>
    <row r="9089" spans="1:85">
      <c r="A9089" s="54"/>
      <c r="B9089" s="54"/>
      <c r="C9089" s="116"/>
      <c r="D9089" s="117"/>
      <c r="E9089" s="117"/>
      <c r="F9089" s="116"/>
      <c r="G9089" s="117"/>
      <c r="H9089" s="117"/>
      <c r="I9089" s="79"/>
      <c r="J9089" s="54"/>
      <c r="K9089" s="75" t="s">
        <v>1501</v>
      </c>
      <c r="L9089" s="76">
        <f t="shared" si="489"/>
        <v>0</v>
      </c>
      <c r="M9089" s="76"/>
      <c r="N9089" s="76"/>
      <c r="O9089" s="76"/>
      <c r="P9089" s="76"/>
      <c r="Q9089" s="76"/>
      <c r="R9089" s="76"/>
      <c r="S9089" s="76"/>
      <c r="T9089" s="76"/>
      <c r="U9089" s="76"/>
      <c r="V9089" s="76"/>
      <c r="W9089" s="76"/>
      <c r="X9089" s="76"/>
      <c r="Y9089" s="677"/>
      <c r="Z9089" s="677"/>
      <c r="AA9089" s="677"/>
      <c r="AB9089" s="677"/>
      <c r="AC9089" s="677"/>
      <c r="AD9089" s="677"/>
      <c r="AE9089" s="677"/>
      <c r="AF9089" s="677"/>
      <c r="AG9089" s="677"/>
      <c r="AH9089" s="677"/>
      <c r="AI9089" s="677"/>
      <c r="AJ9089" s="677"/>
      <c r="AK9089" s="677"/>
      <c r="AL9089" s="677"/>
      <c r="AM9089" s="677"/>
      <c r="AN9089" s="677"/>
      <c r="AO9089" s="677"/>
      <c r="AP9089" s="677"/>
      <c r="AQ9089" s="677"/>
      <c r="AR9089" s="677"/>
      <c r="AS9089" s="677"/>
      <c r="AT9089" s="677"/>
      <c r="AU9089" s="677"/>
      <c r="AV9089" s="677"/>
      <c r="AW9089" s="677"/>
      <c r="AX9089" s="677"/>
      <c r="AY9089" s="677"/>
      <c r="AZ9089" s="677"/>
      <c r="BA9089" s="677"/>
      <c r="BB9089" s="677"/>
      <c r="BC9089" s="677"/>
      <c r="BD9089" s="677"/>
      <c r="BE9089" s="677"/>
      <c r="BF9089" s="677"/>
      <c r="BG9089" s="677"/>
      <c r="BH9089" s="677"/>
      <c r="BI9089" s="677"/>
      <c r="BJ9089" s="677"/>
      <c r="BK9089" s="677"/>
      <c r="BL9089" s="677"/>
      <c r="BM9089" s="677"/>
      <c r="BN9089" s="677"/>
      <c r="BO9089" s="677"/>
      <c r="BP9089" s="677"/>
      <c r="BQ9089" s="677"/>
      <c r="BR9089" s="677"/>
      <c r="BS9089" s="677"/>
      <c r="BT9089" s="677"/>
      <c r="BU9089" s="677"/>
      <c r="BV9089" s="677"/>
      <c r="BW9089" s="677"/>
      <c r="BX9089" s="677"/>
      <c r="BY9089" s="677"/>
      <c r="BZ9089" s="677"/>
      <c r="CA9089" s="677"/>
      <c r="CB9089" s="677"/>
      <c r="CC9089" s="677"/>
      <c r="CD9089" s="677"/>
      <c r="CE9089" s="677"/>
      <c r="CF9089" s="677"/>
      <c r="CG9089" s="677"/>
    </row>
    <row r="9090" spans="1:85">
      <c r="A9090" s="54"/>
      <c r="B9090" s="54"/>
      <c r="C9090" s="118"/>
      <c r="D9090" s="119"/>
      <c r="E9090" s="119"/>
      <c r="F9090" s="118"/>
      <c r="G9090" s="119"/>
      <c r="H9090" s="119"/>
      <c r="I9090" s="83"/>
      <c r="J9090" s="80"/>
      <c r="K9090" s="84" t="s">
        <v>1502</v>
      </c>
      <c r="L9090" s="76">
        <f t="shared" si="489"/>
        <v>5</v>
      </c>
      <c r="M9090" s="76"/>
      <c r="N9090" s="76"/>
      <c r="O9090" s="76"/>
      <c r="P9090" s="76"/>
      <c r="Q9090" s="76"/>
      <c r="R9090" s="76"/>
      <c r="S9090" s="76"/>
      <c r="T9090" s="76"/>
      <c r="U9090" s="76"/>
      <c r="V9090" s="76"/>
      <c r="W9090" s="76">
        <v>5</v>
      </c>
      <c r="X9090" s="76"/>
      <c r="Y9090" s="677"/>
      <c r="Z9090" s="677"/>
      <c r="AA9090" s="677"/>
      <c r="AB9090" s="677"/>
      <c r="AC9090" s="677"/>
      <c r="AD9090" s="677"/>
      <c r="AE9090" s="677"/>
      <c r="AF9090" s="677"/>
      <c r="AG9090" s="677"/>
      <c r="AH9090" s="677"/>
      <c r="AI9090" s="677"/>
      <c r="AJ9090" s="677"/>
      <c r="AK9090" s="677"/>
      <c r="AL9090" s="677"/>
      <c r="AM9090" s="677"/>
      <c r="AN9090" s="677"/>
      <c r="AO9090" s="677"/>
      <c r="AP9090" s="677"/>
      <c r="AQ9090" s="677"/>
      <c r="AR9090" s="677"/>
      <c r="AS9090" s="677"/>
      <c r="AT9090" s="677"/>
      <c r="AU9090" s="677"/>
      <c r="AV9090" s="677"/>
      <c r="AW9090" s="677"/>
      <c r="AX9090" s="677"/>
      <c r="AY9090" s="677"/>
      <c r="AZ9090" s="677"/>
      <c r="BA9090" s="677"/>
      <c r="BB9090" s="677"/>
      <c r="BC9090" s="677"/>
      <c r="BD9090" s="677"/>
      <c r="BE9090" s="677"/>
      <c r="BF9090" s="677"/>
      <c r="BG9090" s="677"/>
      <c r="BH9090" s="677"/>
      <c r="BI9090" s="677"/>
      <c r="BJ9090" s="677"/>
      <c r="BK9090" s="677"/>
      <c r="BL9090" s="677"/>
      <c r="BM9090" s="677"/>
      <c r="BN9090" s="677"/>
      <c r="BO9090" s="677"/>
      <c r="BP9090" s="677"/>
      <c r="BQ9090" s="677"/>
      <c r="BR9090" s="677"/>
      <c r="BS9090" s="677"/>
      <c r="BT9090" s="677"/>
      <c r="BU9090" s="677"/>
      <c r="BV9090" s="677"/>
      <c r="BW9090" s="677"/>
      <c r="BX9090" s="677"/>
      <c r="BY9090" s="677"/>
      <c r="BZ9090" s="677"/>
      <c r="CA9090" s="677"/>
      <c r="CB9090" s="677"/>
      <c r="CC9090" s="677"/>
      <c r="CD9090" s="677"/>
      <c r="CE9090" s="677"/>
      <c r="CF9090" s="677"/>
      <c r="CG9090" s="677"/>
    </row>
    <row r="9091" spans="1:85">
      <c r="A9091" s="54"/>
      <c r="B9091" s="54"/>
      <c r="C9091" s="114" t="s">
        <v>33</v>
      </c>
      <c r="D9091" s="115" t="s">
        <v>13732</v>
      </c>
      <c r="E9091" s="115" t="s">
        <v>13733</v>
      </c>
      <c r="F9091" s="114" t="s">
        <v>13734</v>
      </c>
      <c r="G9091" s="115" t="s">
        <v>13735</v>
      </c>
      <c r="H9091" s="115" t="s">
        <v>13736</v>
      </c>
      <c r="I9091" s="74">
        <v>0</v>
      </c>
      <c r="J9091" s="46" t="s">
        <v>1508</v>
      </c>
      <c r="K9091" s="75" t="s">
        <v>1509</v>
      </c>
      <c r="L9091" s="76">
        <f t="shared" si="489"/>
        <v>0</v>
      </c>
      <c r="M9091" s="76"/>
      <c r="N9091" s="76"/>
      <c r="O9091" s="76"/>
      <c r="P9091" s="76"/>
      <c r="Q9091" s="76"/>
      <c r="R9091" s="76"/>
      <c r="S9091" s="76"/>
      <c r="T9091" s="76"/>
      <c r="U9091" s="76"/>
      <c r="V9091" s="76"/>
      <c r="W9091" s="76"/>
      <c r="X9091" s="76"/>
      <c r="Y9091" s="677"/>
      <c r="Z9091" s="677"/>
      <c r="AA9091" s="677"/>
      <c r="AB9091" s="677"/>
      <c r="AC9091" s="677"/>
      <c r="AD9091" s="677"/>
      <c r="AE9091" s="677"/>
      <c r="AF9091" s="677"/>
      <c r="AG9091" s="677"/>
      <c r="AH9091" s="677"/>
      <c r="AI9091" s="677"/>
      <c r="AJ9091" s="677"/>
      <c r="AK9091" s="677"/>
      <c r="AL9091" s="677"/>
      <c r="AM9091" s="677"/>
      <c r="AN9091" s="677"/>
      <c r="AO9091" s="677"/>
      <c r="AP9091" s="677"/>
      <c r="AQ9091" s="677"/>
      <c r="AR9091" s="677"/>
      <c r="AS9091" s="677"/>
      <c r="AT9091" s="677"/>
      <c r="AU9091" s="677"/>
      <c r="AV9091" s="677"/>
      <c r="AW9091" s="677"/>
      <c r="AX9091" s="677"/>
      <c r="AY9091" s="677"/>
      <c r="AZ9091" s="677"/>
      <c r="BA9091" s="677"/>
      <c r="BB9091" s="677"/>
      <c r="BC9091" s="677"/>
      <c r="BD9091" s="677"/>
      <c r="BE9091" s="677"/>
      <c r="BF9091" s="677"/>
      <c r="BG9091" s="677"/>
      <c r="BH9091" s="677"/>
      <c r="BI9091" s="677"/>
      <c r="BJ9091" s="677"/>
      <c r="BK9091" s="677"/>
      <c r="BL9091" s="677"/>
      <c r="BM9091" s="677"/>
      <c r="BN9091" s="677"/>
      <c r="BO9091" s="677"/>
      <c r="BP9091" s="677"/>
      <c r="BQ9091" s="677"/>
      <c r="BR9091" s="677"/>
      <c r="BS9091" s="677"/>
      <c r="BT9091" s="677"/>
      <c r="BU9091" s="677"/>
      <c r="BV9091" s="677"/>
      <c r="BW9091" s="677"/>
      <c r="BX9091" s="677"/>
      <c r="BY9091" s="677"/>
      <c r="BZ9091" s="677"/>
      <c r="CA9091" s="677"/>
      <c r="CB9091" s="677"/>
      <c r="CC9091" s="677"/>
      <c r="CD9091" s="677"/>
      <c r="CE9091" s="677"/>
      <c r="CF9091" s="677"/>
      <c r="CG9091" s="677"/>
    </row>
    <row r="9092" spans="1:85">
      <c r="A9092" s="54"/>
      <c r="B9092" s="54"/>
      <c r="C9092" s="116"/>
      <c r="D9092" s="117"/>
      <c r="E9092" s="117"/>
      <c r="F9092" s="116"/>
      <c r="G9092" s="117"/>
      <c r="H9092" s="117"/>
      <c r="I9092" s="79"/>
      <c r="J9092" s="54"/>
      <c r="K9092" s="75" t="s">
        <v>1501</v>
      </c>
      <c r="L9092" s="76">
        <f t="shared" si="489"/>
        <v>0</v>
      </c>
      <c r="M9092" s="76"/>
      <c r="N9092" s="76"/>
      <c r="O9092" s="76"/>
      <c r="P9092" s="76"/>
      <c r="Q9092" s="76"/>
      <c r="R9092" s="76"/>
      <c r="S9092" s="76"/>
      <c r="T9092" s="76"/>
      <c r="U9092" s="76"/>
      <c r="V9092" s="76"/>
      <c r="W9092" s="76"/>
      <c r="X9092" s="76"/>
      <c r="Y9092" s="677"/>
      <c r="Z9092" s="677"/>
      <c r="AA9092" s="677"/>
      <c r="AB9092" s="677"/>
      <c r="AC9092" s="677"/>
      <c r="AD9092" s="677"/>
      <c r="AE9092" s="677"/>
      <c r="AF9092" s="677"/>
      <c r="AG9092" s="677"/>
      <c r="AH9092" s="677"/>
      <c r="AI9092" s="677"/>
      <c r="AJ9092" s="677"/>
      <c r="AK9092" s="677"/>
      <c r="AL9092" s="677"/>
      <c r="AM9092" s="677"/>
      <c r="AN9092" s="677"/>
      <c r="AO9092" s="677"/>
      <c r="AP9092" s="677"/>
      <c r="AQ9092" s="677"/>
      <c r="AR9092" s="677"/>
      <c r="AS9092" s="677"/>
      <c r="AT9092" s="677"/>
      <c r="AU9092" s="677"/>
      <c r="AV9092" s="677"/>
      <c r="AW9092" s="677"/>
      <c r="AX9092" s="677"/>
      <c r="AY9092" s="677"/>
      <c r="AZ9092" s="677"/>
      <c r="BA9092" s="677"/>
      <c r="BB9092" s="677"/>
      <c r="BC9092" s="677"/>
      <c r="BD9092" s="677"/>
      <c r="BE9092" s="677"/>
      <c r="BF9092" s="677"/>
      <c r="BG9092" s="677"/>
      <c r="BH9092" s="677"/>
      <c r="BI9092" s="677"/>
      <c r="BJ9092" s="677"/>
      <c r="BK9092" s="677"/>
      <c r="BL9092" s="677"/>
      <c r="BM9092" s="677"/>
      <c r="BN9092" s="677"/>
      <c r="BO9092" s="677"/>
      <c r="BP9092" s="677"/>
      <c r="BQ9092" s="677"/>
      <c r="BR9092" s="677"/>
      <c r="BS9092" s="677"/>
      <c r="BT9092" s="677"/>
      <c r="BU9092" s="677"/>
      <c r="BV9092" s="677"/>
      <c r="BW9092" s="677"/>
      <c r="BX9092" s="677"/>
      <c r="BY9092" s="677"/>
      <c r="BZ9092" s="677"/>
      <c r="CA9092" s="677"/>
      <c r="CB9092" s="677"/>
      <c r="CC9092" s="677"/>
      <c r="CD9092" s="677"/>
      <c r="CE9092" s="677"/>
      <c r="CF9092" s="677"/>
      <c r="CG9092" s="677"/>
    </row>
    <row r="9093" spans="1:85">
      <c r="A9093" s="54"/>
      <c r="B9093" s="54"/>
      <c r="C9093" s="118"/>
      <c r="D9093" s="119"/>
      <c r="E9093" s="119"/>
      <c r="F9093" s="118"/>
      <c r="G9093" s="119"/>
      <c r="H9093" s="119"/>
      <c r="I9093" s="83"/>
      <c r="J9093" s="80"/>
      <c r="K9093" s="84" t="s">
        <v>1502</v>
      </c>
      <c r="L9093" s="76">
        <f t="shared" si="489"/>
        <v>2</v>
      </c>
      <c r="M9093" s="76"/>
      <c r="N9093" s="76"/>
      <c r="O9093" s="76"/>
      <c r="P9093" s="76"/>
      <c r="Q9093" s="76"/>
      <c r="R9093" s="76"/>
      <c r="S9093" s="76"/>
      <c r="T9093" s="76">
        <v>2</v>
      </c>
      <c r="U9093" s="76"/>
      <c r="V9093" s="76"/>
      <c r="W9093" s="76"/>
      <c r="X9093" s="76"/>
      <c r="Y9093" s="677"/>
      <c r="Z9093" s="677"/>
      <c r="AA9093" s="677"/>
      <c r="AB9093" s="677"/>
      <c r="AC9093" s="677"/>
      <c r="AD9093" s="677"/>
      <c r="AE9093" s="677"/>
      <c r="AF9093" s="677"/>
      <c r="AG9093" s="677"/>
      <c r="AH9093" s="677"/>
      <c r="AI9093" s="677"/>
      <c r="AJ9093" s="677"/>
      <c r="AK9093" s="677"/>
      <c r="AL9093" s="677"/>
      <c r="AM9093" s="677"/>
      <c r="AN9093" s="677"/>
      <c r="AO9093" s="677"/>
      <c r="AP9093" s="677"/>
      <c r="AQ9093" s="677"/>
      <c r="AR9093" s="677"/>
      <c r="AS9093" s="677"/>
      <c r="AT9093" s="677"/>
      <c r="AU9093" s="677"/>
      <c r="AV9093" s="677"/>
      <c r="AW9093" s="677"/>
      <c r="AX9093" s="677"/>
      <c r="AY9093" s="677"/>
      <c r="AZ9093" s="677"/>
      <c r="BA9093" s="677"/>
      <c r="BB9093" s="677"/>
      <c r="BC9093" s="677"/>
      <c r="BD9093" s="677"/>
      <c r="BE9093" s="677"/>
      <c r="BF9093" s="677"/>
      <c r="BG9093" s="677"/>
      <c r="BH9093" s="677"/>
      <c r="BI9093" s="677"/>
      <c r="BJ9093" s="677"/>
      <c r="BK9093" s="677"/>
      <c r="BL9093" s="677"/>
      <c r="BM9093" s="677"/>
      <c r="BN9093" s="677"/>
      <c r="BO9093" s="677"/>
      <c r="BP9093" s="677"/>
      <c r="BQ9093" s="677"/>
      <c r="BR9093" s="677"/>
      <c r="BS9093" s="677"/>
      <c r="BT9093" s="677"/>
      <c r="BU9093" s="677"/>
      <c r="BV9093" s="677"/>
      <c r="BW9093" s="677"/>
      <c r="BX9093" s="677"/>
      <c r="BY9093" s="677"/>
      <c r="BZ9093" s="677"/>
      <c r="CA9093" s="677"/>
      <c r="CB9093" s="677"/>
      <c r="CC9093" s="677"/>
      <c r="CD9093" s="677"/>
      <c r="CE9093" s="677"/>
      <c r="CF9093" s="677"/>
      <c r="CG9093" s="677"/>
    </row>
    <row r="9094" spans="1:85">
      <c r="A9094" s="54"/>
      <c r="B9094" s="54"/>
      <c r="C9094" s="114" t="s">
        <v>33</v>
      </c>
      <c r="D9094" s="115" t="s">
        <v>13737</v>
      </c>
      <c r="E9094" s="115" t="s">
        <v>13738</v>
      </c>
      <c r="F9094" s="114" t="s">
        <v>13739</v>
      </c>
      <c r="G9094" s="115" t="s">
        <v>13740</v>
      </c>
      <c r="H9094" s="115" t="s">
        <v>13741</v>
      </c>
      <c r="I9094" s="74">
        <v>0</v>
      </c>
      <c r="J9094" s="46" t="s">
        <v>1508</v>
      </c>
      <c r="K9094" s="75" t="s">
        <v>1509</v>
      </c>
      <c r="L9094" s="76">
        <f t="shared" si="489"/>
        <v>0</v>
      </c>
      <c r="M9094" s="76"/>
      <c r="N9094" s="76"/>
      <c r="O9094" s="76"/>
      <c r="P9094" s="76"/>
      <c r="Q9094" s="76"/>
      <c r="R9094" s="76"/>
      <c r="S9094" s="76"/>
      <c r="T9094" s="76"/>
      <c r="U9094" s="76"/>
      <c r="V9094" s="76"/>
      <c r="W9094" s="76"/>
      <c r="X9094" s="76"/>
      <c r="Y9094" s="677"/>
      <c r="Z9094" s="677"/>
      <c r="AA9094" s="677"/>
      <c r="AB9094" s="677"/>
      <c r="AC9094" s="677"/>
      <c r="AD9094" s="677"/>
      <c r="AE9094" s="677"/>
      <c r="AF9094" s="677"/>
      <c r="AG9094" s="677"/>
      <c r="AH9094" s="677"/>
      <c r="AI9094" s="677"/>
      <c r="AJ9094" s="677"/>
      <c r="AK9094" s="677"/>
      <c r="AL9094" s="677"/>
      <c r="AM9094" s="677"/>
      <c r="AN9094" s="677"/>
      <c r="AO9094" s="677"/>
      <c r="AP9094" s="677"/>
      <c r="AQ9094" s="677"/>
      <c r="AR9094" s="677"/>
      <c r="AS9094" s="677"/>
      <c r="AT9094" s="677"/>
      <c r="AU9094" s="677"/>
      <c r="AV9094" s="677"/>
      <c r="AW9094" s="677"/>
      <c r="AX9094" s="677"/>
      <c r="AY9094" s="677"/>
      <c r="AZ9094" s="677"/>
      <c r="BA9094" s="677"/>
      <c r="BB9094" s="677"/>
      <c r="BC9094" s="677"/>
      <c r="BD9094" s="677"/>
      <c r="BE9094" s="677"/>
      <c r="BF9094" s="677"/>
      <c r="BG9094" s="677"/>
      <c r="BH9094" s="677"/>
      <c r="BI9094" s="677"/>
      <c r="BJ9094" s="677"/>
      <c r="BK9094" s="677"/>
      <c r="BL9094" s="677"/>
      <c r="BM9094" s="677"/>
      <c r="BN9094" s="677"/>
      <c r="BO9094" s="677"/>
      <c r="BP9094" s="677"/>
      <c r="BQ9094" s="677"/>
      <c r="BR9094" s="677"/>
      <c r="BS9094" s="677"/>
      <c r="BT9094" s="677"/>
      <c r="BU9094" s="677"/>
      <c r="BV9094" s="677"/>
      <c r="BW9094" s="677"/>
      <c r="BX9094" s="677"/>
      <c r="BY9094" s="677"/>
      <c r="BZ9094" s="677"/>
      <c r="CA9094" s="677"/>
      <c r="CB9094" s="677"/>
      <c r="CC9094" s="677"/>
      <c r="CD9094" s="677"/>
      <c r="CE9094" s="677"/>
      <c r="CF9094" s="677"/>
      <c r="CG9094" s="677"/>
    </row>
    <row r="9095" spans="1:85">
      <c r="A9095" s="54"/>
      <c r="B9095" s="54"/>
      <c r="C9095" s="116"/>
      <c r="D9095" s="117"/>
      <c r="E9095" s="117"/>
      <c r="F9095" s="116"/>
      <c r="G9095" s="117"/>
      <c r="H9095" s="117"/>
      <c r="I9095" s="79"/>
      <c r="J9095" s="54"/>
      <c r="K9095" s="75" t="s">
        <v>1501</v>
      </c>
      <c r="L9095" s="76">
        <f t="shared" si="489"/>
        <v>0</v>
      </c>
      <c r="M9095" s="76"/>
      <c r="N9095" s="76"/>
      <c r="O9095" s="76"/>
      <c r="P9095" s="76"/>
      <c r="Q9095" s="76"/>
      <c r="R9095" s="76"/>
      <c r="S9095" s="76"/>
      <c r="T9095" s="76"/>
      <c r="U9095" s="76"/>
      <c r="V9095" s="76"/>
      <c r="W9095" s="76"/>
      <c r="X9095" s="76"/>
      <c r="Y9095" s="677"/>
      <c r="Z9095" s="677"/>
      <c r="AA9095" s="677"/>
      <c r="AB9095" s="677"/>
      <c r="AC9095" s="677"/>
      <c r="AD9095" s="677"/>
      <c r="AE9095" s="677"/>
      <c r="AF9095" s="677"/>
      <c r="AG9095" s="677"/>
      <c r="AH9095" s="677"/>
      <c r="AI9095" s="677"/>
      <c r="AJ9095" s="677"/>
      <c r="AK9095" s="677"/>
      <c r="AL9095" s="677"/>
      <c r="AM9095" s="677"/>
      <c r="AN9095" s="677"/>
      <c r="AO9095" s="677"/>
      <c r="AP9095" s="677"/>
      <c r="AQ9095" s="677"/>
      <c r="AR9095" s="677"/>
      <c r="AS9095" s="677"/>
      <c r="AT9095" s="677"/>
      <c r="AU9095" s="677"/>
      <c r="AV9095" s="677"/>
      <c r="AW9095" s="677"/>
      <c r="AX9095" s="677"/>
      <c r="AY9095" s="677"/>
      <c r="AZ9095" s="677"/>
      <c r="BA9095" s="677"/>
      <c r="BB9095" s="677"/>
      <c r="BC9095" s="677"/>
      <c r="BD9095" s="677"/>
      <c r="BE9095" s="677"/>
      <c r="BF9095" s="677"/>
      <c r="BG9095" s="677"/>
      <c r="BH9095" s="677"/>
      <c r="BI9095" s="677"/>
      <c r="BJ9095" s="677"/>
      <c r="BK9095" s="677"/>
      <c r="BL9095" s="677"/>
      <c r="BM9095" s="677"/>
      <c r="BN9095" s="677"/>
      <c r="BO9095" s="677"/>
      <c r="BP9095" s="677"/>
      <c r="BQ9095" s="677"/>
      <c r="BR9095" s="677"/>
      <c r="BS9095" s="677"/>
      <c r="BT9095" s="677"/>
      <c r="BU9095" s="677"/>
      <c r="BV9095" s="677"/>
      <c r="BW9095" s="677"/>
      <c r="BX9095" s="677"/>
      <c r="BY9095" s="677"/>
      <c r="BZ9095" s="677"/>
      <c r="CA9095" s="677"/>
      <c r="CB9095" s="677"/>
      <c r="CC9095" s="677"/>
      <c r="CD9095" s="677"/>
      <c r="CE9095" s="677"/>
      <c r="CF9095" s="677"/>
      <c r="CG9095" s="677"/>
    </row>
    <row r="9096" spans="1:85">
      <c r="A9096" s="54"/>
      <c r="B9096" s="54"/>
      <c r="C9096" s="118"/>
      <c r="D9096" s="119"/>
      <c r="E9096" s="119"/>
      <c r="F9096" s="118"/>
      <c r="G9096" s="119"/>
      <c r="H9096" s="119"/>
      <c r="I9096" s="83"/>
      <c r="J9096" s="80"/>
      <c r="K9096" s="84" t="s">
        <v>1502</v>
      </c>
      <c r="L9096" s="76">
        <f t="shared" si="489"/>
        <v>2</v>
      </c>
      <c r="M9096" s="76"/>
      <c r="N9096" s="76"/>
      <c r="O9096" s="76"/>
      <c r="P9096" s="76"/>
      <c r="Q9096" s="76"/>
      <c r="R9096" s="76"/>
      <c r="S9096" s="76"/>
      <c r="T9096" s="76"/>
      <c r="U9096" s="76"/>
      <c r="V9096" s="76"/>
      <c r="W9096" s="76"/>
      <c r="X9096" s="76">
        <v>2</v>
      </c>
      <c r="Y9096" s="677"/>
      <c r="Z9096" s="677"/>
      <c r="AA9096" s="677"/>
      <c r="AB9096" s="677"/>
      <c r="AC9096" s="677"/>
      <c r="AD9096" s="677"/>
      <c r="AE9096" s="677"/>
      <c r="AF9096" s="677"/>
      <c r="AG9096" s="677"/>
      <c r="AH9096" s="677"/>
      <c r="AI9096" s="677"/>
      <c r="AJ9096" s="677"/>
      <c r="AK9096" s="677"/>
      <c r="AL9096" s="677"/>
      <c r="AM9096" s="677"/>
      <c r="AN9096" s="677"/>
      <c r="AO9096" s="677"/>
      <c r="AP9096" s="677"/>
      <c r="AQ9096" s="677"/>
      <c r="AR9096" s="677"/>
      <c r="AS9096" s="677"/>
      <c r="AT9096" s="677"/>
      <c r="AU9096" s="677"/>
      <c r="AV9096" s="677"/>
      <c r="AW9096" s="677"/>
      <c r="AX9096" s="677"/>
      <c r="AY9096" s="677"/>
      <c r="AZ9096" s="677"/>
      <c r="BA9096" s="677"/>
      <c r="BB9096" s="677"/>
      <c r="BC9096" s="677"/>
      <c r="BD9096" s="677"/>
      <c r="BE9096" s="677"/>
      <c r="BF9096" s="677"/>
      <c r="BG9096" s="677"/>
      <c r="BH9096" s="677"/>
      <c r="BI9096" s="677"/>
      <c r="BJ9096" s="677"/>
      <c r="BK9096" s="677"/>
      <c r="BL9096" s="677"/>
      <c r="BM9096" s="677"/>
      <c r="BN9096" s="677"/>
      <c r="BO9096" s="677"/>
      <c r="BP9096" s="677"/>
      <c r="BQ9096" s="677"/>
      <c r="BR9096" s="677"/>
      <c r="BS9096" s="677"/>
      <c r="BT9096" s="677"/>
      <c r="BU9096" s="677"/>
      <c r="BV9096" s="677"/>
      <c r="BW9096" s="677"/>
      <c r="BX9096" s="677"/>
      <c r="BY9096" s="677"/>
      <c r="BZ9096" s="677"/>
      <c r="CA9096" s="677"/>
      <c r="CB9096" s="677"/>
      <c r="CC9096" s="677"/>
      <c r="CD9096" s="677"/>
      <c r="CE9096" s="677"/>
      <c r="CF9096" s="677"/>
      <c r="CG9096" s="677"/>
    </row>
    <row r="9097" spans="1:85">
      <c r="A9097" s="54"/>
      <c r="B9097" s="54"/>
      <c r="C9097" s="114" t="s">
        <v>33</v>
      </c>
      <c r="D9097" s="115" t="s">
        <v>13742</v>
      </c>
      <c r="E9097" s="115" t="s">
        <v>13743</v>
      </c>
      <c r="F9097" s="114" t="s">
        <v>13744</v>
      </c>
      <c r="G9097" s="115" t="s">
        <v>13745</v>
      </c>
      <c r="H9097" s="115" t="s">
        <v>13746</v>
      </c>
      <c r="I9097" s="74">
        <v>0</v>
      </c>
      <c r="J9097" s="46" t="s">
        <v>1508</v>
      </c>
      <c r="K9097" s="75" t="s">
        <v>1509</v>
      </c>
      <c r="L9097" s="76">
        <f t="shared" ref="L9097:L9117" si="490">SUM(M9097:X9097)</f>
        <v>0</v>
      </c>
      <c r="M9097" s="76"/>
      <c r="N9097" s="76"/>
      <c r="O9097" s="76"/>
      <c r="P9097" s="76"/>
      <c r="Q9097" s="76"/>
      <c r="R9097" s="76"/>
      <c r="S9097" s="76"/>
      <c r="T9097" s="76"/>
      <c r="U9097" s="76"/>
      <c r="V9097" s="76"/>
      <c r="W9097" s="76"/>
      <c r="X9097" s="76"/>
      <c r="Y9097" s="677"/>
      <c r="Z9097" s="677"/>
      <c r="AA9097" s="677"/>
      <c r="AB9097" s="677"/>
      <c r="AC9097" s="677"/>
      <c r="AD9097" s="677"/>
      <c r="AE9097" s="677"/>
      <c r="AF9097" s="677"/>
      <c r="AG9097" s="677"/>
      <c r="AH9097" s="677"/>
      <c r="AI9097" s="677"/>
      <c r="AJ9097" s="677"/>
      <c r="AK9097" s="677"/>
      <c r="AL9097" s="677"/>
      <c r="AM9097" s="677"/>
      <c r="AN9097" s="677"/>
      <c r="AO9097" s="677"/>
      <c r="AP9097" s="677"/>
      <c r="AQ9097" s="677"/>
      <c r="AR9097" s="677"/>
      <c r="AS9097" s="677"/>
      <c r="AT9097" s="677"/>
      <c r="AU9097" s="677"/>
      <c r="AV9097" s="677"/>
      <c r="AW9097" s="677"/>
      <c r="AX9097" s="677"/>
      <c r="AY9097" s="677"/>
      <c r="AZ9097" s="677"/>
      <c r="BA9097" s="677"/>
      <c r="BB9097" s="677"/>
      <c r="BC9097" s="677"/>
      <c r="BD9097" s="677"/>
      <c r="BE9097" s="677"/>
      <c r="BF9097" s="677"/>
      <c r="BG9097" s="677"/>
      <c r="BH9097" s="677"/>
      <c r="BI9097" s="677"/>
      <c r="BJ9097" s="677"/>
      <c r="BK9097" s="677"/>
      <c r="BL9097" s="677"/>
      <c r="BM9097" s="677"/>
      <c r="BN9097" s="677"/>
      <c r="BO9097" s="677"/>
      <c r="BP9097" s="677"/>
      <c r="BQ9097" s="677"/>
      <c r="BR9097" s="677"/>
      <c r="BS9097" s="677"/>
      <c r="BT9097" s="677"/>
      <c r="BU9097" s="677"/>
      <c r="BV9097" s="677"/>
      <c r="BW9097" s="677"/>
      <c r="BX9097" s="677"/>
      <c r="BY9097" s="677"/>
      <c r="BZ9097" s="677"/>
      <c r="CA9097" s="677"/>
      <c r="CB9097" s="677"/>
      <c r="CC9097" s="677"/>
      <c r="CD9097" s="677"/>
      <c r="CE9097" s="677"/>
      <c r="CF9097" s="677"/>
      <c r="CG9097" s="677"/>
    </row>
    <row r="9098" spans="1:85">
      <c r="A9098" s="54"/>
      <c r="B9098" s="54"/>
      <c r="C9098" s="116"/>
      <c r="D9098" s="117"/>
      <c r="E9098" s="117"/>
      <c r="F9098" s="116"/>
      <c r="G9098" s="117"/>
      <c r="H9098" s="117"/>
      <c r="I9098" s="79"/>
      <c r="J9098" s="54"/>
      <c r="K9098" s="75" t="s">
        <v>1501</v>
      </c>
      <c r="L9098" s="76">
        <f t="shared" si="490"/>
        <v>0</v>
      </c>
      <c r="M9098" s="76"/>
      <c r="N9098" s="76"/>
      <c r="O9098" s="76"/>
      <c r="P9098" s="76"/>
      <c r="Q9098" s="76"/>
      <c r="R9098" s="76"/>
      <c r="S9098" s="76"/>
      <c r="T9098" s="76"/>
      <c r="U9098" s="76"/>
      <c r="V9098" s="76"/>
      <c r="W9098" s="76"/>
      <c r="X9098" s="76"/>
      <c r="Y9098" s="677"/>
      <c r="Z9098" s="677"/>
      <c r="AA9098" s="677"/>
      <c r="AB9098" s="677"/>
      <c r="AC9098" s="677"/>
      <c r="AD9098" s="677"/>
      <c r="AE9098" s="677"/>
      <c r="AF9098" s="677"/>
      <c r="AG9098" s="677"/>
      <c r="AH9098" s="677"/>
      <c r="AI9098" s="677"/>
      <c r="AJ9098" s="677"/>
      <c r="AK9098" s="677"/>
      <c r="AL9098" s="677"/>
      <c r="AM9098" s="677"/>
      <c r="AN9098" s="677"/>
      <c r="AO9098" s="677"/>
      <c r="AP9098" s="677"/>
      <c r="AQ9098" s="677"/>
      <c r="AR9098" s="677"/>
      <c r="AS9098" s="677"/>
      <c r="AT9098" s="677"/>
      <c r="AU9098" s="677"/>
      <c r="AV9098" s="677"/>
      <c r="AW9098" s="677"/>
      <c r="AX9098" s="677"/>
      <c r="AY9098" s="677"/>
      <c r="AZ9098" s="677"/>
      <c r="BA9098" s="677"/>
      <c r="BB9098" s="677"/>
      <c r="BC9098" s="677"/>
      <c r="BD9098" s="677"/>
      <c r="BE9098" s="677"/>
      <c r="BF9098" s="677"/>
      <c r="BG9098" s="677"/>
      <c r="BH9098" s="677"/>
      <c r="BI9098" s="677"/>
      <c r="BJ9098" s="677"/>
      <c r="BK9098" s="677"/>
      <c r="BL9098" s="677"/>
      <c r="BM9098" s="677"/>
      <c r="BN9098" s="677"/>
      <c r="BO9098" s="677"/>
      <c r="BP9098" s="677"/>
      <c r="BQ9098" s="677"/>
      <c r="BR9098" s="677"/>
      <c r="BS9098" s="677"/>
      <c r="BT9098" s="677"/>
      <c r="BU9098" s="677"/>
      <c r="BV9098" s="677"/>
      <c r="BW9098" s="677"/>
      <c r="BX9098" s="677"/>
      <c r="BY9098" s="677"/>
      <c r="BZ9098" s="677"/>
      <c r="CA9098" s="677"/>
      <c r="CB9098" s="677"/>
      <c r="CC9098" s="677"/>
      <c r="CD9098" s="677"/>
      <c r="CE9098" s="677"/>
      <c r="CF9098" s="677"/>
      <c r="CG9098" s="677"/>
    </row>
    <row r="9099" spans="1:85">
      <c r="A9099" s="54"/>
      <c r="B9099" s="54"/>
      <c r="C9099" s="118"/>
      <c r="D9099" s="119"/>
      <c r="E9099" s="119"/>
      <c r="F9099" s="118"/>
      <c r="G9099" s="119"/>
      <c r="H9099" s="119"/>
      <c r="I9099" s="83"/>
      <c r="J9099" s="80"/>
      <c r="K9099" s="84" t="s">
        <v>1502</v>
      </c>
      <c r="L9099" s="76">
        <f t="shared" si="490"/>
        <v>2</v>
      </c>
      <c r="M9099" s="76"/>
      <c r="N9099" s="76"/>
      <c r="O9099" s="76"/>
      <c r="P9099" s="76"/>
      <c r="Q9099" s="76"/>
      <c r="R9099" s="76"/>
      <c r="S9099" s="76"/>
      <c r="T9099" s="76"/>
      <c r="U9099" s="76"/>
      <c r="V9099" s="76"/>
      <c r="W9099" s="76"/>
      <c r="X9099" s="76">
        <v>2</v>
      </c>
      <c r="Y9099" s="677"/>
      <c r="Z9099" s="677"/>
      <c r="AA9099" s="677"/>
      <c r="AB9099" s="677"/>
      <c r="AC9099" s="677"/>
      <c r="AD9099" s="677"/>
      <c r="AE9099" s="677"/>
      <c r="AF9099" s="677"/>
      <c r="AG9099" s="677"/>
      <c r="AH9099" s="677"/>
      <c r="AI9099" s="677"/>
      <c r="AJ9099" s="677"/>
      <c r="AK9099" s="677"/>
      <c r="AL9099" s="677"/>
      <c r="AM9099" s="677"/>
      <c r="AN9099" s="677"/>
      <c r="AO9099" s="677"/>
      <c r="AP9099" s="677"/>
      <c r="AQ9099" s="677"/>
      <c r="AR9099" s="677"/>
      <c r="AS9099" s="677"/>
      <c r="AT9099" s="677"/>
      <c r="AU9099" s="677"/>
      <c r="AV9099" s="677"/>
      <c r="AW9099" s="677"/>
      <c r="AX9099" s="677"/>
      <c r="AY9099" s="677"/>
      <c r="AZ9099" s="677"/>
      <c r="BA9099" s="677"/>
      <c r="BB9099" s="677"/>
      <c r="BC9099" s="677"/>
      <c r="BD9099" s="677"/>
      <c r="BE9099" s="677"/>
      <c r="BF9099" s="677"/>
      <c r="BG9099" s="677"/>
      <c r="BH9099" s="677"/>
      <c r="BI9099" s="677"/>
      <c r="BJ9099" s="677"/>
      <c r="BK9099" s="677"/>
      <c r="BL9099" s="677"/>
      <c r="BM9099" s="677"/>
      <c r="BN9099" s="677"/>
      <c r="BO9099" s="677"/>
      <c r="BP9099" s="677"/>
      <c r="BQ9099" s="677"/>
      <c r="BR9099" s="677"/>
      <c r="BS9099" s="677"/>
      <c r="BT9099" s="677"/>
      <c r="BU9099" s="677"/>
      <c r="BV9099" s="677"/>
      <c r="BW9099" s="677"/>
      <c r="BX9099" s="677"/>
      <c r="BY9099" s="677"/>
      <c r="BZ9099" s="677"/>
      <c r="CA9099" s="677"/>
      <c r="CB9099" s="677"/>
      <c r="CC9099" s="677"/>
      <c r="CD9099" s="677"/>
      <c r="CE9099" s="677"/>
      <c r="CF9099" s="677"/>
      <c r="CG9099" s="677"/>
    </row>
    <row r="9100" spans="1:85">
      <c r="A9100" s="54"/>
      <c r="B9100" s="54"/>
      <c r="C9100" s="114" t="s">
        <v>33</v>
      </c>
      <c r="D9100" s="115" t="s">
        <v>13747</v>
      </c>
      <c r="E9100" s="115" t="s">
        <v>13748</v>
      </c>
      <c r="F9100" s="114" t="s">
        <v>13749</v>
      </c>
      <c r="G9100" s="115" t="s">
        <v>13750</v>
      </c>
      <c r="H9100" s="115" t="s">
        <v>13751</v>
      </c>
      <c r="I9100" s="74">
        <v>0</v>
      </c>
      <c r="J9100" s="46" t="s">
        <v>1508</v>
      </c>
      <c r="K9100" s="75" t="s">
        <v>1509</v>
      </c>
      <c r="L9100" s="76">
        <f t="shared" si="490"/>
        <v>0</v>
      </c>
      <c r="M9100" s="76"/>
      <c r="N9100" s="76"/>
      <c r="O9100" s="76"/>
      <c r="P9100" s="76"/>
      <c r="Q9100" s="76"/>
      <c r="R9100" s="76"/>
      <c r="S9100" s="76"/>
      <c r="T9100" s="76"/>
      <c r="U9100" s="76"/>
      <c r="V9100" s="76"/>
      <c r="W9100" s="76"/>
      <c r="X9100" s="76"/>
      <c r="Y9100" s="677"/>
      <c r="Z9100" s="677"/>
      <c r="AA9100" s="677"/>
      <c r="AB9100" s="677"/>
      <c r="AC9100" s="677"/>
      <c r="AD9100" s="677"/>
      <c r="AE9100" s="677"/>
      <c r="AF9100" s="677"/>
      <c r="AG9100" s="677"/>
      <c r="AH9100" s="677"/>
      <c r="AI9100" s="677"/>
      <c r="AJ9100" s="677"/>
      <c r="AK9100" s="677"/>
      <c r="AL9100" s="677"/>
      <c r="AM9100" s="677"/>
      <c r="AN9100" s="677"/>
      <c r="AO9100" s="677"/>
      <c r="AP9100" s="677"/>
      <c r="AQ9100" s="677"/>
      <c r="AR9100" s="677"/>
      <c r="AS9100" s="677"/>
      <c r="AT9100" s="677"/>
      <c r="AU9100" s="677"/>
      <c r="AV9100" s="677"/>
      <c r="AW9100" s="677"/>
      <c r="AX9100" s="677"/>
      <c r="AY9100" s="677"/>
      <c r="AZ9100" s="677"/>
      <c r="BA9100" s="677"/>
      <c r="BB9100" s="677"/>
      <c r="BC9100" s="677"/>
      <c r="BD9100" s="677"/>
      <c r="BE9100" s="677"/>
      <c r="BF9100" s="677"/>
      <c r="BG9100" s="677"/>
      <c r="BH9100" s="677"/>
      <c r="BI9100" s="677"/>
      <c r="BJ9100" s="677"/>
      <c r="BK9100" s="677"/>
      <c r="BL9100" s="677"/>
      <c r="BM9100" s="677"/>
      <c r="BN9100" s="677"/>
      <c r="BO9100" s="677"/>
      <c r="BP9100" s="677"/>
      <c r="BQ9100" s="677"/>
      <c r="BR9100" s="677"/>
      <c r="BS9100" s="677"/>
      <c r="BT9100" s="677"/>
      <c r="BU9100" s="677"/>
      <c r="BV9100" s="677"/>
      <c r="BW9100" s="677"/>
      <c r="BX9100" s="677"/>
      <c r="BY9100" s="677"/>
      <c r="BZ9100" s="677"/>
      <c r="CA9100" s="677"/>
      <c r="CB9100" s="677"/>
      <c r="CC9100" s="677"/>
      <c r="CD9100" s="677"/>
      <c r="CE9100" s="677"/>
      <c r="CF9100" s="677"/>
      <c r="CG9100" s="677"/>
    </row>
    <row r="9101" spans="1:85">
      <c r="A9101" s="54"/>
      <c r="B9101" s="54"/>
      <c r="C9101" s="116"/>
      <c r="D9101" s="117"/>
      <c r="E9101" s="117"/>
      <c r="F9101" s="116"/>
      <c r="G9101" s="117"/>
      <c r="H9101" s="117"/>
      <c r="I9101" s="79"/>
      <c r="J9101" s="54"/>
      <c r="K9101" s="75" t="s">
        <v>1501</v>
      </c>
      <c r="L9101" s="76">
        <f t="shared" si="490"/>
        <v>0</v>
      </c>
      <c r="M9101" s="76"/>
      <c r="N9101" s="76"/>
      <c r="O9101" s="76"/>
      <c r="P9101" s="76"/>
      <c r="Q9101" s="76"/>
      <c r="R9101" s="76"/>
      <c r="S9101" s="76"/>
      <c r="T9101" s="76"/>
      <c r="U9101" s="76"/>
      <c r="V9101" s="76"/>
      <c r="W9101" s="76"/>
      <c r="X9101" s="76"/>
      <c r="Y9101" s="677"/>
      <c r="Z9101" s="677"/>
      <c r="AA9101" s="677"/>
      <c r="AB9101" s="677"/>
      <c r="AC9101" s="677"/>
      <c r="AD9101" s="677"/>
      <c r="AE9101" s="677"/>
      <c r="AF9101" s="677"/>
      <c r="AG9101" s="677"/>
      <c r="AH9101" s="677"/>
      <c r="AI9101" s="677"/>
      <c r="AJ9101" s="677"/>
      <c r="AK9101" s="677"/>
      <c r="AL9101" s="677"/>
      <c r="AM9101" s="677"/>
      <c r="AN9101" s="677"/>
      <c r="AO9101" s="677"/>
      <c r="AP9101" s="677"/>
      <c r="AQ9101" s="677"/>
      <c r="AR9101" s="677"/>
      <c r="AS9101" s="677"/>
      <c r="AT9101" s="677"/>
      <c r="AU9101" s="677"/>
      <c r="AV9101" s="677"/>
      <c r="AW9101" s="677"/>
      <c r="AX9101" s="677"/>
      <c r="AY9101" s="677"/>
      <c r="AZ9101" s="677"/>
      <c r="BA9101" s="677"/>
      <c r="BB9101" s="677"/>
      <c r="BC9101" s="677"/>
      <c r="BD9101" s="677"/>
      <c r="BE9101" s="677"/>
      <c r="BF9101" s="677"/>
      <c r="BG9101" s="677"/>
      <c r="BH9101" s="677"/>
      <c r="BI9101" s="677"/>
      <c r="BJ9101" s="677"/>
      <c r="BK9101" s="677"/>
      <c r="BL9101" s="677"/>
      <c r="BM9101" s="677"/>
      <c r="BN9101" s="677"/>
      <c r="BO9101" s="677"/>
      <c r="BP9101" s="677"/>
      <c r="BQ9101" s="677"/>
      <c r="BR9101" s="677"/>
      <c r="BS9101" s="677"/>
      <c r="BT9101" s="677"/>
      <c r="BU9101" s="677"/>
      <c r="BV9101" s="677"/>
      <c r="BW9101" s="677"/>
      <c r="BX9101" s="677"/>
      <c r="BY9101" s="677"/>
      <c r="BZ9101" s="677"/>
      <c r="CA9101" s="677"/>
      <c r="CB9101" s="677"/>
      <c r="CC9101" s="677"/>
      <c r="CD9101" s="677"/>
      <c r="CE9101" s="677"/>
      <c r="CF9101" s="677"/>
      <c r="CG9101" s="677"/>
    </row>
    <row r="9102" spans="1:85">
      <c r="A9102" s="54"/>
      <c r="B9102" s="54"/>
      <c r="C9102" s="118"/>
      <c r="D9102" s="119"/>
      <c r="E9102" s="119"/>
      <c r="F9102" s="118"/>
      <c r="G9102" s="119"/>
      <c r="H9102" s="119"/>
      <c r="I9102" s="83"/>
      <c r="J9102" s="80"/>
      <c r="K9102" s="84" t="s">
        <v>1502</v>
      </c>
      <c r="L9102" s="76">
        <f t="shared" si="490"/>
        <v>2</v>
      </c>
      <c r="M9102" s="76"/>
      <c r="N9102" s="76"/>
      <c r="O9102" s="76"/>
      <c r="P9102" s="76"/>
      <c r="Q9102" s="76"/>
      <c r="R9102" s="76"/>
      <c r="S9102" s="76"/>
      <c r="T9102" s="76"/>
      <c r="U9102" s="76"/>
      <c r="V9102" s="76"/>
      <c r="W9102" s="76"/>
      <c r="X9102" s="76">
        <v>2</v>
      </c>
      <c r="Y9102" s="677"/>
      <c r="Z9102" s="677"/>
      <c r="AA9102" s="677"/>
      <c r="AB9102" s="677"/>
      <c r="AC9102" s="677"/>
      <c r="AD9102" s="677"/>
      <c r="AE9102" s="677"/>
      <c r="AF9102" s="677"/>
      <c r="AG9102" s="677"/>
      <c r="AH9102" s="677"/>
      <c r="AI9102" s="677"/>
      <c r="AJ9102" s="677"/>
      <c r="AK9102" s="677"/>
      <c r="AL9102" s="677"/>
      <c r="AM9102" s="677"/>
      <c r="AN9102" s="677"/>
      <c r="AO9102" s="677"/>
      <c r="AP9102" s="677"/>
      <c r="AQ9102" s="677"/>
      <c r="AR9102" s="677"/>
      <c r="AS9102" s="677"/>
      <c r="AT9102" s="677"/>
      <c r="AU9102" s="677"/>
      <c r="AV9102" s="677"/>
      <c r="AW9102" s="677"/>
      <c r="AX9102" s="677"/>
      <c r="AY9102" s="677"/>
      <c r="AZ9102" s="677"/>
      <c r="BA9102" s="677"/>
      <c r="BB9102" s="677"/>
      <c r="BC9102" s="677"/>
      <c r="BD9102" s="677"/>
      <c r="BE9102" s="677"/>
      <c r="BF9102" s="677"/>
      <c r="BG9102" s="677"/>
      <c r="BH9102" s="677"/>
      <c r="BI9102" s="677"/>
      <c r="BJ9102" s="677"/>
      <c r="BK9102" s="677"/>
      <c r="BL9102" s="677"/>
      <c r="BM9102" s="677"/>
      <c r="BN9102" s="677"/>
      <c r="BO9102" s="677"/>
      <c r="BP9102" s="677"/>
      <c r="BQ9102" s="677"/>
      <c r="BR9102" s="677"/>
      <c r="BS9102" s="677"/>
      <c r="BT9102" s="677"/>
      <c r="BU9102" s="677"/>
      <c r="BV9102" s="677"/>
      <c r="BW9102" s="677"/>
      <c r="BX9102" s="677"/>
      <c r="BY9102" s="677"/>
      <c r="BZ9102" s="677"/>
      <c r="CA9102" s="677"/>
      <c r="CB9102" s="677"/>
      <c r="CC9102" s="677"/>
      <c r="CD9102" s="677"/>
      <c r="CE9102" s="677"/>
      <c r="CF9102" s="677"/>
      <c r="CG9102" s="677"/>
    </row>
    <row r="9103" spans="1:85">
      <c r="A9103" s="54"/>
      <c r="B9103" s="54"/>
      <c r="C9103" s="114" t="s">
        <v>33</v>
      </c>
      <c r="D9103" s="115" t="s">
        <v>13752</v>
      </c>
      <c r="E9103" s="115" t="s">
        <v>13753</v>
      </c>
      <c r="F9103" s="114" t="s">
        <v>13754</v>
      </c>
      <c r="G9103" s="115" t="s">
        <v>13755</v>
      </c>
      <c r="H9103" s="115" t="s">
        <v>13756</v>
      </c>
      <c r="I9103" s="74">
        <v>2969.56</v>
      </c>
      <c r="J9103" s="46" t="s">
        <v>1508</v>
      </c>
      <c r="K9103" s="75" t="s">
        <v>1509</v>
      </c>
      <c r="L9103" s="76">
        <f t="shared" si="490"/>
        <v>0</v>
      </c>
      <c r="M9103" s="76"/>
      <c r="N9103" s="76"/>
      <c r="O9103" s="76"/>
      <c r="P9103" s="76"/>
      <c r="Q9103" s="76"/>
      <c r="R9103" s="76"/>
      <c r="S9103" s="76"/>
      <c r="T9103" s="76"/>
      <c r="U9103" s="76"/>
      <c r="V9103" s="76"/>
      <c r="W9103" s="76"/>
      <c r="X9103" s="76"/>
      <c r="Y9103" s="677"/>
      <c r="Z9103" s="677"/>
      <c r="AA9103" s="677"/>
      <c r="AB9103" s="677"/>
      <c r="AC9103" s="677"/>
      <c r="AD9103" s="677"/>
      <c r="AE9103" s="677"/>
      <c r="AF9103" s="677"/>
      <c r="AG9103" s="677"/>
      <c r="AH9103" s="677"/>
      <c r="AI9103" s="677"/>
      <c r="AJ9103" s="677"/>
      <c r="AK9103" s="677"/>
      <c r="AL9103" s="677"/>
      <c r="AM9103" s="677"/>
      <c r="AN9103" s="677"/>
      <c r="AO9103" s="677"/>
      <c r="AP9103" s="677"/>
      <c r="AQ9103" s="677"/>
      <c r="AR9103" s="677"/>
      <c r="AS9103" s="677"/>
      <c r="AT9103" s="677"/>
      <c r="AU9103" s="677"/>
      <c r="AV9103" s="677"/>
      <c r="AW9103" s="677"/>
      <c r="AX9103" s="677"/>
      <c r="AY9103" s="677"/>
      <c r="AZ9103" s="677"/>
      <c r="BA9103" s="677"/>
      <c r="BB9103" s="677"/>
      <c r="BC9103" s="677"/>
      <c r="BD9103" s="677"/>
      <c r="BE9103" s="677"/>
      <c r="BF9103" s="677"/>
      <c r="BG9103" s="677"/>
      <c r="BH9103" s="677"/>
      <c r="BI9103" s="677"/>
      <c r="BJ9103" s="677"/>
      <c r="BK9103" s="677"/>
      <c r="BL9103" s="677"/>
      <c r="BM9103" s="677"/>
      <c r="BN9103" s="677"/>
      <c r="BO9103" s="677"/>
      <c r="BP9103" s="677"/>
      <c r="BQ9103" s="677"/>
      <c r="BR9103" s="677"/>
      <c r="BS9103" s="677"/>
      <c r="BT9103" s="677"/>
      <c r="BU9103" s="677"/>
      <c r="BV9103" s="677"/>
      <c r="BW9103" s="677"/>
      <c r="BX9103" s="677"/>
      <c r="BY9103" s="677"/>
      <c r="BZ9103" s="677"/>
      <c r="CA9103" s="677"/>
      <c r="CB9103" s="677"/>
      <c r="CC9103" s="677"/>
      <c r="CD9103" s="677"/>
      <c r="CE9103" s="677"/>
      <c r="CF9103" s="677"/>
      <c r="CG9103" s="677"/>
    </row>
    <row r="9104" spans="1:85">
      <c r="A9104" s="54"/>
      <c r="B9104" s="54"/>
      <c r="C9104" s="116"/>
      <c r="D9104" s="117"/>
      <c r="E9104" s="117"/>
      <c r="F9104" s="116"/>
      <c r="G9104" s="117"/>
      <c r="H9104" s="117"/>
      <c r="I9104" s="79"/>
      <c r="J9104" s="54"/>
      <c r="K9104" s="75" t="s">
        <v>1501</v>
      </c>
      <c r="L9104" s="76">
        <f t="shared" si="490"/>
        <v>0</v>
      </c>
      <c r="M9104" s="76"/>
      <c r="N9104" s="76"/>
      <c r="O9104" s="76"/>
      <c r="P9104" s="76"/>
      <c r="Q9104" s="76"/>
      <c r="R9104" s="76"/>
      <c r="S9104" s="76"/>
      <c r="T9104" s="76"/>
      <c r="U9104" s="76"/>
      <c r="V9104" s="76"/>
      <c r="W9104" s="76"/>
      <c r="X9104" s="76"/>
      <c r="Y9104" s="677"/>
      <c r="Z9104" s="677"/>
      <c r="AA9104" s="677"/>
      <c r="AB9104" s="677"/>
      <c r="AC9104" s="677"/>
      <c r="AD9104" s="677"/>
      <c r="AE9104" s="677"/>
      <c r="AF9104" s="677"/>
      <c r="AG9104" s="677"/>
      <c r="AH9104" s="677"/>
      <c r="AI9104" s="677"/>
      <c r="AJ9104" s="677"/>
      <c r="AK9104" s="677"/>
      <c r="AL9104" s="677"/>
      <c r="AM9104" s="677"/>
      <c r="AN9104" s="677"/>
      <c r="AO9104" s="677"/>
      <c r="AP9104" s="677"/>
      <c r="AQ9104" s="677"/>
      <c r="AR9104" s="677"/>
      <c r="AS9104" s="677"/>
      <c r="AT9104" s="677"/>
      <c r="AU9104" s="677"/>
      <c r="AV9104" s="677"/>
      <c r="AW9104" s="677"/>
      <c r="AX9104" s="677"/>
      <c r="AY9104" s="677"/>
      <c r="AZ9104" s="677"/>
      <c r="BA9104" s="677"/>
      <c r="BB9104" s="677"/>
      <c r="BC9104" s="677"/>
      <c r="BD9104" s="677"/>
      <c r="BE9104" s="677"/>
      <c r="BF9104" s="677"/>
      <c r="BG9104" s="677"/>
      <c r="BH9104" s="677"/>
      <c r="BI9104" s="677"/>
      <c r="BJ9104" s="677"/>
      <c r="BK9104" s="677"/>
      <c r="BL9104" s="677"/>
      <c r="BM9104" s="677"/>
      <c r="BN9104" s="677"/>
      <c r="BO9104" s="677"/>
      <c r="BP9104" s="677"/>
      <c r="BQ9104" s="677"/>
      <c r="BR9104" s="677"/>
      <c r="BS9104" s="677"/>
      <c r="BT9104" s="677"/>
      <c r="BU9104" s="677"/>
      <c r="BV9104" s="677"/>
      <c r="BW9104" s="677"/>
      <c r="BX9104" s="677"/>
      <c r="BY9104" s="677"/>
      <c r="BZ9104" s="677"/>
      <c r="CA9104" s="677"/>
      <c r="CB9104" s="677"/>
      <c r="CC9104" s="677"/>
      <c r="CD9104" s="677"/>
      <c r="CE9104" s="677"/>
      <c r="CF9104" s="677"/>
      <c r="CG9104" s="677"/>
    </row>
    <row r="9105" spans="1:85">
      <c r="A9105" s="54"/>
      <c r="B9105" s="54"/>
      <c r="C9105" s="118"/>
      <c r="D9105" s="119"/>
      <c r="E9105" s="119"/>
      <c r="F9105" s="118"/>
      <c r="G9105" s="119"/>
      <c r="H9105" s="119"/>
      <c r="I9105" s="83"/>
      <c r="J9105" s="80"/>
      <c r="K9105" s="84" t="s">
        <v>1502</v>
      </c>
      <c r="L9105" s="76">
        <f t="shared" si="490"/>
        <v>3</v>
      </c>
      <c r="M9105" s="76">
        <v>3</v>
      </c>
      <c r="N9105" s="76"/>
      <c r="O9105" s="76"/>
      <c r="P9105" s="76"/>
      <c r="Q9105" s="76"/>
      <c r="R9105" s="76"/>
      <c r="S9105" s="76"/>
      <c r="T9105" s="76"/>
      <c r="U9105" s="76"/>
      <c r="V9105" s="76"/>
      <c r="W9105" s="76"/>
      <c r="X9105" s="76"/>
      <c r="Y9105" s="677"/>
      <c r="Z9105" s="677"/>
      <c r="AA9105" s="677"/>
      <c r="AB9105" s="677"/>
      <c r="AC9105" s="677"/>
      <c r="AD9105" s="677"/>
      <c r="AE9105" s="677"/>
      <c r="AF9105" s="677"/>
      <c r="AG9105" s="677"/>
      <c r="AH9105" s="677"/>
      <c r="AI9105" s="677"/>
      <c r="AJ9105" s="677"/>
      <c r="AK9105" s="677"/>
      <c r="AL9105" s="677"/>
      <c r="AM9105" s="677"/>
      <c r="AN9105" s="677"/>
      <c r="AO9105" s="677"/>
      <c r="AP9105" s="677"/>
      <c r="AQ9105" s="677"/>
      <c r="AR9105" s="677"/>
      <c r="AS9105" s="677"/>
      <c r="AT9105" s="677"/>
      <c r="AU9105" s="677"/>
      <c r="AV9105" s="677"/>
      <c r="AW9105" s="677"/>
      <c r="AX9105" s="677"/>
      <c r="AY9105" s="677"/>
      <c r="AZ9105" s="677"/>
      <c r="BA9105" s="677"/>
      <c r="BB9105" s="677"/>
      <c r="BC9105" s="677"/>
      <c r="BD9105" s="677"/>
      <c r="BE9105" s="677"/>
      <c r="BF9105" s="677"/>
      <c r="BG9105" s="677"/>
      <c r="BH9105" s="677"/>
      <c r="BI9105" s="677"/>
      <c r="BJ9105" s="677"/>
      <c r="BK9105" s="677"/>
      <c r="BL9105" s="677"/>
      <c r="BM9105" s="677"/>
      <c r="BN9105" s="677"/>
      <c r="BO9105" s="677"/>
      <c r="BP9105" s="677"/>
      <c r="BQ9105" s="677"/>
      <c r="BR9105" s="677"/>
      <c r="BS9105" s="677"/>
      <c r="BT9105" s="677"/>
      <c r="BU9105" s="677"/>
      <c r="BV9105" s="677"/>
      <c r="BW9105" s="677"/>
      <c r="BX9105" s="677"/>
      <c r="BY9105" s="677"/>
      <c r="BZ9105" s="677"/>
      <c r="CA9105" s="677"/>
      <c r="CB9105" s="677"/>
      <c r="CC9105" s="677"/>
      <c r="CD9105" s="677"/>
      <c r="CE9105" s="677"/>
      <c r="CF9105" s="677"/>
      <c r="CG9105" s="677"/>
    </row>
    <row r="9106" spans="1:85">
      <c r="A9106" s="54"/>
      <c r="B9106" s="54"/>
      <c r="C9106" s="114" t="s">
        <v>33</v>
      </c>
      <c r="D9106" s="115" t="s">
        <v>13757</v>
      </c>
      <c r="E9106" s="115" t="s">
        <v>13758</v>
      </c>
      <c r="F9106" s="114" t="s">
        <v>13759</v>
      </c>
      <c r="G9106" s="115" t="s">
        <v>13760</v>
      </c>
      <c r="H9106" s="115" t="s">
        <v>13761</v>
      </c>
      <c r="I9106" s="74">
        <v>59.96</v>
      </c>
      <c r="J9106" s="46" t="s">
        <v>1508</v>
      </c>
      <c r="K9106" s="75" t="s">
        <v>1509</v>
      </c>
      <c r="L9106" s="76">
        <f t="shared" si="490"/>
        <v>0</v>
      </c>
      <c r="M9106" s="76"/>
      <c r="N9106" s="76"/>
      <c r="O9106" s="76"/>
      <c r="P9106" s="76"/>
      <c r="Q9106" s="76"/>
      <c r="R9106" s="76"/>
      <c r="S9106" s="76"/>
      <c r="T9106" s="76"/>
      <c r="U9106" s="76"/>
      <c r="V9106" s="76"/>
      <c r="W9106" s="76"/>
      <c r="X9106" s="76"/>
      <c r="Y9106" s="677"/>
      <c r="Z9106" s="677"/>
      <c r="AA9106" s="677"/>
      <c r="AB9106" s="677"/>
      <c r="AC9106" s="677"/>
      <c r="AD9106" s="677"/>
      <c r="AE9106" s="677"/>
      <c r="AF9106" s="677"/>
      <c r="AG9106" s="677"/>
      <c r="AH9106" s="677"/>
      <c r="AI9106" s="677"/>
      <c r="AJ9106" s="677"/>
      <c r="AK9106" s="677"/>
      <c r="AL9106" s="677"/>
      <c r="AM9106" s="677"/>
      <c r="AN9106" s="677"/>
      <c r="AO9106" s="677"/>
      <c r="AP9106" s="677"/>
      <c r="AQ9106" s="677"/>
      <c r="AR9106" s="677"/>
      <c r="AS9106" s="677"/>
      <c r="AT9106" s="677"/>
      <c r="AU9106" s="677"/>
      <c r="AV9106" s="677"/>
      <c r="AW9106" s="677"/>
      <c r="AX9106" s="677"/>
      <c r="AY9106" s="677"/>
      <c r="AZ9106" s="677"/>
      <c r="BA9106" s="677"/>
      <c r="BB9106" s="677"/>
      <c r="BC9106" s="677"/>
      <c r="BD9106" s="677"/>
      <c r="BE9106" s="677"/>
      <c r="BF9106" s="677"/>
      <c r="BG9106" s="677"/>
      <c r="BH9106" s="677"/>
      <c r="BI9106" s="677"/>
      <c r="BJ9106" s="677"/>
      <c r="BK9106" s="677"/>
      <c r="BL9106" s="677"/>
      <c r="BM9106" s="677"/>
      <c r="BN9106" s="677"/>
      <c r="BO9106" s="677"/>
      <c r="BP9106" s="677"/>
      <c r="BQ9106" s="677"/>
      <c r="BR9106" s="677"/>
      <c r="BS9106" s="677"/>
      <c r="BT9106" s="677"/>
      <c r="BU9106" s="677"/>
      <c r="BV9106" s="677"/>
      <c r="BW9106" s="677"/>
      <c r="BX9106" s="677"/>
      <c r="BY9106" s="677"/>
      <c r="BZ9106" s="677"/>
      <c r="CA9106" s="677"/>
      <c r="CB9106" s="677"/>
      <c r="CC9106" s="677"/>
      <c r="CD9106" s="677"/>
      <c r="CE9106" s="677"/>
      <c r="CF9106" s="677"/>
      <c r="CG9106" s="677"/>
    </row>
    <row r="9107" spans="1:85">
      <c r="A9107" s="54"/>
      <c r="B9107" s="54"/>
      <c r="C9107" s="116"/>
      <c r="D9107" s="117"/>
      <c r="E9107" s="117"/>
      <c r="F9107" s="116"/>
      <c r="G9107" s="117"/>
      <c r="H9107" s="117"/>
      <c r="I9107" s="79"/>
      <c r="J9107" s="54"/>
      <c r="K9107" s="75" t="s">
        <v>1501</v>
      </c>
      <c r="L9107" s="76">
        <f t="shared" si="490"/>
        <v>0</v>
      </c>
      <c r="M9107" s="76"/>
      <c r="N9107" s="76"/>
      <c r="O9107" s="76"/>
      <c r="P9107" s="76"/>
      <c r="Q9107" s="76"/>
      <c r="R9107" s="76"/>
      <c r="S9107" s="76"/>
      <c r="T9107" s="76"/>
      <c r="U9107" s="76"/>
      <c r="V9107" s="76"/>
      <c r="W9107" s="76"/>
      <c r="X9107" s="76"/>
      <c r="Y9107" s="677"/>
      <c r="Z9107" s="677"/>
      <c r="AA9107" s="677"/>
      <c r="AB9107" s="677"/>
      <c r="AC9107" s="677"/>
      <c r="AD9107" s="677"/>
      <c r="AE9107" s="677"/>
      <c r="AF9107" s="677"/>
      <c r="AG9107" s="677"/>
      <c r="AH9107" s="677"/>
      <c r="AI9107" s="677"/>
      <c r="AJ9107" s="677"/>
      <c r="AK9107" s="677"/>
      <c r="AL9107" s="677"/>
      <c r="AM9107" s="677"/>
      <c r="AN9107" s="677"/>
      <c r="AO9107" s="677"/>
      <c r="AP9107" s="677"/>
      <c r="AQ9107" s="677"/>
      <c r="AR9107" s="677"/>
      <c r="AS9107" s="677"/>
      <c r="AT9107" s="677"/>
      <c r="AU9107" s="677"/>
      <c r="AV9107" s="677"/>
      <c r="AW9107" s="677"/>
      <c r="AX9107" s="677"/>
      <c r="AY9107" s="677"/>
      <c r="AZ9107" s="677"/>
      <c r="BA9107" s="677"/>
      <c r="BB9107" s="677"/>
      <c r="BC9107" s="677"/>
      <c r="BD9107" s="677"/>
      <c r="BE9107" s="677"/>
      <c r="BF9107" s="677"/>
      <c r="BG9107" s="677"/>
      <c r="BH9107" s="677"/>
      <c r="BI9107" s="677"/>
      <c r="BJ9107" s="677"/>
      <c r="BK9107" s="677"/>
      <c r="BL9107" s="677"/>
      <c r="BM9107" s="677"/>
      <c r="BN9107" s="677"/>
      <c r="BO9107" s="677"/>
      <c r="BP9107" s="677"/>
      <c r="BQ9107" s="677"/>
      <c r="BR9107" s="677"/>
      <c r="BS9107" s="677"/>
      <c r="BT9107" s="677"/>
      <c r="BU9107" s="677"/>
      <c r="BV9107" s="677"/>
      <c r="BW9107" s="677"/>
      <c r="BX9107" s="677"/>
      <c r="BY9107" s="677"/>
      <c r="BZ9107" s="677"/>
      <c r="CA9107" s="677"/>
      <c r="CB9107" s="677"/>
      <c r="CC9107" s="677"/>
      <c r="CD9107" s="677"/>
      <c r="CE9107" s="677"/>
      <c r="CF9107" s="677"/>
      <c r="CG9107" s="677"/>
    </row>
    <row r="9108" spans="1:85">
      <c r="A9108" s="54"/>
      <c r="B9108" s="54"/>
      <c r="C9108" s="118"/>
      <c r="D9108" s="119"/>
      <c r="E9108" s="119"/>
      <c r="F9108" s="118"/>
      <c r="G9108" s="119"/>
      <c r="H9108" s="119"/>
      <c r="I9108" s="83"/>
      <c r="J9108" s="80"/>
      <c r="K9108" s="84" t="s">
        <v>1502</v>
      </c>
      <c r="L9108" s="76">
        <f t="shared" si="490"/>
        <v>3</v>
      </c>
      <c r="M9108" s="76"/>
      <c r="N9108" s="76"/>
      <c r="O9108" s="76">
        <v>2</v>
      </c>
      <c r="P9108" s="76"/>
      <c r="Q9108" s="76"/>
      <c r="R9108" s="76"/>
      <c r="S9108" s="76">
        <v>1</v>
      </c>
      <c r="T9108" s="76"/>
      <c r="U9108" s="76"/>
      <c r="V9108" s="76"/>
      <c r="W9108" s="76"/>
      <c r="X9108" s="76"/>
      <c r="Y9108" s="677"/>
      <c r="Z9108" s="677"/>
      <c r="AA9108" s="677"/>
      <c r="AB9108" s="677"/>
      <c r="AC9108" s="677"/>
      <c r="AD9108" s="677"/>
      <c r="AE9108" s="677"/>
      <c r="AF9108" s="677"/>
      <c r="AG9108" s="677"/>
      <c r="AH9108" s="677"/>
      <c r="AI9108" s="677"/>
      <c r="AJ9108" s="677"/>
      <c r="AK9108" s="677"/>
      <c r="AL9108" s="677"/>
      <c r="AM9108" s="677"/>
      <c r="AN9108" s="677"/>
      <c r="AO9108" s="677"/>
      <c r="AP9108" s="677"/>
      <c r="AQ9108" s="677"/>
      <c r="AR9108" s="677"/>
      <c r="AS9108" s="677"/>
      <c r="AT9108" s="677"/>
      <c r="AU9108" s="677"/>
      <c r="AV9108" s="677"/>
      <c r="AW9108" s="677"/>
      <c r="AX9108" s="677"/>
      <c r="AY9108" s="677"/>
      <c r="AZ9108" s="677"/>
      <c r="BA9108" s="677"/>
      <c r="BB9108" s="677"/>
      <c r="BC9108" s="677"/>
      <c r="BD9108" s="677"/>
      <c r="BE9108" s="677"/>
      <c r="BF9108" s="677"/>
      <c r="BG9108" s="677"/>
      <c r="BH9108" s="677"/>
      <c r="BI9108" s="677"/>
      <c r="BJ9108" s="677"/>
      <c r="BK9108" s="677"/>
      <c r="BL9108" s="677"/>
      <c r="BM9108" s="677"/>
      <c r="BN9108" s="677"/>
      <c r="BO9108" s="677"/>
      <c r="BP9108" s="677"/>
      <c r="BQ9108" s="677"/>
      <c r="BR9108" s="677"/>
      <c r="BS9108" s="677"/>
      <c r="BT9108" s="677"/>
      <c r="BU9108" s="677"/>
      <c r="BV9108" s="677"/>
      <c r="BW9108" s="677"/>
      <c r="BX9108" s="677"/>
      <c r="BY9108" s="677"/>
      <c r="BZ9108" s="677"/>
      <c r="CA9108" s="677"/>
      <c r="CB9108" s="677"/>
      <c r="CC9108" s="677"/>
      <c r="CD9108" s="677"/>
      <c r="CE9108" s="677"/>
      <c r="CF9108" s="677"/>
      <c r="CG9108" s="677"/>
    </row>
    <row r="9109" spans="1:85">
      <c r="A9109" s="54"/>
      <c r="B9109" s="54"/>
      <c r="C9109" s="114" t="s">
        <v>33</v>
      </c>
      <c r="D9109" s="115" t="s">
        <v>13762</v>
      </c>
      <c r="E9109" s="115" t="s">
        <v>13763</v>
      </c>
      <c r="F9109" s="114" t="s">
        <v>13764</v>
      </c>
      <c r="G9109" s="115" t="s">
        <v>13765</v>
      </c>
      <c r="H9109" s="115" t="s">
        <v>13766</v>
      </c>
      <c r="I9109" s="74">
        <v>0</v>
      </c>
      <c r="J9109" s="46" t="s">
        <v>1508</v>
      </c>
      <c r="K9109" s="75" t="s">
        <v>1509</v>
      </c>
      <c r="L9109" s="76">
        <f t="shared" si="490"/>
        <v>0</v>
      </c>
      <c r="M9109" s="76"/>
      <c r="N9109" s="76"/>
      <c r="O9109" s="76"/>
      <c r="P9109" s="76"/>
      <c r="Q9109" s="76"/>
      <c r="R9109" s="76"/>
      <c r="S9109" s="76"/>
      <c r="T9109" s="76"/>
      <c r="U9109" s="76"/>
      <c r="V9109" s="76"/>
      <c r="W9109" s="76"/>
      <c r="X9109" s="76"/>
      <c r="Y9109" s="677"/>
      <c r="Z9109" s="677"/>
      <c r="AA9109" s="677"/>
      <c r="AB9109" s="677"/>
      <c r="AC9109" s="677"/>
      <c r="AD9109" s="677"/>
      <c r="AE9109" s="677"/>
      <c r="AF9109" s="677"/>
      <c r="AG9109" s="677"/>
      <c r="AH9109" s="677"/>
      <c r="AI9109" s="677"/>
      <c r="AJ9109" s="677"/>
      <c r="AK9109" s="677"/>
      <c r="AL9109" s="677"/>
      <c r="AM9109" s="677"/>
      <c r="AN9109" s="677"/>
      <c r="AO9109" s="677"/>
      <c r="AP9109" s="677"/>
      <c r="AQ9109" s="677"/>
      <c r="AR9109" s="677"/>
      <c r="AS9109" s="677"/>
      <c r="AT9109" s="677"/>
      <c r="AU9109" s="677"/>
      <c r="AV9109" s="677"/>
      <c r="AW9109" s="677"/>
      <c r="AX9109" s="677"/>
      <c r="AY9109" s="677"/>
      <c r="AZ9109" s="677"/>
      <c r="BA9109" s="677"/>
      <c r="BB9109" s="677"/>
      <c r="BC9109" s="677"/>
      <c r="BD9109" s="677"/>
      <c r="BE9109" s="677"/>
      <c r="BF9109" s="677"/>
      <c r="BG9109" s="677"/>
      <c r="BH9109" s="677"/>
      <c r="BI9109" s="677"/>
      <c r="BJ9109" s="677"/>
      <c r="BK9109" s="677"/>
      <c r="BL9109" s="677"/>
      <c r="BM9109" s="677"/>
      <c r="BN9109" s="677"/>
      <c r="BO9109" s="677"/>
      <c r="BP9109" s="677"/>
      <c r="BQ9109" s="677"/>
      <c r="BR9109" s="677"/>
      <c r="BS9109" s="677"/>
      <c r="BT9109" s="677"/>
      <c r="BU9109" s="677"/>
      <c r="BV9109" s="677"/>
      <c r="BW9109" s="677"/>
      <c r="BX9109" s="677"/>
      <c r="BY9109" s="677"/>
      <c r="BZ9109" s="677"/>
      <c r="CA9109" s="677"/>
      <c r="CB9109" s="677"/>
      <c r="CC9109" s="677"/>
      <c r="CD9109" s="677"/>
      <c r="CE9109" s="677"/>
      <c r="CF9109" s="677"/>
      <c r="CG9109" s="677"/>
    </row>
    <row r="9110" spans="1:85">
      <c r="A9110" s="54"/>
      <c r="B9110" s="54"/>
      <c r="C9110" s="116"/>
      <c r="D9110" s="117"/>
      <c r="E9110" s="117"/>
      <c r="F9110" s="116"/>
      <c r="G9110" s="117"/>
      <c r="H9110" s="117"/>
      <c r="I9110" s="79"/>
      <c r="J9110" s="54"/>
      <c r="K9110" s="75" t="s">
        <v>1501</v>
      </c>
      <c r="L9110" s="76">
        <f t="shared" si="490"/>
        <v>0</v>
      </c>
      <c r="M9110" s="76"/>
      <c r="N9110" s="76"/>
      <c r="O9110" s="76"/>
      <c r="P9110" s="76"/>
      <c r="Q9110" s="76"/>
      <c r="R9110" s="76"/>
      <c r="S9110" s="76"/>
      <c r="T9110" s="76"/>
      <c r="U9110" s="76"/>
      <c r="V9110" s="76"/>
      <c r="W9110" s="76"/>
      <c r="X9110" s="76"/>
      <c r="Y9110" s="677"/>
      <c r="Z9110" s="677"/>
      <c r="AA9110" s="677"/>
      <c r="AB9110" s="677"/>
      <c r="AC9110" s="677"/>
      <c r="AD9110" s="677"/>
      <c r="AE9110" s="677"/>
      <c r="AF9110" s="677"/>
      <c r="AG9110" s="677"/>
      <c r="AH9110" s="677"/>
      <c r="AI9110" s="677"/>
      <c r="AJ9110" s="677"/>
      <c r="AK9110" s="677"/>
      <c r="AL9110" s="677"/>
      <c r="AM9110" s="677"/>
      <c r="AN9110" s="677"/>
      <c r="AO9110" s="677"/>
      <c r="AP9110" s="677"/>
      <c r="AQ9110" s="677"/>
      <c r="AR9110" s="677"/>
      <c r="AS9110" s="677"/>
      <c r="AT9110" s="677"/>
      <c r="AU9110" s="677"/>
      <c r="AV9110" s="677"/>
      <c r="AW9110" s="677"/>
      <c r="AX9110" s="677"/>
      <c r="AY9110" s="677"/>
      <c r="AZ9110" s="677"/>
      <c r="BA9110" s="677"/>
      <c r="BB9110" s="677"/>
      <c r="BC9110" s="677"/>
      <c r="BD9110" s="677"/>
      <c r="BE9110" s="677"/>
      <c r="BF9110" s="677"/>
      <c r="BG9110" s="677"/>
      <c r="BH9110" s="677"/>
      <c r="BI9110" s="677"/>
      <c r="BJ9110" s="677"/>
      <c r="BK9110" s="677"/>
      <c r="BL9110" s="677"/>
      <c r="BM9110" s="677"/>
      <c r="BN9110" s="677"/>
      <c r="BO9110" s="677"/>
      <c r="BP9110" s="677"/>
      <c r="BQ9110" s="677"/>
      <c r="BR9110" s="677"/>
      <c r="BS9110" s="677"/>
      <c r="BT9110" s="677"/>
      <c r="BU9110" s="677"/>
      <c r="BV9110" s="677"/>
      <c r="BW9110" s="677"/>
      <c r="BX9110" s="677"/>
      <c r="BY9110" s="677"/>
      <c r="BZ9110" s="677"/>
      <c r="CA9110" s="677"/>
      <c r="CB9110" s="677"/>
      <c r="CC9110" s="677"/>
      <c r="CD9110" s="677"/>
      <c r="CE9110" s="677"/>
      <c r="CF9110" s="677"/>
      <c r="CG9110" s="677"/>
    </row>
    <row r="9111" spans="1:85">
      <c r="A9111" s="54"/>
      <c r="B9111" s="54"/>
      <c r="C9111" s="118"/>
      <c r="D9111" s="119"/>
      <c r="E9111" s="119"/>
      <c r="F9111" s="118"/>
      <c r="G9111" s="119"/>
      <c r="H9111" s="119"/>
      <c r="I9111" s="83"/>
      <c r="J9111" s="80"/>
      <c r="K9111" s="84" t="s">
        <v>1502</v>
      </c>
      <c r="L9111" s="76">
        <f t="shared" si="490"/>
        <v>3</v>
      </c>
      <c r="M9111" s="76"/>
      <c r="N9111" s="76"/>
      <c r="O9111" s="76">
        <v>1</v>
      </c>
      <c r="P9111" s="76"/>
      <c r="Q9111" s="76"/>
      <c r="R9111" s="76"/>
      <c r="S9111" s="76"/>
      <c r="T9111" s="76">
        <v>2</v>
      </c>
      <c r="U9111" s="76"/>
      <c r="V9111" s="76"/>
      <c r="W9111" s="76"/>
      <c r="X9111" s="76"/>
      <c r="Y9111" s="677"/>
      <c r="Z9111" s="677"/>
      <c r="AA9111" s="677"/>
      <c r="AB9111" s="677"/>
      <c r="AC9111" s="677"/>
      <c r="AD9111" s="677"/>
      <c r="AE9111" s="677"/>
      <c r="AF9111" s="677"/>
      <c r="AG9111" s="677"/>
      <c r="AH9111" s="677"/>
      <c r="AI9111" s="677"/>
      <c r="AJ9111" s="677"/>
      <c r="AK9111" s="677"/>
      <c r="AL9111" s="677"/>
      <c r="AM9111" s="677"/>
      <c r="AN9111" s="677"/>
      <c r="AO9111" s="677"/>
      <c r="AP9111" s="677"/>
      <c r="AQ9111" s="677"/>
      <c r="AR9111" s="677"/>
      <c r="AS9111" s="677"/>
      <c r="AT9111" s="677"/>
      <c r="AU9111" s="677"/>
      <c r="AV9111" s="677"/>
      <c r="AW9111" s="677"/>
      <c r="AX9111" s="677"/>
      <c r="AY9111" s="677"/>
      <c r="AZ9111" s="677"/>
      <c r="BA9111" s="677"/>
      <c r="BB9111" s="677"/>
      <c r="BC9111" s="677"/>
      <c r="BD9111" s="677"/>
      <c r="BE9111" s="677"/>
      <c r="BF9111" s="677"/>
      <c r="BG9111" s="677"/>
      <c r="BH9111" s="677"/>
      <c r="BI9111" s="677"/>
      <c r="BJ9111" s="677"/>
      <c r="BK9111" s="677"/>
      <c r="BL9111" s="677"/>
      <c r="BM9111" s="677"/>
      <c r="BN9111" s="677"/>
      <c r="BO9111" s="677"/>
      <c r="BP9111" s="677"/>
      <c r="BQ9111" s="677"/>
      <c r="BR9111" s="677"/>
      <c r="BS9111" s="677"/>
      <c r="BT9111" s="677"/>
      <c r="BU9111" s="677"/>
      <c r="BV9111" s="677"/>
      <c r="BW9111" s="677"/>
      <c r="BX9111" s="677"/>
      <c r="BY9111" s="677"/>
      <c r="BZ9111" s="677"/>
      <c r="CA9111" s="677"/>
      <c r="CB9111" s="677"/>
      <c r="CC9111" s="677"/>
      <c r="CD9111" s="677"/>
      <c r="CE9111" s="677"/>
      <c r="CF9111" s="677"/>
      <c r="CG9111" s="677"/>
    </row>
    <row r="9112" spans="1:85">
      <c r="A9112" s="54"/>
      <c r="B9112" s="54"/>
      <c r="C9112" s="114" t="s">
        <v>33</v>
      </c>
      <c r="D9112" s="115" t="s">
        <v>13767</v>
      </c>
      <c r="E9112" s="115" t="s">
        <v>13768</v>
      </c>
      <c r="F9112" s="114" t="s">
        <v>13769</v>
      </c>
      <c r="G9112" s="115" t="s">
        <v>13770</v>
      </c>
      <c r="H9112" s="115" t="s">
        <v>13771</v>
      </c>
      <c r="I9112" s="74">
        <v>0</v>
      </c>
      <c r="J9112" s="46" t="s">
        <v>1508</v>
      </c>
      <c r="K9112" s="75" t="s">
        <v>1509</v>
      </c>
      <c r="L9112" s="76">
        <f t="shared" si="490"/>
        <v>0</v>
      </c>
      <c r="M9112" s="76"/>
      <c r="N9112" s="76"/>
      <c r="O9112" s="76"/>
      <c r="P9112" s="76"/>
      <c r="Q9112" s="76"/>
      <c r="R9112" s="76"/>
      <c r="S9112" s="76"/>
      <c r="T9112" s="76"/>
      <c r="U9112" s="76"/>
      <c r="V9112" s="76"/>
      <c r="W9112" s="76"/>
      <c r="X9112" s="76"/>
      <c r="Y9112" s="677"/>
      <c r="Z9112" s="677"/>
      <c r="AA9112" s="677"/>
      <c r="AB9112" s="677"/>
      <c r="AC9112" s="677"/>
      <c r="AD9112" s="677"/>
      <c r="AE9112" s="677"/>
      <c r="AF9112" s="677"/>
      <c r="AG9112" s="677"/>
      <c r="AH9112" s="677"/>
      <c r="AI9112" s="677"/>
      <c r="AJ9112" s="677"/>
      <c r="AK9112" s="677"/>
      <c r="AL9112" s="677"/>
      <c r="AM9112" s="677"/>
      <c r="AN9112" s="677"/>
      <c r="AO9112" s="677"/>
      <c r="AP9112" s="677"/>
      <c r="AQ9112" s="677"/>
      <c r="AR9112" s="677"/>
      <c r="AS9112" s="677"/>
      <c r="AT9112" s="677"/>
      <c r="AU9112" s="677"/>
      <c r="AV9112" s="677"/>
      <c r="AW9112" s="677"/>
      <c r="AX9112" s="677"/>
      <c r="AY9112" s="677"/>
      <c r="AZ9112" s="677"/>
      <c r="BA9112" s="677"/>
      <c r="BB9112" s="677"/>
      <c r="BC9112" s="677"/>
      <c r="BD9112" s="677"/>
      <c r="BE9112" s="677"/>
      <c r="BF9112" s="677"/>
      <c r="BG9112" s="677"/>
      <c r="BH9112" s="677"/>
      <c r="BI9112" s="677"/>
      <c r="BJ9112" s="677"/>
      <c r="BK9112" s="677"/>
      <c r="BL9112" s="677"/>
      <c r="BM9112" s="677"/>
      <c r="BN9112" s="677"/>
      <c r="BO9112" s="677"/>
      <c r="BP9112" s="677"/>
      <c r="BQ9112" s="677"/>
      <c r="BR9112" s="677"/>
      <c r="BS9112" s="677"/>
      <c r="BT9112" s="677"/>
      <c r="BU9112" s="677"/>
      <c r="BV9112" s="677"/>
      <c r="BW9112" s="677"/>
      <c r="BX9112" s="677"/>
      <c r="BY9112" s="677"/>
      <c r="BZ9112" s="677"/>
      <c r="CA9112" s="677"/>
      <c r="CB9112" s="677"/>
      <c r="CC9112" s="677"/>
      <c r="CD9112" s="677"/>
      <c r="CE9112" s="677"/>
      <c r="CF9112" s="677"/>
      <c r="CG9112" s="677"/>
    </row>
    <row r="9113" spans="1:85">
      <c r="A9113" s="54"/>
      <c r="B9113" s="54"/>
      <c r="C9113" s="116"/>
      <c r="D9113" s="117"/>
      <c r="E9113" s="117"/>
      <c r="F9113" s="116"/>
      <c r="G9113" s="117"/>
      <c r="H9113" s="117"/>
      <c r="I9113" s="79"/>
      <c r="J9113" s="54"/>
      <c r="K9113" s="75" t="s">
        <v>1501</v>
      </c>
      <c r="L9113" s="76">
        <f t="shared" si="490"/>
        <v>0</v>
      </c>
      <c r="M9113" s="76"/>
      <c r="N9113" s="76"/>
      <c r="O9113" s="76"/>
      <c r="P9113" s="76"/>
      <c r="Q9113" s="76"/>
      <c r="R9113" s="76"/>
      <c r="S9113" s="76"/>
      <c r="T9113" s="76"/>
      <c r="U9113" s="76"/>
      <c r="V9113" s="76"/>
      <c r="W9113" s="76"/>
      <c r="X9113" s="76"/>
      <c r="Y9113" s="677"/>
      <c r="Z9113" s="677"/>
      <c r="AA9113" s="677"/>
      <c r="AB9113" s="677"/>
      <c r="AC9113" s="677"/>
      <c r="AD9113" s="677"/>
      <c r="AE9113" s="677"/>
      <c r="AF9113" s="677"/>
      <c r="AG9113" s="677"/>
      <c r="AH9113" s="677"/>
      <c r="AI9113" s="677"/>
      <c r="AJ9113" s="677"/>
      <c r="AK9113" s="677"/>
      <c r="AL9113" s="677"/>
      <c r="AM9113" s="677"/>
      <c r="AN9113" s="677"/>
      <c r="AO9113" s="677"/>
      <c r="AP9113" s="677"/>
      <c r="AQ9113" s="677"/>
      <c r="AR9113" s="677"/>
      <c r="AS9113" s="677"/>
      <c r="AT9113" s="677"/>
      <c r="AU9113" s="677"/>
      <c r="AV9113" s="677"/>
      <c r="AW9113" s="677"/>
      <c r="AX9113" s="677"/>
      <c r="AY9113" s="677"/>
      <c r="AZ9113" s="677"/>
      <c r="BA9113" s="677"/>
      <c r="BB9113" s="677"/>
      <c r="BC9113" s="677"/>
      <c r="BD9113" s="677"/>
      <c r="BE9113" s="677"/>
      <c r="BF9113" s="677"/>
      <c r="BG9113" s="677"/>
      <c r="BH9113" s="677"/>
      <c r="BI9113" s="677"/>
      <c r="BJ9113" s="677"/>
      <c r="BK9113" s="677"/>
      <c r="BL9113" s="677"/>
      <c r="BM9113" s="677"/>
      <c r="BN9113" s="677"/>
      <c r="BO9113" s="677"/>
      <c r="BP9113" s="677"/>
      <c r="BQ9113" s="677"/>
      <c r="BR9113" s="677"/>
      <c r="BS9113" s="677"/>
      <c r="BT9113" s="677"/>
      <c r="BU9113" s="677"/>
      <c r="BV9113" s="677"/>
      <c r="BW9113" s="677"/>
      <c r="BX9113" s="677"/>
      <c r="BY9113" s="677"/>
      <c r="BZ9113" s="677"/>
      <c r="CA9113" s="677"/>
      <c r="CB9113" s="677"/>
      <c r="CC9113" s="677"/>
      <c r="CD9113" s="677"/>
      <c r="CE9113" s="677"/>
      <c r="CF9113" s="677"/>
      <c r="CG9113" s="677"/>
    </row>
    <row r="9114" spans="1:85">
      <c r="A9114" s="54"/>
      <c r="B9114" s="54"/>
      <c r="C9114" s="118"/>
      <c r="D9114" s="119"/>
      <c r="E9114" s="119"/>
      <c r="F9114" s="118"/>
      <c r="G9114" s="119"/>
      <c r="H9114" s="119"/>
      <c r="I9114" s="83"/>
      <c r="J9114" s="80"/>
      <c r="K9114" s="84" t="s">
        <v>1502</v>
      </c>
      <c r="L9114" s="76">
        <f t="shared" si="490"/>
        <v>3</v>
      </c>
      <c r="M9114" s="76"/>
      <c r="N9114" s="76"/>
      <c r="O9114" s="76"/>
      <c r="P9114" s="76"/>
      <c r="Q9114" s="76"/>
      <c r="R9114" s="76"/>
      <c r="S9114" s="76"/>
      <c r="T9114" s="76"/>
      <c r="U9114" s="76"/>
      <c r="V9114" s="76"/>
      <c r="W9114" s="76"/>
      <c r="X9114" s="76">
        <v>3</v>
      </c>
      <c r="Y9114" s="677"/>
      <c r="Z9114" s="677"/>
      <c r="AA9114" s="677"/>
      <c r="AB9114" s="677"/>
      <c r="AC9114" s="677"/>
      <c r="AD9114" s="677"/>
      <c r="AE9114" s="677"/>
      <c r="AF9114" s="677"/>
      <c r="AG9114" s="677"/>
      <c r="AH9114" s="677"/>
      <c r="AI9114" s="677"/>
      <c r="AJ9114" s="677"/>
      <c r="AK9114" s="677"/>
      <c r="AL9114" s="677"/>
      <c r="AM9114" s="677"/>
      <c r="AN9114" s="677"/>
      <c r="AO9114" s="677"/>
      <c r="AP9114" s="677"/>
      <c r="AQ9114" s="677"/>
      <c r="AR9114" s="677"/>
      <c r="AS9114" s="677"/>
      <c r="AT9114" s="677"/>
      <c r="AU9114" s="677"/>
      <c r="AV9114" s="677"/>
      <c r="AW9114" s="677"/>
      <c r="AX9114" s="677"/>
      <c r="AY9114" s="677"/>
      <c r="AZ9114" s="677"/>
      <c r="BA9114" s="677"/>
      <c r="BB9114" s="677"/>
      <c r="BC9114" s="677"/>
      <c r="BD9114" s="677"/>
      <c r="BE9114" s="677"/>
      <c r="BF9114" s="677"/>
      <c r="BG9114" s="677"/>
      <c r="BH9114" s="677"/>
      <c r="BI9114" s="677"/>
      <c r="BJ9114" s="677"/>
      <c r="BK9114" s="677"/>
      <c r="BL9114" s="677"/>
      <c r="BM9114" s="677"/>
      <c r="BN9114" s="677"/>
      <c r="BO9114" s="677"/>
      <c r="BP9114" s="677"/>
      <c r="BQ9114" s="677"/>
      <c r="BR9114" s="677"/>
      <c r="BS9114" s="677"/>
      <c r="BT9114" s="677"/>
      <c r="BU9114" s="677"/>
      <c r="BV9114" s="677"/>
      <c r="BW9114" s="677"/>
      <c r="BX9114" s="677"/>
      <c r="BY9114" s="677"/>
      <c r="BZ9114" s="677"/>
      <c r="CA9114" s="677"/>
      <c r="CB9114" s="677"/>
      <c r="CC9114" s="677"/>
      <c r="CD9114" s="677"/>
      <c r="CE9114" s="677"/>
      <c r="CF9114" s="677"/>
      <c r="CG9114" s="677"/>
    </row>
    <row r="9115" spans="1:85">
      <c r="A9115" s="54"/>
      <c r="B9115" s="54"/>
      <c r="C9115" s="114" t="s">
        <v>33</v>
      </c>
      <c r="D9115" s="115" t="s">
        <v>13772</v>
      </c>
      <c r="E9115" s="115" t="s">
        <v>13773</v>
      </c>
      <c r="F9115" s="114" t="s">
        <v>13774</v>
      </c>
      <c r="G9115" s="115" t="s">
        <v>13775</v>
      </c>
      <c r="H9115" s="115" t="s">
        <v>13776</v>
      </c>
      <c r="I9115" s="74">
        <v>77</v>
      </c>
      <c r="J9115" s="46" t="s">
        <v>1508</v>
      </c>
      <c r="K9115" s="75" t="s">
        <v>1509</v>
      </c>
      <c r="L9115" s="76">
        <f t="shared" si="490"/>
        <v>0</v>
      </c>
      <c r="M9115" s="76"/>
      <c r="N9115" s="76"/>
      <c r="O9115" s="76"/>
      <c r="P9115" s="76"/>
      <c r="Q9115" s="76"/>
      <c r="R9115" s="76"/>
      <c r="S9115" s="76"/>
      <c r="T9115" s="76"/>
      <c r="U9115" s="76"/>
      <c r="V9115" s="76"/>
      <c r="W9115" s="76"/>
      <c r="X9115" s="76"/>
      <c r="Y9115" s="677"/>
      <c r="Z9115" s="677"/>
      <c r="AA9115" s="677"/>
      <c r="AB9115" s="677"/>
      <c r="AC9115" s="677"/>
      <c r="AD9115" s="677"/>
      <c r="AE9115" s="677"/>
      <c r="AF9115" s="677"/>
      <c r="AG9115" s="677"/>
      <c r="AH9115" s="677"/>
      <c r="AI9115" s="677"/>
      <c r="AJ9115" s="677"/>
      <c r="AK9115" s="677"/>
      <c r="AL9115" s="677"/>
      <c r="AM9115" s="677"/>
      <c r="AN9115" s="677"/>
      <c r="AO9115" s="677"/>
      <c r="AP9115" s="677"/>
      <c r="AQ9115" s="677"/>
      <c r="AR9115" s="677"/>
      <c r="AS9115" s="677"/>
      <c r="AT9115" s="677"/>
      <c r="AU9115" s="677"/>
      <c r="AV9115" s="677"/>
      <c r="AW9115" s="677"/>
      <c r="AX9115" s="677"/>
      <c r="AY9115" s="677"/>
      <c r="AZ9115" s="677"/>
      <c r="BA9115" s="677"/>
      <c r="BB9115" s="677"/>
      <c r="BC9115" s="677"/>
      <c r="BD9115" s="677"/>
      <c r="BE9115" s="677"/>
      <c r="BF9115" s="677"/>
      <c r="BG9115" s="677"/>
      <c r="BH9115" s="677"/>
      <c r="BI9115" s="677"/>
      <c r="BJ9115" s="677"/>
      <c r="BK9115" s="677"/>
      <c r="BL9115" s="677"/>
      <c r="BM9115" s="677"/>
      <c r="BN9115" s="677"/>
      <c r="BO9115" s="677"/>
      <c r="BP9115" s="677"/>
      <c r="BQ9115" s="677"/>
      <c r="BR9115" s="677"/>
      <c r="BS9115" s="677"/>
      <c r="BT9115" s="677"/>
      <c r="BU9115" s="677"/>
      <c r="BV9115" s="677"/>
      <c r="BW9115" s="677"/>
      <c r="BX9115" s="677"/>
      <c r="BY9115" s="677"/>
      <c r="BZ9115" s="677"/>
      <c r="CA9115" s="677"/>
      <c r="CB9115" s="677"/>
      <c r="CC9115" s="677"/>
      <c r="CD9115" s="677"/>
      <c r="CE9115" s="677"/>
      <c r="CF9115" s="677"/>
      <c r="CG9115" s="677"/>
    </row>
    <row r="9116" spans="1:85">
      <c r="A9116" s="54"/>
      <c r="B9116" s="54"/>
      <c r="C9116" s="116"/>
      <c r="D9116" s="117"/>
      <c r="E9116" s="117"/>
      <c r="F9116" s="116"/>
      <c r="G9116" s="117"/>
      <c r="H9116" s="117"/>
      <c r="I9116" s="79"/>
      <c r="J9116" s="54"/>
      <c r="K9116" s="75" t="s">
        <v>1501</v>
      </c>
      <c r="L9116" s="76">
        <f t="shared" si="490"/>
        <v>0</v>
      </c>
      <c r="M9116" s="76"/>
      <c r="N9116" s="76"/>
      <c r="O9116" s="76"/>
      <c r="P9116" s="76"/>
      <c r="Q9116" s="76"/>
      <c r="R9116" s="76"/>
      <c r="S9116" s="76"/>
      <c r="T9116" s="76"/>
      <c r="U9116" s="76"/>
      <c r="V9116" s="76"/>
      <c r="W9116" s="76"/>
      <c r="X9116" s="76"/>
      <c r="Y9116" s="677"/>
      <c r="Z9116" s="677"/>
      <c r="AA9116" s="677"/>
      <c r="AB9116" s="677"/>
      <c r="AC9116" s="677"/>
      <c r="AD9116" s="677"/>
      <c r="AE9116" s="677"/>
      <c r="AF9116" s="677"/>
      <c r="AG9116" s="677"/>
      <c r="AH9116" s="677"/>
      <c r="AI9116" s="677"/>
      <c r="AJ9116" s="677"/>
      <c r="AK9116" s="677"/>
      <c r="AL9116" s="677"/>
      <c r="AM9116" s="677"/>
      <c r="AN9116" s="677"/>
      <c r="AO9116" s="677"/>
      <c r="AP9116" s="677"/>
      <c r="AQ9116" s="677"/>
      <c r="AR9116" s="677"/>
      <c r="AS9116" s="677"/>
      <c r="AT9116" s="677"/>
      <c r="AU9116" s="677"/>
      <c r="AV9116" s="677"/>
      <c r="AW9116" s="677"/>
      <c r="AX9116" s="677"/>
      <c r="AY9116" s="677"/>
      <c r="AZ9116" s="677"/>
      <c r="BA9116" s="677"/>
      <c r="BB9116" s="677"/>
      <c r="BC9116" s="677"/>
      <c r="BD9116" s="677"/>
      <c r="BE9116" s="677"/>
      <c r="BF9116" s="677"/>
      <c r="BG9116" s="677"/>
      <c r="BH9116" s="677"/>
      <c r="BI9116" s="677"/>
      <c r="BJ9116" s="677"/>
      <c r="BK9116" s="677"/>
      <c r="BL9116" s="677"/>
      <c r="BM9116" s="677"/>
      <c r="BN9116" s="677"/>
      <c r="BO9116" s="677"/>
      <c r="BP9116" s="677"/>
      <c r="BQ9116" s="677"/>
      <c r="BR9116" s="677"/>
      <c r="BS9116" s="677"/>
      <c r="BT9116" s="677"/>
      <c r="BU9116" s="677"/>
      <c r="BV9116" s="677"/>
      <c r="BW9116" s="677"/>
      <c r="BX9116" s="677"/>
      <c r="BY9116" s="677"/>
      <c r="BZ9116" s="677"/>
      <c r="CA9116" s="677"/>
      <c r="CB9116" s="677"/>
      <c r="CC9116" s="677"/>
      <c r="CD9116" s="677"/>
      <c r="CE9116" s="677"/>
      <c r="CF9116" s="677"/>
      <c r="CG9116" s="677"/>
    </row>
    <row r="9117" spans="1:85">
      <c r="A9117" s="54"/>
      <c r="B9117" s="80"/>
      <c r="C9117" s="118"/>
      <c r="D9117" s="119"/>
      <c r="E9117" s="119"/>
      <c r="F9117" s="118"/>
      <c r="G9117" s="119"/>
      <c r="H9117" s="119"/>
      <c r="I9117" s="83"/>
      <c r="J9117" s="80"/>
      <c r="K9117" s="84" t="s">
        <v>1502</v>
      </c>
      <c r="L9117" s="76">
        <f t="shared" si="490"/>
        <v>2</v>
      </c>
      <c r="M9117" s="76"/>
      <c r="N9117" s="76"/>
      <c r="O9117" s="76"/>
      <c r="P9117" s="76"/>
      <c r="Q9117" s="76"/>
      <c r="R9117" s="76"/>
      <c r="S9117" s="76"/>
      <c r="T9117" s="76"/>
      <c r="U9117" s="76"/>
      <c r="V9117" s="76"/>
      <c r="W9117" s="76"/>
      <c r="X9117" s="76">
        <v>2</v>
      </c>
      <c r="Y9117" s="677"/>
      <c r="Z9117" s="677"/>
      <c r="AA9117" s="677"/>
      <c r="AB9117" s="677"/>
      <c r="AC9117" s="677"/>
      <c r="AD9117" s="677"/>
      <c r="AE9117" s="677"/>
      <c r="AF9117" s="677"/>
      <c r="AG9117" s="677"/>
      <c r="AH9117" s="677"/>
      <c r="AI9117" s="677"/>
      <c r="AJ9117" s="677"/>
      <c r="AK9117" s="677"/>
      <c r="AL9117" s="677"/>
      <c r="AM9117" s="677"/>
      <c r="AN9117" s="677"/>
      <c r="AO9117" s="677"/>
      <c r="AP9117" s="677"/>
      <c r="AQ9117" s="677"/>
      <c r="AR9117" s="677"/>
      <c r="AS9117" s="677"/>
      <c r="AT9117" s="677"/>
      <c r="AU9117" s="677"/>
      <c r="AV9117" s="677"/>
      <c r="AW9117" s="677"/>
      <c r="AX9117" s="677"/>
      <c r="AY9117" s="677"/>
      <c r="AZ9117" s="677"/>
      <c r="BA9117" s="677"/>
      <c r="BB9117" s="677"/>
      <c r="BC9117" s="677"/>
      <c r="BD9117" s="677"/>
      <c r="BE9117" s="677"/>
      <c r="BF9117" s="677"/>
      <c r="BG9117" s="677"/>
      <c r="BH9117" s="677"/>
      <c r="BI9117" s="677"/>
      <c r="BJ9117" s="677"/>
      <c r="BK9117" s="677"/>
      <c r="BL9117" s="677"/>
      <c r="BM9117" s="677"/>
      <c r="BN9117" s="677"/>
      <c r="BO9117" s="677"/>
      <c r="BP9117" s="677"/>
      <c r="BQ9117" s="677"/>
      <c r="BR9117" s="677"/>
      <c r="BS9117" s="677"/>
      <c r="BT9117" s="677"/>
      <c r="BU9117" s="677"/>
      <c r="BV9117" s="677"/>
      <c r="BW9117" s="677"/>
      <c r="BX9117" s="677"/>
      <c r="BY9117" s="677"/>
      <c r="BZ9117" s="677"/>
      <c r="CA9117" s="677"/>
      <c r="CB9117" s="677"/>
      <c r="CC9117" s="677"/>
      <c r="CD9117" s="677"/>
      <c r="CE9117" s="677"/>
      <c r="CF9117" s="677"/>
      <c r="CG9117" s="677"/>
    </row>
    <row r="9118" spans="1:85">
      <c r="A9118" s="54"/>
      <c r="B9118" s="103" t="s">
        <v>13777</v>
      </c>
      <c r="C9118" s="46"/>
      <c r="D9118" s="131">
        <f>COUNTA(D9121:D9126)</f>
        <v>2</v>
      </c>
      <c r="E9118" s="58"/>
      <c r="F9118" s="46"/>
      <c r="G9118" s="58"/>
      <c r="H9118" s="58"/>
      <c r="I9118" s="524">
        <f>SUM(I9121:I9126)</f>
        <v>4567</v>
      </c>
      <c r="J9118" s="46" t="s">
        <v>1508</v>
      </c>
      <c r="K9118" s="75" t="s">
        <v>1509</v>
      </c>
      <c r="L9118" s="76">
        <f>SUM(M9118:X9118)</f>
        <v>7</v>
      </c>
      <c r="M9118" s="76">
        <v>5</v>
      </c>
      <c r="N9118" s="76">
        <v>0</v>
      </c>
      <c r="O9118" s="76">
        <v>0</v>
      </c>
      <c r="P9118" s="76">
        <v>0</v>
      </c>
      <c r="Q9118" s="76">
        <v>0</v>
      </c>
      <c r="R9118" s="76">
        <v>0</v>
      </c>
      <c r="S9118" s="76">
        <v>2</v>
      </c>
      <c r="T9118" s="76">
        <v>0</v>
      </c>
      <c r="U9118" s="76">
        <v>0</v>
      </c>
      <c r="V9118" s="76">
        <v>0</v>
      </c>
      <c r="W9118" s="76">
        <v>0</v>
      </c>
      <c r="X9118" s="76">
        <v>0</v>
      </c>
      <c r="Y9118" s="677"/>
      <c r="Z9118" s="677"/>
      <c r="AA9118" s="677"/>
      <c r="AB9118" s="677"/>
      <c r="AC9118" s="677"/>
      <c r="AD9118" s="677"/>
      <c r="AE9118" s="677"/>
      <c r="AF9118" s="677"/>
      <c r="AG9118" s="677"/>
      <c r="AH9118" s="677"/>
      <c r="AI9118" s="677"/>
      <c r="AJ9118" s="677"/>
      <c r="AK9118" s="677"/>
      <c r="AL9118" s="677"/>
      <c r="AM9118" s="677"/>
      <c r="AN9118" s="677"/>
      <c r="AO9118" s="677"/>
      <c r="AP9118" s="677"/>
      <c r="AQ9118" s="677"/>
      <c r="AR9118" s="677"/>
      <c r="AS9118" s="677"/>
      <c r="AT9118" s="677"/>
      <c r="AU9118" s="677"/>
      <c r="AV9118" s="677"/>
      <c r="AW9118" s="677"/>
      <c r="AX9118" s="677"/>
      <c r="AY9118" s="677"/>
      <c r="AZ9118" s="677"/>
      <c r="BA9118" s="677"/>
      <c r="BB9118" s="677"/>
      <c r="BC9118" s="677"/>
      <c r="BD9118" s="677"/>
      <c r="BE9118" s="677"/>
      <c r="BF9118" s="677"/>
      <c r="BG9118" s="677"/>
      <c r="BH9118" s="677"/>
      <c r="BI9118" s="677"/>
      <c r="BJ9118" s="677"/>
      <c r="BK9118" s="677"/>
      <c r="BL9118" s="677"/>
      <c r="BM9118" s="677"/>
      <c r="BN9118" s="677"/>
      <c r="BO9118" s="677"/>
      <c r="BP9118" s="677"/>
      <c r="BQ9118" s="677"/>
      <c r="BR9118" s="677"/>
      <c r="BS9118" s="677"/>
      <c r="BT9118" s="677"/>
      <c r="BU9118" s="677"/>
      <c r="BV9118" s="677"/>
      <c r="BW9118" s="677"/>
      <c r="BX9118" s="677"/>
      <c r="BY9118" s="677"/>
      <c r="BZ9118" s="677"/>
      <c r="CA9118" s="677"/>
      <c r="CB9118" s="677"/>
      <c r="CC9118" s="677"/>
      <c r="CD9118" s="677"/>
      <c r="CE9118" s="677"/>
      <c r="CF9118" s="677"/>
      <c r="CG9118" s="677"/>
    </row>
    <row r="9119" spans="1:85">
      <c r="A9119" s="54"/>
      <c r="B9119" s="103"/>
      <c r="C9119" s="54"/>
      <c r="D9119" s="136"/>
      <c r="E9119" s="77"/>
      <c r="F9119" s="54"/>
      <c r="G9119" s="77"/>
      <c r="H9119" s="77"/>
      <c r="I9119" s="525"/>
      <c r="J9119" s="54"/>
      <c r="K9119" s="75" t="s">
        <v>1501</v>
      </c>
      <c r="L9119" s="76">
        <f>SUM(M9119:X9119)</f>
        <v>0</v>
      </c>
      <c r="M9119" s="76">
        <v>0</v>
      </c>
      <c r="N9119" s="76">
        <v>0</v>
      </c>
      <c r="O9119" s="76">
        <v>0</v>
      </c>
      <c r="P9119" s="76">
        <v>0</v>
      </c>
      <c r="Q9119" s="76">
        <v>0</v>
      </c>
      <c r="R9119" s="76">
        <v>0</v>
      </c>
      <c r="S9119" s="76">
        <v>0</v>
      </c>
      <c r="T9119" s="76">
        <v>0</v>
      </c>
      <c r="U9119" s="76">
        <v>0</v>
      </c>
      <c r="V9119" s="76">
        <v>0</v>
      </c>
      <c r="W9119" s="76">
        <v>0</v>
      </c>
      <c r="X9119" s="76">
        <v>0</v>
      </c>
      <c r="Y9119" s="677"/>
      <c r="Z9119" s="677"/>
      <c r="AA9119" s="677"/>
      <c r="AB9119" s="677"/>
      <c r="AC9119" s="677"/>
      <c r="AD9119" s="677"/>
      <c r="AE9119" s="677"/>
      <c r="AF9119" s="677"/>
      <c r="AG9119" s="677"/>
      <c r="AH9119" s="677"/>
      <c r="AI9119" s="677"/>
      <c r="AJ9119" s="677"/>
      <c r="AK9119" s="677"/>
      <c r="AL9119" s="677"/>
      <c r="AM9119" s="677"/>
      <c r="AN9119" s="677"/>
      <c r="AO9119" s="677"/>
      <c r="AP9119" s="677"/>
      <c r="AQ9119" s="677"/>
      <c r="AR9119" s="677"/>
      <c r="AS9119" s="677"/>
      <c r="AT9119" s="677"/>
      <c r="AU9119" s="677"/>
      <c r="AV9119" s="677"/>
      <c r="AW9119" s="677"/>
      <c r="AX9119" s="677"/>
      <c r="AY9119" s="677"/>
      <c r="AZ9119" s="677"/>
      <c r="BA9119" s="677"/>
      <c r="BB9119" s="677"/>
      <c r="BC9119" s="677"/>
      <c r="BD9119" s="677"/>
      <c r="BE9119" s="677"/>
      <c r="BF9119" s="677"/>
      <c r="BG9119" s="677"/>
      <c r="BH9119" s="677"/>
      <c r="BI9119" s="677"/>
      <c r="BJ9119" s="677"/>
      <c r="BK9119" s="677"/>
      <c r="BL9119" s="677"/>
      <c r="BM9119" s="677"/>
      <c r="BN9119" s="677"/>
      <c r="BO9119" s="677"/>
      <c r="BP9119" s="677"/>
      <c r="BQ9119" s="677"/>
      <c r="BR9119" s="677"/>
      <c r="BS9119" s="677"/>
      <c r="BT9119" s="677"/>
      <c r="BU9119" s="677"/>
      <c r="BV9119" s="677"/>
      <c r="BW9119" s="677"/>
      <c r="BX9119" s="677"/>
      <c r="BY9119" s="677"/>
      <c r="BZ9119" s="677"/>
      <c r="CA9119" s="677"/>
      <c r="CB9119" s="677"/>
      <c r="CC9119" s="677"/>
      <c r="CD9119" s="677"/>
      <c r="CE9119" s="677"/>
      <c r="CF9119" s="677"/>
      <c r="CG9119" s="677"/>
    </row>
    <row r="9120" spans="1:85">
      <c r="A9120" s="54"/>
      <c r="B9120" s="103"/>
      <c r="C9120" s="80"/>
      <c r="D9120" s="138"/>
      <c r="E9120" s="81"/>
      <c r="F9120" s="80"/>
      <c r="G9120" s="81"/>
      <c r="H9120" s="81"/>
      <c r="I9120" s="526"/>
      <c r="J9120" s="80"/>
      <c r="K9120" s="84" t="s">
        <v>1502</v>
      </c>
      <c r="L9120" s="76">
        <f>SUM(M9120:X9120)</f>
        <v>0</v>
      </c>
      <c r="M9120" s="76">
        <v>0</v>
      </c>
      <c r="N9120" s="76">
        <v>0</v>
      </c>
      <c r="O9120" s="76">
        <v>0</v>
      </c>
      <c r="P9120" s="76">
        <v>0</v>
      </c>
      <c r="Q9120" s="76">
        <v>0</v>
      </c>
      <c r="R9120" s="76">
        <v>0</v>
      </c>
      <c r="S9120" s="76">
        <v>0</v>
      </c>
      <c r="T9120" s="76">
        <v>0</v>
      </c>
      <c r="U9120" s="76">
        <v>0</v>
      </c>
      <c r="V9120" s="76">
        <v>0</v>
      </c>
      <c r="W9120" s="76">
        <v>0</v>
      </c>
      <c r="X9120" s="76">
        <v>0</v>
      </c>
      <c r="Y9120" s="677"/>
      <c r="Z9120" s="677"/>
      <c r="AA9120" s="677"/>
      <c r="AB9120" s="677"/>
      <c r="AC9120" s="677"/>
      <c r="AD9120" s="677"/>
      <c r="AE9120" s="677"/>
      <c r="AF9120" s="677"/>
      <c r="AG9120" s="677"/>
      <c r="AH9120" s="677"/>
      <c r="AI9120" s="677"/>
      <c r="AJ9120" s="677"/>
      <c r="AK9120" s="677"/>
      <c r="AL9120" s="677"/>
      <c r="AM9120" s="677"/>
      <c r="AN9120" s="677"/>
      <c r="AO9120" s="677"/>
      <c r="AP9120" s="677"/>
      <c r="AQ9120" s="677"/>
      <c r="AR9120" s="677"/>
      <c r="AS9120" s="677"/>
      <c r="AT9120" s="677"/>
      <c r="AU9120" s="677"/>
      <c r="AV9120" s="677"/>
      <c r="AW9120" s="677"/>
      <c r="AX9120" s="677"/>
      <c r="AY9120" s="677"/>
      <c r="AZ9120" s="677"/>
      <c r="BA9120" s="677"/>
      <c r="BB9120" s="677"/>
      <c r="BC9120" s="677"/>
      <c r="BD9120" s="677"/>
      <c r="BE9120" s="677"/>
      <c r="BF9120" s="677"/>
      <c r="BG9120" s="677"/>
      <c r="BH9120" s="677"/>
      <c r="BI9120" s="677"/>
      <c r="BJ9120" s="677"/>
      <c r="BK9120" s="677"/>
      <c r="BL9120" s="677"/>
      <c r="BM9120" s="677"/>
      <c r="BN9120" s="677"/>
      <c r="BO9120" s="677"/>
      <c r="BP9120" s="677"/>
      <c r="BQ9120" s="677"/>
      <c r="BR9120" s="677"/>
      <c r="BS9120" s="677"/>
      <c r="BT9120" s="677"/>
      <c r="BU9120" s="677"/>
      <c r="BV9120" s="677"/>
      <c r="BW9120" s="677"/>
      <c r="BX9120" s="677"/>
      <c r="BY9120" s="677"/>
      <c r="BZ9120" s="677"/>
      <c r="CA9120" s="677"/>
      <c r="CB9120" s="677"/>
      <c r="CC9120" s="677"/>
      <c r="CD9120" s="677"/>
      <c r="CE9120" s="677"/>
      <c r="CF9120" s="677"/>
      <c r="CG9120" s="677"/>
    </row>
    <row r="9121" spans="1:85">
      <c r="A9121" s="54"/>
      <c r="B9121" s="46" t="s">
        <v>13778</v>
      </c>
      <c r="C9121" s="46" t="s">
        <v>31</v>
      </c>
      <c r="D9121" s="58" t="s">
        <v>13779</v>
      </c>
      <c r="E9121" s="58" t="s">
        <v>13780</v>
      </c>
      <c r="F9121" s="46" t="s">
        <v>13781</v>
      </c>
      <c r="G9121" s="58" t="s">
        <v>13782</v>
      </c>
      <c r="H9121" s="58" t="s">
        <v>13783</v>
      </c>
      <c r="I9121" s="524">
        <v>3386</v>
      </c>
      <c r="J9121" s="46" t="s">
        <v>1508</v>
      </c>
      <c r="K9121" s="75" t="s">
        <v>1509</v>
      </c>
      <c r="L9121" s="76">
        <f t="shared" ref="L9121:L9141" si="491">SUM(M9121:X9121)</f>
        <v>4</v>
      </c>
      <c r="M9121" s="76">
        <v>3</v>
      </c>
      <c r="N9121" s="76"/>
      <c r="O9121" s="76"/>
      <c r="P9121" s="76"/>
      <c r="Q9121" s="76"/>
      <c r="R9121" s="76"/>
      <c r="S9121" s="76">
        <v>1</v>
      </c>
      <c r="T9121" s="76"/>
      <c r="U9121" s="76"/>
      <c r="V9121" s="76"/>
      <c r="W9121" s="76"/>
      <c r="X9121" s="76"/>
      <c r="Y9121" s="677"/>
      <c r="Z9121" s="677"/>
      <c r="AA9121" s="677"/>
      <c r="AB9121" s="677"/>
      <c r="AC9121" s="677"/>
      <c r="AD9121" s="677"/>
      <c r="AE9121" s="677"/>
      <c r="AF9121" s="677"/>
      <c r="AG9121" s="677"/>
      <c r="AH9121" s="677"/>
      <c r="AI9121" s="677"/>
      <c r="AJ9121" s="677"/>
      <c r="AK9121" s="677"/>
      <c r="AL9121" s="677"/>
      <c r="AM9121" s="677"/>
      <c r="AN9121" s="677"/>
      <c r="AO9121" s="677"/>
      <c r="AP9121" s="677"/>
      <c r="AQ9121" s="677"/>
      <c r="AR9121" s="677"/>
      <c r="AS9121" s="677"/>
      <c r="AT9121" s="677"/>
      <c r="AU9121" s="677"/>
      <c r="AV9121" s="677"/>
      <c r="AW9121" s="677"/>
      <c r="AX9121" s="677"/>
      <c r="AY9121" s="677"/>
      <c r="AZ9121" s="677"/>
      <c r="BA9121" s="677"/>
      <c r="BB9121" s="677"/>
      <c r="BC9121" s="677"/>
      <c r="BD9121" s="677"/>
      <c r="BE9121" s="677"/>
      <c r="BF9121" s="677"/>
      <c r="BG9121" s="677"/>
      <c r="BH9121" s="677"/>
      <c r="BI9121" s="677"/>
      <c r="BJ9121" s="677"/>
      <c r="BK9121" s="677"/>
      <c r="BL9121" s="677"/>
      <c r="BM9121" s="677"/>
      <c r="BN9121" s="677"/>
      <c r="BO9121" s="677"/>
      <c r="BP9121" s="677"/>
      <c r="BQ9121" s="677"/>
      <c r="BR9121" s="677"/>
      <c r="BS9121" s="677"/>
      <c r="BT9121" s="677"/>
      <c r="BU9121" s="677"/>
      <c r="BV9121" s="677"/>
      <c r="BW9121" s="677"/>
      <c r="BX9121" s="677"/>
      <c r="BY9121" s="677"/>
      <c r="BZ9121" s="677"/>
      <c r="CA9121" s="677"/>
      <c r="CB9121" s="677"/>
      <c r="CC9121" s="677"/>
      <c r="CD9121" s="677"/>
      <c r="CE9121" s="677"/>
      <c r="CF9121" s="677"/>
      <c r="CG9121" s="677"/>
    </row>
    <row r="9122" spans="1:85">
      <c r="A9122" s="54"/>
      <c r="B9122" s="54"/>
      <c r="C9122" s="54"/>
      <c r="D9122" s="77"/>
      <c r="E9122" s="77"/>
      <c r="F9122" s="54"/>
      <c r="G9122" s="77"/>
      <c r="H9122" s="77"/>
      <c r="I9122" s="525"/>
      <c r="J9122" s="54"/>
      <c r="K9122" s="75" t="s">
        <v>1501</v>
      </c>
      <c r="L9122" s="76">
        <f t="shared" si="491"/>
        <v>0</v>
      </c>
      <c r="M9122" s="76"/>
      <c r="N9122" s="76"/>
      <c r="O9122" s="76"/>
      <c r="P9122" s="76"/>
      <c r="Q9122" s="76"/>
      <c r="R9122" s="76"/>
      <c r="S9122" s="76"/>
      <c r="T9122" s="76"/>
      <c r="U9122" s="76"/>
      <c r="V9122" s="76"/>
      <c r="W9122" s="76"/>
      <c r="X9122" s="76"/>
      <c r="Y9122" s="677"/>
      <c r="Z9122" s="677"/>
      <c r="AA9122" s="677"/>
      <c r="AB9122" s="677"/>
      <c r="AC9122" s="677"/>
      <c r="AD9122" s="677"/>
      <c r="AE9122" s="677"/>
      <c r="AF9122" s="677"/>
      <c r="AG9122" s="677"/>
      <c r="AH9122" s="677"/>
      <c r="AI9122" s="677"/>
      <c r="AJ9122" s="677"/>
      <c r="AK9122" s="677"/>
      <c r="AL9122" s="677"/>
      <c r="AM9122" s="677"/>
      <c r="AN9122" s="677"/>
      <c r="AO9122" s="677"/>
      <c r="AP9122" s="677"/>
      <c r="AQ9122" s="677"/>
      <c r="AR9122" s="677"/>
      <c r="AS9122" s="677"/>
      <c r="AT9122" s="677"/>
      <c r="AU9122" s="677"/>
      <c r="AV9122" s="677"/>
      <c r="AW9122" s="677"/>
      <c r="AX9122" s="677"/>
      <c r="AY9122" s="677"/>
      <c r="AZ9122" s="677"/>
      <c r="BA9122" s="677"/>
      <c r="BB9122" s="677"/>
      <c r="BC9122" s="677"/>
      <c r="BD9122" s="677"/>
      <c r="BE9122" s="677"/>
      <c r="BF9122" s="677"/>
      <c r="BG9122" s="677"/>
      <c r="BH9122" s="677"/>
      <c r="BI9122" s="677"/>
      <c r="BJ9122" s="677"/>
      <c r="BK9122" s="677"/>
      <c r="BL9122" s="677"/>
      <c r="BM9122" s="677"/>
      <c r="BN9122" s="677"/>
      <c r="BO9122" s="677"/>
      <c r="BP9122" s="677"/>
      <c r="BQ9122" s="677"/>
      <c r="BR9122" s="677"/>
      <c r="BS9122" s="677"/>
      <c r="BT9122" s="677"/>
      <c r="BU9122" s="677"/>
      <c r="BV9122" s="677"/>
      <c r="BW9122" s="677"/>
      <c r="BX9122" s="677"/>
      <c r="BY9122" s="677"/>
      <c r="BZ9122" s="677"/>
      <c r="CA9122" s="677"/>
      <c r="CB9122" s="677"/>
      <c r="CC9122" s="677"/>
      <c r="CD9122" s="677"/>
      <c r="CE9122" s="677"/>
      <c r="CF9122" s="677"/>
      <c r="CG9122" s="677"/>
    </row>
    <row r="9123" spans="1:85">
      <c r="A9123" s="54"/>
      <c r="B9123" s="54"/>
      <c r="C9123" s="80"/>
      <c r="D9123" s="81"/>
      <c r="E9123" s="81"/>
      <c r="F9123" s="80"/>
      <c r="G9123" s="81"/>
      <c r="H9123" s="81"/>
      <c r="I9123" s="526"/>
      <c r="J9123" s="80"/>
      <c r="K9123" s="84" t="s">
        <v>1502</v>
      </c>
      <c r="L9123" s="76">
        <f t="shared" si="491"/>
        <v>0</v>
      </c>
      <c r="M9123" s="76"/>
      <c r="N9123" s="76"/>
      <c r="O9123" s="76"/>
      <c r="P9123" s="76"/>
      <c r="Q9123" s="76"/>
      <c r="R9123" s="76"/>
      <c r="S9123" s="76"/>
      <c r="T9123" s="76"/>
      <c r="U9123" s="76"/>
      <c r="V9123" s="76"/>
      <c r="W9123" s="76"/>
      <c r="X9123" s="76"/>
      <c r="Y9123" s="677"/>
      <c r="Z9123" s="677"/>
      <c r="AA9123" s="677"/>
      <c r="AB9123" s="677"/>
      <c r="AC9123" s="677"/>
      <c r="AD9123" s="677"/>
      <c r="AE9123" s="677"/>
      <c r="AF9123" s="677"/>
      <c r="AG9123" s="677"/>
      <c r="AH9123" s="677"/>
      <c r="AI9123" s="677"/>
      <c r="AJ9123" s="677"/>
      <c r="AK9123" s="677"/>
      <c r="AL9123" s="677"/>
      <c r="AM9123" s="677"/>
      <c r="AN9123" s="677"/>
      <c r="AO9123" s="677"/>
      <c r="AP9123" s="677"/>
      <c r="AQ9123" s="677"/>
      <c r="AR9123" s="677"/>
      <c r="AS9123" s="677"/>
      <c r="AT9123" s="677"/>
      <c r="AU9123" s="677"/>
      <c r="AV9123" s="677"/>
      <c r="AW9123" s="677"/>
      <c r="AX9123" s="677"/>
      <c r="AY9123" s="677"/>
      <c r="AZ9123" s="677"/>
      <c r="BA9123" s="677"/>
      <c r="BB9123" s="677"/>
      <c r="BC9123" s="677"/>
      <c r="BD9123" s="677"/>
      <c r="BE9123" s="677"/>
      <c r="BF9123" s="677"/>
      <c r="BG9123" s="677"/>
      <c r="BH9123" s="677"/>
      <c r="BI9123" s="677"/>
      <c r="BJ9123" s="677"/>
      <c r="BK9123" s="677"/>
      <c r="BL9123" s="677"/>
      <c r="BM9123" s="677"/>
      <c r="BN9123" s="677"/>
      <c r="BO9123" s="677"/>
      <c r="BP9123" s="677"/>
      <c r="BQ9123" s="677"/>
      <c r="BR9123" s="677"/>
      <c r="BS9123" s="677"/>
      <c r="BT9123" s="677"/>
      <c r="BU9123" s="677"/>
      <c r="BV9123" s="677"/>
      <c r="BW9123" s="677"/>
      <c r="BX9123" s="677"/>
      <c r="BY9123" s="677"/>
      <c r="BZ9123" s="677"/>
      <c r="CA9123" s="677"/>
      <c r="CB9123" s="677"/>
      <c r="CC9123" s="677"/>
      <c r="CD9123" s="677"/>
      <c r="CE9123" s="677"/>
      <c r="CF9123" s="677"/>
      <c r="CG9123" s="677"/>
    </row>
    <row r="9124" spans="1:85">
      <c r="A9124" s="54"/>
      <c r="B9124" s="54"/>
      <c r="C9124" s="46" t="s">
        <v>31</v>
      </c>
      <c r="D9124" s="58" t="s">
        <v>13784</v>
      </c>
      <c r="E9124" s="58" t="s">
        <v>13785</v>
      </c>
      <c r="F9124" s="46" t="s">
        <v>13786</v>
      </c>
      <c r="G9124" s="58" t="s">
        <v>13787</v>
      </c>
      <c r="H9124" s="58" t="s">
        <v>13788</v>
      </c>
      <c r="I9124" s="524">
        <v>1181</v>
      </c>
      <c r="J9124" s="46" t="s">
        <v>1508</v>
      </c>
      <c r="K9124" s="75" t="s">
        <v>1509</v>
      </c>
      <c r="L9124" s="76">
        <f t="shared" si="491"/>
        <v>3</v>
      </c>
      <c r="M9124" s="76">
        <v>2</v>
      </c>
      <c r="N9124" s="76"/>
      <c r="O9124" s="76"/>
      <c r="P9124" s="76"/>
      <c r="Q9124" s="76"/>
      <c r="R9124" s="76"/>
      <c r="S9124" s="76">
        <v>1</v>
      </c>
      <c r="T9124" s="76"/>
      <c r="U9124" s="76"/>
      <c r="V9124" s="76"/>
      <c r="W9124" s="76"/>
      <c r="X9124" s="76"/>
      <c r="Y9124" s="677"/>
      <c r="Z9124" s="677"/>
      <c r="AA9124" s="677"/>
      <c r="AB9124" s="677"/>
      <c r="AC9124" s="677"/>
      <c r="AD9124" s="677"/>
      <c r="AE9124" s="677"/>
      <c r="AF9124" s="677"/>
      <c r="AG9124" s="677"/>
      <c r="AH9124" s="677"/>
      <c r="AI9124" s="677"/>
      <c r="AJ9124" s="677"/>
      <c r="AK9124" s="677"/>
      <c r="AL9124" s="677"/>
      <c r="AM9124" s="677"/>
      <c r="AN9124" s="677"/>
      <c r="AO9124" s="677"/>
      <c r="AP9124" s="677"/>
      <c r="AQ9124" s="677"/>
      <c r="AR9124" s="677"/>
      <c r="AS9124" s="677"/>
      <c r="AT9124" s="677"/>
      <c r="AU9124" s="677"/>
      <c r="AV9124" s="677"/>
      <c r="AW9124" s="677"/>
      <c r="AX9124" s="677"/>
      <c r="AY9124" s="677"/>
      <c r="AZ9124" s="677"/>
      <c r="BA9124" s="677"/>
      <c r="BB9124" s="677"/>
      <c r="BC9124" s="677"/>
      <c r="BD9124" s="677"/>
      <c r="BE9124" s="677"/>
      <c r="BF9124" s="677"/>
      <c r="BG9124" s="677"/>
      <c r="BH9124" s="677"/>
      <c r="BI9124" s="677"/>
      <c r="BJ9124" s="677"/>
      <c r="BK9124" s="677"/>
      <c r="BL9124" s="677"/>
      <c r="BM9124" s="677"/>
      <c r="BN9124" s="677"/>
      <c r="BO9124" s="677"/>
      <c r="BP9124" s="677"/>
      <c r="BQ9124" s="677"/>
      <c r="BR9124" s="677"/>
      <c r="BS9124" s="677"/>
      <c r="BT9124" s="677"/>
      <c r="BU9124" s="677"/>
      <c r="BV9124" s="677"/>
      <c r="BW9124" s="677"/>
      <c r="BX9124" s="677"/>
      <c r="BY9124" s="677"/>
      <c r="BZ9124" s="677"/>
      <c r="CA9124" s="677"/>
      <c r="CB9124" s="677"/>
      <c r="CC9124" s="677"/>
      <c r="CD9124" s="677"/>
      <c r="CE9124" s="677"/>
      <c r="CF9124" s="677"/>
      <c r="CG9124" s="677"/>
    </row>
    <row r="9125" spans="1:85">
      <c r="A9125" s="54"/>
      <c r="B9125" s="54"/>
      <c r="C9125" s="54"/>
      <c r="D9125" s="77"/>
      <c r="E9125" s="77"/>
      <c r="F9125" s="54"/>
      <c r="G9125" s="77"/>
      <c r="H9125" s="77"/>
      <c r="I9125" s="525"/>
      <c r="J9125" s="54"/>
      <c r="K9125" s="75" t="s">
        <v>1501</v>
      </c>
      <c r="L9125" s="76">
        <f t="shared" si="491"/>
        <v>0</v>
      </c>
      <c r="M9125" s="76"/>
      <c r="N9125" s="76"/>
      <c r="O9125" s="76"/>
      <c r="P9125" s="76"/>
      <c r="Q9125" s="76"/>
      <c r="R9125" s="76"/>
      <c r="S9125" s="76"/>
      <c r="T9125" s="76"/>
      <c r="U9125" s="76"/>
      <c r="V9125" s="76"/>
      <c r="W9125" s="76"/>
      <c r="X9125" s="76"/>
      <c r="Y9125" s="677"/>
      <c r="Z9125" s="677"/>
      <c r="AA9125" s="677"/>
      <c r="AB9125" s="677"/>
      <c r="AC9125" s="677"/>
      <c r="AD9125" s="677"/>
      <c r="AE9125" s="677"/>
      <c r="AF9125" s="677"/>
      <c r="AG9125" s="677"/>
      <c r="AH9125" s="677"/>
      <c r="AI9125" s="677"/>
      <c r="AJ9125" s="677"/>
      <c r="AK9125" s="677"/>
      <c r="AL9125" s="677"/>
      <c r="AM9125" s="677"/>
      <c r="AN9125" s="677"/>
      <c r="AO9125" s="677"/>
      <c r="AP9125" s="677"/>
      <c r="AQ9125" s="677"/>
      <c r="AR9125" s="677"/>
      <c r="AS9125" s="677"/>
      <c r="AT9125" s="677"/>
      <c r="AU9125" s="677"/>
      <c r="AV9125" s="677"/>
      <c r="AW9125" s="677"/>
      <c r="AX9125" s="677"/>
      <c r="AY9125" s="677"/>
      <c r="AZ9125" s="677"/>
      <c r="BA9125" s="677"/>
      <c r="BB9125" s="677"/>
      <c r="BC9125" s="677"/>
      <c r="BD9125" s="677"/>
      <c r="BE9125" s="677"/>
      <c r="BF9125" s="677"/>
      <c r="BG9125" s="677"/>
      <c r="BH9125" s="677"/>
      <c r="BI9125" s="677"/>
      <c r="BJ9125" s="677"/>
      <c r="BK9125" s="677"/>
      <c r="BL9125" s="677"/>
      <c r="BM9125" s="677"/>
      <c r="BN9125" s="677"/>
      <c r="BO9125" s="677"/>
      <c r="BP9125" s="677"/>
      <c r="BQ9125" s="677"/>
      <c r="BR9125" s="677"/>
      <c r="BS9125" s="677"/>
      <c r="BT9125" s="677"/>
      <c r="BU9125" s="677"/>
      <c r="BV9125" s="677"/>
      <c r="BW9125" s="677"/>
      <c r="BX9125" s="677"/>
      <c r="BY9125" s="677"/>
      <c r="BZ9125" s="677"/>
      <c r="CA9125" s="677"/>
      <c r="CB9125" s="677"/>
      <c r="CC9125" s="677"/>
      <c r="CD9125" s="677"/>
      <c r="CE9125" s="677"/>
      <c r="CF9125" s="677"/>
      <c r="CG9125" s="677"/>
    </row>
    <row r="9126" spans="1:85">
      <c r="A9126" s="54"/>
      <c r="B9126" s="80"/>
      <c r="C9126" s="80"/>
      <c r="D9126" s="81"/>
      <c r="E9126" s="81"/>
      <c r="F9126" s="80"/>
      <c r="G9126" s="81"/>
      <c r="H9126" s="81"/>
      <c r="I9126" s="526"/>
      <c r="J9126" s="80"/>
      <c r="K9126" s="84" t="s">
        <v>1502</v>
      </c>
      <c r="L9126" s="76">
        <f t="shared" si="491"/>
        <v>0</v>
      </c>
      <c r="M9126" s="76"/>
      <c r="N9126" s="76"/>
      <c r="O9126" s="76"/>
      <c r="P9126" s="76"/>
      <c r="Q9126" s="76"/>
      <c r="R9126" s="76"/>
      <c r="S9126" s="76"/>
      <c r="T9126" s="76"/>
      <c r="U9126" s="76"/>
      <c r="V9126" s="76"/>
      <c r="W9126" s="76"/>
      <c r="X9126" s="76"/>
      <c r="Y9126" s="677"/>
      <c r="Z9126" s="677"/>
      <c r="AA9126" s="677"/>
      <c r="AB9126" s="677"/>
      <c r="AC9126" s="677"/>
      <c r="AD9126" s="677"/>
      <c r="AE9126" s="677"/>
      <c r="AF9126" s="677"/>
      <c r="AG9126" s="677"/>
      <c r="AH9126" s="677"/>
      <c r="AI9126" s="677"/>
      <c r="AJ9126" s="677"/>
      <c r="AK9126" s="677"/>
      <c r="AL9126" s="677"/>
      <c r="AM9126" s="677"/>
      <c r="AN9126" s="677"/>
      <c r="AO9126" s="677"/>
      <c r="AP9126" s="677"/>
      <c r="AQ9126" s="677"/>
      <c r="AR9126" s="677"/>
      <c r="AS9126" s="677"/>
      <c r="AT9126" s="677"/>
      <c r="AU9126" s="677"/>
      <c r="AV9126" s="677"/>
      <c r="AW9126" s="677"/>
      <c r="AX9126" s="677"/>
      <c r="AY9126" s="677"/>
      <c r="AZ9126" s="677"/>
      <c r="BA9126" s="677"/>
      <c r="BB9126" s="677"/>
      <c r="BC9126" s="677"/>
      <c r="BD9126" s="677"/>
      <c r="BE9126" s="677"/>
      <c r="BF9126" s="677"/>
      <c r="BG9126" s="677"/>
      <c r="BH9126" s="677"/>
      <c r="BI9126" s="677"/>
      <c r="BJ9126" s="677"/>
      <c r="BK9126" s="677"/>
      <c r="BL9126" s="677"/>
      <c r="BM9126" s="677"/>
      <c r="BN9126" s="677"/>
      <c r="BO9126" s="677"/>
      <c r="BP9126" s="677"/>
      <c r="BQ9126" s="677"/>
      <c r="BR9126" s="677"/>
      <c r="BS9126" s="677"/>
      <c r="BT9126" s="677"/>
      <c r="BU9126" s="677"/>
      <c r="BV9126" s="677"/>
      <c r="BW9126" s="677"/>
      <c r="BX9126" s="677"/>
      <c r="BY9126" s="677"/>
      <c r="BZ9126" s="677"/>
      <c r="CA9126" s="677"/>
      <c r="CB9126" s="677"/>
      <c r="CC9126" s="677"/>
      <c r="CD9126" s="677"/>
      <c r="CE9126" s="677"/>
      <c r="CF9126" s="677"/>
      <c r="CG9126" s="677"/>
    </row>
    <row r="9127" spans="1:85">
      <c r="A9127" s="54"/>
      <c r="B9127" s="103" t="s">
        <v>13789</v>
      </c>
      <c r="C9127" s="46"/>
      <c r="D9127" s="131">
        <f>COUNTA(D9130:D9141)</f>
        <v>4</v>
      </c>
      <c r="E9127" s="58"/>
      <c r="F9127" s="46"/>
      <c r="G9127" s="58"/>
      <c r="H9127" s="58"/>
      <c r="I9127" s="524">
        <f>SUM(I9130:I9141)</f>
        <v>23353</v>
      </c>
      <c r="J9127" s="46" t="s">
        <v>1508</v>
      </c>
      <c r="K9127" s="75" t="s">
        <v>1509</v>
      </c>
      <c r="L9127" s="76">
        <f>SUM(M9127:X9127)</f>
        <v>12</v>
      </c>
      <c r="M9127" s="76">
        <v>9</v>
      </c>
      <c r="N9127" s="76">
        <v>0</v>
      </c>
      <c r="O9127" s="76">
        <v>0</v>
      </c>
      <c r="P9127" s="76">
        <v>0</v>
      </c>
      <c r="Q9127" s="76">
        <v>0</v>
      </c>
      <c r="R9127" s="76">
        <v>0</v>
      </c>
      <c r="S9127" s="76">
        <v>3</v>
      </c>
      <c r="T9127" s="76">
        <v>0</v>
      </c>
      <c r="U9127" s="76">
        <v>0</v>
      </c>
      <c r="V9127" s="76">
        <v>0</v>
      </c>
      <c r="W9127" s="76">
        <v>0</v>
      </c>
      <c r="X9127" s="76">
        <v>0</v>
      </c>
      <c r="Y9127" s="677"/>
      <c r="Z9127" s="677"/>
      <c r="AA9127" s="677"/>
      <c r="AB9127" s="677"/>
      <c r="AC9127" s="677"/>
      <c r="AD9127" s="677"/>
      <c r="AE9127" s="677"/>
      <c r="AF9127" s="677"/>
      <c r="AG9127" s="677"/>
      <c r="AH9127" s="677"/>
      <c r="AI9127" s="677"/>
      <c r="AJ9127" s="677"/>
      <c r="AK9127" s="677"/>
      <c r="AL9127" s="677"/>
      <c r="AM9127" s="677"/>
      <c r="AN9127" s="677"/>
      <c r="AO9127" s="677"/>
      <c r="AP9127" s="677"/>
      <c r="AQ9127" s="677"/>
      <c r="AR9127" s="677"/>
      <c r="AS9127" s="677"/>
      <c r="AT9127" s="677"/>
      <c r="AU9127" s="677"/>
      <c r="AV9127" s="677"/>
      <c r="AW9127" s="677"/>
      <c r="AX9127" s="677"/>
      <c r="AY9127" s="677"/>
      <c r="AZ9127" s="677"/>
      <c r="BA9127" s="677"/>
      <c r="BB9127" s="677"/>
      <c r="BC9127" s="677"/>
      <c r="BD9127" s="677"/>
      <c r="BE9127" s="677"/>
      <c r="BF9127" s="677"/>
      <c r="BG9127" s="677"/>
      <c r="BH9127" s="677"/>
      <c r="BI9127" s="677"/>
      <c r="BJ9127" s="677"/>
      <c r="BK9127" s="677"/>
      <c r="BL9127" s="677"/>
      <c r="BM9127" s="677"/>
      <c r="BN9127" s="677"/>
      <c r="BO9127" s="677"/>
      <c r="BP9127" s="677"/>
      <c r="BQ9127" s="677"/>
      <c r="BR9127" s="677"/>
      <c r="BS9127" s="677"/>
      <c r="BT9127" s="677"/>
      <c r="BU9127" s="677"/>
      <c r="BV9127" s="677"/>
      <c r="BW9127" s="677"/>
      <c r="BX9127" s="677"/>
      <c r="BY9127" s="677"/>
      <c r="BZ9127" s="677"/>
      <c r="CA9127" s="677"/>
      <c r="CB9127" s="677"/>
      <c r="CC9127" s="677"/>
      <c r="CD9127" s="677"/>
      <c r="CE9127" s="677"/>
      <c r="CF9127" s="677"/>
      <c r="CG9127" s="677"/>
    </row>
    <row r="9128" spans="1:85">
      <c r="A9128" s="54"/>
      <c r="B9128" s="103"/>
      <c r="C9128" s="54"/>
      <c r="D9128" s="136"/>
      <c r="E9128" s="77"/>
      <c r="F9128" s="54"/>
      <c r="G9128" s="77"/>
      <c r="H9128" s="77"/>
      <c r="I9128" s="525"/>
      <c r="J9128" s="54"/>
      <c r="K9128" s="75" t="s">
        <v>1501</v>
      </c>
      <c r="L9128" s="76">
        <f>SUM(M9128:X9128)</f>
        <v>6</v>
      </c>
      <c r="M9128" s="76">
        <v>0</v>
      </c>
      <c r="N9128" s="76">
        <v>0</v>
      </c>
      <c r="O9128" s="76">
        <v>0</v>
      </c>
      <c r="P9128" s="76">
        <v>6</v>
      </c>
      <c r="Q9128" s="76">
        <v>0</v>
      </c>
      <c r="R9128" s="76">
        <v>0</v>
      </c>
      <c r="S9128" s="76">
        <v>0</v>
      </c>
      <c r="T9128" s="76">
        <v>0</v>
      </c>
      <c r="U9128" s="76">
        <v>0</v>
      </c>
      <c r="V9128" s="76">
        <v>0</v>
      </c>
      <c r="W9128" s="76">
        <v>0</v>
      </c>
      <c r="X9128" s="76">
        <v>0</v>
      </c>
      <c r="Y9128" s="677"/>
      <c r="Z9128" s="677"/>
      <c r="AA9128" s="677"/>
      <c r="AB9128" s="677"/>
      <c r="AC9128" s="677"/>
      <c r="AD9128" s="677"/>
      <c r="AE9128" s="677"/>
      <c r="AF9128" s="677"/>
      <c r="AG9128" s="677"/>
      <c r="AH9128" s="677"/>
      <c r="AI9128" s="677"/>
      <c r="AJ9128" s="677"/>
      <c r="AK9128" s="677"/>
      <c r="AL9128" s="677"/>
      <c r="AM9128" s="677"/>
      <c r="AN9128" s="677"/>
      <c r="AO9128" s="677"/>
      <c r="AP9128" s="677"/>
      <c r="AQ9128" s="677"/>
      <c r="AR9128" s="677"/>
      <c r="AS9128" s="677"/>
      <c r="AT9128" s="677"/>
      <c r="AU9128" s="677"/>
      <c r="AV9128" s="677"/>
      <c r="AW9128" s="677"/>
      <c r="AX9128" s="677"/>
      <c r="AY9128" s="677"/>
      <c r="AZ9128" s="677"/>
      <c r="BA9128" s="677"/>
      <c r="BB9128" s="677"/>
      <c r="BC9128" s="677"/>
      <c r="BD9128" s="677"/>
      <c r="BE9128" s="677"/>
      <c r="BF9128" s="677"/>
      <c r="BG9128" s="677"/>
      <c r="BH9128" s="677"/>
      <c r="BI9128" s="677"/>
      <c r="BJ9128" s="677"/>
      <c r="BK9128" s="677"/>
      <c r="BL9128" s="677"/>
      <c r="BM9128" s="677"/>
      <c r="BN9128" s="677"/>
      <c r="BO9128" s="677"/>
      <c r="BP9128" s="677"/>
      <c r="BQ9128" s="677"/>
      <c r="BR9128" s="677"/>
      <c r="BS9128" s="677"/>
      <c r="BT9128" s="677"/>
      <c r="BU9128" s="677"/>
      <c r="BV9128" s="677"/>
      <c r="BW9128" s="677"/>
      <c r="BX9128" s="677"/>
      <c r="BY9128" s="677"/>
      <c r="BZ9128" s="677"/>
      <c r="CA9128" s="677"/>
      <c r="CB9128" s="677"/>
      <c r="CC9128" s="677"/>
      <c r="CD9128" s="677"/>
      <c r="CE9128" s="677"/>
      <c r="CF9128" s="677"/>
      <c r="CG9128" s="677"/>
    </row>
    <row r="9129" spans="1:85">
      <c r="A9129" s="54"/>
      <c r="B9129" s="103"/>
      <c r="C9129" s="80"/>
      <c r="D9129" s="138"/>
      <c r="E9129" s="81"/>
      <c r="F9129" s="80"/>
      <c r="G9129" s="81"/>
      <c r="H9129" s="81"/>
      <c r="I9129" s="526"/>
      <c r="J9129" s="80"/>
      <c r="K9129" s="84" t="s">
        <v>1502</v>
      </c>
      <c r="L9129" s="76">
        <f>SUM(M9129:X9129)</f>
        <v>2</v>
      </c>
      <c r="M9129" s="76">
        <v>0</v>
      </c>
      <c r="N9129" s="76">
        <v>0</v>
      </c>
      <c r="O9129" s="76">
        <v>0</v>
      </c>
      <c r="P9129" s="76">
        <v>0</v>
      </c>
      <c r="Q9129" s="76">
        <v>0</v>
      </c>
      <c r="R9129" s="76">
        <v>0</v>
      </c>
      <c r="S9129" s="76">
        <v>0</v>
      </c>
      <c r="T9129" s="76">
        <v>0</v>
      </c>
      <c r="U9129" s="76">
        <v>0</v>
      </c>
      <c r="V9129" s="76">
        <v>0</v>
      </c>
      <c r="W9129" s="76">
        <v>2</v>
      </c>
      <c r="X9129" s="76">
        <v>0</v>
      </c>
      <c r="Y9129" s="677"/>
      <c r="Z9129" s="677"/>
      <c r="AA9129" s="677"/>
      <c r="AB9129" s="677"/>
      <c r="AC9129" s="677"/>
      <c r="AD9129" s="677"/>
      <c r="AE9129" s="677"/>
      <c r="AF9129" s="677"/>
      <c r="AG9129" s="677"/>
      <c r="AH9129" s="677"/>
      <c r="AI9129" s="677"/>
      <c r="AJ9129" s="677"/>
      <c r="AK9129" s="677"/>
      <c r="AL9129" s="677"/>
      <c r="AM9129" s="677"/>
      <c r="AN9129" s="677"/>
      <c r="AO9129" s="677"/>
      <c r="AP9129" s="677"/>
      <c r="AQ9129" s="677"/>
      <c r="AR9129" s="677"/>
      <c r="AS9129" s="677"/>
      <c r="AT9129" s="677"/>
      <c r="AU9129" s="677"/>
      <c r="AV9129" s="677"/>
      <c r="AW9129" s="677"/>
      <c r="AX9129" s="677"/>
      <c r="AY9129" s="677"/>
      <c r="AZ9129" s="677"/>
      <c r="BA9129" s="677"/>
      <c r="BB9129" s="677"/>
      <c r="BC9129" s="677"/>
      <c r="BD9129" s="677"/>
      <c r="BE9129" s="677"/>
      <c r="BF9129" s="677"/>
      <c r="BG9129" s="677"/>
      <c r="BH9129" s="677"/>
      <c r="BI9129" s="677"/>
      <c r="BJ9129" s="677"/>
      <c r="BK9129" s="677"/>
      <c r="BL9129" s="677"/>
      <c r="BM9129" s="677"/>
      <c r="BN9129" s="677"/>
      <c r="BO9129" s="677"/>
      <c r="BP9129" s="677"/>
      <c r="BQ9129" s="677"/>
      <c r="BR9129" s="677"/>
      <c r="BS9129" s="677"/>
      <c r="BT9129" s="677"/>
      <c r="BU9129" s="677"/>
      <c r="BV9129" s="677"/>
      <c r="BW9129" s="677"/>
      <c r="BX9129" s="677"/>
      <c r="BY9129" s="677"/>
      <c r="BZ9129" s="677"/>
      <c r="CA9129" s="677"/>
      <c r="CB9129" s="677"/>
      <c r="CC9129" s="677"/>
      <c r="CD9129" s="677"/>
      <c r="CE9129" s="677"/>
      <c r="CF9129" s="677"/>
      <c r="CG9129" s="677"/>
    </row>
    <row r="9130" spans="1:85">
      <c r="A9130" s="54"/>
      <c r="B9130" s="687" t="s">
        <v>13790</v>
      </c>
      <c r="C9130" s="46" t="s">
        <v>31</v>
      </c>
      <c r="D9130" s="58" t="s">
        <v>13791</v>
      </c>
      <c r="E9130" s="94" t="s">
        <v>13792</v>
      </c>
      <c r="F9130" s="46" t="s">
        <v>13793</v>
      </c>
      <c r="G9130" s="58" t="s">
        <v>13794</v>
      </c>
      <c r="H9130" s="58" t="s">
        <v>13795</v>
      </c>
      <c r="I9130" s="524">
        <v>2985</v>
      </c>
      <c r="J9130" s="46" t="s">
        <v>1508</v>
      </c>
      <c r="K9130" s="75" t="s">
        <v>1509</v>
      </c>
      <c r="L9130" s="76">
        <f t="shared" si="491"/>
        <v>6</v>
      </c>
      <c r="M9130" s="76">
        <v>4</v>
      </c>
      <c r="N9130" s="76"/>
      <c r="O9130" s="76"/>
      <c r="P9130" s="76"/>
      <c r="Q9130" s="76"/>
      <c r="R9130" s="76"/>
      <c r="S9130" s="76">
        <v>2</v>
      </c>
      <c r="T9130" s="76"/>
      <c r="U9130" s="76"/>
      <c r="V9130" s="76"/>
      <c r="W9130" s="76"/>
      <c r="X9130" s="76"/>
      <c r="Y9130" s="677"/>
      <c r="Z9130" s="677"/>
      <c r="AA9130" s="677"/>
      <c r="AB9130" s="677"/>
      <c r="AC9130" s="677"/>
      <c r="AD9130" s="677"/>
      <c r="AE9130" s="677"/>
      <c r="AF9130" s="677"/>
      <c r="AG9130" s="677"/>
      <c r="AH9130" s="677"/>
      <c r="AI9130" s="677"/>
      <c r="AJ9130" s="677"/>
      <c r="AK9130" s="677"/>
      <c r="AL9130" s="677"/>
      <c r="AM9130" s="677"/>
      <c r="AN9130" s="677"/>
      <c r="AO9130" s="677"/>
      <c r="AP9130" s="677"/>
      <c r="AQ9130" s="677"/>
      <c r="AR9130" s="677"/>
      <c r="AS9130" s="677"/>
      <c r="AT9130" s="677"/>
      <c r="AU9130" s="677"/>
      <c r="AV9130" s="677"/>
      <c r="AW9130" s="677"/>
      <c r="AX9130" s="677"/>
      <c r="AY9130" s="677"/>
      <c r="AZ9130" s="677"/>
      <c r="BA9130" s="677"/>
      <c r="BB9130" s="677"/>
      <c r="BC9130" s="677"/>
      <c r="BD9130" s="677"/>
      <c r="BE9130" s="677"/>
      <c r="BF9130" s="677"/>
      <c r="BG9130" s="677"/>
      <c r="BH9130" s="677"/>
      <c r="BI9130" s="677"/>
      <c r="BJ9130" s="677"/>
      <c r="BK9130" s="677"/>
      <c r="BL9130" s="677"/>
      <c r="BM9130" s="677"/>
      <c r="BN9130" s="677"/>
      <c r="BO9130" s="677"/>
      <c r="BP9130" s="677"/>
      <c r="BQ9130" s="677"/>
      <c r="BR9130" s="677"/>
      <c r="BS9130" s="677"/>
      <c r="BT9130" s="677"/>
      <c r="BU9130" s="677"/>
      <c r="BV9130" s="677"/>
      <c r="BW9130" s="677"/>
      <c r="BX9130" s="677"/>
      <c r="BY9130" s="677"/>
      <c r="BZ9130" s="677"/>
      <c r="CA9130" s="677"/>
      <c r="CB9130" s="677"/>
      <c r="CC9130" s="677"/>
      <c r="CD9130" s="677"/>
      <c r="CE9130" s="677"/>
      <c r="CF9130" s="677"/>
      <c r="CG9130" s="677"/>
    </row>
    <row r="9131" spans="1:85">
      <c r="A9131" s="54"/>
      <c r="B9131" s="688"/>
      <c r="C9131" s="54"/>
      <c r="D9131" s="77"/>
      <c r="E9131" s="476"/>
      <c r="F9131" s="54"/>
      <c r="G9131" s="77"/>
      <c r="H9131" s="77"/>
      <c r="I9131" s="525"/>
      <c r="J9131" s="54"/>
      <c r="K9131" s="75" t="s">
        <v>1501</v>
      </c>
      <c r="L9131" s="76">
        <f t="shared" si="491"/>
        <v>0</v>
      </c>
      <c r="M9131" s="76"/>
      <c r="N9131" s="76"/>
      <c r="O9131" s="76"/>
      <c r="P9131" s="76"/>
      <c r="Q9131" s="76"/>
      <c r="R9131" s="76"/>
      <c r="S9131" s="76"/>
      <c r="T9131" s="76"/>
      <c r="U9131" s="76"/>
      <c r="V9131" s="76"/>
      <c r="W9131" s="76"/>
      <c r="X9131" s="76"/>
      <c r="Y9131" s="677"/>
      <c r="Z9131" s="677"/>
      <c r="AA9131" s="677"/>
      <c r="AB9131" s="677"/>
      <c r="AC9131" s="677"/>
      <c r="AD9131" s="677"/>
      <c r="AE9131" s="677"/>
      <c r="AF9131" s="677"/>
      <c r="AG9131" s="677"/>
      <c r="AH9131" s="677"/>
      <c r="AI9131" s="677"/>
      <c r="AJ9131" s="677"/>
      <c r="AK9131" s="677"/>
      <c r="AL9131" s="677"/>
      <c r="AM9131" s="677"/>
      <c r="AN9131" s="677"/>
      <c r="AO9131" s="677"/>
      <c r="AP9131" s="677"/>
      <c r="AQ9131" s="677"/>
      <c r="AR9131" s="677"/>
      <c r="AS9131" s="677"/>
      <c r="AT9131" s="677"/>
      <c r="AU9131" s="677"/>
      <c r="AV9131" s="677"/>
      <c r="AW9131" s="677"/>
      <c r="AX9131" s="677"/>
      <c r="AY9131" s="677"/>
      <c r="AZ9131" s="677"/>
      <c r="BA9131" s="677"/>
      <c r="BB9131" s="677"/>
      <c r="BC9131" s="677"/>
      <c r="BD9131" s="677"/>
      <c r="BE9131" s="677"/>
      <c r="BF9131" s="677"/>
      <c r="BG9131" s="677"/>
      <c r="BH9131" s="677"/>
      <c r="BI9131" s="677"/>
      <c r="BJ9131" s="677"/>
      <c r="BK9131" s="677"/>
      <c r="BL9131" s="677"/>
      <c r="BM9131" s="677"/>
      <c r="BN9131" s="677"/>
      <c r="BO9131" s="677"/>
      <c r="BP9131" s="677"/>
      <c r="BQ9131" s="677"/>
      <c r="BR9131" s="677"/>
      <c r="BS9131" s="677"/>
      <c r="BT9131" s="677"/>
      <c r="BU9131" s="677"/>
      <c r="BV9131" s="677"/>
      <c r="BW9131" s="677"/>
      <c r="BX9131" s="677"/>
      <c r="BY9131" s="677"/>
      <c r="BZ9131" s="677"/>
      <c r="CA9131" s="677"/>
      <c r="CB9131" s="677"/>
      <c r="CC9131" s="677"/>
      <c r="CD9131" s="677"/>
      <c r="CE9131" s="677"/>
      <c r="CF9131" s="677"/>
      <c r="CG9131" s="677"/>
    </row>
    <row r="9132" spans="1:85">
      <c r="A9132" s="54"/>
      <c r="B9132" s="688"/>
      <c r="C9132" s="80"/>
      <c r="D9132" s="81"/>
      <c r="E9132" s="477"/>
      <c r="F9132" s="80"/>
      <c r="G9132" s="81"/>
      <c r="H9132" s="81"/>
      <c r="I9132" s="526"/>
      <c r="J9132" s="80"/>
      <c r="K9132" s="84" t="s">
        <v>1502</v>
      </c>
      <c r="L9132" s="76">
        <f t="shared" si="491"/>
        <v>0</v>
      </c>
      <c r="M9132" s="76"/>
      <c r="N9132" s="76"/>
      <c r="O9132" s="76"/>
      <c r="P9132" s="76"/>
      <c r="Q9132" s="76"/>
      <c r="R9132" s="76"/>
      <c r="S9132" s="76"/>
      <c r="T9132" s="76"/>
      <c r="U9132" s="76"/>
      <c r="V9132" s="76"/>
      <c r="W9132" s="76"/>
      <c r="X9132" s="76"/>
      <c r="Y9132" s="677"/>
      <c r="Z9132" s="677"/>
      <c r="AA9132" s="677"/>
      <c r="AB9132" s="677"/>
      <c r="AC9132" s="677"/>
      <c r="AD9132" s="677"/>
      <c r="AE9132" s="677"/>
      <c r="AF9132" s="677"/>
      <c r="AG9132" s="677"/>
      <c r="AH9132" s="677"/>
      <c r="AI9132" s="677"/>
      <c r="AJ9132" s="677"/>
      <c r="AK9132" s="677"/>
      <c r="AL9132" s="677"/>
      <c r="AM9132" s="677"/>
      <c r="AN9132" s="677"/>
      <c r="AO9132" s="677"/>
      <c r="AP9132" s="677"/>
      <c r="AQ9132" s="677"/>
      <c r="AR9132" s="677"/>
      <c r="AS9132" s="677"/>
      <c r="AT9132" s="677"/>
      <c r="AU9132" s="677"/>
      <c r="AV9132" s="677"/>
      <c r="AW9132" s="677"/>
      <c r="AX9132" s="677"/>
      <c r="AY9132" s="677"/>
      <c r="AZ9132" s="677"/>
      <c r="BA9132" s="677"/>
      <c r="BB9132" s="677"/>
      <c r="BC9132" s="677"/>
      <c r="BD9132" s="677"/>
      <c r="BE9132" s="677"/>
      <c r="BF9132" s="677"/>
      <c r="BG9132" s="677"/>
      <c r="BH9132" s="677"/>
      <c r="BI9132" s="677"/>
      <c r="BJ9132" s="677"/>
      <c r="BK9132" s="677"/>
      <c r="BL9132" s="677"/>
      <c r="BM9132" s="677"/>
      <c r="BN9132" s="677"/>
      <c r="BO9132" s="677"/>
      <c r="BP9132" s="677"/>
      <c r="BQ9132" s="677"/>
      <c r="BR9132" s="677"/>
      <c r="BS9132" s="677"/>
      <c r="BT9132" s="677"/>
      <c r="BU9132" s="677"/>
      <c r="BV9132" s="677"/>
      <c r="BW9132" s="677"/>
      <c r="BX9132" s="677"/>
      <c r="BY9132" s="677"/>
      <c r="BZ9132" s="677"/>
      <c r="CA9132" s="677"/>
      <c r="CB9132" s="677"/>
      <c r="CC9132" s="677"/>
      <c r="CD9132" s="677"/>
      <c r="CE9132" s="677"/>
      <c r="CF9132" s="677"/>
      <c r="CG9132" s="677"/>
    </row>
    <row r="9133" spans="1:85">
      <c r="A9133" s="54"/>
      <c r="B9133" s="688"/>
      <c r="C9133" s="46" t="s">
        <v>31</v>
      </c>
      <c r="D9133" s="58" t="s">
        <v>13796</v>
      </c>
      <c r="E9133" s="58" t="s">
        <v>13797</v>
      </c>
      <c r="F9133" s="46" t="s">
        <v>13798</v>
      </c>
      <c r="G9133" s="58" t="s">
        <v>13799</v>
      </c>
      <c r="H9133" s="58" t="s">
        <v>13800</v>
      </c>
      <c r="I9133" s="524">
        <v>8529</v>
      </c>
      <c r="J9133" s="46" t="s">
        <v>1508</v>
      </c>
      <c r="K9133" s="75" t="s">
        <v>1509</v>
      </c>
      <c r="L9133" s="76">
        <f t="shared" si="491"/>
        <v>6</v>
      </c>
      <c r="M9133" s="76">
        <v>5</v>
      </c>
      <c r="N9133" s="76"/>
      <c r="O9133" s="76"/>
      <c r="P9133" s="76"/>
      <c r="Q9133" s="76"/>
      <c r="R9133" s="76"/>
      <c r="S9133" s="76">
        <v>1</v>
      </c>
      <c r="T9133" s="76"/>
      <c r="U9133" s="76"/>
      <c r="V9133" s="76"/>
      <c r="W9133" s="76"/>
      <c r="X9133" s="76"/>
      <c r="Y9133" s="677"/>
      <c r="Z9133" s="677"/>
      <c r="AA9133" s="677"/>
      <c r="AB9133" s="677"/>
      <c r="AC9133" s="677"/>
      <c r="AD9133" s="677"/>
      <c r="AE9133" s="677"/>
      <c r="AF9133" s="677"/>
      <c r="AG9133" s="677"/>
      <c r="AH9133" s="677"/>
      <c r="AI9133" s="677"/>
      <c r="AJ9133" s="677"/>
      <c r="AK9133" s="677"/>
      <c r="AL9133" s="677"/>
      <c r="AM9133" s="677"/>
      <c r="AN9133" s="677"/>
      <c r="AO9133" s="677"/>
      <c r="AP9133" s="677"/>
      <c r="AQ9133" s="677"/>
      <c r="AR9133" s="677"/>
      <c r="AS9133" s="677"/>
      <c r="AT9133" s="677"/>
      <c r="AU9133" s="677"/>
      <c r="AV9133" s="677"/>
      <c r="AW9133" s="677"/>
      <c r="AX9133" s="677"/>
      <c r="AY9133" s="677"/>
      <c r="AZ9133" s="677"/>
      <c r="BA9133" s="677"/>
      <c r="BB9133" s="677"/>
      <c r="BC9133" s="677"/>
      <c r="BD9133" s="677"/>
      <c r="BE9133" s="677"/>
      <c r="BF9133" s="677"/>
      <c r="BG9133" s="677"/>
      <c r="BH9133" s="677"/>
      <c r="BI9133" s="677"/>
      <c r="BJ9133" s="677"/>
      <c r="BK9133" s="677"/>
      <c r="BL9133" s="677"/>
      <c r="BM9133" s="677"/>
      <c r="BN9133" s="677"/>
      <c r="BO9133" s="677"/>
      <c r="BP9133" s="677"/>
      <c r="BQ9133" s="677"/>
      <c r="BR9133" s="677"/>
      <c r="BS9133" s="677"/>
      <c r="BT9133" s="677"/>
      <c r="BU9133" s="677"/>
      <c r="BV9133" s="677"/>
      <c r="BW9133" s="677"/>
      <c r="BX9133" s="677"/>
      <c r="BY9133" s="677"/>
      <c r="BZ9133" s="677"/>
      <c r="CA9133" s="677"/>
      <c r="CB9133" s="677"/>
      <c r="CC9133" s="677"/>
      <c r="CD9133" s="677"/>
      <c r="CE9133" s="677"/>
      <c r="CF9133" s="677"/>
      <c r="CG9133" s="677"/>
    </row>
    <row r="9134" spans="1:85">
      <c r="A9134" s="54"/>
      <c r="B9134" s="688"/>
      <c r="C9134" s="54"/>
      <c r="D9134" s="77"/>
      <c r="E9134" s="77"/>
      <c r="F9134" s="54"/>
      <c r="G9134" s="77"/>
      <c r="H9134" s="77"/>
      <c r="I9134" s="525"/>
      <c r="J9134" s="54"/>
      <c r="K9134" s="75" t="s">
        <v>1501</v>
      </c>
      <c r="L9134" s="76">
        <f t="shared" si="491"/>
        <v>0</v>
      </c>
      <c r="M9134" s="76"/>
      <c r="N9134" s="76"/>
      <c r="O9134" s="76"/>
      <c r="P9134" s="76"/>
      <c r="Q9134" s="76"/>
      <c r="R9134" s="76"/>
      <c r="S9134" s="76"/>
      <c r="T9134" s="76"/>
      <c r="U9134" s="76"/>
      <c r="V9134" s="76"/>
      <c r="W9134" s="76"/>
      <c r="X9134" s="76"/>
      <c r="Y9134" s="677"/>
      <c r="Z9134" s="677"/>
      <c r="AA9134" s="677"/>
      <c r="AB9134" s="677"/>
      <c r="AC9134" s="677"/>
      <c r="AD9134" s="677"/>
      <c r="AE9134" s="677"/>
      <c r="AF9134" s="677"/>
      <c r="AG9134" s="677"/>
      <c r="AH9134" s="677"/>
      <c r="AI9134" s="677"/>
      <c r="AJ9134" s="677"/>
      <c r="AK9134" s="677"/>
      <c r="AL9134" s="677"/>
      <c r="AM9134" s="677"/>
      <c r="AN9134" s="677"/>
      <c r="AO9134" s="677"/>
      <c r="AP9134" s="677"/>
      <c r="AQ9134" s="677"/>
      <c r="AR9134" s="677"/>
      <c r="AS9134" s="677"/>
      <c r="AT9134" s="677"/>
      <c r="AU9134" s="677"/>
      <c r="AV9134" s="677"/>
      <c r="AW9134" s="677"/>
      <c r="AX9134" s="677"/>
      <c r="AY9134" s="677"/>
      <c r="AZ9134" s="677"/>
      <c r="BA9134" s="677"/>
      <c r="BB9134" s="677"/>
      <c r="BC9134" s="677"/>
      <c r="BD9134" s="677"/>
      <c r="BE9134" s="677"/>
      <c r="BF9134" s="677"/>
      <c r="BG9134" s="677"/>
      <c r="BH9134" s="677"/>
      <c r="BI9134" s="677"/>
      <c r="BJ9134" s="677"/>
      <c r="BK9134" s="677"/>
      <c r="BL9134" s="677"/>
      <c r="BM9134" s="677"/>
      <c r="BN9134" s="677"/>
      <c r="BO9134" s="677"/>
      <c r="BP9134" s="677"/>
      <c r="BQ9134" s="677"/>
      <c r="BR9134" s="677"/>
      <c r="BS9134" s="677"/>
      <c r="BT9134" s="677"/>
      <c r="BU9134" s="677"/>
      <c r="BV9134" s="677"/>
      <c r="BW9134" s="677"/>
      <c r="BX9134" s="677"/>
      <c r="BY9134" s="677"/>
      <c r="BZ9134" s="677"/>
      <c r="CA9134" s="677"/>
      <c r="CB9134" s="677"/>
      <c r="CC9134" s="677"/>
      <c r="CD9134" s="677"/>
      <c r="CE9134" s="677"/>
      <c r="CF9134" s="677"/>
      <c r="CG9134" s="677"/>
    </row>
    <row r="9135" spans="1:85">
      <c r="A9135" s="54"/>
      <c r="B9135" s="688"/>
      <c r="C9135" s="80"/>
      <c r="D9135" s="81"/>
      <c r="E9135" s="81"/>
      <c r="F9135" s="80"/>
      <c r="G9135" s="81"/>
      <c r="H9135" s="81"/>
      <c r="I9135" s="526"/>
      <c r="J9135" s="80"/>
      <c r="K9135" s="84" t="s">
        <v>1502</v>
      </c>
      <c r="L9135" s="76">
        <f t="shared" si="491"/>
        <v>0</v>
      </c>
      <c r="M9135" s="76"/>
      <c r="N9135" s="76"/>
      <c r="O9135" s="76"/>
      <c r="P9135" s="76"/>
      <c r="Q9135" s="76"/>
      <c r="R9135" s="76"/>
      <c r="S9135" s="76"/>
      <c r="T9135" s="76"/>
      <c r="U9135" s="76"/>
      <c r="V9135" s="76"/>
      <c r="W9135" s="76"/>
      <c r="X9135" s="76"/>
      <c r="Y9135" s="677"/>
      <c r="Z9135" s="677"/>
      <c r="AA9135" s="677"/>
      <c r="AB9135" s="677"/>
      <c r="AC9135" s="677"/>
      <c r="AD9135" s="677"/>
      <c r="AE9135" s="677"/>
      <c r="AF9135" s="677"/>
      <c r="AG9135" s="677"/>
      <c r="AH9135" s="677"/>
      <c r="AI9135" s="677"/>
      <c r="AJ9135" s="677"/>
      <c r="AK9135" s="677"/>
      <c r="AL9135" s="677"/>
      <c r="AM9135" s="677"/>
      <c r="AN9135" s="677"/>
      <c r="AO9135" s="677"/>
      <c r="AP9135" s="677"/>
      <c r="AQ9135" s="677"/>
      <c r="AR9135" s="677"/>
      <c r="AS9135" s="677"/>
      <c r="AT9135" s="677"/>
      <c r="AU9135" s="677"/>
      <c r="AV9135" s="677"/>
      <c r="AW9135" s="677"/>
      <c r="AX9135" s="677"/>
      <c r="AY9135" s="677"/>
      <c r="AZ9135" s="677"/>
      <c r="BA9135" s="677"/>
      <c r="BB9135" s="677"/>
      <c r="BC9135" s="677"/>
      <c r="BD9135" s="677"/>
      <c r="BE9135" s="677"/>
      <c r="BF9135" s="677"/>
      <c r="BG9135" s="677"/>
      <c r="BH9135" s="677"/>
      <c r="BI9135" s="677"/>
      <c r="BJ9135" s="677"/>
      <c r="BK9135" s="677"/>
      <c r="BL9135" s="677"/>
      <c r="BM9135" s="677"/>
      <c r="BN9135" s="677"/>
      <c r="BO9135" s="677"/>
      <c r="BP9135" s="677"/>
      <c r="BQ9135" s="677"/>
      <c r="BR9135" s="677"/>
      <c r="BS9135" s="677"/>
      <c r="BT9135" s="677"/>
      <c r="BU9135" s="677"/>
      <c r="BV9135" s="677"/>
      <c r="BW9135" s="677"/>
      <c r="BX9135" s="677"/>
      <c r="BY9135" s="677"/>
      <c r="BZ9135" s="677"/>
      <c r="CA9135" s="677"/>
      <c r="CB9135" s="677"/>
      <c r="CC9135" s="677"/>
      <c r="CD9135" s="677"/>
      <c r="CE9135" s="677"/>
      <c r="CF9135" s="677"/>
      <c r="CG9135" s="677"/>
    </row>
    <row r="9136" spans="1:85">
      <c r="A9136" s="54"/>
      <c r="B9136" s="688"/>
      <c r="C9136" s="46" t="s">
        <v>31</v>
      </c>
      <c r="D9136" s="58" t="s">
        <v>13801</v>
      </c>
      <c r="E9136" s="94" t="s">
        <v>13802</v>
      </c>
      <c r="F9136" s="46" t="s">
        <v>13803</v>
      </c>
      <c r="G9136" s="58" t="s">
        <v>13804</v>
      </c>
      <c r="H9136" s="58" t="s">
        <v>13805</v>
      </c>
      <c r="I9136" s="524">
        <v>7133</v>
      </c>
      <c r="J9136" s="46" t="s">
        <v>1508</v>
      </c>
      <c r="K9136" s="75" t="s">
        <v>1509</v>
      </c>
      <c r="L9136" s="76">
        <f t="shared" si="491"/>
        <v>0</v>
      </c>
      <c r="M9136" s="76"/>
      <c r="N9136" s="76"/>
      <c r="O9136" s="76"/>
      <c r="P9136" s="76"/>
      <c r="Q9136" s="76"/>
      <c r="R9136" s="76"/>
      <c r="S9136" s="76"/>
      <c r="T9136" s="76"/>
      <c r="U9136" s="76"/>
      <c r="V9136" s="76"/>
      <c r="W9136" s="76"/>
      <c r="X9136" s="76"/>
      <c r="Y9136" s="677"/>
      <c r="Z9136" s="677"/>
      <c r="AA9136" s="677"/>
      <c r="AB9136" s="677"/>
      <c r="AC9136" s="677"/>
      <c r="AD9136" s="677"/>
      <c r="AE9136" s="677"/>
      <c r="AF9136" s="677"/>
      <c r="AG9136" s="677"/>
      <c r="AH9136" s="677"/>
      <c r="AI9136" s="677"/>
      <c r="AJ9136" s="677"/>
      <c r="AK9136" s="677"/>
      <c r="AL9136" s="677"/>
      <c r="AM9136" s="677"/>
      <c r="AN9136" s="677"/>
      <c r="AO9136" s="677"/>
      <c r="AP9136" s="677"/>
      <c r="AQ9136" s="677"/>
      <c r="AR9136" s="677"/>
      <c r="AS9136" s="677"/>
      <c r="AT9136" s="677"/>
      <c r="AU9136" s="677"/>
      <c r="AV9136" s="677"/>
      <c r="AW9136" s="677"/>
      <c r="AX9136" s="677"/>
      <c r="AY9136" s="677"/>
      <c r="AZ9136" s="677"/>
      <c r="BA9136" s="677"/>
      <c r="BB9136" s="677"/>
      <c r="BC9136" s="677"/>
      <c r="BD9136" s="677"/>
      <c r="BE9136" s="677"/>
      <c r="BF9136" s="677"/>
      <c r="BG9136" s="677"/>
      <c r="BH9136" s="677"/>
      <c r="BI9136" s="677"/>
      <c r="BJ9136" s="677"/>
      <c r="BK9136" s="677"/>
      <c r="BL9136" s="677"/>
      <c r="BM9136" s="677"/>
      <c r="BN9136" s="677"/>
      <c r="BO9136" s="677"/>
      <c r="BP9136" s="677"/>
      <c r="BQ9136" s="677"/>
      <c r="BR9136" s="677"/>
      <c r="BS9136" s="677"/>
      <c r="BT9136" s="677"/>
      <c r="BU9136" s="677"/>
      <c r="BV9136" s="677"/>
      <c r="BW9136" s="677"/>
      <c r="BX9136" s="677"/>
      <c r="BY9136" s="677"/>
      <c r="BZ9136" s="677"/>
      <c r="CA9136" s="677"/>
      <c r="CB9136" s="677"/>
      <c r="CC9136" s="677"/>
      <c r="CD9136" s="677"/>
      <c r="CE9136" s="677"/>
      <c r="CF9136" s="677"/>
      <c r="CG9136" s="677"/>
    </row>
    <row r="9137" spans="1:85">
      <c r="A9137" s="54"/>
      <c r="B9137" s="688"/>
      <c r="C9137" s="54"/>
      <c r="D9137" s="77"/>
      <c r="E9137" s="476"/>
      <c r="F9137" s="54"/>
      <c r="G9137" s="77"/>
      <c r="H9137" s="77"/>
      <c r="I9137" s="525"/>
      <c r="J9137" s="54"/>
      <c r="K9137" s="75" t="s">
        <v>1501</v>
      </c>
      <c r="L9137" s="76">
        <f t="shared" si="491"/>
        <v>6</v>
      </c>
      <c r="M9137" s="76"/>
      <c r="N9137" s="76"/>
      <c r="O9137" s="76"/>
      <c r="P9137" s="76">
        <v>6</v>
      </c>
      <c r="Q9137" s="76"/>
      <c r="R9137" s="76"/>
      <c r="S9137" s="76"/>
      <c r="T9137" s="76"/>
      <c r="U9137" s="76"/>
      <c r="V9137" s="76"/>
      <c r="W9137" s="76"/>
      <c r="X9137" s="76"/>
      <c r="Y9137" s="677"/>
      <c r="Z9137" s="677"/>
      <c r="AA9137" s="677"/>
      <c r="AB9137" s="677"/>
      <c r="AC9137" s="677"/>
      <c r="AD9137" s="677"/>
      <c r="AE9137" s="677"/>
      <c r="AF9137" s="677"/>
      <c r="AG9137" s="677"/>
      <c r="AH9137" s="677"/>
      <c r="AI9137" s="677"/>
      <c r="AJ9137" s="677"/>
      <c r="AK9137" s="677"/>
      <c r="AL9137" s="677"/>
      <c r="AM9137" s="677"/>
      <c r="AN9137" s="677"/>
      <c r="AO9137" s="677"/>
      <c r="AP9137" s="677"/>
      <c r="AQ9137" s="677"/>
      <c r="AR9137" s="677"/>
      <c r="AS9137" s="677"/>
      <c r="AT9137" s="677"/>
      <c r="AU9137" s="677"/>
      <c r="AV9137" s="677"/>
      <c r="AW9137" s="677"/>
      <c r="AX9137" s="677"/>
      <c r="AY9137" s="677"/>
      <c r="AZ9137" s="677"/>
      <c r="BA9137" s="677"/>
      <c r="BB9137" s="677"/>
      <c r="BC9137" s="677"/>
      <c r="BD9137" s="677"/>
      <c r="BE9137" s="677"/>
      <c r="BF9137" s="677"/>
      <c r="BG9137" s="677"/>
      <c r="BH9137" s="677"/>
      <c r="BI9137" s="677"/>
      <c r="BJ9137" s="677"/>
      <c r="BK9137" s="677"/>
      <c r="BL9137" s="677"/>
      <c r="BM9137" s="677"/>
      <c r="BN9137" s="677"/>
      <c r="BO9137" s="677"/>
      <c r="BP9137" s="677"/>
      <c r="BQ9137" s="677"/>
      <c r="BR9137" s="677"/>
      <c r="BS9137" s="677"/>
      <c r="BT9137" s="677"/>
      <c r="BU9137" s="677"/>
      <c r="BV9137" s="677"/>
      <c r="BW9137" s="677"/>
      <c r="BX9137" s="677"/>
      <c r="BY9137" s="677"/>
      <c r="BZ9137" s="677"/>
      <c r="CA9137" s="677"/>
      <c r="CB9137" s="677"/>
      <c r="CC9137" s="677"/>
      <c r="CD9137" s="677"/>
      <c r="CE9137" s="677"/>
      <c r="CF9137" s="677"/>
      <c r="CG9137" s="677"/>
    </row>
    <row r="9138" spans="1:85">
      <c r="A9138" s="54"/>
      <c r="B9138" s="688"/>
      <c r="C9138" s="80"/>
      <c r="D9138" s="81"/>
      <c r="E9138" s="477"/>
      <c r="F9138" s="80"/>
      <c r="G9138" s="81"/>
      <c r="H9138" s="81"/>
      <c r="I9138" s="526"/>
      <c r="J9138" s="80"/>
      <c r="K9138" s="84" t="s">
        <v>1502</v>
      </c>
      <c r="L9138" s="76">
        <f t="shared" si="491"/>
        <v>0</v>
      </c>
      <c r="M9138" s="76"/>
      <c r="N9138" s="76"/>
      <c r="O9138" s="76"/>
      <c r="P9138" s="76"/>
      <c r="Q9138" s="76"/>
      <c r="R9138" s="76"/>
      <c r="S9138" s="76"/>
      <c r="T9138" s="76"/>
      <c r="U9138" s="76"/>
      <c r="V9138" s="76"/>
      <c r="W9138" s="76"/>
      <c r="X9138" s="76"/>
      <c r="Y9138" s="677"/>
      <c r="Z9138" s="677"/>
      <c r="AA9138" s="677"/>
      <c r="AB9138" s="677"/>
      <c r="AC9138" s="677"/>
      <c r="AD9138" s="677"/>
      <c r="AE9138" s="677"/>
      <c r="AF9138" s="677"/>
      <c r="AG9138" s="677"/>
      <c r="AH9138" s="677"/>
      <c r="AI9138" s="677"/>
      <c r="AJ9138" s="677"/>
      <c r="AK9138" s="677"/>
      <c r="AL9138" s="677"/>
      <c r="AM9138" s="677"/>
      <c r="AN9138" s="677"/>
      <c r="AO9138" s="677"/>
      <c r="AP9138" s="677"/>
      <c r="AQ9138" s="677"/>
      <c r="AR9138" s="677"/>
      <c r="AS9138" s="677"/>
      <c r="AT9138" s="677"/>
      <c r="AU9138" s="677"/>
      <c r="AV9138" s="677"/>
      <c r="AW9138" s="677"/>
      <c r="AX9138" s="677"/>
      <c r="AY9138" s="677"/>
      <c r="AZ9138" s="677"/>
      <c r="BA9138" s="677"/>
      <c r="BB9138" s="677"/>
      <c r="BC9138" s="677"/>
      <c r="BD9138" s="677"/>
      <c r="BE9138" s="677"/>
      <c r="BF9138" s="677"/>
      <c r="BG9138" s="677"/>
      <c r="BH9138" s="677"/>
      <c r="BI9138" s="677"/>
      <c r="BJ9138" s="677"/>
      <c r="BK9138" s="677"/>
      <c r="BL9138" s="677"/>
      <c r="BM9138" s="677"/>
      <c r="BN9138" s="677"/>
      <c r="BO9138" s="677"/>
      <c r="BP9138" s="677"/>
      <c r="BQ9138" s="677"/>
      <c r="BR9138" s="677"/>
      <c r="BS9138" s="677"/>
      <c r="BT9138" s="677"/>
      <c r="BU9138" s="677"/>
      <c r="BV9138" s="677"/>
      <c r="BW9138" s="677"/>
      <c r="BX9138" s="677"/>
      <c r="BY9138" s="677"/>
      <c r="BZ9138" s="677"/>
      <c r="CA9138" s="677"/>
      <c r="CB9138" s="677"/>
      <c r="CC9138" s="677"/>
      <c r="CD9138" s="677"/>
      <c r="CE9138" s="677"/>
      <c r="CF9138" s="677"/>
      <c r="CG9138" s="677"/>
    </row>
    <row r="9139" spans="1:85">
      <c r="A9139" s="54"/>
      <c r="B9139" s="688"/>
      <c r="C9139" s="46" t="s">
        <v>33</v>
      </c>
      <c r="D9139" s="58" t="s">
        <v>13806</v>
      </c>
      <c r="E9139" s="94" t="s">
        <v>13807</v>
      </c>
      <c r="F9139" s="46" t="s">
        <v>13808</v>
      </c>
      <c r="G9139" s="58" t="s">
        <v>13809</v>
      </c>
      <c r="H9139" s="58" t="s">
        <v>13810</v>
      </c>
      <c r="I9139" s="524">
        <v>4706</v>
      </c>
      <c r="J9139" s="46" t="s">
        <v>1508</v>
      </c>
      <c r="K9139" s="75" t="s">
        <v>1509</v>
      </c>
      <c r="L9139" s="76">
        <f t="shared" si="491"/>
        <v>0</v>
      </c>
      <c r="M9139" s="76"/>
      <c r="N9139" s="76"/>
      <c r="O9139" s="76"/>
      <c r="P9139" s="76"/>
      <c r="Q9139" s="76"/>
      <c r="R9139" s="76"/>
      <c r="S9139" s="76"/>
      <c r="T9139" s="76"/>
      <c r="U9139" s="76"/>
      <c r="V9139" s="76"/>
      <c r="W9139" s="76"/>
      <c r="X9139" s="76"/>
      <c r="Y9139" s="677"/>
      <c r="Z9139" s="677"/>
      <c r="AA9139" s="677"/>
      <c r="AB9139" s="677"/>
      <c r="AC9139" s="677"/>
      <c r="AD9139" s="677"/>
      <c r="AE9139" s="677"/>
      <c r="AF9139" s="677"/>
      <c r="AG9139" s="677"/>
      <c r="AH9139" s="677"/>
      <c r="AI9139" s="677"/>
      <c r="AJ9139" s="677"/>
      <c r="AK9139" s="677"/>
      <c r="AL9139" s="677"/>
      <c r="AM9139" s="677"/>
      <c r="AN9139" s="677"/>
      <c r="AO9139" s="677"/>
      <c r="AP9139" s="677"/>
      <c r="AQ9139" s="677"/>
      <c r="AR9139" s="677"/>
      <c r="AS9139" s="677"/>
      <c r="AT9139" s="677"/>
      <c r="AU9139" s="677"/>
      <c r="AV9139" s="677"/>
      <c r="AW9139" s="677"/>
      <c r="AX9139" s="677"/>
      <c r="AY9139" s="677"/>
      <c r="AZ9139" s="677"/>
      <c r="BA9139" s="677"/>
      <c r="BB9139" s="677"/>
      <c r="BC9139" s="677"/>
      <c r="BD9139" s="677"/>
      <c r="BE9139" s="677"/>
      <c r="BF9139" s="677"/>
      <c r="BG9139" s="677"/>
      <c r="BH9139" s="677"/>
      <c r="BI9139" s="677"/>
      <c r="BJ9139" s="677"/>
      <c r="BK9139" s="677"/>
      <c r="BL9139" s="677"/>
      <c r="BM9139" s="677"/>
      <c r="BN9139" s="677"/>
      <c r="BO9139" s="677"/>
      <c r="BP9139" s="677"/>
      <c r="BQ9139" s="677"/>
      <c r="BR9139" s="677"/>
      <c r="BS9139" s="677"/>
      <c r="BT9139" s="677"/>
      <c r="BU9139" s="677"/>
      <c r="BV9139" s="677"/>
      <c r="BW9139" s="677"/>
      <c r="BX9139" s="677"/>
      <c r="BY9139" s="677"/>
      <c r="BZ9139" s="677"/>
      <c r="CA9139" s="677"/>
      <c r="CB9139" s="677"/>
      <c r="CC9139" s="677"/>
      <c r="CD9139" s="677"/>
      <c r="CE9139" s="677"/>
      <c r="CF9139" s="677"/>
      <c r="CG9139" s="677"/>
    </row>
    <row r="9140" spans="1:85">
      <c r="A9140" s="54"/>
      <c r="B9140" s="688"/>
      <c r="C9140" s="54"/>
      <c r="D9140" s="77"/>
      <c r="E9140" s="476"/>
      <c r="F9140" s="54"/>
      <c r="G9140" s="77"/>
      <c r="H9140" s="77"/>
      <c r="I9140" s="525"/>
      <c r="J9140" s="54"/>
      <c r="K9140" s="75" t="s">
        <v>1501</v>
      </c>
      <c r="L9140" s="76">
        <f t="shared" si="491"/>
        <v>0</v>
      </c>
      <c r="M9140" s="76"/>
      <c r="N9140" s="76"/>
      <c r="O9140" s="76"/>
      <c r="P9140" s="76"/>
      <c r="Q9140" s="76"/>
      <c r="R9140" s="76"/>
      <c r="S9140" s="76"/>
      <c r="T9140" s="76"/>
      <c r="U9140" s="76"/>
      <c r="V9140" s="76"/>
      <c r="W9140" s="76"/>
      <c r="X9140" s="76"/>
      <c r="Y9140" s="677"/>
      <c r="Z9140" s="677"/>
      <c r="AA9140" s="677"/>
      <c r="AB9140" s="677"/>
      <c r="AC9140" s="677"/>
      <c r="AD9140" s="677"/>
      <c r="AE9140" s="677"/>
      <c r="AF9140" s="677"/>
      <c r="AG9140" s="677"/>
      <c r="AH9140" s="677"/>
      <c r="AI9140" s="677"/>
      <c r="AJ9140" s="677"/>
      <c r="AK9140" s="677"/>
      <c r="AL9140" s="677"/>
      <c r="AM9140" s="677"/>
      <c r="AN9140" s="677"/>
      <c r="AO9140" s="677"/>
      <c r="AP9140" s="677"/>
      <c r="AQ9140" s="677"/>
      <c r="AR9140" s="677"/>
      <c r="AS9140" s="677"/>
      <c r="AT9140" s="677"/>
      <c r="AU9140" s="677"/>
      <c r="AV9140" s="677"/>
      <c r="AW9140" s="677"/>
      <c r="AX9140" s="677"/>
      <c r="AY9140" s="677"/>
      <c r="AZ9140" s="677"/>
      <c r="BA9140" s="677"/>
      <c r="BB9140" s="677"/>
      <c r="BC9140" s="677"/>
      <c r="BD9140" s="677"/>
      <c r="BE9140" s="677"/>
      <c r="BF9140" s="677"/>
      <c r="BG9140" s="677"/>
      <c r="BH9140" s="677"/>
      <c r="BI9140" s="677"/>
      <c r="BJ9140" s="677"/>
      <c r="BK9140" s="677"/>
      <c r="BL9140" s="677"/>
      <c r="BM9140" s="677"/>
      <c r="BN9140" s="677"/>
      <c r="BO9140" s="677"/>
      <c r="BP9140" s="677"/>
      <c r="BQ9140" s="677"/>
      <c r="BR9140" s="677"/>
      <c r="BS9140" s="677"/>
      <c r="BT9140" s="677"/>
      <c r="BU9140" s="677"/>
      <c r="BV9140" s="677"/>
      <c r="BW9140" s="677"/>
      <c r="BX9140" s="677"/>
      <c r="BY9140" s="677"/>
      <c r="BZ9140" s="677"/>
      <c r="CA9140" s="677"/>
      <c r="CB9140" s="677"/>
      <c r="CC9140" s="677"/>
      <c r="CD9140" s="677"/>
      <c r="CE9140" s="677"/>
      <c r="CF9140" s="677"/>
      <c r="CG9140" s="677"/>
    </row>
    <row r="9141" spans="1:85">
      <c r="A9141" s="54"/>
      <c r="B9141" s="689"/>
      <c r="C9141" s="80"/>
      <c r="D9141" s="81"/>
      <c r="E9141" s="477"/>
      <c r="F9141" s="80"/>
      <c r="G9141" s="81"/>
      <c r="H9141" s="81"/>
      <c r="I9141" s="526"/>
      <c r="J9141" s="80"/>
      <c r="K9141" s="84" t="s">
        <v>1502</v>
      </c>
      <c r="L9141" s="76">
        <f t="shared" si="491"/>
        <v>2</v>
      </c>
      <c r="M9141" s="76"/>
      <c r="N9141" s="76"/>
      <c r="O9141" s="76"/>
      <c r="P9141" s="76"/>
      <c r="Q9141" s="76"/>
      <c r="R9141" s="76"/>
      <c r="S9141" s="76"/>
      <c r="T9141" s="76"/>
      <c r="U9141" s="76"/>
      <c r="V9141" s="76"/>
      <c r="W9141" s="76">
        <v>2</v>
      </c>
      <c r="X9141" s="76"/>
      <c r="Y9141" s="677"/>
      <c r="Z9141" s="677"/>
      <c r="AA9141" s="677"/>
      <c r="AB9141" s="677"/>
      <c r="AC9141" s="677"/>
      <c r="AD9141" s="677"/>
      <c r="AE9141" s="677"/>
      <c r="AF9141" s="677"/>
      <c r="AG9141" s="677"/>
      <c r="AH9141" s="677"/>
      <c r="AI9141" s="677"/>
      <c r="AJ9141" s="677"/>
      <c r="AK9141" s="677"/>
      <c r="AL9141" s="677"/>
      <c r="AM9141" s="677"/>
      <c r="AN9141" s="677"/>
      <c r="AO9141" s="677"/>
      <c r="AP9141" s="677"/>
      <c r="AQ9141" s="677"/>
      <c r="AR9141" s="677"/>
      <c r="AS9141" s="677"/>
      <c r="AT9141" s="677"/>
      <c r="AU9141" s="677"/>
      <c r="AV9141" s="677"/>
      <c r="AW9141" s="677"/>
      <c r="AX9141" s="677"/>
      <c r="AY9141" s="677"/>
      <c r="AZ9141" s="677"/>
      <c r="BA9141" s="677"/>
      <c r="BB9141" s="677"/>
      <c r="BC9141" s="677"/>
      <c r="BD9141" s="677"/>
      <c r="BE9141" s="677"/>
      <c r="BF9141" s="677"/>
      <c r="BG9141" s="677"/>
      <c r="BH9141" s="677"/>
      <c r="BI9141" s="677"/>
      <c r="BJ9141" s="677"/>
      <c r="BK9141" s="677"/>
      <c r="BL9141" s="677"/>
      <c r="BM9141" s="677"/>
      <c r="BN9141" s="677"/>
      <c r="BO9141" s="677"/>
      <c r="BP9141" s="677"/>
      <c r="BQ9141" s="677"/>
      <c r="BR9141" s="677"/>
      <c r="BS9141" s="677"/>
      <c r="BT9141" s="677"/>
      <c r="BU9141" s="677"/>
      <c r="BV9141" s="677"/>
      <c r="BW9141" s="677"/>
      <c r="BX9141" s="677"/>
      <c r="BY9141" s="677"/>
      <c r="BZ9141" s="677"/>
      <c r="CA9141" s="677"/>
      <c r="CB9141" s="677"/>
      <c r="CC9141" s="677"/>
      <c r="CD9141" s="677"/>
      <c r="CE9141" s="677"/>
      <c r="CF9141" s="677"/>
      <c r="CG9141" s="677"/>
    </row>
    <row r="9142" spans="1:85">
      <c r="A9142" s="54"/>
      <c r="B9142" s="103" t="s">
        <v>13811</v>
      </c>
      <c r="C9142" s="46"/>
      <c r="D9142" s="131">
        <f>COUNTA(D9145:D9159)</f>
        <v>5</v>
      </c>
      <c r="E9142" s="58"/>
      <c r="F9142" s="46"/>
      <c r="G9142" s="58"/>
      <c r="H9142" s="58"/>
      <c r="I9142" s="524">
        <f>SUM(I9145:I9159)</f>
        <v>9198</v>
      </c>
      <c r="J9142" s="46" t="s">
        <v>1508</v>
      </c>
      <c r="K9142" s="75" t="s">
        <v>1509</v>
      </c>
      <c r="L9142" s="76">
        <f>SUM(M9142:X9142)</f>
        <v>12</v>
      </c>
      <c r="M9142" s="76">
        <v>3</v>
      </c>
      <c r="N9142" s="76">
        <v>4</v>
      </c>
      <c r="O9142" s="76">
        <v>1</v>
      </c>
      <c r="P9142" s="76">
        <v>0</v>
      </c>
      <c r="Q9142" s="76">
        <v>0</v>
      </c>
      <c r="R9142" s="76">
        <v>0</v>
      </c>
      <c r="S9142" s="76">
        <v>3</v>
      </c>
      <c r="T9142" s="76">
        <v>1</v>
      </c>
      <c r="U9142" s="76">
        <v>0</v>
      </c>
      <c r="V9142" s="76">
        <v>0</v>
      </c>
      <c r="W9142" s="76">
        <v>0</v>
      </c>
      <c r="X9142" s="76">
        <v>0</v>
      </c>
      <c r="Y9142" s="677"/>
      <c r="Z9142" s="677"/>
      <c r="AA9142" s="677"/>
      <c r="AB9142" s="677"/>
      <c r="AC9142" s="677"/>
      <c r="AD9142" s="677"/>
      <c r="AE9142" s="677"/>
      <c r="AF9142" s="677"/>
      <c r="AG9142" s="677"/>
      <c r="AH9142" s="677"/>
      <c r="AI9142" s="677"/>
      <c r="AJ9142" s="677"/>
      <c r="AK9142" s="677"/>
      <c r="AL9142" s="677"/>
      <c r="AM9142" s="677"/>
      <c r="AN9142" s="677"/>
      <c r="AO9142" s="677"/>
      <c r="AP9142" s="677"/>
      <c r="AQ9142" s="677"/>
      <c r="AR9142" s="677"/>
      <c r="AS9142" s="677"/>
      <c r="AT9142" s="677"/>
      <c r="AU9142" s="677"/>
      <c r="AV9142" s="677"/>
      <c r="AW9142" s="677"/>
      <c r="AX9142" s="677"/>
      <c r="AY9142" s="677"/>
      <c r="AZ9142" s="677"/>
      <c r="BA9142" s="677"/>
      <c r="BB9142" s="677"/>
      <c r="BC9142" s="677"/>
      <c r="BD9142" s="677"/>
      <c r="BE9142" s="677"/>
      <c r="BF9142" s="677"/>
      <c r="BG9142" s="677"/>
      <c r="BH9142" s="677"/>
      <c r="BI9142" s="677"/>
      <c r="BJ9142" s="677"/>
      <c r="BK9142" s="677"/>
      <c r="BL9142" s="677"/>
      <c r="BM9142" s="677"/>
      <c r="BN9142" s="677"/>
      <c r="BO9142" s="677"/>
      <c r="BP9142" s="677"/>
      <c r="BQ9142" s="677"/>
      <c r="BR9142" s="677"/>
      <c r="BS9142" s="677"/>
      <c r="BT9142" s="677"/>
      <c r="BU9142" s="677"/>
      <c r="BV9142" s="677"/>
      <c r="BW9142" s="677"/>
      <c r="BX9142" s="677"/>
      <c r="BY9142" s="677"/>
      <c r="BZ9142" s="677"/>
      <c r="CA9142" s="677"/>
      <c r="CB9142" s="677"/>
      <c r="CC9142" s="677"/>
      <c r="CD9142" s="677"/>
      <c r="CE9142" s="677"/>
      <c r="CF9142" s="677"/>
      <c r="CG9142" s="677"/>
    </row>
    <row r="9143" spans="1:85">
      <c r="A9143" s="54"/>
      <c r="B9143" s="103"/>
      <c r="C9143" s="54"/>
      <c r="D9143" s="136"/>
      <c r="E9143" s="77"/>
      <c r="F9143" s="54"/>
      <c r="G9143" s="77"/>
      <c r="H9143" s="77"/>
      <c r="I9143" s="525"/>
      <c r="J9143" s="54"/>
      <c r="K9143" s="75" t="s">
        <v>1501</v>
      </c>
      <c r="L9143" s="76">
        <f>SUM(M9143:X9143)</f>
        <v>0</v>
      </c>
      <c r="M9143" s="76">
        <v>0</v>
      </c>
      <c r="N9143" s="76">
        <v>0</v>
      </c>
      <c r="O9143" s="76">
        <v>0</v>
      </c>
      <c r="P9143" s="76">
        <v>0</v>
      </c>
      <c r="Q9143" s="76">
        <v>0</v>
      </c>
      <c r="R9143" s="76">
        <v>0</v>
      </c>
      <c r="S9143" s="76">
        <v>0</v>
      </c>
      <c r="T9143" s="76">
        <v>0</v>
      </c>
      <c r="U9143" s="76">
        <v>0</v>
      </c>
      <c r="V9143" s="76">
        <v>0</v>
      </c>
      <c r="W9143" s="76">
        <v>0</v>
      </c>
      <c r="X9143" s="76">
        <v>0</v>
      </c>
      <c r="Y9143" s="677"/>
      <c r="Z9143" s="677"/>
      <c r="AA9143" s="677"/>
      <c r="AB9143" s="677"/>
      <c r="AC9143" s="677"/>
      <c r="AD9143" s="677"/>
      <c r="AE9143" s="677"/>
      <c r="AF9143" s="677"/>
      <c r="AG9143" s="677"/>
      <c r="AH9143" s="677"/>
      <c r="AI9143" s="677"/>
      <c r="AJ9143" s="677"/>
      <c r="AK9143" s="677"/>
      <c r="AL9143" s="677"/>
      <c r="AM9143" s="677"/>
      <c r="AN9143" s="677"/>
      <c r="AO9143" s="677"/>
      <c r="AP9143" s="677"/>
      <c r="AQ9143" s="677"/>
      <c r="AR9143" s="677"/>
      <c r="AS9143" s="677"/>
      <c r="AT9143" s="677"/>
      <c r="AU9143" s="677"/>
      <c r="AV9143" s="677"/>
      <c r="AW9143" s="677"/>
      <c r="AX9143" s="677"/>
      <c r="AY9143" s="677"/>
      <c r="AZ9143" s="677"/>
      <c r="BA9143" s="677"/>
      <c r="BB9143" s="677"/>
      <c r="BC9143" s="677"/>
      <c r="BD9143" s="677"/>
      <c r="BE9143" s="677"/>
      <c r="BF9143" s="677"/>
      <c r="BG9143" s="677"/>
      <c r="BH9143" s="677"/>
      <c r="BI9143" s="677"/>
      <c r="BJ9143" s="677"/>
      <c r="BK9143" s="677"/>
      <c r="BL9143" s="677"/>
      <c r="BM9143" s="677"/>
      <c r="BN9143" s="677"/>
      <c r="BO9143" s="677"/>
      <c r="BP9143" s="677"/>
      <c r="BQ9143" s="677"/>
      <c r="BR9143" s="677"/>
      <c r="BS9143" s="677"/>
      <c r="BT9143" s="677"/>
      <c r="BU9143" s="677"/>
      <c r="BV9143" s="677"/>
      <c r="BW9143" s="677"/>
      <c r="BX9143" s="677"/>
      <c r="BY9143" s="677"/>
      <c r="BZ9143" s="677"/>
      <c r="CA9143" s="677"/>
      <c r="CB9143" s="677"/>
      <c r="CC9143" s="677"/>
      <c r="CD9143" s="677"/>
      <c r="CE9143" s="677"/>
      <c r="CF9143" s="677"/>
      <c r="CG9143" s="677"/>
    </row>
    <row r="9144" spans="1:85">
      <c r="A9144" s="54"/>
      <c r="B9144" s="103"/>
      <c r="C9144" s="80"/>
      <c r="D9144" s="138"/>
      <c r="E9144" s="81"/>
      <c r="F9144" s="80"/>
      <c r="G9144" s="81"/>
      <c r="H9144" s="81"/>
      <c r="I9144" s="526"/>
      <c r="J9144" s="80"/>
      <c r="K9144" s="84" t="s">
        <v>1502</v>
      </c>
      <c r="L9144" s="76">
        <f>SUM(M9144:X9144)</f>
        <v>10</v>
      </c>
      <c r="M9144" s="76">
        <v>3</v>
      </c>
      <c r="N9144" s="76">
        <v>0</v>
      </c>
      <c r="O9144" s="76">
        <v>1</v>
      </c>
      <c r="P9144" s="76">
        <v>0</v>
      </c>
      <c r="Q9144" s="76">
        <v>0</v>
      </c>
      <c r="R9144" s="76">
        <v>0</v>
      </c>
      <c r="S9144" s="76">
        <v>1</v>
      </c>
      <c r="T9144" s="76">
        <v>1</v>
      </c>
      <c r="U9144" s="76">
        <v>0</v>
      </c>
      <c r="V9144" s="76">
        <v>0</v>
      </c>
      <c r="W9144" s="76">
        <v>4</v>
      </c>
      <c r="X9144" s="76">
        <v>0</v>
      </c>
      <c r="Y9144" s="677"/>
      <c r="Z9144" s="677"/>
      <c r="AA9144" s="677"/>
      <c r="AB9144" s="677"/>
      <c r="AC9144" s="677"/>
      <c r="AD9144" s="677"/>
      <c r="AE9144" s="677"/>
      <c r="AF9144" s="677"/>
      <c r="AG9144" s="677"/>
      <c r="AH9144" s="677"/>
      <c r="AI9144" s="677"/>
      <c r="AJ9144" s="677"/>
      <c r="AK9144" s="677"/>
      <c r="AL9144" s="677"/>
      <c r="AM9144" s="677"/>
      <c r="AN9144" s="677"/>
      <c r="AO9144" s="677"/>
      <c r="AP9144" s="677"/>
      <c r="AQ9144" s="677"/>
      <c r="AR9144" s="677"/>
      <c r="AS9144" s="677"/>
      <c r="AT9144" s="677"/>
      <c r="AU9144" s="677"/>
      <c r="AV9144" s="677"/>
      <c r="AW9144" s="677"/>
      <c r="AX9144" s="677"/>
      <c r="AY9144" s="677"/>
      <c r="AZ9144" s="677"/>
      <c r="BA9144" s="677"/>
      <c r="BB9144" s="677"/>
      <c r="BC9144" s="677"/>
      <c r="BD9144" s="677"/>
      <c r="BE9144" s="677"/>
      <c r="BF9144" s="677"/>
      <c r="BG9144" s="677"/>
      <c r="BH9144" s="677"/>
      <c r="BI9144" s="677"/>
      <c r="BJ9144" s="677"/>
      <c r="BK9144" s="677"/>
      <c r="BL9144" s="677"/>
      <c r="BM9144" s="677"/>
      <c r="BN9144" s="677"/>
      <c r="BO9144" s="677"/>
      <c r="BP9144" s="677"/>
      <c r="BQ9144" s="677"/>
      <c r="BR9144" s="677"/>
      <c r="BS9144" s="677"/>
      <c r="BT9144" s="677"/>
      <c r="BU9144" s="677"/>
      <c r="BV9144" s="677"/>
      <c r="BW9144" s="677"/>
      <c r="BX9144" s="677"/>
      <c r="BY9144" s="677"/>
      <c r="BZ9144" s="677"/>
      <c r="CA9144" s="677"/>
      <c r="CB9144" s="677"/>
      <c r="CC9144" s="677"/>
      <c r="CD9144" s="677"/>
      <c r="CE9144" s="677"/>
      <c r="CF9144" s="677"/>
      <c r="CG9144" s="677"/>
    </row>
    <row r="9145" spans="1:85">
      <c r="A9145" s="54"/>
      <c r="B9145" s="46" t="s">
        <v>13812</v>
      </c>
      <c r="C9145" s="46" t="s">
        <v>31</v>
      </c>
      <c r="D9145" s="58" t="s">
        <v>10876</v>
      </c>
      <c r="E9145" s="58" t="s">
        <v>13813</v>
      </c>
      <c r="F9145" s="46" t="s">
        <v>13814</v>
      </c>
      <c r="G9145" s="58" t="s">
        <v>13815</v>
      </c>
      <c r="H9145" s="58" t="s">
        <v>13816</v>
      </c>
      <c r="I9145" s="74">
        <v>6576</v>
      </c>
      <c r="J9145" s="46" t="s">
        <v>1508</v>
      </c>
      <c r="K9145" s="75" t="s">
        <v>1509</v>
      </c>
      <c r="L9145" s="76">
        <f>SUM(M9145:X9145)</f>
        <v>6</v>
      </c>
      <c r="M9145" s="76"/>
      <c r="N9145" s="76">
        <v>3</v>
      </c>
      <c r="O9145" s="76"/>
      <c r="P9145" s="76"/>
      <c r="Q9145" s="76"/>
      <c r="R9145" s="76"/>
      <c r="S9145" s="76">
        <v>3</v>
      </c>
      <c r="T9145" s="76"/>
      <c r="U9145" s="76"/>
      <c r="V9145" s="76"/>
      <c r="W9145" s="76"/>
      <c r="X9145" s="76"/>
      <c r="Y9145" s="677"/>
      <c r="Z9145" s="677"/>
      <c r="AA9145" s="677"/>
      <c r="AB9145" s="677"/>
      <c r="AC9145" s="677"/>
      <c r="AD9145" s="677"/>
      <c r="AE9145" s="677"/>
      <c r="AF9145" s="677"/>
      <c r="AG9145" s="677"/>
      <c r="AH9145" s="677"/>
      <c r="AI9145" s="677"/>
      <c r="AJ9145" s="677"/>
      <c r="AK9145" s="677"/>
      <c r="AL9145" s="677"/>
      <c r="AM9145" s="677"/>
      <c r="AN9145" s="677"/>
      <c r="AO9145" s="677"/>
      <c r="AP9145" s="677"/>
      <c r="AQ9145" s="677"/>
      <c r="AR9145" s="677"/>
      <c r="AS9145" s="677"/>
      <c r="AT9145" s="677"/>
      <c r="AU9145" s="677"/>
      <c r="AV9145" s="677"/>
      <c r="AW9145" s="677"/>
      <c r="AX9145" s="677"/>
      <c r="AY9145" s="677"/>
      <c r="AZ9145" s="677"/>
      <c r="BA9145" s="677"/>
      <c r="BB9145" s="677"/>
      <c r="BC9145" s="677"/>
      <c r="BD9145" s="677"/>
      <c r="BE9145" s="677"/>
      <c r="BF9145" s="677"/>
      <c r="BG9145" s="677"/>
      <c r="BH9145" s="677"/>
      <c r="BI9145" s="677"/>
      <c r="BJ9145" s="677"/>
      <c r="BK9145" s="677"/>
      <c r="BL9145" s="677"/>
      <c r="BM9145" s="677"/>
      <c r="BN9145" s="677"/>
      <c r="BO9145" s="677"/>
      <c r="BP9145" s="677"/>
      <c r="BQ9145" s="677"/>
      <c r="BR9145" s="677"/>
      <c r="BS9145" s="677"/>
      <c r="BT9145" s="677"/>
      <c r="BU9145" s="677"/>
      <c r="BV9145" s="677"/>
      <c r="BW9145" s="677"/>
      <c r="BX9145" s="677"/>
      <c r="BY9145" s="677"/>
      <c r="BZ9145" s="677"/>
      <c r="CA9145" s="677"/>
      <c r="CB9145" s="677"/>
      <c r="CC9145" s="677"/>
      <c r="CD9145" s="677"/>
      <c r="CE9145" s="677"/>
      <c r="CF9145" s="677"/>
      <c r="CG9145" s="677"/>
    </row>
    <row r="9146" spans="1:85">
      <c r="A9146" s="54"/>
      <c r="B9146" s="54"/>
      <c r="C9146" s="54"/>
      <c r="D9146" s="77"/>
      <c r="E9146" s="54"/>
      <c r="F9146" s="54"/>
      <c r="G9146" s="77"/>
      <c r="H9146" s="77"/>
      <c r="I9146" s="79"/>
      <c r="J9146" s="54"/>
      <c r="K9146" s="75" t="s">
        <v>1501</v>
      </c>
      <c r="L9146" s="76">
        <f t="shared" ref="L9146:L9159" si="492">SUM(M9146:X9146)</f>
        <v>0</v>
      </c>
      <c r="M9146" s="76"/>
      <c r="N9146" s="76"/>
      <c r="O9146" s="76"/>
      <c r="P9146" s="76"/>
      <c r="Q9146" s="76"/>
      <c r="R9146" s="76"/>
      <c r="S9146" s="76"/>
      <c r="T9146" s="76"/>
      <c r="U9146" s="76"/>
      <c r="V9146" s="76"/>
      <c r="W9146" s="76"/>
      <c r="X9146" s="76"/>
      <c r="Y9146" s="677"/>
      <c r="Z9146" s="677"/>
      <c r="AA9146" s="677"/>
      <c r="AB9146" s="677"/>
      <c r="AC9146" s="677"/>
      <c r="AD9146" s="677"/>
      <c r="AE9146" s="677"/>
      <c r="AF9146" s="677"/>
      <c r="AG9146" s="677"/>
      <c r="AH9146" s="677"/>
      <c r="AI9146" s="677"/>
      <c r="AJ9146" s="677"/>
      <c r="AK9146" s="677"/>
      <c r="AL9146" s="677"/>
      <c r="AM9146" s="677"/>
      <c r="AN9146" s="677"/>
      <c r="AO9146" s="677"/>
      <c r="AP9146" s="677"/>
      <c r="AQ9146" s="677"/>
      <c r="AR9146" s="677"/>
      <c r="AS9146" s="677"/>
      <c r="AT9146" s="677"/>
      <c r="AU9146" s="677"/>
      <c r="AV9146" s="677"/>
      <c r="AW9146" s="677"/>
      <c r="AX9146" s="677"/>
      <c r="AY9146" s="677"/>
      <c r="AZ9146" s="677"/>
      <c r="BA9146" s="677"/>
      <c r="BB9146" s="677"/>
      <c r="BC9146" s="677"/>
      <c r="BD9146" s="677"/>
      <c r="BE9146" s="677"/>
      <c r="BF9146" s="677"/>
      <c r="BG9146" s="677"/>
      <c r="BH9146" s="677"/>
      <c r="BI9146" s="677"/>
      <c r="BJ9146" s="677"/>
      <c r="BK9146" s="677"/>
      <c r="BL9146" s="677"/>
      <c r="BM9146" s="677"/>
      <c r="BN9146" s="677"/>
      <c r="BO9146" s="677"/>
      <c r="BP9146" s="677"/>
      <c r="BQ9146" s="677"/>
      <c r="BR9146" s="677"/>
      <c r="BS9146" s="677"/>
      <c r="BT9146" s="677"/>
      <c r="BU9146" s="677"/>
      <c r="BV9146" s="677"/>
      <c r="BW9146" s="677"/>
      <c r="BX9146" s="677"/>
      <c r="BY9146" s="677"/>
      <c r="BZ9146" s="677"/>
      <c r="CA9146" s="677"/>
      <c r="CB9146" s="677"/>
      <c r="CC9146" s="677"/>
      <c r="CD9146" s="677"/>
      <c r="CE9146" s="677"/>
      <c r="CF9146" s="677"/>
      <c r="CG9146" s="677"/>
    </row>
    <row r="9147" spans="1:85">
      <c r="A9147" s="54"/>
      <c r="B9147" s="54"/>
      <c r="C9147" s="80"/>
      <c r="D9147" s="81"/>
      <c r="E9147" s="80"/>
      <c r="F9147" s="80"/>
      <c r="G9147" s="81"/>
      <c r="H9147" s="81"/>
      <c r="I9147" s="83"/>
      <c r="J9147" s="80"/>
      <c r="K9147" s="84" t="s">
        <v>1502</v>
      </c>
      <c r="L9147" s="76">
        <f t="shared" si="492"/>
        <v>0</v>
      </c>
      <c r="M9147" s="76"/>
      <c r="N9147" s="76"/>
      <c r="O9147" s="76"/>
      <c r="P9147" s="76"/>
      <c r="Q9147" s="76"/>
      <c r="R9147" s="76"/>
      <c r="S9147" s="76"/>
      <c r="T9147" s="76"/>
      <c r="U9147" s="76"/>
      <c r="V9147" s="76"/>
      <c r="W9147" s="76"/>
      <c r="X9147" s="76"/>
      <c r="Y9147" s="677"/>
      <c r="Z9147" s="677"/>
      <c r="AA9147" s="677"/>
      <c r="AB9147" s="677"/>
      <c r="AC9147" s="677"/>
      <c r="AD9147" s="677"/>
      <c r="AE9147" s="677"/>
      <c r="AF9147" s="677"/>
      <c r="AG9147" s="677"/>
      <c r="AH9147" s="677"/>
      <c r="AI9147" s="677"/>
      <c r="AJ9147" s="677"/>
      <c r="AK9147" s="677"/>
      <c r="AL9147" s="677"/>
      <c r="AM9147" s="677"/>
      <c r="AN9147" s="677"/>
      <c r="AO9147" s="677"/>
      <c r="AP9147" s="677"/>
      <c r="AQ9147" s="677"/>
      <c r="AR9147" s="677"/>
      <c r="AS9147" s="677"/>
      <c r="AT9147" s="677"/>
      <c r="AU9147" s="677"/>
      <c r="AV9147" s="677"/>
      <c r="AW9147" s="677"/>
      <c r="AX9147" s="677"/>
      <c r="AY9147" s="677"/>
      <c r="AZ9147" s="677"/>
      <c r="BA9147" s="677"/>
      <c r="BB9147" s="677"/>
      <c r="BC9147" s="677"/>
      <c r="BD9147" s="677"/>
      <c r="BE9147" s="677"/>
      <c r="BF9147" s="677"/>
      <c r="BG9147" s="677"/>
      <c r="BH9147" s="677"/>
      <c r="BI9147" s="677"/>
      <c r="BJ9147" s="677"/>
      <c r="BK9147" s="677"/>
      <c r="BL9147" s="677"/>
      <c r="BM9147" s="677"/>
      <c r="BN9147" s="677"/>
      <c r="BO9147" s="677"/>
      <c r="BP9147" s="677"/>
      <c r="BQ9147" s="677"/>
      <c r="BR9147" s="677"/>
      <c r="BS9147" s="677"/>
      <c r="BT9147" s="677"/>
      <c r="BU9147" s="677"/>
      <c r="BV9147" s="677"/>
      <c r="BW9147" s="677"/>
      <c r="BX9147" s="677"/>
      <c r="BY9147" s="677"/>
      <c r="BZ9147" s="677"/>
      <c r="CA9147" s="677"/>
      <c r="CB9147" s="677"/>
      <c r="CC9147" s="677"/>
      <c r="CD9147" s="677"/>
      <c r="CE9147" s="677"/>
      <c r="CF9147" s="677"/>
      <c r="CG9147" s="677"/>
    </row>
    <row r="9148" spans="1:85">
      <c r="A9148" s="54"/>
      <c r="B9148" s="54"/>
      <c r="C9148" s="46" t="s">
        <v>33</v>
      </c>
      <c r="D9148" s="58" t="s">
        <v>13817</v>
      </c>
      <c r="E9148" s="58" t="s">
        <v>13818</v>
      </c>
      <c r="F9148" s="46" t="s">
        <v>13819</v>
      </c>
      <c r="G9148" s="58" t="s">
        <v>13820</v>
      </c>
      <c r="H9148" s="58" t="s">
        <v>13821</v>
      </c>
      <c r="I9148" s="74">
        <v>0</v>
      </c>
      <c r="J9148" s="46" t="s">
        <v>1508</v>
      </c>
      <c r="K9148" s="75" t="s">
        <v>1509</v>
      </c>
      <c r="L9148" s="76">
        <f t="shared" si="492"/>
        <v>0</v>
      </c>
      <c r="M9148" s="76"/>
      <c r="N9148" s="76"/>
      <c r="O9148" s="76"/>
      <c r="P9148" s="76"/>
      <c r="Q9148" s="76"/>
      <c r="R9148" s="76"/>
      <c r="S9148" s="76"/>
      <c r="T9148" s="76"/>
      <c r="U9148" s="76"/>
      <c r="V9148" s="76"/>
      <c r="W9148" s="76"/>
      <c r="X9148" s="76"/>
      <c r="Y9148" s="677"/>
      <c r="Z9148" s="677"/>
      <c r="AA9148" s="677"/>
      <c r="AB9148" s="677"/>
      <c r="AC9148" s="677"/>
      <c r="AD9148" s="677"/>
      <c r="AE9148" s="677"/>
      <c r="AF9148" s="677"/>
      <c r="AG9148" s="677"/>
      <c r="AH9148" s="677"/>
      <c r="AI9148" s="677"/>
      <c r="AJ9148" s="677"/>
      <c r="AK9148" s="677"/>
      <c r="AL9148" s="677"/>
      <c r="AM9148" s="677"/>
      <c r="AN9148" s="677"/>
      <c r="AO9148" s="677"/>
      <c r="AP9148" s="677"/>
      <c r="AQ9148" s="677"/>
      <c r="AR9148" s="677"/>
      <c r="AS9148" s="677"/>
      <c r="AT9148" s="677"/>
      <c r="AU9148" s="677"/>
      <c r="AV9148" s="677"/>
      <c r="AW9148" s="677"/>
      <c r="AX9148" s="677"/>
      <c r="AY9148" s="677"/>
      <c r="AZ9148" s="677"/>
      <c r="BA9148" s="677"/>
      <c r="BB9148" s="677"/>
      <c r="BC9148" s="677"/>
      <c r="BD9148" s="677"/>
      <c r="BE9148" s="677"/>
      <c r="BF9148" s="677"/>
      <c r="BG9148" s="677"/>
      <c r="BH9148" s="677"/>
      <c r="BI9148" s="677"/>
      <c r="BJ9148" s="677"/>
      <c r="BK9148" s="677"/>
      <c r="BL9148" s="677"/>
      <c r="BM9148" s="677"/>
      <c r="BN9148" s="677"/>
      <c r="BO9148" s="677"/>
      <c r="BP9148" s="677"/>
      <c r="BQ9148" s="677"/>
      <c r="BR9148" s="677"/>
      <c r="BS9148" s="677"/>
      <c r="BT9148" s="677"/>
      <c r="BU9148" s="677"/>
      <c r="BV9148" s="677"/>
      <c r="BW9148" s="677"/>
      <c r="BX9148" s="677"/>
      <c r="BY9148" s="677"/>
      <c r="BZ9148" s="677"/>
      <c r="CA9148" s="677"/>
      <c r="CB9148" s="677"/>
      <c r="CC9148" s="677"/>
      <c r="CD9148" s="677"/>
      <c r="CE9148" s="677"/>
      <c r="CF9148" s="677"/>
      <c r="CG9148" s="677"/>
    </row>
    <row r="9149" spans="1:85">
      <c r="A9149" s="54"/>
      <c r="B9149" s="54"/>
      <c r="C9149" s="54"/>
      <c r="D9149" s="77"/>
      <c r="E9149" s="54"/>
      <c r="F9149" s="54"/>
      <c r="G9149" s="77"/>
      <c r="H9149" s="77"/>
      <c r="I9149" s="79"/>
      <c r="J9149" s="54"/>
      <c r="K9149" s="75" t="s">
        <v>1501</v>
      </c>
      <c r="L9149" s="76">
        <f t="shared" si="492"/>
        <v>0</v>
      </c>
      <c r="M9149" s="76"/>
      <c r="N9149" s="76"/>
      <c r="O9149" s="76"/>
      <c r="P9149" s="76"/>
      <c r="Q9149" s="76"/>
      <c r="R9149" s="76"/>
      <c r="S9149" s="76"/>
      <c r="T9149" s="76"/>
      <c r="U9149" s="76"/>
      <c r="V9149" s="76"/>
      <c r="W9149" s="76"/>
      <c r="X9149" s="76"/>
      <c r="Y9149" s="677"/>
      <c r="Z9149" s="677"/>
      <c r="AA9149" s="677"/>
      <c r="AB9149" s="677"/>
      <c r="AC9149" s="677"/>
      <c r="AD9149" s="677"/>
      <c r="AE9149" s="677"/>
      <c r="AF9149" s="677"/>
      <c r="AG9149" s="677"/>
      <c r="AH9149" s="677"/>
      <c r="AI9149" s="677"/>
      <c r="AJ9149" s="677"/>
      <c r="AK9149" s="677"/>
      <c r="AL9149" s="677"/>
      <c r="AM9149" s="677"/>
      <c r="AN9149" s="677"/>
      <c r="AO9149" s="677"/>
      <c r="AP9149" s="677"/>
      <c r="AQ9149" s="677"/>
      <c r="AR9149" s="677"/>
      <c r="AS9149" s="677"/>
      <c r="AT9149" s="677"/>
      <c r="AU9149" s="677"/>
      <c r="AV9149" s="677"/>
      <c r="AW9149" s="677"/>
      <c r="AX9149" s="677"/>
      <c r="AY9149" s="677"/>
      <c r="AZ9149" s="677"/>
      <c r="BA9149" s="677"/>
      <c r="BB9149" s="677"/>
      <c r="BC9149" s="677"/>
      <c r="BD9149" s="677"/>
      <c r="BE9149" s="677"/>
      <c r="BF9149" s="677"/>
      <c r="BG9149" s="677"/>
      <c r="BH9149" s="677"/>
      <c r="BI9149" s="677"/>
      <c r="BJ9149" s="677"/>
      <c r="BK9149" s="677"/>
      <c r="BL9149" s="677"/>
      <c r="BM9149" s="677"/>
      <c r="BN9149" s="677"/>
      <c r="BO9149" s="677"/>
      <c r="BP9149" s="677"/>
      <c r="BQ9149" s="677"/>
      <c r="BR9149" s="677"/>
      <c r="BS9149" s="677"/>
      <c r="BT9149" s="677"/>
      <c r="BU9149" s="677"/>
      <c r="BV9149" s="677"/>
      <c r="BW9149" s="677"/>
      <c r="BX9149" s="677"/>
      <c r="BY9149" s="677"/>
      <c r="BZ9149" s="677"/>
      <c r="CA9149" s="677"/>
      <c r="CB9149" s="677"/>
      <c r="CC9149" s="677"/>
      <c r="CD9149" s="677"/>
      <c r="CE9149" s="677"/>
      <c r="CF9149" s="677"/>
      <c r="CG9149" s="677"/>
    </row>
    <row r="9150" spans="1:85">
      <c r="A9150" s="54"/>
      <c r="B9150" s="54"/>
      <c r="C9150" s="80"/>
      <c r="D9150" s="81"/>
      <c r="E9150" s="80"/>
      <c r="F9150" s="80"/>
      <c r="G9150" s="81"/>
      <c r="H9150" s="81"/>
      <c r="I9150" s="83"/>
      <c r="J9150" s="80"/>
      <c r="K9150" s="84" t="s">
        <v>1502</v>
      </c>
      <c r="L9150" s="76">
        <f t="shared" si="492"/>
        <v>4</v>
      </c>
      <c r="M9150" s="76">
        <v>1</v>
      </c>
      <c r="N9150" s="76"/>
      <c r="O9150" s="76"/>
      <c r="P9150" s="76"/>
      <c r="Q9150" s="76"/>
      <c r="R9150" s="76"/>
      <c r="S9150" s="76">
        <v>1</v>
      </c>
      <c r="T9150" s="76"/>
      <c r="U9150" s="76"/>
      <c r="V9150" s="76"/>
      <c r="W9150" s="76">
        <v>2</v>
      </c>
      <c r="X9150" s="76"/>
      <c r="Y9150" s="677"/>
      <c r="Z9150" s="677"/>
      <c r="AA9150" s="677"/>
      <c r="AB9150" s="677"/>
      <c r="AC9150" s="677"/>
      <c r="AD9150" s="677"/>
      <c r="AE9150" s="677"/>
      <c r="AF9150" s="677"/>
      <c r="AG9150" s="677"/>
      <c r="AH9150" s="677"/>
      <c r="AI9150" s="677"/>
      <c r="AJ9150" s="677"/>
      <c r="AK9150" s="677"/>
      <c r="AL9150" s="677"/>
      <c r="AM9150" s="677"/>
      <c r="AN9150" s="677"/>
      <c r="AO9150" s="677"/>
      <c r="AP9150" s="677"/>
      <c r="AQ9150" s="677"/>
      <c r="AR9150" s="677"/>
      <c r="AS9150" s="677"/>
      <c r="AT9150" s="677"/>
      <c r="AU9150" s="677"/>
      <c r="AV9150" s="677"/>
      <c r="AW9150" s="677"/>
      <c r="AX9150" s="677"/>
      <c r="AY9150" s="677"/>
      <c r="AZ9150" s="677"/>
      <c r="BA9150" s="677"/>
      <c r="BB9150" s="677"/>
      <c r="BC9150" s="677"/>
      <c r="BD9150" s="677"/>
      <c r="BE9150" s="677"/>
      <c r="BF9150" s="677"/>
      <c r="BG9150" s="677"/>
      <c r="BH9150" s="677"/>
      <c r="BI9150" s="677"/>
      <c r="BJ9150" s="677"/>
      <c r="BK9150" s="677"/>
      <c r="BL9150" s="677"/>
      <c r="BM9150" s="677"/>
      <c r="BN9150" s="677"/>
      <c r="BO9150" s="677"/>
      <c r="BP9150" s="677"/>
      <c r="BQ9150" s="677"/>
      <c r="BR9150" s="677"/>
      <c r="BS9150" s="677"/>
      <c r="BT9150" s="677"/>
      <c r="BU9150" s="677"/>
      <c r="BV9150" s="677"/>
      <c r="BW9150" s="677"/>
      <c r="BX9150" s="677"/>
      <c r="BY9150" s="677"/>
      <c r="BZ9150" s="677"/>
      <c r="CA9150" s="677"/>
      <c r="CB9150" s="677"/>
      <c r="CC9150" s="677"/>
      <c r="CD9150" s="677"/>
      <c r="CE9150" s="677"/>
      <c r="CF9150" s="677"/>
      <c r="CG9150" s="677"/>
    </row>
    <row r="9151" spans="1:85">
      <c r="A9151" s="54"/>
      <c r="B9151" s="54"/>
      <c r="C9151" s="46" t="s">
        <v>33</v>
      </c>
      <c r="D9151" s="58" t="s">
        <v>13822</v>
      </c>
      <c r="E9151" s="58" t="s">
        <v>13823</v>
      </c>
      <c r="F9151" s="46" t="s">
        <v>13824</v>
      </c>
      <c r="G9151" s="58" t="s">
        <v>13825</v>
      </c>
      <c r="H9151" s="58" t="s">
        <v>13826</v>
      </c>
      <c r="I9151" s="74">
        <v>0</v>
      </c>
      <c r="J9151" s="46" t="s">
        <v>1508</v>
      </c>
      <c r="K9151" s="75" t="s">
        <v>1509</v>
      </c>
      <c r="L9151" s="76">
        <f t="shared" si="492"/>
        <v>0</v>
      </c>
      <c r="M9151" s="76"/>
      <c r="N9151" s="76"/>
      <c r="O9151" s="76"/>
      <c r="P9151" s="76"/>
      <c r="Q9151" s="76"/>
      <c r="R9151" s="76"/>
      <c r="S9151" s="76"/>
      <c r="T9151" s="76"/>
      <c r="U9151" s="76"/>
      <c r="V9151" s="76"/>
      <c r="W9151" s="76"/>
      <c r="X9151" s="76"/>
      <c r="Y9151" s="677"/>
      <c r="Z9151" s="677"/>
      <c r="AA9151" s="677"/>
      <c r="AB9151" s="677"/>
      <c r="AC9151" s="677"/>
      <c r="AD9151" s="677"/>
      <c r="AE9151" s="677"/>
      <c r="AF9151" s="677"/>
      <c r="AG9151" s="677"/>
      <c r="AH9151" s="677"/>
      <c r="AI9151" s="677"/>
      <c r="AJ9151" s="677"/>
      <c r="AK9151" s="677"/>
      <c r="AL9151" s="677"/>
      <c r="AM9151" s="677"/>
      <c r="AN9151" s="677"/>
      <c r="AO9151" s="677"/>
      <c r="AP9151" s="677"/>
      <c r="AQ9151" s="677"/>
      <c r="AR9151" s="677"/>
      <c r="AS9151" s="677"/>
      <c r="AT9151" s="677"/>
      <c r="AU9151" s="677"/>
      <c r="AV9151" s="677"/>
      <c r="AW9151" s="677"/>
      <c r="AX9151" s="677"/>
      <c r="AY9151" s="677"/>
      <c r="AZ9151" s="677"/>
      <c r="BA9151" s="677"/>
      <c r="BB9151" s="677"/>
      <c r="BC9151" s="677"/>
      <c r="BD9151" s="677"/>
      <c r="BE9151" s="677"/>
      <c r="BF9151" s="677"/>
      <c r="BG9151" s="677"/>
      <c r="BH9151" s="677"/>
      <c r="BI9151" s="677"/>
      <c r="BJ9151" s="677"/>
      <c r="BK9151" s="677"/>
      <c r="BL9151" s="677"/>
      <c r="BM9151" s="677"/>
      <c r="BN9151" s="677"/>
      <c r="BO9151" s="677"/>
      <c r="BP9151" s="677"/>
      <c r="BQ9151" s="677"/>
      <c r="BR9151" s="677"/>
      <c r="BS9151" s="677"/>
      <c r="BT9151" s="677"/>
      <c r="BU9151" s="677"/>
      <c r="BV9151" s="677"/>
      <c r="BW9151" s="677"/>
      <c r="BX9151" s="677"/>
      <c r="BY9151" s="677"/>
      <c r="BZ9151" s="677"/>
      <c r="CA9151" s="677"/>
      <c r="CB9151" s="677"/>
      <c r="CC9151" s="677"/>
      <c r="CD9151" s="677"/>
      <c r="CE9151" s="677"/>
      <c r="CF9151" s="677"/>
      <c r="CG9151" s="677"/>
    </row>
    <row r="9152" spans="1:85">
      <c r="A9152" s="54"/>
      <c r="B9152" s="54"/>
      <c r="C9152" s="54"/>
      <c r="D9152" s="77"/>
      <c r="E9152" s="54"/>
      <c r="F9152" s="54"/>
      <c r="G9152" s="77"/>
      <c r="H9152" s="77"/>
      <c r="I9152" s="79"/>
      <c r="J9152" s="54"/>
      <c r="K9152" s="75" t="s">
        <v>1501</v>
      </c>
      <c r="L9152" s="76">
        <f t="shared" si="492"/>
        <v>0</v>
      </c>
      <c r="M9152" s="76"/>
      <c r="N9152" s="76"/>
      <c r="O9152" s="76"/>
      <c r="P9152" s="76"/>
      <c r="Q9152" s="76"/>
      <c r="R9152" s="76"/>
      <c r="S9152" s="76"/>
      <c r="T9152" s="76"/>
      <c r="U9152" s="76"/>
      <c r="V9152" s="76"/>
      <c r="W9152" s="76"/>
      <c r="X9152" s="76"/>
      <c r="Y9152" s="677"/>
      <c r="Z9152" s="677"/>
      <c r="AA9152" s="677"/>
      <c r="AB9152" s="677"/>
      <c r="AC9152" s="677"/>
      <c r="AD9152" s="677"/>
      <c r="AE9152" s="677"/>
      <c r="AF9152" s="677"/>
      <c r="AG9152" s="677"/>
      <c r="AH9152" s="677"/>
      <c r="AI9152" s="677"/>
      <c r="AJ9152" s="677"/>
      <c r="AK9152" s="677"/>
      <c r="AL9152" s="677"/>
      <c r="AM9152" s="677"/>
      <c r="AN9152" s="677"/>
      <c r="AO9152" s="677"/>
      <c r="AP9152" s="677"/>
      <c r="AQ9152" s="677"/>
      <c r="AR9152" s="677"/>
      <c r="AS9152" s="677"/>
      <c r="AT9152" s="677"/>
      <c r="AU9152" s="677"/>
      <c r="AV9152" s="677"/>
      <c r="AW9152" s="677"/>
      <c r="AX9152" s="677"/>
      <c r="AY9152" s="677"/>
      <c r="AZ9152" s="677"/>
      <c r="BA9152" s="677"/>
      <c r="BB9152" s="677"/>
      <c r="BC9152" s="677"/>
      <c r="BD9152" s="677"/>
      <c r="BE9152" s="677"/>
      <c r="BF9152" s="677"/>
      <c r="BG9152" s="677"/>
      <c r="BH9152" s="677"/>
      <c r="BI9152" s="677"/>
      <c r="BJ9152" s="677"/>
      <c r="BK9152" s="677"/>
      <c r="BL9152" s="677"/>
      <c r="BM9152" s="677"/>
      <c r="BN9152" s="677"/>
      <c r="BO9152" s="677"/>
      <c r="BP9152" s="677"/>
      <c r="BQ9152" s="677"/>
      <c r="BR9152" s="677"/>
      <c r="BS9152" s="677"/>
      <c r="BT9152" s="677"/>
      <c r="BU9152" s="677"/>
      <c r="BV9152" s="677"/>
      <c r="BW9152" s="677"/>
      <c r="BX9152" s="677"/>
      <c r="BY9152" s="677"/>
      <c r="BZ9152" s="677"/>
      <c r="CA9152" s="677"/>
      <c r="CB9152" s="677"/>
      <c r="CC9152" s="677"/>
      <c r="CD9152" s="677"/>
      <c r="CE9152" s="677"/>
      <c r="CF9152" s="677"/>
      <c r="CG9152" s="677"/>
    </row>
    <row r="9153" spans="1:85">
      <c r="A9153" s="54"/>
      <c r="B9153" s="54"/>
      <c r="C9153" s="80"/>
      <c r="D9153" s="81"/>
      <c r="E9153" s="80"/>
      <c r="F9153" s="80"/>
      <c r="G9153" s="81"/>
      <c r="H9153" s="81"/>
      <c r="I9153" s="83"/>
      <c r="J9153" s="80"/>
      <c r="K9153" s="84" t="s">
        <v>1502</v>
      </c>
      <c r="L9153" s="76">
        <f t="shared" si="492"/>
        <v>4</v>
      </c>
      <c r="M9153" s="76">
        <v>2</v>
      </c>
      <c r="N9153" s="76"/>
      <c r="O9153" s="76"/>
      <c r="P9153" s="76"/>
      <c r="Q9153" s="76"/>
      <c r="R9153" s="76"/>
      <c r="S9153" s="76"/>
      <c r="T9153" s="76"/>
      <c r="U9153" s="76"/>
      <c r="V9153" s="76"/>
      <c r="W9153" s="76">
        <v>2</v>
      </c>
      <c r="X9153" s="76"/>
      <c r="Y9153" s="677"/>
      <c r="Z9153" s="677"/>
      <c r="AA9153" s="677"/>
      <c r="AB9153" s="677"/>
      <c r="AC9153" s="677"/>
      <c r="AD9153" s="677"/>
      <c r="AE9153" s="677"/>
      <c r="AF9153" s="677"/>
      <c r="AG9153" s="677"/>
      <c r="AH9153" s="677"/>
      <c r="AI9153" s="677"/>
      <c r="AJ9153" s="677"/>
      <c r="AK9153" s="677"/>
      <c r="AL9153" s="677"/>
      <c r="AM9153" s="677"/>
      <c r="AN9153" s="677"/>
      <c r="AO9153" s="677"/>
      <c r="AP9153" s="677"/>
      <c r="AQ9153" s="677"/>
      <c r="AR9153" s="677"/>
      <c r="AS9153" s="677"/>
      <c r="AT9153" s="677"/>
      <c r="AU9153" s="677"/>
      <c r="AV9153" s="677"/>
      <c r="AW9153" s="677"/>
      <c r="AX9153" s="677"/>
      <c r="AY9153" s="677"/>
      <c r="AZ9153" s="677"/>
      <c r="BA9153" s="677"/>
      <c r="BB9153" s="677"/>
      <c r="BC9153" s="677"/>
      <c r="BD9153" s="677"/>
      <c r="BE9153" s="677"/>
      <c r="BF9153" s="677"/>
      <c r="BG9153" s="677"/>
      <c r="BH9153" s="677"/>
      <c r="BI9153" s="677"/>
      <c r="BJ9153" s="677"/>
      <c r="BK9153" s="677"/>
      <c r="BL9153" s="677"/>
      <c r="BM9153" s="677"/>
      <c r="BN9153" s="677"/>
      <c r="BO9153" s="677"/>
      <c r="BP9153" s="677"/>
      <c r="BQ9153" s="677"/>
      <c r="BR9153" s="677"/>
      <c r="BS9153" s="677"/>
      <c r="BT9153" s="677"/>
      <c r="BU9153" s="677"/>
      <c r="BV9153" s="677"/>
      <c r="BW9153" s="677"/>
      <c r="BX9153" s="677"/>
      <c r="BY9153" s="677"/>
      <c r="BZ9153" s="677"/>
      <c r="CA9153" s="677"/>
      <c r="CB9153" s="677"/>
      <c r="CC9153" s="677"/>
      <c r="CD9153" s="677"/>
      <c r="CE9153" s="677"/>
      <c r="CF9153" s="677"/>
      <c r="CG9153" s="677"/>
    </row>
    <row r="9154" spans="1:85">
      <c r="A9154" s="54"/>
      <c r="B9154" s="54"/>
      <c r="C9154" s="46" t="s">
        <v>33</v>
      </c>
      <c r="D9154" s="58" t="s">
        <v>13827</v>
      </c>
      <c r="E9154" s="58" t="s">
        <v>13828</v>
      </c>
      <c r="F9154" s="46" t="s">
        <v>13829</v>
      </c>
      <c r="G9154" s="58" t="s">
        <v>13830</v>
      </c>
      <c r="H9154" s="58" t="s">
        <v>3953</v>
      </c>
      <c r="I9154" s="74">
        <v>0</v>
      </c>
      <c r="J9154" s="46" t="s">
        <v>1508</v>
      </c>
      <c r="K9154" s="75" t="s">
        <v>1509</v>
      </c>
      <c r="L9154" s="76">
        <f t="shared" si="492"/>
        <v>0</v>
      </c>
      <c r="M9154" s="76"/>
      <c r="N9154" s="76"/>
      <c r="O9154" s="76"/>
      <c r="P9154" s="76"/>
      <c r="Q9154" s="76"/>
      <c r="R9154" s="76"/>
      <c r="S9154" s="76"/>
      <c r="T9154" s="76"/>
      <c r="U9154" s="76"/>
      <c r="V9154" s="76"/>
      <c r="W9154" s="76"/>
      <c r="X9154" s="76"/>
      <c r="Y9154" s="677"/>
      <c r="Z9154" s="677"/>
      <c r="AA9154" s="677"/>
      <c r="AB9154" s="677"/>
      <c r="AC9154" s="677"/>
      <c r="AD9154" s="677"/>
      <c r="AE9154" s="677"/>
      <c r="AF9154" s="677"/>
      <c r="AG9154" s="677"/>
      <c r="AH9154" s="677"/>
      <c r="AI9154" s="677"/>
      <c r="AJ9154" s="677"/>
      <c r="AK9154" s="677"/>
      <c r="AL9154" s="677"/>
      <c r="AM9154" s="677"/>
      <c r="AN9154" s="677"/>
      <c r="AO9154" s="677"/>
      <c r="AP9154" s="677"/>
      <c r="AQ9154" s="677"/>
      <c r="AR9154" s="677"/>
      <c r="AS9154" s="677"/>
      <c r="AT9154" s="677"/>
      <c r="AU9154" s="677"/>
      <c r="AV9154" s="677"/>
      <c r="AW9154" s="677"/>
      <c r="AX9154" s="677"/>
      <c r="AY9154" s="677"/>
      <c r="AZ9154" s="677"/>
      <c r="BA9154" s="677"/>
      <c r="BB9154" s="677"/>
      <c r="BC9154" s="677"/>
      <c r="BD9154" s="677"/>
      <c r="BE9154" s="677"/>
      <c r="BF9154" s="677"/>
      <c r="BG9154" s="677"/>
      <c r="BH9154" s="677"/>
      <c r="BI9154" s="677"/>
      <c r="BJ9154" s="677"/>
      <c r="BK9154" s="677"/>
      <c r="BL9154" s="677"/>
      <c r="BM9154" s="677"/>
      <c r="BN9154" s="677"/>
      <c r="BO9154" s="677"/>
      <c r="BP9154" s="677"/>
      <c r="BQ9154" s="677"/>
      <c r="BR9154" s="677"/>
      <c r="BS9154" s="677"/>
      <c r="BT9154" s="677"/>
      <c r="BU9154" s="677"/>
      <c r="BV9154" s="677"/>
      <c r="BW9154" s="677"/>
      <c r="BX9154" s="677"/>
      <c r="BY9154" s="677"/>
      <c r="BZ9154" s="677"/>
      <c r="CA9154" s="677"/>
      <c r="CB9154" s="677"/>
      <c r="CC9154" s="677"/>
      <c r="CD9154" s="677"/>
      <c r="CE9154" s="677"/>
      <c r="CF9154" s="677"/>
      <c r="CG9154" s="677"/>
    </row>
    <row r="9155" spans="1:85">
      <c r="A9155" s="54"/>
      <c r="B9155" s="54"/>
      <c r="C9155" s="54"/>
      <c r="D9155" s="77"/>
      <c r="E9155" s="54"/>
      <c r="F9155" s="54"/>
      <c r="G9155" s="77"/>
      <c r="H9155" s="77"/>
      <c r="I9155" s="79"/>
      <c r="J9155" s="54"/>
      <c r="K9155" s="75" t="s">
        <v>1501</v>
      </c>
      <c r="L9155" s="76">
        <f t="shared" si="492"/>
        <v>0</v>
      </c>
      <c r="M9155" s="76"/>
      <c r="N9155" s="76"/>
      <c r="O9155" s="76"/>
      <c r="P9155" s="76"/>
      <c r="Q9155" s="76"/>
      <c r="R9155" s="76"/>
      <c r="S9155" s="76"/>
      <c r="T9155" s="76"/>
      <c r="U9155" s="76"/>
      <c r="V9155" s="76"/>
      <c r="W9155" s="76"/>
      <c r="X9155" s="76"/>
      <c r="Y9155" s="677"/>
      <c r="Z9155" s="677"/>
      <c r="AA9155" s="677"/>
      <c r="AB9155" s="677"/>
      <c r="AC9155" s="677"/>
      <c r="AD9155" s="677"/>
      <c r="AE9155" s="677"/>
      <c r="AF9155" s="677"/>
      <c r="AG9155" s="677"/>
      <c r="AH9155" s="677"/>
      <c r="AI9155" s="677"/>
      <c r="AJ9155" s="677"/>
      <c r="AK9155" s="677"/>
      <c r="AL9155" s="677"/>
      <c r="AM9155" s="677"/>
      <c r="AN9155" s="677"/>
      <c r="AO9155" s="677"/>
      <c r="AP9155" s="677"/>
      <c r="AQ9155" s="677"/>
      <c r="AR9155" s="677"/>
      <c r="AS9155" s="677"/>
      <c r="AT9155" s="677"/>
      <c r="AU9155" s="677"/>
      <c r="AV9155" s="677"/>
      <c r="AW9155" s="677"/>
      <c r="AX9155" s="677"/>
      <c r="AY9155" s="677"/>
      <c r="AZ9155" s="677"/>
      <c r="BA9155" s="677"/>
      <c r="BB9155" s="677"/>
      <c r="BC9155" s="677"/>
      <c r="BD9155" s="677"/>
      <c r="BE9155" s="677"/>
      <c r="BF9155" s="677"/>
      <c r="BG9155" s="677"/>
      <c r="BH9155" s="677"/>
      <c r="BI9155" s="677"/>
      <c r="BJ9155" s="677"/>
      <c r="BK9155" s="677"/>
      <c r="BL9155" s="677"/>
      <c r="BM9155" s="677"/>
      <c r="BN9155" s="677"/>
      <c r="BO9155" s="677"/>
      <c r="BP9155" s="677"/>
      <c r="BQ9155" s="677"/>
      <c r="BR9155" s="677"/>
      <c r="BS9155" s="677"/>
      <c r="BT9155" s="677"/>
      <c r="BU9155" s="677"/>
      <c r="BV9155" s="677"/>
      <c r="BW9155" s="677"/>
      <c r="BX9155" s="677"/>
      <c r="BY9155" s="677"/>
      <c r="BZ9155" s="677"/>
      <c r="CA9155" s="677"/>
      <c r="CB9155" s="677"/>
      <c r="CC9155" s="677"/>
      <c r="CD9155" s="677"/>
      <c r="CE9155" s="677"/>
      <c r="CF9155" s="677"/>
      <c r="CG9155" s="677"/>
    </row>
    <row r="9156" spans="1:85">
      <c r="A9156" s="54"/>
      <c r="B9156" s="54"/>
      <c r="C9156" s="80"/>
      <c r="D9156" s="81"/>
      <c r="E9156" s="80"/>
      <c r="F9156" s="80"/>
      <c r="G9156" s="81"/>
      <c r="H9156" s="81"/>
      <c r="I9156" s="83"/>
      <c r="J9156" s="80"/>
      <c r="K9156" s="84" t="s">
        <v>1502</v>
      </c>
      <c r="L9156" s="76">
        <f t="shared" si="492"/>
        <v>2</v>
      </c>
      <c r="M9156" s="76"/>
      <c r="N9156" s="76"/>
      <c r="O9156" s="76">
        <v>1</v>
      </c>
      <c r="P9156" s="76"/>
      <c r="Q9156" s="76"/>
      <c r="R9156" s="76"/>
      <c r="S9156" s="76"/>
      <c r="T9156" s="76">
        <v>1</v>
      </c>
      <c r="U9156" s="76"/>
      <c r="V9156" s="76"/>
      <c r="W9156" s="76"/>
      <c r="X9156" s="76"/>
      <c r="Y9156" s="677"/>
      <c r="Z9156" s="677"/>
      <c r="AA9156" s="677"/>
      <c r="AB9156" s="677"/>
      <c r="AC9156" s="677"/>
      <c r="AD9156" s="677"/>
      <c r="AE9156" s="677"/>
      <c r="AF9156" s="677"/>
      <c r="AG9156" s="677"/>
      <c r="AH9156" s="677"/>
      <c r="AI9156" s="677"/>
      <c r="AJ9156" s="677"/>
      <c r="AK9156" s="677"/>
      <c r="AL9156" s="677"/>
      <c r="AM9156" s="677"/>
      <c r="AN9156" s="677"/>
      <c r="AO9156" s="677"/>
      <c r="AP9156" s="677"/>
      <c r="AQ9156" s="677"/>
      <c r="AR9156" s="677"/>
      <c r="AS9156" s="677"/>
      <c r="AT9156" s="677"/>
      <c r="AU9156" s="677"/>
      <c r="AV9156" s="677"/>
      <c r="AW9156" s="677"/>
      <c r="AX9156" s="677"/>
      <c r="AY9156" s="677"/>
      <c r="AZ9156" s="677"/>
      <c r="BA9156" s="677"/>
      <c r="BB9156" s="677"/>
      <c r="BC9156" s="677"/>
      <c r="BD9156" s="677"/>
      <c r="BE9156" s="677"/>
      <c r="BF9156" s="677"/>
      <c r="BG9156" s="677"/>
      <c r="BH9156" s="677"/>
      <c r="BI9156" s="677"/>
      <c r="BJ9156" s="677"/>
      <c r="BK9156" s="677"/>
      <c r="BL9156" s="677"/>
      <c r="BM9156" s="677"/>
      <c r="BN9156" s="677"/>
      <c r="BO9156" s="677"/>
      <c r="BP9156" s="677"/>
      <c r="BQ9156" s="677"/>
      <c r="BR9156" s="677"/>
      <c r="BS9156" s="677"/>
      <c r="BT9156" s="677"/>
      <c r="BU9156" s="677"/>
      <c r="BV9156" s="677"/>
      <c r="BW9156" s="677"/>
      <c r="BX9156" s="677"/>
      <c r="BY9156" s="677"/>
      <c r="BZ9156" s="677"/>
      <c r="CA9156" s="677"/>
      <c r="CB9156" s="677"/>
      <c r="CC9156" s="677"/>
      <c r="CD9156" s="677"/>
      <c r="CE9156" s="677"/>
      <c r="CF9156" s="677"/>
      <c r="CG9156" s="677"/>
    </row>
    <row r="9157" spans="1:85">
      <c r="A9157" s="54"/>
      <c r="B9157" s="54"/>
      <c r="C9157" s="46" t="s">
        <v>33</v>
      </c>
      <c r="D9157" s="58" t="s">
        <v>13831</v>
      </c>
      <c r="E9157" s="58" t="s">
        <v>13832</v>
      </c>
      <c r="F9157" s="46" t="s">
        <v>13833</v>
      </c>
      <c r="G9157" s="58" t="s">
        <v>13834</v>
      </c>
      <c r="H9157" s="58" t="s">
        <v>13835</v>
      </c>
      <c r="I9157" s="74">
        <v>2622</v>
      </c>
      <c r="J9157" s="46" t="s">
        <v>1508</v>
      </c>
      <c r="K9157" s="75" t="s">
        <v>1509</v>
      </c>
      <c r="L9157" s="76">
        <f t="shared" si="492"/>
        <v>6</v>
      </c>
      <c r="M9157" s="76">
        <v>3</v>
      </c>
      <c r="N9157" s="76">
        <v>1</v>
      </c>
      <c r="O9157" s="76">
        <v>1</v>
      </c>
      <c r="P9157" s="76"/>
      <c r="Q9157" s="76"/>
      <c r="R9157" s="76"/>
      <c r="S9157" s="76"/>
      <c r="T9157" s="76">
        <v>1</v>
      </c>
      <c r="U9157" s="76"/>
      <c r="V9157" s="76"/>
      <c r="W9157" s="76"/>
      <c r="X9157" s="76"/>
      <c r="Y9157" s="677"/>
      <c r="Z9157" s="677"/>
      <c r="AA9157" s="677"/>
      <c r="AB9157" s="677"/>
      <c r="AC9157" s="677"/>
      <c r="AD9157" s="677"/>
      <c r="AE9157" s="677"/>
      <c r="AF9157" s="677"/>
      <c r="AG9157" s="677"/>
      <c r="AH9157" s="677"/>
      <c r="AI9157" s="677"/>
      <c r="AJ9157" s="677"/>
      <c r="AK9157" s="677"/>
      <c r="AL9157" s="677"/>
      <c r="AM9157" s="677"/>
      <c r="AN9157" s="677"/>
      <c r="AO9157" s="677"/>
      <c r="AP9157" s="677"/>
      <c r="AQ9157" s="677"/>
      <c r="AR9157" s="677"/>
      <c r="AS9157" s="677"/>
      <c r="AT9157" s="677"/>
      <c r="AU9157" s="677"/>
      <c r="AV9157" s="677"/>
      <c r="AW9157" s="677"/>
      <c r="AX9157" s="677"/>
      <c r="AY9157" s="677"/>
      <c r="AZ9157" s="677"/>
      <c r="BA9157" s="677"/>
      <c r="BB9157" s="677"/>
      <c r="BC9157" s="677"/>
      <c r="BD9157" s="677"/>
      <c r="BE9157" s="677"/>
      <c r="BF9157" s="677"/>
      <c r="BG9157" s="677"/>
      <c r="BH9157" s="677"/>
      <c r="BI9157" s="677"/>
      <c r="BJ9157" s="677"/>
      <c r="BK9157" s="677"/>
      <c r="BL9157" s="677"/>
      <c r="BM9157" s="677"/>
      <c r="BN9157" s="677"/>
      <c r="BO9157" s="677"/>
      <c r="BP9157" s="677"/>
      <c r="BQ9157" s="677"/>
      <c r="BR9157" s="677"/>
      <c r="BS9157" s="677"/>
      <c r="BT9157" s="677"/>
      <c r="BU9157" s="677"/>
      <c r="BV9157" s="677"/>
      <c r="BW9157" s="677"/>
      <c r="BX9157" s="677"/>
      <c r="BY9157" s="677"/>
      <c r="BZ9157" s="677"/>
      <c r="CA9157" s="677"/>
      <c r="CB9157" s="677"/>
      <c r="CC9157" s="677"/>
      <c r="CD9157" s="677"/>
      <c r="CE9157" s="677"/>
      <c r="CF9157" s="677"/>
      <c r="CG9157" s="677"/>
    </row>
    <row r="9158" spans="1:85">
      <c r="A9158" s="54"/>
      <c r="B9158" s="54"/>
      <c r="C9158" s="54"/>
      <c r="D9158" s="77"/>
      <c r="E9158" s="54"/>
      <c r="F9158" s="54"/>
      <c r="G9158" s="77"/>
      <c r="H9158" s="77"/>
      <c r="I9158" s="79"/>
      <c r="J9158" s="54"/>
      <c r="K9158" s="75" t="s">
        <v>1501</v>
      </c>
      <c r="L9158" s="76">
        <f t="shared" si="492"/>
        <v>0</v>
      </c>
      <c r="M9158" s="76"/>
      <c r="N9158" s="76"/>
      <c r="O9158" s="76"/>
      <c r="P9158" s="76"/>
      <c r="Q9158" s="76"/>
      <c r="R9158" s="76"/>
      <c r="S9158" s="76"/>
      <c r="T9158" s="76"/>
      <c r="U9158" s="76"/>
      <c r="V9158" s="76"/>
      <c r="W9158" s="76"/>
      <c r="X9158" s="76"/>
      <c r="Y9158" s="677"/>
      <c r="Z9158" s="677"/>
      <c r="AA9158" s="677"/>
      <c r="AB9158" s="677"/>
      <c r="AC9158" s="677"/>
      <c r="AD9158" s="677"/>
      <c r="AE9158" s="677"/>
      <c r="AF9158" s="677"/>
      <c r="AG9158" s="677"/>
      <c r="AH9158" s="677"/>
      <c r="AI9158" s="677"/>
      <c r="AJ9158" s="677"/>
      <c r="AK9158" s="677"/>
      <c r="AL9158" s="677"/>
      <c r="AM9158" s="677"/>
      <c r="AN9158" s="677"/>
      <c r="AO9158" s="677"/>
      <c r="AP9158" s="677"/>
      <c r="AQ9158" s="677"/>
      <c r="AR9158" s="677"/>
      <c r="AS9158" s="677"/>
      <c r="AT9158" s="677"/>
      <c r="AU9158" s="677"/>
      <c r="AV9158" s="677"/>
      <c r="AW9158" s="677"/>
      <c r="AX9158" s="677"/>
      <c r="AY9158" s="677"/>
      <c r="AZ9158" s="677"/>
      <c r="BA9158" s="677"/>
      <c r="BB9158" s="677"/>
      <c r="BC9158" s="677"/>
      <c r="BD9158" s="677"/>
      <c r="BE9158" s="677"/>
      <c r="BF9158" s="677"/>
      <c r="BG9158" s="677"/>
      <c r="BH9158" s="677"/>
      <c r="BI9158" s="677"/>
      <c r="BJ9158" s="677"/>
      <c r="BK9158" s="677"/>
      <c r="BL9158" s="677"/>
      <c r="BM9158" s="677"/>
      <c r="BN9158" s="677"/>
      <c r="BO9158" s="677"/>
      <c r="BP9158" s="677"/>
      <c r="BQ9158" s="677"/>
      <c r="BR9158" s="677"/>
      <c r="BS9158" s="677"/>
      <c r="BT9158" s="677"/>
      <c r="BU9158" s="677"/>
      <c r="BV9158" s="677"/>
      <c r="BW9158" s="677"/>
      <c r="BX9158" s="677"/>
      <c r="BY9158" s="677"/>
      <c r="BZ9158" s="677"/>
      <c r="CA9158" s="677"/>
      <c r="CB9158" s="677"/>
      <c r="CC9158" s="677"/>
      <c r="CD9158" s="677"/>
      <c r="CE9158" s="677"/>
      <c r="CF9158" s="677"/>
      <c r="CG9158" s="677"/>
    </row>
    <row r="9159" spans="1:85">
      <c r="A9159" s="54"/>
      <c r="B9159" s="80"/>
      <c r="C9159" s="80"/>
      <c r="D9159" s="81"/>
      <c r="E9159" s="80"/>
      <c r="F9159" s="80"/>
      <c r="G9159" s="81"/>
      <c r="H9159" s="81"/>
      <c r="I9159" s="83"/>
      <c r="J9159" s="80"/>
      <c r="K9159" s="84" t="s">
        <v>1502</v>
      </c>
      <c r="L9159" s="76">
        <f t="shared" si="492"/>
        <v>0</v>
      </c>
      <c r="M9159" s="76"/>
      <c r="N9159" s="76"/>
      <c r="O9159" s="76"/>
      <c r="P9159" s="76"/>
      <c r="Q9159" s="76"/>
      <c r="R9159" s="76"/>
      <c r="S9159" s="76"/>
      <c r="T9159" s="76"/>
      <c r="U9159" s="76"/>
      <c r="V9159" s="76"/>
      <c r="W9159" s="76"/>
      <c r="X9159" s="76"/>
      <c r="Y9159" s="677"/>
      <c r="Z9159" s="677"/>
      <c r="AA9159" s="677"/>
      <c r="AB9159" s="677"/>
      <c r="AC9159" s="677"/>
      <c r="AD9159" s="677"/>
      <c r="AE9159" s="677"/>
      <c r="AF9159" s="677"/>
      <c r="AG9159" s="677"/>
      <c r="AH9159" s="677"/>
      <c r="AI9159" s="677"/>
      <c r="AJ9159" s="677"/>
      <c r="AK9159" s="677"/>
      <c r="AL9159" s="677"/>
      <c r="AM9159" s="677"/>
      <c r="AN9159" s="677"/>
      <c r="AO9159" s="677"/>
      <c r="AP9159" s="677"/>
      <c r="AQ9159" s="677"/>
      <c r="AR9159" s="677"/>
      <c r="AS9159" s="677"/>
      <c r="AT9159" s="677"/>
      <c r="AU9159" s="677"/>
      <c r="AV9159" s="677"/>
      <c r="AW9159" s="677"/>
      <c r="AX9159" s="677"/>
      <c r="AY9159" s="677"/>
      <c r="AZ9159" s="677"/>
      <c r="BA9159" s="677"/>
      <c r="BB9159" s="677"/>
      <c r="BC9159" s="677"/>
      <c r="BD9159" s="677"/>
      <c r="BE9159" s="677"/>
      <c r="BF9159" s="677"/>
      <c r="BG9159" s="677"/>
      <c r="BH9159" s="677"/>
      <c r="BI9159" s="677"/>
      <c r="BJ9159" s="677"/>
      <c r="BK9159" s="677"/>
      <c r="BL9159" s="677"/>
      <c r="BM9159" s="677"/>
      <c r="BN9159" s="677"/>
      <c r="BO9159" s="677"/>
      <c r="BP9159" s="677"/>
      <c r="BQ9159" s="677"/>
      <c r="BR9159" s="677"/>
      <c r="BS9159" s="677"/>
      <c r="BT9159" s="677"/>
      <c r="BU9159" s="677"/>
      <c r="BV9159" s="677"/>
      <c r="BW9159" s="677"/>
      <c r="BX9159" s="677"/>
      <c r="BY9159" s="677"/>
      <c r="BZ9159" s="677"/>
      <c r="CA9159" s="677"/>
      <c r="CB9159" s="677"/>
      <c r="CC9159" s="677"/>
      <c r="CD9159" s="677"/>
      <c r="CE9159" s="677"/>
      <c r="CF9159" s="677"/>
      <c r="CG9159" s="677"/>
    </row>
    <row r="9160" spans="1:85">
      <c r="A9160" s="54"/>
      <c r="B9160" s="103" t="s">
        <v>13836</v>
      </c>
      <c r="C9160" s="46"/>
      <c r="D9160" s="131">
        <f>COUNTA(D9163:D9177)</f>
        <v>5</v>
      </c>
      <c r="E9160" s="58"/>
      <c r="F9160" s="46"/>
      <c r="G9160" s="58"/>
      <c r="H9160" s="58"/>
      <c r="I9160" s="524">
        <f>SUM(I9163:I9177)</f>
        <v>26934</v>
      </c>
      <c r="J9160" s="46" t="s">
        <v>1508</v>
      </c>
      <c r="K9160" s="75" t="s">
        <v>1509</v>
      </c>
      <c r="L9160" s="76">
        <f>SUM(M9160:X9160)</f>
        <v>7</v>
      </c>
      <c r="M9160" s="76">
        <v>3</v>
      </c>
      <c r="N9160" s="76">
        <v>4</v>
      </c>
      <c r="O9160" s="76">
        <v>0</v>
      </c>
      <c r="P9160" s="76">
        <v>0</v>
      </c>
      <c r="Q9160" s="76">
        <v>0</v>
      </c>
      <c r="R9160" s="76">
        <v>0</v>
      </c>
      <c r="S9160" s="76">
        <v>0</v>
      </c>
      <c r="T9160" s="76">
        <v>0</v>
      </c>
      <c r="U9160" s="76">
        <v>0</v>
      </c>
      <c r="V9160" s="76">
        <v>0</v>
      </c>
      <c r="W9160" s="76">
        <v>0</v>
      </c>
      <c r="X9160" s="76">
        <v>0</v>
      </c>
      <c r="Y9160" s="677"/>
      <c r="Z9160" s="677"/>
      <c r="AA9160" s="677"/>
      <c r="AB9160" s="677"/>
      <c r="AC9160" s="677"/>
      <c r="AD9160" s="677"/>
      <c r="AE9160" s="677"/>
      <c r="AF9160" s="677"/>
      <c r="AG9160" s="677"/>
      <c r="AH9160" s="677"/>
      <c r="AI9160" s="677"/>
      <c r="AJ9160" s="677"/>
      <c r="AK9160" s="677"/>
      <c r="AL9160" s="677"/>
      <c r="AM9160" s="677"/>
      <c r="AN9160" s="677"/>
      <c r="AO9160" s="677"/>
      <c r="AP9160" s="677"/>
      <c r="AQ9160" s="677"/>
      <c r="AR9160" s="677"/>
      <c r="AS9160" s="677"/>
      <c r="AT9160" s="677"/>
      <c r="AU9160" s="677"/>
      <c r="AV9160" s="677"/>
      <c r="AW9160" s="677"/>
      <c r="AX9160" s="677"/>
      <c r="AY9160" s="677"/>
      <c r="AZ9160" s="677"/>
      <c r="BA9160" s="677"/>
      <c r="BB9160" s="677"/>
      <c r="BC9160" s="677"/>
      <c r="BD9160" s="677"/>
      <c r="BE9160" s="677"/>
      <c r="BF9160" s="677"/>
      <c r="BG9160" s="677"/>
      <c r="BH9160" s="677"/>
      <c r="BI9160" s="677"/>
      <c r="BJ9160" s="677"/>
      <c r="BK9160" s="677"/>
      <c r="BL9160" s="677"/>
      <c r="BM9160" s="677"/>
      <c r="BN9160" s="677"/>
      <c r="BO9160" s="677"/>
      <c r="BP9160" s="677"/>
      <c r="BQ9160" s="677"/>
      <c r="BR9160" s="677"/>
      <c r="BS9160" s="677"/>
      <c r="BT9160" s="677"/>
      <c r="BU9160" s="677"/>
      <c r="BV9160" s="677"/>
      <c r="BW9160" s="677"/>
      <c r="BX9160" s="677"/>
      <c r="BY9160" s="677"/>
      <c r="BZ9160" s="677"/>
      <c r="CA9160" s="677"/>
      <c r="CB9160" s="677"/>
      <c r="CC9160" s="677"/>
      <c r="CD9160" s="677"/>
      <c r="CE9160" s="677"/>
      <c r="CF9160" s="677"/>
      <c r="CG9160" s="677"/>
    </row>
    <row r="9161" spans="1:85">
      <c r="A9161" s="54"/>
      <c r="B9161" s="103"/>
      <c r="C9161" s="54"/>
      <c r="D9161" s="136"/>
      <c r="E9161" s="77"/>
      <c r="F9161" s="54"/>
      <c r="G9161" s="77"/>
      <c r="H9161" s="77"/>
      <c r="I9161" s="525"/>
      <c r="J9161" s="54"/>
      <c r="K9161" s="75" t="s">
        <v>1501</v>
      </c>
      <c r="L9161" s="76">
        <f>SUM(M9161:X9161)</f>
        <v>3</v>
      </c>
      <c r="M9161" s="76">
        <v>0</v>
      </c>
      <c r="N9161" s="76">
        <v>0</v>
      </c>
      <c r="O9161" s="76">
        <v>2</v>
      </c>
      <c r="P9161" s="76">
        <v>0</v>
      </c>
      <c r="Q9161" s="76">
        <v>0</v>
      </c>
      <c r="R9161" s="76">
        <v>0</v>
      </c>
      <c r="S9161" s="76">
        <v>1</v>
      </c>
      <c r="T9161" s="76">
        <v>0</v>
      </c>
      <c r="U9161" s="76">
        <v>0</v>
      </c>
      <c r="V9161" s="76">
        <v>0</v>
      </c>
      <c r="W9161" s="76">
        <v>0</v>
      </c>
      <c r="X9161" s="76">
        <v>0</v>
      </c>
      <c r="Y9161" s="677"/>
      <c r="Z9161" s="677"/>
      <c r="AA9161" s="677"/>
      <c r="AB9161" s="677"/>
      <c r="AC9161" s="677"/>
      <c r="AD9161" s="677"/>
      <c r="AE9161" s="677"/>
      <c r="AF9161" s="677"/>
      <c r="AG9161" s="677"/>
      <c r="AH9161" s="677"/>
      <c r="AI9161" s="677"/>
      <c r="AJ9161" s="677"/>
      <c r="AK9161" s="677"/>
      <c r="AL9161" s="677"/>
      <c r="AM9161" s="677"/>
      <c r="AN9161" s="677"/>
      <c r="AO9161" s="677"/>
      <c r="AP9161" s="677"/>
      <c r="AQ9161" s="677"/>
      <c r="AR9161" s="677"/>
      <c r="AS9161" s="677"/>
      <c r="AT9161" s="677"/>
      <c r="AU9161" s="677"/>
      <c r="AV9161" s="677"/>
      <c r="AW9161" s="677"/>
      <c r="AX9161" s="677"/>
      <c r="AY9161" s="677"/>
      <c r="AZ9161" s="677"/>
      <c r="BA9161" s="677"/>
      <c r="BB9161" s="677"/>
      <c r="BC9161" s="677"/>
      <c r="BD9161" s="677"/>
      <c r="BE9161" s="677"/>
      <c r="BF9161" s="677"/>
      <c r="BG9161" s="677"/>
      <c r="BH9161" s="677"/>
      <c r="BI9161" s="677"/>
      <c r="BJ9161" s="677"/>
      <c r="BK9161" s="677"/>
      <c r="BL9161" s="677"/>
      <c r="BM9161" s="677"/>
      <c r="BN9161" s="677"/>
      <c r="BO9161" s="677"/>
      <c r="BP9161" s="677"/>
      <c r="BQ9161" s="677"/>
      <c r="BR9161" s="677"/>
      <c r="BS9161" s="677"/>
      <c r="BT9161" s="677"/>
      <c r="BU9161" s="677"/>
      <c r="BV9161" s="677"/>
      <c r="BW9161" s="677"/>
      <c r="BX9161" s="677"/>
      <c r="BY9161" s="677"/>
      <c r="BZ9161" s="677"/>
      <c r="CA9161" s="677"/>
      <c r="CB9161" s="677"/>
      <c r="CC9161" s="677"/>
      <c r="CD9161" s="677"/>
      <c r="CE9161" s="677"/>
      <c r="CF9161" s="677"/>
      <c r="CG9161" s="677"/>
    </row>
    <row r="9162" spans="1:85">
      <c r="A9162" s="54"/>
      <c r="B9162" s="103"/>
      <c r="C9162" s="80"/>
      <c r="D9162" s="138"/>
      <c r="E9162" s="81"/>
      <c r="F9162" s="80"/>
      <c r="G9162" s="81"/>
      <c r="H9162" s="81"/>
      <c r="I9162" s="526"/>
      <c r="J9162" s="80"/>
      <c r="K9162" s="84" t="s">
        <v>1502</v>
      </c>
      <c r="L9162" s="76">
        <f>SUM(M9162:X9162)</f>
        <v>5</v>
      </c>
      <c r="M9162" s="76">
        <v>0</v>
      </c>
      <c r="N9162" s="76">
        <v>0</v>
      </c>
      <c r="O9162" s="76">
        <v>2</v>
      </c>
      <c r="P9162" s="76">
        <v>0</v>
      </c>
      <c r="Q9162" s="76">
        <v>0</v>
      </c>
      <c r="R9162" s="76">
        <v>0</v>
      </c>
      <c r="S9162" s="76">
        <v>1</v>
      </c>
      <c r="T9162" s="76">
        <v>2</v>
      </c>
      <c r="U9162" s="76">
        <v>0</v>
      </c>
      <c r="V9162" s="76">
        <v>0</v>
      </c>
      <c r="W9162" s="76">
        <v>0</v>
      </c>
      <c r="X9162" s="76">
        <v>0</v>
      </c>
      <c r="Y9162" s="677"/>
      <c r="Z9162" s="677"/>
      <c r="AA9162" s="677"/>
      <c r="AB9162" s="677"/>
      <c r="AC9162" s="677"/>
      <c r="AD9162" s="677"/>
      <c r="AE9162" s="677"/>
      <c r="AF9162" s="677"/>
      <c r="AG9162" s="677"/>
      <c r="AH9162" s="677"/>
      <c r="AI9162" s="677"/>
      <c r="AJ9162" s="677"/>
      <c r="AK9162" s="677"/>
      <c r="AL9162" s="677"/>
      <c r="AM9162" s="677"/>
      <c r="AN9162" s="677"/>
      <c r="AO9162" s="677"/>
      <c r="AP9162" s="677"/>
      <c r="AQ9162" s="677"/>
      <c r="AR9162" s="677"/>
      <c r="AS9162" s="677"/>
      <c r="AT9162" s="677"/>
      <c r="AU9162" s="677"/>
      <c r="AV9162" s="677"/>
      <c r="AW9162" s="677"/>
      <c r="AX9162" s="677"/>
      <c r="AY9162" s="677"/>
      <c r="AZ9162" s="677"/>
      <c r="BA9162" s="677"/>
      <c r="BB9162" s="677"/>
      <c r="BC9162" s="677"/>
      <c r="BD9162" s="677"/>
      <c r="BE9162" s="677"/>
      <c r="BF9162" s="677"/>
      <c r="BG9162" s="677"/>
      <c r="BH9162" s="677"/>
      <c r="BI9162" s="677"/>
      <c r="BJ9162" s="677"/>
      <c r="BK9162" s="677"/>
      <c r="BL9162" s="677"/>
      <c r="BM9162" s="677"/>
      <c r="BN9162" s="677"/>
      <c r="BO9162" s="677"/>
      <c r="BP9162" s="677"/>
      <c r="BQ9162" s="677"/>
      <c r="BR9162" s="677"/>
      <c r="BS9162" s="677"/>
      <c r="BT9162" s="677"/>
      <c r="BU9162" s="677"/>
      <c r="BV9162" s="677"/>
      <c r="BW9162" s="677"/>
      <c r="BX9162" s="677"/>
      <c r="BY9162" s="677"/>
      <c r="BZ9162" s="677"/>
      <c r="CA9162" s="677"/>
      <c r="CB9162" s="677"/>
      <c r="CC9162" s="677"/>
      <c r="CD9162" s="677"/>
      <c r="CE9162" s="677"/>
      <c r="CF9162" s="677"/>
      <c r="CG9162" s="677"/>
    </row>
    <row r="9163" spans="1:85">
      <c r="A9163" s="54"/>
      <c r="B9163" s="46" t="s">
        <v>13837</v>
      </c>
      <c r="C9163" s="46" t="s">
        <v>31</v>
      </c>
      <c r="D9163" s="58" t="s">
        <v>13838</v>
      </c>
      <c r="E9163" s="94" t="s">
        <v>13839</v>
      </c>
      <c r="F9163" s="46" t="s">
        <v>13840</v>
      </c>
      <c r="G9163" s="94" t="s">
        <v>13841</v>
      </c>
      <c r="H9163" s="94" t="s">
        <v>13842</v>
      </c>
      <c r="I9163" s="524">
        <v>3892</v>
      </c>
      <c r="J9163" s="46" t="s">
        <v>1508</v>
      </c>
      <c r="K9163" s="75" t="s">
        <v>1509</v>
      </c>
      <c r="L9163" s="76">
        <f>SUM(M9163:X9163)</f>
        <v>4</v>
      </c>
      <c r="M9163" s="76">
        <v>2</v>
      </c>
      <c r="N9163" s="76">
        <v>2</v>
      </c>
      <c r="O9163" s="76"/>
      <c r="P9163" s="76"/>
      <c r="Q9163" s="76"/>
      <c r="R9163" s="76"/>
      <c r="S9163" s="76"/>
      <c r="T9163" s="76"/>
      <c r="U9163" s="76"/>
      <c r="V9163" s="76"/>
      <c r="W9163" s="76"/>
      <c r="X9163" s="76"/>
      <c r="Y9163" s="677"/>
      <c r="Z9163" s="677"/>
      <c r="AA9163" s="677"/>
      <c r="AB9163" s="677"/>
      <c r="AC9163" s="677"/>
      <c r="AD9163" s="677"/>
      <c r="AE9163" s="677"/>
      <c r="AF9163" s="677"/>
      <c r="AG9163" s="677"/>
      <c r="AH9163" s="677"/>
      <c r="AI9163" s="677"/>
      <c r="AJ9163" s="677"/>
      <c r="AK9163" s="677"/>
      <c r="AL9163" s="677"/>
      <c r="AM9163" s="677"/>
      <c r="AN9163" s="677"/>
      <c r="AO9163" s="677"/>
      <c r="AP9163" s="677"/>
      <c r="AQ9163" s="677"/>
      <c r="AR9163" s="677"/>
      <c r="AS9163" s="677"/>
      <c r="AT9163" s="677"/>
      <c r="AU9163" s="677"/>
      <c r="AV9163" s="677"/>
      <c r="AW9163" s="677"/>
      <c r="AX9163" s="677"/>
      <c r="AY9163" s="677"/>
      <c r="AZ9163" s="677"/>
      <c r="BA9163" s="677"/>
      <c r="BB9163" s="677"/>
      <c r="BC9163" s="677"/>
      <c r="BD9163" s="677"/>
      <c r="BE9163" s="677"/>
      <c r="BF9163" s="677"/>
      <c r="BG9163" s="677"/>
      <c r="BH9163" s="677"/>
      <c r="BI9163" s="677"/>
      <c r="BJ9163" s="677"/>
      <c r="BK9163" s="677"/>
      <c r="BL9163" s="677"/>
      <c r="BM9163" s="677"/>
      <c r="BN9163" s="677"/>
      <c r="BO9163" s="677"/>
      <c r="BP9163" s="677"/>
      <c r="BQ9163" s="677"/>
      <c r="BR9163" s="677"/>
      <c r="BS9163" s="677"/>
      <c r="BT9163" s="677"/>
      <c r="BU9163" s="677"/>
      <c r="BV9163" s="677"/>
      <c r="BW9163" s="677"/>
      <c r="BX9163" s="677"/>
      <c r="BY9163" s="677"/>
      <c r="BZ9163" s="677"/>
      <c r="CA9163" s="677"/>
      <c r="CB9163" s="677"/>
      <c r="CC9163" s="677"/>
      <c r="CD9163" s="677"/>
      <c r="CE9163" s="677"/>
      <c r="CF9163" s="677"/>
      <c r="CG9163" s="677"/>
    </row>
    <row r="9164" spans="1:85">
      <c r="A9164" s="54"/>
      <c r="B9164" s="54"/>
      <c r="C9164" s="54"/>
      <c r="D9164" s="77"/>
      <c r="E9164" s="476"/>
      <c r="F9164" s="54"/>
      <c r="G9164" s="476"/>
      <c r="H9164" s="476"/>
      <c r="I9164" s="525"/>
      <c r="J9164" s="54"/>
      <c r="K9164" s="75" t="s">
        <v>1501</v>
      </c>
      <c r="L9164" s="76">
        <f t="shared" ref="L9164:L9177" si="493">SUM(M9164:X9164)</f>
        <v>0</v>
      </c>
      <c r="M9164" s="76"/>
      <c r="N9164" s="76"/>
      <c r="O9164" s="76"/>
      <c r="P9164" s="76"/>
      <c r="Q9164" s="76"/>
      <c r="R9164" s="76"/>
      <c r="S9164" s="76"/>
      <c r="T9164" s="76"/>
      <c r="U9164" s="76"/>
      <c r="V9164" s="76"/>
      <c r="W9164" s="76"/>
      <c r="X9164" s="76"/>
      <c r="Y9164" s="677"/>
      <c r="Z9164" s="677"/>
      <c r="AA9164" s="677"/>
      <c r="AB9164" s="677"/>
      <c r="AC9164" s="677"/>
      <c r="AD9164" s="677"/>
      <c r="AE9164" s="677"/>
      <c r="AF9164" s="677"/>
      <c r="AG9164" s="677"/>
      <c r="AH9164" s="677"/>
      <c r="AI9164" s="677"/>
      <c r="AJ9164" s="677"/>
      <c r="AK9164" s="677"/>
      <c r="AL9164" s="677"/>
      <c r="AM9164" s="677"/>
      <c r="AN9164" s="677"/>
      <c r="AO9164" s="677"/>
      <c r="AP9164" s="677"/>
      <c r="AQ9164" s="677"/>
      <c r="AR9164" s="677"/>
      <c r="AS9164" s="677"/>
      <c r="AT9164" s="677"/>
      <c r="AU9164" s="677"/>
      <c r="AV9164" s="677"/>
      <c r="AW9164" s="677"/>
      <c r="AX9164" s="677"/>
      <c r="AY9164" s="677"/>
      <c r="AZ9164" s="677"/>
      <c r="BA9164" s="677"/>
      <c r="BB9164" s="677"/>
      <c r="BC9164" s="677"/>
      <c r="BD9164" s="677"/>
      <c r="BE9164" s="677"/>
      <c r="BF9164" s="677"/>
      <c r="BG9164" s="677"/>
      <c r="BH9164" s="677"/>
      <c r="BI9164" s="677"/>
      <c r="BJ9164" s="677"/>
      <c r="BK9164" s="677"/>
      <c r="BL9164" s="677"/>
      <c r="BM9164" s="677"/>
      <c r="BN9164" s="677"/>
      <c r="BO9164" s="677"/>
      <c r="BP9164" s="677"/>
      <c r="BQ9164" s="677"/>
      <c r="BR9164" s="677"/>
      <c r="BS9164" s="677"/>
      <c r="BT9164" s="677"/>
      <c r="BU9164" s="677"/>
      <c r="BV9164" s="677"/>
      <c r="BW9164" s="677"/>
      <c r="BX9164" s="677"/>
      <c r="BY9164" s="677"/>
      <c r="BZ9164" s="677"/>
      <c r="CA9164" s="677"/>
      <c r="CB9164" s="677"/>
      <c r="CC9164" s="677"/>
      <c r="CD9164" s="677"/>
      <c r="CE9164" s="677"/>
      <c r="CF9164" s="677"/>
      <c r="CG9164" s="677"/>
    </row>
    <row r="9165" spans="1:85">
      <c r="A9165" s="54"/>
      <c r="B9165" s="54"/>
      <c r="C9165" s="80"/>
      <c r="D9165" s="81"/>
      <c r="E9165" s="477"/>
      <c r="F9165" s="80"/>
      <c r="G9165" s="477"/>
      <c r="H9165" s="477"/>
      <c r="I9165" s="526"/>
      <c r="J9165" s="80"/>
      <c r="K9165" s="84" t="s">
        <v>1502</v>
      </c>
      <c r="L9165" s="76">
        <f t="shared" si="493"/>
        <v>0</v>
      </c>
      <c r="M9165" s="76"/>
      <c r="N9165" s="76"/>
      <c r="O9165" s="76"/>
      <c r="P9165" s="76"/>
      <c r="Q9165" s="76"/>
      <c r="R9165" s="76"/>
      <c r="S9165" s="76"/>
      <c r="T9165" s="76"/>
      <c r="U9165" s="76"/>
      <c r="V9165" s="76"/>
      <c r="W9165" s="76"/>
      <c r="X9165" s="76"/>
      <c r="Y9165" s="677"/>
      <c r="Z9165" s="677"/>
      <c r="AA9165" s="677"/>
      <c r="AB9165" s="677"/>
      <c r="AC9165" s="677"/>
      <c r="AD9165" s="677"/>
      <c r="AE9165" s="677"/>
      <c r="AF9165" s="677"/>
      <c r="AG9165" s="677"/>
      <c r="AH9165" s="677"/>
      <c r="AI9165" s="677"/>
      <c r="AJ9165" s="677"/>
      <c r="AK9165" s="677"/>
      <c r="AL9165" s="677"/>
      <c r="AM9165" s="677"/>
      <c r="AN9165" s="677"/>
      <c r="AO9165" s="677"/>
      <c r="AP9165" s="677"/>
      <c r="AQ9165" s="677"/>
      <c r="AR9165" s="677"/>
      <c r="AS9165" s="677"/>
      <c r="AT9165" s="677"/>
      <c r="AU9165" s="677"/>
      <c r="AV9165" s="677"/>
      <c r="AW9165" s="677"/>
      <c r="AX9165" s="677"/>
      <c r="AY9165" s="677"/>
      <c r="AZ9165" s="677"/>
      <c r="BA9165" s="677"/>
      <c r="BB9165" s="677"/>
      <c r="BC9165" s="677"/>
      <c r="BD9165" s="677"/>
      <c r="BE9165" s="677"/>
      <c r="BF9165" s="677"/>
      <c r="BG9165" s="677"/>
      <c r="BH9165" s="677"/>
      <c r="BI9165" s="677"/>
      <c r="BJ9165" s="677"/>
      <c r="BK9165" s="677"/>
      <c r="BL9165" s="677"/>
      <c r="BM9165" s="677"/>
      <c r="BN9165" s="677"/>
      <c r="BO9165" s="677"/>
      <c r="BP9165" s="677"/>
      <c r="BQ9165" s="677"/>
      <c r="BR9165" s="677"/>
      <c r="BS9165" s="677"/>
      <c r="BT9165" s="677"/>
      <c r="BU9165" s="677"/>
      <c r="BV9165" s="677"/>
      <c r="BW9165" s="677"/>
      <c r="BX9165" s="677"/>
      <c r="BY9165" s="677"/>
      <c r="BZ9165" s="677"/>
      <c r="CA9165" s="677"/>
      <c r="CB9165" s="677"/>
      <c r="CC9165" s="677"/>
      <c r="CD9165" s="677"/>
      <c r="CE9165" s="677"/>
      <c r="CF9165" s="677"/>
      <c r="CG9165" s="677"/>
    </row>
    <row r="9166" spans="1:85">
      <c r="A9166" s="54"/>
      <c r="B9166" s="54"/>
      <c r="C9166" s="46" t="s">
        <v>31</v>
      </c>
      <c r="D9166" s="58" t="s">
        <v>13843</v>
      </c>
      <c r="E9166" s="94" t="s">
        <v>13844</v>
      </c>
      <c r="F9166" s="46" t="s">
        <v>13845</v>
      </c>
      <c r="G9166" s="94" t="s">
        <v>13846</v>
      </c>
      <c r="H9166" s="94" t="s">
        <v>13847</v>
      </c>
      <c r="I9166" s="524">
        <v>3419</v>
      </c>
      <c r="J9166" s="46" t="s">
        <v>1508</v>
      </c>
      <c r="K9166" s="75" t="s">
        <v>1509</v>
      </c>
      <c r="L9166" s="76">
        <f t="shared" si="493"/>
        <v>3</v>
      </c>
      <c r="M9166" s="76">
        <v>1</v>
      </c>
      <c r="N9166" s="76">
        <v>2</v>
      </c>
      <c r="O9166" s="76"/>
      <c r="P9166" s="76"/>
      <c r="Q9166" s="76"/>
      <c r="R9166" s="76"/>
      <c r="S9166" s="76"/>
      <c r="T9166" s="76"/>
      <c r="U9166" s="76"/>
      <c r="V9166" s="76"/>
      <c r="W9166" s="76"/>
      <c r="X9166" s="76"/>
      <c r="Y9166" s="677"/>
      <c r="Z9166" s="677"/>
      <c r="AA9166" s="677"/>
      <c r="AB9166" s="677"/>
      <c r="AC9166" s="677"/>
      <c r="AD9166" s="677"/>
      <c r="AE9166" s="677"/>
      <c r="AF9166" s="677"/>
      <c r="AG9166" s="677"/>
      <c r="AH9166" s="677"/>
      <c r="AI9166" s="677"/>
      <c r="AJ9166" s="677"/>
      <c r="AK9166" s="677"/>
      <c r="AL9166" s="677"/>
      <c r="AM9166" s="677"/>
      <c r="AN9166" s="677"/>
      <c r="AO9166" s="677"/>
      <c r="AP9166" s="677"/>
      <c r="AQ9166" s="677"/>
      <c r="AR9166" s="677"/>
      <c r="AS9166" s="677"/>
      <c r="AT9166" s="677"/>
      <c r="AU9166" s="677"/>
      <c r="AV9166" s="677"/>
      <c r="AW9166" s="677"/>
      <c r="AX9166" s="677"/>
      <c r="AY9166" s="677"/>
      <c r="AZ9166" s="677"/>
      <c r="BA9166" s="677"/>
      <c r="BB9166" s="677"/>
      <c r="BC9166" s="677"/>
      <c r="BD9166" s="677"/>
      <c r="BE9166" s="677"/>
      <c r="BF9166" s="677"/>
      <c r="BG9166" s="677"/>
      <c r="BH9166" s="677"/>
      <c r="BI9166" s="677"/>
      <c r="BJ9166" s="677"/>
      <c r="BK9166" s="677"/>
      <c r="BL9166" s="677"/>
      <c r="BM9166" s="677"/>
      <c r="BN9166" s="677"/>
      <c r="BO9166" s="677"/>
      <c r="BP9166" s="677"/>
      <c r="BQ9166" s="677"/>
      <c r="BR9166" s="677"/>
      <c r="BS9166" s="677"/>
      <c r="BT9166" s="677"/>
      <c r="BU9166" s="677"/>
      <c r="BV9166" s="677"/>
      <c r="BW9166" s="677"/>
      <c r="BX9166" s="677"/>
      <c r="BY9166" s="677"/>
      <c r="BZ9166" s="677"/>
      <c r="CA9166" s="677"/>
      <c r="CB9166" s="677"/>
      <c r="CC9166" s="677"/>
      <c r="CD9166" s="677"/>
      <c r="CE9166" s="677"/>
      <c r="CF9166" s="677"/>
      <c r="CG9166" s="677"/>
    </row>
    <row r="9167" spans="1:85">
      <c r="A9167" s="54"/>
      <c r="B9167" s="54"/>
      <c r="C9167" s="54"/>
      <c r="D9167" s="77"/>
      <c r="E9167" s="476"/>
      <c r="F9167" s="54"/>
      <c r="G9167" s="476"/>
      <c r="H9167" s="476"/>
      <c r="I9167" s="525"/>
      <c r="J9167" s="54"/>
      <c r="K9167" s="75" t="s">
        <v>1501</v>
      </c>
      <c r="L9167" s="76">
        <f t="shared" si="493"/>
        <v>0</v>
      </c>
      <c r="M9167" s="76"/>
      <c r="N9167" s="76"/>
      <c r="O9167" s="76"/>
      <c r="P9167" s="76"/>
      <c r="Q9167" s="76"/>
      <c r="R9167" s="76"/>
      <c r="S9167" s="76"/>
      <c r="T9167" s="76"/>
      <c r="U9167" s="76"/>
      <c r="V9167" s="76"/>
      <c r="W9167" s="76"/>
      <c r="X9167" s="76"/>
      <c r="Y9167" s="677"/>
      <c r="Z9167" s="677"/>
      <c r="AA9167" s="677"/>
      <c r="AB9167" s="677"/>
      <c r="AC9167" s="677"/>
      <c r="AD9167" s="677"/>
      <c r="AE9167" s="677"/>
      <c r="AF9167" s="677"/>
      <c r="AG9167" s="677"/>
      <c r="AH9167" s="677"/>
      <c r="AI9167" s="677"/>
      <c r="AJ9167" s="677"/>
      <c r="AK9167" s="677"/>
      <c r="AL9167" s="677"/>
      <c r="AM9167" s="677"/>
      <c r="AN9167" s="677"/>
      <c r="AO9167" s="677"/>
      <c r="AP9167" s="677"/>
      <c r="AQ9167" s="677"/>
      <c r="AR9167" s="677"/>
      <c r="AS9167" s="677"/>
      <c r="AT9167" s="677"/>
      <c r="AU9167" s="677"/>
      <c r="AV9167" s="677"/>
      <c r="AW9167" s="677"/>
      <c r="AX9167" s="677"/>
      <c r="AY9167" s="677"/>
      <c r="AZ9167" s="677"/>
      <c r="BA9167" s="677"/>
      <c r="BB9167" s="677"/>
      <c r="BC9167" s="677"/>
      <c r="BD9167" s="677"/>
      <c r="BE9167" s="677"/>
      <c r="BF9167" s="677"/>
      <c r="BG9167" s="677"/>
      <c r="BH9167" s="677"/>
      <c r="BI9167" s="677"/>
      <c r="BJ9167" s="677"/>
      <c r="BK9167" s="677"/>
      <c r="BL9167" s="677"/>
      <c r="BM9167" s="677"/>
      <c r="BN9167" s="677"/>
      <c r="BO9167" s="677"/>
      <c r="BP9167" s="677"/>
      <c r="BQ9167" s="677"/>
      <c r="BR9167" s="677"/>
      <c r="BS9167" s="677"/>
      <c r="BT9167" s="677"/>
      <c r="BU9167" s="677"/>
      <c r="BV9167" s="677"/>
      <c r="BW9167" s="677"/>
      <c r="BX9167" s="677"/>
      <c r="BY9167" s="677"/>
      <c r="BZ9167" s="677"/>
      <c r="CA9167" s="677"/>
      <c r="CB9167" s="677"/>
      <c r="CC9167" s="677"/>
      <c r="CD9167" s="677"/>
      <c r="CE9167" s="677"/>
      <c r="CF9167" s="677"/>
      <c r="CG9167" s="677"/>
    </row>
    <row r="9168" spans="1:85">
      <c r="A9168" s="54"/>
      <c r="B9168" s="54"/>
      <c r="C9168" s="80"/>
      <c r="D9168" s="81"/>
      <c r="E9168" s="477"/>
      <c r="F9168" s="80"/>
      <c r="G9168" s="477"/>
      <c r="H9168" s="477"/>
      <c r="I9168" s="526"/>
      <c r="J9168" s="80"/>
      <c r="K9168" s="84" t="s">
        <v>1502</v>
      </c>
      <c r="L9168" s="76">
        <f t="shared" si="493"/>
        <v>0</v>
      </c>
      <c r="M9168" s="76"/>
      <c r="N9168" s="76"/>
      <c r="O9168" s="76"/>
      <c r="P9168" s="76"/>
      <c r="Q9168" s="76"/>
      <c r="R9168" s="76"/>
      <c r="S9168" s="76"/>
      <c r="T9168" s="76"/>
      <c r="U9168" s="76"/>
      <c r="V9168" s="76"/>
      <c r="W9168" s="76"/>
      <c r="X9168" s="76"/>
      <c r="Y9168" s="677"/>
      <c r="Z9168" s="677"/>
      <c r="AA9168" s="677"/>
      <c r="AB9168" s="677"/>
      <c r="AC9168" s="677"/>
      <c r="AD9168" s="677"/>
      <c r="AE9168" s="677"/>
      <c r="AF9168" s="677"/>
      <c r="AG9168" s="677"/>
      <c r="AH9168" s="677"/>
      <c r="AI9168" s="677"/>
      <c r="AJ9168" s="677"/>
      <c r="AK9168" s="677"/>
      <c r="AL9168" s="677"/>
      <c r="AM9168" s="677"/>
      <c r="AN9168" s="677"/>
      <c r="AO9168" s="677"/>
      <c r="AP9168" s="677"/>
      <c r="AQ9168" s="677"/>
      <c r="AR9168" s="677"/>
      <c r="AS9168" s="677"/>
      <c r="AT9168" s="677"/>
      <c r="AU9168" s="677"/>
      <c r="AV9168" s="677"/>
      <c r="AW9168" s="677"/>
      <c r="AX9168" s="677"/>
      <c r="AY9168" s="677"/>
      <c r="AZ9168" s="677"/>
      <c r="BA9168" s="677"/>
      <c r="BB9168" s="677"/>
      <c r="BC9168" s="677"/>
      <c r="BD9168" s="677"/>
      <c r="BE9168" s="677"/>
      <c r="BF9168" s="677"/>
      <c r="BG9168" s="677"/>
      <c r="BH9168" s="677"/>
      <c r="BI9168" s="677"/>
      <c r="BJ9168" s="677"/>
      <c r="BK9168" s="677"/>
      <c r="BL9168" s="677"/>
      <c r="BM9168" s="677"/>
      <c r="BN9168" s="677"/>
      <c r="BO9168" s="677"/>
      <c r="BP9168" s="677"/>
      <c r="BQ9168" s="677"/>
      <c r="BR9168" s="677"/>
      <c r="BS9168" s="677"/>
      <c r="BT9168" s="677"/>
      <c r="BU9168" s="677"/>
      <c r="BV9168" s="677"/>
      <c r="BW9168" s="677"/>
      <c r="BX9168" s="677"/>
      <c r="BY9168" s="677"/>
      <c r="BZ9168" s="677"/>
      <c r="CA9168" s="677"/>
      <c r="CB9168" s="677"/>
      <c r="CC9168" s="677"/>
      <c r="CD9168" s="677"/>
      <c r="CE9168" s="677"/>
      <c r="CF9168" s="677"/>
      <c r="CG9168" s="677"/>
    </row>
    <row r="9169" spans="1:85">
      <c r="A9169" s="54"/>
      <c r="B9169" s="54"/>
      <c r="C9169" s="46" t="s">
        <v>33</v>
      </c>
      <c r="D9169" s="58" t="s">
        <v>13848</v>
      </c>
      <c r="E9169" s="94" t="s">
        <v>13849</v>
      </c>
      <c r="F9169" s="46" t="s">
        <v>13845</v>
      </c>
      <c r="G9169" s="94" t="s">
        <v>13846</v>
      </c>
      <c r="H9169" s="94" t="s">
        <v>13847</v>
      </c>
      <c r="I9169" s="524">
        <v>19422</v>
      </c>
      <c r="J9169" s="46" t="s">
        <v>1508</v>
      </c>
      <c r="K9169" s="75" t="s">
        <v>1509</v>
      </c>
      <c r="L9169" s="76">
        <f t="shared" si="493"/>
        <v>0</v>
      </c>
      <c r="M9169" s="76"/>
      <c r="N9169" s="76"/>
      <c r="O9169" s="76"/>
      <c r="P9169" s="76"/>
      <c r="Q9169" s="76"/>
      <c r="R9169" s="76"/>
      <c r="S9169" s="76"/>
      <c r="T9169" s="76"/>
      <c r="U9169" s="76"/>
      <c r="V9169" s="76"/>
      <c r="W9169" s="76"/>
      <c r="X9169" s="76"/>
      <c r="Y9169" s="677"/>
      <c r="Z9169" s="677"/>
      <c r="AA9169" s="677"/>
      <c r="AB9169" s="677"/>
      <c r="AC9169" s="677"/>
      <c r="AD9169" s="677"/>
      <c r="AE9169" s="677"/>
      <c r="AF9169" s="677"/>
      <c r="AG9169" s="677"/>
      <c r="AH9169" s="677"/>
      <c r="AI9169" s="677"/>
      <c r="AJ9169" s="677"/>
      <c r="AK9169" s="677"/>
      <c r="AL9169" s="677"/>
      <c r="AM9169" s="677"/>
      <c r="AN9169" s="677"/>
      <c r="AO9169" s="677"/>
      <c r="AP9169" s="677"/>
      <c r="AQ9169" s="677"/>
      <c r="AR9169" s="677"/>
      <c r="AS9169" s="677"/>
      <c r="AT9169" s="677"/>
      <c r="AU9169" s="677"/>
      <c r="AV9169" s="677"/>
      <c r="AW9169" s="677"/>
      <c r="AX9169" s="677"/>
      <c r="AY9169" s="677"/>
      <c r="AZ9169" s="677"/>
      <c r="BA9169" s="677"/>
      <c r="BB9169" s="677"/>
      <c r="BC9169" s="677"/>
      <c r="BD9169" s="677"/>
      <c r="BE9169" s="677"/>
      <c r="BF9169" s="677"/>
      <c r="BG9169" s="677"/>
      <c r="BH9169" s="677"/>
      <c r="BI9169" s="677"/>
      <c r="BJ9169" s="677"/>
      <c r="BK9169" s="677"/>
      <c r="BL9169" s="677"/>
      <c r="BM9169" s="677"/>
      <c r="BN9169" s="677"/>
      <c r="BO9169" s="677"/>
      <c r="BP9169" s="677"/>
      <c r="BQ9169" s="677"/>
      <c r="BR9169" s="677"/>
      <c r="BS9169" s="677"/>
      <c r="BT9169" s="677"/>
      <c r="BU9169" s="677"/>
      <c r="BV9169" s="677"/>
      <c r="BW9169" s="677"/>
      <c r="BX9169" s="677"/>
      <c r="BY9169" s="677"/>
      <c r="BZ9169" s="677"/>
      <c r="CA9169" s="677"/>
      <c r="CB9169" s="677"/>
      <c r="CC9169" s="677"/>
      <c r="CD9169" s="677"/>
      <c r="CE9169" s="677"/>
      <c r="CF9169" s="677"/>
      <c r="CG9169" s="677"/>
    </row>
    <row r="9170" spans="1:85">
      <c r="A9170" s="54"/>
      <c r="B9170" s="54"/>
      <c r="C9170" s="54"/>
      <c r="D9170" s="77"/>
      <c r="E9170" s="476"/>
      <c r="F9170" s="54"/>
      <c r="G9170" s="476"/>
      <c r="H9170" s="476"/>
      <c r="I9170" s="525"/>
      <c r="J9170" s="54"/>
      <c r="K9170" s="75" t="s">
        <v>1501</v>
      </c>
      <c r="L9170" s="76">
        <f t="shared" si="493"/>
        <v>0</v>
      </c>
      <c r="M9170" s="76"/>
      <c r="N9170" s="76"/>
      <c r="O9170" s="76"/>
      <c r="P9170" s="76"/>
      <c r="Q9170" s="76"/>
      <c r="R9170" s="76"/>
      <c r="S9170" s="76"/>
      <c r="T9170" s="76"/>
      <c r="U9170" s="76"/>
      <c r="V9170" s="76"/>
      <c r="W9170" s="76"/>
      <c r="X9170" s="76"/>
      <c r="Y9170" s="677"/>
      <c r="Z9170" s="677"/>
      <c r="AA9170" s="677"/>
      <c r="AB9170" s="677"/>
      <c r="AC9170" s="677"/>
      <c r="AD9170" s="677"/>
      <c r="AE9170" s="677"/>
      <c r="AF9170" s="677"/>
      <c r="AG9170" s="677"/>
      <c r="AH9170" s="677"/>
      <c r="AI9170" s="677"/>
      <c r="AJ9170" s="677"/>
      <c r="AK9170" s="677"/>
      <c r="AL9170" s="677"/>
      <c r="AM9170" s="677"/>
      <c r="AN9170" s="677"/>
      <c r="AO9170" s="677"/>
      <c r="AP9170" s="677"/>
      <c r="AQ9170" s="677"/>
      <c r="AR9170" s="677"/>
      <c r="AS9170" s="677"/>
      <c r="AT9170" s="677"/>
      <c r="AU9170" s="677"/>
      <c r="AV9170" s="677"/>
      <c r="AW9170" s="677"/>
      <c r="AX9170" s="677"/>
      <c r="AY9170" s="677"/>
      <c r="AZ9170" s="677"/>
      <c r="BA9170" s="677"/>
      <c r="BB9170" s="677"/>
      <c r="BC9170" s="677"/>
      <c r="BD9170" s="677"/>
      <c r="BE9170" s="677"/>
      <c r="BF9170" s="677"/>
      <c r="BG9170" s="677"/>
      <c r="BH9170" s="677"/>
      <c r="BI9170" s="677"/>
      <c r="BJ9170" s="677"/>
      <c r="BK9170" s="677"/>
      <c r="BL9170" s="677"/>
      <c r="BM9170" s="677"/>
      <c r="BN9170" s="677"/>
      <c r="BO9170" s="677"/>
      <c r="BP9170" s="677"/>
      <c r="BQ9170" s="677"/>
      <c r="BR9170" s="677"/>
      <c r="BS9170" s="677"/>
      <c r="BT9170" s="677"/>
      <c r="BU9170" s="677"/>
      <c r="BV9170" s="677"/>
      <c r="BW9170" s="677"/>
      <c r="BX9170" s="677"/>
      <c r="BY9170" s="677"/>
      <c r="BZ9170" s="677"/>
      <c r="CA9170" s="677"/>
      <c r="CB9170" s="677"/>
      <c r="CC9170" s="677"/>
      <c r="CD9170" s="677"/>
      <c r="CE9170" s="677"/>
      <c r="CF9170" s="677"/>
      <c r="CG9170" s="677"/>
    </row>
    <row r="9171" spans="1:85">
      <c r="A9171" s="54"/>
      <c r="B9171" s="54"/>
      <c r="C9171" s="80"/>
      <c r="D9171" s="81"/>
      <c r="E9171" s="477"/>
      <c r="F9171" s="80"/>
      <c r="G9171" s="477"/>
      <c r="H9171" s="477"/>
      <c r="I9171" s="526"/>
      <c r="J9171" s="80"/>
      <c r="K9171" s="84" t="s">
        <v>1502</v>
      </c>
      <c r="L9171" s="76">
        <f t="shared" si="493"/>
        <v>3</v>
      </c>
      <c r="M9171" s="76"/>
      <c r="N9171" s="76"/>
      <c r="O9171" s="76"/>
      <c r="P9171" s="76"/>
      <c r="Q9171" s="76"/>
      <c r="R9171" s="76"/>
      <c r="S9171" s="76">
        <v>1</v>
      </c>
      <c r="T9171" s="76">
        <v>2</v>
      </c>
      <c r="U9171" s="76"/>
      <c r="V9171" s="76"/>
      <c r="W9171" s="76"/>
      <c r="X9171" s="76"/>
      <c r="Y9171" s="677"/>
      <c r="Z9171" s="677"/>
      <c r="AA9171" s="677"/>
      <c r="AB9171" s="677"/>
      <c r="AC9171" s="677"/>
      <c r="AD9171" s="677"/>
      <c r="AE9171" s="677"/>
      <c r="AF9171" s="677"/>
      <c r="AG9171" s="677"/>
      <c r="AH9171" s="677"/>
      <c r="AI9171" s="677"/>
      <c r="AJ9171" s="677"/>
      <c r="AK9171" s="677"/>
      <c r="AL9171" s="677"/>
      <c r="AM9171" s="677"/>
      <c r="AN9171" s="677"/>
      <c r="AO9171" s="677"/>
      <c r="AP9171" s="677"/>
      <c r="AQ9171" s="677"/>
      <c r="AR9171" s="677"/>
      <c r="AS9171" s="677"/>
      <c r="AT9171" s="677"/>
      <c r="AU9171" s="677"/>
      <c r="AV9171" s="677"/>
      <c r="AW9171" s="677"/>
      <c r="AX9171" s="677"/>
      <c r="AY9171" s="677"/>
      <c r="AZ9171" s="677"/>
      <c r="BA9171" s="677"/>
      <c r="BB9171" s="677"/>
      <c r="BC9171" s="677"/>
      <c r="BD9171" s="677"/>
      <c r="BE9171" s="677"/>
      <c r="BF9171" s="677"/>
      <c r="BG9171" s="677"/>
      <c r="BH9171" s="677"/>
      <c r="BI9171" s="677"/>
      <c r="BJ9171" s="677"/>
      <c r="BK9171" s="677"/>
      <c r="BL9171" s="677"/>
      <c r="BM9171" s="677"/>
      <c r="BN9171" s="677"/>
      <c r="BO9171" s="677"/>
      <c r="BP9171" s="677"/>
      <c r="BQ9171" s="677"/>
      <c r="BR9171" s="677"/>
      <c r="BS9171" s="677"/>
      <c r="BT9171" s="677"/>
      <c r="BU9171" s="677"/>
      <c r="BV9171" s="677"/>
      <c r="BW9171" s="677"/>
      <c r="BX9171" s="677"/>
      <c r="BY9171" s="677"/>
      <c r="BZ9171" s="677"/>
      <c r="CA9171" s="677"/>
      <c r="CB9171" s="677"/>
      <c r="CC9171" s="677"/>
      <c r="CD9171" s="677"/>
      <c r="CE9171" s="677"/>
      <c r="CF9171" s="677"/>
      <c r="CG9171" s="677"/>
    </row>
    <row r="9172" spans="1:85">
      <c r="A9172" s="54"/>
      <c r="B9172" s="54"/>
      <c r="C9172" s="46" t="s">
        <v>33</v>
      </c>
      <c r="D9172" s="58" t="s">
        <v>13850</v>
      </c>
      <c r="E9172" s="94" t="s">
        <v>13851</v>
      </c>
      <c r="F9172" s="46" t="s">
        <v>13852</v>
      </c>
      <c r="G9172" s="94" t="s">
        <v>13853</v>
      </c>
      <c r="H9172" s="94" t="s">
        <v>13854</v>
      </c>
      <c r="I9172" s="524">
        <v>49</v>
      </c>
      <c r="J9172" s="46" t="s">
        <v>1508</v>
      </c>
      <c r="K9172" s="75" t="s">
        <v>1509</v>
      </c>
      <c r="L9172" s="76">
        <f t="shared" si="493"/>
        <v>0</v>
      </c>
      <c r="M9172" s="76"/>
      <c r="N9172" s="76"/>
      <c r="O9172" s="76"/>
      <c r="P9172" s="76"/>
      <c r="Q9172" s="76"/>
      <c r="R9172" s="76"/>
      <c r="S9172" s="76"/>
      <c r="T9172" s="76"/>
      <c r="U9172" s="76"/>
      <c r="V9172" s="76"/>
      <c r="W9172" s="76"/>
      <c r="X9172" s="76"/>
      <c r="Y9172" s="677"/>
      <c r="Z9172" s="677"/>
      <c r="AA9172" s="677"/>
      <c r="AB9172" s="677"/>
      <c r="AC9172" s="677"/>
      <c r="AD9172" s="677"/>
      <c r="AE9172" s="677"/>
      <c r="AF9172" s="677"/>
      <c r="AG9172" s="677"/>
      <c r="AH9172" s="677"/>
      <c r="AI9172" s="677"/>
      <c r="AJ9172" s="677"/>
      <c r="AK9172" s="677"/>
      <c r="AL9172" s="677"/>
      <c r="AM9172" s="677"/>
      <c r="AN9172" s="677"/>
      <c r="AO9172" s="677"/>
      <c r="AP9172" s="677"/>
      <c r="AQ9172" s="677"/>
      <c r="AR9172" s="677"/>
      <c r="AS9172" s="677"/>
      <c r="AT9172" s="677"/>
      <c r="AU9172" s="677"/>
      <c r="AV9172" s="677"/>
      <c r="AW9172" s="677"/>
      <c r="AX9172" s="677"/>
      <c r="AY9172" s="677"/>
      <c r="AZ9172" s="677"/>
      <c r="BA9172" s="677"/>
      <c r="BB9172" s="677"/>
      <c r="BC9172" s="677"/>
      <c r="BD9172" s="677"/>
      <c r="BE9172" s="677"/>
      <c r="BF9172" s="677"/>
      <c r="BG9172" s="677"/>
      <c r="BH9172" s="677"/>
      <c r="BI9172" s="677"/>
      <c r="BJ9172" s="677"/>
      <c r="BK9172" s="677"/>
      <c r="BL9172" s="677"/>
      <c r="BM9172" s="677"/>
      <c r="BN9172" s="677"/>
      <c r="BO9172" s="677"/>
      <c r="BP9172" s="677"/>
      <c r="BQ9172" s="677"/>
      <c r="BR9172" s="677"/>
      <c r="BS9172" s="677"/>
      <c r="BT9172" s="677"/>
      <c r="BU9172" s="677"/>
      <c r="BV9172" s="677"/>
      <c r="BW9172" s="677"/>
      <c r="BX9172" s="677"/>
      <c r="BY9172" s="677"/>
      <c r="BZ9172" s="677"/>
      <c r="CA9172" s="677"/>
      <c r="CB9172" s="677"/>
      <c r="CC9172" s="677"/>
      <c r="CD9172" s="677"/>
      <c r="CE9172" s="677"/>
      <c r="CF9172" s="677"/>
      <c r="CG9172" s="677"/>
    </row>
    <row r="9173" spans="1:85">
      <c r="A9173" s="54"/>
      <c r="B9173" s="54"/>
      <c r="C9173" s="54"/>
      <c r="D9173" s="77"/>
      <c r="E9173" s="476"/>
      <c r="F9173" s="54"/>
      <c r="G9173" s="476"/>
      <c r="H9173" s="476"/>
      <c r="I9173" s="525"/>
      <c r="J9173" s="54"/>
      <c r="K9173" s="75" t="s">
        <v>1501</v>
      </c>
      <c r="L9173" s="76">
        <f t="shared" si="493"/>
        <v>3</v>
      </c>
      <c r="M9173" s="76"/>
      <c r="N9173" s="76"/>
      <c r="O9173" s="76">
        <v>2</v>
      </c>
      <c r="P9173" s="76"/>
      <c r="Q9173" s="76"/>
      <c r="R9173" s="76"/>
      <c r="S9173" s="76">
        <v>1</v>
      </c>
      <c r="T9173" s="76"/>
      <c r="U9173" s="76"/>
      <c r="V9173" s="76"/>
      <c r="W9173" s="76"/>
      <c r="X9173" s="76"/>
      <c r="Y9173" s="677"/>
      <c r="Z9173" s="677"/>
      <c r="AA9173" s="677"/>
      <c r="AB9173" s="677"/>
      <c r="AC9173" s="677"/>
      <c r="AD9173" s="677"/>
      <c r="AE9173" s="677"/>
      <c r="AF9173" s="677"/>
      <c r="AG9173" s="677"/>
      <c r="AH9173" s="677"/>
      <c r="AI9173" s="677"/>
      <c r="AJ9173" s="677"/>
      <c r="AK9173" s="677"/>
      <c r="AL9173" s="677"/>
      <c r="AM9173" s="677"/>
      <c r="AN9173" s="677"/>
      <c r="AO9173" s="677"/>
      <c r="AP9173" s="677"/>
      <c r="AQ9173" s="677"/>
      <c r="AR9173" s="677"/>
      <c r="AS9173" s="677"/>
      <c r="AT9173" s="677"/>
      <c r="AU9173" s="677"/>
      <c r="AV9173" s="677"/>
      <c r="AW9173" s="677"/>
      <c r="AX9173" s="677"/>
      <c r="AY9173" s="677"/>
      <c r="AZ9173" s="677"/>
      <c r="BA9173" s="677"/>
      <c r="BB9173" s="677"/>
      <c r="BC9173" s="677"/>
      <c r="BD9173" s="677"/>
      <c r="BE9173" s="677"/>
      <c r="BF9173" s="677"/>
      <c r="BG9173" s="677"/>
      <c r="BH9173" s="677"/>
      <c r="BI9173" s="677"/>
      <c r="BJ9173" s="677"/>
      <c r="BK9173" s="677"/>
      <c r="BL9173" s="677"/>
      <c r="BM9173" s="677"/>
      <c r="BN9173" s="677"/>
      <c r="BO9173" s="677"/>
      <c r="BP9173" s="677"/>
      <c r="BQ9173" s="677"/>
      <c r="BR9173" s="677"/>
      <c r="BS9173" s="677"/>
      <c r="BT9173" s="677"/>
      <c r="BU9173" s="677"/>
      <c r="BV9173" s="677"/>
      <c r="BW9173" s="677"/>
      <c r="BX9173" s="677"/>
      <c r="BY9173" s="677"/>
      <c r="BZ9173" s="677"/>
      <c r="CA9173" s="677"/>
      <c r="CB9173" s="677"/>
      <c r="CC9173" s="677"/>
      <c r="CD9173" s="677"/>
      <c r="CE9173" s="677"/>
      <c r="CF9173" s="677"/>
      <c r="CG9173" s="677"/>
    </row>
    <row r="9174" spans="1:85">
      <c r="A9174" s="54"/>
      <c r="B9174" s="54"/>
      <c r="C9174" s="80"/>
      <c r="D9174" s="81"/>
      <c r="E9174" s="477"/>
      <c r="F9174" s="80"/>
      <c r="G9174" s="477"/>
      <c r="H9174" s="477"/>
      <c r="I9174" s="526"/>
      <c r="J9174" s="80"/>
      <c r="K9174" s="84" t="s">
        <v>1502</v>
      </c>
      <c r="L9174" s="76">
        <f t="shared" si="493"/>
        <v>0</v>
      </c>
      <c r="M9174" s="76"/>
      <c r="N9174" s="76"/>
      <c r="O9174" s="76"/>
      <c r="P9174" s="76"/>
      <c r="Q9174" s="76"/>
      <c r="R9174" s="76"/>
      <c r="S9174" s="76"/>
      <c r="T9174" s="76"/>
      <c r="U9174" s="76"/>
      <c r="V9174" s="76"/>
      <c r="W9174" s="76"/>
      <c r="X9174" s="76"/>
      <c r="Y9174" s="677"/>
      <c r="Z9174" s="677"/>
      <c r="AA9174" s="677"/>
      <c r="AB9174" s="677"/>
      <c r="AC9174" s="677"/>
      <c r="AD9174" s="677"/>
      <c r="AE9174" s="677"/>
      <c r="AF9174" s="677"/>
      <c r="AG9174" s="677"/>
      <c r="AH9174" s="677"/>
      <c r="AI9174" s="677"/>
      <c r="AJ9174" s="677"/>
      <c r="AK9174" s="677"/>
      <c r="AL9174" s="677"/>
      <c r="AM9174" s="677"/>
      <c r="AN9174" s="677"/>
      <c r="AO9174" s="677"/>
      <c r="AP9174" s="677"/>
      <c r="AQ9174" s="677"/>
      <c r="AR9174" s="677"/>
      <c r="AS9174" s="677"/>
      <c r="AT9174" s="677"/>
      <c r="AU9174" s="677"/>
      <c r="AV9174" s="677"/>
      <c r="AW9174" s="677"/>
      <c r="AX9174" s="677"/>
      <c r="AY9174" s="677"/>
      <c r="AZ9174" s="677"/>
      <c r="BA9174" s="677"/>
      <c r="BB9174" s="677"/>
      <c r="BC9174" s="677"/>
      <c r="BD9174" s="677"/>
      <c r="BE9174" s="677"/>
      <c r="BF9174" s="677"/>
      <c r="BG9174" s="677"/>
      <c r="BH9174" s="677"/>
      <c r="BI9174" s="677"/>
      <c r="BJ9174" s="677"/>
      <c r="BK9174" s="677"/>
      <c r="BL9174" s="677"/>
      <c r="BM9174" s="677"/>
      <c r="BN9174" s="677"/>
      <c r="BO9174" s="677"/>
      <c r="BP9174" s="677"/>
      <c r="BQ9174" s="677"/>
      <c r="BR9174" s="677"/>
      <c r="BS9174" s="677"/>
      <c r="BT9174" s="677"/>
      <c r="BU9174" s="677"/>
      <c r="BV9174" s="677"/>
      <c r="BW9174" s="677"/>
      <c r="BX9174" s="677"/>
      <c r="BY9174" s="677"/>
      <c r="BZ9174" s="677"/>
      <c r="CA9174" s="677"/>
      <c r="CB9174" s="677"/>
      <c r="CC9174" s="677"/>
      <c r="CD9174" s="677"/>
      <c r="CE9174" s="677"/>
      <c r="CF9174" s="677"/>
      <c r="CG9174" s="677"/>
    </row>
    <row r="9175" spans="1:85">
      <c r="A9175" s="54"/>
      <c r="B9175" s="54"/>
      <c r="C9175" s="46" t="s">
        <v>33</v>
      </c>
      <c r="D9175" s="58" t="s">
        <v>13855</v>
      </c>
      <c r="E9175" s="94" t="s">
        <v>13856</v>
      </c>
      <c r="F9175" s="46" t="s">
        <v>13857</v>
      </c>
      <c r="G9175" s="94" t="s">
        <v>13858</v>
      </c>
      <c r="H9175" s="94" t="s">
        <v>13859</v>
      </c>
      <c r="I9175" s="524">
        <v>152</v>
      </c>
      <c r="J9175" s="46" t="s">
        <v>1508</v>
      </c>
      <c r="K9175" s="75" t="s">
        <v>1509</v>
      </c>
      <c r="L9175" s="76">
        <f t="shared" si="493"/>
        <v>0</v>
      </c>
      <c r="M9175" s="76"/>
      <c r="N9175" s="76"/>
      <c r="O9175" s="76"/>
      <c r="P9175" s="76"/>
      <c r="Q9175" s="76"/>
      <c r="R9175" s="76"/>
      <c r="S9175" s="76"/>
      <c r="T9175" s="76"/>
      <c r="U9175" s="76"/>
      <c r="V9175" s="76"/>
      <c r="W9175" s="76"/>
      <c r="X9175" s="76"/>
      <c r="Y9175" s="677"/>
      <c r="Z9175" s="677"/>
      <c r="AA9175" s="677"/>
      <c r="AB9175" s="677"/>
      <c r="AC9175" s="677"/>
      <c r="AD9175" s="677"/>
      <c r="AE9175" s="677"/>
      <c r="AF9175" s="677"/>
      <c r="AG9175" s="677"/>
      <c r="AH9175" s="677"/>
      <c r="AI9175" s="677"/>
      <c r="AJ9175" s="677"/>
      <c r="AK9175" s="677"/>
      <c r="AL9175" s="677"/>
      <c r="AM9175" s="677"/>
      <c r="AN9175" s="677"/>
      <c r="AO9175" s="677"/>
      <c r="AP9175" s="677"/>
      <c r="AQ9175" s="677"/>
      <c r="AR9175" s="677"/>
      <c r="AS9175" s="677"/>
      <c r="AT9175" s="677"/>
      <c r="AU9175" s="677"/>
      <c r="AV9175" s="677"/>
      <c r="AW9175" s="677"/>
      <c r="AX9175" s="677"/>
      <c r="AY9175" s="677"/>
      <c r="AZ9175" s="677"/>
      <c r="BA9175" s="677"/>
      <c r="BB9175" s="677"/>
      <c r="BC9175" s="677"/>
      <c r="BD9175" s="677"/>
      <c r="BE9175" s="677"/>
      <c r="BF9175" s="677"/>
      <c r="BG9175" s="677"/>
      <c r="BH9175" s="677"/>
      <c r="BI9175" s="677"/>
      <c r="BJ9175" s="677"/>
      <c r="BK9175" s="677"/>
      <c r="BL9175" s="677"/>
      <c r="BM9175" s="677"/>
      <c r="BN9175" s="677"/>
      <c r="BO9175" s="677"/>
      <c r="BP9175" s="677"/>
      <c r="BQ9175" s="677"/>
      <c r="BR9175" s="677"/>
      <c r="BS9175" s="677"/>
      <c r="BT9175" s="677"/>
      <c r="BU9175" s="677"/>
      <c r="BV9175" s="677"/>
      <c r="BW9175" s="677"/>
      <c r="BX9175" s="677"/>
      <c r="BY9175" s="677"/>
      <c r="BZ9175" s="677"/>
      <c r="CA9175" s="677"/>
      <c r="CB9175" s="677"/>
      <c r="CC9175" s="677"/>
      <c r="CD9175" s="677"/>
      <c r="CE9175" s="677"/>
      <c r="CF9175" s="677"/>
      <c r="CG9175" s="677"/>
    </row>
    <row r="9176" spans="1:85">
      <c r="A9176" s="54"/>
      <c r="B9176" s="54"/>
      <c r="C9176" s="54"/>
      <c r="D9176" s="77"/>
      <c r="E9176" s="476"/>
      <c r="F9176" s="54"/>
      <c r="G9176" s="476"/>
      <c r="H9176" s="476"/>
      <c r="I9176" s="525"/>
      <c r="J9176" s="54"/>
      <c r="K9176" s="75" t="s">
        <v>1501</v>
      </c>
      <c r="L9176" s="76">
        <f t="shared" si="493"/>
        <v>0</v>
      </c>
      <c r="M9176" s="76"/>
      <c r="N9176" s="76"/>
      <c r="O9176" s="76"/>
      <c r="P9176" s="76"/>
      <c r="Q9176" s="76"/>
      <c r="R9176" s="76"/>
      <c r="S9176" s="76"/>
      <c r="T9176" s="76"/>
      <c r="U9176" s="76"/>
      <c r="V9176" s="76"/>
      <c r="W9176" s="76"/>
      <c r="X9176" s="76"/>
      <c r="Y9176" s="677"/>
      <c r="Z9176" s="677"/>
      <c r="AA9176" s="677"/>
      <c r="AB9176" s="677"/>
      <c r="AC9176" s="677"/>
      <c r="AD9176" s="677"/>
      <c r="AE9176" s="677"/>
      <c r="AF9176" s="677"/>
      <c r="AG9176" s="677"/>
      <c r="AH9176" s="677"/>
      <c r="AI9176" s="677"/>
      <c r="AJ9176" s="677"/>
      <c r="AK9176" s="677"/>
      <c r="AL9176" s="677"/>
      <c r="AM9176" s="677"/>
      <c r="AN9176" s="677"/>
      <c r="AO9176" s="677"/>
      <c r="AP9176" s="677"/>
      <c r="AQ9176" s="677"/>
      <c r="AR9176" s="677"/>
      <c r="AS9176" s="677"/>
      <c r="AT9176" s="677"/>
      <c r="AU9176" s="677"/>
      <c r="AV9176" s="677"/>
      <c r="AW9176" s="677"/>
      <c r="AX9176" s="677"/>
      <c r="AY9176" s="677"/>
      <c r="AZ9176" s="677"/>
      <c r="BA9176" s="677"/>
      <c r="BB9176" s="677"/>
      <c r="BC9176" s="677"/>
      <c r="BD9176" s="677"/>
      <c r="BE9176" s="677"/>
      <c r="BF9176" s="677"/>
      <c r="BG9176" s="677"/>
      <c r="BH9176" s="677"/>
      <c r="BI9176" s="677"/>
      <c r="BJ9176" s="677"/>
      <c r="BK9176" s="677"/>
      <c r="BL9176" s="677"/>
      <c r="BM9176" s="677"/>
      <c r="BN9176" s="677"/>
      <c r="BO9176" s="677"/>
      <c r="BP9176" s="677"/>
      <c r="BQ9176" s="677"/>
      <c r="BR9176" s="677"/>
      <c r="BS9176" s="677"/>
      <c r="BT9176" s="677"/>
      <c r="BU9176" s="677"/>
      <c r="BV9176" s="677"/>
      <c r="BW9176" s="677"/>
      <c r="BX9176" s="677"/>
      <c r="BY9176" s="677"/>
      <c r="BZ9176" s="677"/>
      <c r="CA9176" s="677"/>
      <c r="CB9176" s="677"/>
      <c r="CC9176" s="677"/>
      <c r="CD9176" s="677"/>
      <c r="CE9176" s="677"/>
      <c r="CF9176" s="677"/>
      <c r="CG9176" s="677"/>
    </row>
    <row r="9177" spans="1:85">
      <c r="A9177" s="54"/>
      <c r="B9177" s="80"/>
      <c r="C9177" s="80"/>
      <c r="D9177" s="81"/>
      <c r="E9177" s="477"/>
      <c r="F9177" s="80"/>
      <c r="G9177" s="477"/>
      <c r="H9177" s="477"/>
      <c r="I9177" s="526"/>
      <c r="J9177" s="80"/>
      <c r="K9177" s="84" t="s">
        <v>1502</v>
      </c>
      <c r="L9177" s="76">
        <f t="shared" si="493"/>
        <v>2</v>
      </c>
      <c r="M9177" s="76"/>
      <c r="N9177" s="76"/>
      <c r="O9177" s="76">
        <v>2</v>
      </c>
      <c r="P9177" s="76"/>
      <c r="Q9177" s="76"/>
      <c r="R9177" s="76"/>
      <c r="S9177" s="76"/>
      <c r="T9177" s="76"/>
      <c r="U9177" s="76"/>
      <c r="V9177" s="76"/>
      <c r="W9177" s="76"/>
      <c r="X9177" s="76"/>
      <c r="Y9177" s="677"/>
      <c r="Z9177" s="677"/>
      <c r="AA9177" s="677"/>
      <c r="AB9177" s="677"/>
      <c r="AC9177" s="677"/>
      <c r="AD9177" s="677"/>
      <c r="AE9177" s="677"/>
      <c r="AF9177" s="677"/>
      <c r="AG9177" s="677"/>
      <c r="AH9177" s="677"/>
      <c r="AI9177" s="677"/>
      <c r="AJ9177" s="677"/>
      <c r="AK9177" s="677"/>
      <c r="AL9177" s="677"/>
      <c r="AM9177" s="677"/>
      <c r="AN9177" s="677"/>
      <c r="AO9177" s="677"/>
      <c r="AP9177" s="677"/>
      <c r="AQ9177" s="677"/>
      <c r="AR9177" s="677"/>
      <c r="AS9177" s="677"/>
      <c r="AT9177" s="677"/>
      <c r="AU9177" s="677"/>
      <c r="AV9177" s="677"/>
      <c r="AW9177" s="677"/>
      <c r="AX9177" s="677"/>
      <c r="AY9177" s="677"/>
      <c r="AZ9177" s="677"/>
      <c r="BA9177" s="677"/>
      <c r="BB9177" s="677"/>
      <c r="BC9177" s="677"/>
      <c r="BD9177" s="677"/>
      <c r="BE9177" s="677"/>
      <c r="BF9177" s="677"/>
      <c r="BG9177" s="677"/>
      <c r="BH9177" s="677"/>
      <c r="BI9177" s="677"/>
      <c r="BJ9177" s="677"/>
      <c r="BK9177" s="677"/>
      <c r="BL9177" s="677"/>
      <c r="BM9177" s="677"/>
      <c r="BN9177" s="677"/>
      <c r="BO9177" s="677"/>
      <c r="BP9177" s="677"/>
      <c r="BQ9177" s="677"/>
      <c r="BR9177" s="677"/>
      <c r="BS9177" s="677"/>
      <c r="BT9177" s="677"/>
      <c r="BU9177" s="677"/>
      <c r="BV9177" s="677"/>
      <c r="BW9177" s="677"/>
      <c r="BX9177" s="677"/>
      <c r="BY9177" s="677"/>
      <c r="BZ9177" s="677"/>
      <c r="CA9177" s="677"/>
      <c r="CB9177" s="677"/>
      <c r="CC9177" s="677"/>
      <c r="CD9177" s="677"/>
      <c r="CE9177" s="677"/>
      <c r="CF9177" s="677"/>
      <c r="CG9177" s="677"/>
    </row>
    <row r="9178" spans="1:85">
      <c r="A9178" s="54"/>
      <c r="B9178" s="103" t="s">
        <v>13860</v>
      </c>
      <c r="C9178" s="46"/>
      <c r="D9178" s="690">
        <f>COUNTA(D9181:D9306)</f>
        <v>42</v>
      </c>
      <c r="E9178" s="691"/>
      <c r="F9178" s="247"/>
      <c r="G9178" s="192"/>
      <c r="H9178" s="192"/>
      <c r="I9178" s="524">
        <f>SUM(I9181:I9306)</f>
        <v>291426.19156399992</v>
      </c>
      <c r="J9178" s="46" t="s">
        <v>1508</v>
      </c>
      <c r="K9178" s="75" t="s">
        <v>1509</v>
      </c>
      <c r="L9178" s="76">
        <f>SUM(M9178:X9178)</f>
        <v>35</v>
      </c>
      <c r="M9178" s="76">
        <v>0</v>
      </c>
      <c r="N9178" s="76">
        <v>10</v>
      </c>
      <c r="O9178" s="76">
        <v>4</v>
      </c>
      <c r="P9178" s="76">
        <v>0</v>
      </c>
      <c r="Q9178" s="76">
        <v>0</v>
      </c>
      <c r="R9178" s="76">
        <v>0</v>
      </c>
      <c r="S9178" s="76">
        <v>13</v>
      </c>
      <c r="T9178" s="76">
        <v>4</v>
      </c>
      <c r="U9178" s="76">
        <v>0</v>
      </c>
      <c r="V9178" s="76">
        <v>0</v>
      </c>
      <c r="W9178" s="76">
        <v>1</v>
      </c>
      <c r="X9178" s="76">
        <v>3</v>
      </c>
      <c r="Y9178" s="677"/>
      <c r="Z9178" s="677"/>
      <c r="AA9178" s="677"/>
      <c r="AB9178" s="677"/>
      <c r="AC9178" s="677"/>
      <c r="AD9178" s="677"/>
      <c r="AE9178" s="677"/>
      <c r="AF9178" s="677"/>
      <c r="AG9178" s="677"/>
      <c r="AH9178" s="677"/>
      <c r="AI9178" s="677"/>
      <c r="AJ9178" s="677"/>
      <c r="AK9178" s="677"/>
      <c r="AL9178" s="677"/>
      <c r="AM9178" s="677"/>
      <c r="AN9178" s="677"/>
      <c r="AO9178" s="677"/>
      <c r="AP9178" s="677"/>
      <c r="AQ9178" s="677"/>
      <c r="AR9178" s="677"/>
      <c r="AS9178" s="677"/>
      <c r="AT9178" s="677"/>
      <c r="AU9178" s="677"/>
      <c r="AV9178" s="677"/>
      <c r="AW9178" s="677"/>
      <c r="AX9178" s="677"/>
      <c r="AY9178" s="677"/>
      <c r="AZ9178" s="677"/>
      <c r="BA9178" s="677"/>
      <c r="BB9178" s="677"/>
      <c r="BC9178" s="677"/>
      <c r="BD9178" s="677"/>
      <c r="BE9178" s="677"/>
      <c r="BF9178" s="677"/>
      <c r="BG9178" s="677"/>
      <c r="BH9178" s="677"/>
      <c r="BI9178" s="677"/>
      <c r="BJ9178" s="677"/>
      <c r="BK9178" s="677"/>
      <c r="BL9178" s="677"/>
      <c r="BM9178" s="677"/>
      <c r="BN9178" s="677"/>
      <c r="BO9178" s="677"/>
      <c r="BP9178" s="677"/>
      <c r="BQ9178" s="677"/>
      <c r="BR9178" s="677"/>
      <c r="BS9178" s="677"/>
      <c r="BT9178" s="677"/>
      <c r="BU9178" s="677"/>
      <c r="BV9178" s="677"/>
      <c r="BW9178" s="677"/>
      <c r="BX9178" s="677"/>
      <c r="BY9178" s="677"/>
      <c r="BZ9178" s="677"/>
      <c r="CA9178" s="677"/>
      <c r="CB9178" s="677"/>
      <c r="CC9178" s="677"/>
      <c r="CD9178" s="677"/>
      <c r="CE9178" s="677"/>
      <c r="CF9178" s="677"/>
      <c r="CG9178" s="677"/>
    </row>
    <row r="9179" spans="1:85">
      <c r="A9179" s="54"/>
      <c r="B9179" s="103"/>
      <c r="C9179" s="54"/>
      <c r="D9179" s="692"/>
      <c r="E9179" s="693"/>
      <c r="F9179" s="233"/>
      <c r="G9179" s="193"/>
      <c r="H9179" s="193"/>
      <c r="I9179" s="525"/>
      <c r="J9179" s="54"/>
      <c r="K9179" s="75" t="s">
        <v>1501</v>
      </c>
      <c r="L9179" s="76">
        <f>SUM(M9179:X9179)</f>
        <v>14</v>
      </c>
      <c r="M9179" s="76">
        <v>5</v>
      </c>
      <c r="N9179" s="76">
        <v>6</v>
      </c>
      <c r="O9179" s="76">
        <v>3</v>
      </c>
      <c r="P9179" s="76">
        <v>0</v>
      </c>
      <c r="Q9179" s="76">
        <v>0</v>
      </c>
      <c r="R9179" s="76">
        <v>0</v>
      </c>
      <c r="S9179" s="76">
        <v>0</v>
      </c>
      <c r="T9179" s="76">
        <v>0</v>
      </c>
      <c r="U9179" s="76">
        <v>0</v>
      </c>
      <c r="V9179" s="76">
        <v>0</v>
      </c>
      <c r="W9179" s="76">
        <v>0</v>
      </c>
      <c r="X9179" s="76">
        <v>0</v>
      </c>
      <c r="Y9179" s="677"/>
      <c r="Z9179" s="677"/>
      <c r="AA9179" s="677"/>
      <c r="AB9179" s="677"/>
      <c r="AC9179" s="677"/>
      <c r="AD9179" s="677"/>
      <c r="AE9179" s="677"/>
      <c r="AF9179" s="677"/>
      <c r="AG9179" s="677"/>
      <c r="AH9179" s="677"/>
      <c r="AI9179" s="677"/>
      <c r="AJ9179" s="677"/>
      <c r="AK9179" s="677"/>
      <c r="AL9179" s="677"/>
      <c r="AM9179" s="677"/>
      <c r="AN9179" s="677"/>
      <c r="AO9179" s="677"/>
      <c r="AP9179" s="677"/>
      <c r="AQ9179" s="677"/>
      <c r="AR9179" s="677"/>
      <c r="AS9179" s="677"/>
      <c r="AT9179" s="677"/>
      <c r="AU9179" s="677"/>
      <c r="AV9179" s="677"/>
      <c r="AW9179" s="677"/>
      <c r="AX9179" s="677"/>
      <c r="AY9179" s="677"/>
      <c r="AZ9179" s="677"/>
      <c r="BA9179" s="677"/>
      <c r="BB9179" s="677"/>
      <c r="BC9179" s="677"/>
      <c r="BD9179" s="677"/>
      <c r="BE9179" s="677"/>
      <c r="BF9179" s="677"/>
      <c r="BG9179" s="677"/>
      <c r="BH9179" s="677"/>
      <c r="BI9179" s="677"/>
      <c r="BJ9179" s="677"/>
      <c r="BK9179" s="677"/>
      <c r="BL9179" s="677"/>
      <c r="BM9179" s="677"/>
      <c r="BN9179" s="677"/>
      <c r="BO9179" s="677"/>
      <c r="BP9179" s="677"/>
      <c r="BQ9179" s="677"/>
      <c r="BR9179" s="677"/>
      <c r="BS9179" s="677"/>
      <c r="BT9179" s="677"/>
      <c r="BU9179" s="677"/>
      <c r="BV9179" s="677"/>
      <c r="BW9179" s="677"/>
      <c r="BX9179" s="677"/>
      <c r="BY9179" s="677"/>
      <c r="BZ9179" s="677"/>
      <c r="CA9179" s="677"/>
      <c r="CB9179" s="677"/>
      <c r="CC9179" s="677"/>
      <c r="CD9179" s="677"/>
      <c r="CE9179" s="677"/>
      <c r="CF9179" s="677"/>
      <c r="CG9179" s="677"/>
    </row>
    <row r="9180" spans="1:85">
      <c r="A9180" s="54"/>
      <c r="B9180" s="103"/>
      <c r="C9180" s="80"/>
      <c r="D9180" s="694"/>
      <c r="E9180" s="695"/>
      <c r="F9180" s="239"/>
      <c r="G9180" s="194"/>
      <c r="H9180" s="194"/>
      <c r="I9180" s="526"/>
      <c r="J9180" s="80"/>
      <c r="K9180" s="84" t="s">
        <v>1502</v>
      </c>
      <c r="L9180" s="76">
        <f>SUM(M9180:X9180)</f>
        <v>103</v>
      </c>
      <c r="M9180" s="76">
        <v>16</v>
      </c>
      <c r="N9180" s="76">
        <v>1</v>
      </c>
      <c r="O9180" s="76">
        <v>39</v>
      </c>
      <c r="P9180" s="76">
        <v>0</v>
      </c>
      <c r="Q9180" s="76">
        <v>0</v>
      </c>
      <c r="R9180" s="76">
        <v>0</v>
      </c>
      <c r="S9180" s="76">
        <v>11</v>
      </c>
      <c r="T9180" s="76">
        <v>29</v>
      </c>
      <c r="U9180" s="76">
        <v>2</v>
      </c>
      <c r="V9180" s="76">
        <v>0</v>
      </c>
      <c r="W9180" s="76">
        <v>5</v>
      </c>
      <c r="X9180" s="76">
        <v>0</v>
      </c>
      <c r="Y9180" s="677"/>
      <c r="Z9180" s="677"/>
      <c r="AA9180" s="677"/>
      <c r="AB9180" s="677"/>
      <c r="AC9180" s="677"/>
      <c r="AD9180" s="677"/>
      <c r="AE9180" s="677"/>
      <c r="AF9180" s="677"/>
      <c r="AG9180" s="677"/>
      <c r="AH9180" s="677"/>
      <c r="AI9180" s="677"/>
      <c r="AJ9180" s="677"/>
      <c r="AK9180" s="677"/>
      <c r="AL9180" s="677"/>
      <c r="AM9180" s="677"/>
      <c r="AN9180" s="677"/>
      <c r="AO9180" s="677"/>
      <c r="AP9180" s="677"/>
      <c r="AQ9180" s="677"/>
      <c r="AR9180" s="677"/>
      <c r="AS9180" s="677"/>
      <c r="AT9180" s="677"/>
      <c r="AU9180" s="677"/>
      <c r="AV9180" s="677"/>
      <c r="AW9180" s="677"/>
      <c r="AX9180" s="677"/>
      <c r="AY9180" s="677"/>
      <c r="AZ9180" s="677"/>
      <c r="BA9180" s="677"/>
      <c r="BB9180" s="677"/>
      <c r="BC9180" s="677"/>
      <c r="BD9180" s="677"/>
      <c r="BE9180" s="677"/>
      <c r="BF9180" s="677"/>
      <c r="BG9180" s="677"/>
      <c r="BH9180" s="677"/>
      <c r="BI9180" s="677"/>
      <c r="BJ9180" s="677"/>
      <c r="BK9180" s="677"/>
      <c r="BL9180" s="677"/>
      <c r="BM9180" s="677"/>
      <c r="BN9180" s="677"/>
      <c r="BO9180" s="677"/>
      <c r="BP9180" s="677"/>
      <c r="BQ9180" s="677"/>
      <c r="BR9180" s="677"/>
      <c r="BS9180" s="677"/>
      <c r="BT9180" s="677"/>
      <c r="BU9180" s="677"/>
      <c r="BV9180" s="677"/>
      <c r="BW9180" s="677"/>
      <c r="BX9180" s="677"/>
      <c r="BY9180" s="677"/>
      <c r="BZ9180" s="677"/>
      <c r="CA9180" s="677"/>
      <c r="CB9180" s="677"/>
      <c r="CC9180" s="677"/>
      <c r="CD9180" s="677"/>
      <c r="CE9180" s="677"/>
      <c r="CF9180" s="677"/>
      <c r="CG9180" s="677"/>
    </row>
    <row r="9181" spans="1:85">
      <c r="A9181" s="54"/>
      <c r="B9181" s="46" t="s">
        <v>13861</v>
      </c>
      <c r="C9181" s="103" t="s">
        <v>31</v>
      </c>
      <c r="D9181" s="195" t="s">
        <v>13862</v>
      </c>
      <c r="E9181" s="195" t="s">
        <v>13863</v>
      </c>
      <c r="F9181" s="103" t="s">
        <v>13864</v>
      </c>
      <c r="G9181" s="195" t="s">
        <v>13865</v>
      </c>
      <c r="H9181" s="195" t="s">
        <v>13866</v>
      </c>
      <c r="I9181" s="425">
        <v>7.6728500000000004</v>
      </c>
      <c r="J9181" s="46" t="s">
        <v>39</v>
      </c>
      <c r="K9181" s="75" t="s">
        <v>32</v>
      </c>
      <c r="L9181" s="76">
        <f>SUM(M9181:X9181)</f>
        <v>16</v>
      </c>
      <c r="M9181" s="454"/>
      <c r="N9181" s="454">
        <v>5</v>
      </c>
      <c r="O9181" s="454"/>
      <c r="P9181" s="454"/>
      <c r="Q9181" s="454"/>
      <c r="R9181" s="454"/>
      <c r="S9181" s="454">
        <v>9</v>
      </c>
      <c r="T9181" s="454">
        <v>1</v>
      </c>
      <c r="U9181" s="454"/>
      <c r="V9181" s="454"/>
      <c r="W9181" s="454"/>
      <c r="X9181" s="454">
        <v>1</v>
      </c>
      <c r="Y9181" s="677"/>
      <c r="Z9181" s="677"/>
      <c r="AA9181" s="677"/>
      <c r="AB9181" s="677"/>
      <c r="AC9181" s="677"/>
      <c r="AD9181" s="677"/>
      <c r="AE9181" s="677"/>
      <c r="AF9181" s="677"/>
      <c r="AG9181" s="677"/>
      <c r="AH9181" s="677"/>
      <c r="AI9181" s="677"/>
      <c r="AJ9181" s="677"/>
      <c r="AK9181" s="677"/>
      <c r="AL9181" s="677"/>
      <c r="AM9181" s="677"/>
      <c r="AN9181" s="677"/>
      <c r="AO9181" s="677"/>
      <c r="AP9181" s="677"/>
      <c r="AQ9181" s="677"/>
      <c r="AR9181" s="677"/>
      <c r="AS9181" s="677"/>
      <c r="AT9181" s="677"/>
      <c r="AU9181" s="677"/>
      <c r="AV9181" s="677"/>
      <c r="AW9181" s="677"/>
      <c r="AX9181" s="677"/>
      <c r="AY9181" s="677"/>
      <c r="AZ9181" s="677"/>
      <c r="BA9181" s="677"/>
      <c r="BB9181" s="677"/>
      <c r="BC9181" s="677"/>
      <c r="BD9181" s="677"/>
      <c r="BE9181" s="677"/>
      <c r="BF9181" s="677"/>
      <c r="BG9181" s="677"/>
      <c r="BH9181" s="677"/>
      <c r="BI9181" s="677"/>
      <c r="BJ9181" s="677"/>
      <c r="BK9181" s="677"/>
      <c r="BL9181" s="677"/>
      <c r="BM9181" s="677"/>
      <c r="BN9181" s="677"/>
      <c r="BO9181" s="677"/>
      <c r="BP9181" s="677"/>
      <c r="BQ9181" s="677"/>
      <c r="BR9181" s="677"/>
      <c r="BS9181" s="677"/>
      <c r="BT9181" s="677"/>
      <c r="BU9181" s="677"/>
      <c r="BV9181" s="677"/>
      <c r="BW9181" s="677"/>
      <c r="BX9181" s="677"/>
      <c r="BY9181" s="677"/>
      <c r="BZ9181" s="677"/>
      <c r="CA9181" s="677"/>
      <c r="CB9181" s="677"/>
      <c r="CC9181" s="677"/>
      <c r="CD9181" s="677"/>
      <c r="CE9181" s="677"/>
      <c r="CF9181" s="677"/>
      <c r="CG9181" s="677"/>
    </row>
    <row r="9182" spans="1:85">
      <c r="A9182" s="54"/>
      <c r="B9182" s="54"/>
      <c r="C9182" s="103"/>
      <c r="D9182" s="195"/>
      <c r="E9182" s="195"/>
      <c r="F9182" s="103"/>
      <c r="G9182" s="195"/>
      <c r="H9182" s="195"/>
      <c r="I9182" s="425"/>
      <c r="J9182" s="54"/>
      <c r="K9182" s="75" t="s">
        <v>34</v>
      </c>
      <c r="L9182" s="76">
        <f t="shared" ref="L9182:L9245" si="494">SUM(M9182:X9182)</f>
        <v>1</v>
      </c>
      <c r="M9182" s="454"/>
      <c r="N9182" s="454">
        <v>1</v>
      </c>
      <c r="O9182" s="454"/>
      <c r="P9182" s="454"/>
      <c r="Q9182" s="454"/>
      <c r="R9182" s="454"/>
      <c r="S9182" s="454"/>
      <c r="T9182" s="454"/>
      <c r="U9182" s="454"/>
      <c r="V9182" s="454"/>
      <c r="W9182" s="454"/>
      <c r="X9182" s="454"/>
      <c r="Y9182" s="677"/>
      <c r="Z9182" s="677"/>
      <c r="AA9182" s="677"/>
      <c r="AB9182" s="677"/>
      <c r="AC9182" s="677"/>
      <c r="AD9182" s="677"/>
      <c r="AE9182" s="677"/>
      <c r="AF9182" s="677"/>
      <c r="AG9182" s="677"/>
      <c r="AH9182" s="677"/>
      <c r="AI9182" s="677"/>
      <c r="AJ9182" s="677"/>
      <c r="AK9182" s="677"/>
      <c r="AL9182" s="677"/>
      <c r="AM9182" s="677"/>
      <c r="AN9182" s="677"/>
      <c r="AO9182" s="677"/>
      <c r="AP9182" s="677"/>
      <c r="AQ9182" s="677"/>
      <c r="AR9182" s="677"/>
      <c r="AS9182" s="677"/>
      <c r="AT9182" s="677"/>
      <c r="AU9182" s="677"/>
      <c r="AV9182" s="677"/>
      <c r="AW9182" s="677"/>
      <c r="AX9182" s="677"/>
      <c r="AY9182" s="677"/>
      <c r="AZ9182" s="677"/>
      <c r="BA9182" s="677"/>
      <c r="BB9182" s="677"/>
      <c r="BC9182" s="677"/>
      <c r="BD9182" s="677"/>
      <c r="BE9182" s="677"/>
      <c r="BF9182" s="677"/>
      <c r="BG9182" s="677"/>
      <c r="BH9182" s="677"/>
      <c r="BI9182" s="677"/>
      <c r="BJ9182" s="677"/>
      <c r="BK9182" s="677"/>
      <c r="BL9182" s="677"/>
      <c r="BM9182" s="677"/>
      <c r="BN9182" s="677"/>
      <c r="BO9182" s="677"/>
      <c r="BP9182" s="677"/>
      <c r="BQ9182" s="677"/>
      <c r="BR9182" s="677"/>
      <c r="BS9182" s="677"/>
      <c r="BT9182" s="677"/>
      <c r="BU9182" s="677"/>
      <c r="BV9182" s="677"/>
      <c r="BW9182" s="677"/>
      <c r="BX9182" s="677"/>
      <c r="BY9182" s="677"/>
      <c r="BZ9182" s="677"/>
      <c r="CA9182" s="677"/>
      <c r="CB9182" s="677"/>
      <c r="CC9182" s="677"/>
      <c r="CD9182" s="677"/>
      <c r="CE9182" s="677"/>
      <c r="CF9182" s="677"/>
      <c r="CG9182" s="677"/>
    </row>
    <row r="9183" spans="1:85">
      <c r="A9183" s="54"/>
      <c r="B9183" s="54"/>
      <c r="C9183" s="103"/>
      <c r="D9183" s="195"/>
      <c r="E9183" s="195"/>
      <c r="F9183" s="103"/>
      <c r="G9183" s="195"/>
      <c r="H9183" s="195"/>
      <c r="I9183" s="425"/>
      <c r="J9183" s="80"/>
      <c r="K9183" s="84" t="s">
        <v>36</v>
      </c>
      <c r="L9183" s="76">
        <f t="shared" si="494"/>
        <v>0</v>
      </c>
      <c r="M9183" s="454"/>
      <c r="N9183" s="454"/>
      <c r="O9183" s="454"/>
      <c r="P9183" s="454"/>
      <c r="Q9183" s="454"/>
      <c r="R9183" s="454"/>
      <c r="S9183" s="454"/>
      <c r="T9183" s="454"/>
      <c r="U9183" s="454"/>
      <c r="V9183" s="454"/>
      <c r="W9183" s="454"/>
      <c r="X9183" s="454"/>
      <c r="Y9183" s="677"/>
      <c r="Z9183" s="677"/>
      <c r="AA9183" s="677"/>
      <c r="AB9183" s="677"/>
      <c r="AC9183" s="677"/>
      <c r="AD9183" s="677"/>
      <c r="AE9183" s="677"/>
      <c r="AF9183" s="677"/>
      <c r="AG9183" s="677"/>
      <c r="AH9183" s="677"/>
      <c r="AI9183" s="677"/>
      <c r="AJ9183" s="677"/>
      <c r="AK9183" s="677"/>
      <c r="AL9183" s="677"/>
      <c r="AM9183" s="677"/>
      <c r="AN9183" s="677"/>
      <c r="AO9183" s="677"/>
      <c r="AP9183" s="677"/>
      <c r="AQ9183" s="677"/>
      <c r="AR9183" s="677"/>
      <c r="AS9183" s="677"/>
      <c r="AT9183" s="677"/>
      <c r="AU9183" s="677"/>
      <c r="AV9183" s="677"/>
      <c r="AW9183" s="677"/>
      <c r="AX9183" s="677"/>
      <c r="AY9183" s="677"/>
      <c r="AZ9183" s="677"/>
      <c r="BA9183" s="677"/>
      <c r="BB9183" s="677"/>
      <c r="BC9183" s="677"/>
      <c r="BD9183" s="677"/>
      <c r="BE9183" s="677"/>
      <c r="BF9183" s="677"/>
      <c r="BG9183" s="677"/>
      <c r="BH9183" s="677"/>
      <c r="BI9183" s="677"/>
      <c r="BJ9183" s="677"/>
      <c r="BK9183" s="677"/>
      <c r="BL9183" s="677"/>
      <c r="BM9183" s="677"/>
      <c r="BN9183" s="677"/>
      <c r="BO9183" s="677"/>
      <c r="BP9183" s="677"/>
      <c r="BQ9183" s="677"/>
      <c r="BR9183" s="677"/>
      <c r="BS9183" s="677"/>
      <c r="BT9183" s="677"/>
      <c r="BU9183" s="677"/>
      <c r="BV9183" s="677"/>
      <c r="BW9183" s="677"/>
      <c r="BX9183" s="677"/>
      <c r="BY9183" s="677"/>
      <c r="BZ9183" s="677"/>
      <c r="CA9183" s="677"/>
      <c r="CB9183" s="677"/>
      <c r="CC9183" s="677"/>
      <c r="CD9183" s="677"/>
      <c r="CE9183" s="677"/>
      <c r="CF9183" s="677"/>
      <c r="CG9183" s="677"/>
    </row>
    <row r="9184" spans="1:85">
      <c r="A9184" s="54"/>
      <c r="B9184" s="54"/>
      <c r="C9184" s="103" t="s">
        <v>31</v>
      </c>
      <c r="D9184" s="195" t="s">
        <v>9405</v>
      </c>
      <c r="E9184" s="195" t="s">
        <v>13867</v>
      </c>
      <c r="F9184" s="103" t="s">
        <v>13868</v>
      </c>
      <c r="G9184" s="195" t="s">
        <v>13869</v>
      </c>
      <c r="H9184" s="195" t="s">
        <v>13870</v>
      </c>
      <c r="I9184" s="425">
        <v>5406.51</v>
      </c>
      <c r="J9184" s="46" t="s">
        <v>39</v>
      </c>
      <c r="K9184" s="75" t="s">
        <v>32</v>
      </c>
      <c r="L9184" s="76">
        <f t="shared" si="494"/>
        <v>8</v>
      </c>
      <c r="M9184" s="76"/>
      <c r="N9184" s="76">
        <v>4</v>
      </c>
      <c r="O9184" s="76"/>
      <c r="P9184" s="76"/>
      <c r="Q9184" s="76"/>
      <c r="R9184" s="76"/>
      <c r="S9184" s="76">
        <v>1</v>
      </c>
      <c r="T9184" s="76"/>
      <c r="U9184" s="76"/>
      <c r="V9184" s="76"/>
      <c r="W9184" s="76">
        <v>1</v>
      </c>
      <c r="X9184" s="76">
        <v>2</v>
      </c>
      <c r="Y9184" s="677"/>
      <c r="Z9184" s="677"/>
      <c r="AA9184" s="677"/>
      <c r="AB9184" s="677"/>
      <c r="AC9184" s="677"/>
      <c r="AD9184" s="677"/>
      <c r="AE9184" s="677"/>
      <c r="AF9184" s="677"/>
      <c r="AG9184" s="677"/>
      <c r="AH9184" s="677"/>
      <c r="AI9184" s="677"/>
      <c r="AJ9184" s="677"/>
      <c r="AK9184" s="677"/>
      <c r="AL9184" s="677"/>
      <c r="AM9184" s="677"/>
      <c r="AN9184" s="677"/>
      <c r="AO9184" s="677"/>
      <c r="AP9184" s="677"/>
      <c r="AQ9184" s="677"/>
      <c r="AR9184" s="677"/>
      <c r="AS9184" s="677"/>
      <c r="AT9184" s="677"/>
      <c r="AU9184" s="677"/>
      <c r="AV9184" s="677"/>
      <c r="AW9184" s="677"/>
      <c r="AX9184" s="677"/>
      <c r="AY9184" s="677"/>
      <c r="AZ9184" s="677"/>
      <c r="BA9184" s="677"/>
      <c r="BB9184" s="677"/>
      <c r="BC9184" s="677"/>
      <c r="BD9184" s="677"/>
      <c r="BE9184" s="677"/>
      <c r="BF9184" s="677"/>
      <c r="BG9184" s="677"/>
      <c r="BH9184" s="677"/>
      <c r="BI9184" s="677"/>
      <c r="BJ9184" s="677"/>
      <c r="BK9184" s="677"/>
      <c r="BL9184" s="677"/>
      <c r="BM9184" s="677"/>
      <c r="BN9184" s="677"/>
      <c r="BO9184" s="677"/>
      <c r="BP9184" s="677"/>
      <c r="BQ9184" s="677"/>
      <c r="BR9184" s="677"/>
      <c r="BS9184" s="677"/>
      <c r="BT9184" s="677"/>
      <c r="BU9184" s="677"/>
      <c r="BV9184" s="677"/>
      <c r="BW9184" s="677"/>
      <c r="BX9184" s="677"/>
      <c r="BY9184" s="677"/>
      <c r="BZ9184" s="677"/>
      <c r="CA9184" s="677"/>
      <c r="CB9184" s="677"/>
      <c r="CC9184" s="677"/>
      <c r="CD9184" s="677"/>
      <c r="CE9184" s="677"/>
      <c r="CF9184" s="677"/>
      <c r="CG9184" s="677"/>
    </row>
    <row r="9185" spans="1:85">
      <c r="A9185" s="54"/>
      <c r="B9185" s="54"/>
      <c r="C9185" s="103"/>
      <c r="D9185" s="195"/>
      <c r="E9185" s="195"/>
      <c r="F9185" s="103"/>
      <c r="G9185" s="195"/>
      <c r="H9185" s="195"/>
      <c r="I9185" s="425"/>
      <c r="J9185" s="54"/>
      <c r="K9185" s="75" t="s">
        <v>34</v>
      </c>
      <c r="L9185" s="76">
        <f t="shared" si="494"/>
        <v>1</v>
      </c>
      <c r="M9185" s="76"/>
      <c r="N9185" s="76">
        <v>1</v>
      </c>
      <c r="O9185" s="76"/>
      <c r="P9185" s="76"/>
      <c r="Q9185" s="76"/>
      <c r="R9185" s="76"/>
      <c r="S9185" s="76"/>
      <c r="T9185" s="76"/>
      <c r="U9185" s="76"/>
      <c r="V9185" s="76"/>
      <c r="W9185" s="76"/>
      <c r="X9185" s="76"/>
      <c r="Y9185" s="677"/>
      <c r="Z9185" s="677"/>
      <c r="AA9185" s="677"/>
      <c r="AB9185" s="677"/>
      <c r="AC9185" s="677"/>
      <c r="AD9185" s="677"/>
      <c r="AE9185" s="677"/>
      <c r="AF9185" s="677"/>
      <c r="AG9185" s="677"/>
      <c r="AH9185" s="677"/>
      <c r="AI9185" s="677"/>
      <c r="AJ9185" s="677"/>
      <c r="AK9185" s="677"/>
      <c r="AL9185" s="677"/>
      <c r="AM9185" s="677"/>
      <c r="AN9185" s="677"/>
      <c r="AO9185" s="677"/>
      <c r="AP9185" s="677"/>
      <c r="AQ9185" s="677"/>
      <c r="AR9185" s="677"/>
      <c r="AS9185" s="677"/>
      <c r="AT9185" s="677"/>
      <c r="AU9185" s="677"/>
      <c r="AV9185" s="677"/>
      <c r="AW9185" s="677"/>
      <c r="AX9185" s="677"/>
      <c r="AY9185" s="677"/>
      <c r="AZ9185" s="677"/>
      <c r="BA9185" s="677"/>
      <c r="BB9185" s="677"/>
      <c r="BC9185" s="677"/>
      <c r="BD9185" s="677"/>
      <c r="BE9185" s="677"/>
      <c r="BF9185" s="677"/>
      <c r="BG9185" s="677"/>
      <c r="BH9185" s="677"/>
      <c r="BI9185" s="677"/>
      <c r="BJ9185" s="677"/>
      <c r="BK9185" s="677"/>
      <c r="BL9185" s="677"/>
      <c r="BM9185" s="677"/>
      <c r="BN9185" s="677"/>
      <c r="BO9185" s="677"/>
      <c r="BP9185" s="677"/>
      <c r="BQ9185" s="677"/>
      <c r="BR9185" s="677"/>
      <c r="BS9185" s="677"/>
      <c r="BT9185" s="677"/>
      <c r="BU9185" s="677"/>
      <c r="BV9185" s="677"/>
      <c r="BW9185" s="677"/>
      <c r="BX9185" s="677"/>
      <c r="BY9185" s="677"/>
      <c r="BZ9185" s="677"/>
      <c r="CA9185" s="677"/>
      <c r="CB9185" s="677"/>
      <c r="CC9185" s="677"/>
      <c r="CD9185" s="677"/>
      <c r="CE9185" s="677"/>
      <c r="CF9185" s="677"/>
      <c r="CG9185" s="677"/>
    </row>
    <row r="9186" spans="1:85">
      <c r="A9186" s="54"/>
      <c r="B9186" s="54"/>
      <c r="C9186" s="103"/>
      <c r="D9186" s="195"/>
      <c r="E9186" s="195"/>
      <c r="F9186" s="103"/>
      <c r="G9186" s="195"/>
      <c r="H9186" s="195"/>
      <c r="I9186" s="425"/>
      <c r="J9186" s="80"/>
      <c r="K9186" s="84" t="s">
        <v>36</v>
      </c>
      <c r="L9186" s="76">
        <f t="shared" si="494"/>
        <v>0</v>
      </c>
      <c r="M9186" s="76"/>
      <c r="N9186" s="76"/>
      <c r="O9186" s="76"/>
      <c r="P9186" s="76"/>
      <c r="Q9186" s="76"/>
      <c r="R9186" s="76"/>
      <c r="S9186" s="76"/>
      <c r="T9186" s="76"/>
      <c r="U9186" s="76"/>
      <c r="V9186" s="76"/>
      <c r="W9186" s="76"/>
      <c r="X9186" s="76"/>
      <c r="Y9186" s="677"/>
      <c r="Z9186" s="677"/>
      <c r="AA9186" s="677"/>
      <c r="AB9186" s="677"/>
      <c r="AC9186" s="677"/>
      <c r="AD9186" s="677"/>
      <c r="AE9186" s="677"/>
      <c r="AF9186" s="677"/>
      <c r="AG9186" s="677"/>
      <c r="AH9186" s="677"/>
      <c r="AI9186" s="677"/>
      <c r="AJ9186" s="677"/>
      <c r="AK9186" s="677"/>
      <c r="AL9186" s="677"/>
      <c r="AM9186" s="677"/>
      <c r="AN9186" s="677"/>
      <c r="AO9186" s="677"/>
      <c r="AP9186" s="677"/>
      <c r="AQ9186" s="677"/>
      <c r="AR9186" s="677"/>
      <c r="AS9186" s="677"/>
      <c r="AT9186" s="677"/>
      <c r="AU9186" s="677"/>
      <c r="AV9186" s="677"/>
      <c r="AW9186" s="677"/>
      <c r="AX9186" s="677"/>
      <c r="AY9186" s="677"/>
      <c r="AZ9186" s="677"/>
      <c r="BA9186" s="677"/>
      <c r="BB9186" s="677"/>
      <c r="BC9186" s="677"/>
      <c r="BD9186" s="677"/>
      <c r="BE9186" s="677"/>
      <c r="BF9186" s="677"/>
      <c r="BG9186" s="677"/>
      <c r="BH9186" s="677"/>
      <c r="BI9186" s="677"/>
      <c r="BJ9186" s="677"/>
      <c r="BK9186" s="677"/>
      <c r="BL9186" s="677"/>
      <c r="BM9186" s="677"/>
      <c r="BN9186" s="677"/>
      <c r="BO9186" s="677"/>
      <c r="BP9186" s="677"/>
      <c r="BQ9186" s="677"/>
      <c r="BR9186" s="677"/>
      <c r="BS9186" s="677"/>
      <c r="BT9186" s="677"/>
      <c r="BU9186" s="677"/>
      <c r="BV9186" s="677"/>
      <c r="BW9186" s="677"/>
      <c r="BX9186" s="677"/>
      <c r="BY9186" s="677"/>
      <c r="BZ9186" s="677"/>
      <c r="CA9186" s="677"/>
      <c r="CB9186" s="677"/>
      <c r="CC9186" s="677"/>
      <c r="CD9186" s="677"/>
      <c r="CE9186" s="677"/>
      <c r="CF9186" s="677"/>
      <c r="CG9186" s="677"/>
    </row>
    <row r="9187" spans="1:85">
      <c r="A9187" s="54"/>
      <c r="B9187" s="54"/>
      <c r="C9187" s="103" t="s">
        <v>31</v>
      </c>
      <c r="D9187" s="195" t="s">
        <v>13871</v>
      </c>
      <c r="E9187" s="195" t="s">
        <v>13872</v>
      </c>
      <c r="F9187" s="103" t="s">
        <v>13873</v>
      </c>
      <c r="G9187" s="195" t="s">
        <v>13874</v>
      </c>
      <c r="H9187" s="195" t="s">
        <v>13875</v>
      </c>
      <c r="I9187" s="425">
        <v>3459.71</v>
      </c>
      <c r="J9187" s="46" t="s">
        <v>39</v>
      </c>
      <c r="K9187" s="75" t="s">
        <v>32</v>
      </c>
      <c r="L9187" s="76">
        <f t="shared" si="494"/>
        <v>0</v>
      </c>
      <c r="M9187" s="76"/>
      <c r="N9187" s="76"/>
      <c r="O9187" s="76"/>
      <c r="P9187" s="76"/>
      <c r="Q9187" s="76"/>
      <c r="R9187" s="76"/>
      <c r="S9187" s="76"/>
      <c r="T9187" s="76"/>
      <c r="U9187" s="76"/>
      <c r="V9187" s="76"/>
      <c r="W9187" s="76"/>
      <c r="X9187" s="76"/>
      <c r="Y9187" s="677"/>
      <c r="Z9187" s="677"/>
      <c r="AA9187" s="677"/>
      <c r="AB9187" s="677"/>
      <c r="AC9187" s="677"/>
      <c r="AD9187" s="677"/>
      <c r="AE9187" s="677"/>
      <c r="AF9187" s="677"/>
      <c r="AG9187" s="677"/>
      <c r="AH9187" s="677"/>
      <c r="AI9187" s="677"/>
      <c r="AJ9187" s="677"/>
      <c r="AK9187" s="677"/>
      <c r="AL9187" s="677"/>
      <c r="AM9187" s="677"/>
      <c r="AN9187" s="677"/>
      <c r="AO9187" s="677"/>
      <c r="AP9187" s="677"/>
      <c r="AQ9187" s="677"/>
      <c r="AR9187" s="677"/>
      <c r="AS9187" s="677"/>
      <c r="AT9187" s="677"/>
      <c r="AU9187" s="677"/>
      <c r="AV9187" s="677"/>
      <c r="AW9187" s="677"/>
      <c r="AX9187" s="677"/>
      <c r="AY9187" s="677"/>
      <c r="AZ9187" s="677"/>
      <c r="BA9187" s="677"/>
      <c r="BB9187" s="677"/>
      <c r="BC9187" s="677"/>
      <c r="BD9187" s="677"/>
      <c r="BE9187" s="677"/>
      <c r="BF9187" s="677"/>
      <c r="BG9187" s="677"/>
      <c r="BH9187" s="677"/>
      <c r="BI9187" s="677"/>
      <c r="BJ9187" s="677"/>
      <c r="BK9187" s="677"/>
      <c r="BL9187" s="677"/>
      <c r="BM9187" s="677"/>
      <c r="BN9187" s="677"/>
      <c r="BO9187" s="677"/>
      <c r="BP9187" s="677"/>
      <c r="BQ9187" s="677"/>
      <c r="BR9187" s="677"/>
      <c r="BS9187" s="677"/>
      <c r="BT9187" s="677"/>
      <c r="BU9187" s="677"/>
      <c r="BV9187" s="677"/>
      <c r="BW9187" s="677"/>
      <c r="BX9187" s="677"/>
      <c r="BY9187" s="677"/>
      <c r="BZ9187" s="677"/>
      <c r="CA9187" s="677"/>
      <c r="CB9187" s="677"/>
      <c r="CC9187" s="677"/>
      <c r="CD9187" s="677"/>
      <c r="CE9187" s="677"/>
      <c r="CF9187" s="677"/>
      <c r="CG9187" s="677"/>
    </row>
    <row r="9188" spans="1:85">
      <c r="A9188" s="54"/>
      <c r="B9188" s="54"/>
      <c r="C9188" s="103"/>
      <c r="D9188" s="195"/>
      <c r="E9188" s="195"/>
      <c r="F9188" s="103"/>
      <c r="G9188" s="195"/>
      <c r="H9188" s="195"/>
      <c r="I9188" s="425"/>
      <c r="J9188" s="54"/>
      <c r="K9188" s="75" t="s">
        <v>34</v>
      </c>
      <c r="L9188" s="76">
        <f t="shared" si="494"/>
        <v>6</v>
      </c>
      <c r="M9188" s="76">
        <v>3</v>
      </c>
      <c r="N9188" s="76">
        <v>2</v>
      </c>
      <c r="O9188" s="76">
        <v>1</v>
      </c>
      <c r="P9188" s="76"/>
      <c r="Q9188" s="76"/>
      <c r="R9188" s="76"/>
      <c r="S9188" s="76"/>
      <c r="T9188" s="76"/>
      <c r="U9188" s="76"/>
      <c r="V9188" s="76"/>
      <c r="W9188" s="76"/>
      <c r="X9188" s="76"/>
      <c r="Y9188" s="677"/>
      <c r="Z9188" s="677"/>
      <c r="AA9188" s="677"/>
      <c r="AB9188" s="677"/>
      <c r="AC9188" s="677"/>
      <c r="AD9188" s="677"/>
      <c r="AE9188" s="677"/>
      <c r="AF9188" s="677"/>
      <c r="AG9188" s="677"/>
      <c r="AH9188" s="677"/>
      <c r="AI9188" s="677"/>
      <c r="AJ9188" s="677"/>
      <c r="AK9188" s="677"/>
      <c r="AL9188" s="677"/>
      <c r="AM9188" s="677"/>
      <c r="AN9188" s="677"/>
      <c r="AO9188" s="677"/>
      <c r="AP9188" s="677"/>
      <c r="AQ9188" s="677"/>
      <c r="AR9188" s="677"/>
      <c r="AS9188" s="677"/>
      <c r="AT9188" s="677"/>
      <c r="AU9188" s="677"/>
      <c r="AV9188" s="677"/>
      <c r="AW9188" s="677"/>
      <c r="AX9188" s="677"/>
      <c r="AY9188" s="677"/>
      <c r="AZ9188" s="677"/>
      <c r="BA9188" s="677"/>
      <c r="BB9188" s="677"/>
      <c r="BC9188" s="677"/>
      <c r="BD9188" s="677"/>
      <c r="BE9188" s="677"/>
      <c r="BF9188" s="677"/>
      <c r="BG9188" s="677"/>
      <c r="BH9188" s="677"/>
      <c r="BI9188" s="677"/>
      <c r="BJ9188" s="677"/>
      <c r="BK9188" s="677"/>
      <c r="BL9188" s="677"/>
      <c r="BM9188" s="677"/>
      <c r="BN9188" s="677"/>
      <c r="BO9188" s="677"/>
      <c r="BP9188" s="677"/>
      <c r="BQ9188" s="677"/>
      <c r="BR9188" s="677"/>
      <c r="BS9188" s="677"/>
      <c r="BT9188" s="677"/>
      <c r="BU9188" s="677"/>
      <c r="BV9188" s="677"/>
      <c r="BW9188" s="677"/>
      <c r="BX9188" s="677"/>
      <c r="BY9188" s="677"/>
      <c r="BZ9188" s="677"/>
      <c r="CA9188" s="677"/>
      <c r="CB9188" s="677"/>
      <c r="CC9188" s="677"/>
      <c r="CD9188" s="677"/>
      <c r="CE9188" s="677"/>
      <c r="CF9188" s="677"/>
      <c r="CG9188" s="677"/>
    </row>
    <row r="9189" spans="1:85">
      <c r="A9189" s="54"/>
      <c r="B9189" s="54"/>
      <c r="C9189" s="103"/>
      <c r="D9189" s="195"/>
      <c r="E9189" s="195"/>
      <c r="F9189" s="103"/>
      <c r="G9189" s="195"/>
      <c r="H9189" s="195"/>
      <c r="I9189" s="425"/>
      <c r="J9189" s="80"/>
      <c r="K9189" s="84" t="s">
        <v>36</v>
      </c>
      <c r="L9189" s="76">
        <f t="shared" si="494"/>
        <v>0</v>
      </c>
      <c r="M9189" s="76"/>
      <c r="N9189" s="76"/>
      <c r="O9189" s="76"/>
      <c r="P9189" s="76"/>
      <c r="Q9189" s="76"/>
      <c r="R9189" s="76"/>
      <c r="S9189" s="76"/>
      <c r="T9189" s="76"/>
      <c r="U9189" s="76"/>
      <c r="V9189" s="76"/>
      <c r="W9189" s="76"/>
      <c r="X9189" s="76"/>
      <c r="Y9189" s="677"/>
      <c r="Z9189" s="677"/>
      <c r="AA9189" s="677"/>
      <c r="AB9189" s="677"/>
      <c r="AC9189" s="677"/>
      <c r="AD9189" s="677"/>
      <c r="AE9189" s="677"/>
      <c r="AF9189" s="677"/>
      <c r="AG9189" s="677"/>
      <c r="AH9189" s="677"/>
      <c r="AI9189" s="677"/>
      <c r="AJ9189" s="677"/>
      <c r="AK9189" s="677"/>
      <c r="AL9189" s="677"/>
      <c r="AM9189" s="677"/>
      <c r="AN9189" s="677"/>
      <c r="AO9189" s="677"/>
      <c r="AP9189" s="677"/>
      <c r="AQ9189" s="677"/>
      <c r="AR9189" s="677"/>
      <c r="AS9189" s="677"/>
      <c r="AT9189" s="677"/>
      <c r="AU9189" s="677"/>
      <c r="AV9189" s="677"/>
      <c r="AW9189" s="677"/>
      <c r="AX9189" s="677"/>
      <c r="AY9189" s="677"/>
      <c r="AZ9189" s="677"/>
      <c r="BA9189" s="677"/>
      <c r="BB9189" s="677"/>
      <c r="BC9189" s="677"/>
      <c r="BD9189" s="677"/>
      <c r="BE9189" s="677"/>
      <c r="BF9189" s="677"/>
      <c r="BG9189" s="677"/>
      <c r="BH9189" s="677"/>
      <c r="BI9189" s="677"/>
      <c r="BJ9189" s="677"/>
      <c r="BK9189" s="677"/>
      <c r="BL9189" s="677"/>
      <c r="BM9189" s="677"/>
      <c r="BN9189" s="677"/>
      <c r="BO9189" s="677"/>
      <c r="BP9189" s="677"/>
      <c r="BQ9189" s="677"/>
      <c r="BR9189" s="677"/>
      <c r="BS9189" s="677"/>
      <c r="BT9189" s="677"/>
      <c r="BU9189" s="677"/>
      <c r="BV9189" s="677"/>
      <c r="BW9189" s="677"/>
      <c r="BX9189" s="677"/>
      <c r="BY9189" s="677"/>
      <c r="BZ9189" s="677"/>
      <c r="CA9189" s="677"/>
      <c r="CB9189" s="677"/>
      <c r="CC9189" s="677"/>
      <c r="CD9189" s="677"/>
      <c r="CE9189" s="677"/>
      <c r="CF9189" s="677"/>
      <c r="CG9189" s="677"/>
    </row>
    <row r="9190" spans="1:85">
      <c r="A9190" s="54"/>
      <c r="B9190" s="54"/>
      <c r="C9190" s="103" t="s">
        <v>33</v>
      </c>
      <c r="D9190" s="195" t="s">
        <v>13876</v>
      </c>
      <c r="E9190" s="195" t="s">
        <v>13877</v>
      </c>
      <c r="F9190" s="103" t="s">
        <v>13878</v>
      </c>
      <c r="G9190" s="195" t="s">
        <v>13879</v>
      </c>
      <c r="H9190" s="195" t="s">
        <v>13880</v>
      </c>
      <c r="I9190" s="425">
        <v>0</v>
      </c>
      <c r="J9190" s="46" t="s">
        <v>39</v>
      </c>
      <c r="K9190" s="75" t="s">
        <v>32</v>
      </c>
      <c r="L9190" s="76">
        <f t="shared" si="494"/>
        <v>0</v>
      </c>
      <c r="M9190" s="454"/>
      <c r="N9190" s="454"/>
      <c r="O9190" s="454"/>
      <c r="P9190" s="454"/>
      <c r="Q9190" s="454"/>
      <c r="R9190" s="454"/>
      <c r="S9190" s="454"/>
      <c r="T9190" s="454"/>
      <c r="U9190" s="454"/>
      <c r="V9190" s="454"/>
      <c r="W9190" s="454"/>
      <c r="X9190" s="454"/>
      <c r="Y9190" s="677"/>
      <c r="Z9190" s="677"/>
      <c r="AA9190" s="677"/>
      <c r="AB9190" s="677"/>
      <c r="AC9190" s="677"/>
      <c r="AD9190" s="677"/>
      <c r="AE9190" s="677"/>
      <c r="AF9190" s="677"/>
      <c r="AG9190" s="677"/>
      <c r="AH9190" s="677"/>
      <c r="AI9190" s="677"/>
      <c r="AJ9190" s="677"/>
      <c r="AK9190" s="677"/>
      <c r="AL9190" s="677"/>
      <c r="AM9190" s="677"/>
      <c r="AN9190" s="677"/>
      <c r="AO9190" s="677"/>
      <c r="AP9190" s="677"/>
      <c r="AQ9190" s="677"/>
      <c r="AR9190" s="677"/>
      <c r="AS9190" s="677"/>
      <c r="AT9190" s="677"/>
      <c r="AU9190" s="677"/>
      <c r="AV9190" s="677"/>
      <c r="AW9190" s="677"/>
      <c r="AX9190" s="677"/>
      <c r="AY9190" s="677"/>
      <c r="AZ9190" s="677"/>
      <c r="BA9190" s="677"/>
      <c r="BB9190" s="677"/>
      <c r="BC9190" s="677"/>
      <c r="BD9190" s="677"/>
      <c r="BE9190" s="677"/>
      <c r="BF9190" s="677"/>
      <c r="BG9190" s="677"/>
      <c r="BH9190" s="677"/>
      <c r="BI9190" s="677"/>
      <c r="BJ9190" s="677"/>
      <c r="BK9190" s="677"/>
      <c r="BL9190" s="677"/>
      <c r="BM9190" s="677"/>
      <c r="BN9190" s="677"/>
      <c r="BO9190" s="677"/>
      <c r="BP9190" s="677"/>
      <c r="BQ9190" s="677"/>
      <c r="BR9190" s="677"/>
      <c r="BS9190" s="677"/>
      <c r="BT9190" s="677"/>
      <c r="BU9190" s="677"/>
      <c r="BV9190" s="677"/>
      <c r="BW9190" s="677"/>
      <c r="BX9190" s="677"/>
      <c r="BY9190" s="677"/>
      <c r="BZ9190" s="677"/>
      <c r="CA9190" s="677"/>
      <c r="CB9190" s="677"/>
      <c r="CC9190" s="677"/>
      <c r="CD9190" s="677"/>
      <c r="CE9190" s="677"/>
      <c r="CF9190" s="677"/>
      <c r="CG9190" s="677"/>
    </row>
    <row r="9191" spans="1:85">
      <c r="A9191" s="54"/>
      <c r="B9191" s="54"/>
      <c r="C9191" s="103"/>
      <c r="D9191" s="195"/>
      <c r="E9191" s="195"/>
      <c r="F9191" s="103"/>
      <c r="G9191" s="195"/>
      <c r="H9191" s="195"/>
      <c r="I9191" s="425"/>
      <c r="J9191" s="54"/>
      <c r="K9191" s="75" t="s">
        <v>34</v>
      </c>
      <c r="L9191" s="76">
        <f t="shared" si="494"/>
        <v>0</v>
      </c>
      <c r="M9191" s="454"/>
      <c r="N9191" s="454"/>
      <c r="O9191" s="454"/>
      <c r="P9191" s="454"/>
      <c r="Q9191" s="454"/>
      <c r="R9191" s="454"/>
      <c r="S9191" s="454"/>
      <c r="T9191" s="454"/>
      <c r="U9191" s="454"/>
      <c r="V9191" s="454"/>
      <c r="W9191" s="454"/>
      <c r="X9191" s="454"/>
      <c r="Y9191" s="677"/>
      <c r="Z9191" s="677"/>
      <c r="AA9191" s="677"/>
      <c r="AB9191" s="677"/>
      <c r="AC9191" s="677"/>
      <c r="AD9191" s="677"/>
      <c r="AE9191" s="677"/>
      <c r="AF9191" s="677"/>
      <c r="AG9191" s="677"/>
      <c r="AH9191" s="677"/>
      <c r="AI9191" s="677"/>
      <c r="AJ9191" s="677"/>
      <c r="AK9191" s="677"/>
      <c r="AL9191" s="677"/>
      <c r="AM9191" s="677"/>
      <c r="AN9191" s="677"/>
      <c r="AO9191" s="677"/>
      <c r="AP9191" s="677"/>
      <c r="AQ9191" s="677"/>
      <c r="AR9191" s="677"/>
      <c r="AS9191" s="677"/>
      <c r="AT9191" s="677"/>
      <c r="AU9191" s="677"/>
      <c r="AV9191" s="677"/>
      <c r="AW9191" s="677"/>
      <c r="AX9191" s="677"/>
      <c r="AY9191" s="677"/>
      <c r="AZ9191" s="677"/>
      <c r="BA9191" s="677"/>
      <c r="BB9191" s="677"/>
      <c r="BC9191" s="677"/>
      <c r="BD9191" s="677"/>
      <c r="BE9191" s="677"/>
      <c r="BF9191" s="677"/>
      <c r="BG9191" s="677"/>
      <c r="BH9191" s="677"/>
      <c r="BI9191" s="677"/>
      <c r="BJ9191" s="677"/>
      <c r="BK9191" s="677"/>
      <c r="BL9191" s="677"/>
      <c r="BM9191" s="677"/>
      <c r="BN9191" s="677"/>
      <c r="BO9191" s="677"/>
      <c r="BP9191" s="677"/>
      <c r="BQ9191" s="677"/>
      <c r="BR9191" s="677"/>
      <c r="BS9191" s="677"/>
      <c r="BT9191" s="677"/>
      <c r="BU9191" s="677"/>
      <c r="BV9191" s="677"/>
      <c r="BW9191" s="677"/>
      <c r="BX9191" s="677"/>
      <c r="BY9191" s="677"/>
      <c r="BZ9191" s="677"/>
      <c r="CA9191" s="677"/>
      <c r="CB9191" s="677"/>
      <c r="CC9191" s="677"/>
      <c r="CD9191" s="677"/>
      <c r="CE9191" s="677"/>
      <c r="CF9191" s="677"/>
      <c r="CG9191" s="677"/>
    </row>
    <row r="9192" spans="1:85">
      <c r="A9192" s="54"/>
      <c r="B9192" s="54"/>
      <c r="C9192" s="103"/>
      <c r="D9192" s="195"/>
      <c r="E9192" s="195"/>
      <c r="F9192" s="103"/>
      <c r="G9192" s="195"/>
      <c r="H9192" s="195"/>
      <c r="I9192" s="425"/>
      <c r="J9192" s="80"/>
      <c r="K9192" s="84" t="s">
        <v>36</v>
      </c>
      <c r="L9192" s="76">
        <f t="shared" si="494"/>
        <v>2</v>
      </c>
      <c r="M9192" s="454"/>
      <c r="N9192" s="454"/>
      <c r="O9192" s="454"/>
      <c r="P9192" s="454"/>
      <c r="Q9192" s="454"/>
      <c r="R9192" s="454"/>
      <c r="S9192" s="454"/>
      <c r="T9192" s="454">
        <v>2</v>
      </c>
      <c r="U9192" s="454"/>
      <c r="V9192" s="454"/>
      <c r="W9192" s="454"/>
      <c r="X9192" s="454"/>
      <c r="Y9192" s="677"/>
      <c r="Z9192" s="677"/>
      <c r="AA9192" s="677"/>
      <c r="AB9192" s="677"/>
      <c r="AC9192" s="677"/>
      <c r="AD9192" s="677"/>
      <c r="AE9192" s="677"/>
      <c r="AF9192" s="677"/>
      <c r="AG9192" s="677"/>
      <c r="AH9192" s="677"/>
      <c r="AI9192" s="677"/>
      <c r="AJ9192" s="677"/>
      <c r="AK9192" s="677"/>
      <c r="AL9192" s="677"/>
      <c r="AM9192" s="677"/>
      <c r="AN9192" s="677"/>
      <c r="AO9192" s="677"/>
      <c r="AP9192" s="677"/>
      <c r="AQ9192" s="677"/>
      <c r="AR9192" s="677"/>
      <c r="AS9192" s="677"/>
      <c r="AT9192" s="677"/>
      <c r="AU9192" s="677"/>
      <c r="AV9192" s="677"/>
      <c r="AW9192" s="677"/>
      <c r="AX9192" s="677"/>
      <c r="AY9192" s="677"/>
      <c r="AZ9192" s="677"/>
      <c r="BA9192" s="677"/>
      <c r="BB9192" s="677"/>
      <c r="BC9192" s="677"/>
      <c r="BD9192" s="677"/>
      <c r="BE9192" s="677"/>
      <c r="BF9192" s="677"/>
      <c r="BG9192" s="677"/>
      <c r="BH9192" s="677"/>
      <c r="BI9192" s="677"/>
      <c r="BJ9192" s="677"/>
      <c r="BK9192" s="677"/>
      <c r="BL9192" s="677"/>
      <c r="BM9192" s="677"/>
      <c r="BN9192" s="677"/>
      <c r="BO9192" s="677"/>
      <c r="BP9192" s="677"/>
      <c r="BQ9192" s="677"/>
      <c r="BR9192" s="677"/>
      <c r="BS9192" s="677"/>
      <c r="BT9192" s="677"/>
      <c r="BU9192" s="677"/>
      <c r="BV9192" s="677"/>
      <c r="BW9192" s="677"/>
      <c r="BX9192" s="677"/>
      <c r="BY9192" s="677"/>
      <c r="BZ9192" s="677"/>
      <c r="CA9192" s="677"/>
      <c r="CB9192" s="677"/>
      <c r="CC9192" s="677"/>
      <c r="CD9192" s="677"/>
      <c r="CE9192" s="677"/>
      <c r="CF9192" s="677"/>
      <c r="CG9192" s="677"/>
    </row>
    <row r="9193" spans="1:85">
      <c r="A9193" s="54"/>
      <c r="B9193" s="54"/>
      <c r="C9193" s="103" t="s">
        <v>33</v>
      </c>
      <c r="D9193" s="195" t="s">
        <v>3374</v>
      </c>
      <c r="E9193" s="195" t="s">
        <v>13881</v>
      </c>
      <c r="F9193" s="103" t="s">
        <v>13882</v>
      </c>
      <c r="G9193" s="195" t="s">
        <v>13883</v>
      </c>
      <c r="H9193" s="195" t="s">
        <v>13884</v>
      </c>
      <c r="I9193" s="425">
        <v>1484.59</v>
      </c>
      <c r="J9193" s="46" t="s">
        <v>39</v>
      </c>
      <c r="K9193" s="75" t="s">
        <v>32</v>
      </c>
      <c r="L9193" s="76">
        <f t="shared" si="494"/>
        <v>0</v>
      </c>
      <c r="M9193" s="454"/>
      <c r="N9193" s="454"/>
      <c r="O9193" s="454"/>
      <c r="P9193" s="454"/>
      <c r="Q9193" s="454"/>
      <c r="R9193" s="454"/>
      <c r="S9193" s="454"/>
      <c r="T9193" s="454"/>
      <c r="U9193" s="454"/>
      <c r="V9193" s="454"/>
      <c r="W9193" s="454"/>
      <c r="X9193" s="454"/>
      <c r="Y9193" s="677"/>
      <c r="Z9193" s="677"/>
      <c r="AA9193" s="677"/>
      <c r="AB9193" s="677"/>
      <c r="AC9193" s="677"/>
      <c r="AD9193" s="677"/>
      <c r="AE9193" s="677"/>
      <c r="AF9193" s="677"/>
      <c r="AG9193" s="677"/>
      <c r="AH9193" s="677"/>
      <c r="AI9193" s="677"/>
      <c r="AJ9193" s="677"/>
      <c r="AK9193" s="677"/>
      <c r="AL9193" s="677"/>
      <c r="AM9193" s="677"/>
      <c r="AN9193" s="677"/>
      <c r="AO9193" s="677"/>
      <c r="AP9193" s="677"/>
      <c r="AQ9193" s="677"/>
      <c r="AR9193" s="677"/>
      <c r="AS9193" s="677"/>
      <c r="AT9193" s="677"/>
      <c r="AU9193" s="677"/>
      <c r="AV9193" s="677"/>
      <c r="AW9193" s="677"/>
      <c r="AX9193" s="677"/>
      <c r="AY9193" s="677"/>
      <c r="AZ9193" s="677"/>
      <c r="BA9193" s="677"/>
      <c r="BB9193" s="677"/>
      <c r="BC9193" s="677"/>
      <c r="BD9193" s="677"/>
      <c r="BE9193" s="677"/>
      <c r="BF9193" s="677"/>
      <c r="BG9193" s="677"/>
      <c r="BH9193" s="677"/>
      <c r="BI9193" s="677"/>
      <c r="BJ9193" s="677"/>
      <c r="BK9193" s="677"/>
      <c r="BL9193" s="677"/>
      <c r="BM9193" s="677"/>
      <c r="BN9193" s="677"/>
      <c r="BO9193" s="677"/>
      <c r="BP9193" s="677"/>
      <c r="BQ9193" s="677"/>
      <c r="BR9193" s="677"/>
      <c r="BS9193" s="677"/>
      <c r="BT9193" s="677"/>
      <c r="BU9193" s="677"/>
      <c r="BV9193" s="677"/>
      <c r="BW9193" s="677"/>
      <c r="BX9193" s="677"/>
      <c r="BY9193" s="677"/>
      <c r="BZ9193" s="677"/>
      <c r="CA9193" s="677"/>
      <c r="CB9193" s="677"/>
      <c r="CC9193" s="677"/>
      <c r="CD9193" s="677"/>
      <c r="CE9193" s="677"/>
      <c r="CF9193" s="677"/>
      <c r="CG9193" s="677"/>
    </row>
    <row r="9194" spans="1:85">
      <c r="A9194" s="54"/>
      <c r="B9194" s="54"/>
      <c r="C9194" s="103"/>
      <c r="D9194" s="195"/>
      <c r="E9194" s="195"/>
      <c r="F9194" s="103"/>
      <c r="G9194" s="195"/>
      <c r="H9194" s="195"/>
      <c r="I9194" s="425"/>
      <c r="J9194" s="54"/>
      <c r="K9194" s="75" t="s">
        <v>34</v>
      </c>
      <c r="L9194" s="76">
        <f t="shared" si="494"/>
        <v>0</v>
      </c>
      <c r="M9194" s="454"/>
      <c r="N9194" s="454"/>
      <c r="O9194" s="454"/>
      <c r="P9194" s="454"/>
      <c r="Q9194" s="454"/>
      <c r="R9194" s="454"/>
      <c r="S9194" s="454"/>
      <c r="T9194" s="454"/>
      <c r="U9194" s="454"/>
      <c r="V9194" s="454"/>
      <c r="W9194" s="454"/>
      <c r="X9194" s="454"/>
      <c r="Y9194" s="677"/>
      <c r="Z9194" s="677"/>
      <c r="AA9194" s="677"/>
      <c r="AB9194" s="677"/>
      <c r="AC9194" s="677"/>
      <c r="AD9194" s="677"/>
      <c r="AE9194" s="677"/>
      <c r="AF9194" s="677"/>
      <c r="AG9194" s="677"/>
      <c r="AH9194" s="677"/>
      <c r="AI9194" s="677"/>
      <c r="AJ9194" s="677"/>
      <c r="AK9194" s="677"/>
      <c r="AL9194" s="677"/>
      <c r="AM9194" s="677"/>
      <c r="AN9194" s="677"/>
      <c r="AO9194" s="677"/>
      <c r="AP9194" s="677"/>
      <c r="AQ9194" s="677"/>
      <c r="AR9194" s="677"/>
      <c r="AS9194" s="677"/>
      <c r="AT9194" s="677"/>
      <c r="AU9194" s="677"/>
      <c r="AV9194" s="677"/>
      <c r="AW9194" s="677"/>
      <c r="AX9194" s="677"/>
      <c r="AY9194" s="677"/>
      <c r="AZ9194" s="677"/>
      <c r="BA9194" s="677"/>
      <c r="BB9194" s="677"/>
      <c r="BC9194" s="677"/>
      <c r="BD9194" s="677"/>
      <c r="BE9194" s="677"/>
      <c r="BF9194" s="677"/>
      <c r="BG9194" s="677"/>
      <c r="BH9194" s="677"/>
      <c r="BI9194" s="677"/>
      <c r="BJ9194" s="677"/>
      <c r="BK9194" s="677"/>
      <c r="BL9194" s="677"/>
      <c r="BM9194" s="677"/>
      <c r="BN9194" s="677"/>
      <c r="BO9194" s="677"/>
      <c r="BP9194" s="677"/>
      <c r="BQ9194" s="677"/>
      <c r="BR9194" s="677"/>
      <c r="BS9194" s="677"/>
      <c r="BT9194" s="677"/>
      <c r="BU9194" s="677"/>
      <c r="BV9194" s="677"/>
      <c r="BW9194" s="677"/>
      <c r="BX9194" s="677"/>
      <c r="BY9194" s="677"/>
      <c r="BZ9194" s="677"/>
      <c r="CA9194" s="677"/>
      <c r="CB9194" s="677"/>
      <c r="CC9194" s="677"/>
      <c r="CD9194" s="677"/>
      <c r="CE9194" s="677"/>
      <c r="CF9194" s="677"/>
      <c r="CG9194" s="677"/>
    </row>
    <row r="9195" spans="1:85">
      <c r="A9195" s="54"/>
      <c r="B9195" s="54"/>
      <c r="C9195" s="103"/>
      <c r="D9195" s="195"/>
      <c r="E9195" s="195"/>
      <c r="F9195" s="103"/>
      <c r="G9195" s="195"/>
      <c r="H9195" s="195"/>
      <c r="I9195" s="425"/>
      <c r="J9195" s="80"/>
      <c r="K9195" s="84" t="s">
        <v>36</v>
      </c>
      <c r="L9195" s="76">
        <f t="shared" si="494"/>
        <v>6</v>
      </c>
      <c r="M9195" s="454"/>
      <c r="N9195" s="454">
        <v>1</v>
      </c>
      <c r="O9195" s="454">
        <v>1</v>
      </c>
      <c r="P9195" s="454"/>
      <c r="Q9195" s="454"/>
      <c r="R9195" s="454"/>
      <c r="S9195" s="454">
        <v>1</v>
      </c>
      <c r="T9195" s="454">
        <v>3</v>
      </c>
      <c r="U9195" s="454"/>
      <c r="V9195" s="454"/>
      <c r="W9195" s="454"/>
      <c r="X9195" s="454"/>
      <c r="Y9195" s="677"/>
      <c r="Z9195" s="677"/>
      <c r="AA9195" s="677"/>
      <c r="AB9195" s="677"/>
      <c r="AC9195" s="677"/>
      <c r="AD9195" s="677"/>
      <c r="AE9195" s="677"/>
      <c r="AF9195" s="677"/>
      <c r="AG9195" s="677"/>
      <c r="AH9195" s="677"/>
      <c r="AI9195" s="677"/>
      <c r="AJ9195" s="677"/>
      <c r="AK9195" s="677"/>
      <c r="AL9195" s="677"/>
      <c r="AM9195" s="677"/>
      <c r="AN9195" s="677"/>
      <c r="AO9195" s="677"/>
      <c r="AP9195" s="677"/>
      <c r="AQ9195" s="677"/>
      <c r="AR9195" s="677"/>
      <c r="AS9195" s="677"/>
      <c r="AT9195" s="677"/>
      <c r="AU9195" s="677"/>
      <c r="AV9195" s="677"/>
      <c r="AW9195" s="677"/>
      <c r="AX9195" s="677"/>
      <c r="AY9195" s="677"/>
      <c r="AZ9195" s="677"/>
      <c r="BA9195" s="677"/>
      <c r="BB9195" s="677"/>
      <c r="BC9195" s="677"/>
      <c r="BD9195" s="677"/>
      <c r="BE9195" s="677"/>
      <c r="BF9195" s="677"/>
      <c r="BG9195" s="677"/>
      <c r="BH9195" s="677"/>
      <c r="BI9195" s="677"/>
      <c r="BJ9195" s="677"/>
      <c r="BK9195" s="677"/>
      <c r="BL9195" s="677"/>
      <c r="BM9195" s="677"/>
      <c r="BN9195" s="677"/>
      <c r="BO9195" s="677"/>
      <c r="BP9195" s="677"/>
      <c r="BQ9195" s="677"/>
      <c r="BR9195" s="677"/>
      <c r="BS9195" s="677"/>
      <c r="BT9195" s="677"/>
      <c r="BU9195" s="677"/>
      <c r="BV9195" s="677"/>
      <c r="BW9195" s="677"/>
      <c r="BX9195" s="677"/>
      <c r="BY9195" s="677"/>
      <c r="BZ9195" s="677"/>
      <c r="CA9195" s="677"/>
      <c r="CB9195" s="677"/>
      <c r="CC9195" s="677"/>
      <c r="CD9195" s="677"/>
      <c r="CE9195" s="677"/>
      <c r="CF9195" s="677"/>
      <c r="CG9195" s="677"/>
    </row>
    <row r="9196" spans="1:85">
      <c r="A9196" s="54"/>
      <c r="B9196" s="54"/>
      <c r="C9196" s="103" t="s">
        <v>33</v>
      </c>
      <c r="D9196" s="195" t="s">
        <v>13885</v>
      </c>
      <c r="E9196" s="195" t="s">
        <v>13886</v>
      </c>
      <c r="F9196" s="103" t="s">
        <v>13887</v>
      </c>
      <c r="G9196" s="195" t="s">
        <v>13888</v>
      </c>
      <c r="H9196" s="195" t="s">
        <v>13889</v>
      </c>
      <c r="I9196" s="425">
        <v>0</v>
      </c>
      <c r="J9196" s="46" t="s">
        <v>39</v>
      </c>
      <c r="K9196" s="75" t="s">
        <v>32</v>
      </c>
      <c r="L9196" s="76">
        <f t="shared" si="494"/>
        <v>0</v>
      </c>
      <c r="M9196" s="454"/>
      <c r="N9196" s="454"/>
      <c r="O9196" s="454"/>
      <c r="P9196" s="454"/>
      <c r="Q9196" s="454"/>
      <c r="R9196" s="454"/>
      <c r="S9196" s="454"/>
      <c r="T9196" s="454"/>
      <c r="U9196" s="454"/>
      <c r="V9196" s="454"/>
      <c r="W9196" s="454"/>
      <c r="X9196" s="454"/>
      <c r="Y9196" s="677"/>
      <c r="Z9196" s="677"/>
      <c r="AA9196" s="677"/>
      <c r="AB9196" s="677"/>
      <c r="AC9196" s="677"/>
      <c r="AD9196" s="677"/>
      <c r="AE9196" s="677"/>
      <c r="AF9196" s="677"/>
      <c r="AG9196" s="677"/>
      <c r="AH9196" s="677"/>
      <c r="AI9196" s="677"/>
      <c r="AJ9196" s="677"/>
      <c r="AK9196" s="677"/>
      <c r="AL9196" s="677"/>
      <c r="AM9196" s="677"/>
      <c r="AN9196" s="677"/>
      <c r="AO9196" s="677"/>
      <c r="AP9196" s="677"/>
      <c r="AQ9196" s="677"/>
      <c r="AR9196" s="677"/>
      <c r="AS9196" s="677"/>
      <c r="AT9196" s="677"/>
      <c r="AU9196" s="677"/>
      <c r="AV9196" s="677"/>
      <c r="AW9196" s="677"/>
      <c r="AX9196" s="677"/>
      <c r="AY9196" s="677"/>
      <c r="AZ9196" s="677"/>
      <c r="BA9196" s="677"/>
      <c r="BB9196" s="677"/>
      <c r="BC9196" s="677"/>
      <c r="BD9196" s="677"/>
      <c r="BE9196" s="677"/>
      <c r="BF9196" s="677"/>
      <c r="BG9196" s="677"/>
      <c r="BH9196" s="677"/>
      <c r="BI9196" s="677"/>
      <c r="BJ9196" s="677"/>
      <c r="BK9196" s="677"/>
      <c r="BL9196" s="677"/>
      <c r="BM9196" s="677"/>
      <c r="BN9196" s="677"/>
      <c r="BO9196" s="677"/>
      <c r="BP9196" s="677"/>
      <c r="BQ9196" s="677"/>
      <c r="BR9196" s="677"/>
      <c r="BS9196" s="677"/>
      <c r="BT9196" s="677"/>
      <c r="BU9196" s="677"/>
      <c r="BV9196" s="677"/>
      <c r="BW9196" s="677"/>
      <c r="BX9196" s="677"/>
      <c r="BY9196" s="677"/>
      <c r="BZ9196" s="677"/>
      <c r="CA9196" s="677"/>
      <c r="CB9196" s="677"/>
      <c r="CC9196" s="677"/>
      <c r="CD9196" s="677"/>
      <c r="CE9196" s="677"/>
      <c r="CF9196" s="677"/>
      <c r="CG9196" s="677"/>
    </row>
    <row r="9197" spans="1:85">
      <c r="A9197" s="54"/>
      <c r="B9197" s="54"/>
      <c r="C9197" s="103"/>
      <c r="D9197" s="195"/>
      <c r="E9197" s="195"/>
      <c r="F9197" s="103"/>
      <c r="G9197" s="195"/>
      <c r="H9197" s="195"/>
      <c r="I9197" s="425"/>
      <c r="J9197" s="54"/>
      <c r="K9197" s="75" t="s">
        <v>34</v>
      </c>
      <c r="L9197" s="76">
        <f t="shared" si="494"/>
        <v>0</v>
      </c>
      <c r="M9197" s="454"/>
      <c r="N9197" s="454"/>
      <c r="O9197" s="454"/>
      <c r="P9197" s="454"/>
      <c r="Q9197" s="454"/>
      <c r="R9197" s="454"/>
      <c r="S9197" s="454"/>
      <c r="T9197" s="454"/>
      <c r="U9197" s="454"/>
      <c r="V9197" s="454"/>
      <c r="W9197" s="454"/>
      <c r="X9197" s="454"/>
      <c r="Y9197" s="677"/>
      <c r="Z9197" s="677"/>
      <c r="AA9197" s="677"/>
      <c r="AB9197" s="677"/>
      <c r="AC9197" s="677"/>
      <c r="AD9197" s="677"/>
      <c r="AE9197" s="677"/>
      <c r="AF9197" s="677"/>
      <c r="AG9197" s="677"/>
      <c r="AH9197" s="677"/>
      <c r="AI9197" s="677"/>
      <c r="AJ9197" s="677"/>
      <c r="AK9197" s="677"/>
      <c r="AL9197" s="677"/>
      <c r="AM9197" s="677"/>
      <c r="AN9197" s="677"/>
      <c r="AO9197" s="677"/>
      <c r="AP9197" s="677"/>
      <c r="AQ9197" s="677"/>
      <c r="AR9197" s="677"/>
      <c r="AS9197" s="677"/>
      <c r="AT9197" s="677"/>
      <c r="AU9197" s="677"/>
      <c r="AV9197" s="677"/>
      <c r="AW9197" s="677"/>
      <c r="AX9197" s="677"/>
      <c r="AY9197" s="677"/>
      <c r="AZ9197" s="677"/>
      <c r="BA9197" s="677"/>
      <c r="BB9197" s="677"/>
      <c r="BC9197" s="677"/>
      <c r="BD9197" s="677"/>
      <c r="BE9197" s="677"/>
      <c r="BF9197" s="677"/>
      <c r="BG9197" s="677"/>
      <c r="BH9197" s="677"/>
      <c r="BI9197" s="677"/>
      <c r="BJ9197" s="677"/>
      <c r="BK9197" s="677"/>
      <c r="BL9197" s="677"/>
      <c r="BM9197" s="677"/>
      <c r="BN9197" s="677"/>
      <c r="BO9197" s="677"/>
      <c r="BP9197" s="677"/>
      <c r="BQ9197" s="677"/>
      <c r="BR9197" s="677"/>
      <c r="BS9197" s="677"/>
      <c r="BT9197" s="677"/>
      <c r="BU9197" s="677"/>
      <c r="BV9197" s="677"/>
      <c r="BW9197" s="677"/>
      <c r="BX9197" s="677"/>
      <c r="BY9197" s="677"/>
      <c r="BZ9197" s="677"/>
      <c r="CA9197" s="677"/>
      <c r="CB9197" s="677"/>
      <c r="CC9197" s="677"/>
      <c r="CD9197" s="677"/>
      <c r="CE9197" s="677"/>
      <c r="CF9197" s="677"/>
      <c r="CG9197" s="677"/>
    </row>
    <row r="9198" spans="1:85">
      <c r="A9198" s="54"/>
      <c r="B9198" s="54"/>
      <c r="C9198" s="103"/>
      <c r="D9198" s="195"/>
      <c r="E9198" s="195"/>
      <c r="F9198" s="103"/>
      <c r="G9198" s="195"/>
      <c r="H9198" s="195"/>
      <c r="I9198" s="425"/>
      <c r="J9198" s="80"/>
      <c r="K9198" s="84" t="s">
        <v>36</v>
      </c>
      <c r="L9198" s="76">
        <f t="shared" si="494"/>
        <v>4</v>
      </c>
      <c r="M9198" s="454"/>
      <c r="N9198" s="454"/>
      <c r="O9198" s="454">
        <v>1</v>
      </c>
      <c r="P9198" s="454"/>
      <c r="Q9198" s="454"/>
      <c r="R9198" s="454"/>
      <c r="S9198" s="454">
        <v>2</v>
      </c>
      <c r="T9198" s="454">
        <v>1</v>
      </c>
      <c r="U9198" s="454"/>
      <c r="V9198" s="454"/>
      <c r="W9198" s="454"/>
      <c r="X9198" s="454"/>
      <c r="Y9198" s="677"/>
      <c r="Z9198" s="677"/>
      <c r="AA9198" s="677"/>
      <c r="AB9198" s="677"/>
      <c r="AC9198" s="677"/>
      <c r="AD9198" s="677"/>
      <c r="AE9198" s="677"/>
      <c r="AF9198" s="677"/>
      <c r="AG9198" s="677"/>
      <c r="AH9198" s="677"/>
      <c r="AI9198" s="677"/>
      <c r="AJ9198" s="677"/>
      <c r="AK9198" s="677"/>
      <c r="AL9198" s="677"/>
      <c r="AM9198" s="677"/>
      <c r="AN9198" s="677"/>
      <c r="AO9198" s="677"/>
      <c r="AP9198" s="677"/>
      <c r="AQ9198" s="677"/>
      <c r="AR9198" s="677"/>
      <c r="AS9198" s="677"/>
      <c r="AT9198" s="677"/>
      <c r="AU9198" s="677"/>
      <c r="AV9198" s="677"/>
      <c r="AW9198" s="677"/>
      <c r="AX9198" s="677"/>
      <c r="AY9198" s="677"/>
      <c r="AZ9198" s="677"/>
      <c r="BA9198" s="677"/>
      <c r="BB9198" s="677"/>
      <c r="BC9198" s="677"/>
      <c r="BD9198" s="677"/>
      <c r="BE9198" s="677"/>
      <c r="BF9198" s="677"/>
      <c r="BG9198" s="677"/>
      <c r="BH9198" s="677"/>
      <c r="BI9198" s="677"/>
      <c r="BJ9198" s="677"/>
      <c r="BK9198" s="677"/>
      <c r="BL9198" s="677"/>
      <c r="BM9198" s="677"/>
      <c r="BN9198" s="677"/>
      <c r="BO9198" s="677"/>
      <c r="BP9198" s="677"/>
      <c r="BQ9198" s="677"/>
      <c r="BR9198" s="677"/>
      <c r="BS9198" s="677"/>
      <c r="BT9198" s="677"/>
      <c r="BU9198" s="677"/>
      <c r="BV9198" s="677"/>
      <c r="BW9198" s="677"/>
      <c r="BX9198" s="677"/>
      <c r="BY9198" s="677"/>
      <c r="BZ9198" s="677"/>
      <c r="CA9198" s="677"/>
      <c r="CB9198" s="677"/>
      <c r="CC9198" s="677"/>
      <c r="CD9198" s="677"/>
      <c r="CE9198" s="677"/>
      <c r="CF9198" s="677"/>
      <c r="CG9198" s="677"/>
    </row>
    <row r="9199" spans="1:85">
      <c r="A9199" s="54"/>
      <c r="B9199" s="54"/>
      <c r="C9199" s="103" t="s">
        <v>31</v>
      </c>
      <c r="D9199" s="195" t="s">
        <v>13890</v>
      </c>
      <c r="E9199" s="195" t="s">
        <v>13891</v>
      </c>
      <c r="F9199" s="103" t="s">
        <v>13892</v>
      </c>
      <c r="G9199" s="195" t="s">
        <v>13893</v>
      </c>
      <c r="H9199" s="195" t="s">
        <v>13894</v>
      </c>
      <c r="I9199" s="425">
        <v>0</v>
      </c>
      <c r="J9199" s="46" t="s">
        <v>39</v>
      </c>
      <c r="K9199" s="75" t="s">
        <v>32</v>
      </c>
      <c r="L9199" s="76">
        <f t="shared" si="494"/>
        <v>4</v>
      </c>
      <c r="M9199" s="454"/>
      <c r="N9199" s="454"/>
      <c r="O9199" s="454">
        <v>3</v>
      </c>
      <c r="P9199" s="454"/>
      <c r="Q9199" s="454"/>
      <c r="R9199" s="454"/>
      <c r="S9199" s="454">
        <v>1</v>
      </c>
      <c r="T9199" s="454"/>
      <c r="U9199" s="454"/>
      <c r="V9199" s="454"/>
      <c r="W9199" s="454"/>
      <c r="X9199" s="454"/>
      <c r="Y9199" s="677"/>
      <c r="Z9199" s="677"/>
      <c r="AA9199" s="677"/>
      <c r="AB9199" s="677"/>
      <c r="AC9199" s="677"/>
      <c r="AD9199" s="677"/>
      <c r="AE9199" s="677"/>
      <c r="AF9199" s="677"/>
      <c r="AG9199" s="677"/>
      <c r="AH9199" s="677"/>
      <c r="AI9199" s="677"/>
      <c r="AJ9199" s="677"/>
      <c r="AK9199" s="677"/>
      <c r="AL9199" s="677"/>
      <c r="AM9199" s="677"/>
      <c r="AN9199" s="677"/>
      <c r="AO9199" s="677"/>
      <c r="AP9199" s="677"/>
      <c r="AQ9199" s="677"/>
      <c r="AR9199" s="677"/>
      <c r="AS9199" s="677"/>
      <c r="AT9199" s="677"/>
      <c r="AU9199" s="677"/>
      <c r="AV9199" s="677"/>
      <c r="AW9199" s="677"/>
      <c r="AX9199" s="677"/>
      <c r="AY9199" s="677"/>
      <c r="AZ9199" s="677"/>
      <c r="BA9199" s="677"/>
      <c r="BB9199" s="677"/>
      <c r="BC9199" s="677"/>
      <c r="BD9199" s="677"/>
      <c r="BE9199" s="677"/>
      <c r="BF9199" s="677"/>
      <c r="BG9199" s="677"/>
      <c r="BH9199" s="677"/>
      <c r="BI9199" s="677"/>
      <c r="BJ9199" s="677"/>
      <c r="BK9199" s="677"/>
      <c r="BL9199" s="677"/>
      <c r="BM9199" s="677"/>
      <c r="BN9199" s="677"/>
      <c r="BO9199" s="677"/>
      <c r="BP9199" s="677"/>
      <c r="BQ9199" s="677"/>
      <c r="BR9199" s="677"/>
      <c r="BS9199" s="677"/>
      <c r="BT9199" s="677"/>
      <c r="BU9199" s="677"/>
      <c r="BV9199" s="677"/>
      <c r="BW9199" s="677"/>
      <c r="BX9199" s="677"/>
      <c r="BY9199" s="677"/>
      <c r="BZ9199" s="677"/>
      <c r="CA9199" s="677"/>
      <c r="CB9199" s="677"/>
      <c r="CC9199" s="677"/>
      <c r="CD9199" s="677"/>
      <c r="CE9199" s="677"/>
      <c r="CF9199" s="677"/>
      <c r="CG9199" s="677"/>
    </row>
    <row r="9200" spans="1:85">
      <c r="A9200" s="54"/>
      <c r="B9200" s="54"/>
      <c r="C9200" s="103"/>
      <c r="D9200" s="195"/>
      <c r="E9200" s="195"/>
      <c r="F9200" s="103"/>
      <c r="G9200" s="195"/>
      <c r="H9200" s="195"/>
      <c r="I9200" s="425"/>
      <c r="J9200" s="54"/>
      <c r="K9200" s="75" t="s">
        <v>34</v>
      </c>
      <c r="L9200" s="76">
        <f t="shared" si="494"/>
        <v>0</v>
      </c>
      <c r="M9200" s="454"/>
      <c r="N9200" s="454"/>
      <c r="O9200" s="454"/>
      <c r="P9200" s="454"/>
      <c r="Q9200" s="454"/>
      <c r="R9200" s="454"/>
      <c r="S9200" s="454"/>
      <c r="T9200" s="454"/>
      <c r="U9200" s="454"/>
      <c r="V9200" s="454"/>
      <c r="W9200" s="454"/>
      <c r="X9200" s="454"/>
      <c r="Y9200" s="677"/>
      <c r="Z9200" s="677"/>
      <c r="AA9200" s="677"/>
      <c r="AB9200" s="677"/>
      <c r="AC9200" s="677"/>
      <c r="AD9200" s="677"/>
      <c r="AE9200" s="677"/>
      <c r="AF9200" s="677"/>
      <c r="AG9200" s="677"/>
      <c r="AH9200" s="677"/>
      <c r="AI9200" s="677"/>
      <c r="AJ9200" s="677"/>
      <c r="AK9200" s="677"/>
      <c r="AL9200" s="677"/>
      <c r="AM9200" s="677"/>
      <c r="AN9200" s="677"/>
      <c r="AO9200" s="677"/>
      <c r="AP9200" s="677"/>
      <c r="AQ9200" s="677"/>
      <c r="AR9200" s="677"/>
      <c r="AS9200" s="677"/>
      <c r="AT9200" s="677"/>
      <c r="AU9200" s="677"/>
      <c r="AV9200" s="677"/>
      <c r="AW9200" s="677"/>
      <c r="AX9200" s="677"/>
      <c r="AY9200" s="677"/>
      <c r="AZ9200" s="677"/>
      <c r="BA9200" s="677"/>
      <c r="BB9200" s="677"/>
      <c r="BC9200" s="677"/>
      <c r="BD9200" s="677"/>
      <c r="BE9200" s="677"/>
      <c r="BF9200" s="677"/>
      <c r="BG9200" s="677"/>
      <c r="BH9200" s="677"/>
      <c r="BI9200" s="677"/>
      <c r="BJ9200" s="677"/>
      <c r="BK9200" s="677"/>
      <c r="BL9200" s="677"/>
      <c r="BM9200" s="677"/>
      <c r="BN9200" s="677"/>
      <c r="BO9200" s="677"/>
      <c r="BP9200" s="677"/>
      <c r="BQ9200" s="677"/>
      <c r="BR9200" s="677"/>
      <c r="BS9200" s="677"/>
      <c r="BT9200" s="677"/>
      <c r="BU9200" s="677"/>
      <c r="BV9200" s="677"/>
      <c r="BW9200" s="677"/>
      <c r="BX9200" s="677"/>
      <c r="BY9200" s="677"/>
      <c r="BZ9200" s="677"/>
      <c r="CA9200" s="677"/>
      <c r="CB9200" s="677"/>
      <c r="CC9200" s="677"/>
      <c r="CD9200" s="677"/>
      <c r="CE9200" s="677"/>
      <c r="CF9200" s="677"/>
      <c r="CG9200" s="677"/>
    </row>
    <row r="9201" spans="1:85">
      <c r="A9201" s="54"/>
      <c r="B9201" s="54"/>
      <c r="C9201" s="103"/>
      <c r="D9201" s="195"/>
      <c r="E9201" s="195"/>
      <c r="F9201" s="103"/>
      <c r="G9201" s="195"/>
      <c r="H9201" s="195"/>
      <c r="I9201" s="425"/>
      <c r="J9201" s="80"/>
      <c r="K9201" s="84" t="s">
        <v>36</v>
      </c>
      <c r="L9201" s="76">
        <f t="shared" si="494"/>
        <v>0</v>
      </c>
      <c r="M9201" s="454"/>
      <c r="N9201" s="454"/>
      <c r="O9201" s="454"/>
      <c r="P9201" s="454"/>
      <c r="Q9201" s="454"/>
      <c r="R9201" s="454"/>
      <c r="S9201" s="454"/>
      <c r="T9201" s="454"/>
      <c r="U9201" s="454"/>
      <c r="V9201" s="454"/>
      <c r="W9201" s="454"/>
      <c r="X9201" s="454"/>
      <c r="Y9201" s="677"/>
      <c r="Z9201" s="677"/>
      <c r="AA9201" s="677"/>
      <c r="AB9201" s="677"/>
      <c r="AC9201" s="677"/>
      <c r="AD9201" s="677"/>
      <c r="AE9201" s="677"/>
      <c r="AF9201" s="677"/>
      <c r="AG9201" s="677"/>
      <c r="AH9201" s="677"/>
      <c r="AI9201" s="677"/>
      <c r="AJ9201" s="677"/>
      <c r="AK9201" s="677"/>
      <c r="AL9201" s="677"/>
      <c r="AM9201" s="677"/>
      <c r="AN9201" s="677"/>
      <c r="AO9201" s="677"/>
      <c r="AP9201" s="677"/>
      <c r="AQ9201" s="677"/>
      <c r="AR9201" s="677"/>
      <c r="AS9201" s="677"/>
      <c r="AT9201" s="677"/>
      <c r="AU9201" s="677"/>
      <c r="AV9201" s="677"/>
      <c r="AW9201" s="677"/>
      <c r="AX9201" s="677"/>
      <c r="AY9201" s="677"/>
      <c r="AZ9201" s="677"/>
      <c r="BA9201" s="677"/>
      <c r="BB9201" s="677"/>
      <c r="BC9201" s="677"/>
      <c r="BD9201" s="677"/>
      <c r="BE9201" s="677"/>
      <c r="BF9201" s="677"/>
      <c r="BG9201" s="677"/>
      <c r="BH9201" s="677"/>
      <c r="BI9201" s="677"/>
      <c r="BJ9201" s="677"/>
      <c r="BK9201" s="677"/>
      <c r="BL9201" s="677"/>
      <c r="BM9201" s="677"/>
      <c r="BN9201" s="677"/>
      <c r="BO9201" s="677"/>
      <c r="BP9201" s="677"/>
      <c r="BQ9201" s="677"/>
      <c r="BR9201" s="677"/>
      <c r="BS9201" s="677"/>
      <c r="BT9201" s="677"/>
      <c r="BU9201" s="677"/>
      <c r="BV9201" s="677"/>
      <c r="BW9201" s="677"/>
      <c r="BX9201" s="677"/>
      <c r="BY9201" s="677"/>
      <c r="BZ9201" s="677"/>
      <c r="CA9201" s="677"/>
      <c r="CB9201" s="677"/>
      <c r="CC9201" s="677"/>
      <c r="CD9201" s="677"/>
      <c r="CE9201" s="677"/>
      <c r="CF9201" s="677"/>
      <c r="CG9201" s="677"/>
    </row>
    <row r="9202" spans="1:85">
      <c r="A9202" s="54"/>
      <c r="B9202" s="54"/>
      <c r="C9202" s="103" t="s">
        <v>33</v>
      </c>
      <c r="D9202" s="195" t="s">
        <v>8648</v>
      </c>
      <c r="E9202" s="195" t="s">
        <v>13895</v>
      </c>
      <c r="F9202" s="103" t="s">
        <v>13896</v>
      </c>
      <c r="G9202" s="195" t="s">
        <v>13897</v>
      </c>
      <c r="H9202" s="195" t="s">
        <v>13898</v>
      </c>
      <c r="I9202" s="425">
        <v>396.24</v>
      </c>
      <c r="J9202" s="46" t="s">
        <v>39</v>
      </c>
      <c r="K9202" s="75" t="s">
        <v>32</v>
      </c>
      <c r="L9202" s="76">
        <f t="shared" si="494"/>
        <v>0</v>
      </c>
      <c r="M9202" s="454"/>
      <c r="N9202" s="454"/>
      <c r="O9202" s="454"/>
      <c r="P9202" s="454"/>
      <c r="Q9202" s="454"/>
      <c r="R9202" s="454"/>
      <c r="S9202" s="454"/>
      <c r="T9202" s="454"/>
      <c r="U9202" s="454"/>
      <c r="V9202" s="454"/>
      <c r="W9202" s="454"/>
      <c r="X9202" s="454"/>
      <c r="Y9202" s="677"/>
      <c r="Z9202" s="677"/>
      <c r="AA9202" s="677"/>
      <c r="AB9202" s="677"/>
      <c r="AC9202" s="677"/>
      <c r="AD9202" s="677"/>
      <c r="AE9202" s="677"/>
      <c r="AF9202" s="677"/>
      <c r="AG9202" s="677"/>
      <c r="AH9202" s="677"/>
      <c r="AI9202" s="677"/>
      <c r="AJ9202" s="677"/>
      <c r="AK9202" s="677"/>
      <c r="AL9202" s="677"/>
      <c r="AM9202" s="677"/>
      <c r="AN9202" s="677"/>
      <c r="AO9202" s="677"/>
      <c r="AP9202" s="677"/>
      <c r="AQ9202" s="677"/>
      <c r="AR9202" s="677"/>
      <c r="AS9202" s="677"/>
      <c r="AT9202" s="677"/>
      <c r="AU9202" s="677"/>
      <c r="AV9202" s="677"/>
      <c r="AW9202" s="677"/>
      <c r="AX9202" s="677"/>
      <c r="AY9202" s="677"/>
      <c r="AZ9202" s="677"/>
      <c r="BA9202" s="677"/>
      <c r="BB9202" s="677"/>
      <c r="BC9202" s="677"/>
      <c r="BD9202" s="677"/>
      <c r="BE9202" s="677"/>
      <c r="BF9202" s="677"/>
      <c r="BG9202" s="677"/>
      <c r="BH9202" s="677"/>
      <c r="BI9202" s="677"/>
      <c r="BJ9202" s="677"/>
      <c r="BK9202" s="677"/>
      <c r="BL9202" s="677"/>
      <c r="BM9202" s="677"/>
      <c r="BN9202" s="677"/>
      <c r="BO9202" s="677"/>
      <c r="BP9202" s="677"/>
      <c r="BQ9202" s="677"/>
      <c r="BR9202" s="677"/>
      <c r="BS9202" s="677"/>
      <c r="BT9202" s="677"/>
      <c r="BU9202" s="677"/>
      <c r="BV9202" s="677"/>
      <c r="BW9202" s="677"/>
      <c r="BX9202" s="677"/>
      <c r="BY9202" s="677"/>
      <c r="BZ9202" s="677"/>
      <c r="CA9202" s="677"/>
      <c r="CB9202" s="677"/>
      <c r="CC9202" s="677"/>
      <c r="CD9202" s="677"/>
      <c r="CE9202" s="677"/>
      <c r="CF9202" s="677"/>
      <c r="CG9202" s="677"/>
    </row>
    <row r="9203" spans="1:85">
      <c r="A9203" s="54"/>
      <c r="B9203" s="54"/>
      <c r="C9203" s="103"/>
      <c r="D9203" s="195"/>
      <c r="E9203" s="195"/>
      <c r="F9203" s="103"/>
      <c r="G9203" s="195"/>
      <c r="H9203" s="195"/>
      <c r="I9203" s="425"/>
      <c r="J9203" s="54"/>
      <c r="K9203" s="75" t="s">
        <v>34</v>
      </c>
      <c r="L9203" s="76">
        <f t="shared" si="494"/>
        <v>0</v>
      </c>
      <c r="M9203" s="454"/>
      <c r="N9203" s="454"/>
      <c r="O9203" s="454"/>
      <c r="P9203" s="454"/>
      <c r="Q9203" s="454"/>
      <c r="R9203" s="454"/>
      <c r="S9203" s="454"/>
      <c r="T9203" s="454"/>
      <c r="U9203" s="454"/>
      <c r="V9203" s="454"/>
      <c r="W9203" s="454"/>
      <c r="X9203" s="454"/>
      <c r="Y9203" s="677"/>
      <c r="Z9203" s="677"/>
      <c r="AA9203" s="677"/>
      <c r="AB9203" s="677"/>
      <c r="AC9203" s="677"/>
      <c r="AD9203" s="677"/>
      <c r="AE9203" s="677"/>
      <c r="AF9203" s="677"/>
      <c r="AG9203" s="677"/>
      <c r="AH9203" s="677"/>
      <c r="AI9203" s="677"/>
      <c r="AJ9203" s="677"/>
      <c r="AK9203" s="677"/>
      <c r="AL9203" s="677"/>
      <c r="AM9203" s="677"/>
      <c r="AN9203" s="677"/>
      <c r="AO9203" s="677"/>
      <c r="AP9203" s="677"/>
      <c r="AQ9203" s="677"/>
      <c r="AR9203" s="677"/>
      <c r="AS9203" s="677"/>
      <c r="AT9203" s="677"/>
      <c r="AU9203" s="677"/>
      <c r="AV9203" s="677"/>
      <c r="AW9203" s="677"/>
      <c r="AX9203" s="677"/>
      <c r="AY9203" s="677"/>
      <c r="AZ9203" s="677"/>
      <c r="BA9203" s="677"/>
      <c r="BB9203" s="677"/>
      <c r="BC9203" s="677"/>
      <c r="BD9203" s="677"/>
      <c r="BE9203" s="677"/>
      <c r="BF9203" s="677"/>
      <c r="BG9203" s="677"/>
      <c r="BH9203" s="677"/>
      <c r="BI9203" s="677"/>
      <c r="BJ9203" s="677"/>
      <c r="BK9203" s="677"/>
      <c r="BL9203" s="677"/>
      <c r="BM9203" s="677"/>
      <c r="BN9203" s="677"/>
      <c r="BO9203" s="677"/>
      <c r="BP9203" s="677"/>
      <c r="BQ9203" s="677"/>
      <c r="BR9203" s="677"/>
      <c r="BS9203" s="677"/>
      <c r="BT9203" s="677"/>
      <c r="BU9203" s="677"/>
      <c r="BV9203" s="677"/>
      <c r="BW9203" s="677"/>
      <c r="BX9203" s="677"/>
      <c r="BY9203" s="677"/>
      <c r="BZ9203" s="677"/>
      <c r="CA9203" s="677"/>
      <c r="CB9203" s="677"/>
      <c r="CC9203" s="677"/>
      <c r="CD9203" s="677"/>
      <c r="CE9203" s="677"/>
      <c r="CF9203" s="677"/>
      <c r="CG9203" s="677"/>
    </row>
    <row r="9204" spans="1:85">
      <c r="A9204" s="54"/>
      <c r="B9204" s="54"/>
      <c r="C9204" s="103"/>
      <c r="D9204" s="195"/>
      <c r="E9204" s="195"/>
      <c r="F9204" s="103"/>
      <c r="G9204" s="195"/>
      <c r="H9204" s="195"/>
      <c r="I9204" s="425"/>
      <c r="J9204" s="80"/>
      <c r="K9204" s="84" t="s">
        <v>36</v>
      </c>
      <c r="L9204" s="76">
        <f t="shared" si="494"/>
        <v>2</v>
      </c>
      <c r="M9204" s="454"/>
      <c r="N9204" s="454"/>
      <c r="O9204" s="454">
        <v>1</v>
      </c>
      <c r="P9204" s="454"/>
      <c r="Q9204" s="454"/>
      <c r="R9204" s="454"/>
      <c r="S9204" s="454"/>
      <c r="T9204" s="454">
        <v>1</v>
      </c>
      <c r="U9204" s="454"/>
      <c r="V9204" s="454"/>
      <c r="W9204" s="454"/>
      <c r="X9204" s="454"/>
      <c r="Y9204" s="677"/>
      <c r="Z9204" s="677"/>
      <c r="AA9204" s="677"/>
      <c r="AB9204" s="677"/>
      <c r="AC9204" s="677"/>
      <c r="AD9204" s="677"/>
      <c r="AE9204" s="677"/>
      <c r="AF9204" s="677"/>
      <c r="AG9204" s="677"/>
      <c r="AH9204" s="677"/>
      <c r="AI9204" s="677"/>
      <c r="AJ9204" s="677"/>
      <c r="AK9204" s="677"/>
      <c r="AL9204" s="677"/>
      <c r="AM9204" s="677"/>
      <c r="AN9204" s="677"/>
      <c r="AO9204" s="677"/>
      <c r="AP9204" s="677"/>
      <c r="AQ9204" s="677"/>
      <c r="AR9204" s="677"/>
      <c r="AS9204" s="677"/>
      <c r="AT9204" s="677"/>
      <c r="AU9204" s="677"/>
      <c r="AV9204" s="677"/>
      <c r="AW9204" s="677"/>
      <c r="AX9204" s="677"/>
      <c r="AY9204" s="677"/>
      <c r="AZ9204" s="677"/>
      <c r="BA9204" s="677"/>
      <c r="BB9204" s="677"/>
      <c r="BC9204" s="677"/>
      <c r="BD9204" s="677"/>
      <c r="BE9204" s="677"/>
      <c r="BF9204" s="677"/>
      <c r="BG9204" s="677"/>
      <c r="BH9204" s="677"/>
      <c r="BI9204" s="677"/>
      <c r="BJ9204" s="677"/>
      <c r="BK9204" s="677"/>
      <c r="BL9204" s="677"/>
      <c r="BM9204" s="677"/>
      <c r="BN9204" s="677"/>
      <c r="BO9204" s="677"/>
      <c r="BP9204" s="677"/>
      <c r="BQ9204" s="677"/>
      <c r="BR9204" s="677"/>
      <c r="BS9204" s="677"/>
      <c r="BT9204" s="677"/>
      <c r="BU9204" s="677"/>
      <c r="BV9204" s="677"/>
      <c r="BW9204" s="677"/>
      <c r="BX9204" s="677"/>
      <c r="BY9204" s="677"/>
      <c r="BZ9204" s="677"/>
      <c r="CA9204" s="677"/>
      <c r="CB9204" s="677"/>
      <c r="CC9204" s="677"/>
      <c r="CD9204" s="677"/>
      <c r="CE9204" s="677"/>
      <c r="CF9204" s="677"/>
      <c r="CG9204" s="677"/>
    </row>
    <row r="9205" spans="1:85">
      <c r="A9205" s="54"/>
      <c r="B9205" s="54"/>
      <c r="C9205" s="103" t="s">
        <v>33</v>
      </c>
      <c r="D9205" s="195" t="s">
        <v>13899</v>
      </c>
      <c r="E9205" s="195" t="s">
        <v>13900</v>
      </c>
      <c r="F9205" s="103" t="s">
        <v>5838</v>
      </c>
      <c r="G9205" s="195" t="s">
        <v>13901</v>
      </c>
      <c r="H9205" s="195" t="s">
        <v>13902</v>
      </c>
      <c r="I9205" s="425">
        <v>26931.237000000001</v>
      </c>
      <c r="J9205" s="46" t="s">
        <v>39</v>
      </c>
      <c r="K9205" s="75" t="s">
        <v>32</v>
      </c>
      <c r="L9205" s="76">
        <f t="shared" si="494"/>
        <v>0</v>
      </c>
      <c r="M9205" s="454"/>
      <c r="N9205" s="454"/>
      <c r="O9205" s="454"/>
      <c r="P9205" s="454"/>
      <c r="Q9205" s="454"/>
      <c r="R9205" s="454"/>
      <c r="S9205" s="454"/>
      <c r="T9205" s="454"/>
      <c r="U9205" s="454"/>
      <c r="V9205" s="454"/>
      <c r="W9205" s="454"/>
      <c r="X9205" s="454"/>
      <c r="Y9205" s="677"/>
      <c r="Z9205" s="677"/>
      <c r="AA9205" s="677"/>
      <c r="AB9205" s="677"/>
      <c r="AC9205" s="677"/>
      <c r="AD9205" s="677"/>
      <c r="AE9205" s="677"/>
      <c r="AF9205" s="677"/>
      <c r="AG9205" s="677"/>
      <c r="AH9205" s="677"/>
      <c r="AI9205" s="677"/>
      <c r="AJ9205" s="677"/>
      <c r="AK9205" s="677"/>
      <c r="AL9205" s="677"/>
      <c r="AM9205" s="677"/>
      <c r="AN9205" s="677"/>
      <c r="AO9205" s="677"/>
      <c r="AP9205" s="677"/>
      <c r="AQ9205" s="677"/>
      <c r="AR9205" s="677"/>
      <c r="AS9205" s="677"/>
      <c r="AT9205" s="677"/>
      <c r="AU9205" s="677"/>
      <c r="AV9205" s="677"/>
      <c r="AW9205" s="677"/>
      <c r="AX9205" s="677"/>
      <c r="AY9205" s="677"/>
      <c r="AZ9205" s="677"/>
      <c r="BA9205" s="677"/>
      <c r="BB9205" s="677"/>
      <c r="BC9205" s="677"/>
      <c r="BD9205" s="677"/>
      <c r="BE9205" s="677"/>
      <c r="BF9205" s="677"/>
      <c r="BG9205" s="677"/>
      <c r="BH9205" s="677"/>
      <c r="BI9205" s="677"/>
      <c r="BJ9205" s="677"/>
      <c r="BK9205" s="677"/>
      <c r="BL9205" s="677"/>
      <c r="BM9205" s="677"/>
      <c r="BN9205" s="677"/>
      <c r="BO9205" s="677"/>
      <c r="BP9205" s="677"/>
      <c r="BQ9205" s="677"/>
      <c r="BR9205" s="677"/>
      <c r="BS9205" s="677"/>
      <c r="BT9205" s="677"/>
      <c r="BU9205" s="677"/>
      <c r="BV9205" s="677"/>
      <c r="BW9205" s="677"/>
      <c r="BX9205" s="677"/>
      <c r="BY9205" s="677"/>
      <c r="BZ9205" s="677"/>
      <c r="CA9205" s="677"/>
      <c r="CB9205" s="677"/>
      <c r="CC9205" s="677"/>
      <c r="CD9205" s="677"/>
      <c r="CE9205" s="677"/>
      <c r="CF9205" s="677"/>
      <c r="CG9205" s="677"/>
    </row>
    <row r="9206" spans="1:85">
      <c r="A9206" s="54"/>
      <c r="B9206" s="54"/>
      <c r="C9206" s="103"/>
      <c r="D9206" s="195"/>
      <c r="E9206" s="195"/>
      <c r="F9206" s="103"/>
      <c r="G9206" s="195"/>
      <c r="H9206" s="195"/>
      <c r="I9206" s="425"/>
      <c r="J9206" s="54"/>
      <c r="K9206" s="75" t="s">
        <v>34</v>
      </c>
      <c r="L9206" s="76">
        <f t="shared" si="494"/>
        <v>0</v>
      </c>
      <c r="M9206" s="454"/>
      <c r="N9206" s="454"/>
      <c r="O9206" s="454"/>
      <c r="P9206" s="454"/>
      <c r="Q9206" s="454"/>
      <c r="R9206" s="454"/>
      <c r="S9206" s="454"/>
      <c r="T9206" s="454"/>
      <c r="U9206" s="454"/>
      <c r="V9206" s="454"/>
      <c r="W9206" s="454"/>
      <c r="X9206" s="454"/>
      <c r="Y9206" s="677"/>
      <c r="Z9206" s="677"/>
      <c r="AA9206" s="677"/>
      <c r="AB9206" s="677"/>
      <c r="AC9206" s="677"/>
      <c r="AD9206" s="677"/>
      <c r="AE9206" s="677"/>
      <c r="AF9206" s="677"/>
      <c r="AG9206" s="677"/>
      <c r="AH9206" s="677"/>
      <c r="AI9206" s="677"/>
      <c r="AJ9206" s="677"/>
      <c r="AK9206" s="677"/>
      <c r="AL9206" s="677"/>
      <c r="AM9206" s="677"/>
      <c r="AN9206" s="677"/>
      <c r="AO9206" s="677"/>
      <c r="AP9206" s="677"/>
      <c r="AQ9206" s="677"/>
      <c r="AR9206" s="677"/>
      <c r="AS9206" s="677"/>
      <c r="AT9206" s="677"/>
      <c r="AU9206" s="677"/>
      <c r="AV9206" s="677"/>
      <c r="AW9206" s="677"/>
      <c r="AX9206" s="677"/>
      <c r="AY9206" s="677"/>
      <c r="AZ9206" s="677"/>
      <c r="BA9206" s="677"/>
      <c r="BB9206" s="677"/>
      <c r="BC9206" s="677"/>
      <c r="BD9206" s="677"/>
      <c r="BE9206" s="677"/>
      <c r="BF9206" s="677"/>
      <c r="BG9206" s="677"/>
      <c r="BH9206" s="677"/>
      <c r="BI9206" s="677"/>
      <c r="BJ9206" s="677"/>
      <c r="BK9206" s="677"/>
      <c r="BL9206" s="677"/>
      <c r="BM9206" s="677"/>
      <c r="BN9206" s="677"/>
      <c r="BO9206" s="677"/>
      <c r="BP9206" s="677"/>
      <c r="BQ9206" s="677"/>
      <c r="BR9206" s="677"/>
      <c r="BS9206" s="677"/>
      <c r="BT9206" s="677"/>
      <c r="BU9206" s="677"/>
      <c r="BV9206" s="677"/>
      <c r="BW9206" s="677"/>
      <c r="BX9206" s="677"/>
      <c r="BY9206" s="677"/>
      <c r="BZ9206" s="677"/>
      <c r="CA9206" s="677"/>
      <c r="CB9206" s="677"/>
      <c r="CC9206" s="677"/>
      <c r="CD9206" s="677"/>
      <c r="CE9206" s="677"/>
      <c r="CF9206" s="677"/>
      <c r="CG9206" s="677"/>
    </row>
    <row r="9207" spans="1:85">
      <c r="A9207" s="54"/>
      <c r="B9207" s="54"/>
      <c r="C9207" s="103"/>
      <c r="D9207" s="195"/>
      <c r="E9207" s="195"/>
      <c r="F9207" s="103"/>
      <c r="G9207" s="195"/>
      <c r="H9207" s="195"/>
      <c r="I9207" s="425"/>
      <c r="J9207" s="80"/>
      <c r="K9207" s="84" t="s">
        <v>36</v>
      </c>
      <c r="L9207" s="76">
        <f t="shared" si="494"/>
        <v>3</v>
      </c>
      <c r="M9207" s="454"/>
      <c r="N9207" s="454"/>
      <c r="O9207" s="454">
        <v>1</v>
      </c>
      <c r="P9207" s="454"/>
      <c r="Q9207" s="454"/>
      <c r="R9207" s="454"/>
      <c r="S9207" s="454"/>
      <c r="T9207" s="454">
        <v>2</v>
      </c>
      <c r="U9207" s="454"/>
      <c r="V9207" s="454"/>
      <c r="W9207" s="454"/>
      <c r="X9207" s="454"/>
      <c r="Y9207" s="677"/>
      <c r="Z9207" s="677"/>
      <c r="AA9207" s="677"/>
      <c r="AB9207" s="677"/>
      <c r="AC9207" s="677"/>
      <c r="AD9207" s="677"/>
      <c r="AE9207" s="677"/>
      <c r="AF9207" s="677"/>
      <c r="AG9207" s="677"/>
      <c r="AH9207" s="677"/>
      <c r="AI9207" s="677"/>
      <c r="AJ9207" s="677"/>
      <c r="AK9207" s="677"/>
      <c r="AL9207" s="677"/>
      <c r="AM9207" s="677"/>
      <c r="AN9207" s="677"/>
      <c r="AO9207" s="677"/>
      <c r="AP9207" s="677"/>
      <c r="AQ9207" s="677"/>
      <c r="AR9207" s="677"/>
      <c r="AS9207" s="677"/>
      <c r="AT9207" s="677"/>
      <c r="AU9207" s="677"/>
      <c r="AV9207" s="677"/>
      <c r="AW9207" s="677"/>
      <c r="AX9207" s="677"/>
      <c r="AY9207" s="677"/>
      <c r="AZ9207" s="677"/>
      <c r="BA9207" s="677"/>
      <c r="BB9207" s="677"/>
      <c r="BC9207" s="677"/>
      <c r="BD9207" s="677"/>
      <c r="BE9207" s="677"/>
      <c r="BF9207" s="677"/>
      <c r="BG9207" s="677"/>
      <c r="BH9207" s="677"/>
      <c r="BI9207" s="677"/>
      <c r="BJ9207" s="677"/>
      <c r="BK9207" s="677"/>
      <c r="BL9207" s="677"/>
      <c r="BM9207" s="677"/>
      <c r="BN9207" s="677"/>
      <c r="BO9207" s="677"/>
      <c r="BP9207" s="677"/>
      <c r="BQ9207" s="677"/>
      <c r="BR9207" s="677"/>
      <c r="BS9207" s="677"/>
      <c r="BT9207" s="677"/>
      <c r="BU9207" s="677"/>
      <c r="BV9207" s="677"/>
      <c r="BW9207" s="677"/>
      <c r="BX9207" s="677"/>
      <c r="BY9207" s="677"/>
      <c r="BZ9207" s="677"/>
      <c r="CA9207" s="677"/>
      <c r="CB9207" s="677"/>
      <c r="CC9207" s="677"/>
      <c r="CD9207" s="677"/>
      <c r="CE9207" s="677"/>
      <c r="CF9207" s="677"/>
      <c r="CG9207" s="677"/>
    </row>
    <row r="9208" spans="1:85">
      <c r="A9208" s="54"/>
      <c r="B9208" s="54"/>
      <c r="C9208" s="103" t="s">
        <v>33</v>
      </c>
      <c r="D9208" s="195" t="s">
        <v>13903</v>
      </c>
      <c r="E9208" s="195" t="s">
        <v>13904</v>
      </c>
      <c r="F9208" s="103" t="s">
        <v>13905</v>
      </c>
      <c r="G9208" s="195" t="s">
        <v>13906</v>
      </c>
      <c r="H9208" s="195" t="s">
        <v>13907</v>
      </c>
      <c r="I9208" s="425">
        <v>377.71</v>
      </c>
      <c r="J9208" s="46" t="s">
        <v>39</v>
      </c>
      <c r="K9208" s="75" t="s">
        <v>32</v>
      </c>
      <c r="L9208" s="76">
        <f t="shared" si="494"/>
        <v>4</v>
      </c>
      <c r="M9208" s="454"/>
      <c r="N9208" s="454">
        <v>1</v>
      </c>
      <c r="O9208" s="454"/>
      <c r="P9208" s="454"/>
      <c r="Q9208" s="454"/>
      <c r="R9208" s="454"/>
      <c r="S9208" s="454">
        <v>1</v>
      </c>
      <c r="T9208" s="454">
        <v>2</v>
      </c>
      <c r="U9208" s="454"/>
      <c r="V9208" s="454"/>
      <c r="W9208" s="454"/>
      <c r="X9208" s="454"/>
      <c r="Y9208" s="677"/>
      <c r="Z9208" s="677"/>
      <c r="AA9208" s="677"/>
      <c r="AB9208" s="677"/>
      <c r="AC9208" s="677"/>
      <c r="AD9208" s="677"/>
      <c r="AE9208" s="677"/>
      <c r="AF9208" s="677"/>
      <c r="AG9208" s="677"/>
      <c r="AH9208" s="677"/>
      <c r="AI9208" s="677"/>
      <c r="AJ9208" s="677"/>
      <c r="AK9208" s="677"/>
      <c r="AL9208" s="677"/>
      <c r="AM9208" s="677"/>
      <c r="AN9208" s="677"/>
      <c r="AO9208" s="677"/>
      <c r="AP9208" s="677"/>
      <c r="AQ9208" s="677"/>
      <c r="AR9208" s="677"/>
      <c r="AS9208" s="677"/>
      <c r="AT9208" s="677"/>
      <c r="AU9208" s="677"/>
      <c r="AV9208" s="677"/>
      <c r="AW9208" s="677"/>
      <c r="AX9208" s="677"/>
      <c r="AY9208" s="677"/>
      <c r="AZ9208" s="677"/>
      <c r="BA9208" s="677"/>
      <c r="BB9208" s="677"/>
      <c r="BC9208" s="677"/>
      <c r="BD9208" s="677"/>
      <c r="BE9208" s="677"/>
      <c r="BF9208" s="677"/>
      <c r="BG9208" s="677"/>
      <c r="BH9208" s="677"/>
      <c r="BI9208" s="677"/>
      <c r="BJ9208" s="677"/>
      <c r="BK9208" s="677"/>
      <c r="BL9208" s="677"/>
      <c r="BM9208" s="677"/>
      <c r="BN9208" s="677"/>
      <c r="BO9208" s="677"/>
      <c r="BP9208" s="677"/>
      <c r="BQ9208" s="677"/>
      <c r="BR9208" s="677"/>
      <c r="BS9208" s="677"/>
      <c r="BT9208" s="677"/>
      <c r="BU9208" s="677"/>
      <c r="BV9208" s="677"/>
      <c r="BW9208" s="677"/>
      <c r="BX9208" s="677"/>
      <c r="BY9208" s="677"/>
      <c r="BZ9208" s="677"/>
      <c r="CA9208" s="677"/>
      <c r="CB9208" s="677"/>
      <c r="CC9208" s="677"/>
      <c r="CD9208" s="677"/>
      <c r="CE9208" s="677"/>
      <c r="CF9208" s="677"/>
      <c r="CG9208" s="677"/>
    </row>
    <row r="9209" spans="1:85">
      <c r="A9209" s="54"/>
      <c r="B9209" s="54"/>
      <c r="C9209" s="103"/>
      <c r="D9209" s="195"/>
      <c r="E9209" s="195"/>
      <c r="F9209" s="103"/>
      <c r="G9209" s="195"/>
      <c r="H9209" s="195"/>
      <c r="I9209" s="425"/>
      <c r="J9209" s="54"/>
      <c r="K9209" s="75" t="s">
        <v>34</v>
      </c>
      <c r="L9209" s="76">
        <f t="shared" si="494"/>
        <v>0</v>
      </c>
      <c r="M9209" s="454"/>
      <c r="N9209" s="454"/>
      <c r="O9209" s="454"/>
      <c r="P9209" s="454"/>
      <c r="Q9209" s="454"/>
      <c r="R9209" s="454"/>
      <c r="S9209" s="454"/>
      <c r="T9209" s="454"/>
      <c r="U9209" s="454"/>
      <c r="V9209" s="454"/>
      <c r="W9209" s="454"/>
      <c r="X9209" s="454"/>
      <c r="Y9209" s="677"/>
      <c r="Z9209" s="677"/>
      <c r="AA9209" s="677"/>
      <c r="AB9209" s="677"/>
      <c r="AC9209" s="677"/>
      <c r="AD9209" s="677"/>
      <c r="AE9209" s="677"/>
      <c r="AF9209" s="677"/>
      <c r="AG9209" s="677"/>
      <c r="AH9209" s="677"/>
      <c r="AI9209" s="677"/>
      <c r="AJ9209" s="677"/>
      <c r="AK9209" s="677"/>
      <c r="AL9209" s="677"/>
      <c r="AM9209" s="677"/>
      <c r="AN9209" s="677"/>
      <c r="AO9209" s="677"/>
      <c r="AP9209" s="677"/>
      <c r="AQ9209" s="677"/>
      <c r="AR9209" s="677"/>
      <c r="AS9209" s="677"/>
      <c r="AT9209" s="677"/>
      <c r="AU9209" s="677"/>
      <c r="AV9209" s="677"/>
      <c r="AW9209" s="677"/>
      <c r="AX9209" s="677"/>
      <c r="AY9209" s="677"/>
      <c r="AZ9209" s="677"/>
      <c r="BA9209" s="677"/>
      <c r="BB9209" s="677"/>
      <c r="BC9209" s="677"/>
      <c r="BD9209" s="677"/>
      <c r="BE9209" s="677"/>
      <c r="BF9209" s="677"/>
      <c r="BG9209" s="677"/>
      <c r="BH9209" s="677"/>
      <c r="BI9209" s="677"/>
      <c r="BJ9209" s="677"/>
      <c r="BK9209" s="677"/>
      <c r="BL9209" s="677"/>
      <c r="BM9209" s="677"/>
      <c r="BN9209" s="677"/>
      <c r="BO9209" s="677"/>
      <c r="BP9209" s="677"/>
      <c r="BQ9209" s="677"/>
      <c r="BR9209" s="677"/>
      <c r="BS9209" s="677"/>
      <c r="BT9209" s="677"/>
      <c r="BU9209" s="677"/>
      <c r="BV9209" s="677"/>
      <c r="BW9209" s="677"/>
      <c r="BX9209" s="677"/>
      <c r="BY9209" s="677"/>
      <c r="BZ9209" s="677"/>
      <c r="CA9209" s="677"/>
      <c r="CB9209" s="677"/>
      <c r="CC9209" s="677"/>
      <c r="CD9209" s="677"/>
      <c r="CE9209" s="677"/>
      <c r="CF9209" s="677"/>
      <c r="CG9209" s="677"/>
    </row>
    <row r="9210" spans="1:85">
      <c r="A9210" s="54"/>
      <c r="B9210" s="54"/>
      <c r="C9210" s="103"/>
      <c r="D9210" s="195"/>
      <c r="E9210" s="195"/>
      <c r="F9210" s="103"/>
      <c r="G9210" s="195"/>
      <c r="H9210" s="195"/>
      <c r="I9210" s="425"/>
      <c r="J9210" s="80"/>
      <c r="K9210" s="84" t="s">
        <v>36</v>
      </c>
      <c r="L9210" s="76">
        <f t="shared" si="494"/>
        <v>0</v>
      </c>
      <c r="M9210" s="454"/>
      <c r="N9210" s="454"/>
      <c r="O9210" s="454"/>
      <c r="P9210" s="454"/>
      <c r="Q9210" s="454"/>
      <c r="R9210" s="454"/>
      <c r="S9210" s="454"/>
      <c r="T9210" s="454"/>
      <c r="U9210" s="454"/>
      <c r="V9210" s="454"/>
      <c r="W9210" s="454"/>
      <c r="X9210" s="454"/>
      <c r="Y9210" s="677"/>
      <c r="Z9210" s="677"/>
      <c r="AA9210" s="677"/>
      <c r="AB9210" s="677"/>
      <c r="AC9210" s="677"/>
      <c r="AD9210" s="677"/>
      <c r="AE9210" s="677"/>
      <c r="AF9210" s="677"/>
      <c r="AG9210" s="677"/>
      <c r="AH9210" s="677"/>
      <c r="AI9210" s="677"/>
      <c r="AJ9210" s="677"/>
      <c r="AK9210" s="677"/>
      <c r="AL9210" s="677"/>
      <c r="AM9210" s="677"/>
      <c r="AN9210" s="677"/>
      <c r="AO9210" s="677"/>
      <c r="AP9210" s="677"/>
      <c r="AQ9210" s="677"/>
      <c r="AR9210" s="677"/>
      <c r="AS9210" s="677"/>
      <c r="AT9210" s="677"/>
      <c r="AU9210" s="677"/>
      <c r="AV9210" s="677"/>
      <c r="AW9210" s="677"/>
      <c r="AX9210" s="677"/>
      <c r="AY9210" s="677"/>
      <c r="AZ9210" s="677"/>
      <c r="BA9210" s="677"/>
      <c r="BB9210" s="677"/>
      <c r="BC9210" s="677"/>
      <c r="BD9210" s="677"/>
      <c r="BE9210" s="677"/>
      <c r="BF9210" s="677"/>
      <c r="BG9210" s="677"/>
      <c r="BH9210" s="677"/>
      <c r="BI9210" s="677"/>
      <c r="BJ9210" s="677"/>
      <c r="BK9210" s="677"/>
      <c r="BL9210" s="677"/>
      <c r="BM9210" s="677"/>
      <c r="BN9210" s="677"/>
      <c r="BO9210" s="677"/>
      <c r="BP9210" s="677"/>
      <c r="BQ9210" s="677"/>
      <c r="BR9210" s="677"/>
      <c r="BS9210" s="677"/>
      <c r="BT9210" s="677"/>
      <c r="BU9210" s="677"/>
      <c r="BV9210" s="677"/>
      <c r="BW9210" s="677"/>
      <c r="BX9210" s="677"/>
      <c r="BY9210" s="677"/>
      <c r="BZ9210" s="677"/>
      <c r="CA9210" s="677"/>
      <c r="CB9210" s="677"/>
      <c r="CC9210" s="677"/>
      <c r="CD9210" s="677"/>
      <c r="CE9210" s="677"/>
      <c r="CF9210" s="677"/>
      <c r="CG9210" s="677"/>
    </row>
    <row r="9211" spans="1:85">
      <c r="A9211" s="54"/>
      <c r="B9211" s="54"/>
      <c r="C9211" s="103" t="s">
        <v>33</v>
      </c>
      <c r="D9211" s="195" t="s">
        <v>13908</v>
      </c>
      <c r="E9211" s="195" t="s">
        <v>13909</v>
      </c>
      <c r="F9211" s="103" t="s">
        <v>13910</v>
      </c>
      <c r="G9211" s="195" t="s">
        <v>13911</v>
      </c>
      <c r="H9211" s="195" t="s">
        <v>13912</v>
      </c>
      <c r="I9211" s="425">
        <v>15.7</v>
      </c>
      <c r="J9211" s="46" t="s">
        <v>39</v>
      </c>
      <c r="K9211" s="75" t="s">
        <v>32</v>
      </c>
      <c r="L9211" s="76">
        <f t="shared" si="494"/>
        <v>0</v>
      </c>
      <c r="M9211" s="454"/>
      <c r="N9211" s="454"/>
      <c r="O9211" s="454"/>
      <c r="P9211" s="454"/>
      <c r="Q9211" s="454"/>
      <c r="R9211" s="454"/>
      <c r="S9211" s="454"/>
      <c r="T9211" s="454"/>
      <c r="U9211" s="454"/>
      <c r="V9211" s="454"/>
      <c r="W9211" s="454"/>
      <c r="X9211" s="454"/>
      <c r="Y9211" s="677"/>
      <c r="Z9211" s="677"/>
      <c r="AA9211" s="677"/>
      <c r="AB9211" s="677"/>
      <c r="AC9211" s="677"/>
      <c r="AD9211" s="677"/>
      <c r="AE9211" s="677"/>
      <c r="AF9211" s="677"/>
      <c r="AG9211" s="677"/>
      <c r="AH9211" s="677"/>
      <c r="AI9211" s="677"/>
      <c r="AJ9211" s="677"/>
      <c r="AK9211" s="677"/>
      <c r="AL9211" s="677"/>
      <c r="AM9211" s="677"/>
      <c r="AN9211" s="677"/>
      <c r="AO9211" s="677"/>
      <c r="AP9211" s="677"/>
      <c r="AQ9211" s="677"/>
      <c r="AR9211" s="677"/>
      <c r="AS9211" s="677"/>
      <c r="AT9211" s="677"/>
      <c r="AU9211" s="677"/>
      <c r="AV9211" s="677"/>
      <c r="AW9211" s="677"/>
      <c r="AX9211" s="677"/>
      <c r="AY9211" s="677"/>
      <c r="AZ9211" s="677"/>
      <c r="BA9211" s="677"/>
      <c r="BB9211" s="677"/>
      <c r="BC9211" s="677"/>
      <c r="BD9211" s="677"/>
      <c r="BE9211" s="677"/>
      <c r="BF9211" s="677"/>
      <c r="BG9211" s="677"/>
      <c r="BH9211" s="677"/>
      <c r="BI9211" s="677"/>
      <c r="BJ9211" s="677"/>
      <c r="BK9211" s="677"/>
      <c r="BL9211" s="677"/>
      <c r="BM9211" s="677"/>
      <c r="BN9211" s="677"/>
      <c r="BO9211" s="677"/>
      <c r="BP9211" s="677"/>
      <c r="BQ9211" s="677"/>
      <c r="BR9211" s="677"/>
      <c r="BS9211" s="677"/>
      <c r="BT9211" s="677"/>
      <c r="BU9211" s="677"/>
      <c r="BV9211" s="677"/>
      <c r="BW9211" s="677"/>
      <c r="BX9211" s="677"/>
      <c r="BY9211" s="677"/>
      <c r="BZ9211" s="677"/>
      <c r="CA9211" s="677"/>
      <c r="CB9211" s="677"/>
      <c r="CC9211" s="677"/>
      <c r="CD9211" s="677"/>
      <c r="CE9211" s="677"/>
      <c r="CF9211" s="677"/>
      <c r="CG9211" s="677"/>
    </row>
    <row r="9212" spans="1:85">
      <c r="A9212" s="54"/>
      <c r="B9212" s="54"/>
      <c r="C9212" s="103"/>
      <c r="D9212" s="195"/>
      <c r="E9212" s="195"/>
      <c r="F9212" s="103"/>
      <c r="G9212" s="195"/>
      <c r="H9212" s="195"/>
      <c r="I9212" s="425"/>
      <c r="J9212" s="54"/>
      <c r="K9212" s="75" t="s">
        <v>34</v>
      </c>
      <c r="L9212" s="76">
        <f t="shared" si="494"/>
        <v>0</v>
      </c>
      <c r="M9212" s="454"/>
      <c r="N9212" s="454"/>
      <c r="O9212" s="454"/>
      <c r="P9212" s="454"/>
      <c r="Q9212" s="454"/>
      <c r="R9212" s="454"/>
      <c r="S9212" s="454"/>
      <c r="T9212" s="454"/>
      <c r="U9212" s="454"/>
      <c r="V9212" s="454"/>
      <c r="W9212" s="454"/>
      <c r="X9212" s="454"/>
      <c r="Y9212" s="677"/>
      <c r="Z9212" s="677"/>
      <c r="AA9212" s="677"/>
      <c r="AB9212" s="677"/>
      <c r="AC9212" s="677"/>
      <c r="AD9212" s="677"/>
      <c r="AE9212" s="677"/>
      <c r="AF9212" s="677"/>
      <c r="AG9212" s="677"/>
      <c r="AH9212" s="677"/>
      <c r="AI9212" s="677"/>
      <c r="AJ9212" s="677"/>
      <c r="AK9212" s="677"/>
      <c r="AL9212" s="677"/>
      <c r="AM9212" s="677"/>
      <c r="AN9212" s="677"/>
      <c r="AO9212" s="677"/>
      <c r="AP9212" s="677"/>
      <c r="AQ9212" s="677"/>
      <c r="AR9212" s="677"/>
      <c r="AS9212" s="677"/>
      <c r="AT9212" s="677"/>
      <c r="AU9212" s="677"/>
      <c r="AV9212" s="677"/>
      <c r="AW9212" s="677"/>
      <c r="AX9212" s="677"/>
      <c r="AY9212" s="677"/>
      <c r="AZ9212" s="677"/>
      <c r="BA9212" s="677"/>
      <c r="BB9212" s="677"/>
      <c r="BC9212" s="677"/>
      <c r="BD9212" s="677"/>
      <c r="BE9212" s="677"/>
      <c r="BF9212" s="677"/>
      <c r="BG9212" s="677"/>
      <c r="BH9212" s="677"/>
      <c r="BI9212" s="677"/>
      <c r="BJ9212" s="677"/>
      <c r="BK9212" s="677"/>
      <c r="BL9212" s="677"/>
      <c r="BM9212" s="677"/>
      <c r="BN9212" s="677"/>
      <c r="BO9212" s="677"/>
      <c r="BP9212" s="677"/>
      <c r="BQ9212" s="677"/>
      <c r="BR9212" s="677"/>
      <c r="BS9212" s="677"/>
      <c r="BT9212" s="677"/>
      <c r="BU9212" s="677"/>
      <c r="BV9212" s="677"/>
      <c r="BW9212" s="677"/>
      <c r="BX9212" s="677"/>
      <c r="BY9212" s="677"/>
      <c r="BZ9212" s="677"/>
      <c r="CA9212" s="677"/>
      <c r="CB9212" s="677"/>
      <c r="CC9212" s="677"/>
      <c r="CD9212" s="677"/>
      <c r="CE9212" s="677"/>
      <c r="CF9212" s="677"/>
      <c r="CG9212" s="677"/>
    </row>
    <row r="9213" spans="1:85">
      <c r="A9213" s="54"/>
      <c r="B9213" s="54"/>
      <c r="C9213" s="103"/>
      <c r="D9213" s="195"/>
      <c r="E9213" s="195"/>
      <c r="F9213" s="103"/>
      <c r="G9213" s="195"/>
      <c r="H9213" s="195"/>
      <c r="I9213" s="425"/>
      <c r="J9213" s="80"/>
      <c r="K9213" s="84" t="s">
        <v>36</v>
      </c>
      <c r="L9213" s="76">
        <f t="shared" si="494"/>
        <v>4</v>
      </c>
      <c r="M9213" s="454"/>
      <c r="N9213" s="454"/>
      <c r="O9213" s="454">
        <v>2</v>
      </c>
      <c r="P9213" s="454"/>
      <c r="Q9213" s="454"/>
      <c r="R9213" s="454"/>
      <c r="S9213" s="454">
        <v>1</v>
      </c>
      <c r="T9213" s="454">
        <v>1</v>
      </c>
      <c r="U9213" s="454"/>
      <c r="V9213" s="454"/>
      <c r="W9213" s="454"/>
      <c r="X9213" s="454"/>
      <c r="Y9213" s="677"/>
      <c r="Z9213" s="677"/>
      <c r="AA9213" s="677"/>
      <c r="AB9213" s="677"/>
      <c r="AC9213" s="677"/>
      <c r="AD9213" s="677"/>
      <c r="AE9213" s="677"/>
      <c r="AF9213" s="677"/>
      <c r="AG9213" s="677"/>
      <c r="AH9213" s="677"/>
      <c r="AI9213" s="677"/>
      <c r="AJ9213" s="677"/>
      <c r="AK9213" s="677"/>
      <c r="AL9213" s="677"/>
      <c r="AM9213" s="677"/>
      <c r="AN9213" s="677"/>
      <c r="AO9213" s="677"/>
      <c r="AP9213" s="677"/>
      <c r="AQ9213" s="677"/>
      <c r="AR9213" s="677"/>
      <c r="AS9213" s="677"/>
      <c r="AT9213" s="677"/>
      <c r="AU9213" s="677"/>
      <c r="AV9213" s="677"/>
      <c r="AW9213" s="677"/>
      <c r="AX9213" s="677"/>
      <c r="AY9213" s="677"/>
      <c r="AZ9213" s="677"/>
      <c r="BA9213" s="677"/>
      <c r="BB9213" s="677"/>
      <c r="BC9213" s="677"/>
      <c r="BD9213" s="677"/>
      <c r="BE9213" s="677"/>
      <c r="BF9213" s="677"/>
      <c r="BG9213" s="677"/>
      <c r="BH9213" s="677"/>
      <c r="BI9213" s="677"/>
      <c r="BJ9213" s="677"/>
      <c r="BK9213" s="677"/>
      <c r="BL9213" s="677"/>
      <c r="BM9213" s="677"/>
      <c r="BN9213" s="677"/>
      <c r="BO9213" s="677"/>
      <c r="BP9213" s="677"/>
      <c r="BQ9213" s="677"/>
      <c r="BR9213" s="677"/>
      <c r="BS9213" s="677"/>
      <c r="BT9213" s="677"/>
      <c r="BU9213" s="677"/>
      <c r="BV9213" s="677"/>
      <c r="BW9213" s="677"/>
      <c r="BX9213" s="677"/>
      <c r="BY9213" s="677"/>
      <c r="BZ9213" s="677"/>
      <c r="CA9213" s="677"/>
      <c r="CB9213" s="677"/>
      <c r="CC9213" s="677"/>
      <c r="CD9213" s="677"/>
      <c r="CE9213" s="677"/>
      <c r="CF9213" s="677"/>
      <c r="CG9213" s="677"/>
    </row>
    <row r="9214" spans="1:85">
      <c r="A9214" s="54"/>
      <c r="B9214" s="54"/>
      <c r="C9214" s="103" t="s">
        <v>33</v>
      </c>
      <c r="D9214" s="195" t="s">
        <v>13913</v>
      </c>
      <c r="E9214" s="195" t="s">
        <v>13914</v>
      </c>
      <c r="F9214" s="103" t="s">
        <v>13915</v>
      </c>
      <c r="G9214" s="195" t="s">
        <v>13916</v>
      </c>
      <c r="H9214" s="195" t="s">
        <v>13917</v>
      </c>
      <c r="I9214" s="425">
        <v>1861.12</v>
      </c>
      <c r="J9214" s="46" t="s">
        <v>39</v>
      </c>
      <c r="K9214" s="75" t="s">
        <v>32</v>
      </c>
      <c r="L9214" s="76">
        <f t="shared" si="494"/>
        <v>0</v>
      </c>
      <c r="M9214" s="454"/>
      <c r="N9214" s="454"/>
      <c r="O9214" s="454"/>
      <c r="P9214" s="454"/>
      <c r="Q9214" s="454"/>
      <c r="R9214" s="454"/>
      <c r="S9214" s="454"/>
      <c r="T9214" s="454"/>
      <c r="U9214" s="454"/>
      <c r="V9214" s="454"/>
      <c r="W9214" s="454"/>
      <c r="X9214" s="454"/>
      <c r="Y9214" s="677"/>
      <c r="Z9214" s="677"/>
      <c r="AA9214" s="677"/>
      <c r="AB9214" s="677"/>
      <c r="AC9214" s="677"/>
      <c r="AD9214" s="677"/>
      <c r="AE9214" s="677"/>
      <c r="AF9214" s="677"/>
      <c r="AG9214" s="677"/>
      <c r="AH9214" s="677"/>
      <c r="AI9214" s="677"/>
      <c r="AJ9214" s="677"/>
      <c r="AK9214" s="677"/>
      <c r="AL9214" s="677"/>
      <c r="AM9214" s="677"/>
      <c r="AN9214" s="677"/>
      <c r="AO9214" s="677"/>
      <c r="AP9214" s="677"/>
      <c r="AQ9214" s="677"/>
      <c r="AR9214" s="677"/>
      <c r="AS9214" s="677"/>
      <c r="AT9214" s="677"/>
      <c r="AU9214" s="677"/>
      <c r="AV9214" s="677"/>
      <c r="AW9214" s="677"/>
      <c r="AX9214" s="677"/>
      <c r="AY9214" s="677"/>
      <c r="AZ9214" s="677"/>
      <c r="BA9214" s="677"/>
      <c r="BB9214" s="677"/>
      <c r="BC9214" s="677"/>
      <c r="BD9214" s="677"/>
      <c r="BE9214" s="677"/>
      <c r="BF9214" s="677"/>
      <c r="BG9214" s="677"/>
      <c r="BH9214" s="677"/>
      <c r="BI9214" s="677"/>
      <c r="BJ9214" s="677"/>
      <c r="BK9214" s="677"/>
      <c r="BL9214" s="677"/>
      <c r="BM9214" s="677"/>
      <c r="BN9214" s="677"/>
      <c r="BO9214" s="677"/>
      <c r="BP9214" s="677"/>
      <c r="BQ9214" s="677"/>
      <c r="BR9214" s="677"/>
      <c r="BS9214" s="677"/>
      <c r="BT9214" s="677"/>
      <c r="BU9214" s="677"/>
      <c r="BV9214" s="677"/>
      <c r="BW9214" s="677"/>
      <c r="BX9214" s="677"/>
      <c r="BY9214" s="677"/>
      <c r="BZ9214" s="677"/>
      <c r="CA9214" s="677"/>
      <c r="CB9214" s="677"/>
      <c r="CC9214" s="677"/>
      <c r="CD9214" s="677"/>
      <c r="CE9214" s="677"/>
      <c r="CF9214" s="677"/>
      <c r="CG9214" s="677"/>
    </row>
    <row r="9215" spans="1:85">
      <c r="A9215" s="54"/>
      <c r="B9215" s="54"/>
      <c r="C9215" s="103"/>
      <c r="D9215" s="195"/>
      <c r="E9215" s="195"/>
      <c r="F9215" s="103"/>
      <c r="G9215" s="195"/>
      <c r="H9215" s="195"/>
      <c r="I9215" s="425"/>
      <c r="J9215" s="54"/>
      <c r="K9215" s="75" t="s">
        <v>34</v>
      </c>
      <c r="L9215" s="76">
        <f t="shared" si="494"/>
        <v>6</v>
      </c>
      <c r="M9215" s="454">
        <v>2</v>
      </c>
      <c r="N9215" s="454">
        <v>2</v>
      </c>
      <c r="O9215" s="454">
        <v>2</v>
      </c>
      <c r="P9215" s="454"/>
      <c r="Q9215" s="454"/>
      <c r="R9215" s="454"/>
      <c r="S9215" s="454"/>
      <c r="T9215" s="454"/>
      <c r="U9215" s="454"/>
      <c r="V9215" s="454"/>
      <c r="W9215" s="454"/>
      <c r="X9215" s="454"/>
      <c r="Y9215" s="677"/>
      <c r="Z9215" s="677"/>
      <c r="AA9215" s="677"/>
      <c r="AB9215" s="677"/>
      <c r="AC9215" s="677"/>
      <c r="AD9215" s="677"/>
      <c r="AE9215" s="677"/>
      <c r="AF9215" s="677"/>
      <c r="AG9215" s="677"/>
      <c r="AH9215" s="677"/>
      <c r="AI9215" s="677"/>
      <c r="AJ9215" s="677"/>
      <c r="AK9215" s="677"/>
      <c r="AL9215" s="677"/>
      <c r="AM9215" s="677"/>
      <c r="AN9215" s="677"/>
      <c r="AO9215" s="677"/>
      <c r="AP9215" s="677"/>
      <c r="AQ9215" s="677"/>
      <c r="AR9215" s="677"/>
      <c r="AS9215" s="677"/>
      <c r="AT9215" s="677"/>
      <c r="AU9215" s="677"/>
      <c r="AV9215" s="677"/>
      <c r="AW9215" s="677"/>
      <c r="AX9215" s="677"/>
      <c r="AY9215" s="677"/>
      <c r="AZ9215" s="677"/>
      <c r="BA9215" s="677"/>
      <c r="BB9215" s="677"/>
      <c r="BC9215" s="677"/>
      <c r="BD9215" s="677"/>
      <c r="BE9215" s="677"/>
      <c r="BF9215" s="677"/>
      <c r="BG9215" s="677"/>
      <c r="BH9215" s="677"/>
      <c r="BI9215" s="677"/>
      <c r="BJ9215" s="677"/>
      <c r="BK9215" s="677"/>
      <c r="BL9215" s="677"/>
      <c r="BM9215" s="677"/>
      <c r="BN9215" s="677"/>
      <c r="BO9215" s="677"/>
      <c r="BP9215" s="677"/>
      <c r="BQ9215" s="677"/>
      <c r="BR9215" s="677"/>
      <c r="BS9215" s="677"/>
      <c r="BT9215" s="677"/>
      <c r="BU9215" s="677"/>
      <c r="BV9215" s="677"/>
      <c r="BW9215" s="677"/>
      <c r="BX9215" s="677"/>
      <c r="BY9215" s="677"/>
      <c r="BZ9215" s="677"/>
      <c r="CA9215" s="677"/>
      <c r="CB9215" s="677"/>
      <c r="CC9215" s="677"/>
      <c r="CD9215" s="677"/>
      <c r="CE9215" s="677"/>
      <c r="CF9215" s="677"/>
      <c r="CG9215" s="677"/>
    </row>
    <row r="9216" spans="1:85">
      <c r="A9216" s="54"/>
      <c r="B9216" s="54"/>
      <c r="C9216" s="103"/>
      <c r="D9216" s="195"/>
      <c r="E9216" s="195"/>
      <c r="F9216" s="103"/>
      <c r="G9216" s="195"/>
      <c r="H9216" s="195"/>
      <c r="I9216" s="425"/>
      <c r="J9216" s="80"/>
      <c r="K9216" s="84" t="s">
        <v>36</v>
      </c>
      <c r="L9216" s="76">
        <f t="shared" si="494"/>
        <v>0</v>
      </c>
      <c r="M9216" s="454"/>
      <c r="N9216" s="454"/>
      <c r="O9216" s="454"/>
      <c r="P9216" s="454"/>
      <c r="Q9216" s="454"/>
      <c r="R9216" s="454"/>
      <c r="S9216" s="454"/>
      <c r="T9216" s="454"/>
      <c r="U9216" s="454"/>
      <c r="V9216" s="454"/>
      <c r="W9216" s="454"/>
      <c r="X9216" s="454"/>
      <c r="Y9216" s="677"/>
      <c r="Z9216" s="677"/>
      <c r="AA9216" s="677"/>
      <c r="AB9216" s="677"/>
      <c r="AC9216" s="677"/>
      <c r="AD9216" s="677"/>
      <c r="AE9216" s="677"/>
      <c r="AF9216" s="677"/>
      <c r="AG9216" s="677"/>
      <c r="AH9216" s="677"/>
      <c r="AI9216" s="677"/>
      <c r="AJ9216" s="677"/>
      <c r="AK9216" s="677"/>
      <c r="AL9216" s="677"/>
      <c r="AM9216" s="677"/>
      <c r="AN9216" s="677"/>
      <c r="AO9216" s="677"/>
      <c r="AP9216" s="677"/>
      <c r="AQ9216" s="677"/>
      <c r="AR9216" s="677"/>
      <c r="AS9216" s="677"/>
      <c r="AT9216" s="677"/>
      <c r="AU9216" s="677"/>
      <c r="AV9216" s="677"/>
      <c r="AW9216" s="677"/>
      <c r="AX9216" s="677"/>
      <c r="AY9216" s="677"/>
      <c r="AZ9216" s="677"/>
      <c r="BA9216" s="677"/>
      <c r="BB9216" s="677"/>
      <c r="BC9216" s="677"/>
      <c r="BD9216" s="677"/>
      <c r="BE9216" s="677"/>
      <c r="BF9216" s="677"/>
      <c r="BG9216" s="677"/>
      <c r="BH9216" s="677"/>
      <c r="BI9216" s="677"/>
      <c r="BJ9216" s="677"/>
      <c r="BK9216" s="677"/>
      <c r="BL9216" s="677"/>
      <c r="BM9216" s="677"/>
      <c r="BN9216" s="677"/>
      <c r="BO9216" s="677"/>
      <c r="BP9216" s="677"/>
      <c r="BQ9216" s="677"/>
      <c r="BR9216" s="677"/>
      <c r="BS9216" s="677"/>
      <c r="BT9216" s="677"/>
      <c r="BU9216" s="677"/>
      <c r="BV9216" s="677"/>
      <c r="BW9216" s="677"/>
      <c r="BX9216" s="677"/>
      <c r="BY9216" s="677"/>
      <c r="BZ9216" s="677"/>
      <c r="CA9216" s="677"/>
      <c r="CB9216" s="677"/>
      <c r="CC9216" s="677"/>
      <c r="CD9216" s="677"/>
      <c r="CE9216" s="677"/>
      <c r="CF9216" s="677"/>
      <c r="CG9216" s="677"/>
    </row>
    <row r="9217" spans="1:85">
      <c r="A9217" s="54"/>
      <c r="B9217" s="54"/>
      <c r="C9217" s="103" t="s">
        <v>33</v>
      </c>
      <c r="D9217" s="195" t="s">
        <v>1209</v>
      </c>
      <c r="E9217" s="195" t="s">
        <v>13918</v>
      </c>
      <c r="F9217" s="103" t="s">
        <v>13919</v>
      </c>
      <c r="G9217" s="195" t="s">
        <v>13920</v>
      </c>
      <c r="H9217" s="195" t="s">
        <v>13921</v>
      </c>
      <c r="I9217" s="425">
        <v>0</v>
      </c>
      <c r="J9217" s="46" t="s">
        <v>39</v>
      </c>
      <c r="K9217" s="75" t="s">
        <v>32</v>
      </c>
      <c r="L9217" s="76">
        <f t="shared" si="494"/>
        <v>0</v>
      </c>
      <c r="M9217" s="454"/>
      <c r="N9217" s="454"/>
      <c r="O9217" s="454"/>
      <c r="P9217" s="454"/>
      <c r="Q9217" s="454"/>
      <c r="R9217" s="454"/>
      <c r="S9217" s="454"/>
      <c r="T9217" s="454"/>
      <c r="U9217" s="454"/>
      <c r="V9217" s="454"/>
      <c r="W9217" s="454"/>
      <c r="X9217" s="454"/>
      <c r="Y9217" s="677"/>
      <c r="Z9217" s="677"/>
      <c r="AA9217" s="677"/>
      <c r="AB9217" s="677"/>
      <c r="AC9217" s="677"/>
      <c r="AD9217" s="677"/>
      <c r="AE9217" s="677"/>
      <c r="AF9217" s="677"/>
      <c r="AG9217" s="677"/>
      <c r="AH9217" s="677"/>
      <c r="AI9217" s="677"/>
      <c r="AJ9217" s="677"/>
      <c r="AK9217" s="677"/>
      <c r="AL9217" s="677"/>
      <c r="AM9217" s="677"/>
      <c r="AN9217" s="677"/>
      <c r="AO9217" s="677"/>
      <c r="AP9217" s="677"/>
      <c r="AQ9217" s="677"/>
      <c r="AR9217" s="677"/>
      <c r="AS9217" s="677"/>
      <c r="AT9217" s="677"/>
      <c r="AU9217" s="677"/>
      <c r="AV9217" s="677"/>
      <c r="AW9217" s="677"/>
      <c r="AX9217" s="677"/>
      <c r="AY9217" s="677"/>
      <c r="AZ9217" s="677"/>
      <c r="BA9217" s="677"/>
      <c r="BB9217" s="677"/>
      <c r="BC9217" s="677"/>
      <c r="BD9217" s="677"/>
      <c r="BE9217" s="677"/>
      <c r="BF9217" s="677"/>
      <c r="BG9217" s="677"/>
      <c r="BH9217" s="677"/>
      <c r="BI9217" s="677"/>
      <c r="BJ9217" s="677"/>
      <c r="BK9217" s="677"/>
      <c r="BL9217" s="677"/>
      <c r="BM9217" s="677"/>
      <c r="BN9217" s="677"/>
      <c r="BO9217" s="677"/>
      <c r="BP9217" s="677"/>
      <c r="BQ9217" s="677"/>
      <c r="BR9217" s="677"/>
      <c r="BS9217" s="677"/>
      <c r="BT9217" s="677"/>
      <c r="BU9217" s="677"/>
      <c r="BV9217" s="677"/>
      <c r="BW9217" s="677"/>
      <c r="BX9217" s="677"/>
      <c r="BY9217" s="677"/>
      <c r="BZ9217" s="677"/>
      <c r="CA9217" s="677"/>
      <c r="CB9217" s="677"/>
      <c r="CC9217" s="677"/>
      <c r="CD9217" s="677"/>
      <c r="CE9217" s="677"/>
      <c r="CF9217" s="677"/>
      <c r="CG9217" s="677"/>
    </row>
    <row r="9218" spans="1:85">
      <c r="A9218" s="54"/>
      <c r="B9218" s="54"/>
      <c r="C9218" s="103"/>
      <c r="D9218" s="195"/>
      <c r="E9218" s="195"/>
      <c r="F9218" s="103"/>
      <c r="G9218" s="195"/>
      <c r="H9218" s="195"/>
      <c r="I9218" s="425"/>
      <c r="J9218" s="54"/>
      <c r="K9218" s="75" t="s">
        <v>34</v>
      </c>
      <c r="L9218" s="76">
        <f t="shared" si="494"/>
        <v>0</v>
      </c>
      <c r="M9218" s="454"/>
      <c r="N9218" s="454"/>
      <c r="O9218" s="454"/>
      <c r="P9218" s="454"/>
      <c r="Q9218" s="454"/>
      <c r="R9218" s="454"/>
      <c r="S9218" s="454"/>
      <c r="T9218" s="454"/>
      <c r="U9218" s="454"/>
      <c r="V9218" s="454"/>
      <c r="W9218" s="454"/>
      <c r="X9218" s="454"/>
      <c r="Y9218" s="677"/>
      <c r="Z9218" s="677"/>
      <c r="AA9218" s="677"/>
      <c r="AB9218" s="677"/>
      <c r="AC9218" s="677"/>
      <c r="AD9218" s="677"/>
      <c r="AE9218" s="677"/>
      <c r="AF9218" s="677"/>
      <c r="AG9218" s="677"/>
      <c r="AH9218" s="677"/>
      <c r="AI9218" s="677"/>
      <c r="AJ9218" s="677"/>
      <c r="AK9218" s="677"/>
      <c r="AL9218" s="677"/>
      <c r="AM9218" s="677"/>
      <c r="AN9218" s="677"/>
      <c r="AO9218" s="677"/>
      <c r="AP9218" s="677"/>
      <c r="AQ9218" s="677"/>
      <c r="AR9218" s="677"/>
      <c r="AS9218" s="677"/>
      <c r="AT9218" s="677"/>
      <c r="AU9218" s="677"/>
      <c r="AV9218" s="677"/>
      <c r="AW9218" s="677"/>
      <c r="AX9218" s="677"/>
      <c r="AY9218" s="677"/>
      <c r="AZ9218" s="677"/>
      <c r="BA9218" s="677"/>
      <c r="BB9218" s="677"/>
      <c r="BC9218" s="677"/>
      <c r="BD9218" s="677"/>
      <c r="BE9218" s="677"/>
      <c r="BF9218" s="677"/>
      <c r="BG9218" s="677"/>
      <c r="BH9218" s="677"/>
      <c r="BI9218" s="677"/>
      <c r="BJ9218" s="677"/>
      <c r="BK9218" s="677"/>
      <c r="BL9218" s="677"/>
      <c r="BM9218" s="677"/>
      <c r="BN9218" s="677"/>
      <c r="BO9218" s="677"/>
      <c r="BP9218" s="677"/>
      <c r="BQ9218" s="677"/>
      <c r="BR9218" s="677"/>
      <c r="BS9218" s="677"/>
      <c r="BT9218" s="677"/>
      <c r="BU9218" s="677"/>
      <c r="BV9218" s="677"/>
      <c r="BW9218" s="677"/>
      <c r="BX9218" s="677"/>
      <c r="BY9218" s="677"/>
      <c r="BZ9218" s="677"/>
      <c r="CA9218" s="677"/>
      <c r="CB9218" s="677"/>
      <c r="CC9218" s="677"/>
      <c r="CD9218" s="677"/>
      <c r="CE9218" s="677"/>
      <c r="CF9218" s="677"/>
      <c r="CG9218" s="677"/>
    </row>
    <row r="9219" spans="1:85">
      <c r="A9219" s="54"/>
      <c r="B9219" s="54"/>
      <c r="C9219" s="103"/>
      <c r="D9219" s="195"/>
      <c r="E9219" s="195"/>
      <c r="F9219" s="103"/>
      <c r="G9219" s="195"/>
      <c r="H9219" s="195"/>
      <c r="I9219" s="425"/>
      <c r="J9219" s="80"/>
      <c r="K9219" s="84" t="s">
        <v>36</v>
      </c>
      <c r="L9219" s="76">
        <f t="shared" si="494"/>
        <v>2</v>
      </c>
      <c r="M9219" s="454"/>
      <c r="N9219" s="454"/>
      <c r="O9219" s="454">
        <v>1</v>
      </c>
      <c r="P9219" s="454"/>
      <c r="Q9219" s="454"/>
      <c r="R9219" s="454"/>
      <c r="S9219" s="454"/>
      <c r="T9219" s="454">
        <v>1</v>
      </c>
      <c r="U9219" s="454"/>
      <c r="V9219" s="454"/>
      <c r="W9219" s="454"/>
      <c r="X9219" s="454"/>
      <c r="Y9219" s="677"/>
      <c r="Z9219" s="677"/>
      <c r="AA9219" s="677"/>
      <c r="AB9219" s="677"/>
      <c r="AC9219" s="677"/>
      <c r="AD9219" s="677"/>
      <c r="AE9219" s="677"/>
      <c r="AF9219" s="677"/>
      <c r="AG9219" s="677"/>
      <c r="AH9219" s="677"/>
      <c r="AI9219" s="677"/>
      <c r="AJ9219" s="677"/>
      <c r="AK9219" s="677"/>
      <c r="AL9219" s="677"/>
      <c r="AM9219" s="677"/>
      <c r="AN9219" s="677"/>
      <c r="AO9219" s="677"/>
      <c r="AP9219" s="677"/>
      <c r="AQ9219" s="677"/>
      <c r="AR9219" s="677"/>
      <c r="AS9219" s="677"/>
      <c r="AT9219" s="677"/>
      <c r="AU9219" s="677"/>
      <c r="AV9219" s="677"/>
      <c r="AW9219" s="677"/>
      <c r="AX9219" s="677"/>
      <c r="AY9219" s="677"/>
      <c r="AZ9219" s="677"/>
      <c r="BA9219" s="677"/>
      <c r="BB9219" s="677"/>
      <c r="BC9219" s="677"/>
      <c r="BD9219" s="677"/>
      <c r="BE9219" s="677"/>
      <c r="BF9219" s="677"/>
      <c r="BG9219" s="677"/>
      <c r="BH9219" s="677"/>
      <c r="BI9219" s="677"/>
      <c r="BJ9219" s="677"/>
      <c r="BK9219" s="677"/>
      <c r="BL9219" s="677"/>
      <c r="BM9219" s="677"/>
      <c r="BN9219" s="677"/>
      <c r="BO9219" s="677"/>
      <c r="BP9219" s="677"/>
      <c r="BQ9219" s="677"/>
      <c r="BR9219" s="677"/>
      <c r="BS9219" s="677"/>
      <c r="BT9219" s="677"/>
      <c r="BU9219" s="677"/>
      <c r="BV9219" s="677"/>
      <c r="BW9219" s="677"/>
      <c r="BX9219" s="677"/>
      <c r="BY9219" s="677"/>
      <c r="BZ9219" s="677"/>
      <c r="CA9219" s="677"/>
      <c r="CB9219" s="677"/>
      <c r="CC9219" s="677"/>
      <c r="CD9219" s="677"/>
      <c r="CE9219" s="677"/>
      <c r="CF9219" s="677"/>
      <c r="CG9219" s="677"/>
    </row>
    <row r="9220" spans="1:85">
      <c r="A9220" s="54"/>
      <c r="B9220" s="54"/>
      <c r="C9220" s="103" t="s">
        <v>33</v>
      </c>
      <c r="D9220" s="195" t="s">
        <v>13922</v>
      </c>
      <c r="E9220" s="195" t="s">
        <v>13923</v>
      </c>
      <c r="F9220" s="103" t="s">
        <v>13924</v>
      </c>
      <c r="G9220" s="195" t="s">
        <v>13925</v>
      </c>
      <c r="H9220" s="195" t="s">
        <v>13926</v>
      </c>
      <c r="I9220" s="425">
        <v>2098.94</v>
      </c>
      <c r="J9220" s="46" t="s">
        <v>39</v>
      </c>
      <c r="K9220" s="75" t="s">
        <v>32</v>
      </c>
      <c r="L9220" s="76">
        <f t="shared" si="494"/>
        <v>0</v>
      </c>
      <c r="M9220" s="454"/>
      <c r="N9220" s="454"/>
      <c r="O9220" s="454"/>
      <c r="P9220" s="454"/>
      <c r="Q9220" s="454"/>
      <c r="R9220" s="454"/>
      <c r="S9220" s="454"/>
      <c r="T9220" s="454"/>
      <c r="U9220" s="454"/>
      <c r="V9220" s="454"/>
      <c r="W9220" s="454"/>
      <c r="X9220" s="454"/>
      <c r="Y9220" s="677"/>
      <c r="Z9220" s="677"/>
      <c r="AA9220" s="677"/>
      <c r="AB9220" s="677"/>
      <c r="AC9220" s="677"/>
      <c r="AD9220" s="677"/>
      <c r="AE9220" s="677"/>
      <c r="AF9220" s="677"/>
      <c r="AG9220" s="677"/>
      <c r="AH9220" s="677"/>
      <c r="AI9220" s="677"/>
      <c r="AJ9220" s="677"/>
      <c r="AK9220" s="677"/>
      <c r="AL9220" s="677"/>
      <c r="AM9220" s="677"/>
      <c r="AN9220" s="677"/>
      <c r="AO9220" s="677"/>
      <c r="AP9220" s="677"/>
      <c r="AQ9220" s="677"/>
      <c r="AR9220" s="677"/>
      <c r="AS9220" s="677"/>
      <c r="AT9220" s="677"/>
      <c r="AU9220" s="677"/>
      <c r="AV9220" s="677"/>
      <c r="AW9220" s="677"/>
      <c r="AX9220" s="677"/>
      <c r="AY9220" s="677"/>
      <c r="AZ9220" s="677"/>
      <c r="BA9220" s="677"/>
      <c r="BB9220" s="677"/>
      <c r="BC9220" s="677"/>
      <c r="BD9220" s="677"/>
      <c r="BE9220" s="677"/>
      <c r="BF9220" s="677"/>
      <c r="BG9220" s="677"/>
      <c r="BH9220" s="677"/>
      <c r="BI9220" s="677"/>
      <c r="BJ9220" s="677"/>
      <c r="BK9220" s="677"/>
      <c r="BL9220" s="677"/>
      <c r="BM9220" s="677"/>
      <c r="BN9220" s="677"/>
      <c r="BO9220" s="677"/>
      <c r="BP9220" s="677"/>
      <c r="BQ9220" s="677"/>
      <c r="BR9220" s="677"/>
      <c r="BS9220" s="677"/>
      <c r="BT9220" s="677"/>
      <c r="BU9220" s="677"/>
      <c r="BV9220" s="677"/>
      <c r="BW9220" s="677"/>
      <c r="BX9220" s="677"/>
      <c r="BY9220" s="677"/>
      <c r="BZ9220" s="677"/>
      <c r="CA9220" s="677"/>
      <c r="CB9220" s="677"/>
      <c r="CC9220" s="677"/>
      <c r="CD9220" s="677"/>
      <c r="CE9220" s="677"/>
      <c r="CF9220" s="677"/>
      <c r="CG9220" s="677"/>
    </row>
    <row r="9221" spans="1:85">
      <c r="A9221" s="54"/>
      <c r="B9221" s="54"/>
      <c r="C9221" s="103"/>
      <c r="D9221" s="195"/>
      <c r="E9221" s="195"/>
      <c r="F9221" s="103"/>
      <c r="G9221" s="195"/>
      <c r="H9221" s="195"/>
      <c r="I9221" s="425"/>
      <c r="J9221" s="54"/>
      <c r="K9221" s="75" t="s">
        <v>34</v>
      </c>
      <c r="L9221" s="76">
        <f t="shared" si="494"/>
        <v>0</v>
      </c>
      <c r="M9221" s="454"/>
      <c r="N9221" s="454"/>
      <c r="O9221" s="454"/>
      <c r="P9221" s="454"/>
      <c r="Q9221" s="454"/>
      <c r="R9221" s="454"/>
      <c r="S9221" s="454"/>
      <c r="T9221" s="454"/>
      <c r="U9221" s="454"/>
      <c r="V9221" s="454"/>
      <c r="W9221" s="454"/>
      <c r="X9221" s="454"/>
      <c r="Y9221" s="677"/>
      <c r="Z9221" s="677"/>
      <c r="AA9221" s="677"/>
      <c r="AB9221" s="677"/>
      <c r="AC9221" s="677"/>
      <c r="AD9221" s="677"/>
      <c r="AE9221" s="677"/>
      <c r="AF9221" s="677"/>
      <c r="AG9221" s="677"/>
      <c r="AH9221" s="677"/>
      <c r="AI9221" s="677"/>
      <c r="AJ9221" s="677"/>
      <c r="AK9221" s="677"/>
      <c r="AL9221" s="677"/>
      <c r="AM9221" s="677"/>
      <c r="AN9221" s="677"/>
      <c r="AO9221" s="677"/>
      <c r="AP9221" s="677"/>
      <c r="AQ9221" s="677"/>
      <c r="AR9221" s="677"/>
      <c r="AS9221" s="677"/>
      <c r="AT9221" s="677"/>
      <c r="AU9221" s="677"/>
      <c r="AV9221" s="677"/>
      <c r="AW9221" s="677"/>
      <c r="AX9221" s="677"/>
      <c r="AY9221" s="677"/>
      <c r="AZ9221" s="677"/>
      <c r="BA9221" s="677"/>
      <c r="BB9221" s="677"/>
      <c r="BC9221" s="677"/>
      <c r="BD9221" s="677"/>
      <c r="BE9221" s="677"/>
      <c r="BF9221" s="677"/>
      <c r="BG9221" s="677"/>
      <c r="BH9221" s="677"/>
      <c r="BI9221" s="677"/>
      <c r="BJ9221" s="677"/>
      <c r="BK9221" s="677"/>
      <c r="BL9221" s="677"/>
      <c r="BM9221" s="677"/>
      <c r="BN9221" s="677"/>
      <c r="BO9221" s="677"/>
      <c r="BP9221" s="677"/>
      <c r="BQ9221" s="677"/>
      <c r="BR9221" s="677"/>
      <c r="BS9221" s="677"/>
      <c r="BT9221" s="677"/>
      <c r="BU9221" s="677"/>
      <c r="BV9221" s="677"/>
      <c r="BW9221" s="677"/>
      <c r="BX9221" s="677"/>
      <c r="BY9221" s="677"/>
      <c r="BZ9221" s="677"/>
      <c r="CA9221" s="677"/>
      <c r="CB9221" s="677"/>
      <c r="CC9221" s="677"/>
      <c r="CD9221" s="677"/>
      <c r="CE9221" s="677"/>
      <c r="CF9221" s="677"/>
      <c r="CG9221" s="677"/>
    </row>
    <row r="9222" spans="1:85">
      <c r="A9222" s="54"/>
      <c r="B9222" s="54"/>
      <c r="C9222" s="103"/>
      <c r="D9222" s="195"/>
      <c r="E9222" s="195"/>
      <c r="F9222" s="103"/>
      <c r="G9222" s="195"/>
      <c r="H9222" s="195"/>
      <c r="I9222" s="425"/>
      <c r="J9222" s="80"/>
      <c r="K9222" s="84" t="s">
        <v>36</v>
      </c>
      <c r="L9222" s="76">
        <f t="shared" si="494"/>
        <v>2</v>
      </c>
      <c r="M9222" s="454">
        <v>2</v>
      </c>
      <c r="N9222" s="454"/>
      <c r="O9222" s="454"/>
      <c r="P9222" s="454"/>
      <c r="Q9222" s="454"/>
      <c r="R9222" s="454"/>
      <c r="S9222" s="454"/>
      <c r="T9222" s="454"/>
      <c r="U9222" s="454"/>
      <c r="V9222" s="454"/>
      <c r="W9222" s="454"/>
      <c r="X9222" s="454"/>
      <c r="Y9222" s="677"/>
      <c r="Z9222" s="677"/>
      <c r="AA9222" s="677"/>
      <c r="AB9222" s="677"/>
      <c r="AC9222" s="677"/>
      <c r="AD9222" s="677"/>
      <c r="AE9222" s="677"/>
      <c r="AF9222" s="677"/>
      <c r="AG9222" s="677"/>
      <c r="AH9222" s="677"/>
      <c r="AI9222" s="677"/>
      <c r="AJ9222" s="677"/>
      <c r="AK9222" s="677"/>
      <c r="AL9222" s="677"/>
      <c r="AM9222" s="677"/>
      <c r="AN9222" s="677"/>
      <c r="AO9222" s="677"/>
      <c r="AP9222" s="677"/>
      <c r="AQ9222" s="677"/>
      <c r="AR9222" s="677"/>
      <c r="AS9222" s="677"/>
      <c r="AT9222" s="677"/>
      <c r="AU9222" s="677"/>
      <c r="AV9222" s="677"/>
      <c r="AW9222" s="677"/>
      <c r="AX9222" s="677"/>
      <c r="AY9222" s="677"/>
      <c r="AZ9222" s="677"/>
      <c r="BA9222" s="677"/>
      <c r="BB9222" s="677"/>
      <c r="BC9222" s="677"/>
      <c r="BD9222" s="677"/>
      <c r="BE9222" s="677"/>
      <c r="BF9222" s="677"/>
      <c r="BG9222" s="677"/>
      <c r="BH9222" s="677"/>
      <c r="BI9222" s="677"/>
      <c r="BJ9222" s="677"/>
      <c r="BK9222" s="677"/>
      <c r="BL9222" s="677"/>
      <c r="BM9222" s="677"/>
      <c r="BN9222" s="677"/>
      <c r="BO9222" s="677"/>
      <c r="BP9222" s="677"/>
      <c r="BQ9222" s="677"/>
      <c r="BR9222" s="677"/>
      <c r="BS9222" s="677"/>
      <c r="BT9222" s="677"/>
      <c r="BU9222" s="677"/>
      <c r="BV9222" s="677"/>
      <c r="BW9222" s="677"/>
      <c r="BX9222" s="677"/>
      <c r="BY9222" s="677"/>
      <c r="BZ9222" s="677"/>
      <c r="CA9222" s="677"/>
      <c r="CB9222" s="677"/>
      <c r="CC9222" s="677"/>
      <c r="CD9222" s="677"/>
      <c r="CE9222" s="677"/>
      <c r="CF9222" s="677"/>
      <c r="CG9222" s="677"/>
    </row>
    <row r="9223" spans="1:85">
      <c r="A9223" s="54"/>
      <c r="B9223" s="54"/>
      <c r="C9223" s="103" t="s">
        <v>33</v>
      </c>
      <c r="D9223" s="195" t="s">
        <v>13927</v>
      </c>
      <c r="E9223" s="195" t="s">
        <v>13928</v>
      </c>
      <c r="F9223" s="103" t="s">
        <v>13929</v>
      </c>
      <c r="G9223" s="195" t="s">
        <v>13930</v>
      </c>
      <c r="H9223" s="195" t="s">
        <v>13931</v>
      </c>
      <c r="I9223" s="425">
        <v>0</v>
      </c>
      <c r="J9223" s="46" t="s">
        <v>39</v>
      </c>
      <c r="K9223" s="75" t="s">
        <v>32</v>
      </c>
      <c r="L9223" s="76">
        <f t="shared" si="494"/>
        <v>0</v>
      </c>
      <c r="M9223" s="454"/>
      <c r="N9223" s="454"/>
      <c r="O9223" s="454"/>
      <c r="P9223" s="454"/>
      <c r="Q9223" s="454"/>
      <c r="R9223" s="454"/>
      <c r="S9223" s="454"/>
      <c r="T9223" s="454"/>
      <c r="U9223" s="454"/>
      <c r="V9223" s="454"/>
      <c r="W9223" s="454"/>
      <c r="X9223" s="454"/>
      <c r="Y9223" s="677"/>
      <c r="Z9223" s="677"/>
      <c r="AA9223" s="677"/>
      <c r="AB9223" s="677"/>
      <c r="AC9223" s="677"/>
      <c r="AD9223" s="677"/>
      <c r="AE9223" s="677"/>
      <c r="AF9223" s="677"/>
      <c r="AG9223" s="677"/>
      <c r="AH9223" s="677"/>
      <c r="AI9223" s="677"/>
      <c r="AJ9223" s="677"/>
      <c r="AK9223" s="677"/>
      <c r="AL9223" s="677"/>
      <c r="AM9223" s="677"/>
      <c r="AN9223" s="677"/>
      <c r="AO9223" s="677"/>
      <c r="AP9223" s="677"/>
      <c r="AQ9223" s="677"/>
      <c r="AR9223" s="677"/>
      <c r="AS9223" s="677"/>
      <c r="AT9223" s="677"/>
      <c r="AU9223" s="677"/>
      <c r="AV9223" s="677"/>
      <c r="AW9223" s="677"/>
      <c r="AX9223" s="677"/>
      <c r="AY9223" s="677"/>
      <c r="AZ9223" s="677"/>
      <c r="BA9223" s="677"/>
      <c r="BB9223" s="677"/>
      <c r="BC9223" s="677"/>
      <c r="BD9223" s="677"/>
      <c r="BE9223" s="677"/>
      <c r="BF9223" s="677"/>
      <c r="BG9223" s="677"/>
      <c r="BH9223" s="677"/>
      <c r="BI9223" s="677"/>
      <c r="BJ9223" s="677"/>
      <c r="BK9223" s="677"/>
      <c r="BL9223" s="677"/>
      <c r="BM9223" s="677"/>
      <c r="BN9223" s="677"/>
      <c r="BO9223" s="677"/>
      <c r="BP9223" s="677"/>
      <c r="BQ9223" s="677"/>
      <c r="BR9223" s="677"/>
      <c r="BS9223" s="677"/>
      <c r="BT9223" s="677"/>
      <c r="BU9223" s="677"/>
      <c r="BV9223" s="677"/>
      <c r="BW9223" s="677"/>
      <c r="BX9223" s="677"/>
      <c r="BY9223" s="677"/>
      <c r="BZ9223" s="677"/>
      <c r="CA9223" s="677"/>
      <c r="CB9223" s="677"/>
      <c r="CC9223" s="677"/>
      <c r="CD9223" s="677"/>
      <c r="CE9223" s="677"/>
      <c r="CF9223" s="677"/>
      <c r="CG9223" s="677"/>
    </row>
    <row r="9224" spans="1:85">
      <c r="A9224" s="54"/>
      <c r="B9224" s="54"/>
      <c r="C9224" s="103"/>
      <c r="D9224" s="195"/>
      <c r="E9224" s="195"/>
      <c r="F9224" s="103"/>
      <c r="G9224" s="195"/>
      <c r="H9224" s="195"/>
      <c r="I9224" s="425"/>
      <c r="J9224" s="54"/>
      <c r="K9224" s="75" t="s">
        <v>34</v>
      </c>
      <c r="L9224" s="76">
        <f t="shared" si="494"/>
        <v>0</v>
      </c>
      <c r="M9224" s="454"/>
      <c r="N9224" s="454"/>
      <c r="O9224" s="454"/>
      <c r="P9224" s="454"/>
      <c r="Q9224" s="454"/>
      <c r="R9224" s="454"/>
      <c r="S9224" s="454"/>
      <c r="T9224" s="454"/>
      <c r="U9224" s="454"/>
      <c r="V9224" s="454"/>
      <c r="W9224" s="454"/>
      <c r="X9224" s="454"/>
      <c r="Y9224" s="677"/>
      <c r="Z9224" s="677"/>
      <c r="AA9224" s="677"/>
      <c r="AB9224" s="677"/>
      <c r="AC9224" s="677"/>
      <c r="AD9224" s="677"/>
      <c r="AE9224" s="677"/>
      <c r="AF9224" s="677"/>
      <c r="AG9224" s="677"/>
      <c r="AH9224" s="677"/>
      <c r="AI9224" s="677"/>
      <c r="AJ9224" s="677"/>
      <c r="AK9224" s="677"/>
      <c r="AL9224" s="677"/>
      <c r="AM9224" s="677"/>
      <c r="AN9224" s="677"/>
      <c r="AO9224" s="677"/>
      <c r="AP9224" s="677"/>
      <c r="AQ9224" s="677"/>
      <c r="AR9224" s="677"/>
      <c r="AS9224" s="677"/>
      <c r="AT9224" s="677"/>
      <c r="AU9224" s="677"/>
      <c r="AV9224" s="677"/>
      <c r="AW9224" s="677"/>
      <c r="AX9224" s="677"/>
      <c r="AY9224" s="677"/>
      <c r="AZ9224" s="677"/>
      <c r="BA9224" s="677"/>
      <c r="BB9224" s="677"/>
      <c r="BC9224" s="677"/>
      <c r="BD9224" s="677"/>
      <c r="BE9224" s="677"/>
      <c r="BF9224" s="677"/>
      <c r="BG9224" s="677"/>
      <c r="BH9224" s="677"/>
      <c r="BI9224" s="677"/>
      <c r="BJ9224" s="677"/>
      <c r="BK9224" s="677"/>
      <c r="BL9224" s="677"/>
      <c r="BM9224" s="677"/>
      <c r="BN9224" s="677"/>
      <c r="BO9224" s="677"/>
      <c r="BP9224" s="677"/>
      <c r="BQ9224" s="677"/>
      <c r="BR9224" s="677"/>
      <c r="BS9224" s="677"/>
      <c r="BT9224" s="677"/>
      <c r="BU9224" s="677"/>
      <c r="BV9224" s="677"/>
      <c r="BW9224" s="677"/>
      <c r="BX9224" s="677"/>
      <c r="BY9224" s="677"/>
      <c r="BZ9224" s="677"/>
      <c r="CA9224" s="677"/>
      <c r="CB9224" s="677"/>
      <c r="CC9224" s="677"/>
      <c r="CD9224" s="677"/>
      <c r="CE9224" s="677"/>
      <c r="CF9224" s="677"/>
      <c r="CG9224" s="677"/>
    </row>
    <row r="9225" spans="1:85">
      <c r="A9225" s="54"/>
      <c r="B9225" s="54"/>
      <c r="C9225" s="103"/>
      <c r="D9225" s="195"/>
      <c r="E9225" s="195"/>
      <c r="F9225" s="103"/>
      <c r="G9225" s="195"/>
      <c r="H9225" s="195"/>
      <c r="I9225" s="425"/>
      <c r="J9225" s="80"/>
      <c r="K9225" s="84" t="s">
        <v>36</v>
      </c>
      <c r="L9225" s="76">
        <f t="shared" si="494"/>
        <v>4</v>
      </c>
      <c r="M9225" s="454"/>
      <c r="N9225" s="454"/>
      <c r="O9225" s="454">
        <v>2</v>
      </c>
      <c r="P9225" s="454"/>
      <c r="Q9225" s="454"/>
      <c r="R9225" s="454"/>
      <c r="S9225" s="454">
        <v>2</v>
      </c>
      <c r="T9225" s="454"/>
      <c r="U9225" s="454"/>
      <c r="V9225" s="454"/>
      <c r="W9225" s="454"/>
      <c r="X9225" s="454"/>
      <c r="Y9225" s="677"/>
      <c r="Z9225" s="677"/>
      <c r="AA9225" s="677"/>
      <c r="AB9225" s="677"/>
      <c r="AC9225" s="677"/>
      <c r="AD9225" s="677"/>
      <c r="AE9225" s="677"/>
      <c r="AF9225" s="677"/>
      <c r="AG9225" s="677"/>
      <c r="AH9225" s="677"/>
      <c r="AI9225" s="677"/>
      <c r="AJ9225" s="677"/>
      <c r="AK9225" s="677"/>
      <c r="AL9225" s="677"/>
      <c r="AM9225" s="677"/>
      <c r="AN9225" s="677"/>
      <c r="AO9225" s="677"/>
      <c r="AP9225" s="677"/>
      <c r="AQ9225" s="677"/>
      <c r="AR9225" s="677"/>
      <c r="AS9225" s="677"/>
      <c r="AT9225" s="677"/>
      <c r="AU9225" s="677"/>
      <c r="AV9225" s="677"/>
      <c r="AW9225" s="677"/>
      <c r="AX9225" s="677"/>
      <c r="AY9225" s="677"/>
      <c r="AZ9225" s="677"/>
      <c r="BA9225" s="677"/>
      <c r="BB9225" s="677"/>
      <c r="BC9225" s="677"/>
      <c r="BD9225" s="677"/>
      <c r="BE9225" s="677"/>
      <c r="BF9225" s="677"/>
      <c r="BG9225" s="677"/>
      <c r="BH9225" s="677"/>
      <c r="BI9225" s="677"/>
      <c r="BJ9225" s="677"/>
      <c r="BK9225" s="677"/>
      <c r="BL9225" s="677"/>
      <c r="BM9225" s="677"/>
      <c r="BN9225" s="677"/>
      <c r="BO9225" s="677"/>
      <c r="BP9225" s="677"/>
      <c r="BQ9225" s="677"/>
      <c r="BR9225" s="677"/>
      <c r="BS9225" s="677"/>
      <c r="BT9225" s="677"/>
      <c r="BU9225" s="677"/>
      <c r="BV9225" s="677"/>
      <c r="BW9225" s="677"/>
      <c r="BX9225" s="677"/>
      <c r="BY9225" s="677"/>
      <c r="BZ9225" s="677"/>
      <c r="CA9225" s="677"/>
      <c r="CB9225" s="677"/>
      <c r="CC9225" s="677"/>
      <c r="CD9225" s="677"/>
      <c r="CE9225" s="677"/>
      <c r="CF9225" s="677"/>
      <c r="CG9225" s="677"/>
    </row>
    <row r="9226" spans="1:85">
      <c r="A9226" s="54"/>
      <c r="B9226" s="54"/>
      <c r="C9226" s="103" t="s">
        <v>33</v>
      </c>
      <c r="D9226" s="195" t="s">
        <v>13932</v>
      </c>
      <c r="E9226" s="195" t="s">
        <v>13933</v>
      </c>
      <c r="F9226" s="103" t="s">
        <v>13934</v>
      </c>
      <c r="G9226" s="195" t="s">
        <v>13935</v>
      </c>
      <c r="H9226" s="195" t="s">
        <v>13936</v>
      </c>
      <c r="I9226" s="425">
        <v>0</v>
      </c>
      <c r="J9226" s="46" t="s">
        <v>39</v>
      </c>
      <c r="K9226" s="75" t="s">
        <v>32</v>
      </c>
      <c r="L9226" s="76">
        <f t="shared" si="494"/>
        <v>0</v>
      </c>
      <c r="M9226" s="454"/>
      <c r="N9226" s="454"/>
      <c r="O9226" s="454"/>
      <c r="P9226" s="454"/>
      <c r="Q9226" s="454"/>
      <c r="R9226" s="454"/>
      <c r="S9226" s="454"/>
      <c r="T9226" s="454"/>
      <c r="U9226" s="454"/>
      <c r="V9226" s="454"/>
      <c r="W9226" s="454"/>
      <c r="X9226" s="454"/>
      <c r="Y9226" s="677"/>
      <c r="Z9226" s="677"/>
      <c r="AA9226" s="677"/>
      <c r="AB9226" s="677"/>
      <c r="AC9226" s="677"/>
      <c r="AD9226" s="677"/>
      <c r="AE9226" s="677"/>
      <c r="AF9226" s="677"/>
      <c r="AG9226" s="677"/>
      <c r="AH9226" s="677"/>
      <c r="AI9226" s="677"/>
      <c r="AJ9226" s="677"/>
      <c r="AK9226" s="677"/>
      <c r="AL9226" s="677"/>
      <c r="AM9226" s="677"/>
      <c r="AN9226" s="677"/>
      <c r="AO9226" s="677"/>
      <c r="AP9226" s="677"/>
      <c r="AQ9226" s="677"/>
      <c r="AR9226" s="677"/>
      <c r="AS9226" s="677"/>
      <c r="AT9226" s="677"/>
      <c r="AU9226" s="677"/>
      <c r="AV9226" s="677"/>
      <c r="AW9226" s="677"/>
      <c r="AX9226" s="677"/>
      <c r="AY9226" s="677"/>
      <c r="AZ9226" s="677"/>
      <c r="BA9226" s="677"/>
      <c r="BB9226" s="677"/>
      <c r="BC9226" s="677"/>
      <c r="BD9226" s="677"/>
      <c r="BE9226" s="677"/>
      <c r="BF9226" s="677"/>
      <c r="BG9226" s="677"/>
      <c r="BH9226" s="677"/>
      <c r="BI9226" s="677"/>
      <c r="BJ9226" s="677"/>
      <c r="BK9226" s="677"/>
      <c r="BL9226" s="677"/>
      <c r="BM9226" s="677"/>
      <c r="BN9226" s="677"/>
      <c r="BO9226" s="677"/>
      <c r="BP9226" s="677"/>
      <c r="BQ9226" s="677"/>
      <c r="BR9226" s="677"/>
      <c r="BS9226" s="677"/>
      <c r="BT9226" s="677"/>
      <c r="BU9226" s="677"/>
      <c r="BV9226" s="677"/>
      <c r="BW9226" s="677"/>
      <c r="BX9226" s="677"/>
      <c r="BY9226" s="677"/>
      <c r="BZ9226" s="677"/>
      <c r="CA9226" s="677"/>
      <c r="CB9226" s="677"/>
      <c r="CC9226" s="677"/>
      <c r="CD9226" s="677"/>
      <c r="CE9226" s="677"/>
      <c r="CF9226" s="677"/>
      <c r="CG9226" s="677"/>
    </row>
    <row r="9227" spans="1:85">
      <c r="A9227" s="54"/>
      <c r="B9227" s="54"/>
      <c r="C9227" s="103"/>
      <c r="D9227" s="195"/>
      <c r="E9227" s="195"/>
      <c r="F9227" s="103"/>
      <c r="G9227" s="195"/>
      <c r="H9227" s="195"/>
      <c r="I9227" s="425"/>
      <c r="J9227" s="54"/>
      <c r="K9227" s="75" t="s">
        <v>34</v>
      </c>
      <c r="L9227" s="76">
        <f t="shared" si="494"/>
        <v>0</v>
      </c>
      <c r="M9227" s="454"/>
      <c r="N9227" s="454"/>
      <c r="O9227" s="454"/>
      <c r="P9227" s="454"/>
      <c r="Q9227" s="454"/>
      <c r="R9227" s="454"/>
      <c r="S9227" s="454"/>
      <c r="T9227" s="454"/>
      <c r="U9227" s="454"/>
      <c r="V9227" s="454"/>
      <c r="W9227" s="454"/>
      <c r="X9227" s="454"/>
      <c r="Y9227" s="677"/>
      <c r="Z9227" s="677"/>
      <c r="AA9227" s="677"/>
      <c r="AB9227" s="677"/>
      <c r="AC9227" s="677"/>
      <c r="AD9227" s="677"/>
      <c r="AE9227" s="677"/>
      <c r="AF9227" s="677"/>
      <c r="AG9227" s="677"/>
      <c r="AH9227" s="677"/>
      <c r="AI9227" s="677"/>
      <c r="AJ9227" s="677"/>
      <c r="AK9227" s="677"/>
      <c r="AL9227" s="677"/>
      <c r="AM9227" s="677"/>
      <c r="AN9227" s="677"/>
      <c r="AO9227" s="677"/>
      <c r="AP9227" s="677"/>
      <c r="AQ9227" s="677"/>
      <c r="AR9227" s="677"/>
      <c r="AS9227" s="677"/>
      <c r="AT9227" s="677"/>
      <c r="AU9227" s="677"/>
      <c r="AV9227" s="677"/>
      <c r="AW9227" s="677"/>
      <c r="AX9227" s="677"/>
      <c r="AY9227" s="677"/>
      <c r="AZ9227" s="677"/>
      <c r="BA9227" s="677"/>
      <c r="BB9227" s="677"/>
      <c r="BC9227" s="677"/>
      <c r="BD9227" s="677"/>
      <c r="BE9227" s="677"/>
      <c r="BF9227" s="677"/>
      <c r="BG9227" s="677"/>
      <c r="BH9227" s="677"/>
      <c r="BI9227" s="677"/>
      <c r="BJ9227" s="677"/>
      <c r="BK9227" s="677"/>
      <c r="BL9227" s="677"/>
      <c r="BM9227" s="677"/>
      <c r="BN9227" s="677"/>
      <c r="BO9227" s="677"/>
      <c r="BP9227" s="677"/>
      <c r="BQ9227" s="677"/>
      <c r="BR9227" s="677"/>
      <c r="BS9227" s="677"/>
      <c r="BT9227" s="677"/>
      <c r="BU9227" s="677"/>
      <c r="BV9227" s="677"/>
      <c r="BW9227" s="677"/>
      <c r="BX9227" s="677"/>
      <c r="BY9227" s="677"/>
      <c r="BZ9227" s="677"/>
      <c r="CA9227" s="677"/>
      <c r="CB9227" s="677"/>
      <c r="CC9227" s="677"/>
      <c r="CD9227" s="677"/>
      <c r="CE9227" s="677"/>
      <c r="CF9227" s="677"/>
      <c r="CG9227" s="677"/>
    </row>
    <row r="9228" spans="1:85">
      <c r="A9228" s="54"/>
      <c r="B9228" s="54"/>
      <c r="C9228" s="103"/>
      <c r="D9228" s="195"/>
      <c r="E9228" s="195"/>
      <c r="F9228" s="103"/>
      <c r="G9228" s="195"/>
      <c r="H9228" s="195"/>
      <c r="I9228" s="425"/>
      <c r="J9228" s="80"/>
      <c r="K9228" s="84" t="s">
        <v>36</v>
      </c>
      <c r="L9228" s="76">
        <f t="shared" si="494"/>
        <v>3</v>
      </c>
      <c r="M9228" s="454"/>
      <c r="N9228" s="454"/>
      <c r="O9228" s="454">
        <v>2</v>
      </c>
      <c r="P9228" s="454"/>
      <c r="Q9228" s="454"/>
      <c r="R9228" s="454"/>
      <c r="S9228" s="454">
        <v>1</v>
      </c>
      <c r="T9228" s="454"/>
      <c r="U9228" s="454"/>
      <c r="V9228" s="454"/>
      <c r="W9228" s="454"/>
      <c r="X9228" s="454"/>
      <c r="Y9228" s="677"/>
      <c r="Z9228" s="677"/>
      <c r="AA9228" s="677"/>
      <c r="AB9228" s="677"/>
      <c r="AC9228" s="677"/>
      <c r="AD9228" s="677"/>
      <c r="AE9228" s="677"/>
      <c r="AF9228" s="677"/>
      <c r="AG9228" s="677"/>
      <c r="AH9228" s="677"/>
      <c r="AI9228" s="677"/>
      <c r="AJ9228" s="677"/>
      <c r="AK9228" s="677"/>
      <c r="AL9228" s="677"/>
      <c r="AM9228" s="677"/>
      <c r="AN9228" s="677"/>
      <c r="AO9228" s="677"/>
      <c r="AP9228" s="677"/>
      <c r="AQ9228" s="677"/>
      <c r="AR9228" s="677"/>
      <c r="AS9228" s="677"/>
      <c r="AT9228" s="677"/>
      <c r="AU9228" s="677"/>
      <c r="AV9228" s="677"/>
      <c r="AW9228" s="677"/>
      <c r="AX9228" s="677"/>
      <c r="AY9228" s="677"/>
      <c r="AZ9228" s="677"/>
      <c r="BA9228" s="677"/>
      <c r="BB9228" s="677"/>
      <c r="BC9228" s="677"/>
      <c r="BD9228" s="677"/>
      <c r="BE9228" s="677"/>
      <c r="BF9228" s="677"/>
      <c r="BG9228" s="677"/>
      <c r="BH9228" s="677"/>
      <c r="BI9228" s="677"/>
      <c r="BJ9228" s="677"/>
      <c r="BK9228" s="677"/>
      <c r="BL9228" s="677"/>
      <c r="BM9228" s="677"/>
      <c r="BN9228" s="677"/>
      <c r="BO9228" s="677"/>
      <c r="BP9228" s="677"/>
      <c r="BQ9228" s="677"/>
      <c r="BR9228" s="677"/>
      <c r="BS9228" s="677"/>
      <c r="BT9228" s="677"/>
      <c r="BU9228" s="677"/>
      <c r="BV9228" s="677"/>
      <c r="BW9228" s="677"/>
      <c r="BX9228" s="677"/>
      <c r="BY9228" s="677"/>
      <c r="BZ9228" s="677"/>
      <c r="CA9228" s="677"/>
      <c r="CB9228" s="677"/>
      <c r="CC9228" s="677"/>
      <c r="CD9228" s="677"/>
      <c r="CE9228" s="677"/>
      <c r="CF9228" s="677"/>
      <c r="CG9228" s="677"/>
    </row>
    <row r="9229" spans="1:85">
      <c r="A9229" s="54"/>
      <c r="B9229" s="54"/>
      <c r="C9229" s="103" t="s">
        <v>33</v>
      </c>
      <c r="D9229" s="195" t="s">
        <v>13937</v>
      </c>
      <c r="E9229" s="195" t="s">
        <v>13938</v>
      </c>
      <c r="F9229" s="103" t="s">
        <v>13939</v>
      </c>
      <c r="G9229" s="195" t="s">
        <v>13940</v>
      </c>
      <c r="H9229" s="195" t="s">
        <v>13941</v>
      </c>
      <c r="I9229" s="425">
        <v>0</v>
      </c>
      <c r="J9229" s="46" t="s">
        <v>39</v>
      </c>
      <c r="K9229" s="75" t="s">
        <v>32</v>
      </c>
      <c r="L9229" s="76">
        <f t="shared" si="494"/>
        <v>0</v>
      </c>
      <c r="M9229" s="454"/>
      <c r="N9229" s="454"/>
      <c r="O9229" s="454"/>
      <c r="P9229" s="454"/>
      <c r="Q9229" s="454"/>
      <c r="R9229" s="454"/>
      <c r="S9229" s="454"/>
      <c r="T9229" s="454"/>
      <c r="U9229" s="454"/>
      <c r="V9229" s="454"/>
      <c r="W9229" s="454"/>
      <c r="X9229" s="454"/>
      <c r="Y9229" s="677"/>
      <c r="Z9229" s="677"/>
      <c r="AA9229" s="677"/>
      <c r="AB9229" s="677"/>
      <c r="AC9229" s="677"/>
      <c r="AD9229" s="677"/>
      <c r="AE9229" s="677"/>
      <c r="AF9229" s="677"/>
      <c r="AG9229" s="677"/>
      <c r="AH9229" s="677"/>
      <c r="AI9229" s="677"/>
      <c r="AJ9229" s="677"/>
      <c r="AK9229" s="677"/>
      <c r="AL9229" s="677"/>
      <c r="AM9229" s="677"/>
      <c r="AN9229" s="677"/>
      <c r="AO9229" s="677"/>
      <c r="AP9229" s="677"/>
      <c r="AQ9229" s="677"/>
      <c r="AR9229" s="677"/>
      <c r="AS9229" s="677"/>
      <c r="AT9229" s="677"/>
      <c r="AU9229" s="677"/>
      <c r="AV9229" s="677"/>
      <c r="AW9229" s="677"/>
      <c r="AX9229" s="677"/>
      <c r="AY9229" s="677"/>
      <c r="AZ9229" s="677"/>
      <c r="BA9229" s="677"/>
      <c r="BB9229" s="677"/>
      <c r="BC9229" s="677"/>
      <c r="BD9229" s="677"/>
      <c r="BE9229" s="677"/>
      <c r="BF9229" s="677"/>
      <c r="BG9229" s="677"/>
      <c r="BH9229" s="677"/>
      <c r="BI9229" s="677"/>
      <c r="BJ9229" s="677"/>
      <c r="BK9229" s="677"/>
      <c r="BL9229" s="677"/>
      <c r="BM9229" s="677"/>
      <c r="BN9229" s="677"/>
      <c r="BO9229" s="677"/>
      <c r="BP9229" s="677"/>
      <c r="BQ9229" s="677"/>
      <c r="BR9229" s="677"/>
      <c r="BS9229" s="677"/>
      <c r="BT9229" s="677"/>
      <c r="BU9229" s="677"/>
      <c r="BV9229" s="677"/>
      <c r="BW9229" s="677"/>
      <c r="BX9229" s="677"/>
      <c r="BY9229" s="677"/>
      <c r="BZ9229" s="677"/>
      <c r="CA9229" s="677"/>
      <c r="CB9229" s="677"/>
      <c r="CC9229" s="677"/>
      <c r="CD9229" s="677"/>
      <c r="CE9229" s="677"/>
      <c r="CF9229" s="677"/>
      <c r="CG9229" s="677"/>
    </row>
    <row r="9230" spans="1:85">
      <c r="A9230" s="54"/>
      <c r="B9230" s="54"/>
      <c r="C9230" s="103"/>
      <c r="D9230" s="195"/>
      <c r="E9230" s="195"/>
      <c r="F9230" s="103"/>
      <c r="G9230" s="195"/>
      <c r="H9230" s="195"/>
      <c r="I9230" s="425"/>
      <c r="J9230" s="54"/>
      <c r="K9230" s="75" t="s">
        <v>34</v>
      </c>
      <c r="L9230" s="76">
        <f t="shared" si="494"/>
        <v>0</v>
      </c>
      <c r="M9230" s="454"/>
      <c r="N9230" s="454"/>
      <c r="O9230" s="454"/>
      <c r="P9230" s="454"/>
      <c r="Q9230" s="454"/>
      <c r="R9230" s="454"/>
      <c r="S9230" s="454"/>
      <c r="T9230" s="454"/>
      <c r="U9230" s="454"/>
      <c r="V9230" s="454"/>
      <c r="W9230" s="454"/>
      <c r="X9230" s="454"/>
      <c r="Y9230" s="677"/>
      <c r="Z9230" s="677"/>
      <c r="AA9230" s="677"/>
      <c r="AB9230" s="677"/>
      <c r="AC9230" s="677"/>
      <c r="AD9230" s="677"/>
      <c r="AE9230" s="677"/>
      <c r="AF9230" s="677"/>
      <c r="AG9230" s="677"/>
      <c r="AH9230" s="677"/>
      <c r="AI9230" s="677"/>
      <c r="AJ9230" s="677"/>
      <c r="AK9230" s="677"/>
      <c r="AL9230" s="677"/>
      <c r="AM9230" s="677"/>
      <c r="AN9230" s="677"/>
      <c r="AO9230" s="677"/>
      <c r="AP9230" s="677"/>
      <c r="AQ9230" s="677"/>
      <c r="AR9230" s="677"/>
      <c r="AS9230" s="677"/>
      <c r="AT9230" s="677"/>
      <c r="AU9230" s="677"/>
      <c r="AV9230" s="677"/>
      <c r="AW9230" s="677"/>
      <c r="AX9230" s="677"/>
      <c r="AY9230" s="677"/>
      <c r="AZ9230" s="677"/>
      <c r="BA9230" s="677"/>
      <c r="BB9230" s="677"/>
      <c r="BC9230" s="677"/>
      <c r="BD9230" s="677"/>
      <c r="BE9230" s="677"/>
      <c r="BF9230" s="677"/>
      <c r="BG9230" s="677"/>
      <c r="BH9230" s="677"/>
      <c r="BI9230" s="677"/>
      <c r="BJ9230" s="677"/>
      <c r="BK9230" s="677"/>
      <c r="BL9230" s="677"/>
      <c r="BM9230" s="677"/>
      <c r="BN9230" s="677"/>
      <c r="BO9230" s="677"/>
      <c r="BP9230" s="677"/>
      <c r="BQ9230" s="677"/>
      <c r="BR9230" s="677"/>
      <c r="BS9230" s="677"/>
      <c r="BT9230" s="677"/>
      <c r="BU9230" s="677"/>
      <c r="BV9230" s="677"/>
      <c r="BW9230" s="677"/>
      <c r="BX9230" s="677"/>
      <c r="BY9230" s="677"/>
      <c r="BZ9230" s="677"/>
      <c r="CA9230" s="677"/>
      <c r="CB9230" s="677"/>
      <c r="CC9230" s="677"/>
      <c r="CD9230" s="677"/>
      <c r="CE9230" s="677"/>
      <c r="CF9230" s="677"/>
      <c r="CG9230" s="677"/>
    </row>
    <row r="9231" spans="1:85">
      <c r="A9231" s="54"/>
      <c r="B9231" s="54"/>
      <c r="C9231" s="103"/>
      <c r="D9231" s="195"/>
      <c r="E9231" s="195"/>
      <c r="F9231" s="103"/>
      <c r="G9231" s="195"/>
      <c r="H9231" s="195"/>
      <c r="I9231" s="425"/>
      <c r="J9231" s="80"/>
      <c r="K9231" s="84" t="s">
        <v>36</v>
      </c>
      <c r="L9231" s="76">
        <f t="shared" si="494"/>
        <v>8</v>
      </c>
      <c r="M9231" s="454">
        <v>8</v>
      </c>
      <c r="N9231" s="454"/>
      <c r="O9231" s="454"/>
      <c r="P9231" s="454"/>
      <c r="Q9231" s="454"/>
      <c r="R9231" s="454"/>
      <c r="S9231" s="454"/>
      <c r="T9231" s="454"/>
      <c r="U9231" s="454"/>
      <c r="V9231" s="454"/>
      <c r="W9231" s="454"/>
      <c r="X9231" s="454"/>
      <c r="Y9231" s="677"/>
      <c r="Z9231" s="677"/>
      <c r="AA9231" s="677"/>
      <c r="AB9231" s="677"/>
      <c r="AC9231" s="677"/>
      <c r="AD9231" s="677"/>
      <c r="AE9231" s="677"/>
      <c r="AF9231" s="677"/>
      <c r="AG9231" s="677"/>
      <c r="AH9231" s="677"/>
      <c r="AI9231" s="677"/>
      <c r="AJ9231" s="677"/>
      <c r="AK9231" s="677"/>
      <c r="AL9231" s="677"/>
      <c r="AM9231" s="677"/>
      <c r="AN9231" s="677"/>
      <c r="AO9231" s="677"/>
      <c r="AP9231" s="677"/>
      <c r="AQ9231" s="677"/>
      <c r="AR9231" s="677"/>
      <c r="AS9231" s="677"/>
      <c r="AT9231" s="677"/>
      <c r="AU9231" s="677"/>
      <c r="AV9231" s="677"/>
      <c r="AW9231" s="677"/>
      <c r="AX9231" s="677"/>
      <c r="AY9231" s="677"/>
      <c r="AZ9231" s="677"/>
      <c r="BA9231" s="677"/>
      <c r="BB9231" s="677"/>
      <c r="BC9231" s="677"/>
      <c r="BD9231" s="677"/>
      <c r="BE9231" s="677"/>
      <c r="BF9231" s="677"/>
      <c r="BG9231" s="677"/>
      <c r="BH9231" s="677"/>
      <c r="BI9231" s="677"/>
      <c r="BJ9231" s="677"/>
      <c r="BK9231" s="677"/>
      <c r="BL9231" s="677"/>
      <c r="BM9231" s="677"/>
      <c r="BN9231" s="677"/>
      <c r="BO9231" s="677"/>
      <c r="BP9231" s="677"/>
      <c r="BQ9231" s="677"/>
      <c r="BR9231" s="677"/>
      <c r="BS9231" s="677"/>
      <c r="BT9231" s="677"/>
      <c r="BU9231" s="677"/>
      <c r="BV9231" s="677"/>
      <c r="BW9231" s="677"/>
      <c r="BX9231" s="677"/>
      <c r="BY9231" s="677"/>
      <c r="BZ9231" s="677"/>
      <c r="CA9231" s="677"/>
      <c r="CB9231" s="677"/>
      <c r="CC9231" s="677"/>
      <c r="CD9231" s="677"/>
      <c r="CE9231" s="677"/>
      <c r="CF9231" s="677"/>
      <c r="CG9231" s="677"/>
    </row>
    <row r="9232" spans="1:85">
      <c r="A9232" s="54"/>
      <c r="B9232" s="54"/>
      <c r="C9232" s="103" t="s">
        <v>33</v>
      </c>
      <c r="D9232" s="195" t="s">
        <v>13942</v>
      </c>
      <c r="E9232" s="195" t="s">
        <v>13943</v>
      </c>
      <c r="F9232" s="103" t="s">
        <v>13944</v>
      </c>
      <c r="G9232" s="195" t="s">
        <v>13945</v>
      </c>
      <c r="H9232" s="195" t="s">
        <v>13946</v>
      </c>
      <c r="I9232" s="425">
        <v>0</v>
      </c>
      <c r="J9232" s="46" t="s">
        <v>39</v>
      </c>
      <c r="K9232" s="75" t="s">
        <v>32</v>
      </c>
      <c r="L9232" s="76">
        <f t="shared" si="494"/>
        <v>0</v>
      </c>
      <c r="M9232" s="454"/>
      <c r="N9232" s="454"/>
      <c r="O9232" s="454"/>
      <c r="P9232" s="454"/>
      <c r="Q9232" s="454"/>
      <c r="R9232" s="454"/>
      <c r="S9232" s="454"/>
      <c r="T9232" s="454"/>
      <c r="U9232" s="454"/>
      <c r="V9232" s="454"/>
      <c r="W9232" s="454"/>
      <c r="X9232" s="454"/>
      <c r="Y9232" s="677"/>
      <c r="Z9232" s="677"/>
      <c r="AA9232" s="677"/>
      <c r="AB9232" s="677"/>
      <c r="AC9232" s="677"/>
      <c r="AD9232" s="677"/>
      <c r="AE9232" s="677"/>
      <c r="AF9232" s="677"/>
      <c r="AG9232" s="677"/>
      <c r="AH9232" s="677"/>
      <c r="AI9232" s="677"/>
      <c r="AJ9232" s="677"/>
      <c r="AK9232" s="677"/>
      <c r="AL9232" s="677"/>
      <c r="AM9232" s="677"/>
      <c r="AN9232" s="677"/>
      <c r="AO9232" s="677"/>
      <c r="AP9232" s="677"/>
      <c r="AQ9232" s="677"/>
      <c r="AR9232" s="677"/>
      <c r="AS9232" s="677"/>
      <c r="AT9232" s="677"/>
      <c r="AU9232" s="677"/>
      <c r="AV9232" s="677"/>
      <c r="AW9232" s="677"/>
      <c r="AX9232" s="677"/>
      <c r="AY9232" s="677"/>
      <c r="AZ9232" s="677"/>
      <c r="BA9232" s="677"/>
      <c r="BB9232" s="677"/>
      <c r="BC9232" s="677"/>
      <c r="BD9232" s="677"/>
      <c r="BE9232" s="677"/>
      <c r="BF9232" s="677"/>
      <c r="BG9232" s="677"/>
      <c r="BH9232" s="677"/>
      <c r="BI9232" s="677"/>
      <c r="BJ9232" s="677"/>
      <c r="BK9232" s="677"/>
      <c r="BL9232" s="677"/>
      <c r="BM9232" s="677"/>
      <c r="BN9232" s="677"/>
      <c r="BO9232" s="677"/>
      <c r="BP9232" s="677"/>
      <c r="BQ9232" s="677"/>
      <c r="BR9232" s="677"/>
      <c r="BS9232" s="677"/>
      <c r="BT9232" s="677"/>
      <c r="BU9232" s="677"/>
      <c r="BV9232" s="677"/>
      <c r="BW9232" s="677"/>
      <c r="BX9232" s="677"/>
      <c r="BY9232" s="677"/>
      <c r="BZ9232" s="677"/>
      <c r="CA9232" s="677"/>
      <c r="CB9232" s="677"/>
      <c r="CC9232" s="677"/>
      <c r="CD9232" s="677"/>
      <c r="CE9232" s="677"/>
      <c r="CF9232" s="677"/>
      <c r="CG9232" s="677"/>
    </row>
    <row r="9233" spans="1:85">
      <c r="A9233" s="54"/>
      <c r="B9233" s="54"/>
      <c r="C9233" s="103"/>
      <c r="D9233" s="195"/>
      <c r="E9233" s="195"/>
      <c r="F9233" s="103"/>
      <c r="G9233" s="195"/>
      <c r="H9233" s="195"/>
      <c r="I9233" s="425"/>
      <c r="J9233" s="54"/>
      <c r="K9233" s="75" t="s">
        <v>34</v>
      </c>
      <c r="L9233" s="76">
        <f t="shared" si="494"/>
        <v>0</v>
      </c>
      <c r="M9233" s="454"/>
      <c r="N9233" s="454"/>
      <c r="O9233" s="454"/>
      <c r="P9233" s="454"/>
      <c r="Q9233" s="454"/>
      <c r="R9233" s="454"/>
      <c r="S9233" s="454"/>
      <c r="T9233" s="454"/>
      <c r="U9233" s="454"/>
      <c r="V9233" s="454"/>
      <c r="W9233" s="454"/>
      <c r="X9233" s="454"/>
      <c r="Y9233" s="677"/>
      <c r="Z9233" s="677"/>
      <c r="AA9233" s="677"/>
      <c r="AB9233" s="677"/>
      <c r="AC9233" s="677"/>
      <c r="AD9233" s="677"/>
      <c r="AE9233" s="677"/>
      <c r="AF9233" s="677"/>
      <c r="AG9233" s="677"/>
      <c r="AH9233" s="677"/>
      <c r="AI9233" s="677"/>
      <c r="AJ9233" s="677"/>
      <c r="AK9233" s="677"/>
      <c r="AL9233" s="677"/>
      <c r="AM9233" s="677"/>
      <c r="AN9233" s="677"/>
      <c r="AO9233" s="677"/>
      <c r="AP9233" s="677"/>
      <c r="AQ9233" s="677"/>
      <c r="AR9233" s="677"/>
      <c r="AS9233" s="677"/>
      <c r="AT9233" s="677"/>
      <c r="AU9233" s="677"/>
      <c r="AV9233" s="677"/>
      <c r="AW9233" s="677"/>
      <c r="AX9233" s="677"/>
      <c r="AY9233" s="677"/>
      <c r="AZ9233" s="677"/>
      <c r="BA9233" s="677"/>
      <c r="BB9233" s="677"/>
      <c r="BC9233" s="677"/>
      <c r="BD9233" s="677"/>
      <c r="BE9233" s="677"/>
      <c r="BF9233" s="677"/>
      <c r="BG9233" s="677"/>
      <c r="BH9233" s="677"/>
      <c r="BI9233" s="677"/>
      <c r="BJ9233" s="677"/>
      <c r="BK9233" s="677"/>
      <c r="BL9233" s="677"/>
      <c r="BM9233" s="677"/>
      <c r="BN9233" s="677"/>
      <c r="BO9233" s="677"/>
      <c r="BP9233" s="677"/>
      <c r="BQ9233" s="677"/>
      <c r="BR9233" s="677"/>
      <c r="BS9233" s="677"/>
      <c r="BT9233" s="677"/>
      <c r="BU9233" s="677"/>
      <c r="BV9233" s="677"/>
      <c r="BW9233" s="677"/>
      <c r="BX9233" s="677"/>
      <c r="BY9233" s="677"/>
      <c r="BZ9233" s="677"/>
      <c r="CA9233" s="677"/>
      <c r="CB9233" s="677"/>
      <c r="CC9233" s="677"/>
      <c r="CD9233" s="677"/>
      <c r="CE9233" s="677"/>
      <c r="CF9233" s="677"/>
      <c r="CG9233" s="677"/>
    </row>
    <row r="9234" spans="1:85">
      <c r="A9234" s="54"/>
      <c r="B9234" s="54"/>
      <c r="C9234" s="103"/>
      <c r="D9234" s="195"/>
      <c r="E9234" s="195"/>
      <c r="F9234" s="103"/>
      <c r="G9234" s="195"/>
      <c r="H9234" s="195"/>
      <c r="I9234" s="425"/>
      <c r="J9234" s="80"/>
      <c r="K9234" s="84" t="s">
        <v>36</v>
      </c>
      <c r="L9234" s="76">
        <f t="shared" si="494"/>
        <v>2</v>
      </c>
      <c r="M9234" s="454"/>
      <c r="N9234" s="454"/>
      <c r="O9234" s="454">
        <v>1</v>
      </c>
      <c r="P9234" s="454"/>
      <c r="Q9234" s="454"/>
      <c r="R9234" s="454"/>
      <c r="S9234" s="454"/>
      <c r="T9234" s="454"/>
      <c r="U9234" s="454">
        <v>1</v>
      </c>
      <c r="V9234" s="454"/>
      <c r="W9234" s="454"/>
      <c r="X9234" s="454"/>
      <c r="Y9234" s="677"/>
      <c r="Z9234" s="677"/>
      <c r="AA9234" s="677"/>
      <c r="AB9234" s="677"/>
      <c r="AC9234" s="677"/>
      <c r="AD9234" s="677"/>
      <c r="AE9234" s="677"/>
      <c r="AF9234" s="677"/>
      <c r="AG9234" s="677"/>
      <c r="AH9234" s="677"/>
      <c r="AI9234" s="677"/>
      <c r="AJ9234" s="677"/>
      <c r="AK9234" s="677"/>
      <c r="AL9234" s="677"/>
      <c r="AM9234" s="677"/>
      <c r="AN9234" s="677"/>
      <c r="AO9234" s="677"/>
      <c r="AP9234" s="677"/>
      <c r="AQ9234" s="677"/>
      <c r="AR9234" s="677"/>
      <c r="AS9234" s="677"/>
      <c r="AT9234" s="677"/>
      <c r="AU9234" s="677"/>
      <c r="AV9234" s="677"/>
      <c r="AW9234" s="677"/>
      <c r="AX9234" s="677"/>
      <c r="AY9234" s="677"/>
      <c r="AZ9234" s="677"/>
      <c r="BA9234" s="677"/>
      <c r="BB9234" s="677"/>
      <c r="BC9234" s="677"/>
      <c r="BD9234" s="677"/>
      <c r="BE9234" s="677"/>
      <c r="BF9234" s="677"/>
      <c r="BG9234" s="677"/>
      <c r="BH9234" s="677"/>
      <c r="BI9234" s="677"/>
      <c r="BJ9234" s="677"/>
      <c r="BK9234" s="677"/>
      <c r="BL9234" s="677"/>
      <c r="BM9234" s="677"/>
      <c r="BN9234" s="677"/>
      <c r="BO9234" s="677"/>
      <c r="BP9234" s="677"/>
      <c r="BQ9234" s="677"/>
      <c r="BR9234" s="677"/>
      <c r="BS9234" s="677"/>
      <c r="BT9234" s="677"/>
      <c r="BU9234" s="677"/>
      <c r="BV9234" s="677"/>
      <c r="BW9234" s="677"/>
      <c r="BX9234" s="677"/>
      <c r="BY9234" s="677"/>
      <c r="BZ9234" s="677"/>
      <c r="CA9234" s="677"/>
      <c r="CB9234" s="677"/>
      <c r="CC9234" s="677"/>
      <c r="CD9234" s="677"/>
      <c r="CE9234" s="677"/>
      <c r="CF9234" s="677"/>
      <c r="CG9234" s="677"/>
    </row>
    <row r="9235" spans="1:85">
      <c r="A9235" s="54"/>
      <c r="B9235" s="54"/>
      <c r="C9235" s="103" t="s">
        <v>33</v>
      </c>
      <c r="D9235" s="195" t="s">
        <v>13947</v>
      </c>
      <c r="E9235" s="195" t="s">
        <v>13948</v>
      </c>
      <c r="F9235" s="103" t="s">
        <v>13949</v>
      </c>
      <c r="G9235" s="195" t="s">
        <v>13950</v>
      </c>
      <c r="H9235" s="195" t="s">
        <v>13951</v>
      </c>
      <c r="I9235" s="425">
        <v>17.03</v>
      </c>
      <c r="J9235" s="46" t="s">
        <v>39</v>
      </c>
      <c r="K9235" s="75" t="s">
        <v>32</v>
      </c>
      <c r="L9235" s="76">
        <f t="shared" si="494"/>
        <v>0</v>
      </c>
      <c r="M9235" s="454"/>
      <c r="N9235" s="454"/>
      <c r="O9235" s="454"/>
      <c r="P9235" s="454"/>
      <c r="Q9235" s="454"/>
      <c r="R9235" s="454"/>
      <c r="S9235" s="454"/>
      <c r="T9235" s="454"/>
      <c r="U9235" s="454"/>
      <c r="V9235" s="454"/>
      <c r="W9235" s="454"/>
      <c r="X9235" s="454"/>
      <c r="Y9235" s="677"/>
      <c r="Z9235" s="677"/>
      <c r="AA9235" s="677"/>
      <c r="AB9235" s="677"/>
      <c r="AC9235" s="677"/>
      <c r="AD9235" s="677"/>
      <c r="AE9235" s="677"/>
      <c r="AF9235" s="677"/>
      <c r="AG9235" s="677"/>
      <c r="AH9235" s="677"/>
      <c r="AI9235" s="677"/>
      <c r="AJ9235" s="677"/>
      <c r="AK9235" s="677"/>
      <c r="AL9235" s="677"/>
      <c r="AM9235" s="677"/>
      <c r="AN9235" s="677"/>
      <c r="AO9235" s="677"/>
      <c r="AP9235" s="677"/>
      <c r="AQ9235" s="677"/>
      <c r="AR9235" s="677"/>
      <c r="AS9235" s="677"/>
      <c r="AT9235" s="677"/>
      <c r="AU9235" s="677"/>
      <c r="AV9235" s="677"/>
      <c r="AW9235" s="677"/>
      <c r="AX9235" s="677"/>
      <c r="AY9235" s="677"/>
      <c r="AZ9235" s="677"/>
      <c r="BA9235" s="677"/>
      <c r="BB9235" s="677"/>
      <c r="BC9235" s="677"/>
      <c r="BD9235" s="677"/>
      <c r="BE9235" s="677"/>
      <c r="BF9235" s="677"/>
      <c r="BG9235" s="677"/>
      <c r="BH9235" s="677"/>
      <c r="BI9235" s="677"/>
      <c r="BJ9235" s="677"/>
      <c r="BK9235" s="677"/>
      <c r="BL9235" s="677"/>
      <c r="BM9235" s="677"/>
      <c r="BN9235" s="677"/>
      <c r="BO9235" s="677"/>
      <c r="BP9235" s="677"/>
      <c r="BQ9235" s="677"/>
      <c r="BR9235" s="677"/>
      <c r="BS9235" s="677"/>
      <c r="BT9235" s="677"/>
      <c r="BU9235" s="677"/>
      <c r="BV9235" s="677"/>
      <c r="BW9235" s="677"/>
      <c r="BX9235" s="677"/>
      <c r="BY9235" s="677"/>
      <c r="BZ9235" s="677"/>
      <c r="CA9235" s="677"/>
      <c r="CB9235" s="677"/>
      <c r="CC9235" s="677"/>
      <c r="CD9235" s="677"/>
      <c r="CE9235" s="677"/>
      <c r="CF9235" s="677"/>
      <c r="CG9235" s="677"/>
    </row>
    <row r="9236" spans="1:85">
      <c r="A9236" s="54"/>
      <c r="B9236" s="54"/>
      <c r="C9236" s="103"/>
      <c r="D9236" s="195"/>
      <c r="E9236" s="195"/>
      <c r="F9236" s="103"/>
      <c r="G9236" s="195"/>
      <c r="H9236" s="195"/>
      <c r="I9236" s="425"/>
      <c r="J9236" s="54"/>
      <c r="K9236" s="75" t="s">
        <v>34</v>
      </c>
      <c r="L9236" s="76">
        <f t="shared" si="494"/>
        <v>0</v>
      </c>
      <c r="M9236" s="454"/>
      <c r="N9236" s="454"/>
      <c r="O9236" s="454"/>
      <c r="P9236" s="454"/>
      <c r="Q9236" s="454"/>
      <c r="R9236" s="454"/>
      <c r="S9236" s="454"/>
      <c r="T9236" s="454"/>
      <c r="U9236" s="454"/>
      <c r="V9236" s="454"/>
      <c r="W9236" s="454"/>
      <c r="X9236" s="454"/>
      <c r="Y9236" s="677"/>
      <c r="Z9236" s="677"/>
      <c r="AA9236" s="677"/>
      <c r="AB9236" s="677"/>
      <c r="AC9236" s="677"/>
      <c r="AD9236" s="677"/>
      <c r="AE9236" s="677"/>
      <c r="AF9236" s="677"/>
      <c r="AG9236" s="677"/>
      <c r="AH9236" s="677"/>
      <c r="AI9236" s="677"/>
      <c r="AJ9236" s="677"/>
      <c r="AK9236" s="677"/>
      <c r="AL9236" s="677"/>
      <c r="AM9236" s="677"/>
      <c r="AN9236" s="677"/>
      <c r="AO9236" s="677"/>
      <c r="AP9236" s="677"/>
      <c r="AQ9236" s="677"/>
      <c r="AR9236" s="677"/>
      <c r="AS9236" s="677"/>
      <c r="AT9236" s="677"/>
      <c r="AU9236" s="677"/>
      <c r="AV9236" s="677"/>
      <c r="AW9236" s="677"/>
      <c r="AX9236" s="677"/>
      <c r="AY9236" s="677"/>
      <c r="AZ9236" s="677"/>
      <c r="BA9236" s="677"/>
      <c r="BB9236" s="677"/>
      <c r="BC9236" s="677"/>
      <c r="BD9236" s="677"/>
      <c r="BE9236" s="677"/>
      <c r="BF9236" s="677"/>
      <c r="BG9236" s="677"/>
      <c r="BH9236" s="677"/>
      <c r="BI9236" s="677"/>
      <c r="BJ9236" s="677"/>
      <c r="BK9236" s="677"/>
      <c r="BL9236" s="677"/>
      <c r="BM9236" s="677"/>
      <c r="BN9236" s="677"/>
      <c r="BO9236" s="677"/>
      <c r="BP9236" s="677"/>
      <c r="BQ9236" s="677"/>
      <c r="BR9236" s="677"/>
      <c r="BS9236" s="677"/>
      <c r="BT9236" s="677"/>
      <c r="BU9236" s="677"/>
      <c r="BV9236" s="677"/>
      <c r="BW9236" s="677"/>
      <c r="BX9236" s="677"/>
      <c r="BY9236" s="677"/>
      <c r="BZ9236" s="677"/>
      <c r="CA9236" s="677"/>
      <c r="CB9236" s="677"/>
      <c r="CC9236" s="677"/>
      <c r="CD9236" s="677"/>
      <c r="CE9236" s="677"/>
      <c r="CF9236" s="677"/>
      <c r="CG9236" s="677"/>
    </row>
    <row r="9237" spans="1:85">
      <c r="A9237" s="54"/>
      <c r="B9237" s="54"/>
      <c r="C9237" s="103"/>
      <c r="D9237" s="195"/>
      <c r="E9237" s="195"/>
      <c r="F9237" s="103"/>
      <c r="G9237" s="195"/>
      <c r="H9237" s="195"/>
      <c r="I9237" s="425"/>
      <c r="J9237" s="80"/>
      <c r="K9237" s="84" t="s">
        <v>36</v>
      </c>
      <c r="L9237" s="76">
        <f t="shared" si="494"/>
        <v>2</v>
      </c>
      <c r="M9237" s="454"/>
      <c r="N9237" s="454"/>
      <c r="O9237" s="454">
        <v>1</v>
      </c>
      <c r="P9237" s="454"/>
      <c r="Q9237" s="454"/>
      <c r="R9237" s="454"/>
      <c r="S9237" s="454"/>
      <c r="T9237" s="454"/>
      <c r="U9237" s="454">
        <v>1</v>
      </c>
      <c r="V9237" s="454"/>
      <c r="W9237" s="454"/>
      <c r="X9237" s="454"/>
      <c r="Y9237" s="677"/>
      <c r="Z9237" s="677"/>
      <c r="AA9237" s="677"/>
      <c r="AB9237" s="677"/>
      <c r="AC9237" s="677"/>
      <c r="AD9237" s="677"/>
      <c r="AE9237" s="677"/>
      <c r="AF9237" s="677"/>
      <c r="AG9237" s="677"/>
      <c r="AH9237" s="677"/>
      <c r="AI9237" s="677"/>
      <c r="AJ9237" s="677"/>
      <c r="AK9237" s="677"/>
      <c r="AL9237" s="677"/>
      <c r="AM9237" s="677"/>
      <c r="AN9237" s="677"/>
      <c r="AO9237" s="677"/>
      <c r="AP9237" s="677"/>
      <c r="AQ9237" s="677"/>
      <c r="AR9237" s="677"/>
      <c r="AS9237" s="677"/>
      <c r="AT9237" s="677"/>
      <c r="AU9237" s="677"/>
      <c r="AV9237" s="677"/>
      <c r="AW9237" s="677"/>
      <c r="AX9237" s="677"/>
      <c r="AY9237" s="677"/>
      <c r="AZ9237" s="677"/>
      <c r="BA9237" s="677"/>
      <c r="BB9237" s="677"/>
      <c r="BC9237" s="677"/>
      <c r="BD9237" s="677"/>
      <c r="BE9237" s="677"/>
      <c r="BF9237" s="677"/>
      <c r="BG9237" s="677"/>
      <c r="BH9237" s="677"/>
      <c r="BI9237" s="677"/>
      <c r="BJ9237" s="677"/>
      <c r="BK9237" s="677"/>
      <c r="BL9237" s="677"/>
      <c r="BM9237" s="677"/>
      <c r="BN9237" s="677"/>
      <c r="BO9237" s="677"/>
      <c r="BP9237" s="677"/>
      <c r="BQ9237" s="677"/>
      <c r="BR9237" s="677"/>
      <c r="BS9237" s="677"/>
      <c r="BT9237" s="677"/>
      <c r="BU9237" s="677"/>
      <c r="BV9237" s="677"/>
      <c r="BW9237" s="677"/>
      <c r="BX9237" s="677"/>
      <c r="BY9237" s="677"/>
      <c r="BZ9237" s="677"/>
      <c r="CA9237" s="677"/>
      <c r="CB9237" s="677"/>
      <c r="CC9237" s="677"/>
      <c r="CD9237" s="677"/>
      <c r="CE9237" s="677"/>
      <c r="CF9237" s="677"/>
      <c r="CG9237" s="677"/>
    </row>
    <row r="9238" spans="1:85">
      <c r="A9238" s="54"/>
      <c r="B9238" s="54"/>
      <c r="C9238" s="103" t="s">
        <v>33</v>
      </c>
      <c r="D9238" s="195" t="s">
        <v>13952</v>
      </c>
      <c r="E9238" s="195" t="s">
        <v>13953</v>
      </c>
      <c r="F9238" s="103" t="s">
        <v>13954</v>
      </c>
      <c r="G9238" s="195" t="s">
        <v>13955</v>
      </c>
      <c r="H9238" s="195" t="s">
        <v>13956</v>
      </c>
      <c r="I9238" s="425">
        <v>0</v>
      </c>
      <c r="J9238" s="46" t="s">
        <v>39</v>
      </c>
      <c r="K9238" s="75" t="s">
        <v>32</v>
      </c>
      <c r="L9238" s="76">
        <f t="shared" si="494"/>
        <v>0</v>
      </c>
      <c r="M9238" s="454"/>
      <c r="N9238" s="454"/>
      <c r="O9238" s="454"/>
      <c r="P9238" s="454"/>
      <c r="Q9238" s="454"/>
      <c r="R9238" s="454"/>
      <c r="S9238" s="454"/>
      <c r="T9238" s="454"/>
      <c r="U9238" s="454"/>
      <c r="V9238" s="454"/>
      <c r="W9238" s="454"/>
      <c r="X9238" s="454"/>
      <c r="Y9238" s="677"/>
      <c r="Z9238" s="677"/>
      <c r="AA9238" s="677"/>
      <c r="AB9238" s="677"/>
      <c r="AC9238" s="677"/>
      <c r="AD9238" s="677"/>
      <c r="AE9238" s="677"/>
      <c r="AF9238" s="677"/>
      <c r="AG9238" s="677"/>
      <c r="AH9238" s="677"/>
      <c r="AI9238" s="677"/>
      <c r="AJ9238" s="677"/>
      <c r="AK9238" s="677"/>
      <c r="AL9238" s="677"/>
      <c r="AM9238" s="677"/>
      <c r="AN9238" s="677"/>
      <c r="AO9238" s="677"/>
      <c r="AP9238" s="677"/>
      <c r="AQ9238" s="677"/>
      <c r="AR9238" s="677"/>
      <c r="AS9238" s="677"/>
      <c r="AT9238" s="677"/>
      <c r="AU9238" s="677"/>
      <c r="AV9238" s="677"/>
      <c r="AW9238" s="677"/>
      <c r="AX9238" s="677"/>
      <c r="AY9238" s="677"/>
      <c r="AZ9238" s="677"/>
      <c r="BA9238" s="677"/>
      <c r="BB9238" s="677"/>
      <c r="BC9238" s="677"/>
      <c r="BD9238" s="677"/>
      <c r="BE9238" s="677"/>
      <c r="BF9238" s="677"/>
      <c r="BG9238" s="677"/>
      <c r="BH9238" s="677"/>
      <c r="BI9238" s="677"/>
      <c r="BJ9238" s="677"/>
      <c r="BK9238" s="677"/>
      <c r="BL9238" s="677"/>
      <c r="BM9238" s="677"/>
      <c r="BN9238" s="677"/>
      <c r="BO9238" s="677"/>
      <c r="BP9238" s="677"/>
      <c r="BQ9238" s="677"/>
      <c r="BR9238" s="677"/>
      <c r="BS9238" s="677"/>
      <c r="BT9238" s="677"/>
      <c r="BU9238" s="677"/>
      <c r="BV9238" s="677"/>
      <c r="BW9238" s="677"/>
      <c r="BX9238" s="677"/>
      <c r="BY9238" s="677"/>
      <c r="BZ9238" s="677"/>
      <c r="CA9238" s="677"/>
      <c r="CB9238" s="677"/>
      <c r="CC9238" s="677"/>
      <c r="CD9238" s="677"/>
      <c r="CE9238" s="677"/>
      <c r="CF9238" s="677"/>
      <c r="CG9238" s="677"/>
    </row>
    <row r="9239" spans="1:85">
      <c r="A9239" s="54"/>
      <c r="B9239" s="54"/>
      <c r="C9239" s="103"/>
      <c r="D9239" s="195"/>
      <c r="E9239" s="195"/>
      <c r="F9239" s="103"/>
      <c r="G9239" s="195"/>
      <c r="H9239" s="195"/>
      <c r="I9239" s="425"/>
      <c r="J9239" s="54"/>
      <c r="K9239" s="75" t="s">
        <v>34</v>
      </c>
      <c r="L9239" s="76">
        <f t="shared" si="494"/>
        <v>0</v>
      </c>
      <c r="M9239" s="454"/>
      <c r="N9239" s="454"/>
      <c r="O9239" s="454"/>
      <c r="P9239" s="454"/>
      <c r="Q9239" s="454"/>
      <c r="R9239" s="454"/>
      <c r="S9239" s="454"/>
      <c r="T9239" s="454"/>
      <c r="U9239" s="454"/>
      <c r="V9239" s="454"/>
      <c r="W9239" s="454"/>
      <c r="X9239" s="454"/>
      <c r="Y9239" s="677"/>
      <c r="Z9239" s="677"/>
      <c r="AA9239" s="677"/>
      <c r="AB9239" s="677"/>
      <c r="AC9239" s="677"/>
      <c r="AD9239" s="677"/>
      <c r="AE9239" s="677"/>
      <c r="AF9239" s="677"/>
      <c r="AG9239" s="677"/>
      <c r="AH9239" s="677"/>
      <c r="AI9239" s="677"/>
      <c r="AJ9239" s="677"/>
      <c r="AK9239" s="677"/>
      <c r="AL9239" s="677"/>
      <c r="AM9239" s="677"/>
      <c r="AN9239" s="677"/>
      <c r="AO9239" s="677"/>
      <c r="AP9239" s="677"/>
      <c r="AQ9239" s="677"/>
      <c r="AR9239" s="677"/>
      <c r="AS9239" s="677"/>
      <c r="AT9239" s="677"/>
      <c r="AU9239" s="677"/>
      <c r="AV9239" s="677"/>
      <c r="AW9239" s="677"/>
      <c r="AX9239" s="677"/>
      <c r="AY9239" s="677"/>
      <c r="AZ9239" s="677"/>
      <c r="BA9239" s="677"/>
      <c r="BB9239" s="677"/>
      <c r="BC9239" s="677"/>
      <c r="BD9239" s="677"/>
      <c r="BE9239" s="677"/>
      <c r="BF9239" s="677"/>
      <c r="BG9239" s="677"/>
      <c r="BH9239" s="677"/>
      <c r="BI9239" s="677"/>
      <c r="BJ9239" s="677"/>
      <c r="BK9239" s="677"/>
      <c r="BL9239" s="677"/>
      <c r="BM9239" s="677"/>
      <c r="BN9239" s="677"/>
      <c r="BO9239" s="677"/>
      <c r="BP9239" s="677"/>
      <c r="BQ9239" s="677"/>
      <c r="BR9239" s="677"/>
      <c r="BS9239" s="677"/>
      <c r="BT9239" s="677"/>
      <c r="BU9239" s="677"/>
      <c r="BV9239" s="677"/>
      <c r="BW9239" s="677"/>
      <c r="BX9239" s="677"/>
      <c r="BY9239" s="677"/>
      <c r="BZ9239" s="677"/>
      <c r="CA9239" s="677"/>
      <c r="CB9239" s="677"/>
      <c r="CC9239" s="677"/>
      <c r="CD9239" s="677"/>
      <c r="CE9239" s="677"/>
      <c r="CF9239" s="677"/>
      <c r="CG9239" s="677"/>
    </row>
    <row r="9240" spans="1:85">
      <c r="A9240" s="54"/>
      <c r="B9240" s="54"/>
      <c r="C9240" s="103"/>
      <c r="D9240" s="195"/>
      <c r="E9240" s="195"/>
      <c r="F9240" s="103"/>
      <c r="G9240" s="195"/>
      <c r="H9240" s="195"/>
      <c r="I9240" s="425"/>
      <c r="J9240" s="80"/>
      <c r="K9240" s="84" t="s">
        <v>36</v>
      </c>
      <c r="L9240" s="76">
        <f t="shared" si="494"/>
        <v>2</v>
      </c>
      <c r="M9240" s="454"/>
      <c r="N9240" s="454"/>
      <c r="O9240" s="454">
        <v>2</v>
      </c>
      <c r="P9240" s="454"/>
      <c r="Q9240" s="454"/>
      <c r="R9240" s="454"/>
      <c r="S9240" s="454"/>
      <c r="T9240" s="454"/>
      <c r="U9240" s="454"/>
      <c r="V9240" s="454"/>
      <c r="W9240" s="454"/>
      <c r="X9240" s="454"/>
      <c r="Y9240" s="677"/>
      <c r="Z9240" s="677"/>
      <c r="AA9240" s="677"/>
      <c r="AB9240" s="677"/>
      <c r="AC9240" s="677"/>
      <c r="AD9240" s="677"/>
      <c r="AE9240" s="677"/>
      <c r="AF9240" s="677"/>
      <c r="AG9240" s="677"/>
      <c r="AH9240" s="677"/>
      <c r="AI9240" s="677"/>
      <c r="AJ9240" s="677"/>
      <c r="AK9240" s="677"/>
      <c r="AL9240" s="677"/>
      <c r="AM9240" s="677"/>
      <c r="AN9240" s="677"/>
      <c r="AO9240" s="677"/>
      <c r="AP9240" s="677"/>
      <c r="AQ9240" s="677"/>
      <c r="AR9240" s="677"/>
      <c r="AS9240" s="677"/>
      <c r="AT9240" s="677"/>
      <c r="AU9240" s="677"/>
      <c r="AV9240" s="677"/>
      <c r="AW9240" s="677"/>
      <c r="AX9240" s="677"/>
      <c r="AY9240" s="677"/>
      <c r="AZ9240" s="677"/>
      <c r="BA9240" s="677"/>
      <c r="BB9240" s="677"/>
      <c r="BC9240" s="677"/>
      <c r="BD9240" s="677"/>
      <c r="BE9240" s="677"/>
      <c r="BF9240" s="677"/>
      <c r="BG9240" s="677"/>
      <c r="BH9240" s="677"/>
      <c r="BI9240" s="677"/>
      <c r="BJ9240" s="677"/>
      <c r="BK9240" s="677"/>
      <c r="BL9240" s="677"/>
      <c r="BM9240" s="677"/>
      <c r="BN9240" s="677"/>
      <c r="BO9240" s="677"/>
      <c r="BP9240" s="677"/>
      <c r="BQ9240" s="677"/>
      <c r="BR9240" s="677"/>
      <c r="BS9240" s="677"/>
      <c r="BT9240" s="677"/>
      <c r="BU9240" s="677"/>
      <c r="BV9240" s="677"/>
      <c r="BW9240" s="677"/>
      <c r="BX9240" s="677"/>
      <c r="BY9240" s="677"/>
      <c r="BZ9240" s="677"/>
      <c r="CA9240" s="677"/>
      <c r="CB9240" s="677"/>
      <c r="CC9240" s="677"/>
      <c r="CD9240" s="677"/>
      <c r="CE9240" s="677"/>
      <c r="CF9240" s="677"/>
      <c r="CG9240" s="677"/>
    </row>
    <row r="9241" spans="1:85">
      <c r="A9241" s="54"/>
      <c r="B9241" s="54"/>
      <c r="C9241" s="103" t="s">
        <v>33</v>
      </c>
      <c r="D9241" s="195" t="s">
        <v>13957</v>
      </c>
      <c r="E9241" s="195" t="s">
        <v>13958</v>
      </c>
      <c r="F9241" s="103" t="s">
        <v>13959</v>
      </c>
      <c r="G9241" s="195" t="s">
        <v>13950</v>
      </c>
      <c r="H9241" s="195" t="s">
        <v>13960</v>
      </c>
      <c r="I9241" s="425">
        <v>0</v>
      </c>
      <c r="J9241" s="46" t="s">
        <v>39</v>
      </c>
      <c r="K9241" s="75" t="s">
        <v>32</v>
      </c>
      <c r="L9241" s="76">
        <f t="shared" si="494"/>
        <v>0</v>
      </c>
      <c r="M9241" s="454"/>
      <c r="N9241" s="454"/>
      <c r="O9241" s="454"/>
      <c r="P9241" s="454"/>
      <c r="Q9241" s="454"/>
      <c r="R9241" s="454"/>
      <c r="S9241" s="454"/>
      <c r="T9241" s="454"/>
      <c r="U9241" s="454"/>
      <c r="V9241" s="454"/>
      <c r="W9241" s="454"/>
      <c r="X9241" s="454"/>
      <c r="Y9241" s="677"/>
      <c r="Z9241" s="677"/>
      <c r="AA9241" s="677"/>
      <c r="AB9241" s="677"/>
      <c r="AC9241" s="677"/>
      <c r="AD9241" s="677"/>
      <c r="AE9241" s="677"/>
      <c r="AF9241" s="677"/>
      <c r="AG9241" s="677"/>
      <c r="AH9241" s="677"/>
      <c r="AI9241" s="677"/>
      <c r="AJ9241" s="677"/>
      <c r="AK9241" s="677"/>
      <c r="AL9241" s="677"/>
      <c r="AM9241" s="677"/>
      <c r="AN9241" s="677"/>
      <c r="AO9241" s="677"/>
      <c r="AP9241" s="677"/>
      <c r="AQ9241" s="677"/>
      <c r="AR9241" s="677"/>
      <c r="AS9241" s="677"/>
      <c r="AT9241" s="677"/>
      <c r="AU9241" s="677"/>
      <c r="AV9241" s="677"/>
      <c r="AW9241" s="677"/>
      <c r="AX9241" s="677"/>
      <c r="AY9241" s="677"/>
      <c r="AZ9241" s="677"/>
      <c r="BA9241" s="677"/>
      <c r="BB9241" s="677"/>
      <c r="BC9241" s="677"/>
      <c r="BD9241" s="677"/>
      <c r="BE9241" s="677"/>
      <c r="BF9241" s="677"/>
      <c r="BG9241" s="677"/>
      <c r="BH9241" s="677"/>
      <c r="BI9241" s="677"/>
      <c r="BJ9241" s="677"/>
      <c r="BK9241" s="677"/>
      <c r="BL9241" s="677"/>
      <c r="BM9241" s="677"/>
      <c r="BN9241" s="677"/>
      <c r="BO9241" s="677"/>
      <c r="BP9241" s="677"/>
      <c r="BQ9241" s="677"/>
      <c r="BR9241" s="677"/>
      <c r="BS9241" s="677"/>
      <c r="BT9241" s="677"/>
      <c r="BU9241" s="677"/>
      <c r="BV9241" s="677"/>
      <c r="BW9241" s="677"/>
      <c r="BX9241" s="677"/>
      <c r="BY9241" s="677"/>
      <c r="BZ9241" s="677"/>
      <c r="CA9241" s="677"/>
      <c r="CB9241" s="677"/>
      <c r="CC9241" s="677"/>
      <c r="CD9241" s="677"/>
      <c r="CE9241" s="677"/>
      <c r="CF9241" s="677"/>
      <c r="CG9241" s="677"/>
    </row>
    <row r="9242" spans="1:85">
      <c r="A9242" s="54"/>
      <c r="B9242" s="54"/>
      <c r="C9242" s="103"/>
      <c r="D9242" s="195"/>
      <c r="E9242" s="195"/>
      <c r="F9242" s="103"/>
      <c r="G9242" s="195"/>
      <c r="H9242" s="195"/>
      <c r="I9242" s="425"/>
      <c r="J9242" s="54"/>
      <c r="K9242" s="75" t="s">
        <v>34</v>
      </c>
      <c r="L9242" s="76">
        <f t="shared" si="494"/>
        <v>0</v>
      </c>
      <c r="M9242" s="454"/>
      <c r="N9242" s="454"/>
      <c r="O9242" s="454"/>
      <c r="P9242" s="454"/>
      <c r="Q9242" s="454"/>
      <c r="R9242" s="454"/>
      <c r="S9242" s="454"/>
      <c r="T9242" s="454"/>
      <c r="U9242" s="454"/>
      <c r="V9242" s="454"/>
      <c r="W9242" s="454"/>
      <c r="X9242" s="454"/>
      <c r="Y9242" s="677"/>
      <c r="Z9242" s="677"/>
      <c r="AA9242" s="677"/>
      <c r="AB9242" s="677"/>
      <c r="AC9242" s="677"/>
      <c r="AD9242" s="677"/>
      <c r="AE9242" s="677"/>
      <c r="AF9242" s="677"/>
      <c r="AG9242" s="677"/>
      <c r="AH9242" s="677"/>
      <c r="AI9242" s="677"/>
      <c r="AJ9242" s="677"/>
      <c r="AK9242" s="677"/>
      <c r="AL9242" s="677"/>
      <c r="AM9242" s="677"/>
      <c r="AN9242" s="677"/>
      <c r="AO9242" s="677"/>
      <c r="AP9242" s="677"/>
      <c r="AQ9242" s="677"/>
      <c r="AR9242" s="677"/>
      <c r="AS9242" s="677"/>
      <c r="AT9242" s="677"/>
      <c r="AU9242" s="677"/>
      <c r="AV9242" s="677"/>
      <c r="AW9242" s="677"/>
      <c r="AX9242" s="677"/>
      <c r="AY9242" s="677"/>
      <c r="AZ9242" s="677"/>
      <c r="BA9242" s="677"/>
      <c r="BB9242" s="677"/>
      <c r="BC9242" s="677"/>
      <c r="BD9242" s="677"/>
      <c r="BE9242" s="677"/>
      <c r="BF9242" s="677"/>
      <c r="BG9242" s="677"/>
      <c r="BH9242" s="677"/>
      <c r="BI9242" s="677"/>
      <c r="BJ9242" s="677"/>
      <c r="BK9242" s="677"/>
      <c r="BL9242" s="677"/>
      <c r="BM9242" s="677"/>
      <c r="BN9242" s="677"/>
      <c r="BO9242" s="677"/>
      <c r="BP9242" s="677"/>
      <c r="BQ9242" s="677"/>
      <c r="BR9242" s="677"/>
      <c r="BS9242" s="677"/>
      <c r="BT9242" s="677"/>
      <c r="BU9242" s="677"/>
      <c r="BV9242" s="677"/>
      <c r="BW9242" s="677"/>
      <c r="BX9242" s="677"/>
      <c r="BY9242" s="677"/>
      <c r="BZ9242" s="677"/>
      <c r="CA9242" s="677"/>
      <c r="CB9242" s="677"/>
      <c r="CC9242" s="677"/>
      <c r="CD9242" s="677"/>
      <c r="CE9242" s="677"/>
      <c r="CF9242" s="677"/>
      <c r="CG9242" s="677"/>
    </row>
    <row r="9243" spans="1:85">
      <c r="A9243" s="54"/>
      <c r="B9243" s="54"/>
      <c r="C9243" s="103"/>
      <c r="D9243" s="195"/>
      <c r="E9243" s="195"/>
      <c r="F9243" s="103"/>
      <c r="G9243" s="195"/>
      <c r="H9243" s="195"/>
      <c r="I9243" s="425"/>
      <c r="J9243" s="80"/>
      <c r="K9243" s="84" t="s">
        <v>36</v>
      </c>
      <c r="L9243" s="76">
        <f t="shared" si="494"/>
        <v>1</v>
      </c>
      <c r="M9243" s="76"/>
      <c r="N9243" s="76"/>
      <c r="O9243" s="76">
        <v>1</v>
      </c>
      <c r="P9243" s="76"/>
      <c r="Q9243" s="76"/>
      <c r="R9243" s="76"/>
      <c r="S9243" s="76"/>
      <c r="T9243" s="76"/>
      <c r="U9243" s="76"/>
      <c r="V9243" s="76"/>
      <c r="W9243" s="76"/>
      <c r="X9243" s="76"/>
      <c r="Y9243" s="677"/>
      <c r="Z9243" s="677"/>
      <c r="AA9243" s="677"/>
      <c r="AB9243" s="677"/>
      <c r="AC9243" s="677"/>
      <c r="AD9243" s="677"/>
      <c r="AE9243" s="677"/>
      <c r="AF9243" s="677"/>
      <c r="AG9243" s="677"/>
      <c r="AH9243" s="677"/>
      <c r="AI9243" s="677"/>
      <c r="AJ9243" s="677"/>
      <c r="AK9243" s="677"/>
      <c r="AL9243" s="677"/>
      <c r="AM9243" s="677"/>
      <c r="AN9243" s="677"/>
      <c r="AO9243" s="677"/>
      <c r="AP9243" s="677"/>
      <c r="AQ9243" s="677"/>
      <c r="AR9243" s="677"/>
      <c r="AS9243" s="677"/>
      <c r="AT9243" s="677"/>
      <c r="AU9243" s="677"/>
      <c r="AV9243" s="677"/>
      <c r="AW9243" s="677"/>
      <c r="AX9243" s="677"/>
      <c r="AY9243" s="677"/>
      <c r="AZ9243" s="677"/>
      <c r="BA9243" s="677"/>
      <c r="BB9243" s="677"/>
      <c r="BC9243" s="677"/>
      <c r="BD9243" s="677"/>
      <c r="BE9243" s="677"/>
      <c r="BF9243" s="677"/>
      <c r="BG9243" s="677"/>
      <c r="BH9243" s="677"/>
      <c r="BI9243" s="677"/>
      <c r="BJ9243" s="677"/>
      <c r="BK9243" s="677"/>
      <c r="BL9243" s="677"/>
      <c r="BM9243" s="677"/>
      <c r="BN9243" s="677"/>
      <c r="BO9243" s="677"/>
      <c r="BP9243" s="677"/>
      <c r="BQ9243" s="677"/>
      <c r="BR9243" s="677"/>
      <c r="BS9243" s="677"/>
      <c r="BT9243" s="677"/>
      <c r="BU9243" s="677"/>
      <c r="BV9243" s="677"/>
      <c r="BW9243" s="677"/>
      <c r="BX9243" s="677"/>
      <c r="BY9243" s="677"/>
      <c r="BZ9243" s="677"/>
      <c r="CA9243" s="677"/>
      <c r="CB9243" s="677"/>
      <c r="CC9243" s="677"/>
      <c r="CD9243" s="677"/>
      <c r="CE9243" s="677"/>
      <c r="CF9243" s="677"/>
      <c r="CG9243" s="677"/>
    </row>
    <row r="9244" spans="1:85">
      <c r="A9244" s="54"/>
      <c r="B9244" s="54"/>
      <c r="C9244" s="103" t="s">
        <v>33</v>
      </c>
      <c r="D9244" s="195" t="s">
        <v>13961</v>
      </c>
      <c r="E9244" s="195" t="s">
        <v>13962</v>
      </c>
      <c r="F9244" s="103" t="s">
        <v>13963</v>
      </c>
      <c r="G9244" s="195" t="s">
        <v>13901</v>
      </c>
      <c r="H9244" s="195" t="s">
        <v>13902</v>
      </c>
      <c r="I9244" s="425">
        <v>15401.77</v>
      </c>
      <c r="J9244" s="46" t="s">
        <v>39</v>
      </c>
      <c r="K9244" s="75" t="s">
        <v>32</v>
      </c>
      <c r="L9244" s="76">
        <f t="shared" si="494"/>
        <v>0</v>
      </c>
      <c r="M9244" s="454"/>
      <c r="N9244" s="454"/>
      <c r="O9244" s="454"/>
      <c r="P9244" s="454"/>
      <c r="Q9244" s="454"/>
      <c r="R9244" s="454"/>
      <c r="S9244" s="454"/>
      <c r="T9244" s="454"/>
      <c r="U9244" s="454"/>
      <c r="V9244" s="454"/>
      <c r="W9244" s="454"/>
      <c r="X9244" s="454"/>
      <c r="Y9244" s="677"/>
      <c r="Z9244" s="677"/>
      <c r="AA9244" s="677"/>
      <c r="AB9244" s="677"/>
      <c r="AC9244" s="677"/>
      <c r="AD9244" s="677"/>
      <c r="AE9244" s="677"/>
      <c r="AF9244" s="677"/>
      <c r="AG9244" s="677"/>
      <c r="AH9244" s="677"/>
      <c r="AI9244" s="677"/>
      <c r="AJ9244" s="677"/>
      <c r="AK9244" s="677"/>
      <c r="AL9244" s="677"/>
      <c r="AM9244" s="677"/>
      <c r="AN9244" s="677"/>
      <c r="AO9244" s="677"/>
      <c r="AP9244" s="677"/>
      <c r="AQ9244" s="677"/>
      <c r="AR9244" s="677"/>
      <c r="AS9244" s="677"/>
      <c r="AT9244" s="677"/>
      <c r="AU9244" s="677"/>
      <c r="AV9244" s="677"/>
      <c r="AW9244" s="677"/>
      <c r="AX9244" s="677"/>
      <c r="AY9244" s="677"/>
      <c r="AZ9244" s="677"/>
      <c r="BA9244" s="677"/>
      <c r="BB9244" s="677"/>
      <c r="BC9244" s="677"/>
      <c r="BD9244" s="677"/>
      <c r="BE9244" s="677"/>
      <c r="BF9244" s="677"/>
      <c r="BG9244" s="677"/>
      <c r="BH9244" s="677"/>
      <c r="BI9244" s="677"/>
      <c r="BJ9244" s="677"/>
      <c r="BK9244" s="677"/>
      <c r="BL9244" s="677"/>
      <c r="BM9244" s="677"/>
      <c r="BN9244" s="677"/>
      <c r="BO9244" s="677"/>
      <c r="BP9244" s="677"/>
      <c r="BQ9244" s="677"/>
      <c r="BR9244" s="677"/>
      <c r="BS9244" s="677"/>
      <c r="BT9244" s="677"/>
      <c r="BU9244" s="677"/>
      <c r="BV9244" s="677"/>
      <c r="BW9244" s="677"/>
      <c r="BX9244" s="677"/>
      <c r="BY9244" s="677"/>
      <c r="BZ9244" s="677"/>
      <c r="CA9244" s="677"/>
      <c r="CB9244" s="677"/>
      <c r="CC9244" s="677"/>
      <c r="CD9244" s="677"/>
      <c r="CE9244" s="677"/>
      <c r="CF9244" s="677"/>
      <c r="CG9244" s="677"/>
    </row>
    <row r="9245" spans="1:85">
      <c r="A9245" s="54"/>
      <c r="B9245" s="54"/>
      <c r="C9245" s="103"/>
      <c r="D9245" s="195"/>
      <c r="E9245" s="195"/>
      <c r="F9245" s="103"/>
      <c r="G9245" s="195"/>
      <c r="H9245" s="195"/>
      <c r="I9245" s="425"/>
      <c r="J9245" s="54"/>
      <c r="K9245" s="75" t="s">
        <v>34</v>
      </c>
      <c r="L9245" s="76">
        <f t="shared" si="494"/>
        <v>0</v>
      </c>
      <c r="M9245" s="454"/>
      <c r="N9245" s="454"/>
      <c r="O9245" s="454"/>
      <c r="P9245" s="454"/>
      <c r="Q9245" s="454"/>
      <c r="R9245" s="454"/>
      <c r="S9245" s="454"/>
      <c r="T9245" s="454"/>
      <c r="U9245" s="454"/>
      <c r="V9245" s="454"/>
      <c r="W9245" s="454"/>
      <c r="X9245" s="454"/>
      <c r="Y9245" s="677"/>
      <c r="Z9245" s="677"/>
      <c r="AA9245" s="677"/>
      <c r="AB9245" s="677"/>
      <c r="AC9245" s="677"/>
      <c r="AD9245" s="677"/>
      <c r="AE9245" s="677"/>
      <c r="AF9245" s="677"/>
      <c r="AG9245" s="677"/>
      <c r="AH9245" s="677"/>
      <c r="AI9245" s="677"/>
      <c r="AJ9245" s="677"/>
      <c r="AK9245" s="677"/>
      <c r="AL9245" s="677"/>
      <c r="AM9245" s="677"/>
      <c r="AN9245" s="677"/>
      <c r="AO9245" s="677"/>
      <c r="AP9245" s="677"/>
      <c r="AQ9245" s="677"/>
      <c r="AR9245" s="677"/>
      <c r="AS9245" s="677"/>
      <c r="AT9245" s="677"/>
      <c r="AU9245" s="677"/>
      <c r="AV9245" s="677"/>
      <c r="AW9245" s="677"/>
      <c r="AX9245" s="677"/>
      <c r="AY9245" s="677"/>
      <c r="AZ9245" s="677"/>
      <c r="BA9245" s="677"/>
      <c r="BB9245" s="677"/>
      <c r="BC9245" s="677"/>
      <c r="BD9245" s="677"/>
      <c r="BE9245" s="677"/>
      <c r="BF9245" s="677"/>
      <c r="BG9245" s="677"/>
      <c r="BH9245" s="677"/>
      <c r="BI9245" s="677"/>
      <c r="BJ9245" s="677"/>
      <c r="BK9245" s="677"/>
      <c r="BL9245" s="677"/>
      <c r="BM9245" s="677"/>
      <c r="BN9245" s="677"/>
      <c r="BO9245" s="677"/>
      <c r="BP9245" s="677"/>
      <c r="BQ9245" s="677"/>
      <c r="BR9245" s="677"/>
      <c r="BS9245" s="677"/>
      <c r="BT9245" s="677"/>
      <c r="BU9245" s="677"/>
      <c r="BV9245" s="677"/>
      <c r="BW9245" s="677"/>
      <c r="BX9245" s="677"/>
      <c r="BY9245" s="677"/>
      <c r="BZ9245" s="677"/>
      <c r="CA9245" s="677"/>
      <c r="CB9245" s="677"/>
      <c r="CC9245" s="677"/>
      <c r="CD9245" s="677"/>
      <c r="CE9245" s="677"/>
      <c r="CF9245" s="677"/>
      <c r="CG9245" s="677"/>
    </row>
    <row r="9246" spans="1:85">
      <c r="A9246" s="54"/>
      <c r="B9246" s="54"/>
      <c r="C9246" s="103"/>
      <c r="D9246" s="195"/>
      <c r="E9246" s="195"/>
      <c r="F9246" s="103"/>
      <c r="G9246" s="195"/>
      <c r="H9246" s="195"/>
      <c r="I9246" s="425"/>
      <c r="J9246" s="80"/>
      <c r="K9246" s="84" t="s">
        <v>36</v>
      </c>
      <c r="L9246" s="76">
        <f t="shared" ref="L9246:L9306" si="495">SUM(M9246:X9246)</f>
        <v>3</v>
      </c>
      <c r="M9246" s="254"/>
      <c r="N9246" s="254"/>
      <c r="O9246" s="254"/>
      <c r="P9246" s="254"/>
      <c r="Q9246" s="254"/>
      <c r="R9246" s="254"/>
      <c r="S9246" s="254"/>
      <c r="T9246" s="254">
        <v>3</v>
      </c>
      <c r="U9246" s="254"/>
      <c r="V9246" s="254"/>
      <c r="W9246" s="254"/>
      <c r="X9246" s="254"/>
      <c r="Y9246" s="677"/>
      <c r="Z9246" s="677"/>
      <c r="AA9246" s="677"/>
      <c r="AB9246" s="677"/>
      <c r="AC9246" s="677"/>
      <c r="AD9246" s="677"/>
      <c r="AE9246" s="677"/>
      <c r="AF9246" s="677"/>
      <c r="AG9246" s="677"/>
      <c r="AH9246" s="677"/>
      <c r="AI9246" s="677"/>
      <c r="AJ9246" s="677"/>
      <c r="AK9246" s="677"/>
      <c r="AL9246" s="677"/>
      <c r="AM9246" s="677"/>
      <c r="AN9246" s="677"/>
      <c r="AO9246" s="677"/>
      <c r="AP9246" s="677"/>
      <c r="AQ9246" s="677"/>
      <c r="AR9246" s="677"/>
      <c r="AS9246" s="677"/>
      <c r="AT9246" s="677"/>
      <c r="AU9246" s="677"/>
      <c r="AV9246" s="677"/>
      <c r="AW9246" s="677"/>
      <c r="AX9246" s="677"/>
      <c r="AY9246" s="677"/>
      <c r="AZ9246" s="677"/>
      <c r="BA9246" s="677"/>
      <c r="BB9246" s="677"/>
      <c r="BC9246" s="677"/>
      <c r="BD9246" s="677"/>
      <c r="BE9246" s="677"/>
      <c r="BF9246" s="677"/>
      <c r="BG9246" s="677"/>
      <c r="BH9246" s="677"/>
      <c r="BI9246" s="677"/>
      <c r="BJ9246" s="677"/>
      <c r="BK9246" s="677"/>
      <c r="BL9246" s="677"/>
      <c r="BM9246" s="677"/>
      <c r="BN9246" s="677"/>
      <c r="BO9246" s="677"/>
      <c r="BP9246" s="677"/>
      <c r="BQ9246" s="677"/>
      <c r="BR9246" s="677"/>
      <c r="BS9246" s="677"/>
      <c r="BT9246" s="677"/>
      <c r="BU9246" s="677"/>
      <c r="BV9246" s="677"/>
      <c r="BW9246" s="677"/>
      <c r="BX9246" s="677"/>
      <c r="BY9246" s="677"/>
      <c r="BZ9246" s="677"/>
      <c r="CA9246" s="677"/>
      <c r="CB9246" s="677"/>
      <c r="CC9246" s="677"/>
      <c r="CD9246" s="677"/>
      <c r="CE9246" s="677"/>
      <c r="CF9246" s="677"/>
      <c r="CG9246" s="677"/>
    </row>
    <row r="9247" spans="1:85">
      <c r="A9247" s="54"/>
      <c r="B9247" s="54"/>
      <c r="C9247" s="103" t="s">
        <v>33</v>
      </c>
      <c r="D9247" s="195" t="s">
        <v>13964</v>
      </c>
      <c r="E9247" s="195" t="s">
        <v>13965</v>
      </c>
      <c r="F9247" s="103" t="s">
        <v>13966</v>
      </c>
      <c r="G9247" s="195" t="s">
        <v>13967</v>
      </c>
      <c r="H9247" s="195" t="s">
        <v>13968</v>
      </c>
      <c r="I9247" s="425">
        <v>0</v>
      </c>
      <c r="J9247" s="46" t="s">
        <v>39</v>
      </c>
      <c r="K9247" s="75" t="s">
        <v>32</v>
      </c>
      <c r="L9247" s="76">
        <f t="shared" si="495"/>
        <v>0</v>
      </c>
      <c r="M9247" s="454"/>
      <c r="N9247" s="454"/>
      <c r="O9247" s="454"/>
      <c r="P9247" s="454"/>
      <c r="Q9247" s="454"/>
      <c r="R9247" s="454"/>
      <c r="S9247" s="454"/>
      <c r="T9247" s="454"/>
      <c r="U9247" s="454"/>
      <c r="V9247" s="454"/>
      <c r="W9247" s="454"/>
      <c r="X9247" s="454"/>
      <c r="Y9247" s="677"/>
      <c r="Z9247" s="677"/>
      <c r="AA9247" s="677"/>
      <c r="AB9247" s="677"/>
      <c r="AC9247" s="677"/>
      <c r="AD9247" s="677"/>
      <c r="AE9247" s="677"/>
      <c r="AF9247" s="677"/>
      <c r="AG9247" s="677"/>
      <c r="AH9247" s="677"/>
      <c r="AI9247" s="677"/>
      <c r="AJ9247" s="677"/>
      <c r="AK9247" s="677"/>
      <c r="AL9247" s="677"/>
      <c r="AM9247" s="677"/>
      <c r="AN9247" s="677"/>
      <c r="AO9247" s="677"/>
      <c r="AP9247" s="677"/>
      <c r="AQ9247" s="677"/>
      <c r="AR9247" s="677"/>
      <c r="AS9247" s="677"/>
      <c r="AT9247" s="677"/>
      <c r="AU9247" s="677"/>
      <c r="AV9247" s="677"/>
      <c r="AW9247" s="677"/>
      <c r="AX9247" s="677"/>
      <c r="AY9247" s="677"/>
      <c r="AZ9247" s="677"/>
      <c r="BA9247" s="677"/>
      <c r="BB9247" s="677"/>
      <c r="BC9247" s="677"/>
      <c r="BD9247" s="677"/>
      <c r="BE9247" s="677"/>
      <c r="BF9247" s="677"/>
      <c r="BG9247" s="677"/>
      <c r="BH9247" s="677"/>
      <c r="BI9247" s="677"/>
      <c r="BJ9247" s="677"/>
      <c r="BK9247" s="677"/>
      <c r="BL9247" s="677"/>
      <c r="BM9247" s="677"/>
      <c r="BN9247" s="677"/>
      <c r="BO9247" s="677"/>
      <c r="BP9247" s="677"/>
      <c r="BQ9247" s="677"/>
      <c r="BR9247" s="677"/>
      <c r="BS9247" s="677"/>
      <c r="BT9247" s="677"/>
      <c r="BU9247" s="677"/>
      <c r="BV9247" s="677"/>
      <c r="BW9247" s="677"/>
      <c r="BX9247" s="677"/>
      <c r="BY9247" s="677"/>
      <c r="BZ9247" s="677"/>
      <c r="CA9247" s="677"/>
      <c r="CB9247" s="677"/>
      <c r="CC9247" s="677"/>
      <c r="CD9247" s="677"/>
      <c r="CE9247" s="677"/>
      <c r="CF9247" s="677"/>
      <c r="CG9247" s="677"/>
    </row>
    <row r="9248" spans="1:85">
      <c r="A9248" s="54"/>
      <c r="B9248" s="54"/>
      <c r="C9248" s="103"/>
      <c r="D9248" s="195"/>
      <c r="E9248" s="195"/>
      <c r="F9248" s="103"/>
      <c r="G9248" s="195"/>
      <c r="H9248" s="195"/>
      <c r="I9248" s="425"/>
      <c r="J9248" s="54"/>
      <c r="K9248" s="75" t="s">
        <v>34</v>
      </c>
      <c r="L9248" s="76">
        <f t="shared" si="495"/>
        <v>0</v>
      </c>
      <c r="M9248" s="454"/>
      <c r="N9248" s="454"/>
      <c r="O9248" s="454"/>
      <c r="P9248" s="454"/>
      <c r="Q9248" s="454"/>
      <c r="R9248" s="454"/>
      <c r="S9248" s="454"/>
      <c r="T9248" s="454"/>
      <c r="U9248" s="454"/>
      <c r="V9248" s="454"/>
      <c r="W9248" s="454"/>
      <c r="X9248" s="454"/>
      <c r="Y9248" s="677"/>
      <c r="Z9248" s="677"/>
      <c r="AA9248" s="677"/>
      <c r="AB9248" s="677"/>
      <c r="AC9248" s="677"/>
      <c r="AD9248" s="677"/>
      <c r="AE9248" s="677"/>
      <c r="AF9248" s="677"/>
      <c r="AG9248" s="677"/>
      <c r="AH9248" s="677"/>
      <c r="AI9248" s="677"/>
      <c r="AJ9248" s="677"/>
      <c r="AK9248" s="677"/>
      <c r="AL9248" s="677"/>
      <c r="AM9248" s="677"/>
      <c r="AN9248" s="677"/>
      <c r="AO9248" s="677"/>
      <c r="AP9248" s="677"/>
      <c r="AQ9248" s="677"/>
      <c r="AR9248" s="677"/>
      <c r="AS9248" s="677"/>
      <c r="AT9248" s="677"/>
      <c r="AU9248" s="677"/>
      <c r="AV9248" s="677"/>
      <c r="AW9248" s="677"/>
      <c r="AX9248" s="677"/>
      <c r="AY9248" s="677"/>
      <c r="AZ9248" s="677"/>
      <c r="BA9248" s="677"/>
      <c r="BB9248" s="677"/>
      <c r="BC9248" s="677"/>
      <c r="BD9248" s="677"/>
      <c r="BE9248" s="677"/>
      <c r="BF9248" s="677"/>
      <c r="BG9248" s="677"/>
      <c r="BH9248" s="677"/>
      <c r="BI9248" s="677"/>
      <c r="BJ9248" s="677"/>
      <c r="BK9248" s="677"/>
      <c r="BL9248" s="677"/>
      <c r="BM9248" s="677"/>
      <c r="BN9248" s="677"/>
      <c r="BO9248" s="677"/>
      <c r="BP9248" s="677"/>
      <c r="BQ9248" s="677"/>
      <c r="BR9248" s="677"/>
      <c r="BS9248" s="677"/>
      <c r="BT9248" s="677"/>
      <c r="BU9248" s="677"/>
      <c r="BV9248" s="677"/>
      <c r="BW9248" s="677"/>
      <c r="BX9248" s="677"/>
      <c r="BY9248" s="677"/>
      <c r="BZ9248" s="677"/>
      <c r="CA9248" s="677"/>
      <c r="CB9248" s="677"/>
      <c r="CC9248" s="677"/>
      <c r="CD9248" s="677"/>
      <c r="CE9248" s="677"/>
      <c r="CF9248" s="677"/>
      <c r="CG9248" s="677"/>
    </row>
    <row r="9249" spans="1:85">
      <c r="A9249" s="54"/>
      <c r="B9249" s="54"/>
      <c r="C9249" s="103"/>
      <c r="D9249" s="195"/>
      <c r="E9249" s="195"/>
      <c r="F9249" s="103"/>
      <c r="G9249" s="195"/>
      <c r="H9249" s="195"/>
      <c r="I9249" s="425"/>
      <c r="J9249" s="80"/>
      <c r="K9249" s="84" t="s">
        <v>36</v>
      </c>
      <c r="L9249" s="76">
        <f t="shared" si="495"/>
        <v>3</v>
      </c>
      <c r="M9249" s="254"/>
      <c r="N9249" s="254"/>
      <c r="O9249" s="254">
        <v>1</v>
      </c>
      <c r="P9249" s="254"/>
      <c r="Q9249" s="254"/>
      <c r="R9249" s="254"/>
      <c r="S9249" s="254"/>
      <c r="T9249" s="254">
        <v>2</v>
      </c>
      <c r="U9249" s="254"/>
      <c r="V9249" s="254"/>
      <c r="W9249" s="254"/>
      <c r="X9249" s="254"/>
      <c r="Y9249" s="677"/>
      <c r="Z9249" s="677"/>
      <c r="AA9249" s="677"/>
      <c r="AB9249" s="677"/>
      <c r="AC9249" s="677"/>
      <c r="AD9249" s="677"/>
      <c r="AE9249" s="677"/>
      <c r="AF9249" s="677"/>
      <c r="AG9249" s="677"/>
      <c r="AH9249" s="677"/>
      <c r="AI9249" s="677"/>
      <c r="AJ9249" s="677"/>
      <c r="AK9249" s="677"/>
      <c r="AL9249" s="677"/>
      <c r="AM9249" s="677"/>
      <c r="AN9249" s="677"/>
      <c r="AO9249" s="677"/>
      <c r="AP9249" s="677"/>
      <c r="AQ9249" s="677"/>
      <c r="AR9249" s="677"/>
      <c r="AS9249" s="677"/>
      <c r="AT9249" s="677"/>
      <c r="AU9249" s="677"/>
      <c r="AV9249" s="677"/>
      <c r="AW9249" s="677"/>
      <c r="AX9249" s="677"/>
      <c r="AY9249" s="677"/>
      <c r="AZ9249" s="677"/>
      <c r="BA9249" s="677"/>
      <c r="BB9249" s="677"/>
      <c r="BC9249" s="677"/>
      <c r="BD9249" s="677"/>
      <c r="BE9249" s="677"/>
      <c r="BF9249" s="677"/>
      <c r="BG9249" s="677"/>
      <c r="BH9249" s="677"/>
      <c r="BI9249" s="677"/>
      <c r="BJ9249" s="677"/>
      <c r="BK9249" s="677"/>
      <c r="BL9249" s="677"/>
      <c r="BM9249" s="677"/>
      <c r="BN9249" s="677"/>
      <c r="BO9249" s="677"/>
      <c r="BP9249" s="677"/>
      <c r="BQ9249" s="677"/>
      <c r="BR9249" s="677"/>
      <c r="BS9249" s="677"/>
      <c r="BT9249" s="677"/>
      <c r="BU9249" s="677"/>
      <c r="BV9249" s="677"/>
      <c r="BW9249" s="677"/>
      <c r="BX9249" s="677"/>
      <c r="BY9249" s="677"/>
      <c r="BZ9249" s="677"/>
      <c r="CA9249" s="677"/>
      <c r="CB9249" s="677"/>
      <c r="CC9249" s="677"/>
      <c r="CD9249" s="677"/>
      <c r="CE9249" s="677"/>
      <c r="CF9249" s="677"/>
      <c r="CG9249" s="677"/>
    </row>
    <row r="9250" spans="1:85">
      <c r="A9250" s="54"/>
      <c r="B9250" s="54"/>
      <c r="C9250" s="46" t="s">
        <v>33</v>
      </c>
      <c r="D9250" s="518" t="s">
        <v>13969</v>
      </c>
      <c r="E9250" s="691" t="s">
        <v>13970</v>
      </c>
      <c r="F9250" s="696" t="s">
        <v>13971</v>
      </c>
      <c r="G9250" s="518" t="s">
        <v>13972</v>
      </c>
      <c r="H9250" s="518" t="s">
        <v>13973</v>
      </c>
      <c r="I9250" s="524">
        <v>4487.9669999999996</v>
      </c>
      <c r="J9250" s="46" t="s">
        <v>39</v>
      </c>
      <c r="K9250" s="75" t="s">
        <v>32</v>
      </c>
      <c r="L9250" s="76">
        <f t="shared" si="495"/>
        <v>0</v>
      </c>
      <c r="M9250" s="454"/>
      <c r="N9250" s="454"/>
      <c r="O9250" s="454"/>
      <c r="P9250" s="454"/>
      <c r="Q9250" s="454"/>
      <c r="R9250" s="454"/>
      <c r="S9250" s="454"/>
      <c r="T9250" s="454"/>
      <c r="U9250" s="454"/>
      <c r="V9250" s="454"/>
      <c r="W9250" s="454"/>
      <c r="X9250" s="454"/>
      <c r="Y9250" s="677"/>
      <c r="Z9250" s="677"/>
      <c r="AA9250" s="677"/>
      <c r="AB9250" s="677"/>
      <c r="AC9250" s="677"/>
      <c r="AD9250" s="677"/>
      <c r="AE9250" s="677"/>
      <c r="AF9250" s="677"/>
      <c r="AG9250" s="677"/>
      <c r="AH9250" s="677"/>
      <c r="AI9250" s="677"/>
      <c r="AJ9250" s="677"/>
      <c r="AK9250" s="677"/>
      <c r="AL9250" s="677"/>
      <c r="AM9250" s="677"/>
      <c r="AN9250" s="677"/>
      <c r="AO9250" s="677"/>
      <c r="AP9250" s="677"/>
      <c r="AQ9250" s="677"/>
      <c r="AR9250" s="677"/>
      <c r="AS9250" s="677"/>
      <c r="AT9250" s="677"/>
      <c r="AU9250" s="677"/>
      <c r="AV9250" s="677"/>
      <c r="AW9250" s="677"/>
      <c r="AX9250" s="677"/>
      <c r="AY9250" s="677"/>
      <c r="AZ9250" s="677"/>
      <c r="BA9250" s="677"/>
      <c r="BB9250" s="677"/>
      <c r="BC9250" s="677"/>
      <c r="BD9250" s="677"/>
      <c r="BE9250" s="677"/>
      <c r="BF9250" s="677"/>
      <c r="BG9250" s="677"/>
      <c r="BH9250" s="677"/>
      <c r="BI9250" s="677"/>
      <c r="BJ9250" s="677"/>
      <c r="BK9250" s="677"/>
      <c r="BL9250" s="677"/>
      <c r="BM9250" s="677"/>
      <c r="BN9250" s="677"/>
      <c r="BO9250" s="677"/>
      <c r="BP9250" s="677"/>
      <c r="BQ9250" s="677"/>
      <c r="BR9250" s="677"/>
      <c r="BS9250" s="677"/>
      <c r="BT9250" s="677"/>
      <c r="BU9250" s="677"/>
      <c r="BV9250" s="677"/>
      <c r="BW9250" s="677"/>
      <c r="BX9250" s="677"/>
      <c r="BY9250" s="677"/>
      <c r="BZ9250" s="677"/>
      <c r="CA9250" s="677"/>
      <c r="CB9250" s="677"/>
      <c r="CC9250" s="677"/>
      <c r="CD9250" s="677"/>
      <c r="CE9250" s="677"/>
      <c r="CF9250" s="677"/>
      <c r="CG9250" s="677"/>
    </row>
    <row r="9251" spans="1:85">
      <c r="A9251" s="54"/>
      <c r="B9251" s="54"/>
      <c r="C9251" s="54"/>
      <c r="D9251" s="519"/>
      <c r="E9251" s="693"/>
      <c r="F9251" s="697"/>
      <c r="G9251" s="519"/>
      <c r="H9251" s="519"/>
      <c r="I9251" s="525"/>
      <c r="J9251" s="54"/>
      <c r="K9251" s="75" t="s">
        <v>34</v>
      </c>
      <c r="L9251" s="76">
        <f t="shared" si="495"/>
        <v>0</v>
      </c>
      <c r="M9251" s="454"/>
      <c r="N9251" s="454"/>
      <c r="O9251" s="454"/>
      <c r="P9251" s="454"/>
      <c r="Q9251" s="454"/>
      <c r="R9251" s="454"/>
      <c r="S9251" s="454"/>
      <c r="T9251" s="454"/>
      <c r="U9251" s="454"/>
      <c r="V9251" s="454"/>
      <c r="W9251" s="454"/>
      <c r="X9251" s="454"/>
      <c r="Y9251" s="677"/>
      <c r="Z9251" s="677"/>
      <c r="AA9251" s="677"/>
      <c r="AB9251" s="677"/>
      <c r="AC9251" s="677"/>
      <c r="AD9251" s="677"/>
      <c r="AE9251" s="677"/>
      <c r="AF9251" s="677"/>
      <c r="AG9251" s="677"/>
      <c r="AH9251" s="677"/>
      <c r="AI9251" s="677"/>
      <c r="AJ9251" s="677"/>
      <c r="AK9251" s="677"/>
      <c r="AL9251" s="677"/>
      <c r="AM9251" s="677"/>
      <c r="AN9251" s="677"/>
      <c r="AO9251" s="677"/>
      <c r="AP9251" s="677"/>
      <c r="AQ9251" s="677"/>
      <c r="AR9251" s="677"/>
      <c r="AS9251" s="677"/>
      <c r="AT9251" s="677"/>
      <c r="AU9251" s="677"/>
      <c r="AV9251" s="677"/>
      <c r="AW9251" s="677"/>
      <c r="AX9251" s="677"/>
      <c r="AY9251" s="677"/>
      <c r="AZ9251" s="677"/>
      <c r="BA9251" s="677"/>
      <c r="BB9251" s="677"/>
      <c r="BC9251" s="677"/>
      <c r="BD9251" s="677"/>
      <c r="BE9251" s="677"/>
      <c r="BF9251" s="677"/>
      <c r="BG9251" s="677"/>
      <c r="BH9251" s="677"/>
      <c r="BI9251" s="677"/>
      <c r="BJ9251" s="677"/>
      <c r="BK9251" s="677"/>
      <c r="BL9251" s="677"/>
      <c r="BM9251" s="677"/>
      <c r="BN9251" s="677"/>
      <c r="BO9251" s="677"/>
      <c r="BP9251" s="677"/>
      <c r="BQ9251" s="677"/>
      <c r="BR9251" s="677"/>
      <c r="BS9251" s="677"/>
      <c r="BT9251" s="677"/>
      <c r="BU9251" s="677"/>
      <c r="BV9251" s="677"/>
      <c r="BW9251" s="677"/>
      <c r="BX9251" s="677"/>
      <c r="BY9251" s="677"/>
      <c r="BZ9251" s="677"/>
      <c r="CA9251" s="677"/>
      <c r="CB9251" s="677"/>
      <c r="CC9251" s="677"/>
      <c r="CD9251" s="677"/>
      <c r="CE9251" s="677"/>
      <c r="CF9251" s="677"/>
      <c r="CG9251" s="677"/>
    </row>
    <row r="9252" spans="1:85">
      <c r="A9252" s="54"/>
      <c r="B9252" s="54"/>
      <c r="C9252" s="80"/>
      <c r="D9252" s="520"/>
      <c r="E9252" s="695"/>
      <c r="F9252" s="698"/>
      <c r="G9252" s="520"/>
      <c r="H9252" s="520"/>
      <c r="I9252" s="526"/>
      <c r="J9252" s="80"/>
      <c r="K9252" s="84" t="s">
        <v>36</v>
      </c>
      <c r="L9252" s="76">
        <f t="shared" si="495"/>
        <v>6</v>
      </c>
      <c r="M9252" s="254"/>
      <c r="N9252" s="254"/>
      <c r="O9252" s="254">
        <v>1</v>
      </c>
      <c r="P9252" s="254"/>
      <c r="Q9252" s="254"/>
      <c r="R9252" s="254"/>
      <c r="S9252" s="254">
        <v>1</v>
      </c>
      <c r="T9252" s="254">
        <v>4</v>
      </c>
      <c r="U9252" s="254"/>
      <c r="V9252" s="254"/>
      <c r="W9252" s="254"/>
      <c r="X9252" s="254"/>
      <c r="Y9252" s="677"/>
      <c r="Z9252" s="677"/>
      <c r="AA9252" s="677"/>
      <c r="AB9252" s="677"/>
      <c r="AC9252" s="677"/>
      <c r="AD9252" s="677"/>
      <c r="AE9252" s="677"/>
      <c r="AF9252" s="677"/>
      <c r="AG9252" s="677"/>
      <c r="AH9252" s="677"/>
      <c r="AI9252" s="677"/>
      <c r="AJ9252" s="677"/>
      <c r="AK9252" s="677"/>
      <c r="AL9252" s="677"/>
      <c r="AM9252" s="677"/>
      <c r="AN9252" s="677"/>
      <c r="AO9252" s="677"/>
      <c r="AP9252" s="677"/>
      <c r="AQ9252" s="677"/>
      <c r="AR9252" s="677"/>
      <c r="AS9252" s="677"/>
      <c r="AT9252" s="677"/>
      <c r="AU9252" s="677"/>
      <c r="AV9252" s="677"/>
      <c r="AW9252" s="677"/>
      <c r="AX9252" s="677"/>
      <c r="AY9252" s="677"/>
      <c r="AZ9252" s="677"/>
      <c r="BA9252" s="677"/>
      <c r="BB9252" s="677"/>
      <c r="BC9252" s="677"/>
      <c r="BD9252" s="677"/>
      <c r="BE9252" s="677"/>
      <c r="BF9252" s="677"/>
      <c r="BG9252" s="677"/>
      <c r="BH9252" s="677"/>
      <c r="BI9252" s="677"/>
      <c r="BJ9252" s="677"/>
      <c r="BK9252" s="677"/>
      <c r="BL9252" s="677"/>
      <c r="BM9252" s="677"/>
      <c r="BN9252" s="677"/>
      <c r="BO9252" s="677"/>
      <c r="BP9252" s="677"/>
      <c r="BQ9252" s="677"/>
      <c r="BR9252" s="677"/>
      <c r="BS9252" s="677"/>
      <c r="BT9252" s="677"/>
      <c r="BU9252" s="677"/>
      <c r="BV9252" s="677"/>
      <c r="BW9252" s="677"/>
      <c r="BX9252" s="677"/>
      <c r="BY9252" s="677"/>
      <c r="BZ9252" s="677"/>
      <c r="CA9252" s="677"/>
      <c r="CB9252" s="677"/>
      <c r="CC9252" s="677"/>
      <c r="CD9252" s="677"/>
      <c r="CE9252" s="677"/>
      <c r="CF9252" s="677"/>
      <c r="CG9252" s="677"/>
    </row>
    <row r="9253" spans="1:85">
      <c r="A9253" s="54"/>
      <c r="B9253" s="54"/>
      <c r="C9253" s="103" t="s">
        <v>33</v>
      </c>
      <c r="D9253" s="195" t="s">
        <v>13974</v>
      </c>
      <c r="E9253" s="195" t="s">
        <v>13975</v>
      </c>
      <c r="F9253" s="103" t="s">
        <v>13976</v>
      </c>
      <c r="G9253" s="195" t="s">
        <v>13977</v>
      </c>
      <c r="H9253" s="195" t="s">
        <v>13978</v>
      </c>
      <c r="I9253" s="425">
        <v>0</v>
      </c>
      <c r="J9253" s="46" t="s">
        <v>39</v>
      </c>
      <c r="K9253" s="75" t="s">
        <v>32</v>
      </c>
      <c r="L9253" s="76">
        <f t="shared" si="495"/>
        <v>0</v>
      </c>
      <c r="M9253" s="454"/>
      <c r="N9253" s="454"/>
      <c r="O9253" s="454"/>
      <c r="P9253" s="454"/>
      <c r="Q9253" s="454"/>
      <c r="R9253" s="454"/>
      <c r="S9253" s="454"/>
      <c r="T9253" s="454"/>
      <c r="U9253" s="454"/>
      <c r="V9253" s="454"/>
      <c r="W9253" s="454"/>
      <c r="X9253" s="454"/>
      <c r="Y9253" s="677"/>
      <c r="Z9253" s="677"/>
      <c r="AA9253" s="677"/>
      <c r="AB9253" s="677"/>
      <c r="AC9253" s="677"/>
      <c r="AD9253" s="677"/>
      <c r="AE9253" s="677"/>
      <c r="AF9253" s="677"/>
      <c r="AG9253" s="677"/>
      <c r="AH9253" s="677"/>
      <c r="AI9253" s="677"/>
      <c r="AJ9253" s="677"/>
      <c r="AK9253" s="677"/>
      <c r="AL9253" s="677"/>
      <c r="AM9253" s="677"/>
      <c r="AN9253" s="677"/>
      <c r="AO9253" s="677"/>
      <c r="AP9253" s="677"/>
      <c r="AQ9253" s="677"/>
      <c r="AR9253" s="677"/>
      <c r="AS9253" s="677"/>
      <c r="AT9253" s="677"/>
      <c r="AU9253" s="677"/>
      <c r="AV9253" s="677"/>
      <c r="AW9253" s="677"/>
      <c r="AX9253" s="677"/>
      <c r="AY9253" s="677"/>
      <c r="AZ9253" s="677"/>
      <c r="BA9253" s="677"/>
      <c r="BB9253" s="677"/>
      <c r="BC9253" s="677"/>
      <c r="BD9253" s="677"/>
      <c r="BE9253" s="677"/>
      <c r="BF9253" s="677"/>
      <c r="BG9253" s="677"/>
      <c r="BH9253" s="677"/>
      <c r="BI9253" s="677"/>
      <c r="BJ9253" s="677"/>
      <c r="BK9253" s="677"/>
      <c r="BL9253" s="677"/>
      <c r="BM9253" s="677"/>
      <c r="BN9253" s="677"/>
      <c r="BO9253" s="677"/>
      <c r="BP9253" s="677"/>
      <c r="BQ9253" s="677"/>
      <c r="BR9253" s="677"/>
      <c r="BS9253" s="677"/>
      <c r="BT9253" s="677"/>
      <c r="BU9253" s="677"/>
      <c r="BV9253" s="677"/>
      <c r="BW9253" s="677"/>
      <c r="BX9253" s="677"/>
      <c r="BY9253" s="677"/>
      <c r="BZ9253" s="677"/>
      <c r="CA9253" s="677"/>
      <c r="CB9253" s="677"/>
      <c r="CC9253" s="677"/>
      <c r="CD9253" s="677"/>
      <c r="CE9253" s="677"/>
      <c r="CF9253" s="677"/>
      <c r="CG9253" s="677"/>
    </row>
    <row r="9254" spans="1:85">
      <c r="A9254" s="54"/>
      <c r="B9254" s="54"/>
      <c r="C9254" s="103"/>
      <c r="D9254" s="195"/>
      <c r="E9254" s="195"/>
      <c r="F9254" s="103"/>
      <c r="G9254" s="195"/>
      <c r="H9254" s="195"/>
      <c r="I9254" s="425"/>
      <c r="J9254" s="54"/>
      <c r="K9254" s="75" t="s">
        <v>34</v>
      </c>
      <c r="L9254" s="76">
        <f t="shared" si="495"/>
        <v>0</v>
      </c>
      <c r="M9254" s="454"/>
      <c r="N9254" s="454"/>
      <c r="O9254" s="454"/>
      <c r="P9254" s="454"/>
      <c r="Q9254" s="454"/>
      <c r="R9254" s="454"/>
      <c r="S9254" s="454"/>
      <c r="T9254" s="454"/>
      <c r="U9254" s="454"/>
      <c r="V9254" s="454"/>
      <c r="W9254" s="454"/>
      <c r="X9254" s="454"/>
      <c r="Y9254" s="677"/>
      <c r="Z9254" s="677"/>
      <c r="AA9254" s="677"/>
      <c r="AB9254" s="677"/>
      <c r="AC9254" s="677"/>
      <c r="AD9254" s="677"/>
      <c r="AE9254" s="677"/>
      <c r="AF9254" s="677"/>
      <c r="AG9254" s="677"/>
      <c r="AH9254" s="677"/>
      <c r="AI9254" s="677"/>
      <c r="AJ9254" s="677"/>
      <c r="AK9254" s="677"/>
      <c r="AL9254" s="677"/>
      <c r="AM9254" s="677"/>
      <c r="AN9254" s="677"/>
      <c r="AO9254" s="677"/>
      <c r="AP9254" s="677"/>
      <c r="AQ9254" s="677"/>
      <c r="AR9254" s="677"/>
      <c r="AS9254" s="677"/>
      <c r="AT9254" s="677"/>
      <c r="AU9254" s="677"/>
      <c r="AV9254" s="677"/>
      <c r="AW9254" s="677"/>
      <c r="AX9254" s="677"/>
      <c r="AY9254" s="677"/>
      <c r="AZ9254" s="677"/>
      <c r="BA9254" s="677"/>
      <c r="BB9254" s="677"/>
      <c r="BC9254" s="677"/>
      <c r="BD9254" s="677"/>
      <c r="BE9254" s="677"/>
      <c r="BF9254" s="677"/>
      <c r="BG9254" s="677"/>
      <c r="BH9254" s="677"/>
      <c r="BI9254" s="677"/>
      <c r="BJ9254" s="677"/>
      <c r="BK9254" s="677"/>
      <c r="BL9254" s="677"/>
      <c r="BM9254" s="677"/>
      <c r="BN9254" s="677"/>
      <c r="BO9254" s="677"/>
      <c r="BP9254" s="677"/>
      <c r="BQ9254" s="677"/>
      <c r="BR9254" s="677"/>
      <c r="BS9254" s="677"/>
      <c r="BT9254" s="677"/>
      <c r="BU9254" s="677"/>
      <c r="BV9254" s="677"/>
      <c r="BW9254" s="677"/>
      <c r="BX9254" s="677"/>
      <c r="BY9254" s="677"/>
      <c r="BZ9254" s="677"/>
      <c r="CA9254" s="677"/>
      <c r="CB9254" s="677"/>
      <c r="CC9254" s="677"/>
      <c r="CD9254" s="677"/>
      <c r="CE9254" s="677"/>
      <c r="CF9254" s="677"/>
      <c r="CG9254" s="677"/>
    </row>
    <row r="9255" spans="1:85">
      <c r="A9255" s="54"/>
      <c r="B9255" s="54"/>
      <c r="C9255" s="103"/>
      <c r="D9255" s="195"/>
      <c r="E9255" s="195"/>
      <c r="F9255" s="103"/>
      <c r="G9255" s="195"/>
      <c r="H9255" s="195"/>
      <c r="I9255" s="425"/>
      <c r="J9255" s="80"/>
      <c r="K9255" s="84" t="s">
        <v>36</v>
      </c>
      <c r="L9255" s="76">
        <f t="shared" si="495"/>
        <v>2</v>
      </c>
      <c r="M9255" s="254"/>
      <c r="N9255" s="254"/>
      <c r="O9255" s="254">
        <v>1</v>
      </c>
      <c r="P9255" s="254"/>
      <c r="Q9255" s="254"/>
      <c r="R9255" s="254"/>
      <c r="S9255" s="254"/>
      <c r="T9255" s="254">
        <v>1</v>
      </c>
      <c r="U9255" s="254"/>
      <c r="V9255" s="254"/>
      <c r="W9255" s="254"/>
      <c r="X9255" s="254"/>
      <c r="Y9255" s="677"/>
      <c r="Z9255" s="677"/>
      <c r="AA9255" s="677"/>
      <c r="AB9255" s="677"/>
      <c r="AC9255" s="677"/>
      <c r="AD9255" s="677"/>
      <c r="AE9255" s="677"/>
      <c r="AF9255" s="677"/>
      <c r="AG9255" s="677"/>
      <c r="AH9255" s="677"/>
      <c r="AI9255" s="677"/>
      <c r="AJ9255" s="677"/>
      <c r="AK9255" s="677"/>
      <c r="AL9255" s="677"/>
      <c r="AM9255" s="677"/>
      <c r="AN9255" s="677"/>
      <c r="AO9255" s="677"/>
      <c r="AP9255" s="677"/>
      <c r="AQ9255" s="677"/>
      <c r="AR9255" s="677"/>
      <c r="AS9255" s="677"/>
      <c r="AT9255" s="677"/>
      <c r="AU9255" s="677"/>
      <c r="AV9255" s="677"/>
      <c r="AW9255" s="677"/>
      <c r="AX9255" s="677"/>
      <c r="AY9255" s="677"/>
      <c r="AZ9255" s="677"/>
      <c r="BA9255" s="677"/>
      <c r="BB9255" s="677"/>
      <c r="BC9255" s="677"/>
      <c r="BD9255" s="677"/>
      <c r="BE9255" s="677"/>
      <c r="BF9255" s="677"/>
      <c r="BG9255" s="677"/>
      <c r="BH9255" s="677"/>
      <c r="BI9255" s="677"/>
      <c r="BJ9255" s="677"/>
      <c r="BK9255" s="677"/>
      <c r="BL9255" s="677"/>
      <c r="BM9255" s="677"/>
      <c r="BN9255" s="677"/>
      <c r="BO9255" s="677"/>
      <c r="BP9255" s="677"/>
      <c r="BQ9255" s="677"/>
      <c r="BR9255" s="677"/>
      <c r="BS9255" s="677"/>
      <c r="BT9255" s="677"/>
      <c r="BU9255" s="677"/>
      <c r="BV9255" s="677"/>
      <c r="BW9255" s="677"/>
      <c r="BX9255" s="677"/>
      <c r="BY9255" s="677"/>
      <c r="BZ9255" s="677"/>
      <c r="CA9255" s="677"/>
      <c r="CB9255" s="677"/>
      <c r="CC9255" s="677"/>
      <c r="CD9255" s="677"/>
      <c r="CE9255" s="677"/>
      <c r="CF9255" s="677"/>
      <c r="CG9255" s="677"/>
    </row>
    <row r="9256" spans="1:85">
      <c r="A9256" s="54"/>
      <c r="B9256" s="54"/>
      <c r="C9256" s="103" t="s">
        <v>33</v>
      </c>
      <c r="D9256" s="195" t="s">
        <v>13979</v>
      </c>
      <c r="E9256" s="195" t="s">
        <v>13980</v>
      </c>
      <c r="F9256" s="103" t="s">
        <v>8149</v>
      </c>
      <c r="G9256" s="195" t="s">
        <v>13981</v>
      </c>
      <c r="H9256" s="195" t="s">
        <v>13982</v>
      </c>
      <c r="I9256" s="425">
        <v>891.52371400000004</v>
      </c>
      <c r="J9256" s="46" t="s">
        <v>39</v>
      </c>
      <c r="K9256" s="75" t="s">
        <v>32</v>
      </c>
      <c r="L9256" s="76">
        <f t="shared" si="495"/>
        <v>0</v>
      </c>
      <c r="M9256" s="454"/>
      <c r="N9256" s="454"/>
      <c r="O9256" s="454"/>
      <c r="P9256" s="454"/>
      <c r="Q9256" s="454"/>
      <c r="R9256" s="454"/>
      <c r="S9256" s="454"/>
      <c r="T9256" s="454"/>
      <c r="U9256" s="454"/>
      <c r="V9256" s="454"/>
      <c r="W9256" s="454"/>
      <c r="X9256" s="454"/>
      <c r="Y9256" s="677"/>
      <c r="Z9256" s="677"/>
      <c r="AA9256" s="677"/>
      <c r="AB9256" s="677"/>
      <c r="AC9256" s="677"/>
      <c r="AD9256" s="677"/>
      <c r="AE9256" s="677"/>
      <c r="AF9256" s="677"/>
      <c r="AG9256" s="677"/>
      <c r="AH9256" s="677"/>
      <c r="AI9256" s="677"/>
      <c r="AJ9256" s="677"/>
      <c r="AK9256" s="677"/>
      <c r="AL9256" s="677"/>
      <c r="AM9256" s="677"/>
      <c r="AN9256" s="677"/>
      <c r="AO9256" s="677"/>
      <c r="AP9256" s="677"/>
      <c r="AQ9256" s="677"/>
      <c r="AR9256" s="677"/>
      <c r="AS9256" s="677"/>
      <c r="AT9256" s="677"/>
      <c r="AU9256" s="677"/>
      <c r="AV9256" s="677"/>
      <c r="AW9256" s="677"/>
      <c r="AX9256" s="677"/>
      <c r="AY9256" s="677"/>
      <c r="AZ9256" s="677"/>
      <c r="BA9256" s="677"/>
      <c r="BB9256" s="677"/>
      <c r="BC9256" s="677"/>
      <c r="BD9256" s="677"/>
      <c r="BE9256" s="677"/>
      <c r="BF9256" s="677"/>
      <c r="BG9256" s="677"/>
      <c r="BH9256" s="677"/>
      <c r="BI9256" s="677"/>
      <c r="BJ9256" s="677"/>
      <c r="BK9256" s="677"/>
      <c r="BL9256" s="677"/>
      <c r="BM9256" s="677"/>
      <c r="BN9256" s="677"/>
      <c r="BO9256" s="677"/>
      <c r="BP9256" s="677"/>
      <c r="BQ9256" s="677"/>
      <c r="BR9256" s="677"/>
      <c r="BS9256" s="677"/>
      <c r="BT9256" s="677"/>
      <c r="BU9256" s="677"/>
      <c r="BV9256" s="677"/>
      <c r="BW9256" s="677"/>
      <c r="BX9256" s="677"/>
      <c r="BY9256" s="677"/>
      <c r="BZ9256" s="677"/>
      <c r="CA9256" s="677"/>
      <c r="CB9256" s="677"/>
      <c r="CC9256" s="677"/>
      <c r="CD9256" s="677"/>
      <c r="CE9256" s="677"/>
      <c r="CF9256" s="677"/>
      <c r="CG9256" s="677"/>
    </row>
    <row r="9257" spans="1:85">
      <c r="A9257" s="54"/>
      <c r="B9257" s="54"/>
      <c r="C9257" s="103"/>
      <c r="D9257" s="195"/>
      <c r="E9257" s="195"/>
      <c r="F9257" s="103"/>
      <c r="G9257" s="195"/>
      <c r="H9257" s="195"/>
      <c r="I9257" s="425"/>
      <c r="J9257" s="54"/>
      <c r="K9257" s="75" t="s">
        <v>34</v>
      </c>
      <c r="L9257" s="76">
        <f t="shared" si="495"/>
        <v>0</v>
      </c>
      <c r="M9257" s="454"/>
      <c r="N9257" s="454"/>
      <c r="O9257" s="454"/>
      <c r="P9257" s="454"/>
      <c r="Q9257" s="454"/>
      <c r="R9257" s="454"/>
      <c r="S9257" s="454"/>
      <c r="T9257" s="454"/>
      <c r="U9257" s="454"/>
      <c r="V9257" s="454"/>
      <c r="W9257" s="454"/>
      <c r="X9257" s="454"/>
      <c r="Y9257" s="677"/>
      <c r="Z9257" s="677"/>
      <c r="AA9257" s="677"/>
      <c r="AB9257" s="677"/>
      <c r="AC9257" s="677"/>
      <c r="AD9257" s="677"/>
      <c r="AE9257" s="677"/>
      <c r="AF9257" s="677"/>
      <c r="AG9257" s="677"/>
      <c r="AH9257" s="677"/>
      <c r="AI9257" s="677"/>
      <c r="AJ9257" s="677"/>
      <c r="AK9257" s="677"/>
      <c r="AL9257" s="677"/>
      <c r="AM9257" s="677"/>
      <c r="AN9257" s="677"/>
      <c r="AO9257" s="677"/>
      <c r="AP9257" s="677"/>
      <c r="AQ9257" s="677"/>
      <c r="AR9257" s="677"/>
      <c r="AS9257" s="677"/>
      <c r="AT9257" s="677"/>
      <c r="AU9257" s="677"/>
      <c r="AV9257" s="677"/>
      <c r="AW9257" s="677"/>
      <c r="AX9257" s="677"/>
      <c r="AY9257" s="677"/>
      <c r="AZ9257" s="677"/>
      <c r="BA9257" s="677"/>
      <c r="BB9257" s="677"/>
      <c r="BC9257" s="677"/>
      <c r="BD9257" s="677"/>
      <c r="BE9257" s="677"/>
      <c r="BF9257" s="677"/>
      <c r="BG9257" s="677"/>
      <c r="BH9257" s="677"/>
      <c r="BI9257" s="677"/>
      <c r="BJ9257" s="677"/>
      <c r="BK9257" s="677"/>
      <c r="BL9257" s="677"/>
      <c r="BM9257" s="677"/>
      <c r="BN9257" s="677"/>
      <c r="BO9257" s="677"/>
      <c r="BP9257" s="677"/>
      <c r="BQ9257" s="677"/>
      <c r="BR9257" s="677"/>
      <c r="BS9257" s="677"/>
      <c r="BT9257" s="677"/>
      <c r="BU9257" s="677"/>
      <c r="BV9257" s="677"/>
      <c r="BW9257" s="677"/>
      <c r="BX9257" s="677"/>
      <c r="BY9257" s="677"/>
      <c r="BZ9257" s="677"/>
      <c r="CA9257" s="677"/>
      <c r="CB9257" s="677"/>
      <c r="CC9257" s="677"/>
      <c r="CD9257" s="677"/>
      <c r="CE9257" s="677"/>
      <c r="CF9257" s="677"/>
      <c r="CG9257" s="677"/>
    </row>
    <row r="9258" spans="1:85">
      <c r="A9258" s="54"/>
      <c r="B9258" s="54"/>
      <c r="C9258" s="103"/>
      <c r="D9258" s="195"/>
      <c r="E9258" s="195"/>
      <c r="F9258" s="103"/>
      <c r="G9258" s="195"/>
      <c r="H9258" s="195"/>
      <c r="I9258" s="425"/>
      <c r="J9258" s="80"/>
      <c r="K9258" s="84" t="s">
        <v>36</v>
      </c>
      <c r="L9258" s="76">
        <f t="shared" si="495"/>
        <v>2</v>
      </c>
      <c r="M9258" s="254"/>
      <c r="N9258" s="254"/>
      <c r="O9258" s="254">
        <v>1</v>
      </c>
      <c r="P9258" s="254"/>
      <c r="Q9258" s="254"/>
      <c r="R9258" s="254"/>
      <c r="S9258" s="254">
        <v>1</v>
      </c>
      <c r="T9258" s="254"/>
      <c r="U9258" s="254"/>
      <c r="V9258" s="254"/>
      <c r="W9258" s="254"/>
      <c r="X9258" s="254"/>
      <c r="Y9258" s="677"/>
      <c r="Z9258" s="677"/>
      <c r="AA9258" s="677"/>
      <c r="AB9258" s="677"/>
      <c r="AC9258" s="677"/>
      <c r="AD9258" s="677"/>
      <c r="AE9258" s="677"/>
      <c r="AF9258" s="677"/>
      <c r="AG9258" s="677"/>
      <c r="AH9258" s="677"/>
      <c r="AI9258" s="677"/>
      <c r="AJ9258" s="677"/>
      <c r="AK9258" s="677"/>
      <c r="AL9258" s="677"/>
      <c r="AM9258" s="677"/>
      <c r="AN9258" s="677"/>
      <c r="AO9258" s="677"/>
      <c r="AP9258" s="677"/>
      <c r="AQ9258" s="677"/>
      <c r="AR9258" s="677"/>
      <c r="AS9258" s="677"/>
      <c r="AT9258" s="677"/>
      <c r="AU9258" s="677"/>
      <c r="AV9258" s="677"/>
      <c r="AW9258" s="677"/>
      <c r="AX9258" s="677"/>
      <c r="AY9258" s="677"/>
      <c r="AZ9258" s="677"/>
      <c r="BA9258" s="677"/>
      <c r="BB9258" s="677"/>
      <c r="BC9258" s="677"/>
      <c r="BD9258" s="677"/>
      <c r="BE9258" s="677"/>
      <c r="BF9258" s="677"/>
      <c r="BG9258" s="677"/>
      <c r="BH9258" s="677"/>
      <c r="BI9258" s="677"/>
      <c r="BJ9258" s="677"/>
      <c r="BK9258" s="677"/>
      <c r="BL9258" s="677"/>
      <c r="BM9258" s="677"/>
      <c r="BN9258" s="677"/>
      <c r="BO9258" s="677"/>
      <c r="BP9258" s="677"/>
      <c r="BQ9258" s="677"/>
      <c r="BR9258" s="677"/>
      <c r="BS9258" s="677"/>
      <c r="BT9258" s="677"/>
      <c r="BU9258" s="677"/>
      <c r="BV9258" s="677"/>
      <c r="BW9258" s="677"/>
      <c r="BX9258" s="677"/>
      <c r="BY9258" s="677"/>
      <c r="BZ9258" s="677"/>
      <c r="CA9258" s="677"/>
      <c r="CB9258" s="677"/>
      <c r="CC9258" s="677"/>
      <c r="CD9258" s="677"/>
      <c r="CE9258" s="677"/>
      <c r="CF9258" s="677"/>
      <c r="CG9258" s="677"/>
    </row>
    <row r="9259" spans="1:85">
      <c r="A9259" s="54"/>
      <c r="B9259" s="54"/>
      <c r="C9259" s="103" t="s">
        <v>33</v>
      </c>
      <c r="D9259" s="195" t="s">
        <v>13983</v>
      </c>
      <c r="E9259" s="195" t="s">
        <v>13984</v>
      </c>
      <c r="F9259" s="103" t="s">
        <v>13985</v>
      </c>
      <c r="G9259" s="195" t="s">
        <v>13986</v>
      </c>
      <c r="H9259" s="195" t="s">
        <v>13987</v>
      </c>
      <c r="I9259" s="425">
        <v>5843.92</v>
      </c>
      <c r="J9259" s="46" t="s">
        <v>39</v>
      </c>
      <c r="K9259" s="75" t="s">
        <v>32</v>
      </c>
      <c r="L9259" s="76">
        <f t="shared" si="495"/>
        <v>0</v>
      </c>
      <c r="M9259" s="454"/>
      <c r="N9259" s="454"/>
      <c r="O9259" s="454"/>
      <c r="P9259" s="454"/>
      <c r="Q9259" s="454"/>
      <c r="R9259" s="454"/>
      <c r="S9259" s="454"/>
      <c r="T9259" s="454"/>
      <c r="U9259" s="454"/>
      <c r="V9259" s="454"/>
      <c r="W9259" s="454"/>
      <c r="X9259" s="454"/>
      <c r="Y9259" s="677"/>
      <c r="Z9259" s="677"/>
      <c r="AA9259" s="677"/>
      <c r="AB9259" s="677"/>
      <c r="AC9259" s="677"/>
      <c r="AD9259" s="677"/>
      <c r="AE9259" s="677"/>
      <c r="AF9259" s="677"/>
      <c r="AG9259" s="677"/>
      <c r="AH9259" s="677"/>
      <c r="AI9259" s="677"/>
      <c r="AJ9259" s="677"/>
      <c r="AK9259" s="677"/>
      <c r="AL9259" s="677"/>
      <c r="AM9259" s="677"/>
      <c r="AN9259" s="677"/>
      <c r="AO9259" s="677"/>
      <c r="AP9259" s="677"/>
      <c r="AQ9259" s="677"/>
      <c r="AR9259" s="677"/>
      <c r="AS9259" s="677"/>
      <c r="AT9259" s="677"/>
      <c r="AU9259" s="677"/>
      <c r="AV9259" s="677"/>
      <c r="AW9259" s="677"/>
      <c r="AX9259" s="677"/>
      <c r="AY9259" s="677"/>
      <c r="AZ9259" s="677"/>
      <c r="BA9259" s="677"/>
      <c r="BB9259" s="677"/>
      <c r="BC9259" s="677"/>
      <c r="BD9259" s="677"/>
      <c r="BE9259" s="677"/>
      <c r="BF9259" s="677"/>
      <c r="BG9259" s="677"/>
      <c r="BH9259" s="677"/>
      <c r="BI9259" s="677"/>
      <c r="BJ9259" s="677"/>
      <c r="BK9259" s="677"/>
      <c r="BL9259" s="677"/>
      <c r="BM9259" s="677"/>
      <c r="BN9259" s="677"/>
      <c r="BO9259" s="677"/>
      <c r="BP9259" s="677"/>
      <c r="BQ9259" s="677"/>
      <c r="BR9259" s="677"/>
      <c r="BS9259" s="677"/>
      <c r="BT9259" s="677"/>
      <c r="BU9259" s="677"/>
      <c r="BV9259" s="677"/>
      <c r="BW9259" s="677"/>
      <c r="BX9259" s="677"/>
      <c r="BY9259" s="677"/>
      <c r="BZ9259" s="677"/>
      <c r="CA9259" s="677"/>
      <c r="CB9259" s="677"/>
      <c r="CC9259" s="677"/>
      <c r="CD9259" s="677"/>
      <c r="CE9259" s="677"/>
      <c r="CF9259" s="677"/>
      <c r="CG9259" s="677"/>
    </row>
    <row r="9260" spans="1:85">
      <c r="A9260" s="54"/>
      <c r="B9260" s="54"/>
      <c r="C9260" s="103"/>
      <c r="D9260" s="195"/>
      <c r="E9260" s="195"/>
      <c r="F9260" s="103"/>
      <c r="G9260" s="195"/>
      <c r="H9260" s="195"/>
      <c r="I9260" s="425"/>
      <c r="J9260" s="54"/>
      <c r="K9260" s="75" t="s">
        <v>34</v>
      </c>
      <c r="L9260" s="76">
        <f t="shared" si="495"/>
        <v>0</v>
      </c>
      <c r="M9260" s="454"/>
      <c r="N9260" s="454"/>
      <c r="O9260" s="454"/>
      <c r="P9260" s="454"/>
      <c r="Q9260" s="454"/>
      <c r="R9260" s="454"/>
      <c r="S9260" s="454"/>
      <c r="T9260" s="454"/>
      <c r="U9260" s="454"/>
      <c r="V9260" s="454"/>
      <c r="W9260" s="454"/>
      <c r="X9260" s="454"/>
      <c r="Y9260" s="677"/>
      <c r="Z9260" s="677"/>
      <c r="AA9260" s="677"/>
      <c r="AB9260" s="677"/>
      <c r="AC9260" s="677"/>
      <c r="AD9260" s="677"/>
      <c r="AE9260" s="677"/>
      <c r="AF9260" s="677"/>
      <c r="AG9260" s="677"/>
      <c r="AH9260" s="677"/>
      <c r="AI9260" s="677"/>
      <c r="AJ9260" s="677"/>
      <c r="AK9260" s="677"/>
      <c r="AL9260" s="677"/>
      <c r="AM9260" s="677"/>
      <c r="AN9260" s="677"/>
      <c r="AO9260" s="677"/>
      <c r="AP9260" s="677"/>
      <c r="AQ9260" s="677"/>
      <c r="AR9260" s="677"/>
      <c r="AS9260" s="677"/>
      <c r="AT9260" s="677"/>
      <c r="AU9260" s="677"/>
      <c r="AV9260" s="677"/>
      <c r="AW9260" s="677"/>
      <c r="AX9260" s="677"/>
      <c r="AY9260" s="677"/>
      <c r="AZ9260" s="677"/>
      <c r="BA9260" s="677"/>
      <c r="BB9260" s="677"/>
      <c r="BC9260" s="677"/>
      <c r="BD9260" s="677"/>
      <c r="BE9260" s="677"/>
      <c r="BF9260" s="677"/>
      <c r="BG9260" s="677"/>
      <c r="BH9260" s="677"/>
      <c r="BI9260" s="677"/>
      <c r="BJ9260" s="677"/>
      <c r="BK9260" s="677"/>
      <c r="BL9260" s="677"/>
      <c r="BM9260" s="677"/>
      <c r="BN9260" s="677"/>
      <c r="BO9260" s="677"/>
      <c r="BP9260" s="677"/>
      <c r="BQ9260" s="677"/>
      <c r="BR9260" s="677"/>
      <c r="BS9260" s="677"/>
      <c r="BT9260" s="677"/>
      <c r="BU9260" s="677"/>
      <c r="BV9260" s="677"/>
      <c r="BW9260" s="677"/>
      <c r="BX9260" s="677"/>
      <c r="BY9260" s="677"/>
      <c r="BZ9260" s="677"/>
      <c r="CA9260" s="677"/>
      <c r="CB9260" s="677"/>
      <c r="CC9260" s="677"/>
      <c r="CD9260" s="677"/>
      <c r="CE9260" s="677"/>
      <c r="CF9260" s="677"/>
      <c r="CG9260" s="677"/>
    </row>
    <row r="9261" spans="1:85">
      <c r="A9261" s="54"/>
      <c r="B9261" s="54"/>
      <c r="C9261" s="103"/>
      <c r="D9261" s="195"/>
      <c r="E9261" s="195"/>
      <c r="F9261" s="103"/>
      <c r="G9261" s="195"/>
      <c r="H9261" s="195"/>
      <c r="I9261" s="425"/>
      <c r="J9261" s="80"/>
      <c r="K9261" s="84" t="s">
        <v>36</v>
      </c>
      <c r="L9261" s="76">
        <f t="shared" si="495"/>
        <v>2</v>
      </c>
      <c r="M9261" s="254"/>
      <c r="N9261" s="254"/>
      <c r="O9261" s="254"/>
      <c r="P9261" s="254"/>
      <c r="Q9261" s="254"/>
      <c r="R9261" s="254"/>
      <c r="S9261" s="254"/>
      <c r="T9261" s="254">
        <v>2</v>
      </c>
      <c r="U9261" s="254"/>
      <c r="V9261" s="254"/>
      <c r="W9261" s="254"/>
      <c r="X9261" s="254"/>
      <c r="Y9261" s="677"/>
      <c r="Z9261" s="677"/>
      <c r="AA9261" s="677"/>
      <c r="AB9261" s="677"/>
      <c r="AC9261" s="677"/>
      <c r="AD9261" s="677"/>
      <c r="AE9261" s="677"/>
      <c r="AF9261" s="677"/>
      <c r="AG9261" s="677"/>
      <c r="AH9261" s="677"/>
      <c r="AI9261" s="677"/>
      <c r="AJ9261" s="677"/>
      <c r="AK9261" s="677"/>
      <c r="AL9261" s="677"/>
      <c r="AM9261" s="677"/>
      <c r="AN9261" s="677"/>
      <c r="AO9261" s="677"/>
      <c r="AP9261" s="677"/>
      <c r="AQ9261" s="677"/>
      <c r="AR9261" s="677"/>
      <c r="AS9261" s="677"/>
      <c r="AT9261" s="677"/>
      <c r="AU9261" s="677"/>
      <c r="AV9261" s="677"/>
      <c r="AW9261" s="677"/>
      <c r="AX9261" s="677"/>
      <c r="AY9261" s="677"/>
      <c r="AZ9261" s="677"/>
      <c r="BA9261" s="677"/>
      <c r="BB9261" s="677"/>
      <c r="BC9261" s="677"/>
      <c r="BD9261" s="677"/>
      <c r="BE9261" s="677"/>
      <c r="BF9261" s="677"/>
      <c r="BG9261" s="677"/>
      <c r="BH9261" s="677"/>
      <c r="BI9261" s="677"/>
      <c r="BJ9261" s="677"/>
      <c r="BK9261" s="677"/>
      <c r="BL9261" s="677"/>
      <c r="BM9261" s="677"/>
      <c r="BN9261" s="677"/>
      <c r="BO9261" s="677"/>
      <c r="BP9261" s="677"/>
      <c r="BQ9261" s="677"/>
      <c r="BR9261" s="677"/>
      <c r="BS9261" s="677"/>
      <c r="BT9261" s="677"/>
      <c r="BU9261" s="677"/>
      <c r="BV9261" s="677"/>
      <c r="BW9261" s="677"/>
      <c r="BX9261" s="677"/>
      <c r="BY9261" s="677"/>
      <c r="BZ9261" s="677"/>
      <c r="CA9261" s="677"/>
      <c r="CB9261" s="677"/>
      <c r="CC9261" s="677"/>
      <c r="CD9261" s="677"/>
      <c r="CE9261" s="677"/>
      <c r="CF9261" s="677"/>
      <c r="CG9261" s="677"/>
    </row>
    <row r="9262" spans="1:85">
      <c r="A9262" s="54"/>
      <c r="B9262" s="54"/>
      <c r="C9262" s="103" t="s">
        <v>33</v>
      </c>
      <c r="D9262" s="195" t="s">
        <v>13988</v>
      </c>
      <c r="E9262" s="195" t="s">
        <v>13989</v>
      </c>
      <c r="F9262" s="103" t="s">
        <v>13990</v>
      </c>
      <c r="G9262" s="195" t="s">
        <v>13991</v>
      </c>
      <c r="H9262" s="195" t="s">
        <v>13992</v>
      </c>
      <c r="I9262" s="425">
        <v>0</v>
      </c>
      <c r="J9262" s="46" t="s">
        <v>39</v>
      </c>
      <c r="K9262" s="75" t="s">
        <v>32</v>
      </c>
      <c r="L9262" s="76">
        <f t="shared" si="495"/>
        <v>0</v>
      </c>
      <c r="M9262" s="454"/>
      <c r="N9262" s="454"/>
      <c r="O9262" s="454"/>
      <c r="P9262" s="454"/>
      <c r="Q9262" s="454"/>
      <c r="R9262" s="454"/>
      <c r="S9262" s="454"/>
      <c r="T9262" s="454"/>
      <c r="U9262" s="454"/>
      <c r="V9262" s="454"/>
      <c r="W9262" s="454"/>
      <c r="X9262" s="454"/>
      <c r="Y9262" s="677"/>
      <c r="Z9262" s="677"/>
      <c r="AA9262" s="677"/>
      <c r="AB9262" s="677"/>
      <c r="AC9262" s="677"/>
      <c r="AD9262" s="677"/>
      <c r="AE9262" s="677"/>
      <c r="AF9262" s="677"/>
      <c r="AG9262" s="677"/>
      <c r="AH9262" s="677"/>
      <c r="AI9262" s="677"/>
      <c r="AJ9262" s="677"/>
      <c r="AK9262" s="677"/>
      <c r="AL9262" s="677"/>
      <c r="AM9262" s="677"/>
      <c r="AN9262" s="677"/>
      <c r="AO9262" s="677"/>
      <c r="AP9262" s="677"/>
      <c r="AQ9262" s="677"/>
      <c r="AR9262" s="677"/>
      <c r="AS9262" s="677"/>
      <c r="AT9262" s="677"/>
      <c r="AU9262" s="677"/>
      <c r="AV9262" s="677"/>
      <c r="AW9262" s="677"/>
      <c r="AX9262" s="677"/>
      <c r="AY9262" s="677"/>
      <c r="AZ9262" s="677"/>
      <c r="BA9262" s="677"/>
      <c r="BB9262" s="677"/>
      <c r="BC9262" s="677"/>
      <c r="BD9262" s="677"/>
      <c r="BE9262" s="677"/>
      <c r="BF9262" s="677"/>
      <c r="BG9262" s="677"/>
      <c r="BH9262" s="677"/>
      <c r="BI9262" s="677"/>
      <c r="BJ9262" s="677"/>
      <c r="BK9262" s="677"/>
      <c r="BL9262" s="677"/>
      <c r="BM9262" s="677"/>
      <c r="BN9262" s="677"/>
      <c r="BO9262" s="677"/>
      <c r="BP9262" s="677"/>
      <c r="BQ9262" s="677"/>
      <c r="BR9262" s="677"/>
      <c r="BS9262" s="677"/>
      <c r="BT9262" s="677"/>
      <c r="BU9262" s="677"/>
      <c r="BV9262" s="677"/>
      <c r="BW9262" s="677"/>
      <c r="BX9262" s="677"/>
      <c r="BY9262" s="677"/>
      <c r="BZ9262" s="677"/>
      <c r="CA9262" s="677"/>
      <c r="CB9262" s="677"/>
      <c r="CC9262" s="677"/>
      <c r="CD9262" s="677"/>
      <c r="CE9262" s="677"/>
      <c r="CF9262" s="677"/>
      <c r="CG9262" s="677"/>
    </row>
    <row r="9263" spans="1:85">
      <c r="A9263" s="54"/>
      <c r="B9263" s="54"/>
      <c r="C9263" s="103"/>
      <c r="D9263" s="195"/>
      <c r="E9263" s="195"/>
      <c r="F9263" s="103"/>
      <c r="G9263" s="195"/>
      <c r="H9263" s="195"/>
      <c r="I9263" s="425"/>
      <c r="J9263" s="54"/>
      <c r="K9263" s="75" t="s">
        <v>34</v>
      </c>
      <c r="L9263" s="76">
        <f t="shared" si="495"/>
        <v>0</v>
      </c>
      <c r="M9263" s="454"/>
      <c r="N9263" s="454"/>
      <c r="O9263" s="454"/>
      <c r="P9263" s="454"/>
      <c r="Q9263" s="454"/>
      <c r="R9263" s="454"/>
      <c r="S9263" s="454"/>
      <c r="T9263" s="454"/>
      <c r="U9263" s="454"/>
      <c r="V9263" s="454"/>
      <c r="W9263" s="454"/>
      <c r="X9263" s="454"/>
      <c r="Y9263" s="677"/>
      <c r="Z9263" s="677"/>
      <c r="AA9263" s="677"/>
      <c r="AB9263" s="677"/>
      <c r="AC9263" s="677"/>
      <c r="AD9263" s="677"/>
      <c r="AE9263" s="677"/>
      <c r="AF9263" s="677"/>
      <c r="AG9263" s="677"/>
      <c r="AH9263" s="677"/>
      <c r="AI9263" s="677"/>
      <c r="AJ9263" s="677"/>
      <c r="AK9263" s="677"/>
      <c r="AL9263" s="677"/>
      <c r="AM9263" s="677"/>
      <c r="AN9263" s="677"/>
      <c r="AO9263" s="677"/>
      <c r="AP9263" s="677"/>
      <c r="AQ9263" s="677"/>
      <c r="AR9263" s="677"/>
      <c r="AS9263" s="677"/>
      <c r="AT9263" s="677"/>
      <c r="AU9263" s="677"/>
      <c r="AV9263" s="677"/>
      <c r="AW9263" s="677"/>
      <c r="AX9263" s="677"/>
      <c r="AY9263" s="677"/>
      <c r="AZ9263" s="677"/>
      <c r="BA9263" s="677"/>
      <c r="BB9263" s="677"/>
      <c r="BC9263" s="677"/>
      <c r="BD9263" s="677"/>
      <c r="BE9263" s="677"/>
      <c r="BF9263" s="677"/>
      <c r="BG9263" s="677"/>
      <c r="BH9263" s="677"/>
      <c r="BI9263" s="677"/>
      <c r="BJ9263" s="677"/>
      <c r="BK9263" s="677"/>
      <c r="BL9263" s="677"/>
      <c r="BM9263" s="677"/>
      <c r="BN9263" s="677"/>
      <c r="BO9263" s="677"/>
      <c r="BP9263" s="677"/>
      <c r="BQ9263" s="677"/>
      <c r="BR9263" s="677"/>
      <c r="BS9263" s="677"/>
      <c r="BT9263" s="677"/>
      <c r="BU9263" s="677"/>
      <c r="BV9263" s="677"/>
      <c r="BW9263" s="677"/>
      <c r="BX9263" s="677"/>
      <c r="BY9263" s="677"/>
      <c r="BZ9263" s="677"/>
      <c r="CA9263" s="677"/>
      <c r="CB9263" s="677"/>
      <c r="CC9263" s="677"/>
      <c r="CD9263" s="677"/>
      <c r="CE9263" s="677"/>
      <c r="CF9263" s="677"/>
      <c r="CG9263" s="677"/>
    </row>
    <row r="9264" spans="1:85">
      <c r="A9264" s="54"/>
      <c r="B9264" s="54"/>
      <c r="C9264" s="103"/>
      <c r="D9264" s="195"/>
      <c r="E9264" s="195"/>
      <c r="F9264" s="103"/>
      <c r="G9264" s="195"/>
      <c r="H9264" s="195"/>
      <c r="I9264" s="425"/>
      <c r="J9264" s="80"/>
      <c r="K9264" s="84" t="s">
        <v>36</v>
      </c>
      <c r="L9264" s="76">
        <f t="shared" si="495"/>
        <v>2</v>
      </c>
      <c r="M9264" s="254"/>
      <c r="N9264" s="254"/>
      <c r="O9264" s="254">
        <v>2</v>
      </c>
      <c r="P9264" s="254"/>
      <c r="Q9264" s="254"/>
      <c r="R9264" s="254"/>
      <c r="S9264" s="254"/>
      <c r="T9264" s="254"/>
      <c r="U9264" s="254"/>
      <c r="V9264" s="254"/>
      <c r="W9264" s="254"/>
      <c r="X9264" s="254"/>
      <c r="Y9264" s="677"/>
      <c r="Z9264" s="677"/>
      <c r="AA9264" s="677"/>
      <c r="AB9264" s="677"/>
      <c r="AC9264" s="677"/>
      <c r="AD9264" s="677"/>
      <c r="AE9264" s="677"/>
      <c r="AF9264" s="677"/>
      <c r="AG9264" s="677"/>
      <c r="AH9264" s="677"/>
      <c r="AI9264" s="677"/>
      <c r="AJ9264" s="677"/>
      <c r="AK9264" s="677"/>
      <c r="AL9264" s="677"/>
      <c r="AM9264" s="677"/>
      <c r="AN9264" s="677"/>
      <c r="AO9264" s="677"/>
      <c r="AP9264" s="677"/>
      <c r="AQ9264" s="677"/>
      <c r="AR9264" s="677"/>
      <c r="AS9264" s="677"/>
      <c r="AT9264" s="677"/>
      <c r="AU9264" s="677"/>
      <c r="AV9264" s="677"/>
      <c r="AW9264" s="677"/>
      <c r="AX9264" s="677"/>
      <c r="AY9264" s="677"/>
      <c r="AZ9264" s="677"/>
      <c r="BA9264" s="677"/>
      <c r="BB9264" s="677"/>
      <c r="BC9264" s="677"/>
      <c r="BD9264" s="677"/>
      <c r="BE9264" s="677"/>
      <c r="BF9264" s="677"/>
      <c r="BG9264" s="677"/>
      <c r="BH9264" s="677"/>
      <c r="BI9264" s="677"/>
      <c r="BJ9264" s="677"/>
      <c r="BK9264" s="677"/>
      <c r="BL9264" s="677"/>
      <c r="BM9264" s="677"/>
      <c r="BN9264" s="677"/>
      <c r="BO9264" s="677"/>
      <c r="BP9264" s="677"/>
      <c r="BQ9264" s="677"/>
      <c r="BR9264" s="677"/>
      <c r="BS9264" s="677"/>
      <c r="BT9264" s="677"/>
      <c r="BU9264" s="677"/>
      <c r="BV9264" s="677"/>
      <c r="BW9264" s="677"/>
      <c r="BX9264" s="677"/>
      <c r="BY9264" s="677"/>
      <c r="BZ9264" s="677"/>
      <c r="CA9264" s="677"/>
      <c r="CB9264" s="677"/>
      <c r="CC9264" s="677"/>
      <c r="CD9264" s="677"/>
      <c r="CE9264" s="677"/>
      <c r="CF9264" s="677"/>
      <c r="CG9264" s="677"/>
    </row>
    <row r="9265" spans="1:85">
      <c r="A9265" s="54"/>
      <c r="B9265" s="54"/>
      <c r="C9265" s="103" t="s">
        <v>33</v>
      </c>
      <c r="D9265" s="195" t="s">
        <v>13969</v>
      </c>
      <c r="E9265" s="195" t="s">
        <v>13993</v>
      </c>
      <c r="F9265" s="103" t="s">
        <v>13971</v>
      </c>
      <c r="G9265" s="195" t="s">
        <v>13972</v>
      </c>
      <c r="H9265" s="195" t="s">
        <v>13973</v>
      </c>
      <c r="I9265" s="425">
        <v>144733.12899999999</v>
      </c>
      <c r="J9265" s="46" t="s">
        <v>39</v>
      </c>
      <c r="K9265" s="75" t="s">
        <v>32</v>
      </c>
      <c r="L9265" s="76">
        <f t="shared" si="495"/>
        <v>3</v>
      </c>
      <c r="M9265" s="454"/>
      <c r="N9265" s="454"/>
      <c r="O9265" s="454">
        <v>1</v>
      </c>
      <c r="P9265" s="454"/>
      <c r="Q9265" s="454"/>
      <c r="R9265" s="454"/>
      <c r="S9265" s="454">
        <v>1</v>
      </c>
      <c r="T9265" s="454">
        <v>1</v>
      </c>
      <c r="U9265" s="454"/>
      <c r="V9265" s="454"/>
      <c r="W9265" s="454"/>
      <c r="X9265" s="454"/>
      <c r="Y9265" s="677"/>
      <c r="Z9265" s="677"/>
      <c r="AA9265" s="677"/>
      <c r="AB9265" s="677"/>
      <c r="AC9265" s="677"/>
      <c r="AD9265" s="677"/>
      <c r="AE9265" s="677"/>
      <c r="AF9265" s="677"/>
      <c r="AG9265" s="677"/>
      <c r="AH9265" s="677"/>
      <c r="AI9265" s="677"/>
      <c r="AJ9265" s="677"/>
      <c r="AK9265" s="677"/>
      <c r="AL9265" s="677"/>
      <c r="AM9265" s="677"/>
      <c r="AN9265" s="677"/>
      <c r="AO9265" s="677"/>
      <c r="AP9265" s="677"/>
      <c r="AQ9265" s="677"/>
      <c r="AR9265" s="677"/>
      <c r="AS9265" s="677"/>
      <c r="AT9265" s="677"/>
      <c r="AU9265" s="677"/>
      <c r="AV9265" s="677"/>
      <c r="AW9265" s="677"/>
      <c r="AX9265" s="677"/>
      <c r="AY9265" s="677"/>
      <c r="AZ9265" s="677"/>
      <c r="BA9265" s="677"/>
      <c r="BB9265" s="677"/>
      <c r="BC9265" s="677"/>
      <c r="BD9265" s="677"/>
      <c r="BE9265" s="677"/>
      <c r="BF9265" s="677"/>
      <c r="BG9265" s="677"/>
      <c r="BH9265" s="677"/>
      <c r="BI9265" s="677"/>
      <c r="BJ9265" s="677"/>
      <c r="BK9265" s="677"/>
      <c r="BL9265" s="677"/>
      <c r="BM9265" s="677"/>
      <c r="BN9265" s="677"/>
      <c r="BO9265" s="677"/>
      <c r="BP9265" s="677"/>
      <c r="BQ9265" s="677"/>
      <c r="BR9265" s="677"/>
      <c r="BS9265" s="677"/>
      <c r="BT9265" s="677"/>
      <c r="BU9265" s="677"/>
      <c r="BV9265" s="677"/>
      <c r="BW9265" s="677"/>
      <c r="BX9265" s="677"/>
      <c r="BY9265" s="677"/>
      <c r="BZ9265" s="677"/>
      <c r="CA9265" s="677"/>
      <c r="CB9265" s="677"/>
      <c r="CC9265" s="677"/>
      <c r="CD9265" s="677"/>
      <c r="CE9265" s="677"/>
      <c r="CF9265" s="677"/>
      <c r="CG9265" s="677"/>
    </row>
    <row r="9266" spans="1:85">
      <c r="A9266" s="54"/>
      <c r="B9266" s="54"/>
      <c r="C9266" s="103"/>
      <c r="D9266" s="195"/>
      <c r="E9266" s="195"/>
      <c r="F9266" s="103"/>
      <c r="G9266" s="195"/>
      <c r="H9266" s="195"/>
      <c r="I9266" s="425"/>
      <c r="J9266" s="54"/>
      <c r="K9266" s="75" t="s">
        <v>34</v>
      </c>
      <c r="L9266" s="76">
        <f t="shared" si="495"/>
        <v>0</v>
      </c>
      <c r="M9266" s="454"/>
      <c r="N9266" s="454"/>
      <c r="O9266" s="454"/>
      <c r="P9266" s="454"/>
      <c r="Q9266" s="454"/>
      <c r="R9266" s="454"/>
      <c r="S9266" s="454"/>
      <c r="T9266" s="454"/>
      <c r="U9266" s="454"/>
      <c r="V9266" s="454"/>
      <c r="W9266" s="454"/>
      <c r="X9266" s="454"/>
      <c r="Y9266" s="677"/>
      <c r="Z9266" s="677"/>
      <c r="AA9266" s="677"/>
      <c r="AB9266" s="677"/>
      <c r="AC9266" s="677"/>
      <c r="AD9266" s="677"/>
      <c r="AE9266" s="677"/>
      <c r="AF9266" s="677"/>
      <c r="AG9266" s="677"/>
      <c r="AH9266" s="677"/>
      <c r="AI9266" s="677"/>
      <c r="AJ9266" s="677"/>
      <c r="AK9266" s="677"/>
      <c r="AL9266" s="677"/>
      <c r="AM9266" s="677"/>
      <c r="AN9266" s="677"/>
      <c r="AO9266" s="677"/>
      <c r="AP9266" s="677"/>
      <c r="AQ9266" s="677"/>
      <c r="AR9266" s="677"/>
      <c r="AS9266" s="677"/>
      <c r="AT9266" s="677"/>
      <c r="AU9266" s="677"/>
      <c r="AV9266" s="677"/>
      <c r="AW9266" s="677"/>
      <c r="AX9266" s="677"/>
      <c r="AY9266" s="677"/>
      <c r="AZ9266" s="677"/>
      <c r="BA9266" s="677"/>
      <c r="BB9266" s="677"/>
      <c r="BC9266" s="677"/>
      <c r="BD9266" s="677"/>
      <c r="BE9266" s="677"/>
      <c r="BF9266" s="677"/>
      <c r="BG9266" s="677"/>
      <c r="BH9266" s="677"/>
      <c r="BI9266" s="677"/>
      <c r="BJ9266" s="677"/>
      <c r="BK9266" s="677"/>
      <c r="BL9266" s="677"/>
      <c r="BM9266" s="677"/>
      <c r="BN9266" s="677"/>
      <c r="BO9266" s="677"/>
      <c r="BP9266" s="677"/>
      <c r="BQ9266" s="677"/>
      <c r="BR9266" s="677"/>
      <c r="BS9266" s="677"/>
      <c r="BT9266" s="677"/>
      <c r="BU9266" s="677"/>
      <c r="BV9266" s="677"/>
      <c r="BW9266" s="677"/>
      <c r="BX9266" s="677"/>
      <c r="BY9266" s="677"/>
      <c r="BZ9266" s="677"/>
      <c r="CA9266" s="677"/>
      <c r="CB9266" s="677"/>
      <c r="CC9266" s="677"/>
      <c r="CD9266" s="677"/>
      <c r="CE9266" s="677"/>
      <c r="CF9266" s="677"/>
      <c r="CG9266" s="677"/>
    </row>
    <row r="9267" spans="1:85">
      <c r="A9267" s="54"/>
      <c r="B9267" s="54"/>
      <c r="C9267" s="103"/>
      <c r="D9267" s="195"/>
      <c r="E9267" s="195"/>
      <c r="F9267" s="103"/>
      <c r="G9267" s="195"/>
      <c r="H9267" s="195"/>
      <c r="I9267" s="425"/>
      <c r="J9267" s="80"/>
      <c r="K9267" s="84" t="s">
        <v>36</v>
      </c>
      <c r="L9267" s="76">
        <f t="shared" si="495"/>
        <v>0</v>
      </c>
      <c r="M9267" s="254"/>
      <c r="N9267" s="254"/>
      <c r="O9267" s="254"/>
      <c r="P9267" s="254"/>
      <c r="Q9267" s="254"/>
      <c r="R9267" s="254"/>
      <c r="S9267" s="254"/>
      <c r="T9267" s="254"/>
      <c r="U9267" s="254"/>
      <c r="V9267" s="254"/>
      <c r="W9267" s="254"/>
      <c r="X9267" s="254"/>
      <c r="Y9267" s="677"/>
      <c r="Z9267" s="677"/>
      <c r="AA9267" s="677"/>
      <c r="AB9267" s="677"/>
      <c r="AC9267" s="677"/>
      <c r="AD9267" s="677"/>
      <c r="AE9267" s="677"/>
      <c r="AF9267" s="677"/>
      <c r="AG9267" s="677"/>
      <c r="AH9267" s="677"/>
      <c r="AI9267" s="677"/>
      <c r="AJ9267" s="677"/>
      <c r="AK9267" s="677"/>
      <c r="AL9267" s="677"/>
      <c r="AM9267" s="677"/>
      <c r="AN9267" s="677"/>
      <c r="AO9267" s="677"/>
      <c r="AP9267" s="677"/>
      <c r="AQ9267" s="677"/>
      <c r="AR9267" s="677"/>
      <c r="AS9267" s="677"/>
      <c r="AT9267" s="677"/>
      <c r="AU9267" s="677"/>
      <c r="AV9267" s="677"/>
      <c r="AW9267" s="677"/>
      <c r="AX9267" s="677"/>
      <c r="AY9267" s="677"/>
      <c r="AZ9267" s="677"/>
      <c r="BA9267" s="677"/>
      <c r="BB9267" s="677"/>
      <c r="BC9267" s="677"/>
      <c r="BD9267" s="677"/>
      <c r="BE9267" s="677"/>
      <c r="BF9267" s="677"/>
      <c r="BG9267" s="677"/>
      <c r="BH9267" s="677"/>
      <c r="BI9267" s="677"/>
      <c r="BJ9267" s="677"/>
      <c r="BK9267" s="677"/>
      <c r="BL9267" s="677"/>
      <c r="BM9267" s="677"/>
      <c r="BN9267" s="677"/>
      <c r="BO9267" s="677"/>
      <c r="BP9267" s="677"/>
      <c r="BQ9267" s="677"/>
      <c r="BR9267" s="677"/>
      <c r="BS9267" s="677"/>
      <c r="BT9267" s="677"/>
      <c r="BU9267" s="677"/>
      <c r="BV9267" s="677"/>
      <c r="BW9267" s="677"/>
      <c r="BX9267" s="677"/>
      <c r="BY9267" s="677"/>
      <c r="BZ9267" s="677"/>
      <c r="CA9267" s="677"/>
      <c r="CB9267" s="677"/>
      <c r="CC9267" s="677"/>
      <c r="CD9267" s="677"/>
      <c r="CE9267" s="677"/>
      <c r="CF9267" s="677"/>
      <c r="CG9267" s="677"/>
    </row>
    <row r="9268" spans="1:85">
      <c r="A9268" s="54"/>
      <c r="B9268" s="54"/>
      <c r="C9268" s="103" t="s">
        <v>33</v>
      </c>
      <c r="D9268" s="195" t="s">
        <v>13994</v>
      </c>
      <c r="E9268" s="195" t="s">
        <v>13995</v>
      </c>
      <c r="F9268" s="103" t="s">
        <v>13996</v>
      </c>
      <c r="G9268" s="195" t="s">
        <v>13997</v>
      </c>
      <c r="H9268" s="195" t="s">
        <v>13998</v>
      </c>
      <c r="I9268" s="425">
        <v>0</v>
      </c>
      <c r="J9268" s="46" t="s">
        <v>39</v>
      </c>
      <c r="K9268" s="75" t="s">
        <v>32</v>
      </c>
      <c r="L9268" s="76">
        <f t="shared" si="495"/>
        <v>0</v>
      </c>
      <c r="M9268" s="254"/>
      <c r="N9268" s="254"/>
      <c r="O9268" s="254"/>
      <c r="P9268" s="254"/>
      <c r="Q9268" s="254"/>
      <c r="R9268" s="254"/>
      <c r="S9268" s="254"/>
      <c r="T9268" s="254"/>
      <c r="U9268" s="254"/>
      <c r="V9268" s="254"/>
      <c r="W9268" s="254"/>
      <c r="X9268" s="254"/>
      <c r="Y9268" s="677"/>
      <c r="Z9268" s="677"/>
      <c r="AA9268" s="677"/>
      <c r="AB9268" s="677"/>
      <c r="AC9268" s="677"/>
      <c r="AD9268" s="677"/>
      <c r="AE9268" s="677"/>
      <c r="AF9268" s="677"/>
      <c r="AG9268" s="677"/>
      <c r="AH9268" s="677"/>
      <c r="AI9268" s="677"/>
      <c r="AJ9268" s="677"/>
      <c r="AK9268" s="677"/>
      <c r="AL9268" s="677"/>
      <c r="AM9268" s="677"/>
      <c r="AN9268" s="677"/>
      <c r="AO9268" s="677"/>
      <c r="AP9268" s="677"/>
      <c r="AQ9268" s="677"/>
      <c r="AR9268" s="677"/>
      <c r="AS9268" s="677"/>
      <c r="AT9268" s="677"/>
      <c r="AU9268" s="677"/>
      <c r="AV9268" s="677"/>
      <c r="AW9268" s="677"/>
      <c r="AX9268" s="677"/>
      <c r="AY9268" s="677"/>
      <c r="AZ9268" s="677"/>
      <c r="BA9268" s="677"/>
      <c r="BB9268" s="677"/>
      <c r="BC9268" s="677"/>
      <c r="BD9268" s="677"/>
      <c r="BE9268" s="677"/>
      <c r="BF9268" s="677"/>
      <c r="BG9268" s="677"/>
      <c r="BH9268" s="677"/>
      <c r="BI9268" s="677"/>
      <c r="BJ9268" s="677"/>
      <c r="BK9268" s="677"/>
      <c r="BL9268" s="677"/>
      <c r="BM9268" s="677"/>
      <c r="BN9268" s="677"/>
      <c r="BO9268" s="677"/>
      <c r="BP9268" s="677"/>
      <c r="BQ9268" s="677"/>
      <c r="BR9268" s="677"/>
      <c r="BS9268" s="677"/>
      <c r="BT9268" s="677"/>
      <c r="BU9268" s="677"/>
      <c r="BV9268" s="677"/>
      <c r="BW9268" s="677"/>
      <c r="BX9268" s="677"/>
      <c r="BY9268" s="677"/>
      <c r="BZ9268" s="677"/>
      <c r="CA9268" s="677"/>
      <c r="CB9268" s="677"/>
      <c r="CC9268" s="677"/>
      <c r="CD9268" s="677"/>
      <c r="CE9268" s="677"/>
      <c r="CF9268" s="677"/>
      <c r="CG9268" s="677"/>
    </row>
    <row r="9269" spans="1:85">
      <c r="A9269" s="54"/>
      <c r="B9269" s="54"/>
      <c r="C9269" s="103"/>
      <c r="D9269" s="195"/>
      <c r="E9269" s="195"/>
      <c r="F9269" s="103"/>
      <c r="G9269" s="195"/>
      <c r="H9269" s="195"/>
      <c r="I9269" s="425"/>
      <c r="J9269" s="54"/>
      <c r="K9269" s="75" t="s">
        <v>34</v>
      </c>
      <c r="L9269" s="76">
        <f t="shared" si="495"/>
        <v>0</v>
      </c>
      <c r="M9269" s="254"/>
      <c r="N9269" s="254"/>
      <c r="O9269" s="254"/>
      <c r="P9269" s="254"/>
      <c r="Q9269" s="254"/>
      <c r="R9269" s="254"/>
      <c r="S9269" s="254"/>
      <c r="T9269" s="254"/>
      <c r="U9269" s="254"/>
      <c r="V9269" s="254"/>
      <c r="W9269" s="254"/>
      <c r="X9269" s="254"/>
      <c r="Y9269" s="677"/>
      <c r="Z9269" s="677"/>
      <c r="AA9269" s="677"/>
      <c r="AB9269" s="677"/>
      <c r="AC9269" s="677"/>
      <c r="AD9269" s="677"/>
      <c r="AE9269" s="677"/>
      <c r="AF9269" s="677"/>
      <c r="AG9269" s="677"/>
      <c r="AH9269" s="677"/>
      <c r="AI9269" s="677"/>
      <c r="AJ9269" s="677"/>
      <c r="AK9269" s="677"/>
      <c r="AL9269" s="677"/>
      <c r="AM9269" s="677"/>
      <c r="AN9269" s="677"/>
      <c r="AO9269" s="677"/>
      <c r="AP9269" s="677"/>
      <c r="AQ9269" s="677"/>
      <c r="AR9269" s="677"/>
      <c r="AS9269" s="677"/>
      <c r="AT9269" s="677"/>
      <c r="AU9269" s="677"/>
      <c r="AV9269" s="677"/>
      <c r="AW9269" s="677"/>
      <c r="AX9269" s="677"/>
      <c r="AY9269" s="677"/>
      <c r="AZ9269" s="677"/>
      <c r="BA9269" s="677"/>
      <c r="BB9269" s="677"/>
      <c r="BC9269" s="677"/>
      <c r="BD9269" s="677"/>
      <c r="BE9269" s="677"/>
      <c r="BF9269" s="677"/>
      <c r="BG9269" s="677"/>
      <c r="BH9269" s="677"/>
      <c r="BI9269" s="677"/>
      <c r="BJ9269" s="677"/>
      <c r="BK9269" s="677"/>
      <c r="BL9269" s="677"/>
      <c r="BM9269" s="677"/>
      <c r="BN9269" s="677"/>
      <c r="BO9269" s="677"/>
      <c r="BP9269" s="677"/>
      <c r="BQ9269" s="677"/>
      <c r="BR9269" s="677"/>
      <c r="BS9269" s="677"/>
      <c r="BT9269" s="677"/>
      <c r="BU9269" s="677"/>
      <c r="BV9269" s="677"/>
      <c r="BW9269" s="677"/>
      <c r="BX9269" s="677"/>
      <c r="BY9269" s="677"/>
      <c r="BZ9269" s="677"/>
      <c r="CA9269" s="677"/>
      <c r="CB9269" s="677"/>
      <c r="CC9269" s="677"/>
      <c r="CD9269" s="677"/>
      <c r="CE9269" s="677"/>
      <c r="CF9269" s="677"/>
      <c r="CG9269" s="677"/>
    </row>
    <row r="9270" spans="1:85">
      <c r="A9270" s="54"/>
      <c r="B9270" s="54"/>
      <c r="C9270" s="103"/>
      <c r="D9270" s="195"/>
      <c r="E9270" s="195"/>
      <c r="F9270" s="103"/>
      <c r="G9270" s="195"/>
      <c r="H9270" s="195"/>
      <c r="I9270" s="425"/>
      <c r="J9270" s="80"/>
      <c r="K9270" s="84" t="s">
        <v>36</v>
      </c>
      <c r="L9270" s="76">
        <f t="shared" si="495"/>
        <v>2</v>
      </c>
      <c r="M9270" s="254"/>
      <c r="N9270" s="254"/>
      <c r="O9270" s="254"/>
      <c r="P9270" s="254"/>
      <c r="Q9270" s="254"/>
      <c r="R9270" s="254"/>
      <c r="S9270" s="254"/>
      <c r="T9270" s="254">
        <v>2</v>
      </c>
      <c r="U9270" s="254"/>
      <c r="V9270" s="254"/>
      <c r="W9270" s="254"/>
      <c r="X9270" s="254"/>
      <c r="Y9270" s="677"/>
      <c r="Z9270" s="677"/>
      <c r="AA9270" s="677"/>
      <c r="AB9270" s="677"/>
      <c r="AC9270" s="677"/>
      <c r="AD9270" s="677"/>
      <c r="AE9270" s="677"/>
      <c r="AF9270" s="677"/>
      <c r="AG9270" s="677"/>
      <c r="AH9270" s="677"/>
      <c r="AI9270" s="677"/>
      <c r="AJ9270" s="677"/>
      <c r="AK9270" s="677"/>
      <c r="AL9270" s="677"/>
      <c r="AM9270" s="677"/>
      <c r="AN9270" s="677"/>
      <c r="AO9270" s="677"/>
      <c r="AP9270" s="677"/>
      <c r="AQ9270" s="677"/>
      <c r="AR9270" s="677"/>
      <c r="AS9270" s="677"/>
      <c r="AT9270" s="677"/>
      <c r="AU9270" s="677"/>
      <c r="AV9270" s="677"/>
      <c r="AW9270" s="677"/>
      <c r="AX9270" s="677"/>
      <c r="AY9270" s="677"/>
      <c r="AZ9270" s="677"/>
      <c r="BA9270" s="677"/>
      <c r="BB9270" s="677"/>
      <c r="BC9270" s="677"/>
      <c r="BD9270" s="677"/>
      <c r="BE9270" s="677"/>
      <c r="BF9270" s="677"/>
      <c r="BG9270" s="677"/>
      <c r="BH9270" s="677"/>
      <c r="BI9270" s="677"/>
      <c r="BJ9270" s="677"/>
      <c r="BK9270" s="677"/>
      <c r="BL9270" s="677"/>
      <c r="BM9270" s="677"/>
      <c r="BN9270" s="677"/>
      <c r="BO9270" s="677"/>
      <c r="BP9270" s="677"/>
      <c r="BQ9270" s="677"/>
      <c r="BR9270" s="677"/>
      <c r="BS9270" s="677"/>
      <c r="BT9270" s="677"/>
      <c r="BU9270" s="677"/>
      <c r="BV9270" s="677"/>
      <c r="BW9270" s="677"/>
      <c r="BX9270" s="677"/>
      <c r="BY9270" s="677"/>
      <c r="BZ9270" s="677"/>
      <c r="CA9270" s="677"/>
      <c r="CB9270" s="677"/>
      <c r="CC9270" s="677"/>
      <c r="CD9270" s="677"/>
      <c r="CE9270" s="677"/>
      <c r="CF9270" s="677"/>
      <c r="CG9270" s="677"/>
    </row>
    <row r="9271" spans="1:85">
      <c r="A9271" s="54"/>
      <c r="B9271" s="54"/>
      <c r="C9271" s="103" t="s">
        <v>33</v>
      </c>
      <c r="D9271" s="195" t="s">
        <v>13999</v>
      </c>
      <c r="E9271" s="195" t="s">
        <v>14000</v>
      </c>
      <c r="F9271" s="103" t="s">
        <v>14001</v>
      </c>
      <c r="G9271" s="195" t="s">
        <v>14002</v>
      </c>
      <c r="H9271" s="195" t="s">
        <v>14003</v>
      </c>
      <c r="I9271" s="425">
        <v>2301.9360000000001</v>
      </c>
      <c r="J9271" s="46" t="s">
        <v>39</v>
      </c>
      <c r="K9271" s="75" t="s">
        <v>32</v>
      </c>
      <c r="L9271" s="76">
        <f t="shared" si="495"/>
        <v>0</v>
      </c>
      <c r="M9271" s="454"/>
      <c r="N9271" s="454"/>
      <c r="O9271" s="454"/>
      <c r="P9271" s="454"/>
      <c r="Q9271" s="454"/>
      <c r="R9271" s="454"/>
      <c r="S9271" s="454"/>
      <c r="T9271" s="454"/>
      <c r="U9271" s="454"/>
      <c r="V9271" s="454"/>
      <c r="W9271" s="454"/>
      <c r="X9271" s="454"/>
      <c r="Y9271" s="677"/>
      <c r="Z9271" s="677"/>
      <c r="AA9271" s="677"/>
      <c r="AB9271" s="677"/>
      <c r="AC9271" s="677"/>
      <c r="AD9271" s="677"/>
      <c r="AE9271" s="677"/>
      <c r="AF9271" s="677"/>
      <c r="AG9271" s="677"/>
      <c r="AH9271" s="677"/>
      <c r="AI9271" s="677"/>
      <c r="AJ9271" s="677"/>
      <c r="AK9271" s="677"/>
      <c r="AL9271" s="677"/>
      <c r="AM9271" s="677"/>
      <c r="AN9271" s="677"/>
      <c r="AO9271" s="677"/>
      <c r="AP9271" s="677"/>
      <c r="AQ9271" s="677"/>
      <c r="AR9271" s="677"/>
      <c r="AS9271" s="677"/>
      <c r="AT9271" s="677"/>
      <c r="AU9271" s="677"/>
      <c r="AV9271" s="677"/>
      <c r="AW9271" s="677"/>
      <c r="AX9271" s="677"/>
      <c r="AY9271" s="677"/>
      <c r="AZ9271" s="677"/>
      <c r="BA9271" s="677"/>
      <c r="BB9271" s="677"/>
      <c r="BC9271" s="677"/>
      <c r="BD9271" s="677"/>
      <c r="BE9271" s="677"/>
      <c r="BF9271" s="677"/>
      <c r="BG9271" s="677"/>
      <c r="BH9271" s="677"/>
      <c r="BI9271" s="677"/>
      <c r="BJ9271" s="677"/>
      <c r="BK9271" s="677"/>
      <c r="BL9271" s="677"/>
      <c r="BM9271" s="677"/>
      <c r="BN9271" s="677"/>
      <c r="BO9271" s="677"/>
      <c r="BP9271" s="677"/>
      <c r="BQ9271" s="677"/>
      <c r="BR9271" s="677"/>
      <c r="BS9271" s="677"/>
      <c r="BT9271" s="677"/>
      <c r="BU9271" s="677"/>
      <c r="BV9271" s="677"/>
      <c r="BW9271" s="677"/>
      <c r="BX9271" s="677"/>
      <c r="BY9271" s="677"/>
      <c r="BZ9271" s="677"/>
      <c r="CA9271" s="677"/>
      <c r="CB9271" s="677"/>
      <c r="CC9271" s="677"/>
      <c r="CD9271" s="677"/>
      <c r="CE9271" s="677"/>
      <c r="CF9271" s="677"/>
      <c r="CG9271" s="677"/>
    </row>
    <row r="9272" spans="1:85">
      <c r="A9272" s="54"/>
      <c r="B9272" s="54"/>
      <c r="C9272" s="103"/>
      <c r="D9272" s="195"/>
      <c r="E9272" s="195"/>
      <c r="F9272" s="103"/>
      <c r="G9272" s="195"/>
      <c r="H9272" s="195"/>
      <c r="I9272" s="425"/>
      <c r="J9272" s="54"/>
      <c r="K9272" s="75" t="s">
        <v>34</v>
      </c>
      <c r="L9272" s="76">
        <f t="shared" si="495"/>
        <v>0</v>
      </c>
      <c r="M9272" s="454"/>
      <c r="N9272" s="454"/>
      <c r="O9272" s="454"/>
      <c r="P9272" s="454"/>
      <c r="Q9272" s="454"/>
      <c r="R9272" s="454"/>
      <c r="S9272" s="454"/>
      <c r="T9272" s="454"/>
      <c r="U9272" s="454"/>
      <c r="V9272" s="454"/>
      <c r="W9272" s="454"/>
      <c r="X9272" s="454"/>
      <c r="Y9272" s="677"/>
      <c r="Z9272" s="677"/>
      <c r="AA9272" s="677"/>
      <c r="AB9272" s="677"/>
      <c r="AC9272" s="677"/>
      <c r="AD9272" s="677"/>
      <c r="AE9272" s="677"/>
      <c r="AF9272" s="677"/>
      <c r="AG9272" s="677"/>
      <c r="AH9272" s="677"/>
      <c r="AI9272" s="677"/>
      <c r="AJ9272" s="677"/>
      <c r="AK9272" s="677"/>
      <c r="AL9272" s="677"/>
      <c r="AM9272" s="677"/>
      <c r="AN9272" s="677"/>
      <c r="AO9272" s="677"/>
      <c r="AP9272" s="677"/>
      <c r="AQ9272" s="677"/>
      <c r="AR9272" s="677"/>
      <c r="AS9272" s="677"/>
      <c r="AT9272" s="677"/>
      <c r="AU9272" s="677"/>
      <c r="AV9272" s="677"/>
      <c r="AW9272" s="677"/>
      <c r="AX9272" s="677"/>
      <c r="AY9272" s="677"/>
      <c r="AZ9272" s="677"/>
      <c r="BA9272" s="677"/>
      <c r="BB9272" s="677"/>
      <c r="BC9272" s="677"/>
      <c r="BD9272" s="677"/>
      <c r="BE9272" s="677"/>
      <c r="BF9272" s="677"/>
      <c r="BG9272" s="677"/>
      <c r="BH9272" s="677"/>
      <c r="BI9272" s="677"/>
      <c r="BJ9272" s="677"/>
      <c r="BK9272" s="677"/>
      <c r="BL9272" s="677"/>
      <c r="BM9272" s="677"/>
      <c r="BN9272" s="677"/>
      <c r="BO9272" s="677"/>
      <c r="BP9272" s="677"/>
      <c r="BQ9272" s="677"/>
      <c r="BR9272" s="677"/>
      <c r="BS9272" s="677"/>
      <c r="BT9272" s="677"/>
      <c r="BU9272" s="677"/>
      <c r="BV9272" s="677"/>
      <c r="BW9272" s="677"/>
      <c r="BX9272" s="677"/>
      <c r="BY9272" s="677"/>
      <c r="BZ9272" s="677"/>
      <c r="CA9272" s="677"/>
      <c r="CB9272" s="677"/>
      <c r="CC9272" s="677"/>
      <c r="CD9272" s="677"/>
      <c r="CE9272" s="677"/>
      <c r="CF9272" s="677"/>
      <c r="CG9272" s="677"/>
    </row>
    <row r="9273" spans="1:85">
      <c r="A9273" s="54"/>
      <c r="B9273" s="54"/>
      <c r="C9273" s="103"/>
      <c r="D9273" s="195"/>
      <c r="E9273" s="195"/>
      <c r="F9273" s="103"/>
      <c r="G9273" s="195"/>
      <c r="H9273" s="195"/>
      <c r="I9273" s="425"/>
      <c r="J9273" s="80"/>
      <c r="K9273" s="84" t="s">
        <v>36</v>
      </c>
      <c r="L9273" s="76">
        <f t="shared" si="495"/>
        <v>4</v>
      </c>
      <c r="M9273" s="254">
        <v>4</v>
      </c>
      <c r="N9273" s="254"/>
      <c r="O9273" s="254"/>
      <c r="P9273" s="254"/>
      <c r="Q9273" s="254"/>
      <c r="R9273" s="254"/>
      <c r="S9273" s="254"/>
      <c r="T9273" s="254"/>
      <c r="U9273" s="254"/>
      <c r="V9273" s="254"/>
      <c r="W9273" s="254"/>
      <c r="X9273" s="254"/>
      <c r="Y9273" s="677"/>
      <c r="Z9273" s="677"/>
      <c r="AA9273" s="677"/>
      <c r="AB9273" s="677"/>
      <c r="AC9273" s="677"/>
      <c r="AD9273" s="677"/>
      <c r="AE9273" s="677"/>
      <c r="AF9273" s="677"/>
      <c r="AG9273" s="677"/>
      <c r="AH9273" s="677"/>
      <c r="AI9273" s="677"/>
      <c r="AJ9273" s="677"/>
      <c r="AK9273" s="677"/>
      <c r="AL9273" s="677"/>
      <c r="AM9273" s="677"/>
      <c r="AN9273" s="677"/>
      <c r="AO9273" s="677"/>
      <c r="AP9273" s="677"/>
      <c r="AQ9273" s="677"/>
      <c r="AR9273" s="677"/>
      <c r="AS9273" s="677"/>
      <c r="AT9273" s="677"/>
      <c r="AU9273" s="677"/>
      <c r="AV9273" s="677"/>
      <c r="AW9273" s="677"/>
      <c r="AX9273" s="677"/>
      <c r="AY9273" s="677"/>
      <c r="AZ9273" s="677"/>
      <c r="BA9273" s="677"/>
      <c r="BB9273" s="677"/>
      <c r="BC9273" s="677"/>
      <c r="BD9273" s="677"/>
      <c r="BE9273" s="677"/>
      <c r="BF9273" s="677"/>
      <c r="BG9273" s="677"/>
      <c r="BH9273" s="677"/>
      <c r="BI9273" s="677"/>
      <c r="BJ9273" s="677"/>
      <c r="BK9273" s="677"/>
      <c r="BL9273" s="677"/>
      <c r="BM9273" s="677"/>
      <c r="BN9273" s="677"/>
      <c r="BO9273" s="677"/>
      <c r="BP9273" s="677"/>
      <c r="BQ9273" s="677"/>
      <c r="BR9273" s="677"/>
      <c r="BS9273" s="677"/>
      <c r="BT9273" s="677"/>
      <c r="BU9273" s="677"/>
      <c r="BV9273" s="677"/>
      <c r="BW9273" s="677"/>
      <c r="BX9273" s="677"/>
      <c r="BY9273" s="677"/>
      <c r="BZ9273" s="677"/>
      <c r="CA9273" s="677"/>
      <c r="CB9273" s="677"/>
      <c r="CC9273" s="677"/>
      <c r="CD9273" s="677"/>
      <c r="CE9273" s="677"/>
      <c r="CF9273" s="677"/>
      <c r="CG9273" s="677"/>
    </row>
    <row r="9274" spans="1:85">
      <c r="A9274" s="54"/>
      <c r="B9274" s="54"/>
      <c r="C9274" s="103" t="s">
        <v>33</v>
      </c>
      <c r="D9274" s="195" t="s">
        <v>14004</v>
      </c>
      <c r="E9274" s="195" t="s">
        <v>14005</v>
      </c>
      <c r="F9274" s="103" t="s">
        <v>14006</v>
      </c>
      <c r="G9274" s="195" t="s">
        <v>14007</v>
      </c>
      <c r="H9274" s="195" t="s">
        <v>14008</v>
      </c>
      <c r="I9274" s="425">
        <v>124.136</v>
      </c>
      <c r="J9274" s="46" t="s">
        <v>39</v>
      </c>
      <c r="K9274" s="75" t="s">
        <v>32</v>
      </c>
      <c r="L9274" s="76">
        <f t="shared" si="495"/>
        <v>0</v>
      </c>
      <c r="M9274" s="76"/>
      <c r="N9274" s="76"/>
      <c r="O9274" s="76"/>
      <c r="P9274" s="76"/>
      <c r="Q9274" s="76"/>
      <c r="R9274" s="76"/>
      <c r="S9274" s="76"/>
      <c r="T9274" s="76"/>
      <c r="U9274" s="76"/>
      <c r="V9274" s="76"/>
      <c r="W9274" s="76"/>
      <c r="X9274" s="76"/>
      <c r="Y9274" s="677"/>
      <c r="Z9274" s="677"/>
      <c r="AA9274" s="677"/>
      <c r="AB9274" s="677"/>
      <c r="AC9274" s="677"/>
      <c r="AD9274" s="677"/>
      <c r="AE9274" s="677"/>
      <c r="AF9274" s="677"/>
      <c r="AG9274" s="677"/>
      <c r="AH9274" s="677"/>
      <c r="AI9274" s="677"/>
      <c r="AJ9274" s="677"/>
      <c r="AK9274" s="677"/>
      <c r="AL9274" s="677"/>
      <c r="AM9274" s="677"/>
      <c r="AN9274" s="677"/>
      <c r="AO9274" s="677"/>
      <c r="AP9274" s="677"/>
      <c r="AQ9274" s="677"/>
      <c r="AR9274" s="677"/>
      <c r="AS9274" s="677"/>
      <c r="AT9274" s="677"/>
      <c r="AU9274" s="677"/>
      <c r="AV9274" s="677"/>
      <c r="AW9274" s="677"/>
      <c r="AX9274" s="677"/>
      <c r="AY9274" s="677"/>
      <c r="AZ9274" s="677"/>
      <c r="BA9274" s="677"/>
      <c r="BB9274" s="677"/>
      <c r="BC9274" s="677"/>
      <c r="BD9274" s="677"/>
      <c r="BE9274" s="677"/>
      <c r="BF9274" s="677"/>
      <c r="BG9274" s="677"/>
      <c r="BH9274" s="677"/>
      <c r="BI9274" s="677"/>
      <c r="BJ9274" s="677"/>
      <c r="BK9274" s="677"/>
      <c r="BL9274" s="677"/>
      <c r="BM9274" s="677"/>
      <c r="BN9274" s="677"/>
      <c r="BO9274" s="677"/>
      <c r="BP9274" s="677"/>
      <c r="BQ9274" s="677"/>
      <c r="BR9274" s="677"/>
      <c r="BS9274" s="677"/>
      <c r="BT9274" s="677"/>
      <c r="BU9274" s="677"/>
      <c r="BV9274" s="677"/>
      <c r="BW9274" s="677"/>
      <c r="BX9274" s="677"/>
      <c r="BY9274" s="677"/>
      <c r="BZ9274" s="677"/>
      <c r="CA9274" s="677"/>
      <c r="CB9274" s="677"/>
      <c r="CC9274" s="677"/>
      <c r="CD9274" s="677"/>
      <c r="CE9274" s="677"/>
      <c r="CF9274" s="677"/>
      <c r="CG9274" s="677"/>
    </row>
    <row r="9275" spans="1:85">
      <c r="A9275" s="54"/>
      <c r="B9275" s="54"/>
      <c r="C9275" s="103"/>
      <c r="D9275" s="195"/>
      <c r="E9275" s="195"/>
      <c r="F9275" s="103"/>
      <c r="G9275" s="195"/>
      <c r="H9275" s="195"/>
      <c r="I9275" s="425"/>
      <c r="J9275" s="54"/>
      <c r="K9275" s="75" t="s">
        <v>34</v>
      </c>
      <c r="L9275" s="76">
        <f t="shared" si="495"/>
        <v>0</v>
      </c>
      <c r="M9275" s="76"/>
      <c r="N9275" s="76"/>
      <c r="O9275" s="76"/>
      <c r="P9275" s="76"/>
      <c r="Q9275" s="76"/>
      <c r="R9275" s="76"/>
      <c r="S9275" s="76"/>
      <c r="T9275" s="76"/>
      <c r="U9275" s="76"/>
      <c r="V9275" s="76"/>
      <c r="W9275" s="76"/>
      <c r="X9275" s="76"/>
      <c r="Y9275" s="677"/>
      <c r="Z9275" s="677"/>
      <c r="AA9275" s="677"/>
      <c r="AB9275" s="677"/>
      <c r="AC9275" s="677"/>
      <c r="AD9275" s="677"/>
      <c r="AE9275" s="677"/>
      <c r="AF9275" s="677"/>
      <c r="AG9275" s="677"/>
      <c r="AH9275" s="677"/>
      <c r="AI9275" s="677"/>
      <c r="AJ9275" s="677"/>
      <c r="AK9275" s="677"/>
      <c r="AL9275" s="677"/>
      <c r="AM9275" s="677"/>
      <c r="AN9275" s="677"/>
      <c r="AO9275" s="677"/>
      <c r="AP9275" s="677"/>
      <c r="AQ9275" s="677"/>
      <c r="AR9275" s="677"/>
      <c r="AS9275" s="677"/>
      <c r="AT9275" s="677"/>
      <c r="AU9275" s="677"/>
      <c r="AV9275" s="677"/>
      <c r="AW9275" s="677"/>
      <c r="AX9275" s="677"/>
      <c r="AY9275" s="677"/>
      <c r="AZ9275" s="677"/>
      <c r="BA9275" s="677"/>
      <c r="BB9275" s="677"/>
      <c r="BC9275" s="677"/>
      <c r="BD9275" s="677"/>
      <c r="BE9275" s="677"/>
      <c r="BF9275" s="677"/>
      <c r="BG9275" s="677"/>
      <c r="BH9275" s="677"/>
      <c r="BI9275" s="677"/>
      <c r="BJ9275" s="677"/>
      <c r="BK9275" s="677"/>
      <c r="BL9275" s="677"/>
      <c r="BM9275" s="677"/>
      <c r="BN9275" s="677"/>
      <c r="BO9275" s="677"/>
      <c r="BP9275" s="677"/>
      <c r="BQ9275" s="677"/>
      <c r="BR9275" s="677"/>
      <c r="BS9275" s="677"/>
      <c r="BT9275" s="677"/>
      <c r="BU9275" s="677"/>
      <c r="BV9275" s="677"/>
      <c r="BW9275" s="677"/>
      <c r="BX9275" s="677"/>
      <c r="BY9275" s="677"/>
      <c r="BZ9275" s="677"/>
      <c r="CA9275" s="677"/>
      <c r="CB9275" s="677"/>
      <c r="CC9275" s="677"/>
      <c r="CD9275" s="677"/>
      <c r="CE9275" s="677"/>
      <c r="CF9275" s="677"/>
      <c r="CG9275" s="677"/>
    </row>
    <row r="9276" spans="1:85">
      <c r="A9276" s="54"/>
      <c r="B9276" s="54"/>
      <c r="C9276" s="103"/>
      <c r="D9276" s="195"/>
      <c r="E9276" s="195"/>
      <c r="F9276" s="103"/>
      <c r="G9276" s="195"/>
      <c r="H9276" s="195"/>
      <c r="I9276" s="425"/>
      <c r="J9276" s="80"/>
      <c r="K9276" s="84" t="s">
        <v>36</v>
      </c>
      <c r="L9276" s="76">
        <f t="shared" si="495"/>
        <v>3</v>
      </c>
      <c r="M9276" s="76"/>
      <c r="N9276" s="76"/>
      <c r="O9276" s="76">
        <v>2</v>
      </c>
      <c r="P9276" s="76"/>
      <c r="Q9276" s="76"/>
      <c r="R9276" s="76"/>
      <c r="S9276" s="76">
        <v>1</v>
      </c>
      <c r="T9276" s="76"/>
      <c r="U9276" s="76"/>
      <c r="V9276" s="76"/>
      <c r="W9276" s="76"/>
      <c r="X9276" s="76"/>
      <c r="Y9276" s="677"/>
      <c r="Z9276" s="677"/>
      <c r="AA9276" s="677"/>
      <c r="AB9276" s="677"/>
      <c r="AC9276" s="677"/>
      <c r="AD9276" s="677"/>
      <c r="AE9276" s="677"/>
      <c r="AF9276" s="677"/>
      <c r="AG9276" s="677"/>
      <c r="AH9276" s="677"/>
      <c r="AI9276" s="677"/>
      <c r="AJ9276" s="677"/>
      <c r="AK9276" s="677"/>
      <c r="AL9276" s="677"/>
      <c r="AM9276" s="677"/>
      <c r="AN9276" s="677"/>
      <c r="AO9276" s="677"/>
      <c r="AP9276" s="677"/>
      <c r="AQ9276" s="677"/>
      <c r="AR9276" s="677"/>
      <c r="AS9276" s="677"/>
      <c r="AT9276" s="677"/>
      <c r="AU9276" s="677"/>
      <c r="AV9276" s="677"/>
      <c r="AW9276" s="677"/>
      <c r="AX9276" s="677"/>
      <c r="AY9276" s="677"/>
      <c r="AZ9276" s="677"/>
      <c r="BA9276" s="677"/>
      <c r="BB9276" s="677"/>
      <c r="BC9276" s="677"/>
      <c r="BD9276" s="677"/>
      <c r="BE9276" s="677"/>
      <c r="BF9276" s="677"/>
      <c r="BG9276" s="677"/>
      <c r="BH9276" s="677"/>
      <c r="BI9276" s="677"/>
      <c r="BJ9276" s="677"/>
      <c r="BK9276" s="677"/>
      <c r="BL9276" s="677"/>
      <c r="BM9276" s="677"/>
      <c r="BN9276" s="677"/>
      <c r="BO9276" s="677"/>
      <c r="BP9276" s="677"/>
      <c r="BQ9276" s="677"/>
      <c r="BR9276" s="677"/>
      <c r="BS9276" s="677"/>
      <c r="BT9276" s="677"/>
      <c r="BU9276" s="677"/>
      <c r="BV9276" s="677"/>
      <c r="BW9276" s="677"/>
      <c r="BX9276" s="677"/>
      <c r="BY9276" s="677"/>
      <c r="BZ9276" s="677"/>
      <c r="CA9276" s="677"/>
      <c r="CB9276" s="677"/>
      <c r="CC9276" s="677"/>
      <c r="CD9276" s="677"/>
      <c r="CE9276" s="677"/>
      <c r="CF9276" s="677"/>
      <c r="CG9276" s="677"/>
    </row>
    <row r="9277" spans="1:85">
      <c r="A9277" s="54"/>
      <c r="B9277" s="54"/>
      <c r="C9277" s="103" t="s">
        <v>33</v>
      </c>
      <c r="D9277" s="195" t="s">
        <v>14009</v>
      </c>
      <c r="E9277" s="195" t="s">
        <v>14010</v>
      </c>
      <c r="F9277" s="103" t="s">
        <v>14011</v>
      </c>
      <c r="G9277" s="195" t="s">
        <v>14012</v>
      </c>
      <c r="H9277" s="195" t="s">
        <v>14013</v>
      </c>
      <c r="I9277" s="425">
        <v>0</v>
      </c>
      <c r="J9277" s="46" t="s">
        <v>39</v>
      </c>
      <c r="K9277" s="75" t="s">
        <v>32</v>
      </c>
      <c r="L9277" s="76">
        <f t="shared" si="495"/>
        <v>0</v>
      </c>
      <c r="M9277" s="76"/>
      <c r="N9277" s="76"/>
      <c r="O9277" s="76"/>
      <c r="P9277" s="76"/>
      <c r="Q9277" s="76"/>
      <c r="R9277" s="76"/>
      <c r="S9277" s="76"/>
      <c r="T9277" s="76"/>
      <c r="U9277" s="76"/>
      <c r="V9277" s="76"/>
      <c r="W9277" s="76"/>
      <c r="X9277" s="76"/>
      <c r="Y9277" s="677"/>
      <c r="Z9277" s="677"/>
      <c r="AA9277" s="677"/>
      <c r="AB9277" s="677"/>
      <c r="AC9277" s="677"/>
      <c r="AD9277" s="677"/>
      <c r="AE9277" s="677"/>
      <c r="AF9277" s="677"/>
      <c r="AG9277" s="677"/>
      <c r="AH9277" s="677"/>
      <c r="AI9277" s="677"/>
      <c r="AJ9277" s="677"/>
      <c r="AK9277" s="677"/>
      <c r="AL9277" s="677"/>
      <c r="AM9277" s="677"/>
      <c r="AN9277" s="677"/>
      <c r="AO9277" s="677"/>
      <c r="AP9277" s="677"/>
      <c r="AQ9277" s="677"/>
      <c r="AR9277" s="677"/>
      <c r="AS9277" s="677"/>
      <c r="AT9277" s="677"/>
      <c r="AU9277" s="677"/>
      <c r="AV9277" s="677"/>
      <c r="AW9277" s="677"/>
      <c r="AX9277" s="677"/>
      <c r="AY9277" s="677"/>
      <c r="AZ9277" s="677"/>
      <c r="BA9277" s="677"/>
      <c r="BB9277" s="677"/>
      <c r="BC9277" s="677"/>
      <c r="BD9277" s="677"/>
      <c r="BE9277" s="677"/>
      <c r="BF9277" s="677"/>
      <c r="BG9277" s="677"/>
      <c r="BH9277" s="677"/>
      <c r="BI9277" s="677"/>
      <c r="BJ9277" s="677"/>
      <c r="BK9277" s="677"/>
      <c r="BL9277" s="677"/>
      <c r="BM9277" s="677"/>
      <c r="BN9277" s="677"/>
      <c r="BO9277" s="677"/>
      <c r="BP9277" s="677"/>
      <c r="BQ9277" s="677"/>
      <c r="BR9277" s="677"/>
      <c r="BS9277" s="677"/>
      <c r="BT9277" s="677"/>
      <c r="BU9277" s="677"/>
      <c r="BV9277" s="677"/>
      <c r="BW9277" s="677"/>
      <c r="BX9277" s="677"/>
      <c r="BY9277" s="677"/>
      <c r="BZ9277" s="677"/>
      <c r="CA9277" s="677"/>
      <c r="CB9277" s="677"/>
      <c r="CC9277" s="677"/>
      <c r="CD9277" s="677"/>
      <c r="CE9277" s="677"/>
      <c r="CF9277" s="677"/>
      <c r="CG9277" s="677"/>
    </row>
    <row r="9278" spans="1:85">
      <c r="A9278" s="54"/>
      <c r="B9278" s="54"/>
      <c r="C9278" s="103"/>
      <c r="D9278" s="195"/>
      <c r="E9278" s="195"/>
      <c r="F9278" s="103"/>
      <c r="G9278" s="195"/>
      <c r="H9278" s="195"/>
      <c r="I9278" s="425"/>
      <c r="J9278" s="54"/>
      <c r="K9278" s="75" t="s">
        <v>34</v>
      </c>
      <c r="L9278" s="76">
        <f t="shared" si="495"/>
        <v>0</v>
      </c>
      <c r="M9278" s="76"/>
      <c r="N9278" s="76"/>
      <c r="O9278" s="76"/>
      <c r="P9278" s="76"/>
      <c r="Q9278" s="76"/>
      <c r="R9278" s="76"/>
      <c r="S9278" s="76"/>
      <c r="T9278" s="76"/>
      <c r="U9278" s="76"/>
      <c r="V9278" s="76"/>
      <c r="W9278" s="76"/>
      <c r="X9278" s="76"/>
      <c r="Y9278" s="677"/>
      <c r="Z9278" s="677"/>
      <c r="AA9278" s="677"/>
      <c r="AB9278" s="677"/>
      <c r="AC9278" s="677"/>
      <c r="AD9278" s="677"/>
      <c r="AE9278" s="677"/>
      <c r="AF9278" s="677"/>
      <c r="AG9278" s="677"/>
      <c r="AH9278" s="677"/>
      <c r="AI9278" s="677"/>
      <c r="AJ9278" s="677"/>
      <c r="AK9278" s="677"/>
      <c r="AL9278" s="677"/>
      <c r="AM9278" s="677"/>
      <c r="AN9278" s="677"/>
      <c r="AO9278" s="677"/>
      <c r="AP9278" s="677"/>
      <c r="AQ9278" s="677"/>
      <c r="AR9278" s="677"/>
      <c r="AS9278" s="677"/>
      <c r="AT9278" s="677"/>
      <c r="AU9278" s="677"/>
      <c r="AV9278" s="677"/>
      <c r="AW9278" s="677"/>
      <c r="AX9278" s="677"/>
      <c r="AY9278" s="677"/>
      <c r="AZ9278" s="677"/>
      <c r="BA9278" s="677"/>
      <c r="BB9278" s="677"/>
      <c r="BC9278" s="677"/>
      <c r="BD9278" s="677"/>
      <c r="BE9278" s="677"/>
      <c r="BF9278" s="677"/>
      <c r="BG9278" s="677"/>
      <c r="BH9278" s="677"/>
      <c r="BI9278" s="677"/>
      <c r="BJ9278" s="677"/>
      <c r="BK9278" s="677"/>
      <c r="BL9278" s="677"/>
      <c r="BM9278" s="677"/>
      <c r="BN9278" s="677"/>
      <c r="BO9278" s="677"/>
      <c r="BP9278" s="677"/>
      <c r="BQ9278" s="677"/>
      <c r="BR9278" s="677"/>
      <c r="BS9278" s="677"/>
      <c r="BT9278" s="677"/>
      <c r="BU9278" s="677"/>
      <c r="BV9278" s="677"/>
      <c r="BW9278" s="677"/>
      <c r="BX9278" s="677"/>
      <c r="BY9278" s="677"/>
      <c r="BZ9278" s="677"/>
      <c r="CA9278" s="677"/>
      <c r="CB9278" s="677"/>
      <c r="CC9278" s="677"/>
      <c r="CD9278" s="677"/>
      <c r="CE9278" s="677"/>
      <c r="CF9278" s="677"/>
      <c r="CG9278" s="677"/>
    </row>
    <row r="9279" spans="1:85">
      <c r="A9279" s="54"/>
      <c r="B9279" s="54"/>
      <c r="C9279" s="103"/>
      <c r="D9279" s="195"/>
      <c r="E9279" s="195"/>
      <c r="F9279" s="103"/>
      <c r="G9279" s="195"/>
      <c r="H9279" s="195"/>
      <c r="I9279" s="425"/>
      <c r="J9279" s="80"/>
      <c r="K9279" s="84" t="s">
        <v>36</v>
      </c>
      <c r="L9279" s="76">
        <f t="shared" si="495"/>
        <v>2</v>
      </c>
      <c r="M9279" s="76"/>
      <c r="N9279" s="76"/>
      <c r="O9279" s="76">
        <v>2</v>
      </c>
      <c r="P9279" s="76"/>
      <c r="Q9279" s="76"/>
      <c r="R9279" s="76"/>
      <c r="S9279" s="76"/>
      <c r="T9279" s="76"/>
      <c r="U9279" s="76"/>
      <c r="V9279" s="76"/>
      <c r="W9279" s="76"/>
      <c r="X9279" s="76"/>
      <c r="Y9279" s="677"/>
      <c r="Z9279" s="677"/>
      <c r="AA9279" s="677"/>
      <c r="AB9279" s="677"/>
      <c r="AC9279" s="677"/>
      <c r="AD9279" s="677"/>
      <c r="AE9279" s="677"/>
      <c r="AF9279" s="677"/>
      <c r="AG9279" s="677"/>
      <c r="AH9279" s="677"/>
      <c r="AI9279" s="677"/>
      <c r="AJ9279" s="677"/>
      <c r="AK9279" s="677"/>
      <c r="AL9279" s="677"/>
      <c r="AM9279" s="677"/>
      <c r="AN9279" s="677"/>
      <c r="AO9279" s="677"/>
      <c r="AP9279" s="677"/>
      <c r="AQ9279" s="677"/>
      <c r="AR9279" s="677"/>
      <c r="AS9279" s="677"/>
      <c r="AT9279" s="677"/>
      <c r="AU9279" s="677"/>
      <c r="AV9279" s="677"/>
      <c r="AW9279" s="677"/>
      <c r="AX9279" s="677"/>
      <c r="AY9279" s="677"/>
      <c r="AZ9279" s="677"/>
      <c r="BA9279" s="677"/>
      <c r="BB9279" s="677"/>
      <c r="BC9279" s="677"/>
      <c r="BD9279" s="677"/>
      <c r="BE9279" s="677"/>
      <c r="BF9279" s="677"/>
      <c r="BG9279" s="677"/>
      <c r="BH9279" s="677"/>
      <c r="BI9279" s="677"/>
      <c r="BJ9279" s="677"/>
      <c r="BK9279" s="677"/>
      <c r="BL9279" s="677"/>
      <c r="BM9279" s="677"/>
      <c r="BN9279" s="677"/>
      <c r="BO9279" s="677"/>
      <c r="BP9279" s="677"/>
      <c r="BQ9279" s="677"/>
      <c r="BR9279" s="677"/>
      <c r="BS9279" s="677"/>
      <c r="BT9279" s="677"/>
      <c r="BU9279" s="677"/>
      <c r="BV9279" s="677"/>
      <c r="BW9279" s="677"/>
      <c r="BX9279" s="677"/>
      <c r="BY9279" s="677"/>
      <c r="BZ9279" s="677"/>
      <c r="CA9279" s="677"/>
      <c r="CB9279" s="677"/>
      <c r="CC9279" s="677"/>
      <c r="CD9279" s="677"/>
      <c r="CE9279" s="677"/>
      <c r="CF9279" s="677"/>
      <c r="CG9279" s="677"/>
    </row>
    <row r="9280" spans="1:85">
      <c r="A9280" s="54"/>
      <c r="B9280" s="54"/>
      <c r="C9280" s="103" t="s">
        <v>33</v>
      </c>
      <c r="D9280" s="195" t="s">
        <v>14014</v>
      </c>
      <c r="E9280" s="195" t="s">
        <v>14015</v>
      </c>
      <c r="F9280" s="103" t="s">
        <v>5368</v>
      </c>
      <c r="G9280" s="195" t="s">
        <v>14016</v>
      </c>
      <c r="H9280" s="195" t="s">
        <v>14008</v>
      </c>
      <c r="I9280" s="425">
        <v>0</v>
      </c>
      <c r="J9280" s="46" t="s">
        <v>39</v>
      </c>
      <c r="K9280" s="75" t="s">
        <v>32</v>
      </c>
      <c r="L9280" s="76">
        <f t="shared" si="495"/>
        <v>0</v>
      </c>
      <c r="M9280" s="76"/>
      <c r="N9280" s="76"/>
      <c r="O9280" s="76"/>
      <c r="P9280" s="76"/>
      <c r="Q9280" s="76"/>
      <c r="R9280" s="76"/>
      <c r="S9280" s="76"/>
      <c r="T9280" s="76"/>
      <c r="U9280" s="76"/>
      <c r="V9280" s="76"/>
      <c r="W9280" s="76"/>
      <c r="X9280" s="76"/>
      <c r="Y9280" s="677"/>
      <c r="Z9280" s="677"/>
      <c r="AA9280" s="677"/>
      <c r="AB9280" s="677"/>
      <c r="AC9280" s="677"/>
      <c r="AD9280" s="677"/>
      <c r="AE9280" s="677"/>
      <c r="AF9280" s="677"/>
      <c r="AG9280" s="677"/>
      <c r="AH9280" s="677"/>
      <c r="AI9280" s="677"/>
      <c r="AJ9280" s="677"/>
      <c r="AK9280" s="677"/>
      <c r="AL9280" s="677"/>
      <c r="AM9280" s="677"/>
      <c r="AN9280" s="677"/>
      <c r="AO9280" s="677"/>
      <c r="AP9280" s="677"/>
      <c r="AQ9280" s="677"/>
      <c r="AR9280" s="677"/>
      <c r="AS9280" s="677"/>
      <c r="AT9280" s="677"/>
      <c r="AU9280" s="677"/>
      <c r="AV9280" s="677"/>
      <c r="AW9280" s="677"/>
      <c r="AX9280" s="677"/>
      <c r="AY9280" s="677"/>
      <c r="AZ9280" s="677"/>
      <c r="BA9280" s="677"/>
      <c r="BB9280" s="677"/>
      <c r="BC9280" s="677"/>
      <c r="BD9280" s="677"/>
      <c r="BE9280" s="677"/>
      <c r="BF9280" s="677"/>
      <c r="BG9280" s="677"/>
      <c r="BH9280" s="677"/>
      <c r="BI9280" s="677"/>
      <c r="BJ9280" s="677"/>
      <c r="BK9280" s="677"/>
      <c r="BL9280" s="677"/>
      <c r="BM9280" s="677"/>
      <c r="BN9280" s="677"/>
      <c r="BO9280" s="677"/>
      <c r="BP9280" s="677"/>
      <c r="BQ9280" s="677"/>
      <c r="BR9280" s="677"/>
      <c r="BS9280" s="677"/>
      <c r="BT9280" s="677"/>
      <c r="BU9280" s="677"/>
      <c r="BV9280" s="677"/>
      <c r="BW9280" s="677"/>
      <c r="BX9280" s="677"/>
      <c r="BY9280" s="677"/>
      <c r="BZ9280" s="677"/>
      <c r="CA9280" s="677"/>
      <c r="CB9280" s="677"/>
      <c r="CC9280" s="677"/>
      <c r="CD9280" s="677"/>
      <c r="CE9280" s="677"/>
      <c r="CF9280" s="677"/>
      <c r="CG9280" s="677"/>
    </row>
    <row r="9281" spans="1:85">
      <c r="A9281" s="54"/>
      <c r="B9281" s="54"/>
      <c r="C9281" s="103"/>
      <c r="D9281" s="195"/>
      <c r="E9281" s="195"/>
      <c r="F9281" s="103"/>
      <c r="G9281" s="195"/>
      <c r="H9281" s="195"/>
      <c r="I9281" s="425"/>
      <c r="J9281" s="54"/>
      <c r="K9281" s="75" t="s">
        <v>34</v>
      </c>
      <c r="L9281" s="76">
        <f t="shared" si="495"/>
        <v>0</v>
      </c>
      <c r="M9281" s="76"/>
      <c r="N9281" s="76"/>
      <c r="O9281" s="76"/>
      <c r="P9281" s="76"/>
      <c r="Q9281" s="76"/>
      <c r="R9281" s="76"/>
      <c r="S9281" s="76"/>
      <c r="T9281" s="76"/>
      <c r="U9281" s="76"/>
      <c r="V9281" s="76"/>
      <c r="W9281" s="76"/>
      <c r="X9281" s="76"/>
      <c r="Y9281" s="677"/>
      <c r="Z9281" s="677"/>
      <c r="AA9281" s="677"/>
      <c r="AB9281" s="677"/>
      <c r="AC9281" s="677"/>
      <c r="AD9281" s="677"/>
      <c r="AE9281" s="677"/>
      <c r="AF9281" s="677"/>
      <c r="AG9281" s="677"/>
      <c r="AH9281" s="677"/>
      <c r="AI9281" s="677"/>
      <c r="AJ9281" s="677"/>
      <c r="AK9281" s="677"/>
      <c r="AL9281" s="677"/>
      <c r="AM9281" s="677"/>
      <c r="AN9281" s="677"/>
      <c r="AO9281" s="677"/>
      <c r="AP9281" s="677"/>
      <c r="AQ9281" s="677"/>
      <c r="AR9281" s="677"/>
      <c r="AS9281" s="677"/>
      <c r="AT9281" s="677"/>
      <c r="AU9281" s="677"/>
      <c r="AV9281" s="677"/>
      <c r="AW9281" s="677"/>
      <c r="AX9281" s="677"/>
      <c r="AY9281" s="677"/>
      <c r="AZ9281" s="677"/>
      <c r="BA9281" s="677"/>
      <c r="BB9281" s="677"/>
      <c r="BC9281" s="677"/>
      <c r="BD9281" s="677"/>
      <c r="BE9281" s="677"/>
      <c r="BF9281" s="677"/>
      <c r="BG9281" s="677"/>
      <c r="BH9281" s="677"/>
      <c r="BI9281" s="677"/>
      <c r="BJ9281" s="677"/>
      <c r="BK9281" s="677"/>
      <c r="BL9281" s="677"/>
      <c r="BM9281" s="677"/>
      <c r="BN9281" s="677"/>
      <c r="BO9281" s="677"/>
      <c r="BP9281" s="677"/>
      <c r="BQ9281" s="677"/>
      <c r="BR9281" s="677"/>
      <c r="BS9281" s="677"/>
      <c r="BT9281" s="677"/>
      <c r="BU9281" s="677"/>
      <c r="BV9281" s="677"/>
      <c r="BW9281" s="677"/>
      <c r="BX9281" s="677"/>
      <c r="BY9281" s="677"/>
      <c r="BZ9281" s="677"/>
      <c r="CA9281" s="677"/>
      <c r="CB9281" s="677"/>
      <c r="CC9281" s="677"/>
      <c r="CD9281" s="677"/>
      <c r="CE9281" s="677"/>
      <c r="CF9281" s="677"/>
      <c r="CG9281" s="677"/>
    </row>
    <row r="9282" spans="1:85">
      <c r="A9282" s="54"/>
      <c r="B9282" s="54"/>
      <c r="C9282" s="103"/>
      <c r="D9282" s="195"/>
      <c r="E9282" s="195"/>
      <c r="F9282" s="103"/>
      <c r="G9282" s="195"/>
      <c r="H9282" s="195"/>
      <c r="I9282" s="425"/>
      <c r="J9282" s="80"/>
      <c r="K9282" s="84" t="s">
        <v>36</v>
      </c>
      <c r="L9282" s="76">
        <f t="shared" si="495"/>
        <v>2</v>
      </c>
      <c r="M9282" s="76">
        <v>1</v>
      </c>
      <c r="N9282" s="76"/>
      <c r="O9282" s="76">
        <v>1</v>
      </c>
      <c r="P9282" s="76"/>
      <c r="Q9282" s="76"/>
      <c r="R9282" s="76"/>
      <c r="S9282" s="76"/>
      <c r="T9282" s="76"/>
      <c r="U9282" s="76"/>
      <c r="V9282" s="76"/>
      <c r="W9282" s="76"/>
      <c r="X9282" s="76"/>
      <c r="Y9282" s="677"/>
      <c r="Z9282" s="677"/>
      <c r="AA9282" s="677"/>
      <c r="AB9282" s="677"/>
      <c r="AC9282" s="677"/>
      <c r="AD9282" s="677"/>
      <c r="AE9282" s="677"/>
      <c r="AF9282" s="677"/>
      <c r="AG9282" s="677"/>
      <c r="AH9282" s="677"/>
      <c r="AI9282" s="677"/>
      <c r="AJ9282" s="677"/>
      <c r="AK9282" s="677"/>
      <c r="AL9282" s="677"/>
      <c r="AM9282" s="677"/>
      <c r="AN9282" s="677"/>
      <c r="AO9282" s="677"/>
      <c r="AP9282" s="677"/>
      <c r="AQ9282" s="677"/>
      <c r="AR9282" s="677"/>
      <c r="AS9282" s="677"/>
      <c r="AT9282" s="677"/>
      <c r="AU9282" s="677"/>
      <c r="AV9282" s="677"/>
      <c r="AW9282" s="677"/>
      <c r="AX9282" s="677"/>
      <c r="AY9282" s="677"/>
      <c r="AZ9282" s="677"/>
      <c r="BA9282" s="677"/>
      <c r="BB9282" s="677"/>
      <c r="BC9282" s="677"/>
      <c r="BD9282" s="677"/>
      <c r="BE9282" s="677"/>
      <c r="BF9282" s="677"/>
      <c r="BG9282" s="677"/>
      <c r="BH9282" s="677"/>
      <c r="BI9282" s="677"/>
      <c r="BJ9282" s="677"/>
      <c r="BK9282" s="677"/>
      <c r="BL9282" s="677"/>
      <c r="BM9282" s="677"/>
      <c r="BN9282" s="677"/>
      <c r="BO9282" s="677"/>
      <c r="BP9282" s="677"/>
      <c r="BQ9282" s="677"/>
      <c r="BR9282" s="677"/>
      <c r="BS9282" s="677"/>
      <c r="BT9282" s="677"/>
      <c r="BU9282" s="677"/>
      <c r="BV9282" s="677"/>
      <c r="BW9282" s="677"/>
      <c r="BX9282" s="677"/>
      <c r="BY9282" s="677"/>
      <c r="BZ9282" s="677"/>
      <c r="CA9282" s="677"/>
      <c r="CB9282" s="677"/>
      <c r="CC9282" s="677"/>
      <c r="CD9282" s="677"/>
      <c r="CE9282" s="677"/>
      <c r="CF9282" s="677"/>
      <c r="CG9282" s="677"/>
    </row>
    <row r="9283" spans="1:85">
      <c r="A9283" s="54"/>
      <c r="B9283" s="54"/>
      <c r="C9283" s="103" t="s">
        <v>33</v>
      </c>
      <c r="D9283" s="195" t="s">
        <v>14017</v>
      </c>
      <c r="E9283" s="195" t="s">
        <v>14018</v>
      </c>
      <c r="F9283" s="103" t="s">
        <v>14019</v>
      </c>
      <c r="G9283" s="195" t="s">
        <v>14020</v>
      </c>
      <c r="H9283" s="195" t="s">
        <v>14021</v>
      </c>
      <c r="I9283" s="425">
        <v>24.09</v>
      </c>
      <c r="J9283" s="46" t="s">
        <v>39</v>
      </c>
      <c r="K9283" s="75" t="s">
        <v>32</v>
      </c>
      <c r="L9283" s="76">
        <f t="shared" si="495"/>
        <v>0</v>
      </c>
      <c r="M9283" s="76"/>
      <c r="N9283" s="76"/>
      <c r="O9283" s="76"/>
      <c r="P9283" s="76"/>
      <c r="Q9283" s="76"/>
      <c r="R9283" s="76"/>
      <c r="S9283" s="76"/>
      <c r="T9283" s="76"/>
      <c r="U9283" s="76"/>
      <c r="V9283" s="76"/>
      <c r="W9283" s="76"/>
      <c r="X9283" s="76"/>
      <c r="Y9283" s="677"/>
      <c r="Z9283" s="677"/>
      <c r="AA9283" s="677"/>
      <c r="AB9283" s="677"/>
      <c r="AC9283" s="677"/>
      <c r="AD9283" s="677"/>
      <c r="AE9283" s="677"/>
      <c r="AF9283" s="677"/>
      <c r="AG9283" s="677"/>
      <c r="AH9283" s="677"/>
      <c r="AI9283" s="677"/>
      <c r="AJ9283" s="677"/>
      <c r="AK9283" s="677"/>
      <c r="AL9283" s="677"/>
      <c r="AM9283" s="677"/>
      <c r="AN9283" s="677"/>
      <c r="AO9283" s="677"/>
      <c r="AP9283" s="677"/>
      <c r="AQ9283" s="677"/>
      <c r="AR9283" s="677"/>
      <c r="AS9283" s="677"/>
      <c r="AT9283" s="677"/>
      <c r="AU9283" s="677"/>
      <c r="AV9283" s="677"/>
      <c r="AW9283" s="677"/>
      <c r="AX9283" s="677"/>
      <c r="AY9283" s="677"/>
      <c r="AZ9283" s="677"/>
      <c r="BA9283" s="677"/>
      <c r="BB9283" s="677"/>
      <c r="BC9283" s="677"/>
      <c r="BD9283" s="677"/>
      <c r="BE9283" s="677"/>
      <c r="BF9283" s="677"/>
      <c r="BG9283" s="677"/>
      <c r="BH9283" s="677"/>
      <c r="BI9283" s="677"/>
      <c r="BJ9283" s="677"/>
      <c r="BK9283" s="677"/>
      <c r="BL9283" s="677"/>
      <c r="BM9283" s="677"/>
      <c r="BN9283" s="677"/>
      <c r="BO9283" s="677"/>
      <c r="BP9283" s="677"/>
      <c r="BQ9283" s="677"/>
      <c r="BR9283" s="677"/>
      <c r="BS9283" s="677"/>
      <c r="BT9283" s="677"/>
      <c r="BU9283" s="677"/>
      <c r="BV9283" s="677"/>
      <c r="BW9283" s="677"/>
      <c r="BX9283" s="677"/>
      <c r="BY9283" s="677"/>
      <c r="BZ9283" s="677"/>
      <c r="CA9283" s="677"/>
      <c r="CB9283" s="677"/>
      <c r="CC9283" s="677"/>
      <c r="CD9283" s="677"/>
      <c r="CE9283" s="677"/>
      <c r="CF9283" s="677"/>
      <c r="CG9283" s="677"/>
    </row>
    <row r="9284" spans="1:85">
      <c r="A9284" s="54"/>
      <c r="B9284" s="54"/>
      <c r="C9284" s="103"/>
      <c r="D9284" s="195"/>
      <c r="E9284" s="195"/>
      <c r="F9284" s="103"/>
      <c r="G9284" s="195"/>
      <c r="H9284" s="195"/>
      <c r="I9284" s="425"/>
      <c r="J9284" s="54"/>
      <c r="K9284" s="75" t="s">
        <v>34</v>
      </c>
      <c r="L9284" s="76">
        <f t="shared" si="495"/>
        <v>0</v>
      </c>
      <c r="M9284" s="76"/>
      <c r="N9284" s="76"/>
      <c r="O9284" s="76"/>
      <c r="P9284" s="76"/>
      <c r="Q9284" s="76"/>
      <c r="R9284" s="76"/>
      <c r="S9284" s="76"/>
      <c r="T9284" s="76"/>
      <c r="U9284" s="76"/>
      <c r="V9284" s="76"/>
      <c r="W9284" s="76"/>
      <c r="X9284" s="76"/>
      <c r="Y9284" s="677"/>
      <c r="Z9284" s="677"/>
      <c r="AA9284" s="677"/>
      <c r="AB9284" s="677"/>
      <c r="AC9284" s="677"/>
      <c r="AD9284" s="677"/>
      <c r="AE9284" s="677"/>
      <c r="AF9284" s="677"/>
      <c r="AG9284" s="677"/>
      <c r="AH9284" s="677"/>
      <c r="AI9284" s="677"/>
      <c r="AJ9284" s="677"/>
      <c r="AK9284" s="677"/>
      <c r="AL9284" s="677"/>
      <c r="AM9284" s="677"/>
      <c r="AN9284" s="677"/>
      <c r="AO9284" s="677"/>
      <c r="AP9284" s="677"/>
      <c r="AQ9284" s="677"/>
      <c r="AR9284" s="677"/>
      <c r="AS9284" s="677"/>
      <c r="AT9284" s="677"/>
      <c r="AU9284" s="677"/>
      <c r="AV9284" s="677"/>
      <c r="AW9284" s="677"/>
      <c r="AX9284" s="677"/>
      <c r="AY9284" s="677"/>
      <c r="AZ9284" s="677"/>
      <c r="BA9284" s="677"/>
      <c r="BB9284" s="677"/>
      <c r="BC9284" s="677"/>
      <c r="BD9284" s="677"/>
      <c r="BE9284" s="677"/>
      <c r="BF9284" s="677"/>
      <c r="BG9284" s="677"/>
      <c r="BH9284" s="677"/>
      <c r="BI9284" s="677"/>
      <c r="BJ9284" s="677"/>
      <c r="BK9284" s="677"/>
      <c r="BL9284" s="677"/>
      <c r="BM9284" s="677"/>
      <c r="BN9284" s="677"/>
      <c r="BO9284" s="677"/>
      <c r="BP9284" s="677"/>
      <c r="BQ9284" s="677"/>
      <c r="BR9284" s="677"/>
      <c r="BS9284" s="677"/>
      <c r="BT9284" s="677"/>
      <c r="BU9284" s="677"/>
      <c r="BV9284" s="677"/>
      <c r="BW9284" s="677"/>
      <c r="BX9284" s="677"/>
      <c r="BY9284" s="677"/>
      <c r="BZ9284" s="677"/>
      <c r="CA9284" s="677"/>
      <c r="CB9284" s="677"/>
      <c r="CC9284" s="677"/>
      <c r="CD9284" s="677"/>
      <c r="CE9284" s="677"/>
      <c r="CF9284" s="677"/>
      <c r="CG9284" s="677"/>
    </row>
    <row r="9285" spans="1:85">
      <c r="A9285" s="54"/>
      <c r="B9285" s="54"/>
      <c r="C9285" s="103"/>
      <c r="D9285" s="195"/>
      <c r="E9285" s="195"/>
      <c r="F9285" s="103"/>
      <c r="G9285" s="195"/>
      <c r="H9285" s="195"/>
      <c r="I9285" s="425"/>
      <c r="J9285" s="80"/>
      <c r="K9285" s="84" t="s">
        <v>36</v>
      </c>
      <c r="L9285" s="76">
        <f t="shared" si="495"/>
        <v>2</v>
      </c>
      <c r="M9285" s="76"/>
      <c r="N9285" s="76"/>
      <c r="O9285" s="76">
        <v>2</v>
      </c>
      <c r="P9285" s="76"/>
      <c r="Q9285" s="76"/>
      <c r="R9285" s="76"/>
      <c r="S9285" s="76"/>
      <c r="T9285" s="76"/>
      <c r="U9285" s="76"/>
      <c r="V9285" s="76"/>
      <c r="W9285" s="76"/>
      <c r="X9285" s="76"/>
      <c r="Y9285" s="677"/>
      <c r="Z9285" s="677"/>
      <c r="AA9285" s="677"/>
      <c r="AB9285" s="677"/>
      <c r="AC9285" s="677"/>
      <c r="AD9285" s="677"/>
      <c r="AE9285" s="677"/>
      <c r="AF9285" s="677"/>
      <c r="AG9285" s="677"/>
      <c r="AH9285" s="677"/>
      <c r="AI9285" s="677"/>
      <c r="AJ9285" s="677"/>
      <c r="AK9285" s="677"/>
      <c r="AL9285" s="677"/>
      <c r="AM9285" s="677"/>
      <c r="AN9285" s="677"/>
      <c r="AO9285" s="677"/>
      <c r="AP9285" s="677"/>
      <c r="AQ9285" s="677"/>
      <c r="AR9285" s="677"/>
      <c r="AS9285" s="677"/>
      <c r="AT9285" s="677"/>
      <c r="AU9285" s="677"/>
      <c r="AV9285" s="677"/>
      <c r="AW9285" s="677"/>
      <c r="AX9285" s="677"/>
      <c r="AY9285" s="677"/>
      <c r="AZ9285" s="677"/>
      <c r="BA9285" s="677"/>
      <c r="BB9285" s="677"/>
      <c r="BC9285" s="677"/>
      <c r="BD9285" s="677"/>
      <c r="BE9285" s="677"/>
      <c r="BF9285" s="677"/>
      <c r="BG9285" s="677"/>
      <c r="BH9285" s="677"/>
      <c r="BI9285" s="677"/>
      <c r="BJ9285" s="677"/>
      <c r="BK9285" s="677"/>
      <c r="BL9285" s="677"/>
      <c r="BM9285" s="677"/>
      <c r="BN9285" s="677"/>
      <c r="BO9285" s="677"/>
      <c r="BP9285" s="677"/>
      <c r="BQ9285" s="677"/>
      <c r="BR9285" s="677"/>
      <c r="BS9285" s="677"/>
      <c r="BT9285" s="677"/>
      <c r="BU9285" s="677"/>
      <c r="BV9285" s="677"/>
      <c r="BW9285" s="677"/>
      <c r="BX9285" s="677"/>
      <c r="BY9285" s="677"/>
      <c r="BZ9285" s="677"/>
      <c r="CA9285" s="677"/>
      <c r="CB9285" s="677"/>
      <c r="CC9285" s="677"/>
      <c r="CD9285" s="677"/>
      <c r="CE9285" s="677"/>
      <c r="CF9285" s="677"/>
      <c r="CG9285" s="677"/>
    </row>
    <row r="9286" spans="1:85">
      <c r="A9286" s="54"/>
      <c r="B9286" s="54"/>
      <c r="C9286" s="103" t="s">
        <v>33</v>
      </c>
      <c r="D9286" s="195" t="s">
        <v>14022</v>
      </c>
      <c r="E9286" s="195" t="s">
        <v>14023</v>
      </c>
      <c r="F9286" s="103" t="s">
        <v>14024</v>
      </c>
      <c r="G9286" s="195" t="s">
        <v>14025</v>
      </c>
      <c r="H9286" s="195" t="s">
        <v>14026</v>
      </c>
      <c r="I9286" s="425">
        <v>107.93</v>
      </c>
      <c r="J9286" s="46" t="s">
        <v>39</v>
      </c>
      <c r="K9286" s="75" t="s">
        <v>32</v>
      </c>
      <c r="L9286" s="76">
        <f t="shared" si="495"/>
        <v>0</v>
      </c>
      <c r="M9286" s="76"/>
      <c r="N9286" s="76"/>
      <c r="O9286" s="76"/>
      <c r="P9286" s="76"/>
      <c r="Q9286" s="76"/>
      <c r="R9286" s="76"/>
      <c r="S9286" s="76"/>
      <c r="T9286" s="76"/>
      <c r="U9286" s="76"/>
      <c r="V9286" s="76"/>
      <c r="W9286" s="76"/>
      <c r="X9286" s="76"/>
      <c r="Y9286" s="677"/>
      <c r="Z9286" s="677"/>
      <c r="AA9286" s="677"/>
      <c r="AB9286" s="677"/>
      <c r="AC9286" s="677"/>
      <c r="AD9286" s="677"/>
      <c r="AE9286" s="677"/>
      <c r="AF9286" s="677"/>
      <c r="AG9286" s="677"/>
      <c r="AH9286" s="677"/>
      <c r="AI9286" s="677"/>
      <c r="AJ9286" s="677"/>
      <c r="AK9286" s="677"/>
      <c r="AL9286" s="677"/>
      <c r="AM9286" s="677"/>
      <c r="AN9286" s="677"/>
      <c r="AO9286" s="677"/>
      <c r="AP9286" s="677"/>
      <c r="AQ9286" s="677"/>
      <c r="AR9286" s="677"/>
      <c r="AS9286" s="677"/>
      <c r="AT9286" s="677"/>
      <c r="AU9286" s="677"/>
      <c r="AV9286" s="677"/>
      <c r="AW9286" s="677"/>
      <c r="AX9286" s="677"/>
      <c r="AY9286" s="677"/>
      <c r="AZ9286" s="677"/>
      <c r="BA9286" s="677"/>
      <c r="BB9286" s="677"/>
      <c r="BC9286" s="677"/>
      <c r="BD9286" s="677"/>
      <c r="BE9286" s="677"/>
      <c r="BF9286" s="677"/>
      <c r="BG9286" s="677"/>
      <c r="BH9286" s="677"/>
      <c r="BI9286" s="677"/>
      <c r="BJ9286" s="677"/>
      <c r="BK9286" s="677"/>
      <c r="BL9286" s="677"/>
      <c r="BM9286" s="677"/>
      <c r="BN9286" s="677"/>
      <c r="BO9286" s="677"/>
      <c r="BP9286" s="677"/>
      <c r="BQ9286" s="677"/>
      <c r="BR9286" s="677"/>
      <c r="BS9286" s="677"/>
      <c r="BT9286" s="677"/>
      <c r="BU9286" s="677"/>
      <c r="BV9286" s="677"/>
      <c r="BW9286" s="677"/>
      <c r="BX9286" s="677"/>
      <c r="BY9286" s="677"/>
      <c r="BZ9286" s="677"/>
      <c r="CA9286" s="677"/>
      <c r="CB9286" s="677"/>
      <c r="CC9286" s="677"/>
      <c r="CD9286" s="677"/>
      <c r="CE9286" s="677"/>
      <c r="CF9286" s="677"/>
      <c r="CG9286" s="677"/>
    </row>
    <row r="9287" spans="1:85">
      <c r="A9287" s="54"/>
      <c r="B9287" s="54"/>
      <c r="C9287" s="103"/>
      <c r="D9287" s="195"/>
      <c r="E9287" s="195"/>
      <c r="F9287" s="103"/>
      <c r="G9287" s="195"/>
      <c r="H9287" s="195"/>
      <c r="I9287" s="425"/>
      <c r="J9287" s="54"/>
      <c r="K9287" s="75" t="s">
        <v>34</v>
      </c>
      <c r="L9287" s="76">
        <f t="shared" si="495"/>
        <v>0</v>
      </c>
      <c r="M9287" s="76"/>
      <c r="N9287" s="76"/>
      <c r="O9287" s="76"/>
      <c r="P9287" s="76"/>
      <c r="Q9287" s="76"/>
      <c r="R9287" s="76"/>
      <c r="S9287" s="76"/>
      <c r="T9287" s="76"/>
      <c r="U9287" s="76"/>
      <c r="V9287" s="76"/>
      <c r="W9287" s="76"/>
      <c r="X9287" s="76"/>
      <c r="Y9287" s="677"/>
      <c r="Z9287" s="677"/>
      <c r="AA9287" s="677"/>
      <c r="AB9287" s="677"/>
      <c r="AC9287" s="677"/>
      <c r="AD9287" s="677"/>
      <c r="AE9287" s="677"/>
      <c r="AF9287" s="677"/>
      <c r="AG9287" s="677"/>
      <c r="AH9287" s="677"/>
      <c r="AI9287" s="677"/>
      <c r="AJ9287" s="677"/>
      <c r="AK9287" s="677"/>
      <c r="AL9287" s="677"/>
      <c r="AM9287" s="677"/>
      <c r="AN9287" s="677"/>
      <c r="AO9287" s="677"/>
      <c r="AP9287" s="677"/>
      <c r="AQ9287" s="677"/>
      <c r="AR9287" s="677"/>
      <c r="AS9287" s="677"/>
      <c r="AT9287" s="677"/>
      <c r="AU9287" s="677"/>
      <c r="AV9287" s="677"/>
      <c r="AW9287" s="677"/>
      <c r="AX9287" s="677"/>
      <c r="AY9287" s="677"/>
      <c r="AZ9287" s="677"/>
      <c r="BA9287" s="677"/>
      <c r="BB9287" s="677"/>
      <c r="BC9287" s="677"/>
      <c r="BD9287" s="677"/>
      <c r="BE9287" s="677"/>
      <c r="BF9287" s="677"/>
      <c r="BG9287" s="677"/>
      <c r="BH9287" s="677"/>
      <c r="BI9287" s="677"/>
      <c r="BJ9287" s="677"/>
      <c r="BK9287" s="677"/>
      <c r="BL9287" s="677"/>
      <c r="BM9287" s="677"/>
      <c r="BN9287" s="677"/>
      <c r="BO9287" s="677"/>
      <c r="BP9287" s="677"/>
      <c r="BQ9287" s="677"/>
      <c r="BR9287" s="677"/>
      <c r="BS9287" s="677"/>
      <c r="BT9287" s="677"/>
      <c r="BU9287" s="677"/>
      <c r="BV9287" s="677"/>
      <c r="BW9287" s="677"/>
      <c r="BX9287" s="677"/>
      <c r="BY9287" s="677"/>
      <c r="BZ9287" s="677"/>
      <c r="CA9287" s="677"/>
      <c r="CB9287" s="677"/>
      <c r="CC9287" s="677"/>
      <c r="CD9287" s="677"/>
      <c r="CE9287" s="677"/>
      <c r="CF9287" s="677"/>
      <c r="CG9287" s="677"/>
    </row>
    <row r="9288" spans="1:85">
      <c r="A9288" s="54"/>
      <c r="B9288" s="54"/>
      <c r="C9288" s="103"/>
      <c r="D9288" s="195"/>
      <c r="E9288" s="195"/>
      <c r="F9288" s="103"/>
      <c r="G9288" s="195"/>
      <c r="H9288" s="195"/>
      <c r="I9288" s="425"/>
      <c r="J9288" s="80"/>
      <c r="K9288" s="84" t="s">
        <v>36</v>
      </c>
      <c r="L9288" s="76">
        <f t="shared" si="495"/>
        <v>3</v>
      </c>
      <c r="M9288" s="76"/>
      <c r="N9288" s="76"/>
      <c r="O9288" s="76">
        <v>3</v>
      </c>
      <c r="P9288" s="76"/>
      <c r="Q9288" s="76"/>
      <c r="R9288" s="76"/>
      <c r="S9288" s="76"/>
      <c r="T9288" s="76"/>
      <c r="U9288" s="76"/>
      <c r="V9288" s="76"/>
      <c r="W9288" s="76"/>
      <c r="X9288" s="76"/>
      <c r="Y9288" s="677"/>
      <c r="Z9288" s="677"/>
      <c r="AA9288" s="677"/>
      <c r="AB9288" s="677"/>
      <c r="AC9288" s="677"/>
      <c r="AD9288" s="677"/>
      <c r="AE9288" s="677"/>
      <c r="AF9288" s="677"/>
      <c r="AG9288" s="677"/>
      <c r="AH9288" s="677"/>
      <c r="AI9288" s="677"/>
      <c r="AJ9288" s="677"/>
      <c r="AK9288" s="677"/>
      <c r="AL9288" s="677"/>
      <c r="AM9288" s="677"/>
      <c r="AN9288" s="677"/>
      <c r="AO9288" s="677"/>
      <c r="AP9288" s="677"/>
      <c r="AQ9288" s="677"/>
      <c r="AR9288" s="677"/>
      <c r="AS9288" s="677"/>
      <c r="AT9288" s="677"/>
      <c r="AU9288" s="677"/>
      <c r="AV9288" s="677"/>
      <c r="AW9288" s="677"/>
      <c r="AX9288" s="677"/>
      <c r="AY9288" s="677"/>
      <c r="AZ9288" s="677"/>
      <c r="BA9288" s="677"/>
      <c r="BB9288" s="677"/>
      <c r="BC9288" s="677"/>
      <c r="BD9288" s="677"/>
      <c r="BE9288" s="677"/>
      <c r="BF9288" s="677"/>
      <c r="BG9288" s="677"/>
      <c r="BH9288" s="677"/>
      <c r="BI9288" s="677"/>
      <c r="BJ9288" s="677"/>
      <c r="BK9288" s="677"/>
      <c r="BL9288" s="677"/>
      <c r="BM9288" s="677"/>
      <c r="BN9288" s="677"/>
      <c r="BO9288" s="677"/>
      <c r="BP9288" s="677"/>
      <c r="BQ9288" s="677"/>
      <c r="BR9288" s="677"/>
      <c r="BS9288" s="677"/>
      <c r="BT9288" s="677"/>
      <c r="BU9288" s="677"/>
      <c r="BV9288" s="677"/>
      <c r="BW9288" s="677"/>
      <c r="BX9288" s="677"/>
      <c r="BY9288" s="677"/>
      <c r="BZ9288" s="677"/>
      <c r="CA9288" s="677"/>
      <c r="CB9288" s="677"/>
      <c r="CC9288" s="677"/>
      <c r="CD9288" s="677"/>
      <c r="CE9288" s="677"/>
      <c r="CF9288" s="677"/>
      <c r="CG9288" s="677"/>
    </row>
    <row r="9289" spans="1:85">
      <c r="A9289" s="54"/>
      <c r="B9289" s="54"/>
      <c r="C9289" s="103" t="s">
        <v>33</v>
      </c>
      <c r="D9289" s="195" t="s">
        <v>14027</v>
      </c>
      <c r="E9289" s="195" t="s">
        <v>14028</v>
      </c>
      <c r="F9289" s="103" t="s">
        <v>14029</v>
      </c>
      <c r="G9289" s="195" t="s">
        <v>14030</v>
      </c>
      <c r="H9289" s="195" t="s">
        <v>14031</v>
      </c>
      <c r="I9289" s="425">
        <v>11016.96</v>
      </c>
      <c r="J9289" s="46" t="s">
        <v>39</v>
      </c>
      <c r="K9289" s="75" t="s">
        <v>32</v>
      </c>
      <c r="L9289" s="76">
        <f t="shared" si="495"/>
        <v>0</v>
      </c>
      <c r="M9289" s="76"/>
      <c r="N9289" s="76"/>
      <c r="O9289" s="76"/>
      <c r="P9289" s="76"/>
      <c r="Q9289" s="76"/>
      <c r="R9289" s="76"/>
      <c r="S9289" s="76"/>
      <c r="T9289" s="76"/>
      <c r="U9289" s="76"/>
      <c r="V9289" s="76"/>
      <c r="W9289" s="76"/>
      <c r="X9289" s="76"/>
      <c r="Y9289" s="677"/>
      <c r="Z9289" s="677"/>
      <c r="AA9289" s="677"/>
      <c r="AB9289" s="677"/>
      <c r="AC9289" s="677"/>
      <c r="AD9289" s="677"/>
      <c r="AE9289" s="677"/>
      <c r="AF9289" s="677"/>
      <c r="AG9289" s="677"/>
      <c r="AH9289" s="677"/>
      <c r="AI9289" s="677"/>
      <c r="AJ9289" s="677"/>
      <c r="AK9289" s="677"/>
      <c r="AL9289" s="677"/>
      <c r="AM9289" s="677"/>
      <c r="AN9289" s="677"/>
      <c r="AO9289" s="677"/>
      <c r="AP9289" s="677"/>
      <c r="AQ9289" s="677"/>
      <c r="AR9289" s="677"/>
      <c r="AS9289" s="677"/>
      <c r="AT9289" s="677"/>
      <c r="AU9289" s="677"/>
      <c r="AV9289" s="677"/>
      <c r="AW9289" s="677"/>
      <c r="AX9289" s="677"/>
      <c r="AY9289" s="677"/>
      <c r="AZ9289" s="677"/>
      <c r="BA9289" s="677"/>
      <c r="BB9289" s="677"/>
      <c r="BC9289" s="677"/>
      <c r="BD9289" s="677"/>
      <c r="BE9289" s="677"/>
      <c r="BF9289" s="677"/>
      <c r="BG9289" s="677"/>
      <c r="BH9289" s="677"/>
      <c r="BI9289" s="677"/>
      <c r="BJ9289" s="677"/>
      <c r="BK9289" s="677"/>
      <c r="BL9289" s="677"/>
      <c r="BM9289" s="677"/>
      <c r="BN9289" s="677"/>
      <c r="BO9289" s="677"/>
      <c r="BP9289" s="677"/>
      <c r="BQ9289" s="677"/>
      <c r="BR9289" s="677"/>
      <c r="BS9289" s="677"/>
      <c r="BT9289" s="677"/>
      <c r="BU9289" s="677"/>
      <c r="BV9289" s="677"/>
      <c r="BW9289" s="677"/>
      <c r="BX9289" s="677"/>
      <c r="BY9289" s="677"/>
      <c r="BZ9289" s="677"/>
      <c r="CA9289" s="677"/>
      <c r="CB9289" s="677"/>
      <c r="CC9289" s="677"/>
      <c r="CD9289" s="677"/>
      <c r="CE9289" s="677"/>
      <c r="CF9289" s="677"/>
      <c r="CG9289" s="677"/>
    </row>
    <row r="9290" spans="1:85">
      <c r="A9290" s="54"/>
      <c r="B9290" s="54"/>
      <c r="C9290" s="103"/>
      <c r="D9290" s="195"/>
      <c r="E9290" s="195"/>
      <c r="F9290" s="103"/>
      <c r="G9290" s="195"/>
      <c r="H9290" s="195"/>
      <c r="I9290" s="425"/>
      <c r="J9290" s="54"/>
      <c r="K9290" s="75" t="s">
        <v>34</v>
      </c>
      <c r="L9290" s="76">
        <f t="shared" si="495"/>
        <v>0</v>
      </c>
      <c r="M9290" s="76"/>
      <c r="N9290" s="76"/>
      <c r="O9290" s="76"/>
      <c r="P9290" s="76"/>
      <c r="Q9290" s="76"/>
      <c r="R9290" s="76"/>
      <c r="S9290" s="76"/>
      <c r="T9290" s="76"/>
      <c r="U9290" s="76"/>
      <c r="V9290" s="76"/>
      <c r="W9290" s="76"/>
      <c r="X9290" s="76"/>
      <c r="Y9290" s="677"/>
      <c r="Z9290" s="677"/>
      <c r="AA9290" s="677"/>
      <c r="AB9290" s="677"/>
      <c r="AC9290" s="677"/>
      <c r="AD9290" s="677"/>
      <c r="AE9290" s="677"/>
      <c r="AF9290" s="677"/>
      <c r="AG9290" s="677"/>
      <c r="AH9290" s="677"/>
      <c r="AI9290" s="677"/>
      <c r="AJ9290" s="677"/>
      <c r="AK9290" s="677"/>
      <c r="AL9290" s="677"/>
      <c r="AM9290" s="677"/>
      <c r="AN9290" s="677"/>
      <c r="AO9290" s="677"/>
      <c r="AP9290" s="677"/>
      <c r="AQ9290" s="677"/>
      <c r="AR9290" s="677"/>
      <c r="AS9290" s="677"/>
      <c r="AT9290" s="677"/>
      <c r="AU9290" s="677"/>
      <c r="AV9290" s="677"/>
      <c r="AW9290" s="677"/>
      <c r="AX9290" s="677"/>
      <c r="AY9290" s="677"/>
      <c r="AZ9290" s="677"/>
      <c r="BA9290" s="677"/>
      <c r="BB9290" s="677"/>
      <c r="BC9290" s="677"/>
      <c r="BD9290" s="677"/>
      <c r="BE9290" s="677"/>
      <c r="BF9290" s="677"/>
      <c r="BG9290" s="677"/>
      <c r="BH9290" s="677"/>
      <c r="BI9290" s="677"/>
      <c r="BJ9290" s="677"/>
      <c r="BK9290" s="677"/>
      <c r="BL9290" s="677"/>
      <c r="BM9290" s="677"/>
      <c r="BN9290" s="677"/>
      <c r="BO9290" s="677"/>
      <c r="BP9290" s="677"/>
      <c r="BQ9290" s="677"/>
      <c r="BR9290" s="677"/>
      <c r="BS9290" s="677"/>
      <c r="BT9290" s="677"/>
      <c r="BU9290" s="677"/>
      <c r="BV9290" s="677"/>
      <c r="BW9290" s="677"/>
      <c r="BX9290" s="677"/>
      <c r="BY9290" s="677"/>
      <c r="BZ9290" s="677"/>
      <c r="CA9290" s="677"/>
      <c r="CB9290" s="677"/>
      <c r="CC9290" s="677"/>
      <c r="CD9290" s="677"/>
      <c r="CE9290" s="677"/>
      <c r="CF9290" s="677"/>
      <c r="CG9290" s="677"/>
    </row>
    <row r="9291" spans="1:85">
      <c r="A9291" s="54"/>
      <c r="B9291" s="54"/>
      <c r="C9291" s="103"/>
      <c r="D9291" s="195"/>
      <c r="E9291" s="195"/>
      <c r="F9291" s="103"/>
      <c r="G9291" s="195"/>
      <c r="H9291" s="195"/>
      <c r="I9291" s="425"/>
      <c r="J9291" s="80"/>
      <c r="K9291" s="84" t="s">
        <v>36</v>
      </c>
      <c r="L9291" s="76">
        <f t="shared" si="495"/>
        <v>5</v>
      </c>
      <c r="M9291" s="76"/>
      <c r="N9291" s="76"/>
      <c r="O9291" s="76"/>
      <c r="P9291" s="76"/>
      <c r="Q9291" s="76"/>
      <c r="R9291" s="76"/>
      <c r="S9291" s="76"/>
      <c r="T9291" s="76"/>
      <c r="U9291" s="76"/>
      <c r="V9291" s="76"/>
      <c r="W9291" s="76">
        <v>5</v>
      </c>
      <c r="X9291" s="76"/>
      <c r="Y9291" s="677"/>
      <c r="Z9291" s="677"/>
      <c r="AA9291" s="677"/>
      <c r="AB9291" s="677"/>
      <c r="AC9291" s="677"/>
      <c r="AD9291" s="677"/>
      <c r="AE9291" s="677"/>
      <c r="AF9291" s="677"/>
      <c r="AG9291" s="677"/>
      <c r="AH9291" s="677"/>
      <c r="AI9291" s="677"/>
      <c r="AJ9291" s="677"/>
      <c r="AK9291" s="677"/>
      <c r="AL9291" s="677"/>
      <c r="AM9291" s="677"/>
      <c r="AN9291" s="677"/>
      <c r="AO9291" s="677"/>
      <c r="AP9291" s="677"/>
      <c r="AQ9291" s="677"/>
      <c r="AR9291" s="677"/>
      <c r="AS9291" s="677"/>
      <c r="AT9291" s="677"/>
      <c r="AU9291" s="677"/>
      <c r="AV9291" s="677"/>
      <c r="AW9291" s="677"/>
      <c r="AX9291" s="677"/>
      <c r="AY9291" s="677"/>
      <c r="AZ9291" s="677"/>
      <c r="BA9291" s="677"/>
      <c r="BB9291" s="677"/>
      <c r="BC9291" s="677"/>
      <c r="BD9291" s="677"/>
      <c r="BE9291" s="677"/>
      <c r="BF9291" s="677"/>
      <c r="BG9291" s="677"/>
      <c r="BH9291" s="677"/>
      <c r="BI9291" s="677"/>
      <c r="BJ9291" s="677"/>
      <c r="BK9291" s="677"/>
      <c r="BL9291" s="677"/>
      <c r="BM9291" s="677"/>
      <c r="BN9291" s="677"/>
      <c r="BO9291" s="677"/>
      <c r="BP9291" s="677"/>
      <c r="BQ9291" s="677"/>
      <c r="BR9291" s="677"/>
      <c r="BS9291" s="677"/>
      <c r="BT9291" s="677"/>
      <c r="BU9291" s="677"/>
      <c r="BV9291" s="677"/>
      <c r="BW9291" s="677"/>
      <c r="BX9291" s="677"/>
      <c r="BY9291" s="677"/>
      <c r="BZ9291" s="677"/>
      <c r="CA9291" s="677"/>
      <c r="CB9291" s="677"/>
      <c r="CC9291" s="677"/>
      <c r="CD9291" s="677"/>
      <c r="CE9291" s="677"/>
      <c r="CF9291" s="677"/>
      <c r="CG9291" s="677"/>
    </row>
    <row r="9292" spans="1:85">
      <c r="A9292" s="54"/>
      <c r="B9292" s="54"/>
      <c r="C9292" s="103" t="s">
        <v>33</v>
      </c>
      <c r="D9292" s="195" t="s">
        <v>14032</v>
      </c>
      <c r="E9292" s="195" t="s">
        <v>14033</v>
      </c>
      <c r="F9292" s="103" t="s">
        <v>14034</v>
      </c>
      <c r="G9292" s="195" t="s">
        <v>14035</v>
      </c>
      <c r="H9292" s="195" t="s">
        <v>14036</v>
      </c>
      <c r="I9292" s="425">
        <v>0</v>
      </c>
      <c r="J9292" s="46" t="s">
        <v>39</v>
      </c>
      <c r="K9292" s="75" t="s">
        <v>32</v>
      </c>
      <c r="L9292" s="76">
        <f t="shared" si="495"/>
        <v>0</v>
      </c>
      <c r="M9292" s="76"/>
      <c r="N9292" s="76"/>
      <c r="O9292" s="76"/>
      <c r="P9292" s="76"/>
      <c r="Q9292" s="76"/>
      <c r="R9292" s="76"/>
      <c r="S9292" s="76"/>
      <c r="T9292" s="76"/>
      <c r="U9292" s="76"/>
      <c r="V9292" s="76"/>
      <c r="W9292" s="76"/>
      <c r="X9292" s="76"/>
      <c r="Y9292" s="677"/>
      <c r="Z9292" s="677"/>
      <c r="AA9292" s="677"/>
      <c r="AB9292" s="677"/>
      <c r="AC9292" s="677"/>
      <c r="AD9292" s="677"/>
      <c r="AE9292" s="677"/>
      <c r="AF9292" s="677"/>
      <c r="AG9292" s="677"/>
      <c r="AH9292" s="677"/>
      <c r="AI9292" s="677"/>
      <c r="AJ9292" s="677"/>
      <c r="AK9292" s="677"/>
      <c r="AL9292" s="677"/>
      <c r="AM9292" s="677"/>
      <c r="AN9292" s="677"/>
      <c r="AO9292" s="677"/>
      <c r="AP9292" s="677"/>
      <c r="AQ9292" s="677"/>
      <c r="AR9292" s="677"/>
      <c r="AS9292" s="677"/>
      <c r="AT9292" s="677"/>
      <c r="AU9292" s="677"/>
      <c r="AV9292" s="677"/>
      <c r="AW9292" s="677"/>
      <c r="AX9292" s="677"/>
      <c r="AY9292" s="677"/>
      <c r="AZ9292" s="677"/>
      <c r="BA9292" s="677"/>
      <c r="BB9292" s="677"/>
      <c r="BC9292" s="677"/>
      <c r="BD9292" s="677"/>
      <c r="BE9292" s="677"/>
      <c r="BF9292" s="677"/>
      <c r="BG9292" s="677"/>
      <c r="BH9292" s="677"/>
      <c r="BI9292" s="677"/>
      <c r="BJ9292" s="677"/>
      <c r="BK9292" s="677"/>
      <c r="BL9292" s="677"/>
      <c r="BM9292" s="677"/>
      <c r="BN9292" s="677"/>
      <c r="BO9292" s="677"/>
      <c r="BP9292" s="677"/>
      <c r="BQ9292" s="677"/>
      <c r="BR9292" s="677"/>
      <c r="BS9292" s="677"/>
      <c r="BT9292" s="677"/>
      <c r="BU9292" s="677"/>
      <c r="BV9292" s="677"/>
      <c r="BW9292" s="677"/>
      <c r="BX9292" s="677"/>
      <c r="BY9292" s="677"/>
      <c r="BZ9292" s="677"/>
      <c r="CA9292" s="677"/>
      <c r="CB9292" s="677"/>
      <c r="CC9292" s="677"/>
      <c r="CD9292" s="677"/>
      <c r="CE9292" s="677"/>
      <c r="CF9292" s="677"/>
      <c r="CG9292" s="677"/>
    </row>
    <row r="9293" spans="1:85">
      <c r="A9293" s="54"/>
      <c r="B9293" s="54"/>
      <c r="C9293" s="103"/>
      <c r="D9293" s="195"/>
      <c r="E9293" s="195"/>
      <c r="F9293" s="103"/>
      <c r="G9293" s="195"/>
      <c r="H9293" s="195"/>
      <c r="I9293" s="425"/>
      <c r="J9293" s="54"/>
      <c r="K9293" s="75" t="s">
        <v>34</v>
      </c>
      <c r="L9293" s="76">
        <f t="shared" si="495"/>
        <v>0</v>
      </c>
      <c r="M9293" s="76"/>
      <c r="N9293" s="76"/>
      <c r="O9293" s="76"/>
      <c r="P9293" s="76"/>
      <c r="Q9293" s="76"/>
      <c r="R9293" s="76"/>
      <c r="S9293" s="76"/>
      <c r="T9293" s="76"/>
      <c r="U9293" s="76"/>
      <c r="V9293" s="76"/>
      <c r="W9293" s="76"/>
      <c r="X9293" s="76"/>
      <c r="Y9293" s="677"/>
      <c r="Z9293" s="677"/>
      <c r="AA9293" s="677"/>
      <c r="AB9293" s="677"/>
      <c r="AC9293" s="677"/>
      <c r="AD9293" s="677"/>
      <c r="AE9293" s="677"/>
      <c r="AF9293" s="677"/>
      <c r="AG9293" s="677"/>
      <c r="AH9293" s="677"/>
      <c r="AI9293" s="677"/>
      <c r="AJ9293" s="677"/>
      <c r="AK9293" s="677"/>
      <c r="AL9293" s="677"/>
      <c r="AM9293" s="677"/>
      <c r="AN9293" s="677"/>
      <c r="AO9293" s="677"/>
      <c r="AP9293" s="677"/>
      <c r="AQ9293" s="677"/>
      <c r="AR9293" s="677"/>
      <c r="AS9293" s="677"/>
      <c r="AT9293" s="677"/>
      <c r="AU9293" s="677"/>
      <c r="AV9293" s="677"/>
      <c r="AW9293" s="677"/>
      <c r="AX9293" s="677"/>
      <c r="AY9293" s="677"/>
      <c r="AZ9293" s="677"/>
      <c r="BA9293" s="677"/>
      <c r="BB9293" s="677"/>
      <c r="BC9293" s="677"/>
      <c r="BD9293" s="677"/>
      <c r="BE9293" s="677"/>
      <c r="BF9293" s="677"/>
      <c r="BG9293" s="677"/>
      <c r="BH9293" s="677"/>
      <c r="BI9293" s="677"/>
      <c r="BJ9293" s="677"/>
      <c r="BK9293" s="677"/>
      <c r="BL9293" s="677"/>
      <c r="BM9293" s="677"/>
      <c r="BN9293" s="677"/>
      <c r="BO9293" s="677"/>
      <c r="BP9293" s="677"/>
      <c r="BQ9293" s="677"/>
      <c r="BR9293" s="677"/>
      <c r="BS9293" s="677"/>
      <c r="BT9293" s="677"/>
      <c r="BU9293" s="677"/>
      <c r="BV9293" s="677"/>
      <c r="BW9293" s="677"/>
      <c r="BX9293" s="677"/>
      <c r="BY9293" s="677"/>
      <c r="BZ9293" s="677"/>
      <c r="CA9293" s="677"/>
      <c r="CB9293" s="677"/>
      <c r="CC9293" s="677"/>
      <c r="CD9293" s="677"/>
      <c r="CE9293" s="677"/>
      <c r="CF9293" s="677"/>
      <c r="CG9293" s="677"/>
    </row>
    <row r="9294" spans="1:85">
      <c r="A9294" s="54"/>
      <c r="B9294" s="54"/>
      <c r="C9294" s="103"/>
      <c r="D9294" s="195"/>
      <c r="E9294" s="195"/>
      <c r="F9294" s="103"/>
      <c r="G9294" s="195"/>
      <c r="H9294" s="195"/>
      <c r="I9294" s="425"/>
      <c r="J9294" s="80"/>
      <c r="K9294" s="84" t="s">
        <v>36</v>
      </c>
      <c r="L9294" s="76">
        <f t="shared" si="495"/>
        <v>3</v>
      </c>
      <c r="M9294" s="76">
        <v>1</v>
      </c>
      <c r="N9294" s="76"/>
      <c r="O9294" s="76">
        <v>2</v>
      </c>
      <c r="P9294" s="76"/>
      <c r="Q9294" s="76"/>
      <c r="R9294" s="76"/>
      <c r="S9294" s="76"/>
      <c r="T9294" s="76"/>
      <c r="U9294" s="76"/>
      <c r="V9294" s="76"/>
      <c r="W9294" s="76"/>
      <c r="X9294" s="76"/>
      <c r="Y9294" s="677"/>
      <c r="Z9294" s="677"/>
      <c r="AA9294" s="677"/>
      <c r="AB9294" s="677"/>
      <c r="AC9294" s="677"/>
      <c r="AD9294" s="677"/>
      <c r="AE9294" s="677"/>
      <c r="AF9294" s="677"/>
      <c r="AG9294" s="677"/>
      <c r="AH9294" s="677"/>
      <c r="AI9294" s="677"/>
      <c r="AJ9294" s="677"/>
      <c r="AK9294" s="677"/>
      <c r="AL9294" s="677"/>
      <c r="AM9294" s="677"/>
      <c r="AN9294" s="677"/>
      <c r="AO9294" s="677"/>
      <c r="AP9294" s="677"/>
      <c r="AQ9294" s="677"/>
      <c r="AR9294" s="677"/>
      <c r="AS9294" s="677"/>
      <c r="AT9294" s="677"/>
      <c r="AU9294" s="677"/>
      <c r="AV9294" s="677"/>
      <c r="AW9294" s="677"/>
      <c r="AX9294" s="677"/>
      <c r="AY9294" s="677"/>
      <c r="AZ9294" s="677"/>
      <c r="BA9294" s="677"/>
      <c r="BB9294" s="677"/>
      <c r="BC9294" s="677"/>
      <c r="BD9294" s="677"/>
      <c r="BE9294" s="677"/>
      <c r="BF9294" s="677"/>
      <c r="BG9294" s="677"/>
      <c r="BH9294" s="677"/>
      <c r="BI9294" s="677"/>
      <c r="BJ9294" s="677"/>
      <c r="BK9294" s="677"/>
      <c r="BL9294" s="677"/>
      <c r="BM9294" s="677"/>
      <c r="BN9294" s="677"/>
      <c r="BO9294" s="677"/>
      <c r="BP9294" s="677"/>
      <c r="BQ9294" s="677"/>
      <c r="BR9294" s="677"/>
      <c r="BS9294" s="677"/>
      <c r="BT9294" s="677"/>
      <c r="BU9294" s="677"/>
      <c r="BV9294" s="677"/>
      <c r="BW9294" s="677"/>
      <c r="BX9294" s="677"/>
      <c r="BY9294" s="677"/>
      <c r="BZ9294" s="677"/>
      <c r="CA9294" s="677"/>
      <c r="CB9294" s="677"/>
      <c r="CC9294" s="677"/>
      <c r="CD9294" s="677"/>
      <c r="CE9294" s="677"/>
      <c r="CF9294" s="677"/>
      <c r="CG9294" s="677"/>
    </row>
    <row r="9295" spans="1:85">
      <c r="A9295" s="54"/>
      <c r="B9295" s="54"/>
      <c r="C9295" s="103" t="s">
        <v>33</v>
      </c>
      <c r="D9295" s="195" t="s">
        <v>14037</v>
      </c>
      <c r="E9295" s="195" t="s">
        <v>14038</v>
      </c>
      <c r="F9295" s="103" t="s">
        <v>14039</v>
      </c>
      <c r="G9295" s="195" t="s">
        <v>14040</v>
      </c>
      <c r="H9295" s="195" t="s">
        <v>14041</v>
      </c>
      <c r="I9295" s="425">
        <v>64419.95</v>
      </c>
      <c r="J9295" s="46" t="s">
        <v>39</v>
      </c>
      <c r="K9295" s="75" t="s">
        <v>32</v>
      </c>
      <c r="L9295" s="76">
        <f t="shared" si="495"/>
        <v>0</v>
      </c>
      <c r="M9295" s="76"/>
      <c r="N9295" s="76"/>
      <c r="O9295" s="76"/>
      <c r="P9295" s="76"/>
      <c r="Q9295" s="76"/>
      <c r="R9295" s="76"/>
      <c r="S9295" s="76"/>
      <c r="T9295" s="76"/>
      <c r="U9295" s="76"/>
      <c r="V9295" s="76"/>
      <c r="W9295" s="76"/>
      <c r="X9295" s="76"/>
      <c r="Y9295" s="677"/>
      <c r="Z9295" s="677"/>
      <c r="AA9295" s="677"/>
      <c r="AB9295" s="677"/>
      <c r="AC9295" s="677"/>
      <c r="AD9295" s="677"/>
      <c r="AE9295" s="677"/>
      <c r="AF9295" s="677"/>
      <c r="AG9295" s="677"/>
      <c r="AH9295" s="677"/>
      <c r="AI9295" s="677"/>
      <c r="AJ9295" s="677"/>
      <c r="AK9295" s="677"/>
      <c r="AL9295" s="677"/>
      <c r="AM9295" s="677"/>
      <c r="AN9295" s="677"/>
      <c r="AO9295" s="677"/>
      <c r="AP9295" s="677"/>
      <c r="AQ9295" s="677"/>
      <c r="AR9295" s="677"/>
      <c r="AS9295" s="677"/>
      <c r="AT9295" s="677"/>
      <c r="AU9295" s="677"/>
      <c r="AV9295" s="677"/>
      <c r="AW9295" s="677"/>
      <c r="AX9295" s="677"/>
      <c r="AY9295" s="677"/>
      <c r="AZ9295" s="677"/>
      <c r="BA9295" s="677"/>
      <c r="BB9295" s="677"/>
      <c r="BC9295" s="677"/>
      <c r="BD9295" s="677"/>
      <c r="BE9295" s="677"/>
      <c r="BF9295" s="677"/>
      <c r="BG9295" s="677"/>
      <c r="BH9295" s="677"/>
      <c r="BI9295" s="677"/>
      <c r="BJ9295" s="677"/>
      <c r="BK9295" s="677"/>
      <c r="BL9295" s="677"/>
      <c r="BM9295" s="677"/>
      <c r="BN9295" s="677"/>
      <c r="BO9295" s="677"/>
      <c r="BP9295" s="677"/>
      <c r="BQ9295" s="677"/>
      <c r="BR9295" s="677"/>
      <c r="BS9295" s="677"/>
      <c r="BT9295" s="677"/>
      <c r="BU9295" s="677"/>
      <c r="BV9295" s="677"/>
      <c r="BW9295" s="677"/>
      <c r="BX9295" s="677"/>
      <c r="BY9295" s="677"/>
      <c r="BZ9295" s="677"/>
      <c r="CA9295" s="677"/>
      <c r="CB9295" s="677"/>
      <c r="CC9295" s="677"/>
      <c r="CD9295" s="677"/>
      <c r="CE9295" s="677"/>
      <c r="CF9295" s="677"/>
      <c r="CG9295" s="677"/>
    </row>
    <row r="9296" spans="1:85">
      <c r="A9296" s="54"/>
      <c r="B9296" s="54"/>
      <c r="C9296" s="103"/>
      <c r="D9296" s="195"/>
      <c r="E9296" s="195"/>
      <c r="F9296" s="103"/>
      <c r="G9296" s="195"/>
      <c r="H9296" s="195"/>
      <c r="I9296" s="425"/>
      <c r="J9296" s="54"/>
      <c r="K9296" s="75" t="s">
        <v>34</v>
      </c>
      <c r="L9296" s="76">
        <f t="shared" si="495"/>
        <v>0</v>
      </c>
      <c r="M9296" s="76"/>
      <c r="N9296" s="76"/>
      <c r="O9296" s="76"/>
      <c r="P9296" s="76"/>
      <c r="Q9296" s="76"/>
      <c r="R9296" s="76"/>
      <c r="S9296" s="76"/>
      <c r="T9296" s="76"/>
      <c r="U9296" s="76"/>
      <c r="V9296" s="76"/>
      <c r="W9296" s="76"/>
      <c r="X9296" s="76"/>
      <c r="Y9296" s="677"/>
      <c r="Z9296" s="677"/>
      <c r="AA9296" s="677"/>
      <c r="AB9296" s="677"/>
      <c r="AC9296" s="677"/>
      <c r="AD9296" s="677"/>
      <c r="AE9296" s="677"/>
      <c r="AF9296" s="677"/>
      <c r="AG9296" s="677"/>
      <c r="AH9296" s="677"/>
      <c r="AI9296" s="677"/>
      <c r="AJ9296" s="677"/>
      <c r="AK9296" s="677"/>
      <c r="AL9296" s="677"/>
      <c r="AM9296" s="677"/>
      <c r="AN9296" s="677"/>
      <c r="AO9296" s="677"/>
      <c r="AP9296" s="677"/>
      <c r="AQ9296" s="677"/>
      <c r="AR9296" s="677"/>
      <c r="AS9296" s="677"/>
      <c r="AT9296" s="677"/>
      <c r="AU9296" s="677"/>
      <c r="AV9296" s="677"/>
      <c r="AW9296" s="677"/>
      <c r="AX9296" s="677"/>
      <c r="AY9296" s="677"/>
      <c r="AZ9296" s="677"/>
      <c r="BA9296" s="677"/>
      <c r="BB9296" s="677"/>
      <c r="BC9296" s="677"/>
      <c r="BD9296" s="677"/>
      <c r="BE9296" s="677"/>
      <c r="BF9296" s="677"/>
      <c r="BG9296" s="677"/>
      <c r="BH9296" s="677"/>
      <c r="BI9296" s="677"/>
      <c r="BJ9296" s="677"/>
      <c r="BK9296" s="677"/>
      <c r="BL9296" s="677"/>
      <c r="BM9296" s="677"/>
      <c r="BN9296" s="677"/>
      <c r="BO9296" s="677"/>
      <c r="BP9296" s="677"/>
      <c r="BQ9296" s="677"/>
      <c r="BR9296" s="677"/>
      <c r="BS9296" s="677"/>
      <c r="BT9296" s="677"/>
      <c r="BU9296" s="677"/>
      <c r="BV9296" s="677"/>
      <c r="BW9296" s="677"/>
      <c r="BX9296" s="677"/>
      <c r="BY9296" s="677"/>
      <c r="BZ9296" s="677"/>
      <c r="CA9296" s="677"/>
      <c r="CB9296" s="677"/>
      <c r="CC9296" s="677"/>
      <c r="CD9296" s="677"/>
      <c r="CE9296" s="677"/>
      <c r="CF9296" s="677"/>
      <c r="CG9296" s="677"/>
    </row>
    <row r="9297" spans="1:85">
      <c r="A9297" s="54"/>
      <c r="B9297" s="54"/>
      <c r="C9297" s="103"/>
      <c r="D9297" s="195"/>
      <c r="E9297" s="195"/>
      <c r="F9297" s="103"/>
      <c r="G9297" s="195"/>
      <c r="H9297" s="195"/>
      <c r="I9297" s="425"/>
      <c r="J9297" s="80"/>
      <c r="K9297" s="84" t="s">
        <v>36</v>
      </c>
      <c r="L9297" s="76">
        <f t="shared" si="495"/>
        <v>4</v>
      </c>
      <c r="M9297" s="76"/>
      <c r="N9297" s="76"/>
      <c r="O9297" s="76"/>
      <c r="P9297" s="76"/>
      <c r="Q9297" s="76"/>
      <c r="R9297" s="76"/>
      <c r="S9297" s="76"/>
      <c r="T9297" s="76">
        <v>4</v>
      </c>
      <c r="U9297" s="76"/>
      <c r="V9297" s="76"/>
      <c r="W9297" s="76"/>
      <c r="X9297" s="76"/>
      <c r="Y9297" s="677"/>
      <c r="Z9297" s="677"/>
      <c r="AA9297" s="677"/>
      <c r="AB9297" s="677"/>
      <c r="AC9297" s="677"/>
      <c r="AD9297" s="677"/>
      <c r="AE9297" s="677"/>
      <c r="AF9297" s="677"/>
      <c r="AG9297" s="677"/>
      <c r="AH9297" s="677"/>
      <c r="AI9297" s="677"/>
      <c r="AJ9297" s="677"/>
      <c r="AK9297" s="677"/>
      <c r="AL9297" s="677"/>
      <c r="AM9297" s="677"/>
      <c r="AN9297" s="677"/>
      <c r="AO9297" s="677"/>
      <c r="AP9297" s="677"/>
      <c r="AQ9297" s="677"/>
      <c r="AR9297" s="677"/>
      <c r="AS9297" s="677"/>
      <c r="AT9297" s="677"/>
      <c r="AU9297" s="677"/>
      <c r="AV9297" s="677"/>
      <c r="AW9297" s="677"/>
      <c r="AX9297" s="677"/>
      <c r="AY9297" s="677"/>
      <c r="AZ9297" s="677"/>
      <c r="BA9297" s="677"/>
      <c r="BB9297" s="677"/>
      <c r="BC9297" s="677"/>
      <c r="BD9297" s="677"/>
      <c r="BE9297" s="677"/>
      <c r="BF9297" s="677"/>
      <c r="BG9297" s="677"/>
      <c r="BH9297" s="677"/>
      <c r="BI9297" s="677"/>
      <c r="BJ9297" s="677"/>
      <c r="BK9297" s="677"/>
      <c r="BL9297" s="677"/>
      <c r="BM9297" s="677"/>
      <c r="BN9297" s="677"/>
      <c r="BO9297" s="677"/>
      <c r="BP9297" s="677"/>
      <c r="BQ9297" s="677"/>
      <c r="BR9297" s="677"/>
      <c r="BS9297" s="677"/>
      <c r="BT9297" s="677"/>
      <c r="BU9297" s="677"/>
      <c r="BV9297" s="677"/>
      <c r="BW9297" s="677"/>
      <c r="BX9297" s="677"/>
      <c r="BY9297" s="677"/>
      <c r="BZ9297" s="677"/>
      <c r="CA9297" s="677"/>
      <c r="CB9297" s="677"/>
      <c r="CC9297" s="677"/>
      <c r="CD9297" s="677"/>
      <c r="CE9297" s="677"/>
      <c r="CF9297" s="677"/>
      <c r="CG9297" s="677"/>
    </row>
    <row r="9298" spans="1:85">
      <c r="A9298" s="54"/>
      <c r="B9298" s="54"/>
      <c r="C9298" s="103" t="s">
        <v>33</v>
      </c>
      <c r="D9298" s="195" t="s">
        <v>14042</v>
      </c>
      <c r="E9298" s="195" t="s">
        <v>14043</v>
      </c>
      <c r="F9298" s="103" t="s">
        <v>14044</v>
      </c>
      <c r="G9298" s="195" t="s">
        <v>14045</v>
      </c>
      <c r="H9298" s="195" t="s">
        <v>14046</v>
      </c>
      <c r="I9298" s="425">
        <v>16.420000000000002</v>
      </c>
      <c r="J9298" s="46" t="s">
        <v>39</v>
      </c>
      <c r="K9298" s="75" t="s">
        <v>32</v>
      </c>
      <c r="L9298" s="76">
        <f t="shared" si="495"/>
        <v>0</v>
      </c>
      <c r="M9298" s="76"/>
      <c r="N9298" s="76"/>
      <c r="O9298" s="76"/>
      <c r="P9298" s="76"/>
      <c r="Q9298" s="76"/>
      <c r="R9298" s="76"/>
      <c r="S9298" s="76"/>
      <c r="T9298" s="76"/>
      <c r="U9298" s="76"/>
      <c r="V9298" s="76"/>
      <c r="W9298" s="76"/>
      <c r="X9298" s="76"/>
      <c r="Y9298" s="677"/>
      <c r="Z9298" s="677"/>
      <c r="AA9298" s="677"/>
      <c r="AB9298" s="677"/>
      <c r="AC9298" s="677"/>
      <c r="AD9298" s="677"/>
      <c r="AE9298" s="677"/>
      <c r="AF9298" s="677"/>
      <c r="AG9298" s="677"/>
      <c r="AH9298" s="677"/>
      <c r="AI9298" s="677"/>
      <c r="AJ9298" s="677"/>
      <c r="AK9298" s="677"/>
      <c r="AL9298" s="677"/>
      <c r="AM9298" s="677"/>
      <c r="AN9298" s="677"/>
      <c r="AO9298" s="677"/>
      <c r="AP9298" s="677"/>
      <c r="AQ9298" s="677"/>
      <c r="AR9298" s="677"/>
      <c r="AS9298" s="677"/>
      <c r="AT9298" s="677"/>
      <c r="AU9298" s="677"/>
      <c r="AV9298" s="677"/>
      <c r="AW9298" s="677"/>
      <c r="AX9298" s="677"/>
      <c r="AY9298" s="677"/>
      <c r="AZ9298" s="677"/>
      <c r="BA9298" s="677"/>
      <c r="BB9298" s="677"/>
      <c r="BC9298" s="677"/>
      <c r="BD9298" s="677"/>
      <c r="BE9298" s="677"/>
      <c r="BF9298" s="677"/>
      <c r="BG9298" s="677"/>
      <c r="BH9298" s="677"/>
      <c r="BI9298" s="677"/>
      <c r="BJ9298" s="677"/>
      <c r="BK9298" s="677"/>
      <c r="BL9298" s="677"/>
      <c r="BM9298" s="677"/>
      <c r="BN9298" s="677"/>
      <c r="BO9298" s="677"/>
      <c r="BP9298" s="677"/>
      <c r="BQ9298" s="677"/>
      <c r="BR9298" s="677"/>
      <c r="BS9298" s="677"/>
      <c r="BT9298" s="677"/>
      <c r="BU9298" s="677"/>
      <c r="BV9298" s="677"/>
      <c r="BW9298" s="677"/>
      <c r="BX9298" s="677"/>
      <c r="BY9298" s="677"/>
      <c r="BZ9298" s="677"/>
      <c r="CA9298" s="677"/>
      <c r="CB9298" s="677"/>
      <c r="CC9298" s="677"/>
      <c r="CD9298" s="677"/>
      <c r="CE9298" s="677"/>
      <c r="CF9298" s="677"/>
      <c r="CG9298" s="677"/>
    </row>
    <row r="9299" spans="1:85">
      <c r="A9299" s="54"/>
      <c r="B9299" s="54"/>
      <c r="C9299" s="103"/>
      <c r="D9299" s="195"/>
      <c r="E9299" s="195"/>
      <c r="F9299" s="103"/>
      <c r="G9299" s="195"/>
      <c r="H9299" s="195"/>
      <c r="I9299" s="425"/>
      <c r="J9299" s="54"/>
      <c r="K9299" s="75" t="s">
        <v>34</v>
      </c>
      <c r="L9299" s="76">
        <f t="shared" si="495"/>
        <v>0</v>
      </c>
      <c r="M9299" s="76"/>
      <c r="N9299" s="76"/>
      <c r="O9299" s="76"/>
      <c r="P9299" s="76"/>
      <c r="Q9299" s="76"/>
      <c r="R9299" s="76"/>
      <c r="S9299" s="76"/>
      <c r="T9299" s="76"/>
      <c r="U9299" s="76"/>
      <c r="V9299" s="76"/>
      <c r="W9299" s="76"/>
      <c r="X9299" s="76"/>
      <c r="Y9299" s="677"/>
      <c r="Z9299" s="677"/>
      <c r="AA9299" s="677"/>
      <c r="AB9299" s="677"/>
      <c r="AC9299" s="677"/>
      <c r="AD9299" s="677"/>
      <c r="AE9299" s="677"/>
      <c r="AF9299" s="677"/>
      <c r="AG9299" s="677"/>
      <c r="AH9299" s="677"/>
      <c r="AI9299" s="677"/>
      <c r="AJ9299" s="677"/>
      <c r="AK9299" s="677"/>
      <c r="AL9299" s="677"/>
      <c r="AM9299" s="677"/>
      <c r="AN9299" s="677"/>
      <c r="AO9299" s="677"/>
      <c r="AP9299" s="677"/>
      <c r="AQ9299" s="677"/>
      <c r="AR9299" s="677"/>
      <c r="AS9299" s="677"/>
      <c r="AT9299" s="677"/>
      <c r="AU9299" s="677"/>
      <c r="AV9299" s="677"/>
      <c r="AW9299" s="677"/>
      <c r="AX9299" s="677"/>
      <c r="AY9299" s="677"/>
      <c r="AZ9299" s="677"/>
      <c r="BA9299" s="677"/>
      <c r="BB9299" s="677"/>
      <c r="BC9299" s="677"/>
      <c r="BD9299" s="677"/>
      <c r="BE9299" s="677"/>
      <c r="BF9299" s="677"/>
      <c r="BG9299" s="677"/>
      <c r="BH9299" s="677"/>
      <c r="BI9299" s="677"/>
      <c r="BJ9299" s="677"/>
      <c r="BK9299" s="677"/>
      <c r="BL9299" s="677"/>
      <c r="BM9299" s="677"/>
      <c r="BN9299" s="677"/>
      <c r="BO9299" s="677"/>
      <c r="BP9299" s="677"/>
      <c r="BQ9299" s="677"/>
      <c r="BR9299" s="677"/>
      <c r="BS9299" s="677"/>
      <c r="BT9299" s="677"/>
      <c r="BU9299" s="677"/>
      <c r="BV9299" s="677"/>
      <c r="BW9299" s="677"/>
      <c r="BX9299" s="677"/>
      <c r="BY9299" s="677"/>
      <c r="BZ9299" s="677"/>
      <c r="CA9299" s="677"/>
      <c r="CB9299" s="677"/>
      <c r="CC9299" s="677"/>
      <c r="CD9299" s="677"/>
      <c r="CE9299" s="677"/>
      <c r="CF9299" s="677"/>
      <c r="CG9299" s="677"/>
    </row>
    <row r="9300" spans="1:85">
      <c r="A9300" s="54"/>
      <c r="B9300" s="54"/>
      <c r="C9300" s="103"/>
      <c r="D9300" s="195"/>
      <c r="E9300" s="195"/>
      <c r="F9300" s="103"/>
      <c r="G9300" s="195"/>
      <c r="H9300" s="195"/>
      <c r="I9300" s="425"/>
      <c r="J9300" s="80"/>
      <c r="K9300" s="84" t="s">
        <v>36</v>
      </c>
      <c r="L9300" s="76">
        <f t="shared" si="495"/>
        <v>2</v>
      </c>
      <c r="M9300" s="76"/>
      <c r="N9300" s="76"/>
      <c r="O9300" s="76">
        <v>2</v>
      </c>
      <c r="P9300" s="76"/>
      <c r="Q9300" s="76"/>
      <c r="R9300" s="76"/>
      <c r="S9300" s="76"/>
      <c r="T9300" s="76"/>
      <c r="U9300" s="76"/>
      <c r="V9300" s="76"/>
      <c r="W9300" s="76"/>
      <c r="X9300" s="76"/>
      <c r="Y9300" s="677"/>
      <c r="Z9300" s="677"/>
      <c r="AA9300" s="677"/>
      <c r="AB9300" s="677"/>
      <c r="AC9300" s="677"/>
      <c r="AD9300" s="677"/>
      <c r="AE9300" s="677"/>
      <c r="AF9300" s="677"/>
      <c r="AG9300" s="677"/>
      <c r="AH9300" s="677"/>
      <c r="AI9300" s="677"/>
      <c r="AJ9300" s="677"/>
      <c r="AK9300" s="677"/>
      <c r="AL9300" s="677"/>
      <c r="AM9300" s="677"/>
      <c r="AN9300" s="677"/>
      <c r="AO9300" s="677"/>
      <c r="AP9300" s="677"/>
      <c r="AQ9300" s="677"/>
      <c r="AR9300" s="677"/>
      <c r="AS9300" s="677"/>
      <c r="AT9300" s="677"/>
      <c r="AU9300" s="677"/>
      <c r="AV9300" s="677"/>
      <c r="AW9300" s="677"/>
      <c r="AX9300" s="677"/>
      <c r="AY9300" s="677"/>
      <c r="AZ9300" s="677"/>
      <c r="BA9300" s="677"/>
      <c r="BB9300" s="677"/>
      <c r="BC9300" s="677"/>
      <c r="BD9300" s="677"/>
      <c r="BE9300" s="677"/>
      <c r="BF9300" s="677"/>
      <c r="BG9300" s="677"/>
      <c r="BH9300" s="677"/>
      <c r="BI9300" s="677"/>
      <c r="BJ9300" s="677"/>
      <c r="BK9300" s="677"/>
      <c r="BL9300" s="677"/>
      <c r="BM9300" s="677"/>
      <c r="BN9300" s="677"/>
      <c r="BO9300" s="677"/>
      <c r="BP9300" s="677"/>
      <c r="BQ9300" s="677"/>
      <c r="BR9300" s="677"/>
      <c r="BS9300" s="677"/>
      <c r="BT9300" s="677"/>
      <c r="BU9300" s="677"/>
      <c r="BV9300" s="677"/>
      <c r="BW9300" s="677"/>
      <c r="BX9300" s="677"/>
      <c r="BY9300" s="677"/>
      <c r="BZ9300" s="677"/>
      <c r="CA9300" s="677"/>
      <c r="CB9300" s="677"/>
      <c r="CC9300" s="677"/>
      <c r="CD9300" s="677"/>
      <c r="CE9300" s="677"/>
      <c r="CF9300" s="677"/>
      <c r="CG9300" s="677"/>
    </row>
    <row r="9301" spans="1:85">
      <c r="A9301" s="54"/>
      <c r="B9301" s="54"/>
      <c r="C9301" s="103" t="s">
        <v>33</v>
      </c>
      <c r="D9301" s="195" t="s">
        <v>14047</v>
      </c>
      <c r="E9301" s="195" t="s">
        <v>14048</v>
      </c>
      <c r="F9301" s="103" t="s">
        <v>14049</v>
      </c>
      <c r="G9301" s="195" t="s">
        <v>14050</v>
      </c>
      <c r="H9301" s="195" t="s">
        <v>14036</v>
      </c>
      <c r="I9301" s="425">
        <v>0</v>
      </c>
      <c r="J9301" s="46" t="s">
        <v>39</v>
      </c>
      <c r="K9301" s="75" t="s">
        <v>32</v>
      </c>
      <c r="L9301" s="76">
        <f t="shared" si="495"/>
        <v>0</v>
      </c>
      <c r="M9301" s="76"/>
      <c r="N9301" s="76"/>
      <c r="O9301" s="76"/>
      <c r="P9301" s="76"/>
      <c r="Q9301" s="76"/>
      <c r="R9301" s="76"/>
      <c r="S9301" s="76"/>
      <c r="T9301" s="76"/>
      <c r="U9301" s="76"/>
      <c r="V9301" s="76"/>
      <c r="W9301" s="76"/>
      <c r="X9301" s="76"/>
      <c r="Y9301" s="677"/>
      <c r="Z9301" s="677"/>
      <c r="AA9301" s="677"/>
      <c r="AB9301" s="677"/>
      <c r="AC9301" s="677"/>
      <c r="AD9301" s="677"/>
      <c r="AE9301" s="677"/>
      <c r="AF9301" s="677"/>
      <c r="AG9301" s="677"/>
      <c r="AH9301" s="677"/>
      <c r="AI9301" s="677"/>
      <c r="AJ9301" s="677"/>
      <c r="AK9301" s="677"/>
      <c r="AL9301" s="677"/>
      <c r="AM9301" s="677"/>
      <c r="AN9301" s="677"/>
      <c r="AO9301" s="677"/>
      <c r="AP9301" s="677"/>
      <c r="AQ9301" s="677"/>
      <c r="AR9301" s="677"/>
      <c r="AS9301" s="677"/>
      <c r="AT9301" s="677"/>
      <c r="AU9301" s="677"/>
      <c r="AV9301" s="677"/>
      <c r="AW9301" s="677"/>
      <c r="AX9301" s="677"/>
      <c r="AY9301" s="677"/>
      <c r="AZ9301" s="677"/>
      <c r="BA9301" s="677"/>
      <c r="BB9301" s="677"/>
      <c r="BC9301" s="677"/>
      <c r="BD9301" s="677"/>
      <c r="BE9301" s="677"/>
      <c r="BF9301" s="677"/>
      <c r="BG9301" s="677"/>
      <c r="BH9301" s="677"/>
      <c r="BI9301" s="677"/>
      <c r="BJ9301" s="677"/>
      <c r="BK9301" s="677"/>
      <c r="BL9301" s="677"/>
      <c r="BM9301" s="677"/>
      <c r="BN9301" s="677"/>
      <c r="BO9301" s="677"/>
      <c r="BP9301" s="677"/>
      <c r="BQ9301" s="677"/>
      <c r="BR9301" s="677"/>
      <c r="BS9301" s="677"/>
      <c r="BT9301" s="677"/>
      <c r="BU9301" s="677"/>
      <c r="BV9301" s="677"/>
      <c r="BW9301" s="677"/>
      <c r="BX9301" s="677"/>
      <c r="BY9301" s="677"/>
      <c r="BZ9301" s="677"/>
      <c r="CA9301" s="677"/>
      <c r="CB9301" s="677"/>
      <c r="CC9301" s="677"/>
      <c r="CD9301" s="677"/>
      <c r="CE9301" s="677"/>
      <c r="CF9301" s="677"/>
      <c r="CG9301" s="677"/>
    </row>
    <row r="9302" spans="1:85">
      <c r="A9302" s="54"/>
      <c r="B9302" s="54"/>
      <c r="C9302" s="103"/>
      <c r="D9302" s="195"/>
      <c r="E9302" s="195"/>
      <c r="F9302" s="103"/>
      <c r="G9302" s="195"/>
      <c r="H9302" s="195"/>
      <c r="I9302" s="425"/>
      <c r="J9302" s="54"/>
      <c r="K9302" s="75" t="s">
        <v>34</v>
      </c>
      <c r="L9302" s="76">
        <f t="shared" si="495"/>
        <v>0</v>
      </c>
      <c r="M9302" s="76"/>
      <c r="N9302" s="76"/>
      <c r="O9302" s="76"/>
      <c r="P9302" s="76"/>
      <c r="Q9302" s="76"/>
      <c r="R9302" s="76"/>
      <c r="S9302" s="76"/>
      <c r="T9302" s="76"/>
      <c r="U9302" s="76"/>
      <c r="V9302" s="76"/>
      <c r="W9302" s="76"/>
      <c r="X9302" s="76"/>
      <c r="Y9302" s="677"/>
      <c r="Z9302" s="677"/>
      <c r="AA9302" s="677"/>
      <c r="AB9302" s="677"/>
      <c r="AC9302" s="677"/>
      <c r="AD9302" s="677"/>
      <c r="AE9302" s="677"/>
      <c r="AF9302" s="677"/>
      <c r="AG9302" s="677"/>
      <c r="AH9302" s="677"/>
      <c r="AI9302" s="677"/>
      <c r="AJ9302" s="677"/>
      <c r="AK9302" s="677"/>
      <c r="AL9302" s="677"/>
      <c r="AM9302" s="677"/>
      <c r="AN9302" s="677"/>
      <c r="AO9302" s="677"/>
      <c r="AP9302" s="677"/>
      <c r="AQ9302" s="677"/>
      <c r="AR9302" s="677"/>
      <c r="AS9302" s="677"/>
      <c r="AT9302" s="677"/>
      <c r="AU9302" s="677"/>
      <c r="AV9302" s="677"/>
      <c r="AW9302" s="677"/>
      <c r="AX9302" s="677"/>
      <c r="AY9302" s="677"/>
      <c r="AZ9302" s="677"/>
      <c r="BA9302" s="677"/>
      <c r="BB9302" s="677"/>
      <c r="BC9302" s="677"/>
      <c r="BD9302" s="677"/>
      <c r="BE9302" s="677"/>
      <c r="BF9302" s="677"/>
      <c r="BG9302" s="677"/>
      <c r="BH9302" s="677"/>
      <c r="BI9302" s="677"/>
      <c r="BJ9302" s="677"/>
      <c r="BK9302" s="677"/>
      <c r="BL9302" s="677"/>
      <c r="BM9302" s="677"/>
      <c r="BN9302" s="677"/>
      <c r="BO9302" s="677"/>
      <c r="BP9302" s="677"/>
      <c r="BQ9302" s="677"/>
      <c r="BR9302" s="677"/>
      <c r="BS9302" s="677"/>
      <c r="BT9302" s="677"/>
      <c r="BU9302" s="677"/>
      <c r="BV9302" s="677"/>
      <c r="BW9302" s="677"/>
      <c r="BX9302" s="677"/>
      <c r="BY9302" s="677"/>
      <c r="BZ9302" s="677"/>
      <c r="CA9302" s="677"/>
      <c r="CB9302" s="677"/>
      <c r="CC9302" s="677"/>
      <c r="CD9302" s="677"/>
      <c r="CE9302" s="677"/>
      <c r="CF9302" s="677"/>
      <c r="CG9302" s="677"/>
    </row>
    <row r="9303" spans="1:85">
      <c r="A9303" s="54"/>
      <c r="B9303" s="54"/>
      <c r="C9303" s="103"/>
      <c r="D9303" s="195"/>
      <c r="E9303" s="195"/>
      <c r="F9303" s="103"/>
      <c r="G9303" s="195"/>
      <c r="H9303" s="195"/>
      <c r="I9303" s="425"/>
      <c r="J9303" s="80"/>
      <c r="K9303" s="84" t="s">
        <v>36</v>
      </c>
      <c r="L9303" s="76">
        <f t="shared" si="495"/>
        <v>2</v>
      </c>
      <c r="M9303" s="76"/>
      <c r="N9303" s="76"/>
      <c r="O9303" s="76">
        <v>1</v>
      </c>
      <c r="P9303" s="76"/>
      <c r="Q9303" s="76"/>
      <c r="R9303" s="76"/>
      <c r="S9303" s="76">
        <v>1</v>
      </c>
      <c r="T9303" s="76"/>
      <c r="U9303" s="76"/>
      <c r="V9303" s="76"/>
      <c r="W9303" s="76"/>
      <c r="X9303" s="76"/>
      <c r="Y9303" s="677"/>
      <c r="Z9303" s="677"/>
      <c r="AA9303" s="677"/>
      <c r="AB9303" s="677"/>
      <c r="AC9303" s="677"/>
      <c r="AD9303" s="677"/>
      <c r="AE9303" s="677"/>
      <c r="AF9303" s="677"/>
      <c r="AG9303" s="677"/>
      <c r="AH9303" s="677"/>
      <c r="AI9303" s="677"/>
      <c r="AJ9303" s="677"/>
      <c r="AK9303" s="677"/>
      <c r="AL9303" s="677"/>
      <c r="AM9303" s="677"/>
      <c r="AN9303" s="677"/>
      <c r="AO9303" s="677"/>
      <c r="AP9303" s="677"/>
      <c r="AQ9303" s="677"/>
      <c r="AR9303" s="677"/>
      <c r="AS9303" s="677"/>
      <c r="AT9303" s="677"/>
      <c r="AU9303" s="677"/>
      <c r="AV9303" s="677"/>
      <c r="AW9303" s="677"/>
      <c r="AX9303" s="677"/>
      <c r="AY9303" s="677"/>
      <c r="AZ9303" s="677"/>
      <c r="BA9303" s="677"/>
      <c r="BB9303" s="677"/>
      <c r="BC9303" s="677"/>
      <c r="BD9303" s="677"/>
      <c r="BE9303" s="677"/>
      <c r="BF9303" s="677"/>
      <c r="BG9303" s="677"/>
      <c r="BH9303" s="677"/>
      <c r="BI9303" s="677"/>
      <c r="BJ9303" s="677"/>
      <c r="BK9303" s="677"/>
      <c r="BL9303" s="677"/>
      <c r="BM9303" s="677"/>
      <c r="BN9303" s="677"/>
      <c r="BO9303" s="677"/>
      <c r="BP9303" s="677"/>
      <c r="BQ9303" s="677"/>
      <c r="BR9303" s="677"/>
      <c r="BS9303" s="677"/>
      <c r="BT9303" s="677"/>
      <c r="BU9303" s="677"/>
      <c r="BV9303" s="677"/>
      <c r="BW9303" s="677"/>
      <c r="BX9303" s="677"/>
      <c r="BY9303" s="677"/>
      <c r="BZ9303" s="677"/>
      <c r="CA9303" s="677"/>
      <c r="CB9303" s="677"/>
      <c r="CC9303" s="677"/>
      <c r="CD9303" s="677"/>
      <c r="CE9303" s="677"/>
      <c r="CF9303" s="677"/>
      <c r="CG9303" s="677"/>
    </row>
    <row r="9304" spans="1:85">
      <c r="A9304" s="54"/>
      <c r="B9304" s="54"/>
      <c r="C9304" s="103" t="s">
        <v>33</v>
      </c>
      <c r="D9304" s="195" t="s">
        <v>14051</v>
      </c>
      <c r="E9304" s="195" t="s">
        <v>14052</v>
      </c>
      <c r="F9304" s="103" t="s">
        <v>14053</v>
      </c>
      <c r="G9304" s="195" t="s">
        <v>14054</v>
      </c>
      <c r="H9304" s="58"/>
      <c r="I9304" s="425">
        <v>0</v>
      </c>
      <c r="J9304" s="46" t="s">
        <v>39</v>
      </c>
      <c r="K9304" s="75" t="s">
        <v>32</v>
      </c>
      <c r="L9304" s="76">
        <f t="shared" si="495"/>
        <v>0</v>
      </c>
      <c r="M9304" s="76"/>
      <c r="N9304" s="76"/>
      <c r="O9304" s="76"/>
      <c r="P9304" s="76"/>
      <c r="Q9304" s="76"/>
      <c r="R9304" s="76"/>
      <c r="S9304" s="76"/>
      <c r="T9304" s="76"/>
      <c r="U9304" s="76"/>
      <c r="V9304" s="76"/>
      <c r="W9304" s="76"/>
      <c r="X9304" s="76"/>
      <c r="Y9304" s="677"/>
      <c r="Z9304" s="677"/>
      <c r="AA9304" s="677"/>
      <c r="AB9304" s="677"/>
      <c r="AC9304" s="677"/>
      <c r="AD9304" s="677"/>
      <c r="AE9304" s="677"/>
      <c r="AF9304" s="677"/>
      <c r="AG9304" s="677"/>
      <c r="AH9304" s="677"/>
      <c r="AI9304" s="677"/>
      <c r="AJ9304" s="677"/>
      <c r="AK9304" s="677"/>
      <c r="AL9304" s="677"/>
      <c r="AM9304" s="677"/>
      <c r="AN9304" s="677"/>
      <c r="AO9304" s="677"/>
      <c r="AP9304" s="677"/>
      <c r="AQ9304" s="677"/>
      <c r="AR9304" s="677"/>
      <c r="AS9304" s="677"/>
      <c r="AT9304" s="677"/>
      <c r="AU9304" s="677"/>
      <c r="AV9304" s="677"/>
      <c r="AW9304" s="677"/>
      <c r="AX9304" s="677"/>
      <c r="AY9304" s="677"/>
      <c r="AZ9304" s="677"/>
      <c r="BA9304" s="677"/>
      <c r="BB9304" s="677"/>
      <c r="BC9304" s="677"/>
      <c r="BD9304" s="677"/>
      <c r="BE9304" s="677"/>
      <c r="BF9304" s="677"/>
      <c r="BG9304" s="677"/>
      <c r="BH9304" s="677"/>
      <c r="BI9304" s="677"/>
      <c r="BJ9304" s="677"/>
      <c r="BK9304" s="677"/>
      <c r="BL9304" s="677"/>
      <c r="BM9304" s="677"/>
      <c r="BN9304" s="677"/>
      <c r="BO9304" s="677"/>
      <c r="BP9304" s="677"/>
      <c r="BQ9304" s="677"/>
      <c r="BR9304" s="677"/>
      <c r="BS9304" s="677"/>
      <c r="BT9304" s="677"/>
      <c r="BU9304" s="677"/>
      <c r="BV9304" s="677"/>
      <c r="BW9304" s="677"/>
      <c r="BX9304" s="677"/>
      <c r="BY9304" s="677"/>
      <c r="BZ9304" s="677"/>
      <c r="CA9304" s="677"/>
      <c r="CB9304" s="677"/>
      <c r="CC9304" s="677"/>
      <c r="CD9304" s="677"/>
      <c r="CE9304" s="677"/>
      <c r="CF9304" s="677"/>
      <c r="CG9304" s="677"/>
    </row>
    <row r="9305" spans="1:85">
      <c r="A9305" s="54"/>
      <c r="B9305" s="54"/>
      <c r="C9305" s="103"/>
      <c r="D9305" s="195"/>
      <c r="E9305" s="195"/>
      <c r="F9305" s="103"/>
      <c r="G9305" s="195"/>
      <c r="H9305" s="77"/>
      <c r="I9305" s="425"/>
      <c r="J9305" s="54"/>
      <c r="K9305" s="75" t="s">
        <v>34</v>
      </c>
      <c r="L9305" s="76">
        <f t="shared" si="495"/>
        <v>0</v>
      </c>
      <c r="M9305" s="76"/>
      <c r="N9305" s="76"/>
      <c r="O9305" s="76"/>
      <c r="P9305" s="76"/>
      <c r="Q9305" s="76"/>
      <c r="R9305" s="76"/>
      <c r="S9305" s="76"/>
      <c r="T9305" s="76"/>
      <c r="U9305" s="76"/>
      <c r="V9305" s="76"/>
      <c r="W9305" s="76"/>
      <c r="X9305" s="76"/>
      <c r="Y9305" s="677"/>
      <c r="Z9305" s="677"/>
      <c r="AA9305" s="677"/>
      <c r="AB9305" s="677"/>
      <c r="AC9305" s="677"/>
      <c r="AD9305" s="677"/>
      <c r="AE9305" s="677"/>
      <c r="AF9305" s="677"/>
      <c r="AG9305" s="677"/>
      <c r="AH9305" s="677"/>
      <c r="AI9305" s="677"/>
      <c r="AJ9305" s="677"/>
      <c r="AK9305" s="677"/>
      <c r="AL9305" s="677"/>
      <c r="AM9305" s="677"/>
      <c r="AN9305" s="677"/>
      <c r="AO9305" s="677"/>
      <c r="AP9305" s="677"/>
      <c r="AQ9305" s="677"/>
      <c r="AR9305" s="677"/>
      <c r="AS9305" s="677"/>
      <c r="AT9305" s="677"/>
      <c r="AU9305" s="677"/>
      <c r="AV9305" s="677"/>
      <c r="AW9305" s="677"/>
      <c r="AX9305" s="677"/>
      <c r="AY9305" s="677"/>
      <c r="AZ9305" s="677"/>
      <c r="BA9305" s="677"/>
      <c r="BB9305" s="677"/>
      <c r="BC9305" s="677"/>
      <c r="BD9305" s="677"/>
      <c r="BE9305" s="677"/>
      <c r="BF9305" s="677"/>
      <c r="BG9305" s="677"/>
      <c r="BH9305" s="677"/>
      <c r="BI9305" s="677"/>
      <c r="BJ9305" s="677"/>
      <c r="BK9305" s="677"/>
      <c r="BL9305" s="677"/>
      <c r="BM9305" s="677"/>
      <c r="BN9305" s="677"/>
      <c r="BO9305" s="677"/>
      <c r="BP9305" s="677"/>
      <c r="BQ9305" s="677"/>
      <c r="BR9305" s="677"/>
      <c r="BS9305" s="677"/>
      <c r="BT9305" s="677"/>
      <c r="BU9305" s="677"/>
      <c r="BV9305" s="677"/>
      <c r="BW9305" s="677"/>
      <c r="BX9305" s="677"/>
      <c r="BY9305" s="677"/>
      <c r="BZ9305" s="677"/>
      <c r="CA9305" s="677"/>
      <c r="CB9305" s="677"/>
      <c r="CC9305" s="677"/>
      <c r="CD9305" s="677"/>
      <c r="CE9305" s="677"/>
      <c r="CF9305" s="677"/>
      <c r="CG9305" s="677"/>
    </row>
    <row r="9306" spans="1:85">
      <c r="A9306" s="54"/>
      <c r="B9306" s="80"/>
      <c r="C9306" s="103"/>
      <c r="D9306" s="195"/>
      <c r="E9306" s="195"/>
      <c r="F9306" s="103"/>
      <c r="G9306" s="195"/>
      <c r="H9306" s="81"/>
      <c r="I9306" s="425"/>
      <c r="J9306" s="80"/>
      <c r="K9306" s="84" t="s">
        <v>36</v>
      </c>
      <c r="L9306" s="76">
        <f t="shared" si="495"/>
        <v>2</v>
      </c>
      <c r="M9306" s="76"/>
      <c r="N9306" s="76"/>
      <c r="O9306" s="76">
        <v>2</v>
      </c>
      <c r="P9306" s="76"/>
      <c r="Q9306" s="76"/>
      <c r="R9306" s="76"/>
      <c r="S9306" s="76"/>
      <c r="T9306" s="76"/>
      <c r="U9306" s="76"/>
      <c r="V9306" s="76"/>
      <c r="W9306" s="76"/>
      <c r="X9306" s="76"/>
      <c r="Y9306" s="677"/>
      <c r="Z9306" s="677"/>
      <c r="AA9306" s="677"/>
      <c r="AB9306" s="677"/>
      <c r="AC9306" s="677"/>
      <c r="AD9306" s="677"/>
      <c r="AE9306" s="677"/>
      <c r="AF9306" s="677"/>
      <c r="AG9306" s="677"/>
      <c r="AH9306" s="677"/>
      <c r="AI9306" s="677"/>
      <c r="AJ9306" s="677"/>
      <c r="AK9306" s="677"/>
      <c r="AL9306" s="677"/>
      <c r="AM9306" s="677"/>
      <c r="AN9306" s="677"/>
      <c r="AO9306" s="677"/>
      <c r="AP9306" s="677"/>
      <c r="AQ9306" s="677"/>
      <c r="AR9306" s="677"/>
      <c r="AS9306" s="677"/>
      <c r="AT9306" s="677"/>
      <c r="AU9306" s="677"/>
      <c r="AV9306" s="677"/>
      <c r="AW9306" s="677"/>
      <c r="AX9306" s="677"/>
      <c r="AY9306" s="677"/>
      <c r="AZ9306" s="677"/>
      <c r="BA9306" s="677"/>
      <c r="BB9306" s="677"/>
      <c r="BC9306" s="677"/>
      <c r="BD9306" s="677"/>
      <c r="BE9306" s="677"/>
      <c r="BF9306" s="677"/>
      <c r="BG9306" s="677"/>
      <c r="BH9306" s="677"/>
      <c r="BI9306" s="677"/>
      <c r="BJ9306" s="677"/>
      <c r="BK9306" s="677"/>
      <c r="BL9306" s="677"/>
      <c r="BM9306" s="677"/>
      <c r="BN9306" s="677"/>
      <c r="BO9306" s="677"/>
      <c r="BP9306" s="677"/>
      <c r="BQ9306" s="677"/>
      <c r="BR9306" s="677"/>
      <c r="BS9306" s="677"/>
      <c r="BT9306" s="677"/>
      <c r="BU9306" s="677"/>
      <c r="BV9306" s="677"/>
      <c r="BW9306" s="677"/>
      <c r="BX9306" s="677"/>
      <c r="BY9306" s="677"/>
      <c r="BZ9306" s="677"/>
      <c r="CA9306" s="677"/>
      <c r="CB9306" s="677"/>
      <c r="CC9306" s="677"/>
      <c r="CD9306" s="677"/>
      <c r="CE9306" s="677"/>
      <c r="CF9306" s="677"/>
      <c r="CG9306" s="677"/>
    </row>
    <row r="9307" spans="1:85">
      <c r="A9307" s="54"/>
      <c r="B9307" s="103" t="s">
        <v>14055</v>
      </c>
      <c r="C9307" s="46"/>
      <c r="D9307" s="131">
        <f>COUNTA(D9310:D9336)</f>
        <v>9</v>
      </c>
      <c r="E9307" s="58"/>
      <c r="F9307" s="46"/>
      <c r="G9307" s="699"/>
      <c r="H9307" s="58"/>
      <c r="I9307" s="74">
        <f>SUM(I9310:I9336)</f>
        <v>36377.474999999999</v>
      </c>
      <c r="J9307" s="46" t="s">
        <v>1508</v>
      </c>
      <c r="K9307" s="75" t="s">
        <v>1509</v>
      </c>
      <c r="L9307" s="76">
        <f>SUM(M9307:X9307)</f>
        <v>10</v>
      </c>
      <c r="M9307" s="76">
        <v>0</v>
      </c>
      <c r="N9307" s="76">
        <v>6</v>
      </c>
      <c r="O9307" s="76">
        <v>0</v>
      </c>
      <c r="P9307" s="76">
        <v>0</v>
      </c>
      <c r="Q9307" s="76">
        <v>0</v>
      </c>
      <c r="R9307" s="76">
        <v>0</v>
      </c>
      <c r="S9307" s="76">
        <v>2</v>
      </c>
      <c r="T9307" s="76">
        <v>1</v>
      </c>
      <c r="U9307" s="76">
        <v>0</v>
      </c>
      <c r="V9307" s="76">
        <v>0</v>
      </c>
      <c r="W9307" s="76">
        <v>1</v>
      </c>
      <c r="X9307" s="76">
        <v>0</v>
      </c>
      <c r="Y9307" s="677"/>
      <c r="Z9307" s="677"/>
      <c r="AA9307" s="677"/>
      <c r="AB9307" s="677"/>
      <c r="AC9307" s="677"/>
      <c r="AD9307" s="677"/>
      <c r="AE9307" s="677"/>
      <c r="AF9307" s="677"/>
      <c r="AG9307" s="677"/>
      <c r="AH9307" s="677"/>
      <c r="AI9307" s="677"/>
      <c r="AJ9307" s="677"/>
      <c r="AK9307" s="677"/>
      <c r="AL9307" s="677"/>
      <c r="AM9307" s="677"/>
      <c r="AN9307" s="677"/>
      <c r="AO9307" s="677"/>
      <c r="AP9307" s="677"/>
      <c r="AQ9307" s="677"/>
      <c r="AR9307" s="677"/>
      <c r="AS9307" s="677"/>
      <c r="AT9307" s="677"/>
      <c r="AU9307" s="677"/>
      <c r="AV9307" s="677"/>
      <c r="AW9307" s="677"/>
      <c r="AX9307" s="677"/>
      <c r="AY9307" s="677"/>
      <c r="AZ9307" s="677"/>
      <c r="BA9307" s="677"/>
      <c r="BB9307" s="677"/>
      <c r="BC9307" s="677"/>
      <c r="BD9307" s="677"/>
      <c r="BE9307" s="677"/>
      <c r="BF9307" s="677"/>
      <c r="BG9307" s="677"/>
      <c r="BH9307" s="677"/>
      <c r="BI9307" s="677"/>
      <c r="BJ9307" s="677"/>
      <c r="BK9307" s="677"/>
      <c r="BL9307" s="677"/>
      <c r="BM9307" s="677"/>
      <c r="BN9307" s="677"/>
      <c r="BO9307" s="677"/>
      <c r="BP9307" s="677"/>
      <c r="BQ9307" s="677"/>
      <c r="BR9307" s="677"/>
      <c r="BS9307" s="677"/>
      <c r="BT9307" s="677"/>
      <c r="BU9307" s="677"/>
      <c r="BV9307" s="677"/>
      <c r="BW9307" s="677"/>
      <c r="BX9307" s="677"/>
      <c r="BY9307" s="677"/>
      <c r="BZ9307" s="677"/>
      <c r="CA9307" s="677"/>
      <c r="CB9307" s="677"/>
      <c r="CC9307" s="677"/>
      <c r="CD9307" s="677"/>
      <c r="CE9307" s="677"/>
      <c r="CF9307" s="677"/>
      <c r="CG9307" s="677"/>
    </row>
    <row r="9308" spans="1:85">
      <c r="A9308" s="54"/>
      <c r="B9308" s="700"/>
      <c r="C9308" s="54"/>
      <c r="D9308" s="136"/>
      <c r="E9308" s="77"/>
      <c r="F9308" s="54"/>
      <c r="G9308" s="701"/>
      <c r="H9308" s="77"/>
      <c r="I9308" s="79"/>
      <c r="J9308" s="54"/>
      <c r="K9308" s="75" t="s">
        <v>1501</v>
      </c>
      <c r="L9308" s="76">
        <f>SUM(M9308:X9308)</f>
        <v>0</v>
      </c>
      <c r="M9308" s="76">
        <v>0</v>
      </c>
      <c r="N9308" s="76">
        <v>0</v>
      </c>
      <c r="O9308" s="76">
        <v>0</v>
      </c>
      <c r="P9308" s="76">
        <v>0</v>
      </c>
      <c r="Q9308" s="76">
        <v>0</v>
      </c>
      <c r="R9308" s="76">
        <v>0</v>
      </c>
      <c r="S9308" s="76">
        <v>0</v>
      </c>
      <c r="T9308" s="76">
        <v>0</v>
      </c>
      <c r="U9308" s="76">
        <v>0</v>
      </c>
      <c r="V9308" s="76">
        <v>0</v>
      </c>
      <c r="W9308" s="76">
        <v>0</v>
      </c>
      <c r="X9308" s="76">
        <v>0</v>
      </c>
      <c r="Y9308" s="677"/>
      <c r="Z9308" s="677"/>
      <c r="AA9308" s="677"/>
      <c r="AB9308" s="677"/>
      <c r="AC9308" s="677"/>
      <c r="AD9308" s="677"/>
      <c r="AE9308" s="677"/>
      <c r="AF9308" s="677"/>
      <c r="AG9308" s="677"/>
      <c r="AH9308" s="677"/>
      <c r="AI9308" s="677"/>
      <c r="AJ9308" s="677"/>
      <c r="AK9308" s="677"/>
      <c r="AL9308" s="677"/>
      <c r="AM9308" s="677"/>
      <c r="AN9308" s="677"/>
      <c r="AO9308" s="677"/>
      <c r="AP9308" s="677"/>
      <c r="AQ9308" s="677"/>
      <c r="AR9308" s="677"/>
      <c r="AS9308" s="677"/>
      <c r="AT9308" s="677"/>
      <c r="AU9308" s="677"/>
      <c r="AV9308" s="677"/>
      <c r="AW9308" s="677"/>
      <c r="AX9308" s="677"/>
      <c r="AY9308" s="677"/>
      <c r="AZ9308" s="677"/>
      <c r="BA9308" s="677"/>
      <c r="BB9308" s="677"/>
      <c r="BC9308" s="677"/>
      <c r="BD9308" s="677"/>
      <c r="BE9308" s="677"/>
      <c r="BF9308" s="677"/>
      <c r="BG9308" s="677"/>
      <c r="BH9308" s="677"/>
      <c r="BI9308" s="677"/>
      <c r="BJ9308" s="677"/>
      <c r="BK9308" s="677"/>
      <c r="BL9308" s="677"/>
      <c r="BM9308" s="677"/>
      <c r="BN9308" s="677"/>
      <c r="BO9308" s="677"/>
      <c r="BP9308" s="677"/>
      <c r="BQ9308" s="677"/>
      <c r="BR9308" s="677"/>
      <c r="BS9308" s="677"/>
      <c r="BT9308" s="677"/>
      <c r="BU9308" s="677"/>
      <c r="BV9308" s="677"/>
      <c r="BW9308" s="677"/>
      <c r="BX9308" s="677"/>
      <c r="BY9308" s="677"/>
      <c r="BZ9308" s="677"/>
      <c r="CA9308" s="677"/>
      <c r="CB9308" s="677"/>
      <c r="CC9308" s="677"/>
      <c r="CD9308" s="677"/>
      <c r="CE9308" s="677"/>
      <c r="CF9308" s="677"/>
      <c r="CG9308" s="677"/>
    </row>
    <row r="9309" spans="1:85">
      <c r="A9309" s="54"/>
      <c r="B9309" s="700"/>
      <c r="C9309" s="80"/>
      <c r="D9309" s="138"/>
      <c r="E9309" s="81"/>
      <c r="F9309" s="80"/>
      <c r="G9309" s="702"/>
      <c r="H9309" s="81"/>
      <c r="I9309" s="83"/>
      <c r="J9309" s="80"/>
      <c r="K9309" s="84" t="s">
        <v>1502</v>
      </c>
      <c r="L9309" s="76">
        <f>SUM(M9309:X9309)</f>
        <v>13</v>
      </c>
      <c r="M9309" s="76">
        <v>2</v>
      </c>
      <c r="N9309" s="76">
        <v>2</v>
      </c>
      <c r="O9309" s="76">
        <v>3</v>
      </c>
      <c r="P9309" s="76">
        <v>0</v>
      </c>
      <c r="Q9309" s="76">
        <v>0</v>
      </c>
      <c r="R9309" s="76">
        <v>0</v>
      </c>
      <c r="S9309" s="76">
        <v>2</v>
      </c>
      <c r="T9309" s="76">
        <v>3</v>
      </c>
      <c r="U9309" s="76">
        <v>1</v>
      </c>
      <c r="V9309" s="76">
        <v>0</v>
      </c>
      <c r="W9309" s="76">
        <v>0</v>
      </c>
      <c r="X9309" s="76">
        <v>0</v>
      </c>
      <c r="Y9309" s="677"/>
      <c r="Z9309" s="677"/>
      <c r="AA9309" s="677"/>
      <c r="AB9309" s="677"/>
      <c r="AC9309" s="677"/>
      <c r="AD9309" s="677"/>
      <c r="AE9309" s="677"/>
      <c r="AF9309" s="677"/>
      <c r="AG9309" s="677"/>
      <c r="AH9309" s="677"/>
      <c r="AI9309" s="677"/>
      <c r="AJ9309" s="677"/>
      <c r="AK9309" s="677"/>
      <c r="AL9309" s="677"/>
      <c r="AM9309" s="677"/>
      <c r="AN9309" s="677"/>
      <c r="AO9309" s="677"/>
      <c r="AP9309" s="677"/>
      <c r="AQ9309" s="677"/>
      <c r="AR9309" s="677"/>
      <c r="AS9309" s="677"/>
      <c r="AT9309" s="677"/>
      <c r="AU9309" s="677"/>
      <c r="AV9309" s="677"/>
      <c r="AW9309" s="677"/>
      <c r="AX9309" s="677"/>
      <c r="AY9309" s="677"/>
      <c r="AZ9309" s="677"/>
      <c r="BA9309" s="677"/>
      <c r="BB9309" s="677"/>
      <c r="BC9309" s="677"/>
      <c r="BD9309" s="677"/>
      <c r="BE9309" s="677"/>
      <c r="BF9309" s="677"/>
      <c r="BG9309" s="677"/>
      <c r="BH9309" s="677"/>
      <c r="BI9309" s="677"/>
      <c r="BJ9309" s="677"/>
      <c r="BK9309" s="677"/>
      <c r="BL9309" s="677"/>
      <c r="BM9309" s="677"/>
      <c r="BN9309" s="677"/>
      <c r="BO9309" s="677"/>
      <c r="BP9309" s="677"/>
      <c r="BQ9309" s="677"/>
      <c r="BR9309" s="677"/>
      <c r="BS9309" s="677"/>
      <c r="BT9309" s="677"/>
      <c r="BU9309" s="677"/>
      <c r="BV9309" s="677"/>
      <c r="BW9309" s="677"/>
      <c r="BX9309" s="677"/>
      <c r="BY9309" s="677"/>
      <c r="BZ9309" s="677"/>
      <c r="CA9309" s="677"/>
      <c r="CB9309" s="677"/>
      <c r="CC9309" s="677"/>
      <c r="CD9309" s="677"/>
      <c r="CE9309" s="677"/>
      <c r="CF9309" s="677"/>
      <c r="CG9309" s="677"/>
    </row>
    <row r="9310" spans="1:85">
      <c r="A9310" s="54"/>
      <c r="B9310" s="46" t="s">
        <v>14056</v>
      </c>
      <c r="C9310" s="46" t="s">
        <v>31</v>
      </c>
      <c r="D9310" s="58" t="s">
        <v>14057</v>
      </c>
      <c r="E9310" s="58" t="s">
        <v>14058</v>
      </c>
      <c r="F9310" s="46" t="s">
        <v>14059</v>
      </c>
      <c r="G9310" s="58" t="s">
        <v>14060</v>
      </c>
      <c r="H9310" s="58" t="s">
        <v>14061</v>
      </c>
      <c r="I9310" s="74">
        <v>2471.5949999999998</v>
      </c>
      <c r="J9310" s="46" t="s">
        <v>1508</v>
      </c>
      <c r="K9310" s="75" t="s">
        <v>1509</v>
      </c>
      <c r="L9310" s="76">
        <f t="shared" ref="L9310:L9373" si="496">SUM(M9310:X9310)</f>
        <v>3</v>
      </c>
      <c r="M9310" s="76"/>
      <c r="N9310" s="76">
        <v>2</v>
      </c>
      <c r="O9310" s="76"/>
      <c r="P9310" s="76"/>
      <c r="Q9310" s="76"/>
      <c r="R9310" s="76"/>
      <c r="S9310" s="76"/>
      <c r="T9310" s="76">
        <v>1</v>
      </c>
      <c r="U9310" s="76"/>
      <c r="V9310" s="76"/>
      <c r="W9310" s="76"/>
      <c r="X9310" s="76"/>
      <c r="Y9310" s="677"/>
      <c r="Z9310" s="677"/>
      <c r="AA9310" s="677"/>
      <c r="AB9310" s="677"/>
      <c r="AC9310" s="677"/>
      <c r="AD9310" s="677"/>
      <c r="AE9310" s="677"/>
      <c r="AF9310" s="677"/>
      <c r="AG9310" s="677"/>
      <c r="AH9310" s="677"/>
      <c r="AI9310" s="677"/>
      <c r="AJ9310" s="677"/>
      <c r="AK9310" s="677"/>
      <c r="AL9310" s="677"/>
      <c r="AM9310" s="677"/>
      <c r="AN9310" s="677"/>
      <c r="AO9310" s="677"/>
      <c r="AP9310" s="677"/>
      <c r="AQ9310" s="677"/>
      <c r="AR9310" s="677"/>
      <c r="AS9310" s="677"/>
      <c r="AT9310" s="677"/>
      <c r="AU9310" s="677"/>
      <c r="AV9310" s="677"/>
      <c r="AW9310" s="677"/>
      <c r="AX9310" s="677"/>
      <c r="AY9310" s="677"/>
      <c r="AZ9310" s="677"/>
      <c r="BA9310" s="677"/>
      <c r="BB9310" s="677"/>
      <c r="BC9310" s="677"/>
      <c r="BD9310" s="677"/>
      <c r="BE9310" s="677"/>
      <c r="BF9310" s="677"/>
      <c r="BG9310" s="677"/>
      <c r="BH9310" s="677"/>
      <c r="BI9310" s="677"/>
      <c r="BJ9310" s="677"/>
      <c r="BK9310" s="677"/>
      <c r="BL9310" s="677"/>
      <c r="BM9310" s="677"/>
      <c r="BN9310" s="677"/>
      <c r="BO9310" s="677"/>
      <c r="BP9310" s="677"/>
      <c r="BQ9310" s="677"/>
      <c r="BR9310" s="677"/>
      <c r="BS9310" s="677"/>
      <c r="BT9310" s="677"/>
      <c r="BU9310" s="677"/>
      <c r="BV9310" s="677"/>
      <c r="BW9310" s="677"/>
      <c r="BX9310" s="677"/>
      <c r="BY9310" s="677"/>
      <c r="BZ9310" s="677"/>
      <c r="CA9310" s="677"/>
      <c r="CB9310" s="677"/>
      <c r="CC9310" s="677"/>
      <c r="CD9310" s="677"/>
      <c r="CE9310" s="677"/>
      <c r="CF9310" s="677"/>
      <c r="CG9310" s="677"/>
    </row>
    <row r="9311" spans="1:85">
      <c r="A9311" s="54"/>
      <c r="B9311" s="54"/>
      <c r="C9311" s="54"/>
      <c r="D9311" s="77"/>
      <c r="E9311" s="77"/>
      <c r="F9311" s="54"/>
      <c r="G9311" s="77"/>
      <c r="H9311" s="77"/>
      <c r="I9311" s="79"/>
      <c r="J9311" s="54"/>
      <c r="K9311" s="75" t="s">
        <v>1501</v>
      </c>
      <c r="L9311" s="76">
        <f t="shared" si="496"/>
        <v>0</v>
      </c>
      <c r="M9311" s="76"/>
      <c r="N9311" s="76"/>
      <c r="O9311" s="76"/>
      <c r="P9311" s="76"/>
      <c r="Q9311" s="76"/>
      <c r="R9311" s="76"/>
      <c r="S9311" s="76"/>
      <c r="T9311" s="76"/>
      <c r="U9311" s="76"/>
      <c r="V9311" s="76"/>
      <c r="W9311" s="76"/>
      <c r="X9311" s="76"/>
      <c r="Y9311" s="677"/>
      <c r="Z9311" s="677"/>
      <c r="AA9311" s="677"/>
      <c r="AB9311" s="677"/>
      <c r="AC9311" s="677"/>
      <c r="AD9311" s="677"/>
      <c r="AE9311" s="677"/>
      <c r="AF9311" s="677"/>
      <c r="AG9311" s="677"/>
      <c r="AH9311" s="677"/>
      <c r="AI9311" s="677"/>
      <c r="AJ9311" s="677"/>
      <c r="AK9311" s="677"/>
      <c r="AL9311" s="677"/>
      <c r="AM9311" s="677"/>
      <c r="AN9311" s="677"/>
      <c r="AO9311" s="677"/>
      <c r="AP9311" s="677"/>
      <c r="AQ9311" s="677"/>
      <c r="AR9311" s="677"/>
      <c r="AS9311" s="677"/>
      <c r="AT9311" s="677"/>
      <c r="AU9311" s="677"/>
      <c r="AV9311" s="677"/>
      <c r="AW9311" s="677"/>
      <c r="AX9311" s="677"/>
      <c r="AY9311" s="677"/>
      <c r="AZ9311" s="677"/>
      <c r="BA9311" s="677"/>
      <c r="BB9311" s="677"/>
      <c r="BC9311" s="677"/>
      <c r="BD9311" s="677"/>
      <c r="BE9311" s="677"/>
      <c r="BF9311" s="677"/>
      <c r="BG9311" s="677"/>
      <c r="BH9311" s="677"/>
      <c r="BI9311" s="677"/>
      <c r="BJ9311" s="677"/>
      <c r="BK9311" s="677"/>
      <c r="BL9311" s="677"/>
      <c r="BM9311" s="677"/>
      <c r="BN9311" s="677"/>
      <c r="BO9311" s="677"/>
      <c r="BP9311" s="677"/>
      <c r="BQ9311" s="677"/>
      <c r="BR9311" s="677"/>
      <c r="BS9311" s="677"/>
      <c r="BT9311" s="677"/>
      <c r="BU9311" s="677"/>
      <c r="BV9311" s="677"/>
      <c r="BW9311" s="677"/>
      <c r="BX9311" s="677"/>
      <c r="BY9311" s="677"/>
      <c r="BZ9311" s="677"/>
      <c r="CA9311" s="677"/>
      <c r="CB9311" s="677"/>
      <c r="CC9311" s="677"/>
      <c r="CD9311" s="677"/>
      <c r="CE9311" s="677"/>
      <c r="CF9311" s="677"/>
      <c r="CG9311" s="677"/>
    </row>
    <row r="9312" spans="1:85">
      <c r="A9312" s="54"/>
      <c r="B9312" s="54"/>
      <c r="C9312" s="80"/>
      <c r="D9312" s="81"/>
      <c r="E9312" s="81"/>
      <c r="F9312" s="80"/>
      <c r="G9312" s="81"/>
      <c r="H9312" s="81"/>
      <c r="I9312" s="83"/>
      <c r="J9312" s="80"/>
      <c r="K9312" s="84" t="s">
        <v>1502</v>
      </c>
      <c r="L9312" s="76">
        <f t="shared" si="496"/>
        <v>0</v>
      </c>
      <c r="M9312" s="76"/>
      <c r="N9312" s="76"/>
      <c r="O9312" s="76"/>
      <c r="P9312" s="76"/>
      <c r="Q9312" s="76"/>
      <c r="R9312" s="76"/>
      <c r="S9312" s="76"/>
      <c r="T9312" s="76"/>
      <c r="U9312" s="76"/>
      <c r="V9312" s="76"/>
      <c r="W9312" s="76"/>
      <c r="X9312" s="76"/>
      <c r="Y9312" s="677"/>
      <c r="Z9312" s="677"/>
      <c r="AA9312" s="677"/>
      <c r="AB9312" s="677"/>
      <c r="AC9312" s="677"/>
      <c r="AD9312" s="677"/>
      <c r="AE9312" s="677"/>
      <c r="AF9312" s="677"/>
      <c r="AG9312" s="677"/>
      <c r="AH9312" s="677"/>
      <c r="AI9312" s="677"/>
      <c r="AJ9312" s="677"/>
      <c r="AK9312" s="677"/>
      <c r="AL9312" s="677"/>
      <c r="AM9312" s="677"/>
      <c r="AN9312" s="677"/>
      <c r="AO9312" s="677"/>
      <c r="AP9312" s="677"/>
      <c r="AQ9312" s="677"/>
      <c r="AR9312" s="677"/>
      <c r="AS9312" s="677"/>
      <c r="AT9312" s="677"/>
      <c r="AU9312" s="677"/>
      <c r="AV9312" s="677"/>
      <c r="AW9312" s="677"/>
      <c r="AX9312" s="677"/>
      <c r="AY9312" s="677"/>
      <c r="AZ9312" s="677"/>
      <c r="BA9312" s="677"/>
      <c r="BB9312" s="677"/>
      <c r="BC9312" s="677"/>
      <c r="BD9312" s="677"/>
      <c r="BE9312" s="677"/>
      <c r="BF9312" s="677"/>
      <c r="BG9312" s="677"/>
      <c r="BH9312" s="677"/>
      <c r="BI9312" s="677"/>
      <c r="BJ9312" s="677"/>
      <c r="BK9312" s="677"/>
      <c r="BL9312" s="677"/>
      <c r="BM9312" s="677"/>
      <c r="BN9312" s="677"/>
      <c r="BO9312" s="677"/>
      <c r="BP9312" s="677"/>
      <c r="BQ9312" s="677"/>
      <c r="BR9312" s="677"/>
      <c r="BS9312" s="677"/>
      <c r="BT9312" s="677"/>
      <c r="BU9312" s="677"/>
      <c r="BV9312" s="677"/>
      <c r="BW9312" s="677"/>
      <c r="BX9312" s="677"/>
      <c r="BY9312" s="677"/>
      <c r="BZ9312" s="677"/>
      <c r="CA9312" s="677"/>
      <c r="CB9312" s="677"/>
      <c r="CC9312" s="677"/>
      <c r="CD9312" s="677"/>
      <c r="CE9312" s="677"/>
      <c r="CF9312" s="677"/>
      <c r="CG9312" s="677"/>
    </row>
    <row r="9313" spans="1:85">
      <c r="A9313" s="54"/>
      <c r="B9313" s="54"/>
      <c r="C9313" s="46" t="s">
        <v>31</v>
      </c>
      <c r="D9313" s="58" t="s">
        <v>14062</v>
      </c>
      <c r="E9313" s="58" t="s">
        <v>14063</v>
      </c>
      <c r="F9313" s="46" t="s">
        <v>14064</v>
      </c>
      <c r="G9313" s="58" t="s">
        <v>14065</v>
      </c>
      <c r="H9313" s="58" t="s">
        <v>14066</v>
      </c>
      <c r="I9313" s="74">
        <v>692.84</v>
      </c>
      <c r="J9313" s="46" t="s">
        <v>1508</v>
      </c>
      <c r="K9313" s="75" t="s">
        <v>1509</v>
      </c>
      <c r="L9313" s="76">
        <f t="shared" si="496"/>
        <v>3</v>
      </c>
      <c r="M9313" s="76"/>
      <c r="N9313" s="76">
        <v>2</v>
      </c>
      <c r="O9313" s="76"/>
      <c r="P9313" s="76"/>
      <c r="Q9313" s="76"/>
      <c r="R9313" s="76"/>
      <c r="S9313" s="76"/>
      <c r="T9313" s="76"/>
      <c r="U9313" s="76"/>
      <c r="V9313" s="76"/>
      <c r="W9313" s="76">
        <v>1</v>
      </c>
      <c r="X9313" s="76"/>
      <c r="Y9313" s="677"/>
      <c r="Z9313" s="677"/>
      <c r="AA9313" s="677"/>
      <c r="AB9313" s="677"/>
      <c r="AC9313" s="677"/>
      <c r="AD9313" s="677"/>
      <c r="AE9313" s="677"/>
      <c r="AF9313" s="677"/>
      <c r="AG9313" s="677"/>
      <c r="AH9313" s="677"/>
      <c r="AI9313" s="677"/>
      <c r="AJ9313" s="677"/>
      <c r="AK9313" s="677"/>
      <c r="AL9313" s="677"/>
      <c r="AM9313" s="677"/>
      <c r="AN9313" s="677"/>
      <c r="AO9313" s="677"/>
      <c r="AP9313" s="677"/>
      <c r="AQ9313" s="677"/>
      <c r="AR9313" s="677"/>
      <c r="AS9313" s="677"/>
      <c r="AT9313" s="677"/>
      <c r="AU9313" s="677"/>
      <c r="AV9313" s="677"/>
      <c r="AW9313" s="677"/>
      <c r="AX9313" s="677"/>
      <c r="AY9313" s="677"/>
      <c r="AZ9313" s="677"/>
      <c r="BA9313" s="677"/>
      <c r="BB9313" s="677"/>
      <c r="BC9313" s="677"/>
      <c r="BD9313" s="677"/>
      <c r="BE9313" s="677"/>
      <c r="BF9313" s="677"/>
      <c r="BG9313" s="677"/>
      <c r="BH9313" s="677"/>
      <c r="BI9313" s="677"/>
      <c r="BJ9313" s="677"/>
      <c r="BK9313" s="677"/>
      <c r="BL9313" s="677"/>
      <c r="BM9313" s="677"/>
      <c r="BN9313" s="677"/>
      <c r="BO9313" s="677"/>
      <c r="BP9313" s="677"/>
      <c r="BQ9313" s="677"/>
      <c r="BR9313" s="677"/>
      <c r="BS9313" s="677"/>
      <c r="BT9313" s="677"/>
      <c r="BU9313" s="677"/>
      <c r="BV9313" s="677"/>
      <c r="BW9313" s="677"/>
      <c r="BX9313" s="677"/>
      <c r="BY9313" s="677"/>
      <c r="BZ9313" s="677"/>
      <c r="CA9313" s="677"/>
      <c r="CB9313" s="677"/>
      <c r="CC9313" s="677"/>
      <c r="CD9313" s="677"/>
      <c r="CE9313" s="677"/>
      <c r="CF9313" s="677"/>
      <c r="CG9313" s="677"/>
    </row>
    <row r="9314" spans="1:85">
      <c r="A9314" s="54"/>
      <c r="B9314" s="54"/>
      <c r="C9314" s="54"/>
      <c r="D9314" s="77"/>
      <c r="E9314" s="77"/>
      <c r="F9314" s="54"/>
      <c r="G9314" s="77"/>
      <c r="H9314" s="77"/>
      <c r="I9314" s="79"/>
      <c r="J9314" s="54"/>
      <c r="K9314" s="75" t="s">
        <v>1501</v>
      </c>
      <c r="L9314" s="76">
        <f t="shared" si="496"/>
        <v>0</v>
      </c>
      <c r="M9314" s="76"/>
      <c r="N9314" s="76"/>
      <c r="O9314" s="76"/>
      <c r="P9314" s="76"/>
      <c r="Q9314" s="76"/>
      <c r="R9314" s="76"/>
      <c r="S9314" s="76"/>
      <c r="T9314" s="76"/>
      <c r="U9314" s="76"/>
      <c r="V9314" s="76"/>
      <c r="W9314" s="76"/>
      <c r="X9314" s="76"/>
      <c r="Y9314" s="677"/>
      <c r="Z9314" s="677"/>
      <c r="AA9314" s="677"/>
      <c r="AB9314" s="677"/>
      <c r="AC9314" s="677"/>
      <c r="AD9314" s="677"/>
      <c r="AE9314" s="677"/>
      <c r="AF9314" s="677"/>
      <c r="AG9314" s="677"/>
      <c r="AH9314" s="677"/>
      <c r="AI9314" s="677"/>
      <c r="AJ9314" s="677"/>
      <c r="AK9314" s="677"/>
      <c r="AL9314" s="677"/>
      <c r="AM9314" s="677"/>
      <c r="AN9314" s="677"/>
      <c r="AO9314" s="677"/>
      <c r="AP9314" s="677"/>
      <c r="AQ9314" s="677"/>
      <c r="AR9314" s="677"/>
      <c r="AS9314" s="677"/>
      <c r="AT9314" s="677"/>
      <c r="AU9314" s="677"/>
      <c r="AV9314" s="677"/>
      <c r="AW9314" s="677"/>
      <c r="AX9314" s="677"/>
      <c r="AY9314" s="677"/>
      <c r="AZ9314" s="677"/>
      <c r="BA9314" s="677"/>
      <c r="BB9314" s="677"/>
      <c r="BC9314" s="677"/>
      <c r="BD9314" s="677"/>
      <c r="BE9314" s="677"/>
      <c r="BF9314" s="677"/>
      <c r="BG9314" s="677"/>
      <c r="BH9314" s="677"/>
      <c r="BI9314" s="677"/>
      <c r="BJ9314" s="677"/>
      <c r="BK9314" s="677"/>
      <c r="BL9314" s="677"/>
      <c r="BM9314" s="677"/>
      <c r="BN9314" s="677"/>
      <c r="BO9314" s="677"/>
      <c r="BP9314" s="677"/>
      <c r="BQ9314" s="677"/>
      <c r="BR9314" s="677"/>
      <c r="BS9314" s="677"/>
      <c r="BT9314" s="677"/>
      <c r="BU9314" s="677"/>
      <c r="BV9314" s="677"/>
      <c r="BW9314" s="677"/>
      <c r="BX9314" s="677"/>
      <c r="BY9314" s="677"/>
      <c r="BZ9314" s="677"/>
      <c r="CA9314" s="677"/>
      <c r="CB9314" s="677"/>
      <c r="CC9314" s="677"/>
      <c r="CD9314" s="677"/>
      <c r="CE9314" s="677"/>
      <c r="CF9314" s="677"/>
      <c r="CG9314" s="677"/>
    </row>
    <row r="9315" spans="1:85">
      <c r="A9315" s="54"/>
      <c r="B9315" s="54"/>
      <c r="C9315" s="80"/>
      <c r="D9315" s="81"/>
      <c r="E9315" s="81"/>
      <c r="F9315" s="80"/>
      <c r="G9315" s="81"/>
      <c r="H9315" s="81"/>
      <c r="I9315" s="83"/>
      <c r="J9315" s="80"/>
      <c r="K9315" s="84" t="s">
        <v>1502</v>
      </c>
      <c r="L9315" s="76">
        <f t="shared" si="496"/>
        <v>0</v>
      </c>
      <c r="M9315" s="76"/>
      <c r="N9315" s="76"/>
      <c r="O9315" s="76"/>
      <c r="P9315" s="76"/>
      <c r="Q9315" s="76"/>
      <c r="R9315" s="76"/>
      <c r="S9315" s="76"/>
      <c r="T9315" s="76"/>
      <c r="U9315" s="76"/>
      <c r="V9315" s="76"/>
      <c r="W9315" s="76"/>
      <c r="X9315" s="76"/>
      <c r="Y9315" s="677"/>
      <c r="Z9315" s="677"/>
      <c r="AA9315" s="677"/>
      <c r="AB9315" s="677"/>
      <c r="AC9315" s="677"/>
      <c r="AD9315" s="677"/>
      <c r="AE9315" s="677"/>
      <c r="AF9315" s="677"/>
      <c r="AG9315" s="677"/>
      <c r="AH9315" s="677"/>
      <c r="AI9315" s="677"/>
      <c r="AJ9315" s="677"/>
      <c r="AK9315" s="677"/>
      <c r="AL9315" s="677"/>
      <c r="AM9315" s="677"/>
      <c r="AN9315" s="677"/>
      <c r="AO9315" s="677"/>
      <c r="AP9315" s="677"/>
      <c r="AQ9315" s="677"/>
      <c r="AR9315" s="677"/>
      <c r="AS9315" s="677"/>
      <c r="AT9315" s="677"/>
      <c r="AU9315" s="677"/>
      <c r="AV9315" s="677"/>
      <c r="AW9315" s="677"/>
      <c r="AX9315" s="677"/>
      <c r="AY9315" s="677"/>
      <c r="AZ9315" s="677"/>
      <c r="BA9315" s="677"/>
      <c r="BB9315" s="677"/>
      <c r="BC9315" s="677"/>
      <c r="BD9315" s="677"/>
      <c r="BE9315" s="677"/>
      <c r="BF9315" s="677"/>
      <c r="BG9315" s="677"/>
      <c r="BH9315" s="677"/>
      <c r="BI9315" s="677"/>
      <c r="BJ9315" s="677"/>
      <c r="BK9315" s="677"/>
      <c r="BL9315" s="677"/>
      <c r="BM9315" s="677"/>
      <c r="BN9315" s="677"/>
      <c r="BO9315" s="677"/>
      <c r="BP9315" s="677"/>
      <c r="BQ9315" s="677"/>
      <c r="BR9315" s="677"/>
      <c r="BS9315" s="677"/>
      <c r="BT9315" s="677"/>
      <c r="BU9315" s="677"/>
      <c r="BV9315" s="677"/>
      <c r="BW9315" s="677"/>
      <c r="BX9315" s="677"/>
      <c r="BY9315" s="677"/>
      <c r="BZ9315" s="677"/>
      <c r="CA9315" s="677"/>
      <c r="CB9315" s="677"/>
      <c r="CC9315" s="677"/>
      <c r="CD9315" s="677"/>
      <c r="CE9315" s="677"/>
      <c r="CF9315" s="677"/>
      <c r="CG9315" s="677"/>
    </row>
    <row r="9316" spans="1:85">
      <c r="A9316" s="54"/>
      <c r="B9316" s="54"/>
      <c r="C9316" s="46" t="s">
        <v>31</v>
      </c>
      <c r="D9316" s="58" t="s">
        <v>10420</v>
      </c>
      <c r="E9316" s="58" t="s">
        <v>14067</v>
      </c>
      <c r="F9316" s="46" t="s">
        <v>14068</v>
      </c>
      <c r="G9316" s="58" t="s">
        <v>14069</v>
      </c>
      <c r="H9316" s="58" t="s">
        <v>14070</v>
      </c>
      <c r="I9316" s="74">
        <v>907.16</v>
      </c>
      <c r="J9316" s="46" t="s">
        <v>1508</v>
      </c>
      <c r="K9316" s="75" t="s">
        <v>1509</v>
      </c>
      <c r="L9316" s="76">
        <f t="shared" si="496"/>
        <v>4</v>
      </c>
      <c r="M9316" s="76"/>
      <c r="N9316" s="76">
        <v>2</v>
      </c>
      <c r="O9316" s="76"/>
      <c r="P9316" s="76"/>
      <c r="Q9316" s="76"/>
      <c r="R9316" s="76"/>
      <c r="S9316" s="76">
        <v>2</v>
      </c>
      <c r="T9316" s="76"/>
      <c r="U9316" s="76"/>
      <c r="V9316" s="76"/>
      <c r="W9316" s="76"/>
      <c r="X9316" s="76"/>
      <c r="Y9316" s="677"/>
      <c r="Z9316" s="677"/>
      <c r="AA9316" s="677"/>
      <c r="AB9316" s="677"/>
      <c r="AC9316" s="677"/>
      <c r="AD9316" s="677"/>
      <c r="AE9316" s="677"/>
      <c r="AF9316" s="677"/>
      <c r="AG9316" s="677"/>
      <c r="AH9316" s="677"/>
      <c r="AI9316" s="677"/>
      <c r="AJ9316" s="677"/>
      <c r="AK9316" s="677"/>
      <c r="AL9316" s="677"/>
      <c r="AM9316" s="677"/>
      <c r="AN9316" s="677"/>
      <c r="AO9316" s="677"/>
      <c r="AP9316" s="677"/>
      <c r="AQ9316" s="677"/>
      <c r="AR9316" s="677"/>
      <c r="AS9316" s="677"/>
      <c r="AT9316" s="677"/>
      <c r="AU9316" s="677"/>
      <c r="AV9316" s="677"/>
      <c r="AW9316" s="677"/>
      <c r="AX9316" s="677"/>
      <c r="AY9316" s="677"/>
      <c r="AZ9316" s="677"/>
      <c r="BA9316" s="677"/>
      <c r="BB9316" s="677"/>
      <c r="BC9316" s="677"/>
      <c r="BD9316" s="677"/>
      <c r="BE9316" s="677"/>
      <c r="BF9316" s="677"/>
      <c r="BG9316" s="677"/>
      <c r="BH9316" s="677"/>
      <c r="BI9316" s="677"/>
      <c r="BJ9316" s="677"/>
      <c r="BK9316" s="677"/>
      <c r="BL9316" s="677"/>
      <c r="BM9316" s="677"/>
      <c r="BN9316" s="677"/>
      <c r="BO9316" s="677"/>
      <c r="BP9316" s="677"/>
      <c r="BQ9316" s="677"/>
      <c r="BR9316" s="677"/>
      <c r="BS9316" s="677"/>
      <c r="BT9316" s="677"/>
      <c r="BU9316" s="677"/>
      <c r="BV9316" s="677"/>
      <c r="BW9316" s="677"/>
      <c r="BX9316" s="677"/>
      <c r="BY9316" s="677"/>
      <c r="BZ9316" s="677"/>
      <c r="CA9316" s="677"/>
      <c r="CB9316" s="677"/>
      <c r="CC9316" s="677"/>
      <c r="CD9316" s="677"/>
      <c r="CE9316" s="677"/>
      <c r="CF9316" s="677"/>
      <c r="CG9316" s="677"/>
    </row>
    <row r="9317" spans="1:85">
      <c r="A9317" s="54"/>
      <c r="B9317" s="54"/>
      <c r="C9317" s="54"/>
      <c r="D9317" s="77"/>
      <c r="E9317" s="77"/>
      <c r="F9317" s="54"/>
      <c r="G9317" s="77"/>
      <c r="H9317" s="77"/>
      <c r="I9317" s="79"/>
      <c r="J9317" s="54"/>
      <c r="K9317" s="75" t="s">
        <v>1501</v>
      </c>
      <c r="L9317" s="76">
        <f t="shared" si="496"/>
        <v>0</v>
      </c>
      <c r="M9317" s="76"/>
      <c r="N9317" s="76"/>
      <c r="O9317" s="76"/>
      <c r="P9317" s="76"/>
      <c r="Q9317" s="76"/>
      <c r="R9317" s="76"/>
      <c r="S9317" s="76"/>
      <c r="T9317" s="76"/>
      <c r="U9317" s="76"/>
      <c r="V9317" s="76"/>
      <c r="W9317" s="76"/>
      <c r="X9317" s="76"/>
      <c r="Y9317" s="677"/>
      <c r="Z9317" s="677"/>
      <c r="AA9317" s="677"/>
      <c r="AB9317" s="677"/>
      <c r="AC9317" s="677"/>
      <c r="AD9317" s="677"/>
      <c r="AE9317" s="677"/>
      <c r="AF9317" s="677"/>
      <c r="AG9317" s="677"/>
      <c r="AH9317" s="677"/>
      <c r="AI9317" s="677"/>
      <c r="AJ9317" s="677"/>
      <c r="AK9317" s="677"/>
      <c r="AL9317" s="677"/>
      <c r="AM9317" s="677"/>
      <c r="AN9317" s="677"/>
      <c r="AO9317" s="677"/>
      <c r="AP9317" s="677"/>
      <c r="AQ9317" s="677"/>
      <c r="AR9317" s="677"/>
      <c r="AS9317" s="677"/>
      <c r="AT9317" s="677"/>
      <c r="AU9317" s="677"/>
      <c r="AV9317" s="677"/>
      <c r="AW9317" s="677"/>
      <c r="AX9317" s="677"/>
      <c r="AY9317" s="677"/>
      <c r="AZ9317" s="677"/>
      <c r="BA9317" s="677"/>
      <c r="BB9317" s="677"/>
      <c r="BC9317" s="677"/>
      <c r="BD9317" s="677"/>
      <c r="BE9317" s="677"/>
      <c r="BF9317" s="677"/>
      <c r="BG9317" s="677"/>
      <c r="BH9317" s="677"/>
      <c r="BI9317" s="677"/>
      <c r="BJ9317" s="677"/>
      <c r="BK9317" s="677"/>
      <c r="BL9317" s="677"/>
      <c r="BM9317" s="677"/>
      <c r="BN9317" s="677"/>
      <c r="BO9317" s="677"/>
      <c r="BP9317" s="677"/>
      <c r="BQ9317" s="677"/>
      <c r="BR9317" s="677"/>
      <c r="BS9317" s="677"/>
      <c r="BT9317" s="677"/>
      <c r="BU9317" s="677"/>
      <c r="BV9317" s="677"/>
      <c r="BW9317" s="677"/>
      <c r="BX9317" s="677"/>
      <c r="BY9317" s="677"/>
      <c r="BZ9317" s="677"/>
      <c r="CA9317" s="677"/>
      <c r="CB9317" s="677"/>
      <c r="CC9317" s="677"/>
      <c r="CD9317" s="677"/>
      <c r="CE9317" s="677"/>
      <c r="CF9317" s="677"/>
      <c r="CG9317" s="677"/>
    </row>
    <row r="9318" spans="1:85">
      <c r="A9318" s="54"/>
      <c r="B9318" s="54"/>
      <c r="C9318" s="80"/>
      <c r="D9318" s="81"/>
      <c r="E9318" s="81"/>
      <c r="F9318" s="80"/>
      <c r="G9318" s="81"/>
      <c r="H9318" s="81"/>
      <c r="I9318" s="83"/>
      <c r="J9318" s="80"/>
      <c r="K9318" s="84" t="s">
        <v>1502</v>
      </c>
      <c r="L9318" s="76">
        <f t="shared" si="496"/>
        <v>0</v>
      </c>
      <c r="M9318" s="76"/>
      <c r="N9318" s="76"/>
      <c r="O9318" s="76"/>
      <c r="P9318" s="76"/>
      <c r="Q9318" s="76"/>
      <c r="R9318" s="76"/>
      <c r="S9318" s="76"/>
      <c r="T9318" s="76"/>
      <c r="U9318" s="76"/>
      <c r="V9318" s="76"/>
      <c r="W9318" s="76"/>
      <c r="X9318" s="76"/>
      <c r="Y9318" s="677"/>
      <c r="Z9318" s="677"/>
      <c r="AA9318" s="677"/>
      <c r="AB9318" s="677"/>
      <c r="AC9318" s="677"/>
      <c r="AD9318" s="677"/>
      <c r="AE9318" s="677"/>
      <c r="AF9318" s="677"/>
      <c r="AG9318" s="677"/>
      <c r="AH9318" s="677"/>
      <c r="AI9318" s="677"/>
      <c r="AJ9318" s="677"/>
      <c r="AK9318" s="677"/>
      <c r="AL9318" s="677"/>
      <c r="AM9318" s="677"/>
      <c r="AN9318" s="677"/>
      <c r="AO9318" s="677"/>
      <c r="AP9318" s="677"/>
      <c r="AQ9318" s="677"/>
      <c r="AR9318" s="677"/>
      <c r="AS9318" s="677"/>
      <c r="AT9318" s="677"/>
      <c r="AU9318" s="677"/>
      <c r="AV9318" s="677"/>
      <c r="AW9318" s="677"/>
      <c r="AX9318" s="677"/>
      <c r="AY9318" s="677"/>
      <c r="AZ9318" s="677"/>
      <c r="BA9318" s="677"/>
      <c r="BB9318" s="677"/>
      <c r="BC9318" s="677"/>
      <c r="BD9318" s="677"/>
      <c r="BE9318" s="677"/>
      <c r="BF9318" s="677"/>
      <c r="BG9318" s="677"/>
      <c r="BH9318" s="677"/>
      <c r="BI9318" s="677"/>
      <c r="BJ9318" s="677"/>
      <c r="BK9318" s="677"/>
      <c r="BL9318" s="677"/>
      <c r="BM9318" s="677"/>
      <c r="BN9318" s="677"/>
      <c r="BO9318" s="677"/>
      <c r="BP9318" s="677"/>
      <c r="BQ9318" s="677"/>
      <c r="BR9318" s="677"/>
      <c r="BS9318" s="677"/>
      <c r="BT9318" s="677"/>
      <c r="BU9318" s="677"/>
      <c r="BV9318" s="677"/>
      <c r="BW9318" s="677"/>
      <c r="BX9318" s="677"/>
      <c r="BY9318" s="677"/>
      <c r="BZ9318" s="677"/>
      <c r="CA9318" s="677"/>
      <c r="CB9318" s="677"/>
      <c r="CC9318" s="677"/>
      <c r="CD9318" s="677"/>
      <c r="CE9318" s="677"/>
      <c r="CF9318" s="677"/>
      <c r="CG9318" s="677"/>
    </row>
    <row r="9319" spans="1:85">
      <c r="A9319" s="54"/>
      <c r="B9319" s="54"/>
      <c r="C9319" s="46" t="s">
        <v>33</v>
      </c>
      <c r="D9319" s="58" t="s">
        <v>14071</v>
      </c>
      <c r="E9319" s="152" t="s">
        <v>14072</v>
      </c>
      <c r="F9319" s="46" t="s">
        <v>14073</v>
      </c>
      <c r="G9319" s="58" t="s">
        <v>14074</v>
      </c>
      <c r="H9319" s="58" t="s">
        <v>14075</v>
      </c>
      <c r="I9319" s="74">
        <v>0</v>
      </c>
      <c r="J9319" s="46" t="s">
        <v>1508</v>
      </c>
      <c r="K9319" s="75" t="s">
        <v>1509</v>
      </c>
      <c r="L9319" s="76">
        <f t="shared" si="496"/>
        <v>0</v>
      </c>
      <c r="M9319" s="76"/>
      <c r="N9319" s="76"/>
      <c r="O9319" s="76"/>
      <c r="P9319" s="76"/>
      <c r="Q9319" s="76"/>
      <c r="R9319" s="76"/>
      <c r="S9319" s="76"/>
      <c r="T9319" s="76"/>
      <c r="U9319" s="76"/>
      <c r="V9319" s="76"/>
      <c r="W9319" s="76"/>
      <c r="X9319" s="76"/>
      <c r="Y9319" s="677"/>
      <c r="Z9319" s="677"/>
      <c r="AA9319" s="677"/>
      <c r="AB9319" s="677"/>
      <c r="AC9319" s="677"/>
      <c r="AD9319" s="677"/>
      <c r="AE9319" s="677"/>
      <c r="AF9319" s="677"/>
      <c r="AG9319" s="677"/>
      <c r="AH9319" s="677"/>
      <c r="AI9319" s="677"/>
      <c r="AJ9319" s="677"/>
      <c r="AK9319" s="677"/>
      <c r="AL9319" s="677"/>
      <c r="AM9319" s="677"/>
      <c r="AN9319" s="677"/>
      <c r="AO9319" s="677"/>
      <c r="AP9319" s="677"/>
      <c r="AQ9319" s="677"/>
      <c r="AR9319" s="677"/>
      <c r="AS9319" s="677"/>
      <c r="AT9319" s="677"/>
      <c r="AU9319" s="677"/>
      <c r="AV9319" s="677"/>
      <c r="AW9319" s="677"/>
      <c r="AX9319" s="677"/>
      <c r="AY9319" s="677"/>
      <c r="AZ9319" s="677"/>
      <c r="BA9319" s="677"/>
      <c r="BB9319" s="677"/>
      <c r="BC9319" s="677"/>
      <c r="BD9319" s="677"/>
      <c r="BE9319" s="677"/>
      <c r="BF9319" s="677"/>
      <c r="BG9319" s="677"/>
      <c r="BH9319" s="677"/>
      <c r="BI9319" s="677"/>
      <c r="BJ9319" s="677"/>
      <c r="BK9319" s="677"/>
      <c r="BL9319" s="677"/>
      <c r="BM9319" s="677"/>
      <c r="BN9319" s="677"/>
      <c r="BO9319" s="677"/>
      <c r="BP9319" s="677"/>
      <c r="BQ9319" s="677"/>
      <c r="BR9319" s="677"/>
      <c r="BS9319" s="677"/>
      <c r="BT9319" s="677"/>
      <c r="BU9319" s="677"/>
      <c r="BV9319" s="677"/>
      <c r="BW9319" s="677"/>
      <c r="BX9319" s="677"/>
      <c r="BY9319" s="677"/>
      <c r="BZ9319" s="677"/>
      <c r="CA9319" s="677"/>
      <c r="CB9319" s="677"/>
      <c r="CC9319" s="677"/>
      <c r="CD9319" s="677"/>
      <c r="CE9319" s="677"/>
      <c r="CF9319" s="677"/>
      <c r="CG9319" s="677"/>
    </row>
    <row r="9320" spans="1:85">
      <c r="A9320" s="54"/>
      <c r="B9320" s="54"/>
      <c r="C9320" s="54"/>
      <c r="D9320" s="77"/>
      <c r="E9320" s="77"/>
      <c r="F9320" s="54"/>
      <c r="G9320" s="77"/>
      <c r="H9320" s="77"/>
      <c r="I9320" s="79"/>
      <c r="J9320" s="54"/>
      <c r="K9320" s="75" t="s">
        <v>1501</v>
      </c>
      <c r="L9320" s="76">
        <f t="shared" si="496"/>
        <v>0</v>
      </c>
      <c r="M9320" s="76"/>
      <c r="N9320" s="76"/>
      <c r="O9320" s="76"/>
      <c r="P9320" s="76"/>
      <c r="Q9320" s="76"/>
      <c r="R9320" s="76"/>
      <c r="S9320" s="76"/>
      <c r="T9320" s="76"/>
      <c r="U9320" s="76"/>
      <c r="V9320" s="76"/>
      <c r="W9320" s="76"/>
      <c r="X9320" s="76"/>
      <c r="Y9320" s="677"/>
      <c r="Z9320" s="677"/>
      <c r="AA9320" s="677"/>
      <c r="AB9320" s="677"/>
      <c r="AC9320" s="677"/>
      <c r="AD9320" s="677"/>
      <c r="AE9320" s="677"/>
      <c r="AF9320" s="677"/>
      <c r="AG9320" s="677"/>
      <c r="AH9320" s="677"/>
      <c r="AI9320" s="677"/>
      <c r="AJ9320" s="677"/>
      <c r="AK9320" s="677"/>
      <c r="AL9320" s="677"/>
      <c r="AM9320" s="677"/>
      <c r="AN9320" s="677"/>
      <c r="AO9320" s="677"/>
      <c r="AP9320" s="677"/>
      <c r="AQ9320" s="677"/>
      <c r="AR9320" s="677"/>
      <c r="AS9320" s="677"/>
      <c r="AT9320" s="677"/>
      <c r="AU9320" s="677"/>
      <c r="AV9320" s="677"/>
      <c r="AW9320" s="677"/>
      <c r="AX9320" s="677"/>
      <c r="AY9320" s="677"/>
      <c r="AZ9320" s="677"/>
      <c r="BA9320" s="677"/>
      <c r="BB9320" s="677"/>
      <c r="BC9320" s="677"/>
      <c r="BD9320" s="677"/>
      <c r="BE9320" s="677"/>
      <c r="BF9320" s="677"/>
      <c r="BG9320" s="677"/>
      <c r="BH9320" s="677"/>
      <c r="BI9320" s="677"/>
      <c r="BJ9320" s="677"/>
      <c r="BK9320" s="677"/>
      <c r="BL9320" s="677"/>
      <c r="BM9320" s="677"/>
      <c r="BN9320" s="677"/>
      <c r="BO9320" s="677"/>
      <c r="BP9320" s="677"/>
      <c r="BQ9320" s="677"/>
      <c r="BR9320" s="677"/>
      <c r="BS9320" s="677"/>
      <c r="BT9320" s="677"/>
      <c r="BU9320" s="677"/>
      <c r="BV9320" s="677"/>
      <c r="BW9320" s="677"/>
      <c r="BX9320" s="677"/>
      <c r="BY9320" s="677"/>
      <c r="BZ9320" s="677"/>
      <c r="CA9320" s="677"/>
      <c r="CB9320" s="677"/>
      <c r="CC9320" s="677"/>
      <c r="CD9320" s="677"/>
      <c r="CE9320" s="677"/>
      <c r="CF9320" s="677"/>
      <c r="CG9320" s="677"/>
    </row>
    <row r="9321" spans="1:85">
      <c r="A9321" s="54"/>
      <c r="B9321" s="54"/>
      <c r="C9321" s="80"/>
      <c r="D9321" s="81"/>
      <c r="E9321" s="81"/>
      <c r="F9321" s="80"/>
      <c r="G9321" s="81"/>
      <c r="H9321" s="81"/>
      <c r="I9321" s="83"/>
      <c r="J9321" s="80"/>
      <c r="K9321" s="84" t="s">
        <v>1502</v>
      </c>
      <c r="L9321" s="76">
        <f t="shared" si="496"/>
        <v>2</v>
      </c>
      <c r="M9321" s="76"/>
      <c r="N9321" s="76"/>
      <c r="O9321" s="76"/>
      <c r="P9321" s="76"/>
      <c r="Q9321" s="76"/>
      <c r="R9321" s="76"/>
      <c r="S9321" s="76"/>
      <c r="T9321" s="76">
        <v>1</v>
      </c>
      <c r="U9321" s="76">
        <v>1</v>
      </c>
      <c r="V9321" s="76"/>
      <c r="W9321" s="76"/>
      <c r="X9321" s="76"/>
      <c r="Y9321" s="677"/>
      <c r="Z9321" s="677"/>
      <c r="AA9321" s="677"/>
      <c r="AB9321" s="677"/>
      <c r="AC9321" s="677"/>
      <c r="AD9321" s="677"/>
      <c r="AE9321" s="677"/>
      <c r="AF9321" s="677"/>
      <c r="AG9321" s="677"/>
      <c r="AH9321" s="677"/>
      <c r="AI9321" s="677"/>
      <c r="AJ9321" s="677"/>
      <c r="AK9321" s="677"/>
      <c r="AL9321" s="677"/>
      <c r="AM9321" s="677"/>
      <c r="AN9321" s="677"/>
      <c r="AO9321" s="677"/>
      <c r="AP9321" s="677"/>
      <c r="AQ9321" s="677"/>
      <c r="AR9321" s="677"/>
      <c r="AS9321" s="677"/>
      <c r="AT9321" s="677"/>
      <c r="AU9321" s="677"/>
      <c r="AV9321" s="677"/>
      <c r="AW9321" s="677"/>
      <c r="AX9321" s="677"/>
      <c r="AY9321" s="677"/>
      <c r="AZ9321" s="677"/>
      <c r="BA9321" s="677"/>
      <c r="BB9321" s="677"/>
      <c r="BC9321" s="677"/>
      <c r="BD9321" s="677"/>
      <c r="BE9321" s="677"/>
      <c r="BF9321" s="677"/>
      <c r="BG9321" s="677"/>
      <c r="BH9321" s="677"/>
      <c r="BI9321" s="677"/>
      <c r="BJ9321" s="677"/>
      <c r="BK9321" s="677"/>
      <c r="BL9321" s="677"/>
      <c r="BM9321" s="677"/>
      <c r="BN9321" s="677"/>
      <c r="BO9321" s="677"/>
      <c r="BP9321" s="677"/>
      <c r="BQ9321" s="677"/>
      <c r="BR9321" s="677"/>
      <c r="BS9321" s="677"/>
      <c r="BT9321" s="677"/>
      <c r="BU9321" s="677"/>
      <c r="BV9321" s="677"/>
      <c r="BW9321" s="677"/>
      <c r="BX9321" s="677"/>
      <c r="BY9321" s="677"/>
      <c r="BZ9321" s="677"/>
      <c r="CA9321" s="677"/>
      <c r="CB9321" s="677"/>
      <c r="CC9321" s="677"/>
      <c r="CD9321" s="677"/>
      <c r="CE9321" s="677"/>
      <c r="CF9321" s="677"/>
      <c r="CG9321" s="677"/>
    </row>
    <row r="9322" spans="1:85">
      <c r="A9322" s="54"/>
      <c r="B9322" s="54"/>
      <c r="C9322" s="46" t="s">
        <v>33</v>
      </c>
      <c r="D9322" s="58" t="s">
        <v>14076</v>
      </c>
      <c r="E9322" s="152" t="s">
        <v>14077</v>
      </c>
      <c r="F9322" s="46" t="s">
        <v>14078</v>
      </c>
      <c r="G9322" s="58" t="s">
        <v>14079</v>
      </c>
      <c r="H9322" s="58" t="s">
        <v>14080</v>
      </c>
      <c r="I9322" s="74">
        <v>0</v>
      </c>
      <c r="J9322" s="46" t="s">
        <v>1508</v>
      </c>
      <c r="K9322" s="75" t="s">
        <v>1509</v>
      </c>
      <c r="L9322" s="76">
        <f t="shared" si="496"/>
        <v>0</v>
      </c>
      <c r="M9322" s="76"/>
      <c r="N9322" s="76"/>
      <c r="O9322" s="76"/>
      <c r="P9322" s="76"/>
      <c r="Q9322" s="76"/>
      <c r="R9322" s="76"/>
      <c r="S9322" s="76"/>
      <c r="T9322" s="76"/>
      <c r="U9322" s="76"/>
      <c r="V9322" s="76"/>
      <c r="W9322" s="76"/>
      <c r="X9322" s="76"/>
      <c r="Y9322" s="677"/>
      <c r="Z9322" s="677"/>
      <c r="AA9322" s="677"/>
      <c r="AB9322" s="677"/>
      <c r="AC9322" s="677"/>
      <c r="AD9322" s="677"/>
      <c r="AE9322" s="677"/>
      <c r="AF9322" s="677"/>
      <c r="AG9322" s="677"/>
      <c r="AH9322" s="677"/>
      <c r="AI9322" s="677"/>
      <c r="AJ9322" s="677"/>
      <c r="AK9322" s="677"/>
      <c r="AL9322" s="677"/>
      <c r="AM9322" s="677"/>
      <c r="AN9322" s="677"/>
      <c r="AO9322" s="677"/>
      <c r="AP9322" s="677"/>
      <c r="AQ9322" s="677"/>
      <c r="AR9322" s="677"/>
      <c r="AS9322" s="677"/>
      <c r="AT9322" s="677"/>
      <c r="AU9322" s="677"/>
      <c r="AV9322" s="677"/>
      <c r="AW9322" s="677"/>
      <c r="AX9322" s="677"/>
      <c r="AY9322" s="677"/>
      <c r="AZ9322" s="677"/>
      <c r="BA9322" s="677"/>
      <c r="BB9322" s="677"/>
      <c r="BC9322" s="677"/>
      <c r="BD9322" s="677"/>
      <c r="BE9322" s="677"/>
      <c r="BF9322" s="677"/>
      <c r="BG9322" s="677"/>
      <c r="BH9322" s="677"/>
      <c r="BI9322" s="677"/>
      <c r="BJ9322" s="677"/>
      <c r="BK9322" s="677"/>
      <c r="BL9322" s="677"/>
      <c r="BM9322" s="677"/>
      <c r="BN9322" s="677"/>
      <c r="BO9322" s="677"/>
      <c r="BP9322" s="677"/>
      <c r="BQ9322" s="677"/>
      <c r="BR9322" s="677"/>
      <c r="BS9322" s="677"/>
      <c r="BT9322" s="677"/>
      <c r="BU9322" s="677"/>
      <c r="BV9322" s="677"/>
      <c r="BW9322" s="677"/>
      <c r="BX9322" s="677"/>
      <c r="BY9322" s="677"/>
      <c r="BZ9322" s="677"/>
      <c r="CA9322" s="677"/>
      <c r="CB9322" s="677"/>
      <c r="CC9322" s="677"/>
      <c r="CD9322" s="677"/>
      <c r="CE9322" s="677"/>
      <c r="CF9322" s="677"/>
      <c r="CG9322" s="677"/>
    </row>
    <row r="9323" spans="1:85">
      <c r="A9323" s="54"/>
      <c r="B9323" s="54"/>
      <c r="C9323" s="54"/>
      <c r="D9323" s="77"/>
      <c r="E9323" s="77"/>
      <c r="F9323" s="54"/>
      <c r="G9323" s="77"/>
      <c r="H9323" s="77"/>
      <c r="I9323" s="79"/>
      <c r="J9323" s="54"/>
      <c r="K9323" s="75" t="s">
        <v>1501</v>
      </c>
      <c r="L9323" s="76">
        <f t="shared" si="496"/>
        <v>0</v>
      </c>
      <c r="M9323" s="76"/>
      <c r="N9323" s="76"/>
      <c r="O9323" s="76"/>
      <c r="P9323" s="76"/>
      <c r="Q9323" s="76"/>
      <c r="R9323" s="76"/>
      <c r="S9323" s="76"/>
      <c r="T9323" s="76"/>
      <c r="U9323" s="76"/>
      <c r="V9323" s="76"/>
      <c r="W9323" s="76"/>
      <c r="X9323" s="76"/>
      <c r="Y9323" s="677"/>
      <c r="Z9323" s="677"/>
      <c r="AA9323" s="677"/>
      <c r="AB9323" s="677"/>
      <c r="AC9323" s="677"/>
      <c r="AD9323" s="677"/>
      <c r="AE9323" s="677"/>
      <c r="AF9323" s="677"/>
      <c r="AG9323" s="677"/>
      <c r="AH9323" s="677"/>
      <c r="AI9323" s="677"/>
      <c r="AJ9323" s="677"/>
      <c r="AK9323" s="677"/>
      <c r="AL9323" s="677"/>
      <c r="AM9323" s="677"/>
      <c r="AN9323" s="677"/>
      <c r="AO9323" s="677"/>
      <c r="AP9323" s="677"/>
      <c r="AQ9323" s="677"/>
      <c r="AR9323" s="677"/>
      <c r="AS9323" s="677"/>
      <c r="AT9323" s="677"/>
      <c r="AU9323" s="677"/>
      <c r="AV9323" s="677"/>
      <c r="AW9323" s="677"/>
      <c r="AX9323" s="677"/>
      <c r="AY9323" s="677"/>
      <c r="AZ9323" s="677"/>
      <c r="BA9323" s="677"/>
      <c r="BB9323" s="677"/>
      <c r="BC9323" s="677"/>
      <c r="BD9323" s="677"/>
      <c r="BE9323" s="677"/>
      <c r="BF9323" s="677"/>
      <c r="BG9323" s="677"/>
      <c r="BH9323" s="677"/>
      <c r="BI9323" s="677"/>
      <c r="BJ9323" s="677"/>
      <c r="BK9323" s="677"/>
      <c r="BL9323" s="677"/>
      <c r="BM9323" s="677"/>
      <c r="BN9323" s="677"/>
      <c r="BO9323" s="677"/>
      <c r="BP9323" s="677"/>
      <c r="BQ9323" s="677"/>
      <c r="BR9323" s="677"/>
      <c r="BS9323" s="677"/>
      <c r="BT9323" s="677"/>
      <c r="BU9323" s="677"/>
      <c r="BV9323" s="677"/>
      <c r="BW9323" s="677"/>
      <c r="BX9323" s="677"/>
      <c r="BY9323" s="677"/>
      <c r="BZ9323" s="677"/>
      <c r="CA9323" s="677"/>
      <c r="CB9323" s="677"/>
      <c r="CC9323" s="677"/>
      <c r="CD9323" s="677"/>
      <c r="CE9323" s="677"/>
      <c r="CF9323" s="677"/>
      <c r="CG9323" s="677"/>
    </row>
    <row r="9324" spans="1:85">
      <c r="A9324" s="54"/>
      <c r="B9324" s="54"/>
      <c r="C9324" s="80"/>
      <c r="D9324" s="81"/>
      <c r="E9324" s="81"/>
      <c r="F9324" s="80"/>
      <c r="G9324" s="81"/>
      <c r="H9324" s="81"/>
      <c r="I9324" s="83"/>
      <c r="J9324" s="80"/>
      <c r="K9324" s="84" t="s">
        <v>1502</v>
      </c>
      <c r="L9324" s="76">
        <f t="shared" si="496"/>
        <v>2</v>
      </c>
      <c r="M9324" s="76"/>
      <c r="N9324" s="76">
        <v>2</v>
      </c>
      <c r="O9324" s="76"/>
      <c r="P9324" s="76"/>
      <c r="Q9324" s="76"/>
      <c r="R9324" s="76"/>
      <c r="S9324" s="76"/>
      <c r="T9324" s="76"/>
      <c r="U9324" s="76"/>
      <c r="V9324" s="76"/>
      <c r="W9324" s="76"/>
      <c r="X9324" s="76"/>
      <c r="Y9324" s="677"/>
      <c r="Z9324" s="677"/>
      <c r="AA9324" s="677"/>
      <c r="AB9324" s="677"/>
      <c r="AC9324" s="677"/>
      <c r="AD9324" s="677"/>
      <c r="AE9324" s="677"/>
      <c r="AF9324" s="677"/>
      <c r="AG9324" s="677"/>
      <c r="AH9324" s="677"/>
      <c r="AI9324" s="677"/>
      <c r="AJ9324" s="677"/>
      <c r="AK9324" s="677"/>
      <c r="AL9324" s="677"/>
      <c r="AM9324" s="677"/>
      <c r="AN9324" s="677"/>
      <c r="AO9324" s="677"/>
      <c r="AP9324" s="677"/>
      <c r="AQ9324" s="677"/>
      <c r="AR9324" s="677"/>
      <c r="AS9324" s="677"/>
      <c r="AT9324" s="677"/>
      <c r="AU9324" s="677"/>
      <c r="AV9324" s="677"/>
      <c r="AW9324" s="677"/>
      <c r="AX9324" s="677"/>
      <c r="AY9324" s="677"/>
      <c r="AZ9324" s="677"/>
      <c r="BA9324" s="677"/>
      <c r="BB9324" s="677"/>
      <c r="BC9324" s="677"/>
      <c r="BD9324" s="677"/>
      <c r="BE9324" s="677"/>
      <c r="BF9324" s="677"/>
      <c r="BG9324" s="677"/>
      <c r="BH9324" s="677"/>
      <c r="BI9324" s="677"/>
      <c r="BJ9324" s="677"/>
      <c r="BK9324" s="677"/>
      <c r="BL9324" s="677"/>
      <c r="BM9324" s="677"/>
      <c r="BN9324" s="677"/>
      <c r="BO9324" s="677"/>
      <c r="BP9324" s="677"/>
      <c r="BQ9324" s="677"/>
      <c r="BR9324" s="677"/>
      <c r="BS9324" s="677"/>
      <c r="BT9324" s="677"/>
      <c r="BU9324" s="677"/>
      <c r="BV9324" s="677"/>
      <c r="BW9324" s="677"/>
      <c r="BX9324" s="677"/>
      <c r="BY9324" s="677"/>
      <c r="BZ9324" s="677"/>
      <c r="CA9324" s="677"/>
      <c r="CB9324" s="677"/>
      <c r="CC9324" s="677"/>
      <c r="CD9324" s="677"/>
      <c r="CE9324" s="677"/>
      <c r="CF9324" s="677"/>
      <c r="CG9324" s="677"/>
    </row>
    <row r="9325" spans="1:85">
      <c r="A9325" s="54"/>
      <c r="B9325" s="54"/>
      <c r="C9325" s="46" t="s">
        <v>33</v>
      </c>
      <c r="D9325" s="58" t="s">
        <v>14081</v>
      </c>
      <c r="E9325" s="152" t="s">
        <v>14082</v>
      </c>
      <c r="F9325" s="46" t="s">
        <v>14083</v>
      </c>
      <c r="G9325" s="58" t="s">
        <v>14084</v>
      </c>
      <c r="H9325" s="58" t="s">
        <v>14085</v>
      </c>
      <c r="I9325" s="74">
        <v>32225.919999999998</v>
      </c>
      <c r="J9325" s="46" t="s">
        <v>1508</v>
      </c>
      <c r="K9325" s="75" t="s">
        <v>1509</v>
      </c>
      <c r="L9325" s="76">
        <f>SUM(M9325:X9325)</f>
        <v>0</v>
      </c>
      <c r="M9325" s="76"/>
      <c r="N9325" s="76"/>
      <c r="O9325" s="76"/>
      <c r="P9325" s="76"/>
      <c r="Q9325" s="76"/>
      <c r="R9325" s="76"/>
      <c r="S9325" s="76"/>
      <c r="T9325" s="76"/>
      <c r="U9325" s="76"/>
      <c r="V9325" s="76"/>
      <c r="W9325" s="76"/>
      <c r="X9325" s="76"/>
      <c r="Y9325" s="677"/>
      <c r="Z9325" s="677"/>
      <c r="AA9325" s="677"/>
      <c r="AB9325" s="677"/>
      <c r="AC9325" s="677"/>
      <c r="AD9325" s="677"/>
      <c r="AE9325" s="677"/>
      <c r="AF9325" s="677"/>
      <c r="AG9325" s="677"/>
      <c r="AH9325" s="677"/>
      <c r="AI9325" s="677"/>
      <c r="AJ9325" s="677"/>
      <c r="AK9325" s="677"/>
      <c r="AL9325" s="677"/>
      <c r="AM9325" s="677"/>
      <c r="AN9325" s="677"/>
      <c r="AO9325" s="677"/>
      <c r="AP9325" s="677"/>
      <c r="AQ9325" s="677"/>
      <c r="AR9325" s="677"/>
      <c r="AS9325" s="677"/>
      <c r="AT9325" s="677"/>
      <c r="AU9325" s="677"/>
      <c r="AV9325" s="677"/>
      <c r="AW9325" s="677"/>
      <c r="AX9325" s="677"/>
      <c r="AY9325" s="677"/>
      <c r="AZ9325" s="677"/>
      <c r="BA9325" s="677"/>
      <c r="BB9325" s="677"/>
      <c r="BC9325" s="677"/>
      <c r="BD9325" s="677"/>
      <c r="BE9325" s="677"/>
      <c r="BF9325" s="677"/>
      <c r="BG9325" s="677"/>
      <c r="BH9325" s="677"/>
      <c r="BI9325" s="677"/>
      <c r="BJ9325" s="677"/>
      <c r="BK9325" s="677"/>
      <c r="BL9325" s="677"/>
      <c r="BM9325" s="677"/>
      <c r="BN9325" s="677"/>
      <c r="BO9325" s="677"/>
      <c r="BP9325" s="677"/>
      <c r="BQ9325" s="677"/>
      <c r="BR9325" s="677"/>
      <c r="BS9325" s="677"/>
      <c r="BT9325" s="677"/>
      <c r="BU9325" s="677"/>
      <c r="BV9325" s="677"/>
      <c r="BW9325" s="677"/>
      <c r="BX9325" s="677"/>
      <c r="BY9325" s="677"/>
      <c r="BZ9325" s="677"/>
      <c r="CA9325" s="677"/>
      <c r="CB9325" s="677"/>
      <c r="CC9325" s="677"/>
      <c r="CD9325" s="677"/>
      <c r="CE9325" s="677"/>
      <c r="CF9325" s="677"/>
      <c r="CG9325" s="677"/>
    </row>
    <row r="9326" spans="1:85">
      <c r="A9326" s="54"/>
      <c r="B9326" s="54"/>
      <c r="C9326" s="54"/>
      <c r="D9326" s="77"/>
      <c r="E9326" s="77"/>
      <c r="F9326" s="54"/>
      <c r="G9326" s="77"/>
      <c r="H9326" s="77"/>
      <c r="I9326" s="79"/>
      <c r="J9326" s="54"/>
      <c r="K9326" s="75" t="s">
        <v>1501</v>
      </c>
      <c r="L9326" s="76">
        <f>SUM(M9326:X9326)</f>
        <v>0</v>
      </c>
      <c r="M9326" s="76"/>
      <c r="N9326" s="76"/>
      <c r="O9326" s="76"/>
      <c r="P9326" s="76"/>
      <c r="Q9326" s="76"/>
      <c r="R9326" s="76"/>
      <c r="S9326" s="76"/>
      <c r="T9326" s="76"/>
      <c r="U9326" s="76"/>
      <c r="V9326" s="76"/>
      <c r="W9326" s="76"/>
      <c r="X9326" s="76"/>
      <c r="Y9326" s="677"/>
      <c r="Z9326" s="677"/>
      <c r="AA9326" s="677"/>
      <c r="AB9326" s="677"/>
      <c r="AC9326" s="677"/>
      <c r="AD9326" s="677"/>
      <c r="AE9326" s="677"/>
      <c r="AF9326" s="677"/>
      <c r="AG9326" s="677"/>
      <c r="AH9326" s="677"/>
      <c r="AI9326" s="677"/>
      <c r="AJ9326" s="677"/>
      <c r="AK9326" s="677"/>
      <c r="AL9326" s="677"/>
      <c r="AM9326" s="677"/>
      <c r="AN9326" s="677"/>
      <c r="AO9326" s="677"/>
      <c r="AP9326" s="677"/>
      <c r="AQ9326" s="677"/>
      <c r="AR9326" s="677"/>
      <c r="AS9326" s="677"/>
      <c r="AT9326" s="677"/>
      <c r="AU9326" s="677"/>
      <c r="AV9326" s="677"/>
      <c r="AW9326" s="677"/>
      <c r="AX9326" s="677"/>
      <c r="AY9326" s="677"/>
      <c r="AZ9326" s="677"/>
      <c r="BA9326" s="677"/>
      <c r="BB9326" s="677"/>
      <c r="BC9326" s="677"/>
      <c r="BD9326" s="677"/>
      <c r="BE9326" s="677"/>
      <c r="BF9326" s="677"/>
      <c r="BG9326" s="677"/>
      <c r="BH9326" s="677"/>
      <c r="BI9326" s="677"/>
      <c r="BJ9326" s="677"/>
      <c r="BK9326" s="677"/>
      <c r="BL9326" s="677"/>
      <c r="BM9326" s="677"/>
      <c r="BN9326" s="677"/>
      <c r="BO9326" s="677"/>
      <c r="BP9326" s="677"/>
      <c r="BQ9326" s="677"/>
      <c r="BR9326" s="677"/>
      <c r="BS9326" s="677"/>
      <c r="BT9326" s="677"/>
      <c r="BU9326" s="677"/>
      <c r="BV9326" s="677"/>
      <c r="BW9326" s="677"/>
      <c r="BX9326" s="677"/>
      <c r="BY9326" s="677"/>
      <c r="BZ9326" s="677"/>
      <c r="CA9326" s="677"/>
      <c r="CB9326" s="677"/>
      <c r="CC9326" s="677"/>
      <c r="CD9326" s="677"/>
      <c r="CE9326" s="677"/>
      <c r="CF9326" s="677"/>
      <c r="CG9326" s="677"/>
    </row>
    <row r="9327" spans="1:85">
      <c r="A9327" s="54"/>
      <c r="B9327" s="54"/>
      <c r="C9327" s="80"/>
      <c r="D9327" s="81"/>
      <c r="E9327" s="81"/>
      <c r="F9327" s="80"/>
      <c r="G9327" s="81"/>
      <c r="H9327" s="81"/>
      <c r="I9327" s="83"/>
      <c r="J9327" s="80"/>
      <c r="K9327" s="84" t="s">
        <v>1502</v>
      </c>
      <c r="L9327" s="76">
        <f>SUM(M9327:X9327)</f>
        <v>3</v>
      </c>
      <c r="M9327" s="76"/>
      <c r="N9327" s="76"/>
      <c r="O9327" s="76"/>
      <c r="P9327" s="76"/>
      <c r="Q9327" s="76"/>
      <c r="R9327" s="76"/>
      <c r="S9327" s="76">
        <v>1</v>
      </c>
      <c r="T9327" s="76">
        <v>2</v>
      </c>
      <c r="U9327" s="76"/>
      <c r="V9327" s="76"/>
      <c r="W9327" s="76"/>
      <c r="X9327" s="76"/>
      <c r="Y9327" s="677"/>
      <c r="Z9327" s="677"/>
      <c r="AA9327" s="677"/>
      <c r="AB9327" s="677"/>
      <c r="AC9327" s="677"/>
      <c r="AD9327" s="677"/>
      <c r="AE9327" s="677"/>
      <c r="AF9327" s="677"/>
      <c r="AG9327" s="677"/>
      <c r="AH9327" s="677"/>
      <c r="AI9327" s="677"/>
      <c r="AJ9327" s="677"/>
      <c r="AK9327" s="677"/>
      <c r="AL9327" s="677"/>
      <c r="AM9327" s="677"/>
      <c r="AN9327" s="677"/>
      <c r="AO9327" s="677"/>
      <c r="AP9327" s="677"/>
      <c r="AQ9327" s="677"/>
      <c r="AR9327" s="677"/>
      <c r="AS9327" s="677"/>
      <c r="AT9327" s="677"/>
      <c r="AU9327" s="677"/>
      <c r="AV9327" s="677"/>
      <c r="AW9327" s="677"/>
      <c r="AX9327" s="677"/>
      <c r="AY9327" s="677"/>
      <c r="AZ9327" s="677"/>
      <c r="BA9327" s="677"/>
      <c r="BB9327" s="677"/>
      <c r="BC9327" s="677"/>
      <c r="BD9327" s="677"/>
      <c r="BE9327" s="677"/>
      <c r="BF9327" s="677"/>
      <c r="BG9327" s="677"/>
      <c r="BH9327" s="677"/>
      <c r="BI9327" s="677"/>
      <c r="BJ9327" s="677"/>
      <c r="BK9327" s="677"/>
      <c r="BL9327" s="677"/>
      <c r="BM9327" s="677"/>
      <c r="BN9327" s="677"/>
      <c r="BO9327" s="677"/>
      <c r="BP9327" s="677"/>
      <c r="BQ9327" s="677"/>
      <c r="BR9327" s="677"/>
      <c r="BS9327" s="677"/>
      <c r="BT9327" s="677"/>
      <c r="BU9327" s="677"/>
      <c r="BV9327" s="677"/>
      <c r="BW9327" s="677"/>
      <c r="BX9327" s="677"/>
      <c r="BY9327" s="677"/>
      <c r="BZ9327" s="677"/>
      <c r="CA9327" s="677"/>
      <c r="CB9327" s="677"/>
      <c r="CC9327" s="677"/>
      <c r="CD9327" s="677"/>
      <c r="CE9327" s="677"/>
      <c r="CF9327" s="677"/>
      <c r="CG9327" s="677"/>
    </row>
    <row r="9328" spans="1:85">
      <c r="A9328" s="54"/>
      <c r="B9328" s="54"/>
      <c r="C9328" s="46" t="s">
        <v>33</v>
      </c>
      <c r="D9328" s="58" t="s">
        <v>14086</v>
      </c>
      <c r="E9328" s="152" t="s">
        <v>14087</v>
      </c>
      <c r="F9328" s="46" t="s">
        <v>14088</v>
      </c>
      <c r="G9328" s="58" t="s">
        <v>14089</v>
      </c>
      <c r="H9328" s="58" t="s">
        <v>14090</v>
      </c>
      <c r="I9328" s="74">
        <v>0</v>
      </c>
      <c r="J9328" s="46" t="s">
        <v>1508</v>
      </c>
      <c r="K9328" s="75" t="s">
        <v>1509</v>
      </c>
      <c r="L9328" s="76">
        <f t="shared" si="496"/>
        <v>0</v>
      </c>
      <c r="M9328" s="76"/>
      <c r="N9328" s="76"/>
      <c r="O9328" s="76"/>
      <c r="P9328" s="76"/>
      <c r="Q9328" s="76"/>
      <c r="R9328" s="76"/>
      <c r="S9328" s="76"/>
      <c r="T9328" s="76"/>
      <c r="U9328" s="76"/>
      <c r="V9328" s="76"/>
      <c r="W9328" s="76"/>
      <c r="X9328" s="76"/>
      <c r="Y9328" s="677"/>
      <c r="Z9328" s="677"/>
      <c r="AA9328" s="677"/>
      <c r="AB9328" s="677"/>
      <c r="AC9328" s="677"/>
      <c r="AD9328" s="677"/>
      <c r="AE9328" s="677"/>
      <c r="AF9328" s="677"/>
      <c r="AG9328" s="677"/>
      <c r="AH9328" s="677"/>
      <c r="AI9328" s="677"/>
      <c r="AJ9328" s="677"/>
      <c r="AK9328" s="677"/>
      <c r="AL9328" s="677"/>
      <c r="AM9328" s="677"/>
      <c r="AN9328" s="677"/>
      <c r="AO9328" s="677"/>
      <c r="AP9328" s="677"/>
      <c r="AQ9328" s="677"/>
      <c r="AR9328" s="677"/>
      <c r="AS9328" s="677"/>
      <c r="AT9328" s="677"/>
      <c r="AU9328" s="677"/>
      <c r="AV9328" s="677"/>
      <c r="AW9328" s="677"/>
      <c r="AX9328" s="677"/>
      <c r="AY9328" s="677"/>
      <c r="AZ9328" s="677"/>
      <c r="BA9328" s="677"/>
      <c r="BB9328" s="677"/>
      <c r="BC9328" s="677"/>
      <c r="BD9328" s="677"/>
      <c r="BE9328" s="677"/>
      <c r="BF9328" s="677"/>
      <c r="BG9328" s="677"/>
      <c r="BH9328" s="677"/>
      <c r="BI9328" s="677"/>
      <c r="BJ9328" s="677"/>
      <c r="BK9328" s="677"/>
      <c r="BL9328" s="677"/>
      <c r="BM9328" s="677"/>
      <c r="BN9328" s="677"/>
      <c r="BO9328" s="677"/>
      <c r="BP9328" s="677"/>
      <c r="BQ9328" s="677"/>
      <c r="BR9328" s="677"/>
      <c r="BS9328" s="677"/>
      <c r="BT9328" s="677"/>
      <c r="BU9328" s="677"/>
      <c r="BV9328" s="677"/>
      <c r="BW9328" s="677"/>
      <c r="BX9328" s="677"/>
      <c r="BY9328" s="677"/>
      <c r="BZ9328" s="677"/>
      <c r="CA9328" s="677"/>
      <c r="CB9328" s="677"/>
      <c r="CC9328" s="677"/>
      <c r="CD9328" s="677"/>
      <c r="CE9328" s="677"/>
      <c r="CF9328" s="677"/>
      <c r="CG9328" s="677"/>
    </row>
    <row r="9329" spans="1:85">
      <c r="A9329" s="54"/>
      <c r="B9329" s="54"/>
      <c r="C9329" s="54"/>
      <c r="D9329" s="77"/>
      <c r="E9329" s="77"/>
      <c r="F9329" s="54"/>
      <c r="G9329" s="77"/>
      <c r="H9329" s="77"/>
      <c r="I9329" s="79"/>
      <c r="J9329" s="54"/>
      <c r="K9329" s="75" t="s">
        <v>1501</v>
      </c>
      <c r="L9329" s="76">
        <f t="shared" si="496"/>
        <v>0</v>
      </c>
      <c r="M9329" s="76"/>
      <c r="N9329" s="76"/>
      <c r="O9329" s="76"/>
      <c r="P9329" s="76"/>
      <c r="Q9329" s="76"/>
      <c r="R9329" s="76"/>
      <c r="S9329" s="76"/>
      <c r="T9329" s="76"/>
      <c r="U9329" s="76"/>
      <c r="V9329" s="76"/>
      <c r="W9329" s="76"/>
      <c r="X9329" s="76"/>
      <c r="Y9329" s="677"/>
      <c r="Z9329" s="677"/>
      <c r="AA9329" s="677"/>
      <c r="AB9329" s="677"/>
      <c r="AC9329" s="677"/>
      <c r="AD9329" s="677"/>
      <c r="AE9329" s="677"/>
      <c r="AF9329" s="677"/>
      <c r="AG9329" s="677"/>
      <c r="AH9329" s="677"/>
      <c r="AI9329" s="677"/>
      <c r="AJ9329" s="677"/>
      <c r="AK9329" s="677"/>
      <c r="AL9329" s="677"/>
      <c r="AM9329" s="677"/>
      <c r="AN9329" s="677"/>
      <c r="AO9329" s="677"/>
      <c r="AP9329" s="677"/>
      <c r="AQ9329" s="677"/>
      <c r="AR9329" s="677"/>
      <c r="AS9329" s="677"/>
      <c r="AT9329" s="677"/>
      <c r="AU9329" s="677"/>
      <c r="AV9329" s="677"/>
      <c r="AW9329" s="677"/>
      <c r="AX9329" s="677"/>
      <c r="AY9329" s="677"/>
      <c r="AZ9329" s="677"/>
      <c r="BA9329" s="677"/>
      <c r="BB9329" s="677"/>
      <c r="BC9329" s="677"/>
      <c r="BD9329" s="677"/>
      <c r="BE9329" s="677"/>
      <c r="BF9329" s="677"/>
      <c r="BG9329" s="677"/>
      <c r="BH9329" s="677"/>
      <c r="BI9329" s="677"/>
      <c r="BJ9329" s="677"/>
      <c r="BK9329" s="677"/>
      <c r="BL9329" s="677"/>
      <c r="BM9329" s="677"/>
      <c r="BN9329" s="677"/>
      <c r="BO9329" s="677"/>
      <c r="BP9329" s="677"/>
      <c r="BQ9329" s="677"/>
      <c r="BR9329" s="677"/>
      <c r="BS9329" s="677"/>
      <c r="BT9329" s="677"/>
      <c r="BU9329" s="677"/>
      <c r="BV9329" s="677"/>
      <c r="BW9329" s="677"/>
      <c r="BX9329" s="677"/>
      <c r="BY9329" s="677"/>
      <c r="BZ9329" s="677"/>
      <c r="CA9329" s="677"/>
      <c r="CB9329" s="677"/>
      <c r="CC9329" s="677"/>
      <c r="CD9329" s="677"/>
      <c r="CE9329" s="677"/>
      <c r="CF9329" s="677"/>
      <c r="CG9329" s="677"/>
    </row>
    <row r="9330" spans="1:85">
      <c r="A9330" s="54"/>
      <c r="B9330" s="54"/>
      <c r="C9330" s="80"/>
      <c r="D9330" s="81"/>
      <c r="E9330" s="81"/>
      <c r="F9330" s="80"/>
      <c r="G9330" s="81"/>
      <c r="H9330" s="81"/>
      <c r="I9330" s="83"/>
      <c r="J9330" s="80"/>
      <c r="K9330" s="84" t="s">
        <v>1502</v>
      </c>
      <c r="L9330" s="76">
        <f t="shared" si="496"/>
        <v>2</v>
      </c>
      <c r="M9330" s="76">
        <v>2</v>
      </c>
      <c r="N9330" s="76"/>
      <c r="O9330" s="76"/>
      <c r="P9330" s="76"/>
      <c r="Q9330" s="76"/>
      <c r="R9330" s="76"/>
      <c r="S9330" s="76"/>
      <c r="T9330" s="76"/>
      <c r="U9330" s="76"/>
      <c r="V9330" s="76"/>
      <c r="W9330" s="76"/>
      <c r="X9330" s="76"/>
      <c r="Y9330" s="677"/>
      <c r="Z9330" s="677"/>
      <c r="AA9330" s="677"/>
      <c r="AB9330" s="677"/>
      <c r="AC9330" s="677"/>
      <c r="AD9330" s="677"/>
      <c r="AE9330" s="677"/>
      <c r="AF9330" s="677"/>
      <c r="AG9330" s="677"/>
      <c r="AH9330" s="677"/>
      <c r="AI9330" s="677"/>
      <c r="AJ9330" s="677"/>
      <c r="AK9330" s="677"/>
      <c r="AL9330" s="677"/>
      <c r="AM9330" s="677"/>
      <c r="AN9330" s="677"/>
      <c r="AO9330" s="677"/>
      <c r="AP9330" s="677"/>
      <c r="AQ9330" s="677"/>
      <c r="AR9330" s="677"/>
      <c r="AS9330" s="677"/>
      <c r="AT9330" s="677"/>
      <c r="AU9330" s="677"/>
      <c r="AV9330" s="677"/>
      <c r="AW9330" s="677"/>
      <c r="AX9330" s="677"/>
      <c r="AY9330" s="677"/>
      <c r="AZ9330" s="677"/>
      <c r="BA9330" s="677"/>
      <c r="BB9330" s="677"/>
      <c r="BC9330" s="677"/>
      <c r="BD9330" s="677"/>
      <c r="BE9330" s="677"/>
      <c r="BF9330" s="677"/>
      <c r="BG9330" s="677"/>
      <c r="BH9330" s="677"/>
      <c r="BI9330" s="677"/>
      <c r="BJ9330" s="677"/>
      <c r="BK9330" s="677"/>
      <c r="BL9330" s="677"/>
      <c r="BM9330" s="677"/>
      <c r="BN9330" s="677"/>
      <c r="BO9330" s="677"/>
      <c r="BP9330" s="677"/>
      <c r="BQ9330" s="677"/>
      <c r="BR9330" s="677"/>
      <c r="BS9330" s="677"/>
      <c r="BT9330" s="677"/>
      <c r="BU9330" s="677"/>
      <c r="BV9330" s="677"/>
      <c r="BW9330" s="677"/>
      <c r="BX9330" s="677"/>
      <c r="BY9330" s="677"/>
      <c r="BZ9330" s="677"/>
      <c r="CA9330" s="677"/>
      <c r="CB9330" s="677"/>
      <c r="CC9330" s="677"/>
      <c r="CD9330" s="677"/>
      <c r="CE9330" s="677"/>
      <c r="CF9330" s="677"/>
      <c r="CG9330" s="677"/>
    </row>
    <row r="9331" spans="1:85">
      <c r="A9331" s="54"/>
      <c r="B9331" s="54"/>
      <c r="C9331" s="46" t="s">
        <v>33</v>
      </c>
      <c r="D9331" s="58" t="s">
        <v>14091</v>
      </c>
      <c r="E9331" s="152" t="s">
        <v>14092</v>
      </c>
      <c r="F9331" s="46" t="s">
        <v>14093</v>
      </c>
      <c r="G9331" s="58" t="s">
        <v>14094</v>
      </c>
      <c r="H9331" s="58" t="s">
        <v>14095</v>
      </c>
      <c r="I9331" s="74">
        <v>79.959999999999994</v>
      </c>
      <c r="J9331" s="46" t="s">
        <v>1508</v>
      </c>
      <c r="K9331" s="75" t="s">
        <v>1509</v>
      </c>
      <c r="L9331" s="76">
        <f t="shared" si="496"/>
        <v>0</v>
      </c>
      <c r="M9331" s="76"/>
      <c r="N9331" s="76"/>
      <c r="O9331" s="76"/>
      <c r="P9331" s="76"/>
      <c r="Q9331" s="76"/>
      <c r="R9331" s="76"/>
      <c r="S9331" s="76"/>
      <c r="T9331" s="76"/>
      <c r="U9331" s="76"/>
      <c r="V9331" s="76"/>
      <c r="W9331" s="76"/>
      <c r="X9331" s="76"/>
      <c r="Y9331" s="677"/>
      <c r="Z9331" s="677"/>
      <c r="AA9331" s="677"/>
      <c r="AB9331" s="677"/>
      <c r="AC9331" s="677"/>
      <c r="AD9331" s="677"/>
      <c r="AE9331" s="677"/>
      <c r="AF9331" s="677"/>
      <c r="AG9331" s="677"/>
      <c r="AH9331" s="677"/>
      <c r="AI9331" s="677"/>
      <c r="AJ9331" s="677"/>
      <c r="AK9331" s="677"/>
      <c r="AL9331" s="677"/>
      <c r="AM9331" s="677"/>
      <c r="AN9331" s="677"/>
      <c r="AO9331" s="677"/>
      <c r="AP9331" s="677"/>
      <c r="AQ9331" s="677"/>
      <c r="AR9331" s="677"/>
      <c r="AS9331" s="677"/>
      <c r="AT9331" s="677"/>
      <c r="AU9331" s="677"/>
      <c r="AV9331" s="677"/>
      <c r="AW9331" s="677"/>
      <c r="AX9331" s="677"/>
      <c r="AY9331" s="677"/>
      <c r="AZ9331" s="677"/>
      <c r="BA9331" s="677"/>
      <c r="BB9331" s="677"/>
      <c r="BC9331" s="677"/>
      <c r="BD9331" s="677"/>
      <c r="BE9331" s="677"/>
      <c r="BF9331" s="677"/>
      <c r="BG9331" s="677"/>
      <c r="BH9331" s="677"/>
      <c r="BI9331" s="677"/>
      <c r="BJ9331" s="677"/>
      <c r="BK9331" s="677"/>
      <c r="BL9331" s="677"/>
      <c r="BM9331" s="677"/>
      <c r="BN9331" s="677"/>
      <c r="BO9331" s="677"/>
      <c r="BP9331" s="677"/>
      <c r="BQ9331" s="677"/>
      <c r="BR9331" s="677"/>
      <c r="BS9331" s="677"/>
      <c r="BT9331" s="677"/>
      <c r="BU9331" s="677"/>
      <c r="BV9331" s="677"/>
      <c r="BW9331" s="677"/>
      <c r="BX9331" s="677"/>
      <c r="BY9331" s="677"/>
      <c r="BZ9331" s="677"/>
      <c r="CA9331" s="677"/>
      <c r="CB9331" s="677"/>
      <c r="CC9331" s="677"/>
      <c r="CD9331" s="677"/>
      <c r="CE9331" s="677"/>
      <c r="CF9331" s="677"/>
      <c r="CG9331" s="677"/>
    </row>
    <row r="9332" spans="1:85">
      <c r="A9332" s="54"/>
      <c r="B9332" s="54"/>
      <c r="C9332" s="54"/>
      <c r="D9332" s="77"/>
      <c r="E9332" s="77"/>
      <c r="F9332" s="54"/>
      <c r="G9332" s="77"/>
      <c r="H9332" s="77"/>
      <c r="I9332" s="79"/>
      <c r="J9332" s="54"/>
      <c r="K9332" s="75" t="s">
        <v>1501</v>
      </c>
      <c r="L9332" s="76">
        <f t="shared" si="496"/>
        <v>0</v>
      </c>
      <c r="M9332" s="76"/>
      <c r="N9332" s="76"/>
      <c r="O9332" s="76"/>
      <c r="P9332" s="76"/>
      <c r="Q9332" s="76"/>
      <c r="R9332" s="76"/>
      <c r="S9332" s="76"/>
      <c r="T9332" s="76"/>
      <c r="U9332" s="76"/>
      <c r="V9332" s="76"/>
      <c r="W9332" s="76"/>
      <c r="X9332" s="76"/>
      <c r="Y9332" s="677"/>
      <c r="Z9332" s="677"/>
      <c r="AA9332" s="677"/>
      <c r="AB9332" s="677"/>
      <c r="AC9332" s="677"/>
      <c r="AD9332" s="677"/>
      <c r="AE9332" s="677"/>
      <c r="AF9332" s="677"/>
      <c r="AG9332" s="677"/>
      <c r="AH9332" s="677"/>
      <c r="AI9332" s="677"/>
      <c r="AJ9332" s="677"/>
      <c r="AK9332" s="677"/>
      <c r="AL9332" s="677"/>
      <c r="AM9332" s="677"/>
      <c r="AN9332" s="677"/>
      <c r="AO9332" s="677"/>
      <c r="AP9332" s="677"/>
      <c r="AQ9332" s="677"/>
      <c r="AR9332" s="677"/>
      <c r="AS9332" s="677"/>
      <c r="AT9332" s="677"/>
      <c r="AU9332" s="677"/>
      <c r="AV9332" s="677"/>
      <c r="AW9332" s="677"/>
      <c r="AX9332" s="677"/>
      <c r="AY9332" s="677"/>
      <c r="AZ9332" s="677"/>
      <c r="BA9332" s="677"/>
      <c r="BB9332" s="677"/>
      <c r="BC9332" s="677"/>
      <c r="BD9332" s="677"/>
      <c r="BE9332" s="677"/>
      <c r="BF9332" s="677"/>
      <c r="BG9332" s="677"/>
      <c r="BH9332" s="677"/>
      <c r="BI9332" s="677"/>
      <c r="BJ9332" s="677"/>
      <c r="BK9332" s="677"/>
      <c r="BL9332" s="677"/>
      <c r="BM9332" s="677"/>
      <c r="BN9332" s="677"/>
      <c r="BO9332" s="677"/>
      <c r="BP9332" s="677"/>
      <c r="BQ9332" s="677"/>
      <c r="BR9332" s="677"/>
      <c r="BS9332" s="677"/>
      <c r="BT9332" s="677"/>
      <c r="BU9332" s="677"/>
      <c r="BV9332" s="677"/>
      <c r="BW9332" s="677"/>
      <c r="BX9332" s="677"/>
      <c r="BY9332" s="677"/>
      <c r="BZ9332" s="677"/>
      <c r="CA9332" s="677"/>
      <c r="CB9332" s="677"/>
      <c r="CC9332" s="677"/>
      <c r="CD9332" s="677"/>
      <c r="CE9332" s="677"/>
      <c r="CF9332" s="677"/>
      <c r="CG9332" s="677"/>
    </row>
    <row r="9333" spans="1:85">
      <c r="A9333" s="54"/>
      <c r="B9333" s="54"/>
      <c r="C9333" s="80"/>
      <c r="D9333" s="81"/>
      <c r="E9333" s="81"/>
      <c r="F9333" s="80"/>
      <c r="G9333" s="81"/>
      <c r="H9333" s="81"/>
      <c r="I9333" s="83"/>
      <c r="J9333" s="80"/>
      <c r="K9333" s="84" t="s">
        <v>1502</v>
      </c>
      <c r="L9333" s="76">
        <f t="shared" si="496"/>
        <v>2</v>
      </c>
      <c r="M9333" s="76"/>
      <c r="N9333" s="76"/>
      <c r="O9333" s="76">
        <v>2</v>
      </c>
      <c r="P9333" s="76"/>
      <c r="Q9333" s="76"/>
      <c r="R9333" s="76"/>
      <c r="S9333" s="76"/>
      <c r="T9333" s="76"/>
      <c r="U9333" s="76"/>
      <c r="V9333" s="76"/>
      <c r="W9333" s="76"/>
      <c r="X9333" s="76"/>
      <c r="Y9333" s="677"/>
      <c r="Z9333" s="677"/>
      <c r="AA9333" s="677"/>
      <c r="AB9333" s="677"/>
      <c r="AC9333" s="677"/>
      <c r="AD9333" s="677"/>
      <c r="AE9333" s="677"/>
      <c r="AF9333" s="677"/>
      <c r="AG9333" s="677"/>
      <c r="AH9333" s="677"/>
      <c r="AI9333" s="677"/>
      <c r="AJ9333" s="677"/>
      <c r="AK9333" s="677"/>
      <c r="AL9333" s="677"/>
      <c r="AM9333" s="677"/>
      <c r="AN9333" s="677"/>
      <c r="AO9333" s="677"/>
      <c r="AP9333" s="677"/>
      <c r="AQ9333" s="677"/>
      <c r="AR9333" s="677"/>
      <c r="AS9333" s="677"/>
      <c r="AT9333" s="677"/>
      <c r="AU9333" s="677"/>
      <c r="AV9333" s="677"/>
      <c r="AW9333" s="677"/>
      <c r="AX9333" s="677"/>
      <c r="AY9333" s="677"/>
      <c r="AZ9333" s="677"/>
      <c r="BA9333" s="677"/>
      <c r="BB9333" s="677"/>
      <c r="BC9333" s="677"/>
      <c r="BD9333" s="677"/>
      <c r="BE9333" s="677"/>
      <c r="BF9333" s="677"/>
      <c r="BG9333" s="677"/>
      <c r="BH9333" s="677"/>
      <c r="BI9333" s="677"/>
      <c r="BJ9333" s="677"/>
      <c r="BK9333" s="677"/>
      <c r="BL9333" s="677"/>
      <c r="BM9333" s="677"/>
      <c r="BN9333" s="677"/>
      <c r="BO9333" s="677"/>
      <c r="BP9333" s="677"/>
      <c r="BQ9333" s="677"/>
      <c r="BR9333" s="677"/>
      <c r="BS9333" s="677"/>
      <c r="BT9333" s="677"/>
      <c r="BU9333" s="677"/>
      <c r="BV9333" s="677"/>
      <c r="BW9333" s="677"/>
      <c r="BX9333" s="677"/>
      <c r="BY9333" s="677"/>
      <c r="BZ9333" s="677"/>
      <c r="CA9333" s="677"/>
      <c r="CB9333" s="677"/>
      <c r="CC9333" s="677"/>
      <c r="CD9333" s="677"/>
      <c r="CE9333" s="677"/>
      <c r="CF9333" s="677"/>
      <c r="CG9333" s="677"/>
    </row>
    <row r="9334" spans="1:85">
      <c r="A9334" s="54"/>
      <c r="B9334" s="54"/>
      <c r="C9334" s="46" t="s">
        <v>33</v>
      </c>
      <c r="D9334" s="58" t="s">
        <v>14096</v>
      </c>
      <c r="E9334" s="152" t="s">
        <v>14097</v>
      </c>
      <c r="F9334" s="46" t="s">
        <v>14098</v>
      </c>
      <c r="G9334" s="58" t="s">
        <v>14099</v>
      </c>
      <c r="H9334" s="58" t="s">
        <v>14100</v>
      </c>
      <c r="I9334" s="74">
        <v>0</v>
      </c>
      <c r="J9334" s="46" t="s">
        <v>1508</v>
      </c>
      <c r="K9334" s="75" t="s">
        <v>1509</v>
      </c>
      <c r="L9334" s="76">
        <f t="shared" si="496"/>
        <v>0</v>
      </c>
      <c r="M9334" s="76"/>
      <c r="N9334" s="76"/>
      <c r="O9334" s="76"/>
      <c r="P9334" s="76"/>
      <c r="Q9334" s="76"/>
      <c r="R9334" s="76"/>
      <c r="S9334" s="76"/>
      <c r="T9334" s="76"/>
      <c r="U9334" s="76"/>
      <c r="V9334" s="76"/>
      <c r="W9334" s="76"/>
      <c r="X9334" s="76"/>
      <c r="Y9334" s="677"/>
      <c r="Z9334" s="677"/>
      <c r="AA9334" s="677"/>
      <c r="AB9334" s="677"/>
      <c r="AC9334" s="677"/>
      <c r="AD9334" s="677"/>
      <c r="AE9334" s="677"/>
      <c r="AF9334" s="677"/>
      <c r="AG9334" s="677"/>
      <c r="AH9334" s="677"/>
      <c r="AI9334" s="677"/>
      <c r="AJ9334" s="677"/>
      <c r="AK9334" s="677"/>
      <c r="AL9334" s="677"/>
      <c r="AM9334" s="677"/>
      <c r="AN9334" s="677"/>
      <c r="AO9334" s="677"/>
      <c r="AP9334" s="677"/>
      <c r="AQ9334" s="677"/>
      <c r="AR9334" s="677"/>
      <c r="AS9334" s="677"/>
      <c r="AT9334" s="677"/>
      <c r="AU9334" s="677"/>
      <c r="AV9334" s="677"/>
      <c r="AW9334" s="677"/>
      <c r="AX9334" s="677"/>
      <c r="AY9334" s="677"/>
      <c r="AZ9334" s="677"/>
      <c r="BA9334" s="677"/>
      <c r="BB9334" s="677"/>
      <c r="BC9334" s="677"/>
      <c r="BD9334" s="677"/>
      <c r="BE9334" s="677"/>
      <c r="BF9334" s="677"/>
      <c r="BG9334" s="677"/>
      <c r="BH9334" s="677"/>
      <c r="BI9334" s="677"/>
      <c r="BJ9334" s="677"/>
      <c r="BK9334" s="677"/>
      <c r="BL9334" s="677"/>
      <c r="BM9334" s="677"/>
      <c r="BN9334" s="677"/>
      <c r="BO9334" s="677"/>
      <c r="BP9334" s="677"/>
      <c r="BQ9334" s="677"/>
      <c r="BR9334" s="677"/>
      <c r="BS9334" s="677"/>
      <c r="BT9334" s="677"/>
      <c r="BU9334" s="677"/>
      <c r="BV9334" s="677"/>
      <c r="BW9334" s="677"/>
      <c r="BX9334" s="677"/>
      <c r="BY9334" s="677"/>
      <c r="BZ9334" s="677"/>
      <c r="CA9334" s="677"/>
      <c r="CB9334" s="677"/>
      <c r="CC9334" s="677"/>
      <c r="CD9334" s="677"/>
      <c r="CE9334" s="677"/>
      <c r="CF9334" s="677"/>
      <c r="CG9334" s="677"/>
    </row>
    <row r="9335" spans="1:85">
      <c r="A9335" s="54"/>
      <c r="B9335" s="54"/>
      <c r="C9335" s="54"/>
      <c r="D9335" s="77"/>
      <c r="E9335" s="77"/>
      <c r="F9335" s="54"/>
      <c r="G9335" s="77"/>
      <c r="H9335" s="77"/>
      <c r="I9335" s="79"/>
      <c r="J9335" s="54"/>
      <c r="K9335" s="75" t="s">
        <v>1501</v>
      </c>
      <c r="L9335" s="76">
        <f t="shared" si="496"/>
        <v>0</v>
      </c>
      <c r="M9335" s="76"/>
      <c r="N9335" s="76"/>
      <c r="O9335" s="76"/>
      <c r="P9335" s="76"/>
      <c r="Q9335" s="76"/>
      <c r="R9335" s="76"/>
      <c r="S9335" s="76"/>
      <c r="T9335" s="76"/>
      <c r="U9335" s="76"/>
      <c r="V9335" s="76"/>
      <c r="W9335" s="76"/>
      <c r="X9335" s="76"/>
      <c r="Y9335" s="677"/>
      <c r="Z9335" s="677"/>
      <c r="AA9335" s="677"/>
      <c r="AB9335" s="677"/>
      <c r="AC9335" s="677"/>
      <c r="AD9335" s="677"/>
      <c r="AE9335" s="677"/>
      <c r="AF9335" s="677"/>
      <c r="AG9335" s="677"/>
      <c r="AH9335" s="677"/>
      <c r="AI9335" s="677"/>
      <c r="AJ9335" s="677"/>
      <c r="AK9335" s="677"/>
      <c r="AL9335" s="677"/>
      <c r="AM9335" s="677"/>
      <c r="AN9335" s="677"/>
      <c r="AO9335" s="677"/>
      <c r="AP9335" s="677"/>
      <c r="AQ9335" s="677"/>
      <c r="AR9335" s="677"/>
      <c r="AS9335" s="677"/>
      <c r="AT9335" s="677"/>
      <c r="AU9335" s="677"/>
      <c r="AV9335" s="677"/>
      <c r="AW9335" s="677"/>
      <c r="AX9335" s="677"/>
      <c r="AY9335" s="677"/>
      <c r="AZ9335" s="677"/>
      <c r="BA9335" s="677"/>
      <c r="BB9335" s="677"/>
      <c r="BC9335" s="677"/>
      <c r="BD9335" s="677"/>
      <c r="BE9335" s="677"/>
      <c r="BF9335" s="677"/>
      <c r="BG9335" s="677"/>
      <c r="BH9335" s="677"/>
      <c r="BI9335" s="677"/>
      <c r="BJ9335" s="677"/>
      <c r="BK9335" s="677"/>
      <c r="BL9335" s="677"/>
      <c r="BM9335" s="677"/>
      <c r="BN9335" s="677"/>
      <c r="BO9335" s="677"/>
      <c r="BP9335" s="677"/>
      <c r="BQ9335" s="677"/>
      <c r="BR9335" s="677"/>
      <c r="BS9335" s="677"/>
      <c r="BT9335" s="677"/>
      <c r="BU9335" s="677"/>
      <c r="BV9335" s="677"/>
      <c r="BW9335" s="677"/>
      <c r="BX9335" s="677"/>
      <c r="BY9335" s="677"/>
      <c r="BZ9335" s="677"/>
      <c r="CA9335" s="677"/>
      <c r="CB9335" s="677"/>
      <c r="CC9335" s="677"/>
      <c r="CD9335" s="677"/>
      <c r="CE9335" s="677"/>
      <c r="CF9335" s="677"/>
      <c r="CG9335" s="677"/>
    </row>
    <row r="9336" spans="1:85">
      <c r="A9336" s="54"/>
      <c r="B9336" s="80"/>
      <c r="C9336" s="80"/>
      <c r="D9336" s="81"/>
      <c r="E9336" s="81"/>
      <c r="F9336" s="80"/>
      <c r="G9336" s="81"/>
      <c r="H9336" s="81"/>
      <c r="I9336" s="83"/>
      <c r="J9336" s="80"/>
      <c r="K9336" s="84" t="s">
        <v>1502</v>
      </c>
      <c r="L9336" s="76">
        <f t="shared" si="496"/>
        <v>2</v>
      </c>
      <c r="M9336" s="76"/>
      <c r="N9336" s="76"/>
      <c r="O9336" s="76">
        <v>1</v>
      </c>
      <c r="P9336" s="76"/>
      <c r="Q9336" s="76"/>
      <c r="R9336" s="76"/>
      <c r="S9336" s="76">
        <v>1</v>
      </c>
      <c r="T9336" s="76"/>
      <c r="U9336" s="76"/>
      <c r="V9336" s="76"/>
      <c r="W9336" s="76"/>
      <c r="X9336" s="76"/>
      <c r="Y9336" s="677"/>
      <c r="Z9336" s="677"/>
      <c r="AA9336" s="677"/>
      <c r="AB9336" s="677"/>
      <c r="AC9336" s="677"/>
      <c r="AD9336" s="677"/>
      <c r="AE9336" s="677"/>
      <c r="AF9336" s="677"/>
      <c r="AG9336" s="677"/>
      <c r="AH9336" s="677"/>
      <c r="AI9336" s="677"/>
      <c r="AJ9336" s="677"/>
      <c r="AK9336" s="677"/>
      <c r="AL9336" s="677"/>
      <c r="AM9336" s="677"/>
      <c r="AN9336" s="677"/>
      <c r="AO9336" s="677"/>
      <c r="AP9336" s="677"/>
      <c r="AQ9336" s="677"/>
      <c r="AR9336" s="677"/>
      <c r="AS9336" s="677"/>
      <c r="AT9336" s="677"/>
      <c r="AU9336" s="677"/>
      <c r="AV9336" s="677"/>
      <c r="AW9336" s="677"/>
      <c r="AX9336" s="677"/>
      <c r="AY9336" s="677"/>
      <c r="AZ9336" s="677"/>
      <c r="BA9336" s="677"/>
      <c r="BB9336" s="677"/>
      <c r="BC9336" s="677"/>
      <c r="BD9336" s="677"/>
      <c r="BE9336" s="677"/>
      <c r="BF9336" s="677"/>
      <c r="BG9336" s="677"/>
      <c r="BH9336" s="677"/>
      <c r="BI9336" s="677"/>
      <c r="BJ9336" s="677"/>
      <c r="BK9336" s="677"/>
      <c r="BL9336" s="677"/>
      <c r="BM9336" s="677"/>
      <c r="BN9336" s="677"/>
      <c r="BO9336" s="677"/>
      <c r="BP9336" s="677"/>
      <c r="BQ9336" s="677"/>
      <c r="BR9336" s="677"/>
      <c r="BS9336" s="677"/>
      <c r="BT9336" s="677"/>
      <c r="BU9336" s="677"/>
      <c r="BV9336" s="677"/>
      <c r="BW9336" s="677"/>
      <c r="BX9336" s="677"/>
      <c r="BY9336" s="677"/>
      <c r="BZ9336" s="677"/>
      <c r="CA9336" s="677"/>
      <c r="CB9336" s="677"/>
      <c r="CC9336" s="677"/>
      <c r="CD9336" s="677"/>
      <c r="CE9336" s="677"/>
      <c r="CF9336" s="677"/>
      <c r="CG9336" s="677"/>
    </row>
    <row r="9337" spans="1:85">
      <c r="A9337" s="54"/>
      <c r="B9337" s="103" t="s">
        <v>14101</v>
      </c>
      <c r="C9337" s="46"/>
      <c r="D9337" s="131">
        <f>COUNTA(D9340:D9480)</f>
        <v>47</v>
      </c>
      <c r="E9337" s="58"/>
      <c r="F9337" s="46"/>
      <c r="G9337" s="699"/>
      <c r="H9337" s="58"/>
      <c r="I9337" s="74">
        <f>SUM(I9340:I9480)</f>
        <v>52249</v>
      </c>
      <c r="J9337" s="46" t="s">
        <v>1508</v>
      </c>
      <c r="K9337" s="75" t="s">
        <v>1509</v>
      </c>
      <c r="L9337" s="76">
        <f t="shared" si="496"/>
        <v>27</v>
      </c>
      <c r="M9337" s="76">
        <v>9</v>
      </c>
      <c r="N9337" s="76">
        <v>5</v>
      </c>
      <c r="O9337" s="76">
        <v>0</v>
      </c>
      <c r="P9337" s="76">
        <v>2</v>
      </c>
      <c r="Q9337" s="76">
        <v>0</v>
      </c>
      <c r="R9337" s="76">
        <v>0</v>
      </c>
      <c r="S9337" s="76">
        <v>10</v>
      </c>
      <c r="T9337" s="76">
        <v>1</v>
      </c>
      <c r="U9337" s="76">
        <v>0</v>
      </c>
      <c r="V9337" s="76">
        <v>0</v>
      </c>
      <c r="W9337" s="76">
        <v>0</v>
      </c>
      <c r="X9337" s="76">
        <v>0</v>
      </c>
      <c r="Y9337" s="677"/>
      <c r="Z9337" s="677"/>
      <c r="AA9337" s="677"/>
      <c r="AB9337" s="677"/>
      <c r="AC9337" s="677"/>
      <c r="AD9337" s="677"/>
      <c r="AE9337" s="677"/>
      <c r="AF9337" s="677"/>
      <c r="AG9337" s="677"/>
      <c r="AH9337" s="677"/>
      <c r="AI9337" s="677"/>
      <c r="AJ9337" s="677"/>
      <c r="AK9337" s="677"/>
      <c r="AL9337" s="677"/>
      <c r="AM9337" s="677"/>
      <c r="AN9337" s="677"/>
      <c r="AO9337" s="677"/>
      <c r="AP9337" s="677"/>
      <c r="AQ9337" s="677"/>
      <c r="AR9337" s="677"/>
      <c r="AS9337" s="677"/>
      <c r="AT9337" s="677"/>
      <c r="AU9337" s="677"/>
      <c r="AV9337" s="677"/>
      <c r="AW9337" s="677"/>
      <c r="AX9337" s="677"/>
      <c r="AY9337" s="677"/>
      <c r="AZ9337" s="677"/>
      <c r="BA9337" s="677"/>
      <c r="BB9337" s="677"/>
      <c r="BC9337" s="677"/>
      <c r="BD9337" s="677"/>
      <c r="BE9337" s="677"/>
      <c r="BF9337" s="677"/>
      <c r="BG9337" s="677"/>
      <c r="BH9337" s="677"/>
      <c r="BI9337" s="677"/>
      <c r="BJ9337" s="677"/>
      <c r="BK9337" s="677"/>
      <c r="BL9337" s="677"/>
      <c r="BM9337" s="677"/>
      <c r="BN9337" s="677"/>
      <c r="BO9337" s="677"/>
      <c r="BP9337" s="677"/>
      <c r="BQ9337" s="677"/>
      <c r="BR9337" s="677"/>
      <c r="BS9337" s="677"/>
      <c r="BT9337" s="677"/>
      <c r="BU9337" s="677"/>
      <c r="BV9337" s="677"/>
      <c r="BW9337" s="677"/>
      <c r="BX9337" s="677"/>
      <c r="BY9337" s="677"/>
      <c r="BZ9337" s="677"/>
      <c r="CA9337" s="677"/>
      <c r="CB9337" s="677"/>
      <c r="CC9337" s="677"/>
      <c r="CD9337" s="677"/>
      <c r="CE9337" s="677"/>
      <c r="CF9337" s="677"/>
      <c r="CG9337" s="677"/>
    </row>
    <row r="9338" spans="1:85">
      <c r="A9338" s="54"/>
      <c r="B9338" s="103"/>
      <c r="C9338" s="54"/>
      <c r="D9338" s="136"/>
      <c r="E9338" s="77"/>
      <c r="F9338" s="54"/>
      <c r="G9338" s="701"/>
      <c r="H9338" s="77"/>
      <c r="I9338" s="79"/>
      <c r="J9338" s="54"/>
      <c r="K9338" s="75" t="s">
        <v>1501</v>
      </c>
      <c r="L9338" s="76">
        <f t="shared" si="496"/>
        <v>6</v>
      </c>
      <c r="M9338" s="76">
        <v>4</v>
      </c>
      <c r="N9338" s="76">
        <v>2</v>
      </c>
      <c r="O9338" s="76">
        <v>0</v>
      </c>
      <c r="P9338" s="76">
        <v>0</v>
      </c>
      <c r="Q9338" s="76">
        <v>0</v>
      </c>
      <c r="R9338" s="76">
        <v>0</v>
      </c>
      <c r="S9338" s="76">
        <v>0</v>
      </c>
      <c r="T9338" s="76">
        <v>0</v>
      </c>
      <c r="U9338" s="76">
        <v>0</v>
      </c>
      <c r="V9338" s="76">
        <v>0</v>
      </c>
      <c r="W9338" s="76">
        <v>0</v>
      </c>
      <c r="X9338" s="76">
        <v>0</v>
      </c>
      <c r="Y9338" s="677"/>
      <c r="Z9338" s="677"/>
      <c r="AA9338" s="677"/>
      <c r="AB9338" s="677"/>
      <c r="AC9338" s="677"/>
      <c r="AD9338" s="677"/>
      <c r="AE9338" s="677"/>
      <c r="AF9338" s="677"/>
      <c r="AG9338" s="677"/>
      <c r="AH9338" s="677"/>
      <c r="AI9338" s="677"/>
      <c r="AJ9338" s="677"/>
      <c r="AK9338" s="677"/>
      <c r="AL9338" s="677"/>
      <c r="AM9338" s="677"/>
      <c r="AN9338" s="677"/>
      <c r="AO9338" s="677"/>
      <c r="AP9338" s="677"/>
      <c r="AQ9338" s="677"/>
      <c r="AR9338" s="677"/>
      <c r="AS9338" s="677"/>
      <c r="AT9338" s="677"/>
      <c r="AU9338" s="677"/>
      <c r="AV9338" s="677"/>
      <c r="AW9338" s="677"/>
      <c r="AX9338" s="677"/>
      <c r="AY9338" s="677"/>
      <c r="AZ9338" s="677"/>
      <c r="BA9338" s="677"/>
      <c r="BB9338" s="677"/>
      <c r="BC9338" s="677"/>
      <c r="BD9338" s="677"/>
      <c r="BE9338" s="677"/>
      <c r="BF9338" s="677"/>
      <c r="BG9338" s="677"/>
      <c r="BH9338" s="677"/>
      <c r="BI9338" s="677"/>
      <c r="BJ9338" s="677"/>
      <c r="BK9338" s="677"/>
      <c r="BL9338" s="677"/>
      <c r="BM9338" s="677"/>
      <c r="BN9338" s="677"/>
      <c r="BO9338" s="677"/>
      <c r="BP9338" s="677"/>
      <c r="BQ9338" s="677"/>
      <c r="BR9338" s="677"/>
      <c r="BS9338" s="677"/>
      <c r="BT9338" s="677"/>
      <c r="BU9338" s="677"/>
      <c r="BV9338" s="677"/>
      <c r="BW9338" s="677"/>
      <c r="BX9338" s="677"/>
      <c r="BY9338" s="677"/>
      <c r="BZ9338" s="677"/>
      <c r="CA9338" s="677"/>
      <c r="CB9338" s="677"/>
      <c r="CC9338" s="677"/>
      <c r="CD9338" s="677"/>
      <c r="CE9338" s="677"/>
      <c r="CF9338" s="677"/>
      <c r="CG9338" s="677"/>
    </row>
    <row r="9339" spans="1:85">
      <c r="A9339" s="54"/>
      <c r="B9339" s="103"/>
      <c r="C9339" s="80"/>
      <c r="D9339" s="138"/>
      <c r="E9339" s="81"/>
      <c r="F9339" s="80"/>
      <c r="G9339" s="702"/>
      <c r="H9339" s="81"/>
      <c r="I9339" s="83"/>
      <c r="J9339" s="80"/>
      <c r="K9339" s="84" t="s">
        <v>1502</v>
      </c>
      <c r="L9339" s="76">
        <f t="shared" si="496"/>
        <v>93</v>
      </c>
      <c r="M9339" s="76">
        <v>14</v>
      </c>
      <c r="N9339" s="76">
        <v>1</v>
      </c>
      <c r="O9339" s="76">
        <v>45</v>
      </c>
      <c r="P9339" s="76">
        <v>1</v>
      </c>
      <c r="Q9339" s="76">
        <v>0</v>
      </c>
      <c r="R9339" s="76">
        <v>3</v>
      </c>
      <c r="S9339" s="76">
        <v>0</v>
      </c>
      <c r="T9339" s="76">
        <v>22</v>
      </c>
      <c r="U9339" s="76">
        <v>2</v>
      </c>
      <c r="V9339" s="76">
        <v>0</v>
      </c>
      <c r="W9339" s="76">
        <v>5</v>
      </c>
      <c r="X9339" s="76">
        <v>0</v>
      </c>
      <c r="Y9339" s="677"/>
      <c r="Z9339" s="677"/>
      <c r="AA9339" s="677"/>
      <c r="AB9339" s="677"/>
      <c r="AC9339" s="677"/>
      <c r="AD9339" s="677"/>
      <c r="AE9339" s="677"/>
      <c r="AF9339" s="677"/>
      <c r="AG9339" s="677"/>
      <c r="AH9339" s="677"/>
      <c r="AI9339" s="677"/>
      <c r="AJ9339" s="677"/>
      <c r="AK9339" s="677"/>
      <c r="AL9339" s="677"/>
      <c r="AM9339" s="677"/>
      <c r="AN9339" s="677"/>
      <c r="AO9339" s="677"/>
      <c r="AP9339" s="677"/>
      <c r="AQ9339" s="677"/>
      <c r="AR9339" s="677"/>
      <c r="AS9339" s="677"/>
      <c r="AT9339" s="677"/>
      <c r="AU9339" s="677"/>
      <c r="AV9339" s="677"/>
      <c r="AW9339" s="677"/>
      <c r="AX9339" s="677"/>
      <c r="AY9339" s="677"/>
      <c r="AZ9339" s="677"/>
      <c r="BA9339" s="677"/>
      <c r="BB9339" s="677"/>
      <c r="BC9339" s="677"/>
      <c r="BD9339" s="677"/>
      <c r="BE9339" s="677"/>
      <c r="BF9339" s="677"/>
      <c r="BG9339" s="677"/>
      <c r="BH9339" s="677"/>
      <c r="BI9339" s="677"/>
      <c r="BJ9339" s="677"/>
      <c r="BK9339" s="677"/>
      <c r="BL9339" s="677"/>
      <c r="BM9339" s="677"/>
      <c r="BN9339" s="677"/>
      <c r="BO9339" s="677"/>
      <c r="BP9339" s="677"/>
      <c r="BQ9339" s="677"/>
      <c r="BR9339" s="677"/>
      <c r="BS9339" s="677"/>
      <c r="BT9339" s="677"/>
      <c r="BU9339" s="677"/>
      <c r="BV9339" s="677"/>
      <c r="BW9339" s="677"/>
      <c r="BX9339" s="677"/>
      <c r="BY9339" s="677"/>
      <c r="BZ9339" s="677"/>
      <c r="CA9339" s="677"/>
      <c r="CB9339" s="677"/>
      <c r="CC9339" s="677"/>
      <c r="CD9339" s="677"/>
      <c r="CE9339" s="677"/>
      <c r="CF9339" s="677"/>
      <c r="CG9339" s="677"/>
    </row>
    <row r="9340" spans="1:85">
      <c r="A9340" s="54"/>
      <c r="B9340" s="46" t="s">
        <v>14102</v>
      </c>
      <c r="C9340" s="46" t="s">
        <v>31</v>
      </c>
      <c r="D9340" s="58" t="s">
        <v>14103</v>
      </c>
      <c r="E9340" s="58" t="s">
        <v>14104</v>
      </c>
      <c r="F9340" s="46" t="s">
        <v>14105</v>
      </c>
      <c r="G9340" s="58" t="s">
        <v>14106</v>
      </c>
      <c r="H9340" s="58" t="s">
        <v>14107</v>
      </c>
      <c r="I9340" s="74">
        <v>4862</v>
      </c>
      <c r="J9340" s="46" t="s">
        <v>1508</v>
      </c>
      <c r="K9340" s="75" t="s">
        <v>1509</v>
      </c>
      <c r="L9340" s="76">
        <f t="shared" si="496"/>
        <v>6</v>
      </c>
      <c r="M9340" s="76">
        <v>2</v>
      </c>
      <c r="N9340" s="76">
        <v>1</v>
      </c>
      <c r="O9340" s="76"/>
      <c r="P9340" s="76"/>
      <c r="Q9340" s="76"/>
      <c r="R9340" s="76"/>
      <c r="S9340" s="76">
        <v>3</v>
      </c>
      <c r="T9340" s="76"/>
      <c r="U9340" s="76"/>
      <c r="V9340" s="76"/>
      <c r="W9340" s="76"/>
      <c r="X9340" s="76"/>
      <c r="Y9340" s="677"/>
      <c r="Z9340" s="677"/>
      <c r="AA9340" s="677"/>
      <c r="AB9340" s="677"/>
      <c r="AC9340" s="677"/>
      <c r="AD9340" s="677"/>
      <c r="AE9340" s="677"/>
      <c r="AF9340" s="677"/>
      <c r="AG9340" s="677"/>
      <c r="AH9340" s="677"/>
      <c r="AI9340" s="677"/>
      <c r="AJ9340" s="677"/>
      <c r="AK9340" s="677"/>
      <c r="AL9340" s="677"/>
      <c r="AM9340" s="677"/>
      <c r="AN9340" s="677"/>
      <c r="AO9340" s="677"/>
      <c r="AP9340" s="677"/>
      <c r="AQ9340" s="677"/>
      <c r="AR9340" s="677"/>
      <c r="AS9340" s="677"/>
      <c r="AT9340" s="677"/>
      <c r="AU9340" s="677"/>
      <c r="AV9340" s="677"/>
      <c r="AW9340" s="677"/>
      <c r="AX9340" s="677"/>
      <c r="AY9340" s="677"/>
      <c r="AZ9340" s="677"/>
      <c r="BA9340" s="677"/>
      <c r="BB9340" s="677"/>
      <c r="BC9340" s="677"/>
      <c r="BD9340" s="677"/>
      <c r="BE9340" s="677"/>
      <c r="BF9340" s="677"/>
      <c r="BG9340" s="677"/>
      <c r="BH9340" s="677"/>
      <c r="BI9340" s="677"/>
      <c r="BJ9340" s="677"/>
      <c r="BK9340" s="677"/>
      <c r="BL9340" s="677"/>
      <c r="BM9340" s="677"/>
      <c r="BN9340" s="677"/>
      <c r="BO9340" s="677"/>
      <c r="BP9340" s="677"/>
      <c r="BQ9340" s="677"/>
      <c r="BR9340" s="677"/>
      <c r="BS9340" s="677"/>
      <c r="BT9340" s="677"/>
      <c r="BU9340" s="677"/>
      <c r="BV9340" s="677"/>
      <c r="BW9340" s="677"/>
      <c r="BX9340" s="677"/>
      <c r="BY9340" s="677"/>
      <c r="BZ9340" s="677"/>
      <c r="CA9340" s="677"/>
      <c r="CB9340" s="677"/>
      <c r="CC9340" s="677"/>
      <c r="CD9340" s="677"/>
      <c r="CE9340" s="677"/>
      <c r="CF9340" s="677"/>
      <c r="CG9340" s="677"/>
    </row>
    <row r="9341" spans="1:85">
      <c r="A9341" s="54"/>
      <c r="B9341" s="54"/>
      <c r="C9341" s="54"/>
      <c r="D9341" s="77"/>
      <c r="E9341" s="77"/>
      <c r="F9341" s="54"/>
      <c r="G9341" s="77"/>
      <c r="H9341" s="77"/>
      <c r="I9341" s="79"/>
      <c r="J9341" s="54"/>
      <c r="K9341" s="75" t="s">
        <v>1501</v>
      </c>
      <c r="L9341" s="76">
        <f t="shared" si="496"/>
        <v>0</v>
      </c>
      <c r="M9341" s="76"/>
      <c r="N9341" s="76"/>
      <c r="O9341" s="76"/>
      <c r="P9341" s="76"/>
      <c r="Q9341" s="76"/>
      <c r="R9341" s="76"/>
      <c r="S9341" s="76"/>
      <c r="T9341" s="76"/>
      <c r="U9341" s="76"/>
      <c r="V9341" s="76"/>
      <c r="W9341" s="76"/>
      <c r="X9341" s="76"/>
      <c r="Y9341" s="677"/>
      <c r="Z9341" s="677"/>
      <c r="AA9341" s="677"/>
      <c r="AB9341" s="677"/>
      <c r="AC9341" s="677"/>
      <c r="AD9341" s="677"/>
      <c r="AE9341" s="677"/>
      <c r="AF9341" s="677"/>
      <c r="AG9341" s="677"/>
      <c r="AH9341" s="677"/>
      <c r="AI9341" s="677"/>
      <c r="AJ9341" s="677"/>
      <c r="AK9341" s="677"/>
      <c r="AL9341" s="677"/>
      <c r="AM9341" s="677"/>
      <c r="AN9341" s="677"/>
      <c r="AO9341" s="677"/>
      <c r="AP9341" s="677"/>
      <c r="AQ9341" s="677"/>
      <c r="AR9341" s="677"/>
      <c r="AS9341" s="677"/>
      <c r="AT9341" s="677"/>
      <c r="AU9341" s="677"/>
      <c r="AV9341" s="677"/>
      <c r="AW9341" s="677"/>
      <c r="AX9341" s="677"/>
      <c r="AY9341" s="677"/>
      <c r="AZ9341" s="677"/>
      <c r="BA9341" s="677"/>
      <c r="BB9341" s="677"/>
      <c r="BC9341" s="677"/>
      <c r="BD9341" s="677"/>
      <c r="BE9341" s="677"/>
      <c r="BF9341" s="677"/>
      <c r="BG9341" s="677"/>
      <c r="BH9341" s="677"/>
      <c r="BI9341" s="677"/>
      <c r="BJ9341" s="677"/>
      <c r="BK9341" s="677"/>
      <c r="BL9341" s="677"/>
      <c r="BM9341" s="677"/>
      <c r="BN9341" s="677"/>
      <c r="BO9341" s="677"/>
      <c r="BP9341" s="677"/>
      <c r="BQ9341" s="677"/>
      <c r="BR9341" s="677"/>
      <c r="BS9341" s="677"/>
      <c r="BT9341" s="677"/>
      <c r="BU9341" s="677"/>
      <c r="BV9341" s="677"/>
      <c r="BW9341" s="677"/>
      <c r="BX9341" s="677"/>
      <c r="BY9341" s="677"/>
      <c r="BZ9341" s="677"/>
      <c r="CA9341" s="677"/>
      <c r="CB9341" s="677"/>
      <c r="CC9341" s="677"/>
      <c r="CD9341" s="677"/>
      <c r="CE9341" s="677"/>
      <c r="CF9341" s="677"/>
      <c r="CG9341" s="677"/>
    </row>
    <row r="9342" spans="1:85">
      <c r="A9342" s="54"/>
      <c r="B9342" s="54"/>
      <c r="C9342" s="80"/>
      <c r="D9342" s="81"/>
      <c r="E9342" s="81"/>
      <c r="F9342" s="80"/>
      <c r="G9342" s="81"/>
      <c r="H9342" s="81"/>
      <c r="I9342" s="83"/>
      <c r="J9342" s="80"/>
      <c r="K9342" s="84" t="s">
        <v>1502</v>
      </c>
      <c r="L9342" s="76">
        <f t="shared" si="496"/>
        <v>0</v>
      </c>
      <c r="M9342" s="76"/>
      <c r="N9342" s="76"/>
      <c r="O9342" s="76"/>
      <c r="P9342" s="76"/>
      <c r="Q9342" s="76"/>
      <c r="R9342" s="76"/>
      <c r="S9342" s="76"/>
      <c r="T9342" s="76"/>
      <c r="U9342" s="76"/>
      <c r="V9342" s="76"/>
      <c r="W9342" s="76"/>
      <c r="X9342" s="76"/>
      <c r="Y9342" s="677"/>
      <c r="Z9342" s="677"/>
      <c r="AA9342" s="677"/>
      <c r="AB9342" s="677"/>
      <c r="AC9342" s="677"/>
      <c r="AD9342" s="677"/>
      <c r="AE9342" s="677"/>
      <c r="AF9342" s="677"/>
      <c r="AG9342" s="677"/>
      <c r="AH9342" s="677"/>
      <c r="AI9342" s="677"/>
      <c r="AJ9342" s="677"/>
      <c r="AK9342" s="677"/>
      <c r="AL9342" s="677"/>
      <c r="AM9342" s="677"/>
      <c r="AN9342" s="677"/>
      <c r="AO9342" s="677"/>
      <c r="AP9342" s="677"/>
      <c r="AQ9342" s="677"/>
      <c r="AR9342" s="677"/>
      <c r="AS9342" s="677"/>
      <c r="AT9342" s="677"/>
      <c r="AU9342" s="677"/>
      <c r="AV9342" s="677"/>
      <c r="AW9342" s="677"/>
      <c r="AX9342" s="677"/>
      <c r="AY9342" s="677"/>
      <c r="AZ9342" s="677"/>
      <c r="BA9342" s="677"/>
      <c r="BB9342" s="677"/>
      <c r="BC9342" s="677"/>
      <c r="BD9342" s="677"/>
      <c r="BE9342" s="677"/>
      <c r="BF9342" s="677"/>
      <c r="BG9342" s="677"/>
      <c r="BH9342" s="677"/>
      <c r="BI9342" s="677"/>
      <c r="BJ9342" s="677"/>
      <c r="BK9342" s="677"/>
      <c r="BL9342" s="677"/>
      <c r="BM9342" s="677"/>
      <c r="BN9342" s="677"/>
      <c r="BO9342" s="677"/>
      <c r="BP9342" s="677"/>
      <c r="BQ9342" s="677"/>
      <c r="BR9342" s="677"/>
      <c r="BS9342" s="677"/>
      <c r="BT9342" s="677"/>
      <c r="BU9342" s="677"/>
      <c r="BV9342" s="677"/>
      <c r="BW9342" s="677"/>
      <c r="BX9342" s="677"/>
      <c r="BY9342" s="677"/>
      <c r="BZ9342" s="677"/>
      <c r="CA9342" s="677"/>
      <c r="CB9342" s="677"/>
      <c r="CC9342" s="677"/>
      <c r="CD9342" s="677"/>
      <c r="CE9342" s="677"/>
      <c r="CF9342" s="677"/>
      <c r="CG9342" s="677"/>
    </row>
    <row r="9343" spans="1:85">
      <c r="A9343" s="54"/>
      <c r="B9343" s="54"/>
      <c r="C9343" s="46" t="s">
        <v>33</v>
      </c>
      <c r="D9343" s="58" t="s">
        <v>14108</v>
      </c>
      <c r="E9343" s="58" t="s">
        <v>14109</v>
      </c>
      <c r="F9343" s="46" t="s">
        <v>12855</v>
      </c>
      <c r="G9343" s="58" t="s">
        <v>14110</v>
      </c>
      <c r="H9343" s="58" t="s">
        <v>14111</v>
      </c>
      <c r="I9343" s="74">
        <v>0</v>
      </c>
      <c r="J9343" s="46" t="s">
        <v>1508</v>
      </c>
      <c r="K9343" s="75" t="s">
        <v>1509</v>
      </c>
      <c r="L9343" s="76">
        <f t="shared" si="496"/>
        <v>0</v>
      </c>
      <c r="M9343" s="76"/>
      <c r="N9343" s="76"/>
      <c r="O9343" s="76"/>
      <c r="P9343" s="76"/>
      <c r="Q9343" s="76"/>
      <c r="R9343" s="76"/>
      <c r="S9343" s="76"/>
      <c r="T9343" s="76"/>
      <c r="U9343" s="76"/>
      <c r="V9343" s="76"/>
      <c r="W9343" s="76"/>
      <c r="X9343" s="76"/>
      <c r="Y9343" s="677"/>
      <c r="Z9343" s="677"/>
      <c r="AA9343" s="677"/>
      <c r="AB9343" s="677"/>
      <c r="AC9343" s="677"/>
      <c r="AD9343" s="677"/>
      <c r="AE9343" s="677"/>
      <c r="AF9343" s="677"/>
      <c r="AG9343" s="677"/>
      <c r="AH9343" s="677"/>
      <c r="AI9343" s="677"/>
      <c r="AJ9343" s="677"/>
      <c r="AK9343" s="677"/>
      <c r="AL9343" s="677"/>
      <c r="AM9343" s="677"/>
      <c r="AN9343" s="677"/>
      <c r="AO9343" s="677"/>
      <c r="AP9343" s="677"/>
      <c r="AQ9343" s="677"/>
      <c r="AR9343" s="677"/>
      <c r="AS9343" s="677"/>
      <c r="AT9343" s="677"/>
      <c r="AU9343" s="677"/>
      <c r="AV9343" s="677"/>
      <c r="AW9343" s="677"/>
      <c r="AX9343" s="677"/>
      <c r="AY9343" s="677"/>
      <c r="AZ9343" s="677"/>
      <c r="BA9343" s="677"/>
      <c r="BB9343" s="677"/>
      <c r="BC9343" s="677"/>
      <c r="BD9343" s="677"/>
      <c r="BE9343" s="677"/>
      <c r="BF9343" s="677"/>
      <c r="BG9343" s="677"/>
      <c r="BH9343" s="677"/>
      <c r="BI9343" s="677"/>
      <c r="BJ9343" s="677"/>
      <c r="BK9343" s="677"/>
      <c r="BL9343" s="677"/>
      <c r="BM9343" s="677"/>
      <c r="BN9343" s="677"/>
      <c r="BO9343" s="677"/>
      <c r="BP9343" s="677"/>
      <c r="BQ9343" s="677"/>
      <c r="BR9343" s="677"/>
      <c r="BS9343" s="677"/>
      <c r="BT9343" s="677"/>
      <c r="BU9343" s="677"/>
      <c r="BV9343" s="677"/>
      <c r="BW9343" s="677"/>
      <c r="BX9343" s="677"/>
      <c r="BY9343" s="677"/>
      <c r="BZ9343" s="677"/>
      <c r="CA9343" s="677"/>
      <c r="CB9343" s="677"/>
      <c r="CC9343" s="677"/>
      <c r="CD9343" s="677"/>
      <c r="CE9343" s="677"/>
      <c r="CF9343" s="677"/>
      <c r="CG9343" s="677"/>
    </row>
    <row r="9344" spans="1:85">
      <c r="A9344" s="54"/>
      <c r="B9344" s="54"/>
      <c r="C9344" s="54"/>
      <c r="D9344" s="77"/>
      <c r="E9344" s="77"/>
      <c r="F9344" s="54"/>
      <c r="G9344" s="77"/>
      <c r="H9344" s="77"/>
      <c r="I9344" s="79"/>
      <c r="J9344" s="54"/>
      <c r="K9344" s="75" t="s">
        <v>1501</v>
      </c>
      <c r="L9344" s="76">
        <f t="shared" si="496"/>
        <v>0</v>
      </c>
      <c r="M9344" s="76"/>
      <c r="N9344" s="76"/>
      <c r="O9344" s="76"/>
      <c r="P9344" s="76"/>
      <c r="Q9344" s="76"/>
      <c r="R9344" s="76"/>
      <c r="S9344" s="76"/>
      <c r="T9344" s="76"/>
      <c r="U9344" s="76"/>
      <c r="V9344" s="76"/>
      <c r="W9344" s="76"/>
      <c r="X9344" s="76"/>
      <c r="Y9344" s="677"/>
      <c r="Z9344" s="677"/>
      <c r="AA9344" s="677"/>
      <c r="AB9344" s="677"/>
      <c r="AC9344" s="677"/>
      <c r="AD9344" s="677"/>
      <c r="AE9344" s="677"/>
      <c r="AF9344" s="677"/>
      <c r="AG9344" s="677"/>
      <c r="AH9344" s="677"/>
      <c r="AI9344" s="677"/>
      <c r="AJ9344" s="677"/>
      <c r="AK9344" s="677"/>
      <c r="AL9344" s="677"/>
      <c r="AM9344" s="677"/>
      <c r="AN9344" s="677"/>
      <c r="AO9344" s="677"/>
      <c r="AP9344" s="677"/>
      <c r="AQ9344" s="677"/>
      <c r="AR9344" s="677"/>
      <c r="AS9344" s="677"/>
      <c r="AT9344" s="677"/>
      <c r="AU9344" s="677"/>
      <c r="AV9344" s="677"/>
      <c r="AW9344" s="677"/>
      <c r="AX9344" s="677"/>
      <c r="AY9344" s="677"/>
      <c r="AZ9344" s="677"/>
      <c r="BA9344" s="677"/>
      <c r="BB9344" s="677"/>
      <c r="BC9344" s="677"/>
      <c r="BD9344" s="677"/>
      <c r="BE9344" s="677"/>
      <c r="BF9344" s="677"/>
      <c r="BG9344" s="677"/>
      <c r="BH9344" s="677"/>
      <c r="BI9344" s="677"/>
      <c r="BJ9344" s="677"/>
      <c r="BK9344" s="677"/>
      <c r="BL9344" s="677"/>
      <c r="BM9344" s="677"/>
      <c r="BN9344" s="677"/>
      <c r="BO9344" s="677"/>
      <c r="BP9344" s="677"/>
      <c r="BQ9344" s="677"/>
      <c r="BR9344" s="677"/>
      <c r="BS9344" s="677"/>
      <c r="BT9344" s="677"/>
      <c r="BU9344" s="677"/>
      <c r="BV9344" s="677"/>
      <c r="BW9344" s="677"/>
      <c r="BX9344" s="677"/>
      <c r="BY9344" s="677"/>
      <c r="BZ9344" s="677"/>
      <c r="CA9344" s="677"/>
      <c r="CB9344" s="677"/>
      <c r="CC9344" s="677"/>
      <c r="CD9344" s="677"/>
      <c r="CE9344" s="677"/>
      <c r="CF9344" s="677"/>
      <c r="CG9344" s="677"/>
    </row>
    <row r="9345" spans="1:85">
      <c r="A9345" s="54"/>
      <c r="B9345" s="54"/>
      <c r="C9345" s="80"/>
      <c r="D9345" s="81"/>
      <c r="E9345" s="81"/>
      <c r="F9345" s="80"/>
      <c r="G9345" s="81"/>
      <c r="H9345" s="81"/>
      <c r="I9345" s="83"/>
      <c r="J9345" s="80"/>
      <c r="K9345" s="84" t="s">
        <v>1502</v>
      </c>
      <c r="L9345" s="76">
        <f t="shared" si="496"/>
        <v>2</v>
      </c>
      <c r="M9345" s="76"/>
      <c r="N9345" s="76"/>
      <c r="O9345" s="76"/>
      <c r="P9345" s="76"/>
      <c r="Q9345" s="76"/>
      <c r="R9345" s="76"/>
      <c r="S9345" s="76"/>
      <c r="T9345" s="76">
        <v>2</v>
      </c>
      <c r="U9345" s="76"/>
      <c r="V9345" s="76"/>
      <c r="W9345" s="76"/>
      <c r="X9345" s="76"/>
      <c r="Y9345" s="677"/>
      <c r="Z9345" s="677"/>
      <c r="AA9345" s="677"/>
      <c r="AB9345" s="677"/>
      <c r="AC9345" s="677"/>
      <c r="AD9345" s="677"/>
      <c r="AE9345" s="677"/>
      <c r="AF9345" s="677"/>
      <c r="AG9345" s="677"/>
      <c r="AH9345" s="677"/>
      <c r="AI9345" s="677"/>
      <c r="AJ9345" s="677"/>
      <c r="AK9345" s="677"/>
      <c r="AL9345" s="677"/>
      <c r="AM9345" s="677"/>
      <c r="AN9345" s="677"/>
      <c r="AO9345" s="677"/>
      <c r="AP9345" s="677"/>
      <c r="AQ9345" s="677"/>
      <c r="AR9345" s="677"/>
      <c r="AS9345" s="677"/>
      <c r="AT9345" s="677"/>
      <c r="AU9345" s="677"/>
      <c r="AV9345" s="677"/>
      <c r="AW9345" s="677"/>
      <c r="AX9345" s="677"/>
      <c r="AY9345" s="677"/>
      <c r="AZ9345" s="677"/>
      <c r="BA9345" s="677"/>
      <c r="BB9345" s="677"/>
      <c r="BC9345" s="677"/>
      <c r="BD9345" s="677"/>
      <c r="BE9345" s="677"/>
      <c r="BF9345" s="677"/>
      <c r="BG9345" s="677"/>
      <c r="BH9345" s="677"/>
      <c r="BI9345" s="677"/>
      <c r="BJ9345" s="677"/>
      <c r="BK9345" s="677"/>
      <c r="BL9345" s="677"/>
      <c r="BM9345" s="677"/>
      <c r="BN9345" s="677"/>
      <c r="BO9345" s="677"/>
      <c r="BP9345" s="677"/>
      <c r="BQ9345" s="677"/>
      <c r="BR9345" s="677"/>
      <c r="BS9345" s="677"/>
      <c r="BT9345" s="677"/>
      <c r="BU9345" s="677"/>
      <c r="BV9345" s="677"/>
      <c r="BW9345" s="677"/>
      <c r="BX9345" s="677"/>
      <c r="BY9345" s="677"/>
      <c r="BZ9345" s="677"/>
      <c r="CA9345" s="677"/>
      <c r="CB9345" s="677"/>
      <c r="CC9345" s="677"/>
      <c r="CD9345" s="677"/>
      <c r="CE9345" s="677"/>
      <c r="CF9345" s="677"/>
      <c r="CG9345" s="677"/>
    </row>
    <row r="9346" spans="1:85">
      <c r="A9346" s="54"/>
      <c r="B9346" s="54"/>
      <c r="C9346" s="46" t="s">
        <v>31</v>
      </c>
      <c r="D9346" s="58" t="s">
        <v>14112</v>
      </c>
      <c r="E9346" s="58" t="s">
        <v>14113</v>
      </c>
      <c r="F9346" s="46" t="s">
        <v>14114</v>
      </c>
      <c r="G9346" s="58" t="s">
        <v>14115</v>
      </c>
      <c r="H9346" s="58" t="s">
        <v>14116</v>
      </c>
      <c r="I9346" s="74">
        <v>4988</v>
      </c>
      <c r="J9346" s="46" t="s">
        <v>1508</v>
      </c>
      <c r="K9346" s="75" t="s">
        <v>1509</v>
      </c>
      <c r="L9346" s="76">
        <f t="shared" si="496"/>
        <v>4</v>
      </c>
      <c r="M9346" s="76">
        <v>1</v>
      </c>
      <c r="N9346" s="76">
        <v>1</v>
      </c>
      <c r="O9346" s="76"/>
      <c r="P9346" s="76"/>
      <c r="Q9346" s="76"/>
      <c r="R9346" s="76"/>
      <c r="S9346" s="76">
        <v>2</v>
      </c>
      <c r="T9346" s="76"/>
      <c r="U9346" s="76"/>
      <c r="V9346" s="76"/>
      <c r="W9346" s="76"/>
      <c r="X9346" s="76"/>
      <c r="Y9346" s="677"/>
      <c r="Z9346" s="677"/>
      <c r="AA9346" s="677"/>
      <c r="AB9346" s="677"/>
      <c r="AC9346" s="677"/>
      <c r="AD9346" s="677"/>
      <c r="AE9346" s="677"/>
      <c r="AF9346" s="677"/>
      <c r="AG9346" s="677"/>
      <c r="AH9346" s="677"/>
      <c r="AI9346" s="677"/>
      <c r="AJ9346" s="677"/>
      <c r="AK9346" s="677"/>
      <c r="AL9346" s="677"/>
      <c r="AM9346" s="677"/>
      <c r="AN9346" s="677"/>
      <c r="AO9346" s="677"/>
      <c r="AP9346" s="677"/>
      <c r="AQ9346" s="677"/>
      <c r="AR9346" s="677"/>
      <c r="AS9346" s="677"/>
      <c r="AT9346" s="677"/>
      <c r="AU9346" s="677"/>
      <c r="AV9346" s="677"/>
      <c r="AW9346" s="677"/>
      <c r="AX9346" s="677"/>
      <c r="AY9346" s="677"/>
      <c r="AZ9346" s="677"/>
      <c r="BA9346" s="677"/>
      <c r="BB9346" s="677"/>
      <c r="BC9346" s="677"/>
      <c r="BD9346" s="677"/>
      <c r="BE9346" s="677"/>
      <c r="BF9346" s="677"/>
      <c r="BG9346" s="677"/>
      <c r="BH9346" s="677"/>
      <c r="BI9346" s="677"/>
      <c r="BJ9346" s="677"/>
      <c r="BK9346" s="677"/>
      <c r="BL9346" s="677"/>
      <c r="BM9346" s="677"/>
      <c r="BN9346" s="677"/>
      <c r="BO9346" s="677"/>
      <c r="BP9346" s="677"/>
      <c r="BQ9346" s="677"/>
      <c r="BR9346" s="677"/>
      <c r="BS9346" s="677"/>
      <c r="BT9346" s="677"/>
      <c r="BU9346" s="677"/>
      <c r="BV9346" s="677"/>
      <c r="BW9346" s="677"/>
      <c r="BX9346" s="677"/>
      <c r="BY9346" s="677"/>
      <c r="BZ9346" s="677"/>
      <c r="CA9346" s="677"/>
      <c r="CB9346" s="677"/>
      <c r="CC9346" s="677"/>
      <c r="CD9346" s="677"/>
      <c r="CE9346" s="677"/>
      <c r="CF9346" s="677"/>
      <c r="CG9346" s="677"/>
    </row>
    <row r="9347" spans="1:85">
      <c r="A9347" s="54"/>
      <c r="B9347" s="54"/>
      <c r="C9347" s="54"/>
      <c r="D9347" s="77"/>
      <c r="E9347" s="77"/>
      <c r="F9347" s="54"/>
      <c r="G9347" s="77"/>
      <c r="H9347" s="77"/>
      <c r="I9347" s="79"/>
      <c r="J9347" s="54"/>
      <c r="K9347" s="75" t="s">
        <v>1501</v>
      </c>
      <c r="L9347" s="76">
        <f t="shared" si="496"/>
        <v>0</v>
      </c>
      <c r="M9347" s="76"/>
      <c r="N9347" s="76"/>
      <c r="O9347" s="76"/>
      <c r="P9347" s="76"/>
      <c r="Q9347" s="76"/>
      <c r="R9347" s="76"/>
      <c r="S9347" s="76"/>
      <c r="T9347" s="76"/>
      <c r="U9347" s="76"/>
      <c r="V9347" s="76"/>
      <c r="W9347" s="76"/>
      <c r="X9347" s="76"/>
      <c r="Y9347" s="677"/>
      <c r="Z9347" s="677"/>
      <c r="AA9347" s="677"/>
      <c r="AB9347" s="677"/>
      <c r="AC9347" s="677"/>
      <c r="AD9347" s="677"/>
      <c r="AE9347" s="677"/>
      <c r="AF9347" s="677"/>
      <c r="AG9347" s="677"/>
      <c r="AH9347" s="677"/>
      <c r="AI9347" s="677"/>
      <c r="AJ9347" s="677"/>
      <c r="AK9347" s="677"/>
      <c r="AL9347" s="677"/>
      <c r="AM9347" s="677"/>
      <c r="AN9347" s="677"/>
      <c r="AO9347" s="677"/>
      <c r="AP9347" s="677"/>
      <c r="AQ9347" s="677"/>
      <c r="AR9347" s="677"/>
      <c r="AS9347" s="677"/>
      <c r="AT9347" s="677"/>
      <c r="AU9347" s="677"/>
      <c r="AV9347" s="677"/>
      <c r="AW9347" s="677"/>
      <c r="AX9347" s="677"/>
      <c r="AY9347" s="677"/>
      <c r="AZ9347" s="677"/>
      <c r="BA9347" s="677"/>
      <c r="BB9347" s="677"/>
      <c r="BC9347" s="677"/>
      <c r="BD9347" s="677"/>
      <c r="BE9347" s="677"/>
      <c r="BF9347" s="677"/>
      <c r="BG9347" s="677"/>
      <c r="BH9347" s="677"/>
      <c r="BI9347" s="677"/>
      <c r="BJ9347" s="677"/>
      <c r="BK9347" s="677"/>
      <c r="BL9347" s="677"/>
      <c r="BM9347" s="677"/>
      <c r="BN9347" s="677"/>
      <c r="BO9347" s="677"/>
      <c r="BP9347" s="677"/>
      <c r="BQ9347" s="677"/>
      <c r="BR9347" s="677"/>
      <c r="BS9347" s="677"/>
      <c r="BT9347" s="677"/>
      <c r="BU9347" s="677"/>
      <c r="BV9347" s="677"/>
      <c r="BW9347" s="677"/>
      <c r="BX9347" s="677"/>
      <c r="BY9347" s="677"/>
      <c r="BZ9347" s="677"/>
      <c r="CA9347" s="677"/>
      <c r="CB9347" s="677"/>
      <c r="CC9347" s="677"/>
      <c r="CD9347" s="677"/>
      <c r="CE9347" s="677"/>
      <c r="CF9347" s="677"/>
      <c r="CG9347" s="677"/>
    </row>
    <row r="9348" spans="1:85">
      <c r="A9348" s="54"/>
      <c r="B9348" s="54"/>
      <c r="C9348" s="80"/>
      <c r="D9348" s="81"/>
      <c r="E9348" s="81"/>
      <c r="F9348" s="80"/>
      <c r="G9348" s="81"/>
      <c r="H9348" s="81"/>
      <c r="I9348" s="83"/>
      <c r="J9348" s="80"/>
      <c r="K9348" s="84" t="s">
        <v>1502</v>
      </c>
      <c r="L9348" s="76">
        <f t="shared" si="496"/>
        <v>0</v>
      </c>
      <c r="M9348" s="76"/>
      <c r="N9348" s="76"/>
      <c r="O9348" s="76"/>
      <c r="P9348" s="76"/>
      <c r="Q9348" s="76"/>
      <c r="R9348" s="76"/>
      <c r="S9348" s="76"/>
      <c r="T9348" s="76"/>
      <c r="U9348" s="76"/>
      <c r="V9348" s="76"/>
      <c r="W9348" s="76"/>
      <c r="X9348" s="76"/>
      <c r="Y9348" s="677"/>
      <c r="Z9348" s="677"/>
      <c r="AA9348" s="677"/>
      <c r="AB9348" s="677"/>
      <c r="AC9348" s="677"/>
      <c r="AD9348" s="677"/>
      <c r="AE9348" s="677"/>
      <c r="AF9348" s="677"/>
      <c r="AG9348" s="677"/>
      <c r="AH9348" s="677"/>
      <c r="AI9348" s="677"/>
      <c r="AJ9348" s="677"/>
      <c r="AK9348" s="677"/>
      <c r="AL9348" s="677"/>
      <c r="AM9348" s="677"/>
      <c r="AN9348" s="677"/>
      <c r="AO9348" s="677"/>
      <c r="AP9348" s="677"/>
      <c r="AQ9348" s="677"/>
      <c r="AR9348" s="677"/>
      <c r="AS9348" s="677"/>
      <c r="AT9348" s="677"/>
      <c r="AU9348" s="677"/>
      <c r="AV9348" s="677"/>
      <c r="AW9348" s="677"/>
      <c r="AX9348" s="677"/>
      <c r="AY9348" s="677"/>
      <c r="AZ9348" s="677"/>
      <c r="BA9348" s="677"/>
      <c r="BB9348" s="677"/>
      <c r="BC9348" s="677"/>
      <c r="BD9348" s="677"/>
      <c r="BE9348" s="677"/>
      <c r="BF9348" s="677"/>
      <c r="BG9348" s="677"/>
      <c r="BH9348" s="677"/>
      <c r="BI9348" s="677"/>
      <c r="BJ9348" s="677"/>
      <c r="BK9348" s="677"/>
      <c r="BL9348" s="677"/>
      <c r="BM9348" s="677"/>
      <c r="BN9348" s="677"/>
      <c r="BO9348" s="677"/>
      <c r="BP9348" s="677"/>
      <c r="BQ9348" s="677"/>
      <c r="BR9348" s="677"/>
      <c r="BS9348" s="677"/>
      <c r="BT9348" s="677"/>
      <c r="BU9348" s="677"/>
      <c r="BV9348" s="677"/>
      <c r="BW9348" s="677"/>
      <c r="BX9348" s="677"/>
      <c r="BY9348" s="677"/>
      <c r="BZ9348" s="677"/>
      <c r="CA9348" s="677"/>
      <c r="CB9348" s="677"/>
      <c r="CC9348" s="677"/>
      <c r="CD9348" s="677"/>
      <c r="CE9348" s="677"/>
      <c r="CF9348" s="677"/>
      <c r="CG9348" s="677"/>
    </row>
    <row r="9349" spans="1:85">
      <c r="A9349" s="54"/>
      <c r="B9349" s="54"/>
      <c r="C9349" s="46" t="s">
        <v>31</v>
      </c>
      <c r="D9349" s="58" t="s">
        <v>14117</v>
      </c>
      <c r="E9349" s="152" t="s">
        <v>14118</v>
      </c>
      <c r="F9349" s="46" t="s">
        <v>14119</v>
      </c>
      <c r="G9349" s="58" t="s">
        <v>14120</v>
      </c>
      <c r="H9349" s="58" t="s">
        <v>14121</v>
      </c>
      <c r="I9349" s="74">
        <v>3872</v>
      </c>
      <c r="J9349" s="46" t="s">
        <v>1508</v>
      </c>
      <c r="K9349" s="75" t="s">
        <v>1509</v>
      </c>
      <c r="L9349" s="76">
        <f t="shared" si="496"/>
        <v>6</v>
      </c>
      <c r="M9349" s="76">
        <v>1</v>
      </c>
      <c r="N9349" s="76">
        <v>1</v>
      </c>
      <c r="O9349" s="76"/>
      <c r="P9349" s="76">
        <v>1</v>
      </c>
      <c r="Q9349" s="76"/>
      <c r="R9349" s="76"/>
      <c r="S9349" s="76">
        <v>3</v>
      </c>
      <c r="T9349" s="76"/>
      <c r="U9349" s="76"/>
      <c r="V9349" s="76"/>
      <c r="W9349" s="76"/>
      <c r="X9349" s="76"/>
      <c r="Y9349" s="677"/>
      <c r="Z9349" s="677"/>
      <c r="AA9349" s="677"/>
      <c r="AB9349" s="677"/>
      <c r="AC9349" s="677"/>
      <c r="AD9349" s="677"/>
      <c r="AE9349" s="677"/>
      <c r="AF9349" s="677"/>
      <c r="AG9349" s="677"/>
      <c r="AH9349" s="677"/>
      <c r="AI9349" s="677"/>
      <c r="AJ9349" s="677"/>
      <c r="AK9349" s="677"/>
      <c r="AL9349" s="677"/>
      <c r="AM9349" s="677"/>
      <c r="AN9349" s="677"/>
      <c r="AO9349" s="677"/>
      <c r="AP9349" s="677"/>
      <c r="AQ9349" s="677"/>
      <c r="AR9349" s="677"/>
      <c r="AS9349" s="677"/>
      <c r="AT9349" s="677"/>
      <c r="AU9349" s="677"/>
      <c r="AV9349" s="677"/>
      <c r="AW9349" s="677"/>
      <c r="AX9349" s="677"/>
      <c r="AY9349" s="677"/>
      <c r="AZ9349" s="677"/>
      <c r="BA9349" s="677"/>
      <c r="BB9349" s="677"/>
      <c r="BC9349" s="677"/>
      <c r="BD9349" s="677"/>
      <c r="BE9349" s="677"/>
      <c r="BF9349" s="677"/>
      <c r="BG9349" s="677"/>
      <c r="BH9349" s="677"/>
      <c r="BI9349" s="677"/>
      <c r="BJ9349" s="677"/>
      <c r="BK9349" s="677"/>
      <c r="BL9349" s="677"/>
      <c r="BM9349" s="677"/>
      <c r="BN9349" s="677"/>
      <c r="BO9349" s="677"/>
      <c r="BP9349" s="677"/>
      <c r="BQ9349" s="677"/>
      <c r="BR9349" s="677"/>
      <c r="BS9349" s="677"/>
      <c r="BT9349" s="677"/>
      <c r="BU9349" s="677"/>
      <c r="BV9349" s="677"/>
      <c r="BW9349" s="677"/>
      <c r="BX9349" s="677"/>
      <c r="BY9349" s="677"/>
      <c r="BZ9349" s="677"/>
      <c r="CA9349" s="677"/>
      <c r="CB9349" s="677"/>
      <c r="CC9349" s="677"/>
      <c r="CD9349" s="677"/>
      <c r="CE9349" s="677"/>
      <c r="CF9349" s="677"/>
      <c r="CG9349" s="677"/>
    </row>
    <row r="9350" spans="1:85">
      <c r="A9350" s="54"/>
      <c r="B9350" s="54"/>
      <c r="C9350" s="54"/>
      <c r="D9350" s="77"/>
      <c r="E9350" s="153"/>
      <c r="F9350" s="54"/>
      <c r="G9350" s="77"/>
      <c r="H9350" s="77"/>
      <c r="I9350" s="79"/>
      <c r="J9350" s="54"/>
      <c r="K9350" s="75" t="s">
        <v>1501</v>
      </c>
      <c r="L9350" s="76">
        <f t="shared" si="496"/>
        <v>0</v>
      </c>
      <c r="M9350" s="76"/>
      <c r="N9350" s="76"/>
      <c r="O9350" s="76"/>
      <c r="P9350" s="76"/>
      <c r="Q9350" s="76"/>
      <c r="R9350" s="76"/>
      <c r="S9350" s="76"/>
      <c r="T9350" s="76"/>
      <c r="U9350" s="76"/>
      <c r="V9350" s="76"/>
      <c r="W9350" s="76"/>
      <c r="X9350" s="76"/>
      <c r="Y9350" s="677"/>
      <c r="Z9350" s="677"/>
      <c r="AA9350" s="677"/>
      <c r="AB9350" s="677"/>
      <c r="AC9350" s="677"/>
      <c r="AD9350" s="677"/>
      <c r="AE9350" s="677"/>
      <c r="AF9350" s="677"/>
      <c r="AG9350" s="677"/>
      <c r="AH9350" s="677"/>
      <c r="AI9350" s="677"/>
      <c r="AJ9350" s="677"/>
      <c r="AK9350" s="677"/>
      <c r="AL9350" s="677"/>
      <c r="AM9350" s="677"/>
      <c r="AN9350" s="677"/>
      <c r="AO9350" s="677"/>
      <c r="AP9350" s="677"/>
      <c r="AQ9350" s="677"/>
      <c r="AR9350" s="677"/>
      <c r="AS9350" s="677"/>
      <c r="AT9350" s="677"/>
      <c r="AU9350" s="677"/>
      <c r="AV9350" s="677"/>
      <c r="AW9350" s="677"/>
      <c r="AX9350" s="677"/>
      <c r="AY9350" s="677"/>
      <c r="AZ9350" s="677"/>
      <c r="BA9350" s="677"/>
      <c r="BB9350" s="677"/>
      <c r="BC9350" s="677"/>
      <c r="BD9350" s="677"/>
      <c r="BE9350" s="677"/>
      <c r="BF9350" s="677"/>
      <c r="BG9350" s="677"/>
      <c r="BH9350" s="677"/>
      <c r="BI9350" s="677"/>
      <c r="BJ9350" s="677"/>
      <c r="BK9350" s="677"/>
      <c r="BL9350" s="677"/>
      <c r="BM9350" s="677"/>
      <c r="BN9350" s="677"/>
      <c r="BO9350" s="677"/>
      <c r="BP9350" s="677"/>
      <c r="BQ9350" s="677"/>
      <c r="BR9350" s="677"/>
      <c r="BS9350" s="677"/>
      <c r="BT9350" s="677"/>
      <c r="BU9350" s="677"/>
      <c r="BV9350" s="677"/>
      <c r="BW9350" s="677"/>
      <c r="BX9350" s="677"/>
      <c r="BY9350" s="677"/>
      <c r="BZ9350" s="677"/>
      <c r="CA9350" s="677"/>
      <c r="CB9350" s="677"/>
      <c r="CC9350" s="677"/>
      <c r="CD9350" s="677"/>
      <c r="CE9350" s="677"/>
      <c r="CF9350" s="677"/>
      <c r="CG9350" s="677"/>
    </row>
    <row r="9351" spans="1:85">
      <c r="A9351" s="54"/>
      <c r="B9351" s="54"/>
      <c r="C9351" s="80"/>
      <c r="D9351" s="81"/>
      <c r="E9351" s="154"/>
      <c r="F9351" s="80"/>
      <c r="G9351" s="81"/>
      <c r="H9351" s="81"/>
      <c r="I9351" s="83"/>
      <c r="J9351" s="80"/>
      <c r="K9351" s="84" t="s">
        <v>1502</v>
      </c>
      <c r="L9351" s="76">
        <f t="shared" si="496"/>
        <v>0</v>
      </c>
      <c r="M9351" s="76"/>
      <c r="N9351" s="76"/>
      <c r="O9351" s="76"/>
      <c r="P9351" s="76"/>
      <c r="Q9351" s="76"/>
      <c r="R9351" s="76"/>
      <c r="S9351" s="76"/>
      <c r="T9351" s="76"/>
      <c r="U9351" s="76"/>
      <c r="V9351" s="76"/>
      <c r="W9351" s="76"/>
      <c r="X9351" s="76"/>
      <c r="Y9351" s="677"/>
      <c r="Z9351" s="677"/>
      <c r="AA9351" s="677"/>
      <c r="AB9351" s="677"/>
      <c r="AC9351" s="677"/>
      <c r="AD9351" s="677"/>
      <c r="AE9351" s="677"/>
      <c r="AF9351" s="677"/>
      <c r="AG9351" s="677"/>
      <c r="AH9351" s="677"/>
      <c r="AI9351" s="677"/>
      <c r="AJ9351" s="677"/>
      <c r="AK9351" s="677"/>
      <c r="AL9351" s="677"/>
      <c r="AM9351" s="677"/>
      <c r="AN9351" s="677"/>
      <c r="AO9351" s="677"/>
      <c r="AP9351" s="677"/>
      <c r="AQ9351" s="677"/>
      <c r="AR9351" s="677"/>
      <c r="AS9351" s="677"/>
      <c r="AT9351" s="677"/>
      <c r="AU9351" s="677"/>
      <c r="AV9351" s="677"/>
      <c r="AW9351" s="677"/>
      <c r="AX9351" s="677"/>
      <c r="AY9351" s="677"/>
      <c r="AZ9351" s="677"/>
      <c r="BA9351" s="677"/>
      <c r="BB9351" s="677"/>
      <c r="BC9351" s="677"/>
      <c r="BD9351" s="677"/>
      <c r="BE9351" s="677"/>
      <c r="BF9351" s="677"/>
      <c r="BG9351" s="677"/>
      <c r="BH9351" s="677"/>
      <c r="BI9351" s="677"/>
      <c r="BJ9351" s="677"/>
      <c r="BK9351" s="677"/>
      <c r="BL9351" s="677"/>
      <c r="BM9351" s="677"/>
      <c r="BN9351" s="677"/>
      <c r="BO9351" s="677"/>
      <c r="BP9351" s="677"/>
      <c r="BQ9351" s="677"/>
      <c r="BR9351" s="677"/>
      <c r="BS9351" s="677"/>
      <c r="BT9351" s="677"/>
      <c r="BU9351" s="677"/>
      <c r="BV9351" s="677"/>
      <c r="BW9351" s="677"/>
      <c r="BX9351" s="677"/>
      <c r="BY9351" s="677"/>
      <c r="BZ9351" s="677"/>
      <c r="CA9351" s="677"/>
      <c r="CB9351" s="677"/>
      <c r="CC9351" s="677"/>
      <c r="CD9351" s="677"/>
      <c r="CE9351" s="677"/>
      <c r="CF9351" s="677"/>
      <c r="CG9351" s="677"/>
    </row>
    <row r="9352" spans="1:85">
      <c r="A9352" s="54"/>
      <c r="B9352" s="54"/>
      <c r="C9352" s="46" t="s">
        <v>33</v>
      </c>
      <c r="D9352" s="58" t="s">
        <v>1750</v>
      </c>
      <c r="E9352" s="58" t="s">
        <v>14122</v>
      </c>
      <c r="F9352" s="46" t="s">
        <v>14123</v>
      </c>
      <c r="G9352" s="58" t="s">
        <v>14124</v>
      </c>
      <c r="H9352" s="58" t="s">
        <v>14125</v>
      </c>
      <c r="I9352" s="74">
        <v>298</v>
      </c>
      <c r="J9352" s="46" t="s">
        <v>1508</v>
      </c>
      <c r="K9352" s="75" t="s">
        <v>1509</v>
      </c>
      <c r="L9352" s="76">
        <f t="shared" si="496"/>
        <v>0</v>
      </c>
      <c r="M9352" s="76"/>
      <c r="N9352" s="76"/>
      <c r="O9352" s="76"/>
      <c r="P9352" s="76"/>
      <c r="Q9352" s="76"/>
      <c r="R9352" s="76"/>
      <c r="S9352" s="76"/>
      <c r="T9352" s="76"/>
      <c r="U9352" s="76"/>
      <c r="V9352" s="76"/>
      <c r="W9352" s="76"/>
      <c r="X9352" s="76"/>
      <c r="Y9352" s="677"/>
      <c r="Z9352" s="677"/>
      <c r="AA9352" s="677"/>
      <c r="AB9352" s="677"/>
      <c r="AC9352" s="677"/>
      <c r="AD9352" s="677"/>
      <c r="AE9352" s="677"/>
      <c r="AF9352" s="677"/>
      <c r="AG9352" s="677"/>
      <c r="AH9352" s="677"/>
      <c r="AI9352" s="677"/>
      <c r="AJ9352" s="677"/>
      <c r="AK9352" s="677"/>
      <c r="AL9352" s="677"/>
      <c r="AM9352" s="677"/>
      <c r="AN9352" s="677"/>
      <c r="AO9352" s="677"/>
      <c r="AP9352" s="677"/>
      <c r="AQ9352" s="677"/>
      <c r="AR9352" s="677"/>
      <c r="AS9352" s="677"/>
      <c r="AT9352" s="677"/>
      <c r="AU9352" s="677"/>
      <c r="AV9352" s="677"/>
      <c r="AW9352" s="677"/>
      <c r="AX9352" s="677"/>
      <c r="AY9352" s="677"/>
      <c r="AZ9352" s="677"/>
      <c r="BA9352" s="677"/>
      <c r="BB9352" s="677"/>
      <c r="BC9352" s="677"/>
      <c r="BD9352" s="677"/>
      <c r="BE9352" s="677"/>
      <c r="BF9352" s="677"/>
      <c r="BG9352" s="677"/>
      <c r="BH9352" s="677"/>
      <c r="BI9352" s="677"/>
      <c r="BJ9352" s="677"/>
      <c r="BK9352" s="677"/>
      <c r="BL9352" s="677"/>
      <c r="BM9352" s="677"/>
      <c r="BN9352" s="677"/>
      <c r="BO9352" s="677"/>
      <c r="BP9352" s="677"/>
      <c r="BQ9352" s="677"/>
      <c r="BR9352" s="677"/>
      <c r="BS9352" s="677"/>
      <c r="BT9352" s="677"/>
      <c r="BU9352" s="677"/>
      <c r="BV9352" s="677"/>
      <c r="BW9352" s="677"/>
      <c r="BX9352" s="677"/>
      <c r="BY9352" s="677"/>
      <c r="BZ9352" s="677"/>
      <c r="CA9352" s="677"/>
      <c r="CB9352" s="677"/>
      <c r="CC9352" s="677"/>
      <c r="CD9352" s="677"/>
      <c r="CE9352" s="677"/>
      <c r="CF9352" s="677"/>
      <c r="CG9352" s="677"/>
    </row>
    <row r="9353" spans="1:85">
      <c r="A9353" s="54"/>
      <c r="B9353" s="54"/>
      <c r="C9353" s="54"/>
      <c r="D9353" s="77"/>
      <c r="E9353" s="77"/>
      <c r="F9353" s="54"/>
      <c r="G9353" s="77"/>
      <c r="H9353" s="77"/>
      <c r="I9353" s="79"/>
      <c r="J9353" s="54"/>
      <c r="K9353" s="75" t="s">
        <v>1501</v>
      </c>
      <c r="L9353" s="76">
        <f t="shared" si="496"/>
        <v>0</v>
      </c>
      <c r="M9353" s="76"/>
      <c r="N9353" s="76"/>
      <c r="O9353" s="76"/>
      <c r="P9353" s="76"/>
      <c r="Q9353" s="76"/>
      <c r="R9353" s="76"/>
      <c r="S9353" s="76"/>
      <c r="T9353" s="76"/>
      <c r="U9353" s="76"/>
      <c r="V9353" s="76"/>
      <c r="W9353" s="76"/>
      <c r="X9353" s="76"/>
      <c r="Y9353" s="677"/>
      <c r="Z9353" s="677"/>
      <c r="AA9353" s="677"/>
      <c r="AB9353" s="677"/>
      <c r="AC9353" s="677"/>
      <c r="AD9353" s="677"/>
      <c r="AE9353" s="677"/>
      <c r="AF9353" s="677"/>
      <c r="AG9353" s="677"/>
      <c r="AH9353" s="677"/>
      <c r="AI9353" s="677"/>
      <c r="AJ9353" s="677"/>
      <c r="AK9353" s="677"/>
      <c r="AL9353" s="677"/>
      <c r="AM9353" s="677"/>
      <c r="AN9353" s="677"/>
      <c r="AO9353" s="677"/>
      <c r="AP9353" s="677"/>
      <c r="AQ9353" s="677"/>
      <c r="AR9353" s="677"/>
      <c r="AS9353" s="677"/>
      <c r="AT9353" s="677"/>
      <c r="AU9353" s="677"/>
      <c r="AV9353" s="677"/>
      <c r="AW9353" s="677"/>
      <c r="AX9353" s="677"/>
      <c r="AY9353" s="677"/>
      <c r="AZ9353" s="677"/>
      <c r="BA9353" s="677"/>
      <c r="BB9353" s="677"/>
      <c r="BC9353" s="677"/>
      <c r="BD9353" s="677"/>
      <c r="BE9353" s="677"/>
      <c r="BF9353" s="677"/>
      <c r="BG9353" s="677"/>
      <c r="BH9353" s="677"/>
      <c r="BI9353" s="677"/>
      <c r="BJ9353" s="677"/>
      <c r="BK9353" s="677"/>
      <c r="BL9353" s="677"/>
      <c r="BM9353" s="677"/>
      <c r="BN9353" s="677"/>
      <c r="BO9353" s="677"/>
      <c r="BP9353" s="677"/>
      <c r="BQ9353" s="677"/>
      <c r="BR9353" s="677"/>
      <c r="BS9353" s="677"/>
      <c r="BT9353" s="677"/>
      <c r="BU9353" s="677"/>
      <c r="BV9353" s="677"/>
      <c r="BW9353" s="677"/>
      <c r="BX9353" s="677"/>
      <c r="BY9353" s="677"/>
      <c r="BZ9353" s="677"/>
      <c r="CA9353" s="677"/>
      <c r="CB9353" s="677"/>
      <c r="CC9353" s="677"/>
      <c r="CD9353" s="677"/>
      <c r="CE9353" s="677"/>
      <c r="CF9353" s="677"/>
      <c r="CG9353" s="677"/>
    </row>
    <row r="9354" spans="1:85">
      <c r="A9354" s="54"/>
      <c r="B9354" s="54"/>
      <c r="C9354" s="80"/>
      <c r="D9354" s="81"/>
      <c r="E9354" s="81"/>
      <c r="F9354" s="80"/>
      <c r="G9354" s="81"/>
      <c r="H9354" s="81"/>
      <c r="I9354" s="83"/>
      <c r="J9354" s="80"/>
      <c r="K9354" s="84" t="s">
        <v>1502</v>
      </c>
      <c r="L9354" s="76">
        <f t="shared" si="496"/>
        <v>2</v>
      </c>
      <c r="M9354" s="76"/>
      <c r="N9354" s="76"/>
      <c r="O9354" s="76"/>
      <c r="P9354" s="76"/>
      <c r="Q9354" s="76"/>
      <c r="R9354" s="76"/>
      <c r="S9354" s="76"/>
      <c r="T9354" s="76">
        <v>2</v>
      </c>
      <c r="U9354" s="76"/>
      <c r="V9354" s="76"/>
      <c r="W9354" s="76"/>
      <c r="X9354" s="76"/>
      <c r="Y9354" s="677"/>
      <c r="Z9354" s="677"/>
      <c r="AA9354" s="677"/>
      <c r="AB9354" s="677"/>
      <c r="AC9354" s="677"/>
      <c r="AD9354" s="677"/>
      <c r="AE9354" s="677"/>
      <c r="AF9354" s="677"/>
      <c r="AG9354" s="677"/>
      <c r="AH9354" s="677"/>
      <c r="AI9354" s="677"/>
      <c r="AJ9354" s="677"/>
      <c r="AK9354" s="677"/>
      <c r="AL9354" s="677"/>
      <c r="AM9354" s="677"/>
      <c r="AN9354" s="677"/>
      <c r="AO9354" s="677"/>
      <c r="AP9354" s="677"/>
      <c r="AQ9354" s="677"/>
      <c r="AR9354" s="677"/>
      <c r="AS9354" s="677"/>
      <c r="AT9354" s="677"/>
      <c r="AU9354" s="677"/>
      <c r="AV9354" s="677"/>
      <c r="AW9354" s="677"/>
      <c r="AX9354" s="677"/>
      <c r="AY9354" s="677"/>
      <c r="AZ9354" s="677"/>
      <c r="BA9354" s="677"/>
      <c r="BB9354" s="677"/>
      <c r="BC9354" s="677"/>
      <c r="BD9354" s="677"/>
      <c r="BE9354" s="677"/>
      <c r="BF9354" s="677"/>
      <c r="BG9354" s="677"/>
      <c r="BH9354" s="677"/>
      <c r="BI9354" s="677"/>
      <c r="BJ9354" s="677"/>
      <c r="BK9354" s="677"/>
      <c r="BL9354" s="677"/>
      <c r="BM9354" s="677"/>
      <c r="BN9354" s="677"/>
      <c r="BO9354" s="677"/>
      <c r="BP9354" s="677"/>
      <c r="BQ9354" s="677"/>
      <c r="BR9354" s="677"/>
      <c r="BS9354" s="677"/>
      <c r="BT9354" s="677"/>
      <c r="BU9354" s="677"/>
      <c r="BV9354" s="677"/>
      <c r="BW9354" s="677"/>
      <c r="BX9354" s="677"/>
      <c r="BY9354" s="677"/>
      <c r="BZ9354" s="677"/>
      <c r="CA9354" s="677"/>
      <c r="CB9354" s="677"/>
      <c r="CC9354" s="677"/>
      <c r="CD9354" s="677"/>
      <c r="CE9354" s="677"/>
      <c r="CF9354" s="677"/>
      <c r="CG9354" s="677"/>
    </row>
    <row r="9355" spans="1:85">
      <c r="A9355" s="54"/>
      <c r="B9355" s="54"/>
      <c r="C9355" s="46" t="s">
        <v>31</v>
      </c>
      <c r="D9355" s="58" t="s">
        <v>14126</v>
      </c>
      <c r="E9355" s="58" t="s">
        <v>14127</v>
      </c>
      <c r="F9355" s="46" t="s">
        <v>14128</v>
      </c>
      <c r="G9355" s="58" t="s">
        <v>14129</v>
      </c>
      <c r="H9355" s="58" t="s">
        <v>14130</v>
      </c>
      <c r="I9355" s="74">
        <v>1601</v>
      </c>
      <c r="J9355" s="46" t="s">
        <v>1508</v>
      </c>
      <c r="K9355" s="75" t="s">
        <v>1509</v>
      </c>
      <c r="L9355" s="76">
        <f t="shared" si="496"/>
        <v>0</v>
      </c>
      <c r="M9355" s="76"/>
      <c r="N9355" s="76"/>
      <c r="O9355" s="76"/>
      <c r="P9355" s="76"/>
      <c r="Q9355" s="76"/>
      <c r="R9355" s="76"/>
      <c r="S9355" s="76"/>
      <c r="T9355" s="76"/>
      <c r="U9355" s="76"/>
      <c r="V9355" s="76"/>
      <c r="W9355" s="76"/>
      <c r="X9355" s="76"/>
      <c r="Y9355" s="677"/>
      <c r="Z9355" s="677"/>
      <c r="AA9355" s="677"/>
      <c r="AB9355" s="677"/>
      <c r="AC9355" s="677"/>
      <c r="AD9355" s="677"/>
      <c r="AE9355" s="677"/>
      <c r="AF9355" s="677"/>
      <c r="AG9355" s="677"/>
      <c r="AH9355" s="677"/>
      <c r="AI9355" s="677"/>
      <c r="AJ9355" s="677"/>
      <c r="AK9355" s="677"/>
      <c r="AL9355" s="677"/>
      <c r="AM9355" s="677"/>
      <c r="AN9355" s="677"/>
      <c r="AO9355" s="677"/>
      <c r="AP9355" s="677"/>
      <c r="AQ9355" s="677"/>
      <c r="AR9355" s="677"/>
      <c r="AS9355" s="677"/>
      <c r="AT9355" s="677"/>
      <c r="AU9355" s="677"/>
      <c r="AV9355" s="677"/>
      <c r="AW9355" s="677"/>
      <c r="AX9355" s="677"/>
      <c r="AY9355" s="677"/>
      <c r="AZ9355" s="677"/>
      <c r="BA9355" s="677"/>
      <c r="BB9355" s="677"/>
      <c r="BC9355" s="677"/>
      <c r="BD9355" s="677"/>
      <c r="BE9355" s="677"/>
      <c r="BF9355" s="677"/>
      <c r="BG9355" s="677"/>
      <c r="BH9355" s="677"/>
      <c r="BI9355" s="677"/>
      <c r="BJ9355" s="677"/>
      <c r="BK9355" s="677"/>
      <c r="BL9355" s="677"/>
      <c r="BM9355" s="677"/>
      <c r="BN9355" s="677"/>
      <c r="BO9355" s="677"/>
      <c r="BP9355" s="677"/>
      <c r="BQ9355" s="677"/>
      <c r="BR9355" s="677"/>
      <c r="BS9355" s="677"/>
      <c r="BT9355" s="677"/>
      <c r="BU9355" s="677"/>
      <c r="BV9355" s="677"/>
      <c r="BW9355" s="677"/>
      <c r="BX9355" s="677"/>
      <c r="BY9355" s="677"/>
      <c r="BZ9355" s="677"/>
      <c r="CA9355" s="677"/>
      <c r="CB9355" s="677"/>
      <c r="CC9355" s="677"/>
      <c r="CD9355" s="677"/>
      <c r="CE9355" s="677"/>
      <c r="CF9355" s="677"/>
      <c r="CG9355" s="677"/>
    </row>
    <row r="9356" spans="1:85">
      <c r="A9356" s="54"/>
      <c r="B9356" s="54"/>
      <c r="C9356" s="54"/>
      <c r="D9356" s="77"/>
      <c r="E9356" s="77"/>
      <c r="F9356" s="54"/>
      <c r="G9356" s="77"/>
      <c r="H9356" s="77"/>
      <c r="I9356" s="79"/>
      <c r="J9356" s="54"/>
      <c r="K9356" s="75" t="s">
        <v>1501</v>
      </c>
      <c r="L9356" s="76">
        <f t="shared" si="496"/>
        <v>0</v>
      </c>
      <c r="M9356" s="76"/>
      <c r="N9356" s="76"/>
      <c r="O9356" s="76"/>
      <c r="P9356" s="76"/>
      <c r="Q9356" s="76"/>
      <c r="R9356" s="76"/>
      <c r="S9356" s="76"/>
      <c r="T9356" s="76"/>
      <c r="U9356" s="76"/>
      <c r="V9356" s="76"/>
      <c r="W9356" s="76"/>
      <c r="X9356" s="76"/>
      <c r="Y9356" s="677"/>
      <c r="Z9356" s="677"/>
      <c r="AA9356" s="677"/>
      <c r="AB9356" s="677"/>
      <c r="AC9356" s="677"/>
      <c r="AD9356" s="677"/>
      <c r="AE9356" s="677"/>
      <c r="AF9356" s="677"/>
      <c r="AG9356" s="677"/>
      <c r="AH9356" s="677"/>
      <c r="AI9356" s="677"/>
      <c r="AJ9356" s="677"/>
      <c r="AK9356" s="677"/>
      <c r="AL9356" s="677"/>
      <c r="AM9356" s="677"/>
      <c r="AN9356" s="677"/>
      <c r="AO9356" s="677"/>
      <c r="AP9356" s="677"/>
      <c r="AQ9356" s="677"/>
      <c r="AR9356" s="677"/>
      <c r="AS9356" s="677"/>
      <c r="AT9356" s="677"/>
      <c r="AU9356" s="677"/>
      <c r="AV9356" s="677"/>
      <c r="AW9356" s="677"/>
      <c r="AX9356" s="677"/>
      <c r="AY9356" s="677"/>
      <c r="AZ9356" s="677"/>
      <c r="BA9356" s="677"/>
      <c r="BB9356" s="677"/>
      <c r="BC9356" s="677"/>
      <c r="BD9356" s="677"/>
      <c r="BE9356" s="677"/>
      <c r="BF9356" s="677"/>
      <c r="BG9356" s="677"/>
      <c r="BH9356" s="677"/>
      <c r="BI9356" s="677"/>
      <c r="BJ9356" s="677"/>
      <c r="BK9356" s="677"/>
      <c r="BL9356" s="677"/>
      <c r="BM9356" s="677"/>
      <c r="BN9356" s="677"/>
      <c r="BO9356" s="677"/>
      <c r="BP9356" s="677"/>
      <c r="BQ9356" s="677"/>
      <c r="BR9356" s="677"/>
      <c r="BS9356" s="677"/>
      <c r="BT9356" s="677"/>
      <c r="BU9356" s="677"/>
      <c r="BV9356" s="677"/>
      <c r="BW9356" s="677"/>
      <c r="BX9356" s="677"/>
      <c r="BY9356" s="677"/>
      <c r="BZ9356" s="677"/>
      <c r="CA9356" s="677"/>
      <c r="CB9356" s="677"/>
      <c r="CC9356" s="677"/>
      <c r="CD9356" s="677"/>
      <c r="CE9356" s="677"/>
      <c r="CF9356" s="677"/>
      <c r="CG9356" s="677"/>
    </row>
    <row r="9357" spans="1:85">
      <c r="A9357" s="54"/>
      <c r="B9357" s="54"/>
      <c r="C9357" s="80"/>
      <c r="D9357" s="81"/>
      <c r="E9357" s="81"/>
      <c r="F9357" s="80"/>
      <c r="G9357" s="81"/>
      <c r="H9357" s="81"/>
      <c r="I9357" s="83"/>
      <c r="J9357" s="80"/>
      <c r="K9357" s="84" t="s">
        <v>1502</v>
      </c>
      <c r="L9357" s="76">
        <f t="shared" si="496"/>
        <v>4</v>
      </c>
      <c r="M9357" s="76"/>
      <c r="N9357" s="76"/>
      <c r="O9357" s="76">
        <v>1</v>
      </c>
      <c r="P9357" s="76"/>
      <c r="Q9357" s="76"/>
      <c r="R9357" s="76"/>
      <c r="S9357" s="76"/>
      <c r="T9357" s="76">
        <v>3</v>
      </c>
      <c r="U9357" s="76"/>
      <c r="V9357" s="76"/>
      <c r="W9357" s="76"/>
      <c r="X9357" s="76"/>
      <c r="Y9357" s="677"/>
      <c r="Z9357" s="677"/>
      <c r="AA9357" s="677"/>
      <c r="AB9357" s="677"/>
      <c r="AC9357" s="677"/>
      <c r="AD9357" s="677"/>
      <c r="AE9357" s="677"/>
      <c r="AF9357" s="677"/>
      <c r="AG9357" s="677"/>
      <c r="AH9357" s="677"/>
      <c r="AI9357" s="677"/>
      <c r="AJ9357" s="677"/>
      <c r="AK9357" s="677"/>
      <c r="AL9357" s="677"/>
      <c r="AM9357" s="677"/>
      <c r="AN9357" s="677"/>
      <c r="AO9357" s="677"/>
      <c r="AP9357" s="677"/>
      <c r="AQ9357" s="677"/>
      <c r="AR9357" s="677"/>
      <c r="AS9357" s="677"/>
      <c r="AT9357" s="677"/>
      <c r="AU9357" s="677"/>
      <c r="AV9357" s="677"/>
      <c r="AW9357" s="677"/>
      <c r="AX9357" s="677"/>
      <c r="AY9357" s="677"/>
      <c r="AZ9357" s="677"/>
      <c r="BA9357" s="677"/>
      <c r="BB9357" s="677"/>
      <c r="BC9357" s="677"/>
      <c r="BD9357" s="677"/>
      <c r="BE9357" s="677"/>
      <c r="BF9357" s="677"/>
      <c r="BG9357" s="677"/>
      <c r="BH9357" s="677"/>
      <c r="BI9357" s="677"/>
      <c r="BJ9357" s="677"/>
      <c r="BK9357" s="677"/>
      <c r="BL9357" s="677"/>
      <c r="BM9357" s="677"/>
      <c r="BN9357" s="677"/>
      <c r="BO9357" s="677"/>
      <c r="BP9357" s="677"/>
      <c r="BQ9357" s="677"/>
      <c r="BR9357" s="677"/>
      <c r="BS9357" s="677"/>
      <c r="BT9357" s="677"/>
      <c r="BU9357" s="677"/>
      <c r="BV9357" s="677"/>
      <c r="BW9357" s="677"/>
      <c r="BX9357" s="677"/>
      <c r="BY9357" s="677"/>
      <c r="BZ9357" s="677"/>
      <c r="CA9357" s="677"/>
      <c r="CB9357" s="677"/>
      <c r="CC9357" s="677"/>
      <c r="CD9357" s="677"/>
      <c r="CE9357" s="677"/>
      <c r="CF9357" s="677"/>
      <c r="CG9357" s="677"/>
    </row>
    <row r="9358" spans="1:85">
      <c r="A9358" s="54"/>
      <c r="B9358" s="54"/>
      <c r="C9358" s="46" t="s">
        <v>33</v>
      </c>
      <c r="D9358" s="58" t="s">
        <v>14131</v>
      </c>
      <c r="E9358" s="58" t="s">
        <v>14132</v>
      </c>
      <c r="F9358" s="46" t="s">
        <v>14133</v>
      </c>
      <c r="G9358" s="58" t="s">
        <v>14134</v>
      </c>
      <c r="H9358" s="58" t="s">
        <v>14107</v>
      </c>
      <c r="I9358" s="74">
        <v>255</v>
      </c>
      <c r="J9358" s="46" t="s">
        <v>1508</v>
      </c>
      <c r="K9358" s="75" t="s">
        <v>1509</v>
      </c>
      <c r="L9358" s="76">
        <f t="shared" si="496"/>
        <v>0</v>
      </c>
      <c r="M9358" s="76"/>
      <c r="N9358" s="76"/>
      <c r="O9358" s="76"/>
      <c r="P9358" s="76"/>
      <c r="Q9358" s="76"/>
      <c r="R9358" s="76"/>
      <c r="S9358" s="76"/>
      <c r="T9358" s="76"/>
      <c r="U9358" s="76"/>
      <c r="V9358" s="76"/>
      <c r="W9358" s="76"/>
      <c r="X9358" s="76"/>
      <c r="Y9358" s="677"/>
      <c r="Z9358" s="677"/>
      <c r="AA9358" s="677"/>
      <c r="AB9358" s="677"/>
      <c r="AC9358" s="677"/>
      <c r="AD9358" s="677"/>
      <c r="AE9358" s="677"/>
      <c r="AF9358" s="677"/>
      <c r="AG9358" s="677"/>
      <c r="AH9358" s="677"/>
      <c r="AI9358" s="677"/>
      <c r="AJ9358" s="677"/>
      <c r="AK9358" s="677"/>
      <c r="AL9358" s="677"/>
      <c r="AM9358" s="677"/>
      <c r="AN9358" s="677"/>
      <c r="AO9358" s="677"/>
      <c r="AP9358" s="677"/>
      <c r="AQ9358" s="677"/>
      <c r="AR9358" s="677"/>
      <c r="AS9358" s="677"/>
      <c r="AT9358" s="677"/>
      <c r="AU9358" s="677"/>
      <c r="AV9358" s="677"/>
      <c r="AW9358" s="677"/>
      <c r="AX9358" s="677"/>
      <c r="AY9358" s="677"/>
      <c r="AZ9358" s="677"/>
      <c r="BA9358" s="677"/>
      <c r="BB9358" s="677"/>
      <c r="BC9358" s="677"/>
      <c r="BD9358" s="677"/>
      <c r="BE9358" s="677"/>
      <c r="BF9358" s="677"/>
      <c r="BG9358" s="677"/>
      <c r="BH9358" s="677"/>
      <c r="BI9358" s="677"/>
      <c r="BJ9358" s="677"/>
      <c r="BK9358" s="677"/>
      <c r="BL9358" s="677"/>
      <c r="BM9358" s="677"/>
      <c r="BN9358" s="677"/>
      <c r="BO9358" s="677"/>
      <c r="BP9358" s="677"/>
      <c r="BQ9358" s="677"/>
      <c r="BR9358" s="677"/>
      <c r="BS9358" s="677"/>
      <c r="BT9358" s="677"/>
      <c r="BU9358" s="677"/>
      <c r="BV9358" s="677"/>
      <c r="BW9358" s="677"/>
      <c r="BX9358" s="677"/>
      <c r="BY9358" s="677"/>
      <c r="BZ9358" s="677"/>
      <c r="CA9358" s="677"/>
      <c r="CB9358" s="677"/>
      <c r="CC9358" s="677"/>
      <c r="CD9358" s="677"/>
      <c r="CE9358" s="677"/>
      <c r="CF9358" s="677"/>
      <c r="CG9358" s="677"/>
    </row>
    <row r="9359" spans="1:85">
      <c r="A9359" s="54"/>
      <c r="B9359" s="54"/>
      <c r="C9359" s="54"/>
      <c r="D9359" s="77"/>
      <c r="E9359" s="77"/>
      <c r="F9359" s="54"/>
      <c r="G9359" s="77"/>
      <c r="H9359" s="77"/>
      <c r="I9359" s="79"/>
      <c r="J9359" s="54"/>
      <c r="K9359" s="75" t="s">
        <v>1501</v>
      </c>
      <c r="L9359" s="76">
        <f t="shared" si="496"/>
        <v>0</v>
      </c>
      <c r="M9359" s="76"/>
      <c r="N9359" s="76"/>
      <c r="O9359" s="76"/>
      <c r="P9359" s="76"/>
      <c r="Q9359" s="76"/>
      <c r="R9359" s="76"/>
      <c r="S9359" s="76"/>
      <c r="T9359" s="76"/>
      <c r="U9359" s="76"/>
      <c r="V9359" s="76"/>
      <c r="W9359" s="76"/>
      <c r="X9359" s="76"/>
      <c r="Y9359" s="677"/>
      <c r="Z9359" s="677"/>
      <c r="AA9359" s="677"/>
      <c r="AB9359" s="677"/>
      <c r="AC9359" s="677"/>
      <c r="AD9359" s="677"/>
      <c r="AE9359" s="677"/>
      <c r="AF9359" s="677"/>
      <c r="AG9359" s="677"/>
      <c r="AH9359" s="677"/>
      <c r="AI9359" s="677"/>
      <c r="AJ9359" s="677"/>
      <c r="AK9359" s="677"/>
      <c r="AL9359" s="677"/>
      <c r="AM9359" s="677"/>
      <c r="AN9359" s="677"/>
      <c r="AO9359" s="677"/>
      <c r="AP9359" s="677"/>
      <c r="AQ9359" s="677"/>
      <c r="AR9359" s="677"/>
      <c r="AS9359" s="677"/>
      <c r="AT9359" s="677"/>
      <c r="AU9359" s="677"/>
      <c r="AV9359" s="677"/>
      <c r="AW9359" s="677"/>
      <c r="AX9359" s="677"/>
      <c r="AY9359" s="677"/>
      <c r="AZ9359" s="677"/>
      <c r="BA9359" s="677"/>
      <c r="BB9359" s="677"/>
      <c r="BC9359" s="677"/>
      <c r="BD9359" s="677"/>
      <c r="BE9359" s="677"/>
      <c r="BF9359" s="677"/>
      <c r="BG9359" s="677"/>
      <c r="BH9359" s="677"/>
      <c r="BI9359" s="677"/>
      <c r="BJ9359" s="677"/>
      <c r="BK9359" s="677"/>
      <c r="BL9359" s="677"/>
      <c r="BM9359" s="677"/>
      <c r="BN9359" s="677"/>
      <c r="BO9359" s="677"/>
      <c r="BP9359" s="677"/>
      <c r="BQ9359" s="677"/>
      <c r="BR9359" s="677"/>
      <c r="BS9359" s="677"/>
      <c r="BT9359" s="677"/>
      <c r="BU9359" s="677"/>
      <c r="BV9359" s="677"/>
      <c r="BW9359" s="677"/>
      <c r="BX9359" s="677"/>
      <c r="BY9359" s="677"/>
      <c r="BZ9359" s="677"/>
      <c r="CA9359" s="677"/>
      <c r="CB9359" s="677"/>
      <c r="CC9359" s="677"/>
      <c r="CD9359" s="677"/>
      <c r="CE9359" s="677"/>
      <c r="CF9359" s="677"/>
      <c r="CG9359" s="677"/>
    </row>
    <row r="9360" spans="1:85">
      <c r="A9360" s="54"/>
      <c r="B9360" s="54"/>
      <c r="C9360" s="80"/>
      <c r="D9360" s="81"/>
      <c r="E9360" s="81"/>
      <c r="F9360" s="80"/>
      <c r="G9360" s="81"/>
      <c r="H9360" s="81"/>
      <c r="I9360" s="83"/>
      <c r="J9360" s="80"/>
      <c r="K9360" s="84" t="s">
        <v>1502</v>
      </c>
      <c r="L9360" s="76">
        <f t="shared" si="496"/>
        <v>2</v>
      </c>
      <c r="M9360" s="76"/>
      <c r="N9360" s="76"/>
      <c r="O9360" s="76">
        <v>1</v>
      </c>
      <c r="P9360" s="76"/>
      <c r="Q9360" s="76"/>
      <c r="R9360" s="76"/>
      <c r="S9360" s="76"/>
      <c r="T9360" s="76">
        <v>1</v>
      </c>
      <c r="U9360" s="76"/>
      <c r="V9360" s="76"/>
      <c r="W9360" s="76"/>
      <c r="X9360" s="76"/>
      <c r="Y9360" s="677"/>
      <c r="Z9360" s="677"/>
      <c r="AA9360" s="677"/>
      <c r="AB9360" s="677"/>
      <c r="AC9360" s="677"/>
      <c r="AD9360" s="677"/>
      <c r="AE9360" s="677"/>
      <c r="AF9360" s="677"/>
      <c r="AG9360" s="677"/>
      <c r="AH9360" s="677"/>
      <c r="AI9360" s="677"/>
      <c r="AJ9360" s="677"/>
      <c r="AK9360" s="677"/>
      <c r="AL9360" s="677"/>
      <c r="AM9360" s="677"/>
      <c r="AN9360" s="677"/>
      <c r="AO9360" s="677"/>
      <c r="AP9360" s="677"/>
      <c r="AQ9360" s="677"/>
      <c r="AR9360" s="677"/>
      <c r="AS9360" s="677"/>
      <c r="AT9360" s="677"/>
      <c r="AU9360" s="677"/>
      <c r="AV9360" s="677"/>
      <c r="AW9360" s="677"/>
      <c r="AX9360" s="677"/>
      <c r="AY9360" s="677"/>
      <c r="AZ9360" s="677"/>
      <c r="BA9360" s="677"/>
      <c r="BB9360" s="677"/>
      <c r="BC9360" s="677"/>
      <c r="BD9360" s="677"/>
      <c r="BE9360" s="677"/>
      <c r="BF9360" s="677"/>
      <c r="BG9360" s="677"/>
      <c r="BH9360" s="677"/>
      <c r="BI9360" s="677"/>
      <c r="BJ9360" s="677"/>
      <c r="BK9360" s="677"/>
      <c r="BL9360" s="677"/>
      <c r="BM9360" s="677"/>
      <c r="BN9360" s="677"/>
      <c r="BO9360" s="677"/>
      <c r="BP9360" s="677"/>
      <c r="BQ9360" s="677"/>
      <c r="BR9360" s="677"/>
      <c r="BS9360" s="677"/>
      <c r="BT9360" s="677"/>
      <c r="BU9360" s="677"/>
      <c r="BV9360" s="677"/>
      <c r="BW9360" s="677"/>
      <c r="BX9360" s="677"/>
      <c r="BY9360" s="677"/>
      <c r="BZ9360" s="677"/>
      <c r="CA9360" s="677"/>
      <c r="CB9360" s="677"/>
      <c r="CC9360" s="677"/>
      <c r="CD9360" s="677"/>
      <c r="CE9360" s="677"/>
      <c r="CF9360" s="677"/>
      <c r="CG9360" s="677"/>
    </row>
    <row r="9361" spans="1:85">
      <c r="A9361" s="54"/>
      <c r="B9361" s="54"/>
      <c r="C9361" s="46" t="s">
        <v>33</v>
      </c>
      <c r="D9361" s="58" t="s">
        <v>14135</v>
      </c>
      <c r="E9361" s="58" t="s">
        <v>14136</v>
      </c>
      <c r="F9361" s="46" t="s">
        <v>14137</v>
      </c>
      <c r="G9361" s="58" t="s">
        <v>14138</v>
      </c>
      <c r="H9361" s="58" t="s">
        <v>14139</v>
      </c>
      <c r="I9361" s="74">
        <v>941</v>
      </c>
      <c r="J9361" s="46" t="s">
        <v>1508</v>
      </c>
      <c r="K9361" s="75" t="s">
        <v>1509</v>
      </c>
      <c r="L9361" s="76">
        <f t="shared" si="496"/>
        <v>0</v>
      </c>
      <c r="M9361" s="76"/>
      <c r="N9361" s="76"/>
      <c r="O9361" s="76"/>
      <c r="P9361" s="76"/>
      <c r="Q9361" s="76"/>
      <c r="R9361" s="76"/>
      <c r="S9361" s="76"/>
      <c r="T9361" s="76"/>
      <c r="U9361" s="76"/>
      <c r="V9361" s="76"/>
      <c r="W9361" s="76"/>
      <c r="X9361" s="76"/>
      <c r="Y9361" s="677"/>
      <c r="Z9361" s="677"/>
      <c r="AA9361" s="677"/>
      <c r="AB9361" s="677"/>
      <c r="AC9361" s="677"/>
      <c r="AD9361" s="677"/>
      <c r="AE9361" s="677"/>
      <c r="AF9361" s="677"/>
      <c r="AG9361" s="677"/>
      <c r="AH9361" s="677"/>
      <c r="AI9361" s="677"/>
      <c r="AJ9361" s="677"/>
      <c r="AK9361" s="677"/>
      <c r="AL9361" s="677"/>
      <c r="AM9361" s="677"/>
      <c r="AN9361" s="677"/>
      <c r="AO9361" s="677"/>
      <c r="AP9361" s="677"/>
      <c r="AQ9361" s="677"/>
      <c r="AR9361" s="677"/>
      <c r="AS9361" s="677"/>
      <c r="AT9361" s="677"/>
      <c r="AU9361" s="677"/>
      <c r="AV9361" s="677"/>
      <c r="AW9361" s="677"/>
      <c r="AX9361" s="677"/>
      <c r="AY9361" s="677"/>
      <c r="AZ9361" s="677"/>
      <c r="BA9361" s="677"/>
      <c r="BB9361" s="677"/>
      <c r="BC9361" s="677"/>
      <c r="BD9361" s="677"/>
      <c r="BE9361" s="677"/>
      <c r="BF9361" s="677"/>
      <c r="BG9361" s="677"/>
      <c r="BH9361" s="677"/>
      <c r="BI9361" s="677"/>
      <c r="BJ9361" s="677"/>
      <c r="BK9361" s="677"/>
      <c r="BL9361" s="677"/>
      <c r="BM9361" s="677"/>
      <c r="BN9361" s="677"/>
      <c r="BO9361" s="677"/>
      <c r="BP9361" s="677"/>
      <c r="BQ9361" s="677"/>
      <c r="BR9361" s="677"/>
      <c r="BS9361" s="677"/>
      <c r="BT9361" s="677"/>
      <c r="BU9361" s="677"/>
      <c r="BV9361" s="677"/>
      <c r="BW9361" s="677"/>
      <c r="BX9361" s="677"/>
      <c r="BY9361" s="677"/>
      <c r="BZ9361" s="677"/>
      <c r="CA9361" s="677"/>
      <c r="CB9361" s="677"/>
      <c r="CC9361" s="677"/>
      <c r="CD9361" s="677"/>
      <c r="CE9361" s="677"/>
      <c r="CF9361" s="677"/>
      <c r="CG9361" s="677"/>
    </row>
    <row r="9362" spans="1:85">
      <c r="A9362" s="54"/>
      <c r="B9362" s="54"/>
      <c r="C9362" s="54"/>
      <c r="D9362" s="77"/>
      <c r="E9362" s="77"/>
      <c r="F9362" s="54"/>
      <c r="G9362" s="77"/>
      <c r="H9362" s="77"/>
      <c r="I9362" s="79"/>
      <c r="J9362" s="54"/>
      <c r="K9362" s="75" t="s">
        <v>1501</v>
      </c>
      <c r="L9362" s="76">
        <f t="shared" si="496"/>
        <v>0</v>
      </c>
      <c r="M9362" s="76"/>
      <c r="N9362" s="76"/>
      <c r="O9362" s="76"/>
      <c r="P9362" s="76"/>
      <c r="Q9362" s="76"/>
      <c r="R9362" s="76"/>
      <c r="S9362" s="76"/>
      <c r="T9362" s="76"/>
      <c r="U9362" s="76"/>
      <c r="V9362" s="76"/>
      <c r="W9362" s="76"/>
      <c r="X9362" s="76"/>
      <c r="Y9362" s="677"/>
      <c r="Z9362" s="677"/>
      <c r="AA9362" s="677"/>
      <c r="AB9362" s="677"/>
      <c r="AC9362" s="677"/>
      <c r="AD9362" s="677"/>
      <c r="AE9362" s="677"/>
      <c r="AF9362" s="677"/>
      <c r="AG9362" s="677"/>
      <c r="AH9362" s="677"/>
      <c r="AI9362" s="677"/>
      <c r="AJ9362" s="677"/>
      <c r="AK9362" s="677"/>
      <c r="AL9362" s="677"/>
      <c r="AM9362" s="677"/>
      <c r="AN9362" s="677"/>
      <c r="AO9362" s="677"/>
      <c r="AP9362" s="677"/>
      <c r="AQ9362" s="677"/>
      <c r="AR9362" s="677"/>
      <c r="AS9362" s="677"/>
      <c r="AT9362" s="677"/>
      <c r="AU9362" s="677"/>
      <c r="AV9362" s="677"/>
      <c r="AW9362" s="677"/>
      <c r="AX9362" s="677"/>
      <c r="AY9362" s="677"/>
      <c r="AZ9362" s="677"/>
      <c r="BA9362" s="677"/>
      <c r="BB9362" s="677"/>
      <c r="BC9362" s="677"/>
      <c r="BD9362" s="677"/>
      <c r="BE9362" s="677"/>
      <c r="BF9362" s="677"/>
      <c r="BG9362" s="677"/>
      <c r="BH9362" s="677"/>
      <c r="BI9362" s="677"/>
      <c r="BJ9362" s="677"/>
      <c r="BK9362" s="677"/>
      <c r="BL9362" s="677"/>
      <c r="BM9362" s="677"/>
      <c r="BN9362" s="677"/>
      <c r="BO9362" s="677"/>
      <c r="BP9362" s="677"/>
      <c r="BQ9362" s="677"/>
      <c r="BR9362" s="677"/>
      <c r="BS9362" s="677"/>
      <c r="BT9362" s="677"/>
      <c r="BU9362" s="677"/>
      <c r="BV9362" s="677"/>
      <c r="BW9362" s="677"/>
      <c r="BX9362" s="677"/>
      <c r="BY9362" s="677"/>
      <c r="BZ9362" s="677"/>
      <c r="CA9362" s="677"/>
      <c r="CB9362" s="677"/>
      <c r="CC9362" s="677"/>
      <c r="CD9362" s="677"/>
      <c r="CE9362" s="677"/>
      <c r="CF9362" s="677"/>
      <c r="CG9362" s="677"/>
    </row>
    <row r="9363" spans="1:85">
      <c r="A9363" s="54"/>
      <c r="B9363" s="54"/>
      <c r="C9363" s="80"/>
      <c r="D9363" s="81"/>
      <c r="E9363" s="81"/>
      <c r="F9363" s="80"/>
      <c r="G9363" s="81"/>
      <c r="H9363" s="81"/>
      <c r="I9363" s="83"/>
      <c r="J9363" s="80"/>
      <c r="K9363" s="84" t="s">
        <v>1502</v>
      </c>
      <c r="L9363" s="76">
        <f t="shared" si="496"/>
        <v>2</v>
      </c>
      <c r="M9363" s="76"/>
      <c r="N9363" s="76"/>
      <c r="O9363" s="76">
        <v>1</v>
      </c>
      <c r="P9363" s="76"/>
      <c r="Q9363" s="76"/>
      <c r="R9363" s="76"/>
      <c r="S9363" s="76"/>
      <c r="T9363" s="76">
        <v>1</v>
      </c>
      <c r="U9363" s="76"/>
      <c r="V9363" s="76"/>
      <c r="W9363" s="76"/>
      <c r="X9363" s="76"/>
      <c r="Y9363" s="677"/>
      <c r="Z9363" s="677"/>
      <c r="AA9363" s="677"/>
      <c r="AB9363" s="677"/>
      <c r="AC9363" s="677"/>
      <c r="AD9363" s="677"/>
      <c r="AE9363" s="677"/>
      <c r="AF9363" s="677"/>
      <c r="AG9363" s="677"/>
      <c r="AH9363" s="677"/>
      <c r="AI9363" s="677"/>
      <c r="AJ9363" s="677"/>
      <c r="AK9363" s="677"/>
      <c r="AL9363" s="677"/>
      <c r="AM9363" s="677"/>
      <c r="AN9363" s="677"/>
      <c r="AO9363" s="677"/>
      <c r="AP9363" s="677"/>
      <c r="AQ9363" s="677"/>
      <c r="AR9363" s="677"/>
      <c r="AS9363" s="677"/>
      <c r="AT9363" s="677"/>
      <c r="AU9363" s="677"/>
      <c r="AV9363" s="677"/>
      <c r="AW9363" s="677"/>
      <c r="AX9363" s="677"/>
      <c r="AY9363" s="677"/>
      <c r="AZ9363" s="677"/>
      <c r="BA9363" s="677"/>
      <c r="BB9363" s="677"/>
      <c r="BC9363" s="677"/>
      <c r="BD9363" s="677"/>
      <c r="BE9363" s="677"/>
      <c r="BF9363" s="677"/>
      <c r="BG9363" s="677"/>
      <c r="BH9363" s="677"/>
      <c r="BI9363" s="677"/>
      <c r="BJ9363" s="677"/>
      <c r="BK9363" s="677"/>
      <c r="BL9363" s="677"/>
      <c r="BM9363" s="677"/>
      <c r="BN9363" s="677"/>
      <c r="BO9363" s="677"/>
      <c r="BP9363" s="677"/>
      <c r="BQ9363" s="677"/>
      <c r="BR9363" s="677"/>
      <c r="BS9363" s="677"/>
      <c r="BT9363" s="677"/>
      <c r="BU9363" s="677"/>
      <c r="BV9363" s="677"/>
      <c r="BW9363" s="677"/>
      <c r="BX9363" s="677"/>
      <c r="BY9363" s="677"/>
      <c r="BZ9363" s="677"/>
      <c r="CA9363" s="677"/>
      <c r="CB9363" s="677"/>
      <c r="CC9363" s="677"/>
      <c r="CD9363" s="677"/>
      <c r="CE9363" s="677"/>
      <c r="CF9363" s="677"/>
      <c r="CG9363" s="677"/>
    </row>
    <row r="9364" spans="1:85">
      <c r="A9364" s="54"/>
      <c r="B9364" s="54"/>
      <c r="C9364" s="46" t="s">
        <v>33</v>
      </c>
      <c r="D9364" s="58" t="s">
        <v>14140</v>
      </c>
      <c r="E9364" s="58" t="s">
        <v>14141</v>
      </c>
      <c r="F9364" s="46" t="s">
        <v>14142</v>
      </c>
      <c r="G9364" s="58" t="s">
        <v>14143</v>
      </c>
      <c r="H9364" s="58" t="s">
        <v>14144</v>
      </c>
      <c r="I9364" s="74">
        <v>10341</v>
      </c>
      <c r="J9364" s="46" t="s">
        <v>1508</v>
      </c>
      <c r="K9364" s="75" t="s">
        <v>1509</v>
      </c>
      <c r="L9364" s="76">
        <f t="shared" si="496"/>
        <v>0</v>
      </c>
      <c r="M9364" s="76"/>
      <c r="N9364" s="76"/>
      <c r="O9364" s="76"/>
      <c r="P9364" s="76"/>
      <c r="Q9364" s="76"/>
      <c r="R9364" s="76"/>
      <c r="S9364" s="76"/>
      <c r="T9364" s="76"/>
      <c r="U9364" s="76"/>
      <c r="V9364" s="76"/>
      <c r="W9364" s="76"/>
      <c r="X9364" s="76"/>
      <c r="Y9364" s="677"/>
      <c r="Z9364" s="677"/>
      <c r="AA9364" s="677"/>
      <c r="AB9364" s="677"/>
      <c r="AC9364" s="677"/>
      <c r="AD9364" s="677"/>
      <c r="AE9364" s="677"/>
      <c r="AF9364" s="677"/>
      <c r="AG9364" s="677"/>
      <c r="AH9364" s="677"/>
      <c r="AI9364" s="677"/>
      <c r="AJ9364" s="677"/>
      <c r="AK9364" s="677"/>
      <c r="AL9364" s="677"/>
      <c r="AM9364" s="677"/>
      <c r="AN9364" s="677"/>
      <c r="AO9364" s="677"/>
      <c r="AP9364" s="677"/>
      <c r="AQ9364" s="677"/>
      <c r="AR9364" s="677"/>
      <c r="AS9364" s="677"/>
      <c r="AT9364" s="677"/>
      <c r="AU9364" s="677"/>
      <c r="AV9364" s="677"/>
      <c r="AW9364" s="677"/>
      <c r="AX9364" s="677"/>
      <c r="AY9364" s="677"/>
      <c r="AZ9364" s="677"/>
      <c r="BA9364" s="677"/>
      <c r="BB9364" s="677"/>
      <c r="BC9364" s="677"/>
      <c r="BD9364" s="677"/>
      <c r="BE9364" s="677"/>
      <c r="BF9364" s="677"/>
      <c r="BG9364" s="677"/>
      <c r="BH9364" s="677"/>
      <c r="BI9364" s="677"/>
      <c r="BJ9364" s="677"/>
      <c r="BK9364" s="677"/>
      <c r="BL9364" s="677"/>
      <c r="BM9364" s="677"/>
      <c r="BN9364" s="677"/>
      <c r="BO9364" s="677"/>
      <c r="BP9364" s="677"/>
      <c r="BQ9364" s="677"/>
      <c r="BR9364" s="677"/>
      <c r="BS9364" s="677"/>
      <c r="BT9364" s="677"/>
      <c r="BU9364" s="677"/>
      <c r="BV9364" s="677"/>
      <c r="BW9364" s="677"/>
      <c r="BX9364" s="677"/>
      <c r="BY9364" s="677"/>
      <c r="BZ9364" s="677"/>
      <c r="CA9364" s="677"/>
      <c r="CB9364" s="677"/>
      <c r="CC9364" s="677"/>
      <c r="CD9364" s="677"/>
      <c r="CE9364" s="677"/>
      <c r="CF9364" s="677"/>
      <c r="CG9364" s="677"/>
    </row>
    <row r="9365" spans="1:85">
      <c r="A9365" s="54"/>
      <c r="B9365" s="54"/>
      <c r="C9365" s="54"/>
      <c r="D9365" s="77"/>
      <c r="E9365" s="77"/>
      <c r="F9365" s="54"/>
      <c r="G9365" s="77"/>
      <c r="H9365" s="77"/>
      <c r="I9365" s="79"/>
      <c r="J9365" s="54"/>
      <c r="K9365" s="75" t="s">
        <v>1501</v>
      </c>
      <c r="L9365" s="76">
        <f t="shared" si="496"/>
        <v>0</v>
      </c>
      <c r="M9365" s="76"/>
      <c r="N9365" s="76"/>
      <c r="O9365" s="76"/>
      <c r="P9365" s="76"/>
      <c r="Q9365" s="76"/>
      <c r="R9365" s="76"/>
      <c r="S9365" s="76"/>
      <c r="T9365" s="76"/>
      <c r="U9365" s="76"/>
      <c r="V9365" s="76"/>
      <c r="W9365" s="76"/>
      <c r="X9365" s="76"/>
      <c r="Y9365" s="677"/>
      <c r="Z9365" s="677"/>
      <c r="AA9365" s="677"/>
      <c r="AB9365" s="677"/>
      <c r="AC9365" s="677"/>
      <c r="AD9365" s="677"/>
      <c r="AE9365" s="677"/>
      <c r="AF9365" s="677"/>
      <c r="AG9365" s="677"/>
      <c r="AH9365" s="677"/>
      <c r="AI9365" s="677"/>
      <c r="AJ9365" s="677"/>
      <c r="AK9365" s="677"/>
      <c r="AL9365" s="677"/>
      <c r="AM9365" s="677"/>
      <c r="AN9365" s="677"/>
      <c r="AO9365" s="677"/>
      <c r="AP9365" s="677"/>
      <c r="AQ9365" s="677"/>
      <c r="AR9365" s="677"/>
      <c r="AS9365" s="677"/>
      <c r="AT9365" s="677"/>
      <c r="AU9365" s="677"/>
      <c r="AV9365" s="677"/>
      <c r="AW9365" s="677"/>
      <c r="AX9365" s="677"/>
      <c r="AY9365" s="677"/>
      <c r="AZ9365" s="677"/>
      <c r="BA9365" s="677"/>
      <c r="BB9365" s="677"/>
      <c r="BC9365" s="677"/>
      <c r="BD9365" s="677"/>
      <c r="BE9365" s="677"/>
      <c r="BF9365" s="677"/>
      <c r="BG9365" s="677"/>
      <c r="BH9365" s="677"/>
      <c r="BI9365" s="677"/>
      <c r="BJ9365" s="677"/>
      <c r="BK9365" s="677"/>
      <c r="BL9365" s="677"/>
      <c r="BM9365" s="677"/>
      <c r="BN9365" s="677"/>
      <c r="BO9365" s="677"/>
      <c r="BP9365" s="677"/>
      <c r="BQ9365" s="677"/>
      <c r="BR9365" s="677"/>
      <c r="BS9365" s="677"/>
      <c r="BT9365" s="677"/>
      <c r="BU9365" s="677"/>
      <c r="BV9365" s="677"/>
      <c r="BW9365" s="677"/>
      <c r="BX9365" s="677"/>
      <c r="BY9365" s="677"/>
      <c r="BZ9365" s="677"/>
      <c r="CA9365" s="677"/>
      <c r="CB9365" s="677"/>
      <c r="CC9365" s="677"/>
      <c r="CD9365" s="677"/>
      <c r="CE9365" s="677"/>
      <c r="CF9365" s="677"/>
      <c r="CG9365" s="677"/>
    </row>
    <row r="9366" spans="1:85">
      <c r="A9366" s="54"/>
      <c r="B9366" s="54"/>
      <c r="C9366" s="80"/>
      <c r="D9366" s="81"/>
      <c r="E9366" s="81"/>
      <c r="F9366" s="80"/>
      <c r="G9366" s="81"/>
      <c r="H9366" s="81"/>
      <c r="I9366" s="83"/>
      <c r="J9366" s="80"/>
      <c r="K9366" s="84" t="s">
        <v>1502</v>
      </c>
      <c r="L9366" s="76">
        <f t="shared" si="496"/>
        <v>6</v>
      </c>
      <c r="M9366" s="76">
        <v>1</v>
      </c>
      <c r="N9366" s="76"/>
      <c r="O9366" s="76">
        <v>1</v>
      </c>
      <c r="P9366" s="76"/>
      <c r="Q9366" s="76"/>
      <c r="R9366" s="76"/>
      <c r="S9366" s="76"/>
      <c r="T9366" s="76">
        <v>4</v>
      </c>
      <c r="U9366" s="76"/>
      <c r="V9366" s="76"/>
      <c r="W9366" s="76"/>
      <c r="X9366" s="76"/>
      <c r="Y9366" s="677"/>
      <c r="Z9366" s="677"/>
      <c r="AA9366" s="677"/>
      <c r="AB9366" s="677"/>
      <c r="AC9366" s="677"/>
      <c r="AD9366" s="677"/>
      <c r="AE9366" s="677"/>
      <c r="AF9366" s="677"/>
      <c r="AG9366" s="677"/>
      <c r="AH9366" s="677"/>
      <c r="AI9366" s="677"/>
      <c r="AJ9366" s="677"/>
      <c r="AK9366" s="677"/>
      <c r="AL9366" s="677"/>
      <c r="AM9366" s="677"/>
      <c r="AN9366" s="677"/>
      <c r="AO9366" s="677"/>
      <c r="AP9366" s="677"/>
      <c r="AQ9366" s="677"/>
      <c r="AR9366" s="677"/>
      <c r="AS9366" s="677"/>
      <c r="AT9366" s="677"/>
      <c r="AU9366" s="677"/>
      <c r="AV9366" s="677"/>
      <c r="AW9366" s="677"/>
      <c r="AX9366" s="677"/>
      <c r="AY9366" s="677"/>
      <c r="AZ9366" s="677"/>
      <c r="BA9366" s="677"/>
      <c r="BB9366" s="677"/>
      <c r="BC9366" s="677"/>
      <c r="BD9366" s="677"/>
      <c r="BE9366" s="677"/>
      <c r="BF9366" s="677"/>
      <c r="BG9366" s="677"/>
      <c r="BH9366" s="677"/>
      <c r="BI9366" s="677"/>
      <c r="BJ9366" s="677"/>
      <c r="BK9366" s="677"/>
      <c r="BL9366" s="677"/>
      <c r="BM9366" s="677"/>
      <c r="BN9366" s="677"/>
      <c r="BO9366" s="677"/>
      <c r="BP9366" s="677"/>
      <c r="BQ9366" s="677"/>
      <c r="BR9366" s="677"/>
      <c r="BS9366" s="677"/>
      <c r="BT9366" s="677"/>
      <c r="BU9366" s="677"/>
      <c r="BV9366" s="677"/>
      <c r="BW9366" s="677"/>
      <c r="BX9366" s="677"/>
      <c r="BY9366" s="677"/>
      <c r="BZ9366" s="677"/>
      <c r="CA9366" s="677"/>
      <c r="CB9366" s="677"/>
      <c r="CC9366" s="677"/>
      <c r="CD9366" s="677"/>
      <c r="CE9366" s="677"/>
      <c r="CF9366" s="677"/>
      <c r="CG9366" s="677"/>
    </row>
    <row r="9367" spans="1:85">
      <c r="A9367" s="54"/>
      <c r="B9367" s="54"/>
      <c r="C9367" s="46" t="s">
        <v>33</v>
      </c>
      <c r="D9367" s="58" t="s">
        <v>14145</v>
      </c>
      <c r="E9367" s="58" t="s">
        <v>14146</v>
      </c>
      <c r="F9367" s="46" t="s">
        <v>14147</v>
      </c>
      <c r="G9367" s="58" t="s">
        <v>14148</v>
      </c>
      <c r="H9367" s="58" t="s">
        <v>14149</v>
      </c>
      <c r="I9367" s="74">
        <v>0</v>
      </c>
      <c r="J9367" s="46" t="s">
        <v>1508</v>
      </c>
      <c r="K9367" s="75" t="s">
        <v>1509</v>
      </c>
      <c r="L9367" s="76">
        <f t="shared" si="496"/>
        <v>0</v>
      </c>
      <c r="M9367" s="76"/>
      <c r="N9367" s="76"/>
      <c r="O9367" s="76"/>
      <c r="P9367" s="76"/>
      <c r="Q9367" s="76"/>
      <c r="R9367" s="76"/>
      <c r="S9367" s="76"/>
      <c r="T9367" s="76"/>
      <c r="U9367" s="76"/>
      <c r="V9367" s="76"/>
      <c r="W9367" s="76"/>
      <c r="X9367" s="76"/>
      <c r="Y9367" s="677"/>
      <c r="Z9367" s="677"/>
      <c r="AA9367" s="677"/>
      <c r="AB9367" s="677"/>
      <c r="AC9367" s="677"/>
      <c r="AD9367" s="677"/>
      <c r="AE9367" s="677"/>
      <c r="AF9367" s="677"/>
      <c r="AG9367" s="677"/>
      <c r="AH9367" s="677"/>
      <c r="AI9367" s="677"/>
      <c r="AJ9367" s="677"/>
      <c r="AK9367" s="677"/>
      <c r="AL9367" s="677"/>
      <c r="AM9367" s="677"/>
      <c r="AN9367" s="677"/>
      <c r="AO9367" s="677"/>
      <c r="AP9367" s="677"/>
      <c r="AQ9367" s="677"/>
      <c r="AR9367" s="677"/>
      <c r="AS9367" s="677"/>
      <c r="AT9367" s="677"/>
      <c r="AU9367" s="677"/>
      <c r="AV9367" s="677"/>
      <c r="AW9367" s="677"/>
      <c r="AX9367" s="677"/>
      <c r="AY9367" s="677"/>
      <c r="AZ9367" s="677"/>
      <c r="BA9367" s="677"/>
      <c r="BB9367" s="677"/>
      <c r="BC9367" s="677"/>
      <c r="BD9367" s="677"/>
      <c r="BE9367" s="677"/>
      <c r="BF9367" s="677"/>
      <c r="BG9367" s="677"/>
      <c r="BH9367" s="677"/>
      <c r="BI9367" s="677"/>
      <c r="BJ9367" s="677"/>
      <c r="BK9367" s="677"/>
      <c r="BL9367" s="677"/>
      <c r="BM9367" s="677"/>
      <c r="BN9367" s="677"/>
      <c r="BO9367" s="677"/>
      <c r="BP9367" s="677"/>
      <c r="BQ9367" s="677"/>
      <c r="BR9367" s="677"/>
      <c r="BS9367" s="677"/>
      <c r="BT9367" s="677"/>
      <c r="BU9367" s="677"/>
      <c r="BV9367" s="677"/>
      <c r="BW9367" s="677"/>
      <c r="BX9367" s="677"/>
      <c r="BY9367" s="677"/>
      <c r="BZ9367" s="677"/>
      <c r="CA9367" s="677"/>
      <c r="CB9367" s="677"/>
      <c r="CC9367" s="677"/>
      <c r="CD9367" s="677"/>
      <c r="CE9367" s="677"/>
      <c r="CF9367" s="677"/>
      <c r="CG9367" s="677"/>
    </row>
    <row r="9368" spans="1:85">
      <c r="A9368" s="54"/>
      <c r="B9368" s="54"/>
      <c r="C9368" s="54"/>
      <c r="D9368" s="77"/>
      <c r="E9368" s="77"/>
      <c r="F9368" s="54"/>
      <c r="G9368" s="77"/>
      <c r="H9368" s="77"/>
      <c r="I9368" s="79"/>
      <c r="J9368" s="54"/>
      <c r="K9368" s="75" t="s">
        <v>1501</v>
      </c>
      <c r="L9368" s="76">
        <f t="shared" si="496"/>
        <v>0</v>
      </c>
      <c r="M9368" s="76"/>
      <c r="N9368" s="76"/>
      <c r="O9368" s="76"/>
      <c r="P9368" s="76"/>
      <c r="Q9368" s="76"/>
      <c r="R9368" s="76"/>
      <c r="S9368" s="76"/>
      <c r="T9368" s="76"/>
      <c r="U9368" s="76"/>
      <c r="V9368" s="76"/>
      <c r="W9368" s="76"/>
      <c r="X9368" s="76"/>
      <c r="Y9368" s="677"/>
      <c r="Z9368" s="677"/>
      <c r="AA9368" s="677"/>
      <c r="AB9368" s="677"/>
      <c r="AC9368" s="677"/>
      <c r="AD9368" s="677"/>
      <c r="AE9368" s="677"/>
      <c r="AF9368" s="677"/>
      <c r="AG9368" s="677"/>
      <c r="AH9368" s="677"/>
      <c r="AI9368" s="677"/>
      <c r="AJ9368" s="677"/>
      <c r="AK9368" s="677"/>
      <c r="AL9368" s="677"/>
      <c r="AM9368" s="677"/>
      <c r="AN9368" s="677"/>
      <c r="AO9368" s="677"/>
      <c r="AP9368" s="677"/>
      <c r="AQ9368" s="677"/>
      <c r="AR9368" s="677"/>
      <c r="AS9368" s="677"/>
      <c r="AT9368" s="677"/>
      <c r="AU9368" s="677"/>
      <c r="AV9368" s="677"/>
      <c r="AW9368" s="677"/>
      <c r="AX9368" s="677"/>
      <c r="AY9368" s="677"/>
      <c r="AZ9368" s="677"/>
      <c r="BA9368" s="677"/>
      <c r="BB9368" s="677"/>
      <c r="BC9368" s="677"/>
      <c r="BD9368" s="677"/>
      <c r="BE9368" s="677"/>
      <c r="BF9368" s="677"/>
      <c r="BG9368" s="677"/>
      <c r="BH9368" s="677"/>
      <c r="BI9368" s="677"/>
      <c r="BJ9368" s="677"/>
      <c r="BK9368" s="677"/>
      <c r="BL9368" s="677"/>
      <c r="BM9368" s="677"/>
      <c r="BN9368" s="677"/>
      <c r="BO9368" s="677"/>
      <c r="BP9368" s="677"/>
      <c r="BQ9368" s="677"/>
      <c r="BR9368" s="677"/>
      <c r="BS9368" s="677"/>
      <c r="BT9368" s="677"/>
      <c r="BU9368" s="677"/>
      <c r="BV9368" s="677"/>
      <c r="BW9368" s="677"/>
      <c r="BX9368" s="677"/>
      <c r="BY9368" s="677"/>
      <c r="BZ9368" s="677"/>
      <c r="CA9368" s="677"/>
      <c r="CB9368" s="677"/>
      <c r="CC9368" s="677"/>
      <c r="CD9368" s="677"/>
      <c r="CE9368" s="677"/>
      <c r="CF9368" s="677"/>
      <c r="CG9368" s="677"/>
    </row>
    <row r="9369" spans="1:85">
      <c r="A9369" s="54"/>
      <c r="B9369" s="54"/>
      <c r="C9369" s="80"/>
      <c r="D9369" s="81"/>
      <c r="E9369" s="81"/>
      <c r="F9369" s="80"/>
      <c r="G9369" s="81"/>
      <c r="H9369" s="81"/>
      <c r="I9369" s="83"/>
      <c r="J9369" s="80"/>
      <c r="K9369" s="84" t="s">
        <v>1502</v>
      </c>
      <c r="L9369" s="76">
        <f t="shared" si="496"/>
        <v>3</v>
      </c>
      <c r="M9369" s="76"/>
      <c r="N9369" s="76"/>
      <c r="O9369" s="76">
        <v>2</v>
      </c>
      <c r="P9369" s="76"/>
      <c r="Q9369" s="76"/>
      <c r="R9369" s="76"/>
      <c r="S9369" s="76"/>
      <c r="T9369" s="76">
        <v>1</v>
      </c>
      <c r="U9369" s="76"/>
      <c r="V9369" s="76"/>
      <c r="W9369" s="76"/>
      <c r="X9369" s="76"/>
      <c r="Y9369" s="677"/>
      <c r="Z9369" s="677"/>
      <c r="AA9369" s="677"/>
      <c r="AB9369" s="677"/>
      <c r="AC9369" s="677"/>
      <c r="AD9369" s="677"/>
      <c r="AE9369" s="677"/>
      <c r="AF9369" s="677"/>
      <c r="AG9369" s="677"/>
      <c r="AH9369" s="677"/>
      <c r="AI9369" s="677"/>
      <c r="AJ9369" s="677"/>
      <c r="AK9369" s="677"/>
      <c r="AL9369" s="677"/>
      <c r="AM9369" s="677"/>
      <c r="AN9369" s="677"/>
      <c r="AO9369" s="677"/>
      <c r="AP9369" s="677"/>
      <c r="AQ9369" s="677"/>
      <c r="AR9369" s="677"/>
      <c r="AS9369" s="677"/>
      <c r="AT9369" s="677"/>
      <c r="AU9369" s="677"/>
      <c r="AV9369" s="677"/>
      <c r="AW9369" s="677"/>
      <c r="AX9369" s="677"/>
      <c r="AY9369" s="677"/>
      <c r="AZ9369" s="677"/>
      <c r="BA9369" s="677"/>
      <c r="BB9369" s="677"/>
      <c r="BC9369" s="677"/>
      <c r="BD9369" s="677"/>
      <c r="BE9369" s="677"/>
      <c r="BF9369" s="677"/>
      <c r="BG9369" s="677"/>
      <c r="BH9369" s="677"/>
      <c r="BI9369" s="677"/>
      <c r="BJ9369" s="677"/>
      <c r="BK9369" s="677"/>
      <c r="BL9369" s="677"/>
      <c r="BM9369" s="677"/>
      <c r="BN9369" s="677"/>
      <c r="BO9369" s="677"/>
      <c r="BP9369" s="677"/>
      <c r="BQ9369" s="677"/>
      <c r="BR9369" s="677"/>
      <c r="BS9369" s="677"/>
      <c r="BT9369" s="677"/>
      <c r="BU9369" s="677"/>
      <c r="BV9369" s="677"/>
      <c r="BW9369" s="677"/>
      <c r="BX9369" s="677"/>
      <c r="BY9369" s="677"/>
      <c r="BZ9369" s="677"/>
      <c r="CA9369" s="677"/>
      <c r="CB9369" s="677"/>
      <c r="CC9369" s="677"/>
      <c r="CD9369" s="677"/>
      <c r="CE9369" s="677"/>
      <c r="CF9369" s="677"/>
      <c r="CG9369" s="677"/>
    </row>
    <row r="9370" spans="1:85">
      <c r="A9370" s="54"/>
      <c r="B9370" s="54"/>
      <c r="C9370" s="46" t="s">
        <v>33</v>
      </c>
      <c r="D9370" s="58" t="s">
        <v>14150</v>
      </c>
      <c r="E9370" s="58" t="s">
        <v>14151</v>
      </c>
      <c r="F9370" s="46" t="s">
        <v>14152</v>
      </c>
      <c r="G9370" s="58" t="s">
        <v>14153</v>
      </c>
      <c r="H9370" s="58" t="s">
        <v>14154</v>
      </c>
      <c r="I9370" s="74">
        <v>0</v>
      </c>
      <c r="J9370" s="46" t="s">
        <v>1508</v>
      </c>
      <c r="K9370" s="75" t="s">
        <v>1509</v>
      </c>
      <c r="L9370" s="76">
        <f t="shared" si="496"/>
        <v>0</v>
      </c>
      <c r="M9370" s="76"/>
      <c r="N9370" s="76"/>
      <c r="O9370" s="76"/>
      <c r="P9370" s="76"/>
      <c r="Q9370" s="76"/>
      <c r="R9370" s="76"/>
      <c r="S9370" s="76"/>
      <c r="T9370" s="76"/>
      <c r="U9370" s="76"/>
      <c r="V9370" s="76"/>
      <c r="W9370" s="76"/>
      <c r="X9370" s="76"/>
      <c r="Y9370" s="677"/>
      <c r="Z9370" s="677"/>
      <c r="AA9370" s="677"/>
      <c r="AB9370" s="677"/>
      <c r="AC9370" s="677"/>
      <c r="AD9370" s="677"/>
      <c r="AE9370" s="677"/>
      <c r="AF9370" s="677"/>
      <c r="AG9370" s="677"/>
      <c r="AH9370" s="677"/>
      <c r="AI9370" s="677"/>
      <c r="AJ9370" s="677"/>
      <c r="AK9370" s="677"/>
      <c r="AL9370" s="677"/>
      <c r="AM9370" s="677"/>
      <c r="AN9370" s="677"/>
      <c r="AO9370" s="677"/>
      <c r="AP9370" s="677"/>
      <c r="AQ9370" s="677"/>
      <c r="AR9370" s="677"/>
      <c r="AS9370" s="677"/>
      <c r="AT9370" s="677"/>
      <c r="AU9370" s="677"/>
      <c r="AV9370" s="677"/>
      <c r="AW9370" s="677"/>
      <c r="AX9370" s="677"/>
      <c r="AY9370" s="677"/>
      <c r="AZ9370" s="677"/>
      <c r="BA9370" s="677"/>
      <c r="BB9370" s="677"/>
      <c r="BC9370" s="677"/>
      <c r="BD9370" s="677"/>
      <c r="BE9370" s="677"/>
      <c r="BF9370" s="677"/>
      <c r="BG9370" s="677"/>
      <c r="BH9370" s="677"/>
      <c r="BI9370" s="677"/>
      <c r="BJ9370" s="677"/>
      <c r="BK9370" s="677"/>
      <c r="BL9370" s="677"/>
      <c r="BM9370" s="677"/>
      <c r="BN9370" s="677"/>
      <c r="BO9370" s="677"/>
      <c r="BP9370" s="677"/>
      <c r="BQ9370" s="677"/>
      <c r="BR9370" s="677"/>
      <c r="BS9370" s="677"/>
      <c r="BT9370" s="677"/>
      <c r="BU9370" s="677"/>
      <c r="BV9370" s="677"/>
      <c r="BW9370" s="677"/>
      <c r="BX9370" s="677"/>
      <c r="BY9370" s="677"/>
      <c r="BZ9370" s="677"/>
      <c r="CA9370" s="677"/>
      <c r="CB9370" s="677"/>
      <c r="CC9370" s="677"/>
      <c r="CD9370" s="677"/>
      <c r="CE9370" s="677"/>
      <c r="CF9370" s="677"/>
      <c r="CG9370" s="677"/>
    </row>
    <row r="9371" spans="1:85">
      <c r="A9371" s="54"/>
      <c r="B9371" s="54"/>
      <c r="C9371" s="54"/>
      <c r="D9371" s="77"/>
      <c r="E9371" s="77"/>
      <c r="F9371" s="54"/>
      <c r="G9371" s="77"/>
      <c r="H9371" s="77"/>
      <c r="I9371" s="79"/>
      <c r="J9371" s="54"/>
      <c r="K9371" s="75" t="s">
        <v>1501</v>
      </c>
      <c r="L9371" s="76">
        <f t="shared" si="496"/>
        <v>0</v>
      </c>
      <c r="M9371" s="76"/>
      <c r="N9371" s="76"/>
      <c r="O9371" s="76"/>
      <c r="P9371" s="76"/>
      <c r="Q9371" s="76"/>
      <c r="R9371" s="76"/>
      <c r="S9371" s="76"/>
      <c r="T9371" s="76"/>
      <c r="U9371" s="76"/>
      <c r="V9371" s="76"/>
      <c r="W9371" s="76"/>
      <c r="X9371" s="76"/>
      <c r="Y9371" s="677"/>
      <c r="Z9371" s="677"/>
      <c r="AA9371" s="677"/>
      <c r="AB9371" s="677"/>
      <c r="AC9371" s="677"/>
      <c r="AD9371" s="677"/>
      <c r="AE9371" s="677"/>
      <c r="AF9371" s="677"/>
      <c r="AG9371" s="677"/>
      <c r="AH9371" s="677"/>
      <c r="AI9371" s="677"/>
      <c r="AJ9371" s="677"/>
      <c r="AK9371" s="677"/>
      <c r="AL9371" s="677"/>
      <c r="AM9371" s="677"/>
      <c r="AN9371" s="677"/>
      <c r="AO9371" s="677"/>
      <c r="AP9371" s="677"/>
      <c r="AQ9371" s="677"/>
      <c r="AR9371" s="677"/>
      <c r="AS9371" s="677"/>
      <c r="AT9371" s="677"/>
      <c r="AU9371" s="677"/>
      <c r="AV9371" s="677"/>
      <c r="AW9371" s="677"/>
      <c r="AX9371" s="677"/>
      <c r="AY9371" s="677"/>
      <c r="AZ9371" s="677"/>
      <c r="BA9371" s="677"/>
      <c r="BB9371" s="677"/>
      <c r="BC9371" s="677"/>
      <c r="BD9371" s="677"/>
      <c r="BE9371" s="677"/>
      <c r="BF9371" s="677"/>
      <c r="BG9371" s="677"/>
      <c r="BH9371" s="677"/>
      <c r="BI9371" s="677"/>
      <c r="BJ9371" s="677"/>
      <c r="BK9371" s="677"/>
      <c r="BL9371" s="677"/>
      <c r="BM9371" s="677"/>
      <c r="BN9371" s="677"/>
      <c r="BO9371" s="677"/>
      <c r="BP9371" s="677"/>
      <c r="BQ9371" s="677"/>
      <c r="BR9371" s="677"/>
      <c r="BS9371" s="677"/>
      <c r="BT9371" s="677"/>
      <c r="BU9371" s="677"/>
      <c r="BV9371" s="677"/>
      <c r="BW9371" s="677"/>
      <c r="BX9371" s="677"/>
      <c r="BY9371" s="677"/>
      <c r="BZ9371" s="677"/>
      <c r="CA9371" s="677"/>
      <c r="CB9371" s="677"/>
      <c r="CC9371" s="677"/>
      <c r="CD9371" s="677"/>
      <c r="CE9371" s="677"/>
      <c r="CF9371" s="677"/>
      <c r="CG9371" s="677"/>
    </row>
    <row r="9372" spans="1:85">
      <c r="A9372" s="54"/>
      <c r="B9372" s="54"/>
      <c r="C9372" s="80"/>
      <c r="D9372" s="81"/>
      <c r="E9372" s="81"/>
      <c r="F9372" s="80"/>
      <c r="G9372" s="81"/>
      <c r="H9372" s="81"/>
      <c r="I9372" s="83"/>
      <c r="J9372" s="80"/>
      <c r="K9372" s="84" t="s">
        <v>1502</v>
      </c>
      <c r="L9372" s="76">
        <f t="shared" si="496"/>
        <v>2</v>
      </c>
      <c r="M9372" s="76"/>
      <c r="N9372" s="76"/>
      <c r="O9372" s="76">
        <v>1</v>
      </c>
      <c r="P9372" s="76"/>
      <c r="Q9372" s="76"/>
      <c r="R9372" s="76"/>
      <c r="S9372" s="76"/>
      <c r="T9372" s="76">
        <v>1</v>
      </c>
      <c r="U9372" s="76"/>
      <c r="V9372" s="76"/>
      <c r="W9372" s="76"/>
      <c r="X9372" s="76"/>
      <c r="Y9372" s="677"/>
      <c r="Z9372" s="677"/>
      <c r="AA9372" s="677"/>
      <c r="AB9372" s="677"/>
      <c r="AC9372" s="677"/>
      <c r="AD9372" s="677"/>
      <c r="AE9372" s="677"/>
      <c r="AF9372" s="677"/>
      <c r="AG9372" s="677"/>
      <c r="AH9372" s="677"/>
      <c r="AI9372" s="677"/>
      <c r="AJ9372" s="677"/>
      <c r="AK9372" s="677"/>
      <c r="AL9372" s="677"/>
      <c r="AM9372" s="677"/>
      <c r="AN9372" s="677"/>
      <c r="AO9372" s="677"/>
      <c r="AP9372" s="677"/>
      <c r="AQ9372" s="677"/>
      <c r="AR9372" s="677"/>
      <c r="AS9372" s="677"/>
      <c r="AT9372" s="677"/>
      <c r="AU9372" s="677"/>
      <c r="AV9372" s="677"/>
      <c r="AW9372" s="677"/>
      <c r="AX9372" s="677"/>
      <c r="AY9372" s="677"/>
      <c r="AZ9372" s="677"/>
      <c r="BA9372" s="677"/>
      <c r="BB9372" s="677"/>
      <c r="BC9372" s="677"/>
      <c r="BD9372" s="677"/>
      <c r="BE9372" s="677"/>
      <c r="BF9372" s="677"/>
      <c r="BG9372" s="677"/>
      <c r="BH9372" s="677"/>
      <c r="BI9372" s="677"/>
      <c r="BJ9372" s="677"/>
      <c r="BK9372" s="677"/>
      <c r="BL9372" s="677"/>
      <c r="BM9372" s="677"/>
      <c r="BN9372" s="677"/>
      <c r="BO9372" s="677"/>
      <c r="BP9372" s="677"/>
      <c r="BQ9372" s="677"/>
      <c r="BR9372" s="677"/>
      <c r="BS9372" s="677"/>
      <c r="BT9372" s="677"/>
      <c r="BU9372" s="677"/>
      <c r="BV9372" s="677"/>
      <c r="BW9372" s="677"/>
      <c r="BX9372" s="677"/>
      <c r="BY9372" s="677"/>
      <c r="BZ9372" s="677"/>
      <c r="CA9372" s="677"/>
      <c r="CB9372" s="677"/>
      <c r="CC9372" s="677"/>
      <c r="CD9372" s="677"/>
      <c r="CE9372" s="677"/>
      <c r="CF9372" s="677"/>
      <c r="CG9372" s="677"/>
    </row>
    <row r="9373" spans="1:85">
      <c r="A9373" s="54"/>
      <c r="B9373" s="54"/>
      <c r="C9373" s="46" t="s">
        <v>33</v>
      </c>
      <c r="D9373" s="58" t="s">
        <v>14126</v>
      </c>
      <c r="E9373" s="58" t="s">
        <v>14155</v>
      </c>
      <c r="F9373" s="46" t="s">
        <v>14128</v>
      </c>
      <c r="G9373" s="58" t="s">
        <v>14129</v>
      </c>
      <c r="H9373" s="58" t="s">
        <v>14130</v>
      </c>
      <c r="I9373" s="74">
        <v>4187</v>
      </c>
      <c r="J9373" s="46" t="s">
        <v>1508</v>
      </c>
      <c r="K9373" s="75" t="s">
        <v>1509</v>
      </c>
      <c r="L9373" s="76">
        <f t="shared" si="496"/>
        <v>6</v>
      </c>
      <c r="M9373" s="76">
        <v>1</v>
      </c>
      <c r="N9373" s="76">
        <v>2</v>
      </c>
      <c r="O9373" s="76"/>
      <c r="P9373" s="76">
        <v>1</v>
      </c>
      <c r="Q9373" s="76"/>
      <c r="R9373" s="76"/>
      <c r="S9373" s="76">
        <v>2</v>
      </c>
      <c r="T9373" s="76"/>
      <c r="U9373" s="76"/>
      <c r="V9373" s="76"/>
      <c r="W9373" s="76"/>
      <c r="X9373" s="76"/>
      <c r="Y9373" s="677"/>
      <c r="Z9373" s="677"/>
      <c r="AA9373" s="677"/>
      <c r="AB9373" s="677"/>
      <c r="AC9373" s="677"/>
      <c r="AD9373" s="677"/>
      <c r="AE9373" s="677"/>
      <c r="AF9373" s="677"/>
      <c r="AG9373" s="677"/>
      <c r="AH9373" s="677"/>
      <c r="AI9373" s="677"/>
      <c r="AJ9373" s="677"/>
      <c r="AK9373" s="677"/>
      <c r="AL9373" s="677"/>
      <c r="AM9373" s="677"/>
      <c r="AN9373" s="677"/>
      <c r="AO9373" s="677"/>
      <c r="AP9373" s="677"/>
      <c r="AQ9373" s="677"/>
      <c r="AR9373" s="677"/>
      <c r="AS9373" s="677"/>
      <c r="AT9373" s="677"/>
      <c r="AU9373" s="677"/>
      <c r="AV9373" s="677"/>
      <c r="AW9373" s="677"/>
      <c r="AX9373" s="677"/>
      <c r="AY9373" s="677"/>
      <c r="AZ9373" s="677"/>
      <c r="BA9373" s="677"/>
      <c r="BB9373" s="677"/>
      <c r="BC9373" s="677"/>
      <c r="BD9373" s="677"/>
      <c r="BE9373" s="677"/>
      <c r="BF9373" s="677"/>
      <c r="BG9373" s="677"/>
      <c r="BH9373" s="677"/>
      <c r="BI9373" s="677"/>
      <c r="BJ9373" s="677"/>
      <c r="BK9373" s="677"/>
      <c r="BL9373" s="677"/>
      <c r="BM9373" s="677"/>
      <c r="BN9373" s="677"/>
      <c r="BO9373" s="677"/>
      <c r="BP9373" s="677"/>
      <c r="BQ9373" s="677"/>
      <c r="BR9373" s="677"/>
      <c r="BS9373" s="677"/>
      <c r="BT9373" s="677"/>
      <c r="BU9373" s="677"/>
      <c r="BV9373" s="677"/>
      <c r="BW9373" s="677"/>
      <c r="BX9373" s="677"/>
      <c r="BY9373" s="677"/>
      <c r="BZ9373" s="677"/>
      <c r="CA9373" s="677"/>
      <c r="CB9373" s="677"/>
      <c r="CC9373" s="677"/>
      <c r="CD9373" s="677"/>
      <c r="CE9373" s="677"/>
      <c r="CF9373" s="677"/>
      <c r="CG9373" s="677"/>
    </row>
    <row r="9374" spans="1:85">
      <c r="A9374" s="54"/>
      <c r="B9374" s="54"/>
      <c r="C9374" s="54"/>
      <c r="D9374" s="77"/>
      <c r="E9374" s="77"/>
      <c r="F9374" s="54"/>
      <c r="G9374" s="77"/>
      <c r="H9374" s="77"/>
      <c r="I9374" s="79"/>
      <c r="J9374" s="54"/>
      <c r="K9374" s="75" t="s">
        <v>1501</v>
      </c>
      <c r="L9374" s="76">
        <f t="shared" ref="L9374:L9417" si="497">SUM(M9374:X9374)</f>
        <v>0</v>
      </c>
      <c r="M9374" s="76"/>
      <c r="N9374" s="76"/>
      <c r="O9374" s="76"/>
      <c r="P9374" s="76"/>
      <c r="Q9374" s="76"/>
      <c r="R9374" s="76"/>
      <c r="S9374" s="76"/>
      <c r="T9374" s="76"/>
      <c r="U9374" s="76"/>
      <c r="V9374" s="76"/>
      <c r="W9374" s="76"/>
      <c r="X9374" s="76"/>
      <c r="Y9374" s="677"/>
      <c r="Z9374" s="677"/>
      <c r="AA9374" s="677"/>
      <c r="AB9374" s="677"/>
      <c r="AC9374" s="677"/>
      <c r="AD9374" s="677"/>
      <c r="AE9374" s="677"/>
      <c r="AF9374" s="677"/>
      <c r="AG9374" s="677"/>
      <c r="AH9374" s="677"/>
      <c r="AI9374" s="677"/>
      <c r="AJ9374" s="677"/>
      <c r="AK9374" s="677"/>
      <c r="AL9374" s="677"/>
      <c r="AM9374" s="677"/>
      <c r="AN9374" s="677"/>
      <c r="AO9374" s="677"/>
      <c r="AP9374" s="677"/>
      <c r="AQ9374" s="677"/>
      <c r="AR9374" s="677"/>
      <c r="AS9374" s="677"/>
      <c r="AT9374" s="677"/>
      <c r="AU9374" s="677"/>
      <c r="AV9374" s="677"/>
      <c r="AW9374" s="677"/>
      <c r="AX9374" s="677"/>
      <c r="AY9374" s="677"/>
      <c r="AZ9374" s="677"/>
      <c r="BA9374" s="677"/>
      <c r="BB9374" s="677"/>
      <c r="BC9374" s="677"/>
      <c r="BD9374" s="677"/>
      <c r="BE9374" s="677"/>
      <c r="BF9374" s="677"/>
      <c r="BG9374" s="677"/>
      <c r="BH9374" s="677"/>
      <c r="BI9374" s="677"/>
      <c r="BJ9374" s="677"/>
      <c r="BK9374" s="677"/>
      <c r="BL9374" s="677"/>
      <c r="BM9374" s="677"/>
      <c r="BN9374" s="677"/>
      <c r="BO9374" s="677"/>
      <c r="BP9374" s="677"/>
      <c r="BQ9374" s="677"/>
      <c r="BR9374" s="677"/>
      <c r="BS9374" s="677"/>
      <c r="BT9374" s="677"/>
      <c r="BU9374" s="677"/>
      <c r="BV9374" s="677"/>
      <c r="BW9374" s="677"/>
      <c r="BX9374" s="677"/>
      <c r="BY9374" s="677"/>
      <c r="BZ9374" s="677"/>
      <c r="CA9374" s="677"/>
      <c r="CB9374" s="677"/>
      <c r="CC9374" s="677"/>
      <c r="CD9374" s="677"/>
      <c r="CE9374" s="677"/>
      <c r="CF9374" s="677"/>
      <c r="CG9374" s="677"/>
    </row>
    <row r="9375" spans="1:85">
      <c r="A9375" s="54"/>
      <c r="B9375" s="54"/>
      <c r="C9375" s="80"/>
      <c r="D9375" s="81"/>
      <c r="E9375" s="81"/>
      <c r="F9375" s="80"/>
      <c r="G9375" s="81"/>
      <c r="H9375" s="81"/>
      <c r="I9375" s="83"/>
      <c r="J9375" s="80"/>
      <c r="K9375" s="84" t="s">
        <v>1502</v>
      </c>
      <c r="L9375" s="76">
        <f t="shared" si="497"/>
        <v>0</v>
      </c>
      <c r="M9375" s="76"/>
      <c r="N9375" s="76"/>
      <c r="O9375" s="76"/>
      <c r="P9375" s="76"/>
      <c r="Q9375" s="76"/>
      <c r="R9375" s="76"/>
      <c r="S9375" s="76"/>
      <c r="T9375" s="76"/>
      <c r="U9375" s="76"/>
      <c r="V9375" s="76"/>
      <c r="W9375" s="76"/>
      <c r="X9375" s="76"/>
      <c r="Y9375" s="677"/>
      <c r="Z9375" s="677"/>
      <c r="AA9375" s="677"/>
      <c r="AB9375" s="677"/>
      <c r="AC9375" s="677"/>
      <c r="AD9375" s="677"/>
      <c r="AE9375" s="677"/>
      <c r="AF9375" s="677"/>
      <c r="AG9375" s="677"/>
      <c r="AH9375" s="677"/>
      <c r="AI9375" s="677"/>
      <c r="AJ9375" s="677"/>
      <c r="AK9375" s="677"/>
      <c r="AL9375" s="677"/>
      <c r="AM9375" s="677"/>
      <c r="AN9375" s="677"/>
      <c r="AO9375" s="677"/>
      <c r="AP9375" s="677"/>
      <c r="AQ9375" s="677"/>
      <c r="AR9375" s="677"/>
      <c r="AS9375" s="677"/>
      <c r="AT9375" s="677"/>
      <c r="AU9375" s="677"/>
      <c r="AV9375" s="677"/>
      <c r="AW9375" s="677"/>
      <c r="AX9375" s="677"/>
      <c r="AY9375" s="677"/>
      <c r="AZ9375" s="677"/>
      <c r="BA9375" s="677"/>
      <c r="BB9375" s="677"/>
      <c r="BC9375" s="677"/>
      <c r="BD9375" s="677"/>
      <c r="BE9375" s="677"/>
      <c r="BF9375" s="677"/>
      <c r="BG9375" s="677"/>
      <c r="BH9375" s="677"/>
      <c r="BI9375" s="677"/>
      <c r="BJ9375" s="677"/>
      <c r="BK9375" s="677"/>
      <c r="BL9375" s="677"/>
      <c r="BM9375" s="677"/>
      <c r="BN9375" s="677"/>
      <c r="BO9375" s="677"/>
      <c r="BP9375" s="677"/>
      <c r="BQ9375" s="677"/>
      <c r="BR9375" s="677"/>
      <c r="BS9375" s="677"/>
      <c r="BT9375" s="677"/>
      <c r="BU9375" s="677"/>
      <c r="BV9375" s="677"/>
      <c r="BW9375" s="677"/>
      <c r="BX9375" s="677"/>
      <c r="BY9375" s="677"/>
      <c r="BZ9375" s="677"/>
      <c r="CA9375" s="677"/>
      <c r="CB9375" s="677"/>
      <c r="CC9375" s="677"/>
      <c r="CD9375" s="677"/>
      <c r="CE9375" s="677"/>
      <c r="CF9375" s="677"/>
      <c r="CG9375" s="677"/>
    </row>
    <row r="9376" spans="1:85">
      <c r="A9376" s="54"/>
      <c r="B9376" s="54"/>
      <c r="C9376" s="46" t="s">
        <v>33</v>
      </c>
      <c r="D9376" s="58" t="s">
        <v>14156</v>
      </c>
      <c r="E9376" s="58" t="s">
        <v>14157</v>
      </c>
      <c r="F9376" s="46" t="s">
        <v>14158</v>
      </c>
      <c r="G9376" s="58" t="s">
        <v>14159</v>
      </c>
      <c r="H9376" s="58" t="s">
        <v>14160</v>
      </c>
      <c r="I9376" s="74">
        <v>0</v>
      </c>
      <c r="J9376" s="46" t="s">
        <v>1508</v>
      </c>
      <c r="K9376" s="75" t="s">
        <v>1509</v>
      </c>
      <c r="L9376" s="76">
        <f t="shared" si="497"/>
        <v>0</v>
      </c>
      <c r="M9376" s="76"/>
      <c r="N9376" s="76"/>
      <c r="O9376" s="76"/>
      <c r="P9376" s="76"/>
      <c r="Q9376" s="76"/>
      <c r="R9376" s="76"/>
      <c r="S9376" s="76"/>
      <c r="T9376" s="76"/>
      <c r="U9376" s="76"/>
      <c r="V9376" s="76"/>
      <c r="W9376" s="76"/>
      <c r="X9376" s="76"/>
      <c r="Y9376" s="677"/>
      <c r="Z9376" s="677"/>
      <c r="AA9376" s="677"/>
      <c r="AB9376" s="677"/>
      <c r="AC9376" s="677"/>
      <c r="AD9376" s="677"/>
      <c r="AE9376" s="677"/>
      <c r="AF9376" s="677"/>
      <c r="AG9376" s="677"/>
      <c r="AH9376" s="677"/>
      <c r="AI9376" s="677"/>
      <c r="AJ9376" s="677"/>
      <c r="AK9376" s="677"/>
      <c r="AL9376" s="677"/>
      <c r="AM9376" s="677"/>
      <c r="AN9376" s="677"/>
      <c r="AO9376" s="677"/>
      <c r="AP9376" s="677"/>
      <c r="AQ9376" s="677"/>
      <c r="AR9376" s="677"/>
      <c r="AS9376" s="677"/>
      <c r="AT9376" s="677"/>
      <c r="AU9376" s="677"/>
      <c r="AV9376" s="677"/>
      <c r="AW9376" s="677"/>
      <c r="AX9376" s="677"/>
      <c r="AY9376" s="677"/>
      <c r="AZ9376" s="677"/>
      <c r="BA9376" s="677"/>
      <c r="BB9376" s="677"/>
      <c r="BC9376" s="677"/>
      <c r="BD9376" s="677"/>
      <c r="BE9376" s="677"/>
      <c r="BF9376" s="677"/>
      <c r="BG9376" s="677"/>
      <c r="BH9376" s="677"/>
      <c r="BI9376" s="677"/>
      <c r="BJ9376" s="677"/>
      <c r="BK9376" s="677"/>
      <c r="BL9376" s="677"/>
      <c r="BM9376" s="677"/>
      <c r="BN9376" s="677"/>
      <c r="BO9376" s="677"/>
      <c r="BP9376" s="677"/>
      <c r="BQ9376" s="677"/>
      <c r="BR9376" s="677"/>
      <c r="BS9376" s="677"/>
      <c r="BT9376" s="677"/>
      <c r="BU9376" s="677"/>
      <c r="BV9376" s="677"/>
      <c r="BW9376" s="677"/>
      <c r="BX9376" s="677"/>
      <c r="BY9376" s="677"/>
      <c r="BZ9376" s="677"/>
      <c r="CA9376" s="677"/>
      <c r="CB9376" s="677"/>
      <c r="CC9376" s="677"/>
      <c r="CD9376" s="677"/>
      <c r="CE9376" s="677"/>
      <c r="CF9376" s="677"/>
      <c r="CG9376" s="677"/>
    </row>
    <row r="9377" spans="1:85">
      <c r="A9377" s="54"/>
      <c r="B9377" s="54"/>
      <c r="C9377" s="54"/>
      <c r="D9377" s="77"/>
      <c r="E9377" s="77"/>
      <c r="F9377" s="54"/>
      <c r="G9377" s="77"/>
      <c r="H9377" s="77"/>
      <c r="I9377" s="79"/>
      <c r="J9377" s="54"/>
      <c r="K9377" s="75" t="s">
        <v>1501</v>
      </c>
      <c r="L9377" s="76">
        <f t="shared" si="497"/>
        <v>6</v>
      </c>
      <c r="M9377" s="76">
        <v>4</v>
      </c>
      <c r="N9377" s="76">
        <v>2</v>
      </c>
      <c r="O9377" s="76"/>
      <c r="P9377" s="76"/>
      <c r="Q9377" s="76"/>
      <c r="R9377" s="76"/>
      <c r="S9377" s="76"/>
      <c r="T9377" s="76"/>
      <c r="U9377" s="76"/>
      <c r="V9377" s="76"/>
      <c r="W9377" s="76"/>
      <c r="X9377" s="76"/>
      <c r="Y9377" s="677"/>
      <c r="Z9377" s="677"/>
      <c r="AA9377" s="677"/>
      <c r="AB9377" s="677"/>
      <c r="AC9377" s="677"/>
      <c r="AD9377" s="677"/>
      <c r="AE9377" s="677"/>
      <c r="AF9377" s="677"/>
      <c r="AG9377" s="677"/>
      <c r="AH9377" s="677"/>
      <c r="AI9377" s="677"/>
      <c r="AJ9377" s="677"/>
      <c r="AK9377" s="677"/>
      <c r="AL9377" s="677"/>
      <c r="AM9377" s="677"/>
      <c r="AN9377" s="677"/>
      <c r="AO9377" s="677"/>
      <c r="AP9377" s="677"/>
      <c r="AQ9377" s="677"/>
      <c r="AR9377" s="677"/>
      <c r="AS9377" s="677"/>
      <c r="AT9377" s="677"/>
      <c r="AU9377" s="677"/>
      <c r="AV9377" s="677"/>
      <c r="AW9377" s="677"/>
      <c r="AX9377" s="677"/>
      <c r="AY9377" s="677"/>
      <c r="AZ9377" s="677"/>
      <c r="BA9377" s="677"/>
      <c r="BB9377" s="677"/>
      <c r="BC9377" s="677"/>
      <c r="BD9377" s="677"/>
      <c r="BE9377" s="677"/>
      <c r="BF9377" s="677"/>
      <c r="BG9377" s="677"/>
      <c r="BH9377" s="677"/>
      <c r="BI9377" s="677"/>
      <c r="BJ9377" s="677"/>
      <c r="BK9377" s="677"/>
      <c r="BL9377" s="677"/>
      <c r="BM9377" s="677"/>
      <c r="BN9377" s="677"/>
      <c r="BO9377" s="677"/>
      <c r="BP9377" s="677"/>
      <c r="BQ9377" s="677"/>
      <c r="BR9377" s="677"/>
      <c r="BS9377" s="677"/>
      <c r="BT9377" s="677"/>
      <c r="BU9377" s="677"/>
      <c r="BV9377" s="677"/>
      <c r="BW9377" s="677"/>
      <c r="BX9377" s="677"/>
      <c r="BY9377" s="677"/>
      <c r="BZ9377" s="677"/>
      <c r="CA9377" s="677"/>
      <c r="CB9377" s="677"/>
      <c r="CC9377" s="677"/>
      <c r="CD9377" s="677"/>
      <c r="CE9377" s="677"/>
      <c r="CF9377" s="677"/>
      <c r="CG9377" s="677"/>
    </row>
    <row r="9378" spans="1:85">
      <c r="A9378" s="54"/>
      <c r="B9378" s="54"/>
      <c r="C9378" s="80"/>
      <c r="D9378" s="81"/>
      <c r="E9378" s="81"/>
      <c r="F9378" s="80"/>
      <c r="G9378" s="81"/>
      <c r="H9378" s="81"/>
      <c r="I9378" s="83"/>
      <c r="J9378" s="80"/>
      <c r="K9378" s="84" t="s">
        <v>1502</v>
      </c>
      <c r="L9378" s="76">
        <f t="shared" si="497"/>
        <v>0</v>
      </c>
      <c r="M9378" s="76"/>
      <c r="N9378" s="76"/>
      <c r="O9378" s="76"/>
      <c r="P9378" s="76"/>
      <c r="Q9378" s="76"/>
      <c r="R9378" s="76"/>
      <c r="S9378" s="76"/>
      <c r="T9378" s="76"/>
      <c r="U9378" s="76"/>
      <c r="V9378" s="76"/>
      <c r="W9378" s="76"/>
      <c r="X9378" s="76"/>
      <c r="Y9378" s="677"/>
      <c r="Z9378" s="677"/>
      <c r="AA9378" s="677"/>
      <c r="AB9378" s="677"/>
      <c r="AC9378" s="677"/>
      <c r="AD9378" s="677"/>
      <c r="AE9378" s="677"/>
      <c r="AF9378" s="677"/>
      <c r="AG9378" s="677"/>
      <c r="AH9378" s="677"/>
      <c r="AI9378" s="677"/>
      <c r="AJ9378" s="677"/>
      <c r="AK9378" s="677"/>
      <c r="AL9378" s="677"/>
      <c r="AM9378" s="677"/>
      <c r="AN9378" s="677"/>
      <c r="AO9378" s="677"/>
      <c r="AP9378" s="677"/>
      <c r="AQ9378" s="677"/>
      <c r="AR9378" s="677"/>
      <c r="AS9378" s="677"/>
      <c r="AT9378" s="677"/>
      <c r="AU9378" s="677"/>
      <c r="AV9378" s="677"/>
      <c r="AW9378" s="677"/>
      <c r="AX9378" s="677"/>
      <c r="AY9378" s="677"/>
      <c r="AZ9378" s="677"/>
      <c r="BA9378" s="677"/>
      <c r="BB9378" s="677"/>
      <c r="BC9378" s="677"/>
      <c r="BD9378" s="677"/>
      <c r="BE9378" s="677"/>
      <c r="BF9378" s="677"/>
      <c r="BG9378" s="677"/>
      <c r="BH9378" s="677"/>
      <c r="BI9378" s="677"/>
      <c r="BJ9378" s="677"/>
      <c r="BK9378" s="677"/>
      <c r="BL9378" s="677"/>
      <c r="BM9378" s="677"/>
      <c r="BN9378" s="677"/>
      <c r="BO9378" s="677"/>
      <c r="BP9378" s="677"/>
      <c r="BQ9378" s="677"/>
      <c r="BR9378" s="677"/>
      <c r="BS9378" s="677"/>
      <c r="BT9378" s="677"/>
      <c r="BU9378" s="677"/>
      <c r="BV9378" s="677"/>
      <c r="BW9378" s="677"/>
      <c r="BX9378" s="677"/>
      <c r="BY9378" s="677"/>
      <c r="BZ9378" s="677"/>
      <c r="CA9378" s="677"/>
      <c r="CB9378" s="677"/>
      <c r="CC9378" s="677"/>
      <c r="CD9378" s="677"/>
      <c r="CE9378" s="677"/>
      <c r="CF9378" s="677"/>
      <c r="CG9378" s="677"/>
    </row>
    <row r="9379" spans="1:85">
      <c r="A9379" s="54"/>
      <c r="B9379" s="54"/>
      <c r="C9379" s="46" t="s">
        <v>33</v>
      </c>
      <c r="D9379" s="58" t="s">
        <v>14161</v>
      </c>
      <c r="E9379" s="58" t="s">
        <v>14162</v>
      </c>
      <c r="F9379" s="46" t="s">
        <v>14163</v>
      </c>
      <c r="G9379" s="58" t="s">
        <v>14164</v>
      </c>
      <c r="H9379" s="58" t="s">
        <v>14165</v>
      </c>
      <c r="I9379" s="74">
        <v>851</v>
      </c>
      <c r="J9379" s="46" t="s">
        <v>1508</v>
      </c>
      <c r="K9379" s="75" t="s">
        <v>1509</v>
      </c>
      <c r="L9379" s="76">
        <f t="shared" si="497"/>
        <v>0</v>
      </c>
      <c r="M9379" s="76"/>
      <c r="N9379" s="76"/>
      <c r="O9379" s="76"/>
      <c r="P9379" s="76"/>
      <c r="Q9379" s="76"/>
      <c r="R9379" s="76"/>
      <c r="S9379" s="76"/>
      <c r="T9379" s="76"/>
      <c r="U9379" s="76"/>
      <c r="V9379" s="76"/>
      <c r="W9379" s="76"/>
      <c r="X9379" s="76"/>
      <c r="Y9379" s="677"/>
      <c r="Z9379" s="677"/>
      <c r="AA9379" s="677"/>
      <c r="AB9379" s="677"/>
      <c r="AC9379" s="677"/>
      <c r="AD9379" s="677"/>
      <c r="AE9379" s="677"/>
      <c r="AF9379" s="677"/>
      <c r="AG9379" s="677"/>
      <c r="AH9379" s="677"/>
      <c r="AI9379" s="677"/>
      <c r="AJ9379" s="677"/>
      <c r="AK9379" s="677"/>
      <c r="AL9379" s="677"/>
      <c r="AM9379" s="677"/>
      <c r="AN9379" s="677"/>
      <c r="AO9379" s="677"/>
      <c r="AP9379" s="677"/>
      <c r="AQ9379" s="677"/>
      <c r="AR9379" s="677"/>
      <c r="AS9379" s="677"/>
      <c r="AT9379" s="677"/>
      <c r="AU9379" s="677"/>
      <c r="AV9379" s="677"/>
      <c r="AW9379" s="677"/>
      <c r="AX9379" s="677"/>
      <c r="AY9379" s="677"/>
      <c r="AZ9379" s="677"/>
      <c r="BA9379" s="677"/>
      <c r="BB9379" s="677"/>
      <c r="BC9379" s="677"/>
      <c r="BD9379" s="677"/>
      <c r="BE9379" s="677"/>
      <c r="BF9379" s="677"/>
      <c r="BG9379" s="677"/>
      <c r="BH9379" s="677"/>
      <c r="BI9379" s="677"/>
      <c r="BJ9379" s="677"/>
      <c r="BK9379" s="677"/>
      <c r="BL9379" s="677"/>
      <c r="BM9379" s="677"/>
      <c r="BN9379" s="677"/>
      <c r="BO9379" s="677"/>
      <c r="BP9379" s="677"/>
      <c r="BQ9379" s="677"/>
      <c r="BR9379" s="677"/>
      <c r="BS9379" s="677"/>
      <c r="BT9379" s="677"/>
      <c r="BU9379" s="677"/>
      <c r="BV9379" s="677"/>
      <c r="BW9379" s="677"/>
      <c r="BX9379" s="677"/>
      <c r="BY9379" s="677"/>
      <c r="BZ9379" s="677"/>
      <c r="CA9379" s="677"/>
      <c r="CB9379" s="677"/>
      <c r="CC9379" s="677"/>
      <c r="CD9379" s="677"/>
      <c r="CE9379" s="677"/>
      <c r="CF9379" s="677"/>
      <c r="CG9379" s="677"/>
    </row>
    <row r="9380" spans="1:85">
      <c r="A9380" s="54"/>
      <c r="B9380" s="54"/>
      <c r="C9380" s="54"/>
      <c r="D9380" s="77"/>
      <c r="E9380" s="77"/>
      <c r="F9380" s="54"/>
      <c r="G9380" s="77"/>
      <c r="H9380" s="77"/>
      <c r="I9380" s="79"/>
      <c r="J9380" s="54"/>
      <c r="K9380" s="75" t="s">
        <v>1501</v>
      </c>
      <c r="L9380" s="76">
        <f t="shared" si="497"/>
        <v>0</v>
      </c>
      <c r="M9380" s="76"/>
      <c r="N9380" s="76"/>
      <c r="O9380" s="76"/>
      <c r="P9380" s="76"/>
      <c r="Q9380" s="76"/>
      <c r="R9380" s="76"/>
      <c r="S9380" s="76"/>
      <c r="T9380" s="76"/>
      <c r="U9380" s="76"/>
      <c r="V9380" s="76"/>
      <c r="W9380" s="76"/>
      <c r="X9380" s="76"/>
      <c r="Y9380" s="677"/>
      <c r="Z9380" s="677"/>
      <c r="AA9380" s="677"/>
      <c r="AB9380" s="677"/>
      <c r="AC9380" s="677"/>
      <c r="AD9380" s="677"/>
      <c r="AE9380" s="677"/>
      <c r="AF9380" s="677"/>
      <c r="AG9380" s="677"/>
      <c r="AH9380" s="677"/>
      <c r="AI9380" s="677"/>
      <c r="AJ9380" s="677"/>
      <c r="AK9380" s="677"/>
      <c r="AL9380" s="677"/>
      <c r="AM9380" s="677"/>
      <c r="AN9380" s="677"/>
      <c r="AO9380" s="677"/>
      <c r="AP9380" s="677"/>
      <c r="AQ9380" s="677"/>
      <c r="AR9380" s="677"/>
      <c r="AS9380" s="677"/>
      <c r="AT9380" s="677"/>
      <c r="AU9380" s="677"/>
      <c r="AV9380" s="677"/>
      <c r="AW9380" s="677"/>
      <c r="AX9380" s="677"/>
      <c r="AY9380" s="677"/>
      <c r="AZ9380" s="677"/>
      <c r="BA9380" s="677"/>
      <c r="BB9380" s="677"/>
      <c r="BC9380" s="677"/>
      <c r="BD9380" s="677"/>
      <c r="BE9380" s="677"/>
      <c r="BF9380" s="677"/>
      <c r="BG9380" s="677"/>
      <c r="BH9380" s="677"/>
      <c r="BI9380" s="677"/>
      <c r="BJ9380" s="677"/>
      <c r="BK9380" s="677"/>
      <c r="BL9380" s="677"/>
      <c r="BM9380" s="677"/>
      <c r="BN9380" s="677"/>
      <c r="BO9380" s="677"/>
      <c r="BP9380" s="677"/>
      <c r="BQ9380" s="677"/>
      <c r="BR9380" s="677"/>
      <c r="BS9380" s="677"/>
      <c r="BT9380" s="677"/>
      <c r="BU9380" s="677"/>
      <c r="BV9380" s="677"/>
      <c r="BW9380" s="677"/>
      <c r="BX9380" s="677"/>
      <c r="BY9380" s="677"/>
      <c r="BZ9380" s="677"/>
      <c r="CA9380" s="677"/>
      <c r="CB9380" s="677"/>
      <c r="CC9380" s="677"/>
      <c r="CD9380" s="677"/>
      <c r="CE9380" s="677"/>
      <c r="CF9380" s="677"/>
      <c r="CG9380" s="677"/>
    </row>
    <row r="9381" spans="1:85">
      <c r="A9381" s="54"/>
      <c r="B9381" s="54"/>
      <c r="C9381" s="80"/>
      <c r="D9381" s="81"/>
      <c r="E9381" s="81"/>
      <c r="F9381" s="80"/>
      <c r="G9381" s="81"/>
      <c r="H9381" s="81"/>
      <c r="I9381" s="83"/>
      <c r="J9381" s="80"/>
      <c r="K9381" s="84" t="s">
        <v>1502</v>
      </c>
      <c r="L9381" s="76">
        <f t="shared" si="497"/>
        <v>2</v>
      </c>
      <c r="M9381" s="76">
        <v>2</v>
      </c>
      <c r="N9381" s="76"/>
      <c r="O9381" s="76"/>
      <c r="P9381" s="76"/>
      <c r="Q9381" s="76"/>
      <c r="R9381" s="76"/>
      <c r="S9381" s="76"/>
      <c r="T9381" s="76"/>
      <c r="U9381" s="76"/>
      <c r="V9381" s="76"/>
      <c r="W9381" s="76"/>
      <c r="X9381" s="76"/>
      <c r="Y9381" s="677"/>
      <c r="Z9381" s="677"/>
      <c r="AA9381" s="677"/>
      <c r="AB9381" s="677"/>
      <c r="AC9381" s="677"/>
      <c r="AD9381" s="677"/>
      <c r="AE9381" s="677"/>
      <c r="AF9381" s="677"/>
      <c r="AG9381" s="677"/>
      <c r="AH9381" s="677"/>
      <c r="AI9381" s="677"/>
      <c r="AJ9381" s="677"/>
      <c r="AK9381" s="677"/>
      <c r="AL9381" s="677"/>
      <c r="AM9381" s="677"/>
      <c r="AN9381" s="677"/>
      <c r="AO9381" s="677"/>
      <c r="AP9381" s="677"/>
      <c r="AQ9381" s="677"/>
      <c r="AR9381" s="677"/>
      <c r="AS9381" s="677"/>
      <c r="AT9381" s="677"/>
      <c r="AU9381" s="677"/>
      <c r="AV9381" s="677"/>
      <c r="AW9381" s="677"/>
      <c r="AX9381" s="677"/>
      <c r="AY9381" s="677"/>
      <c r="AZ9381" s="677"/>
      <c r="BA9381" s="677"/>
      <c r="BB9381" s="677"/>
      <c r="BC9381" s="677"/>
      <c r="BD9381" s="677"/>
      <c r="BE9381" s="677"/>
      <c r="BF9381" s="677"/>
      <c r="BG9381" s="677"/>
      <c r="BH9381" s="677"/>
      <c r="BI9381" s="677"/>
      <c r="BJ9381" s="677"/>
      <c r="BK9381" s="677"/>
      <c r="BL9381" s="677"/>
      <c r="BM9381" s="677"/>
      <c r="BN9381" s="677"/>
      <c r="BO9381" s="677"/>
      <c r="BP9381" s="677"/>
      <c r="BQ9381" s="677"/>
      <c r="BR9381" s="677"/>
      <c r="BS9381" s="677"/>
      <c r="BT9381" s="677"/>
      <c r="BU9381" s="677"/>
      <c r="BV9381" s="677"/>
      <c r="BW9381" s="677"/>
      <c r="BX9381" s="677"/>
      <c r="BY9381" s="677"/>
      <c r="BZ9381" s="677"/>
      <c r="CA9381" s="677"/>
      <c r="CB9381" s="677"/>
      <c r="CC9381" s="677"/>
      <c r="CD9381" s="677"/>
      <c r="CE9381" s="677"/>
      <c r="CF9381" s="677"/>
      <c r="CG9381" s="677"/>
    </row>
    <row r="9382" spans="1:85">
      <c r="A9382" s="54"/>
      <c r="B9382" s="54"/>
      <c r="C9382" s="46" t="s">
        <v>33</v>
      </c>
      <c r="D9382" s="58" t="s">
        <v>14166</v>
      </c>
      <c r="E9382" s="58" t="s">
        <v>14167</v>
      </c>
      <c r="F9382" s="46" t="s">
        <v>14168</v>
      </c>
      <c r="G9382" s="58" t="s">
        <v>14169</v>
      </c>
      <c r="H9382" s="58" t="s">
        <v>14170</v>
      </c>
      <c r="I9382" s="74">
        <v>84</v>
      </c>
      <c r="J9382" s="46" t="s">
        <v>1508</v>
      </c>
      <c r="K9382" s="75" t="s">
        <v>1509</v>
      </c>
      <c r="L9382" s="76">
        <f t="shared" si="497"/>
        <v>0</v>
      </c>
      <c r="M9382" s="76"/>
      <c r="N9382" s="76"/>
      <c r="O9382" s="76"/>
      <c r="P9382" s="76"/>
      <c r="Q9382" s="76"/>
      <c r="R9382" s="76"/>
      <c r="S9382" s="76"/>
      <c r="T9382" s="76"/>
      <c r="U9382" s="76"/>
      <c r="V9382" s="76"/>
      <c r="W9382" s="76"/>
      <c r="X9382" s="76"/>
      <c r="Y9382" s="677"/>
      <c r="Z9382" s="677"/>
      <c r="AA9382" s="677"/>
      <c r="AB9382" s="677"/>
      <c r="AC9382" s="677"/>
      <c r="AD9382" s="677"/>
      <c r="AE9382" s="677"/>
      <c r="AF9382" s="677"/>
      <c r="AG9382" s="677"/>
      <c r="AH9382" s="677"/>
      <c r="AI9382" s="677"/>
      <c r="AJ9382" s="677"/>
      <c r="AK9382" s="677"/>
      <c r="AL9382" s="677"/>
      <c r="AM9382" s="677"/>
      <c r="AN9382" s="677"/>
      <c r="AO9382" s="677"/>
      <c r="AP9382" s="677"/>
      <c r="AQ9382" s="677"/>
      <c r="AR9382" s="677"/>
      <c r="AS9382" s="677"/>
      <c r="AT9382" s="677"/>
      <c r="AU9382" s="677"/>
      <c r="AV9382" s="677"/>
      <c r="AW9382" s="677"/>
      <c r="AX9382" s="677"/>
      <c r="AY9382" s="677"/>
      <c r="AZ9382" s="677"/>
      <c r="BA9382" s="677"/>
      <c r="BB9382" s="677"/>
      <c r="BC9382" s="677"/>
      <c r="BD9382" s="677"/>
      <c r="BE9382" s="677"/>
      <c r="BF9382" s="677"/>
      <c r="BG9382" s="677"/>
      <c r="BH9382" s="677"/>
      <c r="BI9382" s="677"/>
      <c r="BJ9382" s="677"/>
      <c r="BK9382" s="677"/>
      <c r="BL9382" s="677"/>
      <c r="BM9382" s="677"/>
      <c r="BN9382" s="677"/>
      <c r="BO9382" s="677"/>
      <c r="BP9382" s="677"/>
      <c r="BQ9382" s="677"/>
      <c r="BR9382" s="677"/>
      <c r="BS9382" s="677"/>
      <c r="BT9382" s="677"/>
      <c r="BU9382" s="677"/>
      <c r="BV9382" s="677"/>
      <c r="BW9382" s="677"/>
      <c r="BX9382" s="677"/>
      <c r="BY9382" s="677"/>
      <c r="BZ9382" s="677"/>
      <c r="CA9382" s="677"/>
      <c r="CB9382" s="677"/>
      <c r="CC9382" s="677"/>
      <c r="CD9382" s="677"/>
      <c r="CE9382" s="677"/>
      <c r="CF9382" s="677"/>
      <c r="CG9382" s="677"/>
    </row>
    <row r="9383" spans="1:85">
      <c r="A9383" s="54"/>
      <c r="B9383" s="54"/>
      <c r="C9383" s="54"/>
      <c r="D9383" s="77"/>
      <c r="E9383" s="77"/>
      <c r="F9383" s="54"/>
      <c r="G9383" s="77"/>
      <c r="H9383" s="77"/>
      <c r="I9383" s="79"/>
      <c r="J9383" s="54"/>
      <c r="K9383" s="75" t="s">
        <v>1501</v>
      </c>
      <c r="L9383" s="76">
        <f t="shared" si="497"/>
        <v>0</v>
      </c>
      <c r="M9383" s="76"/>
      <c r="N9383" s="76"/>
      <c r="O9383" s="76"/>
      <c r="P9383" s="76"/>
      <c r="Q9383" s="76"/>
      <c r="R9383" s="76"/>
      <c r="S9383" s="76"/>
      <c r="T9383" s="76"/>
      <c r="U9383" s="76"/>
      <c r="V9383" s="76"/>
      <c r="W9383" s="76"/>
      <c r="X9383" s="76"/>
      <c r="Y9383" s="677"/>
      <c r="Z9383" s="677"/>
      <c r="AA9383" s="677"/>
      <c r="AB9383" s="677"/>
      <c r="AC9383" s="677"/>
      <c r="AD9383" s="677"/>
      <c r="AE9383" s="677"/>
      <c r="AF9383" s="677"/>
      <c r="AG9383" s="677"/>
      <c r="AH9383" s="677"/>
      <c r="AI9383" s="677"/>
      <c r="AJ9383" s="677"/>
      <c r="AK9383" s="677"/>
      <c r="AL9383" s="677"/>
      <c r="AM9383" s="677"/>
      <c r="AN9383" s="677"/>
      <c r="AO9383" s="677"/>
      <c r="AP9383" s="677"/>
      <c r="AQ9383" s="677"/>
      <c r="AR9383" s="677"/>
      <c r="AS9383" s="677"/>
      <c r="AT9383" s="677"/>
      <c r="AU9383" s="677"/>
      <c r="AV9383" s="677"/>
      <c r="AW9383" s="677"/>
      <c r="AX9383" s="677"/>
      <c r="AY9383" s="677"/>
      <c r="AZ9383" s="677"/>
      <c r="BA9383" s="677"/>
      <c r="BB9383" s="677"/>
      <c r="BC9383" s="677"/>
      <c r="BD9383" s="677"/>
      <c r="BE9383" s="677"/>
      <c r="BF9383" s="677"/>
      <c r="BG9383" s="677"/>
      <c r="BH9383" s="677"/>
      <c r="BI9383" s="677"/>
      <c r="BJ9383" s="677"/>
      <c r="BK9383" s="677"/>
      <c r="BL9383" s="677"/>
      <c r="BM9383" s="677"/>
      <c r="BN9383" s="677"/>
      <c r="BO9383" s="677"/>
      <c r="BP9383" s="677"/>
      <c r="BQ9383" s="677"/>
      <c r="BR9383" s="677"/>
      <c r="BS9383" s="677"/>
      <c r="BT9383" s="677"/>
      <c r="BU9383" s="677"/>
      <c r="BV9383" s="677"/>
      <c r="BW9383" s="677"/>
      <c r="BX9383" s="677"/>
      <c r="BY9383" s="677"/>
      <c r="BZ9383" s="677"/>
      <c r="CA9383" s="677"/>
      <c r="CB9383" s="677"/>
      <c r="CC9383" s="677"/>
      <c r="CD9383" s="677"/>
      <c r="CE9383" s="677"/>
      <c r="CF9383" s="677"/>
      <c r="CG9383" s="677"/>
    </row>
    <row r="9384" spans="1:85">
      <c r="A9384" s="54"/>
      <c r="B9384" s="54"/>
      <c r="C9384" s="80"/>
      <c r="D9384" s="81"/>
      <c r="E9384" s="81"/>
      <c r="F9384" s="80"/>
      <c r="G9384" s="81"/>
      <c r="H9384" s="81"/>
      <c r="I9384" s="83"/>
      <c r="J9384" s="80"/>
      <c r="K9384" s="84" t="s">
        <v>1502</v>
      </c>
      <c r="L9384" s="76">
        <f t="shared" si="497"/>
        <v>2</v>
      </c>
      <c r="M9384" s="76"/>
      <c r="N9384" s="76"/>
      <c r="O9384" s="76">
        <v>2</v>
      </c>
      <c r="P9384" s="76"/>
      <c r="Q9384" s="76"/>
      <c r="R9384" s="76"/>
      <c r="S9384" s="76"/>
      <c r="T9384" s="76"/>
      <c r="U9384" s="76"/>
      <c r="V9384" s="76"/>
      <c r="W9384" s="76"/>
      <c r="X9384" s="76"/>
      <c r="Y9384" s="677"/>
      <c r="Z9384" s="677"/>
      <c r="AA9384" s="677"/>
      <c r="AB9384" s="677"/>
      <c r="AC9384" s="677"/>
      <c r="AD9384" s="677"/>
      <c r="AE9384" s="677"/>
      <c r="AF9384" s="677"/>
      <c r="AG9384" s="677"/>
      <c r="AH9384" s="677"/>
      <c r="AI9384" s="677"/>
      <c r="AJ9384" s="677"/>
      <c r="AK9384" s="677"/>
      <c r="AL9384" s="677"/>
      <c r="AM9384" s="677"/>
      <c r="AN9384" s="677"/>
      <c r="AO9384" s="677"/>
      <c r="AP9384" s="677"/>
      <c r="AQ9384" s="677"/>
      <c r="AR9384" s="677"/>
      <c r="AS9384" s="677"/>
      <c r="AT9384" s="677"/>
      <c r="AU9384" s="677"/>
      <c r="AV9384" s="677"/>
      <c r="AW9384" s="677"/>
      <c r="AX9384" s="677"/>
      <c r="AY9384" s="677"/>
      <c r="AZ9384" s="677"/>
      <c r="BA9384" s="677"/>
      <c r="BB9384" s="677"/>
      <c r="BC9384" s="677"/>
      <c r="BD9384" s="677"/>
      <c r="BE9384" s="677"/>
      <c r="BF9384" s="677"/>
      <c r="BG9384" s="677"/>
      <c r="BH9384" s="677"/>
      <c r="BI9384" s="677"/>
      <c r="BJ9384" s="677"/>
      <c r="BK9384" s="677"/>
      <c r="BL9384" s="677"/>
      <c r="BM9384" s="677"/>
      <c r="BN9384" s="677"/>
      <c r="BO9384" s="677"/>
      <c r="BP9384" s="677"/>
      <c r="BQ9384" s="677"/>
      <c r="BR9384" s="677"/>
      <c r="BS9384" s="677"/>
      <c r="BT9384" s="677"/>
      <c r="BU9384" s="677"/>
      <c r="BV9384" s="677"/>
      <c r="BW9384" s="677"/>
      <c r="BX9384" s="677"/>
      <c r="BY9384" s="677"/>
      <c r="BZ9384" s="677"/>
      <c r="CA9384" s="677"/>
      <c r="CB9384" s="677"/>
      <c r="CC9384" s="677"/>
      <c r="CD9384" s="677"/>
      <c r="CE9384" s="677"/>
      <c r="CF9384" s="677"/>
      <c r="CG9384" s="677"/>
    </row>
    <row r="9385" spans="1:85">
      <c r="A9385" s="54"/>
      <c r="B9385" s="54"/>
      <c r="C9385" s="46" t="s">
        <v>31</v>
      </c>
      <c r="D9385" s="58" t="s">
        <v>14171</v>
      </c>
      <c r="E9385" s="58" t="s">
        <v>14172</v>
      </c>
      <c r="F9385" s="46" t="s">
        <v>14173</v>
      </c>
      <c r="G9385" s="58" t="s">
        <v>14174</v>
      </c>
      <c r="H9385" s="58" t="s">
        <v>14175</v>
      </c>
      <c r="I9385" s="74">
        <v>678</v>
      </c>
      <c r="J9385" s="46" t="s">
        <v>1508</v>
      </c>
      <c r="K9385" s="75" t="s">
        <v>1509</v>
      </c>
      <c r="L9385" s="76">
        <f t="shared" si="497"/>
        <v>2</v>
      </c>
      <c r="M9385" s="76">
        <v>2</v>
      </c>
      <c r="N9385" s="76">
        <v>0</v>
      </c>
      <c r="O9385" s="76"/>
      <c r="P9385" s="76"/>
      <c r="Q9385" s="76"/>
      <c r="R9385" s="76"/>
      <c r="S9385" s="76"/>
      <c r="T9385" s="76"/>
      <c r="U9385" s="76"/>
      <c r="V9385" s="76"/>
      <c r="W9385" s="76"/>
      <c r="X9385" s="76"/>
      <c r="Y9385" s="677"/>
      <c r="Z9385" s="677"/>
      <c r="AA9385" s="677"/>
      <c r="AB9385" s="677"/>
      <c r="AC9385" s="677"/>
      <c r="AD9385" s="677"/>
      <c r="AE9385" s="677"/>
      <c r="AF9385" s="677"/>
      <c r="AG9385" s="677"/>
      <c r="AH9385" s="677"/>
      <c r="AI9385" s="677"/>
      <c r="AJ9385" s="677"/>
      <c r="AK9385" s="677"/>
      <c r="AL9385" s="677"/>
      <c r="AM9385" s="677"/>
      <c r="AN9385" s="677"/>
      <c r="AO9385" s="677"/>
      <c r="AP9385" s="677"/>
      <c r="AQ9385" s="677"/>
      <c r="AR9385" s="677"/>
      <c r="AS9385" s="677"/>
      <c r="AT9385" s="677"/>
      <c r="AU9385" s="677"/>
      <c r="AV9385" s="677"/>
      <c r="AW9385" s="677"/>
      <c r="AX9385" s="677"/>
      <c r="AY9385" s="677"/>
      <c r="AZ9385" s="677"/>
      <c r="BA9385" s="677"/>
      <c r="BB9385" s="677"/>
      <c r="BC9385" s="677"/>
      <c r="BD9385" s="677"/>
      <c r="BE9385" s="677"/>
      <c r="BF9385" s="677"/>
      <c r="BG9385" s="677"/>
      <c r="BH9385" s="677"/>
      <c r="BI9385" s="677"/>
      <c r="BJ9385" s="677"/>
      <c r="BK9385" s="677"/>
      <c r="BL9385" s="677"/>
      <c r="BM9385" s="677"/>
      <c r="BN9385" s="677"/>
      <c r="BO9385" s="677"/>
      <c r="BP9385" s="677"/>
      <c r="BQ9385" s="677"/>
      <c r="BR9385" s="677"/>
      <c r="BS9385" s="677"/>
      <c r="BT9385" s="677"/>
      <c r="BU9385" s="677"/>
      <c r="BV9385" s="677"/>
      <c r="BW9385" s="677"/>
      <c r="BX9385" s="677"/>
      <c r="BY9385" s="677"/>
      <c r="BZ9385" s="677"/>
      <c r="CA9385" s="677"/>
      <c r="CB9385" s="677"/>
      <c r="CC9385" s="677"/>
      <c r="CD9385" s="677"/>
      <c r="CE9385" s="677"/>
      <c r="CF9385" s="677"/>
      <c r="CG9385" s="677"/>
    </row>
    <row r="9386" spans="1:85">
      <c r="A9386" s="54"/>
      <c r="B9386" s="54"/>
      <c r="C9386" s="54"/>
      <c r="D9386" s="77"/>
      <c r="E9386" s="77"/>
      <c r="F9386" s="54"/>
      <c r="G9386" s="77"/>
      <c r="H9386" s="77"/>
      <c r="I9386" s="79"/>
      <c r="J9386" s="54"/>
      <c r="K9386" s="75" t="s">
        <v>1501</v>
      </c>
      <c r="L9386" s="76">
        <f t="shared" si="497"/>
        <v>0</v>
      </c>
      <c r="M9386" s="76"/>
      <c r="N9386" s="76"/>
      <c r="O9386" s="76"/>
      <c r="P9386" s="76"/>
      <c r="Q9386" s="76"/>
      <c r="R9386" s="76"/>
      <c r="S9386" s="76"/>
      <c r="T9386" s="76"/>
      <c r="U9386" s="76"/>
      <c r="V9386" s="76"/>
      <c r="W9386" s="76"/>
      <c r="X9386" s="76"/>
      <c r="Y9386" s="677"/>
      <c r="Z9386" s="677"/>
      <c r="AA9386" s="677"/>
      <c r="AB9386" s="677"/>
      <c r="AC9386" s="677"/>
      <c r="AD9386" s="677"/>
      <c r="AE9386" s="677"/>
      <c r="AF9386" s="677"/>
      <c r="AG9386" s="677"/>
      <c r="AH9386" s="677"/>
      <c r="AI9386" s="677"/>
      <c r="AJ9386" s="677"/>
      <c r="AK9386" s="677"/>
      <c r="AL9386" s="677"/>
      <c r="AM9386" s="677"/>
      <c r="AN9386" s="677"/>
      <c r="AO9386" s="677"/>
      <c r="AP9386" s="677"/>
      <c r="AQ9386" s="677"/>
      <c r="AR9386" s="677"/>
      <c r="AS9386" s="677"/>
      <c r="AT9386" s="677"/>
      <c r="AU9386" s="677"/>
      <c r="AV9386" s="677"/>
      <c r="AW9386" s="677"/>
      <c r="AX9386" s="677"/>
      <c r="AY9386" s="677"/>
      <c r="AZ9386" s="677"/>
      <c r="BA9386" s="677"/>
      <c r="BB9386" s="677"/>
      <c r="BC9386" s="677"/>
      <c r="BD9386" s="677"/>
      <c r="BE9386" s="677"/>
      <c r="BF9386" s="677"/>
      <c r="BG9386" s="677"/>
      <c r="BH9386" s="677"/>
      <c r="BI9386" s="677"/>
      <c r="BJ9386" s="677"/>
      <c r="BK9386" s="677"/>
      <c r="BL9386" s="677"/>
      <c r="BM9386" s="677"/>
      <c r="BN9386" s="677"/>
      <c r="BO9386" s="677"/>
      <c r="BP9386" s="677"/>
      <c r="BQ9386" s="677"/>
      <c r="BR9386" s="677"/>
      <c r="BS9386" s="677"/>
      <c r="BT9386" s="677"/>
      <c r="BU9386" s="677"/>
      <c r="BV9386" s="677"/>
      <c r="BW9386" s="677"/>
      <c r="BX9386" s="677"/>
      <c r="BY9386" s="677"/>
      <c r="BZ9386" s="677"/>
      <c r="CA9386" s="677"/>
      <c r="CB9386" s="677"/>
      <c r="CC9386" s="677"/>
      <c r="CD9386" s="677"/>
      <c r="CE9386" s="677"/>
      <c r="CF9386" s="677"/>
      <c r="CG9386" s="677"/>
    </row>
    <row r="9387" spans="1:85">
      <c r="A9387" s="54"/>
      <c r="B9387" s="54"/>
      <c r="C9387" s="80"/>
      <c r="D9387" s="81"/>
      <c r="E9387" s="81"/>
      <c r="F9387" s="80"/>
      <c r="G9387" s="81"/>
      <c r="H9387" s="81"/>
      <c r="I9387" s="83"/>
      <c r="J9387" s="80"/>
      <c r="K9387" s="84" t="s">
        <v>1502</v>
      </c>
      <c r="L9387" s="76">
        <f t="shared" si="497"/>
        <v>0</v>
      </c>
      <c r="M9387" s="76"/>
      <c r="N9387" s="76"/>
      <c r="O9387" s="76"/>
      <c r="P9387" s="76"/>
      <c r="Q9387" s="76"/>
      <c r="R9387" s="76"/>
      <c r="S9387" s="76"/>
      <c r="T9387" s="76"/>
      <c r="U9387" s="76"/>
      <c r="V9387" s="76"/>
      <c r="W9387" s="76"/>
      <c r="X9387" s="76"/>
      <c r="Y9387" s="677"/>
      <c r="Z9387" s="677"/>
      <c r="AA9387" s="677"/>
      <c r="AB9387" s="677"/>
      <c r="AC9387" s="677"/>
      <c r="AD9387" s="677"/>
      <c r="AE9387" s="677"/>
      <c r="AF9387" s="677"/>
      <c r="AG9387" s="677"/>
      <c r="AH9387" s="677"/>
      <c r="AI9387" s="677"/>
      <c r="AJ9387" s="677"/>
      <c r="AK9387" s="677"/>
      <c r="AL9387" s="677"/>
      <c r="AM9387" s="677"/>
      <c r="AN9387" s="677"/>
      <c r="AO9387" s="677"/>
      <c r="AP9387" s="677"/>
      <c r="AQ9387" s="677"/>
      <c r="AR9387" s="677"/>
      <c r="AS9387" s="677"/>
      <c r="AT9387" s="677"/>
      <c r="AU9387" s="677"/>
      <c r="AV9387" s="677"/>
      <c r="AW9387" s="677"/>
      <c r="AX9387" s="677"/>
      <c r="AY9387" s="677"/>
      <c r="AZ9387" s="677"/>
      <c r="BA9387" s="677"/>
      <c r="BB9387" s="677"/>
      <c r="BC9387" s="677"/>
      <c r="BD9387" s="677"/>
      <c r="BE9387" s="677"/>
      <c r="BF9387" s="677"/>
      <c r="BG9387" s="677"/>
      <c r="BH9387" s="677"/>
      <c r="BI9387" s="677"/>
      <c r="BJ9387" s="677"/>
      <c r="BK9387" s="677"/>
      <c r="BL9387" s="677"/>
      <c r="BM9387" s="677"/>
      <c r="BN9387" s="677"/>
      <c r="BO9387" s="677"/>
      <c r="BP9387" s="677"/>
      <c r="BQ9387" s="677"/>
      <c r="BR9387" s="677"/>
      <c r="BS9387" s="677"/>
      <c r="BT9387" s="677"/>
      <c r="BU9387" s="677"/>
      <c r="BV9387" s="677"/>
      <c r="BW9387" s="677"/>
      <c r="BX9387" s="677"/>
      <c r="BY9387" s="677"/>
      <c r="BZ9387" s="677"/>
      <c r="CA9387" s="677"/>
      <c r="CB9387" s="677"/>
      <c r="CC9387" s="677"/>
      <c r="CD9387" s="677"/>
      <c r="CE9387" s="677"/>
      <c r="CF9387" s="677"/>
      <c r="CG9387" s="677"/>
    </row>
    <row r="9388" spans="1:85">
      <c r="A9388" s="54"/>
      <c r="B9388" s="54"/>
      <c r="C9388" s="46" t="s">
        <v>31</v>
      </c>
      <c r="D9388" s="58" t="s">
        <v>14176</v>
      </c>
      <c r="E9388" s="58" t="s">
        <v>14177</v>
      </c>
      <c r="F9388" s="46" t="s">
        <v>14178</v>
      </c>
      <c r="G9388" s="58" t="s">
        <v>14179</v>
      </c>
      <c r="H9388" s="58" t="s">
        <v>14180</v>
      </c>
      <c r="I9388" s="74">
        <v>3972</v>
      </c>
      <c r="J9388" s="46" t="s">
        <v>1508</v>
      </c>
      <c r="K9388" s="75" t="s">
        <v>1509</v>
      </c>
      <c r="L9388" s="76">
        <f t="shared" si="497"/>
        <v>3</v>
      </c>
      <c r="M9388" s="76">
        <v>2</v>
      </c>
      <c r="N9388" s="76"/>
      <c r="O9388" s="76"/>
      <c r="P9388" s="76"/>
      <c r="Q9388" s="76"/>
      <c r="R9388" s="76"/>
      <c r="S9388" s="76"/>
      <c r="T9388" s="76">
        <v>1</v>
      </c>
      <c r="U9388" s="76"/>
      <c r="V9388" s="76"/>
      <c r="W9388" s="76"/>
      <c r="X9388" s="76"/>
      <c r="Y9388" s="677"/>
      <c r="Z9388" s="677"/>
      <c r="AA9388" s="677"/>
      <c r="AB9388" s="677"/>
      <c r="AC9388" s="677"/>
      <c r="AD9388" s="677"/>
      <c r="AE9388" s="677"/>
      <c r="AF9388" s="677"/>
      <c r="AG9388" s="677"/>
      <c r="AH9388" s="677"/>
      <c r="AI9388" s="677"/>
      <c r="AJ9388" s="677"/>
      <c r="AK9388" s="677"/>
      <c r="AL9388" s="677"/>
      <c r="AM9388" s="677"/>
      <c r="AN9388" s="677"/>
      <c r="AO9388" s="677"/>
      <c r="AP9388" s="677"/>
      <c r="AQ9388" s="677"/>
      <c r="AR9388" s="677"/>
      <c r="AS9388" s="677"/>
      <c r="AT9388" s="677"/>
      <c r="AU9388" s="677"/>
      <c r="AV9388" s="677"/>
      <c r="AW9388" s="677"/>
      <c r="AX9388" s="677"/>
      <c r="AY9388" s="677"/>
      <c r="AZ9388" s="677"/>
      <c r="BA9388" s="677"/>
      <c r="BB9388" s="677"/>
      <c r="BC9388" s="677"/>
      <c r="BD9388" s="677"/>
      <c r="BE9388" s="677"/>
      <c r="BF9388" s="677"/>
      <c r="BG9388" s="677"/>
      <c r="BH9388" s="677"/>
      <c r="BI9388" s="677"/>
      <c r="BJ9388" s="677"/>
      <c r="BK9388" s="677"/>
      <c r="BL9388" s="677"/>
      <c r="BM9388" s="677"/>
      <c r="BN9388" s="677"/>
      <c r="BO9388" s="677"/>
      <c r="BP9388" s="677"/>
      <c r="BQ9388" s="677"/>
      <c r="BR9388" s="677"/>
      <c r="BS9388" s="677"/>
      <c r="BT9388" s="677"/>
      <c r="BU9388" s="677"/>
      <c r="BV9388" s="677"/>
      <c r="BW9388" s="677"/>
      <c r="BX9388" s="677"/>
      <c r="BY9388" s="677"/>
      <c r="BZ9388" s="677"/>
      <c r="CA9388" s="677"/>
      <c r="CB9388" s="677"/>
      <c r="CC9388" s="677"/>
      <c r="CD9388" s="677"/>
      <c r="CE9388" s="677"/>
      <c r="CF9388" s="677"/>
      <c r="CG9388" s="677"/>
    </row>
    <row r="9389" spans="1:85">
      <c r="A9389" s="54"/>
      <c r="B9389" s="54"/>
      <c r="C9389" s="54"/>
      <c r="D9389" s="77"/>
      <c r="E9389" s="77"/>
      <c r="F9389" s="54"/>
      <c r="G9389" s="77"/>
      <c r="H9389" s="77"/>
      <c r="I9389" s="79"/>
      <c r="J9389" s="54"/>
      <c r="K9389" s="75" t="s">
        <v>1501</v>
      </c>
      <c r="L9389" s="76">
        <f t="shared" si="497"/>
        <v>0</v>
      </c>
      <c r="M9389" s="76"/>
      <c r="N9389" s="76"/>
      <c r="O9389" s="76"/>
      <c r="P9389" s="76"/>
      <c r="Q9389" s="76"/>
      <c r="R9389" s="76"/>
      <c r="S9389" s="76"/>
      <c r="T9389" s="76"/>
      <c r="U9389" s="76"/>
      <c r="V9389" s="76"/>
      <c r="W9389" s="76"/>
      <c r="X9389" s="76"/>
      <c r="Y9389" s="677"/>
      <c r="Z9389" s="677"/>
      <c r="AA9389" s="677"/>
      <c r="AB9389" s="677"/>
      <c r="AC9389" s="677"/>
      <c r="AD9389" s="677"/>
      <c r="AE9389" s="677"/>
      <c r="AF9389" s="677"/>
      <c r="AG9389" s="677"/>
      <c r="AH9389" s="677"/>
      <c r="AI9389" s="677"/>
      <c r="AJ9389" s="677"/>
      <c r="AK9389" s="677"/>
      <c r="AL9389" s="677"/>
      <c r="AM9389" s="677"/>
      <c r="AN9389" s="677"/>
      <c r="AO9389" s="677"/>
      <c r="AP9389" s="677"/>
      <c r="AQ9389" s="677"/>
      <c r="AR9389" s="677"/>
      <c r="AS9389" s="677"/>
      <c r="AT9389" s="677"/>
      <c r="AU9389" s="677"/>
      <c r="AV9389" s="677"/>
      <c r="AW9389" s="677"/>
      <c r="AX9389" s="677"/>
      <c r="AY9389" s="677"/>
      <c r="AZ9389" s="677"/>
      <c r="BA9389" s="677"/>
      <c r="BB9389" s="677"/>
      <c r="BC9389" s="677"/>
      <c r="BD9389" s="677"/>
      <c r="BE9389" s="677"/>
      <c r="BF9389" s="677"/>
      <c r="BG9389" s="677"/>
      <c r="BH9389" s="677"/>
      <c r="BI9389" s="677"/>
      <c r="BJ9389" s="677"/>
      <c r="BK9389" s="677"/>
      <c r="BL9389" s="677"/>
      <c r="BM9389" s="677"/>
      <c r="BN9389" s="677"/>
      <c r="BO9389" s="677"/>
      <c r="BP9389" s="677"/>
      <c r="BQ9389" s="677"/>
      <c r="BR9389" s="677"/>
      <c r="BS9389" s="677"/>
      <c r="BT9389" s="677"/>
      <c r="BU9389" s="677"/>
      <c r="BV9389" s="677"/>
      <c r="BW9389" s="677"/>
      <c r="BX9389" s="677"/>
      <c r="BY9389" s="677"/>
      <c r="BZ9389" s="677"/>
      <c r="CA9389" s="677"/>
      <c r="CB9389" s="677"/>
      <c r="CC9389" s="677"/>
      <c r="CD9389" s="677"/>
      <c r="CE9389" s="677"/>
      <c r="CF9389" s="677"/>
      <c r="CG9389" s="677"/>
    </row>
    <row r="9390" spans="1:85">
      <c r="A9390" s="54"/>
      <c r="B9390" s="54"/>
      <c r="C9390" s="80"/>
      <c r="D9390" s="81"/>
      <c r="E9390" s="81"/>
      <c r="F9390" s="80"/>
      <c r="G9390" s="81"/>
      <c r="H9390" s="81"/>
      <c r="I9390" s="83"/>
      <c r="J9390" s="80"/>
      <c r="K9390" s="84" t="s">
        <v>1502</v>
      </c>
      <c r="L9390" s="76">
        <f t="shared" si="497"/>
        <v>0</v>
      </c>
      <c r="M9390" s="76"/>
      <c r="N9390" s="76"/>
      <c r="O9390" s="76"/>
      <c r="P9390" s="76"/>
      <c r="Q9390" s="76"/>
      <c r="R9390" s="76"/>
      <c r="S9390" s="76"/>
      <c r="T9390" s="76"/>
      <c r="U9390" s="76"/>
      <c r="V9390" s="76"/>
      <c r="W9390" s="76"/>
      <c r="X9390" s="76"/>
      <c r="Y9390" s="677"/>
      <c r="Z9390" s="677"/>
      <c r="AA9390" s="677"/>
      <c r="AB9390" s="677"/>
      <c r="AC9390" s="677"/>
      <c r="AD9390" s="677"/>
      <c r="AE9390" s="677"/>
      <c r="AF9390" s="677"/>
      <c r="AG9390" s="677"/>
      <c r="AH9390" s="677"/>
      <c r="AI9390" s="677"/>
      <c r="AJ9390" s="677"/>
      <c r="AK9390" s="677"/>
      <c r="AL9390" s="677"/>
      <c r="AM9390" s="677"/>
      <c r="AN9390" s="677"/>
      <c r="AO9390" s="677"/>
      <c r="AP9390" s="677"/>
      <c r="AQ9390" s="677"/>
      <c r="AR9390" s="677"/>
      <c r="AS9390" s="677"/>
      <c r="AT9390" s="677"/>
      <c r="AU9390" s="677"/>
      <c r="AV9390" s="677"/>
      <c r="AW9390" s="677"/>
      <c r="AX9390" s="677"/>
      <c r="AY9390" s="677"/>
      <c r="AZ9390" s="677"/>
      <c r="BA9390" s="677"/>
      <c r="BB9390" s="677"/>
      <c r="BC9390" s="677"/>
      <c r="BD9390" s="677"/>
      <c r="BE9390" s="677"/>
      <c r="BF9390" s="677"/>
      <c r="BG9390" s="677"/>
      <c r="BH9390" s="677"/>
      <c r="BI9390" s="677"/>
      <c r="BJ9390" s="677"/>
      <c r="BK9390" s="677"/>
      <c r="BL9390" s="677"/>
      <c r="BM9390" s="677"/>
      <c r="BN9390" s="677"/>
      <c r="BO9390" s="677"/>
      <c r="BP9390" s="677"/>
      <c r="BQ9390" s="677"/>
      <c r="BR9390" s="677"/>
      <c r="BS9390" s="677"/>
      <c r="BT9390" s="677"/>
      <c r="BU9390" s="677"/>
      <c r="BV9390" s="677"/>
      <c r="BW9390" s="677"/>
      <c r="BX9390" s="677"/>
      <c r="BY9390" s="677"/>
      <c r="BZ9390" s="677"/>
      <c r="CA9390" s="677"/>
      <c r="CB9390" s="677"/>
      <c r="CC9390" s="677"/>
      <c r="CD9390" s="677"/>
      <c r="CE9390" s="677"/>
      <c r="CF9390" s="677"/>
      <c r="CG9390" s="677"/>
    </row>
    <row r="9391" spans="1:85">
      <c r="A9391" s="54"/>
      <c r="B9391" s="54"/>
      <c r="C9391" s="46" t="s">
        <v>1633</v>
      </c>
      <c r="D9391" s="58" t="s">
        <v>14181</v>
      </c>
      <c r="E9391" s="58" t="s">
        <v>14182</v>
      </c>
      <c r="F9391" s="46" t="s">
        <v>14183</v>
      </c>
      <c r="G9391" s="58" t="s">
        <v>14184</v>
      </c>
      <c r="H9391" s="58" t="s">
        <v>14185</v>
      </c>
      <c r="I9391" s="74">
        <v>2954</v>
      </c>
      <c r="J9391" s="46" t="s">
        <v>1508</v>
      </c>
      <c r="K9391" s="75" t="s">
        <v>1509</v>
      </c>
      <c r="L9391" s="76">
        <f t="shared" si="497"/>
        <v>0</v>
      </c>
      <c r="M9391" s="76"/>
      <c r="N9391" s="76"/>
      <c r="O9391" s="76"/>
      <c r="P9391" s="76"/>
      <c r="Q9391" s="76"/>
      <c r="R9391" s="76"/>
      <c r="S9391" s="76"/>
      <c r="T9391" s="76"/>
      <c r="U9391" s="76"/>
      <c r="V9391" s="76"/>
      <c r="W9391" s="76"/>
      <c r="X9391" s="76"/>
      <c r="Y9391" s="677"/>
      <c r="Z9391" s="677"/>
      <c r="AA9391" s="677"/>
      <c r="AB9391" s="677"/>
      <c r="AC9391" s="677"/>
      <c r="AD9391" s="677"/>
      <c r="AE9391" s="677"/>
      <c r="AF9391" s="677"/>
      <c r="AG9391" s="677"/>
      <c r="AH9391" s="677"/>
      <c r="AI9391" s="677"/>
      <c r="AJ9391" s="677"/>
      <c r="AK9391" s="677"/>
      <c r="AL9391" s="677"/>
      <c r="AM9391" s="677"/>
      <c r="AN9391" s="677"/>
      <c r="AO9391" s="677"/>
      <c r="AP9391" s="677"/>
      <c r="AQ9391" s="677"/>
      <c r="AR9391" s="677"/>
      <c r="AS9391" s="677"/>
      <c r="AT9391" s="677"/>
      <c r="AU9391" s="677"/>
      <c r="AV9391" s="677"/>
      <c r="AW9391" s="677"/>
      <c r="AX9391" s="677"/>
      <c r="AY9391" s="677"/>
      <c r="AZ9391" s="677"/>
      <c r="BA9391" s="677"/>
      <c r="BB9391" s="677"/>
      <c r="BC9391" s="677"/>
      <c r="BD9391" s="677"/>
      <c r="BE9391" s="677"/>
      <c r="BF9391" s="677"/>
      <c r="BG9391" s="677"/>
      <c r="BH9391" s="677"/>
      <c r="BI9391" s="677"/>
      <c r="BJ9391" s="677"/>
      <c r="BK9391" s="677"/>
      <c r="BL9391" s="677"/>
      <c r="BM9391" s="677"/>
      <c r="BN9391" s="677"/>
      <c r="BO9391" s="677"/>
      <c r="BP9391" s="677"/>
      <c r="BQ9391" s="677"/>
      <c r="BR9391" s="677"/>
      <c r="BS9391" s="677"/>
      <c r="BT9391" s="677"/>
      <c r="BU9391" s="677"/>
      <c r="BV9391" s="677"/>
      <c r="BW9391" s="677"/>
      <c r="BX9391" s="677"/>
      <c r="BY9391" s="677"/>
      <c r="BZ9391" s="677"/>
      <c r="CA9391" s="677"/>
      <c r="CB9391" s="677"/>
      <c r="CC9391" s="677"/>
      <c r="CD9391" s="677"/>
      <c r="CE9391" s="677"/>
      <c r="CF9391" s="677"/>
      <c r="CG9391" s="677"/>
    </row>
    <row r="9392" spans="1:85">
      <c r="A9392" s="54"/>
      <c r="B9392" s="54"/>
      <c r="C9392" s="54"/>
      <c r="D9392" s="77"/>
      <c r="E9392" s="77"/>
      <c r="F9392" s="54"/>
      <c r="G9392" s="77"/>
      <c r="H9392" s="77"/>
      <c r="I9392" s="79"/>
      <c r="J9392" s="54"/>
      <c r="K9392" s="75" t="s">
        <v>1501</v>
      </c>
      <c r="L9392" s="76">
        <f t="shared" si="497"/>
        <v>0</v>
      </c>
      <c r="M9392" s="76"/>
      <c r="N9392" s="76"/>
      <c r="O9392" s="76"/>
      <c r="P9392" s="76"/>
      <c r="Q9392" s="76"/>
      <c r="R9392" s="76"/>
      <c r="S9392" s="76"/>
      <c r="T9392" s="76"/>
      <c r="U9392" s="76"/>
      <c r="V9392" s="76"/>
      <c r="W9392" s="76"/>
      <c r="X9392" s="76"/>
      <c r="Y9392" s="677"/>
      <c r="Z9392" s="677"/>
      <c r="AA9392" s="677"/>
      <c r="AB9392" s="677"/>
      <c r="AC9392" s="677"/>
      <c r="AD9392" s="677"/>
      <c r="AE9392" s="677"/>
      <c r="AF9392" s="677"/>
      <c r="AG9392" s="677"/>
      <c r="AH9392" s="677"/>
      <c r="AI9392" s="677"/>
      <c r="AJ9392" s="677"/>
      <c r="AK9392" s="677"/>
      <c r="AL9392" s="677"/>
      <c r="AM9392" s="677"/>
      <c r="AN9392" s="677"/>
      <c r="AO9392" s="677"/>
      <c r="AP9392" s="677"/>
      <c r="AQ9392" s="677"/>
      <c r="AR9392" s="677"/>
      <c r="AS9392" s="677"/>
      <c r="AT9392" s="677"/>
      <c r="AU9392" s="677"/>
      <c r="AV9392" s="677"/>
      <c r="AW9392" s="677"/>
      <c r="AX9392" s="677"/>
      <c r="AY9392" s="677"/>
      <c r="AZ9392" s="677"/>
      <c r="BA9392" s="677"/>
      <c r="BB9392" s="677"/>
      <c r="BC9392" s="677"/>
      <c r="BD9392" s="677"/>
      <c r="BE9392" s="677"/>
      <c r="BF9392" s="677"/>
      <c r="BG9392" s="677"/>
      <c r="BH9392" s="677"/>
      <c r="BI9392" s="677"/>
      <c r="BJ9392" s="677"/>
      <c r="BK9392" s="677"/>
      <c r="BL9392" s="677"/>
      <c r="BM9392" s="677"/>
      <c r="BN9392" s="677"/>
      <c r="BO9392" s="677"/>
      <c r="BP9392" s="677"/>
      <c r="BQ9392" s="677"/>
      <c r="BR9392" s="677"/>
      <c r="BS9392" s="677"/>
      <c r="BT9392" s="677"/>
      <c r="BU9392" s="677"/>
      <c r="BV9392" s="677"/>
      <c r="BW9392" s="677"/>
      <c r="BX9392" s="677"/>
      <c r="BY9392" s="677"/>
      <c r="BZ9392" s="677"/>
      <c r="CA9392" s="677"/>
      <c r="CB9392" s="677"/>
      <c r="CC9392" s="677"/>
      <c r="CD9392" s="677"/>
      <c r="CE9392" s="677"/>
      <c r="CF9392" s="677"/>
      <c r="CG9392" s="677"/>
    </row>
    <row r="9393" spans="1:85">
      <c r="A9393" s="54"/>
      <c r="B9393" s="54"/>
      <c r="C9393" s="80"/>
      <c r="D9393" s="81"/>
      <c r="E9393" s="81"/>
      <c r="F9393" s="80"/>
      <c r="G9393" s="81"/>
      <c r="H9393" s="81"/>
      <c r="I9393" s="83"/>
      <c r="J9393" s="80"/>
      <c r="K9393" s="84" t="s">
        <v>1502</v>
      </c>
      <c r="L9393" s="76">
        <f t="shared" si="497"/>
        <v>2</v>
      </c>
      <c r="M9393" s="76"/>
      <c r="N9393" s="76"/>
      <c r="O9393" s="76">
        <v>2</v>
      </c>
      <c r="P9393" s="76"/>
      <c r="Q9393" s="76"/>
      <c r="R9393" s="76"/>
      <c r="S9393" s="76"/>
      <c r="T9393" s="76"/>
      <c r="U9393" s="76"/>
      <c r="V9393" s="76"/>
      <c r="W9393" s="76"/>
      <c r="X9393" s="76"/>
      <c r="Y9393" s="677"/>
      <c r="Z9393" s="677"/>
      <c r="AA9393" s="677"/>
      <c r="AB9393" s="677"/>
      <c r="AC9393" s="677"/>
      <c r="AD9393" s="677"/>
      <c r="AE9393" s="677"/>
      <c r="AF9393" s="677"/>
      <c r="AG9393" s="677"/>
      <c r="AH9393" s="677"/>
      <c r="AI9393" s="677"/>
      <c r="AJ9393" s="677"/>
      <c r="AK9393" s="677"/>
      <c r="AL9393" s="677"/>
      <c r="AM9393" s="677"/>
      <c r="AN9393" s="677"/>
      <c r="AO9393" s="677"/>
      <c r="AP9393" s="677"/>
      <c r="AQ9393" s="677"/>
      <c r="AR9393" s="677"/>
      <c r="AS9393" s="677"/>
      <c r="AT9393" s="677"/>
      <c r="AU9393" s="677"/>
      <c r="AV9393" s="677"/>
      <c r="AW9393" s="677"/>
      <c r="AX9393" s="677"/>
      <c r="AY9393" s="677"/>
      <c r="AZ9393" s="677"/>
      <c r="BA9393" s="677"/>
      <c r="BB9393" s="677"/>
      <c r="BC9393" s="677"/>
      <c r="BD9393" s="677"/>
      <c r="BE9393" s="677"/>
      <c r="BF9393" s="677"/>
      <c r="BG9393" s="677"/>
      <c r="BH9393" s="677"/>
      <c r="BI9393" s="677"/>
      <c r="BJ9393" s="677"/>
      <c r="BK9393" s="677"/>
      <c r="BL9393" s="677"/>
      <c r="BM9393" s="677"/>
      <c r="BN9393" s="677"/>
      <c r="BO9393" s="677"/>
      <c r="BP9393" s="677"/>
      <c r="BQ9393" s="677"/>
      <c r="BR9393" s="677"/>
      <c r="BS9393" s="677"/>
      <c r="BT9393" s="677"/>
      <c r="BU9393" s="677"/>
      <c r="BV9393" s="677"/>
      <c r="BW9393" s="677"/>
      <c r="BX9393" s="677"/>
      <c r="BY9393" s="677"/>
      <c r="BZ9393" s="677"/>
      <c r="CA9393" s="677"/>
      <c r="CB9393" s="677"/>
      <c r="CC9393" s="677"/>
      <c r="CD9393" s="677"/>
      <c r="CE9393" s="677"/>
      <c r="CF9393" s="677"/>
      <c r="CG9393" s="677"/>
    </row>
    <row r="9394" spans="1:85">
      <c r="A9394" s="54"/>
      <c r="B9394" s="54"/>
      <c r="C9394" s="46" t="s">
        <v>1633</v>
      </c>
      <c r="D9394" s="58" t="s">
        <v>14186</v>
      </c>
      <c r="E9394" s="58" t="s">
        <v>14187</v>
      </c>
      <c r="F9394" s="46" t="s">
        <v>14188</v>
      </c>
      <c r="G9394" s="58" t="s">
        <v>14189</v>
      </c>
      <c r="H9394" s="58" t="s">
        <v>14190</v>
      </c>
      <c r="I9394" s="74">
        <v>0</v>
      </c>
      <c r="J9394" s="46" t="s">
        <v>1508</v>
      </c>
      <c r="K9394" s="75" t="s">
        <v>1509</v>
      </c>
      <c r="L9394" s="76">
        <f t="shared" si="497"/>
        <v>0</v>
      </c>
      <c r="M9394" s="76"/>
      <c r="N9394" s="76"/>
      <c r="O9394" s="76"/>
      <c r="P9394" s="76"/>
      <c r="Q9394" s="76"/>
      <c r="R9394" s="76"/>
      <c r="S9394" s="76"/>
      <c r="T9394" s="76"/>
      <c r="U9394" s="76"/>
      <c r="V9394" s="76"/>
      <c r="W9394" s="76"/>
      <c r="X9394" s="76"/>
      <c r="Y9394" s="677"/>
      <c r="Z9394" s="677"/>
      <c r="AA9394" s="677"/>
      <c r="AB9394" s="677"/>
      <c r="AC9394" s="677"/>
      <c r="AD9394" s="677"/>
      <c r="AE9394" s="677"/>
      <c r="AF9394" s="677"/>
      <c r="AG9394" s="677"/>
      <c r="AH9394" s="677"/>
      <c r="AI9394" s="677"/>
      <c r="AJ9394" s="677"/>
      <c r="AK9394" s="677"/>
      <c r="AL9394" s="677"/>
      <c r="AM9394" s="677"/>
      <c r="AN9394" s="677"/>
      <c r="AO9394" s="677"/>
      <c r="AP9394" s="677"/>
      <c r="AQ9394" s="677"/>
      <c r="AR9394" s="677"/>
      <c r="AS9394" s="677"/>
      <c r="AT9394" s="677"/>
      <c r="AU9394" s="677"/>
      <c r="AV9394" s="677"/>
      <c r="AW9394" s="677"/>
      <c r="AX9394" s="677"/>
      <c r="AY9394" s="677"/>
      <c r="AZ9394" s="677"/>
      <c r="BA9394" s="677"/>
      <c r="BB9394" s="677"/>
      <c r="BC9394" s="677"/>
      <c r="BD9394" s="677"/>
      <c r="BE9394" s="677"/>
      <c r="BF9394" s="677"/>
      <c r="BG9394" s="677"/>
      <c r="BH9394" s="677"/>
      <c r="BI9394" s="677"/>
      <c r="BJ9394" s="677"/>
      <c r="BK9394" s="677"/>
      <c r="BL9394" s="677"/>
      <c r="BM9394" s="677"/>
      <c r="BN9394" s="677"/>
      <c r="BO9394" s="677"/>
      <c r="BP9394" s="677"/>
      <c r="BQ9394" s="677"/>
      <c r="BR9394" s="677"/>
      <c r="BS9394" s="677"/>
      <c r="BT9394" s="677"/>
      <c r="BU9394" s="677"/>
      <c r="BV9394" s="677"/>
      <c r="BW9394" s="677"/>
      <c r="BX9394" s="677"/>
      <c r="BY9394" s="677"/>
      <c r="BZ9394" s="677"/>
      <c r="CA9394" s="677"/>
      <c r="CB9394" s="677"/>
      <c r="CC9394" s="677"/>
      <c r="CD9394" s="677"/>
      <c r="CE9394" s="677"/>
      <c r="CF9394" s="677"/>
      <c r="CG9394" s="677"/>
    </row>
    <row r="9395" spans="1:85">
      <c r="A9395" s="54"/>
      <c r="B9395" s="54"/>
      <c r="C9395" s="54"/>
      <c r="D9395" s="77"/>
      <c r="E9395" s="77"/>
      <c r="F9395" s="54"/>
      <c r="G9395" s="77"/>
      <c r="H9395" s="77"/>
      <c r="I9395" s="79"/>
      <c r="J9395" s="54"/>
      <c r="K9395" s="75" t="s">
        <v>1501</v>
      </c>
      <c r="L9395" s="76">
        <f t="shared" si="497"/>
        <v>0</v>
      </c>
      <c r="M9395" s="76"/>
      <c r="N9395" s="76"/>
      <c r="O9395" s="76"/>
      <c r="P9395" s="76"/>
      <c r="Q9395" s="76"/>
      <c r="R9395" s="76"/>
      <c r="S9395" s="76"/>
      <c r="T9395" s="76"/>
      <c r="U9395" s="76"/>
      <c r="V9395" s="76"/>
      <c r="W9395" s="76"/>
      <c r="X9395" s="76"/>
      <c r="Y9395" s="677"/>
      <c r="Z9395" s="677"/>
      <c r="AA9395" s="677"/>
      <c r="AB9395" s="677"/>
      <c r="AC9395" s="677"/>
      <c r="AD9395" s="677"/>
      <c r="AE9395" s="677"/>
      <c r="AF9395" s="677"/>
      <c r="AG9395" s="677"/>
      <c r="AH9395" s="677"/>
      <c r="AI9395" s="677"/>
      <c r="AJ9395" s="677"/>
      <c r="AK9395" s="677"/>
      <c r="AL9395" s="677"/>
      <c r="AM9395" s="677"/>
      <c r="AN9395" s="677"/>
      <c r="AO9395" s="677"/>
      <c r="AP9395" s="677"/>
      <c r="AQ9395" s="677"/>
      <c r="AR9395" s="677"/>
      <c r="AS9395" s="677"/>
      <c r="AT9395" s="677"/>
      <c r="AU9395" s="677"/>
      <c r="AV9395" s="677"/>
      <c r="AW9395" s="677"/>
      <c r="AX9395" s="677"/>
      <c r="AY9395" s="677"/>
      <c r="AZ9395" s="677"/>
      <c r="BA9395" s="677"/>
      <c r="BB9395" s="677"/>
      <c r="BC9395" s="677"/>
      <c r="BD9395" s="677"/>
      <c r="BE9395" s="677"/>
      <c r="BF9395" s="677"/>
      <c r="BG9395" s="677"/>
      <c r="BH9395" s="677"/>
      <c r="BI9395" s="677"/>
      <c r="BJ9395" s="677"/>
      <c r="BK9395" s="677"/>
      <c r="BL9395" s="677"/>
      <c r="BM9395" s="677"/>
      <c r="BN9395" s="677"/>
      <c r="BO9395" s="677"/>
      <c r="BP9395" s="677"/>
      <c r="BQ9395" s="677"/>
      <c r="BR9395" s="677"/>
      <c r="BS9395" s="677"/>
      <c r="BT9395" s="677"/>
      <c r="BU9395" s="677"/>
      <c r="BV9395" s="677"/>
      <c r="BW9395" s="677"/>
      <c r="BX9395" s="677"/>
      <c r="BY9395" s="677"/>
      <c r="BZ9395" s="677"/>
      <c r="CA9395" s="677"/>
      <c r="CB9395" s="677"/>
      <c r="CC9395" s="677"/>
      <c r="CD9395" s="677"/>
      <c r="CE9395" s="677"/>
      <c r="CF9395" s="677"/>
      <c r="CG9395" s="677"/>
    </row>
    <row r="9396" spans="1:85">
      <c r="A9396" s="54"/>
      <c r="B9396" s="54"/>
      <c r="C9396" s="80"/>
      <c r="D9396" s="81"/>
      <c r="E9396" s="81"/>
      <c r="F9396" s="80"/>
      <c r="G9396" s="81"/>
      <c r="H9396" s="81"/>
      <c r="I9396" s="83"/>
      <c r="J9396" s="80"/>
      <c r="K9396" s="84" t="s">
        <v>1502</v>
      </c>
      <c r="L9396" s="76">
        <f t="shared" si="497"/>
        <v>2</v>
      </c>
      <c r="M9396" s="76"/>
      <c r="N9396" s="76"/>
      <c r="O9396" s="76">
        <v>2</v>
      </c>
      <c r="P9396" s="76"/>
      <c r="Q9396" s="76"/>
      <c r="R9396" s="76"/>
      <c r="S9396" s="76"/>
      <c r="T9396" s="76"/>
      <c r="U9396" s="76"/>
      <c r="V9396" s="76"/>
      <c r="W9396" s="76"/>
      <c r="X9396" s="76"/>
      <c r="Y9396" s="677"/>
      <c r="Z9396" s="677"/>
      <c r="AA9396" s="677"/>
      <c r="AB9396" s="677"/>
      <c r="AC9396" s="677"/>
      <c r="AD9396" s="677"/>
      <c r="AE9396" s="677"/>
      <c r="AF9396" s="677"/>
      <c r="AG9396" s="677"/>
      <c r="AH9396" s="677"/>
      <c r="AI9396" s="677"/>
      <c r="AJ9396" s="677"/>
      <c r="AK9396" s="677"/>
      <c r="AL9396" s="677"/>
      <c r="AM9396" s="677"/>
      <c r="AN9396" s="677"/>
      <c r="AO9396" s="677"/>
      <c r="AP9396" s="677"/>
      <c r="AQ9396" s="677"/>
      <c r="AR9396" s="677"/>
      <c r="AS9396" s="677"/>
      <c r="AT9396" s="677"/>
      <c r="AU9396" s="677"/>
      <c r="AV9396" s="677"/>
      <c r="AW9396" s="677"/>
      <c r="AX9396" s="677"/>
      <c r="AY9396" s="677"/>
      <c r="AZ9396" s="677"/>
      <c r="BA9396" s="677"/>
      <c r="BB9396" s="677"/>
      <c r="BC9396" s="677"/>
      <c r="BD9396" s="677"/>
      <c r="BE9396" s="677"/>
      <c r="BF9396" s="677"/>
      <c r="BG9396" s="677"/>
      <c r="BH9396" s="677"/>
      <c r="BI9396" s="677"/>
      <c r="BJ9396" s="677"/>
      <c r="BK9396" s="677"/>
      <c r="BL9396" s="677"/>
      <c r="BM9396" s="677"/>
      <c r="BN9396" s="677"/>
      <c r="BO9396" s="677"/>
      <c r="BP9396" s="677"/>
      <c r="BQ9396" s="677"/>
      <c r="BR9396" s="677"/>
      <c r="BS9396" s="677"/>
      <c r="BT9396" s="677"/>
      <c r="BU9396" s="677"/>
      <c r="BV9396" s="677"/>
      <c r="BW9396" s="677"/>
      <c r="BX9396" s="677"/>
      <c r="BY9396" s="677"/>
      <c r="BZ9396" s="677"/>
      <c r="CA9396" s="677"/>
      <c r="CB9396" s="677"/>
      <c r="CC9396" s="677"/>
      <c r="CD9396" s="677"/>
      <c r="CE9396" s="677"/>
      <c r="CF9396" s="677"/>
      <c r="CG9396" s="677"/>
    </row>
    <row r="9397" spans="1:85">
      <c r="A9397" s="54"/>
      <c r="B9397" s="54"/>
      <c r="C9397" s="46" t="s">
        <v>1633</v>
      </c>
      <c r="D9397" s="58" t="s">
        <v>14191</v>
      </c>
      <c r="E9397" s="58" t="s">
        <v>14192</v>
      </c>
      <c r="F9397" s="46" t="s">
        <v>14193</v>
      </c>
      <c r="G9397" s="58" t="s">
        <v>14194</v>
      </c>
      <c r="H9397" s="58" t="s">
        <v>14195</v>
      </c>
      <c r="I9397" s="74">
        <v>48</v>
      </c>
      <c r="J9397" s="46" t="s">
        <v>1508</v>
      </c>
      <c r="K9397" s="75" t="s">
        <v>1509</v>
      </c>
      <c r="L9397" s="76">
        <f t="shared" si="497"/>
        <v>0</v>
      </c>
      <c r="M9397" s="76"/>
      <c r="N9397" s="76"/>
      <c r="O9397" s="76"/>
      <c r="P9397" s="76"/>
      <c r="Q9397" s="76"/>
      <c r="R9397" s="76"/>
      <c r="S9397" s="76"/>
      <c r="T9397" s="76"/>
      <c r="U9397" s="76"/>
      <c r="V9397" s="76"/>
      <c r="W9397" s="76"/>
      <c r="X9397" s="76"/>
      <c r="Y9397" s="677"/>
      <c r="Z9397" s="677"/>
      <c r="AA9397" s="677"/>
      <c r="AB9397" s="677"/>
      <c r="AC9397" s="677"/>
      <c r="AD9397" s="677"/>
      <c r="AE9397" s="677"/>
      <c r="AF9397" s="677"/>
      <c r="AG9397" s="677"/>
      <c r="AH9397" s="677"/>
      <c r="AI9397" s="677"/>
      <c r="AJ9397" s="677"/>
      <c r="AK9397" s="677"/>
      <c r="AL9397" s="677"/>
      <c r="AM9397" s="677"/>
      <c r="AN9397" s="677"/>
      <c r="AO9397" s="677"/>
      <c r="AP9397" s="677"/>
      <c r="AQ9397" s="677"/>
      <c r="AR9397" s="677"/>
      <c r="AS9397" s="677"/>
      <c r="AT9397" s="677"/>
      <c r="AU9397" s="677"/>
      <c r="AV9397" s="677"/>
      <c r="AW9397" s="677"/>
      <c r="AX9397" s="677"/>
      <c r="AY9397" s="677"/>
      <c r="AZ9397" s="677"/>
      <c r="BA9397" s="677"/>
      <c r="BB9397" s="677"/>
      <c r="BC9397" s="677"/>
      <c r="BD9397" s="677"/>
      <c r="BE9397" s="677"/>
      <c r="BF9397" s="677"/>
      <c r="BG9397" s="677"/>
      <c r="BH9397" s="677"/>
      <c r="BI9397" s="677"/>
      <c r="BJ9397" s="677"/>
      <c r="BK9397" s="677"/>
      <c r="BL9397" s="677"/>
      <c r="BM9397" s="677"/>
      <c r="BN9397" s="677"/>
      <c r="BO9397" s="677"/>
      <c r="BP9397" s="677"/>
      <c r="BQ9397" s="677"/>
      <c r="BR9397" s="677"/>
      <c r="BS9397" s="677"/>
      <c r="BT9397" s="677"/>
      <c r="BU9397" s="677"/>
      <c r="BV9397" s="677"/>
      <c r="BW9397" s="677"/>
      <c r="BX9397" s="677"/>
      <c r="BY9397" s="677"/>
      <c r="BZ9397" s="677"/>
      <c r="CA9397" s="677"/>
      <c r="CB9397" s="677"/>
      <c r="CC9397" s="677"/>
      <c r="CD9397" s="677"/>
      <c r="CE9397" s="677"/>
      <c r="CF9397" s="677"/>
      <c r="CG9397" s="677"/>
    </row>
    <row r="9398" spans="1:85">
      <c r="A9398" s="54"/>
      <c r="B9398" s="54"/>
      <c r="C9398" s="54"/>
      <c r="D9398" s="77"/>
      <c r="E9398" s="77"/>
      <c r="F9398" s="54"/>
      <c r="G9398" s="77"/>
      <c r="H9398" s="77"/>
      <c r="I9398" s="79"/>
      <c r="J9398" s="54"/>
      <c r="K9398" s="75" t="s">
        <v>1501</v>
      </c>
      <c r="L9398" s="76">
        <f t="shared" si="497"/>
        <v>0</v>
      </c>
      <c r="M9398" s="76"/>
      <c r="N9398" s="76"/>
      <c r="O9398" s="76"/>
      <c r="P9398" s="76"/>
      <c r="Q9398" s="76"/>
      <c r="R9398" s="76"/>
      <c r="S9398" s="76"/>
      <c r="T9398" s="76"/>
      <c r="U9398" s="76"/>
      <c r="V9398" s="76"/>
      <c r="W9398" s="76"/>
      <c r="X9398" s="76"/>
      <c r="Y9398" s="677"/>
      <c r="Z9398" s="677"/>
      <c r="AA9398" s="677"/>
      <c r="AB9398" s="677"/>
      <c r="AC9398" s="677"/>
      <c r="AD9398" s="677"/>
      <c r="AE9398" s="677"/>
      <c r="AF9398" s="677"/>
      <c r="AG9398" s="677"/>
      <c r="AH9398" s="677"/>
      <c r="AI9398" s="677"/>
      <c r="AJ9398" s="677"/>
      <c r="AK9398" s="677"/>
      <c r="AL9398" s="677"/>
      <c r="AM9398" s="677"/>
      <c r="AN9398" s="677"/>
      <c r="AO9398" s="677"/>
      <c r="AP9398" s="677"/>
      <c r="AQ9398" s="677"/>
      <c r="AR9398" s="677"/>
      <c r="AS9398" s="677"/>
      <c r="AT9398" s="677"/>
      <c r="AU9398" s="677"/>
      <c r="AV9398" s="677"/>
      <c r="AW9398" s="677"/>
      <c r="AX9398" s="677"/>
      <c r="AY9398" s="677"/>
      <c r="AZ9398" s="677"/>
      <c r="BA9398" s="677"/>
      <c r="BB9398" s="677"/>
      <c r="BC9398" s="677"/>
      <c r="BD9398" s="677"/>
      <c r="BE9398" s="677"/>
      <c r="BF9398" s="677"/>
      <c r="BG9398" s="677"/>
      <c r="BH9398" s="677"/>
      <c r="BI9398" s="677"/>
      <c r="BJ9398" s="677"/>
      <c r="BK9398" s="677"/>
      <c r="BL9398" s="677"/>
      <c r="BM9398" s="677"/>
      <c r="BN9398" s="677"/>
      <c r="BO9398" s="677"/>
      <c r="BP9398" s="677"/>
      <c r="BQ9398" s="677"/>
      <c r="BR9398" s="677"/>
      <c r="BS9398" s="677"/>
      <c r="BT9398" s="677"/>
      <c r="BU9398" s="677"/>
      <c r="BV9398" s="677"/>
      <c r="BW9398" s="677"/>
      <c r="BX9398" s="677"/>
      <c r="BY9398" s="677"/>
      <c r="BZ9398" s="677"/>
      <c r="CA9398" s="677"/>
      <c r="CB9398" s="677"/>
      <c r="CC9398" s="677"/>
      <c r="CD9398" s="677"/>
      <c r="CE9398" s="677"/>
      <c r="CF9398" s="677"/>
      <c r="CG9398" s="677"/>
    </row>
    <row r="9399" spans="1:85">
      <c r="A9399" s="54"/>
      <c r="B9399" s="54"/>
      <c r="C9399" s="80"/>
      <c r="D9399" s="81"/>
      <c r="E9399" s="81"/>
      <c r="F9399" s="80"/>
      <c r="G9399" s="81"/>
      <c r="H9399" s="81"/>
      <c r="I9399" s="83"/>
      <c r="J9399" s="80"/>
      <c r="K9399" s="84" t="s">
        <v>1502</v>
      </c>
      <c r="L9399" s="76">
        <f t="shared" si="497"/>
        <v>2</v>
      </c>
      <c r="M9399" s="76">
        <v>1</v>
      </c>
      <c r="N9399" s="76"/>
      <c r="O9399" s="76">
        <v>1</v>
      </c>
      <c r="P9399" s="76"/>
      <c r="Q9399" s="76"/>
      <c r="R9399" s="76"/>
      <c r="S9399" s="76"/>
      <c r="T9399" s="76"/>
      <c r="U9399" s="76"/>
      <c r="V9399" s="76"/>
      <c r="W9399" s="76"/>
      <c r="X9399" s="76"/>
      <c r="Y9399" s="677"/>
      <c r="Z9399" s="677"/>
      <c r="AA9399" s="677"/>
      <c r="AB9399" s="677"/>
      <c r="AC9399" s="677"/>
      <c r="AD9399" s="677"/>
      <c r="AE9399" s="677"/>
      <c r="AF9399" s="677"/>
      <c r="AG9399" s="677"/>
      <c r="AH9399" s="677"/>
      <c r="AI9399" s="677"/>
      <c r="AJ9399" s="677"/>
      <c r="AK9399" s="677"/>
      <c r="AL9399" s="677"/>
      <c r="AM9399" s="677"/>
      <c r="AN9399" s="677"/>
      <c r="AO9399" s="677"/>
      <c r="AP9399" s="677"/>
      <c r="AQ9399" s="677"/>
      <c r="AR9399" s="677"/>
      <c r="AS9399" s="677"/>
      <c r="AT9399" s="677"/>
      <c r="AU9399" s="677"/>
      <c r="AV9399" s="677"/>
      <c r="AW9399" s="677"/>
      <c r="AX9399" s="677"/>
      <c r="AY9399" s="677"/>
      <c r="AZ9399" s="677"/>
      <c r="BA9399" s="677"/>
      <c r="BB9399" s="677"/>
      <c r="BC9399" s="677"/>
      <c r="BD9399" s="677"/>
      <c r="BE9399" s="677"/>
      <c r="BF9399" s="677"/>
      <c r="BG9399" s="677"/>
      <c r="BH9399" s="677"/>
      <c r="BI9399" s="677"/>
      <c r="BJ9399" s="677"/>
      <c r="BK9399" s="677"/>
      <c r="BL9399" s="677"/>
      <c r="BM9399" s="677"/>
      <c r="BN9399" s="677"/>
      <c r="BO9399" s="677"/>
      <c r="BP9399" s="677"/>
      <c r="BQ9399" s="677"/>
      <c r="BR9399" s="677"/>
      <c r="BS9399" s="677"/>
      <c r="BT9399" s="677"/>
      <c r="BU9399" s="677"/>
      <c r="BV9399" s="677"/>
      <c r="BW9399" s="677"/>
      <c r="BX9399" s="677"/>
      <c r="BY9399" s="677"/>
      <c r="BZ9399" s="677"/>
      <c r="CA9399" s="677"/>
      <c r="CB9399" s="677"/>
      <c r="CC9399" s="677"/>
      <c r="CD9399" s="677"/>
      <c r="CE9399" s="677"/>
      <c r="CF9399" s="677"/>
      <c r="CG9399" s="677"/>
    </row>
    <row r="9400" spans="1:85">
      <c r="A9400" s="54"/>
      <c r="B9400" s="54"/>
      <c r="C9400" s="46" t="s">
        <v>1633</v>
      </c>
      <c r="D9400" s="58" t="s">
        <v>14196</v>
      </c>
      <c r="E9400" s="58" t="s">
        <v>14197</v>
      </c>
      <c r="F9400" s="46" t="s">
        <v>14198</v>
      </c>
      <c r="G9400" s="58" t="s">
        <v>14199</v>
      </c>
      <c r="H9400" s="58" t="s">
        <v>14200</v>
      </c>
      <c r="I9400" s="74">
        <v>222</v>
      </c>
      <c r="J9400" s="46" t="s">
        <v>1508</v>
      </c>
      <c r="K9400" s="75" t="s">
        <v>1509</v>
      </c>
      <c r="L9400" s="76">
        <f t="shared" si="497"/>
        <v>0</v>
      </c>
      <c r="M9400" s="76"/>
      <c r="N9400" s="76"/>
      <c r="O9400" s="76"/>
      <c r="P9400" s="76"/>
      <c r="Q9400" s="76"/>
      <c r="R9400" s="76"/>
      <c r="S9400" s="76"/>
      <c r="T9400" s="76"/>
      <c r="U9400" s="76"/>
      <c r="V9400" s="76"/>
      <c r="W9400" s="76"/>
      <c r="X9400" s="76"/>
      <c r="Y9400" s="677"/>
      <c r="Z9400" s="677"/>
      <c r="AA9400" s="677"/>
      <c r="AB9400" s="677"/>
      <c r="AC9400" s="677"/>
      <c r="AD9400" s="677"/>
      <c r="AE9400" s="677"/>
      <c r="AF9400" s="677"/>
      <c r="AG9400" s="677"/>
      <c r="AH9400" s="677"/>
      <c r="AI9400" s="677"/>
      <c r="AJ9400" s="677"/>
      <c r="AK9400" s="677"/>
      <c r="AL9400" s="677"/>
      <c r="AM9400" s="677"/>
      <c r="AN9400" s="677"/>
      <c r="AO9400" s="677"/>
      <c r="AP9400" s="677"/>
      <c r="AQ9400" s="677"/>
      <c r="AR9400" s="677"/>
      <c r="AS9400" s="677"/>
      <c r="AT9400" s="677"/>
      <c r="AU9400" s="677"/>
      <c r="AV9400" s="677"/>
      <c r="AW9400" s="677"/>
      <c r="AX9400" s="677"/>
      <c r="AY9400" s="677"/>
      <c r="AZ9400" s="677"/>
      <c r="BA9400" s="677"/>
      <c r="BB9400" s="677"/>
      <c r="BC9400" s="677"/>
      <c r="BD9400" s="677"/>
      <c r="BE9400" s="677"/>
      <c r="BF9400" s="677"/>
      <c r="BG9400" s="677"/>
      <c r="BH9400" s="677"/>
      <c r="BI9400" s="677"/>
      <c r="BJ9400" s="677"/>
      <c r="BK9400" s="677"/>
      <c r="BL9400" s="677"/>
      <c r="BM9400" s="677"/>
      <c r="BN9400" s="677"/>
      <c r="BO9400" s="677"/>
      <c r="BP9400" s="677"/>
      <c r="BQ9400" s="677"/>
      <c r="BR9400" s="677"/>
      <c r="BS9400" s="677"/>
      <c r="BT9400" s="677"/>
      <c r="BU9400" s="677"/>
      <c r="BV9400" s="677"/>
      <c r="BW9400" s="677"/>
      <c r="BX9400" s="677"/>
      <c r="BY9400" s="677"/>
      <c r="BZ9400" s="677"/>
      <c r="CA9400" s="677"/>
      <c r="CB9400" s="677"/>
      <c r="CC9400" s="677"/>
      <c r="CD9400" s="677"/>
      <c r="CE9400" s="677"/>
      <c r="CF9400" s="677"/>
      <c r="CG9400" s="677"/>
    </row>
    <row r="9401" spans="1:85">
      <c r="A9401" s="54"/>
      <c r="B9401" s="54"/>
      <c r="C9401" s="54"/>
      <c r="D9401" s="77"/>
      <c r="E9401" s="77"/>
      <c r="F9401" s="54"/>
      <c r="G9401" s="77"/>
      <c r="H9401" s="77"/>
      <c r="I9401" s="79"/>
      <c r="J9401" s="54"/>
      <c r="K9401" s="75" t="s">
        <v>1501</v>
      </c>
      <c r="L9401" s="76">
        <f t="shared" si="497"/>
        <v>0</v>
      </c>
      <c r="M9401" s="76"/>
      <c r="N9401" s="76"/>
      <c r="O9401" s="76"/>
      <c r="P9401" s="76"/>
      <c r="Q9401" s="76"/>
      <c r="R9401" s="76"/>
      <c r="S9401" s="76"/>
      <c r="T9401" s="76"/>
      <c r="U9401" s="76"/>
      <c r="V9401" s="76"/>
      <c r="W9401" s="76"/>
      <c r="X9401" s="76"/>
      <c r="Y9401" s="677"/>
      <c r="Z9401" s="677"/>
      <c r="AA9401" s="677"/>
      <c r="AB9401" s="677"/>
      <c r="AC9401" s="677"/>
      <c r="AD9401" s="677"/>
      <c r="AE9401" s="677"/>
      <c r="AF9401" s="677"/>
      <c r="AG9401" s="677"/>
      <c r="AH9401" s="677"/>
      <c r="AI9401" s="677"/>
      <c r="AJ9401" s="677"/>
      <c r="AK9401" s="677"/>
      <c r="AL9401" s="677"/>
      <c r="AM9401" s="677"/>
      <c r="AN9401" s="677"/>
      <c r="AO9401" s="677"/>
      <c r="AP9401" s="677"/>
      <c r="AQ9401" s="677"/>
      <c r="AR9401" s="677"/>
      <c r="AS9401" s="677"/>
      <c r="AT9401" s="677"/>
      <c r="AU9401" s="677"/>
      <c r="AV9401" s="677"/>
      <c r="AW9401" s="677"/>
      <c r="AX9401" s="677"/>
      <c r="AY9401" s="677"/>
      <c r="AZ9401" s="677"/>
      <c r="BA9401" s="677"/>
      <c r="BB9401" s="677"/>
      <c r="BC9401" s="677"/>
      <c r="BD9401" s="677"/>
      <c r="BE9401" s="677"/>
      <c r="BF9401" s="677"/>
      <c r="BG9401" s="677"/>
      <c r="BH9401" s="677"/>
      <c r="BI9401" s="677"/>
      <c r="BJ9401" s="677"/>
      <c r="BK9401" s="677"/>
      <c r="BL9401" s="677"/>
      <c r="BM9401" s="677"/>
      <c r="BN9401" s="677"/>
      <c r="BO9401" s="677"/>
      <c r="BP9401" s="677"/>
      <c r="BQ9401" s="677"/>
      <c r="BR9401" s="677"/>
      <c r="BS9401" s="677"/>
      <c r="BT9401" s="677"/>
      <c r="BU9401" s="677"/>
      <c r="BV9401" s="677"/>
      <c r="BW9401" s="677"/>
      <c r="BX9401" s="677"/>
      <c r="BY9401" s="677"/>
      <c r="BZ9401" s="677"/>
      <c r="CA9401" s="677"/>
      <c r="CB9401" s="677"/>
      <c r="CC9401" s="677"/>
      <c r="CD9401" s="677"/>
      <c r="CE9401" s="677"/>
      <c r="CF9401" s="677"/>
      <c r="CG9401" s="677"/>
    </row>
    <row r="9402" spans="1:85">
      <c r="A9402" s="54"/>
      <c r="B9402" s="54"/>
      <c r="C9402" s="80"/>
      <c r="D9402" s="81"/>
      <c r="E9402" s="81"/>
      <c r="F9402" s="80"/>
      <c r="G9402" s="81"/>
      <c r="H9402" s="81"/>
      <c r="I9402" s="83"/>
      <c r="J9402" s="80"/>
      <c r="K9402" s="84" t="s">
        <v>1502</v>
      </c>
      <c r="L9402" s="76">
        <f t="shared" si="497"/>
        <v>2</v>
      </c>
      <c r="M9402" s="76">
        <v>1</v>
      </c>
      <c r="N9402" s="76"/>
      <c r="O9402" s="76">
        <v>1</v>
      </c>
      <c r="P9402" s="76"/>
      <c r="Q9402" s="76"/>
      <c r="R9402" s="76"/>
      <c r="S9402" s="76"/>
      <c r="T9402" s="76"/>
      <c r="U9402" s="76"/>
      <c r="V9402" s="76"/>
      <c r="W9402" s="76"/>
      <c r="X9402" s="76"/>
      <c r="Y9402" s="677"/>
      <c r="Z9402" s="677"/>
      <c r="AA9402" s="677"/>
      <c r="AB9402" s="677"/>
      <c r="AC9402" s="677"/>
      <c r="AD9402" s="677"/>
      <c r="AE9402" s="677"/>
      <c r="AF9402" s="677"/>
      <c r="AG9402" s="677"/>
      <c r="AH9402" s="677"/>
      <c r="AI9402" s="677"/>
      <c r="AJ9402" s="677"/>
      <c r="AK9402" s="677"/>
      <c r="AL9402" s="677"/>
      <c r="AM9402" s="677"/>
      <c r="AN9402" s="677"/>
      <c r="AO9402" s="677"/>
      <c r="AP9402" s="677"/>
      <c r="AQ9402" s="677"/>
      <c r="AR9402" s="677"/>
      <c r="AS9402" s="677"/>
      <c r="AT9402" s="677"/>
      <c r="AU9402" s="677"/>
      <c r="AV9402" s="677"/>
      <c r="AW9402" s="677"/>
      <c r="AX9402" s="677"/>
      <c r="AY9402" s="677"/>
      <c r="AZ9402" s="677"/>
      <c r="BA9402" s="677"/>
      <c r="BB9402" s="677"/>
      <c r="BC9402" s="677"/>
      <c r="BD9402" s="677"/>
      <c r="BE9402" s="677"/>
      <c r="BF9402" s="677"/>
      <c r="BG9402" s="677"/>
      <c r="BH9402" s="677"/>
      <c r="BI9402" s="677"/>
      <c r="BJ9402" s="677"/>
      <c r="BK9402" s="677"/>
      <c r="BL9402" s="677"/>
      <c r="BM9402" s="677"/>
      <c r="BN9402" s="677"/>
      <c r="BO9402" s="677"/>
      <c r="BP9402" s="677"/>
      <c r="BQ9402" s="677"/>
      <c r="BR9402" s="677"/>
      <c r="BS9402" s="677"/>
      <c r="BT9402" s="677"/>
      <c r="BU9402" s="677"/>
      <c r="BV9402" s="677"/>
      <c r="BW9402" s="677"/>
      <c r="BX9402" s="677"/>
      <c r="BY9402" s="677"/>
      <c r="BZ9402" s="677"/>
      <c r="CA9402" s="677"/>
      <c r="CB9402" s="677"/>
      <c r="CC9402" s="677"/>
      <c r="CD9402" s="677"/>
      <c r="CE9402" s="677"/>
      <c r="CF9402" s="677"/>
      <c r="CG9402" s="677"/>
    </row>
    <row r="9403" spans="1:85">
      <c r="A9403" s="54"/>
      <c r="B9403" s="54"/>
      <c r="C9403" s="46" t="s">
        <v>1633</v>
      </c>
      <c r="D9403" s="58" t="s">
        <v>14201</v>
      </c>
      <c r="E9403" s="58" t="s">
        <v>14202</v>
      </c>
      <c r="F9403" s="46" t="s">
        <v>14203</v>
      </c>
      <c r="G9403" s="58" t="s">
        <v>14204</v>
      </c>
      <c r="H9403" s="58" t="s">
        <v>14205</v>
      </c>
      <c r="I9403" s="74">
        <v>0</v>
      </c>
      <c r="J9403" s="46" t="s">
        <v>1508</v>
      </c>
      <c r="K9403" s="75" t="s">
        <v>1509</v>
      </c>
      <c r="L9403" s="76">
        <f t="shared" si="497"/>
        <v>0</v>
      </c>
      <c r="M9403" s="76"/>
      <c r="N9403" s="76"/>
      <c r="O9403" s="76"/>
      <c r="P9403" s="76"/>
      <c r="Q9403" s="76"/>
      <c r="R9403" s="76"/>
      <c r="S9403" s="76"/>
      <c r="T9403" s="76"/>
      <c r="U9403" s="76"/>
      <c r="V9403" s="76"/>
      <c r="W9403" s="76"/>
      <c r="X9403" s="76"/>
      <c r="Y9403" s="677"/>
      <c r="Z9403" s="677"/>
      <c r="AA9403" s="677"/>
      <c r="AB9403" s="677"/>
      <c r="AC9403" s="677"/>
      <c r="AD9403" s="677"/>
      <c r="AE9403" s="677"/>
      <c r="AF9403" s="677"/>
      <c r="AG9403" s="677"/>
      <c r="AH9403" s="677"/>
      <c r="AI9403" s="677"/>
      <c r="AJ9403" s="677"/>
      <c r="AK9403" s="677"/>
      <c r="AL9403" s="677"/>
      <c r="AM9403" s="677"/>
      <c r="AN9403" s="677"/>
      <c r="AO9403" s="677"/>
      <c r="AP9403" s="677"/>
      <c r="AQ9403" s="677"/>
      <c r="AR9403" s="677"/>
      <c r="AS9403" s="677"/>
      <c r="AT9403" s="677"/>
      <c r="AU9403" s="677"/>
      <c r="AV9403" s="677"/>
      <c r="AW9403" s="677"/>
      <c r="AX9403" s="677"/>
      <c r="AY9403" s="677"/>
      <c r="AZ9403" s="677"/>
      <c r="BA9403" s="677"/>
      <c r="BB9403" s="677"/>
      <c r="BC9403" s="677"/>
      <c r="BD9403" s="677"/>
      <c r="BE9403" s="677"/>
      <c r="BF9403" s="677"/>
      <c r="BG9403" s="677"/>
      <c r="BH9403" s="677"/>
      <c r="BI9403" s="677"/>
      <c r="BJ9403" s="677"/>
      <c r="BK9403" s="677"/>
      <c r="BL9403" s="677"/>
      <c r="BM9403" s="677"/>
      <c r="BN9403" s="677"/>
      <c r="BO9403" s="677"/>
      <c r="BP9403" s="677"/>
      <c r="BQ9403" s="677"/>
      <c r="BR9403" s="677"/>
      <c r="BS9403" s="677"/>
      <c r="BT9403" s="677"/>
      <c r="BU9403" s="677"/>
      <c r="BV9403" s="677"/>
      <c r="BW9403" s="677"/>
      <c r="BX9403" s="677"/>
      <c r="BY9403" s="677"/>
      <c r="BZ9403" s="677"/>
      <c r="CA9403" s="677"/>
      <c r="CB9403" s="677"/>
      <c r="CC9403" s="677"/>
      <c r="CD9403" s="677"/>
      <c r="CE9403" s="677"/>
      <c r="CF9403" s="677"/>
      <c r="CG9403" s="677"/>
    </row>
    <row r="9404" spans="1:85">
      <c r="A9404" s="54"/>
      <c r="B9404" s="54"/>
      <c r="C9404" s="54"/>
      <c r="D9404" s="77"/>
      <c r="E9404" s="77"/>
      <c r="F9404" s="54"/>
      <c r="G9404" s="77"/>
      <c r="H9404" s="77"/>
      <c r="I9404" s="79"/>
      <c r="J9404" s="54"/>
      <c r="K9404" s="75" t="s">
        <v>1501</v>
      </c>
      <c r="L9404" s="76">
        <f t="shared" si="497"/>
        <v>0</v>
      </c>
      <c r="M9404" s="76"/>
      <c r="N9404" s="76"/>
      <c r="O9404" s="76"/>
      <c r="P9404" s="76"/>
      <c r="Q9404" s="76"/>
      <c r="R9404" s="76"/>
      <c r="S9404" s="76"/>
      <c r="T9404" s="76"/>
      <c r="U9404" s="76"/>
      <c r="V9404" s="76"/>
      <c r="W9404" s="76"/>
      <c r="X9404" s="76"/>
      <c r="Y9404" s="677"/>
      <c r="Z9404" s="677"/>
      <c r="AA9404" s="677"/>
      <c r="AB9404" s="677"/>
      <c r="AC9404" s="677"/>
      <c r="AD9404" s="677"/>
      <c r="AE9404" s="677"/>
      <c r="AF9404" s="677"/>
      <c r="AG9404" s="677"/>
      <c r="AH9404" s="677"/>
      <c r="AI9404" s="677"/>
      <c r="AJ9404" s="677"/>
      <c r="AK9404" s="677"/>
      <c r="AL9404" s="677"/>
      <c r="AM9404" s="677"/>
      <c r="AN9404" s="677"/>
      <c r="AO9404" s="677"/>
      <c r="AP9404" s="677"/>
      <c r="AQ9404" s="677"/>
      <c r="AR9404" s="677"/>
      <c r="AS9404" s="677"/>
      <c r="AT9404" s="677"/>
      <c r="AU9404" s="677"/>
      <c r="AV9404" s="677"/>
      <c r="AW9404" s="677"/>
      <c r="AX9404" s="677"/>
      <c r="AY9404" s="677"/>
      <c r="AZ9404" s="677"/>
      <c r="BA9404" s="677"/>
      <c r="BB9404" s="677"/>
      <c r="BC9404" s="677"/>
      <c r="BD9404" s="677"/>
      <c r="BE9404" s="677"/>
      <c r="BF9404" s="677"/>
      <c r="BG9404" s="677"/>
      <c r="BH9404" s="677"/>
      <c r="BI9404" s="677"/>
      <c r="BJ9404" s="677"/>
      <c r="BK9404" s="677"/>
      <c r="BL9404" s="677"/>
      <c r="BM9404" s="677"/>
      <c r="BN9404" s="677"/>
      <c r="BO9404" s="677"/>
      <c r="BP9404" s="677"/>
      <c r="BQ9404" s="677"/>
      <c r="BR9404" s="677"/>
      <c r="BS9404" s="677"/>
      <c r="BT9404" s="677"/>
      <c r="BU9404" s="677"/>
      <c r="BV9404" s="677"/>
      <c r="BW9404" s="677"/>
      <c r="BX9404" s="677"/>
      <c r="BY9404" s="677"/>
      <c r="BZ9404" s="677"/>
      <c r="CA9404" s="677"/>
      <c r="CB9404" s="677"/>
      <c r="CC9404" s="677"/>
      <c r="CD9404" s="677"/>
      <c r="CE9404" s="677"/>
      <c r="CF9404" s="677"/>
      <c r="CG9404" s="677"/>
    </row>
    <row r="9405" spans="1:85">
      <c r="A9405" s="54"/>
      <c r="B9405" s="54"/>
      <c r="C9405" s="80"/>
      <c r="D9405" s="81"/>
      <c r="E9405" s="81"/>
      <c r="F9405" s="80"/>
      <c r="G9405" s="81"/>
      <c r="H9405" s="81"/>
      <c r="I9405" s="83"/>
      <c r="J9405" s="80"/>
      <c r="K9405" s="84" t="s">
        <v>1502</v>
      </c>
      <c r="L9405" s="76">
        <f t="shared" si="497"/>
        <v>2</v>
      </c>
      <c r="M9405" s="76">
        <v>1</v>
      </c>
      <c r="N9405" s="76"/>
      <c r="O9405" s="76">
        <v>1</v>
      </c>
      <c r="P9405" s="76"/>
      <c r="Q9405" s="76"/>
      <c r="R9405" s="76"/>
      <c r="S9405" s="76"/>
      <c r="T9405" s="76"/>
      <c r="U9405" s="76"/>
      <c r="V9405" s="76"/>
      <c r="W9405" s="76"/>
      <c r="X9405" s="76"/>
      <c r="Y9405" s="677"/>
      <c r="Z9405" s="677"/>
      <c r="AA9405" s="677"/>
      <c r="AB9405" s="677"/>
      <c r="AC9405" s="677"/>
      <c r="AD9405" s="677"/>
      <c r="AE9405" s="677"/>
      <c r="AF9405" s="677"/>
      <c r="AG9405" s="677"/>
      <c r="AH9405" s="677"/>
      <c r="AI9405" s="677"/>
      <c r="AJ9405" s="677"/>
      <c r="AK9405" s="677"/>
      <c r="AL9405" s="677"/>
      <c r="AM9405" s="677"/>
      <c r="AN9405" s="677"/>
      <c r="AO9405" s="677"/>
      <c r="AP9405" s="677"/>
      <c r="AQ9405" s="677"/>
      <c r="AR9405" s="677"/>
      <c r="AS9405" s="677"/>
      <c r="AT9405" s="677"/>
      <c r="AU9405" s="677"/>
      <c r="AV9405" s="677"/>
      <c r="AW9405" s="677"/>
      <c r="AX9405" s="677"/>
      <c r="AY9405" s="677"/>
      <c r="AZ9405" s="677"/>
      <c r="BA9405" s="677"/>
      <c r="BB9405" s="677"/>
      <c r="BC9405" s="677"/>
      <c r="BD9405" s="677"/>
      <c r="BE9405" s="677"/>
      <c r="BF9405" s="677"/>
      <c r="BG9405" s="677"/>
      <c r="BH9405" s="677"/>
      <c r="BI9405" s="677"/>
      <c r="BJ9405" s="677"/>
      <c r="BK9405" s="677"/>
      <c r="BL9405" s="677"/>
      <c r="BM9405" s="677"/>
      <c r="BN9405" s="677"/>
      <c r="BO9405" s="677"/>
      <c r="BP9405" s="677"/>
      <c r="BQ9405" s="677"/>
      <c r="BR9405" s="677"/>
      <c r="BS9405" s="677"/>
      <c r="BT9405" s="677"/>
      <c r="BU9405" s="677"/>
      <c r="BV9405" s="677"/>
      <c r="BW9405" s="677"/>
      <c r="BX9405" s="677"/>
      <c r="BY9405" s="677"/>
      <c r="BZ9405" s="677"/>
      <c r="CA9405" s="677"/>
      <c r="CB9405" s="677"/>
      <c r="CC9405" s="677"/>
      <c r="CD9405" s="677"/>
      <c r="CE9405" s="677"/>
      <c r="CF9405" s="677"/>
      <c r="CG9405" s="677"/>
    </row>
    <row r="9406" spans="1:85">
      <c r="A9406" s="54"/>
      <c r="B9406" s="54"/>
      <c r="C9406" s="46" t="s">
        <v>1633</v>
      </c>
      <c r="D9406" s="58" t="s">
        <v>14206</v>
      </c>
      <c r="E9406" s="58" t="s">
        <v>14207</v>
      </c>
      <c r="F9406" s="46" t="s">
        <v>14208</v>
      </c>
      <c r="G9406" s="58" t="s">
        <v>14209</v>
      </c>
      <c r="H9406" s="58" t="s">
        <v>14210</v>
      </c>
      <c r="I9406" s="74">
        <v>0</v>
      </c>
      <c r="J9406" s="46" t="s">
        <v>1508</v>
      </c>
      <c r="K9406" s="75" t="s">
        <v>1509</v>
      </c>
      <c r="L9406" s="76">
        <f t="shared" si="497"/>
        <v>0</v>
      </c>
      <c r="M9406" s="76"/>
      <c r="N9406" s="76"/>
      <c r="O9406" s="76"/>
      <c r="P9406" s="76"/>
      <c r="Q9406" s="76"/>
      <c r="R9406" s="76"/>
      <c r="S9406" s="76"/>
      <c r="T9406" s="76"/>
      <c r="U9406" s="76"/>
      <c r="V9406" s="76"/>
      <c r="W9406" s="76"/>
      <c r="X9406" s="76"/>
      <c r="Y9406" s="677"/>
      <c r="Z9406" s="677"/>
      <c r="AA9406" s="677"/>
      <c r="AB9406" s="677"/>
      <c r="AC9406" s="677"/>
      <c r="AD9406" s="677"/>
      <c r="AE9406" s="677"/>
      <c r="AF9406" s="677"/>
      <c r="AG9406" s="677"/>
      <c r="AH9406" s="677"/>
      <c r="AI9406" s="677"/>
      <c r="AJ9406" s="677"/>
      <c r="AK9406" s="677"/>
      <c r="AL9406" s="677"/>
      <c r="AM9406" s="677"/>
      <c r="AN9406" s="677"/>
      <c r="AO9406" s="677"/>
      <c r="AP9406" s="677"/>
      <c r="AQ9406" s="677"/>
      <c r="AR9406" s="677"/>
      <c r="AS9406" s="677"/>
      <c r="AT9406" s="677"/>
      <c r="AU9406" s="677"/>
      <c r="AV9406" s="677"/>
      <c r="AW9406" s="677"/>
      <c r="AX9406" s="677"/>
      <c r="AY9406" s="677"/>
      <c r="AZ9406" s="677"/>
      <c r="BA9406" s="677"/>
      <c r="BB9406" s="677"/>
      <c r="BC9406" s="677"/>
      <c r="BD9406" s="677"/>
      <c r="BE9406" s="677"/>
      <c r="BF9406" s="677"/>
      <c r="BG9406" s="677"/>
      <c r="BH9406" s="677"/>
      <c r="BI9406" s="677"/>
      <c r="BJ9406" s="677"/>
      <c r="BK9406" s="677"/>
      <c r="BL9406" s="677"/>
      <c r="BM9406" s="677"/>
      <c r="BN9406" s="677"/>
      <c r="BO9406" s="677"/>
      <c r="BP9406" s="677"/>
      <c r="BQ9406" s="677"/>
      <c r="BR9406" s="677"/>
      <c r="BS9406" s="677"/>
      <c r="BT9406" s="677"/>
      <c r="BU9406" s="677"/>
      <c r="BV9406" s="677"/>
      <c r="BW9406" s="677"/>
      <c r="BX9406" s="677"/>
      <c r="BY9406" s="677"/>
      <c r="BZ9406" s="677"/>
      <c r="CA9406" s="677"/>
      <c r="CB9406" s="677"/>
      <c r="CC9406" s="677"/>
      <c r="CD9406" s="677"/>
      <c r="CE9406" s="677"/>
      <c r="CF9406" s="677"/>
      <c r="CG9406" s="677"/>
    </row>
    <row r="9407" spans="1:85">
      <c r="A9407" s="54"/>
      <c r="B9407" s="54"/>
      <c r="C9407" s="54"/>
      <c r="D9407" s="77"/>
      <c r="E9407" s="77"/>
      <c r="F9407" s="54"/>
      <c r="G9407" s="77"/>
      <c r="H9407" s="77"/>
      <c r="I9407" s="79"/>
      <c r="J9407" s="54"/>
      <c r="K9407" s="75" t="s">
        <v>1501</v>
      </c>
      <c r="L9407" s="76">
        <f t="shared" si="497"/>
        <v>0</v>
      </c>
      <c r="M9407" s="76"/>
      <c r="N9407" s="76"/>
      <c r="O9407" s="76"/>
      <c r="P9407" s="76"/>
      <c r="Q9407" s="76"/>
      <c r="R9407" s="76"/>
      <c r="S9407" s="76"/>
      <c r="T9407" s="76"/>
      <c r="U9407" s="76"/>
      <c r="V9407" s="76"/>
      <c r="W9407" s="76"/>
      <c r="X9407" s="76"/>
      <c r="Y9407" s="677"/>
      <c r="Z9407" s="677"/>
      <c r="AA9407" s="677"/>
      <c r="AB9407" s="677"/>
      <c r="AC9407" s="677"/>
      <c r="AD9407" s="677"/>
      <c r="AE9407" s="677"/>
      <c r="AF9407" s="677"/>
      <c r="AG9407" s="677"/>
      <c r="AH9407" s="677"/>
      <c r="AI9407" s="677"/>
      <c r="AJ9407" s="677"/>
      <c r="AK9407" s="677"/>
      <c r="AL9407" s="677"/>
      <c r="AM9407" s="677"/>
      <c r="AN9407" s="677"/>
      <c r="AO9407" s="677"/>
      <c r="AP9407" s="677"/>
      <c r="AQ9407" s="677"/>
      <c r="AR9407" s="677"/>
      <c r="AS9407" s="677"/>
      <c r="AT9407" s="677"/>
      <c r="AU9407" s="677"/>
      <c r="AV9407" s="677"/>
      <c r="AW9407" s="677"/>
      <c r="AX9407" s="677"/>
      <c r="AY9407" s="677"/>
      <c r="AZ9407" s="677"/>
      <c r="BA9407" s="677"/>
      <c r="BB9407" s="677"/>
      <c r="BC9407" s="677"/>
      <c r="BD9407" s="677"/>
      <c r="BE9407" s="677"/>
      <c r="BF9407" s="677"/>
      <c r="BG9407" s="677"/>
      <c r="BH9407" s="677"/>
      <c r="BI9407" s="677"/>
      <c r="BJ9407" s="677"/>
      <c r="BK9407" s="677"/>
      <c r="BL9407" s="677"/>
      <c r="BM9407" s="677"/>
      <c r="BN9407" s="677"/>
      <c r="BO9407" s="677"/>
      <c r="BP9407" s="677"/>
      <c r="BQ9407" s="677"/>
      <c r="BR9407" s="677"/>
      <c r="BS9407" s="677"/>
      <c r="BT9407" s="677"/>
      <c r="BU9407" s="677"/>
      <c r="BV9407" s="677"/>
      <c r="BW9407" s="677"/>
      <c r="BX9407" s="677"/>
      <c r="BY9407" s="677"/>
      <c r="BZ9407" s="677"/>
      <c r="CA9407" s="677"/>
      <c r="CB9407" s="677"/>
      <c r="CC9407" s="677"/>
      <c r="CD9407" s="677"/>
      <c r="CE9407" s="677"/>
      <c r="CF9407" s="677"/>
      <c r="CG9407" s="677"/>
    </row>
    <row r="9408" spans="1:85">
      <c r="A9408" s="54"/>
      <c r="B9408" s="54"/>
      <c r="C9408" s="80"/>
      <c r="D9408" s="81"/>
      <c r="E9408" s="81"/>
      <c r="F9408" s="80"/>
      <c r="G9408" s="81"/>
      <c r="H9408" s="81"/>
      <c r="I9408" s="83"/>
      <c r="J9408" s="80"/>
      <c r="K9408" s="84" t="s">
        <v>1502</v>
      </c>
      <c r="L9408" s="76">
        <f t="shared" si="497"/>
        <v>2</v>
      </c>
      <c r="M9408" s="76">
        <v>1</v>
      </c>
      <c r="N9408" s="76"/>
      <c r="O9408" s="76">
        <v>1</v>
      </c>
      <c r="P9408" s="76"/>
      <c r="Q9408" s="76"/>
      <c r="R9408" s="76"/>
      <c r="S9408" s="76"/>
      <c r="T9408" s="76"/>
      <c r="U9408" s="76"/>
      <c r="V9408" s="76"/>
      <c r="W9408" s="76"/>
      <c r="X9408" s="76"/>
      <c r="Y9408" s="677"/>
      <c r="Z9408" s="677"/>
      <c r="AA9408" s="677"/>
      <c r="AB9408" s="677"/>
      <c r="AC9408" s="677"/>
      <c r="AD9408" s="677"/>
      <c r="AE9408" s="677"/>
      <c r="AF9408" s="677"/>
      <c r="AG9408" s="677"/>
      <c r="AH9408" s="677"/>
      <c r="AI9408" s="677"/>
      <c r="AJ9408" s="677"/>
      <c r="AK9408" s="677"/>
      <c r="AL9408" s="677"/>
      <c r="AM9408" s="677"/>
      <c r="AN9408" s="677"/>
      <c r="AO9408" s="677"/>
      <c r="AP9408" s="677"/>
      <c r="AQ9408" s="677"/>
      <c r="AR9408" s="677"/>
      <c r="AS9408" s="677"/>
      <c r="AT9408" s="677"/>
      <c r="AU9408" s="677"/>
      <c r="AV9408" s="677"/>
      <c r="AW9408" s="677"/>
      <c r="AX9408" s="677"/>
      <c r="AY9408" s="677"/>
      <c r="AZ9408" s="677"/>
      <c r="BA9408" s="677"/>
      <c r="BB9408" s="677"/>
      <c r="BC9408" s="677"/>
      <c r="BD9408" s="677"/>
      <c r="BE9408" s="677"/>
      <c r="BF9408" s="677"/>
      <c r="BG9408" s="677"/>
      <c r="BH9408" s="677"/>
      <c r="BI9408" s="677"/>
      <c r="BJ9408" s="677"/>
      <c r="BK9408" s="677"/>
      <c r="BL9408" s="677"/>
      <c r="BM9408" s="677"/>
      <c r="BN9408" s="677"/>
      <c r="BO9408" s="677"/>
      <c r="BP9408" s="677"/>
      <c r="BQ9408" s="677"/>
      <c r="BR9408" s="677"/>
      <c r="BS9408" s="677"/>
      <c r="BT9408" s="677"/>
      <c r="BU9408" s="677"/>
      <c r="BV9408" s="677"/>
      <c r="BW9408" s="677"/>
      <c r="BX9408" s="677"/>
      <c r="BY9408" s="677"/>
      <c r="BZ9408" s="677"/>
      <c r="CA9408" s="677"/>
      <c r="CB9408" s="677"/>
      <c r="CC9408" s="677"/>
      <c r="CD9408" s="677"/>
      <c r="CE9408" s="677"/>
      <c r="CF9408" s="677"/>
      <c r="CG9408" s="677"/>
    </row>
    <row r="9409" spans="1:85">
      <c r="A9409" s="54"/>
      <c r="B9409" s="54"/>
      <c r="C9409" s="46" t="s">
        <v>1633</v>
      </c>
      <c r="D9409" s="58" t="s">
        <v>14211</v>
      </c>
      <c r="E9409" s="58" t="s">
        <v>14212</v>
      </c>
      <c r="F9409" s="46" t="s">
        <v>14213</v>
      </c>
      <c r="G9409" s="58" t="s">
        <v>14214</v>
      </c>
      <c r="H9409" s="58" t="s">
        <v>14215</v>
      </c>
      <c r="I9409" s="74">
        <v>0</v>
      </c>
      <c r="J9409" s="46" t="s">
        <v>1508</v>
      </c>
      <c r="K9409" s="75" t="s">
        <v>1509</v>
      </c>
      <c r="L9409" s="76">
        <f t="shared" si="497"/>
        <v>0</v>
      </c>
      <c r="M9409" s="76"/>
      <c r="N9409" s="76"/>
      <c r="O9409" s="76"/>
      <c r="P9409" s="76"/>
      <c r="Q9409" s="76"/>
      <c r="R9409" s="76"/>
      <c r="S9409" s="76"/>
      <c r="T9409" s="76"/>
      <c r="U9409" s="76"/>
      <c r="V9409" s="76"/>
      <c r="W9409" s="76"/>
      <c r="X9409" s="76"/>
      <c r="Y9409" s="677"/>
      <c r="Z9409" s="677"/>
      <c r="AA9409" s="677"/>
      <c r="AB9409" s="677"/>
      <c r="AC9409" s="677"/>
      <c r="AD9409" s="677"/>
      <c r="AE9409" s="677"/>
      <c r="AF9409" s="677"/>
      <c r="AG9409" s="677"/>
      <c r="AH9409" s="677"/>
      <c r="AI9409" s="677"/>
      <c r="AJ9409" s="677"/>
      <c r="AK9409" s="677"/>
      <c r="AL9409" s="677"/>
      <c r="AM9409" s="677"/>
      <c r="AN9409" s="677"/>
      <c r="AO9409" s="677"/>
      <c r="AP9409" s="677"/>
      <c r="AQ9409" s="677"/>
      <c r="AR9409" s="677"/>
      <c r="AS9409" s="677"/>
      <c r="AT9409" s="677"/>
      <c r="AU9409" s="677"/>
      <c r="AV9409" s="677"/>
      <c r="AW9409" s="677"/>
      <c r="AX9409" s="677"/>
      <c r="AY9409" s="677"/>
      <c r="AZ9409" s="677"/>
      <c r="BA9409" s="677"/>
      <c r="BB9409" s="677"/>
      <c r="BC9409" s="677"/>
      <c r="BD9409" s="677"/>
      <c r="BE9409" s="677"/>
      <c r="BF9409" s="677"/>
      <c r="BG9409" s="677"/>
      <c r="BH9409" s="677"/>
      <c r="BI9409" s="677"/>
      <c r="BJ9409" s="677"/>
      <c r="BK9409" s="677"/>
      <c r="BL9409" s="677"/>
      <c r="BM9409" s="677"/>
      <c r="BN9409" s="677"/>
      <c r="BO9409" s="677"/>
      <c r="BP9409" s="677"/>
      <c r="BQ9409" s="677"/>
      <c r="BR9409" s="677"/>
      <c r="BS9409" s="677"/>
      <c r="BT9409" s="677"/>
      <c r="BU9409" s="677"/>
      <c r="BV9409" s="677"/>
      <c r="BW9409" s="677"/>
      <c r="BX9409" s="677"/>
      <c r="BY9409" s="677"/>
      <c r="BZ9409" s="677"/>
      <c r="CA9409" s="677"/>
      <c r="CB9409" s="677"/>
      <c r="CC9409" s="677"/>
      <c r="CD9409" s="677"/>
      <c r="CE9409" s="677"/>
      <c r="CF9409" s="677"/>
      <c r="CG9409" s="677"/>
    </row>
    <row r="9410" spans="1:85">
      <c r="A9410" s="54"/>
      <c r="B9410" s="54"/>
      <c r="C9410" s="54"/>
      <c r="D9410" s="77"/>
      <c r="E9410" s="77"/>
      <c r="F9410" s="54"/>
      <c r="G9410" s="77"/>
      <c r="H9410" s="77"/>
      <c r="I9410" s="79"/>
      <c r="J9410" s="54"/>
      <c r="K9410" s="75" t="s">
        <v>1501</v>
      </c>
      <c r="L9410" s="76">
        <f t="shared" si="497"/>
        <v>0</v>
      </c>
      <c r="M9410" s="76"/>
      <c r="N9410" s="76"/>
      <c r="O9410" s="76"/>
      <c r="P9410" s="76"/>
      <c r="Q9410" s="76"/>
      <c r="R9410" s="76"/>
      <c r="S9410" s="76"/>
      <c r="T9410" s="76"/>
      <c r="U9410" s="76"/>
      <c r="V9410" s="76"/>
      <c r="W9410" s="76"/>
      <c r="X9410" s="76"/>
      <c r="Y9410" s="677"/>
      <c r="Z9410" s="677"/>
      <c r="AA9410" s="677"/>
      <c r="AB9410" s="677"/>
      <c r="AC9410" s="677"/>
      <c r="AD9410" s="677"/>
      <c r="AE9410" s="677"/>
      <c r="AF9410" s="677"/>
      <c r="AG9410" s="677"/>
      <c r="AH9410" s="677"/>
      <c r="AI9410" s="677"/>
      <c r="AJ9410" s="677"/>
      <c r="AK9410" s="677"/>
      <c r="AL9410" s="677"/>
      <c r="AM9410" s="677"/>
      <c r="AN9410" s="677"/>
      <c r="AO9410" s="677"/>
      <c r="AP9410" s="677"/>
      <c r="AQ9410" s="677"/>
      <c r="AR9410" s="677"/>
      <c r="AS9410" s="677"/>
      <c r="AT9410" s="677"/>
      <c r="AU9410" s="677"/>
      <c r="AV9410" s="677"/>
      <c r="AW9410" s="677"/>
      <c r="AX9410" s="677"/>
      <c r="AY9410" s="677"/>
      <c r="AZ9410" s="677"/>
      <c r="BA9410" s="677"/>
      <c r="BB9410" s="677"/>
      <c r="BC9410" s="677"/>
      <c r="BD9410" s="677"/>
      <c r="BE9410" s="677"/>
      <c r="BF9410" s="677"/>
      <c r="BG9410" s="677"/>
      <c r="BH9410" s="677"/>
      <c r="BI9410" s="677"/>
      <c r="BJ9410" s="677"/>
      <c r="BK9410" s="677"/>
      <c r="BL9410" s="677"/>
      <c r="BM9410" s="677"/>
      <c r="BN9410" s="677"/>
      <c r="BO9410" s="677"/>
      <c r="BP9410" s="677"/>
      <c r="BQ9410" s="677"/>
      <c r="BR9410" s="677"/>
      <c r="BS9410" s="677"/>
      <c r="BT9410" s="677"/>
      <c r="BU9410" s="677"/>
      <c r="BV9410" s="677"/>
      <c r="BW9410" s="677"/>
      <c r="BX9410" s="677"/>
      <c r="BY9410" s="677"/>
      <c r="BZ9410" s="677"/>
      <c r="CA9410" s="677"/>
      <c r="CB9410" s="677"/>
      <c r="CC9410" s="677"/>
      <c r="CD9410" s="677"/>
      <c r="CE9410" s="677"/>
      <c r="CF9410" s="677"/>
      <c r="CG9410" s="677"/>
    </row>
    <row r="9411" spans="1:85">
      <c r="A9411" s="54"/>
      <c r="B9411" s="54"/>
      <c r="C9411" s="80"/>
      <c r="D9411" s="81"/>
      <c r="E9411" s="81"/>
      <c r="F9411" s="80"/>
      <c r="G9411" s="81"/>
      <c r="H9411" s="81"/>
      <c r="I9411" s="83"/>
      <c r="J9411" s="80"/>
      <c r="K9411" s="84" t="s">
        <v>1502</v>
      </c>
      <c r="L9411" s="76">
        <f t="shared" si="497"/>
        <v>2</v>
      </c>
      <c r="M9411" s="76"/>
      <c r="N9411" s="76"/>
      <c r="O9411" s="76">
        <v>2</v>
      </c>
      <c r="P9411" s="76"/>
      <c r="Q9411" s="76"/>
      <c r="R9411" s="76"/>
      <c r="S9411" s="76"/>
      <c r="T9411" s="76"/>
      <c r="U9411" s="76"/>
      <c r="V9411" s="76"/>
      <c r="W9411" s="76"/>
      <c r="X9411" s="76"/>
      <c r="Y9411" s="677"/>
      <c r="Z9411" s="677"/>
      <c r="AA9411" s="677"/>
      <c r="AB9411" s="677"/>
      <c r="AC9411" s="677"/>
      <c r="AD9411" s="677"/>
      <c r="AE9411" s="677"/>
      <c r="AF9411" s="677"/>
      <c r="AG9411" s="677"/>
      <c r="AH9411" s="677"/>
      <c r="AI9411" s="677"/>
      <c r="AJ9411" s="677"/>
      <c r="AK9411" s="677"/>
      <c r="AL9411" s="677"/>
      <c r="AM9411" s="677"/>
      <c r="AN9411" s="677"/>
      <c r="AO9411" s="677"/>
      <c r="AP9411" s="677"/>
      <c r="AQ9411" s="677"/>
      <c r="AR9411" s="677"/>
      <c r="AS9411" s="677"/>
      <c r="AT9411" s="677"/>
      <c r="AU9411" s="677"/>
      <c r="AV9411" s="677"/>
      <c r="AW9411" s="677"/>
      <c r="AX9411" s="677"/>
      <c r="AY9411" s="677"/>
      <c r="AZ9411" s="677"/>
      <c r="BA9411" s="677"/>
      <c r="BB9411" s="677"/>
      <c r="BC9411" s="677"/>
      <c r="BD9411" s="677"/>
      <c r="BE9411" s="677"/>
      <c r="BF9411" s="677"/>
      <c r="BG9411" s="677"/>
      <c r="BH9411" s="677"/>
      <c r="BI9411" s="677"/>
      <c r="BJ9411" s="677"/>
      <c r="BK9411" s="677"/>
      <c r="BL9411" s="677"/>
      <c r="BM9411" s="677"/>
      <c r="BN9411" s="677"/>
      <c r="BO9411" s="677"/>
      <c r="BP9411" s="677"/>
      <c r="BQ9411" s="677"/>
      <c r="BR9411" s="677"/>
      <c r="BS9411" s="677"/>
      <c r="BT9411" s="677"/>
      <c r="BU9411" s="677"/>
      <c r="BV9411" s="677"/>
      <c r="BW9411" s="677"/>
      <c r="BX9411" s="677"/>
      <c r="BY9411" s="677"/>
      <c r="BZ9411" s="677"/>
      <c r="CA9411" s="677"/>
      <c r="CB9411" s="677"/>
      <c r="CC9411" s="677"/>
      <c r="CD9411" s="677"/>
      <c r="CE9411" s="677"/>
      <c r="CF9411" s="677"/>
      <c r="CG9411" s="677"/>
    </row>
    <row r="9412" spans="1:85">
      <c r="A9412" s="54"/>
      <c r="B9412" s="54"/>
      <c r="C9412" s="46" t="s">
        <v>1633</v>
      </c>
      <c r="D9412" s="58" t="s">
        <v>14216</v>
      </c>
      <c r="E9412" s="58" t="s">
        <v>14217</v>
      </c>
      <c r="F9412" s="46" t="s">
        <v>14218</v>
      </c>
      <c r="G9412" s="58" t="s">
        <v>14219</v>
      </c>
      <c r="H9412" s="58" t="s">
        <v>14220</v>
      </c>
      <c r="I9412" s="74">
        <v>0</v>
      </c>
      <c r="J9412" s="46" t="s">
        <v>1508</v>
      </c>
      <c r="K9412" s="75" t="s">
        <v>1509</v>
      </c>
      <c r="L9412" s="76">
        <f t="shared" si="497"/>
        <v>0</v>
      </c>
      <c r="M9412" s="76"/>
      <c r="N9412" s="76"/>
      <c r="O9412" s="76"/>
      <c r="P9412" s="76"/>
      <c r="Q9412" s="76"/>
      <c r="R9412" s="76"/>
      <c r="S9412" s="76"/>
      <c r="T9412" s="76"/>
      <c r="U9412" s="76"/>
      <c r="V9412" s="76"/>
      <c r="W9412" s="76"/>
      <c r="X9412" s="76"/>
      <c r="Y9412" s="677"/>
      <c r="Z9412" s="677"/>
      <c r="AA9412" s="677"/>
      <c r="AB9412" s="677"/>
      <c r="AC9412" s="677"/>
      <c r="AD9412" s="677"/>
      <c r="AE9412" s="677"/>
      <c r="AF9412" s="677"/>
      <c r="AG9412" s="677"/>
      <c r="AH9412" s="677"/>
      <c r="AI9412" s="677"/>
      <c r="AJ9412" s="677"/>
      <c r="AK9412" s="677"/>
      <c r="AL9412" s="677"/>
      <c r="AM9412" s="677"/>
      <c r="AN9412" s="677"/>
      <c r="AO9412" s="677"/>
      <c r="AP9412" s="677"/>
      <c r="AQ9412" s="677"/>
      <c r="AR9412" s="677"/>
      <c r="AS9412" s="677"/>
      <c r="AT9412" s="677"/>
      <c r="AU9412" s="677"/>
      <c r="AV9412" s="677"/>
      <c r="AW9412" s="677"/>
      <c r="AX9412" s="677"/>
      <c r="AY9412" s="677"/>
      <c r="AZ9412" s="677"/>
      <c r="BA9412" s="677"/>
      <c r="BB9412" s="677"/>
      <c r="BC9412" s="677"/>
      <c r="BD9412" s="677"/>
      <c r="BE9412" s="677"/>
      <c r="BF9412" s="677"/>
      <c r="BG9412" s="677"/>
      <c r="BH9412" s="677"/>
      <c r="BI9412" s="677"/>
      <c r="BJ9412" s="677"/>
      <c r="BK9412" s="677"/>
      <c r="BL9412" s="677"/>
      <c r="BM9412" s="677"/>
      <c r="BN9412" s="677"/>
      <c r="BO9412" s="677"/>
      <c r="BP9412" s="677"/>
      <c r="BQ9412" s="677"/>
      <c r="BR9412" s="677"/>
      <c r="BS9412" s="677"/>
      <c r="BT9412" s="677"/>
      <c r="BU9412" s="677"/>
      <c r="BV9412" s="677"/>
      <c r="BW9412" s="677"/>
      <c r="BX9412" s="677"/>
      <c r="BY9412" s="677"/>
      <c r="BZ9412" s="677"/>
      <c r="CA9412" s="677"/>
      <c r="CB9412" s="677"/>
      <c r="CC9412" s="677"/>
      <c r="CD9412" s="677"/>
      <c r="CE9412" s="677"/>
      <c r="CF9412" s="677"/>
      <c r="CG9412" s="677"/>
    </row>
    <row r="9413" spans="1:85">
      <c r="A9413" s="54"/>
      <c r="B9413" s="54"/>
      <c r="C9413" s="54"/>
      <c r="D9413" s="77"/>
      <c r="E9413" s="77"/>
      <c r="F9413" s="54"/>
      <c r="G9413" s="77"/>
      <c r="H9413" s="77"/>
      <c r="I9413" s="79"/>
      <c r="J9413" s="54"/>
      <c r="K9413" s="75" t="s">
        <v>1501</v>
      </c>
      <c r="L9413" s="76">
        <f t="shared" si="497"/>
        <v>0</v>
      </c>
      <c r="M9413" s="76"/>
      <c r="N9413" s="76"/>
      <c r="O9413" s="76"/>
      <c r="P9413" s="76"/>
      <c r="Q9413" s="76"/>
      <c r="R9413" s="76"/>
      <c r="S9413" s="76"/>
      <c r="T9413" s="76"/>
      <c r="U9413" s="76"/>
      <c r="V9413" s="76"/>
      <c r="W9413" s="76"/>
      <c r="X9413" s="76"/>
      <c r="Y9413" s="677"/>
      <c r="Z9413" s="677"/>
      <c r="AA9413" s="677"/>
      <c r="AB9413" s="677"/>
      <c r="AC9413" s="677"/>
      <c r="AD9413" s="677"/>
      <c r="AE9413" s="677"/>
      <c r="AF9413" s="677"/>
      <c r="AG9413" s="677"/>
      <c r="AH9413" s="677"/>
      <c r="AI9413" s="677"/>
      <c r="AJ9413" s="677"/>
      <c r="AK9413" s="677"/>
      <c r="AL9413" s="677"/>
      <c r="AM9413" s="677"/>
      <c r="AN9413" s="677"/>
      <c r="AO9413" s="677"/>
      <c r="AP9413" s="677"/>
      <c r="AQ9413" s="677"/>
      <c r="AR9413" s="677"/>
      <c r="AS9413" s="677"/>
      <c r="AT9413" s="677"/>
      <c r="AU9413" s="677"/>
      <c r="AV9413" s="677"/>
      <c r="AW9413" s="677"/>
      <c r="AX9413" s="677"/>
      <c r="AY9413" s="677"/>
      <c r="AZ9413" s="677"/>
      <c r="BA9413" s="677"/>
      <c r="BB9413" s="677"/>
      <c r="BC9413" s="677"/>
      <c r="BD9413" s="677"/>
      <c r="BE9413" s="677"/>
      <c r="BF9413" s="677"/>
      <c r="BG9413" s="677"/>
      <c r="BH9413" s="677"/>
      <c r="BI9413" s="677"/>
      <c r="BJ9413" s="677"/>
      <c r="BK9413" s="677"/>
      <c r="BL9413" s="677"/>
      <c r="BM9413" s="677"/>
      <c r="BN9413" s="677"/>
      <c r="BO9413" s="677"/>
      <c r="BP9413" s="677"/>
      <c r="BQ9413" s="677"/>
      <c r="BR9413" s="677"/>
      <c r="BS9413" s="677"/>
      <c r="BT9413" s="677"/>
      <c r="BU9413" s="677"/>
      <c r="BV9413" s="677"/>
      <c r="BW9413" s="677"/>
      <c r="BX9413" s="677"/>
      <c r="BY9413" s="677"/>
      <c r="BZ9413" s="677"/>
      <c r="CA9413" s="677"/>
      <c r="CB9413" s="677"/>
      <c r="CC9413" s="677"/>
      <c r="CD9413" s="677"/>
      <c r="CE9413" s="677"/>
      <c r="CF9413" s="677"/>
      <c r="CG9413" s="677"/>
    </row>
    <row r="9414" spans="1:85">
      <c r="A9414" s="54"/>
      <c r="B9414" s="54"/>
      <c r="C9414" s="80"/>
      <c r="D9414" s="81"/>
      <c r="E9414" s="81"/>
      <c r="F9414" s="80"/>
      <c r="G9414" s="81"/>
      <c r="H9414" s="81"/>
      <c r="I9414" s="83"/>
      <c r="J9414" s="80"/>
      <c r="K9414" s="84" t="s">
        <v>1502</v>
      </c>
      <c r="L9414" s="76">
        <f t="shared" si="497"/>
        <v>2</v>
      </c>
      <c r="M9414" s="76"/>
      <c r="N9414" s="76"/>
      <c r="O9414" s="76">
        <v>2</v>
      </c>
      <c r="P9414" s="76"/>
      <c r="Q9414" s="76"/>
      <c r="R9414" s="76"/>
      <c r="S9414" s="76"/>
      <c r="T9414" s="76"/>
      <c r="U9414" s="76"/>
      <c r="V9414" s="76"/>
      <c r="W9414" s="76"/>
      <c r="X9414" s="76"/>
      <c r="Y9414" s="677"/>
      <c r="Z9414" s="677"/>
      <c r="AA9414" s="677"/>
      <c r="AB9414" s="677"/>
      <c r="AC9414" s="677"/>
      <c r="AD9414" s="677"/>
      <c r="AE9414" s="677"/>
      <c r="AF9414" s="677"/>
      <c r="AG9414" s="677"/>
      <c r="AH9414" s="677"/>
      <c r="AI9414" s="677"/>
      <c r="AJ9414" s="677"/>
      <c r="AK9414" s="677"/>
      <c r="AL9414" s="677"/>
      <c r="AM9414" s="677"/>
      <c r="AN9414" s="677"/>
      <c r="AO9414" s="677"/>
      <c r="AP9414" s="677"/>
      <c r="AQ9414" s="677"/>
      <c r="AR9414" s="677"/>
      <c r="AS9414" s="677"/>
      <c r="AT9414" s="677"/>
      <c r="AU9414" s="677"/>
      <c r="AV9414" s="677"/>
      <c r="AW9414" s="677"/>
      <c r="AX9414" s="677"/>
      <c r="AY9414" s="677"/>
      <c r="AZ9414" s="677"/>
      <c r="BA9414" s="677"/>
      <c r="BB9414" s="677"/>
      <c r="BC9414" s="677"/>
      <c r="BD9414" s="677"/>
      <c r="BE9414" s="677"/>
      <c r="BF9414" s="677"/>
      <c r="BG9414" s="677"/>
      <c r="BH9414" s="677"/>
      <c r="BI9414" s="677"/>
      <c r="BJ9414" s="677"/>
      <c r="BK9414" s="677"/>
      <c r="BL9414" s="677"/>
      <c r="BM9414" s="677"/>
      <c r="BN9414" s="677"/>
      <c r="BO9414" s="677"/>
      <c r="BP9414" s="677"/>
      <c r="BQ9414" s="677"/>
      <c r="BR9414" s="677"/>
      <c r="BS9414" s="677"/>
      <c r="BT9414" s="677"/>
      <c r="BU9414" s="677"/>
      <c r="BV9414" s="677"/>
      <c r="BW9414" s="677"/>
      <c r="BX9414" s="677"/>
      <c r="BY9414" s="677"/>
      <c r="BZ9414" s="677"/>
      <c r="CA9414" s="677"/>
      <c r="CB9414" s="677"/>
      <c r="CC9414" s="677"/>
      <c r="CD9414" s="677"/>
      <c r="CE9414" s="677"/>
      <c r="CF9414" s="677"/>
      <c r="CG9414" s="677"/>
    </row>
    <row r="9415" spans="1:85">
      <c r="A9415" s="54"/>
      <c r="B9415" s="54"/>
      <c r="C9415" s="46" t="s">
        <v>1633</v>
      </c>
      <c r="D9415" s="58" t="s">
        <v>14221</v>
      </c>
      <c r="E9415" s="58" t="s">
        <v>14222</v>
      </c>
      <c r="F9415" s="46" t="s">
        <v>14223</v>
      </c>
      <c r="G9415" s="58" t="s">
        <v>14224</v>
      </c>
      <c r="H9415" s="58" t="s">
        <v>14225</v>
      </c>
      <c r="I9415" s="74">
        <v>0</v>
      </c>
      <c r="J9415" s="46" t="s">
        <v>1508</v>
      </c>
      <c r="K9415" s="75" t="s">
        <v>1509</v>
      </c>
      <c r="L9415" s="76">
        <f t="shared" si="497"/>
        <v>0</v>
      </c>
      <c r="M9415" s="76"/>
      <c r="N9415" s="76"/>
      <c r="O9415" s="76"/>
      <c r="P9415" s="76"/>
      <c r="Q9415" s="76"/>
      <c r="R9415" s="76"/>
      <c r="S9415" s="76"/>
      <c r="T9415" s="76"/>
      <c r="U9415" s="76"/>
      <c r="V9415" s="76"/>
      <c r="W9415" s="76"/>
      <c r="X9415" s="76"/>
      <c r="Y9415" s="677"/>
      <c r="Z9415" s="677"/>
      <c r="AA9415" s="677"/>
      <c r="AB9415" s="677"/>
      <c r="AC9415" s="677"/>
      <c r="AD9415" s="677"/>
      <c r="AE9415" s="677"/>
      <c r="AF9415" s="677"/>
      <c r="AG9415" s="677"/>
      <c r="AH9415" s="677"/>
      <c r="AI9415" s="677"/>
      <c r="AJ9415" s="677"/>
      <c r="AK9415" s="677"/>
      <c r="AL9415" s="677"/>
      <c r="AM9415" s="677"/>
      <c r="AN9415" s="677"/>
      <c r="AO9415" s="677"/>
      <c r="AP9415" s="677"/>
      <c r="AQ9415" s="677"/>
      <c r="AR9415" s="677"/>
      <c r="AS9415" s="677"/>
      <c r="AT9415" s="677"/>
      <c r="AU9415" s="677"/>
      <c r="AV9415" s="677"/>
      <c r="AW9415" s="677"/>
      <c r="AX9415" s="677"/>
      <c r="AY9415" s="677"/>
      <c r="AZ9415" s="677"/>
      <c r="BA9415" s="677"/>
      <c r="BB9415" s="677"/>
      <c r="BC9415" s="677"/>
      <c r="BD9415" s="677"/>
      <c r="BE9415" s="677"/>
      <c r="BF9415" s="677"/>
      <c r="BG9415" s="677"/>
      <c r="BH9415" s="677"/>
      <c r="BI9415" s="677"/>
      <c r="BJ9415" s="677"/>
      <c r="BK9415" s="677"/>
      <c r="BL9415" s="677"/>
      <c r="BM9415" s="677"/>
      <c r="BN9415" s="677"/>
      <c r="BO9415" s="677"/>
      <c r="BP9415" s="677"/>
      <c r="BQ9415" s="677"/>
      <c r="BR9415" s="677"/>
      <c r="BS9415" s="677"/>
      <c r="BT9415" s="677"/>
      <c r="BU9415" s="677"/>
      <c r="BV9415" s="677"/>
      <c r="BW9415" s="677"/>
      <c r="BX9415" s="677"/>
      <c r="BY9415" s="677"/>
      <c r="BZ9415" s="677"/>
      <c r="CA9415" s="677"/>
      <c r="CB9415" s="677"/>
      <c r="CC9415" s="677"/>
      <c r="CD9415" s="677"/>
      <c r="CE9415" s="677"/>
      <c r="CF9415" s="677"/>
      <c r="CG9415" s="677"/>
    </row>
    <row r="9416" spans="1:85">
      <c r="A9416" s="54"/>
      <c r="B9416" s="54"/>
      <c r="C9416" s="54"/>
      <c r="D9416" s="77"/>
      <c r="E9416" s="77"/>
      <c r="F9416" s="54"/>
      <c r="G9416" s="77"/>
      <c r="H9416" s="77"/>
      <c r="I9416" s="79"/>
      <c r="J9416" s="54"/>
      <c r="K9416" s="75" t="s">
        <v>1501</v>
      </c>
      <c r="L9416" s="76">
        <f t="shared" si="497"/>
        <v>0</v>
      </c>
      <c r="M9416" s="76"/>
      <c r="N9416" s="76"/>
      <c r="O9416" s="76"/>
      <c r="P9416" s="76"/>
      <c r="Q9416" s="76"/>
      <c r="R9416" s="76"/>
      <c r="S9416" s="76"/>
      <c r="T9416" s="76"/>
      <c r="U9416" s="76"/>
      <c r="V9416" s="76"/>
      <c r="W9416" s="76"/>
      <c r="X9416" s="76"/>
      <c r="Y9416" s="677"/>
      <c r="Z9416" s="677"/>
      <c r="AA9416" s="677"/>
      <c r="AB9416" s="677"/>
      <c r="AC9416" s="677"/>
      <c r="AD9416" s="677"/>
      <c r="AE9416" s="677"/>
      <c r="AF9416" s="677"/>
      <c r="AG9416" s="677"/>
      <c r="AH9416" s="677"/>
      <c r="AI9416" s="677"/>
      <c r="AJ9416" s="677"/>
      <c r="AK9416" s="677"/>
      <c r="AL9416" s="677"/>
      <c r="AM9416" s="677"/>
      <c r="AN9416" s="677"/>
      <c r="AO9416" s="677"/>
      <c r="AP9416" s="677"/>
      <c r="AQ9416" s="677"/>
      <c r="AR9416" s="677"/>
      <c r="AS9416" s="677"/>
      <c r="AT9416" s="677"/>
      <c r="AU9416" s="677"/>
      <c r="AV9416" s="677"/>
      <c r="AW9416" s="677"/>
      <c r="AX9416" s="677"/>
      <c r="AY9416" s="677"/>
      <c r="AZ9416" s="677"/>
      <c r="BA9416" s="677"/>
      <c r="BB9416" s="677"/>
      <c r="BC9416" s="677"/>
      <c r="BD9416" s="677"/>
      <c r="BE9416" s="677"/>
      <c r="BF9416" s="677"/>
      <c r="BG9416" s="677"/>
      <c r="BH9416" s="677"/>
      <c r="BI9416" s="677"/>
      <c r="BJ9416" s="677"/>
      <c r="BK9416" s="677"/>
      <c r="BL9416" s="677"/>
      <c r="BM9416" s="677"/>
      <c r="BN9416" s="677"/>
      <c r="BO9416" s="677"/>
      <c r="BP9416" s="677"/>
      <c r="BQ9416" s="677"/>
      <c r="BR9416" s="677"/>
      <c r="BS9416" s="677"/>
      <c r="BT9416" s="677"/>
      <c r="BU9416" s="677"/>
      <c r="BV9416" s="677"/>
      <c r="BW9416" s="677"/>
      <c r="BX9416" s="677"/>
      <c r="BY9416" s="677"/>
      <c r="BZ9416" s="677"/>
      <c r="CA9416" s="677"/>
      <c r="CB9416" s="677"/>
      <c r="CC9416" s="677"/>
      <c r="CD9416" s="677"/>
      <c r="CE9416" s="677"/>
      <c r="CF9416" s="677"/>
      <c r="CG9416" s="677"/>
    </row>
    <row r="9417" spans="1:85">
      <c r="A9417" s="54"/>
      <c r="B9417" s="54"/>
      <c r="C9417" s="80"/>
      <c r="D9417" s="81"/>
      <c r="E9417" s="81"/>
      <c r="F9417" s="80"/>
      <c r="G9417" s="81"/>
      <c r="H9417" s="81"/>
      <c r="I9417" s="83"/>
      <c r="J9417" s="80"/>
      <c r="K9417" s="84" t="s">
        <v>1502</v>
      </c>
      <c r="L9417" s="76">
        <f t="shared" si="497"/>
        <v>7</v>
      </c>
      <c r="M9417" s="76">
        <v>6</v>
      </c>
      <c r="N9417" s="76">
        <v>1</v>
      </c>
      <c r="O9417" s="76"/>
      <c r="P9417" s="76"/>
      <c r="Q9417" s="76"/>
      <c r="R9417" s="76"/>
      <c r="S9417" s="76"/>
      <c r="T9417" s="76"/>
      <c r="U9417" s="76"/>
      <c r="V9417" s="76"/>
      <c r="W9417" s="76"/>
      <c r="X9417" s="76"/>
      <c r="Y9417" s="677"/>
      <c r="Z9417" s="677"/>
      <c r="AA9417" s="677"/>
      <c r="AB9417" s="677"/>
      <c r="AC9417" s="677"/>
      <c r="AD9417" s="677"/>
      <c r="AE9417" s="677"/>
      <c r="AF9417" s="677"/>
      <c r="AG9417" s="677"/>
      <c r="AH9417" s="677"/>
      <c r="AI9417" s="677"/>
      <c r="AJ9417" s="677"/>
      <c r="AK9417" s="677"/>
      <c r="AL9417" s="677"/>
      <c r="AM9417" s="677"/>
      <c r="AN9417" s="677"/>
      <c r="AO9417" s="677"/>
      <c r="AP9417" s="677"/>
      <c r="AQ9417" s="677"/>
      <c r="AR9417" s="677"/>
      <c r="AS9417" s="677"/>
      <c r="AT9417" s="677"/>
      <c r="AU9417" s="677"/>
      <c r="AV9417" s="677"/>
      <c r="AW9417" s="677"/>
      <c r="AX9417" s="677"/>
      <c r="AY9417" s="677"/>
      <c r="AZ9417" s="677"/>
      <c r="BA9417" s="677"/>
      <c r="BB9417" s="677"/>
      <c r="BC9417" s="677"/>
      <c r="BD9417" s="677"/>
      <c r="BE9417" s="677"/>
      <c r="BF9417" s="677"/>
      <c r="BG9417" s="677"/>
      <c r="BH9417" s="677"/>
      <c r="BI9417" s="677"/>
      <c r="BJ9417" s="677"/>
      <c r="BK9417" s="677"/>
      <c r="BL9417" s="677"/>
      <c r="BM9417" s="677"/>
      <c r="BN9417" s="677"/>
      <c r="BO9417" s="677"/>
      <c r="BP9417" s="677"/>
      <c r="BQ9417" s="677"/>
      <c r="BR9417" s="677"/>
      <c r="BS9417" s="677"/>
      <c r="BT9417" s="677"/>
      <c r="BU9417" s="677"/>
      <c r="BV9417" s="677"/>
      <c r="BW9417" s="677"/>
      <c r="BX9417" s="677"/>
      <c r="BY9417" s="677"/>
      <c r="BZ9417" s="677"/>
      <c r="CA9417" s="677"/>
      <c r="CB9417" s="677"/>
      <c r="CC9417" s="677"/>
      <c r="CD9417" s="677"/>
      <c r="CE9417" s="677"/>
      <c r="CF9417" s="677"/>
      <c r="CG9417" s="677"/>
    </row>
    <row r="9418" spans="1:85">
      <c r="A9418" s="54"/>
      <c r="B9418" s="54"/>
      <c r="C9418" s="46" t="s">
        <v>1633</v>
      </c>
      <c r="D9418" s="58" t="s">
        <v>13366</v>
      </c>
      <c r="E9418" s="58" t="s">
        <v>14226</v>
      </c>
      <c r="F9418" s="46" t="s">
        <v>14227</v>
      </c>
      <c r="G9418" s="58" t="s">
        <v>14228</v>
      </c>
      <c r="H9418" s="58"/>
      <c r="I9418" s="74">
        <v>0</v>
      </c>
      <c r="J9418" s="46" t="s">
        <v>1508</v>
      </c>
      <c r="K9418" s="75" t="s">
        <v>1509</v>
      </c>
      <c r="L9418" s="76">
        <f>SUM(M9418:X9418)</f>
        <v>0</v>
      </c>
      <c r="M9418" s="76"/>
      <c r="N9418" s="76"/>
      <c r="O9418" s="76"/>
      <c r="P9418" s="76"/>
      <c r="Q9418" s="76"/>
      <c r="R9418" s="76"/>
      <c r="S9418" s="76"/>
      <c r="T9418" s="76"/>
      <c r="U9418" s="76"/>
      <c r="V9418" s="76"/>
      <c r="W9418" s="76"/>
      <c r="X9418" s="76"/>
      <c r="Y9418" s="677"/>
      <c r="Z9418" s="677"/>
      <c r="AA9418" s="677"/>
      <c r="AB9418" s="677"/>
      <c r="AC9418" s="677"/>
      <c r="AD9418" s="677"/>
      <c r="AE9418" s="677"/>
      <c r="AF9418" s="677"/>
      <c r="AG9418" s="677"/>
      <c r="AH9418" s="677"/>
      <c r="AI9418" s="677"/>
      <c r="AJ9418" s="677"/>
      <c r="AK9418" s="677"/>
      <c r="AL9418" s="677"/>
      <c r="AM9418" s="677"/>
      <c r="AN9418" s="677"/>
      <c r="AO9418" s="677"/>
      <c r="AP9418" s="677"/>
      <c r="AQ9418" s="677"/>
      <c r="AR9418" s="677"/>
      <c r="AS9418" s="677"/>
      <c r="AT9418" s="677"/>
      <c r="AU9418" s="677"/>
      <c r="AV9418" s="677"/>
      <c r="AW9418" s="677"/>
      <c r="AX9418" s="677"/>
      <c r="AY9418" s="677"/>
      <c r="AZ9418" s="677"/>
      <c r="BA9418" s="677"/>
      <c r="BB9418" s="677"/>
      <c r="BC9418" s="677"/>
      <c r="BD9418" s="677"/>
      <c r="BE9418" s="677"/>
      <c r="BF9418" s="677"/>
      <c r="BG9418" s="677"/>
      <c r="BH9418" s="677"/>
      <c r="BI9418" s="677"/>
      <c r="BJ9418" s="677"/>
      <c r="BK9418" s="677"/>
      <c r="BL9418" s="677"/>
      <c r="BM9418" s="677"/>
      <c r="BN9418" s="677"/>
      <c r="BO9418" s="677"/>
      <c r="BP9418" s="677"/>
      <c r="BQ9418" s="677"/>
      <c r="BR9418" s="677"/>
      <c r="BS9418" s="677"/>
      <c r="BT9418" s="677"/>
      <c r="BU9418" s="677"/>
      <c r="BV9418" s="677"/>
      <c r="BW9418" s="677"/>
      <c r="BX9418" s="677"/>
      <c r="BY9418" s="677"/>
      <c r="BZ9418" s="677"/>
      <c r="CA9418" s="677"/>
      <c r="CB9418" s="677"/>
      <c r="CC9418" s="677"/>
      <c r="CD9418" s="677"/>
      <c r="CE9418" s="677"/>
      <c r="CF9418" s="677"/>
      <c r="CG9418" s="677"/>
    </row>
    <row r="9419" spans="1:85">
      <c r="A9419" s="54"/>
      <c r="B9419" s="54"/>
      <c r="C9419" s="54"/>
      <c r="D9419" s="77"/>
      <c r="E9419" s="77"/>
      <c r="F9419" s="54"/>
      <c r="G9419" s="77"/>
      <c r="H9419" s="77"/>
      <c r="I9419" s="79"/>
      <c r="J9419" s="54"/>
      <c r="K9419" s="75" t="s">
        <v>1501</v>
      </c>
      <c r="L9419" s="76">
        <f t="shared" ref="L9419:L9468" si="498">SUM(M9419:X9419)</f>
        <v>0</v>
      </c>
      <c r="M9419" s="76"/>
      <c r="N9419" s="76"/>
      <c r="O9419" s="76"/>
      <c r="P9419" s="76"/>
      <c r="Q9419" s="76"/>
      <c r="R9419" s="76"/>
      <c r="S9419" s="76"/>
      <c r="T9419" s="76"/>
      <c r="U9419" s="76"/>
      <c r="V9419" s="76"/>
      <c r="W9419" s="76"/>
      <c r="X9419" s="76"/>
      <c r="Y9419" s="677"/>
      <c r="Z9419" s="677"/>
      <c r="AA9419" s="677"/>
      <c r="AB9419" s="677"/>
      <c r="AC9419" s="677"/>
      <c r="AD9419" s="677"/>
      <c r="AE9419" s="677"/>
      <c r="AF9419" s="677"/>
      <c r="AG9419" s="677"/>
      <c r="AH9419" s="677"/>
      <c r="AI9419" s="677"/>
      <c r="AJ9419" s="677"/>
      <c r="AK9419" s="677"/>
      <c r="AL9419" s="677"/>
      <c r="AM9419" s="677"/>
      <c r="AN9419" s="677"/>
      <c r="AO9419" s="677"/>
      <c r="AP9419" s="677"/>
      <c r="AQ9419" s="677"/>
      <c r="AR9419" s="677"/>
      <c r="AS9419" s="677"/>
      <c r="AT9419" s="677"/>
      <c r="AU9419" s="677"/>
      <c r="AV9419" s="677"/>
      <c r="AW9419" s="677"/>
      <c r="AX9419" s="677"/>
      <c r="AY9419" s="677"/>
      <c r="AZ9419" s="677"/>
      <c r="BA9419" s="677"/>
      <c r="BB9419" s="677"/>
      <c r="BC9419" s="677"/>
      <c r="BD9419" s="677"/>
      <c r="BE9419" s="677"/>
      <c r="BF9419" s="677"/>
      <c r="BG9419" s="677"/>
      <c r="BH9419" s="677"/>
      <c r="BI9419" s="677"/>
      <c r="BJ9419" s="677"/>
      <c r="BK9419" s="677"/>
      <c r="BL9419" s="677"/>
      <c r="BM9419" s="677"/>
      <c r="BN9419" s="677"/>
      <c r="BO9419" s="677"/>
      <c r="BP9419" s="677"/>
      <c r="BQ9419" s="677"/>
      <c r="BR9419" s="677"/>
      <c r="BS9419" s="677"/>
      <c r="BT9419" s="677"/>
      <c r="BU9419" s="677"/>
      <c r="BV9419" s="677"/>
      <c r="BW9419" s="677"/>
      <c r="BX9419" s="677"/>
      <c r="BY9419" s="677"/>
      <c r="BZ9419" s="677"/>
      <c r="CA9419" s="677"/>
      <c r="CB9419" s="677"/>
      <c r="CC9419" s="677"/>
      <c r="CD9419" s="677"/>
      <c r="CE9419" s="677"/>
      <c r="CF9419" s="677"/>
      <c r="CG9419" s="677"/>
    </row>
    <row r="9420" spans="1:85">
      <c r="A9420" s="54"/>
      <c r="B9420" s="54"/>
      <c r="C9420" s="80"/>
      <c r="D9420" s="81"/>
      <c r="E9420" s="81"/>
      <c r="F9420" s="80"/>
      <c r="G9420" s="81"/>
      <c r="H9420" s="81"/>
      <c r="I9420" s="83"/>
      <c r="J9420" s="80"/>
      <c r="K9420" s="84" t="s">
        <v>1502</v>
      </c>
      <c r="L9420" s="76">
        <f t="shared" si="498"/>
        <v>1</v>
      </c>
      <c r="M9420" s="76"/>
      <c r="N9420" s="76"/>
      <c r="O9420" s="76">
        <v>1</v>
      </c>
      <c r="P9420" s="76"/>
      <c r="Q9420" s="76"/>
      <c r="R9420" s="76"/>
      <c r="S9420" s="76"/>
      <c r="T9420" s="76"/>
      <c r="U9420" s="76"/>
      <c r="V9420" s="76"/>
      <c r="W9420" s="76"/>
      <c r="X9420" s="76"/>
      <c r="Y9420" s="677"/>
      <c r="Z9420" s="677"/>
      <c r="AA9420" s="677"/>
      <c r="AB9420" s="677"/>
      <c r="AC9420" s="677"/>
      <c r="AD9420" s="677"/>
      <c r="AE9420" s="677"/>
      <c r="AF9420" s="677"/>
      <c r="AG9420" s="677"/>
      <c r="AH9420" s="677"/>
      <c r="AI9420" s="677"/>
      <c r="AJ9420" s="677"/>
      <c r="AK9420" s="677"/>
      <c r="AL9420" s="677"/>
      <c r="AM9420" s="677"/>
      <c r="AN9420" s="677"/>
      <c r="AO9420" s="677"/>
      <c r="AP9420" s="677"/>
      <c r="AQ9420" s="677"/>
      <c r="AR9420" s="677"/>
      <c r="AS9420" s="677"/>
      <c r="AT9420" s="677"/>
      <c r="AU9420" s="677"/>
      <c r="AV9420" s="677"/>
      <c r="AW9420" s="677"/>
      <c r="AX9420" s="677"/>
      <c r="AY9420" s="677"/>
      <c r="AZ9420" s="677"/>
      <c r="BA9420" s="677"/>
      <c r="BB9420" s="677"/>
      <c r="BC9420" s="677"/>
      <c r="BD9420" s="677"/>
      <c r="BE9420" s="677"/>
      <c r="BF9420" s="677"/>
      <c r="BG9420" s="677"/>
      <c r="BH9420" s="677"/>
      <c r="BI9420" s="677"/>
      <c r="BJ9420" s="677"/>
      <c r="BK9420" s="677"/>
      <c r="BL9420" s="677"/>
      <c r="BM9420" s="677"/>
      <c r="BN9420" s="677"/>
      <c r="BO9420" s="677"/>
      <c r="BP9420" s="677"/>
      <c r="BQ9420" s="677"/>
      <c r="BR9420" s="677"/>
      <c r="BS9420" s="677"/>
      <c r="BT9420" s="677"/>
      <c r="BU9420" s="677"/>
      <c r="BV9420" s="677"/>
      <c r="BW9420" s="677"/>
      <c r="BX9420" s="677"/>
      <c r="BY9420" s="677"/>
      <c r="BZ9420" s="677"/>
      <c r="CA9420" s="677"/>
      <c r="CB9420" s="677"/>
      <c r="CC9420" s="677"/>
      <c r="CD9420" s="677"/>
      <c r="CE9420" s="677"/>
      <c r="CF9420" s="677"/>
      <c r="CG9420" s="677"/>
    </row>
    <row r="9421" spans="1:85">
      <c r="A9421" s="54"/>
      <c r="B9421" s="54"/>
      <c r="C9421" s="46" t="s">
        <v>1633</v>
      </c>
      <c r="D9421" s="58" t="s">
        <v>14229</v>
      </c>
      <c r="E9421" s="703" t="s">
        <v>14230</v>
      </c>
      <c r="F9421" s="46" t="s">
        <v>14231</v>
      </c>
      <c r="G9421" s="58" t="s">
        <v>14232</v>
      </c>
      <c r="H9421" s="58" t="s">
        <v>14233</v>
      </c>
      <c r="I9421" s="74">
        <v>0</v>
      </c>
      <c r="J9421" s="46" t="s">
        <v>1508</v>
      </c>
      <c r="K9421" s="75" t="s">
        <v>1509</v>
      </c>
      <c r="L9421" s="76">
        <f t="shared" si="498"/>
        <v>0</v>
      </c>
      <c r="M9421" s="76"/>
      <c r="N9421" s="76"/>
      <c r="O9421" s="76"/>
      <c r="P9421" s="76"/>
      <c r="Q9421" s="76"/>
      <c r="R9421" s="76"/>
      <c r="S9421" s="76"/>
      <c r="T9421" s="76"/>
      <c r="U9421" s="76"/>
      <c r="V9421" s="76"/>
      <c r="W9421" s="76"/>
      <c r="X9421" s="76"/>
      <c r="Y9421" s="677"/>
      <c r="Z9421" s="677"/>
      <c r="AA9421" s="677"/>
      <c r="AB9421" s="677"/>
      <c r="AC9421" s="677"/>
      <c r="AD9421" s="677"/>
      <c r="AE9421" s="677"/>
      <c r="AF9421" s="677"/>
      <c r="AG9421" s="677"/>
      <c r="AH9421" s="677"/>
      <c r="AI9421" s="677"/>
      <c r="AJ9421" s="677"/>
      <c r="AK9421" s="677"/>
      <c r="AL9421" s="677"/>
      <c r="AM9421" s="677"/>
      <c r="AN9421" s="677"/>
      <c r="AO9421" s="677"/>
      <c r="AP9421" s="677"/>
      <c r="AQ9421" s="677"/>
      <c r="AR9421" s="677"/>
      <c r="AS9421" s="677"/>
      <c r="AT9421" s="677"/>
      <c r="AU9421" s="677"/>
      <c r="AV9421" s="677"/>
      <c r="AW9421" s="677"/>
      <c r="AX9421" s="677"/>
      <c r="AY9421" s="677"/>
      <c r="AZ9421" s="677"/>
      <c r="BA9421" s="677"/>
      <c r="BB9421" s="677"/>
      <c r="BC9421" s="677"/>
      <c r="BD9421" s="677"/>
      <c r="BE9421" s="677"/>
      <c r="BF9421" s="677"/>
      <c r="BG9421" s="677"/>
      <c r="BH9421" s="677"/>
      <c r="BI9421" s="677"/>
      <c r="BJ9421" s="677"/>
      <c r="BK9421" s="677"/>
      <c r="BL9421" s="677"/>
      <c r="BM9421" s="677"/>
      <c r="BN9421" s="677"/>
      <c r="BO9421" s="677"/>
      <c r="BP9421" s="677"/>
      <c r="BQ9421" s="677"/>
      <c r="BR9421" s="677"/>
      <c r="BS9421" s="677"/>
      <c r="BT9421" s="677"/>
      <c r="BU9421" s="677"/>
      <c r="BV9421" s="677"/>
      <c r="BW9421" s="677"/>
      <c r="BX9421" s="677"/>
      <c r="BY9421" s="677"/>
      <c r="BZ9421" s="677"/>
      <c r="CA9421" s="677"/>
      <c r="CB9421" s="677"/>
      <c r="CC9421" s="677"/>
      <c r="CD9421" s="677"/>
      <c r="CE9421" s="677"/>
      <c r="CF9421" s="677"/>
      <c r="CG9421" s="677"/>
    </row>
    <row r="9422" spans="1:85">
      <c r="A9422" s="54"/>
      <c r="B9422" s="54"/>
      <c r="C9422" s="54"/>
      <c r="D9422" s="77"/>
      <c r="E9422" s="704"/>
      <c r="F9422" s="54"/>
      <c r="G9422" s="77"/>
      <c r="H9422" s="77"/>
      <c r="I9422" s="79"/>
      <c r="J9422" s="54"/>
      <c r="K9422" s="75" t="s">
        <v>1501</v>
      </c>
      <c r="L9422" s="76">
        <f t="shared" si="498"/>
        <v>0</v>
      </c>
      <c r="M9422" s="76"/>
      <c r="N9422" s="76"/>
      <c r="O9422" s="76"/>
      <c r="P9422" s="76"/>
      <c r="Q9422" s="76"/>
      <c r="R9422" s="76"/>
      <c r="S9422" s="76"/>
      <c r="T9422" s="76"/>
      <c r="U9422" s="76"/>
      <c r="V9422" s="76"/>
      <c r="W9422" s="76"/>
      <c r="X9422" s="76"/>
      <c r="Y9422" s="677"/>
      <c r="Z9422" s="677"/>
      <c r="AA9422" s="677"/>
      <c r="AB9422" s="677"/>
      <c r="AC9422" s="677"/>
      <c r="AD9422" s="677"/>
      <c r="AE9422" s="677"/>
      <c r="AF9422" s="677"/>
      <c r="AG9422" s="677"/>
      <c r="AH9422" s="677"/>
      <c r="AI9422" s="677"/>
      <c r="AJ9422" s="677"/>
      <c r="AK9422" s="677"/>
      <c r="AL9422" s="677"/>
      <c r="AM9422" s="677"/>
      <c r="AN9422" s="677"/>
      <c r="AO9422" s="677"/>
      <c r="AP9422" s="677"/>
      <c r="AQ9422" s="677"/>
      <c r="AR9422" s="677"/>
      <c r="AS9422" s="677"/>
      <c r="AT9422" s="677"/>
      <c r="AU9422" s="677"/>
      <c r="AV9422" s="677"/>
      <c r="AW9422" s="677"/>
      <c r="AX9422" s="677"/>
      <c r="AY9422" s="677"/>
      <c r="AZ9422" s="677"/>
      <c r="BA9422" s="677"/>
      <c r="BB9422" s="677"/>
      <c r="BC9422" s="677"/>
      <c r="BD9422" s="677"/>
      <c r="BE9422" s="677"/>
      <c r="BF9422" s="677"/>
      <c r="BG9422" s="677"/>
      <c r="BH9422" s="677"/>
      <c r="BI9422" s="677"/>
      <c r="BJ9422" s="677"/>
      <c r="BK9422" s="677"/>
      <c r="BL9422" s="677"/>
      <c r="BM9422" s="677"/>
      <c r="BN9422" s="677"/>
      <c r="BO9422" s="677"/>
      <c r="BP9422" s="677"/>
      <c r="BQ9422" s="677"/>
      <c r="BR9422" s="677"/>
      <c r="BS9422" s="677"/>
      <c r="BT9422" s="677"/>
      <c r="BU9422" s="677"/>
      <c r="BV9422" s="677"/>
      <c r="BW9422" s="677"/>
      <c r="BX9422" s="677"/>
      <c r="BY9422" s="677"/>
      <c r="BZ9422" s="677"/>
      <c r="CA9422" s="677"/>
      <c r="CB9422" s="677"/>
      <c r="CC9422" s="677"/>
      <c r="CD9422" s="677"/>
      <c r="CE9422" s="677"/>
      <c r="CF9422" s="677"/>
      <c r="CG9422" s="677"/>
    </row>
    <row r="9423" spans="1:85">
      <c r="A9423" s="54"/>
      <c r="B9423" s="54"/>
      <c r="C9423" s="80"/>
      <c r="D9423" s="81"/>
      <c r="E9423" s="705"/>
      <c r="F9423" s="80"/>
      <c r="G9423" s="81"/>
      <c r="H9423" s="81"/>
      <c r="I9423" s="83"/>
      <c r="J9423" s="80"/>
      <c r="K9423" s="84" t="s">
        <v>1502</v>
      </c>
      <c r="L9423" s="76">
        <f t="shared" si="498"/>
        <v>4</v>
      </c>
      <c r="M9423" s="76"/>
      <c r="N9423" s="76"/>
      <c r="O9423" s="76"/>
      <c r="P9423" s="76"/>
      <c r="Q9423" s="76"/>
      <c r="R9423" s="76"/>
      <c r="S9423" s="76"/>
      <c r="T9423" s="76"/>
      <c r="U9423" s="76"/>
      <c r="V9423" s="76"/>
      <c r="W9423" s="76">
        <v>4</v>
      </c>
      <c r="X9423" s="76"/>
      <c r="Y9423" s="677"/>
      <c r="Z9423" s="677"/>
      <c r="AA9423" s="677"/>
      <c r="AB9423" s="677"/>
      <c r="AC9423" s="677"/>
      <c r="AD9423" s="677"/>
      <c r="AE9423" s="677"/>
      <c r="AF9423" s="677"/>
      <c r="AG9423" s="677"/>
      <c r="AH9423" s="677"/>
      <c r="AI9423" s="677"/>
      <c r="AJ9423" s="677"/>
      <c r="AK9423" s="677"/>
      <c r="AL9423" s="677"/>
      <c r="AM9423" s="677"/>
      <c r="AN9423" s="677"/>
      <c r="AO9423" s="677"/>
      <c r="AP9423" s="677"/>
      <c r="AQ9423" s="677"/>
      <c r="AR9423" s="677"/>
      <c r="AS9423" s="677"/>
      <c r="AT9423" s="677"/>
      <c r="AU9423" s="677"/>
      <c r="AV9423" s="677"/>
      <c r="AW9423" s="677"/>
      <c r="AX9423" s="677"/>
      <c r="AY9423" s="677"/>
      <c r="AZ9423" s="677"/>
      <c r="BA9423" s="677"/>
      <c r="BB9423" s="677"/>
      <c r="BC9423" s="677"/>
      <c r="BD9423" s="677"/>
      <c r="BE9423" s="677"/>
      <c r="BF9423" s="677"/>
      <c r="BG9423" s="677"/>
      <c r="BH9423" s="677"/>
      <c r="BI9423" s="677"/>
      <c r="BJ9423" s="677"/>
      <c r="BK9423" s="677"/>
      <c r="BL9423" s="677"/>
      <c r="BM9423" s="677"/>
      <c r="BN9423" s="677"/>
      <c r="BO9423" s="677"/>
      <c r="BP9423" s="677"/>
      <c r="BQ9423" s="677"/>
      <c r="BR9423" s="677"/>
      <c r="BS9423" s="677"/>
      <c r="BT9423" s="677"/>
      <c r="BU9423" s="677"/>
      <c r="BV9423" s="677"/>
      <c r="BW9423" s="677"/>
      <c r="BX9423" s="677"/>
      <c r="BY9423" s="677"/>
      <c r="BZ9423" s="677"/>
      <c r="CA9423" s="677"/>
      <c r="CB9423" s="677"/>
      <c r="CC9423" s="677"/>
      <c r="CD9423" s="677"/>
      <c r="CE9423" s="677"/>
      <c r="CF9423" s="677"/>
      <c r="CG9423" s="677"/>
    </row>
    <row r="9424" spans="1:85">
      <c r="A9424" s="54"/>
      <c r="B9424" s="54"/>
      <c r="C9424" s="46" t="s">
        <v>1633</v>
      </c>
      <c r="D9424" s="58" t="s">
        <v>12986</v>
      </c>
      <c r="E9424" s="703" t="s">
        <v>14234</v>
      </c>
      <c r="F9424" s="46" t="s">
        <v>14235</v>
      </c>
      <c r="G9424" s="58" t="s">
        <v>14236</v>
      </c>
      <c r="H9424" s="58" t="s">
        <v>14237</v>
      </c>
      <c r="I9424" s="74">
        <v>0</v>
      </c>
      <c r="J9424" s="46" t="s">
        <v>1508</v>
      </c>
      <c r="K9424" s="75" t="s">
        <v>1509</v>
      </c>
      <c r="L9424" s="76">
        <f t="shared" si="498"/>
        <v>0</v>
      </c>
      <c r="M9424" s="76"/>
      <c r="N9424" s="76"/>
      <c r="O9424" s="76"/>
      <c r="P9424" s="76"/>
      <c r="Q9424" s="76"/>
      <c r="R9424" s="76"/>
      <c r="S9424" s="76"/>
      <c r="T9424" s="76"/>
      <c r="U9424" s="76"/>
      <c r="V9424" s="76"/>
      <c r="W9424" s="76"/>
      <c r="X9424" s="76"/>
      <c r="Y9424" s="677"/>
      <c r="Z9424" s="677"/>
      <c r="AA9424" s="677"/>
      <c r="AB9424" s="677"/>
      <c r="AC9424" s="677"/>
      <c r="AD9424" s="677"/>
      <c r="AE9424" s="677"/>
      <c r="AF9424" s="677"/>
      <c r="AG9424" s="677"/>
      <c r="AH9424" s="677"/>
      <c r="AI9424" s="677"/>
      <c r="AJ9424" s="677"/>
      <c r="AK9424" s="677"/>
      <c r="AL9424" s="677"/>
      <c r="AM9424" s="677"/>
      <c r="AN9424" s="677"/>
      <c r="AO9424" s="677"/>
      <c r="AP9424" s="677"/>
      <c r="AQ9424" s="677"/>
      <c r="AR9424" s="677"/>
      <c r="AS9424" s="677"/>
      <c r="AT9424" s="677"/>
      <c r="AU9424" s="677"/>
      <c r="AV9424" s="677"/>
      <c r="AW9424" s="677"/>
      <c r="AX9424" s="677"/>
      <c r="AY9424" s="677"/>
      <c r="AZ9424" s="677"/>
      <c r="BA9424" s="677"/>
      <c r="BB9424" s="677"/>
      <c r="BC9424" s="677"/>
      <c r="BD9424" s="677"/>
      <c r="BE9424" s="677"/>
      <c r="BF9424" s="677"/>
      <c r="BG9424" s="677"/>
      <c r="BH9424" s="677"/>
      <c r="BI9424" s="677"/>
      <c r="BJ9424" s="677"/>
      <c r="BK9424" s="677"/>
      <c r="BL9424" s="677"/>
      <c r="BM9424" s="677"/>
      <c r="BN9424" s="677"/>
      <c r="BO9424" s="677"/>
      <c r="BP9424" s="677"/>
      <c r="BQ9424" s="677"/>
      <c r="BR9424" s="677"/>
      <c r="BS9424" s="677"/>
      <c r="BT9424" s="677"/>
      <c r="BU9424" s="677"/>
      <c r="BV9424" s="677"/>
      <c r="BW9424" s="677"/>
      <c r="BX9424" s="677"/>
      <c r="BY9424" s="677"/>
      <c r="BZ9424" s="677"/>
      <c r="CA9424" s="677"/>
      <c r="CB9424" s="677"/>
      <c r="CC9424" s="677"/>
      <c r="CD9424" s="677"/>
      <c r="CE9424" s="677"/>
      <c r="CF9424" s="677"/>
      <c r="CG9424" s="677"/>
    </row>
    <row r="9425" spans="1:85">
      <c r="A9425" s="54"/>
      <c r="B9425" s="54"/>
      <c r="C9425" s="54"/>
      <c r="D9425" s="77"/>
      <c r="E9425" s="704"/>
      <c r="F9425" s="54"/>
      <c r="G9425" s="77"/>
      <c r="H9425" s="77"/>
      <c r="I9425" s="79"/>
      <c r="J9425" s="54"/>
      <c r="K9425" s="75" t="s">
        <v>1501</v>
      </c>
      <c r="L9425" s="76">
        <f t="shared" si="498"/>
        <v>0</v>
      </c>
      <c r="M9425" s="76"/>
      <c r="N9425" s="76"/>
      <c r="O9425" s="76"/>
      <c r="P9425" s="76"/>
      <c r="Q9425" s="76"/>
      <c r="R9425" s="76"/>
      <c r="S9425" s="76"/>
      <c r="T9425" s="76"/>
      <c r="U9425" s="76"/>
      <c r="V9425" s="76"/>
      <c r="W9425" s="76"/>
      <c r="X9425" s="76"/>
      <c r="Y9425" s="677"/>
      <c r="Z9425" s="677"/>
      <c r="AA9425" s="677"/>
      <c r="AB9425" s="677"/>
      <c r="AC9425" s="677"/>
      <c r="AD9425" s="677"/>
      <c r="AE9425" s="677"/>
      <c r="AF9425" s="677"/>
      <c r="AG9425" s="677"/>
      <c r="AH9425" s="677"/>
      <c r="AI9425" s="677"/>
      <c r="AJ9425" s="677"/>
      <c r="AK9425" s="677"/>
      <c r="AL9425" s="677"/>
      <c r="AM9425" s="677"/>
      <c r="AN9425" s="677"/>
      <c r="AO9425" s="677"/>
      <c r="AP9425" s="677"/>
      <c r="AQ9425" s="677"/>
      <c r="AR9425" s="677"/>
      <c r="AS9425" s="677"/>
      <c r="AT9425" s="677"/>
      <c r="AU9425" s="677"/>
      <c r="AV9425" s="677"/>
      <c r="AW9425" s="677"/>
      <c r="AX9425" s="677"/>
      <c r="AY9425" s="677"/>
      <c r="AZ9425" s="677"/>
      <c r="BA9425" s="677"/>
      <c r="BB9425" s="677"/>
      <c r="BC9425" s="677"/>
      <c r="BD9425" s="677"/>
      <c r="BE9425" s="677"/>
      <c r="BF9425" s="677"/>
      <c r="BG9425" s="677"/>
      <c r="BH9425" s="677"/>
      <c r="BI9425" s="677"/>
      <c r="BJ9425" s="677"/>
      <c r="BK9425" s="677"/>
      <c r="BL9425" s="677"/>
      <c r="BM9425" s="677"/>
      <c r="BN9425" s="677"/>
      <c r="BO9425" s="677"/>
      <c r="BP9425" s="677"/>
      <c r="BQ9425" s="677"/>
      <c r="BR9425" s="677"/>
      <c r="BS9425" s="677"/>
      <c r="BT9425" s="677"/>
      <c r="BU9425" s="677"/>
      <c r="BV9425" s="677"/>
      <c r="BW9425" s="677"/>
      <c r="BX9425" s="677"/>
      <c r="BY9425" s="677"/>
      <c r="BZ9425" s="677"/>
      <c r="CA9425" s="677"/>
      <c r="CB9425" s="677"/>
      <c r="CC9425" s="677"/>
      <c r="CD9425" s="677"/>
      <c r="CE9425" s="677"/>
      <c r="CF9425" s="677"/>
      <c r="CG9425" s="677"/>
    </row>
    <row r="9426" spans="1:85">
      <c r="A9426" s="54"/>
      <c r="B9426" s="54"/>
      <c r="C9426" s="80"/>
      <c r="D9426" s="81"/>
      <c r="E9426" s="705"/>
      <c r="F9426" s="80"/>
      <c r="G9426" s="81"/>
      <c r="H9426" s="81"/>
      <c r="I9426" s="83"/>
      <c r="J9426" s="80"/>
      <c r="K9426" s="84" t="s">
        <v>1502</v>
      </c>
      <c r="L9426" s="76">
        <f t="shared" si="498"/>
        <v>1</v>
      </c>
      <c r="M9426" s="76"/>
      <c r="N9426" s="76"/>
      <c r="O9426" s="76"/>
      <c r="P9426" s="76"/>
      <c r="Q9426" s="76"/>
      <c r="R9426" s="76"/>
      <c r="S9426" s="76"/>
      <c r="T9426" s="76"/>
      <c r="U9426" s="76"/>
      <c r="V9426" s="76"/>
      <c r="W9426" s="76">
        <v>1</v>
      </c>
      <c r="X9426" s="76"/>
      <c r="Y9426" s="677"/>
      <c r="Z9426" s="677"/>
      <c r="AA9426" s="677"/>
      <c r="AB9426" s="677"/>
      <c r="AC9426" s="677"/>
      <c r="AD9426" s="677"/>
      <c r="AE9426" s="677"/>
      <c r="AF9426" s="677"/>
      <c r="AG9426" s="677"/>
      <c r="AH9426" s="677"/>
      <c r="AI9426" s="677"/>
      <c r="AJ9426" s="677"/>
      <c r="AK9426" s="677"/>
      <c r="AL9426" s="677"/>
      <c r="AM9426" s="677"/>
      <c r="AN9426" s="677"/>
      <c r="AO9426" s="677"/>
      <c r="AP9426" s="677"/>
      <c r="AQ9426" s="677"/>
      <c r="AR9426" s="677"/>
      <c r="AS9426" s="677"/>
      <c r="AT9426" s="677"/>
      <c r="AU9426" s="677"/>
      <c r="AV9426" s="677"/>
      <c r="AW9426" s="677"/>
      <c r="AX9426" s="677"/>
      <c r="AY9426" s="677"/>
      <c r="AZ9426" s="677"/>
      <c r="BA9426" s="677"/>
      <c r="BB9426" s="677"/>
      <c r="BC9426" s="677"/>
      <c r="BD9426" s="677"/>
      <c r="BE9426" s="677"/>
      <c r="BF9426" s="677"/>
      <c r="BG9426" s="677"/>
      <c r="BH9426" s="677"/>
      <c r="BI9426" s="677"/>
      <c r="BJ9426" s="677"/>
      <c r="BK9426" s="677"/>
      <c r="BL9426" s="677"/>
      <c r="BM9426" s="677"/>
      <c r="BN9426" s="677"/>
      <c r="BO9426" s="677"/>
      <c r="BP9426" s="677"/>
      <c r="BQ9426" s="677"/>
      <c r="BR9426" s="677"/>
      <c r="BS9426" s="677"/>
      <c r="BT9426" s="677"/>
      <c r="BU9426" s="677"/>
      <c r="BV9426" s="677"/>
      <c r="BW9426" s="677"/>
      <c r="BX9426" s="677"/>
      <c r="BY9426" s="677"/>
      <c r="BZ9426" s="677"/>
      <c r="CA9426" s="677"/>
      <c r="CB9426" s="677"/>
      <c r="CC9426" s="677"/>
      <c r="CD9426" s="677"/>
      <c r="CE9426" s="677"/>
      <c r="CF9426" s="677"/>
      <c r="CG9426" s="677"/>
    </row>
    <row r="9427" spans="1:85">
      <c r="A9427" s="54"/>
      <c r="B9427" s="54"/>
      <c r="C9427" s="46" t="s">
        <v>1633</v>
      </c>
      <c r="D9427" s="58" t="s">
        <v>14238</v>
      </c>
      <c r="E9427" s="703" t="s">
        <v>14239</v>
      </c>
      <c r="F9427" s="46" t="s">
        <v>14240</v>
      </c>
      <c r="G9427" s="58" t="s">
        <v>14241</v>
      </c>
      <c r="H9427" s="58" t="s">
        <v>14242</v>
      </c>
      <c r="I9427" s="74">
        <v>0</v>
      </c>
      <c r="J9427" s="46" t="s">
        <v>1508</v>
      </c>
      <c r="K9427" s="75" t="s">
        <v>1509</v>
      </c>
      <c r="L9427" s="76">
        <f t="shared" si="498"/>
        <v>0</v>
      </c>
      <c r="M9427" s="76"/>
      <c r="N9427" s="76"/>
      <c r="O9427" s="76"/>
      <c r="P9427" s="76"/>
      <c r="Q9427" s="76"/>
      <c r="R9427" s="76"/>
      <c r="S9427" s="76"/>
      <c r="T9427" s="76"/>
      <c r="U9427" s="76"/>
      <c r="V9427" s="76"/>
      <c r="W9427" s="76"/>
      <c r="X9427" s="76"/>
      <c r="Y9427" s="677"/>
      <c r="Z9427" s="677"/>
      <c r="AA9427" s="677"/>
      <c r="AB9427" s="677"/>
      <c r="AC9427" s="677"/>
      <c r="AD9427" s="677"/>
      <c r="AE9427" s="677"/>
      <c r="AF9427" s="677"/>
      <c r="AG9427" s="677"/>
      <c r="AH9427" s="677"/>
      <c r="AI9427" s="677"/>
      <c r="AJ9427" s="677"/>
      <c r="AK9427" s="677"/>
      <c r="AL9427" s="677"/>
      <c r="AM9427" s="677"/>
      <c r="AN9427" s="677"/>
      <c r="AO9427" s="677"/>
      <c r="AP9427" s="677"/>
      <c r="AQ9427" s="677"/>
      <c r="AR9427" s="677"/>
      <c r="AS9427" s="677"/>
      <c r="AT9427" s="677"/>
      <c r="AU9427" s="677"/>
      <c r="AV9427" s="677"/>
      <c r="AW9427" s="677"/>
      <c r="AX9427" s="677"/>
      <c r="AY9427" s="677"/>
      <c r="AZ9427" s="677"/>
      <c r="BA9427" s="677"/>
      <c r="BB9427" s="677"/>
      <c r="BC9427" s="677"/>
      <c r="BD9427" s="677"/>
      <c r="BE9427" s="677"/>
      <c r="BF9427" s="677"/>
      <c r="BG9427" s="677"/>
      <c r="BH9427" s="677"/>
      <c r="BI9427" s="677"/>
      <c r="BJ9427" s="677"/>
      <c r="BK9427" s="677"/>
      <c r="BL9427" s="677"/>
      <c r="BM9427" s="677"/>
      <c r="BN9427" s="677"/>
      <c r="BO9427" s="677"/>
      <c r="BP9427" s="677"/>
      <c r="BQ9427" s="677"/>
      <c r="BR9427" s="677"/>
      <c r="BS9427" s="677"/>
      <c r="BT9427" s="677"/>
      <c r="BU9427" s="677"/>
      <c r="BV9427" s="677"/>
      <c r="BW9427" s="677"/>
      <c r="BX9427" s="677"/>
      <c r="BY9427" s="677"/>
      <c r="BZ9427" s="677"/>
      <c r="CA9427" s="677"/>
      <c r="CB9427" s="677"/>
      <c r="CC9427" s="677"/>
      <c r="CD9427" s="677"/>
      <c r="CE9427" s="677"/>
      <c r="CF9427" s="677"/>
      <c r="CG9427" s="677"/>
    </row>
    <row r="9428" spans="1:85">
      <c r="A9428" s="54"/>
      <c r="B9428" s="54"/>
      <c r="C9428" s="54"/>
      <c r="D9428" s="77"/>
      <c r="E9428" s="704"/>
      <c r="F9428" s="54"/>
      <c r="G9428" s="77"/>
      <c r="H9428" s="77"/>
      <c r="I9428" s="79"/>
      <c r="J9428" s="54"/>
      <c r="K9428" s="75" t="s">
        <v>1501</v>
      </c>
      <c r="L9428" s="76">
        <f t="shared" si="498"/>
        <v>0</v>
      </c>
      <c r="M9428" s="76"/>
      <c r="N9428" s="76"/>
      <c r="O9428" s="76"/>
      <c r="P9428" s="76"/>
      <c r="Q9428" s="76"/>
      <c r="R9428" s="76"/>
      <c r="S9428" s="76"/>
      <c r="T9428" s="76"/>
      <c r="U9428" s="76"/>
      <c r="V9428" s="76"/>
      <c r="W9428" s="76"/>
      <c r="X9428" s="76"/>
      <c r="Y9428" s="677"/>
      <c r="Z9428" s="677"/>
      <c r="AA9428" s="677"/>
      <c r="AB9428" s="677"/>
      <c r="AC9428" s="677"/>
      <c r="AD9428" s="677"/>
      <c r="AE9428" s="677"/>
      <c r="AF9428" s="677"/>
      <c r="AG9428" s="677"/>
      <c r="AH9428" s="677"/>
      <c r="AI9428" s="677"/>
      <c r="AJ9428" s="677"/>
      <c r="AK9428" s="677"/>
      <c r="AL9428" s="677"/>
      <c r="AM9428" s="677"/>
      <c r="AN9428" s="677"/>
      <c r="AO9428" s="677"/>
      <c r="AP9428" s="677"/>
      <c r="AQ9428" s="677"/>
      <c r="AR9428" s="677"/>
      <c r="AS9428" s="677"/>
      <c r="AT9428" s="677"/>
      <c r="AU9428" s="677"/>
      <c r="AV9428" s="677"/>
      <c r="AW9428" s="677"/>
      <c r="AX9428" s="677"/>
      <c r="AY9428" s="677"/>
      <c r="AZ9428" s="677"/>
      <c r="BA9428" s="677"/>
      <c r="BB9428" s="677"/>
      <c r="BC9428" s="677"/>
      <c r="BD9428" s="677"/>
      <c r="BE9428" s="677"/>
      <c r="BF9428" s="677"/>
      <c r="BG9428" s="677"/>
      <c r="BH9428" s="677"/>
      <c r="BI9428" s="677"/>
      <c r="BJ9428" s="677"/>
      <c r="BK9428" s="677"/>
      <c r="BL9428" s="677"/>
      <c r="BM9428" s="677"/>
      <c r="BN9428" s="677"/>
      <c r="BO9428" s="677"/>
      <c r="BP9428" s="677"/>
      <c r="BQ9428" s="677"/>
      <c r="BR9428" s="677"/>
      <c r="BS9428" s="677"/>
      <c r="BT9428" s="677"/>
      <c r="BU9428" s="677"/>
      <c r="BV9428" s="677"/>
      <c r="BW9428" s="677"/>
      <c r="BX9428" s="677"/>
      <c r="BY9428" s="677"/>
      <c r="BZ9428" s="677"/>
      <c r="CA9428" s="677"/>
      <c r="CB9428" s="677"/>
      <c r="CC9428" s="677"/>
      <c r="CD9428" s="677"/>
      <c r="CE9428" s="677"/>
      <c r="CF9428" s="677"/>
      <c r="CG9428" s="677"/>
    </row>
    <row r="9429" spans="1:85">
      <c r="A9429" s="54"/>
      <c r="B9429" s="54"/>
      <c r="C9429" s="80"/>
      <c r="D9429" s="81"/>
      <c r="E9429" s="705"/>
      <c r="F9429" s="80"/>
      <c r="G9429" s="81"/>
      <c r="H9429" s="81"/>
      <c r="I9429" s="83"/>
      <c r="J9429" s="80"/>
      <c r="K9429" s="84" t="s">
        <v>1502</v>
      </c>
      <c r="L9429" s="76">
        <f t="shared" si="498"/>
        <v>3</v>
      </c>
      <c r="M9429" s="76"/>
      <c r="N9429" s="76"/>
      <c r="O9429" s="76">
        <v>3</v>
      </c>
      <c r="P9429" s="76"/>
      <c r="Q9429" s="76"/>
      <c r="R9429" s="76"/>
      <c r="S9429" s="76"/>
      <c r="T9429" s="76"/>
      <c r="U9429" s="76"/>
      <c r="V9429" s="76"/>
      <c r="W9429" s="76"/>
      <c r="X9429" s="76"/>
      <c r="Y9429" s="677"/>
      <c r="Z9429" s="677"/>
      <c r="AA9429" s="677"/>
      <c r="AB9429" s="677"/>
      <c r="AC9429" s="677"/>
      <c r="AD9429" s="677"/>
      <c r="AE9429" s="677"/>
      <c r="AF9429" s="677"/>
      <c r="AG9429" s="677"/>
      <c r="AH9429" s="677"/>
      <c r="AI9429" s="677"/>
      <c r="AJ9429" s="677"/>
      <c r="AK9429" s="677"/>
      <c r="AL9429" s="677"/>
      <c r="AM9429" s="677"/>
      <c r="AN9429" s="677"/>
      <c r="AO9429" s="677"/>
      <c r="AP9429" s="677"/>
      <c r="AQ9429" s="677"/>
      <c r="AR9429" s="677"/>
      <c r="AS9429" s="677"/>
      <c r="AT9429" s="677"/>
      <c r="AU9429" s="677"/>
      <c r="AV9429" s="677"/>
      <c r="AW9429" s="677"/>
      <c r="AX9429" s="677"/>
      <c r="AY9429" s="677"/>
      <c r="AZ9429" s="677"/>
      <c r="BA9429" s="677"/>
      <c r="BB9429" s="677"/>
      <c r="BC9429" s="677"/>
      <c r="BD9429" s="677"/>
      <c r="BE9429" s="677"/>
      <c r="BF9429" s="677"/>
      <c r="BG9429" s="677"/>
      <c r="BH9429" s="677"/>
      <c r="BI9429" s="677"/>
      <c r="BJ9429" s="677"/>
      <c r="BK9429" s="677"/>
      <c r="BL9429" s="677"/>
      <c r="BM9429" s="677"/>
      <c r="BN9429" s="677"/>
      <c r="BO9429" s="677"/>
      <c r="BP9429" s="677"/>
      <c r="BQ9429" s="677"/>
      <c r="BR9429" s="677"/>
      <c r="BS9429" s="677"/>
      <c r="BT9429" s="677"/>
      <c r="BU9429" s="677"/>
      <c r="BV9429" s="677"/>
      <c r="BW9429" s="677"/>
      <c r="BX9429" s="677"/>
      <c r="BY9429" s="677"/>
      <c r="BZ9429" s="677"/>
      <c r="CA9429" s="677"/>
      <c r="CB9429" s="677"/>
      <c r="CC9429" s="677"/>
      <c r="CD9429" s="677"/>
      <c r="CE9429" s="677"/>
      <c r="CF9429" s="677"/>
      <c r="CG9429" s="677"/>
    </row>
    <row r="9430" spans="1:85">
      <c r="A9430" s="54"/>
      <c r="B9430" s="54"/>
      <c r="C9430" s="46" t="s">
        <v>1633</v>
      </c>
      <c r="D9430" s="58" t="s">
        <v>14243</v>
      </c>
      <c r="E9430" s="703" t="s">
        <v>14244</v>
      </c>
      <c r="F9430" s="46" t="s">
        <v>14245</v>
      </c>
      <c r="G9430" s="58" t="s">
        <v>14246</v>
      </c>
      <c r="H9430" s="58" t="s">
        <v>14247</v>
      </c>
      <c r="I9430" s="74">
        <v>13</v>
      </c>
      <c r="J9430" s="46" t="s">
        <v>1508</v>
      </c>
      <c r="K9430" s="75" t="s">
        <v>1509</v>
      </c>
      <c r="L9430" s="76">
        <f t="shared" si="498"/>
        <v>0</v>
      </c>
      <c r="M9430" s="76"/>
      <c r="N9430" s="76"/>
      <c r="O9430" s="76"/>
      <c r="P9430" s="76"/>
      <c r="Q9430" s="76"/>
      <c r="R9430" s="76"/>
      <c r="S9430" s="76"/>
      <c r="T9430" s="76"/>
      <c r="U9430" s="76"/>
      <c r="V9430" s="76"/>
      <c r="W9430" s="76"/>
      <c r="X9430" s="76"/>
      <c r="Y9430" s="677"/>
      <c r="Z9430" s="677"/>
      <c r="AA9430" s="677"/>
      <c r="AB9430" s="677"/>
      <c r="AC9430" s="677"/>
      <c r="AD9430" s="677"/>
      <c r="AE9430" s="677"/>
      <c r="AF9430" s="677"/>
      <c r="AG9430" s="677"/>
      <c r="AH9430" s="677"/>
      <c r="AI9430" s="677"/>
      <c r="AJ9430" s="677"/>
      <c r="AK9430" s="677"/>
      <c r="AL9430" s="677"/>
      <c r="AM9430" s="677"/>
      <c r="AN9430" s="677"/>
      <c r="AO9430" s="677"/>
      <c r="AP9430" s="677"/>
      <c r="AQ9430" s="677"/>
      <c r="AR9430" s="677"/>
      <c r="AS9430" s="677"/>
      <c r="AT9430" s="677"/>
      <c r="AU9430" s="677"/>
      <c r="AV9430" s="677"/>
      <c r="AW9430" s="677"/>
      <c r="AX9430" s="677"/>
      <c r="AY9430" s="677"/>
      <c r="AZ9430" s="677"/>
      <c r="BA9430" s="677"/>
      <c r="BB9430" s="677"/>
      <c r="BC9430" s="677"/>
      <c r="BD9430" s="677"/>
      <c r="BE9430" s="677"/>
      <c r="BF9430" s="677"/>
      <c r="BG9430" s="677"/>
      <c r="BH9430" s="677"/>
      <c r="BI9430" s="677"/>
      <c r="BJ9430" s="677"/>
      <c r="BK9430" s="677"/>
      <c r="BL9430" s="677"/>
      <c r="BM9430" s="677"/>
      <c r="BN9430" s="677"/>
      <c r="BO9430" s="677"/>
      <c r="BP9430" s="677"/>
      <c r="BQ9430" s="677"/>
      <c r="BR9430" s="677"/>
      <c r="BS9430" s="677"/>
      <c r="BT9430" s="677"/>
      <c r="BU9430" s="677"/>
      <c r="BV9430" s="677"/>
      <c r="BW9430" s="677"/>
      <c r="BX9430" s="677"/>
      <c r="BY9430" s="677"/>
      <c r="BZ9430" s="677"/>
      <c r="CA9430" s="677"/>
      <c r="CB9430" s="677"/>
      <c r="CC9430" s="677"/>
      <c r="CD9430" s="677"/>
      <c r="CE9430" s="677"/>
      <c r="CF9430" s="677"/>
      <c r="CG9430" s="677"/>
    </row>
    <row r="9431" spans="1:85">
      <c r="A9431" s="54"/>
      <c r="B9431" s="54"/>
      <c r="C9431" s="54"/>
      <c r="D9431" s="77"/>
      <c r="E9431" s="704"/>
      <c r="F9431" s="54"/>
      <c r="G9431" s="77"/>
      <c r="H9431" s="77"/>
      <c r="I9431" s="79"/>
      <c r="J9431" s="54"/>
      <c r="K9431" s="75" t="s">
        <v>1501</v>
      </c>
      <c r="L9431" s="76">
        <f t="shared" si="498"/>
        <v>0</v>
      </c>
      <c r="M9431" s="76"/>
      <c r="N9431" s="76"/>
      <c r="O9431" s="76"/>
      <c r="P9431" s="76"/>
      <c r="Q9431" s="76"/>
      <c r="R9431" s="76"/>
      <c r="S9431" s="76"/>
      <c r="T9431" s="76"/>
      <c r="U9431" s="76"/>
      <c r="V9431" s="76"/>
      <c r="W9431" s="76"/>
      <c r="X9431" s="76"/>
      <c r="Y9431" s="677"/>
      <c r="Z9431" s="677"/>
      <c r="AA9431" s="677"/>
      <c r="AB9431" s="677"/>
      <c r="AC9431" s="677"/>
      <c r="AD9431" s="677"/>
      <c r="AE9431" s="677"/>
      <c r="AF9431" s="677"/>
      <c r="AG9431" s="677"/>
      <c r="AH9431" s="677"/>
      <c r="AI9431" s="677"/>
      <c r="AJ9431" s="677"/>
      <c r="AK9431" s="677"/>
      <c r="AL9431" s="677"/>
      <c r="AM9431" s="677"/>
      <c r="AN9431" s="677"/>
      <c r="AO9431" s="677"/>
      <c r="AP9431" s="677"/>
      <c r="AQ9431" s="677"/>
      <c r="AR9431" s="677"/>
      <c r="AS9431" s="677"/>
      <c r="AT9431" s="677"/>
      <c r="AU9431" s="677"/>
      <c r="AV9431" s="677"/>
      <c r="AW9431" s="677"/>
      <c r="AX9431" s="677"/>
      <c r="AY9431" s="677"/>
      <c r="AZ9431" s="677"/>
      <c r="BA9431" s="677"/>
      <c r="BB9431" s="677"/>
      <c r="BC9431" s="677"/>
      <c r="BD9431" s="677"/>
      <c r="BE9431" s="677"/>
      <c r="BF9431" s="677"/>
      <c r="BG9431" s="677"/>
      <c r="BH9431" s="677"/>
      <c r="BI9431" s="677"/>
      <c r="BJ9431" s="677"/>
      <c r="BK9431" s="677"/>
      <c r="BL9431" s="677"/>
      <c r="BM9431" s="677"/>
      <c r="BN9431" s="677"/>
      <c r="BO9431" s="677"/>
      <c r="BP9431" s="677"/>
      <c r="BQ9431" s="677"/>
      <c r="BR9431" s="677"/>
      <c r="BS9431" s="677"/>
      <c r="BT9431" s="677"/>
      <c r="BU9431" s="677"/>
      <c r="BV9431" s="677"/>
      <c r="BW9431" s="677"/>
      <c r="BX9431" s="677"/>
      <c r="BY9431" s="677"/>
      <c r="BZ9431" s="677"/>
      <c r="CA9431" s="677"/>
      <c r="CB9431" s="677"/>
      <c r="CC9431" s="677"/>
      <c r="CD9431" s="677"/>
      <c r="CE9431" s="677"/>
      <c r="CF9431" s="677"/>
      <c r="CG9431" s="677"/>
    </row>
    <row r="9432" spans="1:85">
      <c r="A9432" s="54"/>
      <c r="B9432" s="54"/>
      <c r="C9432" s="80"/>
      <c r="D9432" s="81"/>
      <c r="E9432" s="705"/>
      <c r="F9432" s="80"/>
      <c r="G9432" s="81"/>
      <c r="H9432" s="81"/>
      <c r="I9432" s="83"/>
      <c r="J9432" s="80"/>
      <c r="K9432" s="84" t="s">
        <v>1502</v>
      </c>
      <c r="L9432" s="76">
        <f t="shared" si="498"/>
        <v>1</v>
      </c>
      <c r="M9432" s="76">
        <v>1</v>
      </c>
      <c r="N9432" s="76"/>
      <c r="O9432" s="76"/>
      <c r="P9432" s="76"/>
      <c r="Q9432" s="76"/>
      <c r="R9432" s="76"/>
      <c r="S9432" s="76"/>
      <c r="T9432" s="76"/>
      <c r="U9432" s="76"/>
      <c r="V9432" s="76"/>
      <c r="W9432" s="76"/>
      <c r="X9432" s="76"/>
      <c r="Y9432" s="677"/>
      <c r="Z9432" s="677"/>
      <c r="AA9432" s="677"/>
      <c r="AB9432" s="677"/>
      <c r="AC9432" s="677"/>
      <c r="AD9432" s="677"/>
      <c r="AE9432" s="677"/>
      <c r="AF9432" s="677"/>
      <c r="AG9432" s="677"/>
      <c r="AH9432" s="677"/>
      <c r="AI9432" s="677"/>
      <c r="AJ9432" s="677"/>
      <c r="AK9432" s="677"/>
      <c r="AL9432" s="677"/>
      <c r="AM9432" s="677"/>
      <c r="AN9432" s="677"/>
      <c r="AO9432" s="677"/>
      <c r="AP9432" s="677"/>
      <c r="AQ9432" s="677"/>
      <c r="AR9432" s="677"/>
      <c r="AS9432" s="677"/>
      <c r="AT9432" s="677"/>
      <c r="AU9432" s="677"/>
      <c r="AV9432" s="677"/>
      <c r="AW9432" s="677"/>
      <c r="AX9432" s="677"/>
      <c r="AY9432" s="677"/>
      <c r="AZ9432" s="677"/>
      <c r="BA9432" s="677"/>
      <c r="BB9432" s="677"/>
      <c r="BC9432" s="677"/>
      <c r="BD9432" s="677"/>
      <c r="BE9432" s="677"/>
      <c r="BF9432" s="677"/>
      <c r="BG9432" s="677"/>
      <c r="BH9432" s="677"/>
      <c r="BI9432" s="677"/>
      <c r="BJ9432" s="677"/>
      <c r="BK9432" s="677"/>
      <c r="BL9432" s="677"/>
      <c r="BM9432" s="677"/>
      <c r="BN9432" s="677"/>
      <c r="BO9432" s="677"/>
      <c r="BP9432" s="677"/>
      <c r="BQ9432" s="677"/>
      <c r="BR9432" s="677"/>
      <c r="BS9432" s="677"/>
      <c r="BT9432" s="677"/>
      <c r="BU9432" s="677"/>
      <c r="BV9432" s="677"/>
      <c r="BW9432" s="677"/>
      <c r="BX9432" s="677"/>
      <c r="BY9432" s="677"/>
      <c r="BZ9432" s="677"/>
      <c r="CA9432" s="677"/>
      <c r="CB9432" s="677"/>
      <c r="CC9432" s="677"/>
      <c r="CD9432" s="677"/>
      <c r="CE9432" s="677"/>
      <c r="CF9432" s="677"/>
      <c r="CG9432" s="677"/>
    </row>
    <row r="9433" spans="1:85">
      <c r="A9433" s="54"/>
      <c r="B9433" s="54"/>
      <c r="C9433" s="46" t="s">
        <v>1633</v>
      </c>
      <c r="D9433" s="58" t="s">
        <v>14248</v>
      </c>
      <c r="E9433" s="703" t="s">
        <v>14249</v>
      </c>
      <c r="F9433" s="46" t="s">
        <v>14250</v>
      </c>
      <c r="G9433" s="58" t="s">
        <v>14251</v>
      </c>
      <c r="H9433" s="58" t="s">
        <v>14252</v>
      </c>
      <c r="I9433" s="74">
        <v>50</v>
      </c>
      <c r="J9433" s="46" t="s">
        <v>1508</v>
      </c>
      <c r="K9433" s="75" t="s">
        <v>1509</v>
      </c>
      <c r="L9433" s="76">
        <f>SUM(M9433:X9433)</f>
        <v>0</v>
      </c>
      <c r="M9433" s="76"/>
      <c r="N9433" s="76"/>
      <c r="O9433" s="76"/>
      <c r="P9433" s="76"/>
      <c r="Q9433" s="76"/>
      <c r="R9433" s="76"/>
      <c r="S9433" s="76"/>
      <c r="T9433" s="76"/>
      <c r="U9433" s="76"/>
      <c r="V9433" s="76"/>
      <c r="W9433" s="76"/>
      <c r="X9433" s="76"/>
      <c r="Y9433" s="677"/>
      <c r="Z9433" s="677"/>
      <c r="AA9433" s="677"/>
      <c r="AB9433" s="677"/>
      <c r="AC9433" s="677"/>
      <c r="AD9433" s="677"/>
      <c r="AE9433" s="677"/>
      <c r="AF9433" s="677"/>
      <c r="AG9433" s="677"/>
      <c r="AH9433" s="677"/>
      <c r="AI9433" s="677"/>
      <c r="AJ9433" s="677"/>
      <c r="AK9433" s="677"/>
      <c r="AL9433" s="677"/>
      <c r="AM9433" s="677"/>
      <c r="AN9433" s="677"/>
      <c r="AO9433" s="677"/>
      <c r="AP9433" s="677"/>
      <c r="AQ9433" s="677"/>
      <c r="AR9433" s="677"/>
      <c r="AS9433" s="677"/>
      <c r="AT9433" s="677"/>
      <c r="AU9433" s="677"/>
      <c r="AV9433" s="677"/>
      <c r="AW9433" s="677"/>
      <c r="AX9433" s="677"/>
      <c r="AY9433" s="677"/>
      <c r="AZ9433" s="677"/>
      <c r="BA9433" s="677"/>
      <c r="BB9433" s="677"/>
      <c r="BC9433" s="677"/>
      <c r="BD9433" s="677"/>
      <c r="BE9433" s="677"/>
      <c r="BF9433" s="677"/>
      <c r="BG9433" s="677"/>
      <c r="BH9433" s="677"/>
      <c r="BI9433" s="677"/>
      <c r="BJ9433" s="677"/>
      <c r="BK9433" s="677"/>
      <c r="BL9433" s="677"/>
      <c r="BM9433" s="677"/>
      <c r="BN9433" s="677"/>
      <c r="BO9433" s="677"/>
      <c r="BP9433" s="677"/>
      <c r="BQ9433" s="677"/>
      <c r="BR9433" s="677"/>
      <c r="BS9433" s="677"/>
      <c r="BT9433" s="677"/>
      <c r="BU9433" s="677"/>
      <c r="BV9433" s="677"/>
      <c r="BW9433" s="677"/>
      <c r="BX9433" s="677"/>
      <c r="BY9433" s="677"/>
      <c r="BZ9433" s="677"/>
      <c r="CA9433" s="677"/>
      <c r="CB9433" s="677"/>
      <c r="CC9433" s="677"/>
      <c r="CD9433" s="677"/>
      <c r="CE9433" s="677"/>
      <c r="CF9433" s="677"/>
      <c r="CG9433" s="677"/>
    </row>
    <row r="9434" spans="1:85">
      <c r="A9434" s="54"/>
      <c r="B9434" s="54"/>
      <c r="C9434" s="54"/>
      <c r="D9434" s="77"/>
      <c r="E9434" s="704"/>
      <c r="F9434" s="54"/>
      <c r="G9434" s="77"/>
      <c r="H9434" s="77"/>
      <c r="I9434" s="79"/>
      <c r="J9434" s="54"/>
      <c r="K9434" s="75" t="s">
        <v>1501</v>
      </c>
      <c r="L9434" s="76">
        <f>SUM(M9434:X9434)</f>
        <v>0</v>
      </c>
      <c r="M9434" s="76"/>
      <c r="N9434" s="76"/>
      <c r="O9434" s="76"/>
      <c r="P9434" s="76"/>
      <c r="Q9434" s="76"/>
      <c r="R9434" s="76"/>
      <c r="S9434" s="76"/>
      <c r="T9434" s="76"/>
      <c r="U9434" s="76"/>
      <c r="V9434" s="76"/>
      <c r="W9434" s="76"/>
      <c r="X9434" s="76"/>
      <c r="Y9434" s="677"/>
      <c r="Z9434" s="677"/>
      <c r="AA9434" s="677"/>
      <c r="AB9434" s="677"/>
      <c r="AC9434" s="677"/>
      <c r="AD9434" s="677"/>
      <c r="AE9434" s="677"/>
      <c r="AF9434" s="677"/>
      <c r="AG9434" s="677"/>
      <c r="AH9434" s="677"/>
      <c r="AI9434" s="677"/>
      <c r="AJ9434" s="677"/>
      <c r="AK9434" s="677"/>
      <c r="AL9434" s="677"/>
      <c r="AM9434" s="677"/>
      <c r="AN9434" s="677"/>
      <c r="AO9434" s="677"/>
      <c r="AP9434" s="677"/>
      <c r="AQ9434" s="677"/>
      <c r="AR9434" s="677"/>
      <c r="AS9434" s="677"/>
      <c r="AT9434" s="677"/>
      <c r="AU9434" s="677"/>
      <c r="AV9434" s="677"/>
      <c r="AW9434" s="677"/>
      <c r="AX9434" s="677"/>
      <c r="AY9434" s="677"/>
      <c r="AZ9434" s="677"/>
      <c r="BA9434" s="677"/>
      <c r="BB9434" s="677"/>
      <c r="BC9434" s="677"/>
      <c r="BD9434" s="677"/>
      <c r="BE9434" s="677"/>
      <c r="BF9434" s="677"/>
      <c r="BG9434" s="677"/>
      <c r="BH9434" s="677"/>
      <c r="BI9434" s="677"/>
      <c r="BJ9434" s="677"/>
      <c r="BK9434" s="677"/>
      <c r="BL9434" s="677"/>
      <c r="BM9434" s="677"/>
      <c r="BN9434" s="677"/>
      <c r="BO9434" s="677"/>
      <c r="BP9434" s="677"/>
      <c r="BQ9434" s="677"/>
      <c r="BR9434" s="677"/>
      <c r="BS9434" s="677"/>
      <c r="BT9434" s="677"/>
      <c r="BU9434" s="677"/>
      <c r="BV9434" s="677"/>
      <c r="BW9434" s="677"/>
      <c r="BX9434" s="677"/>
      <c r="BY9434" s="677"/>
      <c r="BZ9434" s="677"/>
      <c r="CA9434" s="677"/>
      <c r="CB9434" s="677"/>
      <c r="CC9434" s="677"/>
      <c r="CD9434" s="677"/>
      <c r="CE9434" s="677"/>
      <c r="CF9434" s="677"/>
      <c r="CG9434" s="677"/>
    </row>
    <row r="9435" spans="1:85">
      <c r="A9435" s="54"/>
      <c r="B9435" s="54"/>
      <c r="C9435" s="80"/>
      <c r="D9435" s="81"/>
      <c r="E9435" s="705"/>
      <c r="F9435" s="80"/>
      <c r="G9435" s="81"/>
      <c r="H9435" s="81"/>
      <c r="I9435" s="83"/>
      <c r="J9435" s="80"/>
      <c r="K9435" s="84" t="s">
        <v>1502</v>
      </c>
      <c r="L9435" s="76">
        <f>SUM(M9435:X9435)</f>
        <v>2</v>
      </c>
      <c r="M9435" s="76"/>
      <c r="N9435" s="76"/>
      <c r="O9435" s="76">
        <v>2</v>
      </c>
      <c r="P9435" s="76"/>
      <c r="Q9435" s="76"/>
      <c r="R9435" s="76"/>
      <c r="S9435" s="76"/>
      <c r="T9435" s="76"/>
      <c r="U9435" s="76"/>
      <c r="V9435" s="76"/>
      <c r="W9435" s="76"/>
      <c r="X9435" s="76"/>
      <c r="Y9435" s="677"/>
      <c r="Z9435" s="677"/>
      <c r="AA9435" s="677"/>
      <c r="AB9435" s="677"/>
      <c r="AC9435" s="677"/>
      <c r="AD9435" s="677"/>
      <c r="AE9435" s="677"/>
      <c r="AF9435" s="677"/>
      <c r="AG9435" s="677"/>
      <c r="AH9435" s="677"/>
      <c r="AI9435" s="677"/>
      <c r="AJ9435" s="677"/>
      <c r="AK9435" s="677"/>
      <c r="AL9435" s="677"/>
      <c r="AM9435" s="677"/>
      <c r="AN9435" s="677"/>
      <c r="AO9435" s="677"/>
      <c r="AP9435" s="677"/>
      <c r="AQ9435" s="677"/>
      <c r="AR9435" s="677"/>
      <c r="AS9435" s="677"/>
      <c r="AT9435" s="677"/>
      <c r="AU9435" s="677"/>
      <c r="AV9435" s="677"/>
      <c r="AW9435" s="677"/>
      <c r="AX9435" s="677"/>
      <c r="AY9435" s="677"/>
      <c r="AZ9435" s="677"/>
      <c r="BA9435" s="677"/>
      <c r="BB9435" s="677"/>
      <c r="BC9435" s="677"/>
      <c r="BD9435" s="677"/>
      <c r="BE9435" s="677"/>
      <c r="BF9435" s="677"/>
      <c r="BG9435" s="677"/>
      <c r="BH9435" s="677"/>
      <c r="BI9435" s="677"/>
      <c r="BJ9435" s="677"/>
      <c r="BK9435" s="677"/>
      <c r="BL9435" s="677"/>
      <c r="BM9435" s="677"/>
      <c r="BN9435" s="677"/>
      <c r="BO9435" s="677"/>
      <c r="BP9435" s="677"/>
      <c r="BQ9435" s="677"/>
      <c r="BR9435" s="677"/>
      <c r="BS9435" s="677"/>
      <c r="BT9435" s="677"/>
      <c r="BU9435" s="677"/>
      <c r="BV9435" s="677"/>
      <c r="BW9435" s="677"/>
      <c r="BX9435" s="677"/>
      <c r="BY9435" s="677"/>
      <c r="BZ9435" s="677"/>
      <c r="CA9435" s="677"/>
      <c r="CB9435" s="677"/>
      <c r="CC9435" s="677"/>
      <c r="CD9435" s="677"/>
      <c r="CE9435" s="677"/>
      <c r="CF9435" s="677"/>
      <c r="CG9435" s="677"/>
    </row>
    <row r="9436" spans="1:85">
      <c r="A9436" s="54"/>
      <c r="B9436" s="54"/>
      <c r="C9436" s="46" t="s">
        <v>1633</v>
      </c>
      <c r="D9436" s="58" t="s">
        <v>14253</v>
      </c>
      <c r="E9436" s="703" t="s">
        <v>14254</v>
      </c>
      <c r="F9436" s="46" t="s">
        <v>14255</v>
      </c>
      <c r="G9436" s="58" t="s">
        <v>14256</v>
      </c>
      <c r="H9436" s="58"/>
      <c r="I9436" s="74">
        <v>500</v>
      </c>
      <c r="J9436" s="46" t="s">
        <v>1508</v>
      </c>
      <c r="K9436" s="75" t="s">
        <v>1509</v>
      </c>
      <c r="L9436" s="76">
        <f t="shared" si="498"/>
        <v>0</v>
      </c>
      <c r="M9436" s="76"/>
      <c r="N9436" s="76"/>
      <c r="O9436" s="76"/>
      <c r="P9436" s="76"/>
      <c r="Q9436" s="76"/>
      <c r="R9436" s="76"/>
      <c r="S9436" s="76"/>
      <c r="T9436" s="76"/>
      <c r="U9436" s="76"/>
      <c r="V9436" s="76"/>
      <c r="W9436" s="76"/>
      <c r="X9436" s="76"/>
      <c r="Y9436" s="677"/>
      <c r="Z9436" s="677"/>
      <c r="AA9436" s="677"/>
      <c r="AB9436" s="677"/>
      <c r="AC9436" s="677"/>
      <c r="AD9436" s="677"/>
      <c r="AE9436" s="677"/>
      <c r="AF9436" s="677"/>
      <c r="AG9436" s="677"/>
      <c r="AH9436" s="677"/>
      <c r="AI9436" s="677"/>
      <c r="AJ9436" s="677"/>
      <c r="AK9436" s="677"/>
      <c r="AL9436" s="677"/>
      <c r="AM9436" s="677"/>
      <c r="AN9436" s="677"/>
      <c r="AO9436" s="677"/>
      <c r="AP9436" s="677"/>
      <c r="AQ9436" s="677"/>
      <c r="AR9436" s="677"/>
      <c r="AS9436" s="677"/>
      <c r="AT9436" s="677"/>
      <c r="AU9436" s="677"/>
      <c r="AV9436" s="677"/>
      <c r="AW9436" s="677"/>
      <c r="AX9436" s="677"/>
      <c r="AY9436" s="677"/>
      <c r="AZ9436" s="677"/>
      <c r="BA9436" s="677"/>
      <c r="BB9436" s="677"/>
      <c r="BC9436" s="677"/>
      <c r="BD9436" s="677"/>
      <c r="BE9436" s="677"/>
      <c r="BF9436" s="677"/>
      <c r="BG9436" s="677"/>
      <c r="BH9436" s="677"/>
      <c r="BI9436" s="677"/>
      <c r="BJ9436" s="677"/>
      <c r="BK9436" s="677"/>
      <c r="BL9436" s="677"/>
      <c r="BM9436" s="677"/>
      <c r="BN9436" s="677"/>
      <c r="BO9436" s="677"/>
      <c r="BP9436" s="677"/>
      <c r="BQ9436" s="677"/>
      <c r="BR9436" s="677"/>
      <c r="BS9436" s="677"/>
      <c r="BT9436" s="677"/>
      <c r="BU9436" s="677"/>
      <c r="BV9436" s="677"/>
      <c r="BW9436" s="677"/>
      <c r="BX9436" s="677"/>
      <c r="BY9436" s="677"/>
      <c r="BZ9436" s="677"/>
      <c r="CA9436" s="677"/>
      <c r="CB9436" s="677"/>
      <c r="CC9436" s="677"/>
      <c r="CD9436" s="677"/>
      <c r="CE9436" s="677"/>
      <c r="CF9436" s="677"/>
      <c r="CG9436" s="677"/>
    </row>
    <row r="9437" spans="1:85">
      <c r="A9437" s="54"/>
      <c r="B9437" s="54"/>
      <c r="C9437" s="54"/>
      <c r="D9437" s="77"/>
      <c r="E9437" s="704"/>
      <c r="F9437" s="54"/>
      <c r="G9437" s="77"/>
      <c r="H9437" s="77"/>
      <c r="I9437" s="79"/>
      <c r="J9437" s="54"/>
      <c r="K9437" s="75" t="s">
        <v>1501</v>
      </c>
      <c r="L9437" s="76">
        <f t="shared" si="498"/>
        <v>0</v>
      </c>
      <c r="M9437" s="76"/>
      <c r="N9437" s="76"/>
      <c r="O9437" s="76"/>
      <c r="P9437" s="76"/>
      <c r="Q9437" s="76"/>
      <c r="R9437" s="76"/>
      <c r="S9437" s="76"/>
      <c r="T9437" s="76"/>
      <c r="U9437" s="76"/>
      <c r="V9437" s="76"/>
      <c r="W9437" s="76"/>
      <c r="X9437" s="76"/>
      <c r="Y9437" s="677"/>
      <c r="Z9437" s="677"/>
      <c r="AA9437" s="677"/>
      <c r="AB9437" s="677"/>
      <c r="AC9437" s="677"/>
      <c r="AD9437" s="677"/>
      <c r="AE9437" s="677"/>
      <c r="AF9437" s="677"/>
      <c r="AG9437" s="677"/>
      <c r="AH9437" s="677"/>
      <c r="AI9437" s="677"/>
      <c r="AJ9437" s="677"/>
      <c r="AK9437" s="677"/>
      <c r="AL9437" s="677"/>
      <c r="AM9437" s="677"/>
      <c r="AN9437" s="677"/>
      <c r="AO9437" s="677"/>
      <c r="AP9437" s="677"/>
      <c r="AQ9437" s="677"/>
      <c r="AR9437" s="677"/>
      <c r="AS9437" s="677"/>
      <c r="AT9437" s="677"/>
      <c r="AU9437" s="677"/>
      <c r="AV9437" s="677"/>
      <c r="AW9437" s="677"/>
      <c r="AX9437" s="677"/>
      <c r="AY9437" s="677"/>
      <c r="AZ9437" s="677"/>
      <c r="BA9437" s="677"/>
      <c r="BB9437" s="677"/>
      <c r="BC9437" s="677"/>
      <c r="BD9437" s="677"/>
      <c r="BE9437" s="677"/>
      <c r="BF9437" s="677"/>
      <c r="BG9437" s="677"/>
      <c r="BH9437" s="677"/>
      <c r="BI9437" s="677"/>
      <c r="BJ9437" s="677"/>
      <c r="BK9437" s="677"/>
      <c r="BL9437" s="677"/>
      <c r="BM9437" s="677"/>
      <c r="BN9437" s="677"/>
      <c r="BO9437" s="677"/>
      <c r="BP9437" s="677"/>
      <c r="BQ9437" s="677"/>
      <c r="BR9437" s="677"/>
      <c r="BS9437" s="677"/>
      <c r="BT9437" s="677"/>
      <c r="BU9437" s="677"/>
      <c r="BV9437" s="677"/>
      <c r="BW9437" s="677"/>
      <c r="BX9437" s="677"/>
      <c r="BY9437" s="677"/>
      <c r="BZ9437" s="677"/>
      <c r="CA9437" s="677"/>
      <c r="CB9437" s="677"/>
      <c r="CC9437" s="677"/>
      <c r="CD9437" s="677"/>
      <c r="CE9437" s="677"/>
      <c r="CF9437" s="677"/>
      <c r="CG9437" s="677"/>
    </row>
    <row r="9438" spans="1:85">
      <c r="A9438" s="54"/>
      <c r="B9438" s="54"/>
      <c r="C9438" s="80"/>
      <c r="D9438" s="81"/>
      <c r="E9438" s="705"/>
      <c r="F9438" s="80"/>
      <c r="G9438" s="81"/>
      <c r="H9438" s="81"/>
      <c r="I9438" s="83"/>
      <c r="J9438" s="80"/>
      <c r="K9438" s="84" t="s">
        <v>1502</v>
      </c>
      <c r="L9438" s="76">
        <f t="shared" si="498"/>
        <v>2</v>
      </c>
      <c r="M9438" s="76"/>
      <c r="N9438" s="76"/>
      <c r="O9438" s="76"/>
      <c r="P9438" s="76"/>
      <c r="Q9438" s="76"/>
      <c r="R9438" s="76"/>
      <c r="S9438" s="76"/>
      <c r="T9438" s="76"/>
      <c r="U9438" s="76">
        <v>2</v>
      </c>
      <c r="V9438" s="76"/>
      <c r="W9438" s="76"/>
      <c r="X9438" s="76"/>
      <c r="Y9438" s="677"/>
      <c r="Z9438" s="677"/>
      <c r="AA9438" s="677"/>
      <c r="AB9438" s="677"/>
      <c r="AC9438" s="677"/>
      <c r="AD9438" s="677"/>
      <c r="AE9438" s="677"/>
      <c r="AF9438" s="677"/>
      <c r="AG9438" s="677"/>
      <c r="AH9438" s="677"/>
      <c r="AI9438" s="677"/>
      <c r="AJ9438" s="677"/>
      <c r="AK9438" s="677"/>
      <c r="AL9438" s="677"/>
      <c r="AM9438" s="677"/>
      <c r="AN9438" s="677"/>
      <c r="AO9438" s="677"/>
      <c r="AP9438" s="677"/>
      <c r="AQ9438" s="677"/>
      <c r="AR9438" s="677"/>
      <c r="AS9438" s="677"/>
      <c r="AT9438" s="677"/>
      <c r="AU9438" s="677"/>
      <c r="AV9438" s="677"/>
      <c r="AW9438" s="677"/>
      <c r="AX9438" s="677"/>
      <c r="AY9438" s="677"/>
      <c r="AZ9438" s="677"/>
      <c r="BA9438" s="677"/>
      <c r="BB9438" s="677"/>
      <c r="BC9438" s="677"/>
      <c r="BD9438" s="677"/>
      <c r="BE9438" s="677"/>
      <c r="BF9438" s="677"/>
      <c r="BG9438" s="677"/>
      <c r="BH9438" s="677"/>
      <c r="BI9438" s="677"/>
      <c r="BJ9438" s="677"/>
      <c r="BK9438" s="677"/>
      <c r="BL9438" s="677"/>
      <c r="BM9438" s="677"/>
      <c r="BN9438" s="677"/>
      <c r="BO9438" s="677"/>
      <c r="BP9438" s="677"/>
      <c r="BQ9438" s="677"/>
      <c r="BR9438" s="677"/>
      <c r="BS9438" s="677"/>
      <c r="BT9438" s="677"/>
      <c r="BU9438" s="677"/>
      <c r="BV9438" s="677"/>
      <c r="BW9438" s="677"/>
      <c r="BX9438" s="677"/>
      <c r="BY9438" s="677"/>
      <c r="BZ9438" s="677"/>
      <c r="CA9438" s="677"/>
      <c r="CB9438" s="677"/>
      <c r="CC9438" s="677"/>
      <c r="CD9438" s="677"/>
      <c r="CE9438" s="677"/>
      <c r="CF9438" s="677"/>
      <c r="CG9438" s="677"/>
    </row>
    <row r="9439" spans="1:85">
      <c r="A9439" s="54"/>
      <c r="B9439" s="54"/>
      <c r="C9439" s="46" t="s">
        <v>1633</v>
      </c>
      <c r="D9439" s="58" t="s">
        <v>14257</v>
      </c>
      <c r="E9439" s="703" t="s">
        <v>14258</v>
      </c>
      <c r="F9439" s="46" t="s">
        <v>14259</v>
      </c>
      <c r="G9439" s="58" t="s">
        <v>14260</v>
      </c>
      <c r="H9439" s="58"/>
      <c r="I9439" s="74">
        <v>8129</v>
      </c>
      <c r="J9439" s="46" t="s">
        <v>1508</v>
      </c>
      <c r="K9439" s="75" t="s">
        <v>1509</v>
      </c>
      <c r="L9439" s="76">
        <f t="shared" si="498"/>
        <v>0</v>
      </c>
      <c r="M9439" s="76"/>
      <c r="N9439" s="76"/>
      <c r="O9439" s="76"/>
      <c r="P9439" s="76"/>
      <c r="Q9439" s="76"/>
      <c r="R9439" s="76"/>
      <c r="S9439" s="76"/>
      <c r="T9439" s="76"/>
      <c r="U9439" s="76"/>
      <c r="V9439" s="76"/>
      <c r="W9439" s="76"/>
      <c r="X9439" s="76"/>
      <c r="Y9439" s="677"/>
      <c r="Z9439" s="677"/>
      <c r="AA9439" s="677"/>
      <c r="AB9439" s="677"/>
      <c r="AC9439" s="677"/>
      <c r="AD9439" s="677"/>
      <c r="AE9439" s="677"/>
      <c r="AF9439" s="677"/>
      <c r="AG9439" s="677"/>
      <c r="AH9439" s="677"/>
      <c r="AI9439" s="677"/>
      <c r="AJ9439" s="677"/>
      <c r="AK9439" s="677"/>
      <c r="AL9439" s="677"/>
      <c r="AM9439" s="677"/>
      <c r="AN9439" s="677"/>
      <c r="AO9439" s="677"/>
      <c r="AP9439" s="677"/>
      <c r="AQ9439" s="677"/>
      <c r="AR9439" s="677"/>
      <c r="AS9439" s="677"/>
      <c r="AT9439" s="677"/>
      <c r="AU9439" s="677"/>
      <c r="AV9439" s="677"/>
      <c r="AW9439" s="677"/>
      <c r="AX9439" s="677"/>
      <c r="AY9439" s="677"/>
      <c r="AZ9439" s="677"/>
      <c r="BA9439" s="677"/>
      <c r="BB9439" s="677"/>
      <c r="BC9439" s="677"/>
      <c r="BD9439" s="677"/>
      <c r="BE9439" s="677"/>
      <c r="BF9439" s="677"/>
      <c r="BG9439" s="677"/>
      <c r="BH9439" s="677"/>
      <c r="BI9439" s="677"/>
      <c r="BJ9439" s="677"/>
      <c r="BK9439" s="677"/>
      <c r="BL9439" s="677"/>
      <c r="BM9439" s="677"/>
      <c r="BN9439" s="677"/>
      <c r="BO9439" s="677"/>
      <c r="BP9439" s="677"/>
      <c r="BQ9439" s="677"/>
      <c r="BR9439" s="677"/>
      <c r="BS9439" s="677"/>
      <c r="BT9439" s="677"/>
      <c r="BU9439" s="677"/>
      <c r="BV9439" s="677"/>
      <c r="BW9439" s="677"/>
      <c r="BX9439" s="677"/>
      <c r="BY9439" s="677"/>
      <c r="BZ9439" s="677"/>
      <c r="CA9439" s="677"/>
      <c r="CB9439" s="677"/>
      <c r="CC9439" s="677"/>
      <c r="CD9439" s="677"/>
      <c r="CE9439" s="677"/>
      <c r="CF9439" s="677"/>
      <c r="CG9439" s="677"/>
    </row>
    <row r="9440" spans="1:85">
      <c r="A9440" s="54"/>
      <c r="B9440" s="54"/>
      <c r="C9440" s="54"/>
      <c r="D9440" s="77"/>
      <c r="E9440" s="704"/>
      <c r="F9440" s="54"/>
      <c r="G9440" s="77"/>
      <c r="H9440" s="77"/>
      <c r="I9440" s="79"/>
      <c r="J9440" s="54"/>
      <c r="K9440" s="75" t="s">
        <v>1501</v>
      </c>
      <c r="L9440" s="76">
        <f t="shared" si="498"/>
        <v>0</v>
      </c>
      <c r="M9440" s="76"/>
      <c r="N9440" s="76"/>
      <c r="O9440" s="76"/>
      <c r="P9440" s="76"/>
      <c r="Q9440" s="76"/>
      <c r="R9440" s="76"/>
      <c r="S9440" s="76"/>
      <c r="T9440" s="76"/>
      <c r="U9440" s="76"/>
      <c r="V9440" s="76"/>
      <c r="W9440" s="76"/>
      <c r="X9440" s="76"/>
      <c r="Y9440" s="677"/>
      <c r="Z9440" s="677"/>
      <c r="AA9440" s="677"/>
      <c r="AB9440" s="677"/>
      <c r="AC9440" s="677"/>
      <c r="AD9440" s="677"/>
      <c r="AE9440" s="677"/>
      <c r="AF9440" s="677"/>
      <c r="AG9440" s="677"/>
      <c r="AH9440" s="677"/>
      <c r="AI9440" s="677"/>
      <c r="AJ9440" s="677"/>
      <c r="AK9440" s="677"/>
      <c r="AL9440" s="677"/>
      <c r="AM9440" s="677"/>
      <c r="AN9440" s="677"/>
      <c r="AO9440" s="677"/>
      <c r="AP9440" s="677"/>
      <c r="AQ9440" s="677"/>
      <c r="AR9440" s="677"/>
      <c r="AS9440" s="677"/>
      <c r="AT9440" s="677"/>
      <c r="AU9440" s="677"/>
      <c r="AV9440" s="677"/>
      <c r="AW9440" s="677"/>
      <c r="AX9440" s="677"/>
      <c r="AY9440" s="677"/>
      <c r="AZ9440" s="677"/>
      <c r="BA9440" s="677"/>
      <c r="BB9440" s="677"/>
      <c r="BC9440" s="677"/>
      <c r="BD9440" s="677"/>
      <c r="BE9440" s="677"/>
      <c r="BF9440" s="677"/>
      <c r="BG9440" s="677"/>
      <c r="BH9440" s="677"/>
      <c r="BI9440" s="677"/>
      <c r="BJ9440" s="677"/>
      <c r="BK9440" s="677"/>
      <c r="BL9440" s="677"/>
      <c r="BM9440" s="677"/>
      <c r="BN9440" s="677"/>
      <c r="BO9440" s="677"/>
      <c r="BP9440" s="677"/>
      <c r="BQ9440" s="677"/>
      <c r="BR9440" s="677"/>
      <c r="BS9440" s="677"/>
      <c r="BT9440" s="677"/>
      <c r="BU9440" s="677"/>
      <c r="BV9440" s="677"/>
      <c r="BW9440" s="677"/>
      <c r="BX9440" s="677"/>
      <c r="BY9440" s="677"/>
      <c r="BZ9440" s="677"/>
      <c r="CA9440" s="677"/>
      <c r="CB9440" s="677"/>
      <c r="CC9440" s="677"/>
      <c r="CD9440" s="677"/>
      <c r="CE9440" s="677"/>
      <c r="CF9440" s="677"/>
      <c r="CG9440" s="677"/>
    </row>
    <row r="9441" spans="1:85">
      <c r="A9441" s="54"/>
      <c r="B9441" s="54"/>
      <c r="C9441" s="80"/>
      <c r="D9441" s="81"/>
      <c r="E9441" s="705"/>
      <c r="F9441" s="80"/>
      <c r="G9441" s="81"/>
      <c r="H9441" s="81"/>
      <c r="I9441" s="83"/>
      <c r="J9441" s="80"/>
      <c r="K9441" s="84" t="s">
        <v>1502</v>
      </c>
      <c r="L9441" s="76">
        <f t="shared" si="498"/>
        <v>2</v>
      </c>
      <c r="M9441" s="76"/>
      <c r="N9441" s="76"/>
      <c r="O9441" s="76">
        <v>2</v>
      </c>
      <c r="P9441" s="76"/>
      <c r="Q9441" s="76"/>
      <c r="R9441" s="76"/>
      <c r="S9441" s="76"/>
      <c r="T9441" s="76"/>
      <c r="U9441" s="76"/>
      <c r="V9441" s="76"/>
      <c r="W9441" s="76"/>
      <c r="X9441" s="76"/>
      <c r="Y9441" s="677"/>
      <c r="Z9441" s="677"/>
      <c r="AA9441" s="677"/>
      <c r="AB9441" s="677"/>
      <c r="AC9441" s="677"/>
      <c r="AD9441" s="677"/>
      <c r="AE9441" s="677"/>
      <c r="AF9441" s="677"/>
      <c r="AG9441" s="677"/>
      <c r="AH9441" s="677"/>
      <c r="AI9441" s="677"/>
      <c r="AJ9441" s="677"/>
      <c r="AK9441" s="677"/>
      <c r="AL9441" s="677"/>
      <c r="AM9441" s="677"/>
      <c r="AN9441" s="677"/>
      <c r="AO9441" s="677"/>
      <c r="AP9441" s="677"/>
      <c r="AQ9441" s="677"/>
      <c r="AR9441" s="677"/>
      <c r="AS9441" s="677"/>
      <c r="AT9441" s="677"/>
      <c r="AU9441" s="677"/>
      <c r="AV9441" s="677"/>
      <c r="AW9441" s="677"/>
      <c r="AX9441" s="677"/>
      <c r="AY9441" s="677"/>
      <c r="AZ9441" s="677"/>
      <c r="BA9441" s="677"/>
      <c r="BB9441" s="677"/>
      <c r="BC9441" s="677"/>
      <c r="BD9441" s="677"/>
      <c r="BE9441" s="677"/>
      <c r="BF9441" s="677"/>
      <c r="BG9441" s="677"/>
      <c r="BH9441" s="677"/>
      <c r="BI9441" s="677"/>
      <c r="BJ9441" s="677"/>
      <c r="BK9441" s="677"/>
      <c r="BL9441" s="677"/>
      <c r="BM9441" s="677"/>
      <c r="BN9441" s="677"/>
      <c r="BO9441" s="677"/>
      <c r="BP9441" s="677"/>
      <c r="BQ9441" s="677"/>
      <c r="BR9441" s="677"/>
      <c r="BS9441" s="677"/>
      <c r="BT9441" s="677"/>
      <c r="BU9441" s="677"/>
      <c r="BV9441" s="677"/>
      <c r="BW9441" s="677"/>
      <c r="BX9441" s="677"/>
      <c r="BY9441" s="677"/>
      <c r="BZ9441" s="677"/>
      <c r="CA9441" s="677"/>
      <c r="CB9441" s="677"/>
      <c r="CC9441" s="677"/>
      <c r="CD9441" s="677"/>
      <c r="CE9441" s="677"/>
      <c r="CF9441" s="677"/>
      <c r="CG9441" s="677"/>
    </row>
    <row r="9442" spans="1:85">
      <c r="A9442" s="54"/>
      <c r="B9442" s="54"/>
      <c r="C9442" s="46" t="s">
        <v>1633</v>
      </c>
      <c r="D9442" s="58" t="s">
        <v>14261</v>
      </c>
      <c r="E9442" s="703" t="s">
        <v>14262</v>
      </c>
      <c r="F9442" s="46" t="s">
        <v>14263</v>
      </c>
      <c r="G9442" s="58" t="s">
        <v>14264</v>
      </c>
      <c r="H9442" s="58" t="s">
        <v>14265</v>
      </c>
      <c r="I9442" s="74">
        <v>68</v>
      </c>
      <c r="J9442" s="46" t="s">
        <v>1508</v>
      </c>
      <c r="K9442" s="75" t="s">
        <v>1509</v>
      </c>
      <c r="L9442" s="76">
        <f t="shared" si="498"/>
        <v>0</v>
      </c>
      <c r="M9442" s="76"/>
      <c r="N9442" s="76"/>
      <c r="O9442" s="76"/>
      <c r="P9442" s="76"/>
      <c r="Q9442" s="76"/>
      <c r="R9442" s="76"/>
      <c r="S9442" s="76"/>
      <c r="T9442" s="76"/>
      <c r="U9442" s="76"/>
      <c r="V9442" s="76"/>
      <c r="W9442" s="76"/>
      <c r="X9442" s="76"/>
      <c r="Y9442" s="677"/>
      <c r="Z9442" s="677"/>
      <c r="AA9442" s="677"/>
      <c r="AB9442" s="677"/>
      <c r="AC9442" s="677"/>
      <c r="AD9442" s="677"/>
      <c r="AE9442" s="677"/>
      <c r="AF9442" s="677"/>
      <c r="AG9442" s="677"/>
      <c r="AH9442" s="677"/>
      <c r="AI9442" s="677"/>
      <c r="AJ9442" s="677"/>
      <c r="AK9442" s="677"/>
      <c r="AL9442" s="677"/>
      <c r="AM9442" s="677"/>
      <c r="AN9442" s="677"/>
      <c r="AO9442" s="677"/>
      <c r="AP9442" s="677"/>
      <c r="AQ9442" s="677"/>
      <c r="AR9442" s="677"/>
      <c r="AS9442" s="677"/>
      <c r="AT9442" s="677"/>
      <c r="AU9442" s="677"/>
      <c r="AV9442" s="677"/>
      <c r="AW9442" s="677"/>
      <c r="AX9442" s="677"/>
      <c r="AY9442" s="677"/>
      <c r="AZ9442" s="677"/>
      <c r="BA9442" s="677"/>
      <c r="BB9442" s="677"/>
      <c r="BC9442" s="677"/>
      <c r="BD9442" s="677"/>
      <c r="BE9442" s="677"/>
      <c r="BF9442" s="677"/>
      <c r="BG9442" s="677"/>
      <c r="BH9442" s="677"/>
      <c r="BI9442" s="677"/>
      <c r="BJ9442" s="677"/>
      <c r="BK9442" s="677"/>
      <c r="BL9442" s="677"/>
      <c r="BM9442" s="677"/>
      <c r="BN9442" s="677"/>
      <c r="BO9442" s="677"/>
      <c r="BP9442" s="677"/>
      <c r="BQ9442" s="677"/>
      <c r="BR9442" s="677"/>
      <c r="BS9442" s="677"/>
      <c r="BT9442" s="677"/>
      <c r="BU9442" s="677"/>
      <c r="BV9442" s="677"/>
      <c r="BW9442" s="677"/>
      <c r="BX9442" s="677"/>
      <c r="BY9442" s="677"/>
      <c r="BZ9442" s="677"/>
      <c r="CA9442" s="677"/>
      <c r="CB9442" s="677"/>
      <c r="CC9442" s="677"/>
      <c r="CD9442" s="677"/>
      <c r="CE9442" s="677"/>
      <c r="CF9442" s="677"/>
      <c r="CG9442" s="677"/>
    </row>
    <row r="9443" spans="1:85">
      <c r="A9443" s="54"/>
      <c r="B9443" s="54"/>
      <c r="C9443" s="54"/>
      <c r="D9443" s="77"/>
      <c r="E9443" s="704"/>
      <c r="F9443" s="54"/>
      <c r="G9443" s="77"/>
      <c r="H9443" s="77"/>
      <c r="I9443" s="79"/>
      <c r="J9443" s="54"/>
      <c r="K9443" s="75" t="s">
        <v>1501</v>
      </c>
      <c r="L9443" s="76">
        <f t="shared" si="498"/>
        <v>0</v>
      </c>
      <c r="M9443" s="76"/>
      <c r="N9443" s="76"/>
      <c r="O9443" s="76"/>
      <c r="P9443" s="76"/>
      <c r="Q9443" s="76"/>
      <c r="R9443" s="76"/>
      <c r="S9443" s="76"/>
      <c r="T9443" s="76"/>
      <c r="U9443" s="76"/>
      <c r="V9443" s="76"/>
      <c r="W9443" s="76"/>
      <c r="X9443" s="76"/>
      <c r="Y9443" s="677"/>
      <c r="Z9443" s="677"/>
      <c r="AA9443" s="677"/>
      <c r="AB9443" s="677"/>
      <c r="AC9443" s="677"/>
      <c r="AD9443" s="677"/>
      <c r="AE9443" s="677"/>
      <c r="AF9443" s="677"/>
      <c r="AG9443" s="677"/>
      <c r="AH9443" s="677"/>
      <c r="AI9443" s="677"/>
      <c r="AJ9443" s="677"/>
      <c r="AK9443" s="677"/>
      <c r="AL9443" s="677"/>
      <c r="AM9443" s="677"/>
      <c r="AN9443" s="677"/>
      <c r="AO9443" s="677"/>
      <c r="AP9443" s="677"/>
      <c r="AQ9443" s="677"/>
      <c r="AR9443" s="677"/>
      <c r="AS9443" s="677"/>
      <c r="AT9443" s="677"/>
      <c r="AU9443" s="677"/>
      <c r="AV9443" s="677"/>
      <c r="AW9443" s="677"/>
      <c r="AX9443" s="677"/>
      <c r="AY9443" s="677"/>
      <c r="AZ9443" s="677"/>
      <c r="BA9443" s="677"/>
      <c r="BB9443" s="677"/>
      <c r="BC9443" s="677"/>
      <c r="BD9443" s="677"/>
      <c r="BE9443" s="677"/>
      <c r="BF9443" s="677"/>
      <c r="BG9443" s="677"/>
      <c r="BH9443" s="677"/>
      <c r="BI9443" s="677"/>
      <c r="BJ9443" s="677"/>
      <c r="BK9443" s="677"/>
      <c r="BL9443" s="677"/>
      <c r="BM9443" s="677"/>
      <c r="BN9443" s="677"/>
      <c r="BO9443" s="677"/>
      <c r="BP9443" s="677"/>
      <c r="BQ9443" s="677"/>
      <c r="BR9443" s="677"/>
      <c r="BS9443" s="677"/>
      <c r="BT9443" s="677"/>
      <c r="BU9443" s="677"/>
      <c r="BV9443" s="677"/>
      <c r="BW9443" s="677"/>
      <c r="BX9443" s="677"/>
      <c r="BY9443" s="677"/>
      <c r="BZ9443" s="677"/>
      <c r="CA9443" s="677"/>
      <c r="CB9443" s="677"/>
      <c r="CC9443" s="677"/>
      <c r="CD9443" s="677"/>
      <c r="CE9443" s="677"/>
      <c r="CF9443" s="677"/>
      <c r="CG9443" s="677"/>
    </row>
    <row r="9444" spans="1:85">
      <c r="A9444" s="54"/>
      <c r="B9444" s="54"/>
      <c r="C9444" s="80"/>
      <c r="D9444" s="81"/>
      <c r="E9444" s="705"/>
      <c r="F9444" s="80"/>
      <c r="G9444" s="81"/>
      <c r="H9444" s="81"/>
      <c r="I9444" s="83"/>
      <c r="J9444" s="80"/>
      <c r="K9444" s="84" t="s">
        <v>1502</v>
      </c>
      <c r="L9444" s="76">
        <f t="shared" si="498"/>
        <v>2</v>
      </c>
      <c r="M9444" s="76"/>
      <c r="N9444" s="76"/>
      <c r="O9444" s="76">
        <v>1</v>
      </c>
      <c r="P9444" s="76"/>
      <c r="Q9444" s="76"/>
      <c r="R9444" s="76">
        <v>1</v>
      </c>
      <c r="S9444" s="76"/>
      <c r="T9444" s="76"/>
      <c r="U9444" s="76"/>
      <c r="V9444" s="76"/>
      <c r="W9444" s="76"/>
      <c r="X9444" s="76"/>
      <c r="Y9444" s="677"/>
      <c r="Z9444" s="677"/>
      <c r="AA9444" s="677"/>
      <c r="AB9444" s="677"/>
      <c r="AC9444" s="677"/>
      <c r="AD9444" s="677"/>
      <c r="AE9444" s="677"/>
      <c r="AF9444" s="677"/>
      <c r="AG9444" s="677"/>
      <c r="AH9444" s="677"/>
      <c r="AI9444" s="677"/>
      <c r="AJ9444" s="677"/>
      <c r="AK9444" s="677"/>
      <c r="AL9444" s="677"/>
      <c r="AM9444" s="677"/>
      <c r="AN9444" s="677"/>
      <c r="AO9444" s="677"/>
      <c r="AP9444" s="677"/>
      <c r="AQ9444" s="677"/>
      <c r="AR9444" s="677"/>
      <c r="AS9444" s="677"/>
      <c r="AT9444" s="677"/>
      <c r="AU9444" s="677"/>
      <c r="AV9444" s="677"/>
      <c r="AW9444" s="677"/>
      <c r="AX9444" s="677"/>
      <c r="AY9444" s="677"/>
      <c r="AZ9444" s="677"/>
      <c r="BA9444" s="677"/>
      <c r="BB9444" s="677"/>
      <c r="BC9444" s="677"/>
      <c r="BD9444" s="677"/>
      <c r="BE9444" s="677"/>
      <c r="BF9444" s="677"/>
      <c r="BG9444" s="677"/>
      <c r="BH9444" s="677"/>
      <c r="BI9444" s="677"/>
      <c r="BJ9444" s="677"/>
      <c r="BK9444" s="677"/>
      <c r="BL9444" s="677"/>
      <c r="BM9444" s="677"/>
      <c r="BN9444" s="677"/>
      <c r="BO9444" s="677"/>
      <c r="BP9444" s="677"/>
      <c r="BQ9444" s="677"/>
      <c r="BR9444" s="677"/>
      <c r="BS9444" s="677"/>
      <c r="BT9444" s="677"/>
      <c r="BU9444" s="677"/>
      <c r="BV9444" s="677"/>
      <c r="BW9444" s="677"/>
      <c r="BX9444" s="677"/>
      <c r="BY9444" s="677"/>
      <c r="BZ9444" s="677"/>
      <c r="CA9444" s="677"/>
      <c r="CB9444" s="677"/>
      <c r="CC9444" s="677"/>
      <c r="CD9444" s="677"/>
      <c r="CE9444" s="677"/>
      <c r="CF9444" s="677"/>
      <c r="CG9444" s="677"/>
    </row>
    <row r="9445" spans="1:85">
      <c r="A9445" s="54"/>
      <c r="B9445" s="54"/>
      <c r="C9445" s="46" t="s">
        <v>1633</v>
      </c>
      <c r="D9445" s="58" t="s">
        <v>14266</v>
      </c>
      <c r="E9445" s="703" t="s">
        <v>14267</v>
      </c>
      <c r="F9445" s="46" t="s">
        <v>14268</v>
      </c>
      <c r="G9445" s="58" t="s">
        <v>14269</v>
      </c>
      <c r="H9445" s="58" t="s">
        <v>14270</v>
      </c>
      <c r="I9445" s="74">
        <v>0</v>
      </c>
      <c r="J9445" s="46" t="s">
        <v>1508</v>
      </c>
      <c r="K9445" s="75" t="s">
        <v>1509</v>
      </c>
      <c r="L9445" s="76">
        <f t="shared" si="498"/>
        <v>0</v>
      </c>
      <c r="M9445" s="76"/>
      <c r="N9445" s="76"/>
      <c r="O9445" s="76"/>
      <c r="P9445" s="76"/>
      <c r="Q9445" s="76"/>
      <c r="R9445" s="76"/>
      <c r="S9445" s="76"/>
      <c r="T9445" s="76"/>
      <c r="U9445" s="76"/>
      <c r="V9445" s="76"/>
      <c r="W9445" s="76"/>
      <c r="X9445" s="76"/>
      <c r="Y9445" s="677"/>
      <c r="Z9445" s="677"/>
      <c r="AA9445" s="677"/>
      <c r="AB9445" s="677"/>
      <c r="AC9445" s="677"/>
      <c r="AD9445" s="677"/>
      <c r="AE9445" s="677"/>
      <c r="AF9445" s="677"/>
      <c r="AG9445" s="677"/>
      <c r="AH9445" s="677"/>
      <c r="AI9445" s="677"/>
      <c r="AJ9445" s="677"/>
      <c r="AK9445" s="677"/>
      <c r="AL9445" s="677"/>
      <c r="AM9445" s="677"/>
      <c r="AN9445" s="677"/>
      <c r="AO9445" s="677"/>
      <c r="AP9445" s="677"/>
      <c r="AQ9445" s="677"/>
      <c r="AR9445" s="677"/>
      <c r="AS9445" s="677"/>
      <c r="AT9445" s="677"/>
      <c r="AU9445" s="677"/>
      <c r="AV9445" s="677"/>
      <c r="AW9445" s="677"/>
      <c r="AX9445" s="677"/>
      <c r="AY9445" s="677"/>
      <c r="AZ9445" s="677"/>
      <c r="BA9445" s="677"/>
      <c r="BB9445" s="677"/>
      <c r="BC9445" s="677"/>
      <c r="BD9445" s="677"/>
      <c r="BE9445" s="677"/>
      <c r="BF9445" s="677"/>
      <c r="BG9445" s="677"/>
      <c r="BH9445" s="677"/>
      <c r="BI9445" s="677"/>
      <c r="BJ9445" s="677"/>
      <c r="BK9445" s="677"/>
      <c r="BL9445" s="677"/>
      <c r="BM9445" s="677"/>
      <c r="BN9445" s="677"/>
      <c r="BO9445" s="677"/>
      <c r="BP9445" s="677"/>
      <c r="BQ9445" s="677"/>
      <c r="BR9445" s="677"/>
      <c r="BS9445" s="677"/>
      <c r="BT9445" s="677"/>
      <c r="BU9445" s="677"/>
      <c r="BV9445" s="677"/>
      <c r="BW9445" s="677"/>
      <c r="BX9445" s="677"/>
      <c r="BY9445" s="677"/>
      <c r="BZ9445" s="677"/>
      <c r="CA9445" s="677"/>
      <c r="CB9445" s="677"/>
      <c r="CC9445" s="677"/>
      <c r="CD9445" s="677"/>
      <c r="CE9445" s="677"/>
      <c r="CF9445" s="677"/>
      <c r="CG9445" s="677"/>
    </row>
    <row r="9446" spans="1:85">
      <c r="A9446" s="54"/>
      <c r="B9446" s="54"/>
      <c r="C9446" s="54"/>
      <c r="D9446" s="77"/>
      <c r="E9446" s="704"/>
      <c r="F9446" s="54"/>
      <c r="G9446" s="77"/>
      <c r="H9446" s="77"/>
      <c r="I9446" s="79"/>
      <c r="J9446" s="54"/>
      <c r="K9446" s="75" t="s">
        <v>1501</v>
      </c>
      <c r="L9446" s="76">
        <f t="shared" si="498"/>
        <v>0</v>
      </c>
      <c r="M9446" s="76"/>
      <c r="N9446" s="76"/>
      <c r="O9446" s="76"/>
      <c r="P9446" s="76"/>
      <c r="Q9446" s="76"/>
      <c r="R9446" s="76"/>
      <c r="S9446" s="76"/>
      <c r="T9446" s="76"/>
      <c r="U9446" s="76"/>
      <c r="V9446" s="76"/>
      <c r="W9446" s="76"/>
      <c r="X9446" s="76"/>
      <c r="Y9446" s="677"/>
      <c r="Z9446" s="677"/>
      <c r="AA9446" s="677"/>
      <c r="AB9446" s="677"/>
      <c r="AC9446" s="677"/>
      <c r="AD9446" s="677"/>
      <c r="AE9446" s="677"/>
      <c r="AF9446" s="677"/>
      <c r="AG9446" s="677"/>
      <c r="AH9446" s="677"/>
      <c r="AI9446" s="677"/>
      <c r="AJ9446" s="677"/>
      <c r="AK9446" s="677"/>
      <c r="AL9446" s="677"/>
      <c r="AM9446" s="677"/>
      <c r="AN9446" s="677"/>
      <c r="AO9446" s="677"/>
      <c r="AP9446" s="677"/>
      <c r="AQ9446" s="677"/>
      <c r="AR9446" s="677"/>
      <c r="AS9446" s="677"/>
      <c r="AT9446" s="677"/>
      <c r="AU9446" s="677"/>
      <c r="AV9446" s="677"/>
      <c r="AW9446" s="677"/>
      <c r="AX9446" s="677"/>
      <c r="AY9446" s="677"/>
      <c r="AZ9446" s="677"/>
      <c r="BA9446" s="677"/>
      <c r="BB9446" s="677"/>
      <c r="BC9446" s="677"/>
      <c r="BD9446" s="677"/>
      <c r="BE9446" s="677"/>
      <c r="BF9446" s="677"/>
      <c r="BG9446" s="677"/>
      <c r="BH9446" s="677"/>
      <c r="BI9446" s="677"/>
      <c r="BJ9446" s="677"/>
      <c r="BK9446" s="677"/>
      <c r="BL9446" s="677"/>
      <c r="BM9446" s="677"/>
      <c r="BN9446" s="677"/>
      <c r="BO9446" s="677"/>
      <c r="BP9446" s="677"/>
      <c r="BQ9446" s="677"/>
      <c r="BR9446" s="677"/>
      <c r="BS9446" s="677"/>
      <c r="BT9446" s="677"/>
      <c r="BU9446" s="677"/>
      <c r="BV9446" s="677"/>
      <c r="BW9446" s="677"/>
      <c r="BX9446" s="677"/>
      <c r="BY9446" s="677"/>
      <c r="BZ9446" s="677"/>
      <c r="CA9446" s="677"/>
      <c r="CB9446" s="677"/>
      <c r="CC9446" s="677"/>
      <c r="CD9446" s="677"/>
      <c r="CE9446" s="677"/>
      <c r="CF9446" s="677"/>
      <c r="CG9446" s="677"/>
    </row>
    <row r="9447" spans="1:85">
      <c r="A9447" s="54"/>
      <c r="B9447" s="54"/>
      <c r="C9447" s="80"/>
      <c r="D9447" s="81"/>
      <c r="E9447" s="705"/>
      <c r="F9447" s="80"/>
      <c r="G9447" s="81"/>
      <c r="H9447" s="81"/>
      <c r="I9447" s="83"/>
      <c r="J9447" s="80"/>
      <c r="K9447" s="84" t="s">
        <v>1502</v>
      </c>
      <c r="L9447" s="76">
        <f t="shared" si="498"/>
        <v>1</v>
      </c>
      <c r="M9447" s="76"/>
      <c r="N9447" s="76"/>
      <c r="O9447" s="76">
        <v>1</v>
      </c>
      <c r="P9447" s="76"/>
      <c r="Q9447" s="76"/>
      <c r="R9447" s="76"/>
      <c r="S9447" s="76"/>
      <c r="T9447" s="76"/>
      <c r="U9447" s="76"/>
      <c r="V9447" s="76"/>
      <c r="W9447" s="76"/>
      <c r="X9447" s="76"/>
      <c r="Y9447" s="677"/>
      <c r="Z9447" s="677"/>
      <c r="AA9447" s="677"/>
      <c r="AB9447" s="677"/>
      <c r="AC9447" s="677"/>
      <c r="AD9447" s="677"/>
      <c r="AE9447" s="677"/>
      <c r="AF9447" s="677"/>
      <c r="AG9447" s="677"/>
      <c r="AH9447" s="677"/>
      <c r="AI9447" s="677"/>
      <c r="AJ9447" s="677"/>
      <c r="AK9447" s="677"/>
      <c r="AL9447" s="677"/>
      <c r="AM9447" s="677"/>
      <c r="AN9447" s="677"/>
      <c r="AO9447" s="677"/>
      <c r="AP9447" s="677"/>
      <c r="AQ9447" s="677"/>
      <c r="AR9447" s="677"/>
      <c r="AS9447" s="677"/>
      <c r="AT9447" s="677"/>
      <c r="AU9447" s="677"/>
      <c r="AV9447" s="677"/>
      <c r="AW9447" s="677"/>
      <c r="AX9447" s="677"/>
      <c r="AY9447" s="677"/>
      <c r="AZ9447" s="677"/>
      <c r="BA9447" s="677"/>
      <c r="BB9447" s="677"/>
      <c r="BC9447" s="677"/>
      <c r="BD9447" s="677"/>
      <c r="BE9447" s="677"/>
      <c r="BF9447" s="677"/>
      <c r="BG9447" s="677"/>
      <c r="BH9447" s="677"/>
      <c r="BI9447" s="677"/>
      <c r="BJ9447" s="677"/>
      <c r="BK9447" s="677"/>
      <c r="BL9447" s="677"/>
      <c r="BM9447" s="677"/>
      <c r="BN9447" s="677"/>
      <c r="BO9447" s="677"/>
      <c r="BP9447" s="677"/>
      <c r="BQ9447" s="677"/>
      <c r="BR9447" s="677"/>
      <c r="BS9447" s="677"/>
      <c r="BT9447" s="677"/>
      <c r="BU9447" s="677"/>
      <c r="BV9447" s="677"/>
      <c r="BW9447" s="677"/>
      <c r="BX9447" s="677"/>
      <c r="BY9447" s="677"/>
      <c r="BZ9447" s="677"/>
      <c r="CA9447" s="677"/>
      <c r="CB9447" s="677"/>
      <c r="CC9447" s="677"/>
      <c r="CD9447" s="677"/>
      <c r="CE9447" s="677"/>
      <c r="CF9447" s="677"/>
      <c r="CG9447" s="677"/>
    </row>
    <row r="9448" spans="1:85">
      <c r="A9448" s="54"/>
      <c r="B9448" s="54"/>
      <c r="C9448" s="46" t="s">
        <v>1633</v>
      </c>
      <c r="D9448" s="58" t="s">
        <v>14271</v>
      </c>
      <c r="E9448" s="703" t="s">
        <v>14272</v>
      </c>
      <c r="F9448" s="46" t="s">
        <v>14273</v>
      </c>
      <c r="G9448" s="58" t="s">
        <v>14274</v>
      </c>
      <c r="H9448" s="58" t="s">
        <v>14275</v>
      </c>
      <c r="I9448" s="74">
        <v>0</v>
      </c>
      <c r="J9448" s="46" t="s">
        <v>1508</v>
      </c>
      <c r="K9448" s="75" t="s">
        <v>1509</v>
      </c>
      <c r="L9448" s="76">
        <f t="shared" si="498"/>
        <v>0</v>
      </c>
      <c r="M9448" s="76"/>
      <c r="N9448" s="76"/>
      <c r="O9448" s="76"/>
      <c r="P9448" s="76"/>
      <c r="Q9448" s="76"/>
      <c r="R9448" s="76"/>
      <c r="S9448" s="76"/>
      <c r="T9448" s="76"/>
      <c r="U9448" s="76"/>
      <c r="V9448" s="76"/>
      <c r="W9448" s="76"/>
      <c r="X9448" s="76"/>
      <c r="Y9448" s="677"/>
      <c r="Z9448" s="677"/>
      <c r="AA9448" s="677"/>
      <c r="AB9448" s="677"/>
      <c r="AC9448" s="677"/>
      <c r="AD9448" s="677"/>
      <c r="AE9448" s="677"/>
      <c r="AF9448" s="677"/>
      <c r="AG9448" s="677"/>
      <c r="AH9448" s="677"/>
      <c r="AI9448" s="677"/>
      <c r="AJ9448" s="677"/>
      <c r="AK9448" s="677"/>
      <c r="AL9448" s="677"/>
      <c r="AM9448" s="677"/>
      <c r="AN9448" s="677"/>
      <c r="AO9448" s="677"/>
      <c r="AP9448" s="677"/>
      <c r="AQ9448" s="677"/>
      <c r="AR9448" s="677"/>
      <c r="AS9448" s="677"/>
      <c r="AT9448" s="677"/>
      <c r="AU9448" s="677"/>
      <c r="AV9448" s="677"/>
      <c r="AW9448" s="677"/>
      <c r="AX9448" s="677"/>
      <c r="AY9448" s="677"/>
      <c r="AZ9448" s="677"/>
      <c r="BA9448" s="677"/>
      <c r="BB9448" s="677"/>
      <c r="BC9448" s="677"/>
      <c r="BD9448" s="677"/>
      <c r="BE9448" s="677"/>
      <c r="BF9448" s="677"/>
      <c r="BG9448" s="677"/>
      <c r="BH9448" s="677"/>
      <c r="BI9448" s="677"/>
      <c r="BJ9448" s="677"/>
      <c r="BK9448" s="677"/>
      <c r="BL9448" s="677"/>
      <c r="BM9448" s="677"/>
      <c r="BN9448" s="677"/>
      <c r="BO9448" s="677"/>
      <c r="BP9448" s="677"/>
      <c r="BQ9448" s="677"/>
      <c r="BR9448" s="677"/>
      <c r="BS9448" s="677"/>
      <c r="BT9448" s="677"/>
      <c r="BU9448" s="677"/>
      <c r="BV9448" s="677"/>
      <c r="BW9448" s="677"/>
      <c r="BX9448" s="677"/>
      <c r="BY9448" s="677"/>
      <c r="BZ9448" s="677"/>
      <c r="CA9448" s="677"/>
      <c r="CB9448" s="677"/>
      <c r="CC9448" s="677"/>
      <c r="CD9448" s="677"/>
      <c r="CE9448" s="677"/>
      <c r="CF9448" s="677"/>
      <c r="CG9448" s="677"/>
    </row>
    <row r="9449" spans="1:85">
      <c r="A9449" s="54"/>
      <c r="B9449" s="54"/>
      <c r="C9449" s="54"/>
      <c r="D9449" s="77"/>
      <c r="E9449" s="704"/>
      <c r="F9449" s="54"/>
      <c r="G9449" s="77"/>
      <c r="H9449" s="77"/>
      <c r="I9449" s="79"/>
      <c r="J9449" s="54"/>
      <c r="K9449" s="75" t="s">
        <v>1501</v>
      </c>
      <c r="L9449" s="76">
        <f t="shared" si="498"/>
        <v>0</v>
      </c>
      <c r="M9449" s="76"/>
      <c r="N9449" s="76"/>
      <c r="O9449" s="76"/>
      <c r="P9449" s="76"/>
      <c r="Q9449" s="76"/>
      <c r="R9449" s="76"/>
      <c r="S9449" s="76"/>
      <c r="T9449" s="76"/>
      <c r="U9449" s="76"/>
      <c r="V9449" s="76"/>
      <c r="W9449" s="76"/>
      <c r="X9449" s="76"/>
      <c r="Y9449" s="677"/>
      <c r="Z9449" s="677"/>
      <c r="AA9449" s="677"/>
      <c r="AB9449" s="677"/>
      <c r="AC9449" s="677"/>
      <c r="AD9449" s="677"/>
      <c r="AE9449" s="677"/>
      <c r="AF9449" s="677"/>
      <c r="AG9449" s="677"/>
      <c r="AH9449" s="677"/>
      <c r="AI9449" s="677"/>
      <c r="AJ9449" s="677"/>
      <c r="AK9449" s="677"/>
      <c r="AL9449" s="677"/>
      <c r="AM9449" s="677"/>
      <c r="AN9449" s="677"/>
      <c r="AO9449" s="677"/>
      <c r="AP9449" s="677"/>
      <c r="AQ9449" s="677"/>
      <c r="AR9449" s="677"/>
      <c r="AS9449" s="677"/>
      <c r="AT9449" s="677"/>
      <c r="AU9449" s="677"/>
      <c r="AV9449" s="677"/>
      <c r="AW9449" s="677"/>
      <c r="AX9449" s="677"/>
      <c r="AY9449" s="677"/>
      <c r="AZ9449" s="677"/>
      <c r="BA9449" s="677"/>
      <c r="BB9449" s="677"/>
      <c r="BC9449" s="677"/>
      <c r="BD9449" s="677"/>
      <c r="BE9449" s="677"/>
      <c r="BF9449" s="677"/>
      <c r="BG9449" s="677"/>
      <c r="BH9449" s="677"/>
      <c r="BI9449" s="677"/>
      <c r="BJ9449" s="677"/>
      <c r="BK9449" s="677"/>
      <c r="BL9449" s="677"/>
      <c r="BM9449" s="677"/>
      <c r="BN9449" s="677"/>
      <c r="BO9449" s="677"/>
      <c r="BP9449" s="677"/>
      <c r="BQ9449" s="677"/>
      <c r="BR9449" s="677"/>
      <c r="BS9449" s="677"/>
      <c r="BT9449" s="677"/>
      <c r="BU9449" s="677"/>
      <c r="BV9449" s="677"/>
      <c r="BW9449" s="677"/>
      <c r="BX9449" s="677"/>
      <c r="BY9449" s="677"/>
      <c r="BZ9449" s="677"/>
      <c r="CA9449" s="677"/>
      <c r="CB9449" s="677"/>
      <c r="CC9449" s="677"/>
      <c r="CD9449" s="677"/>
      <c r="CE9449" s="677"/>
      <c r="CF9449" s="677"/>
      <c r="CG9449" s="677"/>
    </row>
    <row r="9450" spans="1:85">
      <c r="A9450" s="54"/>
      <c r="B9450" s="54"/>
      <c r="C9450" s="80"/>
      <c r="D9450" s="81"/>
      <c r="E9450" s="705"/>
      <c r="F9450" s="80"/>
      <c r="G9450" s="81"/>
      <c r="H9450" s="81"/>
      <c r="I9450" s="83"/>
      <c r="J9450" s="80"/>
      <c r="K9450" s="84" t="s">
        <v>1502</v>
      </c>
      <c r="L9450" s="76">
        <f t="shared" si="498"/>
        <v>1</v>
      </c>
      <c r="M9450" s="76"/>
      <c r="N9450" s="76"/>
      <c r="O9450" s="76">
        <v>1</v>
      </c>
      <c r="P9450" s="76"/>
      <c r="Q9450" s="76"/>
      <c r="R9450" s="76"/>
      <c r="S9450" s="76"/>
      <c r="T9450" s="76"/>
      <c r="U9450" s="76"/>
      <c r="V9450" s="76"/>
      <c r="W9450" s="76"/>
      <c r="X9450" s="76"/>
      <c r="Y9450" s="677"/>
      <c r="Z9450" s="677"/>
      <c r="AA9450" s="677"/>
      <c r="AB9450" s="677"/>
      <c r="AC9450" s="677"/>
      <c r="AD9450" s="677"/>
      <c r="AE9450" s="677"/>
      <c r="AF9450" s="677"/>
      <c r="AG9450" s="677"/>
      <c r="AH9450" s="677"/>
      <c r="AI9450" s="677"/>
      <c r="AJ9450" s="677"/>
      <c r="AK9450" s="677"/>
      <c r="AL9450" s="677"/>
      <c r="AM9450" s="677"/>
      <c r="AN9450" s="677"/>
      <c r="AO9450" s="677"/>
      <c r="AP9450" s="677"/>
      <c r="AQ9450" s="677"/>
      <c r="AR9450" s="677"/>
      <c r="AS9450" s="677"/>
      <c r="AT9450" s="677"/>
      <c r="AU9450" s="677"/>
      <c r="AV9450" s="677"/>
      <c r="AW9450" s="677"/>
      <c r="AX9450" s="677"/>
      <c r="AY9450" s="677"/>
      <c r="AZ9450" s="677"/>
      <c r="BA9450" s="677"/>
      <c r="BB9450" s="677"/>
      <c r="BC9450" s="677"/>
      <c r="BD9450" s="677"/>
      <c r="BE9450" s="677"/>
      <c r="BF9450" s="677"/>
      <c r="BG9450" s="677"/>
      <c r="BH9450" s="677"/>
      <c r="BI9450" s="677"/>
      <c r="BJ9450" s="677"/>
      <c r="BK9450" s="677"/>
      <c r="BL9450" s="677"/>
      <c r="BM9450" s="677"/>
      <c r="BN9450" s="677"/>
      <c r="BO9450" s="677"/>
      <c r="BP9450" s="677"/>
      <c r="BQ9450" s="677"/>
      <c r="BR9450" s="677"/>
      <c r="BS9450" s="677"/>
      <c r="BT9450" s="677"/>
      <c r="BU9450" s="677"/>
      <c r="BV9450" s="677"/>
      <c r="BW9450" s="677"/>
      <c r="BX9450" s="677"/>
      <c r="BY9450" s="677"/>
      <c r="BZ9450" s="677"/>
      <c r="CA9450" s="677"/>
      <c r="CB9450" s="677"/>
      <c r="CC9450" s="677"/>
      <c r="CD9450" s="677"/>
      <c r="CE9450" s="677"/>
      <c r="CF9450" s="677"/>
      <c r="CG9450" s="677"/>
    </row>
    <row r="9451" spans="1:85">
      <c r="A9451" s="54"/>
      <c r="B9451" s="54"/>
      <c r="C9451" s="46" t="s">
        <v>1633</v>
      </c>
      <c r="D9451" s="58" t="s">
        <v>14276</v>
      </c>
      <c r="E9451" s="703" t="s">
        <v>14277</v>
      </c>
      <c r="F9451" s="46" t="s">
        <v>14278</v>
      </c>
      <c r="G9451" s="58" t="s">
        <v>14279</v>
      </c>
      <c r="H9451" s="58" t="s">
        <v>14280</v>
      </c>
      <c r="I9451" s="74">
        <v>26</v>
      </c>
      <c r="J9451" s="46" t="s">
        <v>1508</v>
      </c>
      <c r="K9451" s="75" t="s">
        <v>1509</v>
      </c>
      <c r="L9451" s="76">
        <f t="shared" si="498"/>
        <v>0</v>
      </c>
      <c r="M9451" s="76"/>
      <c r="N9451" s="76"/>
      <c r="O9451" s="76"/>
      <c r="P9451" s="76"/>
      <c r="Q9451" s="76"/>
      <c r="R9451" s="76"/>
      <c r="S9451" s="76"/>
      <c r="T9451" s="76"/>
      <c r="U9451" s="76"/>
      <c r="V9451" s="76"/>
      <c r="W9451" s="76"/>
      <c r="X9451" s="76"/>
      <c r="Y9451" s="677"/>
      <c r="Z9451" s="677"/>
      <c r="AA9451" s="677"/>
      <c r="AB9451" s="677"/>
      <c r="AC9451" s="677"/>
      <c r="AD9451" s="677"/>
      <c r="AE9451" s="677"/>
      <c r="AF9451" s="677"/>
      <c r="AG9451" s="677"/>
      <c r="AH9451" s="677"/>
      <c r="AI9451" s="677"/>
      <c r="AJ9451" s="677"/>
      <c r="AK9451" s="677"/>
      <c r="AL9451" s="677"/>
      <c r="AM9451" s="677"/>
      <c r="AN9451" s="677"/>
      <c r="AO9451" s="677"/>
      <c r="AP9451" s="677"/>
      <c r="AQ9451" s="677"/>
      <c r="AR9451" s="677"/>
      <c r="AS9451" s="677"/>
      <c r="AT9451" s="677"/>
      <c r="AU9451" s="677"/>
      <c r="AV9451" s="677"/>
      <c r="AW9451" s="677"/>
      <c r="AX9451" s="677"/>
      <c r="AY9451" s="677"/>
      <c r="AZ9451" s="677"/>
      <c r="BA9451" s="677"/>
      <c r="BB9451" s="677"/>
      <c r="BC9451" s="677"/>
      <c r="BD9451" s="677"/>
      <c r="BE9451" s="677"/>
      <c r="BF9451" s="677"/>
      <c r="BG9451" s="677"/>
      <c r="BH9451" s="677"/>
      <c r="BI9451" s="677"/>
      <c r="BJ9451" s="677"/>
      <c r="BK9451" s="677"/>
      <c r="BL9451" s="677"/>
      <c r="BM9451" s="677"/>
      <c r="BN9451" s="677"/>
      <c r="BO9451" s="677"/>
      <c r="BP9451" s="677"/>
      <c r="BQ9451" s="677"/>
      <c r="BR9451" s="677"/>
      <c r="BS9451" s="677"/>
      <c r="BT9451" s="677"/>
      <c r="BU9451" s="677"/>
      <c r="BV9451" s="677"/>
      <c r="BW9451" s="677"/>
      <c r="BX9451" s="677"/>
      <c r="BY9451" s="677"/>
      <c r="BZ9451" s="677"/>
      <c r="CA9451" s="677"/>
      <c r="CB9451" s="677"/>
      <c r="CC9451" s="677"/>
      <c r="CD9451" s="677"/>
      <c r="CE9451" s="677"/>
      <c r="CF9451" s="677"/>
      <c r="CG9451" s="677"/>
    </row>
    <row r="9452" spans="1:85">
      <c r="A9452" s="54"/>
      <c r="B9452" s="54"/>
      <c r="C9452" s="54"/>
      <c r="D9452" s="77"/>
      <c r="E9452" s="704"/>
      <c r="F9452" s="54"/>
      <c r="G9452" s="77"/>
      <c r="H9452" s="77"/>
      <c r="I9452" s="79"/>
      <c r="J9452" s="54"/>
      <c r="K9452" s="75" t="s">
        <v>1501</v>
      </c>
      <c r="L9452" s="76">
        <f t="shared" si="498"/>
        <v>0</v>
      </c>
      <c r="M9452" s="76"/>
      <c r="N9452" s="76"/>
      <c r="O9452" s="76"/>
      <c r="P9452" s="76"/>
      <c r="Q9452" s="76"/>
      <c r="R9452" s="76"/>
      <c r="S9452" s="76"/>
      <c r="T9452" s="76"/>
      <c r="U9452" s="76"/>
      <c r="V9452" s="76"/>
      <c r="W9452" s="76"/>
      <c r="X9452" s="76"/>
      <c r="Y9452" s="677"/>
      <c r="Z9452" s="677"/>
      <c r="AA9452" s="677"/>
      <c r="AB9452" s="677"/>
      <c r="AC9452" s="677"/>
      <c r="AD9452" s="677"/>
      <c r="AE9452" s="677"/>
      <c r="AF9452" s="677"/>
      <c r="AG9452" s="677"/>
      <c r="AH9452" s="677"/>
      <c r="AI9452" s="677"/>
      <c r="AJ9452" s="677"/>
      <c r="AK9452" s="677"/>
      <c r="AL9452" s="677"/>
      <c r="AM9452" s="677"/>
      <c r="AN9452" s="677"/>
      <c r="AO9452" s="677"/>
      <c r="AP9452" s="677"/>
      <c r="AQ9452" s="677"/>
      <c r="AR9452" s="677"/>
      <c r="AS9452" s="677"/>
      <c r="AT9452" s="677"/>
      <c r="AU9452" s="677"/>
      <c r="AV9452" s="677"/>
      <c r="AW9452" s="677"/>
      <c r="AX9452" s="677"/>
      <c r="AY9452" s="677"/>
      <c r="AZ9452" s="677"/>
      <c r="BA9452" s="677"/>
      <c r="BB9452" s="677"/>
      <c r="BC9452" s="677"/>
      <c r="BD9452" s="677"/>
      <c r="BE9452" s="677"/>
      <c r="BF9452" s="677"/>
      <c r="BG9452" s="677"/>
      <c r="BH9452" s="677"/>
      <c r="BI9452" s="677"/>
      <c r="BJ9452" s="677"/>
      <c r="BK9452" s="677"/>
      <c r="BL9452" s="677"/>
      <c r="BM9452" s="677"/>
      <c r="BN9452" s="677"/>
      <c r="BO9452" s="677"/>
      <c r="BP9452" s="677"/>
      <c r="BQ9452" s="677"/>
      <c r="BR9452" s="677"/>
      <c r="BS9452" s="677"/>
      <c r="BT9452" s="677"/>
      <c r="BU9452" s="677"/>
      <c r="BV9452" s="677"/>
      <c r="BW9452" s="677"/>
      <c r="BX9452" s="677"/>
      <c r="BY9452" s="677"/>
      <c r="BZ9452" s="677"/>
      <c r="CA9452" s="677"/>
      <c r="CB9452" s="677"/>
      <c r="CC9452" s="677"/>
      <c r="CD9452" s="677"/>
      <c r="CE9452" s="677"/>
      <c r="CF9452" s="677"/>
      <c r="CG9452" s="677"/>
    </row>
    <row r="9453" spans="1:85">
      <c r="A9453" s="54"/>
      <c r="B9453" s="54"/>
      <c r="C9453" s="80"/>
      <c r="D9453" s="81"/>
      <c r="E9453" s="705"/>
      <c r="F9453" s="80"/>
      <c r="G9453" s="81"/>
      <c r="H9453" s="81"/>
      <c r="I9453" s="83"/>
      <c r="J9453" s="80"/>
      <c r="K9453" s="84" t="s">
        <v>1502</v>
      </c>
      <c r="L9453" s="76">
        <f t="shared" si="498"/>
        <v>2</v>
      </c>
      <c r="M9453" s="76"/>
      <c r="N9453" s="76"/>
      <c r="O9453" s="76">
        <v>1</v>
      </c>
      <c r="P9453" s="76"/>
      <c r="Q9453" s="76"/>
      <c r="R9453" s="76">
        <v>1</v>
      </c>
      <c r="S9453" s="76"/>
      <c r="T9453" s="76"/>
      <c r="U9453" s="76"/>
      <c r="V9453" s="76"/>
      <c r="W9453" s="76"/>
      <c r="X9453" s="76"/>
      <c r="Y9453" s="677"/>
      <c r="Z9453" s="677"/>
      <c r="AA9453" s="677"/>
      <c r="AB9453" s="677"/>
      <c r="AC9453" s="677"/>
      <c r="AD9453" s="677"/>
      <c r="AE9453" s="677"/>
      <c r="AF9453" s="677"/>
      <c r="AG9453" s="677"/>
      <c r="AH9453" s="677"/>
      <c r="AI9453" s="677"/>
      <c r="AJ9453" s="677"/>
      <c r="AK9453" s="677"/>
      <c r="AL9453" s="677"/>
      <c r="AM9453" s="677"/>
      <c r="AN9453" s="677"/>
      <c r="AO9453" s="677"/>
      <c r="AP9453" s="677"/>
      <c r="AQ9453" s="677"/>
      <c r="AR9453" s="677"/>
      <c r="AS9453" s="677"/>
      <c r="AT9453" s="677"/>
      <c r="AU9453" s="677"/>
      <c r="AV9453" s="677"/>
      <c r="AW9453" s="677"/>
      <c r="AX9453" s="677"/>
      <c r="AY9453" s="677"/>
      <c r="AZ9453" s="677"/>
      <c r="BA9453" s="677"/>
      <c r="BB9453" s="677"/>
      <c r="BC9453" s="677"/>
      <c r="BD9453" s="677"/>
      <c r="BE9453" s="677"/>
      <c r="BF9453" s="677"/>
      <c r="BG9453" s="677"/>
      <c r="BH9453" s="677"/>
      <c r="BI9453" s="677"/>
      <c r="BJ9453" s="677"/>
      <c r="BK9453" s="677"/>
      <c r="BL9453" s="677"/>
      <c r="BM9453" s="677"/>
      <c r="BN9453" s="677"/>
      <c r="BO9453" s="677"/>
      <c r="BP9453" s="677"/>
      <c r="BQ9453" s="677"/>
      <c r="BR9453" s="677"/>
      <c r="BS9453" s="677"/>
      <c r="BT9453" s="677"/>
      <c r="BU9453" s="677"/>
      <c r="BV9453" s="677"/>
      <c r="BW9453" s="677"/>
      <c r="BX9453" s="677"/>
      <c r="BY9453" s="677"/>
      <c r="BZ9453" s="677"/>
      <c r="CA9453" s="677"/>
      <c r="CB9453" s="677"/>
      <c r="CC9453" s="677"/>
      <c r="CD9453" s="677"/>
      <c r="CE9453" s="677"/>
      <c r="CF9453" s="677"/>
      <c r="CG9453" s="677"/>
    </row>
    <row r="9454" spans="1:85">
      <c r="A9454" s="54"/>
      <c r="B9454" s="54"/>
      <c r="C9454" s="46" t="s">
        <v>1633</v>
      </c>
      <c r="D9454" s="58" t="s">
        <v>14281</v>
      </c>
      <c r="E9454" s="703" t="s">
        <v>14282</v>
      </c>
      <c r="F9454" s="46" t="s">
        <v>14283</v>
      </c>
      <c r="G9454" s="58" t="s">
        <v>14199</v>
      </c>
      <c r="H9454" s="58" t="s">
        <v>14284</v>
      </c>
      <c r="I9454" s="74">
        <v>0</v>
      </c>
      <c r="J9454" s="46" t="s">
        <v>1508</v>
      </c>
      <c r="K9454" s="75" t="s">
        <v>1509</v>
      </c>
      <c r="L9454" s="76">
        <f t="shared" si="498"/>
        <v>0</v>
      </c>
      <c r="M9454" s="76"/>
      <c r="N9454" s="76"/>
      <c r="O9454" s="76"/>
      <c r="P9454" s="76"/>
      <c r="Q9454" s="76"/>
      <c r="R9454" s="76"/>
      <c r="S9454" s="76"/>
      <c r="T9454" s="76"/>
      <c r="U9454" s="76"/>
      <c r="V9454" s="76"/>
      <c r="W9454" s="76"/>
      <c r="X9454" s="76"/>
      <c r="Y9454" s="677"/>
      <c r="Z9454" s="677"/>
      <c r="AA9454" s="677"/>
      <c r="AB9454" s="677"/>
      <c r="AC9454" s="677"/>
      <c r="AD9454" s="677"/>
      <c r="AE9454" s="677"/>
      <c r="AF9454" s="677"/>
      <c r="AG9454" s="677"/>
      <c r="AH9454" s="677"/>
      <c r="AI9454" s="677"/>
      <c r="AJ9454" s="677"/>
      <c r="AK9454" s="677"/>
      <c r="AL9454" s="677"/>
      <c r="AM9454" s="677"/>
      <c r="AN9454" s="677"/>
      <c r="AO9454" s="677"/>
      <c r="AP9454" s="677"/>
      <c r="AQ9454" s="677"/>
      <c r="AR9454" s="677"/>
      <c r="AS9454" s="677"/>
      <c r="AT9454" s="677"/>
      <c r="AU9454" s="677"/>
      <c r="AV9454" s="677"/>
      <c r="AW9454" s="677"/>
      <c r="AX9454" s="677"/>
      <c r="AY9454" s="677"/>
      <c r="AZ9454" s="677"/>
      <c r="BA9454" s="677"/>
      <c r="BB9454" s="677"/>
      <c r="BC9454" s="677"/>
      <c r="BD9454" s="677"/>
      <c r="BE9454" s="677"/>
      <c r="BF9454" s="677"/>
      <c r="BG9454" s="677"/>
      <c r="BH9454" s="677"/>
      <c r="BI9454" s="677"/>
      <c r="BJ9454" s="677"/>
      <c r="BK9454" s="677"/>
      <c r="BL9454" s="677"/>
      <c r="BM9454" s="677"/>
      <c r="BN9454" s="677"/>
      <c r="BO9454" s="677"/>
      <c r="BP9454" s="677"/>
      <c r="BQ9454" s="677"/>
      <c r="BR9454" s="677"/>
      <c r="BS9454" s="677"/>
      <c r="BT9454" s="677"/>
      <c r="BU9454" s="677"/>
      <c r="BV9454" s="677"/>
      <c r="BW9454" s="677"/>
      <c r="BX9454" s="677"/>
      <c r="BY9454" s="677"/>
      <c r="BZ9454" s="677"/>
      <c r="CA9454" s="677"/>
      <c r="CB9454" s="677"/>
      <c r="CC9454" s="677"/>
      <c r="CD9454" s="677"/>
      <c r="CE9454" s="677"/>
      <c r="CF9454" s="677"/>
      <c r="CG9454" s="677"/>
    </row>
    <row r="9455" spans="1:85">
      <c r="A9455" s="54"/>
      <c r="B9455" s="54"/>
      <c r="C9455" s="54"/>
      <c r="D9455" s="77"/>
      <c r="E9455" s="704"/>
      <c r="F9455" s="54"/>
      <c r="G9455" s="77"/>
      <c r="H9455" s="77"/>
      <c r="I9455" s="79"/>
      <c r="J9455" s="54"/>
      <c r="K9455" s="75" t="s">
        <v>1501</v>
      </c>
      <c r="L9455" s="76">
        <f t="shared" si="498"/>
        <v>0</v>
      </c>
      <c r="M9455" s="76"/>
      <c r="N9455" s="76"/>
      <c r="O9455" s="76"/>
      <c r="P9455" s="76"/>
      <c r="Q9455" s="76"/>
      <c r="R9455" s="76"/>
      <c r="S9455" s="76"/>
      <c r="T9455" s="76"/>
      <c r="U9455" s="76"/>
      <c r="V9455" s="76"/>
      <c r="W9455" s="76"/>
      <c r="X9455" s="76"/>
      <c r="Y9455" s="677"/>
      <c r="Z9455" s="677"/>
      <c r="AA9455" s="677"/>
      <c r="AB9455" s="677"/>
      <c r="AC9455" s="677"/>
      <c r="AD9455" s="677"/>
      <c r="AE9455" s="677"/>
      <c r="AF9455" s="677"/>
      <c r="AG9455" s="677"/>
      <c r="AH9455" s="677"/>
      <c r="AI9455" s="677"/>
      <c r="AJ9455" s="677"/>
      <c r="AK9455" s="677"/>
      <c r="AL9455" s="677"/>
      <c r="AM9455" s="677"/>
      <c r="AN9455" s="677"/>
      <c r="AO9455" s="677"/>
      <c r="AP9455" s="677"/>
      <c r="AQ9455" s="677"/>
      <c r="AR9455" s="677"/>
      <c r="AS9455" s="677"/>
      <c r="AT9455" s="677"/>
      <c r="AU9455" s="677"/>
      <c r="AV9455" s="677"/>
      <c r="AW9455" s="677"/>
      <c r="AX9455" s="677"/>
      <c r="AY9455" s="677"/>
      <c r="AZ9455" s="677"/>
      <c r="BA9455" s="677"/>
      <c r="BB9455" s="677"/>
      <c r="BC9455" s="677"/>
      <c r="BD9455" s="677"/>
      <c r="BE9455" s="677"/>
      <c r="BF9455" s="677"/>
      <c r="BG9455" s="677"/>
      <c r="BH9455" s="677"/>
      <c r="BI9455" s="677"/>
      <c r="BJ9455" s="677"/>
      <c r="BK9455" s="677"/>
      <c r="BL9455" s="677"/>
      <c r="BM9455" s="677"/>
      <c r="BN9455" s="677"/>
      <c r="BO9455" s="677"/>
      <c r="BP9455" s="677"/>
      <c r="BQ9455" s="677"/>
      <c r="BR9455" s="677"/>
      <c r="BS9455" s="677"/>
      <c r="BT9455" s="677"/>
      <c r="BU9455" s="677"/>
      <c r="BV9455" s="677"/>
      <c r="BW9455" s="677"/>
      <c r="BX9455" s="677"/>
      <c r="BY9455" s="677"/>
      <c r="BZ9455" s="677"/>
      <c r="CA9455" s="677"/>
      <c r="CB9455" s="677"/>
      <c r="CC9455" s="677"/>
      <c r="CD9455" s="677"/>
      <c r="CE9455" s="677"/>
      <c r="CF9455" s="677"/>
      <c r="CG9455" s="677"/>
    </row>
    <row r="9456" spans="1:85">
      <c r="A9456" s="54"/>
      <c r="B9456" s="54"/>
      <c r="C9456" s="80"/>
      <c r="D9456" s="81"/>
      <c r="E9456" s="705"/>
      <c r="F9456" s="80"/>
      <c r="G9456" s="81"/>
      <c r="H9456" s="81"/>
      <c r="I9456" s="83"/>
      <c r="J9456" s="80"/>
      <c r="K9456" s="84" t="s">
        <v>1502</v>
      </c>
      <c r="L9456" s="76">
        <f t="shared" si="498"/>
        <v>2</v>
      </c>
      <c r="M9456" s="76"/>
      <c r="N9456" s="76"/>
      <c r="O9456" s="76">
        <v>1</v>
      </c>
      <c r="P9456" s="76"/>
      <c r="Q9456" s="76"/>
      <c r="R9456" s="76">
        <v>1</v>
      </c>
      <c r="S9456" s="76"/>
      <c r="T9456" s="76"/>
      <c r="U9456" s="76"/>
      <c r="V9456" s="76"/>
      <c r="W9456" s="76"/>
      <c r="X9456" s="76"/>
      <c r="Y9456" s="677"/>
      <c r="Z9456" s="677"/>
      <c r="AA9456" s="677"/>
      <c r="AB9456" s="677"/>
      <c r="AC9456" s="677"/>
      <c r="AD9456" s="677"/>
      <c r="AE9456" s="677"/>
      <c r="AF9456" s="677"/>
      <c r="AG9456" s="677"/>
      <c r="AH9456" s="677"/>
      <c r="AI9456" s="677"/>
      <c r="AJ9456" s="677"/>
      <c r="AK9456" s="677"/>
      <c r="AL9456" s="677"/>
      <c r="AM9456" s="677"/>
      <c r="AN9456" s="677"/>
      <c r="AO9456" s="677"/>
      <c r="AP9456" s="677"/>
      <c r="AQ9456" s="677"/>
      <c r="AR9456" s="677"/>
      <c r="AS9456" s="677"/>
      <c r="AT9456" s="677"/>
      <c r="AU9456" s="677"/>
      <c r="AV9456" s="677"/>
      <c r="AW9456" s="677"/>
      <c r="AX9456" s="677"/>
      <c r="AY9456" s="677"/>
      <c r="AZ9456" s="677"/>
      <c r="BA9456" s="677"/>
      <c r="BB9456" s="677"/>
      <c r="BC9456" s="677"/>
      <c r="BD9456" s="677"/>
      <c r="BE9456" s="677"/>
      <c r="BF9456" s="677"/>
      <c r="BG9456" s="677"/>
      <c r="BH9456" s="677"/>
      <c r="BI9456" s="677"/>
      <c r="BJ9456" s="677"/>
      <c r="BK9456" s="677"/>
      <c r="BL9456" s="677"/>
      <c r="BM9456" s="677"/>
      <c r="BN9456" s="677"/>
      <c r="BO9456" s="677"/>
      <c r="BP9456" s="677"/>
      <c r="BQ9456" s="677"/>
      <c r="BR9456" s="677"/>
      <c r="BS9456" s="677"/>
      <c r="BT9456" s="677"/>
      <c r="BU9456" s="677"/>
      <c r="BV9456" s="677"/>
      <c r="BW9456" s="677"/>
      <c r="BX9456" s="677"/>
      <c r="BY9456" s="677"/>
      <c r="BZ9456" s="677"/>
      <c r="CA9456" s="677"/>
      <c r="CB9456" s="677"/>
      <c r="CC9456" s="677"/>
      <c r="CD9456" s="677"/>
      <c r="CE9456" s="677"/>
      <c r="CF9456" s="677"/>
      <c r="CG9456" s="677"/>
    </row>
    <row r="9457" spans="1:85">
      <c r="A9457" s="54"/>
      <c r="B9457" s="54"/>
      <c r="C9457" s="46" t="s">
        <v>1633</v>
      </c>
      <c r="D9457" s="58" t="s">
        <v>14285</v>
      </c>
      <c r="E9457" s="703" t="s">
        <v>14286</v>
      </c>
      <c r="F9457" s="46" t="s">
        <v>14287</v>
      </c>
      <c r="G9457" s="58" t="s">
        <v>14288</v>
      </c>
      <c r="H9457" s="58" t="s">
        <v>14289</v>
      </c>
      <c r="I9457" s="74">
        <v>15</v>
      </c>
      <c r="J9457" s="46" t="s">
        <v>1508</v>
      </c>
      <c r="K9457" s="75" t="s">
        <v>1509</v>
      </c>
      <c r="L9457" s="76">
        <f t="shared" si="498"/>
        <v>0</v>
      </c>
      <c r="M9457" s="76"/>
      <c r="N9457" s="76"/>
      <c r="O9457" s="76"/>
      <c r="P9457" s="76"/>
      <c r="Q9457" s="76"/>
      <c r="R9457" s="76"/>
      <c r="S9457" s="76"/>
      <c r="T9457" s="76"/>
      <c r="U9457" s="76"/>
      <c r="V9457" s="76"/>
      <c r="W9457" s="76"/>
      <c r="X9457" s="76"/>
      <c r="Y9457" s="677"/>
      <c r="Z9457" s="677"/>
      <c r="AA9457" s="677"/>
      <c r="AB9457" s="677"/>
      <c r="AC9457" s="677"/>
      <c r="AD9457" s="677"/>
      <c r="AE9457" s="677"/>
      <c r="AF9457" s="677"/>
      <c r="AG9457" s="677"/>
      <c r="AH9457" s="677"/>
      <c r="AI9457" s="677"/>
      <c r="AJ9457" s="677"/>
      <c r="AK9457" s="677"/>
      <c r="AL9457" s="677"/>
      <c r="AM9457" s="677"/>
      <c r="AN9457" s="677"/>
      <c r="AO9457" s="677"/>
      <c r="AP9457" s="677"/>
      <c r="AQ9457" s="677"/>
      <c r="AR9457" s="677"/>
      <c r="AS9457" s="677"/>
      <c r="AT9457" s="677"/>
      <c r="AU9457" s="677"/>
      <c r="AV9457" s="677"/>
      <c r="AW9457" s="677"/>
      <c r="AX9457" s="677"/>
      <c r="AY9457" s="677"/>
      <c r="AZ9457" s="677"/>
      <c r="BA9457" s="677"/>
      <c r="BB9457" s="677"/>
      <c r="BC9457" s="677"/>
      <c r="BD9457" s="677"/>
      <c r="BE9457" s="677"/>
      <c r="BF9457" s="677"/>
      <c r="BG9457" s="677"/>
      <c r="BH9457" s="677"/>
      <c r="BI9457" s="677"/>
      <c r="BJ9457" s="677"/>
      <c r="BK9457" s="677"/>
      <c r="BL9457" s="677"/>
      <c r="BM9457" s="677"/>
      <c r="BN9457" s="677"/>
      <c r="BO9457" s="677"/>
      <c r="BP9457" s="677"/>
      <c r="BQ9457" s="677"/>
      <c r="BR9457" s="677"/>
      <c r="BS9457" s="677"/>
      <c r="BT9457" s="677"/>
      <c r="BU9457" s="677"/>
      <c r="BV9457" s="677"/>
      <c r="BW9457" s="677"/>
      <c r="BX9457" s="677"/>
      <c r="BY9457" s="677"/>
      <c r="BZ9457" s="677"/>
      <c r="CA9457" s="677"/>
      <c r="CB9457" s="677"/>
      <c r="CC9457" s="677"/>
      <c r="CD9457" s="677"/>
      <c r="CE9457" s="677"/>
      <c r="CF9457" s="677"/>
      <c r="CG9457" s="677"/>
    </row>
    <row r="9458" spans="1:85">
      <c r="A9458" s="54"/>
      <c r="B9458" s="54"/>
      <c r="C9458" s="54"/>
      <c r="D9458" s="77"/>
      <c r="E9458" s="704"/>
      <c r="F9458" s="54"/>
      <c r="G9458" s="77"/>
      <c r="H9458" s="77"/>
      <c r="I9458" s="79"/>
      <c r="J9458" s="54"/>
      <c r="K9458" s="75" t="s">
        <v>1501</v>
      </c>
      <c r="L9458" s="76">
        <f t="shared" si="498"/>
        <v>0</v>
      </c>
      <c r="M9458" s="76"/>
      <c r="N9458" s="76"/>
      <c r="O9458" s="76"/>
      <c r="P9458" s="76"/>
      <c r="Q9458" s="76"/>
      <c r="R9458" s="76"/>
      <c r="S9458" s="76"/>
      <c r="T9458" s="76"/>
      <c r="U9458" s="76"/>
      <c r="V9458" s="76"/>
      <c r="W9458" s="76"/>
      <c r="X9458" s="76"/>
      <c r="Y9458" s="677"/>
      <c r="Z9458" s="677"/>
      <c r="AA9458" s="677"/>
      <c r="AB9458" s="677"/>
      <c r="AC9458" s="677"/>
      <c r="AD9458" s="677"/>
      <c r="AE9458" s="677"/>
      <c r="AF9458" s="677"/>
      <c r="AG9458" s="677"/>
      <c r="AH9458" s="677"/>
      <c r="AI9458" s="677"/>
      <c r="AJ9458" s="677"/>
      <c r="AK9458" s="677"/>
      <c r="AL9458" s="677"/>
      <c r="AM9458" s="677"/>
      <c r="AN9458" s="677"/>
      <c r="AO9458" s="677"/>
      <c r="AP9458" s="677"/>
      <c r="AQ9458" s="677"/>
      <c r="AR9458" s="677"/>
      <c r="AS9458" s="677"/>
      <c r="AT9458" s="677"/>
      <c r="AU9458" s="677"/>
      <c r="AV9458" s="677"/>
      <c r="AW9458" s="677"/>
      <c r="AX9458" s="677"/>
      <c r="AY9458" s="677"/>
      <c r="AZ9458" s="677"/>
      <c r="BA9458" s="677"/>
      <c r="BB9458" s="677"/>
      <c r="BC9458" s="677"/>
      <c r="BD9458" s="677"/>
      <c r="BE9458" s="677"/>
      <c r="BF9458" s="677"/>
      <c r="BG9458" s="677"/>
      <c r="BH9458" s="677"/>
      <c r="BI9458" s="677"/>
      <c r="BJ9458" s="677"/>
      <c r="BK9458" s="677"/>
      <c r="BL9458" s="677"/>
      <c r="BM9458" s="677"/>
      <c r="BN9458" s="677"/>
      <c r="BO9458" s="677"/>
      <c r="BP9458" s="677"/>
      <c r="BQ9458" s="677"/>
      <c r="BR9458" s="677"/>
      <c r="BS9458" s="677"/>
      <c r="BT9458" s="677"/>
      <c r="BU9458" s="677"/>
      <c r="BV9458" s="677"/>
      <c r="BW9458" s="677"/>
      <c r="BX9458" s="677"/>
      <c r="BY9458" s="677"/>
      <c r="BZ9458" s="677"/>
      <c r="CA9458" s="677"/>
      <c r="CB9458" s="677"/>
      <c r="CC9458" s="677"/>
      <c r="CD9458" s="677"/>
      <c r="CE9458" s="677"/>
      <c r="CF9458" s="677"/>
      <c r="CG9458" s="677"/>
    </row>
    <row r="9459" spans="1:85">
      <c r="A9459" s="54"/>
      <c r="B9459" s="54"/>
      <c r="C9459" s="80"/>
      <c r="D9459" s="81"/>
      <c r="E9459" s="705"/>
      <c r="F9459" s="80"/>
      <c r="G9459" s="81"/>
      <c r="H9459" s="81"/>
      <c r="I9459" s="83"/>
      <c r="J9459" s="80"/>
      <c r="K9459" s="84" t="s">
        <v>1502</v>
      </c>
      <c r="L9459" s="76">
        <f t="shared" si="498"/>
        <v>2</v>
      </c>
      <c r="M9459" s="76"/>
      <c r="N9459" s="76"/>
      <c r="O9459" s="76">
        <v>2</v>
      </c>
      <c r="P9459" s="76"/>
      <c r="Q9459" s="76"/>
      <c r="R9459" s="76"/>
      <c r="S9459" s="76"/>
      <c r="T9459" s="76"/>
      <c r="U9459" s="76"/>
      <c r="V9459" s="76"/>
      <c r="W9459" s="76"/>
      <c r="X9459" s="76"/>
      <c r="Y9459" s="677"/>
      <c r="Z9459" s="677"/>
      <c r="AA9459" s="677"/>
      <c r="AB9459" s="677"/>
      <c r="AC9459" s="677"/>
      <c r="AD9459" s="677"/>
      <c r="AE9459" s="677"/>
      <c r="AF9459" s="677"/>
      <c r="AG9459" s="677"/>
      <c r="AH9459" s="677"/>
      <c r="AI9459" s="677"/>
      <c r="AJ9459" s="677"/>
      <c r="AK9459" s="677"/>
      <c r="AL9459" s="677"/>
      <c r="AM9459" s="677"/>
      <c r="AN9459" s="677"/>
      <c r="AO9459" s="677"/>
      <c r="AP9459" s="677"/>
      <c r="AQ9459" s="677"/>
      <c r="AR9459" s="677"/>
      <c r="AS9459" s="677"/>
      <c r="AT9459" s="677"/>
      <c r="AU9459" s="677"/>
      <c r="AV9459" s="677"/>
      <c r="AW9459" s="677"/>
      <c r="AX9459" s="677"/>
      <c r="AY9459" s="677"/>
      <c r="AZ9459" s="677"/>
      <c r="BA9459" s="677"/>
      <c r="BB9459" s="677"/>
      <c r="BC9459" s="677"/>
      <c r="BD9459" s="677"/>
      <c r="BE9459" s="677"/>
      <c r="BF9459" s="677"/>
      <c r="BG9459" s="677"/>
      <c r="BH9459" s="677"/>
      <c r="BI9459" s="677"/>
      <c r="BJ9459" s="677"/>
      <c r="BK9459" s="677"/>
      <c r="BL9459" s="677"/>
      <c r="BM9459" s="677"/>
      <c r="BN9459" s="677"/>
      <c r="BO9459" s="677"/>
      <c r="BP9459" s="677"/>
      <c r="BQ9459" s="677"/>
      <c r="BR9459" s="677"/>
      <c r="BS9459" s="677"/>
      <c r="BT9459" s="677"/>
      <c r="BU9459" s="677"/>
      <c r="BV9459" s="677"/>
      <c r="BW9459" s="677"/>
      <c r="BX9459" s="677"/>
      <c r="BY9459" s="677"/>
      <c r="BZ9459" s="677"/>
      <c r="CA9459" s="677"/>
      <c r="CB9459" s="677"/>
      <c r="CC9459" s="677"/>
      <c r="CD9459" s="677"/>
      <c r="CE9459" s="677"/>
      <c r="CF9459" s="677"/>
      <c r="CG9459" s="677"/>
    </row>
    <row r="9460" spans="1:85">
      <c r="A9460" s="54"/>
      <c r="B9460" s="54"/>
      <c r="C9460" s="46" t="s">
        <v>1633</v>
      </c>
      <c r="D9460" s="58" t="s">
        <v>14290</v>
      </c>
      <c r="E9460" s="703" t="s">
        <v>14291</v>
      </c>
      <c r="F9460" s="46" t="s">
        <v>14292</v>
      </c>
      <c r="G9460" s="58" t="s">
        <v>14293</v>
      </c>
      <c r="H9460" s="58"/>
      <c r="I9460" s="74">
        <v>0</v>
      </c>
      <c r="J9460" s="46" t="s">
        <v>1508</v>
      </c>
      <c r="K9460" s="75" t="s">
        <v>1509</v>
      </c>
      <c r="L9460" s="76">
        <f t="shared" si="498"/>
        <v>0</v>
      </c>
      <c r="M9460" s="76"/>
      <c r="N9460" s="76"/>
      <c r="O9460" s="76"/>
      <c r="P9460" s="76"/>
      <c r="Q9460" s="76"/>
      <c r="R9460" s="76"/>
      <c r="S9460" s="76"/>
      <c r="T9460" s="76"/>
      <c r="U9460" s="76"/>
      <c r="V9460" s="76"/>
      <c r="W9460" s="76"/>
      <c r="X9460" s="76"/>
      <c r="Y9460" s="677"/>
      <c r="Z9460" s="677"/>
      <c r="AA9460" s="677"/>
      <c r="AB9460" s="677"/>
      <c r="AC9460" s="677"/>
      <c r="AD9460" s="677"/>
      <c r="AE9460" s="677"/>
      <c r="AF9460" s="677"/>
      <c r="AG9460" s="677"/>
      <c r="AH9460" s="677"/>
      <c r="AI9460" s="677"/>
      <c r="AJ9460" s="677"/>
      <c r="AK9460" s="677"/>
      <c r="AL9460" s="677"/>
      <c r="AM9460" s="677"/>
      <c r="AN9460" s="677"/>
      <c r="AO9460" s="677"/>
      <c r="AP9460" s="677"/>
      <c r="AQ9460" s="677"/>
      <c r="AR9460" s="677"/>
      <c r="AS9460" s="677"/>
      <c r="AT9460" s="677"/>
      <c r="AU9460" s="677"/>
      <c r="AV9460" s="677"/>
      <c r="AW9460" s="677"/>
      <c r="AX9460" s="677"/>
      <c r="AY9460" s="677"/>
      <c r="AZ9460" s="677"/>
      <c r="BA9460" s="677"/>
      <c r="BB9460" s="677"/>
      <c r="BC9460" s="677"/>
      <c r="BD9460" s="677"/>
      <c r="BE9460" s="677"/>
      <c r="BF9460" s="677"/>
      <c r="BG9460" s="677"/>
      <c r="BH9460" s="677"/>
      <c r="BI9460" s="677"/>
      <c r="BJ9460" s="677"/>
      <c r="BK9460" s="677"/>
      <c r="BL9460" s="677"/>
      <c r="BM9460" s="677"/>
      <c r="BN9460" s="677"/>
      <c r="BO9460" s="677"/>
      <c r="BP9460" s="677"/>
      <c r="BQ9460" s="677"/>
      <c r="BR9460" s="677"/>
      <c r="BS9460" s="677"/>
      <c r="BT9460" s="677"/>
      <c r="BU9460" s="677"/>
      <c r="BV9460" s="677"/>
      <c r="BW9460" s="677"/>
      <c r="BX9460" s="677"/>
      <c r="BY9460" s="677"/>
      <c r="BZ9460" s="677"/>
      <c r="CA9460" s="677"/>
      <c r="CB9460" s="677"/>
      <c r="CC9460" s="677"/>
      <c r="CD9460" s="677"/>
      <c r="CE9460" s="677"/>
      <c r="CF9460" s="677"/>
      <c r="CG9460" s="677"/>
    </row>
    <row r="9461" spans="1:85">
      <c r="A9461" s="54"/>
      <c r="B9461" s="54"/>
      <c r="C9461" s="54"/>
      <c r="D9461" s="77"/>
      <c r="E9461" s="704"/>
      <c r="F9461" s="54"/>
      <c r="G9461" s="77"/>
      <c r="H9461" s="77"/>
      <c r="I9461" s="79"/>
      <c r="J9461" s="54"/>
      <c r="K9461" s="75" t="s">
        <v>1501</v>
      </c>
      <c r="L9461" s="76">
        <f t="shared" si="498"/>
        <v>0</v>
      </c>
      <c r="M9461" s="76"/>
      <c r="N9461" s="76"/>
      <c r="O9461" s="76"/>
      <c r="P9461" s="76"/>
      <c r="Q9461" s="76"/>
      <c r="R9461" s="76"/>
      <c r="S9461" s="76"/>
      <c r="T9461" s="76"/>
      <c r="U9461" s="76"/>
      <c r="V9461" s="76"/>
      <c r="W9461" s="76"/>
      <c r="X9461" s="76"/>
      <c r="Y9461" s="677"/>
      <c r="Z9461" s="677"/>
      <c r="AA9461" s="677"/>
      <c r="AB9461" s="677"/>
      <c r="AC9461" s="677"/>
      <c r="AD9461" s="677"/>
      <c r="AE9461" s="677"/>
      <c r="AF9461" s="677"/>
      <c r="AG9461" s="677"/>
      <c r="AH9461" s="677"/>
      <c r="AI9461" s="677"/>
      <c r="AJ9461" s="677"/>
      <c r="AK9461" s="677"/>
      <c r="AL9461" s="677"/>
      <c r="AM9461" s="677"/>
      <c r="AN9461" s="677"/>
      <c r="AO9461" s="677"/>
      <c r="AP9461" s="677"/>
      <c r="AQ9461" s="677"/>
      <c r="AR9461" s="677"/>
      <c r="AS9461" s="677"/>
      <c r="AT9461" s="677"/>
      <c r="AU9461" s="677"/>
      <c r="AV9461" s="677"/>
      <c r="AW9461" s="677"/>
      <c r="AX9461" s="677"/>
      <c r="AY9461" s="677"/>
      <c r="AZ9461" s="677"/>
      <c r="BA9461" s="677"/>
      <c r="BB9461" s="677"/>
      <c r="BC9461" s="677"/>
      <c r="BD9461" s="677"/>
      <c r="BE9461" s="677"/>
      <c r="BF9461" s="677"/>
      <c r="BG9461" s="677"/>
      <c r="BH9461" s="677"/>
      <c r="BI9461" s="677"/>
      <c r="BJ9461" s="677"/>
      <c r="BK9461" s="677"/>
      <c r="BL9461" s="677"/>
      <c r="BM9461" s="677"/>
      <c r="BN9461" s="677"/>
      <c r="BO9461" s="677"/>
      <c r="BP9461" s="677"/>
      <c r="BQ9461" s="677"/>
      <c r="BR9461" s="677"/>
      <c r="BS9461" s="677"/>
      <c r="BT9461" s="677"/>
      <c r="BU9461" s="677"/>
      <c r="BV9461" s="677"/>
      <c r="BW9461" s="677"/>
      <c r="BX9461" s="677"/>
      <c r="BY9461" s="677"/>
      <c r="BZ9461" s="677"/>
      <c r="CA9461" s="677"/>
      <c r="CB9461" s="677"/>
      <c r="CC9461" s="677"/>
      <c r="CD9461" s="677"/>
      <c r="CE9461" s="677"/>
      <c r="CF9461" s="677"/>
      <c r="CG9461" s="677"/>
    </row>
    <row r="9462" spans="1:85">
      <c r="A9462" s="54"/>
      <c r="B9462" s="54"/>
      <c r="C9462" s="80"/>
      <c r="D9462" s="81"/>
      <c r="E9462" s="705"/>
      <c r="F9462" s="80"/>
      <c r="G9462" s="81"/>
      <c r="H9462" s="81"/>
      <c r="I9462" s="83"/>
      <c r="J9462" s="80"/>
      <c r="K9462" s="84" t="s">
        <v>1502</v>
      </c>
      <c r="L9462" s="76">
        <f t="shared" si="498"/>
        <v>2</v>
      </c>
      <c r="M9462" s="76"/>
      <c r="N9462" s="76"/>
      <c r="O9462" s="76">
        <v>2</v>
      </c>
      <c r="P9462" s="76"/>
      <c r="Q9462" s="76"/>
      <c r="R9462" s="76"/>
      <c r="S9462" s="76"/>
      <c r="T9462" s="76"/>
      <c r="U9462" s="76"/>
      <c r="V9462" s="76"/>
      <c r="W9462" s="76"/>
      <c r="X9462" s="76"/>
      <c r="Y9462" s="677"/>
      <c r="Z9462" s="677"/>
      <c r="AA9462" s="677"/>
      <c r="AB9462" s="677"/>
      <c r="AC9462" s="677"/>
      <c r="AD9462" s="677"/>
      <c r="AE9462" s="677"/>
      <c r="AF9462" s="677"/>
      <c r="AG9462" s="677"/>
      <c r="AH9462" s="677"/>
      <c r="AI9462" s="677"/>
      <c r="AJ9462" s="677"/>
      <c r="AK9462" s="677"/>
      <c r="AL9462" s="677"/>
      <c r="AM9462" s="677"/>
      <c r="AN9462" s="677"/>
      <c r="AO9462" s="677"/>
      <c r="AP9462" s="677"/>
      <c r="AQ9462" s="677"/>
      <c r="AR9462" s="677"/>
      <c r="AS9462" s="677"/>
      <c r="AT9462" s="677"/>
      <c r="AU9462" s="677"/>
      <c r="AV9462" s="677"/>
      <c r="AW9462" s="677"/>
      <c r="AX9462" s="677"/>
      <c r="AY9462" s="677"/>
      <c r="AZ9462" s="677"/>
      <c r="BA9462" s="677"/>
      <c r="BB9462" s="677"/>
      <c r="BC9462" s="677"/>
      <c r="BD9462" s="677"/>
      <c r="BE9462" s="677"/>
      <c r="BF9462" s="677"/>
      <c r="BG9462" s="677"/>
      <c r="BH9462" s="677"/>
      <c r="BI9462" s="677"/>
      <c r="BJ9462" s="677"/>
      <c r="BK9462" s="677"/>
      <c r="BL9462" s="677"/>
      <c r="BM9462" s="677"/>
      <c r="BN9462" s="677"/>
      <c r="BO9462" s="677"/>
      <c r="BP9462" s="677"/>
      <c r="BQ9462" s="677"/>
      <c r="BR9462" s="677"/>
      <c r="BS9462" s="677"/>
      <c r="BT9462" s="677"/>
      <c r="BU9462" s="677"/>
      <c r="BV9462" s="677"/>
      <c r="BW9462" s="677"/>
      <c r="BX9462" s="677"/>
      <c r="BY9462" s="677"/>
      <c r="BZ9462" s="677"/>
      <c r="CA9462" s="677"/>
      <c r="CB9462" s="677"/>
      <c r="CC9462" s="677"/>
      <c r="CD9462" s="677"/>
      <c r="CE9462" s="677"/>
      <c r="CF9462" s="677"/>
      <c r="CG9462" s="677"/>
    </row>
    <row r="9463" spans="1:85">
      <c r="A9463" s="54"/>
      <c r="B9463" s="54"/>
      <c r="C9463" s="46" t="s">
        <v>1633</v>
      </c>
      <c r="D9463" s="58" t="s">
        <v>14294</v>
      </c>
      <c r="E9463" s="703" t="s">
        <v>14295</v>
      </c>
      <c r="F9463" s="46" t="s">
        <v>14296</v>
      </c>
      <c r="G9463" s="58" t="s">
        <v>14297</v>
      </c>
      <c r="H9463" s="58" t="s">
        <v>14298</v>
      </c>
      <c r="I9463" s="74">
        <v>191</v>
      </c>
      <c r="J9463" s="46" t="s">
        <v>1508</v>
      </c>
      <c r="K9463" s="75" t="s">
        <v>1509</v>
      </c>
      <c r="L9463" s="76">
        <f t="shared" si="498"/>
        <v>0</v>
      </c>
      <c r="M9463" s="76"/>
      <c r="N9463" s="76"/>
      <c r="O9463" s="76"/>
      <c r="P9463" s="76"/>
      <c r="Q9463" s="76"/>
      <c r="R9463" s="76"/>
      <c r="S9463" s="76"/>
      <c r="T9463" s="76"/>
      <c r="U9463" s="76"/>
      <c r="V9463" s="76"/>
      <c r="W9463" s="76"/>
      <c r="X9463" s="76"/>
      <c r="Y9463" s="677"/>
      <c r="Z9463" s="677"/>
      <c r="AA9463" s="677"/>
      <c r="AB9463" s="677"/>
      <c r="AC9463" s="677"/>
      <c r="AD9463" s="677"/>
      <c r="AE9463" s="677"/>
      <c r="AF9463" s="677"/>
      <c r="AG9463" s="677"/>
      <c r="AH9463" s="677"/>
      <c r="AI9463" s="677"/>
      <c r="AJ9463" s="677"/>
      <c r="AK9463" s="677"/>
      <c r="AL9463" s="677"/>
      <c r="AM9463" s="677"/>
      <c r="AN9463" s="677"/>
      <c r="AO9463" s="677"/>
      <c r="AP9463" s="677"/>
      <c r="AQ9463" s="677"/>
      <c r="AR9463" s="677"/>
      <c r="AS9463" s="677"/>
      <c r="AT9463" s="677"/>
      <c r="AU9463" s="677"/>
      <c r="AV9463" s="677"/>
      <c r="AW9463" s="677"/>
      <c r="AX9463" s="677"/>
      <c r="AY9463" s="677"/>
      <c r="AZ9463" s="677"/>
      <c r="BA9463" s="677"/>
      <c r="BB9463" s="677"/>
      <c r="BC9463" s="677"/>
      <c r="BD9463" s="677"/>
      <c r="BE9463" s="677"/>
      <c r="BF9463" s="677"/>
      <c r="BG9463" s="677"/>
      <c r="BH9463" s="677"/>
      <c r="BI9463" s="677"/>
      <c r="BJ9463" s="677"/>
      <c r="BK9463" s="677"/>
      <c r="BL9463" s="677"/>
      <c r="BM9463" s="677"/>
      <c r="BN9463" s="677"/>
      <c r="BO9463" s="677"/>
      <c r="BP9463" s="677"/>
      <c r="BQ9463" s="677"/>
      <c r="BR9463" s="677"/>
      <c r="BS9463" s="677"/>
      <c r="BT9463" s="677"/>
      <c r="BU9463" s="677"/>
      <c r="BV9463" s="677"/>
      <c r="BW9463" s="677"/>
      <c r="BX9463" s="677"/>
      <c r="BY9463" s="677"/>
      <c r="BZ9463" s="677"/>
      <c r="CA9463" s="677"/>
      <c r="CB9463" s="677"/>
      <c r="CC9463" s="677"/>
      <c r="CD9463" s="677"/>
      <c r="CE9463" s="677"/>
      <c r="CF9463" s="677"/>
      <c r="CG9463" s="677"/>
    </row>
    <row r="9464" spans="1:85">
      <c r="A9464" s="54"/>
      <c r="B9464" s="54"/>
      <c r="C9464" s="54"/>
      <c r="D9464" s="77"/>
      <c r="E9464" s="704"/>
      <c r="F9464" s="54"/>
      <c r="G9464" s="77"/>
      <c r="H9464" s="77"/>
      <c r="I9464" s="79"/>
      <c r="J9464" s="54"/>
      <c r="K9464" s="75" t="s">
        <v>1501</v>
      </c>
      <c r="L9464" s="76">
        <f t="shared" si="498"/>
        <v>0</v>
      </c>
      <c r="M9464" s="76"/>
      <c r="N9464" s="76"/>
      <c r="O9464" s="76"/>
      <c r="P9464" s="76"/>
      <c r="Q9464" s="76"/>
      <c r="R9464" s="76"/>
      <c r="S9464" s="76"/>
      <c r="T9464" s="76"/>
      <c r="U9464" s="76"/>
      <c r="V9464" s="76"/>
      <c r="W9464" s="76"/>
      <c r="X9464" s="76"/>
      <c r="Y9464" s="677"/>
      <c r="Z9464" s="677"/>
      <c r="AA9464" s="677"/>
      <c r="AB9464" s="677"/>
      <c r="AC9464" s="677"/>
      <c r="AD9464" s="677"/>
      <c r="AE9464" s="677"/>
      <c r="AF9464" s="677"/>
      <c r="AG9464" s="677"/>
      <c r="AH9464" s="677"/>
      <c r="AI9464" s="677"/>
      <c r="AJ9464" s="677"/>
      <c r="AK9464" s="677"/>
      <c r="AL9464" s="677"/>
      <c r="AM9464" s="677"/>
      <c r="AN9464" s="677"/>
      <c r="AO9464" s="677"/>
      <c r="AP9464" s="677"/>
      <c r="AQ9464" s="677"/>
      <c r="AR9464" s="677"/>
      <c r="AS9464" s="677"/>
      <c r="AT9464" s="677"/>
      <c r="AU9464" s="677"/>
      <c r="AV9464" s="677"/>
      <c r="AW9464" s="677"/>
      <c r="AX9464" s="677"/>
      <c r="AY9464" s="677"/>
      <c r="AZ9464" s="677"/>
      <c r="BA9464" s="677"/>
      <c r="BB9464" s="677"/>
      <c r="BC9464" s="677"/>
      <c r="BD9464" s="677"/>
      <c r="BE9464" s="677"/>
      <c r="BF9464" s="677"/>
      <c r="BG9464" s="677"/>
      <c r="BH9464" s="677"/>
      <c r="BI9464" s="677"/>
      <c r="BJ9464" s="677"/>
      <c r="BK9464" s="677"/>
      <c r="BL9464" s="677"/>
      <c r="BM9464" s="677"/>
      <c r="BN9464" s="677"/>
      <c r="BO9464" s="677"/>
      <c r="BP9464" s="677"/>
      <c r="BQ9464" s="677"/>
      <c r="BR9464" s="677"/>
      <c r="BS9464" s="677"/>
      <c r="BT9464" s="677"/>
      <c r="BU9464" s="677"/>
      <c r="BV9464" s="677"/>
      <c r="BW9464" s="677"/>
      <c r="BX9464" s="677"/>
      <c r="BY9464" s="677"/>
      <c r="BZ9464" s="677"/>
      <c r="CA9464" s="677"/>
      <c r="CB9464" s="677"/>
      <c r="CC9464" s="677"/>
      <c r="CD9464" s="677"/>
      <c r="CE9464" s="677"/>
      <c r="CF9464" s="677"/>
      <c r="CG9464" s="677"/>
    </row>
    <row r="9465" spans="1:85">
      <c r="A9465" s="54"/>
      <c r="B9465" s="54"/>
      <c r="C9465" s="80"/>
      <c r="D9465" s="81"/>
      <c r="E9465" s="705"/>
      <c r="F9465" s="80"/>
      <c r="G9465" s="81"/>
      <c r="H9465" s="81"/>
      <c r="I9465" s="83"/>
      <c r="J9465" s="80"/>
      <c r="K9465" s="84" t="s">
        <v>1502</v>
      </c>
      <c r="L9465" s="76">
        <f t="shared" si="498"/>
        <v>2</v>
      </c>
      <c r="M9465" s="76"/>
      <c r="N9465" s="76"/>
      <c r="O9465" s="76">
        <v>2</v>
      </c>
      <c r="P9465" s="76"/>
      <c r="Q9465" s="76"/>
      <c r="R9465" s="76"/>
      <c r="S9465" s="76"/>
      <c r="T9465" s="76"/>
      <c r="U9465" s="76"/>
      <c r="V9465" s="76"/>
      <c r="W9465" s="76"/>
      <c r="X9465" s="76"/>
      <c r="Y9465" s="677"/>
      <c r="Z9465" s="677"/>
      <c r="AA9465" s="677"/>
      <c r="AB9465" s="677"/>
      <c r="AC9465" s="677"/>
      <c r="AD9465" s="677"/>
      <c r="AE9465" s="677"/>
      <c r="AF9465" s="677"/>
      <c r="AG9465" s="677"/>
      <c r="AH9465" s="677"/>
      <c r="AI9465" s="677"/>
      <c r="AJ9465" s="677"/>
      <c r="AK9465" s="677"/>
      <c r="AL9465" s="677"/>
      <c r="AM9465" s="677"/>
      <c r="AN9465" s="677"/>
      <c r="AO9465" s="677"/>
      <c r="AP9465" s="677"/>
      <c r="AQ9465" s="677"/>
      <c r="AR9465" s="677"/>
      <c r="AS9465" s="677"/>
      <c r="AT9465" s="677"/>
      <c r="AU9465" s="677"/>
      <c r="AV9465" s="677"/>
      <c r="AW9465" s="677"/>
      <c r="AX9465" s="677"/>
      <c r="AY9465" s="677"/>
      <c r="AZ9465" s="677"/>
      <c r="BA9465" s="677"/>
      <c r="BB9465" s="677"/>
      <c r="BC9465" s="677"/>
      <c r="BD9465" s="677"/>
      <c r="BE9465" s="677"/>
      <c r="BF9465" s="677"/>
      <c r="BG9465" s="677"/>
      <c r="BH9465" s="677"/>
      <c r="BI9465" s="677"/>
      <c r="BJ9465" s="677"/>
      <c r="BK9465" s="677"/>
      <c r="BL9465" s="677"/>
      <c r="BM9465" s="677"/>
      <c r="BN9465" s="677"/>
      <c r="BO9465" s="677"/>
      <c r="BP9465" s="677"/>
      <c r="BQ9465" s="677"/>
      <c r="BR9465" s="677"/>
      <c r="BS9465" s="677"/>
      <c r="BT9465" s="677"/>
      <c r="BU9465" s="677"/>
      <c r="BV9465" s="677"/>
      <c r="BW9465" s="677"/>
      <c r="BX9465" s="677"/>
      <c r="BY9465" s="677"/>
      <c r="BZ9465" s="677"/>
      <c r="CA9465" s="677"/>
      <c r="CB9465" s="677"/>
      <c r="CC9465" s="677"/>
      <c r="CD9465" s="677"/>
      <c r="CE9465" s="677"/>
      <c r="CF9465" s="677"/>
      <c r="CG9465" s="677"/>
    </row>
    <row r="9466" spans="1:85">
      <c r="A9466" s="54"/>
      <c r="B9466" s="54"/>
      <c r="C9466" s="46" t="s">
        <v>1633</v>
      </c>
      <c r="D9466" s="58" t="s">
        <v>14299</v>
      </c>
      <c r="E9466" s="703" t="s">
        <v>14300</v>
      </c>
      <c r="F9466" s="46" t="s">
        <v>14259</v>
      </c>
      <c r="G9466" s="58" t="s">
        <v>14301</v>
      </c>
      <c r="H9466" s="58" t="s">
        <v>14302</v>
      </c>
      <c r="I9466" s="74">
        <v>1788</v>
      </c>
      <c r="J9466" s="46" t="s">
        <v>1508</v>
      </c>
      <c r="K9466" s="75" t="s">
        <v>1509</v>
      </c>
      <c r="L9466" s="76">
        <f t="shared" si="498"/>
        <v>0</v>
      </c>
      <c r="M9466" s="76"/>
      <c r="N9466" s="76"/>
      <c r="O9466" s="76"/>
      <c r="P9466" s="76"/>
      <c r="Q9466" s="76"/>
      <c r="R9466" s="76"/>
      <c r="S9466" s="76"/>
      <c r="T9466" s="76"/>
      <c r="U9466" s="76"/>
      <c r="V9466" s="76"/>
      <c r="W9466" s="76"/>
      <c r="X9466" s="76"/>
      <c r="Y9466" s="677"/>
      <c r="Z9466" s="677"/>
      <c r="AA9466" s="677"/>
      <c r="AB9466" s="677"/>
      <c r="AC9466" s="677"/>
      <c r="AD9466" s="677"/>
      <c r="AE9466" s="677"/>
      <c r="AF9466" s="677"/>
      <c r="AG9466" s="677"/>
      <c r="AH9466" s="677"/>
      <c r="AI9466" s="677"/>
      <c r="AJ9466" s="677"/>
      <c r="AK9466" s="677"/>
      <c r="AL9466" s="677"/>
      <c r="AM9466" s="677"/>
      <c r="AN9466" s="677"/>
      <c r="AO9466" s="677"/>
      <c r="AP9466" s="677"/>
      <c r="AQ9466" s="677"/>
      <c r="AR9466" s="677"/>
      <c r="AS9466" s="677"/>
      <c r="AT9466" s="677"/>
      <c r="AU9466" s="677"/>
      <c r="AV9466" s="677"/>
      <c r="AW9466" s="677"/>
      <c r="AX9466" s="677"/>
      <c r="AY9466" s="677"/>
      <c r="AZ9466" s="677"/>
      <c r="BA9466" s="677"/>
      <c r="BB9466" s="677"/>
      <c r="BC9466" s="677"/>
      <c r="BD9466" s="677"/>
      <c r="BE9466" s="677"/>
      <c r="BF9466" s="677"/>
      <c r="BG9466" s="677"/>
      <c r="BH9466" s="677"/>
      <c r="BI9466" s="677"/>
      <c r="BJ9466" s="677"/>
      <c r="BK9466" s="677"/>
      <c r="BL9466" s="677"/>
      <c r="BM9466" s="677"/>
      <c r="BN9466" s="677"/>
      <c r="BO9466" s="677"/>
      <c r="BP9466" s="677"/>
      <c r="BQ9466" s="677"/>
      <c r="BR9466" s="677"/>
      <c r="BS9466" s="677"/>
      <c r="BT9466" s="677"/>
      <c r="BU9466" s="677"/>
      <c r="BV9466" s="677"/>
      <c r="BW9466" s="677"/>
      <c r="BX9466" s="677"/>
      <c r="BY9466" s="677"/>
      <c r="BZ9466" s="677"/>
      <c r="CA9466" s="677"/>
      <c r="CB9466" s="677"/>
      <c r="CC9466" s="677"/>
      <c r="CD9466" s="677"/>
      <c r="CE9466" s="677"/>
      <c r="CF9466" s="677"/>
      <c r="CG9466" s="677"/>
    </row>
    <row r="9467" spans="1:85">
      <c r="A9467" s="54"/>
      <c r="B9467" s="54"/>
      <c r="C9467" s="54"/>
      <c r="D9467" s="77"/>
      <c r="E9467" s="704"/>
      <c r="F9467" s="54"/>
      <c r="G9467" s="77"/>
      <c r="H9467" s="77"/>
      <c r="I9467" s="79"/>
      <c r="J9467" s="54"/>
      <c r="K9467" s="75" t="s">
        <v>1501</v>
      </c>
      <c r="L9467" s="76">
        <f t="shared" si="498"/>
        <v>0</v>
      </c>
      <c r="M9467" s="76"/>
      <c r="N9467" s="76"/>
      <c r="O9467" s="76"/>
      <c r="P9467" s="76"/>
      <c r="Q9467" s="76"/>
      <c r="R9467" s="76"/>
      <c r="S9467" s="76"/>
      <c r="T9467" s="76"/>
      <c r="U9467" s="76"/>
      <c r="V9467" s="76"/>
      <c r="W9467" s="76"/>
      <c r="X9467" s="76"/>
      <c r="Y9467" s="677"/>
      <c r="Z9467" s="677"/>
      <c r="AA9467" s="677"/>
      <c r="AB9467" s="677"/>
      <c r="AC9467" s="677"/>
      <c r="AD9467" s="677"/>
      <c r="AE9467" s="677"/>
      <c r="AF9467" s="677"/>
      <c r="AG9467" s="677"/>
      <c r="AH9467" s="677"/>
      <c r="AI9467" s="677"/>
      <c r="AJ9467" s="677"/>
      <c r="AK9467" s="677"/>
      <c r="AL9467" s="677"/>
      <c r="AM9467" s="677"/>
      <c r="AN9467" s="677"/>
      <c r="AO9467" s="677"/>
      <c r="AP9467" s="677"/>
      <c r="AQ9467" s="677"/>
      <c r="AR9467" s="677"/>
      <c r="AS9467" s="677"/>
      <c r="AT9467" s="677"/>
      <c r="AU9467" s="677"/>
      <c r="AV9467" s="677"/>
      <c r="AW9467" s="677"/>
      <c r="AX9467" s="677"/>
      <c r="AY9467" s="677"/>
      <c r="AZ9467" s="677"/>
      <c r="BA9467" s="677"/>
      <c r="BB9467" s="677"/>
      <c r="BC9467" s="677"/>
      <c r="BD9467" s="677"/>
      <c r="BE9467" s="677"/>
      <c r="BF9467" s="677"/>
      <c r="BG9467" s="677"/>
      <c r="BH9467" s="677"/>
      <c r="BI9467" s="677"/>
      <c r="BJ9467" s="677"/>
      <c r="BK9467" s="677"/>
      <c r="BL9467" s="677"/>
      <c r="BM9467" s="677"/>
      <c r="BN9467" s="677"/>
      <c r="BO9467" s="677"/>
      <c r="BP9467" s="677"/>
      <c r="BQ9467" s="677"/>
      <c r="BR9467" s="677"/>
      <c r="BS9467" s="677"/>
      <c r="BT9467" s="677"/>
      <c r="BU9467" s="677"/>
      <c r="BV9467" s="677"/>
      <c r="BW9467" s="677"/>
      <c r="BX9467" s="677"/>
      <c r="BY9467" s="677"/>
      <c r="BZ9467" s="677"/>
      <c r="CA9467" s="677"/>
      <c r="CB9467" s="677"/>
      <c r="CC9467" s="677"/>
      <c r="CD9467" s="677"/>
      <c r="CE9467" s="677"/>
      <c r="CF9467" s="677"/>
      <c r="CG9467" s="677"/>
    </row>
    <row r="9468" spans="1:85">
      <c r="A9468" s="54"/>
      <c r="B9468" s="54"/>
      <c r="C9468" s="80"/>
      <c r="D9468" s="81"/>
      <c r="E9468" s="705"/>
      <c r="F9468" s="80"/>
      <c r="G9468" s="81"/>
      <c r="H9468" s="81"/>
      <c r="I9468" s="83"/>
      <c r="J9468" s="80"/>
      <c r="K9468" s="84" t="s">
        <v>1502</v>
      </c>
      <c r="L9468" s="76">
        <f t="shared" si="498"/>
        <v>3</v>
      </c>
      <c r="M9468" s="76"/>
      <c r="N9468" s="76"/>
      <c r="O9468" s="76"/>
      <c r="P9468" s="76">
        <v>1</v>
      </c>
      <c r="Q9468" s="76"/>
      <c r="R9468" s="76"/>
      <c r="S9468" s="76"/>
      <c r="T9468" s="76">
        <v>2</v>
      </c>
      <c r="U9468" s="76"/>
      <c r="V9468" s="76"/>
      <c r="W9468" s="76"/>
      <c r="X9468" s="76"/>
      <c r="Y9468" s="677"/>
      <c r="Z9468" s="677"/>
      <c r="AA9468" s="677"/>
      <c r="AB9468" s="677"/>
      <c r="AC9468" s="677"/>
      <c r="AD9468" s="677"/>
      <c r="AE9468" s="677"/>
      <c r="AF9468" s="677"/>
      <c r="AG9468" s="677"/>
      <c r="AH9468" s="677"/>
      <c r="AI9468" s="677"/>
      <c r="AJ9468" s="677"/>
      <c r="AK9468" s="677"/>
      <c r="AL9468" s="677"/>
      <c r="AM9468" s="677"/>
      <c r="AN9468" s="677"/>
      <c r="AO9468" s="677"/>
      <c r="AP9468" s="677"/>
      <c r="AQ9468" s="677"/>
      <c r="AR9468" s="677"/>
      <c r="AS9468" s="677"/>
      <c r="AT9468" s="677"/>
      <c r="AU9468" s="677"/>
      <c r="AV9468" s="677"/>
      <c r="AW9468" s="677"/>
      <c r="AX9468" s="677"/>
      <c r="AY9468" s="677"/>
      <c r="AZ9468" s="677"/>
      <c r="BA9468" s="677"/>
      <c r="BB9468" s="677"/>
      <c r="BC9468" s="677"/>
      <c r="BD9468" s="677"/>
      <c r="BE9468" s="677"/>
      <c r="BF9468" s="677"/>
      <c r="BG9468" s="677"/>
      <c r="BH9468" s="677"/>
      <c r="BI9468" s="677"/>
      <c r="BJ9468" s="677"/>
      <c r="BK9468" s="677"/>
      <c r="BL9468" s="677"/>
      <c r="BM9468" s="677"/>
      <c r="BN9468" s="677"/>
      <c r="BO9468" s="677"/>
      <c r="BP9468" s="677"/>
      <c r="BQ9468" s="677"/>
      <c r="BR9468" s="677"/>
      <c r="BS9468" s="677"/>
      <c r="BT9468" s="677"/>
      <c r="BU9468" s="677"/>
      <c r="BV9468" s="677"/>
      <c r="BW9468" s="677"/>
      <c r="BX9468" s="677"/>
      <c r="BY9468" s="677"/>
      <c r="BZ9468" s="677"/>
      <c r="CA9468" s="677"/>
      <c r="CB9468" s="677"/>
      <c r="CC9468" s="677"/>
      <c r="CD9468" s="677"/>
      <c r="CE9468" s="677"/>
      <c r="CF9468" s="677"/>
      <c r="CG9468" s="677"/>
    </row>
    <row r="9469" spans="1:85">
      <c r="A9469" s="54"/>
      <c r="B9469" s="54"/>
      <c r="C9469" s="46" t="s">
        <v>1633</v>
      </c>
      <c r="D9469" s="58" t="s">
        <v>14303</v>
      </c>
      <c r="E9469" s="703" t="s">
        <v>14304</v>
      </c>
      <c r="F9469" s="46" t="s">
        <v>14305</v>
      </c>
      <c r="G9469" s="58" t="s">
        <v>14306</v>
      </c>
      <c r="H9469" s="58" t="s">
        <v>14307</v>
      </c>
      <c r="I9469" s="74">
        <v>0</v>
      </c>
      <c r="J9469" s="46" t="s">
        <v>1508</v>
      </c>
      <c r="K9469" s="75" t="s">
        <v>1509</v>
      </c>
      <c r="L9469" s="76">
        <f>SUM(M9469:X9469)</f>
        <v>0</v>
      </c>
      <c r="M9469" s="76"/>
      <c r="N9469" s="76"/>
      <c r="O9469" s="76"/>
      <c r="P9469" s="76"/>
      <c r="Q9469" s="76"/>
      <c r="R9469" s="76"/>
      <c r="S9469" s="76"/>
      <c r="T9469" s="76"/>
      <c r="U9469" s="76"/>
      <c r="V9469" s="76"/>
      <c r="W9469" s="76"/>
      <c r="X9469" s="76"/>
      <c r="Y9469" s="677"/>
      <c r="Z9469" s="677"/>
      <c r="AA9469" s="677"/>
      <c r="AB9469" s="677"/>
      <c r="AC9469" s="677"/>
      <c r="AD9469" s="677"/>
      <c r="AE9469" s="677"/>
      <c r="AF9469" s="677"/>
      <c r="AG9469" s="677"/>
      <c r="AH9469" s="677"/>
      <c r="AI9469" s="677"/>
      <c r="AJ9469" s="677"/>
      <c r="AK9469" s="677"/>
      <c r="AL9469" s="677"/>
      <c r="AM9469" s="677"/>
      <c r="AN9469" s="677"/>
      <c r="AO9469" s="677"/>
      <c r="AP9469" s="677"/>
      <c r="AQ9469" s="677"/>
      <c r="AR9469" s="677"/>
      <c r="AS9469" s="677"/>
      <c r="AT9469" s="677"/>
      <c r="AU9469" s="677"/>
      <c r="AV9469" s="677"/>
      <c r="AW9469" s="677"/>
      <c r="AX9469" s="677"/>
      <c r="AY9469" s="677"/>
      <c r="AZ9469" s="677"/>
      <c r="BA9469" s="677"/>
      <c r="BB9469" s="677"/>
      <c r="BC9469" s="677"/>
      <c r="BD9469" s="677"/>
      <c r="BE9469" s="677"/>
      <c r="BF9469" s="677"/>
      <c r="BG9469" s="677"/>
      <c r="BH9469" s="677"/>
      <c r="BI9469" s="677"/>
      <c r="BJ9469" s="677"/>
      <c r="BK9469" s="677"/>
      <c r="BL9469" s="677"/>
      <c r="BM9469" s="677"/>
      <c r="BN9469" s="677"/>
      <c r="BO9469" s="677"/>
      <c r="BP9469" s="677"/>
      <c r="BQ9469" s="677"/>
      <c r="BR9469" s="677"/>
      <c r="BS9469" s="677"/>
      <c r="BT9469" s="677"/>
      <c r="BU9469" s="677"/>
      <c r="BV9469" s="677"/>
      <c r="BW9469" s="677"/>
      <c r="BX9469" s="677"/>
      <c r="BY9469" s="677"/>
      <c r="BZ9469" s="677"/>
      <c r="CA9469" s="677"/>
      <c r="CB9469" s="677"/>
      <c r="CC9469" s="677"/>
      <c r="CD9469" s="677"/>
      <c r="CE9469" s="677"/>
      <c r="CF9469" s="677"/>
      <c r="CG9469" s="677"/>
    </row>
    <row r="9470" spans="1:85">
      <c r="A9470" s="54"/>
      <c r="B9470" s="54"/>
      <c r="C9470" s="54"/>
      <c r="D9470" s="77"/>
      <c r="E9470" s="704"/>
      <c r="F9470" s="54"/>
      <c r="G9470" s="77"/>
      <c r="H9470" s="77"/>
      <c r="I9470" s="79"/>
      <c r="J9470" s="54"/>
      <c r="K9470" s="75" t="s">
        <v>1501</v>
      </c>
      <c r="L9470" s="76">
        <f>SUM(M9470:X9470)</f>
        <v>0</v>
      </c>
      <c r="M9470" s="76"/>
      <c r="N9470" s="76"/>
      <c r="O9470" s="76"/>
      <c r="P9470" s="76"/>
      <c r="Q9470" s="76"/>
      <c r="R9470" s="76"/>
      <c r="S9470" s="76"/>
      <c r="T9470" s="76"/>
      <c r="U9470" s="76"/>
      <c r="V9470" s="76"/>
      <c r="W9470" s="76"/>
      <c r="X9470" s="76"/>
      <c r="Y9470" s="677"/>
      <c r="Z9470" s="677"/>
      <c r="AA9470" s="677"/>
      <c r="AB9470" s="677"/>
      <c r="AC9470" s="677"/>
      <c r="AD9470" s="677"/>
      <c r="AE9470" s="677"/>
      <c r="AF9470" s="677"/>
      <c r="AG9470" s="677"/>
      <c r="AH9470" s="677"/>
      <c r="AI9470" s="677"/>
      <c r="AJ9470" s="677"/>
      <c r="AK9470" s="677"/>
      <c r="AL9470" s="677"/>
      <c r="AM9470" s="677"/>
      <c r="AN9470" s="677"/>
      <c r="AO9470" s="677"/>
      <c r="AP9470" s="677"/>
      <c r="AQ9470" s="677"/>
      <c r="AR9470" s="677"/>
      <c r="AS9470" s="677"/>
      <c r="AT9470" s="677"/>
      <c r="AU9470" s="677"/>
      <c r="AV9470" s="677"/>
      <c r="AW9470" s="677"/>
      <c r="AX9470" s="677"/>
      <c r="AY9470" s="677"/>
      <c r="AZ9470" s="677"/>
      <c r="BA9470" s="677"/>
      <c r="BB9470" s="677"/>
      <c r="BC9470" s="677"/>
      <c r="BD9470" s="677"/>
      <c r="BE9470" s="677"/>
      <c r="BF9470" s="677"/>
      <c r="BG9470" s="677"/>
      <c r="BH9470" s="677"/>
      <c r="BI9470" s="677"/>
      <c r="BJ9470" s="677"/>
      <c r="BK9470" s="677"/>
      <c r="BL9470" s="677"/>
      <c r="BM9470" s="677"/>
      <c r="BN9470" s="677"/>
      <c r="BO9470" s="677"/>
      <c r="BP9470" s="677"/>
      <c r="BQ9470" s="677"/>
      <c r="BR9470" s="677"/>
      <c r="BS9470" s="677"/>
      <c r="BT9470" s="677"/>
      <c r="BU9470" s="677"/>
      <c r="BV9470" s="677"/>
      <c r="BW9470" s="677"/>
      <c r="BX9470" s="677"/>
      <c r="BY9470" s="677"/>
      <c r="BZ9470" s="677"/>
      <c r="CA9470" s="677"/>
      <c r="CB9470" s="677"/>
      <c r="CC9470" s="677"/>
      <c r="CD9470" s="677"/>
      <c r="CE9470" s="677"/>
      <c r="CF9470" s="677"/>
      <c r="CG9470" s="677"/>
    </row>
    <row r="9471" spans="1:85">
      <c r="A9471" s="54"/>
      <c r="B9471" s="54"/>
      <c r="C9471" s="80"/>
      <c r="D9471" s="81"/>
      <c r="E9471" s="705"/>
      <c r="F9471" s="80"/>
      <c r="G9471" s="81"/>
      <c r="H9471" s="81"/>
      <c r="I9471" s="83"/>
      <c r="J9471" s="80"/>
      <c r="K9471" s="84" t="s">
        <v>1502</v>
      </c>
      <c r="L9471" s="76">
        <f>SUM(M9471:X9471)</f>
        <v>2</v>
      </c>
      <c r="M9471" s="76"/>
      <c r="N9471" s="76"/>
      <c r="O9471" s="76">
        <v>2</v>
      </c>
      <c r="P9471" s="76"/>
      <c r="Q9471" s="76"/>
      <c r="R9471" s="76"/>
      <c r="S9471" s="76"/>
      <c r="T9471" s="76"/>
      <c r="U9471" s="76"/>
      <c r="V9471" s="76"/>
      <c r="W9471" s="76"/>
      <c r="X9471" s="76"/>
      <c r="Y9471" s="677"/>
      <c r="Z9471" s="677"/>
      <c r="AA9471" s="677"/>
      <c r="AB9471" s="677"/>
      <c r="AC9471" s="677"/>
      <c r="AD9471" s="677"/>
      <c r="AE9471" s="677"/>
      <c r="AF9471" s="677"/>
      <c r="AG9471" s="677"/>
      <c r="AH9471" s="677"/>
      <c r="AI9471" s="677"/>
      <c r="AJ9471" s="677"/>
      <c r="AK9471" s="677"/>
      <c r="AL9471" s="677"/>
      <c r="AM9471" s="677"/>
      <c r="AN9471" s="677"/>
      <c r="AO9471" s="677"/>
      <c r="AP9471" s="677"/>
      <c r="AQ9471" s="677"/>
      <c r="AR9471" s="677"/>
      <c r="AS9471" s="677"/>
      <c r="AT9471" s="677"/>
      <c r="AU9471" s="677"/>
      <c r="AV9471" s="677"/>
      <c r="AW9471" s="677"/>
      <c r="AX9471" s="677"/>
      <c r="AY9471" s="677"/>
      <c r="AZ9471" s="677"/>
      <c r="BA9471" s="677"/>
      <c r="BB9471" s="677"/>
      <c r="BC9471" s="677"/>
      <c r="BD9471" s="677"/>
      <c r="BE9471" s="677"/>
      <c r="BF9471" s="677"/>
      <c r="BG9471" s="677"/>
      <c r="BH9471" s="677"/>
      <c r="BI9471" s="677"/>
      <c r="BJ9471" s="677"/>
      <c r="BK9471" s="677"/>
      <c r="BL9471" s="677"/>
      <c r="BM9471" s="677"/>
      <c r="BN9471" s="677"/>
      <c r="BO9471" s="677"/>
      <c r="BP9471" s="677"/>
      <c r="BQ9471" s="677"/>
      <c r="BR9471" s="677"/>
      <c r="BS9471" s="677"/>
      <c r="BT9471" s="677"/>
      <c r="BU9471" s="677"/>
      <c r="BV9471" s="677"/>
      <c r="BW9471" s="677"/>
      <c r="BX9471" s="677"/>
      <c r="BY9471" s="677"/>
      <c r="BZ9471" s="677"/>
      <c r="CA9471" s="677"/>
      <c r="CB9471" s="677"/>
      <c r="CC9471" s="677"/>
      <c r="CD9471" s="677"/>
      <c r="CE9471" s="677"/>
      <c r="CF9471" s="677"/>
      <c r="CG9471" s="677"/>
    </row>
    <row r="9472" spans="1:85">
      <c r="A9472" s="54"/>
      <c r="B9472" s="54"/>
      <c r="C9472" s="46" t="s">
        <v>1633</v>
      </c>
      <c r="D9472" s="58" t="s">
        <v>14308</v>
      </c>
      <c r="E9472" s="703" t="s">
        <v>14309</v>
      </c>
      <c r="F9472" s="46" t="s">
        <v>14310</v>
      </c>
      <c r="G9472" s="58" t="s">
        <v>14311</v>
      </c>
      <c r="H9472" s="58" t="s">
        <v>14312</v>
      </c>
      <c r="I9472" s="74">
        <v>177</v>
      </c>
      <c r="J9472" s="46" t="s">
        <v>1508</v>
      </c>
      <c r="K9472" s="75" t="s">
        <v>1509</v>
      </c>
      <c r="L9472" s="76">
        <f t="shared" ref="L9472:L9480" si="499">SUM(M9472:X9472)</f>
        <v>0</v>
      </c>
      <c r="M9472" s="76"/>
      <c r="N9472" s="76"/>
      <c r="O9472" s="76"/>
      <c r="P9472" s="76"/>
      <c r="Q9472" s="76"/>
      <c r="R9472" s="76"/>
      <c r="S9472" s="76"/>
      <c r="T9472" s="76"/>
      <c r="U9472" s="76"/>
      <c r="V9472" s="76"/>
      <c r="W9472" s="76"/>
      <c r="X9472" s="76"/>
      <c r="Y9472" s="677"/>
      <c r="Z9472" s="677"/>
      <c r="AA9472" s="677"/>
      <c r="AB9472" s="677"/>
      <c r="AC9472" s="677"/>
      <c r="AD9472" s="677"/>
      <c r="AE9472" s="677"/>
      <c r="AF9472" s="677"/>
      <c r="AG9472" s="677"/>
      <c r="AH9472" s="677"/>
      <c r="AI9472" s="677"/>
      <c r="AJ9472" s="677"/>
      <c r="AK9472" s="677"/>
      <c r="AL9472" s="677"/>
      <c r="AM9472" s="677"/>
      <c r="AN9472" s="677"/>
      <c r="AO9472" s="677"/>
      <c r="AP9472" s="677"/>
      <c r="AQ9472" s="677"/>
      <c r="AR9472" s="677"/>
      <c r="AS9472" s="677"/>
      <c r="AT9472" s="677"/>
      <c r="AU9472" s="677"/>
      <c r="AV9472" s="677"/>
      <c r="AW9472" s="677"/>
      <c r="AX9472" s="677"/>
      <c r="AY9472" s="677"/>
      <c r="AZ9472" s="677"/>
      <c r="BA9472" s="677"/>
      <c r="BB9472" s="677"/>
      <c r="BC9472" s="677"/>
      <c r="BD9472" s="677"/>
      <c r="BE9472" s="677"/>
      <c r="BF9472" s="677"/>
      <c r="BG9472" s="677"/>
      <c r="BH9472" s="677"/>
      <c r="BI9472" s="677"/>
      <c r="BJ9472" s="677"/>
      <c r="BK9472" s="677"/>
      <c r="BL9472" s="677"/>
      <c r="BM9472" s="677"/>
      <c r="BN9472" s="677"/>
      <c r="BO9472" s="677"/>
      <c r="BP9472" s="677"/>
      <c r="BQ9472" s="677"/>
      <c r="BR9472" s="677"/>
      <c r="BS9472" s="677"/>
      <c r="BT9472" s="677"/>
      <c r="BU9472" s="677"/>
      <c r="BV9472" s="677"/>
      <c r="BW9472" s="677"/>
      <c r="BX9472" s="677"/>
      <c r="BY9472" s="677"/>
      <c r="BZ9472" s="677"/>
      <c r="CA9472" s="677"/>
      <c r="CB9472" s="677"/>
      <c r="CC9472" s="677"/>
      <c r="CD9472" s="677"/>
      <c r="CE9472" s="677"/>
      <c r="CF9472" s="677"/>
      <c r="CG9472" s="677"/>
    </row>
    <row r="9473" spans="1:85">
      <c r="A9473" s="54"/>
      <c r="B9473" s="54"/>
      <c r="C9473" s="54"/>
      <c r="D9473" s="77"/>
      <c r="E9473" s="704"/>
      <c r="F9473" s="54"/>
      <c r="G9473" s="77"/>
      <c r="H9473" s="77"/>
      <c r="I9473" s="79"/>
      <c r="J9473" s="54"/>
      <c r="K9473" s="75" t="s">
        <v>1501</v>
      </c>
      <c r="L9473" s="76">
        <f t="shared" si="499"/>
        <v>0</v>
      </c>
      <c r="M9473" s="76"/>
      <c r="N9473" s="76"/>
      <c r="O9473" s="76"/>
      <c r="P9473" s="76"/>
      <c r="Q9473" s="76"/>
      <c r="R9473" s="76"/>
      <c r="S9473" s="76"/>
      <c r="T9473" s="76"/>
      <c r="U9473" s="76"/>
      <c r="V9473" s="76"/>
      <c r="W9473" s="76"/>
      <c r="X9473" s="76"/>
      <c r="Y9473" s="677"/>
      <c r="Z9473" s="677"/>
      <c r="AA9473" s="677"/>
      <c r="AB9473" s="677"/>
      <c r="AC9473" s="677"/>
      <c r="AD9473" s="677"/>
      <c r="AE9473" s="677"/>
      <c r="AF9473" s="677"/>
      <c r="AG9473" s="677"/>
      <c r="AH9473" s="677"/>
      <c r="AI9473" s="677"/>
      <c r="AJ9473" s="677"/>
      <c r="AK9473" s="677"/>
      <c r="AL9473" s="677"/>
      <c r="AM9473" s="677"/>
      <c r="AN9473" s="677"/>
      <c r="AO9473" s="677"/>
      <c r="AP9473" s="677"/>
      <c r="AQ9473" s="677"/>
      <c r="AR9473" s="677"/>
      <c r="AS9473" s="677"/>
      <c r="AT9473" s="677"/>
      <c r="AU9473" s="677"/>
      <c r="AV9473" s="677"/>
      <c r="AW9473" s="677"/>
      <c r="AX9473" s="677"/>
      <c r="AY9473" s="677"/>
      <c r="AZ9473" s="677"/>
      <c r="BA9473" s="677"/>
      <c r="BB9473" s="677"/>
      <c r="BC9473" s="677"/>
      <c r="BD9473" s="677"/>
      <c r="BE9473" s="677"/>
      <c r="BF9473" s="677"/>
      <c r="BG9473" s="677"/>
      <c r="BH9473" s="677"/>
      <c r="BI9473" s="677"/>
      <c r="BJ9473" s="677"/>
      <c r="BK9473" s="677"/>
      <c r="BL9473" s="677"/>
      <c r="BM9473" s="677"/>
      <c r="BN9473" s="677"/>
      <c r="BO9473" s="677"/>
      <c r="BP9473" s="677"/>
      <c r="BQ9473" s="677"/>
      <c r="BR9473" s="677"/>
      <c r="BS9473" s="677"/>
      <c r="BT9473" s="677"/>
      <c r="BU9473" s="677"/>
      <c r="BV9473" s="677"/>
      <c r="BW9473" s="677"/>
      <c r="BX9473" s="677"/>
      <c r="BY9473" s="677"/>
      <c r="BZ9473" s="677"/>
      <c r="CA9473" s="677"/>
      <c r="CB9473" s="677"/>
      <c r="CC9473" s="677"/>
      <c r="CD9473" s="677"/>
      <c r="CE9473" s="677"/>
      <c r="CF9473" s="677"/>
      <c r="CG9473" s="677"/>
    </row>
    <row r="9474" spans="1:85">
      <c r="A9474" s="54"/>
      <c r="B9474" s="54"/>
      <c r="C9474" s="80"/>
      <c r="D9474" s="81"/>
      <c r="E9474" s="705"/>
      <c r="F9474" s="80"/>
      <c r="G9474" s="81"/>
      <c r="H9474" s="81"/>
      <c r="I9474" s="83"/>
      <c r="J9474" s="80"/>
      <c r="K9474" s="84" t="s">
        <v>1502</v>
      </c>
      <c r="L9474" s="76">
        <f t="shared" si="499"/>
        <v>3</v>
      </c>
      <c r="M9474" s="76"/>
      <c r="N9474" s="76"/>
      <c r="O9474" s="76"/>
      <c r="P9474" s="76"/>
      <c r="Q9474" s="76"/>
      <c r="R9474" s="76"/>
      <c r="S9474" s="76"/>
      <c r="T9474" s="76">
        <v>3</v>
      </c>
      <c r="U9474" s="76"/>
      <c r="V9474" s="76"/>
      <c r="W9474" s="76"/>
      <c r="X9474" s="76"/>
      <c r="Y9474" s="677"/>
      <c r="Z9474" s="677"/>
      <c r="AA9474" s="677"/>
      <c r="AB9474" s="677"/>
      <c r="AC9474" s="677"/>
      <c r="AD9474" s="677"/>
      <c r="AE9474" s="677"/>
      <c r="AF9474" s="677"/>
      <c r="AG9474" s="677"/>
      <c r="AH9474" s="677"/>
      <c r="AI9474" s="677"/>
      <c r="AJ9474" s="677"/>
      <c r="AK9474" s="677"/>
      <c r="AL9474" s="677"/>
      <c r="AM9474" s="677"/>
      <c r="AN9474" s="677"/>
      <c r="AO9474" s="677"/>
      <c r="AP9474" s="677"/>
      <c r="AQ9474" s="677"/>
      <c r="AR9474" s="677"/>
      <c r="AS9474" s="677"/>
      <c r="AT9474" s="677"/>
      <c r="AU9474" s="677"/>
      <c r="AV9474" s="677"/>
      <c r="AW9474" s="677"/>
      <c r="AX9474" s="677"/>
      <c r="AY9474" s="677"/>
      <c r="AZ9474" s="677"/>
      <c r="BA9474" s="677"/>
      <c r="BB9474" s="677"/>
      <c r="BC9474" s="677"/>
      <c r="BD9474" s="677"/>
      <c r="BE9474" s="677"/>
      <c r="BF9474" s="677"/>
      <c r="BG9474" s="677"/>
      <c r="BH9474" s="677"/>
      <c r="BI9474" s="677"/>
      <c r="BJ9474" s="677"/>
      <c r="BK9474" s="677"/>
      <c r="BL9474" s="677"/>
      <c r="BM9474" s="677"/>
      <c r="BN9474" s="677"/>
      <c r="BO9474" s="677"/>
      <c r="BP9474" s="677"/>
      <c r="BQ9474" s="677"/>
      <c r="BR9474" s="677"/>
      <c r="BS9474" s="677"/>
      <c r="BT9474" s="677"/>
      <c r="BU9474" s="677"/>
      <c r="BV9474" s="677"/>
      <c r="BW9474" s="677"/>
      <c r="BX9474" s="677"/>
      <c r="BY9474" s="677"/>
      <c r="BZ9474" s="677"/>
      <c r="CA9474" s="677"/>
      <c r="CB9474" s="677"/>
      <c r="CC9474" s="677"/>
      <c r="CD9474" s="677"/>
      <c r="CE9474" s="677"/>
      <c r="CF9474" s="677"/>
      <c r="CG9474" s="677"/>
    </row>
    <row r="9475" spans="1:85">
      <c r="A9475" s="54"/>
      <c r="B9475" s="54"/>
      <c r="C9475" s="46" t="s">
        <v>1633</v>
      </c>
      <c r="D9475" s="58" t="s">
        <v>14313</v>
      </c>
      <c r="E9475" s="703" t="s">
        <v>14314</v>
      </c>
      <c r="F9475" s="46" t="s">
        <v>14315</v>
      </c>
      <c r="G9475" s="58" t="s">
        <v>14316</v>
      </c>
      <c r="H9475" s="58"/>
      <c r="I9475" s="74">
        <v>0</v>
      </c>
      <c r="J9475" s="46" t="s">
        <v>1508</v>
      </c>
      <c r="K9475" s="75" t="s">
        <v>1509</v>
      </c>
      <c r="L9475" s="76">
        <f t="shared" si="499"/>
        <v>0</v>
      </c>
      <c r="M9475" s="76"/>
      <c r="N9475" s="76"/>
      <c r="O9475" s="76"/>
      <c r="P9475" s="76"/>
      <c r="Q9475" s="76"/>
      <c r="R9475" s="76"/>
      <c r="S9475" s="76"/>
      <c r="T9475" s="76"/>
      <c r="U9475" s="76"/>
      <c r="V9475" s="76"/>
      <c r="W9475" s="76"/>
      <c r="X9475" s="76"/>
      <c r="Y9475" s="677"/>
      <c r="Z9475" s="677"/>
      <c r="AA9475" s="677"/>
      <c r="AB9475" s="677"/>
      <c r="AC9475" s="677"/>
      <c r="AD9475" s="677"/>
      <c r="AE9475" s="677"/>
      <c r="AF9475" s="677"/>
      <c r="AG9475" s="677"/>
      <c r="AH9475" s="677"/>
      <c r="AI9475" s="677"/>
      <c r="AJ9475" s="677"/>
      <c r="AK9475" s="677"/>
      <c r="AL9475" s="677"/>
      <c r="AM9475" s="677"/>
      <c r="AN9475" s="677"/>
      <c r="AO9475" s="677"/>
      <c r="AP9475" s="677"/>
      <c r="AQ9475" s="677"/>
      <c r="AR9475" s="677"/>
      <c r="AS9475" s="677"/>
      <c r="AT9475" s="677"/>
      <c r="AU9475" s="677"/>
      <c r="AV9475" s="677"/>
      <c r="AW9475" s="677"/>
      <c r="AX9475" s="677"/>
      <c r="AY9475" s="677"/>
      <c r="AZ9475" s="677"/>
      <c r="BA9475" s="677"/>
      <c r="BB9475" s="677"/>
      <c r="BC9475" s="677"/>
      <c r="BD9475" s="677"/>
      <c r="BE9475" s="677"/>
      <c r="BF9475" s="677"/>
      <c r="BG9475" s="677"/>
      <c r="BH9475" s="677"/>
      <c r="BI9475" s="677"/>
      <c r="BJ9475" s="677"/>
      <c r="BK9475" s="677"/>
      <c r="BL9475" s="677"/>
      <c r="BM9475" s="677"/>
      <c r="BN9475" s="677"/>
      <c r="BO9475" s="677"/>
      <c r="BP9475" s="677"/>
      <c r="BQ9475" s="677"/>
      <c r="BR9475" s="677"/>
      <c r="BS9475" s="677"/>
      <c r="BT9475" s="677"/>
      <c r="BU9475" s="677"/>
      <c r="BV9475" s="677"/>
      <c r="BW9475" s="677"/>
      <c r="BX9475" s="677"/>
      <c r="BY9475" s="677"/>
      <c r="BZ9475" s="677"/>
      <c r="CA9475" s="677"/>
      <c r="CB9475" s="677"/>
      <c r="CC9475" s="677"/>
      <c r="CD9475" s="677"/>
      <c r="CE9475" s="677"/>
      <c r="CF9475" s="677"/>
      <c r="CG9475" s="677"/>
    </row>
    <row r="9476" spans="1:85">
      <c r="A9476" s="54"/>
      <c r="B9476" s="54"/>
      <c r="C9476" s="54"/>
      <c r="D9476" s="77"/>
      <c r="E9476" s="704"/>
      <c r="F9476" s="54"/>
      <c r="G9476" s="77"/>
      <c r="H9476" s="77"/>
      <c r="I9476" s="79"/>
      <c r="J9476" s="54"/>
      <c r="K9476" s="75" t="s">
        <v>1501</v>
      </c>
      <c r="L9476" s="76">
        <f t="shared" si="499"/>
        <v>0</v>
      </c>
      <c r="M9476" s="76"/>
      <c r="N9476" s="76"/>
      <c r="O9476" s="76"/>
      <c r="P9476" s="76"/>
      <c r="Q9476" s="76"/>
      <c r="R9476" s="76"/>
      <c r="S9476" s="76"/>
      <c r="T9476" s="76"/>
      <c r="U9476" s="76"/>
      <c r="V9476" s="76"/>
      <c r="W9476" s="76"/>
      <c r="X9476" s="76"/>
      <c r="Y9476" s="677"/>
      <c r="Z9476" s="677"/>
      <c r="AA9476" s="677"/>
      <c r="AB9476" s="677"/>
      <c r="AC9476" s="677"/>
      <c r="AD9476" s="677"/>
      <c r="AE9476" s="677"/>
      <c r="AF9476" s="677"/>
      <c r="AG9476" s="677"/>
      <c r="AH9476" s="677"/>
      <c r="AI9476" s="677"/>
      <c r="AJ9476" s="677"/>
      <c r="AK9476" s="677"/>
      <c r="AL9476" s="677"/>
      <c r="AM9476" s="677"/>
      <c r="AN9476" s="677"/>
      <c r="AO9476" s="677"/>
      <c r="AP9476" s="677"/>
      <c r="AQ9476" s="677"/>
      <c r="AR9476" s="677"/>
      <c r="AS9476" s="677"/>
      <c r="AT9476" s="677"/>
      <c r="AU9476" s="677"/>
      <c r="AV9476" s="677"/>
      <c r="AW9476" s="677"/>
      <c r="AX9476" s="677"/>
      <c r="AY9476" s="677"/>
      <c r="AZ9476" s="677"/>
      <c r="BA9476" s="677"/>
      <c r="BB9476" s="677"/>
      <c r="BC9476" s="677"/>
      <c r="BD9476" s="677"/>
      <c r="BE9476" s="677"/>
      <c r="BF9476" s="677"/>
      <c r="BG9476" s="677"/>
      <c r="BH9476" s="677"/>
      <c r="BI9476" s="677"/>
      <c r="BJ9476" s="677"/>
      <c r="BK9476" s="677"/>
      <c r="BL9476" s="677"/>
      <c r="BM9476" s="677"/>
      <c r="BN9476" s="677"/>
      <c r="BO9476" s="677"/>
      <c r="BP9476" s="677"/>
      <c r="BQ9476" s="677"/>
      <c r="BR9476" s="677"/>
      <c r="BS9476" s="677"/>
      <c r="BT9476" s="677"/>
      <c r="BU9476" s="677"/>
      <c r="BV9476" s="677"/>
      <c r="BW9476" s="677"/>
      <c r="BX9476" s="677"/>
      <c r="BY9476" s="677"/>
      <c r="BZ9476" s="677"/>
      <c r="CA9476" s="677"/>
      <c r="CB9476" s="677"/>
      <c r="CC9476" s="677"/>
      <c r="CD9476" s="677"/>
      <c r="CE9476" s="677"/>
      <c r="CF9476" s="677"/>
      <c r="CG9476" s="677"/>
    </row>
    <row r="9477" spans="1:85">
      <c r="A9477" s="54"/>
      <c r="B9477" s="54"/>
      <c r="C9477" s="80"/>
      <c r="D9477" s="81"/>
      <c r="E9477" s="705"/>
      <c r="F9477" s="80"/>
      <c r="G9477" s="81"/>
      <c r="H9477" s="81"/>
      <c r="I9477" s="83"/>
      <c r="J9477" s="80"/>
      <c r="K9477" s="84" t="s">
        <v>1502</v>
      </c>
      <c r="L9477" s="76">
        <f t="shared" si="499"/>
        <v>2</v>
      </c>
      <c r="M9477" s="76"/>
      <c r="N9477" s="76"/>
      <c r="O9477" s="76">
        <v>1</v>
      </c>
      <c r="P9477" s="76"/>
      <c r="Q9477" s="76"/>
      <c r="R9477" s="76"/>
      <c r="S9477" s="76"/>
      <c r="T9477" s="76">
        <v>1</v>
      </c>
      <c r="U9477" s="76"/>
      <c r="V9477" s="76"/>
      <c r="W9477" s="76"/>
      <c r="X9477" s="76"/>
      <c r="Y9477" s="677"/>
      <c r="Z9477" s="677"/>
      <c r="AA9477" s="677"/>
      <c r="AB9477" s="677"/>
      <c r="AC9477" s="677"/>
      <c r="AD9477" s="677"/>
      <c r="AE9477" s="677"/>
      <c r="AF9477" s="677"/>
      <c r="AG9477" s="677"/>
      <c r="AH9477" s="677"/>
      <c r="AI9477" s="677"/>
      <c r="AJ9477" s="677"/>
      <c r="AK9477" s="677"/>
      <c r="AL9477" s="677"/>
      <c r="AM9477" s="677"/>
      <c r="AN9477" s="677"/>
      <c r="AO9477" s="677"/>
      <c r="AP9477" s="677"/>
      <c r="AQ9477" s="677"/>
      <c r="AR9477" s="677"/>
      <c r="AS9477" s="677"/>
      <c r="AT9477" s="677"/>
      <c r="AU9477" s="677"/>
      <c r="AV9477" s="677"/>
      <c r="AW9477" s="677"/>
      <c r="AX9477" s="677"/>
      <c r="AY9477" s="677"/>
      <c r="AZ9477" s="677"/>
      <c r="BA9477" s="677"/>
      <c r="BB9477" s="677"/>
      <c r="BC9477" s="677"/>
      <c r="BD9477" s="677"/>
      <c r="BE9477" s="677"/>
      <c r="BF9477" s="677"/>
      <c r="BG9477" s="677"/>
      <c r="BH9477" s="677"/>
      <c r="BI9477" s="677"/>
      <c r="BJ9477" s="677"/>
      <c r="BK9477" s="677"/>
      <c r="BL9477" s="677"/>
      <c r="BM9477" s="677"/>
      <c r="BN9477" s="677"/>
      <c r="BO9477" s="677"/>
      <c r="BP9477" s="677"/>
      <c r="BQ9477" s="677"/>
      <c r="BR9477" s="677"/>
      <c r="BS9477" s="677"/>
      <c r="BT9477" s="677"/>
      <c r="BU9477" s="677"/>
      <c r="BV9477" s="677"/>
      <c r="BW9477" s="677"/>
      <c r="BX9477" s="677"/>
      <c r="BY9477" s="677"/>
      <c r="BZ9477" s="677"/>
      <c r="CA9477" s="677"/>
      <c r="CB9477" s="677"/>
      <c r="CC9477" s="677"/>
      <c r="CD9477" s="677"/>
      <c r="CE9477" s="677"/>
      <c r="CF9477" s="677"/>
      <c r="CG9477" s="677"/>
    </row>
    <row r="9478" spans="1:85">
      <c r="A9478" s="54"/>
      <c r="B9478" s="54"/>
      <c r="C9478" s="46" t="s">
        <v>1633</v>
      </c>
      <c r="D9478" s="58" t="s">
        <v>14317</v>
      </c>
      <c r="E9478" s="703" t="s">
        <v>14318</v>
      </c>
      <c r="F9478" s="46" t="s">
        <v>14319</v>
      </c>
      <c r="G9478" s="58" t="s">
        <v>14320</v>
      </c>
      <c r="H9478" s="58" t="s">
        <v>14321</v>
      </c>
      <c r="I9478" s="74">
        <v>1138</v>
      </c>
      <c r="J9478" s="46" t="s">
        <v>1508</v>
      </c>
      <c r="K9478" s="75" t="s">
        <v>1509</v>
      </c>
      <c r="L9478" s="76">
        <f t="shared" si="499"/>
        <v>0</v>
      </c>
      <c r="M9478" s="76"/>
      <c r="N9478" s="76"/>
      <c r="O9478" s="76"/>
      <c r="P9478" s="76"/>
      <c r="Q9478" s="76"/>
      <c r="R9478" s="76"/>
      <c r="S9478" s="76"/>
      <c r="T9478" s="76"/>
      <c r="U9478" s="76"/>
      <c r="V9478" s="76"/>
      <c r="W9478" s="76"/>
      <c r="X9478" s="76"/>
      <c r="Y9478" s="677"/>
      <c r="Z9478" s="677"/>
      <c r="AA9478" s="677"/>
      <c r="AB9478" s="677"/>
      <c r="AC9478" s="677"/>
      <c r="AD9478" s="677"/>
      <c r="AE9478" s="677"/>
      <c r="AF9478" s="677"/>
      <c r="AG9478" s="677"/>
      <c r="AH9478" s="677"/>
      <c r="AI9478" s="677"/>
      <c r="AJ9478" s="677"/>
      <c r="AK9478" s="677"/>
      <c r="AL9478" s="677"/>
      <c r="AM9478" s="677"/>
      <c r="AN9478" s="677"/>
      <c r="AO9478" s="677"/>
      <c r="AP9478" s="677"/>
      <c r="AQ9478" s="677"/>
      <c r="AR9478" s="677"/>
      <c r="AS9478" s="677"/>
      <c r="AT9478" s="677"/>
      <c r="AU9478" s="677"/>
      <c r="AV9478" s="677"/>
      <c r="AW9478" s="677"/>
      <c r="AX9478" s="677"/>
      <c r="AY9478" s="677"/>
      <c r="AZ9478" s="677"/>
      <c r="BA9478" s="677"/>
      <c r="BB9478" s="677"/>
      <c r="BC9478" s="677"/>
      <c r="BD9478" s="677"/>
      <c r="BE9478" s="677"/>
      <c r="BF9478" s="677"/>
      <c r="BG9478" s="677"/>
      <c r="BH9478" s="677"/>
      <c r="BI9478" s="677"/>
      <c r="BJ9478" s="677"/>
      <c r="BK9478" s="677"/>
      <c r="BL9478" s="677"/>
      <c r="BM9478" s="677"/>
      <c r="BN9478" s="677"/>
      <c r="BO9478" s="677"/>
      <c r="BP9478" s="677"/>
      <c r="BQ9478" s="677"/>
      <c r="BR9478" s="677"/>
      <c r="BS9478" s="677"/>
      <c r="BT9478" s="677"/>
      <c r="BU9478" s="677"/>
      <c r="BV9478" s="677"/>
      <c r="BW9478" s="677"/>
      <c r="BX9478" s="677"/>
      <c r="BY9478" s="677"/>
      <c r="BZ9478" s="677"/>
      <c r="CA9478" s="677"/>
      <c r="CB9478" s="677"/>
      <c r="CC9478" s="677"/>
      <c r="CD9478" s="677"/>
      <c r="CE9478" s="677"/>
      <c r="CF9478" s="677"/>
      <c r="CG9478" s="677"/>
    </row>
    <row r="9479" spans="1:85">
      <c r="A9479" s="54"/>
      <c r="B9479" s="54"/>
      <c r="C9479" s="54"/>
      <c r="D9479" s="77"/>
      <c r="E9479" s="704"/>
      <c r="F9479" s="54"/>
      <c r="G9479" s="77"/>
      <c r="H9479" s="77"/>
      <c r="I9479" s="79"/>
      <c r="J9479" s="54"/>
      <c r="K9479" s="75" t="s">
        <v>1501</v>
      </c>
      <c r="L9479" s="76">
        <f t="shared" si="499"/>
        <v>0</v>
      </c>
      <c r="M9479" s="76"/>
      <c r="N9479" s="76"/>
      <c r="O9479" s="76"/>
      <c r="P9479" s="76"/>
      <c r="Q9479" s="76"/>
      <c r="R9479" s="76"/>
      <c r="S9479" s="76"/>
      <c r="T9479" s="76"/>
      <c r="U9479" s="76"/>
      <c r="V9479" s="76"/>
      <c r="W9479" s="76"/>
      <c r="X9479" s="76"/>
      <c r="Y9479" s="677"/>
      <c r="Z9479" s="677"/>
      <c r="AA9479" s="677"/>
      <c r="AB9479" s="677"/>
      <c r="AC9479" s="677"/>
      <c r="AD9479" s="677"/>
      <c r="AE9479" s="677"/>
      <c r="AF9479" s="677"/>
      <c r="AG9479" s="677"/>
      <c r="AH9479" s="677"/>
      <c r="AI9479" s="677"/>
      <c r="AJ9479" s="677"/>
      <c r="AK9479" s="677"/>
      <c r="AL9479" s="677"/>
      <c r="AM9479" s="677"/>
      <c r="AN9479" s="677"/>
      <c r="AO9479" s="677"/>
      <c r="AP9479" s="677"/>
      <c r="AQ9479" s="677"/>
      <c r="AR9479" s="677"/>
      <c r="AS9479" s="677"/>
      <c r="AT9479" s="677"/>
      <c r="AU9479" s="677"/>
      <c r="AV9479" s="677"/>
      <c r="AW9479" s="677"/>
      <c r="AX9479" s="677"/>
      <c r="AY9479" s="677"/>
      <c r="AZ9479" s="677"/>
      <c r="BA9479" s="677"/>
      <c r="BB9479" s="677"/>
      <c r="BC9479" s="677"/>
      <c r="BD9479" s="677"/>
      <c r="BE9479" s="677"/>
      <c r="BF9479" s="677"/>
      <c r="BG9479" s="677"/>
      <c r="BH9479" s="677"/>
      <c r="BI9479" s="677"/>
      <c r="BJ9479" s="677"/>
      <c r="BK9479" s="677"/>
      <c r="BL9479" s="677"/>
      <c r="BM9479" s="677"/>
      <c r="BN9479" s="677"/>
      <c r="BO9479" s="677"/>
      <c r="BP9479" s="677"/>
      <c r="BQ9479" s="677"/>
      <c r="BR9479" s="677"/>
      <c r="BS9479" s="677"/>
      <c r="BT9479" s="677"/>
      <c r="BU9479" s="677"/>
      <c r="BV9479" s="677"/>
      <c r="BW9479" s="677"/>
      <c r="BX9479" s="677"/>
      <c r="BY9479" s="677"/>
      <c r="BZ9479" s="677"/>
      <c r="CA9479" s="677"/>
      <c r="CB9479" s="677"/>
      <c r="CC9479" s="677"/>
      <c r="CD9479" s="677"/>
      <c r="CE9479" s="677"/>
      <c r="CF9479" s="677"/>
      <c r="CG9479" s="677"/>
    </row>
    <row r="9480" spans="1:85">
      <c r="A9480" s="54"/>
      <c r="B9480" s="80"/>
      <c r="C9480" s="80"/>
      <c r="D9480" s="81"/>
      <c r="E9480" s="705"/>
      <c r="F9480" s="80"/>
      <c r="G9480" s="81"/>
      <c r="H9480" s="81"/>
      <c r="I9480" s="83"/>
      <c r="J9480" s="80"/>
      <c r="K9480" s="84" t="s">
        <v>1502</v>
      </c>
      <c r="L9480" s="76">
        <f t="shared" si="499"/>
        <v>3</v>
      </c>
      <c r="M9480" s="76"/>
      <c r="N9480" s="76"/>
      <c r="O9480" s="76">
        <v>2</v>
      </c>
      <c r="P9480" s="76"/>
      <c r="Q9480" s="76"/>
      <c r="R9480" s="76"/>
      <c r="S9480" s="76"/>
      <c r="T9480" s="76">
        <v>1</v>
      </c>
      <c r="U9480" s="76"/>
      <c r="V9480" s="76"/>
      <c r="W9480" s="76"/>
      <c r="X9480" s="76"/>
      <c r="Y9480" s="677"/>
      <c r="Z9480" s="677"/>
      <c r="AA9480" s="677"/>
      <c r="AB9480" s="677"/>
      <c r="AC9480" s="677"/>
      <c r="AD9480" s="677"/>
      <c r="AE9480" s="677"/>
      <c r="AF9480" s="677"/>
      <c r="AG9480" s="677"/>
      <c r="AH9480" s="677"/>
      <c r="AI9480" s="677"/>
      <c r="AJ9480" s="677"/>
      <c r="AK9480" s="677"/>
      <c r="AL9480" s="677"/>
      <c r="AM9480" s="677"/>
      <c r="AN9480" s="677"/>
      <c r="AO9480" s="677"/>
      <c r="AP9480" s="677"/>
      <c r="AQ9480" s="677"/>
      <c r="AR9480" s="677"/>
      <c r="AS9480" s="677"/>
      <c r="AT9480" s="677"/>
      <c r="AU9480" s="677"/>
      <c r="AV9480" s="677"/>
      <c r="AW9480" s="677"/>
      <c r="AX9480" s="677"/>
      <c r="AY9480" s="677"/>
      <c r="AZ9480" s="677"/>
      <c r="BA9480" s="677"/>
      <c r="BB9480" s="677"/>
      <c r="BC9480" s="677"/>
      <c r="BD9480" s="677"/>
      <c r="BE9480" s="677"/>
      <c r="BF9480" s="677"/>
      <c r="BG9480" s="677"/>
      <c r="BH9480" s="677"/>
      <c r="BI9480" s="677"/>
      <c r="BJ9480" s="677"/>
      <c r="BK9480" s="677"/>
      <c r="BL9480" s="677"/>
      <c r="BM9480" s="677"/>
      <c r="BN9480" s="677"/>
      <c r="BO9480" s="677"/>
      <c r="BP9480" s="677"/>
      <c r="BQ9480" s="677"/>
      <c r="BR9480" s="677"/>
      <c r="BS9480" s="677"/>
      <c r="BT9480" s="677"/>
      <c r="BU9480" s="677"/>
      <c r="BV9480" s="677"/>
      <c r="BW9480" s="677"/>
      <c r="BX9480" s="677"/>
      <c r="BY9480" s="677"/>
      <c r="BZ9480" s="677"/>
      <c r="CA9480" s="677"/>
      <c r="CB9480" s="677"/>
      <c r="CC9480" s="677"/>
      <c r="CD9480" s="677"/>
      <c r="CE9480" s="677"/>
      <c r="CF9480" s="677"/>
      <c r="CG9480" s="677"/>
    </row>
    <row r="9481" spans="1:85">
      <c r="A9481" s="54"/>
      <c r="B9481" s="103" t="s">
        <v>14322</v>
      </c>
      <c r="C9481" s="46"/>
      <c r="D9481" s="131">
        <f>COUNTA(D9484:D9537)</f>
        <v>18</v>
      </c>
      <c r="E9481" s="58"/>
      <c r="F9481" s="46"/>
      <c r="G9481" s="58"/>
      <c r="H9481" s="58"/>
      <c r="I9481" s="524">
        <f>SUM(I9484:I9537)</f>
        <v>474723</v>
      </c>
      <c r="J9481" s="46" t="s">
        <v>1508</v>
      </c>
      <c r="K9481" s="75" t="s">
        <v>1509</v>
      </c>
      <c r="L9481" s="76">
        <f>SUM(M9481:X9481)</f>
        <v>0</v>
      </c>
      <c r="M9481" s="76">
        <v>0</v>
      </c>
      <c r="N9481" s="76">
        <v>0</v>
      </c>
      <c r="O9481" s="76">
        <v>0</v>
      </c>
      <c r="P9481" s="76">
        <v>0</v>
      </c>
      <c r="Q9481" s="76">
        <v>0</v>
      </c>
      <c r="R9481" s="76">
        <v>0</v>
      </c>
      <c r="S9481" s="76">
        <v>0</v>
      </c>
      <c r="T9481" s="76">
        <v>0</v>
      </c>
      <c r="U9481" s="76">
        <v>0</v>
      </c>
      <c r="V9481" s="76">
        <v>0</v>
      </c>
      <c r="W9481" s="76">
        <v>0</v>
      </c>
      <c r="X9481" s="76">
        <v>0</v>
      </c>
      <c r="Y9481" s="677"/>
      <c r="Z9481" s="677"/>
      <c r="AA9481" s="677"/>
      <c r="AB9481" s="677"/>
      <c r="AC9481" s="677"/>
      <c r="AD9481" s="677"/>
      <c r="AE9481" s="677"/>
      <c r="AF9481" s="677"/>
      <c r="AG9481" s="677"/>
      <c r="AH9481" s="677"/>
      <c r="AI9481" s="677"/>
      <c r="AJ9481" s="677"/>
      <c r="AK9481" s="677"/>
      <c r="AL9481" s="677"/>
      <c r="AM9481" s="677"/>
      <c r="AN9481" s="677"/>
      <c r="AO9481" s="677"/>
      <c r="AP9481" s="677"/>
      <c r="AQ9481" s="677"/>
      <c r="AR9481" s="677"/>
      <c r="AS9481" s="677"/>
      <c r="AT9481" s="677"/>
      <c r="AU9481" s="677"/>
      <c r="AV9481" s="677"/>
      <c r="AW9481" s="677"/>
      <c r="AX9481" s="677"/>
      <c r="AY9481" s="677"/>
      <c r="AZ9481" s="677"/>
      <c r="BA9481" s="677"/>
      <c r="BB9481" s="677"/>
      <c r="BC9481" s="677"/>
      <c r="BD9481" s="677"/>
      <c r="BE9481" s="677"/>
      <c r="BF9481" s="677"/>
      <c r="BG9481" s="677"/>
      <c r="BH9481" s="677"/>
      <c r="BI9481" s="677"/>
      <c r="BJ9481" s="677"/>
      <c r="BK9481" s="677"/>
      <c r="BL9481" s="677"/>
      <c r="BM9481" s="677"/>
      <c r="BN9481" s="677"/>
      <c r="BO9481" s="677"/>
      <c r="BP9481" s="677"/>
      <c r="BQ9481" s="677"/>
      <c r="BR9481" s="677"/>
      <c r="BS9481" s="677"/>
      <c r="BT9481" s="677"/>
      <c r="BU9481" s="677"/>
      <c r="BV9481" s="677"/>
      <c r="BW9481" s="677"/>
      <c r="BX9481" s="677"/>
      <c r="BY9481" s="677"/>
      <c r="BZ9481" s="677"/>
      <c r="CA9481" s="677"/>
      <c r="CB9481" s="677"/>
      <c r="CC9481" s="677"/>
      <c r="CD9481" s="677"/>
      <c r="CE9481" s="677"/>
      <c r="CF9481" s="677"/>
      <c r="CG9481" s="677"/>
    </row>
    <row r="9482" spans="1:85">
      <c r="A9482" s="54"/>
      <c r="B9482" s="103"/>
      <c r="C9482" s="54"/>
      <c r="D9482" s="136"/>
      <c r="E9482" s="77"/>
      <c r="F9482" s="54"/>
      <c r="G9482" s="77"/>
      <c r="H9482" s="77"/>
      <c r="I9482" s="525"/>
      <c r="J9482" s="54"/>
      <c r="K9482" s="75" t="s">
        <v>1501</v>
      </c>
      <c r="L9482" s="76">
        <f>SUM(M9482:X9482)</f>
        <v>0</v>
      </c>
      <c r="M9482" s="76">
        <v>0</v>
      </c>
      <c r="N9482" s="76">
        <v>0</v>
      </c>
      <c r="O9482" s="76">
        <v>0</v>
      </c>
      <c r="P9482" s="76">
        <v>0</v>
      </c>
      <c r="Q9482" s="76">
        <v>0</v>
      </c>
      <c r="R9482" s="76">
        <v>0</v>
      </c>
      <c r="S9482" s="76">
        <v>0</v>
      </c>
      <c r="T9482" s="76">
        <v>0</v>
      </c>
      <c r="U9482" s="76">
        <v>0</v>
      </c>
      <c r="V9482" s="76">
        <v>0</v>
      </c>
      <c r="W9482" s="76">
        <v>0</v>
      </c>
      <c r="X9482" s="76">
        <v>0</v>
      </c>
      <c r="Y9482" s="677"/>
      <c r="Z9482" s="677"/>
      <c r="AA9482" s="677"/>
      <c r="AB9482" s="677"/>
      <c r="AC9482" s="677"/>
      <c r="AD9482" s="677"/>
      <c r="AE9482" s="677"/>
      <c r="AF9482" s="677"/>
      <c r="AG9482" s="677"/>
      <c r="AH9482" s="677"/>
      <c r="AI9482" s="677"/>
      <c r="AJ9482" s="677"/>
      <c r="AK9482" s="677"/>
      <c r="AL9482" s="677"/>
      <c r="AM9482" s="677"/>
      <c r="AN9482" s="677"/>
      <c r="AO9482" s="677"/>
      <c r="AP9482" s="677"/>
      <c r="AQ9482" s="677"/>
      <c r="AR9482" s="677"/>
      <c r="AS9482" s="677"/>
      <c r="AT9482" s="677"/>
      <c r="AU9482" s="677"/>
      <c r="AV9482" s="677"/>
      <c r="AW9482" s="677"/>
      <c r="AX9482" s="677"/>
      <c r="AY9482" s="677"/>
      <c r="AZ9482" s="677"/>
      <c r="BA9482" s="677"/>
      <c r="BB9482" s="677"/>
      <c r="BC9482" s="677"/>
      <c r="BD9482" s="677"/>
      <c r="BE9482" s="677"/>
      <c r="BF9482" s="677"/>
      <c r="BG9482" s="677"/>
      <c r="BH9482" s="677"/>
      <c r="BI9482" s="677"/>
      <c r="BJ9482" s="677"/>
      <c r="BK9482" s="677"/>
      <c r="BL9482" s="677"/>
      <c r="BM9482" s="677"/>
      <c r="BN9482" s="677"/>
      <c r="BO9482" s="677"/>
      <c r="BP9482" s="677"/>
      <c r="BQ9482" s="677"/>
      <c r="BR9482" s="677"/>
      <c r="BS9482" s="677"/>
      <c r="BT9482" s="677"/>
      <c r="BU9482" s="677"/>
      <c r="BV9482" s="677"/>
      <c r="BW9482" s="677"/>
      <c r="BX9482" s="677"/>
      <c r="BY9482" s="677"/>
      <c r="BZ9482" s="677"/>
      <c r="CA9482" s="677"/>
      <c r="CB9482" s="677"/>
      <c r="CC9482" s="677"/>
      <c r="CD9482" s="677"/>
      <c r="CE9482" s="677"/>
      <c r="CF9482" s="677"/>
      <c r="CG9482" s="677"/>
    </row>
    <row r="9483" spans="1:85">
      <c r="A9483" s="54"/>
      <c r="B9483" s="103"/>
      <c r="C9483" s="80"/>
      <c r="D9483" s="138"/>
      <c r="E9483" s="81"/>
      <c r="F9483" s="80"/>
      <c r="G9483" s="81"/>
      <c r="H9483" s="81"/>
      <c r="I9483" s="526"/>
      <c r="J9483" s="80"/>
      <c r="K9483" s="84" t="s">
        <v>1502</v>
      </c>
      <c r="L9483" s="76">
        <f>SUM(M9483:X9483)</f>
        <v>113</v>
      </c>
      <c r="M9483" s="76">
        <v>67</v>
      </c>
      <c r="N9483" s="76">
        <v>0</v>
      </c>
      <c r="O9483" s="76">
        <v>4</v>
      </c>
      <c r="P9483" s="76">
        <v>0</v>
      </c>
      <c r="Q9483" s="76">
        <v>0</v>
      </c>
      <c r="R9483" s="76">
        <v>0</v>
      </c>
      <c r="S9483" s="76">
        <v>1</v>
      </c>
      <c r="T9483" s="76">
        <v>2</v>
      </c>
      <c r="U9483" s="76">
        <v>0</v>
      </c>
      <c r="V9483" s="76">
        <v>0</v>
      </c>
      <c r="W9483" s="76">
        <v>39</v>
      </c>
      <c r="X9483" s="76">
        <v>0</v>
      </c>
      <c r="Y9483" s="677"/>
      <c r="Z9483" s="677"/>
      <c r="AA9483" s="677"/>
      <c r="AB9483" s="677"/>
      <c r="AC9483" s="677"/>
      <c r="AD9483" s="677"/>
      <c r="AE9483" s="677"/>
      <c r="AF9483" s="677"/>
      <c r="AG9483" s="677"/>
      <c r="AH9483" s="677"/>
      <c r="AI9483" s="677"/>
      <c r="AJ9483" s="677"/>
      <c r="AK9483" s="677"/>
      <c r="AL9483" s="677"/>
      <c r="AM9483" s="677"/>
      <c r="AN9483" s="677"/>
      <c r="AO9483" s="677"/>
      <c r="AP9483" s="677"/>
      <c r="AQ9483" s="677"/>
      <c r="AR9483" s="677"/>
      <c r="AS9483" s="677"/>
      <c r="AT9483" s="677"/>
      <c r="AU9483" s="677"/>
      <c r="AV9483" s="677"/>
      <c r="AW9483" s="677"/>
      <c r="AX9483" s="677"/>
      <c r="AY9483" s="677"/>
      <c r="AZ9483" s="677"/>
      <c r="BA9483" s="677"/>
      <c r="BB9483" s="677"/>
      <c r="BC9483" s="677"/>
      <c r="BD9483" s="677"/>
      <c r="BE9483" s="677"/>
      <c r="BF9483" s="677"/>
      <c r="BG9483" s="677"/>
      <c r="BH9483" s="677"/>
      <c r="BI9483" s="677"/>
      <c r="BJ9483" s="677"/>
      <c r="BK9483" s="677"/>
      <c r="BL9483" s="677"/>
      <c r="BM9483" s="677"/>
      <c r="BN9483" s="677"/>
      <c r="BO9483" s="677"/>
      <c r="BP9483" s="677"/>
      <c r="BQ9483" s="677"/>
      <c r="BR9483" s="677"/>
      <c r="BS9483" s="677"/>
      <c r="BT9483" s="677"/>
      <c r="BU9483" s="677"/>
      <c r="BV9483" s="677"/>
      <c r="BW9483" s="677"/>
      <c r="BX9483" s="677"/>
      <c r="BY9483" s="677"/>
      <c r="BZ9483" s="677"/>
      <c r="CA9483" s="677"/>
      <c r="CB9483" s="677"/>
      <c r="CC9483" s="677"/>
      <c r="CD9483" s="677"/>
      <c r="CE9483" s="677"/>
      <c r="CF9483" s="677"/>
      <c r="CG9483" s="677"/>
    </row>
    <row r="9484" spans="1:85">
      <c r="A9484" s="54"/>
      <c r="B9484" s="46" t="s">
        <v>14323</v>
      </c>
      <c r="C9484" s="46" t="s">
        <v>33</v>
      </c>
      <c r="D9484" s="58" t="s">
        <v>14324</v>
      </c>
      <c r="E9484" s="58" t="s">
        <v>14325</v>
      </c>
      <c r="F9484" s="46" t="s">
        <v>14326</v>
      </c>
      <c r="G9484" s="58" t="s">
        <v>14327</v>
      </c>
      <c r="H9484" s="58" t="s">
        <v>14328</v>
      </c>
      <c r="I9484" s="524">
        <v>47477</v>
      </c>
      <c r="J9484" s="46" t="s">
        <v>1508</v>
      </c>
      <c r="K9484" s="75" t="s">
        <v>1509</v>
      </c>
      <c r="L9484" s="76">
        <f t="shared" ref="L9484:L9534" si="500">SUM(M9484:X9484)</f>
        <v>0</v>
      </c>
      <c r="M9484" s="76"/>
      <c r="N9484" s="76"/>
      <c r="O9484" s="76"/>
      <c r="P9484" s="76"/>
      <c r="Q9484" s="76"/>
      <c r="R9484" s="76"/>
      <c r="S9484" s="76"/>
      <c r="T9484" s="76"/>
      <c r="U9484" s="76"/>
      <c r="V9484" s="76"/>
      <c r="W9484" s="76"/>
      <c r="X9484" s="76"/>
      <c r="Y9484" s="677"/>
      <c r="Z9484" s="677"/>
      <c r="AA9484" s="677"/>
      <c r="AB9484" s="677"/>
      <c r="AC9484" s="677"/>
      <c r="AD9484" s="677"/>
      <c r="AE9484" s="677"/>
      <c r="AF9484" s="677"/>
      <c r="AG9484" s="677"/>
      <c r="AH9484" s="677"/>
      <c r="AI9484" s="677"/>
      <c r="AJ9484" s="677"/>
      <c r="AK9484" s="677"/>
      <c r="AL9484" s="677"/>
      <c r="AM9484" s="677"/>
      <c r="AN9484" s="677"/>
      <c r="AO9484" s="677"/>
      <c r="AP9484" s="677"/>
      <c r="AQ9484" s="677"/>
      <c r="AR9484" s="677"/>
      <c r="AS9484" s="677"/>
      <c r="AT9484" s="677"/>
      <c r="AU9484" s="677"/>
      <c r="AV9484" s="677"/>
      <c r="AW9484" s="677"/>
      <c r="AX9484" s="677"/>
      <c r="AY9484" s="677"/>
      <c r="AZ9484" s="677"/>
      <c r="BA9484" s="677"/>
      <c r="BB9484" s="677"/>
      <c r="BC9484" s="677"/>
      <c r="BD9484" s="677"/>
      <c r="BE9484" s="677"/>
      <c r="BF9484" s="677"/>
      <c r="BG9484" s="677"/>
      <c r="BH9484" s="677"/>
      <c r="BI9484" s="677"/>
      <c r="BJ9484" s="677"/>
      <c r="BK9484" s="677"/>
      <c r="BL9484" s="677"/>
      <c r="BM9484" s="677"/>
      <c r="BN9484" s="677"/>
      <c r="BO9484" s="677"/>
      <c r="BP9484" s="677"/>
      <c r="BQ9484" s="677"/>
      <c r="BR9484" s="677"/>
      <c r="BS9484" s="677"/>
      <c r="BT9484" s="677"/>
      <c r="BU9484" s="677"/>
      <c r="BV9484" s="677"/>
      <c r="BW9484" s="677"/>
      <c r="BX9484" s="677"/>
      <c r="BY9484" s="677"/>
      <c r="BZ9484" s="677"/>
      <c r="CA9484" s="677"/>
      <c r="CB9484" s="677"/>
      <c r="CC9484" s="677"/>
      <c r="CD9484" s="677"/>
      <c r="CE9484" s="677"/>
      <c r="CF9484" s="677"/>
      <c r="CG9484" s="677"/>
    </row>
    <row r="9485" spans="1:85">
      <c r="A9485" s="54"/>
      <c r="B9485" s="54"/>
      <c r="C9485" s="54"/>
      <c r="D9485" s="77"/>
      <c r="E9485" s="54"/>
      <c r="F9485" s="54"/>
      <c r="G9485" s="77"/>
      <c r="H9485" s="77"/>
      <c r="I9485" s="525"/>
      <c r="J9485" s="54"/>
      <c r="K9485" s="75" t="s">
        <v>1501</v>
      </c>
      <c r="L9485" s="76">
        <f t="shared" si="500"/>
        <v>0</v>
      </c>
      <c r="M9485" s="76"/>
      <c r="N9485" s="76"/>
      <c r="O9485" s="76"/>
      <c r="P9485" s="76"/>
      <c r="Q9485" s="76"/>
      <c r="R9485" s="76"/>
      <c r="S9485" s="76"/>
      <c r="T9485" s="76"/>
      <c r="U9485" s="76"/>
      <c r="V9485" s="76"/>
      <c r="W9485" s="76"/>
      <c r="X9485" s="76"/>
      <c r="Y9485" s="677"/>
      <c r="Z9485" s="677"/>
      <c r="AA9485" s="677"/>
      <c r="AB9485" s="677"/>
      <c r="AC9485" s="677"/>
      <c r="AD9485" s="677"/>
      <c r="AE9485" s="677"/>
      <c r="AF9485" s="677"/>
      <c r="AG9485" s="677"/>
      <c r="AH9485" s="677"/>
      <c r="AI9485" s="677"/>
      <c r="AJ9485" s="677"/>
      <c r="AK9485" s="677"/>
      <c r="AL9485" s="677"/>
      <c r="AM9485" s="677"/>
      <c r="AN9485" s="677"/>
      <c r="AO9485" s="677"/>
      <c r="AP9485" s="677"/>
      <c r="AQ9485" s="677"/>
      <c r="AR9485" s="677"/>
      <c r="AS9485" s="677"/>
      <c r="AT9485" s="677"/>
      <c r="AU9485" s="677"/>
      <c r="AV9485" s="677"/>
      <c r="AW9485" s="677"/>
      <c r="AX9485" s="677"/>
      <c r="AY9485" s="677"/>
      <c r="AZ9485" s="677"/>
      <c r="BA9485" s="677"/>
      <c r="BB9485" s="677"/>
      <c r="BC9485" s="677"/>
      <c r="BD9485" s="677"/>
      <c r="BE9485" s="677"/>
      <c r="BF9485" s="677"/>
      <c r="BG9485" s="677"/>
      <c r="BH9485" s="677"/>
      <c r="BI9485" s="677"/>
      <c r="BJ9485" s="677"/>
      <c r="BK9485" s="677"/>
      <c r="BL9485" s="677"/>
      <c r="BM9485" s="677"/>
      <c r="BN9485" s="677"/>
      <c r="BO9485" s="677"/>
      <c r="BP9485" s="677"/>
      <c r="BQ9485" s="677"/>
      <c r="BR9485" s="677"/>
      <c r="BS9485" s="677"/>
      <c r="BT9485" s="677"/>
      <c r="BU9485" s="677"/>
      <c r="BV9485" s="677"/>
      <c r="BW9485" s="677"/>
      <c r="BX9485" s="677"/>
      <c r="BY9485" s="677"/>
      <c r="BZ9485" s="677"/>
      <c r="CA9485" s="677"/>
      <c r="CB9485" s="677"/>
      <c r="CC9485" s="677"/>
      <c r="CD9485" s="677"/>
      <c r="CE9485" s="677"/>
      <c r="CF9485" s="677"/>
      <c r="CG9485" s="677"/>
    </row>
    <row r="9486" spans="1:85">
      <c r="A9486" s="54"/>
      <c r="B9486" s="54"/>
      <c r="C9486" s="80"/>
      <c r="D9486" s="81"/>
      <c r="E9486" s="80"/>
      <c r="F9486" s="80"/>
      <c r="G9486" s="81"/>
      <c r="H9486" s="81"/>
      <c r="I9486" s="526"/>
      <c r="J9486" s="80"/>
      <c r="K9486" s="84" t="s">
        <v>1502</v>
      </c>
      <c r="L9486" s="76">
        <f t="shared" si="500"/>
        <v>16</v>
      </c>
      <c r="M9486" s="76">
        <v>16</v>
      </c>
      <c r="N9486" s="76"/>
      <c r="O9486" s="76"/>
      <c r="P9486" s="76"/>
      <c r="Q9486" s="76"/>
      <c r="R9486" s="76"/>
      <c r="S9486" s="76"/>
      <c r="T9486" s="76"/>
      <c r="U9486" s="76"/>
      <c r="V9486" s="76"/>
      <c r="W9486" s="76"/>
      <c r="X9486" s="76"/>
      <c r="Y9486" s="677"/>
      <c r="Z9486" s="677"/>
      <c r="AA9486" s="677"/>
      <c r="AB9486" s="677"/>
      <c r="AC9486" s="677"/>
      <c r="AD9486" s="677"/>
      <c r="AE9486" s="677"/>
      <c r="AF9486" s="677"/>
      <c r="AG9486" s="677"/>
      <c r="AH9486" s="677"/>
      <c r="AI9486" s="677"/>
      <c r="AJ9486" s="677"/>
      <c r="AK9486" s="677"/>
      <c r="AL9486" s="677"/>
      <c r="AM9486" s="677"/>
      <c r="AN9486" s="677"/>
      <c r="AO9486" s="677"/>
      <c r="AP9486" s="677"/>
      <c r="AQ9486" s="677"/>
      <c r="AR9486" s="677"/>
      <c r="AS9486" s="677"/>
      <c r="AT9486" s="677"/>
      <c r="AU9486" s="677"/>
      <c r="AV9486" s="677"/>
      <c r="AW9486" s="677"/>
      <c r="AX9486" s="677"/>
      <c r="AY9486" s="677"/>
      <c r="AZ9486" s="677"/>
      <c r="BA9486" s="677"/>
      <c r="BB9486" s="677"/>
      <c r="BC9486" s="677"/>
      <c r="BD9486" s="677"/>
      <c r="BE9486" s="677"/>
      <c r="BF9486" s="677"/>
      <c r="BG9486" s="677"/>
      <c r="BH9486" s="677"/>
      <c r="BI9486" s="677"/>
      <c r="BJ9486" s="677"/>
      <c r="BK9486" s="677"/>
      <c r="BL9486" s="677"/>
      <c r="BM9486" s="677"/>
      <c r="BN9486" s="677"/>
      <c r="BO9486" s="677"/>
      <c r="BP9486" s="677"/>
      <c r="BQ9486" s="677"/>
      <c r="BR9486" s="677"/>
      <c r="BS9486" s="677"/>
      <c r="BT9486" s="677"/>
      <c r="BU9486" s="677"/>
      <c r="BV9486" s="677"/>
      <c r="BW9486" s="677"/>
      <c r="BX9486" s="677"/>
      <c r="BY9486" s="677"/>
      <c r="BZ9486" s="677"/>
      <c r="CA9486" s="677"/>
      <c r="CB9486" s="677"/>
      <c r="CC9486" s="677"/>
      <c r="CD9486" s="677"/>
      <c r="CE9486" s="677"/>
      <c r="CF9486" s="677"/>
      <c r="CG9486" s="677"/>
    </row>
    <row r="9487" spans="1:85">
      <c r="A9487" s="54"/>
      <c r="B9487" s="54"/>
      <c r="C9487" s="46" t="s">
        <v>33</v>
      </c>
      <c r="D9487" s="58" t="s">
        <v>14329</v>
      </c>
      <c r="E9487" s="58" t="s">
        <v>14330</v>
      </c>
      <c r="F9487" s="46" t="s">
        <v>14331</v>
      </c>
      <c r="G9487" s="58" t="s">
        <v>14327</v>
      </c>
      <c r="H9487" s="58" t="s">
        <v>14332</v>
      </c>
      <c r="I9487" s="524">
        <v>6</v>
      </c>
      <c r="J9487" s="46" t="s">
        <v>1508</v>
      </c>
      <c r="K9487" s="75" t="s">
        <v>1509</v>
      </c>
      <c r="L9487" s="76">
        <f t="shared" si="500"/>
        <v>0</v>
      </c>
      <c r="M9487" s="76"/>
      <c r="N9487" s="76"/>
      <c r="O9487" s="76"/>
      <c r="P9487" s="76"/>
      <c r="Q9487" s="76"/>
      <c r="R9487" s="76"/>
      <c r="S9487" s="76"/>
      <c r="T9487" s="76"/>
      <c r="U9487" s="76"/>
      <c r="V9487" s="76"/>
      <c r="W9487" s="76"/>
      <c r="X9487" s="76"/>
      <c r="Y9487" s="677"/>
      <c r="Z9487" s="677"/>
      <c r="AA9487" s="677"/>
      <c r="AB9487" s="677"/>
      <c r="AC9487" s="677"/>
      <c r="AD9487" s="677"/>
      <c r="AE9487" s="677"/>
      <c r="AF9487" s="677"/>
      <c r="AG9487" s="677"/>
      <c r="AH9487" s="677"/>
      <c r="AI9487" s="677"/>
      <c r="AJ9487" s="677"/>
      <c r="AK9487" s="677"/>
      <c r="AL9487" s="677"/>
      <c r="AM9487" s="677"/>
      <c r="AN9487" s="677"/>
      <c r="AO9487" s="677"/>
      <c r="AP9487" s="677"/>
      <c r="AQ9487" s="677"/>
      <c r="AR9487" s="677"/>
      <c r="AS9487" s="677"/>
      <c r="AT9487" s="677"/>
      <c r="AU9487" s="677"/>
      <c r="AV9487" s="677"/>
      <c r="AW9487" s="677"/>
      <c r="AX9487" s="677"/>
      <c r="AY9487" s="677"/>
      <c r="AZ9487" s="677"/>
      <c r="BA9487" s="677"/>
      <c r="BB9487" s="677"/>
      <c r="BC9487" s="677"/>
      <c r="BD9487" s="677"/>
      <c r="BE9487" s="677"/>
      <c r="BF9487" s="677"/>
      <c r="BG9487" s="677"/>
      <c r="BH9487" s="677"/>
      <c r="BI9487" s="677"/>
      <c r="BJ9487" s="677"/>
      <c r="BK9487" s="677"/>
      <c r="BL9487" s="677"/>
      <c r="BM9487" s="677"/>
      <c r="BN9487" s="677"/>
      <c r="BO9487" s="677"/>
      <c r="BP9487" s="677"/>
      <c r="BQ9487" s="677"/>
      <c r="BR9487" s="677"/>
      <c r="BS9487" s="677"/>
      <c r="BT9487" s="677"/>
      <c r="BU9487" s="677"/>
      <c r="BV9487" s="677"/>
      <c r="BW9487" s="677"/>
      <c r="BX9487" s="677"/>
      <c r="BY9487" s="677"/>
      <c r="BZ9487" s="677"/>
      <c r="CA9487" s="677"/>
      <c r="CB9487" s="677"/>
      <c r="CC9487" s="677"/>
      <c r="CD9487" s="677"/>
      <c r="CE9487" s="677"/>
      <c r="CF9487" s="677"/>
      <c r="CG9487" s="677"/>
    </row>
    <row r="9488" spans="1:85">
      <c r="A9488" s="54"/>
      <c r="B9488" s="54"/>
      <c r="C9488" s="54"/>
      <c r="D9488" s="77"/>
      <c r="E9488" s="54"/>
      <c r="F9488" s="54"/>
      <c r="G9488" s="77"/>
      <c r="H9488" s="77"/>
      <c r="I9488" s="525"/>
      <c r="J9488" s="54"/>
      <c r="K9488" s="75" t="s">
        <v>1501</v>
      </c>
      <c r="L9488" s="76">
        <f t="shared" si="500"/>
        <v>0</v>
      </c>
      <c r="M9488" s="76"/>
      <c r="N9488" s="76"/>
      <c r="O9488" s="76"/>
      <c r="P9488" s="76"/>
      <c r="Q9488" s="76"/>
      <c r="R9488" s="76"/>
      <c r="S9488" s="76"/>
      <c r="T9488" s="76"/>
      <c r="U9488" s="76"/>
      <c r="V9488" s="76"/>
      <c r="W9488" s="76"/>
      <c r="X9488" s="76"/>
      <c r="Y9488" s="677"/>
      <c r="Z9488" s="677"/>
      <c r="AA9488" s="677"/>
      <c r="AB9488" s="677"/>
      <c r="AC9488" s="677"/>
      <c r="AD9488" s="677"/>
      <c r="AE9488" s="677"/>
      <c r="AF9488" s="677"/>
      <c r="AG9488" s="677"/>
      <c r="AH9488" s="677"/>
      <c r="AI9488" s="677"/>
      <c r="AJ9488" s="677"/>
      <c r="AK9488" s="677"/>
      <c r="AL9488" s="677"/>
      <c r="AM9488" s="677"/>
      <c r="AN9488" s="677"/>
      <c r="AO9488" s="677"/>
      <c r="AP9488" s="677"/>
      <c r="AQ9488" s="677"/>
      <c r="AR9488" s="677"/>
      <c r="AS9488" s="677"/>
      <c r="AT9488" s="677"/>
      <c r="AU9488" s="677"/>
      <c r="AV9488" s="677"/>
      <c r="AW9488" s="677"/>
      <c r="AX9488" s="677"/>
      <c r="AY9488" s="677"/>
      <c r="AZ9488" s="677"/>
      <c r="BA9488" s="677"/>
      <c r="BB9488" s="677"/>
      <c r="BC9488" s="677"/>
      <c r="BD9488" s="677"/>
      <c r="BE9488" s="677"/>
      <c r="BF9488" s="677"/>
      <c r="BG9488" s="677"/>
      <c r="BH9488" s="677"/>
      <c r="BI9488" s="677"/>
      <c r="BJ9488" s="677"/>
      <c r="BK9488" s="677"/>
      <c r="BL9488" s="677"/>
      <c r="BM9488" s="677"/>
      <c r="BN9488" s="677"/>
      <c r="BO9488" s="677"/>
      <c r="BP9488" s="677"/>
      <c r="BQ9488" s="677"/>
      <c r="BR9488" s="677"/>
      <c r="BS9488" s="677"/>
      <c r="BT9488" s="677"/>
      <c r="BU9488" s="677"/>
      <c r="BV9488" s="677"/>
      <c r="BW9488" s="677"/>
      <c r="BX9488" s="677"/>
      <c r="BY9488" s="677"/>
      <c r="BZ9488" s="677"/>
      <c r="CA9488" s="677"/>
      <c r="CB9488" s="677"/>
      <c r="CC9488" s="677"/>
      <c r="CD9488" s="677"/>
      <c r="CE9488" s="677"/>
      <c r="CF9488" s="677"/>
      <c r="CG9488" s="677"/>
    </row>
    <row r="9489" spans="1:85">
      <c r="A9489" s="54"/>
      <c r="B9489" s="54"/>
      <c r="C9489" s="80"/>
      <c r="D9489" s="81"/>
      <c r="E9489" s="80"/>
      <c r="F9489" s="80"/>
      <c r="G9489" s="81"/>
      <c r="H9489" s="81"/>
      <c r="I9489" s="526"/>
      <c r="J9489" s="80"/>
      <c r="K9489" s="84" t="s">
        <v>1502</v>
      </c>
      <c r="L9489" s="76">
        <f t="shared" si="500"/>
        <v>2</v>
      </c>
      <c r="M9489" s="76">
        <v>2</v>
      </c>
      <c r="N9489" s="76"/>
      <c r="O9489" s="76"/>
      <c r="P9489" s="76"/>
      <c r="Q9489" s="76"/>
      <c r="R9489" s="76"/>
      <c r="S9489" s="76"/>
      <c r="T9489" s="76"/>
      <c r="U9489" s="76"/>
      <c r="V9489" s="76"/>
      <c r="W9489" s="76"/>
      <c r="X9489" s="76"/>
      <c r="Y9489" s="677"/>
      <c r="Z9489" s="677"/>
      <c r="AA9489" s="677"/>
      <c r="AB9489" s="677"/>
      <c r="AC9489" s="677"/>
      <c r="AD9489" s="677"/>
      <c r="AE9489" s="677"/>
      <c r="AF9489" s="677"/>
      <c r="AG9489" s="677"/>
      <c r="AH9489" s="677"/>
      <c r="AI9489" s="677"/>
      <c r="AJ9489" s="677"/>
      <c r="AK9489" s="677"/>
      <c r="AL9489" s="677"/>
      <c r="AM9489" s="677"/>
      <c r="AN9489" s="677"/>
      <c r="AO9489" s="677"/>
      <c r="AP9489" s="677"/>
      <c r="AQ9489" s="677"/>
      <c r="AR9489" s="677"/>
      <c r="AS9489" s="677"/>
      <c r="AT9489" s="677"/>
      <c r="AU9489" s="677"/>
      <c r="AV9489" s="677"/>
      <c r="AW9489" s="677"/>
      <c r="AX9489" s="677"/>
      <c r="AY9489" s="677"/>
      <c r="AZ9489" s="677"/>
      <c r="BA9489" s="677"/>
      <c r="BB9489" s="677"/>
      <c r="BC9489" s="677"/>
      <c r="BD9489" s="677"/>
      <c r="BE9489" s="677"/>
      <c r="BF9489" s="677"/>
      <c r="BG9489" s="677"/>
      <c r="BH9489" s="677"/>
      <c r="BI9489" s="677"/>
      <c r="BJ9489" s="677"/>
      <c r="BK9489" s="677"/>
      <c r="BL9489" s="677"/>
      <c r="BM9489" s="677"/>
      <c r="BN9489" s="677"/>
      <c r="BO9489" s="677"/>
      <c r="BP9489" s="677"/>
      <c r="BQ9489" s="677"/>
      <c r="BR9489" s="677"/>
      <c r="BS9489" s="677"/>
      <c r="BT9489" s="677"/>
      <c r="BU9489" s="677"/>
      <c r="BV9489" s="677"/>
      <c r="BW9489" s="677"/>
      <c r="BX9489" s="677"/>
      <c r="BY9489" s="677"/>
      <c r="BZ9489" s="677"/>
      <c r="CA9489" s="677"/>
      <c r="CB9489" s="677"/>
      <c r="CC9489" s="677"/>
      <c r="CD9489" s="677"/>
      <c r="CE9489" s="677"/>
      <c r="CF9489" s="677"/>
      <c r="CG9489" s="677"/>
    </row>
    <row r="9490" spans="1:85">
      <c r="A9490" s="54"/>
      <c r="B9490" s="54"/>
      <c r="C9490" s="46" t="s">
        <v>33</v>
      </c>
      <c r="D9490" s="58" t="s">
        <v>14333</v>
      </c>
      <c r="E9490" s="97" t="s">
        <v>14334</v>
      </c>
      <c r="F9490" s="46" t="s">
        <v>14335</v>
      </c>
      <c r="G9490" s="58" t="s">
        <v>14327</v>
      </c>
      <c r="H9490" s="58" t="s">
        <v>13756</v>
      </c>
      <c r="I9490" s="524">
        <v>11618</v>
      </c>
      <c r="J9490" s="46" t="s">
        <v>1508</v>
      </c>
      <c r="K9490" s="75" t="s">
        <v>1509</v>
      </c>
      <c r="L9490" s="76">
        <f t="shared" si="500"/>
        <v>0</v>
      </c>
      <c r="M9490" s="76"/>
      <c r="N9490" s="76"/>
      <c r="O9490" s="76"/>
      <c r="P9490" s="76"/>
      <c r="Q9490" s="76"/>
      <c r="R9490" s="76"/>
      <c r="S9490" s="76"/>
      <c r="T9490" s="76"/>
      <c r="U9490" s="76"/>
      <c r="V9490" s="76"/>
      <c r="W9490" s="76"/>
      <c r="X9490" s="76"/>
      <c r="Y9490" s="677"/>
      <c r="Z9490" s="677"/>
      <c r="AA9490" s="677"/>
      <c r="AB9490" s="677"/>
      <c r="AC9490" s="677"/>
      <c r="AD9490" s="677"/>
      <c r="AE9490" s="677"/>
      <c r="AF9490" s="677"/>
      <c r="AG9490" s="677"/>
      <c r="AH9490" s="677"/>
      <c r="AI9490" s="677"/>
      <c r="AJ9490" s="677"/>
      <c r="AK9490" s="677"/>
      <c r="AL9490" s="677"/>
      <c r="AM9490" s="677"/>
      <c r="AN9490" s="677"/>
      <c r="AO9490" s="677"/>
      <c r="AP9490" s="677"/>
      <c r="AQ9490" s="677"/>
      <c r="AR9490" s="677"/>
      <c r="AS9490" s="677"/>
      <c r="AT9490" s="677"/>
      <c r="AU9490" s="677"/>
      <c r="AV9490" s="677"/>
      <c r="AW9490" s="677"/>
      <c r="AX9490" s="677"/>
      <c r="AY9490" s="677"/>
      <c r="AZ9490" s="677"/>
      <c r="BA9490" s="677"/>
      <c r="BB9490" s="677"/>
      <c r="BC9490" s="677"/>
      <c r="BD9490" s="677"/>
      <c r="BE9490" s="677"/>
      <c r="BF9490" s="677"/>
      <c r="BG9490" s="677"/>
      <c r="BH9490" s="677"/>
      <c r="BI9490" s="677"/>
      <c r="BJ9490" s="677"/>
      <c r="BK9490" s="677"/>
      <c r="BL9490" s="677"/>
      <c r="BM9490" s="677"/>
      <c r="BN9490" s="677"/>
      <c r="BO9490" s="677"/>
      <c r="BP9490" s="677"/>
      <c r="BQ9490" s="677"/>
      <c r="BR9490" s="677"/>
      <c r="BS9490" s="677"/>
      <c r="BT9490" s="677"/>
      <c r="BU9490" s="677"/>
      <c r="BV9490" s="677"/>
      <c r="BW9490" s="677"/>
      <c r="BX9490" s="677"/>
      <c r="BY9490" s="677"/>
      <c r="BZ9490" s="677"/>
      <c r="CA9490" s="677"/>
      <c r="CB9490" s="677"/>
      <c r="CC9490" s="677"/>
      <c r="CD9490" s="677"/>
      <c r="CE9490" s="677"/>
      <c r="CF9490" s="677"/>
      <c r="CG9490" s="677"/>
    </row>
    <row r="9491" spans="1:85">
      <c r="A9491" s="54"/>
      <c r="B9491" s="54"/>
      <c r="C9491" s="54"/>
      <c r="D9491" s="77"/>
      <c r="E9491" s="54"/>
      <c r="F9491" s="54"/>
      <c r="G9491" s="77"/>
      <c r="H9491" s="77"/>
      <c r="I9491" s="525"/>
      <c r="J9491" s="54"/>
      <c r="K9491" s="75" t="s">
        <v>1501</v>
      </c>
      <c r="L9491" s="76">
        <f t="shared" si="500"/>
        <v>0</v>
      </c>
      <c r="M9491" s="76"/>
      <c r="N9491" s="76"/>
      <c r="O9491" s="76"/>
      <c r="P9491" s="76"/>
      <c r="Q9491" s="76"/>
      <c r="R9491" s="76"/>
      <c r="S9491" s="76"/>
      <c r="T9491" s="76"/>
      <c r="U9491" s="76"/>
      <c r="V9491" s="76"/>
      <c r="W9491" s="76"/>
      <c r="X9491" s="76"/>
      <c r="Y9491" s="677"/>
      <c r="Z9491" s="677"/>
      <c r="AA9491" s="677"/>
      <c r="AB9491" s="677"/>
      <c r="AC9491" s="677"/>
      <c r="AD9491" s="677"/>
      <c r="AE9491" s="677"/>
      <c r="AF9491" s="677"/>
      <c r="AG9491" s="677"/>
      <c r="AH9491" s="677"/>
      <c r="AI9491" s="677"/>
      <c r="AJ9491" s="677"/>
      <c r="AK9491" s="677"/>
      <c r="AL9491" s="677"/>
      <c r="AM9491" s="677"/>
      <c r="AN9491" s="677"/>
      <c r="AO9491" s="677"/>
      <c r="AP9491" s="677"/>
      <c r="AQ9491" s="677"/>
      <c r="AR9491" s="677"/>
      <c r="AS9491" s="677"/>
      <c r="AT9491" s="677"/>
      <c r="AU9491" s="677"/>
      <c r="AV9491" s="677"/>
      <c r="AW9491" s="677"/>
      <c r="AX9491" s="677"/>
      <c r="AY9491" s="677"/>
      <c r="AZ9491" s="677"/>
      <c r="BA9491" s="677"/>
      <c r="BB9491" s="677"/>
      <c r="BC9491" s="677"/>
      <c r="BD9491" s="677"/>
      <c r="BE9491" s="677"/>
      <c r="BF9491" s="677"/>
      <c r="BG9491" s="677"/>
      <c r="BH9491" s="677"/>
      <c r="BI9491" s="677"/>
      <c r="BJ9491" s="677"/>
      <c r="BK9491" s="677"/>
      <c r="BL9491" s="677"/>
      <c r="BM9491" s="677"/>
      <c r="BN9491" s="677"/>
      <c r="BO9491" s="677"/>
      <c r="BP9491" s="677"/>
      <c r="BQ9491" s="677"/>
      <c r="BR9491" s="677"/>
      <c r="BS9491" s="677"/>
      <c r="BT9491" s="677"/>
      <c r="BU9491" s="677"/>
      <c r="BV9491" s="677"/>
      <c r="BW9491" s="677"/>
      <c r="BX9491" s="677"/>
      <c r="BY9491" s="677"/>
      <c r="BZ9491" s="677"/>
      <c r="CA9491" s="677"/>
      <c r="CB9491" s="677"/>
      <c r="CC9491" s="677"/>
      <c r="CD9491" s="677"/>
      <c r="CE9491" s="677"/>
      <c r="CF9491" s="677"/>
      <c r="CG9491" s="677"/>
    </row>
    <row r="9492" spans="1:85">
      <c r="A9492" s="54"/>
      <c r="B9492" s="54"/>
      <c r="C9492" s="80"/>
      <c r="D9492" s="81"/>
      <c r="E9492" s="80"/>
      <c r="F9492" s="80"/>
      <c r="G9492" s="81"/>
      <c r="H9492" s="81"/>
      <c r="I9492" s="526"/>
      <c r="J9492" s="80"/>
      <c r="K9492" s="84" t="s">
        <v>1502</v>
      </c>
      <c r="L9492" s="76">
        <f t="shared" si="500"/>
        <v>5</v>
      </c>
      <c r="M9492" s="76">
        <v>5</v>
      </c>
      <c r="N9492" s="76"/>
      <c r="O9492" s="76"/>
      <c r="P9492" s="76"/>
      <c r="Q9492" s="76"/>
      <c r="R9492" s="76"/>
      <c r="S9492" s="76"/>
      <c r="T9492" s="76"/>
      <c r="U9492" s="76"/>
      <c r="V9492" s="76"/>
      <c r="W9492" s="76"/>
      <c r="X9492" s="76"/>
      <c r="Y9492" s="677"/>
      <c r="Z9492" s="677"/>
      <c r="AA9492" s="677"/>
      <c r="AB9492" s="677"/>
      <c r="AC9492" s="677"/>
      <c r="AD9492" s="677"/>
      <c r="AE9492" s="677"/>
      <c r="AF9492" s="677"/>
      <c r="AG9492" s="677"/>
      <c r="AH9492" s="677"/>
      <c r="AI9492" s="677"/>
      <c r="AJ9492" s="677"/>
      <c r="AK9492" s="677"/>
      <c r="AL9492" s="677"/>
      <c r="AM9492" s="677"/>
      <c r="AN9492" s="677"/>
      <c r="AO9492" s="677"/>
      <c r="AP9492" s="677"/>
      <c r="AQ9492" s="677"/>
      <c r="AR9492" s="677"/>
      <c r="AS9492" s="677"/>
      <c r="AT9492" s="677"/>
      <c r="AU9492" s="677"/>
      <c r="AV9492" s="677"/>
      <c r="AW9492" s="677"/>
      <c r="AX9492" s="677"/>
      <c r="AY9492" s="677"/>
      <c r="AZ9492" s="677"/>
      <c r="BA9492" s="677"/>
      <c r="BB9492" s="677"/>
      <c r="BC9492" s="677"/>
      <c r="BD9492" s="677"/>
      <c r="BE9492" s="677"/>
      <c r="BF9492" s="677"/>
      <c r="BG9492" s="677"/>
      <c r="BH9492" s="677"/>
      <c r="BI9492" s="677"/>
      <c r="BJ9492" s="677"/>
      <c r="BK9492" s="677"/>
      <c r="BL9492" s="677"/>
      <c r="BM9492" s="677"/>
      <c r="BN9492" s="677"/>
      <c r="BO9492" s="677"/>
      <c r="BP9492" s="677"/>
      <c r="BQ9492" s="677"/>
      <c r="BR9492" s="677"/>
      <c r="BS9492" s="677"/>
      <c r="BT9492" s="677"/>
      <c r="BU9492" s="677"/>
      <c r="BV9492" s="677"/>
      <c r="BW9492" s="677"/>
      <c r="BX9492" s="677"/>
      <c r="BY9492" s="677"/>
      <c r="BZ9492" s="677"/>
      <c r="CA9492" s="677"/>
      <c r="CB9492" s="677"/>
      <c r="CC9492" s="677"/>
      <c r="CD9492" s="677"/>
      <c r="CE9492" s="677"/>
      <c r="CF9492" s="677"/>
      <c r="CG9492" s="677"/>
    </row>
    <row r="9493" spans="1:85">
      <c r="A9493" s="54"/>
      <c r="B9493" s="54"/>
      <c r="C9493" s="46" t="s">
        <v>33</v>
      </c>
      <c r="D9493" s="58" t="s">
        <v>14336</v>
      </c>
      <c r="E9493" s="97" t="s">
        <v>14337</v>
      </c>
      <c r="F9493" s="46" t="s">
        <v>14338</v>
      </c>
      <c r="G9493" s="58" t="s">
        <v>14339</v>
      </c>
      <c r="H9493" s="58" t="s">
        <v>14340</v>
      </c>
      <c r="I9493" s="524">
        <v>48940</v>
      </c>
      <c r="J9493" s="46" t="s">
        <v>1508</v>
      </c>
      <c r="K9493" s="75" t="s">
        <v>1509</v>
      </c>
      <c r="L9493" s="76">
        <f t="shared" si="500"/>
        <v>0</v>
      </c>
      <c r="M9493" s="76"/>
      <c r="N9493" s="76"/>
      <c r="O9493" s="76"/>
      <c r="P9493" s="76"/>
      <c r="Q9493" s="76"/>
      <c r="R9493" s="76"/>
      <c r="S9493" s="76"/>
      <c r="T9493" s="76"/>
      <c r="U9493" s="76"/>
      <c r="V9493" s="76"/>
      <c r="W9493" s="76"/>
      <c r="X9493" s="76"/>
      <c r="Y9493" s="677"/>
      <c r="Z9493" s="677"/>
      <c r="AA9493" s="677"/>
      <c r="AB9493" s="677"/>
      <c r="AC9493" s="677"/>
      <c r="AD9493" s="677"/>
      <c r="AE9493" s="677"/>
      <c r="AF9493" s="677"/>
      <c r="AG9493" s="677"/>
      <c r="AH9493" s="677"/>
      <c r="AI9493" s="677"/>
      <c r="AJ9493" s="677"/>
      <c r="AK9493" s="677"/>
      <c r="AL9493" s="677"/>
      <c r="AM9493" s="677"/>
      <c r="AN9493" s="677"/>
      <c r="AO9493" s="677"/>
      <c r="AP9493" s="677"/>
      <c r="AQ9493" s="677"/>
      <c r="AR9493" s="677"/>
      <c r="AS9493" s="677"/>
      <c r="AT9493" s="677"/>
      <c r="AU9493" s="677"/>
      <c r="AV9493" s="677"/>
      <c r="AW9493" s="677"/>
      <c r="AX9493" s="677"/>
      <c r="AY9493" s="677"/>
      <c r="AZ9493" s="677"/>
      <c r="BA9493" s="677"/>
      <c r="BB9493" s="677"/>
      <c r="BC9493" s="677"/>
      <c r="BD9493" s="677"/>
      <c r="BE9493" s="677"/>
      <c r="BF9493" s="677"/>
      <c r="BG9493" s="677"/>
      <c r="BH9493" s="677"/>
      <c r="BI9493" s="677"/>
      <c r="BJ9493" s="677"/>
      <c r="BK9493" s="677"/>
      <c r="BL9493" s="677"/>
      <c r="BM9493" s="677"/>
      <c r="BN9493" s="677"/>
      <c r="BO9493" s="677"/>
      <c r="BP9493" s="677"/>
      <c r="BQ9493" s="677"/>
      <c r="BR9493" s="677"/>
      <c r="BS9493" s="677"/>
      <c r="BT9493" s="677"/>
      <c r="BU9493" s="677"/>
      <c r="BV9493" s="677"/>
      <c r="BW9493" s="677"/>
      <c r="BX9493" s="677"/>
      <c r="BY9493" s="677"/>
      <c r="BZ9493" s="677"/>
      <c r="CA9493" s="677"/>
      <c r="CB9493" s="677"/>
      <c r="CC9493" s="677"/>
      <c r="CD9493" s="677"/>
      <c r="CE9493" s="677"/>
      <c r="CF9493" s="677"/>
      <c r="CG9493" s="677"/>
    </row>
    <row r="9494" spans="1:85">
      <c r="A9494" s="54"/>
      <c r="B9494" s="54"/>
      <c r="C9494" s="54"/>
      <c r="D9494" s="77"/>
      <c r="E9494" s="54"/>
      <c r="F9494" s="54"/>
      <c r="G9494" s="77"/>
      <c r="H9494" s="77"/>
      <c r="I9494" s="525"/>
      <c r="J9494" s="54"/>
      <c r="K9494" s="75" t="s">
        <v>1501</v>
      </c>
      <c r="L9494" s="76">
        <f t="shared" si="500"/>
        <v>0</v>
      </c>
      <c r="M9494" s="76"/>
      <c r="N9494" s="76"/>
      <c r="O9494" s="76"/>
      <c r="P9494" s="76"/>
      <c r="Q9494" s="76"/>
      <c r="R9494" s="76"/>
      <c r="S9494" s="76"/>
      <c r="T9494" s="76"/>
      <c r="U9494" s="76"/>
      <c r="V9494" s="76"/>
      <c r="W9494" s="76"/>
      <c r="X9494" s="76"/>
      <c r="Y9494" s="677"/>
      <c r="Z9494" s="677"/>
      <c r="AA9494" s="677"/>
      <c r="AB9494" s="677"/>
      <c r="AC9494" s="677"/>
      <c r="AD9494" s="677"/>
      <c r="AE9494" s="677"/>
      <c r="AF9494" s="677"/>
      <c r="AG9494" s="677"/>
      <c r="AH9494" s="677"/>
      <c r="AI9494" s="677"/>
      <c r="AJ9494" s="677"/>
      <c r="AK9494" s="677"/>
      <c r="AL9494" s="677"/>
      <c r="AM9494" s="677"/>
      <c r="AN9494" s="677"/>
      <c r="AO9494" s="677"/>
      <c r="AP9494" s="677"/>
      <c r="AQ9494" s="677"/>
      <c r="AR9494" s="677"/>
      <c r="AS9494" s="677"/>
      <c r="AT9494" s="677"/>
      <c r="AU9494" s="677"/>
      <c r="AV9494" s="677"/>
      <c r="AW9494" s="677"/>
      <c r="AX9494" s="677"/>
      <c r="AY9494" s="677"/>
      <c r="AZ9494" s="677"/>
      <c r="BA9494" s="677"/>
      <c r="BB9494" s="677"/>
      <c r="BC9494" s="677"/>
      <c r="BD9494" s="677"/>
      <c r="BE9494" s="677"/>
      <c r="BF9494" s="677"/>
      <c r="BG9494" s="677"/>
      <c r="BH9494" s="677"/>
      <c r="BI9494" s="677"/>
      <c r="BJ9494" s="677"/>
      <c r="BK9494" s="677"/>
      <c r="BL9494" s="677"/>
      <c r="BM9494" s="677"/>
      <c r="BN9494" s="677"/>
      <c r="BO9494" s="677"/>
      <c r="BP9494" s="677"/>
      <c r="BQ9494" s="677"/>
      <c r="BR9494" s="677"/>
      <c r="BS9494" s="677"/>
      <c r="BT9494" s="677"/>
      <c r="BU9494" s="677"/>
      <c r="BV9494" s="677"/>
      <c r="BW9494" s="677"/>
      <c r="BX9494" s="677"/>
      <c r="BY9494" s="677"/>
      <c r="BZ9494" s="677"/>
      <c r="CA9494" s="677"/>
      <c r="CB9494" s="677"/>
      <c r="CC9494" s="677"/>
      <c r="CD9494" s="677"/>
      <c r="CE9494" s="677"/>
      <c r="CF9494" s="677"/>
      <c r="CG9494" s="677"/>
    </row>
    <row r="9495" spans="1:85">
      <c r="A9495" s="54"/>
      <c r="B9495" s="54"/>
      <c r="C9495" s="80"/>
      <c r="D9495" s="81"/>
      <c r="E9495" s="80"/>
      <c r="F9495" s="80"/>
      <c r="G9495" s="81"/>
      <c r="H9495" s="81"/>
      <c r="I9495" s="526"/>
      <c r="J9495" s="80"/>
      <c r="K9495" s="84" t="s">
        <v>1502</v>
      </c>
      <c r="L9495" s="76">
        <f t="shared" si="500"/>
        <v>13</v>
      </c>
      <c r="M9495" s="76">
        <v>4</v>
      </c>
      <c r="N9495" s="76"/>
      <c r="O9495" s="76"/>
      <c r="P9495" s="76"/>
      <c r="Q9495" s="76"/>
      <c r="R9495" s="76"/>
      <c r="S9495" s="76"/>
      <c r="T9495" s="76"/>
      <c r="U9495" s="76"/>
      <c r="V9495" s="76"/>
      <c r="W9495" s="76">
        <v>9</v>
      </c>
      <c r="X9495" s="76"/>
      <c r="Y9495" s="677"/>
      <c r="Z9495" s="677"/>
      <c r="AA9495" s="677"/>
      <c r="AB9495" s="677"/>
      <c r="AC9495" s="677"/>
      <c r="AD9495" s="677"/>
      <c r="AE9495" s="677"/>
      <c r="AF9495" s="677"/>
      <c r="AG9495" s="677"/>
      <c r="AH9495" s="677"/>
      <c r="AI9495" s="677"/>
      <c r="AJ9495" s="677"/>
      <c r="AK9495" s="677"/>
      <c r="AL9495" s="677"/>
      <c r="AM9495" s="677"/>
      <c r="AN9495" s="677"/>
      <c r="AO9495" s="677"/>
      <c r="AP9495" s="677"/>
      <c r="AQ9495" s="677"/>
      <c r="AR9495" s="677"/>
      <c r="AS9495" s="677"/>
      <c r="AT9495" s="677"/>
      <c r="AU9495" s="677"/>
      <c r="AV9495" s="677"/>
      <c r="AW9495" s="677"/>
      <c r="AX9495" s="677"/>
      <c r="AY9495" s="677"/>
      <c r="AZ9495" s="677"/>
      <c r="BA9495" s="677"/>
      <c r="BB9495" s="677"/>
      <c r="BC9495" s="677"/>
      <c r="BD9495" s="677"/>
      <c r="BE9495" s="677"/>
      <c r="BF9495" s="677"/>
      <c r="BG9495" s="677"/>
      <c r="BH9495" s="677"/>
      <c r="BI9495" s="677"/>
      <c r="BJ9495" s="677"/>
      <c r="BK9495" s="677"/>
      <c r="BL9495" s="677"/>
      <c r="BM9495" s="677"/>
      <c r="BN9495" s="677"/>
      <c r="BO9495" s="677"/>
      <c r="BP9495" s="677"/>
      <c r="BQ9495" s="677"/>
      <c r="BR9495" s="677"/>
      <c r="BS9495" s="677"/>
      <c r="BT9495" s="677"/>
      <c r="BU9495" s="677"/>
      <c r="BV9495" s="677"/>
      <c r="BW9495" s="677"/>
      <c r="BX9495" s="677"/>
      <c r="BY9495" s="677"/>
      <c r="BZ9495" s="677"/>
      <c r="CA9495" s="677"/>
      <c r="CB9495" s="677"/>
      <c r="CC9495" s="677"/>
      <c r="CD9495" s="677"/>
      <c r="CE9495" s="677"/>
      <c r="CF9495" s="677"/>
      <c r="CG9495" s="677"/>
    </row>
    <row r="9496" spans="1:85">
      <c r="A9496" s="54"/>
      <c r="B9496" s="54"/>
      <c r="C9496" s="46" t="s">
        <v>33</v>
      </c>
      <c r="D9496" s="58" t="s">
        <v>14341</v>
      </c>
      <c r="E9496" s="97" t="s">
        <v>14342</v>
      </c>
      <c r="F9496" s="46" t="s">
        <v>14343</v>
      </c>
      <c r="G9496" s="58" t="s">
        <v>14344</v>
      </c>
      <c r="H9496" s="58" t="s">
        <v>14345</v>
      </c>
      <c r="I9496" s="524">
        <v>0</v>
      </c>
      <c r="J9496" s="46" t="s">
        <v>1508</v>
      </c>
      <c r="K9496" s="75" t="s">
        <v>1509</v>
      </c>
      <c r="L9496" s="76">
        <f t="shared" si="500"/>
        <v>0</v>
      </c>
      <c r="M9496" s="76"/>
      <c r="N9496" s="76"/>
      <c r="O9496" s="76"/>
      <c r="P9496" s="76"/>
      <c r="Q9496" s="76"/>
      <c r="R9496" s="76"/>
      <c r="S9496" s="76"/>
      <c r="T9496" s="76"/>
      <c r="U9496" s="76"/>
      <c r="V9496" s="76"/>
      <c r="W9496" s="76"/>
      <c r="X9496" s="76"/>
      <c r="Y9496" s="677"/>
      <c r="Z9496" s="677"/>
      <c r="AA9496" s="677"/>
      <c r="AB9496" s="677"/>
      <c r="AC9496" s="677"/>
      <c r="AD9496" s="677"/>
      <c r="AE9496" s="677"/>
      <c r="AF9496" s="677"/>
      <c r="AG9496" s="677"/>
      <c r="AH9496" s="677"/>
      <c r="AI9496" s="677"/>
      <c r="AJ9496" s="677"/>
      <c r="AK9496" s="677"/>
      <c r="AL9496" s="677"/>
      <c r="AM9496" s="677"/>
      <c r="AN9496" s="677"/>
      <c r="AO9496" s="677"/>
      <c r="AP9496" s="677"/>
      <c r="AQ9496" s="677"/>
      <c r="AR9496" s="677"/>
      <c r="AS9496" s="677"/>
      <c r="AT9496" s="677"/>
      <c r="AU9496" s="677"/>
      <c r="AV9496" s="677"/>
      <c r="AW9496" s="677"/>
      <c r="AX9496" s="677"/>
      <c r="AY9496" s="677"/>
      <c r="AZ9496" s="677"/>
      <c r="BA9496" s="677"/>
      <c r="BB9496" s="677"/>
      <c r="BC9496" s="677"/>
      <c r="BD9496" s="677"/>
      <c r="BE9496" s="677"/>
      <c r="BF9496" s="677"/>
      <c r="BG9496" s="677"/>
      <c r="BH9496" s="677"/>
      <c r="BI9496" s="677"/>
      <c r="BJ9496" s="677"/>
      <c r="BK9496" s="677"/>
      <c r="BL9496" s="677"/>
      <c r="BM9496" s="677"/>
      <c r="BN9496" s="677"/>
      <c r="BO9496" s="677"/>
      <c r="BP9496" s="677"/>
      <c r="BQ9496" s="677"/>
      <c r="BR9496" s="677"/>
      <c r="BS9496" s="677"/>
      <c r="BT9496" s="677"/>
      <c r="BU9496" s="677"/>
      <c r="BV9496" s="677"/>
      <c r="BW9496" s="677"/>
      <c r="BX9496" s="677"/>
      <c r="BY9496" s="677"/>
      <c r="BZ9496" s="677"/>
      <c r="CA9496" s="677"/>
      <c r="CB9496" s="677"/>
      <c r="CC9496" s="677"/>
      <c r="CD9496" s="677"/>
      <c r="CE9496" s="677"/>
      <c r="CF9496" s="677"/>
      <c r="CG9496" s="677"/>
    </row>
    <row r="9497" spans="1:85">
      <c r="A9497" s="54"/>
      <c r="B9497" s="54"/>
      <c r="C9497" s="54"/>
      <c r="D9497" s="77"/>
      <c r="E9497" s="54"/>
      <c r="F9497" s="54"/>
      <c r="G9497" s="77"/>
      <c r="H9497" s="77"/>
      <c r="I9497" s="525"/>
      <c r="J9497" s="54"/>
      <c r="K9497" s="75" t="s">
        <v>1501</v>
      </c>
      <c r="L9497" s="76">
        <f t="shared" si="500"/>
        <v>0</v>
      </c>
      <c r="M9497" s="76"/>
      <c r="N9497" s="76"/>
      <c r="O9497" s="76"/>
      <c r="P9497" s="76"/>
      <c r="Q9497" s="76"/>
      <c r="R9497" s="76"/>
      <c r="S9497" s="76"/>
      <c r="T9497" s="76"/>
      <c r="U9497" s="76"/>
      <c r="V9497" s="76"/>
      <c r="W9497" s="76"/>
      <c r="X9497" s="76"/>
      <c r="Y9497" s="677"/>
      <c r="Z9497" s="677"/>
      <c r="AA9497" s="677"/>
      <c r="AB9497" s="677"/>
      <c r="AC9497" s="677"/>
      <c r="AD9497" s="677"/>
      <c r="AE9497" s="677"/>
      <c r="AF9497" s="677"/>
      <c r="AG9497" s="677"/>
      <c r="AH9497" s="677"/>
      <c r="AI9497" s="677"/>
      <c r="AJ9497" s="677"/>
      <c r="AK9497" s="677"/>
      <c r="AL9497" s="677"/>
      <c r="AM9497" s="677"/>
      <c r="AN9497" s="677"/>
      <c r="AO9497" s="677"/>
      <c r="AP9497" s="677"/>
      <c r="AQ9497" s="677"/>
      <c r="AR9497" s="677"/>
      <c r="AS9497" s="677"/>
      <c r="AT9497" s="677"/>
      <c r="AU9497" s="677"/>
      <c r="AV9497" s="677"/>
      <c r="AW9497" s="677"/>
      <c r="AX9497" s="677"/>
      <c r="AY9497" s="677"/>
      <c r="AZ9497" s="677"/>
      <c r="BA9497" s="677"/>
      <c r="BB9497" s="677"/>
      <c r="BC9497" s="677"/>
      <c r="BD9497" s="677"/>
      <c r="BE9497" s="677"/>
      <c r="BF9497" s="677"/>
      <c r="BG9497" s="677"/>
      <c r="BH9497" s="677"/>
      <c r="BI9497" s="677"/>
      <c r="BJ9497" s="677"/>
      <c r="BK9497" s="677"/>
      <c r="BL9497" s="677"/>
      <c r="BM9497" s="677"/>
      <c r="BN9497" s="677"/>
      <c r="BO9497" s="677"/>
      <c r="BP9497" s="677"/>
      <c r="BQ9497" s="677"/>
      <c r="BR9497" s="677"/>
      <c r="BS9497" s="677"/>
      <c r="BT9497" s="677"/>
      <c r="BU9497" s="677"/>
      <c r="BV9497" s="677"/>
      <c r="BW9497" s="677"/>
      <c r="BX9497" s="677"/>
      <c r="BY9497" s="677"/>
      <c r="BZ9497" s="677"/>
      <c r="CA9497" s="677"/>
      <c r="CB9497" s="677"/>
      <c r="CC9497" s="677"/>
      <c r="CD9497" s="677"/>
      <c r="CE9497" s="677"/>
      <c r="CF9497" s="677"/>
      <c r="CG9497" s="677"/>
    </row>
    <row r="9498" spans="1:85">
      <c r="A9498" s="54"/>
      <c r="B9498" s="54"/>
      <c r="C9498" s="80"/>
      <c r="D9498" s="81"/>
      <c r="E9498" s="80"/>
      <c r="F9498" s="80"/>
      <c r="G9498" s="81"/>
      <c r="H9498" s="81"/>
      <c r="I9498" s="526"/>
      <c r="J9498" s="80"/>
      <c r="K9498" s="84" t="s">
        <v>1502</v>
      </c>
      <c r="L9498" s="76">
        <f t="shared" si="500"/>
        <v>5</v>
      </c>
      <c r="M9498" s="76">
        <v>5</v>
      </c>
      <c r="N9498" s="76"/>
      <c r="O9498" s="76"/>
      <c r="P9498" s="76"/>
      <c r="Q9498" s="76"/>
      <c r="R9498" s="76"/>
      <c r="S9498" s="76"/>
      <c r="T9498" s="76"/>
      <c r="U9498" s="76"/>
      <c r="V9498" s="76"/>
      <c r="W9498" s="76"/>
      <c r="X9498" s="76"/>
      <c r="Y9498" s="677"/>
      <c r="Z9498" s="677"/>
      <c r="AA9498" s="677"/>
      <c r="AB9498" s="677"/>
      <c r="AC9498" s="677"/>
      <c r="AD9498" s="677"/>
      <c r="AE9498" s="677"/>
      <c r="AF9498" s="677"/>
      <c r="AG9498" s="677"/>
      <c r="AH9498" s="677"/>
      <c r="AI9498" s="677"/>
      <c r="AJ9498" s="677"/>
      <c r="AK9498" s="677"/>
      <c r="AL9498" s="677"/>
      <c r="AM9498" s="677"/>
      <c r="AN9498" s="677"/>
      <c r="AO9498" s="677"/>
      <c r="AP9498" s="677"/>
      <c r="AQ9498" s="677"/>
      <c r="AR9498" s="677"/>
      <c r="AS9498" s="677"/>
      <c r="AT9498" s="677"/>
      <c r="AU9498" s="677"/>
      <c r="AV9498" s="677"/>
      <c r="AW9498" s="677"/>
      <c r="AX9498" s="677"/>
      <c r="AY9498" s="677"/>
      <c r="AZ9498" s="677"/>
      <c r="BA9498" s="677"/>
      <c r="BB9498" s="677"/>
      <c r="BC9498" s="677"/>
      <c r="BD9498" s="677"/>
      <c r="BE9498" s="677"/>
      <c r="BF9498" s="677"/>
      <c r="BG9498" s="677"/>
      <c r="BH9498" s="677"/>
      <c r="BI9498" s="677"/>
      <c r="BJ9498" s="677"/>
      <c r="BK9498" s="677"/>
      <c r="BL9498" s="677"/>
      <c r="BM9498" s="677"/>
      <c r="BN9498" s="677"/>
      <c r="BO9498" s="677"/>
      <c r="BP9498" s="677"/>
      <c r="BQ9498" s="677"/>
      <c r="BR9498" s="677"/>
      <c r="BS9498" s="677"/>
      <c r="BT9498" s="677"/>
      <c r="BU9498" s="677"/>
      <c r="BV9498" s="677"/>
      <c r="BW9498" s="677"/>
      <c r="BX9498" s="677"/>
      <c r="BY9498" s="677"/>
      <c r="BZ9498" s="677"/>
      <c r="CA9498" s="677"/>
      <c r="CB9498" s="677"/>
      <c r="CC9498" s="677"/>
      <c r="CD9498" s="677"/>
      <c r="CE9498" s="677"/>
      <c r="CF9498" s="677"/>
      <c r="CG9498" s="677"/>
    </row>
    <row r="9499" spans="1:85">
      <c r="A9499" s="54"/>
      <c r="B9499" s="54"/>
      <c r="C9499" s="46" t="s">
        <v>33</v>
      </c>
      <c r="D9499" s="58" t="s">
        <v>14346</v>
      </c>
      <c r="E9499" s="97" t="s">
        <v>14347</v>
      </c>
      <c r="F9499" s="46" t="s">
        <v>14348</v>
      </c>
      <c r="G9499" s="58" t="s">
        <v>14349</v>
      </c>
      <c r="H9499" s="58" t="s">
        <v>14350</v>
      </c>
      <c r="I9499" s="524">
        <v>140386</v>
      </c>
      <c r="J9499" s="46" t="s">
        <v>1508</v>
      </c>
      <c r="K9499" s="75" t="s">
        <v>1509</v>
      </c>
      <c r="L9499" s="76">
        <f t="shared" si="500"/>
        <v>0</v>
      </c>
      <c r="M9499" s="76"/>
      <c r="N9499" s="76"/>
      <c r="O9499" s="76"/>
      <c r="P9499" s="76"/>
      <c r="Q9499" s="76"/>
      <c r="R9499" s="76"/>
      <c r="S9499" s="76"/>
      <c r="T9499" s="76"/>
      <c r="U9499" s="76"/>
      <c r="V9499" s="76"/>
      <c r="W9499" s="76"/>
      <c r="X9499" s="76"/>
      <c r="Y9499" s="677"/>
      <c r="Z9499" s="677"/>
      <c r="AA9499" s="677"/>
      <c r="AB9499" s="677"/>
      <c r="AC9499" s="677"/>
      <c r="AD9499" s="677"/>
      <c r="AE9499" s="677"/>
      <c r="AF9499" s="677"/>
      <c r="AG9499" s="677"/>
      <c r="AH9499" s="677"/>
      <c r="AI9499" s="677"/>
      <c r="AJ9499" s="677"/>
      <c r="AK9499" s="677"/>
      <c r="AL9499" s="677"/>
      <c r="AM9499" s="677"/>
      <c r="AN9499" s="677"/>
      <c r="AO9499" s="677"/>
      <c r="AP9499" s="677"/>
      <c r="AQ9499" s="677"/>
      <c r="AR9499" s="677"/>
      <c r="AS9499" s="677"/>
      <c r="AT9499" s="677"/>
      <c r="AU9499" s="677"/>
      <c r="AV9499" s="677"/>
      <c r="AW9499" s="677"/>
      <c r="AX9499" s="677"/>
      <c r="AY9499" s="677"/>
      <c r="AZ9499" s="677"/>
      <c r="BA9499" s="677"/>
      <c r="BB9499" s="677"/>
      <c r="BC9499" s="677"/>
      <c r="BD9499" s="677"/>
      <c r="BE9499" s="677"/>
      <c r="BF9499" s="677"/>
      <c r="BG9499" s="677"/>
      <c r="BH9499" s="677"/>
      <c r="BI9499" s="677"/>
      <c r="BJ9499" s="677"/>
      <c r="BK9499" s="677"/>
      <c r="BL9499" s="677"/>
      <c r="BM9499" s="677"/>
      <c r="BN9499" s="677"/>
      <c r="BO9499" s="677"/>
      <c r="BP9499" s="677"/>
      <c r="BQ9499" s="677"/>
      <c r="BR9499" s="677"/>
      <c r="BS9499" s="677"/>
      <c r="BT9499" s="677"/>
      <c r="BU9499" s="677"/>
      <c r="BV9499" s="677"/>
      <c r="BW9499" s="677"/>
      <c r="BX9499" s="677"/>
      <c r="BY9499" s="677"/>
      <c r="BZ9499" s="677"/>
      <c r="CA9499" s="677"/>
      <c r="CB9499" s="677"/>
      <c r="CC9499" s="677"/>
      <c r="CD9499" s="677"/>
      <c r="CE9499" s="677"/>
      <c r="CF9499" s="677"/>
      <c r="CG9499" s="677"/>
    </row>
    <row r="9500" spans="1:85">
      <c r="A9500" s="54"/>
      <c r="B9500" s="54"/>
      <c r="C9500" s="54"/>
      <c r="D9500" s="77"/>
      <c r="E9500" s="54"/>
      <c r="F9500" s="54"/>
      <c r="G9500" s="77"/>
      <c r="H9500" s="77"/>
      <c r="I9500" s="525"/>
      <c r="J9500" s="54"/>
      <c r="K9500" s="75" t="s">
        <v>1501</v>
      </c>
      <c r="L9500" s="76">
        <f t="shared" si="500"/>
        <v>0</v>
      </c>
      <c r="M9500" s="76"/>
      <c r="N9500" s="76"/>
      <c r="O9500" s="76"/>
      <c r="P9500" s="76"/>
      <c r="Q9500" s="76"/>
      <c r="R9500" s="76"/>
      <c r="S9500" s="76"/>
      <c r="T9500" s="76"/>
      <c r="U9500" s="76"/>
      <c r="V9500" s="76"/>
      <c r="W9500" s="76"/>
      <c r="X9500" s="76"/>
      <c r="Y9500" s="677"/>
      <c r="Z9500" s="677"/>
      <c r="AA9500" s="677"/>
      <c r="AB9500" s="677"/>
      <c r="AC9500" s="677"/>
      <c r="AD9500" s="677"/>
      <c r="AE9500" s="677"/>
      <c r="AF9500" s="677"/>
      <c r="AG9500" s="677"/>
      <c r="AH9500" s="677"/>
      <c r="AI9500" s="677"/>
      <c r="AJ9500" s="677"/>
      <c r="AK9500" s="677"/>
      <c r="AL9500" s="677"/>
      <c r="AM9500" s="677"/>
      <c r="AN9500" s="677"/>
      <c r="AO9500" s="677"/>
      <c r="AP9500" s="677"/>
      <c r="AQ9500" s="677"/>
      <c r="AR9500" s="677"/>
      <c r="AS9500" s="677"/>
      <c r="AT9500" s="677"/>
      <c r="AU9500" s="677"/>
      <c r="AV9500" s="677"/>
      <c r="AW9500" s="677"/>
      <c r="AX9500" s="677"/>
      <c r="AY9500" s="677"/>
      <c r="AZ9500" s="677"/>
      <c r="BA9500" s="677"/>
      <c r="BB9500" s="677"/>
      <c r="BC9500" s="677"/>
      <c r="BD9500" s="677"/>
      <c r="BE9500" s="677"/>
      <c r="BF9500" s="677"/>
      <c r="BG9500" s="677"/>
      <c r="BH9500" s="677"/>
      <c r="BI9500" s="677"/>
      <c r="BJ9500" s="677"/>
      <c r="BK9500" s="677"/>
      <c r="BL9500" s="677"/>
      <c r="BM9500" s="677"/>
      <c r="BN9500" s="677"/>
      <c r="BO9500" s="677"/>
      <c r="BP9500" s="677"/>
      <c r="BQ9500" s="677"/>
      <c r="BR9500" s="677"/>
      <c r="BS9500" s="677"/>
      <c r="BT9500" s="677"/>
      <c r="BU9500" s="677"/>
      <c r="BV9500" s="677"/>
      <c r="BW9500" s="677"/>
      <c r="BX9500" s="677"/>
      <c r="BY9500" s="677"/>
      <c r="BZ9500" s="677"/>
      <c r="CA9500" s="677"/>
      <c r="CB9500" s="677"/>
      <c r="CC9500" s="677"/>
      <c r="CD9500" s="677"/>
      <c r="CE9500" s="677"/>
      <c r="CF9500" s="677"/>
      <c r="CG9500" s="677"/>
    </row>
    <row r="9501" spans="1:85">
      <c r="A9501" s="54"/>
      <c r="B9501" s="54"/>
      <c r="C9501" s="80"/>
      <c r="D9501" s="81"/>
      <c r="E9501" s="80"/>
      <c r="F9501" s="80"/>
      <c r="G9501" s="81"/>
      <c r="H9501" s="81"/>
      <c r="I9501" s="526"/>
      <c r="J9501" s="80"/>
      <c r="K9501" s="84" t="s">
        <v>1502</v>
      </c>
      <c r="L9501" s="76">
        <f t="shared" si="500"/>
        <v>39</v>
      </c>
      <c r="M9501" s="76">
        <v>33</v>
      </c>
      <c r="N9501" s="76"/>
      <c r="O9501" s="76"/>
      <c r="P9501" s="76"/>
      <c r="Q9501" s="76"/>
      <c r="R9501" s="76"/>
      <c r="S9501" s="76"/>
      <c r="T9501" s="76"/>
      <c r="U9501" s="76"/>
      <c r="V9501" s="76"/>
      <c r="W9501" s="76">
        <v>6</v>
      </c>
      <c r="X9501" s="76"/>
      <c r="Y9501" s="677"/>
      <c r="Z9501" s="677"/>
      <c r="AA9501" s="677"/>
      <c r="AB9501" s="677"/>
      <c r="AC9501" s="677"/>
      <c r="AD9501" s="677"/>
      <c r="AE9501" s="677"/>
      <c r="AF9501" s="677"/>
      <c r="AG9501" s="677"/>
      <c r="AH9501" s="677"/>
      <c r="AI9501" s="677"/>
      <c r="AJ9501" s="677"/>
      <c r="AK9501" s="677"/>
      <c r="AL9501" s="677"/>
      <c r="AM9501" s="677"/>
      <c r="AN9501" s="677"/>
      <c r="AO9501" s="677"/>
      <c r="AP9501" s="677"/>
      <c r="AQ9501" s="677"/>
      <c r="AR9501" s="677"/>
      <c r="AS9501" s="677"/>
      <c r="AT9501" s="677"/>
      <c r="AU9501" s="677"/>
      <c r="AV9501" s="677"/>
      <c r="AW9501" s="677"/>
      <c r="AX9501" s="677"/>
      <c r="AY9501" s="677"/>
      <c r="AZ9501" s="677"/>
      <c r="BA9501" s="677"/>
      <c r="BB9501" s="677"/>
      <c r="BC9501" s="677"/>
      <c r="BD9501" s="677"/>
      <c r="BE9501" s="677"/>
      <c r="BF9501" s="677"/>
      <c r="BG9501" s="677"/>
      <c r="BH9501" s="677"/>
      <c r="BI9501" s="677"/>
      <c r="BJ9501" s="677"/>
      <c r="BK9501" s="677"/>
      <c r="BL9501" s="677"/>
      <c r="BM9501" s="677"/>
      <c r="BN9501" s="677"/>
      <c r="BO9501" s="677"/>
      <c r="BP9501" s="677"/>
      <c r="BQ9501" s="677"/>
      <c r="BR9501" s="677"/>
      <c r="BS9501" s="677"/>
      <c r="BT9501" s="677"/>
      <c r="BU9501" s="677"/>
      <c r="BV9501" s="677"/>
      <c r="BW9501" s="677"/>
      <c r="BX9501" s="677"/>
      <c r="BY9501" s="677"/>
      <c r="BZ9501" s="677"/>
      <c r="CA9501" s="677"/>
      <c r="CB9501" s="677"/>
      <c r="CC9501" s="677"/>
      <c r="CD9501" s="677"/>
      <c r="CE9501" s="677"/>
      <c r="CF9501" s="677"/>
      <c r="CG9501" s="677"/>
    </row>
    <row r="9502" spans="1:85">
      <c r="A9502" s="54"/>
      <c r="B9502" s="54"/>
      <c r="C9502" s="46" t="s">
        <v>33</v>
      </c>
      <c r="D9502" s="58" t="s">
        <v>14351</v>
      </c>
      <c r="E9502" s="97" t="s">
        <v>14352</v>
      </c>
      <c r="F9502" s="46" t="s">
        <v>14353</v>
      </c>
      <c r="G9502" s="58" t="s">
        <v>14354</v>
      </c>
      <c r="H9502" s="58" t="s">
        <v>14355</v>
      </c>
      <c r="I9502" s="524">
        <v>3229</v>
      </c>
      <c r="J9502" s="46" t="s">
        <v>1508</v>
      </c>
      <c r="K9502" s="75" t="s">
        <v>1509</v>
      </c>
      <c r="L9502" s="76">
        <f t="shared" si="500"/>
        <v>0</v>
      </c>
      <c r="M9502" s="76"/>
      <c r="N9502" s="76"/>
      <c r="O9502" s="76"/>
      <c r="P9502" s="76"/>
      <c r="Q9502" s="76"/>
      <c r="R9502" s="76"/>
      <c r="S9502" s="76"/>
      <c r="T9502" s="76"/>
      <c r="U9502" s="76"/>
      <c r="V9502" s="76"/>
      <c r="W9502" s="76"/>
      <c r="X9502" s="76"/>
      <c r="Y9502" s="677"/>
      <c r="Z9502" s="677"/>
      <c r="AA9502" s="677"/>
      <c r="AB9502" s="677"/>
      <c r="AC9502" s="677"/>
      <c r="AD9502" s="677"/>
      <c r="AE9502" s="677"/>
      <c r="AF9502" s="677"/>
      <c r="AG9502" s="677"/>
      <c r="AH9502" s="677"/>
      <c r="AI9502" s="677"/>
      <c r="AJ9502" s="677"/>
      <c r="AK9502" s="677"/>
      <c r="AL9502" s="677"/>
      <c r="AM9502" s="677"/>
      <c r="AN9502" s="677"/>
      <c r="AO9502" s="677"/>
      <c r="AP9502" s="677"/>
      <c r="AQ9502" s="677"/>
      <c r="AR9502" s="677"/>
      <c r="AS9502" s="677"/>
      <c r="AT9502" s="677"/>
      <c r="AU9502" s="677"/>
      <c r="AV9502" s="677"/>
      <c r="AW9502" s="677"/>
      <c r="AX9502" s="677"/>
      <c r="AY9502" s="677"/>
      <c r="AZ9502" s="677"/>
      <c r="BA9502" s="677"/>
      <c r="BB9502" s="677"/>
      <c r="BC9502" s="677"/>
      <c r="BD9502" s="677"/>
      <c r="BE9502" s="677"/>
      <c r="BF9502" s="677"/>
      <c r="BG9502" s="677"/>
      <c r="BH9502" s="677"/>
      <c r="BI9502" s="677"/>
      <c r="BJ9502" s="677"/>
      <c r="BK9502" s="677"/>
      <c r="BL9502" s="677"/>
      <c r="BM9502" s="677"/>
      <c r="BN9502" s="677"/>
      <c r="BO9502" s="677"/>
      <c r="BP9502" s="677"/>
      <c r="BQ9502" s="677"/>
      <c r="BR9502" s="677"/>
      <c r="BS9502" s="677"/>
      <c r="BT9502" s="677"/>
      <c r="BU9502" s="677"/>
      <c r="BV9502" s="677"/>
      <c r="BW9502" s="677"/>
      <c r="BX9502" s="677"/>
      <c r="BY9502" s="677"/>
      <c r="BZ9502" s="677"/>
      <c r="CA9502" s="677"/>
      <c r="CB9502" s="677"/>
      <c r="CC9502" s="677"/>
      <c r="CD9502" s="677"/>
      <c r="CE9502" s="677"/>
      <c r="CF9502" s="677"/>
      <c r="CG9502" s="677"/>
    </row>
    <row r="9503" spans="1:85">
      <c r="A9503" s="54"/>
      <c r="B9503" s="54"/>
      <c r="C9503" s="54"/>
      <c r="D9503" s="77"/>
      <c r="E9503" s="54"/>
      <c r="F9503" s="54"/>
      <c r="G9503" s="77"/>
      <c r="H9503" s="77"/>
      <c r="I9503" s="525"/>
      <c r="J9503" s="54"/>
      <c r="K9503" s="75" t="s">
        <v>1501</v>
      </c>
      <c r="L9503" s="76">
        <f t="shared" si="500"/>
        <v>0</v>
      </c>
      <c r="M9503" s="76"/>
      <c r="N9503" s="76"/>
      <c r="O9503" s="76"/>
      <c r="P9503" s="76"/>
      <c r="Q9503" s="76"/>
      <c r="R9503" s="76"/>
      <c r="S9503" s="76"/>
      <c r="T9503" s="76"/>
      <c r="U9503" s="76"/>
      <c r="V9503" s="76"/>
      <c r="W9503" s="76"/>
      <c r="X9503" s="76"/>
      <c r="Y9503" s="677"/>
      <c r="Z9503" s="677"/>
      <c r="AA9503" s="677"/>
      <c r="AB9503" s="677"/>
      <c r="AC9503" s="677"/>
      <c r="AD9503" s="677"/>
      <c r="AE9503" s="677"/>
      <c r="AF9503" s="677"/>
      <c r="AG9503" s="677"/>
      <c r="AH9503" s="677"/>
      <c r="AI9503" s="677"/>
      <c r="AJ9503" s="677"/>
      <c r="AK9503" s="677"/>
      <c r="AL9503" s="677"/>
      <c r="AM9503" s="677"/>
      <c r="AN9503" s="677"/>
      <c r="AO9503" s="677"/>
      <c r="AP9503" s="677"/>
      <c r="AQ9503" s="677"/>
      <c r="AR9503" s="677"/>
      <c r="AS9503" s="677"/>
      <c r="AT9503" s="677"/>
      <c r="AU9503" s="677"/>
      <c r="AV9503" s="677"/>
      <c r="AW9503" s="677"/>
      <c r="AX9503" s="677"/>
      <c r="AY9503" s="677"/>
      <c r="AZ9503" s="677"/>
      <c r="BA9503" s="677"/>
      <c r="BB9503" s="677"/>
      <c r="BC9503" s="677"/>
      <c r="BD9503" s="677"/>
      <c r="BE9503" s="677"/>
      <c r="BF9503" s="677"/>
      <c r="BG9503" s="677"/>
      <c r="BH9503" s="677"/>
      <c r="BI9503" s="677"/>
      <c r="BJ9503" s="677"/>
      <c r="BK9503" s="677"/>
      <c r="BL9503" s="677"/>
      <c r="BM9503" s="677"/>
      <c r="BN9503" s="677"/>
      <c r="BO9503" s="677"/>
      <c r="BP9503" s="677"/>
      <c r="BQ9503" s="677"/>
      <c r="BR9503" s="677"/>
      <c r="BS9503" s="677"/>
      <c r="BT9503" s="677"/>
      <c r="BU9503" s="677"/>
      <c r="BV9503" s="677"/>
      <c r="BW9503" s="677"/>
      <c r="BX9503" s="677"/>
      <c r="BY9503" s="677"/>
      <c r="BZ9503" s="677"/>
      <c r="CA9503" s="677"/>
      <c r="CB9503" s="677"/>
      <c r="CC9503" s="677"/>
      <c r="CD9503" s="677"/>
      <c r="CE9503" s="677"/>
      <c r="CF9503" s="677"/>
      <c r="CG9503" s="677"/>
    </row>
    <row r="9504" spans="1:85">
      <c r="A9504" s="54"/>
      <c r="B9504" s="54"/>
      <c r="C9504" s="80"/>
      <c r="D9504" s="81"/>
      <c r="E9504" s="80"/>
      <c r="F9504" s="80"/>
      <c r="G9504" s="81"/>
      <c r="H9504" s="81"/>
      <c r="I9504" s="526"/>
      <c r="J9504" s="80"/>
      <c r="K9504" s="84" t="s">
        <v>1502</v>
      </c>
      <c r="L9504" s="76">
        <f t="shared" si="500"/>
        <v>2</v>
      </c>
      <c r="M9504" s="76"/>
      <c r="N9504" s="76"/>
      <c r="O9504" s="76"/>
      <c r="P9504" s="76"/>
      <c r="Q9504" s="76"/>
      <c r="R9504" s="76"/>
      <c r="S9504" s="76"/>
      <c r="T9504" s="76"/>
      <c r="U9504" s="76"/>
      <c r="V9504" s="76"/>
      <c r="W9504" s="76">
        <v>2</v>
      </c>
      <c r="X9504" s="76"/>
      <c r="Y9504" s="677"/>
      <c r="Z9504" s="677"/>
      <c r="AA9504" s="677"/>
      <c r="AB9504" s="677"/>
      <c r="AC9504" s="677"/>
      <c r="AD9504" s="677"/>
      <c r="AE9504" s="677"/>
      <c r="AF9504" s="677"/>
      <c r="AG9504" s="677"/>
      <c r="AH9504" s="677"/>
      <c r="AI9504" s="677"/>
      <c r="AJ9504" s="677"/>
      <c r="AK9504" s="677"/>
      <c r="AL9504" s="677"/>
      <c r="AM9504" s="677"/>
      <c r="AN9504" s="677"/>
      <c r="AO9504" s="677"/>
      <c r="AP9504" s="677"/>
      <c r="AQ9504" s="677"/>
      <c r="AR9504" s="677"/>
      <c r="AS9504" s="677"/>
      <c r="AT9504" s="677"/>
      <c r="AU9504" s="677"/>
      <c r="AV9504" s="677"/>
      <c r="AW9504" s="677"/>
      <c r="AX9504" s="677"/>
      <c r="AY9504" s="677"/>
      <c r="AZ9504" s="677"/>
      <c r="BA9504" s="677"/>
      <c r="BB9504" s="677"/>
      <c r="BC9504" s="677"/>
      <c r="BD9504" s="677"/>
      <c r="BE9504" s="677"/>
      <c r="BF9504" s="677"/>
      <c r="BG9504" s="677"/>
      <c r="BH9504" s="677"/>
      <c r="BI9504" s="677"/>
      <c r="BJ9504" s="677"/>
      <c r="BK9504" s="677"/>
      <c r="BL9504" s="677"/>
      <c r="BM9504" s="677"/>
      <c r="BN9504" s="677"/>
      <c r="BO9504" s="677"/>
      <c r="BP9504" s="677"/>
      <c r="BQ9504" s="677"/>
      <c r="BR9504" s="677"/>
      <c r="BS9504" s="677"/>
      <c r="BT9504" s="677"/>
      <c r="BU9504" s="677"/>
      <c r="BV9504" s="677"/>
      <c r="BW9504" s="677"/>
      <c r="BX9504" s="677"/>
      <c r="BY9504" s="677"/>
      <c r="BZ9504" s="677"/>
      <c r="CA9504" s="677"/>
      <c r="CB9504" s="677"/>
      <c r="CC9504" s="677"/>
      <c r="CD9504" s="677"/>
      <c r="CE9504" s="677"/>
      <c r="CF9504" s="677"/>
      <c r="CG9504" s="677"/>
    </row>
    <row r="9505" spans="1:85">
      <c r="A9505" s="54"/>
      <c r="B9505" s="54"/>
      <c r="C9505" s="46" t="s">
        <v>33</v>
      </c>
      <c r="D9505" s="58" t="s">
        <v>14356</v>
      </c>
      <c r="E9505" s="97" t="s">
        <v>14357</v>
      </c>
      <c r="F9505" s="46" t="s">
        <v>14358</v>
      </c>
      <c r="G9505" s="58" t="s">
        <v>14359</v>
      </c>
      <c r="H9505" s="58" t="s">
        <v>14360</v>
      </c>
      <c r="I9505" s="524">
        <v>0</v>
      </c>
      <c r="J9505" s="46" t="s">
        <v>1508</v>
      </c>
      <c r="K9505" s="75" t="s">
        <v>1509</v>
      </c>
      <c r="L9505" s="76">
        <f t="shared" si="500"/>
        <v>0</v>
      </c>
      <c r="M9505" s="76"/>
      <c r="N9505" s="76"/>
      <c r="O9505" s="76"/>
      <c r="P9505" s="76"/>
      <c r="Q9505" s="76"/>
      <c r="R9505" s="76"/>
      <c r="S9505" s="76"/>
      <c r="T9505" s="76"/>
      <c r="U9505" s="76"/>
      <c r="V9505" s="76"/>
      <c r="W9505" s="76"/>
      <c r="X9505" s="76"/>
      <c r="Y9505" s="677"/>
      <c r="Z9505" s="677"/>
      <c r="AA9505" s="677"/>
      <c r="AB9505" s="677"/>
      <c r="AC9505" s="677"/>
      <c r="AD9505" s="677"/>
      <c r="AE9505" s="677"/>
      <c r="AF9505" s="677"/>
      <c r="AG9505" s="677"/>
      <c r="AH9505" s="677"/>
      <c r="AI9505" s="677"/>
      <c r="AJ9505" s="677"/>
      <c r="AK9505" s="677"/>
      <c r="AL9505" s="677"/>
      <c r="AM9505" s="677"/>
      <c r="AN9505" s="677"/>
      <c r="AO9505" s="677"/>
      <c r="AP9505" s="677"/>
      <c r="AQ9505" s="677"/>
      <c r="AR9505" s="677"/>
      <c r="AS9505" s="677"/>
      <c r="AT9505" s="677"/>
      <c r="AU9505" s="677"/>
      <c r="AV9505" s="677"/>
      <c r="AW9505" s="677"/>
      <c r="AX9505" s="677"/>
      <c r="AY9505" s="677"/>
      <c r="AZ9505" s="677"/>
      <c r="BA9505" s="677"/>
      <c r="BB9505" s="677"/>
      <c r="BC9505" s="677"/>
      <c r="BD9505" s="677"/>
      <c r="BE9505" s="677"/>
      <c r="BF9505" s="677"/>
      <c r="BG9505" s="677"/>
      <c r="BH9505" s="677"/>
      <c r="BI9505" s="677"/>
      <c r="BJ9505" s="677"/>
      <c r="BK9505" s="677"/>
      <c r="BL9505" s="677"/>
      <c r="BM9505" s="677"/>
      <c r="BN9505" s="677"/>
      <c r="BO9505" s="677"/>
      <c r="BP9505" s="677"/>
      <c r="BQ9505" s="677"/>
      <c r="BR9505" s="677"/>
      <c r="BS9505" s="677"/>
      <c r="BT9505" s="677"/>
      <c r="BU9505" s="677"/>
      <c r="BV9505" s="677"/>
      <c r="BW9505" s="677"/>
      <c r="BX9505" s="677"/>
      <c r="BY9505" s="677"/>
      <c r="BZ9505" s="677"/>
      <c r="CA9505" s="677"/>
      <c r="CB9505" s="677"/>
      <c r="CC9505" s="677"/>
      <c r="CD9505" s="677"/>
      <c r="CE9505" s="677"/>
      <c r="CF9505" s="677"/>
      <c r="CG9505" s="677"/>
    </row>
    <row r="9506" spans="1:85">
      <c r="A9506" s="54"/>
      <c r="B9506" s="54"/>
      <c r="C9506" s="54"/>
      <c r="D9506" s="77"/>
      <c r="E9506" s="54"/>
      <c r="F9506" s="54"/>
      <c r="G9506" s="77"/>
      <c r="H9506" s="77"/>
      <c r="I9506" s="525"/>
      <c r="J9506" s="54"/>
      <c r="K9506" s="75" t="s">
        <v>1501</v>
      </c>
      <c r="L9506" s="76">
        <f t="shared" si="500"/>
        <v>0</v>
      </c>
      <c r="M9506" s="76"/>
      <c r="N9506" s="76"/>
      <c r="O9506" s="76"/>
      <c r="P9506" s="76"/>
      <c r="Q9506" s="76"/>
      <c r="R9506" s="76"/>
      <c r="S9506" s="76"/>
      <c r="T9506" s="76"/>
      <c r="U9506" s="76"/>
      <c r="V9506" s="76"/>
      <c r="W9506" s="76"/>
      <c r="X9506" s="76"/>
      <c r="Y9506" s="677"/>
      <c r="Z9506" s="677"/>
      <c r="AA9506" s="677"/>
      <c r="AB9506" s="677"/>
      <c r="AC9506" s="677"/>
      <c r="AD9506" s="677"/>
      <c r="AE9506" s="677"/>
      <c r="AF9506" s="677"/>
      <c r="AG9506" s="677"/>
      <c r="AH9506" s="677"/>
      <c r="AI9506" s="677"/>
      <c r="AJ9506" s="677"/>
      <c r="AK9506" s="677"/>
      <c r="AL9506" s="677"/>
      <c r="AM9506" s="677"/>
      <c r="AN9506" s="677"/>
      <c r="AO9506" s="677"/>
      <c r="AP9506" s="677"/>
      <c r="AQ9506" s="677"/>
      <c r="AR9506" s="677"/>
      <c r="AS9506" s="677"/>
      <c r="AT9506" s="677"/>
      <c r="AU9506" s="677"/>
      <c r="AV9506" s="677"/>
      <c r="AW9506" s="677"/>
      <c r="AX9506" s="677"/>
      <c r="AY9506" s="677"/>
      <c r="AZ9506" s="677"/>
      <c r="BA9506" s="677"/>
      <c r="BB9506" s="677"/>
      <c r="BC9506" s="677"/>
      <c r="BD9506" s="677"/>
      <c r="BE9506" s="677"/>
      <c r="BF9506" s="677"/>
      <c r="BG9506" s="677"/>
      <c r="BH9506" s="677"/>
      <c r="BI9506" s="677"/>
      <c r="BJ9506" s="677"/>
      <c r="BK9506" s="677"/>
      <c r="BL9506" s="677"/>
      <c r="BM9506" s="677"/>
      <c r="BN9506" s="677"/>
      <c r="BO9506" s="677"/>
      <c r="BP9506" s="677"/>
      <c r="BQ9506" s="677"/>
      <c r="BR9506" s="677"/>
      <c r="BS9506" s="677"/>
      <c r="BT9506" s="677"/>
      <c r="BU9506" s="677"/>
      <c r="BV9506" s="677"/>
      <c r="BW9506" s="677"/>
      <c r="BX9506" s="677"/>
      <c r="BY9506" s="677"/>
      <c r="BZ9506" s="677"/>
      <c r="CA9506" s="677"/>
      <c r="CB9506" s="677"/>
      <c r="CC9506" s="677"/>
      <c r="CD9506" s="677"/>
      <c r="CE9506" s="677"/>
      <c r="CF9506" s="677"/>
      <c r="CG9506" s="677"/>
    </row>
    <row r="9507" spans="1:85">
      <c r="A9507" s="54"/>
      <c r="B9507" s="54"/>
      <c r="C9507" s="80"/>
      <c r="D9507" s="81"/>
      <c r="E9507" s="80"/>
      <c r="F9507" s="80"/>
      <c r="G9507" s="81"/>
      <c r="H9507" s="81"/>
      <c r="I9507" s="526"/>
      <c r="J9507" s="80"/>
      <c r="K9507" s="84" t="s">
        <v>1502</v>
      </c>
      <c r="L9507" s="76">
        <f t="shared" si="500"/>
        <v>5</v>
      </c>
      <c r="M9507" s="76"/>
      <c r="N9507" s="76"/>
      <c r="O9507" s="76"/>
      <c r="P9507" s="76"/>
      <c r="Q9507" s="76"/>
      <c r="R9507" s="76"/>
      <c r="S9507" s="76"/>
      <c r="T9507" s="76"/>
      <c r="U9507" s="76"/>
      <c r="V9507" s="76"/>
      <c r="W9507" s="76">
        <v>5</v>
      </c>
      <c r="X9507" s="76"/>
      <c r="Y9507" s="677"/>
      <c r="Z9507" s="677"/>
      <c r="AA9507" s="677"/>
      <c r="AB9507" s="677"/>
      <c r="AC9507" s="677"/>
      <c r="AD9507" s="677"/>
      <c r="AE9507" s="677"/>
      <c r="AF9507" s="677"/>
      <c r="AG9507" s="677"/>
      <c r="AH9507" s="677"/>
      <c r="AI9507" s="677"/>
      <c r="AJ9507" s="677"/>
      <c r="AK9507" s="677"/>
      <c r="AL9507" s="677"/>
      <c r="AM9507" s="677"/>
      <c r="AN9507" s="677"/>
      <c r="AO9507" s="677"/>
      <c r="AP9507" s="677"/>
      <c r="AQ9507" s="677"/>
      <c r="AR9507" s="677"/>
      <c r="AS9507" s="677"/>
      <c r="AT9507" s="677"/>
      <c r="AU9507" s="677"/>
      <c r="AV9507" s="677"/>
      <c r="AW9507" s="677"/>
      <c r="AX9507" s="677"/>
      <c r="AY9507" s="677"/>
      <c r="AZ9507" s="677"/>
      <c r="BA9507" s="677"/>
      <c r="BB9507" s="677"/>
      <c r="BC9507" s="677"/>
      <c r="BD9507" s="677"/>
      <c r="BE9507" s="677"/>
      <c r="BF9507" s="677"/>
      <c r="BG9507" s="677"/>
      <c r="BH9507" s="677"/>
      <c r="BI9507" s="677"/>
      <c r="BJ9507" s="677"/>
      <c r="BK9507" s="677"/>
      <c r="BL9507" s="677"/>
      <c r="BM9507" s="677"/>
      <c r="BN9507" s="677"/>
      <c r="BO9507" s="677"/>
      <c r="BP9507" s="677"/>
      <c r="BQ9507" s="677"/>
      <c r="BR9507" s="677"/>
      <c r="BS9507" s="677"/>
      <c r="BT9507" s="677"/>
      <c r="BU9507" s="677"/>
      <c r="BV9507" s="677"/>
      <c r="BW9507" s="677"/>
      <c r="BX9507" s="677"/>
      <c r="BY9507" s="677"/>
      <c r="BZ9507" s="677"/>
      <c r="CA9507" s="677"/>
      <c r="CB9507" s="677"/>
      <c r="CC9507" s="677"/>
      <c r="CD9507" s="677"/>
      <c r="CE9507" s="677"/>
      <c r="CF9507" s="677"/>
      <c r="CG9507" s="677"/>
    </row>
    <row r="9508" spans="1:85">
      <c r="A9508" s="54"/>
      <c r="B9508" s="54"/>
      <c r="C9508" s="46" t="s">
        <v>33</v>
      </c>
      <c r="D9508" s="58" t="s">
        <v>14361</v>
      </c>
      <c r="E9508" s="97" t="s">
        <v>14362</v>
      </c>
      <c r="F9508" s="46" t="s">
        <v>14363</v>
      </c>
      <c r="G9508" s="58" t="s">
        <v>14364</v>
      </c>
      <c r="H9508" s="58" t="s">
        <v>14365</v>
      </c>
      <c r="I9508" s="524">
        <v>21147</v>
      </c>
      <c r="J9508" s="46" t="s">
        <v>1508</v>
      </c>
      <c r="K9508" s="75" t="s">
        <v>1509</v>
      </c>
      <c r="L9508" s="76">
        <f t="shared" si="500"/>
        <v>0</v>
      </c>
      <c r="M9508" s="76"/>
      <c r="N9508" s="76"/>
      <c r="O9508" s="76"/>
      <c r="P9508" s="76"/>
      <c r="Q9508" s="76"/>
      <c r="R9508" s="76"/>
      <c r="S9508" s="76"/>
      <c r="T9508" s="76"/>
      <c r="U9508" s="76"/>
      <c r="V9508" s="76"/>
      <c r="W9508" s="76"/>
      <c r="X9508" s="76"/>
      <c r="Y9508" s="677"/>
      <c r="Z9508" s="677"/>
      <c r="AA9508" s="677"/>
      <c r="AB9508" s="677"/>
      <c r="AC9508" s="677"/>
      <c r="AD9508" s="677"/>
      <c r="AE9508" s="677"/>
      <c r="AF9508" s="677"/>
      <c r="AG9508" s="677"/>
      <c r="AH9508" s="677"/>
      <c r="AI9508" s="677"/>
      <c r="AJ9508" s="677"/>
      <c r="AK9508" s="677"/>
      <c r="AL9508" s="677"/>
      <c r="AM9508" s="677"/>
      <c r="AN9508" s="677"/>
      <c r="AO9508" s="677"/>
      <c r="AP9508" s="677"/>
      <c r="AQ9508" s="677"/>
      <c r="AR9508" s="677"/>
      <c r="AS9508" s="677"/>
      <c r="AT9508" s="677"/>
      <c r="AU9508" s="677"/>
      <c r="AV9508" s="677"/>
      <c r="AW9508" s="677"/>
      <c r="AX9508" s="677"/>
      <c r="AY9508" s="677"/>
      <c r="AZ9508" s="677"/>
      <c r="BA9508" s="677"/>
      <c r="BB9508" s="677"/>
      <c r="BC9508" s="677"/>
      <c r="BD9508" s="677"/>
      <c r="BE9508" s="677"/>
      <c r="BF9508" s="677"/>
      <c r="BG9508" s="677"/>
      <c r="BH9508" s="677"/>
      <c r="BI9508" s="677"/>
      <c r="BJ9508" s="677"/>
      <c r="BK9508" s="677"/>
      <c r="BL9508" s="677"/>
      <c r="BM9508" s="677"/>
      <c r="BN9508" s="677"/>
      <c r="BO9508" s="677"/>
      <c r="BP9508" s="677"/>
      <c r="BQ9508" s="677"/>
      <c r="BR9508" s="677"/>
      <c r="BS9508" s="677"/>
      <c r="BT9508" s="677"/>
      <c r="BU9508" s="677"/>
      <c r="BV9508" s="677"/>
      <c r="BW9508" s="677"/>
      <c r="BX9508" s="677"/>
      <c r="BY9508" s="677"/>
      <c r="BZ9508" s="677"/>
      <c r="CA9508" s="677"/>
      <c r="CB9508" s="677"/>
      <c r="CC9508" s="677"/>
      <c r="CD9508" s="677"/>
      <c r="CE9508" s="677"/>
      <c r="CF9508" s="677"/>
      <c r="CG9508" s="677"/>
    </row>
    <row r="9509" spans="1:85">
      <c r="A9509" s="54"/>
      <c r="B9509" s="54"/>
      <c r="C9509" s="54"/>
      <c r="D9509" s="77"/>
      <c r="E9509" s="54"/>
      <c r="F9509" s="54"/>
      <c r="G9509" s="77"/>
      <c r="H9509" s="77"/>
      <c r="I9509" s="525"/>
      <c r="J9509" s="54"/>
      <c r="K9509" s="75" t="s">
        <v>1501</v>
      </c>
      <c r="L9509" s="76">
        <f t="shared" si="500"/>
        <v>0</v>
      </c>
      <c r="M9509" s="76"/>
      <c r="N9509" s="76"/>
      <c r="O9509" s="76"/>
      <c r="P9509" s="76"/>
      <c r="Q9509" s="76"/>
      <c r="R9509" s="76"/>
      <c r="S9509" s="76"/>
      <c r="T9509" s="76"/>
      <c r="U9509" s="76"/>
      <c r="V9509" s="76"/>
      <c r="W9509" s="76"/>
      <c r="X9509" s="76"/>
      <c r="Y9509" s="677"/>
      <c r="Z9509" s="677"/>
      <c r="AA9509" s="677"/>
      <c r="AB9509" s="677"/>
      <c r="AC9509" s="677"/>
      <c r="AD9509" s="677"/>
      <c r="AE9509" s="677"/>
      <c r="AF9509" s="677"/>
      <c r="AG9509" s="677"/>
      <c r="AH9509" s="677"/>
      <c r="AI9509" s="677"/>
      <c r="AJ9509" s="677"/>
      <c r="AK9509" s="677"/>
      <c r="AL9509" s="677"/>
      <c r="AM9509" s="677"/>
      <c r="AN9509" s="677"/>
      <c r="AO9509" s="677"/>
      <c r="AP9509" s="677"/>
      <c r="AQ9509" s="677"/>
      <c r="AR9509" s="677"/>
      <c r="AS9509" s="677"/>
      <c r="AT9509" s="677"/>
      <c r="AU9509" s="677"/>
      <c r="AV9509" s="677"/>
      <c r="AW9509" s="677"/>
      <c r="AX9509" s="677"/>
      <c r="AY9509" s="677"/>
      <c r="AZ9509" s="677"/>
      <c r="BA9509" s="677"/>
      <c r="BB9509" s="677"/>
      <c r="BC9509" s="677"/>
      <c r="BD9509" s="677"/>
      <c r="BE9509" s="677"/>
      <c r="BF9509" s="677"/>
      <c r="BG9509" s="677"/>
      <c r="BH9509" s="677"/>
      <c r="BI9509" s="677"/>
      <c r="BJ9509" s="677"/>
      <c r="BK9509" s="677"/>
      <c r="BL9509" s="677"/>
      <c r="BM9509" s="677"/>
      <c r="BN9509" s="677"/>
      <c r="BO9509" s="677"/>
      <c r="BP9509" s="677"/>
      <c r="BQ9509" s="677"/>
      <c r="BR9509" s="677"/>
      <c r="BS9509" s="677"/>
      <c r="BT9509" s="677"/>
      <c r="BU9509" s="677"/>
      <c r="BV9509" s="677"/>
      <c r="BW9509" s="677"/>
      <c r="BX9509" s="677"/>
      <c r="BY9509" s="677"/>
      <c r="BZ9509" s="677"/>
      <c r="CA9509" s="677"/>
      <c r="CB9509" s="677"/>
      <c r="CC9509" s="677"/>
      <c r="CD9509" s="677"/>
      <c r="CE9509" s="677"/>
      <c r="CF9509" s="677"/>
      <c r="CG9509" s="677"/>
    </row>
    <row r="9510" spans="1:85">
      <c r="A9510" s="54"/>
      <c r="B9510" s="54"/>
      <c r="C9510" s="80"/>
      <c r="D9510" s="81"/>
      <c r="E9510" s="80"/>
      <c r="F9510" s="80"/>
      <c r="G9510" s="81"/>
      <c r="H9510" s="81"/>
      <c r="I9510" s="526"/>
      <c r="J9510" s="80"/>
      <c r="K9510" s="84" t="s">
        <v>1502</v>
      </c>
      <c r="L9510" s="76">
        <f t="shared" si="500"/>
        <v>2</v>
      </c>
      <c r="M9510" s="76"/>
      <c r="N9510" s="76"/>
      <c r="O9510" s="76"/>
      <c r="P9510" s="76"/>
      <c r="Q9510" s="76"/>
      <c r="R9510" s="76"/>
      <c r="S9510" s="76"/>
      <c r="T9510" s="76"/>
      <c r="U9510" s="76"/>
      <c r="V9510" s="76"/>
      <c r="W9510" s="76">
        <v>2</v>
      </c>
      <c r="X9510" s="76"/>
      <c r="Y9510" s="677"/>
      <c r="Z9510" s="677"/>
      <c r="AA9510" s="677"/>
      <c r="AB9510" s="677"/>
      <c r="AC9510" s="677"/>
      <c r="AD9510" s="677"/>
      <c r="AE9510" s="677"/>
      <c r="AF9510" s="677"/>
      <c r="AG9510" s="677"/>
      <c r="AH9510" s="677"/>
      <c r="AI9510" s="677"/>
      <c r="AJ9510" s="677"/>
      <c r="AK9510" s="677"/>
      <c r="AL9510" s="677"/>
      <c r="AM9510" s="677"/>
      <c r="AN9510" s="677"/>
      <c r="AO9510" s="677"/>
      <c r="AP9510" s="677"/>
      <c r="AQ9510" s="677"/>
      <c r="AR9510" s="677"/>
      <c r="AS9510" s="677"/>
      <c r="AT9510" s="677"/>
      <c r="AU9510" s="677"/>
      <c r="AV9510" s="677"/>
      <c r="AW9510" s="677"/>
      <c r="AX9510" s="677"/>
      <c r="AY9510" s="677"/>
      <c r="AZ9510" s="677"/>
      <c r="BA9510" s="677"/>
      <c r="BB9510" s="677"/>
      <c r="BC9510" s="677"/>
      <c r="BD9510" s="677"/>
      <c r="BE9510" s="677"/>
      <c r="BF9510" s="677"/>
      <c r="BG9510" s="677"/>
      <c r="BH9510" s="677"/>
      <c r="BI9510" s="677"/>
      <c r="BJ9510" s="677"/>
      <c r="BK9510" s="677"/>
      <c r="BL9510" s="677"/>
      <c r="BM9510" s="677"/>
      <c r="BN9510" s="677"/>
      <c r="BO9510" s="677"/>
      <c r="BP9510" s="677"/>
      <c r="BQ9510" s="677"/>
      <c r="BR9510" s="677"/>
      <c r="BS9510" s="677"/>
      <c r="BT9510" s="677"/>
      <c r="BU9510" s="677"/>
      <c r="BV9510" s="677"/>
      <c r="BW9510" s="677"/>
      <c r="BX9510" s="677"/>
      <c r="BY9510" s="677"/>
      <c r="BZ9510" s="677"/>
      <c r="CA9510" s="677"/>
      <c r="CB9510" s="677"/>
      <c r="CC9510" s="677"/>
      <c r="CD9510" s="677"/>
      <c r="CE9510" s="677"/>
      <c r="CF9510" s="677"/>
      <c r="CG9510" s="677"/>
    </row>
    <row r="9511" spans="1:85">
      <c r="A9511" s="54"/>
      <c r="B9511" s="54"/>
      <c r="C9511" s="46" t="s">
        <v>33</v>
      </c>
      <c r="D9511" s="58" t="s">
        <v>14366</v>
      </c>
      <c r="E9511" s="97" t="s">
        <v>14367</v>
      </c>
      <c r="F9511" s="46" t="s">
        <v>14368</v>
      </c>
      <c r="G9511" s="58" t="s">
        <v>14369</v>
      </c>
      <c r="H9511" s="58" t="s">
        <v>14370</v>
      </c>
      <c r="I9511" s="524">
        <v>260</v>
      </c>
      <c r="J9511" s="46" t="s">
        <v>1508</v>
      </c>
      <c r="K9511" s="75" t="s">
        <v>1509</v>
      </c>
      <c r="L9511" s="76">
        <f t="shared" si="500"/>
        <v>0</v>
      </c>
      <c r="M9511" s="76"/>
      <c r="N9511" s="76"/>
      <c r="O9511" s="76"/>
      <c r="P9511" s="76"/>
      <c r="Q9511" s="76"/>
      <c r="R9511" s="76"/>
      <c r="S9511" s="76"/>
      <c r="T9511" s="76"/>
      <c r="U9511" s="76"/>
      <c r="V9511" s="76"/>
      <c r="W9511" s="76"/>
      <c r="X9511" s="76"/>
      <c r="Y9511" s="677"/>
      <c r="Z9511" s="677"/>
      <c r="AA9511" s="677"/>
      <c r="AB9511" s="677"/>
      <c r="AC9511" s="677"/>
      <c r="AD9511" s="677"/>
      <c r="AE9511" s="677"/>
      <c r="AF9511" s="677"/>
      <c r="AG9511" s="677"/>
      <c r="AH9511" s="677"/>
      <c r="AI9511" s="677"/>
      <c r="AJ9511" s="677"/>
      <c r="AK9511" s="677"/>
      <c r="AL9511" s="677"/>
      <c r="AM9511" s="677"/>
      <c r="AN9511" s="677"/>
      <c r="AO9511" s="677"/>
      <c r="AP9511" s="677"/>
      <c r="AQ9511" s="677"/>
      <c r="AR9511" s="677"/>
      <c r="AS9511" s="677"/>
      <c r="AT9511" s="677"/>
      <c r="AU9511" s="677"/>
      <c r="AV9511" s="677"/>
      <c r="AW9511" s="677"/>
      <c r="AX9511" s="677"/>
      <c r="AY9511" s="677"/>
      <c r="AZ9511" s="677"/>
      <c r="BA9511" s="677"/>
      <c r="BB9511" s="677"/>
      <c r="BC9511" s="677"/>
      <c r="BD9511" s="677"/>
      <c r="BE9511" s="677"/>
      <c r="BF9511" s="677"/>
      <c r="BG9511" s="677"/>
      <c r="BH9511" s="677"/>
      <c r="BI9511" s="677"/>
      <c r="BJ9511" s="677"/>
      <c r="BK9511" s="677"/>
      <c r="BL9511" s="677"/>
      <c r="BM9511" s="677"/>
      <c r="BN9511" s="677"/>
      <c r="BO9511" s="677"/>
      <c r="BP9511" s="677"/>
      <c r="BQ9511" s="677"/>
      <c r="BR9511" s="677"/>
      <c r="BS9511" s="677"/>
      <c r="BT9511" s="677"/>
      <c r="BU9511" s="677"/>
      <c r="BV9511" s="677"/>
      <c r="BW9511" s="677"/>
      <c r="BX9511" s="677"/>
      <c r="BY9511" s="677"/>
      <c r="BZ9511" s="677"/>
      <c r="CA9511" s="677"/>
      <c r="CB9511" s="677"/>
      <c r="CC9511" s="677"/>
      <c r="CD9511" s="677"/>
      <c r="CE9511" s="677"/>
      <c r="CF9511" s="677"/>
      <c r="CG9511" s="677"/>
    </row>
    <row r="9512" spans="1:85">
      <c r="A9512" s="54"/>
      <c r="B9512" s="54"/>
      <c r="C9512" s="54"/>
      <c r="D9512" s="77"/>
      <c r="E9512" s="54"/>
      <c r="F9512" s="54"/>
      <c r="G9512" s="77"/>
      <c r="H9512" s="77"/>
      <c r="I9512" s="525"/>
      <c r="J9512" s="54"/>
      <c r="K9512" s="75" t="s">
        <v>1501</v>
      </c>
      <c r="L9512" s="76">
        <f t="shared" si="500"/>
        <v>0</v>
      </c>
      <c r="M9512" s="76"/>
      <c r="N9512" s="76"/>
      <c r="O9512" s="76"/>
      <c r="P9512" s="76"/>
      <c r="Q9512" s="76"/>
      <c r="R9512" s="76"/>
      <c r="S9512" s="76"/>
      <c r="T9512" s="76"/>
      <c r="U9512" s="76"/>
      <c r="V9512" s="76"/>
      <c r="W9512" s="76"/>
      <c r="X9512" s="76"/>
      <c r="Y9512" s="677"/>
      <c r="Z9512" s="677"/>
      <c r="AA9512" s="677"/>
      <c r="AB9512" s="677"/>
      <c r="AC9512" s="677"/>
      <c r="AD9512" s="677"/>
      <c r="AE9512" s="677"/>
      <c r="AF9512" s="677"/>
      <c r="AG9512" s="677"/>
      <c r="AH9512" s="677"/>
      <c r="AI9512" s="677"/>
      <c r="AJ9512" s="677"/>
      <c r="AK9512" s="677"/>
      <c r="AL9512" s="677"/>
      <c r="AM9512" s="677"/>
      <c r="AN9512" s="677"/>
      <c r="AO9512" s="677"/>
      <c r="AP9512" s="677"/>
      <c r="AQ9512" s="677"/>
      <c r="AR9512" s="677"/>
      <c r="AS9512" s="677"/>
      <c r="AT9512" s="677"/>
      <c r="AU9512" s="677"/>
      <c r="AV9512" s="677"/>
      <c r="AW9512" s="677"/>
      <c r="AX9512" s="677"/>
      <c r="AY9512" s="677"/>
      <c r="AZ9512" s="677"/>
      <c r="BA9512" s="677"/>
      <c r="BB9512" s="677"/>
      <c r="BC9512" s="677"/>
      <c r="BD9512" s="677"/>
      <c r="BE9512" s="677"/>
      <c r="BF9512" s="677"/>
      <c r="BG9512" s="677"/>
      <c r="BH9512" s="677"/>
      <c r="BI9512" s="677"/>
      <c r="BJ9512" s="677"/>
      <c r="BK9512" s="677"/>
      <c r="BL9512" s="677"/>
      <c r="BM9512" s="677"/>
      <c r="BN9512" s="677"/>
      <c r="BO9512" s="677"/>
      <c r="BP9512" s="677"/>
      <c r="BQ9512" s="677"/>
      <c r="BR9512" s="677"/>
      <c r="BS9512" s="677"/>
      <c r="BT9512" s="677"/>
      <c r="BU9512" s="677"/>
      <c r="BV9512" s="677"/>
      <c r="BW9512" s="677"/>
      <c r="BX9512" s="677"/>
      <c r="BY9512" s="677"/>
      <c r="BZ9512" s="677"/>
      <c r="CA9512" s="677"/>
      <c r="CB9512" s="677"/>
      <c r="CC9512" s="677"/>
      <c r="CD9512" s="677"/>
      <c r="CE9512" s="677"/>
      <c r="CF9512" s="677"/>
      <c r="CG9512" s="677"/>
    </row>
    <row r="9513" spans="1:85">
      <c r="A9513" s="54"/>
      <c r="B9513" s="54"/>
      <c r="C9513" s="80"/>
      <c r="D9513" s="81"/>
      <c r="E9513" s="80"/>
      <c r="F9513" s="80"/>
      <c r="G9513" s="81"/>
      <c r="H9513" s="81"/>
      <c r="I9513" s="526"/>
      <c r="J9513" s="80"/>
      <c r="K9513" s="84" t="s">
        <v>1502</v>
      </c>
      <c r="L9513" s="76">
        <f t="shared" si="500"/>
        <v>3</v>
      </c>
      <c r="M9513" s="76"/>
      <c r="N9513" s="76"/>
      <c r="O9513" s="76">
        <v>1</v>
      </c>
      <c r="P9513" s="76"/>
      <c r="Q9513" s="76"/>
      <c r="R9513" s="76"/>
      <c r="S9513" s="76">
        <v>1</v>
      </c>
      <c r="T9513" s="76">
        <v>1</v>
      </c>
      <c r="U9513" s="76"/>
      <c r="V9513" s="76"/>
      <c r="W9513" s="76"/>
      <c r="X9513" s="76"/>
      <c r="Y9513" s="677"/>
      <c r="Z9513" s="677"/>
      <c r="AA9513" s="677"/>
      <c r="AB9513" s="677"/>
      <c r="AC9513" s="677"/>
      <c r="AD9513" s="677"/>
      <c r="AE9513" s="677"/>
      <c r="AF9513" s="677"/>
      <c r="AG9513" s="677"/>
      <c r="AH9513" s="677"/>
      <c r="AI9513" s="677"/>
      <c r="AJ9513" s="677"/>
      <c r="AK9513" s="677"/>
      <c r="AL9513" s="677"/>
      <c r="AM9513" s="677"/>
      <c r="AN9513" s="677"/>
      <c r="AO9513" s="677"/>
      <c r="AP9513" s="677"/>
      <c r="AQ9513" s="677"/>
      <c r="AR9513" s="677"/>
      <c r="AS9513" s="677"/>
      <c r="AT9513" s="677"/>
      <c r="AU9513" s="677"/>
      <c r="AV9513" s="677"/>
      <c r="AW9513" s="677"/>
      <c r="AX9513" s="677"/>
      <c r="AY9513" s="677"/>
      <c r="AZ9513" s="677"/>
      <c r="BA9513" s="677"/>
      <c r="BB9513" s="677"/>
      <c r="BC9513" s="677"/>
      <c r="BD9513" s="677"/>
      <c r="BE9513" s="677"/>
      <c r="BF9513" s="677"/>
      <c r="BG9513" s="677"/>
      <c r="BH9513" s="677"/>
      <c r="BI9513" s="677"/>
      <c r="BJ9513" s="677"/>
      <c r="BK9513" s="677"/>
      <c r="BL9513" s="677"/>
      <c r="BM9513" s="677"/>
      <c r="BN9513" s="677"/>
      <c r="BO9513" s="677"/>
      <c r="BP9513" s="677"/>
      <c r="BQ9513" s="677"/>
      <c r="BR9513" s="677"/>
      <c r="BS9513" s="677"/>
      <c r="BT9513" s="677"/>
      <c r="BU9513" s="677"/>
      <c r="BV9513" s="677"/>
      <c r="BW9513" s="677"/>
      <c r="BX9513" s="677"/>
      <c r="BY9513" s="677"/>
      <c r="BZ9513" s="677"/>
      <c r="CA9513" s="677"/>
      <c r="CB9513" s="677"/>
      <c r="CC9513" s="677"/>
      <c r="CD9513" s="677"/>
      <c r="CE9513" s="677"/>
      <c r="CF9513" s="677"/>
      <c r="CG9513" s="677"/>
    </row>
    <row r="9514" spans="1:85">
      <c r="A9514" s="54"/>
      <c r="B9514" s="54"/>
      <c r="C9514" s="46" t="s">
        <v>33</v>
      </c>
      <c r="D9514" s="58" t="s">
        <v>14371</v>
      </c>
      <c r="E9514" s="97" t="s">
        <v>14372</v>
      </c>
      <c r="F9514" s="46" t="s">
        <v>14373</v>
      </c>
      <c r="G9514" s="58" t="s">
        <v>14374</v>
      </c>
      <c r="H9514" s="58" t="s">
        <v>14375</v>
      </c>
      <c r="I9514" s="524">
        <v>850</v>
      </c>
      <c r="J9514" s="46" t="s">
        <v>1508</v>
      </c>
      <c r="K9514" s="75" t="s">
        <v>1509</v>
      </c>
      <c r="L9514" s="76">
        <f t="shared" si="500"/>
        <v>0</v>
      </c>
      <c r="M9514" s="76"/>
      <c r="N9514" s="76"/>
      <c r="O9514" s="76"/>
      <c r="P9514" s="76"/>
      <c r="Q9514" s="76"/>
      <c r="R9514" s="76"/>
      <c r="S9514" s="76"/>
      <c r="T9514" s="76"/>
      <c r="U9514" s="76"/>
      <c r="V9514" s="76"/>
      <c r="W9514" s="76"/>
      <c r="X9514" s="76"/>
      <c r="Y9514" s="677"/>
      <c r="Z9514" s="677"/>
      <c r="AA9514" s="677"/>
      <c r="AB9514" s="677"/>
      <c r="AC9514" s="677"/>
      <c r="AD9514" s="677"/>
      <c r="AE9514" s="677"/>
      <c r="AF9514" s="677"/>
      <c r="AG9514" s="677"/>
      <c r="AH9514" s="677"/>
      <c r="AI9514" s="677"/>
      <c r="AJ9514" s="677"/>
      <c r="AK9514" s="677"/>
      <c r="AL9514" s="677"/>
      <c r="AM9514" s="677"/>
      <c r="AN9514" s="677"/>
      <c r="AO9514" s="677"/>
      <c r="AP9514" s="677"/>
      <c r="AQ9514" s="677"/>
      <c r="AR9514" s="677"/>
      <c r="AS9514" s="677"/>
      <c r="AT9514" s="677"/>
      <c r="AU9514" s="677"/>
      <c r="AV9514" s="677"/>
      <c r="AW9514" s="677"/>
      <c r="AX9514" s="677"/>
      <c r="AY9514" s="677"/>
      <c r="AZ9514" s="677"/>
      <c r="BA9514" s="677"/>
      <c r="BB9514" s="677"/>
      <c r="BC9514" s="677"/>
      <c r="BD9514" s="677"/>
      <c r="BE9514" s="677"/>
      <c r="BF9514" s="677"/>
      <c r="BG9514" s="677"/>
      <c r="BH9514" s="677"/>
      <c r="BI9514" s="677"/>
      <c r="BJ9514" s="677"/>
      <c r="BK9514" s="677"/>
      <c r="BL9514" s="677"/>
      <c r="BM9514" s="677"/>
      <c r="BN9514" s="677"/>
      <c r="BO9514" s="677"/>
      <c r="BP9514" s="677"/>
      <c r="BQ9514" s="677"/>
      <c r="BR9514" s="677"/>
      <c r="BS9514" s="677"/>
      <c r="BT9514" s="677"/>
      <c r="BU9514" s="677"/>
      <c r="BV9514" s="677"/>
      <c r="BW9514" s="677"/>
      <c r="BX9514" s="677"/>
      <c r="BY9514" s="677"/>
      <c r="BZ9514" s="677"/>
      <c r="CA9514" s="677"/>
      <c r="CB9514" s="677"/>
      <c r="CC9514" s="677"/>
      <c r="CD9514" s="677"/>
      <c r="CE9514" s="677"/>
      <c r="CF9514" s="677"/>
      <c r="CG9514" s="677"/>
    </row>
    <row r="9515" spans="1:85">
      <c r="A9515" s="54"/>
      <c r="B9515" s="54"/>
      <c r="C9515" s="54"/>
      <c r="D9515" s="77"/>
      <c r="E9515" s="54"/>
      <c r="F9515" s="54"/>
      <c r="G9515" s="77"/>
      <c r="H9515" s="77"/>
      <c r="I9515" s="525"/>
      <c r="J9515" s="54"/>
      <c r="K9515" s="75" t="s">
        <v>1501</v>
      </c>
      <c r="L9515" s="76">
        <f t="shared" si="500"/>
        <v>0</v>
      </c>
      <c r="M9515" s="76"/>
      <c r="N9515" s="76"/>
      <c r="O9515" s="76"/>
      <c r="P9515" s="76"/>
      <c r="Q9515" s="76"/>
      <c r="R9515" s="76"/>
      <c r="S9515" s="76"/>
      <c r="T9515" s="76"/>
      <c r="U9515" s="76"/>
      <c r="V9515" s="76"/>
      <c r="W9515" s="76"/>
      <c r="X9515" s="76"/>
      <c r="Y9515" s="677"/>
      <c r="Z9515" s="677"/>
      <c r="AA9515" s="677"/>
      <c r="AB9515" s="677"/>
      <c r="AC9515" s="677"/>
      <c r="AD9515" s="677"/>
      <c r="AE9515" s="677"/>
      <c r="AF9515" s="677"/>
      <c r="AG9515" s="677"/>
      <c r="AH9515" s="677"/>
      <c r="AI9515" s="677"/>
      <c r="AJ9515" s="677"/>
      <c r="AK9515" s="677"/>
      <c r="AL9515" s="677"/>
      <c r="AM9515" s="677"/>
      <c r="AN9515" s="677"/>
      <c r="AO9515" s="677"/>
      <c r="AP9515" s="677"/>
      <c r="AQ9515" s="677"/>
      <c r="AR9515" s="677"/>
      <c r="AS9515" s="677"/>
      <c r="AT9515" s="677"/>
      <c r="AU9515" s="677"/>
      <c r="AV9515" s="677"/>
      <c r="AW9515" s="677"/>
      <c r="AX9515" s="677"/>
      <c r="AY9515" s="677"/>
      <c r="AZ9515" s="677"/>
      <c r="BA9515" s="677"/>
      <c r="BB9515" s="677"/>
      <c r="BC9515" s="677"/>
      <c r="BD9515" s="677"/>
      <c r="BE9515" s="677"/>
      <c r="BF9515" s="677"/>
      <c r="BG9515" s="677"/>
      <c r="BH9515" s="677"/>
      <c r="BI9515" s="677"/>
      <c r="BJ9515" s="677"/>
      <c r="BK9515" s="677"/>
      <c r="BL9515" s="677"/>
      <c r="BM9515" s="677"/>
      <c r="BN9515" s="677"/>
      <c r="BO9515" s="677"/>
      <c r="BP9515" s="677"/>
      <c r="BQ9515" s="677"/>
      <c r="BR9515" s="677"/>
      <c r="BS9515" s="677"/>
      <c r="BT9515" s="677"/>
      <c r="BU9515" s="677"/>
      <c r="BV9515" s="677"/>
      <c r="BW9515" s="677"/>
      <c r="BX9515" s="677"/>
      <c r="BY9515" s="677"/>
      <c r="BZ9515" s="677"/>
      <c r="CA9515" s="677"/>
      <c r="CB9515" s="677"/>
      <c r="CC9515" s="677"/>
      <c r="CD9515" s="677"/>
      <c r="CE9515" s="677"/>
      <c r="CF9515" s="677"/>
      <c r="CG9515" s="677"/>
    </row>
    <row r="9516" spans="1:85">
      <c r="A9516" s="54"/>
      <c r="B9516" s="54"/>
      <c r="C9516" s="80"/>
      <c r="D9516" s="81"/>
      <c r="E9516" s="80"/>
      <c r="F9516" s="80"/>
      <c r="G9516" s="81"/>
      <c r="H9516" s="81"/>
      <c r="I9516" s="526"/>
      <c r="J9516" s="80"/>
      <c r="K9516" s="84" t="s">
        <v>1502</v>
      </c>
      <c r="L9516" s="76">
        <f t="shared" si="500"/>
        <v>2</v>
      </c>
      <c r="M9516" s="76"/>
      <c r="N9516" s="76"/>
      <c r="O9516" s="76">
        <v>2</v>
      </c>
      <c r="P9516" s="76"/>
      <c r="Q9516" s="76"/>
      <c r="R9516" s="76"/>
      <c r="S9516" s="76"/>
      <c r="T9516" s="76"/>
      <c r="U9516" s="76"/>
      <c r="V9516" s="76"/>
      <c r="W9516" s="76"/>
      <c r="X9516" s="76"/>
      <c r="Y9516" s="677"/>
      <c r="Z9516" s="677"/>
      <c r="AA9516" s="677"/>
      <c r="AB9516" s="677"/>
      <c r="AC9516" s="677"/>
      <c r="AD9516" s="677"/>
      <c r="AE9516" s="677"/>
      <c r="AF9516" s="677"/>
      <c r="AG9516" s="677"/>
      <c r="AH9516" s="677"/>
      <c r="AI9516" s="677"/>
      <c r="AJ9516" s="677"/>
      <c r="AK9516" s="677"/>
      <c r="AL9516" s="677"/>
      <c r="AM9516" s="677"/>
      <c r="AN9516" s="677"/>
      <c r="AO9516" s="677"/>
      <c r="AP9516" s="677"/>
      <c r="AQ9516" s="677"/>
      <c r="AR9516" s="677"/>
      <c r="AS9516" s="677"/>
      <c r="AT9516" s="677"/>
      <c r="AU9516" s="677"/>
      <c r="AV9516" s="677"/>
      <c r="AW9516" s="677"/>
      <c r="AX9516" s="677"/>
      <c r="AY9516" s="677"/>
      <c r="AZ9516" s="677"/>
      <c r="BA9516" s="677"/>
      <c r="BB9516" s="677"/>
      <c r="BC9516" s="677"/>
      <c r="BD9516" s="677"/>
      <c r="BE9516" s="677"/>
      <c r="BF9516" s="677"/>
      <c r="BG9516" s="677"/>
      <c r="BH9516" s="677"/>
      <c r="BI9516" s="677"/>
      <c r="BJ9516" s="677"/>
      <c r="BK9516" s="677"/>
      <c r="BL9516" s="677"/>
      <c r="BM9516" s="677"/>
      <c r="BN9516" s="677"/>
      <c r="BO9516" s="677"/>
      <c r="BP9516" s="677"/>
      <c r="BQ9516" s="677"/>
      <c r="BR9516" s="677"/>
      <c r="BS9516" s="677"/>
      <c r="BT9516" s="677"/>
      <c r="BU9516" s="677"/>
      <c r="BV9516" s="677"/>
      <c r="BW9516" s="677"/>
      <c r="BX9516" s="677"/>
      <c r="BY9516" s="677"/>
      <c r="BZ9516" s="677"/>
      <c r="CA9516" s="677"/>
      <c r="CB9516" s="677"/>
      <c r="CC9516" s="677"/>
      <c r="CD9516" s="677"/>
      <c r="CE9516" s="677"/>
      <c r="CF9516" s="677"/>
      <c r="CG9516" s="677"/>
    </row>
    <row r="9517" spans="1:85">
      <c r="A9517" s="54"/>
      <c r="B9517" s="54"/>
      <c r="C9517" s="46" t="s">
        <v>33</v>
      </c>
      <c r="D9517" s="58" t="s">
        <v>14376</v>
      </c>
      <c r="E9517" s="97" t="s">
        <v>14377</v>
      </c>
      <c r="F9517" s="46" t="s">
        <v>14378</v>
      </c>
      <c r="G9517" s="58" t="s">
        <v>14379</v>
      </c>
      <c r="H9517" s="58" t="s">
        <v>14380</v>
      </c>
      <c r="I9517" s="524">
        <v>0</v>
      </c>
      <c r="J9517" s="46" t="s">
        <v>1508</v>
      </c>
      <c r="K9517" s="75" t="s">
        <v>1509</v>
      </c>
      <c r="L9517" s="76">
        <f t="shared" si="500"/>
        <v>0</v>
      </c>
      <c r="M9517" s="76"/>
      <c r="N9517" s="76"/>
      <c r="O9517" s="76"/>
      <c r="P9517" s="76"/>
      <c r="Q9517" s="76"/>
      <c r="R9517" s="76"/>
      <c r="S9517" s="76"/>
      <c r="T9517" s="76"/>
      <c r="U9517" s="76"/>
      <c r="V9517" s="76"/>
      <c r="W9517" s="76"/>
      <c r="X9517" s="76"/>
      <c r="Y9517" s="677"/>
      <c r="Z9517" s="677"/>
      <c r="AA9517" s="677"/>
      <c r="AB9517" s="677"/>
      <c r="AC9517" s="677"/>
      <c r="AD9517" s="677"/>
      <c r="AE9517" s="677"/>
      <c r="AF9517" s="677"/>
      <c r="AG9517" s="677"/>
      <c r="AH9517" s="677"/>
      <c r="AI9517" s="677"/>
      <c r="AJ9517" s="677"/>
      <c r="AK9517" s="677"/>
      <c r="AL9517" s="677"/>
      <c r="AM9517" s="677"/>
      <c r="AN9517" s="677"/>
      <c r="AO9517" s="677"/>
      <c r="AP9517" s="677"/>
      <c r="AQ9517" s="677"/>
      <c r="AR9517" s="677"/>
      <c r="AS9517" s="677"/>
      <c r="AT9517" s="677"/>
      <c r="AU9517" s="677"/>
      <c r="AV9517" s="677"/>
      <c r="AW9517" s="677"/>
      <c r="AX9517" s="677"/>
      <c r="AY9517" s="677"/>
      <c r="AZ9517" s="677"/>
      <c r="BA9517" s="677"/>
      <c r="BB9517" s="677"/>
      <c r="BC9517" s="677"/>
      <c r="BD9517" s="677"/>
      <c r="BE9517" s="677"/>
      <c r="BF9517" s="677"/>
      <c r="BG9517" s="677"/>
      <c r="BH9517" s="677"/>
      <c r="BI9517" s="677"/>
      <c r="BJ9517" s="677"/>
      <c r="BK9517" s="677"/>
      <c r="BL9517" s="677"/>
      <c r="BM9517" s="677"/>
      <c r="BN9517" s="677"/>
      <c r="BO9517" s="677"/>
      <c r="BP9517" s="677"/>
      <c r="BQ9517" s="677"/>
      <c r="BR9517" s="677"/>
      <c r="BS9517" s="677"/>
      <c r="BT9517" s="677"/>
      <c r="BU9517" s="677"/>
      <c r="BV9517" s="677"/>
      <c r="BW9517" s="677"/>
      <c r="BX9517" s="677"/>
      <c r="BY9517" s="677"/>
      <c r="BZ9517" s="677"/>
      <c r="CA9517" s="677"/>
      <c r="CB9517" s="677"/>
      <c r="CC9517" s="677"/>
      <c r="CD9517" s="677"/>
      <c r="CE9517" s="677"/>
      <c r="CF9517" s="677"/>
      <c r="CG9517" s="677"/>
    </row>
    <row r="9518" spans="1:85">
      <c r="A9518" s="54"/>
      <c r="B9518" s="54"/>
      <c r="C9518" s="54"/>
      <c r="D9518" s="77"/>
      <c r="E9518" s="54"/>
      <c r="F9518" s="54"/>
      <c r="G9518" s="77"/>
      <c r="H9518" s="77"/>
      <c r="I9518" s="525"/>
      <c r="J9518" s="54"/>
      <c r="K9518" s="75" t="s">
        <v>1501</v>
      </c>
      <c r="L9518" s="76">
        <f t="shared" si="500"/>
        <v>0</v>
      </c>
      <c r="M9518" s="76"/>
      <c r="N9518" s="76"/>
      <c r="O9518" s="76"/>
      <c r="P9518" s="76"/>
      <c r="Q9518" s="76"/>
      <c r="R9518" s="76"/>
      <c r="S9518" s="76"/>
      <c r="T9518" s="76"/>
      <c r="U9518" s="76"/>
      <c r="V9518" s="76"/>
      <c r="W9518" s="76"/>
      <c r="X9518" s="76"/>
      <c r="Y9518" s="677"/>
      <c r="Z9518" s="677"/>
      <c r="AA9518" s="677"/>
      <c r="AB9518" s="677"/>
      <c r="AC9518" s="677"/>
      <c r="AD9518" s="677"/>
      <c r="AE9518" s="677"/>
      <c r="AF9518" s="677"/>
      <c r="AG9518" s="677"/>
      <c r="AH9518" s="677"/>
      <c r="AI9518" s="677"/>
      <c r="AJ9518" s="677"/>
      <c r="AK9518" s="677"/>
      <c r="AL9518" s="677"/>
      <c r="AM9518" s="677"/>
      <c r="AN9518" s="677"/>
      <c r="AO9518" s="677"/>
      <c r="AP9518" s="677"/>
      <c r="AQ9518" s="677"/>
      <c r="AR9518" s="677"/>
      <c r="AS9518" s="677"/>
      <c r="AT9518" s="677"/>
      <c r="AU9518" s="677"/>
      <c r="AV9518" s="677"/>
      <c r="AW9518" s="677"/>
      <c r="AX9518" s="677"/>
      <c r="AY9518" s="677"/>
      <c r="AZ9518" s="677"/>
      <c r="BA9518" s="677"/>
      <c r="BB9518" s="677"/>
      <c r="BC9518" s="677"/>
      <c r="BD9518" s="677"/>
      <c r="BE9518" s="677"/>
      <c r="BF9518" s="677"/>
      <c r="BG9518" s="677"/>
      <c r="BH9518" s="677"/>
      <c r="BI9518" s="677"/>
      <c r="BJ9518" s="677"/>
      <c r="BK9518" s="677"/>
      <c r="BL9518" s="677"/>
      <c r="BM9518" s="677"/>
      <c r="BN9518" s="677"/>
      <c r="BO9518" s="677"/>
      <c r="BP9518" s="677"/>
      <c r="BQ9518" s="677"/>
      <c r="BR9518" s="677"/>
      <c r="BS9518" s="677"/>
      <c r="BT9518" s="677"/>
      <c r="BU9518" s="677"/>
      <c r="BV9518" s="677"/>
      <c r="BW9518" s="677"/>
      <c r="BX9518" s="677"/>
      <c r="BY9518" s="677"/>
      <c r="BZ9518" s="677"/>
      <c r="CA9518" s="677"/>
      <c r="CB9518" s="677"/>
      <c r="CC9518" s="677"/>
      <c r="CD9518" s="677"/>
      <c r="CE9518" s="677"/>
      <c r="CF9518" s="677"/>
      <c r="CG9518" s="677"/>
    </row>
    <row r="9519" spans="1:85">
      <c r="A9519" s="54"/>
      <c r="B9519" s="54"/>
      <c r="C9519" s="80"/>
      <c r="D9519" s="81"/>
      <c r="E9519" s="80"/>
      <c r="F9519" s="80"/>
      <c r="G9519" s="81"/>
      <c r="H9519" s="81"/>
      <c r="I9519" s="526"/>
      <c r="J9519" s="80"/>
      <c r="K9519" s="84" t="s">
        <v>1502</v>
      </c>
      <c r="L9519" s="76">
        <f t="shared" si="500"/>
        <v>2</v>
      </c>
      <c r="M9519" s="76"/>
      <c r="N9519" s="76"/>
      <c r="O9519" s="76"/>
      <c r="P9519" s="76"/>
      <c r="Q9519" s="76"/>
      <c r="R9519" s="76"/>
      <c r="S9519" s="76"/>
      <c r="T9519" s="76"/>
      <c r="U9519" s="76"/>
      <c r="V9519" s="76"/>
      <c r="W9519" s="76">
        <v>2</v>
      </c>
      <c r="X9519" s="76"/>
      <c r="Y9519" s="677"/>
      <c r="Z9519" s="677"/>
      <c r="AA9519" s="677"/>
      <c r="AB9519" s="677"/>
      <c r="AC9519" s="677"/>
      <c r="AD9519" s="677"/>
      <c r="AE9519" s="677"/>
      <c r="AF9519" s="677"/>
      <c r="AG9519" s="677"/>
      <c r="AH9519" s="677"/>
      <c r="AI9519" s="677"/>
      <c r="AJ9519" s="677"/>
      <c r="AK9519" s="677"/>
      <c r="AL9519" s="677"/>
      <c r="AM9519" s="677"/>
      <c r="AN9519" s="677"/>
      <c r="AO9519" s="677"/>
      <c r="AP9519" s="677"/>
      <c r="AQ9519" s="677"/>
      <c r="AR9519" s="677"/>
      <c r="AS9519" s="677"/>
      <c r="AT9519" s="677"/>
      <c r="AU9519" s="677"/>
      <c r="AV9519" s="677"/>
      <c r="AW9519" s="677"/>
      <c r="AX9519" s="677"/>
      <c r="AY9519" s="677"/>
      <c r="AZ9519" s="677"/>
      <c r="BA9519" s="677"/>
      <c r="BB9519" s="677"/>
      <c r="BC9519" s="677"/>
      <c r="BD9519" s="677"/>
      <c r="BE9519" s="677"/>
      <c r="BF9519" s="677"/>
      <c r="BG9519" s="677"/>
      <c r="BH9519" s="677"/>
      <c r="BI9519" s="677"/>
      <c r="BJ9519" s="677"/>
      <c r="BK9519" s="677"/>
      <c r="BL9519" s="677"/>
      <c r="BM9519" s="677"/>
      <c r="BN9519" s="677"/>
      <c r="BO9519" s="677"/>
      <c r="BP9519" s="677"/>
      <c r="BQ9519" s="677"/>
      <c r="BR9519" s="677"/>
      <c r="BS9519" s="677"/>
      <c r="BT9519" s="677"/>
      <c r="BU9519" s="677"/>
      <c r="BV9519" s="677"/>
      <c r="BW9519" s="677"/>
      <c r="BX9519" s="677"/>
      <c r="BY9519" s="677"/>
      <c r="BZ9519" s="677"/>
      <c r="CA9519" s="677"/>
      <c r="CB9519" s="677"/>
      <c r="CC9519" s="677"/>
      <c r="CD9519" s="677"/>
      <c r="CE9519" s="677"/>
      <c r="CF9519" s="677"/>
      <c r="CG9519" s="677"/>
    </row>
    <row r="9520" spans="1:85">
      <c r="A9520" s="54"/>
      <c r="B9520" s="54"/>
      <c r="C9520" s="46" t="s">
        <v>33</v>
      </c>
      <c r="D9520" s="58" t="s">
        <v>14381</v>
      </c>
      <c r="E9520" s="97" t="s">
        <v>14382</v>
      </c>
      <c r="F9520" s="46" t="s">
        <v>14383</v>
      </c>
      <c r="G9520" s="58" t="s">
        <v>14384</v>
      </c>
      <c r="H9520" s="58" t="s">
        <v>14385</v>
      </c>
      <c r="I9520" s="524">
        <v>57255</v>
      </c>
      <c r="J9520" s="46" t="s">
        <v>1508</v>
      </c>
      <c r="K9520" s="75" t="s">
        <v>1509</v>
      </c>
      <c r="L9520" s="76">
        <f t="shared" si="500"/>
        <v>0</v>
      </c>
      <c r="M9520" s="76"/>
      <c r="N9520" s="76"/>
      <c r="O9520" s="76"/>
      <c r="P9520" s="76"/>
      <c r="Q9520" s="76"/>
      <c r="R9520" s="76"/>
      <c r="S9520" s="76"/>
      <c r="T9520" s="76"/>
      <c r="U9520" s="76"/>
      <c r="V9520" s="76"/>
      <c r="W9520" s="76"/>
      <c r="X9520" s="76"/>
      <c r="Y9520" s="677"/>
      <c r="Z9520" s="677"/>
      <c r="AA9520" s="677"/>
      <c r="AB9520" s="677"/>
      <c r="AC9520" s="677"/>
      <c r="AD9520" s="677"/>
      <c r="AE9520" s="677"/>
      <c r="AF9520" s="677"/>
      <c r="AG9520" s="677"/>
      <c r="AH9520" s="677"/>
      <c r="AI9520" s="677"/>
      <c r="AJ9520" s="677"/>
      <c r="AK9520" s="677"/>
      <c r="AL9520" s="677"/>
      <c r="AM9520" s="677"/>
      <c r="AN9520" s="677"/>
      <c r="AO9520" s="677"/>
      <c r="AP9520" s="677"/>
      <c r="AQ9520" s="677"/>
      <c r="AR9520" s="677"/>
      <c r="AS9520" s="677"/>
      <c r="AT9520" s="677"/>
      <c r="AU9520" s="677"/>
      <c r="AV9520" s="677"/>
      <c r="AW9520" s="677"/>
      <c r="AX9520" s="677"/>
      <c r="AY9520" s="677"/>
      <c r="AZ9520" s="677"/>
      <c r="BA9520" s="677"/>
      <c r="BB9520" s="677"/>
      <c r="BC9520" s="677"/>
      <c r="BD9520" s="677"/>
      <c r="BE9520" s="677"/>
      <c r="BF9520" s="677"/>
      <c r="BG9520" s="677"/>
      <c r="BH9520" s="677"/>
      <c r="BI9520" s="677"/>
      <c r="BJ9520" s="677"/>
      <c r="BK9520" s="677"/>
      <c r="BL9520" s="677"/>
      <c r="BM9520" s="677"/>
      <c r="BN9520" s="677"/>
      <c r="BO9520" s="677"/>
      <c r="BP9520" s="677"/>
      <c r="BQ9520" s="677"/>
      <c r="BR9520" s="677"/>
      <c r="BS9520" s="677"/>
      <c r="BT9520" s="677"/>
      <c r="BU9520" s="677"/>
      <c r="BV9520" s="677"/>
      <c r="BW9520" s="677"/>
      <c r="BX9520" s="677"/>
      <c r="BY9520" s="677"/>
      <c r="BZ9520" s="677"/>
      <c r="CA9520" s="677"/>
      <c r="CB9520" s="677"/>
      <c r="CC9520" s="677"/>
      <c r="CD9520" s="677"/>
      <c r="CE9520" s="677"/>
      <c r="CF9520" s="677"/>
      <c r="CG9520" s="677"/>
    </row>
    <row r="9521" spans="1:85">
      <c r="A9521" s="54"/>
      <c r="B9521" s="54"/>
      <c r="C9521" s="54"/>
      <c r="D9521" s="77"/>
      <c r="E9521" s="54"/>
      <c r="F9521" s="54"/>
      <c r="G9521" s="77"/>
      <c r="H9521" s="77"/>
      <c r="I9521" s="525"/>
      <c r="J9521" s="54"/>
      <c r="K9521" s="75" t="s">
        <v>1501</v>
      </c>
      <c r="L9521" s="76">
        <f t="shared" si="500"/>
        <v>0</v>
      </c>
      <c r="M9521" s="76"/>
      <c r="N9521" s="76"/>
      <c r="O9521" s="76"/>
      <c r="P9521" s="76"/>
      <c r="Q9521" s="76"/>
      <c r="R9521" s="76"/>
      <c r="S9521" s="76"/>
      <c r="T9521" s="76"/>
      <c r="U9521" s="76"/>
      <c r="V9521" s="76"/>
      <c r="W9521" s="76"/>
      <c r="X9521" s="76"/>
      <c r="Y9521" s="677"/>
      <c r="Z9521" s="677"/>
      <c r="AA9521" s="677"/>
      <c r="AB9521" s="677"/>
      <c r="AC9521" s="677"/>
      <c r="AD9521" s="677"/>
      <c r="AE9521" s="677"/>
      <c r="AF9521" s="677"/>
      <c r="AG9521" s="677"/>
      <c r="AH9521" s="677"/>
      <c r="AI9521" s="677"/>
      <c r="AJ9521" s="677"/>
      <c r="AK9521" s="677"/>
      <c r="AL9521" s="677"/>
      <c r="AM9521" s="677"/>
      <c r="AN9521" s="677"/>
      <c r="AO9521" s="677"/>
      <c r="AP9521" s="677"/>
      <c r="AQ9521" s="677"/>
      <c r="AR9521" s="677"/>
      <c r="AS9521" s="677"/>
      <c r="AT9521" s="677"/>
      <c r="AU9521" s="677"/>
      <c r="AV9521" s="677"/>
      <c r="AW9521" s="677"/>
      <c r="AX9521" s="677"/>
      <c r="AY9521" s="677"/>
      <c r="AZ9521" s="677"/>
      <c r="BA9521" s="677"/>
      <c r="BB9521" s="677"/>
      <c r="BC9521" s="677"/>
      <c r="BD9521" s="677"/>
      <c r="BE9521" s="677"/>
      <c r="BF9521" s="677"/>
      <c r="BG9521" s="677"/>
      <c r="BH9521" s="677"/>
      <c r="BI9521" s="677"/>
      <c r="BJ9521" s="677"/>
      <c r="BK9521" s="677"/>
      <c r="BL9521" s="677"/>
      <c r="BM9521" s="677"/>
      <c r="BN9521" s="677"/>
      <c r="BO9521" s="677"/>
      <c r="BP9521" s="677"/>
      <c r="BQ9521" s="677"/>
      <c r="BR9521" s="677"/>
      <c r="BS9521" s="677"/>
      <c r="BT9521" s="677"/>
      <c r="BU9521" s="677"/>
      <c r="BV9521" s="677"/>
      <c r="BW9521" s="677"/>
      <c r="BX9521" s="677"/>
      <c r="BY9521" s="677"/>
      <c r="BZ9521" s="677"/>
      <c r="CA9521" s="677"/>
      <c r="CB9521" s="677"/>
      <c r="CC9521" s="677"/>
      <c r="CD9521" s="677"/>
      <c r="CE9521" s="677"/>
      <c r="CF9521" s="677"/>
      <c r="CG9521" s="677"/>
    </row>
    <row r="9522" spans="1:85">
      <c r="A9522" s="54"/>
      <c r="B9522" s="54"/>
      <c r="C9522" s="80"/>
      <c r="D9522" s="81"/>
      <c r="E9522" s="80"/>
      <c r="F9522" s="80"/>
      <c r="G9522" s="81"/>
      <c r="H9522" s="81"/>
      <c r="I9522" s="526"/>
      <c r="J9522" s="80"/>
      <c r="K9522" s="84" t="s">
        <v>1502</v>
      </c>
      <c r="L9522" s="76">
        <f t="shared" si="500"/>
        <v>2</v>
      </c>
      <c r="M9522" s="76"/>
      <c r="N9522" s="76"/>
      <c r="O9522" s="76"/>
      <c r="P9522" s="76"/>
      <c r="Q9522" s="76"/>
      <c r="R9522" s="76"/>
      <c r="S9522" s="76"/>
      <c r="T9522" s="76"/>
      <c r="U9522" s="76"/>
      <c r="V9522" s="76"/>
      <c r="W9522" s="76">
        <v>2</v>
      </c>
      <c r="X9522" s="76"/>
      <c r="Y9522" s="677"/>
      <c r="Z9522" s="677"/>
      <c r="AA9522" s="677"/>
      <c r="AB9522" s="677"/>
      <c r="AC9522" s="677"/>
      <c r="AD9522" s="677"/>
      <c r="AE9522" s="677"/>
      <c r="AF9522" s="677"/>
      <c r="AG9522" s="677"/>
      <c r="AH9522" s="677"/>
      <c r="AI9522" s="677"/>
      <c r="AJ9522" s="677"/>
      <c r="AK9522" s="677"/>
      <c r="AL9522" s="677"/>
      <c r="AM9522" s="677"/>
      <c r="AN9522" s="677"/>
      <c r="AO9522" s="677"/>
      <c r="AP9522" s="677"/>
      <c r="AQ9522" s="677"/>
      <c r="AR9522" s="677"/>
      <c r="AS9522" s="677"/>
      <c r="AT9522" s="677"/>
      <c r="AU9522" s="677"/>
      <c r="AV9522" s="677"/>
      <c r="AW9522" s="677"/>
      <c r="AX9522" s="677"/>
      <c r="AY9522" s="677"/>
      <c r="AZ9522" s="677"/>
      <c r="BA9522" s="677"/>
      <c r="BB9522" s="677"/>
      <c r="BC9522" s="677"/>
      <c r="BD9522" s="677"/>
      <c r="BE9522" s="677"/>
      <c r="BF9522" s="677"/>
      <c r="BG9522" s="677"/>
      <c r="BH9522" s="677"/>
      <c r="BI9522" s="677"/>
      <c r="BJ9522" s="677"/>
      <c r="BK9522" s="677"/>
      <c r="BL9522" s="677"/>
      <c r="BM9522" s="677"/>
      <c r="BN9522" s="677"/>
      <c r="BO9522" s="677"/>
      <c r="BP9522" s="677"/>
      <c r="BQ9522" s="677"/>
      <c r="BR9522" s="677"/>
      <c r="BS9522" s="677"/>
      <c r="BT9522" s="677"/>
      <c r="BU9522" s="677"/>
      <c r="BV9522" s="677"/>
      <c r="BW9522" s="677"/>
      <c r="BX9522" s="677"/>
      <c r="BY9522" s="677"/>
      <c r="BZ9522" s="677"/>
      <c r="CA9522" s="677"/>
      <c r="CB9522" s="677"/>
      <c r="CC9522" s="677"/>
      <c r="CD9522" s="677"/>
      <c r="CE9522" s="677"/>
      <c r="CF9522" s="677"/>
      <c r="CG9522" s="677"/>
    </row>
    <row r="9523" spans="1:85">
      <c r="A9523" s="54"/>
      <c r="B9523" s="54"/>
      <c r="C9523" s="46" t="s">
        <v>33</v>
      </c>
      <c r="D9523" s="58" t="s">
        <v>14386</v>
      </c>
      <c r="E9523" s="97" t="s">
        <v>14387</v>
      </c>
      <c r="F9523" s="46" t="s">
        <v>14388</v>
      </c>
      <c r="G9523" s="58" t="s">
        <v>14389</v>
      </c>
      <c r="H9523" s="58" t="s">
        <v>14390</v>
      </c>
      <c r="I9523" s="524">
        <v>16429</v>
      </c>
      <c r="J9523" s="46" t="s">
        <v>1508</v>
      </c>
      <c r="K9523" s="75" t="s">
        <v>1509</v>
      </c>
      <c r="L9523" s="76">
        <f t="shared" si="500"/>
        <v>0</v>
      </c>
      <c r="M9523" s="76"/>
      <c r="N9523" s="76"/>
      <c r="O9523" s="76"/>
      <c r="P9523" s="76"/>
      <c r="Q9523" s="76"/>
      <c r="R9523" s="76"/>
      <c r="S9523" s="76"/>
      <c r="T9523" s="76"/>
      <c r="U9523" s="76"/>
      <c r="V9523" s="76"/>
      <c r="W9523" s="76"/>
      <c r="X9523" s="76"/>
      <c r="Y9523" s="677"/>
      <c r="Z9523" s="677"/>
      <c r="AA9523" s="677"/>
      <c r="AB9523" s="677"/>
      <c r="AC9523" s="677"/>
      <c r="AD9523" s="677"/>
      <c r="AE9523" s="677"/>
      <c r="AF9523" s="677"/>
      <c r="AG9523" s="677"/>
      <c r="AH9523" s="677"/>
      <c r="AI9523" s="677"/>
      <c r="AJ9523" s="677"/>
      <c r="AK9523" s="677"/>
      <c r="AL9523" s="677"/>
      <c r="AM9523" s="677"/>
      <c r="AN9523" s="677"/>
      <c r="AO9523" s="677"/>
      <c r="AP9523" s="677"/>
      <c r="AQ9523" s="677"/>
      <c r="AR9523" s="677"/>
      <c r="AS9523" s="677"/>
      <c r="AT9523" s="677"/>
      <c r="AU9523" s="677"/>
      <c r="AV9523" s="677"/>
      <c r="AW9523" s="677"/>
      <c r="AX9523" s="677"/>
      <c r="AY9523" s="677"/>
      <c r="AZ9523" s="677"/>
      <c r="BA9523" s="677"/>
      <c r="BB9523" s="677"/>
      <c r="BC9523" s="677"/>
      <c r="BD9523" s="677"/>
      <c r="BE9523" s="677"/>
      <c r="BF9523" s="677"/>
      <c r="BG9523" s="677"/>
      <c r="BH9523" s="677"/>
      <c r="BI9523" s="677"/>
      <c r="BJ9523" s="677"/>
      <c r="BK9523" s="677"/>
      <c r="BL9523" s="677"/>
      <c r="BM9523" s="677"/>
      <c r="BN9523" s="677"/>
      <c r="BO9523" s="677"/>
      <c r="BP9523" s="677"/>
      <c r="BQ9523" s="677"/>
      <c r="BR9523" s="677"/>
      <c r="BS9523" s="677"/>
      <c r="BT9523" s="677"/>
      <c r="BU9523" s="677"/>
      <c r="BV9523" s="677"/>
      <c r="BW9523" s="677"/>
      <c r="BX9523" s="677"/>
      <c r="BY9523" s="677"/>
      <c r="BZ9523" s="677"/>
      <c r="CA9523" s="677"/>
      <c r="CB9523" s="677"/>
      <c r="CC9523" s="677"/>
      <c r="CD9523" s="677"/>
      <c r="CE9523" s="677"/>
      <c r="CF9523" s="677"/>
      <c r="CG9523" s="677"/>
    </row>
    <row r="9524" spans="1:85">
      <c r="A9524" s="54"/>
      <c r="B9524" s="54"/>
      <c r="C9524" s="54"/>
      <c r="D9524" s="77"/>
      <c r="E9524" s="54"/>
      <c r="F9524" s="54"/>
      <c r="G9524" s="77"/>
      <c r="H9524" s="77"/>
      <c r="I9524" s="525"/>
      <c r="J9524" s="54"/>
      <c r="K9524" s="75" t="s">
        <v>1501</v>
      </c>
      <c r="L9524" s="76">
        <f t="shared" si="500"/>
        <v>0</v>
      </c>
      <c r="M9524" s="76"/>
      <c r="N9524" s="76"/>
      <c r="O9524" s="76"/>
      <c r="P9524" s="76"/>
      <c r="Q9524" s="76"/>
      <c r="R9524" s="76"/>
      <c r="S9524" s="76"/>
      <c r="T9524" s="76"/>
      <c r="U9524" s="76"/>
      <c r="V9524" s="76"/>
      <c r="W9524" s="76"/>
      <c r="X9524" s="76"/>
      <c r="Y9524" s="677"/>
      <c r="Z9524" s="677"/>
      <c r="AA9524" s="677"/>
      <c r="AB9524" s="677"/>
      <c r="AC9524" s="677"/>
      <c r="AD9524" s="677"/>
      <c r="AE9524" s="677"/>
      <c r="AF9524" s="677"/>
      <c r="AG9524" s="677"/>
      <c r="AH9524" s="677"/>
      <c r="AI9524" s="677"/>
      <c r="AJ9524" s="677"/>
      <c r="AK9524" s="677"/>
      <c r="AL9524" s="677"/>
      <c r="AM9524" s="677"/>
      <c r="AN9524" s="677"/>
      <c r="AO9524" s="677"/>
      <c r="AP9524" s="677"/>
      <c r="AQ9524" s="677"/>
      <c r="AR9524" s="677"/>
      <c r="AS9524" s="677"/>
      <c r="AT9524" s="677"/>
      <c r="AU9524" s="677"/>
      <c r="AV9524" s="677"/>
      <c r="AW9524" s="677"/>
      <c r="AX9524" s="677"/>
      <c r="AY9524" s="677"/>
      <c r="AZ9524" s="677"/>
      <c r="BA9524" s="677"/>
      <c r="BB9524" s="677"/>
      <c r="BC9524" s="677"/>
      <c r="BD9524" s="677"/>
      <c r="BE9524" s="677"/>
      <c r="BF9524" s="677"/>
      <c r="BG9524" s="677"/>
      <c r="BH9524" s="677"/>
      <c r="BI9524" s="677"/>
      <c r="BJ9524" s="677"/>
      <c r="BK9524" s="677"/>
      <c r="BL9524" s="677"/>
      <c r="BM9524" s="677"/>
      <c r="BN9524" s="677"/>
      <c r="BO9524" s="677"/>
      <c r="BP9524" s="677"/>
      <c r="BQ9524" s="677"/>
      <c r="BR9524" s="677"/>
      <c r="BS9524" s="677"/>
      <c r="BT9524" s="677"/>
      <c r="BU9524" s="677"/>
      <c r="BV9524" s="677"/>
      <c r="BW9524" s="677"/>
      <c r="BX9524" s="677"/>
      <c r="BY9524" s="677"/>
      <c r="BZ9524" s="677"/>
      <c r="CA9524" s="677"/>
      <c r="CB9524" s="677"/>
      <c r="CC9524" s="677"/>
      <c r="CD9524" s="677"/>
      <c r="CE9524" s="677"/>
      <c r="CF9524" s="677"/>
      <c r="CG9524" s="677"/>
    </row>
    <row r="9525" spans="1:85">
      <c r="A9525" s="54"/>
      <c r="B9525" s="54"/>
      <c r="C9525" s="80"/>
      <c r="D9525" s="81"/>
      <c r="E9525" s="80"/>
      <c r="F9525" s="80"/>
      <c r="G9525" s="81"/>
      <c r="H9525" s="81"/>
      <c r="I9525" s="526"/>
      <c r="J9525" s="80"/>
      <c r="K9525" s="84" t="s">
        <v>1502</v>
      </c>
      <c r="L9525" s="76">
        <f t="shared" si="500"/>
        <v>2</v>
      </c>
      <c r="M9525" s="76"/>
      <c r="N9525" s="76"/>
      <c r="O9525" s="76">
        <v>1</v>
      </c>
      <c r="P9525" s="76"/>
      <c r="Q9525" s="76"/>
      <c r="R9525" s="76"/>
      <c r="S9525" s="76"/>
      <c r="T9525" s="76">
        <v>1</v>
      </c>
      <c r="U9525" s="76"/>
      <c r="V9525" s="76"/>
      <c r="W9525" s="76"/>
      <c r="X9525" s="76"/>
      <c r="Y9525" s="677"/>
      <c r="Z9525" s="677"/>
      <c r="AA9525" s="677"/>
      <c r="AB9525" s="677"/>
      <c r="AC9525" s="677"/>
      <c r="AD9525" s="677"/>
      <c r="AE9525" s="677"/>
      <c r="AF9525" s="677"/>
      <c r="AG9525" s="677"/>
      <c r="AH9525" s="677"/>
      <c r="AI9525" s="677"/>
      <c r="AJ9525" s="677"/>
      <c r="AK9525" s="677"/>
      <c r="AL9525" s="677"/>
      <c r="AM9525" s="677"/>
      <c r="AN9525" s="677"/>
      <c r="AO9525" s="677"/>
      <c r="AP9525" s="677"/>
      <c r="AQ9525" s="677"/>
      <c r="AR9525" s="677"/>
      <c r="AS9525" s="677"/>
      <c r="AT9525" s="677"/>
      <c r="AU9525" s="677"/>
      <c r="AV9525" s="677"/>
      <c r="AW9525" s="677"/>
      <c r="AX9525" s="677"/>
      <c r="AY9525" s="677"/>
      <c r="AZ9525" s="677"/>
      <c r="BA9525" s="677"/>
      <c r="BB9525" s="677"/>
      <c r="BC9525" s="677"/>
      <c r="BD9525" s="677"/>
      <c r="BE9525" s="677"/>
      <c r="BF9525" s="677"/>
      <c r="BG9525" s="677"/>
      <c r="BH9525" s="677"/>
      <c r="BI9525" s="677"/>
      <c r="BJ9525" s="677"/>
      <c r="BK9525" s="677"/>
      <c r="BL9525" s="677"/>
      <c r="BM9525" s="677"/>
      <c r="BN9525" s="677"/>
      <c r="BO9525" s="677"/>
      <c r="BP9525" s="677"/>
      <c r="BQ9525" s="677"/>
      <c r="BR9525" s="677"/>
      <c r="BS9525" s="677"/>
      <c r="BT9525" s="677"/>
      <c r="BU9525" s="677"/>
      <c r="BV9525" s="677"/>
      <c r="BW9525" s="677"/>
      <c r="BX9525" s="677"/>
      <c r="BY9525" s="677"/>
      <c r="BZ9525" s="677"/>
      <c r="CA9525" s="677"/>
      <c r="CB9525" s="677"/>
      <c r="CC9525" s="677"/>
      <c r="CD9525" s="677"/>
      <c r="CE9525" s="677"/>
      <c r="CF9525" s="677"/>
      <c r="CG9525" s="677"/>
    </row>
    <row r="9526" spans="1:85">
      <c r="A9526" s="54"/>
      <c r="B9526" s="54"/>
      <c r="C9526" s="46" t="s">
        <v>33</v>
      </c>
      <c r="D9526" s="58" t="s">
        <v>14391</v>
      </c>
      <c r="E9526" s="97" t="s">
        <v>14392</v>
      </c>
      <c r="F9526" s="46" t="s">
        <v>14393</v>
      </c>
      <c r="G9526" s="58" t="s">
        <v>14327</v>
      </c>
      <c r="H9526" s="58" t="s">
        <v>14394</v>
      </c>
      <c r="I9526" s="524">
        <v>126134</v>
      </c>
      <c r="J9526" s="46" t="s">
        <v>1508</v>
      </c>
      <c r="K9526" s="75" t="s">
        <v>1509</v>
      </c>
      <c r="L9526" s="76">
        <f t="shared" si="500"/>
        <v>0</v>
      </c>
      <c r="M9526" s="76"/>
      <c r="N9526" s="76"/>
      <c r="O9526" s="76"/>
      <c r="P9526" s="76"/>
      <c r="Q9526" s="76"/>
      <c r="R9526" s="76"/>
      <c r="S9526" s="76"/>
      <c r="T9526" s="76"/>
      <c r="U9526" s="76"/>
      <c r="V9526" s="76"/>
      <c r="W9526" s="76"/>
      <c r="X9526" s="76"/>
      <c r="Y9526" s="677"/>
      <c r="Z9526" s="677"/>
      <c r="AA9526" s="677"/>
      <c r="AB9526" s="677"/>
      <c r="AC9526" s="677"/>
      <c r="AD9526" s="677"/>
      <c r="AE9526" s="677"/>
      <c r="AF9526" s="677"/>
      <c r="AG9526" s="677"/>
      <c r="AH9526" s="677"/>
      <c r="AI9526" s="677"/>
      <c r="AJ9526" s="677"/>
      <c r="AK9526" s="677"/>
      <c r="AL9526" s="677"/>
      <c r="AM9526" s="677"/>
      <c r="AN9526" s="677"/>
      <c r="AO9526" s="677"/>
      <c r="AP9526" s="677"/>
      <c r="AQ9526" s="677"/>
      <c r="AR9526" s="677"/>
      <c r="AS9526" s="677"/>
      <c r="AT9526" s="677"/>
      <c r="AU9526" s="677"/>
      <c r="AV9526" s="677"/>
      <c r="AW9526" s="677"/>
      <c r="AX9526" s="677"/>
      <c r="AY9526" s="677"/>
      <c r="AZ9526" s="677"/>
      <c r="BA9526" s="677"/>
      <c r="BB9526" s="677"/>
      <c r="BC9526" s="677"/>
      <c r="BD9526" s="677"/>
      <c r="BE9526" s="677"/>
      <c r="BF9526" s="677"/>
      <c r="BG9526" s="677"/>
      <c r="BH9526" s="677"/>
      <c r="BI9526" s="677"/>
      <c r="BJ9526" s="677"/>
      <c r="BK9526" s="677"/>
      <c r="BL9526" s="677"/>
      <c r="BM9526" s="677"/>
      <c r="BN9526" s="677"/>
      <c r="BO9526" s="677"/>
      <c r="BP9526" s="677"/>
      <c r="BQ9526" s="677"/>
      <c r="BR9526" s="677"/>
      <c r="BS9526" s="677"/>
      <c r="BT9526" s="677"/>
      <c r="BU9526" s="677"/>
      <c r="BV9526" s="677"/>
      <c r="BW9526" s="677"/>
      <c r="BX9526" s="677"/>
      <c r="BY9526" s="677"/>
      <c r="BZ9526" s="677"/>
      <c r="CA9526" s="677"/>
      <c r="CB9526" s="677"/>
      <c r="CC9526" s="677"/>
      <c r="CD9526" s="677"/>
      <c r="CE9526" s="677"/>
      <c r="CF9526" s="677"/>
      <c r="CG9526" s="677"/>
    </row>
    <row r="9527" spans="1:85">
      <c r="A9527" s="54"/>
      <c r="B9527" s="54"/>
      <c r="C9527" s="54"/>
      <c r="D9527" s="77"/>
      <c r="E9527" s="54"/>
      <c r="F9527" s="54"/>
      <c r="G9527" s="77"/>
      <c r="H9527" s="77"/>
      <c r="I9527" s="525"/>
      <c r="J9527" s="54"/>
      <c r="K9527" s="75" t="s">
        <v>1501</v>
      </c>
      <c r="L9527" s="76">
        <f t="shared" si="500"/>
        <v>0</v>
      </c>
      <c r="M9527" s="76"/>
      <c r="N9527" s="76"/>
      <c r="O9527" s="76"/>
      <c r="P9527" s="76"/>
      <c r="Q9527" s="76"/>
      <c r="R9527" s="76"/>
      <c r="S9527" s="76"/>
      <c r="T9527" s="76"/>
      <c r="U9527" s="76"/>
      <c r="V9527" s="76"/>
      <c r="W9527" s="76"/>
      <c r="X9527" s="76"/>
      <c r="Y9527" s="677"/>
      <c r="Z9527" s="677"/>
      <c r="AA9527" s="677"/>
      <c r="AB9527" s="677"/>
      <c r="AC9527" s="677"/>
      <c r="AD9527" s="677"/>
      <c r="AE9527" s="677"/>
      <c r="AF9527" s="677"/>
      <c r="AG9527" s="677"/>
      <c r="AH9527" s="677"/>
      <c r="AI9527" s="677"/>
      <c r="AJ9527" s="677"/>
      <c r="AK9527" s="677"/>
      <c r="AL9527" s="677"/>
      <c r="AM9527" s="677"/>
      <c r="AN9527" s="677"/>
      <c r="AO9527" s="677"/>
      <c r="AP9527" s="677"/>
      <c r="AQ9527" s="677"/>
      <c r="AR9527" s="677"/>
      <c r="AS9527" s="677"/>
      <c r="AT9527" s="677"/>
      <c r="AU9527" s="677"/>
      <c r="AV9527" s="677"/>
      <c r="AW9527" s="677"/>
      <c r="AX9527" s="677"/>
      <c r="AY9527" s="677"/>
      <c r="AZ9527" s="677"/>
      <c r="BA9527" s="677"/>
      <c r="BB9527" s="677"/>
      <c r="BC9527" s="677"/>
      <c r="BD9527" s="677"/>
      <c r="BE9527" s="677"/>
      <c r="BF9527" s="677"/>
      <c r="BG9527" s="677"/>
      <c r="BH9527" s="677"/>
      <c r="BI9527" s="677"/>
      <c r="BJ9527" s="677"/>
      <c r="BK9527" s="677"/>
      <c r="BL9527" s="677"/>
      <c r="BM9527" s="677"/>
      <c r="BN9527" s="677"/>
      <c r="BO9527" s="677"/>
      <c r="BP9527" s="677"/>
      <c r="BQ9527" s="677"/>
      <c r="BR9527" s="677"/>
      <c r="BS9527" s="677"/>
      <c r="BT9527" s="677"/>
      <c r="BU9527" s="677"/>
      <c r="BV9527" s="677"/>
      <c r="BW9527" s="677"/>
      <c r="BX9527" s="677"/>
      <c r="BY9527" s="677"/>
      <c r="BZ9527" s="677"/>
      <c r="CA9527" s="677"/>
      <c r="CB9527" s="677"/>
      <c r="CC9527" s="677"/>
      <c r="CD9527" s="677"/>
      <c r="CE9527" s="677"/>
      <c r="CF9527" s="677"/>
      <c r="CG9527" s="677"/>
    </row>
    <row r="9528" spans="1:85">
      <c r="A9528" s="54"/>
      <c r="B9528" s="54"/>
      <c r="C9528" s="80"/>
      <c r="D9528" s="81"/>
      <c r="E9528" s="80"/>
      <c r="F9528" s="80"/>
      <c r="G9528" s="81"/>
      <c r="H9528" s="81"/>
      <c r="I9528" s="526"/>
      <c r="J9528" s="80"/>
      <c r="K9528" s="84" t="s">
        <v>1502</v>
      </c>
      <c r="L9528" s="76">
        <f t="shared" si="500"/>
        <v>2</v>
      </c>
      <c r="M9528" s="76"/>
      <c r="N9528" s="76"/>
      <c r="O9528" s="76"/>
      <c r="P9528" s="76"/>
      <c r="Q9528" s="76"/>
      <c r="R9528" s="76"/>
      <c r="S9528" s="76"/>
      <c r="T9528" s="76"/>
      <c r="U9528" s="76"/>
      <c r="V9528" s="76"/>
      <c r="W9528" s="76">
        <v>2</v>
      </c>
      <c r="X9528" s="76"/>
      <c r="Y9528" s="677"/>
      <c r="Z9528" s="677"/>
      <c r="AA9528" s="677"/>
      <c r="AB9528" s="677"/>
      <c r="AC9528" s="677"/>
      <c r="AD9528" s="677"/>
      <c r="AE9528" s="677"/>
      <c r="AF9528" s="677"/>
      <c r="AG9528" s="677"/>
      <c r="AH9528" s="677"/>
      <c r="AI9528" s="677"/>
      <c r="AJ9528" s="677"/>
      <c r="AK9528" s="677"/>
      <c r="AL9528" s="677"/>
      <c r="AM9528" s="677"/>
      <c r="AN9528" s="677"/>
      <c r="AO9528" s="677"/>
      <c r="AP9528" s="677"/>
      <c r="AQ9528" s="677"/>
      <c r="AR9528" s="677"/>
      <c r="AS9528" s="677"/>
      <c r="AT9528" s="677"/>
      <c r="AU9528" s="677"/>
      <c r="AV9528" s="677"/>
      <c r="AW9528" s="677"/>
      <c r="AX9528" s="677"/>
      <c r="AY9528" s="677"/>
      <c r="AZ9528" s="677"/>
      <c r="BA9528" s="677"/>
      <c r="BB9528" s="677"/>
      <c r="BC9528" s="677"/>
      <c r="BD9528" s="677"/>
      <c r="BE9528" s="677"/>
      <c r="BF9528" s="677"/>
      <c r="BG9528" s="677"/>
      <c r="BH9528" s="677"/>
      <c r="BI9528" s="677"/>
      <c r="BJ9528" s="677"/>
      <c r="BK9528" s="677"/>
      <c r="BL9528" s="677"/>
      <c r="BM9528" s="677"/>
      <c r="BN9528" s="677"/>
      <c r="BO9528" s="677"/>
      <c r="BP9528" s="677"/>
      <c r="BQ9528" s="677"/>
      <c r="BR9528" s="677"/>
      <c r="BS9528" s="677"/>
      <c r="BT9528" s="677"/>
      <c r="BU9528" s="677"/>
      <c r="BV9528" s="677"/>
      <c r="BW9528" s="677"/>
      <c r="BX9528" s="677"/>
      <c r="BY9528" s="677"/>
      <c r="BZ9528" s="677"/>
      <c r="CA9528" s="677"/>
      <c r="CB9528" s="677"/>
      <c r="CC9528" s="677"/>
      <c r="CD9528" s="677"/>
      <c r="CE9528" s="677"/>
      <c r="CF9528" s="677"/>
      <c r="CG9528" s="677"/>
    </row>
    <row r="9529" spans="1:85">
      <c r="A9529" s="54"/>
      <c r="B9529" s="54"/>
      <c r="C9529" s="46" t="s">
        <v>33</v>
      </c>
      <c r="D9529" s="58" t="s">
        <v>14395</v>
      </c>
      <c r="E9529" s="97" t="s">
        <v>14396</v>
      </c>
      <c r="F9529" s="46" t="s">
        <v>14397</v>
      </c>
      <c r="G9529" s="58" t="s">
        <v>14327</v>
      </c>
      <c r="H9529" s="58" t="s">
        <v>14398</v>
      </c>
      <c r="I9529" s="524">
        <v>992</v>
      </c>
      <c r="J9529" s="46" t="s">
        <v>1508</v>
      </c>
      <c r="K9529" s="75" t="s">
        <v>1509</v>
      </c>
      <c r="L9529" s="76">
        <f t="shared" si="500"/>
        <v>0</v>
      </c>
      <c r="M9529" s="76"/>
      <c r="N9529" s="76"/>
      <c r="O9529" s="76"/>
      <c r="P9529" s="76"/>
      <c r="Q9529" s="76"/>
      <c r="R9529" s="76"/>
      <c r="S9529" s="76"/>
      <c r="T9529" s="76"/>
      <c r="U9529" s="76"/>
      <c r="V9529" s="76"/>
      <c r="W9529" s="76"/>
      <c r="X9529" s="76"/>
      <c r="Y9529" s="677"/>
      <c r="Z9529" s="677"/>
      <c r="AA9529" s="677"/>
      <c r="AB9529" s="677"/>
      <c r="AC9529" s="677"/>
      <c r="AD9529" s="677"/>
      <c r="AE9529" s="677"/>
      <c r="AF9529" s="677"/>
      <c r="AG9529" s="677"/>
      <c r="AH9529" s="677"/>
      <c r="AI9529" s="677"/>
      <c r="AJ9529" s="677"/>
      <c r="AK9529" s="677"/>
      <c r="AL9529" s="677"/>
      <c r="AM9529" s="677"/>
      <c r="AN9529" s="677"/>
      <c r="AO9529" s="677"/>
      <c r="AP9529" s="677"/>
      <c r="AQ9529" s="677"/>
      <c r="AR9529" s="677"/>
      <c r="AS9529" s="677"/>
      <c r="AT9529" s="677"/>
      <c r="AU9529" s="677"/>
      <c r="AV9529" s="677"/>
      <c r="AW9529" s="677"/>
      <c r="AX9529" s="677"/>
      <c r="AY9529" s="677"/>
      <c r="AZ9529" s="677"/>
      <c r="BA9529" s="677"/>
      <c r="BB9529" s="677"/>
      <c r="BC9529" s="677"/>
      <c r="BD9529" s="677"/>
      <c r="BE9529" s="677"/>
      <c r="BF9529" s="677"/>
      <c r="BG9529" s="677"/>
      <c r="BH9529" s="677"/>
      <c r="BI9529" s="677"/>
      <c r="BJ9529" s="677"/>
      <c r="BK9529" s="677"/>
      <c r="BL9529" s="677"/>
      <c r="BM9529" s="677"/>
      <c r="BN9529" s="677"/>
      <c r="BO9529" s="677"/>
      <c r="BP9529" s="677"/>
      <c r="BQ9529" s="677"/>
      <c r="BR9529" s="677"/>
      <c r="BS9529" s="677"/>
      <c r="BT9529" s="677"/>
      <c r="BU9529" s="677"/>
      <c r="BV9529" s="677"/>
      <c r="BW9529" s="677"/>
      <c r="BX9529" s="677"/>
      <c r="BY9529" s="677"/>
      <c r="BZ9529" s="677"/>
      <c r="CA9529" s="677"/>
      <c r="CB9529" s="677"/>
      <c r="CC9529" s="677"/>
      <c r="CD9529" s="677"/>
      <c r="CE9529" s="677"/>
      <c r="CF9529" s="677"/>
      <c r="CG9529" s="677"/>
    </row>
    <row r="9530" spans="1:85">
      <c r="A9530" s="54"/>
      <c r="B9530" s="54"/>
      <c r="C9530" s="54"/>
      <c r="D9530" s="77"/>
      <c r="E9530" s="54"/>
      <c r="F9530" s="54"/>
      <c r="G9530" s="77"/>
      <c r="H9530" s="77"/>
      <c r="I9530" s="525"/>
      <c r="J9530" s="54"/>
      <c r="K9530" s="75" t="s">
        <v>1501</v>
      </c>
      <c r="L9530" s="76">
        <f t="shared" si="500"/>
        <v>0</v>
      </c>
      <c r="M9530" s="76"/>
      <c r="N9530" s="76"/>
      <c r="O9530" s="76"/>
      <c r="P9530" s="76"/>
      <c r="Q9530" s="76"/>
      <c r="R9530" s="76"/>
      <c r="S9530" s="76"/>
      <c r="T9530" s="76"/>
      <c r="U9530" s="76"/>
      <c r="V9530" s="76"/>
      <c r="W9530" s="76"/>
      <c r="X9530" s="76"/>
      <c r="Y9530" s="677"/>
      <c r="Z9530" s="677"/>
      <c r="AA9530" s="677"/>
      <c r="AB9530" s="677"/>
      <c r="AC9530" s="677"/>
      <c r="AD9530" s="677"/>
      <c r="AE9530" s="677"/>
      <c r="AF9530" s="677"/>
      <c r="AG9530" s="677"/>
      <c r="AH9530" s="677"/>
      <c r="AI9530" s="677"/>
      <c r="AJ9530" s="677"/>
      <c r="AK9530" s="677"/>
      <c r="AL9530" s="677"/>
      <c r="AM9530" s="677"/>
      <c r="AN9530" s="677"/>
      <c r="AO9530" s="677"/>
      <c r="AP9530" s="677"/>
      <c r="AQ9530" s="677"/>
      <c r="AR9530" s="677"/>
      <c r="AS9530" s="677"/>
      <c r="AT9530" s="677"/>
      <c r="AU9530" s="677"/>
      <c r="AV9530" s="677"/>
      <c r="AW9530" s="677"/>
      <c r="AX9530" s="677"/>
      <c r="AY9530" s="677"/>
      <c r="AZ9530" s="677"/>
      <c r="BA9530" s="677"/>
      <c r="BB9530" s="677"/>
      <c r="BC9530" s="677"/>
      <c r="BD9530" s="677"/>
      <c r="BE9530" s="677"/>
      <c r="BF9530" s="677"/>
      <c r="BG9530" s="677"/>
      <c r="BH9530" s="677"/>
      <c r="BI9530" s="677"/>
      <c r="BJ9530" s="677"/>
      <c r="BK9530" s="677"/>
      <c r="BL9530" s="677"/>
      <c r="BM9530" s="677"/>
      <c r="BN9530" s="677"/>
      <c r="BO9530" s="677"/>
      <c r="BP9530" s="677"/>
      <c r="BQ9530" s="677"/>
      <c r="BR9530" s="677"/>
      <c r="BS9530" s="677"/>
      <c r="BT9530" s="677"/>
      <c r="BU9530" s="677"/>
      <c r="BV9530" s="677"/>
      <c r="BW9530" s="677"/>
      <c r="BX9530" s="677"/>
      <c r="BY9530" s="677"/>
      <c r="BZ9530" s="677"/>
      <c r="CA9530" s="677"/>
      <c r="CB9530" s="677"/>
      <c r="CC9530" s="677"/>
      <c r="CD9530" s="677"/>
      <c r="CE9530" s="677"/>
      <c r="CF9530" s="677"/>
      <c r="CG9530" s="677"/>
    </row>
    <row r="9531" spans="1:85">
      <c r="A9531" s="54"/>
      <c r="B9531" s="54"/>
      <c r="C9531" s="80"/>
      <c r="D9531" s="81"/>
      <c r="E9531" s="80"/>
      <c r="F9531" s="80"/>
      <c r="G9531" s="81"/>
      <c r="H9531" s="81"/>
      <c r="I9531" s="526"/>
      <c r="J9531" s="80"/>
      <c r="K9531" s="84" t="s">
        <v>1502</v>
      </c>
      <c r="L9531" s="76">
        <f t="shared" si="500"/>
        <v>2</v>
      </c>
      <c r="M9531" s="76">
        <v>2</v>
      </c>
      <c r="N9531" s="76"/>
      <c r="O9531" s="76"/>
      <c r="P9531" s="76"/>
      <c r="Q9531" s="76"/>
      <c r="R9531" s="76"/>
      <c r="S9531" s="76"/>
      <c r="T9531" s="76"/>
      <c r="U9531" s="76"/>
      <c r="V9531" s="76"/>
      <c r="W9531" s="76"/>
      <c r="X9531" s="76"/>
      <c r="Y9531" s="677"/>
      <c r="Z9531" s="677"/>
      <c r="AA9531" s="677"/>
      <c r="AB9531" s="677"/>
      <c r="AC9531" s="677"/>
      <c r="AD9531" s="677"/>
      <c r="AE9531" s="677"/>
      <c r="AF9531" s="677"/>
      <c r="AG9531" s="677"/>
      <c r="AH9531" s="677"/>
      <c r="AI9531" s="677"/>
      <c r="AJ9531" s="677"/>
      <c r="AK9531" s="677"/>
      <c r="AL9531" s="677"/>
      <c r="AM9531" s="677"/>
      <c r="AN9531" s="677"/>
      <c r="AO9531" s="677"/>
      <c r="AP9531" s="677"/>
      <c r="AQ9531" s="677"/>
      <c r="AR9531" s="677"/>
      <c r="AS9531" s="677"/>
      <c r="AT9531" s="677"/>
      <c r="AU9531" s="677"/>
      <c r="AV9531" s="677"/>
      <c r="AW9531" s="677"/>
      <c r="AX9531" s="677"/>
      <c r="AY9531" s="677"/>
      <c r="AZ9531" s="677"/>
      <c r="BA9531" s="677"/>
      <c r="BB9531" s="677"/>
      <c r="BC9531" s="677"/>
      <c r="BD9531" s="677"/>
      <c r="BE9531" s="677"/>
      <c r="BF9531" s="677"/>
      <c r="BG9531" s="677"/>
      <c r="BH9531" s="677"/>
      <c r="BI9531" s="677"/>
      <c r="BJ9531" s="677"/>
      <c r="BK9531" s="677"/>
      <c r="BL9531" s="677"/>
      <c r="BM9531" s="677"/>
      <c r="BN9531" s="677"/>
      <c r="BO9531" s="677"/>
      <c r="BP9531" s="677"/>
      <c r="BQ9531" s="677"/>
      <c r="BR9531" s="677"/>
      <c r="BS9531" s="677"/>
      <c r="BT9531" s="677"/>
      <c r="BU9531" s="677"/>
      <c r="BV9531" s="677"/>
      <c r="BW9531" s="677"/>
      <c r="BX9531" s="677"/>
      <c r="BY9531" s="677"/>
      <c r="BZ9531" s="677"/>
      <c r="CA9531" s="677"/>
      <c r="CB9531" s="677"/>
      <c r="CC9531" s="677"/>
      <c r="CD9531" s="677"/>
      <c r="CE9531" s="677"/>
      <c r="CF9531" s="677"/>
      <c r="CG9531" s="677"/>
    </row>
    <row r="9532" spans="1:85">
      <c r="A9532" s="54"/>
      <c r="B9532" s="54"/>
      <c r="C9532" s="46" t="s">
        <v>33</v>
      </c>
      <c r="D9532" s="58" t="s">
        <v>14399</v>
      </c>
      <c r="E9532" s="97" t="s">
        <v>14400</v>
      </c>
      <c r="F9532" s="46" t="s">
        <v>14401</v>
      </c>
      <c r="G9532" s="58" t="s">
        <v>14402</v>
      </c>
      <c r="H9532" s="58"/>
      <c r="I9532" s="524">
        <v>0</v>
      </c>
      <c r="J9532" s="46" t="s">
        <v>1508</v>
      </c>
      <c r="K9532" s="75" t="s">
        <v>1509</v>
      </c>
      <c r="L9532" s="76">
        <f t="shared" si="500"/>
        <v>0</v>
      </c>
      <c r="M9532" s="76"/>
      <c r="N9532" s="76"/>
      <c r="O9532" s="76"/>
      <c r="P9532" s="76"/>
      <c r="Q9532" s="76"/>
      <c r="R9532" s="76"/>
      <c r="S9532" s="76"/>
      <c r="T9532" s="76"/>
      <c r="U9532" s="76"/>
      <c r="V9532" s="76"/>
      <c r="W9532" s="76"/>
      <c r="X9532" s="76"/>
      <c r="Y9532" s="677"/>
      <c r="Z9532" s="677"/>
      <c r="AA9532" s="677"/>
      <c r="AB9532" s="677"/>
      <c r="AC9532" s="677"/>
      <c r="AD9532" s="677"/>
      <c r="AE9532" s="677"/>
      <c r="AF9532" s="677"/>
      <c r="AG9532" s="677"/>
      <c r="AH9532" s="677"/>
      <c r="AI9532" s="677"/>
      <c r="AJ9532" s="677"/>
      <c r="AK9532" s="677"/>
      <c r="AL9532" s="677"/>
      <c r="AM9532" s="677"/>
      <c r="AN9532" s="677"/>
      <c r="AO9532" s="677"/>
      <c r="AP9532" s="677"/>
      <c r="AQ9532" s="677"/>
      <c r="AR9532" s="677"/>
      <c r="AS9532" s="677"/>
      <c r="AT9532" s="677"/>
      <c r="AU9532" s="677"/>
      <c r="AV9532" s="677"/>
      <c r="AW9532" s="677"/>
      <c r="AX9532" s="677"/>
      <c r="AY9532" s="677"/>
      <c r="AZ9532" s="677"/>
      <c r="BA9532" s="677"/>
      <c r="BB9532" s="677"/>
      <c r="BC9532" s="677"/>
      <c r="BD9532" s="677"/>
      <c r="BE9532" s="677"/>
      <c r="BF9532" s="677"/>
      <c r="BG9532" s="677"/>
      <c r="BH9532" s="677"/>
      <c r="BI9532" s="677"/>
      <c r="BJ9532" s="677"/>
      <c r="BK9532" s="677"/>
      <c r="BL9532" s="677"/>
      <c r="BM9532" s="677"/>
      <c r="BN9532" s="677"/>
      <c r="BO9532" s="677"/>
      <c r="BP9532" s="677"/>
      <c r="BQ9532" s="677"/>
      <c r="BR9532" s="677"/>
      <c r="BS9532" s="677"/>
      <c r="BT9532" s="677"/>
      <c r="BU9532" s="677"/>
      <c r="BV9532" s="677"/>
      <c r="BW9532" s="677"/>
      <c r="BX9532" s="677"/>
      <c r="BY9532" s="677"/>
      <c r="BZ9532" s="677"/>
      <c r="CA9532" s="677"/>
      <c r="CB9532" s="677"/>
      <c r="CC9532" s="677"/>
      <c r="CD9532" s="677"/>
      <c r="CE9532" s="677"/>
      <c r="CF9532" s="677"/>
      <c r="CG9532" s="677"/>
    </row>
    <row r="9533" spans="1:85">
      <c r="A9533" s="54"/>
      <c r="B9533" s="54"/>
      <c r="C9533" s="54"/>
      <c r="D9533" s="77"/>
      <c r="E9533" s="54"/>
      <c r="F9533" s="54"/>
      <c r="G9533" s="77"/>
      <c r="H9533" s="77"/>
      <c r="I9533" s="525"/>
      <c r="J9533" s="54"/>
      <c r="K9533" s="75" t="s">
        <v>1501</v>
      </c>
      <c r="L9533" s="76">
        <f t="shared" si="500"/>
        <v>0</v>
      </c>
      <c r="M9533" s="76"/>
      <c r="N9533" s="76"/>
      <c r="O9533" s="76"/>
      <c r="P9533" s="76"/>
      <c r="Q9533" s="76"/>
      <c r="R9533" s="76"/>
      <c r="S9533" s="76"/>
      <c r="T9533" s="76"/>
      <c r="U9533" s="76"/>
      <c r="V9533" s="76"/>
      <c r="W9533" s="76"/>
      <c r="X9533" s="76"/>
      <c r="Y9533" s="677"/>
      <c r="Z9533" s="677"/>
      <c r="AA9533" s="677"/>
      <c r="AB9533" s="677"/>
      <c r="AC9533" s="677"/>
      <c r="AD9533" s="677"/>
      <c r="AE9533" s="677"/>
      <c r="AF9533" s="677"/>
      <c r="AG9533" s="677"/>
      <c r="AH9533" s="677"/>
      <c r="AI9533" s="677"/>
      <c r="AJ9533" s="677"/>
      <c r="AK9533" s="677"/>
      <c r="AL9533" s="677"/>
      <c r="AM9533" s="677"/>
      <c r="AN9533" s="677"/>
      <c r="AO9533" s="677"/>
      <c r="AP9533" s="677"/>
      <c r="AQ9533" s="677"/>
      <c r="AR9533" s="677"/>
      <c r="AS9533" s="677"/>
      <c r="AT9533" s="677"/>
      <c r="AU9533" s="677"/>
      <c r="AV9533" s="677"/>
      <c r="AW9533" s="677"/>
      <c r="AX9533" s="677"/>
      <c r="AY9533" s="677"/>
      <c r="AZ9533" s="677"/>
      <c r="BA9533" s="677"/>
      <c r="BB9533" s="677"/>
      <c r="BC9533" s="677"/>
      <c r="BD9533" s="677"/>
      <c r="BE9533" s="677"/>
      <c r="BF9533" s="677"/>
      <c r="BG9533" s="677"/>
      <c r="BH9533" s="677"/>
      <c r="BI9533" s="677"/>
      <c r="BJ9533" s="677"/>
      <c r="BK9533" s="677"/>
      <c r="BL9533" s="677"/>
      <c r="BM9533" s="677"/>
      <c r="BN9533" s="677"/>
      <c r="BO9533" s="677"/>
      <c r="BP9533" s="677"/>
      <c r="BQ9533" s="677"/>
      <c r="BR9533" s="677"/>
      <c r="BS9533" s="677"/>
      <c r="BT9533" s="677"/>
      <c r="BU9533" s="677"/>
      <c r="BV9533" s="677"/>
      <c r="BW9533" s="677"/>
      <c r="BX9533" s="677"/>
      <c r="BY9533" s="677"/>
      <c r="BZ9533" s="677"/>
      <c r="CA9533" s="677"/>
      <c r="CB9533" s="677"/>
      <c r="CC9533" s="677"/>
      <c r="CD9533" s="677"/>
      <c r="CE9533" s="677"/>
      <c r="CF9533" s="677"/>
      <c r="CG9533" s="677"/>
    </row>
    <row r="9534" spans="1:85">
      <c r="A9534" s="54"/>
      <c r="B9534" s="54"/>
      <c r="C9534" s="80"/>
      <c r="D9534" s="81"/>
      <c r="E9534" s="80"/>
      <c r="F9534" s="80"/>
      <c r="G9534" s="81"/>
      <c r="H9534" s="81"/>
      <c r="I9534" s="526"/>
      <c r="J9534" s="80"/>
      <c r="K9534" s="84" t="s">
        <v>1502</v>
      </c>
      <c r="L9534" s="76">
        <f t="shared" si="500"/>
        <v>7</v>
      </c>
      <c r="M9534" s="76"/>
      <c r="N9534" s="76"/>
      <c r="O9534" s="76"/>
      <c r="P9534" s="76"/>
      <c r="Q9534" s="76"/>
      <c r="R9534" s="76"/>
      <c r="S9534" s="76"/>
      <c r="T9534" s="76"/>
      <c r="U9534" s="76"/>
      <c r="V9534" s="76"/>
      <c r="W9534" s="76">
        <v>7</v>
      </c>
      <c r="X9534" s="76"/>
      <c r="Y9534" s="677"/>
      <c r="Z9534" s="677"/>
      <c r="AA9534" s="677"/>
      <c r="AB9534" s="677"/>
      <c r="AC9534" s="677"/>
      <c r="AD9534" s="677"/>
      <c r="AE9534" s="677"/>
      <c r="AF9534" s="677"/>
      <c r="AG9534" s="677"/>
      <c r="AH9534" s="677"/>
      <c r="AI9534" s="677"/>
      <c r="AJ9534" s="677"/>
      <c r="AK9534" s="677"/>
      <c r="AL9534" s="677"/>
      <c r="AM9534" s="677"/>
      <c r="AN9534" s="677"/>
      <c r="AO9534" s="677"/>
      <c r="AP9534" s="677"/>
      <c r="AQ9534" s="677"/>
      <c r="AR9534" s="677"/>
      <c r="AS9534" s="677"/>
      <c r="AT9534" s="677"/>
      <c r="AU9534" s="677"/>
      <c r="AV9534" s="677"/>
      <c r="AW9534" s="677"/>
      <c r="AX9534" s="677"/>
      <c r="AY9534" s="677"/>
      <c r="AZ9534" s="677"/>
      <c r="BA9534" s="677"/>
      <c r="BB9534" s="677"/>
      <c r="BC9534" s="677"/>
      <c r="BD9534" s="677"/>
      <c r="BE9534" s="677"/>
      <c r="BF9534" s="677"/>
      <c r="BG9534" s="677"/>
      <c r="BH9534" s="677"/>
      <c r="BI9534" s="677"/>
      <c r="BJ9534" s="677"/>
      <c r="BK9534" s="677"/>
      <c r="BL9534" s="677"/>
      <c r="BM9534" s="677"/>
      <c r="BN9534" s="677"/>
      <c r="BO9534" s="677"/>
      <c r="BP9534" s="677"/>
      <c r="BQ9534" s="677"/>
      <c r="BR9534" s="677"/>
      <c r="BS9534" s="677"/>
      <c r="BT9534" s="677"/>
      <c r="BU9534" s="677"/>
      <c r="BV9534" s="677"/>
      <c r="BW9534" s="677"/>
      <c r="BX9534" s="677"/>
      <c r="BY9534" s="677"/>
      <c r="BZ9534" s="677"/>
      <c r="CA9534" s="677"/>
      <c r="CB9534" s="677"/>
      <c r="CC9534" s="677"/>
      <c r="CD9534" s="677"/>
      <c r="CE9534" s="677"/>
      <c r="CF9534" s="677"/>
      <c r="CG9534" s="677"/>
    </row>
    <row r="9535" spans="1:85">
      <c r="A9535" s="54"/>
      <c r="B9535" s="54"/>
      <c r="C9535" s="46" t="s">
        <v>33</v>
      </c>
      <c r="D9535" s="58" t="s">
        <v>14403</v>
      </c>
      <c r="E9535" s="97" t="s">
        <v>14404</v>
      </c>
      <c r="F9535" s="46" t="s">
        <v>14405</v>
      </c>
      <c r="G9535" s="58" t="s">
        <v>14406</v>
      </c>
      <c r="H9535" s="58" t="s">
        <v>14407</v>
      </c>
      <c r="I9535" s="524">
        <v>0</v>
      </c>
      <c r="J9535" s="46" t="s">
        <v>1508</v>
      </c>
      <c r="K9535" s="75" t="s">
        <v>1509</v>
      </c>
      <c r="L9535" s="76">
        <f>SUM(M9535:X9535)</f>
        <v>0</v>
      </c>
      <c r="M9535" s="76"/>
      <c r="N9535" s="76"/>
      <c r="O9535" s="76"/>
      <c r="P9535" s="76"/>
      <c r="Q9535" s="76"/>
      <c r="R9535" s="76"/>
      <c r="S9535" s="76"/>
      <c r="T9535" s="76"/>
      <c r="U9535" s="76"/>
      <c r="V9535" s="76"/>
      <c r="W9535" s="76"/>
      <c r="X9535" s="76"/>
      <c r="Y9535" s="677"/>
      <c r="Z9535" s="677"/>
      <c r="AA9535" s="677"/>
      <c r="AB9535" s="677"/>
      <c r="AC9535" s="677"/>
      <c r="AD9535" s="677"/>
      <c r="AE9535" s="677"/>
      <c r="AF9535" s="677"/>
      <c r="AG9535" s="677"/>
      <c r="AH9535" s="677"/>
      <c r="AI9535" s="677"/>
      <c r="AJ9535" s="677"/>
      <c r="AK9535" s="677"/>
      <c r="AL9535" s="677"/>
      <c r="AM9535" s="677"/>
      <c r="AN9535" s="677"/>
      <c r="AO9535" s="677"/>
      <c r="AP9535" s="677"/>
      <c r="AQ9535" s="677"/>
      <c r="AR9535" s="677"/>
      <c r="AS9535" s="677"/>
      <c r="AT9535" s="677"/>
      <c r="AU9535" s="677"/>
      <c r="AV9535" s="677"/>
      <c r="AW9535" s="677"/>
      <c r="AX9535" s="677"/>
      <c r="AY9535" s="677"/>
      <c r="AZ9535" s="677"/>
      <c r="BA9535" s="677"/>
      <c r="BB9535" s="677"/>
      <c r="BC9535" s="677"/>
      <c r="BD9535" s="677"/>
      <c r="BE9535" s="677"/>
      <c r="BF9535" s="677"/>
      <c r="BG9535" s="677"/>
      <c r="BH9535" s="677"/>
      <c r="BI9535" s="677"/>
      <c r="BJ9535" s="677"/>
      <c r="BK9535" s="677"/>
      <c r="BL9535" s="677"/>
      <c r="BM9535" s="677"/>
      <c r="BN9535" s="677"/>
      <c r="BO9535" s="677"/>
      <c r="BP9535" s="677"/>
      <c r="BQ9535" s="677"/>
      <c r="BR9535" s="677"/>
      <c r="BS9535" s="677"/>
      <c r="BT9535" s="677"/>
      <c r="BU9535" s="677"/>
      <c r="BV9535" s="677"/>
      <c r="BW9535" s="677"/>
      <c r="BX9535" s="677"/>
      <c r="BY9535" s="677"/>
      <c r="BZ9535" s="677"/>
      <c r="CA9535" s="677"/>
      <c r="CB9535" s="677"/>
      <c r="CC9535" s="677"/>
      <c r="CD9535" s="677"/>
      <c r="CE9535" s="677"/>
      <c r="CF9535" s="677"/>
      <c r="CG9535" s="677"/>
    </row>
    <row r="9536" spans="1:85">
      <c r="A9536" s="54"/>
      <c r="B9536" s="54"/>
      <c r="C9536" s="54"/>
      <c r="D9536" s="77"/>
      <c r="E9536" s="54"/>
      <c r="F9536" s="54"/>
      <c r="G9536" s="77"/>
      <c r="H9536" s="77"/>
      <c r="I9536" s="525"/>
      <c r="J9536" s="54"/>
      <c r="K9536" s="75" t="s">
        <v>1501</v>
      </c>
      <c r="L9536" s="76">
        <f>SUM(M9536:X9536)</f>
        <v>0</v>
      </c>
      <c r="M9536" s="76"/>
      <c r="N9536" s="76"/>
      <c r="O9536" s="76"/>
      <c r="P9536" s="76"/>
      <c r="Q9536" s="76"/>
      <c r="R9536" s="76"/>
      <c r="S9536" s="76"/>
      <c r="T9536" s="76"/>
      <c r="U9536" s="76"/>
      <c r="V9536" s="76"/>
      <c r="W9536" s="76"/>
      <c r="X9536" s="76"/>
      <c r="Y9536" s="677"/>
      <c r="Z9536" s="677"/>
      <c r="AA9536" s="677"/>
      <c r="AB9536" s="677"/>
      <c r="AC9536" s="677"/>
      <c r="AD9536" s="677"/>
      <c r="AE9536" s="677"/>
      <c r="AF9536" s="677"/>
      <c r="AG9536" s="677"/>
      <c r="AH9536" s="677"/>
      <c r="AI9536" s="677"/>
      <c r="AJ9536" s="677"/>
      <c r="AK9536" s="677"/>
      <c r="AL9536" s="677"/>
      <c r="AM9536" s="677"/>
      <c r="AN9536" s="677"/>
      <c r="AO9536" s="677"/>
      <c r="AP9536" s="677"/>
      <c r="AQ9536" s="677"/>
      <c r="AR9536" s="677"/>
      <c r="AS9536" s="677"/>
      <c r="AT9536" s="677"/>
      <c r="AU9536" s="677"/>
      <c r="AV9536" s="677"/>
      <c r="AW9536" s="677"/>
      <c r="AX9536" s="677"/>
      <c r="AY9536" s="677"/>
      <c r="AZ9536" s="677"/>
      <c r="BA9536" s="677"/>
      <c r="BB9536" s="677"/>
      <c r="BC9536" s="677"/>
      <c r="BD9536" s="677"/>
      <c r="BE9536" s="677"/>
      <c r="BF9536" s="677"/>
      <c r="BG9536" s="677"/>
      <c r="BH9536" s="677"/>
      <c r="BI9536" s="677"/>
      <c r="BJ9536" s="677"/>
      <c r="BK9536" s="677"/>
      <c r="BL9536" s="677"/>
      <c r="BM9536" s="677"/>
      <c r="BN9536" s="677"/>
      <c r="BO9536" s="677"/>
      <c r="BP9536" s="677"/>
      <c r="BQ9536" s="677"/>
      <c r="BR9536" s="677"/>
      <c r="BS9536" s="677"/>
      <c r="BT9536" s="677"/>
      <c r="BU9536" s="677"/>
      <c r="BV9536" s="677"/>
      <c r="BW9536" s="677"/>
      <c r="BX9536" s="677"/>
      <c r="BY9536" s="677"/>
      <c r="BZ9536" s="677"/>
      <c r="CA9536" s="677"/>
      <c r="CB9536" s="677"/>
      <c r="CC9536" s="677"/>
      <c r="CD9536" s="677"/>
      <c r="CE9536" s="677"/>
      <c r="CF9536" s="677"/>
      <c r="CG9536" s="677"/>
    </row>
    <row r="9537" spans="1:85">
      <c r="A9537" s="80"/>
      <c r="B9537" s="80"/>
      <c r="C9537" s="80"/>
      <c r="D9537" s="81"/>
      <c r="E9537" s="80"/>
      <c r="F9537" s="80"/>
      <c r="G9537" s="81"/>
      <c r="H9537" s="81"/>
      <c r="I9537" s="526"/>
      <c r="J9537" s="80"/>
      <c r="K9537" s="84" t="s">
        <v>1502</v>
      </c>
      <c r="L9537" s="76">
        <f>SUM(M9537:X9537)</f>
        <v>2</v>
      </c>
      <c r="M9537" s="76"/>
      <c r="N9537" s="76"/>
      <c r="O9537" s="76"/>
      <c r="P9537" s="76"/>
      <c r="Q9537" s="76"/>
      <c r="R9537" s="76"/>
      <c r="S9537" s="76"/>
      <c r="T9537" s="76"/>
      <c r="U9537" s="76"/>
      <c r="V9537" s="76"/>
      <c r="W9537" s="76">
        <v>2</v>
      </c>
      <c r="X9537" s="76"/>
      <c r="Y9537" s="677"/>
      <c r="Z9537" s="677"/>
      <c r="AA9537" s="677"/>
      <c r="AB9537" s="677"/>
      <c r="AC9537" s="677"/>
      <c r="AD9537" s="677"/>
      <c r="AE9537" s="677"/>
      <c r="AF9537" s="677"/>
      <c r="AG9537" s="677"/>
      <c r="AH9537" s="677"/>
      <c r="AI9537" s="677"/>
      <c r="AJ9537" s="677"/>
      <c r="AK9537" s="677"/>
      <c r="AL9537" s="677"/>
      <c r="AM9537" s="677"/>
      <c r="AN9537" s="677"/>
      <c r="AO9537" s="677"/>
      <c r="AP9537" s="677"/>
      <c r="AQ9537" s="677"/>
      <c r="AR9537" s="677"/>
      <c r="AS9537" s="677"/>
      <c r="AT9537" s="677"/>
      <c r="AU9537" s="677"/>
      <c r="AV9537" s="677"/>
      <c r="AW9537" s="677"/>
      <c r="AX9537" s="677"/>
      <c r="AY9537" s="677"/>
      <c r="AZ9537" s="677"/>
      <c r="BA9537" s="677"/>
      <c r="BB9537" s="677"/>
      <c r="BC9537" s="677"/>
      <c r="BD9537" s="677"/>
      <c r="BE9537" s="677"/>
      <c r="BF9537" s="677"/>
      <c r="BG9537" s="677"/>
      <c r="BH9537" s="677"/>
      <c r="BI9537" s="677"/>
      <c r="BJ9537" s="677"/>
      <c r="BK9537" s="677"/>
      <c r="BL9537" s="677"/>
      <c r="BM9537" s="677"/>
      <c r="BN9537" s="677"/>
      <c r="BO9537" s="677"/>
      <c r="BP9537" s="677"/>
      <c r="BQ9537" s="677"/>
      <c r="BR9537" s="677"/>
      <c r="BS9537" s="677"/>
      <c r="BT9537" s="677"/>
      <c r="BU9537" s="677"/>
      <c r="BV9537" s="677"/>
      <c r="BW9537" s="677"/>
      <c r="BX9537" s="677"/>
      <c r="BY9537" s="677"/>
      <c r="BZ9537" s="677"/>
      <c r="CA9537" s="677"/>
      <c r="CB9537" s="677"/>
      <c r="CC9537" s="677"/>
      <c r="CD9537" s="677"/>
      <c r="CE9537" s="677"/>
      <c r="CF9537" s="677"/>
      <c r="CG9537" s="677"/>
    </row>
    <row r="9538" spans="1:85">
      <c r="A9538" s="46" t="s">
        <v>14408</v>
      </c>
      <c r="B9538" s="521" t="s">
        <v>38</v>
      </c>
      <c r="C9538" s="706"/>
      <c r="D9538" s="707">
        <f>SUM(D9542,D9899,D9962,D10019,D10148,D10247,D10295,D10307,D10448,D10487,D10520,D10589,D10613,D10646,D10706)</f>
        <v>387</v>
      </c>
      <c r="E9538" s="708"/>
      <c r="F9538" s="708"/>
      <c r="G9538" s="708"/>
      <c r="H9538" s="708"/>
      <c r="I9538" s="265">
        <f>I9542+I9899+I9962+I10019+I10148+I10247+I10295+I10307+I10448+I10487+I10520+I10589+I10613+I10646+I10706</f>
        <v>3559082.6500000004</v>
      </c>
      <c r="J9538" s="709" t="s">
        <v>1508</v>
      </c>
      <c r="K9538" s="710" t="s">
        <v>30</v>
      </c>
      <c r="L9538" s="208">
        <f>SUM(L9539:L9541)</f>
        <v>1672</v>
      </c>
      <c r="M9538" s="208">
        <f t="shared" ref="M9538:X9538" si="501">SUM(M9539:M9541)</f>
        <v>150</v>
      </c>
      <c r="N9538" s="208">
        <f t="shared" si="501"/>
        <v>131</v>
      </c>
      <c r="O9538" s="208">
        <f t="shared" si="501"/>
        <v>370</v>
      </c>
      <c r="P9538" s="208">
        <f t="shared" si="501"/>
        <v>14</v>
      </c>
      <c r="Q9538" s="208">
        <f t="shared" si="501"/>
        <v>0</v>
      </c>
      <c r="R9538" s="208">
        <f t="shared" si="501"/>
        <v>38</v>
      </c>
      <c r="S9538" s="208">
        <f t="shared" si="501"/>
        <v>120</v>
      </c>
      <c r="T9538" s="208">
        <f t="shared" si="501"/>
        <v>334</v>
      </c>
      <c r="U9538" s="208">
        <f t="shared" si="501"/>
        <v>74</v>
      </c>
      <c r="V9538" s="208">
        <f t="shared" si="501"/>
        <v>0</v>
      </c>
      <c r="W9538" s="208">
        <f t="shared" si="501"/>
        <v>343</v>
      </c>
      <c r="X9538" s="208">
        <f t="shared" si="501"/>
        <v>98</v>
      </c>
    </row>
    <row r="9539" spans="1:85">
      <c r="A9539" s="54"/>
      <c r="B9539" s="522"/>
      <c r="C9539" s="711"/>
      <c r="D9539" s="712"/>
      <c r="E9539" s="713"/>
      <c r="F9539" s="713"/>
      <c r="G9539" s="713"/>
      <c r="H9539" s="713"/>
      <c r="I9539" s="95"/>
      <c r="J9539" s="714"/>
      <c r="K9539" s="710" t="s">
        <v>1509</v>
      </c>
      <c r="L9539" s="208">
        <f>SUM(M9539:X9539)</f>
        <v>351</v>
      </c>
      <c r="M9539" s="208">
        <f t="shared" ref="M9539:X9541" si="502">M9542+M9899+M9962+M10019+M10148+M10247+M10295+M10307+M10448+M10487+M10520+M10589+M10613+M10646+M10706</f>
        <v>67</v>
      </c>
      <c r="N9539" s="208">
        <f t="shared" si="502"/>
        <v>101</v>
      </c>
      <c r="O9539" s="208">
        <f t="shared" si="502"/>
        <v>36</v>
      </c>
      <c r="P9539" s="208">
        <f t="shared" si="502"/>
        <v>3</v>
      </c>
      <c r="Q9539" s="208">
        <f t="shared" si="502"/>
        <v>0</v>
      </c>
      <c r="R9539" s="208">
        <f t="shared" si="502"/>
        <v>2</v>
      </c>
      <c r="S9539" s="208">
        <f t="shared" si="502"/>
        <v>21</v>
      </c>
      <c r="T9539" s="208">
        <f t="shared" si="502"/>
        <v>60</v>
      </c>
      <c r="U9539" s="208">
        <f t="shared" si="502"/>
        <v>7</v>
      </c>
      <c r="V9539" s="208">
        <f t="shared" si="502"/>
        <v>0</v>
      </c>
      <c r="W9539" s="208">
        <f t="shared" si="502"/>
        <v>45</v>
      </c>
      <c r="X9539" s="208">
        <f t="shared" si="502"/>
        <v>9</v>
      </c>
    </row>
    <row r="9540" spans="1:85">
      <c r="A9540" s="54"/>
      <c r="B9540" s="522"/>
      <c r="C9540" s="711"/>
      <c r="D9540" s="712"/>
      <c r="E9540" s="713"/>
      <c r="F9540" s="713"/>
      <c r="G9540" s="713"/>
      <c r="H9540" s="713"/>
      <c r="I9540" s="95"/>
      <c r="J9540" s="714"/>
      <c r="K9540" s="710" t="s">
        <v>1501</v>
      </c>
      <c r="L9540" s="208">
        <f>SUM(M9540:X9540)</f>
        <v>89</v>
      </c>
      <c r="M9540" s="208">
        <f t="shared" si="502"/>
        <v>12</v>
      </c>
      <c r="N9540" s="208">
        <f t="shared" si="502"/>
        <v>7</v>
      </c>
      <c r="O9540" s="208">
        <f t="shared" si="502"/>
        <v>19</v>
      </c>
      <c r="P9540" s="208">
        <f t="shared" si="502"/>
        <v>11</v>
      </c>
      <c r="Q9540" s="208">
        <f t="shared" si="502"/>
        <v>0</v>
      </c>
      <c r="R9540" s="208">
        <f t="shared" si="502"/>
        <v>3</v>
      </c>
      <c r="S9540" s="208">
        <f t="shared" si="502"/>
        <v>16</v>
      </c>
      <c r="T9540" s="208">
        <f t="shared" si="502"/>
        <v>8</v>
      </c>
      <c r="U9540" s="208">
        <f t="shared" si="502"/>
        <v>2</v>
      </c>
      <c r="V9540" s="208">
        <f t="shared" si="502"/>
        <v>0</v>
      </c>
      <c r="W9540" s="208">
        <f t="shared" si="502"/>
        <v>3</v>
      </c>
      <c r="X9540" s="208">
        <f t="shared" si="502"/>
        <v>8</v>
      </c>
    </row>
    <row r="9541" spans="1:85">
      <c r="A9541" s="54"/>
      <c r="B9541" s="523"/>
      <c r="C9541" s="715"/>
      <c r="D9541" s="716"/>
      <c r="E9541" s="717"/>
      <c r="F9541" s="717"/>
      <c r="G9541" s="717"/>
      <c r="H9541" s="717"/>
      <c r="I9541" s="96"/>
      <c r="J9541" s="718"/>
      <c r="K9541" s="719" t="s">
        <v>1502</v>
      </c>
      <c r="L9541" s="208">
        <f>SUM(M9541:X9541)</f>
        <v>1232</v>
      </c>
      <c r="M9541" s="208">
        <f t="shared" si="502"/>
        <v>71</v>
      </c>
      <c r="N9541" s="208">
        <f t="shared" si="502"/>
        <v>23</v>
      </c>
      <c r="O9541" s="208">
        <f t="shared" si="502"/>
        <v>315</v>
      </c>
      <c r="P9541" s="208">
        <f t="shared" si="502"/>
        <v>0</v>
      </c>
      <c r="Q9541" s="208">
        <f t="shared" si="502"/>
        <v>0</v>
      </c>
      <c r="R9541" s="208">
        <f t="shared" si="502"/>
        <v>33</v>
      </c>
      <c r="S9541" s="208">
        <f t="shared" si="502"/>
        <v>83</v>
      </c>
      <c r="T9541" s="208">
        <f t="shared" si="502"/>
        <v>266</v>
      </c>
      <c r="U9541" s="208">
        <f t="shared" si="502"/>
        <v>65</v>
      </c>
      <c r="V9541" s="208">
        <f t="shared" si="502"/>
        <v>0</v>
      </c>
      <c r="W9541" s="208">
        <f t="shared" si="502"/>
        <v>295</v>
      </c>
      <c r="X9541" s="208">
        <f t="shared" si="502"/>
        <v>81</v>
      </c>
    </row>
    <row r="9542" spans="1:85">
      <c r="A9542" s="54"/>
      <c r="B9542" s="46" t="s">
        <v>14409</v>
      </c>
      <c r="C9542" s="706"/>
      <c r="D9542" s="720">
        <f>COUNTA(D9545:D9898)</f>
        <v>118</v>
      </c>
      <c r="E9542" s="706"/>
      <c r="F9542" s="721"/>
      <c r="G9542" s="721"/>
      <c r="H9542" s="721"/>
      <c r="I9542" s="722">
        <f>SUM(I9545:I9898)</f>
        <v>529306</v>
      </c>
      <c r="J9542" s="723" t="s">
        <v>1508</v>
      </c>
      <c r="K9542" s="724" t="s">
        <v>1509</v>
      </c>
      <c r="L9542" s="725">
        <f t="shared" ref="L9542:L9559" si="503">SUM(M9542:X9542)</f>
        <v>74</v>
      </c>
      <c r="M9542" s="726">
        <f>M9545+M9548+M9551+M9554+M9557+M9560+M9563+M9566+M9569+M9572+M9575+M9578+M9581+M9584+M9587+M9590+M9593+M9596+M9599+M9602+M9605+M9608+M9611+M9614+M9617+M9620+M9623+M9626+M9629+M9632+M9635+M9638+M9641+M9644+M9647+M9650+M9653+M9656+M9659+M9662+M9665+M9668+M9671+M9674+M9677+M9680+M9683+M9686+M9689+M9692+M9695+M9698+M9701+M9704+M9707+M9710+M9713+M9716+M9719+M9722+M9725+M9728+M9731+M9734+M9737+M9740+M9743+M9746+M9749+M9752+M9755+M9758+M9761+M9764+M9767+M9770+M9773+M9776+M9779+M9782+M9785+M9788+M9791+M9794+M9797+M9800+M9803+M9806+M9809+M9812+M9815+M9818+M9821+M9824+M9827+M9830+M9833+M9836+M9839+M9842+M9845+M9848+M9851+M9854+M9857+M9860+M9863+M9866+M9869+M9872+M9875+M9878+M9881+M9884+M9887+M9890+M9893+M9896</f>
        <v>25</v>
      </c>
      <c r="N9542" s="726">
        <f t="shared" ref="N9542:X9542" si="504">N9545+N9548+N9551+N9554+N9557+N9560+N9563+N9566+N9569+N9572+N9575+N9578+N9581+N9584+N9587+N9590+N9593+N9596+N9599+N9602+N9605+N9608+N9611+N9614+N9617+N9620+N9623+N9626+N9629+N9632+N9635+N9638+N9641+N9644+N9647+N9650+N9653+N9656+N9659+N9662+N9665+N9668+N9671+N9674+N9677+N9680+N9683+N9686+N9689+N9692+N9695+N9698+N9701+N9704+N9707+N9710+N9713+N9716+N9719+N9722+N9725+N9728+N9731+N9734+N9737+N9740+N9743+N9746+N9749+N9752+N9755+N9758+N9761+N9764+N9767+N9770+N9773+N9776+N9779+N9782+N9785+N9788+N9791+N9794+N9797+N9800+N9803+N9806+N9809+N9812+N9815+N9818+N9821+N9824+N9827+N9830+N9833+N9836+N9839+N9842+N9845+N9848+N9851+N9854+N9857+N9860+N9863+N9866+N9869+N9872+N9875+N9878+N9881+N9884+N9887+N9890+N9893+N9896</f>
        <v>21</v>
      </c>
      <c r="O9542" s="726">
        <f t="shared" si="504"/>
        <v>10</v>
      </c>
      <c r="P9542" s="726">
        <f t="shared" si="504"/>
        <v>0</v>
      </c>
      <c r="Q9542" s="726">
        <f t="shared" si="504"/>
        <v>0</v>
      </c>
      <c r="R9542" s="726">
        <f t="shared" si="504"/>
        <v>1</v>
      </c>
      <c r="S9542" s="726">
        <f t="shared" si="504"/>
        <v>5</v>
      </c>
      <c r="T9542" s="726">
        <f t="shared" si="504"/>
        <v>10</v>
      </c>
      <c r="U9542" s="726">
        <f t="shared" si="504"/>
        <v>0</v>
      </c>
      <c r="V9542" s="726">
        <f t="shared" si="504"/>
        <v>0</v>
      </c>
      <c r="W9542" s="726">
        <f t="shared" si="504"/>
        <v>1</v>
      </c>
      <c r="X9542" s="726">
        <f t="shared" si="504"/>
        <v>1</v>
      </c>
    </row>
    <row r="9543" spans="1:85">
      <c r="A9543" s="54"/>
      <c r="B9543" s="54"/>
      <c r="C9543" s="711"/>
      <c r="D9543" s="727"/>
      <c r="E9543" s="711"/>
      <c r="F9543" s="721"/>
      <c r="G9543" s="721"/>
      <c r="H9543" s="721"/>
      <c r="I9543" s="728"/>
      <c r="J9543" s="723"/>
      <c r="K9543" s="710" t="s">
        <v>1501</v>
      </c>
      <c r="L9543" s="725">
        <f t="shared" si="503"/>
        <v>6</v>
      </c>
      <c r="M9543" s="726">
        <f t="shared" ref="M9543:X9544" si="505">M9546+M9549+M9552+M9555+M9558+M9561+M9564+M9567+M9570+M9573+M9576+M9579+M9582+M9585+M9588+M9591+M9594+M9597+M9600+M9603+M9606+M9609+M9612+M9615+M9618+M9621+M9624+M9627+M9630+M9633+M9636+M9639+M9642+M9645+M9648+M9651+M9654+M9657+M9660+M9663+M9666+M9669+M9672+M9675+M9678+M9681+M9684+M9687+M9690+M9693+M9696+M9699+M9702+M9705+M9708+M9711+M9714+M9717+M9720+M9723+M9726+M9729+M9732+M9735+M9738+M9741+M9744+M9747+M9750+M9753+M9756+M9759+M9762+M9765+M9768+M9771+M9774+M9777+M9780+M9783+M9786+M9789+M9792+M9795+M9798+M9801+M9804+M9807+M9810+M9813+M9816+M9819+M9822+M9825+M9828+M9831+M9834+M9837+M9840+M9843+M9846+M9849+M9852+M9855+M9858+M9861+M9864+M9867+M9870+M9873+M9876+M9879+M9882+M9885+M9888+M9891+M9894+M9897</f>
        <v>5</v>
      </c>
      <c r="N9543" s="726">
        <f t="shared" si="505"/>
        <v>0</v>
      </c>
      <c r="O9543" s="726">
        <f t="shared" si="505"/>
        <v>1</v>
      </c>
      <c r="P9543" s="726">
        <f t="shared" si="505"/>
        <v>0</v>
      </c>
      <c r="Q9543" s="726">
        <f t="shared" si="505"/>
        <v>0</v>
      </c>
      <c r="R9543" s="726">
        <f t="shared" si="505"/>
        <v>0</v>
      </c>
      <c r="S9543" s="726">
        <f t="shared" si="505"/>
        <v>0</v>
      </c>
      <c r="T9543" s="726">
        <f t="shared" si="505"/>
        <v>0</v>
      </c>
      <c r="U9543" s="726">
        <f t="shared" si="505"/>
        <v>0</v>
      </c>
      <c r="V9543" s="726">
        <f t="shared" si="505"/>
        <v>0</v>
      </c>
      <c r="W9543" s="726">
        <f t="shared" si="505"/>
        <v>0</v>
      </c>
      <c r="X9543" s="726">
        <f t="shared" si="505"/>
        <v>0</v>
      </c>
    </row>
    <row r="9544" spans="1:85">
      <c r="A9544" s="54"/>
      <c r="B9544" s="80"/>
      <c r="C9544" s="715"/>
      <c r="D9544" s="729"/>
      <c r="E9544" s="715"/>
      <c r="F9544" s="721"/>
      <c r="G9544" s="721"/>
      <c r="H9544" s="721"/>
      <c r="I9544" s="730"/>
      <c r="J9544" s="731"/>
      <c r="K9544" s="719" t="s">
        <v>1502</v>
      </c>
      <c r="L9544" s="725">
        <f t="shared" si="503"/>
        <v>344</v>
      </c>
      <c r="M9544" s="726">
        <f t="shared" si="505"/>
        <v>19</v>
      </c>
      <c r="N9544" s="726">
        <f t="shared" si="505"/>
        <v>4</v>
      </c>
      <c r="O9544" s="726">
        <f t="shared" si="505"/>
        <v>172</v>
      </c>
      <c r="P9544" s="726">
        <f t="shared" si="505"/>
        <v>0</v>
      </c>
      <c r="Q9544" s="726">
        <f t="shared" si="505"/>
        <v>0</v>
      </c>
      <c r="R9544" s="726">
        <f t="shared" si="505"/>
        <v>2</v>
      </c>
      <c r="S9544" s="726">
        <f t="shared" si="505"/>
        <v>34</v>
      </c>
      <c r="T9544" s="726">
        <f t="shared" si="505"/>
        <v>103</v>
      </c>
      <c r="U9544" s="726">
        <f t="shared" si="505"/>
        <v>0</v>
      </c>
      <c r="V9544" s="726">
        <f t="shared" si="505"/>
        <v>0</v>
      </c>
      <c r="W9544" s="726">
        <f t="shared" si="505"/>
        <v>9</v>
      </c>
      <c r="X9544" s="726">
        <f t="shared" si="505"/>
        <v>1</v>
      </c>
    </row>
    <row r="9545" spans="1:85">
      <c r="A9545" s="54"/>
      <c r="B9545" s="54" t="s">
        <v>14410</v>
      </c>
      <c r="C9545" s="46" t="s">
        <v>31</v>
      </c>
      <c r="D9545" s="94" t="s">
        <v>14411</v>
      </c>
      <c r="E9545" s="94" t="s">
        <v>14412</v>
      </c>
      <c r="F9545" s="58" t="s">
        <v>14413</v>
      </c>
      <c r="G9545" s="94" t="s">
        <v>14414</v>
      </c>
      <c r="H9545" s="94" t="s">
        <v>14415</v>
      </c>
      <c r="I9545" s="74">
        <v>53738</v>
      </c>
      <c r="J9545" s="46" t="s">
        <v>1508</v>
      </c>
      <c r="K9545" s="75" t="s">
        <v>1509</v>
      </c>
      <c r="L9545" s="76">
        <f t="shared" si="503"/>
        <v>9</v>
      </c>
      <c r="M9545" s="76"/>
      <c r="N9545" s="76">
        <v>1</v>
      </c>
      <c r="O9545" s="76">
        <v>1</v>
      </c>
      <c r="P9545" s="76"/>
      <c r="Q9545" s="76"/>
      <c r="R9545" s="76">
        <v>1</v>
      </c>
      <c r="S9545" s="76">
        <v>2</v>
      </c>
      <c r="T9545" s="76">
        <v>2</v>
      </c>
      <c r="U9545" s="76"/>
      <c r="V9545" s="76"/>
      <c r="W9545" s="76">
        <v>1</v>
      </c>
      <c r="X9545" s="76">
        <v>1</v>
      </c>
    </row>
    <row r="9546" spans="1:85">
      <c r="A9546" s="54"/>
      <c r="B9546" s="54"/>
      <c r="C9546" s="54"/>
      <c r="D9546" s="476"/>
      <c r="E9546" s="476"/>
      <c r="F9546" s="77"/>
      <c r="G9546" s="476"/>
      <c r="H9546" s="476"/>
      <c r="I9546" s="79"/>
      <c r="J9546" s="54"/>
      <c r="K9546" s="75" t="s">
        <v>1501</v>
      </c>
      <c r="L9546" s="76">
        <f t="shared" si="503"/>
        <v>0</v>
      </c>
      <c r="M9546" s="76"/>
      <c r="N9546" s="76"/>
      <c r="O9546" s="76"/>
      <c r="P9546" s="76"/>
      <c r="Q9546" s="76"/>
      <c r="R9546" s="76"/>
      <c r="S9546" s="76"/>
      <c r="T9546" s="76"/>
      <c r="U9546" s="76"/>
      <c r="V9546" s="76"/>
      <c r="W9546" s="76"/>
      <c r="X9546" s="76"/>
    </row>
    <row r="9547" spans="1:85">
      <c r="A9547" s="54"/>
      <c r="B9547" s="54"/>
      <c r="C9547" s="80"/>
      <c r="D9547" s="477"/>
      <c r="E9547" s="477"/>
      <c r="F9547" s="81"/>
      <c r="G9547" s="477"/>
      <c r="H9547" s="477"/>
      <c r="I9547" s="83"/>
      <c r="J9547" s="80"/>
      <c r="K9547" s="84" t="s">
        <v>1502</v>
      </c>
      <c r="L9547" s="76">
        <f t="shared" si="503"/>
        <v>0</v>
      </c>
      <c r="M9547" s="76"/>
      <c r="N9547" s="76"/>
      <c r="O9547" s="76"/>
      <c r="P9547" s="76"/>
      <c r="Q9547" s="76"/>
      <c r="R9547" s="76"/>
      <c r="S9547" s="76"/>
      <c r="T9547" s="76"/>
      <c r="U9547" s="76"/>
      <c r="V9547" s="76"/>
      <c r="W9547" s="76"/>
      <c r="X9547" s="76"/>
    </row>
    <row r="9548" spans="1:85">
      <c r="A9548" s="54"/>
      <c r="B9548" s="54"/>
      <c r="C9548" s="46" t="s">
        <v>35</v>
      </c>
      <c r="D9548" s="94" t="s">
        <v>14416</v>
      </c>
      <c r="E9548" s="94" t="s">
        <v>14417</v>
      </c>
      <c r="F9548" s="58" t="s">
        <v>14418</v>
      </c>
      <c r="G9548" s="94" t="s">
        <v>14419</v>
      </c>
      <c r="H9548" s="94" t="s">
        <v>14420</v>
      </c>
      <c r="I9548" s="425">
        <v>33357</v>
      </c>
      <c r="J9548" s="46" t="s">
        <v>1508</v>
      </c>
      <c r="K9548" s="75" t="s">
        <v>1509</v>
      </c>
      <c r="L9548" s="76">
        <f t="shared" si="503"/>
        <v>5</v>
      </c>
      <c r="M9548" s="76">
        <v>1</v>
      </c>
      <c r="N9548" s="76">
        <v>2</v>
      </c>
      <c r="O9548" s="76"/>
      <c r="P9548" s="76"/>
      <c r="Q9548" s="76"/>
      <c r="R9548" s="76"/>
      <c r="S9548" s="76">
        <v>1</v>
      </c>
      <c r="T9548" s="76">
        <v>1</v>
      </c>
      <c r="U9548" s="76"/>
      <c r="V9548" s="76"/>
      <c r="W9548" s="76"/>
      <c r="X9548" s="76"/>
    </row>
    <row r="9549" spans="1:85">
      <c r="A9549" s="54"/>
      <c r="B9549" s="54"/>
      <c r="C9549" s="54"/>
      <c r="D9549" s="476"/>
      <c r="E9549" s="476"/>
      <c r="F9549" s="77"/>
      <c r="G9549" s="476"/>
      <c r="H9549" s="476"/>
      <c r="I9549" s="425"/>
      <c r="J9549" s="54"/>
      <c r="K9549" s="75" t="s">
        <v>1501</v>
      </c>
      <c r="L9549" s="76">
        <f t="shared" si="503"/>
        <v>0</v>
      </c>
      <c r="M9549" s="76"/>
      <c r="N9549" s="76"/>
      <c r="O9549" s="76"/>
      <c r="P9549" s="76"/>
      <c r="Q9549" s="76"/>
      <c r="R9549" s="76"/>
      <c r="S9549" s="76"/>
      <c r="T9549" s="76"/>
      <c r="U9549" s="76"/>
      <c r="V9549" s="76"/>
      <c r="W9549" s="76"/>
      <c r="X9549" s="76"/>
    </row>
    <row r="9550" spans="1:85">
      <c r="A9550" s="54"/>
      <c r="B9550" s="54"/>
      <c r="C9550" s="80"/>
      <c r="D9550" s="477"/>
      <c r="E9550" s="477"/>
      <c r="F9550" s="81"/>
      <c r="G9550" s="477"/>
      <c r="H9550" s="477"/>
      <c r="I9550" s="425"/>
      <c r="J9550" s="80"/>
      <c r="K9550" s="84" t="s">
        <v>1502</v>
      </c>
      <c r="L9550" s="76">
        <f t="shared" si="503"/>
        <v>11</v>
      </c>
      <c r="M9550" s="76"/>
      <c r="N9550" s="76"/>
      <c r="O9550" s="76"/>
      <c r="P9550" s="76"/>
      <c r="Q9550" s="76"/>
      <c r="R9550" s="76"/>
      <c r="S9550" s="76"/>
      <c r="T9550" s="76">
        <v>11</v>
      </c>
      <c r="U9550" s="76"/>
      <c r="V9550" s="76"/>
      <c r="W9550" s="76"/>
      <c r="X9550" s="76"/>
    </row>
    <row r="9551" spans="1:85">
      <c r="A9551" s="54"/>
      <c r="B9551" s="54"/>
      <c r="C9551" s="46" t="s">
        <v>33</v>
      </c>
      <c r="D9551" s="94" t="s">
        <v>14421</v>
      </c>
      <c r="E9551" s="94" t="s">
        <v>14422</v>
      </c>
      <c r="F9551" s="58" t="s">
        <v>3068</v>
      </c>
      <c r="G9551" s="94" t="s">
        <v>14419</v>
      </c>
      <c r="H9551" s="94" t="s">
        <v>14423</v>
      </c>
      <c r="I9551" s="74">
        <v>23511</v>
      </c>
      <c r="J9551" s="46" t="s">
        <v>1508</v>
      </c>
      <c r="K9551" s="75" t="s">
        <v>1509</v>
      </c>
      <c r="L9551" s="76">
        <f t="shared" si="503"/>
        <v>0</v>
      </c>
      <c r="M9551" s="76"/>
      <c r="N9551" s="76"/>
      <c r="O9551" s="76"/>
      <c r="P9551" s="76"/>
      <c r="Q9551" s="76"/>
      <c r="R9551" s="76"/>
      <c r="S9551" s="76"/>
      <c r="T9551" s="76"/>
      <c r="U9551" s="76"/>
      <c r="V9551" s="76"/>
      <c r="W9551" s="76"/>
      <c r="X9551" s="76"/>
    </row>
    <row r="9552" spans="1:85">
      <c r="A9552" s="54"/>
      <c r="B9552" s="54"/>
      <c r="C9552" s="54"/>
      <c r="D9552" s="476"/>
      <c r="E9552" s="476"/>
      <c r="F9552" s="77"/>
      <c r="G9552" s="476"/>
      <c r="H9552" s="476"/>
      <c r="I9552" s="79"/>
      <c r="J9552" s="54"/>
      <c r="K9552" s="75" t="s">
        <v>1501</v>
      </c>
      <c r="L9552" s="76">
        <f t="shared" si="503"/>
        <v>0</v>
      </c>
      <c r="M9552" s="76"/>
      <c r="N9552" s="76"/>
      <c r="O9552" s="76"/>
      <c r="P9552" s="76"/>
      <c r="Q9552" s="76"/>
      <c r="R9552" s="76"/>
      <c r="S9552" s="76"/>
      <c r="T9552" s="76"/>
      <c r="U9552" s="76"/>
      <c r="V9552" s="76"/>
      <c r="W9552" s="76"/>
      <c r="X9552" s="76"/>
    </row>
    <row r="9553" spans="1:24">
      <c r="A9553" s="54"/>
      <c r="B9553" s="54"/>
      <c r="C9553" s="80"/>
      <c r="D9553" s="477"/>
      <c r="E9553" s="477"/>
      <c r="F9553" s="81"/>
      <c r="G9553" s="477"/>
      <c r="H9553" s="477"/>
      <c r="I9553" s="83"/>
      <c r="J9553" s="80"/>
      <c r="K9553" s="84" t="s">
        <v>1502</v>
      </c>
      <c r="L9553" s="76">
        <f t="shared" si="503"/>
        <v>9</v>
      </c>
      <c r="M9553" s="76"/>
      <c r="N9553" s="76"/>
      <c r="O9553" s="76">
        <v>1</v>
      </c>
      <c r="P9553" s="76"/>
      <c r="Q9553" s="76"/>
      <c r="R9553" s="76"/>
      <c r="S9553" s="76"/>
      <c r="T9553" s="76">
        <v>8</v>
      </c>
      <c r="U9553" s="76"/>
      <c r="V9553" s="76"/>
      <c r="W9553" s="76"/>
      <c r="X9553" s="76"/>
    </row>
    <row r="9554" spans="1:24">
      <c r="A9554" s="54"/>
      <c r="B9554" s="54"/>
      <c r="C9554" s="46" t="s">
        <v>35</v>
      </c>
      <c r="D9554" s="94" t="s">
        <v>14424</v>
      </c>
      <c r="E9554" s="94" t="s">
        <v>14425</v>
      </c>
      <c r="F9554" s="58" t="s">
        <v>6509</v>
      </c>
      <c r="G9554" s="94" t="s">
        <v>14426</v>
      </c>
      <c r="H9554" s="94" t="s">
        <v>14427</v>
      </c>
      <c r="I9554" s="74">
        <v>6331</v>
      </c>
      <c r="J9554" s="46" t="s">
        <v>1508</v>
      </c>
      <c r="K9554" s="75" t="s">
        <v>1509</v>
      </c>
      <c r="L9554" s="76">
        <f t="shared" si="503"/>
        <v>2</v>
      </c>
      <c r="M9554" s="76">
        <v>1</v>
      </c>
      <c r="N9554" s="76">
        <v>1</v>
      </c>
      <c r="O9554" s="76"/>
      <c r="P9554" s="76"/>
      <c r="Q9554" s="76"/>
      <c r="R9554" s="76"/>
      <c r="S9554" s="76"/>
      <c r="T9554" s="76"/>
      <c r="U9554" s="76"/>
      <c r="V9554" s="76"/>
      <c r="W9554" s="76"/>
      <c r="X9554" s="76"/>
    </row>
    <row r="9555" spans="1:24">
      <c r="A9555" s="54"/>
      <c r="B9555" s="54"/>
      <c r="C9555" s="54"/>
      <c r="D9555" s="476"/>
      <c r="E9555" s="476"/>
      <c r="F9555" s="77"/>
      <c r="G9555" s="476"/>
      <c r="H9555" s="476"/>
      <c r="I9555" s="79"/>
      <c r="J9555" s="54"/>
      <c r="K9555" s="75" t="s">
        <v>1501</v>
      </c>
      <c r="L9555" s="76">
        <f t="shared" si="503"/>
        <v>0</v>
      </c>
      <c r="M9555" s="76"/>
      <c r="N9555" s="76"/>
      <c r="O9555" s="76"/>
      <c r="P9555" s="76"/>
      <c r="Q9555" s="76"/>
      <c r="R9555" s="76"/>
      <c r="S9555" s="76"/>
      <c r="T9555" s="76"/>
      <c r="U9555" s="76"/>
      <c r="V9555" s="76"/>
      <c r="W9555" s="76"/>
      <c r="X9555" s="76"/>
    </row>
    <row r="9556" spans="1:24">
      <c r="A9556" s="54"/>
      <c r="B9556" s="54"/>
      <c r="C9556" s="80"/>
      <c r="D9556" s="477"/>
      <c r="E9556" s="477"/>
      <c r="F9556" s="81"/>
      <c r="G9556" s="477"/>
      <c r="H9556" s="477"/>
      <c r="I9556" s="83"/>
      <c r="J9556" s="80"/>
      <c r="K9556" s="84" t="s">
        <v>1502</v>
      </c>
      <c r="L9556" s="76">
        <f t="shared" si="503"/>
        <v>3</v>
      </c>
      <c r="M9556" s="76"/>
      <c r="N9556" s="76"/>
      <c r="O9556" s="76">
        <v>1</v>
      </c>
      <c r="P9556" s="76"/>
      <c r="Q9556" s="76"/>
      <c r="R9556" s="76"/>
      <c r="S9556" s="76"/>
      <c r="T9556" s="76">
        <v>2</v>
      </c>
      <c r="U9556" s="76"/>
      <c r="V9556" s="76"/>
      <c r="W9556" s="76"/>
      <c r="X9556" s="76"/>
    </row>
    <row r="9557" spans="1:24">
      <c r="A9557" s="54"/>
      <c r="B9557" s="54"/>
      <c r="C9557" s="46" t="s">
        <v>33</v>
      </c>
      <c r="D9557" s="94" t="s">
        <v>14428</v>
      </c>
      <c r="E9557" s="94" t="s">
        <v>14429</v>
      </c>
      <c r="F9557" s="58" t="s">
        <v>14430</v>
      </c>
      <c r="G9557" s="94" t="s">
        <v>14431</v>
      </c>
      <c r="H9557" s="94" t="s">
        <v>14432</v>
      </c>
      <c r="I9557" s="74">
        <v>1189</v>
      </c>
      <c r="J9557" s="46" t="s">
        <v>1508</v>
      </c>
      <c r="K9557" s="75" t="s">
        <v>1509</v>
      </c>
      <c r="L9557" s="76">
        <f t="shared" si="503"/>
        <v>0</v>
      </c>
      <c r="M9557" s="76"/>
      <c r="N9557" s="76"/>
      <c r="O9557" s="76"/>
      <c r="P9557" s="76"/>
      <c r="Q9557" s="76"/>
      <c r="R9557" s="76"/>
      <c r="S9557" s="76"/>
      <c r="T9557" s="76"/>
      <c r="U9557" s="76"/>
      <c r="V9557" s="76"/>
      <c r="W9557" s="76"/>
      <c r="X9557" s="76"/>
    </row>
    <row r="9558" spans="1:24">
      <c r="A9558" s="54"/>
      <c r="B9558" s="54"/>
      <c r="C9558" s="54"/>
      <c r="D9558" s="476"/>
      <c r="E9558" s="476"/>
      <c r="F9558" s="77"/>
      <c r="G9558" s="476"/>
      <c r="H9558" s="476"/>
      <c r="I9558" s="79"/>
      <c r="J9558" s="54"/>
      <c r="K9558" s="75" t="s">
        <v>1501</v>
      </c>
      <c r="L9558" s="76">
        <f t="shared" si="503"/>
        <v>0</v>
      </c>
      <c r="M9558" s="76"/>
      <c r="N9558" s="76"/>
      <c r="O9558" s="76"/>
      <c r="P9558" s="76"/>
      <c r="Q9558" s="76"/>
      <c r="R9558" s="76"/>
      <c r="S9558" s="76"/>
      <c r="T9558" s="76"/>
      <c r="U9558" s="76"/>
      <c r="V9558" s="76"/>
      <c r="W9558" s="76"/>
      <c r="X9558" s="76"/>
    </row>
    <row r="9559" spans="1:24">
      <c r="A9559" s="54"/>
      <c r="B9559" s="54"/>
      <c r="C9559" s="80"/>
      <c r="D9559" s="477"/>
      <c r="E9559" s="477"/>
      <c r="F9559" s="81"/>
      <c r="G9559" s="477"/>
      <c r="H9559" s="477"/>
      <c r="I9559" s="83"/>
      <c r="J9559" s="80"/>
      <c r="K9559" s="84" t="s">
        <v>1502</v>
      </c>
      <c r="L9559" s="76">
        <f t="shared" si="503"/>
        <v>2</v>
      </c>
      <c r="M9559" s="76"/>
      <c r="N9559" s="76"/>
      <c r="O9559" s="76"/>
      <c r="P9559" s="76"/>
      <c r="Q9559" s="76"/>
      <c r="R9559" s="76"/>
      <c r="S9559" s="76">
        <v>1</v>
      </c>
      <c r="T9559" s="76">
        <v>1</v>
      </c>
      <c r="U9559" s="76"/>
      <c r="V9559" s="76"/>
      <c r="W9559" s="76"/>
      <c r="X9559" s="76"/>
    </row>
    <row r="9560" spans="1:24">
      <c r="A9560" s="54"/>
      <c r="B9560" s="54"/>
      <c r="C9560" s="46" t="s">
        <v>33</v>
      </c>
      <c r="D9560" s="94" t="s">
        <v>3115</v>
      </c>
      <c r="E9560" s="94" t="s">
        <v>14433</v>
      </c>
      <c r="F9560" s="58" t="s">
        <v>14434</v>
      </c>
      <c r="G9560" s="94" t="s">
        <v>14435</v>
      </c>
      <c r="H9560" s="94" t="s">
        <v>14436</v>
      </c>
      <c r="I9560" s="74">
        <v>5882</v>
      </c>
      <c r="J9560" s="46" t="s">
        <v>1508</v>
      </c>
      <c r="K9560" s="75" t="s">
        <v>1509</v>
      </c>
      <c r="L9560" s="76">
        <f>SUM(M9560:X9560)</f>
        <v>0</v>
      </c>
      <c r="M9560" s="76"/>
      <c r="N9560" s="76"/>
      <c r="O9560" s="76"/>
      <c r="P9560" s="76"/>
      <c r="Q9560" s="76"/>
      <c r="R9560" s="76"/>
      <c r="S9560" s="76"/>
      <c r="T9560" s="76"/>
      <c r="U9560" s="76"/>
      <c r="V9560" s="76"/>
      <c r="W9560" s="76"/>
      <c r="X9560" s="76"/>
    </row>
    <row r="9561" spans="1:24">
      <c r="A9561" s="54"/>
      <c r="B9561" s="54"/>
      <c r="C9561" s="54"/>
      <c r="D9561" s="476"/>
      <c r="E9561" s="476"/>
      <c r="F9561" s="77"/>
      <c r="G9561" s="476"/>
      <c r="H9561" s="476"/>
      <c r="I9561" s="79"/>
      <c r="J9561" s="54"/>
      <c r="K9561" s="75" t="s">
        <v>1501</v>
      </c>
      <c r="L9561" s="76">
        <f>SUM(M9561:X9561)</f>
        <v>0</v>
      </c>
      <c r="M9561" s="76"/>
      <c r="N9561" s="76"/>
      <c r="O9561" s="76"/>
      <c r="P9561" s="76"/>
      <c r="Q9561" s="76"/>
      <c r="R9561" s="76"/>
      <c r="S9561" s="76"/>
      <c r="T9561" s="76"/>
      <c r="U9561" s="76"/>
      <c r="V9561" s="76"/>
      <c r="W9561" s="76"/>
      <c r="X9561" s="76"/>
    </row>
    <row r="9562" spans="1:24">
      <c r="A9562" s="54"/>
      <c r="B9562" s="54"/>
      <c r="C9562" s="80"/>
      <c r="D9562" s="477"/>
      <c r="E9562" s="477"/>
      <c r="F9562" s="81"/>
      <c r="G9562" s="477"/>
      <c r="H9562" s="477"/>
      <c r="I9562" s="83"/>
      <c r="J9562" s="80"/>
      <c r="K9562" s="84" t="s">
        <v>1502</v>
      </c>
      <c r="L9562" s="76">
        <f>SUM(M9562:X9562)</f>
        <v>2</v>
      </c>
      <c r="M9562" s="76"/>
      <c r="N9562" s="76"/>
      <c r="O9562" s="76"/>
      <c r="P9562" s="76"/>
      <c r="Q9562" s="76"/>
      <c r="R9562" s="76"/>
      <c r="S9562" s="76"/>
      <c r="T9562" s="76">
        <v>2</v>
      </c>
      <c r="U9562" s="76"/>
      <c r="V9562" s="76"/>
      <c r="W9562" s="76"/>
      <c r="X9562" s="76"/>
    </row>
    <row r="9563" spans="1:24">
      <c r="A9563" s="54"/>
      <c r="B9563" s="54"/>
      <c r="C9563" s="46" t="s">
        <v>33</v>
      </c>
      <c r="D9563" s="94" t="s">
        <v>14437</v>
      </c>
      <c r="E9563" s="94" t="s">
        <v>14438</v>
      </c>
      <c r="F9563" s="58" t="s">
        <v>14439</v>
      </c>
      <c r="G9563" s="94" t="s">
        <v>14440</v>
      </c>
      <c r="H9563" s="94" t="s">
        <v>14441</v>
      </c>
      <c r="I9563" s="74">
        <v>36722</v>
      </c>
      <c r="J9563" s="46" t="s">
        <v>1508</v>
      </c>
      <c r="K9563" s="75" t="s">
        <v>1509</v>
      </c>
      <c r="L9563" s="76">
        <f>SUM(M9563:X9563)</f>
        <v>0</v>
      </c>
      <c r="M9563" s="76"/>
      <c r="N9563" s="76"/>
      <c r="O9563" s="76"/>
      <c r="P9563" s="76"/>
      <c r="Q9563" s="76"/>
      <c r="R9563" s="76"/>
      <c r="S9563" s="76"/>
      <c r="T9563" s="76"/>
      <c r="U9563" s="76"/>
      <c r="V9563" s="76"/>
      <c r="W9563" s="76"/>
      <c r="X9563" s="76"/>
    </row>
    <row r="9564" spans="1:24">
      <c r="A9564" s="54"/>
      <c r="B9564" s="54"/>
      <c r="C9564" s="54"/>
      <c r="D9564" s="476"/>
      <c r="E9564" s="476"/>
      <c r="F9564" s="77"/>
      <c r="G9564" s="476"/>
      <c r="H9564" s="476"/>
      <c r="I9564" s="79"/>
      <c r="J9564" s="54"/>
      <c r="K9564" s="75" t="s">
        <v>1501</v>
      </c>
      <c r="L9564" s="76">
        <f t="shared" ref="L9564:L9574" si="506">SUM(M9564:X9564)</f>
        <v>0</v>
      </c>
      <c r="M9564" s="76"/>
      <c r="N9564" s="76"/>
      <c r="O9564" s="76"/>
      <c r="P9564" s="76"/>
      <c r="Q9564" s="76"/>
      <c r="R9564" s="76"/>
      <c r="S9564" s="76"/>
      <c r="T9564" s="76"/>
      <c r="U9564" s="76"/>
      <c r="V9564" s="76"/>
      <c r="W9564" s="76"/>
      <c r="X9564" s="76"/>
    </row>
    <row r="9565" spans="1:24">
      <c r="A9565" s="54"/>
      <c r="B9565" s="54"/>
      <c r="C9565" s="80"/>
      <c r="D9565" s="477"/>
      <c r="E9565" s="477"/>
      <c r="F9565" s="81"/>
      <c r="G9565" s="477"/>
      <c r="H9565" s="477"/>
      <c r="I9565" s="83"/>
      <c r="J9565" s="80"/>
      <c r="K9565" s="84" t="s">
        <v>1502</v>
      </c>
      <c r="L9565" s="76">
        <f t="shared" si="506"/>
        <v>8</v>
      </c>
      <c r="M9565" s="76"/>
      <c r="N9565" s="76"/>
      <c r="O9565" s="76"/>
      <c r="P9565" s="76"/>
      <c r="Q9565" s="76"/>
      <c r="R9565" s="76"/>
      <c r="S9565" s="76">
        <v>2</v>
      </c>
      <c r="T9565" s="76">
        <v>5</v>
      </c>
      <c r="U9565" s="76"/>
      <c r="V9565" s="76"/>
      <c r="W9565" s="76"/>
      <c r="X9565" s="76">
        <v>1</v>
      </c>
    </row>
    <row r="9566" spans="1:24">
      <c r="A9566" s="54"/>
      <c r="B9566" s="54"/>
      <c r="C9566" s="46" t="s">
        <v>33</v>
      </c>
      <c r="D9566" s="94" t="s">
        <v>14442</v>
      </c>
      <c r="E9566" s="94" t="s">
        <v>14443</v>
      </c>
      <c r="F9566" s="58" t="s">
        <v>14444</v>
      </c>
      <c r="G9566" s="94" t="s">
        <v>14445</v>
      </c>
      <c r="H9566" s="94" t="s">
        <v>14446</v>
      </c>
      <c r="I9566" s="74">
        <v>473</v>
      </c>
      <c r="J9566" s="46" t="s">
        <v>1508</v>
      </c>
      <c r="K9566" s="75" t="s">
        <v>1509</v>
      </c>
      <c r="L9566" s="76">
        <f t="shared" si="506"/>
        <v>0</v>
      </c>
      <c r="M9566" s="76"/>
      <c r="N9566" s="76"/>
      <c r="O9566" s="76"/>
      <c r="P9566" s="76"/>
      <c r="Q9566" s="76"/>
      <c r="R9566" s="76"/>
      <c r="S9566" s="76"/>
      <c r="T9566" s="76"/>
      <c r="U9566" s="76"/>
      <c r="V9566" s="76"/>
      <c r="W9566" s="76"/>
      <c r="X9566" s="76"/>
    </row>
    <row r="9567" spans="1:24">
      <c r="A9567" s="54"/>
      <c r="B9567" s="54"/>
      <c r="C9567" s="54"/>
      <c r="D9567" s="476"/>
      <c r="E9567" s="476"/>
      <c r="F9567" s="77"/>
      <c r="G9567" s="476"/>
      <c r="H9567" s="476"/>
      <c r="I9567" s="79"/>
      <c r="J9567" s="54"/>
      <c r="K9567" s="75" t="s">
        <v>1501</v>
      </c>
      <c r="L9567" s="76">
        <f t="shared" si="506"/>
        <v>0</v>
      </c>
      <c r="M9567" s="76"/>
      <c r="N9567" s="76"/>
      <c r="O9567" s="76"/>
      <c r="P9567" s="76"/>
      <c r="Q9567" s="76"/>
      <c r="R9567" s="76"/>
      <c r="S9567" s="76"/>
      <c r="T9567" s="76"/>
      <c r="U9567" s="76"/>
      <c r="V9567" s="76"/>
      <c r="W9567" s="76"/>
      <c r="X9567" s="76"/>
    </row>
    <row r="9568" spans="1:24">
      <c r="A9568" s="54"/>
      <c r="B9568" s="54"/>
      <c r="C9568" s="80"/>
      <c r="D9568" s="477"/>
      <c r="E9568" s="477"/>
      <c r="F9568" s="81"/>
      <c r="G9568" s="477"/>
      <c r="H9568" s="477"/>
      <c r="I9568" s="83"/>
      <c r="J9568" s="80"/>
      <c r="K9568" s="84" t="s">
        <v>1502</v>
      </c>
      <c r="L9568" s="76">
        <f t="shared" si="506"/>
        <v>10</v>
      </c>
      <c r="M9568" s="76"/>
      <c r="N9568" s="76"/>
      <c r="O9568" s="76">
        <v>9</v>
      </c>
      <c r="P9568" s="76"/>
      <c r="Q9568" s="76"/>
      <c r="R9568" s="76"/>
      <c r="S9568" s="76">
        <v>1</v>
      </c>
      <c r="T9568" s="76"/>
      <c r="U9568" s="76"/>
      <c r="V9568" s="76"/>
      <c r="W9568" s="76"/>
      <c r="X9568" s="76"/>
    </row>
    <row r="9569" spans="1:24">
      <c r="A9569" s="54"/>
      <c r="B9569" s="54"/>
      <c r="C9569" s="46" t="s">
        <v>33</v>
      </c>
      <c r="D9569" s="94" t="s">
        <v>14447</v>
      </c>
      <c r="E9569" s="94" t="s">
        <v>14448</v>
      </c>
      <c r="F9569" s="58" t="s">
        <v>14449</v>
      </c>
      <c r="G9569" s="94" t="s">
        <v>14450</v>
      </c>
      <c r="H9569" s="94" t="s">
        <v>14451</v>
      </c>
      <c r="I9569" s="74">
        <v>7925</v>
      </c>
      <c r="J9569" s="46" t="s">
        <v>1508</v>
      </c>
      <c r="K9569" s="75" t="s">
        <v>1509</v>
      </c>
      <c r="L9569" s="76">
        <f t="shared" si="506"/>
        <v>0</v>
      </c>
      <c r="M9569" s="76"/>
      <c r="N9569" s="76"/>
      <c r="O9569" s="76"/>
      <c r="P9569" s="76"/>
      <c r="Q9569" s="76"/>
      <c r="R9569" s="76"/>
      <c r="S9569" s="76"/>
      <c r="T9569" s="76"/>
      <c r="U9569" s="76"/>
      <c r="V9569" s="76"/>
      <c r="W9569" s="76"/>
      <c r="X9569" s="76"/>
    </row>
    <row r="9570" spans="1:24">
      <c r="A9570" s="54"/>
      <c r="B9570" s="54"/>
      <c r="C9570" s="54"/>
      <c r="D9570" s="476"/>
      <c r="E9570" s="476"/>
      <c r="F9570" s="77"/>
      <c r="G9570" s="476"/>
      <c r="H9570" s="476"/>
      <c r="I9570" s="79"/>
      <c r="J9570" s="54"/>
      <c r="K9570" s="75" t="s">
        <v>1501</v>
      </c>
      <c r="L9570" s="76">
        <f t="shared" si="506"/>
        <v>0</v>
      </c>
      <c r="M9570" s="76"/>
      <c r="N9570" s="76"/>
      <c r="O9570" s="76"/>
      <c r="P9570" s="76"/>
      <c r="Q9570" s="76"/>
      <c r="R9570" s="76"/>
      <c r="S9570" s="76"/>
      <c r="T9570" s="76"/>
      <c r="U9570" s="76"/>
      <c r="V9570" s="76"/>
      <c r="W9570" s="76"/>
      <c r="X9570" s="76"/>
    </row>
    <row r="9571" spans="1:24">
      <c r="A9571" s="54"/>
      <c r="B9571" s="54"/>
      <c r="C9571" s="80"/>
      <c r="D9571" s="477"/>
      <c r="E9571" s="477"/>
      <c r="F9571" s="81"/>
      <c r="G9571" s="477"/>
      <c r="H9571" s="477"/>
      <c r="I9571" s="83"/>
      <c r="J9571" s="80"/>
      <c r="K9571" s="84" t="s">
        <v>1502</v>
      </c>
      <c r="L9571" s="76">
        <f t="shared" si="506"/>
        <v>10</v>
      </c>
      <c r="M9571" s="76"/>
      <c r="N9571" s="76"/>
      <c r="O9571" s="76">
        <v>7</v>
      </c>
      <c r="P9571" s="76"/>
      <c r="Q9571" s="76"/>
      <c r="R9571" s="76"/>
      <c r="S9571" s="76">
        <v>2</v>
      </c>
      <c r="T9571" s="76"/>
      <c r="U9571" s="76"/>
      <c r="V9571" s="76"/>
      <c r="W9571" s="76">
        <v>1</v>
      </c>
      <c r="X9571" s="76"/>
    </row>
    <row r="9572" spans="1:24">
      <c r="A9572" s="54"/>
      <c r="B9572" s="54"/>
      <c r="C9572" s="46" t="s">
        <v>35</v>
      </c>
      <c r="D9572" s="94" t="s">
        <v>14452</v>
      </c>
      <c r="E9572" s="94" t="s">
        <v>14453</v>
      </c>
      <c r="F9572" s="58" t="s">
        <v>14454</v>
      </c>
      <c r="G9572" s="94" t="s">
        <v>14455</v>
      </c>
      <c r="H9572" s="94" t="s">
        <v>14456</v>
      </c>
      <c r="I9572" s="74">
        <v>8566</v>
      </c>
      <c r="J9572" s="46" t="s">
        <v>1508</v>
      </c>
      <c r="K9572" s="75" t="s">
        <v>1509</v>
      </c>
      <c r="L9572" s="76">
        <f t="shared" si="506"/>
        <v>2</v>
      </c>
      <c r="M9572" s="76">
        <v>1</v>
      </c>
      <c r="N9572" s="76">
        <v>1</v>
      </c>
      <c r="O9572" s="76"/>
      <c r="P9572" s="76"/>
      <c r="Q9572" s="76"/>
      <c r="R9572" s="76"/>
      <c r="S9572" s="76"/>
      <c r="T9572" s="76"/>
      <c r="U9572" s="76"/>
      <c r="V9572" s="76"/>
      <c r="W9572" s="76"/>
      <c r="X9572" s="76"/>
    </row>
    <row r="9573" spans="1:24">
      <c r="A9573" s="54"/>
      <c r="B9573" s="54"/>
      <c r="C9573" s="54"/>
      <c r="D9573" s="476"/>
      <c r="E9573" s="476"/>
      <c r="F9573" s="77"/>
      <c r="G9573" s="476"/>
      <c r="H9573" s="476"/>
      <c r="I9573" s="79"/>
      <c r="J9573" s="54"/>
      <c r="K9573" s="75" t="s">
        <v>1501</v>
      </c>
      <c r="L9573" s="76">
        <f t="shared" si="506"/>
        <v>0</v>
      </c>
      <c r="M9573" s="76"/>
      <c r="N9573" s="76"/>
      <c r="O9573" s="76"/>
      <c r="P9573" s="76"/>
      <c r="Q9573" s="76"/>
      <c r="R9573" s="76"/>
      <c r="S9573" s="76"/>
      <c r="T9573" s="76"/>
      <c r="U9573" s="76"/>
      <c r="V9573" s="76"/>
      <c r="W9573" s="76"/>
      <c r="X9573" s="76"/>
    </row>
    <row r="9574" spans="1:24">
      <c r="A9574" s="54"/>
      <c r="B9574" s="54"/>
      <c r="C9574" s="80"/>
      <c r="D9574" s="477"/>
      <c r="E9574" s="477"/>
      <c r="F9574" s="81"/>
      <c r="G9574" s="477"/>
      <c r="H9574" s="477"/>
      <c r="I9574" s="83"/>
      <c r="J9574" s="80"/>
      <c r="K9574" s="84" t="s">
        <v>1502</v>
      </c>
      <c r="L9574" s="76">
        <f t="shared" si="506"/>
        <v>4</v>
      </c>
      <c r="M9574" s="76"/>
      <c r="N9574" s="76"/>
      <c r="O9574" s="76"/>
      <c r="P9574" s="76"/>
      <c r="Q9574" s="76"/>
      <c r="R9574" s="76"/>
      <c r="S9574" s="76">
        <v>1</v>
      </c>
      <c r="T9574" s="76"/>
      <c r="U9574" s="76"/>
      <c r="V9574" s="76"/>
      <c r="W9574" s="76">
        <v>3</v>
      </c>
      <c r="X9574" s="76"/>
    </row>
    <row r="9575" spans="1:24">
      <c r="A9575" s="54"/>
      <c r="B9575" s="54"/>
      <c r="C9575" s="46" t="s">
        <v>35</v>
      </c>
      <c r="D9575" s="94" t="s">
        <v>14457</v>
      </c>
      <c r="E9575" s="94" t="s">
        <v>14458</v>
      </c>
      <c r="F9575" s="58" t="s">
        <v>14459</v>
      </c>
      <c r="G9575" s="94" t="s">
        <v>14460</v>
      </c>
      <c r="H9575" s="94" t="s">
        <v>14461</v>
      </c>
      <c r="I9575" s="74">
        <v>29492</v>
      </c>
      <c r="J9575" s="46" t="s">
        <v>1508</v>
      </c>
      <c r="K9575" s="75" t="s">
        <v>1509</v>
      </c>
      <c r="L9575" s="76">
        <f>SUM(M9575:X9575)</f>
        <v>2</v>
      </c>
      <c r="M9575" s="76">
        <v>1</v>
      </c>
      <c r="N9575" s="76">
        <v>1</v>
      </c>
      <c r="O9575" s="76"/>
      <c r="P9575" s="76"/>
      <c r="Q9575" s="76"/>
      <c r="R9575" s="76"/>
      <c r="S9575" s="76"/>
      <c r="T9575" s="76"/>
      <c r="U9575" s="76"/>
      <c r="V9575" s="76"/>
      <c r="W9575" s="76"/>
      <c r="X9575" s="76"/>
    </row>
    <row r="9576" spans="1:24">
      <c r="A9576" s="54"/>
      <c r="B9576" s="54"/>
      <c r="C9576" s="54"/>
      <c r="D9576" s="476"/>
      <c r="E9576" s="476"/>
      <c r="F9576" s="77"/>
      <c r="G9576" s="476"/>
      <c r="H9576" s="476"/>
      <c r="I9576" s="79"/>
      <c r="J9576" s="54"/>
      <c r="K9576" s="75" t="s">
        <v>1501</v>
      </c>
      <c r="L9576" s="76">
        <f>SUM(M9576:X9576)</f>
        <v>0</v>
      </c>
      <c r="M9576" s="76"/>
      <c r="N9576" s="76"/>
      <c r="O9576" s="76"/>
      <c r="P9576" s="76"/>
      <c r="Q9576" s="76"/>
      <c r="R9576" s="76"/>
      <c r="S9576" s="76"/>
      <c r="T9576" s="76"/>
      <c r="U9576" s="76"/>
      <c r="V9576" s="76"/>
      <c r="W9576" s="76"/>
      <c r="X9576" s="76"/>
    </row>
    <row r="9577" spans="1:24">
      <c r="A9577" s="54"/>
      <c r="B9577" s="54"/>
      <c r="C9577" s="80"/>
      <c r="D9577" s="477"/>
      <c r="E9577" s="477"/>
      <c r="F9577" s="81"/>
      <c r="G9577" s="477"/>
      <c r="H9577" s="477"/>
      <c r="I9577" s="83"/>
      <c r="J9577" s="80"/>
      <c r="K9577" s="84" t="s">
        <v>1502</v>
      </c>
      <c r="L9577" s="76">
        <f>SUM(M9577:X9577)</f>
        <v>5</v>
      </c>
      <c r="M9577" s="76"/>
      <c r="N9577" s="76"/>
      <c r="O9577" s="76">
        <v>1</v>
      </c>
      <c r="P9577" s="76"/>
      <c r="Q9577" s="76"/>
      <c r="R9577" s="76"/>
      <c r="S9577" s="76"/>
      <c r="T9577" s="76">
        <v>4</v>
      </c>
      <c r="U9577" s="76"/>
      <c r="V9577" s="76"/>
      <c r="W9577" s="76"/>
      <c r="X9577" s="76"/>
    </row>
    <row r="9578" spans="1:24">
      <c r="A9578" s="54"/>
      <c r="B9578" s="54"/>
      <c r="C9578" s="46" t="s">
        <v>33</v>
      </c>
      <c r="D9578" s="94" t="s">
        <v>14462</v>
      </c>
      <c r="E9578" s="94" t="s">
        <v>14463</v>
      </c>
      <c r="F9578" s="58" t="s">
        <v>10275</v>
      </c>
      <c r="G9578" s="94" t="s">
        <v>14464</v>
      </c>
      <c r="H9578" s="94" t="s">
        <v>14465</v>
      </c>
      <c r="I9578" s="74">
        <v>1237</v>
      </c>
      <c r="J9578" s="46" t="s">
        <v>1508</v>
      </c>
      <c r="K9578" s="75" t="s">
        <v>1509</v>
      </c>
      <c r="L9578" s="76">
        <f>SUM(M9578:X9578)</f>
        <v>0</v>
      </c>
      <c r="M9578" s="76"/>
      <c r="N9578" s="76"/>
      <c r="O9578" s="76"/>
      <c r="P9578" s="76"/>
      <c r="Q9578" s="76"/>
      <c r="R9578" s="76"/>
      <c r="S9578" s="76"/>
      <c r="T9578" s="76"/>
      <c r="U9578" s="76"/>
      <c r="V9578" s="76"/>
      <c r="W9578" s="76"/>
      <c r="X9578" s="76"/>
    </row>
    <row r="9579" spans="1:24">
      <c r="A9579" s="54"/>
      <c r="B9579" s="54"/>
      <c r="C9579" s="54"/>
      <c r="D9579" s="476"/>
      <c r="E9579" s="476"/>
      <c r="F9579" s="77"/>
      <c r="G9579" s="476"/>
      <c r="H9579" s="476"/>
      <c r="I9579" s="79"/>
      <c r="J9579" s="54"/>
      <c r="K9579" s="75" t="s">
        <v>1501</v>
      </c>
      <c r="L9579" s="76">
        <f t="shared" ref="L9579:L9589" si="507">SUM(M9579:X9579)</f>
        <v>0</v>
      </c>
      <c r="M9579" s="76"/>
      <c r="N9579" s="76"/>
      <c r="O9579" s="76"/>
      <c r="P9579" s="76"/>
      <c r="Q9579" s="76"/>
      <c r="R9579" s="76"/>
      <c r="S9579" s="76"/>
      <c r="T9579" s="76"/>
      <c r="U9579" s="76"/>
      <c r="V9579" s="76"/>
      <c r="W9579" s="76"/>
      <c r="X9579" s="76"/>
    </row>
    <row r="9580" spans="1:24">
      <c r="A9580" s="54"/>
      <c r="B9580" s="54"/>
      <c r="C9580" s="80"/>
      <c r="D9580" s="477"/>
      <c r="E9580" s="477"/>
      <c r="F9580" s="81"/>
      <c r="G9580" s="477"/>
      <c r="H9580" s="477"/>
      <c r="I9580" s="83"/>
      <c r="J9580" s="80"/>
      <c r="K9580" s="84" t="s">
        <v>1502</v>
      </c>
      <c r="L9580" s="76">
        <f t="shared" si="507"/>
        <v>2</v>
      </c>
      <c r="M9580" s="76"/>
      <c r="N9580" s="76"/>
      <c r="O9580" s="76">
        <v>1</v>
      </c>
      <c r="P9580" s="76"/>
      <c r="Q9580" s="76"/>
      <c r="R9580" s="76"/>
      <c r="S9580" s="76"/>
      <c r="T9580" s="76">
        <v>1</v>
      </c>
      <c r="U9580" s="76"/>
      <c r="V9580" s="76"/>
      <c r="W9580" s="76"/>
      <c r="X9580" s="76"/>
    </row>
    <row r="9581" spans="1:24">
      <c r="A9581" s="54"/>
      <c r="B9581" s="54"/>
      <c r="C9581" s="46" t="s">
        <v>35</v>
      </c>
      <c r="D9581" s="94" t="s">
        <v>14466</v>
      </c>
      <c r="E9581" s="94" t="s">
        <v>14467</v>
      </c>
      <c r="F9581" s="58" t="s">
        <v>14468</v>
      </c>
      <c r="G9581" s="94" t="s">
        <v>14469</v>
      </c>
      <c r="H9581" s="94" t="s">
        <v>14432</v>
      </c>
      <c r="I9581" s="74">
        <v>8861</v>
      </c>
      <c r="J9581" s="46" t="s">
        <v>1508</v>
      </c>
      <c r="K9581" s="75" t="s">
        <v>1509</v>
      </c>
      <c r="L9581" s="76">
        <f t="shared" si="507"/>
        <v>2</v>
      </c>
      <c r="M9581" s="76">
        <v>1</v>
      </c>
      <c r="N9581" s="76">
        <v>1</v>
      </c>
      <c r="O9581" s="76"/>
      <c r="P9581" s="76"/>
      <c r="Q9581" s="76"/>
      <c r="R9581" s="76"/>
      <c r="S9581" s="76"/>
      <c r="T9581" s="76"/>
      <c r="U9581" s="76"/>
      <c r="V9581" s="76"/>
      <c r="W9581" s="76"/>
      <c r="X9581" s="76"/>
    </row>
    <row r="9582" spans="1:24">
      <c r="A9582" s="54"/>
      <c r="B9582" s="54"/>
      <c r="C9582" s="54"/>
      <c r="D9582" s="476"/>
      <c r="E9582" s="476"/>
      <c r="F9582" s="77"/>
      <c r="G9582" s="476"/>
      <c r="H9582" s="476"/>
      <c r="I9582" s="79"/>
      <c r="J9582" s="54"/>
      <c r="K9582" s="75" t="s">
        <v>1501</v>
      </c>
      <c r="L9582" s="76">
        <f t="shared" si="507"/>
        <v>0</v>
      </c>
      <c r="M9582" s="76"/>
      <c r="N9582" s="76"/>
      <c r="O9582" s="76"/>
      <c r="P9582" s="76"/>
      <c r="Q9582" s="76"/>
      <c r="R9582" s="76"/>
      <c r="S9582" s="76"/>
      <c r="T9582" s="76"/>
      <c r="U9582" s="76"/>
      <c r="V9582" s="76"/>
      <c r="W9582" s="76"/>
      <c r="X9582" s="76"/>
    </row>
    <row r="9583" spans="1:24">
      <c r="A9583" s="54"/>
      <c r="B9583" s="54"/>
      <c r="C9583" s="80"/>
      <c r="D9583" s="477"/>
      <c r="E9583" s="477"/>
      <c r="F9583" s="81"/>
      <c r="G9583" s="477"/>
      <c r="H9583" s="477"/>
      <c r="I9583" s="83"/>
      <c r="J9583" s="80"/>
      <c r="K9583" s="84" t="s">
        <v>1502</v>
      </c>
      <c r="L9583" s="76">
        <f t="shared" si="507"/>
        <v>2</v>
      </c>
      <c r="M9583" s="76"/>
      <c r="N9583" s="76"/>
      <c r="O9583" s="76"/>
      <c r="P9583" s="76"/>
      <c r="Q9583" s="76"/>
      <c r="R9583" s="76"/>
      <c r="S9583" s="76"/>
      <c r="T9583" s="76">
        <v>2</v>
      </c>
      <c r="U9583" s="76"/>
      <c r="V9583" s="76"/>
      <c r="W9583" s="76"/>
      <c r="X9583" s="76"/>
    </row>
    <row r="9584" spans="1:24">
      <c r="A9584" s="54"/>
      <c r="B9584" s="54"/>
      <c r="C9584" s="46" t="s">
        <v>33</v>
      </c>
      <c r="D9584" s="94" t="s">
        <v>14470</v>
      </c>
      <c r="E9584" s="94" t="s">
        <v>14471</v>
      </c>
      <c r="F9584" s="58" t="s">
        <v>14472</v>
      </c>
      <c r="G9584" s="94" t="s">
        <v>14473</v>
      </c>
      <c r="H9584" s="94" t="s">
        <v>14474</v>
      </c>
      <c r="I9584" s="74">
        <v>317</v>
      </c>
      <c r="J9584" s="46" t="s">
        <v>1508</v>
      </c>
      <c r="K9584" s="75" t="s">
        <v>1509</v>
      </c>
      <c r="L9584" s="76">
        <f t="shared" si="507"/>
        <v>0</v>
      </c>
      <c r="M9584" s="76"/>
      <c r="N9584" s="76"/>
      <c r="O9584" s="76"/>
      <c r="P9584" s="76"/>
      <c r="Q9584" s="76"/>
      <c r="R9584" s="76"/>
      <c r="S9584" s="76"/>
      <c r="T9584" s="76"/>
      <c r="U9584" s="76"/>
      <c r="V9584" s="76"/>
      <c r="W9584" s="76"/>
      <c r="X9584" s="76"/>
    </row>
    <row r="9585" spans="1:24">
      <c r="A9585" s="54"/>
      <c r="B9585" s="54"/>
      <c r="C9585" s="54"/>
      <c r="D9585" s="476"/>
      <c r="E9585" s="476"/>
      <c r="F9585" s="77"/>
      <c r="G9585" s="476"/>
      <c r="H9585" s="476"/>
      <c r="I9585" s="79"/>
      <c r="J9585" s="54"/>
      <c r="K9585" s="75" t="s">
        <v>1501</v>
      </c>
      <c r="L9585" s="76">
        <f t="shared" si="507"/>
        <v>0</v>
      </c>
      <c r="M9585" s="76"/>
      <c r="N9585" s="76"/>
      <c r="O9585" s="76"/>
      <c r="P9585" s="76"/>
      <c r="Q9585" s="76"/>
      <c r="R9585" s="76"/>
      <c r="S9585" s="76"/>
      <c r="T9585" s="76"/>
      <c r="U9585" s="76"/>
      <c r="V9585" s="76"/>
      <c r="W9585" s="76"/>
      <c r="X9585" s="76"/>
    </row>
    <row r="9586" spans="1:24">
      <c r="A9586" s="54"/>
      <c r="B9586" s="54"/>
      <c r="C9586" s="80"/>
      <c r="D9586" s="477"/>
      <c r="E9586" s="477"/>
      <c r="F9586" s="81"/>
      <c r="G9586" s="477"/>
      <c r="H9586" s="477"/>
      <c r="I9586" s="83"/>
      <c r="J9586" s="80"/>
      <c r="K9586" s="84" t="s">
        <v>1502</v>
      </c>
      <c r="L9586" s="76">
        <f t="shared" si="507"/>
        <v>2</v>
      </c>
      <c r="M9586" s="76"/>
      <c r="N9586" s="76"/>
      <c r="O9586" s="76">
        <v>1</v>
      </c>
      <c r="P9586" s="76"/>
      <c r="Q9586" s="76"/>
      <c r="R9586" s="76"/>
      <c r="S9586" s="76">
        <v>1</v>
      </c>
      <c r="T9586" s="76"/>
      <c r="U9586" s="76"/>
      <c r="V9586" s="76"/>
      <c r="W9586" s="76"/>
      <c r="X9586" s="76"/>
    </row>
    <row r="9587" spans="1:24">
      <c r="A9587" s="54"/>
      <c r="B9587" s="54"/>
      <c r="C9587" s="46" t="s">
        <v>33</v>
      </c>
      <c r="D9587" s="94" t="s">
        <v>14475</v>
      </c>
      <c r="E9587" s="94" t="s">
        <v>14476</v>
      </c>
      <c r="F9587" s="58" t="s">
        <v>14477</v>
      </c>
      <c r="G9587" s="94" t="s">
        <v>14478</v>
      </c>
      <c r="H9587" s="94" t="s">
        <v>14479</v>
      </c>
      <c r="I9587" s="74">
        <v>281</v>
      </c>
      <c r="J9587" s="46" t="s">
        <v>1508</v>
      </c>
      <c r="K9587" s="75" t="s">
        <v>1509</v>
      </c>
      <c r="L9587" s="76">
        <f t="shared" si="507"/>
        <v>0</v>
      </c>
      <c r="M9587" s="76"/>
      <c r="N9587" s="76"/>
      <c r="O9587" s="76"/>
      <c r="P9587" s="76"/>
      <c r="Q9587" s="76"/>
      <c r="R9587" s="76"/>
      <c r="S9587" s="76"/>
      <c r="T9587" s="76"/>
      <c r="U9587" s="76"/>
      <c r="V9587" s="76"/>
      <c r="W9587" s="76"/>
      <c r="X9587" s="76"/>
    </row>
    <row r="9588" spans="1:24">
      <c r="A9588" s="54"/>
      <c r="B9588" s="54"/>
      <c r="C9588" s="54"/>
      <c r="D9588" s="476"/>
      <c r="E9588" s="476"/>
      <c r="F9588" s="77"/>
      <c r="G9588" s="476"/>
      <c r="H9588" s="476"/>
      <c r="I9588" s="79"/>
      <c r="J9588" s="54"/>
      <c r="K9588" s="75" t="s">
        <v>1501</v>
      </c>
      <c r="L9588" s="76">
        <f t="shared" si="507"/>
        <v>0</v>
      </c>
      <c r="M9588" s="76"/>
      <c r="N9588" s="76"/>
      <c r="O9588" s="76"/>
      <c r="P9588" s="76"/>
      <c r="Q9588" s="76"/>
      <c r="R9588" s="76"/>
      <c r="S9588" s="76"/>
      <c r="T9588" s="76"/>
      <c r="U9588" s="76"/>
      <c r="V9588" s="76"/>
      <c r="W9588" s="76"/>
      <c r="X9588" s="76"/>
    </row>
    <row r="9589" spans="1:24">
      <c r="A9589" s="54"/>
      <c r="B9589" s="54"/>
      <c r="C9589" s="80"/>
      <c r="D9589" s="477"/>
      <c r="E9589" s="477"/>
      <c r="F9589" s="81"/>
      <c r="G9589" s="477"/>
      <c r="H9589" s="477"/>
      <c r="I9589" s="83"/>
      <c r="J9589" s="80"/>
      <c r="K9589" s="84" t="s">
        <v>1502</v>
      </c>
      <c r="L9589" s="76">
        <f t="shared" si="507"/>
        <v>2</v>
      </c>
      <c r="M9589" s="76"/>
      <c r="N9589" s="76"/>
      <c r="O9589" s="76">
        <v>1</v>
      </c>
      <c r="P9589" s="76"/>
      <c r="Q9589" s="76"/>
      <c r="R9589" s="76"/>
      <c r="S9589" s="76">
        <v>1</v>
      </c>
      <c r="T9589" s="76"/>
      <c r="U9589" s="76"/>
      <c r="V9589" s="76"/>
      <c r="W9589" s="76"/>
      <c r="X9589" s="76"/>
    </row>
    <row r="9590" spans="1:24">
      <c r="A9590" s="54"/>
      <c r="B9590" s="54"/>
      <c r="C9590" s="46" t="s">
        <v>35</v>
      </c>
      <c r="D9590" s="94" t="s">
        <v>14480</v>
      </c>
      <c r="E9590" s="94" t="s">
        <v>14481</v>
      </c>
      <c r="F9590" s="58" t="s">
        <v>14482</v>
      </c>
      <c r="G9590" s="94" t="s">
        <v>14483</v>
      </c>
      <c r="H9590" s="94" t="s">
        <v>14484</v>
      </c>
      <c r="I9590" s="74">
        <v>0</v>
      </c>
      <c r="J9590" s="46" t="s">
        <v>1508</v>
      </c>
      <c r="K9590" s="75" t="s">
        <v>1509</v>
      </c>
      <c r="L9590" s="76">
        <f>SUM(M9590:X9590)</f>
        <v>2</v>
      </c>
      <c r="M9590" s="76">
        <v>1</v>
      </c>
      <c r="N9590" s="76">
        <v>1</v>
      </c>
      <c r="O9590" s="76"/>
      <c r="P9590" s="76"/>
      <c r="Q9590" s="76"/>
      <c r="R9590" s="76"/>
      <c r="S9590" s="76"/>
      <c r="T9590" s="76"/>
      <c r="U9590" s="76"/>
      <c r="V9590" s="76"/>
      <c r="W9590" s="76"/>
      <c r="X9590" s="76"/>
    </row>
    <row r="9591" spans="1:24">
      <c r="A9591" s="54"/>
      <c r="B9591" s="54"/>
      <c r="C9591" s="54"/>
      <c r="D9591" s="476"/>
      <c r="E9591" s="476"/>
      <c r="F9591" s="77"/>
      <c r="G9591" s="476"/>
      <c r="H9591" s="476"/>
      <c r="I9591" s="79"/>
      <c r="J9591" s="54"/>
      <c r="K9591" s="75" t="s">
        <v>1501</v>
      </c>
      <c r="L9591" s="76">
        <f>SUM(M9591:X9591)</f>
        <v>0</v>
      </c>
      <c r="M9591" s="76"/>
      <c r="N9591" s="76"/>
      <c r="O9591" s="76"/>
      <c r="P9591" s="76"/>
      <c r="Q9591" s="76"/>
      <c r="R9591" s="76"/>
      <c r="S9591" s="76"/>
      <c r="T9591" s="76"/>
      <c r="U9591" s="76"/>
      <c r="V9591" s="76"/>
      <c r="W9591" s="76"/>
      <c r="X9591" s="76"/>
    </row>
    <row r="9592" spans="1:24">
      <c r="A9592" s="54"/>
      <c r="B9592" s="54"/>
      <c r="C9592" s="80"/>
      <c r="D9592" s="477"/>
      <c r="E9592" s="477"/>
      <c r="F9592" s="81"/>
      <c r="G9592" s="477"/>
      <c r="H9592" s="477"/>
      <c r="I9592" s="83"/>
      <c r="J9592" s="80"/>
      <c r="K9592" s="84" t="s">
        <v>1502</v>
      </c>
      <c r="L9592" s="76">
        <f>SUM(M9592:X9592)</f>
        <v>6</v>
      </c>
      <c r="M9592" s="76"/>
      <c r="N9592" s="76"/>
      <c r="O9592" s="76">
        <v>6</v>
      </c>
      <c r="P9592" s="76"/>
      <c r="Q9592" s="76"/>
      <c r="R9592" s="76"/>
      <c r="S9592" s="76"/>
      <c r="T9592" s="76"/>
      <c r="U9592" s="76"/>
      <c r="V9592" s="76"/>
      <c r="W9592" s="76"/>
      <c r="X9592" s="76"/>
    </row>
    <row r="9593" spans="1:24">
      <c r="A9593" s="54"/>
      <c r="B9593" s="54"/>
      <c r="C9593" s="46" t="s">
        <v>35</v>
      </c>
      <c r="D9593" s="94" t="s">
        <v>14485</v>
      </c>
      <c r="E9593" s="94" t="s">
        <v>14486</v>
      </c>
      <c r="F9593" s="58" t="s">
        <v>7200</v>
      </c>
      <c r="G9593" s="94" t="s">
        <v>14487</v>
      </c>
      <c r="H9593" s="94" t="s">
        <v>14488</v>
      </c>
      <c r="I9593" s="74">
        <v>19910</v>
      </c>
      <c r="J9593" s="46" t="s">
        <v>1508</v>
      </c>
      <c r="K9593" s="75" t="s">
        <v>1509</v>
      </c>
      <c r="L9593" s="76">
        <f>SUM(M9593:X9593)</f>
        <v>3</v>
      </c>
      <c r="M9593" s="76"/>
      <c r="N9593" s="76">
        <v>1</v>
      </c>
      <c r="O9593" s="76">
        <v>1</v>
      </c>
      <c r="P9593" s="76"/>
      <c r="Q9593" s="76"/>
      <c r="R9593" s="76"/>
      <c r="S9593" s="76"/>
      <c r="T9593" s="76">
        <v>1</v>
      </c>
      <c r="U9593" s="76"/>
      <c r="V9593" s="76"/>
      <c r="W9593" s="76"/>
      <c r="X9593" s="76"/>
    </row>
    <row r="9594" spans="1:24">
      <c r="A9594" s="54"/>
      <c r="B9594" s="54"/>
      <c r="C9594" s="54"/>
      <c r="D9594" s="476"/>
      <c r="E9594" s="476"/>
      <c r="F9594" s="77"/>
      <c r="G9594" s="476"/>
      <c r="H9594" s="476"/>
      <c r="I9594" s="79"/>
      <c r="J9594" s="54"/>
      <c r="K9594" s="75" t="s">
        <v>1501</v>
      </c>
      <c r="L9594" s="76">
        <f t="shared" ref="L9594:L9604" si="508">SUM(M9594:X9594)</f>
        <v>0</v>
      </c>
      <c r="M9594" s="76"/>
      <c r="N9594" s="76"/>
      <c r="O9594" s="76"/>
      <c r="P9594" s="76"/>
      <c r="Q9594" s="76"/>
      <c r="R9594" s="76"/>
      <c r="S9594" s="76"/>
      <c r="T9594" s="76"/>
      <c r="U9594" s="76"/>
      <c r="V9594" s="76"/>
      <c r="W9594" s="76"/>
      <c r="X9594" s="76"/>
    </row>
    <row r="9595" spans="1:24">
      <c r="A9595" s="54"/>
      <c r="B9595" s="54"/>
      <c r="C9595" s="80"/>
      <c r="D9595" s="477"/>
      <c r="E9595" s="477"/>
      <c r="F9595" s="81"/>
      <c r="G9595" s="477"/>
      <c r="H9595" s="477"/>
      <c r="I9595" s="83"/>
      <c r="J9595" s="80"/>
      <c r="K9595" s="84" t="s">
        <v>1502</v>
      </c>
      <c r="L9595" s="76">
        <f t="shared" si="508"/>
        <v>5</v>
      </c>
      <c r="M9595" s="76"/>
      <c r="N9595" s="76"/>
      <c r="O9595" s="76">
        <v>1</v>
      </c>
      <c r="P9595" s="76"/>
      <c r="Q9595" s="76"/>
      <c r="R9595" s="76"/>
      <c r="S9595" s="76"/>
      <c r="T9595" s="76">
        <v>4</v>
      </c>
      <c r="U9595" s="76"/>
      <c r="V9595" s="76"/>
      <c r="W9595" s="76"/>
      <c r="X9595" s="76"/>
    </row>
    <row r="9596" spans="1:24">
      <c r="A9596" s="54"/>
      <c r="B9596" s="54"/>
      <c r="C9596" s="46" t="s">
        <v>33</v>
      </c>
      <c r="D9596" s="94" t="s">
        <v>14489</v>
      </c>
      <c r="E9596" s="94" t="s">
        <v>14490</v>
      </c>
      <c r="F9596" s="58" t="s">
        <v>14491</v>
      </c>
      <c r="G9596" s="94" t="s">
        <v>14492</v>
      </c>
      <c r="H9596" s="94" t="s">
        <v>14493</v>
      </c>
      <c r="I9596" s="74">
        <v>0</v>
      </c>
      <c r="J9596" s="46" t="s">
        <v>1508</v>
      </c>
      <c r="K9596" s="75" t="s">
        <v>1509</v>
      </c>
      <c r="L9596" s="76">
        <f t="shared" si="508"/>
        <v>0</v>
      </c>
      <c r="M9596" s="76"/>
      <c r="N9596" s="76"/>
      <c r="O9596" s="76"/>
      <c r="P9596" s="76"/>
      <c r="Q9596" s="76"/>
      <c r="R9596" s="76"/>
      <c r="S9596" s="76"/>
      <c r="T9596" s="76"/>
      <c r="U9596" s="76"/>
      <c r="V9596" s="76"/>
      <c r="W9596" s="76"/>
      <c r="X9596" s="76"/>
    </row>
    <row r="9597" spans="1:24">
      <c r="A9597" s="54"/>
      <c r="B9597" s="54"/>
      <c r="C9597" s="54"/>
      <c r="D9597" s="476"/>
      <c r="E9597" s="476"/>
      <c r="F9597" s="77"/>
      <c r="G9597" s="476"/>
      <c r="H9597" s="476"/>
      <c r="I9597" s="79"/>
      <c r="J9597" s="54"/>
      <c r="K9597" s="75" t="s">
        <v>1501</v>
      </c>
      <c r="L9597" s="76">
        <f t="shared" si="508"/>
        <v>0</v>
      </c>
      <c r="M9597" s="76"/>
      <c r="N9597" s="76"/>
      <c r="O9597" s="76"/>
      <c r="P9597" s="76"/>
      <c r="Q9597" s="76"/>
      <c r="R9597" s="76"/>
      <c r="S9597" s="76"/>
      <c r="T9597" s="76"/>
      <c r="U9597" s="76"/>
      <c r="V9597" s="76"/>
      <c r="W9597" s="76"/>
      <c r="X9597" s="76"/>
    </row>
    <row r="9598" spans="1:24">
      <c r="A9598" s="54"/>
      <c r="B9598" s="54"/>
      <c r="C9598" s="80"/>
      <c r="D9598" s="477"/>
      <c r="E9598" s="477"/>
      <c r="F9598" s="81"/>
      <c r="G9598" s="477"/>
      <c r="H9598" s="477"/>
      <c r="I9598" s="83"/>
      <c r="J9598" s="80"/>
      <c r="K9598" s="84" t="s">
        <v>1502</v>
      </c>
      <c r="L9598" s="76">
        <f t="shared" si="508"/>
        <v>5</v>
      </c>
      <c r="M9598" s="76"/>
      <c r="N9598" s="76"/>
      <c r="O9598" s="76">
        <v>2</v>
      </c>
      <c r="P9598" s="76"/>
      <c r="Q9598" s="76"/>
      <c r="R9598" s="76"/>
      <c r="S9598" s="76">
        <v>2</v>
      </c>
      <c r="T9598" s="76">
        <v>1</v>
      </c>
      <c r="U9598" s="76"/>
      <c r="V9598" s="76"/>
      <c r="W9598" s="76"/>
      <c r="X9598" s="76"/>
    </row>
    <row r="9599" spans="1:24">
      <c r="A9599" s="54"/>
      <c r="B9599" s="54"/>
      <c r="C9599" s="46" t="s">
        <v>33</v>
      </c>
      <c r="D9599" s="94" t="s">
        <v>14494</v>
      </c>
      <c r="E9599" s="94" t="s">
        <v>14495</v>
      </c>
      <c r="F9599" s="58" t="s">
        <v>14496</v>
      </c>
      <c r="G9599" s="94" t="s">
        <v>14497</v>
      </c>
      <c r="H9599" s="94" t="s">
        <v>14498</v>
      </c>
      <c r="I9599" s="74">
        <v>0</v>
      </c>
      <c r="J9599" s="46" t="s">
        <v>1508</v>
      </c>
      <c r="K9599" s="75" t="s">
        <v>1509</v>
      </c>
      <c r="L9599" s="76">
        <f t="shared" si="508"/>
        <v>0</v>
      </c>
      <c r="M9599" s="76"/>
      <c r="N9599" s="76"/>
      <c r="O9599" s="76"/>
      <c r="P9599" s="76"/>
      <c r="Q9599" s="76"/>
      <c r="R9599" s="76"/>
      <c r="S9599" s="76"/>
      <c r="T9599" s="76"/>
      <c r="U9599" s="76"/>
      <c r="V9599" s="76"/>
      <c r="W9599" s="76"/>
      <c r="X9599" s="76"/>
    </row>
    <row r="9600" spans="1:24">
      <c r="A9600" s="54"/>
      <c r="B9600" s="54"/>
      <c r="C9600" s="54"/>
      <c r="D9600" s="476"/>
      <c r="E9600" s="476"/>
      <c r="F9600" s="77"/>
      <c r="G9600" s="476"/>
      <c r="H9600" s="476"/>
      <c r="I9600" s="79"/>
      <c r="J9600" s="54"/>
      <c r="K9600" s="75" t="s">
        <v>1501</v>
      </c>
      <c r="L9600" s="76">
        <f t="shared" si="508"/>
        <v>0</v>
      </c>
      <c r="M9600" s="76"/>
      <c r="N9600" s="76"/>
      <c r="O9600" s="76"/>
      <c r="P9600" s="76"/>
      <c r="Q9600" s="76"/>
      <c r="R9600" s="76"/>
      <c r="S9600" s="76"/>
      <c r="T9600" s="76"/>
      <c r="U9600" s="76"/>
      <c r="V9600" s="76"/>
      <c r="W9600" s="76"/>
      <c r="X9600" s="76"/>
    </row>
    <row r="9601" spans="1:24">
      <c r="A9601" s="54"/>
      <c r="B9601" s="54"/>
      <c r="C9601" s="80"/>
      <c r="D9601" s="477"/>
      <c r="E9601" s="477"/>
      <c r="F9601" s="81"/>
      <c r="G9601" s="477"/>
      <c r="H9601" s="477"/>
      <c r="I9601" s="83"/>
      <c r="J9601" s="80"/>
      <c r="K9601" s="84" t="s">
        <v>1502</v>
      </c>
      <c r="L9601" s="76">
        <f t="shared" si="508"/>
        <v>5</v>
      </c>
      <c r="M9601" s="76"/>
      <c r="N9601" s="76"/>
      <c r="O9601" s="76">
        <v>2</v>
      </c>
      <c r="P9601" s="76"/>
      <c r="Q9601" s="76"/>
      <c r="R9601" s="76"/>
      <c r="S9601" s="76">
        <v>3</v>
      </c>
      <c r="T9601" s="76"/>
      <c r="U9601" s="76"/>
      <c r="V9601" s="76"/>
      <c r="W9601" s="76"/>
      <c r="X9601" s="76"/>
    </row>
    <row r="9602" spans="1:24">
      <c r="A9602" s="54"/>
      <c r="B9602" s="54"/>
      <c r="C9602" s="46" t="s">
        <v>33</v>
      </c>
      <c r="D9602" s="94" t="s">
        <v>14499</v>
      </c>
      <c r="E9602" s="94" t="s">
        <v>14500</v>
      </c>
      <c r="F9602" s="58" t="s">
        <v>5484</v>
      </c>
      <c r="G9602" s="94" t="s">
        <v>14501</v>
      </c>
      <c r="H9602" s="94" t="s">
        <v>14502</v>
      </c>
      <c r="I9602" s="74">
        <v>994</v>
      </c>
      <c r="J9602" s="46" t="s">
        <v>1508</v>
      </c>
      <c r="K9602" s="75" t="s">
        <v>1509</v>
      </c>
      <c r="L9602" s="76">
        <f t="shared" si="508"/>
        <v>0</v>
      </c>
      <c r="M9602" s="76"/>
      <c r="N9602" s="76"/>
      <c r="O9602" s="76"/>
      <c r="P9602" s="76"/>
      <c r="Q9602" s="76"/>
      <c r="R9602" s="76"/>
      <c r="S9602" s="76"/>
      <c r="T9602" s="76"/>
      <c r="U9602" s="76"/>
      <c r="V9602" s="76"/>
      <c r="W9602" s="76"/>
      <c r="X9602" s="76"/>
    </row>
    <row r="9603" spans="1:24">
      <c r="A9603" s="54"/>
      <c r="B9603" s="54"/>
      <c r="C9603" s="54"/>
      <c r="D9603" s="476"/>
      <c r="E9603" s="476"/>
      <c r="F9603" s="77"/>
      <c r="G9603" s="476"/>
      <c r="H9603" s="476"/>
      <c r="I9603" s="79"/>
      <c r="J9603" s="54"/>
      <c r="K9603" s="75" t="s">
        <v>1501</v>
      </c>
      <c r="L9603" s="76">
        <f t="shared" si="508"/>
        <v>0</v>
      </c>
      <c r="M9603" s="76"/>
      <c r="N9603" s="76"/>
      <c r="O9603" s="76"/>
      <c r="P9603" s="76"/>
      <c r="Q9603" s="76"/>
      <c r="R9603" s="76"/>
      <c r="S9603" s="76"/>
      <c r="T9603" s="76"/>
      <c r="U9603" s="76"/>
      <c r="V9603" s="76"/>
      <c r="W9603" s="76"/>
      <c r="X9603" s="76"/>
    </row>
    <row r="9604" spans="1:24">
      <c r="A9604" s="54"/>
      <c r="B9604" s="54"/>
      <c r="C9604" s="80"/>
      <c r="D9604" s="477"/>
      <c r="E9604" s="477"/>
      <c r="F9604" s="81"/>
      <c r="G9604" s="477"/>
      <c r="H9604" s="477"/>
      <c r="I9604" s="83"/>
      <c r="J9604" s="80"/>
      <c r="K9604" s="84" t="s">
        <v>1502</v>
      </c>
      <c r="L9604" s="76">
        <f t="shared" si="508"/>
        <v>2</v>
      </c>
      <c r="M9604" s="76"/>
      <c r="N9604" s="76"/>
      <c r="O9604" s="76">
        <v>1</v>
      </c>
      <c r="P9604" s="76"/>
      <c r="Q9604" s="76"/>
      <c r="R9604" s="76"/>
      <c r="S9604" s="76"/>
      <c r="T9604" s="76">
        <v>1</v>
      </c>
      <c r="U9604" s="76"/>
      <c r="V9604" s="76"/>
      <c r="W9604" s="76"/>
      <c r="X9604" s="76"/>
    </row>
    <row r="9605" spans="1:24">
      <c r="A9605" s="54"/>
      <c r="B9605" s="54"/>
      <c r="C9605" s="46" t="s">
        <v>33</v>
      </c>
      <c r="D9605" s="94" t="s">
        <v>14503</v>
      </c>
      <c r="E9605" s="94" t="s">
        <v>14504</v>
      </c>
      <c r="F9605" s="58" t="s">
        <v>10557</v>
      </c>
      <c r="G9605" s="94" t="s">
        <v>14505</v>
      </c>
      <c r="H9605" s="94" t="s">
        <v>14506</v>
      </c>
      <c r="I9605" s="74">
        <v>0</v>
      </c>
      <c r="J9605" s="46" t="s">
        <v>1508</v>
      </c>
      <c r="K9605" s="75" t="s">
        <v>1509</v>
      </c>
      <c r="L9605" s="76">
        <f>SUM(M9605:X9605)</f>
        <v>0</v>
      </c>
      <c r="M9605" s="76"/>
      <c r="N9605" s="76"/>
      <c r="O9605" s="76"/>
      <c r="P9605" s="76"/>
      <c r="Q9605" s="76"/>
      <c r="R9605" s="76"/>
      <c r="S9605" s="76"/>
      <c r="T9605" s="76"/>
      <c r="U9605" s="76"/>
      <c r="V9605" s="76"/>
      <c r="W9605" s="76"/>
      <c r="X9605" s="76"/>
    </row>
    <row r="9606" spans="1:24">
      <c r="A9606" s="54"/>
      <c r="B9606" s="54"/>
      <c r="C9606" s="54"/>
      <c r="D9606" s="476"/>
      <c r="E9606" s="476"/>
      <c r="F9606" s="77"/>
      <c r="G9606" s="476"/>
      <c r="H9606" s="476"/>
      <c r="I9606" s="79"/>
      <c r="J9606" s="54"/>
      <c r="K9606" s="75" t="s">
        <v>1501</v>
      </c>
      <c r="L9606" s="76">
        <f>SUM(M9606:X9606)</f>
        <v>0</v>
      </c>
      <c r="M9606" s="76"/>
      <c r="N9606" s="76"/>
      <c r="O9606" s="76"/>
      <c r="P9606" s="76"/>
      <c r="Q9606" s="76"/>
      <c r="R9606" s="76"/>
      <c r="S9606" s="76"/>
      <c r="T9606" s="76"/>
      <c r="U9606" s="76"/>
      <c r="V9606" s="76"/>
      <c r="W9606" s="76"/>
      <c r="X9606" s="76"/>
    </row>
    <row r="9607" spans="1:24">
      <c r="A9607" s="54"/>
      <c r="B9607" s="54"/>
      <c r="C9607" s="80"/>
      <c r="D9607" s="477"/>
      <c r="E9607" s="477"/>
      <c r="F9607" s="81"/>
      <c r="G9607" s="477"/>
      <c r="H9607" s="477"/>
      <c r="I9607" s="83"/>
      <c r="J9607" s="80"/>
      <c r="K9607" s="84" t="s">
        <v>1502</v>
      </c>
      <c r="L9607" s="76">
        <f>SUM(M9607:X9607)</f>
        <v>3</v>
      </c>
      <c r="M9607" s="76"/>
      <c r="N9607" s="76"/>
      <c r="O9607" s="76">
        <v>2</v>
      </c>
      <c r="P9607" s="76"/>
      <c r="Q9607" s="76"/>
      <c r="R9607" s="76"/>
      <c r="S9607" s="76"/>
      <c r="T9607" s="76">
        <v>1</v>
      </c>
      <c r="U9607" s="76"/>
      <c r="V9607" s="76"/>
      <c r="W9607" s="76"/>
      <c r="X9607" s="76"/>
    </row>
    <row r="9608" spans="1:24">
      <c r="A9608" s="54"/>
      <c r="B9608" s="54"/>
      <c r="C9608" s="46" t="s">
        <v>33</v>
      </c>
      <c r="D9608" s="94" t="s">
        <v>14507</v>
      </c>
      <c r="E9608" s="94" t="s">
        <v>14508</v>
      </c>
      <c r="F9608" s="58" t="s">
        <v>14509</v>
      </c>
      <c r="G9608" s="94" t="s">
        <v>14510</v>
      </c>
      <c r="H9608" s="94" t="s">
        <v>14511</v>
      </c>
      <c r="I9608" s="74">
        <v>0</v>
      </c>
      <c r="J9608" s="46" t="s">
        <v>1508</v>
      </c>
      <c r="K9608" s="75" t="s">
        <v>1509</v>
      </c>
      <c r="L9608" s="76">
        <f>SUM(M9608:X9608)</f>
        <v>0</v>
      </c>
      <c r="M9608" s="76"/>
      <c r="N9608" s="76"/>
      <c r="O9608" s="76"/>
      <c r="P9608" s="76"/>
      <c r="Q9608" s="76"/>
      <c r="R9608" s="76"/>
      <c r="S9608" s="76"/>
      <c r="T9608" s="76"/>
      <c r="U9608" s="76"/>
      <c r="V9608" s="76"/>
      <c r="W9608" s="76"/>
      <c r="X9608" s="76"/>
    </row>
    <row r="9609" spans="1:24">
      <c r="A9609" s="54"/>
      <c r="B9609" s="54"/>
      <c r="C9609" s="54"/>
      <c r="D9609" s="476"/>
      <c r="E9609" s="476"/>
      <c r="F9609" s="77"/>
      <c r="G9609" s="476"/>
      <c r="H9609" s="476"/>
      <c r="I9609" s="79"/>
      <c r="J9609" s="54"/>
      <c r="K9609" s="75" t="s">
        <v>1501</v>
      </c>
      <c r="L9609" s="76">
        <f t="shared" ref="L9609:L9619" si="509">SUM(M9609:X9609)</f>
        <v>0</v>
      </c>
      <c r="M9609" s="76"/>
      <c r="N9609" s="76"/>
      <c r="O9609" s="76"/>
      <c r="P9609" s="76"/>
      <c r="Q9609" s="76"/>
      <c r="R9609" s="76"/>
      <c r="S9609" s="76"/>
      <c r="T9609" s="76"/>
      <c r="U9609" s="76"/>
      <c r="V9609" s="76"/>
      <c r="W9609" s="76"/>
      <c r="X9609" s="76"/>
    </row>
    <row r="9610" spans="1:24">
      <c r="A9610" s="54"/>
      <c r="B9610" s="54"/>
      <c r="C9610" s="80"/>
      <c r="D9610" s="477"/>
      <c r="E9610" s="477"/>
      <c r="F9610" s="81"/>
      <c r="G9610" s="477"/>
      <c r="H9610" s="477"/>
      <c r="I9610" s="83"/>
      <c r="J9610" s="80"/>
      <c r="K9610" s="84" t="s">
        <v>1502</v>
      </c>
      <c r="L9610" s="76">
        <f t="shared" si="509"/>
        <v>2</v>
      </c>
      <c r="M9610" s="76"/>
      <c r="N9610" s="76"/>
      <c r="O9610" s="76">
        <v>1</v>
      </c>
      <c r="P9610" s="76"/>
      <c r="Q9610" s="76"/>
      <c r="R9610" s="76"/>
      <c r="S9610" s="76">
        <v>1</v>
      </c>
      <c r="T9610" s="76"/>
      <c r="U9610" s="76"/>
      <c r="V9610" s="76"/>
      <c r="W9610" s="76"/>
      <c r="X9610" s="76"/>
    </row>
    <row r="9611" spans="1:24">
      <c r="A9611" s="54"/>
      <c r="B9611" s="54"/>
      <c r="C9611" s="46" t="s">
        <v>33</v>
      </c>
      <c r="D9611" s="94" t="s">
        <v>14512</v>
      </c>
      <c r="E9611" s="94" t="s">
        <v>14513</v>
      </c>
      <c r="F9611" s="58" t="s">
        <v>14514</v>
      </c>
      <c r="G9611" s="94" t="s">
        <v>14515</v>
      </c>
      <c r="H9611" s="94" t="s">
        <v>14516</v>
      </c>
      <c r="I9611" s="74">
        <v>109</v>
      </c>
      <c r="J9611" s="46" t="s">
        <v>1508</v>
      </c>
      <c r="K9611" s="75" t="s">
        <v>1509</v>
      </c>
      <c r="L9611" s="76">
        <f t="shared" si="509"/>
        <v>0</v>
      </c>
      <c r="M9611" s="76"/>
      <c r="N9611" s="76"/>
      <c r="O9611" s="76"/>
      <c r="P9611" s="76"/>
      <c r="Q9611" s="76"/>
      <c r="R9611" s="76"/>
      <c r="S9611" s="76"/>
      <c r="T9611" s="76"/>
      <c r="U9611" s="76"/>
      <c r="V9611" s="76"/>
      <c r="W9611" s="76"/>
      <c r="X9611" s="76"/>
    </row>
    <row r="9612" spans="1:24">
      <c r="A9612" s="54"/>
      <c r="B9612" s="54"/>
      <c r="C9612" s="54"/>
      <c r="D9612" s="476"/>
      <c r="E9612" s="476"/>
      <c r="F9612" s="77"/>
      <c r="G9612" s="476"/>
      <c r="H9612" s="476"/>
      <c r="I9612" s="79"/>
      <c r="J9612" s="54"/>
      <c r="K9612" s="75" t="s">
        <v>1501</v>
      </c>
      <c r="L9612" s="76">
        <f t="shared" si="509"/>
        <v>0</v>
      </c>
      <c r="M9612" s="76"/>
      <c r="N9612" s="76"/>
      <c r="O9612" s="76"/>
      <c r="P9612" s="76"/>
      <c r="Q9612" s="76"/>
      <c r="R9612" s="76"/>
      <c r="S9612" s="76"/>
      <c r="T9612" s="76"/>
      <c r="U9612" s="76"/>
      <c r="V9612" s="76"/>
      <c r="W9612" s="76"/>
      <c r="X9612" s="76"/>
    </row>
    <row r="9613" spans="1:24">
      <c r="A9613" s="54"/>
      <c r="B9613" s="54"/>
      <c r="C9613" s="80"/>
      <c r="D9613" s="477"/>
      <c r="E9613" s="477"/>
      <c r="F9613" s="81"/>
      <c r="G9613" s="477"/>
      <c r="H9613" s="477"/>
      <c r="I9613" s="83"/>
      <c r="J9613" s="80"/>
      <c r="K9613" s="84" t="s">
        <v>1502</v>
      </c>
      <c r="L9613" s="76">
        <f t="shared" si="509"/>
        <v>2</v>
      </c>
      <c r="M9613" s="76"/>
      <c r="N9613" s="76"/>
      <c r="O9613" s="76">
        <v>1</v>
      </c>
      <c r="P9613" s="76"/>
      <c r="Q9613" s="76"/>
      <c r="R9613" s="76"/>
      <c r="S9613" s="76">
        <v>1</v>
      </c>
      <c r="T9613" s="76"/>
      <c r="U9613" s="76"/>
      <c r="V9613" s="76"/>
      <c r="W9613" s="76"/>
      <c r="X9613" s="76"/>
    </row>
    <row r="9614" spans="1:24">
      <c r="A9614" s="54"/>
      <c r="B9614" s="54"/>
      <c r="C9614" s="46" t="s">
        <v>33</v>
      </c>
      <c r="D9614" s="94" t="s">
        <v>14517</v>
      </c>
      <c r="E9614" s="94" t="s">
        <v>14518</v>
      </c>
      <c r="F9614" s="58" t="s">
        <v>14519</v>
      </c>
      <c r="G9614" s="94" t="s">
        <v>14520</v>
      </c>
      <c r="H9614" s="94" t="s">
        <v>14521</v>
      </c>
      <c r="I9614" s="74">
        <v>0</v>
      </c>
      <c r="J9614" s="46" t="s">
        <v>1508</v>
      </c>
      <c r="K9614" s="75" t="s">
        <v>1509</v>
      </c>
      <c r="L9614" s="76">
        <f t="shared" si="509"/>
        <v>0</v>
      </c>
      <c r="M9614" s="76"/>
      <c r="N9614" s="76"/>
      <c r="O9614" s="76"/>
      <c r="P9614" s="76"/>
      <c r="Q9614" s="76"/>
      <c r="R9614" s="76"/>
      <c r="S9614" s="76"/>
      <c r="T9614" s="76"/>
      <c r="U9614" s="76"/>
      <c r="V9614" s="76"/>
      <c r="W9614" s="76"/>
      <c r="X9614" s="76"/>
    </row>
    <row r="9615" spans="1:24">
      <c r="A9615" s="54"/>
      <c r="B9615" s="54"/>
      <c r="C9615" s="54"/>
      <c r="D9615" s="476"/>
      <c r="E9615" s="476"/>
      <c r="F9615" s="77"/>
      <c r="G9615" s="476"/>
      <c r="H9615" s="476"/>
      <c r="I9615" s="79"/>
      <c r="J9615" s="54"/>
      <c r="K9615" s="75" t="s">
        <v>1501</v>
      </c>
      <c r="L9615" s="76">
        <f t="shared" si="509"/>
        <v>0</v>
      </c>
      <c r="M9615" s="76"/>
      <c r="N9615" s="76"/>
      <c r="O9615" s="76"/>
      <c r="P9615" s="76"/>
      <c r="Q9615" s="76"/>
      <c r="R9615" s="76"/>
      <c r="S9615" s="76"/>
      <c r="T9615" s="76"/>
      <c r="U9615" s="76"/>
      <c r="V9615" s="76"/>
      <c r="W9615" s="76"/>
      <c r="X9615" s="76"/>
    </row>
    <row r="9616" spans="1:24">
      <c r="A9616" s="54"/>
      <c r="B9616" s="54"/>
      <c r="C9616" s="80"/>
      <c r="D9616" s="477"/>
      <c r="E9616" s="477"/>
      <c r="F9616" s="81"/>
      <c r="G9616" s="477"/>
      <c r="H9616" s="477"/>
      <c r="I9616" s="83"/>
      <c r="J9616" s="80"/>
      <c r="K9616" s="84" t="s">
        <v>1502</v>
      </c>
      <c r="L9616" s="76">
        <f t="shared" si="509"/>
        <v>2</v>
      </c>
      <c r="M9616" s="76"/>
      <c r="N9616" s="76"/>
      <c r="O9616" s="76">
        <v>2</v>
      </c>
      <c r="P9616" s="76"/>
      <c r="Q9616" s="76"/>
      <c r="R9616" s="76"/>
      <c r="S9616" s="76"/>
      <c r="T9616" s="76"/>
      <c r="U9616" s="76"/>
      <c r="V9616" s="76"/>
      <c r="W9616" s="76"/>
      <c r="X9616" s="76"/>
    </row>
    <row r="9617" spans="1:24">
      <c r="A9617" s="54"/>
      <c r="B9617" s="54"/>
      <c r="C9617" s="46" t="s">
        <v>33</v>
      </c>
      <c r="D9617" s="94" t="s">
        <v>14522</v>
      </c>
      <c r="E9617" s="94" t="s">
        <v>14523</v>
      </c>
      <c r="F9617" s="58" t="s">
        <v>14524</v>
      </c>
      <c r="G9617" s="94" t="s">
        <v>14525</v>
      </c>
      <c r="H9617" s="94" t="s">
        <v>14526</v>
      </c>
      <c r="I9617" s="74">
        <v>0</v>
      </c>
      <c r="J9617" s="46" t="s">
        <v>1508</v>
      </c>
      <c r="K9617" s="75" t="s">
        <v>1509</v>
      </c>
      <c r="L9617" s="76">
        <f t="shared" si="509"/>
        <v>0</v>
      </c>
      <c r="M9617" s="76"/>
      <c r="N9617" s="76"/>
      <c r="O9617" s="76"/>
      <c r="P9617" s="76"/>
      <c r="Q9617" s="76"/>
      <c r="R9617" s="76"/>
      <c r="S9617" s="76"/>
      <c r="T9617" s="76"/>
      <c r="U9617" s="76"/>
      <c r="V9617" s="76"/>
      <c r="W9617" s="76"/>
      <c r="X9617" s="76"/>
    </row>
    <row r="9618" spans="1:24">
      <c r="A9618" s="54"/>
      <c r="B9618" s="54"/>
      <c r="C9618" s="54"/>
      <c r="D9618" s="476"/>
      <c r="E9618" s="476"/>
      <c r="F9618" s="77"/>
      <c r="G9618" s="476"/>
      <c r="H9618" s="476"/>
      <c r="I9618" s="79"/>
      <c r="J9618" s="54"/>
      <c r="K9618" s="75" t="s">
        <v>1501</v>
      </c>
      <c r="L9618" s="76">
        <f t="shared" si="509"/>
        <v>0</v>
      </c>
      <c r="M9618" s="76"/>
      <c r="N9618" s="76"/>
      <c r="O9618" s="76"/>
      <c r="P9618" s="76"/>
      <c r="Q9618" s="76"/>
      <c r="R9618" s="76"/>
      <c r="S9618" s="76"/>
      <c r="T9618" s="76"/>
      <c r="U9618" s="76"/>
      <c r="V9618" s="76"/>
      <c r="W9618" s="76"/>
      <c r="X9618" s="76"/>
    </row>
    <row r="9619" spans="1:24">
      <c r="A9619" s="54"/>
      <c r="B9619" s="54"/>
      <c r="C9619" s="80"/>
      <c r="D9619" s="477"/>
      <c r="E9619" s="477"/>
      <c r="F9619" s="81"/>
      <c r="G9619" s="477"/>
      <c r="H9619" s="477"/>
      <c r="I9619" s="83"/>
      <c r="J9619" s="80"/>
      <c r="K9619" s="84" t="s">
        <v>1502</v>
      </c>
      <c r="L9619" s="76">
        <f t="shared" si="509"/>
        <v>2</v>
      </c>
      <c r="M9619" s="76"/>
      <c r="N9619" s="76"/>
      <c r="O9619" s="76"/>
      <c r="P9619" s="76"/>
      <c r="Q9619" s="76"/>
      <c r="R9619" s="76"/>
      <c r="S9619" s="76"/>
      <c r="T9619" s="76">
        <v>2</v>
      </c>
      <c r="U9619" s="76"/>
      <c r="V9619" s="76"/>
      <c r="W9619" s="76"/>
      <c r="X9619" s="76"/>
    </row>
    <row r="9620" spans="1:24">
      <c r="A9620" s="54"/>
      <c r="B9620" s="54"/>
      <c r="C9620" s="46" t="s">
        <v>33</v>
      </c>
      <c r="D9620" s="94" t="s">
        <v>14527</v>
      </c>
      <c r="E9620" s="94" t="s">
        <v>14528</v>
      </c>
      <c r="F9620" s="58" t="s">
        <v>14529</v>
      </c>
      <c r="G9620" s="94" t="s">
        <v>14530</v>
      </c>
      <c r="H9620" s="94" t="s">
        <v>14531</v>
      </c>
      <c r="I9620" s="74">
        <v>0</v>
      </c>
      <c r="J9620" s="46" t="s">
        <v>1508</v>
      </c>
      <c r="K9620" s="75" t="s">
        <v>1509</v>
      </c>
      <c r="L9620" s="76">
        <f>SUM(M9620:X9620)</f>
        <v>0</v>
      </c>
      <c r="M9620" s="76"/>
      <c r="N9620" s="76"/>
      <c r="O9620" s="76"/>
      <c r="P9620" s="76"/>
      <c r="Q9620" s="76"/>
      <c r="R9620" s="76"/>
      <c r="S9620" s="76"/>
      <c r="T9620" s="76"/>
      <c r="U9620" s="76"/>
      <c r="V9620" s="76"/>
      <c r="W9620" s="76"/>
      <c r="X9620" s="76"/>
    </row>
    <row r="9621" spans="1:24">
      <c r="A9621" s="54"/>
      <c r="B9621" s="54"/>
      <c r="C9621" s="54"/>
      <c r="D9621" s="476"/>
      <c r="E9621" s="476"/>
      <c r="F9621" s="77"/>
      <c r="G9621" s="476"/>
      <c r="H9621" s="476"/>
      <c r="I9621" s="79"/>
      <c r="J9621" s="54"/>
      <c r="K9621" s="75" t="s">
        <v>1501</v>
      </c>
      <c r="L9621" s="76">
        <f>SUM(M9621:X9621)</f>
        <v>0</v>
      </c>
      <c r="M9621" s="76"/>
      <c r="N9621" s="76"/>
      <c r="O9621" s="76"/>
      <c r="P9621" s="76"/>
      <c r="Q9621" s="76"/>
      <c r="R9621" s="76"/>
      <c r="S9621" s="76"/>
      <c r="T9621" s="76"/>
      <c r="U9621" s="76"/>
      <c r="V9621" s="76"/>
      <c r="W9621" s="76"/>
      <c r="X9621" s="76"/>
    </row>
    <row r="9622" spans="1:24">
      <c r="A9622" s="54"/>
      <c r="B9622" s="54"/>
      <c r="C9622" s="80"/>
      <c r="D9622" s="477"/>
      <c r="E9622" s="477"/>
      <c r="F9622" s="81"/>
      <c r="G9622" s="477"/>
      <c r="H9622" s="477"/>
      <c r="I9622" s="83"/>
      <c r="J9622" s="80"/>
      <c r="K9622" s="84" t="s">
        <v>1502</v>
      </c>
      <c r="L9622" s="76">
        <f>SUM(M9622:X9622)</f>
        <v>2</v>
      </c>
      <c r="M9622" s="76"/>
      <c r="N9622" s="76"/>
      <c r="O9622" s="76">
        <v>2</v>
      </c>
      <c r="P9622" s="76"/>
      <c r="Q9622" s="76"/>
      <c r="R9622" s="76"/>
      <c r="S9622" s="76"/>
      <c r="T9622" s="76"/>
      <c r="U9622" s="76"/>
      <c r="V9622" s="76"/>
      <c r="W9622" s="76"/>
      <c r="X9622" s="76"/>
    </row>
    <row r="9623" spans="1:24">
      <c r="A9623" s="54"/>
      <c r="B9623" s="54"/>
      <c r="C9623" s="46" t="s">
        <v>33</v>
      </c>
      <c r="D9623" s="94" t="s">
        <v>14532</v>
      </c>
      <c r="E9623" s="94" t="s">
        <v>14533</v>
      </c>
      <c r="F9623" s="58" t="s">
        <v>14534</v>
      </c>
      <c r="G9623" s="94" t="s">
        <v>14535</v>
      </c>
      <c r="H9623" s="94"/>
      <c r="I9623" s="74">
        <v>0</v>
      </c>
      <c r="J9623" s="46" t="s">
        <v>1508</v>
      </c>
      <c r="K9623" s="75" t="s">
        <v>1509</v>
      </c>
      <c r="L9623" s="76">
        <f>SUM(M9623:X9623)</f>
        <v>0</v>
      </c>
      <c r="M9623" s="76"/>
      <c r="N9623" s="76"/>
      <c r="O9623" s="76"/>
      <c r="P9623" s="76"/>
      <c r="Q9623" s="76"/>
      <c r="R9623" s="76"/>
      <c r="S9623" s="76"/>
      <c r="T9623" s="76"/>
      <c r="U9623" s="76"/>
      <c r="V9623" s="76"/>
      <c r="W9623" s="76"/>
      <c r="X9623" s="76"/>
    </row>
    <row r="9624" spans="1:24">
      <c r="A9624" s="54"/>
      <c r="B9624" s="54"/>
      <c r="C9624" s="54"/>
      <c r="D9624" s="476"/>
      <c r="E9624" s="476"/>
      <c r="F9624" s="77"/>
      <c r="G9624" s="476"/>
      <c r="H9624" s="476"/>
      <c r="I9624" s="79"/>
      <c r="J9624" s="54"/>
      <c r="K9624" s="75" t="s">
        <v>1501</v>
      </c>
      <c r="L9624" s="76">
        <f t="shared" ref="L9624:L9634" si="510">SUM(M9624:X9624)</f>
        <v>0</v>
      </c>
      <c r="M9624" s="76"/>
      <c r="N9624" s="76"/>
      <c r="O9624" s="76"/>
      <c r="P9624" s="76"/>
      <c r="Q9624" s="76"/>
      <c r="R9624" s="76"/>
      <c r="S9624" s="76"/>
      <c r="T9624" s="76"/>
      <c r="U9624" s="76"/>
      <c r="V9624" s="76"/>
      <c r="W9624" s="76"/>
      <c r="X9624" s="76"/>
    </row>
    <row r="9625" spans="1:24">
      <c r="A9625" s="54"/>
      <c r="B9625" s="54"/>
      <c r="C9625" s="80"/>
      <c r="D9625" s="477"/>
      <c r="E9625" s="477"/>
      <c r="F9625" s="81"/>
      <c r="G9625" s="477"/>
      <c r="H9625" s="477"/>
      <c r="I9625" s="83"/>
      <c r="J9625" s="80"/>
      <c r="K9625" s="84" t="s">
        <v>1502</v>
      </c>
      <c r="L9625" s="76">
        <f t="shared" si="510"/>
        <v>2</v>
      </c>
      <c r="M9625" s="76"/>
      <c r="N9625" s="76"/>
      <c r="O9625" s="76">
        <v>1</v>
      </c>
      <c r="P9625" s="76"/>
      <c r="Q9625" s="76"/>
      <c r="R9625" s="76"/>
      <c r="S9625" s="76"/>
      <c r="T9625" s="76">
        <v>1</v>
      </c>
      <c r="U9625" s="76"/>
      <c r="V9625" s="76"/>
      <c r="W9625" s="76"/>
      <c r="X9625" s="76"/>
    </row>
    <row r="9626" spans="1:24">
      <c r="A9626" s="54"/>
      <c r="B9626" s="54"/>
      <c r="C9626" s="46" t="s">
        <v>31</v>
      </c>
      <c r="D9626" s="94" t="s">
        <v>14536</v>
      </c>
      <c r="E9626" s="94" t="s">
        <v>14537</v>
      </c>
      <c r="F9626" s="58" t="s">
        <v>14538</v>
      </c>
      <c r="G9626" s="94" t="s">
        <v>14539</v>
      </c>
      <c r="H9626" s="94" t="s">
        <v>14540</v>
      </c>
      <c r="I9626" s="74">
        <v>59</v>
      </c>
      <c r="J9626" s="46" t="s">
        <v>1508</v>
      </c>
      <c r="K9626" s="75" t="s">
        <v>1509</v>
      </c>
      <c r="L9626" s="76">
        <f t="shared" si="510"/>
        <v>0</v>
      </c>
      <c r="M9626" s="76"/>
      <c r="N9626" s="76"/>
      <c r="O9626" s="76"/>
      <c r="P9626" s="76"/>
      <c r="Q9626" s="76"/>
      <c r="R9626" s="76"/>
      <c r="S9626" s="76"/>
      <c r="T9626" s="76"/>
      <c r="U9626" s="76"/>
      <c r="V9626" s="76"/>
      <c r="W9626" s="76"/>
      <c r="X9626" s="76"/>
    </row>
    <row r="9627" spans="1:24">
      <c r="A9627" s="54"/>
      <c r="B9627" s="54"/>
      <c r="C9627" s="54"/>
      <c r="D9627" s="476"/>
      <c r="E9627" s="476"/>
      <c r="F9627" s="77"/>
      <c r="G9627" s="476"/>
      <c r="H9627" s="476"/>
      <c r="I9627" s="79"/>
      <c r="J9627" s="54"/>
      <c r="K9627" s="75" t="s">
        <v>1501</v>
      </c>
      <c r="L9627" s="76">
        <f t="shared" si="510"/>
        <v>0</v>
      </c>
      <c r="M9627" s="76"/>
      <c r="N9627" s="76"/>
      <c r="O9627" s="76"/>
      <c r="P9627" s="76"/>
      <c r="Q9627" s="76"/>
      <c r="R9627" s="76"/>
      <c r="S9627" s="76"/>
      <c r="T9627" s="76"/>
      <c r="U9627" s="76"/>
      <c r="V9627" s="76"/>
      <c r="W9627" s="76"/>
      <c r="X9627" s="76"/>
    </row>
    <row r="9628" spans="1:24">
      <c r="A9628" s="54"/>
      <c r="B9628" s="54"/>
      <c r="C9628" s="80"/>
      <c r="D9628" s="477"/>
      <c r="E9628" s="477"/>
      <c r="F9628" s="81"/>
      <c r="G9628" s="477"/>
      <c r="H9628" s="477"/>
      <c r="I9628" s="83"/>
      <c r="J9628" s="80"/>
      <c r="K9628" s="84" t="s">
        <v>1502</v>
      </c>
      <c r="L9628" s="76">
        <f t="shared" si="510"/>
        <v>2</v>
      </c>
      <c r="M9628" s="76">
        <v>1</v>
      </c>
      <c r="N9628" s="76">
        <v>1</v>
      </c>
      <c r="O9628" s="76"/>
      <c r="P9628" s="76"/>
      <c r="Q9628" s="76"/>
      <c r="R9628" s="76"/>
      <c r="S9628" s="76"/>
      <c r="T9628" s="76"/>
      <c r="U9628" s="76"/>
      <c r="V9628" s="76"/>
      <c r="W9628" s="76"/>
      <c r="X9628" s="76"/>
    </row>
    <row r="9629" spans="1:24">
      <c r="A9629" s="54"/>
      <c r="B9629" s="54"/>
      <c r="C9629" s="46" t="s">
        <v>33</v>
      </c>
      <c r="D9629" s="94" t="s">
        <v>14541</v>
      </c>
      <c r="E9629" s="94" t="s">
        <v>14542</v>
      </c>
      <c r="F9629" s="58" t="s">
        <v>14543</v>
      </c>
      <c r="G9629" s="94" t="s">
        <v>14539</v>
      </c>
      <c r="H9629" s="94" t="s">
        <v>14544</v>
      </c>
      <c r="I9629" s="74">
        <v>446</v>
      </c>
      <c r="J9629" s="46" t="s">
        <v>1508</v>
      </c>
      <c r="K9629" s="75" t="s">
        <v>1509</v>
      </c>
      <c r="L9629" s="76">
        <f t="shared" si="510"/>
        <v>0</v>
      </c>
      <c r="M9629" s="76"/>
      <c r="N9629" s="76"/>
      <c r="O9629" s="76"/>
      <c r="P9629" s="76"/>
      <c r="Q9629" s="76"/>
      <c r="R9629" s="76"/>
      <c r="S9629" s="76"/>
      <c r="T9629" s="76"/>
      <c r="U9629" s="76"/>
      <c r="V9629" s="76"/>
      <c r="W9629" s="76"/>
      <c r="X9629" s="76"/>
    </row>
    <row r="9630" spans="1:24">
      <c r="A9630" s="54"/>
      <c r="B9630" s="54"/>
      <c r="C9630" s="54"/>
      <c r="D9630" s="476"/>
      <c r="E9630" s="476"/>
      <c r="F9630" s="77"/>
      <c r="G9630" s="476"/>
      <c r="H9630" s="476"/>
      <c r="I9630" s="79"/>
      <c r="J9630" s="54"/>
      <c r="K9630" s="75" t="s">
        <v>1501</v>
      </c>
      <c r="L9630" s="76">
        <f t="shared" si="510"/>
        <v>0</v>
      </c>
      <c r="M9630" s="76"/>
      <c r="N9630" s="76"/>
      <c r="O9630" s="76"/>
      <c r="P9630" s="76"/>
      <c r="Q9630" s="76"/>
      <c r="R9630" s="76"/>
      <c r="S9630" s="76"/>
      <c r="T9630" s="76"/>
      <c r="U9630" s="76"/>
      <c r="V9630" s="76"/>
      <c r="W9630" s="76"/>
      <c r="X9630" s="76"/>
    </row>
    <row r="9631" spans="1:24">
      <c r="A9631" s="54"/>
      <c r="B9631" s="54"/>
      <c r="C9631" s="80"/>
      <c r="D9631" s="477"/>
      <c r="E9631" s="477"/>
      <c r="F9631" s="81"/>
      <c r="G9631" s="477"/>
      <c r="H9631" s="477"/>
      <c r="I9631" s="83"/>
      <c r="J9631" s="80"/>
      <c r="K9631" s="84" t="s">
        <v>1502</v>
      </c>
      <c r="L9631" s="76">
        <f t="shared" si="510"/>
        <v>2</v>
      </c>
      <c r="M9631" s="76"/>
      <c r="N9631" s="76"/>
      <c r="O9631" s="76">
        <v>1</v>
      </c>
      <c r="P9631" s="76"/>
      <c r="Q9631" s="76"/>
      <c r="R9631" s="76"/>
      <c r="S9631" s="76">
        <v>1</v>
      </c>
      <c r="T9631" s="76"/>
      <c r="U9631" s="76"/>
      <c r="V9631" s="76"/>
      <c r="W9631" s="76"/>
      <c r="X9631" s="76"/>
    </row>
    <row r="9632" spans="1:24">
      <c r="A9632" s="54"/>
      <c r="B9632" s="54"/>
      <c r="C9632" s="46" t="s">
        <v>35</v>
      </c>
      <c r="D9632" s="94" t="s">
        <v>14545</v>
      </c>
      <c r="E9632" s="94" t="s">
        <v>14546</v>
      </c>
      <c r="F9632" s="58" t="s">
        <v>14547</v>
      </c>
      <c r="G9632" s="94" t="s">
        <v>14548</v>
      </c>
      <c r="H9632" s="94" t="s">
        <v>14549</v>
      </c>
      <c r="I9632" s="74">
        <v>32127</v>
      </c>
      <c r="J9632" s="46" t="s">
        <v>1508</v>
      </c>
      <c r="K9632" s="75" t="s">
        <v>1509</v>
      </c>
      <c r="L9632" s="76">
        <f t="shared" si="510"/>
        <v>2</v>
      </c>
      <c r="M9632" s="76"/>
      <c r="N9632" s="76"/>
      <c r="O9632" s="76">
        <v>1</v>
      </c>
      <c r="P9632" s="76"/>
      <c r="Q9632" s="76"/>
      <c r="R9632" s="76"/>
      <c r="S9632" s="76"/>
      <c r="T9632" s="76">
        <v>1</v>
      </c>
      <c r="U9632" s="76"/>
      <c r="V9632" s="76"/>
      <c r="W9632" s="76"/>
      <c r="X9632" s="76"/>
    </row>
    <row r="9633" spans="1:24">
      <c r="A9633" s="54"/>
      <c r="B9633" s="54"/>
      <c r="C9633" s="54"/>
      <c r="D9633" s="476"/>
      <c r="E9633" s="476"/>
      <c r="F9633" s="77"/>
      <c r="G9633" s="476"/>
      <c r="H9633" s="476"/>
      <c r="I9633" s="79"/>
      <c r="J9633" s="54"/>
      <c r="K9633" s="75" t="s">
        <v>1501</v>
      </c>
      <c r="L9633" s="76">
        <f t="shared" si="510"/>
        <v>0</v>
      </c>
      <c r="M9633" s="76"/>
      <c r="N9633" s="76"/>
      <c r="O9633" s="76"/>
      <c r="P9633" s="76"/>
      <c r="Q9633" s="76"/>
      <c r="R9633" s="76"/>
      <c r="S9633" s="76"/>
      <c r="T9633" s="76"/>
      <c r="U9633" s="76"/>
      <c r="V9633" s="76"/>
      <c r="W9633" s="76"/>
      <c r="X9633" s="76"/>
    </row>
    <row r="9634" spans="1:24">
      <c r="A9634" s="54"/>
      <c r="B9634" s="54"/>
      <c r="C9634" s="80"/>
      <c r="D9634" s="477"/>
      <c r="E9634" s="477"/>
      <c r="F9634" s="81"/>
      <c r="G9634" s="477"/>
      <c r="H9634" s="477"/>
      <c r="I9634" s="83"/>
      <c r="J9634" s="80"/>
      <c r="K9634" s="84" t="s">
        <v>1502</v>
      </c>
      <c r="L9634" s="76">
        <f t="shared" si="510"/>
        <v>5</v>
      </c>
      <c r="M9634" s="76"/>
      <c r="N9634" s="76"/>
      <c r="O9634" s="76"/>
      <c r="P9634" s="76"/>
      <c r="Q9634" s="76"/>
      <c r="R9634" s="76"/>
      <c r="S9634" s="76"/>
      <c r="T9634" s="76">
        <v>5</v>
      </c>
      <c r="U9634" s="76"/>
      <c r="V9634" s="76"/>
      <c r="W9634" s="76"/>
      <c r="X9634" s="76"/>
    </row>
    <row r="9635" spans="1:24">
      <c r="A9635" s="54"/>
      <c r="B9635" s="54"/>
      <c r="C9635" s="46" t="s">
        <v>31</v>
      </c>
      <c r="D9635" s="94" t="s">
        <v>14550</v>
      </c>
      <c r="E9635" s="94" t="s">
        <v>14551</v>
      </c>
      <c r="F9635" s="58" t="s">
        <v>14552</v>
      </c>
      <c r="G9635" s="94" t="s">
        <v>14553</v>
      </c>
      <c r="H9635" s="94" t="s">
        <v>14554</v>
      </c>
      <c r="I9635" s="74">
        <v>40238</v>
      </c>
      <c r="J9635" s="46" t="s">
        <v>1508</v>
      </c>
      <c r="K9635" s="75" t="s">
        <v>1509</v>
      </c>
      <c r="L9635" s="76">
        <f>SUM(M9635:X9635)</f>
        <v>0</v>
      </c>
      <c r="M9635" s="76"/>
      <c r="N9635" s="76"/>
      <c r="O9635" s="76"/>
      <c r="P9635" s="76"/>
      <c r="Q9635" s="76"/>
      <c r="R9635" s="76"/>
      <c r="S9635" s="76"/>
      <c r="T9635" s="76"/>
      <c r="U9635" s="76"/>
      <c r="V9635" s="76"/>
      <c r="W9635" s="76"/>
      <c r="X9635" s="76"/>
    </row>
    <row r="9636" spans="1:24">
      <c r="A9636" s="54"/>
      <c r="B9636" s="54"/>
      <c r="C9636" s="54"/>
      <c r="D9636" s="476"/>
      <c r="E9636" s="476"/>
      <c r="F9636" s="77"/>
      <c r="G9636" s="476"/>
      <c r="H9636" s="476"/>
      <c r="I9636" s="79"/>
      <c r="J9636" s="54"/>
      <c r="K9636" s="75" t="s">
        <v>1501</v>
      </c>
      <c r="L9636" s="76">
        <f>SUM(M9636:X9636)</f>
        <v>2</v>
      </c>
      <c r="M9636" s="76">
        <v>2</v>
      </c>
      <c r="N9636" s="76"/>
      <c r="O9636" s="76"/>
      <c r="P9636" s="76"/>
      <c r="Q9636" s="76"/>
      <c r="R9636" s="76"/>
      <c r="S9636" s="76"/>
      <c r="T9636" s="76"/>
      <c r="U9636" s="76"/>
      <c r="V9636" s="76"/>
      <c r="W9636" s="76"/>
      <c r="X9636" s="76"/>
    </row>
    <row r="9637" spans="1:24">
      <c r="A9637" s="54"/>
      <c r="B9637" s="54"/>
      <c r="C9637" s="80"/>
      <c r="D9637" s="477"/>
      <c r="E9637" s="477"/>
      <c r="F9637" s="81"/>
      <c r="G9637" s="477"/>
      <c r="H9637" s="477"/>
      <c r="I9637" s="83"/>
      <c r="J9637" s="80"/>
      <c r="K9637" s="84" t="s">
        <v>1502</v>
      </c>
      <c r="L9637" s="76">
        <f>SUM(M9637:X9637)</f>
        <v>0</v>
      </c>
      <c r="M9637" s="76"/>
      <c r="N9637" s="76"/>
      <c r="O9637" s="76"/>
      <c r="P9637" s="76"/>
      <c r="Q9637" s="76"/>
      <c r="R9637" s="76"/>
      <c r="S9637" s="76"/>
      <c r="T9637" s="76"/>
      <c r="U9637" s="76"/>
      <c r="V9637" s="76"/>
      <c r="W9637" s="76"/>
      <c r="X9637" s="76"/>
    </row>
    <row r="9638" spans="1:24">
      <c r="A9638" s="54"/>
      <c r="B9638" s="54"/>
      <c r="C9638" s="46" t="s">
        <v>33</v>
      </c>
      <c r="D9638" s="94" t="s">
        <v>14555</v>
      </c>
      <c r="E9638" s="94" t="s">
        <v>14556</v>
      </c>
      <c r="F9638" s="58" t="s">
        <v>14557</v>
      </c>
      <c r="G9638" s="94" t="s">
        <v>14558</v>
      </c>
      <c r="H9638" s="94"/>
      <c r="I9638" s="74">
        <v>0</v>
      </c>
      <c r="J9638" s="46" t="s">
        <v>1508</v>
      </c>
      <c r="K9638" s="75" t="s">
        <v>1509</v>
      </c>
      <c r="L9638" s="76">
        <f>SUM(M9638:X9638)</f>
        <v>0</v>
      </c>
      <c r="M9638" s="76"/>
      <c r="N9638" s="76"/>
      <c r="O9638" s="76"/>
      <c r="P9638" s="76"/>
      <c r="Q9638" s="76"/>
      <c r="R9638" s="76"/>
      <c r="S9638" s="76"/>
      <c r="T9638" s="76"/>
      <c r="U9638" s="76"/>
      <c r="V9638" s="76"/>
      <c r="W9638" s="76"/>
      <c r="X9638" s="76"/>
    </row>
    <row r="9639" spans="1:24">
      <c r="A9639" s="54"/>
      <c r="B9639" s="54"/>
      <c r="C9639" s="54"/>
      <c r="D9639" s="476"/>
      <c r="E9639" s="476"/>
      <c r="F9639" s="77"/>
      <c r="G9639" s="476"/>
      <c r="H9639" s="476"/>
      <c r="I9639" s="79"/>
      <c r="J9639" s="54"/>
      <c r="K9639" s="75" t="s">
        <v>1501</v>
      </c>
      <c r="L9639" s="76">
        <f t="shared" ref="L9639:L9649" si="511">SUM(M9639:X9639)</f>
        <v>0</v>
      </c>
      <c r="M9639" s="76"/>
      <c r="N9639" s="76"/>
      <c r="O9639" s="76"/>
      <c r="P9639" s="76"/>
      <c r="Q9639" s="76"/>
      <c r="R9639" s="76"/>
      <c r="S9639" s="76"/>
      <c r="T9639" s="76"/>
      <c r="U9639" s="76"/>
      <c r="V9639" s="76"/>
      <c r="W9639" s="76"/>
      <c r="X9639" s="76"/>
    </row>
    <row r="9640" spans="1:24">
      <c r="A9640" s="54"/>
      <c r="B9640" s="54"/>
      <c r="C9640" s="80"/>
      <c r="D9640" s="477"/>
      <c r="E9640" s="477"/>
      <c r="F9640" s="81"/>
      <c r="G9640" s="477"/>
      <c r="H9640" s="477"/>
      <c r="I9640" s="83"/>
      <c r="J9640" s="80"/>
      <c r="K9640" s="84" t="s">
        <v>1502</v>
      </c>
      <c r="L9640" s="76">
        <f t="shared" si="511"/>
        <v>2</v>
      </c>
      <c r="M9640" s="76"/>
      <c r="N9640" s="76"/>
      <c r="O9640" s="76">
        <v>2</v>
      </c>
      <c r="P9640" s="76"/>
      <c r="Q9640" s="76"/>
      <c r="R9640" s="76"/>
      <c r="S9640" s="76"/>
      <c r="T9640" s="76"/>
      <c r="U9640" s="76"/>
      <c r="V9640" s="76"/>
      <c r="W9640" s="76"/>
      <c r="X9640" s="76"/>
    </row>
    <row r="9641" spans="1:24">
      <c r="A9641" s="54"/>
      <c r="B9641" s="54"/>
      <c r="C9641" s="46" t="s">
        <v>33</v>
      </c>
      <c r="D9641" s="94" t="s">
        <v>14559</v>
      </c>
      <c r="E9641" s="94" t="s">
        <v>14560</v>
      </c>
      <c r="F9641" s="58" t="s">
        <v>14561</v>
      </c>
      <c r="G9641" s="94" t="s">
        <v>14562</v>
      </c>
      <c r="H9641" s="94" t="s">
        <v>14563</v>
      </c>
      <c r="I9641" s="74">
        <v>0</v>
      </c>
      <c r="J9641" s="46" t="s">
        <v>1508</v>
      </c>
      <c r="K9641" s="75" t="s">
        <v>1509</v>
      </c>
      <c r="L9641" s="76">
        <f t="shared" si="511"/>
        <v>0</v>
      </c>
      <c r="M9641" s="76"/>
      <c r="N9641" s="76"/>
      <c r="O9641" s="76"/>
      <c r="P9641" s="76"/>
      <c r="Q9641" s="76"/>
      <c r="R9641" s="76"/>
      <c r="S9641" s="76"/>
      <c r="T9641" s="76"/>
      <c r="U9641" s="76"/>
      <c r="V9641" s="76"/>
      <c r="W9641" s="76"/>
      <c r="X9641" s="76"/>
    </row>
    <row r="9642" spans="1:24">
      <c r="A9642" s="54"/>
      <c r="B9642" s="54"/>
      <c r="C9642" s="54"/>
      <c r="D9642" s="476"/>
      <c r="E9642" s="476"/>
      <c r="F9642" s="77"/>
      <c r="G9642" s="476"/>
      <c r="H9642" s="476"/>
      <c r="I9642" s="79"/>
      <c r="J9642" s="54"/>
      <c r="K9642" s="75" t="s">
        <v>1501</v>
      </c>
      <c r="L9642" s="76">
        <f t="shared" si="511"/>
        <v>0</v>
      </c>
      <c r="M9642" s="76"/>
      <c r="N9642" s="76"/>
      <c r="O9642" s="76"/>
      <c r="P9642" s="76"/>
      <c r="Q9642" s="76"/>
      <c r="R9642" s="76"/>
      <c r="S9642" s="76"/>
      <c r="T9642" s="76"/>
      <c r="U9642" s="76"/>
      <c r="V9642" s="76"/>
      <c r="W9642" s="76"/>
      <c r="X9642" s="76"/>
    </row>
    <row r="9643" spans="1:24">
      <c r="A9643" s="54"/>
      <c r="B9643" s="54"/>
      <c r="C9643" s="80"/>
      <c r="D9643" s="477"/>
      <c r="E9643" s="477"/>
      <c r="F9643" s="81"/>
      <c r="G9643" s="477"/>
      <c r="H9643" s="477"/>
      <c r="I9643" s="83"/>
      <c r="J9643" s="80"/>
      <c r="K9643" s="84" t="s">
        <v>1502</v>
      </c>
      <c r="L9643" s="76">
        <f t="shared" si="511"/>
        <v>2</v>
      </c>
      <c r="M9643" s="76">
        <v>1</v>
      </c>
      <c r="N9643" s="76"/>
      <c r="O9643" s="76">
        <v>1</v>
      </c>
      <c r="P9643" s="76"/>
      <c r="Q9643" s="76"/>
      <c r="R9643" s="76"/>
      <c r="S9643" s="76"/>
      <c r="T9643" s="76"/>
      <c r="U9643" s="76"/>
      <c r="V9643" s="76"/>
      <c r="W9643" s="76"/>
      <c r="X9643" s="76"/>
    </row>
    <row r="9644" spans="1:24">
      <c r="A9644" s="54"/>
      <c r="B9644" s="54"/>
      <c r="C9644" s="46" t="s">
        <v>33</v>
      </c>
      <c r="D9644" s="94" t="s">
        <v>14564</v>
      </c>
      <c r="E9644" s="94" t="s">
        <v>14565</v>
      </c>
      <c r="F9644" s="58" t="s">
        <v>14566</v>
      </c>
      <c r="G9644" s="94" t="s">
        <v>14567</v>
      </c>
      <c r="H9644" s="94" t="s">
        <v>14568</v>
      </c>
      <c r="I9644" s="74">
        <v>2224</v>
      </c>
      <c r="J9644" s="46" t="s">
        <v>1508</v>
      </c>
      <c r="K9644" s="75" t="s">
        <v>1509</v>
      </c>
      <c r="L9644" s="76">
        <f t="shared" si="511"/>
        <v>0</v>
      </c>
      <c r="M9644" s="76"/>
      <c r="N9644" s="76"/>
      <c r="O9644" s="76"/>
      <c r="P9644" s="76"/>
      <c r="Q9644" s="76"/>
      <c r="R9644" s="76"/>
      <c r="S9644" s="76"/>
      <c r="T9644" s="76"/>
      <c r="U9644" s="76"/>
      <c r="V9644" s="76"/>
      <c r="W9644" s="76"/>
      <c r="X9644" s="76"/>
    </row>
    <row r="9645" spans="1:24">
      <c r="A9645" s="54"/>
      <c r="B9645" s="54"/>
      <c r="C9645" s="54"/>
      <c r="D9645" s="476"/>
      <c r="E9645" s="476"/>
      <c r="F9645" s="77"/>
      <c r="G9645" s="476"/>
      <c r="H9645" s="476"/>
      <c r="I9645" s="79"/>
      <c r="J9645" s="54"/>
      <c r="K9645" s="75" t="s">
        <v>1501</v>
      </c>
      <c r="L9645" s="76">
        <f t="shared" si="511"/>
        <v>0</v>
      </c>
      <c r="M9645" s="76"/>
      <c r="N9645" s="76"/>
      <c r="O9645" s="76"/>
      <c r="P9645" s="76"/>
      <c r="Q9645" s="76"/>
      <c r="R9645" s="76"/>
      <c r="S9645" s="76"/>
      <c r="T9645" s="76"/>
      <c r="U9645" s="76"/>
      <c r="V9645" s="76"/>
      <c r="W9645" s="76"/>
      <c r="X9645" s="76"/>
    </row>
    <row r="9646" spans="1:24">
      <c r="A9646" s="54"/>
      <c r="B9646" s="54"/>
      <c r="C9646" s="80"/>
      <c r="D9646" s="477"/>
      <c r="E9646" s="477"/>
      <c r="F9646" s="81"/>
      <c r="G9646" s="477"/>
      <c r="H9646" s="477"/>
      <c r="I9646" s="83"/>
      <c r="J9646" s="80"/>
      <c r="K9646" s="84" t="s">
        <v>1502</v>
      </c>
      <c r="L9646" s="76">
        <f t="shared" si="511"/>
        <v>3</v>
      </c>
      <c r="M9646" s="76"/>
      <c r="N9646" s="76"/>
      <c r="O9646" s="76">
        <v>1</v>
      </c>
      <c r="P9646" s="76"/>
      <c r="Q9646" s="76"/>
      <c r="R9646" s="76"/>
      <c r="S9646" s="76">
        <v>1</v>
      </c>
      <c r="T9646" s="76">
        <v>1</v>
      </c>
      <c r="U9646" s="76"/>
      <c r="V9646" s="76"/>
      <c r="W9646" s="76"/>
      <c r="X9646" s="76"/>
    </row>
    <row r="9647" spans="1:24">
      <c r="A9647" s="54"/>
      <c r="B9647" s="54"/>
      <c r="C9647" s="46" t="s">
        <v>35</v>
      </c>
      <c r="D9647" s="94" t="s">
        <v>14569</v>
      </c>
      <c r="E9647" s="94" t="s">
        <v>14570</v>
      </c>
      <c r="F9647" s="58" t="s">
        <v>14571</v>
      </c>
      <c r="G9647" s="94" t="s">
        <v>14572</v>
      </c>
      <c r="H9647" s="94" t="s">
        <v>14573</v>
      </c>
      <c r="I9647" s="74">
        <v>0</v>
      </c>
      <c r="J9647" s="46" t="s">
        <v>1508</v>
      </c>
      <c r="K9647" s="75" t="s">
        <v>1509</v>
      </c>
      <c r="L9647" s="76">
        <f t="shared" si="511"/>
        <v>2</v>
      </c>
      <c r="M9647" s="76">
        <v>1</v>
      </c>
      <c r="N9647" s="76">
        <v>1</v>
      </c>
      <c r="O9647" s="76"/>
      <c r="P9647" s="76"/>
      <c r="Q9647" s="76"/>
      <c r="R9647" s="76"/>
      <c r="S9647" s="76"/>
      <c r="T9647" s="76"/>
      <c r="U9647" s="76"/>
      <c r="V9647" s="76"/>
      <c r="W9647" s="76"/>
      <c r="X9647" s="76"/>
    </row>
    <row r="9648" spans="1:24">
      <c r="A9648" s="54"/>
      <c r="B9648" s="54"/>
      <c r="C9648" s="54"/>
      <c r="D9648" s="476"/>
      <c r="E9648" s="476"/>
      <c r="F9648" s="77"/>
      <c r="G9648" s="476"/>
      <c r="H9648" s="476"/>
      <c r="I9648" s="79"/>
      <c r="J9648" s="54"/>
      <c r="K9648" s="75" t="s">
        <v>1501</v>
      </c>
      <c r="L9648" s="76">
        <f t="shared" si="511"/>
        <v>0</v>
      </c>
      <c r="M9648" s="76"/>
      <c r="N9648" s="76"/>
      <c r="O9648" s="76"/>
      <c r="P9648" s="76"/>
      <c r="Q9648" s="76"/>
      <c r="R9648" s="76"/>
      <c r="S9648" s="76"/>
      <c r="T9648" s="76"/>
      <c r="U9648" s="76"/>
      <c r="V9648" s="76"/>
      <c r="W9648" s="76"/>
      <c r="X9648" s="76"/>
    </row>
    <row r="9649" spans="1:24">
      <c r="A9649" s="54"/>
      <c r="B9649" s="54"/>
      <c r="C9649" s="80"/>
      <c r="D9649" s="477"/>
      <c r="E9649" s="477"/>
      <c r="F9649" s="81"/>
      <c r="G9649" s="477"/>
      <c r="H9649" s="477"/>
      <c r="I9649" s="83"/>
      <c r="J9649" s="80"/>
      <c r="K9649" s="84" t="s">
        <v>1502</v>
      </c>
      <c r="L9649" s="76">
        <f t="shared" si="511"/>
        <v>4</v>
      </c>
      <c r="M9649" s="76"/>
      <c r="N9649" s="76"/>
      <c r="O9649" s="76">
        <v>1</v>
      </c>
      <c r="P9649" s="76"/>
      <c r="Q9649" s="76"/>
      <c r="R9649" s="76"/>
      <c r="S9649" s="76"/>
      <c r="T9649" s="76">
        <v>3</v>
      </c>
      <c r="U9649" s="76"/>
      <c r="V9649" s="76"/>
      <c r="W9649" s="76"/>
      <c r="X9649" s="76"/>
    </row>
    <row r="9650" spans="1:24">
      <c r="A9650" s="54"/>
      <c r="B9650" s="54"/>
      <c r="C9650" s="46" t="s">
        <v>33</v>
      </c>
      <c r="D9650" s="94" t="s">
        <v>14574</v>
      </c>
      <c r="E9650" s="94" t="s">
        <v>14575</v>
      </c>
      <c r="F9650" s="58" t="s">
        <v>14576</v>
      </c>
      <c r="G9650" s="94" t="s">
        <v>14577</v>
      </c>
      <c r="H9650" s="94" t="s">
        <v>14578</v>
      </c>
      <c r="I9650" s="74">
        <v>43</v>
      </c>
      <c r="J9650" s="46" t="s">
        <v>1508</v>
      </c>
      <c r="K9650" s="75" t="s">
        <v>1509</v>
      </c>
      <c r="L9650" s="76">
        <f>SUM(M9650:X9650)</f>
        <v>0</v>
      </c>
      <c r="M9650" s="76"/>
      <c r="N9650" s="76"/>
      <c r="O9650" s="76"/>
      <c r="P9650" s="76"/>
      <c r="Q9650" s="76"/>
      <c r="R9650" s="76"/>
      <c r="S9650" s="76"/>
      <c r="T9650" s="76"/>
      <c r="U9650" s="76"/>
      <c r="V9650" s="76"/>
      <c r="W9650" s="76"/>
      <c r="X9650" s="76"/>
    </row>
    <row r="9651" spans="1:24">
      <c r="A9651" s="54"/>
      <c r="B9651" s="54"/>
      <c r="C9651" s="54"/>
      <c r="D9651" s="476"/>
      <c r="E9651" s="476"/>
      <c r="F9651" s="77"/>
      <c r="G9651" s="476"/>
      <c r="H9651" s="476"/>
      <c r="I9651" s="79"/>
      <c r="J9651" s="54"/>
      <c r="K9651" s="75" t="s">
        <v>1501</v>
      </c>
      <c r="L9651" s="76">
        <f t="shared" ref="L9651:L9661" si="512">SUM(M9651:X9651)</f>
        <v>0</v>
      </c>
      <c r="M9651" s="76"/>
      <c r="N9651" s="76"/>
      <c r="O9651" s="76"/>
      <c r="P9651" s="76"/>
      <c r="Q9651" s="76"/>
      <c r="R9651" s="76"/>
      <c r="S9651" s="76"/>
      <c r="T9651" s="76"/>
      <c r="U9651" s="76"/>
      <c r="V9651" s="76"/>
      <c r="W9651" s="76"/>
      <c r="X9651" s="76"/>
    </row>
    <row r="9652" spans="1:24">
      <c r="A9652" s="54"/>
      <c r="B9652" s="54"/>
      <c r="C9652" s="80"/>
      <c r="D9652" s="477"/>
      <c r="E9652" s="477"/>
      <c r="F9652" s="81"/>
      <c r="G9652" s="477"/>
      <c r="H9652" s="477"/>
      <c r="I9652" s="83"/>
      <c r="J9652" s="80"/>
      <c r="K9652" s="84" t="s">
        <v>1502</v>
      </c>
      <c r="L9652" s="76">
        <f t="shared" si="512"/>
        <v>2</v>
      </c>
      <c r="M9652" s="76"/>
      <c r="N9652" s="76"/>
      <c r="O9652" s="76">
        <v>2</v>
      </c>
      <c r="P9652" s="76"/>
      <c r="Q9652" s="76"/>
      <c r="R9652" s="76"/>
      <c r="S9652" s="76"/>
      <c r="T9652" s="76"/>
      <c r="U9652" s="76"/>
      <c r="V9652" s="76"/>
      <c r="W9652" s="76"/>
      <c r="X9652" s="76"/>
    </row>
    <row r="9653" spans="1:24">
      <c r="A9653" s="54"/>
      <c r="B9653" s="54"/>
      <c r="C9653" s="46" t="s">
        <v>35</v>
      </c>
      <c r="D9653" s="94" t="s">
        <v>14579</v>
      </c>
      <c r="E9653" s="94" t="s">
        <v>14580</v>
      </c>
      <c r="F9653" s="58" t="s">
        <v>14581</v>
      </c>
      <c r="G9653" s="94" t="s">
        <v>14582</v>
      </c>
      <c r="H9653" s="94" t="s">
        <v>14583</v>
      </c>
      <c r="I9653" s="74">
        <v>93201</v>
      </c>
      <c r="J9653" s="46" t="s">
        <v>1508</v>
      </c>
      <c r="K9653" s="75" t="s">
        <v>1509</v>
      </c>
      <c r="L9653" s="76">
        <f t="shared" si="512"/>
        <v>3</v>
      </c>
      <c r="M9653" s="76">
        <v>1</v>
      </c>
      <c r="N9653" s="76">
        <v>1</v>
      </c>
      <c r="O9653" s="76"/>
      <c r="P9653" s="76"/>
      <c r="Q9653" s="76"/>
      <c r="R9653" s="76"/>
      <c r="S9653" s="76"/>
      <c r="T9653" s="76">
        <v>1</v>
      </c>
      <c r="U9653" s="76"/>
      <c r="V9653" s="76"/>
      <c r="W9653" s="76"/>
      <c r="X9653" s="76"/>
    </row>
    <row r="9654" spans="1:24">
      <c r="A9654" s="54"/>
      <c r="B9654" s="54"/>
      <c r="C9654" s="54"/>
      <c r="D9654" s="476"/>
      <c r="E9654" s="476"/>
      <c r="F9654" s="77"/>
      <c r="G9654" s="476"/>
      <c r="H9654" s="476"/>
      <c r="I9654" s="79"/>
      <c r="J9654" s="54"/>
      <c r="K9654" s="75" t="s">
        <v>1501</v>
      </c>
      <c r="L9654" s="76">
        <f t="shared" si="512"/>
        <v>0</v>
      </c>
      <c r="M9654" s="76"/>
      <c r="N9654" s="76"/>
      <c r="O9654" s="76"/>
      <c r="P9654" s="76"/>
      <c r="Q9654" s="76"/>
      <c r="R9654" s="76"/>
      <c r="S9654" s="76"/>
      <c r="T9654" s="76"/>
      <c r="U9654" s="76"/>
      <c r="V9654" s="76"/>
      <c r="W9654" s="76"/>
      <c r="X9654" s="76"/>
    </row>
    <row r="9655" spans="1:24">
      <c r="A9655" s="54"/>
      <c r="B9655" s="54"/>
      <c r="C9655" s="80"/>
      <c r="D9655" s="477"/>
      <c r="E9655" s="477"/>
      <c r="F9655" s="81"/>
      <c r="G9655" s="477"/>
      <c r="H9655" s="477"/>
      <c r="I9655" s="83"/>
      <c r="J9655" s="80"/>
      <c r="K9655" s="84" t="s">
        <v>1502</v>
      </c>
      <c r="L9655" s="76">
        <f t="shared" si="512"/>
        <v>12</v>
      </c>
      <c r="M9655" s="76"/>
      <c r="N9655" s="76"/>
      <c r="O9655" s="76">
        <v>2</v>
      </c>
      <c r="P9655" s="76"/>
      <c r="Q9655" s="76"/>
      <c r="R9655" s="76"/>
      <c r="S9655" s="76"/>
      <c r="T9655" s="76">
        <v>10</v>
      </c>
      <c r="U9655" s="76"/>
      <c r="V9655" s="76"/>
      <c r="W9655" s="76"/>
      <c r="X9655" s="76"/>
    </row>
    <row r="9656" spans="1:24">
      <c r="A9656" s="54"/>
      <c r="B9656" s="54"/>
      <c r="C9656" s="46" t="s">
        <v>33</v>
      </c>
      <c r="D9656" s="94" t="s">
        <v>14584</v>
      </c>
      <c r="E9656" s="94" t="s">
        <v>14585</v>
      </c>
      <c r="F9656" s="58" t="s">
        <v>14586</v>
      </c>
      <c r="G9656" s="94" t="s">
        <v>14587</v>
      </c>
      <c r="H9656" s="94" t="s">
        <v>14588</v>
      </c>
      <c r="I9656" s="74">
        <v>752</v>
      </c>
      <c r="J9656" s="46" t="s">
        <v>1508</v>
      </c>
      <c r="K9656" s="75" t="s">
        <v>1509</v>
      </c>
      <c r="L9656" s="76">
        <f t="shared" si="512"/>
        <v>0</v>
      </c>
      <c r="M9656" s="76"/>
      <c r="N9656" s="76"/>
      <c r="O9656" s="76"/>
      <c r="P9656" s="76"/>
      <c r="Q9656" s="76"/>
      <c r="R9656" s="76"/>
      <c r="S9656" s="76"/>
      <c r="T9656" s="76"/>
      <c r="U9656" s="76"/>
      <c r="V9656" s="76"/>
      <c r="W9656" s="76"/>
      <c r="X9656" s="76"/>
    </row>
    <row r="9657" spans="1:24">
      <c r="A9657" s="54"/>
      <c r="B9657" s="54"/>
      <c r="C9657" s="54"/>
      <c r="D9657" s="476"/>
      <c r="E9657" s="476"/>
      <c r="F9657" s="77"/>
      <c r="G9657" s="476"/>
      <c r="H9657" s="476"/>
      <c r="I9657" s="79"/>
      <c r="J9657" s="54"/>
      <c r="K9657" s="75" t="s">
        <v>1501</v>
      </c>
      <c r="L9657" s="76">
        <f t="shared" si="512"/>
        <v>0</v>
      </c>
      <c r="M9657" s="76"/>
      <c r="N9657" s="76"/>
      <c r="O9657" s="76"/>
      <c r="P9657" s="76"/>
      <c r="Q9657" s="76"/>
      <c r="R9657" s="76"/>
      <c r="S9657" s="76"/>
      <c r="T9657" s="76"/>
      <c r="U9657" s="76"/>
      <c r="V9657" s="76"/>
      <c r="W9657" s="76"/>
      <c r="X9657" s="76"/>
    </row>
    <row r="9658" spans="1:24">
      <c r="A9658" s="54"/>
      <c r="B9658" s="54"/>
      <c r="C9658" s="80"/>
      <c r="D9658" s="477"/>
      <c r="E9658" s="477"/>
      <c r="F9658" s="81"/>
      <c r="G9658" s="477"/>
      <c r="H9658" s="477"/>
      <c r="I9658" s="83"/>
      <c r="J9658" s="80"/>
      <c r="K9658" s="84" t="s">
        <v>1502</v>
      </c>
      <c r="L9658" s="76">
        <f t="shared" si="512"/>
        <v>2</v>
      </c>
      <c r="M9658" s="76">
        <v>1</v>
      </c>
      <c r="N9658" s="76"/>
      <c r="O9658" s="76">
        <v>1</v>
      </c>
      <c r="P9658" s="76"/>
      <c r="Q9658" s="76"/>
      <c r="R9658" s="76"/>
      <c r="S9658" s="76"/>
      <c r="T9658" s="76"/>
      <c r="U9658" s="76"/>
      <c r="V9658" s="76"/>
      <c r="W9658" s="76"/>
      <c r="X9658" s="76"/>
    </row>
    <row r="9659" spans="1:24">
      <c r="A9659" s="54"/>
      <c r="B9659" s="54"/>
      <c r="C9659" s="46" t="s">
        <v>33</v>
      </c>
      <c r="D9659" s="94" t="s">
        <v>12986</v>
      </c>
      <c r="E9659" s="94" t="s">
        <v>14589</v>
      </c>
      <c r="F9659" s="58" t="s">
        <v>14590</v>
      </c>
      <c r="G9659" s="94" t="s">
        <v>14591</v>
      </c>
      <c r="H9659" s="94" t="s">
        <v>14592</v>
      </c>
      <c r="I9659" s="74">
        <v>119</v>
      </c>
      <c r="J9659" s="46" t="s">
        <v>1508</v>
      </c>
      <c r="K9659" s="75" t="s">
        <v>1509</v>
      </c>
      <c r="L9659" s="76">
        <f t="shared" si="512"/>
        <v>0</v>
      </c>
      <c r="M9659" s="76"/>
      <c r="N9659" s="76"/>
      <c r="O9659" s="76"/>
      <c r="P9659" s="76"/>
      <c r="Q9659" s="76"/>
      <c r="R9659" s="76"/>
      <c r="S9659" s="76"/>
      <c r="T9659" s="76"/>
      <c r="U9659" s="76"/>
      <c r="V9659" s="76"/>
      <c r="W9659" s="76"/>
      <c r="X9659" s="76"/>
    </row>
    <row r="9660" spans="1:24">
      <c r="A9660" s="54"/>
      <c r="B9660" s="54"/>
      <c r="C9660" s="54"/>
      <c r="D9660" s="476"/>
      <c r="E9660" s="476"/>
      <c r="F9660" s="77"/>
      <c r="G9660" s="476"/>
      <c r="H9660" s="476"/>
      <c r="I9660" s="79"/>
      <c r="J9660" s="54"/>
      <c r="K9660" s="75" t="s">
        <v>1501</v>
      </c>
      <c r="L9660" s="76">
        <f t="shared" si="512"/>
        <v>0</v>
      </c>
      <c r="M9660" s="76"/>
      <c r="N9660" s="76"/>
      <c r="O9660" s="76"/>
      <c r="P9660" s="76"/>
      <c r="Q9660" s="76"/>
      <c r="R9660" s="76"/>
      <c r="S9660" s="76"/>
      <c r="T9660" s="76"/>
      <c r="U9660" s="76"/>
      <c r="V9660" s="76"/>
      <c r="W9660" s="76"/>
      <c r="X9660" s="76"/>
    </row>
    <row r="9661" spans="1:24">
      <c r="A9661" s="54"/>
      <c r="B9661" s="54"/>
      <c r="C9661" s="80"/>
      <c r="D9661" s="477"/>
      <c r="E9661" s="477"/>
      <c r="F9661" s="81"/>
      <c r="G9661" s="477"/>
      <c r="H9661" s="477"/>
      <c r="I9661" s="83"/>
      <c r="J9661" s="80"/>
      <c r="K9661" s="84" t="s">
        <v>1502</v>
      </c>
      <c r="L9661" s="76">
        <f t="shared" si="512"/>
        <v>2</v>
      </c>
      <c r="M9661" s="76"/>
      <c r="N9661" s="76"/>
      <c r="O9661" s="76">
        <v>2</v>
      </c>
      <c r="P9661" s="76"/>
      <c r="Q9661" s="76"/>
      <c r="R9661" s="76"/>
      <c r="S9661" s="76"/>
      <c r="T9661" s="76"/>
      <c r="U9661" s="76"/>
      <c r="V9661" s="76"/>
      <c r="W9661" s="76"/>
      <c r="X9661" s="76"/>
    </row>
    <row r="9662" spans="1:24">
      <c r="A9662" s="54"/>
      <c r="B9662" s="54"/>
      <c r="C9662" s="46" t="s">
        <v>33</v>
      </c>
      <c r="D9662" s="94" t="s">
        <v>14593</v>
      </c>
      <c r="E9662" s="94" t="s">
        <v>14594</v>
      </c>
      <c r="F9662" s="58" t="s">
        <v>14595</v>
      </c>
      <c r="G9662" s="94" t="s">
        <v>14596</v>
      </c>
      <c r="H9662" s="94" t="s">
        <v>14563</v>
      </c>
      <c r="I9662" s="74">
        <v>183</v>
      </c>
      <c r="J9662" s="46" t="s">
        <v>1508</v>
      </c>
      <c r="K9662" s="75" t="s">
        <v>1509</v>
      </c>
      <c r="L9662" s="76">
        <f>SUM(M9662:X9662)</f>
        <v>0</v>
      </c>
      <c r="M9662" s="76"/>
      <c r="N9662" s="76"/>
      <c r="O9662" s="76"/>
      <c r="P9662" s="76"/>
      <c r="Q9662" s="76"/>
      <c r="R9662" s="76"/>
      <c r="S9662" s="76"/>
      <c r="T9662" s="76"/>
      <c r="U9662" s="76"/>
      <c r="V9662" s="76"/>
      <c r="W9662" s="76"/>
      <c r="X9662" s="76"/>
    </row>
    <row r="9663" spans="1:24">
      <c r="A9663" s="54"/>
      <c r="B9663" s="54"/>
      <c r="C9663" s="54"/>
      <c r="D9663" s="476"/>
      <c r="E9663" s="476"/>
      <c r="F9663" s="77"/>
      <c r="G9663" s="476"/>
      <c r="H9663" s="476"/>
      <c r="I9663" s="79"/>
      <c r="J9663" s="54"/>
      <c r="K9663" s="75" t="s">
        <v>1501</v>
      </c>
      <c r="L9663" s="76">
        <f>SUM(M9663:X9663)</f>
        <v>0</v>
      </c>
      <c r="M9663" s="76"/>
      <c r="N9663" s="76"/>
      <c r="O9663" s="76"/>
      <c r="P9663" s="76"/>
      <c r="Q9663" s="76"/>
      <c r="R9663" s="76"/>
      <c r="S9663" s="76"/>
      <c r="T9663" s="76"/>
      <c r="U9663" s="76"/>
      <c r="V9663" s="76"/>
      <c r="W9663" s="76"/>
      <c r="X9663" s="76"/>
    </row>
    <row r="9664" spans="1:24">
      <c r="A9664" s="54"/>
      <c r="B9664" s="54"/>
      <c r="C9664" s="80"/>
      <c r="D9664" s="477"/>
      <c r="E9664" s="477"/>
      <c r="F9664" s="81"/>
      <c r="G9664" s="477"/>
      <c r="H9664" s="477"/>
      <c r="I9664" s="83"/>
      <c r="J9664" s="80"/>
      <c r="K9664" s="84" t="s">
        <v>1502</v>
      </c>
      <c r="L9664" s="76">
        <f>SUM(M9664:X9664)</f>
        <v>2</v>
      </c>
      <c r="M9664" s="76"/>
      <c r="N9664" s="76"/>
      <c r="O9664" s="76">
        <v>1</v>
      </c>
      <c r="P9664" s="76"/>
      <c r="Q9664" s="76"/>
      <c r="R9664" s="76"/>
      <c r="S9664" s="76">
        <v>1</v>
      </c>
      <c r="T9664" s="76"/>
      <c r="U9664" s="76"/>
      <c r="V9664" s="76"/>
      <c r="W9664" s="76"/>
      <c r="X9664" s="76"/>
    </row>
    <row r="9665" spans="1:24">
      <c r="A9665" s="54"/>
      <c r="B9665" s="54"/>
      <c r="C9665" s="46" t="s">
        <v>33</v>
      </c>
      <c r="D9665" s="94" t="s">
        <v>14597</v>
      </c>
      <c r="E9665" s="94" t="s">
        <v>14598</v>
      </c>
      <c r="F9665" s="58" t="s">
        <v>14599</v>
      </c>
      <c r="G9665" s="94" t="s">
        <v>14600</v>
      </c>
      <c r="H9665" s="94" t="s">
        <v>14601</v>
      </c>
      <c r="I9665" s="74">
        <v>8334</v>
      </c>
      <c r="J9665" s="46" t="s">
        <v>1508</v>
      </c>
      <c r="K9665" s="75" t="s">
        <v>1509</v>
      </c>
      <c r="L9665" s="76">
        <f>SUM(M9665:X9665)</f>
        <v>0</v>
      </c>
      <c r="M9665" s="76"/>
      <c r="N9665" s="76"/>
      <c r="O9665" s="76"/>
      <c r="P9665" s="76"/>
      <c r="Q9665" s="76"/>
      <c r="R9665" s="76"/>
      <c r="S9665" s="76"/>
      <c r="T9665" s="76"/>
      <c r="U9665" s="76"/>
      <c r="V9665" s="76"/>
      <c r="W9665" s="76"/>
      <c r="X9665" s="76"/>
    </row>
    <row r="9666" spans="1:24">
      <c r="A9666" s="54"/>
      <c r="B9666" s="54"/>
      <c r="C9666" s="54"/>
      <c r="D9666" s="476"/>
      <c r="E9666" s="476"/>
      <c r="F9666" s="77"/>
      <c r="G9666" s="476"/>
      <c r="H9666" s="476"/>
      <c r="I9666" s="79"/>
      <c r="J9666" s="54"/>
      <c r="K9666" s="75" t="s">
        <v>1501</v>
      </c>
      <c r="L9666" s="76">
        <f t="shared" ref="L9666:L9676" si="513">SUM(M9666:X9666)</f>
        <v>0</v>
      </c>
      <c r="M9666" s="76"/>
      <c r="N9666" s="76"/>
      <c r="O9666" s="76"/>
      <c r="P9666" s="76"/>
      <c r="Q9666" s="76"/>
      <c r="R9666" s="76"/>
      <c r="S9666" s="76"/>
      <c r="T9666" s="76"/>
      <c r="U9666" s="76"/>
      <c r="V9666" s="76"/>
      <c r="W9666" s="76"/>
      <c r="X9666" s="76"/>
    </row>
    <row r="9667" spans="1:24">
      <c r="A9667" s="54"/>
      <c r="B9667" s="54"/>
      <c r="C9667" s="80"/>
      <c r="D9667" s="477"/>
      <c r="E9667" s="477"/>
      <c r="F9667" s="81"/>
      <c r="G9667" s="477"/>
      <c r="H9667" s="477"/>
      <c r="I9667" s="83"/>
      <c r="J9667" s="80"/>
      <c r="K9667" s="84" t="s">
        <v>1502</v>
      </c>
      <c r="L9667" s="76">
        <f t="shared" si="513"/>
        <v>3</v>
      </c>
      <c r="M9667" s="76"/>
      <c r="N9667" s="76"/>
      <c r="O9667" s="76">
        <v>1</v>
      </c>
      <c r="P9667" s="76"/>
      <c r="Q9667" s="76"/>
      <c r="R9667" s="76"/>
      <c r="S9667" s="76"/>
      <c r="T9667" s="76">
        <v>2</v>
      </c>
      <c r="U9667" s="76"/>
      <c r="V9667" s="76"/>
      <c r="W9667" s="76"/>
      <c r="X9667" s="76"/>
    </row>
    <row r="9668" spans="1:24">
      <c r="A9668" s="54"/>
      <c r="B9668" s="54"/>
      <c r="C9668" s="46" t="s">
        <v>33</v>
      </c>
      <c r="D9668" s="94" t="s">
        <v>14602</v>
      </c>
      <c r="E9668" s="94" t="s">
        <v>14603</v>
      </c>
      <c r="F9668" s="58" t="s">
        <v>14604</v>
      </c>
      <c r="G9668" s="94" t="s">
        <v>14605</v>
      </c>
      <c r="H9668" s="94" t="s">
        <v>14606</v>
      </c>
      <c r="I9668" s="74">
        <v>0</v>
      </c>
      <c r="J9668" s="46" t="s">
        <v>1508</v>
      </c>
      <c r="K9668" s="75" t="s">
        <v>1509</v>
      </c>
      <c r="L9668" s="76">
        <f t="shared" si="513"/>
        <v>0</v>
      </c>
      <c r="M9668" s="76"/>
      <c r="N9668" s="76"/>
      <c r="O9668" s="76"/>
      <c r="P9668" s="76"/>
      <c r="Q9668" s="76"/>
      <c r="R9668" s="76"/>
      <c r="S9668" s="76"/>
      <c r="T9668" s="76"/>
      <c r="U9668" s="76"/>
      <c r="V9668" s="76"/>
      <c r="W9668" s="76"/>
      <c r="X9668" s="76"/>
    </row>
    <row r="9669" spans="1:24">
      <c r="A9669" s="54"/>
      <c r="B9669" s="54"/>
      <c r="C9669" s="54"/>
      <c r="D9669" s="476"/>
      <c r="E9669" s="476"/>
      <c r="F9669" s="77"/>
      <c r="G9669" s="476"/>
      <c r="H9669" s="476"/>
      <c r="I9669" s="79"/>
      <c r="J9669" s="54"/>
      <c r="K9669" s="75" t="s">
        <v>1501</v>
      </c>
      <c r="L9669" s="76">
        <f t="shared" si="513"/>
        <v>0</v>
      </c>
      <c r="M9669" s="76"/>
      <c r="N9669" s="76"/>
      <c r="O9669" s="76"/>
      <c r="P9669" s="76"/>
      <c r="Q9669" s="76"/>
      <c r="R9669" s="76"/>
      <c r="S9669" s="76"/>
      <c r="T9669" s="76"/>
      <c r="U9669" s="76"/>
      <c r="V9669" s="76"/>
      <c r="W9669" s="76"/>
      <c r="X9669" s="76"/>
    </row>
    <row r="9670" spans="1:24">
      <c r="A9670" s="54"/>
      <c r="B9670" s="54"/>
      <c r="C9670" s="80"/>
      <c r="D9670" s="477"/>
      <c r="E9670" s="477"/>
      <c r="F9670" s="81"/>
      <c r="G9670" s="477"/>
      <c r="H9670" s="477"/>
      <c r="I9670" s="83"/>
      <c r="J9670" s="80"/>
      <c r="K9670" s="84" t="s">
        <v>1502</v>
      </c>
      <c r="L9670" s="76">
        <f t="shared" si="513"/>
        <v>3</v>
      </c>
      <c r="M9670" s="76"/>
      <c r="N9670" s="76"/>
      <c r="O9670" s="76">
        <v>2</v>
      </c>
      <c r="P9670" s="76"/>
      <c r="Q9670" s="76"/>
      <c r="R9670" s="76"/>
      <c r="S9670" s="76">
        <v>1</v>
      </c>
      <c r="T9670" s="76"/>
      <c r="U9670" s="76"/>
      <c r="V9670" s="76"/>
      <c r="W9670" s="76"/>
      <c r="X9670" s="76"/>
    </row>
    <row r="9671" spans="1:24">
      <c r="A9671" s="54"/>
      <c r="B9671" s="54"/>
      <c r="C9671" s="46" t="s">
        <v>33</v>
      </c>
      <c r="D9671" s="94" t="s">
        <v>14607</v>
      </c>
      <c r="E9671" s="94" t="s">
        <v>14608</v>
      </c>
      <c r="F9671" s="58" t="s">
        <v>14609</v>
      </c>
      <c r="G9671" s="94" t="s">
        <v>14610</v>
      </c>
      <c r="H9671" s="94" t="s">
        <v>14611</v>
      </c>
      <c r="I9671" s="74">
        <v>0</v>
      </c>
      <c r="J9671" s="46" t="s">
        <v>1508</v>
      </c>
      <c r="K9671" s="75" t="s">
        <v>1509</v>
      </c>
      <c r="L9671" s="76">
        <f t="shared" si="513"/>
        <v>0</v>
      </c>
      <c r="M9671" s="76"/>
      <c r="N9671" s="76"/>
      <c r="O9671" s="76"/>
      <c r="P9671" s="76"/>
      <c r="Q9671" s="76"/>
      <c r="R9671" s="76"/>
      <c r="S9671" s="76"/>
      <c r="T9671" s="76"/>
      <c r="U9671" s="76"/>
      <c r="V9671" s="76"/>
      <c r="W9671" s="76"/>
      <c r="X9671" s="76"/>
    </row>
    <row r="9672" spans="1:24">
      <c r="A9672" s="54"/>
      <c r="B9672" s="54"/>
      <c r="C9672" s="54"/>
      <c r="D9672" s="476"/>
      <c r="E9672" s="476"/>
      <c r="F9672" s="77"/>
      <c r="G9672" s="476"/>
      <c r="H9672" s="476"/>
      <c r="I9672" s="79"/>
      <c r="J9672" s="54"/>
      <c r="K9672" s="75" t="s">
        <v>1501</v>
      </c>
      <c r="L9672" s="76">
        <f t="shared" si="513"/>
        <v>0</v>
      </c>
      <c r="M9672" s="76"/>
      <c r="N9672" s="76"/>
      <c r="O9672" s="76"/>
      <c r="P9672" s="76"/>
      <c r="Q9672" s="76"/>
      <c r="R9672" s="76"/>
      <c r="S9672" s="76"/>
      <c r="T9672" s="76"/>
      <c r="U9672" s="76"/>
      <c r="V9672" s="76"/>
      <c r="W9672" s="76"/>
      <c r="X9672" s="76"/>
    </row>
    <row r="9673" spans="1:24">
      <c r="A9673" s="54"/>
      <c r="B9673" s="54"/>
      <c r="C9673" s="80"/>
      <c r="D9673" s="477"/>
      <c r="E9673" s="477"/>
      <c r="F9673" s="81"/>
      <c r="G9673" s="477"/>
      <c r="H9673" s="477"/>
      <c r="I9673" s="83"/>
      <c r="J9673" s="80"/>
      <c r="K9673" s="84" t="s">
        <v>1502</v>
      </c>
      <c r="L9673" s="76">
        <f t="shared" si="513"/>
        <v>2</v>
      </c>
      <c r="M9673" s="76"/>
      <c r="N9673" s="76">
        <v>1</v>
      </c>
      <c r="O9673" s="76">
        <v>1</v>
      </c>
      <c r="P9673" s="76"/>
      <c r="Q9673" s="76"/>
      <c r="R9673" s="76"/>
      <c r="S9673" s="76"/>
      <c r="T9673" s="76"/>
      <c r="U9673" s="76"/>
      <c r="V9673" s="76"/>
      <c r="W9673" s="76"/>
      <c r="X9673" s="76"/>
    </row>
    <row r="9674" spans="1:24">
      <c r="A9674" s="54"/>
      <c r="B9674" s="54"/>
      <c r="C9674" s="46" t="s">
        <v>33</v>
      </c>
      <c r="D9674" s="94" t="s">
        <v>14612</v>
      </c>
      <c r="E9674" s="94" t="s">
        <v>14613</v>
      </c>
      <c r="F9674" s="58" t="s">
        <v>14614</v>
      </c>
      <c r="G9674" s="94" t="s">
        <v>14615</v>
      </c>
      <c r="H9674" s="94" t="s">
        <v>14616</v>
      </c>
      <c r="I9674" s="74">
        <v>0</v>
      </c>
      <c r="J9674" s="46" t="s">
        <v>1508</v>
      </c>
      <c r="K9674" s="75" t="s">
        <v>1509</v>
      </c>
      <c r="L9674" s="76">
        <f t="shared" si="513"/>
        <v>0</v>
      </c>
      <c r="M9674" s="76"/>
      <c r="N9674" s="76"/>
      <c r="O9674" s="76"/>
      <c r="P9674" s="76"/>
      <c r="Q9674" s="76"/>
      <c r="R9674" s="76"/>
      <c r="S9674" s="76"/>
      <c r="T9674" s="76"/>
      <c r="U9674" s="76"/>
      <c r="V9674" s="76"/>
      <c r="W9674" s="76"/>
      <c r="X9674" s="76"/>
    </row>
    <row r="9675" spans="1:24">
      <c r="A9675" s="54"/>
      <c r="B9675" s="54"/>
      <c r="C9675" s="54"/>
      <c r="D9675" s="476"/>
      <c r="E9675" s="476"/>
      <c r="F9675" s="77"/>
      <c r="G9675" s="476"/>
      <c r="H9675" s="476"/>
      <c r="I9675" s="79"/>
      <c r="J9675" s="54"/>
      <c r="K9675" s="75" t="s">
        <v>1501</v>
      </c>
      <c r="L9675" s="76">
        <f t="shared" si="513"/>
        <v>0</v>
      </c>
      <c r="M9675" s="76"/>
      <c r="N9675" s="76"/>
      <c r="O9675" s="76"/>
      <c r="P9675" s="76"/>
      <c r="Q9675" s="76"/>
      <c r="R9675" s="76"/>
      <c r="S9675" s="76"/>
      <c r="T9675" s="76"/>
      <c r="U9675" s="76"/>
      <c r="V9675" s="76"/>
      <c r="W9675" s="76"/>
      <c r="X9675" s="76"/>
    </row>
    <row r="9676" spans="1:24">
      <c r="A9676" s="54"/>
      <c r="B9676" s="54"/>
      <c r="C9676" s="80"/>
      <c r="D9676" s="477"/>
      <c r="E9676" s="477"/>
      <c r="F9676" s="81"/>
      <c r="G9676" s="477"/>
      <c r="H9676" s="477"/>
      <c r="I9676" s="83"/>
      <c r="J9676" s="80"/>
      <c r="K9676" s="84" t="s">
        <v>1502</v>
      </c>
      <c r="L9676" s="76">
        <f t="shared" si="513"/>
        <v>4</v>
      </c>
      <c r="M9676" s="76"/>
      <c r="N9676" s="76">
        <v>2</v>
      </c>
      <c r="O9676" s="76"/>
      <c r="P9676" s="76"/>
      <c r="Q9676" s="76"/>
      <c r="R9676" s="76"/>
      <c r="S9676" s="76">
        <v>1</v>
      </c>
      <c r="T9676" s="76">
        <v>1</v>
      </c>
      <c r="U9676" s="76"/>
      <c r="V9676" s="76"/>
      <c r="W9676" s="76"/>
      <c r="X9676" s="76"/>
    </row>
    <row r="9677" spans="1:24">
      <c r="A9677" s="54"/>
      <c r="B9677" s="54"/>
      <c r="C9677" s="46" t="s">
        <v>35</v>
      </c>
      <c r="D9677" s="94" t="s">
        <v>14617</v>
      </c>
      <c r="E9677" s="453" t="s">
        <v>14618</v>
      </c>
      <c r="F9677" s="94" t="s">
        <v>14619</v>
      </c>
      <c r="G9677" s="94" t="s">
        <v>14620</v>
      </c>
      <c r="H9677" s="94" t="s">
        <v>14621</v>
      </c>
      <c r="I9677" s="74">
        <v>8561</v>
      </c>
      <c r="J9677" s="46" t="s">
        <v>1508</v>
      </c>
      <c r="K9677" s="75" t="s">
        <v>1509</v>
      </c>
      <c r="L9677" s="76">
        <f>SUM(M9677:X9677)</f>
        <v>3</v>
      </c>
      <c r="M9677" s="76">
        <v>1</v>
      </c>
      <c r="N9677" s="76">
        <v>2</v>
      </c>
      <c r="O9677" s="76"/>
      <c r="P9677" s="76"/>
      <c r="Q9677" s="76"/>
      <c r="R9677" s="76"/>
      <c r="S9677" s="76"/>
      <c r="T9677" s="76"/>
      <c r="U9677" s="76"/>
      <c r="V9677" s="76"/>
      <c r="W9677" s="76"/>
      <c r="X9677" s="76"/>
    </row>
    <row r="9678" spans="1:24">
      <c r="A9678" s="54"/>
      <c r="B9678" s="54"/>
      <c r="C9678" s="54"/>
      <c r="D9678" s="476"/>
      <c r="E9678" s="455"/>
      <c r="F9678" s="476"/>
      <c r="G9678" s="476"/>
      <c r="H9678" s="476"/>
      <c r="I9678" s="79"/>
      <c r="J9678" s="54"/>
      <c r="K9678" s="75" t="s">
        <v>1501</v>
      </c>
      <c r="L9678" s="76">
        <f>SUM(M9678:X9678)</f>
        <v>0</v>
      </c>
      <c r="M9678" s="76"/>
      <c r="N9678" s="76"/>
      <c r="O9678" s="76"/>
      <c r="P9678" s="76"/>
      <c r="Q9678" s="76"/>
      <c r="R9678" s="76"/>
      <c r="S9678" s="76"/>
      <c r="T9678" s="76"/>
      <c r="U9678" s="76"/>
      <c r="V9678" s="76"/>
      <c r="W9678" s="76"/>
      <c r="X9678" s="76"/>
    </row>
    <row r="9679" spans="1:24">
      <c r="A9679" s="54"/>
      <c r="B9679" s="54"/>
      <c r="C9679" s="80"/>
      <c r="D9679" s="477"/>
      <c r="E9679" s="456"/>
      <c r="F9679" s="477"/>
      <c r="G9679" s="477"/>
      <c r="H9679" s="477"/>
      <c r="I9679" s="83"/>
      <c r="J9679" s="80"/>
      <c r="K9679" s="84" t="s">
        <v>1502</v>
      </c>
      <c r="L9679" s="76">
        <f>SUM(M9679:X9679)</f>
        <v>2</v>
      </c>
      <c r="M9679" s="76"/>
      <c r="N9679" s="76"/>
      <c r="O9679" s="76">
        <v>2</v>
      </c>
      <c r="P9679" s="76"/>
      <c r="Q9679" s="76"/>
      <c r="R9679" s="76"/>
      <c r="S9679" s="76"/>
      <c r="T9679" s="76"/>
      <c r="U9679" s="76"/>
      <c r="V9679" s="76"/>
      <c r="W9679" s="76"/>
      <c r="X9679" s="76"/>
    </row>
    <row r="9680" spans="1:24">
      <c r="A9680" s="54"/>
      <c r="B9680" s="54"/>
      <c r="C9680" s="46" t="s">
        <v>33</v>
      </c>
      <c r="D9680" s="94" t="s">
        <v>12972</v>
      </c>
      <c r="E9680" s="453" t="s">
        <v>14622</v>
      </c>
      <c r="F9680" s="94" t="s">
        <v>14623</v>
      </c>
      <c r="G9680" s="94" t="s">
        <v>14624</v>
      </c>
      <c r="H9680" s="94" t="s">
        <v>14621</v>
      </c>
      <c r="I9680" s="74">
        <v>0</v>
      </c>
      <c r="J9680" s="46" t="s">
        <v>1508</v>
      </c>
      <c r="K9680" s="75" t="s">
        <v>1509</v>
      </c>
      <c r="L9680" s="76">
        <f>SUM(M9680:X9680)</f>
        <v>0</v>
      </c>
      <c r="M9680" s="76"/>
      <c r="N9680" s="76"/>
      <c r="O9680" s="76"/>
      <c r="P9680" s="76"/>
      <c r="Q9680" s="76"/>
      <c r="R9680" s="76"/>
      <c r="S9680" s="76"/>
      <c r="T9680" s="76"/>
      <c r="U9680" s="76"/>
      <c r="V9680" s="76"/>
      <c r="W9680" s="76"/>
      <c r="X9680" s="76"/>
    </row>
    <row r="9681" spans="1:24">
      <c r="A9681" s="54"/>
      <c r="B9681" s="54"/>
      <c r="C9681" s="54"/>
      <c r="D9681" s="476"/>
      <c r="E9681" s="455"/>
      <c r="F9681" s="476"/>
      <c r="G9681" s="476"/>
      <c r="H9681" s="476"/>
      <c r="I9681" s="79"/>
      <c r="J9681" s="54"/>
      <c r="K9681" s="75" t="s">
        <v>1501</v>
      </c>
      <c r="L9681" s="76">
        <f t="shared" ref="L9681:L9694" si="514">SUM(M9681:X9681)</f>
        <v>0</v>
      </c>
      <c r="M9681" s="76"/>
      <c r="N9681" s="76"/>
      <c r="O9681" s="76"/>
      <c r="P9681" s="76"/>
      <c r="Q9681" s="76"/>
      <c r="R9681" s="76"/>
      <c r="S9681" s="76"/>
      <c r="T9681" s="76"/>
      <c r="U9681" s="76"/>
      <c r="V9681" s="76"/>
      <c r="W9681" s="76"/>
      <c r="X9681" s="76"/>
    </row>
    <row r="9682" spans="1:24">
      <c r="A9682" s="54"/>
      <c r="B9682" s="54"/>
      <c r="C9682" s="80"/>
      <c r="D9682" s="477"/>
      <c r="E9682" s="456"/>
      <c r="F9682" s="477"/>
      <c r="G9682" s="477"/>
      <c r="H9682" s="477"/>
      <c r="I9682" s="83"/>
      <c r="J9682" s="80"/>
      <c r="K9682" s="84" t="s">
        <v>1502</v>
      </c>
      <c r="L9682" s="76">
        <f t="shared" si="514"/>
        <v>2</v>
      </c>
      <c r="M9682" s="76">
        <v>1</v>
      </c>
      <c r="N9682" s="76"/>
      <c r="O9682" s="76">
        <v>1</v>
      </c>
      <c r="P9682" s="76"/>
      <c r="Q9682" s="76"/>
      <c r="R9682" s="76"/>
      <c r="S9682" s="76"/>
      <c r="T9682" s="76"/>
      <c r="U9682" s="76"/>
      <c r="V9682" s="76"/>
      <c r="W9682" s="76"/>
      <c r="X9682" s="76"/>
    </row>
    <row r="9683" spans="1:24">
      <c r="A9683" s="54"/>
      <c r="B9683" s="54"/>
      <c r="C9683" s="46" t="s">
        <v>33</v>
      </c>
      <c r="D9683" s="94" t="s">
        <v>14625</v>
      </c>
      <c r="E9683" s="94" t="s">
        <v>14626</v>
      </c>
      <c r="F9683" s="58" t="s">
        <v>14627</v>
      </c>
      <c r="G9683" s="94" t="s">
        <v>14628</v>
      </c>
      <c r="H9683" s="94" t="s">
        <v>14629</v>
      </c>
      <c r="I9683" s="74">
        <v>5105</v>
      </c>
      <c r="J9683" s="46" t="s">
        <v>1508</v>
      </c>
      <c r="K9683" s="75" t="s">
        <v>1509</v>
      </c>
      <c r="L9683" s="76">
        <f t="shared" si="514"/>
        <v>0</v>
      </c>
      <c r="M9683" s="76"/>
      <c r="N9683" s="76"/>
      <c r="O9683" s="76"/>
      <c r="P9683" s="76"/>
      <c r="Q9683" s="76"/>
      <c r="R9683" s="76"/>
      <c r="S9683" s="76"/>
      <c r="T9683" s="76"/>
      <c r="U9683" s="76"/>
      <c r="V9683" s="76"/>
      <c r="W9683" s="76"/>
      <c r="X9683" s="76"/>
    </row>
    <row r="9684" spans="1:24">
      <c r="A9684" s="54"/>
      <c r="B9684" s="54"/>
      <c r="C9684" s="54"/>
      <c r="D9684" s="476"/>
      <c r="E9684" s="476"/>
      <c r="F9684" s="77"/>
      <c r="G9684" s="476"/>
      <c r="H9684" s="476"/>
      <c r="I9684" s="79"/>
      <c r="J9684" s="54"/>
      <c r="K9684" s="75" t="s">
        <v>1501</v>
      </c>
      <c r="L9684" s="76">
        <f t="shared" si="514"/>
        <v>0</v>
      </c>
      <c r="M9684" s="76"/>
      <c r="N9684" s="76"/>
      <c r="O9684" s="76"/>
      <c r="P9684" s="76"/>
      <c r="Q9684" s="76"/>
      <c r="R9684" s="76"/>
      <c r="S9684" s="76"/>
      <c r="T9684" s="76"/>
      <c r="U9684" s="76"/>
      <c r="V9684" s="76"/>
      <c r="W9684" s="76"/>
      <c r="X9684" s="76"/>
    </row>
    <row r="9685" spans="1:24">
      <c r="A9685" s="54"/>
      <c r="B9685" s="54"/>
      <c r="C9685" s="80"/>
      <c r="D9685" s="477"/>
      <c r="E9685" s="477"/>
      <c r="F9685" s="81"/>
      <c r="G9685" s="477"/>
      <c r="H9685" s="477"/>
      <c r="I9685" s="83"/>
      <c r="J9685" s="80"/>
      <c r="K9685" s="84" t="s">
        <v>1502</v>
      </c>
      <c r="L9685" s="76">
        <f t="shared" si="514"/>
        <v>2</v>
      </c>
      <c r="M9685" s="76"/>
      <c r="N9685" s="76"/>
      <c r="O9685" s="76">
        <v>2</v>
      </c>
      <c r="P9685" s="76"/>
      <c r="Q9685" s="76"/>
      <c r="R9685" s="76"/>
      <c r="S9685" s="76"/>
      <c r="T9685" s="76"/>
      <c r="U9685" s="76"/>
      <c r="V9685" s="76"/>
      <c r="W9685" s="76"/>
      <c r="X9685" s="76"/>
    </row>
    <row r="9686" spans="1:24">
      <c r="A9686" s="54"/>
      <c r="B9686" s="54"/>
      <c r="C9686" s="46" t="s">
        <v>35</v>
      </c>
      <c r="D9686" s="94" t="s">
        <v>14630</v>
      </c>
      <c r="E9686" s="94" t="s">
        <v>14631</v>
      </c>
      <c r="F9686" s="58" t="s">
        <v>14338</v>
      </c>
      <c r="G9686" s="94" t="s">
        <v>14632</v>
      </c>
      <c r="H9686" s="94" t="s">
        <v>14633</v>
      </c>
      <c r="I9686" s="74">
        <v>7782</v>
      </c>
      <c r="J9686" s="46" t="s">
        <v>1508</v>
      </c>
      <c r="K9686" s="75" t="s">
        <v>1509</v>
      </c>
      <c r="L9686" s="76">
        <f>SUM(M9686:X9686)</f>
        <v>2</v>
      </c>
      <c r="M9686" s="76"/>
      <c r="N9686" s="76">
        <v>1</v>
      </c>
      <c r="O9686" s="76">
        <v>1</v>
      </c>
      <c r="P9686" s="76"/>
      <c r="Q9686" s="76"/>
      <c r="R9686" s="76"/>
      <c r="S9686" s="76"/>
      <c r="T9686" s="76"/>
      <c r="U9686" s="76"/>
      <c r="V9686" s="76"/>
      <c r="W9686" s="76"/>
      <c r="X9686" s="76"/>
    </row>
    <row r="9687" spans="1:24">
      <c r="A9687" s="54"/>
      <c r="B9687" s="54"/>
      <c r="C9687" s="54"/>
      <c r="D9687" s="476"/>
      <c r="E9687" s="476"/>
      <c r="F9687" s="77"/>
      <c r="G9687" s="476"/>
      <c r="H9687" s="476"/>
      <c r="I9687" s="79"/>
      <c r="J9687" s="54"/>
      <c r="K9687" s="75" t="s">
        <v>1501</v>
      </c>
      <c r="L9687" s="76">
        <f>SUM(M9687:X9687)</f>
        <v>0</v>
      </c>
      <c r="M9687" s="76"/>
      <c r="N9687" s="76"/>
      <c r="O9687" s="76"/>
      <c r="P9687" s="76"/>
      <c r="Q9687" s="76"/>
      <c r="R9687" s="76"/>
      <c r="S9687" s="76"/>
      <c r="T9687" s="76"/>
      <c r="U9687" s="76"/>
      <c r="V9687" s="76"/>
      <c r="W9687" s="76"/>
      <c r="X9687" s="76"/>
    </row>
    <row r="9688" spans="1:24">
      <c r="A9688" s="54"/>
      <c r="B9688" s="54"/>
      <c r="C9688" s="80"/>
      <c r="D9688" s="477"/>
      <c r="E9688" s="477"/>
      <c r="F9688" s="81"/>
      <c r="G9688" s="477"/>
      <c r="H9688" s="477"/>
      <c r="I9688" s="83"/>
      <c r="J9688" s="80"/>
      <c r="K9688" s="84" t="s">
        <v>1502</v>
      </c>
      <c r="L9688" s="76">
        <f>SUM(M9688:X9688)</f>
        <v>2</v>
      </c>
      <c r="M9688" s="76"/>
      <c r="N9688" s="76"/>
      <c r="O9688" s="76">
        <v>2</v>
      </c>
      <c r="P9688" s="76"/>
      <c r="Q9688" s="76"/>
      <c r="R9688" s="76"/>
      <c r="S9688" s="76"/>
      <c r="T9688" s="76"/>
      <c r="U9688" s="76"/>
      <c r="V9688" s="76"/>
      <c r="W9688" s="76"/>
      <c r="X9688" s="76"/>
    </row>
    <row r="9689" spans="1:24">
      <c r="A9689" s="54"/>
      <c r="B9689" s="54"/>
      <c r="C9689" s="46" t="s">
        <v>31</v>
      </c>
      <c r="D9689" s="94" t="s">
        <v>14634</v>
      </c>
      <c r="E9689" s="94" t="s">
        <v>14635</v>
      </c>
      <c r="F9689" s="58" t="s">
        <v>14636</v>
      </c>
      <c r="G9689" s="94" t="s">
        <v>14637</v>
      </c>
      <c r="H9689" s="94" t="s">
        <v>14638</v>
      </c>
      <c r="I9689" s="74">
        <v>4195</v>
      </c>
      <c r="J9689" s="46" t="s">
        <v>1508</v>
      </c>
      <c r="K9689" s="75" t="s">
        <v>1509</v>
      </c>
      <c r="L9689" s="76">
        <f t="shared" si="514"/>
        <v>2</v>
      </c>
      <c r="M9689" s="76">
        <v>1</v>
      </c>
      <c r="N9689" s="76">
        <v>1</v>
      </c>
      <c r="O9689" s="76"/>
      <c r="P9689" s="76"/>
      <c r="Q9689" s="76"/>
      <c r="R9689" s="76"/>
      <c r="S9689" s="76"/>
      <c r="T9689" s="76"/>
      <c r="U9689" s="76"/>
      <c r="V9689" s="76"/>
      <c r="W9689" s="76"/>
      <c r="X9689" s="76"/>
    </row>
    <row r="9690" spans="1:24">
      <c r="A9690" s="54"/>
      <c r="B9690" s="54"/>
      <c r="C9690" s="54"/>
      <c r="D9690" s="476"/>
      <c r="E9690" s="476"/>
      <c r="F9690" s="77"/>
      <c r="G9690" s="476"/>
      <c r="H9690" s="476"/>
      <c r="I9690" s="79"/>
      <c r="J9690" s="54"/>
      <c r="K9690" s="75" t="s">
        <v>1501</v>
      </c>
      <c r="L9690" s="76">
        <f t="shared" si="514"/>
        <v>0</v>
      </c>
      <c r="M9690" s="76"/>
      <c r="N9690" s="76"/>
      <c r="O9690" s="76"/>
      <c r="P9690" s="76"/>
      <c r="Q9690" s="76"/>
      <c r="R9690" s="76"/>
      <c r="S9690" s="76"/>
      <c r="T9690" s="76"/>
      <c r="U9690" s="76"/>
      <c r="V9690" s="76"/>
      <c r="W9690" s="76"/>
      <c r="X9690" s="76"/>
    </row>
    <row r="9691" spans="1:24">
      <c r="A9691" s="54"/>
      <c r="B9691" s="54"/>
      <c r="C9691" s="80"/>
      <c r="D9691" s="477"/>
      <c r="E9691" s="477"/>
      <c r="F9691" s="81"/>
      <c r="G9691" s="477"/>
      <c r="H9691" s="477"/>
      <c r="I9691" s="83"/>
      <c r="J9691" s="80"/>
      <c r="K9691" s="84" t="s">
        <v>1502</v>
      </c>
      <c r="L9691" s="76">
        <f t="shared" si="514"/>
        <v>0</v>
      </c>
      <c r="M9691" s="76"/>
      <c r="N9691" s="76"/>
      <c r="O9691" s="76"/>
      <c r="P9691" s="76"/>
      <c r="Q9691" s="76"/>
      <c r="R9691" s="76"/>
      <c r="S9691" s="76"/>
      <c r="T9691" s="76"/>
      <c r="U9691" s="76"/>
      <c r="V9691" s="76"/>
      <c r="W9691" s="76"/>
      <c r="X9691" s="76"/>
    </row>
    <row r="9692" spans="1:24">
      <c r="A9692" s="54"/>
      <c r="B9692" s="54"/>
      <c r="C9692" s="46" t="s">
        <v>33</v>
      </c>
      <c r="D9692" s="94" t="s">
        <v>14639</v>
      </c>
      <c r="E9692" s="94" t="s">
        <v>14640</v>
      </c>
      <c r="F9692" s="58" t="s">
        <v>14641</v>
      </c>
      <c r="G9692" s="94" t="s">
        <v>14642</v>
      </c>
      <c r="H9692" s="94" t="s">
        <v>14643</v>
      </c>
      <c r="I9692" s="74">
        <v>21049</v>
      </c>
      <c r="J9692" s="46" t="s">
        <v>1508</v>
      </c>
      <c r="K9692" s="75" t="s">
        <v>1509</v>
      </c>
      <c r="L9692" s="76">
        <f t="shared" si="514"/>
        <v>0</v>
      </c>
      <c r="M9692" s="76"/>
      <c r="N9692" s="76"/>
      <c r="O9692" s="76"/>
      <c r="P9692" s="76"/>
      <c r="Q9692" s="76"/>
      <c r="R9692" s="76"/>
      <c r="S9692" s="76"/>
      <c r="T9692" s="76"/>
      <c r="U9692" s="76"/>
      <c r="V9692" s="76"/>
      <c r="W9692" s="76"/>
      <c r="X9692" s="76"/>
    </row>
    <row r="9693" spans="1:24">
      <c r="A9693" s="54"/>
      <c r="B9693" s="54"/>
      <c r="C9693" s="54"/>
      <c r="D9693" s="476"/>
      <c r="E9693" s="476"/>
      <c r="F9693" s="77"/>
      <c r="G9693" s="476"/>
      <c r="H9693" s="476"/>
      <c r="I9693" s="79"/>
      <c r="J9693" s="54"/>
      <c r="K9693" s="75" t="s">
        <v>1501</v>
      </c>
      <c r="L9693" s="76">
        <f t="shared" si="514"/>
        <v>0</v>
      </c>
      <c r="M9693" s="76"/>
      <c r="N9693" s="76"/>
      <c r="O9693" s="76"/>
      <c r="P9693" s="76"/>
      <c r="Q9693" s="76"/>
      <c r="R9693" s="76"/>
      <c r="S9693" s="76"/>
      <c r="T9693" s="76"/>
      <c r="U9693" s="76"/>
      <c r="V9693" s="76"/>
      <c r="W9693" s="76"/>
      <c r="X9693" s="76"/>
    </row>
    <row r="9694" spans="1:24">
      <c r="A9694" s="54"/>
      <c r="B9694" s="54"/>
      <c r="C9694" s="80"/>
      <c r="D9694" s="477"/>
      <c r="E9694" s="477"/>
      <c r="F9694" s="81"/>
      <c r="G9694" s="477"/>
      <c r="H9694" s="477"/>
      <c r="I9694" s="83"/>
      <c r="J9694" s="80"/>
      <c r="K9694" s="84" t="s">
        <v>1502</v>
      </c>
      <c r="L9694" s="76">
        <f t="shared" si="514"/>
        <v>3</v>
      </c>
      <c r="M9694" s="76"/>
      <c r="N9694" s="76"/>
      <c r="O9694" s="76"/>
      <c r="P9694" s="76"/>
      <c r="Q9694" s="76"/>
      <c r="R9694" s="76"/>
      <c r="S9694" s="76"/>
      <c r="T9694" s="76">
        <v>3</v>
      </c>
      <c r="U9694" s="76"/>
      <c r="V9694" s="76"/>
      <c r="W9694" s="76"/>
      <c r="X9694" s="76"/>
    </row>
    <row r="9695" spans="1:24">
      <c r="A9695" s="54"/>
      <c r="B9695" s="54"/>
      <c r="C9695" s="46" t="s">
        <v>33</v>
      </c>
      <c r="D9695" s="94" t="s">
        <v>14644</v>
      </c>
      <c r="E9695" s="94" t="s">
        <v>14645</v>
      </c>
      <c r="F9695" s="58" t="s">
        <v>14646</v>
      </c>
      <c r="G9695" s="94" t="s">
        <v>14647</v>
      </c>
      <c r="H9695" s="94" t="s">
        <v>14648</v>
      </c>
      <c r="I9695" s="74">
        <v>27</v>
      </c>
      <c r="J9695" s="46" t="s">
        <v>1508</v>
      </c>
      <c r="K9695" s="75" t="s">
        <v>1509</v>
      </c>
      <c r="L9695" s="76">
        <f>SUM(M9695:X9695)</f>
        <v>0</v>
      </c>
      <c r="M9695" s="76"/>
      <c r="N9695" s="76"/>
      <c r="O9695" s="76"/>
      <c r="P9695" s="76"/>
      <c r="Q9695" s="76"/>
      <c r="R9695" s="76"/>
      <c r="S9695" s="76"/>
      <c r="T9695" s="76"/>
      <c r="U9695" s="76"/>
      <c r="V9695" s="76"/>
      <c r="W9695" s="76"/>
      <c r="X9695" s="76"/>
    </row>
    <row r="9696" spans="1:24">
      <c r="A9696" s="54"/>
      <c r="B9696" s="54"/>
      <c r="C9696" s="54"/>
      <c r="D9696" s="476"/>
      <c r="E9696" s="476"/>
      <c r="F9696" s="77"/>
      <c r="G9696" s="476"/>
      <c r="H9696" s="476"/>
      <c r="I9696" s="79"/>
      <c r="J9696" s="54"/>
      <c r="K9696" s="75" t="s">
        <v>1501</v>
      </c>
      <c r="L9696" s="76">
        <f>SUM(M9696:X9696)</f>
        <v>0</v>
      </c>
      <c r="M9696" s="76"/>
      <c r="N9696" s="76"/>
      <c r="O9696" s="76"/>
      <c r="P9696" s="76"/>
      <c r="Q9696" s="76"/>
      <c r="R9696" s="76"/>
      <c r="S9696" s="76"/>
      <c r="T9696" s="76"/>
      <c r="U9696" s="76"/>
      <c r="V9696" s="76"/>
      <c r="W9696" s="76"/>
      <c r="X9696" s="76"/>
    </row>
    <row r="9697" spans="1:24">
      <c r="A9697" s="54"/>
      <c r="B9697" s="54"/>
      <c r="C9697" s="80"/>
      <c r="D9697" s="477"/>
      <c r="E9697" s="477"/>
      <c r="F9697" s="81"/>
      <c r="G9697" s="477"/>
      <c r="H9697" s="477"/>
      <c r="I9697" s="83"/>
      <c r="J9697" s="80"/>
      <c r="K9697" s="84" t="s">
        <v>1502</v>
      </c>
      <c r="L9697" s="76">
        <f>SUM(M9697:X9697)</f>
        <v>2</v>
      </c>
      <c r="M9697" s="76"/>
      <c r="N9697" s="76"/>
      <c r="O9697" s="76">
        <v>2</v>
      </c>
      <c r="P9697" s="76"/>
      <c r="Q9697" s="76"/>
      <c r="R9697" s="76"/>
      <c r="S9697" s="76"/>
      <c r="T9697" s="76"/>
      <c r="U9697" s="76"/>
      <c r="V9697" s="76"/>
      <c r="W9697" s="76"/>
      <c r="X9697" s="76"/>
    </row>
    <row r="9698" spans="1:24">
      <c r="A9698" s="54"/>
      <c r="B9698" s="54"/>
      <c r="C9698" s="46" t="s">
        <v>33</v>
      </c>
      <c r="D9698" s="94" t="s">
        <v>14649</v>
      </c>
      <c r="E9698" s="94" t="s">
        <v>14650</v>
      </c>
      <c r="F9698" s="58" t="s">
        <v>14651</v>
      </c>
      <c r="G9698" s="94" t="s">
        <v>14652</v>
      </c>
      <c r="H9698" s="94" t="s">
        <v>14653</v>
      </c>
      <c r="I9698" s="74">
        <v>0</v>
      </c>
      <c r="J9698" s="46" t="s">
        <v>1508</v>
      </c>
      <c r="K9698" s="75" t="s">
        <v>1509</v>
      </c>
      <c r="L9698" s="76">
        <f>SUM(M9698:X9698)</f>
        <v>0</v>
      </c>
      <c r="M9698" s="76"/>
      <c r="N9698" s="76"/>
      <c r="O9698" s="76"/>
      <c r="P9698" s="76"/>
      <c r="Q9698" s="76"/>
      <c r="R9698" s="76"/>
      <c r="S9698" s="76"/>
      <c r="T9698" s="76"/>
      <c r="U9698" s="76"/>
      <c r="V9698" s="76"/>
      <c r="W9698" s="76"/>
      <c r="X9698" s="76"/>
    </row>
    <row r="9699" spans="1:24">
      <c r="A9699" s="54"/>
      <c r="B9699" s="54"/>
      <c r="C9699" s="54"/>
      <c r="D9699" s="476"/>
      <c r="E9699" s="476"/>
      <c r="F9699" s="77"/>
      <c r="G9699" s="476"/>
      <c r="H9699" s="476"/>
      <c r="I9699" s="79"/>
      <c r="J9699" s="54"/>
      <c r="K9699" s="75" t="s">
        <v>1501</v>
      </c>
      <c r="L9699" s="76">
        <f t="shared" ref="L9699:L9712" si="515">SUM(M9699:X9699)</f>
        <v>0</v>
      </c>
      <c r="M9699" s="76"/>
      <c r="N9699" s="76"/>
      <c r="O9699" s="76"/>
      <c r="P9699" s="76"/>
      <c r="Q9699" s="76"/>
      <c r="R9699" s="76"/>
      <c r="S9699" s="76"/>
      <c r="T9699" s="76"/>
      <c r="U9699" s="76"/>
      <c r="V9699" s="76"/>
      <c r="W9699" s="76"/>
      <c r="X9699" s="76"/>
    </row>
    <row r="9700" spans="1:24">
      <c r="A9700" s="54"/>
      <c r="B9700" s="54"/>
      <c r="C9700" s="80"/>
      <c r="D9700" s="477"/>
      <c r="E9700" s="477"/>
      <c r="F9700" s="81"/>
      <c r="G9700" s="477"/>
      <c r="H9700" s="477"/>
      <c r="I9700" s="83"/>
      <c r="J9700" s="80"/>
      <c r="K9700" s="84" t="s">
        <v>1502</v>
      </c>
      <c r="L9700" s="76">
        <f t="shared" si="515"/>
        <v>2</v>
      </c>
      <c r="M9700" s="76"/>
      <c r="N9700" s="76"/>
      <c r="O9700" s="76">
        <v>2</v>
      </c>
      <c r="P9700" s="76"/>
      <c r="Q9700" s="76"/>
      <c r="R9700" s="76"/>
      <c r="S9700" s="76"/>
      <c r="T9700" s="76"/>
      <c r="U9700" s="76"/>
      <c r="V9700" s="76"/>
      <c r="W9700" s="76"/>
      <c r="X9700" s="76"/>
    </row>
    <row r="9701" spans="1:24">
      <c r="A9701" s="54"/>
      <c r="B9701" s="54"/>
      <c r="C9701" s="46" t="s">
        <v>33</v>
      </c>
      <c r="D9701" s="94" t="s">
        <v>4516</v>
      </c>
      <c r="E9701" s="94" t="s">
        <v>14654</v>
      </c>
      <c r="F9701" s="58" t="s">
        <v>14655</v>
      </c>
      <c r="G9701" s="94" t="s">
        <v>14656</v>
      </c>
      <c r="H9701" s="94" t="s">
        <v>14657</v>
      </c>
      <c r="I9701" s="74">
        <v>0</v>
      </c>
      <c r="J9701" s="46" t="s">
        <v>1508</v>
      </c>
      <c r="K9701" s="75" t="s">
        <v>1509</v>
      </c>
      <c r="L9701" s="76">
        <f t="shared" si="515"/>
        <v>0</v>
      </c>
      <c r="M9701" s="76"/>
      <c r="N9701" s="76"/>
      <c r="O9701" s="76"/>
      <c r="P9701" s="76"/>
      <c r="Q9701" s="76"/>
      <c r="R9701" s="76"/>
      <c r="S9701" s="76"/>
      <c r="T9701" s="76"/>
      <c r="U9701" s="76"/>
      <c r="V9701" s="76"/>
      <c r="W9701" s="76"/>
      <c r="X9701" s="76"/>
    </row>
    <row r="9702" spans="1:24">
      <c r="A9702" s="54"/>
      <c r="B9702" s="54"/>
      <c r="C9702" s="54"/>
      <c r="D9702" s="476"/>
      <c r="E9702" s="476"/>
      <c r="F9702" s="77"/>
      <c r="G9702" s="476"/>
      <c r="H9702" s="476"/>
      <c r="I9702" s="79"/>
      <c r="J9702" s="54"/>
      <c r="K9702" s="75" t="s">
        <v>1501</v>
      </c>
      <c r="L9702" s="76">
        <f t="shared" si="515"/>
        <v>0</v>
      </c>
      <c r="M9702" s="76"/>
      <c r="N9702" s="76"/>
      <c r="O9702" s="76"/>
      <c r="P9702" s="76"/>
      <c r="Q9702" s="76"/>
      <c r="R9702" s="76"/>
      <c r="S9702" s="76"/>
      <c r="T9702" s="76"/>
      <c r="U9702" s="76"/>
      <c r="V9702" s="76"/>
      <c r="W9702" s="76"/>
      <c r="X9702" s="76"/>
    </row>
    <row r="9703" spans="1:24">
      <c r="A9703" s="54"/>
      <c r="B9703" s="54"/>
      <c r="C9703" s="80"/>
      <c r="D9703" s="477"/>
      <c r="E9703" s="477"/>
      <c r="F9703" s="81"/>
      <c r="G9703" s="477"/>
      <c r="H9703" s="477"/>
      <c r="I9703" s="83"/>
      <c r="J9703" s="80"/>
      <c r="K9703" s="84" t="s">
        <v>1502</v>
      </c>
      <c r="L9703" s="76">
        <f t="shared" si="515"/>
        <v>2</v>
      </c>
      <c r="M9703" s="76"/>
      <c r="N9703" s="76"/>
      <c r="O9703" s="76"/>
      <c r="P9703" s="76"/>
      <c r="Q9703" s="76"/>
      <c r="R9703" s="76"/>
      <c r="S9703" s="76"/>
      <c r="T9703" s="76">
        <v>2</v>
      </c>
      <c r="U9703" s="76"/>
      <c r="V9703" s="76"/>
      <c r="W9703" s="76"/>
      <c r="X9703" s="76"/>
    </row>
    <row r="9704" spans="1:24">
      <c r="A9704" s="54"/>
      <c r="B9704" s="54"/>
      <c r="C9704" s="46" t="s">
        <v>33</v>
      </c>
      <c r="D9704" s="94" t="s">
        <v>14658</v>
      </c>
      <c r="E9704" s="94" t="s">
        <v>14659</v>
      </c>
      <c r="F9704" s="58" t="s">
        <v>14660</v>
      </c>
      <c r="G9704" s="94" t="s">
        <v>14661</v>
      </c>
      <c r="H9704" s="94" t="s">
        <v>14662</v>
      </c>
      <c r="I9704" s="74">
        <v>1484</v>
      </c>
      <c r="J9704" s="46" t="s">
        <v>1508</v>
      </c>
      <c r="K9704" s="75" t="s">
        <v>1509</v>
      </c>
      <c r="L9704" s="76">
        <f>SUM(M9704:X9704)</f>
        <v>2</v>
      </c>
      <c r="M9704" s="76"/>
      <c r="N9704" s="76">
        <v>1</v>
      </c>
      <c r="O9704" s="76"/>
      <c r="P9704" s="76"/>
      <c r="Q9704" s="76"/>
      <c r="R9704" s="76"/>
      <c r="S9704" s="76"/>
      <c r="T9704" s="76">
        <v>1</v>
      </c>
      <c r="U9704" s="76"/>
      <c r="V9704" s="76"/>
      <c r="W9704" s="76"/>
      <c r="X9704" s="76"/>
    </row>
    <row r="9705" spans="1:24">
      <c r="A9705" s="54"/>
      <c r="B9705" s="54"/>
      <c r="C9705" s="54"/>
      <c r="D9705" s="476"/>
      <c r="E9705" s="476"/>
      <c r="F9705" s="77"/>
      <c r="G9705" s="476"/>
      <c r="H9705" s="476"/>
      <c r="I9705" s="79"/>
      <c r="J9705" s="54"/>
      <c r="K9705" s="75" t="s">
        <v>1501</v>
      </c>
      <c r="L9705" s="76">
        <f>SUM(M9705:X9705)</f>
        <v>0</v>
      </c>
      <c r="M9705" s="76"/>
      <c r="N9705" s="76"/>
      <c r="O9705" s="76"/>
      <c r="P9705" s="76"/>
      <c r="Q9705" s="76"/>
      <c r="R9705" s="76"/>
      <c r="S9705" s="76"/>
      <c r="T9705" s="76"/>
      <c r="U9705" s="76"/>
      <c r="V9705" s="76"/>
      <c r="W9705" s="76"/>
      <c r="X9705" s="76"/>
    </row>
    <row r="9706" spans="1:24">
      <c r="A9706" s="54"/>
      <c r="B9706" s="54"/>
      <c r="C9706" s="80"/>
      <c r="D9706" s="477"/>
      <c r="E9706" s="477"/>
      <c r="F9706" s="81"/>
      <c r="G9706" s="477"/>
      <c r="H9706" s="477"/>
      <c r="I9706" s="83"/>
      <c r="J9706" s="80"/>
      <c r="K9706" s="84" t="s">
        <v>1502</v>
      </c>
      <c r="L9706" s="76">
        <f>SUM(M9706:X9706)</f>
        <v>2</v>
      </c>
      <c r="M9706" s="76"/>
      <c r="N9706" s="76"/>
      <c r="O9706" s="76">
        <v>2</v>
      </c>
      <c r="P9706" s="76"/>
      <c r="Q9706" s="76"/>
      <c r="R9706" s="76"/>
      <c r="S9706" s="76"/>
      <c r="T9706" s="76"/>
      <c r="U9706" s="76"/>
      <c r="V9706" s="76"/>
      <c r="W9706" s="76"/>
      <c r="X9706" s="76"/>
    </row>
    <row r="9707" spans="1:24">
      <c r="A9707" s="54"/>
      <c r="B9707" s="54"/>
      <c r="C9707" s="46" t="s">
        <v>33</v>
      </c>
      <c r="D9707" s="94" t="s">
        <v>14663</v>
      </c>
      <c r="E9707" s="94" t="s">
        <v>14664</v>
      </c>
      <c r="F9707" s="58" t="s">
        <v>14665</v>
      </c>
      <c r="G9707" s="94" t="s">
        <v>14666</v>
      </c>
      <c r="H9707" s="94" t="s">
        <v>14667</v>
      </c>
      <c r="I9707" s="74">
        <v>0</v>
      </c>
      <c r="J9707" s="46" t="s">
        <v>1508</v>
      </c>
      <c r="K9707" s="75" t="s">
        <v>1509</v>
      </c>
      <c r="L9707" s="76">
        <f t="shared" si="515"/>
        <v>0</v>
      </c>
      <c r="M9707" s="76"/>
      <c r="N9707" s="76"/>
      <c r="O9707" s="76"/>
      <c r="P9707" s="76"/>
      <c r="Q9707" s="76"/>
      <c r="R9707" s="76"/>
      <c r="S9707" s="76"/>
      <c r="T9707" s="76"/>
      <c r="U9707" s="76"/>
      <c r="V9707" s="76"/>
      <c r="W9707" s="76"/>
      <c r="X9707" s="76"/>
    </row>
    <row r="9708" spans="1:24">
      <c r="A9708" s="54"/>
      <c r="B9708" s="54"/>
      <c r="C9708" s="54"/>
      <c r="D9708" s="476"/>
      <c r="E9708" s="476"/>
      <c r="F9708" s="77"/>
      <c r="G9708" s="476"/>
      <c r="H9708" s="476"/>
      <c r="I9708" s="79"/>
      <c r="J9708" s="54"/>
      <c r="K9708" s="75" t="s">
        <v>1501</v>
      </c>
      <c r="L9708" s="76">
        <f t="shared" si="515"/>
        <v>0</v>
      </c>
      <c r="M9708" s="76"/>
      <c r="N9708" s="76"/>
      <c r="O9708" s="76"/>
      <c r="P9708" s="76"/>
      <c r="Q9708" s="76"/>
      <c r="R9708" s="76"/>
      <c r="S9708" s="76"/>
      <c r="T9708" s="76"/>
      <c r="U9708" s="76"/>
      <c r="V9708" s="76"/>
      <c r="W9708" s="76"/>
      <c r="X9708" s="76"/>
    </row>
    <row r="9709" spans="1:24">
      <c r="A9709" s="54"/>
      <c r="B9709" s="54"/>
      <c r="C9709" s="80"/>
      <c r="D9709" s="477"/>
      <c r="E9709" s="477"/>
      <c r="F9709" s="81"/>
      <c r="G9709" s="477"/>
      <c r="H9709" s="477"/>
      <c r="I9709" s="83"/>
      <c r="J9709" s="80"/>
      <c r="K9709" s="84" t="s">
        <v>1502</v>
      </c>
      <c r="L9709" s="76">
        <f t="shared" si="515"/>
        <v>3</v>
      </c>
      <c r="M9709" s="76"/>
      <c r="N9709" s="76"/>
      <c r="O9709" s="76">
        <v>3</v>
      </c>
      <c r="P9709" s="76"/>
      <c r="Q9709" s="76"/>
      <c r="R9709" s="76"/>
      <c r="S9709" s="76"/>
      <c r="T9709" s="76"/>
      <c r="U9709" s="76"/>
      <c r="V9709" s="76"/>
      <c r="W9709" s="76"/>
      <c r="X9709" s="76"/>
    </row>
    <row r="9710" spans="1:24">
      <c r="A9710" s="54"/>
      <c r="B9710" s="54"/>
      <c r="C9710" s="46" t="s">
        <v>33</v>
      </c>
      <c r="D9710" s="94" t="s">
        <v>14668</v>
      </c>
      <c r="E9710" s="94" t="s">
        <v>14669</v>
      </c>
      <c r="F9710" s="58" t="s">
        <v>14670</v>
      </c>
      <c r="G9710" s="94" t="s">
        <v>14671</v>
      </c>
      <c r="H9710" s="94" t="s">
        <v>14672</v>
      </c>
      <c r="I9710" s="74">
        <v>0</v>
      </c>
      <c r="J9710" s="46" t="s">
        <v>1508</v>
      </c>
      <c r="K9710" s="75" t="s">
        <v>1509</v>
      </c>
      <c r="L9710" s="76">
        <f t="shared" si="515"/>
        <v>0</v>
      </c>
      <c r="M9710" s="76"/>
      <c r="N9710" s="76"/>
      <c r="O9710" s="76"/>
      <c r="P9710" s="76"/>
      <c r="Q9710" s="76"/>
      <c r="R9710" s="76"/>
      <c r="S9710" s="76"/>
      <c r="T9710" s="76"/>
      <c r="U9710" s="76"/>
      <c r="V9710" s="76"/>
      <c r="W9710" s="76"/>
      <c r="X9710" s="76"/>
    </row>
    <row r="9711" spans="1:24">
      <c r="A9711" s="54"/>
      <c r="B9711" s="54"/>
      <c r="C9711" s="54"/>
      <c r="D9711" s="476"/>
      <c r="E9711" s="476"/>
      <c r="F9711" s="77"/>
      <c r="G9711" s="476"/>
      <c r="H9711" s="476"/>
      <c r="I9711" s="79"/>
      <c r="J9711" s="54"/>
      <c r="K9711" s="75" t="s">
        <v>1501</v>
      </c>
      <c r="L9711" s="76">
        <f t="shared" si="515"/>
        <v>0</v>
      </c>
      <c r="M9711" s="76"/>
      <c r="N9711" s="76"/>
      <c r="O9711" s="76"/>
      <c r="P9711" s="76"/>
      <c r="Q9711" s="76"/>
      <c r="R9711" s="76"/>
      <c r="S9711" s="76"/>
      <c r="T9711" s="76"/>
      <c r="U9711" s="76"/>
      <c r="V9711" s="76"/>
      <c r="W9711" s="76"/>
      <c r="X9711" s="76"/>
    </row>
    <row r="9712" spans="1:24">
      <c r="A9712" s="54"/>
      <c r="B9712" s="54"/>
      <c r="C9712" s="80"/>
      <c r="D9712" s="477"/>
      <c r="E9712" s="477"/>
      <c r="F9712" s="81"/>
      <c r="G9712" s="477"/>
      <c r="H9712" s="477"/>
      <c r="I9712" s="83"/>
      <c r="J9712" s="80"/>
      <c r="K9712" s="84" t="s">
        <v>1502</v>
      </c>
      <c r="L9712" s="76">
        <f t="shared" si="515"/>
        <v>2</v>
      </c>
      <c r="M9712" s="76"/>
      <c r="N9712" s="76"/>
      <c r="O9712" s="76">
        <v>2</v>
      </c>
      <c r="P9712" s="76"/>
      <c r="Q9712" s="76"/>
      <c r="R9712" s="76"/>
      <c r="S9712" s="76"/>
      <c r="T9712" s="76"/>
      <c r="U9712" s="76"/>
      <c r="V9712" s="76"/>
      <c r="W9712" s="76"/>
      <c r="X9712" s="76"/>
    </row>
    <row r="9713" spans="1:24">
      <c r="A9713" s="54"/>
      <c r="B9713" s="54"/>
      <c r="C9713" s="46" t="s">
        <v>33</v>
      </c>
      <c r="D9713" s="94" t="s">
        <v>14673</v>
      </c>
      <c r="E9713" s="94" t="s">
        <v>14674</v>
      </c>
      <c r="F9713" s="58" t="s">
        <v>14675</v>
      </c>
      <c r="G9713" s="94" t="s">
        <v>14676</v>
      </c>
      <c r="H9713" s="94" t="s">
        <v>14677</v>
      </c>
      <c r="I9713" s="74">
        <v>104</v>
      </c>
      <c r="J9713" s="46" t="s">
        <v>1508</v>
      </c>
      <c r="K9713" s="75" t="s">
        <v>1509</v>
      </c>
      <c r="L9713" s="76">
        <f>SUM(M9713:X9713)</f>
        <v>0</v>
      </c>
      <c r="M9713" s="76"/>
      <c r="N9713" s="76"/>
      <c r="O9713" s="76"/>
      <c r="P9713" s="76"/>
      <c r="Q9713" s="76"/>
      <c r="R9713" s="76"/>
      <c r="S9713" s="76"/>
      <c r="T9713" s="76"/>
      <c r="U9713" s="76"/>
      <c r="V9713" s="76"/>
      <c r="W9713" s="76"/>
      <c r="X9713" s="76"/>
    </row>
    <row r="9714" spans="1:24">
      <c r="A9714" s="54"/>
      <c r="B9714" s="54"/>
      <c r="C9714" s="54"/>
      <c r="D9714" s="476"/>
      <c r="E9714" s="476"/>
      <c r="F9714" s="77"/>
      <c r="G9714" s="476"/>
      <c r="H9714" s="476"/>
      <c r="I9714" s="79"/>
      <c r="J9714" s="54"/>
      <c r="K9714" s="75" t="s">
        <v>1501</v>
      </c>
      <c r="L9714" s="76">
        <f>SUM(M9714:X9714)</f>
        <v>0</v>
      </c>
      <c r="M9714" s="76"/>
      <c r="N9714" s="76"/>
      <c r="O9714" s="76"/>
      <c r="P9714" s="76"/>
      <c r="Q9714" s="76"/>
      <c r="R9714" s="76"/>
      <c r="S9714" s="76"/>
      <c r="T9714" s="76"/>
      <c r="U9714" s="76"/>
      <c r="V9714" s="76"/>
      <c r="W9714" s="76"/>
      <c r="X9714" s="76"/>
    </row>
    <row r="9715" spans="1:24">
      <c r="A9715" s="54"/>
      <c r="B9715" s="54"/>
      <c r="C9715" s="80"/>
      <c r="D9715" s="477"/>
      <c r="E9715" s="477"/>
      <c r="F9715" s="81"/>
      <c r="G9715" s="477"/>
      <c r="H9715" s="477"/>
      <c r="I9715" s="83"/>
      <c r="J9715" s="80"/>
      <c r="K9715" s="84" t="s">
        <v>1502</v>
      </c>
      <c r="L9715" s="76">
        <f>SUM(M9715:X9715)</f>
        <v>2</v>
      </c>
      <c r="M9715" s="76"/>
      <c r="N9715" s="76"/>
      <c r="O9715" s="76">
        <v>1</v>
      </c>
      <c r="P9715" s="76"/>
      <c r="Q9715" s="76"/>
      <c r="R9715" s="76"/>
      <c r="S9715" s="76">
        <v>1</v>
      </c>
      <c r="T9715" s="76"/>
      <c r="U9715" s="76"/>
      <c r="V9715" s="76"/>
      <c r="W9715" s="76"/>
      <c r="X9715" s="76"/>
    </row>
    <row r="9716" spans="1:24">
      <c r="A9716" s="54"/>
      <c r="B9716" s="54"/>
      <c r="C9716" s="46" t="s">
        <v>35</v>
      </c>
      <c r="D9716" s="94" t="s">
        <v>14678</v>
      </c>
      <c r="E9716" s="94" t="s">
        <v>14679</v>
      </c>
      <c r="F9716" s="58" t="s">
        <v>14680</v>
      </c>
      <c r="G9716" s="94" t="s">
        <v>14681</v>
      </c>
      <c r="H9716" s="94" t="s">
        <v>14682</v>
      </c>
      <c r="I9716" s="74">
        <v>1814</v>
      </c>
      <c r="J9716" s="46" t="s">
        <v>1508</v>
      </c>
      <c r="K9716" s="75" t="s">
        <v>1509</v>
      </c>
      <c r="L9716" s="76">
        <f>SUM(M9716:X9716)</f>
        <v>3</v>
      </c>
      <c r="M9716" s="76">
        <v>1</v>
      </c>
      <c r="N9716" s="76">
        <v>1</v>
      </c>
      <c r="O9716" s="76"/>
      <c r="P9716" s="76"/>
      <c r="Q9716" s="76"/>
      <c r="R9716" s="76"/>
      <c r="S9716" s="76"/>
      <c r="T9716" s="76">
        <v>1</v>
      </c>
      <c r="U9716" s="76"/>
      <c r="V9716" s="76"/>
      <c r="W9716" s="76"/>
      <c r="X9716" s="76"/>
    </row>
    <row r="9717" spans="1:24">
      <c r="A9717" s="54"/>
      <c r="B9717" s="54"/>
      <c r="C9717" s="54"/>
      <c r="D9717" s="476"/>
      <c r="E9717" s="476"/>
      <c r="F9717" s="77"/>
      <c r="G9717" s="476"/>
      <c r="H9717" s="476"/>
      <c r="I9717" s="79"/>
      <c r="J9717" s="54"/>
      <c r="K9717" s="75" t="s">
        <v>1501</v>
      </c>
      <c r="L9717" s="76">
        <f t="shared" ref="L9717:L9727" si="516">SUM(M9717:X9717)</f>
        <v>0</v>
      </c>
      <c r="M9717" s="76"/>
      <c r="N9717" s="76"/>
      <c r="O9717" s="76"/>
      <c r="P9717" s="76"/>
      <c r="Q9717" s="76"/>
      <c r="R9717" s="76"/>
      <c r="S9717" s="76"/>
      <c r="T9717" s="76"/>
      <c r="U9717" s="76"/>
      <c r="V9717" s="76"/>
      <c r="W9717" s="76"/>
      <c r="X9717" s="76"/>
    </row>
    <row r="9718" spans="1:24">
      <c r="A9718" s="54"/>
      <c r="B9718" s="54"/>
      <c r="C9718" s="80"/>
      <c r="D9718" s="477"/>
      <c r="E9718" s="477"/>
      <c r="F9718" s="81"/>
      <c r="G9718" s="477"/>
      <c r="H9718" s="477"/>
      <c r="I9718" s="83"/>
      <c r="J9718" s="80"/>
      <c r="K9718" s="84" t="s">
        <v>1502</v>
      </c>
      <c r="L9718" s="76">
        <f t="shared" si="516"/>
        <v>18</v>
      </c>
      <c r="M9718" s="76"/>
      <c r="N9718" s="76"/>
      <c r="O9718" s="76">
        <v>1</v>
      </c>
      <c r="P9718" s="76"/>
      <c r="Q9718" s="76"/>
      <c r="R9718" s="76"/>
      <c r="S9718" s="76"/>
      <c r="T9718" s="76">
        <v>13</v>
      </c>
      <c r="U9718" s="76"/>
      <c r="V9718" s="76"/>
      <c r="W9718" s="76">
        <v>4</v>
      </c>
      <c r="X9718" s="76"/>
    </row>
    <row r="9719" spans="1:24">
      <c r="A9719" s="54"/>
      <c r="B9719" s="54"/>
      <c r="C9719" s="46" t="s">
        <v>33</v>
      </c>
      <c r="D9719" s="94" t="s">
        <v>14683</v>
      </c>
      <c r="E9719" s="94" t="s">
        <v>14684</v>
      </c>
      <c r="F9719" s="58" t="s">
        <v>14685</v>
      </c>
      <c r="G9719" s="94" t="s">
        <v>14686</v>
      </c>
      <c r="H9719" s="94" t="s">
        <v>14687</v>
      </c>
      <c r="I9719" s="74">
        <v>0</v>
      </c>
      <c r="J9719" s="46" t="s">
        <v>1508</v>
      </c>
      <c r="K9719" s="75" t="s">
        <v>1509</v>
      </c>
      <c r="L9719" s="76">
        <f t="shared" si="516"/>
        <v>0</v>
      </c>
      <c r="M9719" s="76"/>
      <c r="N9719" s="76"/>
      <c r="O9719" s="76"/>
      <c r="P9719" s="76"/>
      <c r="Q9719" s="76"/>
      <c r="R9719" s="76"/>
      <c r="S9719" s="76"/>
      <c r="T9719" s="76"/>
      <c r="U9719" s="76"/>
      <c r="V9719" s="76"/>
      <c r="W9719" s="76"/>
      <c r="X9719" s="76"/>
    </row>
    <row r="9720" spans="1:24">
      <c r="A9720" s="54"/>
      <c r="B9720" s="54"/>
      <c r="C9720" s="54"/>
      <c r="D9720" s="476"/>
      <c r="E9720" s="476"/>
      <c r="F9720" s="77"/>
      <c r="G9720" s="476"/>
      <c r="H9720" s="476"/>
      <c r="I9720" s="79"/>
      <c r="J9720" s="54"/>
      <c r="K9720" s="75" t="s">
        <v>1501</v>
      </c>
      <c r="L9720" s="76">
        <f t="shared" si="516"/>
        <v>0</v>
      </c>
      <c r="M9720" s="76"/>
      <c r="N9720" s="76"/>
      <c r="O9720" s="76"/>
      <c r="P9720" s="76"/>
      <c r="Q9720" s="76"/>
      <c r="R9720" s="76"/>
      <c r="S9720" s="76"/>
      <c r="T9720" s="76"/>
      <c r="U9720" s="76"/>
      <c r="V9720" s="76"/>
      <c r="W9720" s="76"/>
      <c r="X9720" s="76"/>
    </row>
    <row r="9721" spans="1:24">
      <c r="A9721" s="54"/>
      <c r="B9721" s="54"/>
      <c r="C9721" s="80"/>
      <c r="D9721" s="477"/>
      <c r="E9721" s="477"/>
      <c r="F9721" s="81"/>
      <c r="G9721" s="477"/>
      <c r="H9721" s="477"/>
      <c r="I9721" s="83"/>
      <c r="J9721" s="80"/>
      <c r="K9721" s="84" t="s">
        <v>1502</v>
      </c>
      <c r="L9721" s="76">
        <f t="shared" si="516"/>
        <v>2</v>
      </c>
      <c r="M9721" s="76"/>
      <c r="N9721" s="76"/>
      <c r="O9721" s="76">
        <v>2</v>
      </c>
      <c r="P9721" s="76"/>
      <c r="Q9721" s="76"/>
      <c r="R9721" s="76"/>
      <c r="S9721" s="76"/>
      <c r="T9721" s="76"/>
      <c r="U9721" s="76"/>
      <c r="V9721" s="76"/>
      <c r="W9721" s="76"/>
      <c r="X9721" s="76"/>
    </row>
    <row r="9722" spans="1:24">
      <c r="A9722" s="54"/>
      <c r="B9722" s="54"/>
      <c r="C9722" s="46" t="s">
        <v>33</v>
      </c>
      <c r="D9722" s="94" t="s">
        <v>14688</v>
      </c>
      <c r="E9722" s="94" t="s">
        <v>14689</v>
      </c>
      <c r="F9722" s="58" t="s">
        <v>14690</v>
      </c>
      <c r="G9722" s="94" t="s">
        <v>14691</v>
      </c>
      <c r="H9722" s="94" t="s">
        <v>14692</v>
      </c>
      <c r="I9722" s="74">
        <v>0</v>
      </c>
      <c r="J9722" s="46" t="s">
        <v>1508</v>
      </c>
      <c r="K9722" s="75" t="s">
        <v>1509</v>
      </c>
      <c r="L9722" s="76">
        <f t="shared" si="516"/>
        <v>0</v>
      </c>
      <c r="M9722" s="76"/>
      <c r="N9722" s="76"/>
      <c r="O9722" s="76"/>
      <c r="P9722" s="76"/>
      <c r="Q9722" s="76"/>
      <c r="R9722" s="76"/>
      <c r="S9722" s="76"/>
      <c r="T9722" s="76"/>
      <c r="U9722" s="76"/>
      <c r="V9722" s="76"/>
      <c r="W9722" s="76"/>
      <c r="X9722" s="76"/>
    </row>
    <row r="9723" spans="1:24">
      <c r="A9723" s="54"/>
      <c r="B9723" s="54"/>
      <c r="C9723" s="54"/>
      <c r="D9723" s="476"/>
      <c r="E9723" s="476"/>
      <c r="F9723" s="77"/>
      <c r="G9723" s="476"/>
      <c r="H9723" s="476"/>
      <c r="I9723" s="79"/>
      <c r="J9723" s="54"/>
      <c r="K9723" s="75" t="s">
        <v>1501</v>
      </c>
      <c r="L9723" s="76">
        <f t="shared" si="516"/>
        <v>0</v>
      </c>
      <c r="M9723" s="76"/>
      <c r="N9723" s="76"/>
      <c r="O9723" s="76"/>
      <c r="P9723" s="76"/>
      <c r="Q9723" s="76"/>
      <c r="R9723" s="76"/>
      <c r="S9723" s="76"/>
      <c r="T9723" s="76"/>
      <c r="U9723" s="76"/>
      <c r="V9723" s="76"/>
      <c r="W9723" s="76"/>
      <c r="X9723" s="76"/>
    </row>
    <row r="9724" spans="1:24">
      <c r="A9724" s="54"/>
      <c r="B9724" s="54"/>
      <c r="C9724" s="80"/>
      <c r="D9724" s="477"/>
      <c r="E9724" s="477"/>
      <c r="F9724" s="81"/>
      <c r="G9724" s="477"/>
      <c r="H9724" s="477"/>
      <c r="I9724" s="83"/>
      <c r="J9724" s="80"/>
      <c r="K9724" s="84" t="s">
        <v>1502</v>
      </c>
      <c r="L9724" s="76">
        <f t="shared" si="516"/>
        <v>4</v>
      </c>
      <c r="M9724" s="76"/>
      <c r="N9724" s="76"/>
      <c r="O9724" s="76">
        <v>2</v>
      </c>
      <c r="P9724" s="76"/>
      <c r="Q9724" s="76"/>
      <c r="R9724" s="76"/>
      <c r="S9724" s="76">
        <v>2</v>
      </c>
      <c r="T9724" s="76"/>
      <c r="U9724" s="76"/>
      <c r="V9724" s="76"/>
      <c r="W9724" s="76"/>
      <c r="X9724" s="76"/>
    </row>
    <row r="9725" spans="1:24">
      <c r="A9725" s="54"/>
      <c r="B9725" s="54"/>
      <c r="C9725" s="46" t="s">
        <v>33</v>
      </c>
      <c r="D9725" s="94" t="s">
        <v>14693</v>
      </c>
      <c r="E9725" s="94" t="s">
        <v>14694</v>
      </c>
      <c r="F9725" s="58" t="s">
        <v>14695</v>
      </c>
      <c r="G9725" s="94" t="s">
        <v>14696</v>
      </c>
      <c r="H9725" s="94"/>
      <c r="I9725" s="74">
        <v>0</v>
      </c>
      <c r="J9725" s="46" t="s">
        <v>1508</v>
      </c>
      <c r="K9725" s="75" t="s">
        <v>1509</v>
      </c>
      <c r="L9725" s="76">
        <f t="shared" si="516"/>
        <v>0</v>
      </c>
      <c r="M9725" s="76"/>
      <c r="N9725" s="76"/>
      <c r="O9725" s="76"/>
      <c r="P9725" s="76"/>
      <c r="Q9725" s="76"/>
      <c r="R9725" s="76"/>
      <c r="S9725" s="76"/>
      <c r="T9725" s="76"/>
      <c r="U9725" s="76"/>
      <c r="V9725" s="76"/>
      <c r="W9725" s="76"/>
      <c r="X9725" s="76"/>
    </row>
    <row r="9726" spans="1:24">
      <c r="A9726" s="54"/>
      <c r="B9726" s="54"/>
      <c r="C9726" s="54"/>
      <c r="D9726" s="476"/>
      <c r="E9726" s="476"/>
      <c r="F9726" s="77"/>
      <c r="G9726" s="476"/>
      <c r="H9726" s="476"/>
      <c r="I9726" s="79"/>
      <c r="J9726" s="54"/>
      <c r="K9726" s="75" t="s">
        <v>1501</v>
      </c>
      <c r="L9726" s="76">
        <f t="shared" si="516"/>
        <v>0</v>
      </c>
      <c r="M9726" s="76"/>
      <c r="N9726" s="76"/>
      <c r="O9726" s="76"/>
      <c r="P9726" s="76"/>
      <c r="Q9726" s="76"/>
      <c r="R9726" s="76"/>
      <c r="S9726" s="76"/>
      <c r="T9726" s="76"/>
      <c r="U9726" s="76"/>
      <c r="V9726" s="76"/>
      <c r="W9726" s="76"/>
      <c r="X9726" s="76"/>
    </row>
    <row r="9727" spans="1:24">
      <c r="A9727" s="54"/>
      <c r="B9727" s="54"/>
      <c r="C9727" s="80"/>
      <c r="D9727" s="477"/>
      <c r="E9727" s="477"/>
      <c r="F9727" s="81"/>
      <c r="G9727" s="477"/>
      <c r="H9727" s="477"/>
      <c r="I9727" s="83"/>
      <c r="J9727" s="80"/>
      <c r="K9727" s="84" t="s">
        <v>1502</v>
      </c>
      <c r="L9727" s="76">
        <f t="shared" si="516"/>
        <v>3</v>
      </c>
      <c r="M9727" s="76">
        <v>1</v>
      </c>
      <c r="N9727" s="76"/>
      <c r="O9727" s="76">
        <v>2</v>
      </c>
      <c r="P9727" s="76"/>
      <c r="Q9727" s="76"/>
      <c r="R9727" s="76"/>
      <c r="S9727" s="76"/>
      <c r="T9727" s="76"/>
      <c r="U9727" s="76"/>
      <c r="V9727" s="76"/>
      <c r="W9727" s="76"/>
      <c r="X9727" s="76"/>
    </row>
    <row r="9728" spans="1:24">
      <c r="A9728" s="54"/>
      <c r="B9728" s="54"/>
      <c r="C9728" s="46" t="s">
        <v>33</v>
      </c>
      <c r="D9728" s="94" t="s">
        <v>14697</v>
      </c>
      <c r="E9728" s="94" t="s">
        <v>14698</v>
      </c>
      <c r="F9728" s="58" t="s">
        <v>14699</v>
      </c>
      <c r="G9728" s="94" t="s">
        <v>14700</v>
      </c>
      <c r="H9728" s="94" t="s">
        <v>14701</v>
      </c>
      <c r="I9728" s="74">
        <v>0</v>
      </c>
      <c r="J9728" s="46" t="s">
        <v>1508</v>
      </c>
      <c r="K9728" s="75" t="s">
        <v>1509</v>
      </c>
      <c r="L9728" s="76">
        <f>SUM(M9728:X9728)</f>
        <v>0</v>
      </c>
      <c r="M9728" s="76"/>
      <c r="N9728" s="76"/>
      <c r="O9728" s="76"/>
      <c r="P9728" s="76"/>
      <c r="Q9728" s="76"/>
      <c r="R9728" s="76"/>
      <c r="S9728" s="76"/>
      <c r="T9728" s="76"/>
      <c r="U9728" s="76"/>
      <c r="V9728" s="76"/>
      <c r="W9728" s="76"/>
      <c r="X9728" s="76"/>
    </row>
    <row r="9729" spans="1:24">
      <c r="A9729" s="54"/>
      <c r="B9729" s="54"/>
      <c r="C9729" s="54"/>
      <c r="D9729" s="476"/>
      <c r="E9729" s="476"/>
      <c r="F9729" s="77"/>
      <c r="G9729" s="476"/>
      <c r="H9729" s="476"/>
      <c r="I9729" s="79"/>
      <c r="J9729" s="54"/>
      <c r="K9729" s="75" t="s">
        <v>1501</v>
      </c>
      <c r="L9729" s="76">
        <f>SUM(M9729:X9729)</f>
        <v>0</v>
      </c>
      <c r="M9729" s="76"/>
      <c r="N9729" s="76"/>
      <c r="O9729" s="76"/>
      <c r="P9729" s="76"/>
      <c r="Q9729" s="76"/>
      <c r="R9729" s="76"/>
      <c r="S9729" s="76"/>
      <c r="T9729" s="76"/>
      <c r="U9729" s="76"/>
      <c r="V9729" s="76"/>
      <c r="W9729" s="76"/>
      <c r="X9729" s="76"/>
    </row>
    <row r="9730" spans="1:24">
      <c r="A9730" s="54"/>
      <c r="B9730" s="54"/>
      <c r="C9730" s="80"/>
      <c r="D9730" s="477"/>
      <c r="E9730" s="477"/>
      <c r="F9730" s="81"/>
      <c r="G9730" s="477"/>
      <c r="H9730" s="477"/>
      <c r="I9730" s="83"/>
      <c r="J9730" s="80"/>
      <c r="K9730" s="84" t="s">
        <v>1502</v>
      </c>
      <c r="L9730" s="76">
        <f>SUM(M9730:X9730)</f>
        <v>2</v>
      </c>
      <c r="M9730" s="76"/>
      <c r="N9730" s="76"/>
      <c r="O9730" s="76">
        <v>2</v>
      </c>
      <c r="P9730" s="76"/>
      <c r="Q9730" s="76"/>
      <c r="R9730" s="76"/>
      <c r="S9730" s="76"/>
      <c r="T9730" s="76"/>
      <c r="U9730" s="76"/>
      <c r="V9730" s="76"/>
      <c r="W9730" s="76"/>
      <c r="X9730" s="76"/>
    </row>
    <row r="9731" spans="1:24">
      <c r="A9731" s="54"/>
      <c r="B9731" s="54"/>
      <c r="C9731" s="46" t="s">
        <v>35</v>
      </c>
      <c r="D9731" s="94" t="s">
        <v>14702</v>
      </c>
      <c r="E9731" s="94" t="s">
        <v>14703</v>
      </c>
      <c r="F9731" s="58" t="s">
        <v>14704</v>
      </c>
      <c r="G9731" s="94" t="s">
        <v>14705</v>
      </c>
      <c r="H9731" s="94" t="s">
        <v>14706</v>
      </c>
      <c r="I9731" s="74">
        <v>0</v>
      </c>
      <c r="J9731" s="46" t="s">
        <v>1508</v>
      </c>
      <c r="K9731" s="75" t="s">
        <v>1509</v>
      </c>
      <c r="L9731" s="76">
        <f>SUM(M9731:X9731)</f>
        <v>2</v>
      </c>
      <c r="M9731" s="76">
        <v>1</v>
      </c>
      <c r="N9731" s="76">
        <v>1</v>
      </c>
      <c r="O9731" s="76"/>
      <c r="P9731" s="76"/>
      <c r="Q9731" s="76"/>
      <c r="R9731" s="76"/>
      <c r="S9731" s="76"/>
      <c r="T9731" s="76"/>
      <c r="U9731" s="76"/>
      <c r="V9731" s="76"/>
      <c r="W9731" s="76"/>
      <c r="X9731" s="76"/>
    </row>
    <row r="9732" spans="1:24">
      <c r="A9732" s="54"/>
      <c r="B9732" s="54"/>
      <c r="C9732" s="54"/>
      <c r="D9732" s="476"/>
      <c r="E9732" s="476"/>
      <c r="F9732" s="77"/>
      <c r="G9732" s="476"/>
      <c r="H9732" s="476"/>
      <c r="I9732" s="79"/>
      <c r="J9732" s="54"/>
      <c r="K9732" s="75" t="s">
        <v>1501</v>
      </c>
      <c r="L9732" s="76">
        <f t="shared" ref="L9732:L9742" si="517">SUM(M9732:X9732)</f>
        <v>0</v>
      </c>
      <c r="M9732" s="76"/>
      <c r="N9732" s="76"/>
      <c r="O9732" s="76"/>
      <c r="P9732" s="76"/>
      <c r="Q9732" s="76"/>
      <c r="R9732" s="76"/>
      <c r="S9732" s="76"/>
      <c r="T9732" s="76"/>
      <c r="U9732" s="76"/>
      <c r="V9732" s="76"/>
      <c r="W9732" s="76"/>
      <c r="X9732" s="76"/>
    </row>
    <row r="9733" spans="1:24">
      <c r="A9733" s="54"/>
      <c r="B9733" s="54"/>
      <c r="C9733" s="80"/>
      <c r="D9733" s="477"/>
      <c r="E9733" s="477"/>
      <c r="F9733" s="81"/>
      <c r="G9733" s="477"/>
      <c r="H9733" s="477"/>
      <c r="I9733" s="83"/>
      <c r="J9733" s="80"/>
      <c r="K9733" s="84" t="s">
        <v>1502</v>
      </c>
      <c r="L9733" s="76">
        <f t="shared" si="517"/>
        <v>2</v>
      </c>
      <c r="M9733" s="76">
        <v>1</v>
      </c>
      <c r="N9733" s="76"/>
      <c r="O9733" s="76">
        <v>1</v>
      </c>
      <c r="P9733" s="76"/>
      <c r="Q9733" s="76"/>
      <c r="R9733" s="76"/>
      <c r="S9733" s="76"/>
      <c r="T9733" s="76"/>
      <c r="U9733" s="76"/>
      <c r="V9733" s="76"/>
      <c r="W9733" s="76"/>
      <c r="X9733" s="76"/>
    </row>
    <row r="9734" spans="1:24">
      <c r="A9734" s="54"/>
      <c r="B9734" s="54"/>
      <c r="C9734" s="46" t="s">
        <v>33</v>
      </c>
      <c r="D9734" s="94" t="s">
        <v>14707</v>
      </c>
      <c r="E9734" s="94" t="s">
        <v>14708</v>
      </c>
      <c r="F9734" s="58" t="s">
        <v>14709</v>
      </c>
      <c r="G9734" s="94" t="s">
        <v>14710</v>
      </c>
      <c r="H9734" s="94" t="s">
        <v>14711</v>
      </c>
      <c r="I9734" s="74">
        <v>839</v>
      </c>
      <c r="J9734" s="46" t="s">
        <v>1508</v>
      </c>
      <c r="K9734" s="75" t="s">
        <v>1509</v>
      </c>
      <c r="L9734" s="76">
        <f t="shared" si="517"/>
        <v>0</v>
      </c>
      <c r="M9734" s="76"/>
      <c r="N9734" s="76"/>
      <c r="O9734" s="76"/>
      <c r="P9734" s="76"/>
      <c r="Q9734" s="76"/>
      <c r="R9734" s="76"/>
      <c r="S9734" s="76"/>
      <c r="T9734" s="76"/>
      <c r="U9734" s="76"/>
      <c r="V9734" s="76"/>
      <c r="W9734" s="76"/>
      <c r="X9734" s="76"/>
    </row>
    <row r="9735" spans="1:24">
      <c r="A9735" s="54"/>
      <c r="B9735" s="54"/>
      <c r="C9735" s="54"/>
      <c r="D9735" s="476"/>
      <c r="E9735" s="476"/>
      <c r="F9735" s="77"/>
      <c r="G9735" s="476"/>
      <c r="H9735" s="476"/>
      <c r="I9735" s="79"/>
      <c r="J9735" s="54"/>
      <c r="K9735" s="75" t="s">
        <v>1501</v>
      </c>
      <c r="L9735" s="76">
        <f t="shared" si="517"/>
        <v>0</v>
      </c>
      <c r="M9735" s="76"/>
      <c r="N9735" s="76"/>
      <c r="O9735" s="76"/>
      <c r="P9735" s="76"/>
      <c r="Q9735" s="76"/>
      <c r="R9735" s="76"/>
      <c r="S9735" s="76"/>
      <c r="T9735" s="76"/>
      <c r="U9735" s="76"/>
      <c r="V9735" s="76"/>
      <c r="W9735" s="76"/>
      <c r="X9735" s="76"/>
    </row>
    <row r="9736" spans="1:24">
      <c r="A9736" s="54"/>
      <c r="B9736" s="54"/>
      <c r="C9736" s="80"/>
      <c r="D9736" s="477"/>
      <c r="E9736" s="477"/>
      <c r="F9736" s="81"/>
      <c r="G9736" s="477"/>
      <c r="H9736" s="477"/>
      <c r="I9736" s="83"/>
      <c r="J9736" s="80"/>
      <c r="K9736" s="84" t="s">
        <v>1502</v>
      </c>
      <c r="L9736" s="76">
        <f t="shared" si="517"/>
        <v>2</v>
      </c>
      <c r="M9736" s="76"/>
      <c r="N9736" s="76"/>
      <c r="O9736" s="76">
        <v>2</v>
      </c>
      <c r="P9736" s="76"/>
      <c r="Q9736" s="76"/>
      <c r="R9736" s="76"/>
      <c r="S9736" s="76"/>
      <c r="T9736" s="76"/>
      <c r="U9736" s="76"/>
      <c r="V9736" s="76"/>
      <c r="W9736" s="76"/>
      <c r="X9736" s="76"/>
    </row>
    <row r="9737" spans="1:24">
      <c r="A9737" s="54"/>
      <c r="B9737" s="54"/>
      <c r="C9737" s="46" t="s">
        <v>33</v>
      </c>
      <c r="D9737" s="94" t="s">
        <v>14712</v>
      </c>
      <c r="E9737" s="94" t="s">
        <v>14713</v>
      </c>
      <c r="F9737" s="58" t="s">
        <v>14714</v>
      </c>
      <c r="G9737" s="94" t="s">
        <v>14715</v>
      </c>
      <c r="H9737" s="94" t="s">
        <v>14716</v>
      </c>
      <c r="I9737" s="74">
        <v>157</v>
      </c>
      <c r="J9737" s="46" t="s">
        <v>1508</v>
      </c>
      <c r="K9737" s="75" t="s">
        <v>1509</v>
      </c>
      <c r="L9737" s="76">
        <f t="shared" si="517"/>
        <v>0</v>
      </c>
      <c r="M9737" s="76"/>
      <c r="N9737" s="76"/>
      <c r="O9737" s="76"/>
      <c r="P9737" s="76"/>
      <c r="Q9737" s="76"/>
      <c r="R9737" s="76"/>
      <c r="S9737" s="76"/>
      <c r="T9737" s="76"/>
      <c r="U9737" s="76"/>
      <c r="V9737" s="76"/>
      <c r="W9737" s="76"/>
      <c r="X9737" s="76"/>
    </row>
    <row r="9738" spans="1:24">
      <c r="A9738" s="54"/>
      <c r="B9738" s="54"/>
      <c r="C9738" s="54"/>
      <c r="D9738" s="476"/>
      <c r="E9738" s="476"/>
      <c r="F9738" s="77"/>
      <c r="G9738" s="476"/>
      <c r="H9738" s="476"/>
      <c r="I9738" s="79"/>
      <c r="J9738" s="54"/>
      <c r="K9738" s="75" t="s">
        <v>1501</v>
      </c>
      <c r="L9738" s="76">
        <f t="shared" si="517"/>
        <v>0</v>
      </c>
      <c r="M9738" s="76"/>
      <c r="N9738" s="76"/>
      <c r="O9738" s="76"/>
      <c r="P9738" s="76"/>
      <c r="Q9738" s="76"/>
      <c r="R9738" s="76"/>
      <c r="S9738" s="76"/>
      <c r="T9738" s="76"/>
      <c r="U9738" s="76"/>
      <c r="V9738" s="76"/>
      <c r="W9738" s="76"/>
      <c r="X9738" s="76"/>
    </row>
    <row r="9739" spans="1:24">
      <c r="A9739" s="54"/>
      <c r="B9739" s="54"/>
      <c r="C9739" s="80"/>
      <c r="D9739" s="477"/>
      <c r="E9739" s="477"/>
      <c r="F9739" s="81"/>
      <c r="G9739" s="477"/>
      <c r="H9739" s="477"/>
      <c r="I9739" s="83"/>
      <c r="J9739" s="80"/>
      <c r="K9739" s="84" t="s">
        <v>1502</v>
      </c>
      <c r="L9739" s="76">
        <f t="shared" si="517"/>
        <v>2</v>
      </c>
      <c r="M9739" s="76"/>
      <c r="N9739" s="76"/>
      <c r="O9739" s="76">
        <v>2</v>
      </c>
      <c r="P9739" s="76"/>
      <c r="Q9739" s="76"/>
      <c r="R9739" s="76"/>
      <c r="S9739" s="76"/>
      <c r="T9739" s="76"/>
      <c r="U9739" s="76"/>
      <c r="V9739" s="76"/>
      <c r="W9739" s="76"/>
      <c r="X9739" s="76"/>
    </row>
    <row r="9740" spans="1:24">
      <c r="A9740" s="54"/>
      <c r="B9740" s="54"/>
      <c r="C9740" s="46" t="s">
        <v>33</v>
      </c>
      <c r="D9740" s="94" t="s">
        <v>14717</v>
      </c>
      <c r="E9740" s="94" t="s">
        <v>14718</v>
      </c>
      <c r="F9740" s="58" t="s">
        <v>14719</v>
      </c>
      <c r="G9740" s="94" t="s">
        <v>14720</v>
      </c>
      <c r="H9740" s="94" t="s">
        <v>14721</v>
      </c>
      <c r="I9740" s="74">
        <v>509</v>
      </c>
      <c r="J9740" s="46" t="s">
        <v>1508</v>
      </c>
      <c r="K9740" s="75" t="s">
        <v>1509</v>
      </c>
      <c r="L9740" s="76">
        <f t="shared" si="517"/>
        <v>0</v>
      </c>
      <c r="M9740" s="76"/>
      <c r="N9740" s="76"/>
      <c r="O9740" s="76"/>
      <c r="P9740" s="76"/>
      <c r="Q9740" s="76"/>
      <c r="R9740" s="76"/>
      <c r="S9740" s="76"/>
      <c r="T9740" s="76"/>
      <c r="U9740" s="76"/>
      <c r="V9740" s="76"/>
      <c r="W9740" s="76"/>
      <c r="X9740" s="76"/>
    </row>
    <row r="9741" spans="1:24">
      <c r="A9741" s="54"/>
      <c r="B9741" s="54"/>
      <c r="C9741" s="54"/>
      <c r="D9741" s="476"/>
      <c r="E9741" s="476"/>
      <c r="F9741" s="77"/>
      <c r="G9741" s="476"/>
      <c r="H9741" s="476"/>
      <c r="I9741" s="79"/>
      <c r="J9741" s="54"/>
      <c r="K9741" s="75" t="s">
        <v>1501</v>
      </c>
      <c r="L9741" s="76">
        <f t="shared" si="517"/>
        <v>0</v>
      </c>
      <c r="M9741" s="76"/>
      <c r="N9741" s="76"/>
      <c r="O9741" s="76"/>
      <c r="P9741" s="76"/>
      <c r="Q9741" s="76"/>
      <c r="R9741" s="76"/>
      <c r="S9741" s="76"/>
      <c r="T9741" s="76"/>
      <c r="U9741" s="76"/>
      <c r="V9741" s="76"/>
      <c r="W9741" s="76"/>
      <c r="X9741" s="76"/>
    </row>
    <row r="9742" spans="1:24">
      <c r="A9742" s="54"/>
      <c r="B9742" s="54"/>
      <c r="C9742" s="80"/>
      <c r="D9742" s="477"/>
      <c r="E9742" s="477"/>
      <c r="F9742" s="81"/>
      <c r="G9742" s="477"/>
      <c r="H9742" s="477"/>
      <c r="I9742" s="83"/>
      <c r="J9742" s="80"/>
      <c r="K9742" s="84" t="s">
        <v>1502</v>
      </c>
      <c r="L9742" s="76">
        <f t="shared" si="517"/>
        <v>2</v>
      </c>
      <c r="M9742" s="76">
        <v>1</v>
      </c>
      <c r="N9742" s="76"/>
      <c r="O9742" s="76">
        <v>1</v>
      </c>
      <c r="P9742" s="76"/>
      <c r="Q9742" s="76"/>
      <c r="R9742" s="76"/>
      <c r="S9742" s="76"/>
      <c r="T9742" s="76"/>
      <c r="U9742" s="76"/>
      <c r="V9742" s="76"/>
      <c r="W9742" s="76"/>
      <c r="X9742" s="76"/>
    </row>
    <row r="9743" spans="1:24">
      <c r="A9743" s="54"/>
      <c r="B9743" s="54"/>
      <c r="C9743" s="46" t="s">
        <v>33</v>
      </c>
      <c r="D9743" s="94" t="s">
        <v>14722</v>
      </c>
      <c r="E9743" s="94" t="s">
        <v>14723</v>
      </c>
      <c r="F9743" s="58" t="s">
        <v>14724</v>
      </c>
      <c r="G9743" s="94" t="s">
        <v>14725</v>
      </c>
      <c r="H9743" s="94" t="s">
        <v>14726</v>
      </c>
      <c r="I9743" s="74">
        <v>70</v>
      </c>
      <c r="J9743" s="46" t="s">
        <v>1508</v>
      </c>
      <c r="K9743" s="75" t="s">
        <v>1509</v>
      </c>
      <c r="L9743" s="76">
        <f>SUM(M9743:X9743)</f>
        <v>0</v>
      </c>
      <c r="M9743" s="76"/>
      <c r="N9743" s="76"/>
      <c r="O9743" s="76"/>
      <c r="P9743" s="76"/>
      <c r="Q9743" s="76"/>
      <c r="R9743" s="76"/>
      <c r="S9743" s="76"/>
      <c r="T9743" s="76"/>
      <c r="U9743" s="76"/>
      <c r="V9743" s="76"/>
      <c r="W9743" s="76"/>
      <c r="X9743" s="76"/>
    </row>
    <row r="9744" spans="1:24">
      <c r="A9744" s="54"/>
      <c r="B9744" s="54"/>
      <c r="C9744" s="54"/>
      <c r="D9744" s="476"/>
      <c r="E9744" s="476"/>
      <c r="F9744" s="77"/>
      <c r="G9744" s="476"/>
      <c r="H9744" s="476"/>
      <c r="I9744" s="79"/>
      <c r="J9744" s="54"/>
      <c r="K9744" s="75" t="s">
        <v>1501</v>
      </c>
      <c r="L9744" s="76">
        <f>SUM(M9744:X9744)</f>
        <v>0</v>
      </c>
      <c r="M9744" s="76"/>
      <c r="N9744" s="76"/>
      <c r="O9744" s="76"/>
      <c r="P9744" s="76"/>
      <c r="Q9744" s="76"/>
      <c r="R9744" s="76"/>
      <c r="S9744" s="76"/>
      <c r="T9744" s="76"/>
      <c r="U9744" s="76"/>
      <c r="V9744" s="76"/>
      <c r="W9744" s="76"/>
      <c r="X9744" s="76"/>
    </row>
    <row r="9745" spans="1:24">
      <c r="A9745" s="54"/>
      <c r="B9745" s="54"/>
      <c r="C9745" s="80"/>
      <c r="D9745" s="477"/>
      <c r="E9745" s="477"/>
      <c r="F9745" s="81"/>
      <c r="G9745" s="477"/>
      <c r="H9745" s="477"/>
      <c r="I9745" s="83"/>
      <c r="J9745" s="80"/>
      <c r="K9745" s="84" t="s">
        <v>1502</v>
      </c>
      <c r="L9745" s="76">
        <f>SUM(M9745:X9745)</f>
        <v>2</v>
      </c>
      <c r="M9745" s="76"/>
      <c r="N9745" s="76"/>
      <c r="O9745" s="76">
        <v>2</v>
      </c>
      <c r="P9745" s="76"/>
      <c r="Q9745" s="76"/>
      <c r="R9745" s="76"/>
      <c r="S9745" s="76"/>
      <c r="T9745" s="76"/>
      <c r="U9745" s="76"/>
      <c r="V9745" s="76"/>
      <c r="W9745" s="76"/>
      <c r="X9745" s="76"/>
    </row>
    <row r="9746" spans="1:24">
      <c r="A9746" s="54"/>
      <c r="B9746" s="54"/>
      <c r="C9746" s="46" t="s">
        <v>33</v>
      </c>
      <c r="D9746" s="94" t="s">
        <v>14727</v>
      </c>
      <c r="E9746" s="94" t="s">
        <v>14728</v>
      </c>
      <c r="F9746" s="58" t="s">
        <v>14729</v>
      </c>
      <c r="G9746" s="94" t="s">
        <v>14730</v>
      </c>
      <c r="H9746" s="94" t="s">
        <v>14731</v>
      </c>
      <c r="I9746" s="74">
        <v>0</v>
      </c>
      <c r="J9746" s="46" t="s">
        <v>1508</v>
      </c>
      <c r="K9746" s="75" t="s">
        <v>1509</v>
      </c>
      <c r="L9746" s="76">
        <f>SUM(M9746:X9746)</f>
        <v>0</v>
      </c>
      <c r="M9746" s="76"/>
      <c r="N9746" s="76"/>
      <c r="O9746" s="76"/>
      <c r="P9746" s="76"/>
      <c r="Q9746" s="76"/>
      <c r="R9746" s="76"/>
      <c r="S9746" s="76"/>
      <c r="T9746" s="76"/>
      <c r="U9746" s="76"/>
      <c r="V9746" s="76"/>
      <c r="W9746" s="76"/>
      <c r="X9746" s="76"/>
    </row>
    <row r="9747" spans="1:24">
      <c r="A9747" s="54"/>
      <c r="B9747" s="54"/>
      <c r="C9747" s="54"/>
      <c r="D9747" s="476"/>
      <c r="E9747" s="476"/>
      <c r="F9747" s="77"/>
      <c r="G9747" s="476"/>
      <c r="H9747" s="476"/>
      <c r="I9747" s="79"/>
      <c r="J9747" s="54"/>
      <c r="K9747" s="75" t="s">
        <v>1501</v>
      </c>
      <c r="L9747" s="76">
        <f t="shared" ref="L9747:L9754" si="518">SUM(M9747:X9747)</f>
        <v>0</v>
      </c>
      <c r="M9747" s="76"/>
      <c r="N9747" s="76"/>
      <c r="O9747" s="76"/>
      <c r="P9747" s="76"/>
      <c r="Q9747" s="76"/>
      <c r="R9747" s="76"/>
      <c r="S9747" s="76"/>
      <c r="T9747" s="76"/>
      <c r="U9747" s="76"/>
      <c r="V9747" s="76"/>
      <c r="W9747" s="76"/>
      <c r="X9747" s="76"/>
    </row>
    <row r="9748" spans="1:24">
      <c r="A9748" s="54"/>
      <c r="B9748" s="54"/>
      <c r="C9748" s="80"/>
      <c r="D9748" s="477"/>
      <c r="E9748" s="477"/>
      <c r="F9748" s="81"/>
      <c r="G9748" s="477"/>
      <c r="H9748" s="477"/>
      <c r="I9748" s="83"/>
      <c r="J9748" s="80"/>
      <c r="K9748" s="84" t="s">
        <v>1502</v>
      </c>
      <c r="L9748" s="76">
        <f t="shared" si="518"/>
        <v>4</v>
      </c>
      <c r="M9748" s="76"/>
      <c r="N9748" s="76"/>
      <c r="O9748" s="76">
        <v>3</v>
      </c>
      <c r="P9748" s="76"/>
      <c r="Q9748" s="76"/>
      <c r="R9748" s="76"/>
      <c r="S9748" s="76"/>
      <c r="T9748" s="76">
        <v>1</v>
      </c>
      <c r="U9748" s="76"/>
      <c r="V9748" s="76"/>
      <c r="W9748" s="76"/>
      <c r="X9748" s="76"/>
    </row>
    <row r="9749" spans="1:24">
      <c r="A9749" s="54"/>
      <c r="B9749" s="54"/>
      <c r="C9749" s="46" t="s">
        <v>33</v>
      </c>
      <c r="D9749" s="94" t="s">
        <v>14732</v>
      </c>
      <c r="E9749" s="94" t="s">
        <v>14733</v>
      </c>
      <c r="F9749" s="58" t="s">
        <v>14734</v>
      </c>
      <c r="G9749" s="94" t="s">
        <v>14735</v>
      </c>
      <c r="H9749" s="94" t="s">
        <v>14736</v>
      </c>
      <c r="I9749" s="74">
        <v>0</v>
      </c>
      <c r="J9749" s="46" t="s">
        <v>1508</v>
      </c>
      <c r="K9749" s="75" t="s">
        <v>1509</v>
      </c>
      <c r="L9749" s="76">
        <f t="shared" si="518"/>
        <v>0</v>
      </c>
      <c r="M9749" s="76"/>
      <c r="N9749" s="76"/>
      <c r="O9749" s="76"/>
      <c r="P9749" s="76"/>
      <c r="Q9749" s="76"/>
      <c r="R9749" s="76"/>
      <c r="S9749" s="76"/>
      <c r="T9749" s="76"/>
      <c r="U9749" s="76"/>
      <c r="V9749" s="76"/>
      <c r="W9749" s="76"/>
      <c r="X9749" s="76"/>
    </row>
    <row r="9750" spans="1:24">
      <c r="A9750" s="54"/>
      <c r="B9750" s="54"/>
      <c r="C9750" s="54"/>
      <c r="D9750" s="476"/>
      <c r="E9750" s="476"/>
      <c r="F9750" s="77"/>
      <c r="G9750" s="476"/>
      <c r="H9750" s="476"/>
      <c r="I9750" s="79"/>
      <c r="J9750" s="54"/>
      <c r="K9750" s="75" t="s">
        <v>1501</v>
      </c>
      <c r="L9750" s="76">
        <f t="shared" si="518"/>
        <v>0</v>
      </c>
      <c r="M9750" s="76"/>
      <c r="N9750" s="76"/>
      <c r="O9750" s="76"/>
      <c r="P9750" s="76"/>
      <c r="Q9750" s="76"/>
      <c r="R9750" s="76"/>
      <c r="S9750" s="76"/>
      <c r="T9750" s="76"/>
      <c r="U9750" s="76"/>
      <c r="V9750" s="76"/>
      <c r="W9750" s="76"/>
      <c r="X9750" s="76"/>
    </row>
    <row r="9751" spans="1:24">
      <c r="A9751" s="54"/>
      <c r="B9751" s="54"/>
      <c r="C9751" s="80"/>
      <c r="D9751" s="477"/>
      <c r="E9751" s="477"/>
      <c r="F9751" s="81"/>
      <c r="G9751" s="477"/>
      <c r="H9751" s="477"/>
      <c r="I9751" s="83"/>
      <c r="J9751" s="80"/>
      <c r="K9751" s="84" t="s">
        <v>1502</v>
      </c>
      <c r="L9751" s="76">
        <f t="shared" si="518"/>
        <v>2</v>
      </c>
      <c r="M9751" s="76"/>
      <c r="N9751" s="76"/>
      <c r="O9751" s="76">
        <v>2</v>
      </c>
      <c r="P9751" s="76"/>
      <c r="Q9751" s="76"/>
      <c r="R9751" s="76"/>
      <c r="S9751" s="76"/>
      <c r="T9751" s="76"/>
      <c r="U9751" s="76"/>
      <c r="V9751" s="76"/>
      <c r="W9751" s="76"/>
      <c r="X9751" s="76"/>
    </row>
    <row r="9752" spans="1:24">
      <c r="A9752" s="54"/>
      <c r="B9752" s="54"/>
      <c r="C9752" s="46" t="s">
        <v>33</v>
      </c>
      <c r="D9752" s="94" t="s">
        <v>14737</v>
      </c>
      <c r="E9752" s="94" t="s">
        <v>14738</v>
      </c>
      <c r="F9752" s="58" t="s">
        <v>14739</v>
      </c>
      <c r="G9752" s="94" t="s">
        <v>14740</v>
      </c>
      <c r="H9752" s="94"/>
      <c r="I9752" s="74">
        <v>2842</v>
      </c>
      <c r="J9752" s="46" t="s">
        <v>1508</v>
      </c>
      <c r="K9752" s="75" t="s">
        <v>1509</v>
      </c>
      <c r="L9752" s="76">
        <f t="shared" si="518"/>
        <v>0</v>
      </c>
      <c r="M9752" s="76"/>
      <c r="N9752" s="76"/>
      <c r="O9752" s="76"/>
      <c r="P9752" s="76"/>
      <c r="Q9752" s="76"/>
      <c r="R9752" s="76"/>
      <c r="S9752" s="76"/>
      <c r="T9752" s="76"/>
      <c r="U9752" s="76"/>
      <c r="V9752" s="76"/>
      <c r="W9752" s="76"/>
      <c r="X9752" s="76"/>
    </row>
    <row r="9753" spans="1:24">
      <c r="A9753" s="54"/>
      <c r="B9753" s="54"/>
      <c r="C9753" s="54"/>
      <c r="D9753" s="476"/>
      <c r="E9753" s="476"/>
      <c r="F9753" s="77"/>
      <c r="G9753" s="476"/>
      <c r="H9753" s="476"/>
      <c r="I9753" s="79"/>
      <c r="J9753" s="54"/>
      <c r="K9753" s="75" t="s">
        <v>1501</v>
      </c>
      <c r="L9753" s="76">
        <f t="shared" si="518"/>
        <v>0</v>
      </c>
      <c r="M9753" s="76"/>
      <c r="N9753" s="76"/>
      <c r="O9753" s="76"/>
      <c r="P9753" s="76"/>
      <c r="Q9753" s="76"/>
      <c r="R9753" s="76"/>
      <c r="S9753" s="76"/>
      <c r="T9753" s="76"/>
      <c r="U9753" s="76"/>
      <c r="V9753" s="76"/>
      <c r="W9753" s="76"/>
      <c r="X9753" s="76"/>
    </row>
    <row r="9754" spans="1:24">
      <c r="A9754" s="54"/>
      <c r="B9754" s="54"/>
      <c r="C9754" s="80"/>
      <c r="D9754" s="477"/>
      <c r="E9754" s="477"/>
      <c r="F9754" s="81"/>
      <c r="G9754" s="477"/>
      <c r="H9754" s="477"/>
      <c r="I9754" s="83"/>
      <c r="J9754" s="80"/>
      <c r="K9754" s="84" t="s">
        <v>1502</v>
      </c>
      <c r="L9754" s="76">
        <f t="shared" si="518"/>
        <v>3</v>
      </c>
      <c r="M9754" s="76">
        <v>1</v>
      </c>
      <c r="N9754" s="76"/>
      <c r="O9754" s="76">
        <v>2</v>
      </c>
      <c r="P9754" s="76"/>
      <c r="Q9754" s="76"/>
      <c r="R9754" s="76"/>
      <c r="S9754" s="76"/>
      <c r="T9754" s="76"/>
      <c r="U9754" s="76"/>
      <c r="V9754" s="76"/>
      <c r="W9754" s="76"/>
      <c r="X9754" s="76"/>
    </row>
    <row r="9755" spans="1:24">
      <c r="A9755" s="54"/>
      <c r="B9755" s="54"/>
      <c r="C9755" s="46" t="s">
        <v>33</v>
      </c>
      <c r="D9755" s="94" t="s">
        <v>14741</v>
      </c>
      <c r="E9755" s="94" t="s">
        <v>14742</v>
      </c>
      <c r="F9755" s="58" t="s">
        <v>14743</v>
      </c>
      <c r="G9755" s="94" t="s">
        <v>14744</v>
      </c>
      <c r="H9755" s="94"/>
      <c r="I9755" s="74">
        <v>0</v>
      </c>
      <c r="J9755" s="46" t="s">
        <v>1508</v>
      </c>
      <c r="K9755" s="75" t="s">
        <v>1509</v>
      </c>
      <c r="L9755" s="76">
        <f>SUM(M9755:X9755)</f>
        <v>0</v>
      </c>
      <c r="M9755" s="76"/>
      <c r="N9755" s="76"/>
      <c r="O9755" s="76"/>
      <c r="P9755" s="76"/>
      <c r="Q9755" s="76"/>
      <c r="R9755" s="76"/>
      <c r="S9755" s="76"/>
      <c r="T9755" s="76"/>
      <c r="U9755" s="76"/>
      <c r="V9755" s="76"/>
      <c r="W9755" s="76"/>
      <c r="X9755" s="76"/>
    </row>
    <row r="9756" spans="1:24">
      <c r="A9756" s="54"/>
      <c r="B9756" s="54"/>
      <c r="C9756" s="54"/>
      <c r="D9756" s="476"/>
      <c r="E9756" s="476"/>
      <c r="F9756" s="77"/>
      <c r="G9756" s="476"/>
      <c r="H9756" s="476"/>
      <c r="I9756" s="79"/>
      <c r="J9756" s="54"/>
      <c r="K9756" s="75" t="s">
        <v>1501</v>
      </c>
      <c r="L9756" s="76">
        <f>SUM(M9756:X9756)</f>
        <v>0</v>
      </c>
      <c r="M9756" s="76"/>
      <c r="N9756" s="76"/>
      <c r="O9756" s="76"/>
      <c r="P9756" s="76"/>
      <c r="Q9756" s="76"/>
      <c r="R9756" s="76"/>
      <c r="S9756" s="76"/>
      <c r="T9756" s="76"/>
      <c r="U9756" s="76"/>
      <c r="V9756" s="76"/>
      <c r="W9756" s="76"/>
      <c r="X9756" s="76"/>
    </row>
    <row r="9757" spans="1:24">
      <c r="A9757" s="54"/>
      <c r="B9757" s="54"/>
      <c r="C9757" s="80"/>
      <c r="D9757" s="477"/>
      <c r="E9757" s="477"/>
      <c r="F9757" s="81"/>
      <c r="G9757" s="477"/>
      <c r="H9757" s="477"/>
      <c r="I9757" s="83"/>
      <c r="J9757" s="80"/>
      <c r="K9757" s="84" t="s">
        <v>1502</v>
      </c>
      <c r="L9757" s="76">
        <f>SUM(M9757:X9757)</f>
        <v>2</v>
      </c>
      <c r="M9757" s="76">
        <v>2</v>
      </c>
      <c r="N9757" s="76"/>
      <c r="O9757" s="76"/>
      <c r="P9757" s="76"/>
      <c r="Q9757" s="76"/>
      <c r="R9757" s="76"/>
      <c r="S9757" s="76"/>
      <c r="T9757" s="76"/>
      <c r="U9757" s="76"/>
      <c r="V9757" s="76"/>
      <c r="W9757" s="76"/>
      <c r="X9757" s="76"/>
    </row>
    <row r="9758" spans="1:24">
      <c r="A9758" s="54"/>
      <c r="B9758" s="54"/>
      <c r="C9758" s="46" t="s">
        <v>35</v>
      </c>
      <c r="D9758" s="94" t="s">
        <v>7451</v>
      </c>
      <c r="E9758" s="94" t="s">
        <v>14745</v>
      </c>
      <c r="F9758" s="58" t="s">
        <v>14746</v>
      </c>
      <c r="G9758" s="94" t="s">
        <v>14747</v>
      </c>
      <c r="H9758" s="94" t="s">
        <v>14748</v>
      </c>
      <c r="I9758" s="74">
        <v>4859</v>
      </c>
      <c r="J9758" s="46" t="s">
        <v>1508</v>
      </c>
      <c r="K9758" s="75" t="s">
        <v>1509</v>
      </c>
      <c r="L9758" s="76">
        <f>SUM(M9758:X9758)</f>
        <v>3</v>
      </c>
      <c r="M9758" s="76">
        <v>2</v>
      </c>
      <c r="N9758" s="76"/>
      <c r="O9758" s="76">
        <v>1</v>
      </c>
      <c r="P9758" s="76"/>
      <c r="Q9758" s="76"/>
      <c r="R9758" s="76"/>
      <c r="S9758" s="76"/>
      <c r="T9758" s="76"/>
      <c r="U9758" s="76"/>
      <c r="V9758" s="76"/>
      <c r="W9758" s="76"/>
      <c r="X9758" s="76"/>
    </row>
    <row r="9759" spans="1:24">
      <c r="A9759" s="54"/>
      <c r="B9759" s="54"/>
      <c r="C9759" s="54"/>
      <c r="D9759" s="476"/>
      <c r="E9759" s="476"/>
      <c r="F9759" s="77"/>
      <c r="G9759" s="476"/>
      <c r="H9759" s="476"/>
      <c r="I9759" s="79"/>
      <c r="J9759" s="54"/>
      <c r="K9759" s="75" t="s">
        <v>1501</v>
      </c>
      <c r="L9759" s="76">
        <f t="shared" ref="L9759:L9766" si="519">SUM(M9759:X9759)</f>
        <v>0</v>
      </c>
      <c r="M9759" s="76"/>
      <c r="N9759" s="76"/>
      <c r="O9759" s="76"/>
      <c r="P9759" s="76"/>
      <c r="Q9759" s="76"/>
      <c r="R9759" s="76"/>
      <c r="S9759" s="76"/>
      <c r="T9759" s="76"/>
      <c r="U9759" s="76"/>
      <c r="V9759" s="76"/>
      <c r="W9759" s="76"/>
      <c r="X9759" s="76"/>
    </row>
    <row r="9760" spans="1:24">
      <c r="A9760" s="54"/>
      <c r="B9760" s="54"/>
      <c r="C9760" s="80"/>
      <c r="D9760" s="477"/>
      <c r="E9760" s="477"/>
      <c r="F9760" s="81"/>
      <c r="G9760" s="477"/>
      <c r="H9760" s="477"/>
      <c r="I9760" s="83"/>
      <c r="J9760" s="80"/>
      <c r="K9760" s="84" t="s">
        <v>1502</v>
      </c>
      <c r="L9760" s="76">
        <f t="shared" si="519"/>
        <v>4</v>
      </c>
      <c r="M9760" s="76"/>
      <c r="N9760" s="76"/>
      <c r="O9760" s="76">
        <v>2</v>
      </c>
      <c r="P9760" s="76"/>
      <c r="Q9760" s="76"/>
      <c r="R9760" s="76"/>
      <c r="S9760" s="76">
        <v>2</v>
      </c>
      <c r="T9760" s="76"/>
      <c r="U9760" s="76"/>
      <c r="V9760" s="76"/>
      <c r="W9760" s="76"/>
      <c r="X9760" s="76"/>
    </row>
    <row r="9761" spans="1:24">
      <c r="A9761" s="54"/>
      <c r="B9761" s="54"/>
      <c r="C9761" s="46" t="s">
        <v>35</v>
      </c>
      <c r="D9761" s="94" t="s">
        <v>14749</v>
      </c>
      <c r="E9761" s="94" t="s">
        <v>14750</v>
      </c>
      <c r="F9761" s="58" t="s">
        <v>14751</v>
      </c>
      <c r="G9761" s="94" t="s">
        <v>14752</v>
      </c>
      <c r="H9761" s="94" t="s">
        <v>14753</v>
      </c>
      <c r="I9761" s="74">
        <v>5760</v>
      </c>
      <c r="J9761" s="46" t="s">
        <v>1508</v>
      </c>
      <c r="K9761" s="75" t="s">
        <v>1509</v>
      </c>
      <c r="L9761" s="76">
        <f t="shared" si="519"/>
        <v>2</v>
      </c>
      <c r="M9761" s="76">
        <v>1</v>
      </c>
      <c r="N9761" s="76"/>
      <c r="O9761" s="76">
        <v>1</v>
      </c>
      <c r="P9761" s="76"/>
      <c r="Q9761" s="76"/>
      <c r="R9761" s="76"/>
      <c r="S9761" s="76"/>
      <c r="T9761" s="76"/>
      <c r="U9761" s="76"/>
      <c r="V9761" s="76"/>
      <c r="W9761" s="76"/>
      <c r="X9761" s="76"/>
    </row>
    <row r="9762" spans="1:24">
      <c r="A9762" s="54"/>
      <c r="B9762" s="54"/>
      <c r="C9762" s="54"/>
      <c r="D9762" s="476"/>
      <c r="E9762" s="476"/>
      <c r="F9762" s="77"/>
      <c r="G9762" s="476"/>
      <c r="H9762" s="476"/>
      <c r="I9762" s="79"/>
      <c r="J9762" s="54"/>
      <c r="K9762" s="75" t="s">
        <v>1501</v>
      </c>
      <c r="L9762" s="76">
        <f t="shared" si="519"/>
        <v>0</v>
      </c>
      <c r="M9762" s="76"/>
      <c r="N9762" s="76"/>
      <c r="O9762" s="76"/>
      <c r="P9762" s="76"/>
      <c r="Q9762" s="76"/>
      <c r="R9762" s="76"/>
      <c r="S9762" s="76"/>
      <c r="T9762" s="76"/>
      <c r="U9762" s="76"/>
      <c r="V9762" s="76"/>
      <c r="W9762" s="76"/>
      <c r="X9762" s="76"/>
    </row>
    <row r="9763" spans="1:24">
      <c r="A9763" s="54"/>
      <c r="B9763" s="54"/>
      <c r="C9763" s="80"/>
      <c r="D9763" s="477"/>
      <c r="E9763" s="477"/>
      <c r="F9763" s="81"/>
      <c r="G9763" s="477"/>
      <c r="H9763" s="477"/>
      <c r="I9763" s="83"/>
      <c r="J9763" s="80"/>
      <c r="K9763" s="84" t="s">
        <v>1502</v>
      </c>
      <c r="L9763" s="76">
        <f t="shared" si="519"/>
        <v>2</v>
      </c>
      <c r="M9763" s="76"/>
      <c r="N9763" s="76"/>
      <c r="O9763" s="76">
        <v>1</v>
      </c>
      <c r="P9763" s="76"/>
      <c r="Q9763" s="76"/>
      <c r="R9763" s="76"/>
      <c r="S9763" s="76"/>
      <c r="T9763" s="76">
        <v>1</v>
      </c>
      <c r="U9763" s="76"/>
      <c r="V9763" s="76"/>
      <c r="W9763" s="76"/>
      <c r="X9763" s="76"/>
    </row>
    <row r="9764" spans="1:24">
      <c r="A9764" s="54"/>
      <c r="B9764" s="54"/>
      <c r="C9764" s="46" t="s">
        <v>33</v>
      </c>
      <c r="D9764" s="94" t="s">
        <v>14754</v>
      </c>
      <c r="E9764" s="94" t="s">
        <v>14755</v>
      </c>
      <c r="F9764" s="58" t="s">
        <v>14756</v>
      </c>
      <c r="G9764" s="94" t="s">
        <v>14757</v>
      </c>
      <c r="H9764" s="94"/>
      <c r="I9764" s="74">
        <v>0</v>
      </c>
      <c r="J9764" s="46" t="s">
        <v>1508</v>
      </c>
      <c r="K9764" s="75" t="s">
        <v>1509</v>
      </c>
      <c r="L9764" s="76">
        <f t="shared" si="519"/>
        <v>0</v>
      </c>
      <c r="M9764" s="76"/>
      <c r="N9764" s="76"/>
      <c r="O9764" s="76"/>
      <c r="P9764" s="76"/>
      <c r="Q9764" s="76"/>
      <c r="R9764" s="76"/>
      <c r="S9764" s="76"/>
      <c r="T9764" s="76"/>
      <c r="U9764" s="76"/>
      <c r="V9764" s="76"/>
      <c r="W9764" s="76"/>
      <c r="X9764" s="76"/>
    </row>
    <row r="9765" spans="1:24">
      <c r="A9765" s="54"/>
      <c r="B9765" s="54"/>
      <c r="C9765" s="54"/>
      <c r="D9765" s="476"/>
      <c r="E9765" s="476"/>
      <c r="F9765" s="77"/>
      <c r="G9765" s="476"/>
      <c r="H9765" s="476"/>
      <c r="I9765" s="79"/>
      <c r="J9765" s="54"/>
      <c r="K9765" s="75" t="s">
        <v>1501</v>
      </c>
      <c r="L9765" s="76">
        <f t="shared" si="519"/>
        <v>0</v>
      </c>
      <c r="M9765" s="76"/>
      <c r="N9765" s="76"/>
      <c r="O9765" s="76"/>
      <c r="P9765" s="76"/>
      <c r="Q9765" s="76"/>
      <c r="R9765" s="76"/>
      <c r="S9765" s="76"/>
      <c r="T9765" s="76"/>
      <c r="U9765" s="76"/>
      <c r="V9765" s="76"/>
      <c r="W9765" s="76"/>
      <c r="X9765" s="76"/>
    </row>
    <row r="9766" spans="1:24">
      <c r="A9766" s="54"/>
      <c r="B9766" s="54"/>
      <c r="C9766" s="80"/>
      <c r="D9766" s="477"/>
      <c r="E9766" s="477"/>
      <c r="F9766" s="81"/>
      <c r="G9766" s="477"/>
      <c r="H9766" s="477"/>
      <c r="I9766" s="83"/>
      <c r="J9766" s="80"/>
      <c r="K9766" s="84" t="s">
        <v>1502</v>
      </c>
      <c r="L9766" s="76">
        <f t="shared" si="519"/>
        <v>2</v>
      </c>
      <c r="M9766" s="76"/>
      <c r="N9766" s="76"/>
      <c r="O9766" s="76">
        <v>2</v>
      </c>
      <c r="P9766" s="76"/>
      <c r="Q9766" s="76"/>
      <c r="R9766" s="76"/>
      <c r="S9766" s="76"/>
      <c r="T9766" s="76"/>
      <c r="U9766" s="76"/>
      <c r="V9766" s="76"/>
      <c r="W9766" s="76"/>
      <c r="X9766" s="76"/>
    </row>
    <row r="9767" spans="1:24">
      <c r="A9767" s="54"/>
      <c r="B9767" s="54"/>
      <c r="C9767" s="46" t="s">
        <v>33</v>
      </c>
      <c r="D9767" s="94" t="s">
        <v>14758</v>
      </c>
      <c r="E9767" s="94" t="s">
        <v>14759</v>
      </c>
      <c r="F9767" s="58" t="s">
        <v>14760</v>
      </c>
      <c r="G9767" s="94" t="s">
        <v>14761</v>
      </c>
      <c r="H9767" s="94"/>
      <c r="I9767" s="74">
        <v>0</v>
      </c>
      <c r="J9767" s="46" t="s">
        <v>1508</v>
      </c>
      <c r="K9767" s="75" t="s">
        <v>1509</v>
      </c>
      <c r="L9767" s="76">
        <f>SUM(M9767:X9767)</f>
        <v>0</v>
      </c>
      <c r="M9767" s="76"/>
      <c r="N9767" s="76"/>
      <c r="O9767" s="76"/>
      <c r="P9767" s="76"/>
      <c r="Q9767" s="76"/>
      <c r="R9767" s="76"/>
      <c r="S9767" s="76"/>
      <c r="T9767" s="76"/>
      <c r="U9767" s="76"/>
      <c r="V9767" s="76"/>
      <c r="W9767" s="76"/>
      <c r="X9767" s="76"/>
    </row>
    <row r="9768" spans="1:24">
      <c r="A9768" s="54"/>
      <c r="B9768" s="54"/>
      <c r="C9768" s="54"/>
      <c r="D9768" s="476"/>
      <c r="E9768" s="476"/>
      <c r="F9768" s="77"/>
      <c r="G9768" s="476"/>
      <c r="H9768" s="476"/>
      <c r="I9768" s="79"/>
      <c r="J9768" s="54"/>
      <c r="K9768" s="75" t="s">
        <v>1501</v>
      </c>
      <c r="L9768" s="76">
        <f>SUM(M9768:X9768)</f>
        <v>0</v>
      </c>
      <c r="M9768" s="76"/>
      <c r="N9768" s="76"/>
      <c r="O9768" s="76"/>
      <c r="P9768" s="76"/>
      <c r="Q9768" s="76"/>
      <c r="R9768" s="76"/>
      <c r="S9768" s="76"/>
      <c r="T9768" s="76"/>
      <c r="U9768" s="76"/>
      <c r="V9768" s="76"/>
      <c r="W9768" s="76"/>
      <c r="X9768" s="76"/>
    </row>
    <row r="9769" spans="1:24">
      <c r="A9769" s="54"/>
      <c r="B9769" s="54"/>
      <c r="C9769" s="80"/>
      <c r="D9769" s="477"/>
      <c r="E9769" s="477"/>
      <c r="F9769" s="81"/>
      <c r="G9769" s="477"/>
      <c r="H9769" s="477"/>
      <c r="I9769" s="83"/>
      <c r="J9769" s="80"/>
      <c r="K9769" s="84" t="s">
        <v>1502</v>
      </c>
      <c r="L9769" s="76">
        <f>SUM(M9769:X9769)</f>
        <v>2</v>
      </c>
      <c r="M9769" s="76"/>
      <c r="N9769" s="76"/>
      <c r="O9769" s="76">
        <v>2</v>
      </c>
      <c r="P9769" s="76"/>
      <c r="Q9769" s="76"/>
      <c r="R9769" s="76"/>
      <c r="S9769" s="76"/>
      <c r="T9769" s="76"/>
      <c r="U9769" s="76"/>
      <c r="V9769" s="76"/>
      <c r="W9769" s="76"/>
      <c r="X9769" s="76"/>
    </row>
    <row r="9770" spans="1:24">
      <c r="A9770" s="54"/>
      <c r="B9770" s="54"/>
      <c r="C9770" s="46" t="s">
        <v>35</v>
      </c>
      <c r="D9770" s="94" t="s">
        <v>14762</v>
      </c>
      <c r="E9770" s="94" t="s">
        <v>14763</v>
      </c>
      <c r="F9770" s="58" t="s">
        <v>14764</v>
      </c>
      <c r="G9770" s="94" t="s">
        <v>14765</v>
      </c>
      <c r="H9770" s="94" t="s">
        <v>14766</v>
      </c>
      <c r="I9770" s="74">
        <v>0</v>
      </c>
      <c r="J9770" s="46" t="s">
        <v>1508</v>
      </c>
      <c r="K9770" s="75" t="s">
        <v>1509</v>
      </c>
      <c r="L9770" s="76">
        <f>SUM(M9770:X9770)</f>
        <v>3</v>
      </c>
      <c r="M9770" s="76">
        <v>1</v>
      </c>
      <c r="N9770" s="76"/>
      <c r="O9770" s="76"/>
      <c r="P9770" s="76"/>
      <c r="Q9770" s="76"/>
      <c r="R9770" s="76"/>
      <c r="S9770" s="76">
        <v>2</v>
      </c>
      <c r="T9770" s="76"/>
      <c r="U9770" s="76"/>
      <c r="V9770" s="76"/>
      <c r="W9770" s="76"/>
      <c r="X9770" s="76"/>
    </row>
    <row r="9771" spans="1:24">
      <c r="A9771" s="54"/>
      <c r="B9771" s="54"/>
      <c r="C9771" s="54"/>
      <c r="D9771" s="476"/>
      <c r="E9771" s="476"/>
      <c r="F9771" s="77"/>
      <c r="G9771" s="476"/>
      <c r="H9771" s="476"/>
      <c r="I9771" s="79"/>
      <c r="J9771" s="54"/>
      <c r="K9771" s="75" t="s">
        <v>1501</v>
      </c>
      <c r="L9771" s="76">
        <f t="shared" ref="L9771:L9781" si="520">SUM(M9771:X9771)</f>
        <v>0</v>
      </c>
      <c r="M9771" s="76"/>
      <c r="N9771" s="76"/>
      <c r="O9771" s="76"/>
      <c r="P9771" s="76"/>
      <c r="Q9771" s="76"/>
      <c r="R9771" s="76"/>
      <c r="S9771" s="76"/>
      <c r="T9771" s="76"/>
      <c r="U9771" s="76"/>
      <c r="V9771" s="76"/>
      <c r="W9771" s="76"/>
      <c r="X9771" s="76"/>
    </row>
    <row r="9772" spans="1:24">
      <c r="A9772" s="54"/>
      <c r="B9772" s="54"/>
      <c r="C9772" s="80"/>
      <c r="D9772" s="477"/>
      <c r="E9772" s="477"/>
      <c r="F9772" s="81"/>
      <c r="G9772" s="477"/>
      <c r="H9772" s="477"/>
      <c r="I9772" s="83"/>
      <c r="J9772" s="80"/>
      <c r="K9772" s="84" t="s">
        <v>1502</v>
      </c>
      <c r="L9772" s="76">
        <f t="shared" si="520"/>
        <v>3</v>
      </c>
      <c r="M9772" s="76"/>
      <c r="N9772" s="76"/>
      <c r="O9772" s="76"/>
      <c r="P9772" s="76"/>
      <c r="Q9772" s="76"/>
      <c r="R9772" s="76"/>
      <c r="S9772" s="76">
        <v>3</v>
      </c>
      <c r="T9772" s="76"/>
      <c r="U9772" s="76"/>
      <c r="V9772" s="76"/>
      <c r="W9772" s="76"/>
      <c r="X9772" s="76"/>
    </row>
    <row r="9773" spans="1:24">
      <c r="A9773" s="54"/>
      <c r="B9773" s="54"/>
      <c r="C9773" s="46" t="s">
        <v>33</v>
      </c>
      <c r="D9773" s="94" t="s">
        <v>14767</v>
      </c>
      <c r="E9773" s="94" t="s">
        <v>14768</v>
      </c>
      <c r="F9773" s="58" t="s">
        <v>14769</v>
      </c>
      <c r="G9773" s="94" t="s">
        <v>14770</v>
      </c>
      <c r="H9773" s="94" t="s">
        <v>14771</v>
      </c>
      <c r="I9773" s="74">
        <v>89</v>
      </c>
      <c r="J9773" s="46" t="s">
        <v>1508</v>
      </c>
      <c r="K9773" s="75" t="s">
        <v>1509</v>
      </c>
      <c r="L9773" s="76">
        <f t="shared" si="520"/>
        <v>0</v>
      </c>
      <c r="M9773" s="76"/>
      <c r="N9773" s="76"/>
      <c r="O9773" s="76"/>
      <c r="P9773" s="76"/>
      <c r="Q9773" s="76"/>
      <c r="R9773" s="76"/>
      <c r="S9773" s="76"/>
      <c r="T9773" s="76"/>
      <c r="U9773" s="76"/>
      <c r="V9773" s="76"/>
      <c r="W9773" s="76"/>
      <c r="X9773" s="76"/>
    </row>
    <row r="9774" spans="1:24">
      <c r="A9774" s="54"/>
      <c r="B9774" s="54"/>
      <c r="C9774" s="54"/>
      <c r="D9774" s="476"/>
      <c r="E9774" s="476"/>
      <c r="F9774" s="77"/>
      <c r="G9774" s="476"/>
      <c r="H9774" s="476"/>
      <c r="I9774" s="79"/>
      <c r="J9774" s="54"/>
      <c r="K9774" s="75" t="s">
        <v>1501</v>
      </c>
      <c r="L9774" s="76">
        <f t="shared" si="520"/>
        <v>0</v>
      </c>
      <c r="M9774" s="76"/>
      <c r="N9774" s="76"/>
      <c r="O9774" s="76"/>
      <c r="P9774" s="76"/>
      <c r="Q9774" s="76"/>
      <c r="R9774" s="76"/>
      <c r="S9774" s="76"/>
      <c r="T9774" s="76"/>
      <c r="U9774" s="76"/>
      <c r="V9774" s="76"/>
      <c r="W9774" s="76"/>
      <c r="X9774" s="76"/>
    </row>
    <row r="9775" spans="1:24">
      <c r="A9775" s="54"/>
      <c r="B9775" s="54"/>
      <c r="C9775" s="80"/>
      <c r="D9775" s="477"/>
      <c r="E9775" s="477"/>
      <c r="F9775" s="81"/>
      <c r="G9775" s="477"/>
      <c r="H9775" s="477"/>
      <c r="I9775" s="83"/>
      <c r="J9775" s="80"/>
      <c r="K9775" s="84" t="s">
        <v>1502</v>
      </c>
      <c r="L9775" s="76">
        <f t="shared" si="520"/>
        <v>2</v>
      </c>
      <c r="M9775" s="76"/>
      <c r="N9775" s="76"/>
      <c r="O9775" s="76">
        <v>2</v>
      </c>
      <c r="P9775" s="76"/>
      <c r="Q9775" s="76"/>
      <c r="R9775" s="76"/>
      <c r="S9775" s="76"/>
      <c r="T9775" s="76"/>
      <c r="U9775" s="76"/>
      <c r="V9775" s="76"/>
      <c r="W9775" s="76"/>
      <c r="X9775" s="76"/>
    </row>
    <row r="9776" spans="1:24">
      <c r="A9776" s="54"/>
      <c r="B9776" s="54"/>
      <c r="C9776" s="46" t="s">
        <v>33</v>
      </c>
      <c r="D9776" s="94" t="s">
        <v>14772</v>
      </c>
      <c r="E9776" s="94" t="s">
        <v>14773</v>
      </c>
      <c r="F9776" s="58" t="s">
        <v>14774</v>
      </c>
      <c r="G9776" s="94" t="s">
        <v>14775</v>
      </c>
      <c r="H9776" s="94" t="s">
        <v>14776</v>
      </c>
      <c r="I9776" s="74">
        <v>0</v>
      </c>
      <c r="J9776" s="46" t="s">
        <v>1508</v>
      </c>
      <c r="K9776" s="75" t="s">
        <v>1509</v>
      </c>
      <c r="L9776" s="76">
        <f t="shared" si="520"/>
        <v>0</v>
      </c>
      <c r="M9776" s="76"/>
      <c r="N9776" s="76"/>
      <c r="O9776" s="76"/>
      <c r="P9776" s="76"/>
      <c r="Q9776" s="76"/>
      <c r="R9776" s="76"/>
      <c r="S9776" s="76"/>
      <c r="T9776" s="76"/>
      <c r="U9776" s="76"/>
      <c r="V9776" s="76"/>
      <c r="W9776" s="76"/>
      <c r="X9776" s="76"/>
    </row>
    <row r="9777" spans="1:24">
      <c r="A9777" s="54"/>
      <c r="B9777" s="54"/>
      <c r="C9777" s="54"/>
      <c r="D9777" s="476"/>
      <c r="E9777" s="476"/>
      <c r="F9777" s="77"/>
      <c r="G9777" s="476"/>
      <c r="H9777" s="476"/>
      <c r="I9777" s="79"/>
      <c r="J9777" s="54"/>
      <c r="K9777" s="75" t="s">
        <v>1501</v>
      </c>
      <c r="L9777" s="76">
        <f t="shared" si="520"/>
        <v>0</v>
      </c>
      <c r="M9777" s="76"/>
      <c r="N9777" s="76"/>
      <c r="O9777" s="76"/>
      <c r="P9777" s="76"/>
      <c r="Q9777" s="76"/>
      <c r="R9777" s="76"/>
      <c r="S9777" s="76"/>
      <c r="T9777" s="76"/>
      <c r="U9777" s="76"/>
      <c r="V9777" s="76"/>
      <c r="W9777" s="76"/>
      <c r="X9777" s="76"/>
    </row>
    <row r="9778" spans="1:24">
      <c r="A9778" s="54"/>
      <c r="B9778" s="54"/>
      <c r="C9778" s="80"/>
      <c r="D9778" s="477"/>
      <c r="E9778" s="477"/>
      <c r="F9778" s="81"/>
      <c r="G9778" s="477"/>
      <c r="H9778" s="477"/>
      <c r="I9778" s="83"/>
      <c r="J9778" s="80"/>
      <c r="K9778" s="84" t="s">
        <v>1502</v>
      </c>
      <c r="L9778" s="76">
        <f t="shared" si="520"/>
        <v>2</v>
      </c>
      <c r="M9778" s="76"/>
      <c r="N9778" s="76"/>
      <c r="O9778" s="76"/>
      <c r="P9778" s="76"/>
      <c r="Q9778" s="76"/>
      <c r="R9778" s="76"/>
      <c r="S9778" s="76"/>
      <c r="T9778" s="76">
        <v>2</v>
      </c>
      <c r="U9778" s="76"/>
      <c r="V9778" s="76"/>
      <c r="W9778" s="76"/>
      <c r="X9778" s="76"/>
    </row>
    <row r="9779" spans="1:24">
      <c r="A9779" s="54"/>
      <c r="B9779" s="54"/>
      <c r="C9779" s="46" t="s">
        <v>31</v>
      </c>
      <c r="D9779" s="94" t="s">
        <v>14777</v>
      </c>
      <c r="E9779" s="94" t="s">
        <v>14778</v>
      </c>
      <c r="F9779" s="58" t="s">
        <v>10330</v>
      </c>
      <c r="G9779" s="94" t="s">
        <v>14779</v>
      </c>
      <c r="H9779" s="94" t="s">
        <v>14780</v>
      </c>
      <c r="I9779" s="74">
        <v>2182</v>
      </c>
      <c r="J9779" s="46" t="s">
        <v>1508</v>
      </c>
      <c r="K9779" s="75" t="s">
        <v>1509</v>
      </c>
      <c r="L9779" s="76">
        <f t="shared" si="520"/>
        <v>0</v>
      </c>
      <c r="M9779" s="76"/>
      <c r="N9779" s="76"/>
      <c r="O9779" s="76"/>
      <c r="P9779" s="76"/>
      <c r="Q9779" s="76"/>
      <c r="R9779" s="76"/>
      <c r="S9779" s="76"/>
      <c r="T9779" s="76"/>
      <c r="U9779" s="76"/>
      <c r="V9779" s="76"/>
      <c r="W9779" s="76"/>
      <c r="X9779" s="76"/>
    </row>
    <row r="9780" spans="1:24">
      <c r="A9780" s="54"/>
      <c r="B9780" s="54"/>
      <c r="C9780" s="54"/>
      <c r="D9780" s="476"/>
      <c r="E9780" s="476"/>
      <c r="F9780" s="77"/>
      <c r="G9780" s="476"/>
      <c r="H9780" s="476"/>
      <c r="I9780" s="79"/>
      <c r="J9780" s="54"/>
      <c r="K9780" s="75" t="s">
        <v>1501</v>
      </c>
      <c r="L9780" s="76">
        <f t="shared" si="520"/>
        <v>4</v>
      </c>
      <c r="M9780" s="76">
        <v>3</v>
      </c>
      <c r="N9780" s="76"/>
      <c r="O9780" s="76">
        <v>1</v>
      </c>
      <c r="P9780" s="76"/>
      <c r="Q9780" s="76"/>
      <c r="R9780" s="76"/>
      <c r="S9780" s="76"/>
      <c r="T9780" s="76"/>
      <c r="U9780" s="76"/>
      <c r="V9780" s="76"/>
      <c r="W9780" s="76"/>
      <c r="X9780" s="76"/>
    </row>
    <row r="9781" spans="1:24">
      <c r="A9781" s="54"/>
      <c r="B9781" s="54"/>
      <c r="C9781" s="80"/>
      <c r="D9781" s="477"/>
      <c r="E9781" s="477"/>
      <c r="F9781" s="81"/>
      <c r="G9781" s="477"/>
      <c r="H9781" s="477"/>
      <c r="I9781" s="83"/>
      <c r="J9781" s="80"/>
      <c r="K9781" s="84" t="s">
        <v>1502</v>
      </c>
      <c r="L9781" s="76">
        <f t="shared" si="520"/>
        <v>0</v>
      </c>
      <c r="M9781" s="76"/>
      <c r="N9781" s="76"/>
      <c r="O9781" s="76"/>
      <c r="P9781" s="76"/>
      <c r="Q9781" s="76"/>
      <c r="R9781" s="76"/>
      <c r="S9781" s="76"/>
      <c r="T9781" s="76"/>
      <c r="U9781" s="76"/>
      <c r="V9781" s="76"/>
      <c r="W9781" s="76"/>
      <c r="X9781" s="76"/>
    </row>
    <row r="9782" spans="1:24">
      <c r="A9782" s="54"/>
      <c r="B9782" s="54"/>
      <c r="C9782" s="46" t="s">
        <v>33</v>
      </c>
      <c r="D9782" s="94" t="s">
        <v>14781</v>
      </c>
      <c r="E9782" s="94" t="s">
        <v>14782</v>
      </c>
      <c r="F9782" s="58" t="s">
        <v>14783</v>
      </c>
      <c r="G9782" s="94" t="s">
        <v>14784</v>
      </c>
      <c r="H9782" s="94" t="s">
        <v>14785</v>
      </c>
      <c r="I9782" s="74">
        <v>0</v>
      </c>
      <c r="J9782" s="46" t="s">
        <v>1508</v>
      </c>
      <c r="K9782" s="75" t="s">
        <v>1509</v>
      </c>
      <c r="L9782" s="76">
        <f>SUM(M9782:X9782)</f>
        <v>0</v>
      </c>
      <c r="M9782" s="76"/>
      <c r="N9782" s="76"/>
      <c r="O9782" s="76"/>
      <c r="P9782" s="76"/>
      <c r="Q9782" s="76"/>
      <c r="R9782" s="76"/>
      <c r="S9782" s="76"/>
      <c r="T9782" s="76"/>
      <c r="U9782" s="76"/>
      <c r="V9782" s="76"/>
      <c r="W9782" s="76"/>
      <c r="X9782" s="76"/>
    </row>
    <row r="9783" spans="1:24">
      <c r="A9783" s="54"/>
      <c r="B9783" s="54"/>
      <c r="C9783" s="54"/>
      <c r="D9783" s="476"/>
      <c r="E9783" s="476"/>
      <c r="F9783" s="77"/>
      <c r="G9783" s="476"/>
      <c r="H9783" s="476"/>
      <c r="I9783" s="79"/>
      <c r="J9783" s="54"/>
      <c r="K9783" s="75" t="s">
        <v>1501</v>
      </c>
      <c r="L9783" s="76">
        <f>SUM(M9783:X9783)</f>
        <v>0</v>
      </c>
      <c r="M9783" s="76"/>
      <c r="N9783" s="76"/>
      <c r="O9783" s="76"/>
      <c r="P9783" s="76"/>
      <c r="Q9783" s="76"/>
      <c r="R9783" s="76"/>
      <c r="S9783" s="76"/>
      <c r="T9783" s="76"/>
      <c r="U9783" s="76"/>
      <c r="V9783" s="76"/>
      <c r="W9783" s="76"/>
      <c r="X9783" s="76"/>
    </row>
    <row r="9784" spans="1:24">
      <c r="A9784" s="54"/>
      <c r="B9784" s="54"/>
      <c r="C9784" s="80"/>
      <c r="D9784" s="477"/>
      <c r="E9784" s="477"/>
      <c r="F9784" s="81"/>
      <c r="G9784" s="477"/>
      <c r="H9784" s="477"/>
      <c r="I9784" s="83"/>
      <c r="J9784" s="80"/>
      <c r="K9784" s="84" t="s">
        <v>1502</v>
      </c>
      <c r="L9784" s="76">
        <f>SUM(M9784:X9784)</f>
        <v>2</v>
      </c>
      <c r="M9784" s="76"/>
      <c r="N9784" s="76"/>
      <c r="O9784" s="76">
        <v>2</v>
      </c>
      <c r="P9784" s="76"/>
      <c r="Q9784" s="76"/>
      <c r="R9784" s="76"/>
      <c r="S9784" s="76"/>
      <c r="T9784" s="76"/>
      <c r="U9784" s="76"/>
      <c r="V9784" s="76"/>
      <c r="W9784" s="76"/>
      <c r="X9784" s="76"/>
    </row>
    <row r="9785" spans="1:24">
      <c r="A9785" s="54"/>
      <c r="B9785" s="54"/>
      <c r="C9785" s="46" t="s">
        <v>33</v>
      </c>
      <c r="D9785" s="94" t="s">
        <v>14786</v>
      </c>
      <c r="E9785" s="94" t="s">
        <v>14787</v>
      </c>
      <c r="F9785" s="58" t="s">
        <v>14788</v>
      </c>
      <c r="G9785" s="94" t="s">
        <v>14789</v>
      </c>
      <c r="H9785" s="94" t="s">
        <v>14790</v>
      </c>
      <c r="I9785" s="74">
        <v>48</v>
      </c>
      <c r="J9785" s="46" t="s">
        <v>1508</v>
      </c>
      <c r="K9785" s="75" t="s">
        <v>1509</v>
      </c>
      <c r="L9785" s="76">
        <f>SUM(M9785:X9785)</f>
        <v>0</v>
      </c>
      <c r="M9785" s="76"/>
      <c r="N9785" s="76"/>
      <c r="O9785" s="76"/>
      <c r="P9785" s="76"/>
      <c r="Q9785" s="76"/>
      <c r="R9785" s="76"/>
      <c r="S9785" s="76"/>
      <c r="T9785" s="76"/>
      <c r="U9785" s="76"/>
      <c r="V9785" s="76"/>
      <c r="W9785" s="76"/>
      <c r="X9785" s="76"/>
    </row>
    <row r="9786" spans="1:24">
      <c r="A9786" s="54"/>
      <c r="B9786" s="54"/>
      <c r="C9786" s="54"/>
      <c r="D9786" s="476"/>
      <c r="E9786" s="476"/>
      <c r="F9786" s="77"/>
      <c r="G9786" s="476"/>
      <c r="H9786" s="476"/>
      <c r="I9786" s="79"/>
      <c r="J9786" s="54"/>
      <c r="K9786" s="75" t="s">
        <v>1501</v>
      </c>
      <c r="L9786" s="76">
        <f t="shared" ref="L9786:L9793" si="521">SUM(M9786:X9786)</f>
        <v>0</v>
      </c>
      <c r="M9786" s="76"/>
      <c r="N9786" s="76"/>
      <c r="O9786" s="76"/>
      <c r="P9786" s="76"/>
      <c r="Q9786" s="76"/>
      <c r="R9786" s="76"/>
      <c r="S9786" s="76"/>
      <c r="T9786" s="76"/>
      <c r="U9786" s="76"/>
      <c r="V9786" s="76"/>
      <c r="W9786" s="76"/>
      <c r="X9786" s="76"/>
    </row>
    <row r="9787" spans="1:24">
      <c r="A9787" s="54"/>
      <c r="B9787" s="54"/>
      <c r="C9787" s="80"/>
      <c r="D9787" s="477"/>
      <c r="E9787" s="477"/>
      <c r="F9787" s="81"/>
      <c r="G9787" s="477"/>
      <c r="H9787" s="477"/>
      <c r="I9787" s="83"/>
      <c r="J9787" s="80"/>
      <c r="K9787" s="84" t="s">
        <v>1502</v>
      </c>
      <c r="L9787" s="76">
        <f t="shared" si="521"/>
        <v>2</v>
      </c>
      <c r="M9787" s="76">
        <v>1</v>
      </c>
      <c r="N9787" s="76"/>
      <c r="O9787" s="76">
        <v>1</v>
      </c>
      <c r="P9787" s="76"/>
      <c r="Q9787" s="76"/>
      <c r="R9787" s="76"/>
      <c r="S9787" s="76"/>
      <c r="T9787" s="76"/>
      <c r="U9787" s="76"/>
      <c r="V9787" s="76"/>
      <c r="W9787" s="76"/>
      <c r="X9787" s="76"/>
    </row>
    <row r="9788" spans="1:24">
      <c r="A9788" s="54"/>
      <c r="B9788" s="54"/>
      <c r="C9788" s="46" t="s">
        <v>33</v>
      </c>
      <c r="D9788" s="94" t="s">
        <v>14791</v>
      </c>
      <c r="E9788" s="94" t="s">
        <v>14792</v>
      </c>
      <c r="F9788" s="58" t="s">
        <v>14793</v>
      </c>
      <c r="G9788" s="94" t="s">
        <v>14794</v>
      </c>
      <c r="H9788" s="94" t="s">
        <v>14795</v>
      </c>
      <c r="I9788" s="74">
        <v>0</v>
      </c>
      <c r="J9788" s="46" t="s">
        <v>1508</v>
      </c>
      <c r="K9788" s="75" t="s">
        <v>1509</v>
      </c>
      <c r="L9788" s="76">
        <f t="shared" si="521"/>
        <v>0</v>
      </c>
      <c r="M9788" s="76"/>
      <c r="N9788" s="76"/>
      <c r="O9788" s="76"/>
      <c r="P9788" s="76"/>
      <c r="Q9788" s="76"/>
      <c r="R9788" s="76"/>
      <c r="S9788" s="76"/>
      <c r="T9788" s="76"/>
      <c r="U9788" s="76"/>
      <c r="V9788" s="76"/>
      <c r="W9788" s="76"/>
      <c r="X9788" s="76"/>
    </row>
    <row r="9789" spans="1:24">
      <c r="A9789" s="54"/>
      <c r="B9789" s="54"/>
      <c r="C9789" s="54"/>
      <c r="D9789" s="476"/>
      <c r="E9789" s="476"/>
      <c r="F9789" s="77"/>
      <c r="G9789" s="476"/>
      <c r="H9789" s="476"/>
      <c r="I9789" s="79"/>
      <c r="J9789" s="54"/>
      <c r="K9789" s="75" t="s">
        <v>1501</v>
      </c>
      <c r="L9789" s="76">
        <f t="shared" si="521"/>
        <v>0</v>
      </c>
      <c r="M9789" s="76"/>
      <c r="N9789" s="76"/>
      <c r="O9789" s="76"/>
      <c r="P9789" s="76"/>
      <c r="Q9789" s="76"/>
      <c r="R9789" s="76"/>
      <c r="S9789" s="76"/>
      <c r="T9789" s="76"/>
      <c r="U9789" s="76"/>
      <c r="V9789" s="76"/>
      <c r="W9789" s="76"/>
      <c r="X9789" s="76"/>
    </row>
    <row r="9790" spans="1:24">
      <c r="A9790" s="54"/>
      <c r="B9790" s="54"/>
      <c r="C9790" s="80"/>
      <c r="D9790" s="477"/>
      <c r="E9790" s="477"/>
      <c r="F9790" s="81"/>
      <c r="G9790" s="477"/>
      <c r="H9790" s="477"/>
      <c r="I9790" s="83"/>
      <c r="J9790" s="80"/>
      <c r="K9790" s="84" t="s">
        <v>1502</v>
      </c>
      <c r="L9790" s="76">
        <f t="shared" si="521"/>
        <v>2</v>
      </c>
      <c r="M9790" s="76">
        <v>2</v>
      </c>
      <c r="N9790" s="76"/>
      <c r="O9790" s="76"/>
      <c r="P9790" s="76"/>
      <c r="Q9790" s="76"/>
      <c r="R9790" s="76"/>
      <c r="S9790" s="76"/>
      <c r="T9790" s="76"/>
      <c r="U9790" s="76"/>
      <c r="V9790" s="76"/>
      <c r="W9790" s="76"/>
      <c r="X9790" s="76"/>
    </row>
    <row r="9791" spans="1:24">
      <c r="A9791" s="54"/>
      <c r="B9791" s="54"/>
      <c r="C9791" s="46" t="s">
        <v>35</v>
      </c>
      <c r="D9791" s="94" t="s">
        <v>14702</v>
      </c>
      <c r="E9791" s="94" t="s">
        <v>14796</v>
      </c>
      <c r="F9791" s="58" t="s">
        <v>14704</v>
      </c>
      <c r="G9791" s="94" t="s">
        <v>14797</v>
      </c>
      <c r="H9791" s="94" t="s">
        <v>14706</v>
      </c>
      <c r="I9791" s="74">
        <v>0</v>
      </c>
      <c r="J9791" s="46" t="s">
        <v>1508</v>
      </c>
      <c r="K9791" s="75" t="s">
        <v>1509</v>
      </c>
      <c r="L9791" s="76">
        <f t="shared" si="521"/>
        <v>2</v>
      </c>
      <c r="M9791" s="76">
        <v>1</v>
      </c>
      <c r="N9791" s="76">
        <v>1</v>
      </c>
      <c r="O9791" s="76"/>
      <c r="P9791" s="76"/>
      <c r="Q9791" s="76"/>
      <c r="R9791" s="76"/>
      <c r="S9791" s="76"/>
      <c r="T9791" s="76"/>
      <c r="U9791" s="76"/>
      <c r="V9791" s="76"/>
      <c r="W9791" s="76"/>
      <c r="X9791" s="76"/>
    </row>
    <row r="9792" spans="1:24">
      <c r="A9792" s="54"/>
      <c r="B9792" s="54"/>
      <c r="C9792" s="54"/>
      <c r="D9792" s="476"/>
      <c r="E9792" s="476"/>
      <c r="F9792" s="77"/>
      <c r="G9792" s="476"/>
      <c r="H9792" s="476"/>
      <c r="I9792" s="79"/>
      <c r="J9792" s="54"/>
      <c r="K9792" s="75" t="s">
        <v>1501</v>
      </c>
      <c r="L9792" s="76">
        <f t="shared" si="521"/>
        <v>0</v>
      </c>
      <c r="M9792" s="76"/>
      <c r="N9792" s="76"/>
      <c r="O9792" s="76"/>
      <c r="P9792" s="76"/>
      <c r="Q9792" s="76"/>
      <c r="R9792" s="76"/>
      <c r="S9792" s="76"/>
      <c r="T9792" s="76"/>
      <c r="U9792" s="76"/>
      <c r="V9792" s="76"/>
      <c r="W9792" s="76"/>
      <c r="X9792" s="76"/>
    </row>
    <row r="9793" spans="1:24">
      <c r="A9793" s="54"/>
      <c r="B9793" s="54"/>
      <c r="C9793" s="80"/>
      <c r="D9793" s="477"/>
      <c r="E9793" s="477"/>
      <c r="F9793" s="81"/>
      <c r="G9793" s="477"/>
      <c r="H9793" s="477"/>
      <c r="I9793" s="83"/>
      <c r="J9793" s="80"/>
      <c r="K9793" s="84" t="s">
        <v>1502</v>
      </c>
      <c r="L9793" s="76">
        <f t="shared" si="521"/>
        <v>2</v>
      </c>
      <c r="M9793" s="76">
        <v>1</v>
      </c>
      <c r="N9793" s="76"/>
      <c r="O9793" s="76">
        <v>1</v>
      </c>
      <c r="P9793" s="76"/>
      <c r="Q9793" s="76"/>
      <c r="R9793" s="76"/>
      <c r="S9793" s="76"/>
      <c r="T9793" s="76"/>
      <c r="U9793" s="76"/>
      <c r="V9793" s="76"/>
      <c r="W9793" s="76"/>
      <c r="X9793" s="76"/>
    </row>
    <row r="9794" spans="1:24">
      <c r="A9794" s="54"/>
      <c r="B9794" s="54"/>
      <c r="C9794" s="46" t="s">
        <v>33</v>
      </c>
      <c r="D9794" s="94" t="s">
        <v>14798</v>
      </c>
      <c r="E9794" s="94" t="s">
        <v>14799</v>
      </c>
      <c r="F9794" s="58" t="s">
        <v>14800</v>
      </c>
      <c r="G9794" s="94" t="s">
        <v>14801</v>
      </c>
      <c r="H9794" s="94" t="s">
        <v>14802</v>
      </c>
      <c r="I9794" s="74">
        <v>10</v>
      </c>
      <c r="J9794" s="46" t="s">
        <v>1508</v>
      </c>
      <c r="K9794" s="75" t="s">
        <v>1509</v>
      </c>
      <c r="L9794" s="76">
        <f>SUM(M9794:X9794)</f>
        <v>0</v>
      </c>
      <c r="M9794" s="76"/>
      <c r="N9794" s="76"/>
      <c r="O9794" s="76"/>
      <c r="P9794" s="76"/>
      <c r="Q9794" s="76"/>
      <c r="R9794" s="76"/>
      <c r="S9794" s="76"/>
      <c r="T9794" s="76"/>
      <c r="U9794" s="76"/>
      <c r="V9794" s="76"/>
      <c r="W9794" s="76"/>
      <c r="X9794" s="76"/>
    </row>
    <row r="9795" spans="1:24">
      <c r="A9795" s="54"/>
      <c r="B9795" s="54"/>
      <c r="C9795" s="54"/>
      <c r="D9795" s="476"/>
      <c r="E9795" s="476"/>
      <c r="F9795" s="77"/>
      <c r="G9795" s="476"/>
      <c r="H9795" s="476"/>
      <c r="I9795" s="79"/>
      <c r="J9795" s="54"/>
      <c r="K9795" s="75" t="s">
        <v>1501</v>
      </c>
      <c r="L9795" s="76">
        <f t="shared" ref="L9795:L9820" si="522">SUM(M9795:X9795)</f>
        <v>0</v>
      </c>
      <c r="M9795" s="76"/>
      <c r="N9795" s="76"/>
      <c r="O9795" s="76"/>
      <c r="P9795" s="76"/>
      <c r="Q9795" s="76"/>
      <c r="R9795" s="76"/>
      <c r="S9795" s="76"/>
      <c r="T9795" s="76"/>
      <c r="U9795" s="76"/>
      <c r="V9795" s="76"/>
      <c r="W9795" s="76"/>
      <c r="X9795" s="76"/>
    </row>
    <row r="9796" spans="1:24">
      <c r="A9796" s="54"/>
      <c r="B9796" s="54"/>
      <c r="C9796" s="80"/>
      <c r="D9796" s="477"/>
      <c r="E9796" s="477"/>
      <c r="F9796" s="81"/>
      <c r="G9796" s="477"/>
      <c r="H9796" s="477"/>
      <c r="I9796" s="83"/>
      <c r="J9796" s="80"/>
      <c r="K9796" s="84" t="s">
        <v>1502</v>
      </c>
      <c r="L9796" s="76">
        <f t="shared" si="522"/>
        <v>2</v>
      </c>
      <c r="M9796" s="76"/>
      <c r="N9796" s="76"/>
      <c r="O9796" s="76">
        <v>2</v>
      </c>
      <c r="P9796" s="76"/>
      <c r="Q9796" s="76"/>
      <c r="R9796" s="76"/>
      <c r="S9796" s="76"/>
      <c r="T9796" s="76"/>
      <c r="U9796" s="76"/>
      <c r="V9796" s="76"/>
      <c r="W9796" s="76"/>
      <c r="X9796" s="76"/>
    </row>
    <row r="9797" spans="1:24">
      <c r="A9797" s="54"/>
      <c r="B9797" s="54"/>
      <c r="C9797" s="46" t="s">
        <v>33</v>
      </c>
      <c r="D9797" s="94" t="s">
        <v>14803</v>
      </c>
      <c r="E9797" s="94" t="s">
        <v>14804</v>
      </c>
      <c r="F9797" s="58" t="s">
        <v>14805</v>
      </c>
      <c r="G9797" s="94" t="s">
        <v>14806</v>
      </c>
      <c r="H9797" s="94" t="s">
        <v>14807</v>
      </c>
      <c r="I9797" s="74">
        <v>2370</v>
      </c>
      <c r="J9797" s="46" t="s">
        <v>1508</v>
      </c>
      <c r="K9797" s="75" t="s">
        <v>1509</v>
      </c>
      <c r="L9797" s="76">
        <f t="shared" si="522"/>
        <v>0</v>
      </c>
      <c r="M9797" s="76"/>
      <c r="N9797" s="76"/>
      <c r="O9797" s="76"/>
      <c r="P9797" s="76"/>
      <c r="Q9797" s="76"/>
      <c r="R9797" s="76"/>
      <c r="S9797" s="76"/>
      <c r="T9797" s="76"/>
      <c r="U9797" s="76"/>
      <c r="V9797" s="76"/>
      <c r="W9797" s="76"/>
      <c r="X9797" s="76"/>
    </row>
    <row r="9798" spans="1:24">
      <c r="A9798" s="54"/>
      <c r="B9798" s="54"/>
      <c r="C9798" s="54"/>
      <c r="D9798" s="476"/>
      <c r="E9798" s="476"/>
      <c r="F9798" s="77"/>
      <c r="G9798" s="476"/>
      <c r="H9798" s="476"/>
      <c r="I9798" s="79"/>
      <c r="J9798" s="54"/>
      <c r="K9798" s="75" t="s">
        <v>1501</v>
      </c>
      <c r="L9798" s="76">
        <f t="shared" si="522"/>
        <v>0</v>
      </c>
      <c r="M9798" s="76"/>
      <c r="N9798" s="76"/>
      <c r="O9798" s="76"/>
      <c r="P9798" s="76"/>
      <c r="Q9798" s="76"/>
      <c r="R9798" s="76"/>
      <c r="S9798" s="76"/>
      <c r="T9798" s="76"/>
      <c r="U9798" s="76"/>
      <c r="V9798" s="76"/>
      <c r="W9798" s="76"/>
      <c r="X9798" s="76"/>
    </row>
    <row r="9799" spans="1:24">
      <c r="A9799" s="54"/>
      <c r="B9799" s="54"/>
      <c r="C9799" s="80"/>
      <c r="D9799" s="477"/>
      <c r="E9799" s="477"/>
      <c r="F9799" s="81"/>
      <c r="G9799" s="477"/>
      <c r="H9799" s="477"/>
      <c r="I9799" s="83"/>
      <c r="J9799" s="80"/>
      <c r="K9799" s="84" t="s">
        <v>1502</v>
      </c>
      <c r="L9799" s="76">
        <f t="shared" si="522"/>
        <v>2</v>
      </c>
      <c r="M9799" s="76"/>
      <c r="N9799" s="76"/>
      <c r="O9799" s="76">
        <v>2</v>
      </c>
      <c r="P9799" s="76"/>
      <c r="Q9799" s="76"/>
      <c r="R9799" s="76"/>
      <c r="S9799" s="76"/>
      <c r="T9799" s="76"/>
      <c r="U9799" s="76"/>
      <c r="V9799" s="76"/>
      <c r="W9799" s="76"/>
      <c r="X9799" s="76"/>
    </row>
    <row r="9800" spans="1:24">
      <c r="A9800" s="54"/>
      <c r="B9800" s="54"/>
      <c r="C9800" s="46" t="s">
        <v>33</v>
      </c>
      <c r="D9800" s="94" t="s">
        <v>13271</v>
      </c>
      <c r="E9800" s="94" t="s">
        <v>14808</v>
      </c>
      <c r="F9800" s="58" t="s">
        <v>14809</v>
      </c>
      <c r="G9800" s="94" t="s">
        <v>14810</v>
      </c>
      <c r="H9800" s="94" t="s">
        <v>14811</v>
      </c>
      <c r="I9800" s="74">
        <v>488</v>
      </c>
      <c r="J9800" s="46" t="s">
        <v>1508</v>
      </c>
      <c r="K9800" s="75" t="s">
        <v>1509</v>
      </c>
      <c r="L9800" s="76">
        <f t="shared" si="522"/>
        <v>0</v>
      </c>
      <c r="M9800" s="76"/>
      <c r="N9800" s="76"/>
      <c r="O9800" s="76"/>
      <c r="P9800" s="76"/>
      <c r="Q9800" s="76"/>
      <c r="R9800" s="76"/>
      <c r="S9800" s="76"/>
      <c r="T9800" s="76"/>
      <c r="U9800" s="76"/>
      <c r="V9800" s="76"/>
      <c r="W9800" s="76"/>
      <c r="X9800" s="76"/>
    </row>
    <row r="9801" spans="1:24">
      <c r="A9801" s="54"/>
      <c r="B9801" s="54"/>
      <c r="C9801" s="54"/>
      <c r="D9801" s="476"/>
      <c r="E9801" s="476"/>
      <c r="F9801" s="77"/>
      <c r="G9801" s="476"/>
      <c r="H9801" s="476"/>
      <c r="I9801" s="79"/>
      <c r="J9801" s="54"/>
      <c r="K9801" s="75" t="s">
        <v>1501</v>
      </c>
      <c r="L9801" s="76">
        <f t="shared" si="522"/>
        <v>0</v>
      </c>
      <c r="M9801" s="76"/>
      <c r="N9801" s="76"/>
      <c r="O9801" s="76"/>
      <c r="P9801" s="76"/>
      <c r="Q9801" s="76"/>
      <c r="R9801" s="76"/>
      <c r="S9801" s="76"/>
      <c r="T9801" s="76"/>
      <c r="U9801" s="76"/>
      <c r="V9801" s="76"/>
      <c r="W9801" s="76"/>
      <c r="X9801" s="76"/>
    </row>
    <row r="9802" spans="1:24">
      <c r="A9802" s="54"/>
      <c r="B9802" s="54"/>
      <c r="C9802" s="80"/>
      <c r="D9802" s="477"/>
      <c r="E9802" s="477"/>
      <c r="F9802" s="81"/>
      <c r="G9802" s="477"/>
      <c r="H9802" s="477"/>
      <c r="I9802" s="83"/>
      <c r="J9802" s="80"/>
      <c r="K9802" s="84" t="s">
        <v>1502</v>
      </c>
      <c r="L9802" s="76">
        <f t="shared" si="522"/>
        <v>2</v>
      </c>
      <c r="M9802" s="76"/>
      <c r="N9802" s="76"/>
      <c r="O9802" s="76">
        <v>1</v>
      </c>
      <c r="P9802" s="76"/>
      <c r="Q9802" s="76"/>
      <c r="R9802" s="76"/>
      <c r="S9802" s="76"/>
      <c r="T9802" s="76">
        <v>1</v>
      </c>
      <c r="U9802" s="76"/>
      <c r="V9802" s="76"/>
      <c r="W9802" s="76"/>
      <c r="X9802" s="76"/>
    </row>
    <row r="9803" spans="1:24">
      <c r="A9803" s="54"/>
      <c r="B9803" s="54"/>
      <c r="C9803" s="46" t="s">
        <v>35</v>
      </c>
      <c r="D9803" s="94" t="s">
        <v>14812</v>
      </c>
      <c r="E9803" s="94" t="s">
        <v>14813</v>
      </c>
      <c r="F9803" s="58" t="s">
        <v>14814</v>
      </c>
      <c r="G9803" s="94" t="s">
        <v>14815</v>
      </c>
      <c r="H9803" s="94" t="s">
        <v>14816</v>
      </c>
      <c r="I9803" s="74">
        <v>5458</v>
      </c>
      <c r="J9803" s="46" t="s">
        <v>1508</v>
      </c>
      <c r="K9803" s="75" t="s">
        <v>1509</v>
      </c>
      <c r="L9803" s="76">
        <f t="shared" si="522"/>
        <v>3</v>
      </c>
      <c r="M9803" s="76"/>
      <c r="N9803" s="76">
        <v>1</v>
      </c>
      <c r="O9803" s="76">
        <v>1</v>
      </c>
      <c r="P9803" s="76"/>
      <c r="Q9803" s="76"/>
      <c r="R9803" s="76"/>
      <c r="S9803" s="76"/>
      <c r="T9803" s="76">
        <v>1</v>
      </c>
      <c r="U9803" s="76"/>
      <c r="V9803" s="76"/>
      <c r="W9803" s="76"/>
      <c r="X9803" s="76"/>
    </row>
    <row r="9804" spans="1:24">
      <c r="A9804" s="54"/>
      <c r="B9804" s="54"/>
      <c r="C9804" s="54"/>
      <c r="D9804" s="476"/>
      <c r="E9804" s="476"/>
      <c r="F9804" s="77"/>
      <c r="G9804" s="476"/>
      <c r="H9804" s="476"/>
      <c r="I9804" s="79"/>
      <c r="J9804" s="54"/>
      <c r="K9804" s="75" t="s">
        <v>1501</v>
      </c>
      <c r="L9804" s="76">
        <f t="shared" si="522"/>
        <v>0</v>
      </c>
      <c r="M9804" s="76"/>
      <c r="N9804" s="76"/>
      <c r="O9804" s="76"/>
      <c r="P9804" s="76"/>
      <c r="Q9804" s="76"/>
      <c r="R9804" s="76"/>
      <c r="S9804" s="76"/>
      <c r="T9804" s="76"/>
      <c r="U9804" s="76"/>
      <c r="V9804" s="76"/>
      <c r="W9804" s="76"/>
      <c r="X9804" s="76"/>
    </row>
    <row r="9805" spans="1:24">
      <c r="A9805" s="54"/>
      <c r="B9805" s="54"/>
      <c r="C9805" s="80"/>
      <c r="D9805" s="477"/>
      <c r="E9805" s="477"/>
      <c r="F9805" s="81"/>
      <c r="G9805" s="477"/>
      <c r="H9805" s="477"/>
      <c r="I9805" s="83"/>
      <c r="J9805" s="80"/>
      <c r="K9805" s="84" t="s">
        <v>1502</v>
      </c>
      <c r="L9805" s="76">
        <f t="shared" si="522"/>
        <v>2</v>
      </c>
      <c r="M9805" s="76"/>
      <c r="N9805" s="76"/>
      <c r="O9805" s="76">
        <v>1</v>
      </c>
      <c r="P9805" s="76"/>
      <c r="Q9805" s="76"/>
      <c r="R9805" s="76"/>
      <c r="S9805" s="76"/>
      <c r="T9805" s="76">
        <v>1</v>
      </c>
      <c r="U9805" s="76"/>
      <c r="V9805" s="76"/>
      <c r="W9805" s="76"/>
      <c r="X9805" s="76"/>
    </row>
    <row r="9806" spans="1:24">
      <c r="A9806" s="54"/>
      <c r="B9806" s="54"/>
      <c r="C9806" s="46" t="s">
        <v>33</v>
      </c>
      <c r="D9806" s="94" t="s">
        <v>14817</v>
      </c>
      <c r="E9806" s="94" t="s">
        <v>14818</v>
      </c>
      <c r="F9806" s="58" t="s">
        <v>14819</v>
      </c>
      <c r="G9806" s="94" t="s">
        <v>14820</v>
      </c>
      <c r="H9806" s="94" t="s">
        <v>14821</v>
      </c>
      <c r="I9806" s="74">
        <v>9160</v>
      </c>
      <c r="J9806" s="46" t="s">
        <v>1508</v>
      </c>
      <c r="K9806" s="75" t="s">
        <v>1509</v>
      </c>
      <c r="L9806" s="76">
        <f t="shared" si="522"/>
        <v>0</v>
      </c>
      <c r="M9806" s="76"/>
      <c r="N9806" s="76"/>
      <c r="O9806" s="76"/>
      <c r="P9806" s="76"/>
      <c r="Q9806" s="76"/>
      <c r="R9806" s="76"/>
      <c r="S9806" s="76"/>
      <c r="T9806" s="76"/>
      <c r="U9806" s="76"/>
      <c r="V9806" s="76"/>
      <c r="W9806" s="76"/>
      <c r="X9806" s="76"/>
    </row>
    <row r="9807" spans="1:24">
      <c r="A9807" s="54"/>
      <c r="B9807" s="54"/>
      <c r="C9807" s="54"/>
      <c r="D9807" s="476"/>
      <c r="E9807" s="476"/>
      <c r="F9807" s="77"/>
      <c r="G9807" s="476"/>
      <c r="H9807" s="476"/>
      <c r="I9807" s="79"/>
      <c r="J9807" s="54"/>
      <c r="K9807" s="75" t="s">
        <v>1501</v>
      </c>
      <c r="L9807" s="76">
        <f t="shared" si="522"/>
        <v>0</v>
      </c>
      <c r="M9807" s="76"/>
      <c r="N9807" s="76"/>
      <c r="O9807" s="76"/>
      <c r="P9807" s="76"/>
      <c r="Q9807" s="76"/>
      <c r="R9807" s="76"/>
      <c r="S9807" s="76"/>
      <c r="T9807" s="76"/>
      <c r="U9807" s="76"/>
      <c r="V9807" s="76"/>
      <c r="W9807" s="76"/>
      <c r="X9807" s="76"/>
    </row>
    <row r="9808" spans="1:24">
      <c r="A9808" s="54"/>
      <c r="B9808" s="54"/>
      <c r="C9808" s="80"/>
      <c r="D9808" s="477"/>
      <c r="E9808" s="477"/>
      <c r="F9808" s="81"/>
      <c r="G9808" s="477"/>
      <c r="H9808" s="477"/>
      <c r="I9808" s="83"/>
      <c r="J9808" s="80"/>
      <c r="K9808" s="84" t="s">
        <v>1502</v>
      </c>
      <c r="L9808" s="76">
        <f t="shared" si="522"/>
        <v>8</v>
      </c>
      <c r="M9808" s="76">
        <v>1</v>
      </c>
      <c r="N9808" s="76"/>
      <c r="O9808" s="76">
        <v>2</v>
      </c>
      <c r="P9808" s="76"/>
      <c r="Q9808" s="76"/>
      <c r="R9808" s="76"/>
      <c r="S9808" s="76">
        <v>5</v>
      </c>
      <c r="T9808" s="76"/>
      <c r="U9808" s="76"/>
      <c r="V9808" s="76"/>
      <c r="W9808" s="76"/>
      <c r="X9808" s="76"/>
    </row>
    <row r="9809" spans="1:24">
      <c r="A9809" s="54"/>
      <c r="B9809" s="54"/>
      <c r="C9809" s="46" t="s">
        <v>33</v>
      </c>
      <c r="D9809" s="94" t="s">
        <v>14822</v>
      </c>
      <c r="E9809" s="94" t="s">
        <v>14823</v>
      </c>
      <c r="F9809" s="58" t="s">
        <v>14824</v>
      </c>
      <c r="G9809" s="94" t="s">
        <v>14825</v>
      </c>
      <c r="H9809" s="94"/>
      <c r="I9809" s="74">
        <v>15</v>
      </c>
      <c r="J9809" s="46" t="s">
        <v>1508</v>
      </c>
      <c r="K9809" s="75" t="s">
        <v>1509</v>
      </c>
      <c r="L9809" s="76">
        <f t="shared" si="522"/>
        <v>0</v>
      </c>
      <c r="M9809" s="76"/>
      <c r="N9809" s="76"/>
      <c r="O9809" s="76"/>
      <c r="P9809" s="76"/>
      <c r="Q9809" s="76"/>
      <c r="R9809" s="76"/>
      <c r="S9809" s="76"/>
      <c r="T9809" s="76"/>
      <c r="U9809" s="76"/>
      <c r="V9809" s="76"/>
      <c r="W9809" s="76"/>
      <c r="X9809" s="76"/>
    </row>
    <row r="9810" spans="1:24">
      <c r="A9810" s="54"/>
      <c r="B9810" s="54"/>
      <c r="C9810" s="54"/>
      <c r="D9810" s="476"/>
      <c r="E9810" s="476"/>
      <c r="F9810" s="77"/>
      <c r="G9810" s="476"/>
      <c r="H9810" s="476"/>
      <c r="I9810" s="79"/>
      <c r="J9810" s="54"/>
      <c r="K9810" s="75" t="s">
        <v>1501</v>
      </c>
      <c r="L9810" s="76">
        <f t="shared" si="522"/>
        <v>0</v>
      </c>
      <c r="M9810" s="76"/>
      <c r="N9810" s="76"/>
      <c r="O9810" s="76"/>
      <c r="P9810" s="76"/>
      <c r="Q9810" s="76"/>
      <c r="R9810" s="76"/>
      <c r="S9810" s="76"/>
      <c r="T9810" s="76"/>
      <c r="U9810" s="76"/>
      <c r="V9810" s="76"/>
      <c r="W9810" s="76"/>
      <c r="X9810" s="76"/>
    </row>
    <row r="9811" spans="1:24">
      <c r="A9811" s="54"/>
      <c r="B9811" s="54"/>
      <c r="C9811" s="80"/>
      <c r="D9811" s="477"/>
      <c r="E9811" s="477"/>
      <c r="F9811" s="81"/>
      <c r="G9811" s="477"/>
      <c r="H9811" s="477"/>
      <c r="I9811" s="83"/>
      <c r="J9811" s="80"/>
      <c r="K9811" s="84" t="s">
        <v>1502</v>
      </c>
      <c r="L9811" s="76">
        <f t="shared" si="522"/>
        <v>2</v>
      </c>
      <c r="M9811" s="76"/>
      <c r="N9811" s="76"/>
      <c r="O9811" s="76">
        <v>2</v>
      </c>
      <c r="P9811" s="76"/>
      <c r="Q9811" s="76"/>
      <c r="R9811" s="76"/>
      <c r="S9811" s="76"/>
      <c r="T9811" s="76"/>
      <c r="U9811" s="76"/>
      <c r="V9811" s="76"/>
      <c r="W9811" s="76"/>
      <c r="X9811" s="76"/>
    </row>
    <row r="9812" spans="1:24">
      <c r="A9812" s="54"/>
      <c r="B9812" s="54"/>
      <c r="C9812" s="46" t="s">
        <v>33</v>
      </c>
      <c r="D9812" s="94" t="s">
        <v>14826</v>
      </c>
      <c r="E9812" s="94" t="s">
        <v>14827</v>
      </c>
      <c r="F9812" s="58" t="s">
        <v>14828</v>
      </c>
      <c r="G9812" s="94" t="s">
        <v>14829</v>
      </c>
      <c r="H9812" s="94" t="s">
        <v>14830</v>
      </c>
      <c r="I9812" s="74">
        <v>1267</v>
      </c>
      <c r="J9812" s="46" t="s">
        <v>1508</v>
      </c>
      <c r="K9812" s="75" t="s">
        <v>1509</v>
      </c>
      <c r="L9812" s="76">
        <f t="shared" si="522"/>
        <v>0</v>
      </c>
      <c r="M9812" s="76"/>
      <c r="N9812" s="76"/>
      <c r="O9812" s="76"/>
      <c r="P9812" s="76"/>
      <c r="Q9812" s="76"/>
      <c r="R9812" s="76"/>
      <c r="S9812" s="76"/>
      <c r="T9812" s="76"/>
      <c r="U9812" s="76"/>
      <c r="V9812" s="76"/>
      <c r="W9812" s="76"/>
      <c r="X9812" s="76"/>
    </row>
    <row r="9813" spans="1:24">
      <c r="A9813" s="54"/>
      <c r="B9813" s="54"/>
      <c r="C9813" s="54"/>
      <c r="D9813" s="476"/>
      <c r="E9813" s="476"/>
      <c r="F9813" s="77"/>
      <c r="G9813" s="476"/>
      <c r="H9813" s="476"/>
      <c r="I9813" s="79"/>
      <c r="J9813" s="54"/>
      <c r="K9813" s="75" t="s">
        <v>1501</v>
      </c>
      <c r="L9813" s="76">
        <f t="shared" si="522"/>
        <v>0</v>
      </c>
      <c r="M9813" s="76"/>
      <c r="N9813" s="76"/>
      <c r="O9813" s="76"/>
      <c r="P9813" s="76"/>
      <c r="Q9813" s="76"/>
      <c r="R9813" s="76"/>
      <c r="S9813" s="76"/>
      <c r="T9813" s="76"/>
      <c r="U9813" s="76"/>
      <c r="V9813" s="76"/>
      <c r="W9813" s="76"/>
      <c r="X9813" s="76"/>
    </row>
    <row r="9814" spans="1:24">
      <c r="A9814" s="54"/>
      <c r="B9814" s="54"/>
      <c r="C9814" s="80"/>
      <c r="D9814" s="477"/>
      <c r="E9814" s="477"/>
      <c r="F9814" s="81"/>
      <c r="G9814" s="477"/>
      <c r="H9814" s="477"/>
      <c r="I9814" s="83"/>
      <c r="J9814" s="80"/>
      <c r="K9814" s="84" t="s">
        <v>1502</v>
      </c>
      <c r="L9814" s="76">
        <f t="shared" si="522"/>
        <v>2</v>
      </c>
      <c r="M9814" s="76">
        <v>1</v>
      </c>
      <c r="N9814" s="76"/>
      <c r="O9814" s="76">
        <v>1</v>
      </c>
      <c r="P9814" s="76"/>
      <c r="Q9814" s="76"/>
      <c r="R9814" s="76"/>
      <c r="S9814" s="76"/>
      <c r="T9814" s="76"/>
      <c r="U9814" s="76"/>
      <c r="V9814" s="76"/>
      <c r="W9814" s="76"/>
      <c r="X9814" s="76"/>
    </row>
    <row r="9815" spans="1:24">
      <c r="A9815" s="54"/>
      <c r="B9815" s="54"/>
      <c r="C9815" s="46" t="s">
        <v>33</v>
      </c>
      <c r="D9815" s="94" t="s">
        <v>14831</v>
      </c>
      <c r="E9815" s="94" t="s">
        <v>14832</v>
      </c>
      <c r="F9815" s="58" t="s">
        <v>14833</v>
      </c>
      <c r="G9815" s="94" t="s">
        <v>14834</v>
      </c>
      <c r="H9815" s="94" t="s">
        <v>14835</v>
      </c>
      <c r="I9815" s="74">
        <v>3273</v>
      </c>
      <c r="J9815" s="46" t="s">
        <v>1508</v>
      </c>
      <c r="K9815" s="75" t="s">
        <v>1509</v>
      </c>
      <c r="L9815" s="76">
        <f t="shared" si="522"/>
        <v>0</v>
      </c>
      <c r="M9815" s="76"/>
      <c r="N9815" s="76"/>
      <c r="O9815" s="76"/>
      <c r="P9815" s="76"/>
      <c r="Q9815" s="76"/>
      <c r="R9815" s="76"/>
      <c r="S9815" s="76"/>
      <c r="T9815" s="76"/>
      <c r="U9815" s="76"/>
      <c r="V9815" s="76"/>
      <c r="W9815" s="76"/>
      <c r="X9815" s="76"/>
    </row>
    <row r="9816" spans="1:24">
      <c r="A9816" s="54"/>
      <c r="B9816" s="54"/>
      <c r="C9816" s="54"/>
      <c r="D9816" s="476"/>
      <c r="E9816" s="476"/>
      <c r="F9816" s="77"/>
      <c r="G9816" s="476"/>
      <c r="H9816" s="476"/>
      <c r="I9816" s="79"/>
      <c r="J9816" s="54"/>
      <c r="K9816" s="75" t="s">
        <v>1501</v>
      </c>
      <c r="L9816" s="76">
        <f t="shared" si="522"/>
        <v>0</v>
      </c>
      <c r="M9816" s="76"/>
      <c r="N9816" s="76"/>
      <c r="O9816" s="76"/>
      <c r="P9816" s="76"/>
      <c r="Q9816" s="76"/>
      <c r="R9816" s="76"/>
      <c r="S9816" s="76"/>
      <c r="T9816" s="76"/>
      <c r="U9816" s="76"/>
      <c r="V9816" s="76"/>
      <c r="W9816" s="76"/>
      <c r="X9816" s="76"/>
    </row>
    <row r="9817" spans="1:24">
      <c r="A9817" s="54"/>
      <c r="B9817" s="54"/>
      <c r="C9817" s="80"/>
      <c r="D9817" s="477"/>
      <c r="E9817" s="477"/>
      <c r="F9817" s="81"/>
      <c r="G9817" s="477"/>
      <c r="H9817" s="477"/>
      <c r="I9817" s="83"/>
      <c r="J9817" s="80"/>
      <c r="K9817" s="84" t="s">
        <v>1502</v>
      </c>
      <c r="L9817" s="76">
        <f t="shared" si="522"/>
        <v>3</v>
      </c>
      <c r="M9817" s="76"/>
      <c r="N9817" s="76"/>
      <c r="O9817" s="76">
        <v>3</v>
      </c>
      <c r="P9817" s="76"/>
      <c r="Q9817" s="76"/>
      <c r="R9817" s="76"/>
      <c r="S9817" s="76"/>
      <c r="T9817" s="76"/>
      <c r="U9817" s="76"/>
      <c r="V9817" s="76"/>
      <c r="W9817" s="76"/>
      <c r="X9817" s="76"/>
    </row>
    <row r="9818" spans="1:24">
      <c r="A9818" s="54"/>
      <c r="B9818" s="54"/>
      <c r="C9818" s="46" t="s">
        <v>35</v>
      </c>
      <c r="D9818" s="94" t="s">
        <v>14836</v>
      </c>
      <c r="E9818" s="94" t="s">
        <v>14837</v>
      </c>
      <c r="F9818" s="58" t="s">
        <v>14838</v>
      </c>
      <c r="G9818" s="94" t="s">
        <v>14839</v>
      </c>
      <c r="H9818" s="94" t="s">
        <v>14840</v>
      </c>
      <c r="I9818" s="74">
        <v>8251</v>
      </c>
      <c r="J9818" s="46" t="s">
        <v>1508</v>
      </c>
      <c r="K9818" s="75" t="s">
        <v>1509</v>
      </c>
      <c r="L9818" s="76">
        <f t="shared" si="522"/>
        <v>2</v>
      </c>
      <c r="M9818" s="76">
        <v>1</v>
      </c>
      <c r="N9818" s="76"/>
      <c r="O9818" s="76"/>
      <c r="P9818" s="76"/>
      <c r="Q9818" s="76"/>
      <c r="R9818" s="76"/>
      <c r="S9818" s="76"/>
      <c r="T9818" s="76">
        <v>1</v>
      </c>
      <c r="U9818" s="76"/>
      <c r="V9818" s="76"/>
      <c r="W9818" s="76"/>
      <c r="X9818" s="76"/>
    </row>
    <row r="9819" spans="1:24">
      <c r="A9819" s="54"/>
      <c r="B9819" s="54"/>
      <c r="C9819" s="54"/>
      <c r="D9819" s="476"/>
      <c r="E9819" s="476"/>
      <c r="F9819" s="77"/>
      <c r="G9819" s="476"/>
      <c r="H9819" s="476"/>
      <c r="I9819" s="79"/>
      <c r="J9819" s="54"/>
      <c r="K9819" s="75" t="s">
        <v>1501</v>
      </c>
      <c r="L9819" s="76">
        <f t="shared" si="522"/>
        <v>0</v>
      </c>
      <c r="M9819" s="76"/>
      <c r="N9819" s="76"/>
      <c r="O9819" s="76"/>
      <c r="P9819" s="76"/>
      <c r="Q9819" s="76"/>
      <c r="R9819" s="76"/>
      <c r="S9819" s="76"/>
      <c r="T9819" s="76"/>
      <c r="U9819" s="76"/>
      <c r="V9819" s="76"/>
      <c r="W9819" s="76"/>
      <c r="X9819" s="76"/>
    </row>
    <row r="9820" spans="1:24">
      <c r="A9820" s="54"/>
      <c r="B9820" s="54"/>
      <c r="C9820" s="80"/>
      <c r="D9820" s="477"/>
      <c r="E9820" s="477"/>
      <c r="F9820" s="81"/>
      <c r="G9820" s="477"/>
      <c r="H9820" s="477"/>
      <c r="I9820" s="83"/>
      <c r="J9820" s="80"/>
      <c r="K9820" s="84" t="s">
        <v>1502</v>
      </c>
      <c r="L9820" s="76">
        <f t="shared" si="522"/>
        <v>7</v>
      </c>
      <c r="M9820" s="76"/>
      <c r="N9820" s="76"/>
      <c r="O9820" s="76"/>
      <c r="P9820" s="76"/>
      <c r="Q9820" s="76"/>
      <c r="R9820" s="76"/>
      <c r="S9820" s="76"/>
      <c r="T9820" s="76">
        <v>7</v>
      </c>
      <c r="U9820" s="76"/>
      <c r="V9820" s="76"/>
      <c r="W9820" s="76"/>
      <c r="X9820" s="76"/>
    </row>
    <row r="9821" spans="1:24">
      <c r="A9821" s="54"/>
      <c r="B9821" s="54"/>
      <c r="C9821" s="46" t="s">
        <v>33</v>
      </c>
      <c r="D9821" s="94" t="s">
        <v>14841</v>
      </c>
      <c r="E9821" s="94" t="s">
        <v>14842</v>
      </c>
      <c r="F9821" s="58" t="s">
        <v>14843</v>
      </c>
      <c r="G9821" s="94" t="s">
        <v>14844</v>
      </c>
      <c r="H9821" s="94" t="s">
        <v>14845</v>
      </c>
      <c r="I9821" s="74">
        <v>0</v>
      </c>
      <c r="J9821" s="46" t="s">
        <v>1508</v>
      </c>
      <c r="K9821" s="75" t="s">
        <v>1509</v>
      </c>
      <c r="L9821" s="76">
        <f>SUM(M9821:X9821)</f>
        <v>0</v>
      </c>
      <c r="M9821" s="76"/>
      <c r="N9821" s="76"/>
      <c r="O9821" s="76"/>
      <c r="P9821" s="76"/>
      <c r="Q9821" s="76"/>
      <c r="R9821" s="76"/>
      <c r="S9821" s="76"/>
      <c r="T9821" s="76"/>
      <c r="U9821" s="76"/>
      <c r="V9821" s="76"/>
      <c r="W9821" s="76"/>
      <c r="X9821" s="76"/>
    </row>
    <row r="9822" spans="1:24">
      <c r="A9822" s="54"/>
      <c r="B9822" s="54"/>
      <c r="C9822" s="54"/>
      <c r="D9822" s="476"/>
      <c r="E9822" s="476"/>
      <c r="F9822" s="77"/>
      <c r="G9822" s="476"/>
      <c r="H9822" s="476"/>
      <c r="I9822" s="79"/>
      <c r="J9822" s="54"/>
      <c r="K9822" s="75" t="s">
        <v>1501</v>
      </c>
      <c r="L9822" s="76">
        <f>SUM(M9822:X9822)</f>
        <v>0</v>
      </c>
      <c r="M9822" s="76"/>
      <c r="N9822" s="76"/>
      <c r="O9822" s="76"/>
      <c r="P9822" s="76"/>
      <c r="Q9822" s="76"/>
      <c r="R9822" s="76"/>
      <c r="S9822" s="76"/>
      <c r="T9822" s="76"/>
      <c r="U9822" s="76"/>
      <c r="V9822" s="76"/>
      <c r="W9822" s="76"/>
      <c r="X9822" s="76"/>
    </row>
    <row r="9823" spans="1:24">
      <c r="A9823" s="54"/>
      <c r="B9823" s="54"/>
      <c r="C9823" s="80"/>
      <c r="D9823" s="477"/>
      <c r="E9823" s="477"/>
      <c r="F9823" s="81"/>
      <c r="G9823" s="477"/>
      <c r="H9823" s="477"/>
      <c r="I9823" s="83"/>
      <c r="J9823" s="80"/>
      <c r="K9823" s="84" t="s">
        <v>1502</v>
      </c>
      <c r="L9823" s="76">
        <f>SUM(M9823:X9823)</f>
        <v>2</v>
      </c>
      <c r="M9823" s="76">
        <v>1</v>
      </c>
      <c r="N9823" s="76"/>
      <c r="O9823" s="76"/>
      <c r="P9823" s="76"/>
      <c r="Q9823" s="76"/>
      <c r="R9823" s="76"/>
      <c r="S9823" s="76"/>
      <c r="T9823" s="76">
        <v>1</v>
      </c>
      <c r="U9823" s="76"/>
      <c r="V9823" s="76"/>
      <c r="W9823" s="76"/>
      <c r="X9823" s="76"/>
    </row>
    <row r="9824" spans="1:24">
      <c r="A9824" s="54"/>
      <c r="B9824" s="54"/>
      <c r="C9824" s="46" t="s">
        <v>33</v>
      </c>
      <c r="D9824" s="94" t="s">
        <v>14846</v>
      </c>
      <c r="E9824" s="94" t="s">
        <v>14847</v>
      </c>
      <c r="F9824" s="58" t="s">
        <v>6084</v>
      </c>
      <c r="G9824" s="94" t="s">
        <v>14848</v>
      </c>
      <c r="H9824" s="94" t="s">
        <v>14849</v>
      </c>
      <c r="I9824" s="74">
        <v>7</v>
      </c>
      <c r="J9824" s="46" t="s">
        <v>1508</v>
      </c>
      <c r="K9824" s="75" t="s">
        <v>1509</v>
      </c>
      <c r="L9824" s="76">
        <f>SUM(M9824:X9824)</f>
        <v>0</v>
      </c>
      <c r="M9824" s="76"/>
      <c r="N9824" s="76"/>
      <c r="O9824" s="76"/>
      <c r="P9824" s="76"/>
      <c r="Q9824" s="76"/>
      <c r="R9824" s="76"/>
      <c r="S9824" s="76"/>
      <c r="T9824" s="76"/>
      <c r="U9824" s="76"/>
      <c r="V9824" s="76"/>
      <c r="W9824" s="76"/>
      <c r="X9824" s="76"/>
    </row>
    <row r="9825" spans="1:24">
      <c r="A9825" s="54"/>
      <c r="B9825" s="54"/>
      <c r="C9825" s="54"/>
      <c r="D9825" s="476"/>
      <c r="E9825" s="476"/>
      <c r="F9825" s="77"/>
      <c r="G9825" s="476"/>
      <c r="H9825" s="476"/>
      <c r="I9825" s="79"/>
      <c r="J9825" s="54"/>
      <c r="K9825" s="75" t="s">
        <v>1501</v>
      </c>
      <c r="L9825" s="76">
        <f t="shared" ref="L9825:L9835" si="523">SUM(M9825:X9825)</f>
        <v>0</v>
      </c>
      <c r="M9825" s="76"/>
      <c r="N9825" s="76"/>
      <c r="O9825" s="76"/>
      <c r="P9825" s="76"/>
      <c r="Q9825" s="76"/>
      <c r="R9825" s="76"/>
      <c r="S9825" s="76"/>
      <c r="T9825" s="76"/>
      <c r="U9825" s="76"/>
      <c r="V9825" s="76"/>
      <c r="W9825" s="76"/>
      <c r="X9825" s="76"/>
    </row>
    <row r="9826" spans="1:24">
      <c r="A9826" s="54"/>
      <c r="B9826" s="54"/>
      <c r="C9826" s="80"/>
      <c r="D9826" s="477"/>
      <c r="E9826" s="477"/>
      <c r="F9826" s="81"/>
      <c r="G9826" s="477"/>
      <c r="H9826" s="477"/>
      <c r="I9826" s="83"/>
      <c r="J9826" s="80"/>
      <c r="K9826" s="84" t="s">
        <v>1502</v>
      </c>
      <c r="L9826" s="76">
        <f t="shared" si="523"/>
        <v>4</v>
      </c>
      <c r="M9826" s="76"/>
      <c r="N9826" s="76"/>
      <c r="O9826" s="76"/>
      <c r="P9826" s="76"/>
      <c r="Q9826" s="76"/>
      <c r="R9826" s="76">
        <v>2</v>
      </c>
      <c r="S9826" s="76"/>
      <c r="T9826" s="76">
        <v>1</v>
      </c>
      <c r="U9826" s="76"/>
      <c r="V9826" s="76"/>
      <c r="W9826" s="76">
        <v>1</v>
      </c>
      <c r="X9826" s="76"/>
    </row>
    <row r="9827" spans="1:24">
      <c r="A9827" s="54"/>
      <c r="B9827" s="54"/>
      <c r="C9827" s="46" t="s">
        <v>33</v>
      </c>
      <c r="D9827" s="94" t="s">
        <v>14850</v>
      </c>
      <c r="E9827" s="94" t="s">
        <v>14851</v>
      </c>
      <c r="F9827" s="58" t="s">
        <v>14852</v>
      </c>
      <c r="G9827" s="94" t="s">
        <v>14853</v>
      </c>
      <c r="H9827" s="94" t="s">
        <v>14854</v>
      </c>
      <c r="I9827" s="74">
        <v>0</v>
      </c>
      <c r="J9827" s="46" t="s">
        <v>1508</v>
      </c>
      <c r="K9827" s="75" t="s">
        <v>1509</v>
      </c>
      <c r="L9827" s="76">
        <f t="shared" si="523"/>
        <v>0</v>
      </c>
      <c r="M9827" s="76"/>
      <c r="N9827" s="76"/>
      <c r="O9827" s="76"/>
      <c r="P9827" s="76"/>
      <c r="Q9827" s="76"/>
      <c r="R9827" s="76"/>
      <c r="S9827" s="76"/>
      <c r="T9827" s="76"/>
      <c r="U9827" s="76"/>
      <c r="V9827" s="76"/>
      <c r="W9827" s="76"/>
      <c r="X9827" s="76"/>
    </row>
    <row r="9828" spans="1:24">
      <c r="A9828" s="54"/>
      <c r="B9828" s="54"/>
      <c r="C9828" s="54"/>
      <c r="D9828" s="476"/>
      <c r="E9828" s="476"/>
      <c r="F9828" s="77"/>
      <c r="G9828" s="476"/>
      <c r="H9828" s="476"/>
      <c r="I9828" s="79"/>
      <c r="J9828" s="54"/>
      <c r="K9828" s="75" t="s">
        <v>1501</v>
      </c>
      <c r="L9828" s="76">
        <f t="shared" si="523"/>
        <v>0</v>
      </c>
      <c r="M9828" s="76"/>
      <c r="N9828" s="76"/>
      <c r="O9828" s="76"/>
      <c r="P9828" s="76"/>
      <c r="Q9828" s="76"/>
      <c r="R9828" s="76"/>
      <c r="S9828" s="76"/>
      <c r="T9828" s="76"/>
      <c r="U9828" s="76"/>
      <c r="V9828" s="76"/>
      <c r="W9828" s="76"/>
      <c r="X9828" s="76"/>
    </row>
    <row r="9829" spans="1:24">
      <c r="A9829" s="54"/>
      <c r="B9829" s="54"/>
      <c r="C9829" s="80"/>
      <c r="D9829" s="477"/>
      <c r="E9829" s="477"/>
      <c r="F9829" s="81"/>
      <c r="G9829" s="477"/>
      <c r="H9829" s="477"/>
      <c r="I9829" s="83"/>
      <c r="J9829" s="80"/>
      <c r="K9829" s="84" t="s">
        <v>1502</v>
      </c>
      <c r="L9829" s="76">
        <f t="shared" si="523"/>
        <v>2</v>
      </c>
      <c r="M9829" s="76"/>
      <c r="N9829" s="76"/>
      <c r="O9829" s="76">
        <v>2</v>
      </c>
      <c r="P9829" s="76"/>
      <c r="Q9829" s="76"/>
      <c r="R9829" s="76"/>
      <c r="S9829" s="76"/>
      <c r="T9829" s="76"/>
      <c r="U9829" s="76"/>
      <c r="V9829" s="76"/>
      <c r="W9829" s="76"/>
      <c r="X9829" s="76"/>
    </row>
    <row r="9830" spans="1:24">
      <c r="A9830" s="54"/>
      <c r="B9830" s="54"/>
      <c r="C9830" s="46" t="s">
        <v>33</v>
      </c>
      <c r="D9830" s="94" t="s">
        <v>14855</v>
      </c>
      <c r="E9830" s="94" t="s">
        <v>14856</v>
      </c>
      <c r="F9830" s="58" t="s">
        <v>14857</v>
      </c>
      <c r="G9830" s="94" t="s">
        <v>14858</v>
      </c>
      <c r="H9830" s="94" t="s">
        <v>14859</v>
      </c>
      <c r="I9830" s="74">
        <v>1153</v>
      </c>
      <c r="J9830" s="46" t="s">
        <v>1508</v>
      </c>
      <c r="K9830" s="75" t="s">
        <v>1509</v>
      </c>
      <c r="L9830" s="76">
        <f t="shared" si="523"/>
        <v>0</v>
      </c>
      <c r="M9830" s="76"/>
      <c r="N9830" s="76"/>
      <c r="O9830" s="76"/>
      <c r="P9830" s="76"/>
      <c r="Q9830" s="76"/>
      <c r="R9830" s="76"/>
      <c r="S9830" s="76"/>
      <c r="T9830" s="76"/>
      <c r="U9830" s="76"/>
      <c r="V9830" s="76"/>
      <c r="W9830" s="76"/>
      <c r="X9830" s="76"/>
    </row>
    <row r="9831" spans="1:24">
      <c r="A9831" s="54"/>
      <c r="B9831" s="54"/>
      <c r="C9831" s="54"/>
      <c r="D9831" s="476"/>
      <c r="E9831" s="476"/>
      <c r="F9831" s="77"/>
      <c r="G9831" s="476"/>
      <c r="H9831" s="476"/>
      <c r="I9831" s="79"/>
      <c r="J9831" s="54"/>
      <c r="K9831" s="75" t="s">
        <v>1501</v>
      </c>
      <c r="L9831" s="76">
        <f t="shared" si="523"/>
        <v>0</v>
      </c>
      <c r="M9831" s="76"/>
      <c r="N9831" s="76"/>
      <c r="O9831" s="76"/>
      <c r="P9831" s="76"/>
      <c r="Q9831" s="76"/>
      <c r="R9831" s="76"/>
      <c r="S9831" s="76"/>
      <c r="T9831" s="76"/>
      <c r="U9831" s="76"/>
      <c r="V9831" s="76"/>
      <c r="W9831" s="76"/>
      <c r="X9831" s="76"/>
    </row>
    <row r="9832" spans="1:24">
      <c r="A9832" s="54"/>
      <c r="B9832" s="54"/>
      <c r="C9832" s="80"/>
      <c r="D9832" s="477"/>
      <c r="E9832" s="477"/>
      <c r="F9832" s="81"/>
      <c r="G9832" s="477"/>
      <c r="H9832" s="477"/>
      <c r="I9832" s="83"/>
      <c r="J9832" s="80"/>
      <c r="K9832" s="84" t="s">
        <v>1502</v>
      </c>
      <c r="L9832" s="76">
        <f t="shared" si="523"/>
        <v>3</v>
      </c>
      <c r="M9832" s="76"/>
      <c r="N9832" s="76"/>
      <c r="O9832" s="76">
        <v>2</v>
      </c>
      <c r="P9832" s="76"/>
      <c r="Q9832" s="76"/>
      <c r="R9832" s="76"/>
      <c r="S9832" s="76"/>
      <c r="T9832" s="76">
        <v>1</v>
      </c>
      <c r="U9832" s="76"/>
      <c r="V9832" s="76"/>
      <c r="W9832" s="76"/>
      <c r="X9832" s="76"/>
    </row>
    <row r="9833" spans="1:24">
      <c r="A9833" s="54"/>
      <c r="B9833" s="54"/>
      <c r="C9833" s="46" t="s">
        <v>33</v>
      </c>
      <c r="D9833" s="94" t="s">
        <v>14860</v>
      </c>
      <c r="E9833" s="94" t="s">
        <v>14861</v>
      </c>
      <c r="F9833" s="58" t="s">
        <v>14862</v>
      </c>
      <c r="G9833" s="94" t="s">
        <v>14863</v>
      </c>
      <c r="H9833" s="94" t="s">
        <v>14864</v>
      </c>
      <c r="I9833" s="74">
        <v>0</v>
      </c>
      <c r="J9833" s="46" t="s">
        <v>1508</v>
      </c>
      <c r="K9833" s="75" t="s">
        <v>1509</v>
      </c>
      <c r="L9833" s="76">
        <f t="shared" si="523"/>
        <v>0</v>
      </c>
      <c r="M9833" s="76"/>
      <c r="N9833" s="76"/>
      <c r="O9833" s="76"/>
      <c r="P9833" s="76"/>
      <c r="Q9833" s="76"/>
      <c r="R9833" s="76"/>
      <c r="S9833" s="76"/>
      <c r="T9833" s="76"/>
      <c r="U9833" s="76"/>
      <c r="V9833" s="76"/>
      <c r="W9833" s="76"/>
      <c r="X9833" s="76"/>
    </row>
    <row r="9834" spans="1:24">
      <c r="A9834" s="54"/>
      <c r="B9834" s="54"/>
      <c r="C9834" s="54"/>
      <c r="D9834" s="476"/>
      <c r="E9834" s="476"/>
      <c r="F9834" s="77"/>
      <c r="G9834" s="476"/>
      <c r="H9834" s="476"/>
      <c r="I9834" s="79"/>
      <c r="J9834" s="54"/>
      <c r="K9834" s="75" t="s">
        <v>1501</v>
      </c>
      <c r="L9834" s="76">
        <f t="shared" si="523"/>
        <v>0</v>
      </c>
      <c r="M9834" s="76"/>
      <c r="N9834" s="76"/>
      <c r="O9834" s="76"/>
      <c r="P9834" s="76"/>
      <c r="Q9834" s="76"/>
      <c r="R9834" s="76"/>
      <c r="S9834" s="76"/>
      <c r="T9834" s="76"/>
      <c r="U9834" s="76"/>
      <c r="V9834" s="76"/>
      <c r="W9834" s="76"/>
      <c r="X9834" s="76"/>
    </row>
    <row r="9835" spans="1:24">
      <c r="A9835" s="54"/>
      <c r="B9835" s="54"/>
      <c r="C9835" s="80"/>
      <c r="D9835" s="477"/>
      <c r="E9835" s="477"/>
      <c r="F9835" s="81"/>
      <c r="G9835" s="477"/>
      <c r="H9835" s="477"/>
      <c r="I9835" s="83"/>
      <c r="J9835" s="80"/>
      <c r="K9835" s="84" t="s">
        <v>1502</v>
      </c>
      <c r="L9835" s="76">
        <f t="shared" si="523"/>
        <v>2</v>
      </c>
      <c r="M9835" s="76">
        <v>1</v>
      </c>
      <c r="N9835" s="76"/>
      <c r="O9835" s="76">
        <v>1</v>
      </c>
      <c r="P9835" s="76"/>
      <c r="Q9835" s="76"/>
      <c r="R9835" s="76"/>
      <c r="S9835" s="76"/>
      <c r="T9835" s="76"/>
      <c r="U9835" s="76"/>
      <c r="V9835" s="76"/>
      <c r="W9835" s="76"/>
      <c r="X9835" s="76"/>
    </row>
    <row r="9836" spans="1:24">
      <c r="A9836" s="54"/>
      <c r="B9836" s="54"/>
      <c r="C9836" s="46" t="s">
        <v>33</v>
      </c>
      <c r="D9836" s="94" t="s">
        <v>14865</v>
      </c>
      <c r="E9836" s="94" t="s">
        <v>14866</v>
      </c>
      <c r="F9836" s="58" t="s">
        <v>14867</v>
      </c>
      <c r="G9836" s="94" t="s">
        <v>14868</v>
      </c>
      <c r="H9836" s="94" t="s">
        <v>14869</v>
      </c>
      <c r="I9836" s="74">
        <v>48</v>
      </c>
      <c r="J9836" s="46" t="s">
        <v>1508</v>
      </c>
      <c r="K9836" s="75" t="s">
        <v>1509</v>
      </c>
      <c r="L9836" s="76">
        <f>SUM(M9836:X9836)</f>
        <v>0</v>
      </c>
      <c r="M9836" s="76"/>
      <c r="N9836" s="76"/>
      <c r="O9836" s="76"/>
      <c r="P9836" s="76"/>
      <c r="Q9836" s="76"/>
      <c r="R9836" s="76"/>
      <c r="S9836" s="76"/>
      <c r="T9836" s="76"/>
      <c r="U9836" s="76"/>
      <c r="V9836" s="76"/>
      <c r="W9836" s="76"/>
      <c r="X9836" s="76"/>
    </row>
    <row r="9837" spans="1:24">
      <c r="A9837" s="54"/>
      <c r="B9837" s="54"/>
      <c r="C9837" s="54"/>
      <c r="D9837" s="476"/>
      <c r="E9837" s="476"/>
      <c r="F9837" s="77"/>
      <c r="G9837" s="476"/>
      <c r="H9837" s="476"/>
      <c r="I9837" s="79"/>
      <c r="J9837" s="54"/>
      <c r="K9837" s="75" t="s">
        <v>1501</v>
      </c>
      <c r="L9837" s="76">
        <f>SUM(M9837:X9837)</f>
        <v>0</v>
      </c>
      <c r="M9837" s="76"/>
      <c r="N9837" s="76"/>
      <c r="O9837" s="76"/>
      <c r="P9837" s="76"/>
      <c r="Q9837" s="76"/>
      <c r="R9837" s="76"/>
      <c r="S9837" s="76"/>
      <c r="T9837" s="76"/>
      <c r="U9837" s="76"/>
      <c r="V9837" s="76"/>
      <c r="W9837" s="76"/>
      <c r="X9837" s="76"/>
    </row>
    <row r="9838" spans="1:24">
      <c r="A9838" s="54"/>
      <c r="B9838" s="54"/>
      <c r="C9838" s="80"/>
      <c r="D9838" s="477"/>
      <c r="E9838" s="477"/>
      <c r="F9838" s="81"/>
      <c r="G9838" s="477"/>
      <c r="H9838" s="477"/>
      <c r="I9838" s="83"/>
      <c r="J9838" s="80"/>
      <c r="K9838" s="84" t="s">
        <v>1502</v>
      </c>
      <c r="L9838" s="76">
        <f>SUM(M9838:X9838)</f>
        <v>2</v>
      </c>
      <c r="M9838" s="76"/>
      <c r="N9838" s="76"/>
      <c r="O9838" s="76">
        <v>2</v>
      </c>
      <c r="P9838" s="76"/>
      <c r="Q9838" s="76"/>
      <c r="R9838" s="76"/>
      <c r="S9838" s="76"/>
      <c r="T9838" s="76"/>
      <c r="U9838" s="76"/>
      <c r="V9838" s="76"/>
      <c r="W9838" s="76"/>
      <c r="X9838" s="76"/>
    </row>
    <row r="9839" spans="1:24">
      <c r="A9839" s="54"/>
      <c r="B9839" s="54"/>
      <c r="C9839" s="46" t="s">
        <v>35</v>
      </c>
      <c r="D9839" s="94" t="s">
        <v>14870</v>
      </c>
      <c r="E9839" s="94" t="s">
        <v>14871</v>
      </c>
      <c r="F9839" s="58" t="s">
        <v>14872</v>
      </c>
      <c r="G9839" s="94" t="s">
        <v>14873</v>
      </c>
      <c r="H9839" s="94" t="s">
        <v>14874</v>
      </c>
      <c r="I9839" s="74">
        <v>710</v>
      </c>
      <c r="J9839" s="46" t="s">
        <v>1508</v>
      </c>
      <c r="K9839" s="75" t="s">
        <v>1509</v>
      </c>
      <c r="L9839" s="76">
        <f>SUM(M9839:X9839)</f>
        <v>2</v>
      </c>
      <c r="M9839" s="76">
        <v>1</v>
      </c>
      <c r="N9839" s="76">
        <v>1</v>
      </c>
      <c r="O9839" s="76"/>
      <c r="P9839" s="76"/>
      <c r="Q9839" s="76"/>
      <c r="R9839" s="76"/>
      <c r="S9839" s="76"/>
      <c r="T9839" s="76"/>
      <c r="U9839" s="76"/>
      <c r="V9839" s="76"/>
      <c r="W9839" s="76"/>
      <c r="X9839" s="76"/>
    </row>
    <row r="9840" spans="1:24">
      <c r="A9840" s="54"/>
      <c r="B9840" s="54"/>
      <c r="C9840" s="54"/>
      <c r="D9840" s="476"/>
      <c r="E9840" s="476"/>
      <c r="F9840" s="77"/>
      <c r="G9840" s="476"/>
      <c r="H9840" s="476"/>
      <c r="I9840" s="79"/>
      <c r="J9840" s="54"/>
      <c r="K9840" s="75" t="s">
        <v>1501</v>
      </c>
      <c r="L9840" s="76">
        <f t="shared" ref="L9840:L9850" si="524">SUM(M9840:X9840)</f>
        <v>0</v>
      </c>
      <c r="M9840" s="76"/>
      <c r="N9840" s="76"/>
      <c r="O9840" s="76"/>
      <c r="P9840" s="76"/>
      <c r="Q9840" s="76"/>
      <c r="R9840" s="76"/>
      <c r="S9840" s="76"/>
      <c r="T9840" s="76"/>
      <c r="U9840" s="76"/>
      <c r="V9840" s="76"/>
      <c r="W9840" s="76"/>
      <c r="X9840" s="76"/>
    </row>
    <row r="9841" spans="1:24">
      <c r="A9841" s="54"/>
      <c r="B9841" s="54"/>
      <c r="C9841" s="80"/>
      <c r="D9841" s="477"/>
      <c r="E9841" s="477"/>
      <c r="F9841" s="81"/>
      <c r="G9841" s="477"/>
      <c r="H9841" s="477"/>
      <c r="I9841" s="83"/>
      <c r="J9841" s="80"/>
      <c r="K9841" s="84" t="s">
        <v>1502</v>
      </c>
      <c r="L9841" s="76">
        <f t="shared" si="524"/>
        <v>2</v>
      </c>
      <c r="M9841" s="76">
        <v>1</v>
      </c>
      <c r="N9841" s="76"/>
      <c r="O9841" s="76">
        <v>1</v>
      </c>
      <c r="P9841" s="76"/>
      <c r="Q9841" s="76"/>
      <c r="R9841" s="76"/>
      <c r="S9841" s="76"/>
      <c r="T9841" s="76"/>
      <c r="U9841" s="76"/>
      <c r="V9841" s="76"/>
      <c r="W9841" s="76"/>
      <c r="X9841" s="76"/>
    </row>
    <row r="9842" spans="1:24">
      <c r="A9842" s="54"/>
      <c r="B9842" s="54"/>
      <c r="C9842" s="46" t="s">
        <v>33</v>
      </c>
      <c r="D9842" s="94" t="s">
        <v>14875</v>
      </c>
      <c r="E9842" s="94" t="s">
        <v>14876</v>
      </c>
      <c r="F9842" s="58" t="s">
        <v>14877</v>
      </c>
      <c r="G9842" s="94" t="s">
        <v>14878</v>
      </c>
      <c r="H9842" s="94"/>
      <c r="I9842" s="74">
        <v>0</v>
      </c>
      <c r="J9842" s="46" t="s">
        <v>1508</v>
      </c>
      <c r="K9842" s="75" t="s">
        <v>1509</v>
      </c>
      <c r="L9842" s="76">
        <f t="shared" si="524"/>
        <v>0</v>
      </c>
      <c r="M9842" s="76"/>
      <c r="N9842" s="76"/>
      <c r="O9842" s="76"/>
      <c r="P9842" s="76"/>
      <c r="Q9842" s="76"/>
      <c r="R9842" s="76"/>
      <c r="S9842" s="76"/>
      <c r="T9842" s="76"/>
      <c r="U9842" s="76"/>
      <c r="V9842" s="76"/>
      <c r="W9842" s="76"/>
      <c r="X9842" s="76"/>
    </row>
    <row r="9843" spans="1:24">
      <c r="A9843" s="54"/>
      <c r="B9843" s="54"/>
      <c r="C9843" s="54"/>
      <c r="D9843" s="476"/>
      <c r="E9843" s="476"/>
      <c r="F9843" s="77"/>
      <c r="G9843" s="476"/>
      <c r="H9843" s="476"/>
      <c r="I9843" s="79"/>
      <c r="J9843" s="54"/>
      <c r="K9843" s="75" t="s">
        <v>1501</v>
      </c>
      <c r="L9843" s="76">
        <f t="shared" si="524"/>
        <v>0</v>
      </c>
      <c r="M9843" s="76"/>
      <c r="N9843" s="76"/>
      <c r="O9843" s="76"/>
      <c r="P9843" s="76"/>
      <c r="Q9843" s="76"/>
      <c r="R9843" s="76"/>
      <c r="S9843" s="76"/>
      <c r="T9843" s="76"/>
      <c r="U9843" s="76"/>
      <c r="V9843" s="76"/>
      <c r="W9843" s="76"/>
      <c r="X9843" s="76"/>
    </row>
    <row r="9844" spans="1:24">
      <c r="A9844" s="54"/>
      <c r="B9844" s="54"/>
      <c r="C9844" s="80"/>
      <c r="D9844" s="477"/>
      <c r="E9844" s="477"/>
      <c r="F9844" s="81"/>
      <c r="G9844" s="477"/>
      <c r="H9844" s="477"/>
      <c r="I9844" s="83"/>
      <c r="J9844" s="80"/>
      <c r="K9844" s="84" t="s">
        <v>1502</v>
      </c>
      <c r="L9844" s="76">
        <f t="shared" si="524"/>
        <v>2</v>
      </c>
      <c r="M9844" s="76"/>
      <c r="N9844" s="76"/>
      <c r="O9844" s="76">
        <v>2</v>
      </c>
      <c r="P9844" s="76"/>
      <c r="Q9844" s="76"/>
      <c r="R9844" s="76"/>
      <c r="S9844" s="76"/>
      <c r="T9844" s="76"/>
      <c r="U9844" s="76"/>
      <c r="V9844" s="76"/>
      <c r="W9844" s="76"/>
      <c r="X9844" s="76"/>
    </row>
    <row r="9845" spans="1:24">
      <c r="A9845" s="54"/>
      <c r="B9845" s="54"/>
      <c r="C9845" s="46" t="s">
        <v>33</v>
      </c>
      <c r="D9845" s="94" t="s">
        <v>14879</v>
      </c>
      <c r="E9845" s="94" t="s">
        <v>14880</v>
      </c>
      <c r="F9845" s="58" t="s">
        <v>14881</v>
      </c>
      <c r="G9845" s="94" t="s">
        <v>14882</v>
      </c>
      <c r="H9845" s="94"/>
      <c r="I9845" s="74">
        <v>52</v>
      </c>
      <c r="J9845" s="46" t="s">
        <v>1508</v>
      </c>
      <c r="K9845" s="75" t="s">
        <v>1509</v>
      </c>
      <c r="L9845" s="76">
        <f t="shared" si="524"/>
        <v>0</v>
      </c>
      <c r="M9845" s="76"/>
      <c r="N9845" s="76"/>
      <c r="O9845" s="76"/>
      <c r="P9845" s="76"/>
      <c r="Q9845" s="76"/>
      <c r="R9845" s="76"/>
      <c r="S9845" s="76"/>
      <c r="T9845" s="76"/>
      <c r="U9845" s="76"/>
      <c r="V9845" s="76"/>
      <c r="W9845" s="76"/>
      <c r="X9845" s="76"/>
    </row>
    <row r="9846" spans="1:24">
      <c r="A9846" s="54"/>
      <c r="B9846" s="54"/>
      <c r="C9846" s="54"/>
      <c r="D9846" s="476"/>
      <c r="E9846" s="476"/>
      <c r="F9846" s="77"/>
      <c r="G9846" s="476"/>
      <c r="H9846" s="476"/>
      <c r="I9846" s="79"/>
      <c r="J9846" s="54"/>
      <c r="K9846" s="75" t="s">
        <v>1501</v>
      </c>
      <c r="L9846" s="76">
        <f t="shared" si="524"/>
        <v>0</v>
      </c>
      <c r="M9846" s="76"/>
      <c r="N9846" s="76"/>
      <c r="O9846" s="76"/>
      <c r="P9846" s="76"/>
      <c r="Q9846" s="76"/>
      <c r="R9846" s="76"/>
      <c r="S9846" s="76"/>
      <c r="T9846" s="76"/>
      <c r="U9846" s="76"/>
      <c r="V9846" s="76"/>
      <c r="W9846" s="76"/>
      <c r="X9846" s="76"/>
    </row>
    <row r="9847" spans="1:24">
      <c r="A9847" s="54"/>
      <c r="B9847" s="54"/>
      <c r="C9847" s="80"/>
      <c r="D9847" s="477"/>
      <c r="E9847" s="477"/>
      <c r="F9847" s="81"/>
      <c r="G9847" s="477"/>
      <c r="H9847" s="477"/>
      <c r="I9847" s="83"/>
      <c r="J9847" s="80"/>
      <c r="K9847" s="84" t="s">
        <v>1502</v>
      </c>
      <c r="L9847" s="76">
        <f t="shared" si="524"/>
        <v>2</v>
      </c>
      <c r="M9847" s="76"/>
      <c r="N9847" s="76"/>
      <c r="O9847" s="76">
        <v>2</v>
      </c>
      <c r="P9847" s="76"/>
      <c r="Q9847" s="76"/>
      <c r="R9847" s="76"/>
      <c r="S9847" s="76"/>
      <c r="T9847" s="76"/>
      <c r="U9847" s="76"/>
      <c r="V9847" s="76"/>
      <c r="W9847" s="76"/>
      <c r="X9847" s="76"/>
    </row>
    <row r="9848" spans="1:24">
      <c r="A9848" s="54"/>
      <c r="B9848" s="54"/>
      <c r="C9848" s="46" t="s">
        <v>31</v>
      </c>
      <c r="D9848" s="94" t="s">
        <v>14883</v>
      </c>
      <c r="E9848" s="94" t="s">
        <v>14884</v>
      </c>
      <c r="F9848" s="58" t="s">
        <v>14885</v>
      </c>
      <c r="G9848" s="94" t="s">
        <v>14886</v>
      </c>
      <c r="H9848" s="94" t="s">
        <v>14887</v>
      </c>
      <c r="I9848" s="74">
        <v>2</v>
      </c>
      <c r="J9848" s="46" t="s">
        <v>1508</v>
      </c>
      <c r="K9848" s="75" t="s">
        <v>1509</v>
      </c>
      <c r="L9848" s="76">
        <f t="shared" si="524"/>
        <v>3</v>
      </c>
      <c r="M9848" s="76">
        <v>2</v>
      </c>
      <c r="N9848" s="76"/>
      <c r="O9848" s="76">
        <v>1</v>
      </c>
      <c r="P9848" s="76"/>
      <c r="Q9848" s="76"/>
      <c r="R9848" s="76"/>
      <c r="S9848" s="76"/>
      <c r="T9848" s="76"/>
      <c r="U9848" s="76"/>
      <c r="V9848" s="76"/>
      <c r="W9848" s="76"/>
      <c r="X9848" s="76"/>
    </row>
    <row r="9849" spans="1:24">
      <c r="A9849" s="54"/>
      <c r="B9849" s="54"/>
      <c r="C9849" s="54"/>
      <c r="D9849" s="476"/>
      <c r="E9849" s="476"/>
      <c r="F9849" s="77"/>
      <c r="G9849" s="476"/>
      <c r="H9849" s="476"/>
      <c r="I9849" s="79"/>
      <c r="J9849" s="54"/>
      <c r="K9849" s="75" t="s">
        <v>1501</v>
      </c>
      <c r="L9849" s="76">
        <f t="shared" si="524"/>
        <v>0</v>
      </c>
      <c r="M9849" s="76"/>
      <c r="N9849" s="76"/>
      <c r="O9849" s="76"/>
      <c r="P9849" s="76"/>
      <c r="Q9849" s="76"/>
      <c r="R9849" s="76"/>
      <c r="S9849" s="76"/>
      <c r="T9849" s="76"/>
      <c r="U9849" s="76"/>
      <c r="V9849" s="76"/>
      <c r="W9849" s="76"/>
      <c r="X9849" s="76"/>
    </row>
    <row r="9850" spans="1:24">
      <c r="A9850" s="54"/>
      <c r="B9850" s="54"/>
      <c r="C9850" s="80"/>
      <c r="D9850" s="477"/>
      <c r="E9850" s="477"/>
      <c r="F9850" s="81"/>
      <c r="G9850" s="477"/>
      <c r="H9850" s="477"/>
      <c r="I9850" s="83"/>
      <c r="J9850" s="80"/>
      <c r="K9850" s="84" t="s">
        <v>1502</v>
      </c>
      <c r="L9850" s="76">
        <f t="shared" si="524"/>
        <v>0</v>
      </c>
      <c r="M9850" s="76"/>
      <c r="N9850" s="76"/>
      <c r="O9850" s="76"/>
      <c r="P9850" s="76"/>
      <c r="Q9850" s="76"/>
      <c r="R9850" s="76"/>
      <c r="S9850" s="76"/>
      <c r="T9850" s="76"/>
      <c r="U9850" s="76"/>
      <c r="V9850" s="76"/>
      <c r="W9850" s="76"/>
      <c r="X9850" s="76"/>
    </row>
    <row r="9851" spans="1:24">
      <c r="A9851" s="54"/>
      <c r="B9851" s="54"/>
      <c r="C9851" s="46" t="s">
        <v>31</v>
      </c>
      <c r="D9851" s="94" t="s">
        <v>14888</v>
      </c>
      <c r="E9851" s="94" t="s">
        <v>14889</v>
      </c>
      <c r="F9851" s="58" t="s">
        <v>14890</v>
      </c>
      <c r="G9851" s="94" t="s">
        <v>14891</v>
      </c>
      <c r="H9851" s="94"/>
      <c r="I9851" s="74">
        <v>0</v>
      </c>
      <c r="J9851" s="46" t="s">
        <v>1508</v>
      </c>
      <c r="K9851" s="75" t="s">
        <v>1509</v>
      </c>
      <c r="L9851" s="76">
        <f>SUM(M9851:X9851)</f>
        <v>3</v>
      </c>
      <c r="M9851" s="76">
        <v>2</v>
      </c>
      <c r="N9851" s="76"/>
      <c r="O9851" s="76">
        <v>1</v>
      </c>
      <c r="P9851" s="76"/>
      <c r="Q9851" s="76"/>
      <c r="R9851" s="76"/>
      <c r="S9851" s="76"/>
      <c r="T9851" s="76"/>
      <c r="U9851" s="76"/>
      <c r="V9851" s="76"/>
      <c r="W9851" s="76"/>
      <c r="X9851" s="76"/>
    </row>
    <row r="9852" spans="1:24">
      <c r="A9852" s="54"/>
      <c r="B9852" s="54"/>
      <c r="C9852" s="54"/>
      <c r="D9852" s="476"/>
      <c r="E9852" s="476"/>
      <c r="F9852" s="77"/>
      <c r="G9852" s="476"/>
      <c r="H9852" s="476"/>
      <c r="I9852" s="79"/>
      <c r="J9852" s="54"/>
      <c r="K9852" s="75" t="s">
        <v>1501</v>
      </c>
      <c r="L9852" s="76">
        <f>SUM(M9852:X9852)</f>
        <v>0</v>
      </c>
      <c r="M9852" s="76"/>
      <c r="N9852" s="76"/>
      <c r="O9852" s="76"/>
      <c r="P9852" s="76"/>
      <c r="Q9852" s="76"/>
      <c r="R9852" s="76"/>
      <c r="S9852" s="76"/>
      <c r="T9852" s="76"/>
      <c r="U9852" s="76"/>
      <c r="V9852" s="76"/>
      <c r="W9852" s="76"/>
      <c r="X9852" s="76"/>
    </row>
    <row r="9853" spans="1:24">
      <c r="A9853" s="54"/>
      <c r="B9853" s="54"/>
      <c r="C9853" s="80"/>
      <c r="D9853" s="477"/>
      <c r="E9853" s="477"/>
      <c r="F9853" s="81"/>
      <c r="G9853" s="477"/>
      <c r="H9853" s="477"/>
      <c r="I9853" s="83"/>
      <c r="J9853" s="80"/>
      <c r="K9853" s="84" t="s">
        <v>1502</v>
      </c>
      <c r="L9853" s="76">
        <f>SUM(M9853:X9853)</f>
        <v>0</v>
      </c>
      <c r="M9853" s="76"/>
      <c r="N9853" s="76"/>
      <c r="O9853" s="76"/>
      <c r="P9853" s="76"/>
      <c r="Q9853" s="76"/>
      <c r="R9853" s="76"/>
      <c r="S9853" s="76"/>
      <c r="T9853" s="76"/>
      <c r="U9853" s="76"/>
      <c r="V9853" s="76"/>
      <c r="W9853" s="76"/>
      <c r="X9853" s="76"/>
    </row>
    <row r="9854" spans="1:24">
      <c r="A9854" s="54"/>
      <c r="B9854" s="54"/>
      <c r="C9854" s="46" t="s">
        <v>31</v>
      </c>
      <c r="D9854" s="94" t="s">
        <v>4580</v>
      </c>
      <c r="E9854" s="94" t="s">
        <v>14892</v>
      </c>
      <c r="F9854" s="58" t="s">
        <v>14893</v>
      </c>
      <c r="G9854" s="94" t="s">
        <v>14894</v>
      </c>
      <c r="H9854" s="94" t="s">
        <v>14895</v>
      </c>
      <c r="I9854" s="74">
        <v>0</v>
      </c>
      <c r="J9854" s="46" t="s">
        <v>1508</v>
      </c>
      <c r="K9854" s="75" t="s">
        <v>1509</v>
      </c>
      <c r="L9854" s="76">
        <f>SUM(M9854:X9854)</f>
        <v>3</v>
      </c>
      <c r="M9854" s="76">
        <v>2</v>
      </c>
      <c r="N9854" s="76"/>
      <c r="O9854" s="76">
        <v>1</v>
      </c>
      <c r="P9854" s="76"/>
      <c r="Q9854" s="76"/>
      <c r="R9854" s="76"/>
      <c r="S9854" s="76"/>
      <c r="T9854" s="76"/>
      <c r="U9854" s="76"/>
      <c r="V9854" s="76"/>
      <c r="W9854" s="76"/>
      <c r="X9854" s="76"/>
    </row>
    <row r="9855" spans="1:24">
      <c r="A9855" s="54"/>
      <c r="B9855" s="54"/>
      <c r="C9855" s="54"/>
      <c r="D9855" s="476"/>
      <c r="E9855" s="476"/>
      <c r="F9855" s="77"/>
      <c r="G9855" s="476"/>
      <c r="H9855" s="476"/>
      <c r="I9855" s="79"/>
      <c r="J9855" s="54"/>
      <c r="K9855" s="75" t="s">
        <v>1501</v>
      </c>
      <c r="L9855" s="76">
        <f t="shared" ref="L9855:L9865" si="525">SUM(M9855:X9855)</f>
        <v>0</v>
      </c>
      <c r="M9855" s="76"/>
      <c r="N9855" s="76"/>
      <c r="O9855" s="76"/>
      <c r="P9855" s="76"/>
      <c r="Q9855" s="76"/>
      <c r="R9855" s="76"/>
      <c r="S9855" s="76"/>
      <c r="T9855" s="76"/>
      <c r="U9855" s="76"/>
      <c r="V9855" s="76"/>
      <c r="W9855" s="76"/>
      <c r="X9855" s="76"/>
    </row>
    <row r="9856" spans="1:24">
      <c r="A9856" s="54"/>
      <c r="B9856" s="54"/>
      <c r="C9856" s="80"/>
      <c r="D9856" s="477"/>
      <c r="E9856" s="477"/>
      <c r="F9856" s="81"/>
      <c r="G9856" s="477"/>
      <c r="H9856" s="477"/>
      <c r="I9856" s="83"/>
      <c r="J9856" s="80"/>
      <c r="K9856" s="84" t="s">
        <v>1502</v>
      </c>
      <c r="L9856" s="76">
        <f t="shared" si="525"/>
        <v>0</v>
      </c>
      <c r="M9856" s="76"/>
      <c r="N9856" s="76"/>
      <c r="O9856" s="76"/>
      <c r="P9856" s="76"/>
      <c r="Q9856" s="76"/>
      <c r="R9856" s="76"/>
      <c r="S9856" s="76"/>
      <c r="T9856" s="76"/>
      <c r="U9856" s="76"/>
      <c r="V9856" s="76"/>
      <c r="W9856" s="76"/>
      <c r="X9856" s="76"/>
    </row>
    <row r="9857" spans="1:24">
      <c r="A9857" s="54"/>
      <c r="B9857" s="54"/>
      <c r="C9857" s="46" t="s">
        <v>33</v>
      </c>
      <c r="D9857" s="94" t="s">
        <v>14896</v>
      </c>
      <c r="E9857" s="94" t="s">
        <v>14897</v>
      </c>
      <c r="F9857" s="58" t="s">
        <v>14898</v>
      </c>
      <c r="G9857" s="94" t="s">
        <v>14899</v>
      </c>
      <c r="H9857" s="94"/>
      <c r="I9857" s="74">
        <v>0</v>
      </c>
      <c r="J9857" s="46" t="s">
        <v>1508</v>
      </c>
      <c r="K9857" s="75" t="s">
        <v>1509</v>
      </c>
      <c r="L9857" s="76">
        <f t="shared" si="525"/>
        <v>0</v>
      </c>
      <c r="M9857" s="76"/>
      <c r="N9857" s="76"/>
      <c r="O9857" s="76"/>
      <c r="P9857" s="76"/>
      <c r="Q9857" s="76"/>
      <c r="R9857" s="76"/>
      <c r="S9857" s="76"/>
      <c r="T9857" s="76"/>
      <c r="U9857" s="76"/>
      <c r="V9857" s="76"/>
      <c r="W9857" s="76"/>
      <c r="X9857" s="76"/>
    </row>
    <row r="9858" spans="1:24">
      <c r="A9858" s="54"/>
      <c r="B9858" s="54"/>
      <c r="C9858" s="54"/>
      <c r="D9858" s="476"/>
      <c r="E9858" s="476"/>
      <c r="F9858" s="77"/>
      <c r="G9858" s="476"/>
      <c r="H9858" s="476"/>
      <c r="I9858" s="79"/>
      <c r="J9858" s="54"/>
      <c r="K9858" s="75" t="s">
        <v>1501</v>
      </c>
      <c r="L9858" s="76">
        <f t="shared" si="525"/>
        <v>0</v>
      </c>
      <c r="M9858" s="76"/>
      <c r="N9858" s="76"/>
      <c r="O9858" s="76"/>
      <c r="P9858" s="76"/>
      <c r="Q9858" s="76"/>
      <c r="R9858" s="76"/>
      <c r="S9858" s="76"/>
      <c r="T9858" s="76"/>
      <c r="U9858" s="76"/>
      <c r="V9858" s="76"/>
      <c r="W9858" s="76"/>
      <c r="X9858" s="76"/>
    </row>
    <row r="9859" spans="1:24">
      <c r="A9859" s="54"/>
      <c r="B9859" s="54"/>
      <c r="C9859" s="80"/>
      <c r="D9859" s="477"/>
      <c r="E9859" s="477"/>
      <c r="F9859" s="81"/>
      <c r="G9859" s="477"/>
      <c r="H9859" s="477"/>
      <c r="I9859" s="83"/>
      <c r="J9859" s="80"/>
      <c r="K9859" s="84" t="s">
        <v>1502</v>
      </c>
      <c r="L9859" s="76">
        <f t="shared" si="525"/>
        <v>2</v>
      </c>
      <c r="M9859" s="76"/>
      <c r="N9859" s="76"/>
      <c r="O9859" s="76">
        <v>2</v>
      </c>
      <c r="P9859" s="76"/>
      <c r="Q9859" s="76"/>
      <c r="R9859" s="76"/>
      <c r="S9859" s="76"/>
      <c r="T9859" s="76"/>
      <c r="U9859" s="76"/>
      <c r="V9859" s="76"/>
      <c r="W9859" s="76"/>
      <c r="X9859" s="76"/>
    </row>
    <row r="9860" spans="1:24">
      <c r="A9860" s="54"/>
      <c r="B9860" s="54"/>
      <c r="C9860" s="46" t="s">
        <v>33</v>
      </c>
      <c r="D9860" s="94" t="s">
        <v>14900</v>
      </c>
      <c r="E9860" s="94" t="s">
        <v>14901</v>
      </c>
      <c r="F9860" s="58" t="s">
        <v>14902</v>
      </c>
      <c r="G9860" s="94" t="s">
        <v>14903</v>
      </c>
      <c r="H9860" s="94" t="s">
        <v>14904</v>
      </c>
      <c r="I9860" s="74">
        <v>18</v>
      </c>
      <c r="J9860" s="46" t="s">
        <v>1508</v>
      </c>
      <c r="K9860" s="75" t="s">
        <v>1509</v>
      </c>
      <c r="L9860" s="76">
        <f t="shared" si="525"/>
        <v>0</v>
      </c>
      <c r="M9860" s="76"/>
      <c r="N9860" s="76"/>
      <c r="O9860" s="76"/>
      <c r="P9860" s="76"/>
      <c r="Q9860" s="76"/>
      <c r="R9860" s="76"/>
      <c r="S9860" s="76"/>
      <c r="T9860" s="76"/>
      <c r="U9860" s="76"/>
      <c r="V9860" s="76"/>
      <c r="W9860" s="76"/>
      <c r="X9860" s="76"/>
    </row>
    <row r="9861" spans="1:24">
      <c r="A9861" s="54"/>
      <c r="B9861" s="54"/>
      <c r="C9861" s="54"/>
      <c r="D9861" s="476"/>
      <c r="E9861" s="476"/>
      <c r="F9861" s="77"/>
      <c r="G9861" s="476"/>
      <c r="H9861" s="476"/>
      <c r="I9861" s="79"/>
      <c r="J9861" s="54"/>
      <c r="K9861" s="75" t="s">
        <v>1501</v>
      </c>
      <c r="L9861" s="76">
        <f t="shared" si="525"/>
        <v>0</v>
      </c>
      <c r="M9861" s="76"/>
      <c r="N9861" s="76"/>
      <c r="O9861" s="76"/>
      <c r="P9861" s="76"/>
      <c r="Q9861" s="76"/>
      <c r="R9861" s="76"/>
      <c r="S9861" s="76"/>
      <c r="T9861" s="76"/>
      <c r="U9861" s="76"/>
      <c r="V9861" s="76"/>
      <c r="W9861" s="76"/>
      <c r="X9861" s="76"/>
    </row>
    <row r="9862" spans="1:24">
      <c r="A9862" s="54"/>
      <c r="B9862" s="54"/>
      <c r="C9862" s="80"/>
      <c r="D9862" s="477"/>
      <c r="E9862" s="477"/>
      <c r="F9862" s="81"/>
      <c r="G9862" s="477"/>
      <c r="H9862" s="477"/>
      <c r="I9862" s="83"/>
      <c r="J9862" s="80"/>
      <c r="K9862" s="84" t="s">
        <v>1502</v>
      </c>
      <c r="L9862" s="76">
        <f t="shared" si="525"/>
        <v>2</v>
      </c>
      <c r="M9862" s="76"/>
      <c r="N9862" s="76"/>
      <c r="O9862" s="76">
        <v>2</v>
      </c>
      <c r="P9862" s="76"/>
      <c r="Q9862" s="76"/>
      <c r="R9862" s="76"/>
      <c r="S9862" s="76"/>
      <c r="T9862" s="76"/>
      <c r="U9862" s="76"/>
      <c r="V9862" s="76"/>
      <c r="W9862" s="76"/>
      <c r="X9862" s="76"/>
    </row>
    <row r="9863" spans="1:24">
      <c r="A9863" s="54"/>
      <c r="B9863" s="54"/>
      <c r="C9863" s="46" t="s">
        <v>33</v>
      </c>
      <c r="D9863" s="94" t="s">
        <v>14905</v>
      </c>
      <c r="E9863" s="94" t="s">
        <v>14906</v>
      </c>
      <c r="F9863" s="58" t="s">
        <v>14907</v>
      </c>
      <c r="G9863" s="94" t="s">
        <v>14908</v>
      </c>
      <c r="H9863" s="94" t="s">
        <v>14909</v>
      </c>
      <c r="I9863" s="74">
        <v>0</v>
      </c>
      <c r="J9863" s="46" t="s">
        <v>1508</v>
      </c>
      <c r="K9863" s="75" t="s">
        <v>1509</v>
      </c>
      <c r="L9863" s="76">
        <f t="shared" si="525"/>
        <v>0</v>
      </c>
      <c r="M9863" s="76"/>
      <c r="N9863" s="76"/>
      <c r="O9863" s="76"/>
      <c r="P9863" s="76"/>
      <c r="Q9863" s="76"/>
      <c r="R9863" s="76"/>
      <c r="S9863" s="76"/>
      <c r="T9863" s="76"/>
      <c r="U9863" s="76"/>
      <c r="V9863" s="76"/>
      <c r="W9863" s="76"/>
      <c r="X9863" s="76"/>
    </row>
    <row r="9864" spans="1:24">
      <c r="A9864" s="54"/>
      <c r="B9864" s="54"/>
      <c r="C9864" s="54"/>
      <c r="D9864" s="476"/>
      <c r="E9864" s="476"/>
      <c r="F9864" s="77"/>
      <c r="G9864" s="476"/>
      <c r="H9864" s="476"/>
      <c r="I9864" s="79"/>
      <c r="J9864" s="54"/>
      <c r="K9864" s="75" t="s">
        <v>1501</v>
      </c>
      <c r="L9864" s="76">
        <f t="shared" si="525"/>
        <v>0</v>
      </c>
      <c r="M9864" s="76"/>
      <c r="N9864" s="76"/>
      <c r="O9864" s="76"/>
      <c r="P9864" s="76"/>
      <c r="Q9864" s="76"/>
      <c r="R9864" s="76"/>
      <c r="S9864" s="76"/>
      <c r="T9864" s="76"/>
      <c r="U9864" s="76"/>
      <c r="V9864" s="76"/>
      <c r="W9864" s="76"/>
      <c r="X9864" s="76"/>
    </row>
    <row r="9865" spans="1:24">
      <c r="A9865" s="54"/>
      <c r="B9865" s="54"/>
      <c r="C9865" s="80"/>
      <c r="D9865" s="477"/>
      <c r="E9865" s="477"/>
      <c r="F9865" s="81"/>
      <c r="G9865" s="477"/>
      <c r="H9865" s="477"/>
      <c r="I9865" s="83"/>
      <c r="J9865" s="80"/>
      <c r="K9865" s="84" t="s">
        <v>1502</v>
      </c>
      <c r="L9865" s="76">
        <f t="shared" si="525"/>
        <v>2</v>
      </c>
      <c r="M9865" s="76"/>
      <c r="N9865" s="76"/>
      <c r="O9865" s="76">
        <v>2</v>
      </c>
      <c r="P9865" s="76"/>
      <c r="Q9865" s="76"/>
      <c r="R9865" s="76"/>
      <c r="S9865" s="76"/>
      <c r="T9865" s="76"/>
      <c r="U9865" s="76"/>
      <c r="V9865" s="76"/>
      <c r="W9865" s="76"/>
      <c r="X9865" s="76"/>
    </row>
    <row r="9866" spans="1:24">
      <c r="A9866" s="54"/>
      <c r="B9866" s="54"/>
      <c r="C9866" s="46" t="s">
        <v>33</v>
      </c>
      <c r="D9866" s="94" t="s">
        <v>14910</v>
      </c>
      <c r="E9866" s="94" t="s">
        <v>14911</v>
      </c>
      <c r="F9866" s="58" t="s">
        <v>14729</v>
      </c>
      <c r="G9866" s="94" t="s">
        <v>14912</v>
      </c>
      <c r="H9866" s="94" t="s">
        <v>14913</v>
      </c>
      <c r="I9866" s="74">
        <v>0</v>
      </c>
      <c r="J9866" s="46" t="s">
        <v>1508</v>
      </c>
      <c r="K9866" s="75" t="s">
        <v>1509</v>
      </c>
      <c r="L9866" s="76">
        <f>SUM(M9866:X9866)</f>
        <v>0</v>
      </c>
      <c r="M9866" s="76"/>
      <c r="N9866" s="76"/>
      <c r="O9866" s="76"/>
      <c r="P9866" s="76"/>
      <c r="Q9866" s="76"/>
      <c r="R9866" s="76"/>
      <c r="S9866" s="76"/>
      <c r="T9866" s="76"/>
      <c r="U9866" s="76"/>
      <c r="V9866" s="76"/>
      <c r="W9866" s="76"/>
      <c r="X9866" s="76"/>
    </row>
    <row r="9867" spans="1:24">
      <c r="A9867" s="54"/>
      <c r="B9867" s="54"/>
      <c r="C9867" s="54"/>
      <c r="D9867" s="476"/>
      <c r="E9867" s="476"/>
      <c r="F9867" s="77"/>
      <c r="G9867" s="476"/>
      <c r="H9867" s="476"/>
      <c r="I9867" s="79"/>
      <c r="J9867" s="54"/>
      <c r="K9867" s="75" t="s">
        <v>1501</v>
      </c>
      <c r="L9867" s="76">
        <f>SUM(M9867:X9867)</f>
        <v>0</v>
      </c>
      <c r="M9867" s="76"/>
      <c r="N9867" s="76"/>
      <c r="O9867" s="76"/>
      <c r="P9867" s="76"/>
      <c r="Q9867" s="76"/>
      <c r="R9867" s="76"/>
      <c r="S9867" s="76"/>
      <c r="T9867" s="76"/>
      <c r="U9867" s="76"/>
      <c r="V9867" s="76"/>
      <c r="W9867" s="76"/>
      <c r="X9867" s="76"/>
    </row>
    <row r="9868" spans="1:24">
      <c r="A9868" s="54"/>
      <c r="B9868" s="54"/>
      <c r="C9868" s="80"/>
      <c r="D9868" s="477"/>
      <c r="E9868" s="477"/>
      <c r="F9868" s="81"/>
      <c r="G9868" s="477"/>
      <c r="H9868" s="477"/>
      <c r="I9868" s="83"/>
      <c r="J9868" s="80"/>
      <c r="K9868" s="84" t="s">
        <v>1502</v>
      </c>
      <c r="L9868" s="76">
        <f>SUM(M9868:X9868)</f>
        <v>2</v>
      </c>
      <c r="M9868" s="76"/>
      <c r="N9868" s="76"/>
      <c r="O9868" s="76">
        <v>2</v>
      </c>
      <c r="P9868" s="76"/>
      <c r="Q9868" s="76"/>
      <c r="R9868" s="76"/>
      <c r="S9868" s="76"/>
      <c r="T9868" s="76"/>
      <c r="U9868" s="76"/>
      <c r="V9868" s="76"/>
      <c r="W9868" s="76"/>
      <c r="X9868" s="76"/>
    </row>
    <row r="9869" spans="1:24">
      <c r="A9869" s="54"/>
      <c r="B9869" s="54"/>
      <c r="C9869" s="46" t="s">
        <v>33</v>
      </c>
      <c r="D9869" s="94" t="s">
        <v>14914</v>
      </c>
      <c r="E9869" s="94" t="s">
        <v>14915</v>
      </c>
      <c r="F9869" s="58" t="s">
        <v>14916</v>
      </c>
      <c r="G9869" s="94" t="s">
        <v>14917</v>
      </c>
      <c r="H9869" s="94" t="s">
        <v>14918</v>
      </c>
      <c r="I9869" s="74">
        <v>790</v>
      </c>
      <c r="J9869" s="46" t="s">
        <v>1508</v>
      </c>
      <c r="K9869" s="75" t="s">
        <v>1509</v>
      </c>
      <c r="L9869" s="76">
        <f>SUM(M9869:X9869)</f>
        <v>0</v>
      </c>
      <c r="M9869" s="76"/>
      <c r="N9869" s="76"/>
      <c r="O9869" s="76"/>
      <c r="P9869" s="76"/>
      <c r="Q9869" s="76"/>
      <c r="R9869" s="76"/>
      <c r="S9869" s="76"/>
      <c r="T9869" s="76"/>
      <c r="U9869" s="76"/>
      <c r="V9869" s="76"/>
      <c r="W9869" s="76"/>
      <c r="X9869" s="76"/>
    </row>
    <row r="9870" spans="1:24">
      <c r="A9870" s="54"/>
      <c r="B9870" s="54"/>
      <c r="C9870" s="54"/>
      <c r="D9870" s="476"/>
      <c r="E9870" s="476"/>
      <c r="F9870" s="77"/>
      <c r="G9870" s="476"/>
      <c r="H9870" s="476"/>
      <c r="I9870" s="79"/>
      <c r="J9870" s="54"/>
      <c r="K9870" s="75" t="s">
        <v>1501</v>
      </c>
      <c r="L9870" s="76">
        <f t="shared" ref="L9870:L9877" si="526">SUM(M9870:X9870)</f>
        <v>0</v>
      </c>
      <c r="M9870" s="76"/>
      <c r="N9870" s="76"/>
      <c r="O9870" s="76"/>
      <c r="P9870" s="76"/>
      <c r="Q9870" s="76"/>
      <c r="R9870" s="76"/>
      <c r="S9870" s="76"/>
      <c r="T9870" s="76"/>
      <c r="U9870" s="76"/>
      <c r="V9870" s="76"/>
      <c r="W9870" s="76"/>
      <c r="X9870" s="76"/>
    </row>
    <row r="9871" spans="1:24">
      <c r="A9871" s="54"/>
      <c r="B9871" s="54"/>
      <c r="C9871" s="80"/>
      <c r="D9871" s="477"/>
      <c r="E9871" s="477"/>
      <c r="F9871" s="81"/>
      <c r="G9871" s="477"/>
      <c r="H9871" s="477"/>
      <c r="I9871" s="83"/>
      <c r="J9871" s="80"/>
      <c r="K9871" s="84" t="s">
        <v>1502</v>
      </c>
      <c r="L9871" s="76">
        <f t="shared" si="526"/>
        <v>2</v>
      </c>
      <c r="M9871" s="76"/>
      <c r="N9871" s="76"/>
      <c r="O9871" s="76">
        <v>2</v>
      </c>
      <c r="P9871" s="76"/>
      <c r="Q9871" s="76"/>
      <c r="R9871" s="76"/>
      <c r="S9871" s="76"/>
      <c r="T9871" s="76"/>
      <c r="U9871" s="76"/>
      <c r="V9871" s="76"/>
      <c r="W9871" s="76"/>
      <c r="X9871" s="76"/>
    </row>
    <row r="9872" spans="1:24">
      <c r="A9872" s="54"/>
      <c r="B9872" s="54"/>
      <c r="C9872" s="46" t="s">
        <v>33</v>
      </c>
      <c r="D9872" s="94" t="s">
        <v>14919</v>
      </c>
      <c r="E9872" s="94" t="s">
        <v>14920</v>
      </c>
      <c r="F9872" s="58" t="s">
        <v>12878</v>
      </c>
      <c r="G9872" s="94" t="s">
        <v>14921</v>
      </c>
      <c r="H9872" s="94"/>
      <c r="I9872" s="74">
        <v>0</v>
      </c>
      <c r="J9872" s="46" t="s">
        <v>1508</v>
      </c>
      <c r="K9872" s="75" t="s">
        <v>1509</v>
      </c>
      <c r="L9872" s="76">
        <f t="shared" si="526"/>
        <v>0</v>
      </c>
      <c r="M9872" s="76"/>
      <c r="N9872" s="76"/>
      <c r="O9872" s="76"/>
      <c r="P9872" s="76"/>
      <c r="Q9872" s="76"/>
      <c r="R9872" s="76"/>
      <c r="S9872" s="76"/>
      <c r="T9872" s="76"/>
      <c r="U9872" s="76"/>
      <c r="V9872" s="76"/>
      <c r="W9872" s="76"/>
      <c r="X9872" s="76"/>
    </row>
    <row r="9873" spans="1:24">
      <c r="A9873" s="54"/>
      <c r="B9873" s="54"/>
      <c r="C9873" s="54"/>
      <c r="D9873" s="476"/>
      <c r="E9873" s="476"/>
      <c r="F9873" s="77"/>
      <c r="G9873" s="476"/>
      <c r="H9873" s="476"/>
      <c r="I9873" s="79"/>
      <c r="J9873" s="54"/>
      <c r="K9873" s="75" t="s">
        <v>1501</v>
      </c>
      <c r="L9873" s="76">
        <f t="shared" si="526"/>
        <v>0</v>
      </c>
      <c r="M9873" s="76"/>
      <c r="N9873" s="76"/>
      <c r="O9873" s="76"/>
      <c r="P9873" s="76"/>
      <c r="Q9873" s="76"/>
      <c r="R9873" s="76"/>
      <c r="S9873" s="76"/>
      <c r="T9873" s="76"/>
      <c r="U9873" s="76"/>
      <c r="V9873" s="76"/>
      <c r="W9873" s="76"/>
      <c r="X9873" s="76"/>
    </row>
    <row r="9874" spans="1:24">
      <c r="A9874" s="54"/>
      <c r="B9874" s="54"/>
      <c r="C9874" s="80"/>
      <c r="D9874" s="477"/>
      <c r="E9874" s="477"/>
      <c r="F9874" s="81"/>
      <c r="G9874" s="477"/>
      <c r="H9874" s="477"/>
      <c r="I9874" s="83"/>
      <c r="J9874" s="80"/>
      <c r="K9874" s="84" t="s">
        <v>1502</v>
      </c>
      <c r="L9874" s="76">
        <f t="shared" si="526"/>
        <v>2</v>
      </c>
      <c r="M9874" s="76"/>
      <c r="N9874" s="76"/>
      <c r="O9874" s="76">
        <v>2</v>
      </c>
      <c r="P9874" s="76"/>
      <c r="Q9874" s="76"/>
      <c r="R9874" s="76"/>
      <c r="S9874" s="76"/>
      <c r="T9874" s="76"/>
      <c r="U9874" s="76"/>
      <c r="V9874" s="76"/>
      <c r="W9874" s="76"/>
      <c r="X9874" s="76"/>
    </row>
    <row r="9875" spans="1:24">
      <c r="A9875" s="54"/>
      <c r="B9875" s="54"/>
      <c r="C9875" s="46" t="s">
        <v>33</v>
      </c>
      <c r="D9875" s="94" t="s">
        <v>14922</v>
      </c>
      <c r="E9875" s="94" t="s">
        <v>14923</v>
      </c>
      <c r="F9875" s="58" t="s">
        <v>14924</v>
      </c>
      <c r="G9875" s="94" t="s">
        <v>14925</v>
      </c>
      <c r="H9875" s="94" t="s">
        <v>14926</v>
      </c>
      <c r="I9875" s="74">
        <v>61</v>
      </c>
      <c r="J9875" s="46" t="s">
        <v>1508</v>
      </c>
      <c r="K9875" s="75" t="s">
        <v>1509</v>
      </c>
      <c r="L9875" s="76">
        <f t="shared" si="526"/>
        <v>0</v>
      </c>
      <c r="M9875" s="76"/>
      <c r="N9875" s="76"/>
      <c r="O9875" s="76"/>
      <c r="P9875" s="76"/>
      <c r="Q9875" s="76"/>
      <c r="R9875" s="76"/>
      <c r="S9875" s="76"/>
      <c r="T9875" s="76"/>
      <c r="U9875" s="76"/>
      <c r="V9875" s="76"/>
      <c r="W9875" s="76"/>
      <c r="X9875" s="76"/>
    </row>
    <row r="9876" spans="1:24">
      <c r="A9876" s="54"/>
      <c r="B9876" s="54"/>
      <c r="C9876" s="54"/>
      <c r="D9876" s="476"/>
      <c r="E9876" s="476"/>
      <c r="F9876" s="77"/>
      <c r="G9876" s="476"/>
      <c r="H9876" s="476"/>
      <c r="I9876" s="79"/>
      <c r="J9876" s="54"/>
      <c r="K9876" s="75" t="s">
        <v>1501</v>
      </c>
      <c r="L9876" s="76">
        <f t="shared" si="526"/>
        <v>0</v>
      </c>
      <c r="M9876" s="76"/>
      <c r="N9876" s="76"/>
      <c r="O9876" s="76"/>
      <c r="P9876" s="76"/>
      <c r="Q9876" s="76"/>
      <c r="R9876" s="76"/>
      <c r="S9876" s="76"/>
      <c r="T9876" s="76"/>
      <c r="U9876" s="76"/>
      <c r="V9876" s="76"/>
      <c r="W9876" s="76"/>
      <c r="X9876" s="76"/>
    </row>
    <row r="9877" spans="1:24">
      <c r="A9877" s="54"/>
      <c r="B9877" s="54"/>
      <c r="C9877" s="80"/>
      <c r="D9877" s="477"/>
      <c r="E9877" s="477"/>
      <c r="F9877" s="81"/>
      <c r="G9877" s="477"/>
      <c r="H9877" s="477"/>
      <c r="I9877" s="83"/>
      <c r="J9877" s="80"/>
      <c r="K9877" s="84" t="s">
        <v>1502</v>
      </c>
      <c r="L9877" s="76">
        <f t="shared" si="526"/>
        <v>2</v>
      </c>
      <c r="M9877" s="76"/>
      <c r="N9877" s="76"/>
      <c r="O9877" s="76">
        <v>2</v>
      </c>
      <c r="P9877" s="76"/>
      <c r="Q9877" s="76"/>
      <c r="R9877" s="76"/>
      <c r="S9877" s="76"/>
      <c r="T9877" s="76"/>
      <c r="U9877" s="76"/>
      <c r="V9877" s="76"/>
      <c r="W9877" s="76"/>
      <c r="X9877" s="76"/>
    </row>
    <row r="9878" spans="1:24">
      <c r="A9878" s="54"/>
      <c r="B9878" s="54"/>
      <c r="C9878" s="46" t="s">
        <v>33</v>
      </c>
      <c r="D9878" s="94" t="s">
        <v>14927</v>
      </c>
      <c r="E9878" s="94" t="s">
        <v>14928</v>
      </c>
      <c r="F9878" s="58" t="s">
        <v>14929</v>
      </c>
      <c r="G9878" s="94" t="s">
        <v>14930</v>
      </c>
      <c r="H9878" s="94" t="s">
        <v>14931</v>
      </c>
      <c r="I9878" s="74">
        <v>0</v>
      </c>
      <c r="J9878" s="46" t="s">
        <v>1508</v>
      </c>
      <c r="K9878" s="75" t="s">
        <v>1509</v>
      </c>
      <c r="L9878" s="76">
        <f>SUM(M9878:X9878)</f>
        <v>0</v>
      </c>
      <c r="M9878" s="76"/>
      <c r="N9878" s="76"/>
      <c r="O9878" s="76"/>
      <c r="P9878" s="76"/>
      <c r="Q9878" s="76"/>
      <c r="R9878" s="76"/>
      <c r="S9878" s="76"/>
      <c r="T9878" s="76"/>
      <c r="U9878" s="76"/>
      <c r="V9878" s="76"/>
      <c r="W9878" s="76"/>
      <c r="X9878" s="76"/>
    </row>
    <row r="9879" spans="1:24">
      <c r="A9879" s="54"/>
      <c r="B9879" s="54"/>
      <c r="C9879" s="54"/>
      <c r="D9879" s="476"/>
      <c r="E9879" s="476"/>
      <c r="F9879" s="77"/>
      <c r="G9879" s="476"/>
      <c r="H9879" s="476"/>
      <c r="I9879" s="79"/>
      <c r="J9879" s="54"/>
      <c r="K9879" s="75" t="s">
        <v>1501</v>
      </c>
      <c r="L9879" s="76">
        <f>SUM(M9879:X9879)</f>
        <v>0</v>
      </c>
      <c r="M9879" s="76"/>
      <c r="N9879" s="76"/>
      <c r="O9879" s="76"/>
      <c r="P9879" s="76"/>
      <c r="Q9879" s="76"/>
      <c r="R9879" s="76"/>
      <c r="S9879" s="76"/>
      <c r="T9879" s="76"/>
      <c r="U9879" s="76"/>
      <c r="V9879" s="76"/>
      <c r="W9879" s="76"/>
      <c r="X9879" s="76"/>
    </row>
    <row r="9880" spans="1:24">
      <c r="A9880" s="54"/>
      <c r="B9880" s="54"/>
      <c r="C9880" s="80"/>
      <c r="D9880" s="477"/>
      <c r="E9880" s="477"/>
      <c r="F9880" s="81"/>
      <c r="G9880" s="477"/>
      <c r="H9880" s="477"/>
      <c r="I9880" s="83"/>
      <c r="J9880" s="80"/>
      <c r="K9880" s="84" t="s">
        <v>1502</v>
      </c>
      <c r="L9880" s="76">
        <f>SUM(M9880:X9880)</f>
        <v>2</v>
      </c>
      <c r="M9880" s="76"/>
      <c r="N9880" s="76"/>
      <c r="O9880" s="76">
        <v>2</v>
      </c>
      <c r="P9880" s="76"/>
      <c r="Q9880" s="76"/>
      <c r="R9880" s="76"/>
      <c r="S9880" s="76"/>
      <c r="T9880" s="76"/>
      <c r="U9880" s="76"/>
      <c r="V9880" s="76"/>
      <c r="W9880" s="76"/>
      <c r="X9880" s="76"/>
    </row>
    <row r="9881" spans="1:24">
      <c r="A9881" s="54"/>
      <c r="B9881" s="54"/>
      <c r="C9881" s="46" t="s">
        <v>33</v>
      </c>
      <c r="D9881" s="94" t="s">
        <v>14932</v>
      </c>
      <c r="E9881" s="94" t="s">
        <v>14933</v>
      </c>
      <c r="F9881" s="58" t="s">
        <v>14934</v>
      </c>
      <c r="G9881" s="94" t="s">
        <v>14935</v>
      </c>
      <c r="H9881" s="94"/>
      <c r="I9881" s="74">
        <v>11</v>
      </c>
      <c r="J9881" s="46" t="s">
        <v>1508</v>
      </c>
      <c r="K9881" s="75" t="s">
        <v>1509</v>
      </c>
      <c r="L9881" s="76">
        <f>SUM(M9881:X9881)</f>
        <v>0</v>
      </c>
      <c r="M9881" s="76"/>
      <c r="N9881" s="76"/>
      <c r="O9881" s="76"/>
      <c r="P9881" s="76"/>
      <c r="Q9881" s="76"/>
      <c r="R9881" s="76"/>
      <c r="S9881" s="76"/>
      <c r="T9881" s="76"/>
      <c r="U9881" s="76"/>
      <c r="V9881" s="76"/>
      <c r="W9881" s="76"/>
      <c r="X9881" s="76"/>
    </row>
    <row r="9882" spans="1:24">
      <c r="A9882" s="54"/>
      <c r="B9882" s="54"/>
      <c r="C9882" s="54"/>
      <c r="D9882" s="476"/>
      <c r="E9882" s="476"/>
      <c r="F9882" s="77"/>
      <c r="G9882" s="476"/>
      <c r="H9882" s="476"/>
      <c r="I9882" s="79"/>
      <c r="J9882" s="54"/>
      <c r="K9882" s="75" t="s">
        <v>1501</v>
      </c>
      <c r="L9882" s="76">
        <f t="shared" ref="L9882:L9898" si="527">SUM(M9882:X9882)</f>
        <v>0</v>
      </c>
      <c r="M9882" s="76"/>
      <c r="N9882" s="76"/>
      <c r="O9882" s="76"/>
      <c r="P9882" s="76"/>
      <c r="Q9882" s="76"/>
      <c r="R9882" s="76"/>
      <c r="S9882" s="76"/>
      <c r="T9882" s="76"/>
      <c r="U9882" s="76"/>
      <c r="V9882" s="76"/>
      <c r="W9882" s="76"/>
      <c r="X9882" s="76"/>
    </row>
    <row r="9883" spans="1:24">
      <c r="A9883" s="54"/>
      <c r="B9883" s="54"/>
      <c r="C9883" s="80"/>
      <c r="D9883" s="477"/>
      <c r="E9883" s="477"/>
      <c r="F9883" s="81"/>
      <c r="G9883" s="477"/>
      <c r="H9883" s="477"/>
      <c r="I9883" s="83"/>
      <c r="J9883" s="80"/>
      <c r="K9883" s="84" t="s">
        <v>1502</v>
      </c>
      <c r="L9883" s="76">
        <f t="shared" si="527"/>
        <v>2</v>
      </c>
      <c r="M9883" s="76"/>
      <c r="N9883" s="76"/>
      <c r="O9883" s="76">
        <v>2</v>
      </c>
      <c r="P9883" s="76"/>
      <c r="Q9883" s="76"/>
      <c r="R9883" s="76"/>
      <c r="S9883" s="76"/>
      <c r="T9883" s="76"/>
      <c r="U9883" s="76"/>
      <c r="V9883" s="76"/>
      <c r="W9883" s="76"/>
      <c r="X9883" s="76"/>
    </row>
    <row r="9884" spans="1:24">
      <c r="A9884" s="54"/>
      <c r="B9884" s="54"/>
      <c r="C9884" s="46" t="s">
        <v>33</v>
      </c>
      <c r="D9884" s="94" t="s">
        <v>14936</v>
      </c>
      <c r="E9884" s="94" t="s">
        <v>14937</v>
      </c>
      <c r="F9884" s="58" t="s">
        <v>14938</v>
      </c>
      <c r="G9884" s="94" t="s">
        <v>14939</v>
      </c>
      <c r="H9884" s="94"/>
      <c r="I9884" s="74">
        <v>12020</v>
      </c>
      <c r="J9884" s="46" t="s">
        <v>1508</v>
      </c>
      <c r="K9884" s="75" t="s">
        <v>1509</v>
      </c>
      <c r="L9884" s="76">
        <f t="shared" si="527"/>
        <v>0</v>
      </c>
      <c r="M9884" s="76"/>
      <c r="N9884" s="76"/>
      <c r="O9884" s="76"/>
      <c r="P9884" s="76"/>
      <c r="Q9884" s="76"/>
      <c r="R9884" s="76"/>
      <c r="S9884" s="76"/>
      <c r="T9884" s="76"/>
      <c r="U9884" s="76"/>
      <c r="V9884" s="76"/>
      <c r="W9884" s="76"/>
      <c r="X9884" s="76"/>
    </row>
    <row r="9885" spans="1:24">
      <c r="A9885" s="54"/>
      <c r="B9885" s="54"/>
      <c r="C9885" s="54"/>
      <c r="D9885" s="476"/>
      <c r="E9885" s="476"/>
      <c r="F9885" s="77"/>
      <c r="G9885" s="476"/>
      <c r="H9885" s="476"/>
      <c r="I9885" s="79"/>
      <c r="J9885" s="54"/>
      <c r="K9885" s="75" t="s">
        <v>1501</v>
      </c>
      <c r="L9885" s="76">
        <f t="shared" si="527"/>
        <v>0</v>
      </c>
      <c r="M9885" s="76"/>
      <c r="N9885" s="76"/>
      <c r="O9885" s="76"/>
      <c r="P9885" s="76"/>
      <c r="Q9885" s="76"/>
      <c r="R9885" s="76"/>
      <c r="S9885" s="76"/>
      <c r="T9885" s="76"/>
      <c r="U9885" s="76"/>
      <c r="V9885" s="76"/>
      <c r="W9885" s="76"/>
      <c r="X9885" s="76"/>
    </row>
    <row r="9886" spans="1:24">
      <c r="A9886" s="54"/>
      <c r="B9886" s="54"/>
      <c r="C9886" s="80"/>
      <c r="D9886" s="477"/>
      <c r="E9886" s="477"/>
      <c r="F9886" s="81"/>
      <c r="G9886" s="477"/>
      <c r="H9886" s="477"/>
      <c r="I9886" s="83"/>
      <c r="J9886" s="80"/>
      <c r="K9886" s="84" t="s">
        <v>1502</v>
      </c>
      <c r="L9886" s="76">
        <f t="shared" si="527"/>
        <v>4</v>
      </c>
      <c r="M9886" s="76"/>
      <c r="N9886" s="76"/>
      <c r="O9886" s="76">
        <v>4</v>
      </c>
      <c r="P9886" s="76"/>
      <c r="Q9886" s="76"/>
      <c r="R9886" s="76"/>
      <c r="S9886" s="76"/>
      <c r="T9886" s="76"/>
      <c r="U9886" s="76"/>
      <c r="V9886" s="76"/>
      <c r="W9886" s="76"/>
      <c r="X9886" s="76"/>
    </row>
    <row r="9887" spans="1:24">
      <c r="A9887" s="54"/>
      <c r="B9887" s="54"/>
      <c r="C9887" s="46" t="s">
        <v>33</v>
      </c>
      <c r="D9887" s="94" t="s">
        <v>14940</v>
      </c>
      <c r="E9887" s="94" t="s">
        <v>14941</v>
      </c>
      <c r="F9887" s="58" t="s">
        <v>14942</v>
      </c>
      <c r="G9887" s="94" t="s">
        <v>14943</v>
      </c>
      <c r="H9887" s="94" t="s">
        <v>14944</v>
      </c>
      <c r="I9887" s="74">
        <v>11</v>
      </c>
      <c r="J9887" s="46" t="s">
        <v>1508</v>
      </c>
      <c r="K9887" s="75" t="s">
        <v>1509</v>
      </c>
      <c r="L9887" s="76">
        <f t="shared" si="527"/>
        <v>0</v>
      </c>
      <c r="M9887" s="76"/>
      <c r="N9887" s="76"/>
      <c r="O9887" s="76"/>
      <c r="P9887" s="76"/>
      <c r="Q9887" s="76"/>
      <c r="R9887" s="76"/>
      <c r="S9887" s="76"/>
      <c r="T9887" s="76"/>
      <c r="U9887" s="76"/>
      <c r="V9887" s="76"/>
      <c r="W9887" s="76"/>
      <c r="X9887" s="76"/>
    </row>
    <row r="9888" spans="1:24">
      <c r="A9888" s="54"/>
      <c r="B9888" s="54"/>
      <c r="C9888" s="54"/>
      <c r="D9888" s="476"/>
      <c r="E9888" s="476"/>
      <c r="F9888" s="77"/>
      <c r="G9888" s="476"/>
      <c r="H9888" s="476"/>
      <c r="I9888" s="79"/>
      <c r="J9888" s="54"/>
      <c r="K9888" s="75" t="s">
        <v>1501</v>
      </c>
      <c r="L9888" s="76">
        <f t="shared" si="527"/>
        <v>0</v>
      </c>
      <c r="M9888" s="76"/>
      <c r="N9888" s="76"/>
      <c r="O9888" s="76"/>
      <c r="P9888" s="76"/>
      <c r="Q9888" s="76"/>
      <c r="R9888" s="76"/>
      <c r="S9888" s="76"/>
      <c r="T9888" s="76"/>
      <c r="U9888" s="76"/>
      <c r="V9888" s="76"/>
      <c r="W9888" s="76"/>
      <c r="X9888" s="76"/>
    </row>
    <row r="9889" spans="1:24">
      <c r="A9889" s="54"/>
      <c r="B9889" s="54"/>
      <c r="C9889" s="80"/>
      <c r="D9889" s="477"/>
      <c r="E9889" s="477"/>
      <c r="F9889" s="81"/>
      <c r="G9889" s="477"/>
      <c r="H9889" s="477"/>
      <c r="I9889" s="83"/>
      <c r="J9889" s="80"/>
      <c r="K9889" s="84" t="s">
        <v>1502</v>
      </c>
      <c r="L9889" s="76">
        <f t="shared" si="527"/>
        <v>2</v>
      </c>
      <c r="M9889" s="76"/>
      <c r="N9889" s="76"/>
      <c r="O9889" s="76">
        <v>1</v>
      </c>
      <c r="P9889" s="76"/>
      <c r="Q9889" s="76"/>
      <c r="R9889" s="76"/>
      <c r="S9889" s="76"/>
      <c r="T9889" s="76">
        <v>1</v>
      </c>
      <c r="U9889" s="76"/>
      <c r="V9889" s="76"/>
      <c r="W9889" s="76"/>
      <c r="X9889" s="76"/>
    </row>
    <row r="9890" spans="1:24">
      <c r="A9890" s="54"/>
      <c r="B9890" s="54"/>
      <c r="C9890" s="46" t="s">
        <v>33</v>
      </c>
      <c r="D9890" s="58" t="s">
        <v>14945</v>
      </c>
      <c r="E9890" s="94" t="s">
        <v>14946</v>
      </c>
      <c r="F9890" s="46" t="s">
        <v>14947</v>
      </c>
      <c r="G9890" s="58" t="s">
        <v>14948</v>
      </c>
      <c r="H9890" s="58" t="s">
        <v>14949</v>
      </c>
      <c r="I9890" s="74">
        <v>34</v>
      </c>
      <c r="J9890" s="46" t="s">
        <v>1508</v>
      </c>
      <c r="K9890" s="75" t="s">
        <v>1509</v>
      </c>
      <c r="L9890" s="76">
        <f t="shared" si="527"/>
        <v>0</v>
      </c>
      <c r="M9890" s="76"/>
      <c r="N9890" s="76"/>
      <c r="O9890" s="76"/>
      <c r="P9890" s="76"/>
      <c r="Q9890" s="76"/>
      <c r="R9890" s="76"/>
      <c r="S9890" s="76"/>
      <c r="T9890" s="76"/>
      <c r="U9890" s="76"/>
      <c r="V9890" s="76"/>
      <c r="W9890" s="76"/>
      <c r="X9890" s="76"/>
    </row>
    <row r="9891" spans="1:24">
      <c r="A9891" s="54"/>
      <c r="B9891" s="54"/>
      <c r="C9891" s="54"/>
      <c r="D9891" s="77"/>
      <c r="E9891" s="476"/>
      <c r="F9891" s="54"/>
      <c r="G9891" s="77"/>
      <c r="H9891" s="77"/>
      <c r="I9891" s="79"/>
      <c r="J9891" s="54"/>
      <c r="K9891" s="75" t="s">
        <v>1501</v>
      </c>
      <c r="L9891" s="76">
        <f t="shared" si="527"/>
        <v>0</v>
      </c>
      <c r="M9891" s="76"/>
      <c r="N9891" s="76"/>
      <c r="O9891" s="76"/>
      <c r="P9891" s="76"/>
      <c r="Q9891" s="76"/>
      <c r="R9891" s="76"/>
      <c r="S9891" s="76"/>
      <c r="T9891" s="76"/>
      <c r="U9891" s="76"/>
      <c r="V9891" s="76"/>
      <c r="W9891" s="76"/>
      <c r="X9891" s="76"/>
    </row>
    <row r="9892" spans="1:24">
      <c r="A9892" s="54"/>
      <c r="B9892" s="54"/>
      <c r="C9892" s="80"/>
      <c r="D9892" s="81"/>
      <c r="E9892" s="477"/>
      <c r="F9892" s="80"/>
      <c r="G9892" s="81"/>
      <c r="H9892" s="81"/>
      <c r="I9892" s="83"/>
      <c r="J9892" s="80"/>
      <c r="K9892" s="84" t="s">
        <v>1502</v>
      </c>
      <c r="L9892" s="76">
        <f t="shared" si="527"/>
        <v>2</v>
      </c>
      <c r="M9892" s="76"/>
      <c r="N9892" s="76"/>
      <c r="O9892" s="76">
        <v>2</v>
      </c>
      <c r="P9892" s="76"/>
      <c r="Q9892" s="76"/>
      <c r="R9892" s="76"/>
      <c r="S9892" s="76"/>
      <c r="T9892" s="76"/>
      <c r="U9892" s="76"/>
      <c r="V9892" s="76"/>
      <c r="W9892" s="76"/>
      <c r="X9892" s="76"/>
    </row>
    <row r="9893" spans="1:24">
      <c r="A9893" s="54"/>
      <c r="B9893" s="54"/>
      <c r="C9893" s="46" t="s">
        <v>33</v>
      </c>
      <c r="D9893" s="58" t="s">
        <v>14950</v>
      </c>
      <c r="E9893" s="94" t="s">
        <v>14951</v>
      </c>
      <c r="F9893" s="46" t="s">
        <v>14952</v>
      </c>
      <c r="G9893" s="58" t="s">
        <v>14953</v>
      </c>
      <c r="H9893" s="58" t="s">
        <v>14954</v>
      </c>
      <c r="I9893" s="74">
        <v>0</v>
      </c>
      <c r="J9893" s="46" t="s">
        <v>1508</v>
      </c>
      <c r="K9893" s="75" t="s">
        <v>1509</v>
      </c>
      <c r="L9893" s="76">
        <f t="shared" si="527"/>
        <v>0</v>
      </c>
      <c r="M9893" s="76"/>
      <c r="N9893" s="76"/>
      <c r="O9893" s="76"/>
      <c r="P9893" s="76"/>
      <c r="Q9893" s="76"/>
      <c r="R9893" s="76"/>
      <c r="S9893" s="76"/>
      <c r="T9893" s="76"/>
      <c r="U9893" s="76"/>
      <c r="V9893" s="76"/>
      <c r="W9893" s="76"/>
      <c r="X9893" s="76"/>
    </row>
    <row r="9894" spans="1:24">
      <c r="A9894" s="54"/>
      <c r="B9894" s="54"/>
      <c r="C9894" s="54"/>
      <c r="D9894" s="77"/>
      <c r="E9894" s="476"/>
      <c r="F9894" s="54"/>
      <c r="G9894" s="77"/>
      <c r="H9894" s="77"/>
      <c r="I9894" s="79"/>
      <c r="J9894" s="54"/>
      <c r="K9894" s="75" t="s">
        <v>1501</v>
      </c>
      <c r="L9894" s="76">
        <f t="shared" si="527"/>
        <v>0</v>
      </c>
      <c r="M9894" s="76"/>
      <c r="N9894" s="76"/>
      <c r="O9894" s="76"/>
      <c r="P9894" s="76"/>
      <c r="Q9894" s="76"/>
      <c r="R9894" s="76"/>
      <c r="S9894" s="76"/>
      <c r="T9894" s="76"/>
      <c r="U9894" s="76"/>
      <c r="V9894" s="76"/>
      <c r="W9894" s="76"/>
      <c r="X9894" s="76"/>
    </row>
    <row r="9895" spans="1:24">
      <c r="A9895" s="54"/>
      <c r="B9895" s="54"/>
      <c r="C9895" s="80"/>
      <c r="D9895" s="81"/>
      <c r="E9895" s="477"/>
      <c r="F9895" s="80"/>
      <c r="G9895" s="81"/>
      <c r="H9895" s="81"/>
      <c r="I9895" s="83"/>
      <c r="J9895" s="80"/>
      <c r="K9895" s="84" t="s">
        <v>1502</v>
      </c>
      <c r="L9895" s="76">
        <f t="shared" si="527"/>
        <v>2</v>
      </c>
      <c r="M9895" s="76"/>
      <c r="N9895" s="76"/>
      <c r="O9895" s="76">
        <v>2</v>
      </c>
      <c r="P9895" s="76"/>
      <c r="Q9895" s="76"/>
      <c r="R9895" s="76"/>
      <c r="S9895" s="76"/>
      <c r="T9895" s="76"/>
      <c r="U9895" s="76"/>
      <c r="V9895" s="76"/>
      <c r="W9895" s="76"/>
      <c r="X9895" s="76"/>
    </row>
    <row r="9896" spans="1:24">
      <c r="A9896" s="54"/>
      <c r="B9896" s="54"/>
      <c r="C9896" s="46" t="s">
        <v>33</v>
      </c>
      <c r="D9896" s="58" t="s">
        <v>14955</v>
      </c>
      <c r="E9896" s="94" t="s">
        <v>14956</v>
      </c>
      <c r="F9896" s="46" t="s">
        <v>14957</v>
      </c>
      <c r="G9896" s="58" t="s">
        <v>14958</v>
      </c>
      <c r="H9896" s="58"/>
      <c r="I9896" s="74">
        <v>0</v>
      </c>
      <c r="J9896" s="46" t="s">
        <v>1508</v>
      </c>
      <c r="K9896" s="75" t="s">
        <v>1509</v>
      </c>
      <c r="L9896" s="76">
        <f t="shared" si="527"/>
        <v>0</v>
      </c>
      <c r="M9896" s="76"/>
      <c r="N9896" s="76"/>
      <c r="O9896" s="76"/>
      <c r="P9896" s="76"/>
      <c r="Q9896" s="76"/>
      <c r="R9896" s="76"/>
      <c r="S9896" s="76"/>
      <c r="T9896" s="76"/>
      <c r="U9896" s="76"/>
      <c r="V9896" s="76"/>
      <c r="W9896" s="76"/>
      <c r="X9896" s="76"/>
    </row>
    <row r="9897" spans="1:24">
      <c r="A9897" s="54"/>
      <c r="B9897" s="54"/>
      <c r="C9897" s="54"/>
      <c r="D9897" s="77"/>
      <c r="E9897" s="476"/>
      <c r="F9897" s="54"/>
      <c r="G9897" s="77"/>
      <c r="H9897" s="77"/>
      <c r="I9897" s="79"/>
      <c r="J9897" s="54"/>
      <c r="K9897" s="75" t="s">
        <v>1501</v>
      </c>
      <c r="L9897" s="76">
        <f t="shared" si="527"/>
        <v>0</v>
      </c>
      <c r="M9897" s="76"/>
      <c r="N9897" s="76"/>
      <c r="O9897" s="76"/>
      <c r="P9897" s="76"/>
      <c r="Q9897" s="76"/>
      <c r="R9897" s="76"/>
      <c r="S9897" s="76"/>
      <c r="T9897" s="76"/>
      <c r="U9897" s="76"/>
      <c r="V9897" s="76"/>
      <c r="W9897" s="76"/>
      <c r="X9897" s="76"/>
    </row>
    <row r="9898" spans="1:24">
      <c r="A9898" s="54"/>
      <c r="B9898" s="80"/>
      <c r="C9898" s="80"/>
      <c r="D9898" s="81"/>
      <c r="E9898" s="477"/>
      <c r="F9898" s="80"/>
      <c r="G9898" s="81"/>
      <c r="H9898" s="81"/>
      <c r="I9898" s="83"/>
      <c r="J9898" s="80"/>
      <c r="K9898" s="84" t="s">
        <v>1502</v>
      </c>
      <c r="L9898" s="76">
        <f t="shared" si="527"/>
        <v>2</v>
      </c>
      <c r="M9898" s="76"/>
      <c r="N9898" s="76"/>
      <c r="O9898" s="76">
        <v>2</v>
      </c>
      <c r="P9898" s="76"/>
      <c r="Q9898" s="76"/>
      <c r="R9898" s="76"/>
      <c r="S9898" s="76"/>
      <c r="T9898" s="76"/>
      <c r="U9898" s="76"/>
      <c r="V9898" s="76"/>
      <c r="W9898" s="76"/>
      <c r="X9898" s="76"/>
    </row>
    <row r="9899" spans="1:24">
      <c r="A9899" s="54"/>
      <c r="B9899" s="46" t="s">
        <v>14959</v>
      </c>
      <c r="C9899" s="706"/>
      <c r="D9899" s="720">
        <f>COUNTA(D9902:D9961)</f>
        <v>20</v>
      </c>
      <c r="E9899" s="706"/>
      <c r="F9899" s="721"/>
      <c r="G9899" s="721"/>
      <c r="H9899" s="721"/>
      <c r="I9899" s="722">
        <f>SUM(I9902:I9961)</f>
        <v>363486.08999999997</v>
      </c>
      <c r="J9899" s="723" t="s">
        <v>1508</v>
      </c>
      <c r="K9899" s="724" t="s">
        <v>1509</v>
      </c>
      <c r="L9899" s="725">
        <f>SUM(M9899:X9899)</f>
        <v>23</v>
      </c>
      <c r="M9899" s="726">
        <f>M9902+M9905+M9908+M9911+M9914+M9917+M9920+M9923+M9926+M9929+M9932+M9935+M9938+M9941+M9944+M9947+M9950+M9953+M9956+M9959</f>
        <v>0</v>
      </c>
      <c r="N9899" s="726">
        <f t="shared" ref="N9899:X9899" si="528">N9902+N9905+N9908+N9911+N9914+N9917+N9920+N9923+N9926+N9929+N9932+N9935+N9938+N9941+N9944+N9947+N9950+N9953+N9956+N9959</f>
        <v>0</v>
      </c>
      <c r="O9899" s="726">
        <f t="shared" si="528"/>
        <v>1</v>
      </c>
      <c r="P9899" s="726">
        <f t="shared" si="528"/>
        <v>3</v>
      </c>
      <c r="Q9899" s="726">
        <f t="shared" si="528"/>
        <v>0</v>
      </c>
      <c r="R9899" s="726">
        <f t="shared" si="528"/>
        <v>0</v>
      </c>
      <c r="S9899" s="726">
        <f t="shared" si="528"/>
        <v>4</v>
      </c>
      <c r="T9899" s="726">
        <f t="shared" si="528"/>
        <v>6</v>
      </c>
      <c r="U9899" s="726">
        <f t="shared" si="528"/>
        <v>7</v>
      </c>
      <c r="V9899" s="726">
        <f t="shared" si="528"/>
        <v>0</v>
      </c>
      <c r="W9899" s="726">
        <f t="shared" si="528"/>
        <v>0</v>
      </c>
      <c r="X9899" s="726">
        <f t="shared" si="528"/>
        <v>2</v>
      </c>
    </row>
    <row r="9900" spans="1:24">
      <c r="A9900" s="54"/>
      <c r="B9900" s="54"/>
      <c r="C9900" s="711"/>
      <c r="D9900" s="727"/>
      <c r="E9900" s="711"/>
      <c r="F9900" s="721"/>
      <c r="G9900" s="721"/>
      <c r="H9900" s="721"/>
      <c r="I9900" s="728"/>
      <c r="J9900" s="723"/>
      <c r="K9900" s="710" t="s">
        <v>1501</v>
      </c>
      <c r="L9900" s="725">
        <f>SUM(M9900:X9900)</f>
        <v>36</v>
      </c>
      <c r="M9900" s="726">
        <f t="shared" ref="M9900:X9901" si="529">M9903+M9906+M9909+M9912+M9915+M9918+M9921+M9924+M9927+M9930+M9933+M9936+M9939+M9942+M9945+M9948+M9951+M9954+M9957+M9960</f>
        <v>3</v>
      </c>
      <c r="N9900" s="726">
        <f t="shared" si="529"/>
        <v>0</v>
      </c>
      <c r="O9900" s="726">
        <f t="shared" si="529"/>
        <v>14</v>
      </c>
      <c r="P9900" s="726">
        <f t="shared" si="529"/>
        <v>0</v>
      </c>
      <c r="Q9900" s="726">
        <f t="shared" si="529"/>
        <v>0</v>
      </c>
      <c r="R9900" s="726">
        <f t="shared" si="529"/>
        <v>0</v>
      </c>
      <c r="S9900" s="726">
        <f t="shared" si="529"/>
        <v>7</v>
      </c>
      <c r="T9900" s="726">
        <f t="shared" si="529"/>
        <v>8</v>
      </c>
      <c r="U9900" s="726">
        <f t="shared" si="529"/>
        <v>2</v>
      </c>
      <c r="V9900" s="726">
        <f t="shared" si="529"/>
        <v>0</v>
      </c>
      <c r="W9900" s="726">
        <f t="shared" si="529"/>
        <v>2</v>
      </c>
      <c r="X9900" s="726">
        <f t="shared" si="529"/>
        <v>0</v>
      </c>
    </row>
    <row r="9901" spans="1:24">
      <c r="A9901" s="54"/>
      <c r="B9901" s="80"/>
      <c r="C9901" s="715"/>
      <c r="D9901" s="729"/>
      <c r="E9901" s="715"/>
      <c r="F9901" s="721"/>
      <c r="G9901" s="721"/>
      <c r="H9901" s="721"/>
      <c r="I9901" s="730"/>
      <c r="J9901" s="731"/>
      <c r="K9901" s="719" t="s">
        <v>1502</v>
      </c>
      <c r="L9901" s="725">
        <f>SUM(M9901:X9901)</f>
        <v>39</v>
      </c>
      <c r="M9901" s="726">
        <f t="shared" si="529"/>
        <v>3</v>
      </c>
      <c r="N9901" s="726">
        <f t="shared" si="529"/>
        <v>0</v>
      </c>
      <c r="O9901" s="726">
        <f t="shared" si="529"/>
        <v>6</v>
      </c>
      <c r="P9901" s="726">
        <f t="shared" si="529"/>
        <v>0</v>
      </c>
      <c r="Q9901" s="726">
        <f t="shared" si="529"/>
        <v>0</v>
      </c>
      <c r="R9901" s="726">
        <f t="shared" si="529"/>
        <v>0</v>
      </c>
      <c r="S9901" s="726">
        <f t="shared" si="529"/>
        <v>4</v>
      </c>
      <c r="T9901" s="726">
        <f t="shared" si="529"/>
        <v>6</v>
      </c>
      <c r="U9901" s="726">
        <f t="shared" si="529"/>
        <v>0</v>
      </c>
      <c r="V9901" s="726">
        <f t="shared" si="529"/>
        <v>0</v>
      </c>
      <c r="W9901" s="726">
        <f t="shared" si="529"/>
        <v>20</v>
      </c>
      <c r="X9901" s="726">
        <f t="shared" si="529"/>
        <v>0</v>
      </c>
    </row>
    <row r="9902" spans="1:24">
      <c r="A9902" s="54"/>
      <c r="B9902" s="46" t="s">
        <v>14960</v>
      </c>
      <c r="C9902" s="732" t="s">
        <v>1633</v>
      </c>
      <c r="D9902" s="733" t="s">
        <v>14961</v>
      </c>
      <c r="E9902" s="734" t="s">
        <v>14962</v>
      </c>
      <c r="F9902" s="732" t="s">
        <v>14963</v>
      </c>
      <c r="G9902" s="734" t="s">
        <v>14964</v>
      </c>
      <c r="H9902" s="733" t="s">
        <v>14965</v>
      </c>
      <c r="I9902" s="232">
        <v>20912</v>
      </c>
      <c r="J9902" s="46" t="s">
        <v>1508</v>
      </c>
      <c r="K9902" s="75" t="s">
        <v>1509</v>
      </c>
      <c r="L9902" s="76">
        <f>SUM(M9902:X9902)</f>
        <v>0</v>
      </c>
      <c r="M9902" s="735"/>
      <c r="N9902" s="735"/>
      <c r="O9902" s="735"/>
      <c r="P9902" s="735"/>
      <c r="Q9902" s="735"/>
      <c r="R9902" s="735"/>
      <c r="S9902" s="735"/>
      <c r="T9902" s="735"/>
      <c r="U9902" s="735"/>
      <c r="V9902" s="735"/>
      <c r="W9902" s="735"/>
      <c r="X9902" s="735"/>
    </row>
    <row r="9903" spans="1:24">
      <c r="A9903" s="54"/>
      <c r="B9903" s="54"/>
      <c r="C9903" s="387"/>
      <c r="D9903" s="736"/>
      <c r="E9903" s="737"/>
      <c r="F9903" s="387"/>
      <c r="G9903" s="737"/>
      <c r="H9903" s="736"/>
      <c r="I9903" s="238"/>
      <c r="J9903" s="54"/>
      <c r="K9903" s="75" t="s">
        <v>1501</v>
      </c>
      <c r="L9903" s="76">
        <f t="shared" ref="L9903:L9961" si="530">SUM(M9903:X9903)</f>
        <v>3</v>
      </c>
      <c r="M9903" s="735"/>
      <c r="N9903" s="735"/>
      <c r="O9903" s="735"/>
      <c r="P9903" s="735"/>
      <c r="Q9903" s="735"/>
      <c r="R9903" s="735"/>
      <c r="S9903" s="735"/>
      <c r="T9903" s="735">
        <v>3</v>
      </c>
      <c r="U9903" s="735"/>
      <c r="V9903" s="735"/>
      <c r="W9903" s="735"/>
      <c r="X9903" s="735"/>
    </row>
    <row r="9904" spans="1:24">
      <c r="A9904" s="54"/>
      <c r="B9904" s="54"/>
      <c r="C9904" s="391"/>
      <c r="D9904" s="738"/>
      <c r="E9904" s="739"/>
      <c r="F9904" s="391"/>
      <c r="G9904" s="739"/>
      <c r="H9904" s="738"/>
      <c r="I9904" s="244"/>
      <c r="J9904" s="80"/>
      <c r="K9904" s="84" t="s">
        <v>1502</v>
      </c>
      <c r="L9904" s="76">
        <f t="shared" si="530"/>
        <v>0</v>
      </c>
      <c r="M9904" s="735"/>
      <c r="N9904" s="735"/>
      <c r="O9904" s="735"/>
      <c r="P9904" s="735"/>
      <c r="Q9904" s="735"/>
      <c r="R9904" s="735"/>
      <c r="S9904" s="735"/>
      <c r="T9904" s="735"/>
      <c r="U9904" s="735"/>
      <c r="V9904" s="735"/>
      <c r="W9904" s="735"/>
      <c r="X9904" s="735"/>
    </row>
    <row r="9905" spans="1:24">
      <c r="A9905" s="54"/>
      <c r="B9905" s="54"/>
      <c r="C9905" s="732" t="s">
        <v>1633</v>
      </c>
      <c r="D9905" s="733" t="s">
        <v>14966</v>
      </c>
      <c r="E9905" s="734" t="s">
        <v>14967</v>
      </c>
      <c r="F9905" s="732" t="s">
        <v>14968</v>
      </c>
      <c r="G9905" s="734" t="s">
        <v>14969</v>
      </c>
      <c r="H9905" s="733" t="s">
        <v>14970</v>
      </c>
      <c r="I9905" s="232">
        <v>0</v>
      </c>
      <c r="J9905" s="46" t="s">
        <v>1508</v>
      </c>
      <c r="K9905" s="75" t="s">
        <v>1509</v>
      </c>
      <c r="L9905" s="76">
        <f t="shared" si="530"/>
        <v>0</v>
      </c>
      <c r="M9905" s="735"/>
      <c r="N9905" s="735"/>
      <c r="O9905" s="735"/>
      <c r="P9905" s="735"/>
      <c r="Q9905" s="735"/>
      <c r="R9905" s="735"/>
      <c r="S9905" s="735"/>
      <c r="T9905" s="735"/>
      <c r="U9905" s="735"/>
      <c r="V9905" s="735"/>
      <c r="W9905" s="735"/>
      <c r="X9905" s="735"/>
    </row>
    <row r="9906" spans="1:24">
      <c r="A9906" s="54"/>
      <c r="B9906" s="54"/>
      <c r="C9906" s="387"/>
      <c r="D9906" s="736"/>
      <c r="E9906" s="737"/>
      <c r="F9906" s="387"/>
      <c r="G9906" s="737"/>
      <c r="H9906" s="736"/>
      <c r="I9906" s="238"/>
      <c r="J9906" s="54"/>
      <c r="K9906" s="75" t="s">
        <v>1501</v>
      </c>
      <c r="L9906" s="76">
        <f t="shared" si="530"/>
        <v>3</v>
      </c>
      <c r="M9906" s="735"/>
      <c r="N9906" s="735"/>
      <c r="O9906" s="735">
        <v>1</v>
      </c>
      <c r="P9906" s="735"/>
      <c r="Q9906" s="735"/>
      <c r="R9906" s="735"/>
      <c r="S9906" s="735"/>
      <c r="T9906" s="735">
        <v>2</v>
      </c>
      <c r="U9906" s="735"/>
      <c r="V9906" s="735"/>
      <c r="W9906" s="735"/>
      <c r="X9906" s="735"/>
    </row>
    <row r="9907" spans="1:24">
      <c r="A9907" s="54"/>
      <c r="B9907" s="54"/>
      <c r="C9907" s="391"/>
      <c r="D9907" s="738"/>
      <c r="E9907" s="739"/>
      <c r="F9907" s="391"/>
      <c r="G9907" s="739"/>
      <c r="H9907" s="738"/>
      <c r="I9907" s="244"/>
      <c r="J9907" s="80"/>
      <c r="K9907" s="84" t="s">
        <v>1502</v>
      </c>
      <c r="L9907" s="76">
        <f t="shared" si="530"/>
        <v>8</v>
      </c>
      <c r="M9907" s="735"/>
      <c r="N9907" s="735"/>
      <c r="O9907" s="735"/>
      <c r="P9907" s="735"/>
      <c r="Q9907" s="735"/>
      <c r="R9907" s="735"/>
      <c r="S9907" s="735">
        <v>4</v>
      </c>
      <c r="T9907" s="735">
        <v>4</v>
      </c>
      <c r="U9907" s="735"/>
      <c r="V9907" s="735"/>
      <c r="W9907" s="735"/>
      <c r="X9907" s="735"/>
    </row>
    <row r="9908" spans="1:24">
      <c r="A9908" s="54"/>
      <c r="B9908" s="54"/>
      <c r="C9908" s="733" t="s">
        <v>1622</v>
      </c>
      <c r="D9908" s="733" t="s">
        <v>14971</v>
      </c>
      <c r="E9908" s="734" t="s">
        <v>14972</v>
      </c>
      <c r="F9908" s="732" t="s">
        <v>14973</v>
      </c>
      <c r="G9908" s="734" t="s">
        <v>14974</v>
      </c>
      <c r="H9908" s="733" t="s">
        <v>14975</v>
      </c>
      <c r="I9908" s="232">
        <v>917</v>
      </c>
      <c r="J9908" s="46" t="s">
        <v>1508</v>
      </c>
      <c r="K9908" s="75" t="s">
        <v>1509</v>
      </c>
      <c r="L9908" s="76">
        <f t="shared" si="530"/>
        <v>0</v>
      </c>
      <c r="M9908" s="735"/>
      <c r="N9908" s="735"/>
      <c r="O9908" s="735"/>
      <c r="P9908" s="735"/>
      <c r="Q9908" s="735"/>
      <c r="R9908" s="735"/>
      <c r="S9908" s="735"/>
      <c r="T9908" s="735"/>
      <c r="U9908" s="735"/>
      <c r="V9908" s="735"/>
      <c r="W9908" s="735"/>
      <c r="X9908" s="735"/>
    </row>
    <row r="9909" spans="1:24">
      <c r="A9909" s="54"/>
      <c r="B9909" s="54"/>
      <c r="C9909" s="387"/>
      <c r="D9909" s="736"/>
      <c r="E9909" s="737"/>
      <c r="F9909" s="387"/>
      <c r="G9909" s="737"/>
      <c r="H9909" s="736"/>
      <c r="I9909" s="238"/>
      <c r="J9909" s="54"/>
      <c r="K9909" s="75" t="s">
        <v>1501</v>
      </c>
      <c r="L9909" s="76">
        <f t="shared" si="530"/>
        <v>0</v>
      </c>
      <c r="M9909" s="735"/>
      <c r="N9909" s="735"/>
      <c r="O9909" s="735"/>
      <c r="P9909" s="735"/>
      <c r="Q9909" s="735"/>
      <c r="R9909" s="735"/>
      <c r="S9909" s="735"/>
      <c r="T9909" s="735"/>
      <c r="U9909" s="735"/>
      <c r="V9909" s="735"/>
      <c r="W9909" s="735"/>
      <c r="X9909" s="735"/>
    </row>
    <row r="9910" spans="1:24">
      <c r="A9910" s="54"/>
      <c r="B9910" s="54"/>
      <c r="C9910" s="391"/>
      <c r="D9910" s="738"/>
      <c r="E9910" s="739"/>
      <c r="F9910" s="391"/>
      <c r="G9910" s="739"/>
      <c r="H9910" s="738"/>
      <c r="I9910" s="244"/>
      <c r="J9910" s="80"/>
      <c r="K9910" s="84" t="s">
        <v>1502</v>
      </c>
      <c r="L9910" s="76">
        <f t="shared" si="530"/>
        <v>0</v>
      </c>
      <c r="M9910" s="735"/>
      <c r="N9910" s="735"/>
      <c r="O9910" s="735"/>
      <c r="P9910" s="735"/>
      <c r="Q9910" s="735"/>
      <c r="R9910" s="735"/>
      <c r="S9910" s="735"/>
      <c r="T9910" s="735"/>
      <c r="U9910" s="735"/>
      <c r="V9910" s="735"/>
      <c r="W9910" s="735"/>
      <c r="X9910" s="735"/>
    </row>
    <row r="9911" spans="1:24">
      <c r="A9911" s="54"/>
      <c r="B9911" s="54"/>
      <c r="C9911" s="732" t="s">
        <v>1633</v>
      </c>
      <c r="D9911" s="733" t="s">
        <v>14976</v>
      </c>
      <c r="E9911" s="734" t="s">
        <v>14977</v>
      </c>
      <c r="F9911" s="732" t="s">
        <v>14978</v>
      </c>
      <c r="G9911" s="734" t="s">
        <v>14979</v>
      </c>
      <c r="H9911" s="733" t="s">
        <v>14980</v>
      </c>
      <c r="I9911" s="232">
        <v>56</v>
      </c>
      <c r="J9911" s="46" t="s">
        <v>1508</v>
      </c>
      <c r="K9911" s="75" t="s">
        <v>1509</v>
      </c>
      <c r="L9911" s="76">
        <f t="shared" si="530"/>
        <v>0</v>
      </c>
      <c r="M9911" s="735"/>
      <c r="N9911" s="735"/>
      <c r="O9911" s="735"/>
      <c r="P9911" s="735"/>
      <c r="Q9911" s="735"/>
      <c r="R9911" s="735"/>
      <c r="S9911" s="735"/>
      <c r="T9911" s="735"/>
      <c r="U9911" s="735"/>
      <c r="V9911" s="735"/>
      <c r="W9911" s="735"/>
      <c r="X9911" s="735"/>
    </row>
    <row r="9912" spans="1:24">
      <c r="A9912" s="54"/>
      <c r="B9912" s="54"/>
      <c r="C9912" s="387"/>
      <c r="D9912" s="736"/>
      <c r="E9912" s="737"/>
      <c r="F9912" s="387"/>
      <c r="G9912" s="737"/>
      <c r="H9912" s="736"/>
      <c r="I9912" s="238"/>
      <c r="J9912" s="54"/>
      <c r="K9912" s="75" t="s">
        <v>1501</v>
      </c>
      <c r="L9912" s="76">
        <f t="shared" si="530"/>
        <v>2</v>
      </c>
      <c r="M9912" s="735">
        <v>1</v>
      </c>
      <c r="N9912" s="735"/>
      <c r="O9912" s="735">
        <v>1</v>
      </c>
      <c r="P9912" s="735"/>
      <c r="Q9912" s="735"/>
      <c r="R9912" s="735"/>
      <c r="S9912" s="735"/>
      <c r="T9912" s="735"/>
      <c r="U9912" s="735"/>
      <c r="V9912" s="735"/>
      <c r="W9912" s="735"/>
      <c r="X9912" s="735"/>
    </row>
    <row r="9913" spans="1:24">
      <c r="A9913" s="54"/>
      <c r="B9913" s="54"/>
      <c r="C9913" s="391"/>
      <c r="D9913" s="738"/>
      <c r="E9913" s="739"/>
      <c r="F9913" s="391"/>
      <c r="G9913" s="739"/>
      <c r="H9913" s="738"/>
      <c r="I9913" s="244"/>
      <c r="J9913" s="80"/>
      <c r="K9913" s="84" t="s">
        <v>1502</v>
      </c>
      <c r="L9913" s="76">
        <f t="shared" si="530"/>
        <v>0</v>
      </c>
      <c r="M9913" s="735"/>
      <c r="N9913" s="735"/>
      <c r="O9913" s="735"/>
      <c r="P9913" s="735"/>
      <c r="Q9913" s="735"/>
      <c r="R9913" s="735"/>
      <c r="S9913" s="735"/>
      <c r="T9913" s="735"/>
      <c r="U9913" s="735"/>
      <c r="V9913" s="735"/>
      <c r="W9913" s="735"/>
      <c r="X9913" s="735"/>
    </row>
    <row r="9914" spans="1:24">
      <c r="A9914" s="54"/>
      <c r="B9914" s="54"/>
      <c r="C9914" s="732" t="s">
        <v>1633</v>
      </c>
      <c r="D9914" s="733" t="s">
        <v>14981</v>
      </c>
      <c r="E9914" s="734" t="s">
        <v>14982</v>
      </c>
      <c r="F9914" s="732" t="s">
        <v>14983</v>
      </c>
      <c r="G9914" s="734" t="s">
        <v>14984</v>
      </c>
      <c r="H9914" s="733" t="s">
        <v>14985</v>
      </c>
      <c r="I9914" s="232">
        <v>227</v>
      </c>
      <c r="J9914" s="46" t="s">
        <v>1508</v>
      </c>
      <c r="K9914" s="75" t="s">
        <v>1509</v>
      </c>
      <c r="L9914" s="76">
        <f t="shared" si="530"/>
        <v>0</v>
      </c>
      <c r="M9914" s="735"/>
      <c r="N9914" s="735"/>
      <c r="O9914" s="735"/>
      <c r="P9914" s="735"/>
      <c r="Q9914" s="735"/>
      <c r="R9914" s="735"/>
      <c r="S9914" s="735"/>
      <c r="T9914" s="735"/>
      <c r="U9914" s="735"/>
      <c r="V9914" s="735"/>
      <c r="W9914" s="735"/>
      <c r="X9914" s="735"/>
    </row>
    <row r="9915" spans="1:24">
      <c r="A9915" s="54"/>
      <c r="B9915" s="54"/>
      <c r="C9915" s="387"/>
      <c r="D9915" s="736"/>
      <c r="E9915" s="737"/>
      <c r="F9915" s="387"/>
      <c r="G9915" s="737"/>
      <c r="H9915" s="736"/>
      <c r="I9915" s="238"/>
      <c r="J9915" s="54"/>
      <c r="K9915" s="75" t="s">
        <v>1501</v>
      </c>
      <c r="L9915" s="76">
        <f t="shared" si="530"/>
        <v>2</v>
      </c>
      <c r="M9915" s="735"/>
      <c r="N9915" s="735"/>
      <c r="O9915" s="735">
        <v>1</v>
      </c>
      <c r="P9915" s="735"/>
      <c r="Q9915" s="735"/>
      <c r="R9915" s="735"/>
      <c r="S9915" s="735"/>
      <c r="T9915" s="735"/>
      <c r="U9915" s="735"/>
      <c r="V9915" s="735"/>
      <c r="W9915" s="735">
        <v>1</v>
      </c>
      <c r="X9915" s="735"/>
    </row>
    <row r="9916" spans="1:24">
      <c r="A9916" s="54"/>
      <c r="B9916" s="54"/>
      <c r="C9916" s="391"/>
      <c r="D9916" s="738"/>
      <c r="E9916" s="739"/>
      <c r="F9916" s="391"/>
      <c r="G9916" s="739"/>
      <c r="H9916" s="738"/>
      <c r="I9916" s="244"/>
      <c r="J9916" s="80"/>
      <c r="K9916" s="84" t="s">
        <v>1502</v>
      </c>
      <c r="L9916" s="76">
        <f t="shared" si="530"/>
        <v>0</v>
      </c>
      <c r="M9916" s="735"/>
      <c r="N9916" s="735"/>
      <c r="O9916" s="735"/>
      <c r="P9916" s="735"/>
      <c r="Q9916" s="735"/>
      <c r="R9916" s="735"/>
      <c r="S9916" s="735"/>
      <c r="T9916" s="735"/>
      <c r="U9916" s="735"/>
      <c r="V9916" s="735"/>
      <c r="W9916" s="735"/>
      <c r="X9916" s="735"/>
    </row>
    <row r="9917" spans="1:24">
      <c r="A9917" s="54"/>
      <c r="B9917" s="54"/>
      <c r="C9917" s="732" t="s">
        <v>1633</v>
      </c>
      <c r="D9917" s="733" t="s">
        <v>14986</v>
      </c>
      <c r="E9917" s="734" t="s">
        <v>14987</v>
      </c>
      <c r="F9917" s="732" t="s">
        <v>14963</v>
      </c>
      <c r="G9917" s="734" t="s">
        <v>14988</v>
      </c>
      <c r="H9917" s="733" t="s">
        <v>14965</v>
      </c>
      <c r="I9917" s="232">
        <v>0</v>
      </c>
      <c r="J9917" s="46" t="s">
        <v>1508</v>
      </c>
      <c r="K9917" s="75" t="s">
        <v>1509</v>
      </c>
      <c r="L9917" s="76">
        <f t="shared" si="530"/>
        <v>0</v>
      </c>
      <c r="M9917" s="735"/>
      <c r="N9917" s="735"/>
      <c r="O9917" s="735"/>
      <c r="P9917" s="735"/>
      <c r="Q9917" s="735"/>
      <c r="R9917" s="735"/>
      <c r="S9917" s="735"/>
      <c r="T9917" s="735"/>
      <c r="U9917" s="735"/>
      <c r="V9917" s="735"/>
      <c r="W9917" s="735"/>
      <c r="X9917" s="735"/>
    </row>
    <row r="9918" spans="1:24">
      <c r="A9918" s="54"/>
      <c r="B9918" s="54"/>
      <c r="C9918" s="387"/>
      <c r="D9918" s="736"/>
      <c r="E9918" s="737"/>
      <c r="F9918" s="387"/>
      <c r="G9918" s="737"/>
      <c r="H9918" s="736"/>
      <c r="I9918" s="238"/>
      <c r="J9918" s="54"/>
      <c r="K9918" s="75" t="s">
        <v>1501</v>
      </c>
      <c r="L9918" s="76">
        <f t="shared" si="530"/>
        <v>2</v>
      </c>
      <c r="M9918" s="735"/>
      <c r="N9918" s="735"/>
      <c r="O9918" s="735">
        <v>1</v>
      </c>
      <c r="P9918" s="735"/>
      <c r="Q9918" s="735"/>
      <c r="R9918" s="735"/>
      <c r="S9918" s="735">
        <v>1</v>
      </c>
      <c r="T9918" s="735"/>
      <c r="U9918" s="735"/>
      <c r="V9918" s="735"/>
      <c r="W9918" s="735"/>
      <c r="X9918" s="735"/>
    </row>
    <row r="9919" spans="1:24">
      <c r="A9919" s="54"/>
      <c r="B9919" s="54"/>
      <c r="C9919" s="391"/>
      <c r="D9919" s="738"/>
      <c r="E9919" s="739"/>
      <c r="F9919" s="391"/>
      <c r="G9919" s="739"/>
      <c r="H9919" s="738"/>
      <c r="I9919" s="244"/>
      <c r="J9919" s="80"/>
      <c r="K9919" s="84" t="s">
        <v>1502</v>
      </c>
      <c r="L9919" s="76">
        <f t="shared" si="530"/>
        <v>0</v>
      </c>
      <c r="M9919" s="735"/>
      <c r="N9919" s="735"/>
      <c r="O9919" s="735"/>
      <c r="P9919" s="735"/>
      <c r="Q9919" s="735"/>
      <c r="R9919" s="735"/>
      <c r="S9919" s="735"/>
      <c r="T9919" s="735"/>
      <c r="U9919" s="735"/>
      <c r="V9919" s="735"/>
      <c r="W9919" s="735"/>
      <c r="X9919" s="735"/>
    </row>
    <row r="9920" spans="1:24">
      <c r="A9920" s="54"/>
      <c r="B9920" s="54"/>
      <c r="C9920" s="732" t="s">
        <v>1633</v>
      </c>
      <c r="D9920" s="733" t="s">
        <v>14989</v>
      </c>
      <c r="E9920" s="734" t="s">
        <v>14990</v>
      </c>
      <c r="F9920" s="732" t="s">
        <v>14991</v>
      </c>
      <c r="G9920" s="734" t="s">
        <v>14992</v>
      </c>
      <c r="H9920" s="733" t="s">
        <v>14993</v>
      </c>
      <c r="I9920" s="232">
        <v>138469</v>
      </c>
      <c r="J9920" s="46" t="s">
        <v>1508</v>
      </c>
      <c r="K9920" s="75" t="s">
        <v>1509</v>
      </c>
      <c r="L9920" s="76">
        <f t="shared" si="530"/>
        <v>19</v>
      </c>
      <c r="M9920" s="735"/>
      <c r="N9920" s="735"/>
      <c r="O9920" s="735"/>
      <c r="P9920" s="735"/>
      <c r="Q9920" s="735"/>
      <c r="R9920" s="735"/>
      <c r="S9920" s="735">
        <v>4</v>
      </c>
      <c r="T9920" s="735">
        <v>6</v>
      </c>
      <c r="U9920" s="735">
        <v>7</v>
      </c>
      <c r="V9920" s="735"/>
      <c r="W9920" s="735"/>
      <c r="X9920" s="735">
        <v>2</v>
      </c>
    </row>
    <row r="9921" spans="1:24">
      <c r="A9921" s="54"/>
      <c r="B9921" s="54"/>
      <c r="C9921" s="387"/>
      <c r="D9921" s="736"/>
      <c r="E9921" s="737"/>
      <c r="F9921" s="387"/>
      <c r="G9921" s="737"/>
      <c r="H9921" s="736"/>
      <c r="I9921" s="238"/>
      <c r="J9921" s="54"/>
      <c r="K9921" s="75" t="s">
        <v>1501</v>
      </c>
      <c r="L9921" s="76">
        <f t="shared" si="530"/>
        <v>3</v>
      </c>
      <c r="M9921" s="735"/>
      <c r="N9921" s="735"/>
      <c r="O9921" s="735">
        <v>2</v>
      </c>
      <c r="P9921" s="735"/>
      <c r="Q9921" s="735"/>
      <c r="R9921" s="735"/>
      <c r="S9921" s="735"/>
      <c r="T9921" s="735">
        <v>1</v>
      </c>
      <c r="U9921" s="735"/>
      <c r="V9921" s="735"/>
      <c r="W9921" s="735"/>
      <c r="X9921" s="735"/>
    </row>
    <row r="9922" spans="1:24">
      <c r="A9922" s="54"/>
      <c r="B9922" s="54"/>
      <c r="C9922" s="391"/>
      <c r="D9922" s="738"/>
      <c r="E9922" s="739"/>
      <c r="F9922" s="391"/>
      <c r="G9922" s="739"/>
      <c r="H9922" s="738"/>
      <c r="I9922" s="244"/>
      <c r="J9922" s="80"/>
      <c r="K9922" s="84" t="s">
        <v>1502</v>
      </c>
      <c r="L9922" s="76">
        <f t="shared" si="530"/>
        <v>0</v>
      </c>
      <c r="M9922" s="735"/>
      <c r="N9922" s="735"/>
      <c r="O9922" s="735"/>
      <c r="P9922" s="735"/>
      <c r="Q9922" s="735"/>
      <c r="R9922" s="735"/>
      <c r="S9922" s="735"/>
      <c r="T9922" s="735"/>
      <c r="U9922" s="735"/>
      <c r="V9922" s="735"/>
      <c r="W9922" s="735"/>
      <c r="X9922" s="735"/>
    </row>
    <row r="9923" spans="1:24">
      <c r="A9923" s="54"/>
      <c r="B9923" s="54"/>
      <c r="C9923" s="733" t="s">
        <v>1622</v>
      </c>
      <c r="D9923" s="733" t="s">
        <v>14994</v>
      </c>
      <c r="E9923" s="734" t="s">
        <v>14995</v>
      </c>
      <c r="F9923" s="732" t="s">
        <v>14996</v>
      </c>
      <c r="G9923" s="734" t="s">
        <v>14997</v>
      </c>
      <c r="H9923" s="733" t="s">
        <v>14998</v>
      </c>
      <c r="I9923" s="232">
        <v>41879</v>
      </c>
      <c r="J9923" s="46" t="s">
        <v>1508</v>
      </c>
      <c r="K9923" s="75" t="s">
        <v>1509</v>
      </c>
      <c r="L9923" s="76">
        <f t="shared" si="530"/>
        <v>0</v>
      </c>
      <c r="M9923" s="735"/>
      <c r="N9923" s="735"/>
      <c r="O9923" s="735"/>
      <c r="P9923" s="735"/>
      <c r="Q9923" s="735"/>
      <c r="R9923" s="735"/>
      <c r="S9923" s="735"/>
      <c r="T9923" s="735"/>
      <c r="U9923" s="735"/>
      <c r="V9923" s="735"/>
      <c r="W9923" s="735"/>
      <c r="X9923" s="735"/>
    </row>
    <row r="9924" spans="1:24">
      <c r="A9924" s="54"/>
      <c r="B9924" s="54"/>
      <c r="C9924" s="387"/>
      <c r="D9924" s="736"/>
      <c r="E9924" s="737"/>
      <c r="F9924" s="387"/>
      <c r="G9924" s="737"/>
      <c r="H9924" s="736"/>
      <c r="I9924" s="238"/>
      <c r="J9924" s="54"/>
      <c r="K9924" s="75" t="s">
        <v>1501</v>
      </c>
      <c r="L9924" s="76">
        <f t="shared" si="530"/>
        <v>4</v>
      </c>
      <c r="M9924" s="735"/>
      <c r="N9924" s="735"/>
      <c r="O9924" s="735">
        <v>4</v>
      </c>
      <c r="P9924" s="735"/>
      <c r="Q9924" s="735"/>
      <c r="R9924" s="735"/>
      <c r="S9924" s="735"/>
      <c r="T9924" s="735"/>
      <c r="U9924" s="735"/>
      <c r="V9924" s="735"/>
      <c r="W9924" s="735"/>
      <c r="X9924" s="735"/>
    </row>
    <row r="9925" spans="1:24">
      <c r="A9925" s="54"/>
      <c r="B9925" s="54"/>
      <c r="C9925" s="391"/>
      <c r="D9925" s="738"/>
      <c r="E9925" s="739"/>
      <c r="F9925" s="391"/>
      <c r="G9925" s="739"/>
      <c r="H9925" s="738"/>
      <c r="I9925" s="244"/>
      <c r="J9925" s="80"/>
      <c r="K9925" s="84" t="s">
        <v>1502</v>
      </c>
      <c r="L9925" s="76">
        <f t="shared" si="530"/>
        <v>0</v>
      </c>
      <c r="M9925" s="735"/>
      <c r="N9925" s="735"/>
      <c r="O9925" s="735">
        <v>0</v>
      </c>
      <c r="P9925" s="735"/>
      <c r="Q9925" s="735"/>
      <c r="R9925" s="735"/>
      <c r="S9925" s="735"/>
      <c r="T9925" s="735"/>
      <c r="U9925" s="735"/>
      <c r="V9925" s="735"/>
      <c r="W9925" s="735"/>
      <c r="X9925" s="735"/>
    </row>
    <row r="9926" spans="1:24">
      <c r="A9926" s="54"/>
      <c r="B9926" s="54"/>
      <c r="C9926" s="732" t="s">
        <v>1633</v>
      </c>
      <c r="D9926" s="733" t="s">
        <v>6853</v>
      </c>
      <c r="E9926" s="734" t="s">
        <v>14999</v>
      </c>
      <c r="F9926" s="732" t="s">
        <v>15000</v>
      </c>
      <c r="G9926" s="734" t="s">
        <v>15001</v>
      </c>
      <c r="H9926" s="733" t="s">
        <v>15002</v>
      </c>
      <c r="I9926" s="232">
        <v>8080</v>
      </c>
      <c r="J9926" s="46" t="s">
        <v>1508</v>
      </c>
      <c r="K9926" s="75" t="s">
        <v>1509</v>
      </c>
      <c r="L9926" s="76">
        <f t="shared" si="530"/>
        <v>0</v>
      </c>
      <c r="M9926" s="735"/>
      <c r="N9926" s="735"/>
      <c r="O9926" s="735"/>
      <c r="P9926" s="735"/>
      <c r="Q9926" s="735"/>
      <c r="R9926" s="735"/>
      <c r="S9926" s="735"/>
      <c r="T9926" s="735"/>
      <c r="U9926" s="735"/>
      <c r="V9926" s="735"/>
      <c r="W9926" s="735"/>
      <c r="X9926" s="735"/>
    </row>
    <row r="9927" spans="1:24">
      <c r="A9927" s="54"/>
      <c r="B9927" s="54"/>
      <c r="C9927" s="387"/>
      <c r="D9927" s="736"/>
      <c r="E9927" s="737"/>
      <c r="F9927" s="387"/>
      <c r="G9927" s="737"/>
      <c r="H9927" s="736"/>
      <c r="I9927" s="238"/>
      <c r="J9927" s="54"/>
      <c r="K9927" s="75" t="s">
        <v>1501</v>
      </c>
      <c r="L9927" s="76">
        <f t="shared" si="530"/>
        <v>1</v>
      </c>
      <c r="M9927" s="735"/>
      <c r="N9927" s="735"/>
      <c r="O9927" s="735">
        <v>1</v>
      </c>
      <c r="P9927" s="735"/>
      <c r="Q9927" s="735"/>
      <c r="R9927" s="735"/>
      <c r="S9927" s="735"/>
      <c r="T9927" s="735"/>
      <c r="U9927" s="735"/>
      <c r="V9927" s="735"/>
      <c r="W9927" s="735"/>
      <c r="X9927" s="735"/>
    </row>
    <row r="9928" spans="1:24">
      <c r="A9928" s="54"/>
      <c r="B9928" s="54"/>
      <c r="C9928" s="391"/>
      <c r="D9928" s="738"/>
      <c r="E9928" s="739"/>
      <c r="F9928" s="391"/>
      <c r="G9928" s="739"/>
      <c r="H9928" s="738"/>
      <c r="I9928" s="244"/>
      <c r="J9928" s="80"/>
      <c r="K9928" s="84" t="s">
        <v>1502</v>
      </c>
      <c r="L9928" s="76">
        <f t="shared" si="530"/>
        <v>2</v>
      </c>
      <c r="M9928" s="735"/>
      <c r="N9928" s="735"/>
      <c r="O9928" s="735">
        <v>2</v>
      </c>
      <c r="P9928" s="735"/>
      <c r="Q9928" s="735"/>
      <c r="R9928" s="735"/>
      <c r="S9928" s="735"/>
      <c r="T9928" s="735"/>
      <c r="U9928" s="735"/>
      <c r="V9928" s="735"/>
      <c r="W9928" s="735"/>
      <c r="X9928" s="735"/>
    </row>
    <row r="9929" spans="1:24">
      <c r="A9929" s="54"/>
      <c r="B9929" s="54"/>
      <c r="C9929" s="732" t="s">
        <v>1633</v>
      </c>
      <c r="D9929" s="733" t="s">
        <v>15003</v>
      </c>
      <c r="E9929" s="734" t="s">
        <v>15004</v>
      </c>
      <c r="F9929" s="732" t="s">
        <v>15005</v>
      </c>
      <c r="G9929" s="734" t="s">
        <v>15006</v>
      </c>
      <c r="H9929" s="733" t="s">
        <v>15007</v>
      </c>
      <c r="I9929" s="232">
        <v>395</v>
      </c>
      <c r="J9929" s="46" t="s">
        <v>1508</v>
      </c>
      <c r="K9929" s="75" t="s">
        <v>1509</v>
      </c>
      <c r="L9929" s="76">
        <f t="shared" si="530"/>
        <v>0</v>
      </c>
      <c r="M9929" s="735"/>
      <c r="N9929" s="735"/>
      <c r="O9929" s="735"/>
      <c r="P9929" s="735"/>
      <c r="Q9929" s="735"/>
      <c r="R9929" s="735"/>
      <c r="S9929" s="735"/>
      <c r="T9929" s="735"/>
      <c r="U9929" s="735"/>
      <c r="V9929" s="735"/>
      <c r="W9929" s="735"/>
      <c r="X9929" s="735"/>
    </row>
    <row r="9930" spans="1:24">
      <c r="A9930" s="54"/>
      <c r="B9930" s="54"/>
      <c r="C9930" s="387"/>
      <c r="D9930" s="736"/>
      <c r="E9930" s="737"/>
      <c r="F9930" s="387"/>
      <c r="G9930" s="737"/>
      <c r="H9930" s="736"/>
      <c r="I9930" s="238"/>
      <c r="J9930" s="54"/>
      <c r="K9930" s="75" t="s">
        <v>1501</v>
      </c>
      <c r="L9930" s="76">
        <f t="shared" si="530"/>
        <v>1</v>
      </c>
      <c r="M9930" s="735">
        <v>1</v>
      </c>
      <c r="N9930" s="735"/>
      <c r="O9930" s="735"/>
      <c r="P9930" s="735"/>
      <c r="Q9930" s="735"/>
      <c r="R9930" s="735"/>
      <c r="S9930" s="735"/>
      <c r="T9930" s="735"/>
      <c r="U9930" s="735"/>
      <c r="V9930" s="735"/>
      <c r="W9930" s="735"/>
      <c r="X9930" s="735"/>
    </row>
    <row r="9931" spans="1:24">
      <c r="A9931" s="54"/>
      <c r="B9931" s="54"/>
      <c r="C9931" s="391"/>
      <c r="D9931" s="738"/>
      <c r="E9931" s="739"/>
      <c r="F9931" s="391"/>
      <c r="G9931" s="739"/>
      <c r="H9931" s="738"/>
      <c r="I9931" s="244"/>
      <c r="J9931" s="80"/>
      <c r="K9931" s="84" t="s">
        <v>1502</v>
      </c>
      <c r="L9931" s="76">
        <f t="shared" si="530"/>
        <v>1</v>
      </c>
      <c r="M9931" s="735">
        <v>1</v>
      </c>
      <c r="N9931" s="735"/>
      <c r="O9931" s="735"/>
      <c r="P9931" s="735"/>
      <c r="Q9931" s="735"/>
      <c r="R9931" s="735"/>
      <c r="S9931" s="735"/>
      <c r="T9931" s="735"/>
      <c r="U9931" s="735"/>
      <c r="V9931" s="735"/>
      <c r="W9931" s="735"/>
      <c r="X9931" s="735"/>
    </row>
    <row r="9932" spans="1:24">
      <c r="A9932" s="54"/>
      <c r="B9932" s="54"/>
      <c r="C9932" s="733" t="s">
        <v>1622</v>
      </c>
      <c r="D9932" s="733" t="s">
        <v>15008</v>
      </c>
      <c r="E9932" s="734" t="s">
        <v>15009</v>
      </c>
      <c r="F9932" s="732" t="s">
        <v>5653</v>
      </c>
      <c r="G9932" s="734" t="s">
        <v>15010</v>
      </c>
      <c r="H9932" s="733"/>
      <c r="I9932" s="232">
        <v>0.09</v>
      </c>
      <c r="J9932" s="46" t="s">
        <v>1508</v>
      </c>
      <c r="K9932" s="75" t="s">
        <v>1509</v>
      </c>
      <c r="L9932" s="76">
        <f t="shared" si="530"/>
        <v>0</v>
      </c>
      <c r="M9932" s="735"/>
      <c r="N9932" s="735"/>
      <c r="O9932" s="735"/>
      <c r="P9932" s="735"/>
      <c r="Q9932" s="735"/>
      <c r="R9932" s="735"/>
      <c r="S9932" s="735"/>
      <c r="T9932" s="735"/>
      <c r="U9932" s="735"/>
      <c r="V9932" s="735"/>
      <c r="W9932" s="735"/>
      <c r="X9932" s="735"/>
    </row>
    <row r="9933" spans="1:24">
      <c r="A9933" s="54"/>
      <c r="B9933" s="54"/>
      <c r="C9933" s="387"/>
      <c r="D9933" s="736"/>
      <c r="E9933" s="737"/>
      <c r="F9933" s="387"/>
      <c r="G9933" s="737"/>
      <c r="H9933" s="736"/>
      <c r="I9933" s="238"/>
      <c r="J9933" s="54"/>
      <c r="K9933" s="75" t="s">
        <v>1501</v>
      </c>
      <c r="L9933" s="76">
        <f t="shared" si="530"/>
        <v>2</v>
      </c>
      <c r="M9933" s="735"/>
      <c r="N9933" s="735"/>
      <c r="O9933" s="735">
        <v>2</v>
      </c>
      <c r="P9933" s="735"/>
      <c r="Q9933" s="735"/>
      <c r="R9933" s="735"/>
      <c r="S9933" s="735"/>
      <c r="T9933" s="735"/>
      <c r="U9933" s="735"/>
      <c r="V9933" s="735"/>
      <c r="W9933" s="735"/>
      <c r="X9933" s="735"/>
    </row>
    <row r="9934" spans="1:24">
      <c r="A9934" s="54"/>
      <c r="B9934" s="54"/>
      <c r="C9934" s="391"/>
      <c r="D9934" s="738"/>
      <c r="E9934" s="739"/>
      <c r="F9934" s="391"/>
      <c r="G9934" s="739"/>
      <c r="H9934" s="738"/>
      <c r="I9934" s="244"/>
      <c r="J9934" s="80"/>
      <c r="K9934" s="84" t="s">
        <v>1502</v>
      </c>
      <c r="L9934" s="76">
        <f t="shared" si="530"/>
        <v>0</v>
      </c>
      <c r="M9934" s="735"/>
      <c r="N9934" s="735"/>
      <c r="O9934" s="735"/>
      <c r="P9934" s="735"/>
      <c r="Q9934" s="735"/>
      <c r="R9934" s="735"/>
      <c r="S9934" s="735"/>
      <c r="T9934" s="735"/>
      <c r="U9934" s="735"/>
      <c r="V9934" s="735"/>
      <c r="W9934" s="735"/>
      <c r="X9934" s="735"/>
    </row>
    <row r="9935" spans="1:24">
      <c r="A9935" s="54"/>
      <c r="B9935" s="54"/>
      <c r="C9935" s="732" t="s">
        <v>1633</v>
      </c>
      <c r="D9935" s="733" t="s">
        <v>15011</v>
      </c>
      <c r="E9935" s="734" t="s">
        <v>15012</v>
      </c>
      <c r="F9935" s="732" t="s">
        <v>15013</v>
      </c>
      <c r="G9935" s="734" t="s">
        <v>15014</v>
      </c>
      <c r="H9935" s="733" t="s">
        <v>15015</v>
      </c>
      <c r="I9935" s="232">
        <v>167</v>
      </c>
      <c r="J9935" s="46" t="s">
        <v>1508</v>
      </c>
      <c r="K9935" s="75" t="s">
        <v>1509</v>
      </c>
      <c r="L9935" s="76">
        <f t="shared" si="530"/>
        <v>0</v>
      </c>
      <c r="M9935" s="735"/>
      <c r="N9935" s="735"/>
      <c r="O9935" s="735"/>
      <c r="P9935" s="735"/>
      <c r="Q9935" s="735"/>
      <c r="R9935" s="735"/>
      <c r="S9935" s="735"/>
      <c r="T9935" s="735"/>
      <c r="U9935" s="735"/>
      <c r="V9935" s="735"/>
      <c r="W9935" s="735"/>
      <c r="X9935" s="735"/>
    </row>
    <row r="9936" spans="1:24">
      <c r="A9936" s="54"/>
      <c r="B9936" s="54"/>
      <c r="C9936" s="387"/>
      <c r="D9936" s="736"/>
      <c r="E9936" s="737"/>
      <c r="F9936" s="387"/>
      <c r="G9936" s="737"/>
      <c r="H9936" s="736"/>
      <c r="I9936" s="238"/>
      <c r="J9936" s="54"/>
      <c r="K9936" s="75" t="s">
        <v>1501</v>
      </c>
      <c r="L9936" s="76">
        <f t="shared" si="530"/>
        <v>2</v>
      </c>
      <c r="M9936" s="735"/>
      <c r="N9936" s="735"/>
      <c r="O9936" s="735">
        <v>1</v>
      </c>
      <c r="P9936" s="735"/>
      <c r="Q9936" s="735"/>
      <c r="R9936" s="735"/>
      <c r="S9936" s="735"/>
      <c r="T9936" s="735"/>
      <c r="U9936" s="735"/>
      <c r="V9936" s="735"/>
      <c r="W9936" s="735">
        <v>1</v>
      </c>
      <c r="X9936" s="735"/>
    </row>
    <row r="9937" spans="1:24">
      <c r="A9937" s="54"/>
      <c r="B9937" s="54"/>
      <c r="C9937" s="391"/>
      <c r="D9937" s="738"/>
      <c r="E9937" s="739"/>
      <c r="F9937" s="391"/>
      <c r="G9937" s="739"/>
      <c r="H9937" s="738"/>
      <c r="I9937" s="244"/>
      <c r="J9937" s="80"/>
      <c r="K9937" s="84" t="s">
        <v>1502</v>
      </c>
      <c r="L9937" s="76">
        <f t="shared" si="530"/>
        <v>0</v>
      </c>
      <c r="M9937" s="735"/>
      <c r="N9937" s="735"/>
      <c r="O9937" s="735"/>
      <c r="P9937" s="735"/>
      <c r="Q9937" s="735"/>
      <c r="R9937" s="735"/>
      <c r="S9937" s="735"/>
      <c r="T9937" s="735"/>
      <c r="U9937" s="735"/>
      <c r="V9937" s="735"/>
      <c r="W9937" s="735"/>
      <c r="X9937" s="735"/>
    </row>
    <row r="9938" spans="1:24">
      <c r="A9938" s="54"/>
      <c r="B9938" s="54"/>
      <c r="C9938" s="732" t="s">
        <v>1633</v>
      </c>
      <c r="D9938" s="733" t="s">
        <v>15016</v>
      </c>
      <c r="E9938" s="734" t="s">
        <v>15017</v>
      </c>
      <c r="F9938" s="732" t="s">
        <v>15018</v>
      </c>
      <c r="G9938" s="734" t="s">
        <v>15019</v>
      </c>
      <c r="H9938" s="733"/>
      <c r="I9938" s="232">
        <v>0</v>
      </c>
      <c r="J9938" s="46" t="s">
        <v>1508</v>
      </c>
      <c r="K9938" s="75" t="s">
        <v>1509</v>
      </c>
      <c r="L9938" s="76">
        <f t="shared" si="530"/>
        <v>1</v>
      </c>
      <c r="M9938" s="735"/>
      <c r="N9938" s="735"/>
      <c r="O9938" s="735">
        <v>1</v>
      </c>
      <c r="P9938" s="735"/>
      <c r="Q9938" s="735"/>
      <c r="R9938" s="735"/>
      <c r="S9938" s="735"/>
      <c r="T9938" s="735"/>
      <c r="U9938" s="735"/>
      <c r="V9938" s="735"/>
      <c r="W9938" s="735"/>
      <c r="X9938" s="735"/>
    </row>
    <row r="9939" spans="1:24">
      <c r="A9939" s="54"/>
      <c r="B9939" s="54"/>
      <c r="C9939" s="387"/>
      <c r="D9939" s="736"/>
      <c r="E9939" s="737"/>
      <c r="F9939" s="387"/>
      <c r="G9939" s="737"/>
      <c r="H9939" s="736"/>
      <c r="I9939" s="238"/>
      <c r="J9939" s="54"/>
      <c r="K9939" s="75" t="s">
        <v>1501</v>
      </c>
      <c r="L9939" s="76">
        <f t="shared" si="530"/>
        <v>1</v>
      </c>
      <c r="M9939" s="735">
        <v>1</v>
      </c>
      <c r="N9939" s="735"/>
      <c r="O9939" s="735"/>
      <c r="P9939" s="735"/>
      <c r="Q9939" s="735"/>
      <c r="R9939" s="735"/>
      <c r="S9939" s="735"/>
      <c r="T9939" s="735"/>
      <c r="U9939" s="735"/>
      <c r="V9939" s="735"/>
      <c r="W9939" s="735"/>
      <c r="X9939" s="735"/>
    </row>
    <row r="9940" spans="1:24">
      <c r="A9940" s="54"/>
      <c r="B9940" s="54"/>
      <c r="C9940" s="391"/>
      <c r="D9940" s="738"/>
      <c r="E9940" s="739"/>
      <c r="F9940" s="391"/>
      <c r="G9940" s="739"/>
      <c r="H9940" s="738"/>
      <c r="I9940" s="244"/>
      <c r="J9940" s="80"/>
      <c r="K9940" s="84" t="s">
        <v>1502</v>
      </c>
      <c r="L9940" s="76">
        <f t="shared" si="530"/>
        <v>2</v>
      </c>
      <c r="M9940" s="735"/>
      <c r="N9940" s="735"/>
      <c r="O9940" s="735">
        <v>2</v>
      </c>
      <c r="P9940" s="735"/>
      <c r="Q9940" s="735"/>
      <c r="R9940" s="735"/>
      <c r="S9940" s="735"/>
      <c r="T9940" s="735"/>
      <c r="U9940" s="735"/>
      <c r="V9940" s="735"/>
      <c r="W9940" s="735"/>
      <c r="X9940" s="735"/>
    </row>
    <row r="9941" spans="1:24">
      <c r="A9941" s="54"/>
      <c r="B9941" s="54"/>
      <c r="C9941" s="732" t="s">
        <v>1622</v>
      </c>
      <c r="D9941" s="733" t="s">
        <v>12548</v>
      </c>
      <c r="E9941" s="734" t="s">
        <v>15020</v>
      </c>
      <c r="F9941" s="732" t="s">
        <v>15021</v>
      </c>
      <c r="G9941" s="734" t="s">
        <v>15022</v>
      </c>
      <c r="H9941" s="733" t="s">
        <v>15023</v>
      </c>
      <c r="I9941" s="232">
        <v>2489</v>
      </c>
      <c r="J9941" s="46" t="s">
        <v>1508</v>
      </c>
      <c r="K9941" s="75" t="s">
        <v>1509</v>
      </c>
      <c r="L9941" s="76">
        <f t="shared" si="530"/>
        <v>3</v>
      </c>
      <c r="M9941" s="735"/>
      <c r="N9941" s="735"/>
      <c r="O9941" s="735"/>
      <c r="P9941" s="735">
        <v>3</v>
      </c>
      <c r="Q9941" s="735"/>
      <c r="R9941" s="735"/>
      <c r="S9941" s="735"/>
      <c r="T9941" s="735"/>
      <c r="U9941" s="735"/>
      <c r="V9941" s="735"/>
      <c r="W9941" s="735"/>
      <c r="X9941" s="735"/>
    </row>
    <row r="9942" spans="1:24">
      <c r="A9942" s="54"/>
      <c r="B9942" s="54"/>
      <c r="C9942" s="387"/>
      <c r="D9942" s="736"/>
      <c r="E9942" s="737"/>
      <c r="F9942" s="387"/>
      <c r="G9942" s="737"/>
      <c r="H9942" s="736"/>
      <c r="I9942" s="238"/>
      <c r="J9942" s="54"/>
      <c r="K9942" s="75" t="s">
        <v>1501</v>
      </c>
      <c r="L9942" s="76">
        <f t="shared" si="530"/>
        <v>0</v>
      </c>
      <c r="M9942" s="735"/>
      <c r="N9942" s="735"/>
      <c r="O9942" s="735"/>
      <c r="P9942" s="735"/>
      <c r="Q9942" s="735"/>
      <c r="R9942" s="735"/>
      <c r="S9942" s="735"/>
      <c r="T9942" s="735"/>
      <c r="U9942" s="735"/>
      <c r="V9942" s="735"/>
      <c r="W9942" s="735"/>
      <c r="X9942" s="735"/>
    </row>
    <row r="9943" spans="1:24">
      <c r="A9943" s="54"/>
      <c r="B9943" s="54"/>
      <c r="C9943" s="391"/>
      <c r="D9943" s="738"/>
      <c r="E9943" s="739"/>
      <c r="F9943" s="391"/>
      <c r="G9943" s="739"/>
      <c r="H9943" s="738"/>
      <c r="I9943" s="244"/>
      <c r="J9943" s="80"/>
      <c r="K9943" s="84" t="s">
        <v>1502</v>
      </c>
      <c r="L9943" s="76">
        <f t="shared" si="530"/>
        <v>1</v>
      </c>
      <c r="M9943" s="735">
        <v>1</v>
      </c>
      <c r="N9943" s="735"/>
      <c r="O9943" s="735"/>
      <c r="P9943" s="735"/>
      <c r="Q9943" s="735"/>
      <c r="R9943" s="735"/>
      <c r="S9943" s="735"/>
      <c r="T9943" s="735"/>
      <c r="U9943" s="735"/>
      <c r="V9943" s="735"/>
      <c r="W9943" s="735"/>
      <c r="X9943" s="735"/>
    </row>
    <row r="9944" spans="1:24">
      <c r="A9944" s="54"/>
      <c r="B9944" s="54"/>
      <c r="C9944" s="733" t="s">
        <v>1633</v>
      </c>
      <c r="D9944" s="733" t="s">
        <v>15024</v>
      </c>
      <c r="E9944" s="734" t="s">
        <v>15025</v>
      </c>
      <c r="F9944" s="732" t="s">
        <v>9922</v>
      </c>
      <c r="G9944" s="734" t="s">
        <v>15026</v>
      </c>
      <c r="H9944" s="733" t="s">
        <v>15027</v>
      </c>
      <c r="I9944" s="232">
        <v>0</v>
      </c>
      <c r="J9944" s="46" t="s">
        <v>1508</v>
      </c>
      <c r="K9944" s="75" t="s">
        <v>1509</v>
      </c>
      <c r="L9944" s="76">
        <f t="shared" si="530"/>
        <v>0</v>
      </c>
      <c r="M9944" s="735"/>
      <c r="N9944" s="735"/>
      <c r="O9944" s="735"/>
      <c r="P9944" s="735"/>
      <c r="Q9944" s="735"/>
      <c r="R9944" s="735"/>
      <c r="S9944" s="735"/>
      <c r="T9944" s="735"/>
      <c r="U9944" s="735"/>
      <c r="V9944" s="735"/>
      <c r="W9944" s="735"/>
      <c r="X9944" s="735"/>
    </row>
    <row r="9945" spans="1:24">
      <c r="A9945" s="54"/>
      <c r="B9945" s="54"/>
      <c r="C9945" s="387"/>
      <c r="D9945" s="736"/>
      <c r="E9945" s="737"/>
      <c r="F9945" s="387"/>
      <c r="G9945" s="737"/>
      <c r="H9945" s="736"/>
      <c r="I9945" s="238"/>
      <c r="J9945" s="54"/>
      <c r="K9945" s="75" t="s">
        <v>1501</v>
      </c>
      <c r="L9945" s="76">
        <f t="shared" si="530"/>
        <v>3</v>
      </c>
      <c r="M9945" s="735"/>
      <c r="N9945" s="735"/>
      <c r="O9945" s="735"/>
      <c r="P9945" s="735"/>
      <c r="Q9945" s="735"/>
      <c r="R9945" s="735"/>
      <c r="S9945" s="735">
        <v>2</v>
      </c>
      <c r="T9945" s="735"/>
      <c r="U9945" s="735">
        <v>1</v>
      </c>
      <c r="V9945" s="735"/>
      <c r="W9945" s="735"/>
      <c r="X9945" s="735"/>
    </row>
    <row r="9946" spans="1:24">
      <c r="A9946" s="54"/>
      <c r="B9946" s="54"/>
      <c r="C9946" s="391"/>
      <c r="D9946" s="738"/>
      <c r="E9946" s="739"/>
      <c r="F9946" s="391"/>
      <c r="G9946" s="739"/>
      <c r="H9946" s="738"/>
      <c r="I9946" s="244"/>
      <c r="J9946" s="80"/>
      <c r="K9946" s="84" t="s">
        <v>1502</v>
      </c>
      <c r="L9946" s="76">
        <f t="shared" si="530"/>
        <v>11</v>
      </c>
      <c r="M9946" s="735"/>
      <c r="N9946" s="735"/>
      <c r="O9946" s="735"/>
      <c r="P9946" s="735"/>
      <c r="Q9946" s="735"/>
      <c r="R9946" s="735"/>
      <c r="S9946" s="735"/>
      <c r="T9946" s="735">
        <v>1</v>
      </c>
      <c r="U9946" s="735"/>
      <c r="V9946" s="735"/>
      <c r="W9946" s="735">
        <v>10</v>
      </c>
      <c r="X9946" s="735"/>
    </row>
    <row r="9947" spans="1:24">
      <c r="A9947" s="54"/>
      <c r="B9947" s="54"/>
      <c r="C9947" s="733" t="s">
        <v>1633</v>
      </c>
      <c r="D9947" s="733" t="s">
        <v>14989</v>
      </c>
      <c r="E9947" s="734" t="s">
        <v>15028</v>
      </c>
      <c r="F9947" s="732" t="s">
        <v>14991</v>
      </c>
      <c r="G9947" s="734" t="s">
        <v>15029</v>
      </c>
      <c r="H9947" s="733" t="s">
        <v>15030</v>
      </c>
      <c r="I9947" s="232">
        <v>138469</v>
      </c>
      <c r="J9947" s="46" t="s">
        <v>1508</v>
      </c>
      <c r="K9947" s="75" t="s">
        <v>1509</v>
      </c>
      <c r="L9947" s="76">
        <f t="shared" si="530"/>
        <v>0</v>
      </c>
      <c r="M9947" s="735"/>
      <c r="N9947" s="735"/>
      <c r="O9947" s="735"/>
      <c r="P9947" s="735"/>
      <c r="Q9947" s="735"/>
      <c r="R9947" s="735"/>
      <c r="S9947" s="735"/>
      <c r="T9947" s="735"/>
      <c r="U9947" s="735"/>
      <c r="V9947" s="735"/>
      <c r="W9947" s="735"/>
      <c r="X9947" s="735"/>
    </row>
    <row r="9948" spans="1:24">
      <c r="A9948" s="54"/>
      <c r="B9948" s="54"/>
      <c r="C9948" s="387"/>
      <c r="D9948" s="736"/>
      <c r="E9948" s="737"/>
      <c r="F9948" s="387"/>
      <c r="G9948" s="737"/>
      <c r="H9948" s="736"/>
      <c r="I9948" s="238"/>
      <c r="J9948" s="54"/>
      <c r="K9948" s="75" t="s">
        <v>1501</v>
      </c>
      <c r="L9948" s="76">
        <f t="shared" si="530"/>
        <v>0</v>
      </c>
      <c r="M9948" s="735"/>
      <c r="N9948" s="735"/>
      <c r="O9948" s="735"/>
      <c r="P9948" s="735"/>
      <c r="Q9948" s="735"/>
      <c r="R9948" s="735"/>
      <c r="S9948" s="735"/>
      <c r="T9948" s="735"/>
      <c r="U9948" s="735"/>
      <c r="V9948" s="735"/>
      <c r="W9948" s="735"/>
      <c r="X9948" s="735"/>
    </row>
    <row r="9949" spans="1:24">
      <c r="A9949" s="54"/>
      <c r="B9949" s="54"/>
      <c r="C9949" s="391"/>
      <c r="D9949" s="738"/>
      <c r="E9949" s="739"/>
      <c r="F9949" s="391"/>
      <c r="G9949" s="739"/>
      <c r="H9949" s="738"/>
      <c r="I9949" s="244"/>
      <c r="J9949" s="80"/>
      <c r="K9949" s="84" t="s">
        <v>1502</v>
      </c>
      <c r="L9949" s="76">
        <f t="shared" si="530"/>
        <v>2</v>
      </c>
      <c r="M9949" s="735"/>
      <c r="N9949" s="735"/>
      <c r="O9949" s="735">
        <v>2</v>
      </c>
      <c r="P9949" s="735"/>
      <c r="Q9949" s="735"/>
      <c r="R9949" s="735"/>
      <c r="S9949" s="735"/>
      <c r="T9949" s="735"/>
      <c r="U9949" s="735"/>
      <c r="V9949" s="735"/>
      <c r="W9949" s="735"/>
      <c r="X9949" s="735"/>
    </row>
    <row r="9950" spans="1:24">
      <c r="A9950" s="54"/>
      <c r="B9950" s="54"/>
      <c r="C9950" s="733" t="s">
        <v>1633</v>
      </c>
      <c r="D9950" s="733" t="s">
        <v>15031</v>
      </c>
      <c r="E9950" s="734" t="s">
        <v>15032</v>
      </c>
      <c r="F9950" s="732" t="s">
        <v>5643</v>
      </c>
      <c r="G9950" s="734" t="s">
        <v>15033</v>
      </c>
      <c r="H9950" s="733" t="s">
        <v>15034</v>
      </c>
      <c r="I9950" s="232">
        <v>1384</v>
      </c>
      <c r="J9950" s="46" t="s">
        <v>1508</v>
      </c>
      <c r="K9950" s="75" t="s">
        <v>1509</v>
      </c>
      <c r="L9950" s="76">
        <f t="shared" si="530"/>
        <v>0</v>
      </c>
      <c r="M9950" s="735"/>
      <c r="N9950" s="735"/>
      <c r="O9950" s="735"/>
      <c r="P9950" s="735"/>
      <c r="Q9950" s="735"/>
      <c r="R9950" s="735"/>
      <c r="S9950" s="735"/>
      <c r="T9950" s="735"/>
      <c r="U9950" s="735"/>
      <c r="V9950" s="735"/>
      <c r="W9950" s="735"/>
      <c r="X9950" s="735"/>
    </row>
    <row r="9951" spans="1:24">
      <c r="A9951" s="54"/>
      <c r="B9951" s="54"/>
      <c r="C9951" s="387"/>
      <c r="D9951" s="736"/>
      <c r="E9951" s="737"/>
      <c r="F9951" s="387"/>
      <c r="G9951" s="737"/>
      <c r="H9951" s="736"/>
      <c r="I9951" s="238"/>
      <c r="J9951" s="54"/>
      <c r="K9951" s="75" t="s">
        <v>1501</v>
      </c>
      <c r="L9951" s="76">
        <f t="shared" si="530"/>
        <v>2</v>
      </c>
      <c r="M9951" s="735"/>
      <c r="N9951" s="735"/>
      <c r="O9951" s="735"/>
      <c r="P9951" s="735"/>
      <c r="Q9951" s="735"/>
      <c r="R9951" s="735"/>
      <c r="S9951" s="735">
        <v>1</v>
      </c>
      <c r="T9951" s="735">
        <v>1</v>
      </c>
      <c r="U9951" s="735"/>
      <c r="V9951" s="735"/>
      <c r="W9951" s="735"/>
      <c r="X9951" s="735"/>
    </row>
    <row r="9952" spans="1:24">
      <c r="A9952" s="54"/>
      <c r="B9952" s="54"/>
      <c r="C9952" s="391"/>
      <c r="D9952" s="738"/>
      <c r="E9952" s="739"/>
      <c r="F9952" s="391"/>
      <c r="G9952" s="739"/>
      <c r="H9952" s="738"/>
      <c r="I9952" s="244"/>
      <c r="J9952" s="80"/>
      <c r="K9952" s="84" t="s">
        <v>1502</v>
      </c>
      <c r="L9952" s="76">
        <f t="shared" si="530"/>
        <v>1</v>
      </c>
      <c r="M9952" s="735">
        <v>1</v>
      </c>
      <c r="N9952" s="735"/>
      <c r="O9952" s="735"/>
      <c r="P9952" s="735"/>
      <c r="Q9952" s="735"/>
      <c r="R9952" s="735"/>
      <c r="S9952" s="735"/>
      <c r="T9952" s="735"/>
      <c r="U9952" s="735"/>
      <c r="V9952" s="735"/>
      <c r="W9952" s="735"/>
      <c r="X9952" s="735"/>
    </row>
    <row r="9953" spans="1:24">
      <c r="A9953" s="54"/>
      <c r="B9953" s="54"/>
      <c r="C9953" s="740" t="s">
        <v>1633</v>
      </c>
      <c r="D9953" s="740" t="s">
        <v>15024</v>
      </c>
      <c r="E9953" s="741" t="s">
        <v>15025</v>
      </c>
      <c r="F9953" s="742" t="s">
        <v>9922</v>
      </c>
      <c r="G9953" s="741" t="s">
        <v>15026</v>
      </c>
      <c r="H9953" s="740" t="s">
        <v>15027</v>
      </c>
      <c r="I9953" s="232">
        <v>0</v>
      </c>
      <c r="J9953" s="46" t="s">
        <v>1508</v>
      </c>
      <c r="K9953" s="75" t="s">
        <v>1509</v>
      </c>
      <c r="L9953" s="76">
        <f t="shared" si="530"/>
        <v>0</v>
      </c>
      <c r="M9953" s="735"/>
      <c r="N9953" s="735"/>
      <c r="O9953" s="735"/>
      <c r="P9953" s="735"/>
      <c r="Q9953" s="735"/>
      <c r="R9953" s="735"/>
      <c r="S9953" s="735"/>
      <c r="T9953" s="735"/>
      <c r="U9953" s="735"/>
      <c r="V9953" s="735"/>
      <c r="W9953" s="735"/>
      <c r="X9953" s="735"/>
    </row>
    <row r="9954" spans="1:24">
      <c r="A9954" s="54"/>
      <c r="B9954" s="54"/>
      <c r="C9954" s="743"/>
      <c r="D9954" s="744"/>
      <c r="E9954" s="745"/>
      <c r="F9954" s="743"/>
      <c r="G9954" s="745"/>
      <c r="H9954" s="744"/>
      <c r="I9954" s="238"/>
      <c r="J9954" s="54"/>
      <c r="K9954" s="75" t="s">
        <v>1501</v>
      </c>
      <c r="L9954" s="76">
        <f t="shared" si="530"/>
        <v>3</v>
      </c>
      <c r="M9954" s="735"/>
      <c r="N9954" s="735"/>
      <c r="O9954" s="735"/>
      <c r="P9954" s="735"/>
      <c r="Q9954" s="735"/>
      <c r="R9954" s="735"/>
      <c r="S9954" s="735">
        <v>2</v>
      </c>
      <c r="T9954" s="735"/>
      <c r="U9954" s="735">
        <v>1</v>
      </c>
      <c r="V9954" s="735"/>
      <c r="W9954" s="735"/>
      <c r="X9954" s="735"/>
    </row>
    <row r="9955" spans="1:24">
      <c r="A9955" s="54"/>
      <c r="B9955" s="54"/>
      <c r="C9955" s="746"/>
      <c r="D9955" s="747"/>
      <c r="E9955" s="748"/>
      <c r="F9955" s="746"/>
      <c r="G9955" s="748"/>
      <c r="H9955" s="747"/>
      <c r="I9955" s="244"/>
      <c r="J9955" s="80"/>
      <c r="K9955" s="84" t="s">
        <v>1502</v>
      </c>
      <c r="L9955" s="76">
        <f t="shared" si="530"/>
        <v>11</v>
      </c>
      <c r="M9955" s="735"/>
      <c r="N9955" s="735"/>
      <c r="O9955" s="735"/>
      <c r="P9955" s="735"/>
      <c r="Q9955" s="735"/>
      <c r="R9955" s="735"/>
      <c r="S9955" s="735"/>
      <c r="T9955" s="735">
        <v>1</v>
      </c>
      <c r="U9955" s="735"/>
      <c r="V9955" s="735"/>
      <c r="W9955" s="735">
        <v>10</v>
      </c>
      <c r="X9955" s="735"/>
    </row>
    <row r="9956" spans="1:24">
      <c r="A9956" s="54"/>
      <c r="B9956" s="54"/>
      <c r="C9956" s="740" t="s">
        <v>1633</v>
      </c>
      <c r="D9956" s="740" t="s">
        <v>14989</v>
      </c>
      <c r="E9956" s="741" t="s">
        <v>15028</v>
      </c>
      <c r="F9956" s="742" t="s">
        <v>14991</v>
      </c>
      <c r="G9956" s="741" t="s">
        <v>14992</v>
      </c>
      <c r="H9956" s="740" t="s">
        <v>15030</v>
      </c>
      <c r="I9956" s="232">
        <v>9425</v>
      </c>
      <c r="J9956" s="46" t="s">
        <v>1508</v>
      </c>
      <c r="K9956" s="75" t="s">
        <v>1509</v>
      </c>
      <c r="L9956" s="76">
        <f t="shared" si="530"/>
        <v>0</v>
      </c>
      <c r="M9956" s="735"/>
      <c r="N9956" s="735"/>
      <c r="O9956" s="735"/>
      <c r="P9956" s="735"/>
      <c r="Q9956" s="735"/>
      <c r="R9956" s="735"/>
      <c r="S9956" s="735"/>
      <c r="T9956" s="735"/>
      <c r="U9956" s="735"/>
      <c r="V9956" s="735"/>
      <c r="W9956" s="735"/>
      <c r="X9956" s="735"/>
    </row>
    <row r="9957" spans="1:24">
      <c r="A9957" s="54"/>
      <c r="B9957" s="54"/>
      <c r="C9957" s="743"/>
      <c r="D9957" s="744"/>
      <c r="E9957" s="745"/>
      <c r="F9957" s="743"/>
      <c r="G9957" s="745"/>
      <c r="H9957" s="744"/>
      <c r="I9957" s="238"/>
      <c r="J9957" s="54"/>
      <c r="K9957" s="75" t="s">
        <v>1501</v>
      </c>
      <c r="L9957" s="76">
        <f t="shared" si="530"/>
        <v>0</v>
      </c>
      <c r="M9957" s="735"/>
      <c r="N9957" s="735"/>
      <c r="O9957" s="735"/>
      <c r="P9957" s="735"/>
      <c r="Q9957" s="735"/>
      <c r="R9957" s="735"/>
      <c r="S9957" s="735"/>
      <c r="T9957" s="735"/>
      <c r="U9957" s="735"/>
      <c r="V9957" s="735"/>
      <c r="W9957" s="735"/>
      <c r="X9957" s="735"/>
    </row>
    <row r="9958" spans="1:24">
      <c r="A9958" s="54"/>
      <c r="B9958" s="54"/>
      <c r="C9958" s="746"/>
      <c r="D9958" s="747"/>
      <c r="E9958" s="748"/>
      <c r="F9958" s="746"/>
      <c r="G9958" s="748"/>
      <c r="H9958" s="747"/>
      <c r="I9958" s="244"/>
      <c r="J9958" s="80"/>
      <c r="K9958" s="84" t="s">
        <v>1502</v>
      </c>
      <c r="L9958" s="76">
        <f t="shared" si="530"/>
        <v>0</v>
      </c>
      <c r="M9958" s="735"/>
      <c r="N9958" s="735"/>
      <c r="O9958" s="735"/>
      <c r="P9958" s="735"/>
      <c r="Q9958" s="735"/>
      <c r="R9958" s="735"/>
      <c r="S9958" s="735"/>
      <c r="T9958" s="735"/>
      <c r="U9958" s="735"/>
      <c r="V9958" s="735"/>
      <c r="W9958" s="735"/>
      <c r="X9958" s="735"/>
    </row>
    <row r="9959" spans="1:24">
      <c r="A9959" s="54"/>
      <c r="B9959" s="54"/>
      <c r="C9959" s="740" t="s">
        <v>1633</v>
      </c>
      <c r="D9959" s="740" t="s">
        <v>15031</v>
      </c>
      <c r="E9959" s="741" t="s">
        <v>15032</v>
      </c>
      <c r="F9959" s="742" t="s">
        <v>5643</v>
      </c>
      <c r="G9959" s="741" t="s">
        <v>15033</v>
      </c>
      <c r="H9959" s="740" t="s">
        <v>15034</v>
      </c>
      <c r="I9959" s="232">
        <v>617</v>
      </c>
      <c r="J9959" s="46" t="s">
        <v>1508</v>
      </c>
      <c r="K9959" s="75" t="s">
        <v>1509</v>
      </c>
      <c r="L9959" s="76">
        <f t="shared" si="530"/>
        <v>0</v>
      </c>
      <c r="M9959" s="735"/>
      <c r="N9959" s="735"/>
      <c r="O9959" s="735"/>
      <c r="P9959" s="735"/>
      <c r="Q9959" s="735"/>
      <c r="R9959" s="735"/>
      <c r="S9959" s="735"/>
      <c r="T9959" s="735"/>
      <c r="U9959" s="735"/>
      <c r="V9959" s="735"/>
      <c r="W9959" s="735"/>
      <c r="X9959" s="735"/>
    </row>
    <row r="9960" spans="1:24">
      <c r="A9960" s="54"/>
      <c r="B9960" s="54"/>
      <c r="C9960" s="743"/>
      <c r="D9960" s="744"/>
      <c r="E9960" s="745"/>
      <c r="F9960" s="743"/>
      <c r="G9960" s="745"/>
      <c r="H9960" s="744"/>
      <c r="I9960" s="238"/>
      <c r="J9960" s="54"/>
      <c r="K9960" s="75" t="s">
        <v>1501</v>
      </c>
      <c r="L9960" s="76">
        <f t="shared" si="530"/>
        <v>2</v>
      </c>
      <c r="M9960" s="735"/>
      <c r="N9960" s="735"/>
      <c r="O9960" s="735"/>
      <c r="P9960" s="735"/>
      <c r="Q9960" s="735"/>
      <c r="R9960" s="735"/>
      <c r="S9960" s="735">
        <v>1</v>
      </c>
      <c r="T9960" s="735">
        <v>1</v>
      </c>
      <c r="U9960" s="735"/>
      <c r="V9960" s="735"/>
      <c r="W9960" s="735"/>
      <c r="X9960" s="735"/>
    </row>
    <row r="9961" spans="1:24">
      <c r="A9961" s="54"/>
      <c r="B9961" s="80"/>
      <c r="C9961" s="746"/>
      <c r="D9961" s="747"/>
      <c r="E9961" s="748"/>
      <c r="F9961" s="746"/>
      <c r="G9961" s="748"/>
      <c r="H9961" s="747"/>
      <c r="I9961" s="244"/>
      <c r="J9961" s="80"/>
      <c r="K9961" s="84" t="s">
        <v>1502</v>
      </c>
      <c r="L9961" s="76">
        <f t="shared" si="530"/>
        <v>0</v>
      </c>
      <c r="M9961" s="735"/>
      <c r="N9961" s="735"/>
      <c r="O9961" s="735"/>
      <c r="P9961" s="735"/>
      <c r="Q9961" s="735"/>
      <c r="R9961" s="735"/>
      <c r="S9961" s="735"/>
      <c r="T9961" s="735"/>
      <c r="U9961" s="735"/>
      <c r="V9961" s="735"/>
      <c r="W9961" s="735"/>
      <c r="X9961" s="735"/>
    </row>
    <row r="9962" spans="1:24">
      <c r="A9962" s="54"/>
      <c r="B9962" s="46" t="s">
        <v>15035</v>
      </c>
      <c r="C9962" s="706"/>
      <c r="D9962" s="720">
        <f>COUNTA(D9965:D10018)</f>
        <v>18</v>
      </c>
      <c r="E9962" s="706"/>
      <c r="F9962" s="721"/>
      <c r="G9962" s="721"/>
      <c r="H9962" s="721"/>
      <c r="I9962" s="722">
        <f>SUM(I9965:I10018)</f>
        <v>436290</v>
      </c>
      <c r="J9962" s="723" t="s">
        <v>1508</v>
      </c>
      <c r="K9962" s="724" t="s">
        <v>1509</v>
      </c>
      <c r="L9962" s="725">
        <f>SUM(M9962:X9962)</f>
        <v>11</v>
      </c>
      <c r="M9962" s="726">
        <f>M9965+M9968+M9971+M9974+M9977+M9980+M9983+M9986+M9989+M9992+M9995+M9998+M10001+M10004+M10007+M10010+M10013+M10016</f>
        <v>0</v>
      </c>
      <c r="N9962" s="726">
        <f t="shared" ref="N9962:X9962" si="531">N9965+N9968+N9971+N9974+N9977+N9980+N9983+N9986+N9989+N9992+N9995+N9998+N10001+N10004+N10007+N10010+N10013+N10016</f>
        <v>6</v>
      </c>
      <c r="O9962" s="726">
        <f t="shared" si="531"/>
        <v>0</v>
      </c>
      <c r="P9962" s="726">
        <f t="shared" si="531"/>
        <v>0</v>
      </c>
      <c r="Q9962" s="726">
        <f t="shared" si="531"/>
        <v>0</v>
      </c>
      <c r="R9962" s="726">
        <f t="shared" si="531"/>
        <v>0</v>
      </c>
      <c r="S9962" s="726">
        <f t="shared" si="531"/>
        <v>0</v>
      </c>
      <c r="T9962" s="726">
        <f t="shared" si="531"/>
        <v>0</v>
      </c>
      <c r="U9962" s="726">
        <f t="shared" si="531"/>
        <v>0</v>
      </c>
      <c r="V9962" s="726">
        <f t="shared" si="531"/>
        <v>0</v>
      </c>
      <c r="W9962" s="726">
        <f t="shared" si="531"/>
        <v>5</v>
      </c>
      <c r="X9962" s="726">
        <f t="shared" si="531"/>
        <v>0</v>
      </c>
    </row>
    <row r="9963" spans="1:24">
      <c r="A9963" s="54"/>
      <c r="B9963" s="54"/>
      <c r="C9963" s="711"/>
      <c r="D9963" s="727"/>
      <c r="E9963" s="711"/>
      <c r="F9963" s="721"/>
      <c r="G9963" s="721"/>
      <c r="H9963" s="721"/>
      <c r="I9963" s="728"/>
      <c r="J9963" s="723"/>
      <c r="K9963" s="710" t="s">
        <v>1501</v>
      </c>
      <c r="L9963" s="725">
        <f>SUM(M9963:X9963)</f>
        <v>0</v>
      </c>
      <c r="M9963" s="726">
        <f t="shared" ref="M9963:X9964" si="532">M9966+M9969+M9972+M9975+M9978+M9981+M9984+M9987+M9990+M9993+M9996+M9999+M10002+M10005+M10008+M10011+M10014+M10017</f>
        <v>0</v>
      </c>
      <c r="N9963" s="726">
        <f t="shared" si="532"/>
        <v>0</v>
      </c>
      <c r="O9963" s="726">
        <f t="shared" si="532"/>
        <v>0</v>
      </c>
      <c r="P9963" s="726">
        <f t="shared" si="532"/>
        <v>0</v>
      </c>
      <c r="Q9963" s="726">
        <f t="shared" si="532"/>
        <v>0</v>
      </c>
      <c r="R9963" s="726">
        <f t="shared" si="532"/>
        <v>0</v>
      </c>
      <c r="S9963" s="726">
        <f t="shared" si="532"/>
        <v>0</v>
      </c>
      <c r="T9963" s="726">
        <f t="shared" si="532"/>
        <v>0</v>
      </c>
      <c r="U9963" s="726">
        <f t="shared" si="532"/>
        <v>0</v>
      </c>
      <c r="V9963" s="726">
        <f t="shared" si="532"/>
        <v>0</v>
      </c>
      <c r="W9963" s="726">
        <f t="shared" si="532"/>
        <v>0</v>
      </c>
      <c r="X9963" s="726">
        <f t="shared" si="532"/>
        <v>0</v>
      </c>
    </row>
    <row r="9964" spans="1:24">
      <c r="A9964" s="54"/>
      <c r="B9964" s="80"/>
      <c r="C9964" s="715"/>
      <c r="D9964" s="729"/>
      <c r="E9964" s="715"/>
      <c r="F9964" s="721"/>
      <c r="G9964" s="721"/>
      <c r="H9964" s="721"/>
      <c r="I9964" s="730"/>
      <c r="J9964" s="731"/>
      <c r="K9964" s="719" t="s">
        <v>1502</v>
      </c>
      <c r="L9964" s="725">
        <f>SUM(M9964:X9964)</f>
        <v>66</v>
      </c>
      <c r="M9964" s="726">
        <f t="shared" si="532"/>
        <v>0</v>
      </c>
      <c r="N9964" s="726">
        <f t="shared" si="532"/>
        <v>0</v>
      </c>
      <c r="O9964" s="726">
        <f t="shared" si="532"/>
        <v>0</v>
      </c>
      <c r="P9964" s="726">
        <f t="shared" si="532"/>
        <v>0</v>
      </c>
      <c r="Q9964" s="726">
        <f t="shared" si="532"/>
        <v>0</v>
      </c>
      <c r="R9964" s="726">
        <f t="shared" si="532"/>
        <v>0</v>
      </c>
      <c r="S9964" s="726">
        <f t="shared" si="532"/>
        <v>0</v>
      </c>
      <c r="T9964" s="726">
        <f t="shared" si="532"/>
        <v>2</v>
      </c>
      <c r="U9964" s="726">
        <f t="shared" si="532"/>
        <v>40</v>
      </c>
      <c r="V9964" s="726">
        <f t="shared" si="532"/>
        <v>0</v>
      </c>
      <c r="W9964" s="726">
        <f t="shared" si="532"/>
        <v>0</v>
      </c>
      <c r="X9964" s="726">
        <f t="shared" si="532"/>
        <v>24</v>
      </c>
    </row>
    <row r="9965" spans="1:24">
      <c r="A9965" s="54"/>
      <c r="B9965" s="46" t="s">
        <v>15036</v>
      </c>
      <c r="C9965" s="749" t="s">
        <v>35</v>
      </c>
      <c r="D9965" s="706" t="s">
        <v>15037</v>
      </c>
      <c r="E9965" s="706" t="s">
        <v>15038</v>
      </c>
      <c r="F9965" s="749" t="s">
        <v>15039</v>
      </c>
      <c r="G9965" s="706" t="s">
        <v>15040</v>
      </c>
      <c r="H9965" s="750" t="s">
        <v>15041</v>
      </c>
      <c r="I9965" s="74"/>
      <c r="J9965" s="46" t="s">
        <v>1508</v>
      </c>
      <c r="K9965" s="75" t="s">
        <v>1509</v>
      </c>
      <c r="L9965" s="76">
        <f>SUM(M9965:X9965)</f>
        <v>11</v>
      </c>
      <c r="M9965" s="76"/>
      <c r="N9965" s="76">
        <v>6</v>
      </c>
      <c r="O9965" s="76"/>
      <c r="P9965" s="76"/>
      <c r="Q9965" s="76"/>
      <c r="R9965" s="76"/>
      <c r="S9965" s="76"/>
      <c r="T9965" s="76"/>
      <c r="U9965" s="76"/>
      <c r="V9965" s="76"/>
      <c r="W9965" s="76">
        <v>5</v>
      </c>
      <c r="X9965" s="76"/>
    </row>
    <row r="9966" spans="1:24">
      <c r="A9966" s="54"/>
      <c r="B9966" s="54"/>
      <c r="C9966" s="723"/>
      <c r="D9966" s="711"/>
      <c r="E9966" s="711"/>
      <c r="F9966" s="723"/>
      <c r="G9966" s="711"/>
      <c r="H9966" s="751"/>
      <c r="I9966" s="79"/>
      <c r="J9966" s="54"/>
      <c r="K9966" s="75" t="s">
        <v>1501</v>
      </c>
      <c r="L9966" s="76">
        <f t="shared" ref="L9966:L9976" si="533">SUM(M9966:X9966)</f>
        <v>0</v>
      </c>
      <c r="M9966" s="76"/>
      <c r="N9966" s="76"/>
      <c r="O9966" s="76"/>
      <c r="P9966" s="76"/>
      <c r="Q9966" s="76"/>
      <c r="R9966" s="76"/>
      <c r="S9966" s="76"/>
      <c r="T9966" s="76"/>
      <c r="U9966" s="76"/>
      <c r="V9966" s="76"/>
      <c r="W9966" s="76"/>
      <c r="X9966" s="76"/>
    </row>
    <row r="9967" spans="1:24">
      <c r="A9967" s="54"/>
      <c r="B9967" s="54"/>
      <c r="C9967" s="731"/>
      <c r="D9967" s="715"/>
      <c r="E9967" s="715"/>
      <c r="F9967" s="731"/>
      <c r="G9967" s="715"/>
      <c r="H9967" s="752"/>
      <c r="I9967" s="83"/>
      <c r="J9967" s="80"/>
      <c r="K9967" s="84" t="s">
        <v>1502</v>
      </c>
      <c r="L9967" s="76">
        <f t="shared" si="533"/>
        <v>0</v>
      </c>
      <c r="M9967" s="76"/>
      <c r="N9967" s="76"/>
      <c r="O9967" s="76"/>
      <c r="P9967" s="76"/>
      <c r="Q9967" s="76"/>
      <c r="R9967" s="76"/>
      <c r="S9967" s="76"/>
      <c r="T9967" s="76"/>
      <c r="U9967" s="76"/>
      <c r="V9967" s="76"/>
      <c r="W9967" s="76"/>
      <c r="X9967" s="76"/>
    </row>
    <row r="9968" spans="1:24">
      <c r="A9968" s="54"/>
      <c r="B9968" s="54"/>
      <c r="C9968" s="749" t="s">
        <v>35</v>
      </c>
      <c r="D9968" s="706" t="s">
        <v>15042</v>
      </c>
      <c r="E9968" s="706" t="s">
        <v>15043</v>
      </c>
      <c r="F9968" s="749" t="s">
        <v>15044</v>
      </c>
      <c r="G9968" s="706" t="s">
        <v>15045</v>
      </c>
      <c r="H9968" s="750" t="s">
        <v>15046</v>
      </c>
      <c r="I9968" s="74"/>
      <c r="J9968" s="46" t="s">
        <v>1508</v>
      </c>
      <c r="K9968" s="75" t="s">
        <v>1509</v>
      </c>
      <c r="L9968" s="76">
        <f t="shared" si="533"/>
        <v>0</v>
      </c>
      <c r="M9968" s="76"/>
      <c r="N9968" s="76"/>
      <c r="O9968" s="76"/>
      <c r="P9968" s="76"/>
      <c r="Q9968" s="76"/>
      <c r="R9968" s="76"/>
      <c r="S9968" s="76"/>
      <c r="T9968" s="76"/>
      <c r="U9968" s="76"/>
      <c r="V9968" s="76"/>
      <c r="W9968" s="76"/>
      <c r="X9968" s="76"/>
    </row>
    <row r="9969" spans="1:24">
      <c r="A9969" s="54"/>
      <c r="B9969" s="54"/>
      <c r="C9969" s="723"/>
      <c r="D9969" s="711"/>
      <c r="E9969" s="711"/>
      <c r="F9969" s="723"/>
      <c r="G9969" s="711"/>
      <c r="H9969" s="751"/>
      <c r="I9969" s="79"/>
      <c r="J9969" s="54"/>
      <c r="K9969" s="75" t="s">
        <v>1501</v>
      </c>
      <c r="L9969" s="76">
        <f t="shared" si="533"/>
        <v>0</v>
      </c>
      <c r="M9969" s="76"/>
      <c r="N9969" s="76"/>
      <c r="O9969" s="76"/>
      <c r="P9969" s="76"/>
      <c r="Q9969" s="76"/>
      <c r="R9969" s="76"/>
      <c r="S9969" s="76"/>
      <c r="T9969" s="76"/>
      <c r="U9969" s="76"/>
      <c r="V9969" s="76"/>
      <c r="W9969" s="76"/>
      <c r="X9969" s="76"/>
    </row>
    <row r="9970" spans="1:24">
      <c r="A9970" s="54"/>
      <c r="B9970" s="54"/>
      <c r="C9970" s="731"/>
      <c r="D9970" s="715"/>
      <c r="E9970" s="715"/>
      <c r="F9970" s="731"/>
      <c r="G9970" s="715"/>
      <c r="H9970" s="752"/>
      <c r="I9970" s="83"/>
      <c r="J9970" s="80"/>
      <c r="K9970" s="84" t="s">
        <v>1502</v>
      </c>
      <c r="L9970" s="76">
        <f t="shared" si="533"/>
        <v>0</v>
      </c>
      <c r="M9970" s="76"/>
      <c r="N9970" s="76"/>
      <c r="O9970" s="76"/>
      <c r="P9970" s="76"/>
      <c r="Q9970" s="76"/>
      <c r="R9970" s="76"/>
      <c r="S9970" s="76"/>
      <c r="T9970" s="76"/>
      <c r="U9970" s="76"/>
      <c r="V9970" s="76"/>
      <c r="W9970" s="76"/>
      <c r="X9970" s="76"/>
    </row>
    <row r="9971" spans="1:24">
      <c r="A9971" s="54"/>
      <c r="B9971" s="54"/>
      <c r="C9971" s="749" t="s">
        <v>35</v>
      </c>
      <c r="D9971" s="706" t="s">
        <v>15047</v>
      </c>
      <c r="E9971" s="706" t="s">
        <v>15048</v>
      </c>
      <c r="F9971" s="749" t="s">
        <v>15049</v>
      </c>
      <c r="G9971" s="706" t="s">
        <v>15050</v>
      </c>
      <c r="H9971" s="750" t="s">
        <v>15051</v>
      </c>
      <c r="I9971" s="74"/>
      <c r="J9971" s="46" t="s">
        <v>1508</v>
      </c>
      <c r="K9971" s="75" t="s">
        <v>1509</v>
      </c>
      <c r="L9971" s="76">
        <f t="shared" si="533"/>
        <v>0</v>
      </c>
      <c r="M9971" s="76"/>
      <c r="N9971" s="76"/>
      <c r="O9971" s="76"/>
      <c r="P9971" s="76"/>
      <c r="Q9971" s="76"/>
      <c r="R9971" s="76"/>
      <c r="S9971" s="76"/>
      <c r="T9971" s="76"/>
      <c r="U9971" s="76"/>
      <c r="V9971" s="76"/>
      <c r="W9971" s="76"/>
      <c r="X9971" s="76"/>
    </row>
    <row r="9972" spans="1:24">
      <c r="A9972" s="54"/>
      <c r="B9972" s="54"/>
      <c r="C9972" s="723"/>
      <c r="D9972" s="711"/>
      <c r="E9972" s="711"/>
      <c r="F9972" s="723"/>
      <c r="G9972" s="711"/>
      <c r="H9972" s="751"/>
      <c r="I9972" s="79"/>
      <c r="J9972" s="54"/>
      <c r="K9972" s="75" t="s">
        <v>1501</v>
      </c>
      <c r="L9972" s="76">
        <f t="shared" si="533"/>
        <v>0</v>
      </c>
      <c r="M9972" s="76"/>
      <c r="N9972" s="76"/>
      <c r="O9972" s="76"/>
      <c r="P9972" s="76"/>
      <c r="Q9972" s="76"/>
      <c r="R9972" s="76"/>
      <c r="S9972" s="76"/>
      <c r="T9972" s="76"/>
      <c r="U9972" s="76"/>
      <c r="V9972" s="76"/>
      <c r="W9972" s="76"/>
      <c r="X9972" s="76"/>
    </row>
    <row r="9973" spans="1:24">
      <c r="A9973" s="54"/>
      <c r="B9973" s="54"/>
      <c r="C9973" s="731"/>
      <c r="D9973" s="715"/>
      <c r="E9973" s="715"/>
      <c r="F9973" s="731"/>
      <c r="G9973" s="715"/>
      <c r="H9973" s="752"/>
      <c r="I9973" s="83"/>
      <c r="J9973" s="80"/>
      <c r="K9973" s="84" t="s">
        <v>1502</v>
      </c>
      <c r="L9973" s="76">
        <f t="shared" si="533"/>
        <v>0</v>
      </c>
      <c r="M9973" s="76"/>
      <c r="N9973" s="76"/>
      <c r="O9973" s="76"/>
      <c r="P9973" s="76"/>
      <c r="Q9973" s="76"/>
      <c r="R9973" s="76"/>
      <c r="S9973" s="76"/>
      <c r="T9973" s="76"/>
      <c r="U9973" s="76"/>
      <c r="V9973" s="76"/>
      <c r="W9973" s="76"/>
      <c r="X9973" s="76"/>
    </row>
    <row r="9974" spans="1:24">
      <c r="A9974" s="54"/>
      <c r="B9974" s="54"/>
      <c r="C9974" s="749" t="s">
        <v>33</v>
      </c>
      <c r="D9974" s="706" t="s">
        <v>15052</v>
      </c>
      <c r="E9974" s="706" t="s">
        <v>15053</v>
      </c>
      <c r="F9974" s="749" t="s">
        <v>15054</v>
      </c>
      <c r="G9974" s="706" t="s">
        <v>15055</v>
      </c>
      <c r="H9974" s="750" t="s">
        <v>15056</v>
      </c>
      <c r="I9974" s="74">
        <v>183</v>
      </c>
      <c r="J9974" s="46" t="s">
        <v>1508</v>
      </c>
      <c r="K9974" s="75" t="s">
        <v>1509</v>
      </c>
      <c r="L9974" s="76">
        <f t="shared" si="533"/>
        <v>0</v>
      </c>
      <c r="M9974" s="76"/>
      <c r="N9974" s="76"/>
      <c r="O9974" s="76"/>
      <c r="P9974" s="76"/>
      <c r="Q9974" s="76"/>
      <c r="R9974" s="76"/>
      <c r="S9974" s="76"/>
      <c r="T9974" s="76"/>
      <c r="U9974" s="76"/>
      <c r="V9974" s="76"/>
      <c r="W9974" s="76"/>
      <c r="X9974" s="76"/>
    </row>
    <row r="9975" spans="1:24">
      <c r="A9975" s="54"/>
      <c r="B9975" s="54"/>
      <c r="C9975" s="723"/>
      <c r="D9975" s="711"/>
      <c r="E9975" s="711"/>
      <c r="F9975" s="723"/>
      <c r="G9975" s="711"/>
      <c r="H9975" s="751"/>
      <c r="I9975" s="79"/>
      <c r="J9975" s="54"/>
      <c r="K9975" s="75" t="s">
        <v>1501</v>
      </c>
      <c r="L9975" s="76">
        <f t="shared" si="533"/>
        <v>0</v>
      </c>
      <c r="M9975" s="76"/>
      <c r="N9975" s="76"/>
      <c r="O9975" s="76"/>
      <c r="P9975" s="76"/>
      <c r="Q9975" s="76"/>
      <c r="R9975" s="76"/>
      <c r="S9975" s="76"/>
      <c r="T9975" s="76"/>
      <c r="U9975" s="76"/>
      <c r="V9975" s="76"/>
      <c r="W9975" s="76"/>
      <c r="X9975" s="76"/>
    </row>
    <row r="9976" spans="1:24">
      <c r="A9976" s="54"/>
      <c r="B9976" s="54"/>
      <c r="C9976" s="731"/>
      <c r="D9976" s="715"/>
      <c r="E9976" s="715"/>
      <c r="F9976" s="731"/>
      <c r="G9976" s="715"/>
      <c r="H9976" s="752"/>
      <c r="I9976" s="83"/>
      <c r="J9976" s="80"/>
      <c r="K9976" s="84" t="s">
        <v>1502</v>
      </c>
      <c r="L9976" s="76">
        <f t="shared" si="533"/>
        <v>2</v>
      </c>
      <c r="M9976" s="76"/>
      <c r="N9976" s="76"/>
      <c r="O9976" s="76"/>
      <c r="P9976" s="76"/>
      <c r="Q9976" s="76"/>
      <c r="R9976" s="76"/>
      <c r="S9976" s="76"/>
      <c r="T9976" s="76"/>
      <c r="U9976" s="76">
        <v>2</v>
      </c>
      <c r="V9976" s="76"/>
      <c r="W9976" s="76"/>
      <c r="X9976" s="76"/>
    </row>
    <row r="9977" spans="1:24">
      <c r="A9977" s="54"/>
      <c r="B9977" s="54"/>
      <c r="C9977" s="749" t="s">
        <v>33</v>
      </c>
      <c r="D9977" s="706" t="s">
        <v>15057</v>
      </c>
      <c r="E9977" s="706" t="s">
        <v>15058</v>
      </c>
      <c r="F9977" s="749" t="s">
        <v>15059</v>
      </c>
      <c r="G9977" s="706" t="s">
        <v>15060</v>
      </c>
      <c r="H9977" s="750" t="s">
        <v>15061</v>
      </c>
      <c r="I9977" s="74"/>
      <c r="J9977" s="46" t="s">
        <v>1508</v>
      </c>
      <c r="K9977" s="75" t="s">
        <v>1509</v>
      </c>
      <c r="L9977" s="76">
        <f>SUM(M9977:X9977)</f>
        <v>0</v>
      </c>
      <c r="M9977" s="76"/>
      <c r="N9977" s="76"/>
      <c r="O9977" s="76"/>
      <c r="P9977" s="76"/>
      <c r="Q9977" s="76"/>
      <c r="R9977" s="76"/>
      <c r="S9977" s="76"/>
      <c r="T9977" s="76"/>
      <c r="U9977" s="76"/>
      <c r="V9977" s="76"/>
      <c r="W9977" s="76"/>
      <c r="X9977" s="76"/>
    </row>
    <row r="9978" spans="1:24">
      <c r="A9978" s="54"/>
      <c r="B9978" s="54"/>
      <c r="C9978" s="723"/>
      <c r="D9978" s="711"/>
      <c r="E9978" s="711"/>
      <c r="F9978" s="723"/>
      <c r="G9978" s="711"/>
      <c r="H9978" s="751"/>
      <c r="I9978" s="79"/>
      <c r="J9978" s="54"/>
      <c r="K9978" s="75" t="s">
        <v>1501</v>
      </c>
      <c r="L9978" s="76">
        <f t="shared" ref="L9978:L9988" si="534">SUM(M9978:X9978)</f>
        <v>0</v>
      </c>
      <c r="M9978" s="76"/>
      <c r="N9978" s="76"/>
      <c r="O9978" s="76"/>
      <c r="P9978" s="76"/>
      <c r="Q9978" s="76"/>
      <c r="R9978" s="76"/>
      <c r="S9978" s="76"/>
      <c r="T9978" s="76"/>
      <c r="U9978" s="76"/>
      <c r="V9978" s="76"/>
      <c r="W9978" s="76"/>
      <c r="X9978" s="76"/>
    </row>
    <row r="9979" spans="1:24">
      <c r="A9979" s="54"/>
      <c r="B9979" s="54"/>
      <c r="C9979" s="731"/>
      <c r="D9979" s="715"/>
      <c r="E9979" s="715"/>
      <c r="F9979" s="731"/>
      <c r="G9979" s="715"/>
      <c r="H9979" s="752"/>
      <c r="I9979" s="83"/>
      <c r="J9979" s="80"/>
      <c r="K9979" s="84" t="s">
        <v>1502</v>
      </c>
      <c r="L9979" s="76">
        <f t="shared" si="534"/>
        <v>0</v>
      </c>
      <c r="M9979" s="76"/>
      <c r="N9979" s="76"/>
      <c r="O9979" s="76"/>
      <c r="P9979" s="76"/>
      <c r="Q9979" s="76"/>
      <c r="R9979" s="76"/>
      <c r="S9979" s="76"/>
      <c r="T9979" s="76"/>
      <c r="U9979" s="76"/>
      <c r="V9979" s="76"/>
      <c r="W9979" s="76"/>
      <c r="X9979" s="76"/>
    </row>
    <row r="9980" spans="1:24">
      <c r="A9980" s="54"/>
      <c r="B9980" s="54"/>
      <c r="C9980" s="749" t="s">
        <v>33</v>
      </c>
      <c r="D9980" s="706" t="s">
        <v>15062</v>
      </c>
      <c r="E9980" s="706" t="s">
        <v>15063</v>
      </c>
      <c r="F9980" s="749" t="s">
        <v>15064</v>
      </c>
      <c r="G9980" s="706" t="s">
        <v>15065</v>
      </c>
      <c r="H9980" s="750" t="s">
        <v>15066</v>
      </c>
      <c r="I9980" s="74"/>
      <c r="J9980" s="46" t="s">
        <v>1508</v>
      </c>
      <c r="K9980" s="75" t="s">
        <v>1509</v>
      </c>
      <c r="L9980" s="76">
        <f t="shared" si="534"/>
        <v>0</v>
      </c>
      <c r="M9980" s="76"/>
      <c r="N9980" s="76"/>
      <c r="O9980" s="76"/>
      <c r="P9980" s="76"/>
      <c r="Q9980" s="76"/>
      <c r="R9980" s="76"/>
      <c r="S9980" s="76"/>
      <c r="T9980" s="76"/>
      <c r="U9980" s="76"/>
      <c r="V9980" s="76"/>
      <c r="W9980" s="76"/>
      <c r="X9980" s="76"/>
    </row>
    <row r="9981" spans="1:24">
      <c r="A9981" s="54"/>
      <c r="B9981" s="54"/>
      <c r="C9981" s="723"/>
      <c r="D9981" s="711"/>
      <c r="E9981" s="711"/>
      <c r="F9981" s="723"/>
      <c r="G9981" s="711"/>
      <c r="H9981" s="751"/>
      <c r="I9981" s="79"/>
      <c r="J9981" s="54"/>
      <c r="K9981" s="75" t="s">
        <v>1501</v>
      </c>
      <c r="L9981" s="76">
        <f t="shared" si="534"/>
        <v>0</v>
      </c>
      <c r="M9981" s="76"/>
      <c r="N9981" s="76"/>
      <c r="O9981" s="76"/>
      <c r="P9981" s="76"/>
      <c r="Q9981" s="76"/>
      <c r="R9981" s="76"/>
      <c r="S9981" s="76"/>
      <c r="T9981" s="76"/>
      <c r="U9981" s="76"/>
      <c r="V9981" s="76"/>
      <c r="W9981" s="76"/>
      <c r="X9981" s="76"/>
    </row>
    <row r="9982" spans="1:24">
      <c r="A9982" s="54"/>
      <c r="B9982" s="54"/>
      <c r="C9982" s="731"/>
      <c r="D9982" s="715"/>
      <c r="E9982" s="715"/>
      <c r="F9982" s="731"/>
      <c r="G9982" s="715"/>
      <c r="H9982" s="752"/>
      <c r="I9982" s="83"/>
      <c r="J9982" s="80"/>
      <c r="K9982" s="84" t="s">
        <v>1502</v>
      </c>
      <c r="L9982" s="76">
        <f t="shared" si="534"/>
        <v>0</v>
      </c>
      <c r="M9982" s="76"/>
      <c r="N9982" s="76"/>
      <c r="O9982" s="76"/>
      <c r="P9982" s="76"/>
      <c r="Q9982" s="76"/>
      <c r="R9982" s="76"/>
      <c r="S9982" s="76"/>
      <c r="T9982" s="76"/>
      <c r="U9982" s="76"/>
      <c r="V9982" s="76"/>
      <c r="W9982" s="76"/>
      <c r="X9982" s="76"/>
    </row>
    <row r="9983" spans="1:24">
      <c r="A9983" s="54"/>
      <c r="B9983" s="54"/>
      <c r="C9983" s="749" t="s">
        <v>33</v>
      </c>
      <c r="D9983" s="706" t="s">
        <v>15067</v>
      </c>
      <c r="E9983" s="706" t="s">
        <v>15068</v>
      </c>
      <c r="F9983" s="749" t="s">
        <v>15069</v>
      </c>
      <c r="G9983" s="706" t="s">
        <v>15070</v>
      </c>
      <c r="H9983" s="750" t="s">
        <v>15071</v>
      </c>
      <c r="I9983" s="74">
        <v>271</v>
      </c>
      <c r="J9983" s="46" t="s">
        <v>1508</v>
      </c>
      <c r="K9983" s="75" t="s">
        <v>1509</v>
      </c>
      <c r="L9983" s="76">
        <f t="shared" si="534"/>
        <v>0</v>
      </c>
      <c r="M9983" s="76"/>
      <c r="N9983" s="76"/>
      <c r="O9983" s="76"/>
      <c r="P9983" s="76"/>
      <c r="Q9983" s="76"/>
      <c r="R9983" s="76"/>
      <c r="S9983" s="76"/>
      <c r="T9983" s="76"/>
      <c r="U9983" s="76"/>
      <c r="V9983" s="76"/>
      <c r="W9983" s="76"/>
      <c r="X9983" s="76"/>
    </row>
    <row r="9984" spans="1:24">
      <c r="A9984" s="54"/>
      <c r="B9984" s="54"/>
      <c r="C9984" s="723"/>
      <c r="D9984" s="711"/>
      <c r="E9984" s="711"/>
      <c r="F9984" s="723"/>
      <c r="G9984" s="711"/>
      <c r="H9984" s="751"/>
      <c r="I9984" s="79"/>
      <c r="J9984" s="54"/>
      <c r="K9984" s="75" t="s">
        <v>1501</v>
      </c>
      <c r="L9984" s="76">
        <f t="shared" si="534"/>
        <v>0</v>
      </c>
      <c r="M9984" s="76"/>
      <c r="N9984" s="76"/>
      <c r="O9984" s="76"/>
      <c r="P9984" s="76"/>
      <c r="Q9984" s="76"/>
      <c r="R9984" s="76"/>
      <c r="S9984" s="76"/>
      <c r="T9984" s="76"/>
      <c r="U9984" s="76"/>
      <c r="V9984" s="76"/>
      <c r="W9984" s="76"/>
      <c r="X9984" s="76"/>
    </row>
    <row r="9985" spans="1:24">
      <c r="A9985" s="54"/>
      <c r="B9985" s="54"/>
      <c r="C9985" s="731"/>
      <c r="D9985" s="715"/>
      <c r="E9985" s="715"/>
      <c r="F9985" s="731"/>
      <c r="G9985" s="715"/>
      <c r="H9985" s="752"/>
      <c r="I9985" s="83"/>
      <c r="J9985" s="80"/>
      <c r="K9985" s="84" t="s">
        <v>1502</v>
      </c>
      <c r="L9985" s="76">
        <f t="shared" si="534"/>
        <v>5</v>
      </c>
      <c r="M9985" s="76"/>
      <c r="N9985" s="76"/>
      <c r="O9985" s="76"/>
      <c r="P9985" s="76"/>
      <c r="Q9985" s="76"/>
      <c r="R9985" s="76"/>
      <c r="S9985" s="76"/>
      <c r="T9985" s="76"/>
      <c r="U9985" s="76">
        <v>4</v>
      </c>
      <c r="V9985" s="76"/>
      <c r="W9985" s="76"/>
      <c r="X9985" s="76">
        <v>1</v>
      </c>
    </row>
    <row r="9986" spans="1:24">
      <c r="A9986" s="54"/>
      <c r="B9986" s="54"/>
      <c r="C9986" s="749" t="s">
        <v>33</v>
      </c>
      <c r="D9986" s="706" t="s">
        <v>15072</v>
      </c>
      <c r="E9986" s="706" t="s">
        <v>15073</v>
      </c>
      <c r="F9986" s="749" t="s">
        <v>15074</v>
      </c>
      <c r="G9986" s="706" t="s">
        <v>15075</v>
      </c>
      <c r="H9986" s="100" t="s">
        <v>15076</v>
      </c>
      <c r="I9986" s="74">
        <v>0</v>
      </c>
      <c r="J9986" s="46" t="s">
        <v>1508</v>
      </c>
      <c r="K9986" s="75" t="s">
        <v>1509</v>
      </c>
      <c r="L9986" s="76">
        <f t="shared" si="534"/>
        <v>0</v>
      </c>
      <c r="M9986" s="76"/>
      <c r="N9986" s="76"/>
      <c r="O9986" s="76"/>
      <c r="P9986" s="76"/>
      <c r="Q9986" s="76"/>
      <c r="R9986" s="76"/>
      <c r="S9986" s="76"/>
      <c r="T9986" s="76"/>
      <c r="U9986" s="76"/>
      <c r="V9986" s="76"/>
      <c r="W9986" s="76"/>
      <c r="X9986" s="76"/>
    </row>
    <row r="9987" spans="1:24">
      <c r="A9987" s="54"/>
      <c r="B9987" s="54"/>
      <c r="C9987" s="723"/>
      <c r="D9987" s="711"/>
      <c r="E9987" s="711"/>
      <c r="F9987" s="723"/>
      <c r="G9987" s="711"/>
      <c r="H9987" s="101"/>
      <c r="I9987" s="79"/>
      <c r="J9987" s="54"/>
      <c r="K9987" s="75" t="s">
        <v>1501</v>
      </c>
      <c r="L9987" s="76">
        <f t="shared" si="534"/>
        <v>0</v>
      </c>
      <c r="M9987" s="76"/>
      <c r="N9987" s="76"/>
      <c r="O9987" s="76"/>
      <c r="P9987" s="76"/>
      <c r="Q9987" s="76"/>
      <c r="R9987" s="76"/>
      <c r="S9987" s="76"/>
      <c r="T9987" s="76"/>
      <c r="U9987" s="76"/>
      <c r="V9987" s="76"/>
      <c r="W9987" s="76"/>
      <c r="X9987" s="76"/>
    </row>
    <row r="9988" spans="1:24">
      <c r="A9988" s="54"/>
      <c r="B9988" s="54"/>
      <c r="C9988" s="731"/>
      <c r="D9988" s="715"/>
      <c r="E9988" s="715"/>
      <c r="F9988" s="731"/>
      <c r="G9988" s="715"/>
      <c r="H9988" s="102"/>
      <c r="I9988" s="83"/>
      <c r="J9988" s="80"/>
      <c r="K9988" s="84" t="s">
        <v>1502</v>
      </c>
      <c r="L9988" s="76">
        <f t="shared" si="534"/>
        <v>4</v>
      </c>
      <c r="M9988" s="76"/>
      <c r="N9988" s="76"/>
      <c r="O9988" s="76"/>
      <c r="P9988" s="76"/>
      <c r="Q9988" s="76"/>
      <c r="R9988" s="76"/>
      <c r="S9988" s="76"/>
      <c r="T9988" s="76"/>
      <c r="U9988" s="76">
        <v>4</v>
      </c>
      <c r="V9988" s="76"/>
      <c r="W9988" s="76"/>
      <c r="X9988" s="76"/>
    </row>
    <row r="9989" spans="1:24">
      <c r="A9989" s="54"/>
      <c r="B9989" s="54"/>
      <c r="C9989" s="749" t="s">
        <v>33</v>
      </c>
      <c r="D9989" s="706" t="s">
        <v>15077</v>
      </c>
      <c r="E9989" s="706" t="s">
        <v>15078</v>
      </c>
      <c r="F9989" s="749" t="s">
        <v>15079</v>
      </c>
      <c r="G9989" s="706" t="s">
        <v>15080</v>
      </c>
      <c r="H9989" s="100"/>
      <c r="I9989" s="74"/>
      <c r="J9989" s="46" t="s">
        <v>1508</v>
      </c>
      <c r="K9989" s="75" t="s">
        <v>1509</v>
      </c>
      <c r="L9989" s="76">
        <f>SUM(M9989:X9989)</f>
        <v>0</v>
      </c>
      <c r="M9989" s="76"/>
      <c r="N9989" s="76"/>
      <c r="O9989" s="76"/>
      <c r="P9989" s="76"/>
      <c r="Q9989" s="76"/>
      <c r="R9989" s="76"/>
      <c r="S9989" s="76"/>
      <c r="T9989" s="76"/>
      <c r="U9989" s="76"/>
      <c r="V9989" s="76"/>
      <c r="W9989" s="76"/>
      <c r="X9989" s="76"/>
    </row>
    <row r="9990" spans="1:24">
      <c r="A9990" s="54"/>
      <c r="B9990" s="54"/>
      <c r="C9990" s="723"/>
      <c r="D9990" s="711"/>
      <c r="E9990" s="711"/>
      <c r="F9990" s="723"/>
      <c r="G9990" s="711"/>
      <c r="H9990" s="101"/>
      <c r="I9990" s="79"/>
      <c r="J9990" s="54"/>
      <c r="K9990" s="75" t="s">
        <v>1501</v>
      </c>
      <c r="L9990" s="76">
        <f t="shared" ref="L9990:L10053" si="535">SUM(M9990:X9990)</f>
        <v>0</v>
      </c>
      <c r="M9990" s="76"/>
      <c r="N9990" s="76"/>
      <c r="O9990" s="76"/>
      <c r="P9990" s="76"/>
      <c r="Q9990" s="76"/>
      <c r="R9990" s="76"/>
      <c r="S9990" s="76"/>
      <c r="T9990" s="76"/>
      <c r="U9990" s="76"/>
      <c r="V9990" s="76"/>
      <c r="W9990" s="76"/>
      <c r="X9990" s="76"/>
    </row>
    <row r="9991" spans="1:24">
      <c r="A9991" s="54"/>
      <c r="B9991" s="54"/>
      <c r="C9991" s="731"/>
      <c r="D9991" s="715"/>
      <c r="E9991" s="715"/>
      <c r="F9991" s="731"/>
      <c r="G9991" s="715"/>
      <c r="H9991" s="102"/>
      <c r="I9991" s="83"/>
      <c r="J9991" s="80"/>
      <c r="K9991" s="84" t="s">
        <v>1502</v>
      </c>
      <c r="L9991" s="76">
        <f t="shared" si="535"/>
        <v>0</v>
      </c>
      <c r="M9991" s="76"/>
      <c r="N9991" s="76"/>
      <c r="O9991" s="76"/>
      <c r="P9991" s="76"/>
      <c r="Q9991" s="76"/>
      <c r="R9991" s="76"/>
      <c r="S9991" s="76"/>
      <c r="T9991" s="76"/>
      <c r="U9991" s="76"/>
      <c r="V9991" s="76"/>
      <c r="W9991" s="76"/>
      <c r="X9991" s="76"/>
    </row>
    <row r="9992" spans="1:24">
      <c r="A9992" s="54"/>
      <c r="B9992" s="54"/>
      <c r="C9992" s="749" t="s">
        <v>33</v>
      </c>
      <c r="D9992" s="706" t="s">
        <v>15081</v>
      </c>
      <c r="E9992" s="706" t="s">
        <v>15082</v>
      </c>
      <c r="F9992" s="749" t="s">
        <v>15083</v>
      </c>
      <c r="G9992" s="706" t="s">
        <v>15084</v>
      </c>
      <c r="H9992" s="750" t="s">
        <v>15085</v>
      </c>
      <c r="I9992" s="74">
        <v>94866</v>
      </c>
      <c r="J9992" s="46" t="s">
        <v>1508</v>
      </c>
      <c r="K9992" s="75" t="s">
        <v>1509</v>
      </c>
      <c r="L9992" s="76">
        <f t="shared" si="535"/>
        <v>0</v>
      </c>
      <c r="M9992" s="76"/>
      <c r="N9992" s="76"/>
      <c r="O9992" s="76"/>
      <c r="P9992" s="76"/>
      <c r="Q9992" s="76"/>
      <c r="R9992" s="76"/>
      <c r="S9992" s="76"/>
      <c r="T9992" s="76"/>
      <c r="U9992" s="76"/>
      <c r="V9992" s="76"/>
      <c r="W9992" s="76"/>
      <c r="X9992" s="76"/>
    </row>
    <row r="9993" spans="1:24">
      <c r="A9993" s="54"/>
      <c r="B9993" s="54"/>
      <c r="C9993" s="723"/>
      <c r="D9993" s="711"/>
      <c r="E9993" s="711"/>
      <c r="F9993" s="723"/>
      <c r="G9993" s="711"/>
      <c r="H9993" s="751"/>
      <c r="I9993" s="79"/>
      <c r="J9993" s="54"/>
      <c r="K9993" s="75" t="s">
        <v>1501</v>
      </c>
      <c r="L9993" s="76">
        <f t="shared" si="535"/>
        <v>0</v>
      </c>
      <c r="M9993" s="76"/>
      <c r="N9993" s="76"/>
      <c r="O9993" s="76"/>
      <c r="P9993" s="76"/>
      <c r="Q9993" s="76"/>
      <c r="R9993" s="76"/>
      <c r="S9993" s="76"/>
      <c r="T9993" s="76"/>
      <c r="U9993" s="76"/>
      <c r="V9993" s="76"/>
      <c r="W9993" s="76"/>
      <c r="X9993" s="76"/>
    </row>
    <row r="9994" spans="1:24">
      <c r="A9994" s="54"/>
      <c r="B9994" s="54"/>
      <c r="C9994" s="731"/>
      <c r="D9994" s="715"/>
      <c r="E9994" s="715"/>
      <c r="F9994" s="731"/>
      <c r="G9994" s="715"/>
      <c r="H9994" s="752"/>
      <c r="I9994" s="83"/>
      <c r="J9994" s="80"/>
      <c r="K9994" s="84" t="s">
        <v>1502</v>
      </c>
      <c r="L9994" s="76">
        <f t="shared" si="535"/>
        <v>9</v>
      </c>
      <c r="M9994" s="76"/>
      <c r="N9994" s="76"/>
      <c r="O9994" s="76"/>
      <c r="P9994" s="76"/>
      <c r="Q9994" s="76"/>
      <c r="R9994" s="76"/>
      <c r="S9994" s="76"/>
      <c r="T9994" s="76"/>
      <c r="U9994" s="76">
        <v>9</v>
      </c>
      <c r="V9994" s="76"/>
      <c r="W9994" s="76"/>
      <c r="X9994" s="76"/>
    </row>
    <row r="9995" spans="1:24">
      <c r="A9995" s="54"/>
      <c r="B9995" s="54"/>
      <c r="C9995" s="749" t="s">
        <v>33</v>
      </c>
      <c r="D9995" s="706" t="s">
        <v>15086</v>
      </c>
      <c r="E9995" s="706" t="s">
        <v>15087</v>
      </c>
      <c r="F9995" s="749" t="s">
        <v>15088</v>
      </c>
      <c r="G9995" s="706" t="s">
        <v>15089</v>
      </c>
      <c r="H9995" s="750" t="s">
        <v>15090</v>
      </c>
      <c r="I9995" s="74">
        <v>174</v>
      </c>
      <c r="J9995" s="46" t="s">
        <v>1508</v>
      </c>
      <c r="K9995" s="75" t="s">
        <v>1509</v>
      </c>
      <c r="L9995" s="76">
        <f t="shared" si="535"/>
        <v>0</v>
      </c>
      <c r="M9995" s="76"/>
      <c r="N9995" s="76"/>
      <c r="O9995" s="76"/>
      <c r="P9995" s="76"/>
      <c r="Q9995" s="76"/>
      <c r="R9995" s="76"/>
      <c r="S9995" s="76"/>
      <c r="T9995" s="76"/>
      <c r="U9995" s="76"/>
      <c r="V9995" s="76"/>
      <c r="W9995" s="76"/>
      <c r="X9995" s="76"/>
    </row>
    <row r="9996" spans="1:24">
      <c r="A9996" s="54"/>
      <c r="B9996" s="54"/>
      <c r="C9996" s="723"/>
      <c r="D9996" s="711"/>
      <c r="E9996" s="711"/>
      <c r="F9996" s="723"/>
      <c r="G9996" s="711"/>
      <c r="H9996" s="751"/>
      <c r="I9996" s="79"/>
      <c r="J9996" s="54"/>
      <c r="K9996" s="75" t="s">
        <v>1501</v>
      </c>
      <c r="L9996" s="76">
        <f t="shared" si="535"/>
        <v>0</v>
      </c>
      <c r="M9996" s="76"/>
      <c r="N9996" s="76"/>
      <c r="O9996" s="76"/>
      <c r="P9996" s="76"/>
      <c r="Q9996" s="76"/>
      <c r="R9996" s="76"/>
      <c r="S9996" s="76"/>
      <c r="T9996" s="76"/>
      <c r="U9996" s="76"/>
      <c r="V9996" s="76"/>
      <c r="W9996" s="76"/>
      <c r="X9996" s="76"/>
    </row>
    <row r="9997" spans="1:24">
      <c r="A9997" s="54"/>
      <c r="B9997" s="54"/>
      <c r="C9997" s="731"/>
      <c r="D9997" s="715"/>
      <c r="E9997" s="715"/>
      <c r="F9997" s="731"/>
      <c r="G9997" s="715"/>
      <c r="H9997" s="752"/>
      <c r="I9997" s="83"/>
      <c r="J9997" s="80"/>
      <c r="K9997" s="84" t="s">
        <v>1502</v>
      </c>
      <c r="L9997" s="76">
        <f t="shared" si="535"/>
        <v>2</v>
      </c>
      <c r="M9997" s="76"/>
      <c r="N9997" s="76"/>
      <c r="O9997" s="76"/>
      <c r="P9997" s="76"/>
      <c r="Q9997" s="76"/>
      <c r="R9997" s="76"/>
      <c r="S9997" s="76"/>
      <c r="T9997" s="76"/>
      <c r="U9997" s="76">
        <v>2</v>
      </c>
      <c r="V9997" s="76"/>
      <c r="W9997" s="76"/>
      <c r="X9997" s="76"/>
    </row>
    <row r="9998" spans="1:24">
      <c r="A9998" s="54"/>
      <c r="B9998" s="54"/>
      <c r="C9998" s="46" t="s">
        <v>33</v>
      </c>
      <c r="D9998" s="58" t="s">
        <v>15091</v>
      </c>
      <c r="E9998" s="58" t="s">
        <v>15092</v>
      </c>
      <c r="F9998" s="46" t="s">
        <v>15093</v>
      </c>
      <c r="G9998" s="58" t="s">
        <v>15094</v>
      </c>
      <c r="H9998" s="100" t="s">
        <v>15095</v>
      </c>
      <c r="I9998" s="74">
        <v>277340</v>
      </c>
      <c r="J9998" s="46" t="s">
        <v>1508</v>
      </c>
      <c r="K9998" s="75" t="s">
        <v>1509</v>
      </c>
      <c r="L9998" s="76">
        <f t="shared" si="535"/>
        <v>0</v>
      </c>
      <c r="M9998" s="76"/>
      <c r="N9998" s="76"/>
      <c r="O9998" s="76"/>
      <c r="P9998" s="76"/>
      <c r="Q9998" s="76"/>
      <c r="R9998" s="76"/>
      <c r="S9998" s="76"/>
      <c r="T9998" s="76"/>
      <c r="U9998" s="76"/>
      <c r="V9998" s="76"/>
      <c r="W9998" s="76"/>
      <c r="X9998" s="76"/>
    </row>
    <row r="9999" spans="1:24">
      <c r="A9999" s="54"/>
      <c r="B9999" s="54"/>
      <c r="C9999" s="54"/>
      <c r="D9999" s="77"/>
      <c r="E9999" s="77"/>
      <c r="F9999" s="54"/>
      <c r="G9999" s="77"/>
      <c r="H9999" s="101"/>
      <c r="I9999" s="79"/>
      <c r="J9999" s="54"/>
      <c r="K9999" s="75" t="s">
        <v>1501</v>
      </c>
      <c r="L9999" s="76">
        <f t="shared" si="535"/>
        <v>0</v>
      </c>
      <c r="M9999" s="76"/>
      <c r="N9999" s="76"/>
      <c r="O9999" s="76"/>
      <c r="P9999" s="76"/>
      <c r="Q9999" s="76"/>
      <c r="R9999" s="76"/>
      <c r="S9999" s="76"/>
      <c r="T9999" s="76"/>
      <c r="U9999" s="76"/>
      <c r="V9999" s="76"/>
      <c r="W9999" s="76"/>
      <c r="X9999" s="76"/>
    </row>
    <row r="10000" spans="1:24">
      <c r="A10000" s="54"/>
      <c r="B10000" s="54"/>
      <c r="C10000" s="80"/>
      <c r="D10000" s="81"/>
      <c r="E10000" s="81"/>
      <c r="F10000" s="80"/>
      <c r="G10000" s="81"/>
      <c r="H10000" s="102"/>
      <c r="I10000" s="83"/>
      <c r="J10000" s="80"/>
      <c r="K10000" s="84" t="s">
        <v>1502</v>
      </c>
      <c r="L10000" s="76">
        <f t="shared" si="535"/>
        <v>9</v>
      </c>
      <c r="M10000" s="76"/>
      <c r="N10000" s="76"/>
      <c r="O10000" s="76"/>
      <c r="P10000" s="76"/>
      <c r="Q10000" s="76"/>
      <c r="R10000" s="76"/>
      <c r="S10000" s="76"/>
      <c r="T10000" s="76"/>
      <c r="U10000" s="76">
        <v>9</v>
      </c>
      <c r="V10000" s="76"/>
      <c r="W10000" s="76"/>
      <c r="X10000" s="76"/>
    </row>
    <row r="10001" spans="1:24">
      <c r="A10001" s="54"/>
      <c r="B10001" s="54"/>
      <c r="C10001" s="46" t="s">
        <v>35</v>
      </c>
      <c r="D10001" s="58" t="s">
        <v>15096</v>
      </c>
      <c r="E10001" s="58" t="s">
        <v>15097</v>
      </c>
      <c r="F10001" s="46" t="s">
        <v>15098</v>
      </c>
      <c r="G10001" s="58" t="s">
        <v>15099</v>
      </c>
      <c r="H10001" s="100" t="s">
        <v>15100</v>
      </c>
      <c r="I10001" s="74">
        <v>1530</v>
      </c>
      <c r="J10001" s="46" t="s">
        <v>1508</v>
      </c>
      <c r="K10001" s="75" t="s">
        <v>1509</v>
      </c>
      <c r="L10001" s="76">
        <f t="shared" si="535"/>
        <v>0</v>
      </c>
      <c r="M10001" s="76"/>
      <c r="N10001" s="76"/>
      <c r="O10001" s="76"/>
      <c r="P10001" s="76"/>
      <c r="Q10001" s="76"/>
      <c r="R10001" s="76"/>
      <c r="S10001" s="76"/>
      <c r="T10001" s="76"/>
      <c r="U10001" s="76"/>
      <c r="V10001" s="76"/>
      <c r="W10001" s="76"/>
      <c r="X10001" s="76"/>
    </row>
    <row r="10002" spans="1:24">
      <c r="A10002" s="54"/>
      <c r="B10002" s="54"/>
      <c r="C10002" s="54"/>
      <c r="D10002" s="77"/>
      <c r="E10002" s="77"/>
      <c r="F10002" s="54"/>
      <c r="G10002" s="77"/>
      <c r="H10002" s="101"/>
      <c r="I10002" s="79"/>
      <c r="J10002" s="54"/>
      <c r="K10002" s="75" t="s">
        <v>1501</v>
      </c>
      <c r="L10002" s="76">
        <f t="shared" si="535"/>
        <v>0</v>
      </c>
      <c r="M10002" s="76"/>
      <c r="N10002" s="76"/>
      <c r="O10002" s="76"/>
      <c r="P10002" s="76"/>
      <c r="Q10002" s="76"/>
      <c r="R10002" s="76"/>
      <c r="S10002" s="76"/>
      <c r="T10002" s="76"/>
      <c r="U10002" s="76"/>
      <c r="V10002" s="76"/>
      <c r="W10002" s="76"/>
      <c r="X10002" s="76"/>
    </row>
    <row r="10003" spans="1:24">
      <c r="A10003" s="54"/>
      <c r="B10003" s="54"/>
      <c r="C10003" s="80"/>
      <c r="D10003" s="81"/>
      <c r="E10003" s="81"/>
      <c r="F10003" s="80"/>
      <c r="G10003" s="81"/>
      <c r="H10003" s="102"/>
      <c r="I10003" s="83"/>
      <c r="J10003" s="80"/>
      <c r="K10003" s="84" t="s">
        <v>1502</v>
      </c>
      <c r="L10003" s="76">
        <f t="shared" si="535"/>
        <v>6</v>
      </c>
      <c r="M10003" s="76"/>
      <c r="N10003" s="76"/>
      <c r="O10003" s="76"/>
      <c r="P10003" s="76"/>
      <c r="Q10003" s="76"/>
      <c r="R10003" s="76"/>
      <c r="S10003" s="76"/>
      <c r="T10003" s="76">
        <v>2</v>
      </c>
      <c r="U10003" s="76">
        <v>1</v>
      </c>
      <c r="V10003" s="76"/>
      <c r="W10003" s="76"/>
      <c r="X10003" s="76">
        <v>3</v>
      </c>
    </row>
    <row r="10004" spans="1:24">
      <c r="A10004" s="54"/>
      <c r="B10004" s="54"/>
      <c r="C10004" s="46" t="s">
        <v>1633</v>
      </c>
      <c r="D10004" s="58" t="s">
        <v>15101</v>
      </c>
      <c r="E10004" s="58" t="s">
        <v>15102</v>
      </c>
      <c r="F10004" s="46" t="s">
        <v>15103</v>
      </c>
      <c r="G10004" s="58" t="s">
        <v>15104</v>
      </c>
      <c r="H10004" s="100"/>
      <c r="I10004" s="74"/>
      <c r="J10004" s="46" t="s">
        <v>1508</v>
      </c>
      <c r="K10004" s="75" t="s">
        <v>1509</v>
      </c>
      <c r="L10004" s="76">
        <f t="shared" si="535"/>
        <v>0</v>
      </c>
      <c r="M10004" s="76"/>
      <c r="N10004" s="76"/>
      <c r="O10004" s="76"/>
      <c r="P10004" s="76"/>
      <c r="Q10004" s="76"/>
      <c r="R10004" s="76"/>
      <c r="S10004" s="76"/>
      <c r="T10004" s="76"/>
      <c r="U10004" s="76"/>
      <c r="V10004" s="76"/>
      <c r="W10004" s="76"/>
      <c r="X10004" s="76"/>
    </row>
    <row r="10005" spans="1:24">
      <c r="A10005" s="54"/>
      <c r="B10005" s="54"/>
      <c r="C10005" s="54"/>
      <c r="D10005" s="77"/>
      <c r="E10005" s="77"/>
      <c r="F10005" s="54"/>
      <c r="G10005" s="77"/>
      <c r="H10005" s="101"/>
      <c r="I10005" s="79"/>
      <c r="J10005" s="54"/>
      <c r="K10005" s="75" t="s">
        <v>1501</v>
      </c>
      <c r="L10005" s="76">
        <f t="shared" si="535"/>
        <v>0</v>
      </c>
      <c r="M10005" s="76"/>
      <c r="N10005" s="76"/>
      <c r="O10005" s="76"/>
      <c r="P10005" s="76"/>
      <c r="Q10005" s="76"/>
      <c r="R10005" s="76"/>
      <c r="S10005" s="76"/>
      <c r="T10005" s="76"/>
      <c r="U10005" s="76"/>
      <c r="V10005" s="76"/>
      <c r="W10005" s="76"/>
      <c r="X10005" s="76"/>
    </row>
    <row r="10006" spans="1:24">
      <c r="A10006" s="54"/>
      <c r="B10006" s="54"/>
      <c r="C10006" s="80"/>
      <c r="D10006" s="81"/>
      <c r="E10006" s="81"/>
      <c r="F10006" s="80"/>
      <c r="G10006" s="81"/>
      <c r="H10006" s="102"/>
      <c r="I10006" s="83"/>
      <c r="J10006" s="80"/>
      <c r="K10006" s="84" t="s">
        <v>1502</v>
      </c>
      <c r="L10006" s="76">
        <f t="shared" si="535"/>
        <v>0</v>
      </c>
      <c r="M10006" s="76"/>
      <c r="N10006" s="76"/>
      <c r="O10006" s="76"/>
      <c r="P10006" s="76"/>
      <c r="Q10006" s="76"/>
      <c r="R10006" s="76"/>
      <c r="S10006" s="76"/>
      <c r="T10006" s="76"/>
      <c r="U10006" s="76"/>
      <c r="V10006" s="76"/>
      <c r="W10006" s="76"/>
      <c r="X10006" s="76"/>
    </row>
    <row r="10007" spans="1:24">
      <c r="A10007" s="54"/>
      <c r="B10007" s="54"/>
      <c r="C10007" s="46" t="s">
        <v>1633</v>
      </c>
      <c r="D10007" s="58" t="s">
        <v>15105</v>
      </c>
      <c r="E10007" s="58" t="s">
        <v>15106</v>
      </c>
      <c r="F10007" s="46" t="s">
        <v>15107</v>
      </c>
      <c r="G10007" s="58" t="s">
        <v>15108</v>
      </c>
      <c r="H10007" s="100"/>
      <c r="I10007" s="74"/>
      <c r="J10007" s="46" t="s">
        <v>1508</v>
      </c>
      <c r="K10007" s="75" t="s">
        <v>1509</v>
      </c>
      <c r="L10007" s="76">
        <f t="shared" si="535"/>
        <v>0</v>
      </c>
      <c r="M10007" s="76"/>
      <c r="N10007" s="76"/>
      <c r="O10007" s="76"/>
      <c r="P10007" s="76"/>
      <c r="Q10007" s="76"/>
      <c r="R10007" s="76"/>
      <c r="S10007" s="76"/>
      <c r="T10007" s="76"/>
      <c r="U10007" s="76"/>
      <c r="V10007" s="76"/>
      <c r="W10007" s="76"/>
      <c r="X10007" s="76"/>
    </row>
    <row r="10008" spans="1:24">
      <c r="A10008" s="54"/>
      <c r="B10008" s="54"/>
      <c r="C10008" s="54"/>
      <c r="D10008" s="77"/>
      <c r="E10008" s="77"/>
      <c r="F10008" s="54"/>
      <c r="G10008" s="77"/>
      <c r="H10008" s="101"/>
      <c r="I10008" s="79"/>
      <c r="J10008" s="54"/>
      <c r="K10008" s="75" t="s">
        <v>1501</v>
      </c>
      <c r="L10008" s="76">
        <f t="shared" si="535"/>
        <v>0</v>
      </c>
      <c r="M10008" s="76"/>
      <c r="N10008" s="76"/>
      <c r="O10008" s="76"/>
      <c r="P10008" s="76"/>
      <c r="Q10008" s="76"/>
      <c r="R10008" s="76"/>
      <c r="S10008" s="76"/>
      <c r="T10008" s="76"/>
      <c r="U10008" s="76"/>
      <c r="V10008" s="76"/>
      <c r="W10008" s="76"/>
      <c r="X10008" s="76"/>
    </row>
    <row r="10009" spans="1:24">
      <c r="A10009" s="54"/>
      <c r="B10009" s="54"/>
      <c r="C10009" s="80"/>
      <c r="D10009" s="81"/>
      <c r="E10009" s="81"/>
      <c r="F10009" s="80"/>
      <c r="G10009" s="81"/>
      <c r="H10009" s="102"/>
      <c r="I10009" s="83"/>
      <c r="J10009" s="80"/>
      <c r="K10009" s="84" t="s">
        <v>1502</v>
      </c>
      <c r="L10009" s="76">
        <f t="shared" si="535"/>
        <v>0</v>
      </c>
      <c r="M10009" s="76"/>
      <c r="N10009" s="76"/>
      <c r="O10009" s="76"/>
      <c r="P10009" s="76"/>
      <c r="Q10009" s="76"/>
      <c r="R10009" s="76"/>
      <c r="S10009" s="76"/>
      <c r="T10009" s="76"/>
      <c r="U10009" s="76"/>
      <c r="V10009" s="76"/>
      <c r="W10009" s="76"/>
      <c r="X10009" s="76"/>
    </row>
    <row r="10010" spans="1:24">
      <c r="A10010" s="54"/>
      <c r="B10010" s="54"/>
      <c r="C10010" s="46" t="s">
        <v>1633</v>
      </c>
      <c r="D10010" s="58" t="s">
        <v>15109</v>
      </c>
      <c r="E10010" s="58" t="s">
        <v>15110</v>
      </c>
      <c r="F10010" s="46" t="s">
        <v>15111</v>
      </c>
      <c r="G10010" s="58" t="s">
        <v>15112</v>
      </c>
      <c r="H10010" s="100" t="s">
        <v>15113</v>
      </c>
      <c r="I10010" s="74">
        <v>33118</v>
      </c>
      <c r="J10010" s="46" t="s">
        <v>1508</v>
      </c>
      <c r="K10010" s="75" t="s">
        <v>1509</v>
      </c>
      <c r="L10010" s="76">
        <f t="shared" si="535"/>
        <v>0</v>
      </c>
      <c r="M10010" s="76"/>
      <c r="N10010" s="76"/>
      <c r="O10010" s="76"/>
      <c r="P10010" s="76"/>
      <c r="Q10010" s="76"/>
      <c r="R10010" s="76"/>
      <c r="S10010" s="76"/>
      <c r="T10010" s="76"/>
      <c r="U10010" s="76"/>
      <c r="V10010" s="76"/>
      <c r="W10010" s="76"/>
      <c r="X10010" s="76"/>
    </row>
    <row r="10011" spans="1:24">
      <c r="A10011" s="54"/>
      <c r="B10011" s="54"/>
      <c r="C10011" s="54"/>
      <c r="D10011" s="77"/>
      <c r="E10011" s="77"/>
      <c r="F10011" s="54"/>
      <c r="G10011" s="77"/>
      <c r="H10011" s="101"/>
      <c r="I10011" s="79"/>
      <c r="J10011" s="54"/>
      <c r="K10011" s="75" t="s">
        <v>1501</v>
      </c>
      <c r="L10011" s="76">
        <f t="shared" si="535"/>
        <v>0</v>
      </c>
      <c r="M10011" s="76"/>
      <c r="N10011" s="76"/>
      <c r="O10011" s="76"/>
      <c r="P10011" s="76"/>
      <c r="Q10011" s="76"/>
      <c r="R10011" s="76"/>
      <c r="S10011" s="76"/>
      <c r="T10011" s="76"/>
      <c r="U10011" s="76"/>
      <c r="V10011" s="76"/>
      <c r="W10011" s="76"/>
      <c r="X10011" s="76"/>
    </row>
    <row r="10012" spans="1:24">
      <c r="A10012" s="54"/>
      <c r="B10012" s="54"/>
      <c r="C10012" s="80"/>
      <c r="D10012" s="81"/>
      <c r="E10012" s="81"/>
      <c r="F10012" s="80"/>
      <c r="G10012" s="81"/>
      <c r="H10012" s="102"/>
      <c r="I10012" s="83"/>
      <c r="J10012" s="80"/>
      <c r="K10012" s="84" t="s">
        <v>1502</v>
      </c>
      <c r="L10012" s="76">
        <f t="shared" si="535"/>
        <v>4</v>
      </c>
      <c r="M10012" s="76"/>
      <c r="N10012" s="76"/>
      <c r="O10012" s="76"/>
      <c r="P10012" s="76"/>
      <c r="Q10012" s="76"/>
      <c r="R10012" s="76"/>
      <c r="S10012" s="76"/>
      <c r="T10012" s="76"/>
      <c r="U10012" s="76"/>
      <c r="V10012" s="76"/>
      <c r="W10012" s="76"/>
      <c r="X10012" s="76">
        <v>4</v>
      </c>
    </row>
    <row r="10013" spans="1:24">
      <c r="A10013" s="54"/>
      <c r="B10013" s="54"/>
      <c r="C10013" s="46" t="s">
        <v>1633</v>
      </c>
      <c r="D10013" s="58" t="s">
        <v>15114</v>
      </c>
      <c r="E10013" s="58" t="s">
        <v>15115</v>
      </c>
      <c r="F10013" s="46" t="s">
        <v>15116</v>
      </c>
      <c r="G10013" s="58" t="s">
        <v>15117</v>
      </c>
      <c r="H10013" s="100" t="s">
        <v>15118</v>
      </c>
      <c r="I10013" s="74">
        <v>9</v>
      </c>
      <c r="J10013" s="46" t="s">
        <v>1508</v>
      </c>
      <c r="K10013" s="75" t="s">
        <v>1509</v>
      </c>
      <c r="L10013" s="76">
        <f t="shared" si="535"/>
        <v>0</v>
      </c>
      <c r="M10013" s="76"/>
      <c r="N10013" s="76"/>
      <c r="O10013" s="76"/>
      <c r="P10013" s="76"/>
      <c r="Q10013" s="76"/>
      <c r="R10013" s="76"/>
      <c r="S10013" s="76"/>
      <c r="T10013" s="76"/>
      <c r="U10013" s="76"/>
      <c r="V10013" s="76"/>
      <c r="W10013" s="76"/>
      <c r="X10013" s="76"/>
    </row>
    <row r="10014" spans="1:24">
      <c r="A10014" s="54"/>
      <c r="B10014" s="54"/>
      <c r="C10014" s="54"/>
      <c r="D10014" s="77"/>
      <c r="E10014" s="77"/>
      <c r="F10014" s="54"/>
      <c r="G10014" s="77"/>
      <c r="H10014" s="101"/>
      <c r="I10014" s="79"/>
      <c r="J10014" s="54"/>
      <c r="K10014" s="75" t="s">
        <v>1501</v>
      </c>
      <c r="L10014" s="76">
        <f t="shared" si="535"/>
        <v>0</v>
      </c>
      <c r="M10014" s="76"/>
      <c r="N10014" s="76"/>
      <c r="O10014" s="76"/>
      <c r="P10014" s="76"/>
      <c r="Q10014" s="76"/>
      <c r="R10014" s="76"/>
      <c r="S10014" s="76"/>
      <c r="T10014" s="76"/>
      <c r="U10014" s="76"/>
      <c r="V10014" s="76"/>
      <c r="W10014" s="76"/>
      <c r="X10014" s="76"/>
    </row>
    <row r="10015" spans="1:24">
      <c r="A10015" s="54"/>
      <c r="B10015" s="54"/>
      <c r="C10015" s="80"/>
      <c r="D10015" s="81"/>
      <c r="E10015" s="81"/>
      <c r="F10015" s="80"/>
      <c r="G10015" s="81"/>
      <c r="H10015" s="102"/>
      <c r="I10015" s="83"/>
      <c r="J10015" s="80"/>
      <c r="K10015" s="84" t="s">
        <v>1502</v>
      </c>
      <c r="L10015" s="76">
        <f t="shared" si="535"/>
        <v>16</v>
      </c>
      <c r="M10015" s="76"/>
      <c r="N10015" s="76"/>
      <c r="O10015" s="76"/>
      <c r="P10015" s="76"/>
      <c r="Q10015" s="76"/>
      <c r="R10015" s="76"/>
      <c r="S10015" s="76"/>
      <c r="T10015" s="76"/>
      <c r="U10015" s="76"/>
      <c r="V10015" s="76"/>
      <c r="W10015" s="76"/>
      <c r="X10015" s="76">
        <v>16</v>
      </c>
    </row>
    <row r="10016" spans="1:24">
      <c r="A10016" s="54"/>
      <c r="B10016" s="54"/>
      <c r="C10016" s="46" t="s">
        <v>1633</v>
      </c>
      <c r="D10016" s="58" t="s">
        <v>15119</v>
      </c>
      <c r="E10016" s="58" t="s">
        <v>15120</v>
      </c>
      <c r="F10016" s="46" t="s">
        <v>15121</v>
      </c>
      <c r="G10016" s="58" t="s">
        <v>15117</v>
      </c>
      <c r="H10016" s="100" t="s">
        <v>15122</v>
      </c>
      <c r="I10016" s="74">
        <v>28799</v>
      </c>
      <c r="J10016" s="46" t="s">
        <v>1508</v>
      </c>
      <c r="K10016" s="75" t="s">
        <v>1509</v>
      </c>
      <c r="L10016" s="76">
        <f t="shared" si="535"/>
        <v>0</v>
      </c>
      <c r="M10016" s="76"/>
      <c r="N10016" s="76"/>
      <c r="O10016" s="76"/>
      <c r="P10016" s="76"/>
      <c r="Q10016" s="76"/>
      <c r="R10016" s="76"/>
      <c r="S10016" s="76"/>
      <c r="T10016" s="76"/>
      <c r="U10016" s="76"/>
      <c r="V10016" s="76"/>
      <c r="W10016" s="76"/>
      <c r="X10016" s="76"/>
    </row>
    <row r="10017" spans="1:24">
      <c r="A10017" s="54"/>
      <c r="B10017" s="54"/>
      <c r="C10017" s="54"/>
      <c r="D10017" s="77"/>
      <c r="E10017" s="77"/>
      <c r="F10017" s="54"/>
      <c r="G10017" s="77"/>
      <c r="H10017" s="101"/>
      <c r="I10017" s="79"/>
      <c r="J10017" s="54"/>
      <c r="K10017" s="75" t="s">
        <v>1501</v>
      </c>
      <c r="L10017" s="76">
        <f t="shared" si="535"/>
        <v>0</v>
      </c>
      <c r="M10017" s="76"/>
      <c r="N10017" s="76"/>
      <c r="O10017" s="76"/>
      <c r="P10017" s="76"/>
      <c r="Q10017" s="76"/>
      <c r="R10017" s="76"/>
      <c r="S10017" s="76"/>
      <c r="T10017" s="76"/>
      <c r="U10017" s="76"/>
      <c r="V10017" s="76"/>
      <c r="W10017" s="76"/>
      <c r="X10017" s="76"/>
    </row>
    <row r="10018" spans="1:24">
      <c r="A10018" s="54"/>
      <c r="B10018" s="80"/>
      <c r="C10018" s="80"/>
      <c r="D10018" s="81"/>
      <c r="E10018" s="81"/>
      <c r="F10018" s="80"/>
      <c r="G10018" s="81"/>
      <c r="H10018" s="102"/>
      <c r="I10018" s="83"/>
      <c r="J10018" s="80"/>
      <c r="K10018" s="84" t="s">
        <v>1502</v>
      </c>
      <c r="L10018" s="76">
        <f t="shared" si="535"/>
        <v>9</v>
      </c>
      <c r="M10018" s="76"/>
      <c r="N10018" s="76"/>
      <c r="O10018" s="76"/>
      <c r="P10018" s="76"/>
      <c r="Q10018" s="76"/>
      <c r="R10018" s="76"/>
      <c r="S10018" s="76"/>
      <c r="T10018" s="76"/>
      <c r="U10018" s="76">
        <v>9</v>
      </c>
      <c r="V10018" s="76"/>
      <c r="W10018" s="76"/>
      <c r="X10018" s="76"/>
    </row>
    <row r="10019" spans="1:24">
      <c r="A10019" s="54"/>
      <c r="B10019" s="46" t="s">
        <v>15123</v>
      </c>
      <c r="C10019" s="706"/>
      <c r="D10019" s="720">
        <f>COUNTA(D10022:D10147)</f>
        <v>42</v>
      </c>
      <c r="E10019" s="706"/>
      <c r="F10019" s="721"/>
      <c r="G10019" s="721"/>
      <c r="H10019" s="721"/>
      <c r="I10019" s="722">
        <f>SUM(I10022:I10147)</f>
        <v>322018</v>
      </c>
      <c r="J10019" s="723" t="s">
        <v>1508</v>
      </c>
      <c r="K10019" s="724" t="s">
        <v>1509</v>
      </c>
      <c r="L10019" s="725">
        <f t="shared" si="535"/>
        <v>39</v>
      </c>
      <c r="M10019" s="726">
        <f>M10022+M10025+M10028+M10031+M10034+M10037+M10040+M10043+M10046+M10049+M10052+M10055+M10058+M10061+M10064+M10067+M10070+M10073+M10076+M10079+M10082+M10085+M10088+M10091+M10094+M10097+M10100+M10103+M10106+M10109+M10112+M10115+M10118+M10121+M10124+M10127+M10130+M10133+M10136+M10139+M10142+M10145</f>
        <v>9</v>
      </c>
      <c r="N10019" s="726">
        <f t="shared" ref="N10019:X10019" si="536">N10022+N10025+N10028+N10031+N10034+N10037+N10040+N10043+N10046+N10049+N10052+N10055+N10058+N10061+N10064+N10067+N10070+N10073+N10076+N10079+N10082+N10085+N10088+N10091+N10094+N10097+N10100+N10103+N10106+N10109+N10112+N10115+N10118+N10121+N10124+N10127+N10130+N10133+N10136+N10139+N10142+N10145</f>
        <v>20</v>
      </c>
      <c r="O10019" s="726">
        <f t="shared" si="536"/>
        <v>5</v>
      </c>
      <c r="P10019" s="726">
        <f t="shared" si="536"/>
        <v>0</v>
      </c>
      <c r="Q10019" s="726">
        <f t="shared" si="536"/>
        <v>0</v>
      </c>
      <c r="R10019" s="726">
        <f t="shared" si="536"/>
        <v>0</v>
      </c>
      <c r="S10019" s="726">
        <f t="shared" si="536"/>
        <v>0</v>
      </c>
      <c r="T10019" s="726">
        <f t="shared" si="536"/>
        <v>5</v>
      </c>
      <c r="U10019" s="726">
        <f t="shared" si="536"/>
        <v>0</v>
      </c>
      <c r="V10019" s="726">
        <f t="shared" si="536"/>
        <v>0</v>
      </c>
      <c r="W10019" s="726">
        <f t="shared" si="536"/>
        <v>0</v>
      </c>
      <c r="X10019" s="726">
        <f t="shared" si="536"/>
        <v>0</v>
      </c>
    </row>
    <row r="10020" spans="1:24">
      <c r="A10020" s="54"/>
      <c r="B10020" s="54"/>
      <c r="C10020" s="711"/>
      <c r="D10020" s="727"/>
      <c r="E10020" s="711"/>
      <c r="F10020" s="721"/>
      <c r="G10020" s="721"/>
      <c r="H10020" s="721"/>
      <c r="I10020" s="728"/>
      <c r="J10020" s="723"/>
      <c r="K10020" s="710" t="s">
        <v>1501</v>
      </c>
      <c r="L10020" s="725">
        <f t="shared" si="535"/>
        <v>11</v>
      </c>
      <c r="M10020" s="726">
        <f t="shared" ref="M10020:X10021" si="537">M10023+M10026+M10029+M10032+M10035+M10038+M10041+M10044+M10047+M10050+M10053+M10056+M10059+M10062+M10065+M10068+M10071+M10074+M10077+M10080+M10083+M10086+M10089+M10092+M10095+M10098+M10101+M10104+M10107+M10110+M10113+M10116+M10119+M10122+M10125+M10128+M10131+M10134+M10137+M10140+M10143+M10146</f>
        <v>0</v>
      </c>
      <c r="N10020" s="726">
        <f t="shared" si="537"/>
        <v>0</v>
      </c>
      <c r="O10020" s="726">
        <f t="shared" si="537"/>
        <v>0</v>
      </c>
      <c r="P10020" s="726">
        <f t="shared" si="537"/>
        <v>11</v>
      </c>
      <c r="Q10020" s="726">
        <f t="shared" si="537"/>
        <v>0</v>
      </c>
      <c r="R10020" s="726">
        <f t="shared" si="537"/>
        <v>0</v>
      </c>
      <c r="S10020" s="726">
        <f t="shared" si="537"/>
        <v>0</v>
      </c>
      <c r="T10020" s="726">
        <f t="shared" si="537"/>
        <v>0</v>
      </c>
      <c r="U10020" s="726">
        <f t="shared" si="537"/>
        <v>0</v>
      </c>
      <c r="V10020" s="726">
        <f t="shared" si="537"/>
        <v>0</v>
      </c>
      <c r="W10020" s="726">
        <f t="shared" si="537"/>
        <v>0</v>
      </c>
      <c r="X10020" s="726">
        <f t="shared" si="537"/>
        <v>0</v>
      </c>
    </row>
    <row r="10021" spans="1:24">
      <c r="A10021" s="54"/>
      <c r="B10021" s="80"/>
      <c r="C10021" s="715"/>
      <c r="D10021" s="729"/>
      <c r="E10021" s="715"/>
      <c r="F10021" s="721"/>
      <c r="G10021" s="721"/>
      <c r="H10021" s="721"/>
      <c r="I10021" s="730"/>
      <c r="J10021" s="731"/>
      <c r="K10021" s="719" t="s">
        <v>1502</v>
      </c>
      <c r="L10021" s="725">
        <f t="shared" si="535"/>
        <v>123</v>
      </c>
      <c r="M10021" s="726">
        <f t="shared" si="537"/>
        <v>12</v>
      </c>
      <c r="N10021" s="726">
        <f t="shared" si="537"/>
        <v>1</v>
      </c>
      <c r="O10021" s="726">
        <f t="shared" si="537"/>
        <v>41</v>
      </c>
      <c r="P10021" s="726">
        <f t="shared" si="537"/>
        <v>0</v>
      </c>
      <c r="Q10021" s="726">
        <f t="shared" si="537"/>
        <v>0</v>
      </c>
      <c r="R10021" s="726">
        <f t="shared" si="537"/>
        <v>0</v>
      </c>
      <c r="S10021" s="726">
        <f t="shared" si="537"/>
        <v>14</v>
      </c>
      <c r="T10021" s="726">
        <f t="shared" si="537"/>
        <v>50</v>
      </c>
      <c r="U10021" s="726">
        <f t="shared" si="537"/>
        <v>0</v>
      </c>
      <c r="V10021" s="726">
        <f t="shared" si="537"/>
        <v>0</v>
      </c>
      <c r="W10021" s="726">
        <f t="shared" si="537"/>
        <v>3</v>
      </c>
      <c r="X10021" s="726">
        <f t="shared" si="537"/>
        <v>2</v>
      </c>
    </row>
    <row r="10022" spans="1:24">
      <c r="A10022" s="54"/>
      <c r="B10022" s="46" t="s">
        <v>15124</v>
      </c>
      <c r="C10022" s="46" t="s">
        <v>31</v>
      </c>
      <c r="D10022" s="484" t="s">
        <v>15125</v>
      </c>
      <c r="E10022" s="484" t="s">
        <v>15126</v>
      </c>
      <c r="F10022" s="550" t="s">
        <v>15127</v>
      </c>
      <c r="G10022" s="484" t="s">
        <v>15128</v>
      </c>
      <c r="H10022" s="484" t="s">
        <v>15129</v>
      </c>
      <c r="I10022" s="270">
        <v>42056</v>
      </c>
      <c r="J10022" s="46" t="s">
        <v>1508</v>
      </c>
      <c r="K10022" s="75" t="s">
        <v>1509</v>
      </c>
      <c r="L10022" s="76">
        <f t="shared" si="535"/>
        <v>18</v>
      </c>
      <c r="M10022" s="76"/>
      <c r="N10022" s="76">
        <v>18</v>
      </c>
      <c r="O10022" s="76"/>
      <c r="P10022" s="76"/>
      <c r="Q10022" s="76"/>
      <c r="R10022" s="76"/>
      <c r="S10022" s="76"/>
      <c r="T10022" s="76"/>
      <c r="U10022" s="76"/>
      <c r="V10022" s="76"/>
      <c r="W10022" s="76"/>
      <c r="X10022" s="76"/>
    </row>
    <row r="10023" spans="1:24">
      <c r="A10023" s="54"/>
      <c r="B10023" s="54"/>
      <c r="C10023" s="54"/>
      <c r="D10023" s="489"/>
      <c r="E10023" s="489"/>
      <c r="F10023" s="551"/>
      <c r="G10023" s="489"/>
      <c r="H10023" s="489"/>
      <c r="I10023" s="277"/>
      <c r="J10023" s="54"/>
      <c r="K10023" s="75" t="s">
        <v>1501</v>
      </c>
      <c r="L10023" s="76">
        <f t="shared" si="535"/>
        <v>0</v>
      </c>
      <c r="M10023" s="76"/>
      <c r="N10023" s="76"/>
      <c r="O10023" s="76"/>
      <c r="P10023" s="76"/>
      <c r="Q10023" s="76"/>
      <c r="R10023" s="76"/>
      <c r="S10023" s="76"/>
      <c r="T10023" s="76"/>
      <c r="U10023" s="76"/>
      <c r="V10023" s="76"/>
      <c r="W10023" s="76"/>
      <c r="X10023" s="76"/>
    </row>
    <row r="10024" spans="1:24">
      <c r="A10024" s="54"/>
      <c r="B10024" s="54"/>
      <c r="C10024" s="80"/>
      <c r="D10024" s="487"/>
      <c r="E10024" s="487"/>
      <c r="F10024" s="552"/>
      <c r="G10024" s="487"/>
      <c r="H10024" s="487"/>
      <c r="I10024" s="281"/>
      <c r="J10024" s="80"/>
      <c r="K10024" s="84" t="s">
        <v>1502</v>
      </c>
      <c r="L10024" s="76">
        <f t="shared" si="535"/>
        <v>0</v>
      </c>
      <c r="M10024" s="76"/>
      <c r="N10024" s="76"/>
      <c r="O10024" s="76"/>
      <c r="P10024" s="76"/>
      <c r="Q10024" s="76"/>
      <c r="R10024" s="76"/>
      <c r="S10024" s="76"/>
      <c r="T10024" s="76"/>
      <c r="U10024" s="76"/>
      <c r="V10024" s="76"/>
      <c r="W10024" s="76"/>
      <c r="X10024" s="76"/>
    </row>
    <row r="10025" spans="1:24">
      <c r="A10025" s="54"/>
      <c r="B10025" s="54"/>
      <c r="C10025" s="46" t="s">
        <v>31</v>
      </c>
      <c r="D10025" s="484" t="s">
        <v>15130</v>
      </c>
      <c r="E10025" s="484" t="s">
        <v>15131</v>
      </c>
      <c r="F10025" s="550" t="s">
        <v>15132</v>
      </c>
      <c r="G10025" s="484" t="s">
        <v>15133</v>
      </c>
      <c r="H10025" s="484" t="s">
        <v>15134</v>
      </c>
      <c r="I10025" s="270">
        <v>28628</v>
      </c>
      <c r="J10025" s="46" t="s">
        <v>1508</v>
      </c>
      <c r="K10025" s="75" t="s">
        <v>1509</v>
      </c>
      <c r="L10025" s="76">
        <f t="shared" si="535"/>
        <v>0</v>
      </c>
      <c r="M10025" s="76"/>
      <c r="N10025" s="76"/>
      <c r="O10025" s="76"/>
      <c r="P10025" s="76"/>
      <c r="Q10025" s="76"/>
      <c r="R10025" s="76"/>
      <c r="S10025" s="76"/>
      <c r="T10025" s="76"/>
      <c r="U10025" s="76"/>
      <c r="V10025" s="76"/>
      <c r="W10025" s="76"/>
      <c r="X10025" s="76"/>
    </row>
    <row r="10026" spans="1:24">
      <c r="A10026" s="54"/>
      <c r="B10026" s="54"/>
      <c r="C10026" s="54"/>
      <c r="D10026" s="489"/>
      <c r="E10026" s="489"/>
      <c r="F10026" s="551"/>
      <c r="G10026" s="489"/>
      <c r="H10026" s="489"/>
      <c r="I10026" s="277"/>
      <c r="J10026" s="54"/>
      <c r="K10026" s="75" t="s">
        <v>1501</v>
      </c>
      <c r="L10026" s="76">
        <f t="shared" si="535"/>
        <v>11</v>
      </c>
      <c r="M10026" s="76"/>
      <c r="N10026" s="76"/>
      <c r="O10026" s="76"/>
      <c r="P10026" s="76">
        <v>11</v>
      </c>
      <c r="Q10026" s="76"/>
      <c r="R10026" s="76"/>
      <c r="S10026" s="76"/>
      <c r="T10026" s="76"/>
      <c r="U10026" s="76"/>
      <c r="V10026" s="76"/>
      <c r="W10026" s="76"/>
      <c r="X10026" s="76"/>
    </row>
    <row r="10027" spans="1:24">
      <c r="A10027" s="54"/>
      <c r="B10027" s="54"/>
      <c r="C10027" s="80"/>
      <c r="D10027" s="487"/>
      <c r="E10027" s="487"/>
      <c r="F10027" s="552"/>
      <c r="G10027" s="487"/>
      <c r="H10027" s="487"/>
      <c r="I10027" s="281"/>
      <c r="J10027" s="80"/>
      <c r="K10027" s="84" t="s">
        <v>1502</v>
      </c>
      <c r="L10027" s="76">
        <f t="shared" si="535"/>
        <v>0</v>
      </c>
      <c r="M10027" s="76"/>
      <c r="N10027" s="76"/>
      <c r="O10027" s="76"/>
      <c r="P10027" s="76"/>
      <c r="Q10027" s="76"/>
      <c r="R10027" s="76"/>
      <c r="S10027" s="76"/>
      <c r="T10027" s="76"/>
      <c r="U10027" s="76"/>
      <c r="V10027" s="76"/>
      <c r="W10027" s="76"/>
      <c r="X10027" s="76"/>
    </row>
    <row r="10028" spans="1:24">
      <c r="A10028" s="54"/>
      <c r="B10028" s="54"/>
      <c r="C10028" s="46" t="s">
        <v>33</v>
      </c>
      <c r="D10028" s="484" t="s">
        <v>15135</v>
      </c>
      <c r="E10028" s="484" t="s">
        <v>15136</v>
      </c>
      <c r="F10028" s="550" t="s">
        <v>15137</v>
      </c>
      <c r="G10028" s="484" t="s">
        <v>15138</v>
      </c>
      <c r="H10028" s="484" t="s">
        <v>15139</v>
      </c>
      <c r="I10028" s="270">
        <v>550</v>
      </c>
      <c r="J10028" s="46" t="s">
        <v>1508</v>
      </c>
      <c r="K10028" s="75" t="s">
        <v>1509</v>
      </c>
      <c r="L10028" s="76">
        <f t="shared" si="535"/>
        <v>0</v>
      </c>
      <c r="M10028" s="76"/>
      <c r="N10028" s="76"/>
      <c r="O10028" s="76"/>
      <c r="P10028" s="76"/>
      <c r="Q10028" s="76"/>
      <c r="R10028" s="76"/>
      <c r="S10028" s="76"/>
      <c r="T10028" s="76"/>
      <c r="U10028" s="76"/>
      <c r="V10028" s="76"/>
      <c r="W10028" s="76"/>
      <c r="X10028" s="76"/>
    </row>
    <row r="10029" spans="1:24">
      <c r="A10029" s="54"/>
      <c r="B10029" s="54"/>
      <c r="C10029" s="54"/>
      <c r="D10029" s="489"/>
      <c r="E10029" s="489"/>
      <c r="F10029" s="551"/>
      <c r="G10029" s="489"/>
      <c r="H10029" s="489"/>
      <c r="I10029" s="277"/>
      <c r="J10029" s="54"/>
      <c r="K10029" s="75" t="s">
        <v>1501</v>
      </c>
      <c r="L10029" s="76">
        <f t="shared" si="535"/>
        <v>0</v>
      </c>
      <c r="M10029" s="76"/>
      <c r="N10029" s="76"/>
      <c r="O10029" s="76"/>
      <c r="P10029" s="76"/>
      <c r="Q10029" s="76"/>
      <c r="R10029" s="76"/>
      <c r="S10029" s="76"/>
      <c r="T10029" s="76"/>
      <c r="U10029" s="76"/>
      <c r="V10029" s="76"/>
      <c r="W10029" s="76"/>
      <c r="X10029" s="76"/>
    </row>
    <row r="10030" spans="1:24">
      <c r="A10030" s="54"/>
      <c r="B10030" s="54"/>
      <c r="C10030" s="80"/>
      <c r="D10030" s="487"/>
      <c r="E10030" s="487"/>
      <c r="F10030" s="552"/>
      <c r="G10030" s="487"/>
      <c r="H10030" s="487"/>
      <c r="I10030" s="281"/>
      <c r="J10030" s="80"/>
      <c r="K10030" s="84" t="s">
        <v>1502</v>
      </c>
      <c r="L10030" s="76">
        <f t="shared" si="535"/>
        <v>2</v>
      </c>
      <c r="M10030" s="76"/>
      <c r="N10030" s="76"/>
      <c r="O10030" s="76"/>
      <c r="P10030" s="76"/>
      <c r="Q10030" s="76"/>
      <c r="R10030" s="76"/>
      <c r="S10030" s="76"/>
      <c r="T10030" s="76"/>
      <c r="U10030" s="76"/>
      <c r="V10030" s="76"/>
      <c r="W10030" s="76">
        <v>2</v>
      </c>
      <c r="X10030" s="76"/>
    </row>
    <row r="10031" spans="1:24">
      <c r="A10031" s="54"/>
      <c r="B10031" s="54"/>
      <c r="C10031" s="46" t="s">
        <v>35</v>
      </c>
      <c r="D10031" s="484" t="s">
        <v>4315</v>
      </c>
      <c r="E10031" s="484" t="s">
        <v>15140</v>
      </c>
      <c r="F10031" s="550" t="s">
        <v>15141</v>
      </c>
      <c r="G10031" s="484" t="s">
        <v>15142</v>
      </c>
      <c r="H10031" s="484" t="s">
        <v>15143</v>
      </c>
      <c r="I10031" s="270">
        <v>11822</v>
      </c>
      <c r="J10031" s="46" t="s">
        <v>1508</v>
      </c>
      <c r="K10031" s="75" t="s">
        <v>1509</v>
      </c>
      <c r="L10031" s="76">
        <f t="shared" si="535"/>
        <v>3</v>
      </c>
      <c r="M10031" s="76">
        <v>1</v>
      </c>
      <c r="N10031" s="76"/>
      <c r="O10031" s="76">
        <v>1</v>
      </c>
      <c r="P10031" s="76"/>
      <c r="Q10031" s="76"/>
      <c r="R10031" s="76"/>
      <c r="S10031" s="76"/>
      <c r="T10031" s="76">
        <v>1</v>
      </c>
      <c r="U10031" s="76"/>
      <c r="V10031" s="76"/>
      <c r="W10031" s="76"/>
      <c r="X10031" s="76"/>
    </row>
    <row r="10032" spans="1:24">
      <c r="A10032" s="54"/>
      <c r="B10032" s="54"/>
      <c r="C10032" s="54"/>
      <c r="D10032" s="489"/>
      <c r="E10032" s="675"/>
      <c r="F10032" s="551"/>
      <c r="G10032" s="489"/>
      <c r="H10032" s="489"/>
      <c r="I10032" s="277"/>
      <c r="J10032" s="54"/>
      <c r="K10032" s="75" t="s">
        <v>1501</v>
      </c>
      <c r="L10032" s="76">
        <f t="shared" si="535"/>
        <v>0</v>
      </c>
      <c r="M10032" s="76"/>
      <c r="N10032" s="76"/>
      <c r="O10032" s="76"/>
      <c r="P10032" s="76"/>
      <c r="Q10032" s="76"/>
      <c r="R10032" s="76"/>
      <c r="S10032" s="76"/>
      <c r="T10032" s="76"/>
      <c r="U10032" s="76"/>
      <c r="V10032" s="76"/>
      <c r="W10032" s="76"/>
      <c r="X10032" s="76"/>
    </row>
    <row r="10033" spans="1:24">
      <c r="A10033" s="54"/>
      <c r="B10033" s="54"/>
      <c r="C10033" s="80"/>
      <c r="D10033" s="487"/>
      <c r="E10033" s="676"/>
      <c r="F10033" s="552"/>
      <c r="G10033" s="487"/>
      <c r="H10033" s="487"/>
      <c r="I10033" s="281"/>
      <c r="J10033" s="80"/>
      <c r="K10033" s="84" t="s">
        <v>1502</v>
      </c>
      <c r="L10033" s="76">
        <f t="shared" si="535"/>
        <v>3</v>
      </c>
      <c r="M10033" s="76"/>
      <c r="N10033" s="76"/>
      <c r="O10033" s="76"/>
      <c r="P10033" s="76"/>
      <c r="Q10033" s="76"/>
      <c r="R10033" s="76"/>
      <c r="S10033" s="76"/>
      <c r="T10033" s="76">
        <v>3</v>
      </c>
      <c r="U10033" s="76"/>
      <c r="V10033" s="76"/>
      <c r="W10033" s="76"/>
      <c r="X10033" s="76"/>
    </row>
    <row r="10034" spans="1:24">
      <c r="A10034" s="54"/>
      <c r="B10034" s="54"/>
      <c r="C10034" s="46" t="s">
        <v>33</v>
      </c>
      <c r="D10034" s="484" t="s">
        <v>15144</v>
      </c>
      <c r="E10034" s="484" t="s">
        <v>15145</v>
      </c>
      <c r="F10034" s="550" t="s">
        <v>15146</v>
      </c>
      <c r="G10034" s="484" t="s">
        <v>15147</v>
      </c>
      <c r="H10034" s="484" t="s">
        <v>15148</v>
      </c>
      <c r="I10034" s="270">
        <v>14346</v>
      </c>
      <c r="J10034" s="46" t="s">
        <v>1508</v>
      </c>
      <c r="K10034" s="75" t="s">
        <v>1509</v>
      </c>
      <c r="L10034" s="76">
        <f t="shared" si="535"/>
        <v>0</v>
      </c>
      <c r="M10034" s="76"/>
      <c r="N10034" s="76"/>
      <c r="O10034" s="76"/>
      <c r="P10034" s="76"/>
      <c r="Q10034" s="76"/>
      <c r="R10034" s="76"/>
      <c r="S10034" s="76"/>
      <c r="T10034" s="76"/>
      <c r="U10034" s="76"/>
      <c r="V10034" s="76"/>
      <c r="W10034" s="76"/>
      <c r="X10034" s="76"/>
    </row>
    <row r="10035" spans="1:24">
      <c r="A10035" s="54"/>
      <c r="B10035" s="54"/>
      <c r="C10035" s="54"/>
      <c r="D10035" s="489"/>
      <c r="E10035" s="489"/>
      <c r="F10035" s="551"/>
      <c r="G10035" s="489"/>
      <c r="H10035" s="489"/>
      <c r="I10035" s="277"/>
      <c r="J10035" s="54"/>
      <c r="K10035" s="75" t="s">
        <v>1501</v>
      </c>
      <c r="L10035" s="76">
        <f t="shared" si="535"/>
        <v>0</v>
      </c>
      <c r="M10035" s="76"/>
      <c r="N10035" s="76"/>
      <c r="O10035" s="76"/>
      <c r="P10035" s="76"/>
      <c r="Q10035" s="76"/>
      <c r="R10035" s="76"/>
      <c r="S10035" s="76"/>
      <c r="T10035" s="76"/>
      <c r="U10035" s="76"/>
      <c r="V10035" s="76"/>
      <c r="W10035" s="76"/>
      <c r="X10035" s="76"/>
    </row>
    <row r="10036" spans="1:24">
      <c r="A10036" s="54"/>
      <c r="B10036" s="54"/>
      <c r="C10036" s="80"/>
      <c r="D10036" s="487"/>
      <c r="E10036" s="487"/>
      <c r="F10036" s="552"/>
      <c r="G10036" s="487"/>
      <c r="H10036" s="487"/>
      <c r="I10036" s="281"/>
      <c r="J10036" s="80"/>
      <c r="K10036" s="84" t="s">
        <v>1502</v>
      </c>
      <c r="L10036" s="76">
        <f t="shared" si="535"/>
        <v>4</v>
      </c>
      <c r="M10036" s="76">
        <v>1</v>
      </c>
      <c r="N10036" s="76"/>
      <c r="O10036" s="76"/>
      <c r="P10036" s="76"/>
      <c r="Q10036" s="76"/>
      <c r="R10036" s="76"/>
      <c r="S10036" s="76"/>
      <c r="T10036" s="76">
        <v>3</v>
      </c>
      <c r="U10036" s="76"/>
      <c r="V10036" s="76"/>
      <c r="W10036" s="76"/>
      <c r="X10036" s="76"/>
    </row>
    <row r="10037" spans="1:24">
      <c r="A10037" s="54"/>
      <c r="B10037" s="54"/>
      <c r="C10037" s="46" t="s">
        <v>35</v>
      </c>
      <c r="D10037" s="484" t="s">
        <v>15149</v>
      </c>
      <c r="E10037" s="484" t="s">
        <v>15150</v>
      </c>
      <c r="F10037" s="550" t="s">
        <v>15151</v>
      </c>
      <c r="G10037" s="484" t="s">
        <v>15152</v>
      </c>
      <c r="H10037" s="484" t="s">
        <v>15153</v>
      </c>
      <c r="I10037" s="270">
        <v>98991</v>
      </c>
      <c r="J10037" s="46" t="s">
        <v>1508</v>
      </c>
      <c r="K10037" s="75" t="s">
        <v>1509</v>
      </c>
      <c r="L10037" s="76">
        <f t="shared" si="535"/>
        <v>3</v>
      </c>
      <c r="M10037" s="76"/>
      <c r="N10037" s="76"/>
      <c r="O10037" s="76">
        <v>1</v>
      </c>
      <c r="P10037" s="76"/>
      <c r="Q10037" s="76"/>
      <c r="R10037" s="76"/>
      <c r="S10037" s="76"/>
      <c r="T10037" s="76">
        <v>2</v>
      </c>
      <c r="U10037" s="76"/>
      <c r="V10037" s="76"/>
      <c r="W10037" s="76"/>
      <c r="X10037" s="76"/>
    </row>
    <row r="10038" spans="1:24">
      <c r="A10038" s="54"/>
      <c r="B10038" s="54"/>
      <c r="C10038" s="54"/>
      <c r="D10038" s="489"/>
      <c r="E10038" s="675"/>
      <c r="F10038" s="551"/>
      <c r="G10038" s="489"/>
      <c r="H10038" s="489"/>
      <c r="I10038" s="277"/>
      <c r="J10038" s="54"/>
      <c r="K10038" s="75" t="s">
        <v>1501</v>
      </c>
      <c r="L10038" s="76">
        <f t="shared" si="535"/>
        <v>0</v>
      </c>
      <c r="M10038" s="76"/>
      <c r="N10038" s="76"/>
      <c r="O10038" s="76"/>
      <c r="P10038" s="76"/>
      <c r="Q10038" s="76"/>
      <c r="R10038" s="76"/>
      <c r="S10038" s="76"/>
      <c r="T10038" s="76"/>
      <c r="U10038" s="76"/>
      <c r="V10038" s="76"/>
      <c r="W10038" s="76"/>
      <c r="X10038" s="76"/>
    </row>
    <row r="10039" spans="1:24">
      <c r="A10039" s="54"/>
      <c r="B10039" s="54"/>
      <c r="C10039" s="80"/>
      <c r="D10039" s="487"/>
      <c r="E10039" s="676"/>
      <c r="F10039" s="552"/>
      <c r="G10039" s="487"/>
      <c r="H10039" s="487"/>
      <c r="I10039" s="281"/>
      <c r="J10039" s="80"/>
      <c r="K10039" s="84" t="s">
        <v>1502</v>
      </c>
      <c r="L10039" s="76">
        <f t="shared" si="535"/>
        <v>14</v>
      </c>
      <c r="M10039" s="76">
        <v>1</v>
      </c>
      <c r="N10039" s="76"/>
      <c r="O10039" s="76">
        <v>1</v>
      </c>
      <c r="P10039" s="76"/>
      <c r="Q10039" s="76"/>
      <c r="R10039" s="76"/>
      <c r="S10039" s="76"/>
      <c r="T10039" s="76">
        <v>9</v>
      </c>
      <c r="U10039" s="76"/>
      <c r="V10039" s="76"/>
      <c r="W10039" s="76">
        <v>1</v>
      </c>
      <c r="X10039" s="76">
        <v>2</v>
      </c>
    </row>
    <row r="10040" spans="1:24">
      <c r="A10040" s="54"/>
      <c r="B10040" s="54"/>
      <c r="C10040" s="46" t="s">
        <v>33</v>
      </c>
      <c r="D10040" s="484" t="s">
        <v>15154</v>
      </c>
      <c r="E10040" s="484" t="s">
        <v>15155</v>
      </c>
      <c r="F10040" s="550" t="s">
        <v>15156</v>
      </c>
      <c r="G10040" s="484" t="s">
        <v>15157</v>
      </c>
      <c r="H10040" s="484" t="s">
        <v>15158</v>
      </c>
      <c r="I10040" s="270">
        <v>0</v>
      </c>
      <c r="J10040" s="46" t="s">
        <v>1508</v>
      </c>
      <c r="K10040" s="75" t="s">
        <v>1509</v>
      </c>
      <c r="L10040" s="76">
        <f t="shared" si="535"/>
        <v>0</v>
      </c>
      <c r="M10040" s="76"/>
      <c r="N10040" s="76"/>
      <c r="O10040" s="76"/>
      <c r="P10040" s="76"/>
      <c r="Q10040" s="76"/>
      <c r="R10040" s="76"/>
      <c r="S10040" s="76"/>
      <c r="T10040" s="76"/>
      <c r="U10040" s="76"/>
      <c r="V10040" s="76"/>
      <c r="W10040" s="76"/>
      <c r="X10040" s="76"/>
    </row>
    <row r="10041" spans="1:24">
      <c r="A10041" s="54"/>
      <c r="B10041" s="54"/>
      <c r="C10041" s="54"/>
      <c r="D10041" s="489"/>
      <c r="E10041" s="489"/>
      <c r="F10041" s="551"/>
      <c r="G10041" s="489"/>
      <c r="H10041" s="489"/>
      <c r="I10041" s="277"/>
      <c r="J10041" s="54"/>
      <c r="K10041" s="75" t="s">
        <v>1501</v>
      </c>
      <c r="L10041" s="76">
        <f t="shared" si="535"/>
        <v>0</v>
      </c>
      <c r="M10041" s="76"/>
      <c r="N10041" s="76"/>
      <c r="O10041" s="76"/>
      <c r="P10041" s="76"/>
      <c r="Q10041" s="76"/>
      <c r="R10041" s="76"/>
      <c r="S10041" s="76"/>
      <c r="T10041" s="76"/>
      <c r="U10041" s="76"/>
      <c r="V10041" s="76"/>
      <c r="W10041" s="76"/>
      <c r="X10041" s="76"/>
    </row>
    <row r="10042" spans="1:24">
      <c r="A10042" s="54"/>
      <c r="B10042" s="54"/>
      <c r="C10042" s="80"/>
      <c r="D10042" s="487"/>
      <c r="E10042" s="487"/>
      <c r="F10042" s="552"/>
      <c r="G10042" s="487"/>
      <c r="H10042" s="487"/>
      <c r="I10042" s="281"/>
      <c r="J10042" s="80"/>
      <c r="K10042" s="84" t="s">
        <v>1502</v>
      </c>
      <c r="L10042" s="76">
        <f t="shared" si="535"/>
        <v>3</v>
      </c>
      <c r="M10042" s="76"/>
      <c r="N10042" s="76"/>
      <c r="O10042" s="76">
        <v>1</v>
      </c>
      <c r="P10042" s="76"/>
      <c r="Q10042" s="76"/>
      <c r="R10042" s="76"/>
      <c r="S10042" s="76">
        <v>2</v>
      </c>
      <c r="T10042" s="76"/>
      <c r="U10042" s="76"/>
      <c r="V10042" s="76"/>
      <c r="W10042" s="76"/>
      <c r="X10042" s="76"/>
    </row>
    <row r="10043" spans="1:24">
      <c r="A10043" s="54"/>
      <c r="B10043" s="54"/>
      <c r="C10043" s="46" t="s">
        <v>33</v>
      </c>
      <c r="D10043" s="484" t="s">
        <v>15159</v>
      </c>
      <c r="E10043" s="484" t="s">
        <v>15160</v>
      </c>
      <c r="F10043" s="550" t="s">
        <v>15161</v>
      </c>
      <c r="G10043" s="484" t="s">
        <v>15162</v>
      </c>
      <c r="H10043" s="484" t="s">
        <v>15163</v>
      </c>
      <c r="I10043" s="270">
        <v>636</v>
      </c>
      <c r="J10043" s="46" t="s">
        <v>1508</v>
      </c>
      <c r="K10043" s="75" t="s">
        <v>1509</v>
      </c>
      <c r="L10043" s="76">
        <f t="shared" si="535"/>
        <v>0</v>
      </c>
      <c r="M10043" s="76"/>
      <c r="N10043" s="76"/>
      <c r="O10043" s="76"/>
      <c r="P10043" s="76"/>
      <c r="Q10043" s="76"/>
      <c r="R10043" s="76"/>
      <c r="S10043" s="76"/>
      <c r="T10043" s="76"/>
      <c r="U10043" s="76"/>
      <c r="V10043" s="76"/>
      <c r="W10043" s="76"/>
      <c r="X10043" s="76"/>
    </row>
    <row r="10044" spans="1:24">
      <c r="A10044" s="54"/>
      <c r="B10044" s="54"/>
      <c r="C10044" s="54"/>
      <c r="D10044" s="489"/>
      <c r="E10044" s="489"/>
      <c r="F10044" s="551"/>
      <c r="G10044" s="489"/>
      <c r="H10044" s="489"/>
      <c r="I10044" s="277"/>
      <c r="J10044" s="54"/>
      <c r="K10044" s="75" t="s">
        <v>1501</v>
      </c>
      <c r="L10044" s="76">
        <f t="shared" si="535"/>
        <v>0</v>
      </c>
      <c r="M10044" s="76"/>
      <c r="N10044" s="76"/>
      <c r="O10044" s="76"/>
      <c r="P10044" s="76"/>
      <c r="Q10044" s="76"/>
      <c r="R10044" s="76"/>
      <c r="S10044" s="76"/>
      <c r="T10044" s="76"/>
      <c r="U10044" s="76"/>
      <c r="V10044" s="76"/>
      <c r="W10044" s="76"/>
      <c r="X10044" s="76"/>
    </row>
    <row r="10045" spans="1:24">
      <c r="A10045" s="54"/>
      <c r="B10045" s="54"/>
      <c r="C10045" s="80"/>
      <c r="D10045" s="487"/>
      <c r="E10045" s="487"/>
      <c r="F10045" s="552"/>
      <c r="G10045" s="487"/>
      <c r="H10045" s="487"/>
      <c r="I10045" s="281"/>
      <c r="J10045" s="80"/>
      <c r="K10045" s="84" t="s">
        <v>1502</v>
      </c>
      <c r="L10045" s="76">
        <f t="shared" si="535"/>
        <v>2</v>
      </c>
      <c r="M10045" s="76">
        <v>1</v>
      </c>
      <c r="N10045" s="76"/>
      <c r="O10045" s="76">
        <v>1</v>
      </c>
      <c r="P10045" s="76"/>
      <c r="Q10045" s="76"/>
      <c r="R10045" s="76"/>
      <c r="S10045" s="76"/>
      <c r="T10045" s="76"/>
      <c r="U10045" s="76"/>
      <c r="V10045" s="76"/>
      <c r="W10045" s="76"/>
      <c r="X10045" s="76"/>
    </row>
    <row r="10046" spans="1:24">
      <c r="A10046" s="54"/>
      <c r="B10046" s="54"/>
      <c r="C10046" s="46" t="s">
        <v>33</v>
      </c>
      <c r="D10046" s="484" t="s">
        <v>15164</v>
      </c>
      <c r="E10046" s="484" t="s">
        <v>15165</v>
      </c>
      <c r="F10046" s="550" t="s">
        <v>15166</v>
      </c>
      <c r="G10046" s="484" t="s">
        <v>15167</v>
      </c>
      <c r="H10046" s="484" t="s">
        <v>15168</v>
      </c>
      <c r="I10046" s="270">
        <v>0</v>
      </c>
      <c r="J10046" s="46" t="s">
        <v>1508</v>
      </c>
      <c r="K10046" s="75" t="s">
        <v>1509</v>
      </c>
      <c r="L10046" s="76">
        <f t="shared" si="535"/>
        <v>0</v>
      </c>
      <c r="M10046" s="76"/>
      <c r="N10046" s="76"/>
      <c r="O10046" s="76"/>
      <c r="P10046" s="76"/>
      <c r="Q10046" s="76"/>
      <c r="R10046" s="76"/>
      <c r="S10046" s="76"/>
      <c r="T10046" s="76"/>
      <c r="U10046" s="76"/>
      <c r="V10046" s="76"/>
      <c r="W10046" s="76"/>
      <c r="X10046" s="76"/>
    </row>
    <row r="10047" spans="1:24">
      <c r="A10047" s="54"/>
      <c r="B10047" s="54"/>
      <c r="C10047" s="54"/>
      <c r="D10047" s="489"/>
      <c r="E10047" s="489"/>
      <c r="F10047" s="551"/>
      <c r="G10047" s="489"/>
      <c r="H10047" s="489"/>
      <c r="I10047" s="277"/>
      <c r="J10047" s="54"/>
      <c r="K10047" s="75" t="s">
        <v>1501</v>
      </c>
      <c r="L10047" s="76">
        <f t="shared" si="535"/>
        <v>0</v>
      </c>
      <c r="M10047" s="76"/>
      <c r="N10047" s="76"/>
      <c r="O10047" s="76"/>
      <c r="P10047" s="76"/>
      <c r="Q10047" s="76"/>
      <c r="R10047" s="76"/>
      <c r="S10047" s="76"/>
      <c r="T10047" s="76"/>
      <c r="U10047" s="76"/>
      <c r="V10047" s="76"/>
      <c r="W10047" s="76"/>
      <c r="X10047" s="76"/>
    </row>
    <row r="10048" spans="1:24">
      <c r="A10048" s="54"/>
      <c r="B10048" s="54"/>
      <c r="C10048" s="80"/>
      <c r="D10048" s="487"/>
      <c r="E10048" s="487"/>
      <c r="F10048" s="552"/>
      <c r="G10048" s="487"/>
      <c r="H10048" s="487"/>
      <c r="I10048" s="281"/>
      <c r="J10048" s="80"/>
      <c r="K10048" s="84" t="s">
        <v>1502</v>
      </c>
      <c r="L10048" s="76">
        <f t="shared" si="535"/>
        <v>4</v>
      </c>
      <c r="M10048" s="76"/>
      <c r="N10048" s="76">
        <v>1</v>
      </c>
      <c r="O10048" s="76">
        <v>1</v>
      </c>
      <c r="P10048" s="76"/>
      <c r="Q10048" s="76"/>
      <c r="R10048" s="76"/>
      <c r="S10048" s="76"/>
      <c r="T10048" s="76">
        <v>2</v>
      </c>
      <c r="U10048" s="76"/>
      <c r="V10048" s="76"/>
      <c r="W10048" s="76"/>
      <c r="X10048" s="76"/>
    </row>
    <row r="10049" spans="1:24">
      <c r="A10049" s="54"/>
      <c r="B10049" s="54"/>
      <c r="C10049" s="46" t="s">
        <v>33</v>
      </c>
      <c r="D10049" s="484" t="s">
        <v>15169</v>
      </c>
      <c r="E10049" s="484" t="s">
        <v>15170</v>
      </c>
      <c r="F10049" s="550" t="s">
        <v>15171</v>
      </c>
      <c r="G10049" s="484" t="s">
        <v>15172</v>
      </c>
      <c r="H10049" s="484" t="s">
        <v>15173</v>
      </c>
      <c r="I10049" s="270">
        <v>1130</v>
      </c>
      <c r="J10049" s="46" t="s">
        <v>1508</v>
      </c>
      <c r="K10049" s="75" t="s">
        <v>1509</v>
      </c>
      <c r="L10049" s="76">
        <f t="shared" si="535"/>
        <v>0</v>
      </c>
      <c r="M10049" s="76"/>
      <c r="N10049" s="76"/>
      <c r="O10049" s="76"/>
      <c r="P10049" s="76"/>
      <c r="Q10049" s="76"/>
      <c r="R10049" s="76"/>
      <c r="S10049" s="76"/>
      <c r="T10049" s="76"/>
      <c r="U10049" s="76"/>
      <c r="V10049" s="76"/>
      <c r="W10049" s="76"/>
      <c r="X10049" s="76"/>
    </row>
    <row r="10050" spans="1:24">
      <c r="A10050" s="54"/>
      <c r="B10050" s="54"/>
      <c r="C10050" s="54"/>
      <c r="D10050" s="489"/>
      <c r="E10050" s="489"/>
      <c r="F10050" s="551"/>
      <c r="G10050" s="489"/>
      <c r="H10050" s="489"/>
      <c r="I10050" s="277"/>
      <c r="J10050" s="54"/>
      <c r="K10050" s="75" t="s">
        <v>1501</v>
      </c>
      <c r="L10050" s="76">
        <f t="shared" si="535"/>
        <v>0</v>
      </c>
      <c r="M10050" s="76"/>
      <c r="N10050" s="76"/>
      <c r="O10050" s="76"/>
      <c r="P10050" s="76"/>
      <c r="Q10050" s="76"/>
      <c r="R10050" s="76"/>
      <c r="S10050" s="76"/>
      <c r="T10050" s="76"/>
      <c r="U10050" s="76"/>
      <c r="V10050" s="76"/>
      <c r="W10050" s="76"/>
      <c r="X10050" s="76"/>
    </row>
    <row r="10051" spans="1:24">
      <c r="A10051" s="54"/>
      <c r="B10051" s="54"/>
      <c r="C10051" s="80"/>
      <c r="D10051" s="487"/>
      <c r="E10051" s="487"/>
      <c r="F10051" s="552"/>
      <c r="G10051" s="487"/>
      <c r="H10051" s="487"/>
      <c r="I10051" s="281"/>
      <c r="J10051" s="80"/>
      <c r="K10051" s="84" t="s">
        <v>1502</v>
      </c>
      <c r="L10051" s="76">
        <f t="shared" si="535"/>
        <v>3</v>
      </c>
      <c r="M10051" s="76"/>
      <c r="N10051" s="76"/>
      <c r="O10051" s="76">
        <v>2</v>
      </c>
      <c r="P10051" s="76"/>
      <c r="Q10051" s="76"/>
      <c r="R10051" s="76"/>
      <c r="S10051" s="76">
        <v>1</v>
      </c>
      <c r="T10051" s="76"/>
      <c r="U10051" s="76"/>
      <c r="V10051" s="76"/>
      <c r="W10051" s="76"/>
      <c r="X10051" s="76"/>
    </row>
    <row r="10052" spans="1:24">
      <c r="A10052" s="54"/>
      <c r="B10052" s="54"/>
      <c r="C10052" s="46" t="s">
        <v>35</v>
      </c>
      <c r="D10052" s="484" t="s">
        <v>15174</v>
      </c>
      <c r="E10052" s="484" t="s">
        <v>15175</v>
      </c>
      <c r="F10052" s="550" t="s">
        <v>15176</v>
      </c>
      <c r="G10052" s="484" t="s">
        <v>15177</v>
      </c>
      <c r="H10052" s="484" t="s">
        <v>15178</v>
      </c>
      <c r="I10052" s="270">
        <v>52962</v>
      </c>
      <c r="J10052" s="46" t="s">
        <v>1508</v>
      </c>
      <c r="K10052" s="75" t="s">
        <v>1509</v>
      </c>
      <c r="L10052" s="76">
        <f t="shared" si="535"/>
        <v>2</v>
      </c>
      <c r="M10052" s="76"/>
      <c r="N10052" s="76"/>
      <c r="O10052" s="76">
        <v>2</v>
      </c>
      <c r="P10052" s="76"/>
      <c r="Q10052" s="76"/>
      <c r="R10052" s="76"/>
      <c r="S10052" s="76"/>
      <c r="T10052" s="76"/>
      <c r="U10052" s="76"/>
      <c r="V10052" s="76"/>
      <c r="W10052" s="76"/>
      <c r="X10052" s="76"/>
    </row>
    <row r="10053" spans="1:24">
      <c r="A10053" s="54"/>
      <c r="B10053" s="54"/>
      <c r="C10053" s="54"/>
      <c r="D10053" s="489"/>
      <c r="E10053" s="489"/>
      <c r="F10053" s="551"/>
      <c r="G10053" s="489"/>
      <c r="H10053" s="489"/>
      <c r="I10053" s="277"/>
      <c r="J10053" s="54"/>
      <c r="K10053" s="75" t="s">
        <v>1501</v>
      </c>
      <c r="L10053" s="76">
        <f t="shared" si="535"/>
        <v>0</v>
      </c>
      <c r="M10053" s="76"/>
      <c r="N10053" s="76"/>
      <c r="O10053" s="76"/>
      <c r="P10053" s="76"/>
      <c r="Q10053" s="76"/>
      <c r="R10053" s="76"/>
      <c r="S10053" s="76"/>
      <c r="T10053" s="76"/>
      <c r="U10053" s="76"/>
      <c r="V10053" s="76"/>
      <c r="W10053" s="76"/>
      <c r="X10053" s="76"/>
    </row>
    <row r="10054" spans="1:24">
      <c r="A10054" s="54"/>
      <c r="B10054" s="54"/>
      <c r="C10054" s="80"/>
      <c r="D10054" s="487"/>
      <c r="E10054" s="676"/>
      <c r="F10054" s="552"/>
      <c r="G10054" s="487"/>
      <c r="H10054" s="487"/>
      <c r="I10054" s="281"/>
      <c r="J10054" s="80"/>
      <c r="K10054" s="84" t="s">
        <v>1502</v>
      </c>
      <c r="L10054" s="76">
        <f t="shared" ref="L10054:L10117" si="538">SUM(M10054:X10054)</f>
        <v>7</v>
      </c>
      <c r="M10054" s="76"/>
      <c r="N10054" s="76"/>
      <c r="O10054" s="76">
        <v>2</v>
      </c>
      <c r="P10054" s="76"/>
      <c r="Q10054" s="76"/>
      <c r="R10054" s="76"/>
      <c r="S10054" s="76"/>
      <c r="T10054" s="76">
        <v>5</v>
      </c>
      <c r="U10054" s="76"/>
      <c r="V10054" s="76"/>
      <c r="W10054" s="76"/>
      <c r="X10054" s="76"/>
    </row>
    <row r="10055" spans="1:24">
      <c r="A10055" s="54"/>
      <c r="B10055" s="54"/>
      <c r="C10055" s="46" t="s">
        <v>33</v>
      </c>
      <c r="D10055" s="484" t="s">
        <v>15179</v>
      </c>
      <c r="E10055" s="484" t="s">
        <v>15180</v>
      </c>
      <c r="F10055" s="550" t="s">
        <v>15181</v>
      </c>
      <c r="G10055" s="484" t="s">
        <v>15182</v>
      </c>
      <c r="H10055" s="484"/>
      <c r="I10055" s="270">
        <v>0</v>
      </c>
      <c r="J10055" s="46" t="s">
        <v>1508</v>
      </c>
      <c r="K10055" s="75" t="s">
        <v>1509</v>
      </c>
      <c r="L10055" s="76">
        <f t="shared" si="538"/>
        <v>0</v>
      </c>
      <c r="M10055" s="76"/>
      <c r="N10055" s="76"/>
      <c r="O10055" s="76"/>
      <c r="P10055" s="76"/>
      <c r="Q10055" s="76"/>
      <c r="R10055" s="76"/>
      <c r="S10055" s="76"/>
      <c r="T10055" s="76"/>
      <c r="U10055" s="76"/>
      <c r="V10055" s="76"/>
      <c r="W10055" s="76"/>
      <c r="X10055" s="76"/>
    </row>
    <row r="10056" spans="1:24">
      <c r="A10056" s="54"/>
      <c r="B10056" s="54"/>
      <c r="C10056" s="54"/>
      <c r="D10056" s="489"/>
      <c r="E10056" s="489"/>
      <c r="F10056" s="551"/>
      <c r="G10056" s="489"/>
      <c r="H10056" s="489"/>
      <c r="I10056" s="277"/>
      <c r="J10056" s="54"/>
      <c r="K10056" s="75" t="s">
        <v>1501</v>
      </c>
      <c r="L10056" s="76">
        <f t="shared" si="538"/>
        <v>0</v>
      </c>
      <c r="M10056" s="76"/>
      <c r="N10056" s="76"/>
      <c r="O10056" s="76"/>
      <c r="P10056" s="76"/>
      <c r="Q10056" s="76"/>
      <c r="R10056" s="76"/>
      <c r="S10056" s="76"/>
      <c r="T10056" s="76"/>
      <c r="U10056" s="76"/>
      <c r="V10056" s="76"/>
      <c r="W10056" s="76"/>
      <c r="X10056" s="76"/>
    </row>
    <row r="10057" spans="1:24">
      <c r="A10057" s="54"/>
      <c r="B10057" s="54"/>
      <c r="C10057" s="80"/>
      <c r="D10057" s="487"/>
      <c r="E10057" s="487"/>
      <c r="F10057" s="552"/>
      <c r="G10057" s="487"/>
      <c r="H10057" s="487"/>
      <c r="I10057" s="281"/>
      <c r="J10057" s="80"/>
      <c r="K10057" s="84" t="s">
        <v>1502</v>
      </c>
      <c r="L10057" s="76">
        <f t="shared" si="538"/>
        <v>2</v>
      </c>
      <c r="M10057" s="76"/>
      <c r="N10057" s="76"/>
      <c r="O10057" s="76">
        <v>2</v>
      </c>
      <c r="P10057" s="76"/>
      <c r="Q10057" s="76"/>
      <c r="R10057" s="76"/>
      <c r="S10057" s="76"/>
      <c r="T10057" s="76"/>
      <c r="U10057" s="76"/>
      <c r="V10057" s="76"/>
      <c r="W10057" s="76"/>
      <c r="X10057" s="76"/>
    </row>
    <row r="10058" spans="1:24">
      <c r="A10058" s="54"/>
      <c r="B10058" s="54"/>
      <c r="C10058" s="46" t="s">
        <v>33</v>
      </c>
      <c r="D10058" s="484" t="s">
        <v>10584</v>
      </c>
      <c r="E10058" s="484" t="s">
        <v>15183</v>
      </c>
      <c r="F10058" s="550" t="s">
        <v>15184</v>
      </c>
      <c r="G10058" s="484" t="s">
        <v>15185</v>
      </c>
      <c r="H10058" s="484" t="s">
        <v>15186</v>
      </c>
      <c r="I10058" s="270">
        <v>0</v>
      </c>
      <c r="J10058" s="46" t="s">
        <v>1508</v>
      </c>
      <c r="K10058" s="75" t="s">
        <v>1509</v>
      </c>
      <c r="L10058" s="76">
        <f t="shared" si="538"/>
        <v>0</v>
      </c>
      <c r="M10058" s="76"/>
      <c r="N10058" s="76"/>
      <c r="O10058" s="76"/>
      <c r="P10058" s="76"/>
      <c r="Q10058" s="76"/>
      <c r="R10058" s="76"/>
      <c r="S10058" s="76"/>
      <c r="T10058" s="76"/>
      <c r="U10058" s="76"/>
      <c r="V10058" s="76"/>
      <c r="W10058" s="76"/>
      <c r="X10058" s="76"/>
    </row>
    <row r="10059" spans="1:24">
      <c r="A10059" s="54"/>
      <c r="B10059" s="54"/>
      <c r="C10059" s="54"/>
      <c r="D10059" s="489"/>
      <c r="E10059" s="489"/>
      <c r="F10059" s="551"/>
      <c r="G10059" s="489"/>
      <c r="H10059" s="489"/>
      <c r="I10059" s="277"/>
      <c r="J10059" s="54"/>
      <c r="K10059" s="75" t="s">
        <v>1501</v>
      </c>
      <c r="L10059" s="76">
        <f t="shared" si="538"/>
        <v>0</v>
      </c>
      <c r="M10059" s="76"/>
      <c r="N10059" s="76"/>
      <c r="O10059" s="76"/>
      <c r="P10059" s="76"/>
      <c r="Q10059" s="76"/>
      <c r="R10059" s="76"/>
      <c r="S10059" s="76"/>
      <c r="T10059" s="76"/>
      <c r="U10059" s="76"/>
      <c r="V10059" s="76"/>
      <c r="W10059" s="76"/>
      <c r="X10059" s="76"/>
    </row>
    <row r="10060" spans="1:24">
      <c r="A10060" s="54"/>
      <c r="B10060" s="54"/>
      <c r="C10060" s="80"/>
      <c r="D10060" s="487"/>
      <c r="E10060" s="487"/>
      <c r="F10060" s="552"/>
      <c r="G10060" s="487"/>
      <c r="H10060" s="487"/>
      <c r="I10060" s="281"/>
      <c r="J10060" s="80"/>
      <c r="K10060" s="84" t="s">
        <v>1502</v>
      </c>
      <c r="L10060" s="76">
        <f t="shared" si="538"/>
        <v>4</v>
      </c>
      <c r="M10060" s="76"/>
      <c r="N10060" s="76"/>
      <c r="O10060" s="76">
        <v>2</v>
      </c>
      <c r="P10060" s="76"/>
      <c r="Q10060" s="76"/>
      <c r="R10060" s="76"/>
      <c r="S10060" s="76">
        <v>2</v>
      </c>
      <c r="T10060" s="76"/>
      <c r="U10060" s="76"/>
      <c r="V10060" s="76"/>
      <c r="W10060" s="76"/>
      <c r="X10060" s="76"/>
    </row>
    <row r="10061" spans="1:24">
      <c r="A10061" s="54"/>
      <c r="B10061" s="54"/>
      <c r="C10061" s="46" t="s">
        <v>33</v>
      </c>
      <c r="D10061" s="484" t="s">
        <v>15187</v>
      </c>
      <c r="E10061" s="484" t="s">
        <v>15188</v>
      </c>
      <c r="F10061" s="550" t="s">
        <v>15189</v>
      </c>
      <c r="G10061" s="484" t="s">
        <v>15190</v>
      </c>
      <c r="H10061" s="484" t="s">
        <v>15191</v>
      </c>
      <c r="I10061" s="270">
        <v>0</v>
      </c>
      <c r="J10061" s="46" t="s">
        <v>1508</v>
      </c>
      <c r="K10061" s="75" t="s">
        <v>1509</v>
      </c>
      <c r="L10061" s="76">
        <f t="shared" si="538"/>
        <v>0</v>
      </c>
      <c r="M10061" s="76"/>
      <c r="N10061" s="76"/>
      <c r="O10061" s="76"/>
      <c r="P10061" s="76"/>
      <c r="Q10061" s="76"/>
      <c r="R10061" s="76"/>
      <c r="S10061" s="76"/>
      <c r="T10061" s="76"/>
      <c r="U10061" s="76"/>
      <c r="V10061" s="76"/>
      <c r="W10061" s="76"/>
      <c r="X10061" s="76"/>
    </row>
    <row r="10062" spans="1:24">
      <c r="A10062" s="54"/>
      <c r="B10062" s="54"/>
      <c r="C10062" s="54"/>
      <c r="D10062" s="489"/>
      <c r="E10062" s="489"/>
      <c r="F10062" s="551"/>
      <c r="G10062" s="489"/>
      <c r="H10062" s="489"/>
      <c r="I10062" s="277"/>
      <c r="J10062" s="54"/>
      <c r="K10062" s="75" t="s">
        <v>1501</v>
      </c>
      <c r="L10062" s="76">
        <f t="shared" si="538"/>
        <v>0</v>
      </c>
      <c r="M10062" s="76"/>
      <c r="N10062" s="76"/>
      <c r="O10062" s="76"/>
      <c r="P10062" s="76"/>
      <c r="Q10062" s="76"/>
      <c r="R10062" s="76"/>
      <c r="S10062" s="76"/>
      <c r="T10062" s="76"/>
      <c r="U10062" s="76"/>
      <c r="V10062" s="76"/>
      <c r="W10062" s="76"/>
      <c r="X10062" s="76"/>
    </row>
    <row r="10063" spans="1:24">
      <c r="A10063" s="54"/>
      <c r="B10063" s="54"/>
      <c r="C10063" s="80"/>
      <c r="D10063" s="487"/>
      <c r="E10063" s="487"/>
      <c r="F10063" s="552"/>
      <c r="G10063" s="487"/>
      <c r="H10063" s="487"/>
      <c r="I10063" s="281"/>
      <c r="J10063" s="80"/>
      <c r="K10063" s="84" t="s">
        <v>1502</v>
      </c>
      <c r="L10063" s="76">
        <f t="shared" si="538"/>
        <v>2</v>
      </c>
      <c r="M10063" s="76"/>
      <c r="N10063" s="76"/>
      <c r="O10063" s="76">
        <v>2</v>
      </c>
      <c r="P10063" s="76"/>
      <c r="Q10063" s="76"/>
      <c r="R10063" s="76"/>
      <c r="S10063" s="76"/>
      <c r="T10063" s="76"/>
      <c r="U10063" s="76"/>
      <c r="V10063" s="76"/>
      <c r="W10063" s="76"/>
      <c r="X10063" s="76"/>
    </row>
    <row r="10064" spans="1:24">
      <c r="A10064" s="54"/>
      <c r="B10064" s="54"/>
      <c r="C10064" s="46" t="s">
        <v>33</v>
      </c>
      <c r="D10064" s="484" t="s">
        <v>15192</v>
      </c>
      <c r="E10064" s="484" t="s">
        <v>15193</v>
      </c>
      <c r="F10064" s="550" t="s">
        <v>15194</v>
      </c>
      <c r="G10064" s="484" t="s">
        <v>15195</v>
      </c>
      <c r="H10064" s="484" t="s">
        <v>15196</v>
      </c>
      <c r="I10064" s="270">
        <v>990</v>
      </c>
      <c r="J10064" s="46" t="s">
        <v>1508</v>
      </c>
      <c r="K10064" s="75" t="s">
        <v>1509</v>
      </c>
      <c r="L10064" s="76">
        <f t="shared" si="538"/>
        <v>0</v>
      </c>
      <c r="M10064" s="76"/>
      <c r="N10064" s="76"/>
      <c r="O10064" s="76"/>
      <c r="P10064" s="76"/>
      <c r="Q10064" s="76"/>
      <c r="R10064" s="76"/>
      <c r="S10064" s="76"/>
      <c r="T10064" s="76"/>
      <c r="U10064" s="76"/>
      <c r="V10064" s="76"/>
      <c r="W10064" s="76"/>
      <c r="X10064" s="76"/>
    </row>
    <row r="10065" spans="1:24">
      <c r="A10065" s="54"/>
      <c r="B10065" s="54"/>
      <c r="C10065" s="54"/>
      <c r="D10065" s="489"/>
      <c r="E10065" s="489"/>
      <c r="F10065" s="551"/>
      <c r="G10065" s="489"/>
      <c r="H10065" s="489"/>
      <c r="I10065" s="277"/>
      <c r="J10065" s="54"/>
      <c r="K10065" s="75" t="s">
        <v>1501</v>
      </c>
      <c r="L10065" s="76">
        <f t="shared" si="538"/>
        <v>0</v>
      </c>
      <c r="M10065" s="76"/>
      <c r="N10065" s="76"/>
      <c r="O10065" s="76"/>
      <c r="P10065" s="76"/>
      <c r="Q10065" s="76"/>
      <c r="R10065" s="76"/>
      <c r="S10065" s="76"/>
      <c r="T10065" s="76"/>
      <c r="U10065" s="76"/>
      <c r="V10065" s="76"/>
      <c r="W10065" s="76"/>
      <c r="X10065" s="76"/>
    </row>
    <row r="10066" spans="1:24">
      <c r="A10066" s="54"/>
      <c r="B10066" s="54"/>
      <c r="C10066" s="80"/>
      <c r="D10066" s="487"/>
      <c r="E10066" s="487"/>
      <c r="F10066" s="552"/>
      <c r="G10066" s="487"/>
      <c r="H10066" s="487"/>
      <c r="I10066" s="281"/>
      <c r="J10066" s="80"/>
      <c r="K10066" s="84" t="s">
        <v>1502</v>
      </c>
      <c r="L10066" s="76">
        <f t="shared" si="538"/>
        <v>3</v>
      </c>
      <c r="M10066" s="76">
        <v>1</v>
      </c>
      <c r="N10066" s="76"/>
      <c r="O10066" s="76">
        <v>1</v>
      </c>
      <c r="P10066" s="76"/>
      <c r="Q10066" s="76"/>
      <c r="R10066" s="76"/>
      <c r="S10066" s="76"/>
      <c r="T10066" s="76">
        <v>1</v>
      </c>
      <c r="U10066" s="76"/>
      <c r="V10066" s="76"/>
      <c r="W10066" s="76"/>
      <c r="X10066" s="76"/>
    </row>
    <row r="10067" spans="1:24">
      <c r="A10067" s="54"/>
      <c r="B10067" s="54"/>
      <c r="C10067" s="46" t="s">
        <v>33</v>
      </c>
      <c r="D10067" s="484" t="s">
        <v>15197</v>
      </c>
      <c r="E10067" s="484" t="s">
        <v>15198</v>
      </c>
      <c r="F10067" s="550" t="s">
        <v>15199</v>
      </c>
      <c r="G10067" s="734" t="s">
        <v>15200</v>
      </c>
      <c r="H10067" s="484" t="s">
        <v>15201</v>
      </c>
      <c r="I10067" s="270">
        <v>11758</v>
      </c>
      <c r="J10067" s="46" t="s">
        <v>1508</v>
      </c>
      <c r="K10067" s="75" t="s">
        <v>1509</v>
      </c>
      <c r="L10067" s="76">
        <f t="shared" si="538"/>
        <v>0</v>
      </c>
      <c r="M10067" s="76"/>
      <c r="N10067" s="76"/>
      <c r="O10067" s="76"/>
      <c r="P10067" s="76"/>
      <c r="Q10067" s="76"/>
      <c r="R10067" s="76"/>
      <c r="S10067" s="76"/>
      <c r="T10067" s="76"/>
      <c r="U10067" s="76"/>
      <c r="V10067" s="76"/>
      <c r="W10067" s="76"/>
      <c r="X10067" s="76"/>
    </row>
    <row r="10068" spans="1:24">
      <c r="A10068" s="54"/>
      <c r="B10068" s="54"/>
      <c r="C10068" s="54"/>
      <c r="D10068" s="489"/>
      <c r="E10068" s="489"/>
      <c r="F10068" s="551"/>
      <c r="G10068" s="737"/>
      <c r="H10068" s="489"/>
      <c r="I10068" s="277"/>
      <c r="J10068" s="54"/>
      <c r="K10068" s="75" t="s">
        <v>1501</v>
      </c>
      <c r="L10068" s="76">
        <f t="shared" si="538"/>
        <v>0</v>
      </c>
      <c r="M10068" s="76"/>
      <c r="N10068" s="76"/>
      <c r="O10068" s="76"/>
      <c r="P10068" s="76"/>
      <c r="Q10068" s="76"/>
      <c r="R10068" s="76"/>
      <c r="S10068" s="76"/>
      <c r="T10068" s="76"/>
      <c r="U10068" s="76"/>
      <c r="V10068" s="76"/>
      <c r="W10068" s="76"/>
      <c r="X10068" s="76"/>
    </row>
    <row r="10069" spans="1:24">
      <c r="A10069" s="54"/>
      <c r="B10069" s="54"/>
      <c r="C10069" s="80"/>
      <c r="D10069" s="487"/>
      <c r="E10069" s="487"/>
      <c r="F10069" s="552"/>
      <c r="G10069" s="739"/>
      <c r="H10069" s="487"/>
      <c r="I10069" s="281"/>
      <c r="J10069" s="80"/>
      <c r="K10069" s="84" t="s">
        <v>1502</v>
      </c>
      <c r="L10069" s="76">
        <f t="shared" si="538"/>
        <v>2</v>
      </c>
      <c r="M10069" s="76"/>
      <c r="N10069" s="76"/>
      <c r="O10069" s="76"/>
      <c r="P10069" s="76"/>
      <c r="Q10069" s="76"/>
      <c r="R10069" s="76"/>
      <c r="S10069" s="76"/>
      <c r="T10069" s="76">
        <v>2</v>
      </c>
      <c r="U10069" s="76"/>
      <c r="V10069" s="76"/>
      <c r="W10069" s="76"/>
      <c r="X10069" s="76"/>
    </row>
    <row r="10070" spans="1:24">
      <c r="A10070" s="54"/>
      <c r="B10070" s="54"/>
      <c r="C10070" s="46" t="s">
        <v>33</v>
      </c>
      <c r="D10070" s="484" t="s">
        <v>15202</v>
      </c>
      <c r="E10070" s="484" t="s">
        <v>15203</v>
      </c>
      <c r="F10070" s="550" t="s">
        <v>15204</v>
      </c>
      <c r="G10070" s="734" t="s">
        <v>15205</v>
      </c>
      <c r="H10070" s="484" t="s">
        <v>15206</v>
      </c>
      <c r="I10070" s="270">
        <v>0</v>
      </c>
      <c r="J10070" s="46" t="s">
        <v>1508</v>
      </c>
      <c r="K10070" s="75" t="s">
        <v>1509</v>
      </c>
      <c r="L10070" s="76">
        <f t="shared" si="538"/>
        <v>0</v>
      </c>
      <c r="M10070" s="76"/>
      <c r="N10070" s="76"/>
      <c r="O10070" s="76"/>
      <c r="P10070" s="76"/>
      <c r="Q10070" s="76"/>
      <c r="R10070" s="76"/>
      <c r="S10070" s="76"/>
      <c r="T10070" s="76"/>
      <c r="U10070" s="76"/>
      <c r="V10070" s="76"/>
      <c r="W10070" s="76"/>
      <c r="X10070" s="76"/>
    </row>
    <row r="10071" spans="1:24">
      <c r="A10071" s="54"/>
      <c r="B10071" s="54"/>
      <c r="C10071" s="54"/>
      <c r="D10071" s="489"/>
      <c r="E10071" s="489"/>
      <c r="F10071" s="551"/>
      <c r="G10071" s="737"/>
      <c r="H10071" s="489"/>
      <c r="I10071" s="277"/>
      <c r="J10071" s="54"/>
      <c r="K10071" s="75" t="s">
        <v>1501</v>
      </c>
      <c r="L10071" s="76">
        <f t="shared" si="538"/>
        <v>0</v>
      </c>
      <c r="M10071" s="76"/>
      <c r="N10071" s="76"/>
      <c r="O10071" s="76"/>
      <c r="P10071" s="76"/>
      <c r="Q10071" s="76"/>
      <c r="R10071" s="76"/>
      <c r="S10071" s="76"/>
      <c r="T10071" s="76"/>
      <c r="U10071" s="76"/>
      <c r="V10071" s="76"/>
      <c r="W10071" s="76"/>
      <c r="X10071" s="76"/>
    </row>
    <row r="10072" spans="1:24">
      <c r="A10072" s="54"/>
      <c r="B10072" s="54"/>
      <c r="C10072" s="80"/>
      <c r="D10072" s="487"/>
      <c r="E10072" s="487"/>
      <c r="F10072" s="552"/>
      <c r="G10072" s="739"/>
      <c r="H10072" s="487"/>
      <c r="I10072" s="281"/>
      <c r="J10072" s="80"/>
      <c r="K10072" s="84" t="s">
        <v>1502</v>
      </c>
      <c r="L10072" s="76">
        <f t="shared" si="538"/>
        <v>2</v>
      </c>
      <c r="M10072" s="76"/>
      <c r="N10072" s="76"/>
      <c r="O10072" s="76">
        <v>2</v>
      </c>
      <c r="P10072" s="76"/>
      <c r="Q10072" s="76"/>
      <c r="R10072" s="76"/>
      <c r="S10072" s="76"/>
      <c r="T10072" s="76"/>
      <c r="U10072" s="76"/>
      <c r="V10072" s="76"/>
      <c r="W10072" s="76"/>
      <c r="X10072" s="76"/>
    </row>
    <row r="10073" spans="1:24">
      <c r="A10073" s="54"/>
      <c r="B10073" s="54"/>
      <c r="C10073" s="46" t="s">
        <v>33</v>
      </c>
      <c r="D10073" s="484" t="s">
        <v>15207</v>
      </c>
      <c r="E10073" s="484" t="s">
        <v>15208</v>
      </c>
      <c r="F10073" s="550" t="s">
        <v>15209</v>
      </c>
      <c r="G10073" s="734" t="s">
        <v>15210</v>
      </c>
      <c r="H10073" s="484" t="s">
        <v>15211</v>
      </c>
      <c r="I10073" s="270">
        <v>0</v>
      </c>
      <c r="J10073" s="46" t="s">
        <v>1508</v>
      </c>
      <c r="K10073" s="75" t="s">
        <v>1509</v>
      </c>
      <c r="L10073" s="76">
        <f t="shared" si="538"/>
        <v>0</v>
      </c>
      <c r="M10073" s="76"/>
      <c r="N10073" s="76"/>
      <c r="O10073" s="76"/>
      <c r="P10073" s="76"/>
      <c r="Q10073" s="76"/>
      <c r="R10073" s="76"/>
      <c r="S10073" s="76"/>
      <c r="T10073" s="76"/>
      <c r="U10073" s="76"/>
      <c r="V10073" s="76"/>
      <c r="W10073" s="76"/>
      <c r="X10073" s="76"/>
    </row>
    <row r="10074" spans="1:24">
      <c r="A10074" s="54"/>
      <c r="B10074" s="54"/>
      <c r="C10074" s="54"/>
      <c r="D10074" s="489"/>
      <c r="E10074" s="489"/>
      <c r="F10074" s="551"/>
      <c r="G10074" s="737"/>
      <c r="H10074" s="489"/>
      <c r="I10074" s="277"/>
      <c r="J10074" s="54"/>
      <c r="K10074" s="75" t="s">
        <v>1501</v>
      </c>
      <c r="L10074" s="76">
        <f t="shared" si="538"/>
        <v>0</v>
      </c>
      <c r="M10074" s="76"/>
      <c r="N10074" s="76"/>
      <c r="O10074" s="76"/>
      <c r="P10074" s="76"/>
      <c r="Q10074" s="76"/>
      <c r="R10074" s="76"/>
      <c r="S10074" s="76"/>
      <c r="T10074" s="76"/>
      <c r="U10074" s="76"/>
      <c r="V10074" s="76"/>
      <c r="W10074" s="76"/>
      <c r="X10074" s="76"/>
    </row>
    <row r="10075" spans="1:24">
      <c r="A10075" s="54"/>
      <c r="B10075" s="54"/>
      <c r="C10075" s="80"/>
      <c r="D10075" s="487"/>
      <c r="E10075" s="487"/>
      <c r="F10075" s="552"/>
      <c r="G10075" s="739"/>
      <c r="H10075" s="487"/>
      <c r="I10075" s="281"/>
      <c r="J10075" s="80"/>
      <c r="K10075" s="84" t="s">
        <v>1502</v>
      </c>
      <c r="L10075" s="76">
        <f t="shared" si="538"/>
        <v>4</v>
      </c>
      <c r="M10075" s="76"/>
      <c r="N10075" s="76"/>
      <c r="O10075" s="76"/>
      <c r="P10075" s="76"/>
      <c r="Q10075" s="76"/>
      <c r="R10075" s="76"/>
      <c r="S10075" s="76">
        <v>1</v>
      </c>
      <c r="T10075" s="76">
        <v>3</v>
      </c>
      <c r="U10075" s="76"/>
      <c r="V10075" s="76"/>
      <c r="W10075" s="76"/>
      <c r="X10075" s="76"/>
    </row>
    <row r="10076" spans="1:24">
      <c r="A10076" s="54"/>
      <c r="B10076" s="54"/>
      <c r="C10076" s="46" t="s">
        <v>33</v>
      </c>
      <c r="D10076" s="484" t="s">
        <v>15212</v>
      </c>
      <c r="E10076" s="484" t="s">
        <v>15213</v>
      </c>
      <c r="F10076" s="550" t="s">
        <v>15214</v>
      </c>
      <c r="G10076" s="734" t="s">
        <v>15215</v>
      </c>
      <c r="H10076" s="484" t="s">
        <v>15216</v>
      </c>
      <c r="I10076" s="270">
        <v>0</v>
      </c>
      <c r="J10076" s="46" t="s">
        <v>1508</v>
      </c>
      <c r="K10076" s="75" t="s">
        <v>1509</v>
      </c>
      <c r="L10076" s="76">
        <f t="shared" si="538"/>
        <v>0</v>
      </c>
      <c r="M10076" s="76"/>
      <c r="N10076" s="76"/>
      <c r="O10076" s="76"/>
      <c r="P10076" s="76"/>
      <c r="Q10076" s="76"/>
      <c r="R10076" s="76"/>
      <c r="S10076" s="76"/>
      <c r="T10076" s="76"/>
      <c r="U10076" s="76"/>
      <c r="V10076" s="76"/>
      <c r="W10076" s="76"/>
      <c r="X10076" s="76"/>
    </row>
    <row r="10077" spans="1:24">
      <c r="A10077" s="54"/>
      <c r="B10077" s="54"/>
      <c r="C10077" s="54"/>
      <c r="D10077" s="489"/>
      <c r="E10077" s="489"/>
      <c r="F10077" s="551"/>
      <c r="G10077" s="737"/>
      <c r="H10077" s="489"/>
      <c r="I10077" s="277"/>
      <c r="J10077" s="54"/>
      <c r="K10077" s="75" t="s">
        <v>1501</v>
      </c>
      <c r="L10077" s="76">
        <f t="shared" si="538"/>
        <v>0</v>
      </c>
      <c r="M10077" s="76"/>
      <c r="N10077" s="76"/>
      <c r="O10077" s="76"/>
      <c r="P10077" s="76"/>
      <c r="Q10077" s="76"/>
      <c r="R10077" s="76"/>
      <c r="S10077" s="76"/>
      <c r="T10077" s="76"/>
      <c r="U10077" s="76"/>
      <c r="V10077" s="76"/>
      <c r="W10077" s="76"/>
      <c r="X10077" s="76"/>
    </row>
    <row r="10078" spans="1:24">
      <c r="A10078" s="54"/>
      <c r="B10078" s="54"/>
      <c r="C10078" s="80"/>
      <c r="D10078" s="487"/>
      <c r="E10078" s="487"/>
      <c r="F10078" s="552"/>
      <c r="G10078" s="739"/>
      <c r="H10078" s="487"/>
      <c r="I10078" s="281"/>
      <c r="J10078" s="80"/>
      <c r="K10078" s="84" t="s">
        <v>1502</v>
      </c>
      <c r="L10078" s="76">
        <f t="shared" si="538"/>
        <v>5</v>
      </c>
      <c r="M10078" s="76"/>
      <c r="N10078" s="76"/>
      <c r="O10078" s="76"/>
      <c r="P10078" s="76"/>
      <c r="Q10078" s="76"/>
      <c r="R10078" s="76"/>
      <c r="S10078" s="76">
        <v>2</v>
      </c>
      <c r="T10078" s="76">
        <v>3</v>
      </c>
      <c r="U10078" s="76"/>
      <c r="V10078" s="76"/>
      <c r="W10078" s="76"/>
      <c r="X10078" s="76"/>
    </row>
    <row r="10079" spans="1:24">
      <c r="A10079" s="54"/>
      <c r="B10079" s="54"/>
      <c r="C10079" s="46" t="s">
        <v>33</v>
      </c>
      <c r="D10079" s="484" t="s">
        <v>15217</v>
      </c>
      <c r="E10079" s="484" t="s">
        <v>15218</v>
      </c>
      <c r="F10079" s="550" t="s">
        <v>15219</v>
      </c>
      <c r="G10079" s="734" t="s">
        <v>15220</v>
      </c>
      <c r="H10079" s="484" t="s">
        <v>15221</v>
      </c>
      <c r="I10079" s="270">
        <v>0</v>
      </c>
      <c r="J10079" s="46" t="s">
        <v>1508</v>
      </c>
      <c r="K10079" s="75" t="s">
        <v>1509</v>
      </c>
      <c r="L10079" s="76">
        <f t="shared" si="538"/>
        <v>0</v>
      </c>
      <c r="M10079" s="76"/>
      <c r="N10079" s="76"/>
      <c r="O10079" s="76"/>
      <c r="P10079" s="76"/>
      <c r="Q10079" s="76"/>
      <c r="R10079" s="76"/>
      <c r="S10079" s="76"/>
      <c r="T10079" s="76"/>
      <c r="U10079" s="76"/>
      <c r="V10079" s="76"/>
      <c r="W10079" s="76"/>
      <c r="X10079" s="76"/>
    </row>
    <row r="10080" spans="1:24">
      <c r="A10080" s="54"/>
      <c r="B10080" s="54"/>
      <c r="C10080" s="54"/>
      <c r="D10080" s="489"/>
      <c r="E10080" s="489"/>
      <c r="F10080" s="551"/>
      <c r="G10080" s="737"/>
      <c r="H10080" s="489"/>
      <c r="I10080" s="277"/>
      <c r="J10080" s="54"/>
      <c r="K10080" s="75" t="s">
        <v>1501</v>
      </c>
      <c r="L10080" s="76">
        <f t="shared" si="538"/>
        <v>0</v>
      </c>
      <c r="M10080" s="76"/>
      <c r="N10080" s="76"/>
      <c r="O10080" s="76"/>
      <c r="P10080" s="76"/>
      <c r="Q10080" s="76"/>
      <c r="R10080" s="76"/>
      <c r="S10080" s="76"/>
      <c r="T10080" s="76"/>
      <c r="U10080" s="76"/>
      <c r="V10080" s="76"/>
      <c r="W10080" s="76"/>
      <c r="X10080" s="76"/>
    </row>
    <row r="10081" spans="1:24">
      <c r="A10081" s="54"/>
      <c r="B10081" s="54"/>
      <c r="C10081" s="80"/>
      <c r="D10081" s="487"/>
      <c r="E10081" s="487"/>
      <c r="F10081" s="552"/>
      <c r="G10081" s="739"/>
      <c r="H10081" s="487"/>
      <c r="I10081" s="281"/>
      <c r="J10081" s="80"/>
      <c r="K10081" s="84" t="s">
        <v>1502</v>
      </c>
      <c r="L10081" s="76">
        <f t="shared" si="538"/>
        <v>7</v>
      </c>
      <c r="M10081" s="76">
        <v>1</v>
      </c>
      <c r="N10081" s="76"/>
      <c r="O10081" s="76"/>
      <c r="P10081" s="76"/>
      <c r="Q10081" s="76"/>
      <c r="R10081" s="76"/>
      <c r="S10081" s="76">
        <v>1</v>
      </c>
      <c r="T10081" s="76">
        <v>5</v>
      </c>
      <c r="U10081" s="76"/>
      <c r="V10081" s="76"/>
      <c r="W10081" s="76"/>
      <c r="X10081" s="76"/>
    </row>
    <row r="10082" spans="1:24">
      <c r="A10082" s="54"/>
      <c r="B10082" s="54"/>
      <c r="C10082" s="46" t="s">
        <v>35</v>
      </c>
      <c r="D10082" s="484" t="s">
        <v>15222</v>
      </c>
      <c r="E10082" s="484" t="s">
        <v>15223</v>
      </c>
      <c r="F10082" s="550" t="s">
        <v>15224</v>
      </c>
      <c r="G10082" s="734" t="s">
        <v>15225</v>
      </c>
      <c r="H10082" s="484" t="s">
        <v>15221</v>
      </c>
      <c r="I10082" s="270">
        <v>48287</v>
      </c>
      <c r="J10082" s="46" t="s">
        <v>1508</v>
      </c>
      <c r="K10082" s="75" t="s">
        <v>1509</v>
      </c>
      <c r="L10082" s="76">
        <f t="shared" si="538"/>
        <v>2</v>
      </c>
      <c r="M10082" s="76">
        <v>1</v>
      </c>
      <c r="N10082" s="76">
        <v>1</v>
      </c>
      <c r="O10082" s="76"/>
      <c r="P10082" s="76"/>
      <c r="Q10082" s="76"/>
      <c r="R10082" s="76"/>
      <c r="S10082" s="76"/>
      <c r="T10082" s="76"/>
      <c r="U10082" s="76"/>
      <c r="V10082" s="76"/>
      <c r="W10082" s="76"/>
      <c r="X10082" s="76"/>
    </row>
    <row r="10083" spans="1:24">
      <c r="A10083" s="54"/>
      <c r="B10083" s="54"/>
      <c r="C10083" s="54"/>
      <c r="D10083" s="489"/>
      <c r="E10083" s="489"/>
      <c r="F10083" s="551"/>
      <c r="G10083" s="737"/>
      <c r="H10083" s="489"/>
      <c r="I10083" s="277"/>
      <c r="J10083" s="54"/>
      <c r="K10083" s="75" t="s">
        <v>1501</v>
      </c>
      <c r="L10083" s="76">
        <f t="shared" si="538"/>
        <v>0</v>
      </c>
      <c r="M10083" s="76"/>
      <c r="N10083" s="76"/>
      <c r="O10083" s="76"/>
      <c r="P10083" s="76"/>
      <c r="Q10083" s="76"/>
      <c r="R10083" s="76"/>
      <c r="S10083" s="76"/>
      <c r="T10083" s="76"/>
      <c r="U10083" s="76"/>
      <c r="V10083" s="76"/>
      <c r="W10083" s="76"/>
      <c r="X10083" s="76"/>
    </row>
    <row r="10084" spans="1:24">
      <c r="A10084" s="54"/>
      <c r="B10084" s="54"/>
      <c r="C10084" s="80"/>
      <c r="D10084" s="487"/>
      <c r="E10084" s="487"/>
      <c r="F10084" s="552"/>
      <c r="G10084" s="739"/>
      <c r="H10084" s="487"/>
      <c r="I10084" s="281"/>
      <c r="J10084" s="80"/>
      <c r="K10084" s="84" t="s">
        <v>1502</v>
      </c>
      <c r="L10084" s="76">
        <f t="shared" si="538"/>
        <v>3</v>
      </c>
      <c r="M10084" s="76"/>
      <c r="N10084" s="76"/>
      <c r="O10084" s="76"/>
      <c r="P10084" s="76"/>
      <c r="Q10084" s="76"/>
      <c r="R10084" s="76"/>
      <c r="S10084" s="76"/>
      <c r="T10084" s="76">
        <v>3</v>
      </c>
      <c r="U10084" s="76"/>
      <c r="V10084" s="76"/>
      <c r="W10084" s="76"/>
      <c r="X10084" s="76"/>
    </row>
    <row r="10085" spans="1:24">
      <c r="A10085" s="54"/>
      <c r="B10085" s="54"/>
      <c r="C10085" s="46" t="s">
        <v>33</v>
      </c>
      <c r="D10085" s="484" t="s">
        <v>15226</v>
      </c>
      <c r="E10085" s="484" t="s">
        <v>15227</v>
      </c>
      <c r="F10085" s="550" t="s">
        <v>15228</v>
      </c>
      <c r="G10085" s="734" t="s">
        <v>15229</v>
      </c>
      <c r="H10085" s="484" t="s">
        <v>15230</v>
      </c>
      <c r="I10085" s="270">
        <v>321</v>
      </c>
      <c r="J10085" s="46" t="s">
        <v>1508</v>
      </c>
      <c r="K10085" s="75" t="s">
        <v>1509</v>
      </c>
      <c r="L10085" s="76">
        <f t="shared" si="538"/>
        <v>3</v>
      </c>
      <c r="M10085" s="76">
        <v>3</v>
      </c>
      <c r="N10085" s="76"/>
      <c r="O10085" s="76"/>
      <c r="P10085" s="76"/>
      <c r="Q10085" s="76"/>
      <c r="R10085" s="76"/>
      <c r="S10085" s="76"/>
      <c r="T10085" s="76"/>
      <c r="U10085" s="76"/>
      <c r="V10085" s="76"/>
      <c r="W10085" s="76"/>
      <c r="X10085" s="76"/>
    </row>
    <row r="10086" spans="1:24">
      <c r="A10086" s="54"/>
      <c r="B10086" s="54"/>
      <c r="C10086" s="54"/>
      <c r="D10086" s="489"/>
      <c r="E10086" s="489"/>
      <c r="F10086" s="551"/>
      <c r="G10086" s="737"/>
      <c r="H10086" s="489"/>
      <c r="I10086" s="277"/>
      <c r="J10086" s="54"/>
      <c r="K10086" s="75" t="s">
        <v>1501</v>
      </c>
      <c r="L10086" s="76">
        <f t="shared" si="538"/>
        <v>0</v>
      </c>
      <c r="M10086" s="76"/>
      <c r="N10086" s="76"/>
      <c r="O10086" s="76"/>
      <c r="P10086" s="76"/>
      <c r="Q10086" s="76"/>
      <c r="R10086" s="76"/>
      <c r="S10086" s="76"/>
      <c r="T10086" s="76"/>
      <c r="U10086" s="76"/>
      <c r="V10086" s="76"/>
      <c r="W10086" s="76"/>
      <c r="X10086" s="76"/>
    </row>
    <row r="10087" spans="1:24">
      <c r="A10087" s="54"/>
      <c r="B10087" s="54"/>
      <c r="C10087" s="80"/>
      <c r="D10087" s="487"/>
      <c r="E10087" s="487"/>
      <c r="F10087" s="552"/>
      <c r="G10087" s="739"/>
      <c r="H10087" s="487"/>
      <c r="I10087" s="281"/>
      <c r="J10087" s="80"/>
      <c r="K10087" s="84" t="s">
        <v>1502</v>
      </c>
      <c r="L10087" s="76">
        <f t="shared" si="538"/>
        <v>0</v>
      </c>
      <c r="M10087" s="76"/>
      <c r="N10087" s="76"/>
      <c r="O10087" s="76"/>
      <c r="P10087" s="76"/>
      <c r="Q10087" s="76"/>
      <c r="R10087" s="76"/>
      <c r="S10087" s="76"/>
      <c r="T10087" s="76"/>
      <c r="U10087" s="76"/>
      <c r="V10087" s="76"/>
      <c r="W10087" s="76"/>
      <c r="X10087" s="76"/>
    </row>
    <row r="10088" spans="1:24">
      <c r="A10088" s="54"/>
      <c r="B10088" s="54"/>
      <c r="C10088" s="46" t="s">
        <v>33</v>
      </c>
      <c r="D10088" s="484" t="s">
        <v>15231</v>
      </c>
      <c r="E10088" s="484" t="s">
        <v>15232</v>
      </c>
      <c r="F10088" s="550" t="s">
        <v>15233</v>
      </c>
      <c r="G10088" s="734" t="s">
        <v>15234</v>
      </c>
      <c r="H10088" s="484" t="s">
        <v>15235</v>
      </c>
      <c r="I10088" s="270">
        <v>378</v>
      </c>
      <c r="J10088" s="46" t="s">
        <v>1508</v>
      </c>
      <c r="K10088" s="75" t="s">
        <v>1509</v>
      </c>
      <c r="L10088" s="76">
        <f t="shared" si="538"/>
        <v>0</v>
      </c>
      <c r="M10088" s="76"/>
      <c r="N10088" s="76"/>
      <c r="O10088" s="76"/>
      <c r="P10088" s="76"/>
      <c r="Q10088" s="76"/>
      <c r="R10088" s="76"/>
      <c r="S10088" s="76"/>
      <c r="T10088" s="76"/>
      <c r="U10088" s="76"/>
      <c r="V10088" s="76"/>
      <c r="W10088" s="76"/>
      <c r="X10088" s="76"/>
    </row>
    <row r="10089" spans="1:24">
      <c r="A10089" s="54"/>
      <c r="B10089" s="54"/>
      <c r="C10089" s="54"/>
      <c r="D10089" s="489"/>
      <c r="E10089" s="489"/>
      <c r="F10089" s="551"/>
      <c r="G10089" s="737"/>
      <c r="H10089" s="489"/>
      <c r="I10089" s="277"/>
      <c r="J10089" s="54"/>
      <c r="K10089" s="75" t="s">
        <v>1501</v>
      </c>
      <c r="L10089" s="76">
        <f t="shared" si="538"/>
        <v>0</v>
      </c>
      <c r="M10089" s="76"/>
      <c r="N10089" s="76"/>
      <c r="O10089" s="76"/>
      <c r="P10089" s="76"/>
      <c r="Q10089" s="76"/>
      <c r="R10089" s="76"/>
      <c r="S10089" s="76"/>
      <c r="T10089" s="76"/>
      <c r="U10089" s="76"/>
      <c r="V10089" s="76"/>
      <c r="W10089" s="76"/>
      <c r="X10089" s="76"/>
    </row>
    <row r="10090" spans="1:24">
      <c r="A10090" s="54"/>
      <c r="B10090" s="54"/>
      <c r="C10090" s="80"/>
      <c r="D10090" s="487"/>
      <c r="E10090" s="487"/>
      <c r="F10090" s="552"/>
      <c r="G10090" s="739"/>
      <c r="H10090" s="487"/>
      <c r="I10090" s="281"/>
      <c r="J10090" s="80"/>
      <c r="K10090" s="84" t="s">
        <v>1502</v>
      </c>
      <c r="L10090" s="76">
        <f t="shared" si="538"/>
        <v>2</v>
      </c>
      <c r="M10090" s="76"/>
      <c r="N10090" s="76"/>
      <c r="O10090" s="76"/>
      <c r="P10090" s="76"/>
      <c r="Q10090" s="76"/>
      <c r="R10090" s="76"/>
      <c r="S10090" s="76"/>
      <c r="T10090" s="76">
        <v>2</v>
      </c>
      <c r="U10090" s="76"/>
      <c r="V10090" s="76"/>
      <c r="W10090" s="76"/>
      <c r="X10090" s="76"/>
    </row>
    <row r="10091" spans="1:24">
      <c r="A10091" s="54"/>
      <c r="B10091" s="54"/>
      <c r="C10091" s="46" t="s">
        <v>33</v>
      </c>
      <c r="D10091" s="484" t="s">
        <v>15236</v>
      </c>
      <c r="E10091" s="484" t="s">
        <v>15237</v>
      </c>
      <c r="F10091" s="550" t="s">
        <v>15238</v>
      </c>
      <c r="G10091" s="734" t="s">
        <v>15239</v>
      </c>
      <c r="H10091" s="484" t="s">
        <v>15240</v>
      </c>
      <c r="I10091" s="270">
        <v>256</v>
      </c>
      <c r="J10091" s="46" t="s">
        <v>1508</v>
      </c>
      <c r="K10091" s="75" t="s">
        <v>1509</v>
      </c>
      <c r="L10091" s="76">
        <f t="shared" si="538"/>
        <v>0</v>
      </c>
      <c r="M10091" s="76"/>
      <c r="N10091" s="76"/>
      <c r="O10091" s="76"/>
      <c r="P10091" s="76"/>
      <c r="Q10091" s="76"/>
      <c r="R10091" s="76"/>
      <c r="S10091" s="76"/>
      <c r="T10091" s="76"/>
      <c r="U10091" s="76"/>
      <c r="V10091" s="76"/>
      <c r="W10091" s="76"/>
      <c r="X10091" s="76"/>
    </row>
    <row r="10092" spans="1:24">
      <c r="A10092" s="54"/>
      <c r="B10092" s="54"/>
      <c r="C10092" s="54"/>
      <c r="D10092" s="489"/>
      <c r="E10092" s="489"/>
      <c r="F10092" s="551"/>
      <c r="G10092" s="737"/>
      <c r="H10092" s="489"/>
      <c r="I10092" s="277"/>
      <c r="J10092" s="54"/>
      <c r="K10092" s="75" t="s">
        <v>1501</v>
      </c>
      <c r="L10092" s="76">
        <f t="shared" si="538"/>
        <v>0</v>
      </c>
      <c r="M10092" s="76"/>
      <c r="N10092" s="76"/>
      <c r="O10092" s="76"/>
      <c r="P10092" s="76"/>
      <c r="Q10092" s="76"/>
      <c r="R10092" s="76"/>
      <c r="S10092" s="76"/>
      <c r="T10092" s="76"/>
      <c r="U10092" s="76"/>
      <c r="V10092" s="76"/>
      <c r="W10092" s="76"/>
      <c r="X10092" s="76"/>
    </row>
    <row r="10093" spans="1:24">
      <c r="A10093" s="54"/>
      <c r="B10093" s="54"/>
      <c r="C10093" s="80"/>
      <c r="D10093" s="487"/>
      <c r="E10093" s="487"/>
      <c r="F10093" s="552"/>
      <c r="G10093" s="739"/>
      <c r="H10093" s="487"/>
      <c r="I10093" s="281"/>
      <c r="J10093" s="80"/>
      <c r="K10093" s="84" t="s">
        <v>1502</v>
      </c>
      <c r="L10093" s="76">
        <f t="shared" si="538"/>
        <v>5</v>
      </c>
      <c r="M10093" s="76">
        <v>1</v>
      </c>
      <c r="N10093" s="76"/>
      <c r="O10093" s="76">
        <v>3</v>
      </c>
      <c r="P10093" s="76"/>
      <c r="Q10093" s="76"/>
      <c r="R10093" s="76"/>
      <c r="S10093" s="76">
        <v>1</v>
      </c>
      <c r="T10093" s="76"/>
      <c r="U10093" s="76"/>
      <c r="V10093" s="76"/>
      <c r="W10093" s="76"/>
      <c r="X10093" s="76"/>
    </row>
    <row r="10094" spans="1:24">
      <c r="A10094" s="54"/>
      <c r="B10094" s="54"/>
      <c r="C10094" s="46" t="s">
        <v>35</v>
      </c>
      <c r="D10094" s="484" t="s">
        <v>15241</v>
      </c>
      <c r="E10094" s="484" t="s">
        <v>15242</v>
      </c>
      <c r="F10094" s="550" t="s">
        <v>15243</v>
      </c>
      <c r="G10094" s="734" t="s">
        <v>15244</v>
      </c>
      <c r="H10094" s="484" t="s">
        <v>15245</v>
      </c>
      <c r="I10094" s="270">
        <v>7014</v>
      </c>
      <c r="J10094" s="46" t="s">
        <v>1508</v>
      </c>
      <c r="K10094" s="75" t="s">
        <v>1509</v>
      </c>
      <c r="L10094" s="76">
        <f t="shared" si="538"/>
        <v>2</v>
      </c>
      <c r="M10094" s="76">
        <v>1</v>
      </c>
      <c r="N10094" s="76"/>
      <c r="O10094" s="76"/>
      <c r="P10094" s="76"/>
      <c r="Q10094" s="76"/>
      <c r="R10094" s="76"/>
      <c r="S10094" s="76"/>
      <c r="T10094" s="76">
        <v>1</v>
      </c>
      <c r="U10094" s="76"/>
      <c r="V10094" s="76"/>
      <c r="W10094" s="76"/>
      <c r="X10094" s="76"/>
    </row>
    <row r="10095" spans="1:24">
      <c r="A10095" s="54"/>
      <c r="B10095" s="54"/>
      <c r="C10095" s="54"/>
      <c r="D10095" s="489"/>
      <c r="E10095" s="489"/>
      <c r="F10095" s="551"/>
      <c r="G10095" s="737"/>
      <c r="H10095" s="489"/>
      <c r="I10095" s="277"/>
      <c r="J10095" s="54"/>
      <c r="K10095" s="75" t="s">
        <v>1501</v>
      </c>
      <c r="L10095" s="76">
        <f t="shared" si="538"/>
        <v>0</v>
      </c>
      <c r="M10095" s="76"/>
      <c r="N10095" s="76"/>
      <c r="O10095" s="76"/>
      <c r="P10095" s="76"/>
      <c r="Q10095" s="76"/>
      <c r="R10095" s="76"/>
      <c r="S10095" s="76"/>
      <c r="T10095" s="76"/>
      <c r="U10095" s="76"/>
      <c r="V10095" s="76"/>
      <c r="W10095" s="76"/>
      <c r="X10095" s="76"/>
    </row>
    <row r="10096" spans="1:24">
      <c r="A10096" s="54"/>
      <c r="B10096" s="54"/>
      <c r="C10096" s="80"/>
      <c r="D10096" s="487"/>
      <c r="E10096" s="487"/>
      <c r="F10096" s="552"/>
      <c r="G10096" s="739"/>
      <c r="H10096" s="487"/>
      <c r="I10096" s="281"/>
      <c r="J10096" s="80"/>
      <c r="K10096" s="84" t="s">
        <v>1502</v>
      </c>
      <c r="L10096" s="76">
        <f t="shared" si="538"/>
        <v>3</v>
      </c>
      <c r="M10096" s="76"/>
      <c r="N10096" s="76"/>
      <c r="O10096" s="76"/>
      <c r="P10096" s="76"/>
      <c r="Q10096" s="76"/>
      <c r="R10096" s="76"/>
      <c r="S10096" s="76"/>
      <c r="T10096" s="76">
        <v>3</v>
      </c>
      <c r="U10096" s="76"/>
      <c r="V10096" s="76"/>
      <c r="W10096" s="76"/>
      <c r="X10096" s="76"/>
    </row>
    <row r="10097" spans="1:24">
      <c r="A10097" s="54"/>
      <c r="B10097" s="54"/>
      <c r="C10097" s="46" t="s">
        <v>35</v>
      </c>
      <c r="D10097" s="484" t="s">
        <v>15246</v>
      </c>
      <c r="E10097" s="484" t="s">
        <v>15247</v>
      </c>
      <c r="F10097" s="550" t="s">
        <v>15248</v>
      </c>
      <c r="G10097" s="734" t="s">
        <v>15249</v>
      </c>
      <c r="H10097" s="484" t="s">
        <v>15250</v>
      </c>
      <c r="I10097" s="270">
        <v>1572</v>
      </c>
      <c r="J10097" s="46" t="s">
        <v>1508</v>
      </c>
      <c r="K10097" s="75" t="s">
        <v>1509</v>
      </c>
      <c r="L10097" s="76">
        <f t="shared" si="538"/>
        <v>2</v>
      </c>
      <c r="M10097" s="76">
        <v>1</v>
      </c>
      <c r="N10097" s="76"/>
      <c r="O10097" s="76"/>
      <c r="P10097" s="76"/>
      <c r="Q10097" s="76"/>
      <c r="R10097" s="76"/>
      <c r="S10097" s="76"/>
      <c r="T10097" s="76">
        <v>1</v>
      </c>
      <c r="U10097" s="76"/>
      <c r="V10097" s="76"/>
      <c r="W10097" s="76"/>
      <c r="X10097" s="76"/>
    </row>
    <row r="10098" spans="1:24">
      <c r="A10098" s="54"/>
      <c r="B10098" s="54"/>
      <c r="C10098" s="54"/>
      <c r="D10098" s="489"/>
      <c r="E10098" s="489"/>
      <c r="F10098" s="551"/>
      <c r="G10098" s="737"/>
      <c r="H10098" s="489"/>
      <c r="I10098" s="277"/>
      <c r="J10098" s="54"/>
      <c r="K10098" s="75" t="s">
        <v>1501</v>
      </c>
      <c r="L10098" s="76">
        <f t="shared" si="538"/>
        <v>0</v>
      </c>
      <c r="M10098" s="76"/>
      <c r="N10098" s="76"/>
      <c r="O10098" s="76"/>
      <c r="P10098" s="76"/>
      <c r="Q10098" s="76"/>
      <c r="R10098" s="76"/>
      <c r="S10098" s="76"/>
      <c r="T10098" s="76"/>
      <c r="U10098" s="76"/>
      <c r="V10098" s="76"/>
      <c r="W10098" s="76"/>
      <c r="X10098" s="76"/>
    </row>
    <row r="10099" spans="1:24">
      <c r="A10099" s="54"/>
      <c r="B10099" s="54"/>
      <c r="C10099" s="80"/>
      <c r="D10099" s="487"/>
      <c r="E10099" s="487"/>
      <c r="F10099" s="552"/>
      <c r="G10099" s="739"/>
      <c r="H10099" s="487"/>
      <c r="I10099" s="281"/>
      <c r="J10099" s="80"/>
      <c r="K10099" s="84" t="s">
        <v>1502</v>
      </c>
      <c r="L10099" s="76">
        <f t="shared" si="538"/>
        <v>4</v>
      </c>
      <c r="M10099" s="76"/>
      <c r="N10099" s="76"/>
      <c r="O10099" s="76">
        <v>3</v>
      </c>
      <c r="P10099" s="76"/>
      <c r="Q10099" s="76"/>
      <c r="R10099" s="76"/>
      <c r="S10099" s="76">
        <v>1</v>
      </c>
      <c r="T10099" s="76"/>
      <c r="U10099" s="76"/>
      <c r="V10099" s="76"/>
      <c r="W10099" s="76"/>
      <c r="X10099" s="76"/>
    </row>
    <row r="10100" spans="1:24">
      <c r="A10100" s="54"/>
      <c r="B10100" s="54"/>
      <c r="C10100" s="46" t="s">
        <v>33</v>
      </c>
      <c r="D10100" s="484" t="s">
        <v>15251</v>
      </c>
      <c r="E10100" s="484" t="s">
        <v>15252</v>
      </c>
      <c r="F10100" s="550" t="s">
        <v>15253</v>
      </c>
      <c r="G10100" s="734" t="s">
        <v>15254</v>
      </c>
      <c r="H10100" s="484"/>
      <c r="I10100" s="270">
        <v>0</v>
      </c>
      <c r="J10100" s="46" t="s">
        <v>1508</v>
      </c>
      <c r="K10100" s="75" t="s">
        <v>1509</v>
      </c>
      <c r="L10100" s="76">
        <f t="shared" si="538"/>
        <v>0</v>
      </c>
      <c r="M10100" s="76"/>
      <c r="N10100" s="76"/>
      <c r="O10100" s="76"/>
      <c r="P10100" s="76"/>
      <c r="Q10100" s="76"/>
      <c r="R10100" s="76"/>
      <c r="S10100" s="76"/>
      <c r="T10100" s="76"/>
      <c r="U10100" s="76"/>
      <c r="V10100" s="76"/>
      <c r="W10100" s="76"/>
      <c r="X10100" s="76"/>
    </row>
    <row r="10101" spans="1:24">
      <c r="A10101" s="54"/>
      <c r="B10101" s="54"/>
      <c r="C10101" s="54"/>
      <c r="D10101" s="489"/>
      <c r="E10101" s="489"/>
      <c r="F10101" s="551"/>
      <c r="G10101" s="737"/>
      <c r="H10101" s="489"/>
      <c r="I10101" s="277"/>
      <c r="J10101" s="54"/>
      <c r="K10101" s="75" t="s">
        <v>1501</v>
      </c>
      <c r="L10101" s="76">
        <f t="shared" si="538"/>
        <v>0</v>
      </c>
      <c r="M10101" s="76"/>
      <c r="N10101" s="76"/>
      <c r="O10101" s="76"/>
      <c r="P10101" s="76"/>
      <c r="Q10101" s="76"/>
      <c r="R10101" s="76"/>
      <c r="S10101" s="76"/>
      <c r="T10101" s="76"/>
      <c r="U10101" s="76"/>
      <c r="V10101" s="76"/>
      <c r="W10101" s="76"/>
      <c r="X10101" s="76"/>
    </row>
    <row r="10102" spans="1:24">
      <c r="A10102" s="54"/>
      <c r="B10102" s="54"/>
      <c r="C10102" s="80"/>
      <c r="D10102" s="487"/>
      <c r="E10102" s="487"/>
      <c r="F10102" s="552"/>
      <c r="G10102" s="739"/>
      <c r="H10102" s="487"/>
      <c r="I10102" s="281"/>
      <c r="J10102" s="80"/>
      <c r="K10102" s="84" t="s">
        <v>1502</v>
      </c>
      <c r="L10102" s="76">
        <f t="shared" si="538"/>
        <v>2</v>
      </c>
      <c r="M10102" s="76"/>
      <c r="N10102" s="76"/>
      <c r="O10102" s="76">
        <v>2</v>
      </c>
      <c r="P10102" s="76"/>
      <c r="Q10102" s="76"/>
      <c r="R10102" s="76"/>
      <c r="S10102" s="76"/>
      <c r="T10102" s="76"/>
      <c r="U10102" s="76"/>
      <c r="V10102" s="76"/>
      <c r="W10102" s="76"/>
      <c r="X10102" s="76"/>
    </row>
    <row r="10103" spans="1:24">
      <c r="A10103" s="54"/>
      <c r="B10103" s="54"/>
      <c r="C10103" s="46" t="s">
        <v>33</v>
      </c>
      <c r="D10103" s="484" t="s">
        <v>15255</v>
      </c>
      <c r="E10103" s="484" t="s">
        <v>15256</v>
      </c>
      <c r="F10103" s="550" t="s">
        <v>6781</v>
      </c>
      <c r="G10103" s="734" t="s">
        <v>15257</v>
      </c>
      <c r="H10103" s="484" t="s">
        <v>15258</v>
      </c>
      <c r="I10103" s="270">
        <v>44</v>
      </c>
      <c r="J10103" s="46" t="s">
        <v>1508</v>
      </c>
      <c r="K10103" s="75" t="s">
        <v>1509</v>
      </c>
      <c r="L10103" s="76">
        <f t="shared" si="538"/>
        <v>2</v>
      </c>
      <c r="M10103" s="76">
        <v>1</v>
      </c>
      <c r="N10103" s="76">
        <v>1</v>
      </c>
      <c r="O10103" s="76"/>
      <c r="P10103" s="76"/>
      <c r="Q10103" s="76"/>
      <c r="R10103" s="76"/>
      <c r="S10103" s="76"/>
      <c r="T10103" s="76"/>
      <c r="U10103" s="76"/>
      <c r="V10103" s="76"/>
      <c r="W10103" s="76"/>
      <c r="X10103" s="76"/>
    </row>
    <row r="10104" spans="1:24">
      <c r="A10104" s="54"/>
      <c r="B10104" s="54"/>
      <c r="C10104" s="54"/>
      <c r="D10104" s="489"/>
      <c r="E10104" s="489"/>
      <c r="F10104" s="551"/>
      <c r="G10104" s="737"/>
      <c r="H10104" s="489"/>
      <c r="I10104" s="277"/>
      <c r="J10104" s="54"/>
      <c r="K10104" s="75" t="s">
        <v>1501</v>
      </c>
      <c r="L10104" s="76">
        <f t="shared" si="538"/>
        <v>0</v>
      </c>
      <c r="M10104" s="76"/>
      <c r="N10104" s="76"/>
      <c r="O10104" s="76"/>
      <c r="P10104" s="76"/>
      <c r="Q10104" s="76"/>
      <c r="R10104" s="76"/>
      <c r="S10104" s="76"/>
      <c r="T10104" s="76"/>
      <c r="U10104" s="76"/>
      <c r="V10104" s="76"/>
      <c r="W10104" s="76"/>
      <c r="X10104" s="76"/>
    </row>
    <row r="10105" spans="1:24">
      <c r="A10105" s="54"/>
      <c r="B10105" s="54"/>
      <c r="C10105" s="80"/>
      <c r="D10105" s="487"/>
      <c r="E10105" s="487"/>
      <c r="F10105" s="552"/>
      <c r="G10105" s="739"/>
      <c r="H10105" s="487"/>
      <c r="I10105" s="281"/>
      <c r="J10105" s="80"/>
      <c r="K10105" s="84" t="s">
        <v>1502</v>
      </c>
      <c r="L10105" s="76">
        <f t="shared" si="538"/>
        <v>0</v>
      </c>
      <c r="M10105" s="76"/>
      <c r="N10105" s="76"/>
      <c r="O10105" s="76"/>
      <c r="P10105" s="76"/>
      <c r="Q10105" s="76"/>
      <c r="R10105" s="76"/>
      <c r="S10105" s="76"/>
      <c r="T10105" s="76"/>
      <c r="U10105" s="76"/>
      <c r="V10105" s="76"/>
      <c r="W10105" s="76"/>
      <c r="X10105" s="76"/>
    </row>
    <row r="10106" spans="1:24">
      <c r="A10106" s="54"/>
      <c r="B10106" s="54"/>
      <c r="C10106" s="46" t="s">
        <v>33</v>
      </c>
      <c r="D10106" s="484" t="s">
        <v>15259</v>
      </c>
      <c r="E10106" s="484" t="s">
        <v>15260</v>
      </c>
      <c r="F10106" s="550" t="s">
        <v>15261</v>
      </c>
      <c r="G10106" s="734" t="s">
        <v>15262</v>
      </c>
      <c r="H10106" s="484" t="s">
        <v>15263</v>
      </c>
      <c r="I10106" s="270">
        <v>0</v>
      </c>
      <c r="J10106" s="46" t="s">
        <v>1508</v>
      </c>
      <c r="K10106" s="75" t="s">
        <v>1509</v>
      </c>
      <c r="L10106" s="76">
        <f t="shared" si="538"/>
        <v>0</v>
      </c>
      <c r="M10106" s="76"/>
      <c r="N10106" s="76"/>
      <c r="O10106" s="76"/>
      <c r="P10106" s="76"/>
      <c r="Q10106" s="76"/>
      <c r="R10106" s="76"/>
      <c r="S10106" s="76"/>
      <c r="T10106" s="76"/>
      <c r="U10106" s="76"/>
      <c r="V10106" s="76"/>
      <c r="W10106" s="76"/>
      <c r="X10106" s="76"/>
    </row>
    <row r="10107" spans="1:24">
      <c r="A10107" s="54"/>
      <c r="B10107" s="54"/>
      <c r="C10107" s="54"/>
      <c r="D10107" s="489"/>
      <c r="E10107" s="489"/>
      <c r="F10107" s="551"/>
      <c r="G10107" s="737"/>
      <c r="H10107" s="489"/>
      <c r="I10107" s="277"/>
      <c r="J10107" s="54"/>
      <c r="K10107" s="75" t="s">
        <v>1501</v>
      </c>
      <c r="L10107" s="76">
        <f t="shared" si="538"/>
        <v>0</v>
      </c>
      <c r="M10107" s="76"/>
      <c r="N10107" s="76"/>
      <c r="O10107" s="76"/>
      <c r="P10107" s="76"/>
      <c r="Q10107" s="76"/>
      <c r="R10107" s="76"/>
      <c r="S10107" s="76"/>
      <c r="T10107" s="76"/>
      <c r="U10107" s="76"/>
      <c r="V10107" s="76"/>
      <c r="W10107" s="76"/>
      <c r="X10107" s="76"/>
    </row>
    <row r="10108" spans="1:24">
      <c r="A10108" s="54"/>
      <c r="B10108" s="54"/>
      <c r="C10108" s="80"/>
      <c r="D10108" s="487"/>
      <c r="E10108" s="487"/>
      <c r="F10108" s="552"/>
      <c r="G10108" s="739"/>
      <c r="H10108" s="487"/>
      <c r="I10108" s="281"/>
      <c r="J10108" s="80"/>
      <c r="K10108" s="84" t="s">
        <v>1502</v>
      </c>
      <c r="L10108" s="76">
        <f t="shared" si="538"/>
        <v>4</v>
      </c>
      <c r="M10108" s="76"/>
      <c r="N10108" s="76"/>
      <c r="O10108" s="76">
        <v>3</v>
      </c>
      <c r="P10108" s="76"/>
      <c r="Q10108" s="76"/>
      <c r="R10108" s="76"/>
      <c r="S10108" s="76">
        <v>1</v>
      </c>
      <c r="T10108" s="76"/>
      <c r="U10108" s="76"/>
      <c r="V10108" s="76"/>
      <c r="W10108" s="76"/>
      <c r="X10108" s="76"/>
    </row>
    <row r="10109" spans="1:24">
      <c r="A10109" s="54"/>
      <c r="B10109" s="54"/>
      <c r="C10109" s="46" t="s">
        <v>33</v>
      </c>
      <c r="D10109" s="484" t="s">
        <v>15264</v>
      </c>
      <c r="E10109" s="484" t="s">
        <v>15265</v>
      </c>
      <c r="F10109" s="550" t="s">
        <v>15266</v>
      </c>
      <c r="G10109" s="734" t="s">
        <v>15267</v>
      </c>
      <c r="H10109" s="484" t="s">
        <v>15268</v>
      </c>
      <c r="I10109" s="270">
        <v>22</v>
      </c>
      <c r="J10109" s="46" t="s">
        <v>1508</v>
      </c>
      <c r="K10109" s="75" t="s">
        <v>1509</v>
      </c>
      <c r="L10109" s="76">
        <f t="shared" si="538"/>
        <v>0</v>
      </c>
      <c r="M10109" s="76"/>
      <c r="N10109" s="76"/>
      <c r="O10109" s="76"/>
      <c r="P10109" s="76"/>
      <c r="Q10109" s="76"/>
      <c r="R10109" s="76"/>
      <c r="S10109" s="76"/>
      <c r="T10109" s="76"/>
      <c r="U10109" s="76"/>
      <c r="V10109" s="76"/>
      <c r="W10109" s="76"/>
      <c r="X10109" s="76"/>
    </row>
    <row r="10110" spans="1:24">
      <c r="A10110" s="54"/>
      <c r="B10110" s="54"/>
      <c r="C10110" s="54"/>
      <c r="D10110" s="489"/>
      <c r="E10110" s="489"/>
      <c r="F10110" s="551"/>
      <c r="G10110" s="737"/>
      <c r="H10110" s="489"/>
      <c r="I10110" s="277"/>
      <c r="J10110" s="54"/>
      <c r="K10110" s="75" t="s">
        <v>1501</v>
      </c>
      <c r="L10110" s="76">
        <f t="shared" si="538"/>
        <v>0</v>
      </c>
      <c r="M10110" s="76"/>
      <c r="N10110" s="76"/>
      <c r="O10110" s="76"/>
      <c r="P10110" s="76"/>
      <c r="Q10110" s="76"/>
      <c r="R10110" s="76"/>
      <c r="S10110" s="76"/>
      <c r="T10110" s="76"/>
      <c r="U10110" s="76"/>
      <c r="V10110" s="76"/>
      <c r="W10110" s="76"/>
      <c r="X10110" s="76"/>
    </row>
    <row r="10111" spans="1:24">
      <c r="A10111" s="54"/>
      <c r="B10111" s="54"/>
      <c r="C10111" s="80"/>
      <c r="D10111" s="487"/>
      <c r="E10111" s="487"/>
      <c r="F10111" s="552"/>
      <c r="G10111" s="739"/>
      <c r="H10111" s="487"/>
      <c r="I10111" s="281"/>
      <c r="J10111" s="80"/>
      <c r="K10111" s="84" t="s">
        <v>1502</v>
      </c>
      <c r="L10111" s="76">
        <f t="shared" si="538"/>
        <v>2</v>
      </c>
      <c r="M10111" s="76"/>
      <c r="N10111" s="76"/>
      <c r="O10111" s="76">
        <v>1</v>
      </c>
      <c r="P10111" s="76"/>
      <c r="Q10111" s="76"/>
      <c r="R10111" s="76"/>
      <c r="S10111" s="76"/>
      <c r="T10111" s="76">
        <v>1</v>
      </c>
      <c r="U10111" s="76"/>
      <c r="V10111" s="76"/>
      <c r="W10111" s="76"/>
      <c r="X10111" s="76"/>
    </row>
    <row r="10112" spans="1:24">
      <c r="A10112" s="54"/>
      <c r="B10112" s="54"/>
      <c r="C10112" s="46" t="s">
        <v>33</v>
      </c>
      <c r="D10112" s="484" t="s">
        <v>15269</v>
      </c>
      <c r="E10112" s="484" t="s">
        <v>15270</v>
      </c>
      <c r="F10112" s="550" t="s">
        <v>15271</v>
      </c>
      <c r="G10112" s="734" t="s">
        <v>15272</v>
      </c>
      <c r="H10112" s="484" t="s">
        <v>15273</v>
      </c>
      <c r="I10112" s="270">
        <v>0</v>
      </c>
      <c r="J10112" s="46" t="s">
        <v>1508</v>
      </c>
      <c r="K10112" s="75" t="s">
        <v>1509</v>
      </c>
      <c r="L10112" s="76">
        <f t="shared" si="538"/>
        <v>2</v>
      </c>
      <c r="M10112" s="76">
        <v>1</v>
      </c>
      <c r="N10112" s="76"/>
      <c r="O10112" s="76">
        <v>1</v>
      </c>
      <c r="P10112" s="76"/>
      <c r="Q10112" s="76"/>
      <c r="R10112" s="76"/>
      <c r="S10112" s="76"/>
      <c r="T10112" s="76"/>
      <c r="U10112" s="76"/>
      <c r="V10112" s="76"/>
      <c r="W10112" s="76"/>
      <c r="X10112" s="76"/>
    </row>
    <row r="10113" spans="1:24">
      <c r="A10113" s="54"/>
      <c r="B10113" s="54"/>
      <c r="C10113" s="54"/>
      <c r="D10113" s="489"/>
      <c r="E10113" s="489"/>
      <c r="F10113" s="551"/>
      <c r="G10113" s="737"/>
      <c r="H10113" s="489"/>
      <c r="I10113" s="277"/>
      <c r="J10113" s="54"/>
      <c r="K10113" s="75" t="s">
        <v>1501</v>
      </c>
      <c r="L10113" s="76">
        <f t="shared" si="538"/>
        <v>0</v>
      </c>
      <c r="M10113" s="76"/>
      <c r="N10113" s="76"/>
      <c r="O10113" s="76"/>
      <c r="P10113" s="76"/>
      <c r="Q10113" s="76"/>
      <c r="R10113" s="76"/>
      <c r="S10113" s="76"/>
      <c r="T10113" s="76"/>
      <c r="U10113" s="76"/>
      <c r="V10113" s="76"/>
      <c r="W10113" s="76"/>
      <c r="X10113" s="76"/>
    </row>
    <row r="10114" spans="1:24">
      <c r="A10114" s="54"/>
      <c r="B10114" s="54"/>
      <c r="C10114" s="80"/>
      <c r="D10114" s="487"/>
      <c r="E10114" s="487"/>
      <c r="F10114" s="552"/>
      <c r="G10114" s="739"/>
      <c r="H10114" s="487"/>
      <c r="I10114" s="281"/>
      <c r="J10114" s="80"/>
      <c r="K10114" s="84" t="s">
        <v>1502</v>
      </c>
      <c r="L10114" s="76">
        <f t="shared" si="538"/>
        <v>0</v>
      </c>
      <c r="M10114" s="76"/>
      <c r="N10114" s="76"/>
      <c r="O10114" s="76"/>
      <c r="P10114" s="76"/>
      <c r="Q10114" s="76"/>
      <c r="R10114" s="76"/>
      <c r="S10114" s="76"/>
      <c r="T10114" s="76"/>
      <c r="U10114" s="76"/>
      <c r="V10114" s="76"/>
      <c r="W10114" s="76"/>
      <c r="X10114" s="76"/>
    </row>
    <row r="10115" spans="1:24">
      <c r="A10115" s="54"/>
      <c r="B10115" s="54"/>
      <c r="C10115" s="46" t="s">
        <v>33</v>
      </c>
      <c r="D10115" s="484" t="s">
        <v>15274</v>
      </c>
      <c r="E10115" s="484" t="s">
        <v>15275</v>
      </c>
      <c r="F10115" s="550" t="s">
        <v>15276</v>
      </c>
      <c r="G10115" s="734" t="s">
        <v>15277</v>
      </c>
      <c r="H10115" s="484" t="s">
        <v>15278</v>
      </c>
      <c r="I10115" s="270">
        <v>255</v>
      </c>
      <c r="J10115" s="46" t="s">
        <v>1508</v>
      </c>
      <c r="K10115" s="75" t="s">
        <v>1509</v>
      </c>
      <c r="L10115" s="76">
        <f t="shared" si="538"/>
        <v>0</v>
      </c>
      <c r="M10115" s="76"/>
      <c r="N10115" s="76"/>
      <c r="O10115" s="76"/>
      <c r="P10115" s="76"/>
      <c r="Q10115" s="76"/>
      <c r="R10115" s="76"/>
      <c r="S10115" s="76"/>
      <c r="T10115" s="76"/>
      <c r="U10115" s="76"/>
      <c r="V10115" s="76"/>
      <c r="W10115" s="76"/>
      <c r="X10115" s="76"/>
    </row>
    <row r="10116" spans="1:24">
      <c r="A10116" s="54"/>
      <c r="B10116" s="54"/>
      <c r="C10116" s="54"/>
      <c r="D10116" s="489"/>
      <c r="E10116" s="489"/>
      <c r="F10116" s="551"/>
      <c r="G10116" s="737"/>
      <c r="H10116" s="489"/>
      <c r="I10116" s="277"/>
      <c r="J10116" s="54"/>
      <c r="K10116" s="75" t="s">
        <v>1501</v>
      </c>
      <c r="L10116" s="76">
        <f t="shared" si="538"/>
        <v>0</v>
      </c>
      <c r="M10116" s="76"/>
      <c r="N10116" s="76"/>
      <c r="O10116" s="76"/>
      <c r="P10116" s="76"/>
      <c r="Q10116" s="76"/>
      <c r="R10116" s="76"/>
      <c r="S10116" s="76"/>
      <c r="T10116" s="76"/>
      <c r="U10116" s="76"/>
      <c r="V10116" s="76"/>
      <c r="W10116" s="76"/>
      <c r="X10116" s="76"/>
    </row>
    <row r="10117" spans="1:24">
      <c r="A10117" s="54"/>
      <c r="B10117" s="54"/>
      <c r="C10117" s="80"/>
      <c r="D10117" s="487"/>
      <c r="E10117" s="487"/>
      <c r="F10117" s="552"/>
      <c r="G10117" s="739"/>
      <c r="H10117" s="487"/>
      <c r="I10117" s="281"/>
      <c r="J10117" s="80"/>
      <c r="K10117" s="84" t="s">
        <v>1502</v>
      </c>
      <c r="L10117" s="76">
        <f t="shared" si="538"/>
        <v>2</v>
      </c>
      <c r="M10117" s="76"/>
      <c r="N10117" s="76"/>
      <c r="O10117" s="76">
        <v>1</v>
      </c>
      <c r="P10117" s="76"/>
      <c r="Q10117" s="76"/>
      <c r="R10117" s="76"/>
      <c r="S10117" s="76"/>
      <c r="T10117" s="76">
        <v>1</v>
      </c>
      <c r="U10117" s="76"/>
      <c r="V10117" s="76"/>
      <c r="W10117" s="76"/>
      <c r="X10117" s="76"/>
    </row>
    <row r="10118" spans="1:24">
      <c r="A10118" s="54"/>
      <c r="B10118" s="54"/>
      <c r="C10118" s="46" t="s">
        <v>33</v>
      </c>
      <c r="D10118" s="484" t="s">
        <v>15279</v>
      </c>
      <c r="E10118" s="484" t="s">
        <v>15280</v>
      </c>
      <c r="F10118" s="550" t="s">
        <v>15281</v>
      </c>
      <c r="G10118" s="734" t="s">
        <v>15282</v>
      </c>
      <c r="H10118" s="484" t="s">
        <v>15283</v>
      </c>
      <c r="I10118" s="270">
        <v>0</v>
      </c>
      <c r="J10118" s="46" t="s">
        <v>1508</v>
      </c>
      <c r="K10118" s="75" t="s">
        <v>1509</v>
      </c>
      <c r="L10118" s="76">
        <f t="shared" ref="L10118:L10147" si="539">SUM(M10118:X10118)</f>
        <v>0</v>
      </c>
      <c r="M10118" s="76"/>
      <c r="N10118" s="76"/>
      <c r="O10118" s="76"/>
      <c r="P10118" s="76"/>
      <c r="Q10118" s="76"/>
      <c r="R10118" s="76"/>
      <c r="S10118" s="76"/>
      <c r="T10118" s="76"/>
      <c r="U10118" s="76"/>
      <c r="V10118" s="76"/>
      <c r="W10118" s="76"/>
      <c r="X10118" s="76"/>
    </row>
    <row r="10119" spans="1:24">
      <c r="A10119" s="54"/>
      <c r="B10119" s="54"/>
      <c r="C10119" s="54"/>
      <c r="D10119" s="489"/>
      <c r="E10119" s="489"/>
      <c r="F10119" s="551"/>
      <c r="G10119" s="737"/>
      <c r="H10119" s="489"/>
      <c r="I10119" s="277"/>
      <c r="J10119" s="54"/>
      <c r="K10119" s="75" t="s">
        <v>1501</v>
      </c>
      <c r="L10119" s="76">
        <f t="shared" si="539"/>
        <v>0</v>
      </c>
      <c r="M10119" s="76"/>
      <c r="N10119" s="76"/>
      <c r="O10119" s="76"/>
      <c r="P10119" s="76"/>
      <c r="Q10119" s="76"/>
      <c r="R10119" s="76"/>
      <c r="S10119" s="76"/>
      <c r="T10119" s="76"/>
      <c r="U10119" s="76"/>
      <c r="V10119" s="76"/>
      <c r="W10119" s="76"/>
      <c r="X10119" s="76"/>
    </row>
    <row r="10120" spans="1:24">
      <c r="A10120" s="54"/>
      <c r="B10120" s="54"/>
      <c r="C10120" s="80"/>
      <c r="D10120" s="487"/>
      <c r="E10120" s="487"/>
      <c r="F10120" s="552"/>
      <c r="G10120" s="739"/>
      <c r="H10120" s="487"/>
      <c r="I10120" s="281"/>
      <c r="J10120" s="80"/>
      <c r="K10120" s="84" t="s">
        <v>1502</v>
      </c>
      <c r="L10120" s="76">
        <f t="shared" si="539"/>
        <v>2</v>
      </c>
      <c r="M10120" s="76"/>
      <c r="N10120" s="76"/>
      <c r="O10120" s="76">
        <v>1</v>
      </c>
      <c r="P10120" s="76"/>
      <c r="Q10120" s="76"/>
      <c r="R10120" s="76"/>
      <c r="S10120" s="76"/>
      <c r="T10120" s="76">
        <v>1</v>
      </c>
      <c r="U10120" s="76"/>
      <c r="V10120" s="76"/>
      <c r="W10120" s="76"/>
      <c r="X10120" s="76"/>
    </row>
    <row r="10121" spans="1:24">
      <c r="A10121" s="54"/>
      <c r="B10121" s="54"/>
      <c r="C10121" s="46" t="s">
        <v>35</v>
      </c>
      <c r="D10121" s="484" t="s">
        <v>15284</v>
      </c>
      <c r="E10121" s="484" t="s">
        <v>15285</v>
      </c>
      <c r="F10121" s="550" t="s">
        <v>15171</v>
      </c>
      <c r="G10121" s="734" t="s">
        <v>15172</v>
      </c>
      <c r="H10121" s="484" t="s">
        <v>15173</v>
      </c>
      <c r="I10121" s="270"/>
      <c r="J10121" s="46" t="s">
        <v>1508</v>
      </c>
      <c r="K10121" s="75" t="s">
        <v>1509</v>
      </c>
      <c r="L10121" s="76">
        <f t="shared" si="539"/>
        <v>0</v>
      </c>
      <c r="M10121" s="76"/>
      <c r="N10121" s="76"/>
      <c r="O10121" s="76"/>
      <c r="P10121" s="76"/>
      <c r="Q10121" s="76"/>
      <c r="R10121" s="76"/>
      <c r="S10121" s="76"/>
      <c r="T10121" s="76"/>
      <c r="U10121" s="76"/>
      <c r="V10121" s="76"/>
      <c r="W10121" s="76"/>
      <c r="X10121" s="76"/>
    </row>
    <row r="10122" spans="1:24">
      <c r="A10122" s="54"/>
      <c r="B10122" s="54"/>
      <c r="C10122" s="54"/>
      <c r="D10122" s="489"/>
      <c r="E10122" s="489"/>
      <c r="F10122" s="551"/>
      <c r="G10122" s="737"/>
      <c r="H10122" s="489"/>
      <c r="I10122" s="277"/>
      <c r="J10122" s="54"/>
      <c r="K10122" s="75" t="s">
        <v>1501</v>
      </c>
      <c r="L10122" s="76">
        <f t="shared" si="539"/>
        <v>0</v>
      </c>
      <c r="M10122" s="76"/>
      <c r="N10122" s="76"/>
      <c r="O10122" s="76"/>
      <c r="P10122" s="76"/>
      <c r="Q10122" s="76"/>
      <c r="R10122" s="76"/>
      <c r="S10122" s="76"/>
      <c r="T10122" s="76"/>
      <c r="U10122" s="76"/>
      <c r="V10122" s="76"/>
      <c r="W10122" s="76"/>
      <c r="X10122" s="76"/>
    </row>
    <row r="10123" spans="1:24">
      <c r="A10123" s="54"/>
      <c r="B10123" s="54"/>
      <c r="C10123" s="80"/>
      <c r="D10123" s="487"/>
      <c r="E10123" s="487"/>
      <c r="F10123" s="552"/>
      <c r="G10123" s="739"/>
      <c r="H10123" s="487"/>
      <c r="I10123" s="281"/>
      <c r="J10123" s="80"/>
      <c r="K10123" s="84" t="s">
        <v>1502</v>
      </c>
      <c r="L10123" s="76">
        <f t="shared" si="539"/>
        <v>3</v>
      </c>
      <c r="M10123" s="76">
        <v>1</v>
      </c>
      <c r="N10123" s="76"/>
      <c r="O10123" s="76">
        <v>2</v>
      </c>
      <c r="P10123" s="76"/>
      <c r="Q10123" s="76"/>
      <c r="R10123" s="76"/>
      <c r="S10123" s="76"/>
      <c r="T10123" s="76"/>
      <c r="U10123" s="76"/>
      <c r="V10123" s="76"/>
      <c r="W10123" s="76"/>
      <c r="X10123" s="76"/>
    </row>
    <row r="10124" spans="1:24">
      <c r="A10124" s="54"/>
      <c r="B10124" s="54"/>
      <c r="C10124" s="46" t="s">
        <v>35</v>
      </c>
      <c r="D10124" s="484" t="s">
        <v>15286</v>
      </c>
      <c r="E10124" s="484" t="s">
        <v>15287</v>
      </c>
      <c r="F10124" s="550" t="s">
        <v>15266</v>
      </c>
      <c r="G10124" s="734" t="s">
        <v>15267</v>
      </c>
      <c r="H10124" s="484" t="s">
        <v>15268</v>
      </c>
      <c r="I10124" s="270">
        <v>0</v>
      </c>
      <c r="J10124" s="46" t="s">
        <v>1508</v>
      </c>
      <c r="K10124" s="75" t="s">
        <v>1509</v>
      </c>
      <c r="L10124" s="76">
        <f t="shared" si="539"/>
        <v>0</v>
      </c>
      <c r="M10124" s="76"/>
      <c r="N10124" s="76"/>
      <c r="O10124" s="76"/>
      <c r="P10124" s="76"/>
      <c r="Q10124" s="76"/>
      <c r="R10124" s="76"/>
      <c r="S10124" s="76"/>
      <c r="T10124" s="76"/>
      <c r="U10124" s="76"/>
      <c r="V10124" s="76"/>
      <c r="W10124" s="76"/>
      <c r="X10124" s="76"/>
    </row>
    <row r="10125" spans="1:24">
      <c r="A10125" s="54"/>
      <c r="B10125" s="54"/>
      <c r="C10125" s="54"/>
      <c r="D10125" s="489"/>
      <c r="E10125" s="489"/>
      <c r="F10125" s="551"/>
      <c r="G10125" s="737"/>
      <c r="H10125" s="489"/>
      <c r="I10125" s="277"/>
      <c r="J10125" s="54"/>
      <c r="K10125" s="75" t="s">
        <v>1501</v>
      </c>
      <c r="L10125" s="76">
        <f t="shared" si="539"/>
        <v>0</v>
      </c>
      <c r="M10125" s="76"/>
      <c r="N10125" s="76"/>
      <c r="O10125" s="76"/>
      <c r="P10125" s="76"/>
      <c r="Q10125" s="76"/>
      <c r="R10125" s="76"/>
      <c r="S10125" s="76"/>
      <c r="T10125" s="76"/>
      <c r="U10125" s="76"/>
      <c r="V10125" s="76"/>
      <c r="W10125" s="76"/>
      <c r="X10125" s="76"/>
    </row>
    <row r="10126" spans="1:24">
      <c r="A10126" s="54"/>
      <c r="B10126" s="54"/>
      <c r="C10126" s="80"/>
      <c r="D10126" s="487"/>
      <c r="E10126" s="487"/>
      <c r="F10126" s="552"/>
      <c r="G10126" s="739"/>
      <c r="H10126" s="487"/>
      <c r="I10126" s="281"/>
      <c r="J10126" s="80"/>
      <c r="K10126" s="84" t="s">
        <v>1502</v>
      </c>
      <c r="L10126" s="76">
        <f t="shared" si="539"/>
        <v>2</v>
      </c>
      <c r="M10126" s="76"/>
      <c r="N10126" s="76"/>
      <c r="O10126" s="76">
        <v>1</v>
      </c>
      <c r="P10126" s="76"/>
      <c r="Q10126" s="76"/>
      <c r="R10126" s="76"/>
      <c r="S10126" s="76"/>
      <c r="T10126" s="76">
        <v>1</v>
      </c>
      <c r="U10126" s="76"/>
      <c r="V10126" s="76"/>
      <c r="W10126" s="76"/>
      <c r="X10126" s="76"/>
    </row>
    <row r="10127" spans="1:24">
      <c r="A10127" s="54"/>
      <c r="B10127" s="54"/>
      <c r="C10127" s="46" t="s">
        <v>33</v>
      </c>
      <c r="D10127" s="484" t="s">
        <v>15288</v>
      </c>
      <c r="E10127" s="484" t="s">
        <v>15289</v>
      </c>
      <c r="F10127" s="550" t="s">
        <v>15290</v>
      </c>
      <c r="G10127" s="734" t="s">
        <v>15291</v>
      </c>
      <c r="H10127" s="484" t="s">
        <v>15292</v>
      </c>
      <c r="I10127" s="270"/>
      <c r="J10127" s="46" t="s">
        <v>1508</v>
      </c>
      <c r="K10127" s="75" t="s">
        <v>1509</v>
      </c>
      <c r="L10127" s="76">
        <f t="shared" si="539"/>
        <v>0</v>
      </c>
      <c r="M10127" s="76"/>
      <c r="N10127" s="76"/>
      <c r="O10127" s="76"/>
      <c r="P10127" s="76"/>
      <c r="Q10127" s="76"/>
      <c r="R10127" s="76"/>
      <c r="S10127" s="76"/>
      <c r="T10127" s="76"/>
      <c r="U10127" s="76"/>
      <c r="V10127" s="76"/>
      <c r="W10127" s="76"/>
      <c r="X10127" s="76"/>
    </row>
    <row r="10128" spans="1:24">
      <c r="A10128" s="54"/>
      <c r="B10128" s="54"/>
      <c r="C10128" s="54"/>
      <c r="D10128" s="489"/>
      <c r="E10128" s="489"/>
      <c r="F10128" s="551"/>
      <c r="G10128" s="737"/>
      <c r="H10128" s="489"/>
      <c r="I10128" s="277"/>
      <c r="J10128" s="54"/>
      <c r="K10128" s="75" t="s">
        <v>1501</v>
      </c>
      <c r="L10128" s="76">
        <f t="shared" si="539"/>
        <v>0</v>
      </c>
      <c r="M10128" s="76"/>
      <c r="N10128" s="76"/>
      <c r="O10128" s="76"/>
      <c r="P10128" s="76"/>
      <c r="Q10128" s="76"/>
      <c r="R10128" s="76"/>
      <c r="S10128" s="76"/>
      <c r="T10128" s="76"/>
      <c r="U10128" s="76"/>
      <c r="V10128" s="76"/>
      <c r="W10128" s="76"/>
      <c r="X10128" s="76"/>
    </row>
    <row r="10129" spans="1:24">
      <c r="A10129" s="54"/>
      <c r="B10129" s="54"/>
      <c r="C10129" s="80"/>
      <c r="D10129" s="487"/>
      <c r="E10129" s="487"/>
      <c r="F10129" s="552"/>
      <c r="G10129" s="739"/>
      <c r="H10129" s="487"/>
      <c r="I10129" s="281"/>
      <c r="J10129" s="80"/>
      <c r="K10129" s="84" t="s">
        <v>1502</v>
      </c>
      <c r="L10129" s="76">
        <f t="shared" si="539"/>
        <v>3</v>
      </c>
      <c r="M10129" s="76">
        <v>3</v>
      </c>
      <c r="N10129" s="76"/>
      <c r="O10129" s="76"/>
      <c r="P10129" s="76"/>
      <c r="Q10129" s="76"/>
      <c r="R10129" s="76"/>
      <c r="S10129" s="76"/>
      <c r="T10129" s="76"/>
      <c r="U10129" s="76"/>
      <c r="V10129" s="76"/>
      <c r="W10129" s="76"/>
      <c r="X10129" s="76"/>
    </row>
    <row r="10130" spans="1:24">
      <c r="A10130" s="54"/>
      <c r="B10130" s="54"/>
      <c r="C10130" s="46" t="s">
        <v>33</v>
      </c>
      <c r="D10130" s="484" t="s">
        <v>15293</v>
      </c>
      <c r="E10130" s="484" t="s">
        <v>15294</v>
      </c>
      <c r="F10130" s="550" t="s">
        <v>15295</v>
      </c>
      <c r="G10130" s="734" t="s">
        <v>15296</v>
      </c>
      <c r="H10130" s="484" t="s">
        <v>15292</v>
      </c>
      <c r="I10130" s="270"/>
      <c r="J10130" s="46" t="s">
        <v>1508</v>
      </c>
      <c r="K10130" s="75" t="s">
        <v>1509</v>
      </c>
      <c r="L10130" s="76">
        <f t="shared" si="539"/>
        <v>0</v>
      </c>
      <c r="M10130" s="76"/>
      <c r="N10130" s="76"/>
      <c r="O10130" s="76"/>
      <c r="P10130" s="76"/>
      <c r="Q10130" s="76"/>
      <c r="R10130" s="76"/>
      <c r="S10130" s="76"/>
      <c r="T10130" s="76"/>
      <c r="U10130" s="76"/>
      <c r="V10130" s="76"/>
      <c r="W10130" s="76"/>
      <c r="X10130" s="76"/>
    </row>
    <row r="10131" spans="1:24">
      <c r="A10131" s="54"/>
      <c r="B10131" s="54"/>
      <c r="C10131" s="54"/>
      <c r="D10131" s="489"/>
      <c r="E10131" s="489"/>
      <c r="F10131" s="551"/>
      <c r="G10131" s="737"/>
      <c r="H10131" s="489"/>
      <c r="I10131" s="277"/>
      <c r="J10131" s="54"/>
      <c r="K10131" s="75" t="s">
        <v>1501</v>
      </c>
      <c r="L10131" s="76">
        <f t="shared" si="539"/>
        <v>0</v>
      </c>
      <c r="M10131" s="76"/>
      <c r="N10131" s="76"/>
      <c r="O10131" s="76"/>
      <c r="P10131" s="76"/>
      <c r="Q10131" s="76"/>
      <c r="R10131" s="76"/>
      <c r="S10131" s="76"/>
      <c r="T10131" s="76"/>
      <c r="U10131" s="76"/>
      <c r="V10131" s="76"/>
      <c r="W10131" s="76"/>
      <c r="X10131" s="76"/>
    </row>
    <row r="10132" spans="1:24">
      <c r="A10132" s="54"/>
      <c r="B10132" s="54"/>
      <c r="C10132" s="80"/>
      <c r="D10132" s="487"/>
      <c r="E10132" s="487"/>
      <c r="F10132" s="552"/>
      <c r="G10132" s="739"/>
      <c r="H10132" s="487"/>
      <c r="I10132" s="281"/>
      <c r="J10132" s="80"/>
      <c r="K10132" s="84" t="s">
        <v>1502</v>
      </c>
      <c r="L10132" s="76">
        <f t="shared" si="539"/>
        <v>2</v>
      </c>
      <c r="M10132" s="76"/>
      <c r="N10132" s="76"/>
      <c r="O10132" s="76">
        <v>2</v>
      </c>
      <c r="P10132" s="76"/>
      <c r="Q10132" s="76"/>
      <c r="R10132" s="76"/>
      <c r="S10132" s="76"/>
      <c r="T10132" s="76"/>
      <c r="U10132" s="76"/>
      <c r="V10132" s="76"/>
      <c r="W10132" s="76"/>
      <c r="X10132" s="76"/>
    </row>
    <row r="10133" spans="1:24">
      <c r="A10133" s="54"/>
      <c r="B10133" s="54"/>
      <c r="C10133" s="46" t="s">
        <v>33</v>
      </c>
      <c r="D10133" s="484" t="s">
        <v>15297</v>
      </c>
      <c r="E10133" s="484" t="s">
        <v>15298</v>
      </c>
      <c r="F10133" s="550" t="s">
        <v>15299</v>
      </c>
      <c r="G10133" s="734" t="s">
        <v>15300</v>
      </c>
      <c r="H10133" s="484" t="s">
        <v>15292</v>
      </c>
      <c r="I10133" s="270"/>
      <c r="J10133" s="46" t="s">
        <v>1508</v>
      </c>
      <c r="K10133" s="75" t="s">
        <v>1509</v>
      </c>
      <c r="L10133" s="76">
        <f t="shared" si="539"/>
        <v>0</v>
      </c>
      <c r="M10133" s="76"/>
      <c r="N10133" s="76"/>
      <c r="O10133" s="76"/>
      <c r="P10133" s="76"/>
      <c r="Q10133" s="76"/>
      <c r="R10133" s="76"/>
      <c r="S10133" s="76"/>
      <c r="T10133" s="76"/>
      <c r="U10133" s="76"/>
      <c r="V10133" s="76"/>
      <c r="W10133" s="76"/>
      <c r="X10133" s="76"/>
    </row>
    <row r="10134" spans="1:24">
      <c r="A10134" s="54"/>
      <c r="B10134" s="54"/>
      <c r="C10134" s="54"/>
      <c r="D10134" s="489"/>
      <c r="E10134" s="489"/>
      <c r="F10134" s="551"/>
      <c r="G10134" s="737"/>
      <c r="H10134" s="489"/>
      <c r="I10134" s="277"/>
      <c r="J10134" s="54"/>
      <c r="K10134" s="75" t="s">
        <v>1501</v>
      </c>
      <c r="L10134" s="76">
        <f t="shared" si="539"/>
        <v>0</v>
      </c>
      <c r="M10134" s="76"/>
      <c r="N10134" s="76"/>
      <c r="O10134" s="76"/>
      <c r="P10134" s="76"/>
      <c r="Q10134" s="76"/>
      <c r="R10134" s="76"/>
      <c r="S10134" s="76"/>
      <c r="T10134" s="76"/>
      <c r="U10134" s="76"/>
      <c r="V10134" s="76"/>
      <c r="W10134" s="76"/>
      <c r="X10134" s="76"/>
    </row>
    <row r="10135" spans="1:24">
      <c r="A10135" s="54"/>
      <c r="B10135" s="54"/>
      <c r="C10135" s="80"/>
      <c r="D10135" s="487"/>
      <c r="E10135" s="487"/>
      <c r="F10135" s="552"/>
      <c r="G10135" s="739"/>
      <c r="H10135" s="487"/>
      <c r="I10135" s="281"/>
      <c r="J10135" s="80"/>
      <c r="K10135" s="84" t="s">
        <v>1502</v>
      </c>
      <c r="L10135" s="76">
        <f t="shared" si="539"/>
        <v>2</v>
      </c>
      <c r="M10135" s="76"/>
      <c r="N10135" s="76"/>
      <c r="O10135" s="76">
        <v>2</v>
      </c>
      <c r="P10135" s="76"/>
      <c r="Q10135" s="76"/>
      <c r="R10135" s="76"/>
      <c r="S10135" s="76"/>
      <c r="T10135" s="76"/>
      <c r="U10135" s="76"/>
      <c r="V10135" s="76"/>
      <c r="W10135" s="76"/>
      <c r="X10135" s="76"/>
    </row>
    <row r="10136" spans="1:24">
      <c r="A10136" s="54"/>
      <c r="B10136" s="54"/>
      <c r="C10136" s="46" t="s">
        <v>33</v>
      </c>
      <c r="D10136" s="484" t="s">
        <v>14896</v>
      </c>
      <c r="E10136" s="484" t="s">
        <v>15301</v>
      </c>
      <c r="F10136" s="550" t="s">
        <v>15302</v>
      </c>
      <c r="G10136" s="734" t="s">
        <v>15303</v>
      </c>
      <c r="H10136" s="484" t="s">
        <v>15292</v>
      </c>
      <c r="I10136" s="270"/>
      <c r="J10136" s="46" t="s">
        <v>1508</v>
      </c>
      <c r="K10136" s="75" t="s">
        <v>1509</v>
      </c>
      <c r="L10136" s="76">
        <f t="shared" si="539"/>
        <v>0</v>
      </c>
      <c r="M10136" s="76"/>
      <c r="N10136" s="76"/>
      <c r="O10136" s="76"/>
      <c r="P10136" s="76"/>
      <c r="Q10136" s="76"/>
      <c r="R10136" s="76"/>
      <c r="S10136" s="76"/>
      <c r="T10136" s="76"/>
      <c r="U10136" s="76"/>
      <c r="V10136" s="76"/>
      <c r="W10136" s="76"/>
      <c r="X10136" s="76"/>
    </row>
    <row r="10137" spans="1:24">
      <c r="A10137" s="54"/>
      <c r="B10137" s="54"/>
      <c r="C10137" s="54"/>
      <c r="D10137" s="489"/>
      <c r="E10137" s="489"/>
      <c r="F10137" s="551"/>
      <c r="G10137" s="737"/>
      <c r="H10137" s="489"/>
      <c r="I10137" s="277"/>
      <c r="J10137" s="54"/>
      <c r="K10137" s="75" t="s">
        <v>1501</v>
      </c>
      <c r="L10137" s="76">
        <f t="shared" si="539"/>
        <v>0</v>
      </c>
      <c r="M10137" s="76"/>
      <c r="N10137" s="76"/>
      <c r="O10137" s="76"/>
      <c r="P10137" s="76"/>
      <c r="Q10137" s="76"/>
      <c r="R10137" s="76"/>
      <c r="S10137" s="76"/>
      <c r="T10137" s="76"/>
      <c r="U10137" s="76"/>
      <c r="V10137" s="76"/>
      <c r="W10137" s="76"/>
      <c r="X10137" s="76"/>
    </row>
    <row r="10138" spans="1:24">
      <c r="A10138" s="54"/>
      <c r="B10138" s="54"/>
      <c r="C10138" s="80"/>
      <c r="D10138" s="487"/>
      <c r="E10138" s="487"/>
      <c r="F10138" s="552"/>
      <c r="G10138" s="739"/>
      <c r="H10138" s="487"/>
      <c r="I10138" s="281"/>
      <c r="J10138" s="80"/>
      <c r="K10138" s="84" t="s">
        <v>1502</v>
      </c>
      <c r="L10138" s="76">
        <f t="shared" si="539"/>
        <v>2</v>
      </c>
      <c r="M10138" s="76"/>
      <c r="N10138" s="76"/>
      <c r="O10138" s="76">
        <v>1</v>
      </c>
      <c r="P10138" s="76"/>
      <c r="Q10138" s="76"/>
      <c r="R10138" s="76"/>
      <c r="S10138" s="76">
        <v>1</v>
      </c>
      <c r="T10138" s="76"/>
      <c r="U10138" s="76"/>
      <c r="V10138" s="76"/>
      <c r="W10138" s="76"/>
      <c r="X10138" s="76"/>
    </row>
    <row r="10139" spans="1:24">
      <c r="A10139" s="54"/>
      <c r="B10139" s="54"/>
      <c r="C10139" s="46" t="s">
        <v>33</v>
      </c>
      <c r="D10139" s="484" t="s">
        <v>15304</v>
      </c>
      <c r="E10139" s="484" t="s">
        <v>15305</v>
      </c>
      <c r="F10139" s="550" t="s">
        <v>15306</v>
      </c>
      <c r="G10139" s="734" t="s">
        <v>15307</v>
      </c>
      <c r="H10139" s="484" t="s">
        <v>15292</v>
      </c>
      <c r="I10139" s="270"/>
      <c r="J10139" s="46" t="s">
        <v>1508</v>
      </c>
      <c r="K10139" s="75" t="s">
        <v>1509</v>
      </c>
      <c r="L10139" s="76">
        <f t="shared" si="539"/>
        <v>0</v>
      </c>
      <c r="M10139" s="76"/>
      <c r="N10139" s="76"/>
      <c r="O10139" s="76"/>
      <c r="P10139" s="76"/>
      <c r="Q10139" s="76"/>
      <c r="R10139" s="76"/>
      <c r="S10139" s="76"/>
      <c r="T10139" s="76"/>
      <c r="U10139" s="76"/>
      <c r="V10139" s="76"/>
      <c r="W10139" s="76"/>
      <c r="X10139" s="76"/>
    </row>
    <row r="10140" spans="1:24">
      <c r="A10140" s="54"/>
      <c r="B10140" s="54"/>
      <c r="C10140" s="54"/>
      <c r="D10140" s="489"/>
      <c r="E10140" s="489"/>
      <c r="F10140" s="551"/>
      <c r="G10140" s="737"/>
      <c r="H10140" s="489"/>
      <c r="I10140" s="277"/>
      <c r="J10140" s="54"/>
      <c r="K10140" s="75" t="s">
        <v>1501</v>
      </c>
      <c r="L10140" s="76">
        <f t="shared" si="539"/>
        <v>0</v>
      </c>
      <c r="M10140" s="76"/>
      <c r="N10140" s="76"/>
      <c r="O10140" s="76"/>
      <c r="P10140" s="76"/>
      <c r="Q10140" s="76"/>
      <c r="R10140" s="76"/>
      <c r="S10140" s="76"/>
      <c r="T10140" s="76"/>
      <c r="U10140" s="76"/>
      <c r="V10140" s="76"/>
      <c r="W10140" s="76"/>
      <c r="X10140" s="76"/>
    </row>
    <row r="10141" spans="1:24">
      <c r="A10141" s="54"/>
      <c r="B10141" s="54"/>
      <c r="C10141" s="80"/>
      <c r="D10141" s="487"/>
      <c r="E10141" s="487"/>
      <c r="F10141" s="552"/>
      <c r="G10141" s="739"/>
      <c r="H10141" s="487"/>
      <c r="I10141" s="281"/>
      <c r="J10141" s="80"/>
      <c r="K10141" s="84" t="s">
        <v>1502</v>
      </c>
      <c r="L10141" s="76">
        <f t="shared" si="539"/>
        <v>3</v>
      </c>
      <c r="M10141" s="76"/>
      <c r="N10141" s="76"/>
      <c r="O10141" s="76"/>
      <c r="P10141" s="76"/>
      <c r="Q10141" s="76"/>
      <c r="R10141" s="76"/>
      <c r="S10141" s="76">
        <v>1</v>
      </c>
      <c r="T10141" s="76">
        <v>2</v>
      </c>
      <c r="U10141" s="76"/>
      <c r="V10141" s="76"/>
      <c r="W10141" s="76"/>
      <c r="X10141" s="76"/>
    </row>
    <row r="10142" spans="1:24">
      <c r="A10142" s="54"/>
      <c r="B10142" s="54"/>
      <c r="C10142" s="46" t="s">
        <v>33</v>
      </c>
      <c r="D10142" s="484" t="s">
        <v>15308</v>
      </c>
      <c r="E10142" s="484" t="s">
        <v>15309</v>
      </c>
      <c r="F10142" s="550" t="s">
        <v>15310</v>
      </c>
      <c r="G10142" s="734" t="s">
        <v>15311</v>
      </c>
      <c r="H10142" s="484" t="s">
        <v>15292</v>
      </c>
      <c r="I10142" s="270"/>
      <c r="J10142" s="46" t="s">
        <v>1508</v>
      </c>
      <c r="K10142" s="75" t="s">
        <v>1509</v>
      </c>
      <c r="L10142" s="76">
        <f t="shared" si="539"/>
        <v>0</v>
      </c>
      <c r="M10142" s="76"/>
      <c r="N10142" s="76"/>
      <c r="O10142" s="76"/>
      <c r="P10142" s="76"/>
      <c r="Q10142" s="76"/>
      <c r="R10142" s="76"/>
      <c r="S10142" s="76"/>
      <c r="T10142" s="76"/>
      <c r="U10142" s="76"/>
      <c r="V10142" s="76"/>
      <c r="W10142" s="76"/>
      <c r="X10142" s="76"/>
    </row>
    <row r="10143" spans="1:24">
      <c r="A10143" s="54"/>
      <c r="B10143" s="54"/>
      <c r="C10143" s="54"/>
      <c r="D10143" s="489"/>
      <c r="E10143" s="489"/>
      <c r="F10143" s="551"/>
      <c r="G10143" s="737"/>
      <c r="H10143" s="489"/>
      <c r="I10143" s="277"/>
      <c r="J10143" s="54"/>
      <c r="K10143" s="75" t="s">
        <v>1501</v>
      </c>
      <c r="L10143" s="76">
        <f t="shared" si="539"/>
        <v>0</v>
      </c>
      <c r="M10143" s="76"/>
      <c r="N10143" s="76"/>
      <c r="O10143" s="76"/>
      <c r="P10143" s="76"/>
      <c r="Q10143" s="76"/>
      <c r="R10143" s="76"/>
      <c r="S10143" s="76"/>
      <c r="T10143" s="76"/>
      <c r="U10143" s="76"/>
      <c r="V10143" s="76"/>
      <c r="W10143" s="76"/>
      <c r="X10143" s="76"/>
    </row>
    <row r="10144" spans="1:24">
      <c r="A10144" s="54"/>
      <c r="B10144" s="54"/>
      <c r="C10144" s="80"/>
      <c r="D10144" s="487"/>
      <c r="E10144" s="487"/>
      <c r="F10144" s="552"/>
      <c r="G10144" s="739"/>
      <c r="H10144" s="487"/>
      <c r="I10144" s="281"/>
      <c r="J10144" s="80"/>
      <c r="K10144" s="84" t="s">
        <v>1502</v>
      </c>
      <c r="L10144" s="76">
        <f t="shared" si="539"/>
        <v>2</v>
      </c>
      <c r="M10144" s="76"/>
      <c r="N10144" s="76"/>
      <c r="O10144" s="76">
        <v>2</v>
      </c>
      <c r="P10144" s="76"/>
      <c r="Q10144" s="76"/>
      <c r="R10144" s="76"/>
      <c r="S10144" s="76"/>
      <c r="T10144" s="76"/>
      <c r="U10144" s="76"/>
      <c r="V10144" s="76"/>
      <c r="W10144" s="76"/>
      <c r="X10144" s="76"/>
    </row>
    <row r="10145" spans="1:24">
      <c r="A10145" s="54"/>
      <c r="B10145" s="54"/>
      <c r="C10145" s="46" t="s">
        <v>33</v>
      </c>
      <c r="D10145" s="484" t="s">
        <v>15312</v>
      </c>
      <c r="E10145" s="484" t="s">
        <v>15313</v>
      </c>
      <c r="F10145" s="550" t="s">
        <v>15314</v>
      </c>
      <c r="G10145" s="734" t="s">
        <v>15315</v>
      </c>
      <c r="H10145" s="484" t="s">
        <v>15292</v>
      </c>
      <c r="I10145" s="270"/>
      <c r="J10145" s="46" t="s">
        <v>1508</v>
      </c>
      <c r="K10145" s="75" t="s">
        <v>1509</v>
      </c>
      <c r="L10145" s="76">
        <f t="shared" si="539"/>
        <v>0</v>
      </c>
      <c r="M10145" s="76"/>
      <c r="N10145" s="76"/>
      <c r="O10145" s="76"/>
      <c r="P10145" s="76"/>
      <c r="Q10145" s="76"/>
      <c r="R10145" s="76"/>
      <c r="S10145" s="76"/>
      <c r="T10145" s="76"/>
      <c r="U10145" s="76"/>
      <c r="V10145" s="76"/>
      <c r="W10145" s="76"/>
      <c r="X10145" s="76"/>
    </row>
    <row r="10146" spans="1:24">
      <c r="A10146" s="54"/>
      <c r="B10146" s="54"/>
      <c r="C10146" s="54"/>
      <c r="D10146" s="489"/>
      <c r="E10146" s="489"/>
      <c r="F10146" s="551"/>
      <c r="G10146" s="737"/>
      <c r="H10146" s="489"/>
      <c r="I10146" s="277"/>
      <c r="J10146" s="54"/>
      <c r="K10146" s="75" t="s">
        <v>1501</v>
      </c>
      <c r="L10146" s="76">
        <f t="shared" si="539"/>
        <v>0</v>
      </c>
      <c r="M10146" s="76"/>
      <c r="N10146" s="76"/>
      <c r="O10146" s="76"/>
      <c r="P10146" s="76"/>
      <c r="Q10146" s="76"/>
      <c r="R10146" s="76"/>
      <c r="S10146" s="76"/>
      <c r="T10146" s="76"/>
      <c r="U10146" s="76"/>
      <c r="V10146" s="76"/>
      <c r="W10146" s="76"/>
      <c r="X10146" s="76"/>
    </row>
    <row r="10147" spans="1:24">
      <c r="A10147" s="54"/>
      <c r="B10147" s="80"/>
      <c r="C10147" s="80"/>
      <c r="D10147" s="487"/>
      <c r="E10147" s="487"/>
      <c r="F10147" s="552"/>
      <c r="G10147" s="739"/>
      <c r="H10147" s="487"/>
      <c r="I10147" s="281"/>
      <c r="J10147" s="80"/>
      <c r="K10147" s="84" t="s">
        <v>1502</v>
      </c>
      <c r="L10147" s="76">
        <f t="shared" si="539"/>
        <v>2</v>
      </c>
      <c r="M10147" s="76">
        <v>2</v>
      </c>
      <c r="N10147" s="76"/>
      <c r="O10147" s="76"/>
      <c r="P10147" s="76"/>
      <c r="Q10147" s="76"/>
      <c r="R10147" s="76"/>
      <c r="S10147" s="76"/>
      <c r="T10147" s="76"/>
      <c r="U10147" s="76"/>
      <c r="V10147" s="76"/>
      <c r="W10147" s="76"/>
      <c r="X10147" s="76"/>
    </row>
    <row r="10148" spans="1:24">
      <c r="A10148" s="54"/>
      <c r="B10148" s="46" t="s">
        <v>15316</v>
      </c>
      <c r="C10148" s="706"/>
      <c r="D10148" s="720">
        <f>COUNTA(D10151:D10246)</f>
        <v>32</v>
      </c>
      <c r="E10148" s="706"/>
      <c r="F10148" s="721"/>
      <c r="G10148" s="721"/>
      <c r="H10148" s="721"/>
      <c r="I10148" s="722">
        <f>SUM(I10151:I10246)</f>
        <v>68140</v>
      </c>
      <c r="J10148" s="723" t="s">
        <v>1508</v>
      </c>
      <c r="K10148" s="724" t="s">
        <v>1509</v>
      </c>
      <c r="L10148" s="725">
        <f>SUM(M10148:X10148)</f>
        <v>29</v>
      </c>
      <c r="M10148" s="726">
        <f>M10151+M10154+M10157+M10160+M10163+M10166+M10169+M10172+M10175+M10178+M10181+M10184+M10187+M10190+M10193+M10196+M10199+M10202+M10205+M10208+M10211+M10214+M10217+M10220+M10223+M10226+M10229+M10232+M10235+M10238+M10241+M10244</f>
        <v>4</v>
      </c>
      <c r="N10148" s="726">
        <f t="shared" ref="N10148:X10148" si="540">N10151+N10154+N10157+N10160+N10163+N10166+N10169+N10172+N10175+N10178+N10181+N10184+N10187+N10190+N10193+N10196+N10199+N10202+N10205+N10208+N10211+N10214+N10217+N10220+N10223+N10226+N10229+N10232+N10235+N10238+N10241+N10244</f>
        <v>16</v>
      </c>
      <c r="O10148" s="726">
        <f t="shared" si="540"/>
        <v>0</v>
      </c>
      <c r="P10148" s="726">
        <f t="shared" si="540"/>
        <v>0</v>
      </c>
      <c r="Q10148" s="726">
        <f t="shared" si="540"/>
        <v>0</v>
      </c>
      <c r="R10148" s="726">
        <f t="shared" si="540"/>
        <v>0</v>
      </c>
      <c r="S10148" s="726">
        <f t="shared" si="540"/>
        <v>0</v>
      </c>
      <c r="T10148" s="726">
        <f t="shared" si="540"/>
        <v>8</v>
      </c>
      <c r="U10148" s="726">
        <f t="shared" si="540"/>
        <v>0</v>
      </c>
      <c r="V10148" s="726">
        <f t="shared" si="540"/>
        <v>0</v>
      </c>
      <c r="W10148" s="726">
        <f t="shared" si="540"/>
        <v>0</v>
      </c>
      <c r="X10148" s="726">
        <f t="shared" si="540"/>
        <v>1</v>
      </c>
    </row>
    <row r="10149" spans="1:24">
      <c r="A10149" s="54"/>
      <c r="B10149" s="54"/>
      <c r="C10149" s="711"/>
      <c r="D10149" s="727"/>
      <c r="E10149" s="711"/>
      <c r="F10149" s="721"/>
      <c r="G10149" s="721"/>
      <c r="H10149" s="721"/>
      <c r="I10149" s="728"/>
      <c r="J10149" s="723"/>
      <c r="K10149" s="710" t="s">
        <v>1501</v>
      </c>
      <c r="L10149" s="725">
        <f>SUM(M10149:X10149)</f>
        <v>12</v>
      </c>
      <c r="M10149" s="726">
        <f t="shared" ref="M10149:X10150" si="541">M10152+M10155+M10158+M10161+M10164+M10167+M10170+M10173+M10176+M10179+M10182+M10185+M10188+M10191+M10194+M10197+M10200+M10203+M10206+M10209+M10212+M10215+M10218+M10221+M10224+M10227+M10230+M10233+M10236+M10239+M10242+M10245</f>
        <v>2</v>
      </c>
      <c r="N10149" s="726">
        <f t="shared" si="541"/>
        <v>2</v>
      </c>
      <c r="O10149" s="726">
        <f t="shared" si="541"/>
        <v>0</v>
      </c>
      <c r="P10149" s="726">
        <f t="shared" si="541"/>
        <v>0</v>
      </c>
      <c r="Q10149" s="726">
        <f t="shared" si="541"/>
        <v>0</v>
      </c>
      <c r="R10149" s="726">
        <f t="shared" si="541"/>
        <v>0</v>
      </c>
      <c r="S10149" s="726">
        <f t="shared" si="541"/>
        <v>2</v>
      </c>
      <c r="T10149" s="726">
        <f t="shared" si="541"/>
        <v>0</v>
      </c>
      <c r="U10149" s="726">
        <f t="shared" si="541"/>
        <v>0</v>
      </c>
      <c r="V10149" s="726">
        <f t="shared" si="541"/>
        <v>0</v>
      </c>
      <c r="W10149" s="726">
        <f t="shared" si="541"/>
        <v>0</v>
      </c>
      <c r="X10149" s="726">
        <f t="shared" si="541"/>
        <v>6</v>
      </c>
    </row>
    <row r="10150" spans="1:24">
      <c r="A10150" s="54"/>
      <c r="B10150" s="80"/>
      <c r="C10150" s="715"/>
      <c r="D10150" s="729"/>
      <c r="E10150" s="715"/>
      <c r="F10150" s="721"/>
      <c r="G10150" s="721"/>
      <c r="H10150" s="721"/>
      <c r="I10150" s="730"/>
      <c r="J10150" s="731"/>
      <c r="K10150" s="719" t="s">
        <v>1502</v>
      </c>
      <c r="L10150" s="725">
        <f>SUM(M10150:X10150)</f>
        <v>71</v>
      </c>
      <c r="M10150" s="726">
        <f t="shared" si="541"/>
        <v>18</v>
      </c>
      <c r="N10150" s="726">
        <f t="shared" si="541"/>
        <v>12</v>
      </c>
      <c r="O10150" s="726">
        <f t="shared" si="541"/>
        <v>11</v>
      </c>
      <c r="P10150" s="726">
        <f t="shared" si="541"/>
        <v>0</v>
      </c>
      <c r="Q10150" s="726">
        <f t="shared" si="541"/>
        <v>0</v>
      </c>
      <c r="R10150" s="726">
        <f t="shared" si="541"/>
        <v>4</v>
      </c>
      <c r="S10150" s="726">
        <f t="shared" si="541"/>
        <v>5</v>
      </c>
      <c r="T10150" s="726">
        <f t="shared" si="541"/>
        <v>8</v>
      </c>
      <c r="U10150" s="726">
        <f t="shared" si="541"/>
        <v>0</v>
      </c>
      <c r="V10150" s="726">
        <f t="shared" si="541"/>
        <v>0</v>
      </c>
      <c r="W10150" s="726">
        <f t="shared" si="541"/>
        <v>13</v>
      </c>
      <c r="X10150" s="726">
        <f t="shared" si="541"/>
        <v>0</v>
      </c>
    </row>
    <row r="10151" spans="1:24">
      <c r="A10151" s="54"/>
      <c r="B10151" s="46" t="s">
        <v>15317</v>
      </c>
      <c r="C10151" s="749" t="s">
        <v>1622</v>
      </c>
      <c r="D10151" s="706" t="s">
        <v>15318</v>
      </c>
      <c r="E10151" s="753" t="s">
        <v>15319</v>
      </c>
      <c r="F10151" s="749" t="s">
        <v>15320</v>
      </c>
      <c r="G10151" s="706" t="s">
        <v>15321</v>
      </c>
      <c r="H10151" s="706" t="s">
        <v>15322</v>
      </c>
      <c r="I10151" s="232">
        <v>0</v>
      </c>
      <c r="J10151" s="749" t="s">
        <v>1508</v>
      </c>
      <c r="K10151" s="710" t="s">
        <v>1509</v>
      </c>
      <c r="L10151" s="208">
        <f>SUM(M10151:X10151)</f>
        <v>15</v>
      </c>
      <c r="M10151" s="208">
        <v>2</v>
      </c>
      <c r="N10151" s="208">
        <v>9</v>
      </c>
      <c r="O10151" s="208"/>
      <c r="P10151" s="208"/>
      <c r="Q10151" s="208"/>
      <c r="R10151" s="208"/>
      <c r="S10151" s="208"/>
      <c r="T10151" s="208">
        <v>4</v>
      </c>
      <c r="U10151" s="208"/>
      <c r="V10151" s="208"/>
      <c r="W10151" s="208"/>
      <c r="X10151" s="208"/>
    </row>
    <row r="10152" spans="1:24">
      <c r="A10152" s="54"/>
      <c r="B10152" s="54"/>
      <c r="C10152" s="723"/>
      <c r="D10152" s="711"/>
      <c r="E10152" s="754"/>
      <c r="F10152" s="723"/>
      <c r="G10152" s="711"/>
      <c r="H10152" s="711"/>
      <c r="I10152" s="238"/>
      <c r="J10152" s="723"/>
      <c r="K10152" s="710" t="s">
        <v>1501</v>
      </c>
      <c r="L10152" s="208">
        <f t="shared" ref="L10152:L10215" si="542">SUM(M10152:X10152)</f>
        <v>0</v>
      </c>
      <c r="M10152" s="208"/>
      <c r="N10152" s="208"/>
      <c r="O10152" s="208"/>
      <c r="P10152" s="208"/>
      <c r="Q10152" s="208"/>
      <c r="R10152" s="208"/>
      <c r="S10152" s="208"/>
      <c r="T10152" s="208"/>
      <c r="U10152" s="208"/>
      <c r="V10152" s="208"/>
      <c r="W10152" s="208"/>
      <c r="X10152" s="208"/>
    </row>
    <row r="10153" spans="1:24">
      <c r="A10153" s="54"/>
      <c r="B10153" s="54"/>
      <c r="C10153" s="731"/>
      <c r="D10153" s="715"/>
      <c r="E10153" s="755"/>
      <c r="F10153" s="731"/>
      <c r="G10153" s="715"/>
      <c r="H10153" s="715"/>
      <c r="I10153" s="244"/>
      <c r="J10153" s="731"/>
      <c r="K10153" s="719" t="s">
        <v>1502</v>
      </c>
      <c r="L10153" s="208">
        <f t="shared" si="542"/>
        <v>0</v>
      </c>
      <c r="M10153" s="208"/>
      <c r="N10153" s="208"/>
      <c r="O10153" s="208"/>
      <c r="P10153" s="208"/>
      <c r="Q10153" s="208"/>
      <c r="R10153" s="208"/>
      <c r="S10153" s="208"/>
      <c r="T10153" s="208"/>
      <c r="U10153" s="208"/>
      <c r="V10153" s="208"/>
      <c r="W10153" s="208"/>
      <c r="X10153" s="208"/>
    </row>
    <row r="10154" spans="1:24">
      <c r="A10154" s="54"/>
      <c r="B10154" s="54"/>
      <c r="C10154" s="749" t="s">
        <v>31</v>
      </c>
      <c r="D10154" s="706" t="s">
        <v>15323</v>
      </c>
      <c r="E10154" s="753" t="s">
        <v>15324</v>
      </c>
      <c r="F10154" s="749" t="s">
        <v>15325</v>
      </c>
      <c r="G10154" s="706" t="s">
        <v>15326</v>
      </c>
      <c r="H10154" s="706" t="s">
        <v>15327</v>
      </c>
      <c r="I10154" s="232">
        <v>0</v>
      </c>
      <c r="J10154" s="749" t="s">
        <v>1508</v>
      </c>
      <c r="K10154" s="710" t="s">
        <v>1509</v>
      </c>
      <c r="L10154" s="208">
        <f t="shared" si="542"/>
        <v>10</v>
      </c>
      <c r="M10154" s="208">
        <v>1</v>
      </c>
      <c r="N10154" s="208">
        <v>4</v>
      </c>
      <c r="O10154" s="208"/>
      <c r="P10154" s="208"/>
      <c r="Q10154" s="208"/>
      <c r="R10154" s="208"/>
      <c r="S10154" s="208"/>
      <c r="T10154" s="208">
        <v>4</v>
      </c>
      <c r="U10154" s="208"/>
      <c r="V10154" s="208"/>
      <c r="W10154" s="208"/>
      <c r="X10154" s="208">
        <v>1</v>
      </c>
    </row>
    <row r="10155" spans="1:24">
      <c r="A10155" s="54"/>
      <c r="B10155" s="54"/>
      <c r="C10155" s="723"/>
      <c r="D10155" s="711"/>
      <c r="E10155" s="754"/>
      <c r="F10155" s="723"/>
      <c r="G10155" s="711"/>
      <c r="H10155" s="711"/>
      <c r="I10155" s="238"/>
      <c r="J10155" s="723"/>
      <c r="K10155" s="710" t="s">
        <v>1501</v>
      </c>
      <c r="L10155" s="208">
        <f t="shared" si="542"/>
        <v>10</v>
      </c>
      <c r="M10155" s="208">
        <v>2</v>
      </c>
      <c r="N10155" s="208"/>
      <c r="O10155" s="208"/>
      <c r="P10155" s="208"/>
      <c r="Q10155" s="208"/>
      <c r="R10155" s="208"/>
      <c r="S10155" s="208">
        <v>2</v>
      </c>
      <c r="T10155" s="208"/>
      <c r="U10155" s="208"/>
      <c r="V10155" s="208"/>
      <c r="W10155" s="208"/>
      <c r="X10155" s="208">
        <v>6</v>
      </c>
    </row>
    <row r="10156" spans="1:24">
      <c r="A10156" s="54"/>
      <c r="B10156" s="54"/>
      <c r="C10156" s="731"/>
      <c r="D10156" s="715"/>
      <c r="E10156" s="755"/>
      <c r="F10156" s="731"/>
      <c r="G10156" s="715"/>
      <c r="H10156" s="715"/>
      <c r="I10156" s="244"/>
      <c r="J10156" s="731"/>
      <c r="K10156" s="719" t="s">
        <v>1502</v>
      </c>
      <c r="L10156" s="208">
        <f t="shared" si="542"/>
        <v>0</v>
      </c>
      <c r="M10156" s="208"/>
      <c r="N10156" s="208"/>
      <c r="O10156" s="208"/>
      <c r="P10156" s="208"/>
      <c r="Q10156" s="208"/>
      <c r="R10156" s="208"/>
      <c r="S10156" s="208"/>
      <c r="T10156" s="208"/>
      <c r="U10156" s="208"/>
      <c r="V10156" s="208"/>
      <c r="W10156" s="208"/>
      <c r="X10156" s="208"/>
    </row>
    <row r="10157" spans="1:24">
      <c r="A10157" s="54"/>
      <c r="B10157" s="54"/>
      <c r="C10157" s="749" t="s">
        <v>33</v>
      </c>
      <c r="D10157" s="706" t="s">
        <v>15328</v>
      </c>
      <c r="E10157" s="706" t="s">
        <v>15329</v>
      </c>
      <c r="F10157" s="749" t="s">
        <v>15330</v>
      </c>
      <c r="G10157" s="706" t="s">
        <v>15331</v>
      </c>
      <c r="H10157" s="706" t="s">
        <v>15332</v>
      </c>
      <c r="I10157" s="232">
        <v>32891</v>
      </c>
      <c r="J10157" s="749" t="s">
        <v>1508</v>
      </c>
      <c r="K10157" s="710" t="s">
        <v>1509</v>
      </c>
      <c r="L10157" s="208">
        <f t="shared" si="542"/>
        <v>0</v>
      </c>
      <c r="M10157" s="208"/>
      <c r="N10157" s="208"/>
      <c r="O10157" s="208"/>
      <c r="P10157" s="208"/>
      <c r="Q10157" s="208"/>
      <c r="R10157" s="208"/>
      <c r="S10157" s="208"/>
      <c r="T10157" s="208"/>
      <c r="U10157" s="208"/>
      <c r="V10157" s="208"/>
      <c r="W10157" s="208"/>
      <c r="X10157" s="208"/>
    </row>
    <row r="10158" spans="1:24">
      <c r="A10158" s="54"/>
      <c r="B10158" s="54"/>
      <c r="C10158" s="723"/>
      <c r="D10158" s="711"/>
      <c r="E10158" s="756"/>
      <c r="F10158" s="723"/>
      <c r="G10158" s="711"/>
      <c r="H10158" s="711"/>
      <c r="I10158" s="238"/>
      <c r="J10158" s="723"/>
      <c r="K10158" s="710" t="s">
        <v>1501</v>
      </c>
      <c r="L10158" s="208">
        <f t="shared" si="542"/>
        <v>0</v>
      </c>
      <c r="M10158" s="208"/>
      <c r="N10158" s="208"/>
      <c r="O10158" s="208"/>
      <c r="P10158" s="208"/>
      <c r="Q10158" s="208"/>
      <c r="R10158" s="208"/>
      <c r="S10158" s="208"/>
      <c r="T10158" s="208"/>
      <c r="U10158" s="208"/>
      <c r="V10158" s="208"/>
      <c r="W10158" s="208"/>
      <c r="X10158" s="208"/>
    </row>
    <row r="10159" spans="1:24">
      <c r="A10159" s="54"/>
      <c r="B10159" s="54"/>
      <c r="C10159" s="731"/>
      <c r="D10159" s="715"/>
      <c r="E10159" s="757"/>
      <c r="F10159" s="731"/>
      <c r="G10159" s="715"/>
      <c r="H10159" s="715"/>
      <c r="I10159" s="244"/>
      <c r="J10159" s="731"/>
      <c r="K10159" s="719" t="s">
        <v>1502</v>
      </c>
      <c r="L10159" s="208">
        <f t="shared" si="542"/>
        <v>11</v>
      </c>
      <c r="M10159" s="208">
        <v>5</v>
      </c>
      <c r="N10159" s="208"/>
      <c r="O10159" s="208"/>
      <c r="P10159" s="208"/>
      <c r="Q10159" s="208"/>
      <c r="R10159" s="208"/>
      <c r="S10159" s="208">
        <v>4</v>
      </c>
      <c r="T10159" s="208"/>
      <c r="U10159" s="208"/>
      <c r="V10159" s="208"/>
      <c r="W10159" s="208">
        <v>2</v>
      </c>
      <c r="X10159" s="208"/>
    </row>
    <row r="10160" spans="1:24">
      <c r="A10160" s="54"/>
      <c r="B10160" s="54"/>
      <c r="C10160" s="749" t="s">
        <v>33</v>
      </c>
      <c r="D10160" s="706" t="s">
        <v>15333</v>
      </c>
      <c r="E10160" s="758" t="s">
        <v>15334</v>
      </c>
      <c r="F10160" s="749" t="s">
        <v>15224</v>
      </c>
      <c r="G10160" s="706" t="s">
        <v>15335</v>
      </c>
      <c r="H10160" s="706" t="s">
        <v>15336</v>
      </c>
      <c r="I10160" s="232">
        <v>8926</v>
      </c>
      <c r="J10160" s="749" t="s">
        <v>1508</v>
      </c>
      <c r="K10160" s="710" t="s">
        <v>1509</v>
      </c>
      <c r="L10160" s="208">
        <f t="shared" si="542"/>
        <v>0</v>
      </c>
      <c r="M10160" s="208"/>
      <c r="N10160" s="208"/>
      <c r="O10160" s="208"/>
      <c r="P10160" s="208"/>
      <c r="Q10160" s="208"/>
      <c r="R10160" s="208"/>
      <c r="S10160" s="208"/>
      <c r="T10160" s="208"/>
      <c r="U10160" s="208"/>
      <c r="V10160" s="208"/>
      <c r="W10160" s="208"/>
      <c r="X10160" s="208"/>
    </row>
    <row r="10161" spans="1:24">
      <c r="A10161" s="54"/>
      <c r="B10161" s="54"/>
      <c r="C10161" s="723"/>
      <c r="D10161" s="711"/>
      <c r="E10161" s="759"/>
      <c r="F10161" s="723"/>
      <c r="G10161" s="711"/>
      <c r="H10161" s="711"/>
      <c r="I10161" s="238"/>
      <c r="J10161" s="723"/>
      <c r="K10161" s="710" t="s">
        <v>1501</v>
      </c>
      <c r="L10161" s="208">
        <f t="shared" si="542"/>
        <v>0</v>
      </c>
      <c r="M10161" s="208"/>
      <c r="N10161" s="208"/>
      <c r="O10161" s="208"/>
      <c r="P10161" s="208"/>
      <c r="Q10161" s="208"/>
      <c r="R10161" s="208"/>
      <c r="S10161" s="208"/>
      <c r="T10161" s="208"/>
      <c r="U10161" s="208"/>
      <c r="V10161" s="208"/>
      <c r="W10161" s="208"/>
      <c r="X10161" s="208"/>
    </row>
    <row r="10162" spans="1:24">
      <c r="A10162" s="54"/>
      <c r="B10162" s="54"/>
      <c r="C10162" s="731"/>
      <c r="D10162" s="715"/>
      <c r="E10162" s="759"/>
      <c r="F10162" s="731"/>
      <c r="G10162" s="715"/>
      <c r="H10162" s="715"/>
      <c r="I10162" s="244"/>
      <c r="J10162" s="731"/>
      <c r="K10162" s="719" t="s">
        <v>1502</v>
      </c>
      <c r="L10162" s="208">
        <f t="shared" si="542"/>
        <v>2</v>
      </c>
      <c r="M10162" s="208"/>
      <c r="N10162" s="208"/>
      <c r="O10162" s="208"/>
      <c r="P10162" s="208"/>
      <c r="Q10162" s="208"/>
      <c r="R10162" s="208"/>
      <c r="S10162" s="208"/>
      <c r="T10162" s="208"/>
      <c r="U10162" s="208"/>
      <c r="V10162" s="208"/>
      <c r="W10162" s="208">
        <v>2</v>
      </c>
      <c r="X10162" s="208"/>
    </row>
    <row r="10163" spans="1:24">
      <c r="A10163" s="54"/>
      <c r="B10163" s="54"/>
      <c r="C10163" s="749" t="s">
        <v>35</v>
      </c>
      <c r="D10163" s="706" t="s">
        <v>15337</v>
      </c>
      <c r="E10163" s="758" t="s">
        <v>15338</v>
      </c>
      <c r="F10163" s="749" t="s">
        <v>15339</v>
      </c>
      <c r="G10163" s="706" t="s">
        <v>15340</v>
      </c>
      <c r="H10163" s="706" t="s">
        <v>15341</v>
      </c>
      <c r="I10163" s="232">
        <v>1139</v>
      </c>
      <c r="J10163" s="749" t="s">
        <v>1508</v>
      </c>
      <c r="K10163" s="710" t="s">
        <v>1509</v>
      </c>
      <c r="L10163" s="208">
        <f t="shared" si="542"/>
        <v>2</v>
      </c>
      <c r="M10163" s="208">
        <v>1</v>
      </c>
      <c r="N10163" s="208">
        <v>1</v>
      </c>
      <c r="O10163" s="208"/>
      <c r="P10163" s="208"/>
      <c r="Q10163" s="208"/>
      <c r="R10163" s="208"/>
      <c r="S10163" s="208"/>
      <c r="T10163" s="208"/>
      <c r="U10163" s="208"/>
      <c r="V10163" s="208"/>
      <c r="W10163" s="208"/>
      <c r="X10163" s="208"/>
    </row>
    <row r="10164" spans="1:24">
      <c r="A10164" s="54"/>
      <c r="B10164" s="54"/>
      <c r="C10164" s="723"/>
      <c r="D10164" s="711"/>
      <c r="E10164" s="759"/>
      <c r="F10164" s="723"/>
      <c r="G10164" s="711"/>
      <c r="H10164" s="711"/>
      <c r="I10164" s="238"/>
      <c r="J10164" s="723"/>
      <c r="K10164" s="710" t="s">
        <v>1501</v>
      </c>
      <c r="L10164" s="208">
        <f t="shared" si="542"/>
        <v>0</v>
      </c>
      <c r="M10164" s="208"/>
      <c r="N10164" s="208"/>
      <c r="O10164" s="208"/>
      <c r="P10164" s="208"/>
      <c r="Q10164" s="208"/>
      <c r="R10164" s="208"/>
      <c r="S10164" s="208"/>
      <c r="T10164" s="208"/>
      <c r="U10164" s="208"/>
      <c r="V10164" s="208"/>
      <c r="W10164" s="208"/>
      <c r="X10164" s="208"/>
    </row>
    <row r="10165" spans="1:24">
      <c r="A10165" s="54"/>
      <c r="B10165" s="54"/>
      <c r="C10165" s="731"/>
      <c r="D10165" s="715"/>
      <c r="E10165" s="759"/>
      <c r="F10165" s="731"/>
      <c r="G10165" s="715"/>
      <c r="H10165" s="715"/>
      <c r="I10165" s="244"/>
      <c r="J10165" s="731"/>
      <c r="K10165" s="719" t="s">
        <v>1502</v>
      </c>
      <c r="L10165" s="208">
        <f t="shared" si="542"/>
        <v>2</v>
      </c>
      <c r="M10165" s="208"/>
      <c r="N10165" s="208"/>
      <c r="O10165" s="208">
        <v>1</v>
      </c>
      <c r="P10165" s="208"/>
      <c r="Q10165" s="208"/>
      <c r="R10165" s="208"/>
      <c r="S10165" s="208">
        <v>1</v>
      </c>
      <c r="T10165" s="208"/>
      <c r="U10165" s="208"/>
      <c r="V10165" s="208"/>
      <c r="W10165" s="208"/>
      <c r="X10165" s="208"/>
    </row>
    <row r="10166" spans="1:24">
      <c r="A10166" s="54"/>
      <c r="B10166" s="54"/>
      <c r="C10166" s="749" t="s">
        <v>33</v>
      </c>
      <c r="D10166" s="706" t="s">
        <v>15342</v>
      </c>
      <c r="E10166" s="758" t="s">
        <v>15343</v>
      </c>
      <c r="F10166" s="749" t="s">
        <v>15344</v>
      </c>
      <c r="G10166" s="706" t="s">
        <v>15345</v>
      </c>
      <c r="H10166" s="706" t="s">
        <v>15346</v>
      </c>
      <c r="I10166" s="232">
        <v>517</v>
      </c>
      <c r="J10166" s="749" t="s">
        <v>1508</v>
      </c>
      <c r="K10166" s="710" t="s">
        <v>1509</v>
      </c>
      <c r="L10166" s="208">
        <f t="shared" si="542"/>
        <v>0</v>
      </c>
      <c r="M10166" s="208"/>
      <c r="N10166" s="208"/>
      <c r="O10166" s="208"/>
      <c r="P10166" s="208"/>
      <c r="Q10166" s="208"/>
      <c r="R10166" s="208"/>
      <c r="S10166" s="208"/>
      <c r="T10166" s="208"/>
      <c r="U10166" s="208"/>
      <c r="V10166" s="208"/>
      <c r="W10166" s="208"/>
      <c r="X10166" s="208"/>
    </row>
    <row r="10167" spans="1:24">
      <c r="A10167" s="54"/>
      <c r="B10167" s="54"/>
      <c r="C10167" s="723"/>
      <c r="D10167" s="711"/>
      <c r="E10167" s="759"/>
      <c r="F10167" s="723"/>
      <c r="G10167" s="711"/>
      <c r="H10167" s="711"/>
      <c r="I10167" s="238"/>
      <c r="J10167" s="723"/>
      <c r="K10167" s="710" t="s">
        <v>1501</v>
      </c>
      <c r="L10167" s="208">
        <f t="shared" si="542"/>
        <v>0</v>
      </c>
      <c r="M10167" s="208"/>
      <c r="N10167" s="208"/>
      <c r="O10167" s="208"/>
      <c r="P10167" s="208"/>
      <c r="Q10167" s="208"/>
      <c r="R10167" s="208"/>
      <c r="S10167" s="208"/>
      <c r="T10167" s="208"/>
      <c r="U10167" s="208"/>
      <c r="V10167" s="208"/>
      <c r="W10167" s="208"/>
      <c r="X10167" s="208"/>
    </row>
    <row r="10168" spans="1:24">
      <c r="A10168" s="54"/>
      <c r="B10168" s="54"/>
      <c r="C10168" s="731"/>
      <c r="D10168" s="715"/>
      <c r="E10168" s="759"/>
      <c r="F10168" s="731"/>
      <c r="G10168" s="715"/>
      <c r="H10168" s="715"/>
      <c r="I10168" s="244"/>
      <c r="J10168" s="731"/>
      <c r="K10168" s="719" t="s">
        <v>1502</v>
      </c>
      <c r="L10168" s="208">
        <f t="shared" si="542"/>
        <v>2</v>
      </c>
      <c r="M10168" s="208"/>
      <c r="N10168" s="208"/>
      <c r="O10168" s="208">
        <v>1</v>
      </c>
      <c r="P10168" s="208"/>
      <c r="Q10168" s="208"/>
      <c r="R10168" s="208"/>
      <c r="S10168" s="208"/>
      <c r="T10168" s="208">
        <v>1</v>
      </c>
      <c r="U10168" s="208"/>
      <c r="V10168" s="208"/>
      <c r="W10168" s="208"/>
      <c r="X10168" s="208"/>
    </row>
    <row r="10169" spans="1:24">
      <c r="A10169" s="54"/>
      <c r="B10169" s="54"/>
      <c r="C10169" s="749" t="s">
        <v>33</v>
      </c>
      <c r="D10169" s="706" t="s">
        <v>14462</v>
      </c>
      <c r="E10169" s="758" t="s">
        <v>15347</v>
      </c>
      <c r="F10169" s="749" t="s">
        <v>15348</v>
      </c>
      <c r="G10169" s="706" t="s">
        <v>15349</v>
      </c>
      <c r="H10169" s="706" t="s">
        <v>15350</v>
      </c>
      <c r="I10169" s="232">
        <v>23635</v>
      </c>
      <c r="J10169" s="749" t="s">
        <v>1508</v>
      </c>
      <c r="K10169" s="710" t="s">
        <v>1509</v>
      </c>
      <c r="L10169" s="208">
        <f t="shared" si="542"/>
        <v>0</v>
      </c>
      <c r="M10169" s="208"/>
      <c r="N10169" s="208"/>
      <c r="O10169" s="208"/>
      <c r="P10169" s="208"/>
      <c r="Q10169" s="208"/>
      <c r="R10169" s="208"/>
      <c r="S10169" s="208"/>
      <c r="T10169" s="208"/>
      <c r="U10169" s="208"/>
      <c r="V10169" s="208"/>
      <c r="W10169" s="208"/>
      <c r="X10169" s="208"/>
    </row>
    <row r="10170" spans="1:24">
      <c r="A10170" s="54"/>
      <c r="B10170" s="54"/>
      <c r="C10170" s="723"/>
      <c r="D10170" s="711"/>
      <c r="E10170" s="759"/>
      <c r="F10170" s="723"/>
      <c r="G10170" s="711"/>
      <c r="H10170" s="711"/>
      <c r="I10170" s="238"/>
      <c r="J10170" s="723"/>
      <c r="K10170" s="710" t="s">
        <v>1501</v>
      </c>
      <c r="L10170" s="208">
        <f t="shared" si="542"/>
        <v>0</v>
      </c>
      <c r="M10170" s="208"/>
      <c r="N10170" s="208"/>
      <c r="O10170" s="208"/>
      <c r="P10170" s="208"/>
      <c r="Q10170" s="208"/>
      <c r="R10170" s="208"/>
      <c r="S10170" s="208"/>
      <c r="T10170" s="208"/>
      <c r="U10170" s="208"/>
      <c r="V10170" s="208"/>
      <c r="W10170" s="208"/>
      <c r="X10170" s="208"/>
    </row>
    <row r="10171" spans="1:24">
      <c r="A10171" s="54"/>
      <c r="B10171" s="54"/>
      <c r="C10171" s="731"/>
      <c r="D10171" s="715"/>
      <c r="E10171" s="759"/>
      <c r="F10171" s="731"/>
      <c r="G10171" s="715"/>
      <c r="H10171" s="715"/>
      <c r="I10171" s="244"/>
      <c r="J10171" s="731"/>
      <c r="K10171" s="719" t="s">
        <v>1502</v>
      </c>
      <c r="L10171" s="208">
        <f t="shared" si="542"/>
        <v>2</v>
      </c>
      <c r="M10171" s="208"/>
      <c r="N10171" s="208"/>
      <c r="O10171" s="208">
        <v>1</v>
      </c>
      <c r="P10171" s="208"/>
      <c r="Q10171" s="208"/>
      <c r="R10171" s="208"/>
      <c r="S10171" s="208"/>
      <c r="T10171" s="208">
        <v>1</v>
      </c>
      <c r="U10171" s="208"/>
      <c r="V10171" s="208"/>
      <c r="W10171" s="208"/>
      <c r="X10171" s="208"/>
    </row>
    <row r="10172" spans="1:24">
      <c r="A10172" s="54"/>
      <c r="B10172" s="54"/>
      <c r="C10172" s="749" t="s">
        <v>33</v>
      </c>
      <c r="D10172" s="706" t="s">
        <v>15351</v>
      </c>
      <c r="E10172" s="758" t="s">
        <v>15352</v>
      </c>
      <c r="F10172" s="749" t="s">
        <v>15353</v>
      </c>
      <c r="G10172" s="706" t="s">
        <v>15354</v>
      </c>
      <c r="H10172" s="706" t="s">
        <v>15355</v>
      </c>
      <c r="I10172" s="232">
        <v>0</v>
      </c>
      <c r="J10172" s="749" t="s">
        <v>1508</v>
      </c>
      <c r="K10172" s="710" t="s">
        <v>1509</v>
      </c>
      <c r="L10172" s="208">
        <f t="shared" si="542"/>
        <v>0</v>
      </c>
      <c r="M10172" s="208"/>
      <c r="N10172" s="208"/>
      <c r="O10172" s="208"/>
      <c r="P10172" s="208"/>
      <c r="Q10172" s="208"/>
      <c r="R10172" s="208"/>
      <c r="S10172" s="208"/>
      <c r="T10172" s="208"/>
      <c r="U10172" s="208"/>
      <c r="V10172" s="208"/>
      <c r="W10172" s="208"/>
      <c r="X10172" s="208"/>
    </row>
    <row r="10173" spans="1:24">
      <c r="A10173" s="54"/>
      <c r="B10173" s="54"/>
      <c r="C10173" s="723"/>
      <c r="D10173" s="711"/>
      <c r="E10173" s="759"/>
      <c r="F10173" s="723"/>
      <c r="G10173" s="711"/>
      <c r="H10173" s="711"/>
      <c r="I10173" s="238"/>
      <c r="J10173" s="723"/>
      <c r="K10173" s="710" t="s">
        <v>1501</v>
      </c>
      <c r="L10173" s="208">
        <f t="shared" si="542"/>
        <v>0</v>
      </c>
      <c r="M10173" s="208"/>
      <c r="N10173" s="208"/>
      <c r="O10173" s="208"/>
      <c r="P10173" s="208"/>
      <c r="Q10173" s="208"/>
      <c r="R10173" s="208"/>
      <c r="S10173" s="208"/>
      <c r="T10173" s="208"/>
      <c r="U10173" s="208"/>
      <c r="V10173" s="208"/>
      <c r="W10173" s="208"/>
      <c r="X10173" s="208"/>
    </row>
    <row r="10174" spans="1:24">
      <c r="A10174" s="54"/>
      <c r="B10174" s="54"/>
      <c r="C10174" s="731"/>
      <c r="D10174" s="715"/>
      <c r="E10174" s="759"/>
      <c r="F10174" s="731"/>
      <c r="G10174" s="715"/>
      <c r="H10174" s="715"/>
      <c r="I10174" s="244"/>
      <c r="J10174" s="731"/>
      <c r="K10174" s="719" t="s">
        <v>1502</v>
      </c>
      <c r="L10174" s="208">
        <f t="shared" si="542"/>
        <v>3</v>
      </c>
      <c r="M10174" s="208">
        <v>1</v>
      </c>
      <c r="N10174" s="208"/>
      <c r="O10174" s="208"/>
      <c r="P10174" s="208"/>
      <c r="Q10174" s="208"/>
      <c r="R10174" s="208"/>
      <c r="S10174" s="208"/>
      <c r="T10174" s="208">
        <v>1</v>
      </c>
      <c r="U10174" s="208"/>
      <c r="V10174" s="208"/>
      <c r="W10174" s="208">
        <v>1</v>
      </c>
      <c r="X10174" s="208"/>
    </row>
    <row r="10175" spans="1:24">
      <c r="A10175" s="54"/>
      <c r="B10175" s="54"/>
      <c r="C10175" s="749" t="s">
        <v>33</v>
      </c>
      <c r="D10175" s="706" t="s">
        <v>15356</v>
      </c>
      <c r="E10175" s="758" t="s">
        <v>15357</v>
      </c>
      <c r="F10175" s="749" t="s">
        <v>15358</v>
      </c>
      <c r="G10175" s="706" t="s">
        <v>15359</v>
      </c>
      <c r="H10175" s="706" t="s">
        <v>15360</v>
      </c>
      <c r="I10175" s="232">
        <v>0</v>
      </c>
      <c r="J10175" s="749" t="s">
        <v>1508</v>
      </c>
      <c r="K10175" s="710" t="s">
        <v>1509</v>
      </c>
      <c r="L10175" s="208">
        <f t="shared" si="542"/>
        <v>0</v>
      </c>
      <c r="M10175" s="208"/>
      <c r="N10175" s="208"/>
      <c r="O10175" s="208"/>
      <c r="P10175" s="208"/>
      <c r="Q10175" s="208"/>
      <c r="R10175" s="208"/>
      <c r="S10175" s="208"/>
      <c r="T10175" s="208"/>
      <c r="U10175" s="208"/>
      <c r="V10175" s="208"/>
      <c r="W10175" s="208"/>
      <c r="X10175" s="208"/>
    </row>
    <row r="10176" spans="1:24">
      <c r="A10176" s="54"/>
      <c r="B10176" s="54"/>
      <c r="C10176" s="723"/>
      <c r="D10176" s="711"/>
      <c r="E10176" s="759"/>
      <c r="F10176" s="723"/>
      <c r="G10176" s="711"/>
      <c r="H10176" s="711"/>
      <c r="I10176" s="238"/>
      <c r="J10176" s="723"/>
      <c r="K10176" s="710" t="s">
        <v>1501</v>
      </c>
      <c r="L10176" s="208">
        <f t="shared" si="542"/>
        <v>0</v>
      </c>
      <c r="M10176" s="208"/>
      <c r="N10176" s="208"/>
      <c r="O10176" s="208"/>
      <c r="P10176" s="208"/>
      <c r="Q10176" s="208"/>
      <c r="R10176" s="208"/>
      <c r="S10176" s="208"/>
      <c r="T10176" s="208"/>
      <c r="U10176" s="208"/>
      <c r="V10176" s="208"/>
      <c r="W10176" s="208"/>
      <c r="X10176" s="208"/>
    </row>
    <row r="10177" spans="1:24">
      <c r="A10177" s="54"/>
      <c r="B10177" s="54"/>
      <c r="C10177" s="731"/>
      <c r="D10177" s="715"/>
      <c r="E10177" s="759"/>
      <c r="F10177" s="731"/>
      <c r="G10177" s="715"/>
      <c r="H10177" s="715"/>
      <c r="I10177" s="244"/>
      <c r="J10177" s="731"/>
      <c r="K10177" s="719" t="s">
        <v>1502</v>
      </c>
      <c r="L10177" s="208">
        <f t="shared" si="542"/>
        <v>4</v>
      </c>
      <c r="M10177" s="208"/>
      <c r="N10177" s="208"/>
      <c r="O10177" s="208"/>
      <c r="P10177" s="208"/>
      <c r="Q10177" s="208"/>
      <c r="R10177" s="208">
        <v>4</v>
      </c>
      <c r="S10177" s="208"/>
      <c r="T10177" s="208"/>
      <c r="U10177" s="208"/>
      <c r="V10177" s="208"/>
      <c r="W10177" s="208"/>
      <c r="X10177" s="208"/>
    </row>
    <row r="10178" spans="1:24">
      <c r="A10178" s="54"/>
      <c r="B10178" s="54"/>
      <c r="C10178" s="749" t="s">
        <v>33</v>
      </c>
      <c r="D10178" s="706" t="s">
        <v>15361</v>
      </c>
      <c r="E10178" s="760" t="s">
        <v>15362</v>
      </c>
      <c r="F10178" s="749" t="s">
        <v>15363</v>
      </c>
      <c r="G10178" s="706" t="s">
        <v>15364</v>
      </c>
      <c r="H10178" s="706" t="s">
        <v>15365</v>
      </c>
      <c r="I10178" s="232">
        <v>75</v>
      </c>
      <c r="J10178" s="749" t="s">
        <v>1508</v>
      </c>
      <c r="K10178" s="710" t="s">
        <v>1509</v>
      </c>
      <c r="L10178" s="208">
        <f t="shared" si="542"/>
        <v>0</v>
      </c>
      <c r="M10178" s="208"/>
      <c r="N10178" s="208"/>
      <c r="O10178" s="208"/>
      <c r="P10178" s="208"/>
      <c r="Q10178" s="208"/>
      <c r="R10178" s="208"/>
      <c r="S10178" s="208"/>
      <c r="T10178" s="208"/>
      <c r="U10178" s="208"/>
      <c r="V10178" s="208"/>
      <c r="W10178" s="208"/>
      <c r="X10178" s="208"/>
    </row>
    <row r="10179" spans="1:24">
      <c r="A10179" s="54"/>
      <c r="B10179" s="54"/>
      <c r="C10179" s="723"/>
      <c r="D10179" s="711"/>
      <c r="E10179" s="759"/>
      <c r="F10179" s="723"/>
      <c r="G10179" s="711"/>
      <c r="H10179" s="711"/>
      <c r="I10179" s="238"/>
      <c r="J10179" s="723"/>
      <c r="K10179" s="710" t="s">
        <v>1501</v>
      </c>
      <c r="L10179" s="208">
        <f t="shared" si="542"/>
        <v>0</v>
      </c>
      <c r="M10179" s="208"/>
      <c r="N10179" s="208"/>
      <c r="O10179" s="208"/>
      <c r="P10179" s="208"/>
      <c r="Q10179" s="208"/>
      <c r="R10179" s="208"/>
      <c r="S10179" s="208"/>
      <c r="T10179" s="208"/>
      <c r="U10179" s="208"/>
      <c r="V10179" s="208"/>
      <c r="W10179" s="208"/>
      <c r="X10179" s="208"/>
    </row>
    <row r="10180" spans="1:24">
      <c r="A10180" s="54"/>
      <c r="B10180" s="54"/>
      <c r="C10180" s="731"/>
      <c r="D10180" s="715"/>
      <c r="E10180" s="759"/>
      <c r="F10180" s="731"/>
      <c r="G10180" s="715"/>
      <c r="H10180" s="715"/>
      <c r="I10180" s="244"/>
      <c r="J10180" s="731"/>
      <c r="K10180" s="719" t="s">
        <v>1502</v>
      </c>
      <c r="L10180" s="208">
        <f t="shared" si="542"/>
        <v>2</v>
      </c>
      <c r="M10180" s="208">
        <v>1</v>
      </c>
      <c r="N10180" s="208">
        <v>1</v>
      </c>
      <c r="O10180" s="208"/>
      <c r="P10180" s="208"/>
      <c r="Q10180" s="208"/>
      <c r="R10180" s="208"/>
      <c r="S10180" s="208"/>
      <c r="T10180" s="208"/>
      <c r="U10180" s="208"/>
      <c r="V10180" s="208"/>
      <c r="W10180" s="208"/>
      <c r="X10180" s="208"/>
    </row>
    <row r="10181" spans="1:24">
      <c r="A10181" s="54"/>
      <c r="B10181" s="54"/>
      <c r="C10181" s="749" t="s">
        <v>33</v>
      </c>
      <c r="D10181" s="706" t="s">
        <v>15366</v>
      </c>
      <c r="E10181" s="758" t="s">
        <v>15367</v>
      </c>
      <c r="F10181" s="749" t="s">
        <v>15368</v>
      </c>
      <c r="G10181" s="706" t="s">
        <v>15369</v>
      </c>
      <c r="H10181" s="554" t="s">
        <v>15370</v>
      </c>
      <c r="I10181" s="232">
        <v>240</v>
      </c>
      <c r="J10181" s="749" t="s">
        <v>1508</v>
      </c>
      <c r="K10181" s="710" t="s">
        <v>1509</v>
      </c>
      <c r="L10181" s="208">
        <f t="shared" si="542"/>
        <v>0</v>
      </c>
      <c r="M10181" s="208"/>
      <c r="N10181" s="208"/>
      <c r="O10181" s="208"/>
      <c r="P10181" s="208"/>
      <c r="Q10181" s="208"/>
      <c r="R10181" s="208"/>
      <c r="S10181" s="208"/>
      <c r="T10181" s="208"/>
      <c r="U10181" s="208"/>
      <c r="V10181" s="208"/>
      <c r="W10181" s="208"/>
      <c r="X10181" s="208"/>
    </row>
    <row r="10182" spans="1:24">
      <c r="A10182" s="54"/>
      <c r="B10182" s="54"/>
      <c r="C10182" s="723"/>
      <c r="D10182" s="711"/>
      <c r="E10182" s="759"/>
      <c r="F10182" s="723"/>
      <c r="G10182" s="711"/>
      <c r="H10182" s="556"/>
      <c r="I10182" s="238"/>
      <c r="J10182" s="723"/>
      <c r="K10182" s="710" t="s">
        <v>1501</v>
      </c>
      <c r="L10182" s="208">
        <f t="shared" si="542"/>
        <v>0</v>
      </c>
      <c r="M10182" s="208"/>
      <c r="N10182" s="208"/>
      <c r="O10182" s="208"/>
      <c r="P10182" s="208"/>
      <c r="Q10182" s="208"/>
      <c r="R10182" s="208"/>
      <c r="S10182" s="208"/>
      <c r="T10182" s="208"/>
      <c r="U10182" s="208"/>
      <c r="V10182" s="208"/>
      <c r="W10182" s="208"/>
      <c r="X10182" s="208"/>
    </row>
    <row r="10183" spans="1:24">
      <c r="A10183" s="54"/>
      <c r="B10183" s="54"/>
      <c r="C10183" s="731"/>
      <c r="D10183" s="715"/>
      <c r="E10183" s="759"/>
      <c r="F10183" s="731"/>
      <c r="G10183" s="715"/>
      <c r="H10183" s="558"/>
      <c r="I10183" s="244"/>
      <c r="J10183" s="731"/>
      <c r="K10183" s="719" t="s">
        <v>1502</v>
      </c>
      <c r="L10183" s="208">
        <f t="shared" si="542"/>
        <v>2</v>
      </c>
      <c r="M10183" s="208">
        <v>1</v>
      </c>
      <c r="N10183" s="208">
        <v>1</v>
      </c>
      <c r="O10183" s="208"/>
      <c r="P10183" s="208"/>
      <c r="Q10183" s="208"/>
      <c r="R10183" s="208"/>
      <c r="S10183" s="208"/>
      <c r="T10183" s="208"/>
      <c r="U10183" s="208"/>
      <c r="V10183" s="208"/>
      <c r="W10183" s="208"/>
      <c r="X10183" s="208"/>
    </row>
    <row r="10184" spans="1:24">
      <c r="A10184" s="54"/>
      <c r="B10184" s="54"/>
      <c r="C10184" s="749" t="s">
        <v>31</v>
      </c>
      <c r="D10184" s="706" t="s">
        <v>15371</v>
      </c>
      <c r="E10184" s="758" t="s">
        <v>15372</v>
      </c>
      <c r="F10184" s="749" t="s">
        <v>15373</v>
      </c>
      <c r="G10184" s="706" t="s">
        <v>15374</v>
      </c>
      <c r="H10184" s="706" t="s">
        <v>15375</v>
      </c>
      <c r="I10184" s="232">
        <v>85</v>
      </c>
      <c r="J10184" s="749" t="s">
        <v>1508</v>
      </c>
      <c r="K10184" s="710" t="s">
        <v>1509</v>
      </c>
      <c r="L10184" s="208">
        <f t="shared" si="542"/>
        <v>2</v>
      </c>
      <c r="M10184" s="208"/>
      <c r="N10184" s="208">
        <v>2</v>
      </c>
      <c r="O10184" s="208"/>
      <c r="P10184" s="208"/>
      <c r="Q10184" s="208"/>
      <c r="R10184" s="208"/>
      <c r="S10184" s="208"/>
      <c r="T10184" s="208"/>
      <c r="U10184" s="208"/>
      <c r="V10184" s="208"/>
      <c r="W10184" s="208"/>
      <c r="X10184" s="208"/>
    </row>
    <row r="10185" spans="1:24">
      <c r="A10185" s="54"/>
      <c r="B10185" s="54"/>
      <c r="C10185" s="723"/>
      <c r="D10185" s="711"/>
      <c r="E10185" s="759"/>
      <c r="F10185" s="723"/>
      <c r="G10185" s="711"/>
      <c r="H10185" s="711"/>
      <c r="I10185" s="238"/>
      <c r="J10185" s="723"/>
      <c r="K10185" s="710" t="s">
        <v>1501</v>
      </c>
      <c r="L10185" s="208">
        <f t="shared" si="542"/>
        <v>0</v>
      </c>
      <c r="M10185" s="208"/>
      <c r="N10185" s="208"/>
      <c r="O10185" s="208"/>
      <c r="P10185" s="208"/>
      <c r="Q10185" s="208"/>
      <c r="R10185" s="208"/>
      <c r="S10185" s="208"/>
      <c r="T10185" s="208"/>
      <c r="U10185" s="208"/>
      <c r="V10185" s="208"/>
      <c r="W10185" s="208"/>
      <c r="X10185" s="208"/>
    </row>
    <row r="10186" spans="1:24">
      <c r="A10186" s="54"/>
      <c r="B10186" s="54"/>
      <c r="C10186" s="731"/>
      <c r="D10186" s="715"/>
      <c r="E10186" s="759"/>
      <c r="F10186" s="731"/>
      <c r="G10186" s="715"/>
      <c r="H10186" s="715"/>
      <c r="I10186" s="244"/>
      <c r="J10186" s="731"/>
      <c r="K10186" s="719" t="s">
        <v>1502</v>
      </c>
      <c r="L10186" s="208">
        <f t="shared" si="542"/>
        <v>2</v>
      </c>
      <c r="M10186" s="208"/>
      <c r="N10186" s="208"/>
      <c r="O10186" s="208"/>
      <c r="P10186" s="208"/>
      <c r="Q10186" s="208"/>
      <c r="R10186" s="208"/>
      <c r="S10186" s="208"/>
      <c r="T10186" s="208"/>
      <c r="U10186" s="208"/>
      <c r="V10186" s="208"/>
      <c r="W10186" s="208">
        <v>2</v>
      </c>
      <c r="X10186" s="208"/>
    </row>
    <row r="10187" spans="1:24">
      <c r="A10187" s="54"/>
      <c r="B10187" s="54"/>
      <c r="C10187" s="749" t="s">
        <v>33</v>
      </c>
      <c r="D10187" s="706" t="s">
        <v>15376</v>
      </c>
      <c r="E10187" s="758" t="s">
        <v>15377</v>
      </c>
      <c r="F10187" s="749" t="s">
        <v>15378</v>
      </c>
      <c r="G10187" s="706" t="s">
        <v>15379</v>
      </c>
      <c r="H10187" s="706" t="s">
        <v>15380</v>
      </c>
      <c r="I10187" s="232">
        <v>0</v>
      </c>
      <c r="J10187" s="749" t="s">
        <v>1508</v>
      </c>
      <c r="K10187" s="710" t="s">
        <v>1509</v>
      </c>
      <c r="L10187" s="208">
        <f t="shared" si="542"/>
        <v>0</v>
      </c>
      <c r="M10187" s="208"/>
      <c r="N10187" s="208"/>
      <c r="O10187" s="208"/>
      <c r="P10187" s="208"/>
      <c r="Q10187" s="208"/>
      <c r="R10187" s="208"/>
      <c r="S10187" s="208"/>
      <c r="T10187" s="208"/>
      <c r="U10187" s="208"/>
      <c r="V10187" s="208"/>
      <c r="W10187" s="208"/>
      <c r="X10187" s="208"/>
    </row>
    <row r="10188" spans="1:24">
      <c r="A10188" s="54"/>
      <c r="B10188" s="54"/>
      <c r="C10188" s="723"/>
      <c r="D10188" s="711"/>
      <c r="E10188" s="759"/>
      <c r="F10188" s="723"/>
      <c r="G10188" s="711"/>
      <c r="H10188" s="711"/>
      <c r="I10188" s="238"/>
      <c r="J10188" s="723"/>
      <c r="K10188" s="710" t="s">
        <v>1501</v>
      </c>
      <c r="L10188" s="208">
        <f t="shared" si="542"/>
        <v>0</v>
      </c>
      <c r="M10188" s="208"/>
      <c r="N10188" s="208"/>
      <c r="O10188" s="208"/>
      <c r="P10188" s="208"/>
      <c r="Q10188" s="208"/>
      <c r="R10188" s="208"/>
      <c r="S10188" s="208"/>
      <c r="T10188" s="208"/>
      <c r="U10188" s="208"/>
      <c r="V10188" s="208"/>
      <c r="W10188" s="208"/>
      <c r="X10188" s="208"/>
    </row>
    <row r="10189" spans="1:24">
      <c r="A10189" s="54"/>
      <c r="B10189" s="54"/>
      <c r="C10189" s="731"/>
      <c r="D10189" s="715"/>
      <c r="E10189" s="759"/>
      <c r="F10189" s="731"/>
      <c r="G10189" s="715"/>
      <c r="H10189" s="715"/>
      <c r="I10189" s="244"/>
      <c r="J10189" s="731"/>
      <c r="K10189" s="719" t="s">
        <v>1502</v>
      </c>
      <c r="L10189" s="208">
        <f t="shared" si="542"/>
        <v>2</v>
      </c>
      <c r="M10189" s="208">
        <v>1</v>
      </c>
      <c r="N10189" s="208">
        <v>1</v>
      </c>
      <c r="O10189" s="208"/>
      <c r="P10189" s="208"/>
      <c r="Q10189" s="208"/>
      <c r="R10189" s="208"/>
      <c r="S10189" s="208"/>
      <c r="T10189" s="208"/>
      <c r="U10189" s="208"/>
      <c r="V10189" s="208"/>
      <c r="W10189" s="208"/>
      <c r="X10189" s="208"/>
    </row>
    <row r="10190" spans="1:24">
      <c r="A10190" s="54"/>
      <c r="B10190" s="54"/>
      <c r="C10190" s="749" t="s">
        <v>33</v>
      </c>
      <c r="D10190" s="706" t="s">
        <v>15381</v>
      </c>
      <c r="E10190" s="758" t="s">
        <v>15382</v>
      </c>
      <c r="F10190" s="749" t="s">
        <v>15383</v>
      </c>
      <c r="G10190" s="706" t="s">
        <v>15384</v>
      </c>
      <c r="H10190" s="706" t="s">
        <v>15385</v>
      </c>
      <c r="I10190" s="232">
        <v>0</v>
      </c>
      <c r="J10190" s="749" t="s">
        <v>1508</v>
      </c>
      <c r="K10190" s="710" t="s">
        <v>1509</v>
      </c>
      <c r="L10190" s="208">
        <f t="shared" si="542"/>
        <v>0</v>
      </c>
      <c r="M10190" s="208"/>
      <c r="N10190" s="208"/>
      <c r="O10190" s="208"/>
      <c r="P10190" s="208"/>
      <c r="Q10190" s="208"/>
      <c r="R10190" s="208"/>
      <c r="S10190" s="208"/>
      <c r="T10190" s="208"/>
      <c r="U10190" s="208"/>
      <c r="V10190" s="208"/>
      <c r="W10190" s="208"/>
      <c r="X10190" s="208"/>
    </row>
    <row r="10191" spans="1:24">
      <c r="A10191" s="54"/>
      <c r="B10191" s="54"/>
      <c r="C10191" s="723"/>
      <c r="D10191" s="711"/>
      <c r="E10191" s="759"/>
      <c r="F10191" s="723"/>
      <c r="G10191" s="711"/>
      <c r="H10191" s="711"/>
      <c r="I10191" s="238"/>
      <c r="J10191" s="723"/>
      <c r="K10191" s="710" t="s">
        <v>1501</v>
      </c>
      <c r="L10191" s="208">
        <f t="shared" si="542"/>
        <v>0</v>
      </c>
      <c r="M10191" s="208"/>
      <c r="N10191" s="208"/>
      <c r="O10191" s="208"/>
      <c r="P10191" s="208"/>
      <c r="Q10191" s="208"/>
      <c r="R10191" s="208"/>
      <c r="S10191" s="208"/>
      <c r="T10191" s="208"/>
      <c r="U10191" s="208"/>
      <c r="V10191" s="208"/>
      <c r="W10191" s="208"/>
      <c r="X10191" s="208"/>
    </row>
    <row r="10192" spans="1:24">
      <c r="A10192" s="54"/>
      <c r="B10192" s="54"/>
      <c r="C10192" s="731"/>
      <c r="D10192" s="715"/>
      <c r="E10192" s="759"/>
      <c r="F10192" s="731"/>
      <c r="G10192" s="715"/>
      <c r="H10192" s="715"/>
      <c r="I10192" s="244"/>
      <c r="J10192" s="731"/>
      <c r="K10192" s="719" t="s">
        <v>1502</v>
      </c>
      <c r="L10192" s="208">
        <f t="shared" si="542"/>
        <v>3</v>
      </c>
      <c r="M10192" s="208">
        <v>2</v>
      </c>
      <c r="N10192" s="208">
        <v>1</v>
      </c>
      <c r="O10192" s="208"/>
      <c r="P10192" s="208"/>
      <c r="Q10192" s="208"/>
      <c r="R10192" s="208"/>
      <c r="S10192" s="208"/>
      <c r="T10192" s="208"/>
      <c r="U10192" s="208"/>
      <c r="V10192" s="208"/>
      <c r="W10192" s="208"/>
      <c r="X10192" s="208"/>
    </row>
    <row r="10193" spans="1:24">
      <c r="A10193" s="54"/>
      <c r="B10193" s="54"/>
      <c r="C10193" s="749" t="s">
        <v>33</v>
      </c>
      <c r="D10193" s="706" t="s">
        <v>15386</v>
      </c>
      <c r="E10193" s="758" t="s">
        <v>15387</v>
      </c>
      <c r="F10193" s="749" t="s">
        <v>10369</v>
      </c>
      <c r="G10193" s="706" t="s">
        <v>15388</v>
      </c>
      <c r="H10193" s="554" t="s">
        <v>15389</v>
      </c>
      <c r="I10193" s="232">
        <v>0</v>
      </c>
      <c r="J10193" s="749" t="s">
        <v>1508</v>
      </c>
      <c r="K10193" s="710" t="s">
        <v>1509</v>
      </c>
      <c r="L10193" s="208">
        <f t="shared" si="542"/>
        <v>0</v>
      </c>
      <c r="M10193" s="208"/>
      <c r="N10193" s="208"/>
      <c r="O10193" s="208"/>
      <c r="P10193" s="208"/>
      <c r="Q10193" s="208"/>
      <c r="R10193" s="208"/>
      <c r="S10193" s="208"/>
      <c r="T10193" s="208"/>
      <c r="U10193" s="208"/>
      <c r="V10193" s="208"/>
      <c r="W10193" s="208"/>
      <c r="X10193" s="208"/>
    </row>
    <row r="10194" spans="1:24">
      <c r="A10194" s="54"/>
      <c r="B10194" s="54"/>
      <c r="C10194" s="723"/>
      <c r="D10194" s="711"/>
      <c r="E10194" s="759"/>
      <c r="F10194" s="723"/>
      <c r="G10194" s="711"/>
      <c r="H10194" s="556"/>
      <c r="I10194" s="238"/>
      <c r="J10194" s="723"/>
      <c r="K10194" s="710" t="s">
        <v>1501</v>
      </c>
      <c r="L10194" s="208">
        <f t="shared" si="542"/>
        <v>0</v>
      </c>
      <c r="M10194" s="208"/>
      <c r="N10194" s="208"/>
      <c r="O10194" s="208"/>
      <c r="P10194" s="208"/>
      <c r="Q10194" s="208"/>
      <c r="R10194" s="208"/>
      <c r="S10194" s="208"/>
      <c r="T10194" s="208"/>
      <c r="U10194" s="208"/>
      <c r="V10194" s="208"/>
      <c r="W10194" s="208"/>
      <c r="X10194" s="208"/>
    </row>
    <row r="10195" spans="1:24">
      <c r="A10195" s="54"/>
      <c r="B10195" s="54"/>
      <c r="C10195" s="731"/>
      <c r="D10195" s="715"/>
      <c r="E10195" s="759"/>
      <c r="F10195" s="731"/>
      <c r="G10195" s="715"/>
      <c r="H10195" s="558"/>
      <c r="I10195" s="244"/>
      <c r="J10195" s="731"/>
      <c r="K10195" s="719" t="s">
        <v>1502</v>
      </c>
      <c r="L10195" s="208">
        <f t="shared" si="542"/>
        <v>2</v>
      </c>
      <c r="M10195" s="208">
        <v>1</v>
      </c>
      <c r="N10195" s="208">
        <v>1</v>
      </c>
      <c r="O10195" s="208"/>
      <c r="P10195" s="208"/>
      <c r="Q10195" s="208"/>
      <c r="R10195" s="208"/>
      <c r="S10195" s="208"/>
      <c r="T10195" s="208"/>
      <c r="U10195" s="208"/>
      <c r="V10195" s="208"/>
      <c r="W10195" s="208"/>
      <c r="X10195" s="208"/>
    </row>
    <row r="10196" spans="1:24">
      <c r="A10196" s="54"/>
      <c r="B10196" s="54"/>
      <c r="C10196" s="749" t="s">
        <v>33</v>
      </c>
      <c r="D10196" s="706" t="s">
        <v>15390</v>
      </c>
      <c r="E10196" s="758" t="s">
        <v>15391</v>
      </c>
      <c r="F10196" s="749" t="s">
        <v>15392</v>
      </c>
      <c r="G10196" s="706" t="s">
        <v>15393</v>
      </c>
      <c r="H10196" s="706" t="s">
        <v>15394</v>
      </c>
      <c r="I10196" s="232">
        <v>482</v>
      </c>
      <c r="J10196" s="749" t="s">
        <v>1508</v>
      </c>
      <c r="K10196" s="710" t="s">
        <v>1509</v>
      </c>
      <c r="L10196" s="208">
        <f t="shared" si="542"/>
        <v>0</v>
      </c>
      <c r="M10196" s="208"/>
      <c r="N10196" s="208"/>
      <c r="O10196" s="208"/>
      <c r="P10196" s="208"/>
      <c r="Q10196" s="208"/>
      <c r="R10196" s="208"/>
      <c r="S10196" s="208"/>
      <c r="T10196" s="208"/>
      <c r="U10196" s="208"/>
      <c r="V10196" s="208"/>
      <c r="W10196" s="208"/>
      <c r="X10196" s="208"/>
    </row>
    <row r="10197" spans="1:24">
      <c r="A10197" s="54"/>
      <c r="B10197" s="54"/>
      <c r="C10197" s="723"/>
      <c r="D10197" s="711"/>
      <c r="E10197" s="759"/>
      <c r="F10197" s="723"/>
      <c r="G10197" s="711"/>
      <c r="H10197" s="711"/>
      <c r="I10197" s="238"/>
      <c r="J10197" s="723"/>
      <c r="K10197" s="710" t="s">
        <v>1501</v>
      </c>
      <c r="L10197" s="208">
        <f t="shared" si="542"/>
        <v>0</v>
      </c>
      <c r="M10197" s="208"/>
      <c r="N10197" s="208"/>
      <c r="O10197" s="208"/>
      <c r="P10197" s="208"/>
      <c r="Q10197" s="208"/>
      <c r="R10197" s="208"/>
      <c r="S10197" s="208"/>
      <c r="T10197" s="208"/>
      <c r="U10197" s="208"/>
      <c r="V10197" s="208"/>
      <c r="W10197" s="208"/>
      <c r="X10197" s="208"/>
    </row>
    <row r="10198" spans="1:24">
      <c r="A10198" s="54"/>
      <c r="B10198" s="54"/>
      <c r="C10198" s="731"/>
      <c r="D10198" s="715"/>
      <c r="E10198" s="759"/>
      <c r="F10198" s="731"/>
      <c r="G10198" s="715"/>
      <c r="H10198" s="715"/>
      <c r="I10198" s="244"/>
      <c r="J10198" s="731"/>
      <c r="K10198" s="719" t="s">
        <v>1502</v>
      </c>
      <c r="L10198" s="208">
        <f t="shared" si="542"/>
        <v>2</v>
      </c>
      <c r="M10198" s="208">
        <v>1</v>
      </c>
      <c r="N10198" s="208">
        <v>1</v>
      </c>
      <c r="O10198" s="208"/>
      <c r="P10198" s="208"/>
      <c r="Q10198" s="208"/>
      <c r="R10198" s="208"/>
      <c r="S10198" s="208"/>
      <c r="T10198" s="208"/>
      <c r="U10198" s="208"/>
      <c r="V10198" s="208"/>
      <c r="W10198" s="208"/>
      <c r="X10198" s="208"/>
    </row>
    <row r="10199" spans="1:24">
      <c r="A10199" s="54"/>
      <c r="B10199" s="54"/>
      <c r="C10199" s="749" t="s">
        <v>33</v>
      </c>
      <c r="D10199" s="706" t="s">
        <v>15395</v>
      </c>
      <c r="E10199" s="758" t="s">
        <v>15396</v>
      </c>
      <c r="F10199" s="749" t="s">
        <v>15397</v>
      </c>
      <c r="G10199" s="706" t="s">
        <v>15398</v>
      </c>
      <c r="H10199" s="706" t="s">
        <v>15399</v>
      </c>
      <c r="I10199" s="232">
        <v>0</v>
      </c>
      <c r="J10199" s="749" t="s">
        <v>1508</v>
      </c>
      <c r="K10199" s="710" t="s">
        <v>1509</v>
      </c>
      <c r="L10199" s="208">
        <f t="shared" si="542"/>
        <v>0</v>
      </c>
      <c r="M10199" s="208"/>
      <c r="N10199" s="208"/>
      <c r="O10199" s="208"/>
      <c r="P10199" s="208"/>
      <c r="Q10199" s="208"/>
      <c r="R10199" s="208"/>
      <c r="S10199" s="208"/>
      <c r="T10199" s="208"/>
      <c r="U10199" s="208"/>
      <c r="V10199" s="208"/>
      <c r="W10199" s="208"/>
      <c r="X10199" s="208"/>
    </row>
    <row r="10200" spans="1:24">
      <c r="A10200" s="54"/>
      <c r="B10200" s="54"/>
      <c r="C10200" s="723"/>
      <c r="D10200" s="711"/>
      <c r="E10200" s="759"/>
      <c r="F10200" s="723"/>
      <c r="G10200" s="711"/>
      <c r="H10200" s="711"/>
      <c r="I10200" s="238"/>
      <c r="J10200" s="723"/>
      <c r="K10200" s="710" t="s">
        <v>1501</v>
      </c>
      <c r="L10200" s="208">
        <f t="shared" si="542"/>
        <v>0</v>
      </c>
      <c r="M10200" s="208"/>
      <c r="N10200" s="208"/>
      <c r="O10200" s="208"/>
      <c r="P10200" s="208"/>
      <c r="Q10200" s="208"/>
      <c r="R10200" s="208"/>
      <c r="S10200" s="208"/>
      <c r="T10200" s="208"/>
      <c r="U10200" s="208"/>
      <c r="V10200" s="208"/>
      <c r="W10200" s="208"/>
      <c r="X10200" s="208"/>
    </row>
    <row r="10201" spans="1:24">
      <c r="A10201" s="54"/>
      <c r="B10201" s="54"/>
      <c r="C10201" s="731"/>
      <c r="D10201" s="715"/>
      <c r="E10201" s="759"/>
      <c r="F10201" s="731"/>
      <c r="G10201" s="715"/>
      <c r="H10201" s="715"/>
      <c r="I10201" s="244"/>
      <c r="J10201" s="731"/>
      <c r="K10201" s="719" t="s">
        <v>1502</v>
      </c>
      <c r="L10201" s="208">
        <f t="shared" si="542"/>
        <v>2</v>
      </c>
      <c r="M10201" s="208">
        <v>1</v>
      </c>
      <c r="N10201" s="208">
        <v>1</v>
      </c>
      <c r="O10201" s="208"/>
      <c r="P10201" s="208"/>
      <c r="Q10201" s="208"/>
      <c r="R10201" s="208"/>
      <c r="S10201" s="208"/>
      <c r="T10201" s="208"/>
      <c r="U10201" s="208"/>
      <c r="V10201" s="208"/>
      <c r="W10201" s="208"/>
      <c r="X10201" s="208"/>
    </row>
    <row r="10202" spans="1:24">
      <c r="A10202" s="54"/>
      <c r="B10202" s="54"/>
      <c r="C10202" s="749" t="s">
        <v>33</v>
      </c>
      <c r="D10202" s="706" t="s">
        <v>15400</v>
      </c>
      <c r="E10202" s="758" t="s">
        <v>15401</v>
      </c>
      <c r="F10202" s="749" t="s">
        <v>15402</v>
      </c>
      <c r="G10202" s="706" t="s">
        <v>15403</v>
      </c>
      <c r="H10202" s="706" t="s">
        <v>15404</v>
      </c>
      <c r="I10202" s="232">
        <v>0</v>
      </c>
      <c r="J10202" s="749" t="s">
        <v>1508</v>
      </c>
      <c r="K10202" s="710" t="s">
        <v>1509</v>
      </c>
      <c r="L10202" s="208">
        <f t="shared" si="542"/>
        <v>0</v>
      </c>
      <c r="M10202" s="208"/>
      <c r="N10202" s="208"/>
      <c r="O10202" s="208"/>
      <c r="P10202" s="208"/>
      <c r="Q10202" s="208"/>
      <c r="R10202" s="208"/>
      <c r="S10202" s="208"/>
      <c r="T10202" s="208"/>
      <c r="U10202" s="208"/>
      <c r="V10202" s="208"/>
      <c r="W10202" s="208"/>
      <c r="X10202" s="208"/>
    </row>
    <row r="10203" spans="1:24">
      <c r="A10203" s="54"/>
      <c r="B10203" s="54"/>
      <c r="C10203" s="723"/>
      <c r="D10203" s="711"/>
      <c r="E10203" s="759"/>
      <c r="F10203" s="723"/>
      <c r="G10203" s="711"/>
      <c r="H10203" s="711"/>
      <c r="I10203" s="238"/>
      <c r="J10203" s="723"/>
      <c r="K10203" s="710" t="s">
        <v>1501</v>
      </c>
      <c r="L10203" s="208">
        <f t="shared" si="542"/>
        <v>0</v>
      </c>
      <c r="M10203" s="208"/>
      <c r="N10203" s="208"/>
      <c r="O10203" s="208"/>
      <c r="P10203" s="208"/>
      <c r="Q10203" s="208"/>
      <c r="R10203" s="208"/>
      <c r="S10203" s="208"/>
      <c r="T10203" s="208"/>
      <c r="U10203" s="208"/>
      <c r="V10203" s="208"/>
      <c r="W10203" s="208"/>
      <c r="X10203" s="208"/>
    </row>
    <row r="10204" spans="1:24">
      <c r="A10204" s="54"/>
      <c r="B10204" s="54"/>
      <c r="C10204" s="731"/>
      <c r="D10204" s="715"/>
      <c r="E10204" s="759"/>
      <c r="F10204" s="731"/>
      <c r="G10204" s="715"/>
      <c r="H10204" s="715"/>
      <c r="I10204" s="244"/>
      <c r="J10204" s="731"/>
      <c r="K10204" s="719" t="s">
        <v>1502</v>
      </c>
      <c r="L10204" s="208">
        <f t="shared" si="542"/>
        <v>2</v>
      </c>
      <c r="M10204" s="208">
        <v>1</v>
      </c>
      <c r="N10204" s="208">
        <v>1</v>
      </c>
      <c r="O10204" s="208"/>
      <c r="P10204" s="208"/>
      <c r="Q10204" s="208"/>
      <c r="R10204" s="208"/>
      <c r="S10204" s="208"/>
      <c r="T10204" s="208"/>
      <c r="U10204" s="208"/>
      <c r="V10204" s="208"/>
      <c r="W10204" s="208"/>
      <c r="X10204" s="208"/>
    </row>
    <row r="10205" spans="1:24">
      <c r="A10205" s="54"/>
      <c r="B10205" s="54"/>
      <c r="C10205" s="749" t="s">
        <v>33</v>
      </c>
      <c r="D10205" s="706" t="s">
        <v>15405</v>
      </c>
      <c r="E10205" s="761" t="s">
        <v>15406</v>
      </c>
      <c r="F10205" s="749" t="s">
        <v>15407</v>
      </c>
      <c r="G10205" s="706" t="s">
        <v>15408</v>
      </c>
      <c r="H10205" s="706" t="s">
        <v>15409</v>
      </c>
      <c r="I10205" s="232">
        <v>0</v>
      </c>
      <c r="J10205" s="749" t="s">
        <v>1508</v>
      </c>
      <c r="K10205" s="710" t="s">
        <v>1509</v>
      </c>
      <c r="L10205" s="208">
        <f t="shared" si="542"/>
        <v>0</v>
      </c>
      <c r="M10205" s="208"/>
      <c r="N10205" s="208"/>
      <c r="O10205" s="208"/>
      <c r="P10205" s="208"/>
      <c r="Q10205" s="208"/>
      <c r="R10205" s="208"/>
      <c r="S10205" s="208"/>
      <c r="T10205" s="208"/>
      <c r="U10205" s="208"/>
      <c r="V10205" s="208"/>
      <c r="W10205" s="208"/>
      <c r="X10205" s="208"/>
    </row>
    <row r="10206" spans="1:24">
      <c r="A10206" s="54"/>
      <c r="B10206" s="54"/>
      <c r="C10206" s="723"/>
      <c r="D10206" s="711"/>
      <c r="E10206" s="756"/>
      <c r="F10206" s="723"/>
      <c r="G10206" s="711"/>
      <c r="H10206" s="711"/>
      <c r="I10206" s="238"/>
      <c r="J10206" s="723"/>
      <c r="K10206" s="710" t="s">
        <v>1501</v>
      </c>
      <c r="L10206" s="208">
        <f t="shared" si="542"/>
        <v>0</v>
      </c>
      <c r="M10206" s="208"/>
      <c r="N10206" s="208"/>
      <c r="O10206" s="208"/>
      <c r="P10206" s="208"/>
      <c r="Q10206" s="208"/>
      <c r="R10206" s="208"/>
      <c r="S10206" s="208"/>
      <c r="T10206" s="208"/>
      <c r="U10206" s="208"/>
      <c r="V10206" s="208"/>
      <c r="W10206" s="208"/>
      <c r="X10206" s="208"/>
    </row>
    <row r="10207" spans="1:24">
      <c r="A10207" s="54"/>
      <c r="B10207" s="54"/>
      <c r="C10207" s="731"/>
      <c r="D10207" s="715"/>
      <c r="E10207" s="757"/>
      <c r="F10207" s="731"/>
      <c r="G10207" s="715"/>
      <c r="H10207" s="715"/>
      <c r="I10207" s="244"/>
      <c r="J10207" s="731"/>
      <c r="K10207" s="719" t="s">
        <v>1502</v>
      </c>
      <c r="L10207" s="208">
        <f t="shared" si="542"/>
        <v>2</v>
      </c>
      <c r="M10207" s="208">
        <v>1</v>
      </c>
      <c r="N10207" s="208">
        <v>1</v>
      </c>
      <c r="O10207" s="208"/>
      <c r="P10207" s="208"/>
      <c r="Q10207" s="208"/>
      <c r="R10207" s="208"/>
      <c r="S10207" s="208"/>
      <c r="T10207" s="208"/>
      <c r="U10207" s="208"/>
      <c r="V10207" s="208"/>
      <c r="W10207" s="208"/>
      <c r="X10207" s="208"/>
    </row>
    <row r="10208" spans="1:24">
      <c r="A10208" s="54"/>
      <c r="B10208" s="54"/>
      <c r="C10208" s="749" t="s">
        <v>33</v>
      </c>
      <c r="D10208" s="706" t="s">
        <v>15410</v>
      </c>
      <c r="E10208" s="758" t="s">
        <v>15411</v>
      </c>
      <c r="F10208" s="749" t="s">
        <v>15412</v>
      </c>
      <c r="G10208" s="706" t="s">
        <v>15413</v>
      </c>
      <c r="H10208" s="554" t="s">
        <v>15414</v>
      </c>
      <c r="I10208" s="232">
        <v>0</v>
      </c>
      <c r="J10208" s="749" t="s">
        <v>1508</v>
      </c>
      <c r="K10208" s="710" t="s">
        <v>1509</v>
      </c>
      <c r="L10208" s="208">
        <f t="shared" si="542"/>
        <v>0</v>
      </c>
      <c r="M10208" s="208"/>
      <c r="N10208" s="208"/>
      <c r="O10208" s="208"/>
      <c r="P10208" s="208"/>
      <c r="Q10208" s="208"/>
      <c r="R10208" s="208"/>
      <c r="S10208" s="208"/>
      <c r="T10208" s="208"/>
      <c r="U10208" s="208"/>
      <c r="V10208" s="208"/>
      <c r="W10208" s="208"/>
      <c r="X10208" s="208"/>
    </row>
    <row r="10209" spans="1:24">
      <c r="A10209" s="54"/>
      <c r="B10209" s="54"/>
      <c r="C10209" s="723"/>
      <c r="D10209" s="711"/>
      <c r="E10209" s="759"/>
      <c r="F10209" s="723"/>
      <c r="G10209" s="711"/>
      <c r="H10209" s="556"/>
      <c r="I10209" s="238"/>
      <c r="J10209" s="723"/>
      <c r="K10209" s="710" t="s">
        <v>1501</v>
      </c>
      <c r="L10209" s="208">
        <f t="shared" si="542"/>
        <v>0</v>
      </c>
      <c r="M10209" s="208"/>
      <c r="N10209" s="208"/>
      <c r="O10209" s="208"/>
      <c r="P10209" s="208"/>
      <c r="Q10209" s="208"/>
      <c r="R10209" s="208"/>
      <c r="S10209" s="208"/>
      <c r="T10209" s="208"/>
      <c r="U10209" s="208"/>
      <c r="V10209" s="208"/>
      <c r="W10209" s="208"/>
      <c r="X10209" s="208"/>
    </row>
    <row r="10210" spans="1:24">
      <c r="A10210" s="54"/>
      <c r="B10210" s="54"/>
      <c r="C10210" s="731"/>
      <c r="D10210" s="715"/>
      <c r="E10210" s="759"/>
      <c r="F10210" s="731"/>
      <c r="G10210" s="715"/>
      <c r="H10210" s="558"/>
      <c r="I10210" s="244"/>
      <c r="J10210" s="731"/>
      <c r="K10210" s="719" t="s">
        <v>1502</v>
      </c>
      <c r="L10210" s="208">
        <f t="shared" si="542"/>
        <v>2</v>
      </c>
      <c r="M10210" s="208">
        <v>1</v>
      </c>
      <c r="N10210" s="208">
        <v>1</v>
      </c>
      <c r="O10210" s="208"/>
      <c r="P10210" s="208"/>
      <c r="Q10210" s="208"/>
      <c r="R10210" s="208"/>
      <c r="S10210" s="208"/>
      <c r="T10210" s="208"/>
      <c r="U10210" s="208"/>
      <c r="V10210" s="208"/>
      <c r="W10210" s="208"/>
      <c r="X10210" s="208"/>
    </row>
    <row r="10211" spans="1:24">
      <c r="A10211" s="54"/>
      <c r="B10211" s="54"/>
      <c r="C10211" s="749" t="s">
        <v>33</v>
      </c>
      <c r="D10211" s="706" t="s">
        <v>15415</v>
      </c>
      <c r="E10211" s="761" t="s">
        <v>15416</v>
      </c>
      <c r="F10211" s="749" t="s">
        <v>15417</v>
      </c>
      <c r="G10211" s="706" t="s">
        <v>15418</v>
      </c>
      <c r="H10211" s="706" t="s">
        <v>15419</v>
      </c>
      <c r="I10211" s="232">
        <v>0</v>
      </c>
      <c r="J10211" s="749" t="s">
        <v>1508</v>
      </c>
      <c r="K10211" s="710" t="s">
        <v>1509</v>
      </c>
      <c r="L10211" s="208">
        <f t="shared" si="542"/>
        <v>0</v>
      </c>
      <c r="M10211" s="208"/>
      <c r="N10211" s="208"/>
      <c r="O10211" s="208"/>
      <c r="P10211" s="208"/>
      <c r="Q10211" s="208"/>
      <c r="R10211" s="208"/>
      <c r="S10211" s="208"/>
      <c r="T10211" s="208"/>
      <c r="U10211" s="208"/>
      <c r="V10211" s="208"/>
      <c r="W10211" s="208"/>
      <c r="X10211" s="208"/>
    </row>
    <row r="10212" spans="1:24">
      <c r="A10212" s="54"/>
      <c r="B10212" s="54"/>
      <c r="C10212" s="723"/>
      <c r="D10212" s="711"/>
      <c r="E10212" s="756"/>
      <c r="F10212" s="723"/>
      <c r="G10212" s="711"/>
      <c r="H10212" s="711"/>
      <c r="I10212" s="238"/>
      <c r="J10212" s="723"/>
      <c r="K10212" s="710" t="s">
        <v>1501</v>
      </c>
      <c r="L10212" s="208">
        <f t="shared" si="542"/>
        <v>0</v>
      </c>
      <c r="M10212" s="208"/>
      <c r="N10212" s="208"/>
      <c r="O10212" s="208"/>
      <c r="P10212" s="208"/>
      <c r="Q10212" s="208"/>
      <c r="R10212" s="208"/>
      <c r="S10212" s="208"/>
      <c r="T10212" s="208"/>
      <c r="U10212" s="208"/>
      <c r="V10212" s="208"/>
      <c r="W10212" s="208"/>
      <c r="X10212" s="208"/>
    </row>
    <row r="10213" spans="1:24">
      <c r="A10213" s="54"/>
      <c r="B10213" s="54"/>
      <c r="C10213" s="731"/>
      <c r="D10213" s="715"/>
      <c r="E10213" s="757"/>
      <c r="F10213" s="731"/>
      <c r="G10213" s="715"/>
      <c r="H10213" s="715"/>
      <c r="I10213" s="244"/>
      <c r="J10213" s="731"/>
      <c r="K10213" s="719" t="s">
        <v>1502</v>
      </c>
      <c r="L10213" s="208">
        <f t="shared" si="542"/>
        <v>2</v>
      </c>
      <c r="M10213" s="208">
        <v>1</v>
      </c>
      <c r="N10213" s="208">
        <v>1</v>
      </c>
      <c r="O10213" s="208"/>
      <c r="P10213" s="208"/>
      <c r="Q10213" s="208"/>
      <c r="R10213" s="208"/>
      <c r="S10213" s="208"/>
      <c r="T10213" s="208"/>
      <c r="U10213" s="208"/>
      <c r="V10213" s="208"/>
      <c r="W10213" s="208"/>
      <c r="X10213" s="208"/>
    </row>
    <row r="10214" spans="1:24">
      <c r="A10214" s="54"/>
      <c r="B10214" s="54"/>
      <c r="C10214" s="749" t="s">
        <v>33</v>
      </c>
      <c r="D10214" s="706" t="s">
        <v>15420</v>
      </c>
      <c r="E10214" s="761" t="s">
        <v>15421</v>
      </c>
      <c r="F10214" s="749" t="s">
        <v>15422</v>
      </c>
      <c r="G10214" s="706" t="s">
        <v>15423</v>
      </c>
      <c r="H10214" s="706" t="s">
        <v>15424</v>
      </c>
      <c r="I10214" s="232">
        <v>150</v>
      </c>
      <c r="J10214" s="749" t="s">
        <v>1508</v>
      </c>
      <c r="K10214" s="710" t="s">
        <v>1509</v>
      </c>
      <c r="L10214" s="208">
        <f t="shared" si="542"/>
        <v>0</v>
      </c>
      <c r="M10214" s="208"/>
      <c r="N10214" s="208"/>
      <c r="O10214" s="208"/>
      <c r="P10214" s="208"/>
      <c r="Q10214" s="208"/>
      <c r="R10214" s="208"/>
      <c r="S10214" s="208"/>
      <c r="T10214" s="208"/>
      <c r="U10214" s="208"/>
      <c r="V10214" s="208"/>
      <c r="W10214" s="208"/>
      <c r="X10214" s="208"/>
    </row>
    <row r="10215" spans="1:24">
      <c r="A10215" s="54"/>
      <c r="B10215" s="54"/>
      <c r="C10215" s="723"/>
      <c r="D10215" s="711"/>
      <c r="E10215" s="756"/>
      <c r="F10215" s="723"/>
      <c r="G10215" s="711"/>
      <c r="H10215" s="711"/>
      <c r="I10215" s="238"/>
      <c r="J10215" s="723"/>
      <c r="K10215" s="710" t="s">
        <v>1501</v>
      </c>
      <c r="L10215" s="208">
        <f t="shared" si="542"/>
        <v>0</v>
      </c>
      <c r="M10215" s="208"/>
      <c r="N10215" s="208"/>
      <c r="O10215" s="208"/>
      <c r="P10215" s="208"/>
      <c r="Q10215" s="208"/>
      <c r="R10215" s="208"/>
      <c r="S10215" s="208"/>
      <c r="T10215" s="208"/>
      <c r="U10215" s="208"/>
      <c r="V10215" s="208"/>
      <c r="W10215" s="208"/>
      <c r="X10215" s="208"/>
    </row>
    <row r="10216" spans="1:24">
      <c r="A10216" s="54"/>
      <c r="B10216" s="54"/>
      <c r="C10216" s="731"/>
      <c r="D10216" s="715"/>
      <c r="E10216" s="757"/>
      <c r="F10216" s="731"/>
      <c r="G10216" s="715"/>
      <c r="H10216" s="715"/>
      <c r="I10216" s="244"/>
      <c r="J10216" s="731"/>
      <c r="K10216" s="719" t="s">
        <v>1502</v>
      </c>
      <c r="L10216" s="208">
        <f t="shared" ref="L10216:L10277" si="543">SUM(M10216:X10216)</f>
        <v>2</v>
      </c>
      <c r="M10216" s="208"/>
      <c r="N10216" s="208">
        <v>1</v>
      </c>
      <c r="O10216" s="208"/>
      <c r="P10216" s="208"/>
      <c r="Q10216" s="208"/>
      <c r="R10216" s="208"/>
      <c r="S10216" s="208"/>
      <c r="T10216" s="208">
        <v>1</v>
      </c>
      <c r="U10216" s="208"/>
      <c r="V10216" s="208"/>
      <c r="W10216" s="208"/>
      <c r="X10216" s="208"/>
    </row>
    <row r="10217" spans="1:24">
      <c r="A10217" s="54"/>
      <c r="B10217" s="54"/>
      <c r="C10217" s="749" t="s">
        <v>33</v>
      </c>
      <c r="D10217" s="706" t="s">
        <v>15425</v>
      </c>
      <c r="E10217" s="758" t="s">
        <v>15426</v>
      </c>
      <c r="F10217" s="749" t="s">
        <v>15427</v>
      </c>
      <c r="G10217" s="706" t="s">
        <v>15428</v>
      </c>
      <c r="H10217" s="554" t="s">
        <v>15429</v>
      </c>
      <c r="I10217" s="232">
        <v>0</v>
      </c>
      <c r="J10217" s="749" t="s">
        <v>1508</v>
      </c>
      <c r="K10217" s="710" t="s">
        <v>1509</v>
      </c>
      <c r="L10217" s="208">
        <f t="shared" si="543"/>
        <v>0</v>
      </c>
      <c r="M10217" s="208"/>
      <c r="N10217" s="208"/>
      <c r="O10217" s="208"/>
      <c r="P10217" s="208"/>
      <c r="Q10217" s="208"/>
      <c r="R10217" s="208"/>
      <c r="S10217" s="208"/>
      <c r="T10217" s="208"/>
      <c r="U10217" s="208"/>
      <c r="V10217" s="208"/>
      <c r="W10217" s="208"/>
      <c r="X10217" s="208"/>
    </row>
    <row r="10218" spans="1:24">
      <c r="A10218" s="54"/>
      <c r="B10218" s="54"/>
      <c r="C10218" s="723"/>
      <c r="D10218" s="711"/>
      <c r="E10218" s="759"/>
      <c r="F10218" s="723"/>
      <c r="G10218" s="711"/>
      <c r="H10218" s="556"/>
      <c r="I10218" s="238"/>
      <c r="J10218" s="723"/>
      <c r="K10218" s="710" t="s">
        <v>1501</v>
      </c>
      <c r="L10218" s="208">
        <f t="shared" si="543"/>
        <v>0</v>
      </c>
      <c r="M10218" s="208"/>
      <c r="N10218" s="208"/>
      <c r="O10218" s="208"/>
      <c r="P10218" s="208"/>
      <c r="Q10218" s="208"/>
      <c r="R10218" s="208"/>
      <c r="S10218" s="208"/>
      <c r="T10218" s="208"/>
      <c r="U10218" s="208"/>
      <c r="V10218" s="208"/>
      <c r="W10218" s="208"/>
      <c r="X10218" s="208"/>
    </row>
    <row r="10219" spans="1:24">
      <c r="A10219" s="54"/>
      <c r="B10219" s="54"/>
      <c r="C10219" s="731"/>
      <c r="D10219" s="715"/>
      <c r="E10219" s="759"/>
      <c r="F10219" s="731"/>
      <c r="G10219" s="715"/>
      <c r="H10219" s="558"/>
      <c r="I10219" s="244"/>
      <c r="J10219" s="731"/>
      <c r="K10219" s="719" t="s">
        <v>1502</v>
      </c>
      <c r="L10219" s="208">
        <f t="shared" si="543"/>
        <v>2</v>
      </c>
      <c r="M10219" s="208"/>
      <c r="N10219" s="208"/>
      <c r="O10219" s="208">
        <v>1</v>
      </c>
      <c r="P10219" s="208"/>
      <c r="Q10219" s="208"/>
      <c r="R10219" s="208"/>
      <c r="S10219" s="208"/>
      <c r="T10219" s="208"/>
      <c r="U10219" s="208"/>
      <c r="V10219" s="208"/>
      <c r="W10219" s="208">
        <v>1</v>
      </c>
      <c r="X10219" s="208"/>
    </row>
    <row r="10220" spans="1:24">
      <c r="A10220" s="54"/>
      <c r="B10220" s="54"/>
      <c r="C10220" s="749" t="s">
        <v>33</v>
      </c>
      <c r="D10220" s="706" t="s">
        <v>15425</v>
      </c>
      <c r="E10220" s="758" t="s">
        <v>15430</v>
      </c>
      <c r="F10220" s="749" t="s">
        <v>15427</v>
      </c>
      <c r="G10220" s="706" t="s">
        <v>15428</v>
      </c>
      <c r="H10220" s="554" t="s">
        <v>15429</v>
      </c>
      <c r="I10220" s="232">
        <v>0</v>
      </c>
      <c r="J10220" s="749" t="s">
        <v>1508</v>
      </c>
      <c r="K10220" s="710" t="s">
        <v>1509</v>
      </c>
      <c r="L10220" s="208">
        <f t="shared" si="543"/>
        <v>0</v>
      </c>
      <c r="M10220" s="208"/>
      <c r="N10220" s="208"/>
      <c r="O10220" s="208"/>
      <c r="P10220" s="208"/>
      <c r="Q10220" s="208"/>
      <c r="R10220" s="208"/>
      <c r="S10220" s="208"/>
      <c r="T10220" s="208"/>
      <c r="U10220" s="208"/>
      <c r="V10220" s="208"/>
      <c r="W10220" s="208"/>
      <c r="X10220" s="208"/>
    </row>
    <row r="10221" spans="1:24">
      <c r="A10221" s="54"/>
      <c r="B10221" s="54"/>
      <c r="C10221" s="723"/>
      <c r="D10221" s="711"/>
      <c r="E10221" s="759"/>
      <c r="F10221" s="723"/>
      <c r="G10221" s="711"/>
      <c r="H10221" s="556"/>
      <c r="I10221" s="238"/>
      <c r="J10221" s="723"/>
      <c r="K10221" s="710" t="s">
        <v>1501</v>
      </c>
      <c r="L10221" s="208">
        <f t="shared" si="543"/>
        <v>0</v>
      </c>
      <c r="M10221" s="208"/>
      <c r="N10221" s="208"/>
      <c r="O10221" s="208"/>
      <c r="P10221" s="208"/>
      <c r="Q10221" s="208"/>
      <c r="R10221" s="208"/>
      <c r="S10221" s="208"/>
      <c r="T10221" s="208"/>
      <c r="U10221" s="208"/>
      <c r="V10221" s="208"/>
      <c r="W10221" s="208"/>
      <c r="X10221" s="208"/>
    </row>
    <row r="10222" spans="1:24">
      <c r="A10222" s="54"/>
      <c r="B10222" s="54"/>
      <c r="C10222" s="731"/>
      <c r="D10222" s="715"/>
      <c r="E10222" s="759"/>
      <c r="F10222" s="731"/>
      <c r="G10222" s="715"/>
      <c r="H10222" s="558"/>
      <c r="I10222" s="244"/>
      <c r="J10222" s="731"/>
      <c r="K10222" s="719" t="s">
        <v>1502</v>
      </c>
      <c r="L10222" s="208">
        <f t="shared" si="543"/>
        <v>2</v>
      </c>
      <c r="M10222" s="208"/>
      <c r="N10222" s="208"/>
      <c r="O10222" s="208">
        <v>1</v>
      </c>
      <c r="P10222" s="208"/>
      <c r="Q10222" s="208"/>
      <c r="R10222" s="208"/>
      <c r="S10222" s="208"/>
      <c r="T10222" s="208"/>
      <c r="U10222" s="208"/>
      <c r="V10222" s="208"/>
      <c r="W10222" s="208">
        <v>1</v>
      </c>
      <c r="X10222" s="208"/>
    </row>
    <row r="10223" spans="1:24">
      <c r="A10223" s="54"/>
      <c r="B10223" s="54"/>
      <c r="C10223" s="749" t="s">
        <v>33</v>
      </c>
      <c r="D10223" s="706" t="s">
        <v>3250</v>
      </c>
      <c r="E10223" s="758" t="s">
        <v>15431</v>
      </c>
      <c r="F10223" s="749" t="s">
        <v>15432</v>
      </c>
      <c r="G10223" s="706" t="s">
        <v>15433</v>
      </c>
      <c r="H10223" s="706" t="s">
        <v>15434</v>
      </c>
      <c r="I10223" s="232">
        <v>0</v>
      </c>
      <c r="J10223" s="749" t="s">
        <v>1508</v>
      </c>
      <c r="K10223" s="710" t="s">
        <v>1509</v>
      </c>
      <c r="L10223" s="208">
        <f t="shared" si="543"/>
        <v>0</v>
      </c>
      <c r="M10223" s="208"/>
      <c r="N10223" s="208"/>
      <c r="O10223" s="208"/>
      <c r="P10223" s="208"/>
      <c r="Q10223" s="208"/>
      <c r="R10223" s="208"/>
      <c r="S10223" s="208"/>
      <c r="T10223" s="208"/>
      <c r="U10223" s="208"/>
      <c r="V10223" s="208"/>
      <c r="W10223" s="208"/>
      <c r="X10223" s="208"/>
    </row>
    <row r="10224" spans="1:24">
      <c r="A10224" s="54"/>
      <c r="B10224" s="54"/>
      <c r="C10224" s="723"/>
      <c r="D10224" s="711"/>
      <c r="E10224" s="759"/>
      <c r="F10224" s="723"/>
      <c r="G10224" s="711"/>
      <c r="H10224" s="711"/>
      <c r="I10224" s="238"/>
      <c r="J10224" s="723"/>
      <c r="K10224" s="710" t="s">
        <v>1501</v>
      </c>
      <c r="L10224" s="208">
        <f t="shared" si="543"/>
        <v>0</v>
      </c>
      <c r="M10224" s="208"/>
      <c r="N10224" s="208"/>
      <c r="O10224" s="208"/>
      <c r="P10224" s="208"/>
      <c r="Q10224" s="208"/>
      <c r="R10224" s="208"/>
      <c r="S10224" s="208"/>
      <c r="T10224" s="208"/>
      <c r="U10224" s="208"/>
      <c r="V10224" s="208"/>
      <c r="W10224" s="208"/>
      <c r="X10224" s="208"/>
    </row>
    <row r="10225" spans="1:24">
      <c r="A10225" s="54"/>
      <c r="B10225" s="54"/>
      <c r="C10225" s="731"/>
      <c r="D10225" s="715"/>
      <c r="E10225" s="759"/>
      <c r="F10225" s="731"/>
      <c r="G10225" s="715"/>
      <c r="H10225" s="715"/>
      <c r="I10225" s="244"/>
      <c r="J10225" s="731"/>
      <c r="K10225" s="719" t="s">
        <v>1502</v>
      </c>
      <c r="L10225" s="208">
        <f t="shared" si="543"/>
        <v>2</v>
      </c>
      <c r="M10225" s="208"/>
      <c r="N10225" s="208"/>
      <c r="O10225" s="208">
        <v>1</v>
      </c>
      <c r="P10225" s="208"/>
      <c r="Q10225" s="208"/>
      <c r="R10225" s="208"/>
      <c r="S10225" s="208"/>
      <c r="T10225" s="208"/>
      <c r="U10225" s="208"/>
      <c r="V10225" s="208"/>
      <c r="W10225" s="208">
        <v>1</v>
      </c>
      <c r="X10225" s="208"/>
    </row>
    <row r="10226" spans="1:24">
      <c r="A10226" s="54"/>
      <c r="B10226" s="54"/>
      <c r="C10226" s="749" t="s">
        <v>33</v>
      </c>
      <c r="D10226" s="706" t="s">
        <v>15435</v>
      </c>
      <c r="E10226" s="758" t="s">
        <v>15436</v>
      </c>
      <c r="F10226" s="749" t="s">
        <v>15437</v>
      </c>
      <c r="G10226" s="706" t="s">
        <v>15438</v>
      </c>
      <c r="H10226" s="706" t="s">
        <v>15439</v>
      </c>
      <c r="I10226" s="232">
        <v>0</v>
      </c>
      <c r="J10226" s="749" t="s">
        <v>1508</v>
      </c>
      <c r="K10226" s="710" t="s">
        <v>1509</v>
      </c>
      <c r="L10226" s="208">
        <f t="shared" si="543"/>
        <v>0</v>
      </c>
      <c r="M10226" s="208"/>
      <c r="N10226" s="208"/>
      <c r="O10226" s="208"/>
      <c r="P10226" s="208"/>
      <c r="Q10226" s="208"/>
      <c r="R10226" s="208"/>
      <c r="S10226" s="208"/>
      <c r="T10226" s="208"/>
      <c r="U10226" s="208"/>
      <c r="V10226" s="208"/>
      <c r="W10226" s="208"/>
      <c r="X10226" s="208"/>
    </row>
    <row r="10227" spans="1:24">
      <c r="A10227" s="54"/>
      <c r="B10227" s="54"/>
      <c r="C10227" s="723"/>
      <c r="D10227" s="711"/>
      <c r="E10227" s="759"/>
      <c r="F10227" s="723"/>
      <c r="G10227" s="711"/>
      <c r="H10227" s="711"/>
      <c r="I10227" s="238"/>
      <c r="J10227" s="723"/>
      <c r="K10227" s="710" t="s">
        <v>1501</v>
      </c>
      <c r="L10227" s="208">
        <f t="shared" si="543"/>
        <v>0</v>
      </c>
      <c r="M10227" s="208"/>
      <c r="N10227" s="208"/>
      <c r="O10227" s="208"/>
      <c r="P10227" s="208"/>
      <c r="Q10227" s="208"/>
      <c r="R10227" s="208"/>
      <c r="S10227" s="208"/>
      <c r="T10227" s="208"/>
      <c r="U10227" s="208"/>
      <c r="V10227" s="208"/>
      <c r="W10227" s="208"/>
      <c r="X10227" s="208"/>
    </row>
    <row r="10228" spans="1:24">
      <c r="A10228" s="54"/>
      <c r="B10228" s="54"/>
      <c r="C10228" s="731"/>
      <c r="D10228" s="715"/>
      <c r="E10228" s="759"/>
      <c r="F10228" s="731"/>
      <c r="G10228" s="715"/>
      <c r="H10228" s="715"/>
      <c r="I10228" s="244"/>
      <c r="J10228" s="731"/>
      <c r="K10228" s="719" t="s">
        <v>1502</v>
      </c>
      <c r="L10228" s="208">
        <f t="shared" si="543"/>
        <v>2</v>
      </c>
      <c r="M10228" s="208"/>
      <c r="N10228" s="208"/>
      <c r="O10228" s="208">
        <v>1</v>
      </c>
      <c r="P10228" s="208"/>
      <c r="Q10228" s="208"/>
      <c r="R10228" s="208"/>
      <c r="S10228" s="208"/>
      <c r="T10228" s="208"/>
      <c r="U10228" s="208"/>
      <c r="V10228" s="208"/>
      <c r="W10228" s="208">
        <v>1</v>
      </c>
      <c r="X10228" s="208"/>
    </row>
    <row r="10229" spans="1:24">
      <c r="A10229" s="54"/>
      <c r="B10229" s="54"/>
      <c r="C10229" s="749" t="s">
        <v>33</v>
      </c>
      <c r="D10229" s="706" t="s">
        <v>15440</v>
      </c>
      <c r="E10229" s="758" t="s">
        <v>15441</v>
      </c>
      <c r="F10229" s="749" t="s">
        <v>15442</v>
      </c>
      <c r="G10229" s="706" t="s">
        <v>15443</v>
      </c>
      <c r="H10229" s="706" t="s">
        <v>15444</v>
      </c>
      <c r="I10229" s="232">
        <v>0</v>
      </c>
      <c r="J10229" s="749" t="s">
        <v>1508</v>
      </c>
      <c r="K10229" s="710" t="s">
        <v>1509</v>
      </c>
      <c r="L10229" s="208">
        <f t="shared" si="543"/>
        <v>0</v>
      </c>
      <c r="M10229" s="208"/>
      <c r="N10229" s="208"/>
      <c r="O10229" s="208"/>
      <c r="P10229" s="208"/>
      <c r="Q10229" s="208"/>
      <c r="R10229" s="208"/>
      <c r="S10229" s="208"/>
      <c r="T10229" s="208"/>
      <c r="U10229" s="208"/>
      <c r="V10229" s="208"/>
      <c r="W10229" s="208"/>
      <c r="X10229" s="208"/>
    </row>
    <row r="10230" spans="1:24">
      <c r="A10230" s="54"/>
      <c r="B10230" s="54"/>
      <c r="C10230" s="723"/>
      <c r="D10230" s="711"/>
      <c r="E10230" s="759"/>
      <c r="F10230" s="723"/>
      <c r="G10230" s="711"/>
      <c r="H10230" s="711"/>
      <c r="I10230" s="238"/>
      <c r="J10230" s="723"/>
      <c r="K10230" s="710" t="s">
        <v>1501</v>
      </c>
      <c r="L10230" s="208">
        <f t="shared" si="543"/>
        <v>0</v>
      </c>
      <c r="M10230" s="208"/>
      <c r="N10230" s="208"/>
      <c r="O10230" s="208"/>
      <c r="P10230" s="208"/>
      <c r="Q10230" s="208"/>
      <c r="R10230" s="208"/>
      <c r="S10230" s="208"/>
      <c r="T10230" s="208"/>
      <c r="U10230" s="208"/>
      <c r="V10230" s="208"/>
      <c r="W10230" s="208"/>
      <c r="X10230" s="208"/>
    </row>
    <row r="10231" spans="1:24">
      <c r="A10231" s="54"/>
      <c r="B10231" s="54"/>
      <c r="C10231" s="731"/>
      <c r="D10231" s="715"/>
      <c r="E10231" s="759"/>
      <c r="F10231" s="731"/>
      <c r="G10231" s="715"/>
      <c r="H10231" s="715"/>
      <c r="I10231" s="244"/>
      <c r="J10231" s="731"/>
      <c r="K10231" s="719" t="s">
        <v>1502</v>
      </c>
      <c r="L10231" s="208">
        <f t="shared" si="543"/>
        <v>2</v>
      </c>
      <c r="M10231" s="208"/>
      <c r="N10231" s="208"/>
      <c r="O10231" s="208">
        <v>1</v>
      </c>
      <c r="P10231" s="208"/>
      <c r="Q10231" s="208"/>
      <c r="R10231" s="208"/>
      <c r="S10231" s="208"/>
      <c r="T10231" s="208">
        <v>1</v>
      </c>
      <c r="U10231" s="208"/>
      <c r="V10231" s="208"/>
      <c r="W10231" s="208"/>
      <c r="X10231" s="208"/>
    </row>
    <row r="10232" spans="1:24">
      <c r="A10232" s="54"/>
      <c r="B10232" s="54"/>
      <c r="C10232" s="749" t="s">
        <v>33</v>
      </c>
      <c r="D10232" s="706" t="s">
        <v>15445</v>
      </c>
      <c r="E10232" s="758" t="s">
        <v>15446</v>
      </c>
      <c r="F10232" s="749" t="s">
        <v>15447</v>
      </c>
      <c r="G10232" s="706" t="s">
        <v>15448</v>
      </c>
      <c r="H10232" s="554" t="s">
        <v>15375</v>
      </c>
      <c r="I10232" s="232">
        <v>0</v>
      </c>
      <c r="J10232" s="749" t="s">
        <v>1508</v>
      </c>
      <c r="K10232" s="710" t="s">
        <v>1509</v>
      </c>
      <c r="L10232" s="208">
        <f t="shared" si="543"/>
        <v>0</v>
      </c>
      <c r="M10232" s="208"/>
      <c r="N10232" s="208"/>
      <c r="O10232" s="208"/>
      <c r="P10232" s="208"/>
      <c r="Q10232" s="208"/>
      <c r="R10232" s="208"/>
      <c r="S10232" s="208"/>
      <c r="T10232" s="208"/>
      <c r="U10232" s="208"/>
      <c r="V10232" s="208"/>
      <c r="W10232" s="208"/>
      <c r="X10232" s="208"/>
    </row>
    <row r="10233" spans="1:24">
      <c r="A10233" s="54"/>
      <c r="B10233" s="54"/>
      <c r="C10233" s="723"/>
      <c r="D10233" s="711"/>
      <c r="E10233" s="759"/>
      <c r="F10233" s="723"/>
      <c r="G10233" s="711"/>
      <c r="H10233" s="556"/>
      <c r="I10233" s="238"/>
      <c r="J10233" s="723"/>
      <c r="K10233" s="710" t="s">
        <v>1501</v>
      </c>
      <c r="L10233" s="208">
        <f t="shared" si="543"/>
        <v>0</v>
      </c>
      <c r="M10233" s="208"/>
      <c r="N10233" s="208"/>
      <c r="O10233" s="208"/>
      <c r="P10233" s="208"/>
      <c r="Q10233" s="208"/>
      <c r="R10233" s="208"/>
      <c r="S10233" s="208"/>
      <c r="T10233" s="208"/>
      <c r="U10233" s="208"/>
      <c r="V10233" s="208"/>
      <c r="W10233" s="208"/>
      <c r="X10233" s="208"/>
    </row>
    <row r="10234" spans="1:24">
      <c r="A10234" s="54"/>
      <c r="B10234" s="54"/>
      <c r="C10234" s="731"/>
      <c r="D10234" s="715"/>
      <c r="E10234" s="759"/>
      <c r="F10234" s="731"/>
      <c r="G10234" s="715"/>
      <c r="H10234" s="558"/>
      <c r="I10234" s="244"/>
      <c r="J10234" s="731"/>
      <c r="K10234" s="719" t="s">
        <v>1502</v>
      </c>
      <c r="L10234" s="208">
        <f t="shared" si="543"/>
        <v>2</v>
      </c>
      <c r="M10234" s="208"/>
      <c r="N10234" s="208"/>
      <c r="O10234" s="208">
        <v>1</v>
      </c>
      <c r="P10234" s="208"/>
      <c r="Q10234" s="208"/>
      <c r="R10234" s="208"/>
      <c r="S10234" s="208"/>
      <c r="T10234" s="208">
        <v>1</v>
      </c>
      <c r="U10234" s="208"/>
      <c r="V10234" s="208"/>
      <c r="W10234" s="208"/>
      <c r="X10234" s="208"/>
    </row>
    <row r="10235" spans="1:24">
      <c r="A10235" s="54"/>
      <c r="B10235" s="54"/>
      <c r="C10235" s="749" t="s">
        <v>33</v>
      </c>
      <c r="D10235" s="706" t="s">
        <v>15449</v>
      </c>
      <c r="E10235" s="758" t="s">
        <v>15450</v>
      </c>
      <c r="F10235" s="749" t="s">
        <v>15451</v>
      </c>
      <c r="G10235" s="706" t="s">
        <v>15452</v>
      </c>
      <c r="H10235" s="706" t="s">
        <v>15453</v>
      </c>
      <c r="I10235" s="232">
        <v>0</v>
      </c>
      <c r="J10235" s="749" t="s">
        <v>1508</v>
      </c>
      <c r="K10235" s="710" t="s">
        <v>1509</v>
      </c>
      <c r="L10235" s="208">
        <f t="shared" si="543"/>
        <v>0</v>
      </c>
      <c r="M10235" s="208"/>
      <c r="N10235" s="208"/>
      <c r="O10235" s="208"/>
      <c r="P10235" s="208"/>
      <c r="Q10235" s="208"/>
      <c r="R10235" s="208"/>
      <c r="S10235" s="208"/>
      <c r="T10235" s="208"/>
      <c r="U10235" s="208"/>
      <c r="V10235" s="208"/>
      <c r="W10235" s="208"/>
      <c r="X10235" s="208"/>
    </row>
    <row r="10236" spans="1:24">
      <c r="A10236" s="54"/>
      <c r="B10236" s="54"/>
      <c r="C10236" s="723"/>
      <c r="D10236" s="711"/>
      <c r="E10236" s="759"/>
      <c r="F10236" s="723"/>
      <c r="G10236" s="711"/>
      <c r="H10236" s="711"/>
      <c r="I10236" s="238"/>
      <c r="J10236" s="723"/>
      <c r="K10236" s="710" t="s">
        <v>1501</v>
      </c>
      <c r="L10236" s="208">
        <f t="shared" si="543"/>
        <v>0</v>
      </c>
      <c r="M10236" s="208"/>
      <c r="N10236" s="208"/>
      <c r="O10236" s="208"/>
      <c r="P10236" s="208"/>
      <c r="Q10236" s="208"/>
      <c r="R10236" s="208"/>
      <c r="S10236" s="208"/>
      <c r="T10236" s="208"/>
      <c r="U10236" s="208"/>
      <c r="V10236" s="208"/>
      <c r="W10236" s="208"/>
      <c r="X10236" s="208"/>
    </row>
    <row r="10237" spans="1:24">
      <c r="A10237" s="54"/>
      <c r="B10237" s="54"/>
      <c r="C10237" s="731"/>
      <c r="D10237" s="715"/>
      <c r="E10237" s="759"/>
      <c r="F10237" s="731"/>
      <c r="G10237" s="715"/>
      <c r="H10237" s="715"/>
      <c r="I10237" s="244"/>
      <c r="J10237" s="731"/>
      <c r="K10237" s="719" t="s">
        <v>1502</v>
      </c>
      <c r="L10237" s="208">
        <f t="shared" si="543"/>
        <v>2</v>
      </c>
      <c r="M10237" s="208"/>
      <c r="N10237" s="208"/>
      <c r="O10237" s="208"/>
      <c r="P10237" s="208"/>
      <c r="Q10237" s="208"/>
      <c r="R10237" s="208"/>
      <c r="S10237" s="208"/>
      <c r="T10237" s="208">
        <v>1</v>
      </c>
      <c r="U10237" s="208"/>
      <c r="V10237" s="208"/>
      <c r="W10237" s="208">
        <v>1</v>
      </c>
      <c r="X10237" s="208"/>
    </row>
    <row r="10238" spans="1:24">
      <c r="A10238" s="54"/>
      <c r="B10238" s="54"/>
      <c r="C10238" s="749" t="s">
        <v>33</v>
      </c>
      <c r="D10238" s="706" t="s">
        <v>15454</v>
      </c>
      <c r="E10238" s="758" t="s">
        <v>15455</v>
      </c>
      <c r="F10238" s="749" t="s">
        <v>15456</v>
      </c>
      <c r="G10238" s="706" t="s">
        <v>15457</v>
      </c>
      <c r="H10238" s="706" t="s">
        <v>15458</v>
      </c>
      <c r="I10238" s="232">
        <v>0</v>
      </c>
      <c r="J10238" s="749" t="s">
        <v>1508</v>
      </c>
      <c r="K10238" s="710" t="s">
        <v>1509</v>
      </c>
      <c r="L10238" s="208">
        <f t="shared" si="543"/>
        <v>0</v>
      </c>
      <c r="M10238" s="208"/>
      <c r="N10238" s="208"/>
      <c r="O10238" s="208"/>
      <c r="P10238" s="208"/>
      <c r="Q10238" s="208"/>
      <c r="R10238" s="208"/>
      <c r="S10238" s="208"/>
      <c r="T10238" s="208"/>
      <c r="U10238" s="208"/>
      <c r="V10238" s="208"/>
      <c r="W10238" s="208"/>
      <c r="X10238" s="208"/>
    </row>
    <row r="10239" spans="1:24">
      <c r="A10239" s="54"/>
      <c r="B10239" s="54"/>
      <c r="C10239" s="723"/>
      <c r="D10239" s="711"/>
      <c r="E10239" s="759"/>
      <c r="F10239" s="723"/>
      <c r="G10239" s="711"/>
      <c r="H10239" s="711"/>
      <c r="I10239" s="238"/>
      <c r="J10239" s="723"/>
      <c r="K10239" s="710" t="s">
        <v>1501</v>
      </c>
      <c r="L10239" s="208">
        <f t="shared" si="543"/>
        <v>0</v>
      </c>
      <c r="M10239" s="208"/>
      <c r="N10239" s="208"/>
      <c r="O10239" s="208"/>
      <c r="P10239" s="208"/>
      <c r="Q10239" s="208"/>
      <c r="R10239" s="208"/>
      <c r="S10239" s="208"/>
      <c r="T10239" s="208"/>
      <c r="U10239" s="208"/>
      <c r="V10239" s="208"/>
      <c r="W10239" s="208"/>
      <c r="X10239" s="208"/>
    </row>
    <row r="10240" spans="1:24">
      <c r="A10240" s="54"/>
      <c r="B10240" s="54"/>
      <c r="C10240" s="731"/>
      <c r="D10240" s="715"/>
      <c r="E10240" s="759"/>
      <c r="F10240" s="731"/>
      <c r="G10240" s="715"/>
      <c r="H10240" s="715"/>
      <c r="I10240" s="244"/>
      <c r="J10240" s="731"/>
      <c r="K10240" s="719" t="s">
        <v>1502</v>
      </c>
      <c r="L10240" s="208">
        <f t="shared" si="543"/>
        <v>2</v>
      </c>
      <c r="M10240" s="208"/>
      <c r="N10240" s="208"/>
      <c r="O10240" s="208">
        <v>1</v>
      </c>
      <c r="P10240" s="208"/>
      <c r="Q10240" s="208"/>
      <c r="R10240" s="208"/>
      <c r="S10240" s="208"/>
      <c r="T10240" s="208"/>
      <c r="U10240" s="208"/>
      <c r="V10240" s="208"/>
      <c r="W10240" s="208">
        <v>1</v>
      </c>
      <c r="X10240" s="208"/>
    </row>
    <row r="10241" spans="1:24">
      <c r="A10241" s="54"/>
      <c r="B10241" s="54"/>
      <c r="C10241" s="749" t="s">
        <v>33</v>
      </c>
      <c r="D10241" s="706" t="s">
        <v>15459</v>
      </c>
      <c r="E10241" s="758" t="s">
        <v>15460</v>
      </c>
      <c r="F10241" s="749" t="s">
        <v>15461</v>
      </c>
      <c r="G10241" s="706" t="s">
        <v>15462</v>
      </c>
      <c r="H10241" s="706" t="s">
        <v>15434</v>
      </c>
      <c r="I10241" s="232">
        <v>0</v>
      </c>
      <c r="J10241" s="749" t="s">
        <v>1508</v>
      </c>
      <c r="K10241" s="710" t="s">
        <v>1509</v>
      </c>
      <c r="L10241" s="208">
        <f t="shared" si="543"/>
        <v>0</v>
      </c>
      <c r="M10241" s="208"/>
      <c r="N10241" s="208"/>
      <c r="O10241" s="208"/>
      <c r="P10241" s="208"/>
      <c r="Q10241" s="208"/>
      <c r="R10241" s="208"/>
      <c r="S10241" s="208"/>
      <c r="T10241" s="208"/>
      <c r="U10241" s="208"/>
      <c r="V10241" s="208"/>
      <c r="W10241" s="208"/>
      <c r="X10241" s="208"/>
    </row>
    <row r="10242" spans="1:24">
      <c r="A10242" s="54"/>
      <c r="B10242" s="54"/>
      <c r="C10242" s="723"/>
      <c r="D10242" s="711"/>
      <c r="E10242" s="759"/>
      <c r="F10242" s="723"/>
      <c r="G10242" s="711"/>
      <c r="H10242" s="711"/>
      <c r="I10242" s="238"/>
      <c r="J10242" s="723"/>
      <c r="K10242" s="710" t="s">
        <v>1501</v>
      </c>
      <c r="L10242" s="208">
        <f t="shared" si="543"/>
        <v>2</v>
      </c>
      <c r="M10242" s="208"/>
      <c r="N10242" s="208">
        <v>2</v>
      </c>
      <c r="O10242" s="208"/>
      <c r="P10242" s="208"/>
      <c r="Q10242" s="208"/>
      <c r="R10242" s="208"/>
      <c r="S10242" s="208"/>
      <c r="T10242" s="208"/>
      <c r="U10242" s="208"/>
      <c r="V10242" s="208"/>
      <c r="W10242" s="208"/>
      <c r="X10242" s="208"/>
    </row>
    <row r="10243" spans="1:24">
      <c r="A10243" s="54"/>
      <c r="B10243" s="54"/>
      <c r="C10243" s="731"/>
      <c r="D10243" s="715"/>
      <c r="E10243" s="759"/>
      <c r="F10243" s="731"/>
      <c r="G10243" s="715"/>
      <c r="H10243" s="715"/>
      <c r="I10243" s="244"/>
      <c r="J10243" s="731"/>
      <c r="K10243" s="719" t="s">
        <v>1502</v>
      </c>
      <c r="L10243" s="208">
        <f t="shared" si="543"/>
        <v>0</v>
      </c>
      <c r="M10243" s="208"/>
      <c r="N10243" s="208"/>
      <c r="O10243" s="208"/>
      <c r="P10243" s="208"/>
      <c r="Q10243" s="208"/>
      <c r="R10243" s="208"/>
      <c r="S10243" s="208"/>
      <c r="T10243" s="208"/>
      <c r="U10243" s="208"/>
      <c r="V10243" s="208"/>
      <c r="W10243" s="208"/>
      <c r="X10243" s="208"/>
    </row>
    <row r="10244" spans="1:24">
      <c r="A10244" s="54"/>
      <c r="B10244" s="54"/>
      <c r="C10244" s="749" t="s">
        <v>33</v>
      </c>
      <c r="D10244" s="706" t="s">
        <v>15463</v>
      </c>
      <c r="E10244" s="758" t="s">
        <v>15464</v>
      </c>
      <c r="F10244" s="749" t="s">
        <v>15465</v>
      </c>
      <c r="G10244" s="706" t="s">
        <v>15466</v>
      </c>
      <c r="H10244" s="706" t="s">
        <v>15467</v>
      </c>
      <c r="I10244" s="232">
        <v>0</v>
      </c>
      <c r="J10244" s="749" t="s">
        <v>1508</v>
      </c>
      <c r="K10244" s="710" t="s">
        <v>1509</v>
      </c>
      <c r="L10244" s="208">
        <f t="shared" si="543"/>
        <v>0</v>
      </c>
      <c r="M10244" s="208"/>
      <c r="N10244" s="208"/>
      <c r="O10244" s="208"/>
      <c r="P10244" s="208"/>
      <c r="Q10244" s="208"/>
      <c r="R10244" s="208"/>
      <c r="S10244" s="208"/>
      <c r="T10244" s="208"/>
      <c r="U10244" s="208"/>
      <c r="V10244" s="208"/>
      <c r="W10244" s="208"/>
      <c r="X10244" s="208"/>
    </row>
    <row r="10245" spans="1:24">
      <c r="A10245" s="54"/>
      <c r="B10245" s="54"/>
      <c r="C10245" s="723"/>
      <c r="D10245" s="711"/>
      <c r="E10245" s="759"/>
      <c r="F10245" s="723"/>
      <c r="G10245" s="711"/>
      <c r="H10245" s="711"/>
      <c r="I10245" s="238"/>
      <c r="J10245" s="723"/>
      <c r="K10245" s="710" t="s">
        <v>1501</v>
      </c>
      <c r="L10245" s="208">
        <f t="shared" si="543"/>
        <v>0</v>
      </c>
      <c r="M10245" s="208"/>
      <c r="N10245" s="208"/>
      <c r="O10245" s="208"/>
      <c r="P10245" s="208"/>
      <c r="Q10245" s="208"/>
      <c r="R10245" s="208"/>
      <c r="S10245" s="208"/>
      <c r="T10245" s="208"/>
      <c r="U10245" s="208"/>
      <c r="V10245" s="208"/>
      <c r="W10245" s="208"/>
      <c r="X10245" s="208"/>
    </row>
    <row r="10246" spans="1:24">
      <c r="A10246" s="54"/>
      <c r="B10246" s="80"/>
      <c r="C10246" s="731"/>
      <c r="D10246" s="715"/>
      <c r="E10246" s="759"/>
      <c r="F10246" s="731"/>
      <c r="G10246" s="715"/>
      <c r="H10246" s="715"/>
      <c r="I10246" s="244"/>
      <c r="J10246" s="731"/>
      <c r="K10246" s="719" t="s">
        <v>1502</v>
      </c>
      <c r="L10246" s="208">
        <f t="shared" si="543"/>
        <v>2</v>
      </c>
      <c r="M10246" s="208"/>
      <c r="N10246" s="208"/>
      <c r="O10246" s="208">
        <v>1</v>
      </c>
      <c r="P10246" s="208"/>
      <c r="Q10246" s="208"/>
      <c r="R10246" s="208"/>
      <c r="S10246" s="208"/>
      <c r="T10246" s="208">
        <v>1</v>
      </c>
      <c r="U10246" s="208"/>
      <c r="V10246" s="208"/>
      <c r="W10246" s="208"/>
      <c r="X10246" s="208"/>
    </row>
    <row r="10247" spans="1:24">
      <c r="A10247" s="54"/>
      <c r="B10247" s="46" t="s">
        <v>15468</v>
      </c>
      <c r="C10247" s="706"/>
      <c r="D10247" s="720">
        <f>COUNTA(D10250:D10294)</f>
        <v>15</v>
      </c>
      <c r="E10247" s="706"/>
      <c r="F10247" s="721"/>
      <c r="G10247" s="721"/>
      <c r="H10247" s="721"/>
      <c r="I10247" s="722">
        <f>SUM(I10250:I10294)</f>
        <v>138653</v>
      </c>
      <c r="J10247" s="723" t="s">
        <v>1508</v>
      </c>
      <c r="K10247" s="724" t="s">
        <v>1509</v>
      </c>
      <c r="L10247" s="725">
        <f t="shared" si="543"/>
        <v>21</v>
      </c>
      <c r="M10247" s="726">
        <f>M10250+M10253+M10256+M10259+M10262+M10265+M10268+M10271+M10274+M10277+M10280+M10283+M10286+M10289+M10292</f>
        <v>1</v>
      </c>
      <c r="N10247" s="726">
        <f t="shared" ref="N10247:X10247" si="544">N10250+N10253+N10256+N10259+N10262+N10265+N10268+N10271+N10274+N10277+N10280+N10283+N10286+N10289+N10292</f>
        <v>9</v>
      </c>
      <c r="O10247" s="726">
        <f t="shared" si="544"/>
        <v>4</v>
      </c>
      <c r="P10247" s="726">
        <f t="shared" si="544"/>
        <v>0</v>
      </c>
      <c r="Q10247" s="726">
        <f t="shared" si="544"/>
        <v>0</v>
      </c>
      <c r="R10247" s="726">
        <f t="shared" si="544"/>
        <v>0</v>
      </c>
      <c r="S10247" s="726">
        <f t="shared" si="544"/>
        <v>0</v>
      </c>
      <c r="T10247" s="726">
        <f t="shared" si="544"/>
        <v>5</v>
      </c>
      <c r="U10247" s="726">
        <f t="shared" si="544"/>
        <v>0</v>
      </c>
      <c r="V10247" s="726">
        <f t="shared" si="544"/>
        <v>0</v>
      </c>
      <c r="W10247" s="726">
        <f t="shared" si="544"/>
        <v>0</v>
      </c>
      <c r="X10247" s="726">
        <f t="shared" si="544"/>
        <v>2</v>
      </c>
    </row>
    <row r="10248" spans="1:24">
      <c r="A10248" s="54"/>
      <c r="B10248" s="54"/>
      <c r="C10248" s="711"/>
      <c r="D10248" s="727"/>
      <c r="E10248" s="711"/>
      <c r="F10248" s="721"/>
      <c r="G10248" s="721"/>
      <c r="H10248" s="721"/>
      <c r="I10248" s="728"/>
      <c r="J10248" s="723"/>
      <c r="K10248" s="710" t="s">
        <v>1501</v>
      </c>
      <c r="L10248" s="725">
        <f t="shared" si="543"/>
        <v>3</v>
      </c>
      <c r="M10248" s="726">
        <f t="shared" ref="M10248:X10249" si="545">M10251+M10254+M10257+M10260+M10263+M10266+M10269+M10272+M10275+M10278+M10281+M10284+M10287+M10290+M10293</f>
        <v>0</v>
      </c>
      <c r="N10248" s="726">
        <f t="shared" si="545"/>
        <v>0</v>
      </c>
      <c r="O10248" s="726">
        <f t="shared" si="545"/>
        <v>0</v>
      </c>
      <c r="P10248" s="726">
        <f t="shared" si="545"/>
        <v>0</v>
      </c>
      <c r="Q10248" s="726">
        <f t="shared" si="545"/>
        <v>0</v>
      </c>
      <c r="R10248" s="726">
        <f t="shared" si="545"/>
        <v>3</v>
      </c>
      <c r="S10248" s="726">
        <f t="shared" si="545"/>
        <v>0</v>
      </c>
      <c r="T10248" s="726">
        <f t="shared" si="545"/>
        <v>0</v>
      </c>
      <c r="U10248" s="726">
        <f t="shared" si="545"/>
        <v>0</v>
      </c>
      <c r="V10248" s="726">
        <f t="shared" si="545"/>
        <v>0</v>
      </c>
      <c r="W10248" s="726">
        <f t="shared" si="545"/>
        <v>0</v>
      </c>
      <c r="X10248" s="726">
        <f t="shared" si="545"/>
        <v>0</v>
      </c>
    </row>
    <row r="10249" spans="1:24">
      <c r="A10249" s="54"/>
      <c r="B10249" s="80"/>
      <c r="C10249" s="715"/>
      <c r="D10249" s="729"/>
      <c r="E10249" s="715"/>
      <c r="F10249" s="721"/>
      <c r="G10249" s="721"/>
      <c r="H10249" s="721"/>
      <c r="I10249" s="730"/>
      <c r="J10249" s="731"/>
      <c r="K10249" s="719" t="s">
        <v>1502</v>
      </c>
      <c r="L10249" s="725">
        <f t="shared" si="543"/>
        <v>28</v>
      </c>
      <c r="M10249" s="762">
        <f>M10252+M10255+M10258+M10261+M10264+M10267+M10270+M10273+M10276+M10279+M10282+M10285+M10288+M10291+M10294</f>
        <v>1</v>
      </c>
      <c r="N10249" s="762">
        <f t="shared" si="545"/>
        <v>2</v>
      </c>
      <c r="O10249" s="762">
        <f t="shared" si="545"/>
        <v>6</v>
      </c>
      <c r="P10249" s="762">
        <f t="shared" si="545"/>
        <v>0</v>
      </c>
      <c r="Q10249" s="762">
        <f t="shared" si="545"/>
        <v>0</v>
      </c>
      <c r="R10249" s="762">
        <f t="shared" si="545"/>
        <v>1</v>
      </c>
      <c r="S10249" s="762">
        <f t="shared" si="545"/>
        <v>0</v>
      </c>
      <c r="T10249" s="762">
        <f t="shared" si="545"/>
        <v>13</v>
      </c>
      <c r="U10249" s="762">
        <f t="shared" si="545"/>
        <v>5</v>
      </c>
      <c r="V10249" s="762">
        <f t="shared" si="545"/>
        <v>0</v>
      </c>
      <c r="W10249" s="762">
        <f t="shared" si="545"/>
        <v>0</v>
      </c>
      <c r="X10249" s="762">
        <f t="shared" si="545"/>
        <v>0</v>
      </c>
    </row>
    <row r="10250" spans="1:24">
      <c r="A10250" s="54"/>
      <c r="B10250" s="46" t="s">
        <v>15469</v>
      </c>
      <c r="C10250" s="711" t="s">
        <v>31</v>
      </c>
      <c r="D10250" s="706" t="s">
        <v>15470</v>
      </c>
      <c r="E10250" s="763" t="s">
        <v>15471</v>
      </c>
      <c r="F10250" s="711" t="s">
        <v>15472</v>
      </c>
      <c r="G10250" s="763" t="s">
        <v>15473</v>
      </c>
      <c r="H10250" s="711" t="s">
        <v>15474</v>
      </c>
      <c r="I10250" s="238">
        <v>16863</v>
      </c>
      <c r="J10250" s="723" t="s">
        <v>1508</v>
      </c>
      <c r="K10250" s="724" t="s">
        <v>1509</v>
      </c>
      <c r="L10250" s="764">
        <f t="shared" si="543"/>
        <v>12</v>
      </c>
      <c r="M10250" s="208"/>
      <c r="N10250" s="208">
        <v>5</v>
      </c>
      <c r="O10250" s="208">
        <v>1</v>
      </c>
      <c r="P10250" s="208"/>
      <c r="Q10250" s="208"/>
      <c r="R10250" s="208"/>
      <c r="S10250" s="208"/>
      <c r="T10250" s="208">
        <v>4</v>
      </c>
      <c r="U10250" s="208"/>
      <c r="V10250" s="208"/>
      <c r="W10250" s="208"/>
      <c r="X10250" s="208">
        <v>2</v>
      </c>
    </row>
    <row r="10251" spans="1:24">
      <c r="A10251" s="54"/>
      <c r="B10251" s="54"/>
      <c r="C10251" s="711"/>
      <c r="D10251" s="711"/>
      <c r="E10251" s="763"/>
      <c r="F10251" s="711"/>
      <c r="G10251" s="763"/>
      <c r="H10251" s="711"/>
      <c r="I10251" s="238"/>
      <c r="J10251" s="723"/>
      <c r="K10251" s="710" t="s">
        <v>1501</v>
      </c>
      <c r="L10251" s="765">
        <f t="shared" si="543"/>
        <v>2</v>
      </c>
      <c r="M10251" s="208"/>
      <c r="N10251" s="208"/>
      <c r="O10251" s="208"/>
      <c r="P10251" s="208"/>
      <c r="Q10251" s="208"/>
      <c r="R10251" s="208">
        <v>2</v>
      </c>
      <c r="S10251" s="208"/>
      <c r="T10251" s="208"/>
      <c r="U10251" s="208"/>
      <c r="V10251" s="208"/>
      <c r="W10251" s="208"/>
      <c r="X10251" s="208"/>
    </row>
    <row r="10252" spans="1:24">
      <c r="A10252" s="54"/>
      <c r="B10252" s="54"/>
      <c r="C10252" s="715"/>
      <c r="D10252" s="715"/>
      <c r="E10252" s="766"/>
      <c r="F10252" s="715"/>
      <c r="G10252" s="766"/>
      <c r="H10252" s="715"/>
      <c r="I10252" s="244"/>
      <c r="J10252" s="731"/>
      <c r="K10252" s="719" t="s">
        <v>1502</v>
      </c>
      <c r="L10252" s="765">
        <f t="shared" si="543"/>
        <v>0</v>
      </c>
      <c r="M10252" s="208"/>
      <c r="N10252" s="208"/>
      <c r="O10252" s="208"/>
      <c r="P10252" s="208"/>
      <c r="Q10252" s="208"/>
      <c r="R10252" s="208"/>
      <c r="S10252" s="208"/>
      <c r="T10252" s="208"/>
      <c r="U10252" s="208"/>
      <c r="V10252" s="208"/>
      <c r="W10252" s="208"/>
      <c r="X10252" s="208"/>
    </row>
    <row r="10253" spans="1:24">
      <c r="A10253" s="54"/>
      <c r="B10253" s="54"/>
      <c r="C10253" s="706" t="s">
        <v>31</v>
      </c>
      <c r="D10253" s="706" t="s">
        <v>15475</v>
      </c>
      <c r="E10253" s="753" t="s">
        <v>15476</v>
      </c>
      <c r="F10253" s="706" t="s">
        <v>15477</v>
      </c>
      <c r="G10253" s="753" t="s">
        <v>15478</v>
      </c>
      <c r="H10253" s="706" t="s">
        <v>15479</v>
      </c>
      <c r="I10253" s="232">
        <v>7227</v>
      </c>
      <c r="J10253" s="749" t="s">
        <v>1508</v>
      </c>
      <c r="K10253" s="710" t="s">
        <v>1509</v>
      </c>
      <c r="L10253" s="765">
        <f t="shared" si="543"/>
        <v>6</v>
      </c>
      <c r="M10253" s="208"/>
      <c r="N10253" s="208">
        <v>4</v>
      </c>
      <c r="O10253" s="208">
        <v>1</v>
      </c>
      <c r="P10253" s="208"/>
      <c r="Q10253" s="208"/>
      <c r="R10253" s="208"/>
      <c r="S10253" s="208"/>
      <c r="T10253" s="208">
        <v>1</v>
      </c>
      <c r="U10253" s="208"/>
      <c r="V10253" s="208"/>
      <c r="W10253" s="208"/>
      <c r="X10253" s="208"/>
    </row>
    <row r="10254" spans="1:24">
      <c r="A10254" s="54"/>
      <c r="B10254" s="54"/>
      <c r="C10254" s="711"/>
      <c r="D10254" s="711"/>
      <c r="E10254" s="763"/>
      <c r="F10254" s="711"/>
      <c r="G10254" s="763"/>
      <c r="H10254" s="711"/>
      <c r="I10254" s="238"/>
      <c r="J10254" s="723"/>
      <c r="K10254" s="710" t="s">
        <v>1501</v>
      </c>
      <c r="L10254" s="765">
        <f t="shared" si="543"/>
        <v>1</v>
      </c>
      <c r="M10254" s="208"/>
      <c r="N10254" s="208"/>
      <c r="O10254" s="208"/>
      <c r="P10254" s="208"/>
      <c r="Q10254" s="208"/>
      <c r="R10254" s="208">
        <v>1</v>
      </c>
      <c r="S10254" s="208"/>
      <c r="T10254" s="208"/>
      <c r="U10254" s="208"/>
      <c r="V10254" s="208"/>
      <c r="W10254" s="208"/>
      <c r="X10254" s="208"/>
    </row>
    <row r="10255" spans="1:24">
      <c r="A10255" s="54"/>
      <c r="B10255" s="54"/>
      <c r="C10255" s="715"/>
      <c r="D10255" s="715"/>
      <c r="E10255" s="766"/>
      <c r="F10255" s="715"/>
      <c r="G10255" s="766"/>
      <c r="H10255" s="715"/>
      <c r="I10255" s="244"/>
      <c r="J10255" s="731"/>
      <c r="K10255" s="719" t="s">
        <v>1502</v>
      </c>
      <c r="L10255" s="765">
        <f t="shared" si="543"/>
        <v>0</v>
      </c>
      <c r="M10255" s="208"/>
      <c r="N10255" s="208"/>
      <c r="O10255" s="208"/>
      <c r="P10255" s="208"/>
      <c r="Q10255" s="208"/>
      <c r="R10255" s="208"/>
      <c r="S10255" s="208"/>
      <c r="T10255" s="208"/>
      <c r="U10255" s="208"/>
      <c r="V10255" s="208"/>
      <c r="W10255" s="208"/>
      <c r="X10255" s="208"/>
    </row>
    <row r="10256" spans="1:24">
      <c r="A10256" s="54"/>
      <c r="B10256" s="54"/>
      <c r="C10256" s="706" t="s">
        <v>33</v>
      </c>
      <c r="D10256" s="706" t="s">
        <v>15480</v>
      </c>
      <c r="E10256" s="753" t="s">
        <v>15481</v>
      </c>
      <c r="F10256" s="706" t="s">
        <v>15482</v>
      </c>
      <c r="G10256" s="753" t="s">
        <v>15483</v>
      </c>
      <c r="H10256" s="706" t="s">
        <v>15484</v>
      </c>
      <c r="I10256" s="232">
        <v>1819</v>
      </c>
      <c r="J10256" s="749" t="s">
        <v>1508</v>
      </c>
      <c r="K10256" s="710" t="s">
        <v>1509</v>
      </c>
      <c r="L10256" s="765">
        <f t="shared" si="543"/>
        <v>0</v>
      </c>
      <c r="M10256" s="208"/>
      <c r="N10256" s="208"/>
      <c r="O10256" s="208"/>
      <c r="P10256" s="208"/>
      <c r="Q10256" s="208"/>
      <c r="R10256" s="208"/>
      <c r="S10256" s="208"/>
      <c r="T10256" s="208"/>
      <c r="U10256" s="208"/>
      <c r="V10256" s="208"/>
      <c r="W10256" s="208"/>
      <c r="X10256" s="208"/>
    </row>
    <row r="10257" spans="1:24">
      <c r="A10257" s="54"/>
      <c r="B10257" s="54"/>
      <c r="C10257" s="711"/>
      <c r="D10257" s="711"/>
      <c r="E10257" s="763"/>
      <c r="F10257" s="711"/>
      <c r="G10257" s="763"/>
      <c r="H10257" s="711"/>
      <c r="I10257" s="238"/>
      <c r="J10257" s="723"/>
      <c r="K10257" s="710" t="s">
        <v>1501</v>
      </c>
      <c r="L10257" s="765">
        <f t="shared" si="543"/>
        <v>0</v>
      </c>
      <c r="M10257" s="208"/>
      <c r="N10257" s="208"/>
      <c r="O10257" s="208"/>
      <c r="P10257" s="208"/>
      <c r="Q10257" s="208"/>
      <c r="R10257" s="208"/>
      <c r="S10257" s="208"/>
      <c r="T10257" s="208"/>
      <c r="U10257" s="208"/>
      <c r="V10257" s="208"/>
      <c r="W10257" s="208"/>
      <c r="X10257" s="208"/>
    </row>
    <row r="10258" spans="1:24">
      <c r="A10258" s="54"/>
      <c r="B10258" s="54"/>
      <c r="C10258" s="715"/>
      <c r="D10258" s="715"/>
      <c r="E10258" s="766"/>
      <c r="F10258" s="715"/>
      <c r="G10258" s="766"/>
      <c r="H10258" s="715"/>
      <c r="I10258" s="244"/>
      <c r="J10258" s="731"/>
      <c r="K10258" s="719" t="s">
        <v>1502</v>
      </c>
      <c r="L10258" s="765">
        <f t="shared" si="543"/>
        <v>3</v>
      </c>
      <c r="M10258" s="208"/>
      <c r="N10258" s="208"/>
      <c r="O10258" s="208">
        <v>2</v>
      </c>
      <c r="P10258" s="208"/>
      <c r="Q10258" s="208"/>
      <c r="R10258" s="208"/>
      <c r="S10258" s="208"/>
      <c r="T10258" s="208">
        <v>1</v>
      </c>
      <c r="U10258" s="208"/>
      <c r="V10258" s="208"/>
      <c r="W10258" s="208"/>
      <c r="X10258" s="208"/>
    </row>
    <row r="10259" spans="1:24">
      <c r="A10259" s="54"/>
      <c r="B10259" s="54"/>
      <c r="C10259" s="706" t="s">
        <v>33</v>
      </c>
      <c r="D10259" s="706" t="s">
        <v>15485</v>
      </c>
      <c r="E10259" s="753" t="s">
        <v>15486</v>
      </c>
      <c r="F10259" s="706" t="s">
        <v>15487</v>
      </c>
      <c r="G10259" s="753" t="s">
        <v>15488</v>
      </c>
      <c r="H10259" s="706" t="s">
        <v>15489</v>
      </c>
      <c r="I10259" s="232">
        <v>7593</v>
      </c>
      <c r="J10259" s="749" t="s">
        <v>1508</v>
      </c>
      <c r="K10259" s="710" t="s">
        <v>1509</v>
      </c>
      <c r="L10259" s="765">
        <f t="shared" si="543"/>
        <v>0</v>
      </c>
      <c r="M10259" s="208"/>
      <c r="N10259" s="208"/>
      <c r="O10259" s="208"/>
      <c r="P10259" s="208"/>
      <c r="Q10259" s="208"/>
      <c r="R10259" s="208"/>
      <c r="S10259" s="208"/>
      <c r="T10259" s="208"/>
      <c r="U10259" s="208"/>
      <c r="V10259" s="208"/>
      <c r="W10259" s="208"/>
      <c r="X10259" s="208"/>
    </row>
    <row r="10260" spans="1:24">
      <c r="A10260" s="54"/>
      <c r="B10260" s="54"/>
      <c r="C10260" s="711"/>
      <c r="D10260" s="711"/>
      <c r="E10260" s="763"/>
      <c r="F10260" s="711"/>
      <c r="G10260" s="763"/>
      <c r="H10260" s="711"/>
      <c r="I10260" s="238"/>
      <c r="J10260" s="723"/>
      <c r="K10260" s="710" t="s">
        <v>1501</v>
      </c>
      <c r="L10260" s="765">
        <f t="shared" si="543"/>
        <v>0</v>
      </c>
      <c r="M10260" s="208"/>
      <c r="N10260" s="208"/>
      <c r="O10260" s="208"/>
      <c r="P10260" s="208"/>
      <c r="Q10260" s="208"/>
      <c r="R10260" s="208"/>
      <c r="S10260" s="208"/>
      <c r="T10260" s="208"/>
      <c r="U10260" s="208"/>
      <c r="V10260" s="208"/>
      <c r="W10260" s="208"/>
      <c r="X10260" s="208"/>
    </row>
    <row r="10261" spans="1:24">
      <c r="A10261" s="54"/>
      <c r="B10261" s="54"/>
      <c r="C10261" s="715"/>
      <c r="D10261" s="715"/>
      <c r="E10261" s="766"/>
      <c r="F10261" s="715"/>
      <c r="G10261" s="766"/>
      <c r="H10261" s="715"/>
      <c r="I10261" s="244"/>
      <c r="J10261" s="731"/>
      <c r="K10261" s="719" t="s">
        <v>1502</v>
      </c>
      <c r="L10261" s="765">
        <f t="shared" si="543"/>
        <v>2</v>
      </c>
      <c r="M10261" s="208"/>
      <c r="N10261" s="208"/>
      <c r="O10261" s="208"/>
      <c r="P10261" s="208"/>
      <c r="Q10261" s="208"/>
      <c r="R10261" s="208"/>
      <c r="S10261" s="208"/>
      <c r="T10261" s="208">
        <v>2</v>
      </c>
      <c r="U10261" s="208"/>
      <c r="V10261" s="208"/>
      <c r="W10261" s="208"/>
      <c r="X10261" s="208"/>
    </row>
    <row r="10262" spans="1:24">
      <c r="A10262" s="54"/>
      <c r="B10262" s="54"/>
      <c r="C10262" s="706" t="s">
        <v>35</v>
      </c>
      <c r="D10262" s="706" t="s">
        <v>15490</v>
      </c>
      <c r="E10262" s="753" t="s">
        <v>15491</v>
      </c>
      <c r="F10262" s="706" t="s">
        <v>15461</v>
      </c>
      <c r="G10262" s="753" t="s">
        <v>15492</v>
      </c>
      <c r="H10262" s="706" t="s">
        <v>15493</v>
      </c>
      <c r="I10262" s="232">
        <v>0</v>
      </c>
      <c r="J10262" s="749" t="s">
        <v>1508</v>
      </c>
      <c r="K10262" s="710" t="s">
        <v>1509</v>
      </c>
      <c r="L10262" s="765">
        <f t="shared" si="543"/>
        <v>0</v>
      </c>
      <c r="M10262" s="208"/>
      <c r="N10262" s="208"/>
      <c r="O10262" s="208"/>
      <c r="P10262" s="208"/>
      <c r="Q10262" s="208"/>
      <c r="R10262" s="208"/>
      <c r="S10262" s="208"/>
      <c r="T10262" s="208"/>
      <c r="U10262" s="208"/>
      <c r="V10262" s="208"/>
      <c r="W10262" s="208"/>
      <c r="X10262" s="208"/>
    </row>
    <row r="10263" spans="1:24">
      <c r="A10263" s="54"/>
      <c r="B10263" s="54"/>
      <c r="C10263" s="711"/>
      <c r="D10263" s="711"/>
      <c r="E10263" s="763"/>
      <c r="F10263" s="711"/>
      <c r="G10263" s="763"/>
      <c r="H10263" s="711"/>
      <c r="I10263" s="238"/>
      <c r="J10263" s="723"/>
      <c r="K10263" s="710" t="s">
        <v>1501</v>
      </c>
      <c r="L10263" s="765">
        <f t="shared" si="543"/>
        <v>0</v>
      </c>
      <c r="M10263" s="208"/>
      <c r="N10263" s="208"/>
      <c r="O10263" s="208"/>
      <c r="P10263" s="208"/>
      <c r="Q10263" s="208"/>
      <c r="R10263" s="208"/>
      <c r="S10263" s="208"/>
      <c r="T10263" s="208"/>
      <c r="U10263" s="208"/>
      <c r="V10263" s="208"/>
      <c r="W10263" s="208"/>
      <c r="X10263" s="208"/>
    </row>
    <row r="10264" spans="1:24">
      <c r="A10264" s="54"/>
      <c r="B10264" s="54"/>
      <c r="C10264" s="715"/>
      <c r="D10264" s="715"/>
      <c r="E10264" s="766"/>
      <c r="F10264" s="715"/>
      <c r="G10264" s="766"/>
      <c r="H10264" s="715"/>
      <c r="I10264" s="244"/>
      <c r="J10264" s="731"/>
      <c r="K10264" s="719" t="s">
        <v>1502</v>
      </c>
      <c r="L10264" s="765">
        <f t="shared" si="543"/>
        <v>2</v>
      </c>
      <c r="M10264" s="208"/>
      <c r="N10264" s="208"/>
      <c r="O10264" s="208"/>
      <c r="P10264" s="208"/>
      <c r="Q10264" s="208"/>
      <c r="R10264" s="208"/>
      <c r="S10264" s="208"/>
      <c r="T10264" s="208">
        <v>2</v>
      </c>
      <c r="U10264" s="208"/>
      <c r="V10264" s="208"/>
      <c r="W10264" s="208"/>
      <c r="X10264" s="208"/>
    </row>
    <row r="10265" spans="1:24">
      <c r="A10265" s="54"/>
      <c r="B10265" s="54"/>
      <c r="C10265" s="706" t="s">
        <v>33</v>
      </c>
      <c r="D10265" s="706" t="s">
        <v>15494</v>
      </c>
      <c r="E10265" s="753" t="s">
        <v>15495</v>
      </c>
      <c r="F10265" s="706" t="s">
        <v>15496</v>
      </c>
      <c r="G10265" s="753" t="s">
        <v>15497</v>
      </c>
      <c r="H10265" s="706" t="s">
        <v>15498</v>
      </c>
      <c r="I10265" s="232">
        <v>0</v>
      </c>
      <c r="J10265" s="749" t="s">
        <v>1508</v>
      </c>
      <c r="K10265" s="710" t="s">
        <v>1509</v>
      </c>
      <c r="L10265" s="765">
        <f t="shared" si="543"/>
        <v>0</v>
      </c>
      <c r="M10265" s="208"/>
      <c r="N10265" s="208"/>
      <c r="O10265" s="208"/>
      <c r="P10265" s="208"/>
      <c r="Q10265" s="208"/>
      <c r="R10265" s="208"/>
      <c r="S10265" s="208"/>
      <c r="T10265" s="208"/>
      <c r="U10265" s="208"/>
      <c r="V10265" s="208"/>
      <c r="W10265" s="208"/>
      <c r="X10265" s="208"/>
    </row>
    <row r="10266" spans="1:24">
      <c r="A10266" s="54"/>
      <c r="B10266" s="54"/>
      <c r="C10266" s="711"/>
      <c r="D10266" s="711"/>
      <c r="E10266" s="763"/>
      <c r="F10266" s="711"/>
      <c r="G10266" s="763"/>
      <c r="H10266" s="711"/>
      <c r="I10266" s="238"/>
      <c r="J10266" s="723"/>
      <c r="K10266" s="710" t="s">
        <v>1501</v>
      </c>
      <c r="L10266" s="765">
        <f t="shared" si="543"/>
        <v>0</v>
      </c>
      <c r="M10266" s="208"/>
      <c r="N10266" s="208"/>
      <c r="O10266" s="208"/>
      <c r="P10266" s="208"/>
      <c r="Q10266" s="208"/>
      <c r="R10266" s="208"/>
      <c r="S10266" s="208"/>
      <c r="T10266" s="208"/>
      <c r="U10266" s="208"/>
      <c r="V10266" s="208"/>
      <c r="W10266" s="208"/>
      <c r="X10266" s="208"/>
    </row>
    <row r="10267" spans="1:24">
      <c r="A10267" s="54"/>
      <c r="B10267" s="54"/>
      <c r="C10267" s="715"/>
      <c r="D10267" s="715"/>
      <c r="E10267" s="766"/>
      <c r="F10267" s="715"/>
      <c r="G10267" s="766"/>
      <c r="H10267" s="715"/>
      <c r="I10267" s="244"/>
      <c r="J10267" s="731"/>
      <c r="K10267" s="719" t="s">
        <v>1502</v>
      </c>
      <c r="L10267" s="765">
        <f t="shared" si="543"/>
        <v>2</v>
      </c>
      <c r="M10267" s="208"/>
      <c r="N10267" s="208"/>
      <c r="O10267" s="208"/>
      <c r="P10267" s="208"/>
      <c r="Q10267" s="208"/>
      <c r="R10267" s="208"/>
      <c r="S10267" s="208"/>
      <c r="T10267" s="208">
        <v>2</v>
      </c>
      <c r="U10267" s="208"/>
      <c r="V10267" s="208"/>
      <c r="W10267" s="208"/>
      <c r="X10267" s="208"/>
    </row>
    <row r="10268" spans="1:24">
      <c r="A10268" s="54"/>
      <c r="B10268" s="54"/>
      <c r="C10268" s="706" t="s">
        <v>33</v>
      </c>
      <c r="D10268" s="706" t="s">
        <v>15499</v>
      </c>
      <c r="E10268" s="753" t="s">
        <v>15500</v>
      </c>
      <c r="F10268" s="706" t="s">
        <v>15501</v>
      </c>
      <c r="G10268" s="753" t="s">
        <v>15502</v>
      </c>
      <c r="H10268" s="706" t="s">
        <v>15503</v>
      </c>
      <c r="I10268" s="232">
        <v>0</v>
      </c>
      <c r="J10268" s="749" t="s">
        <v>1508</v>
      </c>
      <c r="K10268" s="710" t="s">
        <v>1509</v>
      </c>
      <c r="L10268" s="765">
        <f t="shared" si="543"/>
        <v>0</v>
      </c>
      <c r="M10268" s="208"/>
      <c r="N10268" s="208"/>
      <c r="O10268" s="208"/>
      <c r="P10268" s="208"/>
      <c r="Q10268" s="208"/>
      <c r="R10268" s="208"/>
      <c r="S10268" s="208"/>
      <c r="T10268" s="208"/>
      <c r="U10268" s="208"/>
      <c r="V10268" s="208"/>
      <c r="W10268" s="208"/>
      <c r="X10268" s="208"/>
    </row>
    <row r="10269" spans="1:24">
      <c r="A10269" s="54"/>
      <c r="B10269" s="54"/>
      <c r="C10269" s="711"/>
      <c r="D10269" s="711"/>
      <c r="E10269" s="763"/>
      <c r="F10269" s="711"/>
      <c r="G10269" s="763"/>
      <c r="H10269" s="711"/>
      <c r="I10269" s="238"/>
      <c r="J10269" s="723"/>
      <c r="K10269" s="710" t="s">
        <v>1501</v>
      </c>
      <c r="L10269" s="765">
        <f t="shared" si="543"/>
        <v>0</v>
      </c>
      <c r="M10269" s="208"/>
      <c r="N10269" s="208"/>
      <c r="O10269" s="208"/>
      <c r="P10269" s="208"/>
      <c r="Q10269" s="208"/>
      <c r="R10269" s="208"/>
      <c r="S10269" s="208"/>
      <c r="T10269" s="208"/>
      <c r="U10269" s="208"/>
      <c r="V10269" s="208"/>
      <c r="W10269" s="208"/>
      <c r="X10269" s="208"/>
    </row>
    <row r="10270" spans="1:24">
      <c r="A10270" s="54"/>
      <c r="B10270" s="54"/>
      <c r="C10270" s="715"/>
      <c r="D10270" s="715"/>
      <c r="E10270" s="766"/>
      <c r="F10270" s="715"/>
      <c r="G10270" s="766"/>
      <c r="H10270" s="715"/>
      <c r="I10270" s="244"/>
      <c r="J10270" s="731"/>
      <c r="K10270" s="719" t="s">
        <v>1502</v>
      </c>
      <c r="L10270" s="765">
        <f t="shared" si="543"/>
        <v>2</v>
      </c>
      <c r="M10270" s="208"/>
      <c r="N10270" s="208"/>
      <c r="O10270" s="208"/>
      <c r="P10270" s="208"/>
      <c r="Q10270" s="208"/>
      <c r="R10270" s="208"/>
      <c r="S10270" s="208"/>
      <c r="T10270" s="208">
        <v>2</v>
      </c>
      <c r="U10270" s="208"/>
      <c r="V10270" s="208"/>
      <c r="W10270" s="208"/>
      <c r="X10270" s="208"/>
    </row>
    <row r="10271" spans="1:24">
      <c r="A10271" s="54"/>
      <c r="B10271" s="54"/>
      <c r="C10271" s="706" t="s">
        <v>33</v>
      </c>
      <c r="D10271" s="706" t="s">
        <v>15504</v>
      </c>
      <c r="E10271" s="753" t="s">
        <v>15505</v>
      </c>
      <c r="F10271" s="706" t="s">
        <v>15506</v>
      </c>
      <c r="G10271" s="753" t="s">
        <v>15507</v>
      </c>
      <c r="H10271" s="554" t="s">
        <v>15508</v>
      </c>
      <c r="I10271" s="232">
        <v>4000</v>
      </c>
      <c r="J10271" s="749" t="s">
        <v>1508</v>
      </c>
      <c r="K10271" s="710" t="s">
        <v>1509</v>
      </c>
      <c r="L10271" s="765">
        <f t="shared" si="543"/>
        <v>0</v>
      </c>
      <c r="M10271" s="208"/>
      <c r="N10271" s="208"/>
      <c r="O10271" s="208"/>
      <c r="P10271" s="208"/>
      <c r="Q10271" s="208"/>
      <c r="R10271" s="208"/>
      <c r="S10271" s="208"/>
      <c r="T10271" s="208"/>
      <c r="U10271" s="208"/>
      <c r="V10271" s="208"/>
      <c r="W10271" s="208"/>
      <c r="X10271" s="208"/>
    </row>
    <row r="10272" spans="1:24">
      <c r="A10272" s="54"/>
      <c r="B10272" s="54"/>
      <c r="C10272" s="711"/>
      <c r="D10272" s="711"/>
      <c r="E10272" s="763"/>
      <c r="F10272" s="711"/>
      <c r="G10272" s="763"/>
      <c r="H10272" s="556"/>
      <c r="I10272" s="238"/>
      <c r="J10272" s="723"/>
      <c r="K10272" s="710" t="s">
        <v>1501</v>
      </c>
      <c r="L10272" s="765">
        <f t="shared" si="543"/>
        <v>0</v>
      </c>
      <c r="M10272" s="208"/>
      <c r="N10272" s="208"/>
      <c r="O10272" s="208"/>
      <c r="P10272" s="208"/>
      <c r="Q10272" s="208"/>
      <c r="R10272" s="208"/>
      <c r="S10272" s="208"/>
      <c r="T10272" s="208"/>
      <c r="U10272" s="208"/>
      <c r="V10272" s="208"/>
      <c r="W10272" s="208"/>
      <c r="X10272" s="208"/>
    </row>
    <row r="10273" spans="1:24">
      <c r="A10273" s="54"/>
      <c r="B10273" s="54"/>
      <c r="C10273" s="715"/>
      <c r="D10273" s="715"/>
      <c r="E10273" s="766"/>
      <c r="F10273" s="715"/>
      <c r="G10273" s="766"/>
      <c r="H10273" s="558"/>
      <c r="I10273" s="244"/>
      <c r="J10273" s="731"/>
      <c r="K10273" s="719" t="s">
        <v>1502</v>
      </c>
      <c r="L10273" s="765">
        <f t="shared" si="543"/>
        <v>2</v>
      </c>
      <c r="M10273" s="208"/>
      <c r="N10273" s="208"/>
      <c r="O10273" s="208"/>
      <c r="P10273" s="208"/>
      <c r="Q10273" s="208"/>
      <c r="R10273" s="208"/>
      <c r="S10273" s="208"/>
      <c r="T10273" s="208">
        <v>2</v>
      </c>
      <c r="U10273" s="208"/>
      <c r="V10273" s="208"/>
      <c r="W10273" s="208"/>
      <c r="X10273" s="208"/>
    </row>
    <row r="10274" spans="1:24">
      <c r="A10274" s="54"/>
      <c r="B10274" s="54"/>
      <c r="C10274" s="706" t="s">
        <v>33</v>
      </c>
      <c r="D10274" s="706" t="s">
        <v>14117</v>
      </c>
      <c r="E10274" s="753" t="s">
        <v>15509</v>
      </c>
      <c r="F10274" s="706" t="s">
        <v>15510</v>
      </c>
      <c r="G10274" s="753" t="s">
        <v>15511</v>
      </c>
      <c r="H10274" s="706" t="s">
        <v>15512</v>
      </c>
      <c r="I10274" s="232">
        <v>2824</v>
      </c>
      <c r="J10274" s="749" t="s">
        <v>1508</v>
      </c>
      <c r="K10274" s="710" t="s">
        <v>1509</v>
      </c>
      <c r="L10274" s="765">
        <f t="shared" si="543"/>
        <v>0</v>
      </c>
      <c r="M10274" s="208"/>
      <c r="N10274" s="208"/>
      <c r="O10274" s="208"/>
      <c r="P10274" s="208"/>
      <c r="Q10274" s="208"/>
      <c r="R10274" s="208"/>
      <c r="S10274" s="208"/>
      <c r="T10274" s="208"/>
      <c r="U10274" s="208"/>
      <c r="V10274" s="208"/>
      <c r="W10274" s="208"/>
      <c r="X10274" s="208"/>
    </row>
    <row r="10275" spans="1:24">
      <c r="A10275" s="54"/>
      <c r="B10275" s="54"/>
      <c r="C10275" s="711"/>
      <c r="D10275" s="711"/>
      <c r="E10275" s="763"/>
      <c r="F10275" s="711"/>
      <c r="G10275" s="763"/>
      <c r="H10275" s="711"/>
      <c r="I10275" s="238"/>
      <c r="J10275" s="723"/>
      <c r="K10275" s="710" t="s">
        <v>1501</v>
      </c>
      <c r="L10275" s="765">
        <f t="shared" si="543"/>
        <v>0</v>
      </c>
      <c r="M10275" s="208"/>
      <c r="N10275" s="208"/>
      <c r="O10275" s="208"/>
      <c r="P10275" s="208"/>
      <c r="Q10275" s="208"/>
      <c r="R10275" s="208"/>
      <c r="S10275" s="208"/>
      <c r="T10275" s="208"/>
      <c r="U10275" s="208"/>
      <c r="V10275" s="208"/>
      <c r="W10275" s="208"/>
      <c r="X10275" s="208"/>
    </row>
    <row r="10276" spans="1:24">
      <c r="A10276" s="54"/>
      <c r="B10276" s="54"/>
      <c r="C10276" s="715"/>
      <c r="D10276" s="715"/>
      <c r="E10276" s="766"/>
      <c r="F10276" s="715"/>
      <c r="G10276" s="766"/>
      <c r="H10276" s="715"/>
      <c r="I10276" s="244"/>
      <c r="J10276" s="731"/>
      <c r="K10276" s="719" t="s">
        <v>1502</v>
      </c>
      <c r="L10276" s="208">
        <f t="shared" si="543"/>
        <v>3</v>
      </c>
      <c r="M10276" s="208"/>
      <c r="N10276" s="208"/>
      <c r="O10276" s="208"/>
      <c r="P10276" s="208"/>
      <c r="Q10276" s="208"/>
      <c r="R10276" s="208"/>
      <c r="S10276" s="208"/>
      <c r="T10276" s="208"/>
      <c r="U10276" s="208">
        <v>3</v>
      </c>
      <c r="V10276" s="208"/>
      <c r="W10276" s="208"/>
      <c r="X10276" s="208"/>
    </row>
    <row r="10277" spans="1:24">
      <c r="A10277" s="54"/>
      <c r="B10277" s="54"/>
      <c r="C10277" s="706" t="s">
        <v>33</v>
      </c>
      <c r="D10277" s="706" t="s">
        <v>15513</v>
      </c>
      <c r="E10277" s="753" t="s">
        <v>15514</v>
      </c>
      <c r="F10277" s="706" t="s">
        <v>15515</v>
      </c>
      <c r="G10277" s="753" t="s">
        <v>15516</v>
      </c>
      <c r="H10277" s="706" t="s">
        <v>15517</v>
      </c>
      <c r="I10277" s="232">
        <v>0</v>
      </c>
      <c r="J10277" s="749" t="s">
        <v>1508</v>
      </c>
      <c r="K10277" s="710" t="s">
        <v>1509</v>
      </c>
      <c r="L10277" s="765">
        <f t="shared" si="543"/>
        <v>0</v>
      </c>
      <c r="M10277" s="208"/>
      <c r="N10277" s="208"/>
      <c r="O10277" s="208"/>
      <c r="P10277" s="208"/>
      <c r="Q10277" s="208"/>
      <c r="R10277" s="208"/>
      <c r="S10277" s="208"/>
      <c r="T10277" s="208"/>
      <c r="U10277" s="208"/>
      <c r="V10277" s="208"/>
      <c r="W10277" s="208"/>
      <c r="X10277" s="208"/>
    </row>
    <row r="10278" spans="1:24">
      <c r="A10278" s="54"/>
      <c r="B10278" s="54"/>
      <c r="C10278" s="711"/>
      <c r="D10278" s="711"/>
      <c r="E10278" s="763"/>
      <c r="F10278" s="711"/>
      <c r="G10278" s="763"/>
      <c r="H10278" s="711"/>
      <c r="I10278" s="238"/>
      <c r="J10278" s="723"/>
      <c r="K10278" s="710" t="s">
        <v>1501</v>
      </c>
      <c r="L10278" s="765">
        <f t="shared" ref="L10278:L10294" si="546">SUM(M10278:X10278)</f>
        <v>0</v>
      </c>
      <c r="M10278" s="208"/>
      <c r="N10278" s="208"/>
      <c r="O10278" s="208"/>
      <c r="P10278" s="208"/>
      <c r="Q10278" s="208"/>
      <c r="R10278" s="208"/>
      <c r="S10278" s="208"/>
      <c r="T10278" s="208"/>
      <c r="U10278" s="208"/>
      <c r="V10278" s="208"/>
      <c r="W10278" s="208"/>
      <c r="X10278" s="208"/>
    </row>
    <row r="10279" spans="1:24">
      <c r="A10279" s="54"/>
      <c r="B10279" s="54"/>
      <c r="C10279" s="715"/>
      <c r="D10279" s="715"/>
      <c r="E10279" s="766"/>
      <c r="F10279" s="715"/>
      <c r="G10279" s="766"/>
      <c r="H10279" s="715"/>
      <c r="I10279" s="244"/>
      <c r="J10279" s="731"/>
      <c r="K10279" s="719" t="s">
        <v>1502</v>
      </c>
      <c r="L10279" s="765">
        <f t="shared" si="546"/>
        <v>3</v>
      </c>
      <c r="M10279" s="208"/>
      <c r="N10279" s="208"/>
      <c r="O10279" s="208">
        <v>2</v>
      </c>
      <c r="P10279" s="208"/>
      <c r="Q10279" s="208"/>
      <c r="R10279" s="208"/>
      <c r="S10279" s="208"/>
      <c r="T10279" s="208">
        <v>1</v>
      </c>
      <c r="U10279" s="208"/>
      <c r="V10279" s="208"/>
      <c r="W10279" s="208"/>
      <c r="X10279" s="208"/>
    </row>
    <row r="10280" spans="1:24">
      <c r="A10280" s="54"/>
      <c r="B10280" s="54"/>
      <c r="C10280" s="706" t="s">
        <v>33</v>
      </c>
      <c r="D10280" s="706" t="s">
        <v>15518</v>
      </c>
      <c r="E10280" s="753" t="s">
        <v>15519</v>
      </c>
      <c r="F10280" s="706" t="s">
        <v>15520</v>
      </c>
      <c r="G10280" s="753" t="s">
        <v>15521</v>
      </c>
      <c r="H10280" s="706" t="s">
        <v>15522</v>
      </c>
      <c r="I10280" s="232">
        <v>78909</v>
      </c>
      <c r="J10280" s="749" t="s">
        <v>1508</v>
      </c>
      <c r="K10280" s="710" t="s">
        <v>1509</v>
      </c>
      <c r="L10280" s="208">
        <f t="shared" si="546"/>
        <v>1</v>
      </c>
      <c r="M10280" s="208">
        <v>1</v>
      </c>
      <c r="N10280" s="208"/>
      <c r="O10280" s="208"/>
      <c r="P10280" s="208"/>
      <c r="Q10280" s="208"/>
      <c r="R10280" s="208"/>
      <c r="S10280" s="208"/>
      <c r="T10280" s="208"/>
      <c r="U10280" s="208"/>
      <c r="V10280" s="208"/>
      <c r="W10280" s="208"/>
      <c r="X10280" s="208"/>
    </row>
    <row r="10281" spans="1:24">
      <c r="A10281" s="54"/>
      <c r="B10281" s="54"/>
      <c r="C10281" s="711"/>
      <c r="D10281" s="711"/>
      <c r="E10281" s="763"/>
      <c r="F10281" s="711"/>
      <c r="G10281" s="763"/>
      <c r="H10281" s="711"/>
      <c r="I10281" s="238"/>
      <c r="J10281" s="723"/>
      <c r="K10281" s="710" t="s">
        <v>1501</v>
      </c>
      <c r="L10281" s="765">
        <f t="shared" si="546"/>
        <v>0</v>
      </c>
      <c r="M10281" s="208"/>
      <c r="N10281" s="208"/>
      <c r="O10281" s="208"/>
      <c r="P10281" s="208"/>
      <c r="Q10281" s="208"/>
      <c r="R10281" s="208"/>
      <c r="S10281" s="208"/>
      <c r="T10281" s="208"/>
      <c r="U10281" s="208"/>
      <c r="V10281" s="208"/>
      <c r="W10281" s="208"/>
      <c r="X10281" s="208"/>
    </row>
    <row r="10282" spans="1:24">
      <c r="A10282" s="54"/>
      <c r="B10282" s="54"/>
      <c r="C10282" s="715"/>
      <c r="D10282" s="715"/>
      <c r="E10282" s="766"/>
      <c r="F10282" s="715"/>
      <c r="G10282" s="766"/>
      <c r="H10282" s="715"/>
      <c r="I10282" s="244"/>
      <c r="J10282" s="731"/>
      <c r="K10282" s="719" t="s">
        <v>1502</v>
      </c>
      <c r="L10282" s="765">
        <f t="shared" si="546"/>
        <v>2</v>
      </c>
      <c r="M10282" s="208"/>
      <c r="N10282" s="208">
        <v>1</v>
      </c>
      <c r="O10282" s="208"/>
      <c r="P10282" s="208"/>
      <c r="Q10282" s="208"/>
      <c r="R10282" s="208"/>
      <c r="S10282" s="208"/>
      <c r="T10282" s="208">
        <v>1</v>
      </c>
      <c r="U10282" s="208"/>
      <c r="V10282" s="208"/>
      <c r="W10282" s="208"/>
      <c r="X10282" s="208"/>
    </row>
    <row r="10283" spans="1:24">
      <c r="A10283" s="54"/>
      <c r="B10283" s="54"/>
      <c r="C10283" s="706" t="s">
        <v>33</v>
      </c>
      <c r="D10283" s="706" t="s">
        <v>15523</v>
      </c>
      <c r="E10283" s="753" t="s">
        <v>15524</v>
      </c>
      <c r="F10283" s="706" t="s">
        <v>15525</v>
      </c>
      <c r="G10283" s="753" t="s">
        <v>15526</v>
      </c>
      <c r="H10283" s="706" t="s">
        <v>15527</v>
      </c>
      <c r="I10283" s="232">
        <v>0</v>
      </c>
      <c r="J10283" s="749" t="s">
        <v>1508</v>
      </c>
      <c r="K10283" s="710" t="s">
        <v>1509</v>
      </c>
      <c r="L10283" s="765">
        <f t="shared" si="546"/>
        <v>0</v>
      </c>
      <c r="M10283" s="208"/>
      <c r="N10283" s="208"/>
      <c r="O10283" s="208"/>
      <c r="P10283" s="208"/>
      <c r="Q10283" s="208"/>
      <c r="R10283" s="208"/>
      <c r="S10283" s="208"/>
      <c r="T10283" s="208"/>
      <c r="U10283" s="208"/>
      <c r="V10283" s="208"/>
      <c r="W10283" s="208"/>
      <c r="X10283" s="208"/>
    </row>
    <row r="10284" spans="1:24">
      <c r="A10284" s="54"/>
      <c r="B10284" s="54"/>
      <c r="C10284" s="711"/>
      <c r="D10284" s="711"/>
      <c r="E10284" s="763"/>
      <c r="F10284" s="711"/>
      <c r="G10284" s="763"/>
      <c r="H10284" s="711"/>
      <c r="I10284" s="238"/>
      <c r="J10284" s="723"/>
      <c r="K10284" s="710" t="s">
        <v>1501</v>
      </c>
      <c r="L10284" s="765">
        <f t="shared" si="546"/>
        <v>0</v>
      </c>
      <c r="M10284" s="208"/>
      <c r="N10284" s="208"/>
      <c r="O10284" s="208"/>
      <c r="P10284" s="208"/>
      <c r="Q10284" s="208"/>
      <c r="R10284" s="208"/>
      <c r="S10284" s="208"/>
      <c r="T10284" s="208"/>
      <c r="U10284" s="208"/>
      <c r="V10284" s="208"/>
      <c r="W10284" s="208"/>
      <c r="X10284" s="208"/>
    </row>
    <row r="10285" spans="1:24">
      <c r="A10285" s="54"/>
      <c r="B10285" s="54"/>
      <c r="C10285" s="715"/>
      <c r="D10285" s="715"/>
      <c r="E10285" s="766"/>
      <c r="F10285" s="715"/>
      <c r="G10285" s="766"/>
      <c r="H10285" s="715"/>
      <c r="I10285" s="244"/>
      <c r="J10285" s="731"/>
      <c r="K10285" s="719" t="s">
        <v>1502</v>
      </c>
      <c r="L10285" s="765">
        <f t="shared" si="546"/>
        <v>2</v>
      </c>
      <c r="M10285" s="208"/>
      <c r="N10285" s="208"/>
      <c r="O10285" s="208">
        <v>2</v>
      </c>
      <c r="P10285" s="208"/>
      <c r="Q10285" s="208"/>
      <c r="R10285" s="208"/>
      <c r="S10285" s="208"/>
      <c r="T10285" s="208"/>
      <c r="U10285" s="208"/>
      <c r="V10285" s="208"/>
      <c r="W10285" s="208"/>
      <c r="X10285" s="208"/>
    </row>
    <row r="10286" spans="1:24">
      <c r="A10286" s="54"/>
      <c r="B10286" s="54"/>
      <c r="C10286" s="706" t="s">
        <v>33</v>
      </c>
      <c r="D10286" s="706" t="s">
        <v>15528</v>
      </c>
      <c r="E10286" s="753" t="s">
        <v>15529</v>
      </c>
      <c r="F10286" s="706" t="s">
        <v>15530</v>
      </c>
      <c r="G10286" s="753" t="s">
        <v>15531</v>
      </c>
      <c r="H10286" s="706" t="s">
        <v>15532</v>
      </c>
      <c r="I10286" s="232">
        <v>19300</v>
      </c>
      <c r="J10286" s="749" t="s">
        <v>1508</v>
      </c>
      <c r="K10286" s="710" t="s">
        <v>1509</v>
      </c>
      <c r="L10286" s="208">
        <f t="shared" si="546"/>
        <v>0</v>
      </c>
      <c r="M10286" s="208"/>
      <c r="N10286" s="208"/>
      <c r="O10286" s="208"/>
      <c r="P10286" s="208"/>
      <c r="Q10286" s="208"/>
      <c r="R10286" s="208"/>
      <c r="S10286" s="208"/>
      <c r="T10286" s="208"/>
      <c r="U10286" s="208"/>
      <c r="V10286" s="208"/>
      <c r="W10286" s="208"/>
      <c r="X10286" s="208"/>
    </row>
    <row r="10287" spans="1:24">
      <c r="A10287" s="54"/>
      <c r="B10287" s="54"/>
      <c r="C10287" s="711"/>
      <c r="D10287" s="711"/>
      <c r="E10287" s="763"/>
      <c r="F10287" s="711"/>
      <c r="G10287" s="763"/>
      <c r="H10287" s="711"/>
      <c r="I10287" s="238"/>
      <c r="J10287" s="723"/>
      <c r="K10287" s="710" t="s">
        <v>1501</v>
      </c>
      <c r="L10287" s="208">
        <f t="shared" si="546"/>
        <v>0</v>
      </c>
      <c r="M10287" s="208"/>
      <c r="N10287" s="208"/>
      <c r="O10287" s="208"/>
      <c r="P10287" s="208"/>
      <c r="Q10287" s="208"/>
      <c r="R10287" s="208"/>
      <c r="S10287" s="208"/>
      <c r="T10287" s="208"/>
      <c r="U10287" s="208"/>
      <c r="V10287" s="208"/>
      <c r="W10287" s="208"/>
      <c r="X10287" s="208"/>
    </row>
    <row r="10288" spans="1:24">
      <c r="A10288" s="54"/>
      <c r="B10288" s="54"/>
      <c r="C10288" s="715"/>
      <c r="D10288" s="715"/>
      <c r="E10288" s="766"/>
      <c r="F10288" s="715"/>
      <c r="G10288" s="766"/>
      <c r="H10288" s="715"/>
      <c r="I10288" s="244"/>
      <c r="J10288" s="731"/>
      <c r="K10288" s="719" t="s">
        <v>1502</v>
      </c>
      <c r="L10288" s="208">
        <f t="shared" si="546"/>
        <v>3</v>
      </c>
      <c r="M10288" s="208"/>
      <c r="N10288" s="208"/>
      <c r="O10288" s="208"/>
      <c r="P10288" s="208"/>
      <c r="Q10288" s="208"/>
      <c r="R10288" s="208">
        <v>1</v>
      </c>
      <c r="S10288" s="208"/>
      <c r="T10288" s="208"/>
      <c r="U10288" s="208">
        <v>2</v>
      </c>
      <c r="V10288" s="208"/>
      <c r="W10288" s="208"/>
      <c r="X10288" s="208"/>
    </row>
    <row r="10289" spans="1:24">
      <c r="A10289" s="54"/>
      <c r="B10289" s="54"/>
      <c r="C10289" s="706" t="s">
        <v>33</v>
      </c>
      <c r="D10289" s="706" t="s">
        <v>13284</v>
      </c>
      <c r="E10289" s="753" t="s">
        <v>15533</v>
      </c>
      <c r="F10289" s="706" t="s">
        <v>15534</v>
      </c>
      <c r="G10289" s="753" t="s">
        <v>15535</v>
      </c>
      <c r="H10289" s="706" t="s">
        <v>15536</v>
      </c>
      <c r="I10289" s="232">
        <v>0</v>
      </c>
      <c r="J10289" s="749" t="s">
        <v>1508</v>
      </c>
      <c r="K10289" s="710" t="s">
        <v>1509</v>
      </c>
      <c r="L10289" s="765">
        <f t="shared" si="546"/>
        <v>0</v>
      </c>
      <c r="M10289" s="208"/>
      <c r="N10289" s="208"/>
      <c r="O10289" s="208"/>
      <c r="P10289" s="208"/>
      <c r="Q10289" s="208"/>
      <c r="R10289" s="208"/>
      <c r="S10289" s="208"/>
      <c r="T10289" s="208"/>
      <c r="U10289" s="208"/>
      <c r="V10289" s="208"/>
      <c r="W10289" s="208"/>
      <c r="X10289" s="208"/>
    </row>
    <row r="10290" spans="1:24">
      <c r="A10290" s="54"/>
      <c r="B10290" s="54"/>
      <c r="C10290" s="711"/>
      <c r="D10290" s="711"/>
      <c r="E10290" s="763"/>
      <c r="F10290" s="711"/>
      <c r="G10290" s="763"/>
      <c r="H10290" s="711"/>
      <c r="I10290" s="238"/>
      <c r="J10290" s="723"/>
      <c r="K10290" s="710" t="s">
        <v>1501</v>
      </c>
      <c r="L10290" s="765">
        <f t="shared" si="546"/>
        <v>0</v>
      </c>
      <c r="M10290" s="208"/>
      <c r="N10290" s="208"/>
      <c r="O10290" s="208"/>
      <c r="P10290" s="208"/>
      <c r="Q10290" s="208"/>
      <c r="R10290" s="208"/>
      <c r="S10290" s="208"/>
      <c r="T10290" s="208"/>
      <c r="U10290" s="208"/>
      <c r="V10290" s="208"/>
      <c r="W10290" s="208"/>
      <c r="X10290" s="208"/>
    </row>
    <row r="10291" spans="1:24">
      <c r="A10291" s="54"/>
      <c r="B10291" s="54"/>
      <c r="C10291" s="715"/>
      <c r="D10291" s="715"/>
      <c r="E10291" s="766"/>
      <c r="F10291" s="715"/>
      <c r="G10291" s="766"/>
      <c r="H10291" s="715"/>
      <c r="I10291" s="244"/>
      <c r="J10291" s="731"/>
      <c r="K10291" s="719" t="s">
        <v>1502</v>
      </c>
      <c r="L10291" s="765">
        <f t="shared" si="546"/>
        <v>0</v>
      </c>
      <c r="M10291" s="208"/>
      <c r="N10291" s="208"/>
      <c r="O10291" s="208"/>
      <c r="P10291" s="208"/>
      <c r="Q10291" s="208"/>
      <c r="R10291" s="208"/>
      <c r="S10291" s="208"/>
      <c r="T10291" s="208"/>
      <c r="U10291" s="208"/>
      <c r="V10291" s="208"/>
      <c r="W10291" s="208"/>
      <c r="X10291" s="208"/>
    </row>
    <row r="10292" spans="1:24">
      <c r="A10292" s="54"/>
      <c r="B10292" s="54"/>
      <c r="C10292" s="706" t="s">
        <v>33</v>
      </c>
      <c r="D10292" s="706" t="s">
        <v>15537</v>
      </c>
      <c r="E10292" s="753" t="s">
        <v>15538</v>
      </c>
      <c r="F10292" s="706" t="s">
        <v>4592</v>
      </c>
      <c r="G10292" s="753" t="s">
        <v>15539</v>
      </c>
      <c r="H10292" s="706" t="s">
        <v>15540</v>
      </c>
      <c r="I10292" s="232">
        <v>118</v>
      </c>
      <c r="J10292" s="749" t="s">
        <v>1508</v>
      </c>
      <c r="K10292" s="710" t="s">
        <v>1509</v>
      </c>
      <c r="L10292" s="765">
        <f t="shared" si="546"/>
        <v>2</v>
      </c>
      <c r="M10292" s="208"/>
      <c r="N10292" s="208"/>
      <c r="O10292" s="208">
        <v>2</v>
      </c>
      <c r="P10292" s="208"/>
      <c r="Q10292" s="208"/>
      <c r="R10292" s="208"/>
      <c r="S10292" s="208"/>
      <c r="T10292" s="208"/>
      <c r="U10292" s="208"/>
      <c r="V10292" s="208"/>
      <c r="W10292" s="208"/>
      <c r="X10292" s="208"/>
    </row>
    <row r="10293" spans="1:24">
      <c r="A10293" s="54"/>
      <c r="B10293" s="54"/>
      <c r="C10293" s="711"/>
      <c r="D10293" s="711"/>
      <c r="E10293" s="763"/>
      <c r="F10293" s="711"/>
      <c r="G10293" s="763"/>
      <c r="H10293" s="711"/>
      <c r="I10293" s="238"/>
      <c r="J10293" s="723"/>
      <c r="K10293" s="710" t="s">
        <v>1501</v>
      </c>
      <c r="L10293" s="765">
        <f t="shared" si="546"/>
        <v>0</v>
      </c>
      <c r="M10293" s="208"/>
      <c r="N10293" s="208"/>
      <c r="O10293" s="208"/>
      <c r="P10293" s="208"/>
      <c r="Q10293" s="208"/>
      <c r="R10293" s="208"/>
      <c r="S10293" s="208"/>
      <c r="T10293" s="208"/>
      <c r="U10293" s="208"/>
      <c r="V10293" s="208"/>
      <c r="W10293" s="208"/>
      <c r="X10293" s="208"/>
    </row>
    <row r="10294" spans="1:24">
      <c r="A10294" s="54"/>
      <c r="B10294" s="80"/>
      <c r="C10294" s="715"/>
      <c r="D10294" s="715"/>
      <c r="E10294" s="766"/>
      <c r="F10294" s="715"/>
      <c r="G10294" s="766"/>
      <c r="H10294" s="715"/>
      <c r="I10294" s="244"/>
      <c r="J10294" s="731"/>
      <c r="K10294" s="719" t="s">
        <v>1502</v>
      </c>
      <c r="L10294" s="765">
        <f t="shared" si="546"/>
        <v>2</v>
      </c>
      <c r="M10294" s="208">
        <v>1</v>
      </c>
      <c r="N10294" s="208">
        <v>1</v>
      </c>
      <c r="O10294" s="208"/>
      <c r="P10294" s="208"/>
      <c r="Q10294" s="208"/>
      <c r="R10294" s="208"/>
      <c r="S10294" s="208"/>
      <c r="T10294" s="208"/>
      <c r="U10294" s="208"/>
      <c r="V10294" s="208"/>
      <c r="W10294" s="208"/>
      <c r="X10294" s="208"/>
    </row>
    <row r="10295" spans="1:24">
      <c r="A10295" s="54"/>
      <c r="B10295" s="46" t="s">
        <v>15541</v>
      </c>
      <c r="C10295" s="706"/>
      <c r="D10295" s="720">
        <f>COUNTA(D10298:D10306)</f>
        <v>3</v>
      </c>
      <c r="E10295" s="706"/>
      <c r="F10295" s="721"/>
      <c r="G10295" s="721"/>
      <c r="H10295" s="721"/>
      <c r="I10295" s="722">
        <f>SUM(I10298:I10306)</f>
        <v>7450</v>
      </c>
      <c r="J10295" s="723" t="s">
        <v>1508</v>
      </c>
      <c r="K10295" s="724" t="s">
        <v>1509</v>
      </c>
      <c r="L10295" s="725">
        <f>SUM(M10295:X10295)</f>
        <v>0</v>
      </c>
      <c r="M10295" s="726">
        <f>M10298+M10301+M10304</f>
        <v>0</v>
      </c>
      <c r="N10295" s="726">
        <f t="shared" ref="N10295:X10295" si="547">N10298+N10301+N10304</f>
        <v>0</v>
      </c>
      <c r="O10295" s="726">
        <f t="shared" si="547"/>
        <v>0</v>
      </c>
      <c r="P10295" s="726">
        <f t="shared" si="547"/>
        <v>0</v>
      </c>
      <c r="Q10295" s="726">
        <f t="shared" si="547"/>
        <v>0</v>
      </c>
      <c r="R10295" s="726">
        <f t="shared" si="547"/>
        <v>0</v>
      </c>
      <c r="S10295" s="726">
        <f t="shared" si="547"/>
        <v>0</v>
      </c>
      <c r="T10295" s="726">
        <f t="shared" si="547"/>
        <v>0</v>
      </c>
      <c r="U10295" s="726">
        <f t="shared" si="547"/>
        <v>0</v>
      </c>
      <c r="V10295" s="726">
        <f t="shared" si="547"/>
        <v>0</v>
      </c>
      <c r="W10295" s="726">
        <f t="shared" si="547"/>
        <v>0</v>
      </c>
      <c r="X10295" s="726">
        <f t="shared" si="547"/>
        <v>0</v>
      </c>
    </row>
    <row r="10296" spans="1:24">
      <c r="A10296" s="54"/>
      <c r="B10296" s="54"/>
      <c r="C10296" s="711"/>
      <c r="D10296" s="727"/>
      <c r="E10296" s="711"/>
      <c r="F10296" s="721"/>
      <c r="G10296" s="721"/>
      <c r="H10296" s="721"/>
      <c r="I10296" s="728"/>
      <c r="J10296" s="723"/>
      <c r="K10296" s="710" t="s">
        <v>1501</v>
      </c>
      <c r="L10296" s="725">
        <f>SUM(M10296:X10296)</f>
        <v>0</v>
      </c>
      <c r="M10296" s="726">
        <f t="shared" ref="M10296:X10297" si="548">M10299+M10302+M10305</f>
        <v>0</v>
      </c>
      <c r="N10296" s="726">
        <f t="shared" si="548"/>
        <v>0</v>
      </c>
      <c r="O10296" s="726">
        <f t="shared" si="548"/>
        <v>0</v>
      </c>
      <c r="P10296" s="726">
        <f t="shared" si="548"/>
        <v>0</v>
      </c>
      <c r="Q10296" s="726">
        <f t="shared" si="548"/>
        <v>0</v>
      </c>
      <c r="R10296" s="726">
        <f t="shared" si="548"/>
        <v>0</v>
      </c>
      <c r="S10296" s="726">
        <f t="shared" si="548"/>
        <v>0</v>
      </c>
      <c r="T10296" s="726">
        <f t="shared" si="548"/>
        <v>0</v>
      </c>
      <c r="U10296" s="726">
        <f t="shared" si="548"/>
        <v>0</v>
      </c>
      <c r="V10296" s="726">
        <f t="shared" si="548"/>
        <v>0</v>
      </c>
      <c r="W10296" s="726">
        <f t="shared" si="548"/>
        <v>0</v>
      </c>
      <c r="X10296" s="726">
        <f t="shared" si="548"/>
        <v>0</v>
      </c>
    </row>
    <row r="10297" spans="1:24">
      <c r="A10297" s="54"/>
      <c r="B10297" s="80"/>
      <c r="C10297" s="715"/>
      <c r="D10297" s="729"/>
      <c r="E10297" s="715"/>
      <c r="F10297" s="721"/>
      <c r="G10297" s="721"/>
      <c r="H10297" s="721"/>
      <c r="I10297" s="730"/>
      <c r="J10297" s="731"/>
      <c r="K10297" s="719" t="s">
        <v>1502</v>
      </c>
      <c r="L10297" s="725">
        <f>SUM(M10297:X10297)</f>
        <v>20</v>
      </c>
      <c r="M10297" s="726">
        <f t="shared" si="548"/>
        <v>1</v>
      </c>
      <c r="N10297" s="726">
        <f t="shared" si="548"/>
        <v>2</v>
      </c>
      <c r="O10297" s="726">
        <f t="shared" si="548"/>
        <v>12</v>
      </c>
      <c r="P10297" s="726">
        <f t="shared" si="548"/>
        <v>0</v>
      </c>
      <c r="Q10297" s="726">
        <f t="shared" si="548"/>
        <v>0</v>
      </c>
      <c r="R10297" s="726">
        <f t="shared" si="548"/>
        <v>0</v>
      </c>
      <c r="S10297" s="726">
        <f t="shared" si="548"/>
        <v>2</v>
      </c>
      <c r="T10297" s="726">
        <f t="shared" si="548"/>
        <v>3</v>
      </c>
      <c r="U10297" s="726">
        <f t="shared" si="548"/>
        <v>0</v>
      </c>
      <c r="V10297" s="726">
        <f t="shared" si="548"/>
        <v>0</v>
      </c>
      <c r="W10297" s="726">
        <f t="shared" si="548"/>
        <v>0</v>
      </c>
      <c r="X10297" s="726">
        <f t="shared" si="548"/>
        <v>0</v>
      </c>
    </row>
    <row r="10298" spans="1:24">
      <c r="A10298" s="54"/>
      <c r="B10298" s="46" t="s">
        <v>15542</v>
      </c>
      <c r="C10298" s="46" t="s">
        <v>35</v>
      </c>
      <c r="D10298" s="58" t="s">
        <v>15543</v>
      </c>
      <c r="E10298" s="58" t="s">
        <v>15544</v>
      </c>
      <c r="F10298" s="46" t="s">
        <v>15545</v>
      </c>
      <c r="G10298" s="58" t="s">
        <v>15546</v>
      </c>
      <c r="H10298" s="58" t="s">
        <v>15547</v>
      </c>
      <c r="I10298" s="74">
        <v>4920</v>
      </c>
      <c r="J10298" s="46" t="s">
        <v>1508</v>
      </c>
      <c r="K10298" s="75" t="s">
        <v>1509</v>
      </c>
      <c r="L10298" s="76">
        <f>SUM(M10298:X10298)</f>
        <v>0</v>
      </c>
      <c r="M10298" s="76"/>
      <c r="N10298" s="76"/>
      <c r="O10298" s="76"/>
      <c r="P10298" s="76"/>
      <c r="Q10298" s="76"/>
      <c r="R10298" s="76"/>
      <c r="S10298" s="76"/>
      <c r="T10298" s="76"/>
      <c r="U10298" s="76"/>
      <c r="V10298" s="76"/>
      <c r="W10298" s="76"/>
      <c r="X10298" s="76"/>
    </row>
    <row r="10299" spans="1:24">
      <c r="A10299" s="54"/>
      <c r="B10299" s="54"/>
      <c r="C10299" s="54"/>
      <c r="D10299" s="77"/>
      <c r="E10299" s="77"/>
      <c r="F10299" s="54"/>
      <c r="G10299" s="77"/>
      <c r="H10299" s="77"/>
      <c r="I10299" s="79"/>
      <c r="J10299" s="54"/>
      <c r="K10299" s="75" t="s">
        <v>1501</v>
      </c>
      <c r="L10299" s="76">
        <f t="shared" ref="L10299:L10306" si="549">SUM(M10299:X10299)</f>
        <v>0</v>
      </c>
      <c r="M10299" s="76"/>
      <c r="N10299" s="76"/>
      <c r="O10299" s="76"/>
      <c r="P10299" s="76"/>
      <c r="Q10299" s="76"/>
      <c r="R10299" s="76"/>
      <c r="S10299" s="76"/>
      <c r="T10299" s="76"/>
      <c r="U10299" s="76"/>
      <c r="V10299" s="76"/>
      <c r="W10299" s="76"/>
      <c r="X10299" s="76"/>
    </row>
    <row r="10300" spans="1:24">
      <c r="A10300" s="54"/>
      <c r="B10300" s="54"/>
      <c r="C10300" s="80"/>
      <c r="D10300" s="81"/>
      <c r="E10300" s="81"/>
      <c r="F10300" s="80"/>
      <c r="G10300" s="81"/>
      <c r="H10300" s="81"/>
      <c r="I10300" s="83"/>
      <c r="J10300" s="80"/>
      <c r="K10300" s="84" t="s">
        <v>1502</v>
      </c>
      <c r="L10300" s="76">
        <f t="shared" si="549"/>
        <v>2</v>
      </c>
      <c r="M10300" s="76">
        <v>1</v>
      </c>
      <c r="N10300" s="76">
        <v>1</v>
      </c>
      <c r="O10300" s="76"/>
      <c r="P10300" s="76"/>
      <c r="Q10300" s="76"/>
      <c r="R10300" s="76"/>
      <c r="S10300" s="76"/>
      <c r="T10300" s="76"/>
      <c r="U10300" s="76"/>
      <c r="V10300" s="76"/>
      <c r="W10300" s="76"/>
      <c r="X10300" s="76"/>
    </row>
    <row r="10301" spans="1:24">
      <c r="A10301" s="54"/>
      <c r="B10301" s="54"/>
      <c r="C10301" s="46" t="s">
        <v>33</v>
      </c>
      <c r="D10301" s="58" t="s">
        <v>15548</v>
      </c>
      <c r="E10301" s="58" t="s">
        <v>15549</v>
      </c>
      <c r="F10301" s="46" t="s">
        <v>15550</v>
      </c>
      <c r="G10301" s="58" t="s">
        <v>15551</v>
      </c>
      <c r="H10301" s="58" t="s">
        <v>15552</v>
      </c>
      <c r="I10301" s="74">
        <v>39</v>
      </c>
      <c r="J10301" s="46" t="s">
        <v>1508</v>
      </c>
      <c r="K10301" s="75" t="s">
        <v>1509</v>
      </c>
      <c r="L10301" s="76">
        <f t="shared" si="549"/>
        <v>0</v>
      </c>
      <c r="M10301" s="76"/>
      <c r="N10301" s="76"/>
      <c r="O10301" s="76"/>
      <c r="P10301" s="76"/>
      <c r="Q10301" s="76"/>
      <c r="R10301" s="76"/>
      <c r="S10301" s="76"/>
      <c r="T10301" s="76"/>
      <c r="U10301" s="76"/>
      <c r="V10301" s="76"/>
      <c r="W10301" s="76"/>
      <c r="X10301" s="76"/>
    </row>
    <row r="10302" spans="1:24">
      <c r="A10302" s="54"/>
      <c r="B10302" s="54"/>
      <c r="C10302" s="54"/>
      <c r="D10302" s="77"/>
      <c r="E10302" s="77"/>
      <c r="F10302" s="54"/>
      <c r="G10302" s="77"/>
      <c r="H10302" s="77"/>
      <c r="I10302" s="79"/>
      <c r="J10302" s="54"/>
      <c r="K10302" s="75" t="s">
        <v>1501</v>
      </c>
      <c r="L10302" s="76">
        <f t="shared" si="549"/>
        <v>0</v>
      </c>
      <c r="M10302" s="76"/>
      <c r="N10302" s="76"/>
      <c r="O10302" s="76"/>
      <c r="P10302" s="76"/>
      <c r="Q10302" s="76"/>
      <c r="R10302" s="76"/>
      <c r="S10302" s="76"/>
      <c r="T10302" s="76"/>
      <c r="U10302" s="76"/>
      <c r="V10302" s="76"/>
      <c r="W10302" s="76"/>
      <c r="X10302" s="76"/>
    </row>
    <row r="10303" spans="1:24">
      <c r="A10303" s="54"/>
      <c r="B10303" s="54"/>
      <c r="C10303" s="80"/>
      <c r="D10303" s="81"/>
      <c r="E10303" s="81"/>
      <c r="F10303" s="80"/>
      <c r="G10303" s="81"/>
      <c r="H10303" s="81"/>
      <c r="I10303" s="83"/>
      <c r="J10303" s="80"/>
      <c r="K10303" s="84" t="s">
        <v>1502</v>
      </c>
      <c r="L10303" s="76">
        <f t="shared" si="549"/>
        <v>6</v>
      </c>
      <c r="M10303" s="76"/>
      <c r="N10303" s="76">
        <v>1</v>
      </c>
      <c r="O10303" s="76">
        <v>2</v>
      </c>
      <c r="P10303" s="76"/>
      <c r="Q10303" s="76"/>
      <c r="R10303" s="76"/>
      <c r="S10303" s="76"/>
      <c r="T10303" s="76">
        <v>3</v>
      </c>
      <c r="U10303" s="76"/>
      <c r="V10303" s="76"/>
      <c r="W10303" s="76"/>
      <c r="X10303" s="76"/>
    </row>
    <row r="10304" spans="1:24">
      <c r="A10304" s="54"/>
      <c r="B10304" s="54"/>
      <c r="C10304" s="46" t="s">
        <v>35</v>
      </c>
      <c r="D10304" s="58" t="s">
        <v>15553</v>
      </c>
      <c r="E10304" s="58" t="s">
        <v>15554</v>
      </c>
      <c r="F10304" s="46" t="s">
        <v>15555</v>
      </c>
      <c r="G10304" s="58" t="s">
        <v>15556</v>
      </c>
      <c r="H10304" s="58" t="s">
        <v>15557</v>
      </c>
      <c r="I10304" s="74">
        <v>2491</v>
      </c>
      <c r="J10304" s="46" t="s">
        <v>1508</v>
      </c>
      <c r="K10304" s="75" t="s">
        <v>1509</v>
      </c>
      <c r="L10304" s="76">
        <f t="shared" si="549"/>
        <v>0</v>
      </c>
      <c r="M10304" s="76"/>
      <c r="N10304" s="76"/>
      <c r="O10304" s="76"/>
      <c r="P10304" s="76"/>
      <c r="Q10304" s="76"/>
      <c r="R10304" s="76"/>
      <c r="S10304" s="76"/>
      <c r="T10304" s="76"/>
      <c r="U10304" s="76"/>
      <c r="V10304" s="76"/>
      <c r="W10304" s="76"/>
      <c r="X10304" s="76"/>
    </row>
    <row r="10305" spans="1:24">
      <c r="A10305" s="54"/>
      <c r="B10305" s="54"/>
      <c r="C10305" s="54"/>
      <c r="D10305" s="77"/>
      <c r="E10305" s="77"/>
      <c r="F10305" s="54"/>
      <c r="G10305" s="77"/>
      <c r="H10305" s="77"/>
      <c r="I10305" s="79"/>
      <c r="J10305" s="54"/>
      <c r="K10305" s="75" t="s">
        <v>1501</v>
      </c>
      <c r="L10305" s="76">
        <f t="shared" si="549"/>
        <v>0</v>
      </c>
      <c r="M10305" s="76"/>
      <c r="N10305" s="76"/>
      <c r="O10305" s="76"/>
      <c r="P10305" s="76"/>
      <c r="Q10305" s="76"/>
      <c r="R10305" s="76"/>
      <c r="S10305" s="76"/>
      <c r="T10305" s="76"/>
      <c r="U10305" s="76"/>
      <c r="V10305" s="76"/>
      <c r="W10305" s="76"/>
      <c r="X10305" s="76"/>
    </row>
    <row r="10306" spans="1:24">
      <c r="A10306" s="54"/>
      <c r="B10306" s="80"/>
      <c r="C10306" s="80"/>
      <c r="D10306" s="81"/>
      <c r="E10306" s="81"/>
      <c r="F10306" s="80"/>
      <c r="G10306" s="81"/>
      <c r="H10306" s="81"/>
      <c r="I10306" s="83"/>
      <c r="J10306" s="80"/>
      <c r="K10306" s="84" t="s">
        <v>1502</v>
      </c>
      <c r="L10306" s="76">
        <f t="shared" si="549"/>
        <v>12</v>
      </c>
      <c r="M10306" s="76"/>
      <c r="N10306" s="76"/>
      <c r="O10306" s="76">
        <v>10</v>
      </c>
      <c r="P10306" s="76"/>
      <c r="Q10306" s="76"/>
      <c r="R10306" s="76"/>
      <c r="S10306" s="76">
        <v>2</v>
      </c>
      <c r="T10306" s="76"/>
      <c r="U10306" s="76"/>
      <c r="V10306" s="76"/>
      <c r="W10306" s="76"/>
      <c r="X10306" s="76"/>
    </row>
    <row r="10307" spans="1:24">
      <c r="A10307" s="54"/>
      <c r="B10307" s="46" t="s">
        <v>15558</v>
      </c>
      <c r="C10307" s="706"/>
      <c r="D10307" s="720">
        <f>COUNTA(D10310:D10447)</f>
        <v>46</v>
      </c>
      <c r="E10307" s="706"/>
      <c r="F10307" s="721"/>
      <c r="G10307" s="721"/>
      <c r="H10307" s="721"/>
      <c r="I10307" s="722">
        <f>SUM(I10310:I10447)</f>
        <v>1250421.2</v>
      </c>
      <c r="J10307" s="723" t="s">
        <v>1508</v>
      </c>
      <c r="K10307" s="724" t="s">
        <v>1509</v>
      </c>
      <c r="L10307" s="725">
        <f>SUM(M10307:X10307)</f>
        <v>0</v>
      </c>
      <c r="M10307" s="726">
        <f>M10310+M10313+M10316+M10319+M10322+M10325+M10328+M10331+M10334+M10337+M10340+M10343+M10346+M10349+M10352+M10355+M10358+M10361+M10364+M10367+M10370+M10373+M10376+M10379+M10382+M10385+M10388+M10391+M10394+M10397+M10400+M10403+M10406+M10409+M10412+M10415+M10418+M10421+M10424+M10427+M10430+M10433+M10436+M10439+M10442+M10445</f>
        <v>0</v>
      </c>
      <c r="N10307" s="726">
        <f t="shared" ref="N10307:X10307" si="550">N10310+N10313+N10316+N10319+N10322+N10325+N10328+N10331+N10334+N10337+N10340+N10343+N10346+N10349+N10352+N10355+N10358+N10361+N10364+N10367+N10370+N10373+N10376+N10379+N10382+N10385+N10388+N10391+N10394+N10397+N10400+N10403+N10406+N10409+N10412+N10415+N10418+N10421+N10424+N10427+N10430+N10433+N10436+N10439+N10442+N10445</f>
        <v>0</v>
      </c>
      <c r="O10307" s="726">
        <f t="shared" si="550"/>
        <v>0</v>
      </c>
      <c r="P10307" s="726">
        <f t="shared" si="550"/>
        <v>0</v>
      </c>
      <c r="Q10307" s="726">
        <f t="shared" si="550"/>
        <v>0</v>
      </c>
      <c r="R10307" s="726">
        <f t="shared" si="550"/>
        <v>0</v>
      </c>
      <c r="S10307" s="726">
        <f t="shared" si="550"/>
        <v>0</v>
      </c>
      <c r="T10307" s="726">
        <f t="shared" si="550"/>
        <v>0</v>
      </c>
      <c r="U10307" s="726">
        <f t="shared" si="550"/>
        <v>0</v>
      </c>
      <c r="V10307" s="726">
        <f t="shared" si="550"/>
        <v>0</v>
      </c>
      <c r="W10307" s="726">
        <f t="shared" si="550"/>
        <v>0</v>
      </c>
      <c r="X10307" s="726">
        <f t="shared" si="550"/>
        <v>0</v>
      </c>
    </row>
    <row r="10308" spans="1:24">
      <c r="A10308" s="54"/>
      <c r="B10308" s="54"/>
      <c r="C10308" s="711"/>
      <c r="D10308" s="727"/>
      <c r="E10308" s="711"/>
      <c r="F10308" s="721"/>
      <c r="G10308" s="721"/>
      <c r="H10308" s="721"/>
      <c r="I10308" s="728"/>
      <c r="J10308" s="723"/>
      <c r="K10308" s="710" t="s">
        <v>1501</v>
      </c>
      <c r="L10308" s="725">
        <f>SUM(M10308:X10308)</f>
        <v>0</v>
      </c>
      <c r="M10308" s="726">
        <f t="shared" ref="M10308:X10309" si="551">M10311+M10314+M10317+M10320+M10323+M10326+M10329+M10332+M10335+M10338+M10341+M10344+M10347+M10350+M10353+M10356+M10359+M10362+M10365+M10368+M10371+M10374+M10377+M10380+M10383+M10386+M10389+M10392+M10395+M10398+M10401+M10404+M10407+M10410+M10413+M10416+M10419+M10422+M10425+M10428+M10431+M10434+M10437+M10440+M10443+M10446</f>
        <v>0</v>
      </c>
      <c r="N10308" s="726">
        <f t="shared" si="551"/>
        <v>0</v>
      </c>
      <c r="O10308" s="726">
        <f t="shared" si="551"/>
        <v>0</v>
      </c>
      <c r="P10308" s="726">
        <f t="shared" si="551"/>
        <v>0</v>
      </c>
      <c r="Q10308" s="726">
        <f t="shared" si="551"/>
        <v>0</v>
      </c>
      <c r="R10308" s="726">
        <f t="shared" si="551"/>
        <v>0</v>
      </c>
      <c r="S10308" s="726">
        <f t="shared" si="551"/>
        <v>0</v>
      </c>
      <c r="T10308" s="726">
        <f t="shared" si="551"/>
        <v>0</v>
      </c>
      <c r="U10308" s="726">
        <f t="shared" si="551"/>
        <v>0</v>
      </c>
      <c r="V10308" s="726">
        <f t="shared" si="551"/>
        <v>0</v>
      </c>
      <c r="W10308" s="726">
        <f t="shared" si="551"/>
        <v>0</v>
      </c>
      <c r="X10308" s="726">
        <f t="shared" si="551"/>
        <v>0</v>
      </c>
    </row>
    <row r="10309" spans="1:24">
      <c r="A10309" s="54"/>
      <c r="B10309" s="80"/>
      <c r="C10309" s="715"/>
      <c r="D10309" s="729"/>
      <c r="E10309" s="715"/>
      <c r="F10309" s="721"/>
      <c r="G10309" s="721"/>
      <c r="H10309" s="721"/>
      <c r="I10309" s="730"/>
      <c r="J10309" s="731"/>
      <c r="K10309" s="719" t="s">
        <v>1502</v>
      </c>
      <c r="L10309" s="725">
        <f>SUM(M10309:X10309)</f>
        <v>185</v>
      </c>
      <c r="M10309" s="726">
        <f t="shared" si="551"/>
        <v>3</v>
      </c>
      <c r="N10309" s="726">
        <f t="shared" si="551"/>
        <v>0</v>
      </c>
      <c r="O10309" s="726">
        <f t="shared" si="551"/>
        <v>34</v>
      </c>
      <c r="P10309" s="726">
        <f t="shared" si="551"/>
        <v>0</v>
      </c>
      <c r="Q10309" s="726">
        <f t="shared" si="551"/>
        <v>0</v>
      </c>
      <c r="R10309" s="726">
        <f t="shared" si="551"/>
        <v>2</v>
      </c>
      <c r="S10309" s="726">
        <f t="shared" si="551"/>
        <v>1</v>
      </c>
      <c r="T10309" s="726">
        <f t="shared" si="551"/>
        <v>35</v>
      </c>
      <c r="U10309" s="726">
        <f t="shared" si="551"/>
        <v>9</v>
      </c>
      <c r="V10309" s="726">
        <f t="shared" si="551"/>
        <v>0</v>
      </c>
      <c r="W10309" s="726">
        <f t="shared" si="551"/>
        <v>59</v>
      </c>
      <c r="X10309" s="726">
        <f t="shared" si="551"/>
        <v>42</v>
      </c>
    </row>
    <row r="10310" spans="1:24">
      <c r="A10310" s="54"/>
      <c r="B10310" s="46" t="s">
        <v>15559</v>
      </c>
      <c r="C10310" s="767" t="s">
        <v>33</v>
      </c>
      <c r="D10310" s="554" t="s">
        <v>15560</v>
      </c>
      <c r="E10310" s="554" t="s">
        <v>15561</v>
      </c>
      <c r="F10310" s="767" t="s">
        <v>15562</v>
      </c>
      <c r="G10310" s="554" t="s">
        <v>15563</v>
      </c>
      <c r="H10310" s="554" t="s">
        <v>15564</v>
      </c>
      <c r="I10310" s="74">
        <v>965</v>
      </c>
      <c r="J10310" s="46" t="s">
        <v>1508</v>
      </c>
      <c r="K10310" s="75" t="s">
        <v>1509</v>
      </c>
      <c r="L10310" s="76">
        <f t="shared" ref="L10310:L10373" si="552">SUM(M10310:X10310)</f>
        <v>0</v>
      </c>
      <c r="M10310" s="76"/>
      <c r="N10310" s="76"/>
      <c r="O10310" s="76"/>
      <c r="P10310" s="76"/>
      <c r="Q10310" s="76"/>
      <c r="R10310" s="76"/>
      <c r="S10310" s="76"/>
      <c r="T10310" s="76"/>
      <c r="U10310" s="76"/>
      <c r="V10310" s="76"/>
      <c r="W10310" s="76"/>
      <c r="X10310" s="76"/>
    </row>
    <row r="10311" spans="1:24">
      <c r="A10311" s="54"/>
      <c r="B10311" s="54"/>
      <c r="C10311" s="768"/>
      <c r="D10311" s="556"/>
      <c r="E10311" s="556"/>
      <c r="F10311" s="768"/>
      <c r="G10311" s="556"/>
      <c r="H10311" s="556"/>
      <c r="I10311" s="79"/>
      <c r="J10311" s="54"/>
      <c r="K10311" s="75" t="s">
        <v>1501</v>
      </c>
      <c r="L10311" s="76">
        <f t="shared" si="552"/>
        <v>0</v>
      </c>
      <c r="M10311" s="76"/>
      <c r="N10311" s="76"/>
      <c r="O10311" s="76"/>
      <c r="P10311" s="76"/>
      <c r="Q10311" s="76"/>
      <c r="R10311" s="76"/>
      <c r="S10311" s="76"/>
      <c r="T10311" s="76"/>
      <c r="U10311" s="76"/>
      <c r="V10311" s="76"/>
      <c r="W10311" s="76"/>
      <c r="X10311" s="76"/>
    </row>
    <row r="10312" spans="1:24">
      <c r="A10312" s="54"/>
      <c r="B10312" s="54"/>
      <c r="C10312" s="769"/>
      <c r="D10312" s="558"/>
      <c r="E10312" s="558"/>
      <c r="F10312" s="769"/>
      <c r="G10312" s="558"/>
      <c r="H10312" s="558"/>
      <c r="I10312" s="83"/>
      <c r="J10312" s="80"/>
      <c r="K10312" s="84" t="s">
        <v>1502</v>
      </c>
      <c r="L10312" s="76">
        <f t="shared" si="552"/>
        <v>2</v>
      </c>
      <c r="M10312" s="76"/>
      <c r="N10312" s="76"/>
      <c r="O10312" s="76">
        <v>1</v>
      </c>
      <c r="P10312" s="76"/>
      <c r="Q10312" s="76"/>
      <c r="R10312" s="76"/>
      <c r="S10312" s="76"/>
      <c r="T10312" s="76">
        <v>1</v>
      </c>
      <c r="U10312" s="76"/>
      <c r="V10312" s="76"/>
      <c r="W10312" s="76"/>
      <c r="X10312" s="76"/>
    </row>
    <row r="10313" spans="1:24">
      <c r="A10313" s="54"/>
      <c r="B10313" s="54"/>
      <c r="C10313" s="767" t="s">
        <v>33</v>
      </c>
      <c r="D10313" s="554" t="s">
        <v>15565</v>
      </c>
      <c r="E10313" s="554" t="s">
        <v>15566</v>
      </c>
      <c r="F10313" s="767" t="s">
        <v>15567</v>
      </c>
      <c r="G10313" s="554" t="s">
        <v>15568</v>
      </c>
      <c r="H10313" s="554" t="s">
        <v>15569</v>
      </c>
      <c r="I10313" s="74">
        <v>59221</v>
      </c>
      <c r="J10313" s="46" t="s">
        <v>1508</v>
      </c>
      <c r="K10313" s="75" t="s">
        <v>1509</v>
      </c>
      <c r="L10313" s="76">
        <f t="shared" si="552"/>
        <v>0</v>
      </c>
      <c r="M10313" s="76"/>
      <c r="N10313" s="76"/>
      <c r="O10313" s="76"/>
      <c r="P10313" s="76"/>
      <c r="Q10313" s="76"/>
      <c r="R10313" s="76"/>
      <c r="S10313" s="76"/>
      <c r="T10313" s="76"/>
      <c r="U10313" s="76"/>
      <c r="V10313" s="76"/>
      <c r="W10313" s="76"/>
      <c r="X10313" s="76"/>
    </row>
    <row r="10314" spans="1:24">
      <c r="A10314" s="54"/>
      <c r="B10314" s="54"/>
      <c r="C10314" s="768"/>
      <c r="D10314" s="556"/>
      <c r="E10314" s="556"/>
      <c r="F10314" s="768"/>
      <c r="G10314" s="556"/>
      <c r="H10314" s="556"/>
      <c r="I10314" s="79"/>
      <c r="J10314" s="54"/>
      <c r="K10314" s="75" t="s">
        <v>1501</v>
      </c>
      <c r="L10314" s="76">
        <f t="shared" si="552"/>
        <v>0</v>
      </c>
      <c r="M10314" s="76"/>
      <c r="N10314" s="76"/>
      <c r="O10314" s="76"/>
      <c r="P10314" s="76"/>
      <c r="Q10314" s="76"/>
      <c r="R10314" s="76"/>
      <c r="S10314" s="76"/>
      <c r="T10314" s="76"/>
      <c r="U10314" s="76"/>
      <c r="V10314" s="76"/>
      <c r="W10314" s="76"/>
      <c r="X10314" s="76"/>
    </row>
    <row r="10315" spans="1:24">
      <c r="A10315" s="54"/>
      <c r="B10315" s="54"/>
      <c r="C10315" s="769"/>
      <c r="D10315" s="558"/>
      <c r="E10315" s="558"/>
      <c r="F10315" s="769"/>
      <c r="G10315" s="558"/>
      <c r="H10315" s="558"/>
      <c r="I10315" s="83"/>
      <c r="J10315" s="80"/>
      <c r="K10315" s="84" t="s">
        <v>1502</v>
      </c>
      <c r="L10315" s="76">
        <f t="shared" si="552"/>
        <v>19</v>
      </c>
      <c r="M10315" s="76"/>
      <c r="N10315" s="76"/>
      <c r="O10315" s="76"/>
      <c r="P10315" s="76"/>
      <c r="Q10315" s="76"/>
      <c r="R10315" s="76"/>
      <c r="S10315" s="76"/>
      <c r="T10315" s="76"/>
      <c r="U10315" s="76"/>
      <c r="V10315" s="76"/>
      <c r="W10315" s="76"/>
      <c r="X10315" s="76">
        <v>19</v>
      </c>
    </row>
    <row r="10316" spans="1:24">
      <c r="A10316" s="54"/>
      <c r="B10316" s="54"/>
      <c r="C10316" s="767" t="s">
        <v>33</v>
      </c>
      <c r="D10316" s="554" t="s">
        <v>15570</v>
      </c>
      <c r="E10316" s="554" t="s">
        <v>15571</v>
      </c>
      <c r="F10316" s="767" t="s">
        <v>6329</v>
      </c>
      <c r="G10316" s="554" t="s">
        <v>15572</v>
      </c>
      <c r="H10316" s="554" t="s">
        <v>15573</v>
      </c>
      <c r="I10316" s="74">
        <v>223</v>
      </c>
      <c r="J10316" s="46" t="s">
        <v>1508</v>
      </c>
      <c r="K10316" s="75" t="s">
        <v>1509</v>
      </c>
      <c r="L10316" s="76">
        <f t="shared" si="552"/>
        <v>0</v>
      </c>
      <c r="M10316" s="76"/>
      <c r="N10316" s="76"/>
      <c r="O10316" s="76"/>
      <c r="P10316" s="76"/>
      <c r="Q10316" s="76"/>
      <c r="R10316" s="76"/>
      <c r="S10316" s="76"/>
      <c r="T10316" s="76"/>
      <c r="U10316" s="76"/>
      <c r="V10316" s="76"/>
      <c r="W10316" s="76"/>
      <c r="X10316" s="76"/>
    </row>
    <row r="10317" spans="1:24">
      <c r="A10317" s="54"/>
      <c r="B10317" s="54"/>
      <c r="C10317" s="768"/>
      <c r="D10317" s="556"/>
      <c r="E10317" s="556"/>
      <c r="F10317" s="768"/>
      <c r="G10317" s="556"/>
      <c r="H10317" s="556"/>
      <c r="I10317" s="79"/>
      <c r="J10317" s="54"/>
      <c r="K10317" s="75" t="s">
        <v>1501</v>
      </c>
      <c r="L10317" s="76">
        <f t="shared" si="552"/>
        <v>0</v>
      </c>
      <c r="M10317" s="76"/>
      <c r="N10317" s="76"/>
      <c r="O10317" s="76"/>
      <c r="P10317" s="76"/>
      <c r="Q10317" s="76"/>
      <c r="R10317" s="76"/>
      <c r="S10317" s="76"/>
      <c r="T10317" s="76"/>
      <c r="U10317" s="76"/>
      <c r="V10317" s="76"/>
      <c r="W10317" s="76"/>
      <c r="X10317" s="76"/>
    </row>
    <row r="10318" spans="1:24">
      <c r="A10318" s="54"/>
      <c r="B10318" s="54"/>
      <c r="C10318" s="769"/>
      <c r="D10318" s="558"/>
      <c r="E10318" s="558"/>
      <c r="F10318" s="769"/>
      <c r="G10318" s="558"/>
      <c r="H10318" s="558"/>
      <c r="I10318" s="83"/>
      <c r="J10318" s="80"/>
      <c r="K10318" s="84" t="s">
        <v>1502</v>
      </c>
      <c r="L10318" s="76">
        <f t="shared" si="552"/>
        <v>2</v>
      </c>
      <c r="M10318" s="76"/>
      <c r="N10318" s="76"/>
      <c r="O10318" s="76">
        <v>2</v>
      </c>
      <c r="P10318" s="76"/>
      <c r="Q10318" s="76"/>
      <c r="R10318" s="76"/>
      <c r="S10318" s="76"/>
      <c r="T10318" s="76"/>
      <c r="U10318" s="76"/>
      <c r="V10318" s="76"/>
      <c r="W10318" s="76"/>
      <c r="X10318" s="76"/>
    </row>
    <row r="10319" spans="1:24">
      <c r="A10319" s="54"/>
      <c r="B10319" s="54"/>
      <c r="C10319" s="767" t="s">
        <v>33</v>
      </c>
      <c r="D10319" s="554" t="s">
        <v>15574</v>
      </c>
      <c r="E10319" s="554" t="s">
        <v>15575</v>
      </c>
      <c r="F10319" s="767" t="s">
        <v>15576</v>
      </c>
      <c r="G10319" s="554" t="s">
        <v>15572</v>
      </c>
      <c r="H10319" s="554" t="s">
        <v>15577</v>
      </c>
      <c r="I10319" s="74">
        <v>154634</v>
      </c>
      <c r="J10319" s="46" t="s">
        <v>1508</v>
      </c>
      <c r="K10319" s="75" t="s">
        <v>1509</v>
      </c>
      <c r="L10319" s="76">
        <f t="shared" si="552"/>
        <v>0</v>
      </c>
      <c r="M10319" s="76"/>
      <c r="N10319" s="76"/>
      <c r="O10319" s="76"/>
      <c r="P10319" s="76"/>
      <c r="Q10319" s="76"/>
      <c r="R10319" s="76"/>
      <c r="S10319" s="76"/>
      <c r="T10319" s="76"/>
      <c r="U10319" s="76"/>
      <c r="V10319" s="76"/>
      <c r="W10319" s="76"/>
      <c r="X10319" s="76"/>
    </row>
    <row r="10320" spans="1:24">
      <c r="A10320" s="54"/>
      <c r="B10320" s="54"/>
      <c r="C10320" s="768"/>
      <c r="D10320" s="556"/>
      <c r="E10320" s="556"/>
      <c r="F10320" s="768"/>
      <c r="G10320" s="556"/>
      <c r="H10320" s="556"/>
      <c r="I10320" s="79"/>
      <c r="J10320" s="54"/>
      <c r="K10320" s="75" t="s">
        <v>1501</v>
      </c>
      <c r="L10320" s="76">
        <f t="shared" si="552"/>
        <v>0</v>
      </c>
      <c r="M10320" s="76"/>
      <c r="N10320" s="76"/>
      <c r="O10320" s="76"/>
      <c r="P10320" s="76"/>
      <c r="Q10320" s="76"/>
      <c r="R10320" s="76"/>
      <c r="S10320" s="76"/>
      <c r="T10320" s="76"/>
      <c r="U10320" s="76"/>
      <c r="V10320" s="76"/>
      <c r="W10320" s="76"/>
      <c r="X10320" s="76"/>
    </row>
    <row r="10321" spans="1:24">
      <c r="A10321" s="54"/>
      <c r="B10321" s="54"/>
      <c r="C10321" s="769"/>
      <c r="D10321" s="558"/>
      <c r="E10321" s="558"/>
      <c r="F10321" s="769"/>
      <c r="G10321" s="558"/>
      <c r="H10321" s="558"/>
      <c r="I10321" s="83"/>
      <c r="J10321" s="80"/>
      <c r="K10321" s="84" t="s">
        <v>1502</v>
      </c>
      <c r="L10321" s="76">
        <f t="shared" si="552"/>
        <v>25</v>
      </c>
      <c r="M10321" s="76"/>
      <c r="N10321" s="76"/>
      <c r="O10321" s="76">
        <v>5</v>
      </c>
      <c r="P10321" s="76"/>
      <c r="Q10321" s="76"/>
      <c r="R10321" s="76"/>
      <c r="S10321" s="76"/>
      <c r="T10321" s="76">
        <v>7</v>
      </c>
      <c r="U10321" s="76"/>
      <c r="V10321" s="76"/>
      <c r="W10321" s="76">
        <v>13</v>
      </c>
      <c r="X10321" s="76"/>
    </row>
    <row r="10322" spans="1:24">
      <c r="A10322" s="54"/>
      <c r="B10322" s="54"/>
      <c r="C10322" s="767" t="s">
        <v>33</v>
      </c>
      <c r="D10322" s="554" t="s">
        <v>12811</v>
      </c>
      <c r="E10322" s="554" t="s">
        <v>15578</v>
      </c>
      <c r="F10322" s="767" t="s">
        <v>15579</v>
      </c>
      <c r="G10322" s="554" t="s">
        <v>15580</v>
      </c>
      <c r="H10322" s="554" t="s">
        <v>15581</v>
      </c>
      <c r="I10322" s="74">
        <v>1942.2</v>
      </c>
      <c r="J10322" s="46" t="s">
        <v>1508</v>
      </c>
      <c r="K10322" s="75" t="s">
        <v>1509</v>
      </c>
      <c r="L10322" s="76">
        <f t="shared" si="552"/>
        <v>0</v>
      </c>
      <c r="M10322" s="76"/>
      <c r="N10322" s="76"/>
      <c r="O10322" s="76"/>
      <c r="P10322" s="76"/>
      <c r="Q10322" s="76"/>
      <c r="R10322" s="76"/>
      <c r="S10322" s="76"/>
      <c r="T10322" s="76"/>
      <c r="U10322" s="76"/>
      <c r="V10322" s="76"/>
      <c r="W10322" s="76"/>
      <c r="X10322" s="76"/>
    </row>
    <row r="10323" spans="1:24">
      <c r="A10323" s="54"/>
      <c r="B10323" s="54"/>
      <c r="C10323" s="768"/>
      <c r="D10323" s="556"/>
      <c r="E10323" s="556"/>
      <c r="F10323" s="768"/>
      <c r="G10323" s="556"/>
      <c r="H10323" s="556"/>
      <c r="I10323" s="79"/>
      <c r="J10323" s="54"/>
      <c r="K10323" s="75" t="s">
        <v>1501</v>
      </c>
      <c r="L10323" s="76">
        <f t="shared" si="552"/>
        <v>0</v>
      </c>
      <c r="M10323" s="76"/>
      <c r="N10323" s="76"/>
      <c r="O10323" s="76"/>
      <c r="P10323" s="76"/>
      <c r="Q10323" s="76"/>
      <c r="R10323" s="76"/>
      <c r="S10323" s="76"/>
      <c r="T10323" s="76"/>
      <c r="U10323" s="76"/>
      <c r="V10323" s="76"/>
      <c r="W10323" s="76"/>
      <c r="X10323" s="76"/>
    </row>
    <row r="10324" spans="1:24">
      <c r="A10324" s="54"/>
      <c r="B10324" s="54"/>
      <c r="C10324" s="769"/>
      <c r="D10324" s="558"/>
      <c r="E10324" s="558"/>
      <c r="F10324" s="769"/>
      <c r="G10324" s="558"/>
      <c r="H10324" s="558"/>
      <c r="I10324" s="83"/>
      <c r="J10324" s="80"/>
      <c r="K10324" s="84" t="s">
        <v>1502</v>
      </c>
      <c r="L10324" s="76">
        <f t="shared" si="552"/>
        <v>3</v>
      </c>
      <c r="M10324" s="76"/>
      <c r="N10324" s="76"/>
      <c r="O10324" s="76"/>
      <c r="P10324" s="76"/>
      <c r="Q10324" s="76"/>
      <c r="R10324" s="76"/>
      <c r="S10324" s="76"/>
      <c r="T10324" s="76">
        <v>2</v>
      </c>
      <c r="U10324" s="76"/>
      <c r="V10324" s="76"/>
      <c r="W10324" s="76">
        <v>1</v>
      </c>
      <c r="X10324" s="76"/>
    </row>
    <row r="10325" spans="1:24">
      <c r="A10325" s="54"/>
      <c r="B10325" s="54"/>
      <c r="C10325" s="767" t="s">
        <v>33</v>
      </c>
      <c r="D10325" s="554" t="s">
        <v>15582</v>
      </c>
      <c r="E10325" s="554" t="s">
        <v>15583</v>
      </c>
      <c r="F10325" s="767" t="s">
        <v>15584</v>
      </c>
      <c r="G10325" s="554" t="s">
        <v>15585</v>
      </c>
      <c r="H10325" s="554" t="s">
        <v>15586</v>
      </c>
      <c r="I10325" s="74">
        <v>12155</v>
      </c>
      <c r="J10325" s="46" t="s">
        <v>1508</v>
      </c>
      <c r="K10325" s="75" t="s">
        <v>1509</v>
      </c>
      <c r="L10325" s="76">
        <f t="shared" si="552"/>
        <v>0</v>
      </c>
      <c r="M10325" s="76"/>
      <c r="N10325" s="76"/>
      <c r="O10325" s="76"/>
      <c r="P10325" s="76"/>
      <c r="Q10325" s="76"/>
      <c r="R10325" s="76"/>
      <c r="S10325" s="76"/>
      <c r="T10325" s="76"/>
      <c r="U10325" s="76"/>
      <c r="V10325" s="76"/>
      <c r="W10325" s="76"/>
      <c r="X10325" s="76"/>
    </row>
    <row r="10326" spans="1:24">
      <c r="A10326" s="54"/>
      <c r="B10326" s="54"/>
      <c r="C10326" s="768"/>
      <c r="D10326" s="556"/>
      <c r="E10326" s="556"/>
      <c r="F10326" s="768"/>
      <c r="G10326" s="556"/>
      <c r="H10326" s="556"/>
      <c r="I10326" s="79"/>
      <c r="J10326" s="54"/>
      <c r="K10326" s="75" t="s">
        <v>1501</v>
      </c>
      <c r="L10326" s="76">
        <f t="shared" si="552"/>
        <v>0</v>
      </c>
      <c r="M10326" s="76"/>
      <c r="N10326" s="76"/>
      <c r="O10326" s="76"/>
      <c r="P10326" s="76"/>
      <c r="Q10326" s="76"/>
      <c r="R10326" s="76"/>
      <c r="S10326" s="76"/>
      <c r="T10326" s="76"/>
      <c r="U10326" s="76"/>
      <c r="V10326" s="76"/>
      <c r="W10326" s="76"/>
      <c r="X10326" s="76"/>
    </row>
    <row r="10327" spans="1:24">
      <c r="A10327" s="54"/>
      <c r="B10327" s="54"/>
      <c r="C10327" s="769"/>
      <c r="D10327" s="558"/>
      <c r="E10327" s="558"/>
      <c r="F10327" s="769"/>
      <c r="G10327" s="558"/>
      <c r="H10327" s="558"/>
      <c r="I10327" s="83"/>
      <c r="J10327" s="80"/>
      <c r="K10327" s="84" t="s">
        <v>1502</v>
      </c>
      <c r="L10327" s="76">
        <f t="shared" si="552"/>
        <v>4</v>
      </c>
      <c r="M10327" s="76"/>
      <c r="N10327" s="76"/>
      <c r="O10327" s="76">
        <v>1</v>
      </c>
      <c r="P10327" s="76"/>
      <c r="Q10327" s="76"/>
      <c r="R10327" s="76"/>
      <c r="S10327" s="76"/>
      <c r="T10327" s="76">
        <v>3</v>
      </c>
      <c r="U10327" s="76"/>
      <c r="V10327" s="76"/>
      <c r="W10327" s="76"/>
      <c r="X10327" s="76"/>
    </row>
    <row r="10328" spans="1:24">
      <c r="A10328" s="54"/>
      <c r="B10328" s="54"/>
      <c r="C10328" s="767" t="s">
        <v>33</v>
      </c>
      <c r="D10328" s="554" t="s">
        <v>15587</v>
      </c>
      <c r="E10328" s="554" t="s">
        <v>15588</v>
      </c>
      <c r="F10328" s="767" t="s">
        <v>15589</v>
      </c>
      <c r="G10328" s="554" t="s">
        <v>15590</v>
      </c>
      <c r="H10328" s="554" t="s">
        <v>15591</v>
      </c>
      <c r="I10328" s="74">
        <v>0</v>
      </c>
      <c r="J10328" s="46" t="s">
        <v>1508</v>
      </c>
      <c r="K10328" s="75" t="s">
        <v>1509</v>
      </c>
      <c r="L10328" s="76">
        <f t="shared" si="552"/>
        <v>0</v>
      </c>
      <c r="M10328" s="76"/>
      <c r="N10328" s="76"/>
      <c r="O10328" s="76"/>
      <c r="P10328" s="76"/>
      <c r="Q10328" s="76"/>
      <c r="R10328" s="76"/>
      <c r="S10328" s="76"/>
      <c r="T10328" s="76"/>
      <c r="U10328" s="76"/>
      <c r="V10328" s="76"/>
      <c r="W10328" s="76"/>
      <c r="X10328" s="76"/>
    </row>
    <row r="10329" spans="1:24">
      <c r="A10329" s="54"/>
      <c r="B10329" s="54"/>
      <c r="C10329" s="768"/>
      <c r="D10329" s="556"/>
      <c r="E10329" s="556"/>
      <c r="F10329" s="768"/>
      <c r="G10329" s="556"/>
      <c r="H10329" s="556"/>
      <c r="I10329" s="79"/>
      <c r="J10329" s="54"/>
      <c r="K10329" s="75" t="s">
        <v>1501</v>
      </c>
      <c r="L10329" s="76">
        <f t="shared" si="552"/>
        <v>0</v>
      </c>
      <c r="M10329" s="76"/>
      <c r="N10329" s="76"/>
      <c r="O10329" s="76"/>
      <c r="P10329" s="76"/>
      <c r="Q10329" s="76"/>
      <c r="R10329" s="76"/>
      <c r="S10329" s="76"/>
      <c r="T10329" s="76"/>
      <c r="U10329" s="76"/>
      <c r="V10329" s="76"/>
      <c r="W10329" s="76"/>
      <c r="X10329" s="76"/>
    </row>
    <row r="10330" spans="1:24">
      <c r="A10330" s="54"/>
      <c r="B10330" s="54"/>
      <c r="C10330" s="769"/>
      <c r="D10330" s="558"/>
      <c r="E10330" s="558"/>
      <c r="F10330" s="769"/>
      <c r="G10330" s="558"/>
      <c r="H10330" s="558"/>
      <c r="I10330" s="83"/>
      <c r="J10330" s="80"/>
      <c r="K10330" s="84" t="s">
        <v>1502</v>
      </c>
      <c r="L10330" s="76">
        <f t="shared" si="552"/>
        <v>9</v>
      </c>
      <c r="M10330" s="76"/>
      <c r="N10330" s="76"/>
      <c r="O10330" s="76"/>
      <c r="P10330" s="76"/>
      <c r="Q10330" s="76"/>
      <c r="R10330" s="76"/>
      <c r="S10330" s="76"/>
      <c r="T10330" s="76"/>
      <c r="U10330" s="76"/>
      <c r="V10330" s="76"/>
      <c r="W10330" s="76"/>
      <c r="X10330" s="76">
        <v>9</v>
      </c>
    </row>
    <row r="10331" spans="1:24">
      <c r="A10331" s="54"/>
      <c r="B10331" s="54"/>
      <c r="C10331" s="767" t="s">
        <v>33</v>
      </c>
      <c r="D10331" s="554" t="s">
        <v>15592</v>
      </c>
      <c r="E10331" s="554" t="s">
        <v>15593</v>
      </c>
      <c r="F10331" s="767" t="s">
        <v>15594</v>
      </c>
      <c r="G10331" s="554" t="s">
        <v>15595</v>
      </c>
      <c r="H10331" s="554" t="s">
        <v>15596</v>
      </c>
      <c r="I10331" s="74">
        <v>341</v>
      </c>
      <c r="J10331" s="46" t="s">
        <v>1508</v>
      </c>
      <c r="K10331" s="75" t="s">
        <v>1509</v>
      </c>
      <c r="L10331" s="76">
        <f t="shared" si="552"/>
        <v>0</v>
      </c>
      <c r="M10331" s="76"/>
      <c r="N10331" s="76"/>
      <c r="O10331" s="76"/>
      <c r="P10331" s="76"/>
      <c r="Q10331" s="76"/>
      <c r="R10331" s="76"/>
      <c r="S10331" s="76"/>
      <c r="T10331" s="76"/>
      <c r="U10331" s="76"/>
      <c r="V10331" s="76"/>
      <c r="W10331" s="76"/>
      <c r="X10331" s="76"/>
    </row>
    <row r="10332" spans="1:24">
      <c r="A10332" s="54"/>
      <c r="B10332" s="54"/>
      <c r="C10332" s="768"/>
      <c r="D10332" s="556"/>
      <c r="E10332" s="556"/>
      <c r="F10332" s="768"/>
      <c r="G10332" s="556"/>
      <c r="H10332" s="556"/>
      <c r="I10332" s="79"/>
      <c r="J10332" s="54"/>
      <c r="K10332" s="75" t="s">
        <v>1501</v>
      </c>
      <c r="L10332" s="76">
        <f t="shared" si="552"/>
        <v>0</v>
      </c>
      <c r="M10332" s="76"/>
      <c r="N10332" s="76"/>
      <c r="O10332" s="76"/>
      <c r="P10332" s="76"/>
      <c r="Q10332" s="76"/>
      <c r="R10332" s="76"/>
      <c r="S10332" s="76"/>
      <c r="T10332" s="76"/>
      <c r="U10332" s="76"/>
      <c r="V10332" s="76"/>
      <c r="W10332" s="76"/>
      <c r="X10332" s="76"/>
    </row>
    <row r="10333" spans="1:24">
      <c r="A10333" s="54"/>
      <c r="B10333" s="54"/>
      <c r="C10333" s="769"/>
      <c r="D10333" s="558"/>
      <c r="E10333" s="558"/>
      <c r="F10333" s="769"/>
      <c r="G10333" s="558"/>
      <c r="H10333" s="558"/>
      <c r="I10333" s="83"/>
      <c r="J10333" s="80"/>
      <c r="K10333" s="84" t="s">
        <v>1502</v>
      </c>
      <c r="L10333" s="76">
        <f t="shared" si="552"/>
        <v>3</v>
      </c>
      <c r="M10333" s="76">
        <v>3</v>
      </c>
      <c r="N10333" s="76"/>
      <c r="O10333" s="76"/>
      <c r="P10333" s="76"/>
      <c r="Q10333" s="76"/>
      <c r="R10333" s="76"/>
      <c r="S10333" s="76"/>
      <c r="T10333" s="76"/>
      <c r="U10333" s="76"/>
      <c r="V10333" s="76"/>
      <c r="W10333" s="76"/>
      <c r="X10333" s="76"/>
    </row>
    <row r="10334" spans="1:24">
      <c r="A10334" s="54"/>
      <c r="B10334" s="54"/>
      <c r="C10334" s="767" t="s">
        <v>33</v>
      </c>
      <c r="D10334" s="554" t="s">
        <v>15597</v>
      </c>
      <c r="E10334" s="554" t="s">
        <v>15598</v>
      </c>
      <c r="F10334" s="767" t="s">
        <v>15599</v>
      </c>
      <c r="G10334" s="554" t="s">
        <v>15600</v>
      </c>
      <c r="H10334" s="554" t="s">
        <v>15577</v>
      </c>
      <c r="I10334" s="74">
        <v>107362</v>
      </c>
      <c r="J10334" s="46" t="s">
        <v>1508</v>
      </c>
      <c r="K10334" s="75" t="s">
        <v>1509</v>
      </c>
      <c r="L10334" s="76">
        <f t="shared" si="552"/>
        <v>0</v>
      </c>
      <c r="M10334" s="76"/>
      <c r="N10334" s="76"/>
      <c r="O10334" s="76"/>
      <c r="P10334" s="76"/>
      <c r="Q10334" s="76"/>
      <c r="R10334" s="76"/>
      <c r="S10334" s="76"/>
      <c r="T10334" s="76"/>
      <c r="U10334" s="76"/>
      <c r="V10334" s="76"/>
      <c r="W10334" s="76"/>
      <c r="X10334" s="76"/>
    </row>
    <row r="10335" spans="1:24">
      <c r="A10335" s="54"/>
      <c r="B10335" s="54"/>
      <c r="C10335" s="768"/>
      <c r="D10335" s="556"/>
      <c r="E10335" s="556"/>
      <c r="F10335" s="768"/>
      <c r="G10335" s="556"/>
      <c r="H10335" s="556"/>
      <c r="I10335" s="79"/>
      <c r="J10335" s="54"/>
      <c r="K10335" s="75" t="s">
        <v>1501</v>
      </c>
      <c r="L10335" s="76">
        <f t="shared" si="552"/>
        <v>0</v>
      </c>
      <c r="M10335" s="76"/>
      <c r="N10335" s="76"/>
      <c r="O10335" s="76"/>
      <c r="P10335" s="76"/>
      <c r="Q10335" s="76"/>
      <c r="R10335" s="76"/>
      <c r="S10335" s="76"/>
      <c r="T10335" s="76"/>
      <c r="U10335" s="76"/>
      <c r="V10335" s="76"/>
      <c r="W10335" s="76"/>
      <c r="X10335" s="76"/>
    </row>
    <row r="10336" spans="1:24">
      <c r="A10336" s="54"/>
      <c r="B10336" s="54"/>
      <c r="C10336" s="769"/>
      <c r="D10336" s="558"/>
      <c r="E10336" s="558"/>
      <c r="F10336" s="769"/>
      <c r="G10336" s="558"/>
      <c r="H10336" s="558"/>
      <c r="I10336" s="83"/>
      <c r="J10336" s="80"/>
      <c r="K10336" s="84" t="s">
        <v>1502</v>
      </c>
      <c r="L10336" s="76">
        <f t="shared" si="552"/>
        <v>12</v>
      </c>
      <c r="M10336" s="76"/>
      <c r="N10336" s="76"/>
      <c r="O10336" s="76"/>
      <c r="P10336" s="76"/>
      <c r="Q10336" s="76"/>
      <c r="R10336" s="76"/>
      <c r="S10336" s="76"/>
      <c r="T10336" s="76">
        <v>8</v>
      </c>
      <c r="U10336" s="76"/>
      <c r="V10336" s="76"/>
      <c r="W10336" s="76">
        <v>2</v>
      </c>
      <c r="X10336" s="76">
        <v>2</v>
      </c>
    </row>
    <row r="10337" spans="1:24">
      <c r="A10337" s="54"/>
      <c r="B10337" s="54"/>
      <c r="C10337" s="767" t="s">
        <v>33</v>
      </c>
      <c r="D10337" s="554" t="s">
        <v>15601</v>
      </c>
      <c r="E10337" s="554" t="s">
        <v>15602</v>
      </c>
      <c r="F10337" s="767" t="s">
        <v>15603</v>
      </c>
      <c r="G10337" s="554" t="s">
        <v>15604</v>
      </c>
      <c r="H10337" s="554" t="s">
        <v>15605</v>
      </c>
      <c r="I10337" s="74">
        <v>378381</v>
      </c>
      <c r="J10337" s="46" t="s">
        <v>1508</v>
      </c>
      <c r="K10337" s="75" t="s">
        <v>1509</v>
      </c>
      <c r="L10337" s="76">
        <f t="shared" si="552"/>
        <v>0</v>
      </c>
      <c r="M10337" s="76"/>
      <c r="N10337" s="76"/>
      <c r="O10337" s="76"/>
      <c r="P10337" s="76"/>
      <c r="Q10337" s="76"/>
      <c r="R10337" s="76"/>
      <c r="S10337" s="76"/>
      <c r="T10337" s="76"/>
      <c r="U10337" s="76"/>
      <c r="V10337" s="76"/>
      <c r="W10337" s="76"/>
      <c r="X10337" s="76"/>
    </row>
    <row r="10338" spans="1:24">
      <c r="A10338" s="54"/>
      <c r="B10338" s="54"/>
      <c r="C10338" s="768"/>
      <c r="D10338" s="556"/>
      <c r="E10338" s="556"/>
      <c r="F10338" s="768"/>
      <c r="G10338" s="556"/>
      <c r="H10338" s="556"/>
      <c r="I10338" s="79"/>
      <c r="J10338" s="54"/>
      <c r="K10338" s="75" t="s">
        <v>1501</v>
      </c>
      <c r="L10338" s="76">
        <f t="shared" si="552"/>
        <v>0</v>
      </c>
      <c r="M10338" s="76"/>
      <c r="N10338" s="76"/>
      <c r="O10338" s="76"/>
      <c r="P10338" s="76"/>
      <c r="Q10338" s="76"/>
      <c r="R10338" s="76"/>
      <c r="S10338" s="76"/>
      <c r="T10338" s="76"/>
      <c r="U10338" s="76"/>
      <c r="V10338" s="76"/>
      <c r="W10338" s="76"/>
      <c r="X10338" s="76"/>
    </row>
    <row r="10339" spans="1:24">
      <c r="A10339" s="54"/>
      <c r="B10339" s="54"/>
      <c r="C10339" s="769"/>
      <c r="D10339" s="558"/>
      <c r="E10339" s="558"/>
      <c r="F10339" s="769"/>
      <c r="G10339" s="558"/>
      <c r="H10339" s="558"/>
      <c r="I10339" s="83"/>
      <c r="J10339" s="80"/>
      <c r="K10339" s="84" t="s">
        <v>1502</v>
      </c>
      <c r="L10339" s="76">
        <f t="shared" si="552"/>
        <v>2</v>
      </c>
      <c r="M10339" s="76"/>
      <c r="N10339" s="76"/>
      <c r="O10339" s="76"/>
      <c r="P10339" s="76"/>
      <c r="Q10339" s="76"/>
      <c r="R10339" s="76"/>
      <c r="S10339" s="76"/>
      <c r="T10339" s="76"/>
      <c r="U10339" s="76"/>
      <c r="V10339" s="76"/>
      <c r="W10339" s="76">
        <v>2</v>
      </c>
      <c r="X10339" s="76"/>
    </row>
    <row r="10340" spans="1:24">
      <c r="A10340" s="54"/>
      <c r="B10340" s="54"/>
      <c r="C10340" s="767" t="s">
        <v>33</v>
      </c>
      <c r="D10340" s="554" t="s">
        <v>15606</v>
      </c>
      <c r="E10340" s="554" t="s">
        <v>15607</v>
      </c>
      <c r="F10340" s="767" t="s">
        <v>15608</v>
      </c>
      <c r="G10340" s="554" t="s">
        <v>15609</v>
      </c>
      <c r="H10340" s="58"/>
      <c r="I10340" s="74">
        <v>0</v>
      </c>
      <c r="J10340" s="46" t="s">
        <v>1508</v>
      </c>
      <c r="K10340" s="75" t="s">
        <v>1509</v>
      </c>
      <c r="L10340" s="76">
        <f t="shared" si="552"/>
        <v>0</v>
      </c>
      <c r="M10340" s="76"/>
      <c r="N10340" s="76"/>
      <c r="O10340" s="76"/>
      <c r="P10340" s="76"/>
      <c r="Q10340" s="76"/>
      <c r="R10340" s="76"/>
      <c r="S10340" s="76"/>
      <c r="T10340" s="76"/>
      <c r="U10340" s="76"/>
      <c r="V10340" s="76"/>
      <c r="W10340" s="76"/>
      <c r="X10340" s="76"/>
    </row>
    <row r="10341" spans="1:24">
      <c r="A10341" s="54"/>
      <c r="B10341" s="54"/>
      <c r="C10341" s="768"/>
      <c r="D10341" s="556"/>
      <c r="E10341" s="556"/>
      <c r="F10341" s="768"/>
      <c r="G10341" s="556"/>
      <c r="H10341" s="77"/>
      <c r="I10341" s="79"/>
      <c r="J10341" s="54"/>
      <c r="K10341" s="75" t="s">
        <v>1501</v>
      </c>
      <c r="L10341" s="76">
        <f t="shared" si="552"/>
        <v>0</v>
      </c>
      <c r="M10341" s="76"/>
      <c r="N10341" s="76"/>
      <c r="O10341" s="76"/>
      <c r="P10341" s="76"/>
      <c r="Q10341" s="76"/>
      <c r="R10341" s="76"/>
      <c r="S10341" s="76"/>
      <c r="T10341" s="76"/>
      <c r="U10341" s="76"/>
      <c r="V10341" s="76"/>
      <c r="W10341" s="76"/>
      <c r="X10341" s="76"/>
    </row>
    <row r="10342" spans="1:24">
      <c r="A10342" s="54"/>
      <c r="B10342" s="54"/>
      <c r="C10342" s="769"/>
      <c r="D10342" s="558"/>
      <c r="E10342" s="558"/>
      <c r="F10342" s="769"/>
      <c r="G10342" s="558"/>
      <c r="H10342" s="81"/>
      <c r="I10342" s="83"/>
      <c r="J10342" s="80"/>
      <c r="K10342" s="84" t="s">
        <v>1502</v>
      </c>
      <c r="L10342" s="76">
        <f t="shared" si="552"/>
        <v>2</v>
      </c>
      <c r="M10342" s="76"/>
      <c r="N10342" s="76"/>
      <c r="O10342" s="76">
        <v>2</v>
      </c>
      <c r="P10342" s="76"/>
      <c r="Q10342" s="76"/>
      <c r="R10342" s="76"/>
      <c r="S10342" s="76"/>
      <c r="T10342" s="76"/>
      <c r="U10342" s="76"/>
      <c r="V10342" s="76"/>
      <c r="W10342" s="76"/>
      <c r="X10342" s="76"/>
    </row>
    <row r="10343" spans="1:24">
      <c r="A10343" s="54"/>
      <c r="B10343" s="54"/>
      <c r="C10343" s="767" t="s">
        <v>33</v>
      </c>
      <c r="D10343" s="554" t="s">
        <v>15610</v>
      </c>
      <c r="E10343" s="554" t="s">
        <v>15611</v>
      </c>
      <c r="F10343" s="767" t="s">
        <v>15612</v>
      </c>
      <c r="G10343" s="554" t="s">
        <v>15613</v>
      </c>
      <c r="H10343" s="58" t="s">
        <v>15614</v>
      </c>
      <c r="I10343" s="74">
        <v>37497</v>
      </c>
      <c r="J10343" s="46" t="s">
        <v>1508</v>
      </c>
      <c r="K10343" s="75" t="s">
        <v>1509</v>
      </c>
      <c r="L10343" s="76">
        <f t="shared" si="552"/>
        <v>0</v>
      </c>
      <c r="M10343" s="76"/>
      <c r="N10343" s="76"/>
      <c r="O10343" s="76"/>
      <c r="P10343" s="76"/>
      <c r="Q10343" s="76"/>
      <c r="R10343" s="76"/>
      <c r="S10343" s="76"/>
      <c r="T10343" s="76"/>
      <c r="U10343" s="76"/>
      <c r="V10343" s="76"/>
      <c r="W10343" s="76"/>
      <c r="X10343" s="76"/>
    </row>
    <row r="10344" spans="1:24">
      <c r="A10344" s="54"/>
      <c r="B10344" s="54"/>
      <c r="C10344" s="768"/>
      <c r="D10344" s="556"/>
      <c r="E10344" s="556"/>
      <c r="F10344" s="768"/>
      <c r="G10344" s="556"/>
      <c r="H10344" s="77"/>
      <c r="I10344" s="79"/>
      <c r="J10344" s="54"/>
      <c r="K10344" s="75" t="s">
        <v>1501</v>
      </c>
      <c r="L10344" s="76">
        <f t="shared" si="552"/>
        <v>0</v>
      </c>
      <c r="M10344" s="76"/>
      <c r="N10344" s="76"/>
      <c r="O10344" s="76"/>
      <c r="P10344" s="76"/>
      <c r="Q10344" s="76"/>
      <c r="R10344" s="76"/>
      <c r="S10344" s="76"/>
      <c r="T10344" s="76"/>
      <c r="U10344" s="76"/>
      <c r="V10344" s="76"/>
      <c r="W10344" s="76"/>
      <c r="X10344" s="76"/>
    </row>
    <row r="10345" spans="1:24">
      <c r="A10345" s="54"/>
      <c r="B10345" s="54"/>
      <c r="C10345" s="769"/>
      <c r="D10345" s="558"/>
      <c r="E10345" s="558"/>
      <c r="F10345" s="769"/>
      <c r="G10345" s="558"/>
      <c r="H10345" s="81"/>
      <c r="I10345" s="83"/>
      <c r="J10345" s="80"/>
      <c r="K10345" s="84" t="s">
        <v>1502</v>
      </c>
      <c r="L10345" s="76">
        <f t="shared" si="552"/>
        <v>6</v>
      </c>
      <c r="M10345" s="76"/>
      <c r="N10345" s="76"/>
      <c r="O10345" s="76">
        <v>1</v>
      </c>
      <c r="P10345" s="76"/>
      <c r="Q10345" s="76"/>
      <c r="R10345" s="76"/>
      <c r="S10345" s="76"/>
      <c r="T10345" s="76">
        <v>5</v>
      </c>
      <c r="U10345" s="76"/>
      <c r="V10345" s="76"/>
      <c r="W10345" s="76"/>
      <c r="X10345" s="76"/>
    </row>
    <row r="10346" spans="1:24">
      <c r="A10346" s="54"/>
      <c r="B10346" s="54"/>
      <c r="C10346" s="767" t="s">
        <v>33</v>
      </c>
      <c r="D10346" s="554" t="s">
        <v>15615</v>
      </c>
      <c r="E10346" s="554" t="s">
        <v>15616</v>
      </c>
      <c r="F10346" s="767" t="s">
        <v>15617</v>
      </c>
      <c r="G10346" s="554" t="s">
        <v>15618</v>
      </c>
      <c r="H10346" s="58" t="s">
        <v>15619</v>
      </c>
      <c r="I10346" s="74">
        <v>1481</v>
      </c>
      <c r="J10346" s="46" t="s">
        <v>1508</v>
      </c>
      <c r="K10346" s="75" t="s">
        <v>1509</v>
      </c>
      <c r="L10346" s="76">
        <f t="shared" si="552"/>
        <v>0</v>
      </c>
      <c r="M10346" s="76"/>
      <c r="N10346" s="76"/>
      <c r="O10346" s="76"/>
      <c r="P10346" s="76"/>
      <c r="Q10346" s="76"/>
      <c r="R10346" s="76"/>
      <c r="S10346" s="76"/>
      <c r="T10346" s="76"/>
      <c r="U10346" s="76"/>
      <c r="V10346" s="76"/>
      <c r="W10346" s="76"/>
      <c r="X10346" s="76"/>
    </row>
    <row r="10347" spans="1:24">
      <c r="A10347" s="54"/>
      <c r="B10347" s="54"/>
      <c r="C10347" s="768"/>
      <c r="D10347" s="556"/>
      <c r="E10347" s="556"/>
      <c r="F10347" s="768"/>
      <c r="G10347" s="556"/>
      <c r="H10347" s="77"/>
      <c r="I10347" s="79"/>
      <c r="J10347" s="54"/>
      <c r="K10347" s="75" t="s">
        <v>1501</v>
      </c>
      <c r="L10347" s="76">
        <f t="shared" si="552"/>
        <v>0</v>
      </c>
      <c r="M10347" s="76"/>
      <c r="N10347" s="76"/>
      <c r="O10347" s="76"/>
      <c r="P10347" s="76"/>
      <c r="Q10347" s="76"/>
      <c r="R10347" s="76"/>
      <c r="S10347" s="76"/>
      <c r="T10347" s="76"/>
      <c r="U10347" s="76"/>
      <c r="V10347" s="76"/>
      <c r="W10347" s="76"/>
      <c r="X10347" s="76"/>
    </row>
    <row r="10348" spans="1:24">
      <c r="A10348" s="54"/>
      <c r="B10348" s="54"/>
      <c r="C10348" s="769"/>
      <c r="D10348" s="558"/>
      <c r="E10348" s="558"/>
      <c r="F10348" s="769"/>
      <c r="G10348" s="558"/>
      <c r="H10348" s="81"/>
      <c r="I10348" s="83"/>
      <c r="J10348" s="80"/>
      <c r="K10348" s="84" t="s">
        <v>1502</v>
      </c>
      <c r="L10348" s="76">
        <f t="shared" si="552"/>
        <v>2</v>
      </c>
      <c r="M10348" s="76"/>
      <c r="N10348" s="76"/>
      <c r="O10348" s="76"/>
      <c r="P10348" s="76"/>
      <c r="Q10348" s="76"/>
      <c r="R10348" s="76"/>
      <c r="S10348" s="76"/>
      <c r="T10348" s="76">
        <v>2</v>
      </c>
      <c r="U10348" s="76"/>
      <c r="V10348" s="76"/>
      <c r="W10348" s="76"/>
      <c r="X10348" s="76"/>
    </row>
    <row r="10349" spans="1:24">
      <c r="A10349" s="54"/>
      <c r="B10349" s="54"/>
      <c r="C10349" s="767" t="s">
        <v>33</v>
      </c>
      <c r="D10349" s="554" t="s">
        <v>15620</v>
      </c>
      <c r="E10349" s="554" t="s">
        <v>15621</v>
      </c>
      <c r="F10349" s="767" t="s">
        <v>15622</v>
      </c>
      <c r="G10349" s="554" t="s">
        <v>15623</v>
      </c>
      <c r="H10349" s="58" t="s">
        <v>15624</v>
      </c>
      <c r="I10349" s="74">
        <v>19528</v>
      </c>
      <c r="J10349" s="46" t="s">
        <v>1508</v>
      </c>
      <c r="K10349" s="75" t="s">
        <v>1509</v>
      </c>
      <c r="L10349" s="76">
        <f t="shared" si="552"/>
        <v>0</v>
      </c>
      <c r="M10349" s="76"/>
      <c r="N10349" s="76"/>
      <c r="O10349" s="76"/>
      <c r="P10349" s="76"/>
      <c r="Q10349" s="76"/>
      <c r="R10349" s="76"/>
      <c r="S10349" s="76"/>
      <c r="T10349" s="76"/>
      <c r="U10349" s="76"/>
      <c r="V10349" s="76"/>
      <c r="W10349" s="76"/>
      <c r="X10349" s="76"/>
    </row>
    <row r="10350" spans="1:24">
      <c r="A10350" s="54"/>
      <c r="B10350" s="54"/>
      <c r="C10350" s="768"/>
      <c r="D10350" s="556"/>
      <c r="E10350" s="556"/>
      <c r="F10350" s="768"/>
      <c r="G10350" s="556"/>
      <c r="H10350" s="77"/>
      <c r="I10350" s="79"/>
      <c r="J10350" s="54"/>
      <c r="K10350" s="75" t="s">
        <v>1501</v>
      </c>
      <c r="L10350" s="76">
        <f t="shared" si="552"/>
        <v>0</v>
      </c>
      <c r="M10350" s="76"/>
      <c r="N10350" s="76"/>
      <c r="O10350" s="76"/>
      <c r="P10350" s="76"/>
      <c r="Q10350" s="76"/>
      <c r="R10350" s="76"/>
      <c r="S10350" s="76"/>
      <c r="T10350" s="76"/>
      <c r="U10350" s="76"/>
      <c r="V10350" s="76"/>
      <c r="W10350" s="76"/>
      <c r="X10350" s="76"/>
    </row>
    <row r="10351" spans="1:24">
      <c r="A10351" s="54"/>
      <c r="B10351" s="54"/>
      <c r="C10351" s="769"/>
      <c r="D10351" s="558"/>
      <c r="E10351" s="558"/>
      <c r="F10351" s="769"/>
      <c r="G10351" s="558"/>
      <c r="H10351" s="81"/>
      <c r="I10351" s="83"/>
      <c r="J10351" s="80"/>
      <c r="K10351" s="84" t="s">
        <v>1502</v>
      </c>
      <c r="L10351" s="76">
        <f t="shared" si="552"/>
        <v>2</v>
      </c>
      <c r="M10351" s="76"/>
      <c r="N10351" s="76"/>
      <c r="O10351" s="76"/>
      <c r="P10351" s="76"/>
      <c r="Q10351" s="76"/>
      <c r="R10351" s="76"/>
      <c r="S10351" s="76"/>
      <c r="T10351" s="76">
        <v>2</v>
      </c>
      <c r="U10351" s="76"/>
      <c r="V10351" s="76"/>
      <c r="W10351" s="76"/>
      <c r="X10351" s="76"/>
    </row>
    <row r="10352" spans="1:24">
      <c r="A10352" s="54"/>
      <c r="B10352" s="54"/>
      <c r="C10352" s="767" t="s">
        <v>33</v>
      </c>
      <c r="D10352" s="554" t="s">
        <v>15625</v>
      </c>
      <c r="E10352" s="554" t="s">
        <v>15626</v>
      </c>
      <c r="F10352" s="767" t="s">
        <v>15627</v>
      </c>
      <c r="G10352" s="554" t="s">
        <v>15628</v>
      </c>
      <c r="H10352" s="58" t="s">
        <v>15629</v>
      </c>
      <c r="I10352" s="74">
        <v>572</v>
      </c>
      <c r="J10352" s="46" t="s">
        <v>1508</v>
      </c>
      <c r="K10352" s="75" t="s">
        <v>1509</v>
      </c>
      <c r="L10352" s="76">
        <f t="shared" si="552"/>
        <v>0</v>
      </c>
      <c r="M10352" s="76"/>
      <c r="N10352" s="76"/>
      <c r="O10352" s="76"/>
      <c r="P10352" s="76"/>
      <c r="Q10352" s="76"/>
      <c r="R10352" s="76"/>
      <c r="S10352" s="76"/>
      <c r="T10352" s="76"/>
      <c r="U10352" s="76"/>
      <c r="V10352" s="76"/>
      <c r="W10352" s="76"/>
      <c r="X10352" s="76"/>
    </row>
    <row r="10353" spans="1:24">
      <c r="A10353" s="54"/>
      <c r="B10353" s="54"/>
      <c r="C10353" s="768"/>
      <c r="D10353" s="556"/>
      <c r="E10353" s="556"/>
      <c r="F10353" s="768"/>
      <c r="G10353" s="556"/>
      <c r="H10353" s="77"/>
      <c r="I10353" s="79"/>
      <c r="J10353" s="54"/>
      <c r="K10353" s="75" t="s">
        <v>1501</v>
      </c>
      <c r="L10353" s="76">
        <f t="shared" si="552"/>
        <v>0</v>
      </c>
      <c r="M10353" s="76"/>
      <c r="N10353" s="76"/>
      <c r="O10353" s="76"/>
      <c r="P10353" s="76"/>
      <c r="Q10353" s="76"/>
      <c r="R10353" s="76"/>
      <c r="S10353" s="76"/>
      <c r="T10353" s="76"/>
      <c r="U10353" s="76"/>
      <c r="V10353" s="76"/>
      <c r="W10353" s="76"/>
      <c r="X10353" s="76"/>
    </row>
    <row r="10354" spans="1:24">
      <c r="A10354" s="54"/>
      <c r="B10354" s="54"/>
      <c r="C10354" s="769"/>
      <c r="D10354" s="558"/>
      <c r="E10354" s="558"/>
      <c r="F10354" s="769"/>
      <c r="G10354" s="558"/>
      <c r="H10354" s="81"/>
      <c r="I10354" s="83"/>
      <c r="J10354" s="80"/>
      <c r="K10354" s="84" t="s">
        <v>1502</v>
      </c>
      <c r="L10354" s="76">
        <f t="shared" si="552"/>
        <v>2</v>
      </c>
      <c r="M10354" s="76"/>
      <c r="N10354" s="76"/>
      <c r="O10354" s="76">
        <v>2</v>
      </c>
      <c r="P10354" s="76"/>
      <c r="Q10354" s="76"/>
      <c r="R10354" s="76"/>
      <c r="S10354" s="76"/>
      <c r="T10354" s="76"/>
      <c r="U10354" s="76"/>
      <c r="V10354" s="76"/>
      <c r="W10354" s="76"/>
      <c r="X10354" s="76"/>
    </row>
    <row r="10355" spans="1:24">
      <c r="A10355" s="54"/>
      <c r="B10355" s="54"/>
      <c r="C10355" s="767" t="s">
        <v>33</v>
      </c>
      <c r="D10355" s="554" t="s">
        <v>15630</v>
      </c>
      <c r="E10355" s="554" t="s">
        <v>15631</v>
      </c>
      <c r="F10355" s="767" t="s">
        <v>15632</v>
      </c>
      <c r="G10355" s="554" t="s">
        <v>15633</v>
      </c>
      <c r="H10355" s="58" t="s">
        <v>15634</v>
      </c>
      <c r="I10355" s="74">
        <v>24700</v>
      </c>
      <c r="J10355" s="46" t="s">
        <v>1508</v>
      </c>
      <c r="K10355" s="75" t="s">
        <v>1509</v>
      </c>
      <c r="L10355" s="76">
        <f t="shared" si="552"/>
        <v>0</v>
      </c>
      <c r="M10355" s="76"/>
      <c r="N10355" s="76"/>
      <c r="O10355" s="76"/>
      <c r="P10355" s="76"/>
      <c r="Q10355" s="76"/>
      <c r="R10355" s="76"/>
      <c r="S10355" s="76"/>
      <c r="T10355" s="76"/>
      <c r="U10355" s="76"/>
      <c r="V10355" s="76"/>
      <c r="W10355" s="76"/>
      <c r="X10355" s="76"/>
    </row>
    <row r="10356" spans="1:24">
      <c r="A10356" s="54"/>
      <c r="B10356" s="54"/>
      <c r="C10356" s="768"/>
      <c r="D10356" s="556"/>
      <c r="E10356" s="556"/>
      <c r="F10356" s="768"/>
      <c r="G10356" s="556"/>
      <c r="H10356" s="77"/>
      <c r="I10356" s="79"/>
      <c r="J10356" s="54"/>
      <c r="K10356" s="75" t="s">
        <v>1501</v>
      </c>
      <c r="L10356" s="76">
        <f t="shared" si="552"/>
        <v>0</v>
      </c>
      <c r="M10356" s="76"/>
      <c r="N10356" s="76"/>
      <c r="O10356" s="76"/>
      <c r="P10356" s="76"/>
      <c r="Q10356" s="76"/>
      <c r="R10356" s="76"/>
      <c r="S10356" s="76"/>
      <c r="T10356" s="76"/>
      <c r="U10356" s="76"/>
      <c r="V10356" s="76"/>
      <c r="W10356" s="76"/>
      <c r="X10356" s="76"/>
    </row>
    <row r="10357" spans="1:24">
      <c r="A10357" s="54"/>
      <c r="B10357" s="54"/>
      <c r="C10357" s="769"/>
      <c r="D10357" s="558"/>
      <c r="E10357" s="558"/>
      <c r="F10357" s="769"/>
      <c r="G10357" s="558"/>
      <c r="H10357" s="81"/>
      <c r="I10357" s="83"/>
      <c r="J10357" s="80"/>
      <c r="K10357" s="84" t="s">
        <v>1502</v>
      </c>
      <c r="L10357" s="76">
        <f t="shared" si="552"/>
        <v>2</v>
      </c>
      <c r="M10357" s="76"/>
      <c r="N10357" s="76"/>
      <c r="O10357" s="76">
        <v>1</v>
      </c>
      <c r="P10357" s="76"/>
      <c r="Q10357" s="76"/>
      <c r="R10357" s="76"/>
      <c r="S10357" s="76"/>
      <c r="T10357" s="76">
        <v>1</v>
      </c>
      <c r="U10357" s="76"/>
      <c r="V10357" s="76"/>
      <c r="W10357" s="76"/>
      <c r="X10357" s="76"/>
    </row>
    <row r="10358" spans="1:24">
      <c r="A10358" s="54"/>
      <c r="B10358" s="54"/>
      <c r="C10358" s="767" t="s">
        <v>33</v>
      </c>
      <c r="D10358" s="554" t="s">
        <v>15635</v>
      </c>
      <c r="E10358" s="554" t="s">
        <v>15636</v>
      </c>
      <c r="F10358" s="767" t="s">
        <v>15637</v>
      </c>
      <c r="G10358" s="554" t="s">
        <v>15638</v>
      </c>
      <c r="H10358" s="58" t="s">
        <v>15639</v>
      </c>
      <c r="I10358" s="74">
        <v>53489</v>
      </c>
      <c r="J10358" s="46" t="s">
        <v>1508</v>
      </c>
      <c r="K10358" s="75" t="s">
        <v>1509</v>
      </c>
      <c r="L10358" s="76">
        <f t="shared" si="552"/>
        <v>0</v>
      </c>
      <c r="M10358" s="76"/>
      <c r="N10358" s="76"/>
      <c r="O10358" s="76"/>
      <c r="P10358" s="76"/>
      <c r="Q10358" s="76"/>
      <c r="R10358" s="76"/>
      <c r="S10358" s="76"/>
      <c r="T10358" s="76"/>
      <c r="U10358" s="76"/>
      <c r="V10358" s="76"/>
      <c r="W10358" s="76"/>
      <c r="X10358" s="76"/>
    </row>
    <row r="10359" spans="1:24">
      <c r="A10359" s="54"/>
      <c r="B10359" s="54"/>
      <c r="C10359" s="768"/>
      <c r="D10359" s="556"/>
      <c r="E10359" s="556"/>
      <c r="F10359" s="768"/>
      <c r="G10359" s="556"/>
      <c r="H10359" s="77"/>
      <c r="I10359" s="79"/>
      <c r="J10359" s="54"/>
      <c r="K10359" s="75" t="s">
        <v>1501</v>
      </c>
      <c r="L10359" s="76">
        <f t="shared" si="552"/>
        <v>0</v>
      </c>
      <c r="M10359" s="76"/>
      <c r="N10359" s="76"/>
      <c r="O10359" s="76"/>
      <c r="P10359" s="76"/>
      <c r="Q10359" s="76"/>
      <c r="R10359" s="76"/>
      <c r="S10359" s="76"/>
      <c r="T10359" s="76"/>
      <c r="U10359" s="76"/>
      <c r="V10359" s="76"/>
      <c r="W10359" s="76"/>
      <c r="X10359" s="76"/>
    </row>
    <row r="10360" spans="1:24">
      <c r="A10360" s="54"/>
      <c r="B10360" s="54"/>
      <c r="C10360" s="769"/>
      <c r="D10360" s="558"/>
      <c r="E10360" s="558"/>
      <c r="F10360" s="769"/>
      <c r="G10360" s="558"/>
      <c r="H10360" s="81"/>
      <c r="I10360" s="83"/>
      <c r="J10360" s="80"/>
      <c r="K10360" s="84" t="s">
        <v>1502</v>
      </c>
      <c r="L10360" s="76">
        <f t="shared" si="552"/>
        <v>5</v>
      </c>
      <c r="M10360" s="76"/>
      <c r="N10360" s="76"/>
      <c r="O10360" s="76"/>
      <c r="P10360" s="76"/>
      <c r="Q10360" s="76"/>
      <c r="R10360" s="76">
        <v>2</v>
      </c>
      <c r="S10360" s="76">
        <v>1</v>
      </c>
      <c r="T10360" s="76">
        <v>1</v>
      </c>
      <c r="U10360" s="76"/>
      <c r="V10360" s="76"/>
      <c r="W10360" s="76"/>
      <c r="X10360" s="76">
        <v>1</v>
      </c>
    </row>
    <row r="10361" spans="1:24">
      <c r="A10361" s="54"/>
      <c r="B10361" s="54"/>
      <c r="C10361" s="767" t="s">
        <v>33</v>
      </c>
      <c r="D10361" s="554" t="s">
        <v>15640</v>
      </c>
      <c r="E10361" s="554" t="s">
        <v>15641</v>
      </c>
      <c r="F10361" s="767" t="s">
        <v>15642</v>
      </c>
      <c r="G10361" s="554" t="s">
        <v>15643</v>
      </c>
      <c r="H10361" s="58" t="s">
        <v>15644</v>
      </c>
      <c r="I10361" s="74">
        <v>200910</v>
      </c>
      <c r="J10361" s="46" t="s">
        <v>1508</v>
      </c>
      <c r="K10361" s="75" t="s">
        <v>1509</v>
      </c>
      <c r="L10361" s="76">
        <f t="shared" si="552"/>
        <v>0</v>
      </c>
      <c r="M10361" s="76"/>
      <c r="N10361" s="76"/>
      <c r="O10361" s="76"/>
      <c r="P10361" s="76"/>
      <c r="Q10361" s="76"/>
      <c r="R10361" s="76"/>
      <c r="S10361" s="76"/>
      <c r="T10361" s="76"/>
      <c r="U10361" s="76"/>
      <c r="V10361" s="76"/>
      <c r="W10361" s="76"/>
      <c r="X10361" s="76"/>
    </row>
    <row r="10362" spans="1:24">
      <c r="A10362" s="54"/>
      <c r="B10362" s="54"/>
      <c r="C10362" s="768"/>
      <c r="D10362" s="556"/>
      <c r="E10362" s="556"/>
      <c r="F10362" s="768"/>
      <c r="G10362" s="556"/>
      <c r="H10362" s="77"/>
      <c r="I10362" s="79"/>
      <c r="J10362" s="54"/>
      <c r="K10362" s="75" t="s">
        <v>1501</v>
      </c>
      <c r="L10362" s="76">
        <f t="shared" si="552"/>
        <v>0</v>
      </c>
      <c r="M10362" s="76"/>
      <c r="N10362" s="76"/>
      <c r="O10362" s="76"/>
      <c r="P10362" s="76"/>
      <c r="Q10362" s="76"/>
      <c r="R10362" s="76"/>
      <c r="S10362" s="76"/>
      <c r="T10362" s="76"/>
      <c r="U10362" s="76"/>
      <c r="V10362" s="76"/>
      <c r="W10362" s="76"/>
      <c r="X10362" s="76"/>
    </row>
    <row r="10363" spans="1:24">
      <c r="A10363" s="54"/>
      <c r="B10363" s="54"/>
      <c r="C10363" s="769"/>
      <c r="D10363" s="558"/>
      <c r="E10363" s="558"/>
      <c r="F10363" s="769"/>
      <c r="G10363" s="558"/>
      <c r="H10363" s="81"/>
      <c r="I10363" s="83"/>
      <c r="J10363" s="80"/>
      <c r="K10363" s="84" t="s">
        <v>1502</v>
      </c>
      <c r="L10363" s="76">
        <f t="shared" si="552"/>
        <v>2</v>
      </c>
      <c r="M10363" s="76"/>
      <c r="N10363" s="76"/>
      <c r="O10363" s="76">
        <v>2</v>
      </c>
      <c r="P10363" s="76"/>
      <c r="Q10363" s="76"/>
      <c r="R10363" s="76"/>
      <c r="S10363" s="76"/>
      <c r="T10363" s="76"/>
      <c r="U10363" s="76"/>
      <c r="V10363" s="76"/>
      <c r="W10363" s="76"/>
      <c r="X10363" s="76"/>
    </row>
    <row r="10364" spans="1:24">
      <c r="A10364" s="54"/>
      <c r="B10364" s="54"/>
      <c r="C10364" s="767" t="s">
        <v>33</v>
      </c>
      <c r="D10364" s="554" t="s">
        <v>15645</v>
      </c>
      <c r="E10364" s="554" t="s">
        <v>15646</v>
      </c>
      <c r="F10364" s="767" t="s">
        <v>15647</v>
      </c>
      <c r="G10364" s="554" t="s">
        <v>15648</v>
      </c>
      <c r="H10364" s="58" t="s">
        <v>15649</v>
      </c>
      <c r="I10364" s="74">
        <v>30333</v>
      </c>
      <c r="J10364" s="46" t="s">
        <v>1508</v>
      </c>
      <c r="K10364" s="75" t="s">
        <v>1509</v>
      </c>
      <c r="L10364" s="76">
        <f t="shared" si="552"/>
        <v>0</v>
      </c>
      <c r="M10364" s="76"/>
      <c r="N10364" s="76"/>
      <c r="O10364" s="76"/>
      <c r="P10364" s="76"/>
      <c r="Q10364" s="76"/>
      <c r="R10364" s="76"/>
      <c r="S10364" s="76"/>
      <c r="T10364" s="76"/>
      <c r="U10364" s="76"/>
      <c r="V10364" s="76"/>
      <c r="W10364" s="76"/>
      <c r="X10364" s="76"/>
    </row>
    <row r="10365" spans="1:24">
      <c r="A10365" s="54"/>
      <c r="B10365" s="54"/>
      <c r="C10365" s="768"/>
      <c r="D10365" s="556"/>
      <c r="E10365" s="556"/>
      <c r="F10365" s="768"/>
      <c r="G10365" s="556"/>
      <c r="H10365" s="77"/>
      <c r="I10365" s="79"/>
      <c r="J10365" s="54"/>
      <c r="K10365" s="75" t="s">
        <v>1501</v>
      </c>
      <c r="L10365" s="76">
        <f t="shared" si="552"/>
        <v>0</v>
      </c>
      <c r="M10365" s="76"/>
      <c r="N10365" s="76"/>
      <c r="O10365" s="76"/>
      <c r="P10365" s="76"/>
      <c r="Q10365" s="76"/>
      <c r="R10365" s="76"/>
      <c r="S10365" s="76"/>
      <c r="T10365" s="76"/>
      <c r="U10365" s="76"/>
      <c r="V10365" s="76"/>
      <c r="W10365" s="76"/>
      <c r="X10365" s="76"/>
    </row>
    <row r="10366" spans="1:24">
      <c r="A10366" s="54"/>
      <c r="B10366" s="54"/>
      <c r="C10366" s="769"/>
      <c r="D10366" s="558"/>
      <c r="E10366" s="558"/>
      <c r="F10366" s="769"/>
      <c r="G10366" s="558"/>
      <c r="H10366" s="81"/>
      <c r="I10366" s="83"/>
      <c r="J10366" s="80"/>
      <c r="K10366" s="84" t="s">
        <v>1502</v>
      </c>
      <c r="L10366" s="76">
        <f t="shared" si="552"/>
        <v>8</v>
      </c>
      <c r="M10366" s="76"/>
      <c r="N10366" s="76"/>
      <c r="O10366" s="76"/>
      <c r="P10366" s="76"/>
      <c r="Q10366" s="76"/>
      <c r="R10366" s="76"/>
      <c r="S10366" s="76"/>
      <c r="T10366" s="76"/>
      <c r="U10366" s="76"/>
      <c r="V10366" s="76"/>
      <c r="W10366" s="76">
        <v>8</v>
      </c>
      <c r="X10366" s="76"/>
    </row>
    <row r="10367" spans="1:24">
      <c r="A10367" s="54"/>
      <c r="B10367" s="54"/>
      <c r="C10367" s="767" t="s">
        <v>33</v>
      </c>
      <c r="D10367" s="554" t="s">
        <v>15650</v>
      </c>
      <c r="E10367" s="554" t="s">
        <v>15651</v>
      </c>
      <c r="F10367" s="767" t="s">
        <v>15652</v>
      </c>
      <c r="G10367" s="554" t="s">
        <v>15653</v>
      </c>
      <c r="H10367" s="554" t="s">
        <v>15654</v>
      </c>
      <c r="I10367" s="74">
        <v>2385</v>
      </c>
      <c r="J10367" s="46" t="s">
        <v>1508</v>
      </c>
      <c r="K10367" s="75" t="s">
        <v>1509</v>
      </c>
      <c r="L10367" s="76">
        <f t="shared" si="552"/>
        <v>0</v>
      </c>
      <c r="M10367" s="76"/>
      <c r="N10367" s="76"/>
      <c r="O10367" s="76"/>
      <c r="P10367" s="76"/>
      <c r="Q10367" s="76"/>
      <c r="R10367" s="76"/>
      <c r="S10367" s="76"/>
      <c r="T10367" s="76"/>
      <c r="U10367" s="76"/>
      <c r="V10367" s="76"/>
      <c r="W10367" s="76"/>
      <c r="X10367" s="76"/>
    </row>
    <row r="10368" spans="1:24">
      <c r="A10368" s="54"/>
      <c r="B10368" s="54"/>
      <c r="C10368" s="768"/>
      <c r="D10368" s="556"/>
      <c r="E10368" s="556"/>
      <c r="F10368" s="768"/>
      <c r="G10368" s="556"/>
      <c r="H10368" s="556"/>
      <c r="I10368" s="79"/>
      <c r="J10368" s="54"/>
      <c r="K10368" s="75" t="s">
        <v>1501</v>
      </c>
      <c r="L10368" s="76">
        <f t="shared" si="552"/>
        <v>0</v>
      </c>
      <c r="M10368" s="76"/>
      <c r="N10368" s="76"/>
      <c r="O10368" s="76"/>
      <c r="P10368" s="76"/>
      <c r="Q10368" s="76"/>
      <c r="R10368" s="76"/>
      <c r="S10368" s="76"/>
      <c r="T10368" s="76"/>
      <c r="U10368" s="76"/>
      <c r="V10368" s="76"/>
      <c r="W10368" s="76"/>
      <c r="X10368" s="76"/>
    </row>
    <row r="10369" spans="1:24">
      <c r="A10369" s="54"/>
      <c r="B10369" s="54"/>
      <c r="C10369" s="769"/>
      <c r="D10369" s="558"/>
      <c r="E10369" s="558"/>
      <c r="F10369" s="769"/>
      <c r="G10369" s="558"/>
      <c r="H10369" s="558"/>
      <c r="I10369" s="83"/>
      <c r="J10369" s="80"/>
      <c r="K10369" s="84" t="s">
        <v>1502</v>
      </c>
      <c r="L10369" s="76">
        <f t="shared" si="552"/>
        <v>4</v>
      </c>
      <c r="M10369" s="76"/>
      <c r="N10369" s="76"/>
      <c r="O10369" s="76"/>
      <c r="P10369" s="76"/>
      <c r="Q10369" s="76"/>
      <c r="R10369" s="76"/>
      <c r="S10369" s="76"/>
      <c r="T10369" s="76"/>
      <c r="U10369" s="76"/>
      <c r="V10369" s="76"/>
      <c r="W10369" s="76"/>
      <c r="X10369" s="76">
        <v>4</v>
      </c>
    </row>
    <row r="10370" spans="1:24">
      <c r="A10370" s="54"/>
      <c r="B10370" s="54"/>
      <c r="C10370" s="767" t="s">
        <v>33</v>
      </c>
      <c r="D10370" s="554" t="s">
        <v>15655</v>
      </c>
      <c r="E10370" s="554" t="s">
        <v>15656</v>
      </c>
      <c r="F10370" s="767" t="s">
        <v>15657</v>
      </c>
      <c r="G10370" s="554" t="s">
        <v>15658</v>
      </c>
      <c r="H10370" s="554" t="s">
        <v>15659</v>
      </c>
      <c r="I10370" s="74">
        <v>13</v>
      </c>
      <c r="J10370" s="46" t="s">
        <v>1508</v>
      </c>
      <c r="K10370" s="75" t="s">
        <v>1509</v>
      </c>
      <c r="L10370" s="76">
        <f t="shared" si="552"/>
        <v>0</v>
      </c>
      <c r="M10370" s="76"/>
      <c r="N10370" s="76"/>
      <c r="O10370" s="76"/>
      <c r="P10370" s="76"/>
      <c r="Q10370" s="76"/>
      <c r="R10370" s="76"/>
      <c r="S10370" s="76"/>
      <c r="T10370" s="76"/>
      <c r="U10370" s="76"/>
      <c r="V10370" s="76"/>
      <c r="W10370" s="76"/>
      <c r="X10370" s="76"/>
    </row>
    <row r="10371" spans="1:24">
      <c r="A10371" s="54"/>
      <c r="B10371" s="54"/>
      <c r="C10371" s="768"/>
      <c r="D10371" s="556"/>
      <c r="E10371" s="556"/>
      <c r="F10371" s="768"/>
      <c r="G10371" s="556"/>
      <c r="H10371" s="556"/>
      <c r="I10371" s="79"/>
      <c r="J10371" s="54"/>
      <c r="K10371" s="75" t="s">
        <v>1501</v>
      </c>
      <c r="L10371" s="76">
        <f t="shared" si="552"/>
        <v>0</v>
      </c>
      <c r="M10371" s="76"/>
      <c r="N10371" s="76"/>
      <c r="O10371" s="76"/>
      <c r="P10371" s="76"/>
      <c r="Q10371" s="76"/>
      <c r="R10371" s="76"/>
      <c r="S10371" s="76"/>
      <c r="T10371" s="76"/>
      <c r="U10371" s="76"/>
      <c r="V10371" s="76"/>
      <c r="W10371" s="76"/>
      <c r="X10371" s="76"/>
    </row>
    <row r="10372" spans="1:24">
      <c r="A10372" s="54"/>
      <c r="B10372" s="54"/>
      <c r="C10372" s="769"/>
      <c r="D10372" s="558"/>
      <c r="E10372" s="558"/>
      <c r="F10372" s="769"/>
      <c r="G10372" s="558"/>
      <c r="H10372" s="558"/>
      <c r="I10372" s="83"/>
      <c r="J10372" s="80"/>
      <c r="K10372" s="84" t="s">
        <v>1502</v>
      </c>
      <c r="L10372" s="76">
        <f t="shared" si="552"/>
        <v>2</v>
      </c>
      <c r="M10372" s="76"/>
      <c r="N10372" s="76"/>
      <c r="O10372" s="76"/>
      <c r="P10372" s="76"/>
      <c r="Q10372" s="76"/>
      <c r="R10372" s="76"/>
      <c r="S10372" s="76"/>
      <c r="T10372" s="76">
        <v>1</v>
      </c>
      <c r="U10372" s="76"/>
      <c r="V10372" s="76"/>
      <c r="W10372" s="76">
        <v>1</v>
      </c>
      <c r="X10372" s="76"/>
    </row>
    <row r="10373" spans="1:24">
      <c r="A10373" s="54"/>
      <c r="B10373" s="54"/>
      <c r="C10373" s="767" t="s">
        <v>33</v>
      </c>
      <c r="D10373" s="554" t="s">
        <v>15660</v>
      </c>
      <c r="E10373" s="554" t="s">
        <v>15661</v>
      </c>
      <c r="F10373" s="767" t="s">
        <v>15662</v>
      </c>
      <c r="G10373" s="554" t="s">
        <v>15663</v>
      </c>
      <c r="H10373" s="554" t="s">
        <v>15664</v>
      </c>
      <c r="I10373" s="74">
        <v>0</v>
      </c>
      <c r="J10373" s="46" t="s">
        <v>1508</v>
      </c>
      <c r="K10373" s="75" t="s">
        <v>1509</v>
      </c>
      <c r="L10373" s="76">
        <f t="shared" si="552"/>
        <v>0</v>
      </c>
      <c r="M10373" s="76"/>
      <c r="N10373" s="76"/>
      <c r="O10373" s="76">
        <v>0</v>
      </c>
      <c r="P10373" s="76"/>
      <c r="Q10373" s="76"/>
      <c r="R10373" s="76"/>
      <c r="S10373" s="76"/>
      <c r="T10373" s="76"/>
      <c r="U10373" s="76"/>
      <c r="V10373" s="76"/>
      <c r="W10373" s="76"/>
      <c r="X10373" s="76"/>
    </row>
    <row r="10374" spans="1:24">
      <c r="A10374" s="54"/>
      <c r="B10374" s="54"/>
      <c r="C10374" s="768"/>
      <c r="D10374" s="556"/>
      <c r="E10374" s="556"/>
      <c r="F10374" s="768"/>
      <c r="G10374" s="556"/>
      <c r="H10374" s="556"/>
      <c r="I10374" s="79"/>
      <c r="J10374" s="54"/>
      <c r="K10374" s="75" t="s">
        <v>1501</v>
      </c>
      <c r="L10374" s="76">
        <f t="shared" ref="L10374:L10437" si="553">SUM(M10374:X10374)</f>
        <v>0</v>
      </c>
      <c r="M10374" s="76"/>
      <c r="N10374" s="76"/>
      <c r="O10374" s="76"/>
      <c r="P10374" s="76"/>
      <c r="Q10374" s="76"/>
      <c r="R10374" s="76"/>
      <c r="S10374" s="76"/>
      <c r="T10374" s="76"/>
      <c r="U10374" s="76"/>
      <c r="V10374" s="76"/>
      <c r="W10374" s="76"/>
      <c r="X10374" s="76"/>
    </row>
    <row r="10375" spans="1:24">
      <c r="A10375" s="54"/>
      <c r="B10375" s="54"/>
      <c r="C10375" s="769"/>
      <c r="D10375" s="558"/>
      <c r="E10375" s="558"/>
      <c r="F10375" s="769"/>
      <c r="G10375" s="558"/>
      <c r="H10375" s="558"/>
      <c r="I10375" s="83"/>
      <c r="J10375" s="80"/>
      <c r="K10375" s="84" t="s">
        <v>1502</v>
      </c>
      <c r="L10375" s="76">
        <f t="shared" si="553"/>
        <v>2</v>
      </c>
      <c r="M10375" s="76"/>
      <c r="N10375" s="76"/>
      <c r="O10375" s="76">
        <v>2</v>
      </c>
      <c r="P10375" s="76"/>
      <c r="Q10375" s="76"/>
      <c r="R10375" s="76"/>
      <c r="S10375" s="76"/>
      <c r="T10375" s="76"/>
      <c r="U10375" s="76"/>
      <c r="V10375" s="76"/>
      <c r="W10375" s="76"/>
      <c r="X10375" s="76"/>
    </row>
    <row r="10376" spans="1:24">
      <c r="A10376" s="54"/>
      <c r="B10376" s="54"/>
      <c r="C10376" s="767" t="s">
        <v>33</v>
      </c>
      <c r="D10376" s="554" t="s">
        <v>15665</v>
      </c>
      <c r="E10376" s="554" t="s">
        <v>15666</v>
      </c>
      <c r="F10376" s="767" t="s">
        <v>15667</v>
      </c>
      <c r="G10376" s="554" t="s">
        <v>15668</v>
      </c>
      <c r="H10376" s="554" t="s">
        <v>15669</v>
      </c>
      <c r="I10376" s="74">
        <v>166</v>
      </c>
      <c r="J10376" s="46" t="s">
        <v>1508</v>
      </c>
      <c r="K10376" s="75" t="s">
        <v>1509</v>
      </c>
      <c r="L10376" s="76">
        <f t="shared" si="553"/>
        <v>0</v>
      </c>
      <c r="M10376" s="76"/>
      <c r="N10376" s="76"/>
      <c r="O10376" s="76"/>
      <c r="P10376" s="76"/>
      <c r="Q10376" s="76"/>
      <c r="R10376" s="76"/>
      <c r="S10376" s="76"/>
      <c r="T10376" s="76"/>
      <c r="U10376" s="76"/>
      <c r="V10376" s="76"/>
      <c r="W10376" s="76"/>
      <c r="X10376" s="76"/>
    </row>
    <row r="10377" spans="1:24">
      <c r="A10377" s="54"/>
      <c r="B10377" s="54"/>
      <c r="C10377" s="768"/>
      <c r="D10377" s="556"/>
      <c r="E10377" s="556"/>
      <c r="F10377" s="768"/>
      <c r="G10377" s="556"/>
      <c r="H10377" s="556"/>
      <c r="I10377" s="79"/>
      <c r="J10377" s="54"/>
      <c r="K10377" s="75" t="s">
        <v>1501</v>
      </c>
      <c r="L10377" s="76">
        <f t="shared" si="553"/>
        <v>0</v>
      </c>
      <c r="M10377" s="76"/>
      <c r="N10377" s="76"/>
      <c r="O10377" s="76"/>
      <c r="P10377" s="76"/>
      <c r="Q10377" s="76"/>
      <c r="R10377" s="76"/>
      <c r="S10377" s="76"/>
      <c r="T10377" s="76"/>
      <c r="U10377" s="76"/>
      <c r="V10377" s="76"/>
      <c r="W10377" s="76"/>
      <c r="X10377" s="76"/>
    </row>
    <row r="10378" spans="1:24">
      <c r="A10378" s="54"/>
      <c r="B10378" s="54"/>
      <c r="C10378" s="769"/>
      <c r="D10378" s="558"/>
      <c r="E10378" s="558"/>
      <c r="F10378" s="769"/>
      <c r="G10378" s="558"/>
      <c r="H10378" s="558"/>
      <c r="I10378" s="83"/>
      <c r="J10378" s="80"/>
      <c r="K10378" s="84" t="s">
        <v>1502</v>
      </c>
      <c r="L10378" s="76">
        <f t="shared" si="553"/>
        <v>2</v>
      </c>
      <c r="M10378" s="76"/>
      <c r="N10378" s="76"/>
      <c r="O10378" s="76"/>
      <c r="P10378" s="76"/>
      <c r="Q10378" s="76"/>
      <c r="R10378" s="76"/>
      <c r="S10378" s="76"/>
      <c r="T10378" s="76"/>
      <c r="U10378" s="76"/>
      <c r="V10378" s="76"/>
      <c r="W10378" s="76"/>
      <c r="X10378" s="76">
        <v>2</v>
      </c>
    </row>
    <row r="10379" spans="1:24">
      <c r="A10379" s="54"/>
      <c r="B10379" s="54"/>
      <c r="C10379" s="767" t="s">
        <v>33</v>
      </c>
      <c r="D10379" s="554" t="s">
        <v>15670</v>
      </c>
      <c r="E10379" s="554" t="s">
        <v>15671</v>
      </c>
      <c r="F10379" s="767" t="s">
        <v>15672</v>
      </c>
      <c r="G10379" s="554" t="s">
        <v>15673</v>
      </c>
      <c r="H10379" s="554" t="s">
        <v>15674</v>
      </c>
      <c r="I10379" s="74">
        <v>0</v>
      </c>
      <c r="J10379" s="46" t="s">
        <v>1508</v>
      </c>
      <c r="K10379" s="75" t="s">
        <v>1509</v>
      </c>
      <c r="L10379" s="76">
        <f t="shared" si="553"/>
        <v>0</v>
      </c>
      <c r="M10379" s="76"/>
      <c r="N10379" s="76"/>
      <c r="O10379" s="76">
        <v>0</v>
      </c>
      <c r="P10379" s="76"/>
      <c r="Q10379" s="76"/>
      <c r="R10379" s="76"/>
      <c r="S10379" s="76"/>
      <c r="T10379" s="76"/>
      <c r="U10379" s="76"/>
      <c r="V10379" s="76"/>
      <c r="W10379" s="76"/>
      <c r="X10379" s="76"/>
    </row>
    <row r="10380" spans="1:24">
      <c r="A10380" s="54"/>
      <c r="B10380" s="54"/>
      <c r="C10380" s="768"/>
      <c r="D10380" s="556"/>
      <c r="E10380" s="556"/>
      <c r="F10380" s="768"/>
      <c r="G10380" s="556"/>
      <c r="H10380" s="556"/>
      <c r="I10380" s="79"/>
      <c r="J10380" s="54"/>
      <c r="K10380" s="75" t="s">
        <v>1501</v>
      </c>
      <c r="L10380" s="76">
        <f t="shared" si="553"/>
        <v>0</v>
      </c>
      <c r="M10380" s="76"/>
      <c r="N10380" s="76"/>
      <c r="O10380" s="76"/>
      <c r="P10380" s="76"/>
      <c r="Q10380" s="76"/>
      <c r="R10380" s="76"/>
      <c r="S10380" s="76"/>
      <c r="T10380" s="76"/>
      <c r="U10380" s="76"/>
      <c r="V10380" s="76"/>
      <c r="W10380" s="76"/>
      <c r="X10380" s="76"/>
    </row>
    <row r="10381" spans="1:24">
      <c r="A10381" s="54"/>
      <c r="B10381" s="54"/>
      <c r="C10381" s="769"/>
      <c r="D10381" s="558"/>
      <c r="E10381" s="558"/>
      <c r="F10381" s="769"/>
      <c r="G10381" s="558"/>
      <c r="H10381" s="558"/>
      <c r="I10381" s="83"/>
      <c r="J10381" s="80"/>
      <c r="K10381" s="84" t="s">
        <v>1502</v>
      </c>
      <c r="L10381" s="76">
        <f t="shared" si="553"/>
        <v>2</v>
      </c>
      <c r="M10381" s="76"/>
      <c r="N10381" s="76"/>
      <c r="O10381" s="76">
        <v>2</v>
      </c>
      <c r="P10381" s="76"/>
      <c r="Q10381" s="76"/>
      <c r="R10381" s="76"/>
      <c r="S10381" s="76"/>
      <c r="T10381" s="76"/>
      <c r="U10381" s="76"/>
      <c r="V10381" s="76"/>
      <c r="W10381" s="76"/>
      <c r="X10381" s="76"/>
    </row>
    <row r="10382" spans="1:24">
      <c r="A10382" s="54"/>
      <c r="B10382" s="54"/>
      <c r="C10382" s="767" t="s">
        <v>33</v>
      </c>
      <c r="D10382" s="554" t="s">
        <v>15675</v>
      </c>
      <c r="E10382" s="554" t="s">
        <v>15676</v>
      </c>
      <c r="F10382" s="767" t="s">
        <v>15677</v>
      </c>
      <c r="G10382" s="554" t="s">
        <v>15678</v>
      </c>
      <c r="H10382" s="554" t="s">
        <v>15679</v>
      </c>
      <c r="I10382" s="74">
        <v>0</v>
      </c>
      <c r="J10382" s="46" t="s">
        <v>1508</v>
      </c>
      <c r="K10382" s="75" t="s">
        <v>1509</v>
      </c>
      <c r="L10382" s="76">
        <f t="shared" si="553"/>
        <v>0</v>
      </c>
      <c r="M10382" s="76"/>
      <c r="N10382" s="76"/>
      <c r="O10382" s="76"/>
      <c r="P10382" s="76"/>
      <c r="Q10382" s="76"/>
      <c r="R10382" s="76"/>
      <c r="S10382" s="76"/>
      <c r="T10382" s="76"/>
      <c r="U10382" s="76"/>
      <c r="V10382" s="76"/>
      <c r="W10382" s="76"/>
      <c r="X10382" s="76"/>
    </row>
    <row r="10383" spans="1:24">
      <c r="A10383" s="54"/>
      <c r="B10383" s="54"/>
      <c r="C10383" s="768"/>
      <c r="D10383" s="556"/>
      <c r="E10383" s="556"/>
      <c r="F10383" s="768"/>
      <c r="G10383" s="556"/>
      <c r="H10383" s="556"/>
      <c r="I10383" s="79"/>
      <c r="J10383" s="54"/>
      <c r="K10383" s="75" t="s">
        <v>1501</v>
      </c>
      <c r="L10383" s="76">
        <f t="shared" si="553"/>
        <v>0</v>
      </c>
      <c r="M10383" s="76"/>
      <c r="N10383" s="76"/>
      <c r="O10383" s="76"/>
      <c r="P10383" s="76"/>
      <c r="Q10383" s="76"/>
      <c r="R10383" s="76"/>
      <c r="S10383" s="76"/>
      <c r="T10383" s="76"/>
      <c r="U10383" s="76"/>
      <c r="V10383" s="76"/>
      <c r="W10383" s="76"/>
      <c r="X10383" s="76"/>
    </row>
    <row r="10384" spans="1:24">
      <c r="A10384" s="54"/>
      <c r="B10384" s="54"/>
      <c r="C10384" s="769"/>
      <c r="D10384" s="558"/>
      <c r="E10384" s="558"/>
      <c r="F10384" s="769"/>
      <c r="G10384" s="558"/>
      <c r="H10384" s="558"/>
      <c r="I10384" s="83"/>
      <c r="J10384" s="80"/>
      <c r="K10384" s="84" t="s">
        <v>1502</v>
      </c>
      <c r="L10384" s="76">
        <f t="shared" si="553"/>
        <v>2</v>
      </c>
      <c r="M10384" s="76"/>
      <c r="N10384" s="76"/>
      <c r="O10384" s="76">
        <v>2</v>
      </c>
      <c r="P10384" s="76"/>
      <c r="Q10384" s="76"/>
      <c r="R10384" s="76"/>
      <c r="S10384" s="76"/>
      <c r="T10384" s="76"/>
      <c r="U10384" s="76"/>
      <c r="V10384" s="76"/>
      <c r="W10384" s="76"/>
      <c r="X10384" s="76"/>
    </row>
    <row r="10385" spans="1:24">
      <c r="A10385" s="54"/>
      <c r="B10385" s="54"/>
      <c r="C10385" s="767" t="s">
        <v>33</v>
      </c>
      <c r="D10385" s="554" t="s">
        <v>15680</v>
      </c>
      <c r="E10385" s="554" t="s">
        <v>15681</v>
      </c>
      <c r="F10385" s="767" t="s">
        <v>15682</v>
      </c>
      <c r="G10385" s="554" t="s">
        <v>15683</v>
      </c>
      <c r="H10385" s="554" t="s">
        <v>15684</v>
      </c>
      <c r="I10385" s="74">
        <v>40801</v>
      </c>
      <c r="J10385" s="46" t="s">
        <v>1508</v>
      </c>
      <c r="K10385" s="75" t="s">
        <v>1509</v>
      </c>
      <c r="L10385" s="76">
        <f t="shared" si="553"/>
        <v>0</v>
      </c>
      <c r="M10385" s="76"/>
      <c r="N10385" s="76"/>
      <c r="O10385" s="76"/>
      <c r="P10385" s="76"/>
      <c r="Q10385" s="76"/>
      <c r="R10385" s="76"/>
      <c r="S10385" s="76"/>
      <c r="T10385" s="76"/>
      <c r="U10385" s="76"/>
      <c r="V10385" s="76"/>
      <c r="W10385" s="76"/>
      <c r="X10385" s="76"/>
    </row>
    <row r="10386" spans="1:24">
      <c r="A10386" s="54"/>
      <c r="B10386" s="54"/>
      <c r="C10386" s="768"/>
      <c r="D10386" s="556"/>
      <c r="E10386" s="556"/>
      <c r="F10386" s="768"/>
      <c r="G10386" s="556"/>
      <c r="H10386" s="556"/>
      <c r="I10386" s="79"/>
      <c r="J10386" s="54"/>
      <c r="K10386" s="75" t="s">
        <v>1501</v>
      </c>
      <c r="L10386" s="76">
        <f t="shared" si="553"/>
        <v>0</v>
      </c>
      <c r="M10386" s="76"/>
      <c r="N10386" s="76"/>
      <c r="O10386" s="76"/>
      <c r="P10386" s="76"/>
      <c r="Q10386" s="76"/>
      <c r="R10386" s="76"/>
      <c r="S10386" s="76"/>
      <c r="T10386" s="76"/>
      <c r="U10386" s="76"/>
      <c r="V10386" s="76"/>
      <c r="W10386" s="76"/>
      <c r="X10386" s="76"/>
    </row>
    <row r="10387" spans="1:24">
      <c r="A10387" s="54"/>
      <c r="B10387" s="54"/>
      <c r="C10387" s="769"/>
      <c r="D10387" s="558"/>
      <c r="E10387" s="558"/>
      <c r="F10387" s="769"/>
      <c r="G10387" s="558"/>
      <c r="H10387" s="558"/>
      <c r="I10387" s="83"/>
      <c r="J10387" s="80"/>
      <c r="K10387" s="84" t="s">
        <v>1502</v>
      </c>
      <c r="L10387" s="76">
        <f t="shared" si="553"/>
        <v>7</v>
      </c>
      <c r="M10387" s="76"/>
      <c r="N10387" s="76"/>
      <c r="O10387" s="76"/>
      <c r="P10387" s="76"/>
      <c r="Q10387" s="76"/>
      <c r="R10387" s="76"/>
      <c r="S10387" s="76"/>
      <c r="T10387" s="76"/>
      <c r="U10387" s="76"/>
      <c r="V10387" s="76"/>
      <c r="W10387" s="76">
        <v>7</v>
      </c>
      <c r="X10387" s="76"/>
    </row>
    <row r="10388" spans="1:24">
      <c r="A10388" s="54"/>
      <c r="B10388" s="54"/>
      <c r="C10388" s="767" t="s">
        <v>33</v>
      </c>
      <c r="D10388" s="554" t="s">
        <v>15685</v>
      </c>
      <c r="E10388" s="554" t="s">
        <v>15686</v>
      </c>
      <c r="F10388" s="767" t="s">
        <v>15687</v>
      </c>
      <c r="G10388" s="554" t="s">
        <v>15688</v>
      </c>
      <c r="H10388" s="554" t="s">
        <v>15689</v>
      </c>
      <c r="I10388" s="74">
        <v>1130</v>
      </c>
      <c r="J10388" s="46" t="s">
        <v>1508</v>
      </c>
      <c r="K10388" s="75" t="s">
        <v>1509</v>
      </c>
      <c r="L10388" s="76">
        <f t="shared" si="553"/>
        <v>0</v>
      </c>
      <c r="M10388" s="76"/>
      <c r="N10388" s="76"/>
      <c r="O10388" s="76"/>
      <c r="P10388" s="76"/>
      <c r="Q10388" s="76"/>
      <c r="R10388" s="76"/>
      <c r="S10388" s="76"/>
      <c r="T10388" s="76"/>
      <c r="U10388" s="76"/>
      <c r="V10388" s="76"/>
      <c r="W10388" s="76"/>
      <c r="X10388" s="76"/>
    </row>
    <row r="10389" spans="1:24">
      <c r="A10389" s="54"/>
      <c r="B10389" s="54"/>
      <c r="C10389" s="768"/>
      <c r="D10389" s="556"/>
      <c r="E10389" s="556"/>
      <c r="F10389" s="768"/>
      <c r="G10389" s="556"/>
      <c r="H10389" s="556"/>
      <c r="I10389" s="79"/>
      <c r="J10389" s="54"/>
      <c r="K10389" s="75" t="s">
        <v>1501</v>
      </c>
      <c r="L10389" s="76">
        <f t="shared" si="553"/>
        <v>0</v>
      </c>
      <c r="M10389" s="76"/>
      <c r="N10389" s="76"/>
      <c r="O10389" s="76"/>
      <c r="P10389" s="76"/>
      <c r="Q10389" s="76"/>
      <c r="R10389" s="76"/>
      <c r="S10389" s="76"/>
      <c r="T10389" s="76"/>
      <c r="U10389" s="76"/>
      <c r="V10389" s="76"/>
      <c r="W10389" s="76"/>
      <c r="X10389" s="76"/>
    </row>
    <row r="10390" spans="1:24">
      <c r="A10390" s="54"/>
      <c r="B10390" s="54"/>
      <c r="C10390" s="769"/>
      <c r="D10390" s="558"/>
      <c r="E10390" s="558"/>
      <c r="F10390" s="769"/>
      <c r="G10390" s="558"/>
      <c r="H10390" s="558"/>
      <c r="I10390" s="83"/>
      <c r="J10390" s="80"/>
      <c r="K10390" s="84" t="s">
        <v>1502</v>
      </c>
      <c r="L10390" s="76">
        <f t="shared" si="553"/>
        <v>2</v>
      </c>
      <c r="M10390" s="76"/>
      <c r="N10390" s="76"/>
      <c r="O10390" s="76">
        <v>2</v>
      </c>
      <c r="P10390" s="76"/>
      <c r="Q10390" s="76"/>
      <c r="R10390" s="76"/>
      <c r="S10390" s="76"/>
      <c r="T10390" s="76"/>
      <c r="U10390" s="76"/>
      <c r="V10390" s="76"/>
      <c r="W10390" s="76"/>
      <c r="X10390" s="76"/>
    </row>
    <row r="10391" spans="1:24">
      <c r="A10391" s="54"/>
      <c r="B10391" s="54"/>
      <c r="C10391" s="767" t="s">
        <v>33</v>
      </c>
      <c r="D10391" s="770" t="s">
        <v>15690</v>
      </c>
      <c r="E10391" s="554" t="s">
        <v>15691</v>
      </c>
      <c r="F10391" s="771" t="s">
        <v>15692</v>
      </c>
      <c r="G10391" s="770" t="s">
        <v>15693</v>
      </c>
      <c r="H10391" s="770" t="s">
        <v>15694</v>
      </c>
      <c r="I10391" s="74">
        <v>17515</v>
      </c>
      <c r="J10391" s="46" t="s">
        <v>1508</v>
      </c>
      <c r="K10391" s="75" t="s">
        <v>1509</v>
      </c>
      <c r="L10391" s="76">
        <f t="shared" si="553"/>
        <v>0</v>
      </c>
      <c r="M10391" s="76"/>
      <c r="N10391" s="76"/>
      <c r="O10391" s="76"/>
      <c r="P10391" s="76"/>
      <c r="Q10391" s="76"/>
      <c r="R10391" s="76"/>
      <c r="S10391" s="76"/>
      <c r="T10391" s="76"/>
      <c r="U10391" s="76"/>
      <c r="V10391" s="76"/>
      <c r="W10391" s="76"/>
      <c r="X10391" s="76"/>
    </row>
    <row r="10392" spans="1:24">
      <c r="A10392" s="54"/>
      <c r="B10392" s="54"/>
      <c r="C10392" s="768"/>
      <c r="D10392" s="770"/>
      <c r="E10392" s="556"/>
      <c r="F10392" s="771"/>
      <c r="G10392" s="770"/>
      <c r="H10392" s="770"/>
      <c r="I10392" s="79"/>
      <c r="J10392" s="54"/>
      <c r="K10392" s="75" t="s">
        <v>1501</v>
      </c>
      <c r="L10392" s="76">
        <f t="shared" si="553"/>
        <v>0</v>
      </c>
      <c r="M10392" s="76"/>
      <c r="N10392" s="76"/>
      <c r="O10392" s="76"/>
      <c r="P10392" s="76"/>
      <c r="Q10392" s="76"/>
      <c r="R10392" s="76"/>
      <c r="S10392" s="76"/>
      <c r="T10392" s="76"/>
      <c r="U10392" s="76"/>
      <c r="V10392" s="76"/>
      <c r="W10392" s="76"/>
      <c r="X10392" s="76"/>
    </row>
    <row r="10393" spans="1:24">
      <c r="A10393" s="54"/>
      <c r="B10393" s="54"/>
      <c r="C10393" s="769"/>
      <c r="D10393" s="770"/>
      <c r="E10393" s="558"/>
      <c r="F10393" s="771"/>
      <c r="G10393" s="770"/>
      <c r="H10393" s="770"/>
      <c r="I10393" s="83"/>
      <c r="J10393" s="80"/>
      <c r="K10393" s="84" t="s">
        <v>1502</v>
      </c>
      <c r="L10393" s="76">
        <f t="shared" si="553"/>
        <v>4</v>
      </c>
      <c r="M10393" s="76"/>
      <c r="N10393" s="76"/>
      <c r="O10393" s="76"/>
      <c r="P10393" s="76"/>
      <c r="Q10393" s="76"/>
      <c r="R10393" s="76"/>
      <c r="S10393" s="76"/>
      <c r="T10393" s="76"/>
      <c r="U10393" s="76"/>
      <c r="V10393" s="76"/>
      <c r="W10393" s="76">
        <v>4</v>
      </c>
      <c r="X10393" s="76"/>
    </row>
    <row r="10394" spans="1:24">
      <c r="A10394" s="54"/>
      <c r="B10394" s="54"/>
      <c r="C10394" s="767" t="s">
        <v>33</v>
      </c>
      <c r="D10394" s="554" t="s">
        <v>15695</v>
      </c>
      <c r="E10394" s="554" t="s">
        <v>15696</v>
      </c>
      <c r="F10394" s="767" t="s">
        <v>15697</v>
      </c>
      <c r="G10394" s="554" t="s">
        <v>15698</v>
      </c>
      <c r="H10394" s="58" t="s">
        <v>15699</v>
      </c>
      <c r="I10394" s="74">
        <v>0</v>
      </c>
      <c r="J10394" s="46" t="s">
        <v>1508</v>
      </c>
      <c r="K10394" s="75" t="s">
        <v>1509</v>
      </c>
      <c r="L10394" s="76">
        <f t="shared" si="553"/>
        <v>0</v>
      </c>
      <c r="M10394" s="76"/>
      <c r="N10394" s="76"/>
      <c r="O10394" s="76"/>
      <c r="P10394" s="76"/>
      <c r="Q10394" s="76"/>
      <c r="R10394" s="76"/>
      <c r="S10394" s="76"/>
      <c r="T10394" s="76"/>
      <c r="U10394" s="76"/>
      <c r="V10394" s="76"/>
      <c r="W10394" s="76"/>
      <c r="X10394" s="76"/>
    </row>
    <row r="10395" spans="1:24">
      <c r="A10395" s="54"/>
      <c r="B10395" s="54"/>
      <c r="C10395" s="768"/>
      <c r="D10395" s="556"/>
      <c r="E10395" s="556"/>
      <c r="F10395" s="768"/>
      <c r="G10395" s="556"/>
      <c r="H10395" s="77"/>
      <c r="I10395" s="79"/>
      <c r="J10395" s="54"/>
      <c r="K10395" s="75" t="s">
        <v>1501</v>
      </c>
      <c r="L10395" s="76">
        <f t="shared" si="553"/>
        <v>0</v>
      </c>
      <c r="M10395" s="76"/>
      <c r="N10395" s="76"/>
      <c r="O10395" s="76"/>
      <c r="P10395" s="76"/>
      <c r="Q10395" s="76"/>
      <c r="R10395" s="76"/>
      <c r="S10395" s="76"/>
      <c r="T10395" s="76"/>
      <c r="U10395" s="76"/>
      <c r="V10395" s="76"/>
      <c r="W10395" s="76"/>
      <c r="X10395" s="76"/>
    </row>
    <row r="10396" spans="1:24">
      <c r="A10396" s="54"/>
      <c r="B10396" s="54"/>
      <c r="C10396" s="769"/>
      <c r="D10396" s="558"/>
      <c r="E10396" s="558"/>
      <c r="F10396" s="769"/>
      <c r="G10396" s="558"/>
      <c r="H10396" s="81"/>
      <c r="I10396" s="83"/>
      <c r="J10396" s="80"/>
      <c r="K10396" s="84" t="s">
        <v>1502</v>
      </c>
      <c r="L10396" s="76">
        <f t="shared" si="553"/>
        <v>2</v>
      </c>
      <c r="M10396" s="76"/>
      <c r="N10396" s="76"/>
      <c r="O10396" s="76">
        <v>2</v>
      </c>
      <c r="P10396" s="76"/>
      <c r="Q10396" s="76"/>
      <c r="R10396" s="76"/>
      <c r="S10396" s="76"/>
      <c r="T10396" s="76"/>
      <c r="U10396" s="76"/>
      <c r="V10396" s="76"/>
      <c r="W10396" s="76"/>
      <c r="X10396" s="76"/>
    </row>
    <row r="10397" spans="1:24">
      <c r="A10397" s="54"/>
      <c r="B10397" s="54"/>
      <c r="C10397" s="767" t="s">
        <v>33</v>
      </c>
      <c r="D10397" s="554" t="s">
        <v>15700</v>
      </c>
      <c r="E10397" s="554" t="s">
        <v>15701</v>
      </c>
      <c r="F10397" s="767" t="s">
        <v>15702</v>
      </c>
      <c r="G10397" s="554" t="s">
        <v>15703</v>
      </c>
      <c r="H10397" s="554" t="s">
        <v>15704</v>
      </c>
      <c r="I10397" s="74">
        <v>37</v>
      </c>
      <c r="J10397" s="46" t="s">
        <v>1508</v>
      </c>
      <c r="K10397" s="75" t="s">
        <v>1509</v>
      </c>
      <c r="L10397" s="76">
        <f t="shared" si="553"/>
        <v>0</v>
      </c>
      <c r="M10397" s="76"/>
      <c r="N10397" s="76"/>
      <c r="O10397" s="76"/>
      <c r="P10397" s="76"/>
      <c r="Q10397" s="76"/>
      <c r="R10397" s="76"/>
      <c r="S10397" s="76"/>
      <c r="T10397" s="76"/>
      <c r="U10397" s="76"/>
      <c r="V10397" s="76"/>
      <c r="W10397" s="76"/>
      <c r="X10397" s="76"/>
    </row>
    <row r="10398" spans="1:24">
      <c r="A10398" s="54"/>
      <c r="B10398" s="54"/>
      <c r="C10398" s="768"/>
      <c r="D10398" s="556"/>
      <c r="E10398" s="556"/>
      <c r="F10398" s="768"/>
      <c r="G10398" s="556"/>
      <c r="H10398" s="556"/>
      <c r="I10398" s="79"/>
      <c r="J10398" s="54"/>
      <c r="K10398" s="75" t="s">
        <v>1501</v>
      </c>
      <c r="L10398" s="76">
        <f t="shared" si="553"/>
        <v>0</v>
      </c>
      <c r="M10398" s="76"/>
      <c r="N10398" s="76"/>
      <c r="O10398" s="76"/>
      <c r="P10398" s="76"/>
      <c r="Q10398" s="76"/>
      <c r="R10398" s="76"/>
      <c r="S10398" s="76"/>
      <c r="T10398" s="76"/>
      <c r="U10398" s="76"/>
      <c r="V10398" s="76"/>
      <c r="W10398" s="76"/>
      <c r="X10398" s="76"/>
    </row>
    <row r="10399" spans="1:24">
      <c r="A10399" s="54"/>
      <c r="B10399" s="54"/>
      <c r="C10399" s="769"/>
      <c r="D10399" s="558"/>
      <c r="E10399" s="558"/>
      <c r="F10399" s="769"/>
      <c r="G10399" s="558"/>
      <c r="H10399" s="558"/>
      <c r="I10399" s="83"/>
      <c r="J10399" s="80"/>
      <c r="K10399" s="84" t="s">
        <v>1502</v>
      </c>
      <c r="L10399" s="76">
        <f t="shared" si="553"/>
        <v>2</v>
      </c>
      <c r="M10399" s="76"/>
      <c r="N10399" s="76"/>
      <c r="O10399" s="76"/>
      <c r="P10399" s="76"/>
      <c r="Q10399" s="76"/>
      <c r="R10399" s="76"/>
      <c r="S10399" s="76"/>
      <c r="T10399" s="76"/>
      <c r="U10399" s="76">
        <v>2</v>
      </c>
      <c r="V10399" s="76"/>
      <c r="W10399" s="76"/>
      <c r="X10399" s="76"/>
    </row>
    <row r="10400" spans="1:24">
      <c r="A10400" s="54"/>
      <c r="B10400" s="54"/>
      <c r="C10400" s="767" t="s">
        <v>33</v>
      </c>
      <c r="D10400" s="554" t="s">
        <v>15705</v>
      </c>
      <c r="E10400" s="554" t="s">
        <v>15706</v>
      </c>
      <c r="F10400" s="767" t="s">
        <v>15707</v>
      </c>
      <c r="G10400" s="554" t="s">
        <v>15708</v>
      </c>
      <c r="H10400" s="554" t="s">
        <v>15709</v>
      </c>
      <c r="I10400" s="74">
        <v>1637</v>
      </c>
      <c r="J10400" s="46" t="s">
        <v>1508</v>
      </c>
      <c r="K10400" s="75" t="s">
        <v>1509</v>
      </c>
      <c r="L10400" s="76">
        <f t="shared" si="553"/>
        <v>0</v>
      </c>
      <c r="M10400" s="76"/>
      <c r="N10400" s="76"/>
      <c r="O10400" s="76"/>
      <c r="P10400" s="76"/>
      <c r="Q10400" s="76"/>
      <c r="R10400" s="76"/>
      <c r="S10400" s="76"/>
      <c r="T10400" s="76"/>
      <c r="U10400" s="76"/>
      <c r="V10400" s="76"/>
      <c r="W10400" s="76"/>
      <c r="X10400" s="76"/>
    </row>
    <row r="10401" spans="1:24">
      <c r="A10401" s="54"/>
      <c r="B10401" s="54"/>
      <c r="C10401" s="768"/>
      <c r="D10401" s="556"/>
      <c r="E10401" s="556"/>
      <c r="F10401" s="768"/>
      <c r="G10401" s="556"/>
      <c r="H10401" s="556"/>
      <c r="I10401" s="79"/>
      <c r="J10401" s="54"/>
      <c r="K10401" s="75" t="s">
        <v>1501</v>
      </c>
      <c r="L10401" s="76">
        <f t="shared" si="553"/>
        <v>0</v>
      </c>
      <c r="M10401" s="76"/>
      <c r="N10401" s="76"/>
      <c r="O10401" s="76"/>
      <c r="P10401" s="76"/>
      <c r="Q10401" s="76"/>
      <c r="R10401" s="76"/>
      <c r="S10401" s="76"/>
      <c r="T10401" s="76"/>
      <c r="U10401" s="76"/>
      <c r="V10401" s="76"/>
      <c r="W10401" s="76"/>
      <c r="X10401" s="76"/>
    </row>
    <row r="10402" spans="1:24">
      <c r="A10402" s="54"/>
      <c r="B10402" s="54"/>
      <c r="C10402" s="769"/>
      <c r="D10402" s="558"/>
      <c r="E10402" s="558"/>
      <c r="F10402" s="769"/>
      <c r="G10402" s="558"/>
      <c r="H10402" s="558"/>
      <c r="I10402" s="83"/>
      <c r="J10402" s="80"/>
      <c r="K10402" s="84" t="s">
        <v>1502</v>
      </c>
      <c r="L10402" s="76">
        <f t="shared" si="553"/>
        <v>4</v>
      </c>
      <c r="M10402" s="76"/>
      <c r="N10402" s="76"/>
      <c r="O10402" s="76">
        <v>1</v>
      </c>
      <c r="P10402" s="76"/>
      <c r="Q10402" s="76"/>
      <c r="R10402" s="76"/>
      <c r="S10402" s="76"/>
      <c r="T10402" s="76"/>
      <c r="U10402" s="76"/>
      <c r="V10402" s="76"/>
      <c r="W10402" s="76">
        <v>3</v>
      </c>
      <c r="X10402" s="76"/>
    </row>
    <row r="10403" spans="1:24">
      <c r="A10403" s="54"/>
      <c r="B10403" s="54"/>
      <c r="C10403" s="767" t="s">
        <v>33</v>
      </c>
      <c r="D10403" s="554" t="s">
        <v>15710</v>
      </c>
      <c r="E10403" s="554" t="s">
        <v>15711</v>
      </c>
      <c r="F10403" s="767" t="s">
        <v>15712</v>
      </c>
      <c r="G10403" s="554" t="s">
        <v>15713</v>
      </c>
      <c r="H10403" s="554" t="s">
        <v>15714</v>
      </c>
      <c r="I10403" s="74">
        <v>821</v>
      </c>
      <c r="J10403" s="46" t="s">
        <v>1508</v>
      </c>
      <c r="K10403" s="75" t="s">
        <v>1509</v>
      </c>
      <c r="L10403" s="76">
        <f t="shared" si="553"/>
        <v>0</v>
      </c>
      <c r="M10403" s="76"/>
      <c r="N10403" s="76"/>
      <c r="O10403" s="76"/>
      <c r="P10403" s="76"/>
      <c r="Q10403" s="76"/>
      <c r="R10403" s="76"/>
      <c r="S10403" s="76"/>
      <c r="T10403" s="76"/>
      <c r="U10403" s="76"/>
      <c r="V10403" s="76"/>
      <c r="W10403" s="76"/>
      <c r="X10403" s="76"/>
    </row>
    <row r="10404" spans="1:24">
      <c r="A10404" s="54"/>
      <c r="B10404" s="54"/>
      <c r="C10404" s="768"/>
      <c r="D10404" s="556"/>
      <c r="E10404" s="556"/>
      <c r="F10404" s="768"/>
      <c r="G10404" s="556"/>
      <c r="H10404" s="556"/>
      <c r="I10404" s="79"/>
      <c r="J10404" s="54"/>
      <c r="K10404" s="75" t="s">
        <v>1501</v>
      </c>
      <c r="L10404" s="76">
        <f t="shared" si="553"/>
        <v>0</v>
      </c>
      <c r="M10404" s="76"/>
      <c r="N10404" s="76"/>
      <c r="O10404" s="76"/>
      <c r="P10404" s="76"/>
      <c r="Q10404" s="76"/>
      <c r="R10404" s="76"/>
      <c r="S10404" s="76"/>
      <c r="T10404" s="76"/>
      <c r="U10404" s="76"/>
      <c r="V10404" s="76"/>
      <c r="W10404" s="76"/>
      <c r="X10404" s="76"/>
    </row>
    <row r="10405" spans="1:24">
      <c r="A10405" s="54"/>
      <c r="B10405" s="54"/>
      <c r="C10405" s="769"/>
      <c r="D10405" s="558"/>
      <c r="E10405" s="558"/>
      <c r="F10405" s="769"/>
      <c r="G10405" s="558"/>
      <c r="H10405" s="558"/>
      <c r="I10405" s="83"/>
      <c r="J10405" s="80"/>
      <c r="K10405" s="84" t="s">
        <v>1502</v>
      </c>
      <c r="L10405" s="76">
        <f t="shared" si="553"/>
        <v>3</v>
      </c>
      <c r="M10405" s="76"/>
      <c r="N10405" s="76"/>
      <c r="O10405" s="76"/>
      <c r="P10405" s="76"/>
      <c r="Q10405" s="76"/>
      <c r="R10405" s="76"/>
      <c r="S10405" s="76"/>
      <c r="T10405" s="76"/>
      <c r="U10405" s="76"/>
      <c r="V10405" s="76"/>
      <c r="W10405" s="76"/>
      <c r="X10405" s="76">
        <v>3</v>
      </c>
    </row>
    <row r="10406" spans="1:24">
      <c r="A10406" s="54"/>
      <c r="B10406" s="54"/>
      <c r="C10406" s="767" t="s">
        <v>33</v>
      </c>
      <c r="D10406" s="554" t="s">
        <v>15715</v>
      </c>
      <c r="E10406" s="554" t="s">
        <v>15716</v>
      </c>
      <c r="F10406" s="767" t="s">
        <v>15717</v>
      </c>
      <c r="G10406" s="554" t="s">
        <v>15718</v>
      </c>
      <c r="H10406" s="554" t="s">
        <v>15719</v>
      </c>
      <c r="I10406" s="74">
        <v>0</v>
      </c>
      <c r="J10406" s="46" t="s">
        <v>1508</v>
      </c>
      <c r="K10406" s="75" t="s">
        <v>1509</v>
      </c>
      <c r="L10406" s="76">
        <f t="shared" si="553"/>
        <v>0</v>
      </c>
      <c r="M10406" s="76"/>
      <c r="N10406" s="76"/>
      <c r="O10406" s="76"/>
      <c r="P10406" s="76"/>
      <c r="Q10406" s="76"/>
      <c r="R10406" s="76"/>
      <c r="S10406" s="76"/>
      <c r="T10406" s="76"/>
      <c r="U10406" s="76"/>
      <c r="V10406" s="76"/>
      <c r="W10406" s="76"/>
      <c r="X10406" s="76"/>
    </row>
    <row r="10407" spans="1:24">
      <c r="A10407" s="54"/>
      <c r="B10407" s="54"/>
      <c r="C10407" s="768"/>
      <c r="D10407" s="556"/>
      <c r="E10407" s="556"/>
      <c r="F10407" s="768"/>
      <c r="G10407" s="556"/>
      <c r="H10407" s="556"/>
      <c r="I10407" s="79"/>
      <c r="J10407" s="54"/>
      <c r="K10407" s="75" t="s">
        <v>1501</v>
      </c>
      <c r="L10407" s="76">
        <f t="shared" si="553"/>
        <v>0</v>
      </c>
      <c r="M10407" s="76"/>
      <c r="N10407" s="76"/>
      <c r="O10407" s="76"/>
      <c r="P10407" s="76"/>
      <c r="Q10407" s="76"/>
      <c r="R10407" s="76"/>
      <c r="S10407" s="76"/>
      <c r="T10407" s="76"/>
      <c r="U10407" s="76"/>
      <c r="V10407" s="76"/>
      <c r="W10407" s="76"/>
      <c r="X10407" s="76"/>
    </row>
    <row r="10408" spans="1:24">
      <c r="A10408" s="54"/>
      <c r="B10408" s="54"/>
      <c r="C10408" s="769"/>
      <c r="D10408" s="558"/>
      <c r="E10408" s="558"/>
      <c r="F10408" s="769"/>
      <c r="G10408" s="558"/>
      <c r="H10408" s="558"/>
      <c r="I10408" s="83"/>
      <c r="J10408" s="80"/>
      <c r="K10408" s="84" t="s">
        <v>1502</v>
      </c>
      <c r="L10408" s="76">
        <f t="shared" si="553"/>
        <v>2</v>
      </c>
      <c r="M10408" s="76"/>
      <c r="N10408" s="76"/>
      <c r="O10408" s="76">
        <v>1</v>
      </c>
      <c r="P10408" s="76"/>
      <c r="Q10408" s="76"/>
      <c r="R10408" s="76"/>
      <c r="S10408" s="76"/>
      <c r="T10408" s="76">
        <v>1</v>
      </c>
      <c r="U10408" s="76"/>
      <c r="V10408" s="76"/>
      <c r="W10408" s="76"/>
      <c r="X10408" s="76"/>
    </row>
    <row r="10409" spans="1:24">
      <c r="A10409" s="54"/>
      <c r="B10409" s="54"/>
      <c r="C10409" s="767" t="s">
        <v>33</v>
      </c>
      <c r="D10409" s="554" t="s">
        <v>15720</v>
      </c>
      <c r="E10409" s="554" t="s">
        <v>15721</v>
      </c>
      <c r="F10409" s="767" t="s">
        <v>15722</v>
      </c>
      <c r="G10409" s="554" t="s">
        <v>15723</v>
      </c>
      <c r="H10409" s="554" t="s">
        <v>15724</v>
      </c>
      <c r="I10409" s="74">
        <v>2637</v>
      </c>
      <c r="J10409" s="46" t="s">
        <v>1508</v>
      </c>
      <c r="K10409" s="75" t="s">
        <v>1509</v>
      </c>
      <c r="L10409" s="76">
        <f t="shared" si="553"/>
        <v>0</v>
      </c>
      <c r="M10409" s="76"/>
      <c r="N10409" s="76"/>
      <c r="O10409" s="76"/>
      <c r="P10409" s="76"/>
      <c r="Q10409" s="76"/>
      <c r="R10409" s="76"/>
      <c r="S10409" s="76"/>
      <c r="T10409" s="76"/>
      <c r="U10409" s="76"/>
      <c r="V10409" s="76"/>
      <c r="W10409" s="76"/>
      <c r="X10409" s="76"/>
    </row>
    <row r="10410" spans="1:24">
      <c r="A10410" s="54"/>
      <c r="B10410" s="54"/>
      <c r="C10410" s="768"/>
      <c r="D10410" s="556"/>
      <c r="E10410" s="556"/>
      <c r="F10410" s="768"/>
      <c r="G10410" s="556"/>
      <c r="H10410" s="556"/>
      <c r="I10410" s="79"/>
      <c r="J10410" s="54"/>
      <c r="K10410" s="75" t="s">
        <v>1501</v>
      </c>
      <c r="L10410" s="76">
        <f t="shared" si="553"/>
        <v>0</v>
      </c>
      <c r="M10410" s="76"/>
      <c r="N10410" s="76"/>
      <c r="O10410" s="76"/>
      <c r="P10410" s="76"/>
      <c r="Q10410" s="76"/>
      <c r="R10410" s="76"/>
      <c r="S10410" s="76"/>
      <c r="T10410" s="76"/>
      <c r="U10410" s="76"/>
      <c r="V10410" s="76"/>
      <c r="W10410" s="76"/>
      <c r="X10410" s="76"/>
    </row>
    <row r="10411" spans="1:24">
      <c r="A10411" s="54"/>
      <c r="B10411" s="54"/>
      <c r="C10411" s="769"/>
      <c r="D10411" s="558"/>
      <c r="E10411" s="558"/>
      <c r="F10411" s="769"/>
      <c r="G10411" s="558"/>
      <c r="H10411" s="558"/>
      <c r="I10411" s="83"/>
      <c r="J10411" s="80"/>
      <c r="K10411" s="84" t="s">
        <v>1502</v>
      </c>
      <c r="L10411" s="76">
        <f t="shared" si="553"/>
        <v>4</v>
      </c>
      <c r="M10411" s="76"/>
      <c r="N10411" s="76"/>
      <c r="O10411" s="76"/>
      <c r="P10411" s="76"/>
      <c r="Q10411" s="76"/>
      <c r="R10411" s="76"/>
      <c r="S10411" s="76"/>
      <c r="T10411" s="76"/>
      <c r="U10411" s="76"/>
      <c r="V10411" s="76"/>
      <c r="W10411" s="76">
        <v>2</v>
      </c>
      <c r="X10411" s="76">
        <v>2</v>
      </c>
    </row>
    <row r="10412" spans="1:24">
      <c r="A10412" s="54"/>
      <c r="B10412" s="54"/>
      <c r="C10412" s="767" t="s">
        <v>33</v>
      </c>
      <c r="D10412" s="554" t="s">
        <v>15725</v>
      </c>
      <c r="E10412" s="554" t="s">
        <v>15726</v>
      </c>
      <c r="F10412" s="767" t="s">
        <v>15727</v>
      </c>
      <c r="G10412" s="554" t="s">
        <v>15728</v>
      </c>
      <c r="H10412" s="554" t="s">
        <v>15729</v>
      </c>
      <c r="I10412" s="74">
        <v>15182</v>
      </c>
      <c r="J10412" s="46" t="s">
        <v>1508</v>
      </c>
      <c r="K10412" s="75" t="s">
        <v>1509</v>
      </c>
      <c r="L10412" s="76">
        <f t="shared" si="553"/>
        <v>0</v>
      </c>
      <c r="M10412" s="76"/>
      <c r="N10412" s="76"/>
      <c r="O10412" s="76"/>
      <c r="P10412" s="76"/>
      <c r="Q10412" s="76"/>
      <c r="R10412" s="76"/>
      <c r="S10412" s="76"/>
      <c r="T10412" s="76"/>
      <c r="U10412" s="76"/>
      <c r="V10412" s="76"/>
      <c r="W10412" s="76"/>
      <c r="X10412" s="76"/>
    </row>
    <row r="10413" spans="1:24">
      <c r="A10413" s="54"/>
      <c r="B10413" s="54"/>
      <c r="C10413" s="768"/>
      <c r="D10413" s="556"/>
      <c r="E10413" s="556"/>
      <c r="F10413" s="768"/>
      <c r="G10413" s="556"/>
      <c r="H10413" s="556"/>
      <c r="I10413" s="79"/>
      <c r="J10413" s="54"/>
      <c r="K10413" s="75" t="s">
        <v>1501</v>
      </c>
      <c r="L10413" s="76">
        <f t="shared" si="553"/>
        <v>0</v>
      </c>
      <c r="M10413" s="76"/>
      <c r="N10413" s="76"/>
      <c r="O10413" s="76"/>
      <c r="P10413" s="76"/>
      <c r="Q10413" s="76"/>
      <c r="R10413" s="76"/>
      <c r="S10413" s="76"/>
      <c r="T10413" s="76"/>
      <c r="U10413" s="76"/>
      <c r="V10413" s="76"/>
      <c r="W10413" s="76"/>
      <c r="X10413" s="76"/>
    </row>
    <row r="10414" spans="1:24">
      <c r="A10414" s="54"/>
      <c r="B10414" s="54"/>
      <c r="C10414" s="769"/>
      <c r="D10414" s="558"/>
      <c r="E10414" s="558"/>
      <c r="F10414" s="769"/>
      <c r="G10414" s="558"/>
      <c r="H10414" s="558"/>
      <c r="I10414" s="83"/>
      <c r="J10414" s="80"/>
      <c r="K10414" s="84" t="s">
        <v>1502</v>
      </c>
      <c r="L10414" s="76">
        <f t="shared" si="553"/>
        <v>3</v>
      </c>
      <c r="M10414" s="76"/>
      <c r="N10414" s="76"/>
      <c r="O10414" s="76"/>
      <c r="P10414" s="76"/>
      <c r="Q10414" s="76"/>
      <c r="R10414" s="76"/>
      <c r="S10414" s="76"/>
      <c r="T10414" s="76"/>
      <c r="U10414" s="76"/>
      <c r="V10414" s="76"/>
      <c r="W10414" s="76">
        <v>3</v>
      </c>
      <c r="X10414" s="76"/>
    </row>
    <row r="10415" spans="1:24">
      <c r="A10415" s="54"/>
      <c r="B10415" s="54"/>
      <c r="C10415" s="767" t="s">
        <v>33</v>
      </c>
      <c r="D10415" s="554" t="s">
        <v>15730</v>
      </c>
      <c r="E10415" s="554" t="s">
        <v>15731</v>
      </c>
      <c r="F10415" s="767" t="s">
        <v>15732</v>
      </c>
      <c r="G10415" s="554" t="s">
        <v>15733</v>
      </c>
      <c r="H10415" s="554" t="s">
        <v>15734</v>
      </c>
      <c r="I10415" s="74">
        <v>0</v>
      </c>
      <c r="J10415" s="46" t="s">
        <v>1508</v>
      </c>
      <c r="K10415" s="75" t="s">
        <v>1509</v>
      </c>
      <c r="L10415" s="76">
        <f t="shared" si="553"/>
        <v>0</v>
      </c>
      <c r="M10415" s="76"/>
      <c r="N10415" s="76"/>
      <c r="O10415" s="76"/>
      <c r="P10415" s="76"/>
      <c r="Q10415" s="76"/>
      <c r="R10415" s="76"/>
      <c r="S10415" s="76"/>
      <c r="T10415" s="76"/>
      <c r="U10415" s="76"/>
      <c r="V10415" s="76"/>
      <c r="W10415" s="76"/>
      <c r="X10415" s="76"/>
    </row>
    <row r="10416" spans="1:24">
      <c r="A10416" s="54"/>
      <c r="B10416" s="54"/>
      <c r="C10416" s="768"/>
      <c r="D10416" s="556"/>
      <c r="E10416" s="556"/>
      <c r="F10416" s="768"/>
      <c r="G10416" s="556"/>
      <c r="H10416" s="556"/>
      <c r="I10416" s="79"/>
      <c r="J10416" s="54"/>
      <c r="K10416" s="75" t="s">
        <v>1501</v>
      </c>
      <c r="L10416" s="76">
        <f t="shared" si="553"/>
        <v>0</v>
      </c>
      <c r="M10416" s="76"/>
      <c r="N10416" s="76"/>
      <c r="O10416" s="76"/>
      <c r="P10416" s="76"/>
      <c r="Q10416" s="76"/>
      <c r="R10416" s="76"/>
      <c r="S10416" s="76"/>
      <c r="T10416" s="76"/>
      <c r="U10416" s="76"/>
      <c r="V10416" s="76"/>
      <c r="W10416" s="76"/>
      <c r="X10416" s="76"/>
    </row>
    <row r="10417" spans="1:24">
      <c r="A10417" s="54"/>
      <c r="B10417" s="54"/>
      <c r="C10417" s="769"/>
      <c r="D10417" s="558"/>
      <c r="E10417" s="558"/>
      <c r="F10417" s="769"/>
      <c r="G10417" s="558"/>
      <c r="H10417" s="558"/>
      <c r="I10417" s="83"/>
      <c r="J10417" s="80"/>
      <c r="K10417" s="84" t="s">
        <v>1502</v>
      </c>
      <c r="L10417" s="76">
        <f t="shared" si="553"/>
        <v>2</v>
      </c>
      <c r="M10417" s="76"/>
      <c r="N10417" s="76"/>
      <c r="O10417" s="76"/>
      <c r="P10417" s="76"/>
      <c r="Q10417" s="76"/>
      <c r="R10417" s="76"/>
      <c r="S10417" s="76"/>
      <c r="T10417" s="76"/>
      <c r="U10417" s="76"/>
      <c r="V10417" s="76"/>
      <c r="W10417" s="76">
        <v>2</v>
      </c>
      <c r="X10417" s="76"/>
    </row>
    <row r="10418" spans="1:24">
      <c r="A10418" s="54"/>
      <c r="B10418" s="54"/>
      <c r="C10418" s="767" t="s">
        <v>33</v>
      </c>
      <c r="D10418" s="554" t="s">
        <v>15735</v>
      </c>
      <c r="E10418" s="554" t="s">
        <v>15736</v>
      </c>
      <c r="F10418" s="767" t="s">
        <v>15737</v>
      </c>
      <c r="G10418" s="554" t="s">
        <v>15738</v>
      </c>
      <c r="H10418" s="554" t="s">
        <v>15739</v>
      </c>
      <c r="I10418" s="74">
        <v>0</v>
      </c>
      <c r="J10418" s="46" t="s">
        <v>1508</v>
      </c>
      <c r="K10418" s="75" t="s">
        <v>1509</v>
      </c>
      <c r="L10418" s="76">
        <f t="shared" si="553"/>
        <v>0</v>
      </c>
      <c r="M10418" s="76"/>
      <c r="N10418" s="76"/>
      <c r="O10418" s="76"/>
      <c r="P10418" s="76"/>
      <c r="Q10418" s="76"/>
      <c r="R10418" s="76"/>
      <c r="S10418" s="76"/>
      <c r="T10418" s="76"/>
      <c r="U10418" s="76"/>
      <c r="V10418" s="76"/>
      <c r="W10418" s="76"/>
      <c r="X10418" s="76"/>
    </row>
    <row r="10419" spans="1:24">
      <c r="A10419" s="54"/>
      <c r="B10419" s="54"/>
      <c r="C10419" s="768"/>
      <c r="D10419" s="556"/>
      <c r="E10419" s="556"/>
      <c r="F10419" s="768"/>
      <c r="G10419" s="556"/>
      <c r="H10419" s="556"/>
      <c r="I10419" s="79"/>
      <c r="J10419" s="54"/>
      <c r="K10419" s="75" t="s">
        <v>1501</v>
      </c>
      <c r="L10419" s="76">
        <f t="shared" si="553"/>
        <v>0</v>
      </c>
      <c r="M10419" s="76"/>
      <c r="N10419" s="76"/>
      <c r="O10419" s="76"/>
      <c r="P10419" s="76"/>
      <c r="Q10419" s="76"/>
      <c r="R10419" s="76"/>
      <c r="S10419" s="76"/>
      <c r="T10419" s="76"/>
      <c r="U10419" s="76"/>
      <c r="V10419" s="76"/>
      <c r="W10419" s="76"/>
      <c r="X10419" s="76"/>
    </row>
    <row r="10420" spans="1:24">
      <c r="A10420" s="54"/>
      <c r="B10420" s="54"/>
      <c r="C10420" s="769"/>
      <c r="D10420" s="558"/>
      <c r="E10420" s="558"/>
      <c r="F10420" s="769"/>
      <c r="G10420" s="558"/>
      <c r="H10420" s="558"/>
      <c r="I10420" s="83"/>
      <c r="J10420" s="80"/>
      <c r="K10420" s="84" t="s">
        <v>1502</v>
      </c>
      <c r="L10420" s="76">
        <f t="shared" si="553"/>
        <v>2</v>
      </c>
      <c r="M10420" s="76"/>
      <c r="N10420" s="76"/>
      <c r="O10420" s="76"/>
      <c r="P10420" s="76"/>
      <c r="Q10420" s="76"/>
      <c r="R10420" s="76"/>
      <c r="S10420" s="76"/>
      <c r="T10420" s="76"/>
      <c r="U10420" s="76"/>
      <c r="V10420" s="76"/>
      <c r="W10420" s="76">
        <v>2</v>
      </c>
      <c r="X10420" s="76"/>
    </row>
    <row r="10421" spans="1:24">
      <c r="A10421" s="54"/>
      <c r="B10421" s="54"/>
      <c r="C10421" s="767" t="s">
        <v>33</v>
      </c>
      <c r="D10421" s="554" t="s">
        <v>15740</v>
      </c>
      <c r="E10421" s="554" t="s">
        <v>15741</v>
      </c>
      <c r="F10421" s="767" t="s">
        <v>15742</v>
      </c>
      <c r="G10421" s="554" t="s">
        <v>15743</v>
      </c>
      <c r="H10421" s="554" t="s">
        <v>15744</v>
      </c>
      <c r="I10421" s="74">
        <v>19967</v>
      </c>
      <c r="J10421" s="46" t="s">
        <v>1508</v>
      </c>
      <c r="K10421" s="75" t="s">
        <v>1509</v>
      </c>
      <c r="L10421" s="76">
        <f t="shared" si="553"/>
        <v>0</v>
      </c>
      <c r="M10421" s="76"/>
      <c r="N10421" s="76"/>
      <c r="O10421" s="76"/>
      <c r="P10421" s="76"/>
      <c r="Q10421" s="76"/>
      <c r="R10421" s="76"/>
      <c r="S10421" s="76"/>
      <c r="T10421" s="76"/>
      <c r="U10421" s="76"/>
      <c r="V10421" s="76"/>
      <c r="W10421" s="76"/>
      <c r="X10421" s="76"/>
    </row>
    <row r="10422" spans="1:24">
      <c r="A10422" s="54"/>
      <c r="B10422" s="54"/>
      <c r="C10422" s="768"/>
      <c r="D10422" s="556"/>
      <c r="E10422" s="556"/>
      <c r="F10422" s="768"/>
      <c r="G10422" s="556"/>
      <c r="H10422" s="556"/>
      <c r="I10422" s="79"/>
      <c r="J10422" s="54"/>
      <c r="K10422" s="75" t="s">
        <v>1501</v>
      </c>
      <c r="L10422" s="76">
        <f t="shared" si="553"/>
        <v>0</v>
      </c>
      <c r="M10422" s="76"/>
      <c r="N10422" s="76"/>
      <c r="O10422" s="76"/>
      <c r="P10422" s="76"/>
      <c r="Q10422" s="76"/>
      <c r="R10422" s="76"/>
      <c r="S10422" s="76"/>
      <c r="T10422" s="76"/>
      <c r="U10422" s="76"/>
      <c r="V10422" s="76"/>
      <c r="W10422" s="76"/>
      <c r="X10422" s="76"/>
    </row>
    <row r="10423" spans="1:24">
      <c r="A10423" s="54"/>
      <c r="B10423" s="54"/>
      <c r="C10423" s="769"/>
      <c r="D10423" s="558"/>
      <c r="E10423" s="558"/>
      <c r="F10423" s="769"/>
      <c r="G10423" s="558"/>
      <c r="H10423" s="558"/>
      <c r="I10423" s="83"/>
      <c r="J10423" s="80"/>
      <c r="K10423" s="84" t="s">
        <v>1502</v>
      </c>
      <c r="L10423" s="76">
        <f t="shared" si="553"/>
        <v>5</v>
      </c>
      <c r="M10423" s="76"/>
      <c r="N10423" s="76"/>
      <c r="O10423" s="76"/>
      <c r="P10423" s="76"/>
      <c r="Q10423" s="76"/>
      <c r="R10423" s="76"/>
      <c r="S10423" s="76"/>
      <c r="T10423" s="76"/>
      <c r="U10423" s="76"/>
      <c r="V10423" s="76"/>
      <c r="W10423" s="76">
        <v>5</v>
      </c>
      <c r="X10423" s="76"/>
    </row>
    <row r="10424" spans="1:24">
      <c r="A10424" s="54"/>
      <c r="B10424" s="54"/>
      <c r="C10424" s="767" t="s">
        <v>33</v>
      </c>
      <c r="D10424" s="554" t="s">
        <v>15745</v>
      </c>
      <c r="E10424" s="554" t="s">
        <v>15746</v>
      </c>
      <c r="F10424" s="767" t="s">
        <v>15747</v>
      </c>
      <c r="G10424" s="554" t="s">
        <v>15748</v>
      </c>
      <c r="H10424" s="554" t="s">
        <v>15749</v>
      </c>
      <c r="I10424" s="74">
        <v>0</v>
      </c>
      <c r="J10424" s="46" t="s">
        <v>1508</v>
      </c>
      <c r="K10424" s="75" t="s">
        <v>1509</v>
      </c>
      <c r="L10424" s="76">
        <f t="shared" si="553"/>
        <v>0</v>
      </c>
      <c r="M10424" s="76"/>
      <c r="N10424" s="76"/>
      <c r="O10424" s="76"/>
      <c r="P10424" s="76"/>
      <c r="Q10424" s="76"/>
      <c r="R10424" s="76"/>
      <c r="S10424" s="76"/>
      <c r="T10424" s="76"/>
      <c r="U10424" s="76"/>
      <c r="V10424" s="76"/>
      <c r="W10424" s="76"/>
      <c r="X10424" s="76"/>
    </row>
    <row r="10425" spans="1:24">
      <c r="A10425" s="54"/>
      <c r="B10425" s="54"/>
      <c r="C10425" s="768"/>
      <c r="D10425" s="556"/>
      <c r="E10425" s="556"/>
      <c r="F10425" s="768"/>
      <c r="G10425" s="556"/>
      <c r="H10425" s="556"/>
      <c r="I10425" s="79"/>
      <c r="J10425" s="54"/>
      <c r="K10425" s="75" t="s">
        <v>1501</v>
      </c>
      <c r="L10425" s="76">
        <f t="shared" si="553"/>
        <v>0</v>
      </c>
      <c r="M10425" s="76"/>
      <c r="N10425" s="76"/>
      <c r="O10425" s="76"/>
      <c r="P10425" s="76"/>
      <c r="Q10425" s="76"/>
      <c r="R10425" s="76"/>
      <c r="S10425" s="76"/>
      <c r="T10425" s="76"/>
      <c r="U10425" s="76"/>
      <c r="V10425" s="76"/>
      <c r="W10425" s="76"/>
      <c r="X10425" s="76"/>
    </row>
    <row r="10426" spans="1:24">
      <c r="A10426" s="54"/>
      <c r="B10426" s="54"/>
      <c r="C10426" s="769"/>
      <c r="D10426" s="558"/>
      <c r="E10426" s="558"/>
      <c r="F10426" s="769"/>
      <c r="G10426" s="558"/>
      <c r="H10426" s="558"/>
      <c r="I10426" s="83"/>
      <c r="J10426" s="80"/>
      <c r="K10426" s="84" t="s">
        <v>1502</v>
      </c>
      <c r="L10426" s="76">
        <f t="shared" si="553"/>
        <v>2</v>
      </c>
      <c r="M10426" s="76"/>
      <c r="N10426" s="76"/>
      <c r="O10426" s="76"/>
      <c r="P10426" s="76"/>
      <c r="Q10426" s="76"/>
      <c r="R10426" s="76"/>
      <c r="S10426" s="76"/>
      <c r="T10426" s="76"/>
      <c r="U10426" s="76"/>
      <c r="V10426" s="76"/>
      <c r="W10426" s="76">
        <v>2</v>
      </c>
      <c r="X10426" s="76"/>
    </row>
    <row r="10427" spans="1:24">
      <c r="A10427" s="54"/>
      <c r="B10427" s="54"/>
      <c r="C10427" s="767" t="s">
        <v>33</v>
      </c>
      <c r="D10427" s="554" t="s">
        <v>15750</v>
      </c>
      <c r="E10427" s="554" t="s">
        <v>15751</v>
      </c>
      <c r="F10427" s="767" t="s">
        <v>15752</v>
      </c>
      <c r="G10427" s="554" t="s">
        <v>15753</v>
      </c>
      <c r="H10427" s="554" t="s">
        <v>15754</v>
      </c>
      <c r="I10427" s="74">
        <v>0</v>
      </c>
      <c r="J10427" s="46" t="s">
        <v>1508</v>
      </c>
      <c r="K10427" s="75" t="s">
        <v>1509</v>
      </c>
      <c r="L10427" s="76">
        <f t="shared" si="553"/>
        <v>0</v>
      </c>
      <c r="M10427" s="76"/>
      <c r="N10427" s="76"/>
      <c r="O10427" s="76"/>
      <c r="P10427" s="76"/>
      <c r="Q10427" s="76"/>
      <c r="R10427" s="76"/>
      <c r="S10427" s="76"/>
      <c r="T10427" s="76"/>
      <c r="U10427" s="76"/>
      <c r="V10427" s="76"/>
      <c r="W10427" s="76"/>
      <c r="X10427" s="76"/>
    </row>
    <row r="10428" spans="1:24">
      <c r="A10428" s="54"/>
      <c r="B10428" s="54"/>
      <c r="C10428" s="768"/>
      <c r="D10428" s="556"/>
      <c r="E10428" s="556"/>
      <c r="F10428" s="768"/>
      <c r="G10428" s="556"/>
      <c r="H10428" s="556"/>
      <c r="I10428" s="79"/>
      <c r="J10428" s="54"/>
      <c r="K10428" s="75" t="s">
        <v>1501</v>
      </c>
      <c r="L10428" s="76">
        <f t="shared" si="553"/>
        <v>0</v>
      </c>
      <c r="M10428" s="76"/>
      <c r="N10428" s="76"/>
      <c r="O10428" s="76"/>
      <c r="P10428" s="76"/>
      <c r="Q10428" s="76"/>
      <c r="R10428" s="76"/>
      <c r="S10428" s="76"/>
      <c r="T10428" s="76"/>
      <c r="U10428" s="76"/>
      <c r="V10428" s="76"/>
      <c r="W10428" s="76"/>
      <c r="X10428" s="76"/>
    </row>
    <row r="10429" spans="1:24">
      <c r="A10429" s="54"/>
      <c r="B10429" s="54"/>
      <c r="C10429" s="769"/>
      <c r="D10429" s="558"/>
      <c r="E10429" s="558"/>
      <c r="F10429" s="769"/>
      <c r="G10429" s="558"/>
      <c r="H10429" s="558"/>
      <c r="I10429" s="83"/>
      <c r="J10429" s="80"/>
      <c r="K10429" s="84" t="s">
        <v>1502</v>
      </c>
      <c r="L10429" s="76">
        <f t="shared" si="553"/>
        <v>2</v>
      </c>
      <c r="M10429" s="76"/>
      <c r="N10429" s="76"/>
      <c r="O10429" s="76"/>
      <c r="P10429" s="76"/>
      <c r="Q10429" s="76"/>
      <c r="R10429" s="76"/>
      <c r="S10429" s="76"/>
      <c r="T10429" s="76"/>
      <c r="U10429" s="76"/>
      <c r="V10429" s="76"/>
      <c r="W10429" s="76">
        <v>2</v>
      </c>
      <c r="X10429" s="76"/>
    </row>
    <row r="10430" spans="1:24">
      <c r="A10430" s="54"/>
      <c r="B10430" s="54"/>
      <c r="C10430" s="767" t="s">
        <v>33</v>
      </c>
      <c r="D10430" s="554" t="s">
        <v>15755</v>
      </c>
      <c r="E10430" s="554" t="s">
        <v>15756</v>
      </c>
      <c r="F10430" s="767" t="s">
        <v>15757</v>
      </c>
      <c r="G10430" s="554" t="s">
        <v>15758</v>
      </c>
      <c r="H10430" s="554" t="s">
        <v>15759</v>
      </c>
      <c r="I10430" s="74">
        <v>59638</v>
      </c>
      <c r="J10430" s="46" t="s">
        <v>1508</v>
      </c>
      <c r="K10430" s="75" t="s">
        <v>1509</v>
      </c>
      <c r="L10430" s="76">
        <f t="shared" si="553"/>
        <v>0</v>
      </c>
      <c r="M10430" s="76"/>
      <c r="N10430" s="76"/>
      <c r="O10430" s="76"/>
      <c r="P10430" s="76"/>
      <c r="Q10430" s="76"/>
      <c r="R10430" s="76"/>
      <c r="S10430" s="76"/>
      <c r="T10430" s="76"/>
      <c r="U10430" s="76"/>
      <c r="V10430" s="76"/>
      <c r="W10430" s="76"/>
      <c r="X10430" s="76"/>
    </row>
    <row r="10431" spans="1:24">
      <c r="A10431" s="54"/>
      <c r="B10431" s="54"/>
      <c r="C10431" s="768"/>
      <c r="D10431" s="556"/>
      <c r="E10431" s="556"/>
      <c r="F10431" s="768"/>
      <c r="G10431" s="556"/>
      <c r="H10431" s="556"/>
      <c r="I10431" s="79"/>
      <c r="J10431" s="54"/>
      <c r="K10431" s="75" t="s">
        <v>1501</v>
      </c>
      <c r="L10431" s="76">
        <f t="shared" si="553"/>
        <v>0</v>
      </c>
      <c r="M10431" s="76"/>
      <c r="N10431" s="76"/>
      <c r="O10431" s="76"/>
      <c r="P10431" s="76"/>
      <c r="Q10431" s="76"/>
      <c r="R10431" s="76"/>
      <c r="S10431" s="76"/>
      <c r="T10431" s="76"/>
      <c r="U10431" s="76"/>
      <c r="V10431" s="76"/>
      <c r="W10431" s="76"/>
      <c r="X10431" s="76"/>
    </row>
    <row r="10432" spans="1:24">
      <c r="A10432" s="54"/>
      <c r="B10432" s="54"/>
      <c r="C10432" s="769"/>
      <c r="D10432" s="558"/>
      <c r="E10432" s="558"/>
      <c r="F10432" s="769"/>
      <c r="G10432" s="558"/>
      <c r="H10432" s="558"/>
      <c r="I10432" s="83"/>
      <c r="J10432" s="80"/>
      <c r="K10432" s="84" t="s">
        <v>1502</v>
      </c>
      <c r="L10432" s="76">
        <f t="shared" si="553"/>
        <v>2</v>
      </c>
      <c r="M10432" s="76"/>
      <c r="N10432" s="76"/>
      <c r="O10432" s="76">
        <v>2</v>
      </c>
      <c r="P10432" s="76"/>
      <c r="Q10432" s="76"/>
      <c r="R10432" s="76"/>
      <c r="S10432" s="76"/>
      <c r="T10432" s="76"/>
      <c r="U10432" s="76"/>
      <c r="V10432" s="76"/>
      <c r="W10432" s="76"/>
      <c r="X10432" s="76"/>
    </row>
    <row r="10433" spans="1:24">
      <c r="A10433" s="54"/>
      <c r="B10433" s="54"/>
      <c r="C10433" s="767" t="s">
        <v>33</v>
      </c>
      <c r="D10433" s="554" t="s">
        <v>15760</v>
      </c>
      <c r="E10433" s="554" t="s">
        <v>15761</v>
      </c>
      <c r="F10433" s="767" t="s">
        <v>15762</v>
      </c>
      <c r="G10433" s="554" t="s">
        <v>15763</v>
      </c>
      <c r="H10433" s="554" t="s">
        <v>15764</v>
      </c>
      <c r="I10433" s="74">
        <v>3042</v>
      </c>
      <c r="J10433" s="46" t="s">
        <v>1508</v>
      </c>
      <c r="K10433" s="75" t="s">
        <v>1509</v>
      </c>
      <c r="L10433" s="76">
        <f t="shared" si="553"/>
        <v>0</v>
      </c>
      <c r="M10433" s="76"/>
      <c r="N10433" s="76"/>
      <c r="O10433" s="76"/>
      <c r="P10433" s="76"/>
      <c r="Q10433" s="76"/>
      <c r="R10433" s="76"/>
      <c r="S10433" s="76"/>
      <c r="T10433" s="76"/>
      <c r="U10433" s="76"/>
      <c r="V10433" s="76"/>
      <c r="W10433" s="76"/>
      <c r="X10433" s="76"/>
    </row>
    <row r="10434" spans="1:24">
      <c r="A10434" s="54"/>
      <c r="B10434" s="54"/>
      <c r="C10434" s="768"/>
      <c r="D10434" s="556"/>
      <c r="E10434" s="556"/>
      <c r="F10434" s="768"/>
      <c r="G10434" s="556"/>
      <c r="H10434" s="556"/>
      <c r="I10434" s="79"/>
      <c r="J10434" s="54"/>
      <c r="K10434" s="75" t="s">
        <v>1501</v>
      </c>
      <c r="L10434" s="76">
        <f t="shared" si="553"/>
        <v>0</v>
      </c>
      <c r="M10434" s="76"/>
      <c r="N10434" s="76"/>
      <c r="O10434" s="76"/>
      <c r="P10434" s="76"/>
      <c r="Q10434" s="76"/>
      <c r="R10434" s="76"/>
      <c r="S10434" s="76"/>
      <c r="T10434" s="76"/>
      <c r="U10434" s="76"/>
      <c r="V10434" s="76"/>
      <c r="W10434" s="76"/>
      <c r="X10434" s="76"/>
    </row>
    <row r="10435" spans="1:24">
      <c r="A10435" s="54"/>
      <c r="B10435" s="54"/>
      <c r="C10435" s="769"/>
      <c r="D10435" s="558"/>
      <c r="E10435" s="558"/>
      <c r="F10435" s="769"/>
      <c r="G10435" s="558"/>
      <c r="H10435" s="558"/>
      <c r="I10435" s="83"/>
      <c r="J10435" s="80"/>
      <c r="K10435" s="84" t="s">
        <v>1502</v>
      </c>
      <c r="L10435" s="76">
        <f t="shared" si="553"/>
        <v>3</v>
      </c>
      <c r="M10435" s="76"/>
      <c r="N10435" s="76"/>
      <c r="O10435" s="76">
        <v>2</v>
      </c>
      <c r="P10435" s="76"/>
      <c r="Q10435" s="76"/>
      <c r="R10435" s="76"/>
      <c r="S10435" s="76"/>
      <c r="T10435" s="76">
        <v>1</v>
      </c>
      <c r="U10435" s="76"/>
      <c r="V10435" s="76"/>
      <c r="W10435" s="76"/>
      <c r="X10435" s="76"/>
    </row>
    <row r="10436" spans="1:24">
      <c r="A10436" s="54"/>
      <c r="B10436" s="54"/>
      <c r="C10436" s="767" t="s">
        <v>33</v>
      </c>
      <c r="D10436" s="554" t="s">
        <v>15765</v>
      </c>
      <c r="E10436" s="554" t="s">
        <v>15766</v>
      </c>
      <c r="F10436" s="767" t="s">
        <v>15767</v>
      </c>
      <c r="G10436" s="554" t="s">
        <v>15768</v>
      </c>
      <c r="H10436" s="554" t="s">
        <v>15769</v>
      </c>
      <c r="I10436" s="74">
        <v>765</v>
      </c>
      <c r="J10436" s="46" t="s">
        <v>1508</v>
      </c>
      <c r="K10436" s="75" t="s">
        <v>1509</v>
      </c>
      <c r="L10436" s="76">
        <f t="shared" si="553"/>
        <v>0</v>
      </c>
      <c r="M10436" s="76"/>
      <c r="N10436" s="76"/>
      <c r="O10436" s="76"/>
      <c r="P10436" s="76"/>
      <c r="Q10436" s="76"/>
      <c r="R10436" s="76"/>
      <c r="S10436" s="76"/>
      <c r="T10436" s="76"/>
      <c r="U10436" s="76"/>
      <c r="V10436" s="76"/>
      <c r="W10436" s="76"/>
      <c r="X10436" s="76"/>
    </row>
    <row r="10437" spans="1:24">
      <c r="A10437" s="54"/>
      <c r="B10437" s="54"/>
      <c r="C10437" s="768"/>
      <c r="D10437" s="556"/>
      <c r="E10437" s="556"/>
      <c r="F10437" s="768"/>
      <c r="G10437" s="556"/>
      <c r="H10437" s="556"/>
      <c r="I10437" s="79"/>
      <c r="J10437" s="54"/>
      <c r="K10437" s="75" t="s">
        <v>1501</v>
      </c>
      <c r="L10437" s="76">
        <f t="shared" si="553"/>
        <v>0</v>
      </c>
      <c r="M10437" s="76"/>
      <c r="N10437" s="76"/>
      <c r="O10437" s="76"/>
      <c r="P10437" s="76"/>
      <c r="Q10437" s="76"/>
      <c r="R10437" s="76"/>
      <c r="S10437" s="76"/>
      <c r="T10437" s="76"/>
      <c r="U10437" s="76"/>
      <c r="V10437" s="76"/>
      <c r="W10437" s="76"/>
      <c r="X10437" s="76"/>
    </row>
    <row r="10438" spans="1:24">
      <c r="A10438" s="54"/>
      <c r="B10438" s="54"/>
      <c r="C10438" s="769"/>
      <c r="D10438" s="558"/>
      <c r="E10438" s="558"/>
      <c r="F10438" s="769"/>
      <c r="G10438" s="558"/>
      <c r="H10438" s="558"/>
      <c r="I10438" s="83"/>
      <c r="J10438" s="80"/>
      <c r="K10438" s="84" t="s">
        <v>1502</v>
      </c>
      <c r="L10438" s="76">
        <f t="shared" ref="L10438:L10447" si="554">SUM(M10438:X10438)</f>
        <v>2</v>
      </c>
      <c r="M10438" s="76"/>
      <c r="N10438" s="76"/>
      <c r="O10438" s="76">
        <v>1</v>
      </c>
      <c r="P10438" s="76"/>
      <c r="Q10438" s="76"/>
      <c r="R10438" s="76"/>
      <c r="S10438" s="76"/>
      <c r="T10438" s="76"/>
      <c r="U10438" s="76">
        <v>1</v>
      </c>
      <c r="V10438" s="76"/>
      <c r="W10438" s="76"/>
      <c r="X10438" s="76"/>
    </row>
    <row r="10439" spans="1:24">
      <c r="A10439" s="54"/>
      <c r="B10439" s="54"/>
      <c r="C10439" s="767" t="s">
        <v>33</v>
      </c>
      <c r="D10439" s="554" t="s">
        <v>15770</v>
      </c>
      <c r="E10439" s="554" t="s">
        <v>15771</v>
      </c>
      <c r="F10439" s="767" t="s">
        <v>15772</v>
      </c>
      <c r="G10439" s="554" t="s">
        <v>15773</v>
      </c>
      <c r="H10439" s="554" t="s">
        <v>15774</v>
      </c>
      <c r="I10439" s="74">
        <v>951</v>
      </c>
      <c r="J10439" s="46" t="s">
        <v>1508</v>
      </c>
      <c r="K10439" s="75" t="s">
        <v>1509</v>
      </c>
      <c r="L10439" s="76">
        <f t="shared" si="554"/>
        <v>0</v>
      </c>
      <c r="M10439" s="76"/>
      <c r="N10439" s="76"/>
      <c r="O10439" s="76"/>
      <c r="P10439" s="76"/>
      <c r="Q10439" s="76"/>
      <c r="R10439" s="76"/>
      <c r="S10439" s="76"/>
      <c r="T10439" s="76"/>
      <c r="U10439" s="76"/>
      <c r="V10439" s="76"/>
      <c r="W10439" s="76"/>
      <c r="X10439" s="76"/>
    </row>
    <row r="10440" spans="1:24">
      <c r="A10440" s="54"/>
      <c r="B10440" s="54"/>
      <c r="C10440" s="768"/>
      <c r="D10440" s="556"/>
      <c r="E10440" s="556"/>
      <c r="F10440" s="768"/>
      <c r="G10440" s="556"/>
      <c r="H10440" s="556"/>
      <c r="I10440" s="79"/>
      <c r="J10440" s="54"/>
      <c r="K10440" s="75" t="s">
        <v>1501</v>
      </c>
      <c r="L10440" s="76">
        <f t="shared" si="554"/>
        <v>0</v>
      </c>
      <c r="M10440" s="76"/>
      <c r="N10440" s="76"/>
      <c r="O10440" s="76"/>
      <c r="P10440" s="76"/>
      <c r="Q10440" s="76"/>
      <c r="R10440" s="76"/>
      <c r="S10440" s="76"/>
      <c r="T10440" s="76"/>
      <c r="U10440" s="76"/>
      <c r="V10440" s="76"/>
      <c r="W10440" s="76"/>
      <c r="X10440" s="76"/>
    </row>
    <row r="10441" spans="1:24">
      <c r="A10441" s="54"/>
      <c r="B10441" s="54"/>
      <c r="C10441" s="769"/>
      <c r="D10441" s="558"/>
      <c r="E10441" s="558"/>
      <c r="F10441" s="769"/>
      <c r="G10441" s="558"/>
      <c r="H10441" s="558"/>
      <c r="I10441" s="83"/>
      <c r="J10441" s="80"/>
      <c r="K10441" s="84" t="s">
        <v>1502</v>
      </c>
      <c r="L10441" s="76">
        <f t="shared" si="554"/>
        <v>2</v>
      </c>
      <c r="M10441" s="76"/>
      <c r="N10441" s="76"/>
      <c r="O10441" s="76"/>
      <c r="P10441" s="76"/>
      <c r="Q10441" s="76"/>
      <c r="R10441" s="76"/>
      <c r="S10441" s="76"/>
      <c r="T10441" s="76"/>
      <c r="U10441" s="76">
        <v>2</v>
      </c>
      <c r="V10441" s="76"/>
      <c r="W10441" s="76"/>
      <c r="X10441" s="76"/>
    </row>
    <row r="10442" spans="1:24">
      <c r="A10442" s="54"/>
      <c r="B10442" s="54"/>
      <c r="C10442" s="767" t="s">
        <v>33</v>
      </c>
      <c r="D10442" s="554" t="s">
        <v>15775</v>
      </c>
      <c r="E10442" s="554" t="s">
        <v>15776</v>
      </c>
      <c r="F10442" s="767" t="s">
        <v>13130</v>
      </c>
      <c r="G10442" s="554" t="s">
        <v>15777</v>
      </c>
      <c r="H10442" s="554" t="s">
        <v>15778</v>
      </c>
      <c r="I10442" s="74">
        <v>0</v>
      </c>
      <c r="J10442" s="46" t="s">
        <v>1508</v>
      </c>
      <c r="K10442" s="75" t="s">
        <v>1509</v>
      </c>
      <c r="L10442" s="76">
        <f t="shared" si="554"/>
        <v>0</v>
      </c>
      <c r="M10442" s="76"/>
      <c r="N10442" s="76"/>
      <c r="O10442" s="76"/>
      <c r="P10442" s="76"/>
      <c r="Q10442" s="76"/>
      <c r="R10442" s="76"/>
      <c r="S10442" s="76"/>
      <c r="T10442" s="76"/>
      <c r="U10442" s="76"/>
      <c r="V10442" s="76"/>
      <c r="W10442" s="76"/>
      <c r="X10442" s="76"/>
    </row>
    <row r="10443" spans="1:24">
      <c r="A10443" s="54"/>
      <c r="B10443" s="54"/>
      <c r="C10443" s="768"/>
      <c r="D10443" s="556"/>
      <c r="E10443" s="556"/>
      <c r="F10443" s="768"/>
      <c r="G10443" s="556"/>
      <c r="H10443" s="556"/>
      <c r="I10443" s="79"/>
      <c r="J10443" s="54"/>
      <c r="K10443" s="75" t="s">
        <v>1501</v>
      </c>
      <c r="L10443" s="76">
        <f t="shared" si="554"/>
        <v>0</v>
      </c>
      <c r="M10443" s="76"/>
      <c r="N10443" s="76"/>
      <c r="O10443" s="76"/>
      <c r="P10443" s="76"/>
      <c r="Q10443" s="76"/>
      <c r="R10443" s="76"/>
      <c r="S10443" s="76"/>
      <c r="T10443" s="76"/>
      <c r="U10443" s="76"/>
      <c r="V10443" s="76"/>
      <c r="W10443" s="76"/>
      <c r="X10443" s="76"/>
    </row>
    <row r="10444" spans="1:24">
      <c r="A10444" s="54"/>
      <c r="B10444" s="54"/>
      <c r="C10444" s="769"/>
      <c r="D10444" s="558"/>
      <c r="E10444" s="558"/>
      <c r="F10444" s="769"/>
      <c r="G10444" s="558"/>
      <c r="H10444" s="558"/>
      <c r="I10444" s="83"/>
      <c r="J10444" s="80"/>
      <c r="K10444" s="84" t="s">
        <v>1502</v>
      </c>
      <c r="L10444" s="76">
        <f t="shared" si="554"/>
        <v>2</v>
      </c>
      <c r="M10444" s="76"/>
      <c r="N10444" s="76"/>
      <c r="O10444" s="76"/>
      <c r="P10444" s="76"/>
      <c r="Q10444" s="76"/>
      <c r="R10444" s="76"/>
      <c r="S10444" s="76"/>
      <c r="T10444" s="76"/>
      <c r="U10444" s="76">
        <v>2</v>
      </c>
      <c r="V10444" s="76"/>
      <c r="W10444" s="76"/>
      <c r="X10444" s="76"/>
    </row>
    <row r="10445" spans="1:24">
      <c r="A10445" s="54"/>
      <c r="B10445" s="54"/>
      <c r="C10445" s="767" t="s">
        <v>33</v>
      </c>
      <c r="D10445" s="554" t="s">
        <v>15779</v>
      </c>
      <c r="E10445" s="554" t="s">
        <v>15780</v>
      </c>
      <c r="F10445" s="767" t="s">
        <v>15781</v>
      </c>
      <c r="G10445" s="554" t="s">
        <v>15782</v>
      </c>
      <c r="H10445" s="554" t="s">
        <v>15783</v>
      </c>
      <c r="I10445" s="74">
        <v>0</v>
      </c>
      <c r="J10445" s="46" t="s">
        <v>1508</v>
      </c>
      <c r="K10445" s="75" t="s">
        <v>1509</v>
      </c>
      <c r="L10445" s="76">
        <f t="shared" si="554"/>
        <v>0</v>
      </c>
      <c r="M10445" s="76"/>
      <c r="N10445" s="76"/>
      <c r="O10445" s="76"/>
      <c r="P10445" s="76"/>
      <c r="Q10445" s="76"/>
      <c r="R10445" s="76"/>
      <c r="S10445" s="76"/>
      <c r="T10445" s="76"/>
      <c r="U10445" s="76"/>
      <c r="V10445" s="76"/>
      <c r="W10445" s="76"/>
      <c r="X10445" s="76"/>
    </row>
    <row r="10446" spans="1:24">
      <c r="A10446" s="54"/>
      <c r="B10446" s="54"/>
      <c r="C10446" s="768"/>
      <c r="D10446" s="556"/>
      <c r="E10446" s="556"/>
      <c r="F10446" s="768"/>
      <c r="G10446" s="556"/>
      <c r="H10446" s="556"/>
      <c r="I10446" s="79"/>
      <c r="J10446" s="54"/>
      <c r="K10446" s="75" t="s">
        <v>1501</v>
      </c>
      <c r="L10446" s="76">
        <f t="shared" si="554"/>
        <v>0</v>
      </c>
      <c r="M10446" s="76"/>
      <c r="N10446" s="76"/>
      <c r="O10446" s="76"/>
      <c r="P10446" s="76"/>
      <c r="Q10446" s="76"/>
      <c r="R10446" s="76"/>
      <c r="S10446" s="76"/>
      <c r="T10446" s="76"/>
      <c r="U10446" s="76"/>
      <c r="V10446" s="76"/>
      <c r="W10446" s="76"/>
      <c r="X10446" s="76"/>
    </row>
    <row r="10447" spans="1:24">
      <c r="A10447" s="54"/>
      <c r="B10447" s="80"/>
      <c r="C10447" s="769"/>
      <c r="D10447" s="558"/>
      <c r="E10447" s="558"/>
      <c r="F10447" s="769"/>
      <c r="G10447" s="558"/>
      <c r="H10447" s="558"/>
      <c r="I10447" s="83"/>
      <c r="J10447" s="80"/>
      <c r="K10447" s="84" t="s">
        <v>1502</v>
      </c>
      <c r="L10447" s="76">
        <f t="shared" si="554"/>
        <v>2</v>
      </c>
      <c r="M10447" s="76"/>
      <c r="N10447" s="76"/>
      <c r="O10447" s="76"/>
      <c r="P10447" s="76"/>
      <c r="Q10447" s="76"/>
      <c r="R10447" s="76"/>
      <c r="S10447" s="76"/>
      <c r="T10447" s="76"/>
      <c r="U10447" s="76">
        <v>2</v>
      </c>
      <c r="V10447" s="76"/>
      <c r="W10447" s="76"/>
      <c r="X10447" s="76"/>
    </row>
    <row r="10448" spans="1:24">
      <c r="A10448" s="54"/>
      <c r="B10448" s="46" t="s">
        <v>15784</v>
      </c>
      <c r="C10448" s="706"/>
      <c r="D10448" s="720">
        <f>COUNTA(D10451:D10486)</f>
        <v>12</v>
      </c>
      <c r="E10448" s="706"/>
      <c r="F10448" s="721"/>
      <c r="G10448" s="721"/>
      <c r="H10448" s="721"/>
      <c r="I10448" s="722">
        <f>SUM(I10451:I10486)</f>
        <v>26149.489999999998</v>
      </c>
      <c r="J10448" s="723" t="s">
        <v>1508</v>
      </c>
      <c r="K10448" s="724" t="s">
        <v>1509</v>
      </c>
      <c r="L10448" s="725">
        <f>SUM(M10448:X10448)</f>
        <v>4</v>
      </c>
      <c r="M10448" s="726">
        <f t="shared" ref="M10448:X10450" si="555">M10451+M10454+M10457+M10460+M10463+M10466+M10469+M10472+M10475+M10478+M10481+M10484</f>
        <v>0</v>
      </c>
      <c r="N10448" s="726">
        <f t="shared" si="555"/>
        <v>0</v>
      </c>
      <c r="O10448" s="726">
        <f t="shared" si="555"/>
        <v>0</v>
      </c>
      <c r="P10448" s="726">
        <f t="shared" si="555"/>
        <v>0</v>
      </c>
      <c r="Q10448" s="726">
        <f t="shared" si="555"/>
        <v>0</v>
      </c>
      <c r="R10448" s="726">
        <f t="shared" si="555"/>
        <v>0</v>
      </c>
      <c r="S10448" s="726">
        <f t="shared" si="555"/>
        <v>2</v>
      </c>
      <c r="T10448" s="726">
        <f t="shared" si="555"/>
        <v>0</v>
      </c>
      <c r="U10448" s="726">
        <f t="shared" si="555"/>
        <v>0</v>
      </c>
      <c r="V10448" s="726">
        <f t="shared" si="555"/>
        <v>0</v>
      </c>
      <c r="W10448" s="726">
        <f t="shared" si="555"/>
        <v>0</v>
      </c>
      <c r="X10448" s="726">
        <f t="shared" si="555"/>
        <v>2</v>
      </c>
    </row>
    <row r="10449" spans="1:24">
      <c r="A10449" s="54"/>
      <c r="B10449" s="54"/>
      <c r="C10449" s="711"/>
      <c r="D10449" s="727"/>
      <c r="E10449" s="711"/>
      <c r="F10449" s="721"/>
      <c r="G10449" s="721"/>
      <c r="H10449" s="721"/>
      <c r="I10449" s="728"/>
      <c r="J10449" s="723"/>
      <c r="K10449" s="710" t="s">
        <v>1501</v>
      </c>
      <c r="L10449" s="725">
        <f>SUM(M10449:X10449)</f>
        <v>13</v>
      </c>
      <c r="M10449" s="726">
        <f t="shared" si="555"/>
        <v>2</v>
      </c>
      <c r="N10449" s="726">
        <f t="shared" si="555"/>
        <v>2</v>
      </c>
      <c r="O10449" s="726">
        <f t="shared" si="555"/>
        <v>0</v>
      </c>
      <c r="P10449" s="726">
        <f t="shared" si="555"/>
        <v>0</v>
      </c>
      <c r="Q10449" s="726">
        <f t="shared" si="555"/>
        <v>0</v>
      </c>
      <c r="R10449" s="726">
        <f t="shared" si="555"/>
        <v>0</v>
      </c>
      <c r="S10449" s="726">
        <f t="shared" si="555"/>
        <v>6</v>
      </c>
      <c r="T10449" s="726">
        <f t="shared" si="555"/>
        <v>0</v>
      </c>
      <c r="U10449" s="726">
        <f t="shared" si="555"/>
        <v>0</v>
      </c>
      <c r="V10449" s="726">
        <f t="shared" si="555"/>
        <v>0</v>
      </c>
      <c r="W10449" s="726">
        <f t="shared" si="555"/>
        <v>1</v>
      </c>
      <c r="X10449" s="726">
        <f t="shared" si="555"/>
        <v>2</v>
      </c>
    </row>
    <row r="10450" spans="1:24">
      <c r="A10450" s="54"/>
      <c r="B10450" s="80"/>
      <c r="C10450" s="715"/>
      <c r="D10450" s="729"/>
      <c r="E10450" s="715"/>
      <c r="F10450" s="721"/>
      <c r="G10450" s="721"/>
      <c r="H10450" s="721"/>
      <c r="I10450" s="730"/>
      <c r="J10450" s="731"/>
      <c r="K10450" s="719" t="s">
        <v>1502</v>
      </c>
      <c r="L10450" s="725">
        <f>SUM(M10450:X10450)</f>
        <v>32</v>
      </c>
      <c r="M10450" s="726">
        <f t="shared" si="555"/>
        <v>0</v>
      </c>
      <c r="N10450" s="726">
        <f t="shared" si="555"/>
        <v>1</v>
      </c>
      <c r="O10450" s="726">
        <f t="shared" si="555"/>
        <v>5</v>
      </c>
      <c r="P10450" s="726">
        <f t="shared" si="555"/>
        <v>0</v>
      </c>
      <c r="Q10450" s="726">
        <f t="shared" si="555"/>
        <v>0</v>
      </c>
      <c r="R10450" s="726">
        <f t="shared" si="555"/>
        <v>0</v>
      </c>
      <c r="S10450" s="726">
        <f t="shared" si="555"/>
        <v>8</v>
      </c>
      <c r="T10450" s="726">
        <f t="shared" si="555"/>
        <v>8</v>
      </c>
      <c r="U10450" s="726">
        <f t="shared" si="555"/>
        <v>1</v>
      </c>
      <c r="V10450" s="726">
        <f t="shared" si="555"/>
        <v>0</v>
      </c>
      <c r="W10450" s="726">
        <f t="shared" si="555"/>
        <v>4</v>
      </c>
      <c r="X10450" s="726">
        <f t="shared" si="555"/>
        <v>5</v>
      </c>
    </row>
    <row r="10451" spans="1:24">
      <c r="A10451" s="54"/>
      <c r="B10451" s="46" t="s">
        <v>15785</v>
      </c>
      <c r="C10451" s="46" t="s">
        <v>35</v>
      </c>
      <c r="D10451" s="58" t="s">
        <v>15786</v>
      </c>
      <c r="E10451" s="58" t="s">
        <v>15787</v>
      </c>
      <c r="F10451" s="46" t="s">
        <v>15788</v>
      </c>
      <c r="G10451" s="58" t="s">
        <v>15789</v>
      </c>
      <c r="H10451" s="58"/>
      <c r="I10451" s="74">
        <v>0</v>
      </c>
      <c r="J10451" s="46" t="s">
        <v>1508</v>
      </c>
      <c r="K10451" s="75" t="s">
        <v>1509</v>
      </c>
      <c r="L10451" s="76">
        <f>SUM(M10451:X10451)</f>
        <v>0</v>
      </c>
      <c r="M10451" s="76"/>
      <c r="N10451" s="76"/>
      <c r="O10451" s="76"/>
      <c r="P10451" s="76"/>
      <c r="Q10451" s="76"/>
      <c r="R10451" s="76"/>
      <c r="S10451" s="76"/>
      <c r="T10451" s="76"/>
      <c r="U10451" s="76"/>
      <c r="V10451" s="76"/>
      <c r="W10451" s="76"/>
      <c r="X10451" s="76"/>
    </row>
    <row r="10452" spans="1:24">
      <c r="A10452" s="54"/>
      <c r="B10452" s="54"/>
      <c r="C10452" s="54"/>
      <c r="D10452" s="77"/>
      <c r="E10452" s="77"/>
      <c r="F10452" s="54"/>
      <c r="G10452" s="77"/>
      <c r="H10452" s="77"/>
      <c r="I10452" s="79"/>
      <c r="J10452" s="54"/>
      <c r="K10452" s="75" t="s">
        <v>1501</v>
      </c>
      <c r="L10452" s="76">
        <f t="shared" ref="L10452:L10486" si="556">SUM(M10452:X10452)</f>
        <v>2</v>
      </c>
      <c r="M10452" s="76"/>
      <c r="N10452" s="76">
        <v>1</v>
      </c>
      <c r="O10452" s="76"/>
      <c r="P10452" s="76"/>
      <c r="Q10452" s="76"/>
      <c r="R10452" s="76"/>
      <c r="S10452" s="76"/>
      <c r="T10452" s="76"/>
      <c r="U10452" s="76"/>
      <c r="V10452" s="76"/>
      <c r="W10452" s="76">
        <v>1</v>
      </c>
      <c r="X10452" s="76"/>
    </row>
    <row r="10453" spans="1:24">
      <c r="A10453" s="54"/>
      <c r="B10453" s="54"/>
      <c r="C10453" s="80"/>
      <c r="D10453" s="81"/>
      <c r="E10453" s="81"/>
      <c r="F10453" s="80"/>
      <c r="G10453" s="81"/>
      <c r="H10453" s="81"/>
      <c r="I10453" s="83"/>
      <c r="J10453" s="80"/>
      <c r="K10453" s="84" t="s">
        <v>1502</v>
      </c>
      <c r="L10453" s="76">
        <f t="shared" si="556"/>
        <v>0</v>
      </c>
      <c r="M10453" s="76"/>
      <c r="N10453" s="76"/>
      <c r="O10453" s="76"/>
      <c r="P10453" s="76"/>
      <c r="Q10453" s="76"/>
      <c r="R10453" s="76"/>
      <c r="S10453" s="76"/>
      <c r="T10453" s="76"/>
      <c r="U10453" s="76"/>
      <c r="V10453" s="76"/>
      <c r="W10453" s="76"/>
      <c r="X10453" s="76"/>
    </row>
    <row r="10454" spans="1:24">
      <c r="A10454" s="54"/>
      <c r="B10454" s="54"/>
      <c r="C10454" s="46" t="s">
        <v>31</v>
      </c>
      <c r="D10454" s="58" t="s">
        <v>15790</v>
      </c>
      <c r="E10454" s="97" t="s">
        <v>15791</v>
      </c>
      <c r="F10454" s="46" t="s">
        <v>15792</v>
      </c>
      <c r="G10454" s="58" t="s">
        <v>15793</v>
      </c>
      <c r="H10454" s="58"/>
      <c r="I10454" s="74">
        <v>3497.89</v>
      </c>
      <c r="J10454" s="46" t="s">
        <v>1508</v>
      </c>
      <c r="K10454" s="75" t="s">
        <v>1509</v>
      </c>
      <c r="L10454" s="76">
        <f t="shared" si="556"/>
        <v>0</v>
      </c>
      <c r="M10454" s="76"/>
      <c r="N10454" s="76"/>
      <c r="O10454" s="76"/>
      <c r="P10454" s="76"/>
      <c r="Q10454" s="76"/>
      <c r="R10454" s="76"/>
      <c r="S10454" s="76"/>
      <c r="T10454" s="76"/>
      <c r="U10454" s="76"/>
      <c r="V10454" s="76"/>
      <c r="W10454" s="76"/>
      <c r="X10454" s="76"/>
    </row>
    <row r="10455" spans="1:24">
      <c r="A10455" s="54"/>
      <c r="B10455" s="54"/>
      <c r="C10455" s="54"/>
      <c r="D10455" s="77"/>
      <c r="E10455" s="98"/>
      <c r="F10455" s="54"/>
      <c r="G10455" s="77"/>
      <c r="H10455" s="77"/>
      <c r="I10455" s="79"/>
      <c r="J10455" s="54"/>
      <c r="K10455" s="75" t="s">
        <v>1501</v>
      </c>
      <c r="L10455" s="76">
        <f t="shared" si="556"/>
        <v>11</v>
      </c>
      <c r="M10455" s="76">
        <v>2</v>
      </c>
      <c r="N10455" s="76">
        <v>1</v>
      </c>
      <c r="O10455" s="76"/>
      <c r="P10455" s="76"/>
      <c r="Q10455" s="76"/>
      <c r="R10455" s="76"/>
      <c r="S10455" s="76">
        <v>6</v>
      </c>
      <c r="T10455" s="76"/>
      <c r="U10455" s="76"/>
      <c r="V10455" s="76"/>
      <c r="W10455" s="76"/>
      <c r="X10455" s="76">
        <v>2</v>
      </c>
    </row>
    <row r="10456" spans="1:24">
      <c r="A10456" s="54"/>
      <c r="B10456" s="54"/>
      <c r="C10456" s="80"/>
      <c r="D10456" s="81"/>
      <c r="E10456" s="99"/>
      <c r="F10456" s="80"/>
      <c r="G10456" s="81"/>
      <c r="H10456" s="81"/>
      <c r="I10456" s="83"/>
      <c r="J10456" s="80"/>
      <c r="K10456" s="84" t="s">
        <v>1502</v>
      </c>
      <c r="L10456" s="76">
        <f t="shared" si="556"/>
        <v>0</v>
      </c>
      <c r="M10456" s="76"/>
      <c r="N10456" s="76"/>
      <c r="O10456" s="76"/>
      <c r="P10456" s="76"/>
      <c r="Q10456" s="76"/>
      <c r="R10456" s="76"/>
      <c r="S10456" s="76"/>
      <c r="T10456" s="76"/>
      <c r="U10456" s="76"/>
      <c r="V10456" s="76"/>
      <c r="W10456" s="76"/>
      <c r="X10456" s="76"/>
    </row>
    <row r="10457" spans="1:24">
      <c r="A10457" s="54"/>
      <c r="B10457" s="54"/>
      <c r="C10457" s="46" t="s">
        <v>31</v>
      </c>
      <c r="D10457" s="58" t="s">
        <v>15794</v>
      </c>
      <c r="E10457" s="97" t="s">
        <v>15795</v>
      </c>
      <c r="F10457" s="46" t="s">
        <v>15796</v>
      </c>
      <c r="G10457" s="58" t="s">
        <v>15797</v>
      </c>
      <c r="H10457" s="58"/>
      <c r="I10457" s="74">
        <v>831</v>
      </c>
      <c r="J10457" s="46" t="s">
        <v>1508</v>
      </c>
      <c r="K10457" s="75" t="s">
        <v>1509</v>
      </c>
      <c r="L10457" s="76">
        <f t="shared" si="556"/>
        <v>4</v>
      </c>
      <c r="M10457" s="76"/>
      <c r="N10457" s="76"/>
      <c r="O10457" s="76"/>
      <c r="P10457" s="76"/>
      <c r="Q10457" s="76"/>
      <c r="R10457" s="76"/>
      <c r="S10457" s="76">
        <v>2</v>
      </c>
      <c r="T10457" s="76"/>
      <c r="U10457" s="76"/>
      <c r="V10457" s="76"/>
      <c r="W10457" s="76"/>
      <c r="X10457" s="76">
        <v>2</v>
      </c>
    </row>
    <row r="10458" spans="1:24">
      <c r="A10458" s="54"/>
      <c r="B10458" s="54"/>
      <c r="C10458" s="54"/>
      <c r="D10458" s="77"/>
      <c r="E10458" s="98"/>
      <c r="F10458" s="54"/>
      <c r="G10458" s="77"/>
      <c r="H10458" s="77"/>
      <c r="I10458" s="79"/>
      <c r="J10458" s="54"/>
      <c r="K10458" s="75" t="s">
        <v>1501</v>
      </c>
      <c r="L10458" s="76">
        <f t="shared" si="556"/>
        <v>0</v>
      </c>
      <c r="M10458" s="76"/>
      <c r="N10458" s="76"/>
      <c r="O10458" s="76"/>
      <c r="P10458" s="76"/>
      <c r="Q10458" s="76"/>
      <c r="R10458" s="76"/>
      <c r="S10458" s="76"/>
      <c r="T10458" s="76"/>
      <c r="U10458" s="76"/>
      <c r="V10458" s="76"/>
      <c r="W10458" s="76"/>
      <c r="X10458" s="76"/>
    </row>
    <row r="10459" spans="1:24">
      <c r="A10459" s="54"/>
      <c r="B10459" s="54"/>
      <c r="C10459" s="80"/>
      <c r="D10459" s="81"/>
      <c r="E10459" s="99"/>
      <c r="F10459" s="80"/>
      <c r="G10459" s="81"/>
      <c r="H10459" s="81"/>
      <c r="I10459" s="83"/>
      <c r="J10459" s="80"/>
      <c r="K10459" s="84" t="s">
        <v>1502</v>
      </c>
      <c r="L10459" s="76">
        <f t="shared" si="556"/>
        <v>0</v>
      </c>
      <c r="M10459" s="76"/>
      <c r="N10459" s="76"/>
      <c r="O10459" s="76"/>
      <c r="P10459" s="76"/>
      <c r="Q10459" s="76"/>
      <c r="R10459" s="76"/>
      <c r="S10459" s="76"/>
      <c r="T10459" s="76"/>
      <c r="U10459" s="76"/>
      <c r="V10459" s="76"/>
      <c r="W10459" s="76"/>
      <c r="X10459" s="76"/>
    </row>
    <row r="10460" spans="1:24">
      <c r="A10460" s="54"/>
      <c r="B10460" s="54"/>
      <c r="C10460" s="46" t="s">
        <v>31</v>
      </c>
      <c r="D10460" s="58" t="s">
        <v>15798</v>
      </c>
      <c r="E10460" s="58" t="s">
        <v>15799</v>
      </c>
      <c r="F10460" s="46" t="s">
        <v>15800</v>
      </c>
      <c r="G10460" s="58" t="s">
        <v>15801</v>
      </c>
      <c r="H10460" s="58"/>
      <c r="I10460" s="74">
        <v>0</v>
      </c>
      <c r="J10460" s="46" t="s">
        <v>1508</v>
      </c>
      <c r="K10460" s="75" t="s">
        <v>1509</v>
      </c>
      <c r="L10460" s="76">
        <f t="shared" si="556"/>
        <v>0</v>
      </c>
      <c r="M10460" s="76"/>
      <c r="N10460" s="76"/>
      <c r="O10460" s="76"/>
      <c r="P10460" s="76"/>
      <c r="Q10460" s="76"/>
      <c r="R10460" s="76"/>
      <c r="S10460" s="76"/>
      <c r="T10460" s="76"/>
      <c r="U10460" s="76"/>
      <c r="V10460" s="76"/>
      <c r="W10460" s="76"/>
      <c r="X10460" s="76"/>
    </row>
    <row r="10461" spans="1:24">
      <c r="A10461" s="54"/>
      <c r="B10461" s="54"/>
      <c r="C10461" s="54"/>
      <c r="D10461" s="77"/>
      <c r="E10461" s="77"/>
      <c r="F10461" s="54"/>
      <c r="G10461" s="77"/>
      <c r="H10461" s="77"/>
      <c r="I10461" s="79"/>
      <c r="J10461" s="54"/>
      <c r="K10461" s="75" t="s">
        <v>1501</v>
      </c>
      <c r="L10461" s="76">
        <f t="shared" si="556"/>
        <v>0</v>
      </c>
      <c r="M10461" s="76"/>
      <c r="N10461" s="76"/>
      <c r="O10461" s="76"/>
      <c r="P10461" s="76"/>
      <c r="Q10461" s="76"/>
      <c r="R10461" s="76"/>
      <c r="S10461" s="76"/>
      <c r="T10461" s="76"/>
      <c r="U10461" s="76"/>
      <c r="V10461" s="76"/>
      <c r="W10461" s="76"/>
      <c r="X10461" s="76"/>
    </row>
    <row r="10462" spans="1:24">
      <c r="A10462" s="54"/>
      <c r="B10462" s="54"/>
      <c r="C10462" s="80"/>
      <c r="D10462" s="81"/>
      <c r="E10462" s="81"/>
      <c r="F10462" s="80"/>
      <c r="G10462" s="81"/>
      <c r="H10462" s="81"/>
      <c r="I10462" s="83"/>
      <c r="J10462" s="80"/>
      <c r="K10462" s="84" t="s">
        <v>1502</v>
      </c>
      <c r="L10462" s="76">
        <f t="shared" si="556"/>
        <v>3</v>
      </c>
      <c r="M10462" s="76"/>
      <c r="N10462" s="76"/>
      <c r="O10462" s="76"/>
      <c r="P10462" s="76"/>
      <c r="Q10462" s="76"/>
      <c r="R10462" s="76"/>
      <c r="S10462" s="76"/>
      <c r="T10462" s="76"/>
      <c r="U10462" s="76"/>
      <c r="V10462" s="76"/>
      <c r="W10462" s="76">
        <v>3</v>
      </c>
      <c r="X10462" s="76"/>
    </row>
    <row r="10463" spans="1:24">
      <c r="A10463" s="54"/>
      <c r="B10463" s="54"/>
      <c r="C10463" s="46" t="s">
        <v>31</v>
      </c>
      <c r="D10463" s="58" t="s">
        <v>15802</v>
      </c>
      <c r="E10463" s="58" t="s">
        <v>15803</v>
      </c>
      <c r="F10463" s="46" t="s">
        <v>15804</v>
      </c>
      <c r="G10463" s="58" t="s">
        <v>15805</v>
      </c>
      <c r="H10463" s="58" t="s">
        <v>15806</v>
      </c>
      <c r="I10463" s="74">
        <v>0</v>
      </c>
      <c r="J10463" s="46" t="s">
        <v>1508</v>
      </c>
      <c r="K10463" s="75" t="s">
        <v>1509</v>
      </c>
      <c r="L10463" s="76">
        <f t="shared" si="556"/>
        <v>0</v>
      </c>
      <c r="M10463" s="76"/>
      <c r="N10463" s="76"/>
      <c r="O10463" s="76"/>
      <c r="P10463" s="76"/>
      <c r="Q10463" s="76"/>
      <c r="R10463" s="76"/>
      <c r="S10463" s="76"/>
      <c r="T10463" s="76"/>
      <c r="U10463" s="76"/>
      <c r="V10463" s="76"/>
      <c r="W10463" s="76"/>
      <c r="X10463" s="76"/>
    </row>
    <row r="10464" spans="1:24">
      <c r="A10464" s="54"/>
      <c r="B10464" s="54"/>
      <c r="C10464" s="54"/>
      <c r="D10464" s="77"/>
      <c r="E10464" s="77"/>
      <c r="F10464" s="54"/>
      <c r="G10464" s="77"/>
      <c r="H10464" s="77"/>
      <c r="I10464" s="79"/>
      <c r="J10464" s="54"/>
      <c r="K10464" s="75" t="s">
        <v>1501</v>
      </c>
      <c r="L10464" s="76">
        <f t="shared" si="556"/>
        <v>0</v>
      </c>
      <c r="M10464" s="76"/>
      <c r="N10464" s="76"/>
      <c r="O10464" s="76"/>
      <c r="P10464" s="76"/>
      <c r="Q10464" s="76"/>
      <c r="R10464" s="76"/>
      <c r="S10464" s="76"/>
      <c r="T10464" s="76"/>
      <c r="U10464" s="76"/>
      <c r="V10464" s="76"/>
      <c r="W10464" s="76"/>
      <c r="X10464" s="76"/>
    </row>
    <row r="10465" spans="1:24">
      <c r="A10465" s="54"/>
      <c r="B10465" s="54"/>
      <c r="C10465" s="80"/>
      <c r="D10465" s="81"/>
      <c r="E10465" s="81"/>
      <c r="F10465" s="80"/>
      <c r="G10465" s="81"/>
      <c r="H10465" s="81"/>
      <c r="I10465" s="83"/>
      <c r="J10465" s="80"/>
      <c r="K10465" s="84" t="s">
        <v>1502</v>
      </c>
      <c r="L10465" s="76">
        <f t="shared" si="556"/>
        <v>8</v>
      </c>
      <c r="M10465" s="76"/>
      <c r="N10465" s="76"/>
      <c r="O10465" s="76">
        <v>1</v>
      </c>
      <c r="P10465" s="76"/>
      <c r="Q10465" s="76"/>
      <c r="R10465" s="76"/>
      <c r="S10465" s="76">
        <v>4</v>
      </c>
      <c r="T10465" s="76">
        <v>2</v>
      </c>
      <c r="U10465" s="76"/>
      <c r="V10465" s="76"/>
      <c r="W10465" s="76"/>
      <c r="X10465" s="76">
        <v>1</v>
      </c>
    </row>
    <row r="10466" spans="1:24">
      <c r="A10466" s="54"/>
      <c r="B10466" s="54"/>
      <c r="C10466" s="46" t="s">
        <v>31</v>
      </c>
      <c r="D10466" s="58" t="s">
        <v>15807</v>
      </c>
      <c r="E10466" s="58" t="s">
        <v>15808</v>
      </c>
      <c r="F10466" s="46" t="s">
        <v>15809</v>
      </c>
      <c r="G10466" s="58" t="s">
        <v>15810</v>
      </c>
      <c r="H10466" s="58" t="s">
        <v>15811</v>
      </c>
      <c r="I10466" s="74">
        <v>0</v>
      </c>
      <c r="J10466" s="46" t="s">
        <v>1508</v>
      </c>
      <c r="K10466" s="75" t="s">
        <v>1509</v>
      </c>
      <c r="L10466" s="76">
        <f t="shared" si="556"/>
        <v>0</v>
      </c>
      <c r="M10466" s="76"/>
      <c r="N10466" s="76"/>
      <c r="O10466" s="76"/>
      <c r="P10466" s="76"/>
      <c r="Q10466" s="76"/>
      <c r="R10466" s="76"/>
      <c r="S10466" s="76"/>
      <c r="T10466" s="76"/>
      <c r="U10466" s="76"/>
      <c r="V10466" s="76"/>
      <c r="W10466" s="76"/>
      <c r="X10466" s="76"/>
    </row>
    <row r="10467" spans="1:24">
      <c r="A10467" s="54"/>
      <c r="B10467" s="54"/>
      <c r="C10467" s="54"/>
      <c r="D10467" s="77"/>
      <c r="E10467" s="77"/>
      <c r="F10467" s="54"/>
      <c r="G10467" s="77"/>
      <c r="H10467" s="77"/>
      <c r="I10467" s="79"/>
      <c r="J10467" s="54"/>
      <c r="K10467" s="75" t="s">
        <v>1501</v>
      </c>
      <c r="L10467" s="76">
        <f t="shared" si="556"/>
        <v>0</v>
      </c>
      <c r="M10467" s="76"/>
      <c r="N10467" s="76"/>
      <c r="O10467" s="76"/>
      <c r="P10467" s="76"/>
      <c r="Q10467" s="76"/>
      <c r="R10467" s="76"/>
      <c r="S10467" s="76"/>
      <c r="T10467" s="76"/>
      <c r="U10467" s="76"/>
      <c r="V10467" s="76"/>
      <c r="W10467" s="76"/>
      <c r="X10467" s="76"/>
    </row>
    <row r="10468" spans="1:24">
      <c r="A10468" s="54"/>
      <c r="B10468" s="54"/>
      <c r="C10468" s="80"/>
      <c r="D10468" s="81"/>
      <c r="E10468" s="81"/>
      <c r="F10468" s="80"/>
      <c r="G10468" s="81"/>
      <c r="H10468" s="81"/>
      <c r="I10468" s="83"/>
      <c r="J10468" s="80"/>
      <c r="K10468" s="84" t="s">
        <v>1502</v>
      </c>
      <c r="L10468" s="76">
        <f t="shared" si="556"/>
        <v>4</v>
      </c>
      <c r="M10468" s="76"/>
      <c r="N10468" s="76">
        <v>1</v>
      </c>
      <c r="O10468" s="76"/>
      <c r="P10468" s="76"/>
      <c r="Q10468" s="76"/>
      <c r="R10468" s="76"/>
      <c r="S10468" s="76"/>
      <c r="T10468" s="76">
        <v>1</v>
      </c>
      <c r="U10468" s="76"/>
      <c r="V10468" s="76"/>
      <c r="W10468" s="76"/>
      <c r="X10468" s="76">
        <v>2</v>
      </c>
    </row>
    <row r="10469" spans="1:24">
      <c r="A10469" s="54"/>
      <c r="B10469" s="54"/>
      <c r="C10469" s="46" t="s">
        <v>33</v>
      </c>
      <c r="D10469" s="58" t="s">
        <v>15802</v>
      </c>
      <c r="E10469" s="58" t="s">
        <v>15812</v>
      </c>
      <c r="F10469" s="46" t="s">
        <v>15804</v>
      </c>
      <c r="G10469" s="58" t="s">
        <v>15805</v>
      </c>
      <c r="H10469" s="58" t="s">
        <v>15806</v>
      </c>
      <c r="I10469" s="74">
        <v>4106</v>
      </c>
      <c r="J10469" s="46" t="s">
        <v>1508</v>
      </c>
      <c r="K10469" s="75" t="s">
        <v>1509</v>
      </c>
      <c r="L10469" s="76">
        <f t="shared" si="556"/>
        <v>0</v>
      </c>
      <c r="M10469" s="76"/>
      <c r="N10469" s="76"/>
      <c r="O10469" s="76"/>
      <c r="P10469" s="76"/>
      <c r="Q10469" s="76"/>
      <c r="R10469" s="76"/>
      <c r="S10469" s="76"/>
      <c r="T10469" s="76"/>
      <c r="U10469" s="76"/>
      <c r="V10469" s="76"/>
      <c r="W10469" s="76"/>
      <c r="X10469" s="76"/>
    </row>
    <row r="10470" spans="1:24">
      <c r="A10470" s="54"/>
      <c r="B10470" s="54"/>
      <c r="C10470" s="54"/>
      <c r="D10470" s="77"/>
      <c r="E10470" s="77"/>
      <c r="F10470" s="54"/>
      <c r="G10470" s="77"/>
      <c r="H10470" s="77"/>
      <c r="I10470" s="79"/>
      <c r="J10470" s="54"/>
      <c r="K10470" s="75" t="s">
        <v>1501</v>
      </c>
      <c r="L10470" s="76">
        <f t="shared" si="556"/>
        <v>0</v>
      </c>
      <c r="M10470" s="76"/>
      <c r="N10470" s="76"/>
      <c r="O10470" s="76"/>
      <c r="P10470" s="76"/>
      <c r="Q10470" s="76"/>
      <c r="R10470" s="76"/>
      <c r="S10470" s="76"/>
      <c r="T10470" s="76"/>
      <c r="U10470" s="76"/>
      <c r="V10470" s="76"/>
      <c r="W10470" s="76"/>
      <c r="X10470" s="76"/>
    </row>
    <row r="10471" spans="1:24">
      <c r="A10471" s="54"/>
      <c r="B10471" s="54"/>
      <c r="C10471" s="80"/>
      <c r="D10471" s="81"/>
      <c r="E10471" s="81"/>
      <c r="F10471" s="80"/>
      <c r="G10471" s="81"/>
      <c r="H10471" s="81"/>
      <c r="I10471" s="83"/>
      <c r="J10471" s="80"/>
      <c r="K10471" s="84" t="s">
        <v>1502</v>
      </c>
      <c r="L10471" s="76">
        <f t="shared" si="556"/>
        <v>4</v>
      </c>
      <c r="M10471" s="76"/>
      <c r="N10471" s="76"/>
      <c r="O10471" s="76">
        <v>1</v>
      </c>
      <c r="P10471" s="76"/>
      <c r="Q10471" s="76"/>
      <c r="R10471" s="76"/>
      <c r="S10471" s="76">
        <v>1</v>
      </c>
      <c r="T10471" s="76">
        <v>2</v>
      </c>
      <c r="U10471" s="76"/>
      <c r="V10471" s="76"/>
      <c r="W10471" s="76"/>
      <c r="X10471" s="76"/>
    </row>
    <row r="10472" spans="1:24">
      <c r="A10472" s="54"/>
      <c r="B10472" s="54"/>
      <c r="C10472" s="46" t="s">
        <v>33</v>
      </c>
      <c r="D10472" s="58" t="s">
        <v>15813</v>
      </c>
      <c r="E10472" s="58" t="s">
        <v>15814</v>
      </c>
      <c r="F10472" s="46" t="s">
        <v>15815</v>
      </c>
      <c r="G10472" s="58" t="s">
        <v>15816</v>
      </c>
      <c r="H10472" s="58"/>
      <c r="I10472" s="74">
        <v>4900.3999999999996</v>
      </c>
      <c r="J10472" s="46" t="s">
        <v>1508</v>
      </c>
      <c r="K10472" s="75" t="s">
        <v>1509</v>
      </c>
      <c r="L10472" s="76">
        <f t="shared" si="556"/>
        <v>0</v>
      </c>
      <c r="M10472" s="76"/>
      <c r="N10472" s="76"/>
      <c r="O10472" s="76"/>
      <c r="P10472" s="76"/>
      <c r="Q10472" s="76"/>
      <c r="R10472" s="76"/>
      <c r="S10472" s="76"/>
      <c r="T10472" s="76"/>
      <c r="U10472" s="76"/>
      <c r="V10472" s="76"/>
      <c r="W10472" s="76"/>
      <c r="X10472" s="76"/>
    </row>
    <row r="10473" spans="1:24">
      <c r="A10473" s="54"/>
      <c r="B10473" s="54"/>
      <c r="C10473" s="54"/>
      <c r="D10473" s="77"/>
      <c r="E10473" s="77"/>
      <c r="F10473" s="54"/>
      <c r="G10473" s="77"/>
      <c r="H10473" s="77"/>
      <c r="I10473" s="79"/>
      <c r="J10473" s="54"/>
      <c r="K10473" s="75" t="s">
        <v>1501</v>
      </c>
      <c r="L10473" s="76">
        <f t="shared" si="556"/>
        <v>0</v>
      </c>
      <c r="M10473" s="76"/>
      <c r="N10473" s="76"/>
      <c r="O10473" s="76"/>
      <c r="P10473" s="76"/>
      <c r="Q10473" s="76"/>
      <c r="R10473" s="76"/>
      <c r="S10473" s="76"/>
      <c r="T10473" s="76"/>
      <c r="U10473" s="76"/>
      <c r="V10473" s="76"/>
      <c r="W10473" s="76"/>
      <c r="X10473" s="76"/>
    </row>
    <row r="10474" spans="1:24">
      <c r="A10474" s="54"/>
      <c r="B10474" s="54"/>
      <c r="C10474" s="80"/>
      <c r="D10474" s="81"/>
      <c r="E10474" s="81"/>
      <c r="F10474" s="80"/>
      <c r="G10474" s="81"/>
      <c r="H10474" s="81"/>
      <c r="I10474" s="83"/>
      <c r="J10474" s="80"/>
      <c r="K10474" s="84" t="s">
        <v>1502</v>
      </c>
      <c r="L10474" s="76">
        <f t="shared" si="556"/>
        <v>2</v>
      </c>
      <c r="M10474" s="76"/>
      <c r="N10474" s="76"/>
      <c r="O10474" s="76"/>
      <c r="P10474" s="76"/>
      <c r="Q10474" s="76"/>
      <c r="R10474" s="76"/>
      <c r="S10474" s="76"/>
      <c r="T10474" s="76">
        <v>1</v>
      </c>
      <c r="U10474" s="76"/>
      <c r="V10474" s="76"/>
      <c r="W10474" s="76"/>
      <c r="X10474" s="76">
        <v>1</v>
      </c>
    </row>
    <row r="10475" spans="1:24">
      <c r="A10475" s="54"/>
      <c r="B10475" s="54"/>
      <c r="C10475" s="46" t="s">
        <v>33</v>
      </c>
      <c r="D10475" s="58" t="s">
        <v>15817</v>
      </c>
      <c r="E10475" s="58" t="s">
        <v>15818</v>
      </c>
      <c r="F10475" s="46" t="s">
        <v>15819</v>
      </c>
      <c r="G10475" s="58" t="s">
        <v>15820</v>
      </c>
      <c r="H10475" s="58" t="s">
        <v>15821</v>
      </c>
      <c r="I10475" s="74">
        <v>1619</v>
      </c>
      <c r="J10475" s="46" t="s">
        <v>1508</v>
      </c>
      <c r="K10475" s="75" t="s">
        <v>1509</v>
      </c>
      <c r="L10475" s="76">
        <f t="shared" si="556"/>
        <v>0</v>
      </c>
      <c r="M10475" s="76"/>
      <c r="N10475" s="76"/>
      <c r="O10475" s="76"/>
      <c r="P10475" s="76"/>
      <c r="Q10475" s="76"/>
      <c r="R10475" s="76"/>
      <c r="S10475" s="76"/>
      <c r="T10475" s="76"/>
      <c r="U10475" s="76"/>
      <c r="V10475" s="76"/>
      <c r="W10475" s="76"/>
      <c r="X10475" s="76"/>
    </row>
    <row r="10476" spans="1:24">
      <c r="A10476" s="54"/>
      <c r="B10476" s="54"/>
      <c r="C10476" s="54"/>
      <c r="D10476" s="77"/>
      <c r="E10476" s="77"/>
      <c r="F10476" s="54"/>
      <c r="G10476" s="77"/>
      <c r="H10476" s="77"/>
      <c r="I10476" s="79"/>
      <c r="J10476" s="54"/>
      <c r="K10476" s="75" t="s">
        <v>1501</v>
      </c>
      <c r="L10476" s="76">
        <f t="shared" si="556"/>
        <v>0</v>
      </c>
      <c r="M10476" s="76"/>
      <c r="N10476" s="76"/>
      <c r="O10476" s="76"/>
      <c r="P10476" s="76"/>
      <c r="Q10476" s="76"/>
      <c r="R10476" s="76"/>
      <c r="S10476" s="76"/>
      <c r="T10476" s="76"/>
      <c r="U10476" s="76"/>
      <c r="V10476" s="76"/>
      <c r="W10476" s="76"/>
      <c r="X10476" s="76"/>
    </row>
    <row r="10477" spans="1:24">
      <c r="A10477" s="54"/>
      <c r="B10477" s="54"/>
      <c r="C10477" s="80"/>
      <c r="D10477" s="81"/>
      <c r="E10477" s="81"/>
      <c r="F10477" s="80"/>
      <c r="G10477" s="81"/>
      <c r="H10477" s="81"/>
      <c r="I10477" s="83"/>
      <c r="J10477" s="80"/>
      <c r="K10477" s="84" t="s">
        <v>1502</v>
      </c>
      <c r="L10477" s="76">
        <f t="shared" si="556"/>
        <v>2</v>
      </c>
      <c r="M10477" s="76"/>
      <c r="N10477" s="76"/>
      <c r="O10477" s="76">
        <v>2</v>
      </c>
      <c r="P10477" s="76"/>
      <c r="Q10477" s="76"/>
      <c r="R10477" s="76"/>
      <c r="S10477" s="76"/>
      <c r="T10477" s="76"/>
      <c r="U10477" s="76"/>
      <c r="V10477" s="76"/>
      <c r="W10477" s="76"/>
      <c r="X10477" s="76"/>
    </row>
    <row r="10478" spans="1:24">
      <c r="A10478" s="54"/>
      <c r="B10478" s="54"/>
      <c r="C10478" s="46" t="s">
        <v>33</v>
      </c>
      <c r="D10478" s="58" t="s">
        <v>15822</v>
      </c>
      <c r="E10478" s="58" t="s">
        <v>15823</v>
      </c>
      <c r="F10478" s="46" t="s">
        <v>15824</v>
      </c>
      <c r="G10478" s="58" t="s">
        <v>15825</v>
      </c>
      <c r="H10478" s="58"/>
      <c r="I10478" s="74">
        <v>11039.6</v>
      </c>
      <c r="J10478" s="46" t="s">
        <v>1508</v>
      </c>
      <c r="K10478" s="75" t="s">
        <v>1509</v>
      </c>
      <c r="L10478" s="76">
        <f t="shared" si="556"/>
        <v>0</v>
      </c>
      <c r="M10478" s="76"/>
      <c r="N10478" s="76"/>
      <c r="O10478" s="76"/>
      <c r="P10478" s="76"/>
      <c r="Q10478" s="76"/>
      <c r="R10478" s="76"/>
      <c r="S10478" s="76"/>
      <c r="T10478" s="76"/>
      <c r="U10478" s="76"/>
      <c r="V10478" s="76"/>
      <c r="W10478" s="76"/>
      <c r="X10478" s="76"/>
    </row>
    <row r="10479" spans="1:24">
      <c r="A10479" s="54"/>
      <c r="B10479" s="54"/>
      <c r="C10479" s="54"/>
      <c r="D10479" s="77"/>
      <c r="E10479" s="77"/>
      <c r="F10479" s="54"/>
      <c r="G10479" s="77"/>
      <c r="H10479" s="77"/>
      <c r="I10479" s="79"/>
      <c r="J10479" s="54"/>
      <c r="K10479" s="75" t="s">
        <v>1501</v>
      </c>
      <c r="L10479" s="76">
        <f t="shared" si="556"/>
        <v>0</v>
      </c>
      <c r="M10479" s="76"/>
      <c r="N10479" s="76"/>
      <c r="O10479" s="76"/>
      <c r="P10479" s="76"/>
      <c r="Q10479" s="76"/>
      <c r="R10479" s="76"/>
      <c r="S10479" s="76"/>
      <c r="T10479" s="76"/>
      <c r="U10479" s="76"/>
      <c r="V10479" s="76"/>
      <c r="W10479" s="76"/>
      <c r="X10479" s="76"/>
    </row>
    <row r="10480" spans="1:24">
      <c r="A10480" s="54"/>
      <c r="B10480" s="54"/>
      <c r="C10480" s="80"/>
      <c r="D10480" s="81"/>
      <c r="E10480" s="81"/>
      <c r="F10480" s="80"/>
      <c r="G10480" s="81"/>
      <c r="H10480" s="81"/>
      <c r="I10480" s="83"/>
      <c r="J10480" s="80"/>
      <c r="K10480" s="84" t="s">
        <v>1502</v>
      </c>
      <c r="L10480" s="76">
        <f t="shared" si="556"/>
        <v>4</v>
      </c>
      <c r="M10480" s="76"/>
      <c r="N10480" s="76"/>
      <c r="O10480" s="76"/>
      <c r="P10480" s="76"/>
      <c r="Q10480" s="76"/>
      <c r="R10480" s="76"/>
      <c r="S10480" s="76"/>
      <c r="T10480" s="76">
        <v>2</v>
      </c>
      <c r="U10480" s="76">
        <v>1</v>
      </c>
      <c r="V10480" s="76"/>
      <c r="W10480" s="76"/>
      <c r="X10480" s="76">
        <v>1</v>
      </c>
    </row>
    <row r="10481" spans="1:24">
      <c r="A10481" s="54"/>
      <c r="B10481" s="54"/>
      <c r="C10481" s="46" t="s">
        <v>33</v>
      </c>
      <c r="D10481" s="58" t="s">
        <v>15826</v>
      </c>
      <c r="E10481" s="58" t="s">
        <v>15827</v>
      </c>
      <c r="F10481" s="46" t="s">
        <v>15828</v>
      </c>
      <c r="G10481" s="58" t="s">
        <v>15829</v>
      </c>
      <c r="H10481" s="58"/>
      <c r="I10481" s="74">
        <v>155.6</v>
      </c>
      <c r="J10481" s="46" t="s">
        <v>1508</v>
      </c>
      <c r="K10481" s="75" t="s">
        <v>1509</v>
      </c>
      <c r="L10481" s="76">
        <f t="shared" si="556"/>
        <v>0</v>
      </c>
      <c r="M10481" s="76"/>
      <c r="N10481" s="76"/>
      <c r="O10481" s="76"/>
      <c r="P10481" s="76"/>
      <c r="Q10481" s="76"/>
      <c r="R10481" s="76"/>
      <c r="S10481" s="76"/>
      <c r="T10481" s="76"/>
      <c r="U10481" s="76"/>
      <c r="V10481" s="76"/>
      <c r="W10481" s="76"/>
      <c r="X10481" s="76"/>
    </row>
    <row r="10482" spans="1:24">
      <c r="A10482" s="54"/>
      <c r="B10482" s="54"/>
      <c r="C10482" s="54"/>
      <c r="D10482" s="77"/>
      <c r="E10482" s="77"/>
      <c r="F10482" s="54"/>
      <c r="G10482" s="77"/>
      <c r="H10482" s="77"/>
      <c r="I10482" s="79"/>
      <c r="J10482" s="54"/>
      <c r="K10482" s="75" t="s">
        <v>1501</v>
      </c>
      <c r="L10482" s="76">
        <f t="shared" si="556"/>
        <v>0</v>
      </c>
      <c r="M10482" s="76"/>
      <c r="N10482" s="76"/>
      <c r="O10482" s="76"/>
      <c r="P10482" s="76"/>
      <c r="Q10482" s="76"/>
      <c r="R10482" s="76"/>
      <c r="S10482" s="76"/>
      <c r="T10482" s="76"/>
      <c r="U10482" s="76"/>
      <c r="V10482" s="76"/>
      <c r="W10482" s="76"/>
      <c r="X10482" s="76"/>
    </row>
    <row r="10483" spans="1:24">
      <c r="A10483" s="54"/>
      <c r="B10483" s="54"/>
      <c r="C10483" s="80"/>
      <c r="D10483" s="81"/>
      <c r="E10483" s="81"/>
      <c r="F10483" s="80"/>
      <c r="G10483" s="81"/>
      <c r="H10483" s="81"/>
      <c r="I10483" s="83"/>
      <c r="J10483" s="80"/>
      <c r="K10483" s="84" t="s">
        <v>1502</v>
      </c>
      <c r="L10483" s="76">
        <f t="shared" si="556"/>
        <v>3</v>
      </c>
      <c r="M10483" s="76"/>
      <c r="N10483" s="76"/>
      <c r="O10483" s="76"/>
      <c r="P10483" s="76"/>
      <c r="Q10483" s="76"/>
      <c r="R10483" s="76"/>
      <c r="S10483" s="76">
        <v>3</v>
      </c>
      <c r="T10483" s="76"/>
      <c r="U10483" s="76"/>
      <c r="V10483" s="76"/>
      <c r="W10483" s="76"/>
      <c r="X10483" s="76"/>
    </row>
    <row r="10484" spans="1:24">
      <c r="A10484" s="54"/>
      <c r="B10484" s="54"/>
      <c r="C10484" s="46" t="s">
        <v>33</v>
      </c>
      <c r="D10484" s="58" t="s">
        <v>15786</v>
      </c>
      <c r="E10484" s="58" t="s">
        <v>15830</v>
      </c>
      <c r="F10484" s="46" t="s">
        <v>15788</v>
      </c>
      <c r="G10484" s="58" t="s">
        <v>15793</v>
      </c>
      <c r="H10484" s="58"/>
      <c r="I10484" s="74">
        <v>0</v>
      </c>
      <c r="J10484" s="46" t="s">
        <v>1508</v>
      </c>
      <c r="K10484" s="75" t="s">
        <v>1509</v>
      </c>
      <c r="L10484" s="76">
        <f t="shared" si="556"/>
        <v>0</v>
      </c>
      <c r="M10484" s="76"/>
      <c r="N10484" s="76"/>
      <c r="O10484" s="76"/>
      <c r="P10484" s="76"/>
      <c r="Q10484" s="76"/>
      <c r="R10484" s="76"/>
      <c r="S10484" s="76"/>
      <c r="T10484" s="76"/>
      <c r="U10484" s="76"/>
      <c r="V10484" s="76"/>
      <c r="W10484" s="76"/>
      <c r="X10484" s="76"/>
    </row>
    <row r="10485" spans="1:24">
      <c r="A10485" s="54"/>
      <c r="B10485" s="54"/>
      <c r="C10485" s="54"/>
      <c r="D10485" s="77"/>
      <c r="E10485" s="77"/>
      <c r="F10485" s="54"/>
      <c r="G10485" s="77"/>
      <c r="H10485" s="77"/>
      <c r="I10485" s="79"/>
      <c r="J10485" s="54"/>
      <c r="K10485" s="75" t="s">
        <v>1501</v>
      </c>
      <c r="L10485" s="76">
        <f t="shared" si="556"/>
        <v>0</v>
      </c>
      <c r="M10485" s="76"/>
      <c r="N10485" s="76"/>
      <c r="O10485" s="76"/>
      <c r="P10485" s="76"/>
      <c r="Q10485" s="76"/>
      <c r="R10485" s="76"/>
      <c r="S10485" s="76"/>
      <c r="T10485" s="76"/>
      <c r="U10485" s="76"/>
      <c r="V10485" s="76"/>
      <c r="W10485" s="76"/>
      <c r="X10485" s="76"/>
    </row>
    <row r="10486" spans="1:24">
      <c r="A10486" s="54"/>
      <c r="B10486" s="80"/>
      <c r="C10486" s="80"/>
      <c r="D10486" s="81"/>
      <c r="E10486" s="81"/>
      <c r="F10486" s="80"/>
      <c r="G10486" s="81"/>
      <c r="H10486" s="81"/>
      <c r="I10486" s="83"/>
      <c r="J10486" s="80"/>
      <c r="K10486" s="84" t="s">
        <v>1502</v>
      </c>
      <c r="L10486" s="76">
        <f t="shared" si="556"/>
        <v>2</v>
      </c>
      <c r="M10486" s="76"/>
      <c r="N10486" s="76"/>
      <c r="O10486" s="76">
        <v>1</v>
      </c>
      <c r="P10486" s="76"/>
      <c r="Q10486" s="76"/>
      <c r="R10486" s="76"/>
      <c r="S10486" s="76"/>
      <c r="T10486" s="76"/>
      <c r="U10486" s="76"/>
      <c r="V10486" s="76"/>
      <c r="W10486" s="76">
        <v>1</v>
      </c>
      <c r="X10486" s="76"/>
    </row>
    <row r="10487" spans="1:24">
      <c r="A10487" s="54"/>
      <c r="B10487" s="46" t="s">
        <v>15831</v>
      </c>
      <c r="C10487" s="706"/>
      <c r="D10487" s="720">
        <f>COUNTA(D10490:D10519)</f>
        <v>10</v>
      </c>
      <c r="E10487" s="706"/>
      <c r="F10487" s="721"/>
      <c r="G10487" s="721"/>
      <c r="H10487" s="721"/>
      <c r="I10487" s="722">
        <f>SUM(I10490:I10519)</f>
        <v>8537</v>
      </c>
      <c r="J10487" s="46" t="s">
        <v>1508</v>
      </c>
      <c r="K10487" s="75" t="s">
        <v>1509</v>
      </c>
      <c r="L10487" s="725">
        <f>SUM(M10487:X10487)</f>
        <v>15</v>
      </c>
      <c r="M10487" s="76">
        <f>M10490+M10493+M10496+M10499+M10502+M10505+M10508+M10511+M10514+M10517</f>
        <v>0</v>
      </c>
      <c r="N10487" s="76">
        <f t="shared" ref="N10487:X10487" si="557">N10490+N10493+N10496+N10499+N10502+N10505+N10508+N10511+N10514+N10517</f>
        <v>5</v>
      </c>
      <c r="O10487" s="76">
        <f t="shared" si="557"/>
        <v>0</v>
      </c>
      <c r="P10487" s="76">
        <f t="shared" si="557"/>
        <v>0</v>
      </c>
      <c r="Q10487" s="76">
        <f t="shared" si="557"/>
        <v>0</v>
      </c>
      <c r="R10487" s="76">
        <f t="shared" si="557"/>
        <v>0</v>
      </c>
      <c r="S10487" s="76">
        <f t="shared" si="557"/>
        <v>1</v>
      </c>
      <c r="T10487" s="76">
        <f t="shared" si="557"/>
        <v>3</v>
      </c>
      <c r="U10487" s="76">
        <f t="shared" si="557"/>
        <v>0</v>
      </c>
      <c r="V10487" s="76">
        <f t="shared" si="557"/>
        <v>0</v>
      </c>
      <c r="W10487" s="76">
        <f t="shared" si="557"/>
        <v>5</v>
      </c>
      <c r="X10487" s="76">
        <f t="shared" si="557"/>
        <v>1</v>
      </c>
    </row>
    <row r="10488" spans="1:24">
      <c r="A10488" s="54"/>
      <c r="B10488" s="54"/>
      <c r="C10488" s="711"/>
      <c r="D10488" s="727"/>
      <c r="E10488" s="711"/>
      <c r="F10488" s="721"/>
      <c r="G10488" s="721"/>
      <c r="H10488" s="721"/>
      <c r="I10488" s="728"/>
      <c r="J10488" s="54"/>
      <c r="K10488" s="75" t="s">
        <v>1501</v>
      </c>
      <c r="L10488" s="725">
        <f>SUM(M10488:X10488)</f>
        <v>0</v>
      </c>
      <c r="M10488" s="76">
        <f t="shared" ref="M10488:X10489" si="558">M10491+M10494+M10497+M10500+M10503+M10506+M10509+M10512+M10515+M10518</f>
        <v>0</v>
      </c>
      <c r="N10488" s="76">
        <f t="shared" si="558"/>
        <v>0</v>
      </c>
      <c r="O10488" s="76">
        <f t="shared" si="558"/>
        <v>0</v>
      </c>
      <c r="P10488" s="76">
        <f t="shared" si="558"/>
        <v>0</v>
      </c>
      <c r="Q10488" s="76">
        <f t="shared" si="558"/>
        <v>0</v>
      </c>
      <c r="R10488" s="76">
        <f t="shared" si="558"/>
        <v>0</v>
      </c>
      <c r="S10488" s="76">
        <f t="shared" si="558"/>
        <v>0</v>
      </c>
      <c r="T10488" s="76">
        <f t="shared" si="558"/>
        <v>0</v>
      </c>
      <c r="U10488" s="76">
        <f t="shared" si="558"/>
        <v>0</v>
      </c>
      <c r="V10488" s="76">
        <f t="shared" si="558"/>
        <v>0</v>
      </c>
      <c r="W10488" s="76">
        <f t="shared" si="558"/>
        <v>0</v>
      </c>
      <c r="X10488" s="76">
        <f t="shared" si="558"/>
        <v>0</v>
      </c>
    </row>
    <row r="10489" spans="1:24">
      <c r="A10489" s="54"/>
      <c r="B10489" s="80"/>
      <c r="C10489" s="715"/>
      <c r="D10489" s="729"/>
      <c r="E10489" s="715"/>
      <c r="F10489" s="721"/>
      <c r="G10489" s="721"/>
      <c r="H10489" s="721"/>
      <c r="I10489" s="730"/>
      <c r="J10489" s="80"/>
      <c r="K10489" s="84" t="s">
        <v>1502</v>
      </c>
      <c r="L10489" s="725">
        <f>SUM(M10489:X10489)</f>
        <v>19</v>
      </c>
      <c r="M10489" s="76">
        <f t="shared" si="558"/>
        <v>3</v>
      </c>
      <c r="N10489" s="76">
        <f t="shared" si="558"/>
        <v>1</v>
      </c>
      <c r="O10489" s="76">
        <f t="shared" si="558"/>
        <v>2</v>
      </c>
      <c r="P10489" s="76">
        <f t="shared" si="558"/>
        <v>0</v>
      </c>
      <c r="Q10489" s="76">
        <f t="shared" si="558"/>
        <v>0</v>
      </c>
      <c r="R10489" s="76">
        <f t="shared" si="558"/>
        <v>0</v>
      </c>
      <c r="S10489" s="76">
        <f t="shared" si="558"/>
        <v>5</v>
      </c>
      <c r="T10489" s="76">
        <f t="shared" si="558"/>
        <v>2</v>
      </c>
      <c r="U10489" s="76">
        <f t="shared" si="558"/>
        <v>0</v>
      </c>
      <c r="V10489" s="76">
        <f t="shared" si="558"/>
        <v>0</v>
      </c>
      <c r="W10489" s="76">
        <f t="shared" si="558"/>
        <v>5</v>
      </c>
      <c r="X10489" s="76">
        <f t="shared" si="558"/>
        <v>1</v>
      </c>
    </row>
    <row r="10490" spans="1:24">
      <c r="A10490" s="54"/>
      <c r="B10490" s="46" t="s">
        <v>15832</v>
      </c>
      <c r="C10490" s="46" t="s">
        <v>31</v>
      </c>
      <c r="D10490" s="554" t="s">
        <v>15833</v>
      </c>
      <c r="E10490" s="554" t="s">
        <v>15834</v>
      </c>
      <c r="F10490" s="554" t="s">
        <v>15835</v>
      </c>
      <c r="G10490" s="554" t="s">
        <v>15836</v>
      </c>
      <c r="H10490" s="554" t="s">
        <v>15837</v>
      </c>
      <c r="I10490" s="524">
        <v>5525</v>
      </c>
      <c r="J10490" s="46" t="s">
        <v>1508</v>
      </c>
      <c r="K10490" s="75" t="s">
        <v>1509</v>
      </c>
      <c r="L10490" s="76">
        <f>SUM(M10490:X10490)</f>
        <v>7</v>
      </c>
      <c r="M10490" s="76"/>
      <c r="N10490" s="76">
        <v>3</v>
      </c>
      <c r="O10490" s="76"/>
      <c r="P10490" s="76"/>
      <c r="Q10490" s="76"/>
      <c r="R10490" s="76"/>
      <c r="S10490" s="76"/>
      <c r="T10490" s="76">
        <v>3</v>
      </c>
      <c r="U10490" s="76"/>
      <c r="V10490" s="76"/>
      <c r="W10490" s="76"/>
      <c r="X10490" s="76">
        <v>1</v>
      </c>
    </row>
    <row r="10491" spans="1:24">
      <c r="A10491" s="54"/>
      <c r="B10491" s="54"/>
      <c r="C10491" s="54"/>
      <c r="D10491" s="556"/>
      <c r="E10491" s="556"/>
      <c r="F10491" s="556"/>
      <c r="G10491" s="556"/>
      <c r="H10491" s="556"/>
      <c r="I10491" s="525"/>
      <c r="J10491" s="54"/>
      <c r="K10491" s="75" t="s">
        <v>1501</v>
      </c>
      <c r="L10491" s="76">
        <f t="shared" ref="L10491:L10519" si="559">SUM(M10491:X10491)</f>
        <v>0</v>
      </c>
      <c r="M10491" s="76"/>
      <c r="N10491" s="76"/>
      <c r="O10491" s="76"/>
      <c r="P10491" s="76"/>
      <c r="Q10491" s="76"/>
      <c r="R10491" s="76"/>
      <c r="S10491" s="76"/>
      <c r="T10491" s="76"/>
      <c r="U10491" s="76"/>
      <c r="V10491" s="76"/>
      <c r="W10491" s="76"/>
      <c r="X10491" s="76"/>
    </row>
    <row r="10492" spans="1:24">
      <c r="A10492" s="54"/>
      <c r="B10492" s="54"/>
      <c r="C10492" s="80"/>
      <c r="D10492" s="558"/>
      <c r="E10492" s="558"/>
      <c r="F10492" s="558"/>
      <c r="G10492" s="558"/>
      <c r="H10492" s="558"/>
      <c r="I10492" s="526"/>
      <c r="J10492" s="80"/>
      <c r="K10492" s="84" t="s">
        <v>1502</v>
      </c>
      <c r="L10492" s="76">
        <f t="shared" si="559"/>
        <v>0</v>
      </c>
      <c r="M10492" s="76"/>
      <c r="N10492" s="76"/>
      <c r="O10492" s="76"/>
      <c r="P10492" s="76"/>
      <c r="Q10492" s="76"/>
      <c r="R10492" s="76"/>
      <c r="S10492" s="76"/>
      <c r="T10492" s="76"/>
      <c r="U10492" s="76"/>
      <c r="V10492" s="76"/>
      <c r="W10492" s="76"/>
      <c r="X10492" s="76"/>
    </row>
    <row r="10493" spans="1:24">
      <c r="A10493" s="54"/>
      <c r="B10493" s="54"/>
      <c r="C10493" s="46" t="s">
        <v>31</v>
      </c>
      <c r="D10493" s="554" t="s">
        <v>15838</v>
      </c>
      <c r="E10493" s="554" t="s">
        <v>15839</v>
      </c>
      <c r="F10493" s="554" t="s">
        <v>15840</v>
      </c>
      <c r="G10493" s="554" t="s">
        <v>15841</v>
      </c>
      <c r="H10493" s="554" t="s">
        <v>15842</v>
      </c>
      <c r="I10493" s="524">
        <v>3012</v>
      </c>
      <c r="J10493" s="46" t="s">
        <v>1508</v>
      </c>
      <c r="K10493" s="75" t="s">
        <v>1509</v>
      </c>
      <c r="L10493" s="76">
        <f t="shared" si="559"/>
        <v>8</v>
      </c>
      <c r="M10493" s="76"/>
      <c r="N10493" s="76">
        <v>2</v>
      </c>
      <c r="O10493" s="76"/>
      <c r="P10493" s="76"/>
      <c r="Q10493" s="76"/>
      <c r="R10493" s="76"/>
      <c r="S10493" s="76">
        <v>1</v>
      </c>
      <c r="T10493" s="76"/>
      <c r="U10493" s="76"/>
      <c r="V10493" s="76"/>
      <c r="W10493" s="76">
        <v>5</v>
      </c>
      <c r="X10493" s="76"/>
    </row>
    <row r="10494" spans="1:24">
      <c r="A10494" s="54"/>
      <c r="B10494" s="54"/>
      <c r="C10494" s="54"/>
      <c r="D10494" s="556"/>
      <c r="E10494" s="556"/>
      <c r="F10494" s="556"/>
      <c r="G10494" s="556"/>
      <c r="H10494" s="556"/>
      <c r="I10494" s="525"/>
      <c r="J10494" s="54"/>
      <c r="K10494" s="75" t="s">
        <v>1501</v>
      </c>
      <c r="L10494" s="76">
        <f t="shared" si="559"/>
        <v>0</v>
      </c>
      <c r="M10494" s="76"/>
      <c r="N10494" s="76"/>
      <c r="O10494" s="76"/>
      <c r="P10494" s="76"/>
      <c r="Q10494" s="76"/>
      <c r="R10494" s="76"/>
      <c r="S10494" s="76"/>
      <c r="T10494" s="76"/>
      <c r="U10494" s="76"/>
      <c r="V10494" s="76"/>
      <c r="W10494" s="76"/>
      <c r="X10494" s="76"/>
    </row>
    <row r="10495" spans="1:24">
      <c r="A10495" s="54"/>
      <c r="B10495" s="54"/>
      <c r="C10495" s="80"/>
      <c r="D10495" s="558"/>
      <c r="E10495" s="558"/>
      <c r="F10495" s="558"/>
      <c r="G10495" s="558"/>
      <c r="H10495" s="558"/>
      <c r="I10495" s="526"/>
      <c r="J10495" s="80"/>
      <c r="K10495" s="84" t="s">
        <v>1502</v>
      </c>
      <c r="L10495" s="76">
        <f t="shared" si="559"/>
        <v>0</v>
      </c>
      <c r="M10495" s="76"/>
      <c r="N10495" s="76"/>
      <c r="O10495" s="76"/>
      <c r="P10495" s="76"/>
      <c r="Q10495" s="76"/>
      <c r="R10495" s="76"/>
      <c r="S10495" s="76"/>
      <c r="T10495" s="76"/>
      <c r="U10495" s="76"/>
      <c r="V10495" s="76"/>
      <c r="W10495" s="76"/>
      <c r="X10495" s="76"/>
    </row>
    <row r="10496" spans="1:24">
      <c r="A10496" s="54"/>
      <c r="B10496" s="54"/>
      <c r="C10496" s="46" t="s">
        <v>33</v>
      </c>
      <c r="D10496" s="58" t="s">
        <v>15843</v>
      </c>
      <c r="E10496" s="58" t="s">
        <v>15844</v>
      </c>
      <c r="F10496" s="46" t="s">
        <v>4632</v>
      </c>
      <c r="G10496" s="58" t="s">
        <v>15845</v>
      </c>
      <c r="H10496" s="58" t="s">
        <v>15846</v>
      </c>
      <c r="I10496" s="74">
        <v>0</v>
      </c>
      <c r="J10496" s="46" t="s">
        <v>1508</v>
      </c>
      <c r="K10496" s="75" t="s">
        <v>1509</v>
      </c>
      <c r="L10496" s="76">
        <f t="shared" si="559"/>
        <v>0</v>
      </c>
      <c r="M10496" s="76"/>
      <c r="N10496" s="76"/>
      <c r="O10496" s="76"/>
      <c r="P10496" s="76"/>
      <c r="Q10496" s="76"/>
      <c r="R10496" s="76"/>
      <c r="S10496" s="76"/>
      <c r="T10496" s="76"/>
      <c r="U10496" s="76"/>
      <c r="V10496" s="76"/>
      <c r="W10496" s="76"/>
      <c r="X10496" s="76"/>
    </row>
    <row r="10497" spans="1:24">
      <c r="A10497" s="54"/>
      <c r="B10497" s="54"/>
      <c r="C10497" s="54"/>
      <c r="D10497" s="77"/>
      <c r="E10497" s="54"/>
      <c r="F10497" s="54"/>
      <c r="G10497" s="77"/>
      <c r="H10497" s="77"/>
      <c r="I10497" s="79"/>
      <c r="J10497" s="54"/>
      <c r="K10497" s="75" t="s">
        <v>1501</v>
      </c>
      <c r="L10497" s="76">
        <f t="shared" si="559"/>
        <v>0</v>
      </c>
      <c r="M10497" s="76"/>
      <c r="N10497" s="76"/>
      <c r="O10497" s="76"/>
      <c r="P10497" s="76"/>
      <c r="Q10497" s="76"/>
      <c r="R10497" s="76"/>
      <c r="S10497" s="76"/>
      <c r="T10497" s="76"/>
      <c r="U10497" s="76"/>
      <c r="V10497" s="76"/>
      <c r="W10497" s="76"/>
      <c r="X10497" s="76"/>
    </row>
    <row r="10498" spans="1:24">
      <c r="A10498" s="54"/>
      <c r="B10498" s="54"/>
      <c r="C10498" s="80"/>
      <c r="D10498" s="81"/>
      <c r="E10498" s="80"/>
      <c r="F10498" s="80"/>
      <c r="G10498" s="81"/>
      <c r="H10498" s="81"/>
      <c r="I10498" s="83"/>
      <c r="J10498" s="80"/>
      <c r="K10498" s="84" t="s">
        <v>1502</v>
      </c>
      <c r="L10498" s="76">
        <f t="shared" si="559"/>
        <v>2</v>
      </c>
      <c r="M10498" s="76"/>
      <c r="N10498" s="76"/>
      <c r="O10498" s="76"/>
      <c r="P10498" s="76"/>
      <c r="Q10498" s="76"/>
      <c r="R10498" s="76"/>
      <c r="S10498" s="76">
        <v>1</v>
      </c>
      <c r="T10498" s="76"/>
      <c r="U10498" s="76"/>
      <c r="V10498" s="76"/>
      <c r="W10498" s="76">
        <v>1</v>
      </c>
      <c r="X10498" s="76"/>
    </row>
    <row r="10499" spans="1:24">
      <c r="A10499" s="54"/>
      <c r="B10499" s="54"/>
      <c r="C10499" s="46" t="s">
        <v>33</v>
      </c>
      <c r="D10499" s="58" t="s">
        <v>15847</v>
      </c>
      <c r="E10499" s="58" t="s">
        <v>15848</v>
      </c>
      <c r="F10499" s="46" t="s">
        <v>15849</v>
      </c>
      <c r="G10499" s="58" t="s">
        <v>15850</v>
      </c>
      <c r="H10499" s="58" t="s">
        <v>15851</v>
      </c>
      <c r="I10499" s="74">
        <v>0</v>
      </c>
      <c r="J10499" s="46" t="s">
        <v>1508</v>
      </c>
      <c r="K10499" s="75" t="s">
        <v>1509</v>
      </c>
      <c r="L10499" s="76">
        <f t="shared" si="559"/>
        <v>0</v>
      </c>
      <c r="M10499" s="76"/>
      <c r="N10499" s="76"/>
      <c r="O10499" s="76"/>
      <c r="P10499" s="76"/>
      <c r="Q10499" s="76"/>
      <c r="R10499" s="76"/>
      <c r="S10499" s="76"/>
      <c r="T10499" s="76"/>
      <c r="U10499" s="76"/>
      <c r="V10499" s="76"/>
      <c r="W10499" s="76"/>
      <c r="X10499" s="76"/>
    </row>
    <row r="10500" spans="1:24">
      <c r="A10500" s="54"/>
      <c r="B10500" s="54"/>
      <c r="C10500" s="54"/>
      <c r="D10500" s="77"/>
      <c r="E10500" s="54"/>
      <c r="F10500" s="54"/>
      <c r="G10500" s="77"/>
      <c r="H10500" s="77"/>
      <c r="I10500" s="79"/>
      <c r="J10500" s="54"/>
      <c r="K10500" s="75" t="s">
        <v>1501</v>
      </c>
      <c r="L10500" s="76">
        <f t="shared" si="559"/>
        <v>0</v>
      </c>
      <c r="M10500" s="76"/>
      <c r="N10500" s="76"/>
      <c r="O10500" s="76"/>
      <c r="P10500" s="76"/>
      <c r="Q10500" s="76"/>
      <c r="R10500" s="76"/>
      <c r="S10500" s="76"/>
      <c r="T10500" s="76"/>
      <c r="U10500" s="76"/>
      <c r="V10500" s="76"/>
      <c r="W10500" s="76"/>
      <c r="X10500" s="76"/>
    </row>
    <row r="10501" spans="1:24">
      <c r="A10501" s="54"/>
      <c r="B10501" s="54"/>
      <c r="C10501" s="80"/>
      <c r="D10501" s="81"/>
      <c r="E10501" s="80"/>
      <c r="F10501" s="80"/>
      <c r="G10501" s="81"/>
      <c r="H10501" s="81"/>
      <c r="I10501" s="83"/>
      <c r="J10501" s="80"/>
      <c r="K10501" s="84" t="s">
        <v>1502</v>
      </c>
      <c r="L10501" s="76">
        <f t="shared" si="559"/>
        <v>3</v>
      </c>
      <c r="M10501" s="76"/>
      <c r="N10501" s="76"/>
      <c r="O10501" s="76"/>
      <c r="P10501" s="76"/>
      <c r="Q10501" s="76"/>
      <c r="R10501" s="76"/>
      <c r="S10501" s="76"/>
      <c r="T10501" s="76">
        <v>1</v>
      </c>
      <c r="U10501" s="76"/>
      <c r="V10501" s="76"/>
      <c r="W10501" s="76">
        <v>1</v>
      </c>
      <c r="X10501" s="76">
        <v>1</v>
      </c>
    </row>
    <row r="10502" spans="1:24">
      <c r="A10502" s="54"/>
      <c r="B10502" s="54"/>
      <c r="C10502" s="46" t="s">
        <v>33</v>
      </c>
      <c r="D10502" s="58" t="s">
        <v>15852</v>
      </c>
      <c r="E10502" s="58" t="s">
        <v>15853</v>
      </c>
      <c r="F10502" s="46" t="s">
        <v>15854</v>
      </c>
      <c r="G10502" s="58" t="s">
        <v>15855</v>
      </c>
      <c r="H10502" s="58" t="s">
        <v>15856</v>
      </c>
      <c r="I10502" s="74">
        <v>0</v>
      </c>
      <c r="J10502" s="46" t="s">
        <v>1508</v>
      </c>
      <c r="K10502" s="75" t="s">
        <v>1509</v>
      </c>
      <c r="L10502" s="76">
        <f t="shared" si="559"/>
        <v>0</v>
      </c>
      <c r="M10502" s="76"/>
      <c r="N10502" s="76"/>
      <c r="O10502" s="76"/>
      <c r="P10502" s="76"/>
      <c r="Q10502" s="76"/>
      <c r="R10502" s="76"/>
      <c r="S10502" s="76"/>
      <c r="T10502" s="76"/>
      <c r="U10502" s="76"/>
      <c r="V10502" s="76"/>
      <c r="W10502" s="76"/>
      <c r="X10502" s="76"/>
    </row>
    <row r="10503" spans="1:24">
      <c r="A10503" s="54"/>
      <c r="B10503" s="54"/>
      <c r="C10503" s="54"/>
      <c r="D10503" s="77"/>
      <c r="E10503" s="54"/>
      <c r="F10503" s="54"/>
      <c r="G10503" s="77"/>
      <c r="H10503" s="77"/>
      <c r="I10503" s="79"/>
      <c r="J10503" s="54"/>
      <c r="K10503" s="75" t="s">
        <v>1501</v>
      </c>
      <c r="L10503" s="76">
        <f t="shared" si="559"/>
        <v>0</v>
      </c>
      <c r="M10503" s="76"/>
      <c r="N10503" s="76"/>
      <c r="O10503" s="76"/>
      <c r="P10503" s="76"/>
      <c r="Q10503" s="76"/>
      <c r="R10503" s="76"/>
      <c r="S10503" s="76"/>
      <c r="T10503" s="76"/>
      <c r="U10503" s="76"/>
      <c r="V10503" s="76"/>
      <c r="W10503" s="76"/>
      <c r="X10503" s="76"/>
    </row>
    <row r="10504" spans="1:24">
      <c r="A10504" s="54"/>
      <c r="B10504" s="54"/>
      <c r="C10504" s="80"/>
      <c r="D10504" s="81"/>
      <c r="E10504" s="80"/>
      <c r="F10504" s="80"/>
      <c r="G10504" s="81"/>
      <c r="H10504" s="81"/>
      <c r="I10504" s="83"/>
      <c r="J10504" s="80"/>
      <c r="K10504" s="84" t="s">
        <v>1502</v>
      </c>
      <c r="L10504" s="76">
        <f t="shared" si="559"/>
        <v>4</v>
      </c>
      <c r="M10504" s="76">
        <v>1</v>
      </c>
      <c r="N10504" s="76"/>
      <c r="O10504" s="76"/>
      <c r="P10504" s="76"/>
      <c r="Q10504" s="76"/>
      <c r="R10504" s="76"/>
      <c r="S10504" s="76">
        <v>2</v>
      </c>
      <c r="T10504" s="76"/>
      <c r="U10504" s="76"/>
      <c r="V10504" s="76"/>
      <c r="W10504" s="76">
        <v>1</v>
      </c>
      <c r="X10504" s="76"/>
    </row>
    <row r="10505" spans="1:24">
      <c r="A10505" s="54"/>
      <c r="B10505" s="54"/>
      <c r="C10505" s="46" t="s">
        <v>33</v>
      </c>
      <c r="D10505" s="58" t="s">
        <v>15857</v>
      </c>
      <c r="E10505" s="58" t="s">
        <v>15858</v>
      </c>
      <c r="F10505" s="46" t="s">
        <v>15859</v>
      </c>
      <c r="G10505" s="58" t="s">
        <v>15860</v>
      </c>
      <c r="H10505" s="58" t="s">
        <v>15861</v>
      </c>
      <c r="I10505" s="74">
        <v>0</v>
      </c>
      <c r="J10505" s="46" t="s">
        <v>1508</v>
      </c>
      <c r="K10505" s="75" t="s">
        <v>1509</v>
      </c>
      <c r="L10505" s="76">
        <f t="shared" si="559"/>
        <v>0</v>
      </c>
      <c r="M10505" s="76"/>
      <c r="N10505" s="76"/>
      <c r="O10505" s="76"/>
      <c r="P10505" s="76"/>
      <c r="Q10505" s="76"/>
      <c r="R10505" s="76"/>
      <c r="S10505" s="76"/>
      <c r="T10505" s="76"/>
      <c r="U10505" s="76"/>
      <c r="V10505" s="76"/>
      <c r="W10505" s="76"/>
      <c r="X10505" s="76"/>
    </row>
    <row r="10506" spans="1:24">
      <c r="A10506" s="54"/>
      <c r="B10506" s="54"/>
      <c r="C10506" s="54"/>
      <c r="D10506" s="77"/>
      <c r="E10506" s="54"/>
      <c r="F10506" s="54"/>
      <c r="G10506" s="77"/>
      <c r="H10506" s="77"/>
      <c r="I10506" s="79"/>
      <c r="J10506" s="54"/>
      <c r="K10506" s="75" t="s">
        <v>1501</v>
      </c>
      <c r="L10506" s="76">
        <f t="shared" si="559"/>
        <v>0</v>
      </c>
      <c r="M10506" s="76"/>
      <c r="N10506" s="76"/>
      <c r="O10506" s="76"/>
      <c r="P10506" s="76"/>
      <c r="Q10506" s="76"/>
      <c r="R10506" s="76"/>
      <c r="S10506" s="76"/>
      <c r="T10506" s="76"/>
      <c r="U10506" s="76"/>
      <c r="V10506" s="76"/>
      <c r="W10506" s="76"/>
      <c r="X10506" s="76"/>
    </row>
    <row r="10507" spans="1:24">
      <c r="A10507" s="54"/>
      <c r="B10507" s="54"/>
      <c r="C10507" s="80"/>
      <c r="D10507" s="81"/>
      <c r="E10507" s="80"/>
      <c r="F10507" s="80"/>
      <c r="G10507" s="81"/>
      <c r="H10507" s="81"/>
      <c r="I10507" s="83"/>
      <c r="J10507" s="80"/>
      <c r="K10507" s="84" t="s">
        <v>1502</v>
      </c>
      <c r="L10507" s="76">
        <f t="shared" si="559"/>
        <v>2</v>
      </c>
      <c r="M10507" s="76"/>
      <c r="N10507" s="76"/>
      <c r="O10507" s="76"/>
      <c r="P10507" s="76"/>
      <c r="Q10507" s="76"/>
      <c r="R10507" s="76"/>
      <c r="S10507" s="76"/>
      <c r="T10507" s="76"/>
      <c r="U10507" s="76"/>
      <c r="V10507" s="76"/>
      <c r="W10507" s="76">
        <v>2</v>
      </c>
      <c r="X10507" s="76"/>
    </row>
    <row r="10508" spans="1:24">
      <c r="A10508" s="54"/>
      <c r="B10508" s="54"/>
      <c r="C10508" s="46" t="s">
        <v>33</v>
      </c>
      <c r="D10508" s="58" t="s">
        <v>15862</v>
      </c>
      <c r="E10508" s="58" t="s">
        <v>15863</v>
      </c>
      <c r="F10508" s="46" t="s">
        <v>15864</v>
      </c>
      <c r="G10508" s="58" t="s">
        <v>15845</v>
      </c>
      <c r="H10508" s="58" t="s">
        <v>15846</v>
      </c>
      <c r="I10508" s="74">
        <v>0</v>
      </c>
      <c r="J10508" s="46" t="s">
        <v>1508</v>
      </c>
      <c r="K10508" s="75" t="s">
        <v>1509</v>
      </c>
      <c r="L10508" s="76">
        <f t="shared" si="559"/>
        <v>0</v>
      </c>
      <c r="M10508" s="76"/>
      <c r="N10508" s="76"/>
      <c r="O10508" s="76"/>
      <c r="P10508" s="76"/>
      <c r="Q10508" s="76"/>
      <c r="R10508" s="76"/>
      <c r="S10508" s="76"/>
      <c r="T10508" s="76"/>
      <c r="U10508" s="76"/>
      <c r="V10508" s="76"/>
      <c r="W10508" s="76"/>
      <c r="X10508" s="76"/>
    </row>
    <row r="10509" spans="1:24">
      <c r="A10509" s="54"/>
      <c r="B10509" s="54"/>
      <c r="C10509" s="54"/>
      <c r="D10509" s="77"/>
      <c r="E10509" s="54"/>
      <c r="F10509" s="54"/>
      <c r="G10509" s="77"/>
      <c r="H10509" s="77"/>
      <c r="I10509" s="79"/>
      <c r="J10509" s="54"/>
      <c r="K10509" s="75" t="s">
        <v>1501</v>
      </c>
      <c r="L10509" s="76">
        <f t="shared" si="559"/>
        <v>0</v>
      </c>
      <c r="M10509" s="76"/>
      <c r="N10509" s="76"/>
      <c r="O10509" s="76"/>
      <c r="P10509" s="76"/>
      <c r="Q10509" s="76"/>
      <c r="R10509" s="76"/>
      <c r="S10509" s="76"/>
      <c r="T10509" s="76"/>
      <c r="U10509" s="76"/>
      <c r="V10509" s="76"/>
      <c r="W10509" s="76"/>
      <c r="X10509" s="76"/>
    </row>
    <row r="10510" spans="1:24">
      <c r="A10510" s="54"/>
      <c r="B10510" s="54"/>
      <c r="C10510" s="80"/>
      <c r="D10510" s="81"/>
      <c r="E10510" s="80"/>
      <c r="F10510" s="80"/>
      <c r="G10510" s="81"/>
      <c r="H10510" s="81"/>
      <c r="I10510" s="83"/>
      <c r="J10510" s="80"/>
      <c r="K10510" s="84" t="s">
        <v>1502</v>
      </c>
      <c r="L10510" s="76">
        <f t="shared" si="559"/>
        <v>2</v>
      </c>
      <c r="M10510" s="76">
        <v>2</v>
      </c>
      <c r="N10510" s="76"/>
      <c r="O10510" s="76"/>
      <c r="P10510" s="76"/>
      <c r="Q10510" s="76"/>
      <c r="R10510" s="76"/>
      <c r="S10510" s="76"/>
      <c r="T10510" s="76"/>
      <c r="U10510" s="76"/>
      <c r="V10510" s="76"/>
      <c r="W10510" s="76"/>
      <c r="X10510" s="76"/>
    </row>
    <row r="10511" spans="1:24">
      <c r="A10511" s="54"/>
      <c r="B10511" s="54"/>
      <c r="C10511" s="46" t="s">
        <v>33</v>
      </c>
      <c r="D10511" s="58" t="s">
        <v>15865</v>
      </c>
      <c r="E10511" s="58" t="s">
        <v>15866</v>
      </c>
      <c r="F10511" s="46" t="s">
        <v>15867</v>
      </c>
      <c r="G10511" s="58" t="s">
        <v>15868</v>
      </c>
      <c r="H10511" s="58"/>
      <c r="I10511" s="74">
        <v>0</v>
      </c>
      <c r="J10511" s="46" t="s">
        <v>1508</v>
      </c>
      <c r="K10511" s="75" t="s">
        <v>1509</v>
      </c>
      <c r="L10511" s="76">
        <f t="shared" si="559"/>
        <v>0</v>
      </c>
      <c r="M10511" s="76"/>
      <c r="N10511" s="76"/>
      <c r="O10511" s="76"/>
      <c r="P10511" s="76"/>
      <c r="Q10511" s="76"/>
      <c r="R10511" s="76"/>
      <c r="S10511" s="76"/>
      <c r="T10511" s="76"/>
      <c r="U10511" s="76"/>
      <c r="V10511" s="76"/>
      <c r="W10511" s="76"/>
      <c r="X10511" s="76"/>
    </row>
    <row r="10512" spans="1:24">
      <c r="A10512" s="54"/>
      <c r="B10512" s="54"/>
      <c r="C10512" s="54"/>
      <c r="D10512" s="77"/>
      <c r="E10512" s="54"/>
      <c r="F10512" s="54"/>
      <c r="G10512" s="77"/>
      <c r="H10512" s="77"/>
      <c r="I10512" s="79"/>
      <c r="J10512" s="54"/>
      <c r="K10512" s="75" t="s">
        <v>1501</v>
      </c>
      <c r="L10512" s="76">
        <f t="shared" si="559"/>
        <v>0</v>
      </c>
      <c r="M10512" s="76"/>
      <c r="N10512" s="76"/>
      <c r="O10512" s="76"/>
      <c r="P10512" s="76"/>
      <c r="Q10512" s="76"/>
      <c r="R10512" s="76"/>
      <c r="S10512" s="76"/>
      <c r="T10512" s="76"/>
      <c r="U10512" s="76"/>
      <c r="V10512" s="76"/>
      <c r="W10512" s="76"/>
      <c r="X10512" s="76"/>
    </row>
    <row r="10513" spans="1:24">
      <c r="A10513" s="54"/>
      <c r="B10513" s="54"/>
      <c r="C10513" s="80"/>
      <c r="D10513" s="81"/>
      <c r="E10513" s="80"/>
      <c r="F10513" s="80"/>
      <c r="G10513" s="81"/>
      <c r="H10513" s="81"/>
      <c r="I10513" s="83"/>
      <c r="J10513" s="80"/>
      <c r="K10513" s="84" t="s">
        <v>1502</v>
      </c>
      <c r="L10513" s="76">
        <f t="shared" si="559"/>
        <v>2</v>
      </c>
      <c r="M10513" s="76"/>
      <c r="N10513" s="76"/>
      <c r="O10513" s="76">
        <v>1</v>
      </c>
      <c r="P10513" s="76"/>
      <c r="Q10513" s="76"/>
      <c r="R10513" s="76"/>
      <c r="S10513" s="76">
        <v>1</v>
      </c>
      <c r="T10513" s="76"/>
      <c r="U10513" s="76"/>
      <c r="V10513" s="76"/>
      <c r="W10513" s="76"/>
      <c r="X10513" s="76"/>
    </row>
    <row r="10514" spans="1:24">
      <c r="A10514" s="54"/>
      <c r="B10514" s="54"/>
      <c r="C10514" s="46" t="s">
        <v>33</v>
      </c>
      <c r="D10514" s="58" t="s">
        <v>15869</v>
      </c>
      <c r="E10514" s="58" t="s">
        <v>15870</v>
      </c>
      <c r="F10514" s="46" t="s">
        <v>15871</v>
      </c>
      <c r="G10514" s="58" t="s">
        <v>15872</v>
      </c>
      <c r="H10514" s="58"/>
      <c r="I10514" s="74">
        <v>0</v>
      </c>
      <c r="J10514" s="46" t="s">
        <v>1508</v>
      </c>
      <c r="K10514" s="75" t="s">
        <v>1509</v>
      </c>
      <c r="L10514" s="76">
        <f t="shared" si="559"/>
        <v>0</v>
      </c>
      <c r="M10514" s="76"/>
      <c r="N10514" s="76"/>
      <c r="O10514" s="76"/>
      <c r="P10514" s="76"/>
      <c r="Q10514" s="76"/>
      <c r="R10514" s="76"/>
      <c r="S10514" s="76"/>
      <c r="T10514" s="76"/>
      <c r="U10514" s="76"/>
      <c r="V10514" s="76"/>
      <c r="W10514" s="76"/>
      <c r="X10514" s="76"/>
    </row>
    <row r="10515" spans="1:24">
      <c r="A10515" s="54"/>
      <c r="B10515" s="54"/>
      <c r="C10515" s="54"/>
      <c r="D10515" s="77"/>
      <c r="E10515" s="54"/>
      <c r="F10515" s="54"/>
      <c r="G10515" s="77"/>
      <c r="H10515" s="77"/>
      <c r="I10515" s="79"/>
      <c r="J10515" s="54"/>
      <c r="K10515" s="75" t="s">
        <v>1501</v>
      </c>
      <c r="L10515" s="76">
        <f t="shared" si="559"/>
        <v>0</v>
      </c>
      <c r="M10515" s="76"/>
      <c r="N10515" s="76"/>
      <c r="O10515" s="76"/>
      <c r="P10515" s="76"/>
      <c r="Q10515" s="76"/>
      <c r="R10515" s="76"/>
      <c r="S10515" s="76"/>
      <c r="T10515" s="76"/>
      <c r="U10515" s="76"/>
      <c r="V10515" s="76"/>
      <c r="W10515" s="76"/>
      <c r="X10515" s="76"/>
    </row>
    <row r="10516" spans="1:24">
      <c r="A10516" s="54"/>
      <c r="B10516" s="54"/>
      <c r="C10516" s="80"/>
      <c r="D10516" s="81"/>
      <c r="E10516" s="80"/>
      <c r="F10516" s="80"/>
      <c r="G10516" s="81"/>
      <c r="H10516" s="81"/>
      <c r="I10516" s="83"/>
      <c r="J10516" s="80"/>
      <c r="K10516" s="84" t="s">
        <v>1502</v>
      </c>
      <c r="L10516" s="76">
        <f t="shared" si="559"/>
        <v>2</v>
      </c>
      <c r="M10516" s="76"/>
      <c r="N10516" s="76"/>
      <c r="O10516" s="76">
        <v>1</v>
      </c>
      <c r="P10516" s="76"/>
      <c r="Q10516" s="76"/>
      <c r="R10516" s="76"/>
      <c r="S10516" s="76">
        <v>1</v>
      </c>
      <c r="T10516" s="76"/>
      <c r="U10516" s="76"/>
      <c r="V10516" s="76"/>
      <c r="W10516" s="76"/>
      <c r="X10516" s="76"/>
    </row>
    <row r="10517" spans="1:24">
      <c r="A10517" s="54"/>
      <c r="B10517" s="54"/>
      <c r="C10517" s="46" t="s">
        <v>33</v>
      </c>
      <c r="D10517" s="58" t="s">
        <v>15873</v>
      </c>
      <c r="E10517" s="58" t="s">
        <v>15874</v>
      </c>
      <c r="F10517" s="46" t="s">
        <v>15875</v>
      </c>
      <c r="G10517" s="58" t="s">
        <v>15876</v>
      </c>
      <c r="H10517" s="58" t="s">
        <v>15877</v>
      </c>
      <c r="I10517" s="74">
        <v>0</v>
      </c>
      <c r="J10517" s="46" t="s">
        <v>1508</v>
      </c>
      <c r="K10517" s="75" t="s">
        <v>1509</v>
      </c>
      <c r="L10517" s="76">
        <f t="shared" si="559"/>
        <v>0</v>
      </c>
      <c r="M10517" s="76"/>
      <c r="N10517" s="76"/>
      <c r="O10517" s="76"/>
      <c r="P10517" s="76"/>
      <c r="Q10517" s="76"/>
      <c r="R10517" s="76"/>
      <c r="S10517" s="76"/>
      <c r="T10517" s="76"/>
      <c r="U10517" s="76"/>
      <c r="V10517" s="76"/>
      <c r="W10517" s="76"/>
      <c r="X10517" s="76"/>
    </row>
    <row r="10518" spans="1:24">
      <c r="A10518" s="54"/>
      <c r="B10518" s="54"/>
      <c r="C10518" s="54"/>
      <c r="D10518" s="77"/>
      <c r="E10518" s="54"/>
      <c r="F10518" s="54"/>
      <c r="G10518" s="77"/>
      <c r="H10518" s="77"/>
      <c r="I10518" s="79"/>
      <c r="J10518" s="54"/>
      <c r="K10518" s="75" t="s">
        <v>1501</v>
      </c>
      <c r="L10518" s="76">
        <f t="shared" si="559"/>
        <v>0</v>
      </c>
      <c r="M10518" s="76"/>
      <c r="N10518" s="76"/>
      <c r="O10518" s="76"/>
      <c r="P10518" s="76"/>
      <c r="Q10518" s="76"/>
      <c r="R10518" s="76"/>
      <c r="S10518" s="76"/>
      <c r="T10518" s="76"/>
      <c r="U10518" s="76"/>
      <c r="V10518" s="76"/>
      <c r="W10518" s="76"/>
      <c r="X10518" s="76"/>
    </row>
    <row r="10519" spans="1:24">
      <c r="A10519" s="54"/>
      <c r="B10519" s="80"/>
      <c r="C10519" s="80"/>
      <c r="D10519" s="81"/>
      <c r="E10519" s="80"/>
      <c r="F10519" s="80"/>
      <c r="G10519" s="81"/>
      <c r="H10519" s="81"/>
      <c r="I10519" s="83"/>
      <c r="J10519" s="80"/>
      <c r="K10519" s="84" t="s">
        <v>1502</v>
      </c>
      <c r="L10519" s="76">
        <f t="shared" si="559"/>
        <v>2</v>
      </c>
      <c r="M10519" s="76"/>
      <c r="N10519" s="76">
        <v>1</v>
      </c>
      <c r="O10519" s="76"/>
      <c r="P10519" s="76"/>
      <c r="Q10519" s="76"/>
      <c r="R10519" s="76"/>
      <c r="S10519" s="76"/>
      <c r="T10519" s="76">
        <v>1</v>
      </c>
      <c r="U10519" s="76"/>
      <c r="V10519" s="76"/>
      <c r="W10519" s="76"/>
      <c r="X10519" s="76"/>
    </row>
    <row r="10520" spans="1:24">
      <c r="A10520" s="54"/>
      <c r="B10520" s="46" t="s">
        <v>15878</v>
      </c>
      <c r="C10520" s="706"/>
      <c r="D10520" s="720">
        <f>COUNTA(D10523:D10588)</f>
        <v>22</v>
      </c>
      <c r="E10520" s="706"/>
      <c r="F10520" s="721"/>
      <c r="G10520" s="721"/>
      <c r="H10520" s="721"/>
      <c r="I10520" s="722">
        <f>SUM(I10523:I10588)</f>
        <v>167491.66</v>
      </c>
      <c r="J10520" s="46" t="s">
        <v>1508</v>
      </c>
      <c r="K10520" s="75" t="s">
        <v>1509</v>
      </c>
      <c r="L10520" s="725">
        <f>SUM(M10520:X10520)</f>
        <v>45</v>
      </c>
      <c r="M10520" s="76">
        <f>M10523+M10526+M10529+M10532+M10535+M10538+M10541+M10544+M10547+M10550+M10553+M10556+M10559+M10562+M10565+M10568+M10571+M10574+M10577+M10580+M10583+M10586</f>
        <v>19</v>
      </c>
      <c r="N10520" s="76">
        <f t="shared" ref="N10520:X10520" si="560">N10523+N10526+N10529+N10532+N10535+N10538+N10541+N10544+N10547+N10550+N10553+N10556+N10559+N10562+N10565+N10568+N10571+N10574+N10577+N10580+N10583+N10586</f>
        <v>12</v>
      </c>
      <c r="O10520" s="76">
        <f t="shared" si="560"/>
        <v>3</v>
      </c>
      <c r="P10520" s="76">
        <f t="shared" si="560"/>
        <v>0</v>
      </c>
      <c r="Q10520" s="76">
        <f t="shared" si="560"/>
        <v>0</v>
      </c>
      <c r="R10520" s="76">
        <f t="shared" si="560"/>
        <v>1</v>
      </c>
      <c r="S10520" s="76">
        <f t="shared" si="560"/>
        <v>5</v>
      </c>
      <c r="T10520" s="76">
        <f t="shared" si="560"/>
        <v>0</v>
      </c>
      <c r="U10520" s="76">
        <f t="shared" si="560"/>
        <v>0</v>
      </c>
      <c r="V10520" s="76">
        <f t="shared" si="560"/>
        <v>0</v>
      </c>
      <c r="W10520" s="76">
        <f t="shared" si="560"/>
        <v>5</v>
      </c>
      <c r="X10520" s="76">
        <f t="shared" si="560"/>
        <v>0</v>
      </c>
    </row>
    <row r="10521" spans="1:24">
      <c r="A10521" s="54"/>
      <c r="B10521" s="54"/>
      <c r="C10521" s="711"/>
      <c r="D10521" s="727"/>
      <c r="E10521" s="711"/>
      <c r="F10521" s="721"/>
      <c r="G10521" s="721"/>
      <c r="H10521" s="721"/>
      <c r="I10521" s="728"/>
      <c r="J10521" s="54"/>
      <c r="K10521" s="75" t="s">
        <v>1501</v>
      </c>
      <c r="L10521" s="725">
        <f>SUM(M10521:X10521)</f>
        <v>1</v>
      </c>
      <c r="M10521" s="76">
        <f t="shared" ref="M10521:X10522" si="561">M10524+M10527+M10530+M10533+M10536+M10539+M10542+M10545+M10548+M10551+M10554+M10557+M10560+M10563+M10566+M10569+M10572+M10575+M10578+M10581+M10584+M10587</f>
        <v>0</v>
      </c>
      <c r="N10521" s="76">
        <f t="shared" si="561"/>
        <v>0</v>
      </c>
      <c r="O10521" s="76">
        <f t="shared" si="561"/>
        <v>0</v>
      </c>
      <c r="P10521" s="76">
        <f t="shared" si="561"/>
        <v>0</v>
      </c>
      <c r="Q10521" s="76">
        <f t="shared" si="561"/>
        <v>0</v>
      </c>
      <c r="R10521" s="76">
        <f t="shared" si="561"/>
        <v>0</v>
      </c>
      <c r="S10521" s="76">
        <f t="shared" si="561"/>
        <v>1</v>
      </c>
      <c r="T10521" s="76">
        <f t="shared" si="561"/>
        <v>0</v>
      </c>
      <c r="U10521" s="76">
        <f t="shared" si="561"/>
        <v>0</v>
      </c>
      <c r="V10521" s="76">
        <f t="shared" si="561"/>
        <v>0</v>
      </c>
      <c r="W10521" s="76">
        <f t="shared" si="561"/>
        <v>0</v>
      </c>
      <c r="X10521" s="76">
        <f t="shared" si="561"/>
        <v>0</v>
      </c>
    </row>
    <row r="10522" spans="1:24">
      <c r="A10522" s="54"/>
      <c r="B10522" s="80"/>
      <c r="C10522" s="715"/>
      <c r="D10522" s="729"/>
      <c r="E10522" s="715"/>
      <c r="F10522" s="721"/>
      <c r="G10522" s="721"/>
      <c r="H10522" s="721"/>
      <c r="I10522" s="730"/>
      <c r="J10522" s="80"/>
      <c r="K10522" s="84" t="s">
        <v>1502</v>
      </c>
      <c r="L10522" s="725">
        <f>SUM(M10522:X10522)</f>
        <v>47</v>
      </c>
      <c r="M10522" s="76">
        <f t="shared" si="561"/>
        <v>0</v>
      </c>
      <c r="N10522" s="76">
        <f t="shared" si="561"/>
        <v>0</v>
      </c>
      <c r="O10522" s="76">
        <f t="shared" si="561"/>
        <v>6</v>
      </c>
      <c r="P10522" s="76">
        <f t="shared" si="561"/>
        <v>0</v>
      </c>
      <c r="Q10522" s="76">
        <f t="shared" si="561"/>
        <v>0</v>
      </c>
      <c r="R10522" s="76">
        <f t="shared" si="561"/>
        <v>20</v>
      </c>
      <c r="S10522" s="76">
        <f t="shared" si="561"/>
        <v>0</v>
      </c>
      <c r="T10522" s="76">
        <f t="shared" si="561"/>
        <v>7</v>
      </c>
      <c r="U10522" s="76">
        <f t="shared" si="561"/>
        <v>0</v>
      </c>
      <c r="V10522" s="76">
        <f t="shared" si="561"/>
        <v>0</v>
      </c>
      <c r="W10522" s="76">
        <f t="shared" si="561"/>
        <v>14</v>
      </c>
      <c r="X10522" s="76">
        <f t="shared" si="561"/>
        <v>0</v>
      </c>
    </row>
    <row r="10523" spans="1:24">
      <c r="A10523" s="54"/>
      <c r="B10523" s="46" t="s">
        <v>15879</v>
      </c>
      <c r="C10523" s="46" t="s">
        <v>31</v>
      </c>
      <c r="D10523" s="753" t="s">
        <v>15880</v>
      </c>
      <c r="E10523" s="753" t="s">
        <v>15881</v>
      </c>
      <c r="F10523" s="772" t="s">
        <v>15882</v>
      </c>
      <c r="G10523" s="753" t="s">
        <v>15883</v>
      </c>
      <c r="H10523" s="753" t="s">
        <v>15884</v>
      </c>
      <c r="I10523" s="524">
        <v>13480.35</v>
      </c>
      <c r="J10523" s="46" t="s">
        <v>1508</v>
      </c>
      <c r="K10523" s="75" t="s">
        <v>1509</v>
      </c>
      <c r="L10523" s="76">
        <f t="shared" ref="L10523:L10586" si="562">SUM(M10523:X10523)</f>
        <v>21</v>
      </c>
      <c r="M10523" s="76">
        <v>7</v>
      </c>
      <c r="N10523" s="76">
        <v>7</v>
      </c>
      <c r="O10523" s="76">
        <v>2</v>
      </c>
      <c r="P10523" s="76"/>
      <c r="Q10523" s="76"/>
      <c r="R10523" s="76"/>
      <c r="S10523" s="76">
        <v>5</v>
      </c>
      <c r="T10523" s="76"/>
      <c r="U10523" s="76"/>
      <c r="V10523" s="76"/>
      <c r="W10523" s="76"/>
      <c r="X10523" s="76"/>
    </row>
    <row r="10524" spans="1:24">
      <c r="A10524" s="54"/>
      <c r="B10524" s="54"/>
      <c r="C10524" s="54"/>
      <c r="D10524" s="763"/>
      <c r="E10524" s="754"/>
      <c r="F10524" s="754"/>
      <c r="G10524" s="763"/>
      <c r="H10524" s="763"/>
      <c r="I10524" s="525"/>
      <c r="J10524" s="54"/>
      <c r="K10524" s="75" t="s">
        <v>1501</v>
      </c>
      <c r="L10524" s="76">
        <f t="shared" si="562"/>
        <v>1</v>
      </c>
      <c r="M10524" s="76"/>
      <c r="N10524" s="76"/>
      <c r="O10524" s="76"/>
      <c r="P10524" s="76"/>
      <c r="Q10524" s="76"/>
      <c r="R10524" s="76"/>
      <c r="S10524" s="76">
        <v>1</v>
      </c>
      <c r="T10524" s="76"/>
      <c r="U10524" s="76"/>
      <c r="V10524" s="76"/>
      <c r="W10524" s="76"/>
      <c r="X10524" s="76"/>
    </row>
    <row r="10525" spans="1:24">
      <c r="A10525" s="54"/>
      <c r="B10525" s="54"/>
      <c r="C10525" s="80"/>
      <c r="D10525" s="766"/>
      <c r="E10525" s="755"/>
      <c r="F10525" s="755"/>
      <c r="G10525" s="766"/>
      <c r="H10525" s="766"/>
      <c r="I10525" s="526"/>
      <c r="J10525" s="80"/>
      <c r="K10525" s="84" t="s">
        <v>1502</v>
      </c>
      <c r="L10525" s="76">
        <f t="shared" si="562"/>
        <v>0</v>
      </c>
      <c r="M10525" s="76"/>
      <c r="N10525" s="76"/>
      <c r="O10525" s="76"/>
      <c r="P10525" s="76"/>
      <c r="Q10525" s="76"/>
      <c r="R10525" s="76"/>
      <c r="S10525" s="76"/>
      <c r="T10525" s="76"/>
      <c r="U10525" s="76"/>
      <c r="V10525" s="76"/>
      <c r="W10525" s="76"/>
      <c r="X10525" s="76"/>
    </row>
    <row r="10526" spans="1:24">
      <c r="A10526" s="54"/>
      <c r="B10526" s="54"/>
      <c r="C10526" s="46" t="s">
        <v>31</v>
      </c>
      <c r="D10526" s="753" t="s">
        <v>15885</v>
      </c>
      <c r="E10526" s="753" t="s">
        <v>15886</v>
      </c>
      <c r="F10526" s="772" t="s">
        <v>15887</v>
      </c>
      <c r="G10526" s="753" t="s">
        <v>15888</v>
      </c>
      <c r="H10526" s="753" t="s">
        <v>15889</v>
      </c>
      <c r="I10526" s="524">
        <v>0</v>
      </c>
      <c r="J10526" s="46" t="s">
        <v>1508</v>
      </c>
      <c r="K10526" s="75" t="s">
        <v>1509</v>
      </c>
      <c r="L10526" s="76">
        <f t="shared" si="562"/>
        <v>2</v>
      </c>
      <c r="M10526" s="76">
        <v>1</v>
      </c>
      <c r="N10526" s="76">
        <v>1</v>
      </c>
      <c r="O10526" s="76"/>
      <c r="P10526" s="76"/>
      <c r="Q10526" s="76"/>
      <c r="R10526" s="76"/>
      <c r="S10526" s="76"/>
      <c r="T10526" s="76"/>
      <c r="U10526" s="76"/>
      <c r="V10526" s="76"/>
      <c r="W10526" s="76"/>
      <c r="X10526" s="76"/>
    </row>
    <row r="10527" spans="1:24">
      <c r="A10527" s="54"/>
      <c r="B10527" s="54"/>
      <c r="C10527" s="54"/>
      <c r="D10527" s="763"/>
      <c r="E10527" s="754"/>
      <c r="F10527" s="754"/>
      <c r="G10527" s="763"/>
      <c r="H10527" s="763"/>
      <c r="I10527" s="525"/>
      <c r="J10527" s="54"/>
      <c r="K10527" s="75" t="s">
        <v>1501</v>
      </c>
      <c r="L10527" s="76">
        <f t="shared" si="562"/>
        <v>0</v>
      </c>
      <c r="M10527" s="76"/>
      <c r="N10527" s="76"/>
      <c r="O10527" s="76"/>
      <c r="P10527" s="76"/>
      <c r="Q10527" s="76"/>
      <c r="R10527" s="76"/>
      <c r="S10527" s="76"/>
      <c r="T10527" s="76"/>
      <c r="U10527" s="76"/>
      <c r="V10527" s="76"/>
      <c r="W10527" s="76"/>
      <c r="X10527" s="76"/>
    </row>
    <row r="10528" spans="1:24">
      <c r="A10528" s="54"/>
      <c r="B10528" s="54"/>
      <c r="C10528" s="80"/>
      <c r="D10528" s="766"/>
      <c r="E10528" s="755"/>
      <c r="F10528" s="755"/>
      <c r="G10528" s="766"/>
      <c r="H10528" s="766"/>
      <c r="I10528" s="526"/>
      <c r="J10528" s="80"/>
      <c r="K10528" s="84" t="s">
        <v>1502</v>
      </c>
      <c r="L10528" s="76">
        <f t="shared" si="562"/>
        <v>0</v>
      </c>
      <c r="M10528" s="76"/>
      <c r="N10528" s="76"/>
      <c r="O10528" s="76"/>
      <c r="P10528" s="76"/>
      <c r="Q10528" s="76"/>
      <c r="R10528" s="76"/>
      <c r="S10528" s="76"/>
      <c r="T10528" s="76"/>
      <c r="U10528" s="76"/>
      <c r="V10528" s="76"/>
      <c r="W10528" s="76"/>
      <c r="X10528" s="76"/>
    </row>
    <row r="10529" spans="1:24">
      <c r="A10529" s="54"/>
      <c r="B10529" s="54"/>
      <c r="C10529" s="46" t="s">
        <v>31</v>
      </c>
      <c r="D10529" s="753" t="s">
        <v>15890</v>
      </c>
      <c r="E10529" s="753" t="s">
        <v>15891</v>
      </c>
      <c r="F10529" s="46" t="s">
        <v>15892</v>
      </c>
      <c r="G10529" s="753" t="s">
        <v>15893</v>
      </c>
      <c r="H10529" s="753" t="s">
        <v>15894</v>
      </c>
      <c r="I10529" s="524">
        <v>25.5</v>
      </c>
      <c r="J10529" s="46" t="s">
        <v>1508</v>
      </c>
      <c r="K10529" s="75" t="s">
        <v>1509</v>
      </c>
      <c r="L10529" s="76">
        <f t="shared" si="562"/>
        <v>6</v>
      </c>
      <c r="M10529" s="76">
        <v>2</v>
      </c>
      <c r="N10529" s="76">
        <v>1</v>
      </c>
      <c r="O10529" s="76"/>
      <c r="P10529" s="76"/>
      <c r="Q10529" s="76"/>
      <c r="R10529" s="76"/>
      <c r="S10529" s="76"/>
      <c r="T10529" s="76"/>
      <c r="U10529" s="76"/>
      <c r="V10529" s="76"/>
      <c r="W10529" s="76">
        <v>3</v>
      </c>
      <c r="X10529" s="76"/>
    </row>
    <row r="10530" spans="1:24">
      <c r="A10530" s="54"/>
      <c r="B10530" s="54"/>
      <c r="C10530" s="54"/>
      <c r="D10530" s="763"/>
      <c r="E10530" s="754"/>
      <c r="F10530" s="54"/>
      <c r="G10530" s="763"/>
      <c r="H10530" s="763"/>
      <c r="I10530" s="525"/>
      <c r="J10530" s="54"/>
      <c r="K10530" s="75" t="s">
        <v>1501</v>
      </c>
      <c r="L10530" s="76">
        <f t="shared" si="562"/>
        <v>0</v>
      </c>
      <c r="M10530" s="76"/>
      <c r="N10530" s="76"/>
      <c r="O10530" s="76"/>
      <c r="P10530" s="76"/>
      <c r="Q10530" s="76"/>
      <c r="R10530" s="76"/>
      <c r="S10530" s="76"/>
      <c r="T10530" s="76"/>
      <c r="U10530" s="76"/>
      <c r="V10530" s="76"/>
      <c r="W10530" s="76"/>
      <c r="X10530" s="76"/>
    </row>
    <row r="10531" spans="1:24">
      <c r="A10531" s="54"/>
      <c r="B10531" s="54"/>
      <c r="C10531" s="80"/>
      <c r="D10531" s="766"/>
      <c r="E10531" s="755"/>
      <c r="F10531" s="80"/>
      <c r="G10531" s="766"/>
      <c r="H10531" s="766"/>
      <c r="I10531" s="526"/>
      <c r="J10531" s="80"/>
      <c r="K10531" s="84" t="s">
        <v>1502</v>
      </c>
      <c r="L10531" s="76">
        <f t="shared" si="562"/>
        <v>0</v>
      </c>
      <c r="M10531" s="76"/>
      <c r="N10531" s="76"/>
      <c r="O10531" s="76"/>
      <c r="P10531" s="76"/>
      <c r="Q10531" s="76"/>
      <c r="R10531" s="76"/>
      <c r="S10531" s="76"/>
      <c r="T10531" s="76"/>
      <c r="U10531" s="76"/>
      <c r="V10531" s="76"/>
      <c r="W10531" s="76"/>
      <c r="X10531" s="76"/>
    </row>
    <row r="10532" spans="1:24">
      <c r="A10532" s="54"/>
      <c r="B10532" s="54"/>
      <c r="C10532" s="46" t="s">
        <v>31</v>
      </c>
      <c r="D10532" s="753" t="s">
        <v>15895</v>
      </c>
      <c r="E10532" s="58" t="s">
        <v>15896</v>
      </c>
      <c r="F10532" s="46" t="s">
        <v>15897</v>
      </c>
      <c r="G10532" s="753" t="s">
        <v>15898</v>
      </c>
      <c r="H10532" s="753" t="s">
        <v>15899</v>
      </c>
      <c r="I10532" s="524">
        <v>432.2</v>
      </c>
      <c r="J10532" s="46" t="s">
        <v>1508</v>
      </c>
      <c r="K10532" s="75" t="s">
        <v>1509</v>
      </c>
      <c r="L10532" s="76">
        <f t="shared" si="562"/>
        <v>5</v>
      </c>
      <c r="M10532" s="773">
        <v>2</v>
      </c>
      <c r="N10532" s="773">
        <v>1</v>
      </c>
      <c r="O10532" s="773"/>
      <c r="P10532" s="773"/>
      <c r="Q10532" s="773"/>
      <c r="R10532" s="773"/>
      <c r="S10532" s="773"/>
      <c r="T10532" s="773"/>
      <c r="U10532" s="773"/>
      <c r="V10532" s="773"/>
      <c r="W10532" s="773">
        <v>2</v>
      </c>
      <c r="X10532" s="773"/>
    </row>
    <row r="10533" spans="1:24">
      <c r="A10533" s="54"/>
      <c r="B10533" s="54"/>
      <c r="C10533" s="54"/>
      <c r="D10533" s="763"/>
      <c r="E10533" s="657"/>
      <c r="F10533" s="54"/>
      <c r="G10533" s="763"/>
      <c r="H10533" s="763"/>
      <c r="I10533" s="525"/>
      <c r="J10533" s="54"/>
      <c r="K10533" s="75" t="s">
        <v>1501</v>
      </c>
      <c r="L10533" s="76">
        <f t="shared" si="562"/>
        <v>0</v>
      </c>
      <c r="M10533" s="773"/>
      <c r="N10533" s="773"/>
      <c r="O10533" s="773"/>
      <c r="P10533" s="773"/>
      <c r="Q10533" s="773"/>
      <c r="R10533" s="773"/>
      <c r="S10533" s="773"/>
      <c r="T10533" s="773"/>
      <c r="U10533" s="773"/>
      <c r="V10533" s="773"/>
      <c r="W10533" s="773"/>
      <c r="X10533" s="773"/>
    </row>
    <row r="10534" spans="1:24">
      <c r="A10534" s="54"/>
      <c r="B10534" s="54"/>
      <c r="C10534" s="80"/>
      <c r="D10534" s="766"/>
      <c r="E10534" s="658"/>
      <c r="F10534" s="80"/>
      <c r="G10534" s="766"/>
      <c r="H10534" s="766"/>
      <c r="I10534" s="526"/>
      <c r="J10534" s="80"/>
      <c r="K10534" s="84" t="s">
        <v>1502</v>
      </c>
      <c r="L10534" s="76">
        <f t="shared" si="562"/>
        <v>0</v>
      </c>
      <c r="M10534" s="773"/>
      <c r="N10534" s="773"/>
      <c r="O10534" s="773"/>
      <c r="P10534" s="773"/>
      <c r="Q10534" s="773"/>
      <c r="R10534" s="773"/>
      <c r="S10534" s="773"/>
      <c r="T10534" s="773"/>
      <c r="U10534" s="773"/>
      <c r="V10534" s="773"/>
      <c r="W10534" s="773"/>
      <c r="X10534" s="773"/>
    </row>
    <row r="10535" spans="1:24">
      <c r="A10535" s="54"/>
      <c r="B10535" s="54"/>
      <c r="C10535" s="46" t="s">
        <v>35</v>
      </c>
      <c r="D10535" s="753" t="s">
        <v>15900</v>
      </c>
      <c r="E10535" s="58" t="s">
        <v>15901</v>
      </c>
      <c r="F10535" s="46" t="s">
        <v>15902</v>
      </c>
      <c r="G10535" s="753" t="s">
        <v>15903</v>
      </c>
      <c r="H10535" s="753" t="s">
        <v>15904</v>
      </c>
      <c r="I10535" s="524">
        <v>246.21</v>
      </c>
      <c r="J10535" s="46" t="s">
        <v>1508</v>
      </c>
      <c r="K10535" s="75" t="s">
        <v>1509</v>
      </c>
      <c r="L10535" s="76">
        <f t="shared" si="562"/>
        <v>3</v>
      </c>
      <c r="M10535" s="76">
        <v>2</v>
      </c>
      <c r="N10535" s="76">
        <v>1</v>
      </c>
      <c r="O10535" s="76"/>
      <c r="P10535" s="76"/>
      <c r="Q10535" s="76"/>
      <c r="R10535" s="76"/>
      <c r="S10535" s="76"/>
      <c r="T10535" s="76"/>
      <c r="U10535" s="76"/>
      <c r="V10535" s="76"/>
      <c r="W10535" s="76"/>
      <c r="X10535" s="76"/>
    </row>
    <row r="10536" spans="1:24">
      <c r="A10536" s="54"/>
      <c r="B10536" s="54"/>
      <c r="C10536" s="54"/>
      <c r="D10536" s="763"/>
      <c r="E10536" s="657"/>
      <c r="F10536" s="54"/>
      <c r="G10536" s="763"/>
      <c r="H10536" s="763"/>
      <c r="I10536" s="525"/>
      <c r="J10536" s="54"/>
      <c r="K10536" s="75" t="s">
        <v>1501</v>
      </c>
      <c r="L10536" s="76">
        <f t="shared" si="562"/>
        <v>0</v>
      </c>
      <c r="M10536" s="76"/>
      <c r="N10536" s="76"/>
      <c r="O10536" s="76"/>
      <c r="P10536" s="76"/>
      <c r="Q10536" s="76"/>
      <c r="R10536" s="76"/>
      <c r="S10536" s="76"/>
      <c r="T10536" s="76"/>
      <c r="U10536" s="76"/>
      <c r="V10536" s="76"/>
      <c r="W10536" s="76"/>
      <c r="X10536" s="76"/>
    </row>
    <row r="10537" spans="1:24">
      <c r="A10537" s="54"/>
      <c r="B10537" s="54"/>
      <c r="C10537" s="80"/>
      <c r="D10537" s="766"/>
      <c r="E10537" s="658"/>
      <c r="F10537" s="80"/>
      <c r="G10537" s="766"/>
      <c r="H10537" s="766"/>
      <c r="I10537" s="526"/>
      <c r="J10537" s="80"/>
      <c r="K10537" s="84" t="s">
        <v>1502</v>
      </c>
      <c r="L10537" s="76">
        <f t="shared" si="562"/>
        <v>2</v>
      </c>
      <c r="M10537" s="76"/>
      <c r="N10537" s="76"/>
      <c r="O10537" s="76"/>
      <c r="P10537" s="76"/>
      <c r="Q10537" s="76"/>
      <c r="R10537" s="76"/>
      <c r="S10537" s="76"/>
      <c r="T10537" s="76"/>
      <c r="U10537" s="76"/>
      <c r="V10537" s="76"/>
      <c r="W10537" s="76">
        <v>2</v>
      </c>
      <c r="X10537" s="76"/>
    </row>
    <row r="10538" spans="1:24">
      <c r="A10538" s="54"/>
      <c r="B10538" s="54"/>
      <c r="C10538" s="46" t="s">
        <v>31</v>
      </c>
      <c r="D10538" s="753" t="s">
        <v>15905</v>
      </c>
      <c r="E10538" s="58" t="s">
        <v>15906</v>
      </c>
      <c r="F10538" s="46" t="s">
        <v>13534</v>
      </c>
      <c r="G10538" s="753" t="s">
        <v>15907</v>
      </c>
      <c r="H10538" s="753" t="s">
        <v>15908</v>
      </c>
      <c r="I10538" s="524">
        <v>0</v>
      </c>
      <c r="J10538" s="46" t="s">
        <v>1508</v>
      </c>
      <c r="K10538" s="75" t="s">
        <v>1509</v>
      </c>
      <c r="L10538" s="76">
        <f t="shared" si="562"/>
        <v>0</v>
      </c>
      <c r="M10538" s="76"/>
      <c r="N10538" s="76"/>
      <c r="O10538" s="76"/>
      <c r="P10538" s="76"/>
      <c r="Q10538" s="76"/>
      <c r="R10538" s="76"/>
      <c r="S10538" s="76"/>
      <c r="T10538" s="76"/>
      <c r="U10538" s="76"/>
      <c r="V10538" s="76"/>
      <c r="W10538" s="76"/>
      <c r="X10538" s="76"/>
    </row>
    <row r="10539" spans="1:24">
      <c r="A10539" s="54"/>
      <c r="B10539" s="54"/>
      <c r="C10539" s="54"/>
      <c r="D10539" s="763"/>
      <c r="E10539" s="657"/>
      <c r="F10539" s="54"/>
      <c r="G10539" s="763"/>
      <c r="H10539" s="763"/>
      <c r="I10539" s="525"/>
      <c r="J10539" s="54"/>
      <c r="K10539" s="75" t="s">
        <v>1501</v>
      </c>
      <c r="L10539" s="76">
        <f t="shared" si="562"/>
        <v>0</v>
      </c>
      <c r="M10539" s="76"/>
      <c r="N10539" s="76"/>
      <c r="O10539" s="76"/>
      <c r="P10539" s="76"/>
      <c r="Q10539" s="76"/>
      <c r="R10539" s="76"/>
      <c r="S10539" s="76"/>
      <c r="T10539" s="76"/>
      <c r="U10539" s="76"/>
      <c r="V10539" s="76"/>
      <c r="W10539" s="76"/>
      <c r="X10539" s="76"/>
    </row>
    <row r="10540" spans="1:24">
      <c r="A10540" s="54"/>
      <c r="B10540" s="54"/>
      <c r="C10540" s="80"/>
      <c r="D10540" s="766"/>
      <c r="E10540" s="658"/>
      <c r="F10540" s="80"/>
      <c r="G10540" s="766"/>
      <c r="H10540" s="766"/>
      <c r="I10540" s="526"/>
      <c r="J10540" s="80"/>
      <c r="K10540" s="84" t="s">
        <v>1502</v>
      </c>
      <c r="L10540" s="76">
        <f t="shared" si="562"/>
        <v>0</v>
      </c>
      <c r="M10540" s="76"/>
      <c r="N10540" s="76"/>
      <c r="O10540" s="76"/>
      <c r="P10540" s="76"/>
      <c r="Q10540" s="76"/>
      <c r="R10540" s="76"/>
      <c r="S10540" s="76"/>
      <c r="T10540" s="76"/>
      <c r="U10540" s="76"/>
      <c r="V10540" s="76"/>
      <c r="W10540" s="76"/>
      <c r="X10540" s="76"/>
    </row>
    <row r="10541" spans="1:24">
      <c r="A10541" s="54"/>
      <c r="B10541" s="54"/>
      <c r="C10541" s="46" t="s">
        <v>31</v>
      </c>
      <c r="D10541" s="753" t="s">
        <v>15909</v>
      </c>
      <c r="E10541" s="58" t="s">
        <v>15910</v>
      </c>
      <c r="F10541" s="46" t="s">
        <v>15911</v>
      </c>
      <c r="G10541" s="753" t="s">
        <v>15912</v>
      </c>
      <c r="H10541" s="753" t="s">
        <v>15913</v>
      </c>
      <c r="I10541" s="524">
        <v>64</v>
      </c>
      <c r="J10541" s="46" t="s">
        <v>1508</v>
      </c>
      <c r="K10541" s="75" t="s">
        <v>1509</v>
      </c>
      <c r="L10541" s="76">
        <f t="shared" si="562"/>
        <v>2</v>
      </c>
      <c r="M10541" s="76">
        <v>1</v>
      </c>
      <c r="N10541" s="76">
        <v>1</v>
      </c>
      <c r="O10541" s="76"/>
      <c r="P10541" s="76"/>
      <c r="Q10541" s="76"/>
      <c r="R10541" s="76"/>
      <c r="S10541" s="76"/>
      <c r="T10541" s="76"/>
      <c r="U10541" s="76"/>
      <c r="V10541" s="76"/>
      <c r="W10541" s="76"/>
      <c r="X10541" s="76"/>
    </row>
    <row r="10542" spans="1:24">
      <c r="A10542" s="54"/>
      <c r="B10542" s="54"/>
      <c r="C10542" s="54"/>
      <c r="D10542" s="763"/>
      <c r="E10542" s="657"/>
      <c r="F10542" s="54"/>
      <c r="G10542" s="763"/>
      <c r="H10542" s="763"/>
      <c r="I10542" s="525"/>
      <c r="J10542" s="54"/>
      <c r="K10542" s="75" t="s">
        <v>1501</v>
      </c>
      <c r="L10542" s="76">
        <f t="shared" si="562"/>
        <v>0</v>
      </c>
      <c r="M10542" s="76"/>
      <c r="N10542" s="76"/>
      <c r="O10542" s="76"/>
      <c r="P10542" s="76"/>
      <c r="Q10542" s="76"/>
      <c r="R10542" s="76"/>
      <c r="S10542" s="76"/>
      <c r="T10542" s="76"/>
      <c r="U10542" s="76"/>
      <c r="V10542" s="76"/>
      <c r="W10542" s="76"/>
      <c r="X10542" s="76"/>
    </row>
    <row r="10543" spans="1:24">
      <c r="A10543" s="54"/>
      <c r="B10543" s="54"/>
      <c r="C10543" s="80"/>
      <c r="D10543" s="766"/>
      <c r="E10543" s="658"/>
      <c r="F10543" s="80"/>
      <c r="G10543" s="766"/>
      <c r="H10543" s="766"/>
      <c r="I10543" s="526"/>
      <c r="J10543" s="80"/>
      <c r="K10543" s="84" t="s">
        <v>1502</v>
      </c>
      <c r="L10543" s="76">
        <f t="shared" si="562"/>
        <v>0</v>
      </c>
      <c r="M10543" s="76"/>
      <c r="N10543" s="76"/>
      <c r="O10543" s="76"/>
      <c r="P10543" s="76"/>
      <c r="Q10543" s="76"/>
      <c r="R10543" s="76"/>
      <c r="S10543" s="76"/>
      <c r="T10543" s="76"/>
      <c r="U10543" s="76"/>
      <c r="V10543" s="76"/>
      <c r="W10543" s="76"/>
      <c r="X10543" s="76"/>
    </row>
    <row r="10544" spans="1:24">
      <c r="A10544" s="54"/>
      <c r="B10544" s="54"/>
      <c r="C10544" s="46" t="s">
        <v>31</v>
      </c>
      <c r="D10544" s="753" t="s">
        <v>15914</v>
      </c>
      <c r="E10544" s="58" t="s">
        <v>15915</v>
      </c>
      <c r="F10544" s="46" t="s">
        <v>15916</v>
      </c>
      <c r="G10544" s="753" t="s">
        <v>15917</v>
      </c>
      <c r="H10544" s="753" t="s">
        <v>15918</v>
      </c>
      <c r="I10544" s="524">
        <v>228</v>
      </c>
      <c r="J10544" s="46" t="s">
        <v>1508</v>
      </c>
      <c r="K10544" s="75" t="s">
        <v>1509</v>
      </c>
      <c r="L10544" s="76">
        <f t="shared" si="562"/>
        <v>2</v>
      </c>
      <c r="M10544" s="76">
        <v>2</v>
      </c>
      <c r="N10544" s="76"/>
      <c r="O10544" s="76"/>
      <c r="P10544" s="76"/>
      <c r="Q10544" s="76"/>
      <c r="R10544" s="76"/>
      <c r="S10544" s="76"/>
      <c r="T10544" s="76"/>
      <c r="U10544" s="76"/>
      <c r="V10544" s="76"/>
      <c r="W10544" s="76"/>
      <c r="X10544" s="76"/>
    </row>
    <row r="10545" spans="1:24">
      <c r="A10545" s="54"/>
      <c r="B10545" s="54"/>
      <c r="C10545" s="54"/>
      <c r="D10545" s="763"/>
      <c r="E10545" s="657"/>
      <c r="F10545" s="54"/>
      <c r="G10545" s="763"/>
      <c r="H10545" s="763"/>
      <c r="I10545" s="525"/>
      <c r="J10545" s="54"/>
      <c r="K10545" s="75" t="s">
        <v>1501</v>
      </c>
      <c r="L10545" s="76">
        <f t="shared" si="562"/>
        <v>0</v>
      </c>
      <c r="M10545" s="76"/>
      <c r="N10545" s="76"/>
      <c r="O10545" s="76"/>
      <c r="P10545" s="76"/>
      <c r="Q10545" s="76"/>
      <c r="R10545" s="76"/>
      <c r="S10545" s="76"/>
      <c r="T10545" s="76"/>
      <c r="U10545" s="76"/>
      <c r="V10545" s="76"/>
      <c r="W10545" s="76"/>
      <c r="X10545" s="76"/>
    </row>
    <row r="10546" spans="1:24">
      <c r="A10546" s="54"/>
      <c r="B10546" s="54"/>
      <c r="C10546" s="80"/>
      <c r="D10546" s="766"/>
      <c r="E10546" s="658"/>
      <c r="F10546" s="80"/>
      <c r="G10546" s="766"/>
      <c r="H10546" s="766"/>
      <c r="I10546" s="526"/>
      <c r="J10546" s="80"/>
      <c r="K10546" s="84" t="s">
        <v>1502</v>
      </c>
      <c r="L10546" s="76">
        <f t="shared" si="562"/>
        <v>0</v>
      </c>
      <c r="M10546" s="76"/>
      <c r="N10546" s="76"/>
      <c r="O10546" s="76"/>
      <c r="P10546" s="76"/>
      <c r="Q10546" s="76"/>
      <c r="R10546" s="76"/>
      <c r="S10546" s="76"/>
      <c r="T10546" s="76"/>
      <c r="U10546" s="76"/>
      <c r="V10546" s="76"/>
      <c r="W10546" s="76"/>
      <c r="X10546" s="76"/>
    </row>
    <row r="10547" spans="1:24">
      <c r="A10547" s="54"/>
      <c r="B10547" s="54"/>
      <c r="C10547" s="46" t="s">
        <v>35</v>
      </c>
      <c r="D10547" s="753" t="s">
        <v>15919</v>
      </c>
      <c r="E10547" s="58" t="s">
        <v>15920</v>
      </c>
      <c r="F10547" s="46" t="s">
        <v>15921</v>
      </c>
      <c r="G10547" s="753" t="s">
        <v>15922</v>
      </c>
      <c r="H10547" s="753" t="s">
        <v>15923</v>
      </c>
      <c r="I10547" s="524">
        <v>1090.4000000000001</v>
      </c>
      <c r="J10547" s="46" t="s">
        <v>1508</v>
      </c>
      <c r="K10547" s="75" t="s">
        <v>1509</v>
      </c>
      <c r="L10547" s="76">
        <f t="shared" si="562"/>
        <v>2</v>
      </c>
      <c r="M10547" s="76">
        <v>1</v>
      </c>
      <c r="N10547" s="76"/>
      <c r="O10547" s="76">
        <v>1</v>
      </c>
      <c r="P10547" s="76"/>
      <c r="Q10547" s="76"/>
      <c r="R10547" s="76"/>
      <c r="S10547" s="76"/>
      <c r="T10547" s="76"/>
      <c r="U10547" s="76"/>
      <c r="V10547" s="76"/>
      <c r="W10547" s="76"/>
      <c r="X10547" s="76"/>
    </row>
    <row r="10548" spans="1:24">
      <c r="A10548" s="54"/>
      <c r="B10548" s="54"/>
      <c r="C10548" s="54"/>
      <c r="D10548" s="763"/>
      <c r="E10548" s="657"/>
      <c r="F10548" s="54"/>
      <c r="G10548" s="763"/>
      <c r="H10548" s="763"/>
      <c r="I10548" s="525"/>
      <c r="J10548" s="54"/>
      <c r="K10548" s="75" t="s">
        <v>1501</v>
      </c>
      <c r="L10548" s="76">
        <f t="shared" si="562"/>
        <v>0</v>
      </c>
      <c r="M10548" s="76"/>
      <c r="N10548" s="76"/>
      <c r="O10548" s="76"/>
      <c r="P10548" s="76"/>
      <c r="Q10548" s="76"/>
      <c r="R10548" s="76"/>
      <c r="S10548" s="76"/>
      <c r="T10548" s="76"/>
      <c r="U10548" s="76"/>
      <c r="V10548" s="76"/>
      <c r="W10548" s="76"/>
      <c r="X10548" s="76"/>
    </row>
    <row r="10549" spans="1:24">
      <c r="A10549" s="54"/>
      <c r="B10549" s="54"/>
      <c r="C10549" s="80"/>
      <c r="D10549" s="766"/>
      <c r="E10549" s="658"/>
      <c r="F10549" s="80"/>
      <c r="G10549" s="766"/>
      <c r="H10549" s="766"/>
      <c r="I10549" s="526"/>
      <c r="J10549" s="80"/>
      <c r="K10549" s="84" t="s">
        <v>1502</v>
      </c>
      <c r="L10549" s="76">
        <f t="shared" si="562"/>
        <v>2</v>
      </c>
      <c r="M10549" s="76"/>
      <c r="N10549" s="76"/>
      <c r="O10549" s="76"/>
      <c r="P10549" s="76"/>
      <c r="Q10549" s="76"/>
      <c r="R10549" s="76"/>
      <c r="S10549" s="76"/>
      <c r="T10549" s="76">
        <v>2</v>
      </c>
      <c r="U10549" s="76"/>
      <c r="V10549" s="76"/>
      <c r="W10549" s="76"/>
      <c r="X10549" s="76"/>
    </row>
    <row r="10550" spans="1:24">
      <c r="A10550" s="54"/>
      <c r="B10550" s="54"/>
      <c r="C10550" s="46" t="s">
        <v>31</v>
      </c>
      <c r="D10550" s="753" t="s">
        <v>15924</v>
      </c>
      <c r="E10550" s="58" t="s">
        <v>15925</v>
      </c>
      <c r="F10550" s="46" t="s">
        <v>15926</v>
      </c>
      <c r="G10550" s="753" t="s">
        <v>15907</v>
      </c>
      <c r="H10550" s="753" t="s">
        <v>15927</v>
      </c>
      <c r="I10550" s="524">
        <v>578</v>
      </c>
      <c r="J10550" s="46" t="s">
        <v>1508</v>
      </c>
      <c r="K10550" s="75" t="s">
        <v>1509</v>
      </c>
      <c r="L10550" s="76">
        <f t="shared" si="562"/>
        <v>2</v>
      </c>
      <c r="M10550" s="76">
        <v>1</v>
      </c>
      <c r="N10550" s="76"/>
      <c r="O10550" s="76"/>
      <c r="P10550" s="76"/>
      <c r="Q10550" s="76"/>
      <c r="R10550" s="76">
        <v>1</v>
      </c>
      <c r="S10550" s="76"/>
      <c r="T10550" s="76"/>
      <c r="U10550" s="76"/>
      <c r="V10550" s="76"/>
      <c r="W10550" s="76"/>
      <c r="X10550" s="76"/>
    </row>
    <row r="10551" spans="1:24">
      <c r="A10551" s="54"/>
      <c r="B10551" s="54"/>
      <c r="C10551" s="54"/>
      <c r="D10551" s="763"/>
      <c r="E10551" s="657"/>
      <c r="F10551" s="54"/>
      <c r="G10551" s="763"/>
      <c r="H10551" s="763"/>
      <c r="I10551" s="525"/>
      <c r="J10551" s="54"/>
      <c r="K10551" s="75" t="s">
        <v>1501</v>
      </c>
      <c r="L10551" s="76">
        <f t="shared" si="562"/>
        <v>0</v>
      </c>
      <c r="M10551" s="76"/>
      <c r="N10551" s="76"/>
      <c r="O10551" s="76"/>
      <c r="P10551" s="76"/>
      <c r="Q10551" s="76"/>
      <c r="R10551" s="76"/>
      <c r="S10551" s="76"/>
      <c r="T10551" s="76"/>
      <c r="U10551" s="76"/>
      <c r="V10551" s="76"/>
      <c r="W10551" s="76"/>
      <c r="X10551" s="76"/>
    </row>
    <row r="10552" spans="1:24">
      <c r="A10552" s="54"/>
      <c r="B10552" s="54"/>
      <c r="C10552" s="80"/>
      <c r="D10552" s="766"/>
      <c r="E10552" s="658"/>
      <c r="F10552" s="80"/>
      <c r="G10552" s="766"/>
      <c r="H10552" s="766"/>
      <c r="I10552" s="526"/>
      <c r="J10552" s="80"/>
      <c r="K10552" s="84" t="s">
        <v>1502</v>
      </c>
      <c r="L10552" s="76">
        <f t="shared" si="562"/>
        <v>0</v>
      </c>
      <c r="M10552" s="76"/>
      <c r="N10552" s="76"/>
      <c r="O10552" s="76"/>
      <c r="P10552" s="76"/>
      <c r="Q10552" s="76"/>
      <c r="R10552" s="76"/>
      <c r="S10552" s="76"/>
      <c r="T10552" s="76"/>
      <c r="U10552" s="76"/>
      <c r="V10552" s="76"/>
      <c r="W10552" s="76"/>
      <c r="X10552" s="76"/>
    </row>
    <row r="10553" spans="1:24">
      <c r="A10553" s="54"/>
      <c r="B10553" s="54"/>
      <c r="C10553" s="46" t="s">
        <v>33</v>
      </c>
      <c r="D10553" s="753" t="s">
        <v>15928</v>
      </c>
      <c r="E10553" s="58" t="s">
        <v>15929</v>
      </c>
      <c r="F10553" s="46" t="s">
        <v>15930</v>
      </c>
      <c r="G10553" s="753" t="s">
        <v>15931</v>
      </c>
      <c r="H10553" s="753" t="s">
        <v>15932</v>
      </c>
      <c r="I10553" s="524">
        <v>54</v>
      </c>
      <c r="J10553" s="46" t="s">
        <v>1508</v>
      </c>
      <c r="K10553" s="75" t="s">
        <v>1509</v>
      </c>
      <c r="L10553" s="76">
        <f t="shared" si="562"/>
        <v>0</v>
      </c>
      <c r="M10553" s="76"/>
      <c r="N10553" s="76"/>
      <c r="O10553" s="76"/>
      <c r="P10553" s="76"/>
      <c r="Q10553" s="76"/>
      <c r="R10553" s="76"/>
      <c r="S10553" s="76"/>
      <c r="T10553" s="76"/>
      <c r="U10553" s="76"/>
      <c r="V10553" s="76"/>
      <c r="W10553" s="76"/>
      <c r="X10553" s="76"/>
    </row>
    <row r="10554" spans="1:24">
      <c r="A10554" s="54"/>
      <c r="B10554" s="54"/>
      <c r="C10554" s="54"/>
      <c r="D10554" s="763"/>
      <c r="E10554" s="657"/>
      <c r="F10554" s="54"/>
      <c r="G10554" s="763"/>
      <c r="H10554" s="763"/>
      <c r="I10554" s="525"/>
      <c r="J10554" s="54"/>
      <c r="K10554" s="75" t="s">
        <v>1501</v>
      </c>
      <c r="L10554" s="76">
        <f t="shared" si="562"/>
        <v>0</v>
      </c>
      <c r="M10554" s="76"/>
      <c r="N10554" s="76"/>
      <c r="O10554" s="76"/>
      <c r="P10554" s="76"/>
      <c r="Q10554" s="76"/>
      <c r="R10554" s="76"/>
      <c r="S10554" s="76"/>
      <c r="T10554" s="76"/>
      <c r="U10554" s="76"/>
      <c r="V10554" s="76"/>
      <c r="W10554" s="76"/>
      <c r="X10554" s="76"/>
    </row>
    <row r="10555" spans="1:24">
      <c r="A10555" s="54"/>
      <c r="B10555" s="54"/>
      <c r="C10555" s="80"/>
      <c r="D10555" s="766"/>
      <c r="E10555" s="658"/>
      <c r="F10555" s="80"/>
      <c r="G10555" s="766"/>
      <c r="H10555" s="766"/>
      <c r="I10555" s="526"/>
      <c r="J10555" s="80"/>
      <c r="K10555" s="84" t="s">
        <v>1502</v>
      </c>
      <c r="L10555" s="76">
        <f t="shared" si="562"/>
        <v>5</v>
      </c>
      <c r="M10555" s="76"/>
      <c r="N10555" s="76"/>
      <c r="O10555" s="76"/>
      <c r="P10555" s="76"/>
      <c r="Q10555" s="76"/>
      <c r="R10555" s="76">
        <v>5</v>
      </c>
      <c r="S10555" s="76"/>
      <c r="T10555" s="76"/>
      <c r="U10555" s="76"/>
      <c r="V10555" s="76"/>
      <c r="W10555" s="76"/>
      <c r="X10555" s="76"/>
    </row>
    <row r="10556" spans="1:24">
      <c r="A10556" s="54"/>
      <c r="B10556" s="54"/>
      <c r="C10556" s="46" t="s">
        <v>33</v>
      </c>
      <c r="D10556" s="753" t="s">
        <v>15933</v>
      </c>
      <c r="E10556" s="58" t="s">
        <v>15934</v>
      </c>
      <c r="F10556" s="46" t="s">
        <v>15935</v>
      </c>
      <c r="G10556" s="753" t="s">
        <v>15936</v>
      </c>
      <c r="H10556" s="753" t="s">
        <v>15937</v>
      </c>
      <c r="I10556" s="524">
        <v>133846</v>
      </c>
      <c r="J10556" s="46" t="s">
        <v>1508</v>
      </c>
      <c r="K10556" s="75" t="s">
        <v>1509</v>
      </c>
      <c r="L10556" s="76">
        <f t="shared" si="562"/>
        <v>0</v>
      </c>
      <c r="M10556" s="76"/>
      <c r="N10556" s="76"/>
      <c r="O10556" s="76"/>
      <c r="P10556" s="76"/>
      <c r="Q10556" s="76"/>
      <c r="R10556" s="76"/>
      <c r="S10556" s="76"/>
      <c r="T10556" s="76"/>
      <c r="U10556" s="76"/>
      <c r="V10556" s="76"/>
      <c r="W10556" s="76"/>
      <c r="X10556" s="76"/>
    </row>
    <row r="10557" spans="1:24">
      <c r="A10557" s="54"/>
      <c r="B10557" s="54"/>
      <c r="C10557" s="54"/>
      <c r="D10557" s="763"/>
      <c r="E10557" s="657"/>
      <c r="F10557" s="54"/>
      <c r="G10557" s="763"/>
      <c r="H10557" s="763"/>
      <c r="I10557" s="525"/>
      <c r="J10557" s="54"/>
      <c r="K10557" s="75" t="s">
        <v>1501</v>
      </c>
      <c r="L10557" s="76">
        <f t="shared" si="562"/>
        <v>0</v>
      </c>
      <c r="M10557" s="76"/>
      <c r="N10557" s="76"/>
      <c r="O10557" s="76"/>
      <c r="P10557" s="76"/>
      <c r="Q10557" s="76"/>
      <c r="R10557" s="76"/>
      <c r="S10557" s="76"/>
      <c r="T10557" s="76"/>
      <c r="U10557" s="76"/>
      <c r="V10557" s="76"/>
      <c r="W10557" s="76"/>
      <c r="X10557" s="76"/>
    </row>
    <row r="10558" spans="1:24">
      <c r="A10558" s="54"/>
      <c r="B10558" s="54"/>
      <c r="C10558" s="80"/>
      <c r="D10558" s="766"/>
      <c r="E10558" s="658"/>
      <c r="F10558" s="80"/>
      <c r="G10558" s="766"/>
      <c r="H10558" s="766"/>
      <c r="I10558" s="526"/>
      <c r="J10558" s="80"/>
      <c r="K10558" s="84" t="s">
        <v>1502</v>
      </c>
      <c r="L10558" s="76">
        <f t="shared" si="562"/>
        <v>13</v>
      </c>
      <c r="M10558" s="76"/>
      <c r="N10558" s="76"/>
      <c r="O10558" s="76"/>
      <c r="P10558" s="76"/>
      <c r="Q10558" s="76"/>
      <c r="R10558" s="76">
        <v>13</v>
      </c>
      <c r="S10558" s="76"/>
      <c r="T10558" s="76"/>
      <c r="U10558" s="76"/>
      <c r="V10558" s="76"/>
      <c r="W10558" s="76"/>
      <c r="X10558" s="76"/>
    </row>
    <row r="10559" spans="1:24">
      <c r="A10559" s="54"/>
      <c r="B10559" s="54"/>
      <c r="C10559" s="46" t="s">
        <v>33</v>
      </c>
      <c r="D10559" s="753" t="s">
        <v>15938</v>
      </c>
      <c r="E10559" s="58" t="s">
        <v>15939</v>
      </c>
      <c r="F10559" s="46" t="s">
        <v>15940</v>
      </c>
      <c r="G10559" s="753" t="s">
        <v>15941</v>
      </c>
      <c r="H10559" s="753" t="s">
        <v>15942</v>
      </c>
      <c r="I10559" s="524">
        <v>0</v>
      </c>
      <c r="J10559" s="46" t="s">
        <v>1508</v>
      </c>
      <c r="K10559" s="75" t="s">
        <v>1509</v>
      </c>
      <c r="L10559" s="76">
        <f t="shared" si="562"/>
        <v>0</v>
      </c>
      <c r="M10559" s="76"/>
      <c r="N10559" s="76"/>
      <c r="O10559" s="76"/>
      <c r="P10559" s="76"/>
      <c r="Q10559" s="76"/>
      <c r="R10559" s="76"/>
      <c r="S10559" s="76"/>
      <c r="T10559" s="76"/>
      <c r="U10559" s="76"/>
      <c r="V10559" s="76"/>
      <c r="W10559" s="76"/>
      <c r="X10559" s="76"/>
    </row>
    <row r="10560" spans="1:24">
      <c r="A10560" s="54"/>
      <c r="B10560" s="54"/>
      <c r="C10560" s="54"/>
      <c r="D10560" s="763"/>
      <c r="E10560" s="657"/>
      <c r="F10560" s="54"/>
      <c r="G10560" s="763"/>
      <c r="H10560" s="763"/>
      <c r="I10560" s="525"/>
      <c r="J10560" s="54"/>
      <c r="K10560" s="75" t="s">
        <v>1501</v>
      </c>
      <c r="L10560" s="76">
        <f t="shared" si="562"/>
        <v>0</v>
      </c>
      <c r="M10560" s="76"/>
      <c r="N10560" s="76"/>
      <c r="O10560" s="76"/>
      <c r="P10560" s="76"/>
      <c r="Q10560" s="76"/>
      <c r="R10560" s="76"/>
      <c r="S10560" s="76"/>
      <c r="T10560" s="76"/>
      <c r="U10560" s="76"/>
      <c r="V10560" s="76"/>
      <c r="W10560" s="76"/>
      <c r="X10560" s="76"/>
    </row>
    <row r="10561" spans="1:24">
      <c r="A10561" s="54"/>
      <c r="B10561" s="54"/>
      <c r="C10561" s="80"/>
      <c r="D10561" s="766"/>
      <c r="E10561" s="658"/>
      <c r="F10561" s="80"/>
      <c r="G10561" s="766"/>
      <c r="H10561" s="766"/>
      <c r="I10561" s="526"/>
      <c r="J10561" s="80"/>
      <c r="K10561" s="84" t="s">
        <v>1502</v>
      </c>
      <c r="L10561" s="76">
        <f t="shared" si="562"/>
        <v>2</v>
      </c>
      <c r="M10561" s="76"/>
      <c r="N10561" s="76"/>
      <c r="O10561" s="76"/>
      <c r="P10561" s="76"/>
      <c r="Q10561" s="76"/>
      <c r="R10561" s="76">
        <v>2</v>
      </c>
      <c r="S10561" s="76"/>
      <c r="T10561" s="76"/>
      <c r="U10561" s="76"/>
      <c r="V10561" s="76"/>
      <c r="W10561" s="76"/>
      <c r="X10561" s="76"/>
    </row>
    <row r="10562" spans="1:24">
      <c r="A10562" s="54"/>
      <c r="B10562" s="54"/>
      <c r="C10562" s="46" t="s">
        <v>33</v>
      </c>
      <c r="D10562" s="753" t="s">
        <v>15943</v>
      </c>
      <c r="E10562" s="58" t="s">
        <v>15944</v>
      </c>
      <c r="F10562" s="46" t="s">
        <v>15945</v>
      </c>
      <c r="G10562" s="753" t="s">
        <v>15946</v>
      </c>
      <c r="H10562" s="753" t="s">
        <v>15947</v>
      </c>
      <c r="I10562" s="524">
        <v>0</v>
      </c>
      <c r="J10562" s="46" t="s">
        <v>1508</v>
      </c>
      <c r="K10562" s="75" t="s">
        <v>1509</v>
      </c>
      <c r="L10562" s="76">
        <f t="shared" si="562"/>
        <v>0</v>
      </c>
      <c r="M10562" s="76"/>
      <c r="N10562" s="76"/>
      <c r="O10562" s="76"/>
      <c r="P10562" s="76"/>
      <c r="Q10562" s="76"/>
      <c r="R10562" s="76"/>
      <c r="S10562" s="76"/>
      <c r="T10562" s="76"/>
      <c r="U10562" s="76"/>
      <c r="V10562" s="76"/>
      <c r="W10562" s="76"/>
      <c r="X10562" s="76"/>
    </row>
    <row r="10563" spans="1:24">
      <c r="A10563" s="54"/>
      <c r="B10563" s="54"/>
      <c r="C10563" s="54"/>
      <c r="D10563" s="763"/>
      <c r="E10563" s="657"/>
      <c r="F10563" s="54"/>
      <c r="G10563" s="763"/>
      <c r="H10563" s="763"/>
      <c r="I10563" s="525"/>
      <c r="J10563" s="54"/>
      <c r="K10563" s="75" t="s">
        <v>1501</v>
      </c>
      <c r="L10563" s="76">
        <f t="shared" si="562"/>
        <v>0</v>
      </c>
      <c r="M10563" s="76"/>
      <c r="N10563" s="76"/>
      <c r="O10563" s="76"/>
      <c r="P10563" s="76"/>
      <c r="Q10563" s="76"/>
      <c r="R10563" s="76"/>
      <c r="S10563" s="76"/>
      <c r="T10563" s="76"/>
      <c r="U10563" s="76"/>
      <c r="V10563" s="76"/>
      <c r="W10563" s="76"/>
      <c r="X10563" s="76"/>
    </row>
    <row r="10564" spans="1:24">
      <c r="A10564" s="54"/>
      <c r="B10564" s="54"/>
      <c r="C10564" s="80"/>
      <c r="D10564" s="766"/>
      <c r="E10564" s="658"/>
      <c r="F10564" s="80"/>
      <c r="G10564" s="766"/>
      <c r="H10564" s="766"/>
      <c r="I10564" s="526"/>
      <c r="J10564" s="80"/>
      <c r="K10564" s="84" t="s">
        <v>1502</v>
      </c>
      <c r="L10564" s="76">
        <f t="shared" si="562"/>
        <v>2</v>
      </c>
      <c r="M10564" s="76"/>
      <c r="N10564" s="76"/>
      <c r="O10564" s="76">
        <v>2</v>
      </c>
      <c r="P10564" s="76"/>
      <c r="Q10564" s="76"/>
      <c r="R10564" s="76"/>
      <c r="S10564" s="76"/>
      <c r="T10564" s="76"/>
      <c r="U10564" s="76"/>
      <c r="V10564" s="76"/>
      <c r="W10564" s="76"/>
      <c r="X10564" s="76"/>
    </row>
    <row r="10565" spans="1:24">
      <c r="A10565" s="54"/>
      <c r="B10565" s="54"/>
      <c r="C10565" s="46" t="s">
        <v>33</v>
      </c>
      <c r="D10565" s="753" t="s">
        <v>15948</v>
      </c>
      <c r="E10565" s="58" t="s">
        <v>15949</v>
      </c>
      <c r="F10565" s="46" t="s">
        <v>15950</v>
      </c>
      <c r="G10565" s="753" t="s">
        <v>15951</v>
      </c>
      <c r="H10565" s="753" t="s">
        <v>15952</v>
      </c>
      <c r="I10565" s="524">
        <v>6798</v>
      </c>
      <c r="J10565" s="46" t="s">
        <v>1508</v>
      </c>
      <c r="K10565" s="75" t="s">
        <v>1509</v>
      </c>
      <c r="L10565" s="76">
        <f t="shared" si="562"/>
        <v>0</v>
      </c>
      <c r="M10565" s="76"/>
      <c r="N10565" s="76"/>
      <c r="O10565" s="76"/>
      <c r="P10565" s="76"/>
      <c r="Q10565" s="76"/>
      <c r="R10565" s="76"/>
      <c r="S10565" s="76"/>
      <c r="T10565" s="76"/>
      <c r="U10565" s="76"/>
      <c r="V10565" s="76"/>
      <c r="W10565" s="76"/>
      <c r="X10565" s="76"/>
    </row>
    <row r="10566" spans="1:24">
      <c r="A10566" s="54"/>
      <c r="B10566" s="54"/>
      <c r="C10566" s="54"/>
      <c r="D10566" s="763"/>
      <c r="E10566" s="657"/>
      <c r="F10566" s="54"/>
      <c r="G10566" s="763"/>
      <c r="H10566" s="763"/>
      <c r="I10566" s="525"/>
      <c r="J10566" s="54"/>
      <c r="K10566" s="75" t="s">
        <v>1501</v>
      </c>
      <c r="L10566" s="76">
        <f t="shared" si="562"/>
        <v>0</v>
      </c>
      <c r="M10566" s="76"/>
      <c r="N10566" s="76"/>
      <c r="O10566" s="76"/>
      <c r="P10566" s="76"/>
      <c r="Q10566" s="76"/>
      <c r="R10566" s="76"/>
      <c r="S10566" s="76"/>
      <c r="T10566" s="76"/>
      <c r="U10566" s="76"/>
      <c r="V10566" s="76"/>
      <c r="W10566" s="76"/>
      <c r="X10566" s="76"/>
    </row>
    <row r="10567" spans="1:24">
      <c r="A10567" s="54"/>
      <c r="B10567" s="54"/>
      <c r="C10567" s="80"/>
      <c r="D10567" s="766"/>
      <c r="E10567" s="658"/>
      <c r="F10567" s="80"/>
      <c r="G10567" s="766"/>
      <c r="H10567" s="766"/>
      <c r="I10567" s="526"/>
      <c r="J10567" s="80"/>
      <c r="K10567" s="84" t="s">
        <v>1502</v>
      </c>
      <c r="L10567" s="76">
        <f t="shared" si="562"/>
        <v>2</v>
      </c>
      <c r="M10567" s="76"/>
      <c r="N10567" s="76"/>
      <c r="O10567" s="76">
        <v>1</v>
      </c>
      <c r="P10567" s="76"/>
      <c r="Q10567" s="76"/>
      <c r="R10567" s="76"/>
      <c r="S10567" s="76"/>
      <c r="T10567" s="76">
        <v>1</v>
      </c>
      <c r="U10567" s="76"/>
      <c r="V10567" s="76"/>
      <c r="W10567" s="76"/>
      <c r="X10567" s="76"/>
    </row>
    <row r="10568" spans="1:24">
      <c r="A10568" s="54"/>
      <c r="B10568" s="54"/>
      <c r="C10568" s="46" t="s">
        <v>33</v>
      </c>
      <c r="D10568" s="753" t="s">
        <v>15953</v>
      </c>
      <c r="E10568" s="58" t="s">
        <v>15954</v>
      </c>
      <c r="F10568" s="58" t="s">
        <v>15955</v>
      </c>
      <c r="G10568" s="753" t="s">
        <v>15956</v>
      </c>
      <c r="H10568" s="753" t="s">
        <v>15957</v>
      </c>
      <c r="I10568" s="524">
        <v>977</v>
      </c>
      <c r="J10568" s="46" t="s">
        <v>1508</v>
      </c>
      <c r="K10568" s="75" t="s">
        <v>1509</v>
      </c>
      <c r="L10568" s="76">
        <f t="shared" si="562"/>
        <v>0</v>
      </c>
      <c r="M10568" s="76"/>
      <c r="N10568" s="76"/>
      <c r="O10568" s="76"/>
      <c r="P10568" s="76"/>
      <c r="Q10568" s="76"/>
      <c r="R10568" s="76"/>
      <c r="S10568" s="76"/>
      <c r="T10568" s="76"/>
      <c r="U10568" s="76"/>
      <c r="V10568" s="76"/>
      <c r="W10568" s="76"/>
      <c r="X10568" s="76"/>
    </row>
    <row r="10569" spans="1:24">
      <c r="A10569" s="54"/>
      <c r="B10569" s="54"/>
      <c r="C10569" s="54"/>
      <c r="D10569" s="763"/>
      <c r="E10569" s="657"/>
      <c r="F10569" s="77"/>
      <c r="G10569" s="763"/>
      <c r="H10569" s="763"/>
      <c r="I10569" s="525"/>
      <c r="J10569" s="54"/>
      <c r="K10569" s="75" t="s">
        <v>1501</v>
      </c>
      <c r="L10569" s="76">
        <f t="shared" si="562"/>
        <v>0</v>
      </c>
      <c r="M10569" s="76"/>
      <c r="N10569" s="76"/>
      <c r="O10569" s="76"/>
      <c r="P10569" s="76"/>
      <c r="Q10569" s="76"/>
      <c r="R10569" s="76"/>
      <c r="S10569" s="76"/>
      <c r="T10569" s="76"/>
      <c r="U10569" s="76"/>
      <c r="V10569" s="76"/>
      <c r="W10569" s="76"/>
      <c r="X10569" s="76"/>
    </row>
    <row r="10570" spans="1:24">
      <c r="A10570" s="54"/>
      <c r="B10570" s="54"/>
      <c r="C10570" s="80"/>
      <c r="D10570" s="766"/>
      <c r="E10570" s="658"/>
      <c r="F10570" s="81"/>
      <c r="G10570" s="766"/>
      <c r="H10570" s="766"/>
      <c r="I10570" s="526"/>
      <c r="J10570" s="80"/>
      <c r="K10570" s="84" t="s">
        <v>1502</v>
      </c>
      <c r="L10570" s="76">
        <f t="shared" si="562"/>
        <v>2</v>
      </c>
      <c r="M10570" s="76"/>
      <c r="N10570" s="76"/>
      <c r="O10570" s="76"/>
      <c r="P10570" s="76"/>
      <c r="Q10570" s="76"/>
      <c r="R10570" s="76"/>
      <c r="S10570" s="76"/>
      <c r="T10570" s="76"/>
      <c r="U10570" s="76"/>
      <c r="V10570" s="76"/>
      <c r="W10570" s="76">
        <v>2</v>
      </c>
      <c r="X10570" s="76"/>
    </row>
    <row r="10571" spans="1:24">
      <c r="A10571" s="54"/>
      <c r="B10571" s="54"/>
      <c r="C10571" s="46" t="s">
        <v>33</v>
      </c>
      <c r="D10571" s="753" t="s">
        <v>15958</v>
      </c>
      <c r="E10571" s="58" t="s">
        <v>15959</v>
      </c>
      <c r="F10571" s="58" t="s">
        <v>15960</v>
      </c>
      <c r="G10571" s="753" t="s">
        <v>15961</v>
      </c>
      <c r="H10571" s="753" t="s">
        <v>15962</v>
      </c>
      <c r="I10571" s="524">
        <v>357</v>
      </c>
      <c r="J10571" s="46" t="s">
        <v>1508</v>
      </c>
      <c r="K10571" s="75" t="s">
        <v>1509</v>
      </c>
      <c r="L10571" s="76">
        <f t="shared" si="562"/>
        <v>0</v>
      </c>
      <c r="M10571" s="76"/>
      <c r="N10571" s="76"/>
      <c r="O10571" s="76"/>
      <c r="P10571" s="76"/>
      <c r="Q10571" s="76"/>
      <c r="R10571" s="76"/>
      <c r="S10571" s="76"/>
      <c r="T10571" s="76"/>
      <c r="U10571" s="76"/>
      <c r="V10571" s="76"/>
      <c r="W10571" s="76"/>
      <c r="X10571" s="76"/>
    </row>
    <row r="10572" spans="1:24">
      <c r="A10572" s="54"/>
      <c r="B10572" s="54"/>
      <c r="C10572" s="54"/>
      <c r="D10572" s="763"/>
      <c r="E10572" s="657"/>
      <c r="F10572" s="77"/>
      <c r="G10572" s="763"/>
      <c r="H10572" s="763"/>
      <c r="I10572" s="525"/>
      <c r="J10572" s="54"/>
      <c r="K10572" s="75" t="s">
        <v>1501</v>
      </c>
      <c r="L10572" s="76">
        <f t="shared" si="562"/>
        <v>0</v>
      </c>
      <c r="M10572" s="76"/>
      <c r="N10572" s="76"/>
      <c r="O10572" s="76"/>
      <c r="P10572" s="76"/>
      <c r="Q10572" s="76"/>
      <c r="R10572" s="76"/>
      <c r="S10572" s="76"/>
      <c r="T10572" s="76"/>
      <c r="U10572" s="76"/>
      <c r="V10572" s="76"/>
      <c r="W10572" s="76"/>
      <c r="X10572" s="76"/>
    </row>
    <row r="10573" spans="1:24">
      <c r="A10573" s="54"/>
      <c r="B10573" s="54"/>
      <c r="C10573" s="80"/>
      <c r="D10573" s="766"/>
      <c r="E10573" s="658"/>
      <c r="F10573" s="81"/>
      <c r="G10573" s="766"/>
      <c r="H10573" s="766"/>
      <c r="I10573" s="526"/>
      <c r="J10573" s="80"/>
      <c r="K10573" s="84" t="s">
        <v>1502</v>
      </c>
      <c r="L10573" s="76">
        <f t="shared" si="562"/>
        <v>2</v>
      </c>
      <c r="M10573" s="76"/>
      <c r="N10573" s="76"/>
      <c r="O10573" s="76"/>
      <c r="P10573" s="76"/>
      <c r="Q10573" s="76"/>
      <c r="R10573" s="76"/>
      <c r="S10573" s="76"/>
      <c r="T10573" s="76"/>
      <c r="U10573" s="76"/>
      <c r="V10573" s="76"/>
      <c r="W10573" s="76">
        <v>2</v>
      </c>
      <c r="X10573" s="76"/>
    </row>
    <row r="10574" spans="1:24">
      <c r="A10574" s="54"/>
      <c r="B10574" s="54"/>
      <c r="C10574" s="46" t="s">
        <v>33</v>
      </c>
      <c r="D10574" s="58" t="s">
        <v>15963</v>
      </c>
      <c r="E10574" s="58" t="s">
        <v>15964</v>
      </c>
      <c r="F10574" s="58" t="s">
        <v>15965</v>
      </c>
      <c r="G10574" s="753" t="s">
        <v>15961</v>
      </c>
      <c r="H10574" s="753" t="s">
        <v>15962</v>
      </c>
      <c r="I10574" s="524">
        <v>528</v>
      </c>
      <c r="J10574" s="46" t="s">
        <v>1508</v>
      </c>
      <c r="K10574" s="75" t="s">
        <v>1509</v>
      </c>
      <c r="L10574" s="76">
        <f t="shared" si="562"/>
        <v>0</v>
      </c>
      <c r="M10574" s="76"/>
      <c r="N10574" s="76"/>
      <c r="O10574" s="76"/>
      <c r="P10574" s="76"/>
      <c r="Q10574" s="76"/>
      <c r="R10574" s="76"/>
      <c r="S10574" s="76"/>
      <c r="T10574" s="76"/>
      <c r="U10574" s="76"/>
      <c r="V10574" s="76"/>
      <c r="W10574" s="76"/>
      <c r="X10574" s="76"/>
    </row>
    <row r="10575" spans="1:24">
      <c r="A10575" s="54"/>
      <c r="B10575" s="54"/>
      <c r="C10575" s="54"/>
      <c r="D10575" s="77"/>
      <c r="E10575" s="657"/>
      <c r="F10575" s="77"/>
      <c r="G10575" s="763"/>
      <c r="H10575" s="763"/>
      <c r="I10575" s="525"/>
      <c r="J10575" s="54"/>
      <c r="K10575" s="75" t="s">
        <v>1501</v>
      </c>
      <c r="L10575" s="76">
        <f t="shared" si="562"/>
        <v>0</v>
      </c>
      <c r="M10575" s="76"/>
      <c r="N10575" s="76"/>
      <c r="O10575" s="76"/>
      <c r="P10575" s="76"/>
      <c r="Q10575" s="76"/>
      <c r="R10575" s="76"/>
      <c r="S10575" s="76"/>
      <c r="T10575" s="76"/>
      <c r="U10575" s="76"/>
      <c r="V10575" s="76"/>
      <c r="W10575" s="76"/>
      <c r="X10575" s="76"/>
    </row>
    <row r="10576" spans="1:24">
      <c r="A10576" s="54"/>
      <c r="B10576" s="54"/>
      <c r="C10576" s="80"/>
      <c r="D10576" s="81"/>
      <c r="E10576" s="658"/>
      <c r="F10576" s="81"/>
      <c r="G10576" s="766"/>
      <c r="H10576" s="766"/>
      <c r="I10576" s="526"/>
      <c r="J10576" s="80"/>
      <c r="K10576" s="84" t="s">
        <v>1502</v>
      </c>
      <c r="L10576" s="76">
        <f t="shared" si="562"/>
        <v>2</v>
      </c>
      <c r="M10576" s="76"/>
      <c r="N10576" s="76"/>
      <c r="O10576" s="76"/>
      <c r="P10576" s="76"/>
      <c r="Q10576" s="76"/>
      <c r="R10576" s="76"/>
      <c r="S10576" s="76"/>
      <c r="T10576" s="76"/>
      <c r="U10576" s="76"/>
      <c r="V10576" s="76"/>
      <c r="W10576" s="76">
        <v>2</v>
      </c>
      <c r="X10576" s="76"/>
    </row>
    <row r="10577" spans="1:24">
      <c r="A10577" s="54"/>
      <c r="B10577" s="54"/>
      <c r="C10577" s="46" t="s">
        <v>33</v>
      </c>
      <c r="D10577" s="58" t="s">
        <v>15966</v>
      </c>
      <c r="E10577" s="58" t="s">
        <v>15967</v>
      </c>
      <c r="F10577" s="58" t="s">
        <v>15968</v>
      </c>
      <c r="G10577" s="753" t="s">
        <v>15969</v>
      </c>
      <c r="H10577" s="58" t="s">
        <v>15970</v>
      </c>
      <c r="I10577" s="524">
        <v>261</v>
      </c>
      <c r="J10577" s="46" t="s">
        <v>1508</v>
      </c>
      <c r="K10577" s="75" t="s">
        <v>1509</v>
      </c>
      <c r="L10577" s="76">
        <f t="shared" si="562"/>
        <v>0</v>
      </c>
      <c r="M10577" s="76"/>
      <c r="N10577" s="76"/>
      <c r="O10577" s="76"/>
      <c r="P10577" s="76"/>
      <c r="Q10577" s="76"/>
      <c r="R10577" s="76"/>
      <c r="S10577" s="76"/>
      <c r="T10577" s="76"/>
      <c r="U10577" s="76"/>
      <c r="V10577" s="76"/>
      <c r="W10577" s="76"/>
      <c r="X10577" s="76"/>
    </row>
    <row r="10578" spans="1:24">
      <c r="A10578" s="54"/>
      <c r="B10578" s="54"/>
      <c r="C10578" s="54"/>
      <c r="D10578" s="77"/>
      <c r="E10578" s="657"/>
      <c r="F10578" s="77"/>
      <c r="G10578" s="763"/>
      <c r="H10578" s="77"/>
      <c r="I10578" s="525"/>
      <c r="J10578" s="54"/>
      <c r="K10578" s="75" t="s">
        <v>1501</v>
      </c>
      <c r="L10578" s="76">
        <f t="shared" si="562"/>
        <v>0</v>
      </c>
      <c r="M10578" s="76"/>
      <c r="N10578" s="76"/>
      <c r="O10578" s="76"/>
      <c r="P10578" s="76"/>
      <c r="Q10578" s="76"/>
      <c r="R10578" s="76"/>
      <c r="S10578" s="76"/>
      <c r="T10578" s="76"/>
      <c r="U10578" s="76"/>
      <c r="V10578" s="76"/>
      <c r="W10578" s="76"/>
      <c r="X10578" s="76"/>
    </row>
    <row r="10579" spans="1:24">
      <c r="A10579" s="54"/>
      <c r="B10579" s="54"/>
      <c r="C10579" s="80"/>
      <c r="D10579" s="81"/>
      <c r="E10579" s="658"/>
      <c r="F10579" s="81"/>
      <c r="G10579" s="766"/>
      <c r="H10579" s="81"/>
      <c r="I10579" s="526"/>
      <c r="J10579" s="80"/>
      <c r="K10579" s="84" t="s">
        <v>1502</v>
      </c>
      <c r="L10579" s="76">
        <f t="shared" si="562"/>
        <v>2</v>
      </c>
      <c r="M10579" s="76"/>
      <c r="N10579" s="76"/>
      <c r="O10579" s="76"/>
      <c r="P10579" s="76"/>
      <c r="Q10579" s="76"/>
      <c r="R10579" s="76"/>
      <c r="S10579" s="76"/>
      <c r="T10579" s="76"/>
      <c r="U10579" s="76"/>
      <c r="V10579" s="76"/>
      <c r="W10579" s="76">
        <v>2</v>
      </c>
      <c r="X10579" s="76"/>
    </row>
    <row r="10580" spans="1:24">
      <c r="A10580" s="54"/>
      <c r="B10580" s="54"/>
      <c r="C10580" s="46" t="s">
        <v>33</v>
      </c>
      <c r="D10580" s="58" t="s">
        <v>15971</v>
      </c>
      <c r="E10580" s="58" t="s">
        <v>15972</v>
      </c>
      <c r="F10580" s="58" t="s">
        <v>15973</v>
      </c>
      <c r="G10580" s="753" t="s">
        <v>15969</v>
      </c>
      <c r="H10580" s="58" t="s">
        <v>15970</v>
      </c>
      <c r="I10580" s="524">
        <v>466</v>
      </c>
      <c r="J10580" s="46" t="s">
        <v>1508</v>
      </c>
      <c r="K10580" s="75" t="s">
        <v>1509</v>
      </c>
      <c r="L10580" s="76">
        <f t="shared" si="562"/>
        <v>0</v>
      </c>
      <c r="M10580" s="76"/>
      <c r="N10580" s="76"/>
      <c r="O10580" s="76"/>
      <c r="P10580" s="76"/>
      <c r="Q10580" s="76"/>
      <c r="R10580" s="76"/>
      <c r="S10580" s="76"/>
      <c r="T10580" s="76"/>
      <c r="U10580" s="76"/>
      <c r="V10580" s="76"/>
      <c r="W10580" s="76"/>
      <c r="X10580" s="76"/>
    </row>
    <row r="10581" spans="1:24">
      <c r="A10581" s="54"/>
      <c r="B10581" s="54"/>
      <c r="C10581" s="54"/>
      <c r="D10581" s="77"/>
      <c r="E10581" s="657"/>
      <c r="F10581" s="77"/>
      <c r="G10581" s="763"/>
      <c r="H10581" s="77"/>
      <c r="I10581" s="525"/>
      <c r="J10581" s="54"/>
      <c r="K10581" s="75" t="s">
        <v>1501</v>
      </c>
      <c r="L10581" s="76">
        <f t="shared" si="562"/>
        <v>0</v>
      </c>
      <c r="M10581" s="76"/>
      <c r="N10581" s="76"/>
      <c r="O10581" s="76"/>
      <c r="P10581" s="76"/>
      <c r="Q10581" s="76"/>
      <c r="R10581" s="76"/>
      <c r="S10581" s="76"/>
      <c r="T10581" s="76"/>
      <c r="U10581" s="76"/>
      <c r="V10581" s="76"/>
      <c r="W10581" s="76"/>
      <c r="X10581" s="76"/>
    </row>
    <row r="10582" spans="1:24">
      <c r="A10582" s="54"/>
      <c r="B10582" s="54"/>
      <c r="C10582" s="80"/>
      <c r="D10582" s="81"/>
      <c r="E10582" s="658"/>
      <c r="F10582" s="81"/>
      <c r="G10582" s="766"/>
      <c r="H10582" s="81"/>
      <c r="I10582" s="526"/>
      <c r="J10582" s="80"/>
      <c r="K10582" s="84" t="s">
        <v>1502</v>
      </c>
      <c r="L10582" s="76">
        <f t="shared" si="562"/>
        <v>3</v>
      </c>
      <c r="M10582" s="76"/>
      <c r="N10582" s="76"/>
      <c r="O10582" s="76"/>
      <c r="P10582" s="76"/>
      <c r="Q10582" s="76"/>
      <c r="R10582" s="76"/>
      <c r="S10582" s="76"/>
      <c r="T10582" s="76"/>
      <c r="U10582" s="76"/>
      <c r="V10582" s="76"/>
      <c r="W10582" s="76">
        <v>3</v>
      </c>
      <c r="X10582" s="76"/>
    </row>
    <row r="10583" spans="1:24">
      <c r="A10583" s="54"/>
      <c r="B10583" s="54"/>
      <c r="C10583" s="46" t="s">
        <v>33</v>
      </c>
      <c r="D10583" s="58" t="s">
        <v>15974</v>
      </c>
      <c r="E10583" s="58" t="s">
        <v>15975</v>
      </c>
      <c r="F10583" s="46" t="s">
        <v>15976</v>
      </c>
      <c r="G10583" s="753" t="s">
        <v>15977</v>
      </c>
      <c r="H10583" s="58" t="s">
        <v>15978</v>
      </c>
      <c r="I10583" s="524">
        <v>7897</v>
      </c>
      <c r="J10583" s="46" t="s">
        <v>1508</v>
      </c>
      <c r="K10583" s="75" t="s">
        <v>1509</v>
      </c>
      <c r="L10583" s="76">
        <f t="shared" si="562"/>
        <v>0</v>
      </c>
      <c r="M10583" s="76"/>
      <c r="N10583" s="76"/>
      <c r="O10583" s="76"/>
      <c r="P10583" s="76"/>
      <c r="Q10583" s="76"/>
      <c r="R10583" s="76"/>
      <c r="S10583" s="76"/>
      <c r="T10583" s="76"/>
      <c r="U10583" s="76"/>
      <c r="V10583" s="76"/>
      <c r="W10583" s="76"/>
      <c r="X10583" s="76"/>
    </row>
    <row r="10584" spans="1:24">
      <c r="A10584" s="54"/>
      <c r="B10584" s="54"/>
      <c r="C10584" s="54"/>
      <c r="D10584" s="77"/>
      <c r="E10584" s="657"/>
      <c r="F10584" s="54"/>
      <c r="G10584" s="763"/>
      <c r="H10584" s="77"/>
      <c r="I10584" s="525"/>
      <c r="J10584" s="54"/>
      <c r="K10584" s="75" t="s">
        <v>1501</v>
      </c>
      <c r="L10584" s="76">
        <f t="shared" si="562"/>
        <v>0</v>
      </c>
      <c r="M10584" s="76"/>
      <c r="N10584" s="76"/>
      <c r="O10584" s="76"/>
      <c r="P10584" s="76"/>
      <c r="Q10584" s="76"/>
      <c r="R10584" s="76"/>
      <c r="S10584" s="76"/>
      <c r="T10584" s="76"/>
      <c r="U10584" s="76"/>
      <c r="V10584" s="76"/>
      <c r="W10584" s="76"/>
      <c r="X10584" s="76"/>
    </row>
    <row r="10585" spans="1:24">
      <c r="A10585" s="54"/>
      <c r="B10585" s="54"/>
      <c r="C10585" s="80"/>
      <c r="D10585" s="81"/>
      <c r="E10585" s="658"/>
      <c r="F10585" s="80"/>
      <c r="G10585" s="766"/>
      <c r="H10585" s="81"/>
      <c r="I10585" s="526"/>
      <c r="J10585" s="80"/>
      <c r="K10585" s="84" t="s">
        <v>1502</v>
      </c>
      <c r="L10585" s="76">
        <f t="shared" si="562"/>
        <v>6</v>
      </c>
      <c r="M10585" s="76"/>
      <c r="N10585" s="76"/>
      <c r="O10585" s="76">
        <v>1</v>
      </c>
      <c r="P10585" s="76"/>
      <c r="Q10585" s="76"/>
      <c r="R10585" s="76"/>
      <c r="S10585" s="76"/>
      <c r="T10585" s="76">
        <v>4</v>
      </c>
      <c r="U10585" s="76"/>
      <c r="V10585" s="76"/>
      <c r="W10585" s="76">
        <v>1</v>
      </c>
      <c r="X10585" s="76"/>
    </row>
    <row r="10586" spans="1:24">
      <c r="A10586" s="54"/>
      <c r="B10586" s="54"/>
      <c r="C10586" s="46" t="s">
        <v>33</v>
      </c>
      <c r="D10586" s="58" t="s">
        <v>15979</v>
      </c>
      <c r="E10586" s="58" t="s">
        <v>15980</v>
      </c>
      <c r="F10586" s="46" t="s">
        <v>15981</v>
      </c>
      <c r="G10586" s="753" t="s">
        <v>15982</v>
      </c>
      <c r="H10586" s="58"/>
      <c r="I10586" s="524">
        <v>163</v>
      </c>
      <c r="J10586" s="46" t="s">
        <v>1508</v>
      </c>
      <c r="K10586" s="75" t="s">
        <v>1509</v>
      </c>
      <c r="L10586" s="76">
        <f t="shared" si="562"/>
        <v>0</v>
      </c>
      <c r="M10586" s="76"/>
      <c r="N10586" s="76"/>
      <c r="O10586" s="76"/>
      <c r="P10586" s="76"/>
      <c r="Q10586" s="76"/>
      <c r="R10586" s="76"/>
      <c r="S10586" s="76"/>
      <c r="T10586" s="76"/>
      <c r="U10586" s="76"/>
      <c r="V10586" s="76"/>
      <c r="W10586" s="76"/>
      <c r="X10586" s="76"/>
    </row>
    <row r="10587" spans="1:24">
      <c r="A10587" s="54"/>
      <c r="B10587" s="54"/>
      <c r="C10587" s="54"/>
      <c r="D10587" s="77"/>
      <c r="E10587" s="657"/>
      <c r="F10587" s="54"/>
      <c r="G10587" s="763"/>
      <c r="H10587" s="77"/>
      <c r="I10587" s="525"/>
      <c r="J10587" s="54"/>
      <c r="K10587" s="75" t="s">
        <v>1501</v>
      </c>
      <c r="L10587" s="76">
        <f t="shared" ref="L10587:L10612" si="563">SUM(M10587:X10587)</f>
        <v>0</v>
      </c>
      <c r="M10587" s="76"/>
      <c r="N10587" s="76"/>
      <c r="O10587" s="76"/>
      <c r="P10587" s="76"/>
      <c r="Q10587" s="76"/>
      <c r="R10587" s="76"/>
      <c r="S10587" s="76"/>
      <c r="T10587" s="76"/>
      <c r="U10587" s="76"/>
      <c r="V10587" s="76"/>
      <c r="W10587" s="76"/>
      <c r="X10587" s="76"/>
    </row>
    <row r="10588" spans="1:24">
      <c r="A10588" s="54"/>
      <c r="B10588" s="80"/>
      <c r="C10588" s="80"/>
      <c r="D10588" s="81"/>
      <c r="E10588" s="658"/>
      <c r="F10588" s="80"/>
      <c r="G10588" s="766"/>
      <c r="H10588" s="81"/>
      <c r="I10588" s="526"/>
      <c r="J10588" s="80"/>
      <c r="K10588" s="84" t="s">
        <v>1502</v>
      </c>
      <c r="L10588" s="76">
        <f t="shared" si="563"/>
        <v>2</v>
      </c>
      <c r="M10588" s="76"/>
      <c r="N10588" s="76"/>
      <c r="O10588" s="76">
        <v>2</v>
      </c>
      <c r="P10588" s="76"/>
      <c r="Q10588" s="76"/>
      <c r="R10588" s="76"/>
      <c r="S10588" s="76"/>
      <c r="T10588" s="76"/>
      <c r="U10588" s="76"/>
      <c r="V10588" s="76"/>
      <c r="W10588" s="76"/>
      <c r="X10588" s="76"/>
    </row>
    <row r="10589" spans="1:24">
      <c r="A10589" s="54"/>
      <c r="B10589" s="46" t="s">
        <v>15983</v>
      </c>
      <c r="C10589" s="706"/>
      <c r="D10589" s="720">
        <f>COUNTA(D10592:D10612)</f>
        <v>7</v>
      </c>
      <c r="E10589" s="706"/>
      <c r="F10589" s="721"/>
      <c r="G10589" s="721"/>
      <c r="H10589" s="721"/>
      <c r="I10589" s="722">
        <f>SUM(I10592:I10612)</f>
        <v>135916</v>
      </c>
      <c r="J10589" s="46" t="s">
        <v>1508</v>
      </c>
      <c r="K10589" s="75" t="s">
        <v>1509</v>
      </c>
      <c r="L10589" s="725">
        <f t="shared" si="563"/>
        <v>26</v>
      </c>
      <c r="M10589" s="76">
        <f>M10592+M10595+M10598+M10601+M10604+M10607+M10610</f>
        <v>1</v>
      </c>
      <c r="N10589" s="76">
        <f t="shared" ref="N10589:X10589" si="564">N10592+N10595+N10598+N10601+N10604+N10607+N10610</f>
        <v>0</v>
      </c>
      <c r="O10589" s="76">
        <f t="shared" si="564"/>
        <v>1</v>
      </c>
      <c r="P10589" s="76">
        <f t="shared" si="564"/>
        <v>0</v>
      </c>
      <c r="Q10589" s="76">
        <f t="shared" si="564"/>
        <v>0</v>
      </c>
      <c r="R10589" s="76">
        <f t="shared" si="564"/>
        <v>0</v>
      </c>
      <c r="S10589" s="76">
        <f t="shared" si="564"/>
        <v>0</v>
      </c>
      <c r="T10589" s="76">
        <f t="shared" si="564"/>
        <v>2</v>
      </c>
      <c r="U10589" s="76">
        <f t="shared" si="564"/>
        <v>0</v>
      </c>
      <c r="V10589" s="76">
        <f t="shared" si="564"/>
        <v>0</v>
      </c>
      <c r="W10589" s="76">
        <f t="shared" si="564"/>
        <v>22</v>
      </c>
      <c r="X10589" s="76">
        <f t="shared" si="564"/>
        <v>0</v>
      </c>
    </row>
    <row r="10590" spans="1:24">
      <c r="A10590" s="54"/>
      <c r="B10590" s="54"/>
      <c r="C10590" s="711"/>
      <c r="D10590" s="727"/>
      <c r="E10590" s="711"/>
      <c r="F10590" s="721"/>
      <c r="G10590" s="721"/>
      <c r="H10590" s="721"/>
      <c r="I10590" s="728"/>
      <c r="J10590" s="54"/>
      <c r="K10590" s="75" t="s">
        <v>1501</v>
      </c>
      <c r="L10590" s="725">
        <f t="shared" si="563"/>
        <v>0</v>
      </c>
      <c r="M10590" s="76">
        <f t="shared" ref="M10590:X10591" si="565">M10593+M10596+M10599+M10602+M10605+M10608+M10611</f>
        <v>0</v>
      </c>
      <c r="N10590" s="76">
        <f t="shared" si="565"/>
        <v>0</v>
      </c>
      <c r="O10590" s="76">
        <f t="shared" si="565"/>
        <v>0</v>
      </c>
      <c r="P10590" s="76">
        <f t="shared" si="565"/>
        <v>0</v>
      </c>
      <c r="Q10590" s="76">
        <f t="shared" si="565"/>
        <v>0</v>
      </c>
      <c r="R10590" s="76">
        <f t="shared" si="565"/>
        <v>0</v>
      </c>
      <c r="S10590" s="76">
        <f t="shared" si="565"/>
        <v>0</v>
      </c>
      <c r="T10590" s="76">
        <f t="shared" si="565"/>
        <v>0</v>
      </c>
      <c r="U10590" s="76">
        <f t="shared" si="565"/>
        <v>0</v>
      </c>
      <c r="V10590" s="76">
        <f t="shared" si="565"/>
        <v>0</v>
      </c>
      <c r="W10590" s="76">
        <f t="shared" si="565"/>
        <v>0</v>
      </c>
      <c r="X10590" s="76">
        <f t="shared" si="565"/>
        <v>0</v>
      </c>
    </row>
    <row r="10591" spans="1:24">
      <c r="A10591" s="54"/>
      <c r="B10591" s="80"/>
      <c r="C10591" s="715"/>
      <c r="D10591" s="729"/>
      <c r="E10591" s="715"/>
      <c r="F10591" s="721"/>
      <c r="G10591" s="721"/>
      <c r="H10591" s="721"/>
      <c r="I10591" s="730"/>
      <c r="J10591" s="80"/>
      <c r="K10591" s="84" t="s">
        <v>1502</v>
      </c>
      <c r="L10591" s="725">
        <f t="shared" si="563"/>
        <v>182</v>
      </c>
      <c r="M10591" s="76">
        <f t="shared" si="565"/>
        <v>8</v>
      </c>
      <c r="N10591" s="76">
        <f t="shared" si="565"/>
        <v>0</v>
      </c>
      <c r="O10591" s="76">
        <f t="shared" si="565"/>
        <v>5</v>
      </c>
      <c r="P10591" s="76">
        <f t="shared" si="565"/>
        <v>0</v>
      </c>
      <c r="Q10591" s="76">
        <f t="shared" si="565"/>
        <v>0</v>
      </c>
      <c r="R10591" s="76">
        <f t="shared" si="565"/>
        <v>2</v>
      </c>
      <c r="S10591" s="76">
        <f t="shared" si="565"/>
        <v>3</v>
      </c>
      <c r="T10591" s="76">
        <f t="shared" si="565"/>
        <v>17</v>
      </c>
      <c r="U10591" s="76">
        <f t="shared" si="565"/>
        <v>5</v>
      </c>
      <c r="V10591" s="76">
        <f t="shared" si="565"/>
        <v>0</v>
      </c>
      <c r="W10591" s="76">
        <f t="shared" si="565"/>
        <v>142</v>
      </c>
      <c r="X10591" s="76">
        <f t="shared" si="565"/>
        <v>0</v>
      </c>
    </row>
    <row r="10592" spans="1:24">
      <c r="A10592" s="54"/>
      <c r="B10592" s="46" t="s">
        <v>15984</v>
      </c>
      <c r="C10592" s="753" t="s">
        <v>31</v>
      </c>
      <c r="D10592" s="706" t="s">
        <v>15985</v>
      </c>
      <c r="E10592" s="706" t="s">
        <v>15986</v>
      </c>
      <c r="F10592" s="706" t="s">
        <v>15987</v>
      </c>
      <c r="G10592" s="706" t="s">
        <v>15988</v>
      </c>
      <c r="H10592" s="706" t="s">
        <v>15989</v>
      </c>
      <c r="I10592" s="74">
        <v>234</v>
      </c>
      <c r="J10592" s="46" t="s">
        <v>1508</v>
      </c>
      <c r="K10592" s="75" t="s">
        <v>1509</v>
      </c>
      <c r="L10592" s="76">
        <f t="shared" si="563"/>
        <v>2</v>
      </c>
      <c r="M10592" s="208">
        <v>1</v>
      </c>
      <c r="N10592" s="208"/>
      <c r="O10592" s="208">
        <v>1</v>
      </c>
      <c r="P10592" s="208"/>
      <c r="Q10592" s="208"/>
      <c r="R10592" s="208"/>
      <c r="S10592" s="208"/>
      <c r="T10592" s="208"/>
      <c r="U10592" s="208"/>
      <c r="V10592" s="208"/>
      <c r="W10592" s="208"/>
      <c r="X10592" s="208"/>
    </row>
    <row r="10593" spans="1:24">
      <c r="A10593" s="54"/>
      <c r="B10593" s="54"/>
      <c r="C10593" s="763"/>
      <c r="D10593" s="711"/>
      <c r="E10593" s="711"/>
      <c r="F10593" s="711"/>
      <c r="G10593" s="711"/>
      <c r="H10593" s="711"/>
      <c r="I10593" s="79"/>
      <c r="J10593" s="54"/>
      <c r="K10593" s="75" t="s">
        <v>1501</v>
      </c>
      <c r="L10593" s="76">
        <f t="shared" si="563"/>
        <v>0</v>
      </c>
      <c r="M10593" s="208"/>
      <c r="N10593" s="208"/>
      <c r="O10593" s="208"/>
      <c r="P10593" s="208"/>
      <c r="Q10593" s="208"/>
      <c r="R10593" s="208"/>
      <c r="S10593" s="208"/>
      <c r="T10593" s="208"/>
      <c r="U10593" s="208"/>
      <c r="V10593" s="208"/>
      <c r="W10593" s="208"/>
      <c r="X10593" s="208"/>
    </row>
    <row r="10594" spans="1:24">
      <c r="A10594" s="54"/>
      <c r="B10594" s="54"/>
      <c r="C10594" s="766"/>
      <c r="D10594" s="715"/>
      <c r="E10594" s="715"/>
      <c r="F10594" s="715"/>
      <c r="G10594" s="715"/>
      <c r="H10594" s="715"/>
      <c r="I10594" s="83"/>
      <c r="J10594" s="80"/>
      <c r="K10594" s="84" t="s">
        <v>1502</v>
      </c>
      <c r="L10594" s="76">
        <f t="shared" si="563"/>
        <v>0</v>
      </c>
      <c r="M10594" s="208"/>
      <c r="N10594" s="208"/>
      <c r="O10594" s="208"/>
      <c r="P10594" s="208"/>
      <c r="Q10594" s="208"/>
      <c r="R10594" s="208"/>
      <c r="S10594" s="208"/>
      <c r="T10594" s="208"/>
      <c r="U10594" s="208"/>
      <c r="V10594" s="208"/>
      <c r="W10594" s="208"/>
      <c r="X10594" s="208"/>
    </row>
    <row r="10595" spans="1:24">
      <c r="A10595" s="54"/>
      <c r="B10595" s="54"/>
      <c r="C10595" s="753" t="s">
        <v>33</v>
      </c>
      <c r="D10595" s="706" t="s">
        <v>15990</v>
      </c>
      <c r="E10595" s="706" t="s">
        <v>15991</v>
      </c>
      <c r="F10595" s="706" t="s">
        <v>15992</v>
      </c>
      <c r="G10595" s="706" t="s">
        <v>15993</v>
      </c>
      <c r="H10595" s="706" t="s">
        <v>15994</v>
      </c>
      <c r="I10595" s="74">
        <v>51</v>
      </c>
      <c r="J10595" s="46" t="s">
        <v>1508</v>
      </c>
      <c r="K10595" s="75" t="s">
        <v>1509</v>
      </c>
      <c r="L10595" s="76">
        <f t="shared" si="563"/>
        <v>0</v>
      </c>
      <c r="M10595" s="208"/>
      <c r="N10595" s="208"/>
      <c r="O10595" s="208"/>
      <c r="P10595" s="208"/>
      <c r="Q10595" s="208"/>
      <c r="R10595" s="208"/>
      <c r="S10595" s="208"/>
      <c r="T10595" s="208"/>
      <c r="U10595" s="208"/>
      <c r="V10595" s="208"/>
      <c r="W10595" s="208"/>
      <c r="X10595" s="208"/>
    </row>
    <row r="10596" spans="1:24">
      <c r="A10596" s="54"/>
      <c r="B10596" s="54"/>
      <c r="C10596" s="763"/>
      <c r="D10596" s="711"/>
      <c r="E10596" s="711"/>
      <c r="F10596" s="711"/>
      <c r="G10596" s="711"/>
      <c r="H10596" s="711"/>
      <c r="I10596" s="79"/>
      <c r="J10596" s="54"/>
      <c r="K10596" s="75" t="s">
        <v>1501</v>
      </c>
      <c r="L10596" s="76">
        <f t="shared" si="563"/>
        <v>0</v>
      </c>
      <c r="M10596" s="208"/>
      <c r="N10596" s="208"/>
      <c r="O10596" s="208"/>
      <c r="P10596" s="208"/>
      <c r="Q10596" s="208"/>
      <c r="R10596" s="208"/>
      <c r="S10596" s="208"/>
      <c r="T10596" s="208"/>
      <c r="U10596" s="208"/>
      <c r="V10596" s="208"/>
      <c r="W10596" s="208"/>
      <c r="X10596" s="208"/>
    </row>
    <row r="10597" spans="1:24">
      <c r="A10597" s="54"/>
      <c r="B10597" s="54"/>
      <c r="C10597" s="766"/>
      <c r="D10597" s="715"/>
      <c r="E10597" s="715"/>
      <c r="F10597" s="715"/>
      <c r="G10597" s="715"/>
      <c r="H10597" s="715"/>
      <c r="I10597" s="83"/>
      <c r="J10597" s="80"/>
      <c r="K10597" s="84" t="s">
        <v>1502</v>
      </c>
      <c r="L10597" s="76">
        <f t="shared" si="563"/>
        <v>3</v>
      </c>
      <c r="M10597" s="208"/>
      <c r="N10597" s="208"/>
      <c r="O10597" s="208">
        <v>3</v>
      </c>
      <c r="P10597" s="208"/>
      <c r="Q10597" s="208"/>
      <c r="R10597" s="208"/>
      <c r="S10597" s="208"/>
      <c r="T10597" s="208"/>
      <c r="U10597" s="208"/>
      <c r="V10597" s="208"/>
      <c r="W10597" s="208"/>
      <c r="X10597" s="208"/>
    </row>
    <row r="10598" spans="1:24">
      <c r="A10598" s="54"/>
      <c r="B10598" s="54"/>
      <c r="C10598" s="753" t="s">
        <v>35</v>
      </c>
      <c r="D10598" s="706" t="s">
        <v>15995</v>
      </c>
      <c r="E10598" s="706" t="s">
        <v>15996</v>
      </c>
      <c r="F10598" s="706" t="s">
        <v>15997</v>
      </c>
      <c r="G10598" s="706" t="s">
        <v>15998</v>
      </c>
      <c r="H10598" s="706" t="s">
        <v>15999</v>
      </c>
      <c r="I10598" s="74">
        <v>54478</v>
      </c>
      <c r="J10598" s="46" t="s">
        <v>1508</v>
      </c>
      <c r="K10598" s="75" t="s">
        <v>1509</v>
      </c>
      <c r="L10598" s="76">
        <f t="shared" si="563"/>
        <v>24</v>
      </c>
      <c r="M10598" s="208"/>
      <c r="N10598" s="208"/>
      <c r="O10598" s="208"/>
      <c r="P10598" s="208"/>
      <c r="Q10598" s="208"/>
      <c r="R10598" s="208"/>
      <c r="S10598" s="208"/>
      <c r="T10598" s="208">
        <v>2</v>
      </c>
      <c r="U10598" s="208"/>
      <c r="V10598" s="208"/>
      <c r="W10598" s="208">
        <v>22</v>
      </c>
      <c r="X10598" s="208"/>
    </row>
    <row r="10599" spans="1:24">
      <c r="A10599" s="54"/>
      <c r="B10599" s="54"/>
      <c r="C10599" s="763"/>
      <c r="D10599" s="711"/>
      <c r="E10599" s="711"/>
      <c r="F10599" s="711"/>
      <c r="G10599" s="711"/>
      <c r="H10599" s="711"/>
      <c r="I10599" s="79"/>
      <c r="J10599" s="54"/>
      <c r="K10599" s="75" t="s">
        <v>1501</v>
      </c>
      <c r="L10599" s="76">
        <f t="shared" si="563"/>
        <v>0</v>
      </c>
      <c r="M10599" s="208"/>
      <c r="N10599" s="208"/>
      <c r="O10599" s="208"/>
      <c r="P10599" s="208"/>
      <c r="Q10599" s="208"/>
      <c r="R10599" s="208"/>
      <c r="S10599" s="208"/>
      <c r="T10599" s="208"/>
      <c r="U10599" s="208"/>
      <c r="V10599" s="208"/>
      <c r="W10599" s="208"/>
      <c r="X10599" s="208"/>
    </row>
    <row r="10600" spans="1:24">
      <c r="A10600" s="54"/>
      <c r="B10600" s="54"/>
      <c r="C10600" s="766"/>
      <c r="D10600" s="715"/>
      <c r="E10600" s="715"/>
      <c r="F10600" s="715"/>
      <c r="G10600" s="715"/>
      <c r="H10600" s="715"/>
      <c r="I10600" s="83"/>
      <c r="J10600" s="80"/>
      <c r="K10600" s="84" t="s">
        <v>1502</v>
      </c>
      <c r="L10600" s="76">
        <f t="shared" si="563"/>
        <v>137</v>
      </c>
      <c r="M10600" s="208">
        <v>8</v>
      </c>
      <c r="N10600" s="208"/>
      <c r="O10600" s="208"/>
      <c r="P10600" s="208"/>
      <c r="Q10600" s="208"/>
      <c r="R10600" s="208">
        <v>2</v>
      </c>
      <c r="S10600" s="208">
        <v>3</v>
      </c>
      <c r="T10600" s="208">
        <v>13</v>
      </c>
      <c r="U10600" s="208"/>
      <c r="V10600" s="208"/>
      <c r="W10600" s="208">
        <v>111</v>
      </c>
      <c r="X10600" s="208"/>
    </row>
    <row r="10601" spans="1:24">
      <c r="A10601" s="54"/>
      <c r="B10601" s="54"/>
      <c r="C10601" s="753" t="s">
        <v>33</v>
      </c>
      <c r="D10601" s="706" t="s">
        <v>16000</v>
      </c>
      <c r="E10601" s="706" t="s">
        <v>16001</v>
      </c>
      <c r="F10601" s="706" t="s">
        <v>16002</v>
      </c>
      <c r="G10601" s="706" t="s">
        <v>16003</v>
      </c>
      <c r="H10601" s="58"/>
      <c r="I10601" s="74">
        <v>0</v>
      </c>
      <c r="J10601" s="46" t="s">
        <v>1508</v>
      </c>
      <c r="K10601" s="75" t="s">
        <v>1509</v>
      </c>
      <c r="L10601" s="76">
        <f t="shared" si="563"/>
        <v>0</v>
      </c>
      <c r="M10601" s="208"/>
      <c r="N10601" s="208"/>
      <c r="O10601" s="208"/>
      <c r="P10601" s="208"/>
      <c r="Q10601" s="208"/>
      <c r="R10601" s="208"/>
      <c r="S10601" s="208"/>
      <c r="T10601" s="208"/>
      <c r="U10601" s="208"/>
      <c r="V10601" s="208"/>
      <c r="W10601" s="208"/>
      <c r="X10601" s="208"/>
    </row>
    <row r="10602" spans="1:24">
      <c r="A10602" s="54"/>
      <c r="B10602" s="54"/>
      <c r="C10602" s="763"/>
      <c r="D10602" s="711"/>
      <c r="E10602" s="711"/>
      <c r="F10602" s="711"/>
      <c r="G10602" s="711"/>
      <c r="H10602" s="54"/>
      <c r="I10602" s="79"/>
      <c r="J10602" s="54"/>
      <c r="K10602" s="75" t="s">
        <v>1501</v>
      </c>
      <c r="L10602" s="76">
        <f t="shared" si="563"/>
        <v>0</v>
      </c>
      <c r="M10602" s="208"/>
      <c r="N10602" s="208"/>
      <c r="O10602" s="208"/>
      <c r="P10602" s="208"/>
      <c r="Q10602" s="208"/>
      <c r="R10602" s="208"/>
      <c r="S10602" s="208"/>
      <c r="T10602" s="208"/>
      <c r="U10602" s="208"/>
      <c r="V10602" s="208"/>
      <c r="W10602" s="208"/>
      <c r="X10602" s="208"/>
    </row>
    <row r="10603" spans="1:24">
      <c r="A10603" s="54"/>
      <c r="B10603" s="54"/>
      <c r="C10603" s="766"/>
      <c r="D10603" s="715"/>
      <c r="E10603" s="715"/>
      <c r="F10603" s="715"/>
      <c r="G10603" s="715"/>
      <c r="H10603" s="80"/>
      <c r="I10603" s="83"/>
      <c r="J10603" s="80"/>
      <c r="K10603" s="84" t="s">
        <v>1502</v>
      </c>
      <c r="L10603" s="76">
        <f t="shared" si="563"/>
        <v>2</v>
      </c>
      <c r="M10603" s="208"/>
      <c r="N10603" s="208"/>
      <c r="O10603" s="208">
        <v>2</v>
      </c>
      <c r="P10603" s="208"/>
      <c r="Q10603" s="208"/>
      <c r="R10603" s="208"/>
      <c r="S10603" s="208"/>
      <c r="T10603" s="208"/>
      <c r="U10603" s="208"/>
      <c r="V10603" s="208"/>
      <c r="W10603" s="208"/>
      <c r="X10603" s="208"/>
    </row>
    <row r="10604" spans="1:24">
      <c r="A10604" s="54"/>
      <c r="B10604" s="54"/>
      <c r="C10604" s="753" t="s">
        <v>35</v>
      </c>
      <c r="D10604" s="706" t="s">
        <v>16004</v>
      </c>
      <c r="E10604" s="706" t="s">
        <v>16005</v>
      </c>
      <c r="F10604" s="706" t="s">
        <v>9173</v>
      </c>
      <c r="G10604" s="706" t="s">
        <v>16006</v>
      </c>
      <c r="H10604" s="706" t="s">
        <v>16007</v>
      </c>
      <c r="I10604" s="74">
        <v>68700</v>
      </c>
      <c r="J10604" s="46" t="s">
        <v>1508</v>
      </c>
      <c r="K10604" s="75" t="s">
        <v>1509</v>
      </c>
      <c r="L10604" s="76">
        <f t="shared" si="563"/>
        <v>0</v>
      </c>
      <c r="M10604" s="208"/>
      <c r="N10604" s="208"/>
      <c r="O10604" s="208"/>
      <c r="P10604" s="208"/>
      <c r="Q10604" s="208"/>
      <c r="R10604" s="208"/>
      <c r="S10604" s="208"/>
      <c r="T10604" s="208"/>
      <c r="U10604" s="208"/>
      <c r="V10604" s="208"/>
      <c r="W10604" s="208"/>
      <c r="X10604" s="208"/>
    </row>
    <row r="10605" spans="1:24">
      <c r="A10605" s="54"/>
      <c r="B10605" s="54"/>
      <c r="C10605" s="763"/>
      <c r="D10605" s="711"/>
      <c r="E10605" s="711"/>
      <c r="F10605" s="711"/>
      <c r="G10605" s="711"/>
      <c r="H10605" s="711"/>
      <c r="I10605" s="79"/>
      <c r="J10605" s="54"/>
      <c r="K10605" s="75" t="s">
        <v>1501</v>
      </c>
      <c r="L10605" s="76">
        <f t="shared" si="563"/>
        <v>0</v>
      </c>
      <c r="M10605" s="208"/>
      <c r="N10605" s="208"/>
      <c r="O10605" s="208"/>
      <c r="P10605" s="208"/>
      <c r="Q10605" s="208"/>
      <c r="R10605" s="208"/>
      <c r="S10605" s="208"/>
      <c r="T10605" s="208"/>
      <c r="U10605" s="208"/>
      <c r="V10605" s="208"/>
      <c r="W10605" s="208"/>
      <c r="X10605" s="208"/>
    </row>
    <row r="10606" spans="1:24">
      <c r="A10606" s="54"/>
      <c r="B10606" s="54"/>
      <c r="C10606" s="766"/>
      <c r="D10606" s="715"/>
      <c r="E10606" s="715"/>
      <c r="F10606" s="715"/>
      <c r="G10606" s="715"/>
      <c r="H10606" s="715"/>
      <c r="I10606" s="83"/>
      <c r="J10606" s="80"/>
      <c r="K10606" s="84" t="s">
        <v>1502</v>
      </c>
      <c r="L10606" s="76">
        <f t="shared" si="563"/>
        <v>35</v>
      </c>
      <c r="M10606" s="208"/>
      <c r="N10606" s="208"/>
      <c r="O10606" s="208"/>
      <c r="P10606" s="208"/>
      <c r="Q10606" s="208"/>
      <c r="R10606" s="208"/>
      <c r="S10606" s="208"/>
      <c r="T10606" s="208">
        <v>4</v>
      </c>
      <c r="U10606" s="208"/>
      <c r="V10606" s="208"/>
      <c r="W10606" s="208">
        <v>31</v>
      </c>
      <c r="X10606" s="208"/>
    </row>
    <row r="10607" spans="1:24">
      <c r="A10607" s="54"/>
      <c r="B10607" s="54"/>
      <c r="C10607" s="753" t="s">
        <v>33</v>
      </c>
      <c r="D10607" s="706" t="s">
        <v>16008</v>
      </c>
      <c r="E10607" s="706" t="s">
        <v>16009</v>
      </c>
      <c r="F10607" s="706" t="s">
        <v>16010</v>
      </c>
      <c r="G10607" s="706" t="s">
        <v>16011</v>
      </c>
      <c r="H10607" s="706" t="s">
        <v>16012</v>
      </c>
      <c r="I10607" s="74">
        <v>733</v>
      </c>
      <c r="J10607" s="46" t="s">
        <v>1508</v>
      </c>
      <c r="K10607" s="75" t="s">
        <v>1509</v>
      </c>
      <c r="L10607" s="76">
        <f>SUM(M10607:X10607)</f>
        <v>0</v>
      </c>
      <c r="M10607" s="208"/>
      <c r="N10607" s="208"/>
      <c r="O10607" s="208"/>
      <c r="P10607" s="208"/>
      <c r="Q10607" s="208"/>
      <c r="R10607" s="208"/>
      <c r="S10607" s="208"/>
      <c r="T10607" s="208"/>
      <c r="U10607" s="208"/>
      <c r="V10607" s="208"/>
      <c r="W10607" s="208"/>
      <c r="X10607" s="208"/>
    </row>
    <row r="10608" spans="1:24">
      <c r="A10608" s="54"/>
      <c r="B10608" s="54"/>
      <c r="C10608" s="763"/>
      <c r="D10608" s="711"/>
      <c r="E10608" s="711"/>
      <c r="F10608" s="711"/>
      <c r="G10608" s="711"/>
      <c r="H10608" s="711"/>
      <c r="I10608" s="79"/>
      <c r="J10608" s="54"/>
      <c r="K10608" s="75" t="s">
        <v>1501</v>
      </c>
      <c r="L10608" s="76">
        <f>SUM(M10608:X10608)</f>
        <v>0</v>
      </c>
      <c r="M10608" s="208"/>
      <c r="N10608" s="208"/>
      <c r="O10608" s="208"/>
      <c r="P10608" s="208"/>
      <c r="Q10608" s="208"/>
      <c r="R10608" s="208"/>
      <c r="S10608" s="208"/>
      <c r="T10608" s="208"/>
      <c r="U10608" s="208"/>
      <c r="V10608" s="208"/>
      <c r="W10608" s="208"/>
      <c r="X10608" s="208"/>
    </row>
    <row r="10609" spans="1:24">
      <c r="A10609" s="54"/>
      <c r="B10609" s="54"/>
      <c r="C10609" s="766"/>
      <c r="D10609" s="715"/>
      <c r="E10609" s="715"/>
      <c r="F10609" s="715"/>
      <c r="G10609" s="715"/>
      <c r="H10609" s="715"/>
      <c r="I10609" s="83"/>
      <c r="J10609" s="80"/>
      <c r="K10609" s="84" t="s">
        <v>1502</v>
      </c>
      <c r="L10609" s="76">
        <f>SUM(M10609:X10609)</f>
        <v>2</v>
      </c>
      <c r="M10609" s="208"/>
      <c r="N10609" s="208"/>
      <c r="O10609" s="208"/>
      <c r="P10609" s="208"/>
      <c r="Q10609" s="208"/>
      <c r="R10609" s="208"/>
      <c r="S10609" s="208"/>
      <c r="T10609" s="208"/>
      <c r="U10609" s="208">
        <v>2</v>
      </c>
      <c r="V10609" s="208"/>
      <c r="W10609" s="208"/>
      <c r="X10609" s="208"/>
    </row>
    <row r="10610" spans="1:24">
      <c r="A10610" s="54"/>
      <c r="B10610" s="54"/>
      <c r="C10610" s="753" t="s">
        <v>33</v>
      </c>
      <c r="D10610" s="706" t="s">
        <v>16013</v>
      </c>
      <c r="E10610" s="706" t="s">
        <v>16014</v>
      </c>
      <c r="F10610" s="706" t="s">
        <v>16015</v>
      </c>
      <c r="G10610" s="706" t="s">
        <v>16016</v>
      </c>
      <c r="H10610" s="706"/>
      <c r="I10610" s="74">
        <v>11720</v>
      </c>
      <c r="J10610" s="46" t="s">
        <v>1508</v>
      </c>
      <c r="K10610" s="75" t="s">
        <v>1509</v>
      </c>
      <c r="L10610" s="76">
        <f t="shared" si="563"/>
        <v>0</v>
      </c>
      <c r="M10610" s="208"/>
      <c r="N10610" s="208"/>
      <c r="O10610" s="208"/>
      <c r="P10610" s="208"/>
      <c r="Q10610" s="208"/>
      <c r="R10610" s="208"/>
      <c r="S10610" s="208"/>
      <c r="T10610" s="208"/>
      <c r="U10610" s="208"/>
      <c r="V10610" s="208"/>
      <c r="W10610" s="208"/>
      <c r="X10610" s="208"/>
    </row>
    <row r="10611" spans="1:24">
      <c r="A10611" s="54"/>
      <c r="B10611" s="54"/>
      <c r="C10611" s="763"/>
      <c r="D10611" s="711"/>
      <c r="E10611" s="711"/>
      <c r="F10611" s="711"/>
      <c r="G10611" s="711"/>
      <c r="H10611" s="711"/>
      <c r="I10611" s="79"/>
      <c r="J10611" s="54"/>
      <c r="K10611" s="75" t="s">
        <v>1501</v>
      </c>
      <c r="L10611" s="76">
        <f t="shared" si="563"/>
        <v>0</v>
      </c>
      <c r="M10611" s="208"/>
      <c r="N10611" s="208"/>
      <c r="O10611" s="208"/>
      <c r="P10611" s="208"/>
      <c r="Q10611" s="208"/>
      <c r="R10611" s="208"/>
      <c r="S10611" s="208"/>
      <c r="T10611" s="208"/>
      <c r="U10611" s="208"/>
      <c r="V10611" s="208"/>
      <c r="W10611" s="208"/>
      <c r="X10611" s="208"/>
    </row>
    <row r="10612" spans="1:24">
      <c r="A10612" s="54"/>
      <c r="B10612" s="80"/>
      <c r="C10612" s="766"/>
      <c r="D10612" s="715"/>
      <c r="E10612" s="715"/>
      <c r="F10612" s="715"/>
      <c r="G10612" s="715"/>
      <c r="H10612" s="715"/>
      <c r="I10612" s="83"/>
      <c r="J10612" s="80"/>
      <c r="K10612" s="84" t="s">
        <v>1502</v>
      </c>
      <c r="L10612" s="76">
        <f t="shared" si="563"/>
        <v>3</v>
      </c>
      <c r="M10612" s="208"/>
      <c r="N10612" s="208"/>
      <c r="O10612" s="208"/>
      <c r="P10612" s="208"/>
      <c r="Q10612" s="208"/>
      <c r="R10612" s="208"/>
      <c r="S10612" s="208"/>
      <c r="T10612" s="208"/>
      <c r="U10612" s="208">
        <v>3</v>
      </c>
      <c r="V10612" s="208"/>
      <c r="W10612" s="208"/>
      <c r="X10612" s="208"/>
    </row>
    <row r="10613" spans="1:24">
      <c r="A10613" s="54"/>
      <c r="B10613" s="46" t="s">
        <v>16017</v>
      </c>
      <c r="C10613" s="706"/>
      <c r="D10613" s="720">
        <f>COUNTA(D10616:D10645)</f>
        <v>10</v>
      </c>
      <c r="E10613" s="706"/>
      <c r="F10613" s="721"/>
      <c r="G10613" s="721"/>
      <c r="H10613" s="721"/>
      <c r="I10613" s="722">
        <f>SUM(I10616:I10645)</f>
        <v>50879</v>
      </c>
      <c r="J10613" s="46" t="s">
        <v>1508</v>
      </c>
      <c r="K10613" s="75" t="s">
        <v>1509</v>
      </c>
      <c r="L10613" s="725">
        <f>SUM(M10613:X10613)</f>
        <v>20</v>
      </c>
      <c r="M10613" s="76">
        <f>M10616+M10619+M10622+M10625+M10628+M10631+M10634+M10637+M10640+M10643</f>
        <v>1</v>
      </c>
      <c r="N10613" s="76">
        <f t="shared" ref="N10613:X10613" si="566">N10616+N10619+N10622+N10625+N10628+N10631+N10634+N10637+N10640+N10643</f>
        <v>5</v>
      </c>
      <c r="O10613" s="76">
        <f t="shared" si="566"/>
        <v>1</v>
      </c>
      <c r="P10613" s="76">
        <f t="shared" si="566"/>
        <v>0</v>
      </c>
      <c r="Q10613" s="76">
        <f t="shared" si="566"/>
        <v>0</v>
      </c>
      <c r="R10613" s="76">
        <f t="shared" si="566"/>
        <v>0</v>
      </c>
      <c r="S10613" s="76">
        <f t="shared" si="566"/>
        <v>1</v>
      </c>
      <c r="T10613" s="76">
        <f t="shared" si="566"/>
        <v>6</v>
      </c>
      <c r="U10613" s="76">
        <f t="shared" si="566"/>
        <v>0</v>
      </c>
      <c r="V10613" s="76">
        <f t="shared" si="566"/>
        <v>0</v>
      </c>
      <c r="W10613" s="76">
        <f t="shared" si="566"/>
        <v>6</v>
      </c>
      <c r="X10613" s="76">
        <f t="shared" si="566"/>
        <v>0</v>
      </c>
    </row>
    <row r="10614" spans="1:24">
      <c r="A10614" s="54"/>
      <c r="B10614" s="54"/>
      <c r="C10614" s="711"/>
      <c r="D10614" s="727"/>
      <c r="E10614" s="711"/>
      <c r="F10614" s="721"/>
      <c r="G10614" s="721"/>
      <c r="H10614" s="721"/>
      <c r="I10614" s="728"/>
      <c r="J10614" s="54"/>
      <c r="K10614" s="75" t="s">
        <v>1501</v>
      </c>
      <c r="L10614" s="725">
        <f>SUM(M10614:X10614)</f>
        <v>4</v>
      </c>
      <c r="M10614" s="76">
        <f t="shared" ref="M10614:X10615" si="567">M10617+M10620+M10623+M10626+M10629+M10632+M10635+M10638+M10641+M10644</f>
        <v>0</v>
      </c>
      <c r="N10614" s="76">
        <f t="shared" si="567"/>
        <v>0</v>
      </c>
      <c r="O10614" s="76">
        <f t="shared" si="567"/>
        <v>4</v>
      </c>
      <c r="P10614" s="76">
        <f t="shared" si="567"/>
        <v>0</v>
      </c>
      <c r="Q10614" s="76">
        <f t="shared" si="567"/>
        <v>0</v>
      </c>
      <c r="R10614" s="76">
        <f t="shared" si="567"/>
        <v>0</v>
      </c>
      <c r="S10614" s="76">
        <f t="shared" si="567"/>
        <v>0</v>
      </c>
      <c r="T10614" s="76">
        <f t="shared" si="567"/>
        <v>0</v>
      </c>
      <c r="U10614" s="76">
        <f t="shared" si="567"/>
        <v>0</v>
      </c>
      <c r="V10614" s="76">
        <f t="shared" si="567"/>
        <v>0</v>
      </c>
      <c r="W10614" s="76">
        <f t="shared" si="567"/>
        <v>0</v>
      </c>
      <c r="X10614" s="76">
        <f t="shared" si="567"/>
        <v>0</v>
      </c>
    </row>
    <row r="10615" spans="1:24">
      <c r="A10615" s="54"/>
      <c r="B10615" s="80"/>
      <c r="C10615" s="715"/>
      <c r="D10615" s="729"/>
      <c r="E10615" s="715"/>
      <c r="F10615" s="721"/>
      <c r="G10615" s="721"/>
      <c r="H10615" s="721"/>
      <c r="I10615" s="730"/>
      <c r="J10615" s="80"/>
      <c r="K10615" s="84" t="s">
        <v>1502</v>
      </c>
      <c r="L10615" s="725">
        <f>SUM(M10615:X10615)</f>
        <v>24</v>
      </c>
      <c r="M10615" s="76">
        <f t="shared" si="567"/>
        <v>1</v>
      </c>
      <c r="N10615" s="76">
        <f t="shared" si="567"/>
        <v>0</v>
      </c>
      <c r="O10615" s="76">
        <f t="shared" si="567"/>
        <v>6</v>
      </c>
      <c r="P10615" s="76">
        <f t="shared" si="567"/>
        <v>0</v>
      </c>
      <c r="Q10615" s="76">
        <f t="shared" si="567"/>
        <v>0</v>
      </c>
      <c r="R10615" s="76">
        <f t="shared" si="567"/>
        <v>0</v>
      </c>
      <c r="S10615" s="76">
        <f t="shared" si="567"/>
        <v>4</v>
      </c>
      <c r="T10615" s="76">
        <f t="shared" si="567"/>
        <v>7</v>
      </c>
      <c r="U10615" s="76">
        <f t="shared" si="567"/>
        <v>5</v>
      </c>
      <c r="V10615" s="76">
        <f t="shared" si="567"/>
        <v>0</v>
      </c>
      <c r="W10615" s="76">
        <f t="shared" si="567"/>
        <v>1</v>
      </c>
      <c r="X10615" s="76">
        <f t="shared" si="567"/>
        <v>0</v>
      </c>
    </row>
    <row r="10616" spans="1:24">
      <c r="A10616" s="54"/>
      <c r="B10616" s="46" t="s">
        <v>16018</v>
      </c>
      <c r="C10616" s="774" t="s">
        <v>1622</v>
      </c>
      <c r="D10616" s="775" t="s">
        <v>16019</v>
      </c>
      <c r="E10616" s="775" t="s">
        <v>16020</v>
      </c>
      <c r="F10616" s="774" t="s">
        <v>16021</v>
      </c>
      <c r="G10616" s="775" t="s">
        <v>16022</v>
      </c>
      <c r="H10616" s="775" t="s">
        <v>16023</v>
      </c>
      <c r="I10616" s="74">
        <v>15322</v>
      </c>
      <c r="J10616" s="46" t="s">
        <v>1508</v>
      </c>
      <c r="K10616" s="75" t="s">
        <v>1509</v>
      </c>
      <c r="L10616" s="76">
        <f>SUM(M10616:X10616)</f>
        <v>6</v>
      </c>
      <c r="M10616" s="776"/>
      <c r="N10616" s="776">
        <v>3</v>
      </c>
      <c r="O10616" s="776"/>
      <c r="P10616" s="776"/>
      <c r="Q10616" s="776"/>
      <c r="R10616" s="776"/>
      <c r="S10616" s="776"/>
      <c r="T10616" s="776">
        <v>2</v>
      </c>
      <c r="U10616" s="776"/>
      <c r="V10616" s="776"/>
      <c r="W10616" s="776">
        <v>1</v>
      </c>
      <c r="X10616" s="76"/>
    </row>
    <row r="10617" spans="1:24">
      <c r="A10617" s="54"/>
      <c r="B10617" s="54"/>
      <c r="C10617" s="777"/>
      <c r="D10617" s="778"/>
      <c r="E10617" s="777"/>
      <c r="F10617" s="777"/>
      <c r="G10617" s="778"/>
      <c r="H10617" s="778"/>
      <c r="I10617" s="79"/>
      <c r="J10617" s="54"/>
      <c r="K10617" s="75" t="s">
        <v>1501</v>
      </c>
      <c r="L10617" s="76">
        <f t="shared" ref="L10617:L10680" si="568">SUM(M10617:X10617)</f>
        <v>2</v>
      </c>
      <c r="M10617" s="776"/>
      <c r="N10617" s="776"/>
      <c r="O10617" s="776">
        <v>2</v>
      </c>
      <c r="P10617" s="776"/>
      <c r="Q10617" s="776"/>
      <c r="R10617" s="776"/>
      <c r="S10617" s="776"/>
      <c r="T10617" s="776"/>
      <c r="U10617" s="776"/>
      <c r="V10617" s="776"/>
      <c r="W10617" s="776"/>
      <c r="X10617" s="76"/>
    </row>
    <row r="10618" spans="1:24">
      <c r="A10618" s="54"/>
      <c r="B10618" s="54"/>
      <c r="C10618" s="779"/>
      <c r="D10618" s="780"/>
      <c r="E10618" s="779"/>
      <c r="F10618" s="779"/>
      <c r="G10618" s="780"/>
      <c r="H10618" s="780"/>
      <c r="I10618" s="83"/>
      <c r="J10618" s="80"/>
      <c r="K10618" s="84" t="s">
        <v>1502</v>
      </c>
      <c r="L10618" s="76">
        <f t="shared" si="568"/>
        <v>0</v>
      </c>
      <c r="M10618" s="776"/>
      <c r="N10618" s="776"/>
      <c r="O10618" s="776"/>
      <c r="P10618" s="776"/>
      <c r="Q10618" s="776"/>
      <c r="R10618" s="776"/>
      <c r="S10618" s="776"/>
      <c r="T10618" s="776"/>
      <c r="U10618" s="776"/>
      <c r="V10618" s="776"/>
      <c r="W10618" s="776"/>
      <c r="X10618" s="76"/>
    </row>
    <row r="10619" spans="1:24">
      <c r="A10619" s="54"/>
      <c r="B10619" s="54"/>
      <c r="C10619" s="774" t="s">
        <v>1622</v>
      </c>
      <c r="D10619" s="775" t="s">
        <v>14896</v>
      </c>
      <c r="E10619" s="775" t="s">
        <v>16024</v>
      </c>
      <c r="F10619" s="774" t="s">
        <v>16025</v>
      </c>
      <c r="G10619" s="775" t="s">
        <v>16026</v>
      </c>
      <c r="H10619" s="775" t="s">
        <v>16027</v>
      </c>
      <c r="I10619" s="74">
        <v>6830</v>
      </c>
      <c r="J10619" s="46" t="s">
        <v>1508</v>
      </c>
      <c r="K10619" s="75" t="s">
        <v>1509</v>
      </c>
      <c r="L10619" s="76">
        <f t="shared" si="568"/>
        <v>4</v>
      </c>
      <c r="M10619" s="776"/>
      <c r="N10619" s="776">
        <v>2</v>
      </c>
      <c r="O10619" s="776"/>
      <c r="P10619" s="776"/>
      <c r="Q10619" s="776"/>
      <c r="R10619" s="776"/>
      <c r="S10619" s="776">
        <v>1</v>
      </c>
      <c r="T10619" s="776"/>
      <c r="U10619" s="776"/>
      <c r="V10619" s="776"/>
      <c r="W10619" s="776">
        <v>1</v>
      </c>
      <c r="X10619" s="76"/>
    </row>
    <row r="10620" spans="1:24">
      <c r="A10620" s="54"/>
      <c r="B10620" s="54"/>
      <c r="C10620" s="777"/>
      <c r="D10620" s="778"/>
      <c r="E10620" s="777"/>
      <c r="F10620" s="777"/>
      <c r="G10620" s="778"/>
      <c r="H10620" s="778"/>
      <c r="I10620" s="79"/>
      <c r="J10620" s="54"/>
      <c r="K10620" s="75" t="s">
        <v>1501</v>
      </c>
      <c r="L10620" s="76">
        <f t="shared" si="568"/>
        <v>2</v>
      </c>
      <c r="M10620" s="776"/>
      <c r="N10620" s="776"/>
      <c r="O10620" s="776">
        <v>2</v>
      </c>
      <c r="P10620" s="776"/>
      <c r="Q10620" s="776"/>
      <c r="R10620" s="776"/>
      <c r="S10620" s="776"/>
      <c r="T10620" s="776"/>
      <c r="U10620" s="776"/>
      <c r="V10620" s="776"/>
      <c r="W10620" s="776"/>
      <c r="X10620" s="76"/>
    </row>
    <row r="10621" spans="1:24">
      <c r="A10621" s="54"/>
      <c r="B10621" s="54"/>
      <c r="C10621" s="779"/>
      <c r="D10621" s="780"/>
      <c r="E10621" s="779"/>
      <c r="F10621" s="779"/>
      <c r="G10621" s="780"/>
      <c r="H10621" s="780"/>
      <c r="I10621" s="83"/>
      <c r="J10621" s="80"/>
      <c r="K10621" s="84" t="s">
        <v>1502</v>
      </c>
      <c r="L10621" s="76">
        <f t="shared" si="568"/>
        <v>0</v>
      </c>
      <c r="M10621" s="776"/>
      <c r="N10621" s="776"/>
      <c r="O10621" s="776"/>
      <c r="P10621" s="776"/>
      <c r="Q10621" s="776"/>
      <c r="R10621" s="776"/>
      <c r="S10621" s="776"/>
      <c r="T10621" s="776"/>
      <c r="U10621" s="776"/>
      <c r="V10621" s="776"/>
      <c r="W10621" s="776"/>
      <c r="X10621" s="76"/>
    </row>
    <row r="10622" spans="1:24">
      <c r="A10622" s="54"/>
      <c r="B10622" s="54"/>
      <c r="C10622" s="774" t="s">
        <v>1633</v>
      </c>
      <c r="D10622" s="775" t="s">
        <v>16028</v>
      </c>
      <c r="E10622" s="775" t="s">
        <v>16029</v>
      </c>
      <c r="F10622" s="774" t="s">
        <v>16030</v>
      </c>
      <c r="G10622" s="775" t="s">
        <v>16031</v>
      </c>
      <c r="H10622" s="775" t="s">
        <v>16032</v>
      </c>
      <c r="I10622" s="74">
        <v>4884</v>
      </c>
      <c r="J10622" s="46" t="s">
        <v>1508</v>
      </c>
      <c r="K10622" s="75" t="s">
        <v>1509</v>
      </c>
      <c r="L10622" s="76">
        <f t="shared" si="568"/>
        <v>0</v>
      </c>
      <c r="M10622" s="776"/>
      <c r="N10622" s="776"/>
      <c r="O10622" s="776"/>
      <c r="P10622" s="776"/>
      <c r="Q10622" s="776"/>
      <c r="R10622" s="776"/>
      <c r="S10622" s="776"/>
      <c r="T10622" s="776"/>
      <c r="U10622" s="776"/>
      <c r="V10622" s="776"/>
      <c r="W10622" s="776"/>
      <c r="X10622" s="76"/>
    </row>
    <row r="10623" spans="1:24">
      <c r="A10623" s="54"/>
      <c r="B10623" s="54"/>
      <c r="C10623" s="777"/>
      <c r="D10623" s="778"/>
      <c r="E10623" s="777"/>
      <c r="F10623" s="777"/>
      <c r="G10623" s="778"/>
      <c r="H10623" s="778"/>
      <c r="I10623" s="79"/>
      <c r="J10623" s="54"/>
      <c r="K10623" s="75" t="s">
        <v>1501</v>
      </c>
      <c r="L10623" s="76">
        <f t="shared" si="568"/>
        <v>0</v>
      </c>
      <c r="M10623" s="776"/>
      <c r="N10623" s="776"/>
      <c r="O10623" s="776"/>
      <c r="P10623" s="776"/>
      <c r="Q10623" s="776"/>
      <c r="R10623" s="776"/>
      <c r="S10623" s="776"/>
      <c r="T10623" s="776"/>
      <c r="U10623" s="776"/>
      <c r="V10623" s="776"/>
      <c r="W10623" s="776"/>
      <c r="X10623" s="76"/>
    </row>
    <row r="10624" spans="1:24">
      <c r="A10624" s="54"/>
      <c r="B10624" s="54"/>
      <c r="C10624" s="779"/>
      <c r="D10624" s="780"/>
      <c r="E10624" s="779"/>
      <c r="F10624" s="779"/>
      <c r="G10624" s="780"/>
      <c r="H10624" s="780"/>
      <c r="I10624" s="83"/>
      <c r="J10624" s="80"/>
      <c r="K10624" s="84" t="s">
        <v>1502</v>
      </c>
      <c r="L10624" s="76">
        <f t="shared" si="568"/>
        <v>2</v>
      </c>
      <c r="M10624" s="776"/>
      <c r="N10624" s="776"/>
      <c r="O10624" s="776">
        <v>1</v>
      </c>
      <c r="P10624" s="776"/>
      <c r="Q10624" s="776"/>
      <c r="R10624" s="776"/>
      <c r="S10624" s="776"/>
      <c r="T10624" s="776">
        <v>1</v>
      </c>
      <c r="U10624" s="776"/>
      <c r="V10624" s="776"/>
      <c r="W10624" s="776"/>
      <c r="X10624" s="76"/>
    </row>
    <row r="10625" spans="1:24">
      <c r="A10625" s="54"/>
      <c r="B10625" s="54"/>
      <c r="C10625" s="774" t="s">
        <v>1609</v>
      </c>
      <c r="D10625" s="775" t="s">
        <v>16033</v>
      </c>
      <c r="E10625" s="775" t="s">
        <v>16034</v>
      </c>
      <c r="F10625" s="774" t="s">
        <v>16035</v>
      </c>
      <c r="G10625" s="775" t="s">
        <v>16036</v>
      </c>
      <c r="H10625" s="775" t="s">
        <v>16037</v>
      </c>
      <c r="I10625" s="74">
        <v>3465</v>
      </c>
      <c r="J10625" s="46" t="s">
        <v>1508</v>
      </c>
      <c r="K10625" s="75" t="s">
        <v>1509</v>
      </c>
      <c r="L10625" s="76">
        <f t="shared" si="568"/>
        <v>8</v>
      </c>
      <c r="M10625" s="776">
        <v>1</v>
      </c>
      <c r="N10625" s="776"/>
      <c r="O10625" s="776"/>
      <c r="P10625" s="776"/>
      <c r="Q10625" s="776"/>
      <c r="R10625" s="776"/>
      <c r="S10625" s="776"/>
      <c r="T10625" s="776">
        <v>3</v>
      </c>
      <c r="U10625" s="776"/>
      <c r="V10625" s="776"/>
      <c r="W10625" s="776">
        <v>4</v>
      </c>
      <c r="X10625" s="76"/>
    </row>
    <row r="10626" spans="1:24">
      <c r="A10626" s="54"/>
      <c r="B10626" s="54"/>
      <c r="C10626" s="777"/>
      <c r="D10626" s="778"/>
      <c r="E10626" s="777"/>
      <c r="F10626" s="777"/>
      <c r="G10626" s="778"/>
      <c r="H10626" s="778"/>
      <c r="I10626" s="79"/>
      <c r="J10626" s="54"/>
      <c r="K10626" s="75" t="s">
        <v>1501</v>
      </c>
      <c r="L10626" s="76">
        <f t="shared" si="568"/>
        <v>0</v>
      </c>
      <c r="M10626" s="776"/>
      <c r="N10626" s="776"/>
      <c r="O10626" s="776"/>
      <c r="P10626" s="776"/>
      <c r="Q10626" s="776"/>
      <c r="R10626" s="776"/>
      <c r="S10626" s="776"/>
      <c r="T10626" s="776"/>
      <c r="U10626" s="776"/>
      <c r="V10626" s="776"/>
      <c r="W10626" s="776"/>
      <c r="X10626" s="76"/>
    </row>
    <row r="10627" spans="1:24">
      <c r="A10627" s="54"/>
      <c r="B10627" s="54"/>
      <c r="C10627" s="779"/>
      <c r="D10627" s="780"/>
      <c r="E10627" s="779"/>
      <c r="F10627" s="779"/>
      <c r="G10627" s="780"/>
      <c r="H10627" s="780"/>
      <c r="I10627" s="83"/>
      <c r="J10627" s="80"/>
      <c r="K10627" s="84" t="s">
        <v>1502</v>
      </c>
      <c r="L10627" s="76">
        <f t="shared" si="568"/>
        <v>3</v>
      </c>
      <c r="M10627" s="776"/>
      <c r="N10627" s="776"/>
      <c r="O10627" s="776"/>
      <c r="P10627" s="776"/>
      <c r="Q10627" s="776"/>
      <c r="R10627" s="776"/>
      <c r="S10627" s="776">
        <v>2</v>
      </c>
      <c r="T10627" s="776">
        <v>1</v>
      </c>
      <c r="U10627" s="776"/>
      <c r="V10627" s="776"/>
      <c r="W10627" s="776"/>
      <c r="X10627" s="76"/>
    </row>
    <row r="10628" spans="1:24">
      <c r="A10628" s="54"/>
      <c r="B10628" s="54"/>
      <c r="C10628" s="774" t="s">
        <v>1633</v>
      </c>
      <c r="D10628" s="775" t="s">
        <v>16038</v>
      </c>
      <c r="E10628" s="775" t="s">
        <v>16039</v>
      </c>
      <c r="F10628" s="774" t="s">
        <v>16040</v>
      </c>
      <c r="G10628" s="775" t="s">
        <v>16041</v>
      </c>
      <c r="H10628" s="775" t="s">
        <v>16042</v>
      </c>
      <c r="I10628" s="74">
        <v>13150</v>
      </c>
      <c r="J10628" s="46" t="s">
        <v>1508</v>
      </c>
      <c r="K10628" s="75" t="s">
        <v>1509</v>
      </c>
      <c r="L10628" s="76">
        <f t="shared" si="568"/>
        <v>0</v>
      </c>
      <c r="M10628" s="776"/>
      <c r="N10628" s="776"/>
      <c r="O10628" s="776"/>
      <c r="P10628" s="776"/>
      <c r="Q10628" s="776"/>
      <c r="R10628" s="776"/>
      <c r="S10628" s="776"/>
      <c r="T10628" s="776"/>
      <c r="U10628" s="776"/>
      <c r="V10628" s="776"/>
      <c r="W10628" s="776"/>
      <c r="X10628" s="76"/>
    </row>
    <row r="10629" spans="1:24">
      <c r="A10629" s="54"/>
      <c r="B10629" s="54"/>
      <c r="C10629" s="777"/>
      <c r="D10629" s="778"/>
      <c r="E10629" s="777"/>
      <c r="F10629" s="777"/>
      <c r="G10629" s="778"/>
      <c r="H10629" s="778"/>
      <c r="I10629" s="79"/>
      <c r="J10629" s="54"/>
      <c r="K10629" s="75" t="s">
        <v>1501</v>
      </c>
      <c r="L10629" s="76">
        <f t="shared" si="568"/>
        <v>0</v>
      </c>
      <c r="M10629" s="776"/>
      <c r="N10629" s="776"/>
      <c r="O10629" s="776"/>
      <c r="P10629" s="776"/>
      <c r="Q10629" s="776"/>
      <c r="R10629" s="776"/>
      <c r="S10629" s="776"/>
      <c r="T10629" s="776"/>
      <c r="U10629" s="776"/>
      <c r="V10629" s="776"/>
      <c r="W10629" s="776"/>
      <c r="X10629" s="76"/>
    </row>
    <row r="10630" spans="1:24">
      <c r="A10630" s="54"/>
      <c r="B10630" s="54"/>
      <c r="C10630" s="779"/>
      <c r="D10630" s="780"/>
      <c r="E10630" s="779"/>
      <c r="F10630" s="779"/>
      <c r="G10630" s="780"/>
      <c r="H10630" s="780"/>
      <c r="I10630" s="83"/>
      <c r="J10630" s="80"/>
      <c r="K10630" s="84" t="s">
        <v>1502</v>
      </c>
      <c r="L10630" s="76">
        <f t="shared" si="568"/>
        <v>4</v>
      </c>
      <c r="M10630" s="776"/>
      <c r="N10630" s="776"/>
      <c r="O10630" s="776"/>
      <c r="P10630" s="776"/>
      <c r="Q10630" s="776"/>
      <c r="R10630" s="776"/>
      <c r="S10630" s="776">
        <v>2</v>
      </c>
      <c r="T10630" s="776">
        <v>1</v>
      </c>
      <c r="U10630" s="776"/>
      <c r="V10630" s="776"/>
      <c r="W10630" s="776">
        <v>1</v>
      </c>
      <c r="X10630" s="76"/>
    </row>
    <row r="10631" spans="1:24">
      <c r="A10631" s="54"/>
      <c r="B10631" s="54"/>
      <c r="C10631" s="774" t="s">
        <v>1633</v>
      </c>
      <c r="D10631" s="775" t="s">
        <v>16043</v>
      </c>
      <c r="E10631" s="775" t="s">
        <v>16044</v>
      </c>
      <c r="F10631" s="774" t="s">
        <v>16045</v>
      </c>
      <c r="G10631" s="775" t="s">
        <v>16046</v>
      </c>
      <c r="H10631" s="775" t="s">
        <v>16047</v>
      </c>
      <c r="I10631" s="74">
        <v>0</v>
      </c>
      <c r="J10631" s="46" t="s">
        <v>1508</v>
      </c>
      <c r="K10631" s="75" t="s">
        <v>1509</v>
      </c>
      <c r="L10631" s="76">
        <f t="shared" si="568"/>
        <v>0</v>
      </c>
      <c r="M10631" s="776"/>
      <c r="N10631" s="776"/>
      <c r="O10631" s="776"/>
      <c r="P10631" s="776"/>
      <c r="Q10631" s="776"/>
      <c r="R10631" s="776"/>
      <c r="S10631" s="776"/>
      <c r="T10631" s="776"/>
      <c r="U10631" s="776"/>
      <c r="V10631" s="776"/>
      <c r="W10631" s="776"/>
      <c r="X10631" s="76"/>
    </row>
    <row r="10632" spans="1:24">
      <c r="A10632" s="54"/>
      <c r="B10632" s="54"/>
      <c r="C10632" s="777"/>
      <c r="D10632" s="778"/>
      <c r="E10632" s="777"/>
      <c r="F10632" s="777"/>
      <c r="G10632" s="778"/>
      <c r="H10632" s="778"/>
      <c r="I10632" s="79"/>
      <c r="J10632" s="54"/>
      <c r="K10632" s="75" t="s">
        <v>1501</v>
      </c>
      <c r="L10632" s="76">
        <f t="shared" si="568"/>
        <v>0</v>
      </c>
      <c r="M10632" s="776"/>
      <c r="N10632" s="776"/>
      <c r="O10632" s="776"/>
      <c r="P10632" s="776"/>
      <c r="Q10632" s="776"/>
      <c r="R10632" s="776"/>
      <c r="S10632" s="776"/>
      <c r="T10632" s="776"/>
      <c r="U10632" s="776"/>
      <c r="V10632" s="776"/>
      <c r="W10632" s="776"/>
      <c r="X10632" s="76"/>
    </row>
    <row r="10633" spans="1:24">
      <c r="A10633" s="54"/>
      <c r="B10633" s="54"/>
      <c r="C10633" s="779"/>
      <c r="D10633" s="780"/>
      <c r="E10633" s="779"/>
      <c r="F10633" s="779"/>
      <c r="G10633" s="780"/>
      <c r="H10633" s="780"/>
      <c r="I10633" s="83"/>
      <c r="J10633" s="80"/>
      <c r="K10633" s="84" t="s">
        <v>1502</v>
      </c>
      <c r="L10633" s="76">
        <f t="shared" si="568"/>
        <v>2</v>
      </c>
      <c r="M10633" s="776"/>
      <c r="N10633" s="776"/>
      <c r="O10633" s="776">
        <v>2</v>
      </c>
      <c r="P10633" s="776"/>
      <c r="Q10633" s="776"/>
      <c r="R10633" s="776"/>
      <c r="S10633" s="776"/>
      <c r="T10633" s="776"/>
      <c r="U10633" s="776"/>
      <c r="V10633" s="776"/>
      <c r="W10633" s="776"/>
      <c r="X10633" s="76"/>
    </row>
    <row r="10634" spans="1:24">
      <c r="A10634" s="54"/>
      <c r="B10634" s="54"/>
      <c r="C10634" s="774" t="s">
        <v>1633</v>
      </c>
      <c r="D10634" s="775" t="s">
        <v>16048</v>
      </c>
      <c r="E10634" s="775" t="s">
        <v>16049</v>
      </c>
      <c r="F10634" s="774" t="s">
        <v>16050</v>
      </c>
      <c r="G10634" s="775" t="s">
        <v>16051</v>
      </c>
      <c r="H10634" s="775" t="s">
        <v>16052</v>
      </c>
      <c r="I10634" s="74">
        <v>3734</v>
      </c>
      <c r="J10634" s="46" t="s">
        <v>1508</v>
      </c>
      <c r="K10634" s="75" t="s">
        <v>1509</v>
      </c>
      <c r="L10634" s="76">
        <f t="shared" si="568"/>
        <v>0</v>
      </c>
      <c r="M10634" s="776"/>
      <c r="N10634" s="776"/>
      <c r="O10634" s="776"/>
      <c r="P10634" s="776"/>
      <c r="Q10634" s="776"/>
      <c r="R10634" s="776"/>
      <c r="S10634" s="776"/>
      <c r="T10634" s="776"/>
      <c r="U10634" s="776"/>
      <c r="V10634" s="776"/>
      <c r="W10634" s="776"/>
      <c r="X10634" s="76"/>
    </row>
    <row r="10635" spans="1:24">
      <c r="A10635" s="54"/>
      <c r="B10635" s="54"/>
      <c r="C10635" s="777"/>
      <c r="D10635" s="778"/>
      <c r="E10635" s="777"/>
      <c r="F10635" s="777"/>
      <c r="G10635" s="778"/>
      <c r="H10635" s="778"/>
      <c r="I10635" s="79"/>
      <c r="J10635" s="54"/>
      <c r="K10635" s="75" t="s">
        <v>1501</v>
      </c>
      <c r="L10635" s="76">
        <f t="shared" si="568"/>
        <v>0</v>
      </c>
      <c r="M10635" s="776"/>
      <c r="N10635" s="776"/>
      <c r="O10635" s="776"/>
      <c r="P10635" s="776"/>
      <c r="Q10635" s="776"/>
      <c r="R10635" s="776"/>
      <c r="S10635" s="776"/>
      <c r="T10635" s="776"/>
      <c r="U10635" s="776"/>
      <c r="V10635" s="776"/>
      <c r="W10635" s="776"/>
      <c r="X10635" s="76"/>
    </row>
    <row r="10636" spans="1:24">
      <c r="A10636" s="54"/>
      <c r="B10636" s="54"/>
      <c r="C10636" s="779"/>
      <c r="D10636" s="780"/>
      <c r="E10636" s="779"/>
      <c r="F10636" s="779"/>
      <c r="G10636" s="780"/>
      <c r="H10636" s="780"/>
      <c r="I10636" s="83"/>
      <c r="J10636" s="80"/>
      <c r="K10636" s="84" t="s">
        <v>1502</v>
      </c>
      <c r="L10636" s="76">
        <f t="shared" si="568"/>
        <v>3</v>
      </c>
      <c r="M10636" s="776"/>
      <c r="N10636" s="776"/>
      <c r="O10636" s="776">
        <v>1</v>
      </c>
      <c r="P10636" s="776"/>
      <c r="Q10636" s="776"/>
      <c r="R10636" s="776"/>
      <c r="S10636" s="776"/>
      <c r="T10636" s="776">
        <v>2</v>
      </c>
      <c r="U10636" s="776"/>
      <c r="V10636" s="776"/>
      <c r="W10636" s="776"/>
      <c r="X10636" s="76"/>
    </row>
    <row r="10637" spans="1:24">
      <c r="A10637" s="54"/>
      <c r="B10637" s="54"/>
      <c r="C10637" s="774" t="s">
        <v>1633</v>
      </c>
      <c r="D10637" s="775" t="s">
        <v>16053</v>
      </c>
      <c r="E10637" s="775" t="s">
        <v>16054</v>
      </c>
      <c r="F10637" s="774" t="s">
        <v>16055</v>
      </c>
      <c r="G10637" s="775" t="s">
        <v>16056</v>
      </c>
      <c r="H10637" s="775" t="s">
        <v>16057</v>
      </c>
      <c r="I10637" s="74">
        <v>854</v>
      </c>
      <c r="J10637" s="46" t="s">
        <v>1508</v>
      </c>
      <c r="K10637" s="75" t="s">
        <v>1509</v>
      </c>
      <c r="L10637" s="76">
        <f t="shared" si="568"/>
        <v>0</v>
      </c>
      <c r="M10637" s="776"/>
      <c r="N10637" s="776"/>
      <c r="O10637" s="776"/>
      <c r="P10637" s="776"/>
      <c r="Q10637" s="776"/>
      <c r="R10637" s="776"/>
      <c r="S10637" s="776"/>
      <c r="T10637" s="776"/>
      <c r="U10637" s="776"/>
      <c r="V10637" s="776"/>
      <c r="W10637" s="776"/>
      <c r="X10637" s="76"/>
    </row>
    <row r="10638" spans="1:24">
      <c r="A10638" s="54"/>
      <c r="B10638" s="54"/>
      <c r="C10638" s="777"/>
      <c r="D10638" s="778"/>
      <c r="E10638" s="777"/>
      <c r="F10638" s="777"/>
      <c r="G10638" s="778"/>
      <c r="H10638" s="778"/>
      <c r="I10638" s="79"/>
      <c r="J10638" s="54"/>
      <c r="K10638" s="75" t="s">
        <v>1501</v>
      </c>
      <c r="L10638" s="76">
        <f t="shared" si="568"/>
        <v>0</v>
      </c>
      <c r="M10638" s="776"/>
      <c r="N10638" s="776"/>
      <c r="O10638" s="776"/>
      <c r="P10638" s="776"/>
      <c r="Q10638" s="776"/>
      <c r="R10638" s="776"/>
      <c r="S10638" s="776"/>
      <c r="T10638" s="776"/>
      <c r="U10638" s="776"/>
      <c r="V10638" s="776"/>
      <c r="W10638" s="776"/>
      <c r="X10638" s="76"/>
    </row>
    <row r="10639" spans="1:24">
      <c r="A10639" s="54"/>
      <c r="B10639" s="54"/>
      <c r="C10639" s="779"/>
      <c r="D10639" s="780"/>
      <c r="E10639" s="779"/>
      <c r="F10639" s="779"/>
      <c r="G10639" s="780"/>
      <c r="H10639" s="780"/>
      <c r="I10639" s="83"/>
      <c r="J10639" s="80"/>
      <c r="K10639" s="84" t="s">
        <v>1502</v>
      </c>
      <c r="L10639" s="76">
        <f t="shared" si="568"/>
        <v>3</v>
      </c>
      <c r="M10639" s="776">
        <v>1</v>
      </c>
      <c r="N10639" s="776"/>
      <c r="O10639" s="776"/>
      <c r="P10639" s="776"/>
      <c r="Q10639" s="776"/>
      <c r="R10639" s="776"/>
      <c r="S10639" s="776"/>
      <c r="T10639" s="776">
        <v>2</v>
      </c>
      <c r="U10639" s="776"/>
      <c r="V10639" s="776"/>
      <c r="W10639" s="776"/>
      <c r="X10639" s="76"/>
    </row>
    <row r="10640" spans="1:24">
      <c r="A10640" s="54"/>
      <c r="B10640" s="54"/>
      <c r="C10640" s="774" t="s">
        <v>1633</v>
      </c>
      <c r="D10640" s="775" t="s">
        <v>16058</v>
      </c>
      <c r="E10640" s="775" t="s">
        <v>16059</v>
      </c>
      <c r="F10640" s="774" t="s">
        <v>16060</v>
      </c>
      <c r="G10640" s="775" t="s">
        <v>16061</v>
      </c>
      <c r="H10640" s="775" t="s">
        <v>16062</v>
      </c>
      <c r="I10640" s="74">
        <v>572</v>
      </c>
      <c r="J10640" s="46" t="s">
        <v>1508</v>
      </c>
      <c r="K10640" s="75" t="s">
        <v>1509</v>
      </c>
      <c r="L10640" s="76">
        <f t="shared" si="568"/>
        <v>2</v>
      </c>
      <c r="M10640" s="76"/>
      <c r="N10640" s="76"/>
      <c r="O10640" s="76">
        <v>1</v>
      </c>
      <c r="P10640" s="76"/>
      <c r="Q10640" s="76"/>
      <c r="R10640" s="76"/>
      <c r="S10640" s="76"/>
      <c r="T10640" s="76">
        <v>1</v>
      </c>
      <c r="U10640" s="76"/>
      <c r="V10640" s="76"/>
      <c r="W10640" s="76"/>
      <c r="X10640" s="76"/>
    </row>
    <row r="10641" spans="1:24">
      <c r="A10641" s="54"/>
      <c r="B10641" s="54"/>
      <c r="C10641" s="777"/>
      <c r="D10641" s="778"/>
      <c r="E10641" s="777"/>
      <c r="F10641" s="777"/>
      <c r="G10641" s="778"/>
      <c r="H10641" s="778"/>
      <c r="I10641" s="79"/>
      <c r="J10641" s="54"/>
      <c r="K10641" s="75" t="s">
        <v>1501</v>
      </c>
      <c r="L10641" s="76">
        <f t="shared" si="568"/>
        <v>0</v>
      </c>
      <c r="M10641" s="76"/>
      <c r="N10641" s="76"/>
      <c r="O10641" s="76"/>
      <c r="P10641" s="76"/>
      <c r="Q10641" s="76"/>
      <c r="R10641" s="76"/>
      <c r="S10641" s="76"/>
      <c r="T10641" s="76"/>
      <c r="U10641" s="76"/>
      <c r="V10641" s="76"/>
      <c r="W10641" s="76"/>
      <c r="X10641" s="76"/>
    </row>
    <row r="10642" spans="1:24">
      <c r="A10642" s="54"/>
      <c r="B10642" s="54"/>
      <c r="C10642" s="779"/>
      <c r="D10642" s="780"/>
      <c r="E10642" s="779"/>
      <c r="F10642" s="779"/>
      <c r="G10642" s="780"/>
      <c r="H10642" s="780"/>
      <c r="I10642" s="83"/>
      <c r="J10642" s="80"/>
      <c r="K10642" s="84" t="s">
        <v>1502</v>
      </c>
      <c r="L10642" s="76">
        <f t="shared" si="568"/>
        <v>2</v>
      </c>
      <c r="M10642" s="76"/>
      <c r="N10642" s="76"/>
      <c r="O10642" s="76">
        <v>2</v>
      </c>
      <c r="P10642" s="76"/>
      <c r="Q10642" s="76"/>
      <c r="R10642" s="76"/>
      <c r="S10642" s="76"/>
      <c r="T10642" s="76"/>
      <c r="U10642" s="76"/>
      <c r="V10642" s="76"/>
      <c r="W10642" s="76"/>
      <c r="X10642" s="76"/>
    </row>
    <row r="10643" spans="1:24">
      <c r="A10643" s="54"/>
      <c r="B10643" s="54"/>
      <c r="C10643" s="774" t="s">
        <v>1633</v>
      </c>
      <c r="D10643" s="775" t="s">
        <v>16063</v>
      </c>
      <c r="E10643" s="775" t="s">
        <v>16064</v>
      </c>
      <c r="F10643" s="774" t="s">
        <v>16065</v>
      </c>
      <c r="G10643" s="775" t="s">
        <v>16066</v>
      </c>
      <c r="H10643" s="774"/>
      <c r="I10643" s="74">
        <v>2068</v>
      </c>
      <c r="J10643" s="46" t="s">
        <v>1508</v>
      </c>
      <c r="K10643" s="75" t="s">
        <v>1509</v>
      </c>
      <c r="L10643" s="76">
        <f t="shared" si="568"/>
        <v>0</v>
      </c>
      <c r="M10643" s="76"/>
      <c r="N10643" s="76"/>
      <c r="O10643" s="76"/>
      <c r="P10643" s="76"/>
      <c r="Q10643" s="76"/>
      <c r="R10643" s="76"/>
      <c r="S10643" s="76"/>
      <c r="T10643" s="76"/>
      <c r="U10643" s="76"/>
      <c r="V10643" s="76"/>
      <c r="W10643" s="76"/>
      <c r="X10643" s="76"/>
    </row>
    <row r="10644" spans="1:24">
      <c r="A10644" s="54"/>
      <c r="B10644" s="54"/>
      <c r="C10644" s="777"/>
      <c r="D10644" s="778"/>
      <c r="E10644" s="777"/>
      <c r="F10644" s="777"/>
      <c r="G10644" s="778"/>
      <c r="H10644" s="777"/>
      <c r="I10644" s="79"/>
      <c r="J10644" s="54"/>
      <c r="K10644" s="75" t="s">
        <v>1501</v>
      </c>
      <c r="L10644" s="76">
        <f t="shared" si="568"/>
        <v>0</v>
      </c>
      <c r="M10644" s="76"/>
      <c r="N10644" s="76"/>
      <c r="O10644" s="76"/>
      <c r="P10644" s="76"/>
      <c r="Q10644" s="76"/>
      <c r="R10644" s="76"/>
      <c r="S10644" s="76"/>
      <c r="T10644" s="76"/>
      <c r="U10644" s="76"/>
      <c r="V10644" s="76"/>
      <c r="W10644" s="76"/>
      <c r="X10644" s="76"/>
    </row>
    <row r="10645" spans="1:24">
      <c r="A10645" s="54"/>
      <c r="B10645" s="80"/>
      <c r="C10645" s="779"/>
      <c r="D10645" s="780"/>
      <c r="E10645" s="779"/>
      <c r="F10645" s="779"/>
      <c r="G10645" s="780"/>
      <c r="H10645" s="779"/>
      <c r="I10645" s="83"/>
      <c r="J10645" s="80"/>
      <c r="K10645" s="84" t="s">
        <v>1502</v>
      </c>
      <c r="L10645" s="76">
        <f t="shared" si="568"/>
        <v>5</v>
      </c>
      <c r="M10645" s="76"/>
      <c r="N10645" s="76"/>
      <c r="O10645" s="76"/>
      <c r="P10645" s="76"/>
      <c r="Q10645" s="76"/>
      <c r="R10645" s="76"/>
      <c r="S10645" s="76"/>
      <c r="T10645" s="76"/>
      <c r="U10645" s="76">
        <v>5</v>
      </c>
      <c r="V10645" s="76"/>
      <c r="W10645" s="76"/>
      <c r="X10645" s="76"/>
    </row>
    <row r="10646" spans="1:24">
      <c r="A10646" s="54"/>
      <c r="B10646" s="46" t="s">
        <v>16067</v>
      </c>
      <c r="C10646" s="706"/>
      <c r="D10646" s="720">
        <f>COUNTA(D10649:D10705)</f>
        <v>19</v>
      </c>
      <c r="E10646" s="706"/>
      <c r="F10646" s="721"/>
      <c r="G10646" s="721"/>
      <c r="H10646" s="721"/>
      <c r="I10646" s="722">
        <f>SUM(I10649:I10705)</f>
        <v>26289.21</v>
      </c>
      <c r="J10646" s="46" t="s">
        <v>1508</v>
      </c>
      <c r="K10646" s="75" t="s">
        <v>1509</v>
      </c>
      <c r="L10646" s="725">
        <f t="shared" si="568"/>
        <v>28</v>
      </c>
      <c r="M10646" s="76">
        <f>M10649+M10652+M10655+M10658+M10661+M10664+M10667+M10670+M10673+M10676+M10679+M10682+M10685+M10688+M10691+M10694+M10697+M10700+M10703</f>
        <v>7</v>
      </c>
      <c r="N10646" s="76">
        <f t="shared" ref="N10646:X10646" si="569">N10649+N10652+N10655+N10658+N10661+N10664+N10667+N10670+N10673+N10676+N10679+N10682+N10685+N10688+N10691+N10694+N10697+N10700+N10703</f>
        <v>7</v>
      </c>
      <c r="O10646" s="76">
        <f t="shared" si="569"/>
        <v>5</v>
      </c>
      <c r="P10646" s="76">
        <f t="shared" si="569"/>
        <v>0</v>
      </c>
      <c r="Q10646" s="76">
        <f t="shared" si="569"/>
        <v>0</v>
      </c>
      <c r="R10646" s="76">
        <f t="shared" si="569"/>
        <v>0</v>
      </c>
      <c r="S10646" s="76">
        <f t="shared" si="569"/>
        <v>3</v>
      </c>
      <c r="T10646" s="76">
        <f t="shared" si="569"/>
        <v>5</v>
      </c>
      <c r="U10646" s="76">
        <f t="shared" si="569"/>
        <v>0</v>
      </c>
      <c r="V10646" s="76">
        <f t="shared" si="569"/>
        <v>0</v>
      </c>
      <c r="W10646" s="76">
        <f t="shared" si="569"/>
        <v>1</v>
      </c>
      <c r="X10646" s="76">
        <f t="shared" si="569"/>
        <v>0</v>
      </c>
    </row>
    <row r="10647" spans="1:24">
      <c r="A10647" s="54"/>
      <c r="B10647" s="54"/>
      <c r="C10647" s="711"/>
      <c r="D10647" s="727"/>
      <c r="E10647" s="711"/>
      <c r="F10647" s="721"/>
      <c r="G10647" s="721"/>
      <c r="H10647" s="721"/>
      <c r="I10647" s="728"/>
      <c r="J10647" s="54"/>
      <c r="K10647" s="75" t="s">
        <v>1501</v>
      </c>
      <c r="L10647" s="725">
        <f t="shared" si="568"/>
        <v>3</v>
      </c>
      <c r="M10647" s="76">
        <f t="shared" ref="M10647:X10648" si="570">M10650+M10653+M10656+M10659+M10662+M10665+M10668+M10671+M10674+M10677+M10680+M10683+M10686+M10689+M10692+M10695+M10698+M10701+M10704</f>
        <v>0</v>
      </c>
      <c r="N10647" s="76">
        <f t="shared" si="570"/>
        <v>3</v>
      </c>
      <c r="O10647" s="76">
        <f t="shared" si="570"/>
        <v>0</v>
      </c>
      <c r="P10647" s="76">
        <f t="shared" si="570"/>
        <v>0</v>
      </c>
      <c r="Q10647" s="76">
        <f t="shared" si="570"/>
        <v>0</v>
      </c>
      <c r="R10647" s="76">
        <f t="shared" si="570"/>
        <v>0</v>
      </c>
      <c r="S10647" s="76">
        <f t="shared" si="570"/>
        <v>0</v>
      </c>
      <c r="T10647" s="76">
        <f t="shared" si="570"/>
        <v>0</v>
      </c>
      <c r="U10647" s="76">
        <f t="shared" si="570"/>
        <v>0</v>
      </c>
      <c r="V10647" s="76">
        <f t="shared" si="570"/>
        <v>0</v>
      </c>
      <c r="W10647" s="76">
        <f t="shared" si="570"/>
        <v>0</v>
      </c>
      <c r="X10647" s="76">
        <f t="shared" si="570"/>
        <v>0</v>
      </c>
    </row>
    <row r="10648" spans="1:24">
      <c r="A10648" s="54"/>
      <c r="B10648" s="80"/>
      <c r="C10648" s="715"/>
      <c r="D10648" s="729"/>
      <c r="E10648" s="715"/>
      <c r="F10648" s="721"/>
      <c r="G10648" s="721"/>
      <c r="H10648" s="721"/>
      <c r="I10648" s="730"/>
      <c r="J10648" s="80"/>
      <c r="K10648" s="84" t="s">
        <v>1502</v>
      </c>
      <c r="L10648" s="725">
        <f t="shared" si="568"/>
        <v>28</v>
      </c>
      <c r="M10648" s="76">
        <f t="shared" si="570"/>
        <v>2</v>
      </c>
      <c r="N10648" s="76">
        <f t="shared" si="570"/>
        <v>0</v>
      </c>
      <c r="O10648" s="76">
        <f t="shared" si="570"/>
        <v>9</v>
      </c>
      <c r="P10648" s="76">
        <f t="shared" si="570"/>
        <v>0</v>
      </c>
      <c r="Q10648" s="76">
        <f t="shared" si="570"/>
        <v>0</v>
      </c>
      <c r="R10648" s="76">
        <f t="shared" si="570"/>
        <v>2</v>
      </c>
      <c r="S10648" s="76">
        <f t="shared" si="570"/>
        <v>3</v>
      </c>
      <c r="T10648" s="76">
        <f t="shared" si="570"/>
        <v>4</v>
      </c>
      <c r="U10648" s="76">
        <f t="shared" si="570"/>
        <v>0</v>
      </c>
      <c r="V10648" s="76">
        <f t="shared" si="570"/>
        <v>0</v>
      </c>
      <c r="W10648" s="76">
        <f t="shared" si="570"/>
        <v>2</v>
      </c>
      <c r="X10648" s="76">
        <f t="shared" si="570"/>
        <v>6</v>
      </c>
    </row>
    <row r="10649" spans="1:24">
      <c r="A10649" s="54"/>
      <c r="B10649" s="46" t="s">
        <v>16068</v>
      </c>
      <c r="C10649" s="749" t="s">
        <v>31</v>
      </c>
      <c r="D10649" s="753" t="s">
        <v>16069</v>
      </c>
      <c r="E10649" s="763" t="s">
        <v>16070</v>
      </c>
      <c r="F10649" s="772" t="s">
        <v>16071</v>
      </c>
      <c r="G10649" s="753" t="s">
        <v>16072</v>
      </c>
      <c r="H10649" s="753" t="s">
        <v>16073</v>
      </c>
      <c r="I10649" s="74">
        <v>0</v>
      </c>
      <c r="J10649" s="46" t="s">
        <v>1508</v>
      </c>
      <c r="K10649" s="75" t="s">
        <v>1509</v>
      </c>
      <c r="L10649" s="76">
        <f t="shared" si="568"/>
        <v>0</v>
      </c>
      <c r="M10649" s="208"/>
      <c r="N10649" s="208"/>
      <c r="O10649" s="208"/>
      <c r="P10649" s="208"/>
      <c r="Q10649" s="208"/>
      <c r="R10649" s="208"/>
      <c r="S10649" s="208"/>
      <c r="T10649" s="208"/>
      <c r="U10649" s="208"/>
      <c r="V10649" s="208"/>
      <c r="W10649" s="208"/>
      <c r="X10649" s="208"/>
    </row>
    <row r="10650" spans="1:24">
      <c r="A10650" s="54"/>
      <c r="B10650" s="54"/>
      <c r="C10650" s="723"/>
      <c r="D10650" s="763"/>
      <c r="E10650" s="763"/>
      <c r="F10650" s="754"/>
      <c r="G10650" s="763"/>
      <c r="H10650" s="763"/>
      <c r="I10650" s="79">
        <v>0</v>
      </c>
      <c r="J10650" s="54"/>
      <c r="K10650" s="75" t="s">
        <v>1501</v>
      </c>
      <c r="L10650" s="76">
        <f t="shared" si="568"/>
        <v>0</v>
      </c>
      <c r="M10650" s="208"/>
      <c r="N10650" s="208"/>
      <c r="O10650" s="208"/>
      <c r="P10650" s="208"/>
      <c r="Q10650" s="208"/>
      <c r="R10650" s="208"/>
      <c r="S10650" s="208"/>
      <c r="T10650" s="208"/>
      <c r="U10650" s="208"/>
      <c r="V10650" s="208"/>
      <c r="W10650" s="208"/>
      <c r="X10650" s="208"/>
    </row>
    <row r="10651" spans="1:24">
      <c r="A10651" s="54"/>
      <c r="B10651" s="54"/>
      <c r="C10651" s="731"/>
      <c r="D10651" s="766"/>
      <c r="E10651" s="766"/>
      <c r="F10651" s="755"/>
      <c r="G10651" s="766"/>
      <c r="H10651" s="766"/>
      <c r="I10651" s="83"/>
      <c r="J10651" s="80"/>
      <c r="K10651" s="84" t="s">
        <v>1502</v>
      </c>
      <c r="L10651" s="76">
        <f t="shared" si="568"/>
        <v>2</v>
      </c>
      <c r="M10651" s="208"/>
      <c r="N10651" s="208"/>
      <c r="O10651" s="208"/>
      <c r="P10651" s="208"/>
      <c r="Q10651" s="208"/>
      <c r="R10651" s="208"/>
      <c r="S10651" s="208">
        <v>2</v>
      </c>
      <c r="T10651" s="208"/>
      <c r="U10651" s="208"/>
      <c r="V10651" s="208"/>
      <c r="W10651" s="208"/>
      <c r="X10651" s="208"/>
    </row>
    <row r="10652" spans="1:24">
      <c r="A10652" s="54"/>
      <c r="B10652" s="54"/>
      <c r="C10652" s="749" t="s">
        <v>33</v>
      </c>
      <c r="D10652" s="753" t="s">
        <v>16074</v>
      </c>
      <c r="E10652" s="753" t="s">
        <v>16075</v>
      </c>
      <c r="F10652" s="772" t="s">
        <v>16076</v>
      </c>
      <c r="G10652" s="753" t="s">
        <v>16077</v>
      </c>
      <c r="H10652" s="753" t="s">
        <v>16078</v>
      </c>
      <c r="I10652" s="74">
        <v>0</v>
      </c>
      <c r="J10652" s="46" t="s">
        <v>1508</v>
      </c>
      <c r="K10652" s="75" t="s">
        <v>1509</v>
      </c>
      <c r="L10652" s="76">
        <f t="shared" si="568"/>
        <v>0</v>
      </c>
      <c r="M10652" s="208"/>
      <c r="N10652" s="208"/>
      <c r="O10652" s="208"/>
      <c r="P10652" s="208"/>
      <c r="Q10652" s="208"/>
      <c r="R10652" s="208"/>
      <c r="S10652" s="208"/>
      <c r="T10652" s="208"/>
      <c r="U10652" s="208"/>
      <c r="V10652" s="208"/>
      <c r="W10652" s="208"/>
      <c r="X10652" s="208"/>
    </row>
    <row r="10653" spans="1:24">
      <c r="A10653" s="54"/>
      <c r="B10653" s="54"/>
      <c r="C10653" s="723"/>
      <c r="D10653" s="763"/>
      <c r="E10653" s="763"/>
      <c r="F10653" s="754"/>
      <c r="G10653" s="763"/>
      <c r="H10653" s="763"/>
      <c r="I10653" s="79">
        <v>861.5</v>
      </c>
      <c r="J10653" s="54"/>
      <c r="K10653" s="75" t="s">
        <v>1501</v>
      </c>
      <c r="L10653" s="76">
        <f t="shared" si="568"/>
        <v>0</v>
      </c>
      <c r="M10653" s="208"/>
      <c r="N10653" s="208"/>
      <c r="O10653" s="208"/>
      <c r="P10653" s="208"/>
      <c r="Q10653" s="208"/>
      <c r="R10653" s="208"/>
      <c r="S10653" s="208"/>
      <c r="T10653" s="208"/>
      <c r="U10653" s="208"/>
      <c r="V10653" s="208"/>
      <c r="W10653" s="208"/>
      <c r="X10653" s="208"/>
    </row>
    <row r="10654" spans="1:24">
      <c r="A10654" s="54"/>
      <c r="B10654" s="54"/>
      <c r="C10654" s="731"/>
      <c r="D10654" s="766"/>
      <c r="E10654" s="766"/>
      <c r="F10654" s="755"/>
      <c r="G10654" s="766"/>
      <c r="H10654" s="766"/>
      <c r="I10654" s="83"/>
      <c r="J10654" s="80"/>
      <c r="K10654" s="84" t="s">
        <v>1502</v>
      </c>
      <c r="L10654" s="76">
        <f t="shared" si="568"/>
        <v>2</v>
      </c>
      <c r="M10654" s="208"/>
      <c r="N10654" s="208"/>
      <c r="O10654" s="208"/>
      <c r="P10654" s="208"/>
      <c r="Q10654" s="208"/>
      <c r="R10654" s="208"/>
      <c r="S10654" s="208"/>
      <c r="T10654" s="208"/>
      <c r="U10654" s="208"/>
      <c r="V10654" s="208"/>
      <c r="W10654" s="208">
        <v>2</v>
      </c>
      <c r="X10654" s="208"/>
    </row>
    <row r="10655" spans="1:24">
      <c r="A10655" s="54"/>
      <c r="B10655" s="54"/>
      <c r="C10655" s="749" t="s">
        <v>33</v>
      </c>
      <c r="D10655" s="753" t="s">
        <v>16079</v>
      </c>
      <c r="E10655" s="753" t="s">
        <v>16080</v>
      </c>
      <c r="F10655" s="772" t="s">
        <v>16081</v>
      </c>
      <c r="G10655" s="753" t="s">
        <v>16082</v>
      </c>
      <c r="H10655" s="554"/>
      <c r="I10655" s="74">
        <v>0</v>
      </c>
      <c r="J10655" s="46" t="s">
        <v>1508</v>
      </c>
      <c r="K10655" s="75" t="s">
        <v>1509</v>
      </c>
      <c r="L10655" s="76">
        <f t="shared" si="568"/>
        <v>0</v>
      </c>
      <c r="M10655" s="773"/>
      <c r="N10655" s="773"/>
      <c r="O10655" s="773"/>
      <c r="P10655" s="773"/>
      <c r="Q10655" s="773"/>
      <c r="R10655" s="773"/>
      <c r="S10655" s="773"/>
      <c r="T10655" s="773"/>
      <c r="U10655" s="773"/>
      <c r="V10655" s="773"/>
      <c r="W10655" s="773"/>
      <c r="X10655" s="773"/>
    </row>
    <row r="10656" spans="1:24">
      <c r="A10656" s="54"/>
      <c r="B10656" s="54"/>
      <c r="C10656" s="723"/>
      <c r="D10656" s="763"/>
      <c r="E10656" s="763"/>
      <c r="F10656" s="754"/>
      <c r="G10656" s="763"/>
      <c r="H10656" s="556"/>
      <c r="I10656" s="79">
        <v>0</v>
      </c>
      <c r="J10656" s="54"/>
      <c r="K10656" s="75" t="s">
        <v>1501</v>
      </c>
      <c r="L10656" s="76">
        <f t="shared" si="568"/>
        <v>0</v>
      </c>
      <c r="M10656" s="773"/>
      <c r="N10656" s="773"/>
      <c r="O10656" s="773"/>
      <c r="P10656" s="773"/>
      <c r="Q10656" s="773"/>
      <c r="R10656" s="773"/>
      <c r="S10656" s="773"/>
      <c r="T10656" s="773"/>
      <c r="U10656" s="773"/>
      <c r="V10656" s="773"/>
      <c r="W10656" s="773"/>
      <c r="X10656" s="773"/>
    </row>
    <row r="10657" spans="1:24">
      <c r="A10657" s="54"/>
      <c r="B10657" s="54"/>
      <c r="C10657" s="731"/>
      <c r="D10657" s="766"/>
      <c r="E10657" s="766"/>
      <c r="F10657" s="755"/>
      <c r="G10657" s="766"/>
      <c r="H10657" s="558"/>
      <c r="I10657" s="83"/>
      <c r="J10657" s="80"/>
      <c r="K10657" s="84" t="s">
        <v>1502</v>
      </c>
      <c r="L10657" s="76">
        <f t="shared" si="568"/>
        <v>2</v>
      </c>
      <c r="M10657" s="773"/>
      <c r="N10657" s="773"/>
      <c r="O10657" s="773">
        <v>2</v>
      </c>
      <c r="P10657" s="773"/>
      <c r="Q10657" s="773"/>
      <c r="R10657" s="773"/>
      <c r="S10657" s="773"/>
      <c r="T10657" s="773"/>
      <c r="U10657" s="773"/>
      <c r="V10657" s="773"/>
      <c r="W10657" s="773"/>
      <c r="X10657" s="773"/>
    </row>
    <row r="10658" spans="1:24">
      <c r="A10658" s="54"/>
      <c r="B10658" s="54"/>
      <c r="C10658" s="749" t="s">
        <v>35</v>
      </c>
      <c r="D10658" s="753" t="s">
        <v>16083</v>
      </c>
      <c r="E10658" s="753" t="s">
        <v>16084</v>
      </c>
      <c r="F10658" s="772" t="s">
        <v>16085</v>
      </c>
      <c r="G10658" s="753" t="s">
        <v>16086</v>
      </c>
      <c r="H10658" s="753" t="s">
        <v>16087</v>
      </c>
      <c r="I10658" s="74">
        <v>13636</v>
      </c>
      <c r="J10658" s="46" t="s">
        <v>1508</v>
      </c>
      <c r="K10658" s="75" t="s">
        <v>1509</v>
      </c>
      <c r="L10658" s="76">
        <f t="shared" si="568"/>
        <v>2</v>
      </c>
      <c r="M10658" s="773"/>
      <c r="N10658" s="773"/>
      <c r="O10658" s="773">
        <v>1</v>
      </c>
      <c r="P10658" s="773"/>
      <c r="Q10658" s="773"/>
      <c r="R10658" s="773"/>
      <c r="S10658" s="773"/>
      <c r="T10658" s="773">
        <v>1</v>
      </c>
      <c r="U10658" s="773"/>
      <c r="V10658" s="773"/>
      <c r="W10658" s="773"/>
      <c r="X10658" s="773"/>
    </row>
    <row r="10659" spans="1:24">
      <c r="A10659" s="54"/>
      <c r="B10659" s="54"/>
      <c r="C10659" s="723"/>
      <c r="D10659" s="763"/>
      <c r="E10659" s="763"/>
      <c r="F10659" s="754"/>
      <c r="G10659" s="763"/>
      <c r="H10659" s="763"/>
      <c r="I10659" s="79"/>
      <c r="J10659" s="54"/>
      <c r="K10659" s="75" t="s">
        <v>1501</v>
      </c>
      <c r="L10659" s="76">
        <f t="shared" si="568"/>
        <v>0</v>
      </c>
      <c r="M10659" s="773"/>
      <c r="N10659" s="773"/>
      <c r="O10659" s="773"/>
      <c r="P10659" s="773"/>
      <c r="Q10659" s="773"/>
      <c r="R10659" s="773"/>
      <c r="S10659" s="773"/>
      <c r="T10659" s="773"/>
      <c r="U10659" s="773"/>
      <c r="V10659" s="773"/>
      <c r="W10659" s="773"/>
      <c r="X10659" s="773"/>
    </row>
    <row r="10660" spans="1:24">
      <c r="A10660" s="54"/>
      <c r="B10660" s="54"/>
      <c r="C10660" s="731"/>
      <c r="D10660" s="766"/>
      <c r="E10660" s="766"/>
      <c r="F10660" s="755"/>
      <c r="G10660" s="766"/>
      <c r="H10660" s="766"/>
      <c r="I10660" s="83"/>
      <c r="J10660" s="80"/>
      <c r="K10660" s="84" t="s">
        <v>1502</v>
      </c>
      <c r="L10660" s="76">
        <f t="shared" si="568"/>
        <v>5</v>
      </c>
      <c r="M10660" s="773"/>
      <c r="N10660" s="773"/>
      <c r="O10660" s="773"/>
      <c r="P10660" s="773"/>
      <c r="Q10660" s="773"/>
      <c r="R10660" s="773"/>
      <c r="S10660" s="773"/>
      <c r="T10660" s="773">
        <v>4</v>
      </c>
      <c r="U10660" s="773"/>
      <c r="V10660" s="773"/>
      <c r="W10660" s="773"/>
      <c r="X10660" s="773">
        <v>1</v>
      </c>
    </row>
    <row r="10661" spans="1:24">
      <c r="A10661" s="54"/>
      <c r="B10661" s="54"/>
      <c r="C10661" s="749" t="s">
        <v>33</v>
      </c>
      <c r="D10661" s="753" t="s">
        <v>16088</v>
      </c>
      <c r="E10661" s="753" t="s">
        <v>16089</v>
      </c>
      <c r="F10661" s="772" t="s">
        <v>16090</v>
      </c>
      <c r="G10661" s="753" t="s">
        <v>16091</v>
      </c>
      <c r="H10661" s="554"/>
      <c r="I10661" s="74">
        <v>0</v>
      </c>
      <c r="J10661" s="46" t="s">
        <v>1508</v>
      </c>
      <c r="K10661" s="75" t="s">
        <v>1509</v>
      </c>
      <c r="L10661" s="76">
        <f t="shared" si="568"/>
        <v>0</v>
      </c>
      <c r="M10661" s="773"/>
      <c r="N10661" s="773"/>
      <c r="O10661" s="773"/>
      <c r="P10661" s="773"/>
      <c r="Q10661" s="773"/>
      <c r="R10661" s="773"/>
      <c r="S10661" s="773"/>
      <c r="T10661" s="773"/>
      <c r="U10661" s="773"/>
      <c r="V10661" s="773"/>
      <c r="W10661" s="773"/>
      <c r="X10661" s="773"/>
    </row>
    <row r="10662" spans="1:24">
      <c r="A10662" s="54"/>
      <c r="B10662" s="54"/>
      <c r="C10662" s="723"/>
      <c r="D10662" s="763"/>
      <c r="E10662" s="763"/>
      <c r="F10662" s="754"/>
      <c r="G10662" s="763"/>
      <c r="H10662" s="556"/>
      <c r="I10662" s="79">
        <v>170</v>
      </c>
      <c r="J10662" s="54"/>
      <c r="K10662" s="75" t="s">
        <v>1501</v>
      </c>
      <c r="L10662" s="76">
        <f t="shared" si="568"/>
        <v>0</v>
      </c>
      <c r="M10662" s="773"/>
      <c r="N10662" s="773"/>
      <c r="O10662" s="773"/>
      <c r="P10662" s="773"/>
      <c r="Q10662" s="773"/>
      <c r="R10662" s="773"/>
      <c r="S10662" s="773"/>
      <c r="T10662" s="773"/>
      <c r="U10662" s="773"/>
      <c r="V10662" s="773"/>
      <c r="W10662" s="773"/>
      <c r="X10662" s="773"/>
    </row>
    <row r="10663" spans="1:24">
      <c r="A10663" s="54"/>
      <c r="B10663" s="54"/>
      <c r="C10663" s="731"/>
      <c r="D10663" s="766"/>
      <c r="E10663" s="766"/>
      <c r="F10663" s="755"/>
      <c r="G10663" s="766"/>
      <c r="H10663" s="558"/>
      <c r="I10663" s="83"/>
      <c r="J10663" s="80"/>
      <c r="K10663" s="84" t="s">
        <v>1502</v>
      </c>
      <c r="L10663" s="76">
        <f t="shared" si="568"/>
        <v>2</v>
      </c>
      <c r="M10663" s="773"/>
      <c r="N10663" s="773"/>
      <c r="O10663" s="773"/>
      <c r="P10663" s="773"/>
      <c r="Q10663" s="773"/>
      <c r="R10663" s="773"/>
      <c r="S10663" s="773">
        <v>1</v>
      </c>
      <c r="T10663" s="773"/>
      <c r="U10663" s="773"/>
      <c r="V10663" s="773"/>
      <c r="W10663" s="773"/>
      <c r="X10663" s="773">
        <v>1</v>
      </c>
    </row>
    <row r="10664" spans="1:24">
      <c r="A10664" s="54"/>
      <c r="B10664" s="54"/>
      <c r="C10664" s="749" t="s">
        <v>35</v>
      </c>
      <c r="D10664" s="753" t="s">
        <v>16092</v>
      </c>
      <c r="E10664" s="753" t="s">
        <v>16093</v>
      </c>
      <c r="F10664" s="772" t="s">
        <v>16094</v>
      </c>
      <c r="G10664" s="753" t="s">
        <v>16095</v>
      </c>
      <c r="H10664" s="753" t="s">
        <v>16096</v>
      </c>
      <c r="I10664" s="74">
        <v>474</v>
      </c>
      <c r="J10664" s="46" t="s">
        <v>1508</v>
      </c>
      <c r="K10664" s="75" t="s">
        <v>1509</v>
      </c>
      <c r="L10664" s="76">
        <f t="shared" si="568"/>
        <v>5</v>
      </c>
      <c r="M10664" s="773">
        <v>1</v>
      </c>
      <c r="N10664" s="773"/>
      <c r="O10664" s="773">
        <v>4</v>
      </c>
      <c r="P10664" s="773"/>
      <c r="Q10664" s="773"/>
      <c r="R10664" s="773"/>
      <c r="S10664" s="773"/>
      <c r="T10664" s="773"/>
      <c r="U10664" s="773"/>
      <c r="V10664" s="773"/>
      <c r="W10664" s="773"/>
      <c r="X10664" s="773"/>
    </row>
    <row r="10665" spans="1:24">
      <c r="A10665" s="54"/>
      <c r="B10665" s="54"/>
      <c r="C10665" s="723"/>
      <c r="D10665" s="763"/>
      <c r="E10665" s="763"/>
      <c r="F10665" s="754"/>
      <c r="G10665" s="763"/>
      <c r="H10665" s="763"/>
      <c r="I10665" s="79"/>
      <c r="J10665" s="54"/>
      <c r="K10665" s="75" t="s">
        <v>1501</v>
      </c>
      <c r="L10665" s="76">
        <f t="shared" si="568"/>
        <v>0</v>
      </c>
      <c r="M10665" s="773"/>
      <c r="N10665" s="773"/>
      <c r="O10665" s="773"/>
      <c r="P10665" s="773"/>
      <c r="Q10665" s="773"/>
      <c r="R10665" s="773"/>
      <c r="S10665" s="773"/>
      <c r="T10665" s="773"/>
      <c r="U10665" s="773"/>
      <c r="V10665" s="773"/>
      <c r="W10665" s="773"/>
      <c r="X10665" s="773"/>
    </row>
    <row r="10666" spans="1:24">
      <c r="A10666" s="54"/>
      <c r="B10666" s="54"/>
      <c r="C10666" s="731"/>
      <c r="D10666" s="766"/>
      <c r="E10666" s="766"/>
      <c r="F10666" s="755"/>
      <c r="G10666" s="766"/>
      <c r="H10666" s="766"/>
      <c r="I10666" s="83"/>
      <c r="J10666" s="80"/>
      <c r="K10666" s="84" t="s">
        <v>1502</v>
      </c>
      <c r="L10666" s="76">
        <f t="shared" si="568"/>
        <v>2</v>
      </c>
      <c r="M10666" s="773"/>
      <c r="N10666" s="773"/>
      <c r="O10666" s="773">
        <v>2</v>
      </c>
      <c r="P10666" s="773"/>
      <c r="Q10666" s="773"/>
      <c r="R10666" s="773"/>
      <c r="S10666" s="773"/>
      <c r="T10666" s="773"/>
      <c r="U10666" s="773"/>
      <c r="V10666" s="773"/>
      <c r="W10666" s="773"/>
      <c r="X10666" s="773"/>
    </row>
    <row r="10667" spans="1:24">
      <c r="A10667" s="54"/>
      <c r="B10667" s="54"/>
      <c r="C10667" s="749" t="s">
        <v>31</v>
      </c>
      <c r="D10667" s="753" t="s">
        <v>16097</v>
      </c>
      <c r="E10667" s="753" t="s">
        <v>16098</v>
      </c>
      <c r="F10667" s="772" t="s">
        <v>16099</v>
      </c>
      <c r="G10667" s="753" t="s">
        <v>16100</v>
      </c>
      <c r="H10667" s="753" t="s">
        <v>16101</v>
      </c>
      <c r="I10667" s="74">
        <v>240</v>
      </c>
      <c r="J10667" s="46" t="s">
        <v>1508</v>
      </c>
      <c r="K10667" s="75" t="s">
        <v>1509</v>
      </c>
      <c r="L10667" s="76">
        <f t="shared" si="568"/>
        <v>0</v>
      </c>
      <c r="M10667" s="773"/>
      <c r="N10667" s="773"/>
      <c r="O10667" s="773"/>
      <c r="P10667" s="773"/>
      <c r="Q10667" s="773"/>
      <c r="R10667" s="773"/>
      <c r="S10667" s="773"/>
      <c r="T10667" s="773"/>
      <c r="U10667" s="773"/>
      <c r="V10667" s="773"/>
      <c r="W10667" s="773"/>
      <c r="X10667" s="773"/>
    </row>
    <row r="10668" spans="1:24">
      <c r="A10668" s="54"/>
      <c r="B10668" s="54"/>
      <c r="C10668" s="723"/>
      <c r="D10668" s="763"/>
      <c r="E10668" s="763"/>
      <c r="F10668" s="754"/>
      <c r="G10668" s="763"/>
      <c r="H10668" s="763"/>
      <c r="I10668" s="79"/>
      <c r="J10668" s="54"/>
      <c r="K10668" s="75" t="s">
        <v>1501</v>
      </c>
      <c r="L10668" s="76">
        <f t="shared" si="568"/>
        <v>3</v>
      </c>
      <c r="M10668" s="773"/>
      <c r="N10668" s="773">
        <v>3</v>
      </c>
      <c r="O10668" s="773"/>
      <c r="P10668" s="773"/>
      <c r="Q10668" s="773"/>
      <c r="R10668" s="773"/>
      <c r="S10668" s="773"/>
      <c r="T10668" s="773"/>
      <c r="U10668" s="773"/>
      <c r="V10668" s="773"/>
      <c r="W10668" s="773"/>
      <c r="X10668" s="773"/>
    </row>
    <row r="10669" spans="1:24">
      <c r="A10669" s="54"/>
      <c r="B10669" s="54"/>
      <c r="C10669" s="731"/>
      <c r="D10669" s="766"/>
      <c r="E10669" s="766"/>
      <c r="F10669" s="755"/>
      <c r="G10669" s="766"/>
      <c r="H10669" s="766"/>
      <c r="I10669" s="83"/>
      <c r="J10669" s="80"/>
      <c r="K10669" s="84" t="s">
        <v>1502</v>
      </c>
      <c r="L10669" s="76">
        <f t="shared" si="568"/>
        <v>0</v>
      </c>
      <c r="M10669" s="773"/>
      <c r="N10669" s="773"/>
      <c r="O10669" s="773"/>
      <c r="P10669" s="773"/>
      <c r="Q10669" s="773"/>
      <c r="R10669" s="773"/>
      <c r="S10669" s="773"/>
      <c r="T10669" s="773"/>
      <c r="U10669" s="773"/>
      <c r="V10669" s="773"/>
      <c r="W10669" s="773"/>
      <c r="X10669" s="773"/>
    </row>
    <row r="10670" spans="1:24">
      <c r="A10670" s="54"/>
      <c r="B10670" s="54"/>
      <c r="C10670" s="749" t="s">
        <v>33</v>
      </c>
      <c r="D10670" s="753" t="s">
        <v>16102</v>
      </c>
      <c r="E10670" s="753" t="s">
        <v>16103</v>
      </c>
      <c r="F10670" s="772" t="s">
        <v>16104</v>
      </c>
      <c r="G10670" s="753" t="s">
        <v>16105</v>
      </c>
      <c r="H10670" s="753" t="s">
        <v>16106</v>
      </c>
      <c r="I10670" s="74">
        <v>3205</v>
      </c>
      <c r="J10670" s="46" t="s">
        <v>1508</v>
      </c>
      <c r="K10670" s="75" t="s">
        <v>1509</v>
      </c>
      <c r="L10670" s="76">
        <f t="shared" si="568"/>
        <v>0</v>
      </c>
      <c r="M10670" s="773"/>
      <c r="N10670" s="773"/>
      <c r="O10670" s="773"/>
      <c r="P10670" s="773"/>
      <c r="Q10670" s="773"/>
      <c r="R10670" s="773"/>
      <c r="S10670" s="773"/>
      <c r="T10670" s="773"/>
      <c r="U10670" s="773"/>
      <c r="V10670" s="773"/>
      <c r="W10670" s="773"/>
      <c r="X10670" s="773"/>
    </row>
    <row r="10671" spans="1:24">
      <c r="A10671" s="54"/>
      <c r="B10671" s="54"/>
      <c r="C10671" s="723"/>
      <c r="D10671" s="763"/>
      <c r="E10671" s="763"/>
      <c r="F10671" s="754"/>
      <c r="G10671" s="763"/>
      <c r="H10671" s="763"/>
      <c r="I10671" s="79"/>
      <c r="J10671" s="54"/>
      <c r="K10671" s="75" t="s">
        <v>1501</v>
      </c>
      <c r="L10671" s="76">
        <f t="shared" si="568"/>
        <v>0</v>
      </c>
      <c r="M10671" s="773"/>
      <c r="N10671" s="773"/>
      <c r="O10671" s="773"/>
      <c r="P10671" s="773"/>
      <c r="Q10671" s="773"/>
      <c r="R10671" s="773"/>
      <c r="S10671" s="773"/>
      <c r="T10671" s="773"/>
      <c r="U10671" s="773"/>
      <c r="V10671" s="773"/>
      <c r="W10671" s="773"/>
      <c r="X10671" s="773"/>
    </row>
    <row r="10672" spans="1:24">
      <c r="A10672" s="54"/>
      <c r="B10672" s="54"/>
      <c r="C10672" s="731"/>
      <c r="D10672" s="766"/>
      <c r="E10672" s="766"/>
      <c r="F10672" s="755"/>
      <c r="G10672" s="766"/>
      <c r="H10672" s="766"/>
      <c r="I10672" s="83"/>
      <c r="J10672" s="80"/>
      <c r="K10672" s="84" t="s">
        <v>1502</v>
      </c>
      <c r="L10672" s="76">
        <f t="shared" si="568"/>
        <v>2</v>
      </c>
      <c r="M10672" s="773">
        <v>2</v>
      </c>
      <c r="N10672" s="773"/>
      <c r="O10672" s="773"/>
      <c r="P10672" s="773"/>
      <c r="Q10672" s="773"/>
      <c r="R10672" s="773"/>
      <c r="S10672" s="773"/>
      <c r="T10672" s="773"/>
      <c r="U10672" s="773"/>
      <c r="V10672" s="773"/>
      <c r="W10672" s="773"/>
      <c r="X10672" s="773"/>
    </row>
    <row r="10673" spans="1:24">
      <c r="A10673" s="54"/>
      <c r="B10673" s="54"/>
      <c r="C10673" s="749" t="s">
        <v>33</v>
      </c>
      <c r="D10673" s="753" t="s">
        <v>16107</v>
      </c>
      <c r="E10673" s="753" t="s">
        <v>16108</v>
      </c>
      <c r="F10673" s="772" t="s">
        <v>16109</v>
      </c>
      <c r="G10673" s="753" t="s">
        <v>16110</v>
      </c>
      <c r="H10673" s="753" t="s">
        <v>16111</v>
      </c>
      <c r="I10673" s="74">
        <v>1778</v>
      </c>
      <c r="J10673" s="46" t="s">
        <v>1508</v>
      </c>
      <c r="K10673" s="75" t="s">
        <v>1509</v>
      </c>
      <c r="L10673" s="76">
        <f t="shared" si="568"/>
        <v>0</v>
      </c>
      <c r="M10673" s="773"/>
      <c r="N10673" s="773"/>
      <c r="O10673" s="773"/>
      <c r="P10673" s="773"/>
      <c r="Q10673" s="773"/>
      <c r="R10673" s="773"/>
      <c r="S10673" s="773"/>
      <c r="T10673" s="773"/>
      <c r="U10673" s="773"/>
      <c r="V10673" s="773"/>
      <c r="W10673" s="773"/>
      <c r="X10673" s="773"/>
    </row>
    <row r="10674" spans="1:24">
      <c r="A10674" s="54"/>
      <c r="B10674" s="54"/>
      <c r="C10674" s="723"/>
      <c r="D10674" s="763"/>
      <c r="E10674" s="763"/>
      <c r="F10674" s="754"/>
      <c r="G10674" s="763"/>
      <c r="H10674" s="763"/>
      <c r="I10674" s="79"/>
      <c r="J10674" s="54"/>
      <c r="K10674" s="75" t="s">
        <v>1501</v>
      </c>
      <c r="L10674" s="76">
        <f t="shared" si="568"/>
        <v>0</v>
      </c>
      <c r="M10674" s="773"/>
      <c r="N10674" s="773"/>
      <c r="O10674" s="773"/>
      <c r="P10674" s="773"/>
      <c r="Q10674" s="773"/>
      <c r="R10674" s="773"/>
      <c r="S10674" s="773"/>
      <c r="T10674" s="773"/>
      <c r="U10674" s="773"/>
      <c r="V10674" s="773"/>
      <c r="W10674" s="773"/>
      <c r="X10674" s="773"/>
    </row>
    <row r="10675" spans="1:24">
      <c r="A10675" s="54"/>
      <c r="B10675" s="54"/>
      <c r="C10675" s="731"/>
      <c r="D10675" s="766"/>
      <c r="E10675" s="766"/>
      <c r="F10675" s="755"/>
      <c r="G10675" s="766"/>
      <c r="H10675" s="766"/>
      <c r="I10675" s="83"/>
      <c r="J10675" s="80"/>
      <c r="K10675" s="84" t="s">
        <v>1502</v>
      </c>
      <c r="L10675" s="76">
        <f t="shared" si="568"/>
        <v>2</v>
      </c>
      <c r="M10675" s="773"/>
      <c r="N10675" s="773"/>
      <c r="O10675" s="773"/>
      <c r="P10675" s="773"/>
      <c r="Q10675" s="773"/>
      <c r="R10675" s="773">
        <v>2</v>
      </c>
      <c r="S10675" s="773">
        <v>0</v>
      </c>
      <c r="T10675" s="773"/>
      <c r="U10675" s="773"/>
      <c r="V10675" s="773"/>
      <c r="W10675" s="773"/>
      <c r="X10675" s="773"/>
    </row>
    <row r="10676" spans="1:24">
      <c r="A10676" s="54"/>
      <c r="B10676" s="54"/>
      <c r="C10676" s="749" t="s">
        <v>33</v>
      </c>
      <c r="D10676" s="753" t="s">
        <v>16112</v>
      </c>
      <c r="E10676" s="753" t="s">
        <v>16113</v>
      </c>
      <c r="F10676" s="772" t="s">
        <v>16114</v>
      </c>
      <c r="G10676" s="753" t="s">
        <v>16115</v>
      </c>
      <c r="H10676" s="753" t="s">
        <v>16116</v>
      </c>
      <c r="I10676" s="74">
        <v>0</v>
      </c>
      <c r="J10676" s="46" t="s">
        <v>1508</v>
      </c>
      <c r="K10676" s="75" t="s">
        <v>1509</v>
      </c>
      <c r="L10676" s="76">
        <f t="shared" si="568"/>
        <v>0</v>
      </c>
      <c r="M10676" s="773"/>
      <c r="N10676" s="773"/>
      <c r="O10676" s="773"/>
      <c r="P10676" s="773"/>
      <c r="Q10676" s="773"/>
      <c r="R10676" s="773"/>
      <c r="S10676" s="773"/>
      <c r="T10676" s="773"/>
      <c r="U10676" s="773"/>
      <c r="V10676" s="773"/>
      <c r="W10676" s="773"/>
      <c r="X10676" s="773"/>
    </row>
    <row r="10677" spans="1:24">
      <c r="A10677" s="54"/>
      <c r="B10677" s="54"/>
      <c r="C10677" s="723"/>
      <c r="D10677" s="763"/>
      <c r="E10677" s="763"/>
      <c r="F10677" s="754"/>
      <c r="G10677" s="763"/>
      <c r="H10677" s="763"/>
      <c r="I10677" s="79"/>
      <c r="J10677" s="54"/>
      <c r="K10677" s="75" t="s">
        <v>1501</v>
      </c>
      <c r="L10677" s="76">
        <f t="shared" si="568"/>
        <v>0</v>
      </c>
      <c r="M10677" s="773"/>
      <c r="N10677" s="773"/>
      <c r="O10677" s="773"/>
      <c r="P10677" s="773"/>
      <c r="Q10677" s="773"/>
      <c r="R10677" s="773"/>
      <c r="S10677" s="773"/>
      <c r="T10677" s="773"/>
      <c r="U10677" s="773"/>
      <c r="V10677" s="773"/>
      <c r="W10677" s="773"/>
      <c r="X10677" s="773"/>
    </row>
    <row r="10678" spans="1:24">
      <c r="A10678" s="54"/>
      <c r="B10678" s="54"/>
      <c r="C10678" s="731"/>
      <c r="D10678" s="766"/>
      <c r="E10678" s="766"/>
      <c r="F10678" s="755"/>
      <c r="G10678" s="766"/>
      <c r="H10678" s="766"/>
      <c r="I10678" s="83"/>
      <c r="J10678" s="80"/>
      <c r="K10678" s="84" t="s">
        <v>1502</v>
      </c>
      <c r="L10678" s="76">
        <f t="shared" si="568"/>
        <v>2</v>
      </c>
      <c r="M10678" s="773"/>
      <c r="N10678" s="773"/>
      <c r="O10678" s="773">
        <v>1</v>
      </c>
      <c r="P10678" s="773"/>
      <c r="Q10678" s="773"/>
      <c r="R10678" s="773"/>
      <c r="S10678" s="773"/>
      <c r="T10678" s="773"/>
      <c r="U10678" s="773"/>
      <c r="V10678" s="773"/>
      <c r="W10678" s="773"/>
      <c r="X10678" s="773">
        <v>1</v>
      </c>
    </row>
    <row r="10679" spans="1:24">
      <c r="A10679" s="54"/>
      <c r="B10679" s="54"/>
      <c r="C10679" s="749" t="s">
        <v>33</v>
      </c>
      <c r="D10679" s="753" t="s">
        <v>16117</v>
      </c>
      <c r="E10679" s="753" t="s">
        <v>16118</v>
      </c>
      <c r="F10679" s="772" t="s">
        <v>16119</v>
      </c>
      <c r="G10679" s="753" t="s">
        <v>16120</v>
      </c>
      <c r="H10679" s="753" t="s">
        <v>16121</v>
      </c>
      <c r="I10679" s="74">
        <v>8</v>
      </c>
      <c r="J10679" s="46" t="s">
        <v>1508</v>
      </c>
      <c r="K10679" s="75" t="s">
        <v>1509</v>
      </c>
      <c r="L10679" s="76">
        <f t="shared" si="568"/>
        <v>0</v>
      </c>
      <c r="M10679" s="773"/>
      <c r="N10679" s="773"/>
      <c r="O10679" s="773"/>
      <c r="P10679" s="773"/>
      <c r="Q10679" s="773"/>
      <c r="R10679" s="773"/>
      <c r="S10679" s="773"/>
      <c r="T10679" s="773"/>
      <c r="U10679" s="773"/>
      <c r="V10679" s="773"/>
      <c r="W10679" s="773"/>
      <c r="X10679" s="773"/>
    </row>
    <row r="10680" spans="1:24">
      <c r="A10680" s="54"/>
      <c r="B10680" s="54"/>
      <c r="C10680" s="723"/>
      <c r="D10680" s="763"/>
      <c r="E10680" s="763"/>
      <c r="F10680" s="754"/>
      <c r="G10680" s="763"/>
      <c r="H10680" s="763"/>
      <c r="I10680" s="79">
        <v>230.71</v>
      </c>
      <c r="J10680" s="54"/>
      <c r="K10680" s="75" t="s">
        <v>1501</v>
      </c>
      <c r="L10680" s="76">
        <f t="shared" si="568"/>
        <v>0</v>
      </c>
      <c r="M10680" s="773"/>
      <c r="N10680" s="773"/>
      <c r="O10680" s="773"/>
      <c r="P10680" s="773"/>
      <c r="Q10680" s="773"/>
      <c r="R10680" s="773"/>
      <c r="S10680" s="773"/>
      <c r="T10680" s="773"/>
      <c r="U10680" s="773"/>
      <c r="V10680" s="773"/>
      <c r="W10680" s="773"/>
      <c r="X10680" s="773"/>
    </row>
    <row r="10681" spans="1:24">
      <c r="A10681" s="54"/>
      <c r="B10681" s="54"/>
      <c r="C10681" s="731"/>
      <c r="D10681" s="766"/>
      <c r="E10681" s="766"/>
      <c r="F10681" s="755"/>
      <c r="G10681" s="766"/>
      <c r="H10681" s="766"/>
      <c r="I10681" s="83"/>
      <c r="J10681" s="80"/>
      <c r="K10681" s="84" t="s">
        <v>1502</v>
      </c>
      <c r="L10681" s="76">
        <f t="shared" ref="L10681:L10717" si="571">SUM(M10681:X10681)</f>
        <v>3</v>
      </c>
      <c r="M10681" s="773"/>
      <c r="N10681" s="773"/>
      <c r="O10681" s="773">
        <v>1</v>
      </c>
      <c r="P10681" s="773"/>
      <c r="Q10681" s="773"/>
      <c r="R10681" s="773"/>
      <c r="S10681" s="773"/>
      <c r="T10681" s="773"/>
      <c r="U10681" s="773"/>
      <c r="V10681" s="773"/>
      <c r="W10681" s="773"/>
      <c r="X10681" s="773">
        <v>2</v>
      </c>
    </row>
    <row r="10682" spans="1:24">
      <c r="A10682" s="54"/>
      <c r="B10682" s="54"/>
      <c r="C10682" s="749" t="s">
        <v>31</v>
      </c>
      <c r="D10682" s="753" t="s">
        <v>16122</v>
      </c>
      <c r="E10682" s="753" t="s">
        <v>16123</v>
      </c>
      <c r="F10682" s="772" t="s">
        <v>16124</v>
      </c>
      <c r="G10682" s="753" t="s">
        <v>16125</v>
      </c>
      <c r="H10682" s="753" t="s">
        <v>16126</v>
      </c>
      <c r="I10682" s="74">
        <v>1886</v>
      </c>
      <c r="J10682" s="46" t="s">
        <v>1508</v>
      </c>
      <c r="K10682" s="75" t="s">
        <v>1509</v>
      </c>
      <c r="L10682" s="76">
        <f t="shared" si="571"/>
        <v>2</v>
      </c>
      <c r="M10682" s="773">
        <v>1</v>
      </c>
      <c r="N10682" s="773">
        <v>1</v>
      </c>
      <c r="O10682" s="773"/>
      <c r="P10682" s="773"/>
      <c r="Q10682" s="773"/>
      <c r="R10682" s="773"/>
      <c r="S10682" s="773"/>
      <c r="T10682" s="773"/>
      <c r="U10682" s="773"/>
      <c r="V10682" s="773"/>
      <c r="W10682" s="773"/>
      <c r="X10682" s="773"/>
    </row>
    <row r="10683" spans="1:24">
      <c r="A10683" s="54"/>
      <c r="B10683" s="54"/>
      <c r="C10683" s="723"/>
      <c r="D10683" s="763"/>
      <c r="E10683" s="763"/>
      <c r="F10683" s="754"/>
      <c r="G10683" s="763"/>
      <c r="H10683" s="763"/>
      <c r="I10683" s="79"/>
      <c r="J10683" s="54"/>
      <c r="K10683" s="75" t="s">
        <v>1501</v>
      </c>
      <c r="L10683" s="76">
        <f t="shared" si="571"/>
        <v>0</v>
      </c>
      <c r="M10683" s="208"/>
      <c r="N10683" s="208"/>
      <c r="O10683" s="208"/>
      <c r="P10683" s="208"/>
      <c r="Q10683" s="208"/>
      <c r="R10683" s="208"/>
      <c r="S10683" s="208"/>
      <c r="T10683" s="208"/>
      <c r="U10683" s="208"/>
      <c r="V10683" s="208"/>
      <c r="W10683" s="208"/>
      <c r="X10683" s="208"/>
    </row>
    <row r="10684" spans="1:24">
      <c r="A10684" s="54"/>
      <c r="B10684" s="54"/>
      <c r="C10684" s="731"/>
      <c r="D10684" s="766"/>
      <c r="E10684" s="766"/>
      <c r="F10684" s="755"/>
      <c r="G10684" s="766"/>
      <c r="H10684" s="766"/>
      <c r="I10684" s="83"/>
      <c r="J10684" s="80"/>
      <c r="K10684" s="84" t="s">
        <v>1502</v>
      </c>
      <c r="L10684" s="76">
        <f t="shared" si="571"/>
        <v>0</v>
      </c>
      <c r="M10684" s="208"/>
      <c r="N10684" s="208"/>
      <c r="O10684" s="208"/>
      <c r="P10684" s="208"/>
      <c r="Q10684" s="208"/>
      <c r="R10684" s="208"/>
      <c r="S10684" s="208"/>
      <c r="T10684" s="208"/>
      <c r="U10684" s="208"/>
      <c r="V10684" s="208"/>
      <c r="W10684" s="208"/>
      <c r="X10684" s="208"/>
    </row>
    <row r="10685" spans="1:24">
      <c r="A10685" s="54"/>
      <c r="B10685" s="54"/>
      <c r="C10685" s="749" t="s">
        <v>31</v>
      </c>
      <c r="D10685" s="753" t="s">
        <v>16127</v>
      </c>
      <c r="E10685" s="753" t="s">
        <v>16128</v>
      </c>
      <c r="F10685" s="772" t="s">
        <v>14609</v>
      </c>
      <c r="G10685" s="753" t="s">
        <v>16129</v>
      </c>
      <c r="H10685" s="554"/>
      <c r="I10685" s="74">
        <v>0</v>
      </c>
      <c r="J10685" s="46" t="s">
        <v>1508</v>
      </c>
      <c r="K10685" s="75" t="s">
        <v>1509</v>
      </c>
      <c r="L10685" s="76">
        <f t="shared" si="571"/>
        <v>3</v>
      </c>
      <c r="M10685" s="773">
        <v>1</v>
      </c>
      <c r="N10685" s="773">
        <v>1</v>
      </c>
      <c r="O10685" s="773"/>
      <c r="P10685" s="773"/>
      <c r="Q10685" s="773"/>
      <c r="R10685" s="773"/>
      <c r="S10685" s="773">
        <v>1</v>
      </c>
      <c r="T10685" s="773"/>
      <c r="U10685" s="773"/>
      <c r="V10685" s="773"/>
      <c r="W10685" s="773"/>
      <c r="X10685" s="773"/>
    </row>
    <row r="10686" spans="1:24">
      <c r="A10686" s="54"/>
      <c r="B10686" s="54"/>
      <c r="C10686" s="723"/>
      <c r="D10686" s="763"/>
      <c r="E10686" s="763"/>
      <c r="F10686" s="754"/>
      <c r="G10686" s="763"/>
      <c r="H10686" s="556"/>
      <c r="I10686" s="79"/>
      <c r="J10686" s="54"/>
      <c r="K10686" s="75" t="s">
        <v>1501</v>
      </c>
      <c r="L10686" s="76">
        <f t="shared" si="571"/>
        <v>0</v>
      </c>
      <c r="M10686" s="773"/>
      <c r="N10686" s="773"/>
      <c r="O10686" s="773"/>
      <c r="P10686" s="773"/>
      <c r="Q10686" s="773"/>
      <c r="R10686" s="773"/>
      <c r="S10686" s="773"/>
      <c r="T10686" s="773"/>
      <c r="U10686" s="773"/>
      <c r="V10686" s="773"/>
      <c r="W10686" s="773"/>
      <c r="X10686" s="773"/>
    </row>
    <row r="10687" spans="1:24">
      <c r="A10687" s="54"/>
      <c r="B10687" s="54"/>
      <c r="C10687" s="731"/>
      <c r="D10687" s="766"/>
      <c r="E10687" s="766"/>
      <c r="F10687" s="755"/>
      <c r="G10687" s="766"/>
      <c r="H10687" s="558"/>
      <c r="I10687" s="83"/>
      <c r="J10687" s="80"/>
      <c r="K10687" s="84" t="s">
        <v>1502</v>
      </c>
      <c r="L10687" s="76">
        <f t="shared" si="571"/>
        <v>0</v>
      </c>
      <c r="M10687" s="773"/>
      <c r="N10687" s="773"/>
      <c r="O10687" s="773"/>
      <c r="P10687" s="773"/>
      <c r="Q10687" s="773"/>
      <c r="R10687" s="773"/>
      <c r="S10687" s="773"/>
      <c r="T10687" s="773"/>
      <c r="U10687" s="773"/>
      <c r="V10687" s="773"/>
      <c r="W10687" s="773"/>
      <c r="X10687" s="773"/>
    </row>
    <row r="10688" spans="1:24">
      <c r="A10688" s="54"/>
      <c r="B10688" s="54"/>
      <c r="C10688" s="749" t="s">
        <v>31</v>
      </c>
      <c r="D10688" s="753" t="s">
        <v>16130</v>
      </c>
      <c r="E10688" s="753" t="s">
        <v>16131</v>
      </c>
      <c r="F10688" s="772" t="s">
        <v>16132</v>
      </c>
      <c r="G10688" s="753" t="s">
        <v>16133</v>
      </c>
      <c r="H10688" s="554"/>
      <c r="I10688" s="74">
        <v>0</v>
      </c>
      <c r="J10688" s="46" t="s">
        <v>1508</v>
      </c>
      <c r="K10688" s="75" t="s">
        <v>1509</v>
      </c>
      <c r="L10688" s="76">
        <f t="shared" si="571"/>
        <v>2</v>
      </c>
      <c r="M10688" s="773">
        <v>1</v>
      </c>
      <c r="N10688" s="773">
        <v>1</v>
      </c>
      <c r="O10688" s="773"/>
      <c r="P10688" s="773"/>
      <c r="Q10688" s="773"/>
      <c r="R10688" s="773"/>
      <c r="S10688" s="773"/>
      <c r="T10688" s="773"/>
      <c r="U10688" s="773"/>
      <c r="V10688" s="773"/>
      <c r="W10688" s="773"/>
      <c r="X10688" s="773"/>
    </row>
    <row r="10689" spans="1:24">
      <c r="A10689" s="54"/>
      <c r="B10689" s="54"/>
      <c r="C10689" s="723"/>
      <c r="D10689" s="763"/>
      <c r="E10689" s="763"/>
      <c r="F10689" s="754"/>
      <c r="G10689" s="763"/>
      <c r="H10689" s="556"/>
      <c r="I10689" s="79"/>
      <c r="J10689" s="54"/>
      <c r="K10689" s="75" t="s">
        <v>1501</v>
      </c>
      <c r="L10689" s="76">
        <f t="shared" si="571"/>
        <v>0</v>
      </c>
      <c r="M10689" s="773"/>
      <c r="N10689" s="773"/>
      <c r="O10689" s="773"/>
      <c r="P10689" s="773"/>
      <c r="Q10689" s="773"/>
      <c r="R10689" s="773"/>
      <c r="S10689" s="773"/>
      <c r="T10689" s="773"/>
      <c r="U10689" s="773"/>
      <c r="V10689" s="773"/>
      <c r="W10689" s="773"/>
      <c r="X10689" s="773"/>
    </row>
    <row r="10690" spans="1:24">
      <c r="A10690" s="54"/>
      <c r="B10690" s="54"/>
      <c r="C10690" s="731"/>
      <c r="D10690" s="766"/>
      <c r="E10690" s="766"/>
      <c r="F10690" s="755"/>
      <c r="G10690" s="766"/>
      <c r="H10690" s="558"/>
      <c r="I10690" s="83"/>
      <c r="J10690" s="80"/>
      <c r="K10690" s="84" t="s">
        <v>1502</v>
      </c>
      <c r="L10690" s="76">
        <f t="shared" si="571"/>
        <v>0</v>
      </c>
      <c r="M10690" s="773"/>
      <c r="N10690" s="773"/>
      <c r="O10690" s="773"/>
      <c r="P10690" s="773"/>
      <c r="Q10690" s="773"/>
      <c r="R10690" s="773"/>
      <c r="S10690" s="773"/>
      <c r="T10690" s="773"/>
      <c r="U10690" s="773"/>
      <c r="V10690" s="773"/>
      <c r="W10690" s="773"/>
      <c r="X10690" s="773"/>
    </row>
    <row r="10691" spans="1:24">
      <c r="A10691" s="54"/>
      <c r="B10691" s="54"/>
      <c r="C10691" s="749" t="s">
        <v>31</v>
      </c>
      <c r="D10691" s="753" t="s">
        <v>16134</v>
      </c>
      <c r="E10691" s="753" t="s">
        <v>16135</v>
      </c>
      <c r="F10691" s="772" t="s">
        <v>16136</v>
      </c>
      <c r="G10691" s="753" t="s">
        <v>16137</v>
      </c>
      <c r="H10691" s="554" t="s">
        <v>16138</v>
      </c>
      <c r="I10691" s="74">
        <v>3660</v>
      </c>
      <c r="J10691" s="46" t="s">
        <v>1508</v>
      </c>
      <c r="K10691" s="75" t="s">
        <v>1509</v>
      </c>
      <c r="L10691" s="76">
        <f t="shared" si="571"/>
        <v>5</v>
      </c>
      <c r="M10691" s="773">
        <v>1</v>
      </c>
      <c r="N10691" s="773">
        <v>4</v>
      </c>
      <c r="O10691" s="773"/>
      <c r="P10691" s="773"/>
      <c r="Q10691" s="773"/>
      <c r="R10691" s="773"/>
      <c r="S10691" s="773"/>
      <c r="T10691" s="773"/>
      <c r="U10691" s="773"/>
      <c r="V10691" s="773"/>
      <c r="W10691" s="773"/>
      <c r="X10691" s="773"/>
    </row>
    <row r="10692" spans="1:24">
      <c r="A10692" s="54"/>
      <c r="B10692" s="54"/>
      <c r="C10692" s="723"/>
      <c r="D10692" s="763"/>
      <c r="E10692" s="763"/>
      <c r="F10692" s="754"/>
      <c r="G10692" s="763"/>
      <c r="H10692" s="556"/>
      <c r="I10692" s="79"/>
      <c r="J10692" s="54"/>
      <c r="K10692" s="75" t="s">
        <v>1501</v>
      </c>
      <c r="L10692" s="76">
        <f t="shared" si="571"/>
        <v>0</v>
      </c>
      <c r="M10692" s="773"/>
      <c r="N10692" s="773"/>
      <c r="O10692" s="773"/>
      <c r="P10692" s="773"/>
      <c r="Q10692" s="773"/>
      <c r="R10692" s="773"/>
      <c r="S10692" s="773"/>
      <c r="T10692" s="773"/>
      <c r="U10692" s="773"/>
      <c r="V10692" s="773"/>
      <c r="W10692" s="773"/>
      <c r="X10692" s="773"/>
    </row>
    <row r="10693" spans="1:24">
      <c r="A10693" s="54"/>
      <c r="B10693" s="54"/>
      <c r="C10693" s="731"/>
      <c r="D10693" s="766"/>
      <c r="E10693" s="766"/>
      <c r="F10693" s="755"/>
      <c r="G10693" s="766"/>
      <c r="H10693" s="558"/>
      <c r="I10693" s="83"/>
      <c r="J10693" s="80"/>
      <c r="K10693" s="84" t="s">
        <v>1502</v>
      </c>
      <c r="L10693" s="76">
        <f t="shared" si="571"/>
        <v>0</v>
      </c>
      <c r="M10693" s="773"/>
      <c r="N10693" s="773"/>
      <c r="O10693" s="773"/>
      <c r="P10693" s="773"/>
      <c r="Q10693" s="773"/>
      <c r="R10693" s="773"/>
      <c r="S10693" s="773"/>
      <c r="T10693" s="773"/>
      <c r="U10693" s="773"/>
      <c r="V10693" s="773"/>
      <c r="W10693" s="773"/>
      <c r="X10693" s="773"/>
    </row>
    <row r="10694" spans="1:24">
      <c r="A10694" s="54"/>
      <c r="B10694" s="54"/>
      <c r="C10694" s="749" t="s">
        <v>33</v>
      </c>
      <c r="D10694" s="753" t="s">
        <v>16139</v>
      </c>
      <c r="E10694" s="753" t="s">
        <v>16140</v>
      </c>
      <c r="F10694" s="772" t="s">
        <v>16141</v>
      </c>
      <c r="G10694" s="753" t="s">
        <v>16142</v>
      </c>
      <c r="H10694" s="753" t="s">
        <v>16126</v>
      </c>
      <c r="I10694" s="74">
        <v>0</v>
      </c>
      <c r="J10694" s="46" t="s">
        <v>1508</v>
      </c>
      <c r="K10694" s="75" t="s">
        <v>1509</v>
      </c>
      <c r="L10694" s="76">
        <f t="shared" si="571"/>
        <v>0</v>
      </c>
      <c r="M10694" s="773"/>
      <c r="N10694" s="773"/>
      <c r="O10694" s="773"/>
      <c r="P10694" s="773"/>
      <c r="Q10694" s="773"/>
      <c r="R10694" s="773"/>
      <c r="S10694" s="773"/>
      <c r="T10694" s="773"/>
      <c r="U10694" s="773"/>
      <c r="V10694" s="773"/>
      <c r="W10694" s="773"/>
      <c r="X10694" s="773"/>
    </row>
    <row r="10695" spans="1:24">
      <c r="A10695" s="54"/>
      <c r="B10695" s="54"/>
      <c r="C10695" s="723"/>
      <c r="D10695" s="763"/>
      <c r="E10695" s="763"/>
      <c r="F10695" s="754"/>
      <c r="G10695" s="763"/>
      <c r="H10695" s="763"/>
      <c r="I10695" s="79"/>
      <c r="J10695" s="54"/>
      <c r="K10695" s="75" t="s">
        <v>1501</v>
      </c>
      <c r="L10695" s="76">
        <f t="shared" si="571"/>
        <v>0</v>
      </c>
      <c r="M10695" s="208"/>
      <c r="N10695" s="208"/>
      <c r="O10695" s="208"/>
      <c r="P10695" s="208"/>
      <c r="Q10695" s="208"/>
      <c r="R10695" s="208"/>
      <c r="S10695" s="208"/>
      <c r="T10695" s="208"/>
      <c r="U10695" s="208"/>
      <c r="V10695" s="208"/>
      <c r="W10695" s="208"/>
      <c r="X10695" s="208"/>
    </row>
    <row r="10696" spans="1:24">
      <c r="A10696" s="54"/>
      <c r="B10696" s="54"/>
      <c r="C10696" s="731"/>
      <c r="D10696" s="766"/>
      <c r="E10696" s="766"/>
      <c r="F10696" s="755"/>
      <c r="G10696" s="766"/>
      <c r="H10696" s="766"/>
      <c r="I10696" s="83"/>
      <c r="J10696" s="80"/>
      <c r="K10696" s="84" t="s">
        <v>1502</v>
      </c>
      <c r="L10696" s="76">
        <f t="shared" si="571"/>
        <v>2</v>
      </c>
      <c r="M10696" s="208"/>
      <c r="N10696" s="208"/>
      <c r="O10696" s="208">
        <v>1</v>
      </c>
      <c r="P10696" s="208"/>
      <c r="Q10696" s="208"/>
      <c r="R10696" s="208"/>
      <c r="S10696" s="208"/>
      <c r="T10696" s="208"/>
      <c r="U10696" s="208"/>
      <c r="V10696" s="208"/>
      <c r="W10696" s="208"/>
      <c r="X10696" s="208">
        <v>1</v>
      </c>
    </row>
    <row r="10697" spans="1:24">
      <c r="A10697" s="54"/>
      <c r="B10697" s="54"/>
      <c r="C10697" s="749" t="s">
        <v>31</v>
      </c>
      <c r="D10697" s="753" t="s">
        <v>16143</v>
      </c>
      <c r="E10697" s="753" t="s">
        <v>16144</v>
      </c>
      <c r="F10697" s="772" t="s">
        <v>16145</v>
      </c>
      <c r="G10697" s="753" t="s">
        <v>16146</v>
      </c>
      <c r="H10697" s="753" t="s">
        <v>16147</v>
      </c>
      <c r="I10697" s="74">
        <v>112</v>
      </c>
      <c r="J10697" s="46" t="s">
        <v>1508</v>
      </c>
      <c r="K10697" s="75" t="s">
        <v>1509</v>
      </c>
      <c r="L10697" s="76">
        <f t="shared" si="571"/>
        <v>7</v>
      </c>
      <c r="M10697" s="773"/>
      <c r="N10697" s="773"/>
      <c r="O10697" s="773"/>
      <c r="P10697" s="773"/>
      <c r="Q10697" s="773"/>
      <c r="R10697" s="773"/>
      <c r="S10697" s="773">
        <v>2</v>
      </c>
      <c r="T10697" s="773">
        <v>4</v>
      </c>
      <c r="U10697" s="773"/>
      <c r="V10697" s="773"/>
      <c r="W10697" s="773">
        <v>1</v>
      </c>
      <c r="X10697" s="773"/>
    </row>
    <row r="10698" spans="1:24">
      <c r="A10698" s="54"/>
      <c r="B10698" s="54"/>
      <c r="C10698" s="723"/>
      <c r="D10698" s="763"/>
      <c r="E10698" s="763"/>
      <c r="F10698" s="754"/>
      <c r="G10698" s="763"/>
      <c r="H10698" s="763"/>
      <c r="I10698" s="79"/>
      <c r="J10698" s="54"/>
      <c r="K10698" s="75" t="s">
        <v>1501</v>
      </c>
      <c r="L10698" s="76">
        <f t="shared" si="571"/>
        <v>0</v>
      </c>
      <c r="M10698" s="208"/>
      <c r="N10698" s="208"/>
      <c r="O10698" s="208"/>
      <c r="P10698" s="208"/>
      <c r="Q10698" s="208"/>
      <c r="R10698" s="208"/>
      <c r="S10698" s="208"/>
      <c r="T10698" s="208"/>
      <c r="U10698" s="208"/>
      <c r="V10698" s="208"/>
      <c r="W10698" s="208"/>
      <c r="X10698" s="208"/>
    </row>
    <row r="10699" spans="1:24">
      <c r="A10699" s="54"/>
      <c r="B10699" s="54"/>
      <c r="C10699" s="731"/>
      <c r="D10699" s="766"/>
      <c r="E10699" s="766"/>
      <c r="F10699" s="755"/>
      <c r="G10699" s="766"/>
      <c r="H10699" s="766"/>
      <c r="I10699" s="83"/>
      <c r="J10699" s="80"/>
      <c r="K10699" s="84" t="s">
        <v>1502</v>
      </c>
      <c r="L10699" s="76">
        <f t="shared" si="571"/>
        <v>0</v>
      </c>
      <c r="M10699" s="208"/>
      <c r="N10699" s="208"/>
      <c r="O10699" s="208"/>
      <c r="P10699" s="208"/>
      <c r="Q10699" s="208"/>
      <c r="R10699" s="208"/>
      <c r="S10699" s="208">
        <v>0</v>
      </c>
      <c r="T10699" s="208"/>
      <c r="U10699" s="208"/>
      <c r="V10699" s="208"/>
      <c r="W10699" s="208"/>
      <c r="X10699" s="208">
        <v>0</v>
      </c>
    </row>
    <row r="10700" spans="1:24">
      <c r="A10700" s="54"/>
      <c r="B10700" s="54"/>
      <c r="C10700" s="749" t="s">
        <v>1633</v>
      </c>
      <c r="D10700" s="753" t="s">
        <v>16148</v>
      </c>
      <c r="E10700" s="753" t="s">
        <v>16149</v>
      </c>
      <c r="F10700" s="772" t="s">
        <v>16150</v>
      </c>
      <c r="G10700" s="753" t="s">
        <v>16151</v>
      </c>
      <c r="H10700" s="753" t="s">
        <v>16152</v>
      </c>
      <c r="I10700" s="74">
        <v>28</v>
      </c>
      <c r="J10700" s="46" t="s">
        <v>1508</v>
      </c>
      <c r="K10700" s="75" t="s">
        <v>1509</v>
      </c>
      <c r="L10700" s="76">
        <f t="shared" si="571"/>
        <v>0</v>
      </c>
      <c r="M10700" s="773"/>
      <c r="N10700" s="773"/>
      <c r="O10700" s="773"/>
      <c r="P10700" s="773"/>
      <c r="Q10700" s="773"/>
      <c r="R10700" s="773"/>
      <c r="S10700" s="773"/>
      <c r="T10700" s="773">
        <v>0</v>
      </c>
      <c r="U10700" s="773"/>
      <c r="V10700" s="773"/>
      <c r="W10700" s="773"/>
      <c r="X10700" s="773"/>
    </row>
    <row r="10701" spans="1:24">
      <c r="A10701" s="54"/>
      <c r="B10701" s="54"/>
      <c r="C10701" s="723"/>
      <c r="D10701" s="763"/>
      <c r="E10701" s="763"/>
      <c r="F10701" s="754"/>
      <c r="G10701" s="763"/>
      <c r="H10701" s="763"/>
      <c r="I10701" s="79"/>
      <c r="J10701" s="54"/>
      <c r="K10701" s="75" t="s">
        <v>1501</v>
      </c>
      <c r="L10701" s="76">
        <f t="shared" si="571"/>
        <v>0</v>
      </c>
      <c r="M10701" s="208"/>
      <c r="N10701" s="208"/>
      <c r="O10701" s="208"/>
      <c r="P10701" s="208"/>
      <c r="Q10701" s="208"/>
      <c r="R10701" s="208"/>
      <c r="S10701" s="208"/>
      <c r="T10701" s="208"/>
      <c r="U10701" s="208"/>
      <c r="V10701" s="208"/>
      <c r="W10701" s="208"/>
      <c r="X10701" s="208"/>
    </row>
    <row r="10702" spans="1:24">
      <c r="A10702" s="54"/>
      <c r="B10702" s="54"/>
      <c r="C10702" s="731"/>
      <c r="D10702" s="766"/>
      <c r="E10702" s="766"/>
      <c r="F10702" s="755"/>
      <c r="G10702" s="766"/>
      <c r="H10702" s="766"/>
      <c r="I10702" s="83"/>
      <c r="J10702" s="80"/>
      <c r="K10702" s="84" t="s">
        <v>1502</v>
      </c>
      <c r="L10702" s="76">
        <f t="shared" si="571"/>
        <v>2</v>
      </c>
      <c r="M10702" s="208"/>
      <c r="N10702" s="208"/>
      <c r="O10702" s="208">
        <v>2</v>
      </c>
      <c r="P10702" s="208"/>
      <c r="Q10702" s="208"/>
      <c r="R10702" s="208"/>
      <c r="S10702" s="208">
        <v>0</v>
      </c>
      <c r="T10702" s="208"/>
      <c r="U10702" s="208"/>
      <c r="V10702" s="208"/>
      <c r="W10702" s="208"/>
      <c r="X10702" s="208">
        <v>0</v>
      </c>
    </row>
    <row r="10703" spans="1:24">
      <c r="A10703" s="54"/>
      <c r="B10703" s="54"/>
      <c r="C10703" s="749" t="s">
        <v>31</v>
      </c>
      <c r="D10703" s="753" t="s">
        <v>16153</v>
      </c>
      <c r="E10703" s="753" t="s">
        <v>16154</v>
      </c>
      <c r="F10703" s="772" t="s">
        <v>16155</v>
      </c>
      <c r="G10703" s="753" t="s">
        <v>16156</v>
      </c>
      <c r="H10703" s="753" t="s">
        <v>16157</v>
      </c>
      <c r="I10703" s="74">
        <v>0</v>
      </c>
      <c r="J10703" s="46" t="s">
        <v>1508</v>
      </c>
      <c r="K10703" s="75" t="s">
        <v>1509</v>
      </c>
      <c r="L10703" s="76">
        <f t="shared" si="571"/>
        <v>2</v>
      </c>
      <c r="M10703" s="773">
        <v>2</v>
      </c>
      <c r="N10703" s="773"/>
      <c r="O10703" s="773"/>
      <c r="P10703" s="773"/>
      <c r="Q10703" s="773"/>
      <c r="R10703" s="773"/>
      <c r="S10703" s="773"/>
      <c r="T10703" s="773"/>
      <c r="U10703" s="773"/>
      <c r="V10703" s="773"/>
      <c r="W10703" s="773"/>
      <c r="X10703" s="773"/>
    </row>
    <row r="10704" spans="1:24">
      <c r="A10704" s="54"/>
      <c r="B10704" s="54"/>
      <c r="C10704" s="723"/>
      <c r="D10704" s="763"/>
      <c r="E10704" s="763"/>
      <c r="F10704" s="754"/>
      <c r="G10704" s="763"/>
      <c r="H10704" s="763"/>
      <c r="I10704" s="79"/>
      <c r="J10704" s="54"/>
      <c r="K10704" s="75" t="s">
        <v>1501</v>
      </c>
      <c r="L10704" s="76">
        <f t="shared" si="571"/>
        <v>0</v>
      </c>
      <c r="M10704" s="208"/>
      <c r="N10704" s="208"/>
      <c r="O10704" s="208"/>
      <c r="P10704" s="208"/>
      <c r="Q10704" s="208"/>
      <c r="R10704" s="208"/>
      <c r="S10704" s="208"/>
      <c r="T10704" s="208"/>
      <c r="U10704" s="208"/>
      <c r="V10704" s="208"/>
      <c r="W10704" s="208"/>
      <c r="X10704" s="208"/>
    </row>
    <row r="10705" spans="1:24">
      <c r="A10705" s="54"/>
      <c r="B10705" s="80"/>
      <c r="C10705" s="731"/>
      <c r="D10705" s="766"/>
      <c r="E10705" s="766"/>
      <c r="F10705" s="755"/>
      <c r="G10705" s="766"/>
      <c r="H10705" s="766"/>
      <c r="I10705" s="83"/>
      <c r="J10705" s="80"/>
      <c r="K10705" s="84" t="s">
        <v>1502</v>
      </c>
      <c r="L10705" s="76">
        <f t="shared" si="571"/>
        <v>0</v>
      </c>
      <c r="M10705" s="208"/>
      <c r="N10705" s="208"/>
      <c r="O10705" s="208"/>
      <c r="P10705" s="208"/>
      <c r="Q10705" s="208"/>
      <c r="R10705" s="208"/>
      <c r="S10705" s="208"/>
      <c r="T10705" s="208"/>
      <c r="U10705" s="208"/>
      <c r="V10705" s="208"/>
      <c r="W10705" s="208"/>
      <c r="X10705" s="208">
        <v>0</v>
      </c>
    </row>
    <row r="10706" spans="1:24">
      <c r="A10706" s="54"/>
      <c r="B10706" s="46" t="s">
        <v>16158</v>
      </c>
      <c r="C10706" s="706"/>
      <c r="D10706" s="720">
        <f>COUNTA(D10709:D10747)</f>
        <v>13</v>
      </c>
      <c r="E10706" s="706"/>
      <c r="F10706" s="721"/>
      <c r="G10706" s="721"/>
      <c r="H10706" s="721"/>
      <c r="I10706" s="722">
        <f>SUM(I10709:I10747)</f>
        <v>28056</v>
      </c>
      <c r="J10706" s="46" t="s">
        <v>1508</v>
      </c>
      <c r="K10706" s="75" t="s">
        <v>1509</v>
      </c>
      <c r="L10706" s="725">
        <f t="shared" si="571"/>
        <v>16</v>
      </c>
      <c r="M10706" s="76">
        <f>M10709+M10712+M10715+M10718+M10721+M10724+M10727+M10730+M10733+M10736+M10739+M10742+M10745</f>
        <v>0</v>
      </c>
      <c r="N10706" s="76">
        <f t="shared" ref="N10706:X10706" si="572">N10709+N10712+N10715+N10718+N10721+N10724+N10727+N10730+N10733+N10736+N10739+N10742+N10745</f>
        <v>0</v>
      </c>
      <c r="O10706" s="76">
        <f t="shared" si="572"/>
        <v>6</v>
      </c>
      <c r="P10706" s="76">
        <f t="shared" si="572"/>
        <v>0</v>
      </c>
      <c r="Q10706" s="76">
        <f t="shared" si="572"/>
        <v>0</v>
      </c>
      <c r="R10706" s="76">
        <f t="shared" si="572"/>
        <v>0</v>
      </c>
      <c r="S10706" s="76">
        <f t="shared" si="572"/>
        <v>0</v>
      </c>
      <c r="T10706" s="76">
        <f t="shared" si="572"/>
        <v>10</v>
      </c>
      <c r="U10706" s="76">
        <f t="shared" si="572"/>
        <v>0</v>
      </c>
      <c r="V10706" s="76">
        <f t="shared" si="572"/>
        <v>0</v>
      </c>
      <c r="W10706" s="76">
        <f t="shared" si="572"/>
        <v>0</v>
      </c>
      <c r="X10706" s="76">
        <f t="shared" si="572"/>
        <v>0</v>
      </c>
    </row>
    <row r="10707" spans="1:24">
      <c r="A10707" s="54"/>
      <c r="B10707" s="54"/>
      <c r="C10707" s="711"/>
      <c r="D10707" s="727"/>
      <c r="E10707" s="711"/>
      <c r="F10707" s="721"/>
      <c r="G10707" s="721"/>
      <c r="H10707" s="721"/>
      <c r="I10707" s="728"/>
      <c r="J10707" s="54"/>
      <c r="K10707" s="75" t="s">
        <v>1501</v>
      </c>
      <c r="L10707" s="725">
        <f t="shared" si="571"/>
        <v>0</v>
      </c>
      <c r="M10707" s="76">
        <f t="shared" ref="M10707:X10708" si="573">M10710+M10713+M10716+M10719+M10722+M10725+M10728+M10731+M10734+M10737+M10740+M10743+M10746</f>
        <v>0</v>
      </c>
      <c r="N10707" s="76">
        <f t="shared" si="573"/>
        <v>0</v>
      </c>
      <c r="O10707" s="76">
        <f t="shared" si="573"/>
        <v>0</v>
      </c>
      <c r="P10707" s="76">
        <f t="shared" si="573"/>
        <v>0</v>
      </c>
      <c r="Q10707" s="76">
        <f t="shared" si="573"/>
        <v>0</v>
      </c>
      <c r="R10707" s="76">
        <f t="shared" si="573"/>
        <v>0</v>
      </c>
      <c r="S10707" s="76">
        <f t="shared" si="573"/>
        <v>0</v>
      </c>
      <c r="T10707" s="76">
        <f t="shared" si="573"/>
        <v>0</v>
      </c>
      <c r="U10707" s="76">
        <f t="shared" si="573"/>
        <v>0</v>
      </c>
      <c r="V10707" s="76">
        <f t="shared" si="573"/>
        <v>0</v>
      </c>
      <c r="W10707" s="76">
        <f t="shared" si="573"/>
        <v>0</v>
      </c>
      <c r="X10707" s="76">
        <f t="shared" si="573"/>
        <v>0</v>
      </c>
    </row>
    <row r="10708" spans="1:24">
      <c r="A10708" s="54"/>
      <c r="B10708" s="80"/>
      <c r="C10708" s="715"/>
      <c r="D10708" s="729"/>
      <c r="E10708" s="715"/>
      <c r="F10708" s="721"/>
      <c r="G10708" s="721"/>
      <c r="H10708" s="721"/>
      <c r="I10708" s="730"/>
      <c r="J10708" s="80"/>
      <c r="K10708" s="84" t="s">
        <v>1502</v>
      </c>
      <c r="L10708" s="725">
        <f t="shared" si="571"/>
        <v>24</v>
      </c>
      <c r="M10708" s="76">
        <f t="shared" si="573"/>
        <v>0</v>
      </c>
      <c r="N10708" s="76">
        <f t="shared" si="573"/>
        <v>0</v>
      </c>
      <c r="O10708" s="76">
        <f t="shared" si="573"/>
        <v>0</v>
      </c>
      <c r="P10708" s="76">
        <f t="shared" si="573"/>
        <v>0</v>
      </c>
      <c r="Q10708" s="76">
        <f t="shared" si="573"/>
        <v>0</v>
      </c>
      <c r="R10708" s="76">
        <f t="shared" si="573"/>
        <v>0</v>
      </c>
      <c r="S10708" s="76">
        <f t="shared" si="573"/>
        <v>0</v>
      </c>
      <c r="T10708" s="76">
        <f t="shared" si="573"/>
        <v>1</v>
      </c>
      <c r="U10708" s="76">
        <f t="shared" si="573"/>
        <v>0</v>
      </c>
      <c r="V10708" s="76">
        <f t="shared" si="573"/>
        <v>0</v>
      </c>
      <c r="W10708" s="76">
        <f t="shared" si="573"/>
        <v>23</v>
      </c>
      <c r="X10708" s="76">
        <f t="shared" si="573"/>
        <v>0</v>
      </c>
    </row>
    <row r="10709" spans="1:24">
      <c r="A10709" s="54"/>
      <c r="B10709" s="46" t="s">
        <v>16159</v>
      </c>
      <c r="C10709" s="46" t="s">
        <v>31</v>
      </c>
      <c r="D10709" s="58" t="s">
        <v>16160</v>
      </c>
      <c r="E10709" s="58" t="s">
        <v>16161</v>
      </c>
      <c r="F10709" s="46" t="s">
        <v>16162</v>
      </c>
      <c r="G10709" s="58" t="s">
        <v>16163</v>
      </c>
      <c r="H10709" s="58" t="s">
        <v>16164</v>
      </c>
      <c r="I10709" s="74">
        <v>97</v>
      </c>
      <c r="J10709" s="46" t="s">
        <v>1508</v>
      </c>
      <c r="K10709" s="75" t="s">
        <v>1509</v>
      </c>
      <c r="L10709" s="76">
        <f t="shared" si="571"/>
        <v>2</v>
      </c>
      <c r="M10709" s="76"/>
      <c r="N10709" s="76"/>
      <c r="O10709" s="76">
        <v>1</v>
      </c>
      <c r="P10709" s="76"/>
      <c r="Q10709" s="76"/>
      <c r="R10709" s="76"/>
      <c r="S10709" s="76"/>
      <c r="T10709" s="76">
        <v>1</v>
      </c>
      <c r="U10709" s="76"/>
      <c r="V10709" s="76"/>
      <c r="W10709" s="76"/>
      <c r="X10709" s="76"/>
    </row>
    <row r="10710" spans="1:24">
      <c r="A10710" s="54"/>
      <c r="B10710" s="54"/>
      <c r="C10710" s="54"/>
      <c r="D10710" s="77"/>
      <c r="E10710" s="77"/>
      <c r="F10710" s="54"/>
      <c r="G10710" s="77"/>
      <c r="H10710" s="77"/>
      <c r="I10710" s="79"/>
      <c r="J10710" s="54"/>
      <c r="K10710" s="75" t="s">
        <v>1501</v>
      </c>
      <c r="L10710" s="76">
        <f t="shared" si="571"/>
        <v>0</v>
      </c>
      <c r="M10710" s="76"/>
      <c r="N10710" s="76"/>
      <c r="O10710" s="76"/>
      <c r="P10710" s="76"/>
      <c r="Q10710" s="76"/>
      <c r="R10710" s="76"/>
      <c r="S10710" s="76"/>
      <c r="T10710" s="76"/>
      <c r="U10710" s="76"/>
      <c r="V10710" s="76"/>
      <c r="W10710" s="76"/>
      <c r="X10710" s="76"/>
    </row>
    <row r="10711" spans="1:24">
      <c r="A10711" s="54"/>
      <c r="B10711" s="54"/>
      <c r="C10711" s="80"/>
      <c r="D10711" s="81"/>
      <c r="E10711" s="81"/>
      <c r="F10711" s="80"/>
      <c r="G10711" s="81"/>
      <c r="H10711" s="81"/>
      <c r="I10711" s="83"/>
      <c r="J10711" s="80"/>
      <c r="K10711" s="84" t="s">
        <v>1502</v>
      </c>
      <c r="L10711" s="76">
        <f t="shared" si="571"/>
        <v>0</v>
      </c>
      <c r="M10711" s="76"/>
      <c r="N10711" s="76"/>
      <c r="O10711" s="76"/>
      <c r="P10711" s="76"/>
      <c r="Q10711" s="76"/>
      <c r="R10711" s="76"/>
      <c r="S10711" s="76"/>
      <c r="T10711" s="76"/>
      <c r="U10711" s="76"/>
      <c r="V10711" s="76"/>
      <c r="W10711" s="76"/>
      <c r="X10711" s="76"/>
    </row>
    <row r="10712" spans="1:24">
      <c r="A10712" s="54"/>
      <c r="B10712" s="54"/>
      <c r="C10712" s="46" t="s">
        <v>31</v>
      </c>
      <c r="D10712" s="58" t="s">
        <v>16165</v>
      </c>
      <c r="E10712" s="58" t="s">
        <v>16166</v>
      </c>
      <c r="F10712" s="46" t="s">
        <v>16167</v>
      </c>
      <c r="G10712" s="58" t="s">
        <v>16168</v>
      </c>
      <c r="H10712" s="58" t="s">
        <v>16169</v>
      </c>
      <c r="I10712" s="524">
        <v>2468</v>
      </c>
      <c r="J10712" s="46" t="s">
        <v>1508</v>
      </c>
      <c r="K10712" s="75" t="s">
        <v>1509</v>
      </c>
      <c r="L10712" s="76">
        <f t="shared" si="571"/>
        <v>3</v>
      </c>
      <c r="M10712" s="76"/>
      <c r="N10712" s="76"/>
      <c r="O10712" s="76">
        <v>1</v>
      </c>
      <c r="P10712" s="76"/>
      <c r="Q10712" s="76"/>
      <c r="R10712" s="76"/>
      <c r="S10712" s="76"/>
      <c r="T10712" s="76">
        <v>2</v>
      </c>
      <c r="U10712" s="76"/>
      <c r="V10712" s="76"/>
      <c r="W10712" s="76"/>
      <c r="X10712" s="76"/>
    </row>
    <row r="10713" spans="1:24">
      <c r="A10713" s="54"/>
      <c r="B10713" s="54"/>
      <c r="C10713" s="54"/>
      <c r="D10713" s="77"/>
      <c r="E10713" s="77"/>
      <c r="F10713" s="54"/>
      <c r="G10713" s="77"/>
      <c r="H10713" s="77"/>
      <c r="I10713" s="525"/>
      <c r="J10713" s="54"/>
      <c r="K10713" s="75" t="s">
        <v>1501</v>
      </c>
      <c r="L10713" s="76">
        <f t="shared" si="571"/>
        <v>0</v>
      </c>
      <c r="M10713" s="76"/>
      <c r="N10713" s="76"/>
      <c r="O10713" s="76"/>
      <c r="P10713" s="76"/>
      <c r="Q10713" s="76"/>
      <c r="R10713" s="76"/>
      <c r="S10713" s="76"/>
      <c r="T10713" s="76"/>
      <c r="U10713" s="76"/>
      <c r="V10713" s="76"/>
      <c r="W10713" s="76"/>
      <c r="X10713" s="76"/>
    </row>
    <row r="10714" spans="1:24">
      <c r="A10714" s="54"/>
      <c r="B10714" s="54"/>
      <c r="C10714" s="80"/>
      <c r="D10714" s="81"/>
      <c r="E10714" s="81"/>
      <c r="F10714" s="80"/>
      <c r="G10714" s="81"/>
      <c r="H10714" s="81"/>
      <c r="I10714" s="526"/>
      <c r="J10714" s="80"/>
      <c r="K10714" s="84" t="s">
        <v>1502</v>
      </c>
      <c r="L10714" s="76">
        <f t="shared" si="571"/>
        <v>0</v>
      </c>
      <c r="M10714" s="76"/>
      <c r="N10714" s="76"/>
      <c r="O10714" s="76"/>
      <c r="P10714" s="76"/>
      <c r="Q10714" s="76"/>
      <c r="R10714" s="76"/>
      <c r="S10714" s="76"/>
      <c r="T10714" s="76"/>
      <c r="U10714" s="76"/>
      <c r="V10714" s="76"/>
      <c r="W10714" s="76"/>
      <c r="X10714" s="76"/>
    </row>
    <row r="10715" spans="1:24">
      <c r="A10715" s="54"/>
      <c r="B10715" s="54"/>
      <c r="C10715" s="46" t="s">
        <v>31</v>
      </c>
      <c r="D10715" s="58" t="s">
        <v>16170</v>
      </c>
      <c r="E10715" s="58" t="s">
        <v>16171</v>
      </c>
      <c r="F10715" s="46" t="s">
        <v>16172</v>
      </c>
      <c r="G10715" s="58" t="s">
        <v>16173</v>
      </c>
      <c r="H10715" s="58" t="s">
        <v>16174</v>
      </c>
      <c r="I10715" s="524">
        <v>2827</v>
      </c>
      <c r="J10715" s="46" t="s">
        <v>1508</v>
      </c>
      <c r="K10715" s="75" t="s">
        <v>1509</v>
      </c>
      <c r="L10715" s="76">
        <f t="shared" si="571"/>
        <v>2</v>
      </c>
      <c r="M10715" s="76"/>
      <c r="N10715" s="76"/>
      <c r="O10715" s="76"/>
      <c r="P10715" s="76"/>
      <c r="Q10715" s="76"/>
      <c r="R10715" s="76"/>
      <c r="S10715" s="76"/>
      <c r="T10715" s="76">
        <v>2</v>
      </c>
      <c r="U10715" s="76"/>
      <c r="V10715" s="76"/>
      <c r="W10715" s="76"/>
      <c r="X10715" s="76"/>
    </row>
    <row r="10716" spans="1:24">
      <c r="A10716" s="54"/>
      <c r="B10716" s="54"/>
      <c r="C10716" s="54"/>
      <c r="D10716" s="77"/>
      <c r="E10716" s="77"/>
      <c r="F10716" s="54"/>
      <c r="G10716" s="77"/>
      <c r="H10716" s="77"/>
      <c r="I10716" s="525"/>
      <c r="J10716" s="54"/>
      <c r="K10716" s="75" t="s">
        <v>1501</v>
      </c>
      <c r="L10716" s="76">
        <f t="shared" si="571"/>
        <v>0</v>
      </c>
      <c r="M10716" s="76"/>
      <c r="N10716" s="76"/>
      <c r="O10716" s="76"/>
      <c r="P10716" s="76"/>
      <c r="Q10716" s="76"/>
      <c r="R10716" s="76"/>
      <c r="S10716" s="76"/>
      <c r="T10716" s="76"/>
      <c r="U10716" s="76"/>
      <c r="V10716" s="76"/>
      <c r="W10716" s="76"/>
      <c r="X10716" s="76"/>
    </row>
    <row r="10717" spans="1:24">
      <c r="A10717" s="54"/>
      <c r="B10717" s="54"/>
      <c r="C10717" s="80"/>
      <c r="D10717" s="81"/>
      <c r="E10717" s="81"/>
      <c r="F10717" s="80"/>
      <c r="G10717" s="81"/>
      <c r="H10717" s="81"/>
      <c r="I10717" s="526"/>
      <c r="J10717" s="80"/>
      <c r="K10717" s="84" t="s">
        <v>1502</v>
      </c>
      <c r="L10717" s="76">
        <f t="shared" si="571"/>
        <v>0</v>
      </c>
      <c r="M10717" s="76"/>
      <c r="N10717" s="76"/>
      <c r="O10717" s="76"/>
      <c r="P10717" s="76"/>
      <c r="Q10717" s="76"/>
      <c r="R10717" s="76"/>
      <c r="S10717" s="76"/>
      <c r="T10717" s="76"/>
      <c r="U10717" s="76"/>
      <c r="V10717" s="76"/>
      <c r="W10717" s="76"/>
      <c r="X10717" s="76"/>
    </row>
    <row r="10718" spans="1:24">
      <c r="A10718" s="54"/>
      <c r="B10718" s="54"/>
      <c r="C10718" s="46" t="s">
        <v>31</v>
      </c>
      <c r="D10718" s="58" t="s">
        <v>16175</v>
      </c>
      <c r="E10718" s="58" t="s">
        <v>16176</v>
      </c>
      <c r="F10718" s="46" t="s">
        <v>16177</v>
      </c>
      <c r="G10718" s="58" t="s">
        <v>16178</v>
      </c>
      <c r="H10718" s="58" t="s">
        <v>16179</v>
      </c>
      <c r="I10718" s="74">
        <v>470</v>
      </c>
      <c r="J10718" s="46" t="s">
        <v>1508</v>
      </c>
      <c r="K10718" s="75" t="s">
        <v>1509</v>
      </c>
      <c r="L10718" s="76">
        <f>SUM(M10718:X10718)</f>
        <v>2</v>
      </c>
      <c r="M10718" s="76"/>
      <c r="N10718" s="76"/>
      <c r="O10718" s="76">
        <v>1</v>
      </c>
      <c r="P10718" s="76"/>
      <c r="Q10718" s="76"/>
      <c r="R10718" s="76"/>
      <c r="S10718" s="76"/>
      <c r="T10718" s="76">
        <v>1</v>
      </c>
      <c r="U10718" s="76"/>
      <c r="V10718" s="76"/>
      <c r="W10718" s="76"/>
      <c r="X10718" s="76"/>
    </row>
    <row r="10719" spans="1:24">
      <c r="A10719" s="54"/>
      <c r="B10719" s="54"/>
      <c r="C10719" s="54"/>
      <c r="D10719" s="77"/>
      <c r="E10719" s="77"/>
      <c r="F10719" s="54"/>
      <c r="G10719" s="77"/>
      <c r="H10719" s="77"/>
      <c r="I10719" s="79"/>
      <c r="J10719" s="54"/>
      <c r="K10719" s="75" t="s">
        <v>1501</v>
      </c>
      <c r="L10719" s="76">
        <f t="shared" ref="L10719:L10729" si="574">SUM(M10719:X10719)</f>
        <v>0</v>
      </c>
      <c r="M10719" s="76"/>
      <c r="N10719" s="76"/>
      <c r="O10719" s="76"/>
      <c r="P10719" s="76"/>
      <c r="Q10719" s="76"/>
      <c r="R10719" s="76"/>
      <c r="S10719" s="76"/>
      <c r="T10719" s="76"/>
      <c r="U10719" s="76"/>
      <c r="V10719" s="76"/>
      <c r="W10719" s="76"/>
      <c r="X10719" s="76"/>
    </row>
    <row r="10720" spans="1:24">
      <c r="A10720" s="54"/>
      <c r="B10720" s="54"/>
      <c r="C10720" s="80"/>
      <c r="D10720" s="81"/>
      <c r="E10720" s="81"/>
      <c r="F10720" s="80"/>
      <c r="G10720" s="81"/>
      <c r="H10720" s="81"/>
      <c r="I10720" s="83"/>
      <c r="J10720" s="80"/>
      <c r="K10720" s="84" t="s">
        <v>1502</v>
      </c>
      <c r="L10720" s="76">
        <f t="shared" si="574"/>
        <v>0</v>
      </c>
      <c r="M10720" s="76"/>
      <c r="N10720" s="76"/>
      <c r="O10720" s="76"/>
      <c r="P10720" s="76"/>
      <c r="Q10720" s="76"/>
      <c r="R10720" s="76"/>
      <c r="S10720" s="76"/>
      <c r="T10720" s="76"/>
      <c r="U10720" s="76"/>
      <c r="V10720" s="76"/>
      <c r="W10720" s="76"/>
      <c r="X10720" s="76"/>
    </row>
    <row r="10721" spans="1:24">
      <c r="A10721" s="54"/>
      <c r="B10721" s="54"/>
      <c r="C10721" s="46" t="s">
        <v>31</v>
      </c>
      <c r="D10721" s="58" t="s">
        <v>16180</v>
      </c>
      <c r="E10721" s="58" t="s">
        <v>16181</v>
      </c>
      <c r="F10721" s="46" t="s">
        <v>12609</v>
      </c>
      <c r="G10721" s="58" t="s">
        <v>16182</v>
      </c>
      <c r="H10721" s="58" t="s">
        <v>16183</v>
      </c>
      <c r="I10721" s="74">
        <v>3168</v>
      </c>
      <c r="J10721" s="46" t="s">
        <v>1508</v>
      </c>
      <c r="K10721" s="75" t="s">
        <v>1509</v>
      </c>
      <c r="L10721" s="76">
        <f t="shared" si="574"/>
        <v>3</v>
      </c>
      <c r="M10721" s="76"/>
      <c r="N10721" s="76"/>
      <c r="O10721" s="76">
        <v>2</v>
      </c>
      <c r="P10721" s="76"/>
      <c r="Q10721" s="76"/>
      <c r="R10721" s="76"/>
      <c r="S10721" s="76"/>
      <c r="T10721" s="76">
        <v>1</v>
      </c>
      <c r="U10721" s="76"/>
      <c r="V10721" s="76"/>
      <c r="W10721" s="76"/>
      <c r="X10721" s="76"/>
    </row>
    <row r="10722" spans="1:24">
      <c r="A10722" s="54"/>
      <c r="B10722" s="54"/>
      <c r="C10722" s="54"/>
      <c r="D10722" s="77"/>
      <c r="E10722" s="77"/>
      <c r="F10722" s="54"/>
      <c r="G10722" s="77"/>
      <c r="H10722" s="77"/>
      <c r="I10722" s="79"/>
      <c r="J10722" s="54"/>
      <c r="K10722" s="75" t="s">
        <v>1501</v>
      </c>
      <c r="L10722" s="76">
        <f t="shared" si="574"/>
        <v>0</v>
      </c>
      <c r="M10722" s="76"/>
      <c r="N10722" s="76"/>
      <c r="O10722" s="76"/>
      <c r="P10722" s="76"/>
      <c r="Q10722" s="76"/>
      <c r="R10722" s="76"/>
      <c r="S10722" s="76"/>
      <c r="T10722" s="76"/>
      <c r="U10722" s="76"/>
      <c r="V10722" s="76"/>
      <c r="W10722" s="76"/>
      <c r="X10722" s="76"/>
    </row>
    <row r="10723" spans="1:24">
      <c r="A10723" s="54"/>
      <c r="B10723" s="54"/>
      <c r="C10723" s="80"/>
      <c r="D10723" s="81"/>
      <c r="E10723" s="81"/>
      <c r="F10723" s="80"/>
      <c r="G10723" s="81"/>
      <c r="H10723" s="81"/>
      <c r="I10723" s="83"/>
      <c r="J10723" s="80"/>
      <c r="K10723" s="84" t="s">
        <v>1502</v>
      </c>
      <c r="L10723" s="76">
        <f t="shared" si="574"/>
        <v>0</v>
      </c>
      <c r="M10723" s="76"/>
      <c r="N10723" s="76"/>
      <c r="O10723" s="76"/>
      <c r="P10723" s="76"/>
      <c r="Q10723" s="76"/>
      <c r="R10723" s="76"/>
      <c r="S10723" s="76"/>
      <c r="T10723" s="76"/>
      <c r="U10723" s="76"/>
      <c r="V10723" s="76"/>
      <c r="W10723" s="76"/>
      <c r="X10723" s="76"/>
    </row>
    <row r="10724" spans="1:24">
      <c r="A10724" s="54"/>
      <c r="B10724" s="54"/>
      <c r="C10724" s="46" t="s">
        <v>31</v>
      </c>
      <c r="D10724" s="58" t="s">
        <v>16184</v>
      </c>
      <c r="E10724" s="58" t="s">
        <v>16185</v>
      </c>
      <c r="F10724" s="46" t="s">
        <v>16186</v>
      </c>
      <c r="G10724" s="58" t="s">
        <v>16187</v>
      </c>
      <c r="H10724" s="58" t="s">
        <v>16188</v>
      </c>
      <c r="I10724" s="74">
        <v>116</v>
      </c>
      <c r="J10724" s="46" t="s">
        <v>1508</v>
      </c>
      <c r="K10724" s="75" t="s">
        <v>1509</v>
      </c>
      <c r="L10724" s="76">
        <f t="shared" si="574"/>
        <v>2</v>
      </c>
      <c r="M10724" s="76"/>
      <c r="N10724" s="76"/>
      <c r="O10724" s="76">
        <v>1</v>
      </c>
      <c r="P10724" s="76"/>
      <c r="Q10724" s="76"/>
      <c r="R10724" s="76"/>
      <c r="S10724" s="76"/>
      <c r="T10724" s="76">
        <v>1</v>
      </c>
      <c r="U10724" s="76"/>
      <c r="V10724" s="76"/>
      <c r="W10724" s="76"/>
      <c r="X10724" s="76"/>
    </row>
    <row r="10725" spans="1:24">
      <c r="A10725" s="54"/>
      <c r="B10725" s="54"/>
      <c r="C10725" s="54"/>
      <c r="D10725" s="77"/>
      <c r="E10725" s="77"/>
      <c r="F10725" s="54"/>
      <c r="G10725" s="77"/>
      <c r="H10725" s="77"/>
      <c r="I10725" s="79"/>
      <c r="J10725" s="54"/>
      <c r="K10725" s="75" t="s">
        <v>1501</v>
      </c>
      <c r="L10725" s="76">
        <f t="shared" si="574"/>
        <v>0</v>
      </c>
      <c r="M10725" s="76"/>
      <c r="N10725" s="76"/>
      <c r="O10725" s="76"/>
      <c r="P10725" s="76"/>
      <c r="Q10725" s="76"/>
      <c r="R10725" s="76"/>
      <c r="S10725" s="76"/>
      <c r="T10725" s="76"/>
      <c r="U10725" s="76"/>
      <c r="V10725" s="76"/>
      <c r="W10725" s="76"/>
      <c r="X10725" s="76"/>
    </row>
    <row r="10726" spans="1:24">
      <c r="A10726" s="54"/>
      <c r="B10726" s="54"/>
      <c r="C10726" s="80"/>
      <c r="D10726" s="81"/>
      <c r="E10726" s="81"/>
      <c r="F10726" s="80"/>
      <c r="G10726" s="81"/>
      <c r="H10726" s="81"/>
      <c r="I10726" s="83"/>
      <c r="J10726" s="80"/>
      <c r="K10726" s="84" t="s">
        <v>1502</v>
      </c>
      <c r="L10726" s="76">
        <f t="shared" si="574"/>
        <v>0</v>
      </c>
      <c r="M10726" s="76"/>
      <c r="N10726" s="76"/>
      <c r="O10726" s="76"/>
      <c r="P10726" s="76"/>
      <c r="Q10726" s="76"/>
      <c r="R10726" s="76"/>
      <c r="S10726" s="76"/>
      <c r="T10726" s="76"/>
      <c r="U10726" s="76"/>
      <c r="V10726" s="76"/>
      <c r="W10726" s="76"/>
      <c r="X10726" s="76"/>
    </row>
    <row r="10727" spans="1:24">
      <c r="A10727" s="54"/>
      <c r="B10727" s="54"/>
      <c r="C10727" s="46" t="s">
        <v>31</v>
      </c>
      <c r="D10727" s="58" t="s">
        <v>16189</v>
      </c>
      <c r="E10727" s="58" t="s">
        <v>16190</v>
      </c>
      <c r="F10727" s="46" t="s">
        <v>16191</v>
      </c>
      <c r="G10727" s="58" t="s">
        <v>16192</v>
      </c>
      <c r="H10727" s="58" t="s">
        <v>16193</v>
      </c>
      <c r="I10727" s="74">
        <v>206</v>
      </c>
      <c r="J10727" s="46" t="s">
        <v>1508</v>
      </c>
      <c r="K10727" s="75" t="s">
        <v>1509</v>
      </c>
      <c r="L10727" s="76">
        <f t="shared" si="574"/>
        <v>2</v>
      </c>
      <c r="M10727" s="76"/>
      <c r="N10727" s="76"/>
      <c r="O10727" s="76"/>
      <c r="P10727" s="76"/>
      <c r="Q10727" s="76"/>
      <c r="R10727" s="76"/>
      <c r="S10727" s="76"/>
      <c r="T10727" s="76">
        <v>2</v>
      </c>
      <c r="U10727" s="76"/>
      <c r="V10727" s="76"/>
      <c r="W10727" s="76"/>
      <c r="X10727" s="76"/>
    </row>
    <row r="10728" spans="1:24">
      <c r="A10728" s="54"/>
      <c r="B10728" s="54"/>
      <c r="C10728" s="54"/>
      <c r="D10728" s="77"/>
      <c r="E10728" s="77"/>
      <c r="F10728" s="54"/>
      <c r="G10728" s="77"/>
      <c r="H10728" s="77"/>
      <c r="I10728" s="79"/>
      <c r="J10728" s="54"/>
      <c r="K10728" s="75" t="s">
        <v>1501</v>
      </c>
      <c r="L10728" s="76">
        <f t="shared" si="574"/>
        <v>0</v>
      </c>
      <c r="M10728" s="76"/>
      <c r="N10728" s="76"/>
      <c r="O10728" s="76"/>
      <c r="P10728" s="76"/>
      <c r="Q10728" s="76"/>
      <c r="R10728" s="76"/>
      <c r="S10728" s="76"/>
      <c r="T10728" s="76"/>
      <c r="U10728" s="76"/>
      <c r="V10728" s="76"/>
      <c r="W10728" s="76"/>
      <c r="X10728" s="76"/>
    </row>
    <row r="10729" spans="1:24">
      <c r="A10729" s="54"/>
      <c r="B10729" s="54"/>
      <c r="C10729" s="80"/>
      <c r="D10729" s="81"/>
      <c r="E10729" s="81"/>
      <c r="F10729" s="80"/>
      <c r="G10729" s="81"/>
      <c r="H10729" s="81"/>
      <c r="I10729" s="83"/>
      <c r="J10729" s="80"/>
      <c r="K10729" s="84" t="s">
        <v>1502</v>
      </c>
      <c r="L10729" s="76">
        <f t="shared" si="574"/>
        <v>0</v>
      </c>
      <c r="M10729" s="76"/>
      <c r="N10729" s="76"/>
      <c r="O10729" s="76"/>
      <c r="P10729" s="76"/>
      <c r="Q10729" s="76"/>
      <c r="R10729" s="76"/>
      <c r="S10729" s="76"/>
      <c r="T10729" s="76"/>
      <c r="U10729" s="76"/>
      <c r="V10729" s="76"/>
      <c r="W10729" s="76"/>
      <c r="X10729" s="76"/>
    </row>
    <row r="10730" spans="1:24">
      <c r="A10730" s="54"/>
      <c r="B10730" s="54"/>
      <c r="C10730" s="46" t="s">
        <v>33</v>
      </c>
      <c r="D10730" s="58" t="s">
        <v>16184</v>
      </c>
      <c r="E10730" s="58" t="s">
        <v>16194</v>
      </c>
      <c r="F10730" s="46" t="s">
        <v>16186</v>
      </c>
      <c r="G10730" s="58" t="s">
        <v>16187</v>
      </c>
      <c r="H10730" s="58" t="s">
        <v>16188</v>
      </c>
      <c r="I10730" s="74">
        <v>16312</v>
      </c>
      <c r="J10730" s="46" t="s">
        <v>1508</v>
      </c>
      <c r="K10730" s="75" t="s">
        <v>1509</v>
      </c>
      <c r="L10730" s="76">
        <f>SUM(M10730:X10730)</f>
        <v>0</v>
      </c>
      <c r="M10730" s="76"/>
      <c r="N10730" s="76"/>
      <c r="O10730" s="76"/>
      <c r="P10730" s="76"/>
      <c r="Q10730" s="76"/>
      <c r="R10730" s="76"/>
      <c r="S10730" s="76"/>
      <c r="T10730" s="76"/>
      <c r="U10730" s="76"/>
      <c r="V10730" s="76"/>
      <c r="W10730" s="76"/>
      <c r="X10730" s="76"/>
    </row>
    <row r="10731" spans="1:24">
      <c r="A10731" s="54"/>
      <c r="B10731" s="54"/>
      <c r="C10731" s="54"/>
      <c r="D10731" s="77"/>
      <c r="E10731" s="77"/>
      <c r="F10731" s="54"/>
      <c r="G10731" s="77"/>
      <c r="H10731" s="77"/>
      <c r="I10731" s="79"/>
      <c r="J10731" s="54"/>
      <c r="K10731" s="75" t="s">
        <v>1501</v>
      </c>
      <c r="L10731" s="76">
        <f t="shared" ref="L10731:L10747" si="575">SUM(M10731:X10731)</f>
        <v>0</v>
      </c>
      <c r="M10731" s="76"/>
      <c r="N10731" s="76"/>
      <c r="O10731" s="76"/>
      <c r="P10731" s="76"/>
      <c r="Q10731" s="76"/>
      <c r="R10731" s="76"/>
      <c r="S10731" s="76"/>
      <c r="T10731" s="76"/>
      <c r="U10731" s="76"/>
      <c r="V10731" s="76"/>
      <c r="W10731" s="76"/>
      <c r="X10731" s="76"/>
    </row>
    <row r="10732" spans="1:24">
      <c r="A10732" s="54"/>
      <c r="B10732" s="54"/>
      <c r="C10732" s="80"/>
      <c r="D10732" s="81"/>
      <c r="E10732" s="81"/>
      <c r="F10732" s="80"/>
      <c r="G10732" s="81"/>
      <c r="H10732" s="81"/>
      <c r="I10732" s="83"/>
      <c r="J10732" s="80"/>
      <c r="K10732" s="84" t="s">
        <v>1502</v>
      </c>
      <c r="L10732" s="76">
        <f t="shared" si="575"/>
        <v>6</v>
      </c>
      <c r="M10732" s="76"/>
      <c r="N10732" s="76"/>
      <c r="O10732" s="76"/>
      <c r="P10732" s="76"/>
      <c r="Q10732" s="76"/>
      <c r="R10732" s="76"/>
      <c r="S10732" s="76"/>
      <c r="T10732" s="76">
        <v>1</v>
      </c>
      <c r="U10732" s="76"/>
      <c r="V10732" s="76"/>
      <c r="W10732" s="76">
        <v>5</v>
      </c>
      <c r="X10732" s="76"/>
    </row>
    <row r="10733" spans="1:24">
      <c r="A10733" s="54"/>
      <c r="B10733" s="54"/>
      <c r="C10733" s="46" t="s">
        <v>33</v>
      </c>
      <c r="D10733" s="58" t="s">
        <v>16195</v>
      </c>
      <c r="E10733" s="58" t="s">
        <v>16196</v>
      </c>
      <c r="F10733" s="46" t="s">
        <v>16197</v>
      </c>
      <c r="G10733" s="58" t="s">
        <v>16198</v>
      </c>
      <c r="H10733" s="58" t="s">
        <v>16199</v>
      </c>
      <c r="I10733" s="74">
        <v>0</v>
      </c>
      <c r="J10733" s="46" t="s">
        <v>1508</v>
      </c>
      <c r="K10733" s="75" t="s">
        <v>1509</v>
      </c>
      <c r="L10733" s="76">
        <f t="shared" si="575"/>
        <v>0</v>
      </c>
      <c r="M10733" s="76"/>
      <c r="N10733" s="76"/>
      <c r="O10733" s="76"/>
      <c r="P10733" s="76"/>
      <c r="Q10733" s="76"/>
      <c r="R10733" s="76"/>
      <c r="S10733" s="76"/>
      <c r="T10733" s="76"/>
      <c r="U10733" s="76"/>
      <c r="V10733" s="76"/>
      <c r="W10733" s="76"/>
      <c r="X10733" s="76"/>
    </row>
    <row r="10734" spans="1:24">
      <c r="A10734" s="54"/>
      <c r="B10734" s="54"/>
      <c r="C10734" s="54"/>
      <c r="D10734" s="77"/>
      <c r="E10734" s="77"/>
      <c r="F10734" s="54"/>
      <c r="G10734" s="77"/>
      <c r="H10734" s="77"/>
      <c r="I10734" s="79"/>
      <c r="J10734" s="54"/>
      <c r="K10734" s="75" t="s">
        <v>1501</v>
      </c>
      <c r="L10734" s="76">
        <f t="shared" si="575"/>
        <v>0</v>
      </c>
      <c r="M10734" s="76"/>
      <c r="N10734" s="76"/>
      <c r="O10734" s="76"/>
      <c r="P10734" s="76"/>
      <c r="Q10734" s="76"/>
      <c r="R10734" s="76"/>
      <c r="S10734" s="76"/>
      <c r="T10734" s="76"/>
      <c r="U10734" s="76"/>
      <c r="V10734" s="76"/>
      <c r="W10734" s="76"/>
      <c r="X10734" s="76"/>
    </row>
    <row r="10735" spans="1:24">
      <c r="A10735" s="54"/>
      <c r="B10735" s="54"/>
      <c r="C10735" s="80"/>
      <c r="D10735" s="81"/>
      <c r="E10735" s="81"/>
      <c r="F10735" s="80"/>
      <c r="G10735" s="81"/>
      <c r="H10735" s="81"/>
      <c r="I10735" s="83"/>
      <c r="J10735" s="80"/>
      <c r="K10735" s="84" t="s">
        <v>1502</v>
      </c>
      <c r="L10735" s="76">
        <f t="shared" si="575"/>
        <v>3</v>
      </c>
      <c r="M10735" s="76"/>
      <c r="N10735" s="76"/>
      <c r="O10735" s="76"/>
      <c r="P10735" s="76"/>
      <c r="Q10735" s="76"/>
      <c r="R10735" s="76"/>
      <c r="S10735" s="76"/>
      <c r="T10735" s="76"/>
      <c r="U10735" s="76"/>
      <c r="V10735" s="76"/>
      <c r="W10735" s="76">
        <v>3</v>
      </c>
      <c r="X10735" s="76"/>
    </row>
    <row r="10736" spans="1:24">
      <c r="A10736" s="54"/>
      <c r="B10736" s="54"/>
      <c r="C10736" s="46" t="s">
        <v>33</v>
      </c>
      <c r="D10736" s="58" t="s">
        <v>16200</v>
      </c>
      <c r="E10736" s="58" t="s">
        <v>16201</v>
      </c>
      <c r="F10736" s="46" t="s">
        <v>14353</v>
      </c>
      <c r="G10736" s="58" t="s">
        <v>16202</v>
      </c>
      <c r="H10736" s="58" t="s">
        <v>16203</v>
      </c>
      <c r="I10736" s="74">
        <v>0</v>
      </c>
      <c r="J10736" s="46" t="s">
        <v>1508</v>
      </c>
      <c r="K10736" s="75" t="s">
        <v>1509</v>
      </c>
      <c r="L10736" s="76">
        <f t="shared" si="575"/>
        <v>0</v>
      </c>
      <c r="M10736" s="76"/>
      <c r="N10736" s="76"/>
      <c r="O10736" s="76"/>
      <c r="P10736" s="76"/>
      <c r="Q10736" s="76"/>
      <c r="R10736" s="76"/>
      <c r="S10736" s="76"/>
      <c r="T10736" s="76"/>
      <c r="U10736" s="76"/>
      <c r="V10736" s="76"/>
      <c r="W10736" s="76"/>
      <c r="X10736" s="76"/>
    </row>
    <row r="10737" spans="1:24">
      <c r="A10737" s="54"/>
      <c r="B10737" s="54"/>
      <c r="C10737" s="54"/>
      <c r="D10737" s="77"/>
      <c r="E10737" s="77"/>
      <c r="F10737" s="54"/>
      <c r="G10737" s="77"/>
      <c r="H10737" s="77"/>
      <c r="I10737" s="79"/>
      <c r="J10737" s="54"/>
      <c r="K10737" s="75" t="s">
        <v>1501</v>
      </c>
      <c r="L10737" s="76">
        <f t="shared" si="575"/>
        <v>0</v>
      </c>
      <c r="M10737" s="76"/>
      <c r="N10737" s="76"/>
      <c r="O10737" s="76"/>
      <c r="P10737" s="76"/>
      <c r="Q10737" s="76"/>
      <c r="R10737" s="76"/>
      <c r="S10737" s="76"/>
      <c r="T10737" s="76"/>
      <c r="U10737" s="76"/>
      <c r="V10737" s="76"/>
      <c r="W10737" s="76"/>
      <c r="X10737" s="76"/>
    </row>
    <row r="10738" spans="1:24">
      <c r="A10738" s="54"/>
      <c r="B10738" s="54"/>
      <c r="C10738" s="80"/>
      <c r="D10738" s="81"/>
      <c r="E10738" s="81"/>
      <c r="F10738" s="80"/>
      <c r="G10738" s="81"/>
      <c r="H10738" s="81"/>
      <c r="I10738" s="83"/>
      <c r="J10738" s="80"/>
      <c r="K10738" s="84" t="s">
        <v>1502</v>
      </c>
      <c r="L10738" s="76">
        <f t="shared" si="575"/>
        <v>7</v>
      </c>
      <c r="M10738" s="76"/>
      <c r="N10738" s="76"/>
      <c r="O10738" s="76"/>
      <c r="P10738" s="76"/>
      <c r="Q10738" s="76"/>
      <c r="R10738" s="76"/>
      <c r="S10738" s="76"/>
      <c r="T10738" s="76"/>
      <c r="U10738" s="76"/>
      <c r="V10738" s="76"/>
      <c r="W10738" s="76">
        <v>7</v>
      </c>
      <c r="X10738" s="76"/>
    </row>
    <row r="10739" spans="1:24">
      <c r="A10739" s="54"/>
      <c r="B10739" s="54"/>
      <c r="C10739" s="46" t="s">
        <v>33</v>
      </c>
      <c r="D10739" s="58" t="s">
        <v>16204</v>
      </c>
      <c r="E10739" s="58" t="s">
        <v>16205</v>
      </c>
      <c r="F10739" s="46" t="s">
        <v>16206</v>
      </c>
      <c r="G10739" s="58" t="s">
        <v>16207</v>
      </c>
      <c r="H10739" s="58" t="s">
        <v>16208</v>
      </c>
      <c r="I10739" s="74">
        <v>0</v>
      </c>
      <c r="J10739" s="46" t="s">
        <v>1508</v>
      </c>
      <c r="K10739" s="75" t="s">
        <v>1509</v>
      </c>
      <c r="L10739" s="76">
        <f t="shared" si="575"/>
        <v>0</v>
      </c>
      <c r="M10739" s="76"/>
      <c r="N10739" s="76"/>
      <c r="O10739" s="76"/>
      <c r="P10739" s="76"/>
      <c r="Q10739" s="76"/>
      <c r="R10739" s="76"/>
      <c r="S10739" s="76"/>
      <c r="T10739" s="76"/>
      <c r="U10739" s="76"/>
      <c r="V10739" s="76"/>
      <c r="W10739" s="76"/>
      <c r="X10739" s="76"/>
    </row>
    <row r="10740" spans="1:24">
      <c r="A10740" s="54"/>
      <c r="B10740" s="54"/>
      <c r="C10740" s="54"/>
      <c r="D10740" s="77"/>
      <c r="E10740" s="77"/>
      <c r="F10740" s="54"/>
      <c r="G10740" s="77"/>
      <c r="H10740" s="77"/>
      <c r="I10740" s="79"/>
      <c r="J10740" s="54"/>
      <c r="K10740" s="75" t="s">
        <v>1501</v>
      </c>
      <c r="L10740" s="76">
        <f t="shared" si="575"/>
        <v>0</v>
      </c>
      <c r="M10740" s="76"/>
      <c r="N10740" s="76"/>
      <c r="O10740" s="76"/>
      <c r="P10740" s="76"/>
      <c r="Q10740" s="76"/>
      <c r="R10740" s="76"/>
      <c r="S10740" s="76"/>
      <c r="T10740" s="76"/>
      <c r="U10740" s="76"/>
      <c r="V10740" s="76"/>
      <c r="W10740" s="76"/>
      <c r="X10740" s="76"/>
    </row>
    <row r="10741" spans="1:24">
      <c r="A10741" s="54"/>
      <c r="B10741" s="54"/>
      <c r="C10741" s="80"/>
      <c r="D10741" s="81"/>
      <c r="E10741" s="81"/>
      <c r="F10741" s="80"/>
      <c r="G10741" s="81"/>
      <c r="H10741" s="81"/>
      <c r="I10741" s="83"/>
      <c r="J10741" s="80"/>
      <c r="K10741" s="84" t="s">
        <v>1502</v>
      </c>
      <c r="L10741" s="76">
        <f t="shared" si="575"/>
        <v>3</v>
      </c>
      <c r="M10741" s="76"/>
      <c r="N10741" s="76"/>
      <c r="O10741" s="76"/>
      <c r="P10741" s="76"/>
      <c r="Q10741" s="76"/>
      <c r="R10741" s="76"/>
      <c r="S10741" s="76"/>
      <c r="T10741" s="76"/>
      <c r="U10741" s="76"/>
      <c r="V10741" s="76"/>
      <c r="W10741" s="76">
        <v>3</v>
      </c>
      <c r="X10741" s="76"/>
    </row>
    <row r="10742" spans="1:24">
      <c r="A10742" s="54"/>
      <c r="B10742" s="54"/>
      <c r="C10742" s="46" t="s">
        <v>33</v>
      </c>
      <c r="D10742" s="58" t="s">
        <v>16189</v>
      </c>
      <c r="E10742" s="58" t="s">
        <v>16209</v>
      </c>
      <c r="F10742" s="46" t="s">
        <v>16191</v>
      </c>
      <c r="G10742" s="58" t="s">
        <v>16192</v>
      </c>
      <c r="H10742" s="58" t="s">
        <v>16193</v>
      </c>
      <c r="I10742" s="74">
        <v>2392</v>
      </c>
      <c r="J10742" s="46" t="s">
        <v>1508</v>
      </c>
      <c r="K10742" s="75" t="s">
        <v>1509</v>
      </c>
      <c r="L10742" s="76">
        <f t="shared" si="575"/>
        <v>0</v>
      </c>
      <c r="M10742" s="76"/>
      <c r="N10742" s="76"/>
      <c r="O10742" s="76"/>
      <c r="P10742" s="76"/>
      <c r="Q10742" s="76"/>
      <c r="R10742" s="76"/>
      <c r="S10742" s="76"/>
      <c r="T10742" s="76"/>
      <c r="U10742" s="76"/>
      <c r="V10742" s="76"/>
      <c r="W10742" s="76"/>
      <c r="X10742" s="76"/>
    </row>
    <row r="10743" spans="1:24">
      <c r="A10743" s="54"/>
      <c r="B10743" s="54"/>
      <c r="C10743" s="54"/>
      <c r="D10743" s="77"/>
      <c r="E10743" s="77"/>
      <c r="F10743" s="54"/>
      <c r="G10743" s="77"/>
      <c r="H10743" s="77"/>
      <c r="I10743" s="79"/>
      <c r="J10743" s="54"/>
      <c r="K10743" s="75" t="s">
        <v>1501</v>
      </c>
      <c r="L10743" s="76">
        <f t="shared" si="575"/>
        <v>0</v>
      </c>
      <c r="M10743" s="76"/>
      <c r="N10743" s="76"/>
      <c r="O10743" s="76"/>
      <c r="P10743" s="76"/>
      <c r="Q10743" s="76"/>
      <c r="R10743" s="76"/>
      <c r="S10743" s="76"/>
      <c r="T10743" s="76"/>
      <c r="U10743" s="76"/>
      <c r="V10743" s="76"/>
      <c r="W10743" s="76"/>
      <c r="X10743" s="76"/>
    </row>
    <row r="10744" spans="1:24">
      <c r="A10744" s="54"/>
      <c r="B10744" s="54"/>
      <c r="C10744" s="80"/>
      <c r="D10744" s="81"/>
      <c r="E10744" s="81"/>
      <c r="F10744" s="80"/>
      <c r="G10744" s="81"/>
      <c r="H10744" s="81"/>
      <c r="I10744" s="83"/>
      <c r="J10744" s="80"/>
      <c r="K10744" s="84" t="s">
        <v>1502</v>
      </c>
      <c r="L10744" s="76">
        <f t="shared" si="575"/>
        <v>3</v>
      </c>
      <c r="M10744" s="76"/>
      <c r="N10744" s="76"/>
      <c r="O10744" s="76"/>
      <c r="P10744" s="76"/>
      <c r="Q10744" s="76"/>
      <c r="R10744" s="76"/>
      <c r="S10744" s="76"/>
      <c r="T10744" s="76"/>
      <c r="U10744" s="76"/>
      <c r="V10744" s="76"/>
      <c r="W10744" s="76">
        <v>3</v>
      </c>
      <c r="X10744" s="76"/>
    </row>
    <row r="10745" spans="1:24">
      <c r="A10745" s="54"/>
      <c r="B10745" s="54"/>
      <c r="C10745" s="46" t="s">
        <v>33</v>
      </c>
      <c r="D10745" s="58" t="s">
        <v>16210</v>
      </c>
      <c r="E10745" s="58" t="s">
        <v>16211</v>
      </c>
      <c r="F10745" s="46" t="s">
        <v>16212</v>
      </c>
      <c r="G10745" s="58" t="s">
        <v>16213</v>
      </c>
      <c r="H10745" s="58" t="s">
        <v>16214</v>
      </c>
      <c r="I10745" s="74">
        <v>0</v>
      </c>
      <c r="J10745" s="46" t="s">
        <v>1508</v>
      </c>
      <c r="K10745" s="75" t="s">
        <v>1509</v>
      </c>
      <c r="L10745" s="76">
        <f t="shared" si="575"/>
        <v>0</v>
      </c>
      <c r="M10745" s="76"/>
      <c r="N10745" s="76"/>
      <c r="O10745" s="76"/>
      <c r="P10745" s="76"/>
      <c r="Q10745" s="76"/>
      <c r="R10745" s="76"/>
      <c r="S10745" s="76"/>
      <c r="T10745" s="76"/>
      <c r="U10745" s="76"/>
      <c r="V10745" s="76"/>
      <c r="W10745" s="76"/>
      <c r="X10745" s="76"/>
    </row>
    <row r="10746" spans="1:24">
      <c r="A10746" s="54"/>
      <c r="B10746" s="54"/>
      <c r="C10746" s="54"/>
      <c r="D10746" s="77"/>
      <c r="E10746" s="77"/>
      <c r="F10746" s="54"/>
      <c r="G10746" s="77"/>
      <c r="H10746" s="77"/>
      <c r="I10746" s="79"/>
      <c r="J10746" s="54"/>
      <c r="K10746" s="75" t="s">
        <v>1501</v>
      </c>
      <c r="L10746" s="76">
        <f t="shared" si="575"/>
        <v>0</v>
      </c>
      <c r="M10746" s="76"/>
      <c r="N10746" s="76"/>
      <c r="O10746" s="76"/>
      <c r="P10746" s="76"/>
      <c r="Q10746" s="76"/>
      <c r="R10746" s="76"/>
      <c r="S10746" s="76"/>
      <c r="T10746" s="76"/>
      <c r="U10746" s="76"/>
      <c r="V10746" s="76"/>
      <c r="W10746" s="76"/>
      <c r="X10746" s="76"/>
    </row>
    <row r="10747" spans="1:24">
      <c r="A10747" s="80"/>
      <c r="B10747" s="80"/>
      <c r="C10747" s="80"/>
      <c r="D10747" s="81"/>
      <c r="E10747" s="81"/>
      <c r="F10747" s="80"/>
      <c r="G10747" s="81"/>
      <c r="H10747" s="81"/>
      <c r="I10747" s="83"/>
      <c r="J10747" s="80"/>
      <c r="K10747" s="84" t="s">
        <v>1502</v>
      </c>
      <c r="L10747" s="76">
        <f t="shared" si="575"/>
        <v>2</v>
      </c>
      <c r="M10747" s="76"/>
      <c r="N10747" s="76"/>
      <c r="O10747" s="76"/>
      <c r="P10747" s="76"/>
      <c r="Q10747" s="76"/>
      <c r="R10747" s="76"/>
      <c r="S10747" s="76"/>
      <c r="T10747" s="76"/>
      <c r="U10747" s="76"/>
      <c r="V10747" s="76"/>
      <c r="W10747" s="76">
        <v>2</v>
      </c>
      <c r="X10747" s="76"/>
    </row>
    <row r="10748" spans="1:24">
      <c r="A10748" s="46" t="s">
        <v>16215</v>
      </c>
      <c r="B10748" s="46" t="s">
        <v>38</v>
      </c>
      <c r="C10748" s="46"/>
      <c r="D10748" s="781">
        <f>SUM(D10752,D10824,D11055,D11205,D11247,D11271,D11331,D11337,D11349,D11355,D11361,D11370)</f>
        <v>198</v>
      </c>
      <c r="E10748" s="46"/>
      <c r="F10748" s="46"/>
      <c r="G10748" s="199"/>
      <c r="H10748" s="199"/>
      <c r="I10748" s="140">
        <f>SUM(I10752,I10824,I11055,I11205,I11247,I11271,I11331,I11337,I11349,I11355,I11361,I11370)</f>
        <v>1723252.4669999999</v>
      </c>
      <c r="J10748" s="46" t="s">
        <v>1508</v>
      </c>
      <c r="K10748" s="75" t="s">
        <v>30</v>
      </c>
      <c r="L10748" s="76">
        <f>SUM(L10749:L10751)</f>
        <v>1019</v>
      </c>
      <c r="M10748" s="76">
        <f>SUM(M10749:M10751)</f>
        <v>102</v>
      </c>
      <c r="N10748" s="76">
        <f t="shared" ref="N10748:X10748" si="576">SUM(N10749:N10751)</f>
        <v>67</v>
      </c>
      <c r="O10748" s="76">
        <f t="shared" si="576"/>
        <v>127</v>
      </c>
      <c r="P10748" s="76">
        <f t="shared" si="576"/>
        <v>7</v>
      </c>
      <c r="Q10748" s="76">
        <f t="shared" si="576"/>
        <v>0</v>
      </c>
      <c r="R10748" s="76">
        <f t="shared" si="576"/>
        <v>20</v>
      </c>
      <c r="S10748" s="76">
        <f t="shared" si="576"/>
        <v>228</v>
      </c>
      <c r="T10748" s="76">
        <f t="shared" si="576"/>
        <v>219</v>
      </c>
      <c r="U10748" s="76">
        <f t="shared" si="576"/>
        <v>41</v>
      </c>
      <c r="V10748" s="76">
        <f t="shared" si="576"/>
        <v>1</v>
      </c>
      <c r="W10748" s="76">
        <f t="shared" si="576"/>
        <v>97</v>
      </c>
      <c r="X10748" s="76">
        <f t="shared" si="576"/>
        <v>110</v>
      </c>
    </row>
    <row r="10749" spans="1:24">
      <c r="A10749" s="54"/>
      <c r="B10749" s="54"/>
      <c r="C10749" s="54"/>
      <c r="D10749" s="782"/>
      <c r="E10749" s="54"/>
      <c r="F10749" s="54"/>
      <c r="G10749" s="200"/>
      <c r="H10749" s="200"/>
      <c r="I10749" s="141"/>
      <c r="J10749" s="54"/>
      <c r="K10749" s="75" t="s">
        <v>1509</v>
      </c>
      <c r="L10749" s="76">
        <f t="shared" ref="L10749:L10754" si="577">SUM(M10749:X10749)</f>
        <v>358</v>
      </c>
      <c r="M10749" s="454">
        <f>SUM(M10752,M10824,M11055,M11205,M11247,M11271,M11331,M11337,M11349,M11355,M11361,M11370)</f>
        <v>37</v>
      </c>
      <c r="N10749" s="454">
        <f t="shared" ref="N10749:X10749" si="578">SUM(N10752,N10824,N11055,N11205,N11247,N11271,N11331,N11337,N11349,N11355,N11361,N11370)</f>
        <v>66</v>
      </c>
      <c r="O10749" s="454">
        <f t="shared" si="578"/>
        <v>31</v>
      </c>
      <c r="P10749" s="454">
        <f t="shared" si="578"/>
        <v>7</v>
      </c>
      <c r="Q10749" s="454">
        <f t="shared" si="578"/>
        <v>0</v>
      </c>
      <c r="R10749" s="454">
        <f t="shared" si="578"/>
        <v>2</v>
      </c>
      <c r="S10749" s="454">
        <f t="shared" si="578"/>
        <v>67</v>
      </c>
      <c r="T10749" s="454">
        <f t="shared" si="578"/>
        <v>66</v>
      </c>
      <c r="U10749" s="454">
        <f t="shared" si="578"/>
        <v>0</v>
      </c>
      <c r="V10749" s="454">
        <f t="shared" si="578"/>
        <v>0</v>
      </c>
      <c r="W10749" s="454">
        <f t="shared" si="578"/>
        <v>17</v>
      </c>
      <c r="X10749" s="454">
        <f t="shared" si="578"/>
        <v>65</v>
      </c>
    </row>
    <row r="10750" spans="1:24">
      <c r="A10750" s="54"/>
      <c r="B10750" s="54"/>
      <c r="C10750" s="54"/>
      <c r="D10750" s="782"/>
      <c r="E10750" s="54"/>
      <c r="F10750" s="54"/>
      <c r="G10750" s="200"/>
      <c r="H10750" s="200"/>
      <c r="I10750" s="141"/>
      <c r="J10750" s="54"/>
      <c r="K10750" s="75" t="s">
        <v>1501</v>
      </c>
      <c r="L10750" s="76">
        <f t="shared" si="577"/>
        <v>79</v>
      </c>
      <c r="M10750" s="454">
        <f t="shared" ref="M10750:X10751" si="579">SUM(M10753,M10825,M11056,M11206,M11248,M11272,M11332,M11338,M11350,M11356,M11362,M11371)</f>
        <v>32</v>
      </c>
      <c r="N10750" s="454">
        <f t="shared" si="579"/>
        <v>0</v>
      </c>
      <c r="O10750" s="454">
        <f t="shared" si="579"/>
        <v>0</v>
      </c>
      <c r="P10750" s="454">
        <f t="shared" si="579"/>
        <v>0</v>
      </c>
      <c r="Q10750" s="454">
        <f t="shared" si="579"/>
        <v>0</v>
      </c>
      <c r="R10750" s="454">
        <f t="shared" si="579"/>
        <v>6</v>
      </c>
      <c r="S10750" s="454">
        <f t="shared" si="579"/>
        <v>19</v>
      </c>
      <c r="T10750" s="454">
        <f t="shared" si="579"/>
        <v>0</v>
      </c>
      <c r="U10750" s="454">
        <f t="shared" si="579"/>
        <v>0</v>
      </c>
      <c r="V10750" s="454">
        <f t="shared" si="579"/>
        <v>1</v>
      </c>
      <c r="W10750" s="454">
        <f t="shared" si="579"/>
        <v>1</v>
      </c>
      <c r="X10750" s="454">
        <f t="shared" si="579"/>
        <v>20</v>
      </c>
    </row>
    <row r="10751" spans="1:24">
      <c r="A10751" s="54"/>
      <c r="B10751" s="80"/>
      <c r="C10751" s="80"/>
      <c r="D10751" s="783"/>
      <c r="E10751" s="80"/>
      <c r="F10751" s="80"/>
      <c r="G10751" s="201"/>
      <c r="H10751" s="201"/>
      <c r="I10751" s="142"/>
      <c r="J10751" s="80"/>
      <c r="K10751" s="75" t="s">
        <v>1502</v>
      </c>
      <c r="L10751" s="76">
        <f t="shared" si="577"/>
        <v>582</v>
      </c>
      <c r="M10751" s="454">
        <f t="shared" si="579"/>
        <v>33</v>
      </c>
      <c r="N10751" s="454">
        <f t="shared" si="579"/>
        <v>1</v>
      </c>
      <c r="O10751" s="454">
        <f t="shared" si="579"/>
        <v>96</v>
      </c>
      <c r="P10751" s="454">
        <f t="shared" si="579"/>
        <v>0</v>
      </c>
      <c r="Q10751" s="454">
        <f t="shared" si="579"/>
        <v>0</v>
      </c>
      <c r="R10751" s="454">
        <f t="shared" si="579"/>
        <v>12</v>
      </c>
      <c r="S10751" s="454">
        <f t="shared" si="579"/>
        <v>142</v>
      </c>
      <c r="T10751" s="454">
        <f t="shared" si="579"/>
        <v>153</v>
      </c>
      <c r="U10751" s="454">
        <f t="shared" si="579"/>
        <v>41</v>
      </c>
      <c r="V10751" s="454">
        <f t="shared" si="579"/>
        <v>0</v>
      </c>
      <c r="W10751" s="454">
        <f t="shared" si="579"/>
        <v>79</v>
      </c>
      <c r="X10751" s="454">
        <f t="shared" si="579"/>
        <v>25</v>
      </c>
    </row>
    <row r="10752" spans="1:24">
      <c r="A10752" s="54"/>
      <c r="B10752" s="46" t="s">
        <v>16216</v>
      </c>
      <c r="C10752" s="46"/>
      <c r="D10752" s="781">
        <f>COUNTA(D10755:D10823)</f>
        <v>23</v>
      </c>
      <c r="E10752" s="46"/>
      <c r="F10752" s="46"/>
      <c r="G10752" s="199"/>
      <c r="H10752" s="199"/>
      <c r="I10752" s="524">
        <f>SUM(I10755:I10823)</f>
        <v>197947</v>
      </c>
      <c r="J10752" s="46" t="s">
        <v>1508</v>
      </c>
      <c r="K10752" s="75" t="s">
        <v>1509</v>
      </c>
      <c r="L10752" s="76">
        <f t="shared" si="577"/>
        <v>79</v>
      </c>
      <c r="M10752" s="76">
        <v>11</v>
      </c>
      <c r="N10752" s="76">
        <v>10</v>
      </c>
      <c r="O10752" s="76">
        <v>9</v>
      </c>
      <c r="P10752" s="76">
        <v>0</v>
      </c>
      <c r="Q10752" s="76">
        <v>0</v>
      </c>
      <c r="R10752" s="76">
        <v>0</v>
      </c>
      <c r="S10752" s="76">
        <v>3</v>
      </c>
      <c r="T10752" s="76">
        <v>8</v>
      </c>
      <c r="U10752" s="76">
        <v>0</v>
      </c>
      <c r="V10752" s="76">
        <v>0</v>
      </c>
      <c r="W10752" s="76">
        <v>0</v>
      </c>
      <c r="X10752" s="76">
        <v>38</v>
      </c>
    </row>
    <row r="10753" spans="1:24">
      <c r="A10753" s="54"/>
      <c r="B10753" s="54"/>
      <c r="C10753" s="54"/>
      <c r="D10753" s="782"/>
      <c r="E10753" s="54"/>
      <c r="F10753" s="54"/>
      <c r="G10753" s="200"/>
      <c r="H10753" s="200"/>
      <c r="I10753" s="525"/>
      <c r="J10753" s="54"/>
      <c r="K10753" s="75" t="s">
        <v>1501</v>
      </c>
      <c r="L10753" s="76">
        <f t="shared" si="577"/>
        <v>39</v>
      </c>
      <c r="M10753" s="76">
        <v>17</v>
      </c>
      <c r="N10753" s="76">
        <v>0</v>
      </c>
      <c r="O10753" s="76">
        <v>0</v>
      </c>
      <c r="P10753" s="76">
        <v>0</v>
      </c>
      <c r="Q10753" s="76">
        <v>0</v>
      </c>
      <c r="R10753" s="76">
        <v>0</v>
      </c>
      <c r="S10753" s="76">
        <v>2</v>
      </c>
      <c r="T10753" s="76">
        <v>0</v>
      </c>
      <c r="U10753" s="76">
        <v>0</v>
      </c>
      <c r="V10753" s="76">
        <v>0</v>
      </c>
      <c r="W10753" s="76">
        <v>0</v>
      </c>
      <c r="X10753" s="76">
        <v>20</v>
      </c>
    </row>
    <row r="10754" spans="1:24">
      <c r="A10754" s="54"/>
      <c r="B10754" s="80"/>
      <c r="C10754" s="80"/>
      <c r="D10754" s="783"/>
      <c r="E10754" s="80"/>
      <c r="F10754" s="80"/>
      <c r="G10754" s="201"/>
      <c r="H10754" s="201"/>
      <c r="I10754" s="526"/>
      <c r="J10754" s="80"/>
      <c r="K10754" s="75" t="s">
        <v>1502</v>
      </c>
      <c r="L10754" s="76">
        <f t="shared" si="577"/>
        <v>46</v>
      </c>
      <c r="M10754" s="76">
        <v>1</v>
      </c>
      <c r="N10754" s="76">
        <v>0</v>
      </c>
      <c r="O10754" s="76">
        <v>4</v>
      </c>
      <c r="P10754" s="76">
        <v>0</v>
      </c>
      <c r="Q10754" s="76">
        <v>0</v>
      </c>
      <c r="R10754" s="76">
        <v>0</v>
      </c>
      <c r="S10754" s="76">
        <v>4</v>
      </c>
      <c r="T10754" s="76">
        <v>17</v>
      </c>
      <c r="U10754" s="76">
        <v>1</v>
      </c>
      <c r="V10754" s="76">
        <v>0</v>
      </c>
      <c r="W10754" s="76">
        <v>6</v>
      </c>
      <c r="X10754" s="76">
        <v>13</v>
      </c>
    </row>
    <row r="10755" spans="1:24">
      <c r="A10755" s="54"/>
      <c r="B10755" s="46" t="s">
        <v>16217</v>
      </c>
      <c r="C10755" s="46" t="s">
        <v>33</v>
      </c>
      <c r="D10755" s="58" t="s">
        <v>16218</v>
      </c>
      <c r="E10755" s="58" t="s">
        <v>16219</v>
      </c>
      <c r="F10755" s="46" t="s">
        <v>16220</v>
      </c>
      <c r="G10755" s="58" t="s">
        <v>16221</v>
      </c>
      <c r="H10755" s="46" t="s">
        <v>16222</v>
      </c>
      <c r="I10755" s="524">
        <v>542</v>
      </c>
      <c r="J10755" s="46" t="s">
        <v>1508</v>
      </c>
      <c r="K10755" s="75" t="s">
        <v>1509</v>
      </c>
      <c r="L10755" s="76">
        <f>SUM(M10755:X10755)</f>
        <v>0</v>
      </c>
      <c r="M10755" s="76"/>
      <c r="N10755" s="76"/>
      <c r="O10755" s="76"/>
      <c r="P10755" s="76"/>
      <c r="Q10755" s="76"/>
      <c r="R10755" s="76"/>
      <c r="S10755" s="76"/>
      <c r="T10755" s="76"/>
      <c r="U10755" s="76"/>
      <c r="V10755" s="76"/>
      <c r="W10755" s="76"/>
      <c r="X10755" s="76"/>
    </row>
    <row r="10756" spans="1:24">
      <c r="A10756" s="54"/>
      <c r="B10756" s="54"/>
      <c r="C10756" s="54"/>
      <c r="D10756" s="77"/>
      <c r="E10756" s="158"/>
      <c r="F10756" s="54"/>
      <c r="G10756" s="77"/>
      <c r="H10756" s="54"/>
      <c r="I10756" s="525"/>
      <c r="J10756" s="54"/>
      <c r="K10756" s="75" t="s">
        <v>1501</v>
      </c>
      <c r="L10756" s="76">
        <f t="shared" ref="L10756:L10819" si="580">SUM(M10756:X10756)</f>
        <v>0</v>
      </c>
      <c r="M10756" s="76"/>
      <c r="N10756" s="76"/>
      <c r="O10756" s="76"/>
      <c r="P10756" s="76"/>
      <c r="Q10756" s="76"/>
      <c r="R10756" s="76"/>
      <c r="S10756" s="76"/>
      <c r="T10756" s="76"/>
      <c r="U10756" s="76"/>
      <c r="V10756" s="76"/>
      <c r="W10756" s="76"/>
      <c r="X10756" s="76"/>
    </row>
    <row r="10757" spans="1:24">
      <c r="A10757" s="54"/>
      <c r="B10757" s="54"/>
      <c r="C10757" s="80"/>
      <c r="D10757" s="81"/>
      <c r="E10757" s="159"/>
      <c r="F10757" s="80"/>
      <c r="G10757" s="81"/>
      <c r="H10757" s="80"/>
      <c r="I10757" s="526"/>
      <c r="J10757" s="80"/>
      <c r="K10757" s="84" t="s">
        <v>1502</v>
      </c>
      <c r="L10757" s="76">
        <f t="shared" si="580"/>
        <v>2</v>
      </c>
      <c r="M10757" s="76"/>
      <c r="N10757" s="76"/>
      <c r="O10757" s="76"/>
      <c r="P10757" s="76"/>
      <c r="Q10757" s="76"/>
      <c r="R10757" s="76"/>
      <c r="S10757" s="76"/>
      <c r="T10757" s="76"/>
      <c r="U10757" s="76">
        <v>1</v>
      </c>
      <c r="V10757" s="76"/>
      <c r="W10757" s="76">
        <v>1</v>
      </c>
      <c r="X10757" s="76"/>
    </row>
    <row r="10758" spans="1:24">
      <c r="A10758" s="54"/>
      <c r="B10758" s="54"/>
      <c r="C10758" s="46" t="s">
        <v>33</v>
      </c>
      <c r="D10758" s="58" t="s">
        <v>16223</v>
      </c>
      <c r="E10758" s="58" t="s">
        <v>16224</v>
      </c>
      <c r="F10758" s="46" t="s">
        <v>16225</v>
      </c>
      <c r="G10758" s="58" t="s">
        <v>16226</v>
      </c>
      <c r="H10758" s="46" t="s">
        <v>16227</v>
      </c>
      <c r="I10758" s="524">
        <v>9210</v>
      </c>
      <c r="J10758" s="46" t="s">
        <v>1508</v>
      </c>
      <c r="K10758" s="75" t="s">
        <v>1509</v>
      </c>
      <c r="L10758" s="76">
        <f t="shared" si="580"/>
        <v>0</v>
      </c>
      <c r="M10758" s="76"/>
      <c r="N10758" s="76"/>
      <c r="O10758" s="76"/>
      <c r="P10758" s="76"/>
      <c r="Q10758" s="76"/>
      <c r="R10758" s="76"/>
      <c r="S10758" s="76"/>
      <c r="T10758" s="76"/>
      <c r="U10758" s="76"/>
      <c r="V10758" s="76"/>
      <c r="W10758" s="76"/>
      <c r="X10758" s="76"/>
    </row>
    <row r="10759" spans="1:24">
      <c r="A10759" s="54"/>
      <c r="B10759" s="54"/>
      <c r="C10759" s="54"/>
      <c r="D10759" s="77"/>
      <c r="E10759" s="158"/>
      <c r="F10759" s="54"/>
      <c r="G10759" s="77"/>
      <c r="H10759" s="54"/>
      <c r="I10759" s="525"/>
      <c r="J10759" s="54"/>
      <c r="K10759" s="75" t="s">
        <v>1501</v>
      </c>
      <c r="L10759" s="76">
        <f t="shared" si="580"/>
        <v>0</v>
      </c>
      <c r="M10759" s="76"/>
      <c r="N10759" s="76"/>
      <c r="O10759" s="76"/>
      <c r="P10759" s="76"/>
      <c r="Q10759" s="76"/>
      <c r="R10759" s="76"/>
      <c r="S10759" s="76"/>
      <c r="T10759" s="76"/>
      <c r="U10759" s="76"/>
      <c r="V10759" s="76"/>
      <c r="W10759" s="76"/>
      <c r="X10759" s="76"/>
    </row>
    <row r="10760" spans="1:24">
      <c r="A10760" s="54"/>
      <c r="B10760" s="54"/>
      <c r="C10760" s="80"/>
      <c r="D10760" s="81"/>
      <c r="E10760" s="159"/>
      <c r="F10760" s="80"/>
      <c r="G10760" s="81"/>
      <c r="H10760" s="80"/>
      <c r="I10760" s="526"/>
      <c r="J10760" s="80"/>
      <c r="K10760" s="84" t="s">
        <v>1502</v>
      </c>
      <c r="L10760" s="76">
        <f t="shared" si="580"/>
        <v>2</v>
      </c>
      <c r="M10760" s="76"/>
      <c r="N10760" s="76"/>
      <c r="O10760" s="76">
        <v>1</v>
      </c>
      <c r="P10760" s="76"/>
      <c r="Q10760" s="76"/>
      <c r="R10760" s="76"/>
      <c r="S10760" s="76"/>
      <c r="T10760" s="76">
        <v>1</v>
      </c>
      <c r="U10760" s="76"/>
      <c r="V10760" s="76"/>
      <c r="W10760" s="76"/>
      <c r="X10760" s="76"/>
    </row>
    <row r="10761" spans="1:24">
      <c r="A10761" s="54"/>
      <c r="B10761" s="54"/>
      <c r="C10761" s="46" t="s">
        <v>33</v>
      </c>
      <c r="D10761" s="58" t="s">
        <v>16228</v>
      </c>
      <c r="E10761" s="58" t="s">
        <v>16229</v>
      </c>
      <c r="F10761" s="46" t="s">
        <v>16230</v>
      </c>
      <c r="G10761" s="58" t="s">
        <v>16231</v>
      </c>
      <c r="H10761" s="46"/>
      <c r="I10761" s="524">
        <v>321</v>
      </c>
      <c r="J10761" s="46" t="s">
        <v>1508</v>
      </c>
      <c r="K10761" s="75" t="s">
        <v>1509</v>
      </c>
      <c r="L10761" s="76">
        <f t="shared" si="580"/>
        <v>0</v>
      </c>
      <c r="M10761" s="76"/>
      <c r="N10761" s="76"/>
      <c r="O10761" s="76"/>
      <c r="P10761" s="76"/>
      <c r="Q10761" s="76"/>
      <c r="R10761" s="76"/>
      <c r="S10761" s="76"/>
      <c r="T10761" s="76"/>
      <c r="U10761" s="76"/>
      <c r="V10761" s="76"/>
      <c r="W10761" s="76"/>
      <c r="X10761" s="76"/>
    </row>
    <row r="10762" spans="1:24">
      <c r="A10762" s="54"/>
      <c r="B10762" s="54"/>
      <c r="C10762" s="54"/>
      <c r="D10762" s="77"/>
      <c r="E10762" s="158"/>
      <c r="F10762" s="54"/>
      <c r="G10762" s="77"/>
      <c r="H10762" s="54"/>
      <c r="I10762" s="525"/>
      <c r="J10762" s="54"/>
      <c r="K10762" s="75" t="s">
        <v>1501</v>
      </c>
      <c r="L10762" s="76">
        <f t="shared" si="580"/>
        <v>0</v>
      </c>
      <c r="M10762" s="76"/>
      <c r="N10762" s="76"/>
      <c r="O10762" s="76"/>
      <c r="P10762" s="76"/>
      <c r="Q10762" s="76"/>
      <c r="R10762" s="76"/>
      <c r="S10762" s="76"/>
      <c r="T10762" s="76"/>
      <c r="U10762" s="76"/>
      <c r="V10762" s="76"/>
      <c r="W10762" s="76"/>
      <c r="X10762" s="76"/>
    </row>
    <row r="10763" spans="1:24">
      <c r="A10763" s="54"/>
      <c r="B10763" s="54"/>
      <c r="C10763" s="80"/>
      <c r="D10763" s="81"/>
      <c r="E10763" s="159"/>
      <c r="F10763" s="80"/>
      <c r="G10763" s="81"/>
      <c r="H10763" s="80"/>
      <c r="I10763" s="526"/>
      <c r="J10763" s="80"/>
      <c r="K10763" s="84" t="s">
        <v>1502</v>
      </c>
      <c r="L10763" s="76">
        <f t="shared" si="580"/>
        <v>3</v>
      </c>
      <c r="M10763" s="76"/>
      <c r="N10763" s="76"/>
      <c r="O10763" s="76">
        <v>1</v>
      </c>
      <c r="P10763" s="76"/>
      <c r="Q10763" s="76"/>
      <c r="R10763" s="76"/>
      <c r="S10763" s="76"/>
      <c r="T10763" s="76">
        <v>2</v>
      </c>
      <c r="U10763" s="76"/>
      <c r="V10763" s="76"/>
      <c r="W10763" s="76"/>
      <c r="X10763" s="76"/>
    </row>
    <row r="10764" spans="1:24">
      <c r="A10764" s="54"/>
      <c r="B10764" s="54"/>
      <c r="C10764" s="46" t="s">
        <v>31</v>
      </c>
      <c r="D10764" s="58" t="s">
        <v>16232</v>
      </c>
      <c r="E10764" s="58" t="s">
        <v>16233</v>
      </c>
      <c r="F10764" s="46" t="s">
        <v>16234</v>
      </c>
      <c r="G10764" s="58" t="s">
        <v>16235</v>
      </c>
      <c r="H10764" s="46" t="s">
        <v>16236</v>
      </c>
      <c r="I10764" s="524">
        <v>5320</v>
      </c>
      <c r="J10764" s="46" t="s">
        <v>1508</v>
      </c>
      <c r="K10764" s="75" t="s">
        <v>1509</v>
      </c>
      <c r="L10764" s="76">
        <f t="shared" si="580"/>
        <v>4</v>
      </c>
      <c r="M10764" s="76"/>
      <c r="N10764" s="76">
        <v>1</v>
      </c>
      <c r="O10764" s="76"/>
      <c r="P10764" s="76"/>
      <c r="Q10764" s="76"/>
      <c r="R10764" s="76"/>
      <c r="S10764" s="76">
        <v>1</v>
      </c>
      <c r="T10764" s="76">
        <v>2</v>
      </c>
      <c r="U10764" s="76"/>
      <c r="V10764" s="76"/>
      <c r="W10764" s="76"/>
      <c r="X10764" s="76"/>
    </row>
    <row r="10765" spans="1:24">
      <c r="A10765" s="54"/>
      <c r="B10765" s="54"/>
      <c r="C10765" s="54"/>
      <c r="D10765" s="77"/>
      <c r="E10765" s="63"/>
      <c r="F10765" s="54"/>
      <c r="G10765" s="77"/>
      <c r="H10765" s="54"/>
      <c r="I10765" s="525"/>
      <c r="J10765" s="54"/>
      <c r="K10765" s="75" t="s">
        <v>1501</v>
      </c>
      <c r="L10765" s="76">
        <f t="shared" si="580"/>
        <v>0</v>
      </c>
      <c r="M10765" s="76"/>
      <c r="N10765" s="76"/>
      <c r="O10765" s="76"/>
      <c r="P10765" s="76"/>
      <c r="Q10765" s="76"/>
      <c r="R10765" s="76"/>
      <c r="S10765" s="76"/>
      <c r="T10765" s="76"/>
      <c r="U10765" s="76"/>
      <c r="V10765" s="76"/>
      <c r="W10765" s="76"/>
      <c r="X10765" s="76"/>
    </row>
    <row r="10766" spans="1:24">
      <c r="A10766" s="54"/>
      <c r="B10766" s="54"/>
      <c r="C10766" s="80"/>
      <c r="D10766" s="81"/>
      <c r="E10766" s="68"/>
      <c r="F10766" s="80"/>
      <c r="G10766" s="81"/>
      <c r="H10766" s="80"/>
      <c r="I10766" s="526"/>
      <c r="J10766" s="80"/>
      <c r="K10766" s="84" t="s">
        <v>1502</v>
      </c>
      <c r="L10766" s="76">
        <f t="shared" si="580"/>
        <v>0</v>
      </c>
      <c r="M10766" s="76"/>
      <c r="N10766" s="76"/>
      <c r="O10766" s="76"/>
      <c r="P10766" s="76"/>
      <c r="Q10766" s="76"/>
      <c r="R10766" s="76"/>
      <c r="S10766" s="76"/>
      <c r="T10766" s="76"/>
      <c r="U10766" s="76"/>
      <c r="V10766" s="76"/>
      <c r="W10766" s="76"/>
      <c r="X10766" s="76"/>
    </row>
    <row r="10767" spans="1:24">
      <c r="A10767" s="54"/>
      <c r="B10767" s="54"/>
      <c r="C10767" s="46" t="s">
        <v>31</v>
      </c>
      <c r="D10767" s="58" t="s">
        <v>16237</v>
      </c>
      <c r="E10767" s="58" t="s">
        <v>16238</v>
      </c>
      <c r="F10767" s="46" t="s">
        <v>16239</v>
      </c>
      <c r="G10767" s="58" t="s">
        <v>16240</v>
      </c>
      <c r="H10767" s="46" t="s">
        <v>16241</v>
      </c>
      <c r="I10767" s="524">
        <v>25821</v>
      </c>
      <c r="J10767" s="46" t="s">
        <v>1508</v>
      </c>
      <c r="K10767" s="75" t="s">
        <v>1509</v>
      </c>
      <c r="L10767" s="76">
        <f t="shared" si="580"/>
        <v>0</v>
      </c>
      <c r="M10767" s="76"/>
      <c r="N10767" s="76"/>
      <c r="O10767" s="76"/>
      <c r="P10767" s="76"/>
      <c r="Q10767" s="76"/>
      <c r="R10767" s="76"/>
      <c r="S10767" s="76"/>
      <c r="T10767" s="76"/>
      <c r="U10767" s="76"/>
      <c r="V10767" s="76"/>
      <c r="W10767" s="76"/>
      <c r="X10767" s="76"/>
    </row>
    <row r="10768" spans="1:24">
      <c r="A10768" s="54"/>
      <c r="B10768" s="54"/>
      <c r="C10768" s="54"/>
      <c r="D10768" s="77"/>
      <c r="E10768" s="63"/>
      <c r="F10768" s="54"/>
      <c r="G10768" s="77"/>
      <c r="H10768" s="54"/>
      <c r="I10768" s="525"/>
      <c r="J10768" s="54"/>
      <c r="K10768" s="75" t="s">
        <v>1501</v>
      </c>
      <c r="L10768" s="76">
        <f t="shared" si="580"/>
        <v>7</v>
      </c>
      <c r="M10768" s="76">
        <v>7</v>
      </c>
      <c r="N10768" s="76"/>
      <c r="O10768" s="76"/>
      <c r="P10768" s="76"/>
      <c r="Q10768" s="76"/>
      <c r="R10768" s="76"/>
      <c r="S10768" s="76"/>
      <c r="T10768" s="76"/>
      <c r="U10768" s="76"/>
      <c r="V10768" s="76"/>
      <c r="W10768" s="76"/>
      <c r="X10768" s="76"/>
    </row>
    <row r="10769" spans="1:24">
      <c r="A10769" s="54"/>
      <c r="B10769" s="54"/>
      <c r="C10769" s="80"/>
      <c r="D10769" s="81"/>
      <c r="E10769" s="68"/>
      <c r="F10769" s="80"/>
      <c r="G10769" s="81"/>
      <c r="H10769" s="80"/>
      <c r="I10769" s="526"/>
      <c r="J10769" s="80"/>
      <c r="K10769" s="84" t="s">
        <v>1502</v>
      </c>
      <c r="L10769" s="76">
        <f t="shared" si="580"/>
        <v>0</v>
      </c>
      <c r="M10769" s="76"/>
      <c r="N10769" s="76"/>
      <c r="O10769" s="76"/>
      <c r="P10769" s="76"/>
      <c r="Q10769" s="76"/>
      <c r="R10769" s="76"/>
      <c r="S10769" s="76"/>
      <c r="T10769" s="76"/>
      <c r="U10769" s="76"/>
      <c r="V10769" s="76"/>
      <c r="W10769" s="76"/>
      <c r="X10769" s="76"/>
    </row>
    <row r="10770" spans="1:24">
      <c r="A10770" s="54"/>
      <c r="B10770" s="54"/>
      <c r="C10770" s="46" t="s">
        <v>31</v>
      </c>
      <c r="D10770" s="58" t="s">
        <v>16242</v>
      </c>
      <c r="E10770" s="58" t="s">
        <v>16243</v>
      </c>
      <c r="F10770" s="46" t="s">
        <v>16244</v>
      </c>
      <c r="G10770" s="58" t="s">
        <v>16245</v>
      </c>
      <c r="H10770" s="46" t="s">
        <v>16246</v>
      </c>
      <c r="I10770" s="524">
        <v>32120</v>
      </c>
      <c r="J10770" s="46" t="s">
        <v>1508</v>
      </c>
      <c r="K10770" s="75" t="s">
        <v>1509</v>
      </c>
      <c r="L10770" s="76">
        <f t="shared" si="580"/>
        <v>0</v>
      </c>
      <c r="M10770" s="76"/>
      <c r="N10770" s="76"/>
      <c r="O10770" s="76"/>
      <c r="P10770" s="76"/>
      <c r="Q10770" s="76"/>
      <c r="R10770" s="76"/>
      <c r="S10770" s="76"/>
      <c r="T10770" s="76"/>
      <c r="U10770" s="76"/>
      <c r="V10770" s="76"/>
      <c r="W10770" s="76"/>
      <c r="X10770" s="76"/>
    </row>
    <row r="10771" spans="1:24">
      <c r="A10771" s="54"/>
      <c r="B10771" s="54"/>
      <c r="C10771" s="54"/>
      <c r="D10771" s="77"/>
      <c r="E10771" s="63"/>
      <c r="F10771" s="54"/>
      <c r="G10771" s="77"/>
      <c r="H10771" s="54"/>
      <c r="I10771" s="525"/>
      <c r="J10771" s="54"/>
      <c r="K10771" s="75" t="s">
        <v>1501</v>
      </c>
      <c r="L10771" s="76">
        <f t="shared" si="580"/>
        <v>32</v>
      </c>
      <c r="M10771" s="76">
        <v>10</v>
      </c>
      <c r="N10771" s="76"/>
      <c r="O10771" s="76"/>
      <c r="P10771" s="76"/>
      <c r="Q10771" s="76"/>
      <c r="R10771" s="76"/>
      <c r="S10771" s="76">
        <v>2</v>
      </c>
      <c r="T10771" s="76"/>
      <c r="U10771" s="76"/>
      <c r="V10771" s="76"/>
      <c r="W10771" s="76"/>
      <c r="X10771" s="76">
        <v>20</v>
      </c>
    </row>
    <row r="10772" spans="1:24">
      <c r="A10772" s="54"/>
      <c r="B10772" s="54"/>
      <c r="C10772" s="80"/>
      <c r="D10772" s="81"/>
      <c r="E10772" s="68"/>
      <c r="F10772" s="80"/>
      <c r="G10772" s="81"/>
      <c r="H10772" s="80"/>
      <c r="I10772" s="526"/>
      <c r="J10772" s="80"/>
      <c r="K10772" s="84" t="s">
        <v>1502</v>
      </c>
      <c r="L10772" s="76">
        <f t="shared" si="580"/>
        <v>0</v>
      </c>
      <c r="M10772" s="76"/>
      <c r="N10772" s="76"/>
      <c r="O10772" s="76"/>
      <c r="P10772" s="76"/>
      <c r="Q10772" s="76"/>
      <c r="R10772" s="76"/>
      <c r="S10772" s="76"/>
      <c r="T10772" s="76"/>
      <c r="U10772" s="76"/>
      <c r="V10772" s="76"/>
      <c r="W10772" s="76"/>
      <c r="X10772" s="76"/>
    </row>
    <row r="10773" spans="1:24">
      <c r="A10773" s="54"/>
      <c r="B10773" s="54"/>
      <c r="C10773" s="46" t="s">
        <v>31</v>
      </c>
      <c r="D10773" s="58" t="s">
        <v>16247</v>
      </c>
      <c r="E10773" s="58" t="s">
        <v>16248</v>
      </c>
      <c r="F10773" s="46" t="s">
        <v>16249</v>
      </c>
      <c r="G10773" s="58" t="s">
        <v>16250</v>
      </c>
      <c r="H10773" s="46" t="s">
        <v>16251</v>
      </c>
      <c r="I10773" s="524">
        <v>14232</v>
      </c>
      <c r="J10773" s="46" t="s">
        <v>1508</v>
      </c>
      <c r="K10773" s="75" t="s">
        <v>1509</v>
      </c>
      <c r="L10773" s="76">
        <f t="shared" si="580"/>
        <v>16</v>
      </c>
      <c r="M10773" s="76"/>
      <c r="N10773" s="76">
        <v>8</v>
      </c>
      <c r="O10773" s="76"/>
      <c r="P10773" s="76"/>
      <c r="Q10773" s="76"/>
      <c r="R10773" s="76"/>
      <c r="S10773" s="76"/>
      <c r="T10773" s="76">
        <v>3</v>
      </c>
      <c r="U10773" s="76"/>
      <c r="V10773" s="76"/>
      <c r="W10773" s="76"/>
      <c r="X10773" s="76">
        <v>5</v>
      </c>
    </row>
    <row r="10774" spans="1:24">
      <c r="A10774" s="54"/>
      <c r="B10774" s="54"/>
      <c r="C10774" s="54"/>
      <c r="D10774" s="77"/>
      <c r="E10774" s="63"/>
      <c r="F10774" s="54"/>
      <c r="G10774" s="77"/>
      <c r="H10774" s="54"/>
      <c r="I10774" s="525"/>
      <c r="J10774" s="54"/>
      <c r="K10774" s="75" t="s">
        <v>1501</v>
      </c>
      <c r="L10774" s="76">
        <f t="shared" si="580"/>
        <v>0</v>
      </c>
      <c r="M10774" s="76"/>
      <c r="N10774" s="76"/>
      <c r="O10774" s="76"/>
      <c r="P10774" s="76"/>
      <c r="Q10774" s="76"/>
      <c r="R10774" s="76"/>
      <c r="S10774" s="76"/>
      <c r="T10774" s="76"/>
      <c r="U10774" s="76"/>
      <c r="V10774" s="76"/>
      <c r="W10774" s="76"/>
      <c r="X10774" s="76"/>
    </row>
    <row r="10775" spans="1:24">
      <c r="A10775" s="54"/>
      <c r="B10775" s="54"/>
      <c r="C10775" s="80"/>
      <c r="D10775" s="81"/>
      <c r="E10775" s="68"/>
      <c r="F10775" s="80"/>
      <c r="G10775" s="81"/>
      <c r="H10775" s="80"/>
      <c r="I10775" s="526"/>
      <c r="J10775" s="80"/>
      <c r="K10775" s="84" t="s">
        <v>1502</v>
      </c>
      <c r="L10775" s="76">
        <f t="shared" si="580"/>
        <v>0</v>
      </c>
      <c r="M10775" s="76"/>
      <c r="N10775" s="76"/>
      <c r="O10775" s="76"/>
      <c r="P10775" s="76"/>
      <c r="Q10775" s="76"/>
      <c r="R10775" s="76"/>
      <c r="S10775" s="76"/>
      <c r="T10775" s="76"/>
      <c r="U10775" s="76"/>
      <c r="V10775" s="76"/>
      <c r="W10775" s="76"/>
      <c r="X10775" s="76"/>
    </row>
    <row r="10776" spans="1:24">
      <c r="A10776" s="54"/>
      <c r="B10776" s="54"/>
      <c r="C10776" s="46" t="s">
        <v>31</v>
      </c>
      <c r="D10776" s="58" t="s">
        <v>16252</v>
      </c>
      <c r="E10776" s="58" t="s">
        <v>16253</v>
      </c>
      <c r="F10776" s="46" t="s">
        <v>16254</v>
      </c>
      <c r="G10776" s="58" t="s">
        <v>16255</v>
      </c>
      <c r="H10776" s="46" t="s">
        <v>16256</v>
      </c>
      <c r="I10776" s="524">
        <v>6012</v>
      </c>
      <c r="J10776" s="46" t="s">
        <v>1508</v>
      </c>
      <c r="K10776" s="75" t="s">
        <v>1509</v>
      </c>
      <c r="L10776" s="76">
        <f t="shared" si="580"/>
        <v>14</v>
      </c>
      <c r="M10776" s="76">
        <v>1</v>
      </c>
      <c r="N10776" s="76"/>
      <c r="O10776" s="76">
        <v>1</v>
      </c>
      <c r="P10776" s="76"/>
      <c r="Q10776" s="76"/>
      <c r="R10776" s="76"/>
      <c r="S10776" s="76"/>
      <c r="T10776" s="76"/>
      <c r="U10776" s="76"/>
      <c r="V10776" s="76"/>
      <c r="W10776" s="76"/>
      <c r="X10776" s="76">
        <v>12</v>
      </c>
    </row>
    <row r="10777" spans="1:24">
      <c r="A10777" s="54"/>
      <c r="B10777" s="54"/>
      <c r="C10777" s="54"/>
      <c r="D10777" s="77"/>
      <c r="E10777" s="63"/>
      <c r="F10777" s="54"/>
      <c r="G10777" s="77"/>
      <c r="H10777" s="54"/>
      <c r="I10777" s="525"/>
      <c r="J10777" s="54"/>
      <c r="K10777" s="75" t="s">
        <v>1501</v>
      </c>
      <c r="L10777" s="76">
        <f t="shared" si="580"/>
        <v>0</v>
      </c>
      <c r="M10777" s="76"/>
      <c r="N10777" s="76"/>
      <c r="O10777" s="76"/>
      <c r="P10777" s="76"/>
      <c r="Q10777" s="76"/>
      <c r="R10777" s="76"/>
      <c r="S10777" s="76"/>
      <c r="T10777" s="76"/>
      <c r="U10777" s="76"/>
      <c r="V10777" s="76"/>
      <c r="W10777" s="76"/>
      <c r="X10777" s="76"/>
    </row>
    <row r="10778" spans="1:24">
      <c r="A10778" s="54"/>
      <c r="B10778" s="54"/>
      <c r="C10778" s="80"/>
      <c r="D10778" s="81"/>
      <c r="E10778" s="68"/>
      <c r="F10778" s="80"/>
      <c r="G10778" s="81"/>
      <c r="H10778" s="80"/>
      <c r="I10778" s="526"/>
      <c r="J10778" s="80"/>
      <c r="K10778" s="84" t="s">
        <v>1502</v>
      </c>
      <c r="L10778" s="76">
        <f t="shared" si="580"/>
        <v>0</v>
      </c>
      <c r="M10778" s="76"/>
      <c r="N10778" s="76"/>
      <c r="O10778" s="76"/>
      <c r="P10778" s="76"/>
      <c r="Q10778" s="76"/>
      <c r="R10778" s="76"/>
      <c r="S10778" s="76"/>
      <c r="T10778" s="76"/>
      <c r="U10778" s="76"/>
      <c r="V10778" s="76"/>
      <c r="W10778" s="76"/>
      <c r="X10778" s="76"/>
    </row>
    <row r="10779" spans="1:24">
      <c r="A10779" s="54"/>
      <c r="B10779" s="54"/>
      <c r="C10779" s="46" t="s">
        <v>31</v>
      </c>
      <c r="D10779" s="58" t="s">
        <v>16257</v>
      </c>
      <c r="E10779" s="58" t="s">
        <v>16258</v>
      </c>
      <c r="F10779" s="46" t="s">
        <v>16259</v>
      </c>
      <c r="G10779" s="58" t="s">
        <v>16260</v>
      </c>
      <c r="H10779" s="46" t="s">
        <v>16261</v>
      </c>
      <c r="I10779" s="524">
        <v>14521</v>
      </c>
      <c r="J10779" s="46" t="s">
        <v>1508</v>
      </c>
      <c r="K10779" s="75" t="s">
        <v>1509</v>
      </c>
      <c r="L10779" s="76">
        <f t="shared" si="580"/>
        <v>21</v>
      </c>
      <c r="M10779" s="76">
        <v>1</v>
      </c>
      <c r="N10779" s="76"/>
      <c r="O10779" s="76">
        <v>3</v>
      </c>
      <c r="P10779" s="76"/>
      <c r="Q10779" s="76"/>
      <c r="R10779" s="76"/>
      <c r="S10779" s="76"/>
      <c r="T10779" s="76"/>
      <c r="U10779" s="76"/>
      <c r="V10779" s="76"/>
      <c r="W10779" s="76"/>
      <c r="X10779" s="76">
        <v>17</v>
      </c>
    </row>
    <row r="10780" spans="1:24">
      <c r="A10780" s="54"/>
      <c r="B10780" s="54"/>
      <c r="C10780" s="54"/>
      <c r="D10780" s="77"/>
      <c r="E10780" s="63"/>
      <c r="F10780" s="54"/>
      <c r="G10780" s="77"/>
      <c r="H10780" s="54"/>
      <c r="I10780" s="525"/>
      <c r="J10780" s="54"/>
      <c r="K10780" s="75" t="s">
        <v>1501</v>
      </c>
      <c r="L10780" s="76">
        <f t="shared" si="580"/>
        <v>0</v>
      </c>
      <c r="M10780" s="76"/>
      <c r="N10780" s="76"/>
      <c r="O10780" s="76"/>
      <c r="P10780" s="76"/>
      <c r="Q10780" s="76"/>
      <c r="R10780" s="76"/>
      <c r="S10780" s="76"/>
      <c r="T10780" s="76"/>
      <c r="U10780" s="76"/>
      <c r="V10780" s="76"/>
      <c r="W10780" s="76"/>
      <c r="X10780" s="76"/>
    </row>
    <row r="10781" spans="1:24">
      <c r="A10781" s="54"/>
      <c r="B10781" s="54"/>
      <c r="C10781" s="80"/>
      <c r="D10781" s="81"/>
      <c r="E10781" s="68"/>
      <c r="F10781" s="80"/>
      <c r="G10781" s="81"/>
      <c r="H10781" s="80"/>
      <c r="I10781" s="526"/>
      <c r="J10781" s="80"/>
      <c r="K10781" s="84" t="s">
        <v>1502</v>
      </c>
      <c r="L10781" s="76">
        <f t="shared" si="580"/>
        <v>0</v>
      </c>
      <c r="M10781" s="76"/>
      <c r="N10781" s="76"/>
      <c r="O10781" s="76"/>
      <c r="P10781" s="76"/>
      <c r="Q10781" s="76"/>
      <c r="R10781" s="76"/>
      <c r="S10781" s="76"/>
      <c r="T10781" s="76"/>
      <c r="U10781" s="76"/>
      <c r="V10781" s="76"/>
      <c r="W10781" s="76"/>
      <c r="X10781" s="76"/>
    </row>
    <row r="10782" spans="1:24">
      <c r="A10782" s="54"/>
      <c r="B10782" s="54"/>
      <c r="C10782" s="46" t="s">
        <v>31</v>
      </c>
      <c r="D10782" s="58" t="s">
        <v>16262</v>
      </c>
      <c r="E10782" s="58" t="s">
        <v>16263</v>
      </c>
      <c r="F10782" s="46" t="s">
        <v>16264</v>
      </c>
      <c r="G10782" s="58" t="s">
        <v>16265</v>
      </c>
      <c r="H10782" s="46" t="s">
        <v>16266</v>
      </c>
      <c r="I10782" s="524">
        <v>256</v>
      </c>
      <c r="J10782" s="46" t="s">
        <v>1508</v>
      </c>
      <c r="K10782" s="75" t="s">
        <v>1509</v>
      </c>
      <c r="L10782" s="76">
        <f t="shared" si="580"/>
        <v>2</v>
      </c>
      <c r="M10782" s="76">
        <v>2</v>
      </c>
      <c r="N10782" s="76"/>
      <c r="O10782" s="76"/>
      <c r="P10782" s="76"/>
      <c r="Q10782" s="76"/>
      <c r="R10782" s="76"/>
      <c r="S10782" s="76"/>
      <c r="T10782" s="76"/>
      <c r="U10782" s="76"/>
      <c r="V10782" s="76"/>
      <c r="W10782" s="76"/>
      <c r="X10782" s="76"/>
    </row>
    <row r="10783" spans="1:24">
      <c r="A10783" s="54"/>
      <c r="B10783" s="54"/>
      <c r="C10783" s="54"/>
      <c r="D10783" s="77"/>
      <c r="E10783" s="63"/>
      <c r="F10783" s="54"/>
      <c r="G10783" s="77"/>
      <c r="H10783" s="54"/>
      <c r="I10783" s="525"/>
      <c r="J10783" s="54"/>
      <c r="K10783" s="75" t="s">
        <v>1501</v>
      </c>
      <c r="L10783" s="76">
        <f t="shared" si="580"/>
        <v>0</v>
      </c>
      <c r="M10783" s="76"/>
      <c r="N10783" s="76"/>
      <c r="O10783" s="76"/>
      <c r="P10783" s="76"/>
      <c r="Q10783" s="76"/>
      <c r="R10783" s="76"/>
      <c r="S10783" s="76"/>
      <c r="T10783" s="76"/>
      <c r="U10783" s="76"/>
      <c r="V10783" s="76"/>
      <c r="W10783" s="76"/>
      <c r="X10783" s="76"/>
    </row>
    <row r="10784" spans="1:24">
      <c r="A10784" s="54"/>
      <c r="B10784" s="54"/>
      <c r="C10784" s="80"/>
      <c r="D10784" s="81"/>
      <c r="E10784" s="68"/>
      <c r="F10784" s="80"/>
      <c r="G10784" s="81"/>
      <c r="H10784" s="80"/>
      <c r="I10784" s="526"/>
      <c r="J10784" s="80"/>
      <c r="K10784" s="84" t="s">
        <v>1502</v>
      </c>
      <c r="L10784" s="76">
        <f t="shared" si="580"/>
        <v>0</v>
      </c>
      <c r="M10784" s="76"/>
      <c r="N10784" s="76"/>
      <c r="O10784" s="76"/>
      <c r="P10784" s="76"/>
      <c r="Q10784" s="76"/>
      <c r="R10784" s="76"/>
      <c r="S10784" s="76"/>
      <c r="T10784" s="76"/>
      <c r="U10784" s="76"/>
      <c r="V10784" s="76"/>
      <c r="W10784" s="76"/>
      <c r="X10784" s="76"/>
    </row>
    <row r="10785" spans="1:24">
      <c r="A10785" s="54"/>
      <c r="B10785" s="54"/>
      <c r="C10785" s="46" t="s">
        <v>31</v>
      </c>
      <c r="D10785" s="58" t="s">
        <v>16267</v>
      </c>
      <c r="E10785" s="58" t="s">
        <v>16268</v>
      </c>
      <c r="F10785" s="46" t="s">
        <v>16269</v>
      </c>
      <c r="G10785" s="58" t="s">
        <v>16270</v>
      </c>
      <c r="H10785" s="46" t="s">
        <v>16271</v>
      </c>
      <c r="I10785" s="524">
        <v>2521</v>
      </c>
      <c r="J10785" s="46" t="s">
        <v>1508</v>
      </c>
      <c r="K10785" s="75" t="s">
        <v>1509</v>
      </c>
      <c r="L10785" s="76">
        <f t="shared" si="580"/>
        <v>7</v>
      </c>
      <c r="M10785" s="76">
        <v>2</v>
      </c>
      <c r="N10785" s="76">
        <v>1</v>
      </c>
      <c r="O10785" s="76">
        <v>4</v>
      </c>
      <c r="P10785" s="76"/>
      <c r="Q10785" s="76"/>
      <c r="R10785" s="76"/>
      <c r="S10785" s="76"/>
      <c r="T10785" s="76"/>
      <c r="U10785" s="76"/>
      <c r="V10785" s="76"/>
      <c r="W10785" s="76"/>
      <c r="X10785" s="76"/>
    </row>
    <row r="10786" spans="1:24">
      <c r="A10786" s="54"/>
      <c r="B10786" s="54"/>
      <c r="C10786" s="54"/>
      <c r="D10786" s="77"/>
      <c r="E10786" s="63"/>
      <c r="F10786" s="54"/>
      <c r="G10786" s="77"/>
      <c r="H10786" s="54"/>
      <c r="I10786" s="525"/>
      <c r="J10786" s="54"/>
      <c r="K10786" s="75" t="s">
        <v>1501</v>
      </c>
      <c r="L10786" s="76">
        <f t="shared" si="580"/>
        <v>0</v>
      </c>
      <c r="M10786" s="76"/>
      <c r="N10786" s="76"/>
      <c r="O10786" s="76"/>
      <c r="P10786" s="76"/>
      <c r="Q10786" s="76"/>
      <c r="R10786" s="76"/>
      <c r="S10786" s="76"/>
      <c r="T10786" s="76"/>
      <c r="U10786" s="76"/>
      <c r="V10786" s="76"/>
      <c r="W10786" s="76"/>
      <c r="X10786" s="76"/>
    </row>
    <row r="10787" spans="1:24">
      <c r="A10787" s="54"/>
      <c r="B10787" s="54"/>
      <c r="C10787" s="80"/>
      <c r="D10787" s="81"/>
      <c r="E10787" s="68"/>
      <c r="F10787" s="80"/>
      <c r="G10787" s="81"/>
      <c r="H10787" s="80"/>
      <c r="I10787" s="526"/>
      <c r="J10787" s="80"/>
      <c r="K10787" s="84" t="s">
        <v>1502</v>
      </c>
      <c r="L10787" s="76">
        <f t="shared" si="580"/>
        <v>0</v>
      </c>
      <c r="M10787" s="76"/>
      <c r="N10787" s="76"/>
      <c r="O10787" s="76"/>
      <c r="P10787" s="76"/>
      <c r="Q10787" s="76"/>
      <c r="R10787" s="76"/>
      <c r="S10787" s="76"/>
      <c r="T10787" s="76"/>
      <c r="U10787" s="76"/>
      <c r="V10787" s="76"/>
      <c r="W10787" s="76"/>
      <c r="X10787" s="76"/>
    </row>
    <row r="10788" spans="1:24">
      <c r="A10788" s="54"/>
      <c r="B10788" s="54"/>
      <c r="C10788" s="46" t="s">
        <v>31</v>
      </c>
      <c r="D10788" s="58" t="s">
        <v>16272</v>
      </c>
      <c r="E10788" s="58" t="s">
        <v>16273</v>
      </c>
      <c r="F10788" s="46" t="s">
        <v>16274</v>
      </c>
      <c r="G10788" s="58" t="s">
        <v>16275</v>
      </c>
      <c r="H10788" s="46" t="s">
        <v>16276</v>
      </c>
      <c r="I10788" s="524">
        <v>135</v>
      </c>
      <c r="J10788" s="46" t="s">
        <v>1508</v>
      </c>
      <c r="K10788" s="75" t="s">
        <v>1509</v>
      </c>
      <c r="L10788" s="76">
        <f t="shared" si="580"/>
        <v>4</v>
      </c>
      <c r="M10788" s="76">
        <v>1</v>
      </c>
      <c r="N10788" s="76"/>
      <c r="O10788" s="76">
        <v>1</v>
      </c>
      <c r="P10788" s="76"/>
      <c r="Q10788" s="76"/>
      <c r="R10788" s="76"/>
      <c r="S10788" s="76"/>
      <c r="T10788" s="76"/>
      <c r="U10788" s="76"/>
      <c r="V10788" s="76"/>
      <c r="W10788" s="76"/>
      <c r="X10788" s="76">
        <v>2</v>
      </c>
    </row>
    <row r="10789" spans="1:24">
      <c r="A10789" s="54"/>
      <c r="B10789" s="54"/>
      <c r="C10789" s="54"/>
      <c r="D10789" s="77"/>
      <c r="E10789" s="63"/>
      <c r="F10789" s="54"/>
      <c r="G10789" s="77"/>
      <c r="H10789" s="54"/>
      <c r="I10789" s="525"/>
      <c r="J10789" s="54"/>
      <c r="K10789" s="75" t="s">
        <v>1501</v>
      </c>
      <c r="L10789" s="76">
        <f t="shared" si="580"/>
        <v>0</v>
      </c>
      <c r="M10789" s="76"/>
      <c r="N10789" s="76"/>
      <c r="O10789" s="76"/>
      <c r="P10789" s="76"/>
      <c r="Q10789" s="76"/>
      <c r="R10789" s="76"/>
      <c r="S10789" s="76"/>
      <c r="T10789" s="76"/>
      <c r="U10789" s="76"/>
      <c r="V10789" s="76"/>
      <c r="W10789" s="76"/>
      <c r="X10789" s="76"/>
    </row>
    <row r="10790" spans="1:24">
      <c r="A10790" s="54"/>
      <c r="B10790" s="54"/>
      <c r="C10790" s="80"/>
      <c r="D10790" s="81"/>
      <c r="E10790" s="68"/>
      <c r="F10790" s="80"/>
      <c r="G10790" s="81"/>
      <c r="H10790" s="80"/>
      <c r="I10790" s="526"/>
      <c r="J10790" s="80"/>
      <c r="K10790" s="84" t="s">
        <v>1502</v>
      </c>
      <c r="L10790" s="76">
        <f t="shared" si="580"/>
        <v>0</v>
      </c>
      <c r="M10790" s="76"/>
      <c r="N10790" s="76"/>
      <c r="O10790" s="76"/>
      <c r="P10790" s="76"/>
      <c r="Q10790" s="76"/>
      <c r="R10790" s="76"/>
      <c r="S10790" s="76"/>
      <c r="T10790" s="76"/>
      <c r="U10790" s="76"/>
      <c r="V10790" s="76"/>
      <c r="W10790" s="76"/>
      <c r="X10790" s="76"/>
    </row>
    <row r="10791" spans="1:24">
      <c r="A10791" s="54"/>
      <c r="B10791" s="54"/>
      <c r="C10791" s="46" t="s">
        <v>33</v>
      </c>
      <c r="D10791" s="58" t="s">
        <v>16277</v>
      </c>
      <c r="E10791" s="58" t="s">
        <v>16278</v>
      </c>
      <c r="F10791" s="46" t="s">
        <v>16279</v>
      </c>
      <c r="G10791" s="58" t="s">
        <v>16280</v>
      </c>
      <c r="H10791" s="46" t="s">
        <v>16281</v>
      </c>
      <c r="I10791" s="524">
        <v>5212</v>
      </c>
      <c r="J10791" s="46" t="s">
        <v>1508</v>
      </c>
      <c r="K10791" s="75" t="s">
        <v>1509</v>
      </c>
      <c r="L10791" s="76">
        <f t="shared" si="580"/>
        <v>5</v>
      </c>
      <c r="M10791" s="76"/>
      <c r="N10791" s="76"/>
      <c r="O10791" s="76"/>
      <c r="P10791" s="76"/>
      <c r="Q10791" s="76"/>
      <c r="R10791" s="76"/>
      <c r="S10791" s="76">
        <v>2</v>
      </c>
      <c r="T10791" s="76">
        <v>3</v>
      </c>
      <c r="U10791" s="76"/>
      <c r="V10791" s="76"/>
      <c r="W10791" s="76"/>
      <c r="X10791" s="76"/>
    </row>
    <row r="10792" spans="1:24">
      <c r="A10792" s="54"/>
      <c r="B10792" s="54"/>
      <c r="C10792" s="54"/>
      <c r="D10792" s="77"/>
      <c r="E10792" s="63"/>
      <c r="F10792" s="54"/>
      <c r="G10792" s="77"/>
      <c r="H10792" s="54"/>
      <c r="I10792" s="525"/>
      <c r="J10792" s="54"/>
      <c r="K10792" s="75" t="s">
        <v>1501</v>
      </c>
      <c r="L10792" s="76">
        <f t="shared" si="580"/>
        <v>0</v>
      </c>
      <c r="M10792" s="76"/>
      <c r="N10792" s="76"/>
      <c r="O10792" s="76"/>
      <c r="P10792" s="76"/>
      <c r="Q10792" s="76"/>
      <c r="R10792" s="76"/>
      <c r="S10792" s="76"/>
      <c r="T10792" s="76"/>
      <c r="U10792" s="76"/>
      <c r="V10792" s="76"/>
      <c r="W10792" s="76"/>
      <c r="X10792" s="76"/>
    </row>
    <row r="10793" spans="1:24">
      <c r="A10793" s="54"/>
      <c r="B10793" s="54"/>
      <c r="C10793" s="80"/>
      <c r="D10793" s="81"/>
      <c r="E10793" s="68"/>
      <c r="F10793" s="80"/>
      <c r="G10793" s="81"/>
      <c r="H10793" s="80"/>
      <c r="I10793" s="526"/>
      <c r="J10793" s="80"/>
      <c r="K10793" s="84" t="s">
        <v>1502</v>
      </c>
      <c r="L10793" s="76">
        <f t="shared" si="580"/>
        <v>0</v>
      </c>
      <c r="M10793" s="76"/>
      <c r="N10793" s="76"/>
      <c r="O10793" s="76"/>
      <c r="P10793" s="76"/>
      <c r="Q10793" s="76"/>
      <c r="R10793" s="76"/>
      <c r="S10793" s="76"/>
      <c r="T10793" s="76"/>
      <c r="U10793" s="76"/>
      <c r="V10793" s="76"/>
      <c r="W10793" s="76"/>
      <c r="X10793" s="76"/>
    </row>
    <row r="10794" spans="1:24">
      <c r="A10794" s="54"/>
      <c r="B10794" s="54"/>
      <c r="C10794" s="46" t="s">
        <v>33</v>
      </c>
      <c r="D10794" s="58" t="s">
        <v>16282</v>
      </c>
      <c r="E10794" s="58" t="s">
        <v>16283</v>
      </c>
      <c r="F10794" s="46" t="s">
        <v>16284</v>
      </c>
      <c r="G10794" s="58" t="s">
        <v>16285</v>
      </c>
      <c r="H10794" s="46" t="s">
        <v>16286</v>
      </c>
      <c r="I10794" s="524">
        <v>45214</v>
      </c>
      <c r="J10794" s="46" t="s">
        <v>1508</v>
      </c>
      <c r="K10794" s="75" t="s">
        <v>1509</v>
      </c>
      <c r="L10794" s="76">
        <f t="shared" si="580"/>
        <v>0</v>
      </c>
      <c r="M10794" s="76"/>
      <c r="N10794" s="76"/>
      <c r="O10794" s="76"/>
      <c r="P10794" s="76"/>
      <c r="Q10794" s="76"/>
      <c r="R10794" s="76"/>
      <c r="S10794" s="76"/>
      <c r="T10794" s="76"/>
      <c r="U10794" s="76"/>
      <c r="V10794" s="76"/>
      <c r="W10794" s="76"/>
      <c r="X10794" s="76"/>
    </row>
    <row r="10795" spans="1:24">
      <c r="A10795" s="54"/>
      <c r="B10795" s="54"/>
      <c r="C10795" s="54"/>
      <c r="D10795" s="77"/>
      <c r="E10795" s="63"/>
      <c r="F10795" s="54"/>
      <c r="G10795" s="77"/>
      <c r="H10795" s="54"/>
      <c r="I10795" s="525"/>
      <c r="J10795" s="54"/>
      <c r="K10795" s="75" t="s">
        <v>1501</v>
      </c>
      <c r="L10795" s="76">
        <f t="shared" si="580"/>
        <v>0</v>
      </c>
      <c r="M10795" s="76"/>
      <c r="N10795" s="76"/>
      <c r="O10795" s="76"/>
      <c r="P10795" s="76"/>
      <c r="Q10795" s="76"/>
      <c r="R10795" s="76"/>
      <c r="S10795" s="76"/>
      <c r="T10795" s="76"/>
      <c r="U10795" s="76"/>
      <c r="V10795" s="76"/>
      <c r="W10795" s="76"/>
      <c r="X10795" s="76"/>
    </row>
    <row r="10796" spans="1:24">
      <c r="A10796" s="54"/>
      <c r="B10796" s="54"/>
      <c r="C10796" s="80"/>
      <c r="D10796" s="81"/>
      <c r="E10796" s="68"/>
      <c r="F10796" s="80"/>
      <c r="G10796" s="81"/>
      <c r="H10796" s="80"/>
      <c r="I10796" s="526"/>
      <c r="J10796" s="80"/>
      <c r="K10796" s="84" t="s">
        <v>1502</v>
      </c>
      <c r="L10796" s="76">
        <f t="shared" si="580"/>
        <v>16</v>
      </c>
      <c r="M10796" s="76"/>
      <c r="N10796" s="76"/>
      <c r="O10796" s="76"/>
      <c r="P10796" s="76"/>
      <c r="Q10796" s="76"/>
      <c r="R10796" s="76"/>
      <c r="S10796" s="76">
        <v>1</v>
      </c>
      <c r="T10796" s="76">
        <v>1</v>
      </c>
      <c r="U10796" s="76"/>
      <c r="V10796" s="76"/>
      <c r="W10796" s="76">
        <v>4</v>
      </c>
      <c r="X10796" s="76">
        <v>10</v>
      </c>
    </row>
    <row r="10797" spans="1:24">
      <c r="A10797" s="54"/>
      <c r="B10797" s="54"/>
      <c r="C10797" s="46" t="s">
        <v>33</v>
      </c>
      <c r="D10797" s="58" t="s">
        <v>16287</v>
      </c>
      <c r="E10797" s="58" t="s">
        <v>16288</v>
      </c>
      <c r="F10797" s="46" t="s">
        <v>16289</v>
      </c>
      <c r="G10797" s="58" t="s">
        <v>16290</v>
      </c>
      <c r="H10797" s="46" t="s">
        <v>16291</v>
      </c>
      <c r="I10797" s="524">
        <v>20012</v>
      </c>
      <c r="J10797" s="46" t="s">
        <v>1508</v>
      </c>
      <c r="K10797" s="75" t="s">
        <v>1509</v>
      </c>
      <c r="L10797" s="76">
        <f t="shared" si="580"/>
        <v>0</v>
      </c>
      <c r="M10797" s="76"/>
      <c r="N10797" s="76"/>
      <c r="O10797" s="76"/>
      <c r="P10797" s="76"/>
      <c r="Q10797" s="76"/>
      <c r="R10797" s="76"/>
      <c r="S10797" s="76"/>
      <c r="T10797" s="76"/>
      <c r="U10797" s="76"/>
      <c r="V10797" s="76"/>
      <c r="W10797" s="76"/>
      <c r="X10797" s="76"/>
    </row>
    <row r="10798" spans="1:24">
      <c r="A10798" s="54"/>
      <c r="B10798" s="54"/>
      <c r="C10798" s="54"/>
      <c r="D10798" s="77"/>
      <c r="E10798" s="63"/>
      <c r="F10798" s="54"/>
      <c r="G10798" s="77"/>
      <c r="H10798" s="54"/>
      <c r="I10798" s="525"/>
      <c r="J10798" s="54"/>
      <c r="K10798" s="75" t="s">
        <v>1501</v>
      </c>
      <c r="L10798" s="76">
        <f t="shared" si="580"/>
        <v>0</v>
      </c>
      <c r="M10798" s="76"/>
      <c r="N10798" s="76"/>
      <c r="O10798" s="76"/>
      <c r="P10798" s="76"/>
      <c r="Q10798" s="76"/>
      <c r="R10798" s="76"/>
      <c r="S10798" s="76"/>
      <c r="T10798" s="76"/>
      <c r="U10798" s="76"/>
      <c r="V10798" s="76"/>
      <c r="W10798" s="76"/>
      <c r="X10798" s="76"/>
    </row>
    <row r="10799" spans="1:24">
      <c r="A10799" s="54"/>
      <c r="B10799" s="54"/>
      <c r="C10799" s="80"/>
      <c r="D10799" s="81"/>
      <c r="E10799" s="68"/>
      <c r="F10799" s="80"/>
      <c r="G10799" s="81"/>
      <c r="H10799" s="80"/>
      <c r="I10799" s="526"/>
      <c r="J10799" s="80"/>
      <c r="K10799" s="84" t="s">
        <v>1502</v>
      </c>
      <c r="L10799" s="76">
        <f t="shared" si="580"/>
        <v>5</v>
      </c>
      <c r="M10799" s="76"/>
      <c r="N10799" s="76"/>
      <c r="O10799" s="76"/>
      <c r="P10799" s="76"/>
      <c r="Q10799" s="76"/>
      <c r="R10799" s="76"/>
      <c r="S10799" s="76">
        <v>1</v>
      </c>
      <c r="T10799" s="76">
        <v>3</v>
      </c>
      <c r="U10799" s="76"/>
      <c r="V10799" s="76"/>
      <c r="W10799" s="76"/>
      <c r="X10799" s="76">
        <v>1</v>
      </c>
    </row>
    <row r="10800" spans="1:24">
      <c r="A10800" s="54"/>
      <c r="B10800" s="54"/>
      <c r="C10800" s="46" t="s">
        <v>33</v>
      </c>
      <c r="D10800" s="58" t="s">
        <v>16292</v>
      </c>
      <c r="E10800" s="58" t="s">
        <v>16293</v>
      </c>
      <c r="F10800" s="46" t="s">
        <v>16294</v>
      </c>
      <c r="G10800" s="58" t="s">
        <v>16295</v>
      </c>
      <c r="H10800" s="46" t="s">
        <v>16296</v>
      </c>
      <c r="I10800" s="524">
        <v>42</v>
      </c>
      <c r="J10800" s="46" t="s">
        <v>1508</v>
      </c>
      <c r="K10800" s="75" t="s">
        <v>1509</v>
      </c>
      <c r="L10800" s="76">
        <f t="shared" si="580"/>
        <v>0</v>
      </c>
      <c r="M10800" s="76"/>
      <c r="N10800" s="76"/>
      <c r="O10800" s="76"/>
      <c r="P10800" s="76"/>
      <c r="Q10800" s="76"/>
      <c r="R10800" s="76"/>
      <c r="S10800" s="76"/>
      <c r="T10800" s="76"/>
      <c r="U10800" s="76"/>
      <c r="V10800" s="76"/>
      <c r="W10800" s="76"/>
      <c r="X10800" s="76"/>
    </row>
    <row r="10801" spans="1:24">
      <c r="A10801" s="54"/>
      <c r="B10801" s="54"/>
      <c r="C10801" s="54"/>
      <c r="D10801" s="77"/>
      <c r="E10801" s="63"/>
      <c r="F10801" s="54"/>
      <c r="G10801" s="77"/>
      <c r="H10801" s="54"/>
      <c r="I10801" s="525"/>
      <c r="J10801" s="54"/>
      <c r="K10801" s="75" t="s">
        <v>1501</v>
      </c>
      <c r="L10801" s="76">
        <f t="shared" si="580"/>
        <v>0</v>
      </c>
      <c r="M10801" s="76"/>
      <c r="N10801" s="76"/>
      <c r="O10801" s="76"/>
      <c r="P10801" s="76"/>
      <c r="Q10801" s="76"/>
      <c r="R10801" s="76"/>
      <c r="S10801" s="76"/>
      <c r="T10801" s="76"/>
      <c r="U10801" s="76"/>
      <c r="V10801" s="76"/>
      <c r="W10801" s="76"/>
      <c r="X10801" s="76"/>
    </row>
    <row r="10802" spans="1:24">
      <c r="A10802" s="54"/>
      <c r="B10802" s="54"/>
      <c r="C10802" s="80"/>
      <c r="D10802" s="81"/>
      <c r="E10802" s="68"/>
      <c r="F10802" s="80"/>
      <c r="G10802" s="81"/>
      <c r="H10802" s="80"/>
      <c r="I10802" s="526"/>
      <c r="J10802" s="80"/>
      <c r="K10802" s="84" t="s">
        <v>1502</v>
      </c>
      <c r="L10802" s="76">
        <f t="shared" si="580"/>
        <v>2</v>
      </c>
      <c r="M10802" s="76"/>
      <c r="N10802" s="76"/>
      <c r="O10802" s="76">
        <v>1</v>
      </c>
      <c r="P10802" s="76"/>
      <c r="Q10802" s="76"/>
      <c r="R10802" s="76"/>
      <c r="S10802" s="76"/>
      <c r="T10802" s="76"/>
      <c r="U10802" s="76"/>
      <c r="V10802" s="76"/>
      <c r="W10802" s="76">
        <v>1</v>
      </c>
      <c r="X10802" s="76"/>
    </row>
    <row r="10803" spans="1:24">
      <c r="A10803" s="54"/>
      <c r="B10803" s="54"/>
      <c r="C10803" s="46" t="s">
        <v>33</v>
      </c>
      <c r="D10803" s="58" t="s">
        <v>16267</v>
      </c>
      <c r="E10803" s="58" t="s">
        <v>16297</v>
      </c>
      <c r="F10803" s="46" t="s">
        <v>16269</v>
      </c>
      <c r="G10803" s="58" t="s">
        <v>16298</v>
      </c>
      <c r="H10803" s="46" t="s">
        <v>16271</v>
      </c>
      <c r="I10803" s="524">
        <v>432</v>
      </c>
      <c r="J10803" s="46" t="s">
        <v>1508</v>
      </c>
      <c r="K10803" s="75" t="s">
        <v>1509</v>
      </c>
      <c r="L10803" s="76">
        <f t="shared" si="580"/>
        <v>0</v>
      </c>
      <c r="M10803" s="76"/>
      <c r="N10803" s="76"/>
      <c r="O10803" s="76"/>
      <c r="P10803" s="76"/>
      <c r="Q10803" s="76"/>
      <c r="R10803" s="76"/>
      <c r="S10803" s="76"/>
      <c r="T10803" s="76"/>
      <c r="U10803" s="76"/>
      <c r="V10803" s="76"/>
      <c r="W10803" s="76"/>
      <c r="X10803" s="76"/>
    </row>
    <row r="10804" spans="1:24">
      <c r="A10804" s="54"/>
      <c r="B10804" s="54"/>
      <c r="C10804" s="54"/>
      <c r="D10804" s="77"/>
      <c r="E10804" s="63"/>
      <c r="F10804" s="54"/>
      <c r="G10804" s="77"/>
      <c r="H10804" s="54"/>
      <c r="I10804" s="525"/>
      <c r="J10804" s="54"/>
      <c r="K10804" s="75" t="s">
        <v>1501</v>
      </c>
      <c r="L10804" s="76">
        <f t="shared" si="580"/>
        <v>0</v>
      </c>
      <c r="M10804" s="76"/>
      <c r="N10804" s="76"/>
      <c r="O10804" s="76"/>
      <c r="P10804" s="76"/>
      <c r="Q10804" s="76"/>
      <c r="R10804" s="76"/>
      <c r="S10804" s="76"/>
      <c r="T10804" s="76"/>
      <c r="U10804" s="76"/>
      <c r="V10804" s="76"/>
      <c r="W10804" s="76"/>
      <c r="X10804" s="76"/>
    </row>
    <row r="10805" spans="1:24">
      <c r="A10805" s="54"/>
      <c r="B10805" s="54"/>
      <c r="C10805" s="80"/>
      <c r="D10805" s="81"/>
      <c r="E10805" s="68"/>
      <c r="F10805" s="80"/>
      <c r="G10805" s="81"/>
      <c r="H10805" s="80"/>
      <c r="I10805" s="526"/>
      <c r="J10805" s="80"/>
      <c r="K10805" s="84" t="s">
        <v>1502</v>
      </c>
      <c r="L10805" s="76">
        <f t="shared" si="580"/>
        <v>2</v>
      </c>
      <c r="M10805" s="76"/>
      <c r="N10805" s="76"/>
      <c r="O10805" s="76">
        <v>1</v>
      </c>
      <c r="P10805" s="76"/>
      <c r="Q10805" s="76"/>
      <c r="R10805" s="76"/>
      <c r="S10805" s="76"/>
      <c r="T10805" s="76"/>
      <c r="U10805" s="76"/>
      <c r="V10805" s="76"/>
      <c r="W10805" s="76"/>
      <c r="X10805" s="76">
        <v>1</v>
      </c>
    </row>
    <row r="10806" spans="1:24">
      <c r="A10806" s="54"/>
      <c r="B10806" s="54"/>
      <c r="C10806" s="46" t="s">
        <v>33</v>
      </c>
      <c r="D10806" s="58" t="s">
        <v>16299</v>
      </c>
      <c r="E10806" s="58" t="s">
        <v>16300</v>
      </c>
      <c r="F10806" s="46" t="s">
        <v>16301</v>
      </c>
      <c r="G10806" s="58" t="s">
        <v>16302</v>
      </c>
      <c r="H10806" s="46" t="s">
        <v>16303</v>
      </c>
      <c r="I10806" s="524">
        <v>542</v>
      </c>
      <c r="J10806" s="46" t="s">
        <v>1508</v>
      </c>
      <c r="K10806" s="75" t="s">
        <v>1509</v>
      </c>
      <c r="L10806" s="76">
        <f t="shared" si="580"/>
        <v>0</v>
      </c>
      <c r="M10806" s="76"/>
      <c r="N10806" s="76"/>
      <c r="O10806" s="76"/>
      <c r="P10806" s="76"/>
      <c r="Q10806" s="76"/>
      <c r="R10806" s="76"/>
      <c r="S10806" s="76"/>
      <c r="T10806" s="76"/>
      <c r="U10806" s="76"/>
      <c r="V10806" s="76"/>
      <c r="W10806" s="76"/>
      <c r="X10806" s="76"/>
    </row>
    <row r="10807" spans="1:24">
      <c r="A10807" s="54"/>
      <c r="B10807" s="54"/>
      <c r="C10807" s="54"/>
      <c r="D10807" s="77"/>
      <c r="E10807" s="63"/>
      <c r="F10807" s="54"/>
      <c r="G10807" s="77"/>
      <c r="H10807" s="54"/>
      <c r="I10807" s="525"/>
      <c r="J10807" s="54"/>
      <c r="K10807" s="75" t="s">
        <v>1501</v>
      </c>
      <c r="L10807" s="76">
        <f t="shared" si="580"/>
        <v>0</v>
      </c>
      <c r="M10807" s="76"/>
      <c r="N10807" s="76"/>
      <c r="O10807" s="76"/>
      <c r="P10807" s="76"/>
      <c r="Q10807" s="76"/>
      <c r="R10807" s="76"/>
      <c r="S10807" s="76"/>
      <c r="T10807" s="76"/>
      <c r="U10807" s="76"/>
      <c r="V10807" s="76"/>
      <c r="W10807" s="76"/>
      <c r="X10807" s="76"/>
    </row>
    <row r="10808" spans="1:24">
      <c r="A10808" s="54"/>
      <c r="B10808" s="54"/>
      <c r="C10808" s="80"/>
      <c r="D10808" s="81"/>
      <c r="E10808" s="68"/>
      <c r="F10808" s="80"/>
      <c r="G10808" s="81"/>
      <c r="H10808" s="80"/>
      <c r="I10808" s="526"/>
      <c r="J10808" s="80"/>
      <c r="K10808" s="84" t="s">
        <v>1502</v>
      </c>
      <c r="L10808" s="76">
        <f t="shared" si="580"/>
        <v>2</v>
      </c>
      <c r="M10808" s="76">
        <v>1</v>
      </c>
      <c r="N10808" s="76"/>
      <c r="O10808" s="76"/>
      <c r="P10808" s="76"/>
      <c r="Q10808" s="76"/>
      <c r="R10808" s="76"/>
      <c r="S10808" s="76">
        <v>1</v>
      </c>
      <c r="T10808" s="76"/>
      <c r="U10808" s="76"/>
      <c r="V10808" s="76"/>
      <c r="W10808" s="76"/>
      <c r="X10808" s="76"/>
    </row>
    <row r="10809" spans="1:24">
      <c r="A10809" s="54"/>
      <c r="B10809" s="54"/>
      <c r="C10809" s="46" t="s">
        <v>33</v>
      </c>
      <c r="D10809" s="58" t="s">
        <v>16304</v>
      </c>
      <c r="E10809" s="58" t="s">
        <v>16305</v>
      </c>
      <c r="F10809" s="46" t="s">
        <v>16306</v>
      </c>
      <c r="G10809" s="58" t="s">
        <v>16307</v>
      </c>
      <c r="H10809" s="46" t="s">
        <v>16308</v>
      </c>
      <c r="I10809" s="524">
        <v>9134</v>
      </c>
      <c r="J10809" s="46" t="s">
        <v>1508</v>
      </c>
      <c r="K10809" s="75" t="s">
        <v>1509</v>
      </c>
      <c r="L10809" s="76">
        <f t="shared" si="580"/>
        <v>0</v>
      </c>
      <c r="M10809" s="76"/>
      <c r="N10809" s="76"/>
      <c r="O10809" s="76"/>
      <c r="P10809" s="76"/>
      <c r="Q10809" s="76"/>
      <c r="R10809" s="76"/>
      <c r="S10809" s="76"/>
      <c r="T10809" s="76"/>
      <c r="U10809" s="76"/>
      <c r="V10809" s="76"/>
      <c r="W10809" s="76"/>
      <c r="X10809" s="76"/>
    </row>
    <row r="10810" spans="1:24">
      <c r="A10810" s="54"/>
      <c r="B10810" s="54"/>
      <c r="C10810" s="54"/>
      <c r="D10810" s="77"/>
      <c r="E10810" s="63"/>
      <c r="F10810" s="54"/>
      <c r="G10810" s="77"/>
      <c r="H10810" s="54"/>
      <c r="I10810" s="525"/>
      <c r="J10810" s="54"/>
      <c r="K10810" s="75" t="s">
        <v>1501</v>
      </c>
      <c r="L10810" s="76">
        <f t="shared" si="580"/>
        <v>0</v>
      </c>
      <c r="M10810" s="76"/>
      <c r="N10810" s="76"/>
      <c r="O10810" s="76"/>
      <c r="P10810" s="76"/>
      <c r="Q10810" s="76"/>
      <c r="R10810" s="76"/>
      <c r="S10810" s="76"/>
      <c r="T10810" s="76"/>
      <c r="U10810" s="76"/>
      <c r="V10810" s="76"/>
      <c r="W10810" s="76"/>
      <c r="X10810" s="76"/>
    </row>
    <row r="10811" spans="1:24">
      <c r="A10811" s="54"/>
      <c r="B10811" s="54"/>
      <c r="C10811" s="80"/>
      <c r="D10811" s="81"/>
      <c r="E10811" s="68"/>
      <c r="F10811" s="80"/>
      <c r="G10811" s="81"/>
      <c r="H10811" s="80"/>
      <c r="I10811" s="526"/>
      <c r="J10811" s="80"/>
      <c r="K10811" s="84" t="s">
        <v>1502</v>
      </c>
      <c r="L10811" s="76">
        <f t="shared" si="580"/>
        <v>2</v>
      </c>
      <c r="M10811" s="76"/>
      <c r="N10811" s="76"/>
      <c r="O10811" s="76"/>
      <c r="P10811" s="76"/>
      <c r="Q10811" s="76"/>
      <c r="R10811" s="76"/>
      <c r="S10811" s="76"/>
      <c r="T10811" s="76">
        <v>2</v>
      </c>
      <c r="U10811" s="76"/>
      <c r="V10811" s="76"/>
      <c r="W10811" s="76"/>
      <c r="X10811" s="76"/>
    </row>
    <row r="10812" spans="1:24">
      <c r="A10812" s="54"/>
      <c r="B10812" s="54"/>
      <c r="C10812" s="46" t="s">
        <v>33</v>
      </c>
      <c r="D10812" s="58" t="s">
        <v>2979</v>
      </c>
      <c r="E10812" s="58" t="s">
        <v>16309</v>
      </c>
      <c r="F10812" s="46" t="s">
        <v>16310</v>
      </c>
      <c r="G10812" s="58" t="s">
        <v>16311</v>
      </c>
      <c r="H10812" s="46" t="s">
        <v>16312</v>
      </c>
      <c r="I10812" s="524">
        <v>12</v>
      </c>
      <c r="J10812" s="46" t="s">
        <v>1508</v>
      </c>
      <c r="K10812" s="75" t="s">
        <v>1509</v>
      </c>
      <c r="L10812" s="76">
        <f t="shared" si="580"/>
        <v>0</v>
      </c>
      <c r="M10812" s="76"/>
      <c r="N10812" s="76"/>
      <c r="O10812" s="76"/>
      <c r="P10812" s="76"/>
      <c r="Q10812" s="76"/>
      <c r="R10812" s="76"/>
      <c r="S10812" s="76"/>
      <c r="T10812" s="76"/>
      <c r="U10812" s="76"/>
      <c r="V10812" s="76"/>
      <c r="W10812" s="76"/>
      <c r="X10812" s="76"/>
    </row>
    <row r="10813" spans="1:24">
      <c r="A10813" s="54"/>
      <c r="B10813" s="54"/>
      <c r="C10813" s="54"/>
      <c r="D10813" s="77"/>
      <c r="E10813" s="63"/>
      <c r="F10813" s="54"/>
      <c r="G10813" s="77"/>
      <c r="H10813" s="54"/>
      <c r="I10813" s="525"/>
      <c r="J10813" s="54"/>
      <c r="K10813" s="75" t="s">
        <v>1501</v>
      </c>
      <c r="L10813" s="76">
        <f t="shared" si="580"/>
        <v>0</v>
      </c>
      <c r="M10813" s="76"/>
      <c r="N10813" s="76"/>
      <c r="O10813" s="76"/>
      <c r="P10813" s="76"/>
      <c r="Q10813" s="76"/>
      <c r="R10813" s="76"/>
      <c r="S10813" s="76"/>
      <c r="T10813" s="76"/>
      <c r="U10813" s="76"/>
      <c r="V10813" s="76"/>
      <c r="W10813" s="76"/>
      <c r="X10813" s="76"/>
    </row>
    <row r="10814" spans="1:24">
      <c r="A10814" s="54"/>
      <c r="B10814" s="54"/>
      <c r="C10814" s="80"/>
      <c r="D10814" s="81"/>
      <c r="E10814" s="68"/>
      <c r="F10814" s="80"/>
      <c r="G10814" s="81"/>
      <c r="H10814" s="80"/>
      <c r="I10814" s="526"/>
      <c r="J10814" s="80"/>
      <c r="K10814" s="84" t="s">
        <v>1502</v>
      </c>
      <c r="L10814" s="76">
        <f t="shared" si="580"/>
        <v>2</v>
      </c>
      <c r="M10814" s="76"/>
      <c r="N10814" s="76"/>
      <c r="O10814" s="76"/>
      <c r="P10814" s="76"/>
      <c r="Q10814" s="76"/>
      <c r="R10814" s="76"/>
      <c r="S10814" s="76"/>
      <c r="T10814" s="76">
        <v>1</v>
      </c>
      <c r="U10814" s="76"/>
      <c r="V10814" s="76"/>
      <c r="W10814" s="76"/>
      <c r="X10814" s="76">
        <v>1</v>
      </c>
    </row>
    <row r="10815" spans="1:24">
      <c r="A10815" s="54"/>
      <c r="B10815" s="54"/>
      <c r="C10815" s="46" t="s">
        <v>33</v>
      </c>
      <c r="D10815" s="58" t="s">
        <v>16313</v>
      </c>
      <c r="E10815" s="58" t="s">
        <v>16314</v>
      </c>
      <c r="F10815" s="46" t="s">
        <v>16315</v>
      </c>
      <c r="G10815" s="58" t="s">
        <v>16316</v>
      </c>
      <c r="H10815" s="46" t="s">
        <v>16317</v>
      </c>
      <c r="I10815" s="524">
        <v>742</v>
      </c>
      <c r="J10815" s="46" t="s">
        <v>1508</v>
      </c>
      <c r="K10815" s="75" t="s">
        <v>1509</v>
      </c>
      <c r="L10815" s="76">
        <f t="shared" si="580"/>
        <v>3</v>
      </c>
      <c r="M10815" s="76">
        <v>2</v>
      </c>
      <c r="N10815" s="76"/>
      <c r="O10815" s="76"/>
      <c r="P10815" s="76"/>
      <c r="Q10815" s="76"/>
      <c r="R10815" s="76"/>
      <c r="S10815" s="76"/>
      <c r="T10815" s="76"/>
      <c r="U10815" s="76"/>
      <c r="V10815" s="76"/>
      <c r="W10815" s="76"/>
      <c r="X10815" s="76">
        <v>1</v>
      </c>
    </row>
    <row r="10816" spans="1:24">
      <c r="A10816" s="54"/>
      <c r="B10816" s="54"/>
      <c r="C10816" s="54"/>
      <c r="D10816" s="77"/>
      <c r="E10816" s="63"/>
      <c r="F10816" s="54"/>
      <c r="G10816" s="77"/>
      <c r="H10816" s="54"/>
      <c r="I10816" s="525"/>
      <c r="J10816" s="54"/>
      <c r="K10816" s="75" t="s">
        <v>1501</v>
      </c>
      <c r="L10816" s="76">
        <f t="shared" si="580"/>
        <v>0</v>
      </c>
      <c r="M10816" s="76"/>
      <c r="N10816" s="76"/>
      <c r="O10816" s="76"/>
      <c r="P10816" s="76"/>
      <c r="Q10816" s="76"/>
      <c r="R10816" s="76"/>
      <c r="S10816" s="76"/>
      <c r="T10816" s="76"/>
      <c r="U10816" s="76"/>
      <c r="V10816" s="76"/>
      <c r="W10816" s="76"/>
      <c r="X10816" s="76"/>
    </row>
    <row r="10817" spans="1:24">
      <c r="A10817" s="54"/>
      <c r="B10817" s="54"/>
      <c r="C10817" s="80"/>
      <c r="D10817" s="81"/>
      <c r="E10817" s="68"/>
      <c r="F10817" s="80"/>
      <c r="G10817" s="81"/>
      <c r="H10817" s="80"/>
      <c r="I10817" s="526"/>
      <c r="J10817" s="80"/>
      <c r="K10817" s="84" t="s">
        <v>1502</v>
      </c>
      <c r="L10817" s="76">
        <f t="shared" si="580"/>
        <v>0</v>
      </c>
      <c r="M10817" s="76"/>
      <c r="N10817" s="76"/>
      <c r="O10817" s="76"/>
      <c r="P10817" s="76"/>
      <c r="Q10817" s="76"/>
      <c r="R10817" s="76"/>
      <c r="S10817" s="76"/>
      <c r="T10817" s="76"/>
      <c r="U10817" s="76"/>
      <c r="V10817" s="76"/>
      <c r="W10817" s="76"/>
      <c r="X10817" s="76"/>
    </row>
    <row r="10818" spans="1:24">
      <c r="A10818" s="54"/>
      <c r="B10818" s="54"/>
      <c r="C10818" s="46" t="s">
        <v>33</v>
      </c>
      <c r="D10818" s="58" t="s">
        <v>16318</v>
      </c>
      <c r="E10818" s="58" t="s">
        <v>16319</v>
      </c>
      <c r="F10818" s="46" t="s">
        <v>16320</v>
      </c>
      <c r="G10818" s="58" t="s">
        <v>16316</v>
      </c>
      <c r="H10818" s="46" t="s">
        <v>16321</v>
      </c>
      <c r="I10818" s="524">
        <v>682</v>
      </c>
      <c r="J10818" s="46" t="s">
        <v>1508</v>
      </c>
      <c r="K10818" s="75" t="s">
        <v>1509</v>
      </c>
      <c r="L10818" s="76">
        <f t="shared" si="580"/>
        <v>3</v>
      </c>
      <c r="M10818" s="76">
        <v>2</v>
      </c>
      <c r="N10818" s="76"/>
      <c r="O10818" s="76"/>
      <c r="P10818" s="76"/>
      <c r="Q10818" s="76"/>
      <c r="R10818" s="76"/>
      <c r="S10818" s="76"/>
      <c r="T10818" s="76"/>
      <c r="U10818" s="76"/>
      <c r="V10818" s="76"/>
      <c r="W10818" s="76"/>
      <c r="X10818" s="76">
        <v>1</v>
      </c>
    </row>
    <row r="10819" spans="1:24">
      <c r="A10819" s="54"/>
      <c r="B10819" s="54"/>
      <c r="C10819" s="54"/>
      <c r="D10819" s="77"/>
      <c r="E10819" s="63"/>
      <c r="F10819" s="54"/>
      <c r="G10819" s="77"/>
      <c r="H10819" s="54"/>
      <c r="I10819" s="525"/>
      <c r="J10819" s="54"/>
      <c r="K10819" s="75" t="s">
        <v>1501</v>
      </c>
      <c r="L10819" s="76">
        <f t="shared" si="580"/>
        <v>0</v>
      </c>
      <c r="M10819" s="76"/>
      <c r="N10819" s="76"/>
      <c r="O10819" s="76"/>
      <c r="P10819" s="76"/>
      <c r="Q10819" s="76"/>
      <c r="R10819" s="76"/>
      <c r="S10819" s="76"/>
      <c r="T10819" s="76"/>
      <c r="U10819" s="76"/>
      <c r="V10819" s="76"/>
      <c r="W10819" s="76"/>
      <c r="X10819" s="76"/>
    </row>
    <row r="10820" spans="1:24">
      <c r="A10820" s="54"/>
      <c r="B10820" s="54"/>
      <c r="C10820" s="80"/>
      <c r="D10820" s="81"/>
      <c r="E10820" s="68"/>
      <c r="F10820" s="80"/>
      <c r="G10820" s="81"/>
      <c r="H10820" s="80"/>
      <c r="I10820" s="526"/>
      <c r="J10820" s="80"/>
      <c r="K10820" s="84" t="s">
        <v>1502</v>
      </c>
      <c r="L10820" s="76">
        <f t="shared" ref="L10820:L10883" si="581">SUM(M10820:X10820)</f>
        <v>0</v>
      </c>
      <c r="M10820" s="76"/>
      <c r="N10820" s="76"/>
      <c r="O10820" s="76"/>
      <c r="P10820" s="76"/>
      <c r="Q10820" s="76"/>
      <c r="R10820" s="76"/>
      <c r="S10820" s="76"/>
      <c r="T10820" s="76"/>
      <c r="U10820" s="76"/>
      <c r="V10820" s="76"/>
      <c r="W10820" s="76"/>
      <c r="X10820" s="76"/>
    </row>
    <row r="10821" spans="1:24">
      <c r="A10821" s="54"/>
      <c r="B10821" s="54"/>
      <c r="C10821" s="46" t="s">
        <v>33</v>
      </c>
      <c r="D10821" s="58" t="s">
        <v>16277</v>
      </c>
      <c r="E10821" s="58" t="s">
        <v>16322</v>
      </c>
      <c r="F10821" s="46" t="s">
        <v>16279</v>
      </c>
      <c r="G10821" s="58" t="s">
        <v>16323</v>
      </c>
      <c r="H10821" s="46" t="s">
        <v>16281</v>
      </c>
      <c r="I10821" s="524">
        <v>4912</v>
      </c>
      <c r="J10821" s="46" t="s">
        <v>1508</v>
      </c>
      <c r="K10821" s="75" t="s">
        <v>1509</v>
      </c>
      <c r="L10821" s="76">
        <f t="shared" si="581"/>
        <v>0</v>
      </c>
      <c r="M10821" s="76"/>
      <c r="N10821" s="76"/>
      <c r="O10821" s="76"/>
      <c r="P10821" s="76"/>
      <c r="Q10821" s="76"/>
      <c r="R10821" s="76"/>
      <c r="S10821" s="76"/>
      <c r="T10821" s="76"/>
      <c r="U10821" s="76"/>
      <c r="V10821" s="76"/>
      <c r="W10821" s="76"/>
      <c r="X10821" s="76"/>
    </row>
    <row r="10822" spans="1:24">
      <c r="A10822" s="54"/>
      <c r="B10822" s="54"/>
      <c r="C10822" s="54"/>
      <c r="D10822" s="77"/>
      <c r="E10822" s="63"/>
      <c r="F10822" s="54"/>
      <c r="G10822" s="77"/>
      <c r="H10822" s="54"/>
      <c r="I10822" s="525"/>
      <c r="J10822" s="54"/>
      <c r="K10822" s="75" t="s">
        <v>1501</v>
      </c>
      <c r="L10822" s="76">
        <f t="shared" si="581"/>
        <v>0</v>
      </c>
      <c r="M10822" s="76"/>
      <c r="N10822" s="76"/>
      <c r="O10822" s="76"/>
      <c r="P10822" s="76"/>
      <c r="Q10822" s="76"/>
      <c r="R10822" s="76"/>
      <c r="S10822" s="76"/>
      <c r="T10822" s="76"/>
      <c r="U10822" s="76"/>
      <c r="V10822" s="76"/>
      <c r="W10822" s="76"/>
      <c r="X10822" s="76"/>
    </row>
    <row r="10823" spans="1:24">
      <c r="A10823" s="54"/>
      <c r="B10823" s="80"/>
      <c r="C10823" s="80"/>
      <c r="D10823" s="81"/>
      <c r="E10823" s="68"/>
      <c r="F10823" s="80"/>
      <c r="G10823" s="81"/>
      <c r="H10823" s="80"/>
      <c r="I10823" s="526"/>
      <c r="J10823" s="80"/>
      <c r="K10823" s="84" t="s">
        <v>1502</v>
      </c>
      <c r="L10823" s="76">
        <f t="shared" si="581"/>
        <v>8</v>
      </c>
      <c r="M10823" s="76"/>
      <c r="N10823" s="76"/>
      <c r="O10823" s="76"/>
      <c r="P10823" s="76"/>
      <c r="Q10823" s="76"/>
      <c r="R10823" s="76"/>
      <c r="S10823" s="76">
        <v>1</v>
      </c>
      <c r="T10823" s="76">
        <v>7</v>
      </c>
      <c r="U10823" s="76"/>
      <c r="V10823" s="76"/>
      <c r="W10823" s="76"/>
      <c r="X10823" s="76"/>
    </row>
    <row r="10824" spans="1:24">
      <c r="A10824" s="54"/>
      <c r="B10824" s="46" t="s">
        <v>16324</v>
      </c>
      <c r="C10824" s="324"/>
      <c r="D10824" s="707">
        <f>COUNTA(D10827:D11054)</f>
        <v>76</v>
      </c>
      <c r="E10824" s="46"/>
      <c r="F10824" s="46"/>
      <c r="G10824" s="94"/>
      <c r="H10824" s="46"/>
      <c r="I10824" s="524">
        <f>SUM(I10827:I11054)</f>
        <v>733369</v>
      </c>
      <c r="J10824" s="46" t="s">
        <v>1508</v>
      </c>
      <c r="K10824" s="75" t="s">
        <v>1509</v>
      </c>
      <c r="L10824" s="76">
        <f t="shared" si="581"/>
        <v>103</v>
      </c>
      <c r="M10824" s="76">
        <v>8</v>
      </c>
      <c r="N10824" s="76">
        <v>31</v>
      </c>
      <c r="O10824" s="76">
        <v>8</v>
      </c>
      <c r="P10824" s="76">
        <v>7</v>
      </c>
      <c r="Q10824" s="76">
        <v>0</v>
      </c>
      <c r="R10824" s="76">
        <v>0</v>
      </c>
      <c r="S10824" s="76">
        <v>10</v>
      </c>
      <c r="T10824" s="76">
        <v>25</v>
      </c>
      <c r="U10824" s="76">
        <v>0</v>
      </c>
      <c r="V10824" s="76">
        <v>0</v>
      </c>
      <c r="W10824" s="76">
        <v>7</v>
      </c>
      <c r="X10824" s="76">
        <v>7</v>
      </c>
    </row>
    <row r="10825" spans="1:24">
      <c r="A10825" s="54"/>
      <c r="B10825" s="54"/>
      <c r="C10825" s="158"/>
      <c r="D10825" s="712"/>
      <c r="E10825" s="54"/>
      <c r="F10825" s="54"/>
      <c r="G10825" s="476"/>
      <c r="H10825" s="54"/>
      <c r="I10825" s="525"/>
      <c r="J10825" s="54"/>
      <c r="K10825" s="75" t="s">
        <v>1501</v>
      </c>
      <c r="L10825" s="76">
        <f t="shared" si="581"/>
        <v>31</v>
      </c>
      <c r="M10825" s="76">
        <v>11</v>
      </c>
      <c r="N10825" s="76">
        <v>0</v>
      </c>
      <c r="O10825" s="76">
        <v>0</v>
      </c>
      <c r="P10825" s="76">
        <v>0</v>
      </c>
      <c r="Q10825" s="76">
        <v>0</v>
      </c>
      <c r="R10825" s="76">
        <v>1</v>
      </c>
      <c r="S10825" s="76">
        <v>17</v>
      </c>
      <c r="T10825" s="76">
        <v>0</v>
      </c>
      <c r="U10825" s="76">
        <v>0</v>
      </c>
      <c r="V10825" s="76">
        <v>1</v>
      </c>
      <c r="W10825" s="76">
        <v>1</v>
      </c>
      <c r="X10825" s="76">
        <v>0</v>
      </c>
    </row>
    <row r="10826" spans="1:24">
      <c r="A10826" s="54"/>
      <c r="B10826" s="80"/>
      <c r="C10826" s="159"/>
      <c r="D10826" s="716"/>
      <c r="E10826" s="80"/>
      <c r="F10826" s="80"/>
      <c r="G10826" s="477"/>
      <c r="H10826" s="80"/>
      <c r="I10826" s="526"/>
      <c r="J10826" s="80"/>
      <c r="K10826" s="84" t="s">
        <v>1502</v>
      </c>
      <c r="L10826" s="76">
        <f t="shared" si="581"/>
        <v>271</v>
      </c>
      <c r="M10826" s="76">
        <v>27</v>
      </c>
      <c r="N10826" s="76">
        <v>0</v>
      </c>
      <c r="O10826" s="76">
        <v>34</v>
      </c>
      <c r="P10826" s="76">
        <v>0</v>
      </c>
      <c r="Q10826" s="76">
        <v>0</v>
      </c>
      <c r="R10826" s="76">
        <v>8</v>
      </c>
      <c r="S10826" s="76">
        <v>99</v>
      </c>
      <c r="T10826" s="76">
        <v>68</v>
      </c>
      <c r="U10826" s="76">
        <v>5</v>
      </c>
      <c r="V10826" s="76">
        <v>0</v>
      </c>
      <c r="W10826" s="76">
        <v>28</v>
      </c>
      <c r="X10826" s="76">
        <v>2</v>
      </c>
    </row>
    <row r="10827" spans="1:24">
      <c r="A10827" s="54"/>
      <c r="B10827" s="46" t="s">
        <v>16325</v>
      </c>
      <c r="C10827" s="46" t="s">
        <v>1633</v>
      </c>
      <c r="D10827" s="58" t="s">
        <v>16326</v>
      </c>
      <c r="E10827" s="648" t="s">
        <v>16327</v>
      </c>
      <c r="F10827" s="46" t="s">
        <v>16328</v>
      </c>
      <c r="G10827" s="58" t="s">
        <v>16329</v>
      </c>
      <c r="H10827" s="46" t="s">
        <v>16330</v>
      </c>
      <c r="I10827" s="524">
        <v>0</v>
      </c>
      <c r="J10827" s="46" t="s">
        <v>1508</v>
      </c>
      <c r="K10827" s="75" t="s">
        <v>1509</v>
      </c>
      <c r="L10827" s="76">
        <f t="shared" si="581"/>
        <v>0</v>
      </c>
      <c r="M10827" s="76"/>
      <c r="N10827" s="76"/>
      <c r="O10827" s="76"/>
      <c r="P10827" s="76"/>
      <c r="Q10827" s="76"/>
      <c r="R10827" s="76"/>
      <c r="S10827" s="76"/>
      <c r="T10827" s="76"/>
      <c r="U10827" s="76"/>
      <c r="V10827" s="76"/>
      <c r="W10827" s="76"/>
      <c r="X10827" s="76"/>
    </row>
    <row r="10828" spans="1:24">
      <c r="A10828" s="54"/>
      <c r="B10828" s="54"/>
      <c r="C10828" s="54"/>
      <c r="D10828" s="63"/>
      <c r="E10828" s="784"/>
      <c r="F10828" s="110"/>
      <c r="G10828" s="236"/>
      <c r="H10828" s="54"/>
      <c r="I10828" s="525"/>
      <c r="J10828" s="54"/>
      <c r="K10828" s="75" t="s">
        <v>1501</v>
      </c>
      <c r="L10828" s="76">
        <f t="shared" si="581"/>
        <v>0</v>
      </c>
      <c r="M10828" s="76"/>
      <c r="N10828" s="76"/>
      <c r="O10828" s="76"/>
      <c r="P10828" s="76"/>
      <c r="Q10828" s="76"/>
      <c r="R10828" s="76"/>
      <c r="S10828" s="76"/>
      <c r="T10828" s="76"/>
      <c r="U10828" s="76"/>
      <c r="V10828" s="76"/>
      <c r="W10828" s="76"/>
      <c r="X10828" s="76"/>
    </row>
    <row r="10829" spans="1:24">
      <c r="A10829" s="54"/>
      <c r="B10829" s="54"/>
      <c r="C10829" s="80"/>
      <c r="D10829" s="68"/>
      <c r="E10829" s="785"/>
      <c r="F10829" s="112"/>
      <c r="G10829" s="242"/>
      <c r="H10829" s="80"/>
      <c r="I10829" s="526"/>
      <c r="J10829" s="80"/>
      <c r="K10829" s="84" t="s">
        <v>1502</v>
      </c>
      <c r="L10829" s="76">
        <f t="shared" si="581"/>
        <v>6</v>
      </c>
      <c r="M10829" s="76"/>
      <c r="N10829" s="76"/>
      <c r="O10829" s="76"/>
      <c r="P10829" s="76"/>
      <c r="Q10829" s="76"/>
      <c r="R10829" s="76"/>
      <c r="S10829" s="76"/>
      <c r="T10829" s="76"/>
      <c r="U10829" s="76">
        <v>3</v>
      </c>
      <c r="V10829" s="76"/>
      <c r="W10829" s="76">
        <v>3</v>
      </c>
      <c r="X10829" s="76"/>
    </row>
    <row r="10830" spans="1:24">
      <c r="A10830" s="54"/>
      <c r="B10830" s="54"/>
      <c r="C10830" s="103" t="s">
        <v>31</v>
      </c>
      <c r="D10830" s="58" t="s">
        <v>6945</v>
      </c>
      <c r="E10830" s="58" t="s">
        <v>16331</v>
      </c>
      <c r="F10830" s="46" t="s">
        <v>16332</v>
      </c>
      <c r="G10830" s="58" t="s">
        <v>16333</v>
      </c>
      <c r="H10830" s="103" t="s">
        <v>16334</v>
      </c>
      <c r="I10830" s="425">
        <v>56575</v>
      </c>
      <c r="J10830" s="46" t="s">
        <v>1508</v>
      </c>
      <c r="K10830" s="75" t="s">
        <v>1509</v>
      </c>
      <c r="L10830" s="76">
        <f t="shared" si="581"/>
        <v>53</v>
      </c>
      <c r="M10830" s="76"/>
      <c r="N10830" s="76">
        <v>30</v>
      </c>
      <c r="O10830" s="76"/>
      <c r="P10830" s="76">
        <v>7</v>
      </c>
      <c r="Q10830" s="76"/>
      <c r="R10830" s="76"/>
      <c r="S10830" s="76"/>
      <c r="T10830" s="76">
        <v>11</v>
      </c>
      <c r="U10830" s="76"/>
      <c r="V10830" s="76"/>
      <c r="W10830" s="76">
        <v>1</v>
      </c>
      <c r="X10830" s="76">
        <v>4</v>
      </c>
    </row>
    <row r="10831" spans="1:24">
      <c r="A10831" s="54"/>
      <c r="B10831" s="54"/>
      <c r="C10831" s="103"/>
      <c r="D10831" s="77"/>
      <c r="E10831" s="110"/>
      <c r="F10831" s="54"/>
      <c r="G10831" s="236"/>
      <c r="H10831" s="103"/>
      <c r="I10831" s="425"/>
      <c r="J10831" s="54"/>
      <c r="K10831" s="75" t="s">
        <v>1501</v>
      </c>
      <c r="L10831" s="76">
        <f t="shared" si="581"/>
        <v>0</v>
      </c>
      <c r="M10831" s="76"/>
      <c r="N10831" s="76"/>
      <c r="O10831" s="76"/>
      <c r="P10831" s="76"/>
      <c r="Q10831" s="76"/>
      <c r="R10831" s="76"/>
      <c r="S10831" s="76"/>
      <c r="T10831" s="76"/>
      <c r="U10831" s="76"/>
      <c r="V10831" s="76"/>
      <c r="W10831" s="76"/>
      <c r="X10831" s="76"/>
    </row>
    <row r="10832" spans="1:24">
      <c r="A10832" s="54"/>
      <c r="B10832" s="54"/>
      <c r="C10832" s="103"/>
      <c r="D10832" s="81"/>
      <c r="E10832" s="112"/>
      <c r="F10832" s="80"/>
      <c r="G10832" s="242"/>
      <c r="H10832" s="103"/>
      <c r="I10832" s="425"/>
      <c r="J10832" s="80"/>
      <c r="K10832" s="84" t="s">
        <v>1502</v>
      </c>
      <c r="L10832" s="76">
        <f t="shared" si="581"/>
        <v>0</v>
      </c>
      <c r="M10832" s="76"/>
      <c r="N10832" s="76"/>
      <c r="O10832" s="76"/>
      <c r="P10832" s="76"/>
      <c r="Q10832" s="76"/>
      <c r="R10832" s="76"/>
      <c r="S10832" s="76"/>
      <c r="T10832" s="76"/>
      <c r="U10832" s="76"/>
      <c r="V10832" s="76"/>
      <c r="W10832" s="76"/>
      <c r="X10832" s="76"/>
    </row>
    <row r="10833" spans="1:24">
      <c r="A10833" s="54"/>
      <c r="B10833" s="54"/>
      <c r="C10833" s="103" t="s">
        <v>31</v>
      </c>
      <c r="D10833" s="58" t="s">
        <v>16335</v>
      </c>
      <c r="E10833" s="58" t="s">
        <v>16336</v>
      </c>
      <c r="F10833" s="46" t="s">
        <v>16337</v>
      </c>
      <c r="G10833" s="58" t="s">
        <v>16338</v>
      </c>
      <c r="H10833" s="103" t="s">
        <v>16339</v>
      </c>
      <c r="I10833" s="524">
        <v>28345</v>
      </c>
      <c r="J10833" s="46" t="s">
        <v>1508</v>
      </c>
      <c r="K10833" s="75" t="s">
        <v>1509</v>
      </c>
      <c r="L10833" s="76">
        <f t="shared" si="581"/>
        <v>0</v>
      </c>
      <c r="M10833" s="76"/>
      <c r="N10833" s="76"/>
      <c r="O10833" s="76"/>
      <c r="P10833" s="76"/>
      <c r="Q10833" s="76"/>
      <c r="R10833" s="76"/>
      <c r="S10833" s="76"/>
      <c r="T10833" s="76"/>
      <c r="U10833" s="76"/>
      <c r="V10833" s="76"/>
      <c r="W10833" s="76"/>
      <c r="X10833" s="76"/>
    </row>
    <row r="10834" spans="1:24">
      <c r="A10834" s="54"/>
      <c r="B10834" s="54"/>
      <c r="C10834" s="103"/>
      <c r="D10834" s="77"/>
      <c r="E10834" s="110"/>
      <c r="F10834" s="54"/>
      <c r="G10834" s="77"/>
      <c r="H10834" s="103"/>
      <c r="I10834" s="525"/>
      <c r="J10834" s="54"/>
      <c r="K10834" s="75" t="s">
        <v>1501</v>
      </c>
      <c r="L10834" s="76">
        <f t="shared" si="581"/>
        <v>31</v>
      </c>
      <c r="M10834" s="76">
        <v>11</v>
      </c>
      <c r="N10834" s="76"/>
      <c r="O10834" s="76"/>
      <c r="P10834" s="76"/>
      <c r="Q10834" s="76"/>
      <c r="R10834" s="76">
        <v>1</v>
      </c>
      <c r="S10834" s="76">
        <v>17</v>
      </c>
      <c r="T10834" s="76"/>
      <c r="U10834" s="76"/>
      <c r="V10834" s="76">
        <v>1</v>
      </c>
      <c r="W10834" s="76">
        <v>1</v>
      </c>
      <c r="X10834" s="76"/>
    </row>
    <row r="10835" spans="1:24">
      <c r="A10835" s="54"/>
      <c r="B10835" s="54"/>
      <c r="C10835" s="103"/>
      <c r="D10835" s="81"/>
      <c r="E10835" s="112"/>
      <c r="F10835" s="80"/>
      <c r="G10835" s="81"/>
      <c r="H10835" s="103"/>
      <c r="I10835" s="526"/>
      <c r="J10835" s="80"/>
      <c r="K10835" s="84" t="s">
        <v>1502</v>
      </c>
      <c r="L10835" s="76">
        <f t="shared" si="581"/>
        <v>0</v>
      </c>
      <c r="M10835" s="76"/>
      <c r="N10835" s="76"/>
      <c r="O10835" s="76"/>
      <c r="P10835" s="76"/>
      <c r="Q10835" s="76"/>
      <c r="R10835" s="76"/>
      <c r="S10835" s="76"/>
      <c r="T10835" s="76"/>
      <c r="U10835" s="76"/>
      <c r="V10835" s="76"/>
      <c r="W10835" s="76"/>
      <c r="X10835" s="76"/>
    </row>
    <row r="10836" spans="1:24">
      <c r="A10836" s="54"/>
      <c r="B10836" s="54"/>
      <c r="C10836" s="103" t="s">
        <v>31</v>
      </c>
      <c r="D10836" s="58" t="s">
        <v>16340</v>
      </c>
      <c r="E10836" s="58" t="s">
        <v>16341</v>
      </c>
      <c r="F10836" s="46" t="s">
        <v>16342</v>
      </c>
      <c r="G10836" s="58" t="s">
        <v>16343</v>
      </c>
      <c r="H10836" s="103" t="s">
        <v>16344</v>
      </c>
      <c r="I10836" s="425">
        <v>386</v>
      </c>
      <c r="J10836" s="46" t="s">
        <v>1508</v>
      </c>
      <c r="K10836" s="75" t="s">
        <v>1509</v>
      </c>
      <c r="L10836" s="76">
        <f t="shared" si="581"/>
        <v>6</v>
      </c>
      <c r="M10836" s="76"/>
      <c r="N10836" s="76"/>
      <c r="O10836" s="76"/>
      <c r="P10836" s="76"/>
      <c r="Q10836" s="76"/>
      <c r="R10836" s="76"/>
      <c r="S10836" s="76">
        <v>6</v>
      </c>
      <c r="T10836" s="76"/>
      <c r="U10836" s="76"/>
      <c r="V10836" s="76"/>
      <c r="W10836" s="76"/>
      <c r="X10836" s="76"/>
    </row>
    <row r="10837" spans="1:24">
      <c r="A10837" s="54"/>
      <c r="B10837" s="54"/>
      <c r="C10837" s="103"/>
      <c r="D10837" s="77"/>
      <c r="E10837" s="110"/>
      <c r="F10837" s="54"/>
      <c r="G10837" s="77"/>
      <c r="H10837" s="103"/>
      <c r="I10837" s="425"/>
      <c r="J10837" s="54"/>
      <c r="K10837" s="75" t="s">
        <v>1501</v>
      </c>
      <c r="L10837" s="76">
        <f t="shared" si="581"/>
        <v>0</v>
      </c>
      <c r="M10837" s="76"/>
      <c r="N10837" s="76"/>
      <c r="O10837" s="76"/>
      <c r="P10837" s="76"/>
      <c r="Q10837" s="76"/>
      <c r="R10837" s="76"/>
      <c r="S10837" s="76"/>
      <c r="T10837" s="76"/>
      <c r="U10837" s="76"/>
      <c r="V10837" s="76"/>
      <c r="W10837" s="76"/>
      <c r="X10837" s="76"/>
    </row>
    <row r="10838" spans="1:24">
      <c r="A10838" s="54"/>
      <c r="B10838" s="54"/>
      <c r="C10838" s="103"/>
      <c r="D10838" s="81"/>
      <c r="E10838" s="112"/>
      <c r="F10838" s="80"/>
      <c r="G10838" s="81"/>
      <c r="H10838" s="103"/>
      <c r="I10838" s="425"/>
      <c r="J10838" s="80"/>
      <c r="K10838" s="84" t="s">
        <v>1502</v>
      </c>
      <c r="L10838" s="76">
        <f t="shared" si="581"/>
        <v>0</v>
      </c>
      <c r="M10838" s="76"/>
      <c r="N10838" s="76"/>
      <c r="O10838" s="76"/>
      <c r="P10838" s="76"/>
      <c r="Q10838" s="76"/>
      <c r="R10838" s="76"/>
      <c r="S10838" s="76"/>
      <c r="T10838" s="76"/>
      <c r="U10838" s="76"/>
      <c r="V10838" s="76"/>
      <c r="W10838" s="76"/>
      <c r="X10838" s="76"/>
    </row>
    <row r="10839" spans="1:24">
      <c r="A10839" s="54"/>
      <c r="B10839" s="54"/>
      <c r="C10839" s="103" t="s">
        <v>35</v>
      </c>
      <c r="D10839" s="94" t="s">
        <v>16345</v>
      </c>
      <c r="E10839" s="58" t="s">
        <v>16346</v>
      </c>
      <c r="F10839" s="46" t="s">
        <v>16347</v>
      </c>
      <c r="G10839" s="58" t="s">
        <v>16348</v>
      </c>
      <c r="H10839" s="103" t="s">
        <v>16349</v>
      </c>
      <c r="I10839" s="425">
        <v>24687</v>
      </c>
      <c r="J10839" s="46" t="s">
        <v>1508</v>
      </c>
      <c r="K10839" s="75" t="s">
        <v>1509</v>
      </c>
      <c r="L10839" s="76">
        <f t="shared" si="581"/>
        <v>3</v>
      </c>
      <c r="M10839" s="76"/>
      <c r="N10839" s="76"/>
      <c r="O10839" s="76">
        <v>1</v>
      </c>
      <c r="P10839" s="76"/>
      <c r="Q10839" s="76"/>
      <c r="R10839" s="76"/>
      <c r="S10839" s="76"/>
      <c r="T10839" s="76">
        <v>2</v>
      </c>
      <c r="U10839" s="76"/>
      <c r="V10839" s="76"/>
      <c r="W10839" s="76"/>
      <c r="X10839" s="76"/>
    </row>
    <row r="10840" spans="1:24">
      <c r="A10840" s="54"/>
      <c r="B10840" s="54"/>
      <c r="C10840" s="103"/>
      <c r="D10840" s="476"/>
      <c r="E10840" s="110"/>
      <c r="F10840" s="54"/>
      <c r="G10840" s="77"/>
      <c r="H10840" s="103"/>
      <c r="I10840" s="425"/>
      <c r="J10840" s="54"/>
      <c r="K10840" s="75" t="s">
        <v>1501</v>
      </c>
      <c r="L10840" s="76">
        <f t="shared" si="581"/>
        <v>0</v>
      </c>
      <c r="M10840" s="76"/>
      <c r="N10840" s="76"/>
      <c r="O10840" s="76"/>
      <c r="P10840" s="76"/>
      <c r="Q10840" s="76"/>
      <c r="R10840" s="76"/>
      <c r="S10840" s="76"/>
      <c r="T10840" s="76"/>
      <c r="U10840" s="76"/>
      <c r="V10840" s="76"/>
      <c r="W10840" s="76"/>
      <c r="X10840" s="76"/>
    </row>
    <row r="10841" spans="1:24">
      <c r="A10841" s="54"/>
      <c r="B10841" s="54"/>
      <c r="C10841" s="103"/>
      <c r="D10841" s="477"/>
      <c r="E10841" s="112"/>
      <c r="F10841" s="80"/>
      <c r="G10841" s="81"/>
      <c r="H10841" s="103"/>
      <c r="I10841" s="425"/>
      <c r="J10841" s="80"/>
      <c r="K10841" s="84" t="s">
        <v>1502</v>
      </c>
      <c r="L10841" s="76">
        <f t="shared" si="581"/>
        <v>2</v>
      </c>
      <c r="M10841" s="76"/>
      <c r="N10841" s="76"/>
      <c r="O10841" s="76"/>
      <c r="P10841" s="76"/>
      <c r="Q10841" s="76"/>
      <c r="R10841" s="76"/>
      <c r="S10841" s="76"/>
      <c r="T10841" s="76"/>
      <c r="U10841" s="76"/>
      <c r="V10841" s="76"/>
      <c r="W10841" s="76">
        <v>2</v>
      </c>
      <c r="X10841" s="76"/>
    </row>
    <row r="10842" spans="1:24">
      <c r="A10842" s="54"/>
      <c r="B10842" s="54"/>
      <c r="C10842" s="103" t="s">
        <v>35</v>
      </c>
      <c r="D10842" s="94" t="s">
        <v>16350</v>
      </c>
      <c r="E10842" s="58" t="s">
        <v>16351</v>
      </c>
      <c r="F10842" s="46" t="s">
        <v>16352</v>
      </c>
      <c r="G10842" s="58" t="s">
        <v>16353</v>
      </c>
      <c r="H10842" s="103" t="s">
        <v>16354</v>
      </c>
      <c r="I10842" s="425">
        <v>117645</v>
      </c>
      <c r="J10842" s="46" t="s">
        <v>1508</v>
      </c>
      <c r="K10842" s="75" t="s">
        <v>1509</v>
      </c>
      <c r="L10842" s="76">
        <f t="shared" si="581"/>
        <v>2</v>
      </c>
      <c r="M10842" s="76"/>
      <c r="N10842" s="76"/>
      <c r="O10842" s="76"/>
      <c r="P10842" s="76"/>
      <c r="Q10842" s="76"/>
      <c r="R10842" s="76"/>
      <c r="S10842" s="76"/>
      <c r="T10842" s="76">
        <v>2</v>
      </c>
      <c r="U10842" s="76"/>
      <c r="V10842" s="76"/>
      <c r="W10842" s="76"/>
      <c r="X10842" s="76"/>
    </row>
    <row r="10843" spans="1:24">
      <c r="A10843" s="54"/>
      <c r="B10843" s="54"/>
      <c r="C10843" s="103"/>
      <c r="D10843" s="476"/>
      <c r="E10843" s="110"/>
      <c r="F10843" s="54"/>
      <c r="G10843" s="236"/>
      <c r="H10843" s="103"/>
      <c r="I10843" s="425"/>
      <c r="J10843" s="54"/>
      <c r="K10843" s="75" t="s">
        <v>1501</v>
      </c>
      <c r="L10843" s="76">
        <f t="shared" si="581"/>
        <v>0</v>
      </c>
      <c r="M10843" s="76"/>
      <c r="N10843" s="76"/>
      <c r="O10843" s="76"/>
      <c r="P10843" s="76"/>
      <c r="Q10843" s="76"/>
      <c r="R10843" s="76"/>
      <c r="S10843" s="76"/>
      <c r="T10843" s="76"/>
      <c r="U10843" s="76"/>
      <c r="V10843" s="76"/>
      <c r="W10843" s="76"/>
      <c r="X10843" s="76"/>
    </row>
    <row r="10844" spans="1:24">
      <c r="A10844" s="54"/>
      <c r="B10844" s="54"/>
      <c r="C10844" s="103"/>
      <c r="D10844" s="477"/>
      <c r="E10844" s="112"/>
      <c r="F10844" s="80"/>
      <c r="G10844" s="242"/>
      <c r="H10844" s="103"/>
      <c r="I10844" s="425"/>
      <c r="J10844" s="80"/>
      <c r="K10844" s="84" t="s">
        <v>1502</v>
      </c>
      <c r="L10844" s="76">
        <f t="shared" si="581"/>
        <v>3</v>
      </c>
      <c r="M10844" s="76"/>
      <c r="N10844" s="76"/>
      <c r="O10844" s="76"/>
      <c r="P10844" s="76"/>
      <c r="Q10844" s="76"/>
      <c r="R10844" s="76"/>
      <c r="S10844" s="76"/>
      <c r="T10844" s="76">
        <v>3</v>
      </c>
      <c r="U10844" s="76"/>
      <c r="V10844" s="76"/>
      <c r="W10844" s="76"/>
      <c r="X10844" s="76"/>
    </row>
    <row r="10845" spans="1:24">
      <c r="A10845" s="54"/>
      <c r="B10845" s="54"/>
      <c r="C10845" s="103" t="s">
        <v>35</v>
      </c>
      <c r="D10845" s="94" t="s">
        <v>16355</v>
      </c>
      <c r="E10845" s="58" t="s">
        <v>16356</v>
      </c>
      <c r="F10845" s="46" t="s">
        <v>16357</v>
      </c>
      <c r="G10845" s="58" t="s">
        <v>16358</v>
      </c>
      <c r="H10845" s="103" t="s">
        <v>16359</v>
      </c>
      <c r="I10845" s="425">
        <v>1247</v>
      </c>
      <c r="J10845" s="46" t="s">
        <v>1508</v>
      </c>
      <c r="K10845" s="75" t="s">
        <v>1509</v>
      </c>
      <c r="L10845" s="76">
        <f t="shared" si="581"/>
        <v>2</v>
      </c>
      <c r="M10845" s="76"/>
      <c r="N10845" s="76"/>
      <c r="O10845" s="76"/>
      <c r="P10845" s="76"/>
      <c r="Q10845" s="76"/>
      <c r="R10845" s="76"/>
      <c r="S10845" s="76"/>
      <c r="T10845" s="76">
        <v>2</v>
      </c>
      <c r="U10845" s="76"/>
      <c r="V10845" s="76"/>
      <c r="W10845" s="76"/>
      <c r="X10845" s="76"/>
    </row>
    <row r="10846" spans="1:24">
      <c r="A10846" s="54"/>
      <c r="B10846" s="54"/>
      <c r="C10846" s="103"/>
      <c r="D10846" s="476"/>
      <c r="E10846" s="110"/>
      <c r="F10846" s="54"/>
      <c r="G10846" s="77"/>
      <c r="H10846" s="103"/>
      <c r="I10846" s="425"/>
      <c r="J10846" s="54"/>
      <c r="K10846" s="75" t="s">
        <v>1501</v>
      </c>
      <c r="L10846" s="76">
        <f t="shared" si="581"/>
        <v>0</v>
      </c>
      <c r="M10846" s="76"/>
      <c r="N10846" s="76"/>
      <c r="O10846" s="76"/>
      <c r="P10846" s="76"/>
      <c r="Q10846" s="76"/>
      <c r="R10846" s="76"/>
      <c r="S10846" s="76"/>
      <c r="T10846" s="76"/>
      <c r="U10846" s="76"/>
      <c r="V10846" s="76"/>
      <c r="W10846" s="76"/>
      <c r="X10846" s="76"/>
    </row>
    <row r="10847" spans="1:24">
      <c r="A10847" s="54"/>
      <c r="B10847" s="54"/>
      <c r="C10847" s="103"/>
      <c r="D10847" s="477"/>
      <c r="E10847" s="112"/>
      <c r="F10847" s="80"/>
      <c r="G10847" s="81"/>
      <c r="H10847" s="103"/>
      <c r="I10847" s="425"/>
      <c r="J10847" s="80"/>
      <c r="K10847" s="84" t="s">
        <v>1502</v>
      </c>
      <c r="L10847" s="76">
        <f t="shared" si="581"/>
        <v>2</v>
      </c>
      <c r="M10847" s="76"/>
      <c r="N10847" s="76"/>
      <c r="O10847" s="76"/>
      <c r="P10847" s="76"/>
      <c r="Q10847" s="76"/>
      <c r="R10847" s="76"/>
      <c r="S10847" s="76"/>
      <c r="T10847" s="76">
        <v>2</v>
      </c>
      <c r="U10847" s="76"/>
      <c r="V10847" s="76"/>
      <c r="W10847" s="76"/>
      <c r="X10847" s="76"/>
    </row>
    <row r="10848" spans="1:24">
      <c r="A10848" s="54"/>
      <c r="B10848" s="54"/>
      <c r="C10848" s="103" t="s">
        <v>35</v>
      </c>
      <c r="D10848" s="94" t="s">
        <v>16360</v>
      </c>
      <c r="E10848" s="58" t="s">
        <v>16361</v>
      </c>
      <c r="F10848" s="46" t="s">
        <v>16362</v>
      </c>
      <c r="G10848" s="58" t="s">
        <v>16363</v>
      </c>
      <c r="H10848" s="103" t="s">
        <v>16364</v>
      </c>
      <c r="I10848" s="425">
        <v>519</v>
      </c>
      <c r="J10848" s="46" t="s">
        <v>1508</v>
      </c>
      <c r="K10848" s="75" t="s">
        <v>1509</v>
      </c>
      <c r="L10848" s="76">
        <f t="shared" si="581"/>
        <v>3</v>
      </c>
      <c r="M10848" s="76"/>
      <c r="N10848" s="76"/>
      <c r="O10848" s="76">
        <v>1</v>
      </c>
      <c r="P10848" s="76"/>
      <c r="Q10848" s="76"/>
      <c r="R10848" s="76"/>
      <c r="S10848" s="76">
        <v>1</v>
      </c>
      <c r="T10848" s="76">
        <v>1</v>
      </c>
      <c r="U10848" s="76"/>
      <c r="V10848" s="76"/>
      <c r="W10848" s="76"/>
      <c r="X10848" s="76"/>
    </row>
    <row r="10849" spans="1:24">
      <c r="A10849" s="54"/>
      <c r="B10849" s="54"/>
      <c r="C10849" s="103"/>
      <c r="D10849" s="476"/>
      <c r="E10849" s="110"/>
      <c r="F10849" s="54"/>
      <c r="G10849" s="77"/>
      <c r="H10849" s="103"/>
      <c r="I10849" s="425"/>
      <c r="J10849" s="54"/>
      <c r="K10849" s="75" t="s">
        <v>1501</v>
      </c>
      <c r="L10849" s="76">
        <f t="shared" si="581"/>
        <v>0</v>
      </c>
      <c r="M10849" s="76"/>
      <c r="N10849" s="76"/>
      <c r="O10849" s="76"/>
      <c r="P10849" s="76"/>
      <c r="Q10849" s="76"/>
      <c r="R10849" s="76"/>
      <c r="S10849" s="76"/>
      <c r="T10849" s="76"/>
      <c r="U10849" s="76"/>
      <c r="V10849" s="76"/>
      <c r="W10849" s="76"/>
      <c r="X10849" s="76"/>
    </row>
    <row r="10850" spans="1:24">
      <c r="A10850" s="54"/>
      <c r="B10850" s="54"/>
      <c r="C10850" s="103"/>
      <c r="D10850" s="477"/>
      <c r="E10850" s="112"/>
      <c r="F10850" s="80"/>
      <c r="G10850" s="81"/>
      <c r="H10850" s="103"/>
      <c r="I10850" s="425"/>
      <c r="J10850" s="80"/>
      <c r="K10850" s="84" t="s">
        <v>1502</v>
      </c>
      <c r="L10850" s="76">
        <f t="shared" si="581"/>
        <v>2</v>
      </c>
      <c r="M10850" s="76"/>
      <c r="N10850" s="76"/>
      <c r="O10850" s="76"/>
      <c r="P10850" s="76"/>
      <c r="Q10850" s="76"/>
      <c r="R10850" s="76"/>
      <c r="S10850" s="76">
        <v>1</v>
      </c>
      <c r="T10850" s="76">
        <v>1</v>
      </c>
      <c r="U10850" s="76"/>
      <c r="V10850" s="76"/>
      <c r="W10850" s="76"/>
      <c r="X10850" s="76"/>
    </row>
    <row r="10851" spans="1:24">
      <c r="A10851" s="54"/>
      <c r="B10851" s="54"/>
      <c r="C10851" s="103" t="s">
        <v>35</v>
      </c>
      <c r="D10851" s="94" t="s">
        <v>16365</v>
      </c>
      <c r="E10851" s="58" t="s">
        <v>16366</v>
      </c>
      <c r="F10851" s="46" t="s">
        <v>16367</v>
      </c>
      <c r="G10851" s="58" t="s">
        <v>16368</v>
      </c>
      <c r="H10851" s="103" t="s">
        <v>16369</v>
      </c>
      <c r="I10851" s="425">
        <v>13683</v>
      </c>
      <c r="J10851" s="46" t="s">
        <v>1508</v>
      </c>
      <c r="K10851" s="75" t="s">
        <v>1509</v>
      </c>
      <c r="L10851" s="76">
        <f t="shared" si="581"/>
        <v>3</v>
      </c>
      <c r="M10851" s="76"/>
      <c r="N10851" s="76"/>
      <c r="O10851" s="76"/>
      <c r="P10851" s="76"/>
      <c r="Q10851" s="76"/>
      <c r="R10851" s="76"/>
      <c r="S10851" s="76"/>
      <c r="T10851" s="76">
        <v>2</v>
      </c>
      <c r="U10851" s="76"/>
      <c r="V10851" s="76"/>
      <c r="W10851" s="76">
        <v>1</v>
      </c>
      <c r="X10851" s="76"/>
    </row>
    <row r="10852" spans="1:24">
      <c r="A10852" s="54"/>
      <c r="B10852" s="54"/>
      <c r="C10852" s="103"/>
      <c r="D10852" s="476"/>
      <c r="E10852" s="110"/>
      <c r="F10852" s="54"/>
      <c r="G10852" s="77"/>
      <c r="H10852" s="103"/>
      <c r="I10852" s="425"/>
      <c r="J10852" s="54"/>
      <c r="K10852" s="75" t="s">
        <v>1501</v>
      </c>
      <c r="L10852" s="76">
        <f t="shared" si="581"/>
        <v>0</v>
      </c>
      <c r="M10852" s="76"/>
      <c r="N10852" s="76"/>
      <c r="O10852" s="76"/>
      <c r="P10852" s="76"/>
      <c r="Q10852" s="76"/>
      <c r="R10852" s="76"/>
      <c r="S10852" s="76"/>
      <c r="T10852" s="76"/>
      <c r="U10852" s="76"/>
      <c r="V10852" s="76"/>
      <c r="W10852" s="76"/>
      <c r="X10852" s="76"/>
    </row>
    <row r="10853" spans="1:24">
      <c r="A10853" s="54"/>
      <c r="B10853" s="54"/>
      <c r="C10853" s="103"/>
      <c r="D10853" s="477"/>
      <c r="E10853" s="112"/>
      <c r="F10853" s="80"/>
      <c r="G10853" s="81"/>
      <c r="H10853" s="103"/>
      <c r="I10853" s="425"/>
      <c r="J10853" s="80"/>
      <c r="K10853" s="84" t="s">
        <v>1502</v>
      </c>
      <c r="L10853" s="76">
        <f t="shared" si="581"/>
        <v>4</v>
      </c>
      <c r="M10853" s="76"/>
      <c r="N10853" s="76"/>
      <c r="O10853" s="76">
        <v>1</v>
      </c>
      <c r="P10853" s="76"/>
      <c r="Q10853" s="76"/>
      <c r="R10853" s="76"/>
      <c r="S10853" s="76"/>
      <c r="T10853" s="76">
        <v>3</v>
      </c>
      <c r="U10853" s="76"/>
      <c r="V10853" s="76"/>
      <c r="W10853" s="76"/>
      <c r="X10853" s="76"/>
    </row>
    <row r="10854" spans="1:24">
      <c r="A10854" s="54"/>
      <c r="B10854" s="54"/>
      <c r="C10854" s="103" t="s">
        <v>33</v>
      </c>
      <c r="D10854" s="94" t="s">
        <v>16370</v>
      </c>
      <c r="E10854" s="58" t="s">
        <v>16371</v>
      </c>
      <c r="F10854" s="46" t="s">
        <v>16372</v>
      </c>
      <c r="G10854" s="58" t="s">
        <v>16373</v>
      </c>
      <c r="H10854" s="103" t="s">
        <v>16374</v>
      </c>
      <c r="I10854" s="425">
        <v>139</v>
      </c>
      <c r="J10854" s="46" t="s">
        <v>1508</v>
      </c>
      <c r="K10854" s="75" t="s">
        <v>1509</v>
      </c>
      <c r="L10854" s="76">
        <f t="shared" si="581"/>
        <v>3</v>
      </c>
      <c r="M10854" s="76"/>
      <c r="N10854" s="76"/>
      <c r="O10854" s="76">
        <v>1</v>
      </c>
      <c r="P10854" s="76"/>
      <c r="Q10854" s="76"/>
      <c r="R10854" s="76"/>
      <c r="S10854" s="76"/>
      <c r="T10854" s="76">
        <v>2</v>
      </c>
      <c r="U10854" s="76"/>
      <c r="V10854" s="76"/>
      <c r="W10854" s="76"/>
      <c r="X10854" s="76"/>
    </row>
    <row r="10855" spans="1:24">
      <c r="A10855" s="54"/>
      <c r="B10855" s="54"/>
      <c r="C10855" s="103"/>
      <c r="D10855" s="63"/>
      <c r="E10855" s="110"/>
      <c r="F10855" s="54"/>
      <c r="G10855" s="77"/>
      <c r="H10855" s="103"/>
      <c r="I10855" s="425"/>
      <c r="J10855" s="54"/>
      <c r="K10855" s="75" t="s">
        <v>1501</v>
      </c>
      <c r="L10855" s="76">
        <f t="shared" si="581"/>
        <v>0</v>
      </c>
      <c r="M10855" s="76"/>
      <c r="N10855" s="76"/>
      <c r="O10855" s="76"/>
      <c r="P10855" s="76"/>
      <c r="Q10855" s="76"/>
      <c r="R10855" s="76"/>
      <c r="S10855" s="76"/>
      <c r="T10855" s="76"/>
      <c r="U10855" s="76"/>
      <c r="V10855" s="76"/>
      <c r="W10855" s="76"/>
      <c r="X10855" s="76"/>
    </row>
    <row r="10856" spans="1:24">
      <c r="A10856" s="54"/>
      <c r="B10856" s="54"/>
      <c r="C10856" s="103"/>
      <c r="D10856" s="68"/>
      <c r="E10856" s="112"/>
      <c r="F10856" s="80"/>
      <c r="G10856" s="81"/>
      <c r="H10856" s="103"/>
      <c r="I10856" s="425"/>
      <c r="J10856" s="80"/>
      <c r="K10856" s="84" t="s">
        <v>1502</v>
      </c>
      <c r="L10856" s="76">
        <f t="shared" si="581"/>
        <v>0</v>
      </c>
      <c r="M10856" s="76"/>
      <c r="N10856" s="76"/>
      <c r="O10856" s="76"/>
      <c r="P10856" s="76"/>
      <c r="Q10856" s="76"/>
      <c r="R10856" s="76"/>
      <c r="S10856" s="76"/>
      <c r="T10856" s="76"/>
      <c r="U10856" s="76"/>
      <c r="V10856" s="76"/>
      <c r="W10856" s="76"/>
      <c r="X10856" s="76"/>
    </row>
    <row r="10857" spans="1:24">
      <c r="A10857" s="54"/>
      <c r="B10857" s="54"/>
      <c r="C10857" s="103" t="s">
        <v>31</v>
      </c>
      <c r="D10857" s="94" t="s">
        <v>16375</v>
      </c>
      <c r="E10857" s="58" t="s">
        <v>16376</v>
      </c>
      <c r="F10857" s="46" t="s">
        <v>16377</v>
      </c>
      <c r="G10857" s="58" t="s">
        <v>16378</v>
      </c>
      <c r="H10857" s="103" t="s">
        <v>16379</v>
      </c>
      <c r="I10857" s="425">
        <v>0</v>
      </c>
      <c r="J10857" s="46" t="s">
        <v>1508</v>
      </c>
      <c r="K10857" s="75" t="s">
        <v>1509</v>
      </c>
      <c r="L10857" s="76">
        <f t="shared" si="581"/>
        <v>2</v>
      </c>
      <c r="M10857" s="76"/>
      <c r="N10857" s="76">
        <v>1</v>
      </c>
      <c r="O10857" s="76"/>
      <c r="P10857" s="76"/>
      <c r="Q10857" s="76"/>
      <c r="R10857" s="76"/>
      <c r="S10857" s="76"/>
      <c r="T10857" s="76"/>
      <c r="U10857" s="76"/>
      <c r="V10857" s="76"/>
      <c r="W10857" s="76">
        <v>1</v>
      </c>
      <c r="X10857" s="76"/>
    </row>
    <row r="10858" spans="1:24">
      <c r="A10858" s="54"/>
      <c r="B10858" s="54"/>
      <c r="C10858" s="103"/>
      <c r="D10858" s="476"/>
      <c r="E10858" s="110"/>
      <c r="F10858" s="54"/>
      <c r="G10858" s="77"/>
      <c r="H10858" s="103"/>
      <c r="I10858" s="425"/>
      <c r="J10858" s="54"/>
      <c r="K10858" s="75" t="s">
        <v>1501</v>
      </c>
      <c r="L10858" s="76">
        <f t="shared" si="581"/>
        <v>0</v>
      </c>
      <c r="M10858" s="76"/>
      <c r="N10858" s="76"/>
      <c r="O10858" s="76"/>
      <c r="P10858" s="76"/>
      <c r="Q10858" s="76"/>
      <c r="R10858" s="76"/>
      <c r="S10858" s="76"/>
      <c r="T10858" s="76"/>
      <c r="U10858" s="76"/>
      <c r="V10858" s="76"/>
      <c r="W10858" s="76"/>
      <c r="X10858" s="76"/>
    </row>
    <row r="10859" spans="1:24">
      <c r="A10859" s="54"/>
      <c r="B10859" s="54"/>
      <c r="C10859" s="103"/>
      <c r="D10859" s="477"/>
      <c r="E10859" s="112"/>
      <c r="F10859" s="80"/>
      <c r="G10859" s="81"/>
      <c r="H10859" s="103"/>
      <c r="I10859" s="425"/>
      <c r="J10859" s="80"/>
      <c r="K10859" s="84" t="s">
        <v>1502</v>
      </c>
      <c r="L10859" s="76">
        <f t="shared" si="581"/>
        <v>0</v>
      </c>
      <c r="M10859" s="76"/>
      <c r="N10859" s="76"/>
      <c r="O10859" s="76"/>
      <c r="P10859" s="76"/>
      <c r="Q10859" s="76"/>
      <c r="R10859" s="76"/>
      <c r="S10859" s="76"/>
      <c r="T10859" s="76"/>
      <c r="U10859" s="76"/>
      <c r="V10859" s="76"/>
      <c r="W10859" s="76"/>
      <c r="X10859" s="76"/>
    </row>
    <row r="10860" spans="1:24">
      <c r="A10860" s="54"/>
      <c r="B10860" s="54"/>
      <c r="C10860" s="103" t="s">
        <v>31</v>
      </c>
      <c r="D10860" s="94" t="s">
        <v>16380</v>
      </c>
      <c r="E10860" s="58" t="s">
        <v>16381</v>
      </c>
      <c r="F10860" s="46" t="s">
        <v>16382</v>
      </c>
      <c r="G10860" s="58" t="s">
        <v>16383</v>
      </c>
      <c r="H10860" s="103" t="s">
        <v>16384</v>
      </c>
      <c r="I10860" s="425">
        <v>863</v>
      </c>
      <c r="J10860" s="46" t="s">
        <v>1508</v>
      </c>
      <c r="K10860" s="75" t="s">
        <v>1509</v>
      </c>
      <c r="L10860" s="76">
        <f t="shared" si="581"/>
        <v>6</v>
      </c>
      <c r="M10860" s="76"/>
      <c r="N10860" s="76"/>
      <c r="O10860" s="76">
        <v>1</v>
      </c>
      <c r="P10860" s="76"/>
      <c r="Q10860" s="76"/>
      <c r="R10860" s="76"/>
      <c r="S10860" s="76">
        <v>1</v>
      </c>
      <c r="T10860" s="76">
        <v>3</v>
      </c>
      <c r="U10860" s="76"/>
      <c r="V10860" s="76"/>
      <c r="W10860" s="76"/>
      <c r="X10860" s="76">
        <v>1</v>
      </c>
    </row>
    <row r="10861" spans="1:24">
      <c r="A10861" s="54"/>
      <c r="B10861" s="54"/>
      <c r="C10861" s="103"/>
      <c r="D10861" s="476"/>
      <c r="E10861" s="110"/>
      <c r="F10861" s="54"/>
      <c r="G10861" s="77"/>
      <c r="H10861" s="103"/>
      <c r="I10861" s="425"/>
      <c r="J10861" s="54"/>
      <c r="K10861" s="75" t="s">
        <v>1501</v>
      </c>
      <c r="L10861" s="76">
        <f t="shared" si="581"/>
        <v>0</v>
      </c>
      <c r="M10861" s="76"/>
      <c r="N10861" s="76"/>
      <c r="O10861" s="76"/>
      <c r="P10861" s="76"/>
      <c r="Q10861" s="76"/>
      <c r="R10861" s="76"/>
      <c r="S10861" s="76"/>
      <c r="T10861" s="76"/>
      <c r="U10861" s="76"/>
      <c r="V10861" s="76"/>
      <c r="W10861" s="76"/>
      <c r="X10861" s="76"/>
    </row>
    <row r="10862" spans="1:24">
      <c r="A10862" s="54"/>
      <c r="B10862" s="54"/>
      <c r="C10862" s="103"/>
      <c r="D10862" s="477"/>
      <c r="E10862" s="112"/>
      <c r="F10862" s="80"/>
      <c r="G10862" s="81"/>
      <c r="H10862" s="103"/>
      <c r="I10862" s="425"/>
      <c r="J10862" s="80"/>
      <c r="K10862" s="84" t="s">
        <v>1502</v>
      </c>
      <c r="L10862" s="76">
        <f t="shared" si="581"/>
        <v>0</v>
      </c>
      <c r="M10862" s="76"/>
      <c r="N10862" s="76"/>
      <c r="O10862" s="76"/>
      <c r="P10862" s="76"/>
      <c r="Q10862" s="76"/>
      <c r="R10862" s="76"/>
      <c r="S10862" s="76"/>
      <c r="T10862" s="76"/>
      <c r="U10862" s="76"/>
      <c r="V10862" s="76"/>
      <c r="W10862" s="76"/>
      <c r="X10862" s="76"/>
    </row>
    <row r="10863" spans="1:24">
      <c r="A10863" s="54"/>
      <c r="B10863" s="54"/>
      <c r="C10863" s="103" t="s">
        <v>33</v>
      </c>
      <c r="D10863" s="94" t="s">
        <v>16385</v>
      </c>
      <c r="E10863" s="58" t="s">
        <v>16386</v>
      </c>
      <c r="F10863" s="46" t="s">
        <v>16387</v>
      </c>
      <c r="G10863" s="58" t="s">
        <v>16388</v>
      </c>
      <c r="H10863" s="103" t="s">
        <v>16389</v>
      </c>
      <c r="I10863" s="425">
        <v>27616</v>
      </c>
      <c r="J10863" s="46" t="s">
        <v>1508</v>
      </c>
      <c r="K10863" s="75" t="s">
        <v>1509</v>
      </c>
      <c r="L10863" s="76">
        <f t="shared" si="581"/>
        <v>0</v>
      </c>
      <c r="M10863" s="76"/>
      <c r="N10863" s="76"/>
      <c r="O10863" s="76"/>
      <c r="P10863" s="76"/>
      <c r="Q10863" s="76"/>
      <c r="R10863" s="76"/>
      <c r="S10863" s="76"/>
      <c r="T10863" s="76"/>
      <c r="U10863" s="76"/>
      <c r="V10863" s="76"/>
      <c r="W10863" s="76"/>
      <c r="X10863" s="76"/>
    </row>
    <row r="10864" spans="1:24">
      <c r="A10864" s="54"/>
      <c r="B10864" s="54"/>
      <c r="C10864" s="103"/>
      <c r="D10864" s="476"/>
      <c r="E10864" s="110"/>
      <c r="F10864" s="54"/>
      <c r="G10864" s="77"/>
      <c r="H10864" s="103"/>
      <c r="I10864" s="425"/>
      <c r="J10864" s="54"/>
      <c r="K10864" s="75" t="s">
        <v>1501</v>
      </c>
      <c r="L10864" s="76">
        <f t="shared" si="581"/>
        <v>0</v>
      </c>
      <c r="M10864" s="76"/>
      <c r="N10864" s="76"/>
      <c r="O10864" s="76"/>
      <c r="P10864" s="76"/>
      <c r="Q10864" s="76"/>
      <c r="R10864" s="76"/>
      <c r="S10864" s="76"/>
      <c r="T10864" s="76"/>
      <c r="U10864" s="76"/>
      <c r="V10864" s="76"/>
      <c r="W10864" s="76"/>
      <c r="X10864" s="76"/>
    </row>
    <row r="10865" spans="1:24">
      <c r="A10865" s="54"/>
      <c r="B10865" s="54"/>
      <c r="C10865" s="103"/>
      <c r="D10865" s="477"/>
      <c r="E10865" s="112"/>
      <c r="F10865" s="80"/>
      <c r="G10865" s="81"/>
      <c r="H10865" s="103"/>
      <c r="I10865" s="425"/>
      <c r="J10865" s="80"/>
      <c r="K10865" s="84" t="s">
        <v>1502</v>
      </c>
      <c r="L10865" s="76">
        <f t="shared" si="581"/>
        <v>5</v>
      </c>
      <c r="M10865" s="76"/>
      <c r="N10865" s="76"/>
      <c r="O10865" s="76">
        <v>1</v>
      </c>
      <c r="P10865" s="76"/>
      <c r="Q10865" s="76"/>
      <c r="R10865" s="76"/>
      <c r="S10865" s="76"/>
      <c r="T10865" s="76">
        <v>4</v>
      </c>
      <c r="U10865" s="76"/>
      <c r="V10865" s="76"/>
      <c r="W10865" s="76"/>
      <c r="X10865" s="76"/>
    </row>
    <row r="10866" spans="1:24">
      <c r="A10866" s="54"/>
      <c r="B10866" s="54"/>
      <c r="C10866" s="103" t="s">
        <v>33</v>
      </c>
      <c r="D10866" s="94" t="s">
        <v>16390</v>
      </c>
      <c r="E10866" s="58" t="s">
        <v>16391</v>
      </c>
      <c r="F10866" s="46" t="s">
        <v>16392</v>
      </c>
      <c r="G10866" s="58" t="s">
        <v>16393</v>
      </c>
      <c r="H10866" s="103" t="s">
        <v>16394</v>
      </c>
      <c r="I10866" s="425">
        <v>157</v>
      </c>
      <c r="J10866" s="46" t="s">
        <v>1508</v>
      </c>
      <c r="K10866" s="75" t="s">
        <v>1509</v>
      </c>
      <c r="L10866" s="76">
        <f t="shared" si="581"/>
        <v>0</v>
      </c>
      <c r="M10866" s="76"/>
      <c r="N10866" s="76"/>
      <c r="O10866" s="76"/>
      <c r="P10866" s="76"/>
      <c r="Q10866" s="76"/>
      <c r="R10866" s="76"/>
      <c r="S10866" s="76"/>
      <c r="T10866" s="76"/>
      <c r="U10866" s="76"/>
      <c r="V10866" s="76"/>
      <c r="W10866" s="76"/>
      <c r="X10866" s="76"/>
    </row>
    <row r="10867" spans="1:24">
      <c r="A10867" s="54"/>
      <c r="B10867" s="54"/>
      <c r="C10867" s="103"/>
      <c r="D10867" s="476"/>
      <c r="E10867" s="110"/>
      <c r="F10867" s="54"/>
      <c r="G10867" s="77"/>
      <c r="H10867" s="103"/>
      <c r="I10867" s="425"/>
      <c r="J10867" s="54"/>
      <c r="K10867" s="75" t="s">
        <v>1501</v>
      </c>
      <c r="L10867" s="76">
        <f t="shared" si="581"/>
        <v>0</v>
      </c>
      <c r="M10867" s="76"/>
      <c r="N10867" s="76"/>
      <c r="O10867" s="76"/>
      <c r="P10867" s="76"/>
      <c r="Q10867" s="76"/>
      <c r="R10867" s="76"/>
      <c r="S10867" s="76"/>
      <c r="T10867" s="76"/>
      <c r="U10867" s="76"/>
      <c r="V10867" s="76"/>
      <c r="W10867" s="76"/>
      <c r="X10867" s="76"/>
    </row>
    <row r="10868" spans="1:24">
      <c r="A10868" s="54"/>
      <c r="B10868" s="54"/>
      <c r="C10868" s="103"/>
      <c r="D10868" s="477"/>
      <c r="E10868" s="112"/>
      <c r="F10868" s="80"/>
      <c r="G10868" s="81"/>
      <c r="H10868" s="103"/>
      <c r="I10868" s="425"/>
      <c r="J10868" s="80"/>
      <c r="K10868" s="84" t="s">
        <v>1502</v>
      </c>
      <c r="L10868" s="76">
        <f t="shared" si="581"/>
        <v>2</v>
      </c>
      <c r="M10868" s="76"/>
      <c r="N10868" s="76"/>
      <c r="O10868" s="76"/>
      <c r="P10868" s="76"/>
      <c r="Q10868" s="76"/>
      <c r="R10868" s="76"/>
      <c r="S10868" s="76">
        <v>1</v>
      </c>
      <c r="T10868" s="76">
        <v>1</v>
      </c>
      <c r="U10868" s="76"/>
      <c r="V10868" s="76"/>
      <c r="W10868" s="76"/>
      <c r="X10868" s="76"/>
    </row>
    <row r="10869" spans="1:24">
      <c r="A10869" s="54"/>
      <c r="B10869" s="54"/>
      <c r="C10869" s="103" t="s">
        <v>33</v>
      </c>
      <c r="D10869" s="94" t="s">
        <v>16395</v>
      </c>
      <c r="E10869" s="58" t="s">
        <v>16396</v>
      </c>
      <c r="F10869" s="46" t="s">
        <v>16397</v>
      </c>
      <c r="G10869" s="58" t="s">
        <v>16398</v>
      </c>
      <c r="H10869" s="103" t="s">
        <v>16399</v>
      </c>
      <c r="I10869" s="425">
        <v>21073</v>
      </c>
      <c r="J10869" s="46" t="s">
        <v>1508</v>
      </c>
      <c r="K10869" s="75" t="s">
        <v>1509</v>
      </c>
      <c r="L10869" s="76">
        <f t="shared" si="581"/>
        <v>0</v>
      </c>
      <c r="M10869" s="76"/>
      <c r="N10869" s="76"/>
      <c r="O10869" s="76"/>
      <c r="P10869" s="76"/>
      <c r="Q10869" s="76"/>
      <c r="R10869" s="76"/>
      <c r="S10869" s="76"/>
      <c r="T10869" s="76"/>
      <c r="U10869" s="76"/>
      <c r="V10869" s="76"/>
      <c r="W10869" s="76"/>
      <c r="X10869" s="76"/>
    </row>
    <row r="10870" spans="1:24">
      <c r="A10870" s="54"/>
      <c r="B10870" s="54"/>
      <c r="C10870" s="103"/>
      <c r="D10870" s="476"/>
      <c r="E10870" s="110"/>
      <c r="F10870" s="54"/>
      <c r="G10870" s="77"/>
      <c r="H10870" s="103"/>
      <c r="I10870" s="425"/>
      <c r="J10870" s="54"/>
      <c r="K10870" s="75" t="s">
        <v>1501</v>
      </c>
      <c r="L10870" s="76">
        <f t="shared" si="581"/>
        <v>0</v>
      </c>
      <c r="M10870" s="76"/>
      <c r="N10870" s="76"/>
      <c r="O10870" s="76"/>
      <c r="P10870" s="76"/>
      <c r="Q10870" s="76"/>
      <c r="R10870" s="76"/>
      <c r="S10870" s="76"/>
      <c r="T10870" s="76"/>
      <c r="U10870" s="76"/>
      <c r="V10870" s="76"/>
      <c r="W10870" s="76"/>
      <c r="X10870" s="76"/>
    </row>
    <row r="10871" spans="1:24">
      <c r="A10871" s="54"/>
      <c r="B10871" s="54"/>
      <c r="C10871" s="103"/>
      <c r="D10871" s="477"/>
      <c r="E10871" s="112"/>
      <c r="F10871" s="80"/>
      <c r="G10871" s="81"/>
      <c r="H10871" s="103"/>
      <c r="I10871" s="425"/>
      <c r="J10871" s="80"/>
      <c r="K10871" s="84" t="s">
        <v>1502</v>
      </c>
      <c r="L10871" s="76">
        <f t="shared" si="581"/>
        <v>2</v>
      </c>
      <c r="M10871" s="76"/>
      <c r="N10871" s="76"/>
      <c r="O10871" s="76"/>
      <c r="P10871" s="76"/>
      <c r="Q10871" s="76"/>
      <c r="R10871" s="76"/>
      <c r="S10871" s="76">
        <v>1</v>
      </c>
      <c r="T10871" s="76">
        <v>1</v>
      </c>
      <c r="U10871" s="76"/>
      <c r="V10871" s="76"/>
      <c r="W10871" s="76"/>
      <c r="X10871" s="76"/>
    </row>
    <row r="10872" spans="1:24">
      <c r="A10872" s="54"/>
      <c r="B10872" s="54"/>
      <c r="C10872" s="103" t="s">
        <v>33</v>
      </c>
      <c r="D10872" s="94" t="s">
        <v>16400</v>
      </c>
      <c r="E10872" s="58" t="s">
        <v>16401</v>
      </c>
      <c r="F10872" s="46" t="s">
        <v>16402</v>
      </c>
      <c r="G10872" s="58" t="s">
        <v>16403</v>
      </c>
      <c r="H10872" s="103" t="s">
        <v>16404</v>
      </c>
      <c r="I10872" s="425">
        <v>15314</v>
      </c>
      <c r="J10872" s="46" t="s">
        <v>1508</v>
      </c>
      <c r="K10872" s="75" t="s">
        <v>1509</v>
      </c>
      <c r="L10872" s="76">
        <f t="shared" si="581"/>
        <v>0</v>
      </c>
      <c r="M10872" s="76"/>
      <c r="N10872" s="76"/>
      <c r="O10872" s="76"/>
      <c r="P10872" s="76"/>
      <c r="Q10872" s="76"/>
      <c r="R10872" s="76"/>
      <c r="S10872" s="76"/>
      <c r="T10872" s="76"/>
      <c r="U10872" s="76"/>
      <c r="V10872" s="76"/>
      <c r="W10872" s="76"/>
      <c r="X10872" s="76"/>
    </row>
    <row r="10873" spans="1:24">
      <c r="A10873" s="54"/>
      <c r="B10873" s="54"/>
      <c r="C10873" s="103"/>
      <c r="D10873" s="476"/>
      <c r="E10873" s="110"/>
      <c r="F10873" s="54"/>
      <c r="G10873" s="77"/>
      <c r="H10873" s="103"/>
      <c r="I10873" s="425"/>
      <c r="J10873" s="54"/>
      <c r="K10873" s="75" t="s">
        <v>1501</v>
      </c>
      <c r="L10873" s="76">
        <f t="shared" si="581"/>
        <v>0</v>
      </c>
      <c r="M10873" s="76"/>
      <c r="N10873" s="76"/>
      <c r="O10873" s="76"/>
      <c r="P10873" s="76"/>
      <c r="Q10873" s="76"/>
      <c r="R10873" s="76"/>
      <c r="S10873" s="76"/>
      <c r="T10873" s="76"/>
      <c r="U10873" s="76"/>
      <c r="V10873" s="76"/>
      <c r="W10873" s="76"/>
      <c r="X10873" s="76"/>
    </row>
    <row r="10874" spans="1:24">
      <c r="A10874" s="54"/>
      <c r="B10874" s="54"/>
      <c r="C10874" s="103"/>
      <c r="D10874" s="477"/>
      <c r="E10874" s="112"/>
      <c r="F10874" s="80"/>
      <c r="G10874" s="81"/>
      <c r="H10874" s="103"/>
      <c r="I10874" s="425"/>
      <c r="J10874" s="80"/>
      <c r="K10874" s="84" t="s">
        <v>1502</v>
      </c>
      <c r="L10874" s="76">
        <f t="shared" si="581"/>
        <v>5</v>
      </c>
      <c r="M10874" s="76"/>
      <c r="N10874" s="76"/>
      <c r="O10874" s="76">
        <v>1</v>
      </c>
      <c r="P10874" s="76"/>
      <c r="Q10874" s="76"/>
      <c r="R10874" s="76"/>
      <c r="S10874" s="76"/>
      <c r="T10874" s="76">
        <v>4</v>
      </c>
      <c r="U10874" s="76"/>
      <c r="V10874" s="76"/>
      <c r="W10874" s="76"/>
      <c r="X10874" s="76"/>
    </row>
    <row r="10875" spans="1:24">
      <c r="A10875" s="54"/>
      <c r="B10875" s="54"/>
      <c r="C10875" s="103" t="s">
        <v>33</v>
      </c>
      <c r="D10875" s="94" t="s">
        <v>16405</v>
      </c>
      <c r="E10875" s="58" t="s">
        <v>16406</v>
      </c>
      <c r="F10875" s="46" t="s">
        <v>16407</v>
      </c>
      <c r="G10875" s="58" t="s">
        <v>16408</v>
      </c>
      <c r="H10875" s="103" t="s">
        <v>16409</v>
      </c>
      <c r="I10875" s="425">
        <v>4211</v>
      </c>
      <c r="J10875" s="46" t="s">
        <v>1508</v>
      </c>
      <c r="K10875" s="75" t="s">
        <v>1509</v>
      </c>
      <c r="L10875" s="76">
        <f t="shared" si="581"/>
        <v>0</v>
      </c>
      <c r="M10875" s="76"/>
      <c r="N10875" s="76"/>
      <c r="O10875" s="76"/>
      <c r="P10875" s="76"/>
      <c r="Q10875" s="76"/>
      <c r="R10875" s="76"/>
      <c r="S10875" s="76"/>
      <c r="T10875" s="76"/>
      <c r="U10875" s="76"/>
      <c r="V10875" s="76"/>
      <c r="W10875" s="76"/>
      <c r="X10875" s="76"/>
    </row>
    <row r="10876" spans="1:24">
      <c r="A10876" s="54"/>
      <c r="B10876" s="54"/>
      <c r="C10876" s="103"/>
      <c r="D10876" s="476"/>
      <c r="E10876" s="110"/>
      <c r="F10876" s="54"/>
      <c r="G10876" s="77"/>
      <c r="H10876" s="103"/>
      <c r="I10876" s="425"/>
      <c r="J10876" s="54"/>
      <c r="K10876" s="75" t="s">
        <v>1501</v>
      </c>
      <c r="L10876" s="76">
        <f t="shared" si="581"/>
        <v>0</v>
      </c>
      <c r="M10876" s="76"/>
      <c r="N10876" s="76"/>
      <c r="O10876" s="76"/>
      <c r="P10876" s="76"/>
      <c r="Q10876" s="76"/>
      <c r="R10876" s="76"/>
      <c r="S10876" s="76"/>
      <c r="T10876" s="76"/>
      <c r="U10876" s="76"/>
      <c r="V10876" s="76"/>
      <c r="W10876" s="76"/>
      <c r="X10876" s="76"/>
    </row>
    <row r="10877" spans="1:24">
      <c r="A10877" s="54"/>
      <c r="B10877" s="54"/>
      <c r="C10877" s="103"/>
      <c r="D10877" s="477"/>
      <c r="E10877" s="112"/>
      <c r="F10877" s="80"/>
      <c r="G10877" s="81"/>
      <c r="H10877" s="103"/>
      <c r="I10877" s="425"/>
      <c r="J10877" s="80"/>
      <c r="K10877" s="84" t="s">
        <v>1502</v>
      </c>
      <c r="L10877" s="76">
        <f t="shared" si="581"/>
        <v>6</v>
      </c>
      <c r="M10877" s="76"/>
      <c r="N10877" s="76"/>
      <c r="O10877" s="76"/>
      <c r="P10877" s="76"/>
      <c r="Q10877" s="76"/>
      <c r="R10877" s="76"/>
      <c r="S10877" s="76"/>
      <c r="T10877" s="76"/>
      <c r="U10877" s="76"/>
      <c r="V10877" s="76"/>
      <c r="W10877" s="76">
        <v>6</v>
      </c>
      <c r="X10877" s="76"/>
    </row>
    <row r="10878" spans="1:24">
      <c r="A10878" s="54"/>
      <c r="B10878" s="54"/>
      <c r="C10878" s="103" t="s">
        <v>35</v>
      </c>
      <c r="D10878" s="94" t="s">
        <v>16410</v>
      </c>
      <c r="E10878" s="786" t="s">
        <v>16411</v>
      </c>
      <c r="F10878" s="46" t="s">
        <v>16412</v>
      </c>
      <c r="G10878" s="58" t="s">
        <v>16413</v>
      </c>
      <c r="H10878" s="103" t="s">
        <v>16414</v>
      </c>
      <c r="I10878" s="425">
        <v>176882</v>
      </c>
      <c r="J10878" s="46" t="s">
        <v>1508</v>
      </c>
      <c r="K10878" s="75" t="s">
        <v>1509</v>
      </c>
      <c r="L10878" s="76">
        <f t="shared" si="581"/>
        <v>2</v>
      </c>
      <c r="M10878" s="76">
        <v>1</v>
      </c>
      <c r="N10878" s="76"/>
      <c r="O10878" s="76"/>
      <c r="P10878" s="76"/>
      <c r="Q10878" s="76"/>
      <c r="R10878" s="76"/>
      <c r="S10878" s="76"/>
      <c r="T10878" s="76"/>
      <c r="U10878" s="76"/>
      <c r="V10878" s="76"/>
      <c r="W10878" s="76">
        <v>1</v>
      </c>
      <c r="X10878" s="76"/>
    </row>
    <row r="10879" spans="1:24">
      <c r="A10879" s="54"/>
      <c r="B10879" s="54"/>
      <c r="C10879" s="103"/>
      <c r="D10879" s="476"/>
      <c r="E10879" s="110"/>
      <c r="F10879" s="54"/>
      <c r="G10879" s="77"/>
      <c r="H10879" s="103"/>
      <c r="I10879" s="425"/>
      <c r="J10879" s="54"/>
      <c r="K10879" s="75" t="s">
        <v>1501</v>
      </c>
      <c r="L10879" s="76">
        <f t="shared" si="581"/>
        <v>0</v>
      </c>
      <c r="M10879" s="76"/>
      <c r="N10879" s="76"/>
      <c r="O10879" s="76"/>
      <c r="P10879" s="76"/>
      <c r="Q10879" s="76"/>
      <c r="R10879" s="76"/>
      <c r="S10879" s="76"/>
      <c r="T10879" s="76"/>
      <c r="U10879" s="76"/>
      <c r="V10879" s="76"/>
      <c r="W10879" s="76"/>
      <c r="X10879" s="76"/>
    </row>
    <row r="10880" spans="1:24">
      <c r="A10880" s="54"/>
      <c r="B10880" s="54"/>
      <c r="C10880" s="103"/>
      <c r="D10880" s="477"/>
      <c r="E10880" s="112"/>
      <c r="F10880" s="80"/>
      <c r="G10880" s="81"/>
      <c r="H10880" s="103"/>
      <c r="I10880" s="425"/>
      <c r="J10880" s="80"/>
      <c r="K10880" s="84" t="s">
        <v>1502</v>
      </c>
      <c r="L10880" s="76">
        <f t="shared" si="581"/>
        <v>7</v>
      </c>
      <c r="M10880" s="76"/>
      <c r="N10880" s="76"/>
      <c r="O10880" s="76"/>
      <c r="P10880" s="76"/>
      <c r="Q10880" s="76"/>
      <c r="R10880" s="76"/>
      <c r="S10880" s="76"/>
      <c r="T10880" s="76">
        <v>7</v>
      </c>
      <c r="U10880" s="76"/>
      <c r="V10880" s="76"/>
      <c r="W10880" s="76"/>
      <c r="X10880" s="76"/>
    </row>
    <row r="10881" spans="1:24">
      <c r="A10881" s="54"/>
      <c r="B10881" s="54"/>
      <c r="C10881" s="103" t="s">
        <v>33</v>
      </c>
      <c r="D10881" s="94" t="s">
        <v>16415</v>
      </c>
      <c r="E10881" s="58" t="s">
        <v>16416</v>
      </c>
      <c r="F10881" s="58" t="s">
        <v>16417</v>
      </c>
      <c r="G10881" s="58" t="s">
        <v>16418</v>
      </c>
      <c r="H10881" s="103" t="s">
        <v>16419</v>
      </c>
      <c r="I10881" s="425">
        <v>0</v>
      </c>
      <c r="J10881" s="46" t="s">
        <v>1508</v>
      </c>
      <c r="K10881" s="75" t="s">
        <v>1509</v>
      </c>
      <c r="L10881" s="76">
        <f t="shared" si="581"/>
        <v>0</v>
      </c>
      <c r="M10881" s="76"/>
      <c r="N10881" s="76"/>
      <c r="O10881" s="76"/>
      <c r="P10881" s="76"/>
      <c r="Q10881" s="76"/>
      <c r="R10881" s="76"/>
      <c r="S10881" s="76"/>
      <c r="T10881" s="76"/>
      <c r="U10881" s="76"/>
      <c r="V10881" s="76"/>
      <c r="W10881" s="76"/>
      <c r="X10881" s="76"/>
    </row>
    <row r="10882" spans="1:24">
      <c r="A10882" s="54"/>
      <c r="B10882" s="54"/>
      <c r="C10882" s="103"/>
      <c r="D10882" s="476"/>
      <c r="E10882" s="110"/>
      <c r="F10882" s="110"/>
      <c r="G10882" s="77"/>
      <c r="H10882" s="103"/>
      <c r="I10882" s="425"/>
      <c r="J10882" s="54"/>
      <c r="K10882" s="75" t="s">
        <v>1501</v>
      </c>
      <c r="L10882" s="76">
        <f t="shared" si="581"/>
        <v>0</v>
      </c>
      <c r="M10882" s="76"/>
      <c r="N10882" s="76"/>
      <c r="O10882" s="76"/>
      <c r="P10882" s="76"/>
      <c r="Q10882" s="76"/>
      <c r="R10882" s="76"/>
      <c r="S10882" s="76"/>
      <c r="T10882" s="76"/>
      <c r="U10882" s="76"/>
      <c r="V10882" s="76"/>
      <c r="W10882" s="76"/>
      <c r="X10882" s="76"/>
    </row>
    <row r="10883" spans="1:24">
      <c r="A10883" s="54"/>
      <c r="B10883" s="54"/>
      <c r="C10883" s="103"/>
      <c r="D10883" s="477"/>
      <c r="E10883" s="112"/>
      <c r="F10883" s="112"/>
      <c r="G10883" s="81"/>
      <c r="H10883" s="103"/>
      <c r="I10883" s="425"/>
      <c r="J10883" s="80"/>
      <c r="K10883" s="84" t="s">
        <v>1502</v>
      </c>
      <c r="L10883" s="76">
        <f t="shared" si="581"/>
        <v>8</v>
      </c>
      <c r="M10883" s="76"/>
      <c r="N10883" s="76"/>
      <c r="O10883" s="76"/>
      <c r="P10883" s="76"/>
      <c r="Q10883" s="76"/>
      <c r="R10883" s="76"/>
      <c r="S10883" s="76">
        <v>8</v>
      </c>
      <c r="T10883" s="76"/>
      <c r="U10883" s="76"/>
      <c r="V10883" s="76"/>
      <c r="W10883" s="76"/>
      <c r="X10883" s="76"/>
    </row>
    <row r="10884" spans="1:24">
      <c r="A10884" s="54"/>
      <c r="B10884" s="54"/>
      <c r="C10884" s="103" t="s">
        <v>33</v>
      </c>
      <c r="D10884" s="94" t="s">
        <v>16420</v>
      </c>
      <c r="E10884" s="58" t="s">
        <v>16421</v>
      </c>
      <c r="F10884" s="58" t="s">
        <v>16422</v>
      </c>
      <c r="G10884" s="58" t="s">
        <v>16423</v>
      </c>
      <c r="H10884" s="103" t="s">
        <v>16424</v>
      </c>
      <c r="I10884" s="425">
        <v>0</v>
      </c>
      <c r="J10884" s="46" t="s">
        <v>1508</v>
      </c>
      <c r="K10884" s="75" t="s">
        <v>1509</v>
      </c>
      <c r="L10884" s="76">
        <f t="shared" ref="L10884:L10947" si="582">SUM(M10884:X10884)</f>
        <v>0</v>
      </c>
      <c r="M10884" s="76"/>
      <c r="N10884" s="76"/>
      <c r="O10884" s="76"/>
      <c r="P10884" s="76"/>
      <c r="Q10884" s="76"/>
      <c r="R10884" s="76"/>
      <c r="S10884" s="76"/>
      <c r="T10884" s="76"/>
      <c r="U10884" s="76"/>
      <c r="V10884" s="76"/>
      <c r="W10884" s="76"/>
      <c r="X10884" s="76"/>
    </row>
    <row r="10885" spans="1:24">
      <c r="A10885" s="54"/>
      <c r="B10885" s="54"/>
      <c r="C10885" s="103"/>
      <c r="D10885" s="476"/>
      <c r="E10885" s="110"/>
      <c r="F10885" s="77"/>
      <c r="G10885" s="77"/>
      <c r="H10885" s="103"/>
      <c r="I10885" s="425"/>
      <c r="J10885" s="54"/>
      <c r="K10885" s="75" t="s">
        <v>1501</v>
      </c>
      <c r="L10885" s="76">
        <f t="shared" si="582"/>
        <v>0</v>
      </c>
      <c r="M10885" s="76"/>
      <c r="N10885" s="76"/>
      <c r="O10885" s="76"/>
      <c r="P10885" s="76"/>
      <c r="Q10885" s="76"/>
      <c r="R10885" s="76"/>
      <c r="S10885" s="76"/>
      <c r="T10885" s="76"/>
      <c r="U10885" s="76"/>
      <c r="V10885" s="76"/>
      <c r="W10885" s="76"/>
      <c r="X10885" s="76"/>
    </row>
    <row r="10886" spans="1:24">
      <c r="A10886" s="54"/>
      <c r="B10886" s="54"/>
      <c r="C10886" s="103"/>
      <c r="D10886" s="477"/>
      <c r="E10886" s="112"/>
      <c r="F10886" s="81"/>
      <c r="G10886" s="81"/>
      <c r="H10886" s="103"/>
      <c r="I10886" s="425"/>
      <c r="J10886" s="80"/>
      <c r="K10886" s="84" t="s">
        <v>1502</v>
      </c>
      <c r="L10886" s="76">
        <f t="shared" si="582"/>
        <v>7</v>
      </c>
      <c r="M10886" s="76"/>
      <c r="N10886" s="76"/>
      <c r="O10886" s="76">
        <v>1</v>
      </c>
      <c r="P10886" s="76"/>
      <c r="Q10886" s="76"/>
      <c r="R10886" s="76"/>
      <c r="S10886" s="76">
        <v>3</v>
      </c>
      <c r="T10886" s="76"/>
      <c r="U10886" s="76"/>
      <c r="V10886" s="76"/>
      <c r="W10886" s="76">
        <v>3</v>
      </c>
      <c r="X10886" s="76"/>
    </row>
    <row r="10887" spans="1:24">
      <c r="A10887" s="54"/>
      <c r="B10887" s="54"/>
      <c r="C10887" s="103" t="s">
        <v>33</v>
      </c>
      <c r="D10887" s="94" t="s">
        <v>16425</v>
      </c>
      <c r="E10887" s="58" t="s">
        <v>16426</v>
      </c>
      <c r="F10887" s="46" t="s">
        <v>16427</v>
      </c>
      <c r="G10887" s="58" t="s">
        <v>16418</v>
      </c>
      <c r="H10887" s="103" t="s">
        <v>16428</v>
      </c>
      <c r="I10887" s="425">
        <v>0</v>
      </c>
      <c r="J10887" s="46" t="s">
        <v>1508</v>
      </c>
      <c r="K10887" s="75" t="s">
        <v>1509</v>
      </c>
      <c r="L10887" s="76">
        <f t="shared" si="582"/>
        <v>0</v>
      </c>
      <c r="M10887" s="76"/>
      <c r="N10887" s="76"/>
      <c r="O10887" s="76"/>
      <c r="P10887" s="76"/>
      <c r="Q10887" s="76"/>
      <c r="R10887" s="76"/>
      <c r="S10887" s="76"/>
      <c r="T10887" s="76"/>
      <c r="U10887" s="76"/>
      <c r="V10887" s="76"/>
      <c r="W10887" s="76"/>
      <c r="X10887" s="76"/>
    </row>
    <row r="10888" spans="1:24">
      <c r="A10888" s="54"/>
      <c r="B10888" s="54"/>
      <c r="C10888" s="103"/>
      <c r="D10888" s="476"/>
      <c r="E10888" s="110"/>
      <c r="F10888" s="54"/>
      <c r="G10888" s="77"/>
      <c r="H10888" s="103"/>
      <c r="I10888" s="425"/>
      <c r="J10888" s="54"/>
      <c r="K10888" s="75" t="s">
        <v>1501</v>
      </c>
      <c r="L10888" s="76">
        <f t="shared" si="582"/>
        <v>0</v>
      </c>
      <c r="M10888" s="76"/>
      <c r="N10888" s="76"/>
      <c r="O10888" s="76"/>
      <c r="P10888" s="76"/>
      <c r="Q10888" s="76"/>
      <c r="R10888" s="76"/>
      <c r="S10888" s="76"/>
      <c r="T10888" s="76"/>
      <c r="U10888" s="76"/>
      <c r="V10888" s="76"/>
      <c r="W10888" s="76"/>
      <c r="X10888" s="76"/>
    </row>
    <row r="10889" spans="1:24">
      <c r="A10889" s="54"/>
      <c r="B10889" s="54"/>
      <c r="C10889" s="103"/>
      <c r="D10889" s="477"/>
      <c r="E10889" s="112"/>
      <c r="F10889" s="80"/>
      <c r="G10889" s="81"/>
      <c r="H10889" s="103"/>
      <c r="I10889" s="425"/>
      <c r="J10889" s="80"/>
      <c r="K10889" s="84" t="s">
        <v>1502</v>
      </c>
      <c r="L10889" s="76">
        <f t="shared" si="582"/>
        <v>39</v>
      </c>
      <c r="M10889" s="76"/>
      <c r="N10889" s="76"/>
      <c r="O10889" s="76"/>
      <c r="P10889" s="76"/>
      <c r="Q10889" s="76"/>
      <c r="R10889" s="76"/>
      <c r="S10889" s="76">
        <v>39</v>
      </c>
      <c r="T10889" s="76"/>
      <c r="U10889" s="76"/>
      <c r="V10889" s="76"/>
      <c r="W10889" s="76"/>
      <c r="X10889" s="76"/>
    </row>
    <row r="10890" spans="1:24">
      <c r="A10890" s="54"/>
      <c r="B10890" s="54"/>
      <c r="C10890" s="103" t="s">
        <v>33</v>
      </c>
      <c r="D10890" s="94" t="s">
        <v>16429</v>
      </c>
      <c r="E10890" s="58" t="s">
        <v>16430</v>
      </c>
      <c r="F10890" s="46" t="s">
        <v>16431</v>
      </c>
      <c r="G10890" s="58" t="s">
        <v>16432</v>
      </c>
      <c r="H10890" s="103" t="s">
        <v>16433</v>
      </c>
      <c r="I10890" s="425">
        <v>13740</v>
      </c>
      <c r="J10890" s="46" t="s">
        <v>1508</v>
      </c>
      <c r="K10890" s="75" t="s">
        <v>1509</v>
      </c>
      <c r="L10890" s="76">
        <f t="shared" si="582"/>
        <v>3</v>
      </c>
      <c r="M10890" s="76"/>
      <c r="N10890" s="76"/>
      <c r="O10890" s="76"/>
      <c r="P10890" s="76"/>
      <c r="Q10890" s="76"/>
      <c r="R10890" s="76"/>
      <c r="S10890" s="76">
        <v>1</v>
      </c>
      <c r="T10890" s="76"/>
      <c r="U10890" s="76"/>
      <c r="V10890" s="76"/>
      <c r="W10890" s="76">
        <v>2</v>
      </c>
      <c r="X10890" s="76"/>
    </row>
    <row r="10891" spans="1:24">
      <c r="A10891" s="54"/>
      <c r="B10891" s="54"/>
      <c r="C10891" s="103"/>
      <c r="D10891" s="476"/>
      <c r="E10891" s="110"/>
      <c r="F10891" s="54"/>
      <c r="G10891" s="77"/>
      <c r="H10891" s="103"/>
      <c r="I10891" s="425"/>
      <c r="J10891" s="54"/>
      <c r="K10891" s="75" t="s">
        <v>1501</v>
      </c>
      <c r="L10891" s="76">
        <f t="shared" si="582"/>
        <v>0</v>
      </c>
      <c r="M10891" s="76"/>
      <c r="N10891" s="76"/>
      <c r="O10891" s="76"/>
      <c r="P10891" s="76"/>
      <c r="Q10891" s="76"/>
      <c r="R10891" s="76"/>
      <c r="S10891" s="76"/>
      <c r="T10891" s="76"/>
      <c r="U10891" s="76"/>
      <c r="V10891" s="76"/>
      <c r="W10891" s="76"/>
      <c r="X10891" s="76"/>
    </row>
    <row r="10892" spans="1:24">
      <c r="A10892" s="54"/>
      <c r="B10892" s="54"/>
      <c r="C10892" s="103"/>
      <c r="D10892" s="477"/>
      <c r="E10892" s="112"/>
      <c r="F10892" s="80"/>
      <c r="G10892" s="81"/>
      <c r="H10892" s="103"/>
      <c r="I10892" s="425"/>
      <c r="J10892" s="80"/>
      <c r="K10892" s="84" t="s">
        <v>1502</v>
      </c>
      <c r="L10892" s="76">
        <f t="shared" si="582"/>
        <v>10</v>
      </c>
      <c r="M10892" s="76">
        <v>3</v>
      </c>
      <c r="N10892" s="76"/>
      <c r="O10892" s="76"/>
      <c r="P10892" s="76"/>
      <c r="Q10892" s="76"/>
      <c r="R10892" s="76"/>
      <c r="S10892" s="76">
        <v>7</v>
      </c>
      <c r="T10892" s="76"/>
      <c r="U10892" s="76"/>
      <c r="V10892" s="76"/>
      <c r="W10892" s="76"/>
      <c r="X10892" s="76"/>
    </row>
    <row r="10893" spans="1:24">
      <c r="A10893" s="54"/>
      <c r="B10893" s="54"/>
      <c r="C10893" s="103" t="s">
        <v>33</v>
      </c>
      <c r="D10893" s="94" t="s">
        <v>16434</v>
      </c>
      <c r="E10893" s="58" t="s">
        <v>16435</v>
      </c>
      <c r="F10893" s="46" t="s">
        <v>16436</v>
      </c>
      <c r="G10893" s="58" t="s">
        <v>16437</v>
      </c>
      <c r="H10893" s="103" t="s">
        <v>16438</v>
      </c>
      <c r="I10893" s="74">
        <v>298</v>
      </c>
      <c r="J10893" s="46" t="s">
        <v>1508</v>
      </c>
      <c r="K10893" s="75" t="s">
        <v>1509</v>
      </c>
      <c r="L10893" s="76">
        <f t="shared" si="582"/>
        <v>0</v>
      </c>
      <c r="M10893" s="76"/>
      <c r="N10893" s="76"/>
      <c r="O10893" s="76"/>
      <c r="P10893" s="76"/>
      <c r="Q10893" s="76"/>
      <c r="R10893" s="76"/>
      <c r="S10893" s="76"/>
      <c r="T10893" s="76"/>
      <c r="U10893" s="76"/>
      <c r="V10893" s="76"/>
      <c r="W10893" s="76"/>
      <c r="X10893" s="76"/>
    </row>
    <row r="10894" spans="1:24">
      <c r="A10894" s="54"/>
      <c r="B10894" s="54"/>
      <c r="C10894" s="103"/>
      <c r="D10894" s="476"/>
      <c r="E10894" s="110"/>
      <c r="F10894" s="110"/>
      <c r="G10894" s="77"/>
      <c r="H10894" s="103"/>
      <c r="I10894" s="79"/>
      <c r="J10894" s="54"/>
      <c r="K10894" s="75" t="s">
        <v>1501</v>
      </c>
      <c r="L10894" s="76">
        <f t="shared" si="582"/>
        <v>0</v>
      </c>
      <c r="M10894" s="76"/>
      <c r="N10894" s="76"/>
      <c r="O10894" s="76"/>
      <c r="P10894" s="76"/>
      <c r="Q10894" s="76"/>
      <c r="R10894" s="76"/>
      <c r="S10894" s="76"/>
      <c r="T10894" s="76"/>
      <c r="U10894" s="76"/>
      <c r="V10894" s="76"/>
      <c r="W10894" s="76"/>
      <c r="X10894" s="76"/>
    </row>
    <row r="10895" spans="1:24">
      <c r="A10895" s="54"/>
      <c r="B10895" s="54"/>
      <c r="C10895" s="103"/>
      <c r="D10895" s="477"/>
      <c r="E10895" s="112"/>
      <c r="F10895" s="112"/>
      <c r="G10895" s="81"/>
      <c r="H10895" s="103"/>
      <c r="I10895" s="83"/>
      <c r="J10895" s="80"/>
      <c r="K10895" s="84" t="s">
        <v>1502</v>
      </c>
      <c r="L10895" s="76">
        <f t="shared" si="582"/>
        <v>6</v>
      </c>
      <c r="M10895" s="76"/>
      <c r="N10895" s="76"/>
      <c r="O10895" s="76">
        <v>1</v>
      </c>
      <c r="P10895" s="76"/>
      <c r="Q10895" s="76"/>
      <c r="R10895" s="76">
        <v>4</v>
      </c>
      <c r="S10895" s="76"/>
      <c r="T10895" s="76"/>
      <c r="U10895" s="76">
        <v>1</v>
      </c>
      <c r="V10895" s="76"/>
      <c r="W10895" s="76"/>
      <c r="X10895" s="76"/>
    </row>
    <row r="10896" spans="1:24">
      <c r="A10896" s="54"/>
      <c r="B10896" s="54"/>
      <c r="C10896" s="103" t="s">
        <v>33</v>
      </c>
      <c r="D10896" s="94" t="s">
        <v>16439</v>
      </c>
      <c r="E10896" s="58" t="s">
        <v>16440</v>
      </c>
      <c r="F10896" s="46" t="s">
        <v>16441</v>
      </c>
      <c r="G10896" s="58" t="s">
        <v>16442</v>
      </c>
      <c r="H10896" s="103" t="s">
        <v>16443</v>
      </c>
      <c r="I10896" s="425">
        <v>0</v>
      </c>
      <c r="J10896" s="46" t="s">
        <v>1508</v>
      </c>
      <c r="K10896" s="75" t="s">
        <v>1509</v>
      </c>
      <c r="L10896" s="76">
        <f t="shared" si="582"/>
        <v>0</v>
      </c>
      <c r="M10896" s="76"/>
      <c r="N10896" s="76"/>
      <c r="O10896" s="76"/>
      <c r="P10896" s="76"/>
      <c r="Q10896" s="76"/>
      <c r="R10896" s="76"/>
      <c r="S10896" s="76"/>
      <c r="T10896" s="76"/>
      <c r="U10896" s="76"/>
      <c r="V10896" s="76"/>
      <c r="W10896" s="76"/>
      <c r="X10896" s="76"/>
    </row>
    <row r="10897" spans="1:24">
      <c r="A10897" s="54"/>
      <c r="B10897" s="54"/>
      <c r="C10897" s="103"/>
      <c r="D10897" s="476"/>
      <c r="E10897" s="110"/>
      <c r="F10897" s="110"/>
      <c r="G10897" s="77"/>
      <c r="H10897" s="103"/>
      <c r="I10897" s="425"/>
      <c r="J10897" s="54"/>
      <c r="K10897" s="75" t="s">
        <v>1501</v>
      </c>
      <c r="L10897" s="76">
        <f t="shared" si="582"/>
        <v>0</v>
      </c>
      <c r="M10897" s="76"/>
      <c r="N10897" s="76"/>
      <c r="O10897" s="76"/>
      <c r="P10897" s="76"/>
      <c r="Q10897" s="76"/>
      <c r="R10897" s="76"/>
      <c r="S10897" s="76"/>
      <c r="T10897" s="76"/>
      <c r="U10897" s="76"/>
      <c r="V10897" s="76"/>
      <c r="W10897" s="76"/>
      <c r="X10897" s="76"/>
    </row>
    <row r="10898" spans="1:24">
      <c r="A10898" s="54"/>
      <c r="B10898" s="54"/>
      <c r="C10898" s="103"/>
      <c r="D10898" s="477"/>
      <c r="E10898" s="112"/>
      <c r="F10898" s="112"/>
      <c r="G10898" s="81"/>
      <c r="H10898" s="103"/>
      <c r="I10898" s="425"/>
      <c r="J10898" s="80"/>
      <c r="K10898" s="84" t="s">
        <v>1502</v>
      </c>
      <c r="L10898" s="76">
        <f t="shared" si="582"/>
        <v>4</v>
      </c>
      <c r="M10898" s="76"/>
      <c r="N10898" s="76"/>
      <c r="O10898" s="76"/>
      <c r="P10898" s="76"/>
      <c r="Q10898" s="76"/>
      <c r="R10898" s="76"/>
      <c r="S10898" s="76">
        <v>4</v>
      </c>
      <c r="T10898" s="76"/>
      <c r="U10898" s="76"/>
      <c r="V10898" s="76"/>
      <c r="W10898" s="76"/>
      <c r="X10898" s="76"/>
    </row>
    <row r="10899" spans="1:24">
      <c r="A10899" s="54"/>
      <c r="B10899" s="54"/>
      <c r="C10899" s="103" t="s">
        <v>33</v>
      </c>
      <c r="D10899" s="94" t="s">
        <v>16444</v>
      </c>
      <c r="E10899" s="58" t="s">
        <v>16445</v>
      </c>
      <c r="F10899" s="46" t="s">
        <v>16446</v>
      </c>
      <c r="G10899" s="58" t="s">
        <v>16447</v>
      </c>
      <c r="H10899" s="103" t="s">
        <v>16448</v>
      </c>
      <c r="I10899" s="425">
        <v>0</v>
      </c>
      <c r="J10899" s="46" t="s">
        <v>1508</v>
      </c>
      <c r="K10899" s="75" t="s">
        <v>1509</v>
      </c>
      <c r="L10899" s="76">
        <f t="shared" si="582"/>
        <v>0</v>
      </c>
      <c r="M10899" s="76"/>
      <c r="N10899" s="76"/>
      <c r="O10899" s="76"/>
      <c r="P10899" s="76"/>
      <c r="Q10899" s="76"/>
      <c r="R10899" s="76"/>
      <c r="S10899" s="76"/>
      <c r="T10899" s="76"/>
      <c r="U10899" s="76"/>
      <c r="V10899" s="76"/>
      <c r="W10899" s="76"/>
      <c r="X10899" s="76"/>
    </row>
    <row r="10900" spans="1:24">
      <c r="A10900" s="54"/>
      <c r="B10900" s="54"/>
      <c r="C10900" s="103"/>
      <c r="D10900" s="476"/>
      <c r="E10900" s="110"/>
      <c r="F10900" s="110"/>
      <c r="G10900" s="236"/>
      <c r="H10900" s="103"/>
      <c r="I10900" s="425"/>
      <c r="J10900" s="54"/>
      <c r="K10900" s="75" t="s">
        <v>1501</v>
      </c>
      <c r="L10900" s="76">
        <f t="shared" si="582"/>
        <v>0</v>
      </c>
      <c r="M10900" s="76"/>
      <c r="N10900" s="76"/>
      <c r="O10900" s="76"/>
      <c r="P10900" s="76"/>
      <c r="Q10900" s="76"/>
      <c r="R10900" s="76"/>
      <c r="S10900" s="76"/>
      <c r="T10900" s="76"/>
      <c r="U10900" s="76"/>
      <c r="V10900" s="76"/>
      <c r="W10900" s="76"/>
      <c r="X10900" s="76"/>
    </row>
    <row r="10901" spans="1:24">
      <c r="A10901" s="54"/>
      <c r="B10901" s="54"/>
      <c r="C10901" s="103"/>
      <c r="D10901" s="477"/>
      <c r="E10901" s="112"/>
      <c r="F10901" s="112"/>
      <c r="G10901" s="242"/>
      <c r="H10901" s="103"/>
      <c r="I10901" s="425"/>
      <c r="J10901" s="80"/>
      <c r="K10901" s="84" t="s">
        <v>1502</v>
      </c>
      <c r="L10901" s="76">
        <f t="shared" si="582"/>
        <v>9</v>
      </c>
      <c r="M10901" s="76"/>
      <c r="N10901" s="76"/>
      <c r="O10901" s="76"/>
      <c r="P10901" s="76"/>
      <c r="Q10901" s="76"/>
      <c r="R10901" s="76"/>
      <c r="S10901" s="76">
        <v>9</v>
      </c>
      <c r="T10901" s="76"/>
      <c r="U10901" s="76"/>
      <c r="V10901" s="76"/>
      <c r="W10901" s="76"/>
      <c r="X10901" s="76"/>
    </row>
    <row r="10902" spans="1:24">
      <c r="A10902" s="54"/>
      <c r="B10902" s="54"/>
      <c r="C10902" s="103" t="s">
        <v>33</v>
      </c>
      <c r="D10902" s="94" t="s">
        <v>16449</v>
      </c>
      <c r="E10902" s="58" t="s">
        <v>16450</v>
      </c>
      <c r="F10902" s="46" t="s">
        <v>16451</v>
      </c>
      <c r="G10902" s="58" t="s">
        <v>16452</v>
      </c>
      <c r="H10902" s="103"/>
      <c r="I10902" s="425">
        <v>0</v>
      </c>
      <c r="J10902" s="46" t="s">
        <v>1508</v>
      </c>
      <c r="K10902" s="75" t="s">
        <v>1509</v>
      </c>
      <c r="L10902" s="76">
        <f t="shared" si="582"/>
        <v>0</v>
      </c>
      <c r="M10902" s="76"/>
      <c r="N10902" s="76"/>
      <c r="O10902" s="76"/>
      <c r="P10902" s="76"/>
      <c r="Q10902" s="76"/>
      <c r="R10902" s="76"/>
      <c r="S10902" s="76"/>
      <c r="T10902" s="76"/>
      <c r="U10902" s="76"/>
      <c r="V10902" s="76"/>
      <c r="W10902" s="76"/>
      <c r="X10902" s="76"/>
    </row>
    <row r="10903" spans="1:24">
      <c r="A10903" s="54"/>
      <c r="B10903" s="54"/>
      <c r="C10903" s="103"/>
      <c r="D10903" s="476"/>
      <c r="E10903" s="110"/>
      <c r="F10903" s="110"/>
      <c r="G10903" s="236"/>
      <c r="H10903" s="103"/>
      <c r="I10903" s="425"/>
      <c r="J10903" s="54"/>
      <c r="K10903" s="75" t="s">
        <v>1501</v>
      </c>
      <c r="L10903" s="76">
        <f t="shared" si="582"/>
        <v>0</v>
      </c>
      <c r="M10903" s="76"/>
      <c r="N10903" s="76"/>
      <c r="O10903" s="76"/>
      <c r="P10903" s="76"/>
      <c r="Q10903" s="76"/>
      <c r="R10903" s="76"/>
      <c r="S10903" s="76"/>
      <c r="T10903" s="76"/>
      <c r="U10903" s="76"/>
      <c r="V10903" s="76"/>
      <c r="W10903" s="76"/>
      <c r="X10903" s="76"/>
    </row>
    <row r="10904" spans="1:24">
      <c r="A10904" s="54"/>
      <c r="B10904" s="54"/>
      <c r="C10904" s="103"/>
      <c r="D10904" s="477"/>
      <c r="E10904" s="112"/>
      <c r="F10904" s="112"/>
      <c r="G10904" s="242"/>
      <c r="H10904" s="103"/>
      <c r="I10904" s="425"/>
      <c r="J10904" s="80"/>
      <c r="K10904" s="84" t="s">
        <v>1502</v>
      </c>
      <c r="L10904" s="76">
        <f t="shared" si="582"/>
        <v>3</v>
      </c>
      <c r="M10904" s="76"/>
      <c r="N10904" s="76"/>
      <c r="O10904" s="76"/>
      <c r="P10904" s="76"/>
      <c r="Q10904" s="76"/>
      <c r="R10904" s="76"/>
      <c r="S10904" s="76">
        <v>3</v>
      </c>
      <c r="T10904" s="76"/>
      <c r="U10904" s="76"/>
      <c r="V10904" s="76"/>
      <c r="W10904" s="76"/>
      <c r="X10904" s="76"/>
    </row>
    <row r="10905" spans="1:24">
      <c r="A10905" s="54"/>
      <c r="B10905" s="54"/>
      <c r="C10905" s="103" t="s">
        <v>33</v>
      </c>
      <c r="D10905" s="94" t="s">
        <v>16453</v>
      </c>
      <c r="E10905" s="58" t="s">
        <v>16454</v>
      </c>
      <c r="F10905" s="46" t="s">
        <v>16455</v>
      </c>
      <c r="G10905" s="58" t="s">
        <v>16456</v>
      </c>
      <c r="H10905" s="103" t="s">
        <v>16457</v>
      </c>
      <c r="I10905" s="425">
        <v>75182</v>
      </c>
      <c r="J10905" s="46" t="s">
        <v>1508</v>
      </c>
      <c r="K10905" s="75" t="s">
        <v>1509</v>
      </c>
      <c r="L10905" s="76">
        <f t="shared" si="582"/>
        <v>0</v>
      </c>
      <c r="M10905" s="76"/>
      <c r="N10905" s="76"/>
      <c r="O10905" s="76"/>
      <c r="P10905" s="76"/>
      <c r="Q10905" s="76"/>
      <c r="R10905" s="76"/>
      <c r="S10905" s="76"/>
      <c r="T10905" s="76"/>
      <c r="U10905" s="76"/>
      <c r="V10905" s="76"/>
      <c r="W10905" s="76"/>
      <c r="X10905" s="76"/>
    </row>
    <row r="10906" spans="1:24">
      <c r="A10906" s="54"/>
      <c r="B10906" s="54"/>
      <c r="C10906" s="103"/>
      <c r="D10906" s="476"/>
      <c r="E10906" s="110"/>
      <c r="F10906" s="110"/>
      <c r="G10906" s="77"/>
      <c r="H10906" s="103"/>
      <c r="I10906" s="425"/>
      <c r="J10906" s="54"/>
      <c r="K10906" s="75" t="s">
        <v>1501</v>
      </c>
      <c r="L10906" s="76">
        <f t="shared" si="582"/>
        <v>0</v>
      </c>
      <c r="M10906" s="76"/>
      <c r="N10906" s="76"/>
      <c r="O10906" s="76"/>
      <c r="P10906" s="76"/>
      <c r="Q10906" s="76"/>
      <c r="R10906" s="76"/>
      <c r="S10906" s="76"/>
      <c r="T10906" s="76"/>
      <c r="U10906" s="76"/>
      <c r="V10906" s="76"/>
      <c r="W10906" s="76"/>
      <c r="X10906" s="76"/>
    </row>
    <row r="10907" spans="1:24">
      <c r="A10907" s="54"/>
      <c r="B10907" s="54"/>
      <c r="C10907" s="103"/>
      <c r="D10907" s="477"/>
      <c r="E10907" s="112"/>
      <c r="F10907" s="112"/>
      <c r="G10907" s="81"/>
      <c r="H10907" s="103"/>
      <c r="I10907" s="425"/>
      <c r="J10907" s="80"/>
      <c r="K10907" s="84" t="s">
        <v>1502</v>
      </c>
      <c r="L10907" s="76">
        <f t="shared" si="582"/>
        <v>11</v>
      </c>
      <c r="M10907" s="76"/>
      <c r="N10907" s="76"/>
      <c r="O10907" s="76"/>
      <c r="P10907" s="76"/>
      <c r="Q10907" s="76"/>
      <c r="R10907" s="76"/>
      <c r="S10907" s="76"/>
      <c r="T10907" s="76">
        <v>11</v>
      </c>
      <c r="U10907" s="76"/>
      <c r="V10907" s="76"/>
      <c r="W10907" s="76"/>
      <c r="X10907" s="76"/>
    </row>
    <row r="10908" spans="1:24">
      <c r="A10908" s="54"/>
      <c r="B10908" s="54"/>
      <c r="C10908" s="103" t="s">
        <v>33</v>
      </c>
      <c r="D10908" s="94" t="s">
        <v>16458</v>
      </c>
      <c r="E10908" s="58" t="s">
        <v>16459</v>
      </c>
      <c r="F10908" s="46" t="s">
        <v>16460</v>
      </c>
      <c r="G10908" s="58" t="s">
        <v>16461</v>
      </c>
      <c r="H10908" s="103"/>
      <c r="I10908" s="425">
        <v>0</v>
      </c>
      <c r="J10908" s="46" t="s">
        <v>1508</v>
      </c>
      <c r="K10908" s="75" t="s">
        <v>1509</v>
      </c>
      <c r="L10908" s="76">
        <f t="shared" si="582"/>
        <v>0</v>
      </c>
      <c r="M10908" s="76"/>
      <c r="N10908" s="76"/>
      <c r="O10908" s="76"/>
      <c r="P10908" s="76"/>
      <c r="Q10908" s="76"/>
      <c r="R10908" s="76"/>
      <c r="S10908" s="76"/>
      <c r="T10908" s="76"/>
      <c r="U10908" s="76"/>
      <c r="V10908" s="76"/>
      <c r="W10908" s="76"/>
      <c r="X10908" s="76"/>
    </row>
    <row r="10909" spans="1:24">
      <c r="A10909" s="54"/>
      <c r="B10909" s="54"/>
      <c r="C10909" s="103"/>
      <c r="D10909" s="476"/>
      <c r="E10909" s="110"/>
      <c r="F10909" s="110"/>
      <c r="G10909" s="77"/>
      <c r="H10909" s="103"/>
      <c r="I10909" s="425"/>
      <c r="J10909" s="54"/>
      <c r="K10909" s="75" t="s">
        <v>1501</v>
      </c>
      <c r="L10909" s="76">
        <f t="shared" si="582"/>
        <v>0</v>
      </c>
      <c r="M10909" s="76"/>
      <c r="N10909" s="76"/>
      <c r="O10909" s="76"/>
      <c r="P10909" s="76"/>
      <c r="Q10909" s="76"/>
      <c r="R10909" s="76"/>
      <c r="S10909" s="76"/>
      <c r="T10909" s="76"/>
      <c r="U10909" s="76"/>
      <c r="V10909" s="76"/>
      <c r="W10909" s="76"/>
      <c r="X10909" s="76"/>
    </row>
    <row r="10910" spans="1:24">
      <c r="A10910" s="54"/>
      <c r="B10910" s="54"/>
      <c r="C10910" s="103"/>
      <c r="D10910" s="477"/>
      <c r="E10910" s="112"/>
      <c r="F10910" s="112"/>
      <c r="G10910" s="81"/>
      <c r="H10910" s="103"/>
      <c r="I10910" s="425"/>
      <c r="J10910" s="80"/>
      <c r="K10910" s="84" t="s">
        <v>1502</v>
      </c>
      <c r="L10910" s="76">
        <f t="shared" si="582"/>
        <v>13</v>
      </c>
      <c r="M10910" s="76"/>
      <c r="N10910" s="76"/>
      <c r="O10910" s="76"/>
      <c r="P10910" s="76"/>
      <c r="Q10910" s="76"/>
      <c r="R10910" s="76"/>
      <c r="S10910" s="76">
        <v>13</v>
      </c>
      <c r="T10910" s="76"/>
      <c r="U10910" s="76"/>
      <c r="V10910" s="76"/>
      <c r="W10910" s="76"/>
      <c r="X10910" s="76"/>
    </row>
    <row r="10911" spans="1:24">
      <c r="A10911" s="54"/>
      <c r="B10911" s="54"/>
      <c r="C10911" s="103" t="s">
        <v>33</v>
      </c>
      <c r="D10911" s="94" t="s">
        <v>16462</v>
      </c>
      <c r="E10911" s="58" t="s">
        <v>16463</v>
      </c>
      <c r="F10911" s="46" t="s">
        <v>16464</v>
      </c>
      <c r="G10911" s="58" t="s">
        <v>16465</v>
      </c>
      <c r="H10911" s="103" t="s">
        <v>16466</v>
      </c>
      <c r="I10911" s="425">
        <v>0</v>
      </c>
      <c r="J10911" s="46" t="s">
        <v>1508</v>
      </c>
      <c r="K10911" s="75" t="s">
        <v>1509</v>
      </c>
      <c r="L10911" s="76">
        <f t="shared" si="582"/>
        <v>0</v>
      </c>
      <c r="M10911" s="76"/>
      <c r="N10911" s="76"/>
      <c r="O10911" s="76"/>
      <c r="P10911" s="76"/>
      <c r="Q10911" s="76"/>
      <c r="R10911" s="76"/>
      <c r="S10911" s="76"/>
      <c r="T10911" s="76"/>
      <c r="U10911" s="76"/>
      <c r="V10911" s="76"/>
      <c r="W10911" s="76"/>
      <c r="X10911" s="76"/>
    </row>
    <row r="10912" spans="1:24">
      <c r="A10912" s="54"/>
      <c r="B10912" s="54"/>
      <c r="C10912" s="103"/>
      <c r="D10912" s="476"/>
      <c r="E10912" s="110"/>
      <c r="F10912" s="54"/>
      <c r="G10912" s="77"/>
      <c r="H10912" s="103"/>
      <c r="I10912" s="425"/>
      <c r="J10912" s="54"/>
      <c r="K10912" s="75" t="s">
        <v>1501</v>
      </c>
      <c r="L10912" s="76">
        <f t="shared" si="582"/>
        <v>0</v>
      </c>
      <c r="M10912" s="76"/>
      <c r="N10912" s="76"/>
      <c r="O10912" s="76"/>
      <c r="P10912" s="76"/>
      <c r="Q10912" s="76"/>
      <c r="R10912" s="76"/>
      <c r="S10912" s="76"/>
      <c r="T10912" s="76"/>
      <c r="U10912" s="76"/>
      <c r="V10912" s="76"/>
      <c r="W10912" s="76"/>
      <c r="X10912" s="76"/>
    </row>
    <row r="10913" spans="1:24">
      <c r="A10913" s="54"/>
      <c r="B10913" s="54"/>
      <c r="C10913" s="103"/>
      <c r="D10913" s="477"/>
      <c r="E10913" s="112"/>
      <c r="F10913" s="80"/>
      <c r="G10913" s="81"/>
      <c r="H10913" s="103"/>
      <c r="I10913" s="425"/>
      <c r="J10913" s="80"/>
      <c r="K10913" s="84" t="s">
        <v>1502</v>
      </c>
      <c r="L10913" s="76">
        <f t="shared" si="582"/>
        <v>2</v>
      </c>
      <c r="M10913" s="76"/>
      <c r="N10913" s="76"/>
      <c r="O10913" s="76"/>
      <c r="P10913" s="76"/>
      <c r="Q10913" s="76"/>
      <c r="R10913" s="76"/>
      <c r="S10913" s="76"/>
      <c r="T10913" s="76"/>
      <c r="U10913" s="76"/>
      <c r="V10913" s="76"/>
      <c r="W10913" s="76">
        <v>2</v>
      </c>
      <c r="X10913" s="76"/>
    </row>
    <row r="10914" spans="1:24">
      <c r="A10914" s="54"/>
      <c r="B10914" s="54"/>
      <c r="C10914" s="103" t="s">
        <v>33</v>
      </c>
      <c r="D10914" s="94" t="s">
        <v>16467</v>
      </c>
      <c r="E10914" s="58" t="s">
        <v>16468</v>
      </c>
      <c r="F10914" s="46" t="s">
        <v>16469</v>
      </c>
      <c r="G10914" s="58" t="s">
        <v>16470</v>
      </c>
      <c r="H10914" s="103" t="s">
        <v>16471</v>
      </c>
      <c r="I10914" s="425">
        <v>0</v>
      </c>
      <c r="J10914" s="46" t="s">
        <v>1508</v>
      </c>
      <c r="K10914" s="75" t="s">
        <v>1509</v>
      </c>
      <c r="L10914" s="76">
        <f t="shared" si="582"/>
        <v>0</v>
      </c>
      <c r="M10914" s="76"/>
      <c r="N10914" s="76"/>
      <c r="O10914" s="76"/>
      <c r="P10914" s="76"/>
      <c r="Q10914" s="76"/>
      <c r="R10914" s="76"/>
      <c r="S10914" s="76"/>
      <c r="T10914" s="76"/>
      <c r="U10914" s="76"/>
      <c r="V10914" s="76"/>
      <c r="W10914" s="76"/>
      <c r="X10914" s="76"/>
    </row>
    <row r="10915" spans="1:24">
      <c r="A10915" s="54"/>
      <c r="B10915" s="54"/>
      <c r="C10915" s="103"/>
      <c r="D10915" s="476"/>
      <c r="E10915" s="110"/>
      <c r="F10915" s="54"/>
      <c r="G10915" s="77"/>
      <c r="H10915" s="103"/>
      <c r="I10915" s="425"/>
      <c r="J10915" s="54"/>
      <c r="K10915" s="75" t="s">
        <v>1501</v>
      </c>
      <c r="L10915" s="76">
        <f t="shared" si="582"/>
        <v>0</v>
      </c>
      <c r="M10915" s="76"/>
      <c r="N10915" s="76"/>
      <c r="O10915" s="76"/>
      <c r="P10915" s="76"/>
      <c r="Q10915" s="76"/>
      <c r="R10915" s="76"/>
      <c r="S10915" s="76"/>
      <c r="T10915" s="76"/>
      <c r="U10915" s="76"/>
      <c r="V10915" s="76"/>
      <c r="W10915" s="76"/>
      <c r="X10915" s="76"/>
    </row>
    <row r="10916" spans="1:24">
      <c r="A10916" s="54"/>
      <c r="B10916" s="54"/>
      <c r="C10916" s="103"/>
      <c r="D10916" s="477"/>
      <c r="E10916" s="112"/>
      <c r="F10916" s="80"/>
      <c r="G10916" s="81"/>
      <c r="H10916" s="103"/>
      <c r="I10916" s="425"/>
      <c r="J10916" s="80"/>
      <c r="K10916" s="84" t="s">
        <v>1502</v>
      </c>
      <c r="L10916" s="76">
        <f t="shared" si="582"/>
        <v>2</v>
      </c>
      <c r="M10916" s="76"/>
      <c r="N10916" s="76"/>
      <c r="O10916" s="76">
        <v>2</v>
      </c>
      <c r="P10916" s="76"/>
      <c r="Q10916" s="76"/>
      <c r="R10916" s="76"/>
      <c r="S10916" s="76"/>
      <c r="T10916" s="76"/>
      <c r="U10916" s="76"/>
      <c r="V10916" s="76"/>
      <c r="W10916" s="76"/>
      <c r="X10916" s="76"/>
    </row>
    <row r="10917" spans="1:24">
      <c r="A10917" s="54"/>
      <c r="B10917" s="54"/>
      <c r="C10917" s="103" t="s">
        <v>33</v>
      </c>
      <c r="D10917" s="94" t="s">
        <v>16472</v>
      </c>
      <c r="E10917" s="58" t="s">
        <v>16473</v>
      </c>
      <c r="F10917" s="46" t="s">
        <v>16474</v>
      </c>
      <c r="G10917" s="58" t="s">
        <v>16475</v>
      </c>
      <c r="H10917" s="103" t="s">
        <v>16476</v>
      </c>
      <c r="I10917" s="425">
        <v>7</v>
      </c>
      <c r="J10917" s="46" t="s">
        <v>1508</v>
      </c>
      <c r="K10917" s="75" t="s">
        <v>1509</v>
      </c>
      <c r="L10917" s="76">
        <f t="shared" si="582"/>
        <v>0</v>
      </c>
      <c r="M10917" s="76"/>
      <c r="N10917" s="76"/>
      <c r="O10917" s="76"/>
      <c r="P10917" s="76"/>
      <c r="Q10917" s="76"/>
      <c r="R10917" s="76"/>
      <c r="S10917" s="76"/>
      <c r="T10917" s="76"/>
      <c r="U10917" s="76"/>
      <c r="V10917" s="76"/>
      <c r="W10917" s="76"/>
      <c r="X10917" s="76"/>
    </row>
    <row r="10918" spans="1:24">
      <c r="A10918" s="54"/>
      <c r="B10918" s="54"/>
      <c r="C10918" s="103"/>
      <c r="D10918" s="476"/>
      <c r="E10918" s="110"/>
      <c r="F10918" s="54"/>
      <c r="G10918" s="77"/>
      <c r="H10918" s="103"/>
      <c r="I10918" s="425"/>
      <c r="J10918" s="54"/>
      <c r="K10918" s="75" t="s">
        <v>1501</v>
      </c>
      <c r="L10918" s="76">
        <f t="shared" si="582"/>
        <v>0</v>
      </c>
      <c r="M10918" s="76"/>
      <c r="N10918" s="76"/>
      <c r="O10918" s="76"/>
      <c r="P10918" s="76"/>
      <c r="Q10918" s="76"/>
      <c r="R10918" s="76"/>
      <c r="S10918" s="76"/>
      <c r="T10918" s="76"/>
      <c r="U10918" s="76"/>
      <c r="V10918" s="76"/>
      <c r="W10918" s="76"/>
      <c r="X10918" s="76"/>
    </row>
    <row r="10919" spans="1:24">
      <c r="A10919" s="54"/>
      <c r="B10919" s="54"/>
      <c r="C10919" s="103"/>
      <c r="D10919" s="477"/>
      <c r="E10919" s="112"/>
      <c r="F10919" s="80"/>
      <c r="G10919" s="81"/>
      <c r="H10919" s="103"/>
      <c r="I10919" s="425"/>
      <c r="J10919" s="80"/>
      <c r="K10919" s="84" t="s">
        <v>1502</v>
      </c>
      <c r="L10919" s="76">
        <f t="shared" si="582"/>
        <v>2</v>
      </c>
      <c r="M10919" s="76"/>
      <c r="N10919" s="76"/>
      <c r="O10919" s="76">
        <v>2</v>
      </c>
      <c r="P10919" s="76"/>
      <c r="Q10919" s="76"/>
      <c r="R10919" s="76"/>
      <c r="S10919" s="76"/>
      <c r="T10919" s="76"/>
      <c r="U10919" s="76"/>
      <c r="V10919" s="76"/>
      <c r="W10919" s="76"/>
      <c r="X10919" s="76"/>
    </row>
    <row r="10920" spans="1:24">
      <c r="A10920" s="54"/>
      <c r="B10920" s="54"/>
      <c r="C10920" s="103" t="s">
        <v>33</v>
      </c>
      <c r="D10920" s="94" t="s">
        <v>16477</v>
      </c>
      <c r="E10920" s="58" t="s">
        <v>16478</v>
      </c>
      <c r="F10920" s="46" t="s">
        <v>16479</v>
      </c>
      <c r="G10920" s="58" t="s">
        <v>16480</v>
      </c>
      <c r="H10920" s="103" t="s">
        <v>16481</v>
      </c>
      <c r="I10920" s="425">
        <v>0</v>
      </c>
      <c r="J10920" s="46" t="s">
        <v>1508</v>
      </c>
      <c r="K10920" s="75" t="s">
        <v>1509</v>
      </c>
      <c r="L10920" s="76">
        <f t="shared" si="582"/>
        <v>0</v>
      </c>
      <c r="M10920" s="76"/>
      <c r="N10920" s="76"/>
      <c r="O10920" s="76"/>
      <c r="P10920" s="76"/>
      <c r="Q10920" s="76"/>
      <c r="R10920" s="76"/>
      <c r="S10920" s="76"/>
      <c r="T10920" s="76"/>
      <c r="U10920" s="76"/>
      <c r="V10920" s="76"/>
      <c r="W10920" s="76"/>
      <c r="X10920" s="76"/>
    </row>
    <row r="10921" spans="1:24">
      <c r="A10921" s="54"/>
      <c r="B10921" s="54"/>
      <c r="C10921" s="103"/>
      <c r="D10921" s="476"/>
      <c r="E10921" s="110"/>
      <c r="F10921" s="54"/>
      <c r="G10921" s="77"/>
      <c r="H10921" s="103"/>
      <c r="I10921" s="425"/>
      <c r="J10921" s="54"/>
      <c r="K10921" s="75" t="s">
        <v>1501</v>
      </c>
      <c r="L10921" s="76">
        <f t="shared" si="582"/>
        <v>0</v>
      </c>
      <c r="M10921" s="76"/>
      <c r="N10921" s="76"/>
      <c r="O10921" s="76"/>
      <c r="P10921" s="76"/>
      <c r="Q10921" s="76"/>
      <c r="R10921" s="76"/>
      <c r="S10921" s="76"/>
      <c r="T10921" s="76"/>
      <c r="U10921" s="76"/>
      <c r="V10921" s="76"/>
      <c r="W10921" s="76"/>
      <c r="X10921" s="76"/>
    </row>
    <row r="10922" spans="1:24">
      <c r="A10922" s="54"/>
      <c r="B10922" s="54"/>
      <c r="C10922" s="103"/>
      <c r="D10922" s="477"/>
      <c r="E10922" s="112"/>
      <c r="F10922" s="80"/>
      <c r="G10922" s="81"/>
      <c r="H10922" s="103"/>
      <c r="I10922" s="425"/>
      <c r="J10922" s="80"/>
      <c r="K10922" s="84" t="s">
        <v>1502</v>
      </c>
      <c r="L10922" s="76">
        <f t="shared" si="582"/>
        <v>2</v>
      </c>
      <c r="M10922" s="76"/>
      <c r="N10922" s="76"/>
      <c r="O10922" s="76">
        <v>2</v>
      </c>
      <c r="P10922" s="76"/>
      <c r="Q10922" s="76"/>
      <c r="R10922" s="76"/>
      <c r="S10922" s="76"/>
      <c r="T10922" s="76"/>
      <c r="U10922" s="76"/>
      <c r="V10922" s="76"/>
      <c r="W10922" s="76"/>
      <c r="X10922" s="76"/>
    </row>
    <row r="10923" spans="1:24">
      <c r="A10923" s="54"/>
      <c r="B10923" s="54"/>
      <c r="C10923" s="103" t="s">
        <v>33</v>
      </c>
      <c r="D10923" s="94" t="s">
        <v>16482</v>
      </c>
      <c r="E10923" s="58" t="s">
        <v>16483</v>
      </c>
      <c r="F10923" s="46" t="s">
        <v>16484</v>
      </c>
      <c r="G10923" s="58" t="s">
        <v>16485</v>
      </c>
      <c r="H10923" s="103" t="s">
        <v>16486</v>
      </c>
      <c r="I10923" s="425">
        <v>0</v>
      </c>
      <c r="J10923" s="46" t="s">
        <v>1508</v>
      </c>
      <c r="K10923" s="75" t="s">
        <v>1509</v>
      </c>
      <c r="L10923" s="76">
        <f t="shared" si="582"/>
        <v>0</v>
      </c>
      <c r="M10923" s="76"/>
      <c r="N10923" s="76"/>
      <c r="O10923" s="76"/>
      <c r="P10923" s="76"/>
      <c r="Q10923" s="76"/>
      <c r="R10923" s="76"/>
      <c r="S10923" s="76"/>
      <c r="T10923" s="76"/>
      <c r="U10923" s="76"/>
      <c r="V10923" s="76"/>
      <c r="W10923" s="76"/>
      <c r="X10923" s="76"/>
    </row>
    <row r="10924" spans="1:24">
      <c r="A10924" s="54"/>
      <c r="B10924" s="54"/>
      <c r="C10924" s="103"/>
      <c r="D10924" s="476"/>
      <c r="E10924" s="110"/>
      <c r="F10924" s="54"/>
      <c r="G10924" s="77"/>
      <c r="H10924" s="103"/>
      <c r="I10924" s="425"/>
      <c r="J10924" s="54"/>
      <c r="K10924" s="75" t="s">
        <v>1501</v>
      </c>
      <c r="L10924" s="76">
        <f t="shared" si="582"/>
        <v>0</v>
      </c>
      <c r="M10924" s="76"/>
      <c r="N10924" s="76"/>
      <c r="O10924" s="76"/>
      <c r="P10924" s="76"/>
      <c r="Q10924" s="76"/>
      <c r="R10924" s="76"/>
      <c r="S10924" s="76"/>
      <c r="T10924" s="76"/>
      <c r="U10924" s="76"/>
      <c r="V10924" s="76"/>
      <c r="W10924" s="76"/>
      <c r="X10924" s="76"/>
    </row>
    <row r="10925" spans="1:24">
      <c r="A10925" s="54"/>
      <c r="B10925" s="54"/>
      <c r="C10925" s="103"/>
      <c r="D10925" s="477"/>
      <c r="E10925" s="112"/>
      <c r="F10925" s="80"/>
      <c r="G10925" s="81"/>
      <c r="H10925" s="103"/>
      <c r="I10925" s="425"/>
      <c r="J10925" s="80"/>
      <c r="K10925" s="84" t="s">
        <v>1502</v>
      </c>
      <c r="L10925" s="76">
        <f t="shared" si="582"/>
        <v>3</v>
      </c>
      <c r="M10925" s="76"/>
      <c r="N10925" s="76"/>
      <c r="O10925" s="76"/>
      <c r="P10925" s="76"/>
      <c r="Q10925" s="76"/>
      <c r="R10925" s="76"/>
      <c r="S10925" s="76"/>
      <c r="T10925" s="76">
        <v>3</v>
      </c>
      <c r="U10925" s="76"/>
      <c r="V10925" s="76"/>
      <c r="W10925" s="76"/>
      <c r="X10925" s="76"/>
    </row>
    <row r="10926" spans="1:24">
      <c r="A10926" s="54"/>
      <c r="B10926" s="54"/>
      <c r="C10926" s="103" t="s">
        <v>33</v>
      </c>
      <c r="D10926" s="94" t="s">
        <v>16487</v>
      </c>
      <c r="E10926" s="58" t="s">
        <v>16488</v>
      </c>
      <c r="F10926" s="46" t="s">
        <v>16489</v>
      </c>
      <c r="G10926" s="58" t="s">
        <v>16490</v>
      </c>
      <c r="H10926" s="103" t="s">
        <v>16491</v>
      </c>
      <c r="I10926" s="425">
        <v>0</v>
      </c>
      <c r="J10926" s="46" t="s">
        <v>1508</v>
      </c>
      <c r="K10926" s="75" t="s">
        <v>1509</v>
      </c>
      <c r="L10926" s="76">
        <f t="shared" si="582"/>
        <v>0</v>
      </c>
      <c r="M10926" s="76"/>
      <c r="N10926" s="76"/>
      <c r="O10926" s="76"/>
      <c r="P10926" s="76"/>
      <c r="Q10926" s="76"/>
      <c r="R10926" s="76"/>
      <c r="S10926" s="76"/>
      <c r="T10926" s="76"/>
      <c r="U10926" s="76"/>
      <c r="V10926" s="76"/>
      <c r="W10926" s="76"/>
      <c r="X10926" s="76"/>
    </row>
    <row r="10927" spans="1:24">
      <c r="A10927" s="54"/>
      <c r="B10927" s="54"/>
      <c r="C10927" s="103"/>
      <c r="D10927" s="476"/>
      <c r="E10927" s="110"/>
      <c r="F10927" s="54"/>
      <c r="G10927" s="77"/>
      <c r="H10927" s="103"/>
      <c r="I10927" s="425"/>
      <c r="J10927" s="54"/>
      <c r="K10927" s="75" t="s">
        <v>1501</v>
      </c>
      <c r="L10927" s="76">
        <f t="shared" si="582"/>
        <v>0</v>
      </c>
      <c r="M10927" s="76"/>
      <c r="N10927" s="76"/>
      <c r="O10927" s="76"/>
      <c r="P10927" s="76"/>
      <c r="Q10927" s="76"/>
      <c r="R10927" s="76"/>
      <c r="S10927" s="76"/>
      <c r="T10927" s="76"/>
      <c r="U10927" s="76"/>
      <c r="V10927" s="76"/>
      <c r="W10927" s="76"/>
      <c r="X10927" s="76"/>
    </row>
    <row r="10928" spans="1:24">
      <c r="A10928" s="54"/>
      <c r="B10928" s="54"/>
      <c r="C10928" s="103"/>
      <c r="D10928" s="477"/>
      <c r="E10928" s="112"/>
      <c r="F10928" s="80"/>
      <c r="G10928" s="81"/>
      <c r="H10928" s="103"/>
      <c r="I10928" s="425"/>
      <c r="J10928" s="80"/>
      <c r="K10928" s="84" t="s">
        <v>1502</v>
      </c>
      <c r="L10928" s="76">
        <f t="shared" si="582"/>
        <v>3</v>
      </c>
      <c r="M10928" s="76"/>
      <c r="N10928" s="76"/>
      <c r="O10928" s="76"/>
      <c r="P10928" s="76"/>
      <c r="Q10928" s="76"/>
      <c r="R10928" s="76"/>
      <c r="S10928" s="76"/>
      <c r="T10928" s="76">
        <v>3</v>
      </c>
      <c r="U10928" s="76"/>
      <c r="V10928" s="76"/>
      <c r="W10928" s="76"/>
      <c r="X10928" s="76"/>
    </row>
    <row r="10929" spans="1:24">
      <c r="A10929" s="54"/>
      <c r="B10929" s="54"/>
      <c r="C10929" s="103" t="s">
        <v>31</v>
      </c>
      <c r="D10929" s="94" t="s">
        <v>16492</v>
      </c>
      <c r="E10929" s="58" t="s">
        <v>16493</v>
      </c>
      <c r="F10929" s="46" t="s">
        <v>16494</v>
      </c>
      <c r="G10929" s="58" t="s">
        <v>16495</v>
      </c>
      <c r="H10929" s="103" t="s">
        <v>16496</v>
      </c>
      <c r="I10929" s="425">
        <v>0</v>
      </c>
      <c r="J10929" s="46" t="s">
        <v>1508</v>
      </c>
      <c r="K10929" s="75" t="s">
        <v>1509</v>
      </c>
      <c r="L10929" s="76">
        <f t="shared" si="582"/>
        <v>2</v>
      </c>
      <c r="M10929" s="76">
        <v>1</v>
      </c>
      <c r="N10929" s="76"/>
      <c r="O10929" s="76">
        <v>1</v>
      </c>
      <c r="P10929" s="76"/>
      <c r="Q10929" s="76"/>
      <c r="R10929" s="76"/>
      <c r="S10929" s="76"/>
      <c r="T10929" s="76"/>
      <c r="U10929" s="76"/>
      <c r="V10929" s="76"/>
      <c r="W10929" s="76"/>
      <c r="X10929" s="76"/>
    </row>
    <row r="10930" spans="1:24">
      <c r="A10930" s="54"/>
      <c r="B10930" s="54"/>
      <c r="C10930" s="103"/>
      <c r="D10930" s="476"/>
      <c r="E10930" s="110"/>
      <c r="F10930" s="54"/>
      <c r="G10930" s="77"/>
      <c r="H10930" s="103"/>
      <c r="I10930" s="425"/>
      <c r="J10930" s="54"/>
      <c r="K10930" s="75" t="s">
        <v>1501</v>
      </c>
      <c r="L10930" s="76">
        <f t="shared" si="582"/>
        <v>0</v>
      </c>
      <c r="M10930" s="76"/>
      <c r="N10930" s="76"/>
      <c r="O10930" s="76"/>
      <c r="P10930" s="76"/>
      <c r="Q10930" s="76"/>
      <c r="R10930" s="76"/>
      <c r="S10930" s="76"/>
      <c r="T10930" s="76"/>
      <c r="U10930" s="76"/>
      <c r="V10930" s="76"/>
      <c r="W10930" s="76"/>
      <c r="X10930" s="76"/>
    </row>
    <row r="10931" spans="1:24">
      <c r="A10931" s="54"/>
      <c r="B10931" s="54"/>
      <c r="C10931" s="103"/>
      <c r="D10931" s="477"/>
      <c r="E10931" s="112"/>
      <c r="F10931" s="80"/>
      <c r="G10931" s="81"/>
      <c r="H10931" s="103"/>
      <c r="I10931" s="425"/>
      <c r="J10931" s="80"/>
      <c r="K10931" s="84" t="s">
        <v>1502</v>
      </c>
      <c r="L10931" s="76">
        <f t="shared" si="582"/>
        <v>0</v>
      </c>
      <c r="M10931" s="76"/>
      <c r="N10931" s="76"/>
      <c r="O10931" s="76"/>
      <c r="P10931" s="76"/>
      <c r="Q10931" s="76"/>
      <c r="R10931" s="76"/>
      <c r="S10931" s="76"/>
      <c r="T10931" s="76"/>
      <c r="U10931" s="76"/>
      <c r="V10931" s="76"/>
      <c r="W10931" s="76"/>
      <c r="X10931" s="76"/>
    </row>
    <row r="10932" spans="1:24">
      <c r="A10932" s="54"/>
      <c r="B10932" s="54"/>
      <c r="C10932" s="103" t="s">
        <v>33</v>
      </c>
      <c r="D10932" s="94" t="s">
        <v>16497</v>
      </c>
      <c r="E10932" s="58" t="s">
        <v>16498</v>
      </c>
      <c r="F10932" s="46" t="s">
        <v>16499</v>
      </c>
      <c r="G10932" s="58" t="s">
        <v>16500</v>
      </c>
      <c r="H10932" s="103" t="s">
        <v>16501</v>
      </c>
      <c r="I10932" s="425">
        <v>0</v>
      </c>
      <c r="J10932" s="46" t="s">
        <v>1508</v>
      </c>
      <c r="K10932" s="75" t="s">
        <v>1509</v>
      </c>
      <c r="L10932" s="76">
        <f t="shared" si="582"/>
        <v>2</v>
      </c>
      <c r="M10932" s="76">
        <v>1</v>
      </c>
      <c r="N10932" s="76"/>
      <c r="O10932" s="76"/>
      <c r="P10932" s="76"/>
      <c r="Q10932" s="76"/>
      <c r="R10932" s="76"/>
      <c r="S10932" s="76"/>
      <c r="T10932" s="76"/>
      <c r="U10932" s="76"/>
      <c r="V10932" s="76"/>
      <c r="W10932" s="76"/>
      <c r="X10932" s="76">
        <v>1</v>
      </c>
    </row>
    <row r="10933" spans="1:24">
      <c r="A10933" s="54"/>
      <c r="B10933" s="54"/>
      <c r="C10933" s="103"/>
      <c r="D10933" s="476"/>
      <c r="E10933" s="110"/>
      <c r="F10933" s="54"/>
      <c r="G10933" s="77"/>
      <c r="H10933" s="103"/>
      <c r="I10933" s="425"/>
      <c r="J10933" s="54"/>
      <c r="K10933" s="75" t="s">
        <v>1501</v>
      </c>
      <c r="L10933" s="76">
        <f t="shared" si="582"/>
        <v>0</v>
      </c>
      <c r="M10933" s="76"/>
      <c r="N10933" s="76"/>
      <c r="O10933" s="76"/>
      <c r="P10933" s="76"/>
      <c r="Q10933" s="76"/>
      <c r="R10933" s="76"/>
      <c r="S10933" s="76"/>
      <c r="T10933" s="76"/>
      <c r="U10933" s="76"/>
      <c r="V10933" s="76"/>
      <c r="W10933" s="76"/>
      <c r="X10933" s="76"/>
    </row>
    <row r="10934" spans="1:24">
      <c r="A10934" s="54"/>
      <c r="B10934" s="54"/>
      <c r="C10934" s="103"/>
      <c r="D10934" s="477"/>
      <c r="E10934" s="112"/>
      <c r="F10934" s="80"/>
      <c r="G10934" s="81"/>
      <c r="H10934" s="103"/>
      <c r="I10934" s="425"/>
      <c r="J10934" s="80"/>
      <c r="K10934" s="84" t="s">
        <v>1502</v>
      </c>
      <c r="L10934" s="76">
        <f t="shared" si="582"/>
        <v>0</v>
      </c>
      <c r="M10934" s="76"/>
      <c r="N10934" s="76"/>
      <c r="O10934" s="76"/>
      <c r="P10934" s="76"/>
      <c r="Q10934" s="76"/>
      <c r="R10934" s="76"/>
      <c r="S10934" s="76"/>
      <c r="T10934" s="76"/>
      <c r="U10934" s="76"/>
      <c r="V10934" s="76"/>
      <c r="W10934" s="76"/>
      <c r="X10934" s="76"/>
    </row>
    <row r="10935" spans="1:24">
      <c r="A10935" s="54"/>
      <c r="B10935" s="54"/>
      <c r="C10935" s="103" t="s">
        <v>33</v>
      </c>
      <c r="D10935" s="94" t="s">
        <v>16502</v>
      </c>
      <c r="E10935" s="58" t="s">
        <v>16503</v>
      </c>
      <c r="F10935" s="46" t="s">
        <v>16504</v>
      </c>
      <c r="G10935" s="58" t="s">
        <v>16505</v>
      </c>
      <c r="H10935" s="103" t="s">
        <v>16506</v>
      </c>
      <c r="I10935" s="425">
        <v>0</v>
      </c>
      <c r="J10935" s="46" t="s">
        <v>1508</v>
      </c>
      <c r="K10935" s="75" t="s">
        <v>1509</v>
      </c>
      <c r="L10935" s="76">
        <f t="shared" si="582"/>
        <v>2</v>
      </c>
      <c r="M10935" s="76">
        <v>1</v>
      </c>
      <c r="N10935" s="76"/>
      <c r="O10935" s="76"/>
      <c r="P10935" s="76"/>
      <c r="Q10935" s="76"/>
      <c r="R10935" s="76"/>
      <c r="S10935" s="76"/>
      <c r="T10935" s="76"/>
      <c r="U10935" s="76"/>
      <c r="V10935" s="76"/>
      <c r="W10935" s="76"/>
      <c r="X10935" s="76">
        <v>1</v>
      </c>
    </row>
    <row r="10936" spans="1:24">
      <c r="A10936" s="54"/>
      <c r="B10936" s="54"/>
      <c r="C10936" s="103"/>
      <c r="D10936" s="476"/>
      <c r="E10936" s="110"/>
      <c r="F10936" s="54"/>
      <c r="G10936" s="77"/>
      <c r="H10936" s="103"/>
      <c r="I10936" s="425"/>
      <c r="J10936" s="54"/>
      <c r="K10936" s="75" t="s">
        <v>1501</v>
      </c>
      <c r="L10936" s="76">
        <f t="shared" si="582"/>
        <v>0</v>
      </c>
      <c r="M10936" s="76"/>
      <c r="N10936" s="76"/>
      <c r="O10936" s="76"/>
      <c r="P10936" s="76"/>
      <c r="Q10936" s="76"/>
      <c r="R10936" s="76"/>
      <c r="S10936" s="76"/>
      <c r="T10936" s="76"/>
      <c r="U10936" s="76"/>
      <c r="V10936" s="76"/>
      <c r="W10936" s="76"/>
      <c r="X10936" s="76"/>
    </row>
    <row r="10937" spans="1:24">
      <c r="A10937" s="54"/>
      <c r="B10937" s="54"/>
      <c r="C10937" s="103"/>
      <c r="D10937" s="477"/>
      <c r="E10937" s="112"/>
      <c r="F10937" s="80"/>
      <c r="G10937" s="81"/>
      <c r="H10937" s="103"/>
      <c r="I10937" s="425"/>
      <c r="J10937" s="80"/>
      <c r="K10937" s="84" t="s">
        <v>1502</v>
      </c>
      <c r="L10937" s="76">
        <f t="shared" si="582"/>
        <v>0</v>
      </c>
      <c r="M10937" s="76"/>
      <c r="N10937" s="76"/>
      <c r="O10937" s="76"/>
      <c r="P10937" s="76"/>
      <c r="Q10937" s="76"/>
      <c r="R10937" s="76"/>
      <c r="S10937" s="76"/>
      <c r="T10937" s="76"/>
      <c r="U10937" s="76"/>
      <c r="V10937" s="76"/>
      <c r="W10937" s="76"/>
      <c r="X10937" s="76"/>
    </row>
    <row r="10938" spans="1:24">
      <c r="A10938" s="54"/>
      <c r="B10938" s="54"/>
      <c r="C10938" s="103" t="s">
        <v>33</v>
      </c>
      <c r="D10938" s="94" t="s">
        <v>15543</v>
      </c>
      <c r="E10938" s="58" t="s">
        <v>16507</v>
      </c>
      <c r="F10938" s="46" t="s">
        <v>16508</v>
      </c>
      <c r="G10938" s="58" t="s">
        <v>16509</v>
      </c>
      <c r="H10938" s="103" t="s">
        <v>16510</v>
      </c>
      <c r="I10938" s="425">
        <v>0</v>
      </c>
      <c r="J10938" s="46" t="s">
        <v>1508</v>
      </c>
      <c r="K10938" s="75" t="s">
        <v>1509</v>
      </c>
      <c r="L10938" s="76">
        <f t="shared" si="582"/>
        <v>0</v>
      </c>
      <c r="M10938" s="76"/>
      <c r="N10938" s="76"/>
      <c r="O10938" s="76"/>
      <c r="P10938" s="76"/>
      <c r="Q10938" s="76"/>
      <c r="R10938" s="76"/>
      <c r="S10938" s="76"/>
      <c r="T10938" s="76"/>
      <c r="U10938" s="76"/>
      <c r="V10938" s="76"/>
      <c r="W10938" s="76"/>
      <c r="X10938" s="76"/>
    </row>
    <row r="10939" spans="1:24">
      <c r="A10939" s="54"/>
      <c r="B10939" s="54"/>
      <c r="C10939" s="103"/>
      <c r="D10939" s="476"/>
      <c r="E10939" s="110"/>
      <c r="F10939" s="54"/>
      <c r="G10939" s="77"/>
      <c r="H10939" s="103"/>
      <c r="I10939" s="425"/>
      <c r="J10939" s="54"/>
      <c r="K10939" s="75" t="s">
        <v>1501</v>
      </c>
      <c r="L10939" s="76">
        <f t="shared" si="582"/>
        <v>0</v>
      </c>
      <c r="M10939" s="76"/>
      <c r="N10939" s="76"/>
      <c r="O10939" s="76"/>
      <c r="P10939" s="76"/>
      <c r="Q10939" s="76"/>
      <c r="R10939" s="76"/>
      <c r="S10939" s="76"/>
      <c r="T10939" s="76"/>
      <c r="U10939" s="76"/>
      <c r="V10939" s="76"/>
      <c r="W10939" s="76"/>
      <c r="X10939" s="76"/>
    </row>
    <row r="10940" spans="1:24">
      <c r="A10940" s="54"/>
      <c r="B10940" s="54"/>
      <c r="C10940" s="103"/>
      <c r="D10940" s="477"/>
      <c r="E10940" s="112"/>
      <c r="F10940" s="80"/>
      <c r="G10940" s="81"/>
      <c r="H10940" s="103"/>
      <c r="I10940" s="425"/>
      <c r="J10940" s="80"/>
      <c r="K10940" s="84" t="s">
        <v>1502</v>
      </c>
      <c r="L10940" s="76">
        <f t="shared" si="582"/>
        <v>2</v>
      </c>
      <c r="M10940" s="76"/>
      <c r="N10940" s="76"/>
      <c r="O10940" s="76">
        <v>2</v>
      </c>
      <c r="P10940" s="76"/>
      <c r="Q10940" s="76"/>
      <c r="R10940" s="76"/>
      <c r="S10940" s="76"/>
      <c r="T10940" s="76"/>
      <c r="U10940" s="76"/>
      <c r="V10940" s="76"/>
      <c r="W10940" s="76"/>
      <c r="X10940" s="76"/>
    </row>
    <row r="10941" spans="1:24">
      <c r="A10941" s="54"/>
      <c r="B10941" s="54"/>
      <c r="C10941" s="103" t="s">
        <v>33</v>
      </c>
      <c r="D10941" s="94" t="s">
        <v>16511</v>
      </c>
      <c r="E10941" s="58" t="s">
        <v>16512</v>
      </c>
      <c r="F10941" s="46" t="s">
        <v>16513</v>
      </c>
      <c r="G10941" s="58" t="s">
        <v>16514</v>
      </c>
      <c r="H10941" s="103" t="s">
        <v>16515</v>
      </c>
      <c r="I10941" s="425">
        <v>29</v>
      </c>
      <c r="J10941" s="46" t="s">
        <v>1508</v>
      </c>
      <c r="K10941" s="75" t="s">
        <v>1509</v>
      </c>
      <c r="L10941" s="76">
        <f t="shared" si="582"/>
        <v>0</v>
      </c>
      <c r="M10941" s="76"/>
      <c r="N10941" s="76"/>
      <c r="O10941" s="76"/>
      <c r="P10941" s="76"/>
      <c r="Q10941" s="76"/>
      <c r="R10941" s="76"/>
      <c r="S10941" s="76"/>
      <c r="T10941" s="76"/>
      <c r="U10941" s="76"/>
      <c r="V10941" s="76"/>
      <c r="W10941" s="76"/>
      <c r="X10941" s="76"/>
    </row>
    <row r="10942" spans="1:24">
      <c r="A10942" s="54"/>
      <c r="B10942" s="54"/>
      <c r="C10942" s="103"/>
      <c r="D10942" s="476"/>
      <c r="E10942" s="110"/>
      <c r="F10942" s="54"/>
      <c r="G10942" s="77"/>
      <c r="H10942" s="103"/>
      <c r="I10942" s="425"/>
      <c r="J10942" s="54"/>
      <c r="K10942" s="75" t="s">
        <v>1501</v>
      </c>
      <c r="L10942" s="76">
        <f t="shared" si="582"/>
        <v>0</v>
      </c>
      <c r="M10942" s="76"/>
      <c r="N10942" s="76"/>
      <c r="O10942" s="76"/>
      <c r="P10942" s="76"/>
      <c r="Q10942" s="76"/>
      <c r="R10942" s="76"/>
      <c r="S10942" s="76"/>
      <c r="T10942" s="76"/>
      <c r="U10942" s="76"/>
      <c r="V10942" s="76"/>
      <c r="W10942" s="76"/>
      <c r="X10942" s="76"/>
    </row>
    <row r="10943" spans="1:24">
      <c r="A10943" s="54"/>
      <c r="B10943" s="54"/>
      <c r="C10943" s="103"/>
      <c r="D10943" s="477"/>
      <c r="E10943" s="112"/>
      <c r="F10943" s="80"/>
      <c r="G10943" s="81"/>
      <c r="H10943" s="103"/>
      <c r="I10943" s="425"/>
      <c r="J10943" s="80"/>
      <c r="K10943" s="84" t="s">
        <v>1502</v>
      </c>
      <c r="L10943" s="76">
        <f t="shared" si="582"/>
        <v>2</v>
      </c>
      <c r="M10943" s="76"/>
      <c r="N10943" s="76"/>
      <c r="O10943" s="76"/>
      <c r="P10943" s="76"/>
      <c r="Q10943" s="76"/>
      <c r="R10943" s="76"/>
      <c r="S10943" s="76">
        <v>1</v>
      </c>
      <c r="T10943" s="76"/>
      <c r="U10943" s="76"/>
      <c r="V10943" s="76"/>
      <c r="W10943" s="76">
        <v>1</v>
      </c>
      <c r="X10943" s="76"/>
    </row>
    <row r="10944" spans="1:24">
      <c r="A10944" s="54"/>
      <c r="B10944" s="54"/>
      <c r="C10944" s="103" t="s">
        <v>33</v>
      </c>
      <c r="D10944" s="94" t="s">
        <v>16516</v>
      </c>
      <c r="E10944" s="58" t="s">
        <v>16517</v>
      </c>
      <c r="F10944" s="46" t="s">
        <v>16518</v>
      </c>
      <c r="G10944" s="58" t="s">
        <v>16519</v>
      </c>
      <c r="H10944" s="103" t="s">
        <v>16520</v>
      </c>
      <c r="I10944" s="425">
        <v>2124</v>
      </c>
      <c r="J10944" s="46" t="s">
        <v>1508</v>
      </c>
      <c r="K10944" s="75" t="s">
        <v>1509</v>
      </c>
      <c r="L10944" s="76">
        <f t="shared" si="582"/>
        <v>0</v>
      </c>
      <c r="M10944" s="76"/>
      <c r="N10944" s="76"/>
      <c r="O10944" s="76"/>
      <c r="P10944" s="76"/>
      <c r="Q10944" s="76"/>
      <c r="R10944" s="76"/>
      <c r="S10944" s="76"/>
      <c r="T10944" s="76"/>
      <c r="U10944" s="76"/>
      <c r="V10944" s="76"/>
      <c r="W10944" s="76"/>
      <c r="X10944" s="76"/>
    </row>
    <row r="10945" spans="1:24">
      <c r="A10945" s="54"/>
      <c r="B10945" s="54"/>
      <c r="C10945" s="103"/>
      <c r="D10945" s="476"/>
      <c r="E10945" s="110"/>
      <c r="F10945" s="54"/>
      <c r="G10945" s="77"/>
      <c r="H10945" s="103"/>
      <c r="I10945" s="425"/>
      <c r="J10945" s="54"/>
      <c r="K10945" s="75" t="s">
        <v>1501</v>
      </c>
      <c r="L10945" s="76">
        <f t="shared" si="582"/>
        <v>0</v>
      </c>
      <c r="M10945" s="76"/>
      <c r="N10945" s="76"/>
      <c r="O10945" s="76"/>
      <c r="P10945" s="76"/>
      <c r="Q10945" s="76"/>
      <c r="R10945" s="76"/>
      <c r="S10945" s="76"/>
      <c r="T10945" s="76"/>
      <c r="U10945" s="76"/>
      <c r="V10945" s="76"/>
      <c r="W10945" s="76"/>
      <c r="X10945" s="76"/>
    </row>
    <row r="10946" spans="1:24">
      <c r="A10946" s="54"/>
      <c r="B10946" s="54"/>
      <c r="C10946" s="103"/>
      <c r="D10946" s="477"/>
      <c r="E10946" s="112"/>
      <c r="F10946" s="80"/>
      <c r="G10946" s="81"/>
      <c r="H10946" s="103"/>
      <c r="I10946" s="425"/>
      <c r="J10946" s="80"/>
      <c r="K10946" s="84" t="s">
        <v>1502</v>
      </c>
      <c r="L10946" s="76">
        <f t="shared" si="582"/>
        <v>3</v>
      </c>
      <c r="M10946" s="76"/>
      <c r="N10946" s="76"/>
      <c r="O10946" s="76">
        <v>3</v>
      </c>
      <c r="P10946" s="76"/>
      <c r="Q10946" s="76"/>
      <c r="R10946" s="76"/>
      <c r="S10946" s="76"/>
      <c r="T10946" s="76"/>
      <c r="U10946" s="76"/>
      <c r="V10946" s="76"/>
      <c r="W10946" s="76"/>
      <c r="X10946" s="76"/>
    </row>
    <row r="10947" spans="1:24">
      <c r="A10947" s="54"/>
      <c r="B10947" s="54"/>
      <c r="C10947" s="787" t="s">
        <v>31</v>
      </c>
      <c r="D10947" s="94" t="s">
        <v>16521</v>
      </c>
      <c r="E10947" s="58" t="s">
        <v>16522</v>
      </c>
      <c r="F10947" s="46" t="s">
        <v>16523</v>
      </c>
      <c r="G10947" s="58" t="s">
        <v>16524</v>
      </c>
      <c r="H10947" s="103" t="s">
        <v>16525</v>
      </c>
      <c r="I10947" s="425">
        <v>0</v>
      </c>
      <c r="J10947" s="46" t="s">
        <v>1508</v>
      </c>
      <c r="K10947" s="75" t="s">
        <v>1509</v>
      </c>
      <c r="L10947" s="76">
        <f t="shared" si="582"/>
        <v>2</v>
      </c>
      <c r="M10947" s="76"/>
      <c r="N10947" s="76"/>
      <c r="O10947" s="76">
        <v>1</v>
      </c>
      <c r="P10947" s="76"/>
      <c r="Q10947" s="76"/>
      <c r="R10947" s="76"/>
      <c r="S10947" s="76"/>
      <c r="T10947" s="76"/>
      <c r="U10947" s="76"/>
      <c r="V10947" s="76"/>
      <c r="W10947" s="76">
        <v>1</v>
      </c>
      <c r="X10947" s="76"/>
    </row>
    <row r="10948" spans="1:24">
      <c r="A10948" s="54"/>
      <c r="B10948" s="54"/>
      <c r="C10948" s="787"/>
      <c r="D10948" s="476"/>
      <c r="E10948" s="110"/>
      <c r="F10948" s="54"/>
      <c r="G10948" s="77"/>
      <c r="H10948" s="103"/>
      <c r="I10948" s="425"/>
      <c r="J10948" s="54"/>
      <c r="K10948" s="75" t="s">
        <v>1501</v>
      </c>
      <c r="L10948" s="76">
        <f t="shared" ref="L10948:L11011" si="583">SUM(M10948:X10948)</f>
        <v>0</v>
      </c>
      <c r="M10948" s="76"/>
      <c r="N10948" s="76"/>
      <c r="O10948" s="76"/>
      <c r="P10948" s="76"/>
      <c r="Q10948" s="76"/>
      <c r="R10948" s="76"/>
      <c r="S10948" s="76"/>
      <c r="T10948" s="76"/>
      <c r="U10948" s="76"/>
      <c r="V10948" s="76"/>
      <c r="W10948" s="76"/>
      <c r="X10948" s="76"/>
    </row>
    <row r="10949" spans="1:24">
      <c r="A10949" s="54"/>
      <c r="B10949" s="54"/>
      <c r="C10949" s="787"/>
      <c r="D10949" s="477"/>
      <c r="E10949" s="112"/>
      <c r="F10949" s="80"/>
      <c r="G10949" s="81"/>
      <c r="H10949" s="103"/>
      <c r="I10949" s="425"/>
      <c r="J10949" s="80"/>
      <c r="K10949" s="84" t="s">
        <v>1502</v>
      </c>
      <c r="L10949" s="76">
        <f t="shared" si="583"/>
        <v>0</v>
      </c>
      <c r="M10949" s="76"/>
      <c r="N10949" s="76"/>
      <c r="O10949" s="76"/>
      <c r="P10949" s="76"/>
      <c r="Q10949" s="76"/>
      <c r="R10949" s="76"/>
      <c r="S10949" s="76"/>
      <c r="T10949" s="76"/>
      <c r="U10949" s="76"/>
      <c r="V10949" s="76"/>
      <c r="W10949" s="76"/>
      <c r="X10949" s="76"/>
    </row>
    <row r="10950" spans="1:24">
      <c r="A10950" s="54"/>
      <c r="B10950" s="54"/>
      <c r="C10950" s="103" t="s">
        <v>33</v>
      </c>
      <c r="D10950" s="94" t="s">
        <v>16526</v>
      </c>
      <c r="E10950" s="58" t="s">
        <v>16527</v>
      </c>
      <c r="F10950" s="46" t="s">
        <v>16528</v>
      </c>
      <c r="G10950" s="58" t="s">
        <v>16529</v>
      </c>
      <c r="H10950" s="103" t="s">
        <v>16530</v>
      </c>
      <c r="I10950" s="425">
        <v>0</v>
      </c>
      <c r="J10950" s="46" t="s">
        <v>1508</v>
      </c>
      <c r="K10950" s="75" t="s">
        <v>1509</v>
      </c>
      <c r="L10950" s="76">
        <f t="shared" si="583"/>
        <v>0</v>
      </c>
      <c r="M10950" s="76"/>
      <c r="N10950" s="76"/>
      <c r="O10950" s="76"/>
      <c r="P10950" s="76"/>
      <c r="Q10950" s="76"/>
      <c r="R10950" s="76"/>
      <c r="S10950" s="76"/>
      <c r="T10950" s="76"/>
      <c r="U10950" s="76"/>
      <c r="V10950" s="76"/>
      <c r="W10950" s="76"/>
      <c r="X10950" s="76"/>
    </row>
    <row r="10951" spans="1:24">
      <c r="A10951" s="54"/>
      <c r="B10951" s="54"/>
      <c r="C10951" s="103"/>
      <c r="D10951" s="476"/>
      <c r="E10951" s="110"/>
      <c r="F10951" s="54"/>
      <c r="G10951" s="77"/>
      <c r="H10951" s="103"/>
      <c r="I10951" s="425"/>
      <c r="J10951" s="54"/>
      <c r="K10951" s="75" t="s">
        <v>1501</v>
      </c>
      <c r="L10951" s="76">
        <f t="shared" si="583"/>
        <v>0</v>
      </c>
      <c r="M10951" s="76"/>
      <c r="N10951" s="76"/>
      <c r="O10951" s="76"/>
      <c r="P10951" s="76"/>
      <c r="Q10951" s="76"/>
      <c r="R10951" s="76"/>
      <c r="S10951" s="76"/>
      <c r="T10951" s="76"/>
      <c r="U10951" s="76"/>
      <c r="V10951" s="76"/>
      <c r="W10951" s="76"/>
      <c r="X10951" s="76"/>
    </row>
    <row r="10952" spans="1:24">
      <c r="A10952" s="54"/>
      <c r="B10952" s="54"/>
      <c r="C10952" s="103"/>
      <c r="D10952" s="477"/>
      <c r="E10952" s="112"/>
      <c r="F10952" s="80"/>
      <c r="G10952" s="81"/>
      <c r="H10952" s="103"/>
      <c r="I10952" s="425"/>
      <c r="J10952" s="80"/>
      <c r="K10952" s="84" t="s">
        <v>1502</v>
      </c>
      <c r="L10952" s="76">
        <f t="shared" si="583"/>
        <v>6</v>
      </c>
      <c r="M10952" s="76">
        <v>6</v>
      </c>
      <c r="N10952" s="76"/>
      <c r="O10952" s="76"/>
      <c r="P10952" s="76"/>
      <c r="Q10952" s="76"/>
      <c r="R10952" s="76"/>
      <c r="S10952" s="76"/>
      <c r="T10952" s="76"/>
      <c r="U10952" s="76"/>
      <c r="V10952" s="76"/>
      <c r="W10952" s="76"/>
      <c r="X10952" s="76"/>
    </row>
    <row r="10953" spans="1:24">
      <c r="A10953" s="54"/>
      <c r="B10953" s="54"/>
      <c r="C10953" s="103" t="s">
        <v>33</v>
      </c>
      <c r="D10953" s="94" t="s">
        <v>16531</v>
      </c>
      <c r="E10953" s="58" t="s">
        <v>16532</v>
      </c>
      <c r="F10953" s="46" t="s">
        <v>16533</v>
      </c>
      <c r="G10953" s="58" t="s">
        <v>16534</v>
      </c>
      <c r="H10953" s="46" t="s">
        <v>16535</v>
      </c>
      <c r="I10953" s="74">
        <v>0</v>
      </c>
      <c r="J10953" s="46" t="s">
        <v>1508</v>
      </c>
      <c r="K10953" s="75" t="s">
        <v>1509</v>
      </c>
      <c r="L10953" s="76">
        <f t="shared" si="583"/>
        <v>0</v>
      </c>
      <c r="M10953" s="76"/>
      <c r="N10953" s="76"/>
      <c r="O10953" s="76"/>
      <c r="P10953" s="76"/>
      <c r="Q10953" s="76"/>
      <c r="R10953" s="76"/>
      <c r="S10953" s="76"/>
      <c r="T10953" s="76"/>
      <c r="U10953" s="76"/>
      <c r="V10953" s="76"/>
      <c r="W10953" s="76"/>
      <c r="X10953" s="76"/>
    </row>
    <row r="10954" spans="1:24">
      <c r="A10954" s="54"/>
      <c r="B10954" s="54"/>
      <c r="C10954" s="103"/>
      <c r="D10954" s="63"/>
      <c r="E10954" s="110"/>
      <c r="F10954" s="110"/>
      <c r="G10954" s="236"/>
      <c r="H10954" s="54"/>
      <c r="I10954" s="79"/>
      <c r="J10954" s="54"/>
      <c r="K10954" s="75" t="s">
        <v>1501</v>
      </c>
      <c r="L10954" s="76">
        <f t="shared" si="583"/>
        <v>0</v>
      </c>
      <c r="M10954" s="76"/>
      <c r="N10954" s="76"/>
      <c r="O10954" s="76"/>
      <c r="P10954" s="76"/>
      <c r="Q10954" s="76"/>
      <c r="R10954" s="76"/>
      <c r="S10954" s="76"/>
      <c r="T10954" s="76"/>
      <c r="U10954" s="76"/>
      <c r="V10954" s="76"/>
      <c r="W10954" s="76"/>
      <c r="X10954" s="76"/>
    </row>
    <row r="10955" spans="1:24">
      <c r="A10955" s="54"/>
      <c r="B10955" s="54"/>
      <c r="C10955" s="103"/>
      <c r="D10955" s="68"/>
      <c r="E10955" s="112"/>
      <c r="F10955" s="112"/>
      <c r="G10955" s="242"/>
      <c r="H10955" s="80"/>
      <c r="I10955" s="83"/>
      <c r="J10955" s="80"/>
      <c r="K10955" s="84" t="s">
        <v>1502</v>
      </c>
      <c r="L10955" s="76">
        <f t="shared" si="583"/>
        <v>2</v>
      </c>
      <c r="M10955" s="76"/>
      <c r="N10955" s="76"/>
      <c r="O10955" s="76"/>
      <c r="P10955" s="76"/>
      <c r="Q10955" s="76"/>
      <c r="R10955" s="76"/>
      <c r="S10955" s="76">
        <v>2</v>
      </c>
      <c r="T10955" s="76"/>
      <c r="U10955" s="76"/>
      <c r="V10955" s="76"/>
      <c r="W10955" s="76"/>
      <c r="X10955" s="76"/>
    </row>
    <row r="10956" spans="1:24">
      <c r="A10956" s="54"/>
      <c r="B10956" s="54"/>
      <c r="C10956" s="103" t="s">
        <v>33</v>
      </c>
      <c r="D10956" s="94" t="s">
        <v>16536</v>
      </c>
      <c r="E10956" s="58" t="s">
        <v>16537</v>
      </c>
      <c r="F10956" s="46" t="s">
        <v>16538</v>
      </c>
      <c r="G10956" s="58" t="s">
        <v>16539</v>
      </c>
      <c r="H10956" s="103" t="s">
        <v>16540</v>
      </c>
      <c r="I10956" s="425">
        <v>0</v>
      </c>
      <c r="J10956" s="46" t="s">
        <v>1508</v>
      </c>
      <c r="K10956" s="75" t="s">
        <v>1509</v>
      </c>
      <c r="L10956" s="76">
        <f t="shared" si="583"/>
        <v>0</v>
      </c>
      <c r="M10956" s="76"/>
      <c r="N10956" s="76"/>
      <c r="O10956" s="76"/>
      <c r="P10956" s="76"/>
      <c r="Q10956" s="76"/>
      <c r="R10956" s="76"/>
      <c r="S10956" s="76"/>
      <c r="T10956" s="76"/>
      <c r="U10956" s="76"/>
      <c r="V10956" s="76"/>
      <c r="W10956" s="76"/>
      <c r="X10956" s="76"/>
    </row>
    <row r="10957" spans="1:24">
      <c r="A10957" s="54"/>
      <c r="B10957" s="54"/>
      <c r="C10957" s="103"/>
      <c r="D10957" s="476"/>
      <c r="E10957" s="110"/>
      <c r="F10957" s="54"/>
      <c r="G10957" s="77"/>
      <c r="H10957" s="103"/>
      <c r="I10957" s="425"/>
      <c r="J10957" s="54"/>
      <c r="K10957" s="75" t="s">
        <v>1501</v>
      </c>
      <c r="L10957" s="76">
        <f t="shared" si="583"/>
        <v>0</v>
      </c>
      <c r="M10957" s="76"/>
      <c r="N10957" s="76"/>
      <c r="O10957" s="76"/>
      <c r="P10957" s="76"/>
      <c r="Q10957" s="76"/>
      <c r="R10957" s="76"/>
      <c r="S10957" s="76"/>
      <c r="T10957" s="76"/>
      <c r="U10957" s="76"/>
      <c r="V10957" s="76"/>
      <c r="W10957" s="76"/>
      <c r="X10957" s="76"/>
    </row>
    <row r="10958" spans="1:24">
      <c r="A10958" s="54"/>
      <c r="B10958" s="54"/>
      <c r="C10958" s="103"/>
      <c r="D10958" s="477"/>
      <c r="E10958" s="112"/>
      <c r="F10958" s="80"/>
      <c r="G10958" s="81"/>
      <c r="H10958" s="103"/>
      <c r="I10958" s="425"/>
      <c r="J10958" s="80"/>
      <c r="K10958" s="84" t="s">
        <v>1502</v>
      </c>
      <c r="L10958" s="76">
        <f t="shared" si="583"/>
        <v>2</v>
      </c>
      <c r="M10958" s="76"/>
      <c r="N10958" s="76"/>
      <c r="O10958" s="76"/>
      <c r="P10958" s="76"/>
      <c r="Q10958" s="76"/>
      <c r="R10958" s="76"/>
      <c r="S10958" s="76"/>
      <c r="T10958" s="76"/>
      <c r="U10958" s="76"/>
      <c r="V10958" s="76"/>
      <c r="W10958" s="76">
        <v>2</v>
      </c>
      <c r="X10958" s="76"/>
    </row>
    <row r="10959" spans="1:24">
      <c r="A10959" s="54"/>
      <c r="B10959" s="54"/>
      <c r="C10959" s="46" t="s">
        <v>33</v>
      </c>
      <c r="D10959" s="58" t="s">
        <v>16541</v>
      </c>
      <c r="E10959" s="58" t="s">
        <v>16542</v>
      </c>
      <c r="F10959" s="46" t="s">
        <v>16543</v>
      </c>
      <c r="G10959" s="58" t="s">
        <v>16418</v>
      </c>
      <c r="H10959" s="46" t="s">
        <v>16544</v>
      </c>
      <c r="I10959" s="74">
        <v>0</v>
      </c>
      <c r="J10959" s="46" t="s">
        <v>1508</v>
      </c>
      <c r="K10959" s="75" t="s">
        <v>1509</v>
      </c>
      <c r="L10959" s="76">
        <f t="shared" si="583"/>
        <v>0</v>
      </c>
      <c r="M10959" s="76"/>
      <c r="N10959" s="76"/>
      <c r="O10959" s="76"/>
      <c r="P10959" s="76"/>
      <c r="Q10959" s="76"/>
      <c r="R10959" s="76"/>
      <c r="S10959" s="76"/>
      <c r="T10959" s="76"/>
      <c r="U10959" s="76"/>
      <c r="V10959" s="76"/>
      <c r="W10959" s="76"/>
      <c r="X10959" s="76"/>
    </row>
    <row r="10960" spans="1:24">
      <c r="A10960" s="54"/>
      <c r="B10960" s="54"/>
      <c r="C10960" s="54"/>
      <c r="D10960" s="63"/>
      <c r="E10960" s="110"/>
      <c r="F10960" s="110"/>
      <c r="G10960" s="236"/>
      <c r="H10960" s="54"/>
      <c r="I10960" s="79"/>
      <c r="J10960" s="54"/>
      <c r="K10960" s="75" t="s">
        <v>1501</v>
      </c>
      <c r="L10960" s="76">
        <f t="shared" si="583"/>
        <v>0</v>
      </c>
      <c r="M10960" s="76"/>
      <c r="N10960" s="76"/>
      <c r="O10960" s="76"/>
      <c r="P10960" s="76"/>
      <c r="Q10960" s="76"/>
      <c r="R10960" s="76"/>
      <c r="S10960" s="76"/>
      <c r="T10960" s="76"/>
      <c r="U10960" s="76"/>
      <c r="V10960" s="76"/>
      <c r="W10960" s="76"/>
      <c r="X10960" s="76"/>
    </row>
    <row r="10961" spans="1:24">
      <c r="A10961" s="54"/>
      <c r="B10961" s="54"/>
      <c r="C10961" s="80"/>
      <c r="D10961" s="68"/>
      <c r="E10961" s="112"/>
      <c r="F10961" s="112"/>
      <c r="G10961" s="242"/>
      <c r="H10961" s="80"/>
      <c r="I10961" s="83"/>
      <c r="J10961" s="80"/>
      <c r="K10961" s="84" t="s">
        <v>1502</v>
      </c>
      <c r="L10961" s="76">
        <f t="shared" si="583"/>
        <v>4</v>
      </c>
      <c r="M10961" s="76">
        <v>4</v>
      </c>
      <c r="N10961" s="76"/>
      <c r="O10961" s="76"/>
      <c r="P10961" s="76"/>
      <c r="Q10961" s="76"/>
      <c r="R10961" s="76"/>
      <c r="S10961" s="76"/>
      <c r="T10961" s="76"/>
      <c r="U10961" s="76"/>
      <c r="V10961" s="76"/>
      <c r="W10961" s="76"/>
      <c r="X10961" s="76"/>
    </row>
    <row r="10962" spans="1:24">
      <c r="A10962" s="54"/>
      <c r="B10962" s="54"/>
      <c r="C10962" s="58" t="s">
        <v>33</v>
      </c>
      <c r="D10962" s="58" t="s">
        <v>16545</v>
      </c>
      <c r="E10962" s="58" t="s">
        <v>16546</v>
      </c>
      <c r="F10962" s="58" t="s">
        <v>16547</v>
      </c>
      <c r="G10962" s="58" t="s">
        <v>16548</v>
      </c>
      <c r="H10962" s="58" t="s">
        <v>16549</v>
      </c>
      <c r="I10962" s="74">
        <v>0</v>
      </c>
      <c r="J10962" s="46" t="s">
        <v>1508</v>
      </c>
      <c r="K10962" s="75" t="s">
        <v>1509</v>
      </c>
      <c r="L10962" s="76">
        <f t="shared" si="583"/>
        <v>0</v>
      </c>
      <c r="M10962" s="76"/>
      <c r="N10962" s="76"/>
      <c r="O10962" s="76"/>
      <c r="P10962" s="76"/>
      <c r="Q10962" s="76"/>
      <c r="R10962" s="76"/>
      <c r="S10962" s="76"/>
      <c r="T10962" s="76"/>
      <c r="U10962" s="76"/>
      <c r="V10962" s="76"/>
      <c r="W10962" s="76"/>
      <c r="X10962" s="76"/>
    </row>
    <row r="10963" spans="1:24">
      <c r="A10963" s="54"/>
      <c r="B10963" s="54"/>
      <c r="C10963" s="77"/>
      <c r="D10963" s="63"/>
      <c r="E10963" s="110"/>
      <c r="F10963" s="110"/>
      <c r="G10963" s="236"/>
      <c r="H10963" s="77"/>
      <c r="I10963" s="79"/>
      <c r="J10963" s="54"/>
      <c r="K10963" s="75" t="s">
        <v>1501</v>
      </c>
      <c r="L10963" s="76">
        <f t="shared" si="583"/>
        <v>0</v>
      </c>
      <c r="M10963" s="76"/>
      <c r="N10963" s="76"/>
      <c r="O10963" s="76"/>
      <c r="P10963" s="76"/>
      <c r="Q10963" s="76"/>
      <c r="R10963" s="76"/>
      <c r="S10963" s="76"/>
      <c r="T10963" s="76"/>
      <c r="U10963" s="76"/>
      <c r="V10963" s="76"/>
      <c r="W10963" s="76"/>
      <c r="X10963" s="76"/>
    </row>
    <row r="10964" spans="1:24">
      <c r="A10964" s="54"/>
      <c r="B10964" s="54"/>
      <c r="C10964" s="81"/>
      <c r="D10964" s="68"/>
      <c r="E10964" s="112"/>
      <c r="F10964" s="112"/>
      <c r="G10964" s="242"/>
      <c r="H10964" s="81"/>
      <c r="I10964" s="83"/>
      <c r="J10964" s="80"/>
      <c r="K10964" s="84" t="s">
        <v>1502</v>
      </c>
      <c r="L10964" s="76">
        <f t="shared" si="583"/>
        <v>3</v>
      </c>
      <c r="M10964" s="76"/>
      <c r="N10964" s="76"/>
      <c r="O10964" s="76">
        <v>3</v>
      </c>
      <c r="P10964" s="76"/>
      <c r="Q10964" s="76"/>
      <c r="R10964" s="76"/>
      <c r="S10964" s="76"/>
      <c r="T10964" s="76"/>
      <c r="U10964" s="76"/>
      <c r="V10964" s="76"/>
      <c r="W10964" s="76"/>
      <c r="X10964" s="76"/>
    </row>
    <row r="10965" spans="1:24">
      <c r="A10965" s="54"/>
      <c r="B10965" s="54"/>
      <c r="C10965" s="46" t="s">
        <v>31</v>
      </c>
      <c r="D10965" s="58" t="s">
        <v>7451</v>
      </c>
      <c r="E10965" s="58" t="s">
        <v>16550</v>
      </c>
      <c r="F10965" s="58" t="s">
        <v>16551</v>
      </c>
      <c r="G10965" s="58" t="s">
        <v>16552</v>
      </c>
      <c r="H10965" s="58" t="s">
        <v>16553</v>
      </c>
      <c r="I10965" s="74">
        <v>253</v>
      </c>
      <c r="J10965" s="46" t="s">
        <v>1508</v>
      </c>
      <c r="K10965" s="75" t="s">
        <v>1509</v>
      </c>
      <c r="L10965" s="76">
        <f t="shared" si="583"/>
        <v>2</v>
      </c>
      <c r="M10965" s="76">
        <v>1</v>
      </c>
      <c r="N10965" s="76"/>
      <c r="O10965" s="76">
        <v>1</v>
      </c>
      <c r="P10965" s="76"/>
      <c r="Q10965" s="76"/>
      <c r="R10965" s="76"/>
      <c r="S10965" s="76"/>
      <c r="T10965" s="76"/>
      <c r="U10965" s="76"/>
      <c r="V10965" s="76"/>
      <c r="W10965" s="76"/>
      <c r="X10965" s="76"/>
    </row>
    <row r="10966" spans="1:24">
      <c r="A10966" s="54"/>
      <c r="B10966" s="54"/>
      <c r="C10966" s="54"/>
      <c r="D10966" s="63"/>
      <c r="E10966" s="110"/>
      <c r="F10966" s="110"/>
      <c r="G10966" s="236"/>
      <c r="H10966" s="77"/>
      <c r="I10966" s="79"/>
      <c r="J10966" s="54"/>
      <c r="K10966" s="75" t="s">
        <v>1501</v>
      </c>
      <c r="L10966" s="76">
        <f t="shared" si="583"/>
        <v>0</v>
      </c>
      <c r="M10966" s="76"/>
      <c r="N10966" s="76"/>
      <c r="O10966" s="76"/>
      <c r="P10966" s="76"/>
      <c r="Q10966" s="76"/>
      <c r="R10966" s="76"/>
      <c r="S10966" s="76"/>
      <c r="T10966" s="76"/>
      <c r="U10966" s="76"/>
      <c r="V10966" s="76"/>
      <c r="W10966" s="76"/>
      <c r="X10966" s="76"/>
    </row>
    <row r="10967" spans="1:24">
      <c r="A10967" s="54"/>
      <c r="B10967" s="54"/>
      <c r="C10967" s="80"/>
      <c r="D10967" s="68"/>
      <c r="E10967" s="112"/>
      <c r="F10967" s="112"/>
      <c r="G10967" s="242"/>
      <c r="H10967" s="81"/>
      <c r="I10967" s="83"/>
      <c r="J10967" s="80"/>
      <c r="K10967" s="84" t="s">
        <v>1502</v>
      </c>
      <c r="L10967" s="76">
        <f t="shared" si="583"/>
        <v>2</v>
      </c>
      <c r="M10967" s="76"/>
      <c r="N10967" s="76"/>
      <c r="O10967" s="76">
        <v>1</v>
      </c>
      <c r="P10967" s="76"/>
      <c r="Q10967" s="76"/>
      <c r="R10967" s="76"/>
      <c r="S10967" s="76"/>
      <c r="T10967" s="76">
        <v>1</v>
      </c>
      <c r="U10967" s="76"/>
      <c r="V10967" s="76"/>
      <c r="W10967" s="76"/>
      <c r="X10967" s="76"/>
    </row>
    <row r="10968" spans="1:24">
      <c r="A10968" s="54"/>
      <c r="B10968" s="54"/>
      <c r="C10968" s="58" t="s">
        <v>31</v>
      </c>
      <c r="D10968" s="58" t="s">
        <v>16554</v>
      </c>
      <c r="E10968" s="58" t="s">
        <v>16555</v>
      </c>
      <c r="F10968" s="58" t="s">
        <v>16556</v>
      </c>
      <c r="G10968" s="58" t="s">
        <v>16557</v>
      </c>
      <c r="H10968" s="58" t="s">
        <v>16558</v>
      </c>
      <c r="I10968" s="74">
        <v>39</v>
      </c>
      <c r="J10968" s="46" t="s">
        <v>1508</v>
      </c>
      <c r="K10968" s="75" t="s">
        <v>1509</v>
      </c>
      <c r="L10968" s="76">
        <f t="shared" si="583"/>
        <v>3</v>
      </c>
      <c r="M10968" s="76">
        <v>2</v>
      </c>
      <c r="N10968" s="76"/>
      <c r="O10968" s="76"/>
      <c r="P10968" s="76"/>
      <c r="Q10968" s="76"/>
      <c r="R10968" s="76"/>
      <c r="S10968" s="76">
        <v>1</v>
      </c>
      <c r="T10968" s="76"/>
      <c r="U10968" s="76"/>
      <c r="V10968" s="76"/>
      <c r="W10968" s="76"/>
      <c r="X10968" s="76"/>
    </row>
    <row r="10969" spans="1:24">
      <c r="A10969" s="54"/>
      <c r="B10969" s="54"/>
      <c r="C10969" s="77"/>
      <c r="D10969" s="63"/>
      <c r="E10969" s="110"/>
      <c r="F10969" s="110"/>
      <c r="G10969" s="236"/>
      <c r="H10969" s="77"/>
      <c r="I10969" s="79"/>
      <c r="J10969" s="54"/>
      <c r="K10969" s="75" t="s">
        <v>1501</v>
      </c>
      <c r="L10969" s="76">
        <f t="shared" si="583"/>
        <v>0</v>
      </c>
      <c r="M10969" s="76"/>
      <c r="N10969" s="76"/>
      <c r="O10969" s="76"/>
      <c r="P10969" s="76"/>
      <c r="Q10969" s="76"/>
      <c r="R10969" s="76"/>
      <c r="S10969" s="76"/>
      <c r="T10969" s="76"/>
      <c r="U10969" s="76"/>
      <c r="V10969" s="76"/>
      <c r="W10969" s="76"/>
      <c r="X10969" s="76"/>
    </row>
    <row r="10970" spans="1:24">
      <c r="A10970" s="54"/>
      <c r="B10970" s="54"/>
      <c r="C10970" s="81"/>
      <c r="D10970" s="68"/>
      <c r="E10970" s="112"/>
      <c r="F10970" s="112"/>
      <c r="G10970" s="242"/>
      <c r="H10970" s="81"/>
      <c r="I10970" s="83"/>
      <c r="J10970" s="80"/>
      <c r="K10970" s="84" t="s">
        <v>1502</v>
      </c>
      <c r="L10970" s="76">
        <f t="shared" si="583"/>
        <v>0</v>
      </c>
      <c r="M10970" s="76"/>
      <c r="N10970" s="76"/>
      <c r="O10970" s="76"/>
      <c r="P10970" s="76"/>
      <c r="Q10970" s="76"/>
      <c r="R10970" s="76"/>
      <c r="S10970" s="76"/>
      <c r="T10970" s="76"/>
      <c r="U10970" s="76"/>
      <c r="V10970" s="76"/>
      <c r="W10970" s="76"/>
      <c r="X10970" s="76"/>
    </row>
    <row r="10971" spans="1:24">
      <c r="A10971" s="54"/>
      <c r="B10971" s="54"/>
      <c r="C10971" s="58" t="s">
        <v>33</v>
      </c>
      <c r="D10971" s="58" t="s">
        <v>16559</v>
      </c>
      <c r="E10971" s="58" t="s">
        <v>16560</v>
      </c>
      <c r="F10971" s="58" t="s">
        <v>16561</v>
      </c>
      <c r="G10971" s="58" t="s">
        <v>16562</v>
      </c>
      <c r="H10971" s="58" t="s">
        <v>16563</v>
      </c>
      <c r="I10971" s="74">
        <v>54111</v>
      </c>
      <c r="J10971" s="46" t="s">
        <v>1508</v>
      </c>
      <c r="K10971" s="75" t="s">
        <v>1509</v>
      </c>
      <c r="L10971" s="76">
        <f t="shared" si="583"/>
        <v>0</v>
      </c>
      <c r="M10971" s="76"/>
      <c r="N10971" s="76"/>
      <c r="O10971" s="76"/>
      <c r="P10971" s="76"/>
      <c r="Q10971" s="76"/>
      <c r="R10971" s="76"/>
      <c r="S10971" s="76"/>
      <c r="T10971" s="76"/>
      <c r="U10971" s="76"/>
      <c r="V10971" s="76"/>
      <c r="W10971" s="76"/>
      <c r="X10971" s="76"/>
    </row>
    <row r="10972" spans="1:24">
      <c r="A10972" s="54"/>
      <c r="B10972" s="54"/>
      <c r="C10972" s="77"/>
      <c r="D10972" s="63"/>
      <c r="E10972" s="110"/>
      <c r="F10972" s="110"/>
      <c r="G10972" s="236"/>
      <c r="H10972" s="77"/>
      <c r="I10972" s="79"/>
      <c r="J10972" s="54"/>
      <c r="K10972" s="75" t="s">
        <v>1501</v>
      </c>
      <c r="L10972" s="76">
        <f t="shared" si="583"/>
        <v>0</v>
      </c>
      <c r="M10972" s="76"/>
      <c r="N10972" s="76"/>
      <c r="O10972" s="76"/>
      <c r="P10972" s="76"/>
      <c r="Q10972" s="76"/>
      <c r="R10972" s="76"/>
      <c r="S10972" s="76"/>
      <c r="T10972" s="76"/>
      <c r="U10972" s="76"/>
      <c r="V10972" s="76"/>
      <c r="W10972" s="76"/>
      <c r="X10972" s="76"/>
    </row>
    <row r="10973" spans="1:24">
      <c r="A10973" s="54"/>
      <c r="B10973" s="54"/>
      <c r="C10973" s="81"/>
      <c r="D10973" s="68"/>
      <c r="E10973" s="112"/>
      <c r="F10973" s="112"/>
      <c r="G10973" s="242"/>
      <c r="H10973" s="81"/>
      <c r="I10973" s="83"/>
      <c r="J10973" s="80"/>
      <c r="K10973" s="84" t="s">
        <v>1502</v>
      </c>
      <c r="L10973" s="76">
        <f t="shared" si="583"/>
        <v>4</v>
      </c>
      <c r="M10973" s="76"/>
      <c r="N10973" s="76"/>
      <c r="O10973" s="76"/>
      <c r="P10973" s="76"/>
      <c r="Q10973" s="76"/>
      <c r="R10973" s="76"/>
      <c r="S10973" s="76"/>
      <c r="T10973" s="76">
        <v>4</v>
      </c>
      <c r="U10973" s="76"/>
      <c r="V10973" s="76"/>
      <c r="W10973" s="76"/>
      <c r="X10973" s="76"/>
    </row>
    <row r="10974" spans="1:24">
      <c r="A10974" s="54"/>
      <c r="B10974" s="54"/>
      <c r="C10974" s="58" t="s">
        <v>33</v>
      </c>
      <c r="D10974" s="58" t="s">
        <v>16564</v>
      </c>
      <c r="E10974" s="58" t="s">
        <v>16565</v>
      </c>
      <c r="F10974" s="58" t="s">
        <v>16566</v>
      </c>
      <c r="G10974" s="58" t="s">
        <v>16567</v>
      </c>
      <c r="H10974" s="58" t="s">
        <v>16568</v>
      </c>
      <c r="I10974" s="74">
        <v>0</v>
      </c>
      <c r="J10974" s="46" t="s">
        <v>1508</v>
      </c>
      <c r="K10974" s="75" t="s">
        <v>1509</v>
      </c>
      <c r="L10974" s="76">
        <f t="shared" si="583"/>
        <v>0</v>
      </c>
      <c r="M10974" s="76"/>
      <c r="N10974" s="76"/>
      <c r="O10974" s="76"/>
      <c r="P10974" s="76"/>
      <c r="Q10974" s="76"/>
      <c r="R10974" s="76"/>
      <c r="S10974" s="76"/>
      <c r="T10974" s="76"/>
      <c r="U10974" s="76"/>
      <c r="V10974" s="76"/>
      <c r="W10974" s="76"/>
      <c r="X10974" s="76"/>
    </row>
    <row r="10975" spans="1:24">
      <c r="A10975" s="54"/>
      <c r="B10975" s="54"/>
      <c r="C10975" s="77"/>
      <c r="D10975" s="63"/>
      <c r="E10975" s="110"/>
      <c r="F10975" s="110"/>
      <c r="G10975" s="236"/>
      <c r="H10975" s="77"/>
      <c r="I10975" s="79"/>
      <c r="J10975" s="54"/>
      <c r="K10975" s="75" t="s">
        <v>1501</v>
      </c>
      <c r="L10975" s="76">
        <f t="shared" si="583"/>
        <v>0</v>
      </c>
      <c r="M10975" s="76"/>
      <c r="N10975" s="76"/>
      <c r="O10975" s="76"/>
      <c r="P10975" s="76"/>
      <c r="Q10975" s="76"/>
      <c r="R10975" s="76"/>
      <c r="S10975" s="76"/>
      <c r="T10975" s="76"/>
      <c r="U10975" s="76"/>
      <c r="V10975" s="76"/>
      <c r="W10975" s="76"/>
      <c r="X10975" s="76"/>
    </row>
    <row r="10976" spans="1:24">
      <c r="A10976" s="54"/>
      <c r="B10976" s="54"/>
      <c r="C10976" s="81"/>
      <c r="D10976" s="68"/>
      <c r="E10976" s="112"/>
      <c r="F10976" s="112"/>
      <c r="G10976" s="242"/>
      <c r="H10976" s="81"/>
      <c r="I10976" s="83"/>
      <c r="J10976" s="80"/>
      <c r="K10976" s="84" t="s">
        <v>1502</v>
      </c>
      <c r="L10976" s="76">
        <f t="shared" si="583"/>
        <v>2</v>
      </c>
      <c r="M10976" s="76"/>
      <c r="N10976" s="76"/>
      <c r="O10976" s="76"/>
      <c r="P10976" s="76"/>
      <c r="Q10976" s="76"/>
      <c r="R10976" s="76"/>
      <c r="S10976" s="76"/>
      <c r="T10976" s="76">
        <v>2</v>
      </c>
      <c r="U10976" s="76"/>
      <c r="V10976" s="76"/>
      <c r="W10976" s="76"/>
      <c r="X10976" s="76"/>
    </row>
    <row r="10977" spans="1:24">
      <c r="A10977" s="54"/>
      <c r="B10977" s="54"/>
      <c r="C10977" s="58" t="s">
        <v>33</v>
      </c>
      <c r="D10977" s="58" t="s">
        <v>16569</v>
      </c>
      <c r="E10977" s="58" t="s">
        <v>16570</v>
      </c>
      <c r="F10977" s="58" t="s">
        <v>16571</v>
      </c>
      <c r="G10977" s="58" t="s">
        <v>16572</v>
      </c>
      <c r="H10977" s="58" t="s">
        <v>16573</v>
      </c>
      <c r="I10977" s="74">
        <v>0</v>
      </c>
      <c r="J10977" s="46" t="s">
        <v>1508</v>
      </c>
      <c r="K10977" s="75" t="s">
        <v>1509</v>
      </c>
      <c r="L10977" s="76">
        <f t="shared" si="583"/>
        <v>0</v>
      </c>
      <c r="M10977" s="76"/>
      <c r="N10977" s="76"/>
      <c r="O10977" s="76"/>
      <c r="P10977" s="76"/>
      <c r="Q10977" s="76"/>
      <c r="R10977" s="76"/>
      <c r="S10977" s="76"/>
      <c r="T10977" s="76"/>
      <c r="U10977" s="76"/>
      <c r="V10977" s="76"/>
      <c r="W10977" s="76"/>
      <c r="X10977" s="76"/>
    </row>
    <row r="10978" spans="1:24">
      <c r="A10978" s="54"/>
      <c r="B10978" s="54"/>
      <c r="C10978" s="77"/>
      <c r="D10978" s="63"/>
      <c r="E10978" s="110"/>
      <c r="F10978" s="110"/>
      <c r="G10978" s="236"/>
      <c r="H10978" s="77"/>
      <c r="I10978" s="79"/>
      <c r="J10978" s="54"/>
      <c r="K10978" s="75" t="s">
        <v>1501</v>
      </c>
      <c r="L10978" s="76">
        <f t="shared" si="583"/>
        <v>0</v>
      </c>
      <c r="M10978" s="76"/>
      <c r="N10978" s="76"/>
      <c r="O10978" s="76"/>
      <c r="P10978" s="76"/>
      <c r="Q10978" s="76"/>
      <c r="R10978" s="76"/>
      <c r="S10978" s="76"/>
      <c r="T10978" s="76"/>
      <c r="U10978" s="76"/>
      <c r="V10978" s="76"/>
      <c r="W10978" s="76"/>
      <c r="X10978" s="76"/>
    </row>
    <row r="10979" spans="1:24">
      <c r="A10979" s="54"/>
      <c r="B10979" s="54"/>
      <c r="C10979" s="81"/>
      <c r="D10979" s="68"/>
      <c r="E10979" s="112"/>
      <c r="F10979" s="112"/>
      <c r="G10979" s="242"/>
      <c r="H10979" s="81"/>
      <c r="I10979" s="83"/>
      <c r="J10979" s="80"/>
      <c r="K10979" s="84" t="s">
        <v>1502</v>
      </c>
      <c r="L10979" s="76">
        <f t="shared" si="583"/>
        <v>2</v>
      </c>
      <c r="M10979" s="76"/>
      <c r="N10979" s="76"/>
      <c r="O10979" s="76">
        <v>2</v>
      </c>
      <c r="P10979" s="76"/>
      <c r="Q10979" s="76"/>
      <c r="R10979" s="76"/>
      <c r="S10979" s="76"/>
      <c r="T10979" s="76"/>
      <c r="U10979" s="76"/>
      <c r="V10979" s="76"/>
      <c r="W10979" s="76"/>
      <c r="X10979" s="76"/>
    </row>
    <row r="10980" spans="1:24">
      <c r="A10980" s="54"/>
      <c r="B10980" s="54"/>
      <c r="C10980" s="58" t="s">
        <v>33</v>
      </c>
      <c r="D10980" s="58" t="s">
        <v>16574</v>
      </c>
      <c r="E10980" s="58" t="s">
        <v>16575</v>
      </c>
      <c r="F10980" s="58" t="s">
        <v>16576</v>
      </c>
      <c r="G10980" s="58" t="s">
        <v>16577</v>
      </c>
      <c r="H10980" s="58" t="s">
        <v>16578</v>
      </c>
      <c r="I10980" s="74">
        <v>0</v>
      </c>
      <c r="J10980" s="46" t="s">
        <v>1508</v>
      </c>
      <c r="K10980" s="75" t="s">
        <v>1509</v>
      </c>
      <c r="L10980" s="76">
        <f t="shared" si="583"/>
        <v>0</v>
      </c>
      <c r="M10980" s="76"/>
      <c r="N10980" s="76"/>
      <c r="O10980" s="76"/>
      <c r="P10980" s="76"/>
      <c r="Q10980" s="76"/>
      <c r="R10980" s="76"/>
      <c r="S10980" s="76"/>
      <c r="T10980" s="76"/>
      <c r="U10980" s="76"/>
      <c r="V10980" s="76"/>
      <c r="W10980" s="76"/>
      <c r="X10980" s="76"/>
    </row>
    <row r="10981" spans="1:24">
      <c r="A10981" s="54"/>
      <c r="B10981" s="54"/>
      <c r="C10981" s="77"/>
      <c r="D10981" s="63"/>
      <c r="E10981" s="110"/>
      <c r="F10981" s="110"/>
      <c r="G10981" s="236"/>
      <c r="H10981" s="77"/>
      <c r="I10981" s="79"/>
      <c r="J10981" s="54"/>
      <c r="K10981" s="75" t="s">
        <v>1501</v>
      </c>
      <c r="L10981" s="76">
        <f t="shared" si="583"/>
        <v>0</v>
      </c>
      <c r="M10981" s="76"/>
      <c r="N10981" s="76"/>
      <c r="O10981" s="76"/>
      <c r="P10981" s="76"/>
      <c r="Q10981" s="76"/>
      <c r="R10981" s="76"/>
      <c r="S10981" s="76"/>
      <c r="T10981" s="76"/>
      <c r="U10981" s="76"/>
      <c r="V10981" s="76"/>
      <c r="W10981" s="76"/>
      <c r="X10981" s="76"/>
    </row>
    <row r="10982" spans="1:24">
      <c r="A10982" s="54"/>
      <c r="B10982" s="54"/>
      <c r="C10982" s="81"/>
      <c r="D10982" s="68"/>
      <c r="E10982" s="112"/>
      <c r="F10982" s="112"/>
      <c r="G10982" s="242"/>
      <c r="H10982" s="81"/>
      <c r="I10982" s="83"/>
      <c r="J10982" s="80"/>
      <c r="K10982" s="84" t="s">
        <v>1502</v>
      </c>
      <c r="L10982" s="76">
        <f t="shared" si="583"/>
        <v>4</v>
      </c>
      <c r="M10982" s="76"/>
      <c r="N10982" s="76"/>
      <c r="O10982" s="76"/>
      <c r="P10982" s="76"/>
      <c r="Q10982" s="76"/>
      <c r="R10982" s="76"/>
      <c r="S10982" s="76"/>
      <c r="T10982" s="76">
        <v>4</v>
      </c>
      <c r="U10982" s="76"/>
      <c r="V10982" s="76"/>
      <c r="W10982" s="76"/>
      <c r="X10982" s="76"/>
    </row>
    <row r="10983" spans="1:24">
      <c r="A10983" s="54"/>
      <c r="B10983" s="54"/>
      <c r="C10983" s="58" t="s">
        <v>33</v>
      </c>
      <c r="D10983" s="58" t="s">
        <v>16579</v>
      </c>
      <c r="E10983" s="58" t="s">
        <v>16580</v>
      </c>
      <c r="F10983" s="58" t="s">
        <v>16504</v>
      </c>
      <c r="G10983" s="58" t="s">
        <v>16581</v>
      </c>
      <c r="H10983" s="58" t="s">
        <v>16582</v>
      </c>
      <c r="I10983" s="74">
        <v>0</v>
      </c>
      <c r="J10983" s="46" t="s">
        <v>1508</v>
      </c>
      <c r="K10983" s="75" t="s">
        <v>1509</v>
      </c>
      <c r="L10983" s="76">
        <f t="shared" si="583"/>
        <v>0</v>
      </c>
      <c r="M10983" s="76"/>
      <c r="N10983" s="76"/>
      <c r="O10983" s="76"/>
      <c r="P10983" s="76"/>
      <c r="Q10983" s="76"/>
      <c r="R10983" s="76"/>
      <c r="S10983" s="76"/>
      <c r="T10983" s="76"/>
      <c r="U10983" s="76"/>
      <c r="V10983" s="76"/>
      <c r="W10983" s="76"/>
      <c r="X10983" s="76"/>
    </row>
    <row r="10984" spans="1:24">
      <c r="A10984" s="54"/>
      <c r="B10984" s="54"/>
      <c r="C10984" s="77"/>
      <c r="D10984" s="63"/>
      <c r="E10984" s="110"/>
      <c r="F10984" s="110"/>
      <c r="G10984" s="236"/>
      <c r="H10984" s="77"/>
      <c r="I10984" s="79"/>
      <c r="J10984" s="54"/>
      <c r="K10984" s="75" t="s">
        <v>1501</v>
      </c>
      <c r="L10984" s="76">
        <f t="shared" si="583"/>
        <v>0</v>
      </c>
      <c r="M10984" s="76"/>
      <c r="N10984" s="76"/>
      <c r="O10984" s="76"/>
      <c r="P10984" s="76"/>
      <c r="Q10984" s="76"/>
      <c r="R10984" s="76"/>
      <c r="S10984" s="76"/>
      <c r="T10984" s="76"/>
      <c r="U10984" s="76"/>
      <c r="V10984" s="76"/>
      <c r="W10984" s="76"/>
      <c r="X10984" s="76"/>
    </row>
    <row r="10985" spans="1:24">
      <c r="A10985" s="54"/>
      <c r="B10985" s="54"/>
      <c r="C10985" s="81"/>
      <c r="D10985" s="68"/>
      <c r="E10985" s="112"/>
      <c r="F10985" s="112"/>
      <c r="G10985" s="242"/>
      <c r="H10985" s="81"/>
      <c r="I10985" s="83"/>
      <c r="J10985" s="80"/>
      <c r="K10985" s="84" t="s">
        <v>1502</v>
      </c>
      <c r="L10985" s="76">
        <f t="shared" si="583"/>
        <v>2</v>
      </c>
      <c r="M10985" s="76"/>
      <c r="N10985" s="76"/>
      <c r="O10985" s="76">
        <v>1</v>
      </c>
      <c r="P10985" s="76"/>
      <c r="Q10985" s="76"/>
      <c r="R10985" s="76"/>
      <c r="S10985" s="76">
        <v>1</v>
      </c>
      <c r="T10985" s="76"/>
      <c r="U10985" s="76"/>
      <c r="V10985" s="76"/>
      <c r="W10985" s="76"/>
      <c r="X10985" s="76"/>
    </row>
    <row r="10986" spans="1:24">
      <c r="A10986" s="54"/>
      <c r="B10986" s="54"/>
      <c r="C10986" s="58" t="s">
        <v>33</v>
      </c>
      <c r="D10986" s="58" t="s">
        <v>16583</v>
      </c>
      <c r="E10986" s="58" t="s">
        <v>16584</v>
      </c>
      <c r="F10986" s="58" t="s">
        <v>16585</v>
      </c>
      <c r="G10986" s="58" t="s">
        <v>16586</v>
      </c>
      <c r="H10986" s="58" t="s">
        <v>16587</v>
      </c>
      <c r="I10986" s="74">
        <v>0</v>
      </c>
      <c r="J10986" s="46" t="s">
        <v>1508</v>
      </c>
      <c r="K10986" s="75" t="s">
        <v>1509</v>
      </c>
      <c r="L10986" s="76">
        <f t="shared" si="583"/>
        <v>0</v>
      </c>
      <c r="M10986" s="76"/>
      <c r="N10986" s="76"/>
      <c r="O10986" s="76"/>
      <c r="P10986" s="76"/>
      <c r="Q10986" s="76"/>
      <c r="R10986" s="76"/>
      <c r="S10986" s="76"/>
      <c r="T10986" s="76"/>
      <c r="U10986" s="76"/>
      <c r="V10986" s="76"/>
      <c r="W10986" s="76"/>
      <c r="X10986" s="76"/>
    </row>
    <row r="10987" spans="1:24">
      <c r="A10987" s="54"/>
      <c r="B10987" s="54"/>
      <c r="C10987" s="77"/>
      <c r="D10987" s="63"/>
      <c r="E10987" s="110"/>
      <c r="F10987" s="110"/>
      <c r="G10987" s="236"/>
      <c r="H10987" s="77"/>
      <c r="I10987" s="79"/>
      <c r="J10987" s="54"/>
      <c r="K10987" s="75" t="s">
        <v>1501</v>
      </c>
      <c r="L10987" s="76">
        <f t="shared" si="583"/>
        <v>0</v>
      </c>
      <c r="M10987" s="76"/>
      <c r="N10987" s="76"/>
      <c r="O10987" s="76"/>
      <c r="P10987" s="76"/>
      <c r="Q10987" s="76"/>
      <c r="R10987" s="76"/>
      <c r="S10987" s="76"/>
      <c r="T10987" s="76"/>
      <c r="U10987" s="76"/>
      <c r="V10987" s="76"/>
      <c r="W10987" s="76"/>
      <c r="X10987" s="76"/>
    </row>
    <row r="10988" spans="1:24">
      <c r="A10988" s="54"/>
      <c r="B10988" s="54"/>
      <c r="C10988" s="81"/>
      <c r="D10988" s="68"/>
      <c r="E10988" s="112"/>
      <c r="F10988" s="112"/>
      <c r="G10988" s="242"/>
      <c r="H10988" s="81"/>
      <c r="I10988" s="83"/>
      <c r="J10988" s="80"/>
      <c r="K10988" s="84" t="s">
        <v>1502</v>
      </c>
      <c r="L10988" s="76">
        <f t="shared" si="583"/>
        <v>3</v>
      </c>
      <c r="M10988" s="76"/>
      <c r="N10988" s="76"/>
      <c r="O10988" s="76"/>
      <c r="P10988" s="76"/>
      <c r="Q10988" s="76"/>
      <c r="R10988" s="76"/>
      <c r="S10988" s="76">
        <v>3</v>
      </c>
      <c r="T10988" s="76"/>
      <c r="U10988" s="76"/>
      <c r="V10988" s="76"/>
      <c r="W10988" s="76"/>
      <c r="X10988" s="76"/>
    </row>
    <row r="10989" spans="1:24">
      <c r="A10989" s="54"/>
      <c r="B10989" s="54"/>
      <c r="C10989" s="58" t="s">
        <v>33</v>
      </c>
      <c r="D10989" s="58" t="s">
        <v>16588</v>
      </c>
      <c r="E10989" s="58" t="s">
        <v>16589</v>
      </c>
      <c r="F10989" s="58" t="s">
        <v>16590</v>
      </c>
      <c r="G10989" s="58" t="s">
        <v>16591</v>
      </c>
      <c r="H10989" s="58" t="s">
        <v>16592</v>
      </c>
      <c r="I10989" s="74">
        <v>17411</v>
      </c>
      <c r="J10989" s="46" t="s">
        <v>1508</v>
      </c>
      <c r="K10989" s="75" t="s">
        <v>1509</v>
      </c>
      <c r="L10989" s="76">
        <f t="shared" si="583"/>
        <v>0</v>
      </c>
      <c r="M10989" s="76"/>
      <c r="N10989" s="76"/>
      <c r="O10989" s="76"/>
      <c r="P10989" s="76"/>
      <c r="Q10989" s="76"/>
      <c r="R10989" s="76"/>
      <c r="S10989" s="76"/>
      <c r="T10989" s="76"/>
      <c r="U10989" s="76"/>
      <c r="V10989" s="76"/>
      <c r="W10989" s="76"/>
      <c r="X10989" s="76"/>
    </row>
    <row r="10990" spans="1:24">
      <c r="A10990" s="54"/>
      <c r="B10990" s="54"/>
      <c r="C10990" s="77"/>
      <c r="D10990" s="63"/>
      <c r="E10990" s="110"/>
      <c r="F10990" s="110"/>
      <c r="G10990" s="236"/>
      <c r="H10990" s="77"/>
      <c r="I10990" s="79"/>
      <c r="J10990" s="54"/>
      <c r="K10990" s="75" t="s">
        <v>1501</v>
      </c>
      <c r="L10990" s="76">
        <f t="shared" si="583"/>
        <v>0</v>
      </c>
      <c r="M10990" s="76"/>
      <c r="N10990" s="76"/>
      <c r="O10990" s="76"/>
      <c r="P10990" s="76"/>
      <c r="Q10990" s="76"/>
      <c r="R10990" s="76"/>
      <c r="S10990" s="76"/>
      <c r="T10990" s="76"/>
      <c r="U10990" s="76"/>
      <c r="V10990" s="76"/>
      <c r="W10990" s="76"/>
      <c r="X10990" s="76"/>
    </row>
    <row r="10991" spans="1:24">
      <c r="A10991" s="54"/>
      <c r="B10991" s="54"/>
      <c r="C10991" s="81"/>
      <c r="D10991" s="68"/>
      <c r="E10991" s="112"/>
      <c r="F10991" s="112"/>
      <c r="G10991" s="242"/>
      <c r="H10991" s="81"/>
      <c r="I10991" s="83"/>
      <c r="J10991" s="80"/>
      <c r="K10991" s="84" t="s">
        <v>1502</v>
      </c>
      <c r="L10991" s="76">
        <f t="shared" si="583"/>
        <v>3</v>
      </c>
      <c r="M10991" s="76"/>
      <c r="N10991" s="76"/>
      <c r="O10991" s="76"/>
      <c r="P10991" s="76"/>
      <c r="Q10991" s="76"/>
      <c r="R10991" s="76"/>
      <c r="S10991" s="76"/>
      <c r="T10991" s="76">
        <v>3</v>
      </c>
      <c r="U10991" s="76"/>
      <c r="V10991" s="76"/>
      <c r="W10991" s="76"/>
      <c r="X10991" s="76"/>
    </row>
    <row r="10992" spans="1:24">
      <c r="A10992" s="54"/>
      <c r="B10992" s="54"/>
      <c r="C10992" s="58" t="s">
        <v>33</v>
      </c>
      <c r="D10992" s="58" t="s">
        <v>16593</v>
      </c>
      <c r="E10992" s="58" t="s">
        <v>16594</v>
      </c>
      <c r="F10992" s="58" t="s">
        <v>16595</v>
      </c>
      <c r="G10992" s="58" t="s">
        <v>16596</v>
      </c>
      <c r="H10992" s="58" t="s">
        <v>16597</v>
      </c>
      <c r="I10992" s="74">
        <v>0</v>
      </c>
      <c r="J10992" s="46" t="s">
        <v>1508</v>
      </c>
      <c r="K10992" s="75" t="s">
        <v>1509</v>
      </c>
      <c r="L10992" s="76">
        <f t="shared" si="583"/>
        <v>0</v>
      </c>
      <c r="M10992" s="76"/>
      <c r="N10992" s="76"/>
      <c r="O10992" s="76"/>
      <c r="P10992" s="76"/>
      <c r="Q10992" s="76"/>
      <c r="R10992" s="76"/>
      <c r="S10992" s="76"/>
      <c r="T10992" s="76"/>
      <c r="U10992" s="76"/>
      <c r="V10992" s="76"/>
      <c r="W10992" s="76"/>
      <c r="X10992" s="76"/>
    </row>
    <row r="10993" spans="1:24">
      <c r="A10993" s="54"/>
      <c r="B10993" s="54"/>
      <c r="C10993" s="77"/>
      <c r="D10993" s="63"/>
      <c r="E10993" s="110"/>
      <c r="F10993" s="110"/>
      <c r="G10993" s="236"/>
      <c r="H10993" s="77"/>
      <c r="I10993" s="79"/>
      <c r="J10993" s="54"/>
      <c r="K10993" s="75" t="s">
        <v>1501</v>
      </c>
      <c r="L10993" s="76">
        <f t="shared" si="583"/>
        <v>0</v>
      </c>
      <c r="M10993" s="76"/>
      <c r="N10993" s="76"/>
      <c r="O10993" s="76"/>
      <c r="P10993" s="76"/>
      <c r="Q10993" s="76"/>
      <c r="R10993" s="76"/>
      <c r="S10993" s="76"/>
      <c r="T10993" s="76"/>
      <c r="U10993" s="76"/>
      <c r="V10993" s="76"/>
      <c r="W10993" s="76"/>
      <c r="X10993" s="76"/>
    </row>
    <row r="10994" spans="1:24">
      <c r="A10994" s="54"/>
      <c r="B10994" s="54"/>
      <c r="C10994" s="81"/>
      <c r="D10994" s="68"/>
      <c r="E10994" s="112"/>
      <c r="F10994" s="112"/>
      <c r="G10994" s="242"/>
      <c r="H10994" s="81"/>
      <c r="I10994" s="83"/>
      <c r="J10994" s="80"/>
      <c r="K10994" s="84" t="s">
        <v>1502</v>
      </c>
      <c r="L10994" s="76">
        <f t="shared" si="583"/>
        <v>3</v>
      </c>
      <c r="M10994" s="76"/>
      <c r="N10994" s="76"/>
      <c r="O10994" s="76"/>
      <c r="P10994" s="76"/>
      <c r="Q10994" s="76"/>
      <c r="R10994" s="76"/>
      <c r="S10994" s="76"/>
      <c r="T10994" s="76">
        <v>3</v>
      </c>
      <c r="U10994" s="76"/>
      <c r="V10994" s="76"/>
      <c r="W10994" s="76"/>
      <c r="X10994" s="76"/>
    </row>
    <row r="10995" spans="1:24">
      <c r="A10995" s="54"/>
      <c r="B10995" s="54"/>
      <c r="C10995" s="58" t="s">
        <v>33</v>
      </c>
      <c r="D10995" s="58" t="s">
        <v>16598</v>
      </c>
      <c r="E10995" s="58" t="s">
        <v>16599</v>
      </c>
      <c r="F10995" s="58" t="s">
        <v>16600</v>
      </c>
      <c r="G10995" s="58" t="s">
        <v>16601</v>
      </c>
      <c r="H10995" s="58" t="s">
        <v>16602</v>
      </c>
      <c r="I10995" s="74">
        <v>0</v>
      </c>
      <c r="J10995" s="46" t="s">
        <v>1508</v>
      </c>
      <c r="K10995" s="75" t="s">
        <v>1509</v>
      </c>
      <c r="L10995" s="76">
        <f t="shared" si="583"/>
        <v>0</v>
      </c>
      <c r="M10995" s="76"/>
      <c r="N10995" s="76"/>
      <c r="O10995" s="76"/>
      <c r="P10995" s="76"/>
      <c r="Q10995" s="76"/>
      <c r="R10995" s="76"/>
      <c r="S10995" s="76"/>
      <c r="T10995" s="76"/>
      <c r="U10995" s="76"/>
      <c r="V10995" s="76"/>
      <c r="W10995" s="76"/>
      <c r="X10995" s="76"/>
    </row>
    <row r="10996" spans="1:24">
      <c r="A10996" s="54"/>
      <c r="B10996" s="54"/>
      <c r="C10996" s="77"/>
      <c r="D10996" s="63"/>
      <c r="E10996" s="110"/>
      <c r="F10996" s="110"/>
      <c r="G10996" s="236"/>
      <c r="H10996" s="77"/>
      <c r="I10996" s="79"/>
      <c r="J10996" s="54"/>
      <c r="K10996" s="75" t="s">
        <v>1501</v>
      </c>
      <c r="L10996" s="76">
        <f t="shared" si="583"/>
        <v>0</v>
      </c>
      <c r="M10996" s="76"/>
      <c r="N10996" s="76"/>
      <c r="O10996" s="76"/>
      <c r="P10996" s="76"/>
      <c r="Q10996" s="76"/>
      <c r="R10996" s="76"/>
      <c r="S10996" s="76"/>
      <c r="T10996" s="76"/>
      <c r="U10996" s="76"/>
      <c r="V10996" s="76"/>
      <c r="W10996" s="76"/>
      <c r="X10996" s="76"/>
    </row>
    <row r="10997" spans="1:24">
      <c r="A10997" s="54"/>
      <c r="B10997" s="54"/>
      <c r="C10997" s="81"/>
      <c r="D10997" s="68"/>
      <c r="E10997" s="112"/>
      <c r="F10997" s="112"/>
      <c r="G10997" s="242"/>
      <c r="H10997" s="81"/>
      <c r="I10997" s="83"/>
      <c r="J10997" s="80"/>
      <c r="K10997" s="84" t="s">
        <v>1502</v>
      </c>
      <c r="L10997" s="76">
        <f t="shared" si="583"/>
        <v>4</v>
      </c>
      <c r="M10997" s="76"/>
      <c r="N10997" s="76"/>
      <c r="O10997" s="76">
        <v>2</v>
      </c>
      <c r="P10997" s="76"/>
      <c r="Q10997" s="76"/>
      <c r="R10997" s="76"/>
      <c r="S10997" s="76">
        <v>2</v>
      </c>
      <c r="T10997" s="76"/>
      <c r="U10997" s="76"/>
      <c r="V10997" s="76"/>
      <c r="W10997" s="76"/>
      <c r="X10997" s="76"/>
    </row>
    <row r="10998" spans="1:24">
      <c r="A10998" s="54"/>
      <c r="B10998" s="54"/>
      <c r="C10998" s="46" t="s">
        <v>31</v>
      </c>
      <c r="D10998" s="58" t="s">
        <v>16603</v>
      </c>
      <c r="E10998" s="58" t="s">
        <v>16604</v>
      </c>
      <c r="F10998" s="58" t="s">
        <v>16605</v>
      </c>
      <c r="G10998" s="58" t="s">
        <v>16572</v>
      </c>
      <c r="H10998" s="58" t="s">
        <v>16606</v>
      </c>
      <c r="I10998" s="74">
        <v>0</v>
      </c>
      <c r="J10998" s="46" t="s">
        <v>1508</v>
      </c>
      <c r="K10998" s="75" t="s">
        <v>1509</v>
      </c>
      <c r="L10998" s="76">
        <f t="shared" si="583"/>
        <v>2</v>
      </c>
      <c r="M10998" s="76">
        <v>1</v>
      </c>
      <c r="N10998" s="76"/>
      <c r="O10998" s="76">
        <v>1</v>
      </c>
      <c r="P10998" s="76"/>
      <c r="Q10998" s="76"/>
      <c r="R10998" s="76"/>
      <c r="S10998" s="76"/>
      <c r="T10998" s="76"/>
      <c r="U10998" s="76"/>
      <c r="V10998" s="76"/>
      <c r="W10998" s="76"/>
      <c r="X10998" s="76"/>
    </row>
    <row r="10999" spans="1:24">
      <c r="A10999" s="54"/>
      <c r="B10999" s="54"/>
      <c r="C10999" s="54"/>
      <c r="D10999" s="63"/>
      <c r="E10999" s="110"/>
      <c r="F10999" s="110"/>
      <c r="G10999" s="236"/>
      <c r="H10999" s="77"/>
      <c r="I10999" s="79"/>
      <c r="J10999" s="54"/>
      <c r="K10999" s="75" t="s">
        <v>1501</v>
      </c>
      <c r="L10999" s="76">
        <f t="shared" si="583"/>
        <v>0</v>
      </c>
      <c r="M10999" s="76"/>
      <c r="N10999" s="76"/>
      <c r="O10999" s="76"/>
      <c r="P10999" s="76"/>
      <c r="Q10999" s="76"/>
      <c r="R10999" s="76"/>
      <c r="S10999" s="76"/>
      <c r="T10999" s="76"/>
      <c r="U10999" s="76"/>
      <c r="V10999" s="76"/>
      <c r="W10999" s="76"/>
      <c r="X10999" s="76"/>
    </row>
    <row r="11000" spans="1:24">
      <c r="A11000" s="54"/>
      <c r="B11000" s="54"/>
      <c r="C11000" s="80"/>
      <c r="D11000" s="68"/>
      <c r="E11000" s="112"/>
      <c r="F11000" s="112"/>
      <c r="G11000" s="242"/>
      <c r="H11000" s="81"/>
      <c r="I11000" s="83"/>
      <c r="J11000" s="80"/>
      <c r="K11000" s="84" t="s">
        <v>1502</v>
      </c>
      <c r="L11000" s="76">
        <f t="shared" si="583"/>
        <v>0</v>
      </c>
      <c r="M11000" s="76"/>
      <c r="N11000" s="76"/>
      <c r="O11000" s="76"/>
      <c r="P11000" s="76"/>
      <c r="Q11000" s="76"/>
      <c r="R11000" s="76"/>
      <c r="S11000" s="76"/>
      <c r="T11000" s="76"/>
      <c r="U11000" s="76"/>
      <c r="V11000" s="76"/>
      <c r="W11000" s="76"/>
      <c r="X11000" s="76"/>
    </row>
    <row r="11001" spans="1:24">
      <c r="A11001" s="54"/>
      <c r="B11001" s="54"/>
      <c r="C11001" s="46" t="s">
        <v>33</v>
      </c>
      <c r="D11001" s="58" t="s">
        <v>16607</v>
      </c>
      <c r="E11001" s="58" t="s">
        <v>16608</v>
      </c>
      <c r="F11001" s="46" t="s">
        <v>16609</v>
      </c>
      <c r="G11001" s="58" t="s">
        <v>16610</v>
      </c>
      <c r="H11001" s="46" t="s">
        <v>16611</v>
      </c>
      <c r="I11001" s="74">
        <v>20</v>
      </c>
      <c r="J11001" s="46" t="s">
        <v>1508</v>
      </c>
      <c r="K11001" s="75" t="s">
        <v>1509</v>
      </c>
      <c r="L11001" s="76">
        <f t="shared" si="583"/>
        <v>0</v>
      </c>
      <c r="M11001" s="76"/>
      <c r="N11001" s="76"/>
      <c r="O11001" s="76"/>
      <c r="P11001" s="76"/>
      <c r="Q11001" s="76"/>
      <c r="R11001" s="76"/>
      <c r="S11001" s="76"/>
      <c r="T11001" s="76"/>
      <c r="U11001" s="76"/>
      <c r="V11001" s="76"/>
      <c r="W11001" s="76"/>
      <c r="X11001" s="76"/>
    </row>
    <row r="11002" spans="1:24">
      <c r="A11002" s="54"/>
      <c r="B11002" s="54"/>
      <c r="C11002" s="54"/>
      <c r="D11002" s="77"/>
      <c r="E11002" s="77"/>
      <c r="F11002" s="54"/>
      <c r="G11002" s="77"/>
      <c r="H11002" s="54"/>
      <c r="I11002" s="79"/>
      <c r="J11002" s="54"/>
      <c r="K11002" s="75" t="s">
        <v>1501</v>
      </c>
      <c r="L11002" s="76">
        <f t="shared" si="583"/>
        <v>0</v>
      </c>
      <c r="M11002" s="76"/>
      <c r="N11002" s="76"/>
      <c r="O11002" s="76"/>
      <c r="P11002" s="76"/>
      <c r="Q11002" s="76"/>
      <c r="R11002" s="76"/>
      <c r="S11002" s="76"/>
      <c r="T11002" s="76"/>
      <c r="U11002" s="76"/>
      <c r="V11002" s="76"/>
      <c r="W11002" s="76"/>
      <c r="X11002" s="76"/>
    </row>
    <row r="11003" spans="1:24">
      <c r="A11003" s="54"/>
      <c r="B11003" s="54"/>
      <c r="C11003" s="80"/>
      <c r="D11003" s="81"/>
      <c r="E11003" s="81"/>
      <c r="F11003" s="80"/>
      <c r="G11003" s="81"/>
      <c r="H11003" s="80"/>
      <c r="I11003" s="83"/>
      <c r="J11003" s="80"/>
      <c r="K11003" s="84" t="s">
        <v>1502</v>
      </c>
      <c r="L11003" s="76">
        <f t="shared" si="583"/>
        <v>2</v>
      </c>
      <c r="M11003" s="76"/>
      <c r="N11003" s="76"/>
      <c r="O11003" s="76">
        <v>2</v>
      </c>
      <c r="P11003" s="76"/>
      <c r="Q11003" s="76"/>
      <c r="R11003" s="76"/>
      <c r="S11003" s="76"/>
      <c r="T11003" s="76"/>
      <c r="U11003" s="76"/>
      <c r="V11003" s="76"/>
      <c r="W11003" s="76"/>
      <c r="X11003" s="76"/>
    </row>
    <row r="11004" spans="1:24">
      <c r="A11004" s="54"/>
      <c r="B11004" s="54"/>
      <c r="C11004" s="46" t="s">
        <v>33</v>
      </c>
      <c r="D11004" s="58" t="s">
        <v>16612</v>
      </c>
      <c r="E11004" s="58" t="s">
        <v>16613</v>
      </c>
      <c r="F11004" s="46" t="s">
        <v>16614</v>
      </c>
      <c r="G11004" s="58" t="s">
        <v>16615</v>
      </c>
      <c r="H11004" s="46" t="s">
        <v>16616</v>
      </c>
      <c r="I11004" s="74">
        <v>0</v>
      </c>
      <c r="J11004" s="46" t="s">
        <v>1508</v>
      </c>
      <c r="K11004" s="75" t="s">
        <v>1509</v>
      </c>
      <c r="L11004" s="76">
        <f t="shared" si="583"/>
        <v>0</v>
      </c>
      <c r="M11004" s="76"/>
      <c r="N11004" s="76"/>
      <c r="O11004" s="76"/>
      <c r="P11004" s="76"/>
      <c r="Q11004" s="76"/>
      <c r="R11004" s="76"/>
      <c r="S11004" s="76"/>
      <c r="T11004" s="76"/>
      <c r="U11004" s="76"/>
      <c r="V11004" s="76"/>
      <c r="W11004" s="76"/>
      <c r="X11004" s="76"/>
    </row>
    <row r="11005" spans="1:24">
      <c r="A11005" s="54"/>
      <c r="B11005" s="54"/>
      <c r="C11005" s="54"/>
      <c r="D11005" s="77"/>
      <c r="E11005" s="77"/>
      <c r="F11005" s="54"/>
      <c r="G11005" s="77"/>
      <c r="H11005" s="54"/>
      <c r="I11005" s="79"/>
      <c r="J11005" s="54"/>
      <c r="K11005" s="75" t="s">
        <v>1501</v>
      </c>
      <c r="L11005" s="76">
        <f t="shared" si="583"/>
        <v>0</v>
      </c>
      <c r="M11005" s="76"/>
      <c r="N11005" s="76"/>
      <c r="O11005" s="76"/>
      <c r="P11005" s="76"/>
      <c r="Q11005" s="76"/>
      <c r="R11005" s="76"/>
      <c r="S11005" s="76"/>
      <c r="T11005" s="76"/>
      <c r="U11005" s="76"/>
      <c r="V11005" s="76"/>
      <c r="W11005" s="76"/>
      <c r="X11005" s="76"/>
    </row>
    <row r="11006" spans="1:24">
      <c r="A11006" s="54"/>
      <c r="B11006" s="54"/>
      <c r="C11006" s="80"/>
      <c r="D11006" s="81"/>
      <c r="E11006" s="81"/>
      <c r="F11006" s="80"/>
      <c r="G11006" s="81"/>
      <c r="H11006" s="80"/>
      <c r="I11006" s="83"/>
      <c r="J11006" s="80"/>
      <c r="K11006" s="84" t="s">
        <v>1502</v>
      </c>
      <c r="L11006" s="76">
        <f t="shared" si="583"/>
        <v>2</v>
      </c>
      <c r="M11006" s="76"/>
      <c r="N11006" s="76"/>
      <c r="O11006" s="76">
        <v>2</v>
      </c>
      <c r="P11006" s="76"/>
      <c r="Q11006" s="76"/>
      <c r="R11006" s="76"/>
      <c r="S11006" s="76"/>
      <c r="T11006" s="76"/>
      <c r="U11006" s="76"/>
      <c r="V11006" s="76"/>
      <c r="W11006" s="76"/>
      <c r="X11006" s="76"/>
    </row>
    <row r="11007" spans="1:24">
      <c r="A11007" s="54"/>
      <c r="B11007" s="54"/>
      <c r="C11007" s="46" t="s">
        <v>33</v>
      </c>
      <c r="D11007" s="58" t="s">
        <v>16617</v>
      </c>
      <c r="E11007" s="58" t="s">
        <v>16618</v>
      </c>
      <c r="F11007" s="46" t="s">
        <v>16619</v>
      </c>
      <c r="G11007" s="58" t="s">
        <v>16620</v>
      </c>
      <c r="H11007" s="46" t="s">
        <v>16621</v>
      </c>
      <c r="I11007" s="74">
        <v>489</v>
      </c>
      <c r="J11007" s="46" t="s">
        <v>1508</v>
      </c>
      <c r="K11007" s="75" t="s">
        <v>1509</v>
      </c>
      <c r="L11007" s="76">
        <f t="shared" si="583"/>
        <v>0</v>
      </c>
      <c r="M11007" s="76"/>
      <c r="N11007" s="76"/>
      <c r="O11007" s="76"/>
      <c r="P11007" s="76"/>
      <c r="Q11007" s="76"/>
      <c r="R11007" s="76"/>
      <c r="S11007" s="76"/>
      <c r="T11007" s="76"/>
      <c r="U11007" s="76"/>
      <c r="V11007" s="76"/>
      <c r="W11007" s="76"/>
      <c r="X11007" s="76"/>
    </row>
    <row r="11008" spans="1:24">
      <c r="A11008" s="54"/>
      <c r="B11008" s="54"/>
      <c r="C11008" s="54"/>
      <c r="D11008" s="77"/>
      <c r="E11008" s="77"/>
      <c r="F11008" s="54"/>
      <c r="G11008" s="77"/>
      <c r="H11008" s="54"/>
      <c r="I11008" s="79"/>
      <c r="J11008" s="54"/>
      <c r="K11008" s="75" t="s">
        <v>1501</v>
      </c>
      <c r="L11008" s="76">
        <f t="shared" si="583"/>
        <v>0</v>
      </c>
      <c r="M11008" s="76"/>
      <c r="N11008" s="76"/>
      <c r="O11008" s="76"/>
      <c r="P11008" s="76"/>
      <c r="Q11008" s="76"/>
      <c r="R11008" s="76"/>
      <c r="S11008" s="76"/>
      <c r="T11008" s="76"/>
      <c r="U11008" s="76"/>
      <c r="V11008" s="76"/>
      <c r="W11008" s="76"/>
      <c r="X11008" s="76"/>
    </row>
    <row r="11009" spans="1:24">
      <c r="A11009" s="54"/>
      <c r="B11009" s="54"/>
      <c r="C11009" s="80"/>
      <c r="D11009" s="81"/>
      <c r="E11009" s="81"/>
      <c r="F11009" s="80"/>
      <c r="G11009" s="81"/>
      <c r="H11009" s="80"/>
      <c r="I11009" s="83"/>
      <c r="J11009" s="80"/>
      <c r="K11009" s="84" t="s">
        <v>1502</v>
      </c>
      <c r="L11009" s="76">
        <f t="shared" si="583"/>
        <v>2</v>
      </c>
      <c r="M11009" s="76"/>
      <c r="N11009" s="76"/>
      <c r="O11009" s="76">
        <v>2</v>
      </c>
      <c r="P11009" s="76"/>
      <c r="Q11009" s="76"/>
      <c r="R11009" s="76"/>
      <c r="S11009" s="76"/>
      <c r="T11009" s="76"/>
      <c r="U11009" s="76"/>
      <c r="V11009" s="76"/>
      <c r="W11009" s="76"/>
      <c r="X11009" s="76"/>
    </row>
    <row r="11010" spans="1:24">
      <c r="A11010" s="54"/>
      <c r="B11010" s="54"/>
      <c r="C11010" s="46" t="s">
        <v>33</v>
      </c>
      <c r="D11010" s="58" t="s">
        <v>16622</v>
      </c>
      <c r="E11010" s="58" t="s">
        <v>16623</v>
      </c>
      <c r="F11010" s="46" t="s">
        <v>16624</v>
      </c>
      <c r="G11010" s="58" t="s">
        <v>16625</v>
      </c>
      <c r="H11010" s="46"/>
      <c r="I11010" s="74">
        <v>0</v>
      </c>
      <c r="J11010" s="46" t="s">
        <v>1508</v>
      </c>
      <c r="K11010" s="75" t="s">
        <v>1509</v>
      </c>
      <c r="L11010" s="76">
        <f t="shared" si="583"/>
        <v>0</v>
      </c>
      <c r="M11010" s="76"/>
      <c r="N11010" s="76"/>
      <c r="O11010" s="76"/>
      <c r="P11010" s="76"/>
      <c r="Q11010" s="76"/>
      <c r="R11010" s="76"/>
      <c r="S11010" s="76"/>
      <c r="T11010" s="76"/>
      <c r="U11010" s="76"/>
      <c r="V11010" s="76"/>
      <c r="W11010" s="76"/>
      <c r="X11010" s="76"/>
    </row>
    <row r="11011" spans="1:24">
      <c r="A11011" s="54"/>
      <c r="B11011" s="54"/>
      <c r="C11011" s="54"/>
      <c r="D11011" s="77"/>
      <c r="E11011" s="77"/>
      <c r="F11011" s="54"/>
      <c r="G11011" s="77"/>
      <c r="H11011" s="54"/>
      <c r="I11011" s="79"/>
      <c r="J11011" s="54"/>
      <c r="K11011" s="75" t="s">
        <v>1501</v>
      </c>
      <c r="L11011" s="76">
        <f t="shared" si="583"/>
        <v>0</v>
      </c>
      <c r="M11011" s="76"/>
      <c r="N11011" s="76"/>
      <c r="O11011" s="76"/>
      <c r="P11011" s="76"/>
      <c r="Q11011" s="76"/>
      <c r="R11011" s="76"/>
      <c r="S11011" s="76"/>
      <c r="T11011" s="76"/>
      <c r="U11011" s="76"/>
      <c r="V11011" s="76"/>
      <c r="W11011" s="76"/>
      <c r="X11011" s="76"/>
    </row>
    <row r="11012" spans="1:24">
      <c r="A11012" s="54"/>
      <c r="B11012" s="54"/>
      <c r="C11012" s="80"/>
      <c r="D11012" s="81"/>
      <c r="E11012" s="81"/>
      <c r="F11012" s="80"/>
      <c r="G11012" s="81"/>
      <c r="H11012" s="80"/>
      <c r="I11012" s="83"/>
      <c r="J11012" s="80"/>
      <c r="K11012" s="84" t="s">
        <v>1502</v>
      </c>
      <c r="L11012" s="76">
        <f t="shared" ref="L11012:L11054" si="584">SUM(M11012:X11012)</f>
        <v>3</v>
      </c>
      <c r="M11012" s="76">
        <v>1</v>
      </c>
      <c r="N11012" s="76"/>
      <c r="O11012" s="76">
        <v>1</v>
      </c>
      <c r="P11012" s="76"/>
      <c r="Q11012" s="76"/>
      <c r="R11012" s="76"/>
      <c r="S11012" s="76">
        <v>1</v>
      </c>
      <c r="T11012" s="76"/>
      <c r="U11012" s="76"/>
      <c r="V11012" s="76"/>
      <c r="W11012" s="76"/>
      <c r="X11012" s="76"/>
    </row>
    <row r="11013" spans="1:24">
      <c r="A11013" s="54"/>
      <c r="B11013" s="54"/>
      <c r="C11013" s="46" t="s">
        <v>33</v>
      </c>
      <c r="D11013" s="58" t="s">
        <v>16626</v>
      </c>
      <c r="E11013" s="58" t="s">
        <v>16627</v>
      </c>
      <c r="F11013" s="46" t="s">
        <v>16628</v>
      </c>
      <c r="G11013" s="58" t="s">
        <v>16629</v>
      </c>
      <c r="H11013" s="46" t="s">
        <v>16630</v>
      </c>
      <c r="I11013" s="74">
        <v>0</v>
      </c>
      <c r="J11013" s="46" t="s">
        <v>1508</v>
      </c>
      <c r="K11013" s="75" t="s">
        <v>1509</v>
      </c>
      <c r="L11013" s="76">
        <f t="shared" si="584"/>
        <v>0</v>
      </c>
      <c r="M11013" s="76"/>
      <c r="N11013" s="76"/>
      <c r="O11013" s="76"/>
      <c r="P11013" s="76"/>
      <c r="Q11013" s="76"/>
      <c r="R11013" s="76"/>
      <c r="S11013" s="76"/>
      <c r="T11013" s="76"/>
      <c r="U11013" s="76"/>
      <c r="V11013" s="76"/>
      <c r="W11013" s="76"/>
      <c r="X11013" s="76"/>
    </row>
    <row r="11014" spans="1:24">
      <c r="A11014" s="54"/>
      <c r="B11014" s="54"/>
      <c r="C11014" s="54"/>
      <c r="D11014" s="77"/>
      <c r="E11014" s="77"/>
      <c r="F11014" s="54"/>
      <c r="G11014" s="77"/>
      <c r="H11014" s="54"/>
      <c r="I11014" s="79"/>
      <c r="J11014" s="54"/>
      <c r="K11014" s="75" t="s">
        <v>1501</v>
      </c>
      <c r="L11014" s="76">
        <f t="shared" si="584"/>
        <v>0</v>
      </c>
      <c r="M11014" s="76"/>
      <c r="N11014" s="76"/>
      <c r="O11014" s="76"/>
      <c r="P11014" s="76"/>
      <c r="Q11014" s="76"/>
      <c r="R11014" s="76"/>
      <c r="S11014" s="76"/>
      <c r="T11014" s="76"/>
      <c r="U11014" s="76"/>
      <c r="V11014" s="76"/>
      <c r="W11014" s="76"/>
      <c r="X11014" s="76"/>
    </row>
    <row r="11015" spans="1:24">
      <c r="A11015" s="54"/>
      <c r="B11015" s="54"/>
      <c r="C11015" s="80"/>
      <c r="D11015" s="81"/>
      <c r="E11015" s="81"/>
      <c r="F11015" s="80"/>
      <c r="G11015" s="81"/>
      <c r="H11015" s="80"/>
      <c r="I11015" s="83"/>
      <c r="J11015" s="80"/>
      <c r="K11015" s="84" t="s">
        <v>1502</v>
      </c>
      <c r="L11015" s="76">
        <f t="shared" si="584"/>
        <v>2</v>
      </c>
      <c r="M11015" s="76"/>
      <c r="N11015" s="76"/>
      <c r="O11015" s="76"/>
      <c r="P11015" s="76"/>
      <c r="Q11015" s="76"/>
      <c r="R11015" s="76"/>
      <c r="S11015" s="76"/>
      <c r="T11015" s="76">
        <v>2</v>
      </c>
      <c r="U11015" s="76"/>
      <c r="V11015" s="76"/>
      <c r="W11015" s="76"/>
      <c r="X11015" s="76"/>
    </row>
    <row r="11016" spans="1:24">
      <c r="A11016" s="54"/>
      <c r="B11016" s="54"/>
      <c r="C11016" s="46" t="s">
        <v>33</v>
      </c>
      <c r="D11016" s="58" t="s">
        <v>16631</v>
      </c>
      <c r="E11016" s="58" t="s">
        <v>16632</v>
      </c>
      <c r="F11016" s="46" t="s">
        <v>16633</v>
      </c>
      <c r="G11016" s="58" t="s">
        <v>16634</v>
      </c>
      <c r="H11016" s="46" t="s">
        <v>16330</v>
      </c>
      <c r="I11016" s="74">
        <v>20475</v>
      </c>
      <c r="J11016" s="46" t="s">
        <v>1508</v>
      </c>
      <c r="K11016" s="75" t="s">
        <v>1509</v>
      </c>
      <c r="L11016" s="76">
        <f t="shared" si="584"/>
        <v>0</v>
      </c>
      <c r="M11016" s="76"/>
      <c r="N11016" s="76"/>
      <c r="O11016" s="76"/>
      <c r="P11016" s="76"/>
      <c r="Q11016" s="76"/>
      <c r="R11016" s="76"/>
      <c r="S11016" s="76"/>
      <c r="T11016" s="76"/>
      <c r="U11016" s="76"/>
      <c r="V11016" s="76"/>
      <c r="W11016" s="76"/>
      <c r="X11016" s="76"/>
    </row>
    <row r="11017" spans="1:24">
      <c r="A11017" s="54"/>
      <c r="B11017" s="54"/>
      <c r="C11017" s="54"/>
      <c r="D11017" s="77"/>
      <c r="E11017" s="77"/>
      <c r="F11017" s="54"/>
      <c r="G11017" s="77"/>
      <c r="H11017" s="54"/>
      <c r="I11017" s="79"/>
      <c r="J11017" s="54"/>
      <c r="K11017" s="75" t="s">
        <v>1501</v>
      </c>
      <c r="L11017" s="76">
        <f t="shared" si="584"/>
        <v>0</v>
      </c>
      <c r="M11017" s="76"/>
      <c r="N11017" s="76"/>
      <c r="O11017" s="76"/>
      <c r="P11017" s="76"/>
      <c r="Q11017" s="76"/>
      <c r="R11017" s="76"/>
      <c r="S11017" s="76"/>
      <c r="T11017" s="76"/>
      <c r="U11017" s="76"/>
      <c r="V11017" s="76"/>
      <c r="W11017" s="76"/>
      <c r="X11017" s="76"/>
    </row>
    <row r="11018" spans="1:24">
      <c r="A11018" s="54"/>
      <c r="B11018" s="54"/>
      <c r="C11018" s="80"/>
      <c r="D11018" s="81"/>
      <c r="E11018" s="81"/>
      <c r="F11018" s="80"/>
      <c r="G11018" s="81"/>
      <c r="H11018" s="80"/>
      <c r="I11018" s="83"/>
      <c r="J11018" s="80"/>
      <c r="K11018" s="84" t="s">
        <v>1502</v>
      </c>
      <c r="L11018" s="76">
        <f t="shared" si="584"/>
        <v>7</v>
      </c>
      <c r="M11018" s="76"/>
      <c r="N11018" s="76"/>
      <c r="O11018" s="76"/>
      <c r="P11018" s="76"/>
      <c r="Q11018" s="76"/>
      <c r="R11018" s="76">
        <v>3</v>
      </c>
      <c r="S11018" s="76"/>
      <c r="T11018" s="76">
        <v>3</v>
      </c>
      <c r="U11018" s="76"/>
      <c r="V11018" s="76"/>
      <c r="W11018" s="76"/>
      <c r="X11018" s="76">
        <v>1</v>
      </c>
    </row>
    <row r="11019" spans="1:24">
      <c r="A11019" s="54"/>
      <c r="B11019" s="54"/>
      <c r="C11019" s="46" t="s">
        <v>33</v>
      </c>
      <c r="D11019" s="58" t="s">
        <v>16635</v>
      </c>
      <c r="E11019" s="58" t="s">
        <v>16636</v>
      </c>
      <c r="F11019" s="46" t="s">
        <v>16637</v>
      </c>
      <c r="G11019" s="58" t="s">
        <v>16638</v>
      </c>
      <c r="H11019" s="46" t="s">
        <v>16639</v>
      </c>
      <c r="I11019" s="74">
        <v>49505</v>
      </c>
      <c r="J11019" s="46" t="s">
        <v>1508</v>
      </c>
      <c r="K11019" s="75" t="s">
        <v>1509</v>
      </c>
      <c r="L11019" s="76">
        <f t="shared" si="584"/>
        <v>0</v>
      </c>
      <c r="M11019" s="76"/>
      <c r="N11019" s="76"/>
      <c r="O11019" s="76"/>
      <c r="P11019" s="76"/>
      <c r="Q11019" s="76"/>
      <c r="R11019" s="76"/>
      <c r="S11019" s="76"/>
      <c r="T11019" s="76"/>
      <c r="U11019" s="76"/>
      <c r="V11019" s="76"/>
      <c r="W11019" s="76"/>
      <c r="X11019" s="76"/>
    </row>
    <row r="11020" spans="1:24">
      <c r="A11020" s="54"/>
      <c r="B11020" s="54"/>
      <c r="C11020" s="54"/>
      <c r="D11020" s="77"/>
      <c r="E11020" s="77"/>
      <c r="F11020" s="54"/>
      <c r="G11020" s="77"/>
      <c r="H11020" s="54"/>
      <c r="I11020" s="79"/>
      <c r="J11020" s="54"/>
      <c r="K11020" s="75" t="s">
        <v>1501</v>
      </c>
      <c r="L11020" s="76">
        <f t="shared" si="584"/>
        <v>0</v>
      </c>
      <c r="M11020" s="76"/>
      <c r="N11020" s="76"/>
      <c r="O11020" s="76"/>
      <c r="P11020" s="76"/>
      <c r="Q11020" s="76"/>
      <c r="R11020" s="76"/>
      <c r="S11020" s="76"/>
      <c r="T11020" s="76"/>
      <c r="U11020" s="76"/>
      <c r="V11020" s="76"/>
      <c r="W11020" s="76"/>
      <c r="X11020" s="76"/>
    </row>
    <row r="11021" spans="1:24">
      <c r="A11021" s="54"/>
      <c r="B11021" s="54"/>
      <c r="C11021" s="80"/>
      <c r="D11021" s="81"/>
      <c r="E11021" s="81"/>
      <c r="F11021" s="80"/>
      <c r="G11021" s="81"/>
      <c r="H11021" s="80"/>
      <c r="I11021" s="83"/>
      <c r="J11021" s="80"/>
      <c r="K11021" s="84" t="s">
        <v>1502</v>
      </c>
      <c r="L11021" s="76">
        <f t="shared" si="584"/>
        <v>2</v>
      </c>
      <c r="M11021" s="76">
        <v>2</v>
      </c>
      <c r="N11021" s="76"/>
      <c r="O11021" s="76"/>
      <c r="P11021" s="76"/>
      <c r="Q11021" s="76"/>
      <c r="R11021" s="76"/>
      <c r="S11021" s="76"/>
      <c r="T11021" s="76"/>
      <c r="U11021" s="76"/>
      <c r="V11021" s="76"/>
      <c r="W11021" s="76"/>
      <c r="X11021" s="76"/>
    </row>
    <row r="11022" spans="1:24">
      <c r="A11022" s="54"/>
      <c r="B11022" s="54"/>
      <c r="C11022" s="46" t="s">
        <v>33</v>
      </c>
      <c r="D11022" s="58" t="s">
        <v>16640</v>
      </c>
      <c r="E11022" s="58" t="s">
        <v>16641</v>
      </c>
      <c r="F11022" s="46" t="s">
        <v>16642</v>
      </c>
      <c r="G11022" s="58" t="s">
        <v>16643</v>
      </c>
      <c r="H11022" s="46" t="s">
        <v>16644</v>
      </c>
      <c r="I11022" s="74">
        <v>0</v>
      </c>
      <c r="J11022" s="46" t="s">
        <v>1508</v>
      </c>
      <c r="K11022" s="75" t="s">
        <v>1509</v>
      </c>
      <c r="L11022" s="76">
        <f t="shared" si="584"/>
        <v>0</v>
      </c>
      <c r="M11022" s="76"/>
      <c r="N11022" s="76"/>
      <c r="O11022" s="76"/>
      <c r="P11022" s="76"/>
      <c r="Q11022" s="76"/>
      <c r="R11022" s="76"/>
      <c r="S11022" s="76"/>
      <c r="T11022" s="76"/>
      <c r="U11022" s="76"/>
      <c r="V11022" s="76"/>
      <c r="W11022" s="76"/>
      <c r="X11022" s="76"/>
    </row>
    <row r="11023" spans="1:24">
      <c r="A11023" s="54"/>
      <c r="B11023" s="54"/>
      <c r="C11023" s="54"/>
      <c r="D11023" s="77"/>
      <c r="E11023" s="77"/>
      <c r="F11023" s="54"/>
      <c r="G11023" s="77"/>
      <c r="H11023" s="54"/>
      <c r="I11023" s="79"/>
      <c r="J11023" s="54"/>
      <c r="K11023" s="75" t="s">
        <v>1501</v>
      </c>
      <c r="L11023" s="76">
        <f t="shared" si="584"/>
        <v>0</v>
      </c>
      <c r="M11023" s="76"/>
      <c r="N11023" s="76"/>
      <c r="O11023" s="76"/>
      <c r="P11023" s="76"/>
      <c r="Q11023" s="76"/>
      <c r="R11023" s="76"/>
      <c r="S11023" s="76"/>
      <c r="T11023" s="76"/>
      <c r="U11023" s="76"/>
      <c r="V11023" s="76"/>
      <c r="W11023" s="76"/>
      <c r="X11023" s="76"/>
    </row>
    <row r="11024" spans="1:24">
      <c r="A11024" s="54"/>
      <c r="B11024" s="54"/>
      <c r="C11024" s="80"/>
      <c r="D11024" s="81"/>
      <c r="E11024" s="81"/>
      <c r="F11024" s="80"/>
      <c r="G11024" s="81"/>
      <c r="H11024" s="80"/>
      <c r="I11024" s="83"/>
      <c r="J11024" s="80"/>
      <c r="K11024" s="84" t="s">
        <v>1502</v>
      </c>
      <c r="L11024" s="76">
        <f t="shared" si="584"/>
        <v>2</v>
      </c>
      <c r="M11024" s="76">
        <v>2</v>
      </c>
      <c r="N11024" s="76"/>
      <c r="O11024" s="76"/>
      <c r="P11024" s="76"/>
      <c r="Q11024" s="76"/>
      <c r="R11024" s="76"/>
      <c r="S11024" s="76"/>
      <c r="T11024" s="76"/>
      <c r="U11024" s="76"/>
      <c r="V11024" s="76"/>
      <c r="W11024" s="76"/>
      <c r="X11024" s="76"/>
    </row>
    <row r="11025" spans="1:24">
      <c r="A11025" s="54"/>
      <c r="B11025" s="54"/>
      <c r="C11025" s="46" t="s">
        <v>33</v>
      </c>
      <c r="D11025" s="58" t="s">
        <v>16645</v>
      </c>
      <c r="E11025" s="58" t="s">
        <v>16646</v>
      </c>
      <c r="F11025" s="46" t="s">
        <v>16647</v>
      </c>
      <c r="G11025" s="58" t="s">
        <v>16648</v>
      </c>
      <c r="H11025" s="46" t="s">
        <v>16649</v>
      </c>
      <c r="I11025" s="74">
        <v>0</v>
      </c>
      <c r="J11025" s="46" t="s">
        <v>1508</v>
      </c>
      <c r="K11025" s="75" t="s">
        <v>1509</v>
      </c>
      <c r="L11025" s="76">
        <f t="shared" si="584"/>
        <v>0</v>
      </c>
      <c r="M11025" s="76"/>
      <c r="N11025" s="76"/>
      <c r="O11025" s="76"/>
      <c r="P11025" s="76"/>
      <c r="Q11025" s="76"/>
      <c r="R11025" s="76"/>
      <c r="S11025" s="76"/>
      <c r="T11025" s="76"/>
      <c r="U11025" s="76"/>
      <c r="V11025" s="76"/>
      <c r="W11025" s="76"/>
      <c r="X11025" s="76"/>
    </row>
    <row r="11026" spans="1:24">
      <c r="A11026" s="54"/>
      <c r="B11026" s="54"/>
      <c r="C11026" s="54"/>
      <c r="D11026" s="77"/>
      <c r="E11026" s="77"/>
      <c r="F11026" s="54"/>
      <c r="G11026" s="77"/>
      <c r="H11026" s="54"/>
      <c r="I11026" s="79"/>
      <c r="J11026" s="54"/>
      <c r="K11026" s="75" t="s">
        <v>1501</v>
      </c>
      <c r="L11026" s="76">
        <f t="shared" si="584"/>
        <v>0</v>
      </c>
      <c r="M11026" s="76"/>
      <c r="N11026" s="76"/>
      <c r="O11026" s="76"/>
      <c r="P11026" s="76"/>
      <c r="Q11026" s="76"/>
      <c r="R11026" s="76"/>
      <c r="S11026" s="76"/>
      <c r="T11026" s="76"/>
      <c r="U11026" s="76"/>
      <c r="V11026" s="76"/>
      <c r="W11026" s="76"/>
      <c r="X11026" s="76"/>
    </row>
    <row r="11027" spans="1:24">
      <c r="A11027" s="54"/>
      <c r="B11027" s="54"/>
      <c r="C11027" s="80"/>
      <c r="D11027" s="81"/>
      <c r="E11027" s="81"/>
      <c r="F11027" s="80"/>
      <c r="G11027" s="81"/>
      <c r="H11027" s="80"/>
      <c r="I11027" s="83"/>
      <c r="J11027" s="80"/>
      <c r="K11027" s="84" t="s">
        <v>1502</v>
      </c>
      <c r="L11027" s="76">
        <f t="shared" si="584"/>
        <v>2</v>
      </c>
      <c r="M11027" s="76"/>
      <c r="N11027" s="76"/>
      <c r="O11027" s="76"/>
      <c r="P11027" s="76"/>
      <c r="Q11027" s="76"/>
      <c r="R11027" s="76"/>
      <c r="S11027" s="76"/>
      <c r="T11027" s="76">
        <v>2</v>
      </c>
      <c r="U11027" s="76"/>
      <c r="V11027" s="76"/>
      <c r="W11027" s="76"/>
      <c r="X11027" s="76"/>
    </row>
    <row r="11028" spans="1:24">
      <c r="A11028" s="54"/>
      <c r="B11028" s="54"/>
      <c r="C11028" s="46" t="s">
        <v>33</v>
      </c>
      <c r="D11028" s="58" t="s">
        <v>16650</v>
      </c>
      <c r="E11028" s="58" t="s">
        <v>16651</v>
      </c>
      <c r="F11028" s="46" t="s">
        <v>16652</v>
      </c>
      <c r="G11028" s="58" t="s">
        <v>16653</v>
      </c>
      <c r="H11028" s="46" t="s">
        <v>16654</v>
      </c>
      <c r="I11028" s="74">
        <v>258</v>
      </c>
      <c r="J11028" s="46" t="s">
        <v>1508</v>
      </c>
      <c r="K11028" s="75" t="s">
        <v>1509</v>
      </c>
      <c r="L11028" s="76">
        <f t="shared" si="584"/>
        <v>0</v>
      </c>
      <c r="M11028" s="76"/>
      <c r="N11028" s="76"/>
      <c r="O11028" s="76"/>
      <c r="P11028" s="76"/>
      <c r="Q11028" s="76"/>
      <c r="R11028" s="76"/>
      <c r="S11028" s="76"/>
      <c r="T11028" s="76"/>
      <c r="U11028" s="76"/>
      <c r="V11028" s="76"/>
      <c r="W11028" s="76"/>
      <c r="X11028" s="76"/>
    </row>
    <row r="11029" spans="1:24">
      <c r="A11029" s="54"/>
      <c r="B11029" s="54"/>
      <c r="C11029" s="54"/>
      <c r="D11029" s="77"/>
      <c r="E11029" s="77"/>
      <c r="F11029" s="54"/>
      <c r="G11029" s="77"/>
      <c r="H11029" s="54"/>
      <c r="I11029" s="79"/>
      <c r="J11029" s="54"/>
      <c r="K11029" s="75" t="s">
        <v>1501</v>
      </c>
      <c r="L11029" s="76">
        <f t="shared" si="584"/>
        <v>0</v>
      </c>
      <c r="M11029" s="76"/>
      <c r="N11029" s="76"/>
      <c r="O11029" s="76"/>
      <c r="P11029" s="76"/>
      <c r="Q11029" s="76"/>
      <c r="R11029" s="76"/>
      <c r="S11029" s="76"/>
      <c r="T11029" s="76"/>
      <c r="U11029" s="76"/>
      <c r="V11029" s="76"/>
      <c r="W11029" s="76"/>
      <c r="X11029" s="76"/>
    </row>
    <row r="11030" spans="1:24">
      <c r="A11030" s="54"/>
      <c r="B11030" s="54"/>
      <c r="C11030" s="80"/>
      <c r="D11030" s="81"/>
      <c r="E11030" s="81"/>
      <c r="F11030" s="80"/>
      <c r="G11030" s="81"/>
      <c r="H11030" s="80"/>
      <c r="I11030" s="83"/>
      <c r="J11030" s="80"/>
      <c r="K11030" s="84" t="s">
        <v>1502</v>
      </c>
      <c r="L11030" s="76">
        <f t="shared" si="584"/>
        <v>4</v>
      </c>
      <c r="M11030" s="76"/>
      <c r="N11030" s="76"/>
      <c r="O11030" s="76"/>
      <c r="P11030" s="76"/>
      <c r="Q11030" s="76"/>
      <c r="R11030" s="76">
        <v>1</v>
      </c>
      <c r="S11030" s="76"/>
      <c r="T11030" s="76"/>
      <c r="U11030" s="76"/>
      <c r="V11030" s="76"/>
      <c r="W11030" s="76">
        <v>3</v>
      </c>
      <c r="X11030" s="76"/>
    </row>
    <row r="11031" spans="1:24">
      <c r="A11031" s="54"/>
      <c r="B11031" s="54"/>
      <c r="C11031" s="46" t="s">
        <v>33</v>
      </c>
      <c r="D11031" s="58" t="s">
        <v>16655</v>
      </c>
      <c r="E11031" s="58" t="s">
        <v>16656</v>
      </c>
      <c r="F11031" s="46" t="s">
        <v>16657</v>
      </c>
      <c r="G11031" s="58" t="s">
        <v>16658</v>
      </c>
      <c r="H11031" s="46" t="s">
        <v>16659</v>
      </c>
      <c r="I11031" s="74">
        <v>0</v>
      </c>
      <c r="J11031" s="46" t="s">
        <v>1508</v>
      </c>
      <c r="K11031" s="75" t="s">
        <v>1509</v>
      </c>
      <c r="L11031" s="76">
        <f t="shared" si="584"/>
        <v>0</v>
      </c>
      <c r="M11031" s="76"/>
      <c r="N11031" s="76"/>
      <c r="O11031" s="76"/>
      <c r="P11031" s="76"/>
      <c r="Q11031" s="76"/>
      <c r="R11031" s="76"/>
      <c r="S11031" s="76"/>
      <c r="T11031" s="76"/>
      <c r="U11031" s="76"/>
      <c r="V11031" s="76"/>
      <c r="W11031" s="76"/>
      <c r="X11031" s="76"/>
    </row>
    <row r="11032" spans="1:24">
      <c r="A11032" s="54"/>
      <c r="B11032" s="54"/>
      <c r="C11032" s="54"/>
      <c r="D11032" s="77"/>
      <c r="E11032" s="77"/>
      <c r="F11032" s="54"/>
      <c r="G11032" s="77"/>
      <c r="H11032" s="54"/>
      <c r="I11032" s="79"/>
      <c r="J11032" s="54"/>
      <c r="K11032" s="75" t="s">
        <v>1501</v>
      </c>
      <c r="L11032" s="76">
        <f t="shared" si="584"/>
        <v>0</v>
      </c>
      <c r="M11032" s="76"/>
      <c r="N11032" s="76"/>
      <c r="O11032" s="76"/>
      <c r="P11032" s="76"/>
      <c r="Q11032" s="76"/>
      <c r="R11032" s="76"/>
      <c r="S11032" s="76"/>
      <c r="T11032" s="76"/>
      <c r="U11032" s="76"/>
      <c r="V11032" s="76"/>
      <c r="W11032" s="76"/>
      <c r="X11032" s="76"/>
    </row>
    <row r="11033" spans="1:24">
      <c r="A11033" s="54"/>
      <c r="B11033" s="54"/>
      <c r="C11033" s="80"/>
      <c r="D11033" s="81"/>
      <c r="E11033" s="81"/>
      <c r="F11033" s="80"/>
      <c r="G11033" s="81"/>
      <c r="H11033" s="80"/>
      <c r="I11033" s="83"/>
      <c r="J11033" s="80"/>
      <c r="K11033" s="84" t="s">
        <v>1502</v>
      </c>
      <c r="L11033" s="76">
        <f t="shared" si="584"/>
        <v>2</v>
      </c>
      <c r="M11033" s="76">
        <v>2</v>
      </c>
      <c r="N11033" s="76"/>
      <c r="O11033" s="76"/>
      <c r="P11033" s="76"/>
      <c r="Q11033" s="76"/>
      <c r="R11033" s="76"/>
      <c r="S11033" s="76"/>
      <c r="T11033" s="76"/>
      <c r="U11033" s="76"/>
      <c r="V11033" s="76"/>
      <c r="W11033" s="76"/>
      <c r="X11033" s="76"/>
    </row>
    <row r="11034" spans="1:24">
      <c r="A11034" s="54"/>
      <c r="B11034" s="54"/>
      <c r="C11034" s="46" t="s">
        <v>33</v>
      </c>
      <c r="D11034" s="58" t="s">
        <v>16660</v>
      </c>
      <c r="E11034" s="58" t="s">
        <v>16661</v>
      </c>
      <c r="F11034" s="46" t="s">
        <v>16662</v>
      </c>
      <c r="G11034" s="58" t="s">
        <v>16663</v>
      </c>
      <c r="H11034" s="46" t="s">
        <v>16664</v>
      </c>
      <c r="I11034" s="74">
        <v>9437</v>
      </c>
      <c r="J11034" s="46" t="s">
        <v>1508</v>
      </c>
      <c r="K11034" s="75" t="s">
        <v>1509</v>
      </c>
      <c r="L11034" s="76">
        <f t="shared" si="584"/>
        <v>0</v>
      </c>
      <c r="M11034" s="76"/>
      <c r="N11034" s="76"/>
      <c r="O11034" s="76"/>
      <c r="P11034" s="76"/>
      <c r="Q11034" s="76"/>
      <c r="R11034" s="76"/>
      <c r="S11034" s="76"/>
      <c r="T11034" s="76"/>
      <c r="U11034" s="76"/>
      <c r="V11034" s="76"/>
      <c r="W11034" s="76"/>
      <c r="X11034" s="76"/>
    </row>
    <row r="11035" spans="1:24">
      <c r="A11035" s="54"/>
      <c r="B11035" s="54"/>
      <c r="C11035" s="54"/>
      <c r="D11035" s="77"/>
      <c r="E11035" s="77"/>
      <c r="F11035" s="54"/>
      <c r="G11035" s="77"/>
      <c r="H11035" s="54"/>
      <c r="I11035" s="79"/>
      <c r="J11035" s="54"/>
      <c r="K11035" s="75" t="s">
        <v>1501</v>
      </c>
      <c r="L11035" s="76">
        <f t="shared" si="584"/>
        <v>0</v>
      </c>
      <c r="M11035" s="76"/>
      <c r="N11035" s="76"/>
      <c r="O11035" s="76"/>
      <c r="P11035" s="76"/>
      <c r="Q11035" s="76"/>
      <c r="R11035" s="76"/>
      <c r="S11035" s="76"/>
      <c r="T11035" s="76"/>
      <c r="U11035" s="76"/>
      <c r="V11035" s="76"/>
      <c r="W11035" s="76"/>
      <c r="X11035" s="76"/>
    </row>
    <row r="11036" spans="1:24">
      <c r="A11036" s="54"/>
      <c r="B11036" s="54"/>
      <c r="C11036" s="80"/>
      <c r="D11036" s="81"/>
      <c r="E11036" s="81"/>
      <c r="F11036" s="80"/>
      <c r="G11036" s="81"/>
      <c r="H11036" s="80"/>
      <c r="I11036" s="83"/>
      <c r="J11036" s="80"/>
      <c r="K11036" s="84" t="s">
        <v>1502</v>
      </c>
      <c r="L11036" s="76">
        <f t="shared" si="584"/>
        <v>2</v>
      </c>
      <c r="M11036" s="76">
        <v>2</v>
      </c>
      <c r="N11036" s="76"/>
      <c r="O11036" s="76"/>
      <c r="P11036" s="76"/>
      <c r="Q11036" s="76"/>
      <c r="R11036" s="76"/>
      <c r="S11036" s="76"/>
      <c r="T11036" s="76"/>
      <c r="U11036" s="76"/>
      <c r="V11036" s="76"/>
      <c r="W11036" s="76"/>
      <c r="X11036" s="76"/>
    </row>
    <row r="11037" spans="1:24">
      <c r="A11037" s="54"/>
      <c r="B11037" s="54"/>
      <c r="C11037" s="46" t="s">
        <v>33</v>
      </c>
      <c r="D11037" s="58" t="s">
        <v>16665</v>
      </c>
      <c r="E11037" s="58" t="s">
        <v>16666</v>
      </c>
      <c r="F11037" s="46" t="s">
        <v>16667</v>
      </c>
      <c r="G11037" s="58" t="s">
        <v>16668</v>
      </c>
      <c r="H11037" s="46"/>
      <c r="I11037" s="74">
        <v>0</v>
      </c>
      <c r="J11037" s="46" t="s">
        <v>1508</v>
      </c>
      <c r="K11037" s="75" t="s">
        <v>1509</v>
      </c>
      <c r="L11037" s="76">
        <f t="shared" si="584"/>
        <v>0</v>
      </c>
      <c r="M11037" s="76"/>
      <c r="N11037" s="76"/>
      <c r="O11037" s="76"/>
      <c r="P11037" s="76"/>
      <c r="Q11037" s="76"/>
      <c r="R11037" s="76"/>
      <c r="S11037" s="76"/>
      <c r="T11037" s="76"/>
      <c r="U11037" s="76"/>
      <c r="V11037" s="76"/>
      <c r="W11037" s="76"/>
      <c r="X11037" s="76"/>
    </row>
    <row r="11038" spans="1:24">
      <c r="A11038" s="54"/>
      <c r="B11038" s="54"/>
      <c r="C11038" s="54"/>
      <c r="D11038" s="77"/>
      <c r="E11038" s="77"/>
      <c r="F11038" s="54"/>
      <c r="G11038" s="77"/>
      <c r="H11038" s="54"/>
      <c r="I11038" s="79"/>
      <c r="J11038" s="54"/>
      <c r="K11038" s="75" t="s">
        <v>1501</v>
      </c>
      <c r="L11038" s="76">
        <f t="shared" si="584"/>
        <v>0</v>
      </c>
      <c r="M11038" s="76"/>
      <c r="N11038" s="76"/>
      <c r="O11038" s="76"/>
      <c r="P11038" s="76"/>
      <c r="Q11038" s="76"/>
      <c r="R11038" s="76"/>
      <c r="S11038" s="76"/>
      <c r="T11038" s="76"/>
      <c r="U11038" s="76"/>
      <c r="V11038" s="76"/>
      <c r="W11038" s="76"/>
      <c r="X11038" s="76"/>
    </row>
    <row r="11039" spans="1:24">
      <c r="A11039" s="54"/>
      <c r="B11039" s="54"/>
      <c r="C11039" s="80"/>
      <c r="D11039" s="81"/>
      <c r="E11039" s="81"/>
      <c r="F11039" s="80"/>
      <c r="G11039" s="81"/>
      <c r="H11039" s="80"/>
      <c r="I11039" s="83"/>
      <c r="J11039" s="80"/>
      <c r="K11039" s="84" t="s">
        <v>1502</v>
      </c>
      <c r="L11039" s="76">
        <f t="shared" si="584"/>
        <v>6</v>
      </c>
      <c r="M11039" s="76">
        <v>4</v>
      </c>
      <c r="N11039" s="76"/>
      <c r="O11039" s="76"/>
      <c r="P11039" s="76"/>
      <c r="Q11039" s="76"/>
      <c r="R11039" s="76"/>
      <c r="S11039" s="76"/>
      <c r="T11039" s="76"/>
      <c r="U11039" s="76">
        <v>1</v>
      </c>
      <c r="V11039" s="76"/>
      <c r="W11039" s="76"/>
      <c r="X11039" s="76">
        <v>1</v>
      </c>
    </row>
    <row r="11040" spans="1:24">
      <c r="A11040" s="54"/>
      <c r="B11040" s="54"/>
      <c r="C11040" s="46" t="s">
        <v>33</v>
      </c>
      <c r="D11040" s="58" t="s">
        <v>16669</v>
      </c>
      <c r="E11040" s="58" t="s">
        <v>16670</v>
      </c>
      <c r="F11040" s="46" t="s">
        <v>16671</v>
      </c>
      <c r="G11040" s="58" t="s">
        <v>16672</v>
      </c>
      <c r="H11040" s="46" t="s">
        <v>16673</v>
      </c>
      <c r="I11040" s="74">
        <v>0</v>
      </c>
      <c r="J11040" s="46" t="s">
        <v>1508</v>
      </c>
      <c r="K11040" s="75" t="s">
        <v>1509</v>
      </c>
      <c r="L11040" s="76">
        <f t="shared" si="584"/>
        <v>0</v>
      </c>
      <c r="M11040" s="76"/>
      <c r="N11040" s="76"/>
      <c r="O11040" s="76"/>
      <c r="P11040" s="76"/>
      <c r="Q11040" s="76"/>
      <c r="R11040" s="76"/>
      <c r="S11040" s="76"/>
      <c r="T11040" s="76"/>
      <c r="U11040" s="76"/>
      <c r="V11040" s="76"/>
      <c r="W11040" s="76"/>
      <c r="X11040" s="76"/>
    </row>
    <row r="11041" spans="1:24">
      <c r="A11041" s="54"/>
      <c r="B11041" s="54"/>
      <c r="C11041" s="54"/>
      <c r="D11041" s="77"/>
      <c r="E11041" s="77"/>
      <c r="F11041" s="54"/>
      <c r="G11041" s="77"/>
      <c r="H11041" s="54"/>
      <c r="I11041" s="79"/>
      <c r="J11041" s="54"/>
      <c r="K11041" s="75" t="s">
        <v>1501</v>
      </c>
      <c r="L11041" s="76">
        <f t="shared" si="584"/>
        <v>0</v>
      </c>
      <c r="M11041" s="76"/>
      <c r="N11041" s="76"/>
      <c r="O11041" s="76"/>
      <c r="P11041" s="76"/>
      <c r="Q11041" s="76"/>
      <c r="R11041" s="76"/>
      <c r="S11041" s="76"/>
      <c r="T11041" s="76"/>
      <c r="U11041" s="76"/>
      <c r="V11041" s="76"/>
      <c r="W11041" s="76"/>
      <c r="X11041" s="76"/>
    </row>
    <row r="11042" spans="1:24">
      <c r="A11042" s="54"/>
      <c r="B11042" s="54"/>
      <c r="C11042" s="80"/>
      <c r="D11042" s="81"/>
      <c r="E11042" s="81"/>
      <c r="F11042" s="80"/>
      <c r="G11042" s="81"/>
      <c r="H11042" s="80"/>
      <c r="I11042" s="83"/>
      <c r="J11042" s="80"/>
      <c r="K11042" s="84" t="s">
        <v>1502</v>
      </c>
      <c r="L11042" s="76">
        <f t="shared" si="584"/>
        <v>2</v>
      </c>
      <c r="M11042" s="76"/>
      <c r="N11042" s="76"/>
      <c r="O11042" s="76"/>
      <c r="P11042" s="76"/>
      <c r="Q11042" s="76"/>
      <c r="R11042" s="76"/>
      <c r="S11042" s="76"/>
      <c r="T11042" s="76"/>
      <c r="U11042" s="76"/>
      <c r="V11042" s="76"/>
      <c r="W11042" s="76">
        <v>2</v>
      </c>
      <c r="X11042" s="76"/>
    </row>
    <row r="11043" spans="1:24">
      <c r="A11043" s="54"/>
      <c r="B11043" s="54"/>
      <c r="C11043" s="46" t="s">
        <v>33</v>
      </c>
      <c r="D11043" s="58" t="s">
        <v>16674</v>
      </c>
      <c r="E11043" s="58" t="s">
        <v>16675</v>
      </c>
      <c r="F11043" s="46" t="s">
        <v>16676</v>
      </c>
      <c r="G11043" s="58" t="s">
        <v>16658</v>
      </c>
      <c r="H11043" s="46" t="s">
        <v>16677</v>
      </c>
      <c r="I11043" s="74">
        <v>0</v>
      </c>
      <c r="J11043" s="46" t="s">
        <v>1508</v>
      </c>
      <c r="K11043" s="75" t="s">
        <v>1509</v>
      </c>
      <c r="L11043" s="76">
        <f t="shared" si="584"/>
        <v>0</v>
      </c>
      <c r="M11043" s="76"/>
      <c r="N11043" s="76"/>
      <c r="O11043" s="76"/>
      <c r="P11043" s="76"/>
      <c r="Q11043" s="76"/>
      <c r="R11043" s="76"/>
      <c r="S11043" s="76"/>
      <c r="T11043" s="76"/>
      <c r="U11043" s="76"/>
      <c r="V11043" s="76"/>
      <c r="W11043" s="76"/>
      <c r="X11043" s="76"/>
    </row>
    <row r="11044" spans="1:24">
      <c r="A11044" s="54"/>
      <c r="B11044" s="54"/>
      <c r="C11044" s="54"/>
      <c r="D11044" s="77"/>
      <c r="E11044" s="77"/>
      <c r="F11044" s="54"/>
      <c r="G11044" s="77"/>
      <c r="H11044" s="54"/>
      <c r="I11044" s="79"/>
      <c r="J11044" s="54"/>
      <c r="K11044" s="75" t="s">
        <v>1501</v>
      </c>
      <c r="L11044" s="76">
        <f t="shared" si="584"/>
        <v>0</v>
      </c>
      <c r="M11044" s="76"/>
      <c r="N11044" s="76"/>
      <c r="O11044" s="76"/>
      <c r="P11044" s="76"/>
      <c r="Q11044" s="76"/>
      <c r="R11044" s="76"/>
      <c r="S11044" s="76"/>
      <c r="T11044" s="76"/>
      <c r="U11044" s="76"/>
      <c r="V11044" s="76"/>
      <c r="W11044" s="76"/>
      <c r="X11044" s="76"/>
    </row>
    <row r="11045" spans="1:24">
      <c r="A11045" s="54"/>
      <c r="B11045" s="54"/>
      <c r="C11045" s="80"/>
      <c r="D11045" s="81"/>
      <c r="E11045" s="81"/>
      <c r="F11045" s="80"/>
      <c r="G11045" s="81"/>
      <c r="H11045" s="80"/>
      <c r="I11045" s="83"/>
      <c r="J11045" s="80"/>
      <c r="K11045" s="84" t="s">
        <v>1502</v>
      </c>
      <c r="L11045" s="76">
        <f t="shared" si="584"/>
        <v>2</v>
      </c>
      <c r="M11045" s="76"/>
      <c r="N11045" s="76"/>
      <c r="O11045" s="76"/>
      <c r="P11045" s="76"/>
      <c r="Q11045" s="76"/>
      <c r="R11045" s="76"/>
      <c r="S11045" s="76"/>
      <c r="T11045" s="76"/>
      <c r="U11045" s="76"/>
      <c r="V11045" s="76"/>
      <c r="W11045" s="76">
        <v>2</v>
      </c>
      <c r="X11045" s="76"/>
    </row>
    <row r="11046" spans="1:24">
      <c r="A11046" s="54"/>
      <c r="B11046" s="54"/>
      <c r="C11046" s="46" t="s">
        <v>33</v>
      </c>
      <c r="D11046" s="58" t="s">
        <v>16678</v>
      </c>
      <c r="E11046" s="58" t="s">
        <v>16679</v>
      </c>
      <c r="F11046" s="58" t="s">
        <v>16680</v>
      </c>
      <c r="G11046" s="58" t="s">
        <v>16681</v>
      </c>
      <c r="H11046" s="46" t="s">
        <v>16682</v>
      </c>
      <c r="I11046" s="74">
        <v>0</v>
      </c>
      <c r="J11046" s="46" t="s">
        <v>1508</v>
      </c>
      <c r="K11046" s="75" t="s">
        <v>1509</v>
      </c>
      <c r="L11046" s="76">
        <f t="shared" si="584"/>
        <v>0</v>
      </c>
      <c r="M11046" s="76"/>
      <c r="N11046" s="76"/>
      <c r="O11046" s="76"/>
      <c r="P11046" s="76"/>
      <c r="Q11046" s="76"/>
      <c r="R11046" s="76"/>
      <c r="S11046" s="76"/>
      <c r="T11046" s="76"/>
      <c r="U11046" s="76"/>
      <c r="V11046" s="76"/>
      <c r="W11046" s="76"/>
      <c r="X11046" s="76"/>
    </row>
    <row r="11047" spans="1:24">
      <c r="A11047" s="54"/>
      <c r="B11047" s="54"/>
      <c r="C11047" s="54"/>
      <c r="D11047" s="77"/>
      <c r="E11047" s="77"/>
      <c r="F11047" s="77"/>
      <c r="G11047" s="77"/>
      <c r="H11047" s="54"/>
      <c r="I11047" s="79"/>
      <c r="J11047" s="54"/>
      <c r="K11047" s="75" t="s">
        <v>1501</v>
      </c>
      <c r="L11047" s="76">
        <f t="shared" si="584"/>
        <v>0</v>
      </c>
      <c r="M11047" s="76"/>
      <c r="N11047" s="76"/>
      <c r="O11047" s="76"/>
      <c r="P11047" s="76"/>
      <c r="Q11047" s="76"/>
      <c r="R11047" s="76"/>
      <c r="S11047" s="76"/>
      <c r="T11047" s="76"/>
      <c r="U11047" s="76"/>
      <c r="V11047" s="76"/>
      <c r="W11047" s="76"/>
      <c r="X11047" s="76"/>
    </row>
    <row r="11048" spans="1:24">
      <c r="A11048" s="54"/>
      <c r="B11048" s="54"/>
      <c r="C11048" s="80"/>
      <c r="D11048" s="81"/>
      <c r="E11048" s="81"/>
      <c r="F11048" s="81"/>
      <c r="G11048" s="81"/>
      <c r="H11048" s="80"/>
      <c r="I11048" s="83"/>
      <c r="J11048" s="80"/>
      <c r="K11048" s="84" t="s">
        <v>1502</v>
      </c>
      <c r="L11048" s="76">
        <f t="shared" si="584"/>
        <v>2</v>
      </c>
      <c r="M11048" s="76"/>
      <c r="N11048" s="76"/>
      <c r="O11048" s="76"/>
      <c r="P11048" s="76"/>
      <c r="Q11048" s="76"/>
      <c r="R11048" s="76"/>
      <c r="S11048" s="76"/>
      <c r="T11048" s="76"/>
      <c r="U11048" s="76"/>
      <c r="V11048" s="76"/>
      <c r="W11048" s="76">
        <v>2</v>
      </c>
      <c r="X11048" s="76"/>
    </row>
    <row r="11049" spans="1:24">
      <c r="A11049" s="54"/>
      <c r="B11049" s="54"/>
      <c r="C11049" s="46" t="s">
        <v>33</v>
      </c>
      <c r="D11049" s="58" t="s">
        <v>16683</v>
      </c>
      <c r="E11049" s="58" t="s">
        <v>16684</v>
      </c>
      <c r="F11049" s="46" t="s">
        <v>16685</v>
      </c>
      <c r="G11049" s="58" t="s">
        <v>16686</v>
      </c>
      <c r="H11049" s="46"/>
      <c r="I11049" s="74">
        <v>0</v>
      </c>
      <c r="J11049" s="46" t="s">
        <v>1508</v>
      </c>
      <c r="K11049" s="75" t="s">
        <v>1509</v>
      </c>
      <c r="L11049" s="76">
        <f t="shared" si="584"/>
        <v>0</v>
      </c>
      <c r="M11049" s="76"/>
      <c r="N11049" s="76"/>
      <c r="O11049" s="76"/>
      <c r="P11049" s="76"/>
      <c r="Q11049" s="76"/>
      <c r="R11049" s="76"/>
      <c r="S11049" s="76"/>
      <c r="T11049" s="76"/>
      <c r="U11049" s="76"/>
      <c r="V11049" s="76"/>
      <c r="W11049" s="76"/>
      <c r="X11049" s="76"/>
    </row>
    <row r="11050" spans="1:24">
      <c r="A11050" s="54"/>
      <c r="B11050" s="54"/>
      <c r="C11050" s="54"/>
      <c r="D11050" s="77"/>
      <c r="E11050" s="77"/>
      <c r="F11050" s="54"/>
      <c r="G11050" s="77"/>
      <c r="H11050" s="54"/>
      <c r="I11050" s="79"/>
      <c r="J11050" s="54"/>
      <c r="K11050" s="75" t="s">
        <v>1501</v>
      </c>
      <c r="L11050" s="76">
        <f t="shared" si="584"/>
        <v>0</v>
      </c>
      <c r="M11050" s="76"/>
      <c r="N11050" s="76"/>
      <c r="O11050" s="76"/>
      <c r="P11050" s="76"/>
      <c r="Q11050" s="76"/>
      <c r="R11050" s="76"/>
      <c r="S11050" s="76"/>
      <c r="T11050" s="76"/>
      <c r="U11050" s="76"/>
      <c r="V11050" s="76"/>
      <c r="W11050" s="76"/>
      <c r="X11050" s="76"/>
    </row>
    <row r="11051" spans="1:24">
      <c r="A11051" s="54"/>
      <c r="B11051" s="54"/>
      <c r="C11051" s="80"/>
      <c r="D11051" s="81"/>
      <c r="E11051" s="81"/>
      <c r="F11051" s="80"/>
      <c r="G11051" s="81"/>
      <c r="H11051" s="80"/>
      <c r="I11051" s="83"/>
      <c r="J11051" s="80"/>
      <c r="K11051" s="84" t="s">
        <v>1502</v>
      </c>
      <c r="L11051" s="76">
        <f t="shared" si="584"/>
        <v>2</v>
      </c>
      <c r="M11051" s="76">
        <v>1</v>
      </c>
      <c r="N11051" s="76"/>
      <c r="O11051" s="76">
        <v>1</v>
      </c>
      <c r="P11051" s="76"/>
      <c r="Q11051" s="76"/>
      <c r="R11051" s="76"/>
      <c r="S11051" s="76"/>
      <c r="T11051" s="76"/>
      <c r="U11051" s="76"/>
      <c r="V11051" s="76"/>
      <c r="W11051" s="76"/>
      <c r="X11051" s="76"/>
    </row>
    <row r="11052" spans="1:24">
      <c r="A11052" s="54"/>
      <c r="B11052" s="54"/>
      <c r="C11052" s="46" t="s">
        <v>33</v>
      </c>
      <c r="D11052" s="58" t="s">
        <v>16687</v>
      </c>
      <c r="E11052" s="58" t="s">
        <v>16688</v>
      </c>
      <c r="F11052" s="46" t="s">
        <v>16689</v>
      </c>
      <c r="G11052" s="58" t="s">
        <v>16552</v>
      </c>
      <c r="H11052" s="46" t="s">
        <v>16690</v>
      </c>
      <c r="I11052" s="74">
        <v>649</v>
      </c>
      <c r="J11052" s="46" t="s">
        <v>1508</v>
      </c>
      <c r="K11052" s="75" t="s">
        <v>1509</v>
      </c>
      <c r="L11052" s="76">
        <f t="shared" si="584"/>
        <v>0</v>
      </c>
      <c r="M11052" s="76"/>
      <c r="N11052" s="76"/>
      <c r="O11052" s="76"/>
      <c r="P11052" s="76"/>
      <c r="Q11052" s="76"/>
      <c r="R11052" s="76"/>
      <c r="S11052" s="76"/>
      <c r="T11052" s="76"/>
      <c r="U11052" s="76"/>
      <c r="V11052" s="76"/>
      <c r="W11052" s="76"/>
      <c r="X11052" s="76"/>
    </row>
    <row r="11053" spans="1:24">
      <c r="A11053" s="54"/>
      <c r="B11053" s="54"/>
      <c r="C11053" s="54"/>
      <c r="D11053" s="77"/>
      <c r="E11053" s="77"/>
      <c r="F11053" s="54"/>
      <c r="G11053" s="77"/>
      <c r="H11053" s="54"/>
      <c r="I11053" s="79"/>
      <c r="J11053" s="54"/>
      <c r="K11053" s="75" t="s">
        <v>1501</v>
      </c>
      <c r="L11053" s="76">
        <f t="shared" si="584"/>
        <v>0</v>
      </c>
      <c r="M11053" s="76"/>
      <c r="N11053" s="76"/>
      <c r="O11053" s="76"/>
      <c r="P11053" s="76"/>
      <c r="Q11053" s="76"/>
      <c r="R11053" s="76"/>
      <c r="S11053" s="76"/>
      <c r="T11053" s="76"/>
      <c r="U11053" s="76"/>
      <c r="V11053" s="76"/>
      <c r="W11053" s="76"/>
      <c r="X11053" s="76"/>
    </row>
    <row r="11054" spans="1:24">
      <c r="A11054" s="54"/>
      <c r="B11054" s="80"/>
      <c r="C11054" s="80"/>
      <c r="D11054" s="81"/>
      <c r="E11054" s="81"/>
      <c r="F11054" s="80"/>
      <c r="G11054" s="81"/>
      <c r="H11054" s="80"/>
      <c r="I11054" s="83"/>
      <c r="J11054" s="80"/>
      <c r="K11054" s="84" t="s">
        <v>1502</v>
      </c>
      <c r="L11054" s="76">
        <f t="shared" si="584"/>
        <v>2</v>
      </c>
      <c r="M11054" s="76"/>
      <c r="N11054" s="76"/>
      <c r="O11054" s="76">
        <v>1</v>
      </c>
      <c r="P11054" s="76"/>
      <c r="Q11054" s="76"/>
      <c r="R11054" s="76"/>
      <c r="S11054" s="76"/>
      <c r="T11054" s="76">
        <v>1</v>
      </c>
      <c r="U11054" s="76"/>
      <c r="V11054" s="76"/>
      <c r="W11054" s="76"/>
      <c r="X11054" s="76"/>
    </row>
    <row r="11055" spans="1:24">
      <c r="A11055" s="54"/>
      <c r="B11055" s="788" t="s">
        <v>16691</v>
      </c>
      <c r="C11055" s="229"/>
      <c r="D11055" s="707">
        <f>COUNTA(D11058:D11204)</f>
        <v>49</v>
      </c>
      <c r="E11055" s="788"/>
      <c r="F11055" s="788"/>
      <c r="G11055" s="789"/>
      <c r="H11055" s="788"/>
      <c r="I11055" s="524">
        <f>SUM(I11058:I11204)</f>
        <v>279096</v>
      </c>
      <c r="J11055" s="788" t="s">
        <v>1508</v>
      </c>
      <c r="K11055" s="790" t="s">
        <v>1509</v>
      </c>
      <c r="L11055" s="76">
        <f>SUM(M11055:X11055)</f>
        <v>104</v>
      </c>
      <c r="M11055" s="76">
        <v>15</v>
      </c>
      <c r="N11055" s="76">
        <v>15</v>
      </c>
      <c r="O11055" s="76">
        <v>8</v>
      </c>
      <c r="P11055" s="76">
        <v>0</v>
      </c>
      <c r="Q11055" s="76">
        <v>0</v>
      </c>
      <c r="R11055" s="76">
        <v>1</v>
      </c>
      <c r="S11055" s="76">
        <v>17</v>
      </c>
      <c r="T11055" s="76">
        <v>28</v>
      </c>
      <c r="U11055" s="76">
        <v>0</v>
      </c>
      <c r="V11055" s="76">
        <v>0</v>
      </c>
      <c r="W11055" s="76">
        <v>4</v>
      </c>
      <c r="X11055" s="76">
        <v>16</v>
      </c>
    </row>
    <row r="11056" spans="1:24">
      <c r="A11056" s="54"/>
      <c r="B11056" s="791"/>
      <c r="C11056" s="235"/>
      <c r="D11056" s="712"/>
      <c r="E11056" s="791"/>
      <c r="F11056" s="791"/>
      <c r="G11056" s="792"/>
      <c r="H11056" s="791"/>
      <c r="I11056" s="525"/>
      <c r="J11056" s="791"/>
      <c r="K11056" s="790" t="s">
        <v>1501</v>
      </c>
      <c r="L11056" s="76">
        <f>SUM(M11056:X11056)</f>
        <v>7</v>
      </c>
      <c r="M11056" s="76">
        <v>2</v>
      </c>
      <c r="N11056" s="76">
        <v>0</v>
      </c>
      <c r="O11056" s="76">
        <v>0</v>
      </c>
      <c r="P11056" s="76">
        <v>0</v>
      </c>
      <c r="Q11056" s="76">
        <v>0</v>
      </c>
      <c r="R11056" s="76">
        <v>5</v>
      </c>
      <c r="S11056" s="76">
        <v>0</v>
      </c>
      <c r="T11056" s="76">
        <v>0</v>
      </c>
      <c r="U11056" s="76">
        <v>0</v>
      </c>
      <c r="V11056" s="76">
        <v>0</v>
      </c>
      <c r="W11056" s="76">
        <v>0</v>
      </c>
      <c r="X11056" s="76">
        <v>0</v>
      </c>
    </row>
    <row r="11057" spans="1:24">
      <c r="A11057" s="54"/>
      <c r="B11057" s="793"/>
      <c r="C11057" s="241"/>
      <c r="D11057" s="716"/>
      <c r="E11057" s="793"/>
      <c r="F11057" s="793"/>
      <c r="G11057" s="794"/>
      <c r="H11057" s="793"/>
      <c r="I11057" s="526"/>
      <c r="J11057" s="793"/>
      <c r="K11057" s="795" t="s">
        <v>1502</v>
      </c>
      <c r="L11057" s="76">
        <f>SUM(M11057:X11057)</f>
        <v>134</v>
      </c>
      <c r="M11057" s="76">
        <v>2</v>
      </c>
      <c r="N11057" s="76">
        <v>1</v>
      </c>
      <c r="O11057" s="76">
        <v>28</v>
      </c>
      <c r="P11057" s="76">
        <v>0</v>
      </c>
      <c r="Q11057" s="76">
        <v>0</v>
      </c>
      <c r="R11057" s="76">
        <v>2</v>
      </c>
      <c r="S11057" s="76">
        <v>31</v>
      </c>
      <c r="T11057" s="76">
        <v>42</v>
      </c>
      <c r="U11057" s="76">
        <v>0</v>
      </c>
      <c r="V11057" s="76">
        <v>0</v>
      </c>
      <c r="W11057" s="76">
        <v>19</v>
      </c>
      <c r="X11057" s="76">
        <v>9</v>
      </c>
    </row>
    <row r="11058" spans="1:24">
      <c r="A11058" s="54"/>
      <c r="B11058" s="46" t="s">
        <v>16692</v>
      </c>
      <c r="C11058" s="46" t="s">
        <v>31</v>
      </c>
      <c r="D11058" s="58" t="s">
        <v>16693</v>
      </c>
      <c r="E11058" s="58" t="s">
        <v>16694</v>
      </c>
      <c r="F11058" s="58" t="s">
        <v>16695</v>
      </c>
      <c r="G11058" s="58" t="s">
        <v>16696</v>
      </c>
      <c r="H11058" s="58" t="s">
        <v>16697</v>
      </c>
      <c r="I11058" s="74">
        <v>17698</v>
      </c>
      <c r="J11058" s="46" t="s">
        <v>39</v>
      </c>
      <c r="K11058" s="75" t="s">
        <v>32</v>
      </c>
      <c r="L11058" s="76">
        <f>SUM(M11058:X11058)</f>
        <v>30</v>
      </c>
      <c r="M11058" s="76">
        <v>4</v>
      </c>
      <c r="N11058" s="76">
        <v>7</v>
      </c>
      <c r="O11058" s="76">
        <v>1</v>
      </c>
      <c r="P11058" s="76"/>
      <c r="Q11058" s="76"/>
      <c r="R11058" s="76"/>
      <c r="S11058" s="76"/>
      <c r="T11058" s="76">
        <v>7</v>
      </c>
      <c r="U11058" s="76"/>
      <c r="V11058" s="76"/>
      <c r="W11058" s="76">
        <v>4</v>
      </c>
      <c r="X11058" s="76">
        <v>7</v>
      </c>
    </row>
    <row r="11059" spans="1:24">
      <c r="A11059" s="54"/>
      <c r="B11059" s="54"/>
      <c r="C11059" s="54"/>
      <c r="D11059" s="77"/>
      <c r="E11059" s="77" t="s">
        <v>16698</v>
      </c>
      <c r="F11059" s="77" t="s">
        <v>16695</v>
      </c>
      <c r="G11059" s="77" t="s">
        <v>16699</v>
      </c>
      <c r="H11059" s="77" t="s">
        <v>16697</v>
      </c>
      <c r="I11059" s="79"/>
      <c r="J11059" s="54"/>
      <c r="K11059" s="75" t="s">
        <v>34</v>
      </c>
      <c r="L11059" s="76">
        <f t="shared" ref="L11059:L11122" si="585">SUM(M11059:X11059)</f>
        <v>2</v>
      </c>
      <c r="M11059" s="76">
        <v>2</v>
      </c>
      <c r="N11059" s="76"/>
      <c r="O11059" s="76"/>
      <c r="P11059" s="76"/>
      <c r="Q11059" s="76"/>
      <c r="R11059" s="76"/>
      <c r="S11059" s="76"/>
      <c r="T11059" s="76"/>
      <c r="U11059" s="76"/>
      <c r="V11059" s="76"/>
      <c r="W11059" s="76"/>
      <c r="X11059" s="76"/>
    </row>
    <row r="11060" spans="1:24">
      <c r="A11060" s="54"/>
      <c r="B11060" s="54"/>
      <c r="C11060" s="80"/>
      <c r="D11060" s="81"/>
      <c r="E11060" s="81" t="s">
        <v>16698</v>
      </c>
      <c r="F11060" s="81" t="s">
        <v>16695</v>
      </c>
      <c r="G11060" s="81" t="s">
        <v>16699</v>
      </c>
      <c r="H11060" s="81" t="s">
        <v>16697</v>
      </c>
      <c r="I11060" s="83"/>
      <c r="J11060" s="80"/>
      <c r="K11060" s="84" t="s">
        <v>36</v>
      </c>
      <c r="L11060" s="76">
        <f t="shared" si="585"/>
        <v>0</v>
      </c>
      <c r="M11060" s="76"/>
      <c r="N11060" s="76"/>
      <c r="O11060" s="76"/>
      <c r="P11060" s="76"/>
      <c r="Q11060" s="76"/>
      <c r="R11060" s="76"/>
      <c r="S11060" s="76"/>
      <c r="T11060" s="76"/>
      <c r="U11060" s="76"/>
      <c r="V11060" s="76"/>
      <c r="W11060" s="76"/>
      <c r="X11060" s="76"/>
    </row>
    <row r="11061" spans="1:24">
      <c r="A11061" s="54"/>
      <c r="B11061" s="54"/>
      <c r="C11061" s="46" t="s">
        <v>31</v>
      </c>
      <c r="D11061" s="58" t="s">
        <v>16700</v>
      </c>
      <c r="E11061" s="58" t="s">
        <v>16701</v>
      </c>
      <c r="F11061" s="58" t="s">
        <v>16702</v>
      </c>
      <c r="G11061" s="58" t="s">
        <v>16703</v>
      </c>
      <c r="H11061" s="58" t="s">
        <v>16704</v>
      </c>
      <c r="I11061" s="74">
        <v>0</v>
      </c>
      <c r="J11061" s="46" t="s">
        <v>39</v>
      </c>
      <c r="K11061" s="75" t="s">
        <v>32</v>
      </c>
      <c r="L11061" s="76">
        <f t="shared" si="585"/>
        <v>10</v>
      </c>
      <c r="M11061" s="76">
        <v>8</v>
      </c>
      <c r="N11061" s="76"/>
      <c r="O11061" s="76"/>
      <c r="P11061" s="76"/>
      <c r="Q11061" s="76"/>
      <c r="R11061" s="76"/>
      <c r="S11061" s="76"/>
      <c r="T11061" s="76">
        <v>1</v>
      </c>
      <c r="U11061" s="76"/>
      <c r="V11061" s="76"/>
      <c r="W11061" s="76"/>
      <c r="X11061" s="76">
        <v>1</v>
      </c>
    </row>
    <row r="11062" spans="1:24">
      <c r="A11062" s="54"/>
      <c r="B11062" s="54"/>
      <c r="C11062" s="54"/>
      <c r="D11062" s="77"/>
      <c r="E11062" s="77" t="s">
        <v>16705</v>
      </c>
      <c r="F11062" s="77" t="s">
        <v>16702</v>
      </c>
      <c r="G11062" s="77" t="s">
        <v>16706</v>
      </c>
      <c r="H11062" s="77" t="s">
        <v>16704</v>
      </c>
      <c r="I11062" s="79"/>
      <c r="J11062" s="54"/>
      <c r="K11062" s="75" t="s">
        <v>34</v>
      </c>
      <c r="L11062" s="76">
        <f t="shared" si="585"/>
        <v>0</v>
      </c>
      <c r="M11062" s="76"/>
      <c r="N11062" s="76"/>
      <c r="O11062" s="76"/>
      <c r="P11062" s="76"/>
      <c r="Q11062" s="76"/>
      <c r="R11062" s="76"/>
      <c r="S11062" s="76"/>
      <c r="T11062" s="76"/>
      <c r="U11062" s="76"/>
      <c r="V11062" s="76"/>
      <c r="W11062" s="76"/>
      <c r="X11062" s="76"/>
    </row>
    <row r="11063" spans="1:24">
      <c r="A11063" s="54"/>
      <c r="B11063" s="54"/>
      <c r="C11063" s="80"/>
      <c r="D11063" s="81"/>
      <c r="E11063" s="81" t="s">
        <v>16705</v>
      </c>
      <c r="F11063" s="81" t="s">
        <v>16702</v>
      </c>
      <c r="G11063" s="81" t="s">
        <v>16706</v>
      </c>
      <c r="H11063" s="81" t="s">
        <v>16704</v>
      </c>
      <c r="I11063" s="83"/>
      <c r="J11063" s="80"/>
      <c r="K11063" s="84" t="s">
        <v>36</v>
      </c>
      <c r="L11063" s="76">
        <f t="shared" si="585"/>
        <v>0</v>
      </c>
      <c r="M11063" s="76"/>
      <c r="N11063" s="76"/>
      <c r="O11063" s="76"/>
      <c r="P11063" s="76"/>
      <c r="Q11063" s="76"/>
      <c r="R11063" s="76"/>
      <c r="S11063" s="76"/>
      <c r="T11063" s="76"/>
      <c r="U11063" s="76"/>
      <c r="V11063" s="76"/>
      <c r="W11063" s="76"/>
      <c r="X11063" s="76"/>
    </row>
    <row r="11064" spans="1:24">
      <c r="A11064" s="54"/>
      <c r="B11064" s="54"/>
      <c r="C11064" s="46" t="s">
        <v>31</v>
      </c>
      <c r="D11064" s="58" t="s">
        <v>16707</v>
      </c>
      <c r="E11064" s="58" t="s">
        <v>16708</v>
      </c>
      <c r="F11064" s="58" t="s">
        <v>7983</v>
      </c>
      <c r="G11064" s="58" t="s">
        <v>16709</v>
      </c>
      <c r="H11064" s="58" t="s">
        <v>16710</v>
      </c>
      <c r="I11064" s="74">
        <v>8660</v>
      </c>
      <c r="J11064" s="46" t="s">
        <v>39</v>
      </c>
      <c r="K11064" s="75" t="s">
        <v>32</v>
      </c>
      <c r="L11064" s="76">
        <f t="shared" si="585"/>
        <v>11</v>
      </c>
      <c r="M11064" s="76"/>
      <c r="N11064" s="76">
        <v>8</v>
      </c>
      <c r="O11064" s="76">
        <v>1</v>
      </c>
      <c r="P11064" s="76"/>
      <c r="Q11064" s="76"/>
      <c r="R11064" s="76"/>
      <c r="S11064" s="76"/>
      <c r="T11064" s="76">
        <v>1</v>
      </c>
      <c r="U11064" s="76"/>
      <c r="V11064" s="76"/>
      <c r="W11064" s="76"/>
      <c r="X11064" s="76">
        <v>1</v>
      </c>
    </row>
    <row r="11065" spans="1:24">
      <c r="A11065" s="54"/>
      <c r="B11065" s="54"/>
      <c r="C11065" s="54"/>
      <c r="D11065" s="77"/>
      <c r="E11065" s="77" t="s">
        <v>16711</v>
      </c>
      <c r="F11065" s="77" t="s">
        <v>7983</v>
      </c>
      <c r="G11065" s="77" t="s">
        <v>16712</v>
      </c>
      <c r="H11065" s="77" t="s">
        <v>16710</v>
      </c>
      <c r="I11065" s="79"/>
      <c r="J11065" s="54"/>
      <c r="K11065" s="75" t="s">
        <v>34</v>
      </c>
      <c r="L11065" s="76">
        <f t="shared" si="585"/>
        <v>0</v>
      </c>
      <c r="M11065" s="76"/>
      <c r="N11065" s="76"/>
      <c r="O11065" s="76"/>
      <c r="P11065" s="76"/>
      <c r="Q11065" s="76"/>
      <c r="R11065" s="76"/>
      <c r="S11065" s="76"/>
      <c r="T11065" s="76"/>
      <c r="U11065" s="76"/>
      <c r="V11065" s="76"/>
      <c r="W11065" s="76"/>
      <c r="X11065" s="76"/>
    </row>
    <row r="11066" spans="1:24">
      <c r="A11066" s="54"/>
      <c r="B11066" s="54"/>
      <c r="C11066" s="80"/>
      <c r="D11066" s="81"/>
      <c r="E11066" s="81" t="s">
        <v>16711</v>
      </c>
      <c r="F11066" s="81" t="s">
        <v>7983</v>
      </c>
      <c r="G11066" s="81" t="s">
        <v>16712</v>
      </c>
      <c r="H11066" s="81" t="s">
        <v>16710</v>
      </c>
      <c r="I11066" s="83"/>
      <c r="J11066" s="80"/>
      <c r="K11066" s="84" t="s">
        <v>36</v>
      </c>
      <c r="L11066" s="76">
        <f t="shared" si="585"/>
        <v>0</v>
      </c>
      <c r="M11066" s="76"/>
      <c r="N11066" s="76"/>
      <c r="O11066" s="76"/>
      <c r="P11066" s="76"/>
      <c r="Q11066" s="76"/>
      <c r="R11066" s="76"/>
      <c r="S11066" s="76"/>
      <c r="T11066" s="76"/>
      <c r="U11066" s="76"/>
      <c r="V11066" s="76"/>
      <c r="W11066" s="76"/>
      <c r="X11066" s="76"/>
    </row>
    <row r="11067" spans="1:24">
      <c r="A11067" s="54"/>
      <c r="B11067" s="54"/>
      <c r="C11067" s="46" t="s">
        <v>31</v>
      </c>
      <c r="D11067" s="58" t="s">
        <v>16713</v>
      </c>
      <c r="E11067" s="58" t="s">
        <v>16714</v>
      </c>
      <c r="F11067" s="58" t="s">
        <v>16715</v>
      </c>
      <c r="G11067" s="58" t="s">
        <v>16716</v>
      </c>
      <c r="H11067" s="58" t="s">
        <v>16717</v>
      </c>
      <c r="I11067" s="74">
        <v>12507</v>
      </c>
      <c r="J11067" s="46" t="s">
        <v>39</v>
      </c>
      <c r="K11067" s="75" t="s">
        <v>32</v>
      </c>
      <c r="L11067" s="76">
        <f t="shared" si="585"/>
        <v>23</v>
      </c>
      <c r="M11067" s="76"/>
      <c r="N11067" s="76"/>
      <c r="O11067" s="76">
        <v>2</v>
      </c>
      <c r="P11067" s="76"/>
      <c r="Q11067" s="76"/>
      <c r="R11067" s="76"/>
      <c r="S11067" s="76">
        <v>16</v>
      </c>
      <c r="T11067" s="76">
        <v>5</v>
      </c>
      <c r="U11067" s="76"/>
      <c r="V11067" s="76"/>
      <c r="W11067" s="76"/>
      <c r="X11067" s="76"/>
    </row>
    <row r="11068" spans="1:24">
      <c r="A11068" s="54"/>
      <c r="B11068" s="54"/>
      <c r="C11068" s="54"/>
      <c r="D11068" s="77"/>
      <c r="E11068" s="77" t="s">
        <v>16718</v>
      </c>
      <c r="F11068" s="77" t="s">
        <v>16715</v>
      </c>
      <c r="G11068" s="77" t="s">
        <v>16719</v>
      </c>
      <c r="H11068" s="77" t="s">
        <v>16717</v>
      </c>
      <c r="I11068" s="79"/>
      <c r="J11068" s="54"/>
      <c r="K11068" s="75" t="s">
        <v>34</v>
      </c>
      <c r="L11068" s="76">
        <f t="shared" si="585"/>
        <v>0</v>
      </c>
      <c r="M11068" s="76"/>
      <c r="N11068" s="76"/>
      <c r="O11068" s="76"/>
      <c r="P11068" s="76"/>
      <c r="Q11068" s="76"/>
      <c r="R11068" s="76"/>
      <c r="S11068" s="76"/>
      <c r="T11068" s="76"/>
      <c r="U11068" s="76"/>
      <c r="V11068" s="76"/>
      <c r="W11068" s="76"/>
      <c r="X11068" s="76"/>
    </row>
    <row r="11069" spans="1:24">
      <c r="A11069" s="54"/>
      <c r="B11069" s="54"/>
      <c r="C11069" s="80"/>
      <c r="D11069" s="81"/>
      <c r="E11069" s="81" t="s">
        <v>16718</v>
      </c>
      <c r="F11069" s="81" t="s">
        <v>16715</v>
      </c>
      <c r="G11069" s="81" t="s">
        <v>16719</v>
      </c>
      <c r="H11069" s="81" t="s">
        <v>16717</v>
      </c>
      <c r="I11069" s="83"/>
      <c r="J11069" s="80"/>
      <c r="K11069" s="84" t="s">
        <v>36</v>
      </c>
      <c r="L11069" s="76">
        <f t="shared" si="585"/>
        <v>0</v>
      </c>
      <c r="M11069" s="76"/>
      <c r="N11069" s="76"/>
      <c r="O11069" s="76"/>
      <c r="P11069" s="76"/>
      <c r="Q11069" s="76"/>
      <c r="R11069" s="76"/>
      <c r="S11069" s="76"/>
      <c r="T11069" s="76"/>
      <c r="U11069" s="76"/>
      <c r="V11069" s="76"/>
      <c r="W11069" s="76"/>
      <c r="X11069" s="76"/>
    </row>
    <row r="11070" spans="1:24">
      <c r="A11070" s="54"/>
      <c r="B11070" s="54"/>
      <c r="C11070" s="46" t="s">
        <v>31</v>
      </c>
      <c r="D11070" s="58" t="s">
        <v>16720</v>
      </c>
      <c r="E11070" s="58" t="s">
        <v>16721</v>
      </c>
      <c r="F11070" s="58" t="s">
        <v>16722</v>
      </c>
      <c r="G11070" s="58" t="s">
        <v>16723</v>
      </c>
      <c r="H11070" s="58" t="s">
        <v>16724</v>
      </c>
      <c r="I11070" s="74">
        <v>23</v>
      </c>
      <c r="J11070" s="46" t="s">
        <v>39</v>
      </c>
      <c r="K11070" s="75" t="s">
        <v>32</v>
      </c>
      <c r="L11070" s="76">
        <f t="shared" si="585"/>
        <v>2</v>
      </c>
      <c r="M11070" s="76"/>
      <c r="N11070" s="76"/>
      <c r="O11070" s="76"/>
      <c r="P11070" s="76"/>
      <c r="Q11070" s="76"/>
      <c r="R11070" s="76"/>
      <c r="S11070" s="76"/>
      <c r="T11070" s="76"/>
      <c r="U11070" s="76"/>
      <c r="V11070" s="76"/>
      <c r="W11070" s="76"/>
      <c r="X11070" s="76">
        <v>2</v>
      </c>
    </row>
    <row r="11071" spans="1:24">
      <c r="A11071" s="54"/>
      <c r="B11071" s="54"/>
      <c r="C11071" s="54"/>
      <c r="D11071" s="77"/>
      <c r="E11071" s="77" t="s">
        <v>16725</v>
      </c>
      <c r="F11071" s="77" t="s">
        <v>16722</v>
      </c>
      <c r="G11071" s="77" t="s">
        <v>16726</v>
      </c>
      <c r="H11071" s="77" t="s">
        <v>16724</v>
      </c>
      <c r="I11071" s="79"/>
      <c r="J11071" s="54"/>
      <c r="K11071" s="75" t="s">
        <v>34</v>
      </c>
      <c r="L11071" s="76">
        <f t="shared" si="585"/>
        <v>0</v>
      </c>
      <c r="M11071" s="76"/>
      <c r="N11071" s="76"/>
      <c r="O11071" s="76"/>
      <c r="P11071" s="76"/>
      <c r="Q11071" s="76"/>
      <c r="R11071" s="76"/>
      <c r="S11071" s="76"/>
      <c r="T11071" s="76"/>
      <c r="U11071" s="76"/>
      <c r="V11071" s="76"/>
      <c r="W11071" s="76"/>
      <c r="X11071" s="76"/>
    </row>
    <row r="11072" spans="1:24">
      <c r="A11072" s="54"/>
      <c r="B11072" s="54"/>
      <c r="C11072" s="80"/>
      <c r="D11072" s="81"/>
      <c r="E11072" s="81" t="s">
        <v>16725</v>
      </c>
      <c r="F11072" s="81" t="s">
        <v>16722</v>
      </c>
      <c r="G11072" s="81" t="s">
        <v>16726</v>
      </c>
      <c r="H11072" s="81" t="s">
        <v>16724</v>
      </c>
      <c r="I11072" s="83"/>
      <c r="J11072" s="80"/>
      <c r="K11072" s="84" t="s">
        <v>36</v>
      </c>
      <c r="L11072" s="76">
        <f t="shared" si="585"/>
        <v>0</v>
      </c>
      <c r="M11072" s="76"/>
      <c r="N11072" s="76"/>
      <c r="O11072" s="76"/>
      <c r="P11072" s="76"/>
      <c r="Q11072" s="76"/>
      <c r="R11072" s="76"/>
      <c r="S11072" s="76"/>
      <c r="T11072" s="76"/>
      <c r="U11072" s="76"/>
      <c r="V11072" s="76"/>
      <c r="W11072" s="76"/>
      <c r="X11072" s="76"/>
    </row>
    <row r="11073" spans="1:24">
      <c r="A11073" s="54"/>
      <c r="B11073" s="54"/>
      <c r="C11073" s="46" t="s">
        <v>31</v>
      </c>
      <c r="D11073" s="58" t="s">
        <v>16727</v>
      </c>
      <c r="E11073" s="58" t="s">
        <v>16728</v>
      </c>
      <c r="F11073" s="58" t="s">
        <v>16729</v>
      </c>
      <c r="G11073" s="58" t="s">
        <v>16730</v>
      </c>
      <c r="H11073" s="58" t="s">
        <v>16731</v>
      </c>
      <c r="I11073" s="74">
        <v>55</v>
      </c>
      <c r="J11073" s="46" t="s">
        <v>39</v>
      </c>
      <c r="K11073" s="75" t="s">
        <v>32</v>
      </c>
      <c r="L11073" s="76">
        <f t="shared" si="585"/>
        <v>2</v>
      </c>
      <c r="M11073" s="76"/>
      <c r="N11073" s="76"/>
      <c r="O11073" s="76">
        <v>1</v>
      </c>
      <c r="P11073" s="76"/>
      <c r="Q11073" s="76"/>
      <c r="R11073" s="76"/>
      <c r="S11073" s="76"/>
      <c r="T11073" s="76">
        <v>1</v>
      </c>
      <c r="U11073" s="76"/>
      <c r="V11073" s="76"/>
      <c r="W11073" s="76"/>
      <c r="X11073" s="76"/>
    </row>
    <row r="11074" spans="1:24">
      <c r="A11074" s="54"/>
      <c r="B11074" s="54"/>
      <c r="C11074" s="54"/>
      <c r="D11074" s="77"/>
      <c r="E11074" s="77" t="s">
        <v>16732</v>
      </c>
      <c r="F11074" s="77" t="s">
        <v>16729</v>
      </c>
      <c r="G11074" s="77" t="s">
        <v>16733</v>
      </c>
      <c r="H11074" s="77" t="s">
        <v>16731</v>
      </c>
      <c r="I11074" s="79"/>
      <c r="J11074" s="54"/>
      <c r="K11074" s="75" t="s">
        <v>34</v>
      </c>
      <c r="L11074" s="76">
        <f t="shared" si="585"/>
        <v>0</v>
      </c>
      <c r="M11074" s="76"/>
      <c r="N11074" s="76"/>
      <c r="O11074" s="76"/>
      <c r="P11074" s="76"/>
      <c r="Q11074" s="76"/>
      <c r="R11074" s="76"/>
      <c r="S11074" s="76"/>
      <c r="T11074" s="76"/>
      <c r="U11074" s="76"/>
      <c r="V11074" s="76"/>
      <c r="W11074" s="76"/>
      <c r="X11074" s="76"/>
    </row>
    <row r="11075" spans="1:24">
      <c r="A11075" s="54"/>
      <c r="B11075" s="54"/>
      <c r="C11075" s="80"/>
      <c r="D11075" s="81"/>
      <c r="E11075" s="81" t="s">
        <v>16732</v>
      </c>
      <c r="F11075" s="81" t="s">
        <v>16729</v>
      </c>
      <c r="G11075" s="81" t="s">
        <v>16733</v>
      </c>
      <c r="H11075" s="81" t="s">
        <v>16731</v>
      </c>
      <c r="I11075" s="83"/>
      <c r="J11075" s="80"/>
      <c r="K11075" s="84" t="s">
        <v>36</v>
      </c>
      <c r="L11075" s="76">
        <f t="shared" si="585"/>
        <v>0</v>
      </c>
      <c r="M11075" s="76"/>
      <c r="N11075" s="76"/>
      <c r="O11075" s="76"/>
      <c r="P11075" s="76"/>
      <c r="Q11075" s="76"/>
      <c r="R11075" s="76"/>
      <c r="S11075" s="76"/>
      <c r="T11075" s="76"/>
      <c r="U11075" s="76"/>
      <c r="V11075" s="76"/>
      <c r="W11075" s="76"/>
      <c r="X11075" s="76"/>
    </row>
    <row r="11076" spans="1:24">
      <c r="A11076" s="54"/>
      <c r="B11076" s="54"/>
      <c r="C11076" s="46" t="s">
        <v>31</v>
      </c>
      <c r="D11076" s="58" t="s">
        <v>16734</v>
      </c>
      <c r="E11076" s="58" t="s">
        <v>16735</v>
      </c>
      <c r="F11076" s="58" t="s">
        <v>16736</v>
      </c>
      <c r="G11076" s="58" t="s">
        <v>16737</v>
      </c>
      <c r="H11076" s="58" t="s">
        <v>16738</v>
      </c>
      <c r="I11076" s="74">
        <v>2239</v>
      </c>
      <c r="J11076" s="46" t="s">
        <v>39</v>
      </c>
      <c r="K11076" s="75" t="s">
        <v>32</v>
      </c>
      <c r="L11076" s="76">
        <f t="shared" si="585"/>
        <v>2</v>
      </c>
      <c r="M11076" s="434"/>
      <c r="N11076" s="76"/>
      <c r="O11076" s="76"/>
      <c r="P11076" s="76"/>
      <c r="Q11076" s="76"/>
      <c r="R11076" s="76"/>
      <c r="S11076" s="76"/>
      <c r="T11076" s="76">
        <v>1</v>
      </c>
      <c r="U11076" s="76"/>
      <c r="V11076" s="76"/>
      <c r="W11076" s="76"/>
      <c r="X11076" s="76">
        <v>1</v>
      </c>
    </row>
    <row r="11077" spans="1:24">
      <c r="A11077" s="54"/>
      <c r="B11077" s="54"/>
      <c r="C11077" s="54"/>
      <c r="D11077" s="77"/>
      <c r="E11077" s="77" t="s">
        <v>16739</v>
      </c>
      <c r="F11077" s="77" t="s">
        <v>16736</v>
      </c>
      <c r="G11077" s="77" t="s">
        <v>16740</v>
      </c>
      <c r="H11077" s="77" t="s">
        <v>16738</v>
      </c>
      <c r="I11077" s="79"/>
      <c r="J11077" s="54"/>
      <c r="K11077" s="75" t="s">
        <v>34</v>
      </c>
      <c r="L11077" s="76">
        <f t="shared" si="585"/>
        <v>1</v>
      </c>
      <c r="M11077" s="76"/>
      <c r="N11077" s="76"/>
      <c r="O11077" s="76"/>
      <c r="P11077" s="76"/>
      <c r="Q11077" s="76"/>
      <c r="R11077" s="76">
        <v>1</v>
      </c>
      <c r="S11077" s="76"/>
      <c r="T11077" s="76"/>
      <c r="U11077" s="76"/>
      <c r="V11077" s="76"/>
      <c r="W11077" s="76"/>
      <c r="X11077" s="76"/>
    </row>
    <row r="11078" spans="1:24">
      <c r="A11078" s="54"/>
      <c r="B11078" s="54"/>
      <c r="C11078" s="80"/>
      <c r="D11078" s="81"/>
      <c r="E11078" s="81" t="s">
        <v>16739</v>
      </c>
      <c r="F11078" s="81" t="s">
        <v>16736</v>
      </c>
      <c r="G11078" s="81" t="s">
        <v>16740</v>
      </c>
      <c r="H11078" s="81" t="s">
        <v>16738</v>
      </c>
      <c r="I11078" s="83"/>
      <c r="J11078" s="80"/>
      <c r="K11078" s="84" t="s">
        <v>36</v>
      </c>
      <c r="L11078" s="76">
        <f t="shared" si="585"/>
        <v>0</v>
      </c>
      <c r="M11078" s="76"/>
      <c r="N11078" s="76"/>
      <c r="O11078" s="76"/>
      <c r="P11078" s="76"/>
      <c r="Q11078" s="76"/>
      <c r="R11078" s="76"/>
      <c r="S11078" s="76"/>
      <c r="T11078" s="76"/>
      <c r="U11078" s="76"/>
      <c r="V11078" s="76"/>
      <c r="W11078" s="76"/>
      <c r="X11078" s="76"/>
    </row>
    <row r="11079" spans="1:24">
      <c r="A11079" s="54"/>
      <c r="B11079" s="54"/>
      <c r="C11079" s="46" t="s">
        <v>31</v>
      </c>
      <c r="D11079" s="58" t="s">
        <v>16741</v>
      </c>
      <c r="E11079" s="58" t="s">
        <v>16742</v>
      </c>
      <c r="F11079" s="58" t="s">
        <v>16743</v>
      </c>
      <c r="G11079" s="58" t="s">
        <v>16744</v>
      </c>
      <c r="H11079" s="58" t="s">
        <v>16745</v>
      </c>
      <c r="I11079" s="74">
        <v>75</v>
      </c>
      <c r="J11079" s="46" t="s">
        <v>39</v>
      </c>
      <c r="K11079" s="75" t="s">
        <v>32</v>
      </c>
      <c r="L11079" s="76">
        <f t="shared" si="585"/>
        <v>2</v>
      </c>
      <c r="M11079" s="76"/>
      <c r="N11079" s="76"/>
      <c r="O11079" s="76"/>
      <c r="P11079" s="76"/>
      <c r="Q11079" s="76"/>
      <c r="R11079" s="76"/>
      <c r="S11079" s="76"/>
      <c r="T11079" s="76">
        <v>1</v>
      </c>
      <c r="U11079" s="76"/>
      <c r="V11079" s="76"/>
      <c r="W11079" s="76"/>
      <c r="X11079" s="76">
        <v>1</v>
      </c>
    </row>
    <row r="11080" spans="1:24">
      <c r="A11080" s="54"/>
      <c r="B11080" s="54"/>
      <c r="C11080" s="54"/>
      <c r="D11080" s="77"/>
      <c r="E11080" s="77" t="s">
        <v>16746</v>
      </c>
      <c r="F11080" s="77" t="s">
        <v>16743</v>
      </c>
      <c r="G11080" s="77" t="s">
        <v>16747</v>
      </c>
      <c r="H11080" s="77" t="s">
        <v>16745</v>
      </c>
      <c r="I11080" s="79"/>
      <c r="J11080" s="54"/>
      <c r="K11080" s="75" t="s">
        <v>34</v>
      </c>
      <c r="L11080" s="76">
        <f t="shared" si="585"/>
        <v>0</v>
      </c>
      <c r="M11080" s="76"/>
      <c r="N11080" s="76"/>
      <c r="O11080" s="76"/>
      <c r="P11080" s="76"/>
      <c r="Q11080" s="76"/>
      <c r="R11080" s="76"/>
      <c r="S11080" s="76"/>
      <c r="T11080" s="76"/>
      <c r="U11080" s="76"/>
      <c r="V11080" s="76"/>
      <c r="W11080" s="76"/>
      <c r="X11080" s="76"/>
    </row>
    <row r="11081" spans="1:24">
      <c r="A11081" s="54"/>
      <c r="B11081" s="54"/>
      <c r="C11081" s="80"/>
      <c r="D11081" s="81"/>
      <c r="E11081" s="81" t="s">
        <v>16746</v>
      </c>
      <c r="F11081" s="81" t="s">
        <v>16743</v>
      </c>
      <c r="G11081" s="81" t="s">
        <v>16747</v>
      </c>
      <c r="H11081" s="81" t="s">
        <v>16745</v>
      </c>
      <c r="I11081" s="83"/>
      <c r="J11081" s="80"/>
      <c r="K11081" s="84" t="s">
        <v>36</v>
      </c>
      <c r="L11081" s="76">
        <f t="shared" si="585"/>
        <v>0</v>
      </c>
      <c r="M11081" s="76"/>
      <c r="N11081" s="76"/>
      <c r="O11081" s="76"/>
      <c r="P11081" s="76"/>
      <c r="Q11081" s="76"/>
      <c r="R11081" s="76"/>
      <c r="S11081" s="76"/>
      <c r="T11081" s="76"/>
      <c r="U11081" s="76"/>
      <c r="V11081" s="76"/>
      <c r="W11081" s="76"/>
      <c r="X11081" s="76"/>
    </row>
    <row r="11082" spans="1:24">
      <c r="A11082" s="54"/>
      <c r="B11082" s="54"/>
      <c r="C11082" s="46" t="s">
        <v>31</v>
      </c>
      <c r="D11082" s="58" t="s">
        <v>16748</v>
      </c>
      <c r="E11082" s="58" t="s">
        <v>16749</v>
      </c>
      <c r="F11082" s="58" t="s">
        <v>16750</v>
      </c>
      <c r="G11082" s="58" t="s">
        <v>16751</v>
      </c>
      <c r="H11082" s="58" t="s">
        <v>16752</v>
      </c>
      <c r="I11082" s="74">
        <v>218</v>
      </c>
      <c r="J11082" s="46" t="s">
        <v>39</v>
      </c>
      <c r="K11082" s="75" t="s">
        <v>32</v>
      </c>
      <c r="L11082" s="76">
        <f t="shared" si="585"/>
        <v>2</v>
      </c>
      <c r="M11082" s="76"/>
      <c r="N11082" s="76"/>
      <c r="O11082" s="76"/>
      <c r="P11082" s="76"/>
      <c r="Q11082" s="76"/>
      <c r="R11082" s="76">
        <v>1</v>
      </c>
      <c r="S11082" s="76">
        <v>1</v>
      </c>
      <c r="T11082" s="76"/>
      <c r="U11082" s="76"/>
      <c r="V11082" s="76"/>
      <c r="W11082" s="76"/>
      <c r="X11082" s="76"/>
    </row>
    <row r="11083" spans="1:24">
      <c r="A11083" s="54"/>
      <c r="B11083" s="54"/>
      <c r="C11083" s="54"/>
      <c r="D11083" s="77"/>
      <c r="E11083" s="77" t="s">
        <v>16753</v>
      </c>
      <c r="F11083" s="77" t="s">
        <v>16750</v>
      </c>
      <c r="G11083" s="77" t="s">
        <v>16754</v>
      </c>
      <c r="H11083" s="77" t="s">
        <v>16752</v>
      </c>
      <c r="I11083" s="79"/>
      <c r="J11083" s="54"/>
      <c r="K11083" s="75" t="s">
        <v>34</v>
      </c>
      <c r="L11083" s="76">
        <f t="shared" si="585"/>
        <v>0</v>
      </c>
      <c r="M11083" s="76"/>
      <c r="N11083" s="76"/>
      <c r="O11083" s="76"/>
      <c r="P11083" s="76"/>
      <c r="Q11083" s="76"/>
      <c r="R11083" s="76"/>
      <c r="S11083" s="76"/>
      <c r="T11083" s="76"/>
      <c r="U11083" s="76"/>
      <c r="V11083" s="76"/>
      <c r="W11083" s="76"/>
      <c r="X11083" s="76"/>
    </row>
    <row r="11084" spans="1:24">
      <c r="A11084" s="54"/>
      <c r="B11084" s="54"/>
      <c r="C11084" s="80"/>
      <c r="D11084" s="81"/>
      <c r="E11084" s="81" t="s">
        <v>16753</v>
      </c>
      <c r="F11084" s="81" t="s">
        <v>16750</v>
      </c>
      <c r="G11084" s="81" t="s">
        <v>16754</v>
      </c>
      <c r="H11084" s="81" t="s">
        <v>16752</v>
      </c>
      <c r="I11084" s="83"/>
      <c r="J11084" s="80"/>
      <c r="K11084" s="84" t="s">
        <v>36</v>
      </c>
      <c r="L11084" s="76">
        <f t="shared" si="585"/>
        <v>0</v>
      </c>
      <c r="M11084" s="76"/>
      <c r="N11084" s="76"/>
      <c r="O11084" s="76"/>
      <c r="P11084" s="76"/>
      <c r="Q11084" s="76"/>
      <c r="R11084" s="76"/>
      <c r="S11084" s="76"/>
      <c r="T11084" s="76"/>
      <c r="U11084" s="76"/>
      <c r="V11084" s="76"/>
      <c r="W11084" s="76"/>
      <c r="X11084" s="76"/>
    </row>
    <row r="11085" spans="1:24">
      <c r="A11085" s="54"/>
      <c r="B11085" s="54"/>
      <c r="C11085" s="46" t="s">
        <v>31</v>
      </c>
      <c r="D11085" s="58" t="s">
        <v>16755</v>
      </c>
      <c r="E11085" s="58" t="s">
        <v>16756</v>
      </c>
      <c r="F11085" s="58" t="s">
        <v>16757</v>
      </c>
      <c r="G11085" s="58" t="s">
        <v>16758</v>
      </c>
      <c r="H11085" s="58" t="s">
        <v>16759</v>
      </c>
      <c r="I11085" s="74">
        <v>965</v>
      </c>
      <c r="J11085" s="46" t="s">
        <v>39</v>
      </c>
      <c r="K11085" s="75" t="s">
        <v>32</v>
      </c>
      <c r="L11085" s="76">
        <f t="shared" si="585"/>
        <v>0</v>
      </c>
      <c r="M11085" s="76"/>
      <c r="N11085" s="76"/>
      <c r="O11085" s="76"/>
      <c r="P11085" s="76"/>
      <c r="Q11085" s="76"/>
      <c r="R11085" s="76"/>
      <c r="S11085" s="76"/>
      <c r="T11085" s="76"/>
      <c r="U11085" s="76"/>
      <c r="V11085" s="76"/>
      <c r="W11085" s="76"/>
      <c r="X11085" s="76"/>
    </row>
    <row r="11086" spans="1:24">
      <c r="A11086" s="54"/>
      <c r="B11086" s="54"/>
      <c r="C11086" s="54"/>
      <c r="D11086" s="77"/>
      <c r="E11086" s="77" t="s">
        <v>16760</v>
      </c>
      <c r="F11086" s="77" t="s">
        <v>16757</v>
      </c>
      <c r="G11086" s="77" t="s">
        <v>16761</v>
      </c>
      <c r="H11086" s="77" t="s">
        <v>16759</v>
      </c>
      <c r="I11086" s="79"/>
      <c r="J11086" s="54"/>
      <c r="K11086" s="75" t="s">
        <v>34</v>
      </c>
      <c r="L11086" s="76">
        <f t="shared" si="585"/>
        <v>0</v>
      </c>
      <c r="M11086" s="76"/>
      <c r="N11086" s="76"/>
      <c r="O11086" s="76"/>
      <c r="P11086" s="76"/>
      <c r="Q11086" s="76"/>
      <c r="R11086" s="76"/>
      <c r="S11086" s="76"/>
      <c r="T11086" s="76"/>
      <c r="U11086" s="76"/>
      <c r="V11086" s="76"/>
      <c r="W11086" s="76"/>
      <c r="X11086" s="76"/>
    </row>
    <row r="11087" spans="1:24">
      <c r="A11087" s="54"/>
      <c r="B11087" s="54"/>
      <c r="C11087" s="80"/>
      <c r="D11087" s="81"/>
      <c r="E11087" s="81" t="s">
        <v>16760</v>
      </c>
      <c r="F11087" s="81" t="s">
        <v>16757</v>
      </c>
      <c r="G11087" s="81" t="s">
        <v>16761</v>
      </c>
      <c r="H11087" s="81" t="s">
        <v>16759</v>
      </c>
      <c r="I11087" s="83"/>
      <c r="J11087" s="80"/>
      <c r="K11087" s="84" t="s">
        <v>36</v>
      </c>
      <c r="L11087" s="76">
        <f t="shared" si="585"/>
        <v>2</v>
      </c>
      <c r="M11087" s="76"/>
      <c r="N11087" s="76"/>
      <c r="O11087" s="76"/>
      <c r="P11087" s="76"/>
      <c r="Q11087" s="76"/>
      <c r="R11087" s="76"/>
      <c r="S11087" s="76"/>
      <c r="T11087" s="76">
        <v>2</v>
      </c>
      <c r="U11087" s="76"/>
      <c r="V11087" s="76"/>
      <c r="W11087" s="76"/>
      <c r="X11087" s="76"/>
    </row>
    <row r="11088" spans="1:24">
      <c r="A11088" s="54"/>
      <c r="B11088" s="54"/>
      <c r="C11088" s="46" t="s">
        <v>31</v>
      </c>
      <c r="D11088" s="58" t="s">
        <v>16762</v>
      </c>
      <c r="E11088" s="58" t="s">
        <v>16763</v>
      </c>
      <c r="F11088" s="58" t="s">
        <v>16715</v>
      </c>
      <c r="G11088" s="58" t="s">
        <v>16764</v>
      </c>
      <c r="H11088" s="58" t="s">
        <v>16765</v>
      </c>
      <c r="I11088" s="74">
        <v>57</v>
      </c>
      <c r="J11088" s="46" t="s">
        <v>39</v>
      </c>
      <c r="K11088" s="75" t="s">
        <v>32</v>
      </c>
      <c r="L11088" s="76">
        <f t="shared" si="585"/>
        <v>0</v>
      </c>
      <c r="M11088" s="76"/>
      <c r="N11088" s="76"/>
      <c r="O11088" s="76"/>
      <c r="P11088" s="76"/>
      <c r="Q11088" s="76"/>
      <c r="R11088" s="76"/>
      <c r="S11088" s="76"/>
      <c r="T11088" s="76"/>
      <c r="U11088" s="76"/>
      <c r="V11088" s="76"/>
      <c r="W11088" s="76"/>
      <c r="X11088" s="76"/>
    </row>
    <row r="11089" spans="1:24">
      <c r="A11089" s="54"/>
      <c r="B11089" s="54"/>
      <c r="C11089" s="54"/>
      <c r="D11089" s="77"/>
      <c r="E11089" s="77" t="s">
        <v>16766</v>
      </c>
      <c r="F11089" s="77" t="s">
        <v>16715</v>
      </c>
      <c r="G11089" s="77" t="s">
        <v>16767</v>
      </c>
      <c r="H11089" s="77" t="s">
        <v>16765</v>
      </c>
      <c r="I11089" s="79"/>
      <c r="J11089" s="54"/>
      <c r="K11089" s="75" t="s">
        <v>34</v>
      </c>
      <c r="L11089" s="76">
        <f t="shared" si="585"/>
        <v>0</v>
      </c>
      <c r="M11089" s="76"/>
      <c r="N11089" s="76"/>
      <c r="O11089" s="76"/>
      <c r="P11089" s="76"/>
      <c r="Q11089" s="76"/>
      <c r="R11089" s="76"/>
      <c r="S11089" s="76"/>
      <c r="T11089" s="76"/>
      <c r="U11089" s="76"/>
      <c r="V11089" s="76"/>
      <c r="W11089" s="76"/>
      <c r="X11089" s="76"/>
    </row>
    <row r="11090" spans="1:24">
      <c r="A11090" s="54"/>
      <c r="B11090" s="54"/>
      <c r="C11090" s="80"/>
      <c r="D11090" s="81"/>
      <c r="E11090" s="81" t="s">
        <v>16766</v>
      </c>
      <c r="F11090" s="81" t="s">
        <v>16715</v>
      </c>
      <c r="G11090" s="81" t="s">
        <v>16767</v>
      </c>
      <c r="H11090" s="81" t="s">
        <v>16765</v>
      </c>
      <c r="I11090" s="83"/>
      <c r="J11090" s="80"/>
      <c r="K11090" s="84" t="s">
        <v>36</v>
      </c>
      <c r="L11090" s="76">
        <f t="shared" si="585"/>
        <v>0</v>
      </c>
      <c r="M11090" s="76"/>
      <c r="N11090" s="76"/>
      <c r="O11090" s="76"/>
      <c r="P11090" s="76"/>
      <c r="Q11090" s="76"/>
      <c r="R11090" s="76"/>
      <c r="S11090" s="76"/>
      <c r="T11090" s="76"/>
      <c r="U11090" s="76"/>
      <c r="V11090" s="76"/>
      <c r="W11090" s="76"/>
      <c r="X11090" s="76"/>
    </row>
    <row r="11091" spans="1:24">
      <c r="A11091" s="54"/>
      <c r="B11091" s="54"/>
      <c r="C11091" s="46" t="s">
        <v>31</v>
      </c>
      <c r="D11091" s="58" t="s">
        <v>16768</v>
      </c>
      <c r="E11091" s="58" t="s">
        <v>16769</v>
      </c>
      <c r="F11091" s="58" t="s">
        <v>16770</v>
      </c>
      <c r="G11091" s="58" t="s">
        <v>16771</v>
      </c>
      <c r="H11091" s="58" t="s">
        <v>16772</v>
      </c>
      <c r="I11091" s="74">
        <v>3918</v>
      </c>
      <c r="J11091" s="46" t="s">
        <v>39</v>
      </c>
      <c r="K11091" s="75" t="s">
        <v>32</v>
      </c>
      <c r="L11091" s="76">
        <f t="shared" si="585"/>
        <v>2</v>
      </c>
      <c r="M11091" s="76">
        <v>1</v>
      </c>
      <c r="N11091" s="76"/>
      <c r="O11091" s="76"/>
      <c r="P11091" s="76"/>
      <c r="Q11091" s="76"/>
      <c r="R11091" s="76"/>
      <c r="S11091" s="76"/>
      <c r="T11091" s="76">
        <v>1</v>
      </c>
      <c r="U11091" s="76"/>
      <c r="V11091" s="76"/>
      <c r="W11091" s="76"/>
      <c r="X11091" s="76"/>
    </row>
    <row r="11092" spans="1:24">
      <c r="A11092" s="54"/>
      <c r="B11092" s="54"/>
      <c r="C11092" s="54"/>
      <c r="D11092" s="77"/>
      <c r="E11092" s="77" t="s">
        <v>16773</v>
      </c>
      <c r="F11092" s="77" t="s">
        <v>16770</v>
      </c>
      <c r="G11092" s="77" t="s">
        <v>16774</v>
      </c>
      <c r="H11092" s="77" t="s">
        <v>16772</v>
      </c>
      <c r="I11092" s="79"/>
      <c r="J11092" s="54"/>
      <c r="K11092" s="75" t="s">
        <v>34</v>
      </c>
      <c r="L11092" s="76">
        <f t="shared" si="585"/>
        <v>1</v>
      </c>
      <c r="M11092" s="76"/>
      <c r="N11092" s="76"/>
      <c r="O11092" s="76"/>
      <c r="P11092" s="76"/>
      <c r="Q11092" s="76"/>
      <c r="R11092" s="76">
        <v>1</v>
      </c>
      <c r="S11092" s="76"/>
      <c r="T11092" s="76"/>
      <c r="U11092" s="76"/>
      <c r="V11092" s="76"/>
      <c r="W11092" s="76"/>
      <c r="X11092" s="76"/>
    </row>
    <row r="11093" spans="1:24">
      <c r="A11093" s="54"/>
      <c r="B11093" s="54"/>
      <c r="C11093" s="80"/>
      <c r="D11093" s="81"/>
      <c r="E11093" s="81" t="s">
        <v>16773</v>
      </c>
      <c r="F11093" s="81" t="s">
        <v>16770</v>
      </c>
      <c r="G11093" s="81" t="s">
        <v>16774</v>
      </c>
      <c r="H11093" s="81" t="s">
        <v>16772</v>
      </c>
      <c r="I11093" s="83"/>
      <c r="J11093" s="80"/>
      <c r="K11093" s="84" t="s">
        <v>36</v>
      </c>
      <c r="L11093" s="76">
        <f t="shared" si="585"/>
        <v>0</v>
      </c>
      <c r="M11093" s="76"/>
      <c r="N11093" s="76"/>
      <c r="O11093" s="76"/>
      <c r="P11093" s="76"/>
      <c r="Q11093" s="76"/>
      <c r="R11093" s="76"/>
      <c r="S11093" s="76"/>
      <c r="T11093" s="76"/>
      <c r="U11093" s="76"/>
      <c r="V11093" s="76"/>
      <c r="W11093" s="76"/>
      <c r="X11093" s="76"/>
    </row>
    <row r="11094" spans="1:24">
      <c r="A11094" s="54"/>
      <c r="B11094" s="54"/>
      <c r="C11094" s="46" t="s">
        <v>31</v>
      </c>
      <c r="D11094" s="58" t="s">
        <v>16775</v>
      </c>
      <c r="E11094" s="58" t="s">
        <v>16776</v>
      </c>
      <c r="F11094" s="58" t="s">
        <v>16777</v>
      </c>
      <c r="G11094" s="58" t="s">
        <v>16778</v>
      </c>
      <c r="H11094" s="58" t="s">
        <v>16779</v>
      </c>
      <c r="I11094" s="74">
        <v>1454</v>
      </c>
      <c r="J11094" s="46" t="s">
        <v>39</v>
      </c>
      <c r="K11094" s="75" t="s">
        <v>32</v>
      </c>
      <c r="L11094" s="76">
        <f t="shared" si="585"/>
        <v>2</v>
      </c>
      <c r="M11094" s="76">
        <v>1</v>
      </c>
      <c r="N11094" s="76"/>
      <c r="O11094" s="76">
        <v>1</v>
      </c>
      <c r="P11094" s="76"/>
      <c r="Q11094" s="76"/>
      <c r="R11094" s="76"/>
      <c r="S11094" s="76"/>
      <c r="T11094" s="76"/>
      <c r="U11094" s="76"/>
      <c r="V11094" s="76"/>
      <c r="W11094" s="76"/>
      <c r="X11094" s="76"/>
    </row>
    <row r="11095" spans="1:24">
      <c r="A11095" s="54"/>
      <c r="B11095" s="54"/>
      <c r="C11095" s="54"/>
      <c r="D11095" s="77"/>
      <c r="E11095" s="77" t="s">
        <v>16780</v>
      </c>
      <c r="F11095" s="77" t="s">
        <v>16777</v>
      </c>
      <c r="G11095" s="77" t="s">
        <v>16781</v>
      </c>
      <c r="H11095" s="77" t="s">
        <v>16779</v>
      </c>
      <c r="I11095" s="79"/>
      <c r="J11095" s="54"/>
      <c r="K11095" s="75" t="s">
        <v>34</v>
      </c>
      <c r="L11095" s="76">
        <f t="shared" si="585"/>
        <v>0</v>
      </c>
      <c r="M11095" s="76"/>
      <c r="N11095" s="76"/>
      <c r="O11095" s="76"/>
      <c r="P11095" s="76"/>
      <c r="Q11095" s="76"/>
      <c r="R11095" s="76"/>
      <c r="S11095" s="76"/>
      <c r="T11095" s="76"/>
      <c r="U11095" s="76"/>
      <c r="V11095" s="76"/>
      <c r="W11095" s="76"/>
      <c r="X11095" s="76"/>
    </row>
    <row r="11096" spans="1:24">
      <c r="A11096" s="54"/>
      <c r="B11096" s="54"/>
      <c r="C11096" s="80"/>
      <c r="D11096" s="81"/>
      <c r="E11096" s="81" t="s">
        <v>16780</v>
      </c>
      <c r="F11096" s="81" t="s">
        <v>16777</v>
      </c>
      <c r="G11096" s="81" t="s">
        <v>16781</v>
      </c>
      <c r="H11096" s="81" t="s">
        <v>16779</v>
      </c>
      <c r="I11096" s="83"/>
      <c r="J11096" s="80"/>
      <c r="K11096" s="84" t="s">
        <v>36</v>
      </c>
      <c r="L11096" s="76">
        <f t="shared" si="585"/>
        <v>0</v>
      </c>
      <c r="M11096" s="76"/>
      <c r="N11096" s="76"/>
      <c r="O11096" s="76"/>
      <c r="P11096" s="76"/>
      <c r="Q11096" s="76"/>
      <c r="R11096" s="76"/>
      <c r="S11096" s="76"/>
      <c r="T11096" s="76"/>
      <c r="U11096" s="76"/>
      <c r="V11096" s="76"/>
      <c r="W11096" s="76"/>
      <c r="X11096" s="76"/>
    </row>
    <row r="11097" spans="1:24">
      <c r="A11097" s="54"/>
      <c r="B11097" s="54"/>
      <c r="C11097" s="46" t="s">
        <v>31</v>
      </c>
      <c r="D11097" s="58" t="s">
        <v>16782</v>
      </c>
      <c r="E11097" s="58" t="s">
        <v>16783</v>
      </c>
      <c r="F11097" s="58" t="s">
        <v>16784</v>
      </c>
      <c r="G11097" s="58" t="s">
        <v>16785</v>
      </c>
      <c r="H11097" s="58" t="s">
        <v>16786</v>
      </c>
      <c r="I11097" s="74">
        <v>491</v>
      </c>
      <c r="J11097" s="46" t="s">
        <v>39</v>
      </c>
      <c r="K11097" s="75" t="s">
        <v>32</v>
      </c>
      <c r="L11097" s="76">
        <f t="shared" si="585"/>
        <v>3</v>
      </c>
      <c r="M11097" s="76"/>
      <c r="N11097" s="76"/>
      <c r="O11097" s="76"/>
      <c r="P11097" s="76"/>
      <c r="Q11097" s="76"/>
      <c r="R11097" s="76"/>
      <c r="S11097" s="76"/>
      <c r="T11097" s="76">
        <v>3</v>
      </c>
      <c r="U11097" s="76"/>
      <c r="V11097" s="76"/>
      <c r="W11097" s="76"/>
      <c r="X11097" s="76"/>
    </row>
    <row r="11098" spans="1:24">
      <c r="A11098" s="54"/>
      <c r="B11098" s="54"/>
      <c r="C11098" s="54"/>
      <c r="D11098" s="77"/>
      <c r="E11098" s="77" t="s">
        <v>16787</v>
      </c>
      <c r="F11098" s="77" t="s">
        <v>16784</v>
      </c>
      <c r="G11098" s="77" t="s">
        <v>16788</v>
      </c>
      <c r="H11098" s="77" t="s">
        <v>16786</v>
      </c>
      <c r="I11098" s="79"/>
      <c r="J11098" s="54"/>
      <c r="K11098" s="75" t="s">
        <v>34</v>
      </c>
      <c r="L11098" s="76">
        <f t="shared" si="585"/>
        <v>0</v>
      </c>
      <c r="M11098" s="76"/>
      <c r="N11098" s="76"/>
      <c r="O11098" s="76"/>
      <c r="P11098" s="76"/>
      <c r="Q11098" s="76"/>
      <c r="R11098" s="76"/>
      <c r="S11098" s="76"/>
      <c r="T11098" s="76"/>
      <c r="U11098" s="76"/>
      <c r="V11098" s="76"/>
      <c r="W11098" s="76"/>
      <c r="X11098" s="76"/>
    </row>
    <row r="11099" spans="1:24">
      <c r="A11099" s="54"/>
      <c r="B11099" s="54"/>
      <c r="C11099" s="80"/>
      <c r="D11099" s="81"/>
      <c r="E11099" s="81" t="s">
        <v>16787</v>
      </c>
      <c r="F11099" s="81" t="s">
        <v>16784</v>
      </c>
      <c r="G11099" s="81" t="s">
        <v>16788</v>
      </c>
      <c r="H11099" s="81" t="s">
        <v>16786</v>
      </c>
      <c r="I11099" s="83"/>
      <c r="J11099" s="80"/>
      <c r="K11099" s="84" t="s">
        <v>36</v>
      </c>
      <c r="L11099" s="76">
        <f t="shared" si="585"/>
        <v>0</v>
      </c>
      <c r="M11099" s="76"/>
      <c r="N11099" s="76"/>
      <c r="O11099" s="76"/>
      <c r="P11099" s="76"/>
      <c r="Q11099" s="76"/>
      <c r="R11099" s="76"/>
      <c r="S11099" s="76"/>
      <c r="T11099" s="76"/>
      <c r="U11099" s="76"/>
      <c r="V11099" s="76"/>
      <c r="W11099" s="76"/>
      <c r="X11099" s="76"/>
    </row>
    <row r="11100" spans="1:24">
      <c r="A11100" s="54"/>
      <c r="B11100" s="54"/>
      <c r="C11100" s="46" t="s">
        <v>31</v>
      </c>
      <c r="D11100" s="58" t="s">
        <v>16789</v>
      </c>
      <c r="E11100" s="58" t="s">
        <v>16790</v>
      </c>
      <c r="F11100" s="58" t="s">
        <v>10080</v>
      </c>
      <c r="G11100" s="58" t="s">
        <v>16791</v>
      </c>
      <c r="H11100" s="58" t="s">
        <v>16792</v>
      </c>
      <c r="I11100" s="74">
        <v>259</v>
      </c>
      <c r="J11100" s="46" t="s">
        <v>39</v>
      </c>
      <c r="K11100" s="75" t="s">
        <v>32</v>
      </c>
      <c r="L11100" s="76">
        <f t="shared" si="585"/>
        <v>2</v>
      </c>
      <c r="M11100" s="76"/>
      <c r="N11100" s="76"/>
      <c r="O11100" s="76"/>
      <c r="P11100" s="76"/>
      <c r="Q11100" s="76"/>
      <c r="R11100" s="76"/>
      <c r="S11100" s="76"/>
      <c r="T11100" s="76">
        <v>2</v>
      </c>
      <c r="U11100" s="76"/>
      <c r="V11100" s="76"/>
      <c r="W11100" s="76"/>
      <c r="X11100" s="76"/>
    </row>
    <row r="11101" spans="1:24">
      <c r="A11101" s="54"/>
      <c r="B11101" s="54"/>
      <c r="C11101" s="54"/>
      <c r="D11101" s="77"/>
      <c r="E11101" s="77" t="s">
        <v>16793</v>
      </c>
      <c r="F11101" s="77" t="s">
        <v>10080</v>
      </c>
      <c r="G11101" s="77" t="s">
        <v>16794</v>
      </c>
      <c r="H11101" s="77" t="s">
        <v>16792</v>
      </c>
      <c r="I11101" s="79"/>
      <c r="J11101" s="54"/>
      <c r="K11101" s="75" t="s">
        <v>34</v>
      </c>
      <c r="L11101" s="76">
        <f t="shared" si="585"/>
        <v>1</v>
      </c>
      <c r="M11101" s="76"/>
      <c r="N11101" s="76"/>
      <c r="O11101" s="76"/>
      <c r="P11101" s="76"/>
      <c r="Q11101" s="76"/>
      <c r="R11101" s="76">
        <v>1</v>
      </c>
      <c r="S11101" s="76"/>
      <c r="T11101" s="76"/>
      <c r="U11101" s="76"/>
      <c r="V11101" s="76"/>
      <c r="W11101" s="76"/>
      <c r="X11101" s="76"/>
    </row>
    <row r="11102" spans="1:24">
      <c r="A11102" s="54"/>
      <c r="B11102" s="54"/>
      <c r="C11102" s="80"/>
      <c r="D11102" s="81"/>
      <c r="E11102" s="81" t="s">
        <v>16793</v>
      </c>
      <c r="F11102" s="81" t="s">
        <v>10080</v>
      </c>
      <c r="G11102" s="81" t="s">
        <v>16794</v>
      </c>
      <c r="H11102" s="81" t="s">
        <v>16792</v>
      </c>
      <c r="I11102" s="83"/>
      <c r="J11102" s="80"/>
      <c r="K11102" s="84" t="s">
        <v>36</v>
      </c>
      <c r="L11102" s="76">
        <f t="shared" si="585"/>
        <v>0</v>
      </c>
      <c r="M11102" s="76"/>
      <c r="N11102" s="76"/>
      <c r="O11102" s="76"/>
      <c r="P11102" s="76"/>
      <c r="Q11102" s="76"/>
      <c r="R11102" s="76"/>
      <c r="S11102" s="76"/>
      <c r="T11102" s="76"/>
      <c r="U11102" s="76"/>
      <c r="V11102" s="76"/>
      <c r="W11102" s="76"/>
      <c r="X11102" s="76"/>
    </row>
    <row r="11103" spans="1:24">
      <c r="A11103" s="54"/>
      <c r="B11103" s="54"/>
      <c r="C11103" s="46" t="s">
        <v>31</v>
      </c>
      <c r="D11103" s="58" t="s">
        <v>16795</v>
      </c>
      <c r="E11103" s="58" t="s">
        <v>16796</v>
      </c>
      <c r="F11103" s="58" t="s">
        <v>16797</v>
      </c>
      <c r="G11103" s="58" t="s">
        <v>16798</v>
      </c>
      <c r="H11103" s="58" t="s">
        <v>16799</v>
      </c>
      <c r="I11103" s="74">
        <v>248</v>
      </c>
      <c r="J11103" s="46" t="s">
        <v>39</v>
      </c>
      <c r="K11103" s="75" t="s">
        <v>32</v>
      </c>
      <c r="L11103" s="76">
        <f t="shared" si="585"/>
        <v>2</v>
      </c>
      <c r="M11103" s="76"/>
      <c r="N11103" s="76"/>
      <c r="O11103" s="76"/>
      <c r="P11103" s="76"/>
      <c r="Q11103" s="76"/>
      <c r="R11103" s="76"/>
      <c r="S11103" s="76"/>
      <c r="T11103" s="76"/>
      <c r="U11103" s="76"/>
      <c r="V11103" s="76"/>
      <c r="W11103" s="76"/>
      <c r="X11103" s="76">
        <v>2</v>
      </c>
    </row>
    <row r="11104" spans="1:24">
      <c r="A11104" s="54"/>
      <c r="B11104" s="54"/>
      <c r="C11104" s="54"/>
      <c r="D11104" s="77"/>
      <c r="E11104" s="77" t="s">
        <v>16800</v>
      </c>
      <c r="F11104" s="77" t="s">
        <v>16797</v>
      </c>
      <c r="G11104" s="77" t="s">
        <v>16801</v>
      </c>
      <c r="H11104" s="77" t="s">
        <v>16799</v>
      </c>
      <c r="I11104" s="79"/>
      <c r="J11104" s="54"/>
      <c r="K11104" s="75" t="s">
        <v>34</v>
      </c>
      <c r="L11104" s="76">
        <f t="shared" si="585"/>
        <v>0</v>
      </c>
      <c r="M11104" s="76"/>
      <c r="N11104" s="76"/>
      <c r="O11104" s="76"/>
      <c r="P11104" s="76"/>
      <c r="Q11104" s="76"/>
      <c r="R11104" s="76"/>
      <c r="S11104" s="76"/>
      <c r="T11104" s="76"/>
      <c r="U11104" s="76"/>
      <c r="V11104" s="76"/>
      <c r="W11104" s="76"/>
      <c r="X11104" s="76"/>
    </row>
    <row r="11105" spans="1:24">
      <c r="A11105" s="54"/>
      <c r="B11105" s="54"/>
      <c r="C11105" s="80"/>
      <c r="D11105" s="81"/>
      <c r="E11105" s="81" t="s">
        <v>16800</v>
      </c>
      <c r="F11105" s="81" t="s">
        <v>16797</v>
      </c>
      <c r="G11105" s="81" t="s">
        <v>16801</v>
      </c>
      <c r="H11105" s="81" t="s">
        <v>16799</v>
      </c>
      <c r="I11105" s="83"/>
      <c r="J11105" s="80"/>
      <c r="K11105" s="84" t="s">
        <v>36</v>
      </c>
      <c r="L11105" s="76">
        <f t="shared" si="585"/>
        <v>0</v>
      </c>
      <c r="M11105" s="76"/>
      <c r="N11105" s="76"/>
      <c r="O11105" s="76"/>
      <c r="P11105" s="76"/>
      <c r="Q11105" s="76"/>
      <c r="R11105" s="76"/>
      <c r="S11105" s="76"/>
      <c r="T11105" s="76"/>
      <c r="U11105" s="76"/>
      <c r="V11105" s="76"/>
      <c r="W11105" s="76"/>
      <c r="X11105" s="76"/>
    </row>
    <row r="11106" spans="1:24">
      <c r="A11106" s="54"/>
      <c r="B11106" s="54"/>
      <c r="C11106" s="46" t="s">
        <v>31</v>
      </c>
      <c r="D11106" s="58" t="s">
        <v>16802</v>
      </c>
      <c r="E11106" s="58" t="s">
        <v>16803</v>
      </c>
      <c r="F11106" s="58" t="s">
        <v>16804</v>
      </c>
      <c r="G11106" s="58" t="s">
        <v>16805</v>
      </c>
      <c r="H11106" s="58" t="s">
        <v>16806</v>
      </c>
      <c r="I11106" s="74">
        <v>486</v>
      </c>
      <c r="J11106" s="46" t="s">
        <v>39</v>
      </c>
      <c r="K11106" s="75" t="s">
        <v>32</v>
      </c>
      <c r="L11106" s="76">
        <f t="shared" si="585"/>
        <v>0</v>
      </c>
      <c r="M11106" s="76"/>
      <c r="N11106" s="76"/>
      <c r="O11106" s="76"/>
      <c r="P11106" s="76"/>
      <c r="Q11106" s="76"/>
      <c r="R11106" s="76"/>
      <c r="S11106" s="76"/>
      <c r="T11106" s="76"/>
      <c r="U11106" s="76"/>
      <c r="V11106" s="76"/>
      <c r="W11106" s="76"/>
      <c r="X11106" s="76"/>
    </row>
    <row r="11107" spans="1:24">
      <c r="A11107" s="54"/>
      <c r="B11107" s="54"/>
      <c r="C11107" s="54"/>
      <c r="D11107" s="77"/>
      <c r="E11107" s="77" t="s">
        <v>16807</v>
      </c>
      <c r="F11107" s="77" t="s">
        <v>16804</v>
      </c>
      <c r="G11107" s="77" t="s">
        <v>16808</v>
      </c>
      <c r="H11107" s="77" t="s">
        <v>16806</v>
      </c>
      <c r="I11107" s="79"/>
      <c r="J11107" s="54"/>
      <c r="K11107" s="75" t="s">
        <v>34</v>
      </c>
      <c r="L11107" s="76">
        <f t="shared" si="585"/>
        <v>0</v>
      </c>
      <c r="M11107" s="76"/>
      <c r="N11107" s="76"/>
      <c r="O11107" s="76"/>
      <c r="P11107" s="76"/>
      <c r="Q11107" s="76"/>
      <c r="R11107" s="76"/>
      <c r="S11107" s="76"/>
      <c r="T11107" s="76"/>
      <c r="U11107" s="76"/>
      <c r="V11107" s="76"/>
      <c r="W11107" s="76"/>
      <c r="X11107" s="76"/>
    </row>
    <row r="11108" spans="1:24">
      <c r="A11108" s="54"/>
      <c r="B11108" s="54"/>
      <c r="C11108" s="80"/>
      <c r="D11108" s="81"/>
      <c r="E11108" s="81" t="s">
        <v>16807</v>
      </c>
      <c r="F11108" s="81" t="s">
        <v>16804</v>
      </c>
      <c r="G11108" s="81" t="s">
        <v>16808</v>
      </c>
      <c r="H11108" s="81" t="s">
        <v>16806</v>
      </c>
      <c r="I11108" s="83"/>
      <c r="J11108" s="80"/>
      <c r="K11108" s="84" t="s">
        <v>36</v>
      </c>
      <c r="L11108" s="76">
        <f t="shared" si="585"/>
        <v>8</v>
      </c>
      <c r="M11108" s="76"/>
      <c r="N11108" s="76"/>
      <c r="O11108" s="76">
        <v>2</v>
      </c>
      <c r="P11108" s="76"/>
      <c r="Q11108" s="76"/>
      <c r="R11108" s="76"/>
      <c r="S11108" s="76">
        <v>1</v>
      </c>
      <c r="T11108" s="76">
        <v>4</v>
      </c>
      <c r="U11108" s="76"/>
      <c r="V11108" s="76"/>
      <c r="W11108" s="76"/>
      <c r="X11108" s="76">
        <v>1</v>
      </c>
    </row>
    <row r="11109" spans="1:24">
      <c r="A11109" s="54"/>
      <c r="B11109" s="54"/>
      <c r="C11109" s="46" t="s">
        <v>31</v>
      </c>
      <c r="D11109" s="58" t="s">
        <v>16809</v>
      </c>
      <c r="E11109" s="58" t="s">
        <v>16810</v>
      </c>
      <c r="F11109" s="58" t="s">
        <v>16811</v>
      </c>
      <c r="G11109" s="58" t="s">
        <v>16812</v>
      </c>
      <c r="H11109" s="58" t="s">
        <v>16813</v>
      </c>
      <c r="I11109" s="74">
        <v>0</v>
      </c>
      <c r="J11109" s="46" t="s">
        <v>39</v>
      </c>
      <c r="K11109" s="75" t="s">
        <v>32</v>
      </c>
      <c r="L11109" s="76">
        <f t="shared" si="585"/>
        <v>2</v>
      </c>
      <c r="M11109" s="76"/>
      <c r="N11109" s="76"/>
      <c r="O11109" s="76">
        <v>1</v>
      </c>
      <c r="P11109" s="76"/>
      <c r="Q11109" s="76"/>
      <c r="R11109" s="76"/>
      <c r="S11109" s="76"/>
      <c r="T11109" s="76">
        <v>1</v>
      </c>
      <c r="U11109" s="76"/>
      <c r="V11109" s="76"/>
      <c r="W11109" s="76"/>
      <c r="X11109" s="76"/>
    </row>
    <row r="11110" spans="1:24">
      <c r="A11110" s="54"/>
      <c r="B11110" s="54"/>
      <c r="C11110" s="54"/>
      <c r="D11110" s="77"/>
      <c r="E11110" s="77" t="s">
        <v>16814</v>
      </c>
      <c r="F11110" s="77" t="s">
        <v>16811</v>
      </c>
      <c r="G11110" s="77" t="s">
        <v>16815</v>
      </c>
      <c r="H11110" s="77" t="s">
        <v>16813</v>
      </c>
      <c r="I11110" s="79"/>
      <c r="J11110" s="54"/>
      <c r="K11110" s="75" t="s">
        <v>34</v>
      </c>
      <c r="L11110" s="76">
        <f t="shared" si="585"/>
        <v>0</v>
      </c>
      <c r="M11110" s="76"/>
      <c r="N11110" s="76"/>
      <c r="O11110" s="76"/>
      <c r="P11110" s="76"/>
      <c r="Q11110" s="76"/>
      <c r="R11110" s="76"/>
      <c r="S11110" s="76"/>
      <c r="T11110" s="76"/>
      <c r="U11110" s="76"/>
      <c r="V11110" s="76"/>
      <c r="W11110" s="76"/>
      <c r="X11110" s="76"/>
    </row>
    <row r="11111" spans="1:24">
      <c r="A11111" s="54"/>
      <c r="B11111" s="54"/>
      <c r="C11111" s="80"/>
      <c r="D11111" s="81"/>
      <c r="E11111" s="81" t="s">
        <v>16814</v>
      </c>
      <c r="F11111" s="81" t="s">
        <v>16811</v>
      </c>
      <c r="G11111" s="81" t="s">
        <v>16815</v>
      </c>
      <c r="H11111" s="81" t="s">
        <v>16813</v>
      </c>
      <c r="I11111" s="83"/>
      <c r="J11111" s="80"/>
      <c r="K11111" s="84" t="s">
        <v>36</v>
      </c>
      <c r="L11111" s="76">
        <f t="shared" si="585"/>
        <v>2</v>
      </c>
      <c r="M11111" s="76"/>
      <c r="N11111" s="76"/>
      <c r="O11111" s="76">
        <v>1</v>
      </c>
      <c r="P11111" s="76"/>
      <c r="Q11111" s="76"/>
      <c r="R11111" s="76"/>
      <c r="S11111" s="76"/>
      <c r="T11111" s="76">
        <v>1</v>
      </c>
      <c r="U11111" s="76"/>
      <c r="V11111" s="76"/>
      <c r="W11111" s="76"/>
      <c r="X11111" s="76"/>
    </row>
    <row r="11112" spans="1:24">
      <c r="A11112" s="54"/>
      <c r="B11112" s="54"/>
      <c r="C11112" s="46" t="s">
        <v>31</v>
      </c>
      <c r="D11112" s="58" t="s">
        <v>16816</v>
      </c>
      <c r="E11112" s="58" t="s">
        <v>16817</v>
      </c>
      <c r="F11112" s="58" t="s">
        <v>16818</v>
      </c>
      <c r="G11112" s="58" t="s">
        <v>16819</v>
      </c>
      <c r="H11112" s="58" t="s">
        <v>16820</v>
      </c>
      <c r="I11112" s="74">
        <v>53</v>
      </c>
      <c r="J11112" s="46" t="s">
        <v>39</v>
      </c>
      <c r="K11112" s="75" t="s">
        <v>32</v>
      </c>
      <c r="L11112" s="76">
        <f t="shared" si="585"/>
        <v>3</v>
      </c>
      <c r="M11112" s="76"/>
      <c r="N11112" s="76"/>
      <c r="O11112" s="76">
        <v>1</v>
      </c>
      <c r="P11112" s="76"/>
      <c r="Q11112" s="76"/>
      <c r="R11112" s="76"/>
      <c r="S11112" s="76"/>
      <c r="T11112" s="76">
        <v>2</v>
      </c>
      <c r="U11112" s="76"/>
      <c r="V11112" s="76"/>
      <c r="W11112" s="76"/>
      <c r="X11112" s="76"/>
    </row>
    <row r="11113" spans="1:24">
      <c r="A11113" s="54"/>
      <c r="B11113" s="54"/>
      <c r="C11113" s="54"/>
      <c r="D11113" s="77"/>
      <c r="E11113" s="77" t="s">
        <v>16821</v>
      </c>
      <c r="F11113" s="77" t="s">
        <v>16818</v>
      </c>
      <c r="G11113" s="77" t="s">
        <v>16822</v>
      </c>
      <c r="H11113" s="77" t="s">
        <v>16820</v>
      </c>
      <c r="I11113" s="79"/>
      <c r="J11113" s="54"/>
      <c r="K11113" s="75" t="s">
        <v>34</v>
      </c>
      <c r="L11113" s="76">
        <f t="shared" si="585"/>
        <v>0</v>
      </c>
      <c r="M11113" s="76"/>
      <c r="N11113" s="76"/>
      <c r="O11113" s="76"/>
      <c r="P11113" s="76"/>
      <c r="Q11113" s="76"/>
      <c r="R11113" s="76"/>
      <c r="S11113" s="76"/>
      <c r="T11113" s="76"/>
      <c r="U11113" s="76"/>
      <c r="V11113" s="76"/>
      <c r="W11113" s="76"/>
      <c r="X11113" s="76"/>
    </row>
    <row r="11114" spans="1:24">
      <c r="A11114" s="54"/>
      <c r="B11114" s="54"/>
      <c r="C11114" s="80"/>
      <c r="D11114" s="81"/>
      <c r="E11114" s="81" t="s">
        <v>16821</v>
      </c>
      <c r="F11114" s="81" t="s">
        <v>16818</v>
      </c>
      <c r="G11114" s="81" t="s">
        <v>16822</v>
      </c>
      <c r="H11114" s="81" t="s">
        <v>16820</v>
      </c>
      <c r="I11114" s="83"/>
      <c r="J11114" s="80"/>
      <c r="K11114" s="84" t="s">
        <v>36</v>
      </c>
      <c r="L11114" s="76">
        <f t="shared" si="585"/>
        <v>0</v>
      </c>
      <c r="M11114" s="76"/>
      <c r="N11114" s="76"/>
      <c r="O11114" s="76"/>
      <c r="P11114" s="76"/>
      <c r="Q11114" s="76"/>
      <c r="R11114" s="76"/>
      <c r="S11114" s="76"/>
      <c r="T11114" s="76"/>
      <c r="U11114" s="76"/>
      <c r="V11114" s="76"/>
      <c r="W11114" s="76"/>
      <c r="X11114" s="76"/>
    </row>
    <row r="11115" spans="1:24">
      <c r="A11115" s="54"/>
      <c r="B11115" s="54"/>
      <c r="C11115" s="46" t="s">
        <v>33</v>
      </c>
      <c r="D11115" s="58" t="s">
        <v>16823</v>
      </c>
      <c r="E11115" s="58" t="s">
        <v>16824</v>
      </c>
      <c r="F11115" s="58" t="s">
        <v>16825</v>
      </c>
      <c r="G11115" s="58" t="s">
        <v>16826</v>
      </c>
      <c r="H11115" s="58" t="s">
        <v>16827</v>
      </c>
      <c r="I11115" s="74">
        <v>3109</v>
      </c>
      <c r="J11115" s="46" t="s">
        <v>39</v>
      </c>
      <c r="K11115" s="75" t="s">
        <v>32</v>
      </c>
      <c r="L11115" s="76">
        <f t="shared" si="585"/>
        <v>0</v>
      </c>
      <c r="M11115" s="76"/>
      <c r="N11115" s="76"/>
      <c r="O11115" s="76"/>
      <c r="P11115" s="76"/>
      <c r="Q11115" s="76"/>
      <c r="R11115" s="76"/>
      <c r="S11115" s="76"/>
      <c r="T11115" s="76"/>
      <c r="U11115" s="76"/>
      <c r="V11115" s="76"/>
      <c r="W11115" s="76"/>
      <c r="X11115" s="76"/>
    </row>
    <row r="11116" spans="1:24">
      <c r="A11116" s="54"/>
      <c r="B11116" s="54"/>
      <c r="C11116" s="54"/>
      <c r="D11116" s="77"/>
      <c r="E11116" s="77" t="s">
        <v>16828</v>
      </c>
      <c r="F11116" s="77" t="s">
        <v>16825</v>
      </c>
      <c r="G11116" s="77" t="s">
        <v>16829</v>
      </c>
      <c r="H11116" s="77" t="s">
        <v>16827</v>
      </c>
      <c r="I11116" s="79"/>
      <c r="J11116" s="54"/>
      <c r="K11116" s="75" t="s">
        <v>34</v>
      </c>
      <c r="L11116" s="76">
        <f t="shared" si="585"/>
        <v>0</v>
      </c>
      <c r="M11116" s="76"/>
      <c r="N11116" s="76"/>
      <c r="O11116" s="76"/>
      <c r="P11116" s="76"/>
      <c r="Q11116" s="76"/>
      <c r="R11116" s="76"/>
      <c r="S11116" s="76"/>
      <c r="T11116" s="76"/>
      <c r="U11116" s="76"/>
      <c r="V11116" s="76"/>
      <c r="W11116" s="76"/>
      <c r="X11116" s="76"/>
    </row>
    <row r="11117" spans="1:24">
      <c r="A11117" s="54"/>
      <c r="B11117" s="54"/>
      <c r="C11117" s="80"/>
      <c r="D11117" s="81"/>
      <c r="E11117" s="81" t="s">
        <v>16828</v>
      </c>
      <c r="F11117" s="81" t="s">
        <v>16825</v>
      </c>
      <c r="G11117" s="81" t="s">
        <v>16829</v>
      </c>
      <c r="H11117" s="81" t="s">
        <v>16827</v>
      </c>
      <c r="I11117" s="83"/>
      <c r="J11117" s="80"/>
      <c r="K11117" s="84" t="s">
        <v>36</v>
      </c>
      <c r="L11117" s="76">
        <f t="shared" si="585"/>
        <v>5</v>
      </c>
      <c r="M11117" s="76"/>
      <c r="N11117" s="76"/>
      <c r="O11117" s="76"/>
      <c r="P11117" s="76"/>
      <c r="Q11117" s="76"/>
      <c r="R11117" s="76"/>
      <c r="S11117" s="76"/>
      <c r="T11117" s="76"/>
      <c r="U11117" s="76"/>
      <c r="V11117" s="76"/>
      <c r="W11117" s="76">
        <v>5</v>
      </c>
      <c r="X11117" s="76"/>
    </row>
    <row r="11118" spans="1:24" ht="16.5" customHeight="1">
      <c r="A11118" s="54"/>
      <c r="B11118" s="54"/>
      <c r="C11118" s="46" t="s">
        <v>33</v>
      </c>
      <c r="D11118" s="58" t="s">
        <v>16830</v>
      </c>
      <c r="E11118" s="58" t="s">
        <v>16831</v>
      </c>
      <c r="F11118" s="58" t="s">
        <v>16832</v>
      </c>
      <c r="G11118" s="58" t="s">
        <v>16833</v>
      </c>
      <c r="H11118" s="58" t="s">
        <v>16834</v>
      </c>
      <c r="I11118" s="74">
        <v>4633</v>
      </c>
      <c r="J11118" s="46" t="s">
        <v>39</v>
      </c>
      <c r="K11118" s="75" t="s">
        <v>32</v>
      </c>
      <c r="L11118" s="76">
        <f t="shared" si="585"/>
        <v>0</v>
      </c>
      <c r="M11118" s="76"/>
      <c r="N11118" s="76"/>
      <c r="O11118" s="76"/>
      <c r="P11118" s="76"/>
      <c r="Q11118" s="76"/>
      <c r="R11118" s="76"/>
      <c r="S11118" s="76"/>
      <c r="T11118" s="76"/>
      <c r="U11118" s="76"/>
      <c r="V11118" s="76"/>
      <c r="W11118" s="76"/>
      <c r="X11118" s="76"/>
    </row>
    <row r="11119" spans="1:24" ht="16.5" customHeight="1">
      <c r="A11119" s="54"/>
      <c r="B11119" s="54"/>
      <c r="C11119" s="54"/>
      <c r="D11119" s="77"/>
      <c r="E11119" s="77" t="s">
        <v>16835</v>
      </c>
      <c r="F11119" s="77" t="s">
        <v>16832</v>
      </c>
      <c r="G11119" s="77" t="s">
        <v>16836</v>
      </c>
      <c r="H11119" s="77" t="s">
        <v>16834</v>
      </c>
      <c r="I11119" s="79"/>
      <c r="J11119" s="54"/>
      <c r="K11119" s="75" t="s">
        <v>34</v>
      </c>
      <c r="L11119" s="76">
        <f t="shared" si="585"/>
        <v>0</v>
      </c>
      <c r="M11119" s="76"/>
      <c r="N11119" s="76"/>
      <c r="O11119" s="76"/>
      <c r="P11119" s="76"/>
      <c r="Q11119" s="76"/>
      <c r="R11119" s="76"/>
      <c r="S11119" s="76"/>
      <c r="T11119" s="76"/>
      <c r="U11119" s="76"/>
      <c r="V11119" s="76"/>
      <c r="W11119" s="76"/>
      <c r="X11119" s="76"/>
    </row>
    <row r="11120" spans="1:24" ht="16.5" customHeight="1">
      <c r="A11120" s="54"/>
      <c r="B11120" s="54"/>
      <c r="C11120" s="80"/>
      <c r="D11120" s="81"/>
      <c r="E11120" s="81" t="s">
        <v>16835</v>
      </c>
      <c r="F11120" s="81" t="s">
        <v>16832</v>
      </c>
      <c r="G11120" s="81" t="s">
        <v>16836</v>
      </c>
      <c r="H11120" s="81" t="s">
        <v>16834</v>
      </c>
      <c r="I11120" s="83"/>
      <c r="J11120" s="80"/>
      <c r="K11120" s="84" t="s">
        <v>36</v>
      </c>
      <c r="L11120" s="76">
        <f t="shared" si="585"/>
        <v>3</v>
      </c>
      <c r="M11120" s="76"/>
      <c r="N11120" s="76"/>
      <c r="O11120" s="76">
        <v>1</v>
      </c>
      <c r="P11120" s="76"/>
      <c r="Q11120" s="76"/>
      <c r="R11120" s="76"/>
      <c r="S11120" s="76"/>
      <c r="T11120" s="76">
        <v>2</v>
      </c>
      <c r="U11120" s="76"/>
      <c r="V11120" s="76"/>
      <c r="W11120" s="76"/>
      <c r="X11120" s="76"/>
    </row>
    <row r="11121" spans="1:24">
      <c r="A11121" s="54"/>
      <c r="B11121" s="54"/>
      <c r="C11121" s="46" t="s">
        <v>33</v>
      </c>
      <c r="D11121" s="58" t="s">
        <v>16837</v>
      </c>
      <c r="E11121" s="58" t="s">
        <v>16838</v>
      </c>
      <c r="F11121" s="58" t="s">
        <v>16839</v>
      </c>
      <c r="G11121" s="58" t="s">
        <v>16840</v>
      </c>
      <c r="H11121" s="58" t="s">
        <v>16841</v>
      </c>
      <c r="I11121" s="74">
        <v>66</v>
      </c>
      <c r="J11121" s="46" t="s">
        <v>39</v>
      </c>
      <c r="K11121" s="75" t="s">
        <v>32</v>
      </c>
      <c r="L11121" s="76">
        <f t="shared" si="585"/>
        <v>0</v>
      </c>
      <c r="M11121" s="76"/>
      <c r="N11121" s="76"/>
      <c r="O11121" s="76"/>
      <c r="P11121" s="76"/>
      <c r="Q11121" s="76"/>
      <c r="R11121" s="76"/>
      <c r="S11121" s="76"/>
      <c r="T11121" s="76"/>
      <c r="U11121" s="76"/>
      <c r="V11121" s="76"/>
      <c r="W11121" s="76"/>
      <c r="X11121" s="76"/>
    </row>
    <row r="11122" spans="1:24">
      <c r="A11122" s="54"/>
      <c r="B11122" s="54"/>
      <c r="C11122" s="54"/>
      <c r="D11122" s="77"/>
      <c r="E11122" s="77" t="s">
        <v>16842</v>
      </c>
      <c r="F11122" s="77" t="s">
        <v>16839</v>
      </c>
      <c r="G11122" s="77" t="s">
        <v>16843</v>
      </c>
      <c r="H11122" s="77" t="s">
        <v>16841</v>
      </c>
      <c r="I11122" s="79"/>
      <c r="J11122" s="54"/>
      <c r="K11122" s="75" t="s">
        <v>34</v>
      </c>
      <c r="L11122" s="76">
        <f t="shared" si="585"/>
        <v>0</v>
      </c>
      <c r="M11122" s="76"/>
      <c r="N11122" s="76"/>
      <c r="O11122" s="76"/>
      <c r="P11122" s="76"/>
      <c r="Q11122" s="76"/>
      <c r="R11122" s="76"/>
      <c r="S11122" s="76"/>
      <c r="T11122" s="76"/>
      <c r="U11122" s="76"/>
      <c r="V11122" s="76"/>
      <c r="W11122" s="76"/>
      <c r="X11122" s="76"/>
    </row>
    <row r="11123" spans="1:24">
      <c r="A11123" s="54"/>
      <c r="B11123" s="54"/>
      <c r="C11123" s="80"/>
      <c r="D11123" s="81"/>
      <c r="E11123" s="81" t="s">
        <v>16842</v>
      </c>
      <c r="F11123" s="81" t="s">
        <v>16839</v>
      </c>
      <c r="G11123" s="81" t="s">
        <v>16843</v>
      </c>
      <c r="H11123" s="81" t="s">
        <v>16841</v>
      </c>
      <c r="I11123" s="83"/>
      <c r="J11123" s="80"/>
      <c r="K11123" s="84" t="s">
        <v>36</v>
      </c>
      <c r="L11123" s="76">
        <f t="shared" ref="L11123:L11186" si="586">SUM(M11123:X11123)</f>
        <v>2</v>
      </c>
      <c r="M11123" s="76"/>
      <c r="N11123" s="76"/>
      <c r="O11123" s="76">
        <v>1</v>
      </c>
      <c r="P11123" s="76"/>
      <c r="Q11123" s="76"/>
      <c r="R11123" s="76"/>
      <c r="S11123" s="76"/>
      <c r="T11123" s="76">
        <v>1</v>
      </c>
      <c r="U11123" s="76"/>
      <c r="V11123" s="76"/>
      <c r="W11123" s="76"/>
      <c r="X11123" s="76"/>
    </row>
    <row r="11124" spans="1:24">
      <c r="A11124" s="54"/>
      <c r="B11124" s="54"/>
      <c r="C11124" s="46" t="s">
        <v>33</v>
      </c>
      <c r="D11124" s="58" t="s">
        <v>16844</v>
      </c>
      <c r="E11124" s="58" t="s">
        <v>16845</v>
      </c>
      <c r="F11124" s="58" t="s">
        <v>5843</v>
      </c>
      <c r="G11124" s="58" t="s">
        <v>16846</v>
      </c>
      <c r="H11124" s="58" t="s">
        <v>16847</v>
      </c>
      <c r="I11124" s="74">
        <v>3344</v>
      </c>
      <c r="J11124" s="46" t="s">
        <v>39</v>
      </c>
      <c r="K11124" s="75" t="s">
        <v>32</v>
      </c>
      <c r="L11124" s="76">
        <f t="shared" si="586"/>
        <v>0</v>
      </c>
      <c r="M11124" s="76"/>
      <c r="N11124" s="76"/>
      <c r="O11124" s="76"/>
      <c r="P11124" s="76"/>
      <c r="Q11124" s="76"/>
      <c r="R11124" s="76"/>
      <c r="S11124" s="76"/>
      <c r="T11124" s="76"/>
      <c r="U11124" s="76"/>
      <c r="V11124" s="76"/>
      <c r="W11124" s="76"/>
      <c r="X11124" s="76"/>
    </row>
    <row r="11125" spans="1:24">
      <c r="A11125" s="54"/>
      <c r="B11125" s="54"/>
      <c r="C11125" s="54"/>
      <c r="D11125" s="77"/>
      <c r="E11125" s="77" t="s">
        <v>16848</v>
      </c>
      <c r="F11125" s="77" t="s">
        <v>5843</v>
      </c>
      <c r="G11125" s="77" t="s">
        <v>16849</v>
      </c>
      <c r="H11125" s="77" t="s">
        <v>16850</v>
      </c>
      <c r="I11125" s="79"/>
      <c r="J11125" s="54"/>
      <c r="K11125" s="75" t="s">
        <v>34</v>
      </c>
      <c r="L11125" s="76">
        <f t="shared" si="586"/>
        <v>0</v>
      </c>
      <c r="M11125" s="76"/>
      <c r="N11125" s="76"/>
      <c r="O11125" s="76"/>
      <c r="P11125" s="76"/>
      <c r="Q11125" s="76"/>
      <c r="R11125" s="76"/>
      <c r="S11125" s="76"/>
      <c r="T11125" s="76"/>
      <c r="U11125" s="76"/>
      <c r="V11125" s="76"/>
      <c r="W11125" s="76"/>
      <c r="X11125" s="76"/>
    </row>
    <row r="11126" spans="1:24">
      <c r="A11126" s="54"/>
      <c r="B11126" s="54"/>
      <c r="C11126" s="80"/>
      <c r="D11126" s="81"/>
      <c r="E11126" s="81" t="s">
        <v>16848</v>
      </c>
      <c r="F11126" s="81" t="s">
        <v>5843</v>
      </c>
      <c r="G11126" s="81" t="s">
        <v>16849</v>
      </c>
      <c r="H11126" s="81" t="s">
        <v>16850</v>
      </c>
      <c r="I11126" s="83"/>
      <c r="J11126" s="80"/>
      <c r="K11126" s="84" t="s">
        <v>36</v>
      </c>
      <c r="L11126" s="76">
        <f t="shared" si="586"/>
        <v>2</v>
      </c>
      <c r="M11126" s="76"/>
      <c r="N11126" s="76"/>
      <c r="O11126" s="76"/>
      <c r="P11126" s="76"/>
      <c r="Q11126" s="76"/>
      <c r="R11126" s="76"/>
      <c r="S11126" s="76"/>
      <c r="T11126" s="76"/>
      <c r="U11126" s="76"/>
      <c r="V11126" s="76"/>
      <c r="W11126" s="76">
        <v>2</v>
      </c>
      <c r="X11126" s="76"/>
    </row>
    <row r="11127" spans="1:24">
      <c r="A11127" s="54"/>
      <c r="B11127" s="54"/>
      <c r="C11127" s="46" t="s">
        <v>33</v>
      </c>
      <c r="D11127" s="58" t="s">
        <v>16851</v>
      </c>
      <c r="E11127" s="58" t="s">
        <v>16852</v>
      </c>
      <c r="F11127" s="58" t="s">
        <v>16853</v>
      </c>
      <c r="G11127" s="58" t="s">
        <v>16854</v>
      </c>
      <c r="H11127" s="58" t="s">
        <v>16855</v>
      </c>
      <c r="I11127" s="74">
        <v>5785</v>
      </c>
      <c r="J11127" s="46" t="s">
        <v>39</v>
      </c>
      <c r="K11127" s="75" t="s">
        <v>32</v>
      </c>
      <c r="L11127" s="76">
        <f t="shared" si="586"/>
        <v>0</v>
      </c>
      <c r="M11127" s="76"/>
      <c r="N11127" s="76"/>
      <c r="O11127" s="76"/>
      <c r="P11127" s="76"/>
      <c r="Q11127" s="76"/>
      <c r="R11127" s="76"/>
      <c r="S11127" s="76"/>
      <c r="T11127" s="76"/>
      <c r="U11127" s="76"/>
      <c r="V11127" s="76"/>
      <c r="W11127" s="76"/>
      <c r="X11127" s="76"/>
    </row>
    <row r="11128" spans="1:24">
      <c r="A11128" s="54"/>
      <c r="B11128" s="54"/>
      <c r="C11128" s="54"/>
      <c r="D11128" s="77"/>
      <c r="E11128" s="77" t="s">
        <v>16856</v>
      </c>
      <c r="F11128" s="77" t="s">
        <v>16853</v>
      </c>
      <c r="G11128" s="77" t="s">
        <v>16857</v>
      </c>
      <c r="H11128" s="77" t="s">
        <v>16855</v>
      </c>
      <c r="I11128" s="79"/>
      <c r="J11128" s="54"/>
      <c r="K11128" s="75" t="s">
        <v>34</v>
      </c>
      <c r="L11128" s="76">
        <f t="shared" si="586"/>
        <v>0</v>
      </c>
      <c r="M11128" s="76"/>
      <c r="N11128" s="76"/>
      <c r="O11128" s="76"/>
      <c r="P11128" s="76"/>
      <c r="Q11128" s="76"/>
      <c r="R11128" s="76"/>
      <c r="S11128" s="76"/>
      <c r="T11128" s="76"/>
      <c r="U11128" s="76"/>
      <c r="V11128" s="76"/>
      <c r="W11128" s="76"/>
      <c r="X11128" s="76"/>
    </row>
    <row r="11129" spans="1:24">
      <c r="A11129" s="54"/>
      <c r="B11129" s="54"/>
      <c r="C11129" s="80"/>
      <c r="D11129" s="81"/>
      <c r="E11129" s="81" t="s">
        <v>16856</v>
      </c>
      <c r="F11129" s="81" t="s">
        <v>16853</v>
      </c>
      <c r="G11129" s="81" t="s">
        <v>16857</v>
      </c>
      <c r="H11129" s="81" t="s">
        <v>16855</v>
      </c>
      <c r="I11129" s="83"/>
      <c r="J11129" s="80"/>
      <c r="K11129" s="84" t="s">
        <v>36</v>
      </c>
      <c r="L11129" s="76">
        <f t="shared" si="586"/>
        <v>4</v>
      </c>
      <c r="M11129" s="76"/>
      <c r="N11129" s="76"/>
      <c r="O11129" s="76">
        <v>1</v>
      </c>
      <c r="P11129" s="76"/>
      <c r="Q11129" s="76"/>
      <c r="R11129" s="76"/>
      <c r="S11129" s="76">
        <v>1</v>
      </c>
      <c r="T11129" s="76">
        <v>2</v>
      </c>
      <c r="U11129" s="76"/>
      <c r="V11129" s="76"/>
      <c r="W11129" s="76"/>
      <c r="X11129" s="76"/>
    </row>
    <row r="11130" spans="1:24">
      <c r="A11130" s="54"/>
      <c r="B11130" s="54"/>
      <c r="C11130" s="46" t="s">
        <v>33</v>
      </c>
      <c r="D11130" s="58" t="s">
        <v>16734</v>
      </c>
      <c r="E11130" s="58" t="s">
        <v>16858</v>
      </c>
      <c r="F11130" s="58" t="s">
        <v>16736</v>
      </c>
      <c r="G11130" s="58" t="s">
        <v>16737</v>
      </c>
      <c r="H11130" s="58" t="s">
        <v>16738</v>
      </c>
      <c r="I11130" s="74">
        <v>6473</v>
      </c>
      <c r="J11130" s="46" t="s">
        <v>39</v>
      </c>
      <c r="K11130" s="75" t="s">
        <v>32</v>
      </c>
      <c r="L11130" s="76">
        <f t="shared" si="586"/>
        <v>2</v>
      </c>
      <c r="M11130" s="434"/>
      <c r="N11130" s="76"/>
      <c r="O11130" s="76"/>
      <c r="P11130" s="76"/>
      <c r="Q11130" s="76"/>
      <c r="R11130" s="76"/>
      <c r="S11130" s="76"/>
      <c r="T11130" s="76">
        <v>1</v>
      </c>
      <c r="U11130" s="76"/>
      <c r="V11130" s="76"/>
      <c r="W11130" s="76"/>
      <c r="X11130" s="76">
        <v>1</v>
      </c>
    </row>
    <row r="11131" spans="1:24">
      <c r="A11131" s="54"/>
      <c r="B11131" s="54"/>
      <c r="C11131" s="54"/>
      <c r="D11131" s="77"/>
      <c r="E11131" s="77" t="s">
        <v>16859</v>
      </c>
      <c r="F11131" s="77" t="s">
        <v>16736</v>
      </c>
      <c r="G11131" s="77" t="s">
        <v>16740</v>
      </c>
      <c r="H11131" s="77" t="s">
        <v>16738</v>
      </c>
      <c r="I11131" s="79"/>
      <c r="J11131" s="54"/>
      <c r="K11131" s="75" t="s">
        <v>34</v>
      </c>
      <c r="L11131" s="76">
        <f t="shared" si="586"/>
        <v>1</v>
      </c>
      <c r="M11131" s="76"/>
      <c r="N11131" s="76"/>
      <c r="O11131" s="76"/>
      <c r="P11131" s="76"/>
      <c r="Q11131" s="76"/>
      <c r="R11131" s="76">
        <v>1</v>
      </c>
      <c r="S11131" s="76"/>
      <c r="T11131" s="76"/>
      <c r="U11131" s="76"/>
      <c r="V11131" s="76"/>
      <c r="W11131" s="76"/>
      <c r="X11131" s="76"/>
    </row>
    <row r="11132" spans="1:24">
      <c r="A11132" s="54"/>
      <c r="B11132" s="54"/>
      <c r="C11132" s="80"/>
      <c r="D11132" s="81"/>
      <c r="E11132" s="81" t="s">
        <v>16859</v>
      </c>
      <c r="F11132" s="81" t="s">
        <v>16736</v>
      </c>
      <c r="G11132" s="81" t="s">
        <v>16740</v>
      </c>
      <c r="H11132" s="81" t="s">
        <v>16738</v>
      </c>
      <c r="I11132" s="83"/>
      <c r="J11132" s="80"/>
      <c r="K11132" s="84" t="s">
        <v>36</v>
      </c>
      <c r="L11132" s="76">
        <f t="shared" si="586"/>
        <v>0</v>
      </c>
      <c r="M11132" s="76"/>
      <c r="N11132" s="76"/>
      <c r="O11132" s="76"/>
      <c r="P11132" s="76"/>
      <c r="Q11132" s="76"/>
      <c r="R11132" s="76"/>
      <c r="S11132" s="76"/>
      <c r="T11132" s="76"/>
      <c r="U11132" s="76"/>
      <c r="V11132" s="76"/>
      <c r="W11132" s="76"/>
      <c r="X11132" s="76"/>
    </row>
    <row r="11133" spans="1:24">
      <c r="A11133" s="54"/>
      <c r="B11133" s="54"/>
      <c r="C11133" s="46" t="s">
        <v>33</v>
      </c>
      <c r="D11133" s="58" t="s">
        <v>16860</v>
      </c>
      <c r="E11133" s="58" t="s">
        <v>16861</v>
      </c>
      <c r="F11133" s="58" t="s">
        <v>16862</v>
      </c>
      <c r="G11133" s="58" t="s">
        <v>16863</v>
      </c>
      <c r="H11133" s="58" t="s">
        <v>16864</v>
      </c>
      <c r="I11133" s="74">
        <v>32891</v>
      </c>
      <c r="J11133" s="46" t="s">
        <v>39</v>
      </c>
      <c r="K11133" s="75" t="s">
        <v>32</v>
      </c>
      <c r="L11133" s="76">
        <f t="shared" si="586"/>
        <v>0</v>
      </c>
      <c r="M11133" s="76"/>
      <c r="N11133" s="76"/>
      <c r="O11133" s="76"/>
      <c r="P11133" s="76"/>
      <c r="Q11133" s="76"/>
      <c r="R11133" s="76"/>
      <c r="S11133" s="76"/>
      <c r="T11133" s="76"/>
      <c r="U11133" s="76"/>
      <c r="V11133" s="76"/>
      <c r="W11133" s="76"/>
      <c r="X11133" s="76"/>
    </row>
    <row r="11134" spans="1:24">
      <c r="A11134" s="54"/>
      <c r="B11134" s="54"/>
      <c r="C11134" s="54"/>
      <c r="D11134" s="77"/>
      <c r="E11134" s="77" t="s">
        <v>16865</v>
      </c>
      <c r="F11134" s="77" t="s">
        <v>16862</v>
      </c>
      <c r="G11134" s="77" t="s">
        <v>16866</v>
      </c>
      <c r="H11134" s="77" t="s">
        <v>16864</v>
      </c>
      <c r="I11134" s="79"/>
      <c r="J11134" s="54"/>
      <c r="K11134" s="75" t="s">
        <v>34</v>
      </c>
      <c r="L11134" s="76">
        <f t="shared" si="586"/>
        <v>0</v>
      </c>
      <c r="M11134" s="76"/>
      <c r="N11134" s="76"/>
      <c r="O11134" s="76"/>
      <c r="P11134" s="76"/>
      <c r="Q11134" s="76"/>
      <c r="R11134" s="76"/>
      <c r="S11134" s="76"/>
      <c r="T11134" s="76"/>
      <c r="U11134" s="76"/>
      <c r="V11134" s="76"/>
      <c r="W11134" s="76"/>
      <c r="X11134" s="76"/>
    </row>
    <row r="11135" spans="1:24">
      <c r="A11135" s="54"/>
      <c r="B11135" s="54"/>
      <c r="C11135" s="80"/>
      <c r="D11135" s="81"/>
      <c r="E11135" s="81" t="s">
        <v>16865</v>
      </c>
      <c r="F11135" s="81" t="s">
        <v>16862</v>
      </c>
      <c r="G11135" s="81" t="s">
        <v>16866</v>
      </c>
      <c r="H11135" s="81" t="s">
        <v>16864</v>
      </c>
      <c r="I11135" s="83"/>
      <c r="J11135" s="80"/>
      <c r="K11135" s="84" t="s">
        <v>36</v>
      </c>
      <c r="L11135" s="76">
        <f t="shared" si="586"/>
        <v>7</v>
      </c>
      <c r="M11135" s="76"/>
      <c r="N11135" s="76"/>
      <c r="O11135" s="76"/>
      <c r="P11135" s="76"/>
      <c r="Q11135" s="76"/>
      <c r="R11135" s="76"/>
      <c r="S11135" s="76"/>
      <c r="T11135" s="76">
        <v>2</v>
      </c>
      <c r="U11135" s="76"/>
      <c r="V11135" s="76"/>
      <c r="W11135" s="76"/>
      <c r="X11135" s="76">
        <v>5</v>
      </c>
    </row>
    <row r="11136" spans="1:24">
      <c r="A11136" s="54"/>
      <c r="B11136" s="54"/>
      <c r="C11136" s="46" t="s">
        <v>33</v>
      </c>
      <c r="D11136" s="58" t="s">
        <v>16741</v>
      </c>
      <c r="E11136" s="58" t="s">
        <v>16867</v>
      </c>
      <c r="F11136" s="58" t="s">
        <v>16743</v>
      </c>
      <c r="G11136" s="58" t="s">
        <v>16744</v>
      </c>
      <c r="H11136" s="58" t="s">
        <v>16745</v>
      </c>
      <c r="I11136" s="74">
        <v>54</v>
      </c>
      <c r="J11136" s="46" t="s">
        <v>39</v>
      </c>
      <c r="K11136" s="75" t="s">
        <v>32</v>
      </c>
      <c r="L11136" s="76">
        <f t="shared" si="586"/>
        <v>0</v>
      </c>
      <c r="M11136" s="76"/>
      <c r="N11136" s="76"/>
      <c r="O11136" s="76"/>
      <c r="P11136" s="76"/>
      <c r="Q11136" s="76"/>
      <c r="R11136" s="76"/>
      <c r="S11136" s="76"/>
      <c r="T11136" s="76"/>
      <c r="U11136" s="76"/>
      <c r="V11136" s="76"/>
      <c r="W11136" s="76"/>
      <c r="X11136" s="76"/>
    </row>
    <row r="11137" spans="1:24">
      <c r="A11137" s="54"/>
      <c r="B11137" s="54"/>
      <c r="C11137" s="54"/>
      <c r="D11137" s="77"/>
      <c r="E11137" s="77" t="s">
        <v>16868</v>
      </c>
      <c r="F11137" s="77" t="s">
        <v>16743</v>
      </c>
      <c r="G11137" s="77" t="s">
        <v>16747</v>
      </c>
      <c r="H11137" s="77" t="s">
        <v>16745</v>
      </c>
      <c r="I11137" s="79"/>
      <c r="J11137" s="54"/>
      <c r="K11137" s="75" t="s">
        <v>34</v>
      </c>
      <c r="L11137" s="76">
        <f t="shared" si="586"/>
        <v>0</v>
      </c>
      <c r="M11137" s="76"/>
      <c r="N11137" s="76"/>
      <c r="O11137" s="76"/>
      <c r="P11137" s="76"/>
      <c r="Q11137" s="76"/>
      <c r="R11137" s="76"/>
      <c r="S11137" s="76"/>
      <c r="T11137" s="76"/>
      <c r="U11137" s="76"/>
      <c r="V11137" s="76"/>
      <c r="W11137" s="76"/>
      <c r="X11137" s="76"/>
    </row>
    <row r="11138" spans="1:24">
      <c r="A11138" s="54"/>
      <c r="B11138" s="54"/>
      <c r="C11138" s="80"/>
      <c r="D11138" s="81"/>
      <c r="E11138" s="81" t="s">
        <v>16868</v>
      </c>
      <c r="F11138" s="81" t="s">
        <v>16743</v>
      </c>
      <c r="G11138" s="81" t="s">
        <v>16747</v>
      </c>
      <c r="H11138" s="81" t="s">
        <v>16745</v>
      </c>
      <c r="I11138" s="83"/>
      <c r="J11138" s="80"/>
      <c r="K11138" s="84" t="s">
        <v>36</v>
      </c>
      <c r="L11138" s="76">
        <f t="shared" si="586"/>
        <v>2</v>
      </c>
      <c r="M11138" s="76"/>
      <c r="N11138" s="76"/>
      <c r="O11138" s="76"/>
      <c r="P11138" s="76"/>
      <c r="Q11138" s="76"/>
      <c r="R11138" s="76"/>
      <c r="S11138" s="76"/>
      <c r="T11138" s="76"/>
      <c r="U11138" s="76"/>
      <c r="V11138" s="76"/>
      <c r="W11138" s="76"/>
      <c r="X11138" s="76">
        <v>2</v>
      </c>
    </row>
    <row r="11139" spans="1:24">
      <c r="A11139" s="54"/>
      <c r="B11139" s="54"/>
      <c r="C11139" s="46" t="s">
        <v>33</v>
      </c>
      <c r="D11139" s="58" t="s">
        <v>16869</v>
      </c>
      <c r="E11139" s="58" t="s">
        <v>16870</v>
      </c>
      <c r="F11139" s="58" t="s">
        <v>7983</v>
      </c>
      <c r="G11139" s="58" t="s">
        <v>16871</v>
      </c>
      <c r="H11139" s="58" t="s">
        <v>16872</v>
      </c>
      <c r="I11139" s="74">
        <v>627</v>
      </c>
      <c r="J11139" s="46" t="s">
        <v>39</v>
      </c>
      <c r="K11139" s="75" t="s">
        <v>32</v>
      </c>
      <c r="L11139" s="76">
        <f t="shared" si="586"/>
        <v>0</v>
      </c>
      <c r="M11139" s="76"/>
      <c r="N11139" s="76"/>
      <c r="O11139" s="76"/>
      <c r="P11139" s="76"/>
      <c r="Q11139" s="76"/>
      <c r="R11139" s="76"/>
      <c r="S11139" s="76"/>
      <c r="T11139" s="76"/>
      <c r="U11139" s="76"/>
      <c r="V11139" s="76"/>
      <c r="W11139" s="76"/>
      <c r="X11139" s="76"/>
    </row>
    <row r="11140" spans="1:24">
      <c r="A11140" s="54"/>
      <c r="B11140" s="54"/>
      <c r="C11140" s="54"/>
      <c r="D11140" s="77"/>
      <c r="E11140" s="77" t="s">
        <v>16873</v>
      </c>
      <c r="F11140" s="77" t="s">
        <v>7983</v>
      </c>
      <c r="G11140" s="77" t="s">
        <v>16874</v>
      </c>
      <c r="H11140" s="77" t="s">
        <v>16872</v>
      </c>
      <c r="I11140" s="79"/>
      <c r="J11140" s="54"/>
      <c r="K11140" s="75" t="s">
        <v>34</v>
      </c>
      <c r="L11140" s="76">
        <f t="shared" si="586"/>
        <v>0</v>
      </c>
      <c r="M11140" s="76"/>
      <c r="N11140" s="76"/>
      <c r="O11140" s="76"/>
      <c r="P11140" s="76"/>
      <c r="Q11140" s="76"/>
      <c r="R11140" s="76"/>
      <c r="S11140" s="76"/>
      <c r="T11140" s="76"/>
      <c r="U11140" s="76"/>
      <c r="V11140" s="76"/>
      <c r="W11140" s="76"/>
      <c r="X11140" s="76"/>
    </row>
    <row r="11141" spans="1:24">
      <c r="A11141" s="54"/>
      <c r="B11141" s="54"/>
      <c r="C11141" s="80"/>
      <c r="D11141" s="81"/>
      <c r="E11141" s="81" t="s">
        <v>16873</v>
      </c>
      <c r="F11141" s="81" t="s">
        <v>7983</v>
      </c>
      <c r="G11141" s="81" t="s">
        <v>16874</v>
      </c>
      <c r="H11141" s="81" t="s">
        <v>16872</v>
      </c>
      <c r="I11141" s="83"/>
      <c r="J11141" s="80"/>
      <c r="K11141" s="84" t="s">
        <v>36</v>
      </c>
      <c r="L11141" s="76">
        <f t="shared" si="586"/>
        <v>2</v>
      </c>
      <c r="M11141" s="76"/>
      <c r="N11141" s="76">
        <v>1</v>
      </c>
      <c r="O11141" s="76"/>
      <c r="P11141" s="76"/>
      <c r="Q11141" s="76"/>
      <c r="R11141" s="76"/>
      <c r="S11141" s="76"/>
      <c r="T11141" s="76">
        <v>1</v>
      </c>
      <c r="U11141" s="76"/>
      <c r="V11141" s="76"/>
      <c r="W11141" s="76"/>
      <c r="X11141" s="76"/>
    </row>
    <row r="11142" spans="1:24">
      <c r="A11142" s="54"/>
      <c r="B11142" s="54"/>
      <c r="C11142" s="46" t="s">
        <v>33</v>
      </c>
      <c r="D11142" s="58" t="s">
        <v>16875</v>
      </c>
      <c r="E11142" s="58" t="s">
        <v>16876</v>
      </c>
      <c r="F11142" s="58" t="s">
        <v>16877</v>
      </c>
      <c r="G11142" s="58" t="s">
        <v>16878</v>
      </c>
      <c r="H11142" s="58" t="s">
        <v>16879</v>
      </c>
      <c r="I11142" s="74">
        <v>27156</v>
      </c>
      <c r="J11142" s="46" t="s">
        <v>39</v>
      </c>
      <c r="K11142" s="75" t="s">
        <v>32</v>
      </c>
      <c r="L11142" s="76">
        <f t="shared" si="586"/>
        <v>0</v>
      </c>
      <c r="M11142" s="76"/>
      <c r="N11142" s="76"/>
      <c r="O11142" s="76"/>
      <c r="P11142" s="76"/>
      <c r="Q11142" s="76"/>
      <c r="R11142" s="76"/>
      <c r="S11142" s="76"/>
      <c r="T11142" s="76"/>
      <c r="U11142" s="76"/>
      <c r="V11142" s="76"/>
      <c r="W11142" s="76"/>
      <c r="X11142" s="76"/>
    </row>
    <row r="11143" spans="1:24">
      <c r="A11143" s="54"/>
      <c r="B11143" s="54"/>
      <c r="C11143" s="54"/>
      <c r="D11143" s="77"/>
      <c r="E11143" s="77" t="s">
        <v>16718</v>
      </c>
      <c r="F11143" s="77" t="s">
        <v>16877</v>
      </c>
      <c r="G11143" s="77" t="s">
        <v>16880</v>
      </c>
      <c r="H11143" s="77" t="s">
        <v>16879</v>
      </c>
      <c r="I11143" s="79"/>
      <c r="J11143" s="54"/>
      <c r="K11143" s="75" t="s">
        <v>34</v>
      </c>
      <c r="L11143" s="76">
        <f t="shared" si="586"/>
        <v>0</v>
      </c>
      <c r="M11143" s="76"/>
      <c r="N11143" s="76"/>
      <c r="O11143" s="76"/>
      <c r="P11143" s="76"/>
      <c r="Q11143" s="76"/>
      <c r="R11143" s="76"/>
      <c r="S11143" s="76"/>
      <c r="T11143" s="76"/>
      <c r="U11143" s="76"/>
      <c r="V11143" s="76"/>
      <c r="W11143" s="76"/>
      <c r="X11143" s="76"/>
    </row>
    <row r="11144" spans="1:24">
      <c r="A11144" s="54"/>
      <c r="B11144" s="54"/>
      <c r="C11144" s="80"/>
      <c r="D11144" s="81"/>
      <c r="E11144" s="81" t="s">
        <v>16718</v>
      </c>
      <c r="F11144" s="81" t="s">
        <v>16877</v>
      </c>
      <c r="G11144" s="81" t="s">
        <v>16880</v>
      </c>
      <c r="H11144" s="81" t="s">
        <v>16879</v>
      </c>
      <c r="I11144" s="83"/>
      <c r="J11144" s="80"/>
      <c r="K11144" s="84" t="s">
        <v>36</v>
      </c>
      <c r="L11144" s="76">
        <f t="shared" si="586"/>
        <v>7</v>
      </c>
      <c r="M11144" s="76"/>
      <c r="N11144" s="76"/>
      <c r="O11144" s="76">
        <v>1</v>
      </c>
      <c r="P11144" s="76"/>
      <c r="Q11144" s="76"/>
      <c r="R11144" s="76"/>
      <c r="S11144" s="76"/>
      <c r="T11144" s="76">
        <v>6</v>
      </c>
      <c r="U11144" s="76"/>
      <c r="V11144" s="76"/>
      <c r="W11144" s="76"/>
      <c r="X11144" s="76"/>
    </row>
    <row r="11145" spans="1:24">
      <c r="A11145" s="54"/>
      <c r="B11145" s="54"/>
      <c r="C11145" s="46" t="s">
        <v>33</v>
      </c>
      <c r="D11145" s="58" t="s">
        <v>16881</v>
      </c>
      <c r="E11145" s="58" t="s">
        <v>16882</v>
      </c>
      <c r="F11145" s="58" t="s">
        <v>16883</v>
      </c>
      <c r="G11145" s="58" t="s">
        <v>16884</v>
      </c>
      <c r="H11145" s="58" t="s">
        <v>16885</v>
      </c>
      <c r="I11145" s="74">
        <v>27479</v>
      </c>
      <c r="J11145" s="46" t="s">
        <v>39</v>
      </c>
      <c r="K11145" s="75" t="s">
        <v>32</v>
      </c>
      <c r="L11145" s="76">
        <f t="shared" si="586"/>
        <v>0</v>
      </c>
      <c r="M11145" s="76"/>
      <c r="N11145" s="76"/>
      <c r="O11145" s="76"/>
      <c r="P11145" s="76"/>
      <c r="Q11145" s="76"/>
      <c r="R11145" s="76"/>
      <c r="S11145" s="76"/>
      <c r="T11145" s="76"/>
      <c r="U11145" s="76"/>
      <c r="V11145" s="76"/>
      <c r="W11145" s="76"/>
      <c r="X11145" s="76"/>
    </row>
    <row r="11146" spans="1:24">
      <c r="A11146" s="54"/>
      <c r="B11146" s="54"/>
      <c r="C11146" s="54"/>
      <c r="D11146" s="77"/>
      <c r="E11146" s="77" t="s">
        <v>16886</v>
      </c>
      <c r="F11146" s="77" t="s">
        <v>16883</v>
      </c>
      <c r="G11146" s="77" t="s">
        <v>16887</v>
      </c>
      <c r="H11146" s="77" t="s">
        <v>16885</v>
      </c>
      <c r="I11146" s="79"/>
      <c r="J11146" s="54"/>
      <c r="K11146" s="75" t="s">
        <v>34</v>
      </c>
      <c r="L11146" s="76">
        <f t="shared" si="586"/>
        <v>0</v>
      </c>
      <c r="M11146" s="76"/>
      <c r="N11146" s="76"/>
      <c r="O11146" s="76"/>
      <c r="P11146" s="76"/>
      <c r="Q11146" s="76"/>
      <c r="R11146" s="76"/>
      <c r="S11146" s="76"/>
      <c r="T11146" s="76"/>
      <c r="U11146" s="76"/>
      <c r="V11146" s="76"/>
      <c r="W11146" s="76"/>
      <c r="X11146" s="76"/>
    </row>
    <row r="11147" spans="1:24">
      <c r="A11147" s="54"/>
      <c r="B11147" s="54"/>
      <c r="C11147" s="80"/>
      <c r="D11147" s="81"/>
      <c r="E11147" s="81" t="s">
        <v>16886</v>
      </c>
      <c r="F11147" s="81" t="s">
        <v>16883</v>
      </c>
      <c r="G11147" s="81" t="s">
        <v>16887</v>
      </c>
      <c r="H11147" s="81" t="s">
        <v>16885</v>
      </c>
      <c r="I11147" s="83"/>
      <c r="J11147" s="80"/>
      <c r="K11147" s="84" t="s">
        <v>36</v>
      </c>
      <c r="L11147" s="76">
        <f t="shared" si="586"/>
        <v>7</v>
      </c>
      <c r="M11147" s="76"/>
      <c r="N11147" s="76"/>
      <c r="O11147" s="76">
        <v>1</v>
      </c>
      <c r="P11147" s="76"/>
      <c r="Q11147" s="76"/>
      <c r="R11147" s="76"/>
      <c r="S11147" s="76">
        <v>1</v>
      </c>
      <c r="T11147" s="76">
        <v>5</v>
      </c>
      <c r="U11147" s="76"/>
      <c r="V11147" s="76"/>
      <c r="W11147" s="76"/>
      <c r="X11147" s="76"/>
    </row>
    <row r="11148" spans="1:24">
      <c r="A11148" s="54"/>
      <c r="B11148" s="54"/>
      <c r="C11148" s="46" t="s">
        <v>33</v>
      </c>
      <c r="D11148" s="58" t="s">
        <v>16888</v>
      </c>
      <c r="E11148" s="58" t="s">
        <v>16889</v>
      </c>
      <c r="F11148" s="58" t="s">
        <v>16890</v>
      </c>
      <c r="G11148" s="58" t="s">
        <v>16891</v>
      </c>
      <c r="H11148" s="58" t="s">
        <v>16892</v>
      </c>
      <c r="I11148" s="74">
        <v>39524</v>
      </c>
      <c r="J11148" s="46" t="s">
        <v>39</v>
      </c>
      <c r="K11148" s="75" t="s">
        <v>32</v>
      </c>
      <c r="L11148" s="76">
        <f t="shared" si="586"/>
        <v>0</v>
      </c>
      <c r="M11148" s="76"/>
      <c r="N11148" s="76"/>
      <c r="O11148" s="76"/>
      <c r="P11148" s="76"/>
      <c r="Q11148" s="76"/>
      <c r="R11148" s="76"/>
      <c r="S11148" s="76"/>
      <c r="T11148" s="76"/>
      <c r="U11148" s="76"/>
      <c r="V11148" s="76"/>
      <c r="W11148" s="76"/>
      <c r="X11148" s="76"/>
    </row>
    <row r="11149" spans="1:24">
      <c r="A11149" s="54"/>
      <c r="B11149" s="54"/>
      <c r="C11149" s="54"/>
      <c r="D11149" s="77"/>
      <c r="E11149" s="77" t="s">
        <v>16893</v>
      </c>
      <c r="F11149" s="77" t="s">
        <v>16890</v>
      </c>
      <c r="G11149" s="77" t="s">
        <v>16894</v>
      </c>
      <c r="H11149" s="77" t="s">
        <v>16892</v>
      </c>
      <c r="I11149" s="79"/>
      <c r="J11149" s="54"/>
      <c r="K11149" s="75" t="s">
        <v>34</v>
      </c>
      <c r="L11149" s="76">
        <f t="shared" si="586"/>
        <v>0</v>
      </c>
      <c r="M11149" s="76"/>
      <c r="N11149" s="76"/>
      <c r="O11149" s="76"/>
      <c r="P11149" s="76"/>
      <c r="Q11149" s="76"/>
      <c r="R11149" s="76"/>
      <c r="S11149" s="76"/>
      <c r="T11149" s="76"/>
      <c r="U11149" s="76"/>
      <c r="V11149" s="76"/>
      <c r="W11149" s="76"/>
      <c r="X11149" s="76"/>
    </row>
    <row r="11150" spans="1:24">
      <c r="A11150" s="54"/>
      <c r="B11150" s="54"/>
      <c r="C11150" s="80"/>
      <c r="D11150" s="81"/>
      <c r="E11150" s="81" t="s">
        <v>16893</v>
      </c>
      <c r="F11150" s="81" t="s">
        <v>16890</v>
      </c>
      <c r="G11150" s="81" t="s">
        <v>16894</v>
      </c>
      <c r="H11150" s="81" t="s">
        <v>16892</v>
      </c>
      <c r="I11150" s="83"/>
      <c r="J11150" s="80"/>
      <c r="K11150" s="84" t="s">
        <v>36</v>
      </c>
      <c r="L11150" s="76">
        <f t="shared" si="586"/>
        <v>2</v>
      </c>
      <c r="M11150" s="76"/>
      <c r="N11150" s="76"/>
      <c r="O11150" s="76"/>
      <c r="P11150" s="76"/>
      <c r="Q11150" s="76"/>
      <c r="R11150" s="76"/>
      <c r="S11150" s="76"/>
      <c r="T11150" s="76"/>
      <c r="U11150" s="76"/>
      <c r="V11150" s="76"/>
      <c r="W11150" s="76">
        <v>2</v>
      </c>
      <c r="X11150" s="76"/>
    </row>
    <row r="11151" spans="1:24">
      <c r="A11151" s="54"/>
      <c r="B11151" s="54"/>
      <c r="C11151" s="46" t="s">
        <v>33</v>
      </c>
      <c r="D11151" s="58" t="s">
        <v>16895</v>
      </c>
      <c r="E11151" s="58" t="s">
        <v>16896</v>
      </c>
      <c r="F11151" s="58" t="s">
        <v>16897</v>
      </c>
      <c r="G11151" s="58" t="s">
        <v>16898</v>
      </c>
      <c r="H11151" s="58" t="s">
        <v>16899</v>
      </c>
      <c r="I11151" s="74">
        <v>6681</v>
      </c>
      <c r="J11151" s="46" t="s">
        <v>39</v>
      </c>
      <c r="K11151" s="75" t="s">
        <v>32</v>
      </c>
      <c r="L11151" s="76">
        <f t="shared" si="586"/>
        <v>0</v>
      </c>
      <c r="M11151" s="76"/>
      <c r="N11151" s="76"/>
      <c r="O11151" s="76"/>
      <c r="P11151" s="76"/>
      <c r="Q11151" s="76"/>
      <c r="R11151" s="76"/>
      <c r="S11151" s="76"/>
      <c r="T11151" s="76"/>
      <c r="U11151" s="76"/>
      <c r="V11151" s="76"/>
      <c r="W11151" s="76"/>
      <c r="X11151" s="76"/>
    </row>
    <row r="11152" spans="1:24">
      <c r="A11152" s="54"/>
      <c r="B11152" s="54"/>
      <c r="C11152" s="54"/>
      <c r="D11152" s="77"/>
      <c r="E11152" s="77" t="s">
        <v>16900</v>
      </c>
      <c r="F11152" s="77" t="s">
        <v>16897</v>
      </c>
      <c r="G11152" s="77" t="s">
        <v>16901</v>
      </c>
      <c r="H11152" s="77" t="s">
        <v>16899</v>
      </c>
      <c r="I11152" s="79"/>
      <c r="J11152" s="54"/>
      <c r="K11152" s="75" t="s">
        <v>34</v>
      </c>
      <c r="L11152" s="76">
        <f t="shared" si="586"/>
        <v>0</v>
      </c>
      <c r="M11152" s="76"/>
      <c r="N11152" s="76"/>
      <c r="O11152" s="76"/>
      <c r="P11152" s="76"/>
      <c r="Q11152" s="76"/>
      <c r="R11152" s="76"/>
      <c r="S11152" s="76"/>
      <c r="T11152" s="76"/>
      <c r="U11152" s="76"/>
      <c r="V11152" s="76"/>
      <c r="W11152" s="76"/>
      <c r="X11152" s="76"/>
    </row>
    <row r="11153" spans="1:24">
      <c r="A11153" s="54"/>
      <c r="B11153" s="54"/>
      <c r="C11153" s="80"/>
      <c r="D11153" s="81"/>
      <c r="E11153" s="81" t="s">
        <v>16900</v>
      </c>
      <c r="F11153" s="81" t="s">
        <v>16897</v>
      </c>
      <c r="G11153" s="81" t="s">
        <v>16901</v>
      </c>
      <c r="H11153" s="81" t="s">
        <v>16899</v>
      </c>
      <c r="I11153" s="83"/>
      <c r="J11153" s="80"/>
      <c r="K11153" s="84" t="s">
        <v>36</v>
      </c>
      <c r="L11153" s="76">
        <f t="shared" si="586"/>
        <v>7</v>
      </c>
      <c r="M11153" s="76"/>
      <c r="N11153" s="76"/>
      <c r="O11153" s="76">
        <v>4</v>
      </c>
      <c r="P11153" s="76"/>
      <c r="Q11153" s="76"/>
      <c r="R11153" s="76"/>
      <c r="S11153" s="76"/>
      <c r="T11153" s="76">
        <v>2</v>
      </c>
      <c r="U11153" s="76"/>
      <c r="V11153" s="76"/>
      <c r="W11153" s="76">
        <v>1</v>
      </c>
      <c r="X11153" s="76"/>
    </row>
    <row r="11154" spans="1:24">
      <c r="A11154" s="54"/>
      <c r="B11154" s="54"/>
      <c r="C11154" s="46" t="s">
        <v>33</v>
      </c>
      <c r="D11154" s="58" t="s">
        <v>16902</v>
      </c>
      <c r="E11154" s="58" t="s">
        <v>16903</v>
      </c>
      <c r="F11154" s="58" t="s">
        <v>16904</v>
      </c>
      <c r="G11154" s="58" t="s">
        <v>16905</v>
      </c>
      <c r="H11154" s="58" t="s">
        <v>16906</v>
      </c>
      <c r="I11154" s="74">
        <v>1773</v>
      </c>
      <c r="J11154" s="46" t="s">
        <v>39</v>
      </c>
      <c r="K11154" s="75" t="s">
        <v>32</v>
      </c>
      <c r="L11154" s="76">
        <f t="shared" si="586"/>
        <v>0</v>
      </c>
      <c r="M11154" s="76"/>
      <c r="N11154" s="76"/>
      <c r="O11154" s="76"/>
      <c r="P11154" s="76"/>
      <c r="Q11154" s="76"/>
      <c r="R11154" s="76"/>
      <c r="S11154" s="76"/>
      <c r="T11154" s="76"/>
      <c r="U11154" s="76"/>
      <c r="V11154" s="76"/>
      <c r="W11154" s="76"/>
      <c r="X11154" s="76"/>
    </row>
    <row r="11155" spans="1:24">
      <c r="A11155" s="54"/>
      <c r="B11155" s="54"/>
      <c r="C11155" s="54"/>
      <c r="D11155" s="77"/>
      <c r="E11155" s="77" t="s">
        <v>16907</v>
      </c>
      <c r="F11155" s="77" t="s">
        <v>16904</v>
      </c>
      <c r="G11155" s="77" t="s">
        <v>16908</v>
      </c>
      <c r="H11155" s="77" t="s">
        <v>16906</v>
      </c>
      <c r="I11155" s="79"/>
      <c r="J11155" s="54"/>
      <c r="K11155" s="75" t="s">
        <v>34</v>
      </c>
      <c r="L11155" s="76">
        <f t="shared" si="586"/>
        <v>0</v>
      </c>
      <c r="M11155" s="76"/>
      <c r="N11155" s="76"/>
      <c r="O11155" s="76"/>
      <c r="P11155" s="76"/>
      <c r="Q11155" s="76"/>
      <c r="R11155" s="76"/>
      <c r="S11155" s="76"/>
      <c r="T11155" s="76"/>
      <c r="U11155" s="76"/>
      <c r="V11155" s="76"/>
      <c r="W11155" s="76"/>
      <c r="X11155" s="76"/>
    </row>
    <row r="11156" spans="1:24">
      <c r="A11156" s="54"/>
      <c r="B11156" s="54"/>
      <c r="C11156" s="80"/>
      <c r="D11156" s="81"/>
      <c r="E11156" s="81" t="s">
        <v>16907</v>
      </c>
      <c r="F11156" s="81" t="s">
        <v>16904</v>
      </c>
      <c r="G11156" s="81" t="s">
        <v>16908</v>
      </c>
      <c r="H11156" s="81" t="s">
        <v>16906</v>
      </c>
      <c r="I11156" s="83"/>
      <c r="J11156" s="80"/>
      <c r="K11156" s="84" t="s">
        <v>36</v>
      </c>
      <c r="L11156" s="76">
        <f t="shared" si="586"/>
        <v>2</v>
      </c>
      <c r="M11156" s="76"/>
      <c r="N11156" s="76"/>
      <c r="O11156" s="76">
        <v>2</v>
      </c>
      <c r="P11156" s="76"/>
      <c r="Q11156" s="76"/>
      <c r="R11156" s="76"/>
      <c r="S11156" s="76"/>
      <c r="T11156" s="76"/>
      <c r="U11156" s="76"/>
      <c r="V11156" s="76"/>
      <c r="W11156" s="76"/>
      <c r="X11156" s="76"/>
    </row>
    <row r="11157" spans="1:24">
      <c r="A11157" s="54"/>
      <c r="B11157" s="54"/>
      <c r="C11157" s="46" t="s">
        <v>33</v>
      </c>
      <c r="D11157" s="58" t="s">
        <v>16768</v>
      </c>
      <c r="E11157" s="58" t="s">
        <v>16909</v>
      </c>
      <c r="F11157" s="58" t="s">
        <v>16770</v>
      </c>
      <c r="G11157" s="58" t="s">
        <v>16771</v>
      </c>
      <c r="H11157" s="58" t="s">
        <v>16772</v>
      </c>
      <c r="I11157" s="74">
        <v>14661</v>
      </c>
      <c r="J11157" s="46" t="s">
        <v>39</v>
      </c>
      <c r="K11157" s="75" t="s">
        <v>32</v>
      </c>
      <c r="L11157" s="76">
        <f t="shared" si="586"/>
        <v>2</v>
      </c>
      <c r="M11157" s="76">
        <v>1</v>
      </c>
      <c r="N11157" s="76"/>
      <c r="O11157" s="76"/>
      <c r="P11157" s="76"/>
      <c r="Q11157" s="76"/>
      <c r="R11157" s="76"/>
      <c r="S11157" s="76"/>
      <c r="T11157" s="76">
        <v>1</v>
      </c>
      <c r="U11157" s="76"/>
      <c r="V11157" s="76"/>
      <c r="W11157" s="76"/>
      <c r="X11157" s="76"/>
    </row>
    <row r="11158" spans="1:24">
      <c r="A11158" s="54"/>
      <c r="B11158" s="54"/>
      <c r="C11158" s="54"/>
      <c r="D11158" s="77"/>
      <c r="E11158" s="77" t="s">
        <v>16910</v>
      </c>
      <c r="F11158" s="77" t="s">
        <v>16770</v>
      </c>
      <c r="G11158" s="77" t="s">
        <v>16774</v>
      </c>
      <c r="H11158" s="77" t="s">
        <v>16772</v>
      </c>
      <c r="I11158" s="79"/>
      <c r="J11158" s="54"/>
      <c r="K11158" s="75" t="s">
        <v>34</v>
      </c>
      <c r="L11158" s="76">
        <f t="shared" si="586"/>
        <v>1</v>
      </c>
      <c r="M11158" s="76"/>
      <c r="N11158" s="76"/>
      <c r="O11158" s="76"/>
      <c r="P11158" s="76"/>
      <c r="Q11158" s="76"/>
      <c r="R11158" s="76">
        <v>1</v>
      </c>
      <c r="S11158" s="76"/>
      <c r="T11158" s="76"/>
      <c r="U11158" s="76"/>
      <c r="V11158" s="76"/>
      <c r="W11158" s="76"/>
      <c r="X11158" s="76"/>
    </row>
    <row r="11159" spans="1:24">
      <c r="A11159" s="54"/>
      <c r="B11159" s="54"/>
      <c r="C11159" s="80"/>
      <c r="D11159" s="81"/>
      <c r="E11159" s="81" t="s">
        <v>16910</v>
      </c>
      <c r="F11159" s="81" t="s">
        <v>16770</v>
      </c>
      <c r="G11159" s="81" t="s">
        <v>16774</v>
      </c>
      <c r="H11159" s="81" t="s">
        <v>16772</v>
      </c>
      <c r="I11159" s="83"/>
      <c r="J11159" s="80"/>
      <c r="K11159" s="84" t="s">
        <v>36</v>
      </c>
      <c r="L11159" s="76">
        <f t="shared" si="586"/>
        <v>0</v>
      </c>
      <c r="M11159" s="76"/>
      <c r="N11159" s="76"/>
      <c r="O11159" s="76"/>
      <c r="P11159" s="76"/>
      <c r="Q11159" s="76"/>
      <c r="R11159" s="76"/>
      <c r="S11159" s="76"/>
      <c r="T11159" s="76"/>
      <c r="U11159" s="76"/>
      <c r="V11159" s="76"/>
      <c r="W11159" s="76"/>
      <c r="X11159" s="76"/>
    </row>
    <row r="11160" spans="1:24">
      <c r="A11160" s="54"/>
      <c r="B11160" s="54"/>
      <c r="C11160" s="46" t="s">
        <v>33</v>
      </c>
      <c r="D11160" s="58" t="s">
        <v>16775</v>
      </c>
      <c r="E11160" s="58" t="s">
        <v>16911</v>
      </c>
      <c r="F11160" s="58" t="s">
        <v>16777</v>
      </c>
      <c r="G11160" s="58" t="s">
        <v>16778</v>
      </c>
      <c r="H11160" s="58" t="s">
        <v>16779</v>
      </c>
      <c r="I11160" s="74">
        <v>1454</v>
      </c>
      <c r="J11160" s="46" t="s">
        <v>39</v>
      </c>
      <c r="K11160" s="75" t="s">
        <v>32</v>
      </c>
      <c r="L11160" s="76">
        <f t="shared" si="586"/>
        <v>0</v>
      </c>
      <c r="M11160" s="76"/>
      <c r="N11160" s="76"/>
      <c r="O11160" s="76"/>
      <c r="P11160" s="76"/>
      <c r="Q11160" s="76"/>
      <c r="R11160" s="76"/>
      <c r="S11160" s="76"/>
      <c r="T11160" s="76"/>
      <c r="U11160" s="76"/>
      <c r="V11160" s="76"/>
      <c r="W11160" s="76"/>
      <c r="X11160" s="76"/>
    </row>
    <row r="11161" spans="1:24">
      <c r="A11161" s="54"/>
      <c r="B11161" s="54"/>
      <c r="C11161" s="54"/>
      <c r="D11161" s="77"/>
      <c r="E11161" s="77" t="s">
        <v>16912</v>
      </c>
      <c r="F11161" s="77" t="s">
        <v>16777</v>
      </c>
      <c r="G11161" s="77" t="s">
        <v>16781</v>
      </c>
      <c r="H11161" s="77" t="s">
        <v>16779</v>
      </c>
      <c r="I11161" s="79"/>
      <c r="J11161" s="54"/>
      <c r="K11161" s="75" t="s">
        <v>34</v>
      </c>
      <c r="L11161" s="76">
        <f t="shared" si="586"/>
        <v>0</v>
      </c>
      <c r="M11161" s="76"/>
      <c r="N11161" s="76"/>
      <c r="O11161" s="76"/>
      <c r="P11161" s="76"/>
      <c r="Q11161" s="76"/>
      <c r="R11161" s="76"/>
      <c r="S11161" s="76"/>
      <c r="T11161" s="76"/>
      <c r="U11161" s="76"/>
      <c r="V11161" s="76"/>
      <c r="W11161" s="76"/>
      <c r="X11161" s="76"/>
    </row>
    <row r="11162" spans="1:24">
      <c r="A11162" s="54"/>
      <c r="B11162" s="54"/>
      <c r="C11162" s="80"/>
      <c r="D11162" s="81"/>
      <c r="E11162" s="81" t="s">
        <v>16912</v>
      </c>
      <c r="F11162" s="81" t="s">
        <v>16777</v>
      </c>
      <c r="G11162" s="81" t="s">
        <v>16781</v>
      </c>
      <c r="H11162" s="81" t="s">
        <v>16779</v>
      </c>
      <c r="I11162" s="83"/>
      <c r="J11162" s="80"/>
      <c r="K11162" s="84" t="s">
        <v>36</v>
      </c>
      <c r="L11162" s="76">
        <f t="shared" si="586"/>
        <v>2</v>
      </c>
      <c r="M11162" s="76"/>
      <c r="N11162" s="76"/>
      <c r="O11162" s="76"/>
      <c r="P11162" s="76"/>
      <c r="Q11162" s="76"/>
      <c r="R11162" s="76"/>
      <c r="S11162" s="76">
        <v>1</v>
      </c>
      <c r="T11162" s="76">
        <v>1</v>
      </c>
      <c r="U11162" s="76"/>
      <c r="V11162" s="76"/>
      <c r="W11162" s="76"/>
      <c r="X11162" s="76"/>
    </row>
    <row r="11163" spans="1:24">
      <c r="A11163" s="54"/>
      <c r="B11163" s="54"/>
      <c r="C11163" s="46" t="s">
        <v>33</v>
      </c>
      <c r="D11163" s="58" t="s">
        <v>16913</v>
      </c>
      <c r="E11163" s="58" t="s">
        <v>16914</v>
      </c>
      <c r="F11163" s="58" t="s">
        <v>16915</v>
      </c>
      <c r="G11163" s="58" t="s">
        <v>16916</v>
      </c>
      <c r="H11163" s="58" t="s">
        <v>16917</v>
      </c>
      <c r="I11163" s="74">
        <v>17</v>
      </c>
      <c r="J11163" s="46" t="s">
        <v>39</v>
      </c>
      <c r="K11163" s="75" t="s">
        <v>32</v>
      </c>
      <c r="L11163" s="76">
        <f t="shared" si="586"/>
        <v>0</v>
      </c>
      <c r="M11163" s="76"/>
      <c r="N11163" s="76"/>
      <c r="O11163" s="76"/>
      <c r="P11163" s="76"/>
      <c r="Q11163" s="76"/>
      <c r="R11163" s="76"/>
      <c r="S11163" s="76"/>
      <c r="T11163" s="76"/>
      <c r="U11163" s="76"/>
      <c r="V11163" s="76"/>
      <c r="W11163" s="76"/>
      <c r="X11163" s="76"/>
    </row>
    <row r="11164" spans="1:24">
      <c r="A11164" s="54"/>
      <c r="B11164" s="54"/>
      <c r="C11164" s="54"/>
      <c r="D11164" s="77"/>
      <c r="E11164" s="77" t="s">
        <v>16918</v>
      </c>
      <c r="F11164" s="77" t="s">
        <v>16915</v>
      </c>
      <c r="G11164" s="77" t="s">
        <v>16919</v>
      </c>
      <c r="H11164" s="77" t="s">
        <v>16917</v>
      </c>
      <c r="I11164" s="79"/>
      <c r="J11164" s="54"/>
      <c r="K11164" s="75" t="s">
        <v>34</v>
      </c>
      <c r="L11164" s="76">
        <f t="shared" si="586"/>
        <v>0</v>
      </c>
      <c r="M11164" s="76"/>
      <c r="N11164" s="76"/>
      <c r="O11164" s="76"/>
      <c r="P11164" s="76"/>
      <c r="Q11164" s="76"/>
      <c r="R11164" s="76"/>
      <c r="S11164" s="76"/>
      <c r="T11164" s="76"/>
      <c r="U11164" s="76"/>
      <c r="V11164" s="76"/>
      <c r="W11164" s="76"/>
      <c r="X11164" s="76"/>
    </row>
    <row r="11165" spans="1:24">
      <c r="A11165" s="54"/>
      <c r="B11165" s="54"/>
      <c r="C11165" s="80"/>
      <c r="D11165" s="81"/>
      <c r="E11165" s="81" t="s">
        <v>16918</v>
      </c>
      <c r="F11165" s="81" t="s">
        <v>16915</v>
      </c>
      <c r="G11165" s="81" t="s">
        <v>16919</v>
      </c>
      <c r="H11165" s="81" t="s">
        <v>16917</v>
      </c>
      <c r="I11165" s="83"/>
      <c r="J11165" s="80"/>
      <c r="K11165" s="84" t="s">
        <v>36</v>
      </c>
      <c r="L11165" s="76">
        <f t="shared" si="586"/>
        <v>2</v>
      </c>
      <c r="M11165" s="76"/>
      <c r="N11165" s="76"/>
      <c r="O11165" s="76">
        <v>2</v>
      </c>
      <c r="P11165" s="76"/>
      <c r="Q11165" s="76"/>
      <c r="R11165" s="76"/>
      <c r="S11165" s="76"/>
      <c r="T11165" s="76"/>
      <c r="U11165" s="76"/>
      <c r="V11165" s="76"/>
      <c r="W11165" s="76"/>
      <c r="X11165" s="76"/>
    </row>
    <row r="11166" spans="1:24">
      <c r="A11166" s="54"/>
      <c r="B11166" s="54"/>
      <c r="C11166" s="46" t="s">
        <v>33</v>
      </c>
      <c r="D11166" s="58" t="s">
        <v>16920</v>
      </c>
      <c r="E11166" s="58" t="s">
        <v>16921</v>
      </c>
      <c r="F11166" s="58" t="s">
        <v>16922</v>
      </c>
      <c r="G11166" s="58" t="s">
        <v>16923</v>
      </c>
      <c r="H11166" s="58" t="s">
        <v>16924</v>
      </c>
      <c r="I11166" s="74">
        <v>338</v>
      </c>
      <c r="J11166" s="46" t="s">
        <v>39</v>
      </c>
      <c r="K11166" s="75" t="s">
        <v>32</v>
      </c>
      <c r="L11166" s="76">
        <f t="shared" si="586"/>
        <v>0</v>
      </c>
      <c r="M11166" s="76"/>
      <c r="N11166" s="76"/>
      <c r="O11166" s="76"/>
      <c r="P11166" s="76"/>
      <c r="Q11166" s="76"/>
      <c r="R11166" s="76"/>
      <c r="S11166" s="76"/>
      <c r="T11166" s="76"/>
      <c r="U11166" s="76"/>
      <c r="V11166" s="76"/>
      <c r="W11166" s="76"/>
      <c r="X11166" s="76"/>
    </row>
    <row r="11167" spans="1:24">
      <c r="A11167" s="54"/>
      <c r="B11167" s="54"/>
      <c r="C11167" s="54"/>
      <c r="D11167" s="77"/>
      <c r="E11167" s="77" t="s">
        <v>16925</v>
      </c>
      <c r="F11167" s="77" t="s">
        <v>16922</v>
      </c>
      <c r="G11167" s="77" t="s">
        <v>16926</v>
      </c>
      <c r="H11167" s="77" t="s">
        <v>16924</v>
      </c>
      <c r="I11167" s="79"/>
      <c r="J11167" s="54"/>
      <c r="K11167" s="75" t="s">
        <v>34</v>
      </c>
      <c r="L11167" s="76">
        <f t="shared" si="586"/>
        <v>0</v>
      </c>
      <c r="M11167" s="76"/>
      <c r="N11167" s="76"/>
      <c r="O11167" s="76"/>
      <c r="P11167" s="76"/>
      <c r="Q11167" s="76"/>
      <c r="R11167" s="76"/>
      <c r="S11167" s="76"/>
      <c r="T11167" s="76"/>
      <c r="U11167" s="76"/>
      <c r="V11167" s="76"/>
      <c r="W11167" s="76"/>
      <c r="X11167" s="76"/>
    </row>
    <row r="11168" spans="1:24">
      <c r="A11168" s="54"/>
      <c r="B11168" s="54"/>
      <c r="C11168" s="80"/>
      <c r="D11168" s="81"/>
      <c r="E11168" s="81" t="s">
        <v>16925</v>
      </c>
      <c r="F11168" s="81" t="s">
        <v>16922</v>
      </c>
      <c r="G11168" s="81" t="s">
        <v>16926</v>
      </c>
      <c r="H11168" s="81" t="s">
        <v>16924</v>
      </c>
      <c r="I11168" s="83"/>
      <c r="J11168" s="80"/>
      <c r="K11168" s="84" t="s">
        <v>36</v>
      </c>
      <c r="L11168" s="76">
        <f t="shared" si="586"/>
        <v>3</v>
      </c>
      <c r="M11168" s="76"/>
      <c r="N11168" s="76"/>
      <c r="O11168" s="76">
        <v>3</v>
      </c>
      <c r="P11168" s="76"/>
      <c r="Q11168" s="76"/>
      <c r="R11168" s="76"/>
      <c r="S11168" s="76"/>
      <c r="T11168" s="76"/>
      <c r="U11168" s="76"/>
      <c r="V11168" s="76"/>
      <c r="W11168" s="76"/>
      <c r="X11168" s="76"/>
    </row>
    <row r="11169" spans="1:24">
      <c r="A11169" s="54"/>
      <c r="B11169" s="54"/>
      <c r="C11169" s="46" t="s">
        <v>33</v>
      </c>
      <c r="D11169" s="58" t="s">
        <v>16927</v>
      </c>
      <c r="E11169" s="58" t="s">
        <v>16928</v>
      </c>
      <c r="F11169" s="58" t="s">
        <v>16929</v>
      </c>
      <c r="G11169" s="58" t="s">
        <v>16930</v>
      </c>
      <c r="H11169" s="58"/>
      <c r="I11169" s="74">
        <v>1215</v>
      </c>
      <c r="J11169" s="46" t="s">
        <v>39</v>
      </c>
      <c r="K11169" s="75" t="s">
        <v>32</v>
      </c>
      <c r="L11169" s="76">
        <f t="shared" si="586"/>
        <v>0</v>
      </c>
      <c r="M11169" s="76"/>
      <c r="N11169" s="76"/>
      <c r="O11169" s="76"/>
      <c r="P11169" s="76"/>
      <c r="Q11169" s="76"/>
      <c r="R11169" s="76"/>
      <c r="S11169" s="76"/>
      <c r="T11169" s="76"/>
      <c r="U11169" s="76"/>
      <c r="V11169" s="76"/>
      <c r="W11169" s="76"/>
      <c r="X11169" s="76"/>
    </row>
    <row r="11170" spans="1:24">
      <c r="A11170" s="54"/>
      <c r="B11170" s="54"/>
      <c r="C11170" s="54"/>
      <c r="D11170" s="77"/>
      <c r="E11170" s="77" t="s">
        <v>16931</v>
      </c>
      <c r="F11170" s="77" t="s">
        <v>16929</v>
      </c>
      <c r="G11170" s="77" t="s">
        <v>16932</v>
      </c>
      <c r="H11170" s="77"/>
      <c r="I11170" s="79"/>
      <c r="J11170" s="54"/>
      <c r="K11170" s="75" t="s">
        <v>34</v>
      </c>
      <c r="L11170" s="76">
        <f t="shared" si="586"/>
        <v>0</v>
      </c>
      <c r="M11170" s="76"/>
      <c r="N11170" s="76"/>
      <c r="O11170" s="76"/>
      <c r="P11170" s="76"/>
      <c r="Q11170" s="76"/>
      <c r="R11170" s="76"/>
      <c r="S11170" s="76"/>
      <c r="T11170" s="76"/>
      <c r="U11170" s="76"/>
      <c r="V11170" s="76"/>
      <c r="W11170" s="76"/>
      <c r="X11170" s="76"/>
    </row>
    <row r="11171" spans="1:24">
      <c r="A11171" s="54"/>
      <c r="B11171" s="54"/>
      <c r="C11171" s="80"/>
      <c r="D11171" s="81"/>
      <c r="E11171" s="81" t="s">
        <v>16931</v>
      </c>
      <c r="F11171" s="81" t="s">
        <v>16929</v>
      </c>
      <c r="G11171" s="81" t="s">
        <v>16932</v>
      </c>
      <c r="H11171" s="81"/>
      <c r="I11171" s="83"/>
      <c r="J11171" s="80"/>
      <c r="K11171" s="84" t="s">
        <v>36</v>
      </c>
      <c r="L11171" s="76">
        <f t="shared" si="586"/>
        <v>2</v>
      </c>
      <c r="M11171" s="76"/>
      <c r="N11171" s="76"/>
      <c r="O11171" s="76"/>
      <c r="P11171" s="76"/>
      <c r="Q11171" s="76"/>
      <c r="R11171" s="76">
        <v>1</v>
      </c>
      <c r="S11171" s="76">
        <v>1</v>
      </c>
      <c r="T11171" s="76"/>
      <c r="U11171" s="76"/>
      <c r="V11171" s="76"/>
      <c r="W11171" s="76"/>
      <c r="X11171" s="76"/>
    </row>
    <row r="11172" spans="1:24" ht="16.5" customHeight="1">
      <c r="A11172" s="54"/>
      <c r="B11172" s="54"/>
      <c r="C11172" s="46" t="s">
        <v>33</v>
      </c>
      <c r="D11172" s="58" t="s">
        <v>16933</v>
      </c>
      <c r="E11172" s="58" t="s">
        <v>16934</v>
      </c>
      <c r="F11172" s="58" t="s">
        <v>16935</v>
      </c>
      <c r="G11172" s="58" t="s">
        <v>16936</v>
      </c>
      <c r="H11172" s="58" t="s">
        <v>16937</v>
      </c>
      <c r="I11172" s="74">
        <v>530</v>
      </c>
      <c r="J11172" s="46" t="s">
        <v>39</v>
      </c>
      <c r="K11172" s="75" t="s">
        <v>32</v>
      </c>
      <c r="L11172" s="76">
        <f t="shared" si="586"/>
        <v>0</v>
      </c>
      <c r="M11172" s="76"/>
      <c r="N11172" s="76"/>
      <c r="O11172" s="76"/>
      <c r="P11172" s="76"/>
      <c r="Q11172" s="76"/>
      <c r="R11172" s="76"/>
      <c r="S11172" s="76"/>
      <c r="T11172" s="76"/>
      <c r="U11172" s="76"/>
      <c r="V11172" s="76"/>
      <c r="W11172" s="76"/>
      <c r="X11172" s="76"/>
    </row>
    <row r="11173" spans="1:24" ht="16.5" customHeight="1">
      <c r="A11173" s="54"/>
      <c r="B11173" s="54"/>
      <c r="C11173" s="54"/>
      <c r="D11173" s="77"/>
      <c r="E11173" s="77" t="s">
        <v>16938</v>
      </c>
      <c r="F11173" s="77" t="s">
        <v>16935</v>
      </c>
      <c r="G11173" s="77" t="s">
        <v>16939</v>
      </c>
      <c r="H11173" s="77" t="s">
        <v>16937</v>
      </c>
      <c r="I11173" s="79"/>
      <c r="J11173" s="54"/>
      <c r="K11173" s="75" t="s">
        <v>34</v>
      </c>
      <c r="L11173" s="76">
        <f t="shared" si="586"/>
        <v>0</v>
      </c>
      <c r="M11173" s="76"/>
      <c r="N11173" s="76"/>
      <c r="O11173" s="76"/>
      <c r="P11173" s="76"/>
      <c r="Q11173" s="76"/>
      <c r="R11173" s="76"/>
      <c r="S11173" s="76"/>
      <c r="T11173" s="76"/>
      <c r="U11173" s="76"/>
      <c r="V11173" s="76"/>
      <c r="W11173" s="76"/>
      <c r="X11173" s="76"/>
    </row>
    <row r="11174" spans="1:24" ht="16.5" customHeight="1">
      <c r="A11174" s="54"/>
      <c r="B11174" s="54"/>
      <c r="C11174" s="80"/>
      <c r="D11174" s="81"/>
      <c r="E11174" s="81" t="s">
        <v>16938</v>
      </c>
      <c r="F11174" s="81" t="s">
        <v>16935</v>
      </c>
      <c r="G11174" s="81" t="s">
        <v>16939</v>
      </c>
      <c r="H11174" s="81" t="s">
        <v>16937</v>
      </c>
      <c r="I11174" s="83"/>
      <c r="J11174" s="80"/>
      <c r="K11174" s="84" t="s">
        <v>36</v>
      </c>
      <c r="L11174" s="76">
        <f t="shared" si="586"/>
        <v>31</v>
      </c>
      <c r="M11174" s="76"/>
      <c r="N11174" s="76"/>
      <c r="O11174" s="76"/>
      <c r="P11174" s="76"/>
      <c r="Q11174" s="76"/>
      <c r="R11174" s="76"/>
      <c r="S11174" s="76">
        <v>23</v>
      </c>
      <c r="T11174" s="76">
        <v>1</v>
      </c>
      <c r="U11174" s="76"/>
      <c r="V11174" s="76"/>
      <c r="W11174" s="76">
        <v>7</v>
      </c>
      <c r="X11174" s="76"/>
    </row>
    <row r="11175" spans="1:24">
      <c r="A11175" s="54"/>
      <c r="B11175" s="54"/>
      <c r="C11175" s="46" t="s">
        <v>33</v>
      </c>
      <c r="D11175" s="58" t="s">
        <v>16940</v>
      </c>
      <c r="E11175" s="58" t="s">
        <v>16941</v>
      </c>
      <c r="F11175" s="58" t="s">
        <v>16942</v>
      </c>
      <c r="G11175" s="58" t="s">
        <v>16943</v>
      </c>
      <c r="H11175" s="58" t="s">
        <v>16944</v>
      </c>
      <c r="I11175" s="74">
        <v>0</v>
      </c>
      <c r="J11175" s="46" t="s">
        <v>39</v>
      </c>
      <c r="K11175" s="75" t="s">
        <v>32</v>
      </c>
      <c r="L11175" s="76">
        <f t="shared" si="586"/>
        <v>0</v>
      </c>
      <c r="M11175" s="76"/>
      <c r="N11175" s="76"/>
      <c r="O11175" s="76"/>
      <c r="P11175" s="76"/>
      <c r="Q11175" s="76"/>
      <c r="R11175" s="76"/>
      <c r="S11175" s="76"/>
      <c r="T11175" s="76"/>
      <c r="U11175" s="76"/>
      <c r="V11175" s="76"/>
      <c r="W11175" s="76"/>
      <c r="X11175" s="76"/>
    </row>
    <row r="11176" spans="1:24">
      <c r="A11176" s="54"/>
      <c r="B11176" s="54"/>
      <c r="C11176" s="54"/>
      <c r="D11176" s="77"/>
      <c r="E11176" s="77" t="s">
        <v>16807</v>
      </c>
      <c r="F11176" s="77" t="s">
        <v>16942</v>
      </c>
      <c r="G11176" s="77" t="s">
        <v>16945</v>
      </c>
      <c r="H11176" s="77" t="s">
        <v>16944</v>
      </c>
      <c r="I11176" s="79"/>
      <c r="J11176" s="54"/>
      <c r="K11176" s="75" t="s">
        <v>34</v>
      </c>
      <c r="L11176" s="76">
        <f t="shared" si="586"/>
        <v>0</v>
      </c>
      <c r="M11176" s="76"/>
      <c r="N11176" s="76"/>
      <c r="O11176" s="76"/>
      <c r="P11176" s="76"/>
      <c r="Q11176" s="76"/>
      <c r="R11176" s="76"/>
      <c r="S11176" s="76"/>
      <c r="T11176" s="76"/>
      <c r="U11176" s="76"/>
      <c r="V11176" s="76"/>
      <c r="W11176" s="76"/>
      <c r="X11176" s="76"/>
    </row>
    <row r="11177" spans="1:24">
      <c r="A11177" s="54"/>
      <c r="B11177" s="54"/>
      <c r="C11177" s="80"/>
      <c r="D11177" s="81"/>
      <c r="E11177" s="81" t="s">
        <v>16807</v>
      </c>
      <c r="F11177" s="81" t="s">
        <v>16942</v>
      </c>
      <c r="G11177" s="81" t="s">
        <v>16945</v>
      </c>
      <c r="H11177" s="81" t="s">
        <v>16944</v>
      </c>
      <c r="I11177" s="83"/>
      <c r="J11177" s="80"/>
      <c r="K11177" s="84" t="s">
        <v>36</v>
      </c>
      <c r="L11177" s="76">
        <f t="shared" si="586"/>
        <v>2</v>
      </c>
      <c r="M11177" s="76"/>
      <c r="N11177" s="76"/>
      <c r="O11177" s="76"/>
      <c r="P11177" s="76"/>
      <c r="Q11177" s="76"/>
      <c r="R11177" s="76"/>
      <c r="S11177" s="76"/>
      <c r="T11177" s="76"/>
      <c r="U11177" s="76"/>
      <c r="V11177" s="76"/>
      <c r="W11177" s="76">
        <v>2</v>
      </c>
      <c r="X11177" s="76"/>
    </row>
    <row r="11178" spans="1:24">
      <c r="A11178" s="54"/>
      <c r="B11178" s="54"/>
      <c r="C11178" s="46" t="s">
        <v>33</v>
      </c>
      <c r="D11178" s="58" t="s">
        <v>16946</v>
      </c>
      <c r="E11178" s="58" t="s">
        <v>16947</v>
      </c>
      <c r="F11178" s="58" t="s">
        <v>16948</v>
      </c>
      <c r="G11178" s="58" t="s">
        <v>16949</v>
      </c>
      <c r="H11178" s="58" t="s">
        <v>16950</v>
      </c>
      <c r="I11178" s="74">
        <v>13</v>
      </c>
      <c r="J11178" s="46" t="s">
        <v>39</v>
      </c>
      <c r="K11178" s="75" t="s">
        <v>32</v>
      </c>
      <c r="L11178" s="76">
        <f t="shared" si="586"/>
        <v>0</v>
      </c>
      <c r="M11178" s="76"/>
      <c r="N11178" s="76"/>
      <c r="O11178" s="76"/>
      <c r="P11178" s="76"/>
      <c r="Q11178" s="76"/>
      <c r="R11178" s="76"/>
      <c r="S11178" s="76"/>
      <c r="T11178" s="76"/>
      <c r="U11178" s="76"/>
      <c r="V11178" s="76"/>
      <c r="W11178" s="76"/>
      <c r="X11178" s="76"/>
    </row>
    <row r="11179" spans="1:24">
      <c r="A11179" s="54"/>
      <c r="B11179" s="54"/>
      <c r="C11179" s="54"/>
      <c r="D11179" s="77"/>
      <c r="E11179" s="77" t="s">
        <v>16951</v>
      </c>
      <c r="F11179" s="77" t="s">
        <v>16948</v>
      </c>
      <c r="G11179" s="77" t="s">
        <v>16952</v>
      </c>
      <c r="H11179" s="77" t="s">
        <v>16950</v>
      </c>
      <c r="I11179" s="79"/>
      <c r="J11179" s="54"/>
      <c r="K11179" s="75" t="s">
        <v>34</v>
      </c>
      <c r="L11179" s="76">
        <f t="shared" si="586"/>
        <v>0</v>
      </c>
      <c r="M11179" s="76"/>
      <c r="N11179" s="76"/>
      <c r="O11179" s="76"/>
      <c r="P11179" s="76"/>
      <c r="Q11179" s="76"/>
      <c r="R11179" s="76"/>
      <c r="S11179" s="76"/>
      <c r="T11179" s="76"/>
      <c r="U11179" s="76"/>
      <c r="V11179" s="76"/>
      <c r="W11179" s="76"/>
      <c r="X11179" s="76"/>
    </row>
    <row r="11180" spans="1:24">
      <c r="A11180" s="54"/>
      <c r="B11180" s="54"/>
      <c r="C11180" s="80"/>
      <c r="D11180" s="81"/>
      <c r="E11180" s="81" t="s">
        <v>16951</v>
      </c>
      <c r="F11180" s="81" t="s">
        <v>16948</v>
      </c>
      <c r="G11180" s="81" t="s">
        <v>16952</v>
      </c>
      <c r="H11180" s="81" t="s">
        <v>16950</v>
      </c>
      <c r="I11180" s="83"/>
      <c r="J11180" s="80"/>
      <c r="K11180" s="84" t="s">
        <v>36</v>
      </c>
      <c r="L11180" s="76">
        <f t="shared" si="586"/>
        <v>2</v>
      </c>
      <c r="M11180" s="76"/>
      <c r="N11180" s="76"/>
      <c r="O11180" s="76">
        <v>2</v>
      </c>
      <c r="P11180" s="76"/>
      <c r="Q11180" s="76"/>
      <c r="R11180" s="76"/>
      <c r="S11180" s="76"/>
      <c r="T11180" s="76"/>
      <c r="U11180" s="76"/>
      <c r="V11180" s="76"/>
      <c r="W11180" s="76"/>
      <c r="X11180" s="76"/>
    </row>
    <row r="11181" spans="1:24">
      <c r="A11181" s="54"/>
      <c r="B11181" s="54"/>
      <c r="C11181" s="46" t="s">
        <v>33</v>
      </c>
      <c r="D11181" s="58" t="s">
        <v>16953</v>
      </c>
      <c r="E11181" s="58" t="s">
        <v>16954</v>
      </c>
      <c r="F11181" s="58" t="s">
        <v>16955</v>
      </c>
      <c r="G11181" s="58" t="s">
        <v>16956</v>
      </c>
      <c r="H11181" s="58" t="s">
        <v>16957</v>
      </c>
      <c r="I11181" s="74">
        <v>720</v>
      </c>
      <c r="J11181" s="46" t="s">
        <v>39</v>
      </c>
      <c r="K11181" s="75" t="s">
        <v>32</v>
      </c>
      <c r="L11181" s="76">
        <f t="shared" si="586"/>
        <v>0</v>
      </c>
      <c r="M11181" s="76"/>
      <c r="N11181" s="76"/>
      <c r="O11181" s="76"/>
      <c r="P11181" s="76"/>
      <c r="Q11181" s="76"/>
      <c r="R11181" s="76"/>
      <c r="S11181" s="76"/>
      <c r="T11181" s="76"/>
      <c r="U11181" s="76"/>
      <c r="V11181" s="76"/>
      <c r="W11181" s="76"/>
      <c r="X11181" s="76"/>
    </row>
    <row r="11182" spans="1:24">
      <c r="A11182" s="54"/>
      <c r="B11182" s="54"/>
      <c r="C11182" s="54"/>
      <c r="D11182" s="77"/>
      <c r="E11182" s="77" t="s">
        <v>16958</v>
      </c>
      <c r="F11182" s="77" t="s">
        <v>16955</v>
      </c>
      <c r="G11182" s="77" t="s">
        <v>16959</v>
      </c>
      <c r="H11182" s="77" t="s">
        <v>16957</v>
      </c>
      <c r="I11182" s="79"/>
      <c r="J11182" s="54"/>
      <c r="K11182" s="75" t="s">
        <v>34</v>
      </c>
      <c r="L11182" s="76">
        <f t="shared" si="586"/>
        <v>0</v>
      </c>
      <c r="M11182" s="76"/>
      <c r="N11182" s="76"/>
      <c r="O11182" s="76"/>
      <c r="P11182" s="76"/>
      <c r="Q11182" s="76"/>
      <c r="R11182" s="76"/>
      <c r="S11182" s="76"/>
      <c r="T11182" s="76"/>
      <c r="U11182" s="76"/>
      <c r="V11182" s="76"/>
      <c r="W11182" s="76"/>
      <c r="X11182" s="76"/>
    </row>
    <row r="11183" spans="1:24">
      <c r="A11183" s="54"/>
      <c r="B11183" s="54"/>
      <c r="C11183" s="80"/>
      <c r="D11183" s="81"/>
      <c r="E11183" s="81" t="s">
        <v>16958</v>
      </c>
      <c r="F11183" s="81" t="s">
        <v>16955</v>
      </c>
      <c r="G11183" s="81" t="s">
        <v>16959</v>
      </c>
      <c r="H11183" s="81" t="s">
        <v>16957</v>
      </c>
      <c r="I11183" s="83"/>
      <c r="J11183" s="80"/>
      <c r="K11183" s="84" t="s">
        <v>36</v>
      </c>
      <c r="L11183" s="76">
        <f t="shared" si="586"/>
        <v>4</v>
      </c>
      <c r="M11183" s="76">
        <v>2</v>
      </c>
      <c r="N11183" s="76"/>
      <c r="O11183" s="76"/>
      <c r="P11183" s="76"/>
      <c r="Q11183" s="76"/>
      <c r="R11183" s="76">
        <v>1</v>
      </c>
      <c r="S11183" s="76">
        <v>1</v>
      </c>
      <c r="T11183" s="76"/>
      <c r="U11183" s="76"/>
      <c r="V11183" s="76"/>
      <c r="W11183" s="76"/>
      <c r="X11183" s="76"/>
    </row>
    <row r="11184" spans="1:24">
      <c r="A11184" s="54"/>
      <c r="B11184" s="54"/>
      <c r="C11184" s="46" t="s">
        <v>33</v>
      </c>
      <c r="D11184" s="58" t="s">
        <v>16795</v>
      </c>
      <c r="E11184" s="58" t="s">
        <v>16960</v>
      </c>
      <c r="F11184" s="58" t="s">
        <v>16797</v>
      </c>
      <c r="G11184" s="58" t="s">
        <v>16798</v>
      </c>
      <c r="H11184" s="58" t="s">
        <v>16799</v>
      </c>
      <c r="I11184" s="74">
        <v>10625</v>
      </c>
      <c r="J11184" s="46" t="s">
        <v>39</v>
      </c>
      <c r="K11184" s="75" t="s">
        <v>32</v>
      </c>
      <c r="L11184" s="76">
        <f t="shared" si="586"/>
        <v>0</v>
      </c>
      <c r="M11184" s="76"/>
      <c r="N11184" s="76"/>
      <c r="O11184" s="76"/>
      <c r="P11184" s="76"/>
      <c r="Q11184" s="76"/>
      <c r="R11184" s="76"/>
      <c r="S11184" s="76"/>
      <c r="T11184" s="76"/>
      <c r="U11184" s="76"/>
      <c r="V11184" s="76"/>
      <c r="W11184" s="76"/>
      <c r="X11184" s="76"/>
    </row>
    <row r="11185" spans="1:24">
      <c r="A11185" s="54"/>
      <c r="B11185" s="54"/>
      <c r="C11185" s="54"/>
      <c r="D11185" s="77"/>
      <c r="E11185" s="77" t="s">
        <v>16961</v>
      </c>
      <c r="F11185" s="77" t="s">
        <v>16797</v>
      </c>
      <c r="G11185" s="77" t="s">
        <v>16801</v>
      </c>
      <c r="H11185" s="77" t="s">
        <v>16799</v>
      </c>
      <c r="I11185" s="79"/>
      <c r="J11185" s="54"/>
      <c r="K11185" s="75" t="s">
        <v>34</v>
      </c>
      <c r="L11185" s="76">
        <f t="shared" si="586"/>
        <v>0</v>
      </c>
      <c r="M11185" s="76"/>
      <c r="N11185" s="76"/>
      <c r="O11185" s="76"/>
      <c r="P11185" s="76"/>
      <c r="Q11185" s="76"/>
      <c r="R11185" s="76"/>
      <c r="S11185" s="76"/>
      <c r="T11185" s="76"/>
      <c r="U11185" s="76"/>
      <c r="V11185" s="76"/>
      <c r="W11185" s="76"/>
      <c r="X11185" s="76"/>
    </row>
    <row r="11186" spans="1:24">
      <c r="A11186" s="54"/>
      <c r="B11186" s="54"/>
      <c r="C11186" s="80"/>
      <c r="D11186" s="81"/>
      <c r="E11186" s="81" t="s">
        <v>16961</v>
      </c>
      <c r="F11186" s="81" t="s">
        <v>16797</v>
      </c>
      <c r="G11186" s="81" t="s">
        <v>16801</v>
      </c>
      <c r="H11186" s="81" t="s">
        <v>16799</v>
      </c>
      <c r="I11186" s="83"/>
      <c r="J11186" s="80"/>
      <c r="K11186" s="84" t="s">
        <v>36</v>
      </c>
      <c r="L11186" s="76">
        <f t="shared" si="586"/>
        <v>3</v>
      </c>
      <c r="M11186" s="76"/>
      <c r="N11186" s="76"/>
      <c r="O11186" s="76"/>
      <c r="P11186" s="76"/>
      <c r="Q11186" s="76"/>
      <c r="R11186" s="76"/>
      <c r="S11186" s="76">
        <v>1</v>
      </c>
      <c r="T11186" s="76">
        <v>2</v>
      </c>
      <c r="U11186" s="76"/>
      <c r="V11186" s="76"/>
      <c r="W11186" s="76"/>
      <c r="X11186" s="76"/>
    </row>
    <row r="11187" spans="1:24">
      <c r="A11187" s="54"/>
      <c r="B11187" s="54"/>
      <c r="C11187" s="46" t="s">
        <v>33</v>
      </c>
      <c r="D11187" s="58" t="s">
        <v>7388</v>
      </c>
      <c r="E11187" s="97" t="s">
        <v>16962</v>
      </c>
      <c r="F11187" s="58" t="s">
        <v>16963</v>
      </c>
      <c r="G11187" s="58" t="s">
        <v>16964</v>
      </c>
      <c r="H11187" s="58"/>
      <c r="I11187" s="74">
        <v>0</v>
      </c>
      <c r="J11187" s="46" t="s">
        <v>39</v>
      </c>
      <c r="K11187" s="75" t="s">
        <v>32</v>
      </c>
      <c r="L11187" s="76">
        <f t="shared" ref="L11187:L11204" si="587">SUM(M11187:X11187)</f>
        <v>0</v>
      </c>
      <c r="M11187" s="76"/>
      <c r="N11187" s="76"/>
      <c r="O11187" s="76"/>
      <c r="P11187" s="76"/>
      <c r="Q11187" s="76"/>
      <c r="R11187" s="76"/>
      <c r="S11187" s="76"/>
      <c r="T11187" s="76"/>
      <c r="U11187" s="76"/>
      <c r="V11187" s="76"/>
      <c r="W11187" s="76"/>
      <c r="X11187" s="76"/>
    </row>
    <row r="11188" spans="1:24">
      <c r="A11188" s="54"/>
      <c r="B11188" s="54"/>
      <c r="C11188" s="54"/>
      <c r="D11188" s="77"/>
      <c r="E11188" s="77" t="s">
        <v>16965</v>
      </c>
      <c r="F11188" s="77" t="s">
        <v>16963</v>
      </c>
      <c r="G11188" s="77" t="s">
        <v>16966</v>
      </c>
      <c r="H11188" s="77"/>
      <c r="I11188" s="79"/>
      <c r="J11188" s="54"/>
      <c r="K11188" s="75" t="s">
        <v>34</v>
      </c>
      <c r="L11188" s="76">
        <f t="shared" si="587"/>
        <v>0</v>
      </c>
      <c r="M11188" s="76"/>
      <c r="N11188" s="76"/>
      <c r="O11188" s="76"/>
      <c r="P11188" s="76"/>
      <c r="Q11188" s="76"/>
      <c r="R11188" s="76"/>
      <c r="S11188" s="76"/>
      <c r="T11188" s="76"/>
      <c r="U11188" s="76"/>
      <c r="V11188" s="76"/>
      <c r="W11188" s="76"/>
      <c r="X11188" s="76"/>
    </row>
    <row r="11189" spans="1:24">
      <c r="A11189" s="54"/>
      <c r="B11189" s="54"/>
      <c r="C11189" s="80"/>
      <c r="D11189" s="81"/>
      <c r="E11189" s="81" t="s">
        <v>16965</v>
      </c>
      <c r="F11189" s="81" t="s">
        <v>16963</v>
      </c>
      <c r="G11189" s="81" t="s">
        <v>16966</v>
      </c>
      <c r="H11189" s="81"/>
      <c r="I11189" s="83"/>
      <c r="J11189" s="80"/>
      <c r="K11189" s="84" t="s">
        <v>36</v>
      </c>
      <c r="L11189" s="76">
        <f t="shared" si="587"/>
        <v>2</v>
      </c>
      <c r="M11189" s="76"/>
      <c r="N11189" s="76"/>
      <c r="O11189" s="76">
        <v>2</v>
      </c>
      <c r="P11189" s="76"/>
      <c r="Q11189" s="76"/>
      <c r="R11189" s="76"/>
      <c r="S11189" s="76"/>
      <c r="T11189" s="76"/>
      <c r="U11189" s="76"/>
      <c r="V11189" s="76"/>
      <c r="W11189" s="76"/>
      <c r="X11189" s="76"/>
    </row>
    <row r="11190" spans="1:24">
      <c r="A11190" s="54"/>
      <c r="B11190" s="54"/>
      <c r="C11190" s="46" t="s">
        <v>33</v>
      </c>
      <c r="D11190" s="58" t="s">
        <v>16802</v>
      </c>
      <c r="E11190" s="58" t="s">
        <v>16967</v>
      </c>
      <c r="F11190" s="58" t="s">
        <v>16804</v>
      </c>
      <c r="G11190" s="58" t="s">
        <v>16805</v>
      </c>
      <c r="H11190" s="58" t="s">
        <v>16806</v>
      </c>
      <c r="I11190" s="74">
        <v>36046</v>
      </c>
      <c r="J11190" s="46" t="s">
        <v>39</v>
      </c>
      <c r="K11190" s="75" t="s">
        <v>32</v>
      </c>
      <c r="L11190" s="76">
        <f t="shared" si="587"/>
        <v>0</v>
      </c>
      <c r="M11190" s="76"/>
      <c r="N11190" s="76"/>
      <c r="O11190" s="76"/>
      <c r="P11190" s="76"/>
      <c r="Q11190" s="76"/>
      <c r="R11190" s="76"/>
      <c r="S11190" s="76"/>
      <c r="T11190" s="76"/>
      <c r="U11190" s="76"/>
      <c r="V11190" s="76"/>
      <c r="W11190" s="76"/>
      <c r="X11190" s="76"/>
    </row>
    <row r="11191" spans="1:24">
      <c r="A11191" s="54"/>
      <c r="B11191" s="54"/>
      <c r="C11191" s="54"/>
      <c r="D11191" s="77"/>
      <c r="E11191" s="77" t="s">
        <v>16968</v>
      </c>
      <c r="F11191" s="77" t="s">
        <v>16804</v>
      </c>
      <c r="G11191" s="77" t="s">
        <v>16808</v>
      </c>
      <c r="H11191" s="77" t="s">
        <v>16806</v>
      </c>
      <c r="I11191" s="79"/>
      <c r="J11191" s="54"/>
      <c r="K11191" s="75" t="s">
        <v>34</v>
      </c>
      <c r="L11191" s="76">
        <f t="shared" si="587"/>
        <v>0</v>
      </c>
      <c r="M11191" s="76"/>
      <c r="N11191" s="76"/>
      <c r="O11191" s="76"/>
      <c r="P11191" s="76"/>
      <c r="Q11191" s="76"/>
      <c r="R11191" s="76"/>
      <c r="S11191" s="76"/>
      <c r="T11191" s="76"/>
      <c r="U11191" s="76"/>
      <c r="V11191" s="76"/>
      <c r="W11191" s="76"/>
      <c r="X11191" s="76"/>
    </row>
    <row r="11192" spans="1:24">
      <c r="A11192" s="54"/>
      <c r="B11192" s="54"/>
      <c r="C11192" s="80"/>
      <c r="D11192" s="81"/>
      <c r="E11192" s="81" t="s">
        <v>16968</v>
      </c>
      <c r="F11192" s="81" t="s">
        <v>16804</v>
      </c>
      <c r="G11192" s="81" t="s">
        <v>16808</v>
      </c>
      <c r="H11192" s="81" t="s">
        <v>16806</v>
      </c>
      <c r="I11192" s="83"/>
      <c r="J11192" s="80"/>
      <c r="K11192" s="84" t="s">
        <v>36</v>
      </c>
      <c r="L11192" s="76">
        <f t="shared" si="587"/>
        <v>7</v>
      </c>
      <c r="M11192" s="76"/>
      <c r="N11192" s="76"/>
      <c r="O11192" s="76">
        <v>1</v>
      </c>
      <c r="P11192" s="76"/>
      <c r="Q11192" s="76"/>
      <c r="R11192" s="76"/>
      <c r="S11192" s="76"/>
      <c r="T11192" s="76">
        <v>5</v>
      </c>
      <c r="U11192" s="76"/>
      <c r="V11192" s="76"/>
      <c r="W11192" s="76"/>
      <c r="X11192" s="76">
        <v>1</v>
      </c>
    </row>
    <row r="11193" spans="1:24">
      <c r="A11193" s="54"/>
      <c r="B11193" s="54"/>
      <c r="C11193" s="46" t="s">
        <v>33</v>
      </c>
      <c r="D11193" s="58" t="s">
        <v>16969</v>
      </c>
      <c r="E11193" s="58" t="s">
        <v>16970</v>
      </c>
      <c r="F11193" s="58" t="s">
        <v>7958</v>
      </c>
      <c r="G11193" s="58" t="s">
        <v>16971</v>
      </c>
      <c r="H11193" s="58" t="s">
        <v>16972</v>
      </c>
      <c r="I11193" s="74">
        <v>958</v>
      </c>
      <c r="J11193" s="46" t="s">
        <v>39</v>
      </c>
      <c r="K11193" s="75" t="s">
        <v>32</v>
      </c>
      <c r="L11193" s="76">
        <f t="shared" si="587"/>
        <v>0</v>
      </c>
      <c r="M11193" s="76"/>
      <c r="N11193" s="76"/>
      <c r="O11193" s="76"/>
      <c r="P11193" s="76"/>
      <c r="Q11193" s="76"/>
      <c r="R11193" s="76"/>
      <c r="S11193" s="76"/>
      <c r="T11193" s="76"/>
      <c r="U11193" s="76"/>
      <c r="V11193" s="76"/>
      <c r="W11193" s="76"/>
      <c r="X11193" s="76"/>
    </row>
    <row r="11194" spans="1:24">
      <c r="A11194" s="54"/>
      <c r="B11194" s="54"/>
      <c r="C11194" s="54"/>
      <c r="D11194" s="77"/>
      <c r="E11194" s="77" t="s">
        <v>16973</v>
      </c>
      <c r="F11194" s="77" t="s">
        <v>7958</v>
      </c>
      <c r="G11194" s="77" t="s">
        <v>16974</v>
      </c>
      <c r="H11194" s="77" t="s">
        <v>16972</v>
      </c>
      <c r="I11194" s="79"/>
      <c r="J11194" s="54"/>
      <c r="K11194" s="75" t="s">
        <v>34</v>
      </c>
      <c r="L11194" s="76">
        <f t="shared" si="587"/>
        <v>0</v>
      </c>
      <c r="M11194" s="76"/>
      <c r="N11194" s="76"/>
      <c r="O11194" s="76"/>
      <c r="P11194" s="76"/>
      <c r="Q11194" s="76"/>
      <c r="R11194" s="76"/>
      <c r="S11194" s="76"/>
      <c r="T11194" s="76"/>
      <c r="U11194" s="76"/>
      <c r="V11194" s="76"/>
      <c r="W11194" s="76"/>
      <c r="X11194" s="76"/>
    </row>
    <row r="11195" spans="1:24">
      <c r="A11195" s="54"/>
      <c r="B11195" s="54"/>
      <c r="C11195" s="80"/>
      <c r="D11195" s="81"/>
      <c r="E11195" s="81" t="s">
        <v>16973</v>
      </c>
      <c r="F11195" s="81" t="s">
        <v>7958</v>
      </c>
      <c r="G11195" s="81" t="s">
        <v>16974</v>
      </c>
      <c r="H11195" s="81" t="s">
        <v>16972</v>
      </c>
      <c r="I11195" s="83"/>
      <c r="J11195" s="80"/>
      <c r="K11195" s="84" t="s">
        <v>36</v>
      </c>
      <c r="L11195" s="76">
        <f t="shared" si="587"/>
        <v>2</v>
      </c>
      <c r="M11195" s="76"/>
      <c r="N11195" s="76"/>
      <c r="O11195" s="76"/>
      <c r="P11195" s="76"/>
      <c r="Q11195" s="76"/>
      <c r="R11195" s="76"/>
      <c r="S11195" s="76"/>
      <c r="T11195" s="76">
        <v>2</v>
      </c>
      <c r="U11195" s="76"/>
      <c r="V11195" s="76"/>
      <c r="W11195" s="76"/>
      <c r="X11195" s="76"/>
    </row>
    <row r="11196" spans="1:24">
      <c r="A11196" s="54"/>
      <c r="B11196" s="54"/>
      <c r="C11196" s="46" t="s">
        <v>33</v>
      </c>
      <c r="D11196" s="58" t="s">
        <v>16809</v>
      </c>
      <c r="E11196" s="58" t="s">
        <v>16975</v>
      </c>
      <c r="F11196" s="58" t="s">
        <v>16811</v>
      </c>
      <c r="G11196" s="58" t="s">
        <v>16812</v>
      </c>
      <c r="H11196" s="58" t="s">
        <v>16813</v>
      </c>
      <c r="I11196" s="74">
        <v>17</v>
      </c>
      <c r="J11196" s="46" t="s">
        <v>39</v>
      </c>
      <c r="K11196" s="75" t="s">
        <v>32</v>
      </c>
      <c r="L11196" s="76">
        <f t="shared" si="587"/>
        <v>0</v>
      </c>
      <c r="M11196" s="76"/>
      <c r="N11196" s="76"/>
      <c r="O11196" s="76"/>
      <c r="P11196" s="76"/>
      <c r="Q11196" s="76"/>
      <c r="R11196" s="76"/>
      <c r="S11196" s="76"/>
      <c r="T11196" s="76"/>
      <c r="U11196" s="76"/>
      <c r="V11196" s="76"/>
      <c r="W11196" s="76"/>
      <c r="X11196" s="76"/>
    </row>
    <row r="11197" spans="1:24">
      <c r="A11197" s="54"/>
      <c r="B11197" s="54"/>
      <c r="C11197" s="54"/>
      <c r="D11197" s="77"/>
      <c r="E11197" s="77" t="s">
        <v>16976</v>
      </c>
      <c r="F11197" s="77" t="s">
        <v>16811</v>
      </c>
      <c r="G11197" s="77" t="s">
        <v>16815</v>
      </c>
      <c r="H11197" s="77" t="s">
        <v>16813</v>
      </c>
      <c r="I11197" s="79"/>
      <c r="J11197" s="54"/>
      <c r="K11197" s="75" t="s">
        <v>34</v>
      </c>
      <c r="L11197" s="76">
        <f t="shared" si="587"/>
        <v>0</v>
      </c>
      <c r="M11197" s="76"/>
      <c r="N11197" s="76"/>
      <c r="O11197" s="76"/>
      <c r="P11197" s="76"/>
      <c r="Q11197" s="76"/>
      <c r="R11197" s="76"/>
      <c r="S11197" s="76"/>
      <c r="T11197" s="76"/>
      <c r="U11197" s="76"/>
      <c r="V11197" s="76"/>
      <c r="W11197" s="76"/>
      <c r="X11197" s="76"/>
    </row>
    <row r="11198" spans="1:24">
      <c r="A11198" s="54"/>
      <c r="B11198" s="54"/>
      <c r="C11198" s="80"/>
      <c r="D11198" s="81"/>
      <c r="E11198" s="81" t="s">
        <v>16976</v>
      </c>
      <c r="F11198" s="81" t="s">
        <v>16811</v>
      </c>
      <c r="G11198" s="81" t="s">
        <v>16815</v>
      </c>
      <c r="H11198" s="81" t="s">
        <v>16813</v>
      </c>
      <c r="I11198" s="83"/>
      <c r="J11198" s="80"/>
      <c r="K11198" s="84" t="s">
        <v>36</v>
      </c>
      <c r="L11198" s="76">
        <f t="shared" si="587"/>
        <v>2</v>
      </c>
      <c r="M11198" s="76"/>
      <c r="N11198" s="76"/>
      <c r="O11198" s="76">
        <v>1</v>
      </c>
      <c r="P11198" s="76"/>
      <c r="Q11198" s="76"/>
      <c r="R11198" s="76"/>
      <c r="S11198" s="76"/>
      <c r="T11198" s="76">
        <v>1</v>
      </c>
      <c r="U11198" s="76"/>
      <c r="V11198" s="76"/>
      <c r="W11198" s="76"/>
      <c r="X11198" s="76"/>
    </row>
    <row r="11199" spans="1:24">
      <c r="A11199" s="54"/>
      <c r="B11199" s="54"/>
      <c r="C11199" s="46" t="s">
        <v>33</v>
      </c>
      <c r="D11199" s="58" t="s">
        <v>16816</v>
      </c>
      <c r="E11199" s="58" t="s">
        <v>16977</v>
      </c>
      <c r="F11199" s="58" t="s">
        <v>16818</v>
      </c>
      <c r="G11199" s="58" t="s">
        <v>16819</v>
      </c>
      <c r="H11199" s="58" t="s">
        <v>16820</v>
      </c>
      <c r="I11199" s="74">
        <v>3496</v>
      </c>
      <c r="J11199" s="46" t="s">
        <v>39</v>
      </c>
      <c r="K11199" s="75" t="s">
        <v>32</v>
      </c>
      <c r="L11199" s="76">
        <f t="shared" si="587"/>
        <v>0</v>
      </c>
      <c r="M11199" s="76"/>
      <c r="N11199" s="76"/>
      <c r="O11199" s="76"/>
      <c r="P11199" s="76"/>
      <c r="Q11199" s="76"/>
      <c r="R11199" s="76"/>
      <c r="S11199" s="76"/>
      <c r="T11199" s="76"/>
      <c r="U11199" s="76"/>
      <c r="V11199" s="76"/>
      <c r="W11199" s="76"/>
      <c r="X11199" s="76"/>
    </row>
    <row r="11200" spans="1:24">
      <c r="A11200" s="54"/>
      <c r="B11200" s="54"/>
      <c r="C11200" s="54"/>
      <c r="D11200" s="77"/>
      <c r="E11200" s="77" t="s">
        <v>16978</v>
      </c>
      <c r="F11200" s="77" t="s">
        <v>16818</v>
      </c>
      <c r="G11200" s="77" t="s">
        <v>16822</v>
      </c>
      <c r="H11200" s="77" t="s">
        <v>16820</v>
      </c>
      <c r="I11200" s="79"/>
      <c r="J11200" s="54"/>
      <c r="K11200" s="75" t="s">
        <v>34</v>
      </c>
      <c r="L11200" s="76">
        <f t="shared" si="587"/>
        <v>0</v>
      </c>
      <c r="M11200" s="76"/>
      <c r="N11200" s="76"/>
      <c r="O11200" s="76"/>
      <c r="P11200" s="76"/>
      <c r="Q11200" s="76"/>
      <c r="R11200" s="76"/>
      <c r="S11200" s="76"/>
      <c r="T11200" s="76"/>
      <c r="U11200" s="76"/>
      <c r="V11200" s="76"/>
      <c r="W11200" s="76"/>
      <c r="X11200" s="76"/>
    </row>
    <row r="11201" spans="1:24">
      <c r="A11201" s="54"/>
      <c r="B11201" s="54"/>
      <c r="C11201" s="80"/>
      <c r="D11201" s="81"/>
      <c r="E11201" s="81" t="s">
        <v>16978</v>
      </c>
      <c r="F11201" s="81" t="s">
        <v>16818</v>
      </c>
      <c r="G11201" s="81" t="s">
        <v>16822</v>
      </c>
      <c r="H11201" s="81" t="s">
        <v>16820</v>
      </c>
      <c r="I11201" s="83"/>
      <c r="J11201" s="80"/>
      <c r="K11201" s="84" t="s">
        <v>36</v>
      </c>
      <c r="L11201" s="76">
        <f t="shared" si="587"/>
        <v>3</v>
      </c>
      <c r="M11201" s="76"/>
      <c r="N11201" s="76"/>
      <c r="O11201" s="76">
        <v>1</v>
      </c>
      <c r="P11201" s="76"/>
      <c r="Q11201" s="76"/>
      <c r="R11201" s="76"/>
      <c r="S11201" s="76"/>
      <c r="T11201" s="76">
        <v>2</v>
      </c>
      <c r="U11201" s="76"/>
      <c r="V11201" s="76"/>
      <c r="W11201" s="76"/>
      <c r="X11201" s="76"/>
    </row>
    <row r="11202" spans="1:24">
      <c r="A11202" s="54"/>
      <c r="B11202" s="54"/>
      <c r="C11202" s="46" t="s">
        <v>33</v>
      </c>
      <c r="D11202" s="58" t="s">
        <v>16979</v>
      </c>
      <c r="E11202" s="58" t="s">
        <v>16980</v>
      </c>
      <c r="F11202" s="58" t="s">
        <v>6454</v>
      </c>
      <c r="G11202" s="58" t="s">
        <v>16981</v>
      </c>
      <c r="H11202" s="58"/>
      <c r="I11202" s="74">
        <v>5</v>
      </c>
      <c r="J11202" s="46" t="s">
        <v>39</v>
      </c>
      <c r="K11202" s="75" t="s">
        <v>32</v>
      </c>
      <c r="L11202" s="76">
        <f t="shared" si="587"/>
        <v>0</v>
      </c>
      <c r="M11202" s="76"/>
      <c r="N11202" s="76"/>
      <c r="O11202" s="76"/>
      <c r="P11202" s="76"/>
      <c r="Q11202" s="76"/>
      <c r="R11202" s="76"/>
      <c r="S11202" s="76"/>
      <c r="T11202" s="76"/>
      <c r="U11202" s="76"/>
      <c r="V11202" s="76"/>
      <c r="W11202" s="76"/>
      <c r="X11202" s="76"/>
    </row>
    <row r="11203" spans="1:24">
      <c r="A11203" s="54"/>
      <c r="B11203" s="54"/>
      <c r="C11203" s="54"/>
      <c r="D11203" s="77"/>
      <c r="E11203" s="77" t="s">
        <v>16982</v>
      </c>
      <c r="F11203" s="77" t="s">
        <v>6454</v>
      </c>
      <c r="G11203" s="77" t="s">
        <v>16983</v>
      </c>
      <c r="H11203" s="77"/>
      <c r="I11203" s="79"/>
      <c r="J11203" s="54"/>
      <c r="K11203" s="75" t="s">
        <v>34</v>
      </c>
      <c r="L11203" s="76">
        <f t="shared" si="587"/>
        <v>0</v>
      </c>
      <c r="M11203" s="76"/>
      <c r="N11203" s="76"/>
      <c r="O11203" s="76"/>
      <c r="P11203" s="76"/>
      <c r="Q11203" s="76"/>
      <c r="R11203" s="76"/>
      <c r="S11203" s="76"/>
      <c r="T11203" s="76"/>
      <c r="U11203" s="76"/>
      <c r="V11203" s="76"/>
      <c r="W11203" s="76"/>
      <c r="X11203" s="76"/>
    </row>
    <row r="11204" spans="1:24">
      <c r="A11204" s="54"/>
      <c r="B11204" s="80"/>
      <c r="C11204" s="80"/>
      <c r="D11204" s="81"/>
      <c r="E11204" s="81" t="s">
        <v>16982</v>
      </c>
      <c r="F11204" s="81" t="s">
        <v>6454</v>
      </c>
      <c r="G11204" s="81" t="s">
        <v>16983</v>
      </c>
      <c r="H11204" s="81"/>
      <c r="I11204" s="83"/>
      <c r="J11204" s="80"/>
      <c r="K11204" s="84" t="s">
        <v>36</v>
      </c>
      <c r="L11204" s="76">
        <f t="shared" si="587"/>
        <v>3</v>
      </c>
      <c r="M11204" s="76"/>
      <c r="N11204" s="76"/>
      <c r="O11204" s="76">
        <v>2</v>
      </c>
      <c r="P11204" s="76"/>
      <c r="Q11204" s="76"/>
      <c r="R11204" s="76"/>
      <c r="S11204" s="76">
        <v>1</v>
      </c>
      <c r="T11204" s="76"/>
      <c r="U11204" s="76"/>
      <c r="V11204" s="76"/>
      <c r="W11204" s="76"/>
      <c r="X11204" s="76"/>
    </row>
    <row r="11205" spans="1:24">
      <c r="A11205" s="54"/>
      <c r="B11205" s="46" t="s">
        <v>16984</v>
      </c>
      <c r="C11205" s="324"/>
      <c r="D11205" s="707">
        <f>COUNTA(D11208:D11246)</f>
        <v>13</v>
      </c>
      <c r="E11205" s="46"/>
      <c r="F11205" s="46"/>
      <c r="G11205" s="94"/>
      <c r="H11205" s="46"/>
      <c r="I11205" s="524">
        <f>SUM(I11208:I11246)</f>
        <v>18659.400000000005</v>
      </c>
      <c r="J11205" s="46" t="s">
        <v>1508</v>
      </c>
      <c r="K11205" s="75" t="s">
        <v>1509</v>
      </c>
      <c r="L11205" s="76">
        <f>SUM(M11205:X11205)</f>
        <v>10</v>
      </c>
      <c r="M11205" s="76">
        <v>1</v>
      </c>
      <c r="N11205" s="76">
        <v>4</v>
      </c>
      <c r="O11205" s="76">
        <v>2</v>
      </c>
      <c r="P11205" s="76">
        <v>0</v>
      </c>
      <c r="Q11205" s="76">
        <v>0</v>
      </c>
      <c r="R11205" s="76">
        <v>0</v>
      </c>
      <c r="S11205" s="76">
        <v>0</v>
      </c>
      <c r="T11205" s="76">
        <v>2</v>
      </c>
      <c r="U11205" s="76">
        <v>0</v>
      </c>
      <c r="V11205" s="76">
        <v>0</v>
      </c>
      <c r="W11205" s="76">
        <v>1</v>
      </c>
      <c r="X11205" s="76">
        <v>0</v>
      </c>
    </row>
    <row r="11206" spans="1:24">
      <c r="A11206" s="54"/>
      <c r="B11206" s="54"/>
      <c r="C11206" s="158"/>
      <c r="D11206" s="712"/>
      <c r="E11206" s="54"/>
      <c r="F11206" s="54"/>
      <c r="G11206" s="476"/>
      <c r="H11206" s="54"/>
      <c r="I11206" s="525"/>
      <c r="J11206" s="54"/>
      <c r="K11206" s="75" t="s">
        <v>1501</v>
      </c>
      <c r="L11206" s="76">
        <f>SUM(M11206:X11206)</f>
        <v>0</v>
      </c>
      <c r="M11206" s="76">
        <v>0</v>
      </c>
      <c r="N11206" s="76">
        <v>0</v>
      </c>
      <c r="O11206" s="76">
        <v>0</v>
      </c>
      <c r="P11206" s="76">
        <v>0</v>
      </c>
      <c r="Q11206" s="76">
        <v>0</v>
      </c>
      <c r="R11206" s="76">
        <v>0</v>
      </c>
      <c r="S11206" s="76">
        <v>0</v>
      </c>
      <c r="T11206" s="76">
        <v>0</v>
      </c>
      <c r="U11206" s="76">
        <v>0</v>
      </c>
      <c r="V11206" s="76">
        <v>0</v>
      </c>
      <c r="W11206" s="76">
        <v>0</v>
      </c>
      <c r="X11206" s="76">
        <v>0</v>
      </c>
    </row>
    <row r="11207" spans="1:24">
      <c r="A11207" s="54"/>
      <c r="B11207" s="80"/>
      <c r="C11207" s="159"/>
      <c r="D11207" s="716"/>
      <c r="E11207" s="80"/>
      <c r="F11207" s="80"/>
      <c r="G11207" s="477"/>
      <c r="H11207" s="80"/>
      <c r="I11207" s="526"/>
      <c r="J11207" s="80"/>
      <c r="K11207" s="84" t="s">
        <v>1502</v>
      </c>
      <c r="L11207" s="76">
        <f>SUM(M11207:X11207)</f>
        <v>29</v>
      </c>
      <c r="M11207" s="76">
        <v>0</v>
      </c>
      <c r="N11207" s="76">
        <v>0</v>
      </c>
      <c r="O11207" s="76">
        <v>15</v>
      </c>
      <c r="P11207" s="76">
        <v>0</v>
      </c>
      <c r="Q11207" s="76">
        <v>0</v>
      </c>
      <c r="R11207" s="76">
        <v>0</v>
      </c>
      <c r="S11207" s="76">
        <v>4</v>
      </c>
      <c r="T11207" s="76">
        <v>8</v>
      </c>
      <c r="U11207" s="76">
        <v>0</v>
      </c>
      <c r="V11207" s="76">
        <v>0</v>
      </c>
      <c r="W11207" s="76">
        <v>2</v>
      </c>
      <c r="X11207" s="76">
        <v>0</v>
      </c>
    </row>
    <row r="11208" spans="1:24">
      <c r="A11208" s="54"/>
      <c r="B11208" s="46" t="s">
        <v>16985</v>
      </c>
      <c r="C11208" s="46" t="s">
        <v>31</v>
      </c>
      <c r="D11208" s="195" t="s">
        <v>16986</v>
      </c>
      <c r="E11208" s="100" t="s">
        <v>16987</v>
      </c>
      <c r="F11208" s="195" t="s">
        <v>16988</v>
      </c>
      <c r="G11208" s="195" t="s">
        <v>16989</v>
      </c>
      <c r="H11208" s="103" t="s">
        <v>16990</v>
      </c>
      <c r="I11208" s="425">
        <v>13170.19</v>
      </c>
      <c r="J11208" s="46" t="s">
        <v>1508</v>
      </c>
      <c r="K11208" s="75" t="s">
        <v>1509</v>
      </c>
      <c r="L11208" s="76">
        <f>SUM(M11208:X11208)</f>
        <v>6</v>
      </c>
      <c r="M11208" s="76"/>
      <c r="N11208" s="76">
        <v>4</v>
      </c>
      <c r="O11208" s="76"/>
      <c r="P11208" s="76"/>
      <c r="Q11208" s="76"/>
      <c r="R11208" s="76"/>
      <c r="S11208" s="76"/>
      <c r="T11208" s="76">
        <v>1</v>
      </c>
      <c r="U11208" s="76"/>
      <c r="V11208" s="76"/>
      <c r="W11208" s="76">
        <v>1</v>
      </c>
      <c r="X11208" s="76"/>
    </row>
    <row r="11209" spans="1:24">
      <c r="A11209" s="54"/>
      <c r="B11209" s="54"/>
      <c r="C11209" s="54"/>
      <c r="D11209" s="323"/>
      <c r="E11209" s="101"/>
      <c r="F11209" s="796"/>
      <c r="G11209" s="797"/>
      <c r="H11209" s="796"/>
      <c r="I11209" s="798"/>
      <c r="J11209" s="54"/>
      <c r="K11209" s="75" t="s">
        <v>1501</v>
      </c>
      <c r="L11209" s="76">
        <f t="shared" ref="L11209:L11219" si="588">SUM(M11209:X11209)</f>
        <v>0</v>
      </c>
      <c r="M11209" s="76"/>
      <c r="N11209" s="76"/>
      <c r="O11209" s="76"/>
      <c r="P11209" s="76"/>
      <c r="Q11209" s="76"/>
      <c r="R11209" s="76"/>
      <c r="S11209" s="76"/>
      <c r="T11209" s="76"/>
      <c r="U11209" s="76"/>
      <c r="V11209" s="76"/>
      <c r="W11209" s="76"/>
      <c r="X11209" s="76"/>
    </row>
    <row r="11210" spans="1:24">
      <c r="A11210" s="54"/>
      <c r="B11210" s="54"/>
      <c r="C11210" s="80"/>
      <c r="D11210" s="323"/>
      <c r="E11210" s="102"/>
      <c r="F11210" s="796"/>
      <c r="G11210" s="797"/>
      <c r="H11210" s="796"/>
      <c r="I11210" s="798"/>
      <c r="J11210" s="80"/>
      <c r="K11210" s="84" t="s">
        <v>1502</v>
      </c>
      <c r="L11210" s="76">
        <f t="shared" si="588"/>
        <v>0</v>
      </c>
      <c r="M11210" s="76"/>
      <c r="N11210" s="76"/>
      <c r="O11210" s="76"/>
      <c r="P11210" s="76"/>
      <c r="Q11210" s="76"/>
      <c r="R11210" s="76"/>
      <c r="S11210" s="76"/>
      <c r="T11210" s="76"/>
      <c r="U11210" s="76"/>
      <c r="V11210" s="76"/>
      <c r="W11210" s="76"/>
      <c r="X11210" s="76"/>
    </row>
    <row r="11211" spans="1:24">
      <c r="A11211" s="54"/>
      <c r="B11211" s="54"/>
      <c r="C11211" s="46" t="s">
        <v>35</v>
      </c>
      <c r="D11211" s="58" t="s">
        <v>16991</v>
      </c>
      <c r="E11211" s="100" t="s">
        <v>16992</v>
      </c>
      <c r="F11211" s="46" t="s">
        <v>16993</v>
      </c>
      <c r="G11211" s="58" t="s">
        <v>16994</v>
      </c>
      <c r="H11211" s="46" t="s">
        <v>16995</v>
      </c>
      <c r="I11211" s="74">
        <v>1058</v>
      </c>
      <c r="J11211" s="46" t="s">
        <v>1508</v>
      </c>
      <c r="K11211" s="75" t="s">
        <v>1509</v>
      </c>
      <c r="L11211" s="76">
        <f t="shared" si="588"/>
        <v>2</v>
      </c>
      <c r="M11211" s="76"/>
      <c r="N11211" s="76"/>
      <c r="O11211" s="76">
        <v>1</v>
      </c>
      <c r="P11211" s="76"/>
      <c r="Q11211" s="76"/>
      <c r="R11211" s="76"/>
      <c r="S11211" s="76"/>
      <c r="T11211" s="76">
        <v>1</v>
      </c>
      <c r="U11211" s="76"/>
      <c r="V11211" s="76"/>
      <c r="W11211" s="76"/>
      <c r="X11211" s="76"/>
    </row>
    <row r="11212" spans="1:24">
      <c r="A11212" s="54"/>
      <c r="B11212" s="54"/>
      <c r="C11212" s="54"/>
      <c r="D11212" s="77"/>
      <c r="E11212" s="101"/>
      <c r="F11212" s="54"/>
      <c r="G11212" s="77"/>
      <c r="H11212" s="54"/>
      <c r="I11212" s="79"/>
      <c r="J11212" s="54"/>
      <c r="K11212" s="75" t="s">
        <v>1501</v>
      </c>
      <c r="L11212" s="76">
        <f t="shared" si="588"/>
        <v>0</v>
      </c>
      <c r="M11212" s="76"/>
      <c r="N11212" s="76"/>
      <c r="O11212" s="76"/>
      <c r="P11212" s="76"/>
      <c r="Q11212" s="76"/>
      <c r="R11212" s="76"/>
      <c r="S11212" s="76"/>
      <c r="T11212" s="76"/>
      <c r="U11212" s="76"/>
      <c r="V11212" s="76"/>
      <c r="W11212" s="76"/>
      <c r="X11212" s="76"/>
    </row>
    <row r="11213" spans="1:24">
      <c r="A11213" s="54"/>
      <c r="B11213" s="54"/>
      <c r="C11213" s="80"/>
      <c r="D11213" s="81"/>
      <c r="E11213" s="102"/>
      <c r="F11213" s="80"/>
      <c r="G11213" s="81"/>
      <c r="H11213" s="80"/>
      <c r="I11213" s="83"/>
      <c r="J11213" s="80"/>
      <c r="K11213" s="84" t="s">
        <v>1502</v>
      </c>
      <c r="L11213" s="76">
        <f t="shared" si="588"/>
        <v>2</v>
      </c>
      <c r="M11213" s="76"/>
      <c r="N11213" s="76"/>
      <c r="O11213" s="76">
        <v>2</v>
      </c>
      <c r="P11213" s="76"/>
      <c r="Q11213" s="76"/>
      <c r="R11213" s="76"/>
      <c r="S11213" s="76"/>
      <c r="T11213" s="76"/>
      <c r="U11213" s="76"/>
      <c r="V11213" s="76"/>
      <c r="W11213" s="76"/>
      <c r="X11213" s="76"/>
    </row>
    <row r="11214" spans="1:24">
      <c r="A11214" s="54"/>
      <c r="B11214" s="54"/>
      <c r="C11214" s="46" t="s">
        <v>35</v>
      </c>
      <c r="D11214" s="58" t="s">
        <v>16996</v>
      </c>
      <c r="E11214" s="100" t="s">
        <v>16997</v>
      </c>
      <c r="F11214" s="46" t="s">
        <v>16998</v>
      </c>
      <c r="G11214" s="58" t="s">
        <v>16999</v>
      </c>
      <c r="H11214" s="46" t="s">
        <v>17000</v>
      </c>
      <c r="I11214" s="74">
        <v>2135</v>
      </c>
      <c r="J11214" s="46" t="s">
        <v>1508</v>
      </c>
      <c r="K11214" s="75" t="s">
        <v>1509</v>
      </c>
      <c r="L11214" s="76">
        <f t="shared" si="588"/>
        <v>2</v>
      </c>
      <c r="M11214" s="76">
        <v>1</v>
      </c>
      <c r="N11214" s="76"/>
      <c r="O11214" s="76">
        <v>1</v>
      </c>
      <c r="P11214" s="76"/>
      <c r="Q11214" s="76"/>
      <c r="R11214" s="76"/>
      <c r="S11214" s="76"/>
      <c r="T11214" s="76"/>
      <c r="U11214" s="76"/>
      <c r="V11214" s="76"/>
      <c r="W11214" s="76"/>
      <c r="X11214" s="76"/>
    </row>
    <row r="11215" spans="1:24">
      <c r="A11215" s="54"/>
      <c r="B11215" s="54"/>
      <c r="C11215" s="54"/>
      <c r="D11215" s="77"/>
      <c r="E11215" s="101"/>
      <c r="F11215" s="54"/>
      <c r="G11215" s="77"/>
      <c r="H11215" s="54"/>
      <c r="I11215" s="79"/>
      <c r="J11215" s="54"/>
      <c r="K11215" s="75" t="s">
        <v>1501</v>
      </c>
      <c r="L11215" s="76">
        <f t="shared" si="588"/>
        <v>0</v>
      </c>
      <c r="M11215" s="76"/>
      <c r="N11215" s="76"/>
      <c r="O11215" s="76"/>
      <c r="P11215" s="76"/>
      <c r="Q11215" s="76"/>
      <c r="R11215" s="76"/>
      <c r="S11215" s="76"/>
      <c r="T11215" s="76"/>
      <c r="U11215" s="76"/>
      <c r="V11215" s="76"/>
      <c r="W11215" s="76"/>
      <c r="X11215" s="76"/>
    </row>
    <row r="11216" spans="1:24">
      <c r="A11216" s="54"/>
      <c r="B11216" s="54"/>
      <c r="C11216" s="80"/>
      <c r="D11216" s="81"/>
      <c r="E11216" s="102"/>
      <c r="F11216" s="80"/>
      <c r="G11216" s="81"/>
      <c r="H11216" s="80"/>
      <c r="I11216" s="83"/>
      <c r="J11216" s="80"/>
      <c r="K11216" s="84" t="s">
        <v>1502</v>
      </c>
      <c r="L11216" s="76">
        <f t="shared" si="588"/>
        <v>4</v>
      </c>
      <c r="M11216" s="76"/>
      <c r="N11216" s="76"/>
      <c r="O11216" s="76"/>
      <c r="P11216" s="76"/>
      <c r="Q11216" s="76"/>
      <c r="R11216" s="76"/>
      <c r="S11216" s="76"/>
      <c r="T11216" s="76">
        <v>4</v>
      </c>
      <c r="U11216" s="76"/>
      <c r="V11216" s="76"/>
      <c r="W11216" s="76"/>
      <c r="X11216" s="76"/>
    </row>
    <row r="11217" spans="1:24">
      <c r="A11217" s="54"/>
      <c r="B11217" s="54"/>
      <c r="C11217" s="46" t="s">
        <v>33</v>
      </c>
      <c r="D11217" s="58" t="s">
        <v>17001</v>
      </c>
      <c r="E11217" s="100" t="s">
        <v>17002</v>
      </c>
      <c r="F11217" s="46" t="s">
        <v>17003</v>
      </c>
      <c r="G11217" s="58" t="s">
        <v>17004</v>
      </c>
      <c r="H11217" s="46" t="s">
        <v>17005</v>
      </c>
      <c r="I11217" s="74">
        <v>393</v>
      </c>
      <c r="J11217" s="46" t="s">
        <v>1508</v>
      </c>
      <c r="K11217" s="75" t="s">
        <v>1509</v>
      </c>
      <c r="L11217" s="76">
        <f t="shared" si="588"/>
        <v>0</v>
      </c>
      <c r="M11217" s="76"/>
      <c r="N11217" s="76"/>
      <c r="O11217" s="76"/>
      <c r="P11217" s="76"/>
      <c r="Q11217" s="76"/>
      <c r="R11217" s="76"/>
      <c r="S11217" s="76"/>
      <c r="T11217" s="76"/>
      <c r="U11217" s="76"/>
      <c r="V11217" s="76"/>
      <c r="W11217" s="76"/>
      <c r="X11217" s="76"/>
    </row>
    <row r="11218" spans="1:24">
      <c r="A11218" s="54"/>
      <c r="B11218" s="54"/>
      <c r="C11218" s="54"/>
      <c r="D11218" s="77"/>
      <c r="E11218" s="101"/>
      <c r="F11218" s="54"/>
      <c r="G11218" s="77"/>
      <c r="H11218" s="54"/>
      <c r="I11218" s="79"/>
      <c r="J11218" s="54"/>
      <c r="K11218" s="75" t="s">
        <v>1501</v>
      </c>
      <c r="L11218" s="76">
        <f t="shared" si="588"/>
        <v>0</v>
      </c>
      <c r="M11218" s="76"/>
      <c r="N11218" s="76"/>
      <c r="O11218" s="76"/>
      <c r="P11218" s="76"/>
      <c r="Q11218" s="76"/>
      <c r="R11218" s="76"/>
      <c r="S11218" s="76"/>
      <c r="T11218" s="76"/>
      <c r="U11218" s="76"/>
      <c r="V11218" s="76"/>
      <c r="W11218" s="76"/>
      <c r="X11218" s="76"/>
    </row>
    <row r="11219" spans="1:24">
      <c r="A11219" s="54"/>
      <c r="B11219" s="54"/>
      <c r="C11219" s="80"/>
      <c r="D11219" s="81"/>
      <c r="E11219" s="102"/>
      <c r="F11219" s="80"/>
      <c r="G11219" s="81"/>
      <c r="H11219" s="80"/>
      <c r="I11219" s="83"/>
      <c r="J11219" s="80"/>
      <c r="K11219" s="84" t="s">
        <v>1502</v>
      </c>
      <c r="L11219" s="76">
        <f t="shared" si="588"/>
        <v>2</v>
      </c>
      <c r="M11219" s="76"/>
      <c r="N11219" s="76"/>
      <c r="O11219" s="76">
        <v>1</v>
      </c>
      <c r="P11219" s="76"/>
      <c r="Q11219" s="76"/>
      <c r="R11219" s="76"/>
      <c r="S11219" s="76"/>
      <c r="T11219" s="76">
        <v>1</v>
      </c>
      <c r="U11219" s="76"/>
      <c r="V11219" s="76"/>
      <c r="W11219" s="76"/>
      <c r="X11219" s="76"/>
    </row>
    <row r="11220" spans="1:24">
      <c r="A11220" s="54"/>
      <c r="B11220" s="54"/>
      <c r="C11220" s="46" t="s">
        <v>33</v>
      </c>
      <c r="D11220" s="58" t="s">
        <v>14673</v>
      </c>
      <c r="E11220" s="100" t="s">
        <v>17006</v>
      </c>
      <c r="F11220" s="46" t="s">
        <v>17007</v>
      </c>
      <c r="G11220" s="58" t="s">
        <v>17008</v>
      </c>
      <c r="H11220" s="46" t="s">
        <v>17009</v>
      </c>
      <c r="I11220" s="74">
        <v>1144</v>
      </c>
      <c r="J11220" s="46" t="s">
        <v>1508</v>
      </c>
      <c r="K11220" s="75" t="s">
        <v>1509</v>
      </c>
      <c r="L11220" s="76">
        <f>SUM(M11220:X11220)</f>
        <v>0</v>
      </c>
      <c r="M11220" s="76"/>
      <c r="N11220" s="76"/>
      <c r="O11220" s="76"/>
      <c r="P11220" s="76"/>
      <c r="Q11220" s="76"/>
      <c r="R11220" s="76"/>
      <c r="S11220" s="76"/>
      <c r="T11220" s="76"/>
      <c r="U11220" s="76"/>
      <c r="V11220" s="76"/>
      <c r="W11220" s="76"/>
      <c r="X11220" s="76"/>
    </row>
    <row r="11221" spans="1:24">
      <c r="A11221" s="54"/>
      <c r="B11221" s="54"/>
      <c r="C11221" s="54"/>
      <c r="D11221" s="77"/>
      <c r="E11221" s="101"/>
      <c r="F11221" s="54"/>
      <c r="G11221" s="77"/>
      <c r="H11221" s="54"/>
      <c r="I11221" s="79"/>
      <c r="J11221" s="54"/>
      <c r="K11221" s="75" t="s">
        <v>1501</v>
      </c>
      <c r="L11221" s="76">
        <f t="shared" ref="L11221:L11231" si="589">SUM(M11221:X11221)</f>
        <v>0</v>
      </c>
      <c r="M11221" s="76"/>
      <c r="N11221" s="76"/>
      <c r="O11221" s="76"/>
      <c r="P11221" s="76"/>
      <c r="Q11221" s="76"/>
      <c r="R11221" s="76"/>
      <c r="S11221" s="76"/>
      <c r="T11221" s="76"/>
      <c r="U11221" s="76"/>
      <c r="V11221" s="76"/>
      <c r="W11221" s="76"/>
      <c r="X11221" s="76"/>
    </row>
    <row r="11222" spans="1:24">
      <c r="A11222" s="54"/>
      <c r="B11222" s="54"/>
      <c r="C11222" s="80"/>
      <c r="D11222" s="81"/>
      <c r="E11222" s="102"/>
      <c r="F11222" s="80"/>
      <c r="G11222" s="81"/>
      <c r="H11222" s="80"/>
      <c r="I11222" s="83"/>
      <c r="J11222" s="80"/>
      <c r="K11222" s="84" t="s">
        <v>1502</v>
      </c>
      <c r="L11222" s="76">
        <f t="shared" si="589"/>
        <v>6</v>
      </c>
      <c r="M11222" s="76"/>
      <c r="N11222" s="76"/>
      <c r="O11222" s="76">
        <v>3</v>
      </c>
      <c r="P11222" s="76"/>
      <c r="Q11222" s="76"/>
      <c r="R11222" s="76"/>
      <c r="S11222" s="76">
        <v>3</v>
      </c>
      <c r="T11222" s="76"/>
      <c r="U11222" s="76"/>
      <c r="V11222" s="76"/>
      <c r="W11222" s="76"/>
      <c r="X11222" s="76"/>
    </row>
    <row r="11223" spans="1:24">
      <c r="A11223" s="54"/>
      <c r="B11223" s="54"/>
      <c r="C11223" s="46" t="s">
        <v>33</v>
      </c>
      <c r="D11223" s="58" t="s">
        <v>17010</v>
      </c>
      <c r="E11223" s="100" t="s">
        <v>17011</v>
      </c>
      <c r="F11223" s="46" t="s">
        <v>17012</v>
      </c>
      <c r="G11223" s="58" t="s">
        <v>17013</v>
      </c>
      <c r="H11223" s="46" t="s">
        <v>17014</v>
      </c>
      <c r="I11223" s="74">
        <v>0</v>
      </c>
      <c r="J11223" s="46" t="s">
        <v>1508</v>
      </c>
      <c r="K11223" s="75" t="s">
        <v>1509</v>
      </c>
      <c r="L11223" s="76">
        <f t="shared" si="589"/>
        <v>0</v>
      </c>
      <c r="M11223" s="76"/>
      <c r="N11223" s="76"/>
      <c r="O11223" s="76"/>
      <c r="P11223" s="76"/>
      <c r="Q11223" s="76"/>
      <c r="R11223" s="76"/>
      <c r="S11223" s="76"/>
      <c r="T11223" s="76"/>
      <c r="U11223" s="76"/>
      <c r="V11223" s="76"/>
      <c r="W11223" s="76"/>
      <c r="X11223" s="76"/>
    </row>
    <row r="11224" spans="1:24">
      <c r="A11224" s="54"/>
      <c r="B11224" s="54"/>
      <c r="C11224" s="54"/>
      <c r="D11224" s="77"/>
      <c r="E11224" s="101"/>
      <c r="F11224" s="54"/>
      <c r="G11224" s="77"/>
      <c r="H11224" s="54"/>
      <c r="I11224" s="79"/>
      <c r="J11224" s="54"/>
      <c r="K11224" s="75" t="s">
        <v>1501</v>
      </c>
      <c r="L11224" s="76">
        <f t="shared" si="589"/>
        <v>0</v>
      </c>
      <c r="M11224" s="76"/>
      <c r="N11224" s="76"/>
      <c r="O11224" s="76"/>
      <c r="P11224" s="76"/>
      <c r="Q11224" s="76"/>
      <c r="R11224" s="76"/>
      <c r="S11224" s="76"/>
      <c r="T11224" s="76"/>
      <c r="U11224" s="76"/>
      <c r="V11224" s="76"/>
      <c r="W11224" s="76"/>
      <c r="X11224" s="76"/>
    </row>
    <row r="11225" spans="1:24">
      <c r="A11225" s="54"/>
      <c r="B11225" s="54"/>
      <c r="C11225" s="80"/>
      <c r="D11225" s="81"/>
      <c r="E11225" s="102"/>
      <c r="F11225" s="80"/>
      <c r="G11225" s="81"/>
      <c r="H11225" s="80"/>
      <c r="I11225" s="83"/>
      <c r="J11225" s="80"/>
      <c r="K11225" s="84" t="s">
        <v>1502</v>
      </c>
      <c r="L11225" s="76">
        <f t="shared" si="589"/>
        <v>2</v>
      </c>
      <c r="M11225" s="76"/>
      <c r="N11225" s="76"/>
      <c r="O11225" s="76">
        <v>2</v>
      </c>
      <c r="P11225" s="76"/>
      <c r="Q11225" s="76"/>
      <c r="R11225" s="76"/>
      <c r="S11225" s="76"/>
      <c r="T11225" s="76"/>
      <c r="U11225" s="76"/>
      <c r="V11225" s="76"/>
      <c r="W11225" s="76"/>
      <c r="X11225" s="76"/>
    </row>
    <row r="11226" spans="1:24">
      <c r="A11226" s="54"/>
      <c r="B11226" s="54"/>
      <c r="C11226" s="46" t="s">
        <v>33</v>
      </c>
      <c r="D11226" s="94" t="s">
        <v>17015</v>
      </c>
      <c r="E11226" s="100" t="s">
        <v>17016</v>
      </c>
      <c r="F11226" s="46" t="s">
        <v>17017</v>
      </c>
      <c r="G11226" s="58" t="s">
        <v>17018</v>
      </c>
      <c r="H11226" s="46" t="s">
        <v>17019</v>
      </c>
      <c r="I11226" s="74">
        <v>0</v>
      </c>
      <c r="J11226" s="46" t="s">
        <v>1508</v>
      </c>
      <c r="K11226" s="75" t="s">
        <v>1509</v>
      </c>
      <c r="L11226" s="76">
        <f t="shared" si="589"/>
        <v>0</v>
      </c>
      <c r="M11226" s="76"/>
      <c r="N11226" s="76"/>
      <c r="O11226" s="76"/>
      <c r="P11226" s="76"/>
      <c r="Q11226" s="76"/>
      <c r="R11226" s="76"/>
      <c r="S11226" s="76"/>
      <c r="T11226" s="76"/>
      <c r="U11226" s="76"/>
      <c r="V11226" s="76"/>
      <c r="W11226" s="76"/>
      <c r="X11226" s="76"/>
    </row>
    <row r="11227" spans="1:24">
      <c r="A11227" s="54"/>
      <c r="B11227" s="54"/>
      <c r="C11227" s="54"/>
      <c r="D11227" s="476"/>
      <c r="E11227" s="101"/>
      <c r="F11227" s="54"/>
      <c r="G11227" s="77"/>
      <c r="H11227" s="54"/>
      <c r="I11227" s="79"/>
      <c r="J11227" s="54"/>
      <c r="K11227" s="75" t="s">
        <v>1501</v>
      </c>
      <c r="L11227" s="76">
        <f t="shared" si="589"/>
        <v>0</v>
      </c>
      <c r="M11227" s="76"/>
      <c r="N11227" s="76"/>
      <c r="O11227" s="76"/>
      <c r="P11227" s="76"/>
      <c r="Q11227" s="76"/>
      <c r="R11227" s="76"/>
      <c r="S11227" s="76"/>
      <c r="T11227" s="76"/>
      <c r="U11227" s="76"/>
      <c r="V11227" s="76"/>
      <c r="W11227" s="76"/>
      <c r="X11227" s="76"/>
    </row>
    <row r="11228" spans="1:24">
      <c r="A11228" s="54"/>
      <c r="B11228" s="54"/>
      <c r="C11228" s="80"/>
      <c r="D11228" s="477"/>
      <c r="E11228" s="102"/>
      <c r="F11228" s="80"/>
      <c r="G11228" s="81"/>
      <c r="H11228" s="80"/>
      <c r="I11228" s="83"/>
      <c r="J11228" s="80"/>
      <c r="K11228" s="84" t="s">
        <v>1502</v>
      </c>
      <c r="L11228" s="76">
        <f t="shared" si="589"/>
        <v>2</v>
      </c>
      <c r="M11228" s="76"/>
      <c r="N11228" s="76"/>
      <c r="O11228" s="76"/>
      <c r="P11228" s="76"/>
      <c r="Q11228" s="76"/>
      <c r="R11228" s="76"/>
      <c r="S11228" s="76"/>
      <c r="T11228" s="76">
        <v>2</v>
      </c>
      <c r="U11228" s="76"/>
      <c r="V11228" s="76"/>
      <c r="W11228" s="76"/>
      <c r="X11228" s="76"/>
    </row>
    <row r="11229" spans="1:24">
      <c r="A11229" s="54"/>
      <c r="B11229" s="54"/>
      <c r="C11229" s="46" t="s">
        <v>33</v>
      </c>
      <c r="D11229" s="94" t="s">
        <v>17020</v>
      </c>
      <c r="E11229" s="100" t="s">
        <v>17021</v>
      </c>
      <c r="F11229" s="46" t="s">
        <v>17022</v>
      </c>
      <c r="G11229" s="58" t="s">
        <v>17023</v>
      </c>
      <c r="H11229" s="46" t="s">
        <v>17024</v>
      </c>
      <c r="I11229" s="74">
        <v>0</v>
      </c>
      <c r="J11229" s="46" t="s">
        <v>1508</v>
      </c>
      <c r="K11229" s="75" t="s">
        <v>1509</v>
      </c>
      <c r="L11229" s="76">
        <f t="shared" si="589"/>
        <v>0</v>
      </c>
      <c r="M11229" s="76"/>
      <c r="N11229" s="76"/>
      <c r="O11229" s="76"/>
      <c r="P11229" s="76"/>
      <c r="Q11229" s="76"/>
      <c r="R11229" s="76"/>
      <c r="S11229" s="76"/>
      <c r="T11229" s="76"/>
      <c r="U11229" s="76"/>
      <c r="V11229" s="76"/>
      <c r="W11229" s="76"/>
      <c r="X11229" s="76"/>
    </row>
    <row r="11230" spans="1:24">
      <c r="A11230" s="54"/>
      <c r="B11230" s="54"/>
      <c r="C11230" s="54"/>
      <c r="D11230" s="476"/>
      <c r="E11230" s="101"/>
      <c r="F11230" s="54"/>
      <c r="G11230" s="77"/>
      <c r="H11230" s="54"/>
      <c r="I11230" s="79"/>
      <c r="J11230" s="54"/>
      <c r="K11230" s="75" t="s">
        <v>1501</v>
      </c>
      <c r="L11230" s="76">
        <f t="shared" si="589"/>
        <v>0</v>
      </c>
      <c r="M11230" s="76"/>
      <c r="N11230" s="76"/>
      <c r="O11230" s="76"/>
      <c r="P11230" s="76"/>
      <c r="Q11230" s="76"/>
      <c r="R11230" s="76"/>
      <c r="S11230" s="76"/>
      <c r="T11230" s="76"/>
      <c r="U11230" s="76"/>
      <c r="V11230" s="76"/>
      <c r="W11230" s="76"/>
      <c r="X11230" s="76"/>
    </row>
    <row r="11231" spans="1:24">
      <c r="A11231" s="54"/>
      <c r="B11231" s="54"/>
      <c r="C11231" s="80"/>
      <c r="D11231" s="477"/>
      <c r="E11231" s="102"/>
      <c r="F11231" s="80"/>
      <c r="G11231" s="81"/>
      <c r="H11231" s="80"/>
      <c r="I11231" s="83"/>
      <c r="J11231" s="80"/>
      <c r="K11231" s="84" t="s">
        <v>1502</v>
      </c>
      <c r="L11231" s="76">
        <f t="shared" si="589"/>
        <v>2</v>
      </c>
      <c r="M11231" s="76"/>
      <c r="N11231" s="76"/>
      <c r="O11231" s="76">
        <v>1</v>
      </c>
      <c r="P11231" s="76"/>
      <c r="Q11231" s="76"/>
      <c r="R11231" s="76"/>
      <c r="S11231" s="76">
        <v>1</v>
      </c>
      <c r="T11231" s="76"/>
      <c r="U11231" s="76"/>
      <c r="V11231" s="76"/>
      <c r="W11231" s="76"/>
      <c r="X11231" s="76"/>
    </row>
    <row r="11232" spans="1:24">
      <c r="A11232" s="54"/>
      <c r="B11232" s="54"/>
      <c r="C11232" s="103" t="s">
        <v>33</v>
      </c>
      <c r="D11232" s="799" t="s">
        <v>17025</v>
      </c>
      <c r="E11232" s="100" t="s">
        <v>17026</v>
      </c>
      <c r="F11232" s="103" t="s">
        <v>17027</v>
      </c>
      <c r="G11232" s="195" t="s">
        <v>17028</v>
      </c>
      <c r="H11232" s="58"/>
      <c r="I11232" s="425">
        <v>0</v>
      </c>
      <c r="J11232" s="46" t="s">
        <v>1508</v>
      </c>
      <c r="K11232" s="75" t="s">
        <v>1509</v>
      </c>
      <c r="L11232" s="76">
        <f>SUM(M11232:X11232)</f>
        <v>0</v>
      </c>
      <c r="M11232" s="76"/>
      <c r="N11232" s="76"/>
      <c r="O11232" s="76"/>
      <c r="P11232" s="76"/>
      <c r="Q11232" s="76"/>
      <c r="R11232" s="76"/>
      <c r="S11232" s="76"/>
      <c r="T11232" s="76"/>
      <c r="U11232" s="76"/>
      <c r="V11232" s="76"/>
      <c r="W11232" s="76"/>
      <c r="X11232" s="76"/>
    </row>
    <row r="11233" spans="1:24">
      <c r="A11233" s="54"/>
      <c r="B11233" s="54"/>
      <c r="C11233" s="103"/>
      <c r="D11233" s="799"/>
      <c r="E11233" s="101"/>
      <c r="F11233" s="103"/>
      <c r="G11233" s="195"/>
      <c r="H11233" s="77"/>
      <c r="I11233" s="425"/>
      <c r="J11233" s="54"/>
      <c r="K11233" s="75" t="s">
        <v>1501</v>
      </c>
      <c r="L11233" s="76">
        <f t="shared" ref="L11233:L11296" si="590">SUM(M11233:X11233)</f>
        <v>0</v>
      </c>
      <c r="M11233" s="76"/>
      <c r="N11233" s="76"/>
      <c r="O11233" s="76"/>
      <c r="P11233" s="76"/>
      <c r="Q11233" s="76"/>
      <c r="R11233" s="76"/>
      <c r="S11233" s="76"/>
      <c r="T11233" s="76"/>
      <c r="U11233" s="76"/>
      <c r="V11233" s="76"/>
      <c r="W11233" s="76"/>
      <c r="X11233" s="76"/>
    </row>
    <row r="11234" spans="1:24">
      <c r="A11234" s="54"/>
      <c r="B11234" s="54"/>
      <c r="C11234" s="103"/>
      <c r="D11234" s="799"/>
      <c r="E11234" s="102"/>
      <c r="F11234" s="103"/>
      <c r="G11234" s="195"/>
      <c r="H11234" s="81"/>
      <c r="I11234" s="425"/>
      <c r="J11234" s="80"/>
      <c r="K11234" s="84" t="s">
        <v>1502</v>
      </c>
      <c r="L11234" s="76">
        <f t="shared" si="590"/>
        <v>2</v>
      </c>
      <c r="M11234" s="76"/>
      <c r="N11234" s="76"/>
      <c r="O11234" s="76">
        <v>2</v>
      </c>
      <c r="P11234" s="76"/>
      <c r="Q11234" s="76"/>
      <c r="R11234" s="76"/>
      <c r="S11234" s="76"/>
      <c r="T11234" s="76"/>
      <c r="U11234" s="76"/>
      <c r="V11234" s="76"/>
      <c r="W11234" s="76"/>
      <c r="X11234" s="76"/>
    </row>
    <row r="11235" spans="1:24">
      <c r="A11235" s="54"/>
      <c r="B11235" s="54"/>
      <c r="C11235" s="103" t="s">
        <v>33</v>
      </c>
      <c r="D11235" s="94" t="s">
        <v>13054</v>
      </c>
      <c r="E11235" s="100" t="s">
        <v>17029</v>
      </c>
      <c r="F11235" s="46" t="s">
        <v>17030</v>
      </c>
      <c r="G11235" s="58" t="s">
        <v>17031</v>
      </c>
      <c r="H11235" s="46" t="s">
        <v>17032</v>
      </c>
      <c r="I11235" s="74">
        <v>748.24</v>
      </c>
      <c r="J11235" s="46" t="s">
        <v>1508</v>
      </c>
      <c r="K11235" s="75" t="s">
        <v>1509</v>
      </c>
      <c r="L11235" s="76">
        <f t="shared" si="590"/>
        <v>0</v>
      </c>
      <c r="M11235" s="76"/>
      <c r="N11235" s="76"/>
      <c r="O11235" s="76"/>
      <c r="P11235" s="76"/>
      <c r="Q11235" s="76"/>
      <c r="R11235" s="76"/>
      <c r="S11235" s="76"/>
      <c r="T11235" s="76"/>
      <c r="U11235" s="76"/>
      <c r="V11235" s="76"/>
      <c r="W11235" s="76"/>
      <c r="X11235" s="76"/>
    </row>
    <row r="11236" spans="1:24">
      <c r="A11236" s="54"/>
      <c r="B11236" s="54"/>
      <c r="C11236" s="103"/>
      <c r="D11236" s="476"/>
      <c r="E11236" s="101"/>
      <c r="F11236" s="54"/>
      <c r="G11236" s="77"/>
      <c r="H11236" s="54"/>
      <c r="I11236" s="79"/>
      <c r="J11236" s="54"/>
      <c r="K11236" s="75" t="s">
        <v>1501</v>
      </c>
      <c r="L11236" s="76">
        <f t="shared" si="590"/>
        <v>0</v>
      </c>
      <c r="M11236" s="76"/>
      <c r="N11236" s="76"/>
      <c r="O11236" s="76"/>
      <c r="P11236" s="76"/>
      <c r="Q11236" s="76"/>
      <c r="R11236" s="76"/>
      <c r="S11236" s="76"/>
      <c r="T11236" s="76"/>
      <c r="U11236" s="76"/>
      <c r="V11236" s="76"/>
      <c r="W11236" s="76"/>
      <c r="X11236" s="76"/>
    </row>
    <row r="11237" spans="1:24">
      <c r="A11237" s="54"/>
      <c r="B11237" s="54"/>
      <c r="C11237" s="103"/>
      <c r="D11237" s="477"/>
      <c r="E11237" s="102"/>
      <c r="F11237" s="80"/>
      <c r="G11237" s="81"/>
      <c r="H11237" s="80"/>
      <c r="I11237" s="83"/>
      <c r="J11237" s="80"/>
      <c r="K11237" s="84" t="s">
        <v>1502</v>
      </c>
      <c r="L11237" s="76">
        <f t="shared" si="590"/>
        <v>2</v>
      </c>
      <c r="M11237" s="76"/>
      <c r="N11237" s="76"/>
      <c r="O11237" s="76">
        <v>2</v>
      </c>
      <c r="P11237" s="76"/>
      <c r="Q11237" s="76"/>
      <c r="R11237" s="76"/>
      <c r="S11237" s="76"/>
      <c r="T11237" s="76"/>
      <c r="U11237" s="76"/>
      <c r="V11237" s="76"/>
      <c r="W11237" s="76"/>
      <c r="X11237" s="76"/>
    </row>
    <row r="11238" spans="1:24">
      <c r="A11238" s="54"/>
      <c r="B11238" s="54"/>
      <c r="C11238" s="103" t="s">
        <v>33</v>
      </c>
      <c r="D11238" s="94" t="s">
        <v>17033</v>
      </c>
      <c r="E11238" s="100" t="s">
        <v>17034</v>
      </c>
      <c r="F11238" s="46" t="s">
        <v>17035</v>
      </c>
      <c r="G11238" s="58" t="s">
        <v>17036</v>
      </c>
      <c r="H11238" s="58"/>
      <c r="I11238" s="74">
        <v>10.97</v>
      </c>
      <c r="J11238" s="46" t="s">
        <v>1508</v>
      </c>
      <c r="K11238" s="75" t="s">
        <v>1509</v>
      </c>
      <c r="L11238" s="76">
        <f t="shared" si="590"/>
        <v>0</v>
      </c>
      <c r="M11238" s="76"/>
      <c r="N11238" s="76"/>
      <c r="O11238" s="76"/>
      <c r="P11238" s="76"/>
      <c r="Q11238" s="76"/>
      <c r="R11238" s="76"/>
      <c r="S11238" s="76"/>
      <c r="T11238" s="76"/>
      <c r="U11238" s="76"/>
      <c r="V11238" s="76"/>
      <c r="W11238" s="76"/>
      <c r="X11238" s="76"/>
    </row>
    <row r="11239" spans="1:24">
      <c r="A11239" s="54"/>
      <c r="B11239" s="54"/>
      <c r="C11239" s="103"/>
      <c r="D11239" s="476"/>
      <c r="E11239" s="101"/>
      <c r="F11239" s="54"/>
      <c r="G11239" s="77"/>
      <c r="H11239" s="77"/>
      <c r="I11239" s="79"/>
      <c r="J11239" s="54"/>
      <c r="K11239" s="75" t="s">
        <v>1501</v>
      </c>
      <c r="L11239" s="76">
        <f t="shared" si="590"/>
        <v>0</v>
      </c>
      <c r="M11239" s="76"/>
      <c r="N11239" s="76"/>
      <c r="O11239" s="76"/>
      <c r="P11239" s="76"/>
      <c r="Q11239" s="76"/>
      <c r="R11239" s="76"/>
      <c r="S11239" s="76"/>
      <c r="T11239" s="76"/>
      <c r="U11239" s="76"/>
      <c r="V11239" s="76"/>
      <c r="W11239" s="76"/>
      <c r="X11239" s="76"/>
    </row>
    <row r="11240" spans="1:24">
      <c r="A11240" s="54"/>
      <c r="B11240" s="54"/>
      <c r="C11240" s="103"/>
      <c r="D11240" s="477"/>
      <c r="E11240" s="102"/>
      <c r="F11240" s="80"/>
      <c r="G11240" s="81"/>
      <c r="H11240" s="81"/>
      <c r="I11240" s="83"/>
      <c r="J11240" s="80"/>
      <c r="K11240" s="84" t="s">
        <v>1502</v>
      </c>
      <c r="L11240" s="76">
        <f t="shared" si="590"/>
        <v>0</v>
      </c>
      <c r="M11240" s="76"/>
      <c r="N11240" s="76"/>
      <c r="O11240" s="76"/>
      <c r="P11240" s="76"/>
      <c r="Q11240" s="76"/>
      <c r="R11240" s="76"/>
      <c r="S11240" s="76"/>
      <c r="T11240" s="76"/>
      <c r="U11240" s="76"/>
      <c r="V11240" s="76"/>
      <c r="W11240" s="76"/>
      <c r="X11240" s="76"/>
    </row>
    <row r="11241" spans="1:24">
      <c r="A11241" s="54"/>
      <c r="B11241" s="54"/>
      <c r="C11241" s="103" t="s">
        <v>33</v>
      </c>
      <c r="D11241" s="94" t="s">
        <v>17037</v>
      </c>
      <c r="E11241" s="100" t="s">
        <v>17038</v>
      </c>
      <c r="F11241" s="46" t="s">
        <v>17039</v>
      </c>
      <c r="G11241" s="58" t="s">
        <v>17040</v>
      </c>
      <c r="H11241" s="46" t="s">
        <v>17041</v>
      </c>
      <c r="I11241" s="74">
        <v>0</v>
      </c>
      <c r="J11241" s="46" t="s">
        <v>1508</v>
      </c>
      <c r="K11241" s="75" t="s">
        <v>1509</v>
      </c>
      <c r="L11241" s="76">
        <f t="shared" si="590"/>
        <v>0</v>
      </c>
      <c r="M11241" s="76"/>
      <c r="N11241" s="76"/>
      <c r="O11241" s="76"/>
      <c r="P11241" s="76"/>
      <c r="Q11241" s="76"/>
      <c r="R11241" s="76"/>
      <c r="S11241" s="76"/>
      <c r="T11241" s="76"/>
      <c r="U11241" s="76"/>
      <c r="V11241" s="76"/>
      <c r="W11241" s="76"/>
      <c r="X11241" s="76"/>
    </row>
    <row r="11242" spans="1:24">
      <c r="A11242" s="54"/>
      <c r="B11242" s="54"/>
      <c r="C11242" s="103"/>
      <c r="D11242" s="476"/>
      <c r="E11242" s="101"/>
      <c r="F11242" s="54"/>
      <c r="G11242" s="77"/>
      <c r="H11242" s="54"/>
      <c r="I11242" s="79"/>
      <c r="J11242" s="54"/>
      <c r="K11242" s="75" t="s">
        <v>1501</v>
      </c>
      <c r="L11242" s="76">
        <f t="shared" si="590"/>
        <v>0</v>
      </c>
      <c r="M11242" s="76"/>
      <c r="N11242" s="76"/>
      <c r="O11242" s="76"/>
      <c r="P11242" s="76"/>
      <c r="Q11242" s="76"/>
      <c r="R11242" s="76"/>
      <c r="S11242" s="76"/>
      <c r="T11242" s="76"/>
      <c r="U11242" s="76"/>
      <c r="V11242" s="76"/>
      <c r="W11242" s="76"/>
      <c r="X11242" s="76"/>
    </row>
    <row r="11243" spans="1:24">
      <c r="A11243" s="54"/>
      <c r="B11243" s="54"/>
      <c r="C11243" s="103"/>
      <c r="D11243" s="477"/>
      <c r="E11243" s="102"/>
      <c r="F11243" s="80"/>
      <c r="G11243" s="81"/>
      <c r="H11243" s="80"/>
      <c r="I11243" s="83"/>
      <c r="J11243" s="80"/>
      <c r="K11243" s="84" t="s">
        <v>1502</v>
      </c>
      <c r="L11243" s="76">
        <f t="shared" si="590"/>
        <v>3</v>
      </c>
      <c r="M11243" s="76"/>
      <c r="N11243" s="76"/>
      <c r="O11243" s="76">
        <v>2</v>
      </c>
      <c r="P11243" s="76"/>
      <c r="Q11243" s="76"/>
      <c r="R11243" s="76"/>
      <c r="S11243" s="76"/>
      <c r="T11243" s="76">
        <v>1</v>
      </c>
      <c r="U11243" s="76"/>
      <c r="V11243" s="76"/>
      <c r="W11243" s="76"/>
      <c r="X11243" s="76"/>
    </row>
    <row r="11244" spans="1:24">
      <c r="A11244" s="54"/>
      <c r="B11244" s="54"/>
      <c r="C11244" s="103" t="s">
        <v>33</v>
      </c>
      <c r="D11244" s="58" t="s">
        <v>17042</v>
      </c>
      <c r="E11244" s="100" t="s">
        <v>17043</v>
      </c>
      <c r="F11244" s="46" t="s">
        <v>16025</v>
      </c>
      <c r="G11244" s="58" t="s">
        <v>17044</v>
      </c>
      <c r="H11244" s="46" t="s">
        <v>17045</v>
      </c>
      <c r="I11244" s="74">
        <v>0</v>
      </c>
      <c r="J11244" s="46" t="s">
        <v>1508</v>
      </c>
      <c r="K11244" s="75" t="s">
        <v>1509</v>
      </c>
      <c r="L11244" s="76">
        <f t="shared" si="590"/>
        <v>0</v>
      </c>
      <c r="M11244" s="76"/>
      <c r="N11244" s="76"/>
      <c r="O11244" s="76"/>
      <c r="P11244" s="76"/>
      <c r="Q11244" s="76"/>
      <c r="R11244" s="76"/>
      <c r="S11244" s="76"/>
      <c r="T11244" s="76"/>
      <c r="U11244" s="76"/>
      <c r="V11244" s="76"/>
      <c r="W11244" s="76"/>
      <c r="X11244" s="76"/>
    </row>
    <row r="11245" spans="1:24">
      <c r="A11245" s="54"/>
      <c r="B11245" s="54"/>
      <c r="C11245" s="103"/>
      <c r="D11245" s="77"/>
      <c r="E11245" s="101"/>
      <c r="F11245" s="54"/>
      <c r="G11245" s="77"/>
      <c r="H11245" s="54"/>
      <c r="I11245" s="79"/>
      <c r="J11245" s="54"/>
      <c r="K11245" s="75" t="s">
        <v>1501</v>
      </c>
      <c r="L11245" s="76">
        <f t="shared" si="590"/>
        <v>0</v>
      </c>
      <c r="M11245" s="76"/>
      <c r="N11245" s="76"/>
      <c r="O11245" s="76"/>
      <c r="P11245" s="76"/>
      <c r="Q11245" s="76"/>
      <c r="R11245" s="76"/>
      <c r="S11245" s="76"/>
      <c r="T11245" s="76"/>
      <c r="U11245" s="76"/>
      <c r="V11245" s="76"/>
      <c r="W11245" s="76"/>
      <c r="X11245" s="76"/>
    </row>
    <row r="11246" spans="1:24">
      <c r="A11246" s="54"/>
      <c r="B11246" s="80"/>
      <c r="C11246" s="103"/>
      <c r="D11246" s="81"/>
      <c r="E11246" s="102"/>
      <c r="F11246" s="80"/>
      <c r="G11246" s="81"/>
      <c r="H11246" s="80"/>
      <c r="I11246" s="83"/>
      <c r="J11246" s="80"/>
      <c r="K11246" s="84" t="s">
        <v>1502</v>
      </c>
      <c r="L11246" s="76">
        <f t="shared" si="590"/>
        <v>2</v>
      </c>
      <c r="M11246" s="76"/>
      <c r="N11246" s="76"/>
      <c r="O11246" s="76"/>
      <c r="P11246" s="76"/>
      <c r="Q11246" s="76"/>
      <c r="R11246" s="76"/>
      <c r="S11246" s="76"/>
      <c r="T11246" s="76"/>
      <c r="U11246" s="76"/>
      <c r="V11246" s="76"/>
      <c r="W11246" s="76">
        <v>2</v>
      </c>
      <c r="X11246" s="76"/>
    </row>
    <row r="11247" spans="1:24">
      <c r="A11247" s="54"/>
      <c r="B11247" s="46" t="s">
        <v>17046</v>
      </c>
      <c r="C11247" s="324"/>
      <c r="D11247" s="707">
        <f>COUNTA(D11250:D11270)</f>
        <v>7</v>
      </c>
      <c r="E11247" s="46"/>
      <c r="F11247" s="46"/>
      <c r="G11247" s="94"/>
      <c r="H11247" s="46"/>
      <c r="I11247" s="524">
        <f>SUM(I11250:I11270)</f>
        <v>9601.3369999999995</v>
      </c>
      <c r="J11247" s="46" t="s">
        <v>1508</v>
      </c>
      <c r="K11247" s="75" t="s">
        <v>1509</v>
      </c>
      <c r="L11247" s="76">
        <f t="shared" si="590"/>
        <v>0</v>
      </c>
      <c r="M11247" s="76">
        <v>0</v>
      </c>
      <c r="N11247" s="76">
        <v>0</v>
      </c>
      <c r="O11247" s="76">
        <v>0</v>
      </c>
      <c r="P11247" s="76">
        <v>0</v>
      </c>
      <c r="Q11247" s="76">
        <v>0</v>
      </c>
      <c r="R11247" s="76">
        <v>0</v>
      </c>
      <c r="S11247" s="76">
        <v>0</v>
      </c>
      <c r="T11247" s="76">
        <v>0</v>
      </c>
      <c r="U11247" s="76">
        <v>0</v>
      </c>
      <c r="V11247" s="76">
        <v>0</v>
      </c>
      <c r="W11247" s="76">
        <v>0</v>
      </c>
      <c r="X11247" s="76">
        <v>0</v>
      </c>
    </row>
    <row r="11248" spans="1:24">
      <c r="A11248" s="54"/>
      <c r="B11248" s="54"/>
      <c r="C11248" s="158"/>
      <c r="D11248" s="712"/>
      <c r="E11248" s="54"/>
      <c r="F11248" s="54"/>
      <c r="G11248" s="476"/>
      <c r="H11248" s="54"/>
      <c r="I11248" s="525"/>
      <c r="J11248" s="54"/>
      <c r="K11248" s="75" t="s">
        <v>1501</v>
      </c>
      <c r="L11248" s="76">
        <f t="shared" si="590"/>
        <v>0</v>
      </c>
      <c r="M11248" s="76">
        <v>0</v>
      </c>
      <c r="N11248" s="76">
        <v>0</v>
      </c>
      <c r="O11248" s="76">
        <v>0</v>
      </c>
      <c r="P11248" s="76">
        <v>0</v>
      </c>
      <c r="Q11248" s="76">
        <v>0</v>
      </c>
      <c r="R11248" s="76">
        <v>0</v>
      </c>
      <c r="S11248" s="76">
        <v>0</v>
      </c>
      <c r="T11248" s="76">
        <v>0</v>
      </c>
      <c r="U11248" s="76">
        <v>0</v>
      </c>
      <c r="V11248" s="76">
        <v>0</v>
      </c>
      <c r="W11248" s="76">
        <v>0</v>
      </c>
      <c r="X11248" s="76">
        <v>0</v>
      </c>
    </row>
    <row r="11249" spans="1:24">
      <c r="A11249" s="54"/>
      <c r="B11249" s="80"/>
      <c r="C11249" s="159"/>
      <c r="D11249" s="716"/>
      <c r="E11249" s="80"/>
      <c r="F11249" s="80"/>
      <c r="G11249" s="477"/>
      <c r="H11249" s="80"/>
      <c r="I11249" s="526"/>
      <c r="J11249" s="80"/>
      <c r="K11249" s="84" t="s">
        <v>1502</v>
      </c>
      <c r="L11249" s="76">
        <f t="shared" si="590"/>
        <v>15</v>
      </c>
      <c r="M11249" s="76">
        <v>3</v>
      </c>
      <c r="N11249" s="76">
        <v>0</v>
      </c>
      <c r="O11249" s="76">
        <v>6</v>
      </c>
      <c r="P11249" s="76">
        <v>0</v>
      </c>
      <c r="Q11249" s="76">
        <v>0</v>
      </c>
      <c r="R11249" s="76">
        <v>2</v>
      </c>
      <c r="S11249" s="76">
        <v>0</v>
      </c>
      <c r="T11249" s="76">
        <v>4</v>
      </c>
      <c r="U11249" s="76">
        <v>0</v>
      </c>
      <c r="V11249" s="76">
        <v>0</v>
      </c>
      <c r="W11249" s="76">
        <v>0</v>
      </c>
      <c r="X11249" s="76">
        <v>0</v>
      </c>
    </row>
    <row r="11250" spans="1:24">
      <c r="A11250" s="54"/>
      <c r="B11250" s="46" t="s">
        <v>17047</v>
      </c>
      <c r="C11250" s="46" t="s">
        <v>33</v>
      </c>
      <c r="D11250" s="94" t="s">
        <v>17048</v>
      </c>
      <c r="E11250" s="100" t="s">
        <v>17049</v>
      </c>
      <c r="F11250" s="46" t="s">
        <v>17050</v>
      </c>
      <c r="G11250" s="58" t="s">
        <v>17051</v>
      </c>
      <c r="H11250" s="46" t="s">
        <v>17052</v>
      </c>
      <c r="I11250" s="74">
        <v>1976.6</v>
      </c>
      <c r="J11250" s="46" t="s">
        <v>1508</v>
      </c>
      <c r="K11250" s="75" t="s">
        <v>1509</v>
      </c>
      <c r="L11250" s="76">
        <f t="shared" si="590"/>
        <v>0</v>
      </c>
      <c r="M11250" s="76"/>
      <c r="N11250" s="76"/>
      <c r="O11250" s="76"/>
      <c r="P11250" s="76"/>
      <c r="Q11250" s="76"/>
      <c r="R11250" s="76"/>
      <c r="S11250" s="76"/>
      <c r="T11250" s="76"/>
      <c r="U11250" s="76"/>
      <c r="V11250" s="76"/>
      <c r="W11250" s="76"/>
      <c r="X11250" s="76"/>
    </row>
    <row r="11251" spans="1:24">
      <c r="A11251" s="54"/>
      <c r="B11251" s="54"/>
      <c r="C11251" s="54"/>
      <c r="D11251" s="519"/>
      <c r="E11251" s="101"/>
      <c r="F11251" s="110"/>
      <c r="G11251" s="236"/>
      <c r="H11251" s="110"/>
      <c r="I11251" s="95"/>
      <c r="J11251" s="54"/>
      <c r="K11251" s="75" t="s">
        <v>1501</v>
      </c>
      <c r="L11251" s="76">
        <f t="shared" si="590"/>
        <v>0</v>
      </c>
      <c r="M11251" s="76"/>
      <c r="N11251" s="76"/>
      <c r="O11251" s="76"/>
      <c r="P11251" s="76"/>
      <c r="Q11251" s="76"/>
      <c r="R11251" s="76"/>
      <c r="S11251" s="76"/>
      <c r="T11251" s="76"/>
      <c r="U11251" s="76"/>
      <c r="V11251" s="76"/>
      <c r="W11251" s="76"/>
      <c r="X11251" s="76"/>
    </row>
    <row r="11252" spans="1:24">
      <c r="A11252" s="54"/>
      <c r="B11252" s="54"/>
      <c r="C11252" s="80"/>
      <c r="D11252" s="520"/>
      <c r="E11252" s="102"/>
      <c r="F11252" s="112"/>
      <c r="G11252" s="242"/>
      <c r="H11252" s="112"/>
      <c r="I11252" s="96"/>
      <c r="J11252" s="80"/>
      <c r="K11252" s="84" t="s">
        <v>1502</v>
      </c>
      <c r="L11252" s="76">
        <f t="shared" si="590"/>
        <v>2</v>
      </c>
      <c r="M11252" s="76">
        <v>1</v>
      </c>
      <c r="N11252" s="76"/>
      <c r="O11252" s="76"/>
      <c r="P11252" s="76"/>
      <c r="Q11252" s="76"/>
      <c r="R11252" s="76"/>
      <c r="S11252" s="76"/>
      <c r="T11252" s="76">
        <v>1</v>
      </c>
      <c r="U11252" s="76"/>
      <c r="V11252" s="76"/>
      <c r="W11252" s="76"/>
      <c r="X11252" s="76"/>
    </row>
    <row r="11253" spans="1:24">
      <c r="A11253" s="54"/>
      <c r="B11253" s="54"/>
      <c r="C11253" s="46" t="s">
        <v>33</v>
      </c>
      <c r="D11253" s="94" t="s">
        <v>17053</v>
      </c>
      <c r="E11253" s="100" t="s">
        <v>17054</v>
      </c>
      <c r="F11253" s="46" t="s">
        <v>17055</v>
      </c>
      <c r="G11253" s="58" t="s">
        <v>17056</v>
      </c>
      <c r="H11253" s="46" t="s">
        <v>17057</v>
      </c>
      <c r="I11253" s="74">
        <v>1020</v>
      </c>
      <c r="J11253" s="46" t="s">
        <v>1508</v>
      </c>
      <c r="K11253" s="75" t="s">
        <v>1509</v>
      </c>
      <c r="L11253" s="76">
        <f t="shared" si="590"/>
        <v>0</v>
      </c>
      <c r="M11253" s="76"/>
      <c r="N11253" s="76"/>
      <c r="O11253" s="76"/>
      <c r="P11253" s="76"/>
      <c r="Q11253" s="76"/>
      <c r="R11253" s="76"/>
      <c r="S11253" s="76"/>
      <c r="T11253" s="76"/>
      <c r="U11253" s="76"/>
      <c r="V11253" s="76"/>
      <c r="W11253" s="76"/>
      <c r="X11253" s="76"/>
    </row>
    <row r="11254" spans="1:24">
      <c r="A11254" s="54"/>
      <c r="B11254" s="54"/>
      <c r="C11254" s="54"/>
      <c r="D11254" s="519"/>
      <c r="E11254" s="101"/>
      <c r="F11254" s="110"/>
      <c r="G11254" s="236"/>
      <c r="H11254" s="110"/>
      <c r="I11254" s="95"/>
      <c r="J11254" s="54"/>
      <c r="K11254" s="75" t="s">
        <v>1501</v>
      </c>
      <c r="L11254" s="76">
        <f t="shared" si="590"/>
        <v>0</v>
      </c>
      <c r="M11254" s="76"/>
      <c r="N11254" s="76"/>
      <c r="O11254" s="76"/>
      <c r="P11254" s="76"/>
      <c r="Q11254" s="76"/>
      <c r="R11254" s="76"/>
      <c r="S11254" s="76"/>
      <c r="T11254" s="76"/>
      <c r="U11254" s="76"/>
      <c r="V11254" s="76"/>
      <c r="W11254" s="76"/>
      <c r="X11254" s="76"/>
    </row>
    <row r="11255" spans="1:24">
      <c r="A11255" s="54"/>
      <c r="B11255" s="54"/>
      <c r="C11255" s="80"/>
      <c r="D11255" s="520"/>
      <c r="E11255" s="102"/>
      <c r="F11255" s="112"/>
      <c r="G11255" s="242"/>
      <c r="H11255" s="112"/>
      <c r="I11255" s="96"/>
      <c r="J11255" s="80"/>
      <c r="K11255" s="84" t="s">
        <v>1502</v>
      </c>
      <c r="L11255" s="76">
        <f t="shared" si="590"/>
        <v>2</v>
      </c>
      <c r="M11255" s="76">
        <v>2</v>
      </c>
      <c r="N11255" s="76"/>
      <c r="O11255" s="76"/>
      <c r="P11255" s="76"/>
      <c r="Q11255" s="76"/>
      <c r="R11255" s="76"/>
      <c r="S11255" s="76"/>
      <c r="T11255" s="76"/>
      <c r="U11255" s="76"/>
      <c r="V11255" s="76"/>
      <c r="W11255" s="76"/>
      <c r="X11255" s="76"/>
    </row>
    <row r="11256" spans="1:24">
      <c r="A11256" s="54"/>
      <c r="B11256" s="54"/>
      <c r="C11256" s="46" t="s">
        <v>33</v>
      </c>
      <c r="D11256" s="94" t="s">
        <v>17058</v>
      </c>
      <c r="E11256" s="100" t="s">
        <v>17059</v>
      </c>
      <c r="F11256" s="46" t="s">
        <v>17060</v>
      </c>
      <c r="G11256" s="58" t="s">
        <v>17061</v>
      </c>
      <c r="H11256" s="46" t="s">
        <v>17062</v>
      </c>
      <c r="I11256" s="74">
        <v>0</v>
      </c>
      <c r="J11256" s="46" t="s">
        <v>1508</v>
      </c>
      <c r="K11256" s="75" t="s">
        <v>1509</v>
      </c>
      <c r="L11256" s="76">
        <f t="shared" si="590"/>
        <v>0</v>
      </c>
      <c r="M11256" s="76"/>
      <c r="N11256" s="76"/>
      <c r="O11256" s="76"/>
      <c r="P11256" s="76"/>
      <c r="Q11256" s="76"/>
      <c r="R11256" s="76"/>
      <c r="S11256" s="76"/>
      <c r="T11256" s="76"/>
      <c r="U11256" s="76"/>
      <c r="V11256" s="76"/>
      <c r="W11256" s="76"/>
      <c r="X11256" s="76"/>
    </row>
    <row r="11257" spans="1:24">
      <c r="A11257" s="54"/>
      <c r="B11257" s="54"/>
      <c r="C11257" s="54"/>
      <c r="D11257" s="519"/>
      <c r="E11257" s="101"/>
      <c r="F11257" s="110"/>
      <c r="G11257" s="236"/>
      <c r="H11257" s="110"/>
      <c r="I11257" s="95"/>
      <c r="J11257" s="54"/>
      <c r="K11257" s="75" t="s">
        <v>1501</v>
      </c>
      <c r="L11257" s="76">
        <f t="shared" si="590"/>
        <v>0</v>
      </c>
      <c r="M11257" s="76"/>
      <c r="N11257" s="76"/>
      <c r="O11257" s="76"/>
      <c r="P11257" s="76"/>
      <c r="Q11257" s="76"/>
      <c r="R11257" s="76"/>
      <c r="S11257" s="76"/>
      <c r="T11257" s="76"/>
      <c r="U11257" s="76"/>
      <c r="V11257" s="76"/>
      <c r="W11257" s="76"/>
      <c r="X11257" s="76"/>
    </row>
    <row r="11258" spans="1:24">
      <c r="A11258" s="54"/>
      <c r="B11258" s="54"/>
      <c r="C11258" s="80"/>
      <c r="D11258" s="520"/>
      <c r="E11258" s="102"/>
      <c r="F11258" s="112"/>
      <c r="G11258" s="242"/>
      <c r="H11258" s="112"/>
      <c r="I11258" s="96"/>
      <c r="J11258" s="80"/>
      <c r="K11258" s="84" t="s">
        <v>1502</v>
      </c>
      <c r="L11258" s="76">
        <f t="shared" si="590"/>
        <v>2</v>
      </c>
      <c r="M11258" s="76"/>
      <c r="N11258" s="76"/>
      <c r="O11258" s="76">
        <v>2</v>
      </c>
      <c r="P11258" s="76"/>
      <c r="Q11258" s="76"/>
      <c r="R11258" s="76"/>
      <c r="S11258" s="76"/>
      <c r="T11258" s="76"/>
      <c r="U11258" s="76"/>
      <c r="V11258" s="76"/>
      <c r="W11258" s="76"/>
      <c r="X11258" s="76"/>
    </row>
    <row r="11259" spans="1:24">
      <c r="A11259" s="54"/>
      <c r="B11259" s="54"/>
      <c r="C11259" s="46" t="s">
        <v>33</v>
      </c>
      <c r="D11259" s="94" t="s">
        <v>17063</v>
      </c>
      <c r="E11259" s="100" t="s">
        <v>17064</v>
      </c>
      <c r="F11259" s="46" t="s">
        <v>17065</v>
      </c>
      <c r="G11259" s="58" t="s">
        <v>17066</v>
      </c>
      <c r="H11259" s="46" t="s">
        <v>17067</v>
      </c>
      <c r="I11259" s="74">
        <v>358.53699999999998</v>
      </c>
      <c r="J11259" s="46" t="s">
        <v>1508</v>
      </c>
      <c r="K11259" s="75" t="s">
        <v>1509</v>
      </c>
      <c r="L11259" s="76">
        <f t="shared" si="590"/>
        <v>0</v>
      </c>
      <c r="M11259" s="76"/>
      <c r="N11259" s="76"/>
      <c r="O11259" s="76"/>
      <c r="P11259" s="76"/>
      <c r="Q11259" s="76"/>
      <c r="R11259" s="76"/>
      <c r="S11259" s="76"/>
      <c r="T11259" s="76"/>
      <c r="U11259" s="76"/>
      <c r="V11259" s="76"/>
      <c r="W11259" s="76"/>
      <c r="X11259" s="76"/>
    </row>
    <row r="11260" spans="1:24">
      <c r="A11260" s="54"/>
      <c r="B11260" s="54"/>
      <c r="C11260" s="54"/>
      <c r="D11260" s="519"/>
      <c r="E11260" s="101"/>
      <c r="F11260" s="110"/>
      <c r="G11260" s="236"/>
      <c r="H11260" s="110"/>
      <c r="I11260" s="95"/>
      <c r="J11260" s="54"/>
      <c r="K11260" s="75" t="s">
        <v>1501</v>
      </c>
      <c r="L11260" s="76">
        <f t="shared" si="590"/>
        <v>0</v>
      </c>
      <c r="M11260" s="76"/>
      <c r="N11260" s="76"/>
      <c r="O11260" s="76"/>
      <c r="P11260" s="76"/>
      <c r="Q11260" s="76"/>
      <c r="R11260" s="76"/>
      <c r="S11260" s="76"/>
      <c r="T11260" s="76"/>
      <c r="U11260" s="76"/>
      <c r="V11260" s="76"/>
      <c r="W11260" s="76"/>
      <c r="X11260" s="76"/>
    </row>
    <row r="11261" spans="1:24">
      <c r="A11261" s="54"/>
      <c r="B11261" s="54"/>
      <c r="C11261" s="80"/>
      <c r="D11261" s="520"/>
      <c r="E11261" s="102"/>
      <c r="F11261" s="112"/>
      <c r="G11261" s="242"/>
      <c r="H11261" s="112"/>
      <c r="I11261" s="96"/>
      <c r="J11261" s="80"/>
      <c r="K11261" s="84" t="s">
        <v>1502</v>
      </c>
      <c r="L11261" s="76">
        <f t="shared" si="590"/>
        <v>2</v>
      </c>
      <c r="M11261" s="76"/>
      <c r="N11261" s="76"/>
      <c r="O11261" s="76">
        <v>2</v>
      </c>
      <c r="P11261" s="76"/>
      <c r="Q11261" s="76"/>
      <c r="R11261" s="76"/>
      <c r="S11261" s="76"/>
      <c r="T11261" s="76"/>
      <c r="U11261" s="76"/>
      <c r="V11261" s="76"/>
      <c r="W11261" s="76"/>
      <c r="X11261" s="76"/>
    </row>
    <row r="11262" spans="1:24">
      <c r="A11262" s="54"/>
      <c r="B11262" s="54"/>
      <c r="C11262" s="46" t="s">
        <v>33</v>
      </c>
      <c r="D11262" s="94" t="s">
        <v>17068</v>
      </c>
      <c r="E11262" s="100" t="s">
        <v>17069</v>
      </c>
      <c r="F11262" s="46" t="s">
        <v>17070</v>
      </c>
      <c r="G11262" s="58" t="s">
        <v>17071</v>
      </c>
      <c r="H11262" s="46" t="s">
        <v>17072</v>
      </c>
      <c r="I11262" s="74">
        <v>5169.9399999999996</v>
      </c>
      <c r="J11262" s="46" t="s">
        <v>1508</v>
      </c>
      <c r="K11262" s="75" t="s">
        <v>1509</v>
      </c>
      <c r="L11262" s="76">
        <f t="shared" si="590"/>
        <v>0</v>
      </c>
      <c r="M11262" s="76"/>
      <c r="N11262" s="76"/>
      <c r="O11262" s="76"/>
      <c r="P11262" s="76"/>
      <c r="Q11262" s="76"/>
      <c r="R11262" s="76"/>
      <c r="S11262" s="76"/>
      <c r="T11262" s="76"/>
      <c r="U11262" s="76"/>
      <c r="V11262" s="76"/>
      <c r="W11262" s="76"/>
      <c r="X11262" s="76"/>
    </row>
    <row r="11263" spans="1:24">
      <c r="A11263" s="54"/>
      <c r="B11263" s="54"/>
      <c r="C11263" s="54"/>
      <c r="D11263" s="519"/>
      <c r="E11263" s="101"/>
      <c r="F11263" s="110"/>
      <c r="G11263" s="236"/>
      <c r="H11263" s="110"/>
      <c r="I11263" s="95"/>
      <c r="J11263" s="54"/>
      <c r="K11263" s="75" t="s">
        <v>1501</v>
      </c>
      <c r="L11263" s="76">
        <f t="shared" si="590"/>
        <v>0</v>
      </c>
      <c r="M11263" s="76"/>
      <c r="N11263" s="76"/>
      <c r="O11263" s="76"/>
      <c r="P11263" s="76"/>
      <c r="Q11263" s="76"/>
      <c r="R11263" s="76"/>
      <c r="S11263" s="76"/>
      <c r="T11263" s="76"/>
      <c r="U11263" s="76"/>
      <c r="V11263" s="76"/>
      <c r="W11263" s="76"/>
      <c r="X11263" s="76"/>
    </row>
    <row r="11264" spans="1:24">
      <c r="A11264" s="54"/>
      <c r="B11264" s="54"/>
      <c r="C11264" s="80"/>
      <c r="D11264" s="520"/>
      <c r="E11264" s="102"/>
      <c r="F11264" s="112"/>
      <c r="G11264" s="242"/>
      <c r="H11264" s="112"/>
      <c r="I11264" s="96"/>
      <c r="J11264" s="80"/>
      <c r="K11264" s="84" t="s">
        <v>1502</v>
      </c>
      <c r="L11264" s="76">
        <f t="shared" si="590"/>
        <v>3</v>
      </c>
      <c r="M11264" s="76"/>
      <c r="N11264" s="76"/>
      <c r="O11264" s="76"/>
      <c r="P11264" s="76"/>
      <c r="Q11264" s="76"/>
      <c r="R11264" s="76"/>
      <c r="S11264" s="76"/>
      <c r="T11264" s="76">
        <v>3</v>
      </c>
      <c r="U11264" s="76"/>
      <c r="V11264" s="76"/>
      <c r="W11264" s="76"/>
      <c r="X11264" s="76"/>
    </row>
    <row r="11265" spans="1:24">
      <c r="A11265" s="54"/>
      <c r="B11265" s="54"/>
      <c r="C11265" s="46" t="s">
        <v>33</v>
      </c>
      <c r="D11265" s="94" t="s">
        <v>17073</v>
      </c>
      <c r="E11265" s="100" t="s">
        <v>17074</v>
      </c>
      <c r="F11265" s="46" t="s">
        <v>17075</v>
      </c>
      <c r="G11265" s="58" t="s">
        <v>17076</v>
      </c>
      <c r="H11265" s="46" t="s">
        <v>17077</v>
      </c>
      <c r="I11265" s="74">
        <v>1076.26</v>
      </c>
      <c r="J11265" s="46" t="s">
        <v>1508</v>
      </c>
      <c r="K11265" s="75" t="s">
        <v>1509</v>
      </c>
      <c r="L11265" s="76">
        <f t="shared" si="590"/>
        <v>0</v>
      </c>
      <c r="M11265" s="76"/>
      <c r="N11265" s="76"/>
      <c r="O11265" s="76"/>
      <c r="P11265" s="76"/>
      <c r="Q11265" s="76"/>
      <c r="R11265" s="76"/>
      <c r="S11265" s="76"/>
      <c r="T11265" s="76"/>
      <c r="U11265" s="76"/>
      <c r="V11265" s="76"/>
      <c r="W11265" s="76"/>
      <c r="X11265" s="76"/>
    </row>
    <row r="11266" spans="1:24">
      <c r="A11266" s="54"/>
      <c r="B11266" s="54"/>
      <c r="C11266" s="54"/>
      <c r="D11266" s="519"/>
      <c r="E11266" s="101"/>
      <c r="F11266" s="110"/>
      <c r="G11266" s="236"/>
      <c r="H11266" s="110"/>
      <c r="I11266" s="95"/>
      <c r="J11266" s="54"/>
      <c r="K11266" s="75" t="s">
        <v>1501</v>
      </c>
      <c r="L11266" s="76">
        <f t="shared" si="590"/>
        <v>0</v>
      </c>
      <c r="M11266" s="76"/>
      <c r="N11266" s="76"/>
      <c r="O11266" s="76"/>
      <c r="P11266" s="76"/>
      <c r="Q11266" s="76"/>
      <c r="R11266" s="76"/>
      <c r="S11266" s="76"/>
      <c r="T11266" s="76"/>
      <c r="U11266" s="76"/>
      <c r="V11266" s="76"/>
      <c r="W11266" s="76"/>
      <c r="X11266" s="76"/>
    </row>
    <row r="11267" spans="1:24">
      <c r="A11267" s="54"/>
      <c r="B11267" s="54"/>
      <c r="C11267" s="80"/>
      <c r="D11267" s="520"/>
      <c r="E11267" s="102"/>
      <c r="F11267" s="112"/>
      <c r="G11267" s="242"/>
      <c r="H11267" s="112"/>
      <c r="I11267" s="96"/>
      <c r="J11267" s="80"/>
      <c r="K11267" s="84" t="s">
        <v>1502</v>
      </c>
      <c r="L11267" s="76">
        <f t="shared" si="590"/>
        <v>2</v>
      </c>
      <c r="M11267" s="76"/>
      <c r="N11267" s="76"/>
      <c r="O11267" s="76"/>
      <c r="P11267" s="76"/>
      <c r="Q11267" s="76"/>
      <c r="R11267" s="76">
        <v>2</v>
      </c>
      <c r="S11267" s="76"/>
      <c r="T11267" s="76"/>
      <c r="U11267" s="76"/>
      <c r="V11267" s="76"/>
      <c r="W11267" s="76"/>
      <c r="X11267" s="76"/>
    </row>
    <row r="11268" spans="1:24">
      <c r="A11268" s="54"/>
      <c r="B11268" s="54"/>
      <c r="C11268" s="46" t="s">
        <v>33</v>
      </c>
      <c r="D11268" s="521" t="s">
        <v>17078</v>
      </c>
      <c r="E11268" s="100" t="s">
        <v>17079</v>
      </c>
      <c r="F11268" s="553" t="s">
        <v>17080</v>
      </c>
      <c r="G11268" s="58" t="s">
        <v>17081</v>
      </c>
      <c r="H11268" s="58"/>
      <c r="I11268" s="74">
        <v>0</v>
      </c>
      <c r="J11268" s="46" t="s">
        <v>1508</v>
      </c>
      <c r="K11268" s="75" t="s">
        <v>1509</v>
      </c>
      <c r="L11268" s="76">
        <f t="shared" si="590"/>
        <v>0</v>
      </c>
      <c r="M11268" s="76"/>
      <c r="N11268" s="76"/>
      <c r="O11268" s="76"/>
      <c r="P11268" s="76"/>
      <c r="Q11268" s="76"/>
      <c r="R11268" s="76"/>
      <c r="S11268" s="76"/>
      <c r="T11268" s="76"/>
      <c r="U11268" s="76"/>
      <c r="V11268" s="76"/>
      <c r="W11268" s="76"/>
      <c r="X11268" s="76"/>
    </row>
    <row r="11269" spans="1:24">
      <c r="A11269" s="54"/>
      <c r="B11269" s="54"/>
      <c r="C11269" s="54"/>
      <c r="D11269" s="538"/>
      <c r="E11269" s="101"/>
      <c r="F11269" s="800"/>
      <c r="G11269" s="236"/>
      <c r="H11269" s="77"/>
      <c r="I11269" s="95"/>
      <c r="J11269" s="54"/>
      <c r="K11269" s="75" t="s">
        <v>1501</v>
      </c>
      <c r="L11269" s="76">
        <f t="shared" si="590"/>
        <v>0</v>
      </c>
      <c r="M11269" s="76"/>
      <c r="N11269" s="76"/>
      <c r="O11269" s="76"/>
      <c r="P11269" s="76"/>
      <c r="Q11269" s="76"/>
      <c r="R11269" s="76"/>
      <c r="S11269" s="76"/>
      <c r="T11269" s="76"/>
      <c r="U11269" s="76"/>
      <c r="V11269" s="76"/>
      <c r="W11269" s="76"/>
      <c r="X11269" s="76"/>
    </row>
    <row r="11270" spans="1:24">
      <c r="A11270" s="54"/>
      <c r="B11270" s="80"/>
      <c r="C11270" s="80"/>
      <c r="D11270" s="539"/>
      <c r="E11270" s="102"/>
      <c r="F11270" s="801"/>
      <c r="G11270" s="242"/>
      <c r="H11270" s="81"/>
      <c r="I11270" s="96"/>
      <c r="J11270" s="80"/>
      <c r="K11270" s="84" t="s">
        <v>1502</v>
      </c>
      <c r="L11270" s="76">
        <f t="shared" si="590"/>
        <v>2</v>
      </c>
      <c r="M11270" s="76"/>
      <c r="N11270" s="76"/>
      <c r="O11270" s="76">
        <v>2</v>
      </c>
      <c r="P11270" s="76"/>
      <c r="Q11270" s="76"/>
      <c r="R11270" s="76"/>
      <c r="S11270" s="76"/>
      <c r="T11270" s="76"/>
      <c r="U11270" s="76"/>
      <c r="V11270" s="76"/>
      <c r="W11270" s="76"/>
      <c r="X11270" s="76"/>
    </row>
    <row r="11271" spans="1:24">
      <c r="A11271" s="54"/>
      <c r="B11271" s="46" t="s">
        <v>17082</v>
      </c>
      <c r="C11271" s="324"/>
      <c r="D11271" s="707">
        <f>COUNTA(D11274:D11330)</f>
        <v>19</v>
      </c>
      <c r="E11271" s="46"/>
      <c r="F11271" s="46"/>
      <c r="G11271" s="94"/>
      <c r="H11271" s="46"/>
      <c r="I11271" s="524">
        <f>SUM(I11274:I11330)</f>
        <v>483367</v>
      </c>
      <c r="J11271" s="46" t="s">
        <v>1508</v>
      </c>
      <c r="K11271" s="75" t="s">
        <v>1509</v>
      </c>
      <c r="L11271" s="76">
        <f t="shared" si="590"/>
        <v>27</v>
      </c>
      <c r="M11271" s="76">
        <v>0</v>
      </c>
      <c r="N11271" s="76">
        <v>3</v>
      </c>
      <c r="O11271" s="76">
        <v>1</v>
      </c>
      <c r="P11271" s="76">
        <v>0</v>
      </c>
      <c r="Q11271" s="76">
        <v>0</v>
      </c>
      <c r="R11271" s="76">
        <v>0</v>
      </c>
      <c r="S11271" s="76">
        <v>16</v>
      </c>
      <c r="T11271" s="76">
        <v>2</v>
      </c>
      <c r="U11271" s="76">
        <v>0</v>
      </c>
      <c r="V11271" s="76">
        <v>0</v>
      </c>
      <c r="W11271" s="76">
        <v>4</v>
      </c>
      <c r="X11271" s="76">
        <v>1</v>
      </c>
    </row>
    <row r="11272" spans="1:24">
      <c r="A11272" s="54"/>
      <c r="B11272" s="54"/>
      <c r="C11272" s="158"/>
      <c r="D11272" s="712"/>
      <c r="E11272" s="54"/>
      <c r="F11272" s="54"/>
      <c r="G11272" s="476"/>
      <c r="H11272" s="54"/>
      <c r="I11272" s="525"/>
      <c r="J11272" s="54"/>
      <c r="K11272" s="75" t="s">
        <v>1501</v>
      </c>
      <c r="L11272" s="76">
        <f t="shared" si="590"/>
        <v>0</v>
      </c>
      <c r="M11272" s="76">
        <v>0</v>
      </c>
      <c r="N11272" s="76">
        <v>0</v>
      </c>
      <c r="O11272" s="76">
        <v>0</v>
      </c>
      <c r="P11272" s="76">
        <v>0</v>
      </c>
      <c r="Q11272" s="76">
        <v>0</v>
      </c>
      <c r="R11272" s="76">
        <v>0</v>
      </c>
      <c r="S11272" s="76">
        <v>0</v>
      </c>
      <c r="T11272" s="76">
        <v>0</v>
      </c>
      <c r="U11272" s="76">
        <v>0</v>
      </c>
      <c r="V11272" s="76">
        <v>0</v>
      </c>
      <c r="W11272" s="76">
        <v>0</v>
      </c>
      <c r="X11272" s="76">
        <v>0</v>
      </c>
    </row>
    <row r="11273" spans="1:24">
      <c r="A11273" s="54"/>
      <c r="B11273" s="80"/>
      <c r="C11273" s="159"/>
      <c r="D11273" s="716"/>
      <c r="E11273" s="80"/>
      <c r="F11273" s="80"/>
      <c r="G11273" s="477"/>
      <c r="H11273" s="80"/>
      <c r="I11273" s="526"/>
      <c r="J11273" s="80"/>
      <c r="K11273" s="84" t="s">
        <v>1502</v>
      </c>
      <c r="L11273" s="76">
        <f t="shared" si="590"/>
        <v>79</v>
      </c>
      <c r="M11273" s="76">
        <v>0</v>
      </c>
      <c r="N11273" s="76">
        <v>0</v>
      </c>
      <c r="O11273" s="76">
        <v>7</v>
      </c>
      <c r="P11273" s="76">
        <v>0</v>
      </c>
      <c r="Q11273" s="76">
        <v>0</v>
      </c>
      <c r="R11273" s="76">
        <v>0</v>
      </c>
      <c r="S11273" s="76">
        <v>4</v>
      </c>
      <c r="T11273" s="76">
        <v>8</v>
      </c>
      <c r="U11273" s="76">
        <v>35</v>
      </c>
      <c r="V11273" s="76">
        <v>0</v>
      </c>
      <c r="W11273" s="76">
        <v>24</v>
      </c>
      <c r="X11273" s="76">
        <v>1</v>
      </c>
    </row>
    <row r="11274" spans="1:24">
      <c r="A11274" s="54"/>
      <c r="B11274" s="46" t="s">
        <v>17083</v>
      </c>
      <c r="C11274" s="58" t="s">
        <v>31</v>
      </c>
      <c r="D11274" s="802" t="s">
        <v>17084</v>
      </c>
      <c r="E11274" s="803" t="s">
        <v>17085</v>
      </c>
      <c r="F11274" s="803" t="s">
        <v>17086</v>
      </c>
      <c r="G11274" s="803" t="s">
        <v>17087</v>
      </c>
      <c r="H11274" s="803" t="s">
        <v>17088</v>
      </c>
      <c r="I11274" s="74">
        <v>1695</v>
      </c>
      <c r="J11274" s="46" t="s">
        <v>1508</v>
      </c>
      <c r="K11274" s="75" t="s">
        <v>1509</v>
      </c>
      <c r="L11274" s="76">
        <f t="shared" si="590"/>
        <v>4</v>
      </c>
      <c r="M11274" s="76"/>
      <c r="N11274" s="76">
        <v>3</v>
      </c>
      <c r="O11274" s="76"/>
      <c r="P11274" s="76"/>
      <c r="Q11274" s="76"/>
      <c r="R11274" s="76"/>
      <c r="S11274" s="76"/>
      <c r="T11274" s="76"/>
      <c r="U11274" s="76"/>
      <c r="V11274" s="76"/>
      <c r="W11274" s="76"/>
      <c r="X11274" s="76">
        <v>1</v>
      </c>
    </row>
    <row r="11275" spans="1:24">
      <c r="A11275" s="54"/>
      <c r="B11275" s="54"/>
      <c r="C11275" s="77"/>
      <c r="D11275" s="804"/>
      <c r="E11275" s="805" t="s">
        <v>17089</v>
      </c>
      <c r="F11275" s="805"/>
      <c r="G11275" s="805"/>
      <c r="H11275" s="805"/>
      <c r="I11275" s="79"/>
      <c r="J11275" s="54"/>
      <c r="K11275" s="75" t="s">
        <v>1501</v>
      </c>
      <c r="L11275" s="76">
        <f t="shared" si="590"/>
        <v>0</v>
      </c>
      <c r="M11275" s="76"/>
      <c r="N11275" s="76"/>
      <c r="O11275" s="76"/>
      <c r="P11275" s="76"/>
      <c r="Q11275" s="76"/>
      <c r="R11275" s="76"/>
      <c r="S11275" s="76"/>
      <c r="T11275" s="76"/>
      <c r="U11275" s="76"/>
      <c r="V11275" s="76"/>
      <c r="W11275" s="76"/>
      <c r="X11275" s="76"/>
    </row>
    <row r="11276" spans="1:24">
      <c r="A11276" s="54"/>
      <c r="B11276" s="54"/>
      <c r="C11276" s="81"/>
      <c r="D11276" s="806"/>
      <c r="E11276" s="807"/>
      <c r="F11276" s="807"/>
      <c r="G11276" s="807"/>
      <c r="H11276" s="807"/>
      <c r="I11276" s="83"/>
      <c r="J11276" s="80"/>
      <c r="K11276" s="84" t="s">
        <v>1502</v>
      </c>
      <c r="L11276" s="76">
        <f t="shared" si="590"/>
        <v>0</v>
      </c>
      <c r="M11276" s="76"/>
      <c r="N11276" s="76"/>
      <c r="O11276" s="76"/>
      <c r="P11276" s="76"/>
      <c r="Q11276" s="76"/>
      <c r="R11276" s="76"/>
      <c r="S11276" s="76"/>
      <c r="T11276" s="76"/>
      <c r="U11276" s="76"/>
      <c r="V11276" s="76"/>
      <c r="W11276" s="76"/>
      <c r="X11276" s="76"/>
    </row>
    <row r="11277" spans="1:24">
      <c r="A11277" s="54"/>
      <c r="B11277" s="54"/>
      <c r="C11277" s="58" t="s">
        <v>33</v>
      </c>
      <c r="D11277" s="802" t="s">
        <v>17090</v>
      </c>
      <c r="E11277" s="803" t="s">
        <v>17091</v>
      </c>
      <c r="F11277" s="803" t="s">
        <v>17092</v>
      </c>
      <c r="G11277" s="803" t="s">
        <v>17093</v>
      </c>
      <c r="H11277" s="803" t="s">
        <v>17094</v>
      </c>
      <c r="I11277" s="74">
        <v>5308</v>
      </c>
      <c r="J11277" s="46" t="s">
        <v>1508</v>
      </c>
      <c r="K11277" s="75" t="s">
        <v>1509</v>
      </c>
      <c r="L11277" s="76">
        <f t="shared" si="590"/>
        <v>0</v>
      </c>
      <c r="M11277" s="76"/>
      <c r="N11277" s="76"/>
      <c r="O11277" s="76"/>
      <c r="P11277" s="76"/>
      <c r="Q11277" s="76"/>
      <c r="R11277" s="76"/>
      <c r="S11277" s="76"/>
      <c r="T11277" s="76"/>
      <c r="U11277" s="76"/>
      <c r="V11277" s="76"/>
      <c r="W11277" s="76"/>
      <c r="X11277" s="76"/>
    </row>
    <row r="11278" spans="1:24">
      <c r="A11278" s="54"/>
      <c r="B11278" s="54"/>
      <c r="C11278" s="77"/>
      <c r="D11278" s="804"/>
      <c r="E11278" s="805" t="s">
        <v>17095</v>
      </c>
      <c r="F11278" s="805"/>
      <c r="G11278" s="805"/>
      <c r="H11278" s="805"/>
      <c r="I11278" s="79"/>
      <c r="J11278" s="54"/>
      <c r="K11278" s="75" t="s">
        <v>1501</v>
      </c>
      <c r="L11278" s="76">
        <f t="shared" si="590"/>
        <v>0</v>
      </c>
      <c r="M11278" s="76"/>
      <c r="N11278" s="76"/>
      <c r="O11278" s="76"/>
      <c r="P11278" s="76"/>
      <c r="Q11278" s="76"/>
      <c r="R11278" s="76"/>
      <c r="S11278" s="76"/>
      <c r="T11278" s="76"/>
      <c r="U11278" s="76"/>
      <c r="V11278" s="76"/>
      <c r="W11278" s="76"/>
      <c r="X11278" s="76"/>
    </row>
    <row r="11279" spans="1:24">
      <c r="A11279" s="54"/>
      <c r="B11279" s="54"/>
      <c r="C11279" s="81"/>
      <c r="D11279" s="806"/>
      <c r="E11279" s="807"/>
      <c r="F11279" s="807"/>
      <c r="G11279" s="807"/>
      <c r="H11279" s="807"/>
      <c r="I11279" s="83"/>
      <c r="J11279" s="80"/>
      <c r="K11279" s="84" t="s">
        <v>1502</v>
      </c>
      <c r="L11279" s="76">
        <f t="shared" si="590"/>
        <v>4</v>
      </c>
      <c r="M11279" s="76"/>
      <c r="N11279" s="76"/>
      <c r="O11279" s="76"/>
      <c r="P11279" s="76"/>
      <c r="Q11279" s="76"/>
      <c r="R11279" s="76"/>
      <c r="S11279" s="76"/>
      <c r="T11279" s="76">
        <v>3</v>
      </c>
      <c r="U11279" s="76"/>
      <c r="V11279" s="76"/>
      <c r="W11279" s="76"/>
      <c r="X11279" s="76">
        <v>1</v>
      </c>
    </row>
    <row r="11280" spans="1:24">
      <c r="A11280" s="54"/>
      <c r="B11280" s="54"/>
      <c r="C11280" s="58" t="s">
        <v>33</v>
      </c>
      <c r="D11280" s="802" t="s">
        <v>17096</v>
      </c>
      <c r="E11280" s="803" t="s">
        <v>17097</v>
      </c>
      <c r="F11280" s="803" t="s">
        <v>17098</v>
      </c>
      <c r="G11280" s="803" t="s">
        <v>17099</v>
      </c>
      <c r="H11280" s="803" t="s">
        <v>17100</v>
      </c>
      <c r="I11280" s="74">
        <v>360662</v>
      </c>
      <c r="J11280" s="46" t="s">
        <v>1508</v>
      </c>
      <c r="K11280" s="75" t="s">
        <v>1509</v>
      </c>
      <c r="L11280" s="76">
        <f t="shared" si="590"/>
        <v>0</v>
      </c>
      <c r="M11280" s="76"/>
      <c r="N11280" s="76"/>
      <c r="O11280" s="76"/>
      <c r="P11280" s="76"/>
      <c r="Q11280" s="76"/>
      <c r="R11280" s="76"/>
      <c r="S11280" s="76"/>
      <c r="T11280" s="76"/>
      <c r="U11280" s="76"/>
      <c r="V11280" s="76"/>
      <c r="W11280" s="76"/>
      <c r="X11280" s="76"/>
    </row>
    <row r="11281" spans="1:24">
      <c r="A11281" s="54"/>
      <c r="B11281" s="54"/>
      <c r="C11281" s="77"/>
      <c r="D11281" s="804"/>
      <c r="E11281" s="805" t="s">
        <v>17101</v>
      </c>
      <c r="F11281" s="805"/>
      <c r="G11281" s="805"/>
      <c r="H11281" s="805"/>
      <c r="I11281" s="79"/>
      <c r="J11281" s="54"/>
      <c r="K11281" s="75" t="s">
        <v>1501</v>
      </c>
      <c r="L11281" s="76">
        <f t="shared" si="590"/>
        <v>0</v>
      </c>
      <c r="M11281" s="76"/>
      <c r="N11281" s="76"/>
      <c r="O11281" s="76"/>
      <c r="P11281" s="76"/>
      <c r="Q11281" s="76"/>
      <c r="R11281" s="76"/>
      <c r="S11281" s="76"/>
      <c r="T11281" s="76"/>
      <c r="U11281" s="76"/>
      <c r="V11281" s="76"/>
      <c r="W11281" s="76"/>
      <c r="X11281" s="76"/>
    </row>
    <row r="11282" spans="1:24">
      <c r="A11282" s="54"/>
      <c r="B11282" s="54"/>
      <c r="C11282" s="81"/>
      <c r="D11282" s="806"/>
      <c r="E11282" s="807"/>
      <c r="F11282" s="807"/>
      <c r="G11282" s="807"/>
      <c r="H11282" s="807"/>
      <c r="I11282" s="83"/>
      <c r="J11282" s="80"/>
      <c r="K11282" s="84" t="s">
        <v>1502</v>
      </c>
      <c r="L11282" s="76">
        <f t="shared" si="590"/>
        <v>43</v>
      </c>
      <c r="M11282" s="76"/>
      <c r="N11282" s="76"/>
      <c r="O11282" s="76"/>
      <c r="P11282" s="76"/>
      <c r="Q11282" s="76"/>
      <c r="R11282" s="76"/>
      <c r="S11282" s="76"/>
      <c r="T11282" s="76"/>
      <c r="U11282" s="76">
        <v>23</v>
      </c>
      <c r="V11282" s="76"/>
      <c r="W11282" s="76">
        <v>20</v>
      </c>
      <c r="X11282" s="76"/>
    </row>
    <row r="11283" spans="1:24">
      <c r="A11283" s="54"/>
      <c r="B11283" s="54"/>
      <c r="C11283" s="58" t="s">
        <v>33</v>
      </c>
      <c r="D11283" s="802" t="s">
        <v>17102</v>
      </c>
      <c r="E11283" s="803" t="s">
        <v>17103</v>
      </c>
      <c r="F11283" s="803" t="s">
        <v>17104</v>
      </c>
      <c r="G11283" s="803" t="s">
        <v>17105</v>
      </c>
      <c r="H11283" s="803" t="s">
        <v>17106</v>
      </c>
      <c r="I11283" s="74">
        <v>7530</v>
      </c>
      <c r="J11283" s="46" t="s">
        <v>1508</v>
      </c>
      <c r="K11283" s="75" t="s">
        <v>1509</v>
      </c>
      <c r="L11283" s="76">
        <f t="shared" si="590"/>
        <v>0</v>
      </c>
      <c r="M11283" s="76"/>
      <c r="N11283" s="76"/>
      <c r="O11283" s="76"/>
      <c r="P11283" s="76"/>
      <c r="Q11283" s="76"/>
      <c r="R11283" s="76"/>
      <c r="S11283" s="76"/>
      <c r="T11283" s="76"/>
      <c r="U11283" s="76"/>
      <c r="V11283" s="76"/>
      <c r="W11283" s="76"/>
      <c r="X11283" s="76"/>
    </row>
    <row r="11284" spans="1:24">
      <c r="A11284" s="54"/>
      <c r="B11284" s="54"/>
      <c r="C11284" s="77"/>
      <c r="D11284" s="804"/>
      <c r="E11284" s="805" t="s">
        <v>17107</v>
      </c>
      <c r="F11284" s="805"/>
      <c r="G11284" s="805"/>
      <c r="H11284" s="805"/>
      <c r="I11284" s="79"/>
      <c r="J11284" s="54"/>
      <c r="K11284" s="75" t="s">
        <v>1501</v>
      </c>
      <c r="L11284" s="76">
        <f t="shared" si="590"/>
        <v>0</v>
      </c>
      <c r="M11284" s="76"/>
      <c r="N11284" s="76"/>
      <c r="O11284" s="76"/>
      <c r="P11284" s="76"/>
      <c r="Q11284" s="76"/>
      <c r="R11284" s="76"/>
      <c r="S11284" s="76"/>
      <c r="T11284" s="76"/>
      <c r="U11284" s="76"/>
      <c r="V11284" s="76"/>
      <c r="W11284" s="76"/>
      <c r="X11284" s="76"/>
    </row>
    <row r="11285" spans="1:24">
      <c r="A11285" s="54"/>
      <c r="B11285" s="54"/>
      <c r="C11285" s="81"/>
      <c r="D11285" s="806"/>
      <c r="E11285" s="807"/>
      <c r="F11285" s="807"/>
      <c r="G11285" s="807"/>
      <c r="H11285" s="807"/>
      <c r="I11285" s="83"/>
      <c r="J11285" s="80"/>
      <c r="K11285" s="84" t="s">
        <v>1502</v>
      </c>
      <c r="L11285" s="76">
        <f t="shared" si="590"/>
        <v>1</v>
      </c>
      <c r="M11285" s="76"/>
      <c r="N11285" s="76"/>
      <c r="O11285" s="76"/>
      <c r="P11285" s="76"/>
      <c r="Q11285" s="76"/>
      <c r="R11285" s="76"/>
      <c r="S11285" s="76"/>
      <c r="T11285" s="76"/>
      <c r="U11285" s="76"/>
      <c r="V11285" s="76"/>
      <c r="W11285" s="76">
        <v>1</v>
      </c>
      <c r="X11285" s="76"/>
    </row>
    <row r="11286" spans="1:24">
      <c r="A11286" s="54"/>
      <c r="B11286" s="54"/>
      <c r="C11286" s="58" t="s">
        <v>33</v>
      </c>
      <c r="D11286" s="802" t="s">
        <v>17108</v>
      </c>
      <c r="E11286" s="803" t="s">
        <v>17109</v>
      </c>
      <c r="F11286" s="803" t="s">
        <v>17110</v>
      </c>
      <c r="G11286" s="803" t="s">
        <v>17111</v>
      </c>
      <c r="H11286" s="803" t="s">
        <v>17112</v>
      </c>
      <c r="I11286" s="74">
        <v>45</v>
      </c>
      <c r="J11286" s="46" t="s">
        <v>1508</v>
      </c>
      <c r="K11286" s="75" t="s">
        <v>1509</v>
      </c>
      <c r="L11286" s="76">
        <f t="shared" si="590"/>
        <v>0</v>
      </c>
      <c r="M11286" s="76"/>
      <c r="N11286" s="76"/>
      <c r="O11286" s="76"/>
      <c r="P11286" s="76"/>
      <c r="Q11286" s="76"/>
      <c r="R11286" s="76"/>
      <c r="S11286" s="76"/>
      <c r="T11286" s="76"/>
      <c r="U11286" s="76"/>
      <c r="V11286" s="76"/>
      <c r="W11286" s="76"/>
      <c r="X11286" s="76"/>
    </row>
    <row r="11287" spans="1:24">
      <c r="A11287" s="54"/>
      <c r="B11287" s="54"/>
      <c r="C11287" s="77"/>
      <c r="D11287" s="804"/>
      <c r="E11287" s="805" t="s">
        <v>17113</v>
      </c>
      <c r="F11287" s="805"/>
      <c r="G11287" s="805"/>
      <c r="H11287" s="805"/>
      <c r="I11287" s="79"/>
      <c r="J11287" s="54"/>
      <c r="K11287" s="75" t="s">
        <v>1501</v>
      </c>
      <c r="L11287" s="76">
        <f t="shared" si="590"/>
        <v>0</v>
      </c>
      <c r="M11287" s="76"/>
      <c r="N11287" s="76"/>
      <c r="O11287" s="76"/>
      <c r="P11287" s="76"/>
      <c r="Q11287" s="76"/>
      <c r="R11287" s="76"/>
      <c r="S11287" s="76"/>
      <c r="T11287" s="76"/>
      <c r="U11287" s="76"/>
      <c r="V11287" s="76"/>
      <c r="W11287" s="76"/>
      <c r="X11287" s="76"/>
    </row>
    <row r="11288" spans="1:24">
      <c r="A11288" s="54"/>
      <c r="B11288" s="54"/>
      <c r="C11288" s="81"/>
      <c r="D11288" s="806"/>
      <c r="E11288" s="807"/>
      <c r="F11288" s="807"/>
      <c r="G11288" s="807"/>
      <c r="H11288" s="807"/>
      <c r="I11288" s="83"/>
      <c r="J11288" s="80"/>
      <c r="K11288" s="84" t="s">
        <v>1502</v>
      </c>
      <c r="L11288" s="76">
        <f t="shared" si="590"/>
        <v>2</v>
      </c>
      <c r="M11288" s="76"/>
      <c r="N11288" s="76"/>
      <c r="O11288" s="76"/>
      <c r="P11288" s="76"/>
      <c r="Q11288" s="76"/>
      <c r="R11288" s="76"/>
      <c r="S11288" s="76"/>
      <c r="T11288" s="76">
        <v>2</v>
      </c>
      <c r="U11288" s="76"/>
      <c r="V11288" s="76"/>
      <c r="W11288" s="76"/>
      <c r="X11288" s="76"/>
    </row>
    <row r="11289" spans="1:24">
      <c r="A11289" s="54"/>
      <c r="B11289" s="54"/>
      <c r="C11289" s="58" t="s">
        <v>33</v>
      </c>
      <c r="D11289" s="802" t="s">
        <v>17114</v>
      </c>
      <c r="E11289" s="803" t="s">
        <v>17115</v>
      </c>
      <c r="F11289" s="803" t="s">
        <v>17116</v>
      </c>
      <c r="G11289" s="803" t="s">
        <v>17117</v>
      </c>
      <c r="H11289" s="803" t="s">
        <v>17118</v>
      </c>
      <c r="I11289" s="74">
        <v>1193</v>
      </c>
      <c r="J11289" s="46" t="s">
        <v>1508</v>
      </c>
      <c r="K11289" s="75" t="s">
        <v>1509</v>
      </c>
      <c r="L11289" s="76">
        <f t="shared" si="590"/>
        <v>0</v>
      </c>
      <c r="M11289" s="76"/>
      <c r="N11289" s="76"/>
      <c r="O11289" s="76"/>
      <c r="P11289" s="76"/>
      <c r="Q11289" s="76"/>
      <c r="R11289" s="76"/>
      <c r="S11289" s="76"/>
      <c r="T11289" s="76"/>
      <c r="U11289" s="76"/>
      <c r="V11289" s="76"/>
      <c r="W11289" s="76"/>
      <c r="X11289" s="76"/>
    </row>
    <row r="11290" spans="1:24">
      <c r="A11290" s="54"/>
      <c r="B11290" s="54"/>
      <c r="C11290" s="77"/>
      <c r="D11290" s="804"/>
      <c r="E11290" s="805" t="s">
        <v>17119</v>
      </c>
      <c r="F11290" s="805"/>
      <c r="G11290" s="805"/>
      <c r="H11290" s="805"/>
      <c r="I11290" s="79"/>
      <c r="J11290" s="54"/>
      <c r="K11290" s="75" t="s">
        <v>1501</v>
      </c>
      <c r="L11290" s="76">
        <f t="shared" si="590"/>
        <v>0</v>
      </c>
      <c r="M11290" s="76"/>
      <c r="N11290" s="76"/>
      <c r="O11290" s="76"/>
      <c r="P11290" s="76"/>
      <c r="Q11290" s="76"/>
      <c r="R11290" s="76"/>
      <c r="S11290" s="76"/>
      <c r="T11290" s="76"/>
      <c r="U11290" s="76"/>
      <c r="V11290" s="76"/>
      <c r="W11290" s="76"/>
      <c r="X11290" s="76"/>
    </row>
    <row r="11291" spans="1:24">
      <c r="A11291" s="54"/>
      <c r="B11291" s="54"/>
      <c r="C11291" s="81"/>
      <c r="D11291" s="806"/>
      <c r="E11291" s="807"/>
      <c r="F11291" s="807"/>
      <c r="G11291" s="807"/>
      <c r="H11291" s="807"/>
      <c r="I11291" s="83"/>
      <c r="J11291" s="80"/>
      <c r="K11291" s="84" t="s">
        <v>1502</v>
      </c>
      <c r="L11291" s="76">
        <f t="shared" si="590"/>
        <v>2</v>
      </c>
      <c r="M11291" s="76"/>
      <c r="N11291" s="76"/>
      <c r="O11291" s="76"/>
      <c r="P11291" s="76"/>
      <c r="Q11291" s="76"/>
      <c r="R11291" s="76"/>
      <c r="S11291" s="76">
        <v>2</v>
      </c>
      <c r="T11291" s="76"/>
      <c r="U11291" s="76"/>
      <c r="V11291" s="76"/>
      <c r="W11291" s="76"/>
      <c r="X11291" s="76"/>
    </row>
    <row r="11292" spans="1:24">
      <c r="A11292" s="54"/>
      <c r="B11292" s="54"/>
      <c r="C11292" s="58" t="s">
        <v>33</v>
      </c>
      <c r="D11292" s="802" t="s">
        <v>17120</v>
      </c>
      <c r="E11292" s="803" t="s">
        <v>17097</v>
      </c>
      <c r="F11292" s="803" t="s">
        <v>17121</v>
      </c>
      <c r="G11292" s="803" t="s">
        <v>17122</v>
      </c>
      <c r="H11292" s="803" t="s">
        <v>17123</v>
      </c>
      <c r="I11292" s="74">
        <v>77798</v>
      </c>
      <c r="J11292" s="46" t="s">
        <v>1508</v>
      </c>
      <c r="K11292" s="75" t="s">
        <v>1509</v>
      </c>
      <c r="L11292" s="76">
        <f t="shared" si="590"/>
        <v>0</v>
      </c>
      <c r="M11292" s="76"/>
      <c r="N11292" s="76"/>
      <c r="O11292" s="76"/>
      <c r="P11292" s="76"/>
      <c r="Q11292" s="76"/>
      <c r="R11292" s="76"/>
      <c r="S11292" s="76"/>
      <c r="T11292" s="76"/>
      <c r="U11292" s="76"/>
      <c r="V11292" s="76"/>
      <c r="W11292" s="76"/>
      <c r="X11292" s="76"/>
    </row>
    <row r="11293" spans="1:24">
      <c r="A11293" s="54"/>
      <c r="B11293" s="54"/>
      <c r="C11293" s="77"/>
      <c r="D11293" s="804"/>
      <c r="E11293" s="805" t="s">
        <v>17124</v>
      </c>
      <c r="F11293" s="805"/>
      <c r="G11293" s="805"/>
      <c r="H11293" s="805"/>
      <c r="I11293" s="79"/>
      <c r="J11293" s="54"/>
      <c r="K11293" s="75" t="s">
        <v>1501</v>
      </c>
      <c r="L11293" s="76">
        <f t="shared" si="590"/>
        <v>0</v>
      </c>
      <c r="M11293" s="76"/>
      <c r="N11293" s="76"/>
      <c r="O11293" s="76"/>
      <c r="P11293" s="76"/>
      <c r="Q11293" s="76"/>
      <c r="R11293" s="76"/>
      <c r="S11293" s="76"/>
      <c r="T11293" s="76"/>
      <c r="U11293" s="76"/>
      <c r="V11293" s="76"/>
      <c r="W11293" s="76"/>
      <c r="X11293" s="76"/>
    </row>
    <row r="11294" spans="1:24">
      <c r="A11294" s="54"/>
      <c r="B11294" s="54"/>
      <c r="C11294" s="81"/>
      <c r="D11294" s="806"/>
      <c r="E11294" s="807"/>
      <c r="F11294" s="807"/>
      <c r="G11294" s="807"/>
      <c r="H11294" s="807"/>
      <c r="I11294" s="83"/>
      <c r="J11294" s="80"/>
      <c r="K11294" s="84" t="s">
        <v>1502</v>
      </c>
      <c r="L11294" s="76">
        <f t="shared" si="590"/>
        <v>12</v>
      </c>
      <c r="M11294" s="76"/>
      <c r="N11294" s="76"/>
      <c r="O11294" s="76"/>
      <c r="P11294" s="76"/>
      <c r="Q11294" s="76"/>
      <c r="R11294" s="76"/>
      <c r="S11294" s="76"/>
      <c r="T11294" s="76">
        <v>3</v>
      </c>
      <c r="U11294" s="76">
        <v>8</v>
      </c>
      <c r="V11294" s="76"/>
      <c r="W11294" s="76">
        <v>1</v>
      </c>
      <c r="X11294" s="76"/>
    </row>
    <row r="11295" spans="1:24">
      <c r="A11295" s="54"/>
      <c r="B11295" s="54"/>
      <c r="C11295" s="58" t="s">
        <v>35</v>
      </c>
      <c r="D11295" s="802" t="s">
        <v>17125</v>
      </c>
      <c r="E11295" s="803" t="s">
        <v>17126</v>
      </c>
      <c r="F11295" s="803" t="s">
        <v>17127</v>
      </c>
      <c r="G11295" s="803" t="s">
        <v>17128</v>
      </c>
      <c r="H11295" s="803" t="s">
        <v>17129</v>
      </c>
      <c r="I11295" s="74">
        <v>40</v>
      </c>
      <c r="J11295" s="46" t="s">
        <v>1508</v>
      </c>
      <c r="K11295" s="75" t="s">
        <v>1509</v>
      </c>
      <c r="L11295" s="76">
        <f t="shared" si="590"/>
        <v>3</v>
      </c>
      <c r="M11295" s="76"/>
      <c r="N11295" s="76"/>
      <c r="O11295" s="76"/>
      <c r="P11295" s="76"/>
      <c r="Q11295" s="76"/>
      <c r="R11295" s="76"/>
      <c r="S11295" s="76"/>
      <c r="T11295" s="76"/>
      <c r="U11295" s="76"/>
      <c r="V11295" s="76"/>
      <c r="W11295" s="76">
        <v>3</v>
      </c>
      <c r="X11295" s="76"/>
    </row>
    <row r="11296" spans="1:24">
      <c r="A11296" s="54"/>
      <c r="B11296" s="54"/>
      <c r="C11296" s="77"/>
      <c r="D11296" s="804"/>
      <c r="E11296" s="805" t="s">
        <v>17130</v>
      </c>
      <c r="F11296" s="805"/>
      <c r="G11296" s="805"/>
      <c r="H11296" s="805"/>
      <c r="I11296" s="79"/>
      <c r="J11296" s="54"/>
      <c r="K11296" s="75" t="s">
        <v>1501</v>
      </c>
      <c r="L11296" s="76">
        <f t="shared" si="590"/>
        <v>0</v>
      </c>
      <c r="M11296" s="76"/>
      <c r="N11296" s="76"/>
      <c r="O11296" s="76"/>
      <c r="P11296" s="76"/>
      <c r="Q11296" s="76"/>
      <c r="R11296" s="76"/>
      <c r="S11296" s="76"/>
      <c r="T11296" s="76"/>
      <c r="U11296" s="76"/>
      <c r="V11296" s="76"/>
      <c r="W11296" s="76"/>
      <c r="X11296" s="76"/>
    </row>
    <row r="11297" spans="1:24">
      <c r="A11297" s="54"/>
      <c r="B11297" s="54"/>
      <c r="C11297" s="81"/>
      <c r="D11297" s="806"/>
      <c r="E11297" s="807"/>
      <c r="F11297" s="807"/>
      <c r="G11297" s="807"/>
      <c r="H11297" s="807"/>
      <c r="I11297" s="83"/>
      <c r="J11297" s="80"/>
      <c r="K11297" s="84" t="s">
        <v>1502</v>
      </c>
      <c r="L11297" s="76">
        <f t="shared" ref="L11297:L11348" si="591">SUM(M11297:X11297)</f>
        <v>0</v>
      </c>
      <c r="M11297" s="76"/>
      <c r="N11297" s="76"/>
      <c r="O11297" s="76"/>
      <c r="P11297" s="76"/>
      <c r="Q11297" s="76"/>
      <c r="R11297" s="76"/>
      <c r="S11297" s="76"/>
      <c r="T11297" s="76"/>
      <c r="U11297" s="76"/>
      <c r="V11297" s="76"/>
      <c r="W11297" s="76"/>
      <c r="X11297" s="76"/>
    </row>
    <row r="11298" spans="1:24">
      <c r="A11298" s="54"/>
      <c r="B11298" s="54"/>
      <c r="C11298" s="58" t="s">
        <v>33</v>
      </c>
      <c r="D11298" s="802" t="s">
        <v>17131</v>
      </c>
      <c r="E11298" s="803" t="s">
        <v>17132</v>
      </c>
      <c r="F11298" s="803" t="s">
        <v>15767</v>
      </c>
      <c r="G11298" s="803" t="s">
        <v>17133</v>
      </c>
      <c r="H11298" s="803" t="s">
        <v>17134</v>
      </c>
      <c r="I11298" s="74">
        <v>41</v>
      </c>
      <c r="J11298" s="46" t="s">
        <v>1508</v>
      </c>
      <c r="K11298" s="75" t="s">
        <v>1509</v>
      </c>
      <c r="L11298" s="76">
        <f t="shared" si="591"/>
        <v>0</v>
      </c>
      <c r="M11298" s="76"/>
      <c r="N11298" s="76"/>
      <c r="O11298" s="76"/>
      <c r="P11298" s="76"/>
      <c r="Q11298" s="76"/>
      <c r="R11298" s="76"/>
      <c r="S11298" s="76"/>
      <c r="T11298" s="76"/>
      <c r="U11298" s="76"/>
      <c r="V11298" s="76"/>
      <c r="W11298" s="76"/>
      <c r="X11298" s="76"/>
    </row>
    <row r="11299" spans="1:24">
      <c r="A11299" s="54"/>
      <c r="B11299" s="54"/>
      <c r="C11299" s="77"/>
      <c r="D11299" s="804"/>
      <c r="E11299" s="805" t="s">
        <v>17135</v>
      </c>
      <c r="F11299" s="805"/>
      <c r="G11299" s="805"/>
      <c r="H11299" s="805"/>
      <c r="I11299" s="79"/>
      <c r="J11299" s="54"/>
      <c r="K11299" s="75" t="s">
        <v>1501</v>
      </c>
      <c r="L11299" s="76">
        <f t="shared" si="591"/>
        <v>0</v>
      </c>
      <c r="M11299" s="76"/>
      <c r="N11299" s="76"/>
      <c r="O11299" s="76"/>
      <c r="P11299" s="76"/>
      <c r="Q11299" s="76"/>
      <c r="R11299" s="76"/>
      <c r="S11299" s="76"/>
      <c r="T11299" s="76"/>
      <c r="U11299" s="76"/>
      <c r="V11299" s="76"/>
      <c r="W11299" s="76"/>
      <c r="X11299" s="76"/>
    </row>
    <row r="11300" spans="1:24">
      <c r="A11300" s="54"/>
      <c r="B11300" s="54"/>
      <c r="C11300" s="81"/>
      <c r="D11300" s="806"/>
      <c r="E11300" s="807"/>
      <c r="F11300" s="807"/>
      <c r="G11300" s="807"/>
      <c r="H11300" s="807"/>
      <c r="I11300" s="83"/>
      <c r="J11300" s="80"/>
      <c r="K11300" s="84" t="s">
        <v>1502</v>
      </c>
      <c r="L11300" s="76">
        <f t="shared" si="591"/>
        <v>1</v>
      </c>
      <c r="M11300" s="76"/>
      <c r="N11300" s="76"/>
      <c r="O11300" s="76">
        <v>1</v>
      </c>
      <c r="P11300" s="76"/>
      <c r="Q11300" s="76"/>
      <c r="R11300" s="76"/>
      <c r="S11300" s="76"/>
      <c r="T11300" s="76"/>
      <c r="U11300" s="76"/>
      <c r="V11300" s="76"/>
      <c r="W11300" s="76"/>
      <c r="X11300" s="76"/>
    </row>
    <row r="11301" spans="1:24">
      <c r="A11301" s="54"/>
      <c r="B11301" s="54"/>
      <c r="C11301" s="58" t="s">
        <v>35</v>
      </c>
      <c r="D11301" s="802" t="s">
        <v>17136</v>
      </c>
      <c r="E11301" s="803" t="s">
        <v>17137</v>
      </c>
      <c r="F11301" s="803" t="s">
        <v>17138</v>
      </c>
      <c r="G11301" s="803" t="s">
        <v>17139</v>
      </c>
      <c r="H11301" s="803" t="s">
        <v>17140</v>
      </c>
      <c r="I11301" s="74">
        <v>0</v>
      </c>
      <c r="J11301" s="46" t="s">
        <v>1508</v>
      </c>
      <c r="K11301" s="75" t="s">
        <v>1509</v>
      </c>
      <c r="L11301" s="76">
        <f t="shared" si="591"/>
        <v>2</v>
      </c>
      <c r="M11301" s="76"/>
      <c r="N11301" s="76"/>
      <c r="O11301" s="76"/>
      <c r="P11301" s="76"/>
      <c r="Q11301" s="76"/>
      <c r="R11301" s="76"/>
      <c r="S11301" s="76">
        <v>2</v>
      </c>
      <c r="T11301" s="76"/>
      <c r="U11301" s="76"/>
      <c r="V11301" s="76"/>
      <c r="W11301" s="76"/>
      <c r="X11301" s="76"/>
    </row>
    <row r="11302" spans="1:24">
      <c r="A11302" s="54"/>
      <c r="B11302" s="54"/>
      <c r="C11302" s="77"/>
      <c r="D11302" s="804"/>
      <c r="E11302" s="805" t="s">
        <v>17141</v>
      </c>
      <c r="F11302" s="805"/>
      <c r="G11302" s="805"/>
      <c r="H11302" s="805"/>
      <c r="I11302" s="79"/>
      <c r="J11302" s="54"/>
      <c r="K11302" s="75" t="s">
        <v>1501</v>
      </c>
      <c r="L11302" s="76">
        <f t="shared" si="591"/>
        <v>0</v>
      </c>
      <c r="M11302" s="76"/>
      <c r="N11302" s="76"/>
      <c r="O11302" s="76"/>
      <c r="P11302" s="76"/>
      <c r="Q11302" s="76"/>
      <c r="R11302" s="76"/>
      <c r="S11302" s="76"/>
      <c r="T11302" s="76"/>
      <c r="U11302" s="76"/>
      <c r="V11302" s="76"/>
      <c r="W11302" s="76"/>
      <c r="X11302" s="76"/>
    </row>
    <row r="11303" spans="1:24">
      <c r="A11303" s="54"/>
      <c r="B11303" s="54"/>
      <c r="C11303" s="81"/>
      <c r="D11303" s="806"/>
      <c r="E11303" s="807"/>
      <c r="F11303" s="807"/>
      <c r="G11303" s="807"/>
      <c r="H11303" s="807"/>
      <c r="I11303" s="83"/>
      <c r="J11303" s="80"/>
      <c r="K11303" s="84" t="s">
        <v>1502</v>
      </c>
      <c r="L11303" s="76">
        <f t="shared" si="591"/>
        <v>0</v>
      </c>
      <c r="M11303" s="76"/>
      <c r="N11303" s="76"/>
      <c r="O11303" s="76"/>
      <c r="P11303" s="76"/>
      <c r="Q11303" s="76"/>
      <c r="R11303" s="76"/>
      <c r="S11303" s="76"/>
      <c r="T11303" s="76"/>
      <c r="U11303" s="76"/>
      <c r="V11303" s="76"/>
      <c r="W11303" s="76"/>
      <c r="X11303" s="76"/>
    </row>
    <row r="11304" spans="1:24">
      <c r="A11304" s="54"/>
      <c r="B11304" s="54"/>
      <c r="C11304" s="58" t="s">
        <v>33</v>
      </c>
      <c r="D11304" s="802" t="s">
        <v>17142</v>
      </c>
      <c r="E11304" s="803" t="s">
        <v>17143</v>
      </c>
      <c r="F11304" s="803" t="s">
        <v>17144</v>
      </c>
      <c r="G11304" s="803" t="s">
        <v>17145</v>
      </c>
      <c r="H11304" s="803" t="s">
        <v>17146</v>
      </c>
      <c r="I11304" s="74">
        <v>126</v>
      </c>
      <c r="J11304" s="46" t="s">
        <v>1508</v>
      </c>
      <c r="K11304" s="75" t="s">
        <v>1509</v>
      </c>
      <c r="L11304" s="76">
        <f t="shared" si="591"/>
        <v>0</v>
      </c>
      <c r="M11304" s="76"/>
      <c r="N11304" s="76"/>
      <c r="O11304" s="76"/>
      <c r="P11304" s="76"/>
      <c r="Q11304" s="76"/>
      <c r="R11304" s="76"/>
      <c r="S11304" s="76"/>
      <c r="T11304" s="76"/>
      <c r="U11304" s="76"/>
      <c r="V11304" s="76"/>
      <c r="W11304" s="76"/>
      <c r="X11304" s="76"/>
    </row>
    <row r="11305" spans="1:24">
      <c r="A11305" s="54"/>
      <c r="B11305" s="54"/>
      <c r="C11305" s="77"/>
      <c r="D11305" s="804"/>
      <c r="E11305" s="805" t="s">
        <v>17147</v>
      </c>
      <c r="F11305" s="805"/>
      <c r="G11305" s="805"/>
      <c r="H11305" s="805"/>
      <c r="I11305" s="79"/>
      <c r="J11305" s="54"/>
      <c r="K11305" s="75" t="s">
        <v>1501</v>
      </c>
      <c r="L11305" s="76">
        <f t="shared" si="591"/>
        <v>0</v>
      </c>
      <c r="M11305" s="76"/>
      <c r="N11305" s="76"/>
      <c r="O11305" s="76"/>
      <c r="P11305" s="76"/>
      <c r="Q11305" s="76"/>
      <c r="R11305" s="76"/>
      <c r="S11305" s="76"/>
      <c r="T11305" s="76"/>
      <c r="U11305" s="76"/>
      <c r="V11305" s="76"/>
      <c r="W11305" s="76"/>
      <c r="X11305" s="76"/>
    </row>
    <row r="11306" spans="1:24">
      <c r="A11306" s="54"/>
      <c r="B11306" s="54"/>
      <c r="C11306" s="81"/>
      <c r="D11306" s="806"/>
      <c r="E11306" s="807"/>
      <c r="F11306" s="807"/>
      <c r="G11306" s="807"/>
      <c r="H11306" s="807"/>
      <c r="I11306" s="83"/>
      <c r="J11306" s="80"/>
      <c r="K11306" s="84" t="s">
        <v>1502</v>
      </c>
      <c r="L11306" s="76">
        <f t="shared" si="591"/>
        <v>3</v>
      </c>
      <c r="M11306" s="76"/>
      <c r="N11306" s="76"/>
      <c r="O11306" s="76"/>
      <c r="P11306" s="76"/>
      <c r="Q11306" s="76"/>
      <c r="R11306" s="76"/>
      <c r="S11306" s="76"/>
      <c r="T11306" s="76"/>
      <c r="U11306" s="76">
        <v>3</v>
      </c>
      <c r="V11306" s="76"/>
      <c r="W11306" s="76"/>
      <c r="X11306" s="76"/>
    </row>
    <row r="11307" spans="1:24">
      <c r="A11307" s="54"/>
      <c r="B11307" s="54"/>
      <c r="C11307" s="58" t="s">
        <v>35</v>
      </c>
      <c r="D11307" s="802" t="s">
        <v>17148</v>
      </c>
      <c r="E11307" s="803" t="s">
        <v>17149</v>
      </c>
      <c r="F11307" s="803" t="s">
        <v>17150</v>
      </c>
      <c r="G11307" s="803" t="s">
        <v>17151</v>
      </c>
      <c r="H11307" s="803" t="s">
        <v>17152</v>
      </c>
      <c r="I11307" s="74">
        <v>324</v>
      </c>
      <c r="J11307" s="46" t="s">
        <v>1508</v>
      </c>
      <c r="K11307" s="75" t="s">
        <v>1509</v>
      </c>
      <c r="L11307" s="76">
        <f t="shared" si="591"/>
        <v>14</v>
      </c>
      <c r="M11307" s="76"/>
      <c r="N11307" s="76"/>
      <c r="O11307" s="76"/>
      <c r="P11307" s="76"/>
      <c r="Q11307" s="76"/>
      <c r="R11307" s="76"/>
      <c r="S11307" s="76">
        <v>14</v>
      </c>
      <c r="T11307" s="76"/>
      <c r="U11307" s="76"/>
      <c r="V11307" s="76"/>
      <c r="W11307" s="76"/>
      <c r="X11307" s="76"/>
    </row>
    <row r="11308" spans="1:24">
      <c r="A11308" s="54"/>
      <c r="B11308" s="54"/>
      <c r="C11308" s="77"/>
      <c r="D11308" s="804"/>
      <c r="E11308" s="805" t="s">
        <v>17153</v>
      </c>
      <c r="F11308" s="805"/>
      <c r="G11308" s="805"/>
      <c r="H11308" s="805"/>
      <c r="I11308" s="79"/>
      <c r="J11308" s="54"/>
      <c r="K11308" s="75" t="s">
        <v>1501</v>
      </c>
      <c r="L11308" s="76">
        <f t="shared" si="591"/>
        <v>0</v>
      </c>
      <c r="M11308" s="76"/>
      <c r="N11308" s="76"/>
      <c r="O11308" s="76"/>
      <c r="P11308" s="76"/>
      <c r="Q11308" s="76"/>
      <c r="R11308" s="76"/>
      <c r="S11308" s="76"/>
      <c r="T11308" s="76"/>
      <c r="U11308" s="76"/>
      <c r="V11308" s="76"/>
      <c r="W11308" s="76"/>
      <c r="X11308" s="76"/>
    </row>
    <row r="11309" spans="1:24">
      <c r="A11309" s="54"/>
      <c r="B11309" s="54"/>
      <c r="C11309" s="81"/>
      <c r="D11309" s="806"/>
      <c r="E11309" s="807"/>
      <c r="F11309" s="807"/>
      <c r="G11309" s="807"/>
      <c r="H11309" s="807"/>
      <c r="I11309" s="83"/>
      <c r="J11309" s="80"/>
      <c r="K11309" s="84" t="s">
        <v>1502</v>
      </c>
      <c r="L11309" s="76">
        <f t="shared" si="591"/>
        <v>0</v>
      </c>
      <c r="M11309" s="76"/>
      <c r="N11309" s="76"/>
      <c r="O11309" s="76"/>
      <c r="P11309" s="76"/>
      <c r="Q11309" s="76"/>
      <c r="R11309" s="76"/>
      <c r="S11309" s="76"/>
      <c r="T11309" s="76"/>
      <c r="U11309" s="76"/>
      <c r="V11309" s="76"/>
      <c r="W11309" s="76"/>
      <c r="X11309" s="76"/>
    </row>
    <row r="11310" spans="1:24">
      <c r="A11310" s="54"/>
      <c r="B11310" s="54"/>
      <c r="C11310" s="58" t="s">
        <v>35</v>
      </c>
      <c r="D11310" s="802" t="s">
        <v>17154</v>
      </c>
      <c r="E11310" s="803" t="s">
        <v>17155</v>
      </c>
      <c r="F11310" s="803" t="s">
        <v>17156</v>
      </c>
      <c r="G11310" s="803" t="s">
        <v>17157</v>
      </c>
      <c r="H11310" s="803" t="s">
        <v>17158</v>
      </c>
      <c r="I11310" s="74">
        <v>0</v>
      </c>
      <c r="J11310" s="46" t="s">
        <v>1508</v>
      </c>
      <c r="K11310" s="75" t="s">
        <v>1509</v>
      </c>
      <c r="L11310" s="76">
        <f t="shared" si="591"/>
        <v>2</v>
      </c>
      <c r="M11310" s="76"/>
      <c r="N11310" s="76"/>
      <c r="O11310" s="76">
        <v>1</v>
      </c>
      <c r="P11310" s="76"/>
      <c r="Q11310" s="76"/>
      <c r="R11310" s="76"/>
      <c r="S11310" s="76"/>
      <c r="T11310" s="76">
        <v>1</v>
      </c>
      <c r="U11310" s="76"/>
      <c r="V11310" s="76"/>
      <c r="W11310" s="76"/>
      <c r="X11310" s="76"/>
    </row>
    <row r="11311" spans="1:24">
      <c r="A11311" s="54"/>
      <c r="B11311" s="54"/>
      <c r="C11311" s="77"/>
      <c r="D11311" s="804"/>
      <c r="E11311" s="805" t="s">
        <v>17159</v>
      </c>
      <c r="F11311" s="805"/>
      <c r="G11311" s="805"/>
      <c r="H11311" s="805"/>
      <c r="I11311" s="79"/>
      <c r="J11311" s="54"/>
      <c r="K11311" s="75" t="s">
        <v>1501</v>
      </c>
      <c r="L11311" s="76">
        <f t="shared" si="591"/>
        <v>0</v>
      </c>
      <c r="M11311" s="76"/>
      <c r="N11311" s="76"/>
      <c r="O11311" s="76"/>
      <c r="P11311" s="76"/>
      <c r="Q11311" s="76"/>
      <c r="R11311" s="76"/>
      <c r="S11311" s="76"/>
      <c r="T11311" s="76"/>
      <c r="U11311" s="76"/>
      <c r="V11311" s="76"/>
      <c r="W11311" s="76"/>
      <c r="X11311" s="76"/>
    </row>
    <row r="11312" spans="1:24">
      <c r="A11312" s="54"/>
      <c r="B11312" s="54"/>
      <c r="C11312" s="81"/>
      <c r="D11312" s="806"/>
      <c r="E11312" s="807"/>
      <c r="F11312" s="807"/>
      <c r="G11312" s="807"/>
      <c r="H11312" s="807"/>
      <c r="I11312" s="83"/>
      <c r="J11312" s="80"/>
      <c r="K11312" s="84" t="s">
        <v>1502</v>
      </c>
      <c r="L11312" s="76">
        <f t="shared" si="591"/>
        <v>0</v>
      </c>
      <c r="M11312" s="76"/>
      <c r="N11312" s="76"/>
      <c r="O11312" s="76"/>
      <c r="P11312" s="76"/>
      <c r="Q11312" s="76"/>
      <c r="R11312" s="76"/>
      <c r="S11312" s="76"/>
      <c r="T11312" s="76"/>
      <c r="U11312" s="76"/>
      <c r="V11312" s="76"/>
      <c r="W11312" s="76"/>
      <c r="X11312" s="76"/>
    </row>
    <row r="11313" spans="1:24">
      <c r="A11313" s="54"/>
      <c r="B11313" s="54"/>
      <c r="C11313" s="58" t="s">
        <v>33</v>
      </c>
      <c r="D11313" s="802" t="s">
        <v>17160</v>
      </c>
      <c r="E11313" s="803" t="s">
        <v>17161</v>
      </c>
      <c r="F11313" s="803" t="s">
        <v>17162</v>
      </c>
      <c r="G11313" s="803" t="s">
        <v>17163</v>
      </c>
      <c r="H11313" s="803" t="s">
        <v>17164</v>
      </c>
      <c r="I11313" s="74">
        <v>1491</v>
      </c>
      <c r="J11313" s="46" t="s">
        <v>1508</v>
      </c>
      <c r="K11313" s="75" t="s">
        <v>1509</v>
      </c>
      <c r="L11313" s="76">
        <f t="shared" si="591"/>
        <v>0</v>
      </c>
      <c r="M11313" s="76"/>
      <c r="N11313" s="76"/>
      <c r="O11313" s="76"/>
      <c r="P11313" s="76"/>
      <c r="Q11313" s="76"/>
      <c r="R11313" s="76"/>
      <c r="S11313" s="76"/>
      <c r="T11313" s="76"/>
      <c r="U11313" s="76"/>
      <c r="V11313" s="76"/>
      <c r="W11313" s="76"/>
      <c r="X11313" s="76"/>
    </row>
    <row r="11314" spans="1:24">
      <c r="A11314" s="54"/>
      <c r="B11314" s="54"/>
      <c r="C11314" s="77"/>
      <c r="D11314" s="804"/>
      <c r="E11314" s="805" t="s">
        <v>17165</v>
      </c>
      <c r="F11314" s="805"/>
      <c r="G11314" s="805"/>
      <c r="H11314" s="805"/>
      <c r="I11314" s="79"/>
      <c r="J11314" s="54"/>
      <c r="K11314" s="75" t="s">
        <v>1501</v>
      </c>
      <c r="L11314" s="76">
        <f t="shared" si="591"/>
        <v>0</v>
      </c>
      <c r="M11314" s="76"/>
      <c r="N11314" s="76"/>
      <c r="O11314" s="76"/>
      <c r="P11314" s="76"/>
      <c r="Q11314" s="76"/>
      <c r="R11314" s="76"/>
      <c r="S11314" s="76"/>
      <c r="T11314" s="76"/>
      <c r="U11314" s="76"/>
      <c r="V11314" s="76"/>
      <c r="W11314" s="76"/>
      <c r="X11314" s="76"/>
    </row>
    <row r="11315" spans="1:24">
      <c r="A11315" s="54"/>
      <c r="B11315" s="54"/>
      <c r="C11315" s="81"/>
      <c r="D11315" s="806"/>
      <c r="E11315" s="807"/>
      <c r="F11315" s="807"/>
      <c r="G11315" s="807"/>
      <c r="H11315" s="807"/>
      <c r="I11315" s="83"/>
      <c r="J11315" s="80"/>
      <c r="K11315" s="84" t="s">
        <v>1502</v>
      </c>
      <c r="L11315" s="76">
        <f t="shared" si="591"/>
        <v>2</v>
      </c>
      <c r="M11315" s="76"/>
      <c r="N11315" s="76"/>
      <c r="O11315" s="76"/>
      <c r="P11315" s="76"/>
      <c r="Q11315" s="76"/>
      <c r="R11315" s="76"/>
      <c r="S11315" s="76"/>
      <c r="T11315" s="76"/>
      <c r="U11315" s="76">
        <v>1</v>
      </c>
      <c r="V11315" s="76"/>
      <c r="W11315" s="76">
        <v>1</v>
      </c>
      <c r="X11315" s="76"/>
    </row>
    <row r="11316" spans="1:24">
      <c r="A11316" s="54"/>
      <c r="B11316" s="54"/>
      <c r="C11316" s="58" t="s">
        <v>33</v>
      </c>
      <c r="D11316" s="802" t="s">
        <v>17166</v>
      </c>
      <c r="E11316" s="803" t="s">
        <v>17167</v>
      </c>
      <c r="F11316" s="803" t="s">
        <v>17168</v>
      </c>
      <c r="G11316" s="803" t="s">
        <v>17169</v>
      </c>
      <c r="H11316" s="803" t="s">
        <v>17170</v>
      </c>
      <c r="I11316" s="74">
        <v>224</v>
      </c>
      <c r="J11316" s="46" t="s">
        <v>1508</v>
      </c>
      <c r="K11316" s="75" t="s">
        <v>1509</v>
      </c>
      <c r="L11316" s="76">
        <f t="shared" si="591"/>
        <v>0</v>
      </c>
      <c r="M11316" s="76"/>
      <c r="N11316" s="76"/>
      <c r="O11316" s="76"/>
      <c r="P11316" s="76"/>
      <c r="Q11316" s="76"/>
      <c r="R11316" s="76"/>
      <c r="S11316" s="76"/>
      <c r="T11316" s="76"/>
      <c r="U11316" s="76"/>
      <c r="V11316" s="76"/>
      <c r="W11316" s="76"/>
      <c r="X11316" s="76"/>
    </row>
    <row r="11317" spans="1:24">
      <c r="A11317" s="54"/>
      <c r="B11317" s="54"/>
      <c r="C11317" s="77"/>
      <c r="D11317" s="804"/>
      <c r="E11317" s="805" t="s">
        <v>17171</v>
      </c>
      <c r="F11317" s="805"/>
      <c r="G11317" s="805"/>
      <c r="H11317" s="805"/>
      <c r="I11317" s="79"/>
      <c r="J11317" s="54"/>
      <c r="K11317" s="75" t="s">
        <v>1501</v>
      </c>
      <c r="L11317" s="76">
        <f t="shared" si="591"/>
        <v>0</v>
      </c>
      <c r="M11317" s="76"/>
      <c r="N11317" s="76"/>
      <c r="O11317" s="76"/>
      <c r="P11317" s="76"/>
      <c r="Q11317" s="76"/>
      <c r="R11317" s="76"/>
      <c r="S11317" s="76"/>
      <c r="T11317" s="76"/>
      <c r="U11317" s="76"/>
      <c r="V11317" s="76"/>
      <c r="W11317" s="76"/>
      <c r="X11317" s="76"/>
    </row>
    <row r="11318" spans="1:24">
      <c r="A11318" s="54"/>
      <c r="B11318" s="54"/>
      <c r="C11318" s="81"/>
      <c r="D11318" s="806"/>
      <c r="E11318" s="807"/>
      <c r="F11318" s="807"/>
      <c r="G11318" s="807"/>
      <c r="H11318" s="807"/>
      <c r="I11318" s="83"/>
      <c r="J11318" s="80"/>
      <c r="K11318" s="84" t="s">
        <v>1502</v>
      </c>
      <c r="L11318" s="76">
        <f t="shared" si="591"/>
        <v>3</v>
      </c>
      <c r="M11318" s="76"/>
      <c r="N11318" s="76"/>
      <c r="O11318" s="76"/>
      <c r="P11318" s="76"/>
      <c r="Q11318" s="76"/>
      <c r="R11318" s="76"/>
      <c r="S11318" s="76">
        <v>2</v>
      </c>
      <c r="T11318" s="76"/>
      <c r="U11318" s="76"/>
      <c r="V11318" s="76"/>
      <c r="W11318" s="76">
        <v>1</v>
      </c>
      <c r="X11318" s="76"/>
    </row>
    <row r="11319" spans="1:24">
      <c r="A11319" s="54"/>
      <c r="B11319" s="54"/>
      <c r="C11319" s="58" t="s">
        <v>35</v>
      </c>
      <c r="D11319" s="802" t="s">
        <v>17084</v>
      </c>
      <c r="E11319" s="803" t="s">
        <v>17172</v>
      </c>
      <c r="F11319" s="803" t="s">
        <v>17086</v>
      </c>
      <c r="G11319" s="803" t="s">
        <v>17087</v>
      </c>
      <c r="H11319" s="803" t="s">
        <v>17088</v>
      </c>
      <c r="I11319" s="74">
        <v>21110</v>
      </c>
      <c r="J11319" s="46" t="s">
        <v>1508</v>
      </c>
      <c r="K11319" s="75" t="s">
        <v>1509</v>
      </c>
      <c r="L11319" s="76">
        <f t="shared" si="591"/>
        <v>2</v>
      </c>
      <c r="M11319" s="76"/>
      <c r="N11319" s="76"/>
      <c r="O11319" s="76"/>
      <c r="P11319" s="76"/>
      <c r="Q11319" s="76"/>
      <c r="R11319" s="76"/>
      <c r="S11319" s="76"/>
      <c r="T11319" s="76">
        <v>1</v>
      </c>
      <c r="U11319" s="76"/>
      <c r="V11319" s="76"/>
      <c r="W11319" s="76">
        <v>1</v>
      </c>
      <c r="X11319" s="76"/>
    </row>
    <row r="11320" spans="1:24">
      <c r="A11320" s="54"/>
      <c r="B11320" s="54"/>
      <c r="C11320" s="77"/>
      <c r="D11320" s="804"/>
      <c r="E11320" s="805" t="s">
        <v>17173</v>
      </c>
      <c r="F11320" s="805"/>
      <c r="G11320" s="805"/>
      <c r="H11320" s="805"/>
      <c r="I11320" s="79"/>
      <c r="J11320" s="54"/>
      <c r="K11320" s="75" t="s">
        <v>1501</v>
      </c>
      <c r="L11320" s="76">
        <f t="shared" si="591"/>
        <v>0</v>
      </c>
      <c r="M11320" s="76"/>
      <c r="N11320" s="76"/>
      <c r="O11320" s="76"/>
      <c r="P11320" s="76"/>
      <c r="Q11320" s="76"/>
      <c r="R11320" s="76"/>
      <c r="S11320" s="76"/>
      <c r="T11320" s="76"/>
      <c r="U11320" s="76"/>
      <c r="V11320" s="76"/>
      <c r="W11320" s="76"/>
      <c r="X11320" s="76"/>
    </row>
    <row r="11321" spans="1:24">
      <c r="A11321" s="54"/>
      <c r="B11321" s="54"/>
      <c r="C11321" s="81"/>
      <c r="D11321" s="806"/>
      <c r="E11321" s="807"/>
      <c r="F11321" s="807"/>
      <c r="G11321" s="807"/>
      <c r="H11321" s="807"/>
      <c r="I11321" s="83"/>
      <c r="J11321" s="80"/>
      <c r="K11321" s="84" t="s">
        <v>1502</v>
      </c>
      <c r="L11321" s="76">
        <f t="shared" si="591"/>
        <v>0</v>
      </c>
      <c r="M11321" s="76"/>
      <c r="N11321" s="76"/>
      <c r="O11321" s="76"/>
      <c r="P11321" s="76"/>
      <c r="Q11321" s="76"/>
      <c r="R11321" s="76"/>
      <c r="S11321" s="76"/>
      <c r="T11321" s="76"/>
      <c r="U11321" s="76"/>
      <c r="V11321" s="76"/>
      <c r="W11321" s="76"/>
      <c r="X11321" s="76"/>
    </row>
    <row r="11322" spans="1:24">
      <c r="A11322" s="54"/>
      <c r="B11322" s="54"/>
      <c r="C11322" s="58" t="s">
        <v>33</v>
      </c>
      <c r="D11322" s="802" t="s">
        <v>17174</v>
      </c>
      <c r="E11322" s="803" t="s">
        <v>17175</v>
      </c>
      <c r="F11322" s="803" t="s">
        <v>17176</v>
      </c>
      <c r="G11322" s="803" t="s">
        <v>17177</v>
      </c>
      <c r="H11322" s="803" t="s">
        <v>17178</v>
      </c>
      <c r="I11322" s="74">
        <v>5780</v>
      </c>
      <c r="J11322" s="46" t="s">
        <v>1508</v>
      </c>
      <c r="K11322" s="75" t="s">
        <v>1509</v>
      </c>
      <c r="L11322" s="76">
        <f t="shared" si="591"/>
        <v>0</v>
      </c>
      <c r="M11322" s="76"/>
      <c r="N11322" s="76"/>
      <c r="O11322" s="76"/>
      <c r="P11322" s="76"/>
      <c r="Q11322" s="76"/>
      <c r="R11322" s="76"/>
      <c r="S11322" s="76"/>
      <c r="T11322" s="76"/>
      <c r="U11322" s="76"/>
      <c r="V11322" s="76"/>
      <c r="W11322" s="76"/>
      <c r="X11322" s="76"/>
    </row>
    <row r="11323" spans="1:24">
      <c r="A11323" s="54"/>
      <c r="B11323" s="54"/>
      <c r="C11323" s="77"/>
      <c r="D11323" s="804"/>
      <c r="E11323" s="805" t="s">
        <v>17179</v>
      </c>
      <c r="F11323" s="805"/>
      <c r="G11323" s="805"/>
      <c r="H11323" s="805"/>
      <c r="I11323" s="79"/>
      <c r="J11323" s="54"/>
      <c r="K11323" s="75" t="s">
        <v>1501</v>
      </c>
      <c r="L11323" s="76">
        <f t="shared" si="591"/>
        <v>0</v>
      </c>
      <c r="M11323" s="76"/>
      <c r="N11323" s="76"/>
      <c r="O11323" s="76"/>
      <c r="P11323" s="76"/>
      <c r="Q11323" s="76"/>
      <c r="R11323" s="76"/>
      <c r="S11323" s="76"/>
      <c r="T11323" s="76"/>
      <c r="U11323" s="76"/>
      <c r="V11323" s="76"/>
      <c r="W11323" s="76"/>
      <c r="X11323" s="76"/>
    </row>
    <row r="11324" spans="1:24">
      <c r="A11324" s="54"/>
      <c r="B11324" s="54"/>
      <c r="C11324" s="81"/>
      <c r="D11324" s="806"/>
      <c r="E11324" s="807"/>
      <c r="F11324" s="807"/>
      <c r="G11324" s="807"/>
      <c r="H11324" s="807"/>
      <c r="I11324" s="83"/>
      <c r="J11324" s="80"/>
      <c r="K11324" s="84" t="s">
        <v>1502</v>
      </c>
      <c r="L11324" s="76">
        <f t="shared" si="591"/>
        <v>2</v>
      </c>
      <c r="M11324" s="76"/>
      <c r="N11324" s="76"/>
      <c r="O11324" s="76">
        <v>2</v>
      </c>
      <c r="P11324" s="76"/>
      <c r="Q11324" s="76"/>
      <c r="R11324" s="76"/>
      <c r="S11324" s="76"/>
      <c r="T11324" s="76"/>
      <c r="U11324" s="76"/>
      <c r="V11324" s="76"/>
      <c r="W11324" s="76"/>
      <c r="X11324" s="76"/>
    </row>
    <row r="11325" spans="1:24">
      <c r="A11325" s="54"/>
      <c r="B11325" s="54"/>
      <c r="C11325" s="58" t="s">
        <v>33</v>
      </c>
      <c r="D11325" s="802" t="s">
        <v>17180</v>
      </c>
      <c r="E11325" s="803" t="s">
        <v>17181</v>
      </c>
      <c r="F11325" s="803" t="s">
        <v>17182</v>
      </c>
      <c r="G11325" s="803" t="s">
        <v>17183</v>
      </c>
      <c r="H11325" s="803" t="s">
        <v>17184</v>
      </c>
      <c r="I11325" s="74">
        <v>0</v>
      </c>
      <c r="J11325" s="46" t="s">
        <v>1508</v>
      </c>
      <c r="K11325" s="75" t="s">
        <v>1509</v>
      </c>
      <c r="L11325" s="76">
        <f t="shared" si="591"/>
        <v>0</v>
      </c>
      <c r="M11325" s="76"/>
      <c r="N11325" s="76"/>
      <c r="O11325" s="76"/>
      <c r="P11325" s="76"/>
      <c r="Q11325" s="76"/>
      <c r="R11325" s="76"/>
      <c r="S11325" s="76"/>
      <c r="T11325" s="76"/>
      <c r="U11325" s="76"/>
      <c r="V11325" s="76"/>
      <c r="W11325" s="76"/>
      <c r="X11325" s="76"/>
    </row>
    <row r="11326" spans="1:24">
      <c r="A11326" s="54"/>
      <c r="B11326" s="54"/>
      <c r="C11326" s="77"/>
      <c r="D11326" s="804"/>
      <c r="E11326" s="805" t="s">
        <v>17179</v>
      </c>
      <c r="F11326" s="805"/>
      <c r="G11326" s="805"/>
      <c r="H11326" s="805"/>
      <c r="I11326" s="79"/>
      <c r="J11326" s="54"/>
      <c r="K11326" s="75" t="s">
        <v>1501</v>
      </c>
      <c r="L11326" s="76">
        <f t="shared" si="591"/>
        <v>0</v>
      </c>
      <c r="M11326" s="76"/>
      <c r="N11326" s="76"/>
      <c r="O11326" s="76"/>
      <c r="P11326" s="76"/>
      <c r="Q11326" s="76"/>
      <c r="R11326" s="76"/>
      <c r="S11326" s="76"/>
      <c r="T11326" s="76"/>
      <c r="U11326" s="76"/>
      <c r="V11326" s="76"/>
      <c r="W11326" s="76"/>
      <c r="X11326" s="76"/>
    </row>
    <row r="11327" spans="1:24">
      <c r="A11327" s="54"/>
      <c r="B11327" s="54"/>
      <c r="C11327" s="81"/>
      <c r="D11327" s="806"/>
      <c r="E11327" s="807"/>
      <c r="F11327" s="807"/>
      <c r="G11327" s="807"/>
      <c r="H11327" s="807"/>
      <c r="I11327" s="83"/>
      <c r="J11327" s="80"/>
      <c r="K11327" s="84" t="s">
        <v>1502</v>
      </c>
      <c r="L11327" s="76">
        <f t="shared" si="591"/>
        <v>2</v>
      </c>
      <c r="M11327" s="76"/>
      <c r="N11327" s="76"/>
      <c r="O11327" s="76">
        <v>2</v>
      </c>
      <c r="P11327" s="76"/>
      <c r="Q11327" s="76"/>
      <c r="R11327" s="76"/>
      <c r="S11327" s="76"/>
      <c r="T11327" s="76"/>
      <c r="U11327" s="76"/>
      <c r="V11327" s="76"/>
      <c r="W11327" s="76"/>
      <c r="X11327" s="76"/>
    </row>
    <row r="11328" spans="1:24">
      <c r="A11328" s="54"/>
      <c r="B11328" s="54"/>
      <c r="C11328" s="58" t="s">
        <v>33</v>
      </c>
      <c r="D11328" s="802" t="s">
        <v>17185</v>
      </c>
      <c r="E11328" s="803" t="s">
        <v>17186</v>
      </c>
      <c r="F11328" s="803" t="s">
        <v>17187</v>
      </c>
      <c r="G11328" s="803" t="s">
        <v>17188</v>
      </c>
      <c r="H11328" s="803" t="s">
        <v>17189</v>
      </c>
      <c r="I11328" s="74">
        <v>0</v>
      </c>
      <c r="J11328" s="46" t="s">
        <v>1508</v>
      </c>
      <c r="K11328" s="75" t="s">
        <v>1509</v>
      </c>
      <c r="L11328" s="76">
        <f t="shared" si="591"/>
        <v>0</v>
      </c>
      <c r="M11328" s="76"/>
      <c r="N11328" s="76"/>
      <c r="O11328" s="76"/>
      <c r="P11328" s="76"/>
      <c r="Q11328" s="76"/>
      <c r="R11328" s="76"/>
      <c r="S11328" s="76"/>
      <c r="T11328" s="76"/>
      <c r="U11328" s="76"/>
      <c r="V11328" s="76"/>
      <c r="W11328" s="76"/>
      <c r="X11328" s="76"/>
    </row>
    <row r="11329" spans="1:24">
      <c r="A11329" s="54"/>
      <c r="B11329" s="54"/>
      <c r="C11329" s="77"/>
      <c r="D11329" s="804"/>
      <c r="E11329" s="805" t="s">
        <v>17190</v>
      </c>
      <c r="F11329" s="805"/>
      <c r="G11329" s="805"/>
      <c r="H11329" s="805"/>
      <c r="I11329" s="79"/>
      <c r="J11329" s="54"/>
      <c r="K11329" s="75" t="s">
        <v>1501</v>
      </c>
      <c r="L11329" s="76">
        <f t="shared" si="591"/>
        <v>0</v>
      </c>
      <c r="M11329" s="76"/>
      <c r="N11329" s="76"/>
      <c r="O11329" s="76"/>
      <c r="P11329" s="76"/>
      <c r="Q11329" s="76"/>
      <c r="R11329" s="76"/>
      <c r="S11329" s="76"/>
      <c r="T11329" s="76"/>
      <c r="U11329" s="76"/>
      <c r="V11329" s="76"/>
      <c r="W11329" s="76"/>
      <c r="X11329" s="76"/>
    </row>
    <row r="11330" spans="1:24">
      <c r="A11330" s="54"/>
      <c r="B11330" s="80"/>
      <c r="C11330" s="81"/>
      <c r="D11330" s="806"/>
      <c r="E11330" s="807"/>
      <c r="F11330" s="807"/>
      <c r="G11330" s="807"/>
      <c r="H11330" s="807"/>
      <c r="I11330" s="83"/>
      <c r="J11330" s="80"/>
      <c r="K11330" s="84" t="s">
        <v>1502</v>
      </c>
      <c r="L11330" s="76">
        <f t="shared" si="591"/>
        <v>2</v>
      </c>
      <c r="M11330" s="76"/>
      <c r="N11330" s="76"/>
      <c r="O11330" s="76">
        <v>2</v>
      </c>
      <c r="P11330" s="76"/>
      <c r="Q11330" s="76"/>
      <c r="R11330" s="76"/>
      <c r="S11330" s="76"/>
      <c r="T11330" s="76"/>
      <c r="U11330" s="76"/>
      <c r="V11330" s="76"/>
      <c r="W11330" s="76"/>
      <c r="X11330" s="76"/>
    </row>
    <row r="11331" spans="1:24">
      <c r="A11331" s="54"/>
      <c r="B11331" s="46" t="s">
        <v>17191</v>
      </c>
      <c r="C11331" s="324"/>
      <c r="D11331" s="707">
        <f>COUNTA(D11334)</f>
        <v>1</v>
      </c>
      <c r="E11331" s="46"/>
      <c r="F11331" s="46"/>
      <c r="G11331" s="94"/>
      <c r="H11331" s="46"/>
      <c r="I11331" s="524">
        <f>SUM(I11334)</f>
        <v>15</v>
      </c>
      <c r="J11331" s="46" t="s">
        <v>1508</v>
      </c>
      <c r="K11331" s="75" t="s">
        <v>1509</v>
      </c>
      <c r="L11331" s="76">
        <f t="shared" si="591"/>
        <v>0</v>
      </c>
      <c r="M11331" s="76">
        <v>0</v>
      </c>
      <c r="N11331" s="76">
        <v>0</v>
      </c>
      <c r="O11331" s="76">
        <v>0</v>
      </c>
      <c r="P11331" s="76">
        <v>0</v>
      </c>
      <c r="Q11331" s="76">
        <v>0</v>
      </c>
      <c r="R11331" s="76">
        <v>0</v>
      </c>
      <c r="S11331" s="76">
        <v>0</v>
      </c>
      <c r="T11331" s="76">
        <v>0</v>
      </c>
      <c r="U11331" s="76">
        <v>0</v>
      </c>
      <c r="V11331" s="76">
        <v>0</v>
      </c>
      <c r="W11331" s="76">
        <v>0</v>
      </c>
      <c r="X11331" s="76">
        <v>0</v>
      </c>
    </row>
    <row r="11332" spans="1:24">
      <c r="A11332" s="54"/>
      <c r="B11332" s="54"/>
      <c r="C11332" s="158"/>
      <c r="D11332" s="712"/>
      <c r="E11332" s="54"/>
      <c r="F11332" s="54"/>
      <c r="G11332" s="476"/>
      <c r="H11332" s="54"/>
      <c r="I11332" s="525"/>
      <c r="J11332" s="54"/>
      <c r="K11332" s="75" t="s">
        <v>1501</v>
      </c>
      <c r="L11332" s="76">
        <f t="shared" si="591"/>
        <v>0</v>
      </c>
      <c r="M11332" s="76">
        <v>0</v>
      </c>
      <c r="N11332" s="76">
        <v>0</v>
      </c>
      <c r="O11332" s="76">
        <v>0</v>
      </c>
      <c r="P11332" s="76">
        <v>0</v>
      </c>
      <c r="Q11332" s="76">
        <v>0</v>
      </c>
      <c r="R11332" s="76">
        <v>0</v>
      </c>
      <c r="S11332" s="76">
        <v>0</v>
      </c>
      <c r="T11332" s="76">
        <v>0</v>
      </c>
      <c r="U11332" s="76">
        <v>0</v>
      </c>
      <c r="V11332" s="76">
        <v>0</v>
      </c>
      <c r="W11332" s="76">
        <v>0</v>
      </c>
      <c r="X11332" s="76">
        <v>0</v>
      </c>
    </row>
    <row r="11333" spans="1:24">
      <c r="A11333" s="54"/>
      <c r="B11333" s="80"/>
      <c r="C11333" s="159"/>
      <c r="D11333" s="716"/>
      <c r="E11333" s="80"/>
      <c r="F11333" s="80"/>
      <c r="G11333" s="477"/>
      <c r="H11333" s="80"/>
      <c r="I11333" s="526"/>
      <c r="J11333" s="80"/>
      <c r="K11333" s="84" t="s">
        <v>1502</v>
      </c>
      <c r="L11333" s="76">
        <f t="shared" si="591"/>
        <v>2</v>
      </c>
      <c r="M11333" s="76">
        <v>0</v>
      </c>
      <c r="N11333" s="76">
        <v>0</v>
      </c>
      <c r="O11333" s="76">
        <v>0</v>
      </c>
      <c r="P11333" s="76">
        <v>0</v>
      </c>
      <c r="Q11333" s="76">
        <v>0</v>
      </c>
      <c r="R11333" s="76">
        <v>0</v>
      </c>
      <c r="S11333" s="76">
        <v>0</v>
      </c>
      <c r="T11333" s="76">
        <v>2</v>
      </c>
      <c r="U11333" s="76">
        <v>0</v>
      </c>
      <c r="V11333" s="76">
        <v>0</v>
      </c>
      <c r="W11333" s="76">
        <v>0</v>
      </c>
      <c r="X11333" s="76">
        <v>0</v>
      </c>
    </row>
    <row r="11334" spans="1:24">
      <c r="A11334" s="54"/>
      <c r="B11334" s="46" t="s">
        <v>17192</v>
      </c>
      <c r="C11334" s="46" t="s">
        <v>33</v>
      </c>
      <c r="D11334" s="58" t="s">
        <v>17193</v>
      </c>
      <c r="E11334" s="58" t="s">
        <v>17194</v>
      </c>
      <c r="F11334" s="46" t="s">
        <v>17195</v>
      </c>
      <c r="G11334" s="94" t="s">
        <v>17196</v>
      </c>
      <c r="H11334" s="46" t="s">
        <v>17197</v>
      </c>
      <c r="I11334" s="74">
        <v>15</v>
      </c>
      <c r="J11334" s="46" t="s">
        <v>1508</v>
      </c>
      <c r="K11334" s="75" t="s">
        <v>1509</v>
      </c>
      <c r="L11334" s="76">
        <f t="shared" si="591"/>
        <v>0</v>
      </c>
      <c r="M11334" s="76"/>
      <c r="N11334" s="76"/>
      <c r="O11334" s="76"/>
      <c r="P11334" s="76"/>
      <c r="Q11334" s="76"/>
      <c r="R11334" s="76"/>
      <c r="S11334" s="76"/>
      <c r="T11334" s="76"/>
      <c r="U11334" s="76"/>
      <c r="V11334" s="76"/>
      <c r="W11334" s="76"/>
      <c r="X11334" s="76"/>
    </row>
    <row r="11335" spans="1:24">
      <c r="A11335" s="54"/>
      <c r="B11335" s="54"/>
      <c r="C11335" s="54"/>
      <c r="D11335" s="77"/>
      <c r="E11335" s="54"/>
      <c r="F11335" s="54"/>
      <c r="G11335" s="476"/>
      <c r="H11335" s="54"/>
      <c r="I11335" s="79"/>
      <c r="J11335" s="54"/>
      <c r="K11335" s="75" t="s">
        <v>1501</v>
      </c>
      <c r="L11335" s="76">
        <f t="shared" si="591"/>
        <v>0</v>
      </c>
      <c r="M11335" s="76"/>
      <c r="N11335" s="76"/>
      <c r="O11335" s="76"/>
      <c r="P11335" s="76"/>
      <c r="Q11335" s="76"/>
      <c r="R11335" s="76"/>
      <c r="S11335" s="76"/>
      <c r="T11335" s="76"/>
      <c r="U11335" s="76"/>
      <c r="V11335" s="76"/>
      <c r="W11335" s="76"/>
      <c r="X11335" s="76"/>
    </row>
    <row r="11336" spans="1:24">
      <c r="A11336" s="54"/>
      <c r="B11336" s="80"/>
      <c r="C11336" s="80"/>
      <c r="D11336" s="81"/>
      <c r="E11336" s="80"/>
      <c r="F11336" s="80"/>
      <c r="G11336" s="477"/>
      <c r="H11336" s="80"/>
      <c r="I11336" s="83"/>
      <c r="J11336" s="80"/>
      <c r="K11336" s="84" t="s">
        <v>1502</v>
      </c>
      <c r="L11336" s="76">
        <f t="shared" si="591"/>
        <v>2</v>
      </c>
      <c r="M11336" s="76"/>
      <c r="N11336" s="76"/>
      <c r="O11336" s="76"/>
      <c r="P11336" s="76"/>
      <c r="Q11336" s="76"/>
      <c r="R11336" s="76"/>
      <c r="S11336" s="76"/>
      <c r="T11336" s="76">
        <v>2</v>
      </c>
      <c r="U11336" s="76"/>
      <c r="V11336" s="76"/>
      <c r="W11336" s="76"/>
      <c r="X11336" s="76"/>
    </row>
    <row r="11337" spans="1:24">
      <c r="A11337" s="54"/>
      <c r="B11337" s="46" t="s">
        <v>17198</v>
      </c>
      <c r="C11337" s="324"/>
      <c r="D11337" s="707">
        <f>COUNTA(D11340:D11348)</f>
        <v>3</v>
      </c>
      <c r="E11337" s="46"/>
      <c r="F11337" s="46"/>
      <c r="G11337" s="94"/>
      <c r="H11337" s="46"/>
      <c r="I11337" s="524">
        <f>SUM(I11340:I11348)</f>
        <v>935</v>
      </c>
      <c r="J11337" s="46" t="s">
        <v>1508</v>
      </c>
      <c r="K11337" s="75" t="s">
        <v>1509</v>
      </c>
      <c r="L11337" s="76">
        <f t="shared" si="591"/>
        <v>28</v>
      </c>
      <c r="M11337" s="76">
        <v>2</v>
      </c>
      <c r="N11337" s="76">
        <v>2</v>
      </c>
      <c r="O11337" s="76">
        <v>0</v>
      </c>
      <c r="P11337" s="76">
        <v>0</v>
      </c>
      <c r="Q11337" s="76">
        <v>0</v>
      </c>
      <c r="R11337" s="76">
        <v>1</v>
      </c>
      <c r="S11337" s="76">
        <v>20</v>
      </c>
      <c r="T11337" s="76">
        <v>0</v>
      </c>
      <c r="U11337" s="76">
        <v>0</v>
      </c>
      <c r="V11337" s="76">
        <v>0</v>
      </c>
      <c r="W11337" s="76">
        <v>0</v>
      </c>
      <c r="X11337" s="76">
        <v>3</v>
      </c>
    </row>
    <row r="11338" spans="1:24">
      <c r="A11338" s="54"/>
      <c r="B11338" s="54"/>
      <c r="C11338" s="158"/>
      <c r="D11338" s="712"/>
      <c r="E11338" s="54"/>
      <c r="F11338" s="54"/>
      <c r="G11338" s="476"/>
      <c r="H11338" s="54"/>
      <c r="I11338" s="525"/>
      <c r="J11338" s="54"/>
      <c r="K11338" s="75" t="s">
        <v>1501</v>
      </c>
      <c r="L11338" s="76">
        <f t="shared" si="591"/>
        <v>0</v>
      </c>
      <c r="M11338" s="76">
        <v>0</v>
      </c>
      <c r="N11338" s="76">
        <v>0</v>
      </c>
      <c r="O11338" s="76">
        <v>0</v>
      </c>
      <c r="P11338" s="76">
        <v>0</v>
      </c>
      <c r="Q11338" s="76">
        <v>0</v>
      </c>
      <c r="R11338" s="76">
        <v>0</v>
      </c>
      <c r="S11338" s="76">
        <v>0</v>
      </c>
      <c r="T11338" s="76">
        <v>0</v>
      </c>
      <c r="U11338" s="76">
        <v>0</v>
      </c>
      <c r="V11338" s="76">
        <v>0</v>
      </c>
      <c r="W11338" s="76">
        <v>0</v>
      </c>
      <c r="X11338" s="76">
        <v>0</v>
      </c>
    </row>
    <row r="11339" spans="1:24">
      <c r="A11339" s="54"/>
      <c r="B11339" s="80"/>
      <c r="C11339" s="159"/>
      <c r="D11339" s="716"/>
      <c r="E11339" s="80"/>
      <c r="F11339" s="80"/>
      <c r="G11339" s="477"/>
      <c r="H11339" s="80"/>
      <c r="I11339" s="526"/>
      <c r="J11339" s="80"/>
      <c r="K11339" s="84" t="s">
        <v>1502</v>
      </c>
      <c r="L11339" s="76">
        <f t="shared" si="591"/>
        <v>0</v>
      </c>
      <c r="M11339" s="76">
        <v>0</v>
      </c>
      <c r="N11339" s="76">
        <v>0</v>
      </c>
      <c r="O11339" s="76">
        <v>0</v>
      </c>
      <c r="P11339" s="76">
        <v>0</v>
      </c>
      <c r="Q11339" s="76">
        <v>0</v>
      </c>
      <c r="R11339" s="76">
        <v>0</v>
      </c>
      <c r="S11339" s="76">
        <v>0</v>
      </c>
      <c r="T11339" s="76">
        <v>0</v>
      </c>
      <c r="U11339" s="76">
        <v>0</v>
      </c>
      <c r="V11339" s="76">
        <v>0</v>
      </c>
      <c r="W11339" s="76">
        <v>0</v>
      </c>
      <c r="X11339" s="76">
        <v>0</v>
      </c>
    </row>
    <row r="11340" spans="1:24">
      <c r="A11340" s="54"/>
      <c r="B11340" s="46" t="s">
        <v>17199</v>
      </c>
      <c r="C11340" s="46" t="s">
        <v>31</v>
      </c>
      <c r="D11340" s="58" t="s">
        <v>17200</v>
      </c>
      <c r="E11340" s="100" t="s">
        <v>17201</v>
      </c>
      <c r="F11340" s="46" t="s">
        <v>17202</v>
      </c>
      <c r="G11340" s="58" t="s">
        <v>17203</v>
      </c>
      <c r="H11340" s="46" t="s">
        <v>17204</v>
      </c>
      <c r="I11340" s="74">
        <v>408</v>
      </c>
      <c r="J11340" s="46" t="s">
        <v>1508</v>
      </c>
      <c r="K11340" s="75" t="s">
        <v>1509</v>
      </c>
      <c r="L11340" s="76">
        <f t="shared" si="591"/>
        <v>5</v>
      </c>
      <c r="M11340" s="76">
        <v>1</v>
      </c>
      <c r="N11340" s="76">
        <v>2</v>
      </c>
      <c r="O11340" s="76"/>
      <c r="P11340" s="76"/>
      <c r="Q11340" s="76"/>
      <c r="R11340" s="76"/>
      <c r="S11340" s="76"/>
      <c r="T11340" s="76"/>
      <c r="U11340" s="76"/>
      <c r="V11340" s="76"/>
      <c r="W11340" s="76"/>
      <c r="X11340" s="76">
        <v>2</v>
      </c>
    </row>
    <row r="11341" spans="1:24">
      <c r="A11341" s="54"/>
      <c r="B11341" s="54"/>
      <c r="C11341" s="54"/>
      <c r="D11341" s="77"/>
      <c r="E11341" s="101"/>
      <c r="F11341" s="54"/>
      <c r="G11341" s="77"/>
      <c r="H11341" s="54"/>
      <c r="I11341" s="79"/>
      <c r="J11341" s="54"/>
      <c r="K11341" s="75" t="s">
        <v>1501</v>
      </c>
      <c r="L11341" s="76">
        <f t="shared" si="591"/>
        <v>0</v>
      </c>
      <c r="M11341" s="76"/>
      <c r="N11341" s="76"/>
      <c r="O11341" s="76"/>
      <c r="P11341" s="76"/>
      <c r="Q11341" s="76"/>
      <c r="R11341" s="76"/>
      <c r="S11341" s="76"/>
      <c r="T11341" s="76"/>
      <c r="U11341" s="76"/>
      <c r="V11341" s="76"/>
      <c r="W11341" s="76"/>
      <c r="X11341" s="76"/>
    </row>
    <row r="11342" spans="1:24">
      <c r="A11342" s="54"/>
      <c r="B11342" s="54"/>
      <c r="C11342" s="80"/>
      <c r="D11342" s="81"/>
      <c r="E11342" s="102"/>
      <c r="F11342" s="80"/>
      <c r="G11342" s="81"/>
      <c r="H11342" s="80"/>
      <c r="I11342" s="83"/>
      <c r="J11342" s="80"/>
      <c r="K11342" s="84" t="s">
        <v>1502</v>
      </c>
      <c r="L11342" s="76">
        <f t="shared" si="591"/>
        <v>0</v>
      </c>
      <c r="M11342" s="76"/>
      <c r="N11342" s="76"/>
      <c r="O11342" s="76"/>
      <c r="P11342" s="76"/>
      <c r="Q11342" s="76"/>
      <c r="R11342" s="76"/>
      <c r="S11342" s="76"/>
      <c r="T11342" s="76"/>
      <c r="U11342" s="76"/>
      <c r="V11342" s="76"/>
      <c r="W11342" s="76"/>
      <c r="X11342" s="76"/>
    </row>
    <row r="11343" spans="1:24">
      <c r="A11343" s="54"/>
      <c r="B11343" s="54"/>
      <c r="C11343" s="46" t="s">
        <v>33</v>
      </c>
      <c r="D11343" s="58" t="s">
        <v>17205</v>
      </c>
      <c r="E11343" s="100" t="s">
        <v>17206</v>
      </c>
      <c r="F11343" s="46" t="s">
        <v>17207</v>
      </c>
      <c r="G11343" s="58" t="s">
        <v>17208</v>
      </c>
      <c r="H11343" s="46" t="s">
        <v>17209</v>
      </c>
      <c r="I11343" s="74">
        <v>390</v>
      </c>
      <c r="J11343" s="46" t="s">
        <v>1508</v>
      </c>
      <c r="K11343" s="75" t="s">
        <v>1509</v>
      </c>
      <c r="L11343" s="76">
        <f t="shared" si="591"/>
        <v>21</v>
      </c>
      <c r="M11343" s="76">
        <v>1</v>
      </c>
      <c r="N11343" s="76"/>
      <c r="O11343" s="76"/>
      <c r="P11343" s="76"/>
      <c r="Q11343" s="76"/>
      <c r="R11343" s="76"/>
      <c r="S11343" s="76">
        <v>20</v>
      </c>
      <c r="T11343" s="76"/>
      <c r="U11343" s="76"/>
      <c r="V11343" s="76"/>
      <c r="W11343" s="76"/>
      <c r="X11343" s="76"/>
    </row>
    <row r="11344" spans="1:24">
      <c r="A11344" s="54"/>
      <c r="B11344" s="54"/>
      <c r="C11344" s="54"/>
      <c r="D11344" s="77"/>
      <c r="E11344" s="101"/>
      <c r="F11344" s="54"/>
      <c r="G11344" s="77"/>
      <c r="H11344" s="54"/>
      <c r="I11344" s="79"/>
      <c r="J11344" s="54"/>
      <c r="K11344" s="75" t="s">
        <v>1501</v>
      </c>
      <c r="L11344" s="76">
        <f t="shared" si="591"/>
        <v>0</v>
      </c>
      <c r="M11344" s="76"/>
      <c r="N11344" s="76"/>
      <c r="O11344" s="76"/>
      <c r="P11344" s="76"/>
      <c r="Q11344" s="76"/>
      <c r="R11344" s="76"/>
      <c r="S11344" s="76"/>
      <c r="T11344" s="76"/>
      <c r="U11344" s="76"/>
      <c r="V11344" s="76"/>
      <c r="W11344" s="76"/>
      <c r="X11344" s="76"/>
    </row>
    <row r="11345" spans="1:24">
      <c r="A11345" s="54"/>
      <c r="B11345" s="54"/>
      <c r="C11345" s="80"/>
      <c r="D11345" s="81"/>
      <c r="E11345" s="102"/>
      <c r="F11345" s="80"/>
      <c r="G11345" s="81"/>
      <c r="H11345" s="80"/>
      <c r="I11345" s="83"/>
      <c r="J11345" s="80"/>
      <c r="K11345" s="84" t="s">
        <v>1502</v>
      </c>
      <c r="L11345" s="76">
        <f t="shared" si="591"/>
        <v>0</v>
      </c>
      <c r="M11345" s="76"/>
      <c r="N11345" s="76"/>
      <c r="O11345" s="76"/>
      <c r="P11345" s="76"/>
      <c r="Q11345" s="76"/>
      <c r="R11345" s="76"/>
      <c r="S11345" s="76"/>
      <c r="T11345" s="76"/>
      <c r="U11345" s="76"/>
      <c r="V11345" s="76"/>
      <c r="W11345" s="76"/>
      <c r="X11345" s="76"/>
    </row>
    <row r="11346" spans="1:24">
      <c r="A11346" s="54"/>
      <c r="B11346" s="54"/>
      <c r="C11346" s="46" t="s">
        <v>33</v>
      </c>
      <c r="D11346" s="58" t="s">
        <v>17210</v>
      </c>
      <c r="E11346" s="100" t="s">
        <v>17211</v>
      </c>
      <c r="F11346" s="46" t="s">
        <v>3940</v>
      </c>
      <c r="G11346" s="58" t="s">
        <v>17212</v>
      </c>
      <c r="H11346" s="46" t="s">
        <v>17213</v>
      </c>
      <c r="I11346" s="74">
        <v>137</v>
      </c>
      <c r="J11346" s="46" t="s">
        <v>1508</v>
      </c>
      <c r="K11346" s="75" t="s">
        <v>1509</v>
      </c>
      <c r="L11346" s="76">
        <f t="shared" si="591"/>
        <v>2</v>
      </c>
      <c r="M11346" s="76"/>
      <c r="N11346" s="76"/>
      <c r="O11346" s="76"/>
      <c r="P11346" s="76"/>
      <c r="Q11346" s="76"/>
      <c r="R11346" s="76">
        <v>1</v>
      </c>
      <c r="S11346" s="76"/>
      <c r="T11346" s="76"/>
      <c r="U11346" s="76"/>
      <c r="V11346" s="76"/>
      <c r="W11346" s="76"/>
      <c r="X11346" s="76">
        <v>1</v>
      </c>
    </row>
    <row r="11347" spans="1:24">
      <c r="A11347" s="54"/>
      <c r="B11347" s="54"/>
      <c r="C11347" s="54"/>
      <c r="D11347" s="77"/>
      <c r="E11347" s="101"/>
      <c r="F11347" s="54"/>
      <c r="G11347" s="77"/>
      <c r="H11347" s="54"/>
      <c r="I11347" s="79"/>
      <c r="J11347" s="54"/>
      <c r="K11347" s="75" t="s">
        <v>1501</v>
      </c>
      <c r="L11347" s="76">
        <f t="shared" si="591"/>
        <v>0</v>
      </c>
      <c r="M11347" s="76"/>
      <c r="N11347" s="76"/>
      <c r="O11347" s="76"/>
      <c r="P11347" s="76"/>
      <c r="Q11347" s="76"/>
      <c r="R11347" s="76"/>
      <c r="S11347" s="76"/>
      <c r="T11347" s="76"/>
      <c r="U11347" s="76"/>
      <c r="V11347" s="76"/>
      <c r="W11347" s="76"/>
      <c r="X11347" s="76"/>
    </row>
    <row r="11348" spans="1:24">
      <c r="A11348" s="54"/>
      <c r="B11348" s="80"/>
      <c r="C11348" s="80"/>
      <c r="D11348" s="81"/>
      <c r="E11348" s="102"/>
      <c r="F11348" s="80"/>
      <c r="G11348" s="81"/>
      <c r="H11348" s="80"/>
      <c r="I11348" s="83"/>
      <c r="J11348" s="80"/>
      <c r="K11348" s="84" t="s">
        <v>1502</v>
      </c>
      <c r="L11348" s="76">
        <f t="shared" si="591"/>
        <v>0</v>
      </c>
      <c r="M11348" s="76"/>
      <c r="N11348" s="76"/>
      <c r="O11348" s="76"/>
      <c r="P11348" s="76"/>
      <c r="Q11348" s="76"/>
      <c r="R11348" s="76"/>
      <c r="S11348" s="76"/>
      <c r="T11348" s="76"/>
      <c r="U11348" s="76"/>
      <c r="V11348" s="76"/>
      <c r="W11348" s="76"/>
      <c r="X11348" s="76"/>
    </row>
    <row r="11349" spans="1:24">
      <c r="A11349" s="54"/>
      <c r="B11349" s="46" t="s">
        <v>17214</v>
      </c>
      <c r="C11349" s="324"/>
      <c r="D11349" s="707">
        <f>COUNTA(D11352:D11354)</f>
        <v>1</v>
      </c>
      <c r="E11349" s="46"/>
      <c r="F11349" s="46"/>
      <c r="G11349" s="94"/>
      <c r="H11349" s="46"/>
      <c r="I11349" s="524">
        <f>SUM(I11352:I11354)</f>
        <v>0</v>
      </c>
      <c r="J11349" s="46" t="s">
        <v>1508</v>
      </c>
      <c r="K11349" s="75" t="s">
        <v>1509</v>
      </c>
      <c r="L11349" s="76">
        <f>SUM(M11349:X11349)</f>
        <v>0</v>
      </c>
      <c r="M11349" s="76">
        <v>0</v>
      </c>
      <c r="N11349" s="76">
        <v>0</v>
      </c>
      <c r="O11349" s="76">
        <v>0</v>
      </c>
      <c r="P11349" s="76">
        <v>0</v>
      </c>
      <c r="Q11349" s="76">
        <v>0</v>
      </c>
      <c r="R11349" s="76">
        <v>0</v>
      </c>
      <c r="S11349" s="76">
        <v>0</v>
      </c>
      <c r="T11349" s="76">
        <v>0</v>
      </c>
      <c r="U11349" s="76">
        <v>0</v>
      </c>
      <c r="V11349" s="76">
        <v>0</v>
      </c>
      <c r="W11349" s="76">
        <v>0</v>
      </c>
      <c r="X11349" s="76">
        <v>0</v>
      </c>
    </row>
    <row r="11350" spans="1:24">
      <c r="A11350" s="54"/>
      <c r="B11350" s="54"/>
      <c r="C11350" s="158"/>
      <c r="D11350" s="712"/>
      <c r="E11350" s="54"/>
      <c r="F11350" s="54"/>
      <c r="G11350" s="476"/>
      <c r="H11350" s="54"/>
      <c r="I11350" s="525"/>
      <c r="J11350" s="54"/>
      <c r="K11350" s="75" t="s">
        <v>1501</v>
      </c>
      <c r="L11350" s="76">
        <f>SUM(M11350:X11350)</f>
        <v>0</v>
      </c>
      <c r="M11350" s="76">
        <v>0</v>
      </c>
      <c r="N11350" s="76">
        <v>0</v>
      </c>
      <c r="O11350" s="76">
        <v>0</v>
      </c>
      <c r="P11350" s="76">
        <v>0</v>
      </c>
      <c r="Q11350" s="76">
        <v>0</v>
      </c>
      <c r="R11350" s="76">
        <v>0</v>
      </c>
      <c r="S11350" s="76">
        <v>0</v>
      </c>
      <c r="T11350" s="76">
        <v>0</v>
      </c>
      <c r="U11350" s="76">
        <v>0</v>
      </c>
      <c r="V11350" s="76">
        <v>0</v>
      </c>
      <c r="W11350" s="76">
        <v>0</v>
      </c>
      <c r="X11350" s="76">
        <v>0</v>
      </c>
    </row>
    <row r="11351" spans="1:24">
      <c r="A11351" s="54"/>
      <c r="B11351" s="80"/>
      <c r="C11351" s="159"/>
      <c r="D11351" s="716"/>
      <c r="E11351" s="80"/>
      <c r="F11351" s="80"/>
      <c r="G11351" s="477"/>
      <c r="H11351" s="80"/>
      <c r="I11351" s="526"/>
      <c r="J11351" s="80"/>
      <c r="K11351" s="84" t="s">
        <v>1502</v>
      </c>
      <c r="L11351" s="76">
        <f>SUM(M11351:X11351)</f>
        <v>2</v>
      </c>
      <c r="M11351" s="76">
        <v>0</v>
      </c>
      <c r="N11351" s="76">
        <v>0</v>
      </c>
      <c r="O11351" s="76">
        <v>2</v>
      </c>
      <c r="P11351" s="76">
        <v>0</v>
      </c>
      <c r="Q11351" s="76">
        <v>0</v>
      </c>
      <c r="R11351" s="76">
        <v>0</v>
      </c>
      <c r="S11351" s="76">
        <v>0</v>
      </c>
      <c r="T11351" s="76">
        <v>0</v>
      </c>
      <c r="U11351" s="76">
        <v>0</v>
      </c>
      <c r="V11351" s="76">
        <v>0</v>
      </c>
      <c r="W11351" s="76">
        <v>0</v>
      </c>
      <c r="X11351" s="76">
        <v>0</v>
      </c>
    </row>
    <row r="11352" spans="1:24">
      <c r="A11352" s="54"/>
      <c r="B11352" s="46" t="s">
        <v>17215</v>
      </c>
      <c r="C11352" s="58" t="s">
        <v>1633</v>
      </c>
      <c r="D11352" s="58" t="s">
        <v>17216</v>
      </c>
      <c r="E11352" s="58" t="s">
        <v>17217</v>
      </c>
      <c r="F11352" s="58" t="s">
        <v>17218</v>
      </c>
      <c r="G11352" s="58" t="s">
        <v>17219</v>
      </c>
      <c r="H11352" s="58" t="s">
        <v>17220</v>
      </c>
      <c r="I11352" s="74">
        <v>0</v>
      </c>
      <c r="J11352" s="46" t="s">
        <v>1508</v>
      </c>
      <c r="K11352" s="75" t="s">
        <v>1509</v>
      </c>
      <c r="L11352" s="76">
        <f t="shared" ref="L11352:L11369" si="592">SUM(M11352:X11352)</f>
        <v>0</v>
      </c>
      <c r="M11352" s="76"/>
      <c r="N11352" s="76"/>
      <c r="O11352" s="76"/>
      <c r="P11352" s="76"/>
      <c r="Q11352" s="76"/>
      <c r="R11352" s="76"/>
      <c r="S11352" s="76"/>
      <c r="T11352" s="76"/>
      <c r="U11352" s="76"/>
      <c r="V11352" s="76"/>
      <c r="W11352" s="76"/>
      <c r="X11352" s="76"/>
    </row>
    <row r="11353" spans="1:24">
      <c r="A11353" s="54"/>
      <c r="B11353" s="54"/>
      <c r="C11353" s="77"/>
      <c r="D11353" s="77"/>
      <c r="E11353" s="77"/>
      <c r="F11353" s="77"/>
      <c r="G11353" s="77"/>
      <c r="H11353" s="77"/>
      <c r="I11353" s="79"/>
      <c r="J11353" s="54"/>
      <c r="K11353" s="75" t="s">
        <v>1501</v>
      </c>
      <c r="L11353" s="76">
        <f t="shared" si="592"/>
        <v>0</v>
      </c>
      <c r="M11353" s="76"/>
      <c r="N11353" s="76"/>
      <c r="O11353" s="76"/>
      <c r="P11353" s="76"/>
      <c r="Q11353" s="76"/>
      <c r="R11353" s="76"/>
      <c r="S11353" s="76"/>
      <c r="T11353" s="76"/>
      <c r="U11353" s="76"/>
      <c r="V11353" s="76"/>
      <c r="W11353" s="76"/>
      <c r="X11353" s="76"/>
    </row>
    <row r="11354" spans="1:24">
      <c r="A11354" s="54"/>
      <c r="B11354" s="80"/>
      <c r="C11354" s="81"/>
      <c r="D11354" s="81"/>
      <c r="E11354" s="81"/>
      <c r="F11354" s="81"/>
      <c r="G11354" s="81"/>
      <c r="H11354" s="81"/>
      <c r="I11354" s="83"/>
      <c r="J11354" s="80"/>
      <c r="K11354" s="84" t="s">
        <v>1502</v>
      </c>
      <c r="L11354" s="76">
        <f t="shared" si="592"/>
        <v>2</v>
      </c>
      <c r="M11354" s="76"/>
      <c r="N11354" s="76"/>
      <c r="O11354" s="76">
        <v>2</v>
      </c>
      <c r="P11354" s="76"/>
      <c r="Q11354" s="76"/>
      <c r="R11354" s="76"/>
      <c r="S11354" s="76"/>
      <c r="T11354" s="76"/>
      <c r="U11354" s="76"/>
      <c r="V11354" s="76"/>
      <c r="W11354" s="76"/>
      <c r="X11354" s="76"/>
    </row>
    <row r="11355" spans="1:24">
      <c r="A11355" s="54"/>
      <c r="B11355" s="46" t="s">
        <v>17221</v>
      </c>
      <c r="C11355" s="324"/>
      <c r="D11355" s="707">
        <f>COUNTA(D11358:D11360)</f>
        <v>1</v>
      </c>
      <c r="E11355" s="46"/>
      <c r="F11355" s="46"/>
      <c r="G11355" s="94"/>
      <c r="H11355" s="46"/>
      <c r="I11355" s="524">
        <f>SUM(I11358:I11360)</f>
        <v>0</v>
      </c>
      <c r="J11355" s="46" t="s">
        <v>1508</v>
      </c>
      <c r="K11355" s="75" t="s">
        <v>1509</v>
      </c>
      <c r="L11355" s="76">
        <f t="shared" si="592"/>
        <v>0</v>
      </c>
      <c r="M11355" s="76">
        <v>0</v>
      </c>
      <c r="N11355" s="76">
        <v>0</v>
      </c>
      <c r="O11355" s="76">
        <v>0</v>
      </c>
      <c r="P11355" s="76">
        <v>0</v>
      </c>
      <c r="Q11355" s="76">
        <v>0</v>
      </c>
      <c r="R11355" s="76">
        <v>0</v>
      </c>
      <c r="S11355" s="76">
        <v>0</v>
      </c>
      <c r="T11355" s="76">
        <v>0</v>
      </c>
      <c r="U11355" s="76">
        <v>0</v>
      </c>
      <c r="V11355" s="76">
        <v>0</v>
      </c>
      <c r="W11355" s="76">
        <v>0</v>
      </c>
      <c r="X11355" s="76">
        <v>0</v>
      </c>
    </row>
    <row r="11356" spans="1:24">
      <c r="A11356" s="54"/>
      <c r="B11356" s="54"/>
      <c r="C11356" s="158"/>
      <c r="D11356" s="712"/>
      <c r="E11356" s="54"/>
      <c r="F11356" s="54"/>
      <c r="G11356" s="476"/>
      <c r="H11356" s="54"/>
      <c r="I11356" s="525"/>
      <c r="J11356" s="54"/>
      <c r="K11356" s="75" t="s">
        <v>1501</v>
      </c>
      <c r="L11356" s="76">
        <f t="shared" si="592"/>
        <v>2</v>
      </c>
      <c r="M11356" s="76">
        <v>2</v>
      </c>
      <c r="N11356" s="76">
        <v>0</v>
      </c>
      <c r="O11356" s="76">
        <v>0</v>
      </c>
      <c r="P11356" s="76">
        <v>0</v>
      </c>
      <c r="Q11356" s="76">
        <v>0</v>
      </c>
      <c r="R11356" s="76">
        <v>0</v>
      </c>
      <c r="S11356" s="76">
        <v>0</v>
      </c>
      <c r="T11356" s="76">
        <v>0</v>
      </c>
      <c r="U11356" s="76">
        <v>0</v>
      </c>
      <c r="V11356" s="76">
        <v>0</v>
      </c>
      <c r="W11356" s="76">
        <v>0</v>
      </c>
      <c r="X11356" s="76">
        <v>0</v>
      </c>
    </row>
    <row r="11357" spans="1:24">
      <c r="A11357" s="54"/>
      <c r="B11357" s="80"/>
      <c r="C11357" s="159"/>
      <c r="D11357" s="716"/>
      <c r="E11357" s="80"/>
      <c r="F11357" s="80"/>
      <c r="G11357" s="477"/>
      <c r="H11357" s="80"/>
      <c r="I11357" s="526"/>
      <c r="J11357" s="80"/>
      <c r="K11357" s="84" t="s">
        <v>1502</v>
      </c>
      <c r="L11357" s="76">
        <f t="shared" si="592"/>
        <v>0</v>
      </c>
      <c r="M11357" s="76">
        <v>0</v>
      </c>
      <c r="N11357" s="76">
        <v>0</v>
      </c>
      <c r="O11357" s="76">
        <v>0</v>
      </c>
      <c r="P11357" s="76">
        <v>0</v>
      </c>
      <c r="Q11357" s="76">
        <v>0</v>
      </c>
      <c r="R11357" s="76">
        <v>0</v>
      </c>
      <c r="S11357" s="76">
        <v>0</v>
      </c>
      <c r="T11357" s="76">
        <v>0</v>
      </c>
      <c r="U11357" s="76">
        <v>0</v>
      </c>
      <c r="V11357" s="76">
        <v>0</v>
      </c>
      <c r="W11357" s="76">
        <v>0</v>
      </c>
      <c r="X11357" s="76">
        <v>0</v>
      </c>
    </row>
    <row r="11358" spans="1:24">
      <c r="A11358" s="54"/>
      <c r="B11358" s="46" t="s">
        <v>17222</v>
      </c>
      <c r="C11358" s="58" t="s">
        <v>33</v>
      </c>
      <c r="D11358" s="58" t="s">
        <v>17223</v>
      </c>
      <c r="E11358" s="97" t="s">
        <v>17224</v>
      </c>
      <c r="F11358" s="58" t="s">
        <v>17225</v>
      </c>
      <c r="G11358" s="58" t="s">
        <v>17226</v>
      </c>
      <c r="H11358" s="58" t="s">
        <v>17227</v>
      </c>
      <c r="I11358" s="74">
        <v>0</v>
      </c>
      <c r="J11358" s="46" t="s">
        <v>1508</v>
      </c>
      <c r="K11358" s="75" t="s">
        <v>1509</v>
      </c>
      <c r="L11358" s="76">
        <f t="shared" si="592"/>
        <v>0</v>
      </c>
      <c r="M11358" s="76"/>
      <c r="N11358" s="76"/>
      <c r="O11358" s="76"/>
      <c r="P11358" s="76"/>
      <c r="Q11358" s="76"/>
      <c r="R11358" s="76"/>
      <c r="S11358" s="76"/>
      <c r="T11358" s="76"/>
      <c r="U11358" s="76"/>
      <c r="V11358" s="76"/>
      <c r="W11358" s="76"/>
      <c r="X11358" s="76"/>
    </row>
    <row r="11359" spans="1:24">
      <c r="A11359" s="54"/>
      <c r="B11359" s="54"/>
      <c r="C11359" s="77"/>
      <c r="D11359" s="77"/>
      <c r="E11359" s="98"/>
      <c r="F11359" s="77"/>
      <c r="G11359" s="77"/>
      <c r="H11359" s="77"/>
      <c r="I11359" s="79"/>
      <c r="J11359" s="54"/>
      <c r="K11359" s="75" t="s">
        <v>1501</v>
      </c>
      <c r="L11359" s="76">
        <f t="shared" si="592"/>
        <v>2</v>
      </c>
      <c r="M11359" s="76">
        <v>2</v>
      </c>
      <c r="N11359" s="76"/>
      <c r="O11359" s="76"/>
      <c r="P11359" s="76"/>
      <c r="Q11359" s="76"/>
      <c r="R11359" s="76"/>
      <c r="S11359" s="76"/>
      <c r="T11359" s="76"/>
      <c r="U11359" s="76"/>
      <c r="V11359" s="76"/>
      <c r="W11359" s="76"/>
      <c r="X11359" s="76"/>
    </row>
    <row r="11360" spans="1:24">
      <c r="A11360" s="54"/>
      <c r="B11360" s="80"/>
      <c r="C11360" s="81"/>
      <c r="D11360" s="81"/>
      <c r="E11360" s="99"/>
      <c r="F11360" s="81"/>
      <c r="G11360" s="81"/>
      <c r="H11360" s="81"/>
      <c r="I11360" s="83"/>
      <c r="J11360" s="80"/>
      <c r="K11360" s="84" t="s">
        <v>1502</v>
      </c>
      <c r="L11360" s="76">
        <f t="shared" si="592"/>
        <v>0</v>
      </c>
      <c r="M11360" s="76"/>
      <c r="N11360" s="76"/>
      <c r="O11360" s="76"/>
      <c r="P11360" s="76"/>
      <c r="Q11360" s="76"/>
      <c r="R11360" s="76"/>
      <c r="S11360" s="76"/>
      <c r="T11360" s="76"/>
      <c r="U11360" s="76"/>
      <c r="V11360" s="76"/>
      <c r="W11360" s="76"/>
      <c r="X11360" s="76"/>
    </row>
    <row r="11361" spans="1:24">
      <c r="A11361" s="54"/>
      <c r="B11361" s="46" t="s">
        <v>17228</v>
      </c>
      <c r="C11361" s="324"/>
      <c r="D11361" s="707">
        <f>COUNTA(D11364:D11369)</f>
        <v>2</v>
      </c>
      <c r="E11361" s="46"/>
      <c r="F11361" s="46"/>
      <c r="G11361" s="94"/>
      <c r="H11361" s="46"/>
      <c r="I11361" s="524">
        <f>SUM(I11364:I11369)</f>
        <v>0</v>
      </c>
      <c r="J11361" s="46" t="s">
        <v>1508</v>
      </c>
      <c r="K11361" s="75" t="s">
        <v>1509</v>
      </c>
      <c r="L11361" s="76">
        <f t="shared" si="592"/>
        <v>0</v>
      </c>
      <c r="M11361" s="76">
        <v>0</v>
      </c>
      <c r="N11361" s="76">
        <v>0</v>
      </c>
      <c r="O11361" s="76">
        <v>0</v>
      </c>
      <c r="P11361" s="76">
        <v>0</v>
      </c>
      <c r="Q11361" s="76">
        <v>0</v>
      </c>
      <c r="R11361" s="76">
        <v>0</v>
      </c>
      <c r="S11361" s="76">
        <v>0</v>
      </c>
      <c r="T11361" s="76">
        <v>0</v>
      </c>
      <c r="U11361" s="76">
        <v>0</v>
      </c>
      <c r="V11361" s="76">
        <v>0</v>
      </c>
      <c r="W11361" s="76">
        <v>0</v>
      </c>
      <c r="X11361" s="76">
        <v>0</v>
      </c>
    </row>
    <row r="11362" spans="1:24">
      <c r="A11362" s="54"/>
      <c r="B11362" s="54"/>
      <c r="C11362" s="158"/>
      <c r="D11362" s="712"/>
      <c r="E11362" s="54"/>
      <c r="F11362" s="54"/>
      <c r="G11362" s="476"/>
      <c r="H11362" s="54"/>
      <c r="I11362" s="525"/>
      <c r="J11362" s="54"/>
      <c r="K11362" s="75" t="s">
        <v>1501</v>
      </c>
      <c r="L11362" s="76">
        <f t="shared" si="592"/>
        <v>0</v>
      </c>
      <c r="M11362" s="76">
        <v>0</v>
      </c>
      <c r="N11362" s="76">
        <v>0</v>
      </c>
      <c r="O11362" s="76">
        <v>0</v>
      </c>
      <c r="P11362" s="76">
        <v>0</v>
      </c>
      <c r="Q11362" s="76">
        <v>0</v>
      </c>
      <c r="R11362" s="76">
        <v>0</v>
      </c>
      <c r="S11362" s="76">
        <v>0</v>
      </c>
      <c r="T11362" s="76">
        <v>0</v>
      </c>
      <c r="U11362" s="76">
        <v>0</v>
      </c>
      <c r="V11362" s="76">
        <v>0</v>
      </c>
      <c r="W11362" s="76">
        <v>0</v>
      </c>
      <c r="X11362" s="76">
        <v>0</v>
      </c>
    </row>
    <row r="11363" spans="1:24">
      <c r="A11363" s="54"/>
      <c r="B11363" s="80"/>
      <c r="C11363" s="159"/>
      <c r="D11363" s="716"/>
      <c r="E11363" s="80"/>
      <c r="F11363" s="80"/>
      <c r="G11363" s="477"/>
      <c r="H11363" s="80"/>
      <c r="I11363" s="526"/>
      <c r="J11363" s="80"/>
      <c r="K11363" s="84" t="s">
        <v>1502</v>
      </c>
      <c r="L11363" s="76">
        <f t="shared" si="592"/>
        <v>4</v>
      </c>
      <c r="M11363" s="76">
        <v>0</v>
      </c>
      <c r="N11363" s="76">
        <v>0</v>
      </c>
      <c r="O11363" s="76">
        <v>0</v>
      </c>
      <c r="P11363" s="76">
        <v>0</v>
      </c>
      <c r="Q11363" s="76">
        <v>0</v>
      </c>
      <c r="R11363" s="76">
        <v>0</v>
      </c>
      <c r="S11363" s="76">
        <v>0</v>
      </c>
      <c r="T11363" s="76">
        <v>4</v>
      </c>
      <c r="U11363" s="76">
        <v>0</v>
      </c>
      <c r="V11363" s="76">
        <v>0</v>
      </c>
      <c r="W11363" s="76">
        <v>0</v>
      </c>
      <c r="X11363" s="76">
        <v>0</v>
      </c>
    </row>
    <row r="11364" spans="1:24">
      <c r="A11364" s="54"/>
      <c r="B11364" s="46" t="s">
        <v>17229</v>
      </c>
      <c r="C11364" s="46" t="s">
        <v>33</v>
      </c>
      <c r="D11364" s="58" t="s">
        <v>17230</v>
      </c>
      <c r="E11364" s="97" t="s">
        <v>17231</v>
      </c>
      <c r="F11364" s="46" t="s">
        <v>17232</v>
      </c>
      <c r="G11364" s="58" t="s">
        <v>17233</v>
      </c>
      <c r="H11364" s="46" t="s">
        <v>17234</v>
      </c>
      <c r="I11364" s="74">
        <v>0</v>
      </c>
      <c r="J11364" s="46" t="s">
        <v>1508</v>
      </c>
      <c r="K11364" s="75" t="s">
        <v>1509</v>
      </c>
      <c r="L11364" s="76">
        <f t="shared" si="592"/>
        <v>0</v>
      </c>
      <c r="M11364" s="76"/>
      <c r="N11364" s="76"/>
      <c r="O11364" s="76"/>
      <c r="P11364" s="76"/>
      <c r="Q11364" s="76"/>
      <c r="R11364" s="76"/>
      <c r="S11364" s="76"/>
      <c r="T11364" s="76"/>
      <c r="U11364" s="76"/>
      <c r="V11364" s="76"/>
      <c r="W11364" s="76"/>
      <c r="X11364" s="76"/>
    </row>
    <row r="11365" spans="1:24">
      <c r="A11365" s="54"/>
      <c r="B11365" s="54"/>
      <c r="C11365" s="54"/>
      <c r="D11365" s="77"/>
      <c r="E11365" s="98"/>
      <c r="F11365" s="54"/>
      <c r="G11365" s="77"/>
      <c r="H11365" s="54"/>
      <c r="I11365" s="79"/>
      <c r="J11365" s="54"/>
      <c r="K11365" s="75" t="s">
        <v>1501</v>
      </c>
      <c r="L11365" s="76">
        <f t="shared" si="592"/>
        <v>0</v>
      </c>
      <c r="M11365" s="76"/>
      <c r="N11365" s="76"/>
      <c r="O11365" s="76"/>
      <c r="P11365" s="76"/>
      <c r="Q11365" s="76"/>
      <c r="R11365" s="76"/>
      <c r="S11365" s="76"/>
      <c r="T11365" s="76"/>
      <c r="U11365" s="76"/>
      <c r="V11365" s="76"/>
      <c r="W11365" s="76"/>
      <c r="X11365" s="76"/>
    </row>
    <row r="11366" spans="1:24">
      <c r="A11366" s="54"/>
      <c r="B11366" s="54"/>
      <c r="C11366" s="80"/>
      <c r="D11366" s="81"/>
      <c r="E11366" s="99"/>
      <c r="F11366" s="80"/>
      <c r="G11366" s="81"/>
      <c r="H11366" s="80"/>
      <c r="I11366" s="83"/>
      <c r="J11366" s="80"/>
      <c r="K11366" s="84" t="s">
        <v>1502</v>
      </c>
      <c r="L11366" s="76">
        <f t="shared" si="592"/>
        <v>2</v>
      </c>
      <c r="M11366" s="76"/>
      <c r="N11366" s="76"/>
      <c r="O11366" s="76"/>
      <c r="P11366" s="76"/>
      <c r="Q11366" s="76"/>
      <c r="R11366" s="76"/>
      <c r="S11366" s="76"/>
      <c r="T11366" s="76">
        <v>2</v>
      </c>
      <c r="U11366" s="76"/>
      <c r="V11366" s="76"/>
      <c r="W11366" s="76"/>
      <c r="X11366" s="76"/>
    </row>
    <row r="11367" spans="1:24">
      <c r="A11367" s="54"/>
      <c r="B11367" s="54"/>
      <c r="C11367" s="46" t="s">
        <v>33</v>
      </c>
      <c r="D11367" s="58" t="s">
        <v>17235</v>
      </c>
      <c r="E11367" s="97" t="s">
        <v>17236</v>
      </c>
      <c r="F11367" s="46" t="s">
        <v>17232</v>
      </c>
      <c r="G11367" s="58" t="s">
        <v>17237</v>
      </c>
      <c r="H11367" s="46" t="s">
        <v>17238</v>
      </c>
      <c r="I11367" s="74">
        <v>0</v>
      </c>
      <c r="J11367" s="46" t="s">
        <v>1508</v>
      </c>
      <c r="K11367" s="75" t="s">
        <v>1509</v>
      </c>
      <c r="L11367" s="76">
        <f t="shared" si="592"/>
        <v>0</v>
      </c>
      <c r="M11367" s="76"/>
      <c r="N11367" s="76"/>
      <c r="O11367" s="76"/>
      <c r="P11367" s="76"/>
      <c r="Q11367" s="76"/>
      <c r="R11367" s="76"/>
      <c r="S11367" s="76"/>
      <c r="T11367" s="76"/>
      <c r="U11367" s="76"/>
      <c r="V11367" s="76"/>
      <c r="W11367" s="76"/>
      <c r="X11367" s="76"/>
    </row>
    <row r="11368" spans="1:24">
      <c r="A11368" s="54"/>
      <c r="B11368" s="54"/>
      <c r="C11368" s="54"/>
      <c r="D11368" s="77"/>
      <c r="E11368" s="98"/>
      <c r="F11368" s="54"/>
      <c r="G11368" s="77"/>
      <c r="H11368" s="54"/>
      <c r="I11368" s="79"/>
      <c r="J11368" s="54"/>
      <c r="K11368" s="75" t="s">
        <v>1501</v>
      </c>
      <c r="L11368" s="76">
        <f t="shared" si="592"/>
        <v>0</v>
      </c>
      <c r="M11368" s="76"/>
      <c r="N11368" s="76"/>
      <c r="O11368" s="76"/>
      <c r="P11368" s="76"/>
      <c r="Q11368" s="76"/>
      <c r="R11368" s="76"/>
      <c r="S11368" s="76"/>
      <c r="T11368" s="76"/>
      <c r="U11368" s="76"/>
      <c r="V11368" s="76"/>
      <c r="W11368" s="76"/>
      <c r="X11368" s="76"/>
    </row>
    <row r="11369" spans="1:24">
      <c r="A11369" s="54"/>
      <c r="B11369" s="80"/>
      <c r="C11369" s="80"/>
      <c r="D11369" s="81"/>
      <c r="E11369" s="99"/>
      <c r="F11369" s="80"/>
      <c r="G11369" s="81"/>
      <c r="H11369" s="80"/>
      <c r="I11369" s="83"/>
      <c r="J11369" s="80"/>
      <c r="K11369" s="84" t="s">
        <v>1502</v>
      </c>
      <c r="L11369" s="76">
        <f t="shared" si="592"/>
        <v>2</v>
      </c>
      <c r="M11369" s="76"/>
      <c r="N11369" s="76"/>
      <c r="O11369" s="76"/>
      <c r="P11369" s="76"/>
      <c r="Q11369" s="76"/>
      <c r="R11369" s="76"/>
      <c r="S11369" s="76"/>
      <c r="T11369" s="76">
        <v>2</v>
      </c>
      <c r="U11369" s="76"/>
      <c r="V11369" s="76"/>
      <c r="W11369" s="76"/>
      <c r="X11369" s="76"/>
    </row>
    <row r="11370" spans="1:24">
      <c r="A11370" s="54"/>
      <c r="B11370" s="46" t="s">
        <v>17239</v>
      </c>
      <c r="C11370" s="324"/>
      <c r="D11370" s="707">
        <f>COUNTA(D11373:D11381)</f>
        <v>3</v>
      </c>
      <c r="E11370" s="46"/>
      <c r="F11370" s="46"/>
      <c r="G11370" s="94"/>
      <c r="H11370" s="46"/>
      <c r="I11370" s="524">
        <f>SUM(I11373:I11381)</f>
        <v>262.73</v>
      </c>
      <c r="J11370" s="46" t="s">
        <v>1508</v>
      </c>
      <c r="K11370" s="75" t="s">
        <v>1509</v>
      </c>
      <c r="L11370" s="76">
        <f>SUM(M11370:X11370)</f>
        <v>7</v>
      </c>
      <c r="M11370" s="76">
        <v>0</v>
      </c>
      <c r="N11370" s="76">
        <v>1</v>
      </c>
      <c r="O11370" s="76">
        <v>3</v>
      </c>
      <c r="P11370" s="76">
        <v>0</v>
      </c>
      <c r="Q11370" s="76">
        <v>0</v>
      </c>
      <c r="R11370" s="76">
        <v>0</v>
      </c>
      <c r="S11370" s="76">
        <v>1</v>
      </c>
      <c r="T11370" s="76">
        <v>1</v>
      </c>
      <c r="U11370" s="76">
        <v>0</v>
      </c>
      <c r="V11370" s="76">
        <v>0</v>
      </c>
      <c r="W11370" s="76">
        <v>1</v>
      </c>
      <c r="X11370" s="76">
        <v>0</v>
      </c>
    </row>
    <row r="11371" spans="1:24">
      <c r="A11371" s="54"/>
      <c r="B11371" s="54"/>
      <c r="C11371" s="158"/>
      <c r="D11371" s="712"/>
      <c r="E11371" s="54"/>
      <c r="F11371" s="54"/>
      <c r="G11371" s="476"/>
      <c r="H11371" s="54"/>
      <c r="I11371" s="525"/>
      <c r="J11371" s="54"/>
      <c r="K11371" s="75" t="s">
        <v>1501</v>
      </c>
      <c r="L11371" s="76">
        <f>SUM(M11371:X11371)</f>
        <v>0</v>
      </c>
      <c r="M11371" s="76">
        <v>0</v>
      </c>
      <c r="N11371" s="76">
        <v>0</v>
      </c>
      <c r="O11371" s="76">
        <v>0</v>
      </c>
      <c r="P11371" s="76">
        <v>0</v>
      </c>
      <c r="Q11371" s="76">
        <v>0</v>
      </c>
      <c r="R11371" s="76">
        <v>0</v>
      </c>
      <c r="S11371" s="76">
        <v>0</v>
      </c>
      <c r="T11371" s="76">
        <v>0</v>
      </c>
      <c r="U11371" s="76">
        <v>0</v>
      </c>
      <c r="V11371" s="76">
        <v>0</v>
      </c>
      <c r="W11371" s="76">
        <v>0</v>
      </c>
      <c r="X11371" s="76">
        <v>0</v>
      </c>
    </row>
    <row r="11372" spans="1:24">
      <c r="A11372" s="54"/>
      <c r="B11372" s="80"/>
      <c r="C11372" s="159"/>
      <c r="D11372" s="716"/>
      <c r="E11372" s="80"/>
      <c r="F11372" s="80"/>
      <c r="G11372" s="477"/>
      <c r="H11372" s="80"/>
      <c r="I11372" s="526"/>
      <c r="J11372" s="80"/>
      <c r="K11372" s="84" t="s">
        <v>1502</v>
      </c>
      <c r="L11372" s="76">
        <f>SUM(M11372:X11372)</f>
        <v>0</v>
      </c>
      <c r="M11372" s="76">
        <v>0</v>
      </c>
      <c r="N11372" s="76">
        <v>0</v>
      </c>
      <c r="O11372" s="76">
        <v>0</v>
      </c>
      <c r="P11372" s="76">
        <v>0</v>
      </c>
      <c r="Q11372" s="76">
        <v>0</v>
      </c>
      <c r="R11372" s="76">
        <v>0</v>
      </c>
      <c r="S11372" s="76">
        <v>0</v>
      </c>
      <c r="T11372" s="76">
        <v>0</v>
      </c>
      <c r="U11372" s="76">
        <v>0</v>
      </c>
      <c r="V11372" s="76">
        <v>0</v>
      </c>
      <c r="W11372" s="76">
        <v>0</v>
      </c>
      <c r="X11372" s="76">
        <v>0</v>
      </c>
    </row>
    <row r="11373" spans="1:24">
      <c r="A11373" s="54"/>
      <c r="B11373" s="46" t="s">
        <v>17240</v>
      </c>
      <c r="C11373" s="46" t="s">
        <v>31</v>
      </c>
      <c r="D11373" s="802" t="s">
        <v>17241</v>
      </c>
      <c r="E11373" s="803" t="s">
        <v>17242</v>
      </c>
      <c r="F11373" s="808" t="s">
        <v>17243</v>
      </c>
      <c r="G11373" s="803" t="s">
        <v>17244</v>
      </c>
      <c r="H11373" s="803"/>
      <c r="I11373" s="74">
        <v>198.46</v>
      </c>
      <c r="J11373" s="46" t="s">
        <v>39</v>
      </c>
      <c r="K11373" s="75" t="s">
        <v>32</v>
      </c>
      <c r="L11373" s="76">
        <f>SUM(M11373:X11373)</f>
        <v>3</v>
      </c>
      <c r="M11373" s="76"/>
      <c r="N11373" s="76">
        <v>1</v>
      </c>
      <c r="O11373" s="76">
        <v>2</v>
      </c>
      <c r="P11373" s="76"/>
      <c r="Q11373" s="76"/>
      <c r="R11373" s="76"/>
      <c r="S11373" s="76"/>
      <c r="T11373" s="76"/>
      <c r="U11373" s="76"/>
      <c r="V11373" s="76"/>
      <c r="W11373" s="76"/>
      <c r="X11373" s="76"/>
    </row>
    <row r="11374" spans="1:24">
      <c r="A11374" s="54"/>
      <c r="B11374" s="54"/>
      <c r="C11374" s="54"/>
      <c r="D11374" s="804"/>
      <c r="E11374" s="805"/>
      <c r="F11374" s="809"/>
      <c r="G11374" s="805"/>
      <c r="H11374" s="809"/>
      <c r="I11374" s="79"/>
      <c r="J11374" s="54"/>
      <c r="K11374" s="75" t="s">
        <v>34</v>
      </c>
      <c r="L11374" s="76">
        <f t="shared" ref="L11374:L11381" si="593">SUM(M11374:X11374)</f>
        <v>0</v>
      </c>
      <c r="M11374" s="76"/>
      <c r="N11374" s="76"/>
      <c r="O11374" s="76"/>
      <c r="P11374" s="76"/>
      <c r="Q11374" s="76"/>
      <c r="R11374" s="76"/>
      <c r="S11374" s="76"/>
      <c r="T11374" s="76"/>
      <c r="U11374" s="76"/>
      <c r="V11374" s="76"/>
      <c r="W11374" s="76"/>
      <c r="X11374" s="76"/>
    </row>
    <row r="11375" spans="1:24">
      <c r="A11375" s="54"/>
      <c r="B11375" s="54"/>
      <c r="C11375" s="80"/>
      <c r="D11375" s="806"/>
      <c r="E11375" s="807"/>
      <c r="F11375" s="810"/>
      <c r="G11375" s="807"/>
      <c r="H11375" s="810"/>
      <c r="I11375" s="83"/>
      <c r="J11375" s="80"/>
      <c r="K11375" s="84" t="s">
        <v>36</v>
      </c>
      <c r="L11375" s="76">
        <f t="shared" si="593"/>
        <v>0</v>
      </c>
      <c r="M11375" s="76"/>
      <c r="N11375" s="76"/>
      <c r="O11375" s="76"/>
      <c r="P11375" s="76"/>
      <c r="Q11375" s="76"/>
      <c r="R11375" s="76"/>
      <c r="S11375" s="76"/>
      <c r="T11375" s="76"/>
      <c r="U11375" s="76"/>
      <c r="V11375" s="76"/>
      <c r="W11375" s="76"/>
      <c r="X11375" s="76"/>
    </row>
    <row r="11376" spans="1:24">
      <c r="A11376" s="54"/>
      <c r="B11376" s="54"/>
      <c r="C11376" s="46" t="s">
        <v>31</v>
      </c>
      <c r="D11376" s="802" t="s">
        <v>17245</v>
      </c>
      <c r="E11376" s="803" t="s">
        <v>17246</v>
      </c>
      <c r="F11376" s="808" t="s">
        <v>17247</v>
      </c>
      <c r="G11376" s="803" t="s">
        <v>17248</v>
      </c>
      <c r="H11376" s="803"/>
      <c r="I11376" s="74">
        <v>64.27</v>
      </c>
      <c r="J11376" s="46" t="s">
        <v>39</v>
      </c>
      <c r="K11376" s="75" t="s">
        <v>32</v>
      </c>
      <c r="L11376" s="76">
        <f t="shared" si="593"/>
        <v>2</v>
      </c>
      <c r="M11376" s="76"/>
      <c r="N11376" s="76"/>
      <c r="O11376" s="76">
        <v>1</v>
      </c>
      <c r="P11376" s="76"/>
      <c r="Q11376" s="76"/>
      <c r="R11376" s="76"/>
      <c r="S11376" s="76"/>
      <c r="T11376" s="76">
        <v>1</v>
      </c>
      <c r="U11376" s="76"/>
      <c r="V11376" s="76"/>
      <c r="W11376" s="76"/>
      <c r="X11376" s="76"/>
    </row>
    <row r="11377" spans="1:24">
      <c r="A11377" s="54"/>
      <c r="B11377" s="54"/>
      <c r="C11377" s="54"/>
      <c r="D11377" s="804"/>
      <c r="E11377" s="805"/>
      <c r="F11377" s="809"/>
      <c r="G11377" s="805"/>
      <c r="H11377" s="809"/>
      <c r="I11377" s="79"/>
      <c r="J11377" s="54"/>
      <c r="K11377" s="75" t="s">
        <v>34</v>
      </c>
      <c r="L11377" s="76">
        <f t="shared" si="593"/>
        <v>0</v>
      </c>
      <c r="M11377" s="76"/>
      <c r="N11377" s="76"/>
      <c r="O11377" s="76"/>
      <c r="P11377" s="76"/>
      <c r="Q11377" s="76"/>
      <c r="R11377" s="76"/>
      <c r="S11377" s="76"/>
      <c r="T11377" s="76"/>
      <c r="U11377" s="76"/>
      <c r="V11377" s="76"/>
      <c r="W11377" s="76"/>
      <c r="X11377" s="76"/>
    </row>
    <row r="11378" spans="1:24">
      <c r="A11378" s="54"/>
      <c r="B11378" s="54"/>
      <c r="C11378" s="80"/>
      <c r="D11378" s="806"/>
      <c r="E11378" s="807"/>
      <c r="F11378" s="810"/>
      <c r="G11378" s="807"/>
      <c r="H11378" s="810"/>
      <c r="I11378" s="83"/>
      <c r="J11378" s="80"/>
      <c r="K11378" s="84" t="s">
        <v>36</v>
      </c>
      <c r="L11378" s="76">
        <f t="shared" si="593"/>
        <v>0</v>
      </c>
      <c r="M11378" s="76"/>
      <c r="N11378" s="76"/>
      <c r="O11378" s="76"/>
      <c r="P11378" s="76"/>
      <c r="Q11378" s="76"/>
      <c r="R11378" s="76"/>
      <c r="S11378" s="76"/>
      <c r="T11378" s="76"/>
      <c r="U11378" s="76"/>
      <c r="V11378" s="76"/>
      <c r="W11378" s="76"/>
      <c r="X11378" s="76"/>
    </row>
    <row r="11379" spans="1:24">
      <c r="A11379" s="54"/>
      <c r="B11379" s="54"/>
      <c r="C11379" s="46" t="s">
        <v>31</v>
      </c>
      <c r="D11379" s="802" t="s">
        <v>17249</v>
      </c>
      <c r="E11379" s="803" t="s">
        <v>17250</v>
      </c>
      <c r="F11379" s="808" t="s">
        <v>17251</v>
      </c>
      <c r="G11379" s="803" t="s">
        <v>17252</v>
      </c>
      <c r="H11379" s="803"/>
      <c r="I11379" s="74">
        <v>0</v>
      </c>
      <c r="J11379" s="46" t="s">
        <v>39</v>
      </c>
      <c r="K11379" s="75" t="s">
        <v>32</v>
      </c>
      <c r="L11379" s="76">
        <f t="shared" si="593"/>
        <v>2</v>
      </c>
      <c r="M11379" s="76"/>
      <c r="N11379" s="76"/>
      <c r="O11379" s="76"/>
      <c r="P11379" s="76"/>
      <c r="Q11379" s="76"/>
      <c r="R11379" s="76"/>
      <c r="S11379" s="76">
        <v>1</v>
      </c>
      <c r="T11379" s="76"/>
      <c r="U11379" s="76"/>
      <c r="V11379" s="76"/>
      <c r="W11379" s="76">
        <v>1</v>
      </c>
      <c r="X11379" s="76"/>
    </row>
    <row r="11380" spans="1:24">
      <c r="A11380" s="54"/>
      <c r="B11380" s="54"/>
      <c r="C11380" s="54"/>
      <c r="D11380" s="804"/>
      <c r="E11380" s="805"/>
      <c r="F11380" s="809"/>
      <c r="G11380" s="805"/>
      <c r="H11380" s="809"/>
      <c r="I11380" s="79"/>
      <c r="J11380" s="54"/>
      <c r="K11380" s="75" t="s">
        <v>34</v>
      </c>
      <c r="L11380" s="76">
        <f t="shared" si="593"/>
        <v>0</v>
      </c>
      <c r="M11380" s="76"/>
      <c r="N11380" s="76"/>
      <c r="O11380" s="76"/>
      <c r="P11380" s="76"/>
      <c r="Q11380" s="76"/>
      <c r="R11380" s="76"/>
      <c r="S11380" s="76"/>
      <c r="T11380" s="76"/>
      <c r="U11380" s="76"/>
      <c r="V11380" s="76"/>
      <c r="W11380" s="76"/>
      <c r="X11380" s="76"/>
    </row>
    <row r="11381" spans="1:24">
      <c r="A11381" s="80"/>
      <c r="B11381" s="80"/>
      <c r="C11381" s="80"/>
      <c r="D11381" s="806"/>
      <c r="E11381" s="807"/>
      <c r="F11381" s="810"/>
      <c r="G11381" s="807"/>
      <c r="H11381" s="810"/>
      <c r="I11381" s="83"/>
      <c r="J11381" s="80"/>
      <c r="K11381" s="84" t="s">
        <v>36</v>
      </c>
      <c r="L11381" s="76">
        <f t="shared" si="593"/>
        <v>0</v>
      </c>
      <c r="M11381" s="76"/>
      <c r="N11381" s="76"/>
      <c r="O11381" s="76"/>
      <c r="P11381" s="76"/>
      <c r="Q11381" s="76"/>
      <c r="R11381" s="76"/>
      <c r="S11381" s="76"/>
      <c r="T11381" s="76"/>
      <c r="U11381" s="76"/>
      <c r="V11381" s="76"/>
      <c r="W11381" s="76"/>
      <c r="X11381" s="76"/>
    </row>
    <row r="11382" spans="1:24">
      <c r="A11382" s="58" t="s">
        <v>17253</v>
      </c>
      <c r="B11382" s="58" t="s">
        <v>38</v>
      </c>
      <c r="C11382" s="58"/>
      <c r="D11382" s="131">
        <f>SUM(D11386,D11452,D11677,D11737,D11755,D12031,D12037,D12043,D12049,D12058,D12067,D12085,D12094,D12103,D12139,D12160,D12184,D12190,D12217,D12226,D12238)</f>
        <v>266</v>
      </c>
      <c r="E11382" s="811"/>
      <c r="F11382" s="811"/>
      <c r="G11382" s="811"/>
      <c r="H11382" s="811"/>
      <c r="I11382" s="74">
        <f>I11386+I11452+I11677+I11737+I11755+I12031+I12037+I12043+I12049+I12058+I12067+I12085+I12094+I12103+I12139+I12160+I12184+I12190+I12217+I12226+I12238</f>
        <v>4920623.8790000007</v>
      </c>
      <c r="J11382" s="58" t="s">
        <v>1508</v>
      </c>
      <c r="K11382" s="84" t="s">
        <v>30</v>
      </c>
      <c r="L11382" s="76">
        <f>SUM(L11383:L11385)</f>
        <v>1574</v>
      </c>
      <c r="M11382" s="812">
        <f>SUM(M11383:M11385)</f>
        <v>173</v>
      </c>
      <c r="N11382" s="812">
        <f t="shared" ref="N11382:X11382" si="594">SUM(N11383:N11385)</f>
        <v>112</v>
      </c>
      <c r="O11382" s="812">
        <f t="shared" si="594"/>
        <v>60</v>
      </c>
      <c r="P11382" s="812">
        <f t="shared" si="594"/>
        <v>4</v>
      </c>
      <c r="Q11382" s="812">
        <f t="shared" si="594"/>
        <v>0</v>
      </c>
      <c r="R11382" s="812">
        <f t="shared" si="594"/>
        <v>33</v>
      </c>
      <c r="S11382" s="812">
        <f t="shared" si="594"/>
        <v>137</v>
      </c>
      <c r="T11382" s="812">
        <f t="shared" si="594"/>
        <v>224</v>
      </c>
      <c r="U11382" s="812">
        <f t="shared" si="594"/>
        <v>48</v>
      </c>
      <c r="V11382" s="812">
        <f t="shared" si="594"/>
        <v>0</v>
      </c>
      <c r="W11382" s="812">
        <f t="shared" si="594"/>
        <v>419</v>
      </c>
      <c r="X11382" s="812">
        <f t="shared" si="594"/>
        <v>364</v>
      </c>
    </row>
    <row r="11383" spans="1:24">
      <c r="A11383" s="77"/>
      <c r="B11383" s="77"/>
      <c r="C11383" s="77"/>
      <c r="D11383" s="136"/>
      <c r="E11383" s="77"/>
      <c r="F11383" s="77"/>
      <c r="G11383" s="77"/>
      <c r="H11383" s="77"/>
      <c r="I11383" s="79"/>
      <c r="J11383" s="77"/>
      <c r="K11383" s="84" t="s">
        <v>1509</v>
      </c>
      <c r="L11383" s="76">
        <f t="shared" ref="L11383:L11388" si="595">SUM(M11383:X11383)</f>
        <v>376</v>
      </c>
      <c r="M11383" s="454">
        <f>M11386+M11452+M11677+M11737+M11755+M12031+M12037+M12043+M12049+M12058+M12067+M12085+M12094+M12103+M12139+M12160+M12184+M12190+M12217+M12226+M12238</f>
        <v>38</v>
      </c>
      <c r="N11383" s="454">
        <f t="shared" ref="N11383:X11383" si="596">N11386+N11452+N11677+N11737+N11755+N12031+N12037+N12043+N12049+N12058+N12067+N12085+N12094+N12103+N12139+N12160+N12184+N12190+N12217+N12226+N12238</f>
        <v>98</v>
      </c>
      <c r="O11383" s="454">
        <f t="shared" si="596"/>
        <v>26</v>
      </c>
      <c r="P11383" s="454">
        <f t="shared" si="596"/>
        <v>1</v>
      </c>
      <c r="Q11383" s="454">
        <f t="shared" si="596"/>
        <v>0</v>
      </c>
      <c r="R11383" s="454">
        <f t="shared" si="596"/>
        <v>2</v>
      </c>
      <c r="S11383" s="454">
        <f t="shared" si="596"/>
        <v>31</v>
      </c>
      <c r="T11383" s="454">
        <f t="shared" si="596"/>
        <v>106</v>
      </c>
      <c r="U11383" s="454">
        <f t="shared" si="596"/>
        <v>0</v>
      </c>
      <c r="V11383" s="454">
        <f t="shared" si="596"/>
        <v>0</v>
      </c>
      <c r="W11383" s="454">
        <f t="shared" si="596"/>
        <v>42</v>
      </c>
      <c r="X11383" s="454">
        <f t="shared" si="596"/>
        <v>32</v>
      </c>
    </row>
    <row r="11384" spans="1:24">
      <c r="A11384" s="77"/>
      <c r="B11384" s="77"/>
      <c r="C11384" s="77"/>
      <c r="D11384" s="136"/>
      <c r="E11384" s="77"/>
      <c r="F11384" s="77"/>
      <c r="G11384" s="77"/>
      <c r="H11384" s="77"/>
      <c r="I11384" s="79"/>
      <c r="J11384" s="77"/>
      <c r="K11384" s="84" t="s">
        <v>1501</v>
      </c>
      <c r="L11384" s="76">
        <f t="shared" si="595"/>
        <v>66</v>
      </c>
      <c r="M11384" s="454">
        <f t="shared" ref="M11384:X11385" si="597">M11387+M11453+M11678+M11738+M11756+M12032+M12038+M12044+M12050+M12059+M12068+M12086+M12095+M12104+M12140+M12161+M12185+M12191+M12218+M12227+M12239</f>
        <v>52</v>
      </c>
      <c r="N11384" s="454">
        <f t="shared" si="597"/>
        <v>5</v>
      </c>
      <c r="O11384" s="454">
        <f t="shared" si="597"/>
        <v>1</v>
      </c>
      <c r="P11384" s="454">
        <f t="shared" si="597"/>
        <v>3</v>
      </c>
      <c r="Q11384" s="454">
        <f t="shared" si="597"/>
        <v>0</v>
      </c>
      <c r="R11384" s="454">
        <f t="shared" si="597"/>
        <v>0</v>
      </c>
      <c r="S11384" s="454">
        <f t="shared" si="597"/>
        <v>3</v>
      </c>
      <c r="T11384" s="454">
        <f t="shared" si="597"/>
        <v>2</v>
      </c>
      <c r="U11384" s="454">
        <f t="shared" si="597"/>
        <v>0</v>
      </c>
      <c r="V11384" s="454">
        <f t="shared" si="597"/>
        <v>0</v>
      </c>
      <c r="W11384" s="454">
        <f t="shared" si="597"/>
        <v>0</v>
      </c>
      <c r="X11384" s="454">
        <f t="shared" si="597"/>
        <v>0</v>
      </c>
    </row>
    <row r="11385" spans="1:24">
      <c r="A11385" s="77"/>
      <c r="B11385" s="81"/>
      <c r="C11385" s="81"/>
      <c r="D11385" s="138"/>
      <c r="E11385" s="81"/>
      <c r="F11385" s="81"/>
      <c r="G11385" s="81"/>
      <c r="H11385" s="81"/>
      <c r="I11385" s="83"/>
      <c r="J11385" s="81"/>
      <c r="K11385" s="84" t="s">
        <v>1502</v>
      </c>
      <c r="L11385" s="76">
        <f t="shared" si="595"/>
        <v>1132</v>
      </c>
      <c r="M11385" s="454">
        <f t="shared" si="597"/>
        <v>83</v>
      </c>
      <c r="N11385" s="454">
        <f t="shared" si="597"/>
        <v>9</v>
      </c>
      <c r="O11385" s="454">
        <f t="shared" si="597"/>
        <v>33</v>
      </c>
      <c r="P11385" s="454">
        <f t="shared" si="597"/>
        <v>0</v>
      </c>
      <c r="Q11385" s="454">
        <f t="shared" si="597"/>
        <v>0</v>
      </c>
      <c r="R11385" s="454">
        <f t="shared" si="597"/>
        <v>31</v>
      </c>
      <c r="S11385" s="454">
        <f t="shared" si="597"/>
        <v>103</v>
      </c>
      <c r="T11385" s="454">
        <f t="shared" si="597"/>
        <v>116</v>
      </c>
      <c r="U11385" s="454">
        <f t="shared" si="597"/>
        <v>48</v>
      </c>
      <c r="V11385" s="454">
        <f t="shared" si="597"/>
        <v>0</v>
      </c>
      <c r="W11385" s="454">
        <f t="shared" si="597"/>
        <v>377</v>
      </c>
      <c r="X11385" s="454">
        <f t="shared" si="597"/>
        <v>332</v>
      </c>
    </row>
    <row r="11386" spans="1:24">
      <c r="A11386" s="77"/>
      <c r="B11386" s="58" t="s">
        <v>17254</v>
      </c>
      <c r="C11386" s="58"/>
      <c r="D11386" s="131">
        <f>COUNTA(D11389:D11451)</f>
        <v>21</v>
      </c>
      <c r="E11386" s="58"/>
      <c r="F11386" s="58"/>
      <c r="G11386" s="58"/>
      <c r="H11386" s="58"/>
      <c r="I11386" s="813">
        <f>SUM(I11389:I11451)</f>
        <v>44841</v>
      </c>
      <c r="J11386" s="58" t="s">
        <v>39</v>
      </c>
      <c r="K11386" s="84" t="s">
        <v>32</v>
      </c>
      <c r="L11386" s="76">
        <f t="shared" si="595"/>
        <v>27</v>
      </c>
      <c r="M11386" s="76">
        <v>0</v>
      </c>
      <c r="N11386" s="76">
        <v>6</v>
      </c>
      <c r="O11386" s="76">
        <v>4</v>
      </c>
      <c r="P11386" s="76">
        <v>0</v>
      </c>
      <c r="Q11386" s="76">
        <v>0</v>
      </c>
      <c r="R11386" s="76">
        <v>0</v>
      </c>
      <c r="S11386" s="76">
        <v>0</v>
      </c>
      <c r="T11386" s="76">
        <v>17</v>
      </c>
      <c r="U11386" s="76">
        <v>0</v>
      </c>
      <c r="V11386" s="76">
        <v>0</v>
      </c>
      <c r="W11386" s="76">
        <v>0</v>
      </c>
      <c r="X11386" s="76">
        <v>0</v>
      </c>
    </row>
    <row r="11387" spans="1:24">
      <c r="A11387" s="77"/>
      <c r="B11387" s="77"/>
      <c r="C11387" s="77"/>
      <c r="D11387" s="136"/>
      <c r="E11387" s="77"/>
      <c r="F11387" s="77"/>
      <c r="G11387" s="77"/>
      <c r="H11387" s="77"/>
      <c r="I11387" s="814"/>
      <c r="J11387" s="77"/>
      <c r="K11387" s="84" t="s">
        <v>34</v>
      </c>
      <c r="L11387" s="76">
        <f t="shared" si="595"/>
        <v>11</v>
      </c>
      <c r="M11387" s="76">
        <v>7</v>
      </c>
      <c r="N11387" s="76">
        <v>2</v>
      </c>
      <c r="O11387" s="76">
        <v>0</v>
      </c>
      <c r="P11387" s="76">
        <v>0</v>
      </c>
      <c r="Q11387" s="76">
        <v>0</v>
      </c>
      <c r="R11387" s="76">
        <v>0</v>
      </c>
      <c r="S11387" s="76">
        <v>1</v>
      </c>
      <c r="T11387" s="76">
        <v>1</v>
      </c>
      <c r="U11387" s="76">
        <v>0</v>
      </c>
      <c r="V11387" s="76">
        <v>0</v>
      </c>
      <c r="W11387" s="76">
        <v>0</v>
      </c>
      <c r="X11387" s="76">
        <v>0</v>
      </c>
    </row>
    <row r="11388" spans="1:24">
      <c r="A11388" s="77"/>
      <c r="B11388" s="81"/>
      <c r="C11388" s="81"/>
      <c r="D11388" s="138"/>
      <c r="E11388" s="81"/>
      <c r="F11388" s="81"/>
      <c r="G11388" s="81"/>
      <c r="H11388" s="81"/>
      <c r="I11388" s="815"/>
      <c r="J11388" s="81"/>
      <c r="K11388" s="84" t="s">
        <v>36</v>
      </c>
      <c r="L11388" s="76">
        <f t="shared" si="595"/>
        <v>32</v>
      </c>
      <c r="M11388" s="76">
        <v>1</v>
      </c>
      <c r="N11388" s="76">
        <v>3</v>
      </c>
      <c r="O11388" s="76">
        <v>1</v>
      </c>
      <c r="P11388" s="76">
        <v>0</v>
      </c>
      <c r="Q11388" s="76">
        <v>0</v>
      </c>
      <c r="R11388" s="76">
        <v>0</v>
      </c>
      <c r="S11388" s="76">
        <v>2</v>
      </c>
      <c r="T11388" s="76">
        <v>14</v>
      </c>
      <c r="U11388" s="76">
        <v>0</v>
      </c>
      <c r="V11388" s="76">
        <v>0</v>
      </c>
      <c r="W11388" s="76">
        <v>11</v>
      </c>
      <c r="X11388" s="76">
        <v>0</v>
      </c>
    </row>
    <row r="11389" spans="1:24">
      <c r="A11389" s="77"/>
      <c r="B11389" s="46" t="s">
        <v>17255</v>
      </c>
      <c r="C11389" s="46" t="s">
        <v>1609</v>
      </c>
      <c r="D11389" s="58" t="s">
        <v>17256</v>
      </c>
      <c r="E11389" s="97" t="s">
        <v>17257</v>
      </c>
      <c r="F11389" s="58" t="s">
        <v>17258</v>
      </c>
      <c r="G11389" s="58" t="s">
        <v>17259</v>
      </c>
      <c r="H11389" s="58" t="s">
        <v>17260</v>
      </c>
      <c r="I11389" s="74">
        <v>3012</v>
      </c>
      <c r="J11389" s="46" t="s">
        <v>1508</v>
      </c>
      <c r="K11389" s="75" t="s">
        <v>1509</v>
      </c>
      <c r="L11389" s="76">
        <f>SUM(M11389:X11389)</f>
        <v>3</v>
      </c>
      <c r="M11389" s="76"/>
      <c r="N11389" s="76"/>
      <c r="O11389" s="76"/>
      <c r="P11389" s="76"/>
      <c r="Q11389" s="76"/>
      <c r="R11389" s="76"/>
      <c r="S11389" s="76"/>
      <c r="T11389" s="76">
        <v>3</v>
      </c>
      <c r="U11389" s="76"/>
      <c r="V11389" s="76"/>
      <c r="W11389" s="76"/>
      <c r="X11389" s="76"/>
    </row>
    <row r="11390" spans="1:24">
      <c r="A11390" s="77"/>
      <c r="B11390" s="54"/>
      <c r="C11390" s="54"/>
      <c r="D11390" s="77"/>
      <c r="E11390" s="123"/>
      <c r="F11390" s="77"/>
      <c r="G11390" s="77"/>
      <c r="H11390" s="77"/>
      <c r="I11390" s="79"/>
      <c r="J11390" s="54"/>
      <c r="K11390" s="75" t="s">
        <v>1501</v>
      </c>
      <c r="L11390" s="76">
        <f>SUM(M11390:X11390)</f>
        <v>0</v>
      </c>
      <c r="M11390" s="76"/>
      <c r="N11390" s="76"/>
      <c r="O11390" s="76"/>
      <c r="P11390" s="76"/>
      <c r="Q11390" s="76"/>
      <c r="R11390" s="76"/>
      <c r="S11390" s="76"/>
      <c r="T11390" s="76"/>
      <c r="U11390" s="76"/>
      <c r="V11390" s="76"/>
      <c r="W11390" s="76"/>
      <c r="X11390" s="76"/>
    </row>
    <row r="11391" spans="1:24">
      <c r="A11391" s="77"/>
      <c r="B11391" s="54"/>
      <c r="C11391" s="80"/>
      <c r="D11391" s="81"/>
      <c r="E11391" s="124"/>
      <c r="F11391" s="81"/>
      <c r="G11391" s="81"/>
      <c r="H11391" s="81"/>
      <c r="I11391" s="83"/>
      <c r="J11391" s="80"/>
      <c r="K11391" s="84" t="s">
        <v>1502</v>
      </c>
      <c r="L11391" s="76">
        <f>SUM(M11391:X11391)</f>
        <v>2</v>
      </c>
      <c r="M11391" s="76"/>
      <c r="N11391" s="76"/>
      <c r="O11391" s="76"/>
      <c r="P11391" s="76"/>
      <c r="Q11391" s="76"/>
      <c r="R11391" s="76"/>
      <c r="S11391" s="76"/>
      <c r="T11391" s="76">
        <v>2</v>
      </c>
      <c r="U11391" s="76"/>
      <c r="V11391" s="76"/>
      <c r="W11391" s="76"/>
      <c r="X11391" s="76"/>
    </row>
    <row r="11392" spans="1:24">
      <c r="A11392" s="77"/>
      <c r="B11392" s="54"/>
      <c r="C11392" s="46" t="s">
        <v>1609</v>
      </c>
      <c r="D11392" s="58" t="s">
        <v>17261</v>
      </c>
      <c r="E11392" s="58" t="s">
        <v>17262</v>
      </c>
      <c r="F11392" s="58" t="s">
        <v>17263</v>
      </c>
      <c r="G11392" s="58" t="s">
        <v>17264</v>
      </c>
      <c r="H11392" s="58" t="s">
        <v>17265</v>
      </c>
      <c r="I11392" s="74">
        <v>14220</v>
      </c>
      <c r="J11392" s="46" t="s">
        <v>1508</v>
      </c>
      <c r="K11392" s="75" t="s">
        <v>1509</v>
      </c>
      <c r="L11392" s="76">
        <f t="shared" ref="L11392:L11451" si="598">SUM(M11392:X11392)</f>
        <v>4</v>
      </c>
      <c r="M11392" s="76"/>
      <c r="N11392" s="76">
        <v>1</v>
      </c>
      <c r="O11392" s="76">
        <v>1</v>
      </c>
      <c r="P11392" s="76"/>
      <c r="Q11392" s="76"/>
      <c r="R11392" s="76"/>
      <c r="S11392" s="76"/>
      <c r="T11392" s="76">
        <v>2</v>
      </c>
      <c r="U11392" s="76"/>
      <c r="V11392" s="76"/>
      <c r="W11392" s="76"/>
      <c r="X11392" s="76"/>
    </row>
    <row r="11393" spans="1:24">
      <c r="A11393" s="77"/>
      <c r="B11393" s="54"/>
      <c r="C11393" s="54"/>
      <c r="D11393" s="77"/>
      <c r="E11393" s="430"/>
      <c r="F11393" s="77"/>
      <c r="G11393" s="77"/>
      <c r="H11393" s="77"/>
      <c r="I11393" s="79"/>
      <c r="J11393" s="54"/>
      <c r="K11393" s="75" t="s">
        <v>1501</v>
      </c>
      <c r="L11393" s="76">
        <f t="shared" si="598"/>
        <v>0</v>
      </c>
      <c r="M11393" s="76"/>
      <c r="N11393" s="76"/>
      <c r="O11393" s="76"/>
      <c r="P11393" s="76"/>
      <c r="Q11393" s="76"/>
      <c r="R11393" s="76"/>
      <c r="S11393" s="76"/>
      <c r="T11393" s="76"/>
      <c r="U11393" s="76"/>
      <c r="V11393" s="76"/>
      <c r="W11393" s="76"/>
      <c r="X11393" s="76"/>
    </row>
    <row r="11394" spans="1:24">
      <c r="A11394" s="77"/>
      <c r="B11394" s="54"/>
      <c r="C11394" s="80"/>
      <c r="D11394" s="81"/>
      <c r="E11394" s="431"/>
      <c r="F11394" s="81"/>
      <c r="G11394" s="81"/>
      <c r="H11394" s="81"/>
      <c r="I11394" s="83"/>
      <c r="J11394" s="80"/>
      <c r="K11394" s="84" t="s">
        <v>1502</v>
      </c>
      <c r="L11394" s="76">
        <f t="shared" si="598"/>
        <v>3</v>
      </c>
      <c r="M11394" s="76"/>
      <c r="N11394" s="76"/>
      <c r="O11394" s="76">
        <v>1</v>
      </c>
      <c r="P11394" s="76"/>
      <c r="Q11394" s="76"/>
      <c r="R11394" s="76"/>
      <c r="S11394" s="76"/>
      <c r="T11394" s="76">
        <v>2</v>
      </c>
      <c r="U11394" s="76"/>
      <c r="V11394" s="76"/>
      <c r="W11394" s="76"/>
      <c r="X11394" s="76"/>
    </row>
    <row r="11395" spans="1:24">
      <c r="A11395" s="77"/>
      <c r="B11395" s="54"/>
      <c r="C11395" s="46" t="s">
        <v>1609</v>
      </c>
      <c r="D11395" s="58" t="s">
        <v>17266</v>
      </c>
      <c r="E11395" s="58" t="s">
        <v>17267</v>
      </c>
      <c r="F11395" s="58" t="s">
        <v>17268</v>
      </c>
      <c r="G11395" s="58" t="s">
        <v>17269</v>
      </c>
      <c r="H11395" s="58" t="s">
        <v>17270</v>
      </c>
      <c r="I11395" s="74">
        <v>257</v>
      </c>
      <c r="J11395" s="46" t="s">
        <v>1508</v>
      </c>
      <c r="K11395" s="75" t="s">
        <v>1509</v>
      </c>
      <c r="L11395" s="76">
        <f t="shared" si="598"/>
        <v>3</v>
      </c>
      <c r="M11395" s="76"/>
      <c r="N11395" s="76"/>
      <c r="O11395" s="76"/>
      <c r="P11395" s="76"/>
      <c r="Q11395" s="76"/>
      <c r="R11395" s="76"/>
      <c r="S11395" s="76"/>
      <c r="T11395" s="76">
        <v>3</v>
      </c>
      <c r="U11395" s="76"/>
      <c r="V11395" s="76"/>
      <c r="W11395" s="76"/>
      <c r="X11395" s="76"/>
    </row>
    <row r="11396" spans="1:24">
      <c r="A11396" s="77"/>
      <c r="B11396" s="54"/>
      <c r="C11396" s="54"/>
      <c r="D11396" s="77"/>
      <c r="E11396" s="430"/>
      <c r="F11396" s="77"/>
      <c r="G11396" s="77"/>
      <c r="H11396" s="77"/>
      <c r="I11396" s="79"/>
      <c r="J11396" s="54"/>
      <c r="K11396" s="75" t="s">
        <v>1501</v>
      </c>
      <c r="L11396" s="76">
        <f t="shared" si="598"/>
        <v>0</v>
      </c>
      <c r="M11396" s="76"/>
      <c r="N11396" s="76"/>
      <c r="O11396" s="76"/>
      <c r="P11396" s="76"/>
      <c r="Q11396" s="76"/>
      <c r="R11396" s="76"/>
      <c r="S11396" s="76"/>
      <c r="T11396" s="76"/>
      <c r="U11396" s="76"/>
      <c r="V11396" s="76"/>
      <c r="W11396" s="76"/>
      <c r="X11396" s="76"/>
    </row>
    <row r="11397" spans="1:24">
      <c r="A11397" s="77"/>
      <c r="B11397" s="54"/>
      <c r="C11397" s="80"/>
      <c r="D11397" s="81"/>
      <c r="E11397" s="431"/>
      <c r="F11397" s="81"/>
      <c r="G11397" s="81"/>
      <c r="H11397" s="81"/>
      <c r="I11397" s="83"/>
      <c r="J11397" s="80"/>
      <c r="K11397" s="84" t="s">
        <v>1502</v>
      </c>
      <c r="L11397" s="76">
        <f t="shared" si="598"/>
        <v>0</v>
      </c>
      <c r="M11397" s="76"/>
      <c r="N11397" s="76"/>
      <c r="O11397" s="76"/>
      <c r="P11397" s="76"/>
      <c r="Q11397" s="76"/>
      <c r="R11397" s="76"/>
      <c r="S11397" s="76"/>
      <c r="T11397" s="76"/>
      <c r="U11397" s="76"/>
      <c r="V11397" s="76"/>
      <c r="W11397" s="76"/>
      <c r="X11397" s="76"/>
    </row>
    <row r="11398" spans="1:24">
      <c r="A11398" s="77"/>
      <c r="B11398" s="54"/>
      <c r="C11398" s="46" t="s">
        <v>1622</v>
      </c>
      <c r="D11398" s="58" t="s">
        <v>17271</v>
      </c>
      <c r="E11398" s="58" t="s">
        <v>17272</v>
      </c>
      <c r="F11398" s="58" t="s">
        <v>17273</v>
      </c>
      <c r="G11398" s="58" t="s">
        <v>17274</v>
      </c>
      <c r="H11398" s="58" t="s">
        <v>17275</v>
      </c>
      <c r="I11398" s="74">
        <v>0</v>
      </c>
      <c r="J11398" s="46" t="s">
        <v>1508</v>
      </c>
      <c r="K11398" s="75" t="s">
        <v>1509</v>
      </c>
      <c r="L11398" s="76">
        <f t="shared" si="598"/>
        <v>2</v>
      </c>
      <c r="M11398" s="76"/>
      <c r="N11398" s="76">
        <v>1</v>
      </c>
      <c r="O11398" s="76"/>
      <c r="P11398" s="76"/>
      <c r="Q11398" s="76"/>
      <c r="R11398" s="76"/>
      <c r="S11398" s="76"/>
      <c r="T11398" s="76">
        <v>1</v>
      </c>
      <c r="U11398" s="76"/>
      <c r="V11398" s="76"/>
      <c r="W11398" s="76"/>
      <c r="X11398" s="76"/>
    </row>
    <row r="11399" spans="1:24">
      <c r="A11399" s="77"/>
      <c r="B11399" s="54"/>
      <c r="C11399" s="54"/>
      <c r="D11399" s="77"/>
      <c r="E11399" s="430"/>
      <c r="F11399" s="77"/>
      <c r="G11399" s="77"/>
      <c r="H11399" s="77"/>
      <c r="I11399" s="79"/>
      <c r="J11399" s="54"/>
      <c r="K11399" s="75" t="s">
        <v>1501</v>
      </c>
      <c r="L11399" s="76">
        <f t="shared" si="598"/>
        <v>0</v>
      </c>
      <c r="M11399" s="76"/>
      <c r="N11399" s="76"/>
      <c r="O11399" s="76"/>
      <c r="P11399" s="76"/>
      <c r="Q11399" s="76"/>
      <c r="R11399" s="76"/>
      <c r="S11399" s="76"/>
      <c r="T11399" s="76"/>
      <c r="U11399" s="76"/>
      <c r="V11399" s="76"/>
      <c r="W11399" s="76"/>
      <c r="X11399" s="76"/>
    </row>
    <row r="11400" spans="1:24">
      <c r="A11400" s="77"/>
      <c r="B11400" s="54"/>
      <c r="C11400" s="80"/>
      <c r="D11400" s="81"/>
      <c r="E11400" s="431"/>
      <c r="F11400" s="81"/>
      <c r="G11400" s="81"/>
      <c r="H11400" s="81"/>
      <c r="I11400" s="83"/>
      <c r="J11400" s="80"/>
      <c r="K11400" s="84" t="s">
        <v>1502</v>
      </c>
      <c r="L11400" s="76">
        <f t="shared" si="598"/>
        <v>0</v>
      </c>
      <c r="M11400" s="76"/>
      <c r="N11400" s="76"/>
      <c r="O11400" s="76"/>
      <c r="P11400" s="76"/>
      <c r="Q11400" s="76"/>
      <c r="R11400" s="76"/>
      <c r="S11400" s="76"/>
      <c r="T11400" s="76"/>
      <c r="U11400" s="76"/>
      <c r="V11400" s="76"/>
      <c r="W11400" s="76"/>
      <c r="X11400" s="76"/>
    </row>
    <row r="11401" spans="1:24">
      <c r="A11401" s="77"/>
      <c r="B11401" s="54"/>
      <c r="C11401" s="46" t="s">
        <v>1622</v>
      </c>
      <c r="D11401" s="58" t="s">
        <v>17276</v>
      </c>
      <c r="E11401" s="58" t="s">
        <v>17277</v>
      </c>
      <c r="F11401" s="58" t="s">
        <v>17278</v>
      </c>
      <c r="G11401" s="58" t="s">
        <v>17279</v>
      </c>
      <c r="H11401" s="58" t="s">
        <v>17280</v>
      </c>
      <c r="I11401" s="74">
        <v>0</v>
      </c>
      <c r="J11401" s="46" t="s">
        <v>1508</v>
      </c>
      <c r="K11401" s="75" t="s">
        <v>1509</v>
      </c>
      <c r="L11401" s="76">
        <f t="shared" si="598"/>
        <v>0</v>
      </c>
      <c r="M11401" s="76"/>
      <c r="N11401" s="76"/>
      <c r="O11401" s="76"/>
      <c r="P11401" s="76"/>
      <c r="Q11401" s="76"/>
      <c r="R11401" s="76"/>
      <c r="S11401" s="76"/>
      <c r="T11401" s="76"/>
      <c r="U11401" s="76"/>
      <c r="V11401" s="76"/>
      <c r="W11401" s="76"/>
      <c r="X11401" s="76"/>
    </row>
    <row r="11402" spans="1:24">
      <c r="A11402" s="77"/>
      <c r="B11402" s="54"/>
      <c r="C11402" s="54"/>
      <c r="D11402" s="77"/>
      <c r="E11402" s="77"/>
      <c r="F11402" s="77"/>
      <c r="G11402" s="77"/>
      <c r="H11402" s="77"/>
      <c r="I11402" s="79"/>
      <c r="J11402" s="54"/>
      <c r="K11402" s="75" t="s">
        <v>1501</v>
      </c>
      <c r="L11402" s="76">
        <f t="shared" si="598"/>
        <v>3</v>
      </c>
      <c r="M11402" s="76">
        <v>1</v>
      </c>
      <c r="N11402" s="76">
        <v>1</v>
      </c>
      <c r="O11402" s="76"/>
      <c r="P11402" s="76"/>
      <c r="Q11402" s="76"/>
      <c r="R11402" s="76"/>
      <c r="S11402" s="76"/>
      <c r="T11402" s="76">
        <v>1</v>
      </c>
      <c r="U11402" s="76"/>
      <c r="V11402" s="76"/>
      <c r="W11402" s="76"/>
      <c r="X11402" s="76"/>
    </row>
    <row r="11403" spans="1:24">
      <c r="A11403" s="77"/>
      <c r="B11403" s="54"/>
      <c r="C11403" s="80"/>
      <c r="D11403" s="81"/>
      <c r="E11403" s="81"/>
      <c r="F11403" s="81"/>
      <c r="G11403" s="81"/>
      <c r="H11403" s="81"/>
      <c r="I11403" s="83"/>
      <c r="J11403" s="80"/>
      <c r="K11403" s="84" t="s">
        <v>1502</v>
      </c>
      <c r="L11403" s="76">
        <f t="shared" si="598"/>
        <v>0</v>
      </c>
      <c r="M11403" s="76"/>
      <c r="N11403" s="76"/>
      <c r="O11403" s="76"/>
      <c r="P11403" s="76"/>
      <c r="Q11403" s="76"/>
      <c r="R11403" s="76"/>
      <c r="S11403" s="76"/>
      <c r="T11403" s="76"/>
      <c r="U11403" s="76"/>
      <c r="V11403" s="76"/>
      <c r="W11403" s="76"/>
      <c r="X11403" s="76"/>
    </row>
    <row r="11404" spans="1:24">
      <c r="A11404" s="77"/>
      <c r="B11404" s="54"/>
      <c r="C11404" s="46" t="s">
        <v>1622</v>
      </c>
      <c r="D11404" s="58" t="s">
        <v>17281</v>
      </c>
      <c r="E11404" s="58" t="s">
        <v>17282</v>
      </c>
      <c r="F11404" s="58" t="s">
        <v>17283</v>
      </c>
      <c r="G11404" s="58" t="s">
        <v>17284</v>
      </c>
      <c r="H11404" s="58" t="s">
        <v>17285</v>
      </c>
      <c r="I11404" s="74">
        <v>694</v>
      </c>
      <c r="J11404" s="46" t="s">
        <v>1508</v>
      </c>
      <c r="K11404" s="75" t="s">
        <v>1509</v>
      </c>
      <c r="L11404" s="76">
        <f t="shared" si="598"/>
        <v>2</v>
      </c>
      <c r="M11404" s="76"/>
      <c r="N11404" s="76">
        <v>1</v>
      </c>
      <c r="O11404" s="76"/>
      <c r="P11404" s="76"/>
      <c r="Q11404" s="76"/>
      <c r="R11404" s="76"/>
      <c r="S11404" s="76"/>
      <c r="T11404" s="76">
        <v>1</v>
      </c>
      <c r="U11404" s="76"/>
      <c r="V11404" s="76"/>
      <c r="W11404" s="76"/>
      <c r="X11404" s="76"/>
    </row>
    <row r="11405" spans="1:24">
      <c r="A11405" s="77"/>
      <c r="B11405" s="54"/>
      <c r="C11405" s="54"/>
      <c r="D11405" s="77"/>
      <c r="E11405" s="77"/>
      <c r="F11405" s="77"/>
      <c r="G11405" s="77"/>
      <c r="H11405" s="77"/>
      <c r="I11405" s="79"/>
      <c r="J11405" s="54"/>
      <c r="K11405" s="75" t="s">
        <v>1501</v>
      </c>
      <c r="L11405" s="76">
        <f t="shared" si="598"/>
        <v>0</v>
      </c>
      <c r="M11405" s="76"/>
      <c r="N11405" s="76"/>
      <c r="O11405" s="76"/>
      <c r="P11405" s="76"/>
      <c r="Q11405" s="76"/>
      <c r="R11405" s="76"/>
      <c r="S11405" s="76"/>
      <c r="T11405" s="76"/>
      <c r="U11405" s="76"/>
      <c r="V11405" s="76"/>
      <c r="W11405" s="76"/>
      <c r="X11405" s="76"/>
    </row>
    <row r="11406" spans="1:24">
      <c r="A11406" s="77"/>
      <c r="B11406" s="54"/>
      <c r="C11406" s="80"/>
      <c r="D11406" s="81"/>
      <c r="E11406" s="81"/>
      <c r="F11406" s="81"/>
      <c r="G11406" s="81"/>
      <c r="H11406" s="81"/>
      <c r="I11406" s="83"/>
      <c r="J11406" s="80"/>
      <c r="K11406" s="84" t="s">
        <v>1502</v>
      </c>
      <c r="L11406" s="76">
        <f t="shared" si="598"/>
        <v>0</v>
      </c>
      <c r="M11406" s="76"/>
      <c r="N11406" s="76"/>
      <c r="O11406" s="76"/>
      <c r="P11406" s="76"/>
      <c r="Q11406" s="76"/>
      <c r="R11406" s="76"/>
      <c r="S11406" s="76"/>
      <c r="T11406" s="76"/>
      <c r="U11406" s="76"/>
      <c r="V11406" s="76"/>
      <c r="W11406" s="76"/>
      <c r="X11406" s="76"/>
    </row>
    <row r="11407" spans="1:24">
      <c r="A11407" s="77"/>
      <c r="B11407" s="54"/>
      <c r="C11407" s="46" t="s">
        <v>1622</v>
      </c>
      <c r="D11407" s="58" t="s">
        <v>17286</v>
      </c>
      <c r="E11407" s="58" t="s">
        <v>17287</v>
      </c>
      <c r="F11407" s="58" t="s">
        <v>17288</v>
      </c>
      <c r="G11407" s="58" t="s">
        <v>17289</v>
      </c>
      <c r="H11407" s="58" t="s">
        <v>17290</v>
      </c>
      <c r="I11407" s="74">
        <v>1432</v>
      </c>
      <c r="J11407" s="46" t="s">
        <v>1508</v>
      </c>
      <c r="K11407" s="75" t="s">
        <v>1509</v>
      </c>
      <c r="L11407" s="76">
        <f t="shared" si="598"/>
        <v>0</v>
      </c>
      <c r="M11407" s="76"/>
      <c r="N11407" s="76"/>
      <c r="O11407" s="76"/>
      <c r="P11407" s="76"/>
      <c r="Q11407" s="76"/>
      <c r="R11407" s="76"/>
      <c r="S11407" s="76"/>
      <c r="T11407" s="76"/>
      <c r="U11407" s="76"/>
      <c r="V11407" s="76"/>
      <c r="W11407" s="76"/>
      <c r="X11407" s="76"/>
    </row>
    <row r="11408" spans="1:24">
      <c r="A11408" s="77"/>
      <c r="B11408" s="54"/>
      <c r="C11408" s="54"/>
      <c r="D11408" s="77"/>
      <c r="E11408" s="430"/>
      <c r="F11408" s="77"/>
      <c r="G11408" s="77"/>
      <c r="H11408" s="77"/>
      <c r="I11408" s="79"/>
      <c r="J11408" s="54"/>
      <c r="K11408" s="75" t="s">
        <v>1501</v>
      </c>
      <c r="L11408" s="76">
        <f t="shared" si="598"/>
        <v>2</v>
      </c>
      <c r="M11408" s="76">
        <v>2</v>
      </c>
      <c r="N11408" s="76"/>
      <c r="O11408" s="76"/>
      <c r="P11408" s="76"/>
      <c r="Q11408" s="76"/>
      <c r="R11408" s="76"/>
      <c r="S11408" s="76"/>
      <c r="T11408" s="76"/>
      <c r="U11408" s="76"/>
      <c r="V11408" s="76"/>
      <c r="W11408" s="76"/>
      <c r="X11408" s="76"/>
    </row>
    <row r="11409" spans="1:24">
      <c r="A11409" s="77"/>
      <c r="B11409" s="54"/>
      <c r="C11409" s="80"/>
      <c r="D11409" s="81"/>
      <c r="E11409" s="431"/>
      <c r="F11409" s="81"/>
      <c r="G11409" s="81"/>
      <c r="H11409" s="81"/>
      <c r="I11409" s="83"/>
      <c r="J11409" s="80"/>
      <c r="K11409" s="84" t="s">
        <v>1502</v>
      </c>
      <c r="L11409" s="76">
        <f t="shared" si="598"/>
        <v>0</v>
      </c>
      <c r="M11409" s="76"/>
      <c r="N11409" s="76"/>
      <c r="O11409" s="76"/>
      <c r="P11409" s="76"/>
      <c r="Q11409" s="76"/>
      <c r="R11409" s="76"/>
      <c r="S11409" s="76"/>
      <c r="T11409" s="76"/>
      <c r="U11409" s="76"/>
      <c r="V11409" s="76"/>
      <c r="W11409" s="76"/>
      <c r="X11409" s="76"/>
    </row>
    <row r="11410" spans="1:24">
      <c r="A11410" s="77"/>
      <c r="B11410" s="54"/>
      <c r="C11410" s="46" t="s">
        <v>1633</v>
      </c>
      <c r="D11410" s="58" t="s">
        <v>17291</v>
      </c>
      <c r="E11410" s="58" t="s">
        <v>17292</v>
      </c>
      <c r="F11410" s="58" t="s">
        <v>17293</v>
      </c>
      <c r="G11410" s="58" t="s">
        <v>17294</v>
      </c>
      <c r="H11410" s="58" t="s">
        <v>17295</v>
      </c>
      <c r="I11410" s="74">
        <v>264</v>
      </c>
      <c r="J11410" s="46" t="s">
        <v>1508</v>
      </c>
      <c r="K11410" s="75" t="s">
        <v>1509</v>
      </c>
      <c r="L11410" s="76">
        <f t="shared" si="598"/>
        <v>0</v>
      </c>
      <c r="M11410" s="76"/>
      <c r="N11410" s="76"/>
      <c r="O11410" s="76"/>
      <c r="P11410" s="76"/>
      <c r="Q11410" s="76"/>
      <c r="R11410" s="76"/>
      <c r="S11410" s="76"/>
      <c r="T11410" s="76"/>
      <c r="U11410" s="76"/>
      <c r="V11410" s="76"/>
      <c r="W11410" s="76"/>
      <c r="X11410" s="76"/>
    </row>
    <row r="11411" spans="1:24">
      <c r="A11411" s="77"/>
      <c r="B11411" s="54"/>
      <c r="C11411" s="54"/>
      <c r="D11411" s="77"/>
      <c r="E11411" s="430"/>
      <c r="F11411" s="77"/>
      <c r="G11411" s="77"/>
      <c r="H11411" s="77"/>
      <c r="I11411" s="79"/>
      <c r="J11411" s="54"/>
      <c r="K11411" s="75" t="s">
        <v>1501</v>
      </c>
      <c r="L11411" s="76">
        <f t="shared" si="598"/>
        <v>0</v>
      </c>
      <c r="M11411" s="76"/>
      <c r="N11411" s="76"/>
      <c r="O11411" s="76"/>
      <c r="P11411" s="76"/>
      <c r="Q11411" s="76"/>
      <c r="R11411" s="76"/>
      <c r="S11411" s="76"/>
      <c r="T11411" s="76"/>
      <c r="U11411" s="76"/>
      <c r="V11411" s="76"/>
      <c r="W11411" s="76"/>
      <c r="X11411" s="76"/>
    </row>
    <row r="11412" spans="1:24">
      <c r="A11412" s="77"/>
      <c r="B11412" s="54"/>
      <c r="C11412" s="80"/>
      <c r="D11412" s="81"/>
      <c r="E11412" s="431"/>
      <c r="F11412" s="81"/>
      <c r="G11412" s="81"/>
      <c r="H11412" s="81"/>
      <c r="I11412" s="83"/>
      <c r="J11412" s="80"/>
      <c r="K11412" s="84" t="s">
        <v>1502</v>
      </c>
      <c r="L11412" s="76">
        <f t="shared" si="598"/>
        <v>7</v>
      </c>
      <c r="M11412" s="76"/>
      <c r="N11412" s="76"/>
      <c r="O11412" s="76"/>
      <c r="P11412" s="76"/>
      <c r="Q11412" s="76"/>
      <c r="R11412" s="76"/>
      <c r="S11412" s="76">
        <v>1</v>
      </c>
      <c r="T11412" s="76">
        <v>2</v>
      </c>
      <c r="U11412" s="76"/>
      <c r="V11412" s="76"/>
      <c r="W11412" s="76">
        <v>4</v>
      </c>
      <c r="X11412" s="76"/>
    </row>
    <row r="11413" spans="1:24">
      <c r="A11413" s="77"/>
      <c r="B11413" s="54"/>
      <c r="C11413" s="46" t="s">
        <v>1622</v>
      </c>
      <c r="D11413" s="58" t="s">
        <v>17296</v>
      </c>
      <c r="E11413" s="58" t="s">
        <v>17297</v>
      </c>
      <c r="F11413" s="58" t="s">
        <v>17298</v>
      </c>
      <c r="G11413" s="58" t="s">
        <v>17299</v>
      </c>
      <c r="H11413" s="58" t="s">
        <v>17300</v>
      </c>
      <c r="I11413" s="74">
        <v>78</v>
      </c>
      <c r="J11413" s="46" t="s">
        <v>1508</v>
      </c>
      <c r="K11413" s="75" t="s">
        <v>1509</v>
      </c>
      <c r="L11413" s="76">
        <f t="shared" si="598"/>
        <v>2</v>
      </c>
      <c r="M11413" s="76"/>
      <c r="N11413" s="76">
        <v>1</v>
      </c>
      <c r="O11413" s="76"/>
      <c r="P11413" s="76"/>
      <c r="Q11413" s="76"/>
      <c r="R11413" s="76"/>
      <c r="S11413" s="76"/>
      <c r="T11413" s="76">
        <v>1</v>
      </c>
      <c r="U11413" s="76"/>
      <c r="V11413" s="76"/>
      <c r="W11413" s="76"/>
      <c r="X11413" s="76"/>
    </row>
    <row r="11414" spans="1:24">
      <c r="A11414" s="77"/>
      <c r="B11414" s="54"/>
      <c r="C11414" s="54"/>
      <c r="D11414" s="77"/>
      <c r="E11414" s="430"/>
      <c r="F11414" s="77"/>
      <c r="G11414" s="77"/>
      <c r="H11414" s="77"/>
      <c r="I11414" s="79"/>
      <c r="J11414" s="54"/>
      <c r="K11414" s="75" t="s">
        <v>1501</v>
      </c>
      <c r="L11414" s="76">
        <f t="shared" si="598"/>
        <v>0</v>
      </c>
      <c r="M11414" s="76"/>
      <c r="N11414" s="76"/>
      <c r="O11414" s="76"/>
      <c r="P11414" s="76"/>
      <c r="Q11414" s="76"/>
      <c r="R11414" s="76"/>
      <c r="S11414" s="76"/>
      <c r="T11414" s="76"/>
      <c r="U11414" s="76"/>
      <c r="V11414" s="76"/>
      <c r="W11414" s="76"/>
      <c r="X11414" s="76"/>
    </row>
    <row r="11415" spans="1:24">
      <c r="A11415" s="77"/>
      <c r="B11415" s="54"/>
      <c r="C11415" s="80"/>
      <c r="D11415" s="81"/>
      <c r="E11415" s="431"/>
      <c r="F11415" s="81"/>
      <c r="G11415" s="81"/>
      <c r="H11415" s="81"/>
      <c r="I11415" s="83"/>
      <c r="J11415" s="80"/>
      <c r="K11415" s="84" t="s">
        <v>1502</v>
      </c>
      <c r="L11415" s="76">
        <f t="shared" si="598"/>
        <v>2</v>
      </c>
      <c r="M11415" s="76"/>
      <c r="N11415" s="76"/>
      <c r="O11415" s="76"/>
      <c r="P11415" s="76"/>
      <c r="Q11415" s="76"/>
      <c r="R11415" s="76"/>
      <c r="S11415" s="76"/>
      <c r="T11415" s="76">
        <v>2</v>
      </c>
      <c r="U11415" s="76"/>
      <c r="V11415" s="76"/>
      <c r="W11415" s="76"/>
      <c r="X11415" s="76"/>
    </row>
    <row r="11416" spans="1:24">
      <c r="A11416" s="77"/>
      <c r="B11416" s="54"/>
      <c r="C11416" s="46" t="s">
        <v>1622</v>
      </c>
      <c r="D11416" s="58" t="s">
        <v>17301</v>
      </c>
      <c r="E11416" s="58" t="s">
        <v>17302</v>
      </c>
      <c r="F11416" s="58" t="s">
        <v>17303</v>
      </c>
      <c r="G11416" s="58" t="s">
        <v>17304</v>
      </c>
      <c r="H11416" s="58" t="s">
        <v>17305</v>
      </c>
      <c r="I11416" s="74">
        <v>2522</v>
      </c>
      <c r="J11416" s="46" t="s">
        <v>1508</v>
      </c>
      <c r="K11416" s="75" t="s">
        <v>1509</v>
      </c>
      <c r="L11416" s="76">
        <f t="shared" si="598"/>
        <v>0</v>
      </c>
      <c r="M11416" s="76"/>
      <c r="N11416" s="76"/>
      <c r="O11416" s="76"/>
      <c r="P11416" s="76"/>
      <c r="Q11416" s="76"/>
      <c r="R11416" s="76"/>
      <c r="S11416" s="76"/>
      <c r="T11416" s="76"/>
      <c r="U11416" s="76"/>
      <c r="V11416" s="76"/>
      <c r="W11416" s="76"/>
      <c r="X11416" s="76"/>
    </row>
    <row r="11417" spans="1:24">
      <c r="A11417" s="77"/>
      <c r="B11417" s="54"/>
      <c r="C11417" s="54"/>
      <c r="D11417" s="77"/>
      <c r="E11417" s="430"/>
      <c r="F11417" s="77"/>
      <c r="G11417" s="77"/>
      <c r="H11417" s="77"/>
      <c r="I11417" s="79"/>
      <c r="J11417" s="54"/>
      <c r="K11417" s="75" t="s">
        <v>1501</v>
      </c>
      <c r="L11417" s="76">
        <f t="shared" si="598"/>
        <v>4</v>
      </c>
      <c r="M11417" s="76">
        <v>2</v>
      </c>
      <c r="N11417" s="76">
        <v>1</v>
      </c>
      <c r="O11417" s="76"/>
      <c r="P11417" s="76"/>
      <c r="Q11417" s="76"/>
      <c r="R11417" s="76"/>
      <c r="S11417" s="76">
        <v>1</v>
      </c>
      <c r="T11417" s="76"/>
      <c r="U11417" s="76"/>
      <c r="V11417" s="76"/>
      <c r="W11417" s="76"/>
      <c r="X11417" s="76"/>
    </row>
    <row r="11418" spans="1:24">
      <c r="A11418" s="77"/>
      <c r="B11418" s="54"/>
      <c r="C11418" s="80"/>
      <c r="D11418" s="81"/>
      <c r="E11418" s="431"/>
      <c r="F11418" s="81"/>
      <c r="G11418" s="81"/>
      <c r="H11418" s="81"/>
      <c r="I11418" s="83"/>
      <c r="J11418" s="80"/>
      <c r="K11418" s="84" t="s">
        <v>1502</v>
      </c>
      <c r="L11418" s="76">
        <f t="shared" si="598"/>
        <v>0</v>
      </c>
      <c r="M11418" s="76"/>
      <c r="N11418" s="76"/>
      <c r="O11418" s="76"/>
      <c r="P11418" s="76"/>
      <c r="Q11418" s="76"/>
      <c r="R11418" s="76"/>
      <c r="S11418" s="76"/>
      <c r="T11418" s="76"/>
      <c r="U11418" s="76"/>
      <c r="V11418" s="76"/>
      <c r="W11418" s="76"/>
      <c r="X11418" s="76"/>
    </row>
    <row r="11419" spans="1:24">
      <c r="A11419" s="77"/>
      <c r="B11419" s="54"/>
      <c r="C11419" s="46" t="s">
        <v>1622</v>
      </c>
      <c r="D11419" s="58" t="s">
        <v>17306</v>
      </c>
      <c r="E11419" s="58" t="s">
        <v>17307</v>
      </c>
      <c r="F11419" s="58" t="s">
        <v>17308</v>
      </c>
      <c r="G11419" s="58" t="s">
        <v>17309</v>
      </c>
      <c r="H11419" s="58" t="s">
        <v>17310</v>
      </c>
      <c r="I11419" s="74">
        <v>547</v>
      </c>
      <c r="J11419" s="46" t="s">
        <v>1508</v>
      </c>
      <c r="K11419" s="75" t="s">
        <v>1509</v>
      </c>
      <c r="L11419" s="76">
        <f t="shared" si="598"/>
        <v>0</v>
      </c>
      <c r="M11419" s="76"/>
      <c r="N11419" s="76"/>
      <c r="O11419" s="76"/>
      <c r="P11419" s="76"/>
      <c r="Q11419" s="76"/>
      <c r="R11419" s="76"/>
      <c r="S11419" s="76"/>
      <c r="T11419" s="76"/>
      <c r="U11419" s="76"/>
      <c r="V11419" s="76"/>
      <c r="W11419" s="76"/>
      <c r="X11419" s="76"/>
    </row>
    <row r="11420" spans="1:24">
      <c r="A11420" s="77"/>
      <c r="B11420" s="54"/>
      <c r="C11420" s="54"/>
      <c r="D11420" s="77"/>
      <c r="E11420" s="430"/>
      <c r="F11420" s="77"/>
      <c r="G11420" s="77"/>
      <c r="H11420" s="77"/>
      <c r="I11420" s="79"/>
      <c r="J11420" s="54"/>
      <c r="K11420" s="75" t="s">
        <v>1501</v>
      </c>
      <c r="L11420" s="76">
        <f t="shared" si="598"/>
        <v>2</v>
      </c>
      <c r="M11420" s="76">
        <v>2</v>
      </c>
      <c r="N11420" s="76"/>
      <c r="O11420" s="76"/>
      <c r="P11420" s="76"/>
      <c r="Q11420" s="76"/>
      <c r="R11420" s="76"/>
      <c r="S11420" s="76"/>
      <c r="T11420" s="76"/>
      <c r="U11420" s="76"/>
      <c r="V11420" s="76"/>
      <c r="W11420" s="76"/>
      <c r="X11420" s="76"/>
    </row>
    <row r="11421" spans="1:24">
      <c r="A11421" s="77"/>
      <c r="B11421" s="54"/>
      <c r="C11421" s="80"/>
      <c r="D11421" s="81"/>
      <c r="E11421" s="431"/>
      <c r="F11421" s="81"/>
      <c r="G11421" s="81"/>
      <c r="H11421" s="81"/>
      <c r="I11421" s="83"/>
      <c r="J11421" s="80"/>
      <c r="K11421" s="84" t="s">
        <v>1502</v>
      </c>
      <c r="L11421" s="76">
        <f t="shared" si="598"/>
        <v>0</v>
      </c>
      <c r="M11421" s="76"/>
      <c r="N11421" s="76"/>
      <c r="O11421" s="76"/>
      <c r="P11421" s="76"/>
      <c r="Q11421" s="76"/>
      <c r="R11421" s="76"/>
      <c r="S11421" s="76"/>
      <c r="T11421" s="76"/>
      <c r="U11421" s="76"/>
      <c r="V11421" s="76"/>
      <c r="W11421" s="76"/>
      <c r="X11421" s="76"/>
    </row>
    <row r="11422" spans="1:24">
      <c r="A11422" s="77"/>
      <c r="B11422" s="54"/>
      <c r="C11422" s="46" t="s">
        <v>1633</v>
      </c>
      <c r="D11422" s="58" t="s">
        <v>17311</v>
      </c>
      <c r="E11422" s="100" t="s">
        <v>17312</v>
      </c>
      <c r="F11422" s="58" t="s">
        <v>17313</v>
      </c>
      <c r="G11422" s="58" t="s">
        <v>17314</v>
      </c>
      <c r="H11422" s="58" t="s">
        <v>17315</v>
      </c>
      <c r="I11422" s="74">
        <v>55</v>
      </c>
      <c r="J11422" s="46" t="s">
        <v>1508</v>
      </c>
      <c r="K11422" s="75" t="s">
        <v>1509</v>
      </c>
      <c r="L11422" s="76">
        <f t="shared" si="598"/>
        <v>0</v>
      </c>
      <c r="M11422" s="76"/>
      <c r="N11422" s="76"/>
      <c r="O11422" s="76"/>
      <c r="P11422" s="76"/>
      <c r="Q11422" s="76"/>
      <c r="R11422" s="76"/>
      <c r="S11422" s="76"/>
      <c r="T11422" s="76"/>
      <c r="U11422" s="76"/>
      <c r="V11422" s="76"/>
      <c r="W11422" s="76"/>
      <c r="X11422" s="76"/>
    </row>
    <row r="11423" spans="1:24">
      <c r="A11423" s="77"/>
      <c r="B11423" s="54"/>
      <c r="C11423" s="54"/>
      <c r="D11423" s="77"/>
      <c r="E11423" s="101"/>
      <c r="F11423" s="77"/>
      <c r="G11423" s="77"/>
      <c r="H11423" s="77"/>
      <c r="I11423" s="79"/>
      <c r="J11423" s="54"/>
      <c r="K11423" s="75" t="s">
        <v>1501</v>
      </c>
      <c r="L11423" s="76">
        <f t="shared" si="598"/>
        <v>0</v>
      </c>
      <c r="M11423" s="76"/>
      <c r="N11423" s="76"/>
      <c r="O11423" s="76"/>
      <c r="P11423" s="76"/>
      <c r="Q11423" s="76"/>
      <c r="R11423" s="76"/>
      <c r="S11423" s="76"/>
      <c r="T11423" s="76"/>
      <c r="U11423" s="76"/>
      <c r="V11423" s="76"/>
      <c r="W11423" s="76"/>
      <c r="X11423" s="76"/>
    </row>
    <row r="11424" spans="1:24">
      <c r="A11424" s="77"/>
      <c r="B11424" s="54"/>
      <c r="C11424" s="80"/>
      <c r="D11424" s="81"/>
      <c r="E11424" s="102"/>
      <c r="F11424" s="81"/>
      <c r="G11424" s="81"/>
      <c r="H11424" s="81"/>
      <c r="I11424" s="83"/>
      <c r="J11424" s="80"/>
      <c r="K11424" s="84" t="s">
        <v>1502</v>
      </c>
      <c r="L11424" s="76">
        <f t="shared" si="598"/>
        <v>2</v>
      </c>
      <c r="M11424" s="76"/>
      <c r="N11424" s="76"/>
      <c r="O11424" s="76"/>
      <c r="P11424" s="76"/>
      <c r="Q11424" s="76"/>
      <c r="R11424" s="76"/>
      <c r="S11424" s="76"/>
      <c r="T11424" s="76"/>
      <c r="U11424" s="76"/>
      <c r="V11424" s="76"/>
      <c r="W11424" s="76">
        <v>2</v>
      </c>
      <c r="X11424" s="76"/>
    </row>
    <row r="11425" spans="1:24">
      <c r="A11425" s="77"/>
      <c r="B11425" s="54"/>
      <c r="C11425" s="46" t="s">
        <v>1622</v>
      </c>
      <c r="D11425" s="58" t="s">
        <v>5651</v>
      </c>
      <c r="E11425" s="100" t="s">
        <v>17316</v>
      </c>
      <c r="F11425" s="58" t="s">
        <v>17317</v>
      </c>
      <c r="G11425" s="58" t="s">
        <v>17318</v>
      </c>
      <c r="H11425" s="58" t="s">
        <v>17310</v>
      </c>
      <c r="I11425" s="74">
        <v>46</v>
      </c>
      <c r="J11425" s="46" t="s">
        <v>1508</v>
      </c>
      <c r="K11425" s="75" t="s">
        <v>1509</v>
      </c>
      <c r="L11425" s="76">
        <f t="shared" si="598"/>
        <v>3</v>
      </c>
      <c r="M11425" s="76"/>
      <c r="N11425" s="76"/>
      <c r="O11425" s="76">
        <v>1</v>
      </c>
      <c r="P11425" s="76"/>
      <c r="Q11425" s="76"/>
      <c r="R11425" s="76"/>
      <c r="S11425" s="76"/>
      <c r="T11425" s="76">
        <v>2</v>
      </c>
      <c r="U11425" s="76"/>
      <c r="V11425" s="76"/>
      <c r="W11425" s="76"/>
      <c r="X11425" s="76"/>
    </row>
    <row r="11426" spans="1:24">
      <c r="A11426" s="77"/>
      <c r="B11426" s="54"/>
      <c r="C11426" s="54"/>
      <c r="D11426" s="77"/>
      <c r="E11426" s="101"/>
      <c r="F11426" s="77"/>
      <c r="G11426" s="77"/>
      <c r="H11426" s="77"/>
      <c r="I11426" s="79"/>
      <c r="J11426" s="54"/>
      <c r="K11426" s="75" t="s">
        <v>1501</v>
      </c>
      <c r="L11426" s="76">
        <f t="shared" si="598"/>
        <v>0</v>
      </c>
      <c r="M11426" s="76"/>
      <c r="N11426" s="76"/>
      <c r="O11426" s="76"/>
      <c r="P11426" s="76"/>
      <c r="Q11426" s="76"/>
      <c r="R11426" s="76"/>
      <c r="S11426" s="76"/>
      <c r="T11426" s="76"/>
      <c r="U11426" s="76"/>
      <c r="V11426" s="76"/>
      <c r="W11426" s="76"/>
      <c r="X11426" s="76"/>
    </row>
    <row r="11427" spans="1:24">
      <c r="A11427" s="77"/>
      <c r="B11427" s="54"/>
      <c r="C11427" s="54"/>
      <c r="D11427" s="77"/>
      <c r="E11427" s="102"/>
      <c r="F11427" s="81"/>
      <c r="G11427" s="81"/>
      <c r="H11427" s="81"/>
      <c r="I11427" s="83"/>
      <c r="J11427" s="80"/>
      <c r="K11427" s="84" t="s">
        <v>1502</v>
      </c>
      <c r="L11427" s="76">
        <f t="shared" si="598"/>
        <v>0</v>
      </c>
      <c r="M11427" s="76"/>
      <c r="N11427" s="76"/>
      <c r="O11427" s="76"/>
      <c r="P11427" s="76"/>
      <c r="Q11427" s="76"/>
      <c r="R11427" s="76"/>
      <c r="S11427" s="76"/>
      <c r="T11427" s="76"/>
      <c r="U11427" s="76"/>
      <c r="V11427" s="76"/>
      <c r="W11427" s="76"/>
      <c r="X11427" s="76"/>
    </row>
    <row r="11428" spans="1:24">
      <c r="A11428" s="77"/>
      <c r="B11428" s="54"/>
      <c r="C11428" s="46" t="s">
        <v>1633</v>
      </c>
      <c r="D11428" s="58" t="s">
        <v>17319</v>
      </c>
      <c r="E11428" s="100" t="s">
        <v>17320</v>
      </c>
      <c r="F11428" s="46" t="s">
        <v>17321</v>
      </c>
      <c r="G11428" s="58" t="s">
        <v>17322</v>
      </c>
      <c r="H11428" s="46" t="s">
        <v>17323</v>
      </c>
      <c r="I11428" s="74">
        <v>8732</v>
      </c>
      <c r="J11428" s="46" t="s">
        <v>1508</v>
      </c>
      <c r="K11428" s="75" t="s">
        <v>1509</v>
      </c>
      <c r="L11428" s="76">
        <f t="shared" si="598"/>
        <v>0</v>
      </c>
      <c r="M11428" s="76"/>
      <c r="N11428" s="76"/>
      <c r="O11428" s="76"/>
      <c r="P11428" s="76"/>
      <c r="Q11428" s="76"/>
      <c r="R11428" s="76"/>
      <c r="S11428" s="76"/>
      <c r="T11428" s="76"/>
      <c r="U11428" s="76"/>
      <c r="V11428" s="76"/>
      <c r="W11428" s="76"/>
      <c r="X11428" s="76"/>
    </row>
    <row r="11429" spans="1:24">
      <c r="A11429" s="77"/>
      <c r="B11429" s="54"/>
      <c r="C11429" s="54"/>
      <c r="D11429" s="77"/>
      <c r="E11429" s="92"/>
      <c r="F11429" s="54"/>
      <c r="G11429" s="77"/>
      <c r="H11429" s="54"/>
      <c r="I11429" s="79"/>
      <c r="J11429" s="54"/>
      <c r="K11429" s="75" t="s">
        <v>1501</v>
      </c>
      <c r="L11429" s="76">
        <f t="shared" si="598"/>
        <v>0</v>
      </c>
      <c r="M11429" s="76"/>
      <c r="N11429" s="76"/>
      <c r="O11429" s="76"/>
      <c r="P11429" s="76"/>
      <c r="Q11429" s="76"/>
      <c r="R11429" s="76"/>
      <c r="S11429" s="76"/>
      <c r="T11429" s="76"/>
      <c r="U11429" s="76"/>
      <c r="V11429" s="76"/>
      <c r="W11429" s="76"/>
      <c r="X11429" s="76"/>
    </row>
    <row r="11430" spans="1:24">
      <c r="A11430" s="77"/>
      <c r="B11430" s="54"/>
      <c r="C11430" s="80"/>
      <c r="D11430" s="81"/>
      <c r="E11430" s="93"/>
      <c r="F11430" s="80"/>
      <c r="G11430" s="81"/>
      <c r="H11430" s="80"/>
      <c r="I11430" s="83"/>
      <c r="J11430" s="80"/>
      <c r="K11430" s="84" t="s">
        <v>1502</v>
      </c>
      <c r="L11430" s="76">
        <f t="shared" si="598"/>
        <v>2</v>
      </c>
      <c r="M11430" s="76"/>
      <c r="N11430" s="76"/>
      <c r="O11430" s="76"/>
      <c r="P11430" s="76"/>
      <c r="Q11430" s="76"/>
      <c r="R11430" s="76"/>
      <c r="S11430" s="76">
        <v>1</v>
      </c>
      <c r="T11430" s="76">
        <v>1</v>
      </c>
      <c r="U11430" s="76"/>
      <c r="V11430" s="76"/>
      <c r="W11430" s="76"/>
      <c r="X11430" s="76"/>
    </row>
    <row r="11431" spans="1:24">
      <c r="A11431" s="77"/>
      <c r="B11431" s="54"/>
      <c r="C11431" s="46" t="s">
        <v>1622</v>
      </c>
      <c r="D11431" s="58" t="s">
        <v>17324</v>
      </c>
      <c r="E11431" s="100" t="s">
        <v>17325</v>
      </c>
      <c r="F11431" s="46" t="s">
        <v>17326</v>
      </c>
      <c r="G11431" s="58" t="s">
        <v>17327</v>
      </c>
      <c r="H11431" s="46" t="s">
        <v>17328</v>
      </c>
      <c r="I11431" s="74">
        <v>2538</v>
      </c>
      <c r="J11431" s="46" t="s">
        <v>1508</v>
      </c>
      <c r="K11431" s="75" t="s">
        <v>1509</v>
      </c>
      <c r="L11431" s="76">
        <f t="shared" si="598"/>
        <v>4</v>
      </c>
      <c r="M11431" s="76"/>
      <c r="N11431" s="76">
        <v>1</v>
      </c>
      <c r="O11431" s="76">
        <v>1</v>
      </c>
      <c r="P11431" s="76"/>
      <c r="Q11431" s="76"/>
      <c r="R11431" s="76"/>
      <c r="S11431" s="76"/>
      <c r="T11431" s="76">
        <v>2</v>
      </c>
      <c r="U11431" s="76"/>
      <c r="V11431" s="76"/>
      <c r="W11431" s="76"/>
      <c r="X11431" s="76"/>
    </row>
    <row r="11432" spans="1:24">
      <c r="A11432" s="77"/>
      <c r="B11432" s="54"/>
      <c r="C11432" s="54"/>
      <c r="D11432" s="77"/>
      <c r="E11432" s="92"/>
      <c r="F11432" s="54"/>
      <c r="G11432" s="77"/>
      <c r="H11432" s="54"/>
      <c r="I11432" s="79"/>
      <c r="J11432" s="54"/>
      <c r="K11432" s="75" t="s">
        <v>1501</v>
      </c>
      <c r="L11432" s="76">
        <f t="shared" si="598"/>
        <v>0</v>
      </c>
      <c r="M11432" s="76"/>
      <c r="N11432" s="76"/>
      <c r="O11432" s="76"/>
      <c r="P11432" s="76"/>
      <c r="Q11432" s="76"/>
      <c r="R11432" s="76"/>
      <c r="S11432" s="76"/>
      <c r="T11432" s="76"/>
      <c r="U11432" s="76"/>
      <c r="V11432" s="76"/>
      <c r="W11432" s="76"/>
      <c r="X11432" s="76"/>
    </row>
    <row r="11433" spans="1:24">
      <c r="A11433" s="77"/>
      <c r="B11433" s="54"/>
      <c r="C11433" s="80"/>
      <c r="D11433" s="81"/>
      <c r="E11433" s="93"/>
      <c r="F11433" s="80"/>
      <c r="G11433" s="81"/>
      <c r="H11433" s="80"/>
      <c r="I11433" s="83"/>
      <c r="J11433" s="80"/>
      <c r="K11433" s="84" t="s">
        <v>1502</v>
      </c>
      <c r="L11433" s="76">
        <f t="shared" si="598"/>
        <v>0</v>
      </c>
      <c r="M11433" s="76"/>
      <c r="N11433" s="76"/>
      <c r="O11433" s="76"/>
      <c r="P11433" s="76"/>
      <c r="Q11433" s="76"/>
      <c r="R11433" s="76"/>
      <c r="S11433" s="76"/>
      <c r="T11433" s="76"/>
      <c r="U11433" s="76"/>
      <c r="V11433" s="76"/>
      <c r="W11433" s="76"/>
      <c r="X11433" s="76"/>
    </row>
    <row r="11434" spans="1:24">
      <c r="A11434" s="77"/>
      <c r="B11434" s="54"/>
      <c r="C11434" s="46" t="s">
        <v>1633</v>
      </c>
      <c r="D11434" s="58" t="s">
        <v>17329</v>
      </c>
      <c r="E11434" s="100" t="s">
        <v>17330</v>
      </c>
      <c r="F11434" s="46" t="s">
        <v>17331</v>
      </c>
      <c r="G11434" s="58" t="s">
        <v>17332</v>
      </c>
      <c r="H11434" s="46" t="s">
        <v>17333</v>
      </c>
      <c r="I11434" s="74">
        <v>6585</v>
      </c>
      <c r="J11434" s="46" t="s">
        <v>1508</v>
      </c>
      <c r="K11434" s="75" t="s">
        <v>1509</v>
      </c>
      <c r="L11434" s="76">
        <f t="shared" si="598"/>
        <v>0</v>
      </c>
      <c r="M11434" s="76"/>
      <c r="N11434" s="76"/>
      <c r="O11434" s="76"/>
      <c r="P11434" s="76"/>
      <c r="Q11434" s="76"/>
      <c r="R11434" s="76"/>
      <c r="S11434" s="76"/>
      <c r="T11434" s="76"/>
      <c r="U11434" s="76"/>
      <c r="V11434" s="76"/>
      <c r="W11434" s="76"/>
      <c r="X11434" s="76"/>
    </row>
    <row r="11435" spans="1:24">
      <c r="A11435" s="77"/>
      <c r="B11435" s="54"/>
      <c r="C11435" s="54"/>
      <c r="D11435" s="77"/>
      <c r="E11435" s="92"/>
      <c r="F11435" s="54"/>
      <c r="G11435" s="77"/>
      <c r="H11435" s="54"/>
      <c r="I11435" s="79"/>
      <c r="J11435" s="54"/>
      <c r="K11435" s="75" t="s">
        <v>1501</v>
      </c>
      <c r="L11435" s="76">
        <f t="shared" si="598"/>
        <v>0</v>
      </c>
      <c r="M11435" s="76"/>
      <c r="N11435" s="76"/>
      <c r="O11435" s="76"/>
      <c r="P11435" s="76"/>
      <c r="Q11435" s="76"/>
      <c r="R11435" s="76"/>
      <c r="S11435" s="76"/>
      <c r="T11435" s="76"/>
      <c r="U11435" s="76"/>
      <c r="V11435" s="76"/>
      <c r="W11435" s="76"/>
      <c r="X11435" s="76"/>
    </row>
    <row r="11436" spans="1:24">
      <c r="A11436" s="77"/>
      <c r="B11436" s="54"/>
      <c r="C11436" s="80"/>
      <c r="D11436" s="81"/>
      <c r="E11436" s="93"/>
      <c r="F11436" s="80"/>
      <c r="G11436" s="81"/>
      <c r="H11436" s="80"/>
      <c r="I11436" s="83"/>
      <c r="J11436" s="80"/>
      <c r="K11436" s="84" t="s">
        <v>1502</v>
      </c>
      <c r="L11436" s="76">
        <f t="shared" si="598"/>
        <v>2</v>
      </c>
      <c r="M11436" s="76"/>
      <c r="N11436" s="76"/>
      <c r="O11436" s="76"/>
      <c r="P11436" s="76"/>
      <c r="Q11436" s="76"/>
      <c r="R11436" s="76"/>
      <c r="S11436" s="76"/>
      <c r="T11436" s="76">
        <v>2</v>
      </c>
      <c r="U11436" s="76"/>
      <c r="V11436" s="76"/>
      <c r="W11436" s="76"/>
      <c r="X11436" s="76"/>
    </row>
    <row r="11437" spans="1:24">
      <c r="A11437" s="77"/>
      <c r="B11437" s="54"/>
      <c r="C11437" s="46" t="s">
        <v>1633</v>
      </c>
      <c r="D11437" s="58" t="s">
        <v>17334</v>
      </c>
      <c r="E11437" s="100" t="s">
        <v>17335</v>
      </c>
      <c r="F11437" s="46" t="s">
        <v>17336</v>
      </c>
      <c r="G11437" s="58" t="s">
        <v>17337</v>
      </c>
      <c r="H11437" s="46" t="s">
        <v>17338</v>
      </c>
      <c r="I11437" s="74">
        <v>774</v>
      </c>
      <c r="J11437" s="46" t="s">
        <v>1508</v>
      </c>
      <c r="K11437" s="75" t="s">
        <v>1509</v>
      </c>
      <c r="L11437" s="76">
        <f t="shared" si="598"/>
        <v>4</v>
      </c>
      <c r="M11437" s="76"/>
      <c r="N11437" s="76">
        <v>1</v>
      </c>
      <c r="O11437" s="76">
        <v>1</v>
      </c>
      <c r="P11437" s="76"/>
      <c r="Q11437" s="76"/>
      <c r="R11437" s="76"/>
      <c r="S11437" s="76"/>
      <c r="T11437" s="76">
        <v>2</v>
      </c>
      <c r="U11437" s="76"/>
      <c r="V11437" s="76"/>
      <c r="W11437" s="76"/>
      <c r="X11437" s="76"/>
    </row>
    <row r="11438" spans="1:24">
      <c r="A11438" s="77"/>
      <c r="B11438" s="54"/>
      <c r="C11438" s="54"/>
      <c r="D11438" s="77"/>
      <c r="E11438" s="92"/>
      <c r="F11438" s="54"/>
      <c r="G11438" s="77"/>
      <c r="H11438" s="54"/>
      <c r="I11438" s="79"/>
      <c r="J11438" s="54"/>
      <c r="K11438" s="75" t="s">
        <v>1501</v>
      </c>
      <c r="L11438" s="76">
        <f t="shared" si="598"/>
        <v>0</v>
      </c>
      <c r="M11438" s="76"/>
      <c r="N11438" s="76"/>
      <c r="O11438" s="76"/>
      <c r="P11438" s="76"/>
      <c r="Q11438" s="76"/>
      <c r="R11438" s="76"/>
      <c r="S11438" s="76"/>
      <c r="T11438" s="76"/>
      <c r="U11438" s="76"/>
      <c r="V11438" s="76"/>
      <c r="W11438" s="76"/>
      <c r="X11438" s="76"/>
    </row>
    <row r="11439" spans="1:24">
      <c r="A11439" s="77"/>
      <c r="B11439" s="54"/>
      <c r="C11439" s="80"/>
      <c r="D11439" s="81"/>
      <c r="E11439" s="93"/>
      <c r="F11439" s="80"/>
      <c r="G11439" s="81"/>
      <c r="H11439" s="80"/>
      <c r="I11439" s="83"/>
      <c r="J11439" s="80"/>
      <c r="K11439" s="84" t="s">
        <v>1502</v>
      </c>
      <c r="L11439" s="76">
        <f t="shared" si="598"/>
        <v>0</v>
      </c>
      <c r="M11439" s="76"/>
      <c r="N11439" s="76"/>
      <c r="O11439" s="76"/>
      <c r="P11439" s="76"/>
      <c r="Q11439" s="76"/>
      <c r="R11439" s="76"/>
      <c r="S11439" s="76"/>
      <c r="T11439" s="76"/>
      <c r="U11439" s="76"/>
      <c r="V11439" s="76"/>
      <c r="W11439" s="76"/>
      <c r="X11439" s="76"/>
    </row>
    <row r="11440" spans="1:24">
      <c r="A11440" s="77"/>
      <c r="B11440" s="54"/>
      <c r="C11440" s="46" t="s">
        <v>1633</v>
      </c>
      <c r="D11440" s="58" t="s">
        <v>17339</v>
      </c>
      <c r="E11440" s="100" t="s">
        <v>17340</v>
      </c>
      <c r="F11440" s="46" t="s">
        <v>17341</v>
      </c>
      <c r="G11440" s="58" t="s">
        <v>17342</v>
      </c>
      <c r="H11440" s="46" t="s">
        <v>17343</v>
      </c>
      <c r="I11440" s="74">
        <v>0</v>
      </c>
      <c r="J11440" s="46" t="s">
        <v>1508</v>
      </c>
      <c r="K11440" s="75" t="s">
        <v>1509</v>
      </c>
      <c r="L11440" s="76">
        <f t="shared" si="598"/>
        <v>0</v>
      </c>
      <c r="M11440" s="76"/>
      <c r="N11440" s="76"/>
      <c r="O11440" s="76"/>
      <c r="P11440" s="76"/>
      <c r="Q11440" s="76"/>
      <c r="R11440" s="76"/>
      <c r="S11440" s="76"/>
      <c r="T11440" s="76"/>
      <c r="U11440" s="76"/>
      <c r="V11440" s="76"/>
      <c r="W11440" s="76"/>
      <c r="X11440" s="76"/>
    </row>
    <row r="11441" spans="1:24">
      <c r="A11441" s="77"/>
      <c r="B11441" s="54"/>
      <c r="C11441" s="54"/>
      <c r="D11441" s="77"/>
      <c r="E11441" s="92"/>
      <c r="F11441" s="54"/>
      <c r="G11441" s="77"/>
      <c r="H11441" s="54"/>
      <c r="I11441" s="79"/>
      <c r="J11441" s="54"/>
      <c r="K11441" s="75" t="s">
        <v>1501</v>
      </c>
      <c r="L11441" s="76">
        <f t="shared" si="598"/>
        <v>0</v>
      </c>
      <c r="M11441" s="76"/>
      <c r="N11441" s="76"/>
      <c r="O11441" s="76"/>
      <c r="P11441" s="76"/>
      <c r="Q11441" s="76"/>
      <c r="R11441" s="76"/>
      <c r="S11441" s="76"/>
      <c r="T11441" s="76"/>
      <c r="U11441" s="76"/>
      <c r="V11441" s="76"/>
      <c r="W11441" s="76"/>
      <c r="X11441" s="76"/>
    </row>
    <row r="11442" spans="1:24">
      <c r="A11442" s="77"/>
      <c r="B11442" s="54"/>
      <c r="C11442" s="80"/>
      <c r="D11442" s="81"/>
      <c r="E11442" s="93"/>
      <c r="F11442" s="80"/>
      <c r="G11442" s="81"/>
      <c r="H11442" s="80"/>
      <c r="I11442" s="83"/>
      <c r="J11442" s="80"/>
      <c r="K11442" s="84" t="s">
        <v>1502</v>
      </c>
      <c r="L11442" s="76">
        <f t="shared" si="598"/>
        <v>4</v>
      </c>
      <c r="M11442" s="76"/>
      <c r="N11442" s="76"/>
      <c r="O11442" s="76"/>
      <c r="P11442" s="76"/>
      <c r="Q11442" s="76"/>
      <c r="R11442" s="76"/>
      <c r="S11442" s="76"/>
      <c r="T11442" s="76"/>
      <c r="U11442" s="76"/>
      <c r="V11442" s="76"/>
      <c r="W11442" s="76">
        <v>4</v>
      </c>
      <c r="X11442" s="76"/>
    </row>
    <row r="11443" spans="1:24">
      <c r="A11443" s="77"/>
      <c r="B11443" s="54"/>
      <c r="C11443" s="46" t="s">
        <v>1633</v>
      </c>
      <c r="D11443" s="58" t="s">
        <v>17344</v>
      </c>
      <c r="E11443" s="100" t="s">
        <v>17345</v>
      </c>
      <c r="F11443" s="46" t="s">
        <v>17346</v>
      </c>
      <c r="G11443" s="58" t="s">
        <v>17347</v>
      </c>
      <c r="H11443" s="46" t="s">
        <v>17348</v>
      </c>
      <c r="I11443" s="74">
        <v>0</v>
      </c>
      <c r="J11443" s="46" t="s">
        <v>1508</v>
      </c>
      <c r="K11443" s="75" t="s">
        <v>1509</v>
      </c>
      <c r="L11443" s="76">
        <f t="shared" si="598"/>
        <v>0</v>
      </c>
      <c r="M11443" s="76"/>
      <c r="N11443" s="76"/>
      <c r="O11443" s="76"/>
      <c r="P11443" s="76"/>
      <c r="Q11443" s="76"/>
      <c r="R11443" s="76"/>
      <c r="S11443" s="76"/>
      <c r="T11443" s="76"/>
      <c r="U11443" s="76"/>
      <c r="V11443" s="76"/>
      <c r="W11443" s="76"/>
      <c r="X11443" s="76"/>
    </row>
    <row r="11444" spans="1:24">
      <c r="A11444" s="77"/>
      <c r="B11444" s="54"/>
      <c r="C11444" s="54"/>
      <c r="D11444" s="77"/>
      <c r="E11444" s="92"/>
      <c r="F11444" s="54"/>
      <c r="G11444" s="77"/>
      <c r="H11444" s="54"/>
      <c r="I11444" s="79"/>
      <c r="J11444" s="54"/>
      <c r="K11444" s="75" t="s">
        <v>1501</v>
      </c>
      <c r="L11444" s="76">
        <f t="shared" si="598"/>
        <v>0</v>
      </c>
      <c r="M11444" s="76"/>
      <c r="N11444" s="76"/>
      <c r="O11444" s="76"/>
      <c r="P11444" s="76"/>
      <c r="Q11444" s="76"/>
      <c r="R11444" s="76"/>
      <c r="S11444" s="76"/>
      <c r="T11444" s="76"/>
      <c r="U11444" s="76"/>
      <c r="V11444" s="76"/>
      <c r="W11444" s="76"/>
      <c r="X11444" s="76"/>
    </row>
    <row r="11445" spans="1:24">
      <c r="A11445" s="77"/>
      <c r="B11445" s="54"/>
      <c r="C11445" s="80"/>
      <c r="D11445" s="81"/>
      <c r="E11445" s="93"/>
      <c r="F11445" s="80"/>
      <c r="G11445" s="81"/>
      <c r="H11445" s="80"/>
      <c r="I11445" s="83"/>
      <c r="J11445" s="80"/>
      <c r="K11445" s="84" t="s">
        <v>1502</v>
      </c>
      <c r="L11445" s="76">
        <f t="shared" si="598"/>
        <v>3</v>
      </c>
      <c r="M11445" s="76">
        <v>1</v>
      </c>
      <c r="N11445" s="76">
        <v>2</v>
      </c>
      <c r="O11445" s="76"/>
      <c r="P11445" s="76"/>
      <c r="Q11445" s="76"/>
      <c r="R11445" s="76"/>
      <c r="S11445" s="76"/>
      <c r="T11445" s="76"/>
      <c r="U11445" s="76"/>
      <c r="V11445" s="76"/>
      <c r="W11445" s="76"/>
      <c r="X11445" s="76"/>
    </row>
    <row r="11446" spans="1:24">
      <c r="A11446" s="77"/>
      <c r="B11446" s="54"/>
      <c r="C11446" s="46" t="s">
        <v>1633</v>
      </c>
      <c r="D11446" s="58" t="s">
        <v>17349</v>
      </c>
      <c r="E11446" s="100" t="s">
        <v>17350</v>
      </c>
      <c r="F11446" s="46" t="s">
        <v>17351</v>
      </c>
      <c r="G11446" s="58" t="s">
        <v>17352</v>
      </c>
      <c r="H11446" s="46" t="s">
        <v>17353</v>
      </c>
      <c r="I11446" s="74">
        <v>3085</v>
      </c>
      <c r="J11446" s="46" t="s">
        <v>1508</v>
      </c>
      <c r="K11446" s="75" t="s">
        <v>1509</v>
      </c>
      <c r="L11446" s="76">
        <f t="shared" si="598"/>
        <v>0</v>
      </c>
      <c r="M11446" s="76"/>
      <c r="N11446" s="76"/>
      <c r="O11446" s="76"/>
      <c r="P11446" s="76"/>
      <c r="Q11446" s="76"/>
      <c r="R11446" s="76"/>
      <c r="S11446" s="76"/>
      <c r="T11446" s="76"/>
      <c r="U11446" s="76"/>
      <c r="V11446" s="76"/>
      <c r="W11446" s="76"/>
      <c r="X11446" s="76"/>
    </row>
    <row r="11447" spans="1:24">
      <c r="A11447" s="77"/>
      <c r="B11447" s="54"/>
      <c r="C11447" s="54"/>
      <c r="D11447" s="77"/>
      <c r="E11447" s="92"/>
      <c r="F11447" s="54"/>
      <c r="G11447" s="77"/>
      <c r="H11447" s="54"/>
      <c r="I11447" s="79"/>
      <c r="J11447" s="54"/>
      <c r="K11447" s="75" t="s">
        <v>1501</v>
      </c>
      <c r="L11447" s="76">
        <f t="shared" si="598"/>
        <v>0</v>
      </c>
      <c r="M11447" s="76"/>
      <c r="N11447" s="76"/>
      <c r="O11447" s="76"/>
      <c r="P11447" s="76"/>
      <c r="Q11447" s="76"/>
      <c r="R11447" s="76"/>
      <c r="S11447" s="76"/>
      <c r="T11447" s="76"/>
      <c r="U11447" s="76"/>
      <c r="V11447" s="76"/>
      <c r="W11447" s="76"/>
      <c r="X11447" s="76"/>
    </row>
    <row r="11448" spans="1:24">
      <c r="A11448" s="77"/>
      <c r="B11448" s="54"/>
      <c r="C11448" s="80"/>
      <c r="D11448" s="81"/>
      <c r="E11448" s="93"/>
      <c r="F11448" s="80"/>
      <c r="G11448" s="81"/>
      <c r="H11448" s="80"/>
      <c r="I11448" s="83"/>
      <c r="J11448" s="80"/>
      <c r="K11448" s="84" t="s">
        <v>1502</v>
      </c>
      <c r="L11448" s="76">
        <f t="shared" si="598"/>
        <v>2</v>
      </c>
      <c r="M11448" s="76"/>
      <c r="N11448" s="76"/>
      <c r="O11448" s="76"/>
      <c r="P11448" s="76"/>
      <c r="Q11448" s="76"/>
      <c r="R11448" s="76"/>
      <c r="S11448" s="76"/>
      <c r="T11448" s="76">
        <v>1</v>
      </c>
      <c r="U11448" s="76"/>
      <c r="V11448" s="76"/>
      <c r="W11448" s="76">
        <v>1</v>
      </c>
      <c r="X11448" s="76"/>
    </row>
    <row r="11449" spans="1:24">
      <c r="A11449" s="77"/>
      <c r="B11449" s="54"/>
      <c r="C11449" s="46" t="s">
        <v>1633</v>
      </c>
      <c r="D11449" s="58" t="s">
        <v>17354</v>
      </c>
      <c r="E11449" s="100" t="s">
        <v>17355</v>
      </c>
      <c r="F11449" s="46" t="s">
        <v>17356</v>
      </c>
      <c r="G11449" s="58" t="s">
        <v>17357</v>
      </c>
      <c r="H11449" s="46" t="s">
        <v>17358</v>
      </c>
      <c r="I11449" s="74">
        <v>0</v>
      </c>
      <c r="J11449" s="46" t="s">
        <v>1508</v>
      </c>
      <c r="K11449" s="75" t="s">
        <v>1509</v>
      </c>
      <c r="L11449" s="76">
        <f t="shared" si="598"/>
        <v>0</v>
      </c>
      <c r="M11449" s="76"/>
      <c r="N11449" s="76"/>
      <c r="O11449" s="76"/>
      <c r="P11449" s="76"/>
      <c r="Q11449" s="76"/>
      <c r="R11449" s="76"/>
      <c r="S11449" s="76"/>
      <c r="T11449" s="76"/>
      <c r="U11449" s="76"/>
      <c r="V11449" s="76"/>
      <c r="W11449" s="76"/>
      <c r="X11449" s="76"/>
    </row>
    <row r="11450" spans="1:24">
      <c r="A11450" s="77"/>
      <c r="B11450" s="54"/>
      <c r="C11450" s="54"/>
      <c r="D11450" s="77"/>
      <c r="E11450" s="92"/>
      <c r="F11450" s="54"/>
      <c r="G11450" s="77"/>
      <c r="H11450" s="54"/>
      <c r="I11450" s="79"/>
      <c r="J11450" s="54"/>
      <c r="K11450" s="75" t="s">
        <v>1501</v>
      </c>
      <c r="L11450" s="76">
        <f t="shared" si="598"/>
        <v>0</v>
      </c>
      <c r="M11450" s="76"/>
      <c r="N11450" s="76"/>
      <c r="O11450" s="76"/>
      <c r="P11450" s="76"/>
      <c r="Q11450" s="76"/>
      <c r="R11450" s="76"/>
      <c r="S11450" s="76"/>
      <c r="T11450" s="76"/>
      <c r="U11450" s="76"/>
      <c r="V11450" s="76"/>
      <c r="W11450" s="76"/>
      <c r="X11450" s="76"/>
    </row>
    <row r="11451" spans="1:24">
      <c r="A11451" s="77"/>
      <c r="B11451" s="80"/>
      <c r="C11451" s="80"/>
      <c r="D11451" s="81"/>
      <c r="E11451" s="93"/>
      <c r="F11451" s="80"/>
      <c r="G11451" s="81"/>
      <c r="H11451" s="80"/>
      <c r="I11451" s="83"/>
      <c r="J11451" s="80"/>
      <c r="K11451" s="84" t="s">
        <v>1502</v>
      </c>
      <c r="L11451" s="76">
        <f t="shared" si="598"/>
        <v>3</v>
      </c>
      <c r="M11451" s="76"/>
      <c r="N11451" s="76">
        <v>1</v>
      </c>
      <c r="O11451" s="76"/>
      <c r="P11451" s="76"/>
      <c r="Q11451" s="76"/>
      <c r="R11451" s="76"/>
      <c r="S11451" s="76"/>
      <c r="T11451" s="76">
        <v>2</v>
      </c>
      <c r="U11451" s="76"/>
      <c r="V11451" s="76"/>
      <c r="W11451" s="76"/>
      <c r="X11451" s="76"/>
    </row>
    <row r="11452" spans="1:24">
      <c r="A11452" s="77"/>
      <c r="B11452" s="788" t="s">
        <v>17359</v>
      </c>
      <c r="C11452" s="788"/>
      <c r="D11452" s="420">
        <f>COUNTA(D11455:D11676)</f>
        <v>74</v>
      </c>
      <c r="E11452" s="788"/>
      <c r="F11452" s="788"/>
      <c r="G11452" s="788"/>
      <c r="H11452" s="788"/>
      <c r="I11452" s="74">
        <f>SUM(I11455:I11676)</f>
        <v>840929</v>
      </c>
      <c r="J11452" s="788" t="s">
        <v>39</v>
      </c>
      <c r="K11452" s="790" t="s">
        <v>32</v>
      </c>
      <c r="L11452" s="76">
        <f>SUM(M11452:X11452)</f>
        <v>155</v>
      </c>
      <c r="M11452" s="76">
        <v>18</v>
      </c>
      <c r="N11452" s="76">
        <v>47</v>
      </c>
      <c r="O11452" s="76">
        <v>9</v>
      </c>
      <c r="P11452" s="76">
        <v>0</v>
      </c>
      <c r="Q11452" s="76">
        <v>0</v>
      </c>
      <c r="R11452" s="76">
        <v>0</v>
      </c>
      <c r="S11452" s="76">
        <v>13</v>
      </c>
      <c r="T11452" s="76">
        <v>44</v>
      </c>
      <c r="U11452" s="76">
        <v>0</v>
      </c>
      <c r="V11452" s="76">
        <v>0</v>
      </c>
      <c r="W11452" s="76">
        <v>20</v>
      </c>
      <c r="X11452" s="76">
        <v>4</v>
      </c>
    </row>
    <row r="11453" spans="1:24">
      <c r="A11453" s="77"/>
      <c r="B11453" s="791"/>
      <c r="C11453" s="791"/>
      <c r="D11453" s="422"/>
      <c r="E11453" s="791"/>
      <c r="F11453" s="791"/>
      <c r="G11453" s="791"/>
      <c r="H11453" s="791"/>
      <c r="I11453" s="79"/>
      <c r="J11453" s="791"/>
      <c r="K11453" s="790" t="s">
        <v>34</v>
      </c>
      <c r="L11453" s="76">
        <f>SUM(M11453:X11453)</f>
        <v>20</v>
      </c>
      <c r="M11453" s="76">
        <v>18</v>
      </c>
      <c r="N11453" s="76">
        <v>2</v>
      </c>
      <c r="O11453" s="76">
        <v>0</v>
      </c>
      <c r="P11453" s="76">
        <v>0</v>
      </c>
      <c r="Q11453" s="76">
        <v>0</v>
      </c>
      <c r="R11453" s="76">
        <v>0</v>
      </c>
      <c r="S11453" s="76">
        <v>0</v>
      </c>
      <c r="T11453" s="76">
        <v>0</v>
      </c>
      <c r="U11453" s="76">
        <v>0</v>
      </c>
      <c r="V11453" s="76">
        <v>0</v>
      </c>
      <c r="W11453" s="76">
        <v>0</v>
      </c>
      <c r="X11453" s="76">
        <v>0</v>
      </c>
    </row>
    <row r="11454" spans="1:24">
      <c r="A11454" s="77"/>
      <c r="B11454" s="793"/>
      <c r="C11454" s="793"/>
      <c r="D11454" s="423"/>
      <c r="E11454" s="793"/>
      <c r="F11454" s="793"/>
      <c r="G11454" s="793"/>
      <c r="H11454" s="793"/>
      <c r="I11454" s="83"/>
      <c r="J11454" s="793"/>
      <c r="K11454" s="790" t="s">
        <v>36</v>
      </c>
      <c r="L11454" s="76">
        <f>SUM(M11454:X11454)</f>
        <v>254</v>
      </c>
      <c r="M11454" s="76">
        <v>35</v>
      </c>
      <c r="N11454" s="76">
        <v>0</v>
      </c>
      <c r="O11454" s="76">
        <v>14</v>
      </c>
      <c r="P11454" s="76">
        <v>0</v>
      </c>
      <c r="Q11454" s="76">
        <v>0</v>
      </c>
      <c r="R11454" s="76">
        <v>10</v>
      </c>
      <c r="S11454" s="76">
        <v>42</v>
      </c>
      <c r="T11454" s="76">
        <v>42</v>
      </c>
      <c r="U11454" s="76">
        <v>8</v>
      </c>
      <c r="V11454" s="76">
        <v>0</v>
      </c>
      <c r="W11454" s="76">
        <v>17</v>
      </c>
      <c r="X11454" s="76">
        <v>86</v>
      </c>
    </row>
    <row r="11455" spans="1:24">
      <c r="A11455" s="77"/>
      <c r="B11455" s="46" t="s">
        <v>17360</v>
      </c>
      <c r="C11455" s="58" t="s">
        <v>1609</v>
      </c>
      <c r="D11455" s="77" t="s">
        <v>17361</v>
      </c>
      <c r="E11455" s="77" t="s">
        <v>17362</v>
      </c>
      <c r="F11455" s="58" t="s">
        <v>17363</v>
      </c>
      <c r="G11455" s="58" t="s">
        <v>17364</v>
      </c>
      <c r="H11455" s="58" t="s">
        <v>17365</v>
      </c>
      <c r="I11455" s="74">
        <v>10142</v>
      </c>
      <c r="J11455" s="58" t="s">
        <v>1508</v>
      </c>
      <c r="K11455" s="84" t="s">
        <v>1509</v>
      </c>
      <c r="L11455" s="76">
        <f>SUM(M11455:X11455)</f>
        <v>4</v>
      </c>
      <c r="M11455" s="76"/>
      <c r="N11455" s="76">
        <v>1</v>
      </c>
      <c r="O11455" s="76"/>
      <c r="P11455" s="76"/>
      <c r="Q11455" s="76"/>
      <c r="R11455" s="76"/>
      <c r="S11455" s="76">
        <v>1</v>
      </c>
      <c r="T11455" s="76">
        <v>2</v>
      </c>
      <c r="U11455" s="76"/>
      <c r="V11455" s="76"/>
      <c r="W11455" s="76"/>
      <c r="X11455" s="76"/>
    </row>
    <row r="11456" spans="1:24">
      <c r="A11456" s="77"/>
      <c r="B11456" s="54"/>
      <c r="C11456" s="77"/>
      <c r="D11456" s="77"/>
      <c r="E11456" s="111"/>
      <c r="F11456" s="77"/>
      <c r="G11456" s="77"/>
      <c r="H11456" s="77"/>
      <c r="I11456" s="79"/>
      <c r="J11456" s="77"/>
      <c r="K11456" s="84" t="s">
        <v>1501</v>
      </c>
      <c r="L11456" s="76">
        <f t="shared" ref="L11456:L11519" si="599">SUM(M11456:X11456)</f>
        <v>0</v>
      </c>
      <c r="M11456" s="76"/>
      <c r="N11456" s="76"/>
      <c r="O11456" s="76"/>
      <c r="P11456" s="76"/>
      <c r="Q11456" s="76"/>
      <c r="R11456" s="76"/>
      <c r="S11456" s="76"/>
      <c r="T11456" s="76"/>
      <c r="U11456" s="76"/>
      <c r="V11456" s="76"/>
      <c r="W11456" s="76"/>
      <c r="X11456" s="76"/>
    </row>
    <row r="11457" spans="1:24">
      <c r="A11457" s="77"/>
      <c r="B11457" s="54"/>
      <c r="C11457" s="81"/>
      <c r="D11457" s="81"/>
      <c r="E11457" s="113"/>
      <c r="F11457" s="81"/>
      <c r="G11457" s="81"/>
      <c r="H11457" s="81"/>
      <c r="I11457" s="83"/>
      <c r="J11457" s="81"/>
      <c r="K11457" s="84" t="s">
        <v>1502</v>
      </c>
      <c r="L11457" s="76">
        <f t="shared" si="599"/>
        <v>6</v>
      </c>
      <c r="M11457" s="76"/>
      <c r="N11457" s="76"/>
      <c r="O11457" s="76">
        <v>1</v>
      </c>
      <c r="P11457" s="76"/>
      <c r="Q11457" s="76"/>
      <c r="R11457" s="76"/>
      <c r="S11457" s="76"/>
      <c r="T11457" s="76">
        <v>5</v>
      </c>
      <c r="U11457" s="76"/>
      <c r="V11457" s="76"/>
      <c r="W11457" s="76"/>
      <c r="X11457" s="76"/>
    </row>
    <row r="11458" spans="1:24">
      <c r="A11458" s="77"/>
      <c r="B11458" s="54"/>
      <c r="C11458" s="58" t="s">
        <v>1633</v>
      </c>
      <c r="D11458" s="58" t="s">
        <v>17329</v>
      </c>
      <c r="E11458" s="58" t="s">
        <v>17366</v>
      </c>
      <c r="F11458" s="58" t="s">
        <v>17367</v>
      </c>
      <c r="G11458" s="58" t="s">
        <v>17368</v>
      </c>
      <c r="H11458" s="58" t="s">
        <v>17369</v>
      </c>
      <c r="I11458" s="74">
        <v>70</v>
      </c>
      <c r="J11458" s="58" t="s">
        <v>1508</v>
      </c>
      <c r="K11458" s="84" t="s">
        <v>1509</v>
      </c>
      <c r="L11458" s="76">
        <f t="shared" si="599"/>
        <v>0</v>
      </c>
      <c r="M11458" s="76"/>
      <c r="N11458" s="76"/>
      <c r="O11458" s="76"/>
      <c r="P11458" s="76"/>
      <c r="Q11458" s="76"/>
      <c r="R11458" s="76"/>
      <c r="S11458" s="76"/>
      <c r="T11458" s="76"/>
      <c r="U11458" s="76"/>
      <c r="V11458" s="76"/>
      <c r="W11458" s="76"/>
      <c r="X11458" s="76"/>
    </row>
    <row r="11459" spans="1:24">
      <c r="A11459" s="77"/>
      <c r="B11459" s="54"/>
      <c r="C11459" s="77"/>
      <c r="D11459" s="77"/>
      <c r="E11459" s="77"/>
      <c r="F11459" s="77"/>
      <c r="G11459" s="77"/>
      <c r="H11459" s="77"/>
      <c r="I11459" s="79"/>
      <c r="J11459" s="77"/>
      <c r="K11459" s="84" t="s">
        <v>1501</v>
      </c>
      <c r="L11459" s="76">
        <f t="shared" si="599"/>
        <v>0</v>
      </c>
      <c r="M11459" s="76"/>
      <c r="N11459" s="76"/>
      <c r="O11459" s="76"/>
      <c r="P11459" s="76"/>
      <c r="Q11459" s="76"/>
      <c r="R11459" s="76"/>
      <c r="S11459" s="76"/>
      <c r="T11459" s="76"/>
      <c r="U11459" s="76"/>
      <c r="V11459" s="76"/>
      <c r="W11459" s="76"/>
      <c r="X11459" s="76"/>
    </row>
    <row r="11460" spans="1:24">
      <c r="A11460" s="77"/>
      <c r="B11460" s="54"/>
      <c r="C11460" s="81"/>
      <c r="D11460" s="81"/>
      <c r="E11460" s="81"/>
      <c r="F11460" s="81"/>
      <c r="G11460" s="81"/>
      <c r="H11460" s="81"/>
      <c r="I11460" s="83"/>
      <c r="J11460" s="81"/>
      <c r="K11460" s="84" t="s">
        <v>1502</v>
      </c>
      <c r="L11460" s="76">
        <f t="shared" si="599"/>
        <v>5</v>
      </c>
      <c r="M11460" s="76">
        <v>3</v>
      </c>
      <c r="N11460" s="76"/>
      <c r="O11460" s="76"/>
      <c r="P11460" s="76"/>
      <c r="Q11460" s="76"/>
      <c r="R11460" s="76"/>
      <c r="S11460" s="76"/>
      <c r="T11460" s="76">
        <v>2</v>
      </c>
      <c r="U11460" s="76"/>
      <c r="V11460" s="76"/>
      <c r="W11460" s="76"/>
      <c r="X11460" s="76"/>
    </row>
    <row r="11461" spans="1:24">
      <c r="A11461" s="77"/>
      <c r="B11461" s="54"/>
      <c r="C11461" s="58" t="s">
        <v>1609</v>
      </c>
      <c r="D11461" s="58" t="s">
        <v>17370</v>
      </c>
      <c r="E11461" s="58" t="s">
        <v>17371</v>
      </c>
      <c r="F11461" s="58" t="s">
        <v>17372</v>
      </c>
      <c r="G11461" s="58" t="s">
        <v>17373</v>
      </c>
      <c r="H11461" s="58" t="s">
        <v>17374</v>
      </c>
      <c r="I11461" s="74">
        <v>1440</v>
      </c>
      <c r="J11461" s="58" t="s">
        <v>1508</v>
      </c>
      <c r="K11461" s="84" t="s">
        <v>1509</v>
      </c>
      <c r="L11461" s="76">
        <f t="shared" si="599"/>
        <v>3</v>
      </c>
      <c r="M11461" s="76"/>
      <c r="N11461" s="76"/>
      <c r="O11461" s="76"/>
      <c r="P11461" s="76"/>
      <c r="Q11461" s="76"/>
      <c r="R11461" s="76"/>
      <c r="S11461" s="76"/>
      <c r="T11461" s="76">
        <v>3</v>
      </c>
      <c r="U11461" s="76"/>
      <c r="V11461" s="76"/>
      <c r="W11461" s="76"/>
      <c r="X11461" s="76"/>
    </row>
    <row r="11462" spans="1:24">
      <c r="A11462" s="77"/>
      <c r="B11462" s="54"/>
      <c r="C11462" s="77"/>
      <c r="D11462" s="77"/>
      <c r="E11462" s="77"/>
      <c r="F11462" s="77"/>
      <c r="G11462" s="77"/>
      <c r="H11462" s="77"/>
      <c r="I11462" s="79"/>
      <c r="J11462" s="77"/>
      <c r="K11462" s="84" t="s">
        <v>1501</v>
      </c>
      <c r="L11462" s="76">
        <f t="shared" si="599"/>
        <v>0</v>
      </c>
      <c r="M11462" s="76"/>
      <c r="N11462" s="76"/>
      <c r="O11462" s="76"/>
      <c r="P11462" s="76"/>
      <c r="Q11462" s="76"/>
      <c r="R11462" s="76"/>
      <c r="S11462" s="76"/>
      <c r="T11462" s="76"/>
      <c r="U11462" s="76"/>
      <c r="V11462" s="76"/>
      <c r="W11462" s="76"/>
      <c r="X11462" s="76"/>
    </row>
    <row r="11463" spans="1:24">
      <c r="A11463" s="77"/>
      <c r="B11463" s="54"/>
      <c r="C11463" s="81"/>
      <c r="D11463" s="81"/>
      <c r="E11463" s="81"/>
      <c r="F11463" s="81"/>
      <c r="G11463" s="81"/>
      <c r="H11463" s="81"/>
      <c r="I11463" s="83"/>
      <c r="J11463" s="81"/>
      <c r="K11463" s="84" t="s">
        <v>1502</v>
      </c>
      <c r="L11463" s="76">
        <f t="shared" si="599"/>
        <v>3</v>
      </c>
      <c r="M11463" s="76"/>
      <c r="N11463" s="76"/>
      <c r="O11463" s="76">
        <v>1</v>
      </c>
      <c r="P11463" s="76"/>
      <c r="Q11463" s="76"/>
      <c r="R11463" s="76"/>
      <c r="S11463" s="76">
        <v>1</v>
      </c>
      <c r="T11463" s="76">
        <v>1</v>
      </c>
      <c r="U11463" s="76"/>
      <c r="V11463" s="76"/>
      <c r="W11463" s="76"/>
      <c r="X11463" s="76"/>
    </row>
    <row r="11464" spans="1:24">
      <c r="A11464" s="77"/>
      <c r="B11464" s="54"/>
      <c r="C11464" s="58" t="s">
        <v>1633</v>
      </c>
      <c r="D11464" s="58" t="s">
        <v>17375</v>
      </c>
      <c r="E11464" s="58" t="s">
        <v>17376</v>
      </c>
      <c r="F11464" s="58" t="s">
        <v>17377</v>
      </c>
      <c r="G11464" s="58" t="s">
        <v>17378</v>
      </c>
      <c r="H11464" s="58" t="s">
        <v>17379</v>
      </c>
      <c r="I11464" s="74">
        <v>63</v>
      </c>
      <c r="J11464" s="58" t="s">
        <v>1508</v>
      </c>
      <c r="K11464" s="84" t="s">
        <v>1509</v>
      </c>
      <c r="L11464" s="76">
        <f t="shared" si="599"/>
        <v>0</v>
      </c>
      <c r="M11464" s="76"/>
      <c r="N11464" s="76"/>
      <c r="O11464" s="76"/>
      <c r="P11464" s="76"/>
      <c r="Q11464" s="76"/>
      <c r="R11464" s="76"/>
      <c r="S11464" s="76"/>
      <c r="T11464" s="76"/>
      <c r="U11464" s="76"/>
      <c r="V11464" s="76"/>
      <c r="W11464" s="76"/>
      <c r="X11464" s="76"/>
    </row>
    <row r="11465" spans="1:24">
      <c r="A11465" s="77"/>
      <c r="B11465" s="54"/>
      <c r="C11465" s="77"/>
      <c r="D11465" s="77"/>
      <c r="E11465" s="77"/>
      <c r="F11465" s="77"/>
      <c r="G11465" s="77"/>
      <c r="H11465" s="77"/>
      <c r="I11465" s="79"/>
      <c r="J11465" s="77"/>
      <c r="K11465" s="84" t="s">
        <v>1501</v>
      </c>
      <c r="L11465" s="76">
        <f t="shared" si="599"/>
        <v>0</v>
      </c>
      <c r="M11465" s="76"/>
      <c r="N11465" s="76"/>
      <c r="O11465" s="76"/>
      <c r="P11465" s="76"/>
      <c r="Q11465" s="76"/>
      <c r="R11465" s="76"/>
      <c r="S11465" s="76"/>
      <c r="T11465" s="76"/>
      <c r="U11465" s="76"/>
      <c r="V11465" s="76"/>
      <c r="W11465" s="76"/>
      <c r="X11465" s="76"/>
    </row>
    <row r="11466" spans="1:24">
      <c r="A11466" s="77"/>
      <c r="B11466" s="54"/>
      <c r="C11466" s="81"/>
      <c r="D11466" s="81"/>
      <c r="E11466" s="81"/>
      <c r="F11466" s="81"/>
      <c r="G11466" s="81"/>
      <c r="H11466" s="81"/>
      <c r="I11466" s="83"/>
      <c r="J11466" s="81"/>
      <c r="K11466" s="84" t="s">
        <v>1502</v>
      </c>
      <c r="L11466" s="76">
        <f t="shared" si="599"/>
        <v>2</v>
      </c>
      <c r="M11466" s="76"/>
      <c r="N11466" s="76"/>
      <c r="O11466" s="76">
        <v>1</v>
      </c>
      <c r="P11466" s="76"/>
      <c r="Q11466" s="76"/>
      <c r="R11466" s="76"/>
      <c r="S11466" s="76"/>
      <c r="T11466" s="76">
        <v>1</v>
      </c>
      <c r="U11466" s="76"/>
      <c r="V11466" s="76"/>
      <c r="W11466" s="76"/>
      <c r="X11466" s="76"/>
    </row>
    <row r="11467" spans="1:24">
      <c r="A11467" s="77"/>
      <c r="B11467" s="54"/>
      <c r="C11467" s="58" t="s">
        <v>1609</v>
      </c>
      <c r="D11467" s="58" t="s">
        <v>17380</v>
      </c>
      <c r="E11467" s="58" t="s">
        <v>17381</v>
      </c>
      <c r="F11467" s="58" t="s">
        <v>17382</v>
      </c>
      <c r="G11467" s="58" t="s">
        <v>17383</v>
      </c>
      <c r="H11467" s="58" t="s">
        <v>17384</v>
      </c>
      <c r="I11467" s="74">
        <v>38</v>
      </c>
      <c r="J11467" s="58" t="s">
        <v>1508</v>
      </c>
      <c r="K11467" s="84" t="s">
        <v>1509</v>
      </c>
      <c r="L11467" s="76">
        <f t="shared" si="599"/>
        <v>3</v>
      </c>
      <c r="M11467" s="76"/>
      <c r="N11467" s="76">
        <v>2</v>
      </c>
      <c r="O11467" s="76"/>
      <c r="P11467" s="76"/>
      <c r="Q11467" s="76"/>
      <c r="R11467" s="76"/>
      <c r="S11467" s="76"/>
      <c r="T11467" s="76">
        <v>1</v>
      </c>
      <c r="U11467" s="76"/>
      <c r="V11467" s="76"/>
      <c r="W11467" s="76"/>
      <c r="X11467" s="76"/>
    </row>
    <row r="11468" spans="1:24">
      <c r="A11468" s="77"/>
      <c r="B11468" s="54"/>
      <c r="C11468" s="77"/>
      <c r="D11468" s="77"/>
      <c r="E11468" s="77"/>
      <c r="F11468" s="77"/>
      <c r="G11468" s="77"/>
      <c r="H11468" s="77"/>
      <c r="I11468" s="79"/>
      <c r="J11468" s="77"/>
      <c r="K11468" s="84" t="s">
        <v>1501</v>
      </c>
      <c r="L11468" s="76">
        <f t="shared" si="599"/>
        <v>0</v>
      </c>
      <c r="M11468" s="76"/>
      <c r="N11468" s="76"/>
      <c r="O11468" s="76"/>
      <c r="P11468" s="76"/>
      <c r="Q11468" s="76"/>
      <c r="R11468" s="76"/>
      <c r="S11468" s="76"/>
      <c r="T11468" s="76"/>
      <c r="U11468" s="76"/>
      <c r="V11468" s="76"/>
      <c r="W11468" s="76"/>
      <c r="X11468" s="76"/>
    </row>
    <row r="11469" spans="1:24">
      <c r="A11469" s="77"/>
      <c r="B11469" s="54"/>
      <c r="C11469" s="81"/>
      <c r="D11469" s="81"/>
      <c r="E11469" s="81"/>
      <c r="F11469" s="81"/>
      <c r="G11469" s="81"/>
      <c r="H11469" s="81"/>
      <c r="I11469" s="83"/>
      <c r="J11469" s="81"/>
      <c r="K11469" s="84" t="s">
        <v>1502</v>
      </c>
      <c r="L11469" s="76">
        <f t="shared" si="599"/>
        <v>2</v>
      </c>
      <c r="M11469" s="76"/>
      <c r="N11469" s="76"/>
      <c r="O11469" s="76">
        <v>1</v>
      </c>
      <c r="P11469" s="76"/>
      <c r="Q11469" s="76"/>
      <c r="R11469" s="76"/>
      <c r="S11469" s="76"/>
      <c r="T11469" s="76">
        <v>1</v>
      </c>
      <c r="U11469" s="76"/>
      <c r="V11469" s="76"/>
      <c r="W11469" s="76"/>
      <c r="X11469" s="76"/>
    </row>
    <row r="11470" spans="1:24">
      <c r="A11470" s="77"/>
      <c r="B11470" s="54"/>
      <c r="C11470" s="58" t="s">
        <v>31</v>
      </c>
      <c r="D11470" s="58" t="s">
        <v>17385</v>
      </c>
      <c r="E11470" s="58" t="s">
        <v>17386</v>
      </c>
      <c r="F11470" s="58" t="s">
        <v>2401</v>
      </c>
      <c r="G11470" s="58" t="s">
        <v>17387</v>
      </c>
      <c r="H11470" s="58" t="s">
        <v>17388</v>
      </c>
      <c r="I11470" s="74">
        <v>0</v>
      </c>
      <c r="J11470" s="58" t="s">
        <v>1508</v>
      </c>
      <c r="K11470" s="84" t="s">
        <v>1509</v>
      </c>
      <c r="L11470" s="76">
        <f t="shared" si="599"/>
        <v>3</v>
      </c>
      <c r="M11470" s="76"/>
      <c r="N11470" s="76">
        <v>2</v>
      </c>
      <c r="O11470" s="76"/>
      <c r="P11470" s="76"/>
      <c r="Q11470" s="76"/>
      <c r="R11470" s="76"/>
      <c r="S11470" s="76"/>
      <c r="T11470" s="76">
        <v>1</v>
      </c>
      <c r="U11470" s="76"/>
      <c r="V11470" s="76"/>
      <c r="W11470" s="76"/>
      <c r="X11470" s="76"/>
    </row>
    <row r="11471" spans="1:24">
      <c r="A11471" s="77"/>
      <c r="B11471" s="54"/>
      <c r="C11471" s="77"/>
      <c r="D11471" s="77"/>
      <c r="E11471" s="77"/>
      <c r="F11471" s="77"/>
      <c r="G11471" s="77"/>
      <c r="H11471" s="77"/>
      <c r="I11471" s="79"/>
      <c r="J11471" s="77"/>
      <c r="K11471" s="84" t="s">
        <v>1501</v>
      </c>
      <c r="L11471" s="76">
        <f t="shared" si="599"/>
        <v>1</v>
      </c>
      <c r="M11471" s="76"/>
      <c r="N11471" s="76">
        <v>1</v>
      </c>
      <c r="O11471" s="76"/>
      <c r="P11471" s="76"/>
      <c r="Q11471" s="76"/>
      <c r="R11471" s="76"/>
      <c r="S11471" s="76"/>
      <c r="T11471" s="76"/>
      <c r="U11471" s="76"/>
      <c r="V11471" s="76"/>
      <c r="W11471" s="76"/>
      <c r="X11471" s="76"/>
    </row>
    <row r="11472" spans="1:24">
      <c r="A11472" s="77"/>
      <c r="B11472" s="54"/>
      <c r="C11472" s="81"/>
      <c r="D11472" s="81"/>
      <c r="E11472" s="81"/>
      <c r="F11472" s="81"/>
      <c r="G11472" s="81"/>
      <c r="H11472" s="81"/>
      <c r="I11472" s="83"/>
      <c r="J11472" s="81"/>
      <c r="K11472" s="84" t="s">
        <v>1502</v>
      </c>
      <c r="L11472" s="76">
        <f t="shared" si="599"/>
        <v>0</v>
      </c>
      <c r="M11472" s="76"/>
      <c r="N11472" s="76"/>
      <c r="O11472" s="76"/>
      <c r="P11472" s="76"/>
      <c r="Q11472" s="76"/>
      <c r="R11472" s="76"/>
      <c r="S11472" s="76"/>
      <c r="T11472" s="76"/>
      <c r="U11472" s="76"/>
      <c r="V11472" s="76"/>
      <c r="W11472" s="76"/>
      <c r="X11472" s="76"/>
    </row>
    <row r="11473" spans="1:24">
      <c r="A11473" s="77"/>
      <c r="B11473" s="54"/>
      <c r="C11473" s="58" t="s">
        <v>1609</v>
      </c>
      <c r="D11473" s="58" t="s">
        <v>17389</v>
      </c>
      <c r="E11473" s="58" t="s">
        <v>17390</v>
      </c>
      <c r="F11473" s="58" t="s">
        <v>17391</v>
      </c>
      <c r="G11473" s="58" t="s">
        <v>17392</v>
      </c>
      <c r="H11473" s="58" t="s">
        <v>17393</v>
      </c>
      <c r="I11473" s="74">
        <v>4005</v>
      </c>
      <c r="J11473" s="58" t="s">
        <v>1508</v>
      </c>
      <c r="K11473" s="84" t="s">
        <v>1509</v>
      </c>
      <c r="L11473" s="76">
        <f t="shared" si="599"/>
        <v>8</v>
      </c>
      <c r="M11473" s="76"/>
      <c r="N11473" s="76">
        <v>2</v>
      </c>
      <c r="O11473" s="76">
        <v>1</v>
      </c>
      <c r="P11473" s="76"/>
      <c r="Q11473" s="76"/>
      <c r="R11473" s="76"/>
      <c r="S11473" s="76"/>
      <c r="T11473" s="76">
        <v>5</v>
      </c>
      <c r="U11473" s="76"/>
      <c r="V11473" s="76"/>
      <c r="W11473" s="76"/>
      <c r="X11473" s="76"/>
    </row>
    <row r="11474" spans="1:24">
      <c r="A11474" s="77"/>
      <c r="B11474" s="54"/>
      <c r="C11474" s="77"/>
      <c r="D11474" s="77"/>
      <c r="E11474" s="77"/>
      <c r="F11474" s="77"/>
      <c r="G11474" s="77"/>
      <c r="H11474" s="77"/>
      <c r="I11474" s="79"/>
      <c r="J11474" s="77"/>
      <c r="K11474" s="84" t="s">
        <v>1501</v>
      </c>
      <c r="L11474" s="76">
        <f t="shared" si="599"/>
        <v>4</v>
      </c>
      <c r="M11474" s="76">
        <v>4</v>
      </c>
      <c r="N11474" s="76"/>
      <c r="O11474" s="76"/>
      <c r="P11474" s="76"/>
      <c r="Q11474" s="76"/>
      <c r="R11474" s="76"/>
      <c r="S11474" s="76"/>
      <c r="T11474" s="76"/>
      <c r="U11474" s="76"/>
      <c r="V11474" s="76"/>
      <c r="W11474" s="76"/>
      <c r="X11474" s="76"/>
    </row>
    <row r="11475" spans="1:24">
      <c r="A11475" s="77"/>
      <c r="B11475" s="54"/>
      <c r="C11475" s="81"/>
      <c r="D11475" s="81"/>
      <c r="E11475" s="81"/>
      <c r="F11475" s="81"/>
      <c r="G11475" s="81"/>
      <c r="H11475" s="81"/>
      <c r="I11475" s="83"/>
      <c r="J11475" s="81"/>
      <c r="K11475" s="84" t="s">
        <v>1502</v>
      </c>
      <c r="L11475" s="76">
        <f t="shared" si="599"/>
        <v>0</v>
      </c>
      <c r="M11475" s="76"/>
      <c r="N11475" s="76"/>
      <c r="O11475" s="76"/>
      <c r="P11475" s="76"/>
      <c r="Q11475" s="76"/>
      <c r="R11475" s="76"/>
      <c r="S11475" s="76"/>
      <c r="T11475" s="76"/>
      <c r="U11475" s="76"/>
      <c r="V11475" s="76"/>
      <c r="W11475" s="76"/>
      <c r="X11475" s="76"/>
    </row>
    <row r="11476" spans="1:24">
      <c r="A11476" s="77"/>
      <c r="B11476" s="54"/>
      <c r="C11476" s="58" t="s">
        <v>31</v>
      </c>
      <c r="D11476" s="58" t="s">
        <v>17394</v>
      </c>
      <c r="E11476" s="58" t="s">
        <v>17395</v>
      </c>
      <c r="F11476" s="58" t="s">
        <v>17396</v>
      </c>
      <c r="G11476" s="58" t="s">
        <v>17397</v>
      </c>
      <c r="H11476" s="58" t="s">
        <v>17398</v>
      </c>
      <c r="I11476" s="74">
        <v>1188</v>
      </c>
      <c r="J11476" s="58" t="s">
        <v>1508</v>
      </c>
      <c r="K11476" s="84" t="s">
        <v>1509</v>
      </c>
      <c r="L11476" s="76">
        <f t="shared" si="599"/>
        <v>4</v>
      </c>
      <c r="M11476" s="76"/>
      <c r="N11476" s="76">
        <v>1</v>
      </c>
      <c r="O11476" s="76"/>
      <c r="P11476" s="76"/>
      <c r="Q11476" s="76"/>
      <c r="R11476" s="76"/>
      <c r="S11476" s="76">
        <v>1</v>
      </c>
      <c r="T11476" s="76">
        <v>2</v>
      </c>
      <c r="U11476" s="76"/>
      <c r="V11476" s="76"/>
      <c r="W11476" s="76"/>
      <c r="X11476" s="76"/>
    </row>
    <row r="11477" spans="1:24">
      <c r="A11477" s="77"/>
      <c r="B11477" s="54"/>
      <c r="C11477" s="77"/>
      <c r="D11477" s="77"/>
      <c r="E11477" s="77"/>
      <c r="F11477" s="77"/>
      <c r="G11477" s="77"/>
      <c r="H11477" s="77"/>
      <c r="I11477" s="79"/>
      <c r="J11477" s="77"/>
      <c r="K11477" s="84" t="s">
        <v>1501</v>
      </c>
      <c r="L11477" s="76">
        <f t="shared" si="599"/>
        <v>0</v>
      </c>
      <c r="M11477" s="76"/>
      <c r="N11477" s="76"/>
      <c r="O11477" s="76"/>
      <c r="P11477" s="76"/>
      <c r="Q11477" s="76"/>
      <c r="R11477" s="76"/>
      <c r="S11477" s="76"/>
      <c r="T11477" s="76"/>
      <c r="U11477" s="76"/>
      <c r="V11477" s="76"/>
      <c r="W11477" s="76"/>
      <c r="X11477" s="76"/>
    </row>
    <row r="11478" spans="1:24">
      <c r="A11478" s="77"/>
      <c r="B11478" s="54"/>
      <c r="C11478" s="81"/>
      <c r="D11478" s="81"/>
      <c r="E11478" s="81"/>
      <c r="F11478" s="81"/>
      <c r="G11478" s="81"/>
      <c r="H11478" s="81"/>
      <c r="I11478" s="83"/>
      <c r="J11478" s="81"/>
      <c r="K11478" s="84" t="s">
        <v>1502</v>
      </c>
      <c r="L11478" s="76">
        <f t="shared" si="599"/>
        <v>0</v>
      </c>
      <c r="M11478" s="76"/>
      <c r="N11478" s="76"/>
      <c r="O11478" s="76"/>
      <c r="P11478" s="76"/>
      <c r="Q11478" s="76"/>
      <c r="R11478" s="76"/>
      <c r="S11478" s="76"/>
      <c r="T11478" s="76"/>
      <c r="U11478" s="76"/>
      <c r="V11478" s="76"/>
      <c r="W11478" s="76"/>
      <c r="X11478" s="76"/>
    </row>
    <row r="11479" spans="1:24">
      <c r="A11479" s="77"/>
      <c r="B11479" s="54"/>
      <c r="C11479" s="58" t="s">
        <v>1609</v>
      </c>
      <c r="D11479" s="58" t="s">
        <v>17399</v>
      </c>
      <c r="E11479" s="58" t="s">
        <v>17400</v>
      </c>
      <c r="F11479" s="58" t="s">
        <v>17401</v>
      </c>
      <c r="G11479" s="58" t="s">
        <v>17402</v>
      </c>
      <c r="H11479" s="58" t="s">
        <v>17403</v>
      </c>
      <c r="I11479" s="74">
        <v>26256</v>
      </c>
      <c r="J11479" s="58" t="s">
        <v>1508</v>
      </c>
      <c r="K11479" s="84" t="s">
        <v>1509</v>
      </c>
      <c r="L11479" s="76">
        <f t="shared" si="599"/>
        <v>5</v>
      </c>
      <c r="M11479" s="76"/>
      <c r="N11479" s="76">
        <v>2</v>
      </c>
      <c r="O11479" s="76">
        <v>1</v>
      </c>
      <c r="P11479" s="76"/>
      <c r="Q11479" s="76"/>
      <c r="R11479" s="76"/>
      <c r="S11479" s="76"/>
      <c r="T11479" s="76">
        <v>2</v>
      </c>
      <c r="U11479" s="76"/>
      <c r="V11479" s="76"/>
      <c r="W11479" s="76"/>
      <c r="X11479" s="76"/>
    </row>
    <row r="11480" spans="1:24">
      <c r="A11480" s="77"/>
      <c r="B11480" s="54"/>
      <c r="C11480" s="77"/>
      <c r="D11480" s="77"/>
      <c r="E11480" s="77"/>
      <c r="F11480" s="77"/>
      <c r="G11480" s="77"/>
      <c r="H11480" s="77"/>
      <c r="I11480" s="79"/>
      <c r="J11480" s="77"/>
      <c r="K11480" s="84" t="s">
        <v>1501</v>
      </c>
      <c r="L11480" s="76">
        <f t="shared" si="599"/>
        <v>0</v>
      </c>
      <c r="M11480" s="76"/>
      <c r="N11480" s="76"/>
      <c r="O11480" s="76"/>
      <c r="P11480" s="76"/>
      <c r="Q11480" s="76"/>
      <c r="R11480" s="76"/>
      <c r="S11480" s="76"/>
      <c r="T11480" s="76"/>
      <c r="U11480" s="76"/>
      <c r="V11480" s="76"/>
      <c r="W11480" s="76"/>
      <c r="X11480" s="76"/>
    </row>
    <row r="11481" spans="1:24">
      <c r="A11481" s="77"/>
      <c r="B11481" s="54"/>
      <c r="C11481" s="81"/>
      <c r="D11481" s="81"/>
      <c r="E11481" s="81"/>
      <c r="F11481" s="81"/>
      <c r="G11481" s="81"/>
      <c r="H11481" s="81"/>
      <c r="I11481" s="83"/>
      <c r="J11481" s="81"/>
      <c r="K11481" s="84" t="s">
        <v>1502</v>
      </c>
      <c r="L11481" s="76">
        <f t="shared" si="599"/>
        <v>5</v>
      </c>
      <c r="M11481" s="76"/>
      <c r="N11481" s="76"/>
      <c r="O11481" s="76"/>
      <c r="P11481" s="76"/>
      <c r="Q11481" s="76"/>
      <c r="R11481" s="76"/>
      <c r="S11481" s="76"/>
      <c r="T11481" s="76">
        <v>5</v>
      </c>
      <c r="U11481" s="76"/>
      <c r="V11481" s="76"/>
      <c r="W11481" s="76"/>
      <c r="X11481" s="76"/>
    </row>
    <row r="11482" spans="1:24">
      <c r="A11482" s="77"/>
      <c r="B11482" s="54"/>
      <c r="C11482" s="58" t="s">
        <v>31</v>
      </c>
      <c r="D11482" s="58" t="s">
        <v>17404</v>
      </c>
      <c r="E11482" s="58" t="s">
        <v>17405</v>
      </c>
      <c r="F11482" s="58" t="s">
        <v>17406</v>
      </c>
      <c r="G11482" s="58" t="s">
        <v>17407</v>
      </c>
      <c r="H11482" s="58" t="s">
        <v>17408</v>
      </c>
      <c r="I11482" s="74">
        <v>0</v>
      </c>
      <c r="J11482" s="58" t="s">
        <v>1508</v>
      </c>
      <c r="K11482" s="84" t="s">
        <v>1509</v>
      </c>
      <c r="L11482" s="76">
        <f t="shared" si="599"/>
        <v>8</v>
      </c>
      <c r="M11482" s="76"/>
      <c r="N11482" s="76"/>
      <c r="O11482" s="76"/>
      <c r="P11482" s="76"/>
      <c r="Q11482" s="76"/>
      <c r="R11482" s="76"/>
      <c r="S11482" s="76"/>
      <c r="T11482" s="76">
        <v>2</v>
      </c>
      <c r="U11482" s="76"/>
      <c r="V11482" s="76"/>
      <c r="W11482" s="76">
        <v>6</v>
      </c>
      <c r="X11482" s="76"/>
    </row>
    <row r="11483" spans="1:24">
      <c r="A11483" s="77"/>
      <c r="B11483" s="54"/>
      <c r="C11483" s="77"/>
      <c r="D11483" s="77"/>
      <c r="E11483" s="77"/>
      <c r="F11483" s="77"/>
      <c r="G11483" s="77"/>
      <c r="H11483" s="77"/>
      <c r="I11483" s="79"/>
      <c r="J11483" s="77"/>
      <c r="K11483" s="84" t="s">
        <v>1501</v>
      </c>
      <c r="L11483" s="76">
        <f t="shared" si="599"/>
        <v>1</v>
      </c>
      <c r="M11483" s="76">
        <v>1</v>
      </c>
      <c r="N11483" s="76"/>
      <c r="O11483" s="76"/>
      <c r="P11483" s="76"/>
      <c r="Q11483" s="76"/>
      <c r="R11483" s="76"/>
      <c r="S11483" s="76"/>
      <c r="T11483" s="76"/>
      <c r="U11483" s="76"/>
      <c r="V11483" s="76"/>
      <c r="W11483" s="76"/>
      <c r="X11483" s="76"/>
    </row>
    <row r="11484" spans="1:24">
      <c r="A11484" s="77"/>
      <c r="B11484" s="54"/>
      <c r="C11484" s="81"/>
      <c r="D11484" s="81"/>
      <c r="E11484" s="81"/>
      <c r="F11484" s="81"/>
      <c r="G11484" s="81"/>
      <c r="H11484" s="81"/>
      <c r="I11484" s="83"/>
      <c r="J11484" s="81"/>
      <c r="K11484" s="84" t="s">
        <v>1502</v>
      </c>
      <c r="L11484" s="76">
        <f t="shared" si="599"/>
        <v>0</v>
      </c>
      <c r="M11484" s="76"/>
      <c r="N11484" s="76"/>
      <c r="O11484" s="76"/>
      <c r="P11484" s="76"/>
      <c r="Q11484" s="76"/>
      <c r="R11484" s="76"/>
      <c r="S11484" s="76"/>
      <c r="T11484" s="76"/>
      <c r="U11484" s="76"/>
      <c r="V11484" s="76"/>
      <c r="W11484" s="76"/>
      <c r="X11484" s="76"/>
    </row>
    <row r="11485" spans="1:24">
      <c r="A11485" s="77"/>
      <c r="B11485" s="54"/>
      <c r="C11485" s="58" t="s">
        <v>31</v>
      </c>
      <c r="D11485" s="58" t="s">
        <v>17409</v>
      </c>
      <c r="E11485" s="58" t="s">
        <v>17410</v>
      </c>
      <c r="F11485" s="58" t="s">
        <v>17411</v>
      </c>
      <c r="G11485" s="58" t="s">
        <v>17412</v>
      </c>
      <c r="H11485" s="58" t="s">
        <v>17413</v>
      </c>
      <c r="I11485" s="74">
        <v>0</v>
      </c>
      <c r="J11485" s="58" t="s">
        <v>1508</v>
      </c>
      <c r="K11485" s="84" t="s">
        <v>1509</v>
      </c>
      <c r="L11485" s="76">
        <f t="shared" si="599"/>
        <v>11</v>
      </c>
      <c r="M11485" s="76"/>
      <c r="N11485" s="76">
        <v>3</v>
      </c>
      <c r="O11485" s="76"/>
      <c r="P11485" s="76"/>
      <c r="Q11485" s="76"/>
      <c r="R11485" s="76"/>
      <c r="S11485" s="76"/>
      <c r="T11485" s="76">
        <v>2</v>
      </c>
      <c r="U11485" s="76"/>
      <c r="V11485" s="76"/>
      <c r="W11485" s="76">
        <v>6</v>
      </c>
      <c r="X11485" s="76"/>
    </row>
    <row r="11486" spans="1:24">
      <c r="A11486" s="77"/>
      <c r="B11486" s="54"/>
      <c r="C11486" s="77"/>
      <c r="D11486" s="77"/>
      <c r="E11486" s="77"/>
      <c r="F11486" s="77"/>
      <c r="G11486" s="77"/>
      <c r="H11486" s="77"/>
      <c r="I11486" s="79"/>
      <c r="J11486" s="77"/>
      <c r="K11486" s="84" t="s">
        <v>1501</v>
      </c>
      <c r="L11486" s="76">
        <f t="shared" si="599"/>
        <v>2</v>
      </c>
      <c r="M11486" s="76">
        <v>2</v>
      </c>
      <c r="N11486" s="76"/>
      <c r="O11486" s="76"/>
      <c r="P11486" s="76"/>
      <c r="Q11486" s="76"/>
      <c r="R11486" s="76"/>
      <c r="S11486" s="76"/>
      <c r="T11486" s="76"/>
      <c r="U11486" s="76"/>
      <c r="V11486" s="76"/>
      <c r="W11486" s="76"/>
      <c r="X11486" s="76"/>
    </row>
    <row r="11487" spans="1:24">
      <c r="A11487" s="77"/>
      <c r="B11487" s="54"/>
      <c r="C11487" s="81"/>
      <c r="D11487" s="81"/>
      <c r="E11487" s="81"/>
      <c r="F11487" s="81"/>
      <c r="G11487" s="81"/>
      <c r="H11487" s="81"/>
      <c r="I11487" s="83"/>
      <c r="J11487" s="81"/>
      <c r="K11487" s="84" t="s">
        <v>1502</v>
      </c>
      <c r="L11487" s="76">
        <f t="shared" si="599"/>
        <v>0</v>
      </c>
      <c r="M11487" s="76"/>
      <c r="N11487" s="76"/>
      <c r="O11487" s="76"/>
      <c r="P11487" s="76"/>
      <c r="Q11487" s="76"/>
      <c r="R11487" s="76"/>
      <c r="S11487" s="76"/>
      <c r="T11487" s="76"/>
      <c r="U11487" s="76"/>
      <c r="V11487" s="76"/>
      <c r="W11487" s="76"/>
      <c r="X11487" s="76"/>
    </row>
    <row r="11488" spans="1:24">
      <c r="A11488" s="77"/>
      <c r="B11488" s="54"/>
      <c r="C11488" s="58" t="s">
        <v>1609</v>
      </c>
      <c r="D11488" s="58" t="s">
        <v>17414</v>
      </c>
      <c r="E11488" s="58" t="s">
        <v>17415</v>
      </c>
      <c r="F11488" s="58" t="s">
        <v>17416</v>
      </c>
      <c r="G11488" s="58" t="s">
        <v>17417</v>
      </c>
      <c r="H11488" s="58" t="s">
        <v>17418</v>
      </c>
      <c r="I11488" s="74">
        <v>1987</v>
      </c>
      <c r="J11488" s="58" t="s">
        <v>1508</v>
      </c>
      <c r="K11488" s="84" t="s">
        <v>1509</v>
      </c>
      <c r="L11488" s="76">
        <f t="shared" si="599"/>
        <v>3</v>
      </c>
      <c r="M11488" s="76"/>
      <c r="N11488" s="76">
        <v>2</v>
      </c>
      <c r="O11488" s="76"/>
      <c r="P11488" s="76"/>
      <c r="Q11488" s="76"/>
      <c r="R11488" s="76"/>
      <c r="S11488" s="76"/>
      <c r="T11488" s="76">
        <v>1</v>
      </c>
      <c r="U11488" s="76"/>
      <c r="V11488" s="76"/>
      <c r="W11488" s="76"/>
      <c r="X11488" s="76"/>
    </row>
    <row r="11489" spans="1:24">
      <c r="A11489" s="77"/>
      <c r="B11489" s="54"/>
      <c r="C11489" s="77"/>
      <c r="D11489" s="77"/>
      <c r="E11489" s="77"/>
      <c r="F11489" s="77"/>
      <c r="G11489" s="77"/>
      <c r="H11489" s="77"/>
      <c r="I11489" s="79"/>
      <c r="J11489" s="77"/>
      <c r="K11489" s="84" t="s">
        <v>1501</v>
      </c>
      <c r="L11489" s="76">
        <f t="shared" si="599"/>
        <v>0</v>
      </c>
      <c r="M11489" s="76"/>
      <c r="N11489" s="76"/>
      <c r="O11489" s="76"/>
      <c r="P11489" s="76"/>
      <c r="Q11489" s="76"/>
      <c r="R11489" s="76"/>
      <c r="S11489" s="76"/>
      <c r="T11489" s="76"/>
      <c r="U11489" s="76"/>
      <c r="V11489" s="76"/>
      <c r="W11489" s="76"/>
      <c r="X11489" s="76"/>
    </row>
    <row r="11490" spans="1:24">
      <c r="A11490" s="77"/>
      <c r="B11490" s="54"/>
      <c r="C11490" s="81"/>
      <c r="D11490" s="81"/>
      <c r="E11490" s="81"/>
      <c r="F11490" s="81"/>
      <c r="G11490" s="81"/>
      <c r="H11490" s="81"/>
      <c r="I11490" s="83"/>
      <c r="J11490" s="81"/>
      <c r="K11490" s="84" t="s">
        <v>1502</v>
      </c>
      <c r="L11490" s="76">
        <f t="shared" si="599"/>
        <v>2</v>
      </c>
      <c r="M11490" s="76"/>
      <c r="N11490" s="76"/>
      <c r="O11490" s="76"/>
      <c r="P11490" s="76"/>
      <c r="Q11490" s="76"/>
      <c r="R11490" s="76"/>
      <c r="S11490" s="76"/>
      <c r="T11490" s="76">
        <v>1</v>
      </c>
      <c r="U11490" s="76"/>
      <c r="V11490" s="76"/>
      <c r="W11490" s="76">
        <v>1</v>
      </c>
      <c r="X11490" s="76"/>
    </row>
    <row r="11491" spans="1:24">
      <c r="A11491" s="77"/>
      <c r="B11491" s="54"/>
      <c r="C11491" s="58" t="s">
        <v>1633</v>
      </c>
      <c r="D11491" s="58" t="s">
        <v>1539</v>
      </c>
      <c r="E11491" s="58" t="s">
        <v>17419</v>
      </c>
      <c r="F11491" s="58" t="s">
        <v>17420</v>
      </c>
      <c r="G11491" s="58" t="s">
        <v>17421</v>
      </c>
      <c r="H11491" s="58" t="s">
        <v>17422</v>
      </c>
      <c r="I11491" s="74">
        <v>8729</v>
      </c>
      <c r="J11491" s="58" t="s">
        <v>1508</v>
      </c>
      <c r="K11491" s="84" t="s">
        <v>1509</v>
      </c>
      <c r="L11491" s="76">
        <f t="shared" si="599"/>
        <v>0</v>
      </c>
      <c r="M11491" s="76"/>
      <c r="N11491" s="76"/>
      <c r="O11491" s="76"/>
      <c r="P11491" s="76"/>
      <c r="Q11491" s="76"/>
      <c r="R11491" s="76"/>
      <c r="S11491" s="76"/>
      <c r="T11491" s="76"/>
      <c r="U11491" s="76"/>
      <c r="V11491" s="76"/>
      <c r="W11491" s="76"/>
      <c r="X11491" s="76"/>
    </row>
    <row r="11492" spans="1:24">
      <c r="A11492" s="77"/>
      <c r="B11492" s="54"/>
      <c r="C11492" s="77"/>
      <c r="D11492" s="77"/>
      <c r="E11492" s="77"/>
      <c r="F11492" s="77"/>
      <c r="G11492" s="77"/>
      <c r="H11492" s="77"/>
      <c r="I11492" s="79"/>
      <c r="J11492" s="77"/>
      <c r="K11492" s="84" t="s">
        <v>1501</v>
      </c>
      <c r="L11492" s="76">
        <f t="shared" si="599"/>
        <v>0</v>
      </c>
      <c r="M11492" s="76"/>
      <c r="N11492" s="76"/>
      <c r="O11492" s="76"/>
      <c r="P11492" s="76"/>
      <c r="Q11492" s="76"/>
      <c r="R11492" s="76"/>
      <c r="S11492" s="76"/>
      <c r="T11492" s="76"/>
      <c r="U11492" s="76"/>
      <c r="V11492" s="76"/>
      <c r="W11492" s="76"/>
      <c r="X11492" s="76"/>
    </row>
    <row r="11493" spans="1:24">
      <c r="A11493" s="77"/>
      <c r="B11493" s="54"/>
      <c r="C11493" s="81"/>
      <c r="D11493" s="81"/>
      <c r="E11493" s="81"/>
      <c r="F11493" s="81"/>
      <c r="G11493" s="81"/>
      <c r="H11493" s="81"/>
      <c r="I11493" s="83"/>
      <c r="J11493" s="81"/>
      <c r="K11493" s="84" t="s">
        <v>1502</v>
      </c>
      <c r="L11493" s="76">
        <f t="shared" si="599"/>
        <v>6</v>
      </c>
      <c r="M11493" s="76"/>
      <c r="N11493" s="76"/>
      <c r="O11493" s="76"/>
      <c r="P11493" s="76"/>
      <c r="Q11493" s="76"/>
      <c r="R11493" s="76"/>
      <c r="S11493" s="76">
        <v>6</v>
      </c>
      <c r="T11493" s="76"/>
      <c r="U11493" s="76"/>
      <c r="V11493" s="76"/>
      <c r="W11493" s="76"/>
      <c r="X11493" s="76"/>
    </row>
    <row r="11494" spans="1:24">
      <c r="A11494" s="77"/>
      <c r="B11494" s="54"/>
      <c r="C11494" s="58" t="s">
        <v>1633</v>
      </c>
      <c r="D11494" s="58" t="s">
        <v>17423</v>
      </c>
      <c r="E11494" s="58" t="s">
        <v>17424</v>
      </c>
      <c r="F11494" s="58" t="s">
        <v>2401</v>
      </c>
      <c r="G11494" s="58" t="s">
        <v>17425</v>
      </c>
      <c r="H11494" s="58" t="s">
        <v>17426</v>
      </c>
      <c r="I11494" s="74">
        <v>0</v>
      </c>
      <c r="J11494" s="58" t="s">
        <v>1508</v>
      </c>
      <c r="K11494" s="84" t="s">
        <v>1509</v>
      </c>
      <c r="L11494" s="76">
        <f t="shared" si="599"/>
        <v>0</v>
      </c>
      <c r="M11494" s="76"/>
      <c r="N11494" s="76"/>
      <c r="O11494" s="76"/>
      <c r="P11494" s="76"/>
      <c r="Q11494" s="76"/>
      <c r="R11494" s="76"/>
      <c r="S11494" s="76"/>
      <c r="T11494" s="76"/>
      <c r="U11494" s="76"/>
      <c r="V11494" s="76"/>
      <c r="W11494" s="76"/>
      <c r="X11494" s="76"/>
    </row>
    <row r="11495" spans="1:24">
      <c r="A11495" s="77"/>
      <c r="B11495" s="54"/>
      <c r="C11495" s="77"/>
      <c r="D11495" s="77"/>
      <c r="E11495" s="77"/>
      <c r="F11495" s="77"/>
      <c r="G11495" s="77"/>
      <c r="H11495" s="77"/>
      <c r="I11495" s="79"/>
      <c r="J11495" s="77"/>
      <c r="K11495" s="84" t="s">
        <v>1501</v>
      </c>
      <c r="L11495" s="76">
        <f t="shared" si="599"/>
        <v>0</v>
      </c>
      <c r="M11495" s="76"/>
      <c r="N11495" s="76"/>
      <c r="O11495" s="76"/>
      <c r="P11495" s="76"/>
      <c r="Q11495" s="76"/>
      <c r="R11495" s="76"/>
      <c r="S11495" s="76"/>
      <c r="T11495" s="76"/>
      <c r="U11495" s="76"/>
      <c r="V11495" s="76"/>
      <c r="W11495" s="76"/>
      <c r="X11495" s="76"/>
    </row>
    <row r="11496" spans="1:24">
      <c r="A11496" s="77"/>
      <c r="B11496" s="54"/>
      <c r="C11496" s="81"/>
      <c r="D11496" s="81"/>
      <c r="E11496" s="81"/>
      <c r="F11496" s="81"/>
      <c r="G11496" s="81"/>
      <c r="H11496" s="81"/>
      <c r="I11496" s="83"/>
      <c r="J11496" s="81"/>
      <c r="K11496" s="84" t="s">
        <v>1502</v>
      </c>
      <c r="L11496" s="76">
        <f t="shared" si="599"/>
        <v>5</v>
      </c>
      <c r="M11496" s="76">
        <v>1</v>
      </c>
      <c r="N11496" s="76"/>
      <c r="O11496" s="76"/>
      <c r="P11496" s="76"/>
      <c r="Q11496" s="76"/>
      <c r="R11496" s="76">
        <v>2</v>
      </c>
      <c r="S11496" s="76">
        <v>2</v>
      </c>
      <c r="T11496" s="76"/>
      <c r="U11496" s="76"/>
      <c r="V11496" s="76"/>
      <c r="W11496" s="76"/>
      <c r="X11496" s="76"/>
    </row>
    <row r="11497" spans="1:24">
      <c r="A11497" s="77"/>
      <c r="B11497" s="54"/>
      <c r="C11497" s="58" t="s">
        <v>1633</v>
      </c>
      <c r="D11497" s="58" t="s">
        <v>17427</v>
      </c>
      <c r="E11497" s="58" t="s">
        <v>17428</v>
      </c>
      <c r="F11497" s="58" t="s">
        <v>17429</v>
      </c>
      <c r="G11497" s="58" t="s">
        <v>17430</v>
      </c>
      <c r="H11497" s="58" t="s">
        <v>17431</v>
      </c>
      <c r="I11497" s="74">
        <v>1066</v>
      </c>
      <c r="J11497" s="58" t="s">
        <v>1508</v>
      </c>
      <c r="K11497" s="84" t="s">
        <v>1509</v>
      </c>
      <c r="L11497" s="76">
        <f t="shared" si="599"/>
        <v>0</v>
      </c>
      <c r="M11497" s="76"/>
      <c r="N11497" s="76"/>
      <c r="O11497" s="76"/>
      <c r="P11497" s="76"/>
      <c r="Q11497" s="76"/>
      <c r="R11497" s="76"/>
      <c r="S11497" s="76"/>
      <c r="T11497" s="76"/>
      <c r="U11497" s="76"/>
      <c r="V11497" s="76"/>
      <c r="W11497" s="76"/>
      <c r="X11497" s="76"/>
    </row>
    <row r="11498" spans="1:24">
      <c r="A11498" s="77"/>
      <c r="B11498" s="54"/>
      <c r="C11498" s="77"/>
      <c r="D11498" s="77"/>
      <c r="E11498" s="77"/>
      <c r="F11498" s="77"/>
      <c r="G11498" s="77"/>
      <c r="H11498" s="77"/>
      <c r="I11498" s="79"/>
      <c r="J11498" s="77"/>
      <c r="K11498" s="84" t="s">
        <v>1501</v>
      </c>
      <c r="L11498" s="76">
        <f t="shared" si="599"/>
        <v>0</v>
      </c>
      <c r="M11498" s="76"/>
      <c r="N11498" s="76"/>
      <c r="O11498" s="76"/>
      <c r="P11498" s="76"/>
      <c r="Q11498" s="76"/>
      <c r="R11498" s="76"/>
      <c r="S11498" s="76"/>
      <c r="T11498" s="76"/>
      <c r="U11498" s="76"/>
      <c r="V11498" s="76"/>
      <c r="W11498" s="76"/>
      <c r="X11498" s="76"/>
    </row>
    <row r="11499" spans="1:24">
      <c r="A11499" s="77"/>
      <c r="B11499" s="54"/>
      <c r="C11499" s="81"/>
      <c r="D11499" s="81"/>
      <c r="E11499" s="81"/>
      <c r="F11499" s="81"/>
      <c r="G11499" s="81"/>
      <c r="H11499" s="81"/>
      <c r="I11499" s="83"/>
      <c r="J11499" s="81"/>
      <c r="K11499" s="84" t="s">
        <v>1502</v>
      </c>
      <c r="L11499" s="76">
        <f t="shared" si="599"/>
        <v>4</v>
      </c>
      <c r="M11499" s="76">
        <v>2</v>
      </c>
      <c r="N11499" s="76"/>
      <c r="O11499" s="76"/>
      <c r="P11499" s="76"/>
      <c r="Q11499" s="76"/>
      <c r="R11499" s="76"/>
      <c r="S11499" s="76">
        <v>1</v>
      </c>
      <c r="T11499" s="76">
        <v>1</v>
      </c>
      <c r="U11499" s="76"/>
      <c r="V11499" s="76"/>
      <c r="W11499" s="76"/>
      <c r="X11499" s="76"/>
    </row>
    <row r="11500" spans="1:24">
      <c r="A11500" s="77"/>
      <c r="B11500" s="54"/>
      <c r="C11500" s="58" t="s">
        <v>1609</v>
      </c>
      <c r="D11500" s="58" t="s">
        <v>17432</v>
      </c>
      <c r="E11500" s="58" t="s">
        <v>17433</v>
      </c>
      <c r="F11500" s="58" t="s">
        <v>17434</v>
      </c>
      <c r="G11500" s="58" t="s">
        <v>17435</v>
      </c>
      <c r="H11500" s="58" t="s">
        <v>17436</v>
      </c>
      <c r="I11500" s="74">
        <v>236</v>
      </c>
      <c r="J11500" s="58" t="s">
        <v>1508</v>
      </c>
      <c r="K11500" s="84" t="s">
        <v>1509</v>
      </c>
      <c r="L11500" s="76">
        <f t="shared" si="599"/>
        <v>4</v>
      </c>
      <c r="M11500" s="76"/>
      <c r="N11500" s="76">
        <v>1</v>
      </c>
      <c r="O11500" s="76"/>
      <c r="P11500" s="76"/>
      <c r="Q11500" s="76"/>
      <c r="R11500" s="76"/>
      <c r="S11500" s="76">
        <v>1</v>
      </c>
      <c r="T11500" s="76">
        <v>2</v>
      </c>
      <c r="U11500" s="76"/>
      <c r="V11500" s="76"/>
      <c r="W11500" s="76"/>
      <c r="X11500" s="76"/>
    </row>
    <row r="11501" spans="1:24">
      <c r="A11501" s="77"/>
      <c r="B11501" s="54"/>
      <c r="C11501" s="77"/>
      <c r="D11501" s="77"/>
      <c r="E11501" s="77"/>
      <c r="F11501" s="77"/>
      <c r="G11501" s="77"/>
      <c r="H11501" s="77"/>
      <c r="I11501" s="79"/>
      <c r="J11501" s="77"/>
      <c r="K11501" s="84" t="s">
        <v>1501</v>
      </c>
      <c r="L11501" s="76">
        <f t="shared" si="599"/>
        <v>0</v>
      </c>
      <c r="M11501" s="76"/>
      <c r="N11501" s="76"/>
      <c r="O11501" s="76"/>
      <c r="P11501" s="76"/>
      <c r="Q11501" s="76"/>
      <c r="R11501" s="76"/>
      <c r="S11501" s="76"/>
      <c r="T11501" s="76"/>
      <c r="U11501" s="76"/>
      <c r="V11501" s="76"/>
      <c r="W11501" s="76"/>
      <c r="X11501" s="76"/>
    </row>
    <row r="11502" spans="1:24">
      <c r="A11502" s="77"/>
      <c r="B11502" s="54"/>
      <c r="C11502" s="81"/>
      <c r="D11502" s="81"/>
      <c r="E11502" s="81"/>
      <c r="F11502" s="81"/>
      <c r="G11502" s="81"/>
      <c r="H11502" s="81"/>
      <c r="I11502" s="83"/>
      <c r="J11502" s="81"/>
      <c r="K11502" s="84" t="s">
        <v>1502</v>
      </c>
      <c r="L11502" s="76">
        <f t="shared" si="599"/>
        <v>2</v>
      </c>
      <c r="M11502" s="76"/>
      <c r="N11502" s="76"/>
      <c r="O11502" s="76"/>
      <c r="P11502" s="76"/>
      <c r="Q11502" s="76"/>
      <c r="R11502" s="76"/>
      <c r="S11502" s="76">
        <v>2</v>
      </c>
      <c r="T11502" s="76"/>
      <c r="U11502" s="76"/>
      <c r="V11502" s="76"/>
      <c r="W11502" s="76"/>
      <c r="X11502" s="76"/>
    </row>
    <row r="11503" spans="1:24">
      <c r="A11503" s="77"/>
      <c r="B11503" s="54"/>
      <c r="C11503" s="58" t="s">
        <v>1609</v>
      </c>
      <c r="D11503" s="58" t="s">
        <v>17437</v>
      </c>
      <c r="E11503" s="58" t="s">
        <v>17438</v>
      </c>
      <c r="F11503" s="58" t="s">
        <v>17439</v>
      </c>
      <c r="G11503" s="58" t="s">
        <v>17440</v>
      </c>
      <c r="H11503" s="58" t="s">
        <v>17441</v>
      </c>
      <c r="I11503" s="74">
        <v>23961</v>
      </c>
      <c r="J11503" s="58" t="s">
        <v>1508</v>
      </c>
      <c r="K11503" s="84" t="s">
        <v>1509</v>
      </c>
      <c r="L11503" s="76">
        <f t="shared" si="599"/>
        <v>5</v>
      </c>
      <c r="M11503" s="76"/>
      <c r="N11503" s="76">
        <v>1</v>
      </c>
      <c r="O11503" s="76"/>
      <c r="P11503" s="76"/>
      <c r="Q11503" s="76"/>
      <c r="R11503" s="76"/>
      <c r="S11503" s="76">
        <v>1</v>
      </c>
      <c r="T11503" s="76">
        <v>1</v>
      </c>
      <c r="U11503" s="76"/>
      <c r="V11503" s="76"/>
      <c r="W11503" s="76"/>
      <c r="X11503" s="76">
        <v>2</v>
      </c>
    </row>
    <row r="11504" spans="1:24">
      <c r="A11504" s="77"/>
      <c r="B11504" s="54"/>
      <c r="C11504" s="77"/>
      <c r="D11504" s="77"/>
      <c r="E11504" s="77"/>
      <c r="F11504" s="77"/>
      <c r="G11504" s="77"/>
      <c r="H11504" s="77"/>
      <c r="I11504" s="79"/>
      <c r="J11504" s="77"/>
      <c r="K11504" s="84" t="s">
        <v>1501</v>
      </c>
      <c r="L11504" s="76">
        <f t="shared" si="599"/>
        <v>0</v>
      </c>
      <c r="M11504" s="76"/>
      <c r="N11504" s="76"/>
      <c r="O11504" s="76"/>
      <c r="P11504" s="76"/>
      <c r="Q11504" s="76"/>
      <c r="R11504" s="76"/>
      <c r="S11504" s="76"/>
      <c r="T11504" s="76"/>
      <c r="U11504" s="76"/>
      <c r="V11504" s="76"/>
      <c r="W11504" s="76"/>
      <c r="X11504" s="76"/>
    </row>
    <row r="11505" spans="1:24">
      <c r="A11505" s="77"/>
      <c r="B11505" s="54"/>
      <c r="C11505" s="81"/>
      <c r="D11505" s="81"/>
      <c r="E11505" s="81"/>
      <c r="F11505" s="81"/>
      <c r="G11505" s="81"/>
      <c r="H11505" s="81"/>
      <c r="I11505" s="83"/>
      <c r="J11505" s="81"/>
      <c r="K11505" s="84" t="s">
        <v>1502</v>
      </c>
      <c r="L11505" s="76">
        <f t="shared" si="599"/>
        <v>6</v>
      </c>
      <c r="M11505" s="76"/>
      <c r="N11505" s="76"/>
      <c r="O11505" s="76">
        <v>1</v>
      </c>
      <c r="P11505" s="76"/>
      <c r="Q11505" s="76"/>
      <c r="R11505" s="76"/>
      <c r="S11505" s="76">
        <v>1</v>
      </c>
      <c r="T11505" s="76">
        <v>4</v>
      </c>
      <c r="U11505" s="76"/>
      <c r="V11505" s="76"/>
      <c r="W11505" s="76"/>
      <c r="X11505" s="76"/>
    </row>
    <row r="11506" spans="1:24">
      <c r="A11506" s="77"/>
      <c r="B11506" s="54"/>
      <c r="C11506" s="58" t="s">
        <v>31</v>
      </c>
      <c r="D11506" s="58" t="s">
        <v>17442</v>
      </c>
      <c r="E11506" s="58" t="s">
        <v>17443</v>
      </c>
      <c r="F11506" s="58" t="s">
        <v>17444</v>
      </c>
      <c r="G11506" s="58" t="s">
        <v>17445</v>
      </c>
      <c r="H11506" s="58" t="s">
        <v>17446</v>
      </c>
      <c r="I11506" s="74">
        <v>480</v>
      </c>
      <c r="J11506" s="58" t="s">
        <v>1508</v>
      </c>
      <c r="K11506" s="84" t="s">
        <v>1509</v>
      </c>
      <c r="L11506" s="76">
        <f t="shared" si="599"/>
        <v>2</v>
      </c>
      <c r="M11506" s="76"/>
      <c r="N11506" s="76">
        <v>1</v>
      </c>
      <c r="O11506" s="76"/>
      <c r="P11506" s="76"/>
      <c r="Q11506" s="76"/>
      <c r="R11506" s="76"/>
      <c r="S11506" s="76"/>
      <c r="T11506" s="76">
        <v>1</v>
      </c>
      <c r="U11506" s="76"/>
      <c r="V11506" s="76"/>
      <c r="W11506" s="76"/>
      <c r="X11506" s="76"/>
    </row>
    <row r="11507" spans="1:24">
      <c r="A11507" s="77"/>
      <c r="B11507" s="54"/>
      <c r="C11507" s="77"/>
      <c r="D11507" s="77"/>
      <c r="E11507" s="77"/>
      <c r="F11507" s="77"/>
      <c r="G11507" s="77"/>
      <c r="H11507" s="77"/>
      <c r="I11507" s="79"/>
      <c r="J11507" s="77"/>
      <c r="K11507" s="84" t="s">
        <v>1501</v>
      </c>
      <c r="L11507" s="76">
        <f t="shared" si="599"/>
        <v>0</v>
      </c>
      <c r="M11507" s="76"/>
      <c r="N11507" s="76"/>
      <c r="O11507" s="76"/>
      <c r="P11507" s="76"/>
      <c r="Q11507" s="76"/>
      <c r="R11507" s="76"/>
      <c r="S11507" s="76"/>
      <c r="T11507" s="76"/>
      <c r="U11507" s="76"/>
      <c r="V11507" s="76"/>
      <c r="W11507" s="76"/>
      <c r="X11507" s="76"/>
    </row>
    <row r="11508" spans="1:24">
      <c r="A11508" s="77"/>
      <c r="B11508" s="54"/>
      <c r="C11508" s="81"/>
      <c r="D11508" s="81"/>
      <c r="E11508" s="81"/>
      <c r="F11508" s="81"/>
      <c r="G11508" s="81"/>
      <c r="H11508" s="81"/>
      <c r="I11508" s="83"/>
      <c r="J11508" s="81"/>
      <c r="K11508" s="84" t="s">
        <v>1502</v>
      </c>
      <c r="L11508" s="76">
        <f t="shared" si="599"/>
        <v>0</v>
      </c>
      <c r="M11508" s="76"/>
      <c r="N11508" s="76"/>
      <c r="O11508" s="76"/>
      <c r="P11508" s="76"/>
      <c r="Q11508" s="76"/>
      <c r="R11508" s="76"/>
      <c r="S11508" s="76"/>
      <c r="T11508" s="76"/>
      <c r="U11508" s="76"/>
      <c r="V11508" s="76"/>
      <c r="W11508" s="76"/>
      <c r="X11508" s="76"/>
    </row>
    <row r="11509" spans="1:24">
      <c r="A11509" s="77"/>
      <c r="B11509" s="54"/>
      <c r="C11509" s="58" t="s">
        <v>1609</v>
      </c>
      <c r="D11509" s="58" t="s">
        <v>17447</v>
      </c>
      <c r="E11509" s="58" t="s">
        <v>17448</v>
      </c>
      <c r="F11509" s="58" t="s">
        <v>17449</v>
      </c>
      <c r="G11509" s="58" t="s">
        <v>17450</v>
      </c>
      <c r="H11509" s="58" t="s">
        <v>17451</v>
      </c>
      <c r="I11509" s="74">
        <v>491</v>
      </c>
      <c r="J11509" s="58" t="s">
        <v>1508</v>
      </c>
      <c r="K11509" s="84" t="s">
        <v>1509</v>
      </c>
      <c r="L11509" s="76">
        <f t="shared" si="599"/>
        <v>3</v>
      </c>
      <c r="M11509" s="76">
        <v>1</v>
      </c>
      <c r="N11509" s="76">
        <v>1</v>
      </c>
      <c r="O11509" s="76"/>
      <c r="P11509" s="76"/>
      <c r="Q11509" s="76"/>
      <c r="R11509" s="76"/>
      <c r="S11509" s="76">
        <v>1</v>
      </c>
      <c r="T11509" s="76"/>
      <c r="U11509" s="76"/>
      <c r="V11509" s="76"/>
      <c r="W11509" s="76"/>
      <c r="X11509" s="76"/>
    </row>
    <row r="11510" spans="1:24">
      <c r="A11510" s="77"/>
      <c r="B11510" s="54"/>
      <c r="C11510" s="77"/>
      <c r="D11510" s="77"/>
      <c r="E11510" s="77"/>
      <c r="F11510" s="77"/>
      <c r="G11510" s="77"/>
      <c r="H11510" s="77"/>
      <c r="I11510" s="79"/>
      <c r="J11510" s="77"/>
      <c r="K11510" s="84" t="s">
        <v>1501</v>
      </c>
      <c r="L11510" s="76">
        <f t="shared" si="599"/>
        <v>0</v>
      </c>
      <c r="M11510" s="76"/>
      <c r="N11510" s="76"/>
      <c r="O11510" s="76"/>
      <c r="P11510" s="76"/>
      <c r="Q11510" s="76"/>
      <c r="R11510" s="76"/>
      <c r="S11510" s="76"/>
      <c r="T11510" s="76"/>
      <c r="U11510" s="76"/>
      <c r="V11510" s="76"/>
      <c r="W11510" s="76"/>
      <c r="X11510" s="76"/>
    </row>
    <row r="11511" spans="1:24">
      <c r="A11511" s="77"/>
      <c r="B11511" s="54"/>
      <c r="C11511" s="81"/>
      <c r="D11511" s="81"/>
      <c r="E11511" s="81"/>
      <c r="F11511" s="81"/>
      <c r="G11511" s="81"/>
      <c r="H11511" s="81"/>
      <c r="I11511" s="83"/>
      <c r="J11511" s="81"/>
      <c r="K11511" s="84" t="s">
        <v>1502</v>
      </c>
      <c r="L11511" s="76">
        <f t="shared" si="599"/>
        <v>2</v>
      </c>
      <c r="M11511" s="76"/>
      <c r="N11511" s="76"/>
      <c r="O11511" s="76">
        <v>1</v>
      </c>
      <c r="P11511" s="76"/>
      <c r="Q11511" s="76"/>
      <c r="R11511" s="76"/>
      <c r="S11511" s="76"/>
      <c r="T11511" s="76">
        <v>1</v>
      </c>
      <c r="U11511" s="76"/>
      <c r="V11511" s="76"/>
      <c r="W11511" s="76"/>
      <c r="X11511" s="76"/>
    </row>
    <row r="11512" spans="1:24">
      <c r="A11512" s="77"/>
      <c r="B11512" s="54"/>
      <c r="C11512" s="58" t="s">
        <v>1633</v>
      </c>
      <c r="D11512" s="58" t="s">
        <v>17452</v>
      </c>
      <c r="E11512" s="58" t="s">
        <v>17453</v>
      </c>
      <c r="F11512" s="58" t="s">
        <v>17454</v>
      </c>
      <c r="G11512" s="58" t="s">
        <v>17455</v>
      </c>
      <c r="H11512" s="58" t="s">
        <v>17456</v>
      </c>
      <c r="I11512" s="74">
        <v>0</v>
      </c>
      <c r="J11512" s="58" t="s">
        <v>1508</v>
      </c>
      <c r="K11512" s="84" t="s">
        <v>1509</v>
      </c>
      <c r="L11512" s="76">
        <f t="shared" si="599"/>
        <v>0</v>
      </c>
      <c r="M11512" s="76"/>
      <c r="N11512" s="76"/>
      <c r="O11512" s="76"/>
      <c r="P11512" s="76"/>
      <c r="Q11512" s="76"/>
      <c r="R11512" s="76"/>
      <c r="S11512" s="76"/>
      <c r="T11512" s="76"/>
      <c r="U11512" s="76"/>
      <c r="V11512" s="76"/>
      <c r="W11512" s="76"/>
      <c r="X11512" s="76"/>
    </row>
    <row r="11513" spans="1:24">
      <c r="A11513" s="77"/>
      <c r="B11513" s="54"/>
      <c r="C11513" s="77"/>
      <c r="D11513" s="77"/>
      <c r="E11513" s="77"/>
      <c r="F11513" s="77"/>
      <c r="G11513" s="77"/>
      <c r="H11513" s="77"/>
      <c r="I11513" s="79"/>
      <c r="J11513" s="77"/>
      <c r="K11513" s="84" t="s">
        <v>1501</v>
      </c>
      <c r="L11513" s="76">
        <f t="shared" si="599"/>
        <v>0</v>
      </c>
      <c r="M11513" s="76"/>
      <c r="N11513" s="76"/>
      <c r="O11513" s="76"/>
      <c r="P11513" s="76"/>
      <c r="Q11513" s="76"/>
      <c r="R11513" s="76"/>
      <c r="S11513" s="76"/>
      <c r="T11513" s="76"/>
      <c r="U11513" s="76"/>
      <c r="V11513" s="76"/>
      <c r="W11513" s="76"/>
      <c r="X11513" s="76"/>
    </row>
    <row r="11514" spans="1:24">
      <c r="A11514" s="77"/>
      <c r="B11514" s="54"/>
      <c r="C11514" s="81"/>
      <c r="D11514" s="81"/>
      <c r="E11514" s="81"/>
      <c r="F11514" s="81"/>
      <c r="G11514" s="81"/>
      <c r="H11514" s="81"/>
      <c r="I11514" s="83"/>
      <c r="J11514" s="81"/>
      <c r="K11514" s="84" t="s">
        <v>1502</v>
      </c>
      <c r="L11514" s="76">
        <f t="shared" si="599"/>
        <v>3</v>
      </c>
      <c r="M11514" s="76">
        <v>1</v>
      </c>
      <c r="N11514" s="76"/>
      <c r="O11514" s="76"/>
      <c r="P11514" s="76"/>
      <c r="Q11514" s="76"/>
      <c r="R11514" s="76"/>
      <c r="S11514" s="76"/>
      <c r="T11514" s="76"/>
      <c r="U11514" s="76"/>
      <c r="V11514" s="76"/>
      <c r="W11514" s="76">
        <v>2</v>
      </c>
      <c r="X11514" s="76"/>
    </row>
    <row r="11515" spans="1:24">
      <c r="A11515" s="77"/>
      <c r="B11515" s="54"/>
      <c r="C11515" s="58" t="s">
        <v>1633</v>
      </c>
      <c r="D11515" s="58" t="s">
        <v>17457</v>
      </c>
      <c r="E11515" s="58" t="s">
        <v>17458</v>
      </c>
      <c r="F11515" s="58" t="s">
        <v>17459</v>
      </c>
      <c r="G11515" s="58" t="s">
        <v>17460</v>
      </c>
      <c r="H11515" s="58" t="s">
        <v>17461</v>
      </c>
      <c r="I11515" s="74">
        <v>0</v>
      </c>
      <c r="J11515" s="58" t="s">
        <v>1508</v>
      </c>
      <c r="K11515" s="84" t="s">
        <v>1509</v>
      </c>
      <c r="L11515" s="76">
        <f t="shared" si="599"/>
        <v>0</v>
      </c>
      <c r="M11515" s="76"/>
      <c r="N11515" s="76"/>
      <c r="O11515" s="76"/>
      <c r="P11515" s="76"/>
      <c r="Q11515" s="76"/>
      <c r="R11515" s="76"/>
      <c r="S11515" s="76"/>
      <c r="T11515" s="76"/>
      <c r="U11515" s="76"/>
      <c r="V11515" s="76"/>
      <c r="W11515" s="76"/>
      <c r="X11515" s="76"/>
    </row>
    <row r="11516" spans="1:24">
      <c r="A11516" s="77"/>
      <c r="B11516" s="54"/>
      <c r="C11516" s="77"/>
      <c r="D11516" s="77"/>
      <c r="E11516" s="77"/>
      <c r="F11516" s="77"/>
      <c r="G11516" s="77"/>
      <c r="H11516" s="77"/>
      <c r="I11516" s="79"/>
      <c r="J11516" s="77"/>
      <c r="K11516" s="84" t="s">
        <v>1501</v>
      </c>
      <c r="L11516" s="76">
        <f t="shared" si="599"/>
        <v>0</v>
      </c>
      <c r="M11516" s="76"/>
      <c r="N11516" s="76"/>
      <c r="O11516" s="76"/>
      <c r="P11516" s="76"/>
      <c r="Q11516" s="76"/>
      <c r="R11516" s="76"/>
      <c r="S11516" s="76"/>
      <c r="T11516" s="76"/>
      <c r="U11516" s="76"/>
      <c r="V11516" s="76"/>
      <c r="W11516" s="76"/>
      <c r="X11516" s="76"/>
    </row>
    <row r="11517" spans="1:24">
      <c r="A11517" s="77"/>
      <c r="B11517" s="54"/>
      <c r="C11517" s="81"/>
      <c r="D11517" s="81"/>
      <c r="E11517" s="81"/>
      <c r="F11517" s="81"/>
      <c r="G11517" s="81"/>
      <c r="H11517" s="81"/>
      <c r="I11517" s="83"/>
      <c r="J11517" s="81"/>
      <c r="K11517" s="84" t="s">
        <v>1502</v>
      </c>
      <c r="L11517" s="76">
        <f t="shared" si="599"/>
        <v>0</v>
      </c>
      <c r="M11517" s="76"/>
      <c r="N11517" s="76"/>
      <c r="O11517" s="76"/>
      <c r="P11517" s="76"/>
      <c r="Q11517" s="76"/>
      <c r="R11517" s="76"/>
      <c r="S11517" s="76"/>
      <c r="T11517" s="76"/>
      <c r="U11517" s="76"/>
      <c r="V11517" s="76"/>
      <c r="W11517" s="76"/>
      <c r="X11517" s="76"/>
    </row>
    <row r="11518" spans="1:24">
      <c r="A11518" s="77"/>
      <c r="B11518" s="54"/>
      <c r="C11518" s="58" t="s">
        <v>1633</v>
      </c>
      <c r="D11518" s="58" t="s">
        <v>17462</v>
      </c>
      <c r="E11518" s="58" t="s">
        <v>17463</v>
      </c>
      <c r="F11518" s="58" t="s">
        <v>17464</v>
      </c>
      <c r="G11518" s="58" t="s">
        <v>17465</v>
      </c>
      <c r="H11518" s="58" t="s">
        <v>17466</v>
      </c>
      <c r="I11518" s="74">
        <v>18348</v>
      </c>
      <c r="J11518" s="58" t="s">
        <v>1508</v>
      </c>
      <c r="K11518" s="84" t="s">
        <v>1509</v>
      </c>
      <c r="L11518" s="76">
        <f t="shared" si="599"/>
        <v>0</v>
      </c>
      <c r="M11518" s="76"/>
      <c r="N11518" s="76"/>
      <c r="O11518" s="76"/>
      <c r="P11518" s="76"/>
      <c r="Q11518" s="76"/>
      <c r="R11518" s="76"/>
      <c r="S11518" s="76"/>
      <c r="T11518" s="76"/>
      <c r="U11518" s="76"/>
      <c r="V11518" s="76"/>
      <c r="W11518" s="76"/>
      <c r="X11518" s="76"/>
    </row>
    <row r="11519" spans="1:24">
      <c r="A11519" s="77"/>
      <c r="B11519" s="54"/>
      <c r="C11519" s="77"/>
      <c r="D11519" s="77"/>
      <c r="E11519" s="77"/>
      <c r="F11519" s="77"/>
      <c r="G11519" s="77"/>
      <c r="H11519" s="77"/>
      <c r="I11519" s="79"/>
      <c r="J11519" s="77"/>
      <c r="K11519" s="84" t="s">
        <v>1501</v>
      </c>
      <c r="L11519" s="76">
        <f t="shared" si="599"/>
        <v>0</v>
      </c>
      <c r="M11519" s="76"/>
      <c r="N11519" s="76"/>
      <c r="O11519" s="76"/>
      <c r="P11519" s="76"/>
      <c r="Q11519" s="76"/>
      <c r="R11519" s="76"/>
      <c r="S11519" s="76"/>
      <c r="T11519" s="76"/>
      <c r="U11519" s="76"/>
      <c r="V11519" s="76"/>
      <c r="W11519" s="76"/>
      <c r="X11519" s="76"/>
    </row>
    <row r="11520" spans="1:24">
      <c r="A11520" s="77"/>
      <c r="B11520" s="54"/>
      <c r="C11520" s="81"/>
      <c r="D11520" s="81"/>
      <c r="E11520" s="81"/>
      <c r="F11520" s="81"/>
      <c r="G11520" s="81"/>
      <c r="H11520" s="81"/>
      <c r="I11520" s="83"/>
      <c r="J11520" s="81"/>
      <c r="K11520" s="84" t="s">
        <v>1502</v>
      </c>
      <c r="L11520" s="76">
        <f t="shared" ref="L11520:L11583" si="600">SUM(M11520:X11520)</f>
        <v>4</v>
      </c>
      <c r="M11520" s="76"/>
      <c r="N11520" s="76"/>
      <c r="O11520" s="76"/>
      <c r="P11520" s="76"/>
      <c r="Q11520" s="76"/>
      <c r="R11520" s="76"/>
      <c r="S11520" s="76">
        <v>1</v>
      </c>
      <c r="T11520" s="76">
        <v>3</v>
      </c>
      <c r="U11520" s="76"/>
      <c r="V11520" s="76"/>
      <c r="W11520" s="76"/>
      <c r="X11520" s="76"/>
    </row>
    <row r="11521" spans="1:24">
      <c r="A11521" s="77"/>
      <c r="B11521" s="54"/>
      <c r="C11521" s="58" t="s">
        <v>1633</v>
      </c>
      <c r="D11521" s="58" t="s">
        <v>17467</v>
      </c>
      <c r="E11521" s="58" t="s">
        <v>17468</v>
      </c>
      <c r="F11521" s="58" t="s">
        <v>17469</v>
      </c>
      <c r="G11521" s="58" t="s">
        <v>17470</v>
      </c>
      <c r="H11521" s="58" t="s">
        <v>17471</v>
      </c>
      <c r="I11521" s="74">
        <v>0</v>
      </c>
      <c r="J11521" s="58" t="s">
        <v>1508</v>
      </c>
      <c r="K11521" s="84" t="s">
        <v>1509</v>
      </c>
      <c r="L11521" s="76">
        <f t="shared" si="600"/>
        <v>0</v>
      </c>
      <c r="M11521" s="76"/>
      <c r="N11521" s="76"/>
      <c r="O11521" s="76"/>
      <c r="P11521" s="76"/>
      <c r="Q11521" s="76"/>
      <c r="R11521" s="76"/>
      <c r="S11521" s="76"/>
      <c r="T11521" s="76"/>
      <c r="U11521" s="76"/>
      <c r="V11521" s="76"/>
      <c r="W11521" s="76"/>
      <c r="X11521" s="76"/>
    </row>
    <row r="11522" spans="1:24">
      <c r="A11522" s="77"/>
      <c r="B11522" s="54"/>
      <c r="C11522" s="77"/>
      <c r="D11522" s="77"/>
      <c r="E11522" s="77"/>
      <c r="F11522" s="77"/>
      <c r="G11522" s="77"/>
      <c r="H11522" s="77"/>
      <c r="I11522" s="79"/>
      <c r="J11522" s="77"/>
      <c r="K11522" s="84" t="s">
        <v>1501</v>
      </c>
      <c r="L11522" s="76">
        <f t="shared" si="600"/>
        <v>0</v>
      </c>
      <c r="M11522" s="76"/>
      <c r="N11522" s="76"/>
      <c r="O11522" s="76"/>
      <c r="P11522" s="76"/>
      <c r="Q11522" s="76"/>
      <c r="R11522" s="76"/>
      <c r="S11522" s="76"/>
      <c r="T11522" s="76"/>
      <c r="U11522" s="76"/>
      <c r="V11522" s="76"/>
      <c r="W11522" s="76"/>
      <c r="X11522" s="76"/>
    </row>
    <row r="11523" spans="1:24">
      <c r="A11523" s="77"/>
      <c r="B11523" s="54"/>
      <c r="C11523" s="81"/>
      <c r="D11523" s="81"/>
      <c r="E11523" s="81"/>
      <c r="F11523" s="81"/>
      <c r="G11523" s="81"/>
      <c r="H11523" s="81"/>
      <c r="I11523" s="83"/>
      <c r="J11523" s="81"/>
      <c r="K11523" s="84" t="s">
        <v>1502</v>
      </c>
      <c r="L11523" s="76">
        <f t="shared" si="600"/>
        <v>2</v>
      </c>
      <c r="M11523" s="76"/>
      <c r="N11523" s="76"/>
      <c r="O11523" s="76"/>
      <c r="P11523" s="76"/>
      <c r="Q11523" s="76"/>
      <c r="R11523" s="76"/>
      <c r="S11523" s="76"/>
      <c r="T11523" s="76"/>
      <c r="U11523" s="76"/>
      <c r="V11523" s="76"/>
      <c r="W11523" s="76">
        <v>2</v>
      </c>
      <c r="X11523" s="76"/>
    </row>
    <row r="11524" spans="1:24">
      <c r="A11524" s="77"/>
      <c r="B11524" s="54"/>
      <c r="C11524" s="58" t="s">
        <v>1609</v>
      </c>
      <c r="D11524" s="58" t="s">
        <v>17472</v>
      </c>
      <c r="E11524" s="58" t="s">
        <v>17473</v>
      </c>
      <c r="F11524" s="58" t="s">
        <v>17474</v>
      </c>
      <c r="G11524" s="58" t="s">
        <v>17475</v>
      </c>
      <c r="H11524" s="58" t="s">
        <v>17476</v>
      </c>
      <c r="I11524" s="74">
        <v>0</v>
      </c>
      <c r="J11524" s="58" t="s">
        <v>1508</v>
      </c>
      <c r="K11524" s="84" t="s">
        <v>1509</v>
      </c>
      <c r="L11524" s="76">
        <f t="shared" si="600"/>
        <v>3</v>
      </c>
      <c r="M11524" s="76">
        <v>3</v>
      </c>
      <c r="N11524" s="76"/>
      <c r="O11524" s="76"/>
      <c r="P11524" s="76"/>
      <c r="Q11524" s="76"/>
      <c r="R11524" s="76"/>
      <c r="S11524" s="76"/>
      <c r="T11524" s="76"/>
      <c r="U11524" s="76"/>
      <c r="V11524" s="76"/>
      <c r="W11524" s="76"/>
      <c r="X11524" s="76"/>
    </row>
    <row r="11525" spans="1:24">
      <c r="A11525" s="77"/>
      <c r="B11525" s="54"/>
      <c r="C11525" s="77"/>
      <c r="D11525" s="77"/>
      <c r="E11525" s="77"/>
      <c r="F11525" s="77"/>
      <c r="G11525" s="77"/>
      <c r="H11525" s="77"/>
      <c r="I11525" s="79"/>
      <c r="J11525" s="77"/>
      <c r="K11525" s="84" t="s">
        <v>1501</v>
      </c>
      <c r="L11525" s="76">
        <f t="shared" si="600"/>
        <v>0</v>
      </c>
      <c r="M11525" s="76"/>
      <c r="N11525" s="76"/>
      <c r="O11525" s="76"/>
      <c r="P11525" s="76"/>
      <c r="Q11525" s="76"/>
      <c r="R11525" s="76"/>
      <c r="S11525" s="76"/>
      <c r="T11525" s="76"/>
      <c r="U11525" s="76"/>
      <c r="V11525" s="76"/>
      <c r="W11525" s="76"/>
      <c r="X11525" s="76"/>
    </row>
    <row r="11526" spans="1:24">
      <c r="A11526" s="77"/>
      <c r="B11526" s="54"/>
      <c r="C11526" s="81"/>
      <c r="D11526" s="81"/>
      <c r="E11526" s="81"/>
      <c r="F11526" s="81"/>
      <c r="G11526" s="81"/>
      <c r="H11526" s="81"/>
      <c r="I11526" s="83"/>
      <c r="J11526" s="81"/>
      <c r="K11526" s="84" t="s">
        <v>1502</v>
      </c>
      <c r="L11526" s="76">
        <f t="shared" si="600"/>
        <v>2</v>
      </c>
      <c r="M11526" s="76"/>
      <c r="N11526" s="76"/>
      <c r="O11526" s="76"/>
      <c r="P11526" s="76"/>
      <c r="Q11526" s="76"/>
      <c r="R11526" s="76"/>
      <c r="S11526" s="76"/>
      <c r="T11526" s="76"/>
      <c r="U11526" s="76"/>
      <c r="V11526" s="76"/>
      <c r="W11526" s="76">
        <v>2</v>
      </c>
      <c r="X11526" s="76"/>
    </row>
    <row r="11527" spans="1:24">
      <c r="A11527" s="77"/>
      <c r="B11527" s="54"/>
      <c r="C11527" s="58" t="s">
        <v>1609</v>
      </c>
      <c r="D11527" s="58" t="s">
        <v>17477</v>
      </c>
      <c r="E11527" s="58" t="s">
        <v>17478</v>
      </c>
      <c r="F11527" s="58" t="s">
        <v>17479</v>
      </c>
      <c r="G11527" s="58" t="s">
        <v>17480</v>
      </c>
      <c r="H11527" s="58" t="s">
        <v>17481</v>
      </c>
      <c r="I11527" s="74">
        <v>0</v>
      </c>
      <c r="J11527" s="58" t="s">
        <v>1508</v>
      </c>
      <c r="K11527" s="84" t="s">
        <v>1509</v>
      </c>
      <c r="L11527" s="76">
        <f t="shared" si="600"/>
        <v>3</v>
      </c>
      <c r="M11527" s="76"/>
      <c r="N11527" s="76"/>
      <c r="O11527" s="76">
        <v>2</v>
      </c>
      <c r="P11527" s="76"/>
      <c r="Q11527" s="76"/>
      <c r="R11527" s="76"/>
      <c r="S11527" s="76"/>
      <c r="T11527" s="76">
        <v>1</v>
      </c>
      <c r="U11527" s="76"/>
      <c r="V11527" s="76"/>
      <c r="W11527" s="76"/>
      <c r="X11527" s="76"/>
    </row>
    <row r="11528" spans="1:24">
      <c r="A11528" s="77"/>
      <c r="B11528" s="54"/>
      <c r="C11528" s="77"/>
      <c r="D11528" s="77"/>
      <c r="E11528" s="77"/>
      <c r="F11528" s="77"/>
      <c r="G11528" s="77"/>
      <c r="H11528" s="77"/>
      <c r="I11528" s="79"/>
      <c r="J11528" s="77"/>
      <c r="K11528" s="84" t="s">
        <v>1501</v>
      </c>
      <c r="L11528" s="76">
        <f t="shared" si="600"/>
        <v>0</v>
      </c>
      <c r="M11528" s="76"/>
      <c r="N11528" s="76"/>
      <c r="O11528" s="76"/>
      <c r="P11528" s="76"/>
      <c r="Q11528" s="76"/>
      <c r="R11528" s="76"/>
      <c r="S11528" s="76"/>
      <c r="T11528" s="76"/>
      <c r="U11528" s="76"/>
      <c r="V11528" s="76"/>
      <c r="W11528" s="76"/>
      <c r="X11528" s="76"/>
    </row>
    <row r="11529" spans="1:24">
      <c r="A11529" s="77"/>
      <c r="B11529" s="54"/>
      <c r="C11529" s="81"/>
      <c r="D11529" s="81"/>
      <c r="E11529" s="81"/>
      <c r="F11529" s="81"/>
      <c r="G11529" s="81"/>
      <c r="H11529" s="81"/>
      <c r="I11529" s="83"/>
      <c r="J11529" s="81"/>
      <c r="K11529" s="84" t="s">
        <v>1502</v>
      </c>
      <c r="L11529" s="76">
        <f t="shared" si="600"/>
        <v>2</v>
      </c>
      <c r="M11529" s="76"/>
      <c r="N11529" s="76"/>
      <c r="O11529" s="76">
        <v>1</v>
      </c>
      <c r="P11529" s="76"/>
      <c r="Q11529" s="76"/>
      <c r="R11529" s="76"/>
      <c r="S11529" s="76"/>
      <c r="T11529" s="76">
        <v>1</v>
      </c>
      <c r="U11529" s="76"/>
      <c r="V11529" s="76"/>
      <c r="W11529" s="76"/>
      <c r="X11529" s="76"/>
    </row>
    <row r="11530" spans="1:24">
      <c r="A11530" s="77"/>
      <c r="B11530" s="54"/>
      <c r="C11530" s="58" t="s">
        <v>1633</v>
      </c>
      <c r="D11530" s="58" t="s">
        <v>17482</v>
      </c>
      <c r="E11530" s="58" t="s">
        <v>17483</v>
      </c>
      <c r="F11530" s="58" t="s">
        <v>17484</v>
      </c>
      <c r="G11530" s="58" t="s">
        <v>17485</v>
      </c>
      <c r="H11530" s="58" t="s">
        <v>17486</v>
      </c>
      <c r="I11530" s="74">
        <v>103078</v>
      </c>
      <c r="J11530" s="58" t="s">
        <v>1508</v>
      </c>
      <c r="K11530" s="84" t="s">
        <v>1509</v>
      </c>
      <c r="L11530" s="76">
        <f t="shared" si="600"/>
        <v>0</v>
      </c>
      <c r="M11530" s="76"/>
      <c r="N11530" s="76"/>
      <c r="O11530" s="76"/>
      <c r="P11530" s="76"/>
      <c r="Q11530" s="76"/>
      <c r="R11530" s="76"/>
      <c r="S11530" s="76"/>
      <c r="T11530" s="76"/>
      <c r="U11530" s="76"/>
      <c r="V11530" s="76"/>
      <c r="W11530" s="76"/>
      <c r="X11530" s="76"/>
    </row>
    <row r="11531" spans="1:24">
      <c r="A11531" s="77"/>
      <c r="B11531" s="54"/>
      <c r="C11531" s="77"/>
      <c r="D11531" s="77"/>
      <c r="E11531" s="77"/>
      <c r="F11531" s="77"/>
      <c r="G11531" s="77"/>
      <c r="H11531" s="77"/>
      <c r="I11531" s="79"/>
      <c r="J11531" s="77"/>
      <c r="K11531" s="84" t="s">
        <v>1501</v>
      </c>
      <c r="L11531" s="76">
        <f t="shared" si="600"/>
        <v>0</v>
      </c>
      <c r="M11531" s="76"/>
      <c r="N11531" s="76"/>
      <c r="O11531" s="76"/>
      <c r="P11531" s="76"/>
      <c r="Q11531" s="76"/>
      <c r="R11531" s="76"/>
      <c r="S11531" s="76"/>
      <c r="T11531" s="76"/>
      <c r="U11531" s="76"/>
      <c r="V11531" s="76"/>
      <c r="W11531" s="76"/>
      <c r="X11531" s="76"/>
    </row>
    <row r="11532" spans="1:24">
      <c r="A11532" s="77"/>
      <c r="B11532" s="54"/>
      <c r="C11532" s="81"/>
      <c r="D11532" s="81"/>
      <c r="E11532" s="81"/>
      <c r="F11532" s="81"/>
      <c r="G11532" s="81"/>
      <c r="H11532" s="81"/>
      <c r="I11532" s="83"/>
      <c r="J11532" s="81"/>
      <c r="K11532" s="84" t="s">
        <v>1502</v>
      </c>
      <c r="L11532" s="76">
        <f t="shared" si="600"/>
        <v>20</v>
      </c>
      <c r="M11532" s="76"/>
      <c r="N11532" s="76"/>
      <c r="O11532" s="76"/>
      <c r="P11532" s="76"/>
      <c r="Q11532" s="76"/>
      <c r="R11532" s="76"/>
      <c r="S11532" s="76">
        <v>5</v>
      </c>
      <c r="T11532" s="76"/>
      <c r="U11532" s="76"/>
      <c r="V11532" s="76"/>
      <c r="W11532" s="76"/>
      <c r="X11532" s="76">
        <v>15</v>
      </c>
    </row>
    <row r="11533" spans="1:24">
      <c r="A11533" s="77"/>
      <c r="B11533" s="54"/>
      <c r="C11533" s="58" t="s">
        <v>1609</v>
      </c>
      <c r="D11533" s="58" t="s">
        <v>17487</v>
      </c>
      <c r="E11533" s="58" t="s">
        <v>17488</v>
      </c>
      <c r="F11533" s="58" t="s">
        <v>2401</v>
      </c>
      <c r="G11533" s="58" t="s">
        <v>17489</v>
      </c>
      <c r="H11533" s="58" t="s">
        <v>17490</v>
      </c>
      <c r="I11533" s="74">
        <v>5694</v>
      </c>
      <c r="J11533" s="58" t="s">
        <v>1508</v>
      </c>
      <c r="K11533" s="84" t="s">
        <v>1509</v>
      </c>
      <c r="L11533" s="76">
        <f t="shared" si="600"/>
        <v>2</v>
      </c>
      <c r="M11533" s="76">
        <v>1</v>
      </c>
      <c r="N11533" s="76"/>
      <c r="O11533" s="76"/>
      <c r="P11533" s="76"/>
      <c r="Q11533" s="76"/>
      <c r="R11533" s="76"/>
      <c r="S11533" s="76">
        <v>1</v>
      </c>
      <c r="T11533" s="76"/>
      <c r="U11533" s="76"/>
      <c r="V11533" s="76"/>
      <c r="W11533" s="76"/>
      <c r="X11533" s="76"/>
    </row>
    <row r="11534" spans="1:24">
      <c r="A11534" s="77"/>
      <c r="B11534" s="54"/>
      <c r="C11534" s="77"/>
      <c r="D11534" s="77"/>
      <c r="E11534" s="77"/>
      <c r="F11534" s="77"/>
      <c r="G11534" s="77"/>
      <c r="H11534" s="77"/>
      <c r="I11534" s="79"/>
      <c r="J11534" s="77"/>
      <c r="K11534" s="84" t="s">
        <v>1501</v>
      </c>
      <c r="L11534" s="76">
        <f t="shared" si="600"/>
        <v>0</v>
      </c>
      <c r="M11534" s="76"/>
      <c r="N11534" s="76"/>
      <c r="O11534" s="76"/>
      <c r="P11534" s="76"/>
      <c r="Q11534" s="76"/>
      <c r="R11534" s="76"/>
      <c r="S11534" s="76"/>
      <c r="T11534" s="76"/>
      <c r="U11534" s="76"/>
      <c r="V11534" s="76"/>
      <c r="W11534" s="76"/>
      <c r="X11534" s="76"/>
    </row>
    <row r="11535" spans="1:24">
      <c r="A11535" s="77"/>
      <c r="B11535" s="54"/>
      <c r="C11535" s="81"/>
      <c r="D11535" s="81"/>
      <c r="E11535" s="81"/>
      <c r="F11535" s="81"/>
      <c r="G11535" s="81"/>
      <c r="H11535" s="81"/>
      <c r="I11535" s="83"/>
      <c r="J11535" s="81"/>
      <c r="K11535" s="84" t="s">
        <v>1502</v>
      </c>
      <c r="L11535" s="76">
        <f t="shared" si="600"/>
        <v>2</v>
      </c>
      <c r="M11535" s="76">
        <v>1</v>
      </c>
      <c r="N11535" s="76"/>
      <c r="O11535" s="76">
        <v>1</v>
      </c>
      <c r="P11535" s="76"/>
      <c r="Q11535" s="76"/>
      <c r="R11535" s="76"/>
      <c r="S11535" s="76"/>
      <c r="T11535" s="76"/>
      <c r="U11535" s="76"/>
      <c r="V11535" s="76"/>
      <c r="W11535" s="76"/>
      <c r="X11535" s="76"/>
    </row>
    <row r="11536" spans="1:24">
      <c r="A11536" s="77"/>
      <c r="B11536" s="54"/>
      <c r="C11536" s="58" t="s">
        <v>1609</v>
      </c>
      <c r="D11536" s="58" t="s">
        <v>17491</v>
      </c>
      <c r="E11536" s="58" t="s">
        <v>17492</v>
      </c>
      <c r="F11536" s="58" t="s">
        <v>17493</v>
      </c>
      <c r="G11536" s="58" t="s">
        <v>17494</v>
      </c>
      <c r="H11536" s="58" t="s">
        <v>17495</v>
      </c>
      <c r="I11536" s="74">
        <v>215</v>
      </c>
      <c r="J11536" s="58" t="s">
        <v>1508</v>
      </c>
      <c r="K11536" s="84" t="s">
        <v>1509</v>
      </c>
      <c r="L11536" s="76">
        <f t="shared" si="600"/>
        <v>3</v>
      </c>
      <c r="M11536" s="76">
        <v>2</v>
      </c>
      <c r="N11536" s="76"/>
      <c r="O11536" s="76"/>
      <c r="P11536" s="76"/>
      <c r="Q11536" s="76"/>
      <c r="R11536" s="76"/>
      <c r="S11536" s="76">
        <v>1</v>
      </c>
      <c r="T11536" s="76"/>
      <c r="U11536" s="76"/>
      <c r="V11536" s="76"/>
      <c r="W11536" s="76"/>
      <c r="X11536" s="76"/>
    </row>
    <row r="11537" spans="1:24">
      <c r="A11537" s="77"/>
      <c r="B11537" s="54"/>
      <c r="C11537" s="77"/>
      <c r="D11537" s="77"/>
      <c r="E11537" s="77"/>
      <c r="F11537" s="77"/>
      <c r="G11537" s="77"/>
      <c r="H11537" s="77"/>
      <c r="I11537" s="79"/>
      <c r="J11537" s="77"/>
      <c r="K11537" s="84" t="s">
        <v>1501</v>
      </c>
      <c r="L11537" s="76">
        <f t="shared" si="600"/>
        <v>0</v>
      </c>
      <c r="M11537" s="76"/>
      <c r="N11537" s="76"/>
      <c r="O11537" s="76"/>
      <c r="P11537" s="76"/>
      <c r="Q11537" s="76"/>
      <c r="R11537" s="76"/>
      <c r="S11537" s="76"/>
      <c r="T11537" s="76"/>
      <c r="U11537" s="76"/>
      <c r="V11537" s="76"/>
      <c r="W11537" s="76"/>
      <c r="X11537" s="76"/>
    </row>
    <row r="11538" spans="1:24">
      <c r="A11538" s="77"/>
      <c r="B11538" s="54"/>
      <c r="C11538" s="81"/>
      <c r="D11538" s="81"/>
      <c r="E11538" s="81"/>
      <c r="F11538" s="81"/>
      <c r="G11538" s="81"/>
      <c r="H11538" s="81"/>
      <c r="I11538" s="83"/>
      <c r="J11538" s="81"/>
      <c r="K11538" s="84" t="s">
        <v>1502</v>
      </c>
      <c r="L11538" s="76">
        <f t="shared" si="600"/>
        <v>5</v>
      </c>
      <c r="M11538" s="76">
        <v>4</v>
      </c>
      <c r="N11538" s="76"/>
      <c r="O11538" s="76">
        <v>1</v>
      </c>
      <c r="P11538" s="76"/>
      <c r="Q11538" s="76"/>
      <c r="R11538" s="76"/>
      <c r="S11538" s="76"/>
      <c r="T11538" s="76"/>
      <c r="U11538" s="76"/>
      <c r="V11538" s="76"/>
      <c r="W11538" s="76"/>
      <c r="X11538" s="76"/>
    </row>
    <row r="11539" spans="1:24">
      <c r="A11539" s="77"/>
      <c r="B11539" s="54"/>
      <c r="C11539" s="58" t="s">
        <v>1633</v>
      </c>
      <c r="D11539" s="58" t="s">
        <v>17496</v>
      </c>
      <c r="E11539" s="58" t="s">
        <v>17497</v>
      </c>
      <c r="F11539" s="58" t="s">
        <v>17498</v>
      </c>
      <c r="G11539" s="58" t="s">
        <v>17499</v>
      </c>
      <c r="H11539" s="58" t="s">
        <v>17500</v>
      </c>
      <c r="I11539" s="74">
        <v>165307</v>
      </c>
      <c r="J11539" s="58" t="s">
        <v>1508</v>
      </c>
      <c r="K11539" s="84" t="s">
        <v>1509</v>
      </c>
      <c r="L11539" s="76">
        <f t="shared" si="600"/>
        <v>0</v>
      </c>
      <c r="M11539" s="76"/>
      <c r="N11539" s="76"/>
      <c r="O11539" s="76"/>
      <c r="P11539" s="76"/>
      <c r="Q11539" s="76"/>
      <c r="R11539" s="76"/>
      <c r="S11539" s="76"/>
      <c r="T11539" s="76"/>
      <c r="U11539" s="76"/>
      <c r="V11539" s="76"/>
      <c r="W11539" s="76"/>
      <c r="X11539" s="76"/>
    </row>
    <row r="11540" spans="1:24">
      <c r="A11540" s="77"/>
      <c r="B11540" s="54"/>
      <c r="C11540" s="77"/>
      <c r="D11540" s="77"/>
      <c r="E11540" s="77"/>
      <c r="F11540" s="77"/>
      <c r="G11540" s="77"/>
      <c r="H11540" s="77"/>
      <c r="I11540" s="79"/>
      <c r="J11540" s="77"/>
      <c r="K11540" s="84" t="s">
        <v>1501</v>
      </c>
      <c r="L11540" s="76">
        <f t="shared" si="600"/>
        <v>0</v>
      </c>
      <c r="M11540" s="76"/>
      <c r="N11540" s="76"/>
      <c r="O11540" s="76"/>
      <c r="P11540" s="76"/>
      <c r="Q11540" s="76"/>
      <c r="R11540" s="76"/>
      <c r="S11540" s="76"/>
      <c r="T11540" s="76"/>
      <c r="U11540" s="76"/>
      <c r="V11540" s="76"/>
      <c r="W11540" s="76"/>
      <c r="X11540" s="76"/>
    </row>
    <row r="11541" spans="1:24">
      <c r="A11541" s="77"/>
      <c r="B11541" s="54"/>
      <c r="C11541" s="81"/>
      <c r="D11541" s="81"/>
      <c r="E11541" s="81"/>
      <c r="F11541" s="81"/>
      <c r="G11541" s="81"/>
      <c r="H11541" s="81"/>
      <c r="I11541" s="83"/>
      <c r="J11541" s="81"/>
      <c r="K11541" s="84" t="s">
        <v>1502</v>
      </c>
      <c r="L11541" s="76">
        <f t="shared" si="600"/>
        <v>18</v>
      </c>
      <c r="M11541" s="76"/>
      <c r="N11541" s="76"/>
      <c r="O11541" s="76"/>
      <c r="P11541" s="76"/>
      <c r="Q11541" s="76"/>
      <c r="R11541" s="76"/>
      <c r="S11541" s="76">
        <v>6</v>
      </c>
      <c r="T11541" s="76">
        <v>1</v>
      </c>
      <c r="U11541" s="76"/>
      <c r="V11541" s="76"/>
      <c r="W11541" s="76">
        <v>1</v>
      </c>
      <c r="X11541" s="76">
        <v>10</v>
      </c>
    </row>
    <row r="11542" spans="1:24">
      <c r="A11542" s="77"/>
      <c r="B11542" s="54"/>
      <c r="C11542" s="58" t="s">
        <v>1633</v>
      </c>
      <c r="D11542" s="58" t="s">
        <v>17501</v>
      </c>
      <c r="E11542" s="58" t="s">
        <v>17502</v>
      </c>
      <c r="F11542" s="58" t="s">
        <v>17503</v>
      </c>
      <c r="G11542" s="58" t="s">
        <v>17504</v>
      </c>
      <c r="H11542" s="58" t="s">
        <v>17505</v>
      </c>
      <c r="I11542" s="74">
        <v>0</v>
      </c>
      <c r="J11542" s="58" t="s">
        <v>1508</v>
      </c>
      <c r="K11542" s="84" t="s">
        <v>1509</v>
      </c>
      <c r="L11542" s="76">
        <f t="shared" si="600"/>
        <v>0</v>
      </c>
      <c r="M11542" s="76"/>
      <c r="N11542" s="76"/>
      <c r="O11542" s="76"/>
      <c r="P11542" s="76"/>
      <c r="Q11542" s="76"/>
      <c r="R11542" s="76"/>
      <c r="S11542" s="76"/>
      <c r="T11542" s="76"/>
      <c r="U11542" s="76"/>
      <c r="V11542" s="76"/>
      <c r="W11542" s="76"/>
      <c r="X11542" s="76"/>
    </row>
    <row r="11543" spans="1:24">
      <c r="A11543" s="77"/>
      <c r="B11543" s="54"/>
      <c r="C11543" s="77"/>
      <c r="D11543" s="77"/>
      <c r="E11543" s="77"/>
      <c r="F11543" s="77"/>
      <c r="G11543" s="77"/>
      <c r="H11543" s="77"/>
      <c r="I11543" s="79"/>
      <c r="J11543" s="77"/>
      <c r="K11543" s="84" t="s">
        <v>1501</v>
      </c>
      <c r="L11543" s="76">
        <f t="shared" si="600"/>
        <v>0</v>
      </c>
      <c r="M11543" s="76"/>
      <c r="N11543" s="76"/>
      <c r="O11543" s="76"/>
      <c r="P11543" s="76"/>
      <c r="Q11543" s="76"/>
      <c r="R11543" s="76"/>
      <c r="S11543" s="76"/>
      <c r="T11543" s="76"/>
      <c r="U11543" s="76"/>
      <c r="V11543" s="76"/>
      <c r="W11543" s="76"/>
      <c r="X11543" s="76"/>
    </row>
    <row r="11544" spans="1:24">
      <c r="A11544" s="77"/>
      <c r="B11544" s="54"/>
      <c r="C11544" s="81"/>
      <c r="D11544" s="81"/>
      <c r="E11544" s="81"/>
      <c r="F11544" s="81"/>
      <c r="G11544" s="81"/>
      <c r="H11544" s="81"/>
      <c r="I11544" s="83"/>
      <c r="J11544" s="81"/>
      <c r="K11544" s="84" t="s">
        <v>1502</v>
      </c>
      <c r="L11544" s="76">
        <f t="shared" si="600"/>
        <v>3</v>
      </c>
      <c r="M11544" s="76"/>
      <c r="N11544" s="76"/>
      <c r="O11544" s="76"/>
      <c r="P11544" s="76"/>
      <c r="Q11544" s="76"/>
      <c r="R11544" s="76">
        <v>2</v>
      </c>
      <c r="S11544" s="76">
        <v>1</v>
      </c>
      <c r="T11544" s="76"/>
      <c r="U11544" s="76"/>
      <c r="V11544" s="76"/>
      <c r="W11544" s="76"/>
      <c r="X11544" s="76"/>
    </row>
    <row r="11545" spans="1:24">
      <c r="A11545" s="77"/>
      <c r="B11545" s="54"/>
      <c r="C11545" s="58" t="s">
        <v>1633</v>
      </c>
      <c r="D11545" s="58" t="s">
        <v>17506</v>
      </c>
      <c r="E11545" s="58" t="s">
        <v>17507</v>
      </c>
      <c r="F11545" s="58" t="s">
        <v>17508</v>
      </c>
      <c r="G11545" s="58" t="s">
        <v>17509</v>
      </c>
      <c r="H11545" s="58" t="s">
        <v>17510</v>
      </c>
      <c r="I11545" s="74">
        <v>0</v>
      </c>
      <c r="J11545" s="58" t="s">
        <v>1508</v>
      </c>
      <c r="K11545" s="84" t="s">
        <v>1509</v>
      </c>
      <c r="L11545" s="76">
        <f t="shared" si="600"/>
        <v>0</v>
      </c>
      <c r="M11545" s="76"/>
      <c r="N11545" s="76"/>
      <c r="O11545" s="76"/>
      <c r="P11545" s="76"/>
      <c r="Q11545" s="76"/>
      <c r="R11545" s="76"/>
      <c r="S11545" s="76"/>
      <c r="T11545" s="76"/>
      <c r="U11545" s="76"/>
      <c r="V11545" s="76"/>
      <c r="W11545" s="76"/>
      <c r="X11545" s="76"/>
    </row>
    <row r="11546" spans="1:24">
      <c r="A11546" s="77"/>
      <c r="B11546" s="54"/>
      <c r="C11546" s="77"/>
      <c r="D11546" s="77"/>
      <c r="E11546" s="77"/>
      <c r="F11546" s="77"/>
      <c r="G11546" s="77"/>
      <c r="H11546" s="77"/>
      <c r="I11546" s="79"/>
      <c r="J11546" s="77"/>
      <c r="K11546" s="84" t="s">
        <v>1501</v>
      </c>
      <c r="L11546" s="76">
        <f t="shared" si="600"/>
        <v>0</v>
      </c>
      <c r="M11546" s="76"/>
      <c r="N11546" s="76"/>
      <c r="O11546" s="76"/>
      <c r="P11546" s="76"/>
      <c r="Q11546" s="76"/>
      <c r="R11546" s="76"/>
      <c r="S11546" s="76"/>
      <c r="T11546" s="76"/>
      <c r="U11546" s="76"/>
      <c r="V11546" s="76"/>
      <c r="W11546" s="76"/>
      <c r="X11546" s="76"/>
    </row>
    <row r="11547" spans="1:24">
      <c r="A11547" s="77"/>
      <c r="B11547" s="54"/>
      <c r="C11547" s="81"/>
      <c r="D11547" s="81"/>
      <c r="E11547" s="81"/>
      <c r="F11547" s="81"/>
      <c r="G11547" s="81"/>
      <c r="H11547" s="81"/>
      <c r="I11547" s="83"/>
      <c r="J11547" s="81"/>
      <c r="K11547" s="84" t="s">
        <v>1502</v>
      </c>
      <c r="L11547" s="76">
        <f t="shared" si="600"/>
        <v>3</v>
      </c>
      <c r="M11547" s="76">
        <v>1</v>
      </c>
      <c r="N11547" s="76"/>
      <c r="O11547" s="76"/>
      <c r="P11547" s="76"/>
      <c r="Q11547" s="76"/>
      <c r="R11547" s="76">
        <v>1</v>
      </c>
      <c r="S11547" s="76">
        <v>1</v>
      </c>
      <c r="T11547" s="76"/>
      <c r="U11547" s="76"/>
      <c r="V11547" s="76"/>
      <c r="W11547" s="76"/>
      <c r="X11547" s="76"/>
    </row>
    <row r="11548" spans="1:24">
      <c r="A11548" s="77"/>
      <c r="B11548" s="54"/>
      <c r="C11548" s="58" t="s">
        <v>1633</v>
      </c>
      <c r="D11548" s="58" t="s">
        <v>17511</v>
      </c>
      <c r="E11548" s="58" t="s">
        <v>17512</v>
      </c>
      <c r="F11548" s="58" t="s">
        <v>17513</v>
      </c>
      <c r="G11548" s="58" t="s">
        <v>17514</v>
      </c>
      <c r="H11548" s="58" t="s">
        <v>17515</v>
      </c>
      <c r="I11548" s="74">
        <v>0</v>
      </c>
      <c r="J11548" s="58" t="s">
        <v>1508</v>
      </c>
      <c r="K11548" s="84" t="s">
        <v>1509</v>
      </c>
      <c r="L11548" s="76">
        <f t="shared" si="600"/>
        <v>0</v>
      </c>
      <c r="M11548" s="76"/>
      <c r="N11548" s="76"/>
      <c r="O11548" s="76"/>
      <c r="P11548" s="76"/>
      <c r="Q11548" s="76"/>
      <c r="R11548" s="76"/>
      <c r="S11548" s="76"/>
      <c r="T11548" s="76"/>
      <c r="U11548" s="76"/>
      <c r="V11548" s="76"/>
      <c r="W11548" s="76"/>
      <c r="X11548" s="76"/>
    </row>
    <row r="11549" spans="1:24">
      <c r="A11549" s="77"/>
      <c r="B11549" s="54"/>
      <c r="C11549" s="77"/>
      <c r="D11549" s="77"/>
      <c r="E11549" s="77"/>
      <c r="F11549" s="77"/>
      <c r="G11549" s="77"/>
      <c r="H11549" s="77"/>
      <c r="I11549" s="79"/>
      <c r="J11549" s="77"/>
      <c r="K11549" s="84" t="s">
        <v>1501</v>
      </c>
      <c r="L11549" s="76">
        <f t="shared" si="600"/>
        <v>0</v>
      </c>
      <c r="M11549" s="76"/>
      <c r="N11549" s="76"/>
      <c r="O11549" s="76"/>
      <c r="P11549" s="76"/>
      <c r="Q11549" s="76"/>
      <c r="R11549" s="76"/>
      <c r="S11549" s="76"/>
      <c r="T11549" s="76"/>
      <c r="U11549" s="76"/>
      <c r="V11549" s="76"/>
      <c r="W11549" s="76"/>
      <c r="X11549" s="76"/>
    </row>
    <row r="11550" spans="1:24">
      <c r="A11550" s="77"/>
      <c r="B11550" s="54"/>
      <c r="C11550" s="81"/>
      <c r="D11550" s="81"/>
      <c r="E11550" s="81"/>
      <c r="F11550" s="81"/>
      <c r="G11550" s="81"/>
      <c r="H11550" s="81"/>
      <c r="I11550" s="83"/>
      <c r="J11550" s="81"/>
      <c r="K11550" s="84" t="s">
        <v>1502</v>
      </c>
      <c r="L11550" s="76">
        <f t="shared" si="600"/>
        <v>2</v>
      </c>
      <c r="M11550" s="76"/>
      <c r="N11550" s="76"/>
      <c r="O11550" s="76"/>
      <c r="P11550" s="76"/>
      <c r="Q11550" s="76"/>
      <c r="R11550" s="76"/>
      <c r="S11550" s="76">
        <v>2</v>
      </c>
      <c r="T11550" s="76"/>
      <c r="U11550" s="76"/>
      <c r="V11550" s="76"/>
      <c r="W11550" s="76"/>
      <c r="X11550" s="76"/>
    </row>
    <row r="11551" spans="1:24">
      <c r="A11551" s="77"/>
      <c r="B11551" s="54"/>
      <c r="C11551" s="58" t="s">
        <v>1633</v>
      </c>
      <c r="D11551" s="58" t="s">
        <v>17516</v>
      </c>
      <c r="E11551" s="58" t="s">
        <v>17517</v>
      </c>
      <c r="F11551" s="58" t="s">
        <v>7768</v>
      </c>
      <c r="G11551" s="58" t="s">
        <v>17518</v>
      </c>
      <c r="H11551" s="58" t="s">
        <v>17519</v>
      </c>
      <c r="I11551" s="74">
        <v>30</v>
      </c>
      <c r="J11551" s="58" t="s">
        <v>1508</v>
      </c>
      <c r="K11551" s="84" t="s">
        <v>1509</v>
      </c>
      <c r="L11551" s="76">
        <f t="shared" si="600"/>
        <v>2</v>
      </c>
      <c r="M11551" s="76"/>
      <c r="N11551" s="76">
        <v>1</v>
      </c>
      <c r="O11551" s="76"/>
      <c r="P11551" s="76"/>
      <c r="Q11551" s="76"/>
      <c r="R11551" s="76"/>
      <c r="S11551" s="76">
        <v>1</v>
      </c>
      <c r="T11551" s="76"/>
      <c r="U11551" s="76"/>
      <c r="V11551" s="76"/>
      <c r="W11551" s="76"/>
      <c r="X11551" s="76"/>
    </row>
    <row r="11552" spans="1:24">
      <c r="A11552" s="77"/>
      <c r="B11552" s="54"/>
      <c r="C11552" s="77"/>
      <c r="D11552" s="77"/>
      <c r="E11552" s="77"/>
      <c r="F11552" s="77"/>
      <c r="G11552" s="77"/>
      <c r="H11552" s="77"/>
      <c r="I11552" s="79"/>
      <c r="J11552" s="77"/>
      <c r="K11552" s="84" t="s">
        <v>1501</v>
      </c>
      <c r="L11552" s="76">
        <f t="shared" si="600"/>
        <v>1</v>
      </c>
      <c r="M11552" s="76"/>
      <c r="N11552" s="76">
        <v>1</v>
      </c>
      <c r="O11552" s="76"/>
      <c r="P11552" s="76"/>
      <c r="Q11552" s="76"/>
      <c r="R11552" s="76"/>
      <c r="S11552" s="76"/>
      <c r="T11552" s="76"/>
      <c r="U11552" s="76"/>
      <c r="V11552" s="76"/>
      <c r="W11552" s="76"/>
      <c r="X11552" s="76"/>
    </row>
    <row r="11553" spans="1:24">
      <c r="A11553" s="77"/>
      <c r="B11553" s="54"/>
      <c r="C11553" s="81"/>
      <c r="D11553" s="81"/>
      <c r="E11553" s="81"/>
      <c r="F11553" s="81"/>
      <c r="G11553" s="81"/>
      <c r="H11553" s="81"/>
      <c r="I11553" s="83"/>
      <c r="J11553" s="81"/>
      <c r="K11553" s="84" t="s">
        <v>1502</v>
      </c>
      <c r="L11553" s="76">
        <f t="shared" si="600"/>
        <v>0</v>
      </c>
      <c r="M11553" s="76"/>
      <c r="N11553" s="76"/>
      <c r="O11553" s="76"/>
      <c r="P11553" s="76"/>
      <c r="Q11553" s="76"/>
      <c r="R11553" s="76"/>
      <c r="S11553" s="76"/>
      <c r="T11553" s="76"/>
      <c r="U11553" s="76"/>
      <c r="V11553" s="76"/>
      <c r="W11553" s="76"/>
      <c r="X11553" s="76"/>
    </row>
    <row r="11554" spans="1:24">
      <c r="A11554" s="77"/>
      <c r="B11554" s="54"/>
      <c r="C11554" s="58" t="s">
        <v>1633</v>
      </c>
      <c r="D11554" s="58" t="s">
        <v>8832</v>
      </c>
      <c r="E11554" s="58" t="s">
        <v>17520</v>
      </c>
      <c r="F11554" s="58" t="s">
        <v>2401</v>
      </c>
      <c r="G11554" s="58" t="s">
        <v>17521</v>
      </c>
      <c r="H11554" s="58" t="s">
        <v>17522</v>
      </c>
      <c r="I11554" s="74">
        <v>266</v>
      </c>
      <c r="J11554" s="58" t="s">
        <v>1508</v>
      </c>
      <c r="K11554" s="84" t="s">
        <v>1509</v>
      </c>
      <c r="L11554" s="76">
        <f t="shared" si="600"/>
        <v>3</v>
      </c>
      <c r="M11554" s="76"/>
      <c r="N11554" s="76">
        <v>1</v>
      </c>
      <c r="O11554" s="76">
        <v>1</v>
      </c>
      <c r="P11554" s="76"/>
      <c r="Q11554" s="76"/>
      <c r="R11554" s="76"/>
      <c r="S11554" s="76"/>
      <c r="T11554" s="76">
        <v>1</v>
      </c>
      <c r="U11554" s="76"/>
      <c r="V11554" s="76"/>
      <c r="W11554" s="76"/>
      <c r="X11554" s="76"/>
    </row>
    <row r="11555" spans="1:24">
      <c r="A11555" s="77"/>
      <c r="B11555" s="54"/>
      <c r="C11555" s="77"/>
      <c r="D11555" s="77"/>
      <c r="E11555" s="77"/>
      <c r="F11555" s="77"/>
      <c r="G11555" s="77"/>
      <c r="H11555" s="77"/>
      <c r="I11555" s="79"/>
      <c r="J11555" s="77"/>
      <c r="K11555" s="84" t="s">
        <v>1501</v>
      </c>
      <c r="L11555" s="76">
        <f t="shared" si="600"/>
        <v>0</v>
      </c>
      <c r="M11555" s="76"/>
      <c r="N11555" s="76"/>
      <c r="O11555" s="76"/>
      <c r="P11555" s="76"/>
      <c r="Q11555" s="76"/>
      <c r="R11555" s="76"/>
      <c r="S11555" s="76"/>
      <c r="T11555" s="76"/>
      <c r="U11555" s="76"/>
      <c r="V11555" s="76"/>
      <c r="W11555" s="76"/>
      <c r="X11555" s="76"/>
    </row>
    <row r="11556" spans="1:24">
      <c r="A11556" s="77"/>
      <c r="B11556" s="54"/>
      <c r="C11556" s="81"/>
      <c r="D11556" s="81"/>
      <c r="E11556" s="81"/>
      <c r="F11556" s="81"/>
      <c r="G11556" s="81"/>
      <c r="H11556" s="81"/>
      <c r="I11556" s="83"/>
      <c r="J11556" s="81"/>
      <c r="K11556" s="84" t="s">
        <v>1502</v>
      </c>
      <c r="L11556" s="76">
        <f t="shared" si="600"/>
        <v>0</v>
      </c>
      <c r="M11556" s="76"/>
      <c r="N11556" s="76"/>
      <c r="O11556" s="76"/>
      <c r="P11556" s="76"/>
      <c r="Q11556" s="76"/>
      <c r="R11556" s="76"/>
      <c r="S11556" s="76"/>
      <c r="T11556" s="76"/>
      <c r="U11556" s="76"/>
      <c r="V11556" s="76"/>
      <c r="W11556" s="76"/>
      <c r="X11556" s="76"/>
    </row>
    <row r="11557" spans="1:24">
      <c r="A11557" s="77"/>
      <c r="B11557" s="54"/>
      <c r="C11557" s="58" t="s">
        <v>1633</v>
      </c>
      <c r="D11557" s="58" t="s">
        <v>17523</v>
      </c>
      <c r="E11557" s="58" t="s">
        <v>17524</v>
      </c>
      <c r="F11557" s="58" t="s">
        <v>17525</v>
      </c>
      <c r="G11557" s="58" t="s">
        <v>17526</v>
      </c>
      <c r="H11557" s="58" t="s">
        <v>17527</v>
      </c>
      <c r="I11557" s="74">
        <v>0</v>
      </c>
      <c r="J11557" s="58" t="s">
        <v>1508</v>
      </c>
      <c r="K11557" s="84" t="s">
        <v>1509</v>
      </c>
      <c r="L11557" s="76">
        <f t="shared" si="600"/>
        <v>0</v>
      </c>
      <c r="M11557" s="76"/>
      <c r="N11557" s="76"/>
      <c r="O11557" s="76"/>
      <c r="P11557" s="76"/>
      <c r="Q11557" s="76"/>
      <c r="R11557" s="76"/>
      <c r="S11557" s="76"/>
      <c r="T11557" s="76"/>
      <c r="U11557" s="76"/>
      <c r="V11557" s="76"/>
      <c r="W11557" s="76"/>
      <c r="X11557" s="76"/>
    </row>
    <row r="11558" spans="1:24">
      <c r="A11558" s="77"/>
      <c r="B11558" s="54"/>
      <c r="C11558" s="77"/>
      <c r="D11558" s="77"/>
      <c r="E11558" s="77"/>
      <c r="F11558" s="77"/>
      <c r="G11558" s="77"/>
      <c r="H11558" s="77"/>
      <c r="I11558" s="79"/>
      <c r="J11558" s="77"/>
      <c r="K11558" s="84" t="s">
        <v>1501</v>
      </c>
      <c r="L11558" s="76">
        <f t="shared" si="600"/>
        <v>0</v>
      </c>
      <c r="M11558" s="76"/>
      <c r="N11558" s="76"/>
      <c r="O11558" s="76"/>
      <c r="P11558" s="76"/>
      <c r="Q11558" s="76"/>
      <c r="R11558" s="76"/>
      <c r="S11558" s="76"/>
      <c r="T11558" s="76"/>
      <c r="U11558" s="76"/>
      <c r="V11558" s="76"/>
      <c r="W11558" s="76"/>
      <c r="X11558" s="76"/>
    </row>
    <row r="11559" spans="1:24">
      <c r="A11559" s="77"/>
      <c r="B11559" s="54"/>
      <c r="C11559" s="81"/>
      <c r="D11559" s="81"/>
      <c r="E11559" s="81"/>
      <c r="F11559" s="81"/>
      <c r="G11559" s="81"/>
      <c r="H11559" s="81"/>
      <c r="I11559" s="83"/>
      <c r="J11559" s="81"/>
      <c r="K11559" s="84" t="s">
        <v>1502</v>
      </c>
      <c r="L11559" s="76">
        <f t="shared" si="600"/>
        <v>2</v>
      </c>
      <c r="M11559" s="76"/>
      <c r="N11559" s="76"/>
      <c r="O11559" s="76"/>
      <c r="P11559" s="76"/>
      <c r="Q11559" s="76"/>
      <c r="R11559" s="76"/>
      <c r="S11559" s="76"/>
      <c r="T11559" s="76"/>
      <c r="U11559" s="76"/>
      <c r="V11559" s="76"/>
      <c r="W11559" s="76">
        <v>2</v>
      </c>
      <c r="X11559" s="76"/>
    </row>
    <row r="11560" spans="1:24">
      <c r="A11560" s="77"/>
      <c r="B11560" s="54"/>
      <c r="C11560" s="58" t="s">
        <v>1633</v>
      </c>
      <c r="D11560" s="58" t="s">
        <v>1842</v>
      </c>
      <c r="E11560" s="58" t="s">
        <v>17528</v>
      </c>
      <c r="F11560" s="58" t="s">
        <v>17529</v>
      </c>
      <c r="G11560" s="58" t="s">
        <v>17530</v>
      </c>
      <c r="H11560" s="58" t="s">
        <v>17531</v>
      </c>
      <c r="I11560" s="74">
        <v>0</v>
      </c>
      <c r="J11560" s="58" t="s">
        <v>1508</v>
      </c>
      <c r="K11560" s="84" t="s">
        <v>1509</v>
      </c>
      <c r="L11560" s="76">
        <f t="shared" si="600"/>
        <v>0</v>
      </c>
      <c r="M11560" s="76"/>
      <c r="N11560" s="76"/>
      <c r="O11560" s="76"/>
      <c r="P11560" s="76"/>
      <c r="Q11560" s="76"/>
      <c r="R11560" s="76"/>
      <c r="S11560" s="76"/>
      <c r="T11560" s="76"/>
      <c r="U11560" s="76"/>
      <c r="V11560" s="76"/>
      <c r="W11560" s="76"/>
      <c r="X11560" s="76"/>
    </row>
    <row r="11561" spans="1:24">
      <c r="A11561" s="77"/>
      <c r="B11561" s="54"/>
      <c r="C11561" s="77"/>
      <c r="D11561" s="77"/>
      <c r="E11561" s="77"/>
      <c r="F11561" s="77"/>
      <c r="G11561" s="77"/>
      <c r="H11561" s="77"/>
      <c r="I11561" s="79"/>
      <c r="J11561" s="77"/>
      <c r="K11561" s="84" t="s">
        <v>1501</v>
      </c>
      <c r="L11561" s="76">
        <f t="shared" si="600"/>
        <v>0</v>
      </c>
      <c r="M11561" s="76"/>
      <c r="N11561" s="76"/>
      <c r="O11561" s="76"/>
      <c r="P11561" s="76"/>
      <c r="Q11561" s="76"/>
      <c r="R11561" s="76"/>
      <c r="S11561" s="76"/>
      <c r="T11561" s="76"/>
      <c r="U11561" s="76"/>
      <c r="V11561" s="76"/>
      <c r="W11561" s="76"/>
      <c r="X11561" s="76"/>
    </row>
    <row r="11562" spans="1:24">
      <c r="A11562" s="77"/>
      <c r="B11562" s="54"/>
      <c r="C11562" s="81"/>
      <c r="D11562" s="81"/>
      <c r="E11562" s="81"/>
      <c r="F11562" s="81"/>
      <c r="G11562" s="81"/>
      <c r="H11562" s="81"/>
      <c r="I11562" s="83"/>
      <c r="J11562" s="81"/>
      <c r="K11562" s="84" t="s">
        <v>1502</v>
      </c>
      <c r="L11562" s="76">
        <f t="shared" si="600"/>
        <v>2</v>
      </c>
      <c r="M11562" s="76"/>
      <c r="N11562" s="76"/>
      <c r="O11562" s="76"/>
      <c r="P11562" s="76"/>
      <c r="Q11562" s="76"/>
      <c r="R11562" s="76"/>
      <c r="S11562" s="76"/>
      <c r="T11562" s="76">
        <v>2</v>
      </c>
      <c r="U11562" s="76"/>
      <c r="V11562" s="76"/>
      <c r="W11562" s="76"/>
      <c r="X11562" s="76"/>
    </row>
    <row r="11563" spans="1:24">
      <c r="A11563" s="77"/>
      <c r="B11563" s="54"/>
      <c r="C11563" s="58" t="s">
        <v>1633</v>
      </c>
      <c r="D11563" s="58" t="s">
        <v>17532</v>
      </c>
      <c r="E11563" s="58" t="s">
        <v>17533</v>
      </c>
      <c r="F11563" s="58" t="s">
        <v>17534</v>
      </c>
      <c r="G11563" s="58" t="s">
        <v>17535</v>
      </c>
      <c r="H11563" s="58" t="s">
        <v>17536</v>
      </c>
      <c r="I11563" s="74">
        <v>0</v>
      </c>
      <c r="J11563" s="58" t="s">
        <v>1508</v>
      </c>
      <c r="K11563" s="84" t="s">
        <v>1509</v>
      </c>
      <c r="L11563" s="76">
        <f t="shared" si="600"/>
        <v>0</v>
      </c>
      <c r="M11563" s="76"/>
      <c r="N11563" s="76"/>
      <c r="O11563" s="76"/>
      <c r="P11563" s="76"/>
      <c r="Q11563" s="76"/>
      <c r="R11563" s="76"/>
      <c r="S11563" s="76"/>
      <c r="T11563" s="76"/>
      <c r="U11563" s="76"/>
      <c r="V11563" s="76"/>
      <c r="W11563" s="76"/>
      <c r="X11563" s="76"/>
    </row>
    <row r="11564" spans="1:24">
      <c r="A11564" s="77"/>
      <c r="B11564" s="54"/>
      <c r="C11564" s="77"/>
      <c r="D11564" s="77"/>
      <c r="E11564" s="77"/>
      <c r="F11564" s="77"/>
      <c r="G11564" s="77"/>
      <c r="H11564" s="77"/>
      <c r="I11564" s="79"/>
      <c r="J11564" s="77"/>
      <c r="K11564" s="84" t="s">
        <v>1501</v>
      </c>
      <c r="L11564" s="76">
        <f t="shared" si="600"/>
        <v>0</v>
      </c>
      <c r="M11564" s="76"/>
      <c r="N11564" s="76"/>
      <c r="O11564" s="76"/>
      <c r="P11564" s="76"/>
      <c r="Q11564" s="76"/>
      <c r="R11564" s="76"/>
      <c r="S11564" s="76"/>
      <c r="T11564" s="76"/>
      <c r="U11564" s="76"/>
      <c r="V11564" s="76"/>
      <c r="W11564" s="76"/>
      <c r="X11564" s="76"/>
    </row>
    <row r="11565" spans="1:24">
      <c r="A11565" s="77"/>
      <c r="B11565" s="54"/>
      <c r="C11565" s="81"/>
      <c r="D11565" s="81"/>
      <c r="E11565" s="81"/>
      <c r="F11565" s="81"/>
      <c r="G11565" s="81"/>
      <c r="H11565" s="81"/>
      <c r="I11565" s="83"/>
      <c r="J11565" s="81"/>
      <c r="K11565" s="84" t="s">
        <v>1502</v>
      </c>
      <c r="L11565" s="76">
        <f t="shared" si="600"/>
        <v>2</v>
      </c>
      <c r="M11565" s="76"/>
      <c r="N11565" s="76"/>
      <c r="O11565" s="76"/>
      <c r="P11565" s="76"/>
      <c r="Q11565" s="76"/>
      <c r="R11565" s="76">
        <v>1</v>
      </c>
      <c r="S11565" s="76">
        <v>1</v>
      </c>
      <c r="T11565" s="76"/>
      <c r="U11565" s="76"/>
      <c r="V11565" s="76"/>
      <c r="W11565" s="76"/>
      <c r="X11565" s="76"/>
    </row>
    <row r="11566" spans="1:24">
      <c r="A11566" s="77"/>
      <c r="B11566" s="54"/>
      <c r="C11566" s="58" t="s">
        <v>1633</v>
      </c>
      <c r="D11566" s="58" t="s">
        <v>17537</v>
      </c>
      <c r="E11566" s="58" t="s">
        <v>17538</v>
      </c>
      <c r="F11566" s="58" t="s">
        <v>17539</v>
      </c>
      <c r="G11566" s="58" t="s">
        <v>17540</v>
      </c>
      <c r="H11566" s="58" t="s">
        <v>17541</v>
      </c>
      <c r="I11566" s="74">
        <v>0</v>
      </c>
      <c r="J11566" s="58" t="s">
        <v>1508</v>
      </c>
      <c r="K11566" s="84" t="s">
        <v>1509</v>
      </c>
      <c r="L11566" s="76">
        <f t="shared" si="600"/>
        <v>0</v>
      </c>
      <c r="M11566" s="76"/>
      <c r="N11566" s="76"/>
      <c r="O11566" s="76"/>
      <c r="P11566" s="76"/>
      <c r="Q11566" s="76"/>
      <c r="R11566" s="76"/>
      <c r="S11566" s="76"/>
      <c r="T11566" s="76"/>
      <c r="U11566" s="76"/>
      <c r="V11566" s="76"/>
      <c r="W11566" s="76"/>
      <c r="X11566" s="76"/>
    </row>
    <row r="11567" spans="1:24">
      <c r="A11567" s="77"/>
      <c r="B11567" s="54"/>
      <c r="C11567" s="77"/>
      <c r="D11567" s="77"/>
      <c r="E11567" s="77"/>
      <c r="F11567" s="77"/>
      <c r="G11567" s="77"/>
      <c r="H11567" s="77"/>
      <c r="I11567" s="79"/>
      <c r="J11567" s="77"/>
      <c r="K11567" s="84" t="s">
        <v>1501</v>
      </c>
      <c r="L11567" s="76">
        <f t="shared" si="600"/>
        <v>0</v>
      </c>
      <c r="M11567" s="76"/>
      <c r="N11567" s="76"/>
      <c r="O11567" s="76"/>
      <c r="P11567" s="76"/>
      <c r="Q11567" s="76"/>
      <c r="R11567" s="76"/>
      <c r="S11567" s="76"/>
      <c r="T11567" s="76"/>
      <c r="U11567" s="76"/>
      <c r="V11567" s="76"/>
      <c r="W11567" s="76"/>
      <c r="X11567" s="76"/>
    </row>
    <row r="11568" spans="1:24">
      <c r="A11568" s="77"/>
      <c r="B11568" s="54"/>
      <c r="C11568" s="81"/>
      <c r="D11568" s="81"/>
      <c r="E11568" s="81"/>
      <c r="F11568" s="81"/>
      <c r="G11568" s="81"/>
      <c r="H11568" s="81"/>
      <c r="I11568" s="83"/>
      <c r="J11568" s="81"/>
      <c r="K11568" s="84" t="s">
        <v>1502</v>
      </c>
      <c r="L11568" s="76">
        <f t="shared" si="600"/>
        <v>3</v>
      </c>
      <c r="M11568" s="76">
        <v>3</v>
      </c>
      <c r="N11568" s="76"/>
      <c r="O11568" s="76"/>
      <c r="P11568" s="76"/>
      <c r="Q11568" s="76"/>
      <c r="R11568" s="76"/>
      <c r="S11568" s="76"/>
      <c r="T11568" s="76"/>
      <c r="U11568" s="76"/>
      <c r="V11568" s="76"/>
      <c r="W11568" s="76"/>
      <c r="X11568" s="76"/>
    </row>
    <row r="11569" spans="1:24">
      <c r="A11569" s="77"/>
      <c r="B11569" s="54"/>
      <c r="C11569" s="58" t="s">
        <v>1633</v>
      </c>
      <c r="D11569" s="58" t="s">
        <v>17542</v>
      </c>
      <c r="E11569" s="58" t="s">
        <v>17543</v>
      </c>
      <c r="F11569" s="58" t="s">
        <v>17544</v>
      </c>
      <c r="G11569" s="58" t="s">
        <v>17545</v>
      </c>
      <c r="H11569" s="58" t="s">
        <v>17546</v>
      </c>
      <c r="I11569" s="74">
        <v>40720</v>
      </c>
      <c r="J11569" s="58" t="s">
        <v>1508</v>
      </c>
      <c r="K11569" s="84" t="s">
        <v>1509</v>
      </c>
      <c r="L11569" s="76">
        <f t="shared" si="600"/>
        <v>0</v>
      </c>
      <c r="M11569" s="76"/>
      <c r="N11569" s="76"/>
      <c r="O11569" s="76"/>
      <c r="P11569" s="76"/>
      <c r="Q11569" s="76"/>
      <c r="R11569" s="76"/>
      <c r="S11569" s="76"/>
      <c r="T11569" s="76"/>
      <c r="U11569" s="76"/>
      <c r="V11569" s="76"/>
      <c r="W11569" s="76"/>
      <c r="X11569" s="76"/>
    </row>
    <row r="11570" spans="1:24">
      <c r="A11570" s="77"/>
      <c r="B11570" s="54"/>
      <c r="C11570" s="77"/>
      <c r="D11570" s="77"/>
      <c r="E11570" s="77"/>
      <c r="F11570" s="77"/>
      <c r="G11570" s="77"/>
      <c r="H11570" s="77"/>
      <c r="I11570" s="79"/>
      <c r="J11570" s="77"/>
      <c r="K11570" s="84" t="s">
        <v>1501</v>
      </c>
      <c r="L11570" s="76">
        <f t="shared" si="600"/>
        <v>0</v>
      </c>
      <c r="M11570" s="76"/>
      <c r="N11570" s="76"/>
      <c r="O11570" s="76"/>
      <c r="P11570" s="76"/>
      <c r="Q11570" s="76"/>
      <c r="R11570" s="76"/>
      <c r="S11570" s="76"/>
      <c r="T11570" s="76"/>
      <c r="U11570" s="76"/>
      <c r="V11570" s="76"/>
      <c r="W11570" s="76"/>
      <c r="X11570" s="76"/>
    </row>
    <row r="11571" spans="1:24">
      <c r="A11571" s="77"/>
      <c r="B11571" s="54"/>
      <c r="C11571" s="81"/>
      <c r="D11571" s="81"/>
      <c r="E11571" s="81"/>
      <c r="F11571" s="81"/>
      <c r="G11571" s="81"/>
      <c r="H11571" s="81"/>
      <c r="I11571" s="83"/>
      <c r="J11571" s="81"/>
      <c r="K11571" s="84" t="s">
        <v>1502</v>
      </c>
      <c r="L11571" s="76">
        <f t="shared" si="600"/>
        <v>8</v>
      </c>
      <c r="M11571" s="76"/>
      <c r="N11571" s="76"/>
      <c r="O11571" s="76"/>
      <c r="P11571" s="76"/>
      <c r="Q11571" s="76"/>
      <c r="R11571" s="76"/>
      <c r="S11571" s="76"/>
      <c r="T11571" s="76">
        <v>6</v>
      </c>
      <c r="U11571" s="76"/>
      <c r="V11571" s="76"/>
      <c r="W11571" s="76"/>
      <c r="X11571" s="76">
        <v>2</v>
      </c>
    </row>
    <row r="11572" spans="1:24">
      <c r="A11572" s="77"/>
      <c r="B11572" s="54"/>
      <c r="C11572" s="58" t="s">
        <v>1609</v>
      </c>
      <c r="D11572" s="58" t="s">
        <v>17547</v>
      </c>
      <c r="E11572" s="58" t="s">
        <v>17548</v>
      </c>
      <c r="F11572" s="58" t="s">
        <v>17549</v>
      </c>
      <c r="G11572" s="58" t="s">
        <v>17550</v>
      </c>
      <c r="H11572" s="58" t="s">
        <v>17551</v>
      </c>
      <c r="I11572" s="74">
        <v>12073</v>
      </c>
      <c r="J11572" s="58" t="s">
        <v>1508</v>
      </c>
      <c r="K11572" s="84" t="s">
        <v>1509</v>
      </c>
      <c r="L11572" s="76">
        <f t="shared" si="600"/>
        <v>4</v>
      </c>
      <c r="M11572" s="76">
        <v>1</v>
      </c>
      <c r="N11572" s="76">
        <v>1</v>
      </c>
      <c r="O11572" s="76"/>
      <c r="P11572" s="76"/>
      <c r="Q11572" s="76"/>
      <c r="R11572" s="76"/>
      <c r="S11572" s="76"/>
      <c r="T11572" s="76">
        <v>2</v>
      </c>
      <c r="U11572" s="76"/>
      <c r="V11572" s="76"/>
      <c r="W11572" s="76"/>
      <c r="X11572" s="76"/>
    </row>
    <row r="11573" spans="1:24">
      <c r="A11573" s="77"/>
      <c r="B11573" s="54"/>
      <c r="C11573" s="77"/>
      <c r="D11573" s="77"/>
      <c r="E11573" s="77"/>
      <c r="F11573" s="77"/>
      <c r="G11573" s="77"/>
      <c r="H11573" s="77"/>
      <c r="I11573" s="79"/>
      <c r="J11573" s="77"/>
      <c r="K11573" s="84" t="s">
        <v>1501</v>
      </c>
      <c r="L11573" s="76">
        <f t="shared" si="600"/>
        <v>0</v>
      </c>
      <c r="M11573" s="76"/>
      <c r="N11573" s="76"/>
      <c r="O11573" s="76"/>
      <c r="P11573" s="76"/>
      <c r="Q11573" s="76"/>
      <c r="R11573" s="76"/>
      <c r="S11573" s="76"/>
      <c r="T11573" s="76"/>
      <c r="U11573" s="76"/>
      <c r="V11573" s="76"/>
      <c r="W11573" s="76"/>
      <c r="X11573" s="76"/>
    </row>
    <row r="11574" spans="1:24">
      <c r="A11574" s="77"/>
      <c r="B11574" s="54"/>
      <c r="C11574" s="81"/>
      <c r="D11574" s="81"/>
      <c r="E11574" s="81"/>
      <c r="F11574" s="81"/>
      <c r="G11574" s="81"/>
      <c r="H11574" s="81"/>
      <c r="I11574" s="83"/>
      <c r="J11574" s="81"/>
      <c r="K11574" s="84" t="s">
        <v>1502</v>
      </c>
      <c r="L11574" s="76">
        <f t="shared" si="600"/>
        <v>3</v>
      </c>
      <c r="M11574" s="76"/>
      <c r="N11574" s="76"/>
      <c r="O11574" s="76">
        <v>1</v>
      </c>
      <c r="P11574" s="76"/>
      <c r="Q11574" s="76"/>
      <c r="R11574" s="76"/>
      <c r="S11574" s="76"/>
      <c r="T11574" s="76">
        <v>2</v>
      </c>
      <c r="U11574" s="76"/>
      <c r="V11574" s="76"/>
      <c r="W11574" s="76"/>
      <c r="X11574" s="76"/>
    </row>
    <row r="11575" spans="1:24">
      <c r="A11575" s="77"/>
      <c r="B11575" s="54"/>
      <c r="C11575" s="58" t="s">
        <v>1633</v>
      </c>
      <c r="D11575" s="58" t="s">
        <v>17552</v>
      </c>
      <c r="E11575" s="97" t="s">
        <v>17553</v>
      </c>
      <c r="F11575" s="58" t="s">
        <v>17554</v>
      </c>
      <c r="G11575" s="58" t="s">
        <v>17555</v>
      </c>
      <c r="H11575" s="58" t="s">
        <v>17556</v>
      </c>
      <c r="I11575" s="74">
        <v>239</v>
      </c>
      <c r="J11575" s="58" t="s">
        <v>1508</v>
      </c>
      <c r="K11575" s="84" t="s">
        <v>1509</v>
      </c>
      <c r="L11575" s="76">
        <f t="shared" si="600"/>
        <v>2</v>
      </c>
      <c r="M11575" s="76">
        <v>1</v>
      </c>
      <c r="N11575" s="76">
        <v>1</v>
      </c>
      <c r="O11575" s="76"/>
      <c r="P11575" s="76"/>
      <c r="Q11575" s="76"/>
      <c r="R11575" s="76"/>
      <c r="S11575" s="76"/>
      <c r="T11575" s="76"/>
      <c r="U11575" s="76"/>
      <c r="V11575" s="76"/>
      <c r="W11575" s="76"/>
      <c r="X11575" s="76"/>
    </row>
    <row r="11576" spans="1:24">
      <c r="A11576" s="77"/>
      <c r="B11576" s="54"/>
      <c r="C11576" s="77"/>
      <c r="D11576" s="77"/>
      <c r="E11576" s="98"/>
      <c r="F11576" s="77"/>
      <c r="G11576" s="77"/>
      <c r="H11576" s="77"/>
      <c r="I11576" s="79"/>
      <c r="J11576" s="77"/>
      <c r="K11576" s="84" t="s">
        <v>1501</v>
      </c>
      <c r="L11576" s="76">
        <f t="shared" si="600"/>
        <v>0</v>
      </c>
      <c r="M11576" s="76"/>
      <c r="N11576" s="76"/>
      <c r="O11576" s="76"/>
      <c r="P11576" s="76"/>
      <c r="Q11576" s="76"/>
      <c r="R11576" s="76"/>
      <c r="S11576" s="76"/>
      <c r="T11576" s="76"/>
      <c r="U11576" s="76"/>
      <c r="V11576" s="76"/>
      <c r="W11576" s="76"/>
      <c r="X11576" s="76"/>
    </row>
    <row r="11577" spans="1:24">
      <c r="A11577" s="77"/>
      <c r="B11577" s="54"/>
      <c r="C11577" s="81"/>
      <c r="D11577" s="81"/>
      <c r="E11577" s="99"/>
      <c r="F11577" s="81"/>
      <c r="G11577" s="81"/>
      <c r="H11577" s="81"/>
      <c r="I11577" s="83"/>
      <c r="J11577" s="81"/>
      <c r="K11577" s="84" t="s">
        <v>1502</v>
      </c>
      <c r="L11577" s="76">
        <f t="shared" si="600"/>
        <v>2</v>
      </c>
      <c r="M11577" s="76"/>
      <c r="N11577" s="76"/>
      <c r="O11577" s="76">
        <v>1</v>
      </c>
      <c r="P11577" s="76"/>
      <c r="Q11577" s="76"/>
      <c r="R11577" s="76"/>
      <c r="S11577" s="76"/>
      <c r="T11577" s="76">
        <v>1</v>
      </c>
      <c r="U11577" s="76"/>
      <c r="V11577" s="76"/>
      <c r="W11577" s="76"/>
      <c r="X11577" s="76"/>
    </row>
    <row r="11578" spans="1:24">
      <c r="A11578" s="77"/>
      <c r="B11578" s="54"/>
      <c r="C11578" s="58" t="s">
        <v>31</v>
      </c>
      <c r="D11578" s="58" t="s">
        <v>17557</v>
      </c>
      <c r="E11578" s="58" t="s">
        <v>17558</v>
      </c>
      <c r="F11578" s="58" t="s">
        <v>17559</v>
      </c>
      <c r="G11578" s="58" t="s">
        <v>17560</v>
      </c>
      <c r="H11578" s="58" t="s">
        <v>17561</v>
      </c>
      <c r="I11578" s="74">
        <v>27</v>
      </c>
      <c r="J11578" s="58" t="s">
        <v>1508</v>
      </c>
      <c r="K11578" s="84" t="s">
        <v>1509</v>
      </c>
      <c r="L11578" s="76">
        <f t="shared" si="600"/>
        <v>3</v>
      </c>
      <c r="M11578" s="76"/>
      <c r="N11578" s="76">
        <v>1</v>
      </c>
      <c r="O11578" s="76"/>
      <c r="P11578" s="76"/>
      <c r="Q11578" s="76"/>
      <c r="R11578" s="76"/>
      <c r="S11578" s="76"/>
      <c r="T11578" s="76">
        <v>2</v>
      </c>
      <c r="U11578" s="76"/>
      <c r="V11578" s="76"/>
      <c r="W11578" s="76"/>
      <c r="X11578" s="76"/>
    </row>
    <row r="11579" spans="1:24">
      <c r="A11579" s="77"/>
      <c r="B11579" s="54"/>
      <c r="C11579" s="77"/>
      <c r="D11579" s="77"/>
      <c r="E11579" s="77"/>
      <c r="F11579" s="77"/>
      <c r="G11579" s="77"/>
      <c r="H11579" s="77"/>
      <c r="I11579" s="79"/>
      <c r="J11579" s="77"/>
      <c r="K11579" s="84" t="s">
        <v>1501</v>
      </c>
      <c r="L11579" s="76">
        <f t="shared" si="600"/>
        <v>0</v>
      </c>
      <c r="M11579" s="76"/>
      <c r="N11579" s="76"/>
      <c r="O11579" s="76"/>
      <c r="P11579" s="76"/>
      <c r="Q11579" s="76"/>
      <c r="R11579" s="76"/>
      <c r="S11579" s="76"/>
      <c r="T11579" s="76"/>
      <c r="U11579" s="76"/>
      <c r="V11579" s="76"/>
      <c r="W11579" s="76"/>
      <c r="X11579" s="76"/>
    </row>
    <row r="11580" spans="1:24">
      <c r="A11580" s="77"/>
      <c r="B11580" s="54"/>
      <c r="C11580" s="81"/>
      <c r="D11580" s="81"/>
      <c r="E11580" s="81"/>
      <c r="F11580" s="81"/>
      <c r="G11580" s="81"/>
      <c r="H11580" s="81"/>
      <c r="I11580" s="83"/>
      <c r="J11580" s="81"/>
      <c r="K11580" s="84" t="s">
        <v>1502</v>
      </c>
      <c r="L11580" s="76">
        <f t="shared" si="600"/>
        <v>0</v>
      </c>
      <c r="M11580" s="76"/>
      <c r="N11580" s="76"/>
      <c r="O11580" s="76"/>
      <c r="P11580" s="76"/>
      <c r="Q11580" s="76"/>
      <c r="R11580" s="76"/>
      <c r="S11580" s="76"/>
      <c r="T11580" s="76"/>
      <c r="U11580" s="76"/>
      <c r="V11580" s="76"/>
      <c r="W11580" s="76"/>
      <c r="X11580" s="76"/>
    </row>
    <row r="11581" spans="1:24">
      <c r="A11581" s="77"/>
      <c r="B11581" s="54"/>
      <c r="C11581" s="58" t="s">
        <v>31</v>
      </c>
      <c r="D11581" s="58" t="s">
        <v>17562</v>
      </c>
      <c r="E11581" s="58" t="s">
        <v>17563</v>
      </c>
      <c r="F11581" s="58" t="s">
        <v>17564</v>
      </c>
      <c r="G11581" s="58" t="s">
        <v>17565</v>
      </c>
      <c r="H11581" s="58" t="s">
        <v>17566</v>
      </c>
      <c r="I11581" s="74">
        <v>131</v>
      </c>
      <c r="J11581" s="58" t="s">
        <v>1508</v>
      </c>
      <c r="K11581" s="84" t="s">
        <v>1509</v>
      </c>
      <c r="L11581" s="76">
        <f t="shared" si="600"/>
        <v>3</v>
      </c>
      <c r="M11581" s="76"/>
      <c r="N11581" s="76"/>
      <c r="O11581" s="76">
        <v>1</v>
      </c>
      <c r="P11581" s="76"/>
      <c r="Q11581" s="76"/>
      <c r="R11581" s="76"/>
      <c r="S11581" s="76"/>
      <c r="T11581" s="76">
        <v>2</v>
      </c>
      <c r="U11581" s="76"/>
      <c r="V11581" s="76"/>
      <c r="W11581" s="76"/>
      <c r="X11581" s="76"/>
    </row>
    <row r="11582" spans="1:24">
      <c r="A11582" s="77"/>
      <c r="B11582" s="54"/>
      <c r="C11582" s="77"/>
      <c r="D11582" s="77"/>
      <c r="E11582" s="77"/>
      <c r="F11582" s="77"/>
      <c r="G11582" s="77"/>
      <c r="H11582" s="77"/>
      <c r="I11582" s="79"/>
      <c r="J11582" s="77"/>
      <c r="K11582" s="84" t="s">
        <v>1501</v>
      </c>
      <c r="L11582" s="76">
        <f t="shared" si="600"/>
        <v>0</v>
      </c>
      <c r="M11582" s="76"/>
      <c r="N11582" s="76"/>
      <c r="O11582" s="76"/>
      <c r="P11582" s="76"/>
      <c r="Q11582" s="76"/>
      <c r="R11582" s="76"/>
      <c r="S11582" s="76"/>
      <c r="T11582" s="76"/>
      <c r="U11582" s="76"/>
      <c r="V11582" s="76"/>
      <c r="W11582" s="76"/>
      <c r="X11582" s="76"/>
    </row>
    <row r="11583" spans="1:24">
      <c r="A11583" s="77"/>
      <c r="B11583" s="54"/>
      <c r="C11583" s="81"/>
      <c r="D11583" s="81"/>
      <c r="E11583" s="81"/>
      <c r="F11583" s="81"/>
      <c r="G11583" s="81"/>
      <c r="H11583" s="81"/>
      <c r="I11583" s="83"/>
      <c r="J11583" s="81"/>
      <c r="K11583" s="84" t="s">
        <v>1502</v>
      </c>
      <c r="L11583" s="76">
        <f t="shared" si="600"/>
        <v>0</v>
      </c>
      <c r="M11583" s="76"/>
      <c r="N11583" s="76"/>
      <c r="O11583" s="76"/>
      <c r="P11583" s="76"/>
      <c r="Q11583" s="76"/>
      <c r="R11583" s="76"/>
      <c r="S11583" s="76"/>
      <c r="T11583" s="76"/>
      <c r="U11583" s="76"/>
      <c r="V11583" s="76"/>
      <c r="W11583" s="76"/>
      <c r="X11583" s="76"/>
    </row>
    <row r="11584" spans="1:24">
      <c r="A11584" s="77"/>
      <c r="B11584" s="54"/>
      <c r="C11584" s="58" t="s">
        <v>1633</v>
      </c>
      <c r="D11584" s="58" t="s">
        <v>17567</v>
      </c>
      <c r="E11584" s="97" t="s">
        <v>17568</v>
      </c>
      <c r="F11584" s="58" t="s">
        <v>17569</v>
      </c>
      <c r="G11584" s="58" t="s">
        <v>17570</v>
      </c>
      <c r="H11584" s="58" t="s">
        <v>17571</v>
      </c>
      <c r="I11584" s="74">
        <v>841</v>
      </c>
      <c r="J11584" s="58" t="s">
        <v>1508</v>
      </c>
      <c r="K11584" s="84" t="s">
        <v>1509</v>
      </c>
      <c r="L11584" s="76">
        <f t="shared" ref="L11584:L11647" si="601">SUM(M11584:X11584)</f>
        <v>0</v>
      </c>
      <c r="M11584" s="76"/>
      <c r="N11584" s="76"/>
      <c r="O11584" s="76"/>
      <c r="P11584" s="76"/>
      <c r="Q11584" s="76"/>
      <c r="R11584" s="76"/>
      <c r="S11584" s="76"/>
      <c r="T11584" s="76"/>
      <c r="U11584" s="76"/>
      <c r="V11584" s="76"/>
      <c r="W11584" s="76"/>
      <c r="X11584" s="76"/>
    </row>
    <row r="11585" spans="1:24">
      <c r="A11585" s="77"/>
      <c r="B11585" s="54"/>
      <c r="C11585" s="77"/>
      <c r="D11585" s="77"/>
      <c r="E11585" s="98"/>
      <c r="F11585" s="77"/>
      <c r="G11585" s="77"/>
      <c r="H11585" s="77"/>
      <c r="I11585" s="79"/>
      <c r="J11585" s="77"/>
      <c r="K11585" s="84" t="s">
        <v>1501</v>
      </c>
      <c r="L11585" s="76">
        <f t="shared" si="601"/>
        <v>0</v>
      </c>
      <c r="M11585" s="76"/>
      <c r="N11585" s="76"/>
      <c r="O11585" s="76"/>
      <c r="P11585" s="76"/>
      <c r="Q11585" s="76"/>
      <c r="R11585" s="76"/>
      <c r="S11585" s="76"/>
      <c r="T11585" s="76"/>
      <c r="U11585" s="76"/>
      <c r="V11585" s="76"/>
      <c r="W11585" s="76"/>
      <c r="X11585" s="76"/>
    </row>
    <row r="11586" spans="1:24">
      <c r="A11586" s="77"/>
      <c r="B11586" s="54"/>
      <c r="C11586" s="81"/>
      <c r="D11586" s="81"/>
      <c r="E11586" s="99"/>
      <c r="F11586" s="81"/>
      <c r="G11586" s="81"/>
      <c r="H11586" s="81"/>
      <c r="I11586" s="83"/>
      <c r="J11586" s="81"/>
      <c r="K11586" s="84" t="s">
        <v>1502</v>
      </c>
      <c r="L11586" s="76">
        <f t="shared" si="601"/>
        <v>2</v>
      </c>
      <c r="M11586" s="76"/>
      <c r="N11586" s="76"/>
      <c r="O11586" s="76">
        <v>1</v>
      </c>
      <c r="P11586" s="76"/>
      <c r="Q11586" s="76"/>
      <c r="R11586" s="76"/>
      <c r="S11586" s="76"/>
      <c r="T11586" s="76"/>
      <c r="U11586" s="76"/>
      <c r="V11586" s="76"/>
      <c r="W11586" s="76">
        <v>1</v>
      </c>
      <c r="X11586" s="76"/>
    </row>
    <row r="11587" spans="1:24">
      <c r="A11587" s="77"/>
      <c r="B11587" s="54"/>
      <c r="C11587" s="58" t="s">
        <v>31</v>
      </c>
      <c r="D11587" s="58" t="s">
        <v>17572</v>
      </c>
      <c r="E11587" s="58" t="s">
        <v>17573</v>
      </c>
      <c r="F11587" s="58" t="s">
        <v>17574</v>
      </c>
      <c r="G11587" s="58" t="s">
        <v>17530</v>
      </c>
      <c r="H11587" s="58" t="s">
        <v>17575</v>
      </c>
      <c r="I11587" s="74">
        <v>259</v>
      </c>
      <c r="J11587" s="58" t="s">
        <v>1508</v>
      </c>
      <c r="K11587" s="84" t="s">
        <v>1509</v>
      </c>
      <c r="L11587" s="76">
        <f t="shared" si="601"/>
        <v>3</v>
      </c>
      <c r="M11587" s="76"/>
      <c r="N11587" s="76"/>
      <c r="O11587" s="76"/>
      <c r="P11587" s="76"/>
      <c r="Q11587" s="76"/>
      <c r="R11587" s="76"/>
      <c r="S11587" s="76">
        <v>1</v>
      </c>
      <c r="T11587" s="76">
        <v>2</v>
      </c>
      <c r="U11587" s="76"/>
      <c r="V11587" s="76"/>
      <c r="W11587" s="76"/>
      <c r="X11587" s="76"/>
    </row>
    <row r="11588" spans="1:24">
      <c r="A11588" s="77"/>
      <c r="B11588" s="54"/>
      <c r="C11588" s="77"/>
      <c r="D11588" s="77"/>
      <c r="E11588" s="77"/>
      <c r="F11588" s="77"/>
      <c r="G11588" s="77"/>
      <c r="H11588" s="77"/>
      <c r="I11588" s="79"/>
      <c r="J11588" s="77"/>
      <c r="K11588" s="84" t="s">
        <v>1501</v>
      </c>
      <c r="L11588" s="76">
        <f t="shared" si="601"/>
        <v>0</v>
      </c>
      <c r="M11588" s="76"/>
      <c r="N11588" s="76"/>
      <c r="O11588" s="76"/>
      <c r="P11588" s="76"/>
      <c r="Q11588" s="76"/>
      <c r="R11588" s="76"/>
      <c r="S11588" s="76"/>
      <c r="T11588" s="76"/>
      <c r="U11588" s="76"/>
      <c r="V11588" s="76"/>
      <c r="W11588" s="76"/>
      <c r="X11588" s="76"/>
    </row>
    <row r="11589" spans="1:24">
      <c r="A11589" s="77"/>
      <c r="B11589" s="54"/>
      <c r="C11589" s="81"/>
      <c r="D11589" s="81"/>
      <c r="E11589" s="81"/>
      <c r="F11589" s="81"/>
      <c r="G11589" s="81"/>
      <c r="H11589" s="81"/>
      <c r="I11589" s="83"/>
      <c r="J11589" s="81"/>
      <c r="K11589" s="84" t="s">
        <v>1502</v>
      </c>
      <c r="L11589" s="76">
        <f t="shared" si="601"/>
        <v>0</v>
      </c>
      <c r="M11589" s="76"/>
      <c r="N11589" s="76"/>
      <c r="O11589" s="76"/>
      <c r="P11589" s="76"/>
      <c r="Q11589" s="76"/>
      <c r="R11589" s="76"/>
      <c r="S11589" s="76"/>
      <c r="T11589" s="76"/>
      <c r="U11589" s="76"/>
      <c r="V11589" s="76"/>
      <c r="W11589" s="76"/>
      <c r="X11589" s="76"/>
    </row>
    <row r="11590" spans="1:24">
      <c r="A11590" s="77"/>
      <c r="B11590" s="54"/>
      <c r="C11590" s="58" t="s">
        <v>1633</v>
      </c>
      <c r="D11590" s="58" t="s">
        <v>17576</v>
      </c>
      <c r="E11590" s="97" t="s">
        <v>17577</v>
      </c>
      <c r="F11590" s="58" t="s">
        <v>13182</v>
      </c>
      <c r="G11590" s="58" t="s">
        <v>17578</v>
      </c>
      <c r="H11590" s="58" t="s">
        <v>17579</v>
      </c>
      <c r="I11590" s="74">
        <v>0</v>
      </c>
      <c r="J11590" s="58" t="s">
        <v>1508</v>
      </c>
      <c r="K11590" s="84" t="s">
        <v>1509</v>
      </c>
      <c r="L11590" s="76">
        <f t="shared" si="601"/>
        <v>0</v>
      </c>
      <c r="M11590" s="76"/>
      <c r="N11590" s="76"/>
      <c r="O11590" s="76"/>
      <c r="P11590" s="76"/>
      <c r="Q11590" s="76"/>
      <c r="R11590" s="76"/>
      <c r="S11590" s="76"/>
      <c r="T11590" s="76"/>
      <c r="U11590" s="76"/>
      <c r="V11590" s="76"/>
      <c r="W11590" s="76"/>
      <c r="X11590" s="76"/>
    </row>
    <row r="11591" spans="1:24">
      <c r="A11591" s="77"/>
      <c r="B11591" s="54"/>
      <c r="C11591" s="77"/>
      <c r="D11591" s="77"/>
      <c r="E11591" s="98"/>
      <c r="F11591" s="77"/>
      <c r="G11591" s="77"/>
      <c r="H11591" s="77"/>
      <c r="I11591" s="79"/>
      <c r="J11591" s="77"/>
      <c r="K11591" s="84" t="s">
        <v>1501</v>
      </c>
      <c r="L11591" s="76">
        <f t="shared" si="601"/>
        <v>0</v>
      </c>
      <c r="M11591" s="76"/>
      <c r="N11591" s="76"/>
      <c r="O11591" s="76"/>
      <c r="P11591" s="76"/>
      <c r="Q11591" s="76"/>
      <c r="R11591" s="76"/>
      <c r="S11591" s="76"/>
      <c r="T11591" s="76"/>
      <c r="U11591" s="76"/>
      <c r="V11591" s="76"/>
      <c r="W11591" s="76"/>
      <c r="X11591" s="76"/>
    </row>
    <row r="11592" spans="1:24">
      <c r="A11592" s="77"/>
      <c r="B11592" s="54"/>
      <c r="C11592" s="81"/>
      <c r="D11592" s="81"/>
      <c r="E11592" s="99"/>
      <c r="F11592" s="81"/>
      <c r="G11592" s="81"/>
      <c r="H11592" s="81"/>
      <c r="I11592" s="83"/>
      <c r="J11592" s="81"/>
      <c r="K11592" s="84" t="s">
        <v>1502</v>
      </c>
      <c r="L11592" s="76">
        <f t="shared" si="601"/>
        <v>4</v>
      </c>
      <c r="M11592" s="76"/>
      <c r="N11592" s="76"/>
      <c r="O11592" s="76"/>
      <c r="P11592" s="76"/>
      <c r="Q11592" s="76"/>
      <c r="R11592" s="76"/>
      <c r="S11592" s="76"/>
      <c r="T11592" s="76"/>
      <c r="U11592" s="76"/>
      <c r="V11592" s="76"/>
      <c r="W11592" s="76"/>
      <c r="X11592" s="76">
        <v>4</v>
      </c>
    </row>
    <row r="11593" spans="1:24">
      <c r="A11593" s="77"/>
      <c r="B11593" s="54"/>
      <c r="C11593" s="58" t="s">
        <v>1633</v>
      </c>
      <c r="D11593" s="58" t="s">
        <v>17580</v>
      </c>
      <c r="E11593" s="97" t="s">
        <v>17581</v>
      </c>
      <c r="F11593" s="58" t="s">
        <v>17582</v>
      </c>
      <c r="G11593" s="58" t="s">
        <v>17583</v>
      </c>
      <c r="H11593" s="58" t="s">
        <v>17584</v>
      </c>
      <c r="I11593" s="74">
        <v>102929</v>
      </c>
      <c r="J11593" s="58" t="s">
        <v>1508</v>
      </c>
      <c r="K11593" s="84" t="s">
        <v>1509</v>
      </c>
      <c r="L11593" s="76">
        <f t="shared" si="601"/>
        <v>0</v>
      </c>
      <c r="M11593" s="76"/>
      <c r="N11593" s="76"/>
      <c r="O11593" s="76"/>
      <c r="P11593" s="76"/>
      <c r="Q11593" s="76"/>
      <c r="R11593" s="76"/>
      <c r="S11593" s="76"/>
      <c r="T11593" s="76"/>
      <c r="U11593" s="76"/>
      <c r="V11593" s="76"/>
      <c r="W11593" s="76"/>
      <c r="X11593" s="76"/>
    </row>
    <row r="11594" spans="1:24">
      <c r="A11594" s="77"/>
      <c r="B11594" s="54"/>
      <c r="C11594" s="77"/>
      <c r="D11594" s="77"/>
      <c r="E11594" s="98"/>
      <c r="F11594" s="77"/>
      <c r="G11594" s="77"/>
      <c r="H11594" s="77"/>
      <c r="I11594" s="79"/>
      <c r="J11594" s="77"/>
      <c r="K11594" s="84" t="s">
        <v>1501</v>
      </c>
      <c r="L11594" s="76">
        <f t="shared" si="601"/>
        <v>0</v>
      </c>
      <c r="M11594" s="76"/>
      <c r="N11594" s="76"/>
      <c r="O11594" s="76"/>
      <c r="P11594" s="76"/>
      <c r="Q11594" s="76"/>
      <c r="R11594" s="76"/>
      <c r="S11594" s="76"/>
      <c r="T11594" s="76"/>
      <c r="U11594" s="76"/>
      <c r="V11594" s="76"/>
      <c r="W11594" s="76"/>
      <c r="X11594" s="76"/>
    </row>
    <row r="11595" spans="1:24">
      <c r="A11595" s="77"/>
      <c r="B11595" s="54"/>
      <c r="C11595" s="81"/>
      <c r="D11595" s="81"/>
      <c r="E11595" s="99"/>
      <c r="F11595" s="81"/>
      <c r="G11595" s="81"/>
      <c r="H11595" s="81"/>
      <c r="I11595" s="83"/>
      <c r="J11595" s="81"/>
      <c r="K11595" s="84" t="s">
        <v>1502</v>
      </c>
      <c r="L11595" s="76">
        <f t="shared" si="601"/>
        <v>19</v>
      </c>
      <c r="M11595" s="76"/>
      <c r="N11595" s="76"/>
      <c r="O11595" s="76"/>
      <c r="P11595" s="76"/>
      <c r="Q11595" s="76"/>
      <c r="R11595" s="76"/>
      <c r="S11595" s="76"/>
      <c r="T11595" s="76"/>
      <c r="U11595" s="76"/>
      <c r="V11595" s="76"/>
      <c r="W11595" s="76"/>
      <c r="X11595" s="76">
        <v>19</v>
      </c>
    </row>
    <row r="11596" spans="1:24">
      <c r="A11596" s="77"/>
      <c r="B11596" s="54"/>
      <c r="C11596" s="58" t="s">
        <v>1633</v>
      </c>
      <c r="D11596" s="58" t="s">
        <v>17585</v>
      </c>
      <c r="E11596" s="97" t="s">
        <v>17586</v>
      </c>
      <c r="F11596" s="58" t="s">
        <v>17587</v>
      </c>
      <c r="G11596" s="58" t="s">
        <v>17588</v>
      </c>
      <c r="H11596" s="58" t="s">
        <v>17589</v>
      </c>
      <c r="I11596" s="74">
        <v>22456</v>
      </c>
      <c r="J11596" s="58" t="s">
        <v>1508</v>
      </c>
      <c r="K11596" s="84" t="s">
        <v>1509</v>
      </c>
      <c r="L11596" s="76">
        <f t="shared" si="601"/>
        <v>0</v>
      </c>
      <c r="M11596" s="76"/>
      <c r="N11596" s="76"/>
      <c r="O11596" s="76"/>
      <c r="P11596" s="76"/>
      <c r="Q11596" s="76"/>
      <c r="R11596" s="76"/>
      <c r="S11596" s="76"/>
      <c r="T11596" s="76"/>
      <c r="U11596" s="76"/>
      <c r="V11596" s="76"/>
      <c r="W11596" s="76"/>
      <c r="X11596" s="76"/>
    </row>
    <row r="11597" spans="1:24">
      <c r="A11597" s="77"/>
      <c r="B11597" s="54"/>
      <c r="C11597" s="77"/>
      <c r="D11597" s="77"/>
      <c r="E11597" s="98"/>
      <c r="F11597" s="77"/>
      <c r="G11597" s="77"/>
      <c r="H11597" s="77"/>
      <c r="I11597" s="79"/>
      <c r="J11597" s="77"/>
      <c r="K11597" s="84" t="s">
        <v>1501</v>
      </c>
      <c r="L11597" s="76">
        <f t="shared" si="601"/>
        <v>0</v>
      </c>
      <c r="M11597" s="76"/>
      <c r="N11597" s="76"/>
      <c r="O11597" s="76"/>
      <c r="P11597" s="76"/>
      <c r="Q11597" s="76"/>
      <c r="R11597" s="76"/>
      <c r="S11597" s="76"/>
      <c r="T11597" s="76"/>
      <c r="U11597" s="76"/>
      <c r="V11597" s="76"/>
      <c r="W11597" s="76"/>
      <c r="X11597" s="76"/>
    </row>
    <row r="11598" spans="1:24">
      <c r="A11598" s="77"/>
      <c r="B11598" s="54"/>
      <c r="C11598" s="81"/>
      <c r="D11598" s="81"/>
      <c r="E11598" s="99"/>
      <c r="F11598" s="81"/>
      <c r="G11598" s="81"/>
      <c r="H11598" s="81"/>
      <c r="I11598" s="83"/>
      <c r="J11598" s="81"/>
      <c r="K11598" s="84" t="s">
        <v>1502</v>
      </c>
      <c r="L11598" s="76">
        <f t="shared" si="601"/>
        <v>10</v>
      </c>
      <c r="M11598" s="76"/>
      <c r="N11598" s="76"/>
      <c r="O11598" s="76"/>
      <c r="P11598" s="76"/>
      <c r="Q11598" s="76"/>
      <c r="R11598" s="76"/>
      <c r="S11598" s="76"/>
      <c r="T11598" s="76"/>
      <c r="U11598" s="76"/>
      <c r="V11598" s="76"/>
      <c r="W11598" s="76"/>
      <c r="X11598" s="76">
        <v>10</v>
      </c>
    </row>
    <row r="11599" spans="1:24">
      <c r="A11599" s="77"/>
      <c r="B11599" s="54"/>
      <c r="C11599" s="58" t="s">
        <v>31</v>
      </c>
      <c r="D11599" s="58" t="s">
        <v>17590</v>
      </c>
      <c r="E11599" s="97" t="s">
        <v>17591</v>
      </c>
      <c r="F11599" s="58" t="s">
        <v>17592</v>
      </c>
      <c r="G11599" s="58" t="s">
        <v>17593</v>
      </c>
      <c r="H11599" s="58" t="s">
        <v>17584</v>
      </c>
      <c r="I11599" s="74">
        <v>0</v>
      </c>
      <c r="J11599" s="58" t="s">
        <v>1508</v>
      </c>
      <c r="K11599" s="84" t="s">
        <v>1509</v>
      </c>
      <c r="L11599" s="76">
        <f t="shared" si="601"/>
        <v>3</v>
      </c>
      <c r="M11599" s="76"/>
      <c r="N11599" s="76"/>
      <c r="O11599" s="76"/>
      <c r="P11599" s="76"/>
      <c r="Q11599" s="76"/>
      <c r="R11599" s="76"/>
      <c r="S11599" s="76">
        <v>1</v>
      </c>
      <c r="T11599" s="76">
        <v>2</v>
      </c>
      <c r="U11599" s="76"/>
      <c r="V11599" s="76"/>
      <c r="W11599" s="76"/>
      <c r="X11599" s="76"/>
    </row>
    <row r="11600" spans="1:24">
      <c r="A11600" s="77"/>
      <c r="B11600" s="54"/>
      <c r="C11600" s="77"/>
      <c r="D11600" s="77"/>
      <c r="E11600" s="98"/>
      <c r="F11600" s="77"/>
      <c r="G11600" s="77"/>
      <c r="H11600" s="77"/>
      <c r="I11600" s="79"/>
      <c r="J11600" s="77"/>
      <c r="K11600" s="84" t="s">
        <v>1501</v>
      </c>
      <c r="L11600" s="76">
        <f t="shared" si="601"/>
        <v>0</v>
      </c>
      <c r="M11600" s="76"/>
      <c r="N11600" s="76"/>
      <c r="O11600" s="76"/>
      <c r="P11600" s="76"/>
      <c r="Q11600" s="76"/>
      <c r="R11600" s="76"/>
      <c r="S11600" s="76"/>
      <c r="T11600" s="76"/>
      <c r="U11600" s="76"/>
      <c r="V11600" s="76"/>
      <c r="W11600" s="76"/>
      <c r="X11600" s="76"/>
    </row>
    <row r="11601" spans="1:24">
      <c r="A11601" s="77"/>
      <c r="B11601" s="54"/>
      <c r="C11601" s="81"/>
      <c r="D11601" s="81"/>
      <c r="E11601" s="99"/>
      <c r="F11601" s="81"/>
      <c r="G11601" s="81"/>
      <c r="H11601" s="81"/>
      <c r="I11601" s="83"/>
      <c r="J11601" s="81"/>
      <c r="K11601" s="84" t="s">
        <v>1502</v>
      </c>
      <c r="L11601" s="76">
        <f t="shared" si="601"/>
        <v>0</v>
      </c>
      <c r="M11601" s="76"/>
      <c r="N11601" s="76"/>
      <c r="O11601" s="76"/>
      <c r="P11601" s="76"/>
      <c r="Q11601" s="76"/>
      <c r="R11601" s="76"/>
      <c r="S11601" s="76"/>
      <c r="T11601" s="76"/>
      <c r="U11601" s="76"/>
      <c r="V11601" s="76"/>
      <c r="W11601" s="76"/>
      <c r="X11601" s="76"/>
    </row>
    <row r="11602" spans="1:24">
      <c r="A11602" s="77"/>
      <c r="B11602" s="54"/>
      <c r="C11602" s="58" t="s">
        <v>31</v>
      </c>
      <c r="D11602" s="58" t="s">
        <v>17594</v>
      </c>
      <c r="E11602" s="97" t="s">
        <v>17595</v>
      </c>
      <c r="F11602" s="58" t="s">
        <v>17596</v>
      </c>
      <c r="G11602" s="58" t="s">
        <v>17597</v>
      </c>
      <c r="H11602" s="58" t="s">
        <v>17598</v>
      </c>
      <c r="I11602" s="74">
        <v>0</v>
      </c>
      <c r="J11602" s="58" t="s">
        <v>1508</v>
      </c>
      <c r="K11602" s="84" t="s">
        <v>1509</v>
      </c>
      <c r="L11602" s="76">
        <f t="shared" si="601"/>
        <v>2</v>
      </c>
      <c r="M11602" s="76"/>
      <c r="N11602" s="76"/>
      <c r="O11602" s="76">
        <v>1</v>
      </c>
      <c r="P11602" s="76"/>
      <c r="Q11602" s="76"/>
      <c r="R11602" s="76"/>
      <c r="S11602" s="76"/>
      <c r="T11602" s="76">
        <v>1</v>
      </c>
      <c r="U11602" s="76"/>
      <c r="V11602" s="76"/>
      <c r="W11602" s="76"/>
      <c r="X11602" s="76"/>
    </row>
    <row r="11603" spans="1:24">
      <c r="A11603" s="77"/>
      <c r="B11603" s="54"/>
      <c r="C11603" s="77"/>
      <c r="D11603" s="77"/>
      <c r="E11603" s="98"/>
      <c r="F11603" s="77"/>
      <c r="G11603" s="77"/>
      <c r="H11603" s="77"/>
      <c r="I11603" s="79"/>
      <c r="J11603" s="77"/>
      <c r="K11603" s="84" t="s">
        <v>1501</v>
      </c>
      <c r="L11603" s="76">
        <f t="shared" si="601"/>
        <v>0</v>
      </c>
      <c r="M11603" s="76"/>
      <c r="N11603" s="76"/>
      <c r="O11603" s="76"/>
      <c r="P11603" s="76"/>
      <c r="Q11603" s="76"/>
      <c r="R11603" s="76"/>
      <c r="S11603" s="76"/>
      <c r="T11603" s="76"/>
      <c r="U11603" s="76"/>
      <c r="V11603" s="76"/>
      <c r="W11603" s="76"/>
      <c r="X11603" s="76"/>
    </row>
    <row r="11604" spans="1:24">
      <c r="A11604" s="77"/>
      <c r="B11604" s="54"/>
      <c r="C11604" s="81"/>
      <c r="D11604" s="81"/>
      <c r="E11604" s="99"/>
      <c r="F11604" s="81"/>
      <c r="G11604" s="81"/>
      <c r="H11604" s="81"/>
      <c r="I11604" s="83"/>
      <c r="J11604" s="81"/>
      <c r="K11604" s="84" t="s">
        <v>1502</v>
      </c>
      <c r="L11604" s="76">
        <f t="shared" si="601"/>
        <v>0</v>
      </c>
      <c r="M11604" s="76"/>
      <c r="N11604" s="76"/>
      <c r="O11604" s="76"/>
      <c r="P11604" s="76"/>
      <c r="Q11604" s="76"/>
      <c r="R11604" s="76"/>
      <c r="S11604" s="76"/>
      <c r="T11604" s="76"/>
      <c r="U11604" s="76"/>
      <c r="V11604" s="76"/>
      <c r="W11604" s="76"/>
      <c r="X11604" s="76"/>
    </row>
    <row r="11605" spans="1:24">
      <c r="A11605" s="77"/>
      <c r="B11605" s="54"/>
      <c r="C11605" s="58" t="s">
        <v>1633</v>
      </c>
      <c r="D11605" s="58" t="s">
        <v>17599</v>
      </c>
      <c r="E11605" s="97" t="s">
        <v>17600</v>
      </c>
      <c r="F11605" s="58" t="s">
        <v>17601</v>
      </c>
      <c r="G11605" s="58" t="s">
        <v>17602</v>
      </c>
      <c r="H11605" s="58" t="s">
        <v>17603</v>
      </c>
      <c r="I11605" s="74">
        <v>0</v>
      </c>
      <c r="J11605" s="58" t="s">
        <v>1508</v>
      </c>
      <c r="K11605" s="84" t="s">
        <v>1509</v>
      </c>
      <c r="L11605" s="76">
        <f t="shared" si="601"/>
        <v>0</v>
      </c>
      <c r="M11605" s="76"/>
      <c r="N11605" s="76"/>
      <c r="O11605" s="76"/>
      <c r="P11605" s="76"/>
      <c r="Q11605" s="76"/>
      <c r="R11605" s="76"/>
      <c r="S11605" s="76"/>
      <c r="T11605" s="76"/>
      <c r="U11605" s="76"/>
      <c r="V11605" s="76"/>
      <c r="W11605" s="76"/>
      <c r="X11605" s="76"/>
    </row>
    <row r="11606" spans="1:24">
      <c r="A11606" s="77"/>
      <c r="B11606" s="54"/>
      <c r="C11606" s="77"/>
      <c r="D11606" s="77"/>
      <c r="E11606" s="98"/>
      <c r="F11606" s="77"/>
      <c r="G11606" s="77"/>
      <c r="H11606" s="77"/>
      <c r="I11606" s="79"/>
      <c r="J11606" s="77"/>
      <c r="K11606" s="84" t="s">
        <v>1501</v>
      </c>
      <c r="L11606" s="76">
        <f t="shared" si="601"/>
        <v>0</v>
      </c>
      <c r="M11606" s="76"/>
      <c r="N11606" s="76"/>
      <c r="O11606" s="76"/>
      <c r="P11606" s="76"/>
      <c r="Q11606" s="76"/>
      <c r="R11606" s="76"/>
      <c r="S11606" s="76"/>
      <c r="T11606" s="76"/>
      <c r="U11606" s="76"/>
      <c r="V11606" s="76"/>
      <c r="W11606" s="76"/>
      <c r="X11606" s="76"/>
    </row>
    <row r="11607" spans="1:24">
      <c r="A11607" s="77"/>
      <c r="B11607" s="54"/>
      <c r="C11607" s="81"/>
      <c r="D11607" s="81"/>
      <c r="E11607" s="99"/>
      <c r="F11607" s="81"/>
      <c r="G11607" s="81"/>
      <c r="H11607" s="81"/>
      <c r="I11607" s="83"/>
      <c r="J11607" s="81"/>
      <c r="K11607" s="84" t="s">
        <v>1502</v>
      </c>
      <c r="L11607" s="76">
        <f t="shared" si="601"/>
        <v>4</v>
      </c>
      <c r="M11607" s="76">
        <v>3</v>
      </c>
      <c r="N11607" s="76"/>
      <c r="O11607" s="76"/>
      <c r="P11607" s="76"/>
      <c r="Q11607" s="76"/>
      <c r="R11607" s="76"/>
      <c r="S11607" s="76">
        <v>1</v>
      </c>
      <c r="T11607" s="76"/>
      <c r="U11607" s="76"/>
      <c r="V11607" s="76"/>
      <c r="W11607" s="76"/>
      <c r="X11607" s="76"/>
    </row>
    <row r="11608" spans="1:24">
      <c r="A11608" s="77"/>
      <c r="B11608" s="54"/>
      <c r="C11608" s="58" t="s">
        <v>1633</v>
      </c>
      <c r="D11608" s="58" t="s">
        <v>17604</v>
      </c>
      <c r="E11608" s="97" t="s">
        <v>17605</v>
      </c>
      <c r="F11608" s="58" t="s">
        <v>17606</v>
      </c>
      <c r="G11608" s="58" t="s">
        <v>17607</v>
      </c>
      <c r="H11608" s="58" t="s">
        <v>17608</v>
      </c>
      <c r="I11608" s="74">
        <v>0</v>
      </c>
      <c r="J11608" s="58" t="s">
        <v>1508</v>
      </c>
      <c r="K11608" s="84" t="s">
        <v>1509</v>
      </c>
      <c r="L11608" s="76">
        <f t="shared" si="601"/>
        <v>0</v>
      </c>
      <c r="M11608" s="76"/>
      <c r="N11608" s="76"/>
      <c r="O11608" s="76"/>
      <c r="P11608" s="76"/>
      <c r="Q11608" s="76"/>
      <c r="R11608" s="76"/>
      <c r="S11608" s="76"/>
      <c r="T11608" s="76"/>
      <c r="U11608" s="76"/>
      <c r="V11608" s="76"/>
      <c r="W11608" s="76"/>
      <c r="X11608" s="76"/>
    </row>
    <row r="11609" spans="1:24">
      <c r="A11609" s="77"/>
      <c r="B11609" s="54"/>
      <c r="C11609" s="77"/>
      <c r="D11609" s="77"/>
      <c r="E11609" s="98"/>
      <c r="F11609" s="77"/>
      <c r="G11609" s="77"/>
      <c r="H11609" s="77"/>
      <c r="I11609" s="79"/>
      <c r="J11609" s="77"/>
      <c r="K11609" s="84" t="s">
        <v>1501</v>
      </c>
      <c r="L11609" s="76">
        <f t="shared" si="601"/>
        <v>0</v>
      </c>
      <c r="M11609" s="76"/>
      <c r="N11609" s="76"/>
      <c r="O11609" s="76"/>
      <c r="P11609" s="76"/>
      <c r="Q11609" s="76"/>
      <c r="R11609" s="76"/>
      <c r="S11609" s="76"/>
      <c r="T11609" s="76"/>
      <c r="U11609" s="76"/>
      <c r="V11609" s="76"/>
      <c r="W11609" s="76"/>
      <c r="X11609" s="76"/>
    </row>
    <row r="11610" spans="1:24">
      <c r="A11610" s="77"/>
      <c r="B11610" s="54"/>
      <c r="C11610" s="81"/>
      <c r="D11610" s="81"/>
      <c r="E11610" s="99"/>
      <c r="F11610" s="81"/>
      <c r="G11610" s="81"/>
      <c r="H11610" s="81"/>
      <c r="I11610" s="83"/>
      <c r="J11610" s="81"/>
      <c r="K11610" s="84" t="s">
        <v>1502</v>
      </c>
      <c r="L11610" s="76">
        <f t="shared" si="601"/>
        <v>2</v>
      </c>
      <c r="M11610" s="76"/>
      <c r="N11610" s="76"/>
      <c r="O11610" s="76"/>
      <c r="P11610" s="76"/>
      <c r="Q11610" s="76"/>
      <c r="R11610" s="76"/>
      <c r="S11610" s="76"/>
      <c r="T11610" s="76"/>
      <c r="U11610" s="76"/>
      <c r="V11610" s="76"/>
      <c r="W11610" s="76">
        <v>2</v>
      </c>
      <c r="X11610" s="76"/>
    </row>
    <row r="11611" spans="1:24">
      <c r="A11611" s="77"/>
      <c r="B11611" s="54"/>
      <c r="C11611" s="58" t="s">
        <v>31</v>
      </c>
      <c r="D11611" s="58" t="s">
        <v>17609</v>
      </c>
      <c r="E11611" s="97" t="s">
        <v>17610</v>
      </c>
      <c r="F11611" s="58" t="s">
        <v>17611</v>
      </c>
      <c r="G11611" s="58" t="s">
        <v>17612</v>
      </c>
      <c r="H11611" s="58" t="s">
        <v>17613</v>
      </c>
      <c r="I11611" s="74">
        <v>90349</v>
      </c>
      <c r="J11611" s="58" t="s">
        <v>1508</v>
      </c>
      <c r="K11611" s="84" t="s">
        <v>1509</v>
      </c>
      <c r="L11611" s="76">
        <f t="shared" si="601"/>
        <v>33</v>
      </c>
      <c r="M11611" s="76">
        <v>1</v>
      </c>
      <c r="N11611" s="76">
        <v>20</v>
      </c>
      <c r="O11611" s="76">
        <v>1</v>
      </c>
      <c r="P11611" s="76"/>
      <c r="Q11611" s="76"/>
      <c r="R11611" s="76"/>
      <c r="S11611" s="76"/>
      <c r="T11611" s="76">
        <v>3</v>
      </c>
      <c r="U11611" s="76"/>
      <c r="V11611" s="76"/>
      <c r="W11611" s="76">
        <v>8</v>
      </c>
      <c r="X11611" s="76"/>
    </row>
    <row r="11612" spans="1:24">
      <c r="A11612" s="77"/>
      <c r="B11612" s="54"/>
      <c r="C11612" s="77"/>
      <c r="D11612" s="77"/>
      <c r="E11612" s="98"/>
      <c r="F11612" s="77"/>
      <c r="G11612" s="77"/>
      <c r="H11612" s="77"/>
      <c r="I11612" s="79"/>
      <c r="J11612" s="77"/>
      <c r="K11612" s="84" t="s">
        <v>1501</v>
      </c>
      <c r="L11612" s="76">
        <f t="shared" si="601"/>
        <v>11</v>
      </c>
      <c r="M11612" s="76">
        <v>11</v>
      </c>
      <c r="N11612" s="76"/>
      <c r="O11612" s="76"/>
      <c r="P11612" s="76"/>
      <c r="Q11612" s="76"/>
      <c r="R11612" s="76"/>
      <c r="S11612" s="76"/>
      <c r="T11612" s="76"/>
      <c r="U11612" s="76"/>
      <c r="V11612" s="76"/>
      <c r="W11612" s="76"/>
      <c r="X11612" s="76"/>
    </row>
    <row r="11613" spans="1:24">
      <c r="A11613" s="77"/>
      <c r="B11613" s="54"/>
      <c r="C11613" s="81"/>
      <c r="D11613" s="81"/>
      <c r="E11613" s="99"/>
      <c r="F11613" s="81"/>
      <c r="G11613" s="81"/>
      <c r="H11613" s="81"/>
      <c r="I11613" s="83"/>
      <c r="J11613" s="81"/>
      <c r="K11613" s="84" t="s">
        <v>1502</v>
      </c>
      <c r="L11613" s="76">
        <f t="shared" si="601"/>
        <v>0</v>
      </c>
      <c r="M11613" s="76"/>
      <c r="N11613" s="76"/>
      <c r="O11613" s="76"/>
      <c r="P11613" s="76"/>
      <c r="Q11613" s="76"/>
      <c r="R11613" s="76"/>
      <c r="S11613" s="76"/>
      <c r="T11613" s="76"/>
      <c r="U11613" s="76"/>
      <c r="V11613" s="76"/>
      <c r="W11613" s="76"/>
      <c r="X11613" s="76"/>
    </row>
    <row r="11614" spans="1:24">
      <c r="A11614" s="77"/>
      <c r="B11614" s="54"/>
      <c r="C11614" s="58" t="s">
        <v>1633</v>
      </c>
      <c r="D11614" s="58" t="s">
        <v>17614</v>
      </c>
      <c r="E11614" s="97" t="s">
        <v>17615</v>
      </c>
      <c r="F11614" s="58" t="s">
        <v>17616</v>
      </c>
      <c r="G11614" s="58" t="s">
        <v>17617</v>
      </c>
      <c r="H11614" s="58" t="s">
        <v>17618</v>
      </c>
      <c r="I11614" s="74">
        <v>57992</v>
      </c>
      <c r="J11614" s="58" t="s">
        <v>1508</v>
      </c>
      <c r="K11614" s="84" t="s">
        <v>1509</v>
      </c>
      <c r="L11614" s="76">
        <f t="shared" si="601"/>
        <v>0</v>
      </c>
      <c r="M11614" s="76"/>
      <c r="N11614" s="76"/>
      <c r="O11614" s="76"/>
      <c r="P11614" s="76"/>
      <c r="Q11614" s="76"/>
      <c r="R11614" s="76"/>
      <c r="S11614" s="76"/>
      <c r="T11614" s="76"/>
      <c r="U11614" s="76"/>
      <c r="V11614" s="76"/>
      <c r="W11614" s="76"/>
      <c r="X11614" s="76"/>
    </row>
    <row r="11615" spans="1:24">
      <c r="A11615" s="77"/>
      <c r="B11615" s="54"/>
      <c r="C11615" s="77"/>
      <c r="D11615" s="77"/>
      <c r="E11615" s="98"/>
      <c r="F11615" s="77"/>
      <c r="G11615" s="77"/>
      <c r="H11615" s="77"/>
      <c r="I11615" s="79"/>
      <c r="J11615" s="77"/>
      <c r="K11615" s="84" t="s">
        <v>1501</v>
      </c>
      <c r="L11615" s="76">
        <f t="shared" si="601"/>
        <v>0</v>
      </c>
      <c r="M11615" s="76"/>
      <c r="N11615" s="76"/>
      <c r="O11615" s="76"/>
      <c r="P11615" s="76"/>
      <c r="Q11615" s="76"/>
      <c r="R11615" s="76"/>
      <c r="S11615" s="76"/>
      <c r="T11615" s="76"/>
      <c r="U11615" s="76"/>
      <c r="V11615" s="76"/>
      <c r="W11615" s="76"/>
      <c r="X11615" s="76"/>
    </row>
    <row r="11616" spans="1:24">
      <c r="A11616" s="77"/>
      <c r="B11616" s="54"/>
      <c r="C11616" s="81"/>
      <c r="D11616" s="81"/>
      <c r="E11616" s="99"/>
      <c r="F11616" s="81"/>
      <c r="G11616" s="81"/>
      <c r="H11616" s="81"/>
      <c r="I11616" s="83"/>
      <c r="J11616" s="81"/>
      <c r="K11616" s="84" t="s">
        <v>1502</v>
      </c>
      <c r="L11616" s="76">
        <f t="shared" si="601"/>
        <v>13</v>
      </c>
      <c r="M11616" s="76"/>
      <c r="N11616" s="76"/>
      <c r="O11616" s="76"/>
      <c r="P11616" s="76"/>
      <c r="Q11616" s="76"/>
      <c r="R11616" s="76"/>
      <c r="S11616" s="76"/>
      <c r="T11616" s="76"/>
      <c r="U11616" s="76"/>
      <c r="V11616" s="76"/>
      <c r="W11616" s="76"/>
      <c r="X11616" s="76">
        <v>13</v>
      </c>
    </row>
    <row r="11617" spans="1:24">
      <c r="A11617" s="77"/>
      <c r="B11617" s="54"/>
      <c r="C11617" s="58" t="s">
        <v>31</v>
      </c>
      <c r="D11617" s="58" t="s">
        <v>17619</v>
      </c>
      <c r="E11617" s="97" t="s">
        <v>17620</v>
      </c>
      <c r="F11617" s="58" t="s">
        <v>17621</v>
      </c>
      <c r="G11617" s="58" t="s">
        <v>17622</v>
      </c>
      <c r="H11617" s="58" t="s">
        <v>17623</v>
      </c>
      <c r="I11617" s="74">
        <v>0</v>
      </c>
      <c r="J11617" s="58" t="s">
        <v>1508</v>
      </c>
      <c r="K11617" s="84" t="s">
        <v>1509</v>
      </c>
      <c r="L11617" s="76">
        <f t="shared" si="601"/>
        <v>3</v>
      </c>
      <c r="M11617" s="76">
        <v>1</v>
      </c>
      <c r="N11617" s="76"/>
      <c r="O11617" s="76"/>
      <c r="P11617" s="76"/>
      <c r="Q11617" s="76"/>
      <c r="R11617" s="76"/>
      <c r="S11617" s="76">
        <v>2</v>
      </c>
      <c r="T11617" s="76"/>
      <c r="U11617" s="76"/>
      <c r="V11617" s="76"/>
      <c r="W11617" s="76"/>
      <c r="X11617" s="76"/>
    </row>
    <row r="11618" spans="1:24">
      <c r="A11618" s="77"/>
      <c r="B11618" s="54"/>
      <c r="C11618" s="77"/>
      <c r="D11618" s="77"/>
      <c r="E11618" s="98"/>
      <c r="F11618" s="77"/>
      <c r="G11618" s="77"/>
      <c r="H11618" s="77"/>
      <c r="I11618" s="79"/>
      <c r="J11618" s="77"/>
      <c r="K11618" s="84" t="s">
        <v>1501</v>
      </c>
      <c r="L11618" s="76">
        <f t="shared" si="601"/>
        <v>0</v>
      </c>
      <c r="M11618" s="76"/>
      <c r="N11618" s="76"/>
      <c r="O11618" s="76"/>
      <c r="P11618" s="76"/>
      <c r="Q11618" s="76"/>
      <c r="R11618" s="76"/>
      <c r="S11618" s="76"/>
      <c r="T11618" s="76"/>
      <c r="U11618" s="76"/>
      <c r="V11618" s="76"/>
      <c r="W11618" s="76"/>
      <c r="X11618" s="76"/>
    </row>
    <row r="11619" spans="1:24">
      <c r="A11619" s="77"/>
      <c r="B11619" s="54"/>
      <c r="C11619" s="81"/>
      <c r="D11619" s="77"/>
      <c r="E11619" s="98"/>
      <c r="F11619" s="81"/>
      <c r="G11619" s="81"/>
      <c r="H11619" s="81"/>
      <c r="I11619" s="83"/>
      <c r="J11619" s="81"/>
      <c r="K11619" s="84" t="s">
        <v>1502</v>
      </c>
      <c r="L11619" s="76">
        <f t="shared" si="601"/>
        <v>0</v>
      </c>
      <c r="M11619" s="76"/>
      <c r="N11619" s="76"/>
      <c r="O11619" s="76"/>
      <c r="P11619" s="76"/>
      <c r="Q11619" s="76"/>
      <c r="R11619" s="76"/>
      <c r="S11619" s="76"/>
      <c r="T11619" s="76"/>
      <c r="U11619" s="76"/>
      <c r="V11619" s="76"/>
      <c r="W11619" s="76"/>
      <c r="X11619" s="76"/>
    </row>
    <row r="11620" spans="1:24">
      <c r="A11620" s="77"/>
      <c r="B11620" s="54"/>
      <c r="C11620" s="58" t="s">
        <v>31</v>
      </c>
      <c r="D11620" s="58" t="s">
        <v>17266</v>
      </c>
      <c r="E11620" s="97" t="s">
        <v>17624</v>
      </c>
      <c r="F11620" s="58" t="s">
        <v>17625</v>
      </c>
      <c r="G11620" s="58" t="s">
        <v>17626</v>
      </c>
      <c r="H11620" s="58" t="s">
        <v>17627</v>
      </c>
      <c r="I11620" s="74">
        <v>0</v>
      </c>
      <c r="J11620" s="58" t="s">
        <v>1508</v>
      </c>
      <c r="K11620" s="84" t="s">
        <v>1509</v>
      </c>
      <c r="L11620" s="76">
        <f t="shared" si="601"/>
        <v>2</v>
      </c>
      <c r="M11620" s="76">
        <v>1</v>
      </c>
      <c r="N11620" s="76">
        <v>1</v>
      </c>
      <c r="O11620" s="76"/>
      <c r="P11620" s="76"/>
      <c r="Q11620" s="76"/>
      <c r="R11620" s="76"/>
      <c r="S11620" s="76"/>
      <c r="T11620" s="76"/>
      <c r="U11620" s="76"/>
      <c r="V11620" s="76"/>
      <c r="W11620" s="76"/>
      <c r="X11620" s="76"/>
    </row>
    <row r="11621" spans="1:24">
      <c r="A11621" s="77"/>
      <c r="B11621" s="54"/>
      <c r="C11621" s="77"/>
      <c r="D11621" s="77"/>
      <c r="E11621" s="98"/>
      <c r="F11621" s="77"/>
      <c r="G11621" s="77"/>
      <c r="H11621" s="77"/>
      <c r="I11621" s="79"/>
      <c r="J11621" s="77"/>
      <c r="K11621" s="84" t="s">
        <v>1501</v>
      </c>
      <c r="L11621" s="76">
        <f t="shared" si="601"/>
        <v>0</v>
      </c>
      <c r="M11621" s="76"/>
      <c r="N11621" s="76"/>
      <c r="O11621" s="76"/>
      <c r="P11621" s="76"/>
      <c r="Q11621" s="76"/>
      <c r="R11621" s="76"/>
      <c r="S11621" s="76"/>
      <c r="T11621" s="76"/>
      <c r="U11621" s="76"/>
      <c r="V11621" s="76"/>
      <c r="W11621" s="76"/>
      <c r="X11621" s="76"/>
    </row>
    <row r="11622" spans="1:24">
      <c r="A11622" s="77"/>
      <c r="B11622" s="54"/>
      <c r="C11622" s="81"/>
      <c r="D11622" s="77"/>
      <c r="E11622" s="98"/>
      <c r="F11622" s="81"/>
      <c r="G11622" s="81"/>
      <c r="H11622" s="81"/>
      <c r="I11622" s="83"/>
      <c r="J11622" s="81"/>
      <c r="K11622" s="84" t="s">
        <v>1502</v>
      </c>
      <c r="L11622" s="76">
        <f t="shared" si="601"/>
        <v>0</v>
      </c>
      <c r="M11622" s="76"/>
      <c r="N11622" s="76"/>
      <c r="O11622" s="76"/>
      <c r="P11622" s="76"/>
      <c r="Q11622" s="76"/>
      <c r="R11622" s="76"/>
      <c r="S11622" s="76"/>
      <c r="T11622" s="76"/>
      <c r="U11622" s="76"/>
      <c r="V11622" s="76"/>
      <c r="W11622" s="76"/>
      <c r="X11622" s="76"/>
    </row>
    <row r="11623" spans="1:24">
      <c r="A11623" s="77"/>
      <c r="B11623" s="54"/>
      <c r="C11623" s="58" t="s">
        <v>31</v>
      </c>
      <c r="D11623" s="58" t="s">
        <v>17628</v>
      </c>
      <c r="E11623" s="97" t="s">
        <v>17629</v>
      </c>
      <c r="F11623" s="58" t="s">
        <v>17630</v>
      </c>
      <c r="G11623" s="58" t="s">
        <v>17631</v>
      </c>
      <c r="H11623" s="58" t="s">
        <v>17632</v>
      </c>
      <c r="I11623" s="74">
        <v>337</v>
      </c>
      <c r="J11623" s="58" t="s">
        <v>1508</v>
      </c>
      <c r="K11623" s="84" t="s">
        <v>1509</v>
      </c>
      <c r="L11623" s="76">
        <f t="shared" si="601"/>
        <v>3</v>
      </c>
      <c r="M11623" s="76"/>
      <c r="N11623" s="76">
        <v>1</v>
      </c>
      <c r="O11623" s="76"/>
      <c r="P11623" s="76"/>
      <c r="Q11623" s="76"/>
      <c r="R11623" s="76"/>
      <c r="S11623" s="76"/>
      <c r="T11623" s="76">
        <v>2</v>
      </c>
      <c r="U11623" s="76"/>
      <c r="V11623" s="76"/>
      <c r="W11623" s="76"/>
      <c r="X11623" s="76"/>
    </row>
    <row r="11624" spans="1:24">
      <c r="A11624" s="77"/>
      <c r="B11624" s="54"/>
      <c r="C11624" s="77"/>
      <c r="D11624" s="77"/>
      <c r="E11624" s="98"/>
      <c r="F11624" s="77"/>
      <c r="G11624" s="77"/>
      <c r="H11624" s="77"/>
      <c r="I11624" s="79"/>
      <c r="J11624" s="77"/>
      <c r="K11624" s="84" t="s">
        <v>1501</v>
      </c>
      <c r="L11624" s="76">
        <f t="shared" si="601"/>
        <v>0</v>
      </c>
      <c r="M11624" s="76"/>
      <c r="N11624" s="76"/>
      <c r="O11624" s="76"/>
      <c r="P11624" s="76"/>
      <c r="Q11624" s="76"/>
      <c r="R11624" s="76"/>
      <c r="S11624" s="76"/>
      <c r="T11624" s="76"/>
      <c r="U11624" s="76"/>
      <c r="V11624" s="76"/>
      <c r="W11624" s="76"/>
      <c r="X11624" s="76"/>
    </row>
    <row r="11625" spans="1:24">
      <c r="A11625" s="77"/>
      <c r="B11625" s="54"/>
      <c r="C11625" s="81"/>
      <c r="D11625" s="77"/>
      <c r="E11625" s="98"/>
      <c r="F11625" s="81"/>
      <c r="G11625" s="81"/>
      <c r="H11625" s="81"/>
      <c r="I11625" s="83"/>
      <c r="J11625" s="81"/>
      <c r="K11625" s="84" t="s">
        <v>1502</v>
      </c>
      <c r="L11625" s="76">
        <f t="shared" si="601"/>
        <v>0</v>
      </c>
      <c r="M11625" s="76"/>
      <c r="N11625" s="76"/>
      <c r="O11625" s="76"/>
      <c r="P11625" s="76"/>
      <c r="Q11625" s="76"/>
      <c r="R11625" s="76"/>
      <c r="S11625" s="76"/>
      <c r="T11625" s="76"/>
      <c r="U11625" s="76"/>
      <c r="V11625" s="76"/>
      <c r="W11625" s="76"/>
      <c r="X11625" s="76"/>
    </row>
    <row r="11626" spans="1:24">
      <c r="A11626" s="77"/>
      <c r="B11626" s="54"/>
      <c r="C11626" s="58" t="s">
        <v>31</v>
      </c>
      <c r="D11626" s="58" t="s">
        <v>17633</v>
      </c>
      <c r="E11626" s="97" t="s">
        <v>17634</v>
      </c>
      <c r="F11626" s="58" t="s">
        <v>17635</v>
      </c>
      <c r="G11626" s="58" t="s">
        <v>17636</v>
      </c>
      <c r="H11626" s="58" t="s">
        <v>17637</v>
      </c>
      <c r="I11626" s="74">
        <v>0</v>
      </c>
      <c r="J11626" s="58" t="s">
        <v>1508</v>
      </c>
      <c r="K11626" s="84" t="s">
        <v>1509</v>
      </c>
      <c r="L11626" s="76">
        <f t="shared" si="601"/>
        <v>3</v>
      </c>
      <c r="M11626" s="76">
        <v>2</v>
      </c>
      <c r="N11626" s="76"/>
      <c r="O11626" s="76"/>
      <c r="P11626" s="76"/>
      <c r="Q11626" s="76"/>
      <c r="R11626" s="76"/>
      <c r="S11626" s="76"/>
      <c r="T11626" s="76"/>
      <c r="U11626" s="76"/>
      <c r="V11626" s="76"/>
      <c r="W11626" s="76"/>
      <c r="X11626" s="76">
        <v>1</v>
      </c>
    </row>
    <row r="11627" spans="1:24">
      <c r="A11627" s="77"/>
      <c r="B11627" s="54"/>
      <c r="C11627" s="77"/>
      <c r="D11627" s="77"/>
      <c r="E11627" s="98"/>
      <c r="F11627" s="77"/>
      <c r="G11627" s="77"/>
      <c r="H11627" s="77"/>
      <c r="I11627" s="79"/>
      <c r="J11627" s="77"/>
      <c r="K11627" s="84" t="s">
        <v>1501</v>
      </c>
      <c r="L11627" s="76">
        <f t="shared" si="601"/>
        <v>0</v>
      </c>
      <c r="M11627" s="76"/>
      <c r="N11627" s="76"/>
      <c r="O11627" s="76"/>
      <c r="P11627" s="76"/>
      <c r="Q11627" s="76"/>
      <c r="R11627" s="76"/>
      <c r="S11627" s="76"/>
      <c r="T11627" s="76"/>
      <c r="U11627" s="76"/>
      <c r="V11627" s="76"/>
      <c r="W11627" s="76"/>
      <c r="X11627" s="76"/>
    </row>
    <row r="11628" spans="1:24">
      <c r="A11628" s="77"/>
      <c r="B11628" s="54"/>
      <c r="C11628" s="81"/>
      <c r="D11628" s="77"/>
      <c r="E11628" s="98"/>
      <c r="F11628" s="81"/>
      <c r="G11628" s="81"/>
      <c r="H11628" s="81"/>
      <c r="I11628" s="83"/>
      <c r="J11628" s="81"/>
      <c r="K11628" s="84" t="s">
        <v>1502</v>
      </c>
      <c r="L11628" s="76">
        <f t="shared" si="601"/>
        <v>0</v>
      </c>
      <c r="M11628" s="76"/>
      <c r="N11628" s="76"/>
      <c r="O11628" s="76"/>
      <c r="P11628" s="76"/>
      <c r="Q11628" s="76"/>
      <c r="R11628" s="76"/>
      <c r="S11628" s="76"/>
      <c r="T11628" s="76"/>
      <c r="U11628" s="76"/>
      <c r="V11628" s="76"/>
      <c r="W11628" s="76"/>
      <c r="X11628" s="76"/>
    </row>
    <row r="11629" spans="1:24">
      <c r="A11629" s="77"/>
      <c r="B11629" s="54"/>
      <c r="C11629" s="58" t="s">
        <v>1633</v>
      </c>
      <c r="D11629" s="58" t="s">
        <v>17638</v>
      </c>
      <c r="E11629" s="97" t="s">
        <v>17639</v>
      </c>
      <c r="F11629" s="58" t="s">
        <v>17640</v>
      </c>
      <c r="G11629" s="58" t="s">
        <v>17641</v>
      </c>
      <c r="H11629" s="58" t="s">
        <v>17642</v>
      </c>
      <c r="I11629" s="74">
        <v>0</v>
      </c>
      <c r="J11629" s="58" t="s">
        <v>1508</v>
      </c>
      <c r="K11629" s="84" t="s">
        <v>1509</v>
      </c>
      <c r="L11629" s="76">
        <f t="shared" si="601"/>
        <v>0</v>
      </c>
      <c r="M11629" s="76"/>
      <c r="N11629" s="76"/>
      <c r="O11629" s="76"/>
      <c r="P11629" s="76"/>
      <c r="Q11629" s="76"/>
      <c r="R11629" s="76"/>
      <c r="S11629" s="76"/>
      <c r="T11629" s="76"/>
      <c r="U11629" s="76"/>
      <c r="V11629" s="76"/>
      <c r="W11629" s="76"/>
      <c r="X11629" s="76"/>
    </row>
    <row r="11630" spans="1:24">
      <c r="A11630" s="77"/>
      <c r="B11630" s="54"/>
      <c r="C11630" s="77"/>
      <c r="D11630" s="77"/>
      <c r="E11630" s="98"/>
      <c r="F11630" s="77"/>
      <c r="G11630" s="77"/>
      <c r="H11630" s="77"/>
      <c r="I11630" s="79"/>
      <c r="J11630" s="77"/>
      <c r="K11630" s="84" t="s">
        <v>1501</v>
      </c>
      <c r="L11630" s="76">
        <f t="shared" si="601"/>
        <v>0</v>
      </c>
      <c r="M11630" s="76"/>
      <c r="N11630" s="76"/>
      <c r="O11630" s="76"/>
      <c r="P11630" s="76"/>
      <c r="Q11630" s="76"/>
      <c r="R11630" s="76"/>
      <c r="S11630" s="76"/>
      <c r="T11630" s="76"/>
      <c r="U11630" s="76"/>
      <c r="V11630" s="76"/>
      <c r="W11630" s="76"/>
      <c r="X11630" s="76"/>
    </row>
    <row r="11631" spans="1:24">
      <c r="A11631" s="77"/>
      <c r="B11631" s="54"/>
      <c r="C11631" s="81"/>
      <c r="D11631" s="77"/>
      <c r="E11631" s="98"/>
      <c r="F11631" s="81"/>
      <c r="G11631" s="81"/>
      <c r="H11631" s="81"/>
      <c r="I11631" s="83"/>
      <c r="J11631" s="81"/>
      <c r="K11631" s="84" t="s">
        <v>1502</v>
      </c>
      <c r="L11631" s="76">
        <f t="shared" si="601"/>
        <v>2</v>
      </c>
      <c r="M11631" s="76"/>
      <c r="N11631" s="76"/>
      <c r="O11631" s="76"/>
      <c r="P11631" s="76"/>
      <c r="Q11631" s="76"/>
      <c r="R11631" s="76"/>
      <c r="S11631" s="76">
        <v>1</v>
      </c>
      <c r="T11631" s="76">
        <v>1</v>
      </c>
      <c r="U11631" s="76"/>
      <c r="V11631" s="76"/>
      <c r="W11631" s="76"/>
      <c r="X11631" s="76"/>
    </row>
    <row r="11632" spans="1:24">
      <c r="A11632" s="77"/>
      <c r="B11632" s="54"/>
      <c r="C11632" s="58" t="s">
        <v>1609</v>
      </c>
      <c r="D11632" s="58" t="s">
        <v>17643</v>
      </c>
      <c r="E11632" s="97" t="s">
        <v>17644</v>
      </c>
      <c r="F11632" s="58" t="s">
        <v>17645</v>
      </c>
      <c r="G11632" s="58" t="s">
        <v>17646</v>
      </c>
      <c r="H11632" s="58" t="s">
        <v>17647</v>
      </c>
      <c r="I11632" s="74">
        <v>139</v>
      </c>
      <c r="J11632" s="58" t="s">
        <v>1508</v>
      </c>
      <c r="K11632" s="84" t="s">
        <v>1509</v>
      </c>
      <c r="L11632" s="76">
        <f t="shared" si="601"/>
        <v>3</v>
      </c>
      <c r="M11632" s="76">
        <v>2</v>
      </c>
      <c r="N11632" s="76"/>
      <c r="O11632" s="76"/>
      <c r="P11632" s="76"/>
      <c r="Q11632" s="76"/>
      <c r="R11632" s="76"/>
      <c r="S11632" s="76">
        <v>1</v>
      </c>
      <c r="T11632" s="76"/>
      <c r="U11632" s="76"/>
      <c r="V11632" s="76"/>
      <c r="W11632" s="76"/>
      <c r="X11632" s="76"/>
    </row>
    <row r="11633" spans="1:24">
      <c r="A11633" s="77"/>
      <c r="B11633" s="54"/>
      <c r="C11633" s="77"/>
      <c r="D11633" s="77"/>
      <c r="E11633" s="98"/>
      <c r="F11633" s="77"/>
      <c r="G11633" s="77"/>
      <c r="H11633" s="77"/>
      <c r="I11633" s="79"/>
      <c r="J11633" s="77"/>
      <c r="K11633" s="84" t="s">
        <v>1501</v>
      </c>
      <c r="L11633" s="76">
        <f t="shared" si="601"/>
        <v>0</v>
      </c>
      <c r="M11633" s="76"/>
      <c r="N11633" s="76"/>
      <c r="O11633" s="76"/>
      <c r="P11633" s="76"/>
      <c r="Q11633" s="76"/>
      <c r="R11633" s="76"/>
      <c r="S11633" s="76"/>
      <c r="T11633" s="76"/>
      <c r="U11633" s="76"/>
      <c r="V11633" s="76"/>
      <c r="W11633" s="76"/>
      <c r="X11633" s="76"/>
    </row>
    <row r="11634" spans="1:24">
      <c r="A11634" s="77"/>
      <c r="B11634" s="54"/>
      <c r="C11634" s="81"/>
      <c r="D11634" s="77"/>
      <c r="E11634" s="98"/>
      <c r="F11634" s="81"/>
      <c r="G11634" s="81"/>
      <c r="H11634" s="81"/>
      <c r="I11634" s="83"/>
      <c r="J11634" s="81"/>
      <c r="K11634" s="84" t="s">
        <v>1502</v>
      </c>
      <c r="L11634" s="76">
        <f t="shared" si="601"/>
        <v>3</v>
      </c>
      <c r="M11634" s="76">
        <v>1</v>
      </c>
      <c r="N11634" s="76"/>
      <c r="O11634" s="76"/>
      <c r="P11634" s="76"/>
      <c r="Q11634" s="76"/>
      <c r="R11634" s="76"/>
      <c r="S11634" s="76">
        <v>2</v>
      </c>
      <c r="T11634" s="76"/>
      <c r="U11634" s="76"/>
      <c r="V11634" s="76"/>
      <c r="W11634" s="76"/>
      <c r="X11634" s="76"/>
    </row>
    <row r="11635" spans="1:24">
      <c r="A11635" s="77"/>
      <c r="B11635" s="54"/>
      <c r="C11635" s="58" t="s">
        <v>1633</v>
      </c>
      <c r="D11635" s="58" t="s">
        <v>17648</v>
      </c>
      <c r="E11635" s="97" t="s">
        <v>17649</v>
      </c>
      <c r="F11635" s="58" t="s">
        <v>17650</v>
      </c>
      <c r="G11635" s="58" t="s">
        <v>17631</v>
      </c>
      <c r="H11635" s="58" t="s">
        <v>17651</v>
      </c>
      <c r="I11635" s="74">
        <v>5072</v>
      </c>
      <c r="J11635" s="58" t="s">
        <v>1508</v>
      </c>
      <c r="K11635" s="84" t="s">
        <v>1509</v>
      </c>
      <c r="L11635" s="76">
        <f t="shared" si="601"/>
        <v>0</v>
      </c>
      <c r="M11635" s="76"/>
      <c r="N11635" s="76"/>
      <c r="O11635" s="76"/>
      <c r="P11635" s="76"/>
      <c r="Q11635" s="76"/>
      <c r="R11635" s="76"/>
      <c r="S11635" s="76"/>
      <c r="T11635" s="76"/>
      <c r="U11635" s="76"/>
      <c r="V11635" s="76"/>
      <c r="W11635" s="76"/>
      <c r="X11635" s="76"/>
    </row>
    <row r="11636" spans="1:24">
      <c r="A11636" s="77"/>
      <c r="B11636" s="54"/>
      <c r="C11636" s="77"/>
      <c r="D11636" s="77"/>
      <c r="E11636" s="98"/>
      <c r="F11636" s="77"/>
      <c r="G11636" s="77"/>
      <c r="H11636" s="77"/>
      <c r="I11636" s="79"/>
      <c r="J11636" s="77"/>
      <c r="K11636" s="84" t="s">
        <v>1501</v>
      </c>
      <c r="L11636" s="76">
        <f t="shared" si="601"/>
        <v>0</v>
      </c>
      <c r="M11636" s="76"/>
      <c r="N11636" s="76"/>
      <c r="O11636" s="76"/>
      <c r="P11636" s="76"/>
      <c r="Q11636" s="76"/>
      <c r="R11636" s="76"/>
      <c r="S11636" s="76"/>
      <c r="T11636" s="76"/>
      <c r="U11636" s="76"/>
      <c r="V11636" s="76"/>
      <c r="W11636" s="76"/>
      <c r="X11636" s="76"/>
    </row>
    <row r="11637" spans="1:24">
      <c r="A11637" s="77"/>
      <c r="B11637" s="54"/>
      <c r="C11637" s="81"/>
      <c r="D11637" s="77"/>
      <c r="E11637" s="98"/>
      <c r="F11637" s="81"/>
      <c r="G11637" s="81"/>
      <c r="H11637" s="81"/>
      <c r="I11637" s="83"/>
      <c r="J11637" s="81"/>
      <c r="K11637" s="84" t="s">
        <v>1502</v>
      </c>
      <c r="L11637" s="76">
        <f t="shared" si="601"/>
        <v>2</v>
      </c>
      <c r="M11637" s="76"/>
      <c r="N11637" s="76"/>
      <c r="O11637" s="76">
        <v>1</v>
      </c>
      <c r="P11637" s="76"/>
      <c r="Q11637" s="76"/>
      <c r="R11637" s="76"/>
      <c r="S11637" s="76"/>
      <c r="T11637" s="76">
        <v>1</v>
      </c>
      <c r="U11637" s="76"/>
      <c r="V11637" s="76"/>
      <c r="W11637" s="76"/>
      <c r="X11637" s="76"/>
    </row>
    <row r="11638" spans="1:24">
      <c r="A11638" s="77"/>
      <c r="B11638" s="54"/>
      <c r="C11638" s="58" t="s">
        <v>1633</v>
      </c>
      <c r="D11638" s="58" t="s">
        <v>17652</v>
      </c>
      <c r="E11638" s="97" t="s">
        <v>17653</v>
      </c>
      <c r="F11638" s="58" t="s">
        <v>17654</v>
      </c>
      <c r="G11638" s="58" t="s">
        <v>17655</v>
      </c>
      <c r="H11638" s="58" t="s">
        <v>17656</v>
      </c>
      <c r="I11638" s="74">
        <v>0</v>
      </c>
      <c r="J11638" s="58" t="s">
        <v>1508</v>
      </c>
      <c r="K11638" s="84" t="s">
        <v>1509</v>
      </c>
      <c r="L11638" s="76">
        <f t="shared" si="601"/>
        <v>0</v>
      </c>
      <c r="M11638" s="76"/>
      <c r="N11638" s="76"/>
      <c r="O11638" s="76"/>
      <c r="P11638" s="76"/>
      <c r="Q11638" s="76"/>
      <c r="R11638" s="76"/>
      <c r="S11638" s="76"/>
      <c r="T11638" s="76"/>
      <c r="U11638" s="76"/>
      <c r="V11638" s="76"/>
      <c r="W11638" s="76"/>
      <c r="X11638" s="76"/>
    </row>
    <row r="11639" spans="1:24">
      <c r="A11639" s="77"/>
      <c r="B11639" s="54"/>
      <c r="C11639" s="77"/>
      <c r="D11639" s="77"/>
      <c r="E11639" s="98"/>
      <c r="F11639" s="77"/>
      <c r="G11639" s="77"/>
      <c r="H11639" s="77"/>
      <c r="I11639" s="79"/>
      <c r="J11639" s="77"/>
      <c r="K11639" s="84" t="s">
        <v>1501</v>
      </c>
      <c r="L11639" s="76">
        <f t="shared" si="601"/>
        <v>0</v>
      </c>
      <c r="M11639" s="76"/>
      <c r="N11639" s="76"/>
      <c r="O11639" s="76"/>
      <c r="P11639" s="76"/>
      <c r="Q11639" s="76"/>
      <c r="R11639" s="76"/>
      <c r="S11639" s="76"/>
      <c r="T11639" s="76"/>
      <c r="U11639" s="76"/>
      <c r="V11639" s="76"/>
      <c r="W11639" s="76"/>
      <c r="X11639" s="76"/>
    </row>
    <row r="11640" spans="1:24">
      <c r="A11640" s="77"/>
      <c r="B11640" s="54"/>
      <c r="C11640" s="81"/>
      <c r="D11640" s="77"/>
      <c r="E11640" s="98"/>
      <c r="F11640" s="81"/>
      <c r="G11640" s="81"/>
      <c r="H11640" s="81"/>
      <c r="I11640" s="83"/>
      <c r="J11640" s="81"/>
      <c r="K11640" s="84" t="s">
        <v>1502</v>
      </c>
      <c r="L11640" s="76">
        <f t="shared" si="601"/>
        <v>2</v>
      </c>
      <c r="M11640" s="76"/>
      <c r="N11640" s="76"/>
      <c r="O11640" s="76">
        <v>1</v>
      </c>
      <c r="P11640" s="76"/>
      <c r="Q11640" s="76"/>
      <c r="R11640" s="76"/>
      <c r="S11640" s="76"/>
      <c r="T11640" s="76"/>
      <c r="U11640" s="76"/>
      <c r="V11640" s="76"/>
      <c r="W11640" s="76">
        <v>1</v>
      </c>
      <c r="X11640" s="76"/>
    </row>
    <row r="11641" spans="1:24">
      <c r="A11641" s="77"/>
      <c r="B11641" s="54"/>
      <c r="C11641" s="58" t="s">
        <v>1633</v>
      </c>
      <c r="D11641" s="58" t="s">
        <v>17657</v>
      </c>
      <c r="E11641" s="97" t="s">
        <v>17658</v>
      </c>
      <c r="F11641" s="58" t="s">
        <v>17659</v>
      </c>
      <c r="G11641" s="58" t="s">
        <v>17660</v>
      </c>
      <c r="H11641" s="58" t="s">
        <v>17661</v>
      </c>
      <c r="I11641" s="74">
        <v>0</v>
      </c>
      <c r="J11641" s="58" t="s">
        <v>1508</v>
      </c>
      <c r="K11641" s="84" t="s">
        <v>1509</v>
      </c>
      <c r="L11641" s="76">
        <f t="shared" si="601"/>
        <v>0</v>
      </c>
      <c r="M11641" s="76"/>
      <c r="N11641" s="76"/>
      <c r="O11641" s="76"/>
      <c r="P11641" s="76"/>
      <c r="Q11641" s="76"/>
      <c r="R11641" s="76"/>
      <c r="S11641" s="76"/>
      <c r="T11641" s="76"/>
      <c r="U11641" s="76"/>
      <c r="V11641" s="76"/>
      <c r="W11641" s="76"/>
      <c r="X11641" s="76"/>
    </row>
    <row r="11642" spans="1:24">
      <c r="A11642" s="77"/>
      <c r="B11642" s="54"/>
      <c r="C11642" s="77"/>
      <c r="D11642" s="77"/>
      <c r="E11642" s="98"/>
      <c r="F11642" s="77"/>
      <c r="G11642" s="77"/>
      <c r="H11642" s="77"/>
      <c r="I11642" s="79"/>
      <c r="J11642" s="77"/>
      <c r="K11642" s="84" t="s">
        <v>1501</v>
      </c>
      <c r="L11642" s="76">
        <f t="shared" si="601"/>
        <v>0</v>
      </c>
      <c r="M11642" s="76"/>
      <c r="N11642" s="76"/>
      <c r="O11642" s="76"/>
      <c r="P11642" s="76"/>
      <c r="Q11642" s="76"/>
      <c r="R11642" s="76"/>
      <c r="S11642" s="76"/>
      <c r="T11642" s="76"/>
      <c r="U11642" s="76"/>
      <c r="V11642" s="76"/>
      <c r="W11642" s="76"/>
      <c r="X11642" s="76"/>
    </row>
    <row r="11643" spans="1:24">
      <c r="A11643" s="77"/>
      <c r="B11643" s="54"/>
      <c r="C11643" s="81"/>
      <c r="D11643" s="77"/>
      <c r="E11643" s="98"/>
      <c r="F11643" s="81"/>
      <c r="G11643" s="81"/>
      <c r="H11643" s="81"/>
      <c r="I11643" s="83"/>
      <c r="J11643" s="81"/>
      <c r="K11643" s="84" t="s">
        <v>1502</v>
      </c>
      <c r="L11643" s="76">
        <f t="shared" si="601"/>
        <v>2</v>
      </c>
      <c r="M11643" s="76">
        <v>2</v>
      </c>
      <c r="N11643" s="76"/>
      <c r="O11643" s="76"/>
      <c r="P11643" s="76"/>
      <c r="Q11643" s="76"/>
      <c r="R11643" s="76"/>
      <c r="S11643" s="76"/>
      <c r="T11643" s="76"/>
      <c r="U11643" s="76"/>
      <c r="V11643" s="76"/>
      <c r="W11643" s="76"/>
      <c r="X11643" s="76"/>
    </row>
    <row r="11644" spans="1:24">
      <c r="A11644" s="77"/>
      <c r="B11644" s="54"/>
      <c r="C11644" s="58" t="s">
        <v>1633</v>
      </c>
      <c r="D11644" s="58" t="s">
        <v>17662</v>
      </c>
      <c r="E11644" s="97" t="s">
        <v>17663</v>
      </c>
      <c r="F11644" s="58" t="s">
        <v>17664</v>
      </c>
      <c r="G11644" s="58" t="s">
        <v>17665</v>
      </c>
      <c r="H11644" s="58" t="s">
        <v>17666</v>
      </c>
      <c r="I11644" s="74">
        <v>0</v>
      </c>
      <c r="J11644" s="58" t="s">
        <v>1508</v>
      </c>
      <c r="K11644" s="84" t="s">
        <v>1509</v>
      </c>
      <c r="L11644" s="76">
        <f t="shared" si="601"/>
        <v>0</v>
      </c>
      <c r="M11644" s="76"/>
      <c r="N11644" s="76"/>
      <c r="O11644" s="76"/>
      <c r="P11644" s="76"/>
      <c r="Q11644" s="76"/>
      <c r="R11644" s="76"/>
      <c r="S11644" s="76"/>
      <c r="T11644" s="76"/>
      <c r="U11644" s="76"/>
      <c r="V11644" s="76"/>
      <c r="W11644" s="76"/>
      <c r="X11644" s="76"/>
    </row>
    <row r="11645" spans="1:24">
      <c r="A11645" s="77"/>
      <c r="B11645" s="54"/>
      <c r="C11645" s="77"/>
      <c r="D11645" s="77"/>
      <c r="E11645" s="98"/>
      <c r="F11645" s="77"/>
      <c r="G11645" s="77"/>
      <c r="H11645" s="77"/>
      <c r="I11645" s="79"/>
      <c r="J11645" s="77"/>
      <c r="K11645" s="84" t="s">
        <v>1501</v>
      </c>
      <c r="L11645" s="76">
        <f t="shared" si="601"/>
        <v>0</v>
      </c>
      <c r="M11645" s="76"/>
      <c r="N11645" s="76"/>
      <c r="O11645" s="76"/>
      <c r="P11645" s="76"/>
      <c r="Q11645" s="76"/>
      <c r="R11645" s="76"/>
      <c r="S11645" s="76"/>
      <c r="T11645" s="76"/>
      <c r="U11645" s="76"/>
      <c r="V11645" s="76"/>
      <c r="W11645" s="76"/>
      <c r="X11645" s="76"/>
    </row>
    <row r="11646" spans="1:24">
      <c r="A11646" s="77"/>
      <c r="B11646" s="54"/>
      <c r="C11646" s="81"/>
      <c r="D11646" s="77"/>
      <c r="E11646" s="98"/>
      <c r="F11646" s="81"/>
      <c r="G11646" s="81"/>
      <c r="H11646" s="81"/>
      <c r="I11646" s="83"/>
      <c r="J11646" s="81"/>
      <c r="K11646" s="84" t="s">
        <v>1502</v>
      </c>
      <c r="L11646" s="76">
        <f t="shared" si="601"/>
        <v>10</v>
      </c>
      <c r="M11646" s="76">
        <v>10</v>
      </c>
      <c r="N11646" s="76"/>
      <c r="O11646" s="76"/>
      <c r="P11646" s="76"/>
      <c r="Q11646" s="76"/>
      <c r="R11646" s="76"/>
      <c r="S11646" s="76"/>
      <c r="T11646" s="76"/>
      <c r="U11646" s="76"/>
      <c r="V11646" s="76"/>
      <c r="W11646" s="76"/>
      <c r="X11646" s="76"/>
    </row>
    <row r="11647" spans="1:24">
      <c r="A11647" s="77"/>
      <c r="B11647" s="54"/>
      <c r="C11647" s="58" t="s">
        <v>1609</v>
      </c>
      <c r="D11647" s="58" t="s">
        <v>2653</v>
      </c>
      <c r="E11647" s="97" t="s">
        <v>17667</v>
      </c>
      <c r="F11647" s="58" t="s">
        <v>17668</v>
      </c>
      <c r="G11647" s="58" t="s">
        <v>17669</v>
      </c>
      <c r="H11647" s="58" t="s">
        <v>17670</v>
      </c>
      <c r="I11647" s="74">
        <v>101890</v>
      </c>
      <c r="J11647" s="58" t="s">
        <v>1508</v>
      </c>
      <c r="K11647" s="84" t="s">
        <v>1509</v>
      </c>
      <c r="L11647" s="76">
        <f t="shared" si="601"/>
        <v>3</v>
      </c>
      <c r="M11647" s="76"/>
      <c r="N11647" s="76">
        <v>1</v>
      </c>
      <c r="O11647" s="76">
        <v>1</v>
      </c>
      <c r="P11647" s="76"/>
      <c r="Q11647" s="76"/>
      <c r="R11647" s="76"/>
      <c r="S11647" s="76"/>
      <c r="T11647" s="76">
        <v>1</v>
      </c>
      <c r="U11647" s="76"/>
      <c r="V11647" s="76"/>
      <c r="W11647" s="76"/>
      <c r="X11647" s="76"/>
    </row>
    <row r="11648" spans="1:24">
      <c r="A11648" s="77"/>
      <c r="B11648" s="54"/>
      <c r="C11648" s="77"/>
      <c r="D11648" s="77"/>
      <c r="E11648" s="98"/>
      <c r="F11648" s="77"/>
      <c r="G11648" s="77"/>
      <c r="H11648" s="77"/>
      <c r="I11648" s="79"/>
      <c r="J11648" s="77"/>
      <c r="K11648" s="84" t="s">
        <v>1501</v>
      </c>
      <c r="L11648" s="76">
        <f t="shared" ref="L11648:L11711" si="602">SUM(M11648:X11648)</f>
        <v>0</v>
      </c>
      <c r="M11648" s="76"/>
      <c r="N11648" s="76"/>
      <c r="O11648" s="76"/>
      <c r="P11648" s="76"/>
      <c r="Q11648" s="76"/>
      <c r="R11648" s="76"/>
      <c r="S11648" s="76"/>
      <c r="T11648" s="76"/>
      <c r="U11648" s="76"/>
      <c r="V11648" s="76"/>
      <c r="W11648" s="76"/>
      <c r="X11648" s="76"/>
    </row>
    <row r="11649" spans="1:24">
      <c r="A11649" s="77"/>
      <c r="B11649" s="54"/>
      <c r="C11649" s="81"/>
      <c r="D11649" s="77"/>
      <c r="E11649" s="98"/>
      <c r="F11649" s="81"/>
      <c r="G11649" s="81"/>
      <c r="H11649" s="81"/>
      <c r="I11649" s="83"/>
      <c r="J11649" s="81"/>
      <c r="K11649" s="84" t="s">
        <v>1502</v>
      </c>
      <c r="L11649" s="76">
        <f t="shared" si="602"/>
        <v>3</v>
      </c>
      <c r="M11649" s="76">
        <v>2</v>
      </c>
      <c r="N11649" s="76"/>
      <c r="O11649" s="76"/>
      <c r="P11649" s="76"/>
      <c r="Q11649" s="76"/>
      <c r="R11649" s="76"/>
      <c r="S11649" s="76"/>
      <c r="T11649" s="76">
        <v>1</v>
      </c>
      <c r="U11649" s="76"/>
      <c r="V11649" s="76"/>
      <c r="W11649" s="76"/>
      <c r="X11649" s="76"/>
    </row>
    <row r="11650" spans="1:24">
      <c r="A11650" s="77"/>
      <c r="B11650" s="54"/>
      <c r="C11650" s="58" t="s">
        <v>1633</v>
      </c>
      <c r="D11650" s="58" t="s">
        <v>17671</v>
      </c>
      <c r="E11650" s="97" t="s">
        <v>17672</v>
      </c>
      <c r="F11650" s="58" t="s">
        <v>17673</v>
      </c>
      <c r="G11650" s="58" t="s">
        <v>17674</v>
      </c>
      <c r="H11650" s="58" t="s">
        <v>17675</v>
      </c>
      <c r="I11650" s="74">
        <v>8546</v>
      </c>
      <c r="J11650" s="58" t="s">
        <v>1508</v>
      </c>
      <c r="K11650" s="84" t="s">
        <v>1509</v>
      </c>
      <c r="L11650" s="76">
        <f t="shared" si="602"/>
        <v>0</v>
      </c>
      <c r="M11650" s="76"/>
      <c r="N11650" s="76"/>
      <c r="O11650" s="76"/>
      <c r="P11650" s="76"/>
      <c r="Q11650" s="76"/>
      <c r="R11650" s="76"/>
      <c r="S11650" s="76"/>
      <c r="T11650" s="76"/>
      <c r="U11650" s="76"/>
      <c r="V11650" s="76"/>
      <c r="W11650" s="76"/>
      <c r="X11650" s="76"/>
    </row>
    <row r="11651" spans="1:24">
      <c r="A11651" s="77"/>
      <c r="B11651" s="54"/>
      <c r="C11651" s="77"/>
      <c r="D11651" s="77"/>
      <c r="E11651" s="98"/>
      <c r="F11651" s="77"/>
      <c r="G11651" s="77"/>
      <c r="H11651" s="77"/>
      <c r="I11651" s="79"/>
      <c r="J11651" s="77"/>
      <c r="K11651" s="84" t="s">
        <v>1501</v>
      </c>
      <c r="L11651" s="76">
        <f t="shared" si="602"/>
        <v>0</v>
      </c>
      <c r="M11651" s="76"/>
      <c r="N11651" s="76"/>
      <c r="O11651" s="76"/>
      <c r="P11651" s="76"/>
      <c r="Q11651" s="76"/>
      <c r="R11651" s="76"/>
      <c r="S11651" s="76"/>
      <c r="T11651" s="76"/>
      <c r="U11651" s="76"/>
      <c r="V11651" s="76"/>
      <c r="W11651" s="76"/>
      <c r="X11651" s="76"/>
    </row>
    <row r="11652" spans="1:24">
      <c r="A11652" s="77"/>
      <c r="B11652" s="54"/>
      <c r="C11652" s="81"/>
      <c r="D11652" s="81"/>
      <c r="E11652" s="99"/>
      <c r="F11652" s="81"/>
      <c r="G11652" s="81"/>
      <c r="H11652" s="81"/>
      <c r="I11652" s="83"/>
      <c r="J11652" s="81"/>
      <c r="K11652" s="84" t="s">
        <v>1502</v>
      </c>
      <c r="L11652" s="76">
        <f t="shared" si="602"/>
        <v>6</v>
      </c>
      <c r="M11652" s="76"/>
      <c r="N11652" s="76"/>
      <c r="O11652" s="76"/>
      <c r="P11652" s="76"/>
      <c r="Q11652" s="76"/>
      <c r="R11652" s="76"/>
      <c r="S11652" s="76">
        <v>1</v>
      </c>
      <c r="T11652" s="76">
        <v>1</v>
      </c>
      <c r="U11652" s="76"/>
      <c r="V11652" s="76"/>
      <c r="W11652" s="76"/>
      <c r="X11652" s="76">
        <v>4</v>
      </c>
    </row>
    <row r="11653" spans="1:24">
      <c r="A11653" s="77"/>
      <c r="B11653" s="54"/>
      <c r="C11653" s="58" t="s">
        <v>1633</v>
      </c>
      <c r="D11653" s="58" t="s">
        <v>17676</v>
      </c>
      <c r="E11653" s="97" t="s">
        <v>17677</v>
      </c>
      <c r="F11653" s="58" t="s">
        <v>17678</v>
      </c>
      <c r="G11653" s="58" t="s">
        <v>17679</v>
      </c>
      <c r="H11653" s="58" t="s">
        <v>17680</v>
      </c>
      <c r="I11653" s="74">
        <v>3326</v>
      </c>
      <c r="J11653" s="58" t="s">
        <v>1508</v>
      </c>
      <c r="K11653" s="84" t="s">
        <v>1509</v>
      </c>
      <c r="L11653" s="76">
        <f t="shared" si="602"/>
        <v>0</v>
      </c>
      <c r="M11653" s="76"/>
      <c r="N11653" s="76"/>
      <c r="O11653" s="76"/>
      <c r="P11653" s="76"/>
      <c r="Q11653" s="76"/>
      <c r="R11653" s="76"/>
      <c r="S11653" s="76"/>
      <c r="T11653" s="76"/>
      <c r="U11653" s="76"/>
      <c r="V11653" s="76"/>
      <c r="W11653" s="76"/>
      <c r="X11653" s="76"/>
    </row>
    <row r="11654" spans="1:24">
      <c r="A11654" s="77"/>
      <c r="B11654" s="54"/>
      <c r="C11654" s="77"/>
      <c r="D11654" s="77"/>
      <c r="E11654" s="98"/>
      <c r="F11654" s="77"/>
      <c r="G11654" s="77"/>
      <c r="H11654" s="77"/>
      <c r="I11654" s="79"/>
      <c r="J11654" s="77"/>
      <c r="K11654" s="84" t="s">
        <v>1501</v>
      </c>
      <c r="L11654" s="76">
        <f t="shared" si="602"/>
        <v>0</v>
      </c>
      <c r="M11654" s="76"/>
      <c r="N11654" s="76"/>
      <c r="O11654" s="76"/>
      <c r="P11654" s="76"/>
      <c r="Q11654" s="76"/>
      <c r="R11654" s="76"/>
      <c r="S11654" s="76"/>
      <c r="T11654" s="76"/>
      <c r="U11654" s="76"/>
      <c r="V11654" s="76"/>
      <c r="W11654" s="76"/>
      <c r="X11654" s="76"/>
    </row>
    <row r="11655" spans="1:24">
      <c r="A11655" s="77"/>
      <c r="B11655" s="54"/>
      <c r="C11655" s="81"/>
      <c r="D11655" s="81"/>
      <c r="E11655" s="98"/>
      <c r="F11655" s="81"/>
      <c r="G11655" s="81"/>
      <c r="H11655" s="81"/>
      <c r="I11655" s="83"/>
      <c r="J11655" s="81"/>
      <c r="K11655" s="84" t="s">
        <v>1502</v>
      </c>
      <c r="L11655" s="76">
        <f t="shared" si="602"/>
        <v>3</v>
      </c>
      <c r="M11655" s="76"/>
      <c r="N11655" s="76"/>
      <c r="O11655" s="76"/>
      <c r="P11655" s="76"/>
      <c r="Q11655" s="76"/>
      <c r="R11655" s="76"/>
      <c r="S11655" s="76"/>
      <c r="T11655" s="76"/>
      <c r="U11655" s="76"/>
      <c r="V11655" s="76"/>
      <c r="W11655" s="76">
        <v>3</v>
      </c>
      <c r="X11655" s="76"/>
    </row>
    <row r="11656" spans="1:24">
      <c r="A11656" s="77"/>
      <c r="B11656" s="54"/>
      <c r="C11656" s="58" t="s">
        <v>31</v>
      </c>
      <c r="D11656" s="58" t="s">
        <v>17681</v>
      </c>
      <c r="E11656" s="97" t="s">
        <v>17682</v>
      </c>
      <c r="F11656" s="58" t="s">
        <v>17683</v>
      </c>
      <c r="G11656" s="58" t="s">
        <v>17684</v>
      </c>
      <c r="H11656" s="58" t="s">
        <v>17685</v>
      </c>
      <c r="I11656" s="74">
        <v>0</v>
      </c>
      <c r="J11656" s="58" t="s">
        <v>1508</v>
      </c>
      <c r="K11656" s="84" t="s">
        <v>1509</v>
      </c>
      <c r="L11656" s="76">
        <f t="shared" si="602"/>
        <v>1</v>
      </c>
      <c r="M11656" s="76"/>
      <c r="N11656" s="76"/>
      <c r="O11656" s="76"/>
      <c r="P11656" s="76"/>
      <c r="Q11656" s="76"/>
      <c r="R11656" s="76"/>
      <c r="S11656" s="76"/>
      <c r="T11656" s="76"/>
      <c r="U11656" s="76"/>
      <c r="V11656" s="76"/>
      <c r="W11656" s="76"/>
      <c r="X11656" s="76">
        <v>1</v>
      </c>
    </row>
    <row r="11657" spans="1:24">
      <c r="A11657" s="77"/>
      <c r="B11657" s="54"/>
      <c r="C11657" s="77"/>
      <c r="D11657" s="77"/>
      <c r="E11657" s="98"/>
      <c r="F11657" s="77"/>
      <c r="G11657" s="77"/>
      <c r="H11657" s="77"/>
      <c r="I11657" s="79"/>
      <c r="J11657" s="77"/>
      <c r="K11657" s="84" t="s">
        <v>1501</v>
      </c>
      <c r="L11657" s="76">
        <f t="shared" si="602"/>
        <v>0</v>
      </c>
      <c r="M11657" s="76"/>
      <c r="N11657" s="76"/>
      <c r="O11657" s="76"/>
      <c r="P11657" s="76"/>
      <c r="Q11657" s="76"/>
      <c r="R11657" s="76"/>
      <c r="S11657" s="76"/>
      <c r="T11657" s="76"/>
      <c r="U11657" s="76"/>
      <c r="V11657" s="76"/>
      <c r="W11657" s="76"/>
      <c r="X11657" s="76"/>
    </row>
    <row r="11658" spans="1:24">
      <c r="A11658" s="77"/>
      <c r="B11658" s="54"/>
      <c r="C11658" s="81"/>
      <c r="D11658" s="81"/>
      <c r="E11658" s="98"/>
      <c r="F11658" s="81"/>
      <c r="G11658" s="81"/>
      <c r="H11658" s="81"/>
      <c r="I11658" s="83"/>
      <c r="J11658" s="81"/>
      <c r="K11658" s="84" t="s">
        <v>1502</v>
      </c>
      <c r="L11658" s="76">
        <f t="shared" si="602"/>
        <v>0</v>
      </c>
      <c r="M11658" s="76"/>
      <c r="N11658" s="76"/>
      <c r="O11658" s="76"/>
      <c r="P11658" s="76"/>
      <c r="Q11658" s="76"/>
      <c r="R11658" s="76"/>
      <c r="S11658" s="76"/>
      <c r="T11658" s="76"/>
      <c r="U11658" s="76"/>
      <c r="V11658" s="76"/>
      <c r="W11658" s="76"/>
      <c r="X11658" s="76"/>
    </row>
    <row r="11659" spans="1:24">
      <c r="A11659" s="77"/>
      <c r="B11659" s="54"/>
      <c r="C11659" s="58" t="s">
        <v>1633</v>
      </c>
      <c r="D11659" s="58" t="s">
        <v>17686</v>
      </c>
      <c r="E11659" s="97" t="s">
        <v>17687</v>
      </c>
      <c r="F11659" s="58" t="s">
        <v>17688</v>
      </c>
      <c r="G11659" s="58" t="s">
        <v>17655</v>
      </c>
      <c r="H11659" s="58" t="s">
        <v>17689</v>
      </c>
      <c r="I11659" s="74">
        <v>0</v>
      </c>
      <c r="J11659" s="58" t="s">
        <v>1508</v>
      </c>
      <c r="K11659" s="84" t="s">
        <v>1509</v>
      </c>
      <c r="L11659" s="76">
        <f t="shared" si="602"/>
        <v>0</v>
      </c>
      <c r="M11659" s="76"/>
      <c r="N11659" s="76"/>
      <c r="O11659" s="76"/>
      <c r="P11659" s="76"/>
      <c r="Q11659" s="76"/>
      <c r="R11659" s="76"/>
      <c r="S11659" s="76"/>
      <c r="T11659" s="76"/>
      <c r="U11659" s="76"/>
      <c r="V11659" s="76"/>
      <c r="W11659" s="76"/>
      <c r="X11659" s="76"/>
    </row>
    <row r="11660" spans="1:24">
      <c r="A11660" s="77"/>
      <c r="B11660" s="54"/>
      <c r="C11660" s="77"/>
      <c r="D11660" s="77"/>
      <c r="E11660" s="98"/>
      <c r="F11660" s="77"/>
      <c r="G11660" s="77"/>
      <c r="H11660" s="77"/>
      <c r="I11660" s="79"/>
      <c r="J11660" s="77"/>
      <c r="K11660" s="84" t="s">
        <v>1501</v>
      </c>
      <c r="L11660" s="76">
        <f t="shared" si="602"/>
        <v>0</v>
      </c>
      <c r="M11660" s="76"/>
      <c r="N11660" s="76"/>
      <c r="O11660" s="76"/>
      <c r="P11660" s="76"/>
      <c r="Q11660" s="76"/>
      <c r="R11660" s="76"/>
      <c r="S11660" s="76"/>
      <c r="T11660" s="76"/>
      <c r="U11660" s="76"/>
      <c r="V11660" s="76"/>
      <c r="W11660" s="76"/>
      <c r="X11660" s="76"/>
    </row>
    <row r="11661" spans="1:24">
      <c r="A11661" s="77"/>
      <c r="B11661" s="54"/>
      <c r="C11661" s="81"/>
      <c r="D11661" s="77"/>
      <c r="E11661" s="98"/>
      <c r="F11661" s="81"/>
      <c r="G11661" s="81"/>
      <c r="H11661" s="81"/>
      <c r="I11661" s="83"/>
      <c r="J11661" s="81"/>
      <c r="K11661" s="84" t="s">
        <v>1502</v>
      </c>
      <c r="L11661" s="76">
        <f t="shared" si="602"/>
        <v>2</v>
      </c>
      <c r="M11661" s="76"/>
      <c r="N11661" s="76"/>
      <c r="O11661" s="76"/>
      <c r="P11661" s="76"/>
      <c r="Q11661" s="76"/>
      <c r="R11661" s="76">
        <v>2</v>
      </c>
      <c r="S11661" s="76"/>
      <c r="T11661" s="76"/>
      <c r="U11661" s="76"/>
      <c r="V11661" s="76"/>
      <c r="W11661" s="76"/>
      <c r="X11661" s="76"/>
    </row>
    <row r="11662" spans="1:24">
      <c r="A11662" s="77"/>
      <c r="B11662" s="54"/>
      <c r="C11662" s="58" t="s">
        <v>1633</v>
      </c>
      <c r="D11662" s="58" t="s">
        <v>17690</v>
      </c>
      <c r="E11662" s="97" t="s">
        <v>17691</v>
      </c>
      <c r="F11662" s="58" t="s">
        <v>17692</v>
      </c>
      <c r="G11662" s="58" t="s">
        <v>17693</v>
      </c>
      <c r="H11662" s="58" t="s">
        <v>17694</v>
      </c>
      <c r="I11662" s="74">
        <v>0</v>
      </c>
      <c r="J11662" s="58" t="s">
        <v>1508</v>
      </c>
      <c r="K11662" s="84" t="s">
        <v>1509</v>
      </c>
      <c r="L11662" s="76">
        <f t="shared" si="602"/>
        <v>0</v>
      </c>
      <c r="M11662" s="76"/>
      <c r="N11662" s="76"/>
      <c r="O11662" s="76"/>
      <c r="P11662" s="76"/>
      <c r="Q11662" s="76"/>
      <c r="R11662" s="76"/>
      <c r="S11662" s="76"/>
      <c r="T11662" s="76"/>
      <c r="U11662" s="76"/>
      <c r="V11662" s="76"/>
      <c r="W11662" s="76"/>
      <c r="X11662" s="76"/>
    </row>
    <row r="11663" spans="1:24">
      <c r="A11663" s="77"/>
      <c r="B11663" s="54"/>
      <c r="C11663" s="77"/>
      <c r="D11663" s="77"/>
      <c r="E11663" s="98"/>
      <c r="F11663" s="77"/>
      <c r="G11663" s="77"/>
      <c r="H11663" s="77"/>
      <c r="I11663" s="79"/>
      <c r="J11663" s="77"/>
      <c r="K11663" s="84" t="s">
        <v>1501</v>
      </c>
      <c r="L11663" s="76">
        <f t="shared" si="602"/>
        <v>0</v>
      </c>
      <c r="M11663" s="76"/>
      <c r="N11663" s="76"/>
      <c r="O11663" s="76"/>
      <c r="P11663" s="76"/>
      <c r="Q11663" s="76"/>
      <c r="R11663" s="76"/>
      <c r="S11663" s="76"/>
      <c r="T11663" s="76"/>
      <c r="U11663" s="76"/>
      <c r="V11663" s="76"/>
      <c r="W11663" s="76"/>
      <c r="X11663" s="76"/>
    </row>
    <row r="11664" spans="1:24">
      <c r="A11664" s="77"/>
      <c r="B11664" s="54"/>
      <c r="C11664" s="81"/>
      <c r="D11664" s="77"/>
      <c r="E11664" s="98"/>
      <c r="F11664" s="81"/>
      <c r="G11664" s="81"/>
      <c r="H11664" s="81"/>
      <c r="I11664" s="83"/>
      <c r="J11664" s="81"/>
      <c r="K11664" s="84" t="s">
        <v>1502</v>
      </c>
      <c r="L11664" s="76">
        <f t="shared" si="602"/>
        <v>2</v>
      </c>
      <c r="M11664" s="76"/>
      <c r="N11664" s="76"/>
      <c r="O11664" s="76"/>
      <c r="P11664" s="76"/>
      <c r="Q11664" s="76"/>
      <c r="R11664" s="76">
        <v>2</v>
      </c>
      <c r="S11664" s="76"/>
      <c r="T11664" s="76"/>
      <c r="U11664" s="76"/>
      <c r="V11664" s="76"/>
      <c r="W11664" s="76"/>
      <c r="X11664" s="76"/>
    </row>
    <row r="11665" spans="1:24">
      <c r="A11665" s="77"/>
      <c r="B11665" s="54"/>
      <c r="C11665" s="58" t="s">
        <v>1633</v>
      </c>
      <c r="D11665" s="58" t="s">
        <v>17695</v>
      </c>
      <c r="E11665" s="97" t="s">
        <v>17696</v>
      </c>
      <c r="F11665" s="58" t="s">
        <v>17582</v>
      </c>
      <c r="G11665" s="58" t="s">
        <v>17697</v>
      </c>
      <c r="H11665" s="58" t="s">
        <v>17698</v>
      </c>
      <c r="I11665" s="74">
        <v>20513</v>
      </c>
      <c r="J11665" s="58" t="s">
        <v>1508</v>
      </c>
      <c r="K11665" s="84" t="s">
        <v>1509</v>
      </c>
      <c r="L11665" s="76">
        <f t="shared" si="602"/>
        <v>0</v>
      </c>
      <c r="M11665" s="76"/>
      <c r="N11665" s="76"/>
      <c r="O11665" s="76"/>
      <c r="P11665" s="76"/>
      <c r="Q11665" s="76"/>
      <c r="R11665" s="76"/>
      <c r="S11665" s="76"/>
      <c r="T11665" s="76"/>
      <c r="U11665" s="76"/>
      <c r="V11665" s="76"/>
      <c r="W11665" s="76"/>
      <c r="X11665" s="76"/>
    </row>
    <row r="11666" spans="1:24">
      <c r="A11666" s="77"/>
      <c r="B11666" s="54"/>
      <c r="C11666" s="77"/>
      <c r="D11666" s="77"/>
      <c r="E11666" s="98"/>
      <c r="F11666" s="77"/>
      <c r="G11666" s="77"/>
      <c r="H11666" s="77"/>
      <c r="I11666" s="79"/>
      <c r="J11666" s="77"/>
      <c r="K11666" s="84" t="s">
        <v>1501</v>
      </c>
      <c r="L11666" s="76">
        <f t="shared" si="602"/>
        <v>0</v>
      </c>
      <c r="M11666" s="76"/>
      <c r="N11666" s="76"/>
      <c r="O11666" s="76"/>
      <c r="P11666" s="76"/>
      <c r="Q11666" s="76"/>
      <c r="R11666" s="76"/>
      <c r="S11666" s="76"/>
      <c r="T11666" s="76"/>
      <c r="U11666" s="76"/>
      <c r="V11666" s="76"/>
      <c r="W11666" s="76"/>
      <c r="X11666" s="76"/>
    </row>
    <row r="11667" spans="1:24">
      <c r="A11667" s="77"/>
      <c r="B11667" s="54"/>
      <c r="C11667" s="81"/>
      <c r="D11667" s="77"/>
      <c r="E11667" s="98"/>
      <c r="F11667" s="81"/>
      <c r="G11667" s="81"/>
      <c r="H11667" s="81"/>
      <c r="I11667" s="83"/>
      <c r="J11667" s="81"/>
      <c r="K11667" s="84" t="s">
        <v>1502</v>
      </c>
      <c r="L11667" s="76">
        <f t="shared" si="602"/>
        <v>16</v>
      </c>
      <c r="M11667" s="76"/>
      <c r="N11667" s="76"/>
      <c r="O11667" s="76"/>
      <c r="P11667" s="76"/>
      <c r="Q11667" s="76"/>
      <c r="R11667" s="76"/>
      <c r="S11667" s="76"/>
      <c r="T11667" s="76"/>
      <c r="U11667" s="76">
        <v>7</v>
      </c>
      <c r="V11667" s="76"/>
      <c r="W11667" s="76"/>
      <c r="X11667" s="76">
        <v>9</v>
      </c>
    </row>
    <row r="11668" spans="1:24">
      <c r="A11668" s="77"/>
      <c r="B11668" s="54"/>
      <c r="C11668" s="58" t="s">
        <v>31</v>
      </c>
      <c r="D11668" s="58" t="s">
        <v>17699</v>
      </c>
      <c r="E11668" s="97" t="s">
        <v>17700</v>
      </c>
      <c r="F11668" s="58" t="s">
        <v>17701</v>
      </c>
      <c r="G11668" s="58" t="s">
        <v>17702</v>
      </c>
      <c r="H11668" s="58" t="s">
        <v>17703</v>
      </c>
      <c r="I11668" s="74">
        <v>0</v>
      </c>
      <c r="J11668" s="58" t="s">
        <v>1508</v>
      </c>
      <c r="K11668" s="84" t="s">
        <v>1509</v>
      </c>
      <c r="L11668" s="76">
        <f t="shared" si="602"/>
        <v>2</v>
      </c>
      <c r="M11668" s="76">
        <v>2</v>
      </c>
      <c r="N11668" s="76"/>
      <c r="O11668" s="76"/>
      <c r="P11668" s="76"/>
      <c r="Q11668" s="76"/>
      <c r="R11668" s="76"/>
      <c r="S11668" s="76"/>
      <c r="T11668" s="76"/>
      <c r="U11668" s="76"/>
      <c r="V11668" s="76"/>
      <c r="W11668" s="76"/>
      <c r="X11668" s="76"/>
    </row>
    <row r="11669" spans="1:24">
      <c r="A11669" s="77"/>
      <c r="B11669" s="54"/>
      <c r="C11669" s="77"/>
      <c r="D11669" s="77"/>
      <c r="E11669" s="98"/>
      <c r="F11669" s="77"/>
      <c r="G11669" s="77"/>
      <c r="H11669" s="77"/>
      <c r="I11669" s="79"/>
      <c r="J11669" s="77"/>
      <c r="K11669" s="84" t="s">
        <v>1501</v>
      </c>
      <c r="L11669" s="76">
        <f t="shared" si="602"/>
        <v>0</v>
      </c>
      <c r="M11669" s="76"/>
      <c r="N11669" s="76"/>
      <c r="O11669" s="76"/>
      <c r="P11669" s="76"/>
      <c r="Q11669" s="76"/>
      <c r="R11669" s="76"/>
      <c r="S11669" s="76"/>
      <c r="T11669" s="76"/>
      <c r="U11669" s="76"/>
      <c r="V11669" s="76"/>
      <c r="W11669" s="76"/>
      <c r="X11669" s="76"/>
    </row>
    <row r="11670" spans="1:24">
      <c r="A11670" s="77"/>
      <c r="B11670" s="54"/>
      <c r="C11670" s="81"/>
      <c r="D11670" s="77"/>
      <c r="E11670" s="98"/>
      <c r="F11670" s="81"/>
      <c r="G11670" s="81"/>
      <c r="H11670" s="81"/>
      <c r="I11670" s="83"/>
      <c r="J11670" s="81"/>
      <c r="K11670" s="84" t="s">
        <v>1502</v>
      </c>
      <c r="L11670" s="76">
        <f t="shared" si="602"/>
        <v>0</v>
      </c>
      <c r="M11670" s="76"/>
      <c r="N11670" s="76"/>
      <c r="O11670" s="76"/>
      <c r="P11670" s="76"/>
      <c r="Q11670" s="76"/>
      <c r="R11670" s="76"/>
      <c r="S11670" s="76"/>
      <c r="T11670" s="76"/>
      <c r="U11670" s="76"/>
      <c r="V11670" s="76"/>
      <c r="W11670" s="76"/>
      <c r="X11670" s="76"/>
    </row>
    <row r="11671" spans="1:24">
      <c r="A11671" s="77"/>
      <c r="B11671" s="54"/>
      <c r="C11671" s="58" t="s">
        <v>1633</v>
      </c>
      <c r="D11671" s="58" t="s">
        <v>17704</v>
      </c>
      <c r="E11671" s="97" t="s">
        <v>17705</v>
      </c>
      <c r="F11671" s="58" t="s">
        <v>17621</v>
      </c>
      <c r="G11671" s="58" t="s">
        <v>17622</v>
      </c>
      <c r="H11671" s="58"/>
      <c r="I11671" s="74">
        <v>0</v>
      </c>
      <c r="J11671" s="58" t="s">
        <v>1508</v>
      </c>
      <c r="K11671" s="84" t="s">
        <v>1509</v>
      </c>
      <c r="L11671" s="76">
        <f t="shared" si="602"/>
        <v>0</v>
      </c>
      <c r="M11671" s="76"/>
      <c r="N11671" s="76"/>
      <c r="O11671" s="76"/>
      <c r="P11671" s="76"/>
      <c r="Q11671" s="76"/>
      <c r="R11671" s="76"/>
      <c r="S11671" s="76"/>
      <c r="T11671" s="76"/>
      <c r="U11671" s="76"/>
      <c r="V11671" s="76"/>
      <c r="W11671" s="76"/>
      <c r="X11671" s="76"/>
    </row>
    <row r="11672" spans="1:24">
      <c r="A11672" s="77"/>
      <c r="B11672" s="54"/>
      <c r="C11672" s="77"/>
      <c r="D11672" s="77"/>
      <c r="E11672" s="98"/>
      <c r="F11672" s="77"/>
      <c r="G11672" s="77"/>
      <c r="H11672" s="77"/>
      <c r="I11672" s="79"/>
      <c r="J11672" s="77"/>
      <c r="K11672" s="84" t="s">
        <v>1501</v>
      </c>
      <c r="L11672" s="76">
        <f t="shared" si="602"/>
        <v>0</v>
      </c>
      <c r="M11672" s="76"/>
      <c r="N11672" s="76"/>
      <c r="O11672" s="76"/>
      <c r="P11672" s="76"/>
      <c r="Q11672" s="76"/>
      <c r="R11672" s="76"/>
      <c r="S11672" s="76"/>
      <c r="T11672" s="76"/>
      <c r="U11672" s="76"/>
      <c r="V11672" s="76"/>
      <c r="W11672" s="76"/>
      <c r="X11672" s="76"/>
    </row>
    <row r="11673" spans="1:24">
      <c r="A11673" s="77"/>
      <c r="B11673" s="54"/>
      <c r="C11673" s="81"/>
      <c r="D11673" s="77"/>
      <c r="E11673" s="98"/>
      <c r="F11673" s="81"/>
      <c r="G11673" s="81"/>
      <c r="H11673" s="81"/>
      <c r="I11673" s="83"/>
      <c r="J11673" s="81"/>
      <c r="K11673" s="84" t="s">
        <v>1502</v>
      </c>
      <c r="L11673" s="76">
        <f t="shared" si="602"/>
        <v>3</v>
      </c>
      <c r="M11673" s="76">
        <v>1</v>
      </c>
      <c r="N11673" s="76"/>
      <c r="O11673" s="76"/>
      <c r="P11673" s="76"/>
      <c r="Q11673" s="76"/>
      <c r="R11673" s="76"/>
      <c r="S11673" s="76">
        <v>2</v>
      </c>
      <c r="T11673" s="76"/>
      <c r="U11673" s="76"/>
      <c r="V11673" s="76"/>
      <c r="W11673" s="76"/>
      <c r="X11673" s="76"/>
    </row>
    <row r="11674" spans="1:24">
      <c r="A11674" s="77"/>
      <c r="B11674" s="54"/>
      <c r="C11674" s="58" t="s">
        <v>1633</v>
      </c>
      <c r="D11674" s="58" t="s">
        <v>17706</v>
      </c>
      <c r="E11674" s="97" t="s">
        <v>17707</v>
      </c>
      <c r="F11674" s="58" t="s">
        <v>17708</v>
      </c>
      <c r="G11674" s="58" t="s">
        <v>17631</v>
      </c>
      <c r="H11674" s="58" t="s">
        <v>17709</v>
      </c>
      <c r="I11674" s="74">
        <v>0</v>
      </c>
      <c r="J11674" s="58" t="s">
        <v>1508</v>
      </c>
      <c r="K11674" s="84" t="s">
        <v>1509</v>
      </c>
      <c r="L11674" s="76">
        <f t="shared" si="602"/>
        <v>0</v>
      </c>
      <c r="M11674" s="76"/>
      <c r="N11674" s="76"/>
      <c r="O11674" s="76"/>
      <c r="P11674" s="76"/>
      <c r="Q11674" s="76"/>
      <c r="R11674" s="76"/>
      <c r="S11674" s="76"/>
      <c r="T11674" s="76"/>
      <c r="U11674" s="76"/>
      <c r="V11674" s="76"/>
      <c r="W11674" s="76"/>
      <c r="X11674" s="76"/>
    </row>
    <row r="11675" spans="1:24">
      <c r="A11675" s="77"/>
      <c r="B11675" s="54"/>
      <c r="C11675" s="77"/>
      <c r="D11675" s="77"/>
      <c r="E11675" s="98"/>
      <c r="F11675" s="77"/>
      <c r="G11675" s="77"/>
      <c r="H11675" s="77"/>
      <c r="I11675" s="79"/>
      <c r="J11675" s="77"/>
      <c r="K11675" s="84" t="s">
        <v>1501</v>
      </c>
      <c r="L11675" s="76">
        <f t="shared" si="602"/>
        <v>0</v>
      </c>
      <c r="M11675" s="76"/>
      <c r="N11675" s="76"/>
      <c r="O11675" s="76"/>
      <c r="P11675" s="76"/>
      <c r="Q11675" s="76"/>
      <c r="R11675" s="76"/>
      <c r="S11675" s="76"/>
      <c r="T11675" s="76"/>
      <c r="U11675" s="76"/>
      <c r="V11675" s="76"/>
      <c r="W11675" s="76"/>
      <c r="X11675" s="76"/>
    </row>
    <row r="11676" spans="1:24">
      <c r="A11676" s="77"/>
      <c r="B11676" s="80"/>
      <c r="C11676" s="81"/>
      <c r="D11676" s="81"/>
      <c r="E11676" s="98"/>
      <c r="F11676" s="81"/>
      <c r="G11676" s="81"/>
      <c r="H11676" s="81"/>
      <c r="I11676" s="83"/>
      <c r="J11676" s="81"/>
      <c r="K11676" s="84" t="s">
        <v>1502</v>
      </c>
      <c r="L11676" s="76">
        <f t="shared" si="602"/>
        <v>6</v>
      </c>
      <c r="M11676" s="76"/>
      <c r="N11676" s="76"/>
      <c r="O11676" s="76"/>
      <c r="P11676" s="76"/>
      <c r="Q11676" s="76"/>
      <c r="R11676" s="76"/>
      <c r="S11676" s="76">
        <v>5</v>
      </c>
      <c r="T11676" s="76"/>
      <c r="U11676" s="76">
        <v>1</v>
      </c>
      <c r="V11676" s="76"/>
      <c r="W11676" s="76"/>
      <c r="X11676" s="76"/>
    </row>
    <row r="11677" spans="1:24">
      <c r="A11677" s="77"/>
      <c r="B11677" s="46" t="s">
        <v>17710</v>
      </c>
      <c r="C11677" s="46"/>
      <c r="D11677" s="420">
        <f>COUNTA(D11680:D11736)</f>
        <v>19</v>
      </c>
      <c r="E11677" s="46"/>
      <c r="F11677" s="46"/>
      <c r="G11677" s="46"/>
      <c r="H11677" s="46"/>
      <c r="I11677" s="813">
        <f>SUM(I11680:I11736)</f>
        <v>101325</v>
      </c>
      <c r="J11677" s="46" t="s">
        <v>39</v>
      </c>
      <c r="K11677" s="75" t="s">
        <v>32</v>
      </c>
      <c r="L11677" s="76">
        <f>SUM(M11677:X11677)</f>
        <v>50</v>
      </c>
      <c r="M11677" s="76">
        <v>4</v>
      </c>
      <c r="N11677" s="76">
        <v>12</v>
      </c>
      <c r="O11677" s="76">
        <v>5</v>
      </c>
      <c r="P11677" s="76">
        <v>0</v>
      </c>
      <c r="Q11677" s="76">
        <v>0</v>
      </c>
      <c r="R11677" s="76">
        <v>1</v>
      </c>
      <c r="S11677" s="76">
        <v>4</v>
      </c>
      <c r="T11677" s="76">
        <v>14</v>
      </c>
      <c r="U11677" s="76">
        <v>0</v>
      </c>
      <c r="V11677" s="76">
        <v>0</v>
      </c>
      <c r="W11677" s="76">
        <v>10</v>
      </c>
      <c r="X11677" s="76">
        <v>0</v>
      </c>
    </row>
    <row r="11678" spans="1:24">
      <c r="A11678" s="77"/>
      <c r="B11678" s="54"/>
      <c r="C11678" s="54"/>
      <c r="D11678" s="422"/>
      <c r="E11678" s="54"/>
      <c r="F11678" s="54"/>
      <c r="G11678" s="54"/>
      <c r="H11678" s="54"/>
      <c r="I11678" s="814"/>
      <c r="J11678" s="54"/>
      <c r="K11678" s="75" t="s">
        <v>34</v>
      </c>
      <c r="L11678" s="76">
        <f>SUM(M11678:X11678)</f>
        <v>16</v>
      </c>
      <c r="M11678" s="76">
        <v>16</v>
      </c>
      <c r="N11678" s="76">
        <v>0</v>
      </c>
      <c r="O11678" s="76">
        <v>0</v>
      </c>
      <c r="P11678" s="76">
        <v>0</v>
      </c>
      <c r="Q11678" s="76">
        <v>0</v>
      </c>
      <c r="R11678" s="76">
        <v>0</v>
      </c>
      <c r="S11678" s="76">
        <v>0</v>
      </c>
      <c r="T11678" s="76">
        <v>0</v>
      </c>
      <c r="U11678" s="76">
        <v>0</v>
      </c>
      <c r="V11678" s="76">
        <v>0</v>
      </c>
      <c r="W11678" s="76">
        <v>0</v>
      </c>
      <c r="X11678" s="76">
        <v>0</v>
      </c>
    </row>
    <row r="11679" spans="1:24">
      <c r="A11679" s="77"/>
      <c r="B11679" s="80"/>
      <c r="C11679" s="80"/>
      <c r="D11679" s="423"/>
      <c r="E11679" s="80"/>
      <c r="F11679" s="80"/>
      <c r="G11679" s="80"/>
      <c r="H11679" s="80"/>
      <c r="I11679" s="815"/>
      <c r="J11679" s="80"/>
      <c r="K11679" s="75" t="s">
        <v>36</v>
      </c>
      <c r="L11679" s="76">
        <f>SUM(M11679:X11679)</f>
        <v>100</v>
      </c>
      <c r="M11679" s="76">
        <v>23</v>
      </c>
      <c r="N11679" s="76">
        <v>3</v>
      </c>
      <c r="O11679" s="76">
        <v>1</v>
      </c>
      <c r="P11679" s="76">
        <v>0</v>
      </c>
      <c r="Q11679" s="76">
        <v>0</v>
      </c>
      <c r="R11679" s="76">
        <v>1</v>
      </c>
      <c r="S11679" s="76">
        <v>11</v>
      </c>
      <c r="T11679" s="76">
        <v>13</v>
      </c>
      <c r="U11679" s="76">
        <v>21</v>
      </c>
      <c r="V11679" s="76">
        <v>0</v>
      </c>
      <c r="W11679" s="76">
        <v>13</v>
      </c>
      <c r="X11679" s="76">
        <v>14</v>
      </c>
    </row>
    <row r="11680" spans="1:24">
      <c r="A11680" s="77"/>
      <c r="B11680" s="46" t="s">
        <v>17711</v>
      </c>
      <c r="C11680" s="58" t="s">
        <v>35</v>
      </c>
      <c r="D11680" s="58" t="s">
        <v>17712</v>
      </c>
      <c r="E11680" s="58" t="s">
        <v>17713</v>
      </c>
      <c r="F11680" s="58" t="s">
        <v>17714</v>
      </c>
      <c r="G11680" s="58" t="s">
        <v>17715</v>
      </c>
      <c r="H11680" s="58" t="s">
        <v>17716</v>
      </c>
      <c r="I11680" s="74">
        <v>13214</v>
      </c>
      <c r="J11680" s="58" t="s">
        <v>1508</v>
      </c>
      <c r="K11680" s="84" t="s">
        <v>1509</v>
      </c>
      <c r="L11680" s="76">
        <f t="shared" si="602"/>
        <v>7</v>
      </c>
      <c r="M11680" s="76"/>
      <c r="N11680" s="76">
        <v>2</v>
      </c>
      <c r="O11680" s="76">
        <v>3</v>
      </c>
      <c r="P11680" s="76"/>
      <c r="Q11680" s="76"/>
      <c r="R11680" s="76"/>
      <c r="S11680" s="76"/>
      <c r="T11680" s="76">
        <v>2</v>
      </c>
      <c r="U11680" s="76"/>
      <c r="V11680" s="76"/>
      <c r="W11680" s="76"/>
      <c r="X11680" s="76"/>
    </row>
    <row r="11681" spans="1:24">
      <c r="A11681" s="77"/>
      <c r="B11681" s="54"/>
      <c r="C11681" s="77"/>
      <c r="D11681" s="77"/>
      <c r="E11681" s="77"/>
      <c r="F11681" s="77"/>
      <c r="G11681" s="77"/>
      <c r="H11681" s="77"/>
      <c r="I11681" s="79"/>
      <c r="J11681" s="77"/>
      <c r="K11681" s="84" t="s">
        <v>1501</v>
      </c>
      <c r="L11681" s="76">
        <f t="shared" si="602"/>
        <v>5</v>
      </c>
      <c r="M11681" s="76">
        <v>5</v>
      </c>
      <c r="N11681" s="76"/>
      <c r="O11681" s="76"/>
      <c r="P11681" s="76"/>
      <c r="Q11681" s="76"/>
      <c r="R11681" s="76"/>
      <c r="S11681" s="76"/>
      <c r="T11681" s="76"/>
      <c r="U11681" s="76"/>
      <c r="V11681" s="76"/>
      <c r="W11681" s="76"/>
      <c r="X11681" s="76"/>
    </row>
    <row r="11682" spans="1:24">
      <c r="A11682" s="77"/>
      <c r="B11682" s="54"/>
      <c r="C11682" s="81"/>
      <c r="D11682" s="81"/>
      <c r="E11682" s="81"/>
      <c r="F11682" s="81"/>
      <c r="G11682" s="81"/>
      <c r="H11682" s="81"/>
      <c r="I11682" s="83"/>
      <c r="J11682" s="81"/>
      <c r="K11682" s="84" t="s">
        <v>1502</v>
      </c>
      <c r="L11682" s="76">
        <f t="shared" si="602"/>
        <v>3</v>
      </c>
      <c r="M11682" s="76"/>
      <c r="N11682" s="76">
        <v>1</v>
      </c>
      <c r="O11682" s="76"/>
      <c r="P11682" s="76"/>
      <c r="Q11682" s="76"/>
      <c r="R11682" s="76">
        <v>1</v>
      </c>
      <c r="S11682" s="76">
        <v>1</v>
      </c>
      <c r="T11682" s="76"/>
      <c r="U11682" s="76"/>
      <c r="V11682" s="76"/>
      <c r="W11682" s="76"/>
      <c r="X11682" s="76"/>
    </row>
    <row r="11683" spans="1:24">
      <c r="A11683" s="77"/>
      <c r="B11683" s="54"/>
      <c r="C11683" s="58" t="s">
        <v>35</v>
      </c>
      <c r="D11683" s="58" t="s">
        <v>17717</v>
      </c>
      <c r="E11683" s="505" t="s">
        <v>17718</v>
      </c>
      <c r="F11683" s="58" t="s">
        <v>17719</v>
      </c>
      <c r="G11683" s="58" t="s">
        <v>17720</v>
      </c>
      <c r="H11683" s="58" t="s">
        <v>17721</v>
      </c>
      <c r="I11683" s="74">
        <v>11400</v>
      </c>
      <c r="J11683" s="58" t="s">
        <v>1508</v>
      </c>
      <c r="K11683" s="84" t="s">
        <v>1509</v>
      </c>
      <c r="L11683" s="76">
        <f t="shared" si="602"/>
        <v>9</v>
      </c>
      <c r="M11683" s="76"/>
      <c r="N11683" s="76">
        <v>3</v>
      </c>
      <c r="O11683" s="76"/>
      <c r="P11683" s="76"/>
      <c r="Q11683" s="76"/>
      <c r="R11683" s="76"/>
      <c r="S11683" s="76"/>
      <c r="T11683" s="76">
        <v>4</v>
      </c>
      <c r="U11683" s="76"/>
      <c r="V11683" s="76"/>
      <c r="W11683" s="76">
        <v>2</v>
      </c>
      <c r="X11683" s="76"/>
    </row>
    <row r="11684" spans="1:24">
      <c r="A11684" s="77"/>
      <c r="B11684" s="54"/>
      <c r="C11684" s="77"/>
      <c r="D11684" s="77"/>
      <c r="E11684" s="158"/>
      <c r="F11684" s="77"/>
      <c r="G11684" s="77"/>
      <c r="H11684" s="77"/>
      <c r="I11684" s="79"/>
      <c r="J11684" s="77"/>
      <c r="K11684" s="84" t="s">
        <v>1501</v>
      </c>
      <c r="L11684" s="76">
        <f t="shared" si="602"/>
        <v>3</v>
      </c>
      <c r="M11684" s="76">
        <v>3</v>
      </c>
      <c r="N11684" s="76"/>
      <c r="O11684" s="76"/>
      <c r="P11684" s="76"/>
      <c r="Q11684" s="76"/>
      <c r="R11684" s="76"/>
      <c r="S11684" s="76"/>
      <c r="T11684" s="76"/>
      <c r="U11684" s="76"/>
      <c r="V11684" s="76"/>
      <c r="W11684" s="76"/>
      <c r="X11684" s="76"/>
    </row>
    <row r="11685" spans="1:24">
      <c r="A11685" s="77"/>
      <c r="B11685" s="54"/>
      <c r="C11685" s="81"/>
      <c r="D11685" s="81"/>
      <c r="E11685" s="159"/>
      <c r="F11685" s="81"/>
      <c r="G11685" s="81"/>
      <c r="H11685" s="81"/>
      <c r="I11685" s="83"/>
      <c r="J11685" s="81"/>
      <c r="K11685" s="84" t="s">
        <v>1502</v>
      </c>
      <c r="L11685" s="76">
        <f t="shared" si="602"/>
        <v>3</v>
      </c>
      <c r="M11685" s="76"/>
      <c r="N11685" s="76">
        <v>1</v>
      </c>
      <c r="O11685" s="76"/>
      <c r="P11685" s="76"/>
      <c r="Q11685" s="76"/>
      <c r="R11685" s="76"/>
      <c r="S11685" s="76"/>
      <c r="T11685" s="76">
        <v>1</v>
      </c>
      <c r="U11685" s="76"/>
      <c r="V11685" s="76"/>
      <c r="W11685" s="76">
        <v>1</v>
      </c>
      <c r="X11685" s="76"/>
    </row>
    <row r="11686" spans="1:24">
      <c r="A11686" s="77"/>
      <c r="B11686" s="54"/>
      <c r="C11686" s="58" t="s">
        <v>35</v>
      </c>
      <c r="D11686" s="58" t="s">
        <v>17722</v>
      </c>
      <c r="E11686" s="505" t="s">
        <v>17723</v>
      </c>
      <c r="F11686" s="58" t="s">
        <v>17724</v>
      </c>
      <c r="G11686" s="58" t="s">
        <v>17725</v>
      </c>
      <c r="H11686" s="58" t="s">
        <v>17726</v>
      </c>
      <c r="I11686" s="74">
        <v>11263</v>
      </c>
      <c r="J11686" s="58" t="s">
        <v>1508</v>
      </c>
      <c r="K11686" s="84" t="s">
        <v>1509</v>
      </c>
      <c r="L11686" s="76">
        <f t="shared" si="602"/>
        <v>8</v>
      </c>
      <c r="M11686" s="76"/>
      <c r="N11686" s="76">
        <v>2</v>
      </c>
      <c r="O11686" s="76"/>
      <c r="P11686" s="76"/>
      <c r="Q11686" s="76"/>
      <c r="R11686" s="76"/>
      <c r="S11686" s="76"/>
      <c r="T11686" s="76">
        <v>2</v>
      </c>
      <c r="U11686" s="76"/>
      <c r="V11686" s="76"/>
      <c r="W11686" s="76">
        <v>4</v>
      </c>
      <c r="X11686" s="76"/>
    </row>
    <row r="11687" spans="1:24">
      <c r="A11687" s="77"/>
      <c r="B11687" s="54"/>
      <c r="C11687" s="77"/>
      <c r="D11687" s="77"/>
      <c r="E11687" s="158"/>
      <c r="F11687" s="77"/>
      <c r="G11687" s="77"/>
      <c r="H11687" s="77"/>
      <c r="I11687" s="79"/>
      <c r="J11687" s="77"/>
      <c r="K11687" s="84" t="s">
        <v>1501</v>
      </c>
      <c r="L11687" s="76">
        <f t="shared" si="602"/>
        <v>3</v>
      </c>
      <c r="M11687" s="76">
        <v>3</v>
      </c>
      <c r="N11687" s="76"/>
      <c r="O11687" s="76"/>
      <c r="P11687" s="76"/>
      <c r="Q11687" s="76"/>
      <c r="R11687" s="76"/>
      <c r="S11687" s="76"/>
      <c r="T11687" s="76"/>
      <c r="U11687" s="76"/>
      <c r="V11687" s="76"/>
      <c r="W11687" s="76"/>
      <c r="X11687" s="76"/>
    </row>
    <row r="11688" spans="1:24">
      <c r="A11688" s="77"/>
      <c r="B11688" s="54"/>
      <c r="C11688" s="81"/>
      <c r="D11688" s="81"/>
      <c r="E11688" s="816"/>
      <c r="F11688" s="81"/>
      <c r="G11688" s="81"/>
      <c r="H11688" s="81"/>
      <c r="I11688" s="83"/>
      <c r="J11688" s="81"/>
      <c r="K11688" s="84" t="s">
        <v>1502</v>
      </c>
      <c r="L11688" s="76">
        <f t="shared" si="602"/>
        <v>5</v>
      </c>
      <c r="M11688" s="76"/>
      <c r="N11688" s="76"/>
      <c r="O11688" s="76"/>
      <c r="P11688" s="76"/>
      <c r="Q11688" s="76"/>
      <c r="R11688" s="76"/>
      <c r="S11688" s="76">
        <v>1</v>
      </c>
      <c r="T11688" s="76">
        <v>4</v>
      </c>
      <c r="U11688" s="76"/>
      <c r="V11688" s="76"/>
      <c r="W11688" s="76"/>
      <c r="X11688" s="76"/>
    </row>
    <row r="11689" spans="1:24">
      <c r="A11689" s="77"/>
      <c r="B11689" s="54"/>
      <c r="C11689" s="58" t="s">
        <v>35</v>
      </c>
      <c r="D11689" s="58" t="s">
        <v>17727</v>
      </c>
      <c r="E11689" s="817" t="s">
        <v>17728</v>
      </c>
      <c r="F11689" s="58" t="s">
        <v>17729</v>
      </c>
      <c r="G11689" s="58" t="s">
        <v>17730</v>
      </c>
      <c r="H11689" s="58" t="s">
        <v>17731</v>
      </c>
      <c r="I11689" s="74">
        <v>10659</v>
      </c>
      <c r="J11689" s="58" t="s">
        <v>1508</v>
      </c>
      <c r="K11689" s="84" t="s">
        <v>1509</v>
      </c>
      <c r="L11689" s="76">
        <f t="shared" si="602"/>
        <v>5</v>
      </c>
      <c r="M11689" s="76"/>
      <c r="N11689" s="76">
        <v>1</v>
      </c>
      <c r="O11689" s="76"/>
      <c r="P11689" s="76"/>
      <c r="Q11689" s="76"/>
      <c r="R11689" s="76"/>
      <c r="S11689" s="76">
        <v>3</v>
      </c>
      <c r="T11689" s="76"/>
      <c r="U11689" s="76"/>
      <c r="V11689" s="76"/>
      <c r="W11689" s="76">
        <v>1</v>
      </c>
      <c r="X11689" s="76"/>
    </row>
    <row r="11690" spans="1:24">
      <c r="A11690" s="77"/>
      <c r="B11690" s="54"/>
      <c r="C11690" s="77"/>
      <c r="D11690" s="77"/>
      <c r="E11690" s="63"/>
      <c r="F11690" s="77"/>
      <c r="G11690" s="77"/>
      <c r="H11690" s="77"/>
      <c r="I11690" s="79"/>
      <c r="J11690" s="77"/>
      <c r="K11690" s="84" t="s">
        <v>1501</v>
      </c>
      <c r="L11690" s="76">
        <f t="shared" si="602"/>
        <v>3</v>
      </c>
      <c r="M11690" s="76">
        <v>3</v>
      </c>
      <c r="N11690" s="76"/>
      <c r="O11690" s="76"/>
      <c r="P11690" s="76"/>
      <c r="Q11690" s="76"/>
      <c r="R11690" s="76"/>
      <c r="S11690" s="76"/>
      <c r="T11690" s="76"/>
      <c r="U11690" s="76"/>
      <c r="V11690" s="76"/>
      <c r="W11690" s="76"/>
      <c r="X11690" s="76"/>
    </row>
    <row r="11691" spans="1:24">
      <c r="A11691" s="77"/>
      <c r="B11691" s="54"/>
      <c r="C11691" s="81"/>
      <c r="D11691" s="81"/>
      <c r="E11691" s="68"/>
      <c r="F11691" s="81"/>
      <c r="G11691" s="81"/>
      <c r="H11691" s="81"/>
      <c r="I11691" s="83"/>
      <c r="J11691" s="81"/>
      <c r="K11691" s="84" t="s">
        <v>1502</v>
      </c>
      <c r="L11691" s="76">
        <f t="shared" si="602"/>
        <v>1</v>
      </c>
      <c r="M11691" s="76"/>
      <c r="N11691" s="76"/>
      <c r="O11691" s="76"/>
      <c r="P11691" s="76"/>
      <c r="Q11691" s="76"/>
      <c r="R11691" s="76"/>
      <c r="S11691" s="76"/>
      <c r="T11691" s="76">
        <v>1</v>
      </c>
      <c r="U11691" s="76"/>
      <c r="V11691" s="76"/>
      <c r="W11691" s="76"/>
      <c r="X11691" s="76"/>
    </row>
    <row r="11692" spans="1:24">
      <c r="A11692" s="77"/>
      <c r="B11692" s="54"/>
      <c r="C11692" s="58" t="s">
        <v>33</v>
      </c>
      <c r="D11692" s="58" t="s">
        <v>17732</v>
      </c>
      <c r="E11692" s="58" t="s">
        <v>17733</v>
      </c>
      <c r="F11692" s="58" t="s">
        <v>17734</v>
      </c>
      <c r="G11692" s="58" t="s">
        <v>17735</v>
      </c>
      <c r="H11692" s="58" t="s">
        <v>17736</v>
      </c>
      <c r="I11692" s="74">
        <v>0</v>
      </c>
      <c r="J11692" s="58" t="s">
        <v>1508</v>
      </c>
      <c r="K11692" s="84" t="s">
        <v>1509</v>
      </c>
      <c r="L11692" s="76">
        <f t="shared" si="602"/>
        <v>2</v>
      </c>
      <c r="M11692" s="76"/>
      <c r="N11692" s="76">
        <v>1</v>
      </c>
      <c r="O11692" s="76"/>
      <c r="P11692" s="76"/>
      <c r="Q11692" s="76"/>
      <c r="R11692" s="76"/>
      <c r="S11692" s="76"/>
      <c r="T11692" s="76">
        <v>1</v>
      </c>
      <c r="U11692" s="76"/>
      <c r="V11692" s="76"/>
      <c r="W11692" s="76"/>
      <c r="X11692" s="76"/>
    </row>
    <row r="11693" spans="1:24">
      <c r="A11693" s="77"/>
      <c r="B11693" s="54"/>
      <c r="C11693" s="77"/>
      <c r="D11693" s="77"/>
      <c r="E11693" s="77"/>
      <c r="F11693" s="77"/>
      <c r="G11693" s="77"/>
      <c r="H11693" s="77"/>
      <c r="I11693" s="79"/>
      <c r="J11693" s="77"/>
      <c r="K11693" s="84" t="s">
        <v>1501</v>
      </c>
      <c r="L11693" s="76">
        <f t="shared" si="602"/>
        <v>0</v>
      </c>
      <c r="M11693" s="76"/>
      <c r="N11693" s="76"/>
      <c r="O11693" s="76"/>
      <c r="P11693" s="76"/>
      <c r="Q11693" s="76"/>
      <c r="R11693" s="76"/>
      <c r="S11693" s="76"/>
      <c r="T11693" s="76"/>
      <c r="U11693" s="76"/>
      <c r="V11693" s="76"/>
      <c r="W11693" s="76"/>
      <c r="X11693" s="76"/>
    </row>
    <row r="11694" spans="1:24">
      <c r="A11694" s="77"/>
      <c r="B11694" s="54"/>
      <c r="C11694" s="81"/>
      <c r="D11694" s="81"/>
      <c r="E11694" s="81"/>
      <c r="F11694" s="81"/>
      <c r="G11694" s="81"/>
      <c r="H11694" s="81"/>
      <c r="I11694" s="83"/>
      <c r="J11694" s="81"/>
      <c r="K11694" s="84" t="s">
        <v>1502</v>
      </c>
      <c r="L11694" s="76">
        <f t="shared" si="602"/>
        <v>2</v>
      </c>
      <c r="M11694" s="76"/>
      <c r="N11694" s="76"/>
      <c r="O11694" s="76">
        <v>1</v>
      </c>
      <c r="P11694" s="76"/>
      <c r="Q11694" s="76"/>
      <c r="R11694" s="76"/>
      <c r="S11694" s="76"/>
      <c r="T11694" s="76">
        <v>1</v>
      </c>
      <c r="U11694" s="76"/>
      <c r="V11694" s="76"/>
      <c r="W11694" s="76"/>
      <c r="X11694" s="76"/>
    </row>
    <row r="11695" spans="1:24">
      <c r="A11695" s="77"/>
      <c r="B11695" s="54"/>
      <c r="C11695" s="58" t="s">
        <v>33</v>
      </c>
      <c r="D11695" s="58" t="s">
        <v>17737</v>
      </c>
      <c r="E11695" s="58" t="s">
        <v>17738</v>
      </c>
      <c r="F11695" s="58" t="s">
        <v>17739</v>
      </c>
      <c r="G11695" s="58" t="s">
        <v>17740</v>
      </c>
      <c r="H11695" s="58" t="s">
        <v>17741</v>
      </c>
      <c r="I11695" s="74">
        <v>19843</v>
      </c>
      <c r="J11695" s="58" t="s">
        <v>1508</v>
      </c>
      <c r="K11695" s="84" t="s">
        <v>1509</v>
      </c>
      <c r="L11695" s="76">
        <f t="shared" si="602"/>
        <v>0</v>
      </c>
      <c r="M11695" s="76"/>
      <c r="N11695" s="76"/>
      <c r="O11695" s="76"/>
      <c r="P11695" s="76"/>
      <c r="Q11695" s="76"/>
      <c r="R11695" s="76"/>
      <c r="S11695" s="76"/>
      <c r="T11695" s="76"/>
      <c r="U11695" s="76"/>
      <c r="V11695" s="76"/>
      <c r="W11695" s="76"/>
      <c r="X11695" s="76"/>
    </row>
    <row r="11696" spans="1:24">
      <c r="A11696" s="77"/>
      <c r="B11696" s="54"/>
      <c r="C11696" s="77"/>
      <c r="D11696" s="77"/>
      <c r="E11696" s="77"/>
      <c r="F11696" s="77"/>
      <c r="G11696" s="77"/>
      <c r="H11696" s="77"/>
      <c r="I11696" s="79"/>
      <c r="J11696" s="77"/>
      <c r="K11696" s="84" t="s">
        <v>1501</v>
      </c>
      <c r="L11696" s="76">
        <f t="shared" si="602"/>
        <v>0</v>
      </c>
      <c r="M11696" s="76"/>
      <c r="N11696" s="76"/>
      <c r="O11696" s="76"/>
      <c r="P11696" s="76"/>
      <c r="Q11696" s="76"/>
      <c r="R11696" s="76"/>
      <c r="S11696" s="76"/>
      <c r="T11696" s="76"/>
      <c r="U11696" s="76"/>
      <c r="V11696" s="76"/>
      <c r="W11696" s="76"/>
      <c r="X11696" s="76"/>
    </row>
    <row r="11697" spans="1:24">
      <c r="A11697" s="77"/>
      <c r="B11697" s="54"/>
      <c r="C11697" s="81"/>
      <c r="D11697" s="81"/>
      <c r="E11697" s="81"/>
      <c r="F11697" s="81"/>
      <c r="G11697" s="81"/>
      <c r="H11697" s="81"/>
      <c r="I11697" s="83"/>
      <c r="J11697" s="81"/>
      <c r="K11697" s="84" t="s">
        <v>1502</v>
      </c>
      <c r="L11697" s="76">
        <f t="shared" si="602"/>
        <v>43</v>
      </c>
      <c r="M11697" s="76">
        <v>21</v>
      </c>
      <c r="N11697" s="76"/>
      <c r="O11697" s="76"/>
      <c r="P11697" s="76"/>
      <c r="Q11697" s="76"/>
      <c r="R11697" s="76"/>
      <c r="S11697" s="76"/>
      <c r="T11697" s="76"/>
      <c r="U11697" s="76">
        <v>21</v>
      </c>
      <c r="V11697" s="76"/>
      <c r="W11697" s="76">
        <v>1</v>
      </c>
      <c r="X11697" s="76"/>
    </row>
    <row r="11698" spans="1:24">
      <c r="A11698" s="77"/>
      <c r="B11698" s="54"/>
      <c r="C11698" s="58" t="s">
        <v>33</v>
      </c>
      <c r="D11698" s="58" t="s">
        <v>17742</v>
      </c>
      <c r="E11698" s="58" t="s">
        <v>17743</v>
      </c>
      <c r="F11698" s="58" t="s">
        <v>17744</v>
      </c>
      <c r="G11698" s="58" t="s">
        <v>17745</v>
      </c>
      <c r="H11698" s="58" t="s">
        <v>17746</v>
      </c>
      <c r="I11698" s="74">
        <v>3889</v>
      </c>
      <c r="J11698" s="58" t="s">
        <v>1508</v>
      </c>
      <c r="K11698" s="84" t="s">
        <v>1509</v>
      </c>
      <c r="L11698" s="76">
        <f t="shared" si="602"/>
        <v>2</v>
      </c>
      <c r="M11698" s="76">
        <v>1</v>
      </c>
      <c r="N11698" s="76"/>
      <c r="O11698" s="76"/>
      <c r="P11698" s="76"/>
      <c r="Q11698" s="76"/>
      <c r="R11698" s="76"/>
      <c r="S11698" s="76"/>
      <c r="T11698" s="76">
        <v>1</v>
      </c>
      <c r="U11698" s="76"/>
      <c r="V11698" s="76"/>
      <c r="W11698" s="76"/>
      <c r="X11698" s="76"/>
    </row>
    <row r="11699" spans="1:24">
      <c r="A11699" s="77"/>
      <c r="B11699" s="54"/>
      <c r="C11699" s="77"/>
      <c r="D11699" s="77"/>
      <c r="E11699" s="77"/>
      <c r="F11699" s="77"/>
      <c r="G11699" s="77"/>
      <c r="H11699" s="77"/>
      <c r="I11699" s="79"/>
      <c r="J11699" s="77"/>
      <c r="K11699" s="84" t="s">
        <v>1501</v>
      </c>
      <c r="L11699" s="76">
        <f t="shared" si="602"/>
        <v>2</v>
      </c>
      <c r="M11699" s="76">
        <v>2</v>
      </c>
      <c r="N11699" s="76"/>
      <c r="O11699" s="76"/>
      <c r="P11699" s="76"/>
      <c r="Q11699" s="76"/>
      <c r="R11699" s="76"/>
      <c r="S11699" s="76"/>
      <c r="T11699" s="76"/>
      <c r="U11699" s="76"/>
      <c r="V11699" s="76"/>
      <c r="W11699" s="76"/>
      <c r="X11699" s="76"/>
    </row>
    <row r="11700" spans="1:24">
      <c r="A11700" s="77"/>
      <c r="B11700" s="54"/>
      <c r="C11700" s="81"/>
      <c r="D11700" s="81"/>
      <c r="E11700" s="81"/>
      <c r="F11700" s="81"/>
      <c r="G11700" s="81"/>
      <c r="H11700" s="81"/>
      <c r="I11700" s="83"/>
      <c r="J11700" s="81"/>
      <c r="K11700" s="84" t="s">
        <v>1502</v>
      </c>
      <c r="L11700" s="76">
        <f t="shared" si="602"/>
        <v>4</v>
      </c>
      <c r="M11700" s="76"/>
      <c r="N11700" s="76"/>
      <c r="O11700" s="76"/>
      <c r="P11700" s="76"/>
      <c r="Q11700" s="76"/>
      <c r="R11700" s="76"/>
      <c r="S11700" s="76">
        <v>1</v>
      </c>
      <c r="T11700" s="76">
        <v>3</v>
      </c>
      <c r="U11700" s="76"/>
      <c r="V11700" s="76"/>
      <c r="W11700" s="76"/>
      <c r="X11700" s="76"/>
    </row>
    <row r="11701" spans="1:24">
      <c r="A11701" s="77"/>
      <c r="B11701" s="54"/>
      <c r="C11701" s="58" t="s">
        <v>33</v>
      </c>
      <c r="D11701" s="58" t="s">
        <v>17747</v>
      </c>
      <c r="E11701" s="58" t="s">
        <v>17748</v>
      </c>
      <c r="F11701" s="58" t="s">
        <v>17749</v>
      </c>
      <c r="G11701" s="58" t="s">
        <v>17750</v>
      </c>
      <c r="H11701" s="58" t="s">
        <v>17751</v>
      </c>
      <c r="I11701" s="74">
        <v>0</v>
      </c>
      <c r="J11701" s="58" t="s">
        <v>1508</v>
      </c>
      <c r="K11701" s="84" t="s">
        <v>1509</v>
      </c>
      <c r="L11701" s="76">
        <f t="shared" si="602"/>
        <v>4</v>
      </c>
      <c r="M11701" s="76"/>
      <c r="N11701" s="76"/>
      <c r="O11701" s="76"/>
      <c r="P11701" s="76"/>
      <c r="Q11701" s="76"/>
      <c r="R11701" s="76">
        <v>1</v>
      </c>
      <c r="S11701" s="76"/>
      <c r="T11701" s="76"/>
      <c r="U11701" s="76"/>
      <c r="V11701" s="76"/>
      <c r="W11701" s="76">
        <v>3</v>
      </c>
      <c r="X11701" s="76"/>
    </row>
    <row r="11702" spans="1:24">
      <c r="A11702" s="77"/>
      <c r="B11702" s="54"/>
      <c r="C11702" s="77"/>
      <c r="D11702" s="77"/>
      <c r="E11702" s="77"/>
      <c r="F11702" s="77"/>
      <c r="G11702" s="77"/>
      <c r="H11702" s="77"/>
      <c r="I11702" s="79"/>
      <c r="J11702" s="77"/>
      <c r="K11702" s="84" t="s">
        <v>1501</v>
      </c>
      <c r="L11702" s="76">
        <f t="shared" si="602"/>
        <v>0</v>
      </c>
      <c r="M11702" s="76"/>
      <c r="N11702" s="76"/>
      <c r="O11702" s="76"/>
      <c r="P11702" s="76"/>
      <c r="Q11702" s="76"/>
      <c r="R11702" s="76"/>
      <c r="S11702" s="76"/>
      <c r="T11702" s="76"/>
      <c r="U11702" s="76"/>
      <c r="V11702" s="76"/>
      <c r="W11702" s="76"/>
      <c r="X11702" s="76"/>
    </row>
    <row r="11703" spans="1:24">
      <c r="A11703" s="77"/>
      <c r="B11703" s="54"/>
      <c r="C11703" s="81"/>
      <c r="D11703" s="81"/>
      <c r="E11703" s="81"/>
      <c r="F11703" s="81"/>
      <c r="G11703" s="81"/>
      <c r="H11703" s="81"/>
      <c r="I11703" s="83"/>
      <c r="J11703" s="81"/>
      <c r="K11703" s="84" t="s">
        <v>1502</v>
      </c>
      <c r="L11703" s="76">
        <f t="shared" si="602"/>
        <v>0</v>
      </c>
      <c r="M11703" s="76"/>
      <c r="N11703" s="76"/>
      <c r="O11703" s="76"/>
      <c r="P11703" s="76"/>
      <c r="Q11703" s="76"/>
      <c r="R11703" s="76"/>
      <c r="S11703" s="76"/>
      <c r="T11703" s="76"/>
      <c r="U11703" s="76"/>
      <c r="V11703" s="76"/>
      <c r="W11703" s="76"/>
      <c r="X11703" s="76"/>
    </row>
    <row r="11704" spans="1:24">
      <c r="A11704" s="77"/>
      <c r="B11704" s="54"/>
      <c r="C11704" s="58" t="s">
        <v>33</v>
      </c>
      <c r="D11704" s="58" t="s">
        <v>17752</v>
      </c>
      <c r="E11704" s="58" t="s">
        <v>17753</v>
      </c>
      <c r="F11704" s="58" t="s">
        <v>17754</v>
      </c>
      <c r="G11704" s="58" t="s">
        <v>17755</v>
      </c>
      <c r="H11704" s="58" t="s">
        <v>17756</v>
      </c>
      <c r="I11704" s="818">
        <v>523</v>
      </c>
      <c r="J11704" s="58" t="s">
        <v>1508</v>
      </c>
      <c r="K11704" s="84" t="s">
        <v>1509</v>
      </c>
      <c r="L11704" s="76">
        <f t="shared" si="602"/>
        <v>3</v>
      </c>
      <c r="M11704" s="76"/>
      <c r="N11704" s="76">
        <v>1</v>
      </c>
      <c r="O11704" s="76"/>
      <c r="P11704" s="76"/>
      <c r="Q11704" s="76"/>
      <c r="R11704" s="76"/>
      <c r="S11704" s="76">
        <v>1</v>
      </c>
      <c r="T11704" s="76">
        <v>1</v>
      </c>
      <c r="U11704" s="76"/>
      <c r="V11704" s="76"/>
      <c r="W11704" s="76"/>
      <c r="X11704" s="76"/>
    </row>
    <row r="11705" spans="1:24">
      <c r="A11705" s="77"/>
      <c r="B11705" s="54"/>
      <c r="C11705" s="77"/>
      <c r="D11705" s="77"/>
      <c r="E11705" s="77"/>
      <c r="F11705" s="77"/>
      <c r="G11705" s="77"/>
      <c r="H11705" s="77"/>
      <c r="I11705" s="819"/>
      <c r="J11705" s="77"/>
      <c r="K11705" s="84" t="s">
        <v>1501</v>
      </c>
      <c r="L11705" s="76">
        <f t="shared" si="602"/>
        <v>0</v>
      </c>
      <c r="M11705" s="76"/>
      <c r="N11705" s="76"/>
      <c r="O11705" s="76"/>
      <c r="P11705" s="76"/>
      <c r="Q11705" s="76"/>
      <c r="R11705" s="76"/>
      <c r="S11705" s="76"/>
      <c r="T11705" s="76"/>
      <c r="U11705" s="76"/>
      <c r="V11705" s="76"/>
      <c r="W11705" s="76"/>
      <c r="X11705" s="76"/>
    </row>
    <row r="11706" spans="1:24">
      <c r="A11706" s="77"/>
      <c r="B11706" s="54"/>
      <c r="C11706" s="81"/>
      <c r="D11706" s="81"/>
      <c r="E11706" s="81"/>
      <c r="F11706" s="81"/>
      <c r="G11706" s="81"/>
      <c r="H11706" s="81"/>
      <c r="I11706" s="820"/>
      <c r="J11706" s="81"/>
      <c r="K11706" s="84" t="s">
        <v>1502</v>
      </c>
      <c r="L11706" s="76">
        <f t="shared" si="602"/>
        <v>0</v>
      </c>
      <c r="M11706" s="76"/>
      <c r="N11706" s="76"/>
      <c r="O11706" s="76"/>
      <c r="P11706" s="76"/>
      <c r="Q11706" s="76"/>
      <c r="R11706" s="76"/>
      <c r="S11706" s="76"/>
      <c r="T11706" s="76"/>
      <c r="U11706" s="76"/>
      <c r="V11706" s="76"/>
      <c r="W11706" s="76"/>
      <c r="X11706" s="76"/>
    </row>
    <row r="11707" spans="1:24">
      <c r="A11707" s="77"/>
      <c r="B11707" s="54"/>
      <c r="C11707" s="58" t="s">
        <v>33</v>
      </c>
      <c r="D11707" s="58" t="s">
        <v>17757</v>
      </c>
      <c r="E11707" s="58" t="s">
        <v>17758</v>
      </c>
      <c r="F11707" s="58" t="s">
        <v>10461</v>
      </c>
      <c r="G11707" s="58" t="s">
        <v>17759</v>
      </c>
      <c r="H11707" s="58" t="s">
        <v>17760</v>
      </c>
      <c r="I11707" s="74">
        <v>15324</v>
      </c>
      <c r="J11707" s="58" t="s">
        <v>1508</v>
      </c>
      <c r="K11707" s="84" t="s">
        <v>1509</v>
      </c>
      <c r="L11707" s="76">
        <f t="shared" si="602"/>
        <v>3</v>
      </c>
      <c r="M11707" s="76"/>
      <c r="N11707" s="76">
        <v>1</v>
      </c>
      <c r="O11707" s="76">
        <v>1</v>
      </c>
      <c r="P11707" s="76"/>
      <c r="Q11707" s="76"/>
      <c r="R11707" s="76"/>
      <c r="S11707" s="76"/>
      <c r="T11707" s="76">
        <v>1</v>
      </c>
      <c r="U11707" s="76"/>
      <c r="V11707" s="76"/>
      <c r="W11707" s="76"/>
      <c r="X11707" s="76"/>
    </row>
    <row r="11708" spans="1:24">
      <c r="A11708" s="77"/>
      <c r="B11708" s="54"/>
      <c r="C11708" s="77"/>
      <c r="D11708" s="77"/>
      <c r="E11708" s="77"/>
      <c r="F11708" s="77"/>
      <c r="G11708" s="77"/>
      <c r="H11708" s="77"/>
      <c r="I11708" s="79"/>
      <c r="J11708" s="77"/>
      <c r="K11708" s="84" t="s">
        <v>1501</v>
      </c>
      <c r="L11708" s="76">
        <f t="shared" si="602"/>
        <v>0</v>
      </c>
      <c r="M11708" s="76"/>
      <c r="N11708" s="76"/>
      <c r="O11708" s="76"/>
      <c r="P11708" s="76"/>
      <c r="Q11708" s="76"/>
      <c r="R11708" s="76"/>
      <c r="S11708" s="76"/>
      <c r="T11708" s="76"/>
      <c r="U11708" s="76"/>
      <c r="V11708" s="76"/>
      <c r="W11708" s="76"/>
      <c r="X11708" s="76"/>
    </row>
    <row r="11709" spans="1:24">
      <c r="A11709" s="77"/>
      <c r="B11709" s="54"/>
      <c r="C11709" s="81"/>
      <c r="D11709" s="81"/>
      <c r="E11709" s="81"/>
      <c r="F11709" s="81"/>
      <c r="G11709" s="81"/>
      <c r="H11709" s="81"/>
      <c r="I11709" s="83"/>
      <c r="J11709" s="81"/>
      <c r="K11709" s="84" t="s">
        <v>1502</v>
      </c>
      <c r="L11709" s="76">
        <f t="shared" si="602"/>
        <v>2</v>
      </c>
      <c r="M11709" s="76"/>
      <c r="N11709" s="76"/>
      <c r="O11709" s="76"/>
      <c r="P11709" s="76"/>
      <c r="Q11709" s="76"/>
      <c r="R11709" s="76"/>
      <c r="S11709" s="76"/>
      <c r="T11709" s="76">
        <v>2</v>
      </c>
      <c r="U11709" s="76"/>
      <c r="V11709" s="76"/>
      <c r="W11709" s="76"/>
      <c r="X11709" s="76"/>
    </row>
    <row r="11710" spans="1:24">
      <c r="A11710" s="77"/>
      <c r="B11710" s="54"/>
      <c r="C11710" s="58" t="s">
        <v>33</v>
      </c>
      <c r="D11710" s="58" t="s">
        <v>17761</v>
      </c>
      <c r="E11710" s="58" t="s">
        <v>17762</v>
      </c>
      <c r="F11710" s="58" t="s">
        <v>17763</v>
      </c>
      <c r="G11710" s="58" t="s">
        <v>17764</v>
      </c>
      <c r="H11710" s="58" t="s">
        <v>17765</v>
      </c>
      <c r="I11710" s="74">
        <v>10722</v>
      </c>
      <c r="J11710" s="58" t="s">
        <v>1508</v>
      </c>
      <c r="K11710" s="84" t="s">
        <v>1509</v>
      </c>
      <c r="L11710" s="76">
        <f t="shared" si="602"/>
        <v>2</v>
      </c>
      <c r="M11710" s="76">
        <v>2</v>
      </c>
      <c r="N11710" s="76"/>
      <c r="O11710" s="76"/>
      <c r="P11710" s="76"/>
      <c r="Q11710" s="76"/>
      <c r="R11710" s="76"/>
      <c r="S11710" s="76"/>
      <c r="T11710" s="76"/>
      <c r="U11710" s="76"/>
      <c r="V11710" s="76"/>
      <c r="W11710" s="76"/>
      <c r="X11710" s="76"/>
    </row>
    <row r="11711" spans="1:24">
      <c r="A11711" s="77"/>
      <c r="B11711" s="54"/>
      <c r="C11711" s="77"/>
      <c r="D11711" s="77"/>
      <c r="E11711" s="77"/>
      <c r="F11711" s="77"/>
      <c r="G11711" s="77"/>
      <c r="H11711" s="77"/>
      <c r="I11711" s="79"/>
      <c r="J11711" s="77"/>
      <c r="K11711" s="84" t="s">
        <v>1501</v>
      </c>
      <c r="L11711" s="76">
        <f t="shared" si="602"/>
        <v>0</v>
      </c>
      <c r="M11711" s="76"/>
      <c r="N11711" s="76"/>
      <c r="O11711" s="76"/>
      <c r="P11711" s="76"/>
      <c r="Q11711" s="76"/>
      <c r="R11711" s="76"/>
      <c r="S11711" s="76"/>
      <c r="T11711" s="76"/>
      <c r="U11711" s="76"/>
      <c r="V11711" s="76"/>
      <c r="W11711" s="76"/>
      <c r="X11711" s="76"/>
    </row>
    <row r="11712" spans="1:24">
      <c r="A11712" s="77"/>
      <c r="B11712" s="54"/>
      <c r="C11712" s="81"/>
      <c r="D11712" s="81"/>
      <c r="E11712" s="81"/>
      <c r="F11712" s="81"/>
      <c r="G11712" s="81"/>
      <c r="H11712" s="81"/>
      <c r="I11712" s="83"/>
      <c r="J11712" s="81"/>
      <c r="K11712" s="84" t="s">
        <v>1502</v>
      </c>
      <c r="L11712" s="76">
        <f t="shared" ref="L11712:L11736" si="603">SUM(M11712:X11712)</f>
        <v>4</v>
      </c>
      <c r="M11712" s="76">
        <v>2</v>
      </c>
      <c r="N11712" s="76">
        <v>1</v>
      </c>
      <c r="O11712" s="76"/>
      <c r="P11712" s="76"/>
      <c r="Q11712" s="76"/>
      <c r="R11712" s="76"/>
      <c r="S11712" s="76"/>
      <c r="T11712" s="76">
        <v>1</v>
      </c>
      <c r="U11712" s="76"/>
      <c r="V11712" s="76"/>
      <c r="W11712" s="76"/>
      <c r="X11712" s="76"/>
    </row>
    <row r="11713" spans="1:24">
      <c r="A11713" s="77"/>
      <c r="B11713" s="54"/>
      <c r="C11713" s="58" t="s">
        <v>33</v>
      </c>
      <c r="D11713" s="58" t="s">
        <v>17766</v>
      </c>
      <c r="E11713" s="58" t="s">
        <v>17767</v>
      </c>
      <c r="F11713" s="58" t="s">
        <v>17768</v>
      </c>
      <c r="G11713" s="58" t="s">
        <v>17769</v>
      </c>
      <c r="H11713" s="58" t="s">
        <v>17770</v>
      </c>
      <c r="I11713" s="74">
        <v>165</v>
      </c>
      <c r="J11713" s="58" t="s">
        <v>1508</v>
      </c>
      <c r="K11713" s="84" t="s">
        <v>1509</v>
      </c>
      <c r="L11713" s="76">
        <f t="shared" si="603"/>
        <v>3</v>
      </c>
      <c r="M11713" s="76"/>
      <c r="N11713" s="76">
        <v>1</v>
      </c>
      <c r="O11713" s="76">
        <v>1</v>
      </c>
      <c r="P11713" s="76"/>
      <c r="Q11713" s="76"/>
      <c r="R11713" s="76"/>
      <c r="S11713" s="76"/>
      <c r="T11713" s="76">
        <v>1</v>
      </c>
      <c r="U11713" s="76"/>
      <c r="V11713" s="76"/>
      <c r="W11713" s="76"/>
      <c r="X11713" s="76"/>
    </row>
    <row r="11714" spans="1:24">
      <c r="A11714" s="77"/>
      <c r="B11714" s="54"/>
      <c r="C11714" s="77"/>
      <c r="D11714" s="77"/>
      <c r="E11714" s="77"/>
      <c r="F11714" s="77"/>
      <c r="G11714" s="77"/>
      <c r="H11714" s="77"/>
      <c r="I11714" s="79"/>
      <c r="J11714" s="77"/>
      <c r="K11714" s="84" t="s">
        <v>1501</v>
      </c>
      <c r="L11714" s="76">
        <f t="shared" si="603"/>
        <v>0</v>
      </c>
      <c r="M11714" s="76"/>
      <c r="N11714" s="76"/>
      <c r="O11714" s="76"/>
      <c r="P11714" s="76"/>
      <c r="Q11714" s="76"/>
      <c r="R11714" s="76"/>
      <c r="S11714" s="76"/>
      <c r="T11714" s="76"/>
      <c r="U11714" s="76"/>
      <c r="V11714" s="76"/>
      <c r="W11714" s="76"/>
      <c r="X11714" s="76"/>
    </row>
    <row r="11715" spans="1:24">
      <c r="A11715" s="77"/>
      <c r="B11715" s="54"/>
      <c r="C11715" s="81"/>
      <c r="D11715" s="81"/>
      <c r="E11715" s="81"/>
      <c r="F11715" s="81"/>
      <c r="G11715" s="81"/>
      <c r="H11715" s="81"/>
      <c r="I11715" s="83"/>
      <c r="J11715" s="81"/>
      <c r="K11715" s="84" t="s">
        <v>1502</v>
      </c>
      <c r="L11715" s="76">
        <f t="shared" si="603"/>
        <v>0</v>
      </c>
      <c r="M11715" s="76"/>
      <c r="N11715" s="76"/>
      <c r="O11715" s="76"/>
      <c r="P11715" s="76"/>
      <c r="Q11715" s="76"/>
      <c r="R11715" s="76"/>
      <c r="S11715" s="76"/>
      <c r="T11715" s="76"/>
      <c r="U11715" s="76"/>
      <c r="V11715" s="76"/>
      <c r="W11715" s="76"/>
      <c r="X11715" s="76"/>
    </row>
    <row r="11716" spans="1:24">
      <c r="A11716" s="77"/>
      <c r="B11716" s="54"/>
      <c r="C11716" s="58" t="s">
        <v>33</v>
      </c>
      <c r="D11716" s="58" t="s">
        <v>17771</v>
      </c>
      <c r="E11716" s="58" t="s">
        <v>17772</v>
      </c>
      <c r="F11716" s="58" t="s">
        <v>17773</v>
      </c>
      <c r="G11716" s="58" t="s">
        <v>17774</v>
      </c>
      <c r="H11716" s="58" t="s">
        <v>17775</v>
      </c>
      <c r="I11716" s="74">
        <v>1411</v>
      </c>
      <c r="J11716" s="58" t="s">
        <v>1508</v>
      </c>
      <c r="K11716" s="84" t="s">
        <v>1509</v>
      </c>
      <c r="L11716" s="76">
        <f t="shared" si="603"/>
        <v>2</v>
      </c>
      <c r="M11716" s="76">
        <v>1</v>
      </c>
      <c r="N11716" s="76"/>
      <c r="O11716" s="76"/>
      <c r="P11716" s="76"/>
      <c r="Q11716" s="76"/>
      <c r="R11716" s="76"/>
      <c r="S11716" s="76"/>
      <c r="T11716" s="76">
        <v>1</v>
      </c>
      <c r="U11716" s="76"/>
      <c r="V11716" s="76"/>
      <c r="W11716" s="76"/>
      <c r="X11716" s="76"/>
    </row>
    <row r="11717" spans="1:24">
      <c r="A11717" s="77"/>
      <c r="B11717" s="54"/>
      <c r="C11717" s="77"/>
      <c r="D11717" s="77"/>
      <c r="E11717" s="77"/>
      <c r="F11717" s="77"/>
      <c r="G11717" s="77"/>
      <c r="H11717" s="77"/>
      <c r="I11717" s="79"/>
      <c r="J11717" s="77"/>
      <c r="K11717" s="84" t="s">
        <v>1501</v>
      </c>
      <c r="L11717" s="76">
        <f t="shared" si="603"/>
        <v>0</v>
      </c>
      <c r="M11717" s="76"/>
      <c r="N11717" s="76"/>
      <c r="O11717" s="76"/>
      <c r="P11717" s="76"/>
      <c r="Q11717" s="76"/>
      <c r="R11717" s="76"/>
      <c r="S11717" s="76"/>
      <c r="T11717" s="76"/>
      <c r="U11717" s="76"/>
      <c r="V11717" s="76"/>
      <c r="W11717" s="76"/>
      <c r="X11717" s="76"/>
    </row>
    <row r="11718" spans="1:24">
      <c r="A11718" s="77"/>
      <c r="B11718" s="54"/>
      <c r="C11718" s="81"/>
      <c r="D11718" s="81"/>
      <c r="E11718" s="81"/>
      <c r="F11718" s="81"/>
      <c r="G11718" s="81"/>
      <c r="H11718" s="81"/>
      <c r="I11718" s="83"/>
      <c r="J11718" s="81"/>
      <c r="K11718" s="84" t="s">
        <v>1502</v>
      </c>
      <c r="L11718" s="76">
        <f t="shared" si="603"/>
        <v>0</v>
      </c>
      <c r="M11718" s="76"/>
      <c r="N11718" s="76"/>
      <c r="O11718" s="76"/>
      <c r="P11718" s="76"/>
      <c r="Q11718" s="76"/>
      <c r="R11718" s="76"/>
      <c r="S11718" s="76"/>
      <c r="T11718" s="76"/>
      <c r="U11718" s="76"/>
      <c r="V11718" s="76"/>
      <c r="W11718" s="76"/>
      <c r="X11718" s="76"/>
    </row>
    <row r="11719" spans="1:24">
      <c r="A11719" s="77"/>
      <c r="B11719" s="54"/>
      <c r="C11719" s="58" t="s">
        <v>33</v>
      </c>
      <c r="D11719" s="58" t="s">
        <v>17776</v>
      </c>
      <c r="E11719" s="58" t="s">
        <v>17777</v>
      </c>
      <c r="F11719" s="58" t="s">
        <v>17778</v>
      </c>
      <c r="G11719" s="58" t="s">
        <v>17779</v>
      </c>
      <c r="H11719" s="58" t="s">
        <v>17780</v>
      </c>
      <c r="I11719" s="74">
        <v>0</v>
      </c>
      <c r="J11719" s="58" t="s">
        <v>1508</v>
      </c>
      <c r="K11719" s="84" t="s">
        <v>1509</v>
      </c>
      <c r="L11719" s="76">
        <f t="shared" si="603"/>
        <v>0</v>
      </c>
      <c r="M11719" s="76"/>
      <c r="N11719" s="76"/>
      <c r="O11719" s="76"/>
      <c r="P11719" s="76"/>
      <c r="Q11719" s="76"/>
      <c r="R11719" s="76"/>
      <c r="S11719" s="76"/>
      <c r="T11719" s="76"/>
      <c r="U11719" s="76"/>
      <c r="V11719" s="76"/>
      <c r="W11719" s="76"/>
      <c r="X11719" s="76"/>
    </row>
    <row r="11720" spans="1:24">
      <c r="A11720" s="77"/>
      <c r="B11720" s="54"/>
      <c r="C11720" s="77"/>
      <c r="D11720" s="77"/>
      <c r="E11720" s="77"/>
      <c r="F11720" s="77"/>
      <c r="G11720" s="77"/>
      <c r="H11720" s="77"/>
      <c r="I11720" s="79"/>
      <c r="J11720" s="77"/>
      <c r="K11720" s="84" t="s">
        <v>1501</v>
      </c>
      <c r="L11720" s="76">
        <f t="shared" si="603"/>
        <v>0</v>
      </c>
      <c r="M11720" s="76"/>
      <c r="N11720" s="76"/>
      <c r="O11720" s="76"/>
      <c r="P11720" s="76"/>
      <c r="Q11720" s="76"/>
      <c r="R11720" s="76"/>
      <c r="S11720" s="76"/>
      <c r="T11720" s="76"/>
      <c r="U11720" s="76"/>
      <c r="V11720" s="76"/>
      <c r="W11720" s="76"/>
      <c r="X11720" s="76"/>
    </row>
    <row r="11721" spans="1:24">
      <c r="A11721" s="77"/>
      <c r="B11721" s="54"/>
      <c r="C11721" s="81"/>
      <c r="D11721" s="81"/>
      <c r="E11721" s="81"/>
      <c r="F11721" s="81"/>
      <c r="G11721" s="81"/>
      <c r="H11721" s="81"/>
      <c r="I11721" s="83"/>
      <c r="J11721" s="81"/>
      <c r="K11721" s="84" t="s">
        <v>1502</v>
      </c>
      <c r="L11721" s="76">
        <f t="shared" si="603"/>
        <v>14</v>
      </c>
      <c r="M11721" s="76"/>
      <c r="N11721" s="76"/>
      <c r="O11721" s="76"/>
      <c r="P11721" s="76"/>
      <c r="Q11721" s="76"/>
      <c r="R11721" s="76"/>
      <c r="S11721" s="76"/>
      <c r="T11721" s="76"/>
      <c r="U11721" s="76"/>
      <c r="V11721" s="76"/>
      <c r="W11721" s="76"/>
      <c r="X11721" s="76">
        <v>14</v>
      </c>
    </row>
    <row r="11722" spans="1:24">
      <c r="A11722" s="77"/>
      <c r="B11722" s="54"/>
      <c r="C11722" s="58" t="s">
        <v>33</v>
      </c>
      <c r="D11722" s="58" t="s">
        <v>17781</v>
      </c>
      <c r="E11722" s="58" t="s">
        <v>17782</v>
      </c>
      <c r="F11722" s="58" t="s">
        <v>17783</v>
      </c>
      <c r="G11722" s="58" t="s">
        <v>17784</v>
      </c>
      <c r="H11722" s="58" t="s">
        <v>17785</v>
      </c>
      <c r="I11722" s="74">
        <v>136</v>
      </c>
      <c r="J11722" s="58" t="s">
        <v>1508</v>
      </c>
      <c r="K11722" s="84" t="s">
        <v>1509</v>
      </c>
      <c r="L11722" s="76">
        <f t="shared" si="603"/>
        <v>0</v>
      </c>
      <c r="M11722" s="76"/>
      <c r="N11722" s="76"/>
      <c r="O11722" s="76"/>
      <c r="P11722" s="76"/>
      <c r="Q11722" s="76"/>
      <c r="R11722" s="76"/>
      <c r="S11722" s="76"/>
      <c r="T11722" s="76"/>
      <c r="U11722" s="76"/>
      <c r="V11722" s="76"/>
      <c r="W11722" s="76"/>
      <c r="X11722" s="76"/>
    </row>
    <row r="11723" spans="1:24">
      <c r="A11723" s="77"/>
      <c r="B11723" s="54"/>
      <c r="C11723" s="77"/>
      <c r="D11723" s="77"/>
      <c r="E11723" s="77"/>
      <c r="F11723" s="77"/>
      <c r="G11723" s="77"/>
      <c r="H11723" s="77"/>
      <c r="I11723" s="79"/>
      <c r="J11723" s="77"/>
      <c r="K11723" s="84" t="s">
        <v>1501</v>
      </c>
      <c r="L11723" s="76">
        <f t="shared" si="603"/>
        <v>0</v>
      </c>
      <c r="M11723" s="76"/>
      <c r="N11723" s="76"/>
      <c r="O11723" s="76"/>
      <c r="P11723" s="76"/>
      <c r="Q11723" s="76"/>
      <c r="R11723" s="76"/>
      <c r="S11723" s="76"/>
      <c r="T11723" s="76"/>
      <c r="U11723" s="76"/>
      <c r="V11723" s="76"/>
      <c r="W11723" s="76"/>
      <c r="X11723" s="76"/>
    </row>
    <row r="11724" spans="1:24">
      <c r="A11724" s="77"/>
      <c r="B11724" s="54"/>
      <c r="C11724" s="81"/>
      <c r="D11724" s="81"/>
      <c r="E11724" s="81"/>
      <c r="F11724" s="81"/>
      <c r="G11724" s="81"/>
      <c r="H11724" s="81"/>
      <c r="I11724" s="83"/>
      <c r="J11724" s="81"/>
      <c r="K11724" s="84" t="s">
        <v>1502</v>
      </c>
      <c r="L11724" s="76">
        <f t="shared" si="603"/>
        <v>6</v>
      </c>
      <c r="M11724" s="76"/>
      <c r="N11724" s="76"/>
      <c r="O11724" s="76"/>
      <c r="P11724" s="76"/>
      <c r="Q11724" s="76"/>
      <c r="R11724" s="76"/>
      <c r="S11724" s="76">
        <v>6</v>
      </c>
      <c r="T11724" s="76"/>
      <c r="U11724" s="76"/>
      <c r="V11724" s="76"/>
      <c r="W11724" s="76"/>
      <c r="X11724" s="76"/>
    </row>
    <row r="11725" spans="1:24">
      <c r="A11725" s="77"/>
      <c r="B11725" s="54"/>
      <c r="C11725" s="58" t="s">
        <v>1633</v>
      </c>
      <c r="D11725" s="58" t="s">
        <v>17786</v>
      </c>
      <c r="E11725" s="58" t="s">
        <v>17787</v>
      </c>
      <c r="F11725" s="58" t="s">
        <v>17788</v>
      </c>
      <c r="G11725" s="58" t="s">
        <v>17789</v>
      </c>
      <c r="H11725" s="58" t="s">
        <v>17790</v>
      </c>
      <c r="I11725" s="818">
        <v>2487</v>
      </c>
      <c r="J11725" s="58" t="s">
        <v>1508</v>
      </c>
      <c r="K11725" s="84" t="s">
        <v>1509</v>
      </c>
      <c r="L11725" s="76">
        <f t="shared" si="603"/>
        <v>0</v>
      </c>
      <c r="M11725" s="76"/>
      <c r="N11725" s="76"/>
      <c r="O11725" s="76"/>
      <c r="P11725" s="76"/>
      <c r="Q11725" s="76"/>
      <c r="R11725" s="76"/>
      <c r="S11725" s="76"/>
      <c r="T11725" s="76"/>
      <c r="U11725" s="76"/>
      <c r="V11725" s="76"/>
      <c r="W11725" s="76"/>
      <c r="X11725" s="76"/>
    </row>
    <row r="11726" spans="1:24">
      <c r="A11726" s="77"/>
      <c r="B11726" s="54"/>
      <c r="C11726" s="77"/>
      <c r="D11726" s="77"/>
      <c r="E11726" s="77"/>
      <c r="F11726" s="77"/>
      <c r="G11726" s="77"/>
      <c r="H11726" s="77"/>
      <c r="I11726" s="819"/>
      <c r="J11726" s="77"/>
      <c r="K11726" s="84" t="s">
        <v>1501</v>
      </c>
      <c r="L11726" s="76">
        <f t="shared" si="603"/>
        <v>0</v>
      </c>
      <c r="M11726" s="76"/>
      <c r="N11726" s="76"/>
      <c r="O11726" s="76"/>
      <c r="P11726" s="76"/>
      <c r="Q11726" s="76"/>
      <c r="R11726" s="76"/>
      <c r="S11726" s="76"/>
      <c r="T11726" s="76"/>
      <c r="U11726" s="76"/>
      <c r="V11726" s="76"/>
      <c r="W11726" s="76"/>
      <c r="X11726" s="76"/>
    </row>
    <row r="11727" spans="1:24">
      <c r="A11727" s="77"/>
      <c r="B11727" s="54"/>
      <c r="C11727" s="81"/>
      <c r="D11727" s="81"/>
      <c r="E11727" s="81"/>
      <c r="F11727" s="81"/>
      <c r="G11727" s="81"/>
      <c r="H11727" s="81"/>
      <c r="I11727" s="820"/>
      <c r="J11727" s="81"/>
      <c r="K11727" s="84" t="s">
        <v>1502</v>
      </c>
      <c r="L11727" s="76">
        <f t="shared" si="603"/>
        <v>7</v>
      </c>
      <c r="M11727" s="76"/>
      <c r="N11727" s="76"/>
      <c r="O11727" s="76"/>
      <c r="P11727" s="76"/>
      <c r="Q11727" s="76"/>
      <c r="R11727" s="76"/>
      <c r="S11727" s="76"/>
      <c r="T11727" s="76"/>
      <c r="U11727" s="76"/>
      <c r="V11727" s="76"/>
      <c r="W11727" s="76">
        <v>7</v>
      </c>
      <c r="X11727" s="76"/>
    </row>
    <row r="11728" spans="1:24">
      <c r="A11728" s="77"/>
      <c r="B11728" s="54"/>
      <c r="C11728" s="58" t="s">
        <v>33</v>
      </c>
      <c r="D11728" s="58" t="s">
        <v>17791</v>
      </c>
      <c r="E11728" s="58" t="s">
        <v>17792</v>
      </c>
      <c r="F11728" s="58" t="s">
        <v>17793</v>
      </c>
      <c r="G11728" s="58" t="s">
        <v>17794</v>
      </c>
      <c r="H11728" s="58" t="s">
        <v>17795</v>
      </c>
      <c r="I11728" s="74">
        <v>289</v>
      </c>
      <c r="J11728" s="58" t="s">
        <v>1508</v>
      </c>
      <c r="K11728" s="84" t="s">
        <v>1509</v>
      </c>
      <c r="L11728" s="76">
        <f t="shared" si="603"/>
        <v>0</v>
      </c>
      <c r="M11728" s="76"/>
      <c r="N11728" s="76"/>
      <c r="O11728" s="76"/>
      <c r="P11728" s="76"/>
      <c r="Q11728" s="76"/>
      <c r="R11728" s="76"/>
      <c r="S11728" s="76"/>
      <c r="T11728" s="76"/>
      <c r="U11728" s="76"/>
      <c r="V11728" s="76"/>
      <c r="W11728" s="76"/>
      <c r="X11728" s="76"/>
    </row>
    <row r="11729" spans="1:24">
      <c r="A11729" s="77"/>
      <c r="B11729" s="54"/>
      <c r="C11729" s="77"/>
      <c r="D11729" s="77"/>
      <c r="E11729" s="77"/>
      <c r="F11729" s="77"/>
      <c r="G11729" s="77"/>
      <c r="H11729" s="77"/>
      <c r="I11729" s="79"/>
      <c r="J11729" s="77"/>
      <c r="K11729" s="84" t="s">
        <v>1501</v>
      </c>
      <c r="L11729" s="76">
        <f t="shared" si="603"/>
        <v>0</v>
      </c>
      <c r="M11729" s="76"/>
      <c r="N11729" s="76"/>
      <c r="O11729" s="76"/>
      <c r="P11729" s="76"/>
      <c r="Q11729" s="76"/>
      <c r="R11729" s="76"/>
      <c r="S11729" s="76"/>
      <c r="T11729" s="76"/>
      <c r="U11729" s="76"/>
      <c r="V11729" s="76"/>
      <c r="W11729" s="76"/>
      <c r="X11729" s="76"/>
    </row>
    <row r="11730" spans="1:24">
      <c r="A11730" s="77"/>
      <c r="B11730" s="54"/>
      <c r="C11730" s="81"/>
      <c r="D11730" s="81"/>
      <c r="E11730" s="81"/>
      <c r="F11730" s="81"/>
      <c r="G11730" s="81"/>
      <c r="H11730" s="81"/>
      <c r="I11730" s="83"/>
      <c r="J11730" s="81"/>
      <c r="K11730" s="84" t="s">
        <v>1502</v>
      </c>
      <c r="L11730" s="76">
        <f t="shared" si="603"/>
        <v>2</v>
      </c>
      <c r="M11730" s="76"/>
      <c r="N11730" s="76"/>
      <c r="O11730" s="76"/>
      <c r="P11730" s="76"/>
      <c r="Q11730" s="76"/>
      <c r="R11730" s="76"/>
      <c r="S11730" s="76"/>
      <c r="T11730" s="76"/>
      <c r="U11730" s="76"/>
      <c r="V11730" s="76"/>
      <c r="W11730" s="76">
        <v>2</v>
      </c>
      <c r="X11730" s="76"/>
    </row>
    <row r="11731" spans="1:24">
      <c r="A11731" s="77"/>
      <c r="B11731" s="54"/>
      <c r="C11731" s="58" t="s">
        <v>33</v>
      </c>
      <c r="D11731" s="58" t="s">
        <v>17796</v>
      </c>
      <c r="E11731" s="58" t="s">
        <v>17797</v>
      </c>
      <c r="F11731" s="58" t="s">
        <v>17798</v>
      </c>
      <c r="G11731" s="58" t="s">
        <v>17799</v>
      </c>
      <c r="H11731" s="58" t="s">
        <v>17800</v>
      </c>
      <c r="I11731" s="74">
        <v>0</v>
      </c>
      <c r="J11731" s="58" t="s">
        <v>1508</v>
      </c>
      <c r="K11731" s="84" t="s">
        <v>1509</v>
      </c>
      <c r="L11731" s="76">
        <f t="shared" si="603"/>
        <v>0</v>
      </c>
      <c r="M11731" s="76"/>
      <c r="N11731" s="76"/>
      <c r="O11731" s="76"/>
      <c r="P11731" s="76"/>
      <c r="Q11731" s="76"/>
      <c r="R11731" s="76"/>
      <c r="S11731" s="76"/>
      <c r="T11731" s="76"/>
      <c r="U11731" s="76"/>
      <c r="V11731" s="76"/>
      <c r="W11731" s="76"/>
      <c r="X11731" s="76"/>
    </row>
    <row r="11732" spans="1:24">
      <c r="A11732" s="77"/>
      <c r="B11732" s="54"/>
      <c r="C11732" s="77"/>
      <c r="D11732" s="77"/>
      <c r="E11732" s="77"/>
      <c r="F11732" s="77"/>
      <c r="G11732" s="77"/>
      <c r="H11732" s="77"/>
      <c r="I11732" s="79"/>
      <c r="J11732" s="77"/>
      <c r="K11732" s="84" t="s">
        <v>1501</v>
      </c>
      <c r="L11732" s="76">
        <f t="shared" si="603"/>
        <v>0</v>
      </c>
      <c r="M11732" s="76"/>
      <c r="N11732" s="76"/>
      <c r="O11732" s="76"/>
      <c r="P11732" s="76"/>
      <c r="Q11732" s="76"/>
      <c r="R11732" s="76"/>
      <c r="S11732" s="76"/>
      <c r="T11732" s="76"/>
      <c r="U11732" s="76"/>
      <c r="V11732" s="76"/>
      <c r="W11732" s="76"/>
      <c r="X11732" s="76"/>
    </row>
    <row r="11733" spans="1:24">
      <c r="A11733" s="77"/>
      <c r="B11733" s="54"/>
      <c r="C11733" s="81"/>
      <c r="D11733" s="81"/>
      <c r="E11733" s="81"/>
      <c r="F11733" s="81"/>
      <c r="G11733" s="81"/>
      <c r="H11733" s="81"/>
      <c r="I11733" s="83"/>
      <c r="J11733" s="81"/>
      <c r="K11733" s="84" t="s">
        <v>1502</v>
      </c>
      <c r="L11733" s="76">
        <f t="shared" si="603"/>
        <v>2</v>
      </c>
      <c r="M11733" s="76"/>
      <c r="N11733" s="76"/>
      <c r="O11733" s="76"/>
      <c r="P11733" s="76"/>
      <c r="Q11733" s="76"/>
      <c r="R11733" s="76"/>
      <c r="S11733" s="76"/>
      <c r="T11733" s="76"/>
      <c r="U11733" s="76"/>
      <c r="V11733" s="76"/>
      <c r="W11733" s="76">
        <v>2</v>
      </c>
      <c r="X11733" s="76"/>
    </row>
    <row r="11734" spans="1:24">
      <c r="A11734" s="77"/>
      <c r="B11734" s="54"/>
      <c r="C11734" s="58" t="s">
        <v>33</v>
      </c>
      <c r="D11734" s="58" t="s">
        <v>17801</v>
      </c>
      <c r="E11734" s="58" t="s">
        <v>17802</v>
      </c>
      <c r="F11734" s="58" t="s">
        <v>17803</v>
      </c>
      <c r="G11734" s="58" t="s">
        <v>17804</v>
      </c>
      <c r="H11734" s="58" t="s">
        <v>17805</v>
      </c>
      <c r="I11734" s="74">
        <v>0</v>
      </c>
      <c r="J11734" s="58" t="s">
        <v>1508</v>
      </c>
      <c r="K11734" s="84" t="s">
        <v>1509</v>
      </c>
      <c r="L11734" s="76">
        <f t="shared" si="603"/>
        <v>0</v>
      </c>
      <c r="M11734" s="76"/>
      <c r="N11734" s="76"/>
      <c r="O11734" s="76"/>
      <c r="P11734" s="76"/>
      <c r="Q11734" s="76"/>
      <c r="R11734" s="76"/>
      <c r="S11734" s="76"/>
      <c r="T11734" s="76"/>
      <c r="U11734" s="76"/>
      <c r="V11734" s="76"/>
      <c r="W11734" s="76"/>
      <c r="X11734" s="76"/>
    </row>
    <row r="11735" spans="1:24">
      <c r="A11735" s="77"/>
      <c r="B11735" s="54"/>
      <c r="C11735" s="77"/>
      <c r="D11735" s="77"/>
      <c r="E11735" s="77"/>
      <c r="F11735" s="77"/>
      <c r="G11735" s="77"/>
      <c r="H11735" s="77"/>
      <c r="I11735" s="79"/>
      <c r="J11735" s="77"/>
      <c r="K11735" s="84" t="s">
        <v>1501</v>
      </c>
      <c r="L11735" s="76">
        <f t="shared" si="603"/>
        <v>0</v>
      </c>
      <c r="M11735" s="76"/>
      <c r="N11735" s="76"/>
      <c r="O11735" s="76"/>
      <c r="P11735" s="76"/>
      <c r="Q11735" s="76"/>
      <c r="R11735" s="76"/>
      <c r="S11735" s="76"/>
      <c r="T11735" s="76"/>
      <c r="U11735" s="76"/>
      <c r="V11735" s="76"/>
      <c r="W11735" s="76"/>
      <c r="X11735" s="76"/>
    </row>
    <row r="11736" spans="1:24">
      <c r="A11736" s="77"/>
      <c r="B11736" s="80"/>
      <c r="C11736" s="81"/>
      <c r="D11736" s="81"/>
      <c r="E11736" s="81"/>
      <c r="F11736" s="81"/>
      <c r="G11736" s="81"/>
      <c r="H11736" s="81"/>
      <c r="I11736" s="83"/>
      <c r="J11736" s="81"/>
      <c r="K11736" s="84" t="s">
        <v>1502</v>
      </c>
      <c r="L11736" s="76">
        <f t="shared" si="603"/>
        <v>2</v>
      </c>
      <c r="M11736" s="76"/>
      <c r="N11736" s="76"/>
      <c r="O11736" s="76"/>
      <c r="P11736" s="76"/>
      <c r="Q11736" s="76"/>
      <c r="R11736" s="76"/>
      <c r="S11736" s="76">
        <v>2</v>
      </c>
      <c r="T11736" s="76"/>
      <c r="U11736" s="76"/>
      <c r="V11736" s="76"/>
      <c r="W11736" s="76"/>
      <c r="X11736" s="76"/>
    </row>
    <row r="11737" spans="1:24">
      <c r="A11737" s="77"/>
      <c r="B11737" s="46" t="s">
        <v>17806</v>
      </c>
      <c r="C11737" s="46"/>
      <c r="D11737" s="420">
        <f>COUNTA(D11740:D11754)</f>
        <v>5</v>
      </c>
      <c r="E11737" s="46"/>
      <c r="F11737" s="46"/>
      <c r="G11737" s="46"/>
      <c r="H11737" s="46"/>
      <c r="I11737" s="813">
        <f>SUM(I11740:I11754)</f>
        <v>46951</v>
      </c>
      <c r="J11737" s="46" t="s">
        <v>39</v>
      </c>
      <c r="K11737" s="75" t="s">
        <v>32</v>
      </c>
      <c r="L11737" s="76">
        <f>SUM(M11737:X11737)</f>
        <v>0</v>
      </c>
      <c r="M11737" s="76">
        <v>0</v>
      </c>
      <c r="N11737" s="76">
        <v>0</v>
      </c>
      <c r="O11737" s="76">
        <v>0</v>
      </c>
      <c r="P11737" s="76">
        <v>0</v>
      </c>
      <c r="Q11737" s="76">
        <v>0</v>
      </c>
      <c r="R11737" s="76">
        <v>0</v>
      </c>
      <c r="S11737" s="76">
        <v>0</v>
      </c>
      <c r="T11737" s="76">
        <v>0</v>
      </c>
      <c r="U11737" s="76">
        <v>0</v>
      </c>
      <c r="V11737" s="76">
        <v>0</v>
      </c>
      <c r="W11737" s="76">
        <v>0</v>
      </c>
      <c r="X11737" s="76">
        <v>0</v>
      </c>
    </row>
    <row r="11738" spans="1:24">
      <c r="A11738" s="77"/>
      <c r="B11738" s="54"/>
      <c r="C11738" s="54"/>
      <c r="D11738" s="422"/>
      <c r="E11738" s="54"/>
      <c r="F11738" s="54"/>
      <c r="G11738" s="54"/>
      <c r="H11738" s="54"/>
      <c r="I11738" s="814"/>
      <c r="J11738" s="54"/>
      <c r="K11738" s="75" t="s">
        <v>34</v>
      </c>
      <c r="L11738" s="76">
        <f>SUM(M11738:X11738)</f>
        <v>4</v>
      </c>
      <c r="M11738" s="76">
        <v>4</v>
      </c>
      <c r="N11738" s="76">
        <v>0</v>
      </c>
      <c r="O11738" s="76">
        <v>0</v>
      </c>
      <c r="P11738" s="76">
        <v>0</v>
      </c>
      <c r="Q11738" s="76">
        <v>0</v>
      </c>
      <c r="R11738" s="76">
        <v>0</v>
      </c>
      <c r="S11738" s="76">
        <v>0</v>
      </c>
      <c r="T11738" s="76">
        <v>0</v>
      </c>
      <c r="U11738" s="76">
        <v>0</v>
      </c>
      <c r="V11738" s="76">
        <v>0</v>
      </c>
      <c r="W11738" s="76">
        <v>0</v>
      </c>
      <c r="X11738" s="76">
        <v>0</v>
      </c>
    </row>
    <row r="11739" spans="1:24">
      <c r="A11739" s="77"/>
      <c r="B11739" s="80"/>
      <c r="C11739" s="80"/>
      <c r="D11739" s="423"/>
      <c r="E11739" s="80"/>
      <c r="F11739" s="80"/>
      <c r="G11739" s="80"/>
      <c r="H11739" s="80"/>
      <c r="I11739" s="815"/>
      <c r="J11739" s="80"/>
      <c r="K11739" s="75" t="s">
        <v>36</v>
      </c>
      <c r="L11739" s="76">
        <f>SUM(M11739:X11739)</f>
        <v>16</v>
      </c>
      <c r="M11739" s="76">
        <v>4</v>
      </c>
      <c r="N11739" s="76">
        <v>0</v>
      </c>
      <c r="O11739" s="76">
        <v>1</v>
      </c>
      <c r="P11739" s="76">
        <v>0</v>
      </c>
      <c r="Q11739" s="76">
        <v>0</v>
      </c>
      <c r="R11739" s="76">
        <v>5</v>
      </c>
      <c r="S11739" s="76">
        <v>2</v>
      </c>
      <c r="T11739" s="76">
        <v>4</v>
      </c>
      <c r="U11739" s="76">
        <v>0</v>
      </c>
      <c r="V11739" s="76">
        <v>0</v>
      </c>
      <c r="W11739" s="76">
        <v>0</v>
      </c>
      <c r="X11739" s="76">
        <v>0</v>
      </c>
    </row>
    <row r="11740" spans="1:24">
      <c r="A11740" s="77"/>
      <c r="B11740" s="46" t="s">
        <v>17807</v>
      </c>
      <c r="C11740" s="46" t="s">
        <v>33</v>
      </c>
      <c r="D11740" s="58" t="s">
        <v>17808</v>
      </c>
      <c r="E11740" s="58" t="s">
        <v>17809</v>
      </c>
      <c r="F11740" s="46" t="s">
        <v>17810</v>
      </c>
      <c r="G11740" s="58" t="s">
        <v>17811</v>
      </c>
      <c r="H11740" s="46" t="s">
        <v>17812</v>
      </c>
      <c r="I11740" s="74">
        <v>7936</v>
      </c>
      <c r="J11740" s="46" t="s">
        <v>1508</v>
      </c>
      <c r="K11740" s="75" t="s">
        <v>1509</v>
      </c>
      <c r="L11740" s="76">
        <f>SUM(M11740:X11740)</f>
        <v>0</v>
      </c>
      <c r="M11740" s="76"/>
      <c r="N11740" s="76"/>
      <c r="O11740" s="76"/>
      <c r="P11740" s="76"/>
      <c r="Q11740" s="76"/>
      <c r="R11740" s="76"/>
      <c r="S11740" s="76"/>
      <c r="T11740" s="76"/>
      <c r="U11740" s="76"/>
      <c r="V11740" s="76"/>
      <c r="W11740" s="76"/>
      <c r="X11740" s="76"/>
    </row>
    <row r="11741" spans="1:24">
      <c r="A11741" s="77"/>
      <c r="B11741" s="54"/>
      <c r="C11741" s="54"/>
      <c r="D11741" s="111"/>
      <c r="E11741" s="77"/>
      <c r="F11741" s="54"/>
      <c r="G11741" s="77"/>
      <c r="H11741" s="54"/>
      <c r="I11741" s="79"/>
      <c r="J11741" s="54"/>
      <c r="K11741" s="75" t="s">
        <v>1501</v>
      </c>
      <c r="L11741" s="76">
        <f t="shared" ref="L11741:L11804" si="604">SUM(M11741:X11741)</f>
        <v>4</v>
      </c>
      <c r="M11741" s="76">
        <v>4</v>
      </c>
      <c r="N11741" s="76"/>
      <c r="O11741" s="76"/>
      <c r="P11741" s="76"/>
      <c r="Q11741" s="76"/>
      <c r="R11741" s="76"/>
      <c r="S11741" s="76"/>
      <c r="T11741" s="76"/>
      <c r="U11741" s="76"/>
      <c r="V11741" s="76"/>
      <c r="W11741" s="76"/>
      <c r="X11741" s="76"/>
    </row>
    <row r="11742" spans="1:24">
      <c r="A11742" s="77"/>
      <c r="B11742" s="54"/>
      <c r="C11742" s="80"/>
      <c r="D11742" s="113"/>
      <c r="E11742" s="81"/>
      <c r="F11742" s="80"/>
      <c r="G11742" s="81"/>
      <c r="H11742" s="80"/>
      <c r="I11742" s="83"/>
      <c r="J11742" s="80"/>
      <c r="K11742" s="84" t="s">
        <v>1502</v>
      </c>
      <c r="L11742" s="76">
        <f t="shared" si="604"/>
        <v>0</v>
      </c>
      <c r="M11742" s="76"/>
      <c r="N11742" s="76"/>
      <c r="O11742" s="76"/>
      <c r="P11742" s="76"/>
      <c r="Q11742" s="76"/>
      <c r="R11742" s="76"/>
      <c r="S11742" s="76"/>
      <c r="T11742" s="76"/>
      <c r="U11742" s="76"/>
      <c r="V11742" s="76"/>
      <c r="W11742" s="76"/>
      <c r="X11742" s="76"/>
    </row>
    <row r="11743" spans="1:24">
      <c r="A11743" s="77"/>
      <c r="B11743" s="54"/>
      <c r="C11743" s="46" t="s">
        <v>33</v>
      </c>
      <c r="D11743" s="58" t="s">
        <v>17813</v>
      </c>
      <c r="E11743" s="58" t="s">
        <v>17814</v>
      </c>
      <c r="F11743" s="46" t="s">
        <v>17815</v>
      </c>
      <c r="G11743" s="58" t="s">
        <v>17816</v>
      </c>
      <c r="H11743" s="46" t="s">
        <v>17817</v>
      </c>
      <c r="I11743" s="74">
        <v>0</v>
      </c>
      <c r="J11743" s="46" t="s">
        <v>1508</v>
      </c>
      <c r="K11743" s="75" t="s">
        <v>1509</v>
      </c>
      <c r="L11743" s="76">
        <f t="shared" si="604"/>
        <v>0</v>
      </c>
      <c r="M11743" s="76"/>
      <c r="N11743" s="76"/>
      <c r="O11743" s="76"/>
      <c r="P11743" s="76"/>
      <c r="Q11743" s="76"/>
      <c r="R11743" s="76"/>
      <c r="S11743" s="76"/>
      <c r="T11743" s="76"/>
      <c r="U11743" s="76"/>
      <c r="V11743" s="76"/>
      <c r="W11743" s="76"/>
      <c r="X11743" s="76"/>
    </row>
    <row r="11744" spans="1:24">
      <c r="A11744" s="77"/>
      <c r="B11744" s="54"/>
      <c r="C11744" s="54"/>
      <c r="D11744" s="111"/>
      <c r="E11744" s="77"/>
      <c r="F11744" s="54"/>
      <c r="G11744" s="77"/>
      <c r="H11744" s="54"/>
      <c r="I11744" s="79"/>
      <c r="J11744" s="54"/>
      <c r="K11744" s="75" t="s">
        <v>1501</v>
      </c>
      <c r="L11744" s="76">
        <f t="shared" si="604"/>
        <v>0</v>
      </c>
      <c r="M11744" s="76"/>
      <c r="N11744" s="76"/>
      <c r="O11744" s="76"/>
      <c r="P11744" s="76"/>
      <c r="Q11744" s="76"/>
      <c r="R11744" s="76"/>
      <c r="S11744" s="76"/>
      <c r="T11744" s="76"/>
      <c r="U11744" s="76"/>
      <c r="V11744" s="76"/>
      <c r="W11744" s="76"/>
      <c r="X11744" s="76"/>
    </row>
    <row r="11745" spans="1:24">
      <c r="A11745" s="77"/>
      <c r="B11745" s="54"/>
      <c r="C11745" s="80"/>
      <c r="D11745" s="113"/>
      <c r="E11745" s="81"/>
      <c r="F11745" s="80"/>
      <c r="G11745" s="81"/>
      <c r="H11745" s="80"/>
      <c r="I11745" s="83"/>
      <c r="J11745" s="80"/>
      <c r="K11745" s="84" t="s">
        <v>1502</v>
      </c>
      <c r="L11745" s="76">
        <f t="shared" si="604"/>
        <v>6</v>
      </c>
      <c r="M11745" s="76">
        <v>4</v>
      </c>
      <c r="N11745" s="76"/>
      <c r="O11745" s="76">
        <v>1</v>
      </c>
      <c r="P11745" s="76"/>
      <c r="Q11745" s="76"/>
      <c r="R11745" s="76"/>
      <c r="S11745" s="76"/>
      <c r="T11745" s="76">
        <v>1</v>
      </c>
      <c r="U11745" s="76"/>
      <c r="V11745" s="76"/>
      <c r="W11745" s="76"/>
      <c r="X11745" s="76"/>
    </row>
    <row r="11746" spans="1:24">
      <c r="A11746" s="77"/>
      <c r="B11746" s="54"/>
      <c r="C11746" s="46" t="s">
        <v>33</v>
      </c>
      <c r="D11746" s="58" t="s">
        <v>17818</v>
      </c>
      <c r="E11746" s="121" t="s">
        <v>17819</v>
      </c>
      <c r="F11746" s="46" t="s">
        <v>17820</v>
      </c>
      <c r="G11746" s="58" t="s">
        <v>17821</v>
      </c>
      <c r="H11746" s="46"/>
      <c r="I11746" s="74">
        <v>0</v>
      </c>
      <c r="J11746" s="46" t="s">
        <v>1508</v>
      </c>
      <c r="K11746" s="75" t="s">
        <v>1509</v>
      </c>
      <c r="L11746" s="76">
        <f t="shared" si="604"/>
        <v>0</v>
      </c>
      <c r="M11746" s="76"/>
      <c r="N11746" s="76"/>
      <c r="O11746" s="76"/>
      <c r="P11746" s="76"/>
      <c r="Q11746" s="76"/>
      <c r="R11746" s="76"/>
      <c r="S11746" s="76"/>
      <c r="T11746" s="76"/>
      <c r="U11746" s="76"/>
      <c r="V11746" s="76"/>
      <c r="W11746" s="76"/>
      <c r="X11746" s="76"/>
    </row>
    <row r="11747" spans="1:24">
      <c r="A11747" s="77"/>
      <c r="B11747" s="54"/>
      <c r="C11747" s="54"/>
      <c r="D11747" s="111"/>
      <c r="E11747" s="220"/>
      <c r="F11747" s="54"/>
      <c r="G11747" s="77"/>
      <c r="H11747" s="54"/>
      <c r="I11747" s="79"/>
      <c r="J11747" s="54"/>
      <c r="K11747" s="75" t="s">
        <v>1501</v>
      </c>
      <c r="L11747" s="76">
        <f t="shared" si="604"/>
        <v>0</v>
      </c>
      <c r="M11747" s="76"/>
      <c r="N11747" s="76"/>
      <c r="O11747" s="76"/>
      <c r="P11747" s="76"/>
      <c r="Q11747" s="76"/>
      <c r="R11747" s="76"/>
      <c r="S11747" s="76"/>
      <c r="T11747" s="76"/>
      <c r="U11747" s="76"/>
      <c r="V11747" s="76"/>
      <c r="W11747" s="76"/>
      <c r="X11747" s="76"/>
    </row>
    <row r="11748" spans="1:24">
      <c r="A11748" s="77"/>
      <c r="B11748" s="54"/>
      <c r="C11748" s="80"/>
      <c r="D11748" s="113"/>
      <c r="E11748" s="222"/>
      <c r="F11748" s="80"/>
      <c r="G11748" s="81"/>
      <c r="H11748" s="80"/>
      <c r="I11748" s="83"/>
      <c r="J11748" s="80"/>
      <c r="K11748" s="84" t="s">
        <v>1502</v>
      </c>
      <c r="L11748" s="76">
        <f t="shared" si="604"/>
        <v>2</v>
      </c>
      <c r="M11748" s="76"/>
      <c r="N11748" s="76"/>
      <c r="O11748" s="76"/>
      <c r="P11748" s="76"/>
      <c r="Q11748" s="76"/>
      <c r="R11748" s="76"/>
      <c r="S11748" s="76">
        <v>2</v>
      </c>
      <c r="T11748" s="76"/>
      <c r="U11748" s="76"/>
      <c r="V11748" s="76"/>
      <c r="W11748" s="76"/>
      <c r="X11748" s="76"/>
    </row>
    <row r="11749" spans="1:24">
      <c r="A11749" s="77"/>
      <c r="B11749" s="54"/>
      <c r="C11749" s="46" t="s">
        <v>33</v>
      </c>
      <c r="D11749" s="58" t="s">
        <v>17822</v>
      </c>
      <c r="E11749" s="126" t="s">
        <v>17823</v>
      </c>
      <c r="F11749" s="46" t="s">
        <v>17824</v>
      </c>
      <c r="G11749" s="58" t="s">
        <v>17825</v>
      </c>
      <c r="H11749" s="46" t="s">
        <v>17826</v>
      </c>
      <c r="I11749" s="74">
        <v>26377</v>
      </c>
      <c r="J11749" s="46" t="s">
        <v>1508</v>
      </c>
      <c r="K11749" s="75" t="s">
        <v>1509</v>
      </c>
      <c r="L11749" s="76">
        <f t="shared" si="604"/>
        <v>0</v>
      </c>
      <c r="M11749" s="76"/>
      <c r="N11749" s="76"/>
      <c r="O11749" s="76"/>
      <c r="P11749" s="76"/>
      <c r="Q11749" s="76"/>
      <c r="R11749" s="76"/>
      <c r="S11749" s="76"/>
      <c r="T11749" s="76"/>
      <c r="U11749" s="76"/>
      <c r="V11749" s="76"/>
      <c r="W11749" s="76"/>
      <c r="X11749" s="76"/>
    </row>
    <row r="11750" spans="1:24">
      <c r="A11750" s="77"/>
      <c r="B11750" s="54"/>
      <c r="C11750" s="54"/>
      <c r="D11750" s="111"/>
      <c r="E11750" s="821"/>
      <c r="F11750" s="54"/>
      <c r="G11750" s="77"/>
      <c r="H11750" s="54"/>
      <c r="I11750" s="79"/>
      <c r="J11750" s="54"/>
      <c r="K11750" s="75" t="s">
        <v>1501</v>
      </c>
      <c r="L11750" s="76">
        <f t="shared" si="604"/>
        <v>0</v>
      </c>
      <c r="M11750" s="76"/>
      <c r="N11750" s="76"/>
      <c r="O11750" s="76"/>
      <c r="P11750" s="76"/>
      <c r="Q11750" s="76"/>
      <c r="R11750" s="76"/>
      <c r="S11750" s="76"/>
      <c r="T11750" s="76"/>
      <c r="U11750" s="76"/>
      <c r="V11750" s="76"/>
      <c r="W11750" s="76"/>
      <c r="X11750" s="76"/>
    </row>
    <row r="11751" spans="1:24">
      <c r="A11751" s="77"/>
      <c r="B11751" s="54"/>
      <c r="C11751" s="80"/>
      <c r="D11751" s="113"/>
      <c r="E11751" s="822"/>
      <c r="F11751" s="80"/>
      <c r="G11751" s="81"/>
      <c r="H11751" s="80"/>
      <c r="I11751" s="83"/>
      <c r="J11751" s="80"/>
      <c r="K11751" s="84" t="s">
        <v>1502</v>
      </c>
      <c r="L11751" s="76">
        <f t="shared" si="604"/>
        <v>3</v>
      </c>
      <c r="M11751" s="76"/>
      <c r="N11751" s="76"/>
      <c r="O11751" s="76"/>
      <c r="P11751" s="76"/>
      <c r="Q11751" s="76"/>
      <c r="R11751" s="76"/>
      <c r="S11751" s="76"/>
      <c r="T11751" s="76">
        <v>3</v>
      </c>
      <c r="U11751" s="76"/>
      <c r="V11751" s="76"/>
      <c r="W11751" s="76"/>
      <c r="X11751" s="76"/>
    </row>
    <row r="11752" spans="1:24">
      <c r="A11752" s="77"/>
      <c r="B11752" s="54"/>
      <c r="C11752" s="46" t="s">
        <v>33</v>
      </c>
      <c r="D11752" s="58" t="s">
        <v>17827</v>
      </c>
      <c r="E11752" s="121" t="s">
        <v>17828</v>
      </c>
      <c r="F11752" s="46" t="s">
        <v>17829</v>
      </c>
      <c r="G11752" s="58" t="s">
        <v>17830</v>
      </c>
      <c r="H11752" s="46" t="s">
        <v>17831</v>
      </c>
      <c r="I11752" s="74">
        <v>12638</v>
      </c>
      <c r="J11752" s="46" t="s">
        <v>1508</v>
      </c>
      <c r="K11752" s="75" t="s">
        <v>1509</v>
      </c>
      <c r="L11752" s="76">
        <f t="shared" si="604"/>
        <v>0</v>
      </c>
      <c r="M11752" s="76"/>
      <c r="N11752" s="76"/>
      <c r="O11752" s="76"/>
      <c r="P11752" s="76"/>
      <c r="Q11752" s="76"/>
      <c r="R11752" s="76"/>
      <c r="S11752" s="76"/>
      <c r="T11752" s="76"/>
      <c r="U11752" s="76"/>
      <c r="V11752" s="76"/>
      <c r="W11752" s="76"/>
      <c r="X11752" s="76"/>
    </row>
    <row r="11753" spans="1:24">
      <c r="A11753" s="77"/>
      <c r="B11753" s="54"/>
      <c r="C11753" s="54"/>
      <c r="D11753" s="111"/>
      <c r="E11753" s="220"/>
      <c r="F11753" s="54"/>
      <c r="G11753" s="77"/>
      <c r="H11753" s="54"/>
      <c r="I11753" s="79"/>
      <c r="J11753" s="54"/>
      <c r="K11753" s="75" t="s">
        <v>1501</v>
      </c>
      <c r="L11753" s="76">
        <f t="shared" si="604"/>
        <v>0</v>
      </c>
      <c r="M11753" s="76"/>
      <c r="N11753" s="76"/>
      <c r="O11753" s="76"/>
      <c r="P11753" s="76"/>
      <c r="Q11753" s="76"/>
      <c r="R11753" s="76"/>
      <c r="S11753" s="76"/>
      <c r="T11753" s="76"/>
      <c r="U11753" s="76"/>
      <c r="V11753" s="76"/>
      <c r="W11753" s="76"/>
      <c r="X11753" s="76"/>
    </row>
    <row r="11754" spans="1:24">
      <c r="A11754" s="77"/>
      <c r="B11754" s="80"/>
      <c r="C11754" s="80"/>
      <c r="D11754" s="113"/>
      <c r="E11754" s="222"/>
      <c r="F11754" s="80"/>
      <c r="G11754" s="81"/>
      <c r="H11754" s="80"/>
      <c r="I11754" s="83"/>
      <c r="J11754" s="80"/>
      <c r="K11754" s="84" t="s">
        <v>1502</v>
      </c>
      <c r="L11754" s="76">
        <f t="shared" si="604"/>
        <v>5</v>
      </c>
      <c r="M11754" s="76"/>
      <c r="N11754" s="76"/>
      <c r="O11754" s="76"/>
      <c r="P11754" s="76"/>
      <c r="Q11754" s="76"/>
      <c r="R11754" s="76">
        <v>5</v>
      </c>
      <c r="S11754" s="76"/>
      <c r="T11754" s="76"/>
      <c r="U11754" s="76"/>
      <c r="V11754" s="76"/>
      <c r="W11754" s="76"/>
      <c r="X11754" s="76"/>
    </row>
    <row r="11755" spans="1:24">
      <c r="A11755" s="77"/>
      <c r="B11755" s="46" t="s">
        <v>17832</v>
      </c>
      <c r="C11755" s="46"/>
      <c r="D11755" s="420">
        <f>COUNTA(D11758:D12030)</f>
        <v>91</v>
      </c>
      <c r="E11755" s="46"/>
      <c r="F11755" s="46"/>
      <c r="G11755" s="46"/>
      <c r="H11755" s="46"/>
      <c r="I11755" s="813">
        <f>SUM(I11758:I12030)</f>
        <v>3537696.8040000005</v>
      </c>
      <c r="J11755" s="46" t="s">
        <v>39</v>
      </c>
      <c r="K11755" s="75" t="s">
        <v>32</v>
      </c>
      <c r="L11755" s="76">
        <f t="shared" si="604"/>
        <v>74</v>
      </c>
      <c r="M11755" s="76">
        <v>6</v>
      </c>
      <c r="N11755" s="76">
        <v>19</v>
      </c>
      <c r="O11755" s="76">
        <v>2</v>
      </c>
      <c r="P11755" s="76">
        <v>0</v>
      </c>
      <c r="Q11755" s="76">
        <v>0</v>
      </c>
      <c r="R11755" s="76">
        <v>0</v>
      </c>
      <c r="S11755" s="76">
        <v>3</v>
      </c>
      <c r="T11755" s="76">
        <v>15</v>
      </c>
      <c r="U11755" s="76">
        <v>0</v>
      </c>
      <c r="V11755" s="76">
        <v>0</v>
      </c>
      <c r="W11755" s="76">
        <v>11</v>
      </c>
      <c r="X11755" s="76">
        <v>18</v>
      </c>
    </row>
    <row r="11756" spans="1:24">
      <c r="A11756" s="77"/>
      <c r="B11756" s="54"/>
      <c r="C11756" s="54"/>
      <c r="D11756" s="422"/>
      <c r="E11756" s="54"/>
      <c r="F11756" s="54"/>
      <c r="G11756" s="54"/>
      <c r="H11756" s="54"/>
      <c r="I11756" s="814"/>
      <c r="J11756" s="54"/>
      <c r="K11756" s="75" t="s">
        <v>34</v>
      </c>
      <c r="L11756" s="76">
        <f t="shared" si="604"/>
        <v>3</v>
      </c>
      <c r="M11756" s="76">
        <v>1</v>
      </c>
      <c r="N11756" s="76">
        <v>1</v>
      </c>
      <c r="O11756" s="76">
        <v>0</v>
      </c>
      <c r="P11756" s="76">
        <v>0</v>
      </c>
      <c r="Q11756" s="76">
        <v>0</v>
      </c>
      <c r="R11756" s="76">
        <v>0</v>
      </c>
      <c r="S11756" s="76">
        <v>1</v>
      </c>
      <c r="T11756" s="76">
        <v>0</v>
      </c>
      <c r="U11756" s="76">
        <v>0</v>
      </c>
      <c r="V11756" s="76">
        <v>0</v>
      </c>
      <c r="W11756" s="76">
        <v>0</v>
      </c>
      <c r="X11756" s="76">
        <v>0</v>
      </c>
    </row>
    <row r="11757" spans="1:24">
      <c r="A11757" s="77"/>
      <c r="B11757" s="80"/>
      <c r="C11757" s="80"/>
      <c r="D11757" s="423"/>
      <c r="E11757" s="80"/>
      <c r="F11757" s="80"/>
      <c r="G11757" s="80"/>
      <c r="H11757" s="80"/>
      <c r="I11757" s="815"/>
      <c r="J11757" s="80"/>
      <c r="K11757" s="75" t="s">
        <v>36</v>
      </c>
      <c r="L11757" s="76">
        <f t="shared" si="604"/>
        <v>593</v>
      </c>
      <c r="M11757" s="76">
        <v>7</v>
      </c>
      <c r="N11757" s="76">
        <v>1</v>
      </c>
      <c r="O11757" s="76">
        <v>7</v>
      </c>
      <c r="P11757" s="76">
        <v>0</v>
      </c>
      <c r="Q11757" s="76">
        <v>0</v>
      </c>
      <c r="R11757" s="76">
        <v>5</v>
      </c>
      <c r="S11757" s="76">
        <v>23</v>
      </c>
      <c r="T11757" s="76">
        <v>9</v>
      </c>
      <c r="U11757" s="76">
        <v>6</v>
      </c>
      <c r="V11757" s="76">
        <v>0</v>
      </c>
      <c r="W11757" s="76">
        <v>311</v>
      </c>
      <c r="X11757" s="76">
        <v>224</v>
      </c>
    </row>
    <row r="11758" spans="1:24">
      <c r="A11758" s="77"/>
      <c r="B11758" s="58" t="s">
        <v>17833</v>
      </c>
      <c r="C11758" s="58" t="s">
        <v>1609</v>
      </c>
      <c r="D11758" s="58" t="s">
        <v>17834</v>
      </c>
      <c r="E11758" s="58" t="s">
        <v>17835</v>
      </c>
      <c r="F11758" s="58" t="s">
        <v>2401</v>
      </c>
      <c r="G11758" s="58" t="s">
        <v>17836</v>
      </c>
      <c r="H11758" s="58" t="s">
        <v>17837</v>
      </c>
      <c r="I11758" s="524">
        <v>573699.41</v>
      </c>
      <c r="J11758" s="46" t="s">
        <v>1508</v>
      </c>
      <c r="K11758" s="75" t="s">
        <v>1509</v>
      </c>
      <c r="L11758" s="76">
        <f t="shared" si="604"/>
        <v>0</v>
      </c>
      <c r="M11758" s="76"/>
      <c r="N11758" s="76"/>
      <c r="O11758" s="76"/>
      <c r="P11758" s="76"/>
      <c r="Q11758" s="76"/>
      <c r="R11758" s="76"/>
      <c r="S11758" s="76"/>
      <c r="T11758" s="76"/>
      <c r="U11758" s="76"/>
      <c r="V11758" s="76"/>
      <c r="W11758" s="76"/>
      <c r="X11758" s="76"/>
    </row>
    <row r="11759" spans="1:24">
      <c r="A11759" s="77"/>
      <c r="B11759" s="77"/>
      <c r="C11759" s="77"/>
      <c r="D11759" s="111"/>
      <c r="E11759" s="77"/>
      <c r="F11759" s="111"/>
      <c r="G11759" s="63"/>
      <c r="H11759" s="111"/>
      <c r="I11759" s="525"/>
      <c r="J11759" s="54"/>
      <c r="K11759" s="75" t="s">
        <v>1501</v>
      </c>
      <c r="L11759" s="76">
        <f t="shared" si="604"/>
        <v>0</v>
      </c>
      <c r="M11759" s="76"/>
      <c r="N11759" s="76"/>
      <c r="O11759" s="76"/>
      <c r="P11759" s="76"/>
      <c r="Q11759" s="76"/>
      <c r="R11759" s="76"/>
      <c r="S11759" s="76"/>
      <c r="T11759" s="76"/>
      <c r="U11759" s="76"/>
      <c r="V11759" s="76"/>
      <c r="W11759" s="76"/>
      <c r="X11759" s="76"/>
    </row>
    <row r="11760" spans="1:24">
      <c r="A11760" s="77"/>
      <c r="B11760" s="77"/>
      <c r="C11760" s="81"/>
      <c r="D11760" s="113"/>
      <c r="E11760" s="81"/>
      <c r="F11760" s="113"/>
      <c r="G11760" s="68"/>
      <c r="H11760" s="113"/>
      <c r="I11760" s="526"/>
      <c r="J11760" s="80"/>
      <c r="K11760" s="84" t="s">
        <v>1502</v>
      </c>
      <c r="L11760" s="76">
        <f t="shared" si="604"/>
        <v>20</v>
      </c>
      <c r="M11760" s="76"/>
      <c r="N11760" s="76"/>
      <c r="O11760" s="76"/>
      <c r="P11760" s="76"/>
      <c r="Q11760" s="76"/>
      <c r="R11760" s="76"/>
      <c r="S11760" s="76"/>
      <c r="T11760" s="76"/>
      <c r="U11760" s="76"/>
      <c r="V11760" s="76"/>
      <c r="W11760" s="76">
        <v>20</v>
      </c>
      <c r="X11760" s="76"/>
    </row>
    <row r="11761" spans="1:24">
      <c r="A11761" s="77"/>
      <c r="B11761" s="77"/>
      <c r="C11761" s="58" t="s">
        <v>1622</v>
      </c>
      <c r="D11761" s="58" t="s">
        <v>17838</v>
      </c>
      <c r="E11761" s="58" t="s">
        <v>17839</v>
      </c>
      <c r="F11761" s="58" t="s">
        <v>2401</v>
      </c>
      <c r="G11761" s="58" t="s">
        <v>17840</v>
      </c>
      <c r="H11761" s="58" t="s">
        <v>17841</v>
      </c>
      <c r="I11761" s="524">
        <v>0</v>
      </c>
      <c r="J11761" s="46" t="s">
        <v>1508</v>
      </c>
      <c r="K11761" s="75" t="s">
        <v>1509</v>
      </c>
      <c r="L11761" s="76">
        <f t="shared" si="604"/>
        <v>4</v>
      </c>
      <c r="M11761" s="76"/>
      <c r="N11761" s="76">
        <v>3</v>
      </c>
      <c r="O11761" s="76"/>
      <c r="P11761" s="76"/>
      <c r="Q11761" s="76"/>
      <c r="R11761" s="76"/>
      <c r="S11761" s="76"/>
      <c r="T11761" s="76"/>
      <c r="U11761" s="76"/>
      <c r="V11761" s="76"/>
      <c r="W11761" s="76"/>
      <c r="X11761" s="76">
        <v>1</v>
      </c>
    </row>
    <row r="11762" spans="1:24">
      <c r="A11762" s="77"/>
      <c r="B11762" s="77"/>
      <c r="C11762" s="77"/>
      <c r="D11762" s="111"/>
      <c r="E11762" s="77"/>
      <c r="F11762" s="111"/>
      <c r="G11762" s="63"/>
      <c r="H11762" s="111"/>
      <c r="I11762" s="525"/>
      <c r="J11762" s="54"/>
      <c r="K11762" s="75" t="s">
        <v>1501</v>
      </c>
      <c r="L11762" s="76">
        <f t="shared" si="604"/>
        <v>3</v>
      </c>
      <c r="M11762" s="76">
        <v>1</v>
      </c>
      <c r="N11762" s="76">
        <v>1</v>
      </c>
      <c r="O11762" s="76"/>
      <c r="P11762" s="76"/>
      <c r="Q11762" s="76"/>
      <c r="R11762" s="76"/>
      <c r="S11762" s="76">
        <v>1</v>
      </c>
      <c r="T11762" s="76"/>
      <c r="U11762" s="76"/>
      <c r="V11762" s="76"/>
      <c r="W11762" s="76"/>
      <c r="X11762" s="76"/>
    </row>
    <row r="11763" spans="1:24">
      <c r="A11763" s="77"/>
      <c r="B11763" s="77"/>
      <c r="C11763" s="81"/>
      <c r="D11763" s="113"/>
      <c r="E11763" s="81"/>
      <c r="F11763" s="113"/>
      <c r="G11763" s="68"/>
      <c r="H11763" s="113"/>
      <c r="I11763" s="526"/>
      <c r="J11763" s="80"/>
      <c r="K11763" s="84" t="s">
        <v>1502</v>
      </c>
      <c r="L11763" s="76">
        <f t="shared" si="604"/>
        <v>0</v>
      </c>
      <c r="M11763" s="76"/>
      <c r="N11763" s="76"/>
      <c r="O11763" s="76"/>
      <c r="P11763" s="76"/>
      <c r="Q11763" s="76"/>
      <c r="R11763" s="76"/>
      <c r="S11763" s="76"/>
      <c r="T11763" s="76"/>
      <c r="U11763" s="76"/>
      <c r="V11763" s="76"/>
      <c r="W11763" s="76"/>
      <c r="X11763" s="76"/>
    </row>
    <row r="11764" spans="1:24">
      <c r="A11764" s="77"/>
      <c r="B11764" s="77"/>
      <c r="C11764" s="58" t="s">
        <v>1622</v>
      </c>
      <c r="D11764" s="58" t="s">
        <v>4516</v>
      </c>
      <c r="E11764" s="58" t="s">
        <v>17842</v>
      </c>
      <c r="F11764" s="58" t="s">
        <v>17843</v>
      </c>
      <c r="G11764" s="58" t="s">
        <v>17844</v>
      </c>
      <c r="H11764" s="126" t="s">
        <v>17845</v>
      </c>
      <c r="I11764" s="524">
        <v>0</v>
      </c>
      <c r="J11764" s="46" t="s">
        <v>1508</v>
      </c>
      <c r="K11764" s="75" t="s">
        <v>1509</v>
      </c>
      <c r="L11764" s="76">
        <f t="shared" si="604"/>
        <v>0</v>
      </c>
      <c r="M11764" s="76"/>
      <c r="N11764" s="76"/>
      <c r="O11764" s="76"/>
      <c r="P11764" s="76"/>
      <c r="Q11764" s="76"/>
      <c r="R11764" s="76"/>
      <c r="S11764" s="76"/>
      <c r="T11764" s="76"/>
      <c r="U11764" s="76"/>
      <c r="V11764" s="76"/>
      <c r="W11764" s="76"/>
      <c r="X11764" s="76"/>
    </row>
    <row r="11765" spans="1:24">
      <c r="A11765" s="77"/>
      <c r="B11765" s="77"/>
      <c r="C11765" s="77"/>
      <c r="D11765" s="111"/>
      <c r="E11765" s="77"/>
      <c r="F11765" s="111"/>
      <c r="G11765" s="63"/>
      <c r="H11765" s="111"/>
      <c r="I11765" s="525"/>
      <c r="J11765" s="54"/>
      <c r="K11765" s="75" t="s">
        <v>1501</v>
      </c>
      <c r="L11765" s="76">
        <f t="shared" si="604"/>
        <v>0</v>
      </c>
      <c r="M11765" s="76"/>
      <c r="N11765" s="76"/>
      <c r="O11765" s="76"/>
      <c r="P11765" s="76"/>
      <c r="Q11765" s="76"/>
      <c r="R11765" s="76"/>
      <c r="S11765" s="76"/>
      <c r="T11765" s="76"/>
      <c r="U11765" s="76"/>
      <c r="V11765" s="76"/>
      <c r="W11765" s="76"/>
      <c r="X11765" s="76"/>
    </row>
    <row r="11766" spans="1:24">
      <c r="A11766" s="77"/>
      <c r="B11766" s="77"/>
      <c r="C11766" s="81"/>
      <c r="D11766" s="113"/>
      <c r="E11766" s="81"/>
      <c r="F11766" s="113"/>
      <c r="G11766" s="68"/>
      <c r="H11766" s="113"/>
      <c r="I11766" s="526"/>
      <c r="J11766" s="80"/>
      <c r="K11766" s="84" t="s">
        <v>1502</v>
      </c>
      <c r="L11766" s="76">
        <f t="shared" si="604"/>
        <v>1</v>
      </c>
      <c r="M11766" s="76"/>
      <c r="N11766" s="76"/>
      <c r="O11766" s="76"/>
      <c r="P11766" s="76"/>
      <c r="Q11766" s="76"/>
      <c r="R11766" s="76"/>
      <c r="S11766" s="76"/>
      <c r="T11766" s="76"/>
      <c r="U11766" s="76"/>
      <c r="V11766" s="76"/>
      <c r="W11766" s="76"/>
      <c r="X11766" s="76">
        <v>1</v>
      </c>
    </row>
    <row r="11767" spans="1:24">
      <c r="A11767" s="77"/>
      <c r="B11767" s="77"/>
      <c r="C11767" s="58" t="s">
        <v>1609</v>
      </c>
      <c r="D11767" s="58" t="s">
        <v>17846</v>
      </c>
      <c r="E11767" s="58" t="s">
        <v>17847</v>
      </c>
      <c r="F11767" s="58" t="s">
        <v>17848</v>
      </c>
      <c r="G11767" s="58" t="s">
        <v>17849</v>
      </c>
      <c r="H11767" s="58" t="s">
        <v>17850</v>
      </c>
      <c r="I11767" s="524">
        <f>113.61+78.95</f>
        <v>192.56</v>
      </c>
      <c r="J11767" s="58" t="s">
        <v>1508</v>
      </c>
      <c r="K11767" s="84" t="s">
        <v>1509</v>
      </c>
      <c r="L11767" s="76">
        <f t="shared" si="604"/>
        <v>0</v>
      </c>
      <c r="M11767" s="76"/>
      <c r="N11767" s="76"/>
      <c r="O11767" s="76"/>
      <c r="P11767" s="76"/>
      <c r="Q11767" s="76"/>
      <c r="R11767" s="76"/>
      <c r="S11767" s="76"/>
      <c r="T11767" s="76"/>
      <c r="U11767" s="76"/>
      <c r="V11767" s="76"/>
      <c r="W11767" s="76"/>
      <c r="X11767" s="76"/>
    </row>
    <row r="11768" spans="1:24">
      <c r="A11768" s="77"/>
      <c r="B11768" s="77"/>
      <c r="C11768" s="77"/>
      <c r="D11768" s="111"/>
      <c r="E11768" s="77"/>
      <c r="F11768" s="111"/>
      <c r="G11768" s="63"/>
      <c r="H11768" s="111"/>
      <c r="I11768" s="525"/>
      <c r="J11768" s="77"/>
      <c r="K11768" s="84" t="s">
        <v>1501</v>
      </c>
      <c r="L11768" s="76">
        <f t="shared" si="604"/>
        <v>0</v>
      </c>
      <c r="M11768" s="76"/>
      <c r="N11768" s="76"/>
      <c r="O11768" s="76"/>
      <c r="P11768" s="76"/>
      <c r="Q11768" s="76"/>
      <c r="R11768" s="76"/>
      <c r="S11768" s="76"/>
      <c r="T11768" s="76"/>
      <c r="U11768" s="76"/>
      <c r="V11768" s="76"/>
      <c r="W11768" s="76"/>
      <c r="X11768" s="76"/>
    </row>
    <row r="11769" spans="1:24">
      <c r="A11769" s="77"/>
      <c r="B11769" s="77"/>
      <c r="C11769" s="81"/>
      <c r="D11769" s="113"/>
      <c r="E11769" s="81"/>
      <c r="F11769" s="113"/>
      <c r="G11769" s="68"/>
      <c r="H11769" s="113"/>
      <c r="I11769" s="526"/>
      <c r="J11769" s="81"/>
      <c r="K11769" s="84" t="s">
        <v>1502</v>
      </c>
      <c r="L11769" s="76">
        <f t="shared" si="604"/>
        <v>3</v>
      </c>
      <c r="M11769" s="76">
        <v>1</v>
      </c>
      <c r="N11769" s="76"/>
      <c r="O11769" s="76"/>
      <c r="P11769" s="76"/>
      <c r="Q11769" s="76"/>
      <c r="R11769" s="76"/>
      <c r="S11769" s="76"/>
      <c r="T11769" s="76">
        <v>2</v>
      </c>
      <c r="U11769" s="76"/>
      <c r="V11769" s="76"/>
      <c r="W11769" s="76"/>
      <c r="X11769" s="76"/>
    </row>
    <row r="11770" spans="1:24">
      <c r="A11770" s="77"/>
      <c r="B11770" s="77"/>
      <c r="C11770" s="58" t="s">
        <v>1609</v>
      </c>
      <c r="D11770" s="58" t="s">
        <v>17851</v>
      </c>
      <c r="E11770" s="58" t="s">
        <v>17852</v>
      </c>
      <c r="F11770" s="58" t="s">
        <v>17853</v>
      </c>
      <c r="G11770" s="58" t="s">
        <v>17854</v>
      </c>
      <c r="H11770" s="126" t="s">
        <v>17855</v>
      </c>
      <c r="I11770" s="524">
        <v>0</v>
      </c>
      <c r="J11770" s="58" t="s">
        <v>1508</v>
      </c>
      <c r="K11770" s="84" t="s">
        <v>1509</v>
      </c>
      <c r="L11770" s="76">
        <f t="shared" si="604"/>
        <v>4</v>
      </c>
      <c r="M11770" s="76"/>
      <c r="N11770" s="76">
        <v>2</v>
      </c>
      <c r="O11770" s="76"/>
      <c r="P11770" s="76"/>
      <c r="Q11770" s="76"/>
      <c r="R11770" s="76"/>
      <c r="S11770" s="76"/>
      <c r="T11770" s="76"/>
      <c r="U11770" s="76"/>
      <c r="V11770" s="76"/>
      <c r="W11770" s="76"/>
      <c r="X11770" s="76">
        <v>2</v>
      </c>
    </row>
    <row r="11771" spans="1:24">
      <c r="A11771" s="77"/>
      <c r="B11771" s="77"/>
      <c r="C11771" s="77"/>
      <c r="D11771" s="111"/>
      <c r="E11771" s="77"/>
      <c r="F11771" s="111"/>
      <c r="G11771" s="63"/>
      <c r="H11771" s="111"/>
      <c r="I11771" s="525"/>
      <c r="J11771" s="77"/>
      <c r="K11771" s="84" t="s">
        <v>1501</v>
      </c>
      <c r="L11771" s="76">
        <f t="shared" si="604"/>
        <v>0</v>
      </c>
      <c r="M11771" s="76"/>
      <c r="N11771" s="76"/>
      <c r="O11771" s="76"/>
      <c r="P11771" s="76"/>
      <c r="Q11771" s="76"/>
      <c r="R11771" s="76"/>
      <c r="S11771" s="76"/>
      <c r="T11771" s="76"/>
      <c r="U11771" s="76"/>
      <c r="V11771" s="76"/>
      <c r="W11771" s="76"/>
      <c r="X11771" s="76"/>
    </row>
    <row r="11772" spans="1:24">
      <c r="A11772" s="77"/>
      <c r="B11772" s="77"/>
      <c r="C11772" s="81"/>
      <c r="D11772" s="113"/>
      <c r="E11772" s="81"/>
      <c r="F11772" s="113"/>
      <c r="G11772" s="68"/>
      <c r="H11772" s="113"/>
      <c r="I11772" s="526"/>
      <c r="J11772" s="81"/>
      <c r="K11772" s="84" t="s">
        <v>1502</v>
      </c>
      <c r="L11772" s="76">
        <f t="shared" si="604"/>
        <v>14</v>
      </c>
      <c r="M11772" s="76"/>
      <c r="N11772" s="76"/>
      <c r="O11772" s="76"/>
      <c r="P11772" s="76"/>
      <c r="Q11772" s="76"/>
      <c r="R11772" s="76"/>
      <c r="S11772" s="76"/>
      <c r="T11772" s="76">
        <v>3</v>
      </c>
      <c r="U11772" s="76"/>
      <c r="V11772" s="76"/>
      <c r="W11772" s="76">
        <v>2</v>
      </c>
      <c r="X11772" s="76">
        <v>9</v>
      </c>
    </row>
    <row r="11773" spans="1:24">
      <c r="A11773" s="77"/>
      <c r="B11773" s="77"/>
      <c r="C11773" s="58" t="s">
        <v>1622</v>
      </c>
      <c r="D11773" s="58" t="s">
        <v>17856</v>
      </c>
      <c r="E11773" s="58" t="s">
        <v>17857</v>
      </c>
      <c r="F11773" s="58" t="s">
        <v>17858</v>
      </c>
      <c r="G11773" s="58" t="s">
        <v>17859</v>
      </c>
      <c r="H11773" s="58" t="s">
        <v>17860</v>
      </c>
      <c r="I11773" s="524">
        <v>82.46</v>
      </c>
      <c r="J11773" s="58" t="s">
        <v>1508</v>
      </c>
      <c r="K11773" s="84" t="s">
        <v>1509</v>
      </c>
      <c r="L11773" s="76">
        <f t="shared" si="604"/>
        <v>2</v>
      </c>
      <c r="M11773" s="76"/>
      <c r="N11773" s="76">
        <v>1</v>
      </c>
      <c r="O11773" s="76"/>
      <c r="P11773" s="76"/>
      <c r="Q11773" s="76"/>
      <c r="R11773" s="76"/>
      <c r="S11773" s="76"/>
      <c r="T11773" s="76">
        <v>1</v>
      </c>
      <c r="U11773" s="76"/>
      <c r="V11773" s="76"/>
      <c r="W11773" s="76"/>
      <c r="X11773" s="76"/>
    </row>
    <row r="11774" spans="1:24">
      <c r="A11774" s="77"/>
      <c r="B11774" s="77"/>
      <c r="C11774" s="77"/>
      <c r="D11774" s="111"/>
      <c r="E11774" s="77"/>
      <c r="F11774" s="111"/>
      <c r="G11774" s="63"/>
      <c r="H11774" s="111"/>
      <c r="I11774" s="525"/>
      <c r="J11774" s="77"/>
      <c r="K11774" s="84" t="s">
        <v>1501</v>
      </c>
      <c r="L11774" s="76">
        <f t="shared" si="604"/>
        <v>0</v>
      </c>
      <c r="M11774" s="76"/>
      <c r="N11774" s="76"/>
      <c r="O11774" s="76"/>
      <c r="P11774" s="76"/>
      <c r="Q11774" s="76"/>
      <c r="R11774" s="76"/>
      <c r="S11774" s="76"/>
      <c r="T11774" s="76"/>
      <c r="U11774" s="76"/>
      <c r="V11774" s="76"/>
      <c r="W11774" s="76"/>
      <c r="X11774" s="76"/>
    </row>
    <row r="11775" spans="1:24">
      <c r="A11775" s="77"/>
      <c r="B11775" s="77"/>
      <c r="C11775" s="81"/>
      <c r="D11775" s="113"/>
      <c r="E11775" s="81"/>
      <c r="F11775" s="113"/>
      <c r="G11775" s="68"/>
      <c r="H11775" s="113"/>
      <c r="I11775" s="526"/>
      <c r="J11775" s="81"/>
      <c r="K11775" s="84" t="s">
        <v>1502</v>
      </c>
      <c r="L11775" s="76">
        <f t="shared" si="604"/>
        <v>0</v>
      </c>
      <c r="M11775" s="76"/>
      <c r="N11775" s="76"/>
      <c r="O11775" s="76"/>
      <c r="P11775" s="76"/>
      <c r="Q11775" s="76"/>
      <c r="R11775" s="76"/>
      <c r="S11775" s="76"/>
      <c r="T11775" s="76"/>
      <c r="U11775" s="76"/>
      <c r="V11775" s="76"/>
      <c r="W11775" s="76"/>
      <c r="X11775" s="76"/>
    </row>
    <row r="11776" spans="1:24">
      <c r="A11776" s="77"/>
      <c r="B11776" s="77"/>
      <c r="C11776" s="58" t="s">
        <v>1622</v>
      </c>
      <c r="D11776" s="58" t="s">
        <v>17861</v>
      </c>
      <c r="E11776" s="58" t="s">
        <v>17862</v>
      </c>
      <c r="F11776" s="58" t="s">
        <v>17863</v>
      </c>
      <c r="G11776" s="58" t="s">
        <v>17864</v>
      </c>
      <c r="H11776" s="58" t="s">
        <v>17865</v>
      </c>
      <c r="I11776" s="524">
        <v>0</v>
      </c>
      <c r="J11776" s="58" t="s">
        <v>1508</v>
      </c>
      <c r="K11776" s="84" t="s">
        <v>1509</v>
      </c>
      <c r="L11776" s="76">
        <f t="shared" si="604"/>
        <v>5</v>
      </c>
      <c r="M11776" s="76">
        <v>1</v>
      </c>
      <c r="N11776" s="76">
        <v>2</v>
      </c>
      <c r="O11776" s="76"/>
      <c r="P11776" s="76"/>
      <c r="Q11776" s="76"/>
      <c r="R11776" s="76"/>
      <c r="S11776" s="76">
        <v>1</v>
      </c>
      <c r="T11776" s="76"/>
      <c r="U11776" s="76"/>
      <c r="V11776" s="76"/>
      <c r="W11776" s="76"/>
      <c r="X11776" s="76">
        <v>1</v>
      </c>
    </row>
    <row r="11777" spans="1:24">
      <c r="A11777" s="77"/>
      <c r="B11777" s="77"/>
      <c r="C11777" s="77"/>
      <c r="D11777" s="111"/>
      <c r="E11777" s="77"/>
      <c r="F11777" s="111"/>
      <c r="G11777" s="63"/>
      <c r="H11777" s="111"/>
      <c r="I11777" s="525"/>
      <c r="J11777" s="77"/>
      <c r="K11777" s="84" t="s">
        <v>1501</v>
      </c>
      <c r="L11777" s="76">
        <f t="shared" si="604"/>
        <v>0</v>
      </c>
      <c r="M11777" s="76"/>
      <c r="N11777" s="76"/>
      <c r="O11777" s="76"/>
      <c r="P11777" s="76"/>
      <c r="Q11777" s="76"/>
      <c r="R11777" s="76"/>
      <c r="S11777" s="76"/>
      <c r="T11777" s="76"/>
      <c r="U11777" s="76"/>
      <c r="V11777" s="76"/>
      <c r="W11777" s="76"/>
      <c r="X11777" s="76"/>
    </row>
    <row r="11778" spans="1:24">
      <c r="A11778" s="77"/>
      <c r="B11778" s="77"/>
      <c r="C11778" s="81"/>
      <c r="D11778" s="113"/>
      <c r="E11778" s="81"/>
      <c r="F11778" s="113"/>
      <c r="G11778" s="68"/>
      <c r="H11778" s="113"/>
      <c r="I11778" s="526"/>
      <c r="J11778" s="81"/>
      <c r="K11778" s="84" t="s">
        <v>1502</v>
      </c>
      <c r="L11778" s="76">
        <f t="shared" si="604"/>
        <v>0</v>
      </c>
      <c r="M11778" s="76"/>
      <c r="N11778" s="76"/>
      <c r="O11778" s="76"/>
      <c r="P11778" s="76"/>
      <c r="Q11778" s="76"/>
      <c r="R11778" s="76"/>
      <c r="S11778" s="76"/>
      <c r="T11778" s="76"/>
      <c r="U11778" s="76"/>
      <c r="V11778" s="76"/>
      <c r="W11778" s="76"/>
      <c r="X11778" s="76"/>
    </row>
    <row r="11779" spans="1:24">
      <c r="A11779" s="77"/>
      <c r="B11779" s="77"/>
      <c r="C11779" s="58" t="s">
        <v>1633</v>
      </c>
      <c r="D11779" s="58" t="s">
        <v>17866</v>
      </c>
      <c r="E11779" s="58" t="s">
        <v>17867</v>
      </c>
      <c r="F11779" s="58" t="s">
        <v>14952</v>
      </c>
      <c r="G11779" s="58" t="s">
        <v>17868</v>
      </c>
      <c r="H11779" s="58" t="s">
        <v>17869</v>
      </c>
      <c r="I11779" s="524">
        <v>14512.83</v>
      </c>
      <c r="J11779" s="58" t="s">
        <v>1508</v>
      </c>
      <c r="K11779" s="84" t="s">
        <v>1509</v>
      </c>
      <c r="L11779" s="76">
        <f t="shared" si="604"/>
        <v>4</v>
      </c>
      <c r="M11779" s="76"/>
      <c r="N11779" s="76"/>
      <c r="O11779" s="76"/>
      <c r="P11779" s="76"/>
      <c r="Q11779" s="76"/>
      <c r="R11779" s="76"/>
      <c r="S11779" s="76"/>
      <c r="T11779" s="76"/>
      <c r="U11779" s="76"/>
      <c r="V11779" s="76"/>
      <c r="W11779" s="76">
        <v>4</v>
      </c>
      <c r="X11779" s="76"/>
    </row>
    <row r="11780" spans="1:24">
      <c r="A11780" s="77"/>
      <c r="B11780" s="77"/>
      <c r="C11780" s="77"/>
      <c r="D11780" s="111"/>
      <c r="E11780" s="77"/>
      <c r="F11780" s="111"/>
      <c r="G11780" s="63"/>
      <c r="H11780" s="111"/>
      <c r="I11780" s="525"/>
      <c r="J11780" s="77"/>
      <c r="K11780" s="84" t="s">
        <v>1501</v>
      </c>
      <c r="L11780" s="76">
        <f t="shared" si="604"/>
        <v>0</v>
      </c>
      <c r="M11780" s="76"/>
      <c r="N11780" s="76"/>
      <c r="O11780" s="76"/>
      <c r="P11780" s="76"/>
      <c r="Q11780" s="76"/>
      <c r="R11780" s="76"/>
      <c r="S11780" s="76"/>
      <c r="T11780" s="76"/>
      <c r="U11780" s="76"/>
      <c r="V11780" s="76"/>
      <c r="W11780" s="76"/>
      <c r="X11780" s="76"/>
    </row>
    <row r="11781" spans="1:24">
      <c r="A11781" s="77"/>
      <c r="B11781" s="77"/>
      <c r="C11781" s="81"/>
      <c r="D11781" s="113"/>
      <c r="E11781" s="81"/>
      <c r="F11781" s="113"/>
      <c r="G11781" s="68"/>
      <c r="H11781" s="113"/>
      <c r="I11781" s="526"/>
      <c r="J11781" s="81"/>
      <c r="K11781" s="84" t="s">
        <v>1502</v>
      </c>
      <c r="L11781" s="76">
        <f t="shared" si="604"/>
        <v>0</v>
      </c>
      <c r="M11781" s="76"/>
      <c r="N11781" s="76"/>
      <c r="O11781" s="76"/>
      <c r="P11781" s="76"/>
      <c r="Q11781" s="76"/>
      <c r="R11781" s="76"/>
      <c r="S11781" s="76"/>
      <c r="T11781" s="76"/>
      <c r="U11781" s="76"/>
      <c r="V11781" s="76"/>
      <c r="W11781" s="76"/>
      <c r="X11781" s="76"/>
    </row>
    <row r="11782" spans="1:24">
      <c r="A11782" s="77"/>
      <c r="B11782" s="77"/>
      <c r="C11782" s="58" t="s">
        <v>1622</v>
      </c>
      <c r="D11782" s="58" t="s">
        <v>17870</v>
      </c>
      <c r="E11782" s="58" t="s">
        <v>17871</v>
      </c>
      <c r="F11782" s="58" t="s">
        <v>17872</v>
      </c>
      <c r="G11782" s="58" t="s">
        <v>17873</v>
      </c>
      <c r="H11782" s="58" t="s">
        <v>17874</v>
      </c>
      <c r="I11782" s="524">
        <v>1606.25</v>
      </c>
      <c r="J11782" s="58" t="s">
        <v>1508</v>
      </c>
      <c r="K11782" s="84" t="s">
        <v>1509</v>
      </c>
      <c r="L11782" s="76">
        <f t="shared" si="604"/>
        <v>4</v>
      </c>
      <c r="M11782" s="76"/>
      <c r="N11782" s="76"/>
      <c r="O11782" s="76"/>
      <c r="P11782" s="76"/>
      <c r="Q11782" s="76"/>
      <c r="R11782" s="76"/>
      <c r="S11782" s="76"/>
      <c r="T11782" s="76"/>
      <c r="U11782" s="76"/>
      <c r="V11782" s="76"/>
      <c r="W11782" s="76">
        <v>2</v>
      </c>
      <c r="X11782" s="76">
        <v>2</v>
      </c>
    </row>
    <row r="11783" spans="1:24">
      <c r="A11783" s="77"/>
      <c r="B11783" s="77"/>
      <c r="C11783" s="77"/>
      <c r="D11783" s="111"/>
      <c r="E11783" s="77"/>
      <c r="F11783" s="111"/>
      <c r="G11783" s="63"/>
      <c r="H11783" s="111"/>
      <c r="I11783" s="525"/>
      <c r="J11783" s="77"/>
      <c r="K11783" s="84" t="s">
        <v>1501</v>
      </c>
      <c r="L11783" s="76">
        <f t="shared" si="604"/>
        <v>0</v>
      </c>
      <c r="M11783" s="76"/>
      <c r="N11783" s="76"/>
      <c r="O11783" s="76"/>
      <c r="P11783" s="76"/>
      <c r="Q11783" s="76"/>
      <c r="R11783" s="76"/>
      <c r="S11783" s="76"/>
      <c r="T11783" s="76"/>
      <c r="U11783" s="76"/>
      <c r="V11783" s="76"/>
      <c r="W11783" s="76"/>
      <c r="X11783" s="76"/>
    </row>
    <row r="11784" spans="1:24">
      <c r="A11784" s="77"/>
      <c r="B11784" s="77"/>
      <c r="C11784" s="81"/>
      <c r="D11784" s="113"/>
      <c r="E11784" s="81"/>
      <c r="F11784" s="113"/>
      <c r="G11784" s="68"/>
      <c r="H11784" s="113"/>
      <c r="I11784" s="526"/>
      <c r="J11784" s="81"/>
      <c r="K11784" s="84" t="s">
        <v>1502</v>
      </c>
      <c r="L11784" s="76">
        <f t="shared" si="604"/>
        <v>0</v>
      </c>
      <c r="M11784" s="76"/>
      <c r="N11784" s="76"/>
      <c r="O11784" s="76"/>
      <c r="P11784" s="76"/>
      <c r="Q11784" s="76"/>
      <c r="R11784" s="76"/>
      <c r="S11784" s="76"/>
      <c r="T11784" s="76"/>
      <c r="U11784" s="76"/>
      <c r="V11784" s="76"/>
      <c r="W11784" s="76"/>
      <c r="X11784" s="76"/>
    </row>
    <row r="11785" spans="1:24">
      <c r="A11785" s="77"/>
      <c r="B11785" s="77"/>
      <c r="C11785" s="58" t="s">
        <v>1633</v>
      </c>
      <c r="D11785" s="58" t="s">
        <v>17875</v>
      </c>
      <c r="E11785" s="58" t="s">
        <v>17876</v>
      </c>
      <c r="F11785" s="58" t="s">
        <v>17877</v>
      </c>
      <c r="G11785" s="58" t="s">
        <v>17878</v>
      </c>
      <c r="H11785" s="58" t="s">
        <v>17879</v>
      </c>
      <c r="I11785" s="524">
        <v>0</v>
      </c>
      <c r="J11785" s="58" t="s">
        <v>1508</v>
      </c>
      <c r="K11785" s="84" t="s">
        <v>1509</v>
      </c>
      <c r="L11785" s="76">
        <f t="shared" si="604"/>
        <v>2</v>
      </c>
      <c r="M11785" s="76"/>
      <c r="N11785" s="76"/>
      <c r="O11785" s="76">
        <v>1</v>
      </c>
      <c r="P11785" s="76"/>
      <c r="Q11785" s="76"/>
      <c r="R11785" s="76"/>
      <c r="S11785" s="76"/>
      <c r="T11785" s="76">
        <v>1</v>
      </c>
      <c r="U11785" s="76"/>
      <c r="V11785" s="76"/>
      <c r="W11785" s="76"/>
      <c r="X11785" s="76"/>
    </row>
    <row r="11786" spans="1:24">
      <c r="A11786" s="77"/>
      <c r="B11786" s="77"/>
      <c r="C11786" s="77"/>
      <c r="D11786" s="111"/>
      <c r="E11786" s="77"/>
      <c r="F11786" s="111"/>
      <c r="G11786" s="63"/>
      <c r="H11786" s="111"/>
      <c r="I11786" s="525"/>
      <c r="J11786" s="77"/>
      <c r="K11786" s="84" t="s">
        <v>1501</v>
      </c>
      <c r="L11786" s="76">
        <f t="shared" si="604"/>
        <v>0</v>
      </c>
      <c r="M11786" s="76"/>
      <c r="N11786" s="76"/>
      <c r="O11786" s="76"/>
      <c r="P11786" s="76"/>
      <c r="Q11786" s="76"/>
      <c r="R11786" s="76"/>
      <c r="S11786" s="76"/>
      <c r="T11786" s="76"/>
      <c r="U11786" s="76"/>
      <c r="V11786" s="76"/>
      <c r="W11786" s="76"/>
      <c r="X11786" s="76"/>
    </row>
    <row r="11787" spans="1:24">
      <c r="A11787" s="77"/>
      <c r="B11787" s="77"/>
      <c r="C11787" s="81"/>
      <c r="D11787" s="113"/>
      <c r="E11787" s="81"/>
      <c r="F11787" s="113"/>
      <c r="G11787" s="68"/>
      <c r="H11787" s="113"/>
      <c r="I11787" s="526"/>
      <c r="J11787" s="81"/>
      <c r="K11787" s="84" t="s">
        <v>1502</v>
      </c>
      <c r="L11787" s="76">
        <f t="shared" si="604"/>
        <v>15</v>
      </c>
      <c r="M11787" s="76"/>
      <c r="N11787" s="76"/>
      <c r="O11787" s="76">
        <v>1</v>
      </c>
      <c r="P11787" s="76"/>
      <c r="Q11787" s="76"/>
      <c r="R11787" s="76"/>
      <c r="S11787" s="76"/>
      <c r="T11787" s="76"/>
      <c r="U11787" s="76"/>
      <c r="V11787" s="76"/>
      <c r="W11787" s="76">
        <v>6</v>
      </c>
      <c r="X11787" s="76">
        <v>8</v>
      </c>
    </row>
    <row r="11788" spans="1:24">
      <c r="A11788" s="77"/>
      <c r="B11788" s="77"/>
      <c r="C11788" s="58" t="s">
        <v>1609</v>
      </c>
      <c r="D11788" s="58" t="s">
        <v>17880</v>
      </c>
      <c r="E11788" s="58" t="s">
        <v>17881</v>
      </c>
      <c r="F11788" s="58" t="s">
        <v>17882</v>
      </c>
      <c r="G11788" s="58" t="s">
        <v>17883</v>
      </c>
      <c r="H11788" s="58" t="s">
        <v>17884</v>
      </c>
      <c r="I11788" s="524">
        <f>38.16+478.93</f>
        <v>517.09</v>
      </c>
      <c r="J11788" s="58" t="s">
        <v>1508</v>
      </c>
      <c r="K11788" s="84" t="s">
        <v>1509</v>
      </c>
      <c r="L11788" s="76">
        <f t="shared" si="604"/>
        <v>2</v>
      </c>
      <c r="M11788" s="76"/>
      <c r="N11788" s="76">
        <v>1</v>
      </c>
      <c r="O11788" s="76"/>
      <c r="P11788" s="76"/>
      <c r="Q11788" s="76"/>
      <c r="R11788" s="76"/>
      <c r="S11788" s="76"/>
      <c r="T11788" s="76"/>
      <c r="U11788" s="76"/>
      <c r="V11788" s="76"/>
      <c r="W11788" s="76"/>
      <c r="X11788" s="76">
        <v>1</v>
      </c>
    </row>
    <row r="11789" spans="1:24">
      <c r="A11789" s="77"/>
      <c r="B11789" s="77"/>
      <c r="C11789" s="77"/>
      <c r="D11789" s="111"/>
      <c r="E11789" s="77"/>
      <c r="F11789" s="111"/>
      <c r="G11789" s="63"/>
      <c r="H11789" s="111"/>
      <c r="I11789" s="525"/>
      <c r="J11789" s="77"/>
      <c r="K11789" s="84" t="s">
        <v>1501</v>
      </c>
      <c r="L11789" s="76">
        <f t="shared" si="604"/>
        <v>0</v>
      </c>
      <c r="M11789" s="76"/>
      <c r="N11789" s="76"/>
      <c r="O11789" s="76"/>
      <c r="P11789" s="76"/>
      <c r="Q11789" s="76"/>
      <c r="R11789" s="76"/>
      <c r="S11789" s="76"/>
      <c r="T11789" s="76"/>
      <c r="U11789" s="76"/>
      <c r="V11789" s="76"/>
      <c r="W11789" s="76"/>
      <c r="X11789" s="76"/>
    </row>
    <row r="11790" spans="1:24">
      <c r="A11790" s="77"/>
      <c r="B11790" s="77"/>
      <c r="C11790" s="81"/>
      <c r="D11790" s="113"/>
      <c r="E11790" s="81"/>
      <c r="F11790" s="113"/>
      <c r="G11790" s="68"/>
      <c r="H11790" s="113"/>
      <c r="I11790" s="526"/>
      <c r="J11790" s="81"/>
      <c r="K11790" s="84" t="s">
        <v>1502</v>
      </c>
      <c r="L11790" s="76">
        <f t="shared" si="604"/>
        <v>3</v>
      </c>
      <c r="M11790" s="76"/>
      <c r="N11790" s="76"/>
      <c r="O11790" s="76">
        <v>1</v>
      </c>
      <c r="P11790" s="76"/>
      <c r="Q11790" s="76"/>
      <c r="R11790" s="76"/>
      <c r="S11790" s="76"/>
      <c r="T11790" s="76">
        <v>2</v>
      </c>
      <c r="U11790" s="76"/>
      <c r="V11790" s="76"/>
      <c r="W11790" s="76"/>
      <c r="X11790" s="76"/>
    </row>
    <row r="11791" spans="1:24">
      <c r="A11791" s="77"/>
      <c r="B11791" s="77"/>
      <c r="C11791" s="58" t="s">
        <v>1609</v>
      </c>
      <c r="D11791" s="58" t="s">
        <v>17885</v>
      </c>
      <c r="E11791" s="58" t="s">
        <v>17886</v>
      </c>
      <c r="F11791" s="58" t="s">
        <v>17887</v>
      </c>
      <c r="G11791" s="58" t="s">
        <v>17888</v>
      </c>
      <c r="H11791" s="126" t="s">
        <v>17889</v>
      </c>
      <c r="I11791" s="524">
        <f>351.86+412.49</f>
        <v>764.35</v>
      </c>
      <c r="J11791" s="58" t="s">
        <v>1508</v>
      </c>
      <c r="K11791" s="84" t="s">
        <v>1509</v>
      </c>
      <c r="L11791" s="76">
        <f t="shared" si="604"/>
        <v>3</v>
      </c>
      <c r="M11791" s="76"/>
      <c r="N11791" s="76">
        <v>1</v>
      </c>
      <c r="O11791" s="76"/>
      <c r="P11791" s="76"/>
      <c r="Q11791" s="76"/>
      <c r="R11791" s="76"/>
      <c r="S11791" s="76"/>
      <c r="T11791" s="76"/>
      <c r="U11791" s="76"/>
      <c r="V11791" s="76"/>
      <c r="W11791" s="76"/>
      <c r="X11791" s="76">
        <v>2</v>
      </c>
    </row>
    <row r="11792" spans="1:24">
      <c r="A11792" s="77"/>
      <c r="B11792" s="77"/>
      <c r="C11792" s="77"/>
      <c r="D11792" s="111"/>
      <c r="E11792" s="77"/>
      <c r="F11792" s="111"/>
      <c r="G11792" s="63"/>
      <c r="H11792" s="111"/>
      <c r="I11792" s="525"/>
      <c r="J11792" s="77"/>
      <c r="K11792" s="84" t="s">
        <v>1501</v>
      </c>
      <c r="L11792" s="76">
        <f t="shared" si="604"/>
        <v>0</v>
      </c>
      <c r="M11792" s="76"/>
      <c r="N11792" s="76"/>
      <c r="O11792" s="76"/>
      <c r="P11792" s="76"/>
      <c r="Q11792" s="76"/>
      <c r="R11792" s="76"/>
      <c r="S11792" s="76"/>
      <c r="T11792" s="76"/>
      <c r="U11792" s="76"/>
      <c r="V11792" s="76"/>
      <c r="W11792" s="76"/>
      <c r="X11792" s="76"/>
    </row>
    <row r="11793" spans="1:24">
      <c r="A11793" s="77"/>
      <c r="B11793" s="77"/>
      <c r="C11793" s="81"/>
      <c r="D11793" s="113"/>
      <c r="E11793" s="81"/>
      <c r="F11793" s="113"/>
      <c r="G11793" s="68"/>
      <c r="H11793" s="113"/>
      <c r="I11793" s="526"/>
      <c r="J11793" s="81"/>
      <c r="K11793" s="84" t="s">
        <v>1502</v>
      </c>
      <c r="L11793" s="76">
        <f t="shared" si="604"/>
        <v>4</v>
      </c>
      <c r="M11793" s="76"/>
      <c r="N11793" s="76"/>
      <c r="O11793" s="76"/>
      <c r="P11793" s="76"/>
      <c r="Q11793" s="76"/>
      <c r="R11793" s="76"/>
      <c r="S11793" s="76">
        <v>2</v>
      </c>
      <c r="T11793" s="76"/>
      <c r="U11793" s="76"/>
      <c r="V11793" s="76"/>
      <c r="W11793" s="76"/>
      <c r="X11793" s="76">
        <v>2</v>
      </c>
    </row>
    <row r="11794" spans="1:24">
      <c r="A11794" s="77"/>
      <c r="B11794" s="77"/>
      <c r="C11794" s="58" t="s">
        <v>1609</v>
      </c>
      <c r="D11794" s="58" t="s">
        <v>17890</v>
      </c>
      <c r="E11794" s="58" t="s">
        <v>17891</v>
      </c>
      <c r="F11794" s="58" t="s">
        <v>17892</v>
      </c>
      <c r="G11794" s="58" t="s">
        <v>17893</v>
      </c>
      <c r="H11794" s="126" t="s">
        <v>17894</v>
      </c>
      <c r="I11794" s="524">
        <v>3111.3</v>
      </c>
      <c r="J11794" s="58" t="s">
        <v>1508</v>
      </c>
      <c r="K11794" s="84" t="s">
        <v>1509</v>
      </c>
      <c r="L11794" s="76">
        <f t="shared" si="604"/>
        <v>3</v>
      </c>
      <c r="M11794" s="76"/>
      <c r="N11794" s="76">
        <v>1</v>
      </c>
      <c r="O11794" s="76"/>
      <c r="P11794" s="76"/>
      <c r="Q11794" s="76"/>
      <c r="R11794" s="76"/>
      <c r="S11794" s="76">
        <v>1</v>
      </c>
      <c r="T11794" s="76">
        <v>1</v>
      </c>
      <c r="U11794" s="76"/>
      <c r="V11794" s="76"/>
      <c r="W11794" s="76"/>
      <c r="X11794" s="76"/>
    </row>
    <row r="11795" spans="1:24">
      <c r="A11795" s="77"/>
      <c r="B11795" s="77"/>
      <c r="C11795" s="77"/>
      <c r="D11795" s="111"/>
      <c r="E11795" s="77"/>
      <c r="F11795" s="111"/>
      <c r="G11795" s="63"/>
      <c r="H11795" s="111"/>
      <c r="I11795" s="525"/>
      <c r="J11795" s="77"/>
      <c r="K11795" s="84" t="s">
        <v>1501</v>
      </c>
      <c r="L11795" s="76">
        <f t="shared" si="604"/>
        <v>0</v>
      </c>
      <c r="M11795" s="76"/>
      <c r="N11795" s="76"/>
      <c r="O11795" s="76"/>
      <c r="P11795" s="76"/>
      <c r="Q11795" s="76"/>
      <c r="R11795" s="76"/>
      <c r="S11795" s="76"/>
      <c r="T11795" s="76"/>
      <c r="U11795" s="76"/>
      <c r="V11795" s="76"/>
      <c r="W11795" s="76"/>
      <c r="X11795" s="76"/>
    </row>
    <row r="11796" spans="1:24">
      <c r="A11796" s="77"/>
      <c r="B11796" s="77"/>
      <c r="C11796" s="81"/>
      <c r="D11796" s="113"/>
      <c r="E11796" s="81"/>
      <c r="F11796" s="113"/>
      <c r="G11796" s="68"/>
      <c r="H11796" s="113"/>
      <c r="I11796" s="526"/>
      <c r="J11796" s="81"/>
      <c r="K11796" s="84" t="s">
        <v>1502</v>
      </c>
      <c r="L11796" s="76">
        <f t="shared" si="604"/>
        <v>2</v>
      </c>
      <c r="M11796" s="76"/>
      <c r="N11796" s="76"/>
      <c r="O11796" s="76"/>
      <c r="P11796" s="76"/>
      <c r="Q11796" s="76"/>
      <c r="R11796" s="76"/>
      <c r="S11796" s="76">
        <v>2</v>
      </c>
      <c r="T11796" s="76"/>
      <c r="U11796" s="76"/>
      <c r="V11796" s="76"/>
      <c r="W11796" s="76"/>
      <c r="X11796" s="76"/>
    </row>
    <row r="11797" spans="1:24">
      <c r="A11797" s="77"/>
      <c r="B11797" s="77"/>
      <c r="C11797" s="58" t="s">
        <v>1609</v>
      </c>
      <c r="D11797" s="58" t="s">
        <v>17895</v>
      </c>
      <c r="E11797" s="58" t="s">
        <v>17896</v>
      </c>
      <c r="F11797" s="58" t="s">
        <v>17897</v>
      </c>
      <c r="G11797" s="58" t="s">
        <v>17898</v>
      </c>
      <c r="H11797" s="58" t="s">
        <v>17899</v>
      </c>
      <c r="I11797" s="524">
        <v>1</v>
      </c>
      <c r="J11797" s="58" t="s">
        <v>1508</v>
      </c>
      <c r="K11797" s="84" t="s">
        <v>1509</v>
      </c>
      <c r="L11797" s="76">
        <f t="shared" si="604"/>
        <v>2</v>
      </c>
      <c r="M11797" s="76"/>
      <c r="N11797" s="76">
        <v>1</v>
      </c>
      <c r="O11797" s="76"/>
      <c r="P11797" s="76"/>
      <c r="Q11797" s="76"/>
      <c r="R11797" s="76"/>
      <c r="S11797" s="76"/>
      <c r="T11797" s="76">
        <v>1</v>
      </c>
      <c r="U11797" s="76"/>
      <c r="V11797" s="76"/>
      <c r="W11797" s="76"/>
      <c r="X11797" s="76"/>
    </row>
    <row r="11798" spans="1:24">
      <c r="A11798" s="77"/>
      <c r="B11798" s="77"/>
      <c r="C11798" s="77"/>
      <c r="D11798" s="111"/>
      <c r="E11798" s="77"/>
      <c r="F11798" s="111"/>
      <c r="G11798" s="63"/>
      <c r="H11798" s="111"/>
      <c r="I11798" s="525"/>
      <c r="J11798" s="77"/>
      <c r="K11798" s="84" t="s">
        <v>1501</v>
      </c>
      <c r="L11798" s="76">
        <f t="shared" si="604"/>
        <v>0</v>
      </c>
      <c r="M11798" s="76"/>
      <c r="N11798" s="76"/>
      <c r="O11798" s="76"/>
      <c r="P11798" s="76"/>
      <c r="Q11798" s="76"/>
      <c r="R11798" s="76"/>
      <c r="S11798" s="76"/>
      <c r="T11798" s="76"/>
      <c r="U11798" s="76"/>
      <c r="V11798" s="76"/>
      <c r="W11798" s="76"/>
      <c r="X11798" s="76"/>
    </row>
    <row r="11799" spans="1:24">
      <c r="A11799" s="77"/>
      <c r="B11799" s="77"/>
      <c r="C11799" s="81"/>
      <c r="D11799" s="113"/>
      <c r="E11799" s="81"/>
      <c r="F11799" s="113"/>
      <c r="G11799" s="68"/>
      <c r="H11799" s="113"/>
      <c r="I11799" s="526"/>
      <c r="J11799" s="81"/>
      <c r="K11799" s="84" t="s">
        <v>1502</v>
      </c>
      <c r="L11799" s="76">
        <f t="shared" si="604"/>
        <v>2</v>
      </c>
      <c r="M11799" s="76"/>
      <c r="N11799" s="76"/>
      <c r="O11799" s="76">
        <v>2</v>
      </c>
      <c r="P11799" s="76"/>
      <c r="Q11799" s="76"/>
      <c r="R11799" s="76"/>
      <c r="S11799" s="76"/>
      <c r="T11799" s="76"/>
      <c r="U11799" s="76"/>
      <c r="V11799" s="76"/>
      <c r="W11799" s="76"/>
      <c r="X11799" s="76"/>
    </row>
    <row r="11800" spans="1:24">
      <c r="A11800" s="77"/>
      <c r="B11800" s="77"/>
      <c r="C11800" s="58" t="s">
        <v>1622</v>
      </c>
      <c r="D11800" s="58" t="s">
        <v>17900</v>
      </c>
      <c r="E11800" s="58" t="s">
        <v>17901</v>
      </c>
      <c r="F11800" s="58" t="s">
        <v>17902</v>
      </c>
      <c r="G11800" s="58" t="s">
        <v>17903</v>
      </c>
      <c r="H11800" s="58" t="s">
        <v>17904</v>
      </c>
      <c r="I11800" s="524">
        <v>0</v>
      </c>
      <c r="J11800" s="58" t="s">
        <v>1508</v>
      </c>
      <c r="K11800" s="84" t="s">
        <v>1509</v>
      </c>
      <c r="L11800" s="76">
        <f t="shared" si="604"/>
        <v>0</v>
      </c>
      <c r="M11800" s="76"/>
      <c r="N11800" s="76"/>
      <c r="O11800" s="76"/>
      <c r="P11800" s="76"/>
      <c r="Q11800" s="76"/>
      <c r="R11800" s="76"/>
      <c r="S11800" s="76"/>
      <c r="T11800" s="76"/>
      <c r="U11800" s="76"/>
      <c r="V11800" s="76"/>
      <c r="W11800" s="76"/>
      <c r="X11800" s="76"/>
    </row>
    <row r="11801" spans="1:24">
      <c r="A11801" s="77"/>
      <c r="B11801" s="77"/>
      <c r="C11801" s="77"/>
      <c r="D11801" s="111"/>
      <c r="E11801" s="77"/>
      <c r="F11801" s="111"/>
      <c r="G11801" s="63"/>
      <c r="H11801" s="111"/>
      <c r="I11801" s="525"/>
      <c r="J11801" s="77"/>
      <c r="K11801" s="84" t="s">
        <v>1501</v>
      </c>
      <c r="L11801" s="76">
        <f t="shared" si="604"/>
        <v>0</v>
      </c>
      <c r="M11801" s="76"/>
      <c r="N11801" s="76"/>
      <c r="O11801" s="76"/>
      <c r="P11801" s="76"/>
      <c r="Q11801" s="76"/>
      <c r="R11801" s="76"/>
      <c r="S11801" s="76"/>
      <c r="T11801" s="76"/>
      <c r="U11801" s="76"/>
      <c r="V11801" s="76"/>
      <c r="W11801" s="76"/>
      <c r="X11801" s="76"/>
    </row>
    <row r="11802" spans="1:24">
      <c r="A11802" s="77"/>
      <c r="B11802" s="77"/>
      <c r="C11802" s="81"/>
      <c r="D11802" s="113"/>
      <c r="E11802" s="81"/>
      <c r="F11802" s="113"/>
      <c r="G11802" s="68"/>
      <c r="H11802" s="113"/>
      <c r="I11802" s="526"/>
      <c r="J11802" s="81"/>
      <c r="K11802" s="84" t="s">
        <v>1502</v>
      </c>
      <c r="L11802" s="76">
        <f t="shared" si="604"/>
        <v>0</v>
      </c>
      <c r="M11802" s="76"/>
      <c r="N11802" s="76"/>
      <c r="O11802" s="76"/>
      <c r="P11802" s="76"/>
      <c r="Q11802" s="76"/>
      <c r="R11802" s="76"/>
      <c r="S11802" s="76"/>
      <c r="T11802" s="76"/>
      <c r="U11802" s="76"/>
      <c r="V11802" s="76"/>
      <c r="W11802" s="76"/>
      <c r="X11802" s="76"/>
    </row>
    <row r="11803" spans="1:24">
      <c r="A11803" s="77"/>
      <c r="B11803" s="77"/>
      <c r="C11803" s="58" t="s">
        <v>1622</v>
      </c>
      <c r="D11803" s="58" t="s">
        <v>17905</v>
      </c>
      <c r="E11803" s="58" t="s">
        <v>17906</v>
      </c>
      <c r="F11803" s="58" t="s">
        <v>17907</v>
      </c>
      <c r="G11803" s="58" t="s">
        <v>17908</v>
      </c>
      <c r="H11803" s="58" t="s">
        <v>17909</v>
      </c>
      <c r="I11803" s="524">
        <v>0</v>
      </c>
      <c r="J11803" s="58" t="s">
        <v>1508</v>
      </c>
      <c r="K11803" s="84" t="s">
        <v>1509</v>
      </c>
      <c r="L11803" s="76">
        <f t="shared" si="604"/>
        <v>3</v>
      </c>
      <c r="M11803" s="76">
        <v>1</v>
      </c>
      <c r="N11803" s="76"/>
      <c r="O11803" s="76"/>
      <c r="P11803" s="76"/>
      <c r="Q11803" s="76"/>
      <c r="R11803" s="76"/>
      <c r="S11803" s="76"/>
      <c r="T11803" s="76">
        <v>1</v>
      </c>
      <c r="U11803" s="76"/>
      <c r="V11803" s="76"/>
      <c r="W11803" s="76"/>
      <c r="X11803" s="76">
        <v>1</v>
      </c>
    </row>
    <row r="11804" spans="1:24">
      <c r="A11804" s="77"/>
      <c r="B11804" s="77"/>
      <c r="C11804" s="77"/>
      <c r="D11804" s="111"/>
      <c r="E11804" s="77"/>
      <c r="F11804" s="111"/>
      <c r="G11804" s="63"/>
      <c r="H11804" s="111"/>
      <c r="I11804" s="525"/>
      <c r="J11804" s="77"/>
      <c r="K11804" s="84" t="s">
        <v>1501</v>
      </c>
      <c r="L11804" s="76">
        <f t="shared" si="604"/>
        <v>0</v>
      </c>
      <c r="M11804" s="76"/>
      <c r="N11804" s="76"/>
      <c r="O11804" s="76"/>
      <c r="P11804" s="76"/>
      <c r="Q11804" s="76"/>
      <c r="R11804" s="76"/>
      <c r="S11804" s="76"/>
      <c r="T11804" s="76"/>
      <c r="U11804" s="76"/>
      <c r="V11804" s="76"/>
      <c r="W11804" s="76"/>
      <c r="X11804" s="76"/>
    </row>
    <row r="11805" spans="1:24">
      <c r="A11805" s="77"/>
      <c r="B11805" s="77"/>
      <c r="C11805" s="81"/>
      <c r="D11805" s="113"/>
      <c r="E11805" s="81"/>
      <c r="F11805" s="113"/>
      <c r="G11805" s="68"/>
      <c r="H11805" s="113"/>
      <c r="I11805" s="526"/>
      <c r="J11805" s="81"/>
      <c r="K11805" s="84" t="s">
        <v>1502</v>
      </c>
      <c r="L11805" s="76">
        <f t="shared" ref="L11805:L11819" si="605">SUM(M11805:X11805)</f>
        <v>0</v>
      </c>
      <c r="M11805" s="76"/>
      <c r="N11805" s="76"/>
      <c r="O11805" s="76"/>
      <c r="P11805" s="76"/>
      <c r="Q11805" s="76"/>
      <c r="R11805" s="76"/>
      <c r="S11805" s="76"/>
      <c r="T11805" s="76"/>
      <c r="U11805" s="76"/>
      <c r="V11805" s="76"/>
      <c r="W11805" s="76"/>
      <c r="X11805" s="76"/>
    </row>
    <row r="11806" spans="1:24">
      <c r="A11806" s="77"/>
      <c r="B11806" s="77"/>
      <c r="C11806" s="58" t="s">
        <v>1622</v>
      </c>
      <c r="D11806" s="58" t="s">
        <v>17910</v>
      </c>
      <c r="E11806" s="58" t="s">
        <v>17911</v>
      </c>
      <c r="F11806" s="58" t="s">
        <v>14729</v>
      </c>
      <c r="G11806" s="58" t="s">
        <v>17912</v>
      </c>
      <c r="H11806" s="58" t="s">
        <v>17913</v>
      </c>
      <c r="I11806" s="524">
        <v>0</v>
      </c>
      <c r="J11806" s="58" t="s">
        <v>1508</v>
      </c>
      <c r="K11806" s="84" t="s">
        <v>1509</v>
      </c>
      <c r="L11806" s="76">
        <f t="shared" si="605"/>
        <v>2</v>
      </c>
      <c r="M11806" s="76"/>
      <c r="N11806" s="76"/>
      <c r="O11806" s="76"/>
      <c r="P11806" s="76"/>
      <c r="Q11806" s="76"/>
      <c r="R11806" s="76"/>
      <c r="S11806" s="76"/>
      <c r="T11806" s="76">
        <v>1</v>
      </c>
      <c r="U11806" s="76"/>
      <c r="V11806" s="76"/>
      <c r="W11806" s="76"/>
      <c r="X11806" s="76">
        <v>1</v>
      </c>
    </row>
    <row r="11807" spans="1:24">
      <c r="A11807" s="77"/>
      <c r="B11807" s="77"/>
      <c r="C11807" s="77"/>
      <c r="D11807" s="111"/>
      <c r="E11807" s="77"/>
      <c r="F11807" s="111"/>
      <c r="G11807" s="63"/>
      <c r="H11807" s="111"/>
      <c r="I11807" s="525"/>
      <c r="J11807" s="77"/>
      <c r="K11807" s="84" t="s">
        <v>1501</v>
      </c>
      <c r="L11807" s="76">
        <f t="shared" si="605"/>
        <v>0</v>
      </c>
      <c r="M11807" s="76"/>
      <c r="N11807" s="76"/>
      <c r="O11807" s="76"/>
      <c r="P11807" s="76"/>
      <c r="Q11807" s="76"/>
      <c r="R11807" s="76"/>
      <c r="S11807" s="76"/>
      <c r="T11807" s="76"/>
      <c r="U11807" s="76"/>
      <c r="V11807" s="76"/>
      <c r="W11807" s="76"/>
      <c r="X11807" s="76"/>
    </row>
    <row r="11808" spans="1:24">
      <c r="A11808" s="77"/>
      <c r="B11808" s="77"/>
      <c r="C11808" s="81"/>
      <c r="D11808" s="113"/>
      <c r="E11808" s="81"/>
      <c r="F11808" s="113"/>
      <c r="G11808" s="68"/>
      <c r="H11808" s="113"/>
      <c r="I11808" s="526"/>
      <c r="J11808" s="81"/>
      <c r="K11808" s="84" t="s">
        <v>1502</v>
      </c>
      <c r="L11808" s="76">
        <f t="shared" si="605"/>
        <v>0</v>
      </c>
      <c r="M11808" s="76"/>
      <c r="N11808" s="76"/>
      <c r="O11808" s="76"/>
      <c r="P11808" s="76"/>
      <c r="Q11808" s="76"/>
      <c r="R11808" s="76"/>
      <c r="S11808" s="76"/>
      <c r="T11808" s="76"/>
      <c r="U11808" s="76"/>
      <c r="V11808" s="76"/>
      <c r="W11808" s="76"/>
      <c r="X11808" s="76"/>
    </row>
    <row r="11809" spans="1:24">
      <c r="A11809" s="77"/>
      <c r="B11809" s="77"/>
      <c r="C11809" s="58" t="s">
        <v>1622</v>
      </c>
      <c r="D11809" s="58" t="s">
        <v>17914</v>
      </c>
      <c r="E11809" s="58" t="s">
        <v>17915</v>
      </c>
      <c r="F11809" s="58" t="s">
        <v>17916</v>
      </c>
      <c r="G11809" s="58" t="s">
        <v>17917</v>
      </c>
      <c r="H11809" s="58" t="s">
        <v>17918</v>
      </c>
      <c r="I11809" s="524">
        <v>0</v>
      </c>
      <c r="J11809" s="58" t="s">
        <v>1508</v>
      </c>
      <c r="K11809" s="84" t="s">
        <v>1509</v>
      </c>
      <c r="L11809" s="76">
        <f t="shared" si="605"/>
        <v>2</v>
      </c>
      <c r="M11809" s="76"/>
      <c r="N11809" s="76"/>
      <c r="O11809" s="76"/>
      <c r="P11809" s="76"/>
      <c r="Q11809" s="76"/>
      <c r="R11809" s="76"/>
      <c r="S11809" s="76"/>
      <c r="T11809" s="76"/>
      <c r="U11809" s="76"/>
      <c r="V11809" s="76"/>
      <c r="W11809" s="76"/>
      <c r="X11809" s="76">
        <v>2</v>
      </c>
    </row>
    <row r="11810" spans="1:24">
      <c r="A11810" s="77"/>
      <c r="B11810" s="77"/>
      <c r="C11810" s="77"/>
      <c r="D11810" s="111"/>
      <c r="E11810" s="77"/>
      <c r="F11810" s="111"/>
      <c r="G11810" s="63"/>
      <c r="H11810" s="111"/>
      <c r="I11810" s="525"/>
      <c r="J11810" s="77"/>
      <c r="K11810" s="84" t="s">
        <v>1501</v>
      </c>
      <c r="L11810" s="76">
        <f t="shared" si="605"/>
        <v>0</v>
      </c>
      <c r="M11810" s="76"/>
      <c r="N11810" s="76"/>
      <c r="O11810" s="76"/>
      <c r="P11810" s="76"/>
      <c r="Q11810" s="76"/>
      <c r="R11810" s="76"/>
      <c r="S11810" s="76"/>
      <c r="T11810" s="76"/>
      <c r="U11810" s="76"/>
      <c r="V11810" s="76"/>
      <c r="W11810" s="76"/>
      <c r="X11810" s="76"/>
    </row>
    <row r="11811" spans="1:24">
      <c r="A11811" s="77"/>
      <c r="B11811" s="77"/>
      <c r="C11811" s="81"/>
      <c r="D11811" s="113"/>
      <c r="E11811" s="81"/>
      <c r="F11811" s="113"/>
      <c r="G11811" s="68"/>
      <c r="H11811" s="113"/>
      <c r="I11811" s="526"/>
      <c r="J11811" s="81"/>
      <c r="K11811" s="84" t="s">
        <v>1502</v>
      </c>
      <c r="L11811" s="76">
        <f t="shared" si="605"/>
        <v>0</v>
      </c>
      <c r="M11811" s="76"/>
      <c r="N11811" s="76"/>
      <c r="O11811" s="76"/>
      <c r="P11811" s="76"/>
      <c r="Q11811" s="76"/>
      <c r="R11811" s="76"/>
      <c r="S11811" s="76"/>
      <c r="T11811" s="76"/>
      <c r="U11811" s="76"/>
      <c r="V11811" s="76"/>
      <c r="W11811" s="76"/>
      <c r="X11811" s="76"/>
    </row>
    <row r="11812" spans="1:24">
      <c r="A11812" s="77"/>
      <c r="B11812" s="77"/>
      <c r="C11812" s="58" t="s">
        <v>1622</v>
      </c>
      <c r="D11812" s="58" t="s">
        <v>17919</v>
      </c>
      <c r="E11812" s="58" t="s">
        <v>17920</v>
      </c>
      <c r="F11812" s="58" t="s">
        <v>17921</v>
      </c>
      <c r="G11812" s="58" t="s">
        <v>17922</v>
      </c>
      <c r="H11812" s="126" t="s">
        <v>17923</v>
      </c>
      <c r="I11812" s="524">
        <v>0</v>
      </c>
      <c r="J11812" s="58" t="s">
        <v>1508</v>
      </c>
      <c r="K11812" s="84" t="s">
        <v>1509</v>
      </c>
      <c r="L11812" s="76">
        <f t="shared" si="605"/>
        <v>2</v>
      </c>
      <c r="M11812" s="76"/>
      <c r="N11812" s="76"/>
      <c r="O11812" s="76"/>
      <c r="P11812" s="76"/>
      <c r="Q11812" s="76"/>
      <c r="R11812" s="76"/>
      <c r="S11812" s="76"/>
      <c r="T11812" s="76"/>
      <c r="U11812" s="76"/>
      <c r="V11812" s="76"/>
      <c r="W11812" s="76"/>
      <c r="X11812" s="76">
        <v>2</v>
      </c>
    </row>
    <row r="11813" spans="1:24">
      <c r="A11813" s="77"/>
      <c r="B11813" s="77"/>
      <c r="C11813" s="77"/>
      <c r="D11813" s="111"/>
      <c r="E11813" s="77"/>
      <c r="F11813" s="111"/>
      <c r="G11813" s="63"/>
      <c r="H11813" s="111"/>
      <c r="I11813" s="525"/>
      <c r="J11813" s="77"/>
      <c r="K11813" s="84" t="s">
        <v>1501</v>
      </c>
      <c r="L11813" s="76">
        <f t="shared" si="605"/>
        <v>0</v>
      </c>
      <c r="M11813" s="76"/>
      <c r="N11813" s="76"/>
      <c r="O11813" s="76"/>
      <c r="P11813" s="76"/>
      <c r="Q11813" s="76"/>
      <c r="R11813" s="76"/>
      <c r="S11813" s="76"/>
      <c r="T11813" s="76"/>
      <c r="U11813" s="76"/>
      <c r="V11813" s="76"/>
      <c r="W11813" s="76"/>
      <c r="X11813" s="76"/>
    </row>
    <row r="11814" spans="1:24">
      <c r="A11814" s="77"/>
      <c r="B11814" s="77"/>
      <c r="C11814" s="81"/>
      <c r="D11814" s="113"/>
      <c r="E11814" s="81"/>
      <c r="F11814" s="113"/>
      <c r="G11814" s="68"/>
      <c r="H11814" s="113"/>
      <c r="I11814" s="526"/>
      <c r="J11814" s="81"/>
      <c r="K11814" s="84" t="s">
        <v>1502</v>
      </c>
      <c r="L11814" s="76">
        <f t="shared" si="605"/>
        <v>0</v>
      </c>
      <c r="M11814" s="76"/>
      <c r="N11814" s="76"/>
      <c r="O11814" s="76"/>
      <c r="P11814" s="76"/>
      <c r="Q11814" s="76"/>
      <c r="R11814" s="76"/>
      <c r="S11814" s="76"/>
      <c r="T11814" s="76"/>
      <c r="U11814" s="76"/>
      <c r="V11814" s="76"/>
      <c r="W11814" s="76"/>
      <c r="X11814" s="76"/>
    </row>
    <row r="11815" spans="1:24">
      <c r="A11815" s="77"/>
      <c r="B11815" s="77"/>
      <c r="C11815" s="58" t="s">
        <v>1609</v>
      </c>
      <c r="D11815" s="58" t="s">
        <v>17924</v>
      </c>
      <c r="E11815" s="58" t="s">
        <v>17925</v>
      </c>
      <c r="F11815" s="58" t="s">
        <v>17926</v>
      </c>
      <c r="G11815" s="58" t="s">
        <v>17927</v>
      </c>
      <c r="H11815" s="126" t="s">
        <v>17928</v>
      </c>
      <c r="I11815" s="524">
        <f>2108.73+596.77</f>
        <v>2705.5</v>
      </c>
      <c r="J11815" s="58" t="s">
        <v>1508</v>
      </c>
      <c r="K11815" s="84" t="s">
        <v>1509</v>
      </c>
      <c r="L11815" s="76">
        <f t="shared" si="605"/>
        <v>2</v>
      </c>
      <c r="M11815" s="76"/>
      <c r="N11815" s="76"/>
      <c r="O11815" s="76"/>
      <c r="P11815" s="76"/>
      <c r="Q11815" s="76"/>
      <c r="R11815" s="76"/>
      <c r="S11815" s="76"/>
      <c r="T11815" s="76">
        <v>2</v>
      </c>
      <c r="U11815" s="76"/>
      <c r="V11815" s="76"/>
      <c r="W11815" s="76"/>
      <c r="X11815" s="76"/>
    </row>
    <row r="11816" spans="1:24">
      <c r="A11816" s="77"/>
      <c r="B11816" s="77"/>
      <c r="C11816" s="77"/>
      <c r="D11816" s="111"/>
      <c r="E11816" s="77"/>
      <c r="F11816" s="111"/>
      <c r="G11816" s="63"/>
      <c r="H11816" s="111"/>
      <c r="I11816" s="525"/>
      <c r="J11816" s="77"/>
      <c r="K11816" s="84" t="s">
        <v>1501</v>
      </c>
      <c r="L11816" s="76">
        <f t="shared" si="605"/>
        <v>0</v>
      </c>
      <c r="M11816" s="76"/>
      <c r="N11816" s="76"/>
      <c r="O11816" s="76"/>
      <c r="P11816" s="76"/>
      <c r="Q11816" s="76"/>
      <c r="R11816" s="76"/>
      <c r="S11816" s="76"/>
      <c r="T11816" s="76"/>
      <c r="U11816" s="76"/>
      <c r="V11816" s="76"/>
      <c r="W11816" s="76"/>
      <c r="X11816" s="76"/>
    </row>
    <row r="11817" spans="1:24">
      <c r="A11817" s="77"/>
      <c r="B11817" s="77"/>
      <c r="C11817" s="81"/>
      <c r="D11817" s="113"/>
      <c r="E11817" s="81"/>
      <c r="F11817" s="113"/>
      <c r="G11817" s="68"/>
      <c r="H11817" s="113"/>
      <c r="I11817" s="526"/>
      <c r="J11817" s="81"/>
      <c r="K11817" s="84" t="s">
        <v>1502</v>
      </c>
      <c r="L11817" s="76">
        <f t="shared" si="605"/>
        <v>2</v>
      </c>
      <c r="M11817" s="76"/>
      <c r="N11817" s="76"/>
      <c r="O11817" s="76"/>
      <c r="P11817" s="76"/>
      <c r="Q11817" s="76"/>
      <c r="R11817" s="76"/>
      <c r="S11817" s="76"/>
      <c r="T11817" s="76"/>
      <c r="U11817" s="76"/>
      <c r="V11817" s="76"/>
      <c r="W11817" s="76"/>
      <c r="X11817" s="76">
        <v>2</v>
      </c>
    </row>
    <row r="11818" spans="1:24">
      <c r="A11818" s="77"/>
      <c r="B11818" s="77"/>
      <c r="C11818" s="58" t="s">
        <v>1622</v>
      </c>
      <c r="D11818" s="58" t="s">
        <v>17929</v>
      </c>
      <c r="E11818" s="58" t="s">
        <v>17930</v>
      </c>
      <c r="F11818" s="58" t="s">
        <v>17754</v>
      </c>
      <c r="G11818" s="58" t="s">
        <v>17931</v>
      </c>
      <c r="H11818" s="126" t="s">
        <v>17932</v>
      </c>
      <c r="I11818" s="524">
        <v>0</v>
      </c>
      <c r="J11818" s="58" t="s">
        <v>1508</v>
      </c>
      <c r="K11818" s="84" t="s">
        <v>1509</v>
      </c>
      <c r="L11818" s="76">
        <f t="shared" si="605"/>
        <v>3</v>
      </c>
      <c r="M11818" s="76"/>
      <c r="N11818" s="76">
        <v>1</v>
      </c>
      <c r="O11818" s="76"/>
      <c r="P11818" s="76"/>
      <c r="Q11818" s="76"/>
      <c r="R11818" s="76"/>
      <c r="S11818" s="76"/>
      <c r="T11818" s="76">
        <v>2</v>
      </c>
      <c r="U11818" s="76"/>
      <c r="V11818" s="76"/>
      <c r="W11818" s="76"/>
      <c r="X11818" s="76"/>
    </row>
    <row r="11819" spans="1:24">
      <c r="A11819" s="77"/>
      <c r="B11819" s="77"/>
      <c r="C11819" s="77"/>
      <c r="D11819" s="111"/>
      <c r="E11819" s="77"/>
      <c r="F11819" s="111"/>
      <c r="G11819" s="63"/>
      <c r="H11819" s="111"/>
      <c r="I11819" s="525"/>
      <c r="J11819" s="77"/>
      <c r="K11819" s="84" t="s">
        <v>1501</v>
      </c>
      <c r="L11819" s="76">
        <f t="shared" si="605"/>
        <v>0</v>
      </c>
      <c r="M11819" s="76"/>
      <c r="N11819" s="76"/>
      <c r="O11819" s="76"/>
      <c r="P11819" s="76"/>
      <c r="Q11819" s="76"/>
      <c r="R11819" s="76"/>
      <c r="S11819" s="76"/>
      <c r="T11819" s="76"/>
      <c r="U11819" s="76"/>
      <c r="V11819" s="76"/>
      <c r="W11819" s="76"/>
      <c r="X11819" s="76"/>
    </row>
    <row r="11820" spans="1:24">
      <c r="A11820" s="77"/>
      <c r="B11820" s="77"/>
      <c r="C11820" s="81"/>
      <c r="D11820" s="113"/>
      <c r="E11820" s="81"/>
      <c r="F11820" s="113"/>
      <c r="G11820" s="68"/>
      <c r="H11820" s="113"/>
      <c r="I11820" s="526"/>
      <c r="J11820" s="81"/>
      <c r="K11820" s="84" t="s">
        <v>1502</v>
      </c>
      <c r="L11820" s="76">
        <f t="shared" ref="L11820:L11826" si="606">SUM(M11820:X11820)</f>
        <v>0</v>
      </c>
      <c r="M11820" s="76"/>
      <c r="N11820" s="76"/>
      <c r="O11820" s="76"/>
      <c r="P11820" s="76"/>
      <c r="Q11820" s="76"/>
      <c r="R11820" s="76"/>
      <c r="S11820" s="76"/>
      <c r="T11820" s="76"/>
      <c r="U11820" s="76"/>
      <c r="V11820" s="76"/>
      <c r="W11820" s="76"/>
      <c r="X11820" s="76"/>
    </row>
    <row r="11821" spans="1:24">
      <c r="A11821" s="77"/>
      <c r="B11821" s="77"/>
      <c r="C11821" s="58" t="s">
        <v>1622</v>
      </c>
      <c r="D11821" s="58" t="s">
        <v>17933</v>
      </c>
      <c r="E11821" s="58" t="s">
        <v>17934</v>
      </c>
      <c r="F11821" s="58" t="s">
        <v>17935</v>
      </c>
      <c r="G11821" s="58" t="s">
        <v>17936</v>
      </c>
      <c r="H11821" s="126" t="s">
        <v>17937</v>
      </c>
      <c r="I11821" s="524">
        <v>1369.17</v>
      </c>
      <c r="J11821" s="58" t="s">
        <v>1508</v>
      </c>
      <c r="K11821" s="84" t="s">
        <v>1509</v>
      </c>
      <c r="L11821" s="76">
        <f t="shared" si="606"/>
        <v>2</v>
      </c>
      <c r="M11821" s="76"/>
      <c r="N11821" s="76"/>
      <c r="O11821" s="76"/>
      <c r="P11821" s="76"/>
      <c r="Q11821" s="76"/>
      <c r="R11821" s="76"/>
      <c r="S11821" s="76"/>
      <c r="T11821" s="76"/>
      <c r="U11821" s="76"/>
      <c r="V11821" s="76"/>
      <c r="W11821" s="76">
        <v>2</v>
      </c>
      <c r="X11821" s="76"/>
    </row>
    <row r="11822" spans="1:24">
      <c r="A11822" s="77"/>
      <c r="B11822" s="77"/>
      <c r="C11822" s="77"/>
      <c r="D11822" s="111"/>
      <c r="E11822" s="77"/>
      <c r="F11822" s="111"/>
      <c r="G11822" s="63"/>
      <c r="H11822" s="111"/>
      <c r="I11822" s="525"/>
      <c r="J11822" s="77"/>
      <c r="K11822" s="84" t="s">
        <v>1501</v>
      </c>
      <c r="L11822" s="76">
        <f t="shared" si="606"/>
        <v>0</v>
      </c>
      <c r="M11822" s="76"/>
      <c r="N11822" s="76"/>
      <c r="O11822" s="76"/>
      <c r="P11822" s="76"/>
      <c r="Q11822" s="76"/>
      <c r="R11822" s="76"/>
      <c r="S11822" s="76"/>
      <c r="T11822" s="76"/>
      <c r="U11822" s="76"/>
      <c r="V11822" s="76"/>
      <c r="W11822" s="76"/>
      <c r="X11822" s="76"/>
    </row>
    <row r="11823" spans="1:24">
      <c r="A11823" s="77"/>
      <c r="B11823" s="77"/>
      <c r="C11823" s="81"/>
      <c r="D11823" s="113"/>
      <c r="E11823" s="81"/>
      <c r="F11823" s="113"/>
      <c r="G11823" s="68"/>
      <c r="H11823" s="113"/>
      <c r="I11823" s="526"/>
      <c r="J11823" s="81"/>
      <c r="K11823" s="84" t="s">
        <v>1502</v>
      </c>
      <c r="L11823" s="76">
        <f t="shared" si="606"/>
        <v>0</v>
      </c>
      <c r="M11823" s="76"/>
      <c r="N11823" s="76"/>
      <c r="O11823" s="76"/>
      <c r="P11823" s="76"/>
      <c r="Q11823" s="76"/>
      <c r="R11823" s="76"/>
      <c r="S11823" s="76"/>
      <c r="T11823" s="76"/>
      <c r="U11823" s="76"/>
      <c r="V11823" s="76"/>
      <c r="W11823" s="76"/>
      <c r="X11823" s="76"/>
    </row>
    <row r="11824" spans="1:24">
      <c r="A11824" s="77"/>
      <c r="B11824" s="77"/>
      <c r="C11824" s="58" t="s">
        <v>1633</v>
      </c>
      <c r="D11824" s="58" t="s">
        <v>17938</v>
      </c>
      <c r="E11824" s="58" t="s">
        <v>17939</v>
      </c>
      <c r="F11824" s="58" t="s">
        <v>17940</v>
      </c>
      <c r="G11824" s="58" t="s">
        <v>17941</v>
      </c>
      <c r="H11824" s="126" t="s">
        <v>17942</v>
      </c>
      <c r="I11824" s="524">
        <v>0</v>
      </c>
      <c r="J11824" s="58" t="s">
        <v>1508</v>
      </c>
      <c r="K11824" s="84" t="s">
        <v>1509</v>
      </c>
      <c r="L11824" s="76">
        <f t="shared" si="606"/>
        <v>0</v>
      </c>
      <c r="M11824" s="76"/>
      <c r="N11824" s="76"/>
      <c r="O11824" s="76"/>
      <c r="P11824" s="76"/>
      <c r="Q11824" s="76"/>
      <c r="R11824" s="76"/>
      <c r="S11824" s="76"/>
      <c r="T11824" s="76"/>
      <c r="U11824" s="76"/>
      <c r="V11824" s="76"/>
      <c r="W11824" s="76"/>
      <c r="X11824" s="76"/>
    </row>
    <row r="11825" spans="1:24">
      <c r="A11825" s="77"/>
      <c r="B11825" s="77"/>
      <c r="C11825" s="77"/>
      <c r="D11825" s="111"/>
      <c r="E11825" s="77"/>
      <c r="F11825" s="111"/>
      <c r="G11825" s="63"/>
      <c r="H11825" s="111"/>
      <c r="I11825" s="525"/>
      <c r="J11825" s="77"/>
      <c r="K11825" s="84" t="s">
        <v>1501</v>
      </c>
      <c r="L11825" s="76">
        <f t="shared" si="606"/>
        <v>0</v>
      </c>
      <c r="M11825" s="76"/>
      <c r="N11825" s="76"/>
      <c r="O11825" s="76"/>
      <c r="P11825" s="76"/>
      <c r="Q11825" s="76"/>
      <c r="R11825" s="76"/>
      <c r="S11825" s="76"/>
      <c r="T11825" s="76"/>
      <c r="U11825" s="76"/>
      <c r="V11825" s="76"/>
      <c r="W11825" s="76"/>
      <c r="X11825" s="76"/>
    </row>
    <row r="11826" spans="1:24">
      <c r="A11826" s="77"/>
      <c r="B11826" s="77"/>
      <c r="C11826" s="81"/>
      <c r="D11826" s="113"/>
      <c r="E11826" s="81"/>
      <c r="F11826" s="113"/>
      <c r="G11826" s="68"/>
      <c r="H11826" s="113"/>
      <c r="I11826" s="526"/>
      <c r="J11826" s="81"/>
      <c r="K11826" s="84" t="s">
        <v>1502</v>
      </c>
      <c r="L11826" s="76">
        <f t="shared" si="606"/>
        <v>4</v>
      </c>
      <c r="M11826" s="76"/>
      <c r="N11826" s="76"/>
      <c r="O11826" s="76"/>
      <c r="P11826" s="76"/>
      <c r="Q11826" s="76"/>
      <c r="R11826" s="76"/>
      <c r="S11826" s="76"/>
      <c r="T11826" s="76"/>
      <c r="U11826" s="76"/>
      <c r="V11826" s="76"/>
      <c r="W11826" s="76">
        <v>4</v>
      </c>
      <c r="X11826" s="76"/>
    </row>
    <row r="11827" spans="1:24">
      <c r="A11827" s="77"/>
      <c r="B11827" s="77"/>
      <c r="C11827" s="58" t="s">
        <v>1633</v>
      </c>
      <c r="D11827" s="58" t="s">
        <v>17943</v>
      </c>
      <c r="E11827" s="58" t="s">
        <v>17944</v>
      </c>
      <c r="F11827" s="58" t="s">
        <v>2401</v>
      </c>
      <c r="G11827" s="58" t="s">
        <v>17945</v>
      </c>
      <c r="H11827" s="58" t="s">
        <v>17946</v>
      </c>
      <c r="I11827" s="524">
        <v>1025998.29</v>
      </c>
      <c r="J11827" s="58" t="s">
        <v>1508</v>
      </c>
      <c r="K11827" s="84" t="s">
        <v>1509</v>
      </c>
      <c r="L11827" s="76">
        <f t="shared" ref="L11827:L11890" si="607">SUM(M11827:X11827)</f>
        <v>0</v>
      </c>
      <c r="M11827" s="76"/>
      <c r="N11827" s="76"/>
      <c r="O11827" s="76"/>
      <c r="P11827" s="76"/>
      <c r="Q11827" s="76"/>
      <c r="R11827" s="76"/>
      <c r="S11827" s="76"/>
      <c r="T11827" s="76"/>
      <c r="U11827" s="76"/>
      <c r="V11827" s="76"/>
      <c r="W11827" s="76"/>
      <c r="X11827" s="76"/>
    </row>
    <row r="11828" spans="1:24">
      <c r="A11828" s="77"/>
      <c r="B11828" s="77"/>
      <c r="C11828" s="77"/>
      <c r="D11828" s="111"/>
      <c r="E11828" s="77"/>
      <c r="F11828" s="111"/>
      <c r="G11828" s="63"/>
      <c r="H11828" s="111"/>
      <c r="I11828" s="525"/>
      <c r="J11828" s="77"/>
      <c r="K11828" s="84" t="s">
        <v>1501</v>
      </c>
      <c r="L11828" s="76">
        <f t="shared" si="607"/>
        <v>0</v>
      </c>
      <c r="M11828" s="76"/>
      <c r="N11828" s="76"/>
      <c r="O11828" s="76"/>
      <c r="P11828" s="76"/>
      <c r="Q11828" s="76"/>
      <c r="R11828" s="76"/>
      <c r="S11828" s="76"/>
      <c r="T11828" s="76"/>
      <c r="U11828" s="76"/>
      <c r="V11828" s="76"/>
      <c r="W11828" s="76"/>
      <c r="X11828" s="76"/>
    </row>
    <row r="11829" spans="1:24">
      <c r="A11829" s="77"/>
      <c r="B11829" s="77"/>
      <c r="C11829" s="81"/>
      <c r="D11829" s="113"/>
      <c r="E11829" s="81"/>
      <c r="F11829" s="113"/>
      <c r="G11829" s="68"/>
      <c r="H11829" s="113"/>
      <c r="I11829" s="526"/>
      <c r="J11829" s="81"/>
      <c r="K11829" s="84" t="s">
        <v>1502</v>
      </c>
      <c r="L11829" s="76">
        <f t="shared" si="607"/>
        <v>44</v>
      </c>
      <c r="M11829" s="76"/>
      <c r="N11829" s="76"/>
      <c r="O11829" s="76"/>
      <c r="P11829" s="76"/>
      <c r="Q11829" s="76"/>
      <c r="R11829" s="76">
        <v>5</v>
      </c>
      <c r="S11829" s="76"/>
      <c r="T11829" s="76"/>
      <c r="U11829" s="76"/>
      <c r="V11829" s="76"/>
      <c r="W11829" s="76">
        <v>17</v>
      </c>
      <c r="X11829" s="76">
        <v>22</v>
      </c>
    </row>
    <row r="11830" spans="1:24">
      <c r="A11830" s="77"/>
      <c r="B11830" s="77"/>
      <c r="C11830" s="58" t="s">
        <v>1633</v>
      </c>
      <c r="D11830" s="58" t="s">
        <v>17947</v>
      </c>
      <c r="E11830" s="58" t="s">
        <v>17948</v>
      </c>
      <c r="F11830" s="58" t="s">
        <v>17949</v>
      </c>
      <c r="G11830" s="58" t="s">
        <v>17950</v>
      </c>
      <c r="H11830" s="58" t="s">
        <v>17951</v>
      </c>
      <c r="I11830" s="524">
        <v>8806.3700000000008</v>
      </c>
      <c r="J11830" s="58" t="s">
        <v>1508</v>
      </c>
      <c r="K11830" s="84" t="s">
        <v>1509</v>
      </c>
      <c r="L11830" s="76">
        <f t="shared" si="607"/>
        <v>0</v>
      </c>
      <c r="M11830" s="76"/>
      <c r="N11830" s="76"/>
      <c r="O11830" s="76"/>
      <c r="P11830" s="76"/>
      <c r="Q11830" s="76"/>
      <c r="R11830" s="76"/>
      <c r="S11830" s="76"/>
      <c r="T11830" s="76"/>
      <c r="U11830" s="76"/>
      <c r="V11830" s="76"/>
      <c r="W11830" s="76"/>
      <c r="X11830" s="76"/>
    </row>
    <row r="11831" spans="1:24">
      <c r="A11831" s="77"/>
      <c r="B11831" s="77"/>
      <c r="C11831" s="77"/>
      <c r="D11831" s="111"/>
      <c r="E11831" s="77"/>
      <c r="F11831" s="111"/>
      <c r="G11831" s="63"/>
      <c r="H11831" s="111"/>
      <c r="I11831" s="525"/>
      <c r="J11831" s="77"/>
      <c r="K11831" s="84" t="s">
        <v>1501</v>
      </c>
      <c r="L11831" s="76">
        <f t="shared" si="607"/>
        <v>0</v>
      </c>
      <c r="M11831" s="76"/>
      <c r="N11831" s="76"/>
      <c r="O11831" s="76"/>
      <c r="P11831" s="76"/>
      <c r="Q11831" s="76"/>
      <c r="R11831" s="76"/>
      <c r="S11831" s="76"/>
      <c r="T11831" s="76"/>
      <c r="U11831" s="76"/>
      <c r="V11831" s="76"/>
      <c r="W11831" s="76"/>
      <c r="X11831" s="76"/>
    </row>
    <row r="11832" spans="1:24">
      <c r="A11832" s="77"/>
      <c r="B11832" s="77"/>
      <c r="C11832" s="81"/>
      <c r="D11832" s="113"/>
      <c r="E11832" s="81"/>
      <c r="F11832" s="113"/>
      <c r="G11832" s="68"/>
      <c r="H11832" s="113"/>
      <c r="I11832" s="526"/>
      <c r="J11832" s="81"/>
      <c r="K11832" s="84" t="s">
        <v>1502</v>
      </c>
      <c r="L11832" s="76">
        <f t="shared" si="607"/>
        <v>3</v>
      </c>
      <c r="M11832" s="76"/>
      <c r="N11832" s="76"/>
      <c r="O11832" s="76"/>
      <c r="P11832" s="76"/>
      <c r="Q11832" s="76"/>
      <c r="R11832" s="76"/>
      <c r="S11832" s="76">
        <v>2</v>
      </c>
      <c r="T11832" s="76"/>
      <c r="U11832" s="76"/>
      <c r="V11832" s="76"/>
      <c r="W11832" s="76">
        <v>1</v>
      </c>
      <c r="X11832" s="76"/>
    </row>
    <row r="11833" spans="1:24">
      <c r="A11833" s="77"/>
      <c r="B11833" s="77"/>
      <c r="C11833" s="58" t="s">
        <v>1633</v>
      </c>
      <c r="D11833" s="58" t="s">
        <v>17952</v>
      </c>
      <c r="E11833" s="58" t="s">
        <v>17953</v>
      </c>
      <c r="F11833" s="58" t="s">
        <v>17954</v>
      </c>
      <c r="G11833" s="58" t="s">
        <v>17955</v>
      </c>
      <c r="H11833" s="58" t="s">
        <v>17956</v>
      </c>
      <c r="I11833" s="524">
        <v>420797.02</v>
      </c>
      <c r="J11833" s="58" t="s">
        <v>1508</v>
      </c>
      <c r="K11833" s="84" t="s">
        <v>1509</v>
      </c>
      <c r="L11833" s="76">
        <f t="shared" si="607"/>
        <v>0</v>
      </c>
      <c r="M11833" s="76"/>
      <c r="N11833" s="76"/>
      <c r="O11833" s="76"/>
      <c r="P11833" s="76"/>
      <c r="Q11833" s="76"/>
      <c r="R11833" s="76"/>
      <c r="S11833" s="76"/>
      <c r="T11833" s="76"/>
      <c r="U11833" s="76"/>
      <c r="V11833" s="76"/>
      <c r="W11833" s="76"/>
      <c r="X11833" s="76"/>
    </row>
    <row r="11834" spans="1:24">
      <c r="A11834" s="77"/>
      <c r="B11834" s="77"/>
      <c r="C11834" s="77"/>
      <c r="D11834" s="111"/>
      <c r="E11834" s="77"/>
      <c r="F11834" s="111"/>
      <c r="G11834" s="63"/>
      <c r="H11834" s="111"/>
      <c r="I11834" s="525"/>
      <c r="J11834" s="77"/>
      <c r="K11834" s="84" t="s">
        <v>1501</v>
      </c>
      <c r="L11834" s="76">
        <f t="shared" si="607"/>
        <v>0</v>
      </c>
      <c r="M11834" s="76"/>
      <c r="N11834" s="76"/>
      <c r="O11834" s="76"/>
      <c r="P11834" s="76"/>
      <c r="Q11834" s="76"/>
      <c r="R11834" s="76"/>
      <c r="S11834" s="76"/>
      <c r="T11834" s="76"/>
      <c r="U11834" s="76"/>
      <c r="V11834" s="76"/>
      <c r="W11834" s="76"/>
      <c r="X11834" s="76"/>
    </row>
    <row r="11835" spans="1:24">
      <c r="A11835" s="77"/>
      <c r="B11835" s="77"/>
      <c r="C11835" s="81"/>
      <c r="D11835" s="113"/>
      <c r="E11835" s="81"/>
      <c r="F11835" s="113"/>
      <c r="G11835" s="68"/>
      <c r="H11835" s="113"/>
      <c r="I11835" s="526"/>
      <c r="J11835" s="81"/>
      <c r="K11835" s="84" t="s">
        <v>1502</v>
      </c>
      <c r="L11835" s="76">
        <f t="shared" si="607"/>
        <v>17</v>
      </c>
      <c r="M11835" s="76"/>
      <c r="N11835" s="76"/>
      <c r="O11835" s="76"/>
      <c r="P11835" s="76"/>
      <c r="Q11835" s="76"/>
      <c r="R11835" s="76"/>
      <c r="S11835" s="76">
        <v>1</v>
      </c>
      <c r="T11835" s="76"/>
      <c r="U11835" s="76"/>
      <c r="V11835" s="76"/>
      <c r="W11835" s="76">
        <v>13</v>
      </c>
      <c r="X11835" s="76">
        <v>3</v>
      </c>
    </row>
    <row r="11836" spans="1:24">
      <c r="A11836" s="77"/>
      <c r="B11836" s="77"/>
      <c r="C11836" s="58" t="s">
        <v>1633</v>
      </c>
      <c r="D11836" s="58" t="s">
        <v>17957</v>
      </c>
      <c r="E11836" s="58" t="s">
        <v>17958</v>
      </c>
      <c r="F11836" s="58" t="s">
        <v>2401</v>
      </c>
      <c r="G11836" s="58" t="s">
        <v>17959</v>
      </c>
      <c r="H11836" s="58" t="s">
        <v>17960</v>
      </c>
      <c r="I11836" s="524">
        <v>6743.34</v>
      </c>
      <c r="J11836" s="58" t="s">
        <v>1508</v>
      </c>
      <c r="K11836" s="84" t="s">
        <v>1509</v>
      </c>
      <c r="L11836" s="76">
        <f t="shared" si="607"/>
        <v>0</v>
      </c>
      <c r="M11836" s="76"/>
      <c r="N11836" s="76"/>
      <c r="O11836" s="76"/>
      <c r="P11836" s="76"/>
      <c r="Q11836" s="76"/>
      <c r="R11836" s="76"/>
      <c r="S11836" s="76"/>
      <c r="T11836" s="76"/>
      <c r="U11836" s="76"/>
      <c r="V11836" s="76"/>
      <c r="W11836" s="76"/>
      <c r="X11836" s="76"/>
    </row>
    <row r="11837" spans="1:24">
      <c r="A11837" s="77"/>
      <c r="B11837" s="77"/>
      <c r="C11837" s="77"/>
      <c r="D11837" s="111"/>
      <c r="E11837" s="77"/>
      <c r="F11837" s="111"/>
      <c r="G11837" s="63"/>
      <c r="H11837" s="111"/>
      <c r="I11837" s="525"/>
      <c r="J11837" s="77"/>
      <c r="K11837" s="84" t="s">
        <v>1501</v>
      </c>
      <c r="L11837" s="76">
        <f t="shared" si="607"/>
        <v>0</v>
      </c>
      <c r="M11837" s="76"/>
      <c r="N11837" s="76"/>
      <c r="O11837" s="76"/>
      <c r="P11837" s="76"/>
      <c r="Q11837" s="76"/>
      <c r="R11837" s="76"/>
      <c r="S11837" s="76"/>
      <c r="T11837" s="76"/>
      <c r="U11837" s="76"/>
      <c r="V11837" s="76"/>
      <c r="W11837" s="76"/>
      <c r="X11837" s="76"/>
    </row>
    <row r="11838" spans="1:24">
      <c r="A11838" s="77"/>
      <c r="B11838" s="77"/>
      <c r="C11838" s="81"/>
      <c r="D11838" s="113"/>
      <c r="E11838" s="81"/>
      <c r="F11838" s="113"/>
      <c r="G11838" s="68"/>
      <c r="H11838" s="113"/>
      <c r="I11838" s="526"/>
      <c r="J11838" s="81"/>
      <c r="K11838" s="84" t="s">
        <v>1502</v>
      </c>
      <c r="L11838" s="76">
        <f t="shared" si="607"/>
        <v>35</v>
      </c>
      <c r="M11838" s="76"/>
      <c r="N11838" s="76"/>
      <c r="O11838" s="76"/>
      <c r="P11838" s="76"/>
      <c r="Q11838" s="76"/>
      <c r="R11838" s="76"/>
      <c r="S11838" s="76"/>
      <c r="T11838" s="76"/>
      <c r="U11838" s="76"/>
      <c r="V11838" s="76"/>
      <c r="W11838" s="76"/>
      <c r="X11838" s="76">
        <v>35</v>
      </c>
    </row>
    <row r="11839" spans="1:24">
      <c r="A11839" s="77"/>
      <c r="B11839" s="77"/>
      <c r="C11839" s="58" t="s">
        <v>1633</v>
      </c>
      <c r="D11839" s="58" t="s">
        <v>17961</v>
      </c>
      <c r="E11839" s="58" t="s">
        <v>17962</v>
      </c>
      <c r="F11839" s="58" t="s">
        <v>17963</v>
      </c>
      <c r="G11839" s="58" t="s">
        <v>17964</v>
      </c>
      <c r="H11839" s="58" t="s">
        <v>17965</v>
      </c>
      <c r="I11839" s="524">
        <v>0</v>
      </c>
      <c r="J11839" s="58" t="s">
        <v>1508</v>
      </c>
      <c r="K11839" s="84" t="s">
        <v>1509</v>
      </c>
      <c r="L11839" s="76">
        <f t="shared" si="607"/>
        <v>0</v>
      </c>
      <c r="M11839" s="76"/>
      <c r="N11839" s="76"/>
      <c r="O11839" s="76"/>
      <c r="P11839" s="76"/>
      <c r="Q11839" s="76"/>
      <c r="R11839" s="76"/>
      <c r="S11839" s="76"/>
      <c r="T11839" s="76"/>
      <c r="U11839" s="76"/>
      <c r="V11839" s="76"/>
      <c r="W11839" s="76"/>
      <c r="X11839" s="76"/>
    </row>
    <row r="11840" spans="1:24">
      <c r="A11840" s="77"/>
      <c r="B11840" s="77"/>
      <c r="C11840" s="77"/>
      <c r="D11840" s="111"/>
      <c r="E11840" s="77"/>
      <c r="F11840" s="111"/>
      <c r="G11840" s="63"/>
      <c r="H11840" s="111"/>
      <c r="I11840" s="525"/>
      <c r="J11840" s="77"/>
      <c r="K11840" s="84" t="s">
        <v>1501</v>
      </c>
      <c r="L11840" s="76">
        <f t="shared" si="607"/>
        <v>0</v>
      </c>
      <c r="M11840" s="76"/>
      <c r="N11840" s="76"/>
      <c r="O11840" s="76"/>
      <c r="P11840" s="76"/>
      <c r="Q11840" s="76"/>
      <c r="R11840" s="76"/>
      <c r="S11840" s="76"/>
      <c r="T11840" s="76"/>
      <c r="U11840" s="76"/>
      <c r="V11840" s="76"/>
      <c r="W11840" s="76"/>
      <c r="X11840" s="76"/>
    </row>
    <row r="11841" spans="1:24">
      <c r="A11841" s="77"/>
      <c r="B11841" s="77"/>
      <c r="C11841" s="81"/>
      <c r="D11841" s="113"/>
      <c r="E11841" s="81"/>
      <c r="F11841" s="113"/>
      <c r="G11841" s="68"/>
      <c r="H11841" s="113"/>
      <c r="I11841" s="526"/>
      <c r="J11841" s="81"/>
      <c r="K11841" s="84" t="s">
        <v>1502</v>
      </c>
      <c r="L11841" s="76">
        <f t="shared" si="607"/>
        <v>4</v>
      </c>
      <c r="M11841" s="76"/>
      <c r="N11841" s="76"/>
      <c r="O11841" s="76"/>
      <c r="P11841" s="76"/>
      <c r="Q11841" s="76"/>
      <c r="R11841" s="76"/>
      <c r="S11841" s="76"/>
      <c r="T11841" s="76"/>
      <c r="U11841" s="76"/>
      <c r="V11841" s="76"/>
      <c r="W11841" s="76">
        <v>4</v>
      </c>
      <c r="X11841" s="76"/>
    </row>
    <row r="11842" spans="1:24">
      <c r="A11842" s="77"/>
      <c r="B11842" s="77"/>
      <c r="C11842" s="58" t="s">
        <v>1633</v>
      </c>
      <c r="D11842" s="58" t="s">
        <v>17966</v>
      </c>
      <c r="E11842" s="58" t="s">
        <v>17967</v>
      </c>
      <c r="F11842" s="58" t="s">
        <v>17968</v>
      </c>
      <c r="G11842" s="58" t="s">
        <v>17969</v>
      </c>
      <c r="H11842" s="58" t="s">
        <v>17970</v>
      </c>
      <c r="I11842" s="524">
        <v>117517.95</v>
      </c>
      <c r="J11842" s="58" t="s">
        <v>1508</v>
      </c>
      <c r="K11842" s="84" t="s">
        <v>1509</v>
      </c>
      <c r="L11842" s="76">
        <f t="shared" si="607"/>
        <v>0</v>
      </c>
      <c r="M11842" s="76"/>
      <c r="N11842" s="76"/>
      <c r="O11842" s="76"/>
      <c r="P11842" s="76"/>
      <c r="Q11842" s="76"/>
      <c r="R11842" s="76"/>
      <c r="S11842" s="76"/>
      <c r="T11842" s="76"/>
      <c r="U11842" s="76"/>
      <c r="V11842" s="76"/>
      <c r="W11842" s="76"/>
      <c r="X11842" s="76"/>
    </row>
    <row r="11843" spans="1:24">
      <c r="A11843" s="77"/>
      <c r="B11843" s="77"/>
      <c r="C11843" s="77"/>
      <c r="D11843" s="111"/>
      <c r="E11843" s="77"/>
      <c r="F11843" s="111"/>
      <c r="G11843" s="63"/>
      <c r="H11843" s="111"/>
      <c r="I11843" s="525"/>
      <c r="J11843" s="77"/>
      <c r="K11843" s="84" t="s">
        <v>1501</v>
      </c>
      <c r="L11843" s="76">
        <f t="shared" si="607"/>
        <v>0</v>
      </c>
      <c r="M11843" s="76"/>
      <c r="N11843" s="76"/>
      <c r="O11843" s="76"/>
      <c r="P11843" s="76"/>
      <c r="Q11843" s="76"/>
      <c r="R11843" s="76"/>
      <c r="S11843" s="76"/>
      <c r="T11843" s="76"/>
      <c r="U11843" s="76"/>
      <c r="V11843" s="76"/>
      <c r="W11843" s="76"/>
      <c r="X11843" s="76"/>
    </row>
    <row r="11844" spans="1:24">
      <c r="A11844" s="77"/>
      <c r="B11844" s="77"/>
      <c r="C11844" s="81"/>
      <c r="D11844" s="113"/>
      <c r="E11844" s="81"/>
      <c r="F11844" s="113"/>
      <c r="G11844" s="68"/>
      <c r="H11844" s="113"/>
      <c r="I11844" s="526"/>
      <c r="J11844" s="81"/>
      <c r="K11844" s="84" t="s">
        <v>1502</v>
      </c>
      <c r="L11844" s="76">
        <f t="shared" si="607"/>
        <v>13</v>
      </c>
      <c r="M11844" s="76">
        <v>3</v>
      </c>
      <c r="N11844" s="76"/>
      <c r="O11844" s="76"/>
      <c r="P11844" s="76"/>
      <c r="Q11844" s="76"/>
      <c r="R11844" s="76"/>
      <c r="S11844" s="76"/>
      <c r="T11844" s="76"/>
      <c r="U11844" s="76"/>
      <c r="V11844" s="76"/>
      <c r="W11844" s="76">
        <v>7</v>
      </c>
      <c r="X11844" s="76">
        <v>3</v>
      </c>
    </row>
    <row r="11845" spans="1:24">
      <c r="A11845" s="77"/>
      <c r="B11845" s="77"/>
      <c r="C11845" s="58" t="s">
        <v>1633</v>
      </c>
      <c r="D11845" s="58" t="s">
        <v>17971</v>
      </c>
      <c r="E11845" s="58" t="s">
        <v>17972</v>
      </c>
      <c r="F11845" s="58" t="s">
        <v>17973</v>
      </c>
      <c r="G11845" s="58" t="s">
        <v>17974</v>
      </c>
      <c r="H11845" s="58" t="s">
        <v>17975</v>
      </c>
      <c r="I11845" s="524">
        <v>23815.67</v>
      </c>
      <c r="J11845" s="58" t="s">
        <v>1508</v>
      </c>
      <c r="K11845" s="84" t="s">
        <v>1509</v>
      </c>
      <c r="L11845" s="76">
        <f t="shared" si="607"/>
        <v>0</v>
      </c>
      <c r="M11845" s="76"/>
      <c r="N11845" s="76"/>
      <c r="O11845" s="76"/>
      <c r="P11845" s="76"/>
      <c r="Q11845" s="76"/>
      <c r="R11845" s="76"/>
      <c r="S11845" s="76"/>
      <c r="T11845" s="76"/>
      <c r="U11845" s="76"/>
      <c r="V11845" s="76"/>
      <c r="W11845" s="76"/>
      <c r="X11845" s="76"/>
    </row>
    <row r="11846" spans="1:24">
      <c r="A11846" s="77"/>
      <c r="B11846" s="77"/>
      <c r="C11846" s="77"/>
      <c r="D11846" s="111"/>
      <c r="E11846" s="77"/>
      <c r="F11846" s="111"/>
      <c r="G11846" s="63"/>
      <c r="H11846" s="111"/>
      <c r="I11846" s="525"/>
      <c r="J11846" s="77"/>
      <c r="K11846" s="84" t="s">
        <v>1501</v>
      </c>
      <c r="L11846" s="76">
        <f t="shared" si="607"/>
        <v>0</v>
      </c>
      <c r="M11846" s="76"/>
      <c r="N11846" s="76"/>
      <c r="O11846" s="76"/>
      <c r="P11846" s="76"/>
      <c r="Q11846" s="76"/>
      <c r="R11846" s="76"/>
      <c r="S11846" s="76"/>
      <c r="T11846" s="76"/>
      <c r="U11846" s="76"/>
      <c r="V11846" s="76"/>
      <c r="W11846" s="76"/>
      <c r="X11846" s="76"/>
    </row>
    <row r="11847" spans="1:24">
      <c r="A11847" s="77"/>
      <c r="B11847" s="77"/>
      <c r="C11847" s="81"/>
      <c r="D11847" s="113"/>
      <c r="E11847" s="81"/>
      <c r="F11847" s="113"/>
      <c r="G11847" s="68"/>
      <c r="H11847" s="113"/>
      <c r="I11847" s="526"/>
      <c r="J11847" s="81"/>
      <c r="K11847" s="84" t="s">
        <v>1502</v>
      </c>
      <c r="L11847" s="76">
        <f t="shared" si="607"/>
        <v>2</v>
      </c>
      <c r="M11847" s="76"/>
      <c r="N11847" s="76"/>
      <c r="O11847" s="76"/>
      <c r="P11847" s="76"/>
      <c r="Q11847" s="76"/>
      <c r="R11847" s="76"/>
      <c r="S11847" s="76"/>
      <c r="T11847" s="76"/>
      <c r="U11847" s="76"/>
      <c r="V11847" s="76"/>
      <c r="W11847" s="76">
        <v>2</v>
      </c>
      <c r="X11847" s="76"/>
    </row>
    <row r="11848" spans="1:24">
      <c r="A11848" s="77"/>
      <c r="B11848" s="77"/>
      <c r="C11848" s="58" t="s">
        <v>1633</v>
      </c>
      <c r="D11848" s="58" t="s">
        <v>17976</v>
      </c>
      <c r="E11848" s="58" t="s">
        <v>17977</v>
      </c>
      <c r="F11848" s="58" t="s">
        <v>17978</v>
      </c>
      <c r="G11848" s="58" t="s">
        <v>17979</v>
      </c>
      <c r="H11848" s="58" t="s">
        <v>17980</v>
      </c>
      <c r="I11848" s="524">
        <v>70704.47</v>
      </c>
      <c r="J11848" s="58" t="s">
        <v>1508</v>
      </c>
      <c r="K11848" s="84" t="s">
        <v>1509</v>
      </c>
      <c r="L11848" s="76">
        <f t="shared" si="607"/>
        <v>0</v>
      </c>
      <c r="M11848" s="76"/>
      <c r="N11848" s="76"/>
      <c r="O11848" s="76"/>
      <c r="P11848" s="76"/>
      <c r="Q11848" s="76"/>
      <c r="R11848" s="76"/>
      <c r="S11848" s="76"/>
      <c r="T11848" s="76"/>
      <c r="U11848" s="76"/>
      <c r="V11848" s="76"/>
      <c r="W11848" s="76"/>
      <c r="X11848" s="76"/>
    </row>
    <row r="11849" spans="1:24">
      <c r="A11849" s="77"/>
      <c r="B11849" s="77"/>
      <c r="C11849" s="77"/>
      <c r="D11849" s="111"/>
      <c r="E11849" s="77"/>
      <c r="F11849" s="111"/>
      <c r="G11849" s="63"/>
      <c r="H11849" s="111"/>
      <c r="I11849" s="525"/>
      <c r="J11849" s="77"/>
      <c r="K11849" s="84" t="s">
        <v>1501</v>
      </c>
      <c r="L11849" s="76">
        <f t="shared" si="607"/>
        <v>0</v>
      </c>
      <c r="M11849" s="76"/>
      <c r="N11849" s="76"/>
      <c r="O11849" s="76"/>
      <c r="P11849" s="76"/>
      <c r="Q11849" s="76"/>
      <c r="R11849" s="76"/>
      <c r="S11849" s="76"/>
      <c r="T11849" s="76"/>
      <c r="U11849" s="76"/>
      <c r="V11849" s="76"/>
      <c r="W11849" s="76"/>
      <c r="X11849" s="76"/>
    </row>
    <row r="11850" spans="1:24">
      <c r="A11850" s="77"/>
      <c r="B11850" s="77"/>
      <c r="C11850" s="81"/>
      <c r="D11850" s="113"/>
      <c r="E11850" s="81"/>
      <c r="F11850" s="113"/>
      <c r="G11850" s="68"/>
      <c r="H11850" s="113"/>
      <c r="I11850" s="526"/>
      <c r="J11850" s="81"/>
      <c r="K11850" s="84" t="s">
        <v>1502</v>
      </c>
      <c r="L11850" s="76">
        <f t="shared" si="607"/>
        <v>23</v>
      </c>
      <c r="M11850" s="76"/>
      <c r="N11850" s="76"/>
      <c r="O11850" s="76"/>
      <c r="P11850" s="76"/>
      <c r="Q11850" s="76"/>
      <c r="R11850" s="76"/>
      <c r="S11850" s="76"/>
      <c r="T11850" s="76"/>
      <c r="U11850" s="76"/>
      <c r="V11850" s="76"/>
      <c r="W11850" s="76">
        <v>10</v>
      </c>
      <c r="X11850" s="76">
        <v>13</v>
      </c>
    </row>
    <row r="11851" spans="1:24">
      <c r="A11851" s="77"/>
      <c r="B11851" s="77"/>
      <c r="C11851" s="58" t="s">
        <v>1633</v>
      </c>
      <c r="D11851" s="58" t="s">
        <v>17981</v>
      </c>
      <c r="E11851" s="58" t="s">
        <v>17982</v>
      </c>
      <c r="F11851" s="58" t="s">
        <v>17983</v>
      </c>
      <c r="G11851" s="58" t="s">
        <v>17984</v>
      </c>
      <c r="H11851" s="58" t="s">
        <v>17985</v>
      </c>
      <c r="I11851" s="524">
        <v>70103.259999999995</v>
      </c>
      <c r="J11851" s="58" t="s">
        <v>1508</v>
      </c>
      <c r="K11851" s="84" t="s">
        <v>1509</v>
      </c>
      <c r="L11851" s="76">
        <f t="shared" si="607"/>
        <v>0</v>
      </c>
      <c r="M11851" s="76"/>
      <c r="N11851" s="76"/>
      <c r="O11851" s="76"/>
      <c r="P11851" s="76"/>
      <c r="Q11851" s="76"/>
      <c r="R11851" s="76"/>
      <c r="S11851" s="76"/>
      <c r="T11851" s="76"/>
      <c r="U11851" s="76"/>
      <c r="V11851" s="76"/>
      <c r="W11851" s="76"/>
      <c r="X11851" s="76"/>
    </row>
    <row r="11852" spans="1:24">
      <c r="A11852" s="77"/>
      <c r="B11852" s="77"/>
      <c r="C11852" s="77"/>
      <c r="D11852" s="111"/>
      <c r="E11852" s="77"/>
      <c r="F11852" s="111"/>
      <c r="G11852" s="63"/>
      <c r="H11852" s="111"/>
      <c r="I11852" s="525"/>
      <c r="J11852" s="77"/>
      <c r="K11852" s="84" t="s">
        <v>1501</v>
      </c>
      <c r="L11852" s="76">
        <f t="shared" si="607"/>
        <v>0</v>
      </c>
      <c r="M11852" s="76"/>
      <c r="N11852" s="76"/>
      <c r="O11852" s="76"/>
      <c r="P11852" s="76"/>
      <c r="Q11852" s="76"/>
      <c r="R11852" s="76"/>
      <c r="S11852" s="76"/>
      <c r="T11852" s="76"/>
      <c r="U11852" s="76"/>
      <c r="V11852" s="76"/>
      <c r="W11852" s="76"/>
      <c r="X11852" s="76"/>
    </row>
    <row r="11853" spans="1:24">
      <c r="A11853" s="77"/>
      <c r="B11853" s="77"/>
      <c r="C11853" s="81"/>
      <c r="D11853" s="113"/>
      <c r="E11853" s="81"/>
      <c r="F11853" s="113"/>
      <c r="G11853" s="68"/>
      <c r="H11853" s="113"/>
      <c r="I11853" s="526"/>
      <c r="J11853" s="81"/>
      <c r="K11853" s="84" t="s">
        <v>1502</v>
      </c>
      <c r="L11853" s="76">
        <f t="shared" si="607"/>
        <v>7</v>
      </c>
      <c r="M11853" s="76"/>
      <c r="N11853" s="76"/>
      <c r="O11853" s="76"/>
      <c r="P11853" s="76"/>
      <c r="Q11853" s="76"/>
      <c r="R11853" s="76"/>
      <c r="S11853" s="76"/>
      <c r="T11853" s="76"/>
      <c r="U11853" s="76"/>
      <c r="V11853" s="76"/>
      <c r="W11853" s="76">
        <v>7</v>
      </c>
      <c r="X11853" s="76"/>
    </row>
    <row r="11854" spans="1:24">
      <c r="A11854" s="77"/>
      <c r="B11854" s="77"/>
      <c r="C11854" s="58" t="s">
        <v>1633</v>
      </c>
      <c r="D11854" s="58" t="s">
        <v>17986</v>
      </c>
      <c r="E11854" s="58" t="s">
        <v>17987</v>
      </c>
      <c r="F11854" s="58" t="s">
        <v>17988</v>
      </c>
      <c r="G11854" s="58" t="s">
        <v>17989</v>
      </c>
      <c r="H11854" s="58" t="s">
        <v>17990</v>
      </c>
      <c r="I11854" s="524">
        <v>1165.92</v>
      </c>
      <c r="J11854" s="58" t="s">
        <v>1508</v>
      </c>
      <c r="K11854" s="84" t="s">
        <v>1509</v>
      </c>
      <c r="L11854" s="76">
        <f t="shared" si="607"/>
        <v>0</v>
      </c>
      <c r="M11854" s="76"/>
      <c r="N11854" s="76"/>
      <c r="O11854" s="76"/>
      <c r="P11854" s="76"/>
      <c r="Q11854" s="76"/>
      <c r="R11854" s="76"/>
      <c r="S11854" s="76"/>
      <c r="T11854" s="76"/>
      <c r="U11854" s="76"/>
      <c r="V11854" s="76"/>
      <c r="W11854" s="76"/>
      <c r="X11854" s="76"/>
    </row>
    <row r="11855" spans="1:24">
      <c r="A11855" s="77"/>
      <c r="B11855" s="77"/>
      <c r="C11855" s="77"/>
      <c r="D11855" s="111"/>
      <c r="E11855" s="77"/>
      <c r="F11855" s="111"/>
      <c r="G11855" s="63"/>
      <c r="H11855" s="111"/>
      <c r="I11855" s="525"/>
      <c r="J11855" s="77"/>
      <c r="K11855" s="84" t="s">
        <v>1501</v>
      </c>
      <c r="L11855" s="76">
        <f t="shared" si="607"/>
        <v>0</v>
      </c>
      <c r="M11855" s="76"/>
      <c r="N11855" s="76"/>
      <c r="O11855" s="76"/>
      <c r="P11855" s="76"/>
      <c r="Q11855" s="76"/>
      <c r="R11855" s="76"/>
      <c r="S11855" s="76"/>
      <c r="T11855" s="76"/>
      <c r="U11855" s="76"/>
      <c r="V11855" s="76"/>
      <c r="W11855" s="76"/>
      <c r="X11855" s="76"/>
    </row>
    <row r="11856" spans="1:24">
      <c r="A11856" s="77"/>
      <c r="B11856" s="77"/>
      <c r="C11856" s="81"/>
      <c r="D11856" s="113"/>
      <c r="E11856" s="81"/>
      <c r="F11856" s="113"/>
      <c r="G11856" s="68"/>
      <c r="H11856" s="113"/>
      <c r="I11856" s="526"/>
      <c r="J11856" s="81"/>
      <c r="K11856" s="84" t="s">
        <v>1502</v>
      </c>
      <c r="L11856" s="76">
        <f t="shared" si="607"/>
        <v>3</v>
      </c>
      <c r="M11856" s="76"/>
      <c r="N11856" s="76"/>
      <c r="O11856" s="76"/>
      <c r="P11856" s="76"/>
      <c r="Q11856" s="76"/>
      <c r="R11856" s="76"/>
      <c r="S11856" s="76"/>
      <c r="T11856" s="76"/>
      <c r="U11856" s="76"/>
      <c r="V11856" s="76"/>
      <c r="W11856" s="76"/>
      <c r="X11856" s="76">
        <v>3</v>
      </c>
    </row>
    <row r="11857" spans="1:24">
      <c r="A11857" s="77"/>
      <c r="B11857" s="77"/>
      <c r="C11857" s="58" t="s">
        <v>1633</v>
      </c>
      <c r="D11857" s="58" t="s">
        <v>17991</v>
      </c>
      <c r="E11857" s="58" t="s">
        <v>17992</v>
      </c>
      <c r="F11857" s="58" t="s">
        <v>17993</v>
      </c>
      <c r="G11857" s="58" t="s">
        <v>17994</v>
      </c>
      <c r="H11857" s="58" t="s">
        <v>17995</v>
      </c>
      <c r="I11857" s="524">
        <v>0</v>
      </c>
      <c r="J11857" s="58" t="s">
        <v>1508</v>
      </c>
      <c r="K11857" s="84" t="s">
        <v>1509</v>
      </c>
      <c r="L11857" s="76">
        <f t="shared" si="607"/>
        <v>0</v>
      </c>
      <c r="M11857" s="76"/>
      <c r="N11857" s="76"/>
      <c r="O11857" s="76"/>
      <c r="P11857" s="76"/>
      <c r="Q11857" s="76"/>
      <c r="R11857" s="76"/>
      <c r="S11857" s="76"/>
      <c r="T11857" s="76"/>
      <c r="U11857" s="76"/>
      <c r="V11857" s="76"/>
      <c r="W11857" s="76"/>
      <c r="X11857" s="76"/>
    </row>
    <row r="11858" spans="1:24">
      <c r="A11858" s="77"/>
      <c r="B11858" s="77"/>
      <c r="C11858" s="77"/>
      <c r="D11858" s="111"/>
      <c r="E11858" s="77"/>
      <c r="F11858" s="111"/>
      <c r="G11858" s="63"/>
      <c r="H11858" s="111"/>
      <c r="I11858" s="525"/>
      <c r="J11858" s="77"/>
      <c r="K11858" s="84" t="s">
        <v>1501</v>
      </c>
      <c r="L11858" s="76">
        <f t="shared" si="607"/>
        <v>0</v>
      </c>
      <c r="M11858" s="76"/>
      <c r="N11858" s="76"/>
      <c r="O11858" s="76"/>
      <c r="P11858" s="76"/>
      <c r="Q11858" s="76"/>
      <c r="R11858" s="76"/>
      <c r="S11858" s="76"/>
      <c r="T11858" s="76"/>
      <c r="U11858" s="76"/>
      <c r="V11858" s="76"/>
      <c r="W11858" s="76"/>
      <c r="X11858" s="76"/>
    </row>
    <row r="11859" spans="1:24">
      <c r="A11859" s="77"/>
      <c r="B11859" s="77"/>
      <c r="C11859" s="81"/>
      <c r="D11859" s="113"/>
      <c r="E11859" s="81"/>
      <c r="F11859" s="113"/>
      <c r="G11859" s="68"/>
      <c r="H11859" s="113"/>
      <c r="I11859" s="526"/>
      <c r="J11859" s="81"/>
      <c r="K11859" s="84" t="s">
        <v>1502</v>
      </c>
      <c r="L11859" s="76">
        <f t="shared" si="607"/>
        <v>5</v>
      </c>
      <c r="M11859" s="76"/>
      <c r="N11859" s="76"/>
      <c r="O11859" s="76"/>
      <c r="P11859" s="76"/>
      <c r="Q11859" s="76"/>
      <c r="R11859" s="76"/>
      <c r="S11859" s="76"/>
      <c r="T11859" s="76"/>
      <c r="U11859" s="76">
        <v>5</v>
      </c>
      <c r="V11859" s="76"/>
      <c r="W11859" s="76"/>
      <c r="X11859" s="76"/>
    </row>
    <row r="11860" spans="1:24">
      <c r="A11860" s="77"/>
      <c r="B11860" s="77"/>
      <c r="C11860" s="58" t="s">
        <v>1633</v>
      </c>
      <c r="D11860" s="58" t="s">
        <v>17996</v>
      </c>
      <c r="E11860" s="58" t="s">
        <v>17997</v>
      </c>
      <c r="F11860" s="58" t="s">
        <v>17998</v>
      </c>
      <c r="G11860" s="58" t="s">
        <v>17999</v>
      </c>
      <c r="H11860" s="126" t="s">
        <v>18000</v>
      </c>
      <c r="I11860" s="524">
        <v>0</v>
      </c>
      <c r="J11860" s="58" t="s">
        <v>1508</v>
      </c>
      <c r="K11860" s="84" t="s">
        <v>1509</v>
      </c>
      <c r="L11860" s="76">
        <f t="shared" si="607"/>
        <v>0</v>
      </c>
      <c r="M11860" s="76"/>
      <c r="N11860" s="76"/>
      <c r="O11860" s="76"/>
      <c r="P11860" s="76"/>
      <c r="Q11860" s="76"/>
      <c r="R11860" s="76"/>
      <c r="S11860" s="76"/>
      <c r="T11860" s="76"/>
      <c r="U11860" s="76"/>
      <c r="V11860" s="76"/>
      <c r="W11860" s="76"/>
      <c r="X11860" s="76"/>
    </row>
    <row r="11861" spans="1:24">
      <c r="A11861" s="77"/>
      <c r="B11861" s="77"/>
      <c r="C11861" s="77"/>
      <c r="D11861" s="111"/>
      <c r="E11861" s="77"/>
      <c r="F11861" s="111"/>
      <c r="G11861" s="63"/>
      <c r="H11861" s="111"/>
      <c r="I11861" s="525"/>
      <c r="J11861" s="77"/>
      <c r="K11861" s="84" t="s">
        <v>1501</v>
      </c>
      <c r="L11861" s="76">
        <f t="shared" si="607"/>
        <v>0</v>
      </c>
      <c r="M11861" s="76"/>
      <c r="N11861" s="76"/>
      <c r="O11861" s="76"/>
      <c r="P11861" s="76"/>
      <c r="Q11861" s="76"/>
      <c r="R11861" s="76"/>
      <c r="S11861" s="76"/>
      <c r="T11861" s="76"/>
      <c r="U11861" s="76"/>
      <c r="V11861" s="76"/>
      <c r="W11861" s="76"/>
      <c r="X11861" s="76"/>
    </row>
    <row r="11862" spans="1:24">
      <c r="A11862" s="77"/>
      <c r="B11862" s="77"/>
      <c r="C11862" s="81"/>
      <c r="D11862" s="113"/>
      <c r="E11862" s="81"/>
      <c r="F11862" s="113"/>
      <c r="G11862" s="68"/>
      <c r="H11862" s="113"/>
      <c r="I11862" s="526"/>
      <c r="J11862" s="81"/>
      <c r="K11862" s="84" t="s">
        <v>1502</v>
      </c>
      <c r="L11862" s="76">
        <f t="shared" si="607"/>
        <v>20</v>
      </c>
      <c r="M11862" s="76"/>
      <c r="N11862" s="76"/>
      <c r="O11862" s="76"/>
      <c r="P11862" s="76"/>
      <c r="Q11862" s="76"/>
      <c r="R11862" s="76"/>
      <c r="S11862" s="76"/>
      <c r="T11862" s="76"/>
      <c r="U11862" s="76">
        <v>1</v>
      </c>
      <c r="V11862" s="76"/>
      <c r="W11862" s="76">
        <v>10</v>
      </c>
      <c r="X11862" s="76">
        <v>9</v>
      </c>
    </row>
    <row r="11863" spans="1:24">
      <c r="A11863" s="77"/>
      <c r="B11863" s="77"/>
      <c r="C11863" s="58" t="s">
        <v>1633</v>
      </c>
      <c r="D11863" s="58" t="s">
        <v>18001</v>
      </c>
      <c r="E11863" s="58" t="s">
        <v>18002</v>
      </c>
      <c r="F11863" s="58" t="s">
        <v>18003</v>
      </c>
      <c r="G11863" s="58" t="s">
        <v>18004</v>
      </c>
      <c r="H11863" s="126" t="s">
        <v>18005</v>
      </c>
      <c r="I11863" s="524">
        <v>0</v>
      </c>
      <c r="J11863" s="58" t="s">
        <v>1508</v>
      </c>
      <c r="K11863" s="84" t="s">
        <v>1509</v>
      </c>
      <c r="L11863" s="76">
        <f t="shared" si="607"/>
        <v>0</v>
      </c>
      <c r="M11863" s="76"/>
      <c r="N11863" s="76"/>
      <c r="O11863" s="76"/>
      <c r="P11863" s="76"/>
      <c r="Q11863" s="76"/>
      <c r="R11863" s="76"/>
      <c r="S11863" s="76"/>
      <c r="T11863" s="76"/>
      <c r="U11863" s="76"/>
      <c r="V11863" s="76"/>
      <c r="W11863" s="76"/>
      <c r="X11863" s="76"/>
    </row>
    <row r="11864" spans="1:24">
      <c r="A11864" s="77"/>
      <c r="B11864" s="77"/>
      <c r="C11864" s="77"/>
      <c r="D11864" s="111"/>
      <c r="E11864" s="77"/>
      <c r="F11864" s="111"/>
      <c r="G11864" s="63"/>
      <c r="H11864" s="111"/>
      <c r="I11864" s="525"/>
      <c r="J11864" s="77"/>
      <c r="K11864" s="84" t="s">
        <v>1501</v>
      </c>
      <c r="L11864" s="76">
        <f t="shared" si="607"/>
        <v>0</v>
      </c>
      <c r="M11864" s="76"/>
      <c r="N11864" s="76"/>
      <c r="O11864" s="76"/>
      <c r="P11864" s="76"/>
      <c r="Q11864" s="76"/>
      <c r="R11864" s="76"/>
      <c r="S11864" s="76"/>
      <c r="T11864" s="76"/>
      <c r="U11864" s="76"/>
      <c r="V11864" s="76"/>
      <c r="W11864" s="76"/>
      <c r="X11864" s="76"/>
    </row>
    <row r="11865" spans="1:24">
      <c r="A11865" s="77"/>
      <c r="B11865" s="77"/>
      <c r="C11865" s="81"/>
      <c r="D11865" s="113"/>
      <c r="E11865" s="81"/>
      <c r="F11865" s="113"/>
      <c r="G11865" s="68"/>
      <c r="H11865" s="113"/>
      <c r="I11865" s="526"/>
      <c r="J11865" s="81"/>
      <c r="K11865" s="84" t="s">
        <v>1502</v>
      </c>
      <c r="L11865" s="76">
        <f t="shared" si="607"/>
        <v>5</v>
      </c>
      <c r="M11865" s="76"/>
      <c r="N11865" s="76"/>
      <c r="O11865" s="76"/>
      <c r="P11865" s="76"/>
      <c r="Q11865" s="76"/>
      <c r="R11865" s="76"/>
      <c r="S11865" s="76"/>
      <c r="T11865" s="76"/>
      <c r="U11865" s="76"/>
      <c r="V11865" s="76"/>
      <c r="W11865" s="76">
        <v>5</v>
      </c>
      <c r="X11865" s="76"/>
    </row>
    <row r="11866" spans="1:24">
      <c r="A11866" s="77"/>
      <c r="B11866" s="77"/>
      <c r="C11866" s="58" t="s">
        <v>1633</v>
      </c>
      <c r="D11866" s="58" t="s">
        <v>18006</v>
      </c>
      <c r="E11866" s="58" t="s">
        <v>18007</v>
      </c>
      <c r="F11866" s="58" t="s">
        <v>18008</v>
      </c>
      <c r="G11866" s="58" t="s">
        <v>18009</v>
      </c>
      <c r="H11866" s="126" t="s">
        <v>18010</v>
      </c>
      <c r="I11866" s="524">
        <v>325569.15999999997</v>
      </c>
      <c r="J11866" s="58" t="s">
        <v>1508</v>
      </c>
      <c r="K11866" s="84" t="s">
        <v>1509</v>
      </c>
      <c r="L11866" s="76">
        <f t="shared" si="607"/>
        <v>0</v>
      </c>
      <c r="M11866" s="76"/>
      <c r="N11866" s="76"/>
      <c r="O11866" s="76"/>
      <c r="P11866" s="76"/>
      <c r="Q11866" s="76"/>
      <c r="R11866" s="76"/>
      <c r="S11866" s="76"/>
      <c r="T11866" s="76"/>
      <c r="U11866" s="76"/>
      <c r="V11866" s="76"/>
      <c r="W11866" s="76"/>
      <c r="X11866" s="76"/>
    </row>
    <row r="11867" spans="1:24">
      <c r="A11867" s="77"/>
      <c r="B11867" s="77"/>
      <c r="C11867" s="77"/>
      <c r="D11867" s="111"/>
      <c r="E11867" s="77"/>
      <c r="F11867" s="111"/>
      <c r="G11867" s="63"/>
      <c r="H11867" s="111"/>
      <c r="I11867" s="525"/>
      <c r="J11867" s="77"/>
      <c r="K11867" s="84" t="s">
        <v>1501</v>
      </c>
      <c r="L11867" s="76">
        <f t="shared" si="607"/>
        <v>0</v>
      </c>
      <c r="M11867" s="76"/>
      <c r="N11867" s="76"/>
      <c r="O11867" s="76"/>
      <c r="P11867" s="76"/>
      <c r="Q11867" s="76"/>
      <c r="R11867" s="76"/>
      <c r="S11867" s="76"/>
      <c r="T11867" s="76"/>
      <c r="U11867" s="76"/>
      <c r="V11867" s="76"/>
      <c r="W11867" s="76"/>
      <c r="X11867" s="76"/>
    </row>
    <row r="11868" spans="1:24">
      <c r="A11868" s="77"/>
      <c r="B11868" s="77"/>
      <c r="C11868" s="81"/>
      <c r="D11868" s="113"/>
      <c r="E11868" s="81"/>
      <c r="F11868" s="113"/>
      <c r="G11868" s="68"/>
      <c r="H11868" s="113"/>
      <c r="I11868" s="526"/>
      <c r="J11868" s="81"/>
      <c r="K11868" s="84" t="s">
        <v>1502</v>
      </c>
      <c r="L11868" s="76">
        <f t="shared" si="607"/>
        <v>14</v>
      </c>
      <c r="M11868" s="76"/>
      <c r="N11868" s="76"/>
      <c r="O11868" s="76"/>
      <c r="P11868" s="76"/>
      <c r="Q11868" s="76"/>
      <c r="R11868" s="76"/>
      <c r="S11868" s="76"/>
      <c r="T11868" s="76"/>
      <c r="U11868" s="76"/>
      <c r="V11868" s="76"/>
      <c r="W11868" s="76">
        <v>14</v>
      </c>
      <c r="X11868" s="76"/>
    </row>
    <row r="11869" spans="1:24">
      <c r="A11869" s="77"/>
      <c r="B11869" s="77"/>
      <c r="C11869" s="58" t="s">
        <v>1633</v>
      </c>
      <c r="D11869" s="58" t="s">
        <v>18011</v>
      </c>
      <c r="E11869" s="58" t="s">
        <v>18012</v>
      </c>
      <c r="F11869" s="58" t="s">
        <v>18013</v>
      </c>
      <c r="G11869" s="58" t="s">
        <v>18014</v>
      </c>
      <c r="H11869" s="58" t="s">
        <v>18015</v>
      </c>
      <c r="I11869" s="524">
        <v>0</v>
      </c>
      <c r="J11869" s="58" t="s">
        <v>1508</v>
      </c>
      <c r="K11869" s="84" t="s">
        <v>1509</v>
      </c>
      <c r="L11869" s="76">
        <f t="shared" si="607"/>
        <v>0</v>
      </c>
      <c r="M11869" s="76"/>
      <c r="N11869" s="76"/>
      <c r="O11869" s="76"/>
      <c r="P11869" s="76"/>
      <c r="Q11869" s="76"/>
      <c r="R11869" s="76"/>
      <c r="S11869" s="76"/>
      <c r="T11869" s="76"/>
      <c r="U11869" s="76"/>
      <c r="V11869" s="76"/>
      <c r="W11869" s="76"/>
      <c r="X11869" s="76"/>
    </row>
    <row r="11870" spans="1:24">
      <c r="A11870" s="77"/>
      <c r="B11870" s="77"/>
      <c r="C11870" s="77"/>
      <c r="D11870" s="111"/>
      <c r="E11870" s="77"/>
      <c r="F11870" s="111"/>
      <c r="G11870" s="63"/>
      <c r="H11870" s="111"/>
      <c r="I11870" s="525"/>
      <c r="J11870" s="77"/>
      <c r="K11870" s="84" t="s">
        <v>1501</v>
      </c>
      <c r="L11870" s="76">
        <f t="shared" si="607"/>
        <v>0</v>
      </c>
      <c r="M11870" s="76"/>
      <c r="N11870" s="76"/>
      <c r="O11870" s="76"/>
      <c r="P11870" s="76"/>
      <c r="Q11870" s="76"/>
      <c r="R11870" s="76"/>
      <c r="S11870" s="76"/>
      <c r="T11870" s="76"/>
      <c r="U11870" s="76"/>
      <c r="V11870" s="76"/>
      <c r="W11870" s="76"/>
      <c r="X11870" s="76"/>
    </row>
    <row r="11871" spans="1:24">
      <c r="A11871" s="77"/>
      <c r="B11871" s="77"/>
      <c r="C11871" s="81"/>
      <c r="D11871" s="113"/>
      <c r="E11871" s="81"/>
      <c r="F11871" s="113"/>
      <c r="G11871" s="68"/>
      <c r="H11871" s="113"/>
      <c r="I11871" s="526"/>
      <c r="J11871" s="81"/>
      <c r="K11871" s="84" t="s">
        <v>1502</v>
      </c>
      <c r="L11871" s="76">
        <f t="shared" si="607"/>
        <v>0</v>
      </c>
      <c r="M11871" s="76"/>
      <c r="N11871" s="76"/>
      <c r="O11871" s="76"/>
      <c r="P11871" s="76"/>
      <c r="Q11871" s="76"/>
      <c r="R11871" s="76"/>
      <c r="S11871" s="76"/>
      <c r="T11871" s="76"/>
      <c r="U11871" s="76"/>
      <c r="V11871" s="76"/>
      <c r="W11871" s="76"/>
      <c r="X11871" s="76"/>
    </row>
    <row r="11872" spans="1:24">
      <c r="A11872" s="77"/>
      <c r="B11872" s="77"/>
      <c r="C11872" s="58" t="s">
        <v>1633</v>
      </c>
      <c r="D11872" s="58" t="s">
        <v>18016</v>
      </c>
      <c r="E11872" s="58" t="s">
        <v>18017</v>
      </c>
      <c r="F11872" s="58" t="s">
        <v>2401</v>
      </c>
      <c r="G11872" s="58" t="s">
        <v>18018</v>
      </c>
      <c r="H11872" s="58" t="s">
        <v>18019</v>
      </c>
      <c r="I11872" s="524">
        <v>217455</v>
      </c>
      <c r="J11872" s="58" t="s">
        <v>1508</v>
      </c>
      <c r="K11872" s="84" t="s">
        <v>1509</v>
      </c>
      <c r="L11872" s="76">
        <f t="shared" si="607"/>
        <v>0</v>
      </c>
      <c r="M11872" s="76"/>
      <c r="N11872" s="76"/>
      <c r="O11872" s="76"/>
      <c r="P11872" s="76"/>
      <c r="Q11872" s="76"/>
      <c r="R11872" s="76"/>
      <c r="S11872" s="76"/>
      <c r="T11872" s="76"/>
      <c r="U11872" s="76"/>
      <c r="V11872" s="76"/>
      <c r="W11872" s="76"/>
      <c r="X11872" s="76"/>
    </row>
    <row r="11873" spans="1:24">
      <c r="A11873" s="77"/>
      <c r="B11873" s="77"/>
      <c r="C11873" s="77"/>
      <c r="D11873" s="111"/>
      <c r="E11873" s="77"/>
      <c r="F11873" s="111"/>
      <c r="G11873" s="63"/>
      <c r="H11873" s="111"/>
      <c r="I11873" s="525"/>
      <c r="J11873" s="77"/>
      <c r="K11873" s="84" t="s">
        <v>1501</v>
      </c>
      <c r="L11873" s="76">
        <f t="shared" si="607"/>
        <v>0</v>
      </c>
      <c r="M11873" s="76"/>
      <c r="N11873" s="76"/>
      <c r="O11873" s="76"/>
      <c r="P11873" s="76"/>
      <c r="Q11873" s="76"/>
      <c r="R11873" s="76"/>
      <c r="S11873" s="76"/>
      <c r="T11873" s="76"/>
      <c r="U11873" s="76"/>
      <c r="V11873" s="76"/>
      <c r="W11873" s="76"/>
      <c r="X11873" s="76"/>
    </row>
    <row r="11874" spans="1:24">
      <c r="A11874" s="77"/>
      <c r="B11874" s="77"/>
      <c r="C11874" s="81"/>
      <c r="D11874" s="113"/>
      <c r="E11874" s="81"/>
      <c r="F11874" s="113"/>
      <c r="G11874" s="68"/>
      <c r="H11874" s="113"/>
      <c r="I11874" s="526"/>
      <c r="J11874" s="81"/>
      <c r="K11874" s="84" t="s">
        <v>1502</v>
      </c>
      <c r="L11874" s="76">
        <f t="shared" si="607"/>
        <v>7</v>
      </c>
      <c r="M11874" s="76"/>
      <c r="N11874" s="76"/>
      <c r="O11874" s="76"/>
      <c r="P11874" s="76"/>
      <c r="Q11874" s="76"/>
      <c r="R11874" s="76"/>
      <c r="S11874" s="76"/>
      <c r="T11874" s="76"/>
      <c r="U11874" s="76"/>
      <c r="V11874" s="76"/>
      <c r="W11874" s="76">
        <v>1</v>
      </c>
      <c r="X11874" s="76">
        <v>6</v>
      </c>
    </row>
    <row r="11875" spans="1:24">
      <c r="A11875" s="77"/>
      <c r="B11875" s="77"/>
      <c r="C11875" s="58" t="s">
        <v>1633</v>
      </c>
      <c r="D11875" s="58" t="s">
        <v>18020</v>
      </c>
      <c r="E11875" s="58" t="s">
        <v>18021</v>
      </c>
      <c r="F11875" s="58" t="s">
        <v>2401</v>
      </c>
      <c r="G11875" s="58" t="s">
        <v>18022</v>
      </c>
      <c r="H11875" s="126" t="s">
        <v>18023</v>
      </c>
      <c r="I11875" s="524">
        <v>19374.888999999999</v>
      </c>
      <c r="J11875" s="58" t="s">
        <v>1508</v>
      </c>
      <c r="K11875" s="84" t="s">
        <v>1509</v>
      </c>
      <c r="L11875" s="76">
        <f t="shared" si="607"/>
        <v>0</v>
      </c>
      <c r="M11875" s="76"/>
      <c r="N11875" s="76"/>
      <c r="O11875" s="76"/>
      <c r="P11875" s="76"/>
      <c r="Q11875" s="76"/>
      <c r="R11875" s="76"/>
      <c r="S11875" s="76"/>
      <c r="T11875" s="76"/>
      <c r="U11875" s="76"/>
      <c r="V11875" s="76"/>
      <c r="W11875" s="76"/>
      <c r="X11875" s="76"/>
    </row>
    <row r="11876" spans="1:24">
      <c r="A11876" s="77"/>
      <c r="B11876" s="77"/>
      <c r="C11876" s="77"/>
      <c r="D11876" s="111"/>
      <c r="E11876" s="77"/>
      <c r="F11876" s="111"/>
      <c r="G11876" s="63"/>
      <c r="H11876" s="111"/>
      <c r="I11876" s="525"/>
      <c r="J11876" s="77"/>
      <c r="K11876" s="84" t="s">
        <v>1501</v>
      </c>
      <c r="L11876" s="76">
        <f t="shared" si="607"/>
        <v>0</v>
      </c>
      <c r="M11876" s="76"/>
      <c r="N11876" s="76"/>
      <c r="O11876" s="76"/>
      <c r="P11876" s="76"/>
      <c r="Q11876" s="76"/>
      <c r="R11876" s="76"/>
      <c r="S11876" s="76"/>
      <c r="T11876" s="76"/>
      <c r="U11876" s="76"/>
      <c r="V11876" s="76"/>
      <c r="W11876" s="76"/>
      <c r="X11876" s="76"/>
    </row>
    <row r="11877" spans="1:24">
      <c r="A11877" s="77"/>
      <c r="B11877" s="77"/>
      <c r="C11877" s="81"/>
      <c r="D11877" s="113"/>
      <c r="E11877" s="81"/>
      <c r="F11877" s="113"/>
      <c r="G11877" s="68"/>
      <c r="H11877" s="113"/>
      <c r="I11877" s="526"/>
      <c r="J11877" s="81"/>
      <c r="K11877" s="84" t="s">
        <v>1502</v>
      </c>
      <c r="L11877" s="76">
        <f t="shared" si="607"/>
        <v>3</v>
      </c>
      <c r="M11877" s="76"/>
      <c r="N11877" s="76"/>
      <c r="O11877" s="76"/>
      <c r="P11877" s="76"/>
      <c r="Q11877" s="76"/>
      <c r="R11877" s="76"/>
      <c r="S11877" s="76"/>
      <c r="T11877" s="76"/>
      <c r="U11877" s="76"/>
      <c r="V11877" s="76"/>
      <c r="W11877" s="76">
        <v>1</v>
      </c>
      <c r="X11877" s="76">
        <v>2</v>
      </c>
    </row>
    <row r="11878" spans="1:24">
      <c r="A11878" s="77"/>
      <c r="B11878" s="77"/>
      <c r="C11878" s="58" t="s">
        <v>1633</v>
      </c>
      <c r="D11878" s="58" t="s">
        <v>18024</v>
      </c>
      <c r="E11878" s="58" t="s">
        <v>18025</v>
      </c>
      <c r="F11878" s="58" t="s">
        <v>18026</v>
      </c>
      <c r="G11878" s="58" t="s">
        <v>18027</v>
      </c>
      <c r="H11878" s="126" t="s">
        <v>18028</v>
      </c>
      <c r="I11878" s="524">
        <v>246.96</v>
      </c>
      <c r="J11878" s="58" t="s">
        <v>1508</v>
      </c>
      <c r="K11878" s="84" t="s">
        <v>1509</v>
      </c>
      <c r="L11878" s="76">
        <f t="shared" si="607"/>
        <v>0</v>
      </c>
      <c r="M11878" s="76"/>
      <c r="N11878" s="76"/>
      <c r="O11878" s="76"/>
      <c r="P11878" s="76"/>
      <c r="Q11878" s="76"/>
      <c r="R11878" s="76"/>
      <c r="S11878" s="76"/>
      <c r="T11878" s="76"/>
      <c r="U11878" s="76"/>
      <c r="V11878" s="76"/>
      <c r="W11878" s="76"/>
      <c r="X11878" s="76"/>
    </row>
    <row r="11879" spans="1:24">
      <c r="A11879" s="77"/>
      <c r="B11879" s="77"/>
      <c r="C11879" s="77"/>
      <c r="D11879" s="111"/>
      <c r="E11879" s="77"/>
      <c r="F11879" s="111"/>
      <c r="G11879" s="63"/>
      <c r="H11879" s="111"/>
      <c r="I11879" s="525"/>
      <c r="J11879" s="77"/>
      <c r="K11879" s="84" t="s">
        <v>1501</v>
      </c>
      <c r="L11879" s="76">
        <f t="shared" si="607"/>
        <v>0</v>
      </c>
      <c r="M11879" s="76"/>
      <c r="N11879" s="76"/>
      <c r="O11879" s="76"/>
      <c r="P11879" s="76"/>
      <c r="Q11879" s="76"/>
      <c r="R11879" s="76"/>
      <c r="S11879" s="76"/>
      <c r="T11879" s="76"/>
      <c r="U11879" s="76"/>
      <c r="V11879" s="76"/>
      <c r="W11879" s="76"/>
      <c r="X11879" s="76"/>
    </row>
    <row r="11880" spans="1:24">
      <c r="A11880" s="77"/>
      <c r="B11880" s="77"/>
      <c r="C11880" s="81"/>
      <c r="D11880" s="113"/>
      <c r="E11880" s="81"/>
      <c r="F11880" s="113"/>
      <c r="G11880" s="68"/>
      <c r="H11880" s="113"/>
      <c r="I11880" s="526"/>
      <c r="J11880" s="81"/>
      <c r="K11880" s="84" t="s">
        <v>1502</v>
      </c>
      <c r="L11880" s="76">
        <f t="shared" si="607"/>
        <v>2</v>
      </c>
      <c r="M11880" s="76"/>
      <c r="N11880" s="76"/>
      <c r="O11880" s="76">
        <v>1</v>
      </c>
      <c r="P11880" s="76"/>
      <c r="Q11880" s="76"/>
      <c r="R11880" s="76"/>
      <c r="S11880" s="76"/>
      <c r="T11880" s="76">
        <v>1</v>
      </c>
      <c r="U11880" s="76"/>
      <c r="V11880" s="76"/>
      <c r="W11880" s="76"/>
      <c r="X11880" s="76"/>
    </row>
    <row r="11881" spans="1:24">
      <c r="A11881" s="77"/>
      <c r="B11881" s="77"/>
      <c r="C11881" s="58" t="s">
        <v>1633</v>
      </c>
      <c r="D11881" s="58" t="s">
        <v>18029</v>
      </c>
      <c r="E11881" s="58" t="s">
        <v>18030</v>
      </c>
      <c r="F11881" s="58" t="s">
        <v>2401</v>
      </c>
      <c r="G11881" s="58" t="s">
        <v>18031</v>
      </c>
      <c r="H11881" s="126" t="s">
        <v>18032</v>
      </c>
      <c r="I11881" s="524">
        <v>4946.22</v>
      </c>
      <c r="J11881" s="58" t="s">
        <v>1508</v>
      </c>
      <c r="K11881" s="84" t="s">
        <v>1509</v>
      </c>
      <c r="L11881" s="76">
        <f t="shared" si="607"/>
        <v>0</v>
      </c>
      <c r="M11881" s="76"/>
      <c r="N11881" s="76"/>
      <c r="O11881" s="76"/>
      <c r="P11881" s="76"/>
      <c r="Q11881" s="76"/>
      <c r="R11881" s="76"/>
      <c r="S11881" s="76"/>
      <c r="T11881" s="76"/>
      <c r="U11881" s="76"/>
      <c r="V11881" s="76"/>
      <c r="W11881" s="76"/>
      <c r="X11881" s="76"/>
    </row>
    <row r="11882" spans="1:24">
      <c r="A11882" s="77"/>
      <c r="B11882" s="77"/>
      <c r="C11882" s="77"/>
      <c r="D11882" s="111"/>
      <c r="E11882" s="77"/>
      <c r="F11882" s="111"/>
      <c r="G11882" s="63"/>
      <c r="H11882" s="111"/>
      <c r="I11882" s="525"/>
      <c r="J11882" s="77"/>
      <c r="K11882" s="84" t="s">
        <v>1501</v>
      </c>
      <c r="L11882" s="76">
        <f t="shared" si="607"/>
        <v>0</v>
      </c>
      <c r="M11882" s="76"/>
      <c r="N11882" s="76"/>
      <c r="O11882" s="76"/>
      <c r="P11882" s="76"/>
      <c r="Q11882" s="76"/>
      <c r="R11882" s="76"/>
      <c r="S11882" s="76"/>
      <c r="T11882" s="76"/>
      <c r="U11882" s="76"/>
      <c r="V11882" s="76"/>
      <c r="W11882" s="76"/>
      <c r="X11882" s="76"/>
    </row>
    <row r="11883" spans="1:24">
      <c r="A11883" s="77"/>
      <c r="B11883" s="77"/>
      <c r="C11883" s="81"/>
      <c r="D11883" s="113"/>
      <c r="E11883" s="81"/>
      <c r="F11883" s="113"/>
      <c r="G11883" s="68"/>
      <c r="H11883" s="113"/>
      <c r="I11883" s="526"/>
      <c r="J11883" s="81"/>
      <c r="K11883" s="84" t="s">
        <v>1502</v>
      </c>
      <c r="L11883" s="76">
        <f t="shared" si="607"/>
        <v>3</v>
      </c>
      <c r="M11883" s="76"/>
      <c r="N11883" s="76"/>
      <c r="O11883" s="76"/>
      <c r="P11883" s="76"/>
      <c r="Q11883" s="76"/>
      <c r="R11883" s="76"/>
      <c r="S11883" s="76"/>
      <c r="T11883" s="76"/>
      <c r="U11883" s="76"/>
      <c r="V11883" s="76"/>
      <c r="W11883" s="76">
        <v>3</v>
      </c>
      <c r="X11883" s="76"/>
    </row>
    <row r="11884" spans="1:24">
      <c r="A11884" s="77"/>
      <c r="B11884" s="77"/>
      <c r="C11884" s="58" t="s">
        <v>1633</v>
      </c>
      <c r="D11884" s="58" t="s">
        <v>18033</v>
      </c>
      <c r="E11884" s="58" t="s">
        <v>18034</v>
      </c>
      <c r="F11884" s="58" t="s">
        <v>2401</v>
      </c>
      <c r="G11884" s="58" t="s">
        <v>18035</v>
      </c>
      <c r="H11884" s="58" t="s">
        <v>18036</v>
      </c>
      <c r="I11884" s="524">
        <v>74773.5</v>
      </c>
      <c r="J11884" s="58" t="s">
        <v>1508</v>
      </c>
      <c r="K11884" s="84" t="s">
        <v>1509</v>
      </c>
      <c r="L11884" s="76">
        <f t="shared" si="607"/>
        <v>0</v>
      </c>
      <c r="M11884" s="76"/>
      <c r="N11884" s="76"/>
      <c r="O11884" s="76"/>
      <c r="P11884" s="76"/>
      <c r="Q11884" s="76"/>
      <c r="R11884" s="76"/>
      <c r="S11884" s="76"/>
      <c r="T11884" s="76"/>
      <c r="U11884" s="76"/>
      <c r="V11884" s="76"/>
      <c r="W11884" s="76"/>
      <c r="X11884" s="76"/>
    </row>
    <row r="11885" spans="1:24">
      <c r="A11885" s="77"/>
      <c r="B11885" s="77"/>
      <c r="C11885" s="77"/>
      <c r="D11885" s="111"/>
      <c r="E11885" s="77"/>
      <c r="F11885" s="111"/>
      <c r="G11885" s="63"/>
      <c r="H11885" s="111"/>
      <c r="I11885" s="525"/>
      <c r="J11885" s="77"/>
      <c r="K11885" s="84" t="s">
        <v>1501</v>
      </c>
      <c r="L11885" s="76">
        <f t="shared" si="607"/>
        <v>0</v>
      </c>
      <c r="M11885" s="76"/>
      <c r="N11885" s="76"/>
      <c r="O11885" s="76"/>
      <c r="P11885" s="76"/>
      <c r="Q11885" s="76"/>
      <c r="R11885" s="76"/>
      <c r="S11885" s="76"/>
      <c r="T11885" s="76"/>
      <c r="U11885" s="76"/>
      <c r="V11885" s="76"/>
      <c r="W11885" s="76"/>
      <c r="X11885" s="76"/>
    </row>
    <row r="11886" spans="1:24">
      <c r="A11886" s="77"/>
      <c r="B11886" s="77"/>
      <c r="C11886" s="81"/>
      <c r="D11886" s="113"/>
      <c r="E11886" s="81"/>
      <c r="F11886" s="113"/>
      <c r="G11886" s="68"/>
      <c r="H11886" s="113"/>
      <c r="I11886" s="526"/>
      <c r="J11886" s="81"/>
      <c r="K11886" s="84" t="s">
        <v>1502</v>
      </c>
      <c r="L11886" s="76">
        <f t="shared" si="607"/>
        <v>68</v>
      </c>
      <c r="M11886" s="76"/>
      <c r="N11886" s="76"/>
      <c r="O11886" s="76"/>
      <c r="P11886" s="76"/>
      <c r="Q11886" s="76"/>
      <c r="R11886" s="76"/>
      <c r="S11886" s="76">
        <v>7</v>
      </c>
      <c r="T11886" s="76"/>
      <c r="U11886" s="76"/>
      <c r="V11886" s="76"/>
      <c r="W11886" s="76">
        <v>37</v>
      </c>
      <c r="X11886" s="76">
        <v>24</v>
      </c>
    </row>
    <row r="11887" spans="1:24">
      <c r="A11887" s="77"/>
      <c r="B11887" s="77"/>
      <c r="C11887" s="58" t="s">
        <v>1633</v>
      </c>
      <c r="D11887" s="58" t="s">
        <v>18037</v>
      </c>
      <c r="E11887" s="58" t="s">
        <v>18038</v>
      </c>
      <c r="F11887" s="58" t="s">
        <v>2401</v>
      </c>
      <c r="G11887" s="58" t="s">
        <v>18039</v>
      </c>
      <c r="H11887" s="58" t="s">
        <v>17519</v>
      </c>
      <c r="I11887" s="524">
        <v>0</v>
      </c>
      <c r="J11887" s="58" t="s">
        <v>1508</v>
      </c>
      <c r="K11887" s="84" t="s">
        <v>1509</v>
      </c>
      <c r="L11887" s="76">
        <f t="shared" si="607"/>
        <v>0</v>
      </c>
      <c r="M11887" s="76"/>
      <c r="N11887" s="76"/>
      <c r="O11887" s="76"/>
      <c r="P11887" s="76"/>
      <c r="Q11887" s="76"/>
      <c r="R11887" s="76"/>
      <c r="S11887" s="76"/>
      <c r="T11887" s="76"/>
      <c r="U11887" s="76"/>
      <c r="V11887" s="76"/>
      <c r="W11887" s="76"/>
      <c r="X11887" s="76"/>
    </row>
    <row r="11888" spans="1:24">
      <c r="A11888" s="77"/>
      <c r="B11888" s="77"/>
      <c r="C11888" s="77"/>
      <c r="D11888" s="111"/>
      <c r="E11888" s="77"/>
      <c r="F11888" s="111"/>
      <c r="G11888" s="63"/>
      <c r="H11888" s="111"/>
      <c r="I11888" s="525"/>
      <c r="J11888" s="77"/>
      <c r="K11888" s="84" t="s">
        <v>1501</v>
      </c>
      <c r="L11888" s="76">
        <f t="shared" si="607"/>
        <v>0</v>
      </c>
      <c r="M11888" s="76"/>
      <c r="N11888" s="76"/>
      <c r="O11888" s="76"/>
      <c r="P11888" s="76"/>
      <c r="Q11888" s="76"/>
      <c r="R11888" s="76"/>
      <c r="S11888" s="76"/>
      <c r="T11888" s="76"/>
      <c r="U11888" s="76"/>
      <c r="V11888" s="76"/>
      <c r="W11888" s="76"/>
      <c r="X11888" s="76"/>
    </row>
    <row r="11889" spans="1:24">
      <c r="A11889" s="77"/>
      <c r="B11889" s="77"/>
      <c r="C11889" s="81"/>
      <c r="D11889" s="113"/>
      <c r="E11889" s="81"/>
      <c r="F11889" s="113"/>
      <c r="G11889" s="68"/>
      <c r="H11889" s="113"/>
      <c r="I11889" s="526"/>
      <c r="J11889" s="81"/>
      <c r="K11889" s="84" t="s">
        <v>1502</v>
      </c>
      <c r="L11889" s="76">
        <f t="shared" si="607"/>
        <v>2</v>
      </c>
      <c r="M11889" s="76"/>
      <c r="N11889" s="76">
        <v>1</v>
      </c>
      <c r="O11889" s="76"/>
      <c r="P11889" s="76"/>
      <c r="Q11889" s="76"/>
      <c r="R11889" s="76"/>
      <c r="S11889" s="76"/>
      <c r="T11889" s="76"/>
      <c r="U11889" s="76"/>
      <c r="V11889" s="76"/>
      <c r="W11889" s="76"/>
      <c r="X11889" s="76">
        <v>1</v>
      </c>
    </row>
    <row r="11890" spans="1:24">
      <c r="A11890" s="77"/>
      <c r="B11890" s="77"/>
      <c r="C11890" s="58" t="s">
        <v>1633</v>
      </c>
      <c r="D11890" s="58" t="s">
        <v>18040</v>
      </c>
      <c r="E11890" s="58" t="s">
        <v>18041</v>
      </c>
      <c r="F11890" s="58" t="s">
        <v>2401</v>
      </c>
      <c r="G11890" s="58" t="s">
        <v>18042</v>
      </c>
      <c r="H11890" s="126" t="s">
        <v>18043</v>
      </c>
      <c r="I11890" s="524">
        <v>319036.53999999998</v>
      </c>
      <c r="J11890" s="58" t="s">
        <v>1508</v>
      </c>
      <c r="K11890" s="84" t="s">
        <v>1509</v>
      </c>
      <c r="L11890" s="76">
        <f t="shared" si="607"/>
        <v>0</v>
      </c>
      <c r="M11890" s="76"/>
      <c r="N11890" s="76"/>
      <c r="O11890" s="76"/>
      <c r="P11890" s="76"/>
      <c r="Q11890" s="76"/>
      <c r="R11890" s="76"/>
      <c r="S11890" s="76"/>
      <c r="T11890" s="76"/>
      <c r="U11890" s="76"/>
      <c r="V11890" s="76"/>
      <c r="W11890" s="76"/>
      <c r="X11890" s="76"/>
    </row>
    <row r="11891" spans="1:24">
      <c r="A11891" s="77"/>
      <c r="B11891" s="77"/>
      <c r="C11891" s="77"/>
      <c r="D11891" s="111"/>
      <c r="E11891" s="77"/>
      <c r="F11891" s="111"/>
      <c r="G11891" s="63"/>
      <c r="H11891" s="111"/>
      <c r="I11891" s="525"/>
      <c r="J11891" s="77"/>
      <c r="K11891" s="84" t="s">
        <v>1501</v>
      </c>
      <c r="L11891" s="76">
        <f t="shared" ref="L11891:L11896" si="608">SUM(M11891:X11891)</f>
        <v>0</v>
      </c>
      <c r="M11891" s="76"/>
      <c r="N11891" s="76"/>
      <c r="O11891" s="76"/>
      <c r="P11891" s="76"/>
      <c r="Q11891" s="76"/>
      <c r="R11891" s="76"/>
      <c r="S11891" s="76"/>
      <c r="T11891" s="76"/>
      <c r="U11891" s="76"/>
      <c r="V11891" s="76"/>
      <c r="W11891" s="76"/>
      <c r="X11891" s="76"/>
    </row>
    <row r="11892" spans="1:24">
      <c r="A11892" s="77"/>
      <c r="B11892" s="77"/>
      <c r="C11892" s="81"/>
      <c r="D11892" s="113"/>
      <c r="E11892" s="81"/>
      <c r="F11892" s="113"/>
      <c r="G11892" s="68"/>
      <c r="H11892" s="113"/>
      <c r="I11892" s="526"/>
      <c r="J11892" s="81"/>
      <c r="K11892" s="84" t="s">
        <v>1502</v>
      </c>
      <c r="L11892" s="76">
        <f t="shared" si="608"/>
        <v>18</v>
      </c>
      <c r="M11892" s="76"/>
      <c r="N11892" s="76"/>
      <c r="O11892" s="76"/>
      <c r="P11892" s="76"/>
      <c r="Q11892" s="76"/>
      <c r="R11892" s="76"/>
      <c r="S11892" s="76"/>
      <c r="T11892" s="76"/>
      <c r="U11892" s="76"/>
      <c r="V11892" s="76"/>
      <c r="W11892" s="76">
        <v>16</v>
      </c>
      <c r="X11892" s="76">
        <v>2</v>
      </c>
    </row>
    <row r="11893" spans="1:24">
      <c r="A11893" s="77"/>
      <c r="B11893" s="77"/>
      <c r="C11893" s="58" t="s">
        <v>1633</v>
      </c>
      <c r="D11893" s="58" t="s">
        <v>18044</v>
      </c>
      <c r="E11893" s="58" t="s">
        <v>18045</v>
      </c>
      <c r="F11893" s="58" t="s">
        <v>18046</v>
      </c>
      <c r="G11893" s="58" t="s">
        <v>18047</v>
      </c>
      <c r="H11893" s="126" t="s">
        <v>18048</v>
      </c>
      <c r="I11893" s="524">
        <v>1757.85</v>
      </c>
      <c r="J11893" s="58" t="s">
        <v>1508</v>
      </c>
      <c r="K11893" s="84" t="s">
        <v>1509</v>
      </c>
      <c r="L11893" s="76">
        <f t="shared" si="608"/>
        <v>0</v>
      </c>
      <c r="M11893" s="76"/>
      <c r="N11893" s="76"/>
      <c r="O11893" s="76"/>
      <c r="P11893" s="76"/>
      <c r="Q11893" s="76"/>
      <c r="R11893" s="76"/>
      <c r="S11893" s="76"/>
      <c r="T11893" s="76"/>
      <c r="U11893" s="76"/>
      <c r="V11893" s="76"/>
      <c r="W11893" s="76"/>
      <c r="X11893" s="76"/>
    </row>
    <row r="11894" spans="1:24">
      <c r="A11894" s="77"/>
      <c r="B11894" s="77"/>
      <c r="C11894" s="77"/>
      <c r="D11894" s="111"/>
      <c r="E11894" s="77"/>
      <c r="F11894" s="111"/>
      <c r="G11894" s="63"/>
      <c r="H11894" s="111"/>
      <c r="I11894" s="525"/>
      <c r="J11894" s="77"/>
      <c r="K11894" s="84" t="s">
        <v>1501</v>
      </c>
      <c r="L11894" s="76">
        <f t="shared" si="608"/>
        <v>0</v>
      </c>
      <c r="M11894" s="76"/>
      <c r="N11894" s="76"/>
      <c r="O11894" s="76"/>
      <c r="P11894" s="76"/>
      <c r="Q11894" s="76"/>
      <c r="R11894" s="76"/>
      <c r="S11894" s="76"/>
      <c r="T11894" s="76"/>
      <c r="U11894" s="76"/>
      <c r="V11894" s="76"/>
      <c r="W11894" s="76"/>
      <c r="X11894" s="76"/>
    </row>
    <row r="11895" spans="1:24">
      <c r="A11895" s="77"/>
      <c r="B11895" s="77"/>
      <c r="C11895" s="81"/>
      <c r="D11895" s="113"/>
      <c r="E11895" s="81"/>
      <c r="F11895" s="113"/>
      <c r="G11895" s="68"/>
      <c r="H11895" s="113"/>
      <c r="I11895" s="526"/>
      <c r="J11895" s="81"/>
      <c r="K11895" s="84" t="s">
        <v>1502</v>
      </c>
      <c r="L11895" s="76">
        <f t="shared" si="608"/>
        <v>2</v>
      </c>
      <c r="M11895" s="76"/>
      <c r="N11895" s="76"/>
      <c r="O11895" s="76"/>
      <c r="P11895" s="76"/>
      <c r="Q11895" s="76"/>
      <c r="R11895" s="76"/>
      <c r="S11895" s="76">
        <v>2</v>
      </c>
      <c r="T11895" s="76"/>
      <c r="U11895" s="76"/>
      <c r="V11895" s="76"/>
      <c r="W11895" s="76"/>
      <c r="X11895" s="76"/>
    </row>
    <row r="11896" spans="1:24">
      <c r="A11896" s="77"/>
      <c r="B11896" s="77"/>
      <c r="C11896" s="58" t="s">
        <v>1633</v>
      </c>
      <c r="D11896" s="58" t="s">
        <v>18049</v>
      </c>
      <c r="E11896" s="58" t="s">
        <v>18050</v>
      </c>
      <c r="F11896" s="58" t="s">
        <v>18051</v>
      </c>
      <c r="G11896" s="58" t="s">
        <v>18052</v>
      </c>
      <c r="H11896" s="126" t="s">
        <v>18053</v>
      </c>
      <c r="I11896" s="524">
        <v>0</v>
      </c>
      <c r="J11896" s="58" t="s">
        <v>1508</v>
      </c>
      <c r="K11896" s="84" t="s">
        <v>1509</v>
      </c>
      <c r="L11896" s="76">
        <f t="shared" si="608"/>
        <v>0</v>
      </c>
      <c r="M11896" s="76"/>
      <c r="N11896" s="76"/>
      <c r="O11896" s="76"/>
      <c r="P11896" s="76"/>
      <c r="Q11896" s="76"/>
      <c r="R11896" s="76"/>
      <c r="S11896" s="76"/>
      <c r="T11896" s="76"/>
      <c r="U11896" s="76"/>
      <c r="V11896" s="76"/>
      <c r="W11896" s="76"/>
      <c r="X11896" s="76"/>
    </row>
    <row r="11897" spans="1:24">
      <c r="A11897" s="77"/>
      <c r="B11897" s="77"/>
      <c r="C11897" s="77"/>
      <c r="D11897" s="111"/>
      <c r="E11897" s="77"/>
      <c r="F11897" s="111"/>
      <c r="G11897" s="63"/>
      <c r="H11897" s="111"/>
      <c r="I11897" s="525"/>
      <c r="J11897" s="77"/>
      <c r="K11897" s="84" t="s">
        <v>1501</v>
      </c>
      <c r="L11897" s="76">
        <f>SUM(M11897:X11897)</f>
        <v>0</v>
      </c>
      <c r="M11897" s="76"/>
      <c r="N11897" s="76"/>
      <c r="O11897" s="76"/>
      <c r="P11897" s="76"/>
      <c r="Q11897" s="76"/>
      <c r="R11897" s="76"/>
      <c r="S11897" s="76"/>
      <c r="T11897" s="76"/>
      <c r="U11897" s="76"/>
      <c r="V11897" s="76"/>
      <c r="W11897" s="76"/>
      <c r="X11897" s="76"/>
    </row>
    <row r="11898" spans="1:24">
      <c r="A11898" s="77"/>
      <c r="B11898" s="77"/>
      <c r="C11898" s="81"/>
      <c r="D11898" s="113"/>
      <c r="E11898" s="81"/>
      <c r="F11898" s="113"/>
      <c r="G11898" s="68"/>
      <c r="H11898" s="113"/>
      <c r="I11898" s="526"/>
      <c r="J11898" s="81"/>
      <c r="K11898" s="84" t="s">
        <v>1502</v>
      </c>
      <c r="L11898" s="76">
        <f>SUM(M11898:X11898)</f>
        <v>8</v>
      </c>
      <c r="M11898" s="76"/>
      <c r="N11898" s="76"/>
      <c r="O11898" s="76"/>
      <c r="P11898" s="76"/>
      <c r="Q11898" s="76"/>
      <c r="R11898" s="76"/>
      <c r="S11898" s="76"/>
      <c r="T11898" s="76"/>
      <c r="U11898" s="76"/>
      <c r="V11898" s="76"/>
      <c r="W11898" s="76">
        <v>5</v>
      </c>
      <c r="X11898" s="76">
        <v>3</v>
      </c>
    </row>
    <row r="11899" spans="1:24">
      <c r="A11899" s="77"/>
      <c r="B11899" s="77"/>
      <c r="C11899" s="58" t="s">
        <v>1633</v>
      </c>
      <c r="D11899" s="58" t="s">
        <v>18054</v>
      </c>
      <c r="E11899" s="58" t="s">
        <v>18055</v>
      </c>
      <c r="F11899" s="58" t="s">
        <v>2401</v>
      </c>
      <c r="G11899" s="58" t="s">
        <v>18056</v>
      </c>
      <c r="H11899" s="58" t="s">
        <v>18057</v>
      </c>
      <c r="I11899" s="524">
        <v>8111.62</v>
      </c>
      <c r="J11899" s="58" t="s">
        <v>1508</v>
      </c>
      <c r="K11899" s="84" t="s">
        <v>1509</v>
      </c>
      <c r="L11899" s="76">
        <f>SUM(M11899:X11899)</f>
        <v>0</v>
      </c>
      <c r="M11899" s="76"/>
      <c r="N11899" s="76"/>
      <c r="O11899" s="76"/>
      <c r="P11899" s="76"/>
      <c r="Q11899" s="76"/>
      <c r="R11899" s="76"/>
      <c r="S11899" s="76"/>
      <c r="T11899" s="76"/>
      <c r="U11899" s="76"/>
      <c r="V11899" s="76"/>
      <c r="W11899" s="76"/>
      <c r="X11899" s="76"/>
    </row>
    <row r="11900" spans="1:24">
      <c r="A11900" s="77"/>
      <c r="B11900" s="77"/>
      <c r="C11900" s="77"/>
      <c r="D11900" s="111"/>
      <c r="E11900" s="77"/>
      <c r="F11900" s="111"/>
      <c r="G11900" s="63"/>
      <c r="H11900" s="111"/>
      <c r="I11900" s="525"/>
      <c r="J11900" s="77"/>
      <c r="K11900" s="84" t="s">
        <v>1501</v>
      </c>
      <c r="L11900" s="76">
        <f>SUM(M11900:X11900)</f>
        <v>0</v>
      </c>
      <c r="M11900" s="76"/>
      <c r="N11900" s="76"/>
      <c r="O11900" s="76"/>
      <c r="P11900" s="76"/>
      <c r="Q11900" s="76"/>
      <c r="R11900" s="76"/>
      <c r="S11900" s="76"/>
      <c r="T11900" s="76"/>
      <c r="U11900" s="76"/>
      <c r="V11900" s="76"/>
      <c r="W11900" s="76"/>
      <c r="X11900" s="76"/>
    </row>
    <row r="11901" spans="1:24">
      <c r="A11901" s="77"/>
      <c r="B11901" s="77"/>
      <c r="C11901" s="81"/>
      <c r="D11901" s="113"/>
      <c r="E11901" s="81"/>
      <c r="F11901" s="113"/>
      <c r="G11901" s="68"/>
      <c r="H11901" s="113"/>
      <c r="I11901" s="526"/>
      <c r="J11901" s="81"/>
      <c r="K11901" s="84" t="s">
        <v>1502</v>
      </c>
      <c r="L11901" s="76">
        <f>SUM(M11901:X11901)</f>
        <v>23</v>
      </c>
      <c r="M11901" s="76"/>
      <c r="N11901" s="76"/>
      <c r="O11901" s="76"/>
      <c r="P11901" s="76"/>
      <c r="Q11901" s="76"/>
      <c r="R11901" s="76"/>
      <c r="S11901" s="76"/>
      <c r="T11901" s="76"/>
      <c r="U11901" s="76"/>
      <c r="V11901" s="76"/>
      <c r="W11901" s="76">
        <v>10</v>
      </c>
      <c r="X11901" s="76">
        <v>13</v>
      </c>
    </row>
    <row r="11902" spans="1:24">
      <c r="A11902" s="77"/>
      <c r="B11902" s="77"/>
      <c r="C11902" s="58" t="s">
        <v>1633</v>
      </c>
      <c r="D11902" s="58" t="s">
        <v>18058</v>
      </c>
      <c r="E11902" s="58" t="s">
        <v>18059</v>
      </c>
      <c r="F11902" s="58" t="s">
        <v>18060</v>
      </c>
      <c r="G11902" s="58" t="s">
        <v>18061</v>
      </c>
      <c r="H11902" s="126" t="s">
        <v>18062</v>
      </c>
      <c r="I11902" s="524">
        <v>0</v>
      </c>
      <c r="J11902" s="58" t="s">
        <v>1508</v>
      </c>
      <c r="K11902" s="84" t="s">
        <v>1509</v>
      </c>
      <c r="L11902" s="76">
        <f t="shared" ref="L11902:L11965" si="609">SUM(M11902:X11902)</f>
        <v>0</v>
      </c>
      <c r="M11902" s="76"/>
      <c r="N11902" s="76"/>
      <c r="O11902" s="76"/>
      <c r="P11902" s="76"/>
      <c r="Q11902" s="76"/>
      <c r="R11902" s="76"/>
      <c r="S11902" s="76"/>
      <c r="T11902" s="76"/>
      <c r="U11902" s="76"/>
      <c r="V11902" s="76"/>
      <c r="W11902" s="76"/>
      <c r="X11902" s="76"/>
    </row>
    <row r="11903" spans="1:24">
      <c r="A11903" s="77"/>
      <c r="B11903" s="77"/>
      <c r="C11903" s="77"/>
      <c r="D11903" s="111"/>
      <c r="E11903" s="77"/>
      <c r="F11903" s="111"/>
      <c r="G11903" s="63"/>
      <c r="H11903" s="111"/>
      <c r="I11903" s="525"/>
      <c r="J11903" s="77"/>
      <c r="K11903" s="84" t="s">
        <v>1501</v>
      </c>
      <c r="L11903" s="76">
        <f t="shared" si="609"/>
        <v>0</v>
      </c>
      <c r="M11903" s="76"/>
      <c r="N11903" s="76"/>
      <c r="O11903" s="76"/>
      <c r="P11903" s="76"/>
      <c r="Q11903" s="76"/>
      <c r="R11903" s="76"/>
      <c r="S11903" s="76"/>
      <c r="T11903" s="76"/>
      <c r="U11903" s="76"/>
      <c r="V11903" s="76"/>
      <c r="W11903" s="76"/>
      <c r="X11903" s="76"/>
    </row>
    <row r="11904" spans="1:24">
      <c r="A11904" s="77"/>
      <c r="B11904" s="77"/>
      <c r="C11904" s="81"/>
      <c r="D11904" s="113"/>
      <c r="E11904" s="81"/>
      <c r="F11904" s="113"/>
      <c r="G11904" s="68"/>
      <c r="H11904" s="113"/>
      <c r="I11904" s="526"/>
      <c r="J11904" s="81"/>
      <c r="K11904" s="84" t="s">
        <v>1502</v>
      </c>
      <c r="L11904" s="76">
        <f t="shared" si="609"/>
        <v>2</v>
      </c>
      <c r="M11904" s="76"/>
      <c r="N11904" s="76"/>
      <c r="O11904" s="76"/>
      <c r="P11904" s="76"/>
      <c r="Q11904" s="76"/>
      <c r="R11904" s="76"/>
      <c r="S11904" s="76"/>
      <c r="T11904" s="76"/>
      <c r="U11904" s="76"/>
      <c r="V11904" s="76"/>
      <c r="W11904" s="76">
        <v>2</v>
      </c>
      <c r="X11904" s="76"/>
    </row>
    <row r="11905" spans="1:24">
      <c r="A11905" s="77"/>
      <c r="B11905" s="77"/>
      <c r="C11905" s="58" t="s">
        <v>1633</v>
      </c>
      <c r="D11905" s="58" t="s">
        <v>18063</v>
      </c>
      <c r="E11905" s="58" t="s">
        <v>18064</v>
      </c>
      <c r="F11905" s="58" t="s">
        <v>18065</v>
      </c>
      <c r="G11905" s="58" t="s">
        <v>18066</v>
      </c>
      <c r="H11905" s="58" t="s">
        <v>18067</v>
      </c>
      <c r="I11905" s="524">
        <v>0</v>
      </c>
      <c r="J11905" s="58" t="s">
        <v>1508</v>
      </c>
      <c r="K11905" s="84" t="s">
        <v>1509</v>
      </c>
      <c r="L11905" s="76">
        <f t="shared" si="609"/>
        <v>0</v>
      </c>
      <c r="M11905" s="76"/>
      <c r="N11905" s="76"/>
      <c r="O11905" s="76"/>
      <c r="P11905" s="76"/>
      <c r="Q11905" s="76"/>
      <c r="R11905" s="76"/>
      <c r="S11905" s="76"/>
      <c r="T11905" s="76"/>
      <c r="U11905" s="76"/>
      <c r="V11905" s="76"/>
      <c r="W11905" s="76"/>
      <c r="X11905" s="76"/>
    </row>
    <row r="11906" spans="1:24">
      <c r="A11906" s="77"/>
      <c r="B11906" s="77"/>
      <c r="C11906" s="77"/>
      <c r="D11906" s="111"/>
      <c r="E11906" s="77"/>
      <c r="F11906" s="111"/>
      <c r="G11906" s="63"/>
      <c r="H11906" s="111"/>
      <c r="I11906" s="525"/>
      <c r="J11906" s="77"/>
      <c r="K11906" s="84" t="s">
        <v>1501</v>
      </c>
      <c r="L11906" s="76">
        <f t="shared" si="609"/>
        <v>0</v>
      </c>
      <c r="M11906" s="76"/>
      <c r="N11906" s="76"/>
      <c r="O11906" s="76"/>
      <c r="P11906" s="76"/>
      <c r="Q11906" s="76"/>
      <c r="R11906" s="76"/>
      <c r="S11906" s="76"/>
      <c r="T11906" s="76"/>
      <c r="U11906" s="76"/>
      <c r="V11906" s="76"/>
      <c r="W11906" s="76"/>
      <c r="X11906" s="76"/>
    </row>
    <row r="11907" spans="1:24">
      <c r="A11907" s="77"/>
      <c r="B11907" s="77"/>
      <c r="C11907" s="81"/>
      <c r="D11907" s="113"/>
      <c r="E11907" s="81"/>
      <c r="F11907" s="113"/>
      <c r="G11907" s="68"/>
      <c r="H11907" s="113"/>
      <c r="I11907" s="526"/>
      <c r="J11907" s="81"/>
      <c r="K11907" s="84" t="s">
        <v>1502</v>
      </c>
      <c r="L11907" s="76">
        <f t="shared" si="609"/>
        <v>2</v>
      </c>
      <c r="M11907" s="76"/>
      <c r="N11907" s="76"/>
      <c r="O11907" s="76"/>
      <c r="P11907" s="76"/>
      <c r="Q11907" s="76"/>
      <c r="R11907" s="76"/>
      <c r="S11907" s="76"/>
      <c r="T11907" s="76"/>
      <c r="U11907" s="76"/>
      <c r="V11907" s="76"/>
      <c r="W11907" s="76">
        <v>2</v>
      </c>
      <c r="X11907" s="76"/>
    </row>
    <row r="11908" spans="1:24">
      <c r="A11908" s="77"/>
      <c r="B11908" s="77"/>
      <c r="C11908" s="58" t="s">
        <v>1633</v>
      </c>
      <c r="D11908" s="58" t="s">
        <v>18068</v>
      </c>
      <c r="E11908" s="58" t="s">
        <v>18069</v>
      </c>
      <c r="F11908" s="58" t="s">
        <v>18070</v>
      </c>
      <c r="G11908" s="58" t="s">
        <v>18071</v>
      </c>
      <c r="H11908" s="126" t="s">
        <v>18072</v>
      </c>
      <c r="I11908" s="524">
        <v>0</v>
      </c>
      <c r="J11908" s="58" t="s">
        <v>1508</v>
      </c>
      <c r="K11908" s="84" t="s">
        <v>1509</v>
      </c>
      <c r="L11908" s="76">
        <f t="shared" si="609"/>
        <v>0</v>
      </c>
      <c r="M11908" s="76"/>
      <c r="N11908" s="76"/>
      <c r="O11908" s="76"/>
      <c r="P11908" s="76"/>
      <c r="Q11908" s="76"/>
      <c r="R11908" s="76"/>
      <c r="S11908" s="76"/>
      <c r="T11908" s="76"/>
      <c r="U11908" s="76"/>
      <c r="V11908" s="76"/>
      <c r="W11908" s="76"/>
      <c r="X11908" s="76"/>
    </row>
    <row r="11909" spans="1:24">
      <c r="A11909" s="77"/>
      <c r="B11909" s="77"/>
      <c r="C11909" s="77"/>
      <c r="D11909" s="111"/>
      <c r="E11909" s="77"/>
      <c r="F11909" s="111"/>
      <c r="G11909" s="63"/>
      <c r="H11909" s="111"/>
      <c r="I11909" s="525"/>
      <c r="J11909" s="77"/>
      <c r="K11909" s="84" t="s">
        <v>1501</v>
      </c>
      <c r="L11909" s="76">
        <f t="shared" si="609"/>
        <v>0</v>
      </c>
      <c r="M11909" s="76"/>
      <c r="N11909" s="76"/>
      <c r="O11909" s="76"/>
      <c r="P11909" s="76"/>
      <c r="Q11909" s="76"/>
      <c r="R11909" s="76"/>
      <c r="S11909" s="76"/>
      <c r="T11909" s="76"/>
      <c r="U11909" s="76"/>
      <c r="V11909" s="76"/>
      <c r="W11909" s="76"/>
      <c r="X11909" s="76"/>
    </row>
    <row r="11910" spans="1:24">
      <c r="A11910" s="77"/>
      <c r="B11910" s="77"/>
      <c r="C11910" s="81"/>
      <c r="D11910" s="113"/>
      <c r="E11910" s="81"/>
      <c r="F11910" s="113"/>
      <c r="G11910" s="68"/>
      <c r="H11910" s="113"/>
      <c r="I11910" s="526"/>
      <c r="J11910" s="81"/>
      <c r="K11910" s="84" t="s">
        <v>1502</v>
      </c>
      <c r="L11910" s="76">
        <f t="shared" si="609"/>
        <v>6</v>
      </c>
      <c r="M11910" s="76"/>
      <c r="N11910" s="76"/>
      <c r="O11910" s="76"/>
      <c r="P11910" s="76"/>
      <c r="Q11910" s="76"/>
      <c r="R11910" s="76"/>
      <c r="S11910" s="76"/>
      <c r="T11910" s="76"/>
      <c r="U11910" s="76"/>
      <c r="V11910" s="76"/>
      <c r="W11910" s="76">
        <v>6</v>
      </c>
      <c r="X11910" s="76"/>
    </row>
    <row r="11911" spans="1:24">
      <c r="A11911" s="77"/>
      <c r="B11911" s="77"/>
      <c r="C11911" s="58" t="s">
        <v>1633</v>
      </c>
      <c r="D11911" s="58" t="s">
        <v>18073</v>
      </c>
      <c r="E11911" s="58" t="s">
        <v>18074</v>
      </c>
      <c r="F11911" s="58" t="s">
        <v>2401</v>
      </c>
      <c r="G11911" s="58" t="s">
        <v>18075</v>
      </c>
      <c r="H11911" s="58" t="s">
        <v>18076</v>
      </c>
      <c r="I11911" s="524">
        <v>0</v>
      </c>
      <c r="J11911" s="58" t="s">
        <v>1508</v>
      </c>
      <c r="K11911" s="84" t="s">
        <v>1509</v>
      </c>
      <c r="L11911" s="76">
        <f t="shared" si="609"/>
        <v>0</v>
      </c>
      <c r="M11911" s="76"/>
      <c r="N11911" s="76"/>
      <c r="O11911" s="76"/>
      <c r="P11911" s="76"/>
      <c r="Q11911" s="76"/>
      <c r="R11911" s="76"/>
      <c r="S11911" s="76"/>
      <c r="T11911" s="76"/>
      <c r="U11911" s="76"/>
      <c r="V11911" s="76"/>
      <c r="W11911" s="76"/>
      <c r="X11911" s="76"/>
    </row>
    <row r="11912" spans="1:24">
      <c r="A11912" s="77"/>
      <c r="B11912" s="77"/>
      <c r="C11912" s="77"/>
      <c r="D11912" s="111"/>
      <c r="E11912" s="77"/>
      <c r="F11912" s="111"/>
      <c r="G11912" s="63"/>
      <c r="H11912" s="111"/>
      <c r="I11912" s="525"/>
      <c r="J11912" s="77"/>
      <c r="K11912" s="84" t="s">
        <v>1501</v>
      </c>
      <c r="L11912" s="76">
        <f t="shared" si="609"/>
        <v>0</v>
      </c>
      <c r="M11912" s="76"/>
      <c r="N11912" s="76"/>
      <c r="O11912" s="76"/>
      <c r="P11912" s="76"/>
      <c r="Q11912" s="76"/>
      <c r="R11912" s="76"/>
      <c r="S11912" s="76"/>
      <c r="T11912" s="76"/>
      <c r="U11912" s="76"/>
      <c r="V11912" s="76"/>
      <c r="W11912" s="76"/>
      <c r="X11912" s="76"/>
    </row>
    <row r="11913" spans="1:24">
      <c r="A11913" s="77"/>
      <c r="B11913" s="77"/>
      <c r="C11913" s="81"/>
      <c r="D11913" s="113"/>
      <c r="E11913" s="81"/>
      <c r="F11913" s="113"/>
      <c r="G11913" s="68"/>
      <c r="H11913" s="113"/>
      <c r="I11913" s="526"/>
      <c r="J11913" s="81"/>
      <c r="K11913" s="84" t="s">
        <v>1502</v>
      </c>
      <c r="L11913" s="76">
        <f t="shared" si="609"/>
        <v>2</v>
      </c>
      <c r="M11913" s="76"/>
      <c r="N11913" s="76"/>
      <c r="O11913" s="76"/>
      <c r="P11913" s="76"/>
      <c r="Q11913" s="76"/>
      <c r="R11913" s="76"/>
      <c r="S11913" s="76"/>
      <c r="T11913" s="76"/>
      <c r="U11913" s="76"/>
      <c r="V11913" s="76"/>
      <c r="W11913" s="76">
        <v>2</v>
      </c>
      <c r="X11913" s="76"/>
    </row>
    <row r="11914" spans="1:24">
      <c r="A11914" s="77"/>
      <c r="B11914" s="77"/>
      <c r="C11914" s="58" t="s">
        <v>1633</v>
      </c>
      <c r="D11914" s="58" t="s">
        <v>18077</v>
      </c>
      <c r="E11914" s="58" t="s">
        <v>18078</v>
      </c>
      <c r="F11914" s="58" t="s">
        <v>18079</v>
      </c>
      <c r="G11914" s="58" t="s">
        <v>18080</v>
      </c>
      <c r="H11914" s="58" t="s">
        <v>18081</v>
      </c>
      <c r="I11914" s="524">
        <v>0</v>
      </c>
      <c r="J11914" s="58" t="s">
        <v>1508</v>
      </c>
      <c r="K11914" s="84" t="s">
        <v>1509</v>
      </c>
      <c r="L11914" s="76">
        <f t="shared" si="609"/>
        <v>0</v>
      </c>
      <c r="M11914" s="76"/>
      <c r="N11914" s="76"/>
      <c r="O11914" s="76"/>
      <c r="P11914" s="76"/>
      <c r="Q11914" s="76"/>
      <c r="R11914" s="76"/>
      <c r="S11914" s="76"/>
      <c r="T11914" s="76"/>
      <c r="U11914" s="76"/>
      <c r="V11914" s="76"/>
      <c r="W11914" s="76"/>
      <c r="X11914" s="76"/>
    </row>
    <row r="11915" spans="1:24">
      <c r="A11915" s="77"/>
      <c r="B11915" s="77"/>
      <c r="C11915" s="77"/>
      <c r="D11915" s="111"/>
      <c r="E11915" s="77"/>
      <c r="F11915" s="111"/>
      <c r="G11915" s="63"/>
      <c r="H11915" s="111"/>
      <c r="I11915" s="525"/>
      <c r="J11915" s="77"/>
      <c r="K11915" s="84" t="s">
        <v>1501</v>
      </c>
      <c r="L11915" s="76">
        <f t="shared" si="609"/>
        <v>0</v>
      </c>
      <c r="M11915" s="76"/>
      <c r="N11915" s="76"/>
      <c r="O11915" s="76"/>
      <c r="P11915" s="76"/>
      <c r="Q11915" s="76"/>
      <c r="R11915" s="76"/>
      <c r="S11915" s="76"/>
      <c r="T11915" s="76"/>
      <c r="U11915" s="76"/>
      <c r="V11915" s="76"/>
      <c r="W11915" s="76"/>
      <c r="X11915" s="76"/>
    </row>
    <row r="11916" spans="1:24">
      <c r="A11916" s="77"/>
      <c r="B11916" s="77"/>
      <c r="C11916" s="81"/>
      <c r="D11916" s="113"/>
      <c r="E11916" s="81"/>
      <c r="F11916" s="113"/>
      <c r="G11916" s="68"/>
      <c r="H11916" s="113"/>
      <c r="I11916" s="526"/>
      <c r="J11916" s="81"/>
      <c r="K11916" s="84" t="s">
        <v>1502</v>
      </c>
      <c r="L11916" s="76">
        <f t="shared" si="609"/>
        <v>2</v>
      </c>
      <c r="M11916" s="76"/>
      <c r="N11916" s="76"/>
      <c r="O11916" s="76"/>
      <c r="P11916" s="76"/>
      <c r="Q11916" s="76"/>
      <c r="R11916" s="76"/>
      <c r="S11916" s="76"/>
      <c r="T11916" s="76"/>
      <c r="U11916" s="76"/>
      <c r="V11916" s="76"/>
      <c r="W11916" s="76">
        <v>2</v>
      </c>
      <c r="X11916" s="76"/>
    </row>
    <row r="11917" spans="1:24">
      <c r="A11917" s="77"/>
      <c r="B11917" s="77"/>
      <c r="C11917" s="58" t="s">
        <v>1633</v>
      </c>
      <c r="D11917" s="58" t="s">
        <v>18082</v>
      </c>
      <c r="E11917" s="58" t="s">
        <v>18083</v>
      </c>
      <c r="F11917" s="58" t="s">
        <v>18084</v>
      </c>
      <c r="G11917" s="58" t="s">
        <v>18085</v>
      </c>
      <c r="H11917" s="126" t="s">
        <v>18086</v>
      </c>
      <c r="I11917" s="524">
        <v>0</v>
      </c>
      <c r="J11917" s="58" t="s">
        <v>1508</v>
      </c>
      <c r="K11917" s="84" t="s">
        <v>1509</v>
      </c>
      <c r="L11917" s="76">
        <f t="shared" si="609"/>
        <v>0</v>
      </c>
      <c r="M11917" s="76"/>
      <c r="N11917" s="76"/>
      <c r="O11917" s="76"/>
      <c r="P11917" s="76"/>
      <c r="Q11917" s="76"/>
      <c r="R11917" s="76"/>
      <c r="S11917" s="76"/>
      <c r="T11917" s="76"/>
      <c r="U11917" s="76"/>
      <c r="V11917" s="76"/>
      <c r="W11917" s="76"/>
      <c r="X11917" s="76"/>
    </row>
    <row r="11918" spans="1:24">
      <c r="A11918" s="77"/>
      <c r="B11918" s="77"/>
      <c r="C11918" s="77"/>
      <c r="D11918" s="111"/>
      <c r="E11918" s="77"/>
      <c r="F11918" s="111"/>
      <c r="G11918" s="63"/>
      <c r="H11918" s="111"/>
      <c r="I11918" s="525"/>
      <c r="J11918" s="77"/>
      <c r="K11918" s="84" t="s">
        <v>1501</v>
      </c>
      <c r="L11918" s="76">
        <f t="shared" si="609"/>
        <v>0</v>
      </c>
      <c r="M11918" s="76"/>
      <c r="N11918" s="76"/>
      <c r="O11918" s="76"/>
      <c r="P11918" s="76"/>
      <c r="Q11918" s="76"/>
      <c r="R11918" s="76"/>
      <c r="S11918" s="76"/>
      <c r="T11918" s="76"/>
      <c r="U11918" s="76"/>
      <c r="V11918" s="76"/>
      <c r="W11918" s="76"/>
      <c r="X11918" s="76"/>
    </row>
    <row r="11919" spans="1:24">
      <c r="A11919" s="77"/>
      <c r="B11919" s="77"/>
      <c r="C11919" s="81"/>
      <c r="D11919" s="113"/>
      <c r="E11919" s="81"/>
      <c r="F11919" s="113"/>
      <c r="G11919" s="68"/>
      <c r="H11919" s="113"/>
      <c r="I11919" s="526"/>
      <c r="J11919" s="81"/>
      <c r="K11919" s="84" t="s">
        <v>1502</v>
      </c>
      <c r="L11919" s="76">
        <f t="shared" si="609"/>
        <v>7</v>
      </c>
      <c r="M11919" s="76"/>
      <c r="N11919" s="76"/>
      <c r="O11919" s="76"/>
      <c r="P11919" s="76"/>
      <c r="Q11919" s="76"/>
      <c r="R11919" s="76"/>
      <c r="S11919" s="76"/>
      <c r="T11919" s="76"/>
      <c r="U11919" s="76"/>
      <c r="V11919" s="76"/>
      <c r="W11919" s="76">
        <v>1</v>
      </c>
      <c r="X11919" s="76">
        <v>6</v>
      </c>
    </row>
    <row r="11920" spans="1:24">
      <c r="A11920" s="77"/>
      <c r="B11920" s="77"/>
      <c r="C11920" s="58" t="s">
        <v>1633</v>
      </c>
      <c r="D11920" s="58" t="s">
        <v>18087</v>
      </c>
      <c r="E11920" s="58" t="s">
        <v>18088</v>
      </c>
      <c r="F11920" s="58" t="s">
        <v>18089</v>
      </c>
      <c r="G11920" s="58" t="s">
        <v>18090</v>
      </c>
      <c r="H11920" s="126" t="s">
        <v>18091</v>
      </c>
      <c r="I11920" s="524">
        <v>34432.635000000002</v>
      </c>
      <c r="J11920" s="58" t="s">
        <v>1508</v>
      </c>
      <c r="K11920" s="84" t="s">
        <v>1509</v>
      </c>
      <c r="L11920" s="76">
        <f t="shared" si="609"/>
        <v>0</v>
      </c>
      <c r="M11920" s="76"/>
      <c r="N11920" s="76"/>
      <c r="O11920" s="76"/>
      <c r="P11920" s="76"/>
      <c r="Q11920" s="76"/>
      <c r="R11920" s="76"/>
      <c r="S11920" s="76"/>
      <c r="T11920" s="76"/>
      <c r="U11920" s="76"/>
      <c r="V11920" s="76"/>
      <c r="W11920" s="76"/>
      <c r="X11920" s="76"/>
    </row>
    <row r="11921" spans="1:24">
      <c r="A11921" s="77"/>
      <c r="B11921" s="77"/>
      <c r="C11921" s="77"/>
      <c r="D11921" s="111"/>
      <c r="E11921" s="77"/>
      <c r="F11921" s="111"/>
      <c r="G11921" s="111"/>
      <c r="H11921" s="111"/>
      <c r="I11921" s="525"/>
      <c r="J11921" s="77"/>
      <c r="K11921" s="84" t="s">
        <v>1501</v>
      </c>
      <c r="L11921" s="76">
        <f t="shared" si="609"/>
        <v>0</v>
      </c>
      <c r="M11921" s="76"/>
      <c r="N11921" s="76"/>
      <c r="O11921" s="76"/>
      <c r="P11921" s="76"/>
      <c r="Q11921" s="76"/>
      <c r="R11921" s="76"/>
      <c r="S11921" s="76"/>
      <c r="T11921" s="76"/>
      <c r="U11921" s="76"/>
      <c r="V11921" s="76"/>
      <c r="W11921" s="76"/>
      <c r="X11921" s="76"/>
    </row>
    <row r="11922" spans="1:24">
      <c r="A11922" s="77"/>
      <c r="B11922" s="77"/>
      <c r="C11922" s="81"/>
      <c r="D11922" s="113"/>
      <c r="E11922" s="81"/>
      <c r="F11922" s="113"/>
      <c r="G11922" s="113"/>
      <c r="H11922" s="113"/>
      <c r="I11922" s="526"/>
      <c r="J11922" s="81"/>
      <c r="K11922" s="84" t="s">
        <v>1502</v>
      </c>
      <c r="L11922" s="76">
        <f t="shared" si="609"/>
        <v>27</v>
      </c>
      <c r="M11922" s="76"/>
      <c r="N11922" s="76"/>
      <c r="O11922" s="76"/>
      <c r="P11922" s="76"/>
      <c r="Q11922" s="76"/>
      <c r="R11922" s="76"/>
      <c r="S11922" s="76">
        <v>6</v>
      </c>
      <c r="T11922" s="76"/>
      <c r="U11922" s="76"/>
      <c r="V11922" s="76"/>
      <c r="W11922" s="76">
        <v>4</v>
      </c>
      <c r="X11922" s="76">
        <v>17</v>
      </c>
    </row>
    <row r="11923" spans="1:24">
      <c r="A11923" s="77"/>
      <c r="B11923" s="77"/>
      <c r="C11923" s="58" t="s">
        <v>1633</v>
      </c>
      <c r="D11923" s="58" t="s">
        <v>18092</v>
      </c>
      <c r="E11923" s="58" t="s">
        <v>18093</v>
      </c>
      <c r="F11923" s="58" t="s">
        <v>18094</v>
      </c>
      <c r="G11923" s="58" t="s">
        <v>18095</v>
      </c>
      <c r="H11923" s="58" t="s">
        <v>18096</v>
      </c>
      <c r="I11923" s="524">
        <v>42644.23</v>
      </c>
      <c r="J11923" s="58" t="s">
        <v>1508</v>
      </c>
      <c r="K11923" s="84" t="s">
        <v>1509</v>
      </c>
      <c r="L11923" s="76">
        <f t="shared" si="609"/>
        <v>0</v>
      </c>
      <c r="M11923" s="76"/>
      <c r="N11923" s="76"/>
      <c r="O11923" s="76"/>
      <c r="P11923" s="76"/>
      <c r="Q11923" s="76"/>
      <c r="R11923" s="76"/>
      <c r="S11923" s="76"/>
      <c r="T11923" s="76"/>
      <c r="U11923" s="76"/>
      <c r="V11923" s="76"/>
      <c r="W11923" s="76"/>
      <c r="X11923" s="76"/>
    </row>
    <row r="11924" spans="1:24">
      <c r="A11924" s="77"/>
      <c r="B11924" s="77"/>
      <c r="C11924" s="77"/>
      <c r="D11924" s="111"/>
      <c r="E11924" s="77"/>
      <c r="F11924" s="111"/>
      <c r="G11924" s="111"/>
      <c r="H11924" s="111"/>
      <c r="I11924" s="525"/>
      <c r="J11924" s="77"/>
      <c r="K11924" s="84" t="s">
        <v>1501</v>
      </c>
      <c r="L11924" s="76">
        <f t="shared" si="609"/>
        <v>0</v>
      </c>
      <c r="M11924" s="76"/>
      <c r="N11924" s="76"/>
      <c r="O11924" s="76"/>
      <c r="P11924" s="76"/>
      <c r="Q11924" s="76"/>
      <c r="R11924" s="76"/>
      <c r="S11924" s="76"/>
      <c r="T11924" s="76"/>
      <c r="U11924" s="76"/>
      <c r="V11924" s="76"/>
      <c r="W11924" s="76"/>
      <c r="X11924" s="76"/>
    </row>
    <row r="11925" spans="1:24">
      <c r="A11925" s="77"/>
      <c r="B11925" s="77"/>
      <c r="C11925" s="81"/>
      <c r="D11925" s="113"/>
      <c r="E11925" s="81"/>
      <c r="F11925" s="113"/>
      <c r="G11925" s="113"/>
      <c r="H11925" s="113"/>
      <c r="I11925" s="526"/>
      <c r="J11925" s="81"/>
      <c r="K11925" s="84" t="s">
        <v>1502</v>
      </c>
      <c r="L11925" s="76">
        <f t="shared" si="609"/>
        <v>9</v>
      </c>
      <c r="M11925" s="76"/>
      <c r="N11925" s="76"/>
      <c r="O11925" s="76"/>
      <c r="P11925" s="76"/>
      <c r="Q11925" s="76"/>
      <c r="R11925" s="76"/>
      <c r="S11925" s="76"/>
      <c r="T11925" s="76"/>
      <c r="U11925" s="76"/>
      <c r="V11925" s="76"/>
      <c r="W11925" s="76">
        <v>9</v>
      </c>
      <c r="X11925" s="76"/>
    </row>
    <row r="11926" spans="1:24">
      <c r="A11926" s="77"/>
      <c r="B11926" s="77"/>
      <c r="C11926" s="58" t="s">
        <v>1633</v>
      </c>
      <c r="D11926" s="58" t="s">
        <v>18097</v>
      </c>
      <c r="E11926" s="58" t="s">
        <v>18098</v>
      </c>
      <c r="F11926" s="58" t="s">
        <v>18099</v>
      </c>
      <c r="G11926" s="58" t="s">
        <v>18100</v>
      </c>
      <c r="H11926" s="58" t="s">
        <v>18101</v>
      </c>
      <c r="I11926" s="524">
        <v>0</v>
      </c>
      <c r="J11926" s="58" t="s">
        <v>1508</v>
      </c>
      <c r="K11926" s="84" t="s">
        <v>1509</v>
      </c>
      <c r="L11926" s="76">
        <f t="shared" si="609"/>
        <v>0</v>
      </c>
      <c r="M11926" s="76"/>
      <c r="N11926" s="76"/>
      <c r="O11926" s="76"/>
      <c r="P11926" s="76"/>
      <c r="Q11926" s="76"/>
      <c r="R11926" s="76"/>
      <c r="S11926" s="76"/>
      <c r="T11926" s="76"/>
      <c r="U11926" s="76"/>
      <c r="V11926" s="76"/>
      <c r="W11926" s="76"/>
      <c r="X11926" s="76"/>
    </row>
    <row r="11927" spans="1:24">
      <c r="A11927" s="77"/>
      <c r="B11927" s="77"/>
      <c r="C11927" s="77"/>
      <c r="D11927" s="111"/>
      <c r="E11927" s="77"/>
      <c r="F11927" s="111"/>
      <c r="G11927" s="111"/>
      <c r="H11927" s="111"/>
      <c r="I11927" s="525"/>
      <c r="J11927" s="77"/>
      <c r="K11927" s="84" t="s">
        <v>1501</v>
      </c>
      <c r="L11927" s="76">
        <f t="shared" si="609"/>
        <v>0</v>
      </c>
      <c r="M11927" s="76"/>
      <c r="N11927" s="76"/>
      <c r="O11927" s="76"/>
      <c r="P11927" s="76"/>
      <c r="Q11927" s="76"/>
      <c r="R11927" s="76"/>
      <c r="S11927" s="76"/>
      <c r="T11927" s="76"/>
      <c r="U11927" s="76"/>
      <c r="V11927" s="76"/>
      <c r="W11927" s="76"/>
      <c r="X11927" s="76"/>
    </row>
    <row r="11928" spans="1:24">
      <c r="A11928" s="77"/>
      <c r="B11928" s="77"/>
      <c r="C11928" s="81"/>
      <c r="D11928" s="113"/>
      <c r="E11928" s="81"/>
      <c r="F11928" s="113"/>
      <c r="G11928" s="113"/>
      <c r="H11928" s="113"/>
      <c r="I11928" s="526"/>
      <c r="J11928" s="81"/>
      <c r="K11928" s="84" t="s">
        <v>1502</v>
      </c>
      <c r="L11928" s="76">
        <f t="shared" si="609"/>
        <v>6</v>
      </c>
      <c r="M11928" s="76"/>
      <c r="N11928" s="76"/>
      <c r="O11928" s="76"/>
      <c r="P11928" s="76"/>
      <c r="Q11928" s="76"/>
      <c r="R11928" s="76"/>
      <c r="S11928" s="76"/>
      <c r="T11928" s="76"/>
      <c r="U11928" s="76"/>
      <c r="V11928" s="76"/>
      <c r="W11928" s="76">
        <v>1</v>
      </c>
      <c r="X11928" s="76">
        <v>5</v>
      </c>
    </row>
    <row r="11929" spans="1:24">
      <c r="A11929" s="77"/>
      <c r="B11929" s="77"/>
      <c r="C11929" s="58" t="s">
        <v>1633</v>
      </c>
      <c r="D11929" s="58" t="s">
        <v>18102</v>
      </c>
      <c r="E11929" s="58" t="s">
        <v>18103</v>
      </c>
      <c r="F11929" s="58" t="s">
        <v>18104</v>
      </c>
      <c r="G11929" s="58" t="s">
        <v>18105</v>
      </c>
      <c r="H11929" s="58" t="s">
        <v>18106</v>
      </c>
      <c r="I11929" s="524">
        <v>0</v>
      </c>
      <c r="J11929" s="58" t="s">
        <v>1508</v>
      </c>
      <c r="K11929" s="84" t="s">
        <v>1509</v>
      </c>
      <c r="L11929" s="76">
        <f t="shared" si="609"/>
        <v>0</v>
      </c>
      <c r="M11929" s="76"/>
      <c r="N11929" s="76"/>
      <c r="O11929" s="76"/>
      <c r="P11929" s="76"/>
      <c r="Q11929" s="76"/>
      <c r="R11929" s="76"/>
      <c r="S11929" s="76"/>
      <c r="T11929" s="76"/>
      <c r="U11929" s="76"/>
      <c r="V11929" s="76"/>
      <c r="W11929" s="76"/>
      <c r="X11929" s="76"/>
    </row>
    <row r="11930" spans="1:24">
      <c r="A11930" s="77"/>
      <c r="B11930" s="77"/>
      <c r="C11930" s="77"/>
      <c r="D11930" s="111"/>
      <c r="E11930" s="77"/>
      <c r="F11930" s="111"/>
      <c r="G11930" s="111"/>
      <c r="H11930" s="111"/>
      <c r="I11930" s="525"/>
      <c r="J11930" s="77"/>
      <c r="K11930" s="84" t="s">
        <v>1501</v>
      </c>
      <c r="L11930" s="76">
        <f t="shared" si="609"/>
        <v>0</v>
      </c>
      <c r="M11930" s="76"/>
      <c r="N11930" s="76"/>
      <c r="O11930" s="76"/>
      <c r="P11930" s="76"/>
      <c r="Q11930" s="76"/>
      <c r="R11930" s="76"/>
      <c r="S11930" s="76"/>
      <c r="T11930" s="76"/>
      <c r="U11930" s="76"/>
      <c r="V11930" s="76"/>
      <c r="W11930" s="76"/>
      <c r="X11930" s="76"/>
    </row>
    <row r="11931" spans="1:24">
      <c r="A11931" s="77"/>
      <c r="B11931" s="77"/>
      <c r="C11931" s="81"/>
      <c r="D11931" s="113"/>
      <c r="E11931" s="81"/>
      <c r="F11931" s="113"/>
      <c r="G11931" s="113"/>
      <c r="H11931" s="113"/>
      <c r="I11931" s="526"/>
      <c r="J11931" s="81"/>
      <c r="K11931" s="84" t="s">
        <v>1502</v>
      </c>
      <c r="L11931" s="76">
        <f t="shared" si="609"/>
        <v>10</v>
      </c>
      <c r="M11931" s="76"/>
      <c r="N11931" s="76"/>
      <c r="O11931" s="76"/>
      <c r="P11931" s="76"/>
      <c r="Q11931" s="76"/>
      <c r="R11931" s="76"/>
      <c r="S11931" s="76"/>
      <c r="T11931" s="76"/>
      <c r="U11931" s="76"/>
      <c r="V11931" s="76"/>
      <c r="W11931" s="76">
        <v>10</v>
      </c>
      <c r="X11931" s="76"/>
    </row>
    <row r="11932" spans="1:24">
      <c r="A11932" s="77"/>
      <c r="B11932" s="77"/>
      <c r="C11932" s="58" t="s">
        <v>1633</v>
      </c>
      <c r="D11932" s="58" t="s">
        <v>18107</v>
      </c>
      <c r="E11932" s="58" t="s">
        <v>18108</v>
      </c>
      <c r="F11932" s="58" t="s">
        <v>18109</v>
      </c>
      <c r="G11932" s="58" t="s">
        <v>18110</v>
      </c>
      <c r="H11932" s="58" t="s">
        <v>18111</v>
      </c>
      <c r="I11932" s="524">
        <v>11</v>
      </c>
      <c r="J11932" s="58" t="s">
        <v>1508</v>
      </c>
      <c r="K11932" s="84" t="s">
        <v>1509</v>
      </c>
      <c r="L11932" s="76">
        <f t="shared" si="609"/>
        <v>0</v>
      </c>
      <c r="M11932" s="76"/>
      <c r="N11932" s="76"/>
      <c r="O11932" s="76"/>
      <c r="P11932" s="76"/>
      <c r="Q11932" s="76"/>
      <c r="R11932" s="76"/>
      <c r="S11932" s="76"/>
      <c r="T11932" s="76"/>
      <c r="U11932" s="76"/>
      <c r="V11932" s="76"/>
      <c r="W11932" s="76"/>
      <c r="X11932" s="76"/>
    </row>
    <row r="11933" spans="1:24">
      <c r="A11933" s="77"/>
      <c r="B11933" s="77"/>
      <c r="C11933" s="77"/>
      <c r="D11933" s="111"/>
      <c r="E11933" s="77"/>
      <c r="F11933" s="111"/>
      <c r="G11933" s="111"/>
      <c r="H11933" s="111"/>
      <c r="I11933" s="525"/>
      <c r="J11933" s="77"/>
      <c r="K11933" s="84" t="s">
        <v>1501</v>
      </c>
      <c r="L11933" s="76">
        <f t="shared" si="609"/>
        <v>0</v>
      </c>
      <c r="M11933" s="76"/>
      <c r="N11933" s="76"/>
      <c r="O11933" s="76"/>
      <c r="P11933" s="76"/>
      <c r="Q11933" s="76"/>
      <c r="R11933" s="76"/>
      <c r="S11933" s="76"/>
      <c r="T11933" s="76"/>
      <c r="U11933" s="76"/>
      <c r="V11933" s="76"/>
      <c r="W11933" s="76"/>
      <c r="X11933" s="76"/>
    </row>
    <row r="11934" spans="1:24">
      <c r="A11934" s="77"/>
      <c r="B11934" s="77"/>
      <c r="C11934" s="81"/>
      <c r="D11934" s="113"/>
      <c r="E11934" s="81"/>
      <c r="F11934" s="113"/>
      <c r="G11934" s="113"/>
      <c r="H11934" s="113"/>
      <c r="I11934" s="526"/>
      <c r="J11934" s="81"/>
      <c r="K11934" s="84" t="s">
        <v>1502</v>
      </c>
      <c r="L11934" s="76">
        <f t="shared" si="609"/>
        <v>5</v>
      </c>
      <c r="M11934" s="76"/>
      <c r="N11934" s="76"/>
      <c r="O11934" s="76"/>
      <c r="P11934" s="76"/>
      <c r="Q11934" s="76"/>
      <c r="R11934" s="76"/>
      <c r="S11934" s="76"/>
      <c r="T11934" s="76"/>
      <c r="U11934" s="76"/>
      <c r="V11934" s="76"/>
      <c r="W11934" s="76">
        <v>4</v>
      </c>
      <c r="X11934" s="76">
        <v>1</v>
      </c>
    </row>
    <row r="11935" spans="1:24">
      <c r="A11935" s="77"/>
      <c r="B11935" s="77"/>
      <c r="C11935" s="58" t="s">
        <v>1633</v>
      </c>
      <c r="D11935" s="58" t="s">
        <v>18112</v>
      </c>
      <c r="E11935" s="58" t="s">
        <v>18113</v>
      </c>
      <c r="F11935" s="58" t="s">
        <v>18114</v>
      </c>
      <c r="G11935" s="58" t="s">
        <v>18115</v>
      </c>
      <c r="H11935" s="126" t="s">
        <v>18116</v>
      </c>
      <c r="I11935" s="524">
        <v>0</v>
      </c>
      <c r="J11935" s="58" t="s">
        <v>1508</v>
      </c>
      <c r="K11935" s="84" t="s">
        <v>1509</v>
      </c>
      <c r="L11935" s="76">
        <f t="shared" si="609"/>
        <v>0</v>
      </c>
      <c r="M11935" s="76"/>
      <c r="N11935" s="76"/>
      <c r="O11935" s="76"/>
      <c r="P11935" s="76"/>
      <c r="Q11935" s="76"/>
      <c r="R11935" s="76"/>
      <c r="S11935" s="76"/>
      <c r="T11935" s="76"/>
      <c r="U11935" s="76"/>
      <c r="V11935" s="76"/>
      <c r="W11935" s="76"/>
      <c r="X11935" s="76"/>
    </row>
    <row r="11936" spans="1:24">
      <c r="A11936" s="77"/>
      <c r="B11936" s="77"/>
      <c r="C11936" s="77"/>
      <c r="D11936" s="111"/>
      <c r="E11936" s="77"/>
      <c r="F11936" s="111"/>
      <c r="G11936" s="111"/>
      <c r="H11936" s="111"/>
      <c r="I11936" s="525"/>
      <c r="J11936" s="77"/>
      <c r="K11936" s="84" t="s">
        <v>1501</v>
      </c>
      <c r="L11936" s="76">
        <f t="shared" si="609"/>
        <v>0</v>
      </c>
      <c r="M11936" s="76"/>
      <c r="N11936" s="76"/>
      <c r="O11936" s="76"/>
      <c r="P11936" s="76"/>
      <c r="Q11936" s="76"/>
      <c r="R11936" s="76"/>
      <c r="S11936" s="76"/>
      <c r="T11936" s="76"/>
      <c r="U11936" s="76"/>
      <c r="V11936" s="76"/>
      <c r="W11936" s="76"/>
      <c r="X11936" s="76"/>
    </row>
    <row r="11937" spans="1:24">
      <c r="A11937" s="77"/>
      <c r="B11937" s="77"/>
      <c r="C11937" s="81"/>
      <c r="D11937" s="113"/>
      <c r="E11937" s="81"/>
      <c r="F11937" s="113"/>
      <c r="G11937" s="113"/>
      <c r="H11937" s="113"/>
      <c r="I11937" s="526"/>
      <c r="J11937" s="81"/>
      <c r="K11937" s="84" t="s">
        <v>1502</v>
      </c>
      <c r="L11937" s="76">
        <f t="shared" si="609"/>
        <v>2</v>
      </c>
      <c r="M11937" s="76"/>
      <c r="N11937" s="76"/>
      <c r="O11937" s="76"/>
      <c r="P11937" s="76"/>
      <c r="Q11937" s="76"/>
      <c r="R11937" s="76"/>
      <c r="S11937" s="76"/>
      <c r="T11937" s="76"/>
      <c r="U11937" s="76"/>
      <c r="V11937" s="76"/>
      <c r="W11937" s="76">
        <v>2</v>
      </c>
      <c r="X11937" s="76"/>
    </row>
    <row r="11938" spans="1:24">
      <c r="A11938" s="77"/>
      <c r="B11938" s="77"/>
      <c r="C11938" s="58" t="s">
        <v>1633</v>
      </c>
      <c r="D11938" s="58" t="s">
        <v>18117</v>
      </c>
      <c r="E11938" s="58" t="s">
        <v>18118</v>
      </c>
      <c r="F11938" s="58" t="s">
        <v>18119</v>
      </c>
      <c r="G11938" s="58" t="s">
        <v>18120</v>
      </c>
      <c r="H11938" s="58"/>
      <c r="I11938" s="524">
        <v>0</v>
      </c>
      <c r="J11938" s="58" t="s">
        <v>1508</v>
      </c>
      <c r="K11938" s="84" t="s">
        <v>1509</v>
      </c>
      <c r="L11938" s="76">
        <f t="shared" si="609"/>
        <v>0</v>
      </c>
      <c r="M11938" s="76"/>
      <c r="N11938" s="76"/>
      <c r="O11938" s="76"/>
      <c r="P11938" s="76"/>
      <c r="Q11938" s="76"/>
      <c r="R11938" s="76"/>
      <c r="S11938" s="76"/>
      <c r="T11938" s="76"/>
      <c r="U11938" s="76"/>
      <c r="V11938" s="76"/>
      <c r="W11938" s="76"/>
      <c r="X11938" s="76"/>
    </row>
    <row r="11939" spans="1:24">
      <c r="A11939" s="77"/>
      <c r="B11939" s="77"/>
      <c r="C11939" s="77"/>
      <c r="D11939" s="111"/>
      <c r="E11939" s="77"/>
      <c r="F11939" s="111"/>
      <c r="G11939" s="111"/>
      <c r="H11939" s="111"/>
      <c r="I11939" s="525"/>
      <c r="J11939" s="77"/>
      <c r="K11939" s="84" t="s">
        <v>1501</v>
      </c>
      <c r="L11939" s="76">
        <f t="shared" si="609"/>
        <v>0</v>
      </c>
      <c r="M11939" s="76"/>
      <c r="N11939" s="76"/>
      <c r="O11939" s="76"/>
      <c r="P11939" s="76"/>
      <c r="Q11939" s="76"/>
      <c r="R11939" s="76"/>
      <c r="S11939" s="76"/>
      <c r="T11939" s="76"/>
      <c r="U11939" s="76"/>
      <c r="V11939" s="76"/>
      <c r="W11939" s="76"/>
      <c r="X11939" s="76"/>
    </row>
    <row r="11940" spans="1:24">
      <c r="A11940" s="77"/>
      <c r="B11940" s="77"/>
      <c r="C11940" s="81"/>
      <c r="D11940" s="113"/>
      <c r="E11940" s="81"/>
      <c r="F11940" s="113"/>
      <c r="G11940" s="113"/>
      <c r="H11940" s="113"/>
      <c r="I11940" s="526"/>
      <c r="J11940" s="81"/>
      <c r="K11940" s="84" t="s">
        <v>1502</v>
      </c>
      <c r="L11940" s="76">
        <f t="shared" si="609"/>
        <v>4</v>
      </c>
      <c r="M11940" s="76"/>
      <c r="N11940" s="76"/>
      <c r="O11940" s="76"/>
      <c r="P11940" s="76"/>
      <c r="Q11940" s="76"/>
      <c r="R11940" s="76"/>
      <c r="S11940" s="76"/>
      <c r="T11940" s="76"/>
      <c r="U11940" s="76"/>
      <c r="V11940" s="76"/>
      <c r="W11940" s="76">
        <v>4</v>
      </c>
      <c r="X11940" s="76"/>
    </row>
    <row r="11941" spans="1:24">
      <c r="A11941" s="77"/>
      <c r="B11941" s="77"/>
      <c r="C11941" s="58" t="s">
        <v>1633</v>
      </c>
      <c r="D11941" s="58" t="s">
        <v>18121</v>
      </c>
      <c r="E11941" s="58" t="s">
        <v>18122</v>
      </c>
      <c r="F11941" s="58" t="s">
        <v>18123</v>
      </c>
      <c r="G11941" s="58" t="s">
        <v>18124</v>
      </c>
      <c r="H11941" s="58" t="s">
        <v>18125</v>
      </c>
      <c r="I11941" s="524">
        <v>0</v>
      </c>
      <c r="J11941" s="58" t="s">
        <v>1508</v>
      </c>
      <c r="K11941" s="84" t="s">
        <v>1509</v>
      </c>
      <c r="L11941" s="76">
        <f t="shared" si="609"/>
        <v>0</v>
      </c>
      <c r="M11941" s="76"/>
      <c r="N11941" s="76"/>
      <c r="O11941" s="76"/>
      <c r="P11941" s="76"/>
      <c r="Q11941" s="76"/>
      <c r="R11941" s="76"/>
      <c r="S11941" s="76"/>
      <c r="T11941" s="76"/>
      <c r="U11941" s="76"/>
      <c r="V11941" s="76"/>
      <c r="W11941" s="76"/>
      <c r="X11941" s="76"/>
    </row>
    <row r="11942" spans="1:24">
      <c r="A11942" s="77"/>
      <c r="B11942" s="77"/>
      <c r="C11942" s="77"/>
      <c r="D11942" s="111"/>
      <c r="E11942" s="77"/>
      <c r="F11942" s="111"/>
      <c r="G11942" s="111"/>
      <c r="H11942" s="111"/>
      <c r="I11942" s="525"/>
      <c r="J11942" s="77"/>
      <c r="K11942" s="84" t="s">
        <v>1501</v>
      </c>
      <c r="L11942" s="76">
        <f t="shared" si="609"/>
        <v>0</v>
      </c>
      <c r="M11942" s="76"/>
      <c r="N11942" s="76"/>
      <c r="O11942" s="76"/>
      <c r="P11942" s="76"/>
      <c r="Q11942" s="76"/>
      <c r="R11942" s="76"/>
      <c r="S11942" s="76"/>
      <c r="T11942" s="76"/>
      <c r="U11942" s="76"/>
      <c r="V11942" s="76"/>
      <c r="W11942" s="76"/>
      <c r="X11942" s="76"/>
    </row>
    <row r="11943" spans="1:24">
      <c r="A11943" s="77"/>
      <c r="B11943" s="77"/>
      <c r="C11943" s="81"/>
      <c r="D11943" s="113"/>
      <c r="E11943" s="81"/>
      <c r="F11943" s="113"/>
      <c r="G11943" s="113"/>
      <c r="H11943" s="113"/>
      <c r="I11943" s="526"/>
      <c r="J11943" s="81"/>
      <c r="K11943" s="84" t="s">
        <v>1502</v>
      </c>
      <c r="L11943" s="76">
        <f t="shared" si="609"/>
        <v>6</v>
      </c>
      <c r="M11943" s="76"/>
      <c r="N11943" s="76"/>
      <c r="O11943" s="76"/>
      <c r="P11943" s="76"/>
      <c r="Q11943" s="76"/>
      <c r="R11943" s="76"/>
      <c r="S11943" s="76"/>
      <c r="T11943" s="76"/>
      <c r="U11943" s="76"/>
      <c r="V11943" s="76"/>
      <c r="W11943" s="76">
        <v>6</v>
      </c>
      <c r="X11943" s="76"/>
    </row>
    <row r="11944" spans="1:24">
      <c r="A11944" s="77"/>
      <c r="B11944" s="77"/>
      <c r="C11944" s="58" t="s">
        <v>1633</v>
      </c>
      <c r="D11944" s="58" t="s">
        <v>11117</v>
      </c>
      <c r="E11944" s="58" t="s">
        <v>18126</v>
      </c>
      <c r="F11944" s="58" t="s">
        <v>18127</v>
      </c>
      <c r="G11944" s="58" t="s">
        <v>18056</v>
      </c>
      <c r="H11944" s="58" t="s">
        <v>18057</v>
      </c>
      <c r="I11944" s="524">
        <v>0</v>
      </c>
      <c r="J11944" s="58" t="s">
        <v>1508</v>
      </c>
      <c r="K11944" s="84" t="s">
        <v>1509</v>
      </c>
      <c r="L11944" s="76">
        <f t="shared" si="609"/>
        <v>0</v>
      </c>
      <c r="M11944" s="76"/>
      <c r="N11944" s="76"/>
      <c r="O11944" s="76"/>
      <c r="P11944" s="76"/>
      <c r="Q11944" s="76"/>
      <c r="R11944" s="76"/>
      <c r="S11944" s="76"/>
      <c r="T11944" s="76"/>
      <c r="U11944" s="76"/>
      <c r="V11944" s="76"/>
      <c r="W11944" s="76"/>
      <c r="X11944" s="76"/>
    </row>
    <row r="11945" spans="1:24">
      <c r="A11945" s="77"/>
      <c r="B11945" s="77"/>
      <c r="C11945" s="77"/>
      <c r="D11945" s="111"/>
      <c r="E11945" s="77"/>
      <c r="F11945" s="111"/>
      <c r="G11945" s="111"/>
      <c r="H11945" s="111"/>
      <c r="I11945" s="525"/>
      <c r="J11945" s="77"/>
      <c r="K11945" s="84" t="s">
        <v>1501</v>
      </c>
      <c r="L11945" s="76">
        <f t="shared" si="609"/>
        <v>0</v>
      </c>
      <c r="M11945" s="76"/>
      <c r="N11945" s="76"/>
      <c r="O11945" s="76"/>
      <c r="P11945" s="76"/>
      <c r="Q11945" s="76"/>
      <c r="R11945" s="76"/>
      <c r="S11945" s="76"/>
      <c r="T11945" s="76"/>
      <c r="U11945" s="76"/>
      <c r="V11945" s="76"/>
      <c r="W11945" s="76"/>
      <c r="X11945" s="76"/>
    </row>
    <row r="11946" spans="1:24">
      <c r="A11946" s="77"/>
      <c r="B11946" s="77"/>
      <c r="C11946" s="81"/>
      <c r="D11946" s="113"/>
      <c r="E11946" s="81"/>
      <c r="F11946" s="113"/>
      <c r="G11946" s="113"/>
      <c r="H11946" s="113"/>
      <c r="I11946" s="526"/>
      <c r="J11946" s="81"/>
      <c r="K11946" s="84" t="s">
        <v>1502</v>
      </c>
      <c r="L11946" s="76">
        <f t="shared" si="609"/>
        <v>9</v>
      </c>
      <c r="M11946" s="76"/>
      <c r="N11946" s="76"/>
      <c r="O11946" s="76"/>
      <c r="P11946" s="76"/>
      <c r="Q11946" s="76"/>
      <c r="R11946" s="76"/>
      <c r="S11946" s="76"/>
      <c r="T11946" s="76"/>
      <c r="U11946" s="76"/>
      <c r="V11946" s="76"/>
      <c r="W11946" s="76">
        <v>9</v>
      </c>
      <c r="X11946" s="76"/>
    </row>
    <row r="11947" spans="1:24">
      <c r="A11947" s="77"/>
      <c r="B11947" s="77"/>
      <c r="C11947" s="58" t="s">
        <v>1633</v>
      </c>
      <c r="D11947" s="58" t="s">
        <v>18128</v>
      </c>
      <c r="E11947" s="58" t="s">
        <v>18129</v>
      </c>
      <c r="F11947" s="58" t="s">
        <v>18130</v>
      </c>
      <c r="G11947" s="58" t="s">
        <v>18131</v>
      </c>
      <c r="H11947" s="58" t="s">
        <v>18132</v>
      </c>
      <c r="I11947" s="524">
        <v>0</v>
      </c>
      <c r="J11947" s="58" t="s">
        <v>1508</v>
      </c>
      <c r="K11947" s="84" t="s">
        <v>1509</v>
      </c>
      <c r="L11947" s="76">
        <f t="shared" si="609"/>
        <v>0</v>
      </c>
      <c r="M11947" s="76"/>
      <c r="N11947" s="76"/>
      <c r="O11947" s="76"/>
      <c r="P11947" s="76"/>
      <c r="Q11947" s="76"/>
      <c r="R11947" s="76"/>
      <c r="S11947" s="76"/>
      <c r="T11947" s="76"/>
      <c r="U11947" s="76"/>
      <c r="V11947" s="76"/>
      <c r="W11947" s="76"/>
      <c r="X11947" s="76"/>
    </row>
    <row r="11948" spans="1:24">
      <c r="A11948" s="77"/>
      <c r="B11948" s="77"/>
      <c r="C11948" s="77"/>
      <c r="D11948" s="111"/>
      <c r="E11948" s="77"/>
      <c r="F11948" s="111"/>
      <c r="G11948" s="111"/>
      <c r="H11948" s="111"/>
      <c r="I11948" s="525"/>
      <c r="J11948" s="77"/>
      <c r="K11948" s="84" t="s">
        <v>1501</v>
      </c>
      <c r="L11948" s="76">
        <f t="shared" si="609"/>
        <v>0</v>
      </c>
      <c r="M11948" s="76"/>
      <c r="N11948" s="76"/>
      <c r="O11948" s="76"/>
      <c r="P11948" s="76"/>
      <c r="Q11948" s="76"/>
      <c r="R11948" s="76"/>
      <c r="S11948" s="76"/>
      <c r="T11948" s="76"/>
      <c r="U11948" s="76"/>
      <c r="V11948" s="76"/>
      <c r="W11948" s="76"/>
      <c r="X11948" s="76"/>
    </row>
    <row r="11949" spans="1:24">
      <c r="A11949" s="77"/>
      <c r="B11949" s="77"/>
      <c r="C11949" s="81"/>
      <c r="D11949" s="113"/>
      <c r="E11949" s="81"/>
      <c r="F11949" s="113"/>
      <c r="G11949" s="113"/>
      <c r="H11949" s="113"/>
      <c r="I11949" s="526"/>
      <c r="J11949" s="81"/>
      <c r="K11949" s="84" t="s">
        <v>1502</v>
      </c>
      <c r="L11949" s="76">
        <f t="shared" si="609"/>
        <v>3</v>
      </c>
      <c r="M11949" s="76"/>
      <c r="N11949" s="76"/>
      <c r="O11949" s="76"/>
      <c r="P11949" s="76"/>
      <c r="Q11949" s="76"/>
      <c r="R11949" s="76"/>
      <c r="S11949" s="76"/>
      <c r="T11949" s="76"/>
      <c r="U11949" s="76"/>
      <c r="V11949" s="76"/>
      <c r="W11949" s="76">
        <v>3</v>
      </c>
      <c r="X11949" s="76"/>
    </row>
    <row r="11950" spans="1:24">
      <c r="A11950" s="77"/>
      <c r="B11950" s="77"/>
      <c r="C11950" s="58" t="s">
        <v>1633</v>
      </c>
      <c r="D11950" s="58" t="s">
        <v>18133</v>
      </c>
      <c r="E11950" s="58" t="s">
        <v>18134</v>
      </c>
      <c r="F11950" s="58" t="s">
        <v>18135</v>
      </c>
      <c r="G11950" s="58" t="s">
        <v>18136</v>
      </c>
      <c r="H11950" s="58" t="s">
        <v>18137</v>
      </c>
      <c r="I11950" s="524">
        <v>0</v>
      </c>
      <c r="J11950" s="58" t="s">
        <v>1508</v>
      </c>
      <c r="K11950" s="84" t="s">
        <v>1509</v>
      </c>
      <c r="L11950" s="76">
        <f t="shared" si="609"/>
        <v>0</v>
      </c>
      <c r="M11950" s="76"/>
      <c r="N11950" s="76"/>
      <c r="O11950" s="76"/>
      <c r="P11950" s="76"/>
      <c r="Q11950" s="76"/>
      <c r="R11950" s="76"/>
      <c r="S11950" s="76"/>
      <c r="T11950" s="76"/>
      <c r="U11950" s="76"/>
      <c r="V11950" s="76"/>
      <c r="W11950" s="76"/>
      <c r="X11950" s="76"/>
    </row>
    <row r="11951" spans="1:24">
      <c r="A11951" s="77"/>
      <c r="B11951" s="77"/>
      <c r="C11951" s="77"/>
      <c r="D11951" s="111"/>
      <c r="E11951" s="77"/>
      <c r="F11951" s="111"/>
      <c r="G11951" s="111"/>
      <c r="H11951" s="111"/>
      <c r="I11951" s="525"/>
      <c r="J11951" s="77"/>
      <c r="K11951" s="84" t="s">
        <v>1501</v>
      </c>
      <c r="L11951" s="76">
        <f t="shared" si="609"/>
        <v>0</v>
      </c>
      <c r="M11951" s="76"/>
      <c r="N11951" s="76"/>
      <c r="O11951" s="76"/>
      <c r="P11951" s="76"/>
      <c r="Q11951" s="76"/>
      <c r="R11951" s="76"/>
      <c r="S11951" s="76"/>
      <c r="T11951" s="76"/>
      <c r="U11951" s="76"/>
      <c r="V11951" s="76"/>
      <c r="W11951" s="76"/>
      <c r="X11951" s="76"/>
    </row>
    <row r="11952" spans="1:24">
      <c r="A11952" s="77"/>
      <c r="B11952" s="77"/>
      <c r="C11952" s="81"/>
      <c r="D11952" s="113"/>
      <c r="E11952" s="81"/>
      <c r="F11952" s="113"/>
      <c r="G11952" s="113"/>
      <c r="H11952" s="113"/>
      <c r="I11952" s="526"/>
      <c r="J11952" s="81"/>
      <c r="K11952" s="84" t="s">
        <v>1502</v>
      </c>
      <c r="L11952" s="76">
        <f t="shared" si="609"/>
        <v>9</v>
      </c>
      <c r="M11952" s="76"/>
      <c r="N11952" s="76"/>
      <c r="O11952" s="76"/>
      <c r="P11952" s="76"/>
      <c r="Q11952" s="76"/>
      <c r="R11952" s="76"/>
      <c r="S11952" s="76"/>
      <c r="T11952" s="76"/>
      <c r="U11952" s="76"/>
      <c r="V11952" s="76"/>
      <c r="W11952" s="76">
        <v>8</v>
      </c>
      <c r="X11952" s="76">
        <v>1</v>
      </c>
    </row>
    <row r="11953" spans="1:24">
      <c r="A11953" s="77"/>
      <c r="B11953" s="77"/>
      <c r="C11953" s="58" t="s">
        <v>1633</v>
      </c>
      <c r="D11953" s="58" t="s">
        <v>18138</v>
      </c>
      <c r="E11953" s="58" t="s">
        <v>18139</v>
      </c>
      <c r="F11953" s="58" t="s">
        <v>18140</v>
      </c>
      <c r="G11953" s="58" t="s">
        <v>17974</v>
      </c>
      <c r="H11953" s="58" t="s">
        <v>18141</v>
      </c>
      <c r="I11953" s="524">
        <v>187</v>
      </c>
      <c r="J11953" s="58" t="s">
        <v>1508</v>
      </c>
      <c r="K11953" s="84" t="s">
        <v>1509</v>
      </c>
      <c r="L11953" s="76">
        <f t="shared" si="609"/>
        <v>0</v>
      </c>
      <c r="M11953" s="76"/>
      <c r="N11953" s="76"/>
      <c r="O11953" s="76"/>
      <c r="P11953" s="76"/>
      <c r="Q11953" s="76"/>
      <c r="R11953" s="76"/>
      <c r="S11953" s="76"/>
      <c r="T11953" s="76"/>
      <c r="U11953" s="76"/>
      <c r="V11953" s="76"/>
      <c r="W11953" s="76"/>
      <c r="X11953" s="76"/>
    </row>
    <row r="11954" spans="1:24">
      <c r="A11954" s="77"/>
      <c r="B11954" s="77"/>
      <c r="C11954" s="77"/>
      <c r="D11954" s="111"/>
      <c r="E11954" s="77"/>
      <c r="F11954" s="111"/>
      <c r="G11954" s="111"/>
      <c r="H11954" s="111"/>
      <c r="I11954" s="525"/>
      <c r="J11954" s="77"/>
      <c r="K11954" s="84" t="s">
        <v>1501</v>
      </c>
      <c r="L11954" s="76">
        <f t="shared" si="609"/>
        <v>0</v>
      </c>
      <c r="M11954" s="76"/>
      <c r="N11954" s="76"/>
      <c r="O11954" s="76"/>
      <c r="P11954" s="76"/>
      <c r="Q11954" s="76"/>
      <c r="R11954" s="76"/>
      <c r="S11954" s="76"/>
      <c r="T11954" s="76"/>
      <c r="U11954" s="76"/>
      <c r="V11954" s="76"/>
      <c r="W11954" s="76"/>
      <c r="X11954" s="76"/>
    </row>
    <row r="11955" spans="1:24">
      <c r="A11955" s="77"/>
      <c r="B11955" s="77"/>
      <c r="C11955" s="81"/>
      <c r="D11955" s="113"/>
      <c r="E11955" s="81"/>
      <c r="F11955" s="113"/>
      <c r="G11955" s="113"/>
      <c r="H11955" s="113"/>
      <c r="I11955" s="526"/>
      <c r="J11955" s="81"/>
      <c r="K11955" s="84" t="s">
        <v>1502</v>
      </c>
      <c r="L11955" s="76">
        <f t="shared" si="609"/>
        <v>2</v>
      </c>
      <c r="M11955" s="76"/>
      <c r="N11955" s="76"/>
      <c r="O11955" s="76"/>
      <c r="P11955" s="76"/>
      <c r="Q11955" s="76"/>
      <c r="R11955" s="76"/>
      <c r="S11955" s="76"/>
      <c r="T11955" s="76"/>
      <c r="U11955" s="76"/>
      <c r="V11955" s="76"/>
      <c r="W11955" s="76"/>
      <c r="X11955" s="76">
        <v>2</v>
      </c>
    </row>
    <row r="11956" spans="1:24">
      <c r="A11956" s="77"/>
      <c r="B11956" s="77"/>
      <c r="C11956" s="58" t="s">
        <v>1633</v>
      </c>
      <c r="D11956" s="58" t="s">
        <v>18142</v>
      </c>
      <c r="E11956" s="58" t="s">
        <v>18143</v>
      </c>
      <c r="F11956" s="58" t="s">
        <v>18144</v>
      </c>
      <c r="G11956" s="58" t="s">
        <v>18145</v>
      </c>
      <c r="H11956" s="58" t="s">
        <v>18146</v>
      </c>
      <c r="I11956" s="524">
        <v>19884.990000000002</v>
      </c>
      <c r="J11956" s="58" t="s">
        <v>1508</v>
      </c>
      <c r="K11956" s="84" t="s">
        <v>1509</v>
      </c>
      <c r="L11956" s="76">
        <f t="shared" si="609"/>
        <v>0</v>
      </c>
      <c r="M11956" s="76"/>
      <c r="N11956" s="76"/>
      <c r="O11956" s="76"/>
      <c r="P11956" s="76"/>
      <c r="Q11956" s="76"/>
      <c r="R11956" s="76"/>
      <c r="S11956" s="76"/>
      <c r="T11956" s="76"/>
      <c r="U11956" s="76"/>
      <c r="V11956" s="76"/>
      <c r="W11956" s="76"/>
      <c r="X11956" s="76"/>
    </row>
    <row r="11957" spans="1:24">
      <c r="A11957" s="77"/>
      <c r="B11957" s="77"/>
      <c r="C11957" s="77"/>
      <c r="D11957" s="111"/>
      <c r="E11957" s="77"/>
      <c r="F11957" s="111"/>
      <c r="G11957" s="111"/>
      <c r="H11957" s="111"/>
      <c r="I11957" s="525"/>
      <c r="J11957" s="77"/>
      <c r="K11957" s="84" t="s">
        <v>1501</v>
      </c>
      <c r="L11957" s="76">
        <f t="shared" si="609"/>
        <v>0</v>
      </c>
      <c r="M11957" s="76"/>
      <c r="N11957" s="76"/>
      <c r="O11957" s="76"/>
      <c r="P11957" s="76"/>
      <c r="Q11957" s="76"/>
      <c r="R11957" s="76"/>
      <c r="S11957" s="76"/>
      <c r="T11957" s="76"/>
      <c r="U11957" s="76"/>
      <c r="V11957" s="76"/>
      <c r="W11957" s="76"/>
      <c r="X11957" s="76"/>
    </row>
    <row r="11958" spans="1:24">
      <c r="A11958" s="77"/>
      <c r="B11958" s="77"/>
      <c r="C11958" s="81"/>
      <c r="D11958" s="113"/>
      <c r="E11958" s="81"/>
      <c r="F11958" s="113"/>
      <c r="G11958" s="113"/>
      <c r="H11958" s="113"/>
      <c r="I11958" s="526"/>
      <c r="J11958" s="81"/>
      <c r="K11958" s="84" t="s">
        <v>1502</v>
      </c>
      <c r="L11958" s="76">
        <f t="shared" si="609"/>
        <v>8</v>
      </c>
      <c r="M11958" s="76"/>
      <c r="N11958" s="76"/>
      <c r="O11958" s="76"/>
      <c r="P11958" s="76"/>
      <c r="Q11958" s="76"/>
      <c r="R11958" s="76"/>
      <c r="S11958" s="76"/>
      <c r="T11958" s="76"/>
      <c r="U11958" s="76"/>
      <c r="V11958" s="76"/>
      <c r="W11958" s="76"/>
      <c r="X11958" s="76">
        <v>8</v>
      </c>
    </row>
    <row r="11959" spans="1:24">
      <c r="A11959" s="77"/>
      <c r="B11959" s="77"/>
      <c r="C11959" s="58" t="s">
        <v>1633</v>
      </c>
      <c r="D11959" s="58" t="s">
        <v>18147</v>
      </c>
      <c r="E11959" s="58" t="s">
        <v>18148</v>
      </c>
      <c r="F11959" s="58" t="s">
        <v>18149</v>
      </c>
      <c r="G11959" s="58" t="s">
        <v>18150</v>
      </c>
      <c r="H11959" s="126" t="s">
        <v>18151</v>
      </c>
      <c r="I11959" s="524">
        <v>0</v>
      </c>
      <c r="J11959" s="58" t="s">
        <v>1508</v>
      </c>
      <c r="K11959" s="84" t="s">
        <v>1509</v>
      </c>
      <c r="L11959" s="76">
        <f t="shared" si="609"/>
        <v>0</v>
      </c>
      <c r="M11959" s="76"/>
      <c r="N11959" s="76"/>
      <c r="O11959" s="76"/>
      <c r="P11959" s="76"/>
      <c r="Q11959" s="76"/>
      <c r="R11959" s="76"/>
      <c r="S11959" s="76"/>
      <c r="T11959" s="76"/>
      <c r="U11959" s="76"/>
      <c r="V11959" s="76"/>
      <c r="W11959" s="76"/>
      <c r="X11959" s="76"/>
    </row>
    <row r="11960" spans="1:24">
      <c r="A11960" s="77"/>
      <c r="B11960" s="77"/>
      <c r="C11960" s="77"/>
      <c r="D11960" s="111"/>
      <c r="E11960" s="77"/>
      <c r="F11960" s="111"/>
      <c r="G11960" s="111"/>
      <c r="H11960" s="111"/>
      <c r="I11960" s="525"/>
      <c r="J11960" s="77"/>
      <c r="K11960" s="84" t="s">
        <v>1501</v>
      </c>
      <c r="L11960" s="76">
        <f t="shared" si="609"/>
        <v>0</v>
      </c>
      <c r="M11960" s="76"/>
      <c r="N11960" s="76"/>
      <c r="O11960" s="76"/>
      <c r="P11960" s="76"/>
      <c r="Q11960" s="76"/>
      <c r="R11960" s="76"/>
      <c r="S11960" s="76"/>
      <c r="T11960" s="76"/>
      <c r="U11960" s="76"/>
      <c r="V11960" s="76"/>
      <c r="W11960" s="76"/>
      <c r="X11960" s="76"/>
    </row>
    <row r="11961" spans="1:24">
      <c r="A11961" s="77"/>
      <c r="B11961" s="77"/>
      <c r="C11961" s="81"/>
      <c r="D11961" s="113"/>
      <c r="E11961" s="81"/>
      <c r="F11961" s="113"/>
      <c r="G11961" s="113"/>
      <c r="H11961" s="113"/>
      <c r="I11961" s="526"/>
      <c r="J11961" s="81"/>
      <c r="K11961" s="84" t="s">
        <v>1502</v>
      </c>
      <c r="L11961" s="76">
        <f t="shared" si="609"/>
        <v>3</v>
      </c>
      <c r="M11961" s="76"/>
      <c r="N11961" s="76"/>
      <c r="O11961" s="76"/>
      <c r="P11961" s="76"/>
      <c r="Q11961" s="76"/>
      <c r="R11961" s="76"/>
      <c r="S11961" s="76"/>
      <c r="T11961" s="76"/>
      <c r="U11961" s="76"/>
      <c r="V11961" s="76"/>
      <c r="W11961" s="76">
        <v>1</v>
      </c>
      <c r="X11961" s="76">
        <v>2</v>
      </c>
    </row>
    <row r="11962" spans="1:24">
      <c r="A11962" s="77"/>
      <c r="B11962" s="77"/>
      <c r="C11962" s="58" t="s">
        <v>1633</v>
      </c>
      <c r="D11962" s="58" t="s">
        <v>18152</v>
      </c>
      <c r="E11962" s="58" t="s">
        <v>18153</v>
      </c>
      <c r="F11962" s="58" t="s">
        <v>18154</v>
      </c>
      <c r="G11962" s="58" t="s">
        <v>18155</v>
      </c>
      <c r="H11962" s="126" t="s">
        <v>18156</v>
      </c>
      <c r="I11962" s="524">
        <v>0</v>
      </c>
      <c r="J11962" s="58" t="s">
        <v>1508</v>
      </c>
      <c r="K11962" s="84" t="s">
        <v>1509</v>
      </c>
      <c r="L11962" s="76">
        <f t="shared" si="609"/>
        <v>0</v>
      </c>
      <c r="M11962" s="76"/>
      <c r="N11962" s="76"/>
      <c r="O11962" s="76"/>
      <c r="P11962" s="76"/>
      <c r="Q11962" s="76"/>
      <c r="R11962" s="76"/>
      <c r="S11962" s="76"/>
      <c r="T11962" s="76"/>
      <c r="U11962" s="76"/>
      <c r="V11962" s="76"/>
      <c r="W11962" s="76"/>
      <c r="X11962" s="76"/>
    </row>
    <row r="11963" spans="1:24">
      <c r="A11963" s="77"/>
      <c r="B11963" s="77"/>
      <c r="C11963" s="77"/>
      <c r="D11963" s="111"/>
      <c r="E11963" s="77"/>
      <c r="F11963" s="111"/>
      <c r="G11963" s="111"/>
      <c r="H11963" s="111"/>
      <c r="I11963" s="525"/>
      <c r="J11963" s="77"/>
      <c r="K11963" s="84" t="s">
        <v>1501</v>
      </c>
      <c r="L11963" s="76">
        <f t="shared" si="609"/>
        <v>0</v>
      </c>
      <c r="M11963" s="76"/>
      <c r="N11963" s="76"/>
      <c r="O11963" s="76"/>
      <c r="P11963" s="76"/>
      <c r="Q11963" s="76"/>
      <c r="R11963" s="76"/>
      <c r="S11963" s="76"/>
      <c r="T11963" s="76"/>
      <c r="U11963" s="76"/>
      <c r="V11963" s="76"/>
      <c r="W11963" s="76"/>
      <c r="X11963" s="76"/>
    </row>
    <row r="11964" spans="1:24">
      <c r="A11964" s="77"/>
      <c r="B11964" s="77"/>
      <c r="C11964" s="81"/>
      <c r="D11964" s="113"/>
      <c r="E11964" s="81"/>
      <c r="F11964" s="113"/>
      <c r="G11964" s="113"/>
      <c r="H11964" s="113"/>
      <c r="I11964" s="526"/>
      <c r="J11964" s="81"/>
      <c r="K11964" s="84" t="s">
        <v>1502</v>
      </c>
      <c r="L11964" s="76">
        <f t="shared" si="609"/>
        <v>3</v>
      </c>
      <c r="M11964" s="76"/>
      <c r="N11964" s="76"/>
      <c r="O11964" s="76"/>
      <c r="P11964" s="76"/>
      <c r="Q11964" s="76"/>
      <c r="R11964" s="76"/>
      <c r="S11964" s="76"/>
      <c r="T11964" s="76"/>
      <c r="U11964" s="76"/>
      <c r="V11964" s="76"/>
      <c r="W11964" s="76">
        <v>3</v>
      </c>
      <c r="X11964" s="76"/>
    </row>
    <row r="11965" spans="1:24">
      <c r="A11965" s="77"/>
      <c r="B11965" s="77"/>
      <c r="C11965" s="58" t="s">
        <v>1609</v>
      </c>
      <c r="D11965" s="58" t="s">
        <v>18157</v>
      </c>
      <c r="E11965" s="58" t="s">
        <v>18158</v>
      </c>
      <c r="F11965" s="58" t="s">
        <v>18159</v>
      </c>
      <c r="G11965" s="58" t="s">
        <v>18160</v>
      </c>
      <c r="H11965" s="58"/>
      <c r="I11965" s="524">
        <v>0</v>
      </c>
      <c r="J11965" s="58" t="s">
        <v>1508</v>
      </c>
      <c r="K11965" s="84" t="s">
        <v>1509</v>
      </c>
      <c r="L11965" s="76">
        <f t="shared" si="609"/>
        <v>3</v>
      </c>
      <c r="M11965" s="76"/>
      <c r="N11965" s="76">
        <v>1</v>
      </c>
      <c r="O11965" s="76"/>
      <c r="P11965" s="76"/>
      <c r="Q11965" s="76"/>
      <c r="R11965" s="76"/>
      <c r="S11965" s="76">
        <v>1</v>
      </c>
      <c r="T11965" s="76"/>
      <c r="U11965" s="76"/>
      <c r="V11965" s="76"/>
      <c r="W11965" s="76">
        <v>1</v>
      </c>
      <c r="X11965" s="76"/>
    </row>
    <row r="11966" spans="1:24">
      <c r="A11966" s="77"/>
      <c r="B11966" s="77"/>
      <c r="C11966" s="77"/>
      <c r="D11966" s="111"/>
      <c r="E11966" s="77"/>
      <c r="F11966" s="111"/>
      <c r="G11966" s="111"/>
      <c r="H11966" s="111"/>
      <c r="I11966" s="525"/>
      <c r="J11966" s="77"/>
      <c r="K11966" s="84" t="s">
        <v>1501</v>
      </c>
      <c r="L11966" s="76">
        <f t="shared" ref="L11966:L12030" si="610">SUM(M11966:X11966)</f>
        <v>0</v>
      </c>
      <c r="M11966" s="76"/>
      <c r="N11966" s="76"/>
      <c r="O11966" s="76"/>
      <c r="P11966" s="76"/>
      <c r="Q11966" s="76"/>
      <c r="R11966" s="76"/>
      <c r="S11966" s="76"/>
      <c r="T11966" s="76"/>
      <c r="U11966" s="76"/>
      <c r="V11966" s="76"/>
      <c r="W11966" s="76"/>
      <c r="X11966" s="76"/>
    </row>
    <row r="11967" spans="1:24">
      <c r="A11967" s="77"/>
      <c r="B11967" s="77"/>
      <c r="C11967" s="81"/>
      <c r="D11967" s="113"/>
      <c r="E11967" s="823"/>
      <c r="F11967" s="113"/>
      <c r="G11967" s="113"/>
      <c r="H11967" s="113"/>
      <c r="I11967" s="526"/>
      <c r="J11967" s="81"/>
      <c r="K11967" s="84" t="s">
        <v>1502</v>
      </c>
      <c r="L11967" s="76">
        <f t="shared" si="610"/>
        <v>0</v>
      </c>
      <c r="M11967" s="76"/>
      <c r="N11967" s="76"/>
      <c r="O11967" s="76"/>
      <c r="P11967" s="76"/>
      <c r="Q11967" s="76"/>
      <c r="R11967" s="76"/>
      <c r="S11967" s="76"/>
      <c r="T11967" s="76"/>
      <c r="U11967" s="76"/>
      <c r="V11967" s="76"/>
      <c r="W11967" s="76"/>
      <c r="X11967" s="76"/>
    </row>
    <row r="11968" spans="1:24">
      <c r="A11968" s="77"/>
      <c r="B11968" s="77"/>
      <c r="C11968" s="58" t="s">
        <v>1633</v>
      </c>
      <c r="D11968" s="58" t="s">
        <v>18161</v>
      </c>
      <c r="E11968" s="817" t="s">
        <v>18162</v>
      </c>
      <c r="F11968" s="58" t="s">
        <v>1820</v>
      </c>
      <c r="G11968" s="58" t="s">
        <v>18163</v>
      </c>
      <c r="H11968" s="126" t="s">
        <v>18164</v>
      </c>
      <c r="I11968" s="524">
        <v>0</v>
      </c>
      <c r="J11968" s="58" t="s">
        <v>1508</v>
      </c>
      <c r="K11968" s="84" t="s">
        <v>1509</v>
      </c>
      <c r="L11968" s="76">
        <f t="shared" si="610"/>
        <v>0</v>
      </c>
      <c r="M11968" s="76"/>
      <c r="N11968" s="76"/>
      <c r="O11968" s="76"/>
      <c r="P11968" s="76"/>
      <c r="Q11968" s="76"/>
      <c r="R11968" s="76"/>
      <c r="S11968" s="76"/>
      <c r="T11968" s="76"/>
      <c r="U11968" s="76"/>
      <c r="V11968" s="76"/>
      <c r="W11968" s="76"/>
      <c r="X11968" s="76"/>
    </row>
    <row r="11969" spans="1:24">
      <c r="A11969" s="77"/>
      <c r="B11969" s="77"/>
      <c r="C11969" s="77"/>
      <c r="D11969" s="111"/>
      <c r="E11969" s="63"/>
      <c r="F11969" s="111"/>
      <c r="G11969" s="111"/>
      <c r="H11969" s="111"/>
      <c r="I11969" s="525"/>
      <c r="J11969" s="77"/>
      <c r="K11969" s="84" t="s">
        <v>1501</v>
      </c>
      <c r="L11969" s="76">
        <f t="shared" si="610"/>
        <v>0</v>
      </c>
      <c r="M11969" s="76"/>
      <c r="N11969" s="76"/>
      <c r="O11969" s="76"/>
      <c r="P11969" s="76"/>
      <c r="Q11969" s="76"/>
      <c r="R11969" s="76"/>
      <c r="S11969" s="76"/>
      <c r="T11969" s="76"/>
      <c r="U11969" s="76"/>
      <c r="V11969" s="76"/>
      <c r="W11969" s="76"/>
      <c r="X11969" s="76"/>
    </row>
    <row r="11970" spans="1:24">
      <c r="A11970" s="77"/>
      <c r="B11970" s="77"/>
      <c r="C11970" s="81"/>
      <c r="D11970" s="113"/>
      <c r="E11970" s="824"/>
      <c r="F11970" s="113"/>
      <c r="G11970" s="113"/>
      <c r="H11970" s="113"/>
      <c r="I11970" s="526"/>
      <c r="J11970" s="81"/>
      <c r="K11970" s="84" t="s">
        <v>1502</v>
      </c>
      <c r="L11970" s="76">
        <f t="shared" si="610"/>
        <v>4</v>
      </c>
      <c r="M11970" s="76"/>
      <c r="N11970" s="76"/>
      <c r="O11970" s="76"/>
      <c r="P11970" s="76"/>
      <c r="Q11970" s="76"/>
      <c r="R11970" s="76"/>
      <c r="S11970" s="76"/>
      <c r="T11970" s="76"/>
      <c r="U11970" s="76"/>
      <c r="V11970" s="76"/>
      <c r="W11970" s="76">
        <v>4</v>
      </c>
      <c r="X11970" s="76"/>
    </row>
    <row r="11971" spans="1:24">
      <c r="A11971" s="77"/>
      <c r="B11971" s="77"/>
      <c r="C11971" s="58" t="s">
        <v>1622</v>
      </c>
      <c r="D11971" s="58" t="s">
        <v>18165</v>
      </c>
      <c r="E11971" s="817" t="s">
        <v>18166</v>
      </c>
      <c r="F11971" s="58" t="s">
        <v>18167</v>
      </c>
      <c r="G11971" s="58" t="s">
        <v>18168</v>
      </c>
      <c r="H11971" s="126" t="s">
        <v>18169</v>
      </c>
      <c r="I11971" s="524">
        <v>0</v>
      </c>
      <c r="J11971" s="58" t="s">
        <v>1508</v>
      </c>
      <c r="K11971" s="84" t="s">
        <v>1509</v>
      </c>
      <c r="L11971" s="76">
        <f t="shared" si="610"/>
        <v>2</v>
      </c>
      <c r="M11971" s="76"/>
      <c r="N11971" s="76"/>
      <c r="O11971" s="76"/>
      <c r="P11971" s="76"/>
      <c r="Q11971" s="76"/>
      <c r="R11971" s="76"/>
      <c r="S11971" s="76"/>
      <c r="T11971" s="76"/>
      <c r="U11971" s="76"/>
      <c r="V11971" s="76"/>
      <c r="W11971" s="76">
        <v>2</v>
      </c>
      <c r="X11971" s="76"/>
    </row>
    <row r="11972" spans="1:24">
      <c r="A11972" s="77"/>
      <c r="B11972" s="77"/>
      <c r="C11972" s="77"/>
      <c r="D11972" s="111"/>
      <c r="E11972" s="63"/>
      <c r="F11972" s="111"/>
      <c r="G11972" s="77"/>
      <c r="H11972" s="111"/>
      <c r="I11972" s="525"/>
      <c r="J11972" s="77"/>
      <c r="K11972" s="84" t="s">
        <v>1501</v>
      </c>
      <c r="L11972" s="76">
        <f t="shared" si="610"/>
        <v>0</v>
      </c>
      <c r="M11972" s="76"/>
      <c r="N11972" s="76"/>
      <c r="O11972" s="76"/>
      <c r="P11972" s="76"/>
      <c r="Q11972" s="76"/>
      <c r="R11972" s="76"/>
      <c r="S11972" s="76"/>
      <c r="T11972" s="76"/>
      <c r="U11972" s="76"/>
      <c r="V11972" s="76"/>
      <c r="W11972" s="76"/>
      <c r="X11972" s="76"/>
    </row>
    <row r="11973" spans="1:24">
      <c r="A11973" s="77"/>
      <c r="B11973" s="77"/>
      <c r="C11973" s="81"/>
      <c r="D11973" s="113"/>
      <c r="E11973" s="68"/>
      <c r="F11973" s="113"/>
      <c r="G11973" s="81"/>
      <c r="H11973" s="113"/>
      <c r="I11973" s="526"/>
      <c r="J11973" s="81"/>
      <c r="K11973" s="84" t="s">
        <v>1502</v>
      </c>
      <c r="L11973" s="76">
        <f t="shared" si="610"/>
        <v>0</v>
      </c>
      <c r="M11973" s="76"/>
      <c r="N11973" s="76"/>
      <c r="O11973" s="76"/>
      <c r="P11973" s="76"/>
      <c r="Q11973" s="76"/>
      <c r="R11973" s="76"/>
      <c r="S11973" s="76"/>
      <c r="T11973" s="76"/>
      <c r="U11973" s="76"/>
      <c r="V11973" s="76"/>
      <c r="W11973" s="76"/>
      <c r="X11973" s="76"/>
    </row>
    <row r="11974" spans="1:24">
      <c r="A11974" s="77"/>
      <c r="B11974" s="77"/>
      <c r="C11974" s="58" t="s">
        <v>1633</v>
      </c>
      <c r="D11974" s="58" t="s">
        <v>18170</v>
      </c>
      <c r="E11974" s="505" t="s">
        <v>18171</v>
      </c>
      <c r="F11974" s="58" t="s">
        <v>18172</v>
      </c>
      <c r="G11974" s="58" t="s">
        <v>18163</v>
      </c>
      <c r="H11974" s="126" t="s">
        <v>18173</v>
      </c>
      <c r="I11974" s="524">
        <v>0</v>
      </c>
      <c r="J11974" s="58" t="s">
        <v>1508</v>
      </c>
      <c r="K11974" s="84" t="s">
        <v>1509</v>
      </c>
      <c r="L11974" s="76">
        <f t="shared" si="610"/>
        <v>0</v>
      </c>
      <c r="M11974" s="76"/>
      <c r="N11974" s="76"/>
      <c r="O11974" s="76"/>
      <c r="P11974" s="76"/>
      <c r="Q11974" s="76"/>
      <c r="R11974" s="76"/>
      <c r="S11974" s="76"/>
      <c r="T11974" s="76"/>
      <c r="U11974" s="76"/>
      <c r="V11974" s="76"/>
      <c r="W11974" s="76"/>
      <c r="X11974" s="76"/>
    </row>
    <row r="11975" spans="1:24">
      <c r="A11975" s="77"/>
      <c r="B11975" s="77"/>
      <c r="C11975" s="77"/>
      <c r="D11975" s="111"/>
      <c r="E11975" s="63"/>
      <c r="F11975" s="111"/>
      <c r="G11975" s="111"/>
      <c r="H11975" s="111"/>
      <c r="I11975" s="525"/>
      <c r="J11975" s="77"/>
      <c r="K11975" s="84" t="s">
        <v>1501</v>
      </c>
      <c r="L11975" s="76">
        <f t="shared" si="610"/>
        <v>0</v>
      </c>
      <c r="M11975" s="76"/>
      <c r="N11975" s="76"/>
      <c r="O11975" s="76"/>
      <c r="P11975" s="76"/>
      <c r="Q11975" s="76"/>
      <c r="R11975" s="76"/>
      <c r="S11975" s="76"/>
      <c r="T11975" s="76"/>
      <c r="U11975" s="76"/>
      <c r="V11975" s="76"/>
      <c r="W11975" s="76"/>
      <c r="X11975" s="76"/>
    </row>
    <row r="11976" spans="1:24">
      <c r="A11976" s="77"/>
      <c r="B11976" s="77"/>
      <c r="C11976" s="81"/>
      <c r="D11976" s="113"/>
      <c r="E11976" s="68"/>
      <c r="F11976" s="113"/>
      <c r="G11976" s="113"/>
      <c r="H11976" s="113"/>
      <c r="I11976" s="526"/>
      <c r="J11976" s="81"/>
      <c r="K11976" s="84" t="s">
        <v>1502</v>
      </c>
      <c r="L11976" s="76">
        <f t="shared" si="610"/>
        <v>7</v>
      </c>
      <c r="M11976" s="76"/>
      <c r="N11976" s="76"/>
      <c r="O11976" s="76"/>
      <c r="P11976" s="76"/>
      <c r="Q11976" s="76"/>
      <c r="R11976" s="76"/>
      <c r="S11976" s="76"/>
      <c r="T11976" s="76"/>
      <c r="U11976" s="76"/>
      <c r="V11976" s="76"/>
      <c r="W11976" s="76">
        <v>4</v>
      </c>
      <c r="X11976" s="76">
        <v>3</v>
      </c>
    </row>
    <row r="11977" spans="1:24">
      <c r="A11977" s="77"/>
      <c r="B11977" s="77"/>
      <c r="C11977" s="58" t="s">
        <v>1633</v>
      </c>
      <c r="D11977" s="58" t="s">
        <v>18174</v>
      </c>
      <c r="E11977" s="505" t="s">
        <v>18175</v>
      </c>
      <c r="F11977" s="58" t="s">
        <v>18176</v>
      </c>
      <c r="G11977" s="58" t="s">
        <v>18177</v>
      </c>
      <c r="H11977" s="126" t="s">
        <v>18178</v>
      </c>
      <c r="I11977" s="524">
        <v>279</v>
      </c>
      <c r="J11977" s="58" t="s">
        <v>1508</v>
      </c>
      <c r="K11977" s="84" t="s">
        <v>1509</v>
      </c>
      <c r="L11977" s="76">
        <f t="shared" si="610"/>
        <v>0</v>
      </c>
      <c r="M11977" s="76"/>
      <c r="N11977" s="76"/>
      <c r="O11977" s="76"/>
      <c r="P11977" s="76"/>
      <c r="Q11977" s="76"/>
      <c r="R11977" s="76"/>
      <c r="S11977" s="76"/>
      <c r="T11977" s="76"/>
      <c r="U11977" s="76"/>
      <c r="V11977" s="76"/>
      <c r="W11977" s="76"/>
      <c r="X11977" s="76"/>
    </row>
    <row r="11978" spans="1:24">
      <c r="A11978" s="77"/>
      <c r="B11978" s="77"/>
      <c r="C11978" s="77"/>
      <c r="D11978" s="111"/>
      <c r="E11978" s="63"/>
      <c r="F11978" s="111"/>
      <c r="G11978" s="111"/>
      <c r="H11978" s="111"/>
      <c r="I11978" s="525"/>
      <c r="J11978" s="77"/>
      <c r="K11978" s="84" t="s">
        <v>1501</v>
      </c>
      <c r="L11978" s="76">
        <f t="shared" si="610"/>
        <v>0</v>
      </c>
      <c r="M11978" s="76"/>
      <c r="N11978" s="76"/>
      <c r="O11978" s="76"/>
      <c r="P11978" s="76"/>
      <c r="Q11978" s="76"/>
      <c r="R11978" s="76"/>
      <c r="S11978" s="76"/>
      <c r="T11978" s="76"/>
      <c r="U11978" s="76"/>
      <c r="V11978" s="76"/>
      <c r="W11978" s="76"/>
      <c r="X11978" s="76"/>
    </row>
    <row r="11979" spans="1:24">
      <c r="A11979" s="77"/>
      <c r="B11979" s="77"/>
      <c r="C11979" s="81"/>
      <c r="D11979" s="113"/>
      <c r="E11979" s="68"/>
      <c r="F11979" s="113"/>
      <c r="G11979" s="113"/>
      <c r="H11979" s="113"/>
      <c r="I11979" s="526"/>
      <c r="J11979" s="81"/>
      <c r="K11979" s="84" t="s">
        <v>1502</v>
      </c>
      <c r="L11979" s="76">
        <f t="shared" si="610"/>
        <v>2</v>
      </c>
      <c r="M11979" s="76">
        <v>1</v>
      </c>
      <c r="N11979" s="76"/>
      <c r="O11979" s="76">
        <v>1</v>
      </c>
      <c r="P11979" s="76"/>
      <c r="Q11979" s="76"/>
      <c r="R11979" s="76"/>
      <c r="S11979" s="76"/>
      <c r="T11979" s="76"/>
      <c r="U11979" s="76"/>
      <c r="V11979" s="76"/>
      <c r="W11979" s="76"/>
      <c r="X11979" s="76"/>
    </row>
    <row r="11980" spans="1:24">
      <c r="A11980" s="77"/>
      <c r="B11980" s="77"/>
      <c r="C11980" s="825" t="s">
        <v>1633</v>
      </c>
      <c r="D11980" s="826" t="s">
        <v>18179</v>
      </c>
      <c r="E11980" s="826" t="s">
        <v>18180</v>
      </c>
      <c r="F11980" s="827" t="s">
        <v>18181</v>
      </c>
      <c r="G11980" s="224" t="s">
        <v>18182</v>
      </c>
      <c r="H11980" s="828"/>
      <c r="I11980" s="524">
        <v>0</v>
      </c>
      <c r="J11980" s="58" t="s">
        <v>1508</v>
      </c>
      <c r="K11980" s="84" t="s">
        <v>1509</v>
      </c>
      <c r="L11980" s="76">
        <f t="shared" si="610"/>
        <v>0</v>
      </c>
      <c r="M11980" s="76"/>
      <c r="N11980" s="76"/>
      <c r="O11980" s="76"/>
      <c r="P11980" s="76"/>
      <c r="Q11980" s="76"/>
      <c r="R11980" s="76"/>
      <c r="S11980" s="76"/>
      <c r="T11980" s="76"/>
      <c r="U11980" s="76"/>
      <c r="V11980" s="76"/>
      <c r="W11980" s="76"/>
      <c r="X11980" s="76"/>
    </row>
    <row r="11981" spans="1:24">
      <c r="A11981" s="77"/>
      <c r="B11981" s="77"/>
      <c r="C11981" s="829"/>
      <c r="D11981" s="830"/>
      <c r="E11981" s="831"/>
      <c r="F11981" s="832"/>
      <c r="G11981" s="224"/>
      <c r="H11981" s="833"/>
      <c r="I11981" s="525"/>
      <c r="J11981" s="77"/>
      <c r="K11981" s="84" t="s">
        <v>1501</v>
      </c>
      <c r="L11981" s="76">
        <f t="shared" si="610"/>
        <v>0</v>
      </c>
      <c r="M11981" s="76"/>
      <c r="N11981" s="76"/>
      <c r="O11981" s="76"/>
      <c r="P11981" s="76"/>
      <c r="Q11981" s="76"/>
      <c r="R11981" s="76"/>
      <c r="S11981" s="76"/>
      <c r="T11981" s="76"/>
      <c r="U11981" s="76"/>
      <c r="V11981" s="76"/>
      <c r="W11981" s="76"/>
      <c r="X11981" s="76"/>
    </row>
    <row r="11982" spans="1:24">
      <c r="A11982" s="77"/>
      <c r="B11982" s="77"/>
      <c r="C11982" s="834"/>
      <c r="D11982" s="835"/>
      <c r="E11982" s="836"/>
      <c r="F11982" s="837"/>
      <c r="G11982" s="224"/>
      <c r="H11982" s="838"/>
      <c r="I11982" s="526"/>
      <c r="J11982" s="81"/>
      <c r="K11982" s="84" t="s">
        <v>1502</v>
      </c>
      <c r="L11982" s="76">
        <f t="shared" si="610"/>
        <v>2</v>
      </c>
      <c r="M11982" s="76"/>
      <c r="N11982" s="76"/>
      <c r="O11982" s="76"/>
      <c r="P11982" s="76"/>
      <c r="Q11982" s="76"/>
      <c r="R11982" s="76"/>
      <c r="S11982" s="76"/>
      <c r="T11982" s="76"/>
      <c r="U11982" s="76"/>
      <c r="V11982" s="76"/>
      <c r="W11982" s="76">
        <v>2</v>
      </c>
      <c r="X11982" s="76"/>
    </row>
    <row r="11983" spans="1:24">
      <c r="A11983" s="77"/>
      <c r="B11983" s="77"/>
      <c r="C11983" s="825" t="s">
        <v>1633</v>
      </c>
      <c r="D11983" s="839" t="s">
        <v>18183</v>
      </c>
      <c r="E11983" s="839" t="s">
        <v>18184</v>
      </c>
      <c r="F11983" s="840" t="s">
        <v>18185</v>
      </c>
      <c r="G11983" s="224" t="s">
        <v>18186</v>
      </c>
      <c r="H11983" s="841"/>
      <c r="I11983" s="524">
        <v>7661</v>
      </c>
      <c r="J11983" s="58" t="s">
        <v>1508</v>
      </c>
      <c r="K11983" s="84" t="s">
        <v>1509</v>
      </c>
      <c r="L11983" s="76">
        <f t="shared" si="610"/>
        <v>0</v>
      </c>
      <c r="M11983" s="76"/>
      <c r="N11983" s="76"/>
      <c r="O11983" s="76"/>
      <c r="P11983" s="76"/>
      <c r="Q11983" s="76"/>
      <c r="R11983" s="76"/>
      <c r="S11983" s="76"/>
      <c r="T11983" s="76"/>
      <c r="U11983" s="76"/>
      <c r="V11983" s="76"/>
      <c r="W11983" s="76"/>
      <c r="X11983" s="76"/>
    </row>
    <row r="11984" spans="1:24">
      <c r="A11984" s="77"/>
      <c r="B11984" s="77"/>
      <c r="C11984" s="829"/>
      <c r="D11984" s="830"/>
      <c r="E11984" s="831"/>
      <c r="F11984" s="832"/>
      <c r="G11984" s="224"/>
      <c r="H11984" s="842"/>
      <c r="I11984" s="525"/>
      <c r="J11984" s="77"/>
      <c r="K11984" s="84" t="s">
        <v>1501</v>
      </c>
      <c r="L11984" s="76">
        <f t="shared" si="610"/>
        <v>0</v>
      </c>
      <c r="M11984" s="76"/>
      <c r="N11984" s="76"/>
      <c r="O11984" s="76"/>
      <c r="P11984" s="76"/>
      <c r="Q11984" s="76"/>
      <c r="R11984" s="76"/>
      <c r="S11984" s="76"/>
      <c r="T11984" s="76"/>
      <c r="U11984" s="76"/>
      <c r="V11984" s="76"/>
      <c r="W11984" s="76"/>
      <c r="X11984" s="76"/>
    </row>
    <row r="11985" spans="1:24">
      <c r="A11985" s="77"/>
      <c r="B11985" s="77"/>
      <c r="C11985" s="834"/>
      <c r="D11985" s="835"/>
      <c r="E11985" s="836"/>
      <c r="F11985" s="837"/>
      <c r="G11985" s="224"/>
      <c r="H11985" s="843"/>
      <c r="I11985" s="526"/>
      <c r="J11985" s="81"/>
      <c r="K11985" s="84" t="s">
        <v>1502</v>
      </c>
      <c r="L11985" s="76">
        <f t="shared" si="610"/>
        <v>10</v>
      </c>
      <c r="M11985" s="76"/>
      <c r="N11985" s="76"/>
      <c r="O11985" s="76"/>
      <c r="P11985" s="76"/>
      <c r="Q11985" s="76"/>
      <c r="R11985" s="76"/>
      <c r="S11985" s="76"/>
      <c r="T11985" s="76"/>
      <c r="U11985" s="76"/>
      <c r="V11985" s="76"/>
      <c r="W11985" s="76">
        <v>1</v>
      </c>
      <c r="X11985" s="76">
        <v>9</v>
      </c>
    </row>
    <row r="11986" spans="1:24">
      <c r="A11986" s="77"/>
      <c r="B11986" s="77"/>
      <c r="C11986" s="58" t="s">
        <v>1622</v>
      </c>
      <c r="D11986" s="844" t="s">
        <v>18187</v>
      </c>
      <c r="E11986" s="839" t="s">
        <v>18188</v>
      </c>
      <c r="F11986" s="840" t="s">
        <v>18189</v>
      </c>
      <c r="G11986" s="224" t="s">
        <v>18190</v>
      </c>
      <c r="H11986" s="845" t="s">
        <v>18191</v>
      </c>
      <c r="I11986" s="524">
        <v>0</v>
      </c>
      <c r="J11986" s="58" t="s">
        <v>1508</v>
      </c>
      <c r="K11986" s="84" t="s">
        <v>1509</v>
      </c>
      <c r="L11986" s="76">
        <f t="shared" si="610"/>
        <v>2</v>
      </c>
      <c r="M11986" s="76">
        <v>2</v>
      </c>
      <c r="N11986" s="76"/>
      <c r="O11986" s="76"/>
      <c r="P11986" s="76"/>
      <c r="Q11986" s="76"/>
      <c r="R11986" s="76"/>
      <c r="S11986" s="76"/>
      <c r="T11986" s="76"/>
      <c r="U11986" s="76"/>
      <c r="V11986" s="76"/>
      <c r="W11986" s="76"/>
      <c r="X11986" s="76"/>
    </row>
    <row r="11987" spans="1:24">
      <c r="A11987" s="77"/>
      <c r="B11987" s="77"/>
      <c r="C11987" s="77"/>
      <c r="D11987" s="846"/>
      <c r="E11987" s="831"/>
      <c r="F11987" s="832"/>
      <c r="G11987" s="224"/>
      <c r="H11987" s="833"/>
      <c r="I11987" s="525"/>
      <c r="J11987" s="77"/>
      <c r="K11987" s="84" t="s">
        <v>1501</v>
      </c>
      <c r="L11987" s="76">
        <f t="shared" si="610"/>
        <v>0</v>
      </c>
      <c r="M11987" s="76"/>
      <c r="N11987" s="76"/>
      <c r="O11987" s="76"/>
      <c r="P11987" s="76"/>
      <c r="Q11987" s="76"/>
      <c r="R11987" s="76"/>
      <c r="S11987" s="76"/>
      <c r="T11987" s="76"/>
      <c r="U11987" s="76"/>
      <c r="V11987" s="76"/>
      <c r="W11987" s="76"/>
      <c r="X11987" s="76"/>
    </row>
    <row r="11988" spans="1:24">
      <c r="A11988" s="77"/>
      <c r="B11988" s="77"/>
      <c r="C11988" s="81"/>
      <c r="D11988" s="847"/>
      <c r="E11988" s="836"/>
      <c r="F11988" s="837"/>
      <c r="G11988" s="224"/>
      <c r="H11988" s="838"/>
      <c r="I11988" s="526"/>
      <c r="J11988" s="81"/>
      <c r="K11988" s="84" t="s">
        <v>1502</v>
      </c>
      <c r="L11988" s="76">
        <f t="shared" si="610"/>
        <v>0</v>
      </c>
      <c r="M11988" s="76"/>
      <c r="N11988" s="76"/>
      <c r="O11988" s="76"/>
      <c r="P11988" s="76"/>
      <c r="Q11988" s="76"/>
      <c r="R11988" s="76"/>
      <c r="S11988" s="76"/>
      <c r="T11988" s="76"/>
      <c r="U11988" s="76"/>
      <c r="V11988" s="76"/>
      <c r="W11988" s="76"/>
      <c r="X11988" s="76"/>
    </row>
    <row r="11989" spans="1:24">
      <c r="A11989" s="77"/>
      <c r="B11989" s="77"/>
      <c r="C11989" s="825" t="s">
        <v>1633</v>
      </c>
      <c r="D11989" s="839" t="s">
        <v>18192</v>
      </c>
      <c r="E11989" s="839" t="s">
        <v>18193</v>
      </c>
      <c r="F11989" s="840" t="s">
        <v>18194</v>
      </c>
      <c r="G11989" s="224" t="s">
        <v>18080</v>
      </c>
      <c r="H11989" s="845"/>
      <c r="I11989" s="524">
        <v>0</v>
      </c>
      <c r="J11989" s="58" t="s">
        <v>1508</v>
      </c>
      <c r="K11989" s="84" t="s">
        <v>1509</v>
      </c>
      <c r="L11989" s="76">
        <f t="shared" si="610"/>
        <v>0</v>
      </c>
      <c r="M11989" s="76"/>
      <c r="N11989" s="76"/>
      <c r="O11989" s="76"/>
      <c r="P11989" s="76"/>
      <c r="Q11989" s="76"/>
      <c r="R11989" s="76"/>
      <c r="S11989" s="76"/>
      <c r="T11989" s="76"/>
      <c r="U11989" s="76"/>
      <c r="V11989" s="76"/>
      <c r="W11989" s="76"/>
      <c r="X11989" s="76"/>
    </row>
    <row r="11990" spans="1:24">
      <c r="A11990" s="77"/>
      <c r="B11990" s="77"/>
      <c r="C11990" s="829"/>
      <c r="D11990" s="830"/>
      <c r="E11990" s="831"/>
      <c r="F11990" s="832"/>
      <c r="G11990" s="224"/>
      <c r="H11990" s="833"/>
      <c r="I11990" s="525"/>
      <c r="J11990" s="77"/>
      <c r="K11990" s="84" t="s">
        <v>1501</v>
      </c>
      <c r="L11990" s="76">
        <f t="shared" si="610"/>
        <v>0</v>
      </c>
      <c r="M11990" s="76"/>
      <c r="N11990" s="76"/>
      <c r="O11990" s="76"/>
      <c r="P11990" s="76"/>
      <c r="Q11990" s="76"/>
      <c r="R11990" s="76"/>
      <c r="S11990" s="76"/>
      <c r="T11990" s="76"/>
      <c r="U11990" s="76"/>
      <c r="V11990" s="76"/>
      <c r="W11990" s="76"/>
      <c r="X11990" s="76"/>
    </row>
    <row r="11991" spans="1:24">
      <c r="A11991" s="77"/>
      <c r="B11991" s="77"/>
      <c r="C11991" s="834"/>
      <c r="D11991" s="835"/>
      <c r="E11991" s="836"/>
      <c r="F11991" s="837"/>
      <c r="G11991" s="224"/>
      <c r="H11991" s="838"/>
      <c r="I11991" s="526"/>
      <c r="J11991" s="81"/>
      <c r="K11991" s="84" t="s">
        <v>1502</v>
      </c>
      <c r="L11991" s="76">
        <f t="shared" si="610"/>
        <v>3</v>
      </c>
      <c r="M11991" s="76"/>
      <c r="N11991" s="76"/>
      <c r="O11991" s="76"/>
      <c r="P11991" s="76"/>
      <c r="Q11991" s="76"/>
      <c r="R11991" s="76"/>
      <c r="S11991" s="76"/>
      <c r="T11991" s="76"/>
      <c r="U11991" s="76"/>
      <c r="V11991" s="76"/>
      <c r="W11991" s="76">
        <v>3</v>
      </c>
      <c r="X11991" s="76"/>
    </row>
    <row r="11992" spans="1:24">
      <c r="A11992" s="77"/>
      <c r="B11992" s="77"/>
      <c r="C11992" s="58" t="s">
        <v>1609</v>
      </c>
      <c r="D11992" s="844" t="s">
        <v>18195</v>
      </c>
      <c r="E11992" s="839" t="s">
        <v>18196</v>
      </c>
      <c r="F11992" s="840" t="s">
        <v>18197</v>
      </c>
      <c r="G11992" s="224" t="s">
        <v>18198</v>
      </c>
      <c r="H11992" s="845" t="s">
        <v>18199</v>
      </c>
      <c r="I11992" s="524">
        <v>5031</v>
      </c>
      <c r="J11992" s="58" t="s">
        <v>1508</v>
      </c>
      <c r="K11992" s="84" t="s">
        <v>1509</v>
      </c>
      <c r="L11992" s="76">
        <f t="shared" si="610"/>
        <v>2</v>
      </c>
      <c r="M11992" s="76"/>
      <c r="N11992" s="76">
        <v>1</v>
      </c>
      <c r="O11992" s="76"/>
      <c r="P11992" s="76"/>
      <c r="Q11992" s="76"/>
      <c r="R11992" s="76"/>
      <c r="S11992" s="76"/>
      <c r="T11992" s="76">
        <v>1</v>
      </c>
      <c r="U11992" s="76"/>
      <c r="V11992" s="76"/>
      <c r="W11992" s="76"/>
      <c r="X11992" s="76"/>
    </row>
    <row r="11993" spans="1:24">
      <c r="A11993" s="77"/>
      <c r="B11993" s="77"/>
      <c r="C11993" s="77"/>
      <c r="D11993" s="846"/>
      <c r="E11993" s="830"/>
      <c r="F11993" s="832"/>
      <c r="G11993" s="224"/>
      <c r="H11993" s="833"/>
      <c r="I11993" s="525"/>
      <c r="J11993" s="77"/>
      <c r="K11993" s="84" t="s">
        <v>1501</v>
      </c>
      <c r="L11993" s="76">
        <f t="shared" si="610"/>
        <v>0</v>
      </c>
      <c r="M11993" s="76"/>
      <c r="N11993" s="76"/>
      <c r="O11993" s="76"/>
      <c r="P11993" s="76"/>
      <c r="Q11993" s="76"/>
      <c r="R11993" s="76"/>
      <c r="S11993" s="76"/>
      <c r="T11993" s="76"/>
      <c r="U11993" s="76"/>
      <c r="V11993" s="76"/>
      <c r="W11993" s="76"/>
      <c r="X11993" s="76"/>
    </row>
    <row r="11994" spans="1:24">
      <c r="A11994" s="77"/>
      <c r="B11994" s="77"/>
      <c r="C11994" s="81"/>
      <c r="D11994" s="847"/>
      <c r="E11994" s="835"/>
      <c r="F11994" s="837"/>
      <c r="G11994" s="224"/>
      <c r="H11994" s="838"/>
      <c r="I11994" s="526"/>
      <c r="J11994" s="81"/>
      <c r="K11994" s="84" t="s">
        <v>1502</v>
      </c>
      <c r="L11994" s="76">
        <f t="shared" si="610"/>
        <v>2</v>
      </c>
      <c r="M11994" s="76"/>
      <c r="N11994" s="76"/>
      <c r="O11994" s="76"/>
      <c r="P11994" s="76"/>
      <c r="Q11994" s="76"/>
      <c r="R11994" s="76"/>
      <c r="S11994" s="76">
        <v>1</v>
      </c>
      <c r="T11994" s="76">
        <v>1</v>
      </c>
      <c r="U11994" s="76"/>
      <c r="V11994" s="76"/>
      <c r="W11994" s="76"/>
      <c r="X11994" s="76"/>
    </row>
    <row r="11995" spans="1:24">
      <c r="A11995" s="77"/>
      <c r="B11995" s="77"/>
      <c r="C11995" s="825" t="s">
        <v>1633</v>
      </c>
      <c r="D11995" s="839" t="s">
        <v>18200</v>
      </c>
      <c r="E11995" s="839" t="s">
        <v>18201</v>
      </c>
      <c r="F11995" s="840" t="s">
        <v>18202</v>
      </c>
      <c r="G11995" s="224" t="s">
        <v>18203</v>
      </c>
      <c r="H11995" s="845" t="s">
        <v>18204</v>
      </c>
      <c r="I11995" s="524">
        <v>0</v>
      </c>
      <c r="J11995" s="58" t="s">
        <v>1508</v>
      </c>
      <c r="K11995" s="84" t="s">
        <v>1509</v>
      </c>
      <c r="L11995" s="76">
        <f t="shared" si="610"/>
        <v>0</v>
      </c>
      <c r="M11995" s="76"/>
      <c r="N11995" s="76"/>
      <c r="O11995" s="76"/>
      <c r="P11995" s="76"/>
      <c r="Q11995" s="76"/>
      <c r="R11995" s="76"/>
      <c r="S11995" s="76"/>
      <c r="T11995" s="76"/>
      <c r="U11995" s="76"/>
      <c r="V11995" s="76"/>
      <c r="W11995" s="76"/>
      <c r="X11995" s="76"/>
    </row>
    <row r="11996" spans="1:24">
      <c r="A11996" s="77"/>
      <c r="B11996" s="77"/>
      <c r="C11996" s="829"/>
      <c r="D11996" s="830"/>
      <c r="E11996" s="831"/>
      <c r="F11996" s="832"/>
      <c r="G11996" s="224"/>
      <c r="H11996" s="833"/>
      <c r="I11996" s="525"/>
      <c r="J11996" s="77"/>
      <c r="K11996" s="84" t="s">
        <v>1501</v>
      </c>
      <c r="L11996" s="76">
        <f t="shared" si="610"/>
        <v>0</v>
      </c>
      <c r="M11996" s="76"/>
      <c r="N11996" s="76"/>
      <c r="O11996" s="76"/>
      <c r="P11996" s="76"/>
      <c r="Q11996" s="76"/>
      <c r="R11996" s="76"/>
      <c r="S11996" s="76"/>
      <c r="T11996" s="76"/>
      <c r="U11996" s="76"/>
      <c r="V11996" s="76"/>
      <c r="W11996" s="76"/>
      <c r="X11996" s="76"/>
    </row>
    <row r="11997" spans="1:24">
      <c r="A11997" s="77"/>
      <c r="B11997" s="77"/>
      <c r="C11997" s="834"/>
      <c r="D11997" s="835"/>
      <c r="E11997" s="836"/>
      <c r="F11997" s="837"/>
      <c r="G11997" s="224"/>
      <c r="H11997" s="838"/>
      <c r="I11997" s="526"/>
      <c r="J11997" s="81"/>
      <c r="K11997" s="84" t="s">
        <v>1502</v>
      </c>
      <c r="L11997" s="76">
        <f t="shared" si="610"/>
        <v>2</v>
      </c>
      <c r="M11997" s="76"/>
      <c r="N11997" s="76"/>
      <c r="O11997" s="76"/>
      <c r="P11997" s="76"/>
      <c r="Q11997" s="76"/>
      <c r="R11997" s="76"/>
      <c r="S11997" s="76"/>
      <c r="T11997" s="76"/>
      <c r="U11997" s="76"/>
      <c r="V11997" s="76"/>
      <c r="W11997" s="76">
        <v>2</v>
      </c>
      <c r="X11997" s="76"/>
    </row>
    <row r="11998" spans="1:24">
      <c r="A11998" s="77"/>
      <c r="B11998" s="77"/>
      <c r="C11998" s="825" t="s">
        <v>1633</v>
      </c>
      <c r="D11998" s="839" t="s">
        <v>18205</v>
      </c>
      <c r="E11998" s="839" t="s">
        <v>18206</v>
      </c>
      <c r="F11998" s="840" t="s">
        <v>18207</v>
      </c>
      <c r="G11998" s="224" t="s">
        <v>18208</v>
      </c>
      <c r="H11998" s="845"/>
      <c r="I11998" s="524">
        <v>0</v>
      </c>
      <c r="J11998" s="58" t="s">
        <v>1508</v>
      </c>
      <c r="K11998" s="84" t="s">
        <v>1509</v>
      </c>
      <c r="L11998" s="76">
        <f t="shared" si="610"/>
        <v>0</v>
      </c>
      <c r="M11998" s="76"/>
      <c r="N11998" s="76"/>
      <c r="O11998" s="76"/>
      <c r="P11998" s="76"/>
      <c r="Q11998" s="76"/>
      <c r="R11998" s="76"/>
      <c r="S11998" s="76"/>
      <c r="T11998" s="76"/>
      <c r="U11998" s="76"/>
      <c r="V11998" s="76"/>
      <c r="W11998" s="76"/>
      <c r="X11998" s="76"/>
    </row>
    <row r="11999" spans="1:24">
      <c r="A11999" s="77"/>
      <c r="B11999" s="77"/>
      <c r="C11999" s="829"/>
      <c r="D11999" s="830"/>
      <c r="E11999" s="831"/>
      <c r="F11999" s="832"/>
      <c r="G11999" s="224"/>
      <c r="H11999" s="833"/>
      <c r="I11999" s="525"/>
      <c r="J11999" s="77"/>
      <c r="K11999" s="84" t="s">
        <v>1501</v>
      </c>
      <c r="L11999" s="76">
        <f t="shared" si="610"/>
        <v>0</v>
      </c>
      <c r="M11999" s="76"/>
      <c r="N11999" s="76"/>
      <c r="O11999" s="76"/>
      <c r="P11999" s="76"/>
      <c r="Q11999" s="76"/>
      <c r="R11999" s="76"/>
      <c r="S11999" s="76"/>
      <c r="T11999" s="76"/>
      <c r="U11999" s="76"/>
      <c r="V11999" s="76"/>
      <c r="W11999" s="76"/>
      <c r="X11999" s="76"/>
    </row>
    <row r="12000" spans="1:24">
      <c r="A12000" s="77"/>
      <c r="B12000" s="77"/>
      <c r="C12000" s="834"/>
      <c r="D12000" s="835"/>
      <c r="E12000" s="836"/>
      <c r="F12000" s="837"/>
      <c r="G12000" s="224"/>
      <c r="H12000" s="838"/>
      <c r="I12000" s="526"/>
      <c r="J12000" s="81"/>
      <c r="K12000" s="84" t="s">
        <v>1502</v>
      </c>
      <c r="L12000" s="76">
        <f t="shared" si="610"/>
        <v>2</v>
      </c>
      <c r="M12000" s="76"/>
      <c r="N12000" s="76"/>
      <c r="O12000" s="76"/>
      <c r="P12000" s="76"/>
      <c r="Q12000" s="76"/>
      <c r="R12000" s="76"/>
      <c r="S12000" s="76"/>
      <c r="T12000" s="76"/>
      <c r="U12000" s="76"/>
      <c r="V12000" s="76"/>
      <c r="W12000" s="76">
        <v>2</v>
      </c>
      <c r="X12000" s="76"/>
    </row>
    <row r="12001" spans="1:24">
      <c r="A12001" s="77"/>
      <c r="B12001" s="77"/>
      <c r="C12001" s="58" t="s">
        <v>1609</v>
      </c>
      <c r="D12001" s="844" t="s">
        <v>18209</v>
      </c>
      <c r="E12001" s="839" t="s">
        <v>18210</v>
      </c>
      <c r="F12001" s="840" t="s">
        <v>17601</v>
      </c>
      <c r="G12001" s="224" t="s">
        <v>18211</v>
      </c>
      <c r="H12001" s="845" t="s">
        <v>18212</v>
      </c>
      <c r="I12001" s="524">
        <v>0</v>
      </c>
      <c r="J12001" s="58" t="s">
        <v>1508</v>
      </c>
      <c r="K12001" s="84" t="s">
        <v>1509</v>
      </c>
      <c r="L12001" s="76">
        <f t="shared" si="610"/>
        <v>2</v>
      </c>
      <c r="M12001" s="76">
        <v>2</v>
      </c>
      <c r="N12001" s="76"/>
      <c r="O12001" s="76"/>
      <c r="P12001" s="76"/>
      <c r="Q12001" s="76"/>
      <c r="R12001" s="76"/>
      <c r="S12001" s="76"/>
      <c r="T12001" s="76"/>
      <c r="U12001" s="76"/>
      <c r="V12001" s="76"/>
      <c r="W12001" s="76"/>
      <c r="X12001" s="76"/>
    </row>
    <row r="12002" spans="1:24">
      <c r="A12002" s="77"/>
      <c r="B12002" s="77"/>
      <c r="C12002" s="77"/>
      <c r="D12002" s="846"/>
      <c r="E12002" s="830"/>
      <c r="F12002" s="832"/>
      <c r="G12002" s="224"/>
      <c r="H12002" s="833"/>
      <c r="I12002" s="525"/>
      <c r="J12002" s="77"/>
      <c r="K12002" s="84" t="s">
        <v>1501</v>
      </c>
      <c r="L12002" s="76">
        <f t="shared" si="610"/>
        <v>0</v>
      </c>
      <c r="M12002" s="76"/>
      <c r="N12002" s="76"/>
      <c r="O12002" s="76"/>
      <c r="P12002" s="76"/>
      <c r="Q12002" s="76"/>
      <c r="R12002" s="76"/>
      <c r="S12002" s="76"/>
      <c r="T12002" s="76"/>
      <c r="U12002" s="76"/>
      <c r="V12002" s="76"/>
      <c r="W12002" s="76"/>
      <c r="X12002" s="76"/>
    </row>
    <row r="12003" spans="1:24">
      <c r="A12003" s="77"/>
      <c r="B12003" s="77"/>
      <c r="C12003" s="81"/>
      <c r="D12003" s="847"/>
      <c r="E12003" s="835"/>
      <c r="F12003" s="837"/>
      <c r="G12003" s="224"/>
      <c r="H12003" s="838"/>
      <c r="I12003" s="526"/>
      <c r="J12003" s="81"/>
      <c r="K12003" s="84" t="s">
        <v>1502</v>
      </c>
      <c r="L12003" s="76">
        <f t="shared" si="610"/>
        <v>4</v>
      </c>
      <c r="M12003" s="76">
        <v>2</v>
      </c>
      <c r="N12003" s="76"/>
      <c r="O12003" s="76"/>
      <c r="P12003" s="76"/>
      <c r="Q12003" s="76"/>
      <c r="R12003" s="76"/>
      <c r="S12003" s="76"/>
      <c r="T12003" s="76"/>
      <c r="U12003" s="76"/>
      <c r="V12003" s="76"/>
      <c r="W12003" s="76"/>
      <c r="X12003" s="76">
        <v>2</v>
      </c>
    </row>
    <row r="12004" spans="1:24">
      <c r="A12004" s="77"/>
      <c r="B12004" s="77"/>
      <c r="C12004" s="58" t="s">
        <v>1622</v>
      </c>
      <c r="D12004" s="844" t="s">
        <v>18213</v>
      </c>
      <c r="E12004" s="839" t="s">
        <v>18214</v>
      </c>
      <c r="F12004" s="840" t="s">
        <v>18215</v>
      </c>
      <c r="G12004" s="224" t="s">
        <v>18216</v>
      </c>
      <c r="H12004" s="845" t="s">
        <v>18217</v>
      </c>
      <c r="I12004" s="524">
        <v>0</v>
      </c>
      <c r="J12004" s="58" t="s">
        <v>1508</v>
      </c>
      <c r="K12004" s="84" t="s">
        <v>1509</v>
      </c>
      <c r="L12004" s="76">
        <f t="shared" si="610"/>
        <v>2</v>
      </c>
      <c r="M12004" s="76"/>
      <c r="N12004" s="76"/>
      <c r="O12004" s="76"/>
      <c r="P12004" s="76"/>
      <c r="Q12004" s="76"/>
      <c r="R12004" s="76"/>
      <c r="S12004" s="76"/>
      <c r="T12004" s="76"/>
      <c r="U12004" s="76"/>
      <c r="V12004" s="76"/>
      <c r="W12004" s="76"/>
      <c r="X12004" s="76">
        <v>2</v>
      </c>
    </row>
    <row r="12005" spans="1:24">
      <c r="A12005" s="77"/>
      <c r="B12005" s="77"/>
      <c r="C12005" s="77"/>
      <c r="D12005" s="846"/>
      <c r="E12005" s="831"/>
      <c r="F12005" s="832"/>
      <c r="G12005" s="224"/>
      <c r="H12005" s="833"/>
      <c r="I12005" s="525"/>
      <c r="J12005" s="77"/>
      <c r="K12005" s="84" t="s">
        <v>1501</v>
      </c>
      <c r="L12005" s="76">
        <f t="shared" si="610"/>
        <v>0</v>
      </c>
      <c r="M12005" s="76"/>
      <c r="N12005" s="76"/>
      <c r="O12005" s="76"/>
      <c r="P12005" s="76"/>
      <c r="Q12005" s="76"/>
      <c r="R12005" s="76"/>
      <c r="S12005" s="76"/>
      <c r="T12005" s="76"/>
      <c r="U12005" s="76"/>
      <c r="V12005" s="76"/>
      <c r="W12005" s="76"/>
      <c r="X12005" s="76"/>
    </row>
    <row r="12006" spans="1:24">
      <c r="A12006" s="77"/>
      <c r="B12006" s="77"/>
      <c r="C12006" s="81"/>
      <c r="D12006" s="847"/>
      <c r="E12006" s="836"/>
      <c r="F12006" s="837"/>
      <c r="G12006" s="224"/>
      <c r="H12006" s="838"/>
      <c r="I12006" s="526"/>
      <c r="J12006" s="81"/>
      <c r="K12006" s="84" t="s">
        <v>1502</v>
      </c>
      <c r="L12006" s="76">
        <f t="shared" si="610"/>
        <v>0</v>
      </c>
      <c r="M12006" s="76"/>
      <c r="N12006" s="76"/>
      <c r="O12006" s="76"/>
      <c r="P12006" s="76"/>
      <c r="Q12006" s="76"/>
      <c r="R12006" s="76"/>
      <c r="S12006" s="76"/>
      <c r="T12006" s="76"/>
      <c r="U12006" s="76"/>
      <c r="V12006" s="76"/>
      <c r="W12006" s="76"/>
      <c r="X12006" s="76"/>
    </row>
    <row r="12007" spans="1:24">
      <c r="A12007" s="77"/>
      <c r="B12007" s="77"/>
      <c r="C12007" s="58" t="s">
        <v>1622</v>
      </c>
      <c r="D12007" s="844" t="s">
        <v>18218</v>
      </c>
      <c r="E12007" s="839" t="s">
        <v>18219</v>
      </c>
      <c r="F12007" s="840" t="s">
        <v>18220</v>
      </c>
      <c r="G12007" s="224" t="s">
        <v>18221</v>
      </c>
      <c r="H12007" s="845" t="s">
        <v>18222</v>
      </c>
      <c r="I12007" s="524">
        <v>0</v>
      </c>
      <c r="J12007" s="58" t="s">
        <v>1508</v>
      </c>
      <c r="K12007" s="84" t="s">
        <v>1509</v>
      </c>
      <c r="L12007" s="76">
        <f t="shared" si="610"/>
        <v>2</v>
      </c>
      <c r="M12007" s="76"/>
      <c r="N12007" s="76">
        <v>1</v>
      </c>
      <c r="O12007" s="76"/>
      <c r="P12007" s="76"/>
      <c r="Q12007" s="76"/>
      <c r="R12007" s="76"/>
      <c r="S12007" s="76"/>
      <c r="T12007" s="76">
        <v>1</v>
      </c>
      <c r="U12007" s="76"/>
      <c r="V12007" s="76"/>
      <c r="W12007" s="76"/>
      <c r="X12007" s="76"/>
    </row>
    <row r="12008" spans="1:24">
      <c r="A12008" s="77"/>
      <c r="B12008" s="77"/>
      <c r="C12008" s="77"/>
      <c r="D12008" s="846"/>
      <c r="E12008" s="831"/>
      <c r="F12008" s="832"/>
      <c r="G12008" s="224"/>
      <c r="H12008" s="833"/>
      <c r="I12008" s="525"/>
      <c r="J12008" s="77"/>
      <c r="K12008" s="84" t="s">
        <v>1501</v>
      </c>
      <c r="L12008" s="76">
        <f t="shared" si="610"/>
        <v>0</v>
      </c>
      <c r="M12008" s="76"/>
      <c r="N12008" s="76"/>
      <c r="O12008" s="76"/>
      <c r="P12008" s="76"/>
      <c r="Q12008" s="76"/>
      <c r="R12008" s="76"/>
      <c r="S12008" s="76"/>
      <c r="T12008" s="76"/>
      <c r="U12008" s="76"/>
      <c r="V12008" s="76"/>
      <c r="W12008" s="76"/>
      <c r="X12008" s="76"/>
    </row>
    <row r="12009" spans="1:24">
      <c r="A12009" s="77"/>
      <c r="B12009" s="77"/>
      <c r="C12009" s="81"/>
      <c r="D12009" s="847"/>
      <c r="E12009" s="836"/>
      <c r="F12009" s="837"/>
      <c r="G12009" s="224"/>
      <c r="H12009" s="838"/>
      <c r="I12009" s="526"/>
      <c r="J12009" s="81"/>
      <c r="K12009" s="84" t="s">
        <v>1502</v>
      </c>
      <c r="L12009" s="76">
        <f t="shared" si="610"/>
        <v>0</v>
      </c>
      <c r="M12009" s="76"/>
      <c r="N12009" s="76"/>
      <c r="O12009" s="76"/>
      <c r="P12009" s="76"/>
      <c r="Q12009" s="76"/>
      <c r="R12009" s="76"/>
      <c r="S12009" s="76"/>
      <c r="T12009" s="76"/>
      <c r="U12009" s="76"/>
      <c r="V12009" s="76"/>
      <c r="W12009" s="76"/>
      <c r="X12009" s="76"/>
    </row>
    <row r="12010" spans="1:24">
      <c r="A12010" s="77"/>
      <c r="B12010" s="77"/>
      <c r="C12010" s="825" t="s">
        <v>1633</v>
      </c>
      <c r="D12010" s="839" t="s">
        <v>18223</v>
      </c>
      <c r="E12010" s="839" t="s">
        <v>18224</v>
      </c>
      <c r="F12010" s="840" t="s">
        <v>18225</v>
      </c>
      <c r="G12010" s="224" t="s">
        <v>18066</v>
      </c>
      <c r="H12010" s="845" t="s">
        <v>18226</v>
      </c>
      <c r="I12010" s="524">
        <v>112074</v>
      </c>
      <c r="J12010" s="58" t="s">
        <v>1508</v>
      </c>
      <c r="K12010" s="84" t="s">
        <v>1509</v>
      </c>
      <c r="L12010" s="76">
        <f t="shared" si="610"/>
        <v>0</v>
      </c>
      <c r="M12010" s="76"/>
      <c r="N12010" s="76"/>
      <c r="O12010" s="76"/>
      <c r="P12010" s="76"/>
      <c r="Q12010" s="76"/>
      <c r="R12010" s="76"/>
      <c r="S12010" s="76"/>
      <c r="T12010" s="76"/>
      <c r="U12010" s="76"/>
      <c r="V12010" s="76"/>
      <c r="W12010" s="76"/>
      <c r="X12010" s="76"/>
    </row>
    <row r="12011" spans="1:24">
      <c r="A12011" s="77"/>
      <c r="B12011" s="77"/>
      <c r="C12011" s="829"/>
      <c r="D12011" s="830"/>
      <c r="E12011" s="831"/>
      <c r="F12011" s="832"/>
      <c r="G12011" s="224"/>
      <c r="H12011" s="833"/>
      <c r="I12011" s="525"/>
      <c r="J12011" s="77"/>
      <c r="K12011" s="84" t="s">
        <v>1501</v>
      </c>
      <c r="L12011" s="76">
        <f t="shared" si="610"/>
        <v>0</v>
      </c>
      <c r="M12011" s="76"/>
      <c r="N12011" s="76"/>
      <c r="O12011" s="76"/>
      <c r="P12011" s="76"/>
      <c r="Q12011" s="76"/>
      <c r="R12011" s="76"/>
      <c r="S12011" s="76"/>
      <c r="T12011" s="76"/>
      <c r="U12011" s="76"/>
      <c r="V12011" s="76"/>
      <c r="W12011" s="76"/>
      <c r="X12011" s="76"/>
    </row>
    <row r="12012" spans="1:24">
      <c r="A12012" s="77"/>
      <c r="B12012" s="77"/>
      <c r="C12012" s="834"/>
      <c r="D12012" s="835"/>
      <c r="E12012" s="836"/>
      <c r="F12012" s="837"/>
      <c r="G12012" s="224"/>
      <c r="H12012" s="838"/>
      <c r="I12012" s="526"/>
      <c r="J12012" s="81"/>
      <c r="K12012" s="84" t="s">
        <v>1502</v>
      </c>
      <c r="L12012" s="76">
        <f t="shared" si="610"/>
        <v>14</v>
      </c>
      <c r="M12012" s="76"/>
      <c r="N12012" s="76"/>
      <c r="O12012" s="76"/>
      <c r="P12012" s="76"/>
      <c r="Q12012" s="76"/>
      <c r="R12012" s="76"/>
      <c r="S12012" s="76"/>
      <c r="T12012" s="76"/>
      <c r="U12012" s="76"/>
      <c r="V12012" s="76"/>
      <c r="W12012" s="76">
        <v>14</v>
      </c>
      <c r="X12012" s="76"/>
    </row>
    <row r="12013" spans="1:24">
      <c r="A12013" s="77"/>
      <c r="B12013" s="77"/>
      <c r="C12013" s="58" t="s">
        <v>1609</v>
      </c>
      <c r="D12013" s="844" t="s">
        <v>18227</v>
      </c>
      <c r="E12013" s="839" t="s">
        <v>18228</v>
      </c>
      <c r="F12013" s="840" t="s">
        <v>18229</v>
      </c>
      <c r="G12013" s="224" t="s">
        <v>18230</v>
      </c>
      <c r="H12013" s="845" t="s">
        <v>18231</v>
      </c>
      <c r="I12013" s="524">
        <v>6</v>
      </c>
      <c r="J12013" s="58" t="s">
        <v>1508</v>
      </c>
      <c r="K12013" s="84" t="s">
        <v>1509</v>
      </c>
      <c r="L12013" s="76">
        <f t="shared" si="610"/>
        <v>2</v>
      </c>
      <c r="M12013" s="76"/>
      <c r="N12013" s="76">
        <v>1</v>
      </c>
      <c r="O12013" s="76"/>
      <c r="P12013" s="76"/>
      <c r="Q12013" s="76"/>
      <c r="R12013" s="76"/>
      <c r="S12013" s="76"/>
      <c r="T12013" s="76">
        <v>1</v>
      </c>
      <c r="U12013" s="76"/>
      <c r="V12013" s="76"/>
      <c r="W12013" s="76"/>
      <c r="X12013" s="76"/>
    </row>
    <row r="12014" spans="1:24">
      <c r="A12014" s="77"/>
      <c r="B12014" s="77"/>
      <c r="C12014" s="77"/>
      <c r="D12014" s="846"/>
      <c r="E12014" s="830"/>
      <c r="F12014" s="832"/>
      <c r="G12014" s="224"/>
      <c r="H12014" s="833"/>
      <c r="I12014" s="525"/>
      <c r="J12014" s="77"/>
      <c r="K12014" s="84" t="s">
        <v>1501</v>
      </c>
      <c r="L12014" s="76">
        <f t="shared" si="610"/>
        <v>0</v>
      </c>
      <c r="M12014" s="76"/>
      <c r="N12014" s="76"/>
      <c r="O12014" s="76"/>
      <c r="P12014" s="76"/>
      <c r="Q12014" s="76"/>
      <c r="R12014" s="76"/>
      <c r="S12014" s="76"/>
      <c r="T12014" s="76"/>
      <c r="U12014" s="76"/>
      <c r="V12014" s="76"/>
      <c r="W12014" s="76"/>
      <c r="X12014" s="76"/>
    </row>
    <row r="12015" spans="1:24">
      <c r="A12015" s="77"/>
      <c r="B12015" s="77"/>
      <c r="C12015" s="81"/>
      <c r="D12015" s="847"/>
      <c r="E12015" s="835"/>
      <c r="F12015" s="837"/>
      <c r="G12015" s="224"/>
      <c r="H12015" s="838"/>
      <c r="I12015" s="526"/>
      <c r="J12015" s="81"/>
      <c r="K12015" s="84" t="s">
        <v>1502</v>
      </c>
      <c r="L12015" s="76">
        <f t="shared" si="610"/>
        <v>2</v>
      </c>
      <c r="M12015" s="76"/>
      <c r="N12015" s="76"/>
      <c r="O12015" s="76">
        <v>1</v>
      </c>
      <c r="P12015" s="76"/>
      <c r="Q12015" s="76"/>
      <c r="R12015" s="76"/>
      <c r="S12015" s="76"/>
      <c r="T12015" s="76"/>
      <c r="U12015" s="76"/>
      <c r="V12015" s="76"/>
      <c r="W12015" s="76"/>
      <c r="X12015" s="76">
        <v>1</v>
      </c>
    </row>
    <row r="12016" spans="1:24">
      <c r="A12016" s="77"/>
      <c r="B12016" s="77"/>
      <c r="C12016" s="825" t="s">
        <v>1633</v>
      </c>
      <c r="D12016" s="839" t="s">
        <v>18232</v>
      </c>
      <c r="E12016" s="839" t="s">
        <v>18233</v>
      </c>
      <c r="F12016" s="840" t="s">
        <v>18234</v>
      </c>
      <c r="G12016" s="224" t="s">
        <v>18235</v>
      </c>
      <c r="H12016" s="845" t="s">
        <v>18236</v>
      </c>
      <c r="I12016" s="524">
        <v>0</v>
      </c>
      <c r="J12016" s="58" t="s">
        <v>1508</v>
      </c>
      <c r="K12016" s="84" t="s">
        <v>1509</v>
      </c>
      <c r="L12016" s="76">
        <f t="shared" si="610"/>
        <v>0</v>
      </c>
      <c r="M12016" s="76"/>
      <c r="N12016" s="76"/>
      <c r="O12016" s="76"/>
      <c r="P12016" s="76"/>
      <c r="Q12016" s="76"/>
      <c r="R12016" s="76"/>
      <c r="S12016" s="76"/>
      <c r="T12016" s="76"/>
      <c r="U12016" s="76"/>
      <c r="V12016" s="76"/>
      <c r="W12016" s="76"/>
      <c r="X12016" s="76"/>
    </row>
    <row r="12017" spans="1:24">
      <c r="A12017" s="77"/>
      <c r="B12017" s="77"/>
      <c r="C12017" s="829"/>
      <c r="D12017" s="830"/>
      <c r="E12017" s="831"/>
      <c r="F12017" s="832"/>
      <c r="G12017" s="224"/>
      <c r="H12017" s="833"/>
      <c r="I12017" s="525"/>
      <c r="J12017" s="77"/>
      <c r="K12017" s="84" t="s">
        <v>1501</v>
      </c>
      <c r="L12017" s="76">
        <f t="shared" si="610"/>
        <v>0</v>
      </c>
      <c r="M12017" s="76"/>
      <c r="N12017" s="76"/>
      <c r="O12017" s="76"/>
      <c r="P12017" s="76"/>
      <c r="Q12017" s="76"/>
      <c r="R12017" s="76"/>
      <c r="S12017" s="76"/>
      <c r="T12017" s="76"/>
      <c r="U12017" s="76"/>
      <c r="V12017" s="76"/>
      <c r="W12017" s="76"/>
      <c r="X12017" s="76"/>
    </row>
    <row r="12018" spans="1:24">
      <c r="A12018" s="77"/>
      <c r="B12018" s="77"/>
      <c r="C12018" s="834"/>
      <c r="D12018" s="835"/>
      <c r="E12018" s="836"/>
      <c r="F12018" s="837"/>
      <c r="G12018" s="224"/>
      <c r="H12018" s="838"/>
      <c r="I12018" s="526"/>
      <c r="J12018" s="81"/>
      <c r="K12018" s="84" t="s">
        <v>1502</v>
      </c>
      <c r="L12018" s="76">
        <f t="shared" si="610"/>
        <v>2</v>
      </c>
      <c r="M12018" s="76"/>
      <c r="N12018" s="76"/>
      <c r="O12018" s="76"/>
      <c r="P12018" s="76"/>
      <c r="Q12018" s="76"/>
      <c r="R12018" s="76"/>
      <c r="S12018" s="76"/>
      <c r="T12018" s="76"/>
      <c r="U12018" s="76"/>
      <c r="V12018" s="76"/>
      <c r="W12018" s="76">
        <v>2</v>
      </c>
      <c r="X12018" s="76"/>
    </row>
    <row r="12019" spans="1:24">
      <c r="A12019" s="77"/>
      <c r="B12019" s="77"/>
      <c r="C12019" s="825" t="s">
        <v>1633</v>
      </c>
      <c r="D12019" s="839" t="s">
        <v>18237</v>
      </c>
      <c r="E12019" s="839" t="s">
        <v>18238</v>
      </c>
      <c r="F12019" s="840" t="s">
        <v>18239</v>
      </c>
      <c r="G12019" s="224" t="s">
        <v>18240</v>
      </c>
      <c r="H12019" s="845" t="s">
        <v>18241</v>
      </c>
      <c r="I12019" s="524">
        <v>0</v>
      </c>
      <c r="J12019" s="58" t="s">
        <v>1508</v>
      </c>
      <c r="K12019" s="84" t="s">
        <v>1509</v>
      </c>
      <c r="L12019" s="76">
        <f t="shared" si="610"/>
        <v>0</v>
      </c>
      <c r="M12019" s="76"/>
      <c r="N12019" s="76"/>
      <c r="O12019" s="76"/>
      <c r="P12019" s="76"/>
      <c r="Q12019" s="76"/>
      <c r="R12019" s="76"/>
      <c r="S12019" s="76"/>
      <c r="T12019" s="76"/>
      <c r="U12019" s="76"/>
      <c r="V12019" s="76"/>
      <c r="W12019" s="76"/>
      <c r="X12019" s="76"/>
    </row>
    <row r="12020" spans="1:24">
      <c r="A12020" s="77"/>
      <c r="B12020" s="77"/>
      <c r="C12020" s="829"/>
      <c r="D12020" s="830"/>
      <c r="E12020" s="831"/>
      <c r="F12020" s="832"/>
      <c r="G12020" s="224"/>
      <c r="H12020" s="842"/>
      <c r="I12020" s="525"/>
      <c r="J12020" s="77"/>
      <c r="K12020" s="84" t="s">
        <v>1501</v>
      </c>
      <c r="L12020" s="76">
        <f t="shared" si="610"/>
        <v>0</v>
      </c>
      <c r="M12020" s="76"/>
      <c r="N12020" s="76"/>
      <c r="O12020" s="76"/>
      <c r="P12020" s="76"/>
      <c r="Q12020" s="76"/>
      <c r="R12020" s="76"/>
      <c r="S12020" s="76"/>
      <c r="T12020" s="76"/>
      <c r="U12020" s="76"/>
      <c r="V12020" s="76"/>
      <c r="W12020" s="76"/>
      <c r="X12020" s="76"/>
    </row>
    <row r="12021" spans="1:24">
      <c r="A12021" s="77"/>
      <c r="B12021" s="77"/>
      <c r="C12021" s="834"/>
      <c r="D12021" s="835"/>
      <c r="E12021" s="836"/>
      <c r="F12021" s="837"/>
      <c r="G12021" s="224"/>
      <c r="H12021" s="843"/>
      <c r="I12021" s="526"/>
      <c r="J12021" s="81"/>
      <c r="K12021" s="84" t="s">
        <v>1502</v>
      </c>
      <c r="L12021" s="76">
        <f t="shared" si="610"/>
        <v>3</v>
      </c>
      <c r="M12021" s="76"/>
      <c r="N12021" s="76"/>
      <c r="O12021" s="76"/>
      <c r="P12021" s="76"/>
      <c r="Q12021" s="76"/>
      <c r="R12021" s="76"/>
      <c r="S12021" s="76"/>
      <c r="T12021" s="76"/>
      <c r="U12021" s="76"/>
      <c r="V12021" s="76"/>
      <c r="W12021" s="76">
        <v>3</v>
      </c>
      <c r="X12021" s="76"/>
    </row>
    <row r="12022" spans="1:24">
      <c r="A12022" s="77"/>
      <c r="B12022" s="77"/>
      <c r="C12022" s="58" t="s">
        <v>1622</v>
      </c>
      <c r="D12022" s="844" t="s">
        <v>18242</v>
      </c>
      <c r="E12022" s="839" t="s">
        <v>18243</v>
      </c>
      <c r="F12022" s="840" t="s">
        <v>18244</v>
      </c>
      <c r="G12022" s="224" t="s">
        <v>18245</v>
      </c>
      <c r="H12022" s="845" t="s">
        <v>18246</v>
      </c>
      <c r="I12022" s="524">
        <v>0</v>
      </c>
      <c r="J12022" s="58" t="s">
        <v>1508</v>
      </c>
      <c r="K12022" s="84" t="s">
        <v>1509</v>
      </c>
      <c r="L12022" s="76">
        <f t="shared" si="610"/>
        <v>3</v>
      </c>
      <c r="M12022" s="76"/>
      <c r="N12022" s="76">
        <v>1</v>
      </c>
      <c r="O12022" s="76"/>
      <c r="P12022" s="76"/>
      <c r="Q12022" s="76"/>
      <c r="R12022" s="76"/>
      <c r="S12022" s="76"/>
      <c r="T12022" s="76">
        <v>1</v>
      </c>
      <c r="U12022" s="76"/>
      <c r="V12022" s="76"/>
      <c r="W12022" s="76"/>
      <c r="X12022" s="76">
        <v>1</v>
      </c>
    </row>
    <row r="12023" spans="1:24">
      <c r="A12023" s="77"/>
      <c r="B12023" s="77"/>
      <c r="C12023" s="77"/>
      <c r="D12023" s="846"/>
      <c r="E12023" s="831"/>
      <c r="F12023" s="832"/>
      <c r="G12023" s="224"/>
      <c r="H12023" s="833"/>
      <c r="I12023" s="525"/>
      <c r="J12023" s="77"/>
      <c r="K12023" s="84" t="s">
        <v>1501</v>
      </c>
      <c r="L12023" s="76">
        <f t="shared" si="610"/>
        <v>0</v>
      </c>
      <c r="M12023" s="76"/>
      <c r="N12023" s="76"/>
      <c r="O12023" s="76"/>
      <c r="P12023" s="76"/>
      <c r="Q12023" s="76"/>
      <c r="R12023" s="76"/>
      <c r="S12023" s="76"/>
      <c r="T12023" s="76"/>
      <c r="U12023" s="76"/>
      <c r="V12023" s="76"/>
      <c r="W12023" s="76"/>
      <c r="X12023" s="76"/>
    </row>
    <row r="12024" spans="1:24">
      <c r="A12024" s="77"/>
      <c r="B12024" s="77"/>
      <c r="C12024" s="81"/>
      <c r="D12024" s="847"/>
      <c r="E12024" s="836"/>
      <c r="F12024" s="837"/>
      <c r="G12024" s="224"/>
      <c r="H12024" s="838"/>
      <c r="I12024" s="526"/>
      <c r="J12024" s="81"/>
      <c r="K12024" s="84" t="s">
        <v>1502</v>
      </c>
      <c r="L12024" s="76">
        <f t="shared" si="610"/>
        <v>0</v>
      </c>
      <c r="M12024" s="76"/>
      <c r="N12024" s="76"/>
      <c r="O12024" s="76"/>
      <c r="P12024" s="76"/>
      <c r="Q12024" s="76"/>
      <c r="R12024" s="76"/>
      <c r="S12024" s="76"/>
      <c r="T12024" s="76"/>
      <c r="U12024" s="76"/>
      <c r="V12024" s="76"/>
      <c r="W12024" s="76"/>
      <c r="X12024" s="76"/>
    </row>
    <row r="12025" spans="1:24">
      <c r="A12025" s="77"/>
      <c r="B12025" s="77"/>
      <c r="C12025" s="58" t="s">
        <v>1622</v>
      </c>
      <c r="D12025" s="844" t="s">
        <v>18247</v>
      </c>
      <c r="E12025" s="839" t="s">
        <v>18248</v>
      </c>
      <c r="F12025" s="840" t="s">
        <v>18249</v>
      </c>
      <c r="G12025" s="224" t="s">
        <v>18250</v>
      </c>
      <c r="H12025" s="845" t="s">
        <v>18251</v>
      </c>
      <c r="I12025" s="524">
        <v>0</v>
      </c>
      <c r="J12025" s="58" t="s">
        <v>1508</v>
      </c>
      <c r="K12025" s="84" t="s">
        <v>1509</v>
      </c>
      <c r="L12025" s="76">
        <f t="shared" si="610"/>
        <v>3</v>
      </c>
      <c r="M12025" s="76"/>
      <c r="N12025" s="76">
        <v>1</v>
      </c>
      <c r="O12025" s="76">
        <v>1</v>
      </c>
      <c r="P12025" s="76"/>
      <c r="Q12025" s="76"/>
      <c r="R12025" s="76"/>
      <c r="S12025" s="76"/>
      <c r="T12025" s="76">
        <v>1</v>
      </c>
      <c r="U12025" s="76"/>
      <c r="V12025" s="76"/>
      <c r="W12025" s="76"/>
      <c r="X12025" s="76"/>
    </row>
    <row r="12026" spans="1:24">
      <c r="A12026" s="77"/>
      <c r="B12026" s="77"/>
      <c r="C12026" s="77"/>
      <c r="D12026" s="846"/>
      <c r="E12026" s="831"/>
      <c r="F12026" s="832"/>
      <c r="G12026" s="224"/>
      <c r="H12026" s="833"/>
      <c r="I12026" s="525"/>
      <c r="J12026" s="77"/>
      <c r="K12026" s="84" t="s">
        <v>1501</v>
      </c>
      <c r="L12026" s="76">
        <f t="shared" si="610"/>
        <v>0</v>
      </c>
      <c r="M12026" s="76"/>
      <c r="N12026" s="76"/>
      <c r="O12026" s="76"/>
      <c r="P12026" s="76"/>
      <c r="Q12026" s="76"/>
      <c r="R12026" s="76"/>
      <c r="S12026" s="76"/>
      <c r="T12026" s="76"/>
      <c r="U12026" s="76"/>
      <c r="V12026" s="76"/>
      <c r="W12026" s="76"/>
      <c r="X12026" s="76"/>
    </row>
    <row r="12027" spans="1:24">
      <c r="A12027" s="77"/>
      <c r="B12027" s="77"/>
      <c r="C12027" s="81"/>
      <c r="D12027" s="848"/>
      <c r="E12027" s="849"/>
      <c r="F12027" s="850"/>
      <c r="G12027" s="224"/>
      <c r="H12027" s="851"/>
      <c r="I12027" s="526"/>
      <c r="J12027" s="81"/>
      <c r="K12027" s="84" t="s">
        <v>1502</v>
      </c>
      <c r="L12027" s="76">
        <f t="shared" si="610"/>
        <v>0</v>
      </c>
      <c r="M12027" s="76"/>
      <c r="N12027" s="76"/>
      <c r="O12027" s="76"/>
      <c r="P12027" s="76"/>
      <c r="Q12027" s="76"/>
      <c r="R12027" s="76"/>
      <c r="S12027" s="76"/>
      <c r="T12027" s="76"/>
      <c r="U12027" s="76"/>
      <c r="V12027" s="76"/>
      <c r="W12027" s="76"/>
      <c r="X12027" s="76"/>
    </row>
    <row r="12028" spans="1:24">
      <c r="A12028" s="77"/>
      <c r="B12028" s="77"/>
      <c r="C12028" s="58" t="s">
        <v>1633</v>
      </c>
      <c r="D12028" s="58" t="s">
        <v>18252</v>
      </c>
      <c r="E12028" s="505" t="s">
        <v>18253</v>
      </c>
      <c r="F12028" s="163" t="s">
        <v>18254</v>
      </c>
      <c r="G12028" s="195" t="s">
        <v>18255</v>
      </c>
      <c r="H12028" s="852" t="s">
        <v>18256</v>
      </c>
      <c r="I12028" s="524">
        <v>0</v>
      </c>
      <c r="J12028" s="58" t="s">
        <v>1508</v>
      </c>
      <c r="K12028" s="84" t="s">
        <v>1509</v>
      </c>
      <c r="L12028" s="76">
        <f t="shared" si="610"/>
        <v>0</v>
      </c>
      <c r="M12028" s="76"/>
      <c r="N12028" s="76"/>
      <c r="O12028" s="76"/>
      <c r="P12028" s="76"/>
      <c r="Q12028" s="76"/>
      <c r="R12028" s="76"/>
      <c r="S12028" s="76"/>
      <c r="T12028" s="76"/>
      <c r="U12028" s="76"/>
      <c r="V12028" s="76"/>
      <c r="W12028" s="76"/>
      <c r="X12028" s="76"/>
    </row>
    <row r="12029" spans="1:24">
      <c r="A12029" s="77"/>
      <c r="B12029" s="77"/>
      <c r="C12029" s="77"/>
      <c r="D12029" s="77"/>
      <c r="E12029" s="63"/>
      <c r="F12029" s="169"/>
      <c r="G12029" s="195"/>
      <c r="H12029" s="853"/>
      <c r="I12029" s="525"/>
      <c r="J12029" s="77"/>
      <c r="K12029" s="84" t="s">
        <v>1501</v>
      </c>
      <c r="L12029" s="76">
        <f t="shared" si="610"/>
        <v>0</v>
      </c>
      <c r="M12029" s="76"/>
      <c r="N12029" s="76"/>
      <c r="O12029" s="76"/>
      <c r="P12029" s="76"/>
      <c r="Q12029" s="76"/>
      <c r="R12029" s="76"/>
      <c r="S12029" s="76"/>
      <c r="T12029" s="76"/>
      <c r="U12029" s="76"/>
      <c r="V12029" s="76"/>
      <c r="W12029" s="76"/>
      <c r="X12029" s="76"/>
    </row>
    <row r="12030" spans="1:24">
      <c r="A12030" s="77"/>
      <c r="B12030" s="81"/>
      <c r="C12030" s="81"/>
      <c r="D12030" s="81"/>
      <c r="E12030" s="68"/>
      <c r="F12030" s="171"/>
      <c r="G12030" s="195"/>
      <c r="H12030" s="854"/>
      <c r="I12030" s="526"/>
      <c r="J12030" s="81"/>
      <c r="K12030" s="84" t="s">
        <v>1502</v>
      </c>
      <c r="L12030" s="76">
        <f t="shared" si="610"/>
        <v>6</v>
      </c>
      <c r="M12030" s="76"/>
      <c r="N12030" s="76"/>
      <c r="O12030" s="76"/>
      <c r="P12030" s="76"/>
      <c r="Q12030" s="76"/>
      <c r="R12030" s="76"/>
      <c r="S12030" s="76"/>
      <c r="T12030" s="76"/>
      <c r="U12030" s="76"/>
      <c r="V12030" s="76"/>
      <c r="W12030" s="76"/>
      <c r="X12030" s="76">
        <v>6</v>
      </c>
    </row>
    <row r="12031" spans="1:24">
      <c r="A12031" s="77"/>
      <c r="B12031" s="46" t="s">
        <v>18257</v>
      </c>
      <c r="C12031" s="46"/>
      <c r="D12031" s="420">
        <f>COUNTA(D12034:D12036)</f>
        <v>1</v>
      </c>
      <c r="E12031" s="46"/>
      <c r="F12031" s="46"/>
      <c r="G12031" s="46"/>
      <c r="H12031" s="46"/>
      <c r="I12031" s="813">
        <f>SUM(I12034:I12036)</f>
        <v>11309</v>
      </c>
      <c r="J12031" s="46" t="s">
        <v>39</v>
      </c>
      <c r="K12031" s="75" t="s">
        <v>32</v>
      </c>
      <c r="L12031" s="76">
        <f>SUM(M12031:X12031)</f>
        <v>16</v>
      </c>
      <c r="M12031" s="76">
        <v>0</v>
      </c>
      <c r="N12031" s="76">
        <v>6</v>
      </c>
      <c r="O12031" s="76">
        <v>0</v>
      </c>
      <c r="P12031" s="76">
        <v>0</v>
      </c>
      <c r="Q12031" s="76">
        <v>0</v>
      </c>
      <c r="R12031" s="76">
        <v>0</v>
      </c>
      <c r="S12031" s="76">
        <v>0</v>
      </c>
      <c r="T12031" s="76">
        <v>3</v>
      </c>
      <c r="U12031" s="76">
        <v>0</v>
      </c>
      <c r="V12031" s="76">
        <v>0</v>
      </c>
      <c r="W12031" s="76">
        <v>0</v>
      </c>
      <c r="X12031" s="76">
        <v>7</v>
      </c>
    </row>
    <row r="12032" spans="1:24">
      <c r="A12032" s="77"/>
      <c r="B12032" s="54"/>
      <c r="C12032" s="54"/>
      <c r="D12032" s="422"/>
      <c r="E12032" s="54"/>
      <c r="F12032" s="54"/>
      <c r="G12032" s="54"/>
      <c r="H12032" s="54"/>
      <c r="I12032" s="814"/>
      <c r="J12032" s="54"/>
      <c r="K12032" s="75" t="s">
        <v>34</v>
      </c>
      <c r="L12032" s="76">
        <f>SUM(M12032:X12032)</f>
        <v>3</v>
      </c>
      <c r="M12032" s="76">
        <v>0</v>
      </c>
      <c r="N12032" s="76">
        <v>0</v>
      </c>
      <c r="O12032" s="76">
        <v>0</v>
      </c>
      <c r="P12032" s="76">
        <v>3</v>
      </c>
      <c r="Q12032" s="76">
        <v>0</v>
      </c>
      <c r="R12032" s="76">
        <v>0</v>
      </c>
      <c r="S12032" s="76">
        <v>0</v>
      </c>
      <c r="T12032" s="76">
        <v>0</v>
      </c>
      <c r="U12032" s="76">
        <v>0</v>
      </c>
      <c r="V12032" s="76">
        <v>0</v>
      </c>
      <c r="W12032" s="76">
        <v>0</v>
      </c>
      <c r="X12032" s="76">
        <v>0</v>
      </c>
    </row>
    <row r="12033" spans="1:24">
      <c r="A12033" s="77"/>
      <c r="B12033" s="80"/>
      <c r="C12033" s="80"/>
      <c r="D12033" s="423"/>
      <c r="E12033" s="80"/>
      <c r="F12033" s="80"/>
      <c r="G12033" s="80"/>
      <c r="H12033" s="80"/>
      <c r="I12033" s="815"/>
      <c r="J12033" s="80"/>
      <c r="K12033" s="75" t="s">
        <v>36</v>
      </c>
      <c r="L12033" s="76">
        <f>SUM(M12033:X12033)</f>
        <v>0</v>
      </c>
      <c r="M12033" s="76">
        <v>0</v>
      </c>
      <c r="N12033" s="76">
        <v>0</v>
      </c>
      <c r="O12033" s="76">
        <v>0</v>
      </c>
      <c r="P12033" s="76">
        <v>0</v>
      </c>
      <c r="Q12033" s="76">
        <v>0</v>
      </c>
      <c r="R12033" s="76">
        <v>0</v>
      </c>
      <c r="S12033" s="76">
        <v>0</v>
      </c>
      <c r="T12033" s="76">
        <v>0</v>
      </c>
      <c r="U12033" s="76">
        <v>0</v>
      </c>
      <c r="V12033" s="76">
        <v>0</v>
      </c>
      <c r="W12033" s="76">
        <v>0</v>
      </c>
      <c r="X12033" s="76">
        <v>0</v>
      </c>
    </row>
    <row r="12034" spans="1:24">
      <c r="A12034" s="77"/>
      <c r="B12034" s="103" t="s">
        <v>18258</v>
      </c>
      <c r="C12034" s="46" t="s">
        <v>31</v>
      </c>
      <c r="D12034" s="46" t="s">
        <v>18259</v>
      </c>
      <c r="E12034" s="58" t="s">
        <v>18260</v>
      </c>
      <c r="F12034" s="46" t="s">
        <v>18261</v>
      </c>
      <c r="G12034" s="58" t="s">
        <v>18262</v>
      </c>
      <c r="H12034" s="46" t="s">
        <v>18263</v>
      </c>
      <c r="I12034" s="74">
        <v>11309</v>
      </c>
      <c r="J12034" s="58" t="s">
        <v>1508</v>
      </c>
      <c r="K12034" s="84" t="s">
        <v>1509</v>
      </c>
      <c r="L12034" s="76">
        <f t="shared" ref="L12034:L12066" si="611">SUM(M12034:X12034)</f>
        <v>16</v>
      </c>
      <c r="M12034" s="76"/>
      <c r="N12034" s="76">
        <v>6</v>
      </c>
      <c r="O12034" s="76"/>
      <c r="P12034" s="76"/>
      <c r="Q12034" s="76"/>
      <c r="R12034" s="76"/>
      <c r="S12034" s="76"/>
      <c r="T12034" s="76">
        <v>3</v>
      </c>
      <c r="U12034" s="76"/>
      <c r="V12034" s="76"/>
      <c r="W12034" s="76"/>
      <c r="X12034" s="76">
        <v>7</v>
      </c>
    </row>
    <row r="12035" spans="1:24">
      <c r="A12035" s="77"/>
      <c r="B12035" s="103"/>
      <c r="C12035" s="54"/>
      <c r="D12035" s="54"/>
      <c r="E12035" s="77"/>
      <c r="F12035" s="54"/>
      <c r="G12035" s="77"/>
      <c r="H12035" s="54"/>
      <c r="I12035" s="79"/>
      <c r="J12035" s="77"/>
      <c r="K12035" s="84" t="s">
        <v>1501</v>
      </c>
      <c r="L12035" s="76">
        <f t="shared" si="611"/>
        <v>3</v>
      </c>
      <c r="M12035" s="76"/>
      <c r="N12035" s="76"/>
      <c r="O12035" s="76"/>
      <c r="P12035" s="76">
        <v>3</v>
      </c>
      <c r="Q12035" s="76"/>
      <c r="R12035" s="76"/>
      <c r="S12035" s="76"/>
      <c r="T12035" s="76"/>
      <c r="U12035" s="76"/>
      <c r="V12035" s="76"/>
      <c r="W12035" s="76"/>
      <c r="X12035" s="76"/>
    </row>
    <row r="12036" spans="1:24">
      <c r="A12036" s="77"/>
      <c r="B12036" s="103"/>
      <c r="C12036" s="80"/>
      <c r="D12036" s="80"/>
      <c r="E12036" s="81"/>
      <c r="F12036" s="80"/>
      <c r="G12036" s="81"/>
      <c r="H12036" s="80"/>
      <c r="I12036" s="83"/>
      <c r="J12036" s="81"/>
      <c r="K12036" s="84" t="s">
        <v>1502</v>
      </c>
      <c r="L12036" s="76">
        <f t="shared" si="611"/>
        <v>0</v>
      </c>
      <c r="M12036" s="76"/>
      <c r="N12036" s="76"/>
      <c r="O12036" s="76"/>
      <c r="P12036" s="76"/>
      <c r="Q12036" s="76"/>
      <c r="R12036" s="76"/>
      <c r="S12036" s="76"/>
      <c r="T12036" s="76"/>
      <c r="U12036" s="76"/>
      <c r="V12036" s="76"/>
      <c r="W12036" s="76"/>
      <c r="X12036" s="76"/>
    </row>
    <row r="12037" spans="1:24">
      <c r="A12037" s="77"/>
      <c r="B12037" s="46" t="s">
        <v>18264</v>
      </c>
      <c r="C12037" s="46"/>
      <c r="D12037" s="420">
        <f>COUNTA(D12040:D12042)</f>
        <v>1</v>
      </c>
      <c r="E12037" s="46"/>
      <c r="F12037" s="46"/>
      <c r="G12037" s="46"/>
      <c r="H12037" s="46"/>
      <c r="I12037" s="813">
        <f>SUM(I12040:I12042)</f>
        <v>0</v>
      </c>
      <c r="J12037" s="46" t="s">
        <v>39</v>
      </c>
      <c r="K12037" s="75" t="s">
        <v>32</v>
      </c>
      <c r="L12037" s="76">
        <f>SUM(M12037:X12037)</f>
        <v>1</v>
      </c>
      <c r="M12037" s="76">
        <v>0</v>
      </c>
      <c r="N12037" s="76">
        <v>1</v>
      </c>
      <c r="O12037" s="76">
        <v>0</v>
      </c>
      <c r="P12037" s="76">
        <v>0</v>
      </c>
      <c r="Q12037" s="76">
        <v>0</v>
      </c>
      <c r="R12037" s="76">
        <v>0</v>
      </c>
      <c r="S12037" s="76">
        <v>0</v>
      </c>
      <c r="T12037" s="76">
        <v>0</v>
      </c>
      <c r="U12037" s="76">
        <v>0</v>
      </c>
      <c r="V12037" s="76">
        <v>0</v>
      </c>
      <c r="W12037" s="76">
        <v>0</v>
      </c>
      <c r="X12037" s="76">
        <v>0</v>
      </c>
    </row>
    <row r="12038" spans="1:24">
      <c r="A12038" s="77"/>
      <c r="B12038" s="54"/>
      <c r="C12038" s="54"/>
      <c r="D12038" s="422"/>
      <c r="E12038" s="54"/>
      <c r="F12038" s="54"/>
      <c r="G12038" s="54"/>
      <c r="H12038" s="54"/>
      <c r="I12038" s="814"/>
      <c r="J12038" s="54"/>
      <c r="K12038" s="75" t="s">
        <v>34</v>
      </c>
      <c r="L12038" s="76">
        <f>SUM(M12038:X12038)</f>
        <v>2</v>
      </c>
      <c r="M12038" s="76">
        <v>2</v>
      </c>
      <c r="N12038" s="76">
        <v>0</v>
      </c>
      <c r="O12038" s="76">
        <v>0</v>
      </c>
      <c r="P12038" s="76">
        <v>0</v>
      </c>
      <c r="Q12038" s="76">
        <v>0</v>
      </c>
      <c r="R12038" s="76">
        <v>0</v>
      </c>
      <c r="S12038" s="76">
        <v>0</v>
      </c>
      <c r="T12038" s="76">
        <v>0</v>
      </c>
      <c r="U12038" s="76">
        <v>0</v>
      </c>
      <c r="V12038" s="76">
        <v>0</v>
      </c>
      <c r="W12038" s="76">
        <v>0</v>
      </c>
      <c r="X12038" s="76">
        <v>0</v>
      </c>
    </row>
    <row r="12039" spans="1:24">
      <c r="A12039" s="77"/>
      <c r="B12039" s="80"/>
      <c r="C12039" s="80"/>
      <c r="D12039" s="423"/>
      <c r="E12039" s="80"/>
      <c r="F12039" s="80"/>
      <c r="G12039" s="80"/>
      <c r="H12039" s="80"/>
      <c r="I12039" s="815"/>
      <c r="J12039" s="80"/>
      <c r="K12039" s="75" t="s">
        <v>36</v>
      </c>
      <c r="L12039" s="76">
        <f>SUM(M12039:X12039)</f>
        <v>0</v>
      </c>
      <c r="M12039" s="76">
        <v>0</v>
      </c>
      <c r="N12039" s="76">
        <v>0</v>
      </c>
      <c r="O12039" s="76">
        <v>0</v>
      </c>
      <c r="P12039" s="76">
        <v>0</v>
      </c>
      <c r="Q12039" s="76">
        <v>0</v>
      </c>
      <c r="R12039" s="76">
        <v>0</v>
      </c>
      <c r="S12039" s="76">
        <v>0</v>
      </c>
      <c r="T12039" s="76">
        <v>0</v>
      </c>
      <c r="U12039" s="76">
        <v>0</v>
      </c>
      <c r="V12039" s="76">
        <v>0</v>
      </c>
      <c r="W12039" s="76">
        <v>0</v>
      </c>
      <c r="X12039" s="76">
        <v>0</v>
      </c>
    </row>
    <row r="12040" spans="1:24">
      <c r="A12040" s="77"/>
      <c r="B12040" s="103" t="s">
        <v>18265</v>
      </c>
      <c r="C12040" s="46" t="s">
        <v>31</v>
      </c>
      <c r="D12040" s="46" t="s">
        <v>18266</v>
      </c>
      <c r="E12040" s="58" t="s">
        <v>18267</v>
      </c>
      <c r="F12040" s="46" t="s">
        <v>18268</v>
      </c>
      <c r="G12040" s="58" t="s">
        <v>18269</v>
      </c>
      <c r="H12040" s="46" t="s">
        <v>18270</v>
      </c>
      <c r="I12040" s="524">
        <v>0</v>
      </c>
      <c r="J12040" s="58" t="s">
        <v>1508</v>
      </c>
      <c r="K12040" s="84" t="s">
        <v>1509</v>
      </c>
      <c r="L12040" s="76">
        <f t="shared" si="611"/>
        <v>1</v>
      </c>
      <c r="M12040" s="76"/>
      <c r="N12040" s="76">
        <v>1</v>
      </c>
      <c r="O12040" s="76"/>
      <c r="P12040" s="76"/>
      <c r="Q12040" s="76"/>
      <c r="R12040" s="76"/>
      <c r="S12040" s="76"/>
      <c r="T12040" s="76"/>
      <c r="U12040" s="76"/>
      <c r="V12040" s="76"/>
      <c r="W12040" s="76"/>
      <c r="X12040" s="76"/>
    </row>
    <row r="12041" spans="1:24">
      <c r="A12041" s="77"/>
      <c r="B12041" s="103"/>
      <c r="C12041" s="54"/>
      <c r="D12041" s="54"/>
      <c r="E12041" s="54"/>
      <c r="F12041" s="54"/>
      <c r="G12041" s="77"/>
      <c r="H12041" s="54"/>
      <c r="I12041" s="525"/>
      <c r="J12041" s="77"/>
      <c r="K12041" s="84" t="s">
        <v>1501</v>
      </c>
      <c r="L12041" s="76">
        <f t="shared" si="611"/>
        <v>2</v>
      </c>
      <c r="M12041" s="76">
        <v>2</v>
      </c>
      <c r="N12041" s="76"/>
      <c r="O12041" s="76"/>
      <c r="P12041" s="76"/>
      <c r="Q12041" s="76"/>
      <c r="R12041" s="76"/>
      <c r="S12041" s="76"/>
      <c r="T12041" s="76"/>
      <c r="U12041" s="76"/>
      <c r="V12041" s="76"/>
      <c r="W12041" s="76"/>
      <c r="X12041" s="76"/>
    </row>
    <row r="12042" spans="1:24">
      <c r="A12042" s="77"/>
      <c r="B12042" s="103"/>
      <c r="C12042" s="80"/>
      <c r="D12042" s="80"/>
      <c r="E12042" s="80"/>
      <c r="F12042" s="80"/>
      <c r="G12042" s="81"/>
      <c r="H12042" s="80"/>
      <c r="I12042" s="526"/>
      <c r="J12042" s="81"/>
      <c r="K12042" s="84" t="s">
        <v>1502</v>
      </c>
      <c r="L12042" s="76">
        <f t="shared" si="611"/>
        <v>0</v>
      </c>
      <c r="M12042" s="76"/>
      <c r="N12042" s="76"/>
      <c r="O12042" s="76"/>
      <c r="P12042" s="76"/>
      <c r="Q12042" s="76"/>
      <c r="R12042" s="76"/>
      <c r="S12042" s="76"/>
      <c r="T12042" s="76"/>
      <c r="U12042" s="76"/>
      <c r="V12042" s="76"/>
      <c r="W12042" s="76"/>
      <c r="X12042" s="76"/>
    </row>
    <row r="12043" spans="1:24">
      <c r="A12043" s="77"/>
      <c r="B12043" s="46" t="s">
        <v>18271</v>
      </c>
      <c r="C12043" s="46"/>
      <c r="D12043" s="420">
        <f>COUNTA(D12046:D12048)</f>
        <v>1</v>
      </c>
      <c r="E12043" s="46"/>
      <c r="F12043" s="46"/>
      <c r="G12043" s="46"/>
      <c r="H12043" s="46"/>
      <c r="I12043" s="813">
        <f>SUM(I12046:I12048)</f>
        <v>0</v>
      </c>
      <c r="J12043" s="46" t="s">
        <v>39</v>
      </c>
      <c r="K12043" s="75" t="s">
        <v>32</v>
      </c>
      <c r="L12043" s="76">
        <f>SUM(M12043:X12043)</f>
        <v>0</v>
      </c>
      <c r="M12043" s="76">
        <v>0</v>
      </c>
      <c r="N12043" s="76">
        <v>0</v>
      </c>
      <c r="O12043" s="76">
        <v>0</v>
      </c>
      <c r="P12043" s="76">
        <v>0</v>
      </c>
      <c r="Q12043" s="76">
        <v>0</v>
      </c>
      <c r="R12043" s="76">
        <v>0</v>
      </c>
      <c r="S12043" s="76">
        <v>0</v>
      </c>
      <c r="T12043" s="76">
        <v>0</v>
      </c>
      <c r="U12043" s="76">
        <v>0</v>
      </c>
      <c r="V12043" s="76">
        <v>0</v>
      </c>
      <c r="W12043" s="76">
        <v>0</v>
      </c>
      <c r="X12043" s="76">
        <v>0</v>
      </c>
    </row>
    <row r="12044" spans="1:24">
      <c r="A12044" s="77"/>
      <c r="B12044" s="54"/>
      <c r="C12044" s="54"/>
      <c r="D12044" s="422"/>
      <c r="E12044" s="54"/>
      <c r="F12044" s="54"/>
      <c r="G12044" s="54"/>
      <c r="H12044" s="54"/>
      <c r="I12044" s="814"/>
      <c r="J12044" s="54"/>
      <c r="K12044" s="75" t="s">
        <v>34</v>
      </c>
      <c r="L12044" s="76">
        <f>SUM(M12044:X12044)</f>
        <v>0</v>
      </c>
      <c r="M12044" s="76">
        <v>0</v>
      </c>
      <c r="N12044" s="76">
        <v>0</v>
      </c>
      <c r="O12044" s="76">
        <v>0</v>
      </c>
      <c r="P12044" s="76">
        <v>0</v>
      </c>
      <c r="Q12044" s="76">
        <v>0</v>
      </c>
      <c r="R12044" s="76">
        <v>0</v>
      </c>
      <c r="S12044" s="76">
        <v>0</v>
      </c>
      <c r="T12044" s="76">
        <v>0</v>
      </c>
      <c r="U12044" s="76">
        <v>0</v>
      </c>
      <c r="V12044" s="76">
        <v>0</v>
      </c>
      <c r="W12044" s="76">
        <v>0</v>
      </c>
      <c r="X12044" s="76">
        <v>0</v>
      </c>
    </row>
    <row r="12045" spans="1:24">
      <c r="A12045" s="77"/>
      <c r="B12045" s="80"/>
      <c r="C12045" s="80"/>
      <c r="D12045" s="423"/>
      <c r="E12045" s="80"/>
      <c r="F12045" s="80"/>
      <c r="G12045" s="80"/>
      <c r="H12045" s="80"/>
      <c r="I12045" s="815"/>
      <c r="J12045" s="80"/>
      <c r="K12045" s="75" t="s">
        <v>36</v>
      </c>
      <c r="L12045" s="76">
        <f>SUM(M12045:X12045)</f>
        <v>3</v>
      </c>
      <c r="M12045" s="76">
        <v>0</v>
      </c>
      <c r="N12045" s="76">
        <v>0</v>
      </c>
      <c r="O12045" s="76">
        <v>0</v>
      </c>
      <c r="P12045" s="76">
        <v>0</v>
      </c>
      <c r="Q12045" s="76">
        <v>0</v>
      </c>
      <c r="R12045" s="76">
        <v>0</v>
      </c>
      <c r="S12045" s="76">
        <v>0</v>
      </c>
      <c r="T12045" s="76">
        <v>1</v>
      </c>
      <c r="U12045" s="76">
        <v>0</v>
      </c>
      <c r="V12045" s="76">
        <v>0</v>
      </c>
      <c r="W12045" s="76">
        <v>2</v>
      </c>
      <c r="X12045" s="76">
        <v>0</v>
      </c>
    </row>
    <row r="12046" spans="1:24">
      <c r="A12046" s="77"/>
      <c r="B12046" s="103" t="s">
        <v>18272</v>
      </c>
      <c r="C12046" s="46" t="s">
        <v>33</v>
      </c>
      <c r="D12046" s="46" t="s">
        <v>18273</v>
      </c>
      <c r="E12046" s="58" t="s">
        <v>18274</v>
      </c>
      <c r="F12046" s="46" t="s">
        <v>18275</v>
      </c>
      <c r="G12046" s="58" t="s">
        <v>18276</v>
      </c>
      <c r="H12046" s="46" t="s">
        <v>18277</v>
      </c>
      <c r="I12046" s="74">
        <v>0</v>
      </c>
      <c r="J12046" s="58" t="s">
        <v>1508</v>
      </c>
      <c r="K12046" s="84" t="s">
        <v>1509</v>
      </c>
      <c r="L12046" s="76">
        <f t="shared" si="611"/>
        <v>0</v>
      </c>
      <c r="M12046" s="76"/>
      <c r="N12046" s="76"/>
      <c r="O12046" s="76"/>
      <c r="P12046" s="76"/>
      <c r="Q12046" s="76"/>
      <c r="R12046" s="76"/>
      <c r="S12046" s="76"/>
      <c r="T12046" s="76"/>
      <c r="U12046" s="76"/>
      <c r="V12046" s="76"/>
      <c r="W12046" s="76"/>
      <c r="X12046" s="76"/>
    </row>
    <row r="12047" spans="1:24">
      <c r="A12047" s="77"/>
      <c r="B12047" s="103"/>
      <c r="C12047" s="54"/>
      <c r="D12047" s="54"/>
      <c r="E12047" s="54"/>
      <c r="F12047" s="54"/>
      <c r="G12047" s="77"/>
      <c r="H12047" s="54"/>
      <c r="I12047" s="79"/>
      <c r="J12047" s="77"/>
      <c r="K12047" s="84" t="s">
        <v>1501</v>
      </c>
      <c r="L12047" s="76">
        <f t="shared" si="611"/>
        <v>0</v>
      </c>
      <c r="M12047" s="76"/>
      <c r="N12047" s="76"/>
      <c r="O12047" s="76"/>
      <c r="P12047" s="76"/>
      <c r="Q12047" s="76"/>
      <c r="R12047" s="76"/>
      <c r="S12047" s="76"/>
      <c r="T12047" s="76"/>
      <c r="U12047" s="76"/>
      <c r="V12047" s="76"/>
      <c r="W12047" s="76"/>
      <c r="X12047" s="76"/>
    </row>
    <row r="12048" spans="1:24">
      <c r="A12048" s="77"/>
      <c r="B12048" s="103"/>
      <c r="C12048" s="80"/>
      <c r="D12048" s="80"/>
      <c r="E12048" s="80"/>
      <c r="F12048" s="80"/>
      <c r="G12048" s="81"/>
      <c r="H12048" s="80"/>
      <c r="I12048" s="83"/>
      <c r="J12048" s="81"/>
      <c r="K12048" s="84" t="s">
        <v>1502</v>
      </c>
      <c r="L12048" s="76">
        <f t="shared" si="611"/>
        <v>3</v>
      </c>
      <c r="M12048" s="76"/>
      <c r="N12048" s="76"/>
      <c r="O12048" s="76"/>
      <c r="P12048" s="76"/>
      <c r="Q12048" s="76"/>
      <c r="R12048" s="76"/>
      <c r="S12048" s="76"/>
      <c r="T12048" s="76">
        <v>1</v>
      </c>
      <c r="U12048" s="76"/>
      <c r="V12048" s="76"/>
      <c r="W12048" s="76">
        <v>2</v>
      </c>
      <c r="X12048" s="76"/>
    </row>
    <row r="12049" spans="1:24">
      <c r="A12049" s="77"/>
      <c r="B12049" s="46" t="s">
        <v>18278</v>
      </c>
      <c r="C12049" s="46"/>
      <c r="D12049" s="420">
        <f>COUNTA(D12052:D12057)</f>
        <v>2</v>
      </c>
      <c r="E12049" s="46"/>
      <c r="F12049" s="46"/>
      <c r="G12049" s="46"/>
      <c r="H12049" s="46"/>
      <c r="I12049" s="813">
        <f>SUM(I12052:I12057)</f>
        <v>0</v>
      </c>
      <c r="J12049" s="46" t="s">
        <v>39</v>
      </c>
      <c r="K12049" s="75" t="s">
        <v>32</v>
      </c>
      <c r="L12049" s="76">
        <f>SUM(M12049:X12049)</f>
        <v>0</v>
      </c>
      <c r="M12049" s="76">
        <v>0</v>
      </c>
      <c r="N12049" s="76">
        <v>0</v>
      </c>
      <c r="O12049" s="76">
        <v>0</v>
      </c>
      <c r="P12049" s="76">
        <v>0</v>
      </c>
      <c r="Q12049" s="76">
        <v>0</v>
      </c>
      <c r="R12049" s="76">
        <v>0</v>
      </c>
      <c r="S12049" s="76">
        <v>0</v>
      </c>
      <c r="T12049" s="76">
        <v>0</v>
      </c>
      <c r="U12049" s="76">
        <v>0</v>
      </c>
      <c r="V12049" s="76">
        <v>0</v>
      </c>
      <c r="W12049" s="76">
        <v>0</v>
      </c>
      <c r="X12049" s="76">
        <v>0</v>
      </c>
    </row>
    <row r="12050" spans="1:24">
      <c r="A12050" s="77"/>
      <c r="B12050" s="54"/>
      <c r="C12050" s="54"/>
      <c r="D12050" s="422"/>
      <c r="E12050" s="54"/>
      <c r="F12050" s="54"/>
      <c r="G12050" s="54"/>
      <c r="H12050" s="54"/>
      <c r="I12050" s="814"/>
      <c r="J12050" s="54"/>
      <c r="K12050" s="75" t="s">
        <v>34</v>
      </c>
      <c r="L12050" s="76">
        <f>SUM(M12050:X12050)</f>
        <v>0</v>
      </c>
      <c r="M12050" s="76">
        <v>0</v>
      </c>
      <c r="N12050" s="76">
        <v>0</v>
      </c>
      <c r="O12050" s="76">
        <v>0</v>
      </c>
      <c r="P12050" s="76">
        <v>0</v>
      </c>
      <c r="Q12050" s="76">
        <v>0</v>
      </c>
      <c r="R12050" s="76">
        <v>0</v>
      </c>
      <c r="S12050" s="76">
        <v>0</v>
      </c>
      <c r="T12050" s="76">
        <v>0</v>
      </c>
      <c r="U12050" s="76">
        <v>0</v>
      </c>
      <c r="V12050" s="76">
        <v>0</v>
      </c>
      <c r="W12050" s="76">
        <v>0</v>
      </c>
      <c r="X12050" s="76">
        <v>0</v>
      </c>
    </row>
    <row r="12051" spans="1:24">
      <c r="A12051" s="77"/>
      <c r="B12051" s="80"/>
      <c r="C12051" s="80"/>
      <c r="D12051" s="423"/>
      <c r="E12051" s="80"/>
      <c r="F12051" s="80"/>
      <c r="G12051" s="80"/>
      <c r="H12051" s="80"/>
      <c r="I12051" s="815"/>
      <c r="J12051" s="80"/>
      <c r="K12051" s="75" t="s">
        <v>36</v>
      </c>
      <c r="L12051" s="76">
        <f>SUM(M12051:X12051)</f>
        <v>5</v>
      </c>
      <c r="M12051" s="76">
        <v>5</v>
      </c>
      <c r="N12051" s="76">
        <v>0</v>
      </c>
      <c r="O12051" s="76">
        <v>0</v>
      </c>
      <c r="P12051" s="76">
        <v>0</v>
      </c>
      <c r="Q12051" s="76">
        <v>0</v>
      </c>
      <c r="R12051" s="76">
        <v>0</v>
      </c>
      <c r="S12051" s="76">
        <v>0</v>
      </c>
      <c r="T12051" s="76">
        <v>0</v>
      </c>
      <c r="U12051" s="76">
        <v>0</v>
      </c>
      <c r="V12051" s="76">
        <v>0</v>
      </c>
      <c r="W12051" s="76">
        <v>0</v>
      </c>
      <c r="X12051" s="76">
        <v>0</v>
      </c>
    </row>
    <row r="12052" spans="1:24">
      <c r="A12052" s="77"/>
      <c r="B12052" s="46" t="s">
        <v>18279</v>
      </c>
      <c r="C12052" s="46" t="s">
        <v>33</v>
      </c>
      <c r="D12052" s="46" t="s">
        <v>18280</v>
      </c>
      <c r="E12052" s="121" t="s">
        <v>18281</v>
      </c>
      <c r="F12052" s="58" t="s">
        <v>18282</v>
      </c>
      <c r="G12052" s="58" t="s">
        <v>18283</v>
      </c>
      <c r="H12052" s="58" t="s">
        <v>18284</v>
      </c>
      <c r="I12052" s="74">
        <v>0</v>
      </c>
      <c r="J12052" s="58" t="s">
        <v>1508</v>
      </c>
      <c r="K12052" s="84" t="s">
        <v>1509</v>
      </c>
      <c r="L12052" s="76">
        <f t="shared" si="611"/>
        <v>0</v>
      </c>
      <c r="M12052" s="76"/>
      <c r="N12052" s="76"/>
      <c r="O12052" s="76"/>
      <c r="P12052" s="76"/>
      <c r="Q12052" s="76"/>
      <c r="R12052" s="76"/>
      <c r="S12052" s="76"/>
      <c r="T12052" s="76"/>
      <c r="U12052" s="76"/>
      <c r="V12052" s="76"/>
      <c r="W12052" s="76"/>
      <c r="X12052" s="76"/>
    </row>
    <row r="12053" spans="1:24">
      <c r="A12053" s="77"/>
      <c r="B12053" s="54"/>
      <c r="C12053" s="54"/>
      <c r="D12053" s="54"/>
      <c r="E12053" s="54"/>
      <c r="F12053" s="77"/>
      <c r="G12053" s="77"/>
      <c r="H12053" s="77"/>
      <c r="I12053" s="79"/>
      <c r="J12053" s="77"/>
      <c r="K12053" s="84" t="s">
        <v>1501</v>
      </c>
      <c r="L12053" s="76">
        <f t="shared" si="611"/>
        <v>0</v>
      </c>
      <c r="M12053" s="76"/>
      <c r="N12053" s="76"/>
      <c r="O12053" s="76"/>
      <c r="P12053" s="76"/>
      <c r="Q12053" s="76"/>
      <c r="R12053" s="76"/>
      <c r="S12053" s="76"/>
      <c r="T12053" s="76"/>
      <c r="U12053" s="76"/>
      <c r="V12053" s="76"/>
      <c r="W12053" s="76"/>
      <c r="X12053" s="76"/>
    </row>
    <row r="12054" spans="1:24">
      <c r="A12054" s="77"/>
      <c r="B12054" s="54"/>
      <c r="C12054" s="80"/>
      <c r="D12054" s="80"/>
      <c r="E12054" s="80"/>
      <c r="F12054" s="81"/>
      <c r="G12054" s="81"/>
      <c r="H12054" s="81"/>
      <c r="I12054" s="83"/>
      <c r="J12054" s="81"/>
      <c r="K12054" s="84" t="s">
        <v>1502</v>
      </c>
      <c r="L12054" s="76">
        <f t="shared" si="611"/>
        <v>3</v>
      </c>
      <c r="M12054" s="76">
        <v>3</v>
      </c>
      <c r="N12054" s="76"/>
      <c r="O12054" s="76"/>
      <c r="P12054" s="76"/>
      <c r="Q12054" s="76"/>
      <c r="R12054" s="76"/>
      <c r="S12054" s="76"/>
      <c r="T12054" s="76"/>
      <c r="U12054" s="76"/>
      <c r="V12054" s="76"/>
      <c r="W12054" s="76"/>
      <c r="X12054" s="76"/>
    </row>
    <row r="12055" spans="1:24">
      <c r="A12055" s="77"/>
      <c r="B12055" s="54"/>
      <c r="C12055" s="46" t="s">
        <v>33</v>
      </c>
      <c r="D12055" s="46" t="s">
        <v>18285</v>
      </c>
      <c r="E12055" s="126" t="s">
        <v>18286</v>
      </c>
      <c r="F12055" s="46" t="s">
        <v>18287</v>
      </c>
      <c r="G12055" s="58" t="s">
        <v>18288</v>
      </c>
      <c r="H12055" s="46"/>
      <c r="I12055" s="74">
        <v>0</v>
      </c>
      <c r="J12055" s="58" t="s">
        <v>1508</v>
      </c>
      <c r="K12055" s="84" t="s">
        <v>1509</v>
      </c>
      <c r="L12055" s="76">
        <f t="shared" si="611"/>
        <v>0</v>
      </c>
      <c r="M12055" s="76"/>
      <c r="N12055" s="76"/>
      <c r="O12055" s="76"/>
      <c r="P12055" s="76"/>
      <c r="Q12055" s="76"/>
      <c r="R12055" s="76"/>
      <c r="S12055" s="76"/>
      <c r="T12055" s="76"/>
      <c r="U12055" s="76"/>
      <c r="V12055" s="76"/>
      <c r="W12055" s="76"/>
      <c r="X12055" s="76"/>
    </row>
    <row r="12056" spans="1:24">
      <c r="A12056" s="77"/>
      <c r="B12056" s="54"/>
      <c r="C12056" s="54"/>
      <c r="D12056" s="54"/>
      <c r="E12056" s="54"/>
      <c r="F12056" s="54"/>
      <c r="G12056" s="77"/>
      <c r="H12056" s="54"/>
      <c r="I12056" s="79"/>
      <c r="J12056" s="77"/>
      <c r="K12056" s="84" t="s">
        <v>1501</v>
      </c>
      <c r="L12056" s="76">
        <f t="shared" si="611"/>
        <v>0</v>
      </c>
      <c r="M12056" s="76"/>
      <c r="N12056" s="76"/>
      <c r="O12056" s="76"/>
      <c r="P12056" s="76"/>
      <c r="Q12056" s="76"/>
      <c r="R12056" s="76"/>
      <c r="S12056" s="76"/>
      <c r="T12056" s="76"/>
      <c r="U12056" s="76"/>
      <c r="V12056" s="76"/>
      <c r="W12056" s="76"/>
      <c r="X12056" s="76"/>
    </row>
    <row r="12057" spans="1:24">
      <c r="A12057" s="77"/>
      <c r="B12057" s="80"/>
      <c r="C12057" s="80"/>
      <c r="D12057" s="80"/>
      <c r="E12057" s="80"/>
      <c r="F12057" s="80"/>
      <c r="G12057" s="81"/>
      <c r="H12057" s="80"/>
      <c r="I12057" s="83"/>
      <c r="J12057" s="81"/>
      <c r="K12057" s="84" t="s">
        <v>1502</v>
      </c>
      <c r="L12057" s="76">
        <f t="shared" si="611"/>
        <v>2</v>
      </c>
      <c r="M12057" s="76">
        <v>2</v>
      </c>
      <c r="N12057" s="76"/>
      <c r="O12057" s="76"/>
      <c r="P12057" s="76"/>
      <c r="Q12057" s="76"/>
      <c r="R12057" s="76"/>
      <c r="S12057" s="76"/>
      <c r="T12057" s="76"/>
      <c r="U12057" s="76"/>
      <c r="V12057" s="76"/>
      <c r="W12057" s="76"/>
      <c r="X12057" s="76"/>
    </row>
    <row r="12058" spans="1:24">
      <c r="A12058" s="77"/>
      <c r="B12058" s="46" t="s">
        <v>18289</v>
      </c>
      <c r="C12058" s="46"/>
      <c r="D12058" s="420">
        <f>COUNTA(D12061:D12066)</f>
        <v>2</v>
      </c>
      <c r="E12058" s="46"/>
      <c r="F12058" s="46"/>
      <c r="G12058" s="46"/>
      <c r="H12058" s="46"/>
      <c r="I12058" s="813">
        <f>SUM(I12061:I12066)</f>
        <v>0</v>
      </c>
      <c r="J12058" s="46" t="s">
        <v>39</v>
      </c>
      <c r="K12058" s="75" t="s">
        <v>32</v>
      </c>
      <c r="L12058" s="76">
        <f>SUM(M12058:X12058)</f>
        <v>0</v>
      </c>
      <c r="M12058" s="76">
        <v>0</v>
      </c>
      <c r="N12058" s="76">
        <v>0</v>
      </c>
      <c r="O12058" s="76">
        <v>0</v>
      </c>
      <c r="P12058" s="76">
        <v>0</v>
      </c>
      <c r="Q12058" s="76">
        <v>0</v>
      </c>
      <c r="R12058" s="76">
        <v>0</v>
      </c>
      <c r="S12058" s="76">
        <v>0</v>
      </c>
      <c r="T12058" s="76">
        <v>0</v>
      </c>
      <c r="U12058" s="76">
        <v>0</v>
      </c>
      <c r="V12058" s="76">
        <v>0</v>
      </c>
      <c r="W12058" s="76">
        <v>0</v>
      </c>
      <c r="X12058" s="76">
        <v>0</v>
      </c>
    </row>
    <row r="12059" spans="1:24">
      <c r="A12059" s="77"/>
      <c r="B12059" s="54"/>
      <c r="C12059" s="54"/>
      <c r="D12059" s="422"/>
      <c r="E12059" s="54"/>
      <c r="F12059" s="54"/>
      <c r="G12059" s="54"/>
      <c r="H12059" s="54"/>
      <c r="I12059" s="814"/>
      <c r="J12059" s="54"/>
      <c r="K12059" s="75" t="s">
        <v>34</v>
      </c>
      <c r="L12059" s="76">
        <f>SUM(M12059:X12059)</f>
        <v>0</v>
      </c>
      <c r="M12059" s="76">
        <v>0</v>
      </c>
      <c r="N12059" s="76">
        <v>0</v>
      </c>
      <c r="O12059" s="76">
        <v>0</v>
      </c>
      <c r="P12059" s="76">
        <v>0</v>
      </c>
      <c r="Q12059" s="76">
        <v>0</v>
      </c>
      <c r="R12059" s="76">
        <v>0</v>
      </c>
      <c r="S12059" s="76">
        <v>0</v>
      </c>
      <c r="T12059" s="76">
        <v>0</v>
      </c>
      <c r="U12059" s="76">
        <v>0</v>
      </c>
      <c r="V12059" s="76">
        <v>0</v>
      </c>
      <c r="W12059" s="76">
        <v>0</v>
      </c>
      <c r="X12059" s="76">
        <v>0</v>
      </c>
    </row>
    <row r="12060" spans="1:24">
      <c r="A12060" s="77"/>
      <c r="B12060" s="80"/>
      <c r="C12060" s="80"/>
      <c r="D12060" s="423"/>
      <c r="E12060" s="80"/>
      <c r="F12060" s="80"/>
      <c r="G12060" s="80"/>
      <c r="H12060" s="80"/>
      <c r="I12060" s="815"/>
      <c r="J12060" s="80"/>
      <c r="K12060" s="75" t="s">
        <v>36</v>
      </c>
      <c r="L12060" s="76">
        <f>SUM(M12060:X12060)</f>
        <v>2</v>
      </c>
      <c r="M12060" s="76">
        <v>0</v>
      </c>
      <c r="N12060" s="76">
        <v>0</v>
      </c>
      <c r="O12060" s="76">
        <v>2</v>
      </c>
      <c r="P12060" s="76">
        <v>0</v>
      </c>
      <c r="Q12060" s="76">
        <v>0</v>
      </c>
      <c r="R12060" s="76">
        <v>0</v>
      </c>
      <c r="S12060" s="76">
        <v>0</v>
      </c>
      <c r="T12060" s="76">
        <v>0</v>
      </c>
      <c r="U12060" s="76">
        <v>0</v>
      </c>
      <c r="V12060" s="76">
        <v>0</v>
      </c>
      <c r="W12060" s="76">
        <v>0</v>
      </c>
      <c r="X12060" s="76">
        <v>0</v>
      </c>
    </row>
    <row r="12061" spans="1:24">
      <c r="A12061" s="77"/>
      <c r="B12061" s="46" t="s">
        <v>18290</v>
      </c>
      <c r="C12061" s="58" t="s">
        <v>33</v>
      </c>
      <c r="D12061" s="58" t="s">
        <v>18291</v>
      </c>
      <c r="E12061" s="100" t="s">
        <v>18292</v>
      </c>
      <c r="F12061" s="58" t="s">
        <v>18293</v>
      </c>
      <c r="G12061" s="58" t="s">
        <v>18294</v>
      </c>
      <c r="H12061" s="58" t="s">
        <v>18295</v>
      </c>
      <c r="I12061" s="74">
        <v>0</v>
      </c>
      <c r="J12061" s="46" t="s">
        <v>1508</v>
      </c>
      <c r="K12061" s="75" t="s">
        <v>1509</v>
      </c>
      <c r="L12061" s="76">
        <f t="shared" si="611"/>
        <v>0</v>
      </c>
      <c r="M12061" s="76"/>
      <c r="N12061" s="76"/>
      <c r="O12061" s="76"/>
      <c r="P12061" s="76"/>
      <c r="Q12061" s="76"/>
      <c r="R12061" s="76"/>
      <c r="S12061" s="76"/>
      <c r="T12061" s="76"/>
      <c r="U12061" s="76"/>
      <c r="V12061" s="76"/>
      <c r="W12061" s="76"/>
      <c r="X12061" s="76"/>
    </row>
    <row r="12062" spans="1:24">
      <c r="A12062" s="77"/>
      <c r="B12062" s="54"/>
      <c r="C12062" s="77"/>
      <c r="D12062" s="77"/>
      <c r="E12062" s="101"/>
      <c r="F12062" s="77"/>
      <c r="G12062" s="77"/>
      <c r="H12062" s="77"/>
      <c r="I12062" s="95"/>
      <c r="J12062" s="54"/>
      <c r="K12062" s="75" t="s">
        <v>1501</v>
      </c>
      <c r="L12062" s="76">
        <f t="shared" si="611"/>
        <v>0</v>
      </c>
      <c r="M12062" s="76"/>
      <c r="N12062" s="76"/>
      <c r="O12062" s="76"/>
      <c r="P12062" s="76"/>
      <c r="Q12062" s="76"/>
      <c r="R12062" s="76"/>
      <c r="S12062" s="76"/>
      <c r="T12062" s="76"/>
      <c r="U12062" s="76"/>
      <c r="V12062" s="76"/>
      <c r="W12062" s="76"/>
      <c r="X12062" s="76"/>
    </row>
    <row r="12063" spans="1:24">
      <c r="A12063" s="77"/>
      <c r="B12063" s="54"/>
      <c r="C12063" s="81"/>
      <c r="D12063" s="81"/>
      <c r="E12063" s="102"/>
      <c r="F12063" s="81"/>
      <c r="G12063" s="81"/>
      <c r="H12063" s="81"/>
      <c r="I12063" s="96"/>
      <c r="J12063" s="80"/>
      <c r="K12063" s="84" t="s">
        <v>1502</v>
      </c>
      <c r="L12063" s="76">
        <f t="shared" si="611"/>
        <v>2</v>
      </c>
      <c r="M12063" s="76"/>
      <c r="N12063" s="76"/>
      <c r="O12063" s="76">
        <v>2</v>
      </c>
      <c r="P12063" s="76"/>
      <c r="Q12063" s="76"/>
      <c r="R12063" s="76"/>
      <c r="S12063" s="76"/>
      <c r="T12063" s="76"/>
      <c r="U12063" s="76"/>
      <c r="V12063" s="76"/>
      <c r="W12063" s="76"/>
      <c r="X12063" s="76"/>
    </row>
    <row r="12064" spans="1:24">
      <c r="A12064" s="77"/>
      <c r="B12064" s="54"/>
      <c r="C12064" s="58" t="s">
        <v>33</v>
      </c>
      <c r="D12064" s="58" t="s">
        <v>18296</v>
      </c>
      <c r="E12064" s="100" t="s">
        <v>18297</v>
      </c>
      <c r="F12064" s="58" t="s">
        <v>18298</v>
      </c>
      <c r="G12064" s="58" t="s">
        <v>18299</v>
      </c>
      <c r="H12064" s="58" t="s">
        <v>18300</v>
      </c>
      <c r="I12064" s="74">
        <v>0</v>
      </c>
      <c r="J12064" s="46" t="s">
        <v>1508</v>
      </c>
      <c r="K12064" s="75" t="s">
        <v>1509</v>
      </c>
      <c r="L12064" s="76">
        <f t="shared" si="611"/>
        <v>0</v>
      </c>
      <c r="M12064" s="76"/>
      <c r="N12064" s="76"/>
      <c r="O12064" s="76"/>
      <c r="P12064" s="76"/>
      <c r="Q12064" s="76"/>
      <c r="R12064" s="76"/>
      <c r="S12064" s="76"/>
      <c r="T12064" s="76"/>
      <c r="U12064" s="76"/>
      <c r="V12064" s="76"/>
      <c r="W12064" s="76"/>
      <c r="X12064" s="76"/>
    </row>
    <row r="12065" spans="1:24">
      <c r="A12065" s="77"/>
      <c r="B12065" s="54"/>
      <c r="C12065" s="77"/>
      <c r="D12065" s="77"/>
      <c r="E12065" s="101"/>
      <c r="F12065" s="77"/>
      <c r="G12065" s="77"/>
      <c r="H12065" s="77"/>
      <c r="I12065" s="95"/>
      <c r="J12065" s="54"/>
      <c r="K12065" s="75" t="s">
        <v>1501</v>
      </c>
      <c r="L12065" s="76">
        <f t="shared" si="611"/>
        <v>0</v>
      </c>
      <c r="M12065" s="76"/>
      <c r="N12065" s="76"/>
      <c r="O12065" s="76"/>
      <c r="P12065" s="76"/>
      <c r="Q12065" s="76"/>
      <c r="R12065" s="76"/>
      <c r="S12065" s="76"/>
      <c r="T12065" s="76"/>
      <c r="U12065" s="76"/>
      <c r="V12065" s="76"/>
      <c r="W12065" s="76"/>
      <c r="X12065" s="76"/>
    </row>
    <row r="12066" spans="1:24">
      <c r="A12066" s="77"/>
      <c r="B12066" s="80"/>
      <c r="C12066" s="81"/>
      <c r="D12066" s="81"/>
      <c r="E12066" s="102"/>
      <c r="F12066" s="81"/>
      <c r="G12066" s="81"/>
      <c r="H12066" s="81"/>
      <c r="I12066" s="96"/>
      <c r="J12066" s="80"/>
      <c r="K12066" s="84" t="s">
        <v>1502</v>
      </c>
      <c r="L12066" s="76">
        <f t="shared" si="611"/>
        <v>0</v>
      </c>
      <c r="M12066" s="76"/>
      <c r="N12066" s="76"/>
      <c r="O12066" s="76"/>
      <c r="P12066" s="76"/>
      <c r="Q12066" s="76"/>
      <c r="R12066" s="76"/>
      <c r="S12066" s="76"/>
      <c r="T12066" s="76"/>
      <c r="U12066" s="76"/>
      <c r="V12066" s="76"/>
      <c r="W12066" s="76"/>
      <c r="X12066" s="76"/>
    </row>
    <row r="12067" spans="1:24">
      <c r="A12067" s="77"/>
      <c r="B12067" s="46" t="s">
        <v>18301</v>
      </c>
      <c r="C12067" s="46"/>
      <c r="D12067" s="420">
        <f>COUNTA(D12070:D12084)</f>
        <v>5</v>
      </c>
      <c r="E12067" s="46"/>
      <c r="F12067" s="46"/>
      <c r="G12067" s="46"/>
      <c r="H12067" s="46"/>
      <c r="I12067" s="813">
        <f>SUM(I12070:I12084)</f>
        <v>24210</v>
      </c>
      <c r="J12067" s="46" t="s">
        <v>39</v>
      </c>
      <c r="K12067" s="75" t="s">
        <v>32</v>
      </c>
      <c r="L12067" s="76">
        <f>SUM(M12067:X12067)</f>
        <v>14</v>
      </c>
      <c r="M12067" s="76">
        <v>3</v>
      </c>
      <c r="N12067" s="76">
        <v>2</v>
      </c>
      <c r="O12067" s="76">
        <v>1</v>
      </c>
      <c r="P12067" s="76">
        <v>0</v>
      </c>
      <c r="Q12067" s="76">
        <v>0</v>
      </c>
      <c r="R12067" s="76">
        <v>0</v>
      </c>
      <c r="S12067" s="76">
        <v>4</v>
      </c>
      <c r="T12067" s="76">
        <v>2</v>
      </c>
      <c r="U12067" s="76">
        <v>0</v>
      </c>
      <c r="V12067" s="76">
        <v>0</v>
      </c>
      <c r="W12067" s="76">
        <v>0</v>
      </c>
      <c r="X12067" s="76">
        <v>2</v>
      </c>
    </row>
    <row r="12068" spans="1:24">
      <c r="A12068" s="77"/>
      <c r="B12068" s="54"/>
      <c r="C12068" s="54"/>
      <c r="D12068" s="422"/>
      <c r="E12068" s="54"/>
      <c r="F12068" s="54"/>
      <c r="G12068" s="54"/>
      <c r="H12068" s="54"/>
      <c r="I12068" s="814"/>
      <c r="J12068" s="54"/>
      <c r="K12068" s="75" t="s">
        <v>34</v>
      </c>
      <c r="L12068" s="76">
        <f>SUM(M12068:X12068)</f>
        <v>0</v>
      </c>
      <c r="M12068" s="76">
        <v>0</v>
      </c>
      <c r="N12068" s="76">
        <v>0</v>
      </c>
      <c r="O12068" s="76">
        <v>0</v>
      </c>
      <c r="P12068" s="76">
        <v>0</v>
      </c>
      <c r="Q12068" s="76">
        <v>0</v>
      </c>
      <c r="R12068" s="76">
        <v>0</v>
      </c>
      <c r="S12068" s="76">
        <v>0</v>
      </c>
      <c r="T12068" s="76">
        <v>0</v>
      </c>
      <c r="U12068" s="76">
        <v>0</v>
      </c>
      <c r="V12068" s="76">
        <v>0</v>
      </c>
      <c r="W12068" s="76">
        <v>0</v>
      </c>
      <c r="X12068" s="76">
        <v>0</v>
      </c>
    </row>
    <row r="12069" spans="1:24">
      <c r="A12069" s="77"/>
      <c r="B12069" s="80"/>
      <c r="C12069" s="80"/>
      <c r="D12069" s="423"/>
      <c r="E12069" s="80"/>
      <c r="F12069" s="80"/>
      <c r="G12069" s="80"/>
      <c r="H12069" s="80"/>
      <c r="I12069" s="815"/>
      <c r="J12069" s="80"/>
      <c r="K12069" s="75" t="s">
        <v>36</v>
      </c>
      <c r="L12069" s="76">
        <f>SUM(M12069:X12069)</f>
        <v>12</v>
      </c>
      <c r="M12069" s="76">
        <v>4</v>
      </c>
      <c r="N12069" s="76">
        <v>0</v>
      </c>
      <c r="O12069" s="76">
        <v>0</v>
      </c>
      <c r="P12069" s="76">
        <v>0</v>
      </c>
      <c r="Q12069" s="76">
        <v>0</v>
      </c>
      <c r="R12069" s="76">
        <v>0</v>
      </c>
      <c r="S12069" s="76">
        <v>5</v>
      </c>
      <c r="T12069" s="76">
        <v>1</v>
      </c>
      <c r="U12069" s="76">
        <v>0</v>
      </c>
      <c r="V12069" s="76">
        <v>0</v>
      </c>
      <c r="W12069" s="76">
        <v>0</v>
      </c>
      <c r="X12069" s="76">
        <v>2</v>
      </c>
    </row>
    <row r="12070" spans="1:24">
      <c r="A12070" s="77"/>
      <c r="B12070" s="46" t="s">
        <v>18302</v>
      </c>
      <c r="C12070" s="46" t="s">
        <v>33</v>
      </c>
      <c r="D12070" s="58" t="s">
        <v>18303</v>
      </c>
      <c r="E12070" s="58" t="s">
        <v>18304</v>
      </c>
      <c r="F12070" s="46" t="s">
        <v>18305</v>
      </c>
      <c r="G12070" s="58" t="s">
        <v>18306</v>
      </c>
      <c r="H12070" s="46" t="s">
        <v>18307</v>
      </c>
      <c r="I12070" s="524">
        <v>23453</v>
      </c>
      <c r="J12070" s="46" t="s">
        <v>1508</v>
      </c>
      <c r="K12070" s="75" t="s">
        <v>1509</v>
      </c>
      <c r="L12070" s="76">
        <f>SUM(M12070:X12070)</f>
        <v>0</v>
      </c>
      <c r="M12070" s="76"/>
      <c r="N12070" s="76"/>
      <c r="O12070" s="76"/>
      <c r="P12070" s="76"/>
      <c r="Q12070" s="76"/>
      <c r="R12070" s="76"/>
      <c r="S12070" s="76"/>
      <c r="T12070" s="76"/>
      <c r="U12070" s="76"/>
      <c r="V12070" s="76"/>
      <c r="W12070" s="76"/>
      <c r="X12070" s="76"/>
    </row>
    <row r="12071" spans="1:24">
      <c r="A12071" s="77"/>
      <c r="B12071" s="54"/>
      <c r="C12071" s="54"/>
      <c r="D12071" s="77"/>
      <c r="E12071" s="158"/>
      <c r="F12071" s="54"/>
      <c r="G12071" s="77"/>
      <c r="H12071" s="54"/>
      <c r="I12071" s="525"/>
      <c r="J12071" s="54"/>
      <c r="K12071" s="75" t="s">
        <v>1501</v>
      </c>
      <c r="L12071" s="76">
        <f t="shared" ref="L12071:L12134" si="612">SUM(M12071:X12071)</f>
        <v>0</v>
      </c>
      <c r="M12071" s="76"/>
      <c r="N12071" s="76"/>
      <c r="O12071" s="76"/>
      <c r="P12071" s="76"/>
      <c r="Q12071" s="76"/>
      <c r="R12071" s="76"/>
      <c r="S12071" s="76"/>
      <c r="T12071" s="76"/>
      <c r="U12071" s="76"/>
      <c r="V12071" s="76"/>
      <c r="W12071" s="76"/>
      <c r="X12071" s="76"/>
    </row>
    <row r="12072" spans="1:24">
      <c r="A12072" s="77"/>
      <c r="B12072" s="54"/>
      <c r="C12072" s="80"/>
      <c r="D12072" s="81"/>
      <c r="E12072" s="159"/>
      <c r="F12072" s="80"/>
      <c r="G12072" s="81"/>
      <c r="H12072" s="80"/>
      <c r="I12072" s="526"/>
      <c r="J12072" s="80"/>
      <c r="K12072" s="84" t="s">
        <v>1502</v>
      </c>
      <c r="L12072" s="76">
        <f t="shared" si="612"/>
        <v>12</v>
      </c>
      <c r="M12072" s="76">
        <v>4</v>
      </c>
      <c r="N12072" s="76"/>
      <c r="O12072" s="76"/>
      <c r="P12072" s="76"/>
      <c r="Q12072" s="76"/>
      <c r="R12072" s="76"/>
      <c r="S12072" s="76">
        <v>5</v>
      </c>
      <c r="T12072" s="76">
        <v>1</v>
      </c>
      <c r="U12072" s="76"/>
      <c r="V12072" s="76"/>
      <c r="W12072" s="76"/>
      <c r="X12072" s="76">
        <v>2</v>
      </c>
    </row>
    <row r="12073" spans="1:24">
      <c r="A12073" s="77"/>
      <c r="B12073" s="54"/>
      <c r="C12073" s="46" t="s">
        <v>31</v>
      </c>
      <c r="D12073" s="58" t="s">
        <v>18308</v>
      </c>
      <c r="E12073" s="58" t="s">
        <v>18309</v>
      </c>
      <c r="F12073" s="46" t="s">
        <v>18310</v>
      </c>
      <c r="G12073" s="58" t="s">
        <v>18311</v>
      </c>
      <c r="H12073" s="46"/>
      <c r="I12073" s="74">
        <v>0</v>
      </c>
      <c r="J12073" s="46" t="s">
        <v>1508</v>
      </c>
      <c r="K12073" s="75" t="s">
        <v>1509</v>
      </c>
      <c r="L12073" s="76">
        <f t="shared" si="612"/>
        <v>4</v>
      </c>
      <c r="M12073" s="76">
        <v>1</v>
      </c>
      <c r="N12073" s="76">
        <v>1</v>
      </c>
      <c r="O12073" s="76">
        <v>1</v>
      </c>
      <c r="P12073" s="76"/>
      <c r="Q12073" s="76"/>
      <c r="R12073" s="76"/>
      <c r="S12073" s="76">
        <v>1</v>
      </c>
      <c r="T12073" s="76"/>
      <c r="U12073" s="76"/>
      <c r="V12073" s="76"/>
      <c r="W12073" s="76"/>
      <c r="X12073" s="76"/>
    </row>
    <row r="12074" spans="1:24">
      <c r="A12074" s="77"/>
      <c r="B12074" s="54"/>
      <c r="C12074" s="54"/>
      <c r="D12074" s="77"/>
      <c r="E12074" s="158"/>
      <c r="F12074" s="54"/>
      <c r="G12074" s="77"/>
      <c r="H12074" s="54"/>
      <c r="I12074" s="95"/>
      <c r="J12074" s="54"/>
      <c r="K12074" s="75" t="s">
        <v>1501</v>
      </c>
      <c r="L12074" s="76">
        <f t="shared" si="612"/>
        <v>0</v>
      </c>
      <c r="M12074" s="76"/>
      <c r="N12074" s="76"/>
      <c r="O12074" s="76"/>
      <c r="P12074" s="76"/>
      <c r="Q12074" s="76"/>
      <c r="R12074" s="76"/>
      <c r="S12074" s="76"/>
      <c r="T12074" s="76"/>
      <c r="U12074" s="76"/>
      <c r="V12074" s="76"/>
      <c r="W12074" s="76"/>
      <c r="X12074" s="76"/>
    </row>
    <row r="12075" spans="1:24">
      <c r="A12075" s="77"/>
      <c r="B12075" s="54"/>
      <c r="C12075" s="80"/>
      <c r="D12075" s="81"/>
      <c r="E12075" s="159"/>
      <c r="F12075" s="80"/>
      <c r="G12075" s="81"/>
      <c r="H12075" s="80"/>
      <c r="I12075" s="96"/>
      <c r="J12075" s="80"/>
      <c r="K12075" s="84" t="s">
        <v>1502</v>
      </c>
      <c r="L12075" s="76">
        <f t="shared" si="612"/>
        <v>0</v>
      </c>
      <c r="M12075" s="76"/>
      <c r="N12075" s="76"/>
      <c r="O12075" s="76"/>
      <c r="P12075" s="76"/>
      <c r="Q12075" s="76"/>
      <c r="R12075" s="76"/>
      <c r="S12075" s="76"/>
      <c r="T12075" s="76"/>
      <c r="U12075" s="76"/>
      <c r="V12075" s="76"/>
      <c r="W12075" s="76"/>
      <c r="X12075" s="76"/>
    </row>
    <row r="12076" spans="1:24">
      <c r="A12076" s="77"/>
      <c r="B12076" s="54"/>
      <c r="C12076" s="46" t="s">
        <v>31</v>
      </c>
      <c r="D12076" s="58" t="s">
        <v>18312</v>
      </c>
      <c r="E12076" s="58" t="s">
        <v>18313</v>
      </c>
      <c r="F12076" s="46" t="s">
        <v>18314</v>
      </c>
      <c r="G12076" s="58" t="s">
        <v>18315</v>
      </c>
      <c r="H12076" s="46" t="s">
        <v>18316</v>
      </c>
      <c r="I12076" s="524">
        <v>125</v>
      </c>
      <c r="J12076" s="46" t="s">
        <v>1508</v>
      </c>
      <c r="K12076" s="75" t="s">
        <v>1509</v>
      </c>
      <c r="L12076" s="76">
        <f t="shared" si="612"/>
        <v>2</v>
      </c>
      <c r="M12076" s="76">
        <v>1</v>
      </c>
      <c r="N12076" s="76">
        <v>1</v>
      </c>
      <c r="O12076" s="76"/>
      <c r="P12076" s="76"/>
      <c r="Q12076" s="76"/>
      <c r="R12076" s="76"/>
      <c r="S12076" s="76"/>
      <c r="T12076" s="76"/>
      <c r="U12076" s="76"/>
      <c r="V12076" s="76"/>
      <c r="W12076" s="76"/>
      <c r="X12076" s="76"/>
    </row>
    <row r="12077" spans="1:24">
      <c r="A12077" s="77"/>
      <c r="B12077" s="54"/>
      <c r="C12077" s="54"/>
      <c r="D12077" s="77"/>
      <c r="E12077" s="158"/>
      <c r="F12077" s="54"/>
      <c r="G12077" s="77"/>
      <c r="H12077" s="54"/>
      <c r="I12077" s="525"/>
      <c r="J12077" s="54"/>
      <c r="K12077" s="75" t="s">
        <v>1501</v>
      </c>
      <c r="L12077" s="76">
        <f t="shared" si="612"/>
        <v>0</v>
      </c>
      <c r="M12077" s="76"/>
      <c r="N12077" s="76"/>
      <c r="O12077" s="76"/>
      <c r="P12077" s="76"/>
      <c r="Q12077" s="76"/>
      <c r="R12077" s="76"/>
      <c r="S12077" s="76"/>
      <c r="T12077" s="76"/>
      <c r="U12077" s="76"/>
      <c r="V12077" s="76"/>
      <c r="W12077" s="76"/>
      <c r="X12077" s="76"/>
    </row>
    <row r="12078" spans="1:24">
      <c r="A12078" s="77"/>
      <c r="B12078" s="54"/>
      <c r="C12078" s="80"/>
      <c r="D12078" s="81"/>
      <c r="E12078" s="159"/>
      <c r="F12078" s="80"/>
      <c r="G12078" s="81"/>
      <c r="H12078" s="80"/>
      <c r="I12078" s="526"/>
      <c r="J12078" s="80"/>
      <c r="K12078" s="84" t="s">
        <v>1502</v>
      </c>
      <c r="L12078" s="76">
        <f t="shared" si="612"/>
        <v>0</v>
      </c>
      <c r="M12078" s="76"/>
      <c r="N12078" s="76"/>
      <c r="O12078" s="76"/>
      <c r="P12078" s="76"/>
      <c r="Q12078" s="76"/>
      <c r="R12078" s="76"/>
      <c r="S12078" s="76"/>
      <c r="T12078" s="76"/>
      <c r="U12078" s="76"/>
      <c r="V12078" s="76"/>
      <c r="W12078" s="76"/>
      <c r="X12078" s="76"/>
    </row>
    <row r="12079" spans="1:24">
      <c r="A12079" s="77"/>
      <c r="B12079" s="54"/>
      <c r="C12079" s="46" t="s">
        <v>31</v>
      </c>
      <c r="D12079" s="58" t="s">
        <v>18317</v>
      </c>
      <c r="E12079" s="58" t="s">
        <v>18318</v>
      </c>
      <c r="F12079" s="46" t="s">
        <v>18319</v>
      </c>
      <c r="G12079" s="58" t="s">
        <v>18320</v>
      </c>
      <c r="H12079" s="46" t="s">
        <v>18321</v>
      </c>
      <c r="I12079" s="524">
        <v>542</v>
      </c>
      <c r="J12079" s="46" t="s">
        <v>1508</v>
      </c>
      <c r="K12079" s="75" t="s">
        <v>1509</v>
      </c>
      <c r="L12079" s="76">
        <f t="shared" si="612"/>
        <v>5</v>
      </c>
      <c r="M12079" s="76"/>
      <c r="N12079" s="76"/>
      <c r="O12079" s="76"/>
      <c r="P12079" s="76"/>
      <c r="Q12079" s="76"/>
      <c r="R12079" s="76"/>
      <c r="S12079" s="76">
        <v>3</v>
      </c>
      <c r="T12079" s="76">
        <v>1</v>
      </c>
      <c r="U12079" s="76"/>
      <c r="V12079" s="76"/>
      <c r="W12079" s="76"/>
      <c r="X12079" s="76">
        <v>1</v>
      </c>
    </row>
    <row r="12080" spans="1:24">
      <c r="A12080" s="77"/>
      <c r="B12080" s="54"/>
      <c r="C12080" s="158"/>
      <c r="D12080" s="77"/>
      <c r="E12080" s="158"/>
      <c r="F12080" s="54"/>
      <c r="G12080" s="77"/>
      <c r="H12080" s="54"/>
      <c r="I12080" s="525"/>
      <c r="J12080" s="54"/>
      <c r="K12080" s="75" t="s">
        <v>1501</v>
      </c>
      <c r="L12080" s="76">
        <f t="shared" si="612"/>
        <v>0</v>
      </c>
      <c r="M12080" s="76"/>
      <c r="N12080" s="76"/>
      <c r="O12080" s="76"/>
      <c r="P12080" s="76"/>
      <c r="Q12080" s="76"/>
      <c r="R12080" s="76"/>
      <c r="S12080" s="76"/>
      <c r="T12080" s="76"/>
      <c r="U12080" s="76"/>
      <c r="V12080" s="76"/>
      <c r="W12080" s="76"/>
      <c r="X12080" s="76"/>
    </row>
    <row r="12081" spans="1:24">
      <c r="A12081" s="77"/>
      <c r="B12081" s="54"/>
      <c r="C12081" s="159"/>
      <c r="D12081" s="81"/>
      <c r="E12081" s="159"/>
      <c r="F12081" s="80"/>
      <c r="G12081" s="81"/>
      <c r="H12081" s="80"/>
      <c r="I12081" s="526"/>
      <c r="J12081" s="80"/>
      <c r="K12081" s="84" t="s">
        <v>1502</v>
      </c>
      <c r="L12081" s="76">
        <f t="shared" si="612"/>
        <v>0</v>
      </c>
      <c r="M12081" s="76"/>
      <c r="N12081" s="76"/>
      <c r="O12081" s="76"/>
      <c r="P12081" s="76"/>
      <c r="Q12081" s="76"/>
      <c r="R12081" s="76"/>
      <c r="S12081" s="76"/>
      <c r="T12081" s="76"/>
      <c r="U12081" s="76"/>
      <c r="V12081" s="76"/>
      <c r="W12081" s="76"/>
      <c r="X12081" s="76"/>
    </row>
    <row r="12082" spans="1:24">
      <c r="A12082" s="77"/>
      <c r="B12082" s="54"/>
      <c r="C12082" s="46" t="s">
        <v>31</v>
      </c>
      <c r="D12082" s="58" t="s">
        <v>18322</v>
      </c>
      <c r="E12082" s="58" t="s">
        <v>18323</v>
      </c>
      <c r="F12082" s="46" t="s">
        <v>18324</v>
      </c>
      <c r="G12082" s="58" t="s">
        <v>18325</v>
      </c>
      <c r="H12082" s="46"/>
      <c r="I12082" s="524">
        <v>90</v>
      </c>
      <c r="J12082" s="46" t="s">
        <v>1508</v>
      </c>
      <c r="K12082" s="75" t="s">
        <v>1509</v>
      </c>
      <c r="L12082" s="76">
        <f t="shared" si="612"/>
        <v>3</v>
      </c>
      <c r="M12082" s="76">
        <v>1</v>
      </c>
      <c r="N12082" s="76"/>
      <c r="O12082" s="76"/>
      <c r="P12082" s="76"/>
      <c r="Q12082" s="76"/>
      <c r="R12082" s="76"/>
      <c r="S12082" s="76"/>
      <c r="T12082" s="76">
        <v>1</v>
      </c>
      <c r="U12082" s="76"/>
      <c r="V12082" s="76"/>
      <c r="W12082" s="76"/>
      <c r="X12082" s="76">
        <v>1</v>
      </c>
    </row>
    <row r="12083" spans="1:24">
      <c r="A12083" s="77"/>
      <c r="B12083" s="54"/>
      <c r="C12083" s="158"/>
      <c r="D12083" s="77"/>
      <c r="E12083" s="158"/>
      <c r="F12083" s="54"/>
      <c r="G12083" s="77"/>
      <c r="H12083" s="54"/>
      <c r="I12083" s="525"/>
      <c r="J12083" s="54"/>
      <c r="K12083" s="75" t="s">
        <v>1501</v>
      </c>
      <c r="L12083" s="76">
        <f t="shared" si="612"/>
        <v>0</v>
      </c>
      <c r="M12083" s="76"/>
      <c r="N12083" s="76"/>
      <c r="O12083" s="76"/>
      <c r="P12083" s="76"/>
      <c r="Q12083" s="76"/>
      <c r="R12083" s="76"/>
      <c r="S12083" s="76"/>
      <c r="T12083" s="76"/>
      <c r="U12083" s="76"/>
      <c r="V12083" s="76"/>
      <c r="W12083" s="76"/>
      <c r="X12083" s="76"/>
    </row>
    <row r="12084" spans="1:24">
      <c r="A12084" s="77"/>
      <c r="B12084" s="80"/>
      <c r="C12084" s="159"/>
      <c r="D12084" s="81"/>
      <c r="E12084" s="159"/>
      <c r="F12084" s="80"/>
      <c r="G12084" s="81"/>
      <c r="H12084" s="80"/>
      <c r="I12084" s="526"/>
      <c r="J12084" s="80"/>
      <c r="K12084" s="84" t="s">
        <v>1502</v>
      </c>
      <c r="L12084" s="76">
        <f t="shared" si="612"/>
        <v>0</v>
      </c>
      <c r="M12084" s="76"/>
      <c r="N12084" s="76"/>
      <c r="O12084" s="76"/>
      <c r="P12084" s="76"/>
      <c r="Q12084" s="76"/>
      <c r="R12084" s="76"/>
      <c r="S12084" s="76"/>
      <c r="T12084" s="76"/>
      <c r="U12084" s="76"/>
      <c r="V12084" s="76"/>
      <c r="W12084" s="76"/>
      <c r="X12084" s="76"/>
    </row>
    <row r="12085" spans="1:24">
      <c r="A12085" s="77"/>
      <c r="B12085" s="46" t="s">
        <v>18326</v>
      </c>
      <c r="C12085" s="46"/>
      <c r="D12085" s="420">
        <f>COUNTA(D12088:D12093)</f>
        <v>2</v>
      </c>
      <c r="E12085" s="46"/>
      <c r="F12085" s="46"/>
      <c r="G12085" s="46"/>
      <c r="H12085" s="46"/>
      <c r="I12085" s="813">
        <f>SUM(I12088:I12093)</f>
        <v>0</v>
      </c>
      <c r="J12085" s="46" t="s">
        <v>39</v>
      </c>
      <c r="K12085" s="75" t="s">
        <v>32</v>
      </c>
      <c r="L12085" s="76">
        <f t="shared" si="612"/>
        <v>0</v>
      </c>
      <c r="M12085" s="76">
        <v>0</v>
      </c>
      <c r="N12085" s="76">
        <v>0</v>
      </c>
      <c r="O12085" s="76">
        <v>0</v>
      </c>
      <c r="P12085" s="76">
        <v>0</v>
      </c>
      <c r="Q12085" s="76">
        <v>0</v>
      </c>
      <c r="R12085" s="76">
        <v>0</v>
      </c>
      <c r="S12085" s="76">
        <v>0</v>
      </c>
      <c r="T12085" s="76">
        <v>0</v>
      </c>
      <c r="U12085" s="76">
        <v>0</v>
      </c>
      <c r="V12085" s="76">
        <v>0</v>
      </c>
      <c r="W12085" s="76">
        <v>0</v>
      </c>
      <c r="X12085" s="76">
        <v>0</v>
      </c>
    </row>
    <row r="12086" spans="1:24">
      <c r="A12086" s="77"/>
      <c r="B12086" s="54"/>
      <c r="C12086" s="54"/>
      <c r="D12086" s="422"/>
      <c r="E12086" s="54"/>
      <c r="F12086" s="54"/>
      <c r="G12086" s="54"/>
      <c r="H12086" s="54"/>
      <c r="I12086" s="814"/>
      <c r="J12086" s="54"/>
      <c r="K12086" s="75" t="s">
        <v>34</v>
      </c>
      <c r="L12086" s="76">
        <f t="shared" si="612"/>
        <v>0</v>
      </c>
      <c r="M12086" s="76">
        <v>0</v>
      </c>
      <c r="N12086" s="76">
        <v>0</v>
      </c>
      <c r="O12086" s="76">
        <v>0</v>
      </c>
      <c r="P12086" s="76">
        <v>0</v>
      </c>
      <c r="Q12086" s="76">
        <v>0</v>
      </c>
      <c r="R12086" s="76">
        <v>0</v>
      </c>
      <c r="S12086" s="76">
        <v>0</v>
      </c>
      <c r="T12086" s="76">
        <v>0</v>
      </c>
      <c r="U12086" s="76">
        <v>0</v>
      </c>
      <c r="V12086" s="76">
        <v>0</v>
      </c>
      <c r="W12086" s="76">
        <v>0</v>
      </c>
      <c r="X12086" s="76">
        <v>0</v>
      </c>
    </row>
    <row r="12087" spans="1:24">
      <c r="A12087" s="77"/>
      <c r="B12087" s="80"/>
      <c r="C12087" s="80"/>
      <c r="D12087" s="423"/>
      <c r="E12087" s="80"/>
      <c r="F12087" s="80"/>
      <c r="G12087" s="80"/>
      <c r="H12087" s="80"/>
      <c r="I12087" s="815"/>
      <c r="J12087" s="80"/>
      <c r="K12087" s="75" t="s">
        <v>36</v>
      </c>
      <c r="L12087" s="76">
        <f t="shared" si="612"/>
        <v>4</v>
      </c>
      <c r="M12087" s="76">
        <v>0</v>
      </c>
      <c r="N12087" s="76">
        <v>0</v>
      </c>
      <c r="O12087" s="76">
        <v>0</v>
      </c>
      <c r="P12087" s="76">
        <v>0</v>
      </c>
      <c r="Q12087" s="76">
        <v>0</v>
      </c>
      <c r="R12087" s="76">
        <v>0</v>
      </c>
      <c r="S12087" s="76">
        <v>0</v>
      </c>
      <c r="T12087" s="76">
        <v>2</v>
      </c>
      <c r="U12087" s="76">
        <v>0</v>
      </c>
      <c r="V12087" s="76">
        <v>0</v>
      </c>
      <c r="W12087" s="76">
        <v>2</v>
      </c>
      <c r="X12087" s="76">
        <v>0</v>
      </c>
    </row>
    <row r="12088" spans="1:24">
      <c r="A12088" s="77"/>
      <c r="B12088" s="46" t="s">
        <v>18327</v>
      </c>
      <c r="C12088" s="46" t="s">
        <v>33</v>
      </c>
      <c r="D12088" s="58" t="s">
        <v>18328</v>
      </c>
      <c r="E12088" s="126" t="s">
        <v>18329</v>
      </c>
      <c r="F12088" s="46" t="s">
        <v>18330</v>
      </c>
      <c r="G12088" s="58" t="s">
        <v>18331</v>
      </c>
      <c r="H12088" s="46" t="s">
        <v>18332</v>
      </c>
      <c r="I12088" s="74">
        <v>0</v>
      </c>
      <c r="J12088" s="46" t="s">
        <v>1508</v>
      </c>
      <c r="K12088" s="75" t="s">
        <v>1509</v>
      </c>
      <c r="L12088" s="76">
        <f t="shared" si="612"/>
        <v>0</v>
      </c>
      <c r="M12088" s="76"/>
      <c r="N12088" s="76"/>
      <c r="O12088" s="76"/>
      <c r="P12088" s="76"/>
      <c r="Q12088" s="76"/>
      <c r="R12088" s="76"/>
      <c r="S12088" s="76"/>
      <c r="T12088" s="76"/>
      <c r="U12088" s="76"/>
      <c r="V12088" s="76"/>
      <c r="W12088" s="76"/>
      <c r="X12088" s="76"/>
    </row>
    <row r="12089" spans="1:24">
      <c r="A12089" s="77"/>
      <c r="B12089" s="54"/>
      <c r="C12089" s="54"/>
      <c r="D12089" s="77"/>
      <c r="E12089" s="821"/>
      <c r="F12089" s="54"/>
      <c r="G12089" s="77"/>
      <c r="H12089" s="54"/>
      <c r="I12089" s="79"/>
      <c r="J12089" s="54"/>
      <c r="K12089" s="75" t="s">
        <v>1501</v>
      </c>
      <c r="L12089" s="76">
        <f t="shared" si="612"/>
        <v>0</v>
      </c>
      <c r="M12089" s="76"/>
      <c r="N12089" s="76"/>
      <c r="O12089" s="76"/>
      <c r="P12089" s="76"/>
      <c r="Q12089" s="76"/>
      <c r="R12089" s="76"/>
      <c r="S12089" s="76"/>
      <c r="T12089" s="76"/>
      <c r="U12089" s="76"/>
      <c r="V12089" s="76"/>
      <c r="W12089" s="76"/>
      <c r="X12089" s="76"/>
    </row>
    <row r="12090" spans="1:24">
      <c r="A12090" s="77"/>
      <c r="B12090" s="54"/>
      <c r="C12090" s="80"/>
      <c r="D12090" s="81"/>
      <c r="E12090" s="822"/>
      <c r="F12090" s="80"/>
      <c r="G12090" s="81"/>
      <c r="H12090" s="80"/>
      <c r="I12090" s="83"/>
      <c r="J12090" s="80"/>
      <c r="K12090" s="84" t="s">
        <v>1502</v>
      </c>
      <c r="L12090" s="76">
        <f t="shared" si="612"/>
        <v>2</v>
      </c>
      <c r="M12090" s="76"/>
      <c r="N12090" s="76"/>
      <c r="O12090" s="76"/>
      <c r="P12090" s="76"/>
      <c r="Q12090" s="76"/>
      <c r="R12090" s="76"/>
      <c r="S12090" s="76"/>
      <c r="T12090" s="76">
        <v>2</v>
      </c>
      <c r="U12090" s="76"/>
      <c r="V12090" s="76"/>
      <c r="W12090" s="76"/>
      <c r="X12090" s="76"/>
    </row>
    <row r="12091" spans="1:24">
      <c r="A12091" s="77"/>
      <c r="B12091" s="54"/>
      <c r="C12091" s="46" t="s">
        <v>33</v>
      </c>
      <c r="D12091" s="58" t="s">
        <v>18333</v>
      </c>
      <c r="E12091" s="121" t="s">
        <v>18334</v>
      </c>
      <c r="F12091" s="46" t="s">
        <v>18335</v>
      </c>
      <c r="G12091" s="58" t="s">
        <v>18336</v>
      </c>
      <c r="H12091" s="46" t="s">
        <v>18337</v>
      </c>
      <c r="I12091" s="74">
        <v>0</v>
      </c>
      <c r="J12091" s="46" t="s">
        <v>1508</v>
      </c>
      <c r="K12091" s="75" t="s">
        <v>1509</v>
      </c>
      <c r="L12091" s="76">
        <f t="shared" si="612"/>
        <v>0</v>
      </c>
      <c r="M12091" s="76"/>
      <c r="N12091" s="76"/>
      <c r="O12091" s="76"/>
      <c r="P12091" s="76"/>
      <c r="Q12091" s="76"/>
      <c r="R12091" s="76"/>
      <c r="S12091" s="76"/>
      <c r="T12091" s="76"/>
      <c r="U12091" s="76"/>
      <c r="V12091" s="76"/>
      <c r="W12091" s="76"/>
      <c r="X12091" s="76"/>
    </row>
    <row r="12092" spans="1:24">
      <c r="A12092" s="77"/>
      <c r="B12092" s="54"/>
      <c r="C12092" s="54"/>
      <c r="D12092" s="77"/>
      <c r="E12092" s="220"/>
      <c r="F12092" s="54"/>
      <c r="G12092" s="77"/>
      <c r="H12092" s="54"/>
      <c r="I12092" s="79"/>
      <c r="J12092" s="54"/>
      <c r="K12092" s="75" t="s">
        <v>1501</v>
      </c>
      <c r="L12092" s="76">
        <f t="shared" si="612"/>
        <v>0</v>
      </c>
      <c r="M12092" s="76"/>
      <c r="N12092" s="76"/>
      <c r="O12092" s="76"/>
      <c r="P12092" s="76"/>
      <c r="Q12092" s="76"/>
      <c r="R12092" s="76"/>
      <c r="S12092" s="76"/>
      <c r="T12092" s="76"/>
      <c r="U12092" s="76"/>
      <c r="V12092" s="76"/>
      <c r="W12092" s="76"/>
      <c r="X12092" s="76"/>
    </row>
    <row r="12093" spans="1:24">
      <c r="A12093" s="77"/>
      <c r="B12093" s="80"/>
      <c r="C12093" s="80"/>
      <c r="D12093" s="81"/>
      <c r="E12093" s="222"/>
      <c r="F12093" s="80"/>
      <c r="G12093" s="81"/>
      <c r="H12093" s="80"/>
      <c r="I12093" s="83"/>
      <c r="J12093" s="80"/>
      <c r="K12093" s="84" t="s">
        <v>1502</v>
      </c>
      <c r="L12093" s="76">
        <f t="shared" si="612"/>
        <v>2</v>
      </c>
      <c r="M12093" s="76"/>
      <c r="N12093" s="76"/>
      <c r="O12093" s="76"/>
      <c r="P12093" s="76"/>
      <c r="Q12093" s="76"/>
      <c r="R12093" s="76"/>
      <c r="S12093" s="76"/>
      <c r="T12093" s="76"/>
      <c r="U12093" s="76"/>
      <c r="V12093" s="76"/>
      <c r="W12093" s="76">
        <v>2</v>
      </c>
      <c r="X12093" s="76"/>
    </row>
    <row r="12094" spans="1:24">
      <c r="A12094" s="77"/>
      <c r="B12094" s="46" t="s">
        <v>18338</v>
      </c>
      <c r="C12094" s="46"/>
      <c r="D12094" s="420">
        <f>COUNTA(D12097:D12102)</f>
        <v>2</v>
      </c>
      <c r="E12094" s="46"/>
      <c r="F12094" s="46"/>
      <c r="G12094" s="46"/>
      <c r="H12094" s="46"/>
      <c r="I12094" s="813">
        <f>SUM(I12097:I12102)</f>
        <v>11434</v>
      </c>
      <c r="J12094" s="46" t="s">
        <v>39</v>
      </c>
      <c r="K12094" s="75" t="s">
        <v>32</v>
      </c>
      <c r="L12094" s="76">
        <f t="shared" si="612"/>
        <v>0</v>
      </c>
      <c r="M12094" s="76">
        <v>0</v>
      </c>
      <c r="N12094" s="76">
        <v>0</v>
      </c>
      <c r="O12094" s="76">
        <v>0</v>
      </c>
      <c r="P12094" s="76">
        <v>0</v>
      </c>
      <c r="Q12094" s="76">
        <v>0</v>
      </c>
      <c r="R12094" s="76">
        <v>0</v>
      </c>
      <c r="S12094" s="76">
        <v>0</v>
      </c>
      <c r="T12094" s="76">
        <v>0</v>
      </c>
      <c r="U12094" s="76">
        <v>0</v>
      </c>
      <c r="V12094" s="76">
        <v>0</v>
      </c>
      <c r="W12094" s="76">
        <v>0</v>
      </c>
      <c r="X12094" s="76">
        <v>0</v>
      </c>
    </row>
    <row r="12095" spans="1:24">
      <c r="A12095" s="77"/>
      <c r="B12095" s="54"/>
      <c r="C12095" s="54"/>
      <c r="D12095" s="422"/>
      <c r="E12095" s="54"/>
      <c r="F12095" s="54"/>
      <c r="G12095" s="54"/>
      <c r="H12095" s="54"/>
      <c r="I12095" s="814"/>
      <c r="J12095" s="54"/>
      <c r="K12095" s="75" t="s">
        <v>34</v>
      </c>
      <c r="L12095" s="76">
        <f t="shared" si="612"/>
        <v>0</v>
      </c>
      <c r="M12095" s="76">
        <v>0</v>
      </c>
      <c r="N12095" s="76">
        <v>0</v>
      </c>
      <c r="O12095" s="76">
        <v>0</v>
      </c>
      <c r="P12095" s="76">
        <v>0</v>
      </c>
      <c r="Q12095" s="76">
        <v>0</v>
      </c>
      <c r="R12095" s="76">
        <v>0</v>
      </c>
      <c r="S12095" s="76">
        <v>0</v>
      </c>
      <c r="T12095" s="76">
        <v>0</v>
      </c>
      <c r="U12095" s="76">
        <v>0</v>
      </c>
      <c r="V12095" s="76">
        <v>0</v>
      </c>
      <c r="W12095" s="76">
        <v>0</v>
      </c>
      <c r="X12095" s="76">
        <v>0</v>
      </c>
    </row>
    <row r="12096" spans="1:24">
      <c r="A12096" s="77"/>
      <c r="B12096" s="80"/>
      <c r="C12096" s="80"/>
      <c r="D12096" s="423"/>
      <c r="E12096" s="80"/>
      <c r="F12096" s="80"/>
      <c r="G12096" s="80"/>
      <c r="H12096" s="80"/>
      <c r="I12096" s="815"/>
      <c r="J12096" s="80"/>
      <c r="K12096" s="75" t="s">
        <v>36</v>
      </c>
      <c r="L12096" s="76">
        <f t="shared" si="612"/>
        <v>10</v>
      </c>
      <c r="M12096" s="76">
        <v>0</v>
      </c>
      <c r="N12096" s="76">
        <v>0</v>
      </c>
      <c r="O12096" s="76">
        <v>0</v>
      </c>
      <c r="P12096" s="76">
        <v>0</v>
      </c>
      <c r="Q12096" s="76">
        <v>0</v>
      </c>
      <c r="R12096" s="76">
        <v>0</v>
      </c>
      <c r="S12096" s="76">
        <v>3</v>
      </c>
      <c r="T12096" s="76">
        <v>0</v>
      </c>
      <c r="U12096" s="76">
        <v>7</v>
      </c>
      <c r="V12096" s="76">
        <v>0</v>
      </c>
      <c r="W12096" s="76">
        <v>0</v>
      </c>
      <c r="X12096" s="76">
        <v>0</v>
      </c>
    </row>
    <row r="12097" spans="1:24">
      <c r="A12097" s="77"/>
      <c r="B12097" s="46" t="s">
        <v>18339</v>
      </c>
      <c r="C12097" s="46" t="s">
        <v>33</v>
      </c>
      <c r="D12097" s="58" t="s">
        <v>18340</v>
      </c>
      <c r="E12097" s="58" t="s">
        <v>18341</v>
      </c>
      <c r="F12097" s="58" t="s">
        <v>18342</v>
      </c>
      <c r="G12097" s="58" t="s">
        <v>18343</v>
      </c>
      <c r="H12097" s="58" t="s">
        <v>18344</v>
      </c>
      <c r="I12097" s="524">
        <v>5196</v>
      </c>
      <c r="J12097" s="46" t="s">
        <v>1508</v>
      </c>
      <c r="K12097" s="75" t="s">
        <v>1509</v>
      </c>
      <c r="L12097" s="76">
        <f t="shared" si="612"/>
        <v>0</v>
      </c>
      <c r="M12097" s="76"/>
      <c r="N12097" s="76"/>
      <c r="O12097" s="76"/>
      <c r="P12097" s="76"/>
      <c r="Q12097" s="76"/>
      <c r="R12097" s="76"/>
      <c r="S12097" s="76"/>
      <c r="T12097" s="76"/>
      <c r="U12097" s="76"/>
      <c r="V12097" s="76"/>
      <c r="W12097" s="76"/>
      <c r="X12097" s="76"/>
    </row>
    <row r="12098" spans="1:24">
      <c r="A12098" s="77"/>
      <c r="B12098" s="54"/>
      <c r="C12098" s="54"/>
      <c r="D12098" s="77"/>
      <c r="E12098" s="77"/>
      <c r="F12098" s="77"/>
      <c r="G12098" s="77"/>
      <c r="H12098" s="77"/>
      <c r="I12098" s="525"/>
      <c r="J12098" s="54"/>
      <c r="K12098" s="75" t="s">
        <v>1501</v>
      </c>
      <c r="L12098" s="76">
        <f t="shared" si="612"/>
        <v>0</v>
      </c>
      <c r="M12098" s="76"/>
      <c r="N12098" s="76"/>
      <c r="O12098" s="76"/>
      <c r="P12098" s="76"/>
      <c r="Q12098" s="76"/>
      <c r="R12098" s="76"/>
      <c r="S12098" s="76"/>
      <c r="T12098" s="76"/>
      <c r="U12098" s="76"/>
      <c r="V12098" s="76"/>
      <c r="W12098" s="76"/>
      <c r="X12098" s="76"/>
    </row>
    <row r="12099" spans="1:24">
      <c r="A12099" s="77"/>
      <c r="B12099" s="54"/>
      <c r="C12099" s="80"/>
      <c r="D12099" s="81"/>
      <c r="E12099" s="81"/>
      <c r="F12099" s="81"/>
      <c r="G12099" s="81"/>
      <c r="H12099" s="81"/>
      <c r="I12099" s="526"/>
      <c r="J12099" s="80"/>
      <c r="K12099" s="84" t="s">
        <v>1502</v>
      </c>
      <c r="L12099" s="76">
        <f t="shared" si="612"/>
        <v>3</v>
      </c>
      <c r="M12099" s="76"/>
      <c r="N12099" s="76"/>
      <c r="O12099" s="76"/>
      <c r="P12099" s="76"/>
      <c r="Q12099" s="76"/>
      <c r="R12099" s="76"/>
      <c r="S12099" s="76">
        <v>3</v>
      </c>
      <c r="T12099" s="76"/>
      <c r="U12099" s="76"/>
      <c r="V12099" s="76"/>
      <c r="W12099" s="76"/>
      <c r="X12099" s="76"/>
    </row>
    <row r="12100" spans="1:24">
      <c r="A12100" s="77"/>
      <c r="B12100" s="54"/>
      <c r="C12100" s="46" t="s">
        <v>35</v>
      </c>
      <c r="D12100" s="58" t="s">
        <v>18345</v>
      </c>
      <c r="E12100" s="58" t="s">
        <v>18346</v>
      </c>
      <c r="F12100" s="58" t="s">
        <v>18347</v>
      </c>
      <c r="G12100" s="58" t="s">
        <v>18348</v>
      </c>
      <c r="H12100" s="58" t="s">
        <v>18349</v>
      </c>
      <c r="I12100" s="524">
        <v>6238</v>
      </c>
      <c r="J12100" s="46" t="s">
        <v>1508</v>
      </c>
      <c r="K12100" s="75" t="s">
        <v>1509</v>
      </c>
      <c r="L12100" s="76">
        <f t="shared" si="612"/>
        <v>0</v>
      </c>
      <c r="M12100" s="76"/>
      <c r="N12100" s="76"/>
      <c r="O12100" s="76"/>
      <c r="P12100" s="76"/>
      <c r="Q12100" s="76"/>
      <c r="R12100" s="76"/>
      <c r="S12100" s="76"/>
      <c r="T12100" s="76"/>
      <c r="U12100" s="76"/>
      <c r="V12100" s="76"/>
      <c r="W12100" s="76"/>
      <c r="X12100" s="76"/>
    </row>
    <row r="12101" spans="1:24">
      <c r="A12101" s="77"/>
      <c r="B12101" s="54"/>
      <c r="C12101" s="54"/>
      <c r="D12101" s="77"/>
      <c r="E12101" s="77"/>
      <c r="F12101" s="77"/>
      <c r="G12101" s="77"/>
      <c r="H12101" s="77"/>
      <c r="I12101" s="525"/>
      <c r="J12101" s="54"/>
      <c r="K12101" s="75" t="s">
        <v>1501</v>
      </c>
      <c r="L12101" s="76">
        <f t="shared" si="612"/>
        <v>0</v>
      </c>
      <c r="M12101" s="76"/>
      <c r="N12101" s="76"/>
      <c r="O12101" s="76"/>
      <c r="P12101" s="76"/>
      <c r="Q12101" s="76"/>
      <c r="R12101" s="76"/>
      <c r="S12101" s="76"/>
      <c r="T12101" s="76"/>
      <c r="U12101" s="76"/>
      <c r="V12101" s="76"/>
      <c r="W12101" s="76"/>
      <c r="X12101" s="76"/>
    </row>
    <row r="12102" spans="1:24">
      <c r="A12102" s="77"/>
      <c r="B12102" s="80"/>
      <c r="C12102" s="80"/>
      <c r="D12102" s="81"/>
      <c r="E12102" s="81"/>
      <c r="F12102" s="81"/>
      <c r="G12102" s="81"/>
      <c r="H12102" s="81"/>
      <c r="I12102" s="526"/>
      <c r="J12102" s="80"/>
      <c r="K12102" s="84" t="s">
        <v>1502</v>
      </c>
      <c r="L12102" s="76">
        <f t="shared" si="612"/>
        <v>7</v>
      </c>
      <c r="M12102" s="76"/>
      <c r="N12102" s="76"/>
      <c r="O12102" s="76"/>
      <c r="P12102" s="76"/>
      <c r="Q12102" s="76"/>
      <c r="R12102" s="76"/>
      <c r="S12102" s="76"/>
      <c r="T12102" s="76"/>
      <c r="U12102" s="76">
        <v>7</v>
      </c>
      <c r="V12102" s="76"/>
      <c r="W12102" s="76"/>
      <c r="X12102" s="76"/>
    </row>
    <row r="12103" spans="1:24">
      <c r="A12103" s="77"/>
      <c r="B12103" s="46" t="s">
        <v>18350</v>
      </c>
      <c r="C12103" s="46"/>
      <c r="D12103" s="420">
        <f>COUNTA(D12106:D12138)</f>
        <v>11</v>
      </c>
      <c r="E12103" s="46"/>
      <c r="F12103" s="46"/>
      <c r="G12103" s="46"/>
      <c r="H12103" s="46"/>
      <c r="I12103" s="813">
        <f>SUM(I12106:I12138)</f>
        <v>0</v>
      </c>
      <c r="J12103" s="46" t="s">
        <v>39</v>
      </c>
      <c r="K12103" s="75" t="s">
        <v>32</v>
      </c>
      <c r="L12103" s="76">
        <f t="shared" si="612"/>
        <v>3</v>
      </c>
      <c r="M12103" s="76">
        <v>1</v>
      </c>
      <c r="N12103" s="76">
        <v>0</v>
      </c>
      <c r="O12103" s="76">
        <v>0</v>
      </c>
      <c r="P12103" s="76">
        <v>0</v>
      </c>
      <c r="Q12103" s="76">
        <v>0</v>
      </c>
      <c r="R12103" s="76">
        <v>1</v>
      </c>
      <c r="S12103" s="76">
        <v>0</v>
      </c>
      <c r="T12103" s="76">
        <v>0</v>
      </c>
      <c r="U12103" s="76">
        <v>0</v>
      </c>
      <c r="V12103" s="76">
        <v>0</v>
      </c>
      <c r="W12103" s="76">
        <v>1</v>
      </c>
      <c r="X12103" s="76">
        <v>0</v>
      </c>
    </row>
    <row r="12104" spans="1:24">
      <c r="A12104" s="77"/>
      <c r="B12104" s="54"/>
      <c r="C12104" s="54"/>
      <c r="D12104" s="422"/>
      <c r="E12104" s="54"/>
      <c r="F12104" s="54"/>
      <c r="G12104" s="54"/>
      <c r="H12104" s="54"/>
      <c r="I12104" s="814"/>
      <c r="J12104" s="54"/>
      <c r="K12104" s="75" t="s">
        <v>34</v>
      </c>
      <c r="L12104" s="76">
        <f t="shared" si="612"/>
        <v>0</v>
      </c>
      <c r="M12104" s="76">
        <v>0</v>
      </c>
      <c r="N12104" s="76">
        <v>0</v>
      </c>
      <c r="O12104" s="76">
        <v>0</v>
      </c>
      <c r="P12104" s="76">
        <v>0</v>
      </c>
      <c r="Q12104" s="76">
        <v>0</v>
      </c>
      <c r="R12104" s="76">
        <v>0</v>
      </c>
      <c r="S12104" s="76">
        <v>0</v>
      </c>
      <c r="T12104" s="76">
        <v>0</v>
      </c>
      <c r="U12104" s="76">
        <v>0</v>
      </c>
      <c r="V12104" s="76">
        <v>0</v>
      </c>
      <c r="W12104" s="76">
        <v>0</v>
      </c>
      <c r="X12104" s="76">
        <v>0</v>
      </c>
    </row>
    <row r="12105" spans="1:24">
      <c r="A12105" s="77"/>
      <c r="B12105" s="80"/>
      <c r="C12105" s="80"/>
      <c r="D12105" s="423"/>
      <c r="E12105" s="80"/>
      <c r="F12105" s="80"/>
      <c r="G12105" s="80"/>
      <c r="H12105" s="80"/>
      <c r="I12105" s="815"/>
      <c r="J12105" s="80"/>
      <c r="K12105" s="75" t="s">
        <v>36</v>
      </c>
      <c r="L12105" s="76">
        <f t="shared" si="612"/>
        <v>40</v>
      </c>
      <c r="M12105" s="76">
        <v>0</v>
      </c>
      <c r="N12105" s="76">
        <v>0</v>
      </c>
      <c r="O12105" s="76">
        <v>0</v>
      </c>
      <c r="P12105" s="76">
        <v>0</v>
      </c>
      <c r="Q12105" s="76">
        <v>0</v>
      </c>
      <c r="R12105" s="76">
        <v>8</v>
      </c>
      <c r="S12105" s="76">
        <v>7</v>
      </c>
      <c r="T12105" s="76">
        <v>7</v>
      </c>
      <c r="U12105" s="76">
        <v>0</v>
      </c>
      <c r="V12105" s="76">
        <v>0</v>
      </c>
      <c r="W12105" s="76">
        <v>12</v>
      </c>
      <c r="X12105" s="76">
        <v>6</v>
      </c>
    </row>
    <row r="12106" spans="1:24">
      <c r="A12106" s="77"/>
      <c r="B12106" s="46" t="s">
        <v>18351</v>
      </c>
      <c r="C12106" s="46" t="s">
        <v>1633</v>
      </c>
      <c r="D12106" s="58" t="s">
        <v>18352</v>
      </c>
      <c r="E12106" s="323" t="s">
        <v>18353</v>
      </c>
      <c r="F12106" s="46" t="s">
        <v>18354</v>
      </c>
      <c r="G12106" s="58" t="s">
        <v>18355</v>
      </c>
      <c r="H12106" s="46" t="s">
        <v>18356</v>
      </c>
      <c r="I12106" s="524">
        <v>0</v>
      </c>
      <c r="J12106" s="46" t="s">
        <v>39</v>
      </c>
      <c r="K12106" s="75" t="s">
        <v>32</v>
      </c>
      <c r="L12106" s="76">
        <f t="shared" si="612"/>
        <v>0</v>
      </c>
      <c r="M12106" s="76"/>
      <c r="N12106" s="76"/>
      <c r="O12106" s="76"/>
      <c r="P12106" s="76"/>
      <c r="Q12106" s="76"/>
      <c r="R12106" s="76"/>
      <c r="S12106" s="76"/>
      <c r="T12106" s="76"/>
      <c r="U12106" s="76"/>
      <c r="V12106" s="76"/>
      <c r="W12106" s="76"/>
      <c r="X12106" s="76"/>
    </row>
    <row r="12107" spans="1:24">
      <c r="A12107" s="77"/>
      <c r="B12107" s="54"/>
      <c r="C12107" s="54"/>
      <c r="D12107" s="77"/>
      <c r="E12107" s="323"/>
      <c r="F12107" s="54"/>
      <c r="G12107" s="77"/>
      <c r="H12107" s="54"/>
      <c r="I12107" s="525"/>
      <c r="J12107" s="54"/>
      <c r="K12107" s="75" t="s">
        <v>34</v>
      </c>
      <c r="L12107" s="76">
        <f t="shared" si="612"/>
        <v>0</v>
      </c>
      <c r="M12107" s="76"/>
      <c r="N12107" s="76"/>
      <c r="O12107" s="76"/>
      <c r="P12107" s="76"/>
      <c r="Q12107" s="76"/>
      <c r="R12107" s="76"/>
      <c r="S12107" s="76"/>
      <c r="T12107" s="76"/>
      <c r="U12107" s="76"/>
      <c r="V12107" s="76"/>
      <c r="W12107" s="76"/>
      <c r="X12107" s="76"/>
    </row>
    <row r="12108" spans="1:24">
      <c r="A12108" s="77"/>
      <c r="B12108" s="54"/>
      <c r="C12108" s="80"/>
      <c r="D12108" s="81"/>
      <c r="E12108" s="323"/>
      <c r="F12108" s="80"/>
      <c r="G12108" s="81"/>
      <c r="H12108" s="80"/>
      <c r="I12108" s="526"/>
      <c r="J12108" s="80"/>
      <c r="K12108" s="84" t="s">
        <v>36</v>
      </c>
      <c r="L12108" s="76">
        <f t="shared" si="612"/>
        <v>2</v>
      </c>
      <c r="M12108" s="76"/>
      <c r="N12108" s="76"/>
      <c r="O12108" s="76"/>
      <c r="P12108" s="76"/>
      <c r="Q12108" s="76"/>
      <c r="R12108" s="76"/>
      <c r="S12108" s="76"/>
      <c r="T12108" s="76"/>
      <c r="U12108" s="76"/>
      <c r="V12108" s="76"/>
      <c r="W12108" s="76">
        <v>2</v>
      </c>
      <c r="X12108" s="76"/>
    </row>
    <row r="12109" spans="1:24">
      <c r="A12109" s="77"/>
      <c r="B12109" s="54"/>
      <c r="C12109" s="46" t="s">
        <v>1633</v>
      </c>
      <c r="D12109" s="58" t="s">
        <v>18357</v>
      </c>
      <c r="E12109" s="323" t="s">
        <v>18358</v>
      </c>
      <c r="F12109" s="46" t="s">
        <v>18359</v>
      </c>
      <c r="G12109" s="58" t="s">
        <v>18360</v>
      </c>
      <c r="H12109" s="46" t="s">
        <v>18361</v>
      </c>
      <c r="I12109" s="524">
        <v>0</v>
      </c>
      <c r="J12109" s="46" t="s">
        <v>39</v>
      </c>
      <c r="K12109" s="75" t="s">
        <v>32</v>
      </c>
      <c r="L12109" s="76">
        <f t="shared" si="612"/>
        <v>0</v>
      </c>
      <c r="M12109" s="76"/>
      <c r="N12109" s="76"/>
      <c r="O12109" s="76"/>
      <c r="P12109" s="76"/>
      <c r="Q12109" s="76"/>
      <c r="R12109" s="76"/>
      <c r="S12109" s="76"/>
      <c r="T12109" s="76"/>
      <c r="U12109" s="76"/>
      <c r="V12109" s="76"/>
      <c r="W12109" s="76"/>
      <c r="X12109" s="76"/>
    </row>
    <row r="12110" spans="1:24">
      <c r="A12110" s="77"/>
      <c r="B12110" s="54"/>
      <c r="C12110" s="54"/>
      <c r="D12110" s="77"/>
      <c r="E12110" s="323"/>
      <c r="F12110" s="54"/>
      <c r="G12110" s="77"/>
      <c r="H12110" s="54"/>
      <c r="I12110" s="525"/>
      <c r="J12110" s="54"/>
      <c r="K12110" s="75" t="s">
        <v>34</v>
      </c>
      <c r="L12110" s="76">
        <f t="shared" si="612"/>
        <v>0</v>
      </c>
      <c r="M12110" s="76"/>
      <c r="N12110" s="76"/>
      <c r="O12110" s="76"/>
      <c r="P12110" s="76"/>
      <c r="Q12110" s="76"/>
      <c r="R12110" s="76"/>
      <c r="S12110" s="76"/>
      <c r="T12110" s="76"/>
      <c r="U12110" s="76"/>
      <c r="V12110" s="76"/>
      <c r="W12110" s="76"/>
      <c r="X12110" s="76"/>
    </row>
    <row r="12111" spans="1:24">
      <c r="A12111" s="77"/>
      <c r="B12111" s="54"/>
      <c r="C12111" s="80"/>
      <c r="D12111" s="81"/>
      <c r="E12111" s="323"/>
      <c r="F12111" s="80"/>
      <c r="G12111" s="81"/>
      <c r="H12111" s="80"/>
      <c r="I12111" s="526"/>
      <c r="J12111" s="80"/>
      <c r="K12111" s="84" t="s">
        <v>36</v>
      </c>
      <c r="L12111" s="76">
        <f t="shared" si="612"/>
        <v>5</v>
      </c>
      <c r="M12111" s="76"/>
      <c r="N12111" s="76"/>
      <c r="O12111" s="76"/>
      <c r="P12111" s="76"/>
      <c r="Q12111" s="76"/>
      <c r="R12111" s="76">
        <v>3</v>
      </c>
      <c r="S12111" s="76"/>
      <c r="T12111" s="76"/>
      <c r="U12111" s="76"/>
      <c r="V12111" s="76"/>
      <c r="W12111" s="76">
        <v>2</v>
      </c>
      <c r="X12111" s="76"/>
    </row>
    <row r="12112" spans="1:24">
      <c r="A12112" s="77"/>
      <c r="B12112" s="54"/>
      <c r="C12112" s="46" t="s">
        <v>1633</v>
      </c>
      <c r="D12112" s="58" t="s">
        <v>18362</v>
      </c>
      <c r="E12112" s="323" t="s">
        <v>18363</v>
      </c>
      <c r="F12112" s="46" t="s">
        <v>18364</v>
      </c>
      <c r="G12112" s="58" t="s">
        <v>18365</v>
      </c>
      <c r="H12112" s="46" t="s">
        <v>18366</v>
      </c>
      <c r="I12112" s="524">
        <v>0</v>
      </c>
      <c r="J12112" s="46" t="s">
        <v>39</v>
      </c>
      <c r="K12112" s="75" t="s">
        <v>32</v>
      </c>
      <c r="L12112" s="76">
        <f t="shared" si="612"/>
        <v>0</v>
      </c>
      <c r="M12112" s="76"/>
      <c r="N12112" s="76"/>
      <c r="O12112" s="76"/>
      <c r="P12112" s="76"/>
      <c r="Q12112" s="76"/>
      <c r="R12112" s="76"/>
      <c r="S12112" s="76"/>
      <c r="T12112" s="76"/>
      <c r="U12112" s="76"/>
      <c r="V12112" s="76"/>
      <c r="W12112" s="76"/>
      <c r="X12112" s="76"/>
    </row>
    <row r="12113" spans="1:24">
      <c r="A12113" s="77"/>
      <c r="B12113" s="54"/>
      <c r="C12113" s="54"/>
      <c r="D12113" s="77"/>
      <c r="E12113" s="323"/>
      <c r="F12113" s="54"/>
      <c r="G12113" s="77"/>
      <c r="H12113" s="54"/>
      <c r="I12113" s="525"/>
      <c r="J12113" s="54"/>
      <c r="K12113" s="75" t="s">
        <v>34</v>
      </c>
      <c r="L12113" s="76">
        <f t="shared" si="612"/>
        <v>0</v>
      </c>
      <c r="M12113" s="76"/>
      <c r="N12113" s="76"/>
      <c r="O12113" s="76"/>
      <c r="P12113" s="76"/>
      <c r="Q12113" s="76"/>
      <c r="R12113" s="76"/>
      <c r="S12113" s="76"/>
      <c r="T12113" s="76"/>
      <c r="U12113" s="76"/>
      <c r="V12113" s="76"/>
      <c r="W12113" s="76"/>
      <c r="X12113" s="76"/>
    </row>
    <row r="12114" spans="1:24">
      <c r="A12114" s="77"/>
      <c r="B12114" s="54"/>
      <c r="C12114" s="80"/>
      <c r="D12114" s="81"/>
      <c r="E12114" s="323"/>
      <c r="F12114" s="80"/>
      <c r="G12114" s="81"/>
      <c r="H12114" s="80"/>
      <c r="I12114" s="526"/>
      <c r="J12114" s="80"/>
      <c r="K12114" s="84" t="s">
        <v>36</v>
      </c>
      <c r="L12114" s="76">
        <f t="shared" si="612"/>
        <v>5</v>
      </c>
      <c r="M12114" s="76"/>
      <c r="N12114" s="76"/>
      <c r="O12114" s="76"/>
      <c r="P12114" s="76"/>
      <c r="Q12114" s="76"/>
      <c r="R12114" s="76">
        <v>5</v>
      </c>
      <c r="S12114" s="76"/>
      <c r="T12114" s="76"/>
      <c r="U12114" s="76"/>
      <c r="V12114" s="76"/>
      <c r="W12114" s="76"/>
      <c r="X12114" s="76"/>
    </row>
    <row r="12115" spans="1:24">
      <c r="A12115" s="77"/>
      <c r="B12115" s="54"/>
      <c r="C12115" s="46" t="s">
        <v>1633</v>
      </c>
      <c r="D12115" s="58" t="s">
        <v>18367</v>
      </c>
      <c r="E12115" s="323" t="s">
        <v>18368</v>
      </c>
      <c r="F12115" s="46" t="s">
        <v>18369</v>
      </c>
      <c r="G12115" s="58" t="s">
        <v>18370</v>
      </c>
      <c r="H12115" s="46" t="s">
        <v>18371</v>
      </c>
      <c r="I12115" s="524">
        <v>0</v>
      </c>
      <c r="J12115" s="46" t="s">
        <v>39</v>
      </c>
      <c r="K12115" s="75" t="s">
        <v>32</v>
      </c>
      <c r="L12115" s="76">
        <f t="shared" si="612"/>
        <v>0</v>
      </c>
      <c r="M12115" s="76"/>
      <c r="N12115" s="76"/>
      <c r="O12115" s="76"/>
      <c r="P12115" s="76"/>
      <c r="Q12115" s="76"/>
      <c r="R12115" s="76"/>
      <c r="S12115" s="76"/>
      <c r="T12115" s="76"/>
      <c r="U12115" s="76"/>
      <c r="V12115" s="76"/>
      <c r="W12115" s="76"/>
      <c r="X12115" s="76"/>
    </row>
    <row r="12116" spans="1:24">
      <c r="A12116" s="77"/>
      <c r="B12116" s="54"/>
      <c r="C12116" s="54"/>
      <c r="D12116" s="77"/>
      <c r="E12116" s="323"/>
      <c r="F12116" s="54"/>
      <c r="G12116" s="77"/>
      <c r="H12116" s="54"/>
      <c r="I12116" s="525"/>
      <c r="J12116" s="54"/>
      <c r="K12116" s="75" t="s">
        <v>34</v>
      </c>
      <c r="L12116" s="76">
        <f t="shared" si="612"/>
        <v>0</v>
      </c>
      <c r="M12116" s="76"/>
      <c r="N12116" s="76"/>
      <c r="O12116" s="76"/>
      <c r="P12116" s="76"/>
      <c r="Q12116" s="76"/>
      <c r="R12116" s="76"/>
      <c r="S12116" s="76"/>
      <c r="T12116" s="76"/>
      <c r="U12116" s="76"/>
      <c r="V12116" s="76"/>
      <c r="W12116" s="76"/>
      <c r="X12116" s="76"/>
    </row>
    <row r="12117" spans="1:24">
      <c r="A12117" s="77"/>
      <c r="B12117" s="54"/>
      <c r="C12117" s="80"/>
      <c r="D12117" s="81"/>
      <c r="E12117" s="323"/>
      <c r="F12117" s="80"/>
      <c r="G12117" s="81"/>
      <c r="H12117" s="80"/>
      <c r="I12117" s="526"/>
      <c r="J12117" s="80"/>
      <c r="K12117" s="84" t="s">
        <v>36</v>
      </c>
      <c r="L12117" s="76">
        <f t="shared" si="612"/>
        <v>4</v>
      </c>
      <c r="M12117" s="76"/>
      <c r="N12117" s="76"/>
      <c r="O12117" s="76"/>
      <c r="P12117" s="76"/>
      <c r="Q12117" s="76"/>
      <c r="R12117" s="76"/>
      <c r="S12117" s="76"/>
      <c r="T12117" s="76"/>
      <c r="U12117" s="76"/>
      <c r="V12117" s="76"/>
      <c r="W12117" s="76"/>
      <c r="X12117" s="76">
        <v>4</v>
      </c>
    </row>
    <row r="12118" spans="1:24">
      <c r="A12118" s="77"/>
      <c r="B12118" s="54"/>
      <c r="C12118" s="46" t="s">
        <v>1633</v>
      </c>
      <c r="D12118" s="58" t="s">
        <v>18372</v>
      </c>
      <c r="E12118" s="323" t="s">
        <v>18373</v>
      </c>
      <c r="F12118" s="46" t="s">
        <v>18374</v>
      </c>
      <c r="G12118" s="58" t="s">
        <v>18375</v>
      </c>
      <c r="H12118" s="46" t="s">
        <v>18376</v>
      </c>
      <c r="I12118" s="524">
        <v>0</v>
      </c>
      <c r="J12118" s="46" t="s">
        <v>39</v>
      </c>
      <c r="K12118" s="75" t="s">
        <v>32</v>
      </c>
      <c r="L12118" s="76">
        <f t="shared" si="612"/>
        <v>0</v>
      </c>
      <c r="M12118" s="76"/>
      <c r="N12118" s="76"/>
      <c r="O12118" s="76"/>
      <c r="P12118" s="76"/>
      <c r="Q12118" s="76"/>
      <c r="R12118" s="76"/>
      <c r="S12118" s="76"/>
      <c r="T12118" s="76"/>
      <c r="U12118" s="76"/>
      <c r="V12118" s="76"/>
      <c r="W12118" s="76"/>
      <c r="X12118" s="76"/>
    </row>
    <row r="12119" spans="1:24">
      <c r="A12119" s="77"/>
      <c r="B12119" s="54"/>
      <c r="C12119" s="54"/>
      <c r="D12119" s="77"/>
      <c r="E12119" s="323"/>
      <c r="F12119" s="54"/>
      <c r="G12119" s="77"/>
      <c r="H12119" s="54"/>
      <c r="I12119" s="525"/>
      <c r="J12119" s="54"/>
      <c r="K12119" s="75" t="s">
        <v>34</v>
      </c>
      <c r="L12119" s="76">
        <f t="shared" si="612"/>
        <v>0</v>
      </c>
      <c r="M12119" s="76"/>
      <c r="N12119" s="76"/>
      <c r="O12119" s="76"/>
      <c r="P12119" s="76"/>
      <c r="Q12119" s="76"/>
      <c r="R12119" s="76"/>
      <c r="S12119" s="76"/>
      <c r="T12119" s="76"/>
      <c r="U12119" s="76"/>
      <c r="V12119" s="76"/>
      <c r="W12119" s="76"/>
      <c r="X12119" s="76"/>
    </row>
    <row r="12120" spans="1:24">
      <c r="A12120" s="77"/>
      <c r="B12120" s="54"/>
      <c r="C12120" s="80"/>
      <c r="D12120" s="81"/>
      <c r="E12120" s="323"/>
      <c r="F12120" s="80"/>
      <c r="G12120" s="81"/>
      <c r="H12120" s="80"/>
      <c r="I12120" s="526"/>
      <c r="J12120" s="80"/>
      <c r="K12120" s="84" t="s">
        <v>36</v>
      </c>
      <c r="L12120" s="76">
        <f t="shared" si="612"/>
        <v>2</v>
      </c>
      <c r="M12120" s="76"/>
      <c r="N12120" s="76"/>
      <c r="O12120" s="76"/>
      <c r="P12120" s="76"/>
      <c r="Q12120" s="76"/>
      <c r="R12120" s="76"/>
      <c r="S12120" s="76"/>
      <c r="T12120" s="76"/>
      <c r="U12120" s="76"/>
      <c r="V12120" s="76"/>
      <c r="W12120" s="76">
        <v>2</v>
      </c>
      <c r="X12120" s="76"/>
    </row>
    <row r="12121" spans="1:24">
      <c r="A12121" s="77"/>
      <c r="B12121" s="54"/>
      <c r="C12121" s="46" t="s">
        <v>1633</v>
      </c>
      <c r="D12121" s="58" t="s">
        <v>18377</v>
      </c>
      <c r="E12121" s="323" t="s">
        <v>18378</v>
      </c>
      <c r="F12121" s="46" t="s">
        <v>18379</v>
      </c>
      <c r="G12121" s="58" t="s">
        <v>18380</v>
      </c>
      <c r="H12121" s="46" t="s">
        <v>18381</v>
      </c>
      <c r="I12121" s="524">
        <v>0</v>
      </c>
      <c r="J12121" s="46" t="s">
        <v>39</v>
      </c>
      <c r="K12121" s="75" t="s">
        <v>32</v>
      </c>
      <c r="L12121" s="76">
        <f t="shared" si="612"/>
        <v>0</v>
      </c>
      <c r="M12121" s="76"/>
      <c r="N12121" s="76"/>
      <c r="O12121" s="76"/>
      <c r="P12121" s="76"/>
      <c r="Q12121" s="76"/>
      <c r="R12121" s="76"/>
      <c r="S12121" s="76"/>
      <c r="T12121" s="76"/>
      <c r="U12121" s="76"/>
      <c r="V12121" s="76"/>
      <c r="W12121" s="76"/>
      <c r="X12121" s="76"/>
    </row>
    <row r="12122" spans="1:24">
      <c r="A12122" s="77"/>
      <c r="B12122" s="54"/>
      <c r="C12122" s="54"/>
      <c r="D12122" s="77"/>
      <c r="E12122" s="323"/>
      <c r="F12122" s="54"/>
      <c r="G12122" s="77"/>
      <c r="H12122" s="54"/>
      <c r="I12122" s="525"/>
      <c r="J12122" s="54"/>
      <c r="K12122" s="75" t="s">
        <v>34</v>
      </c>
      <c r="L12122" s="76">
        <f t="shared" si="612"/>
        <v>0</v>
      </c>
      <c r="M12122" s="76"/>
      <c r="N12122" s="76"/>
      <c r="O12122" s="76"/>
      <c r="P12122" s="76"/>
      <c r="Q12122" s="76"/>
      <c r="R12122" s="76"/>
      <c r="S12122" s="76"/>
      <c r="T12122" s="76"/>
      <c r="U12122" s="76"/>
      <c r="V12122" s="76"/>
      <c r="W12122" s="76"/>
      <c r="X12122" s="76"/>
    </row>
    <row r="12123" spans="1:24">
      <c r="A12123" s="77"/>
      <c r="B12123" s="54"/>
      <c r="C12123" s="80"/>
      <c r="D12123" s="81"/>
      <c r="E12123" s="323"/>
      <c r="F12123" s="80"/>
      <c r="G12123" s="81"/>
      <c r="H12123" s="80"/>
      <c r="I12123" s="526"/>
      <c r="J12123" s="80"/>
      <c r="K12123" s="84" t="s">
        <v>36</v>
      </c>
      <c r="L12123" s="76">
        <f t="shared" si="612"/>
        <v>2</v>
      </c>
      <c r="M12123" s="76"/>
      <c r="N12123" s="76"/>
      <c r="O12123" s="76"/>
      <c r="P12123" s="76"/>
      <c r="Q12123" s="76"/>
      <c r="R12123" s="76"/>
      <c r="S12123" s="76"/>
      <c r="T12123" s="76"/>
      <c r="U12123" s="76"/>
      <c r="V12123" s="76"/>
      <c r="W12123" s="76">
        <v>2</v>
      </c>
      <c r="X12123" s="76"/>
    </row>
    <row r="12124" spans="1:24">
      <c r="A12124" s="77"/>
      <c r="B12124" s="54"/>
      <c r="C12124" s="46" t="s">
        <v>1633</v>
      </c>
      <c r="D12124" s="58" t="s">
        <v>18382</v>
      </c>
      <c r="E12124" s="323" t="s">
        <v>18383</v>
      </c>
      <c r="F12124" s="46" t="s">
        <v>18384</v>
      </c>
      <c r="G12124" s="58" t="s">
        <v>18385</v>
      </c>
      <c r="H12124" s="46" t="s">
        <v>18386</v>
      </c>
      <c r="I12124" s="524">
        <v>0</v>
      </c>
      <c r="J12124" s="46" t="s">
        <v>39</v>
      </c>
      <c r="K12124" s="75" t="s">
        <v>32</v>
      </c>
      <c r="L12124" s="76">
        <f t="shared" si="612"/>
        <v>0</v>
      </c>
      <c r="M12124" s="76"/>
      <c r="N12124" s="76"/>
      <c r="O12124" s="76"/>
      <c r="P12124" s="76"/>
      <c r="Q12124" s="76"/>
      <c r="R12124" s="76"/>
      <c r="S12124" s="76"/>
      <c r="T12124" s="76"/>
      <c r="U12124" s="76"/>
      <c r="V12124" s="76"/>
      <c r="W12124" s="76"/>
      <c r="X12124" s="76"/>
    </row>
    <row r="12125" spans="1:24">
      <c r="A12125" s="77"/>
      <c r="B12125" s="54"/>
      <c r="C12125" s="54"/>
      <c r="D12125" s="77"/>
      <c r="E12125" s="323"/>
      <c r="F12125" s="54"/>
      <c r="G12125" s="77"/>
      <c r="H12125" s="54"/>
      <c r="I12125" s="525"/>
      <c r="J12125" s="54"/>
      <c r="K12125" s="75" t="s">
        <v>34</v>
      </c>
      <c r="L12125" s="76">
        <f t="shared" si="612"/>
        <v>0</v>
      </c>
      <c r="M12125" s="76"/>
      <c r="N12125" s="76"/>
      <c r="O12125" s="76"/>
      <c r="P12125" s="76"/>
      <c r="Q12125" s="76"/>
      <c r="R12125" s="76"/>
      <c r="S12125" s="76"/>
      <c r="T12125" s="76"/>
      <c r="U12125" s="76"/>
      <c r="V12125" s="76"/>
      <c r="W12125" s="76"/>
      <c r="X12125" s="76"/>
    </row>
    <row r="12126" spans="1:24">
      <c r="A12126" s="77"/>
      <c r="B12126" s="54"/>
      <c r="C12126" s="80"/>
      <c r="D12126" s="81"/>
      <c r="E12126" s="323"/>
      <c r="F12126" s="80"/>
      <c r="G12126" s="81"/>
      <c r="H12126" s="80"/>
      <c r="I12126" s="526"/>
      <c r="J12126" s="80"/>
      <c r="K12126" s="84" t="s">
        <v>36</v>
      </c>
      <c r="L12126" s="76">
        <f t="shared" si="612"/>
        <v>2</v>
      </c>
      <c r="M12126" s="76"/>
      <c r="N12126" s="76"/>
      <c r="O12126" s="76"/>
      <c r="P12126" s="76"/>
      <c r="Q12126" s="76"/>
      <c r="R12126" s="76"/>
      <c r="S12126" s="76"/>
      <c r="T12126" s="76"/>
      <c r="U12126" s="76"/>
      <c r="V12126" s="76"/>
      <c r="W12126" s="76"/>
      <c r="X12126" s="76">
        <v>2</v>
      </c>
    </row>
    <row r="12127" spans="1:24">
      <c r="A12127" s="77"/>
      <c r="B12127" s="54"/>
      <c r="C12127" s="46" t="s">
        <v>1622</v>
      </c>
      <c r="D12127" s="58" t="s">
        <v>18387</v>
      </c>
      <c r="E12127" s="323" t="s">
        <v>18388</v>
      </c>
      <c r="F12127" s="46" t="s">
        <v>18389</v>
      </c>
      <c r="G12127" s="58" t="s">
        <v>18390</v>
      </c>
      <c r="H12127" s="46" t="s">
        <v>18391</v>
      </c>
      <c r="I12127" s="524">
        <v>0</v>
      </c>
      <c r="J12127" s="46" t="s">
        <v>39</v>
      </c>
      <c r="K12127" s="75" t="s">
        <v>32</v>
      </c>
      <c r="L12127" s="76">
        <f t="shared" si="612"/>
        <v>3</v>
      </c>
      <c r="M12127" s="76">
        <v>1</v>
      </c>
      <c r="N12127" s="76"/>
      <c r="O12127" s="76"/>
      <c r="P12127" s="76"/>
      <c r="Q12127" s="76"/>
      <c r="R12127" s="76">
        <v>1</v>
      </c>
      <c r="S12127" s="76"/>
      <c r="T12127" s="76"/>
      <c r="U12127" s="76"/>
      <c r="V12127" s="76"/>
      <c r="W12127" s="76">
        <v>1</v>
      </c>
      <c r="X12127" s="76"/>
    </row>
    <row r="12128" spans="1:24">
      <c r="A12128" s="77"/>
      <c r="B12128" s="54"/>
      <c r="C12128" s="54"/>
      <c r="D12128" s="77"/>
      <c r="E12128" s="323"/>
      <c r="F12128" s="54"/>
      <c r="G12128" s="77"/>
      <c r="H12128" s="54"/>
      <c r="I12128" s="525"/>
      <c r="J12128" s="54"/>
      <c r="K12128" s="75" t="s">
        <v>34</v>
      </c>
      <c r="L12128" s="76">
        <f t="shared" si="612"/>
        <v>0</v>
      </c>
      <c r="M12128" s="76"/>
      <c r="N12128" s="76"/>
      <c r="O12128" s="76"/>
      <c r="P12128" s="76"/>
      <c r="Q12128" s="76"/>
      <c r="R12128" s="76"/>
      <c r="S12128" s="76"/>
      <c r="T12128" s="76"/>
      <c r="U12128" s="76"/>
      <c r="V12128" s="76"/>
      <c r="W12128" s="76"/>
      <c r="X12128" s="76"/>
    </row>
    <row r="12129" spans="1:24">
      <c r="A12129" s="77"/>
      <c r="B12129" s="54"/>
      <c r="C12129" s="80"/>
      <c r="D12129" s="81"/>
      <c r="E12129" s="323"/>
      <c r="F12129" s="80"/>
      <c r="G12129" s="81"/>
      <c r="H12129" s="80"/>
      <c r="I12129" s="526"/>
      <c r="J12129" s="80"/>
      <c r="K12129" s="84" t="s">
        <v>36</v>
      </c>
      <c r="L12129" s="76">
        <f t="shared" si="612"/>
        <v>0</v>
      </c>
      <c r="M12129" s="76"/>
      <c r="N12129" s="76"/>
      <c r="O12129" s="76"/>
      <c r="P12129" s="76"/>
      <c r="Q12129" s="76"/>
      <c r="R12129" s="76"/>
      <c r="S12129" s="76"/>
      <c r="T12129" s="76"/>
      <c r="U12129" s="76"/>
      <c r="V12129" s="76"/>
      <c r="W12129" s="76"/>
      <c r="X12129" s="76"/>
    </row>
    <row r="12130" spans="1:24">
      <c r="A12130" s="77"/>
      <c r="B12130" s="54"/>
      <c r="C12130" s="46" t="s">
        <v>1633</v>
      </c>
      <c r="D12130" s="58" t="s">
        <v>18392</v>
      </c>
      <c r="E12130" s="323" t="s">
        <v>18393</v>
      </c>
      <c r="F12130" s="46" t="s">
        <v>18394</v>
      </c>
      <c r="G12130" s="58" t="s">
        <v>18395</v>
      </c>
      <c r="H12130" s="46" t="s">
        <v>18396</v>
      </c>
      <c r="I12130" s="524">
        <v>0</v>
      </c>
      <c r="J12130" s="46" t="s">
        <v>39</v>
      </c>
      <c r="K12130" s="75" t="s">
        <v>32</v>
      </c>
      <c r="L12130" s="76">
        <f t="shared" si="612"/>
        <v>0</v>
      </c>
      <c r="M12130" s="76"/>
      <c r="N12130" s="76"/>
      <c r="O12130" s="76"/>
      <c r="P12130" s="76"/>
      <c r="Q12130" s="76"/>
      <c r="R12130" s="76"/>
      <c r="S12130" s="76"/>
      <c r="T12130" s="76"/>
      <c r="U12130" s="76"/>
      <c r="V12130" s="76"/>
      <c r="W12130" s="76"/>
      <c r="X12130" s="76"/>
    </row>
    <row r="12131" spans="1:24">
      <c r="A12131" s="77"/>
      <c r="B12131" s="54"/>
      <c r="C12131" s="54"/>
      <c r="D12131" s="77"/>
      <c r="E12131" s="323"/>
      <c r="F12131" s="54"/>
      <c r="G12131" s="77"/>
      <c r="H12131" s="54"/>
      <c r="I12131" s="525"/>
      <c r="J12131" s="54"/>
      <c r="K12131" s="75" t="s">
        <v>34</v>
      </c>
      <c r="L12131" s="76">
        <f t="shared" si="612"/>
        <v>0</v>
      </c>
      <c r="M12131" s="76"/>
      <c r="N12131" s="76"/>
      <c r="O12131" s="76"/>
      <c r="P12131" s="76"/>
      <c r="Q12131" s="76"/>
      <c r="R12131" s="76"/>
      <c r="S12131" s="76"/>
      <c r="T12131" s="76"/>
      <c r="U12131" s="76"/>
      <c r="V12131" s="76"/>
      <c r="W12131" s="76"/>
      <c r="X12131" s="76"/>
    </row>
    <row r="12132" spans="1:24">
      <c r="A12132" s="77"/>
      <c r="B12132" s="54"/>
      <c r="C12132" s="80"/>
      <c r="D12132" s="81"/>
      <c r="E12132" s="323"/>
      <c r="F12132" s="80"/>
      <c r="G12132" s="81"/>
      <c r="H12132" s="80"/>
      <c r="I12132" s="526"/>
      <c r="J12132" s="80"/>
      <c r="K12132" s="84" t="s">
        <v>36</v>
      </c>
      <c r="L12132" s="76">
        <f t="shared" si="612"/>
        <v>12</v>
      </c>
      <c r="M12132" s="76"/>
      <c r="N12132" s="76"/>
      <c r="O12132" s="76"/>
      <c r="P12132" s="76"/>
      <c r="Q12132" s="76"/>
      <c r="R12132" s="76"/>
      <c r="S12132" s="76">
        <v>7</v>
      </c>
      <c r="T12132" s="76">
        <v>5</v>
      </c>
      <c r="U12132" s="76"/>
      <c r="V12132" s="76"/>
      <c r="W12132" s="76"/>
      <c r="X12132" s="76"/>
    </row>
    <row r="12133" spans="1:24">
      <c r="A12133" s="77"/>
      <c r="B12133" s="54"/>
      <c r="C12133" s="46" t="s">
        <v>1633</v>
      </c>
      <c r="D12133" s="58" t="s">
        <v>18397</v>
      </c>
      <c r="E12133" s="323" t="s">
        <v>18398</v>
      </c>
      <c r="F12133" s="46" t="s">
        <v>18399</v>
      </c>
      <c r="G12133" s="58" t="s">
        <v>18400</v>
      </c>
      <c r="H12133" s="46" t="s">
        <v>18401</v>
      </c>
      <c r="I12133" s="524">
        <v>0</v>
      </c>
      <c r="J12133" s="46" t="s">
        <v>39</v>
      </c>
      <c r="K12133" s="75" t="s">
        <v>32</v>
      </c>
      <c r="L12133" s="76">
        <f t="shared" si="612"/>
        <v>0</v>
      </c>
      <c r="M12133" s="76"/>
      <c r="N12133" s="76"/>
      <c r="O12133" s="76"/>
      <c r="P12133" s="76"/>
      <c r="Q12133" s="76"/>
      <c r="R12133" s="76"/>
      <c r="S12133" s="76"/>
      <c r="T12133" s="76"/>
      <c r="U12133" s="76"/>
      <c r="V12133" s="76"/>
      <c r="W12133" s="76"/>
      <c r="X12133" s="76"/>
    </row>
    <row r="12134" spans="1:24">
      <c r="A12134" s="77"/>
      <c r="B12134" s="54"/>
      <c r="C12134" s="54"/>
      <c r="D12134" s="77"/>
      <c r="E12134" s="323"/>
      <c r="F12134" s="54"/>
      <c r="G12134" s="77"/>
      <c r="H12134" s="54"/>
      <c r="I12134" s="525"/>
      <c r="J12134" s="54"/>
      <c r="K12134" s="75" t="s">
        <v>34</v>
      </c>
      <c r="L12134" s="76">
        <f t="shared" si="612"/>
        <v>0</v>
      </c>
      <c r="M12134" s="76"/>
      <c r="N12134" s="76"/>
      <c r="O12134" s="76"/>
      <c r="P12134" s="76"/>
      <c r="Q12134" s="76"/>
      <c r="R12134" s="76"/>
      <c r="S12134" s="76"/>
      <c r="T12134" s="76"/>
      <c r="U12134" s="76"/>
      <c r="V12134" s="76"/>
      <c r="W12134" s="76"/>
      <c r="X12134" s="76"/>
    </row>
    <row r="12135" spans="1:24">
      <c r="A12135" s="77"/>
      <c r="B12135" s="54"/>
      <c r="C12135" s="80"/>
      <c r="D12135" s="81"/>
      <c r="E12135" s="323"/>
      <c r="F12135" s="80"/>
      <c r="G12135" s="81"/>
      <c r="H12135" s="80"/>
      <c r="I12135" s="526"/>
      <c r="J12135" s="80"/>
      <c r="K12135" s="84" t="s">
        <v>36</v>
      </c>
      <c r="L12135" s="76">
        <f t="shared" ref="L12135:L12138" si="613">SUM(M12135:X12135)</f>
        <v>4</v>
      </c>
      <c r="M12135" s="76"/>
      <c r="N12135" s="76"/>
      <c r="O12135" s="76"/>
      <c r="P12135" s="76"/>
      <c r="Q12135" s="76"/>
      <c r="R12135" s="76"/>
      <c r="S12135" s="76"/>
      <c r="T12135" s="76">
        <v>2</v>
      </c>
      <c r="U12135" s="76"/>
      <c r="V12135" s="76"/>
      <c r="W12135" s="76">
        <v>2</v>
      </c>
      <c r="X12135" s="76"/>
    </row>
    <row r="12136" spans="1:24">
      <c r="A12136" s="77"/>
      <c r="B12136" s="54"/>
      <c r="C12136" s="46" t="s">
        <v>1633</v>
      </c>
      <c r="D12136" s="58" t="s">
        <v>18402</v>
      </c>
      <c r="E12136" s="323" t="s">
        <v>18403</v>
      </c>
      <c r="F12136" s="46" t="s">
        <v>18404</v>
      </c>
      <c r="G12136" s="58" t="s">
        <v>18405</v>
      </c>
      <c r="H12136" s="46" t="s">
        <v>18406</v>
      </c>
      <c r="I12136" s="524">
        <v>0</v>
      </c>
      <c r="J12136" s="46" t="s">
        <v>39</v>
      </c>
      <c r="K12136" s="75" t="s">
        <v>32</v>
      </c>
      <c r="L12136" s="76">
        <f t="shared" si="613"/>
        <v>0</v>
      </c>
      <c r="M12136" s="76"/>
      <c r="N12136" s="76"/>
      <c r="O12136" s="76"/>
      <c r="P12136" s="76"/>
      <c r="Q12136" s="76"/>
      <c r="R12136" s="76"/>
      <c r="S12136" s="76"/>
      <c r="T12136" s="76"/>
      <c r="U12136" s="76"/>
      <c r="V12136" s="76"/>
      <c r="W12136" s="76"/>
      <c r="X12136" s="76"/>
    </row>
    <row r="12137" spans="1:24">
      <c r="A12137" s="77"/>
      <c r="B12137" s="54"/>
      <c r="C12137" s="54"/>
      <c r="D12137" s="77"/>
      <c r="E12137" s="323"/>
      <c r="F12137" s="54"/>
      <c r="G12137" s="77"/>
      <c r="H12137" s="54"/>
      <c r="I12137" s="525"/>
      <c r="J12137" s="54"/>
      <c r="K12137" s="75" t="s">
        <v>34</v>
      </c>
      <c r="L12137" s="76">
        <f t="shared" si="613"/>
        <v>0</v>
      </c>
      <c r="M12137" s="76"/>
      <c r="N12137" s="76"/>
      <c r="O12137" s="76"/>
      <c r="P12137" s="76"/>
      <c r="Q12137" s="76"/>
      <c r="R12137" s="76"/>
      <c r="S12137" s="76"/>
      <c r="T12137" s="76"/>
      <c r="U12137" s="76"/>
      <c r="V12137" s="76"/>
      <c r="W12137" s="76"/>
      <c r="X12137" s="76"/>
    </row>
    <row r="12138" spans="1:24">
      <c r="A12138" s="77"/>
      <c r="B12138" s="80"/>
      <c r="C12138" s="80"/>
      <c r="D12138" s="81"/>
      <c r="E12138" s="323"/>
      <c r="F12138" s="80"/>
      <c r="G12138" s="81"/>
      <c r="H12138" s="80"/>
      <c r="I12138" s="526"/>
      <c r="J12138" s="80"/>
      <c r="K12138" s="84" t="s">
        <v>36</v>
      </c>
      <c r="L12138" s="76">
        <f t="shared" si="613"/>
        <v>2</v>
      </c>
      <c r="M12138" s="76"/>
      <c r="N12138" s="76"/>
      <c r="O12138" s="76"/>
      <c r="P12138" s="76"/>
      <c r="Q12138" s="76"/>
      <c r="R12138" s="76"/>
      <c r="S12138" s="76"/>
      <c r="T12138" s="76"/>
      <c r="U12138" s="76"/>
      <c r="V12138" s="76"/>
      <c r="W12138" s="76">
        <v>2</v>
      </c>
      <c r="X12138" s="76"/>
    </row>
    <row r="12139" spans="1:24">
      <c r="A12139" s="77"/>
      <c r="B12139" s="46" t="s">
        <v>18407</v>
      </c>
      <c r="C12139" s="46"/>
      <c r="D12139" s="420">
        <f>COUNTA(D12142:D12159)</f>
        <v>6</v>
      </c>
      <c r="E12139" s="46"/>
      <c r="F12139" s="46"/>
      <c r="G12139" s="46"/>
      <c r="H12139" s="46"/>
      <c r="I12139" s="813">
        <f>SUM(I12142:I12159)</f>
        <v>113524</v>
      </c>
      <c r="J12139" s="46" t="s">
        <v>39</v>
      </c>
      <c r="K12139" s="75" t="s">
        <v>32</v>
      </c>
      <c r="L12139" s="76">
        <f>SUM(M12139:X12139)</f>
        <v>0</v>
      </c>
      <c r="M12139" s="76">
        <v>0</v>
      </c>
      <c r="N12139" s="76">
        <v>0</v>
      </c>
      <c r="O12139" s="76">
        <v>0</v>
      </c>
      <c r="P12139" s="76">
        <v>0</v>
      </c>
      <c r="Q12139" s="76">
        <v>0</v>
      </c>
      <c r="R12139" s="76">
        <v>0</v>
      </c>
      <c r="S12139" s="76">
        <v>0</v>
      </c>
      <c r="T12139" s="76">
        <v>0</v>
      </c>
      <c r="U12139" s="76">
        <v>0</v>
      </c>
      <c r="V12139" s="76">
        <v>0</v>
      </c>
      <c r="W12139" s="76">
        <v>0</v>
      </c>
      <c r="X12139" s="76">
        <v>0</v>
      </c>
    </row>
    <row r="12140" spans="1:24">
      <c r="A12140" s="77"/>
      <c r="B12140" s="54"/>
      <c r="C12140" s="54"/>
      <c r="D12140" s="422"/>
      <c r="E12140" s="54"/>
      <c r="F12140" s="54"/>
      <c r="G12140" s="54"/>
      <c r="H12140" s="54"/>
      <c r="I12140" s="814"/>
      <c r="J12140" s="54"/>
      <c r="K12140" s="75" t="s">
        <v>34</v>
      </c>
      <c r="L12140" s="76">
        <f>SUM(M12140:X12140)</f>
        <v>6</v>
      </c>
      <c r="M12140" s="76">
        <v>4</v>
      </c>
      <c r="N12140" s="76">
        <v>0</v>
      </c>
      <c r="O12140" s="76">
        <v>0</v>
      </c>
      <c r="P12140" s="76">
        <v>0</v>
      </c>
      <c r="Q12140" s="76">
        <v>0</v>
      </c>
      <c r="R12140" s="76">
        <v>0</v>
      </c>
      <c r="S12140" s="76">
        <v>1</v>
      </c>
      <c r="T12140" s="76">
        <v>1</v>
      </c>
      <c r="U12140" s="76">
        <v>0</v>
      </c>
      <c r="V12140" s="76">
        <v>0</v>
      </c>
      <c r="W12140" s="76">
        <v>0</v>
      </c>
      <c r="X12140" s="76">
        <v>0</v>
      </c>
    </row>
    <row r="12141" spans="1:24">
      <c r="A12141" s="77"/>
      <c r="B12141" s="80"/>
      <c r="C12141" s="80"/>
      <c r="D12141" s="423"/>
      <c r="E12141" s="80"/>
      <c r="F12141" s="80"/>
      <c r="G12141" s="80"/>
      <c r="H12141" s="80"/>
      <c r="I12141" s="815"/>
      <c r="J12141" s="80"/>
      <c r="K12141" s="75" t="s">
        <v>36</v>
      </c>
      <c r="L12141" s="76">
        <f>SUM(M12141:X12141)</f>
        <v>13</v>
      </c>
      <c r="M12141" s="76">
        <v>2</v>
      </c>
      <c r="N12141" s="76">
        <v>0</v>
      </c>
      <c r="O12141" s="76">
        <v>0</v>
      </c>
      <c r="P12141" s="76">
        <v>0</v>
      </c>
      <c r="Q12141" s="76">
        <v>0</v>
      </c>
      <c r="R12141" s="76">
        <v>0</v>
      </c>
      <c r="S12141" s="76">
        <v>3</v>
      </c>
      <c r="T12141" s="76">
        <v>2</v>
      </c>
      <c r="U12141" s="76">
        <v>0</v>
      </c>
      <c r="V12141" s="76">
        <v>0</v>
      </c>
      <c r="W12141" s="76">
        <v>6</v>
      </c>
      <c r="X12141" s="76">
        <v>0</v>
      </c>
    </row>
    <row r="12142" spans="1:24">
      <c r="A12142" s="77"/>
      <c r="B12142" s="46" t="s">
        <v>18408</v>
      </c>
      <c r="C12142" s="58" t="s">
        <v>1622</v>
      </c>
      <c r="D12142" s="58" t="s">
        <v>18409</v>
      </c>
      <c r="E12142" s="58" t="s">
        <v>18410</v>
      </c>
      <c r="F12142" s="58" t="s">
        <v>17278</v>
      </c>
      <c r="G12142" s="58" t="s">
        <v>18411</v>
      </c>
      <c r="H12142" s="58" t="s">
        <v>18412</v>
      </c>
      <c r="I12142" s="74">
        <v>7550</v>
      </c>
      <c r="J12142" s="46" t="s">
        <v>1508</v>
      </c>
      <c r="K12142" s="75" t="s">
        <v>1509</v>
      </c>
      <c r="L12142" s="76">
        <f>SUM(M12142:X12142)</f>
        <v>0</v>
      </c>
      <c r="M12142" s="76"/>
      <c r="N12142" s="76"/>
      <c r="O12142" s="76"/>
      <c r="P12142" s="76"/>
      <c r="Q12142" s="76"/>
      <c r="R12142" s="76"/>
      <c r="S12142" s="76"/>
      <c r="T12142" s="76"/>
      <c r="U12142" s="76"/>
      <c r="V12142" s="76"/>
      <c r="W12142" s="76"/>
      <c r="X12142" s="76"/>
    </row>
    <row r="12143" spans="1:24">
      <c r="A12143" s="77"/>
      <c r="B12143" s="54"/>
      <c r="C12143" s="77"/>
      <c r="D12143" s="77"/>
      <c r="E12143" s="77"/>
      <c r="F12143" s="77"/>
      <c r="G12143" s="77"/>
      <c r="H12143" s="77"/>
      <c r="I12143" s="79"/>
      <c r="J12143" s="54"/>
      <c r="K12143" s="75" t="s">
        <v>1501</v>
      </c>
      <c r="L12143" s="76">
        <f t="shared" ref="L12143:L12206" si="614">SUM(M12143:X12143)</f>
        <v>3</v>
      </c>
      <c r="M12143" s="76">
        <v>1</v>
      </c>
      <c r="N12143" s="76"/>
      <c r="O12143" s="76"/>
      <c r="P12143" s="76"/>
      <c r="Q12143" s="76"/>
      <c r="R12143" s="76"/>
      <c r="S12143" s="76">
        <v>1</v>
      </c>
      <c r="T12143" s="76">
        <v>1</v>
      </c>
      <c r="U12143" s="76"/>
      <c r="V12143" s="76"/>
      <c r="W12143" s="76"/>
      <c r="X12143" s="76"/>
    </row>
    <row r="12144" spans="1:24">
      <c r="A12144" s="77"/>
      <c r="B12144" s="54"/>
      <c r="C12144" s="81"/>
      <c r="D12144" s="81"/>
      <c r="E12144" s="81"/>
      <c r="F12144" s="81"/>
      <c r="G12144" s="81"/>
      <c r="H12144" s="81"/>
      <c r="I12144" s="83"/>
      <c r="J12144" s="80"/>
      <c r="K12144" s="84" t="s">
        <v>1502</v>
      </c>
      <c r="L12144" s="76">
        <f t="shared" si="614"/>
        <v>0</v>
      </c>
      <c r="M12144" s="76"/>
      <c r="N12144" s="76"/>
      <c r="O12144" s="76"/>
      <c r="P12144" s="76"/>
      <c r="Q12144" s="76"/>
      <c r="R12144" s="76"/>
      <c r="S12144" s="76"/>
      <c r="T12144" s="76"/>
      <c r="U12144" s="76"/>
      <c r="V12144" s="76"/>
      <c r="W12144" s="76"/>
      <c r="X12144" s="76"/>
    </row>
    <row r="12145" spans="1:24">
      <c r="A12145" s="77"/>
      <c r="B12145" s="54"/>
      <c r="C12145" s="58" t="s">
        <v>1622</v>
      </c>
      <c r="D12145" s="58" t="s">
        <v>18413</v>
      </c>
      <c r="E12145" s="58" t="s">
        <v>18414</v>
      </c>
      <c r="F12145" s="58" t="s">
        <v>18415</v>
      </c>
      <c r="G12145" s="58" t="s">
        <v>18416</v>
      </c>
      <c r="H12145" s="855"/>
      <c r="I12145" s="74">
        <v>0</v>
      </c>
      <c r="J12145" s="46" t="s">
        <v>1508</v>
      </c>
      <c r="K12145" s="75" t="s">
        <v>1509</v>
      </c>
      <c r="L12145" s="76">
        <f t="shared" si="614"/>
        <v>0</v>
      </c>
      <c r="M12145" s="76"/>
      <c r="N12145" s="76"/>
      <c r="O12145" s="76"/>
      <c r="P12145" s="76"/>
      <c r="Q12145" s="76"/>
      <c r="R12145" s="76"/>
      <c r="S12145" s="76"/>
      <c r="T12145" s="76"/>
      <c r="U12145" s="76"/>
      <c r="V12145" s="76"/>
      <c r="W12145" s="76"/>
      <c r="X12145" s="76"/>
    </row>
    <row r="12146" spans="1:24">
      <c r="A12146" s="77"/>
      <c r="B12146" s="54"/>
      <c r="C12146" s="77"/>
      <c r="D12146" s="77"/>
      <c r="E12146" s="77"/>
      <c r="F12146" s="77"/>
      <c r="G12146" s="77"/>
      <c r="H12146" s="856"/>
      <c r="I12146" s="79"/>
      <c r="J12146" s="54"/>
      <c r="K12146" s="75" t="s">
        <v>1501</v>
      </c>
      <c r="L12146" s="76">
        <f t="shared" si="614"/>
        <v>3</v>
      </c>
      <c r="M12146" s="76">
        <v>3</v>
      </c>
      <c r="N12146" s="76"/>
      <c r="O12146" s="76"/>
      <c r="P12146" s="76"/>
      <c r="Q12146" s="76"/>
      <c r="R12146" s="76"/>
      <c r="S12146" s="76"/>
      <c r="T12146" s="76"/>
      <c r="U12146" s="76"/>
      <c r="V12146" s="76"/>
      <c r="W12146" s="76"/>
      <c r="X12146" s="76"/>
    </row>
    <row r="12147" spans="1:24">
      <c r="A12147" s="77"/>
      <c r="B12147" s="54"/>
      <c r="C12147" s="81"/>
      <c r="D12147" s="81"/>
      <c r="E12147" s="81"/>
      <c r="F12147" s="81"/>
      <c r="G12147" s="81"/>
      <c r="H12147" s="857"/>
      <c r="I12147" s="83"/>
      <c r="J12147" s="80"/>
      <c r="K12147" s="84" t="s">
        <v>1502</v>
      </c>
      <c r="L12147" s="76">
        <f t="shared" si="614"/>
        <v>0</v>
      </c>
      <c r="M12147" s="76"/>
      <c r="N12147" s="76"/>
      <c r="O12147" s="76"/>
      <c r="P12147" s="76"/>
      <c r="Q12147" s="76"/>
      <c r="R12147" s="76"/>
      <c r="S12147" s="76"/>
      <c r="T12147" s="76"/>
      <c r="U12147" s="76"/>
      <c r="V12147" s="76"/>
      <c r="W12147" s="76"/>
      <c r="X12147" s="76"/>
    </row>
    <row r="12148" spans="1:24">
      <c r="A12148" s="77"/>
      <c r="B12148" s="54"/>
      <c r="C12148" s="58" t="s">
        <v>1633</v>
      </c>
      <c r="D12148" s="58" t="s">
        <v>18417</v>
      </c>
      <c r="E12148" s="58" t="s">
        <v>18418</v>
      </c>
      <c r="F12148" s="58" t="s">
        <v>18419</v>
      </c>
      <c r="G12148" s="58" t="s">
        <v>18420</v>
      </c>
      <c r="H12148" s="58" t="s">
        <v>18421</v>
      </c>
      <c r="I12148" s="74">
        <v>538</v>
      </c>
      <c r="J12148" s="46" t="s">
        <v>1508</v>
      </c>
      <c r="K12148" s="75" t="s">
        <v>1509</v>
      </c>
      <c r="L12148" s="76">
        <f t="shared" si="614"/>
        <v>0</v>
      </c>
      <c r="M12148" s="76"/>
      <c r="N12148" s="76"/>
      <c r="O12148" s="76"/>
      <c r="P12148" s="76"/>
      <c r="Q12148" s="76"/>
      <c r="R12148" s="76"/>
      <c r="S12148" s="76"/>
      <c r="T12148" s="76"/>
      <c r="U12148" s="76"/>
      <c r="V12148" s="76"/>
      <c r="W12148" s="76"/>
      <c r="X12148" s="76"/>
    </row>
    <row r="12149" spans="1:24">
      <c r="A12149" s="77"/>
      <c r="B12149" s="54"/>
      <c r="C12149" s="77"/>
      <c r="D12149" s="77"/>
      <c r="E12149" s="77"/>
      <c r="F12149" s="77"/>
      <c r="G12149" s="77"/>
      <c r="H12149" s="77"/>
      <c r="I12149" s="79"/>
      <c r="J12149" s="54"/>
      <c r="K12149" s="75" t="s">
        <v>1501</v>
      </c>
      <c r="L12149" s="76">
        <f t="shared" si="614"/>
        <v>0</v>
      </c>
      <c r="M12149" s="76"/>
      <c r="N12149" s="76"/>
      <c r="O12149" s="76"/>
      <c r="P12149" s="76"/>
      <c r="Q12149" s="76"/>
      <c r="R12149" s="76"/>
      <c r="S12149" s="76"/>
      <c r="T12149" s="76"/>
      <c r="U12149" s="76"/>
      <c r="V12149" s="76"/>
      <c r="W12149" s="76"/>
      <c r="X12149" s="76"/>
    </row>
    <row r="12150" spans="1:24">
      <c r="A12150" s="77"/>
      <c r="B12150" s="54"/>
      <c r="C12150" s="81"/>
      <c r="D12150" s="81"/>
      <c r="E12150" s="81"/>
      <c r="F12150" s="81"/>
      <c r="G12150" s="81"/>
      <c r="H12150" s="81"/>
      <c r="I12150" s="83"/>
      <c r="J12150" s="80"/>
      <c r="K12150" s="84" t="s">
        <v>1502</v>
      </c>
      <c r="L12150" s="76">
        <f t="shared" si="614"/>
        <v>2</v>
      </c>
      <c r="M12150" s="76"/>
      <c r="N12150" s="76"/>
      <c r="O12150" s="76"/>
      <c r="P12150" s="76"/>
      <c r="Q12150" s="76"/>
      <c r="R12150" s="76"/>
      <c r="S12150" s="76"/>
      <c r="T12150" s="76">
        <v>2</v>
      </c>
      <c r="U12150" s="76"/>
      <c r="V12150" s="76"/>
      <c r="W12150" s="76"/>
      <c r="X12150" s="76"/>
    </row>
    <row r="12151" spans="1:24">
      <c r="A12151" s="77"/>
      <c r="B12151" s="54"/>
      <c r="C12151" s="58" t="s">
        <v>1633</v>
      </c>
      <c r="D12151" s="58" t="s">
        <v>18422</v>
      </c>
      <c r="E12151" s="58" t="s">
        <v>18423</v>
      </c>
      <c r="F12151" s="58" t="s">
        <v>17454</v>
      </c>
      <c r="G12151" s="58" t="s">
        <v>18424</v>
      </c>
      <c r="H12151" s="58" t="s">
        <v>18425</v>
      </c>
      <c r="I12151" s="74">
        <v>52</v>
      </c>
      <c r="J12151" s="46" t="s">
        <v>1508</v>
      </c>
      <c r="K12151" s="75" t="s">
        <v>1509</v>
      </c>
      <c r="L12151" s="76">
        <f t="shared" si="614"/>
        <v>0</v>
      </c>
      <c r="M12151" s="76"/>
      <c r="N12151" s="76"/>
      <c r="O12151" s="76"/>
      <c r="P12151" s="76"/>
      <c r="Q12151" s="76"/>
      <c r="R12151" s="76"/>
      <c r="S12151" s="76"/>
      <c r="T12151" s="76"/>
      <c r="U12151" s="76"/>
      <c r="V12151" s="76"/>
      <c r="W12151" s="76"/>
      <c r="X12151" s="76"/>
    </row>
    <row r="12152" spans="1:24">
      <c r="A12152" s="77"/>
      <c r="B12152" s="54"/>
      <c r="C12152" s="77"/>
      <c r="D12152" s="77"/>
      <c r="E12152" s="77"/>
      <c r="F12152" s="77"/>
      <c r="G12152" s="77"/>
      <c r="H12152" s="77"/>
      <c r="I12152" s="79"/>
      <c r="J12152" s="54"/>
      <c r="K12152" s="75" t="s">
        <v>1501</v>
      </c>
      <c r="L12152" s="76">
        <f t="shared" si="614"/>
        <v>0</v>
      </c>
      <c r="M12152" s="76"/>
      <c r="N12152" s="76"/>
      <c r="O12152" s="76"/>
      <c r="P12152" s="76"/>
      <c r="Q12152" s="76"/>
      <c r="R12152" s="76"/>
      <c r="S12152" s="76"/>
      <c r="T12152" s="76"/>
      <c r="U12152" s="76"/>
      <c r="V12152" s="76"/>
      <c r="W12152" s="76"/>
      <c r="X12152" s="76"/>
    </row>
    <row r="12153" spans="1:24">
      <c r="A12153" s="77"/>
      <c r="B12153" s="54"/>
      <c r="C12153" s="81"/>
      <c r="D12153" s="81"/>
      <c r="E12153" s="81"/>
      <c r="F12153" s="81"/>
      <c r="G12153" s="81"/>
      <c r="H12153" s="81"/>
      <c r="I12153" s="83"/>
      <c r="J12153" s="80"/>
      <c r="K12153" s="84" t="s">
        <v>1502</v>
      </c>
      <c r="L12153" s="76">
        <f t="shared" si="614"/>
        <v>3</v>
      </c>
      <c r="M12153" s="76"/>
      <c r="N12153" s="76"/>
      <c r="O12153" s="76"/>
      <c r="P12153" s="76"/>
      <c r="Q12153" s="76"/>
      <c r="R12153" s="76"/>
      <c r="S12153" s="76">
        <v>3</v>
      </c>
      <c r="T12153" s="76"/>
      <c r="U12153" s="76"/>
      <c r="V12153" s="76"/>
      <c r="W12153" s="76"/>
      <c r="X12153" s="76"/>
    </row>
    <row r="12154" spans="1:24">
      <c r="A12154" s="77"/>
      <c r="B12154" s="54"/>
      <c r="C12154" s="58" t="s">
        <v>1633</v>
      </c>
      <c r="D12154" s="58" t="s">
        <v>18426</v>
      </c>
      <c r="E12154" s="58" t="s">
        <v>18427</v>
      </c>
      <c r="F12154" s="58" t="s">
        <v>18428</v>
      </c>
      <c r="G12154" s="58" t="s">
        <v>18429</v>
      </c>
      <c r="H12154" s="58" t="s">
        <v>18430</v>
      </c>
      <c r="I12154" s="74">
        <v>105384</v>
      </c>
      <c r="J12154" s="46" t="s">
        <v>1508</v>
      </c>
      <c r="K12154" s="75" t="s">
        <v>1509</v>
      </c>
      <c r="L12154" s="76">
        <f t="shared" si="614"/>
        <v>0</v>
      </c>
      <c r="M12154" s="76"/>
      <c r="N12154" s="76"/>
      <c r="O12154" s="76"/>
      <c r="P12154" s="76"/>
      <c r="Q12154" s="76"/>
      <c r="R12154" s="76"/>
      <c r="S12154" s="76"/>
      <c r="T12154" s="76"/>
      <c r="U12154" s="76"/>
      <c r="V12154" s="76"/>
      <c r="W12154" s="76"/>
      <c r="X12154" s="76"/>
    </row>
    <row r="12155" spans="1:24">
      <c r="A12155" s="77"/>
      <c r="B12155" s="54"/>
      <c r="C12155" s="77"/>
      <c r="D12155" s="77"/>
      <c r="E12155" s="77"/>
      <c r="F12155" s="77"/>
      <c r="G12155" s="77"/>
      <c r="H12155" s="77"/>
      <c r="I12155" s="79"/>
      <c r="J12155" s="54"/>
      <c r="K12155" s="75" t="s">
        <v>1501</v>
      </c>
      <c r="L12155" s="76">
        <f t="shared" si="614"/>
        <v>0</v>
      </c>
      <c r="M12155" s="76"/>
      <c r="N12155" s="76"/>
      <c r="O12155" s="76"/>
      <c r="P12155" s="76"/>
      <c r="Q12155" s="76"/>
      <c r="R12155" s="76"/>
      <c r="S12155" s="76"/>
      <c r="T12155" s="76"/>
      <c r="U12155" s="76"/>
      <c r="V12155" s="76"/>
      <c r="W12155" s="76"/>
      <c r="X12155" s="76"/>
    </row>
    <row r="12156" spans="1:24">
      <c r="A12156" s="77"/>
      <c r="B12156" s="54"/>
      <c r="C12156" s="81"/>
      <c r="D12156" s="81"/>
      <c r="E12156" s="81"/>
      <c r="F12156" s="81"/>
      <c r="G12156" s="81"/>
      <c r="H12156" s="81"/>
      <c r="I12156" s="83"/>
      <c r="J12156" s="80"/>
      <c r="K12156" s="84" t="s">
        <v>1502</v>
      </c>
      <c r="L12156" s="76">
        <f t="shared" si="614"/>
        <v>6</v>
      </c>
      <c r="M12156" s="76"/>
      <c r="N12156" s="76"/>
      <c r="O12156" s="76"/>
      <c r="P12156" s="76"/>
      <c r="Q12156" s="76"/>
      <c r="R12156" s="76"/>
      <c r="S12156" s="76"/>
      <c r="T12156" s="76"/>
      <c r="U12156" s="76"/>
      <c r="V12156" s="76"/>
      <c r="W12156" s="76">
        <v>6</v>
      </c>
      <c r="X12156" s="76"/>
    </row>
    <row r="12157" spans="1:24">
      <c r="A12157" s="77"/>
      <c r="B12157" s="54"/>
      <c r="C12157" s="58" t="s">
        <v>1633</v>
      </c>
      <c r="D12157" s="58" t="s">
        <v>18431</v>
      </c>
      <c r="E12157" s="58" t="s">
        <v>18432</v>
      </c>
      <c r="F12157" s="58" t="s">
        <v>18433</v>
      </c>
      <c r="G12157" s="58" t="s">
        <v>18434</v>
      </c>
      <c r="H12157" s="58" t="s">
        <v>18435</v>
      </c>
      <c r="I12157" s="74">
        <v>0</v>
      </c>
      <c r="J12157" s="46" t="s">
        <v>1508</v>
      </c>
      <c r="K12157" s="75" t="s">
        <v>1509</v>
      </c>
      <c r="L12157" s="76">
        <f t="shared" si="614"/>
        <v>0</v>
      </c>
      <c r="M12157" s="76"/>
      <c r="N12157" s="76"/>
      <c r="O12157" s="76"/>
      <c r="P12157" s="76"/>
      <c r="Q12157" s="76"/>
      <c r="R12157" s="76"/>
      <c r="S12157" s="76"/>
      <c r="T12157" s="76"/>
      <c r="U12157" s="76"/>
      <c r="V12157" s="76"/>
      <c r="W12157" s="76"/>
      <c r="X12157" s="76"/>
    </row>
    <row r="12158" spans="1:24">
      <c r="A12158" s="77"/>
      <c r="B12158" s="54"/>
      <c r="C12158" s="77"/>
      <c r="D12158" s="77"/>
      <c r="E12158" s="77"/>
      <c r="F12158" s="77"/>
      <c r="G12158" s="77"/>
      <c r="H12158" s="77"/>
      <c r="I12158" s="79"/>
      <c r="J12158" s="54"/>
      <c r="K12158" s="75" t="s">
        <v>1501</v>
      </c>
      <c r="L12158" s="76">
        <f t="shared" si="614"/>
        <v>0</v>
      </c>
      <c r="M12158" s="76"/>
      <c r="N12158" s="76"/>
      <c r="O12158" s="76"/>
      <c r="P12158" s="76"/>
      <c r="Q12158" s="76"/>
      <c r="R12158" s="76"/>
      <c r="S12158" s="76"/>
      <c r="T12158" s="76"/>
      <c r="U12158" s="76"/>
      <c r="V12158" s="76"/>
      <c r="W12158" s="76"/>
      <c r="X12158" s="76"/>
    </row>
    <row r="12159" spans="1:24">
      <c r="A12159" s="77"/>
      <c r="B12159" s="80"/>
      <c r="C12159" s="81"/>
      <c r="D12159" s="81"/>
      <c r="E12159" s="81"/>
      <c r="F12159" s="81"/>
      <c r="G12159" s="81"/>
      <c r="H12159" s="81"/>
      <c r="I12159" s="83"/>
      <c r="J12159" s="80"/>
      <c r="K12159" s="84" t="s">
        <v>1502</v>
      </c>
      <c r="L12159" s="76">
        <f t="shared" si="614"/>
        <v>2</v>
      </c>
      <c r="M12159" s="76">
        <v>2</v>
      </c>
      <c r="N12159" s="76"/>
      <c r="O12159" s="76"/>
      <c r="P12159" s="76"/>
      <c r="Q12159" s="76"/>
      <c r="R12159" s="76"/>
      <c r="S12159" s="76"/>
      <c r="T12159" s="76"/>
      <c r="U12159" s="76"/>
      <c r="V12159" s="76"/>
      <c r="W12159" s="76"/>
      <c r="X12159" s="76"/>
    </row>
    <row r="12160" spans="1:24">
      <c r="A12160" s="77"/>
      <c r="B12160" s="46" t="s">
        <v>18436</v>
      </c>
      <c r="C12160" s="46"/>
      <c r="D12160" s="420">
        <f>COUNTA(D12163:D12183)</f>
        <v>7</v>
      </c>
      <c r="E12160" s="46"/>
      <c r="F12160" s="46"/>
      <c r="G12160" s="46"/>
      <c r="H12160" s="46"/>
      <c r="I12160" s="813">
        <f>SUM(I12163:I12183)</f>
        <v>7526</v>
      </c>
      <c r="J12160" s="46" t="s">
        <v>39</v>
      </c>
      <c r="K12160" s="75" t="s">
        <v>32</v>
      </c>
      <c r="L12160" s="76">
        <f>SUM(M12160:X12160)</f>
        <v>11</v>
      </c>
      <c r="M12160" s="76">
        <v>0</v>
      </c>
      <c r="N12160" s="76">
        <v>1</v>
      </c>
      <c r="O12160" s="76">
        <v>2</v>
      </c>
      <c r="P12160" s="76">
        <v>0</v>
      </c>
      <c r="Q12160" s="76">
        <v>0</v>
      </c>
      <c r="R12160" s="76">
        <v>0</v>
      </c>
      <c r="S12160" s="76">
        <v>2</v>
      </c>
      <c r="T12160" s="76">
        <v>5</v>
      </c>
      <c r="U12160" s="76">
        <v>0</v>
      </c>
      <c r="V12160" s="76">
        <v>0</v>
      </c>
      <c r="W12160" s="76">
        <v>0</v>
      </c>
      <c r="X12160" s="76">
        <v>1</v>
      </c>
    </row>
    <row r="12161" spans="1:24">
      <c r="A12161" s="77"/>
      <c r="B12161" s="54"/>
      <c r="C12161" s="54"/>
      <c r="D12161" s="422"/>
      <c r="E12161" s="54"/>
      <c r="F12161" s="54"/>
      <c r="G12161" s="54"/>
      <c r="H12161" s="54"/>
      <c r="I12161" s="814"/>
      <c r="J12161" s="54"/>
      <c r="K12161" s="75" t="s">
        <v>34</v>
      </c>
      <c r="L12161" s="76">
        <f>SUM(M12161:X12161)</f>
        <v>0</v>
      </c>
      <c r="M12161" s="76">
        <v>0</v>
      </c>
      <c r="N12161" s="76">
        <v>0</v>
      </c>
      <c r="O12161" s="76">
        <v>0</v>
      </c>
      <c r="P12161" s="76">
        <v>0</v>
      </c>
      <c r="Q12161" s="76">
        <v>0</v>
      </c>
      <c r="R12161" s="76">
        <v>0</v>
      </c>
      <c r="S12161" s="76">
        <v>0</v>
      </c>
      <c r="T12161" s="76">
        <v>0</v>
      </c>
      <c r="U12161" s="76">
        <v>0</v>
      </c>
      <c r="V12161" s="76">
        <v>0</v>
      </c>
      <c r="W12161" s="76">
        <v>0</v>
      </c>
      <c r="X12161" s="76">
        <v>0</v>
      </c>
    </row>
    <row r="12162" spans="1:24">
      <c r="A12162" s="77"/>
      <c r="B12162" s="80"/>
      <c r="C12162" s="80"/>
      <c r="D12162" s="423"/>
      <c r="E12162" s="80"/>
      <c r="F12162" s="80"/>
      <c r="G12162" s="80"/>
      <c r="H12162" s="80"/>
      <c r="I12162" s="815"/>
      <c r="J12162" s="80"/>
      <c r="K12162" s="75" t="s">
        <v>36</v>
      </c>
      <c r="L12162" s="76">
        <f>SUM(M12162:X12162)</f>
        <v>13</v>
      </c>
      <c r="M12162" s="76">
        <v>1</v>
      </c>
      <c r="N12162" s="76">
        <v>1</v>
      </c>
      <c r="O12162" s="76">
        <v>4</v>
      </c>
      <c r="P12162" s="76">
        <v>0</v>
      </c>
      <c r="Q12162" s="76">
        <v>0</v>
      </c>
      <c r="R12162" s="76">
        <v>0</v>
      </c>
      <c r="S12162" s="76">
        <v>1</v>
      </c>
      <c r="T12162" s="76">
        <v>6</v>
      </c>
      <c r="U12162" s="76">
        <v>0</v>
      </c>
      <c r="V12162" s="76">
        <v>0</v>
      </c>
      <c r="W12162" s="76">
        <v>0</v>
      </c>
      <c r="X12162" s="76">
        <v>0</v>
      </c>
    </row>
    <row r="12163" spans="1:24">
      <c r="A12163" s="77"/>
      <c r="B12163" s="46" t="s">
        <v>18437</v>
      </c>
      <c r="C12163" s="46" t="s">
        <v>1633</v>
      </c>
      <c r="D12163" s="58" t="s">
        <v>18438</v>
      </c>
      <c r="E12163" s="58" t="s">
        <v>18439</v>
      </c>
      <c r="F12163" s="46" t="s">
        <v>18440</v>
      </c>
      <c r="G12163" s="58" t="s">
        <v>18441</v>
      </c>
      <c r="H12163" s="46" t="s">
        <v>18442</v>
      </c>
      <c r="I12163" s="74">
        <v>55</v>
      </c>
      <c r="J12163" s="46" t="s">
        <v>1508</v>
      </c>
      <c r="K12163" s="75" t="s">
        <v>1509</v>
      </c>
      <c r="L12163" s="76">
        <f t="shared" si="614"/>
        <v>0</v>
      </c>
      <c r="M12163" s="76"/>
      <c r="N12163" s="76"/>
      <c r="O12163" s="76"/>
      <c r="P12163" s="76"/>
      <c r="Q12163" s="76"/>
      <c r="R12163" s="76"/>
      <c r="S12163" s="76"/>
      <c r="T12163" s="76"/>
      <c r="U12163" s="76"/>
      <c r="V12163" s="76"/>
      <c r="W12163" s="76"/>
      <c r="X12163" s="76"/>
    </row>
    <row r="12164" spans="1:24">
      <c r="A12164" s="77"/>
      <c r="B12164" s="54"/>
      <c r="C12164" s="54"/>
      <c r="D12164" s="77"/>
      <c r="E12164" s="54"/>
      <c r="F12164" s="54"/>
      <c r="G12164" s="77"/>
      <c r="H12164" s="54"/>
      <c r="I12164" s="79"/>
      <c r="J12164" s="54"/>
      <c r="K12164" s="75" t="s">
        <v>1501</v>
      </c>
      <c r="L12164" s="76">
        <f t="shared" si="614"/>
        <v>0</v>
      </c>
      <c r="M12164" s="76"/>
      <c r="N12164" s="76"/>
      <c r="O12164" s="76"/>
      <c r="P12164" s="76"/>
      <c r="Q12164" s="76"/>
      <c r="R12164" s="76"/>
      <c r="S12164" s="76"/>
      <c r="T12164" s="76"/>
      <c r="U12164" s="76"/>
      <c r="V12164" s="76"/>
      <c r="W12164" s="76"/>
      <c r="X12164" s="76"/>
    </row>
    <row r="12165" spans="1:24">
      <c r="A12165" s="77"/>
      <c r="B12165" s="54"/>
      <c r="C12165" s="80"/>
      <c r="D12165" s="81"/>
      <c r="E12165" s="80"/>
      <c r="F12165" s="80"/>
      <c r="G12165" s="81"/>
      <c r="H12165" s="80"/>
      <c r="I12165" s="83"/>
      <c r="J12165" s="80"/>
      <c r="K12165" s="84" t="s">
        <v>1502</v>
      </c>
      <c r="L12165" s="76">
        <f t="shared" si="614"/>
        <v>2</v>
      </c>
      <c r="M12165" s="76"/>
      <c r="N12165" s="76"/>
      <c r="O12165" s="76">
        <v>1</v>
      </c>
      <c r="P12165" s="76"/>
      <c r="Q12165" s="76"/>
      <c r="R12165" s="76"/>
      <c r="S12165" s="76">
        <v>1</v>
      </c>
      <c r="T12165" s="76"/>
      <c r="U12165" s="76"/>
      <c r="V12165" s="76"/>
      <c r="W12165" s="76"/>
      <c r="X12165" s="76"/>
    </row>
    <row r="12166" spans="1:24">
      <c r="A12166" s="77"/>
      <c r="B12166" s="54"/>
      <c r="C12166" s="46" t="s">
        <v>35</v>
      </c>
      <c r="D12166" s="58" t="s">
        <v>18443</v>
      </c>
      <c r="E12166" s="58" t="s">
        <v>18444</v>
      </c>
      <c r="F12166" s="46" t="s">
        <v>18445</v>
      </c>
      <c r="G12166" s="58" t="s">
        <v>18446</v>
      </c>
      <c r="H12166" s="46" t="s">
        <v>18447</v>
      </c>
      <c r="I12166" s="74">
        <v>1810</v>
      </c>
      <c r="J12166" s="46" t="s">
        <v>1508</v>
      </c>
      <c r="K12166" s="75" t="s">
        <v>1509</v>
      </c>
      <c r="L12166" s="76">
        <f t="shared" si="614"/>
        <v>5</v>
      </c>
      <c r="M12166" s="76"/>
      <c r="N12166" s="76"/>
      <c r="O12166" s="76">
        <v>1</v>
      </c>
      <c r="P12166" s="76"/>
      <c r="Q12166" s="76"/>
      <c r="R12166" s="76"/>
      <c r="S12166" s="76">
        <v>1</v>
      </c>
      <c r="T12166" s="76">
        <v>2</v>
      </c>
      <c r="U12166" s="76"/>
      <c r="V12166" s="76"/>
      <c r="W12166" s="76"/>
      <c r="X12166" s="76">
        <v>1</v>
      </c>
    </row>
    <row r="12167" spans="1:24">
      <c r="A12167" s="77"/>
      <c r="B12167" s="54"/>
      <c r="C12167" s="54"/>
      <c r="D12167" s="77"/>
      <c r="E12167" s="54"/>
      <c r="F12167" s="54"/>
      <c r="G12167" s="77"/>
      <c r="H12167" s="54"/>
      <c r="I12167" s="79"/>
      <c r="J12167" s="54"/>
      <c r="K12167" s="75" t="s">
        <v>1501</v>
      </c>
      <c r="L12167" s="76">
        <f t="shared" si="614"/>
        <v>0</v>
      </c>
      <c r="M12167" s="76"/>
      <c r="N12167" s="76"/>
      <c r="O12167" s="76"/>
      <c r="P12167" s="76"/>
      <c r="Q12167" s="76"/>
      <c r="R12167" s="76"/>
      <c r="S12167" s="76"/>
      <c r="T12167" s="76"/>
      <c r="U12167" s="76"/>
      <c r="V12167" s="76"/>
      <c r="W12167" s="76"/>
      <c r="X12167" s="76"/>
    </row>
    <row r="12168" spans="1:24">
      <c r="A12168" s="77"/>
      <c r="B12168" s="54"/>
      <c r="C12168" s="80"/>
      <c r="D12168" s="81"/>
      <c r="E12168" s="80"/>
      <c r="F12168" s="80"/>
      <c r="G12168" s="81"/>
      <c r="H12168" s="80"/>
      <c r="I12168" s="83"/>
      <c r="J12168" s="80"/>
      <c r="K12168" s="84" t="s">
        <v>1502</v>
      </c>
      <c r="L12168" s="76">
        <f t="shared" si="614"/>
        <v>2</v>
      </c>
      <c r="M12168" s="76"/>
      <c r="N12168" s="76"/>
      <c r="O12168" s="76">
        <v>1</v>
      </c>
      <c r="P12168" s="76"/>
      <c r="Q12168" s="76"/>
      <c r="R12168" s="76"/>
      <c r="S12168" s="76"/>
      <c r="T12168" s="76">
        <v>1</v>
      </c>
      <c r="U12168" s="76"/>
      <c r="V12168" s="76"/>
      <c r="W12168" s="76"/>
      <c r="X12168" s="76"/>
    </row>
    <row r="12169" spans="1:24">
      <c r="A12169" s="77"/>
      <c r="B12169" s="54"/>
      <c r="C12169" s="46" t="s">
        <v>1633</v>
      </c>
      <c r="D12169" s="58" t="s">
        <v>18448</v>
      </c>
      <c r="E12169" s="58" t="s">
        <v>18449</v>
      </c>
      <c r="F12169" s="46" t="s">
        <v>18450</v>
      </c>
      <c r="G12169" s="58" t="s">
        <v>18451</v>
      </c>
      <c r="H12169" s="46" t="s">
        <v>18452</v>
      </c>
      <c r="I12169" s="74">
        <v>0</v>
      </c>
      <c r="J12169" s="46" t="s">
        <v>1508</v>
      </c>
      <c r="K12169" s="75" t="s">
        <v>1509</v>
      </c>
      <c r="L12169" s="76">
        <f t="shared" si="614"/>
        <v>0</v>
      </c>
      <c r="M12169" s="76"/>
      <c r="N12169" s="76"/>
      <c r="O12169" s="76"/>
      <c r="P12169" s="76"/>
      <c r="Q12169" s="76"/>
      <c r="R12169" s="76"/>
      <c r="S12169" s="76"/>
      <c r="T12169" s="76"/>
      <c r="U12169" s="76"/>
      <c r="V12169" s="76"/>
      <c r="W12169" s="76"/>
      <c r="X12169" s="76"/>
    </row>
    <row r="12170" spans="1:24">
      <c r="A12170" s="77"/>
      <c r="B12170" s="54"/>
      <c r="C12170" s="54"/>
      <c r="D12170" s="77"/>
      <c r="E12170" s="54"/>
      <c r="F12170" s="54"/>
      <c r="G12170" s="77"/>
      <c r="H12170" s="54"/>
      <c r="I12170" s="79"/>
      <c r="J12170" s="54"/>
      <c r="K12170" s="75" t="s">
        <v>1501</v>
      </c>
      <c r="L12170" s="76">
        <f t="shared" si="614"/>
        <v>0</v>
      </c>
      <c r="M12170" s="76"/>
      <c r="N12170" s="76"/>
      <c r="O12170" s="76"/>
      <c r="P12170" s="76"/>
      <c r="Q12170" s="76"/>
      <c r="R12170" s="76"/>
      <c r="S12170" s="76"/>
      <c r="T12170" s="76"/>
      <c r="U12170" s="76"/>
      <c r="V12170" s="76"/>
      <c r="W12170" s="76"/>
      <c r="X12170" s="76"/>
    </row>
    <row r="12171" spans="1:24">
      <c r="A12171" s="77"/>
      <c r="B12171" s="54"/>
      <c r="C12171" s="80"/>
      <c r="D12171" s="81"/>
      <c r="E12171" s="80"/>
      <c r="F12171" s="80"/>
      <c r="G12171" s="81"/>
      <c r="H12171" s="80"/>
      <c r="I12171" s="83"/>
      <c r="J12171" s="80"/>
      <c r="K12171" s="84" t="s">
        <v>1502</v>
      </c>
      <c r="L12171" s="76">
        <f t="shared" si="614"/>
        <v>2</v>
      </c>
      <c r="M12171" s="76"/>
      <c r="N12171" s="76"/>
      <c r="O12171" s="76">
        <v>1</v>
      </c>
      <c r="P12171" s="76"/>
      <c r="Q12171" s="76"/>
      <c r="R12171" s="76"/>
      <c r="S12171" s="76"/>
      <c r="T12171" s="76">
        <v>1</v>
      </c>
      <c r="U12171" s="76"/>
      <c r="V12171" s="76"/>
      <c r="W12171" s="76"/>
      <c r="X12171" s="76"/>
    </row>
    <row r="12172" spans="1:24">
      <c r="A12172" s="77"/>
      <c r="B12172" s="54"/>
      <c r="C12172" s="46" t="s">
        <v>1622</v>
      </c>
      <c r="D12172" s="58" t="s">
        <v>18453</v>
      </c>
      <c r="E12172" s="58" t="s">
        <v>18454</v>
      </c>
      <c r="F12172" s="46" t="s">
        <v>18455</v>
      </c>
      <c r="G12172" s="58" t="s">
        <v>18456</v>
      </c>
      <c r="H12172" s="46" t="s">
        <v>18457</v>
      </c>
      <c r="I12172" s="74">
        <v>3789</v>
      </c>
      <c r="J12172" s="46" t="s">
        <v>1508</v>
      </c>
      <c r="K12172" s="75" t="s">
        <v>1509</v>
      </c>
      <c r="L12172" s="76">
        <f t="shared" si="614"/>
        <v>6</v>
      </c>
      <c r="M12172" s="76"/>
      <c r="N12172" s="76">
        <v>1</v>
      </c>
      <c r="O12172" s="76">
        <v>1</v>
      </c>
      <c r="P12172" s="76"/>
      <c r="Q12172" s="76"/>
      <c r="R12172" s="76"/>
      <c r="S12172" s="76">
        <v>1</v>
      </c>
      <c r="T12172" s="76">
        <v>3</v>
      </c>
      <c r="U12172" s="76"/>
      <c r="V12172" s="76"/>
      <c r="W12172" s="76"/>
      <c r="X12172" s="76"/>
    </row>
    <row r="12173" spans="1:24">
      <c r="A12173" s="77"/>
      <c r="B12173" s="54"/>
      <c r="C12173" s="54"/>
      <c r="D12173" s="77"/>
      <c r="E12173" s="54"/>
      <c r="F12173" s="54"/>
      <c r="G12173" s="77"/>
      <c r="H12173" s="54"/>
      <c r="I12173" s="79"/>
      <c r="J12173" s="54"/>
      <c r="K12173" s="75" t="s">
        <v>1501</v>
      </c>
      <c r="L12173" s="76">
        <f t="shared" si="614"/>
        <v>0</v>
      </c>
      <c r="M12173" s="76"/>
      <c r="N12173" s="76"/>
      <c r="O12173" s="76"/>
      <c r="P12173" s="76"/>
      <c r="Q12173" s="76"/>
      <c r="R12173" s="76"/>
      <c r="S12173" s="76"/>
      <c r="T12173" s="76"/>
      <c r="U12173" s="76"/>
      <c r="V12173" s="76"/>
      <c r="W12173" s="76"/>
      <c r="X12173" s="76"/>
    </row>
    <row r="12174" spans="1:24">
      <c r="A12174" s="77"/>
      <c r="B12174" s="54"/>
      <c r="C12174" s="80"/>
      <c r="D12174" s="81"/>
      <c r="E12174" s="80"/>
      <c r="F12174" s="80"/>
      <c r="G12174" s="81"/>
      <c r="H12174" s="80"/>
      <c r="I12174" s="83"/>
      <c r="J12174" s="80"/>
      <c r="K12174" s="84" t="s">
        <v>1502</v>
      </c>
      <c r="L12174" s="76">
        <f t="shared" si="614"/>
        <v>0</v>
      </c>
      <c r="M12174" s="76"/>
      <c r="N12174" s="76"/>
      <c r="O12174" s="76"/>
      <c r="P12174" s="76"/>
      <c r="Q12174" s="76"/>
      <c r="R12174" s="76"/>
      <c r="S12174" s="76"/>
      <c r="T12174" s="76"/>
      <c r="U12174" s="76"/>
      <c r="V12174" s="76"/>
      <c r="W12174" s="76"/>
      <c r="X12174" s="76"/>
    </row>
    <row r="12175" spans="1:24">
      <c r="A12175" s="77"/>
      <c r="B12175" s="54"/>
      <c r="C12175" s="46" t="s">
        <v>1633</v>
      </c>
      <c r="D12175" s="58" t="s">
        <v>18453</v>
      </c>
      <c r="E12175" s="58" t="s">
        <v>18458</v>
      </c>
      <c r="F12175" s="46" t="s">
        <v>18455</v>
      </c>
      <c r="G12175" s="58" t="s">
        <v>18456</v>
      </c>
      <c r="H12175" s="46" t="s">
        <v>18457</v>
      </c>
      <c r="I12175" s="74">
        <v>1160</v>
      </c>
      <c r="J12175" s="46" t="s">
        <v>1508</v>
      </c>
      <c r="K12175" s="75" t="s">
        <v>1509</v>
      </c>
      <c r="L12175" s="76">
        <f t="shared" si="614"/>
        <v>0</v>
      </c>
      <c r="M12175" s="76"/>
      <c r="N12175" s="76"/>
      <c r="O12175" s="76"/>
      <c r="P12175" s="76"/>
      <c r="Q12175" s="76"/>
      <c r="R12175" s="76"/>
      <c r="S12175" s="76"/>
      <c r="T12175" s="76"/>
      <c r="U12175" s="76"/>
      <c r="V12175" s="76"/>
      <c r="W12175" s="76"/>
      <c r="X12175" s="76"/>
    </row>
    <row r="12176" spans="1:24">
      <c r="A12176" s="77"/>
      <c r="B12176" s="54"/>
      <c r="C12176" s="54"/>
      <c r="D12176" s="77"/>
      <c r="E12176" s="54"/>
      <c r="F12176" s="54"/>
      <c r="G12176" s="77"/>
      <c r="H12176" s="54"/>
      <c r="I12176" s="79"/>
      <c r="J12176" s="54"/>
      <c r="K12176" s="75" t="s">
        <v>1501</v>
      </c>
      <c r="L12176" s="76">
        <f t="shared" si="614"/>
        <v>0</v>
      </c>
      <c r="M12176" s="76"/>
      <c r="N12176" s="76"/>
      <c r="O12176" s="76"/>
      <c r="P12176" s="76"/>
      <c r="Q12176" s="76"/>
      <c r="R12176" s="76"/>
      <c r="S12176" s="76"/>
      <c r="T12176" s="76"/>
      <c r="U12176" s="76"/>
      <c r="V12176" s="76"/>
      <c r="W12176" s="76"/>
      <c r="X12176" s="76"/>
    </row>
    <row r="12177" spans="1:24">
      <c r="A12177" s="77"/>
      <c r="B12177" s="54"/>
      <c r="C12177" s="80"/>
      <c r="D12177" s="81"/>
      <c r="E12177" s="80"/>
      <c r="F12177" s="80"/>
      <c r="G12177" s="81"/>
      <c r="H12177" s="80"/>
      <c r="I12177" s="83"/>
      <c r="J12177" s="80"/>
      <c r="K12177" s="84" t="s">
        <v>1502</v>
      </c>
      <c r="L12177" s="76">
        <f t="shared" si="614"/>
        <v>3</v>
      </c>
      <c r="M12177" s="76"/>
      <c r="N12177" s="76"/>
      <c r="O12177" s="76"/>
      <c r="P12177" s="76"/>
      <c r="Q12177" s="76"/>
      <c r="R12177" s="76"/>
      <c r="S12177" s="76"/>
      <c r="T12177" s="76">
        <v>3</v>
      </c>
      <c r="U12177" s="76"/>
      <c r="V12177" s="76"/>
      <c r="W12177" s="76"/>
      <c r="X12177" s="76"/>
    </row>
    <row r="12178" spans="1:24">
      <c r="A12178" s="77"/>
      <c r="B12178" s="54"/>
      <c r="C12178" s="46" t="s">
        <v>1633</v>
      </c>
      <c r="D12178" s="58" t="s">
        <v>18459</v>
      </c>
      <c r="E12178" s="58" t="s">
        <v>18460</v>
      </c>
      <c r="F12178" s="46" t="s">
        <v>18461</v>
      </c>
      <c r="G12178" s="58" t="s">
        <v>18462</v>
      </c>
      <c r="H12178" s="46" t="s">
        <v>18463</v>
      </c>
      <c r="I12178" s="74">
        <v>712</v>
      </c>
      <c r="J12178" s="46" t="s">
        <v>1508</v>
      </c>
      <c r="K12178" s="75" t="s">
        <v>1509</v>
      </c>
      <c r="L12178" s="76">
        <f t="shared" si="614"/>
        <v>0</v>
      </c>
      <c r="M12178" s="76"/>
      <c r="N12178" s="76"/>
      <c r="O12178" s="76"/>
      <c r="P12178" s="76"/>
      <c r="Q12178" s="76"/>
      <c r="R12178" s="76"/>
      <c r="S12178" s="76"/>
      <c r="T12178" s="76"/>
      <c r="U12178" s="76"/>
      <c r="V12178" s="76"/>
      <c r="W12178" s="76"/>
      <c r="X12178" s="76"/>
    </row>
    <row r="12179" spans="1:24">
      <c r="A12179" s="77"/>
      <c r="B12179" s="54"/>
      <c r="C12179" s="54"/>
      <c r="D12179" s="77"/>
      <c r="E12179" s="54"/>
      <c r="F12179" s="54"/>
      <c r="G12179" s="77"/>
      <c r="H12179" s="54"/>
      <c r="I12179" s="79"/>
      <c r="J12179" s="54"/>
      <c r="K12179" s="75" t="s">
        <v>1501</v>
      </c>
      <c r="L12179" s="76">
        <f t="shared" si="614"/>
        <v>0</v>
      </c>
      <c r="M12179" s="76"/>
      <c r="N12179" s="76"/>
      <c r="O12179" s="76"/>
      <c r="P12179" s="76"/>
      <c r="Q12179" s="76"/>
      <c r="R12179" s="76"/>
      <c r="S12179" s="76"/>
      <c r="T12179" s="76"/>
      <c r="U12179" s="76"/>
      <c r="V12179" s="76"/>
      <c r="W12179" s="76"/>
      <c r="X12179" s="76"/>
    </row>
    <row r="12180" spans="1:24">
      <c r="A12180" s="77"/>
      <c r="B12180" s="54"/>
      <c r="C12180" s="80"/>
      <c r="D12180" s="81"/>
      <c r="E12180" s="80"/>
      <c r="F12180" s="80"/>
      <c r="G12180" s="81"/>
      <c r="H12180" s="80"/>
      <c r="I12180" s="83"/>
      <c r="J12180" s="80"/>
      <c r="K12180" s="84" t="s">
        <v>1502</v>
      </c>
      <c r="L12180" s="76">
        <f t="shared" si="614"/>
        <v>2</v>
      </c>
      <c r="M12180" s="76"/>
      <c r="N12180" s="76"/>
      <c r="O12180" s="76">
        <v>1</v>
      </c>
      <c r="P12180" s="76"/>
      <c r="Q12180" s="76"/>
      <c r="R12180" s="76"/>
      <c r="S12180" s="76"/>
      <c r="T12180" s="76">
        <v>1</v>
      </c>
      <c r="U12180" s="76"/>
      <c r="V12180" s="76"/>
      <c r="W12180" s="76"/>
      <c r="X12180" s="76"/>
    </row>
    <row r="12181" spans="1:24">
      <c r="A12181" s="77"/>
      <c r="B12181" s="54"/>
      <c r="C12181" s="46" t="s">
        <v>1633</v>
      </c>
      <c r="D12181" s="58" t="s">
        <v>18464</v>
      </c>
      <c r="E12181" s="58" t="s">
        <v>18465</v>
      </c>
      <c r="F12181" s="46" t="s">
        <v>18466</v>
      </c>
      <c r="G12181" s="58" t="s">
        <v>18467</v>
      </c>
      <c r="H12181" s="46" t="s">
        <v>18468</v>
      </c>
      <c r="I12181" s="74">
        <v>0</v>
      </c>
      <c r="J12181" s="46" t="s">
        <v>1508</v>
      </c>
      <c r="K12181" s="75" t="s">
        <v>1509</v>
      </c>
      <c r="L12181" s="76">
        <f t="shared" si="614"/>
        <v>0</v>
      </c>
      <c r="M12181" s="76"/>
      <c r="N12181" s="76"/>
      <c r="O12181" s="76"/>
      <c r="P12181" s="76"/>
      <c r="Q12181" s="76"/>
      <c r="R12181" s="76"/>
      <c r="S12181" s="76"/>
      <c r="T12181" s="76"/>
      <c r="U12181" s="76"/>
      <c r="V12181" s="76"/>
      <c r="W12181" s="76"/>
      <c r="X12181" s="76"/>
    </row>
    <row r="12182" spans="1:24">
      <c r="A12182" s="77"/>
      <c r="B12182" s="54"/>
      <c r="C12182" s="54"/>
      <c r="D12182" s="77"/>
      <c r="E12182" s="54"/>
      <c r="F12182" s="54"/>
      <c r="G12182" s="77"/>
      <c r="H12182" s="54"/>
      <c r="I12182" s="79"/>
      <c r="J12182" s="54"/>
      <c r="K12182" s="75" t="s">
        <v>1501</v>
      </c>
      <c r="L12182" s="76">
        <f t="shared" si="614"/>
        <v>0</v>
      </c>
      <c r="M12182" s="76"/>
      <c r="N12182" s="76"/>
      <c r="O12182" s="76"/>
      <c r="P12182" s="76"/>
      <c r="Q12182" s="76"/>
      <c r="R12182" s="76"/>
      <c r="S12182" s="76"/>
      <c r="T12182" s="76"/>
      <c r="U12182" s="76"/>
      <c r="V12182" s="76"/>
      <c r="W12182" s="76"/>
      <c r="X12182" s="76"/>
    </row>
    <row r="12183" spans="1:24">
      <c r="A12183" s="77"/>
      <c r="B12183" s="80"/>
      <c r="C12183" s="80"/>
      <c r="D12183" s="81"/>
      <c r="E12183" s="80"/>
      <c r="F12183" s="80"/>
      <c r="G12183" s="81"/>
      <c r="H12183" s="80"/>
      <c r="I12183" s="83"/>
      <c r="J12183" s="80"/>
      <c r="K12183" s="84" t="s">
        <v>1502</v>
      </c>
      <c r="L12183" s="76">
        <f t="shared" si="614"/>
        <v>2</v>
      </c>
      <c r="M12183" s="76">
        <v>1</v>
      </c>
      <c r="N12183" s="76">
        <v>1</v>
      </c>
      <c r="O12183" s="76"/>
      <c r="P12183" s="76"/>
      <c r="Q12183" s="76"/>
      <c r="R12183" s="76"/>
      <c r="S12183" s="76"/>
      <c r="T12183" s="76"/>
      <c r="U12183" s="76"/>
      <c r="V12183" s="76"/>
      <c r="W12183" s="76"/>
      <c r="X12183" s="76"/>
    </row>
    <row r="12184" spans="1:24">
      <c r="A12184" s="77"/>
      <c r="B12184" s="46" t="s">
        <v>18469</v>
      </c>
      <c r="C12184" s="46"/>
      <c r="D12184" s="420">
        <f>COUNTA(D12187:D12189)</f>
        <v>1</v>
      </c>
      <c r="E12184" s="46"/>
      <c r="F12184" s="46"/>
      <c r="G12184" s="46"/>
      <c r="H12184" s="46"/>
      <c r="I12184" s="813">
        <f>SUM(I12187:I12189)</f>
        <v>107455</v>
      </c>
      <c r="J12184" s="46" t="s">
        <v>39</v>
      </c>
      <c r="K12184" s="75" t="s">
        <v>32</v>
      </c>
      <c r="L12184" s="76">
        <f t="shared" si="614"/>
        <v>0</v>
      </c>
      <c r="M12184" s="76">
        <v>0</v>
      </c>
      <c r="N12184" s="76">
        <v>0</v>
      </c>
      <c r="O12184" s="76">
        <v>0</v>
      </c>
      <c r="P12184" s="76">
        <v>0</v>
      </c>
      <c r="Q12184" s="76">
        <v>0</v>
      </c>
      <c r="R12184" s="76">
        <v>0</v>
      </c>
      <c r="S12184" s="76">
        <v>0</v>
      </c>
      <c r="T12184" s="76">
        <v>0</v>
      </c>
      <c r="U12184" s="76">
        <v>0</v>
      </c>
      <c r="V12184" s="76">
        <v>0</v>
      </c>
      <c r="W12184" s="76">
        <v>0</v>
      </c>
      <c r="X12184" s="76">
        <v>0</v>
      </c>
    </row>
    <row r="12185" spans="1:24">
      <c r="A12185" s="77"/>
      <c r="B12185" s="54"/>
      <c r="C12185" s="54"/>
      <c r="D12185" s="422"/>
      <c r="E12185" s="54"/>
      <c r="F12185" s="54"/>
      <c r="G12185" s="54"/>
      <c r="H12185" s="54"/>
      <c r="I12185" s="814"/>
      <c r="J12185" s="54"/>
      <c r="K12185" s="75" t="s">
        <v>34</v>
      </c>
      <c r="L12185" s="76">
        <f t="shared" si="614"/>
        <v>0</v>
      </c>
      <c r="M12185" s="76">
        <v>0</v>
      </c>
      <c r="N12185" s="76">
        <v>0</v>
      </c>
      <c r="O12185" s="76">
        <v>0</v>
      </c>
      <c r="P12185" s="76">
        <v>0</v>
      </c>
      <c r="Q12185" s="76">
        <v>0</v>
      </c>
      <c r="R12185" s="76">
        <v>0</v>
      </c>
      <c r="S12185" s="76">
        <v>0</v>
      </c>
      <c r="T12185" s="76">
        <v>0</v>
      </c>
      <c r="U12185" s="76">
        <v>0</v>
      </c>
      <c r="V12185" s="76">
        <v>0</v>
      </c>
      <c r="W12185" s="76">
        <v>0</v>
      </c>
      <c r="X12185" s="76">
        <v>0</v>
      </c>
    </row>
    <row r="12186" spans="1:24">
      <c r="A12186" s="77"/>
      <c r="B12186" s="80"/>
      <c r="C12186" s="80"/>
      <c r="D12186" s="423"/>
      <c r="E12186" s="80"/>
      <c r="F12186" s="80"/>
      <c r="G12186" s="80"/>
      <c r="H12186" s="80"/>
      <c r="I12186" s="815"/>
      <c r="J12186" s="80"/>
      <c r="K12186" s="75" t="s">
        <v>36</v>
      </c>
      <c r="L12186" s="76">
        <f t="shared" si="614"/>
        <v>5</v>
      </c>
      <c r="M12186" s="76">
        <v>0</v>
      </c>
      <c r="N12186" s="76">
        <v>1</v>
      </c>
      <c r="O12186" s="76">
        <v>1</v>
      </c>
      <c r="P12186" s="76">
        <v>0</v>
      </c>
      <c r="Q12186" s="76">
        <v>0</v>
      </c>
      <c r="R12186" s="76">
        <v>0</v>
      </c>
      <c r="S12186" s="76">
        <v>0</v>
      </c>
      <c r="T12186" s="76">
        <v>3</v>
      </c>
      <c r="U12186" s="76">
        <v>0</v>
      </c>
      <c r="V12186" s="76">
        <v>0</v>
      </c>
      <c r="W12186" s="76">
        <v>0</v>
      </c>
      <c r="X12186" s="76">
        <v>0</v>
      </c>
    </row>
    <row r="12187" spans="1:24">
      <c r="A12187" s="77"/>
      <c r="B12187" s="103" t="s">
        <v>18470</v>
      </c>
      <c r="C12187" s="46" t="s">
        <v>33</v>
      </c>
      <c r="D12187" s="58" t="s">
        <v>18471</v>
      </c>
      <c r="E12187" s="58" t="s">
        <v>18472</v>
      </c>
      <c r="F12187" s="46" t="s">
        <v>18473</v>
      </c>
      <c r="G12187" s="58" t="s">
        <v>18474</v>
      </c>
      <c r="H12187" s="46" t="s">
        <v>18475</v>
      </c>
      <c r="I12187" s="74">
        <v>107455</v>
      </c>
      <c r="J12187" s="46" t="s">
        <v>1508</v>
      </c>
      <c r="K12187" s="75" t="s">
        <v>1509</v>
      </c>
      <c r="L12187" s="76">
        <f t="shared" si="614"/>
        <v>0</v>
      </c>
      <c r="M12187" s="76"/>
      <c r="N12187" s="76"/>
      <c r="O12187" s="76"/>
      <c r="P12187" s="76"/>
      <c r="Q12187" s="76"/>
      <c r="R12187" s="76"/>
      <c r="S12187" s="76"/>
      <c r="T12187" s="76"/>
      <c r="U12187" s="76"/>
      <c r="V12187" s="76"/>
      <c r="W12187" s="76"/>
      <c r="X12187" s="76"/>
    </row>
    <row r="12188" spans="1:24">
      <c r="A12188" s="77"/>
      <c r="B12188" s="103"/>
      <c r="C12188" s="54"/>
      <c r="D12188" s="77"/>
      <c r="E12188" s="54"/>
      <c r="F12188" s="54"/>
      <c r="G12188" s="77"/>
      <c r="H12188" s="54"/>
      <c r="I12188" s="79"/>
      <c r="J12188" s="54"/>
      <c r="K12188" s="75" t="s">
        <v>1501</v>
      </c>
      <c r="L12188" s="76">
        <f t="shared" si="614"/>
        <v>0</v>
      </c>
      <c r="M12188" s="76"/>
      <c r="N12188" s="76"/>
      <c r="O12188" s="76"/>
      <c r="P12188" s="76"/>
      <c r="Q12188" s="76"/>
      <c r="R12188" s="76"/>
      <c r="S12188" s="76"/>
      <c r="T12188" s="76"/>
      <c r="U12188" s="76"/>
      <c r="V12188" s="76"/>
      <c r="W12188" s="76"/>
      <c r="X12188" s="76"/>
    </row>
    <row r="12189" spans="1:24">
      <c r="A12189" s="77"/>
      <c r="B12189" s="103"/>
      <c r="C12189" s="80"/>
      <c r="D12189" s="81"/>
      <c r="E12189" s="80"/>
      <c r="F12189" s="80"/>
      <c r="G12189" s="81"/>
      <c r="H12189" s="80"/>
      <c r="I12189" s="83"/>
      <c r="J12189" s="80"/>
      <c r="K12189" s="84" t="s">
        <v>1502</v>
      </c>
      <c r="L12189" s="76">
        <f t="shared" si="614"/>
        <v>5</v>
      </c>
      <c r="M12189" s="76"/>
      <c r="N12189" s="76">
        <v>1</v>
      </c>
      <c r="O12189" s="76">
        <v>1</v>
      </c>
      <c r="P12189" s="76"/>
      <c r="Q12189" s="76"/>
      <c r="R12189" s="76"/>
      <c r="S12189" s="76"/>
      <c r="T12189" s="76">
        <v>3</v>
      </c>
      <c r="U12189" s="76"/>
      <c r="V12189" s="76"/>
      <c r="W12189" s="76"/>
      <c r="X12189" s="76"/>
    </row>
    <row r="12190" spans="1:24">
      <c r="A12190" s="77"/>
      <c r="B12190" s="46" t="s">
        <v>18476</v>
      </c>
      <c r="C12190" s="46"/>
      <c r="D12190" s="420">
        <f>COUNTA(D12193:D12216)</f>
        <v>8</v>
      </c>
      <c r="E12190" s="46"/>
      <c r="F12190" s="46"/>
      <c r="G12190" s="46"/>
      <c r="H12190" s="46"/>
      <c r="I12190" s="813">
        <f>SUM(I12193:I12216)</f>
        <v>69632.075000000012</v>
      </c>
      <c r="J12190" s="46" t="s">
        <v>39</v>
      </c>
      <c r="K12190" s="75" t="s">
        <v>32</v>
      </c>
      <c r="L12190" s="76">
        <f t="shared" si="614"/>
        <v>14</v>
      </c>
      <c r="M12190" s="76">
        <v>2</v>
      </c>
      <c r="N12190" s="76">
        <v>1</v>
      </c>
      <c r="O12190" s="76">
        <v>3</v>
      </c>
      <c r="P12190" s="76">
        <v>0</v>
      </c>
      <c r="Q12190" s="76">
        <v>0</v>
      </c>
      <c r="R12190" s="76">
        <v>0</v>
      </c>
      <c r="S12190" s="76">
        <v>3</v>
      </c>
      <c r="T12190" s="76">
        <v>5</v>
      </c>
      <c r="U12190" s="76">
        <v>0</v>
      </c>
      <c r="V12190" s="76">
        <v>0</v>
      </c>
      <c r="W12190" s="76">
        <v>0</v>
      </c>
      <c r="X12190" s="76">
        <v>0</v>
      </c>
    </row>
    <row r="12191" spans="1:24">
      <c r="A12191" s="77"/>
      <c r="B12191" s="54"/>
      <c r="C12191" s="54"/>
      <c r="D12191" s="422"/>
      <c r="E12191" s="54"/>
      <c r="F12191" s="54"/>
      <c r="G12191" s="54"/>
      <c r="H12191" s="54"/>
      <c r="I12191" s="814"/>
      <c r="J12191" s="54"/>
      <c r="K12191" s="75" t="s">
        <v>34</v>
      </c>
      <c r="L12191" s="76">
        <f t="shared" si="614"/>
        <v>0</v>
      </c>
      <c r="M12191" s="76">
        <v>0</v>
      </c>
      <c r="N12191" s="76">
        <v>0</v>
      </c>
      <c r="O12191" s="76">
        <v>0</v>
      </c>
      <c r="P12191" s="76">
        <v>0</v>
      </c>
      <c r="Q12191" s="76">
        <v>0</v>
      </c>
      <c r="R12191" s="76">
        <v>0</v>
      </c>
      <c r="S12191" s="76">
        <v>0</v>
      </c>
      <c r="T12191" s="76">
        <v>0</v>
      </c>
      <c r="U12191" s="76">
        <v>0</v>
      </c>
      <c r="V12191" s="76">
        <v>0</v>
      </c>
      <c r="W12191" s="76">
        <v>0</v>
      </c>
      <c r="X12191" s="76">
        <v>0</v>
      </c>
    </row>
    <row r="12192" spans="1:24">
      <c r="A12192" s="77"/>
      <c r="B12192" s="80"/>
      <c r="C12192" s="80"/>
      <c r="D12192" s="423"/>
      <c r="E12192" s="80"/>
      <c r="F12192" s="80"/>
      <c r="G12192" s="80"/>
      <c r="H12192" s="80"/>
      <c r="I12192" s="815"/>
      <c r="J12192" s="80"/>
      <c r="K12192" s="75" t="s">
        <v>36</v>
      </c>
      <c r="L12192" s="76">
        <f t="shared" si="614"/>
        <v>24</v>
      </c>
      <c r="M12192" s="76">
        <v>0</v>
      </c>
      <c r="N12192" s="76">
        <v>0</v>
      </c>
      <c r="O12192" s="76">
        <v>1</v>
      </c>
      <c r="P12192" s="76">
        <v>0</v>
      </c>
      <c r="Q12192" s="76">
        <v>0</v>
      </c>
      <c r="R12192" s="76">
        <v>0</v>
      </c>
      <c r="S12192" s="76">
        <v>2</v>
      </c>
      <c r="T12192" s="76">
        <v>12</v>
      </c>
      <c r="U12192" s="76">
        <v>6</v>
      </c>
      <c r="V12192" s="76">
        <v>0</v>
      </c>
      <c r="W12192" s="76">
        <v>3</v>
      </c>
      <c r="X12192" s="76">
        <v>0</v>
      </c>
    </row>
    <row r="12193" spans="1:24">
      <c r="A12193" s="77"/>
      <c r="B12193" s="46" t="s">
        <v>18477</v>
      </c>
      <c r="C12193" s="58" t="s">
        <v>33</v>
      </c>
      <c r="D12193" s="58" t="s">
        <v>18478</v>
      </c>
      <c r="E12193" s="58" t="s">
        <v>18479</v>
      </c>
      <c r="F12193" s="58" t="s">
        <v>18480</v>
      </c>
      <c r="G12193" s="58" t="s">
        <v>18481</v>
      </c>
      <c r="H12193" s="58" t="s">
        <v>18482</v>
      </c>
      <c r="I12193" s="74">
        <v>4855.3100000000004</v>
      </c>
      <c r="J12193" s="58" t="s">
        <v>39</v>
      </c>
      <c r="K12193" s="84" t="s">
        <v>32</v>
      </c>
      <c r="L12193" s="76">
        <f t="shared" si="614"/>
        <v>7</v>
      </c>
      <c r="M12193" s="76"/>
      <c r="N12193" s="76"/>
      <c r="O12193" s="76">
        <v>1</v>
      </c>
      <c r="P12193" s="76"/>
      <c r="Q12193" s="76"/>
      <c r="R12193" s="76"/>
      <c r="S12193" s="76">
        <v>3</v>
      </c>
      <c r="T12193" s="76">
        <v>3</v>
      </c>
      <c r="U12193" s="76"/>
      <c r="V12193" s="76"/>
      <c r="W12193" s="76"/>
      <c r="X12193" s="76"/>
    </row>
    <row r="12194" spans="1:24">
      <c r="A12194" s="77"/>
      <c r="B12194" s="54"/>
      <c r="C12194" s="77"/>
      <c r="D12194" s="77"/>
      <c r="E12194" s="77"/>
      <c r="F12194" s="77"/>
      <c r="G12194" s="77"/>
      <c r="H12194" s="77"/>
      <c r="I12194" s="79"/>
      <c r="J12194" s="77"/>
      <c r="K12194" s="84" t="s">
        <v>34</v>
      </c>
      <c r="L12194" s="76">
        <f t="shared" si="614"/>
        <v>0</v>
      </c>
      <c r="M12194" s="76"/>
      <c r="N12194" s="76"/>
      <c r="O12194" s="76"/>
      <c r="P12194" s="76"/>
      <c r="Q12194" s="76"/>
      <c r="R12194" s="76"/>
      <c r="S12194" s="76"/>
      <c r="T12194" s="76"/>
      <c r="U12194" s="76"/>
      <c r="V12194" s="76"/>
      <c r="W12194" s="76"/>
      <c r="X12194" s="76"/>
    </row>
    <row r="12195" spans="1:24">
      <c r="A12195" s="77"/>
      <c r="B12195" s="54"/>
      <c r="C12195" s="81"/>
      <c r="D12195" s="81"/>
      <c r="E12195" s="81"/>
      <c r="F12195" s="81"/>
      <c r="G12195" s="81"/>
      <c r="H12195" s="81"/>
      <c r="I12195" s="83"/>
      <c r="J12195" s="81"/>
      <c r="K12195" s="84" t="s">
        <v>36</v>
      </c>
      <c r="L12195" s="76">
        <f t="shared" si="614"/>
        <v>3</v>
      </c>
      <c r="M12195" s="76"/>
      <c r="N12195" s="76"/>
      <c r="O12195" s="76"/>
      <c r="P12195" s="76"/>
      <c r="Q12195" s="76"/>
      <c r="R12195" s="76"/>
      <c r="S12195" s="76">
        <v>1</v>
      </c>
      <c r="T12195" s="76">
        <v>1</v>
      </c>
      <c r="U12195" s="76"/>
      <c r="V12195" s="76"/>
      <c r="W12195" s="76">
        <v>1</v>
      </c>
      <c r="X12195" s="76"/>
    </row>
    <row r="12196" spans="1:24">
      <c r="A12196" s="77"/>
      <c r="B12196" s="54"/>
      <c r="C12196" s="58" t="s">
        <v>33</v>
      </c>
      <c r="D12196" s="58" t="s">
        <v>18483</v>
      </c>
      <c r="E12196" s="58" t="s">
        <v>18484</v>
      </c>
      <c r="F12196" s="58" t="s">
        <v>18485</v>
      </c>
      <c r="G12196" s="58" t="s">
        <v>18486</v>
      </c>
      <c r="H12196" s="58" t="s">
        <v>18487</v>
      </c>
      <c r="I12196" s="74">
        <v>13268.44</v>
      </c>
      <c r="J12196" s="58" t="s">
        <v>39</v>
      </c>
      <c r="K12196" s="84" t="s">
        <v>32</v>
      </c>
      <c r="L12196" s="76">
        <f t="shared" si="614"/>
        <v>3</v>
      </c>
      <c r="M12196" s="76"/>
      <c r="N12196" s="76">
        <v>1</v>
      </c>
      <c r="O12196" s="76">
        <v>1</v>
      </c>
      <c r="P12196" s="76"/>
      <c r="Q12196" s="76"/>
      <c r="R12196" s="76"/>
      <c r="S12196" s="76"/>
      <c r="T12196" s="76">
        <v>1</v>
      </c>
      <c r="U12196" s="76"/>
      <c r="V12196" s="76"/>
      <c r="W12196" s="76"/>
      <c r="X12196" s="76"/>
    </row>
    <row r="12197" spans="1:24">
      <c r="A12197" s="77"/>
      <c r="B12197" s="54"/>
      <c r="C12197" s="77"/>
      <c r="D12197" s="77"/>
      <c r="E12197" s="77"/>
      <c r="F12197" s="77"/>
      <c r="G12197" s="77"/>
      <c r="H12197" s="77"/>
      <c r="I12197" s="79"/>
      <c r="J12197" s="77"/>
      <c r="K12197" s="84" t="s">
        <v>34</v>
      </c>
      <c r="L12197" s="76">
        <f t="shared" si="614"/>
        <v>0</v>
      </c>
      <c r="M12197" s="76"/>
      <c r="N12197" s="76"/>
      <c r="O12197" s="76"/>
      <c r="P12197" s="76"/>
      <c r="Q12197" s="76"/>
      <c r="R12197" s="76"/>
      <c r="S12197" s="76"/>
      <c r="T12197" s="76"/>
      <c r="U12197" s="76"/>
      <c r="V12197" s="76"/>
      <c r="W12197" s="76"/>
      <c r="X12197" s="76"/>
    </row>
    <row r="12198" spans="1:24">
      <c r="A12198" s="77"/>
      <c r="B12198" s="54"/>
      <c r="C12198" s="81"/>
      <c r="D12198" s="81"/>
      <c r="E12198" s="81"/>
      <c r="F12198" s="81"/>
      <c r="G12198" s="81"/>
      <c r="H12198" s="81"/>
      <c r="I12198" s="83"/>
      <c r="J12198" s="81"/>
      <c r="K12198" s="84" t="s">
        <v>36</v>
      </c>
      <c r="L12198" s="76">
        <f t="shared" si="614"/>
        <v>3</v>
      </c>
      <c r="M12198" s="76"/>
      <c r="N12198" s="76"/>
      <c r="O12198" s="76"/>
      <c r="P12198" s="76"/>
      <c r="Q12198" s="76"/>
      <c r="R12198" s="76"/>
      <c r="S12198" s="76"/>
      <c r="T12198" s="76">
        <v>3</v>
      </c>
      <c r="U12198" s="76"/>
      <c r="V12198" s="76"/>
      <c r="W12198" s="76"/>
      <c r="X12198" s="76"/>
    </row>
    <row r="12199" spans="1:24">
      <c r="A12199" s="77"/>
      <c r="B12199" s="54"/>
      <c r="C12199" s="58" t="s">
        <v>33</v>
      </c>
      <c r="D12199" s="58" t="s">
        <v>18488</v>
      </c>
      <c r="E12199" s="58" t="s">
        <v>18489</v>
      </c>
      <c r="F12199" s="58" t="s">
        <v>18490</v>
      </c>
      <c r="G12199" s="58" t="s">
        <v>18491</v>
      </c>
      <c r="H12199" s="58" t="s">
        <v>18492</v>
      </c>
      <c r="I12199" s="74">
        <v>12727.04</v>
      </c>
      <c r="J12199" s="58" t="s">
        <v>39</v>
      </c>
      <c r="K12199" s="84" t="s">
        <v>32</v>
      </c>
      <c r="L12199" s="76">
        <f t="shared" si="614"/>
        <v>0</v>
      </c>
      <c r="M12199" s="76"/>
      <c r="N12199" s="76"/>
      <c r="O12199" s="76"/>
      <c r="P12199" s="76"/>
      <c r="Q12199" s="76"/>
      <c r="R12199" s="76"/>
      <c r="S12199" s="76"/>
      <c r="T12199" s="76"/>
      <c r="U12199" s="76"/>
      <c r="V12199" s="76"/>
      <c r="W12199" s="76"/>
      <c r="X12199" s="76"/>
    </row>
    <row r="12200" spans="1:24">
      <c r="A12200" s="77"/>
      <c r="B12200" s="54"/>
      <c r="C12200" s="77"/>
      <c r="D12200" s="77"/>
      <c r="E12200" s="77"/>
      <c r="F12200" s="77"/>
      <c r="G12200" s="77"/>
      <c r="H12200" s="77"/>
      <c r="I12200" s="79"/>
      <c r="J12200" s="77"/>
      <c r="K12200" s="84" t="s">
        <v>34</v>
      </c>
      <c r="L12200" s="76">
        <f t="shared" si="614"/>
        <v>0</v>
      </c>
      <c r="M12200" s="76"/>
      <c r="N12200" s="76"/>
      <c r="O12200" s="76"/>
      <c r="P12200" s="76"/>
      <c r="Q12200" s="76"/>
      <c r="R12200" s="76"/>
      <c r="S12200" s="76"/>
      <c r="T12200" s="76"/>
      <c r="U12200" s="76"/>
      <c r="V12200" s="76"/>
      <c r="W12200" s="76"/>
      <c r="X12200" s="76"/>
    </row>
    <row r="12201" spans="1:24">
      <c r="A12201" s="77"/>
      <c r="B12201" s="54"/>
      <c r="C12201" s="81"/>
      <c r="D12201" s="81"/>
      <c r="E12201" s="81"/>
      <c r="F12201" s="81"/>
      <c r="G12201" s="81"/>
      <c r="H12201" s="81"/>
      <c r="I12201" s="83"/>
      <c r="J12201" s="81"/>
      <c r="K12201" s="84" t="s">
        <v>36</v>
      </c>
      <c r="L12201" s="76">
        <f t="shared" si="614"/>
        <v>6</v>
      </c>
      <c r="M12201" s="76"/>
      <c r="N12201" s="76"/>
      <c r="O12201" s="76"/>
      <c r="P12201" s="76"/>
      <c r="Q12201" s="76"/>
      <c r="R12201" s="76"/>
      <c r="S12201" s="76"/>
      <c r="T12201" s="76"/>
      <c r="U12201" s="76">
        <v>6</v>
      </c>
      <c r="V12201" s="76"/>
      <c r="W12201" s="76"/>
      <c r="X12201" s="76"/>
    </row>
    <row r="12202" spans="1:24">
      <c r="A12202" s="77"/>
      <c r="B12202" s="54"/>
      <c r="C12202" s="58" t="s">
        <v>33</v>
      </c>
      <c r="D12202" s="58" t="s">
        <v>18493</v>
      </c>
      <c r="E12202" s="58" t="s">
        <v>18494</v>
      </c>
      <c r="F12202" s="58" t="s">
        <v>18495</v>
      </c>
      <c r="G12202" s="58" t="s">
        <v>18496</v>
      </c>
      <c r="H12202" s="58" t="s">
        <v>18497</v>
      </c>
      <c r="I12202" s="74">
        <v>396.6</v>
      </c>
      <c r="J12202" s="58" t="s">
        <v>39</v>
      </c>
      <c r="K12202" s="84" t="s">
        <v>32</v>
      </c>
      <c r="L12202" s="76">
        <f t="shared" si="614"/>
        <v>2</v>
      </c>
      <c r="M12202" s="76">
        <v>2</v>
      </c>
      <c r="N12202" s="76"/>
      <c r="O12202" s="76"/>
      <c r="P12202" s="76"/>
      <c r="Q12202" s="76"/>
      <c r="R12202" s="76"/>
      <c r="S12202" s="76"/>
      <c r="T12202" s="76"/>
      <c r="U12202" s="76"/>
      <c r="V12202" s="76"/>
      <c r="W12202" s="76"/>
      <c r="X12202" s="76"/>
    </row>
    <row r="12203" spans="1:24">
      <c r="A12203" s="77"/>
      <c r="B12203" s="54"/>
      <c r="C12203" s="77"/>
      <c r="D12203" s="77"/>
      <c r="E12203" s="77"/>
      <c r="F12203" s="77"/>
      <c r="G12203" s="77"/>
      <c r="H12203" s="77"/>
      <c r="I12203" s="79"/>
      <c r="J12203" s="77"/>
      <c r="K12203" s="84" t="s">
        <v>34</v>
      </c>
      <c r="L12203" s="76">
        <f t="shared" si="614"/>
        <v>0</v>
      </c>
      <c r="M12203" s="76"/>
      <c r="N12203" s="76"/>
      <c r="O12203" s="76"/>
      <c r="P12203" s="76"/>
      <c r="Q12203" s="76"/>
      <c r="R12203" s="76"/>
      <c r="S12203" s="76"/>
      <c r="T12203" s="76"/>
      <c r="U12203" s="76"/>
      <c r="V12203" s="76"/>
      <c r="W12203" s="76"/>
      <c r="X12203" s="76"/>
    </row>
    <row r="12204" spans="1:24">
      <c r="A12204" s="77"/>
      <c r="B12204" s="54"/>
      <c r="C12204" s="81"/>
      <c r="D12204" s="81"/>
      <c r="E12204" s="81"/>
      <c r="F12204" s="81"/>
      <c r="G12204" s="81"/>
      <c r="H12204" s="81"/>
      <c r="I12204" s="83"/>
      <c r="J12204" s="81"/>
      <c r="K12204" s="84" t="s">
        <v>36</v>
      </c>
      <c r="L12204" s="76">
        <f t="shared" si="614"/>
        <v>0</v>
      </c>
      <c r="M12204" s="76"/>
      <c r="N12204" s="76"/>
      <c r="O12204" s="76"/>
      <c r="P12204" s="76"/>
      <c r="Q12204" s="76"/>
      <c r="R12204" s="76"/>
      <c r="S12204" s="76"/>
      <c r="T12204" s="76"/>
      <c r="U12204" s="76"/>
      <c r="V12204" s="76"/>
      <c r="W12204" s="76"/>
      <c r="X12204" s="76"/>
    </row>
    <row r="12205" spans="1:24">
      <c r="A12205" s="77"/>
      <c r="B12205" s="54"/>
      <c r="C12205" s="58" t="s">
        <v>33</v>
      </c>
      <c r="D12205" s="58" t="s">
        <v>18498</v>
      </c>
      <c r="E12205" s="58" t="s">
        <v>18499</v>
      </c>
      <c r="F12205" s="58" t="s">
        <v>18500</v>
      </c>
      <c r="G12205" s="58" t="s">
        <v>18501</v>
      </c>
      <c r="H12205" s="58" t="s">
        <v>18502</v>
      </c>
      <c r="I12205" s="74">
        <v>12355.25</v>
      </c>
      <c r="J12205" s="58" t="s">
        <v>39</v>
      </c>
      <c r="K12205" s="84" t="s">
        <v>32</v>
      </c>
      <c r="L12205" s="76">
        <f t="shared" si="614"/>
        <v>0</v>
      </c>
      <c r="M12205" s="76"/>
      <c r="N12205" s="76"/>
      <c r="O12205" s="76"/>
      <c r="P12205" s="76"/>
      <c r="Q12205" s="76"/>
      <c r="R12205" s="76"/>
      <c r="S12205" s="76"/>
      <c r="T12205" s="76"/>
      <c r="U12205" s="76"/>
      <c r="V12205" s="76"/>
      <c r="W12205" s="76"/>
      <c r="X12205" s="76"/>
    </row>
    <row r="12206" spans="1:24">
      <c r="A12206" s="77"/>
      <c r="B12206" s="54"/>
      <c r="C12206" s="77"/>
      <c r="D12206" s="77"/>
      <c r="E12206" s="77"/>
      <c r="F12206" s="77"/>
      <c r="G12206" s="77"/>
      <c r="H12206" s="77"/>
      <c r="I12206" s="79"/>
      <c r="J12206" s="77"/>
      <c r="K12206" s="84" t="s">
        <v>34</v>
      </c>
      <c r="L12206" s="76">
        <f t="shared" si="614"/>
        <v>0</v>
      </c>
      <c r="M12206" s="76"/>
      <c r="N12206" s="76"/>
      <c r="O12206" s="76"/>
      <c r="P12206" s="76"/>
      <c r="Q12206" s="76"/>
      <c r="R12206" s="76"/>
      <c r="S12206" s="76"/>
      <c r="T12206" s="76"/>
      <c r="U12206" s="76"/>
      <c r="V12206" s="76"/>
      <c r="W12206" s="76"/>
      <c r="X12206" s="76"/>
    </row>
    <row r="12207" spans="1:24">
      <c r="A12207" s="77"/>
      <c r="B12207" s="54"/>
      <c r="C12207" s="81"/>
      <c r="D12207" s="81"/>
      <c r="E12207" s="81"/>
      <c r="F12207" s="81"/>
      <c r="G12207" s="81"/>
      <c r="H12207" s="81"/>
      <c r="I12207" s="83"/>
      <c r="J12207" s="81"/>
      <c r="K12207" s="84" t="s">
        <v>36</v>
      </c>
      <c r="L12207" s="76">
        <f t="shared" ref="L12207:L12216" si="615">SUM(M12207:X12207)</f>
        <v>3</v>
      </c>
      <c r="M12207" s="76"/>
      <c r="N12207" s="76"/>
      <c r="O12207" s="76"/>
      <c r="P12207" s="76"/>
      <c r="Q12207" s="76"/>
      <c r="R12207" s="76"/>
      <c r="S12207" s="76">
        <v>1</v>
      </c>
      <c r="T12207" s="76">
        <v>2</v>
      </c>
      <c r="U12207" s="76"/>
      <c r="V12207" s="76"/>
      <c r="W12207" s="76"/>
      <c r="X12207" s="76"/>
    </row>
    <row r="12208" spans="1:24">
      <c r="A12208" s="77"/>
      <c r="B12208" s="54"/>
      <c r="C12208" s="58" t="s">
        <v>33</v>
      </c>
      <c r="D12208" s="58" t="s">
        <v>18503</v>
      </c>
      <c r="E12208" s="58" t="s">
        <v>18504</v>
      </c>
      <c r="F12208" s="58" t="s">
        <v>18505</v>
      </c>
      <c r="G12208" s="58" t="s">
        <v>18506</v>
      </c>
      <c r="H12208" s="58" t="s">
        <v>18507</v>
      </c>
      <c r="I12208" s="74">
        <v>5227.2049999999999</v>
      </c>
      <c r="J12208" s="58" t="s">
        <v>39</v>
      </c>
      <c r="K12208" s="84" t="s">
        <v>32</v>
      </c>
      <c r="L12208" s="76">
        <f t="shared" si="615"/>
        <v>2</v>
      </c>
      <c r="M12208" s="76"/>
      <c r="N12208" s="76"/>
      <c r="O12208" s="76">
        <v>1</v>
      </c>
      <c r="P12208" s="76"/>
      <c r="Q12208" s="76"/>
      <c r="R12208" s="76"/>
      <c r="S12208" s="76"/>
      <c r="T12208" s="76">
        <v>1</v>
      </c>
      <c r="U12208" s="76"/>
      <c r="V12208" s="76"/>
      <c r="W12208" s="76"/>
      <c r="X12208" s="76"/>
    </row>
    <row r="12209" spans="1:24">
      <c r="A12209" s="77"/>
      <c r="B12209" s="54"/>
      <c r="C12209" s="77"/>
      <c r="D12209" s="77"/>
      <c r="E12209" s="77"/>
      <c r="F12209" s="77"/>
      <c r="G12209" s="77"/>
      <c r="H12209" s="77"/>
      <c r="I12209" s="79"/>
      <c r="J12209" s="77"/>
      <c r="K12209" s="84" t="s">
        <v>34</v>
      </c>
      <c r="L12209" s="76">
        <f t="shared" si="615"/>
        <v>0</v>
      </c>
      <c r="M12209" s="76"/>
      <c r="N12209" s="76"/>
      <c r="O12209" s="76"/>
      <c r="P12209" s="76"/>
      <c r="Q12209" s="76"/>
      <c r="R12209" s="76"/>
      <c r="S12209" s="76"/>
      <c r="T12209" s="76"/>
      <c r="U12209" s="76"/>
      <c r="V12209" s="76"/>
      <c r="W12209" s="76"/>
      <c r="X12209" s="76"/>
    </row>
    <row r="12210" spans="1:24">
      <c r="A12210" s="77"/>
      <c r="B12210" s="54"/>
      <c r="C12210" s="81"/>
      <c r="D12210" s="81"/>
      <c r="E12210" s="81"/>
      <c r="F12210" s="81"/>
      <c r="G12210" s="81"/>
      <c r="H12210" s="81"/>
      <c r="I12210" s="83"/>
      <c r="J12210" s="81"/>
      <c r="K12210" s="84" t="s">
        <v>36</v>
      </c>
      <c r="L12210" s="76">
        <f t="shared" si="615"/>
        <v>3</v>
      </c>
      <c r="M12210" s="76"/>
      <c r="N12210" s="76"/>
      <c r="O12210" s="76">
        <v>1</v>
      </c>
      <c r="P12210" s="76"/>
      <c r="Q12210" s="76"/>
      <c r="R12210" s="76"/>
      <c r="S12210" s="76"/>
      <c r="T12210" s="76"/>
      <c r="U12210" s="76"/>
      <c r="V12210" s="76"/>
      <c r="W12210" s="76">
        <v>2</v>
      </c>
      <c r="X12210" s="76"/>
    </row>
    <row r="12211" spans="1:24">
      <c r="A12211" s="77"/>
      <c r="B12211" s="54"/>
      <c r="C12211" s="58" t="s">
        <v>33</v>
      </c>
      <c r="D12211" s="58" t="s">
        <v>18508</v>
      </c>
      <c r="E12211" s="58" t="s">
        <v>18509</v>
      </c>
      <c r="F12211" s="58" t="s">
        <v>18510</v>
      </c>
      <c r="G12211" s="58" t="s">
        <v>18511</v>
      </c>
      <c r="H12211" s="521"/>
      <c r="I12211" s="74">
        <v>12892.8</v>
      </c>
      <c r="J12211" s="58" t="s">
        <v>39</v>
      </c>
      <c r="K12211" s="84" t="s">
        <v>32</v>
      </c>
      <c r="L12211" s="76">
        <f t="shared" si="615"/>
        <v>0</v>
      </c>
      <c r="M12211" s="76"/>
      <c r="N12211" s="76"/>
      <c r="O12211" s="76"/>
      <c r="P12211" s="76"/>
      <c r="Q12211" s="76"/>
      <c r="R12211" s="76"/>
      <c r="S12211" s="76"/>
      <c r="T12211" s="76"/>
      <c r="U12211" s="76"/>
      <c r="V12211" s="76"/>
      <c r="W12211" s="76"/>
      <c r="X12211" s="76"/>
    </row>
    <row r="12212" spans="1:24">
      <c r="A12212" s="77"/>
      <c r="B12212" s="54"/>
      <c r="C12212" s="77"/>
      <c r="D12212" s="77"/>
      <c r="E12212" s="77"/>
      <c r="F12212" s="77"/>
      <c r="G12212" s="77"/>
      <c r="H12212" s="522"/>
      <c r="I12212" s="79"/>
      <c r="J12212" s="77"/>
      <c r="K12212" s="84" t="s">
        <v>34</v>
      </c>
      <c r="L12212" s="76">
        <f t="shared" si="615"/>
        <v>0</v>
      </c>
      <c r="M12212" s="76"/>
      <c r="N12212" s="76"/>
      <c r="O12212" s="76"/>
      <c r="P12212" s="76"/>
      <c r="Q12212" s="76"/>
      <c r="R12212" s="76"/>
      <c r="S12212" s="76"/>
      <c r="T12212" s="76"/>
      <c r="U12212" s="76"/>
      <c r="V12212" s="76"/>
      <c r="W12212" s="76"/>
      <c r="X12212" s="76"/>
    </row>
    <row r="12213" spans="1:24">
      <c r="A12213" s="77"/>
      <c r="B12213" s="54"/>
      <c r="C12213" s="81"/>
      <c r="D12213" s="81"/>
      <c r="E12213" s="81"/>
      <c r="F12213" s="81"/>
      <c r="G12213" s="81"/>
      <c r="H12213" s="523"/>
      <c r="I12213" s="83"/>
      <c r="J12213" s="81"/>
      <c r="K12213" s="84" t="s">
        <v>36</v>
      </c>
      <c r="L12213" s="76">
        <f t="shared" si="615"/>
        <v>3</v>
      </c>
      <c r="M12213" s="76"/>
      <c r="N12213" s="76"/>
      <c r="O12213" s="76"/>
      <c r="P12213" s="76"/>
      <c r="Q12213" s="76"/>
      <c r="R12213" s="76"/>
      <c r="S12213" s="76"/>
      <c r="T12213" s="76">
        <v>3</v>
      </c>
      <c r="U12213" s="76"/>
      <c r="V12213" s="76"/>
      <c r="W12213" s="76"/>
      <c r="X12213" s="76"/>
    </row>
    <row r="12214" spans="1:24">
      <c r="A12214" s="77"/>
      <c r="B12214" s="54"/>
      <c r="C12214" s="58" t="s">
        <v>33</v>
      </c>
      <c r="D12214" s="58" t="s">
        <v>18512</v>
      </c>
      <c r="E12214" s="58" t="s">
        <v>18513</v>
      </c>
      <c r="F12214" s="58" t="s">
        <v>18514</v>
      </c>
      <c r="G12214" s="58" t="s">
        <v>18515</v>
      </c>
      <c r="H12214" s="58" t="s">
        <v>18516</v>
      </c>
      <c r="I12214" s="74">
        <v>7909.43</v>
      </c>
      <c r="J12214" s="58" t="s">
        <v>39</v>
      </c>
      <c r="K12214" s="84" t="s">
        <v>32</v>
      </c>
      <c r="L12214" s="76">
        <f t="shared" si="615"/>
        <v>0</v>
      </c>
      <c r="M12214" s="76"/>
      <c r="N12214" s="76"/>
      <c r="O12214" s="76"/>
      <c r="P12214" s="76"/>
      <c r="Q12214" s="76"/>
      <c r="R12214" s="76"/>
      <c r="S12214" s="76"/>
      <c r="T12214" s="76"/>
      <c r="U12214" s="76"/>
      <c r="V12214" s="76"/>
      <c r="W12214" s="76"/>
      <c r="X12214" s="76"/>
    </row>
    <row r="12215" spans="1:24">
      <c r="A12215" s="77"/>
      <c r="B12215" s="54"/>
      <c r="C12215" s="77"/>
      <c r="D12215" s="77"/>
      <c r="E12215" s="77"/>
      <c r="F12215" s="77"/>
      <c r="G12215" s="77"/>
      <c r="H12215" s="77"/>
      <c r="I12215" s="79"/>
      <c r="J12215" s="77"/>
      <c r="K12215" s="84" t="s">
        <v>34</v>
      </c>
      <c r="L12215" s="76">
        <f t="shared" si="615"/>
        <v>0</v>
      </c>
      <c r="M12215" s="76"/>
      <c r="N12215" s="76"/>
      <c r="O12215" s="76"/>
      <c r="P12215" s="76"/>
      <c r="Q12215" s="76"/>
      <c r="R12215" s="76"/>
      <c r="S12215" s="76"/>
      <c r="T12215" s="76"/>
      <c r="U12215" s="76"/>
      <c r="V12215" s="76"/>
      <c r="W12215" s="76"/>
      <c r="X12215" s="76"/>
    </row>
    <row r="12216" spans="1:24">
      <c r="A12216" s="77"/>
      <c r="B12216" s="80"/>
      <c r="C12216" s="81"/>
      <c r="D12216" s="81"/>
      <c r="E12216" s="81"/>
      <c r="F12216" s="81"/>
      <c r="G12216" s="81"/>
      <c r="H12216" s="81"/>
      <c r="I12216" s="83"/>
      <c r="J12216" s="81"/>
      <c r="K12216" s="84" t="s">
        <v>36</v>
      </c>
      <c r="L12216" s="76">
        <f t="shared" si="615"/>
        <v>3</v>
      </c>
      <c r="M12216" s="76"/>
      <c r="N12216" s="76"/>
      <c r="O12216" s="76"/>
      <c r="P12216" s="76"/>
      <c r="Q12216" s="76"/>
      <c r="R12216" s="76"/>
      <c r="S12216" s="76"/>
      <c r="T12216" s="76">
        <v>3</v>
      </c>
      <c r="U12216" s="76"/>
      <c r="V12216" s="76"/>
      <c r="W12216" s="76"/>
      <c r="X12216" s="76"/>
    </row>
    <row r="12217" spans="1:24">
      <c r="A12217" s="77"/>
      <c r="B12217" s="46" t="s">
        <v>18517</v>
      </c>
      <c r="C12217" s="46"/>
      <c r="D12217" s="420">
        <f>COUNTA(D12220:D12225)</f>
        <v>2</v>
      </c>
      <c r="E12217" s="46"/>
      <c r="F12217" s="46"/>
      <c r="G12217" s="46"/>
      <c r="H12217" s="46"/>
      <c r="I12217" s="813">
        <f>SUM(I12220:I12225)</f>
        <v>333</v>
      </c>
      <c r="J12217" s="46" t="s">
        <v>39</v>
      </c>
      <c r="K12217" s="75" t="s">
        <v>32</v>
      </c>
      <c r="L12217" s="76">
        <f>SUM(M12217:X12217)</f>
        <v>4</v>
      </c>
      <c r="M12217" s="76">
        <v>2</v>
      </c>
      <c r="N12217" s="76">
        <v>2</v>
      </c>
      <c r="O12217" s="76">
        <v>0</v>
      </c>
      <c r="P12217" s="76">
        <v>0</v>
      </c>
      <c r="Q12217" s="76">
        <v>0</v>
      </c>
      <c r="R12217" s="76">
        <v>0</v>
      </c>
      <c r="S12217" s="76">
        <v>0</v>
      </c>
      <c r="T12217" s="76">
        <v>0</v>
      </c>
      <c r="U12217" s="76">
        <v>0</v>
      </c>
      <c r="V12217" s="76">
        <v>0</v>
      </c>
      <c r="W12217" s="76">
        <v>0</v>
      </c>
      <c r="X12217" s="76">
        <v>0</v>
      </c>
    </row>
    <row r="12218" spans="1:24">
      <c r="A12218" s="77"/>
      <c r="B12218" s="54"/>
      <c r="C12218" s="54"/>
      <c r="D12218" s="422"/>
      <c r="E12218" s="54"/>
      <c r="F12218" s="54"/>
      <c r="G12218" s="54"/>
      <c r="H12218" s="54"/>
      <c r="I12218" s="814"/>
      <c r="J12218" s="54"/>
      <c r="K12218" s="75" t="s">
        <v>34</v>
      </c>
      <c r="L12218" s="76">
        <f>SUM(M12218:X12218)</f>
        <v>1</v>
      </c>
      <c r="M12218" s="76">
        <v>0</v>
      </c>
      <c r="N12218" s="76">
        <v>0</v>
      </c>
      <c r="O12218" s="76">
        <v>1</v>
      </c>
      <c r="P12218" s="76">
        <v>0</v>
      </c>
      <c r="Q12218" s="76">
        <v>0</v>
      </c>
      <c r="R12218" s="76">
        <v>0</v>
      </c>
      <c r="S12218" s="76">
        <v>0</v>
      </c>
      <c r="T12218" s="76">
        <v>0</v>
      </c>
      <c r="U12218" s="76">
        <v>0</v>
      </c>
      <c r="V12218" s="76">
        <v>0</v>
      </c>
      <c r="W12218" s="76">
        <v>0</v>
      </c>
      <c r="X12218" s="76">
        <v>0</v>
      </c>
    </row>
    <row r="12219" spans="1:24">
      <c r="A12219" s="77"/>
      <c r="B12219" s="80"/>
      <c r="C12219" s="80"/>
      <c r="D12219" s="423"/>
      <c r="E12219" s="80"/>
      <c r="F12219" s="80"/>
      <c r="G12219" s="80"/>
      <c r="H12219" s="80"/>
      <c r="I12219" s="815"/>
      <c r="J12219" s="80"/>
      <c r="K12219" s="75" t="s">
        <v>36</v>
      </c>
      <c r="L12219" s="76">
        <f>SUM(M12219:X12219)</f>
        <v>1</v>
      </c>
      <c r="M12219" s="76">
        <v>0</v>
      </c>
      <c r="N12219" s="76">
        <v>0</v>
      </c>
      <c r="O12219" s="76">
        <v>1</v>
      </c>
      <c r="P12219" s="76">
        <v>0</v>
      </c>
      <c r="Q12219" s="76">
        <v>0</v>
      </c>
      <c r="R12219" s="76">
        <v>0</v>
      </c>
      <c r="S12219" s="76">
        <v>0</v>
      </c>
      <c r="T12219" s="76">
        <v>0</v>
      </c>
      <c r="U12219" s="76">
        <v>0</v>
      </c>
      <c r="V12219" s="76">
        <v>0</v>
      </c>
      <c r="W12219" s="76">
        <v>0</v>
      </c>
      <c r="X12219" s="76">
        <v>0</v>
      </c>
    </row>
    <row r="12220" spans="1:24">
      <c r="A12220" s="77"/>
      <c r="B12220" s="46" t="s">
        <v>18518</v>
      </c>
      <c r="C12220" s="46" t="s">
        <v>35</v>
      </c>
      <c r="D12220" s="77" t="s">
        <v>18519</v>
      </c>
      <c r="E12220" s="323" t="s">
        <v>18520</v>
      </c>
      <c r="F12220" s="58" t="s">
        <v>18521</v>
      </c>
      <c r="G12220" s="58" t="s">
        <v>18522</v>
      </c>
      <c r="H12220" s="58" t="s">
        <v>18523</v>
      </c>
      <c r="I12220" s="74">
        <v>105</v>
      </c>
      <c r="J12220" s="46" t="s">
        <v>1508</v>
      </c>
      <c r="K12220" s="75" t="s">
        <v>1509</v>
      </c>
      <c r="L12220" s="76">
        <f t="shared" ref="L12220:L12237" si="616">SUM(M12220:X12220)</f>
        <v>2</v>
      </c>
      <c r="M12220" s="76">
        <v>1</v>
      </c>
      <c r="N12220" s="76">
        <v>1</v>
      </c>
      <c r="O12220" s="76"/>
      <c r="P12220" s="76"/>
      <c r="Q12220" s="76"/>
      <c r="R12220" s="76"/>
      <c r="S12220" s="76"/>
      <c r="T12220" s="76"/>
      <c r="U12220" s="76"/>
      <c r="V12220" s="76"/>
      <c r="W12220" s="76"/>
      <c r="X12220" s="76"/>
    </row>
    <row r="12221" spans="1:24">
      <c r="A12221" s="77"/>
      <c r="B12221" s="54"/>
      <c r="C12221" s="54"/>
      <c r="D12221" s="77"/>
      <c r="E12221" s="323"/>
      <c r="F12221" s="77"/>
      <c r="G12221" s="77"/>
      <c r="H12221" s="77"/>
      <c r="I12221" s="79"/>
      <c r="J12221" s="54"/>
      <c r="K12221" s="75" t="s">
        <v>1501</v>
      </c>
      <c r="L12221" s="76">
        <f t="shared" si="616"/>
        <v>0</v>
      </c>
      <c r="M12221" s="76"/>
      <c r="N12221" s="76"/>
      <c r="O12221" s="76"/>
      <c r="P12221" s="76"/>
      <c r="Q12221" s="76"/>
      <c r="R12221" s="76"/>
      <c r="S12221" s="76"/>
      <c r="T12221" s="76"/>
      <c r="U12221" s="76"/>
      <c r="V12221" s="76"/>
      <c r="W12221" s="76"/>
      <c r="X12221" s="76"/>
    </row>
    <row r="12222" spans="1:24">
      <c r="A12222" s="77"/>
      <c r="B12222" s="54"/>
      <c r="C12222" s="80"/>
      <c r="D12222" s="81"/>
      <c r="E12222" s="323"/>
      <c r="F12222" s="81"/>
      <c r="G12222" s="81"/>
      <c r="H12222" s="81"/>
      <c r="I12222" s="83"/>
      <c r="J12222" s="80"/>
      <c r="K12222" s="84" t="s">
        <v>1502</v>
      </c>
      <c r="L12222" s="76">
        <f t="shared" si="616"/>
        <v>1</v>
      </c>
      <c r="M12222" s="76"/>
      <c r="N12222" s="76"/>
      <c r="O12222" s="76">
        <v>1</v>
      </c>
      <c r="P12222" s="76"/>
      <c r="Q12222" s="76"/>
      <c r="R12222" s="76"/>
      <c r="S12222" s="76"/>
      <c r="T12222" s="76"/>
      <c r="U12222" s="76"/>
      <c r="V12222" s="76"/>
      <c r="W12222" s="76"/>
      <c r="X12222" s="76"/>
    </row>
    <row r="12223" spans="1:24">
      <c r="A12223" s="77"/>
      <c r="B12223" s="54"/>
      <c r="C12223" s="46" t="s">
        <v>35</v>
      </c>
      <c r="D12223" s="58" t="s">
        <v>14896</v>
      </c>
      <c r="E12223" s="323" t="s">
        <v>18524</v>
      </c>
      <c r="F12223" s="58" t="s">
        <v>2067</v>
      </c>
      <c r="G12223" s="58" t="s">
        <v>18525</v>
      </c>
      <c r="H12223" s="58" t="s">
        <v>18526</v>
      </c>
      <c r="I12223" s="74">
        <v>228</v>
      </c>
      <c r="J12223" s="46" t="s">
        <v>1508</v>
      </c>
      <c r="K12223" s="75" t="s">
        <v>1509</v>
      </c>
      <c r="L12223" s="76">
        <f t="shared" si="616"/>
        <v>2</v>
      </c>
      <c r="M12223" s="76">
        <v>1</v>
      </c>
      <c r="N12223" s="76">
        <v>1</v>
      </c>
      <c r="O12223" s="76"/>
      <c r="P12223" s="76"/>
      <c r="Q12223" s="76"/>
      <c r="R12223" s="76"/>
      <c r="S12223" s="76"/>
      <c r="T12223" s="76"/>
      <c r="U12223" s="76"/>
      <c r="V12223" s="76"/>
      <c r="W12223" s="76"/>
      <c r="X12223" s="76"/>
    </row>
    <row r="12224" spans="1:24">
      <c r="A12224" s="77"/>
      <c r="B12224" s="54"/>
      <c r="C12224" s="54"/>
      <c r="D12224" s="77"/>
      <c r="E12224" s="323"/>
      <c r="F12224" s="77"/>
      <c r="G12224" s="77"/>
      <c r="H12224" s="77"/>
      <c r="I12224" s="79"/>
      <c r="J12224" s="54"/>
      <c r="K12224" s="75" t="s">
        <v>1501</v>
      </c>
      <c r="L12224" s="76">
        <f t="shared" si="616"/>
        <v>1</v>
      </c>
      <c r="M12224" s="76"/>
      <c r="N12224" s="76"/>
      <c r="O12224" s="76">
        <v>1</v>
      </c>
      <c r="P12224" s="76"/>
      <c r="Q12224" s="76"/>
      <c r="R12224" s="76"/>
      <c r="S12224" s="76"/>
      <c r="T12224" s="76"/>
      <c r="U12224" s="76"/>
      <c r="V12224" s="76"/>
      <c r="W12224" s="76"/>
      <c r="X12224" s="76"/>
    </row>
    <row r="12225" spans="1:24">
      <c r="A12225" s="77"/>
      <c r="B12225" s="80"/>
      <c r="C12225" s="80"/>
      <c r="D12225" s="81"/>
      <c r="E12225" s="323"/>
      <c r="F12225" s="81"/>
      <c r="G12225" s="81"/>
      <c r="H12225" s="81"/>
      <c r="I12225" s="83"/>
      <c r="J12225" s="80"/>
      <c r="K12225" s="84" t="s">
        <v>1502</v>
      </c>
      <c r="L12225" s="76">
        <f t="shared" si="616"/>
        <v>0</v>
      </c>
      <c r="M12225" s="76"/>
      <c r="N12225" s="76"/>
      <c r="O12225" s="76"/>
      <c r="P12225" s="76"/>
      <c r="Q12225" s="76"/>
      <c r="R12225" s="76"/>
      <c r="S12225" s="76"/>
      <c r="T12225" s="76"/>
      <c r="U12225" s="76"/>
      <c r="V12225" s="76"/>
      <c r="W12225" s="76"/>
      <c r="X12225" s="76"/>
    </row>
    <row r="12226" spans="1:24">
      <c r="A12226" s="77"/>
      <c r="B12226" s="46" t="s">
        <v>18527</v>
      </c>
      <c r="C12226" s="46"/>
      <c r="D12226" s="420">
        <f>COUNTA(D12229:D12237)</f>
        <v>3</v>
      </c>
      <c r="E12226" s="46"/>
      <c r="F12226" s="46"/>
      <c r="G12226" s="46"/>
      <c r="H12226" s="46"/>
      <c r="I12226" s="813">
        <f>SUM(I12229:I12237)</f>
        <v>0</v>
      </c>
      <c r="J12226" s="46" t="s">
        <v>39</v>
      </c>
      <c r="K12226" s="75" t="s">
        <v>32</v>
      </c>
      <c r="L12226" s="76">
        <f>SUM(M12226:X12226)</f>
        <v>0</v>
      </c>
      <c r="M12226" s="76">
        <v>0</v>
      </c>
      <c r="N12226" s="76">
        <v>0</v>
      </c>
      <c r="O12226" s="76">
        <v>0</v>
      </c>
      <c r="P12226" s="76">
        <v>0</v>
      </c>
      <c r="Q12226" s="76">
        <v>0</v>
      </c>
      <c r="R12226" s="76">
        <v>0</v>
      </c>
      <c r="S12226" s="76">
        <v>0</v>
      </c>
      <c r="T12226" s="76">
        <v>0</v>
      </c>
      <c r="U12226" s="76">
        <v>0</v>
      </c>
      <c r="V12226" s="76">
        <v>0</v>
      </c>
      <c r="W12226" s="76">
        <v>0</v>
      </c>
      <c r="X12226" s="76">
        <v>0</v>
      </c>
    </row>
    <row r="12227" spans="1:24">
      <c r="A12227" s="77"/>
      <c r="B12227" s="54"/>
      <c r="C12227" s="54"/>
      <c r="D12227" s="422"/>
      <c r="E12227" s="54"/>
      <c r="F12227" s="54"/>
      <c r="G12227" s="54"/>
      <c r="H12227" s="54"/>
      <c r="I12227" s="814"/>
      <c r="J12227" s="54"/>
      <c r="K12227" s="75" t="s">
        <v>34</v>
      </c>
      <c r="L12227" s="76">
        <f>SUM(M12227:X12227)</f>
        <v>0</v>
      </c>
      <c r="M12227" s="76">
        <v>0</v>
      </c>
      <c r="N12227" s="76">
        <v>0</v>
      </c>
      <c r="O12227" s="76">
        <v>0</v>
      </c>
      <c r="P12227" s="76">
        <v>0</v>
      </c>
      <c r="Q12227" s="76">
        <v>0</v>
      </c>
      <c r="R12227" s="76">
        <v>0</v>
      </c>
      <c r="S12227" s="76">
        <v>0</v>
      </c>
      <c r="T12227" s="76">
        <v>0</v>
      </c>
      <c r="U12227" s="76">
        <v>0</v>
      </c>
      <c r="V12227" s="76">
        <v>0</v>
      </c>
      <c r="W12227" s="76">
        <v>0</v>
      </c>
      <c r="X12227" s="76">
        <v>0</v>
      </c>
    </row>
    <row r="12228" spans="1:24">
      <c r="A12228" s="77"/>
      <c r="B12228" s="80"/>
      <c r="C12228" s="80"/>
      <c r="D12228" s="423"/>
      <c r="E12228" s="80"/>
      <c r="F12228" s="80"/>
      <c r="G12228" s="80"/>
      <c r="H12228" s="80"/>
      <c r="I12228" s="815"/>
      <c r="J12228" s="80"/>
      <c r="K12228" s="75" t="s">
        <v>36</v>
      </c>
      <c r="L12228" s="76">
        <f>SUM(M12228:X12228)</f>
        <v>5</v>
      </c>
      <c r="M12228" s="76">
        <v>1</v>
      </c>
      <c r="N12228" s="76">
        <v>0</v>
      </c>
      <c r="O12228" s="76">
        <v>0</v>
      </c>
      <c r="P12228" s="76">
        <v>0</v>
      </c>
      <c r="Q12228" s="76">
        <v>0</v>
      </c>
      <c r="R12228" s="76">
        <v>2</v>
      </c>
      <c r="S12228" s="76">
        <v>2</v>
      </c>
      <c r="T12228" s="76">
        <v>0</v>
      </c>
      <c r="U12228" s="76">
        <v>0</v>
      </c>
      <c r="V12228" s="76">
        <v>0</v>
      </c>
      <c r="W12228" s="76">
        <v>0</v>
      </c>
      <c r="X12228" s="76">
        <v>0</v>
      </c>
    </row>
    <row r="12229" spans="1:24">
      <c r="A12229" s="77"/>
      <c r="B12229" s="46" t="s">
        <v>18528</v>
      </c>
      <c r="C12229" s="46" t="s">
        <v>33</v>
      </c>
      <c r="D12229" s="58" t="s">
        <v>18529</v>
      </c>
      <c r="E12229" s="152" t="s">
        <v>18530</v>
      </c>
      <c r="F12229" s="46" t="s">
        <v>18531</v>
      </c>
      <c r="G12229" s="58" t="s">
        <v>18532</v>
      </c>
      <c r="H12229" s="46" t="s">
        <v>18533</v>
      </c>
      <c r="I12229" s="74">
        <v>0</v>
      </c>
      <c r="J12229" s="46" t="s">
        <v>1508</v>
      </c>
      <c r="K12229" s="75" t="s">
        <v>1509</v>
      </c>
      <c r="L12229" s="76">
        <f t="shared" si="616"/>
        <v>0</v>
      </c>
      <c r="M12229" s="76"/>
      <c r="N12229" s="76"/>
      <c r="O12229" s="76"/>
      <c r="P12229" s="76"/>
      <c r="Q12229" s="76"/>
      <c r="R12229" s="76"/>
      <c r="S12229" s="76"/>
      <c r="T12229" s="76"/>
      <c r="U12229" s="76"/>
      <c r="V12229" s="76"/>
      <c r="W12229" s="76"/>
      <c r="X12229" s="76"/>
    </row>
    <row r="12230" spans="1:24">
      <c r="A12230" s="77"/>
      <c r="B12230" s="54"/>
      <c r="C12230" s="54"/>
      <c r="D12230" s="77"/>
      <c r="E12230" s="153"/>
      <c r="F12230" s="54"/>
      <c r="G12230" s="77"/>
      <c r="H12230" s="54"/>
      <c r="I12230" s="79"/>
      <c r="J12230" s="54"/>
      <c r="K12230" s="75" t="s">
        <v>1501</v>
      </c>
      <c r="L12230" s="76">
        <f t="shared" si="616"/>
        <v>0</v>
      </c>
      <c r="M12230" s="76"/>
      <c r="N12230" s="76"/>
      <c r="O12230" s="76"/>
      <c r="P12230" s="76"/>
      <c r="Q12230" s="76"/>
      <c r="R12230" s="76"/>
      <c r="S12230" s="76"/>
      <c r="T12230" s="76"/>
      <c r="U12230" s="76"/>
      <c r="V12230" s="76"/>
      <c r="W12230" s="76"/>
      <c r="X12230" s="76"/>
    </row>
    <row r="12231" spans="1:24">
      <c r="A12231" s="77"/>
      <c r="B12231" s="54"/>
      <c r="C12231" s="80"/>
      <c r="D12231" s="81"/>
      <c r="E12231" s="154"/>
      <c r="F12231" s="80"/>
      <c r="G12231" s="81"/>
      <c r="H12231" s="80"/>
      <c r="I12231" s="83"/>
      <c r="J12231" s="80"/>
      <c r="K12231" s="84" t="s">
        <v>1502</v>
      </c>
      <c r="L12231" s="76">
        <f t="shared" si="616"/>
        <v>3</v>
      </c>
      <c r="M12231" s="76">
        <v>1</v>
      </c>
      <c r="N12231" s="76"/>
      <c r="O12231" s="76"/>
      <c r="P12231" s="76"/>
      <c r="Q12231" s="76"/>
      <c r="R12231" s="76">
        <v>1</v>
      </c>
      <c r="S12231" s="76">
        <v>1</v>
      </c>
      <c r="T12231" s="76"/>
      <c r="U12231" s="76"/>
      <c r="V12231" s="76"/>
      <c r="W12231" s="76"/>
      <c r="X12231" s="76"/>
    </row>
    <row r="12232" spans="1:24">
      <c r="A12232" s="77"/>
      <c r="B12232" s="54"/>
      <c r="C12232" s="46" t="s">
        <v>35</v>
      </c>
      <c r="D12232" s="58" t="s">
        <v>18534</v>
      </c>
      <c r="E12232" s="58" t="s">
        <v>18535</v>
      </c>
      <c r="F12232" s="46" t="s">
        <v>18536</v>
      </c>
      <c r="G12232" s="58" t="s">
        <v>18537</v>
      </c>
      <c r="H12232" s="46"/>
      <c r="I12232" s="74">
        <v>0</v>
      </c>
      <c r="J12232" s="46" t="s">
        <v>1508</v>
      </c>
      <c r="K12232" s="75" t="s">
        <v>1509</v>
      </c>
      <c r="L12232" s="76">
        <f t="shared" si="616"/>
        <v>0</v>
      </c>
      <c r="M12232" s="76"/>
      <c r="N12232" s="76"/>
      <c r="O12232" s="76"/>
      <c r="P12232" s="76"/>
      <c r="Q12232" s="76"/>
      <c r="R12232" s="76"/>
      <c r="S12232" s="76"/>
      <c r="T12232" s="76"/>
      <c r="U12232" s="76"/>
      <c r="V12232" s="76"/>
      <c r="W12232" s="76"/>
      <c r="X12232" s="76"/>
    </row>
    <row r="12233" spans="1:24">
      <c r="A12233" s="77"/>
      <c r="B12233" s="54"/>
      <c r="C12233" s="54"/>
      <c r="D12233" s="77"/>
      <c r="E12233" s="54"/>
      <c r="F12233" s="54"/>
      <c r="G12233" s="77"/>
      <c r="H12233" s="54"/>
      <c r="I12233" s="79"/>
      <c r="J12233" s="54"/>
      <c r="K12233" s="75" t="s">
        <v>1501</v>
      </c>
      <c r="L12233" s="76">
        <f t="shared" si="616"/>
        <v>0</v>
      </c>
      <c r="M12233" s="76"/>
      <c r="N12233" s="76"/>
      <c r="O12233" s="76"/>
      <c r="P12233" s="76"/>
      <c r="Q12233" s="76"/>
      <c r="R12233" s="76"/>
      <c r="S12233" s="76"/>
      <c r="T12233" s="76"/>
      <c r="U12233" s="76"/>
      <c r="V12233" s="76"/>
      <c r="W12233" s="76"/>
      <c r="X12233" s="76"/>
    </row>
    <row r="12234" spans="1:24">
      <c r="A12234" s="77"/>
      <c r="B12234" s="54"/>
      <c r="C12234" s="80"/>
      <c r="D12234" s="81"/>
      <c r="E12234" s="80"/>
      <c r="F12234" s="80"/>
      <c r="G12234" s="81"/>
      <c r="H12234" s="80"/>
      <c r="I12234" s="83"/>
      <c r="J12234" s="80"/>
      <c r="K12234" s="84" t="s">
        <v>1502</v>
      </c>
      <c r="L12234" s="76">
        <f t="shared" si="616"/>
        <v>2</v>
      </c>
      <c r="M12234" s="76"/>
      <c r="N12234" s="76"/>
      <c r="O12234" s="76"/>
      <c r="P12234" s="76"/>
      <c r="Q12234" s="76"/>
      <c r="R12234" s="76">
        <v>1</v>
      </c>
      <c r="S12234" s="76">
        <v>1</v>
      </c>
      <c r="T12234" s="76"/>
      <c r="U12234" s="76"/>
      <c r="V12234" s="76"/>
      <c r="W12234" s="76"/>
      <c r="X12234" s="76"/>
    </row>
    <row r="12235" spans="1:24">
      <c r="A12235" s="77"/>
      <c r="B12235" s="54"/>
      <c r="C12235" s="46" t="s">
        <v>33</v>
      </c>
      <c r="D12235" s="58" t="s">
        <v>18538</v>
      </c>
      <c r="E12235" s="58" t="s">
        <v>18539</v>
      </c>
      <c r="F12235" s="46" t="s">
        <v>18540</v>
      </c>
      <c r="G12235" s="58" t="s">
        <v>18541</v>
      </c>
      <c r="H12235" s="46"/>
      <c r="I12235" s="74">
        <v>0</v>
      </c>
      <c r="J12235" s="46" t="s">
        <v>1508</v>
      </c>
      <c r="K12235" s="75" t="s">
        <v>1509</v>
      </c>
      <c r="L12235" s="76">
        <f t="shared" si="616"/>
        <v>0</v>
      </c>
      <c r="M12235" s="76"/>
      <c r="N12235" s="76"/>
      <c r="O12235" s="76"/>
      <c r="P12235" s="76"/>
      <c r="Q12235" s="76"/>
      <c r="R12235" s="76"/>
      <c r="S12235" s="76"/>
      <c r="T12235" s="76"/>
      <c r="U12235" s="76"/>
      <c r="V12235" s="76"/>
      <c r="W12235" s="76"/>
      <c r="X12235" s="76"/>
    </row>
    <row r="12236" spans="1:24">
      <c r="A12236" s="77"/>
      <c r="B12236" s="54"/>
      <c r="C12236" s="54"/>
      <c r="D12236" s="77"/>
      <c r="E12236" s="54"/>
      <c r="F12236" s="54"/>
      <c r="G12236" s="77"/>
      <c r="H12236" s="54"/>
      <c r="I12236" s="79"/>
      <c r="J12236" s="54"/>
      <c r="K12236" s="75" t="s">
        <v>1501</v>
      </c>
      <c r="L12236" s="76">
        <f t="shared" si="616"/>
        <v>0</v>
      </c>
      <c r="M12236" s="76"/>
      <c r="N12236" s="76"/>
      <c r="O12236" s="76"/>
      <c r="P12236" s="76"/>
      <c r="Q12236" s="76"/>
      <c r="R12236" s="76"/>
      <c r="S12236" s="76"/>
      <c r="T12236" s="76"/>
      <c r="U12236" s="76"/>
      <c r="V12236" s="76"/>
      <c r="W12236" s="76"/>
      <c r="X12236" s="76"/>
    </row>
    <row r="12237" spans="1:24">
      <c r="A12237" s="77"/>
      <c r="B12237" s="80"/>
      <c r="C12237" s="80"/>
      <c r="D12237" s="81"/>
      <c r="E12237" s="80"/>
      <c r="F12237" s="80"/>
      <c r="G12237" s="81"/>
      <c r="H12237" s="80"/>
      <c r="I12237" s="83"/>
      <c r="J12237" s="80"/>
      <c r="K12237" s="84" t="s">
        <v>1502</v>
      </c>
      <c r="L12237" s="76">
        <f t="shared" si="616"/>
        <v>0</v>
      </c>
      <c r="M12237" s="76"/>
      <c r="N12237" s="76"/>
      <c r="O12237" s="76"/>
      <c r="P12237" s="76"/>
      <c r="Q12237" s="76"/>
      <c r="R12237" s="76"/>
      <c r="S12237" s="76"/>
      <c r="T12237" s="76"/>
      <c r="U12237" s="76"/>
      <c r="V12237" s="76"/>
      <c r="W12237" s="76"/>
      <c r="X12237" s="76"/>
    </row>
    <row r="12238" spans="1:24">
      <c r="A12238" s="77"/>
      <c r="B12238" s="46" t="s">
        <v>18542</v>
      </c>
      <c r="C12238" s="46"/>
      <c r="D12238" s="131">
        <f>COUNTA(D12241:D12246)</f>
        <v>2</v>
      </c>
      <c r="E12238" s="46"/>
      <c r="F12238" s="46"/>
      <c r="G12238" s="58"/>
      <c r="H12238" s="46"/>
      <c r="I12238" s="813">
        <f>SUM(I12241:I12246)</f>
        <v>3458</v>
      </c>
      <c r="J12238" s="46" t="s">
        <v>39</v>
      </c>
      <c r="K12238" s="75" t="s">
        <v>32</v>
      </c>
      <c r="L12238" s="76">
        <f>SUM(M12238:X12238)</f>
        <v>7</v>
      </c>
      <c r="M12238" s="76">
        <v>2</v>
      </c>
      <c r="N12238" s="76">
        <v>1</v>
      </c>
      <c r="O12238" s="76">
        <v>0</v>
      </c>
      <c r="P12238" s="76">
        <v>1</v>
      </c>
      <c r="Q12238" s="76">
        <v>0</v>
      </c>
      <c r="R12238" s="76">
        <v>0</v>
      </c>
      <c r="S12238" s="76">
        <v>2</v>
      </c>
      <c r="T12238" s="76">
        <v>1</v>
      </c>
      <c r="U12238" s="76">
        <v>0</v>
      </c>
      <c r="V12238" s="76">
        <v>0</v>
      </c>
      <c r="W12238" s="76">
        <v>0</v>
      </c>
      <c r="X12238" s="76">
        <v>0</v>
      </c>
    </row>
    <row r="12239" spans="1:24">
      <c r="A12239" s="77"/>
      <c r="B12239" s="54"/>
      <c r="C12239" s="54"/>
      <c r="D12239" s="136"/>
      <c r="E12239" s="54"/>
      <c r="F12239" s="54"/>
      <c r="G12239" s="77"/>
      <c r="H12239" s="54"/>
      <c r="I12239" s="814"/>
      <c r="J12239" s="54"/>
      <c r="K12239" s="75" t="s">
        <v>34</v>
      </c>
      <c r="L12239" s="76">
        <f>SUM(M12239:X12239)</f>
        <v>0</v>
      </c>
      <c r="M12239" s="76">
        <v>0</v>
      </c>
      <c r="N12239" s="76">
        <v>0</v>
      </c>
      <c r="O12239" s="76">
        <v>0</v>
      </c>
      <c r="P12239" s="76">
        <v>0</v>
      </c>
      <c r="Q12239" s="76">
        <v>0</v>
      </c>
      <c r="R12239" s="76">
        <v>0</v>
      </c>
      <c r="S12239" s="76">
        <v>0</v>
      </c>
      <c r="T12239" s="76">
        <v>0</v>
      </c>
      <c r="U12239" s="76">
        <v>0</v>
      </c>
      <c r="V12239" s="76">
        <v>0</v>
      </c>
      <c r="W12239" s="76">
        <v>0</v>
      </c>
      <c r="X12239" s="76">
        <v>0</v>
      </c>
    </row>
    <row r="12240" spans="1:24">
      <c r="A12240" s="77"/>
      <c r="B12240" s="80"/>
      <c r="C12240" s="80"/>
      <c r="D12240" s="138"/>
      <c r="E12240" s="80"/>
      <c r="F12240" s="80"/>
      <c r="G12240" s="81"/>
      <c r="H12240" s="80"/>
      <c r="I12240" s="815"/>
      <c r="J12240" s="80"/>
      <c r="K12240" s="75" t="s">
        <v>36</v>
      </c>
      <c r="L12240" s="76">
        <f>SUM(M12240:X12240)</f>
        <v>0</v>
      </c>
      <c r="M12240" s="76">
        <v>0</v>
      </c>
      <c r="N12240" s="76">
        <v>0</v>
      </c>
      <c r="O12240" s="76">
        <v>0</v>
      </c>
      <c r="P12240" s="76">
        <v>0</v>
      </c>
      <c r="Q12240" s="76">
        <v>0</v>
      </c>
      <c r="R12240" s="76">
        <v>0</v>
      </c>
      <c r="S12240" s="76">
        <v>0</v>
      </c>
      <c r="T12240" s="76">
        <v>0</v>
      </c>
      <c r="U12240" s="76">
        <v>0</v>
      </c>
      <c r="V12240" s="76">
        <v>0</v>
      </c>
      <c r="W12240" s="76">
        <v>0</v>
      </c>
      <c r="X12240" s="76">
        <v>0</v>
      </c>
    </row>
    <row r="12241" spans="1:24">
      <c r="A12241" s="77"/>
      <c r="B12241" s="46" t="s">
        <v>18543</v>
      </c>
      <c r="C12241" s="46" t="s">
        <v>33</v>
      </c>
      <c r="D12241" s="58" t="s">
        <v>17334</v>
      </c>
      <c r="E12241" s="58" t="s">
        <v>18544</v>
      </c>
      <c r="F12241" s="46" t="s">
        <v>17336</v>
      </c>
      <c r="G12241" s="58" t="s">
        <v>18545</v>
      </c>
      <c r="H12241" s="46" t="s">
        <v>18546</v>
      </c>
      <c r="I12241" s="524">
        <v>2138</v>
      </c>
      <c r="J12241" s="46" t="s">
        <v>1508</v>
      </c>
      <c r="K12241" s="75" t="s">
        <v>1509</v>
      </c>
      <c r="L12241" s="76">
        <f t="shared" ref="L12241:L12246" si="617">SUM(M12241:X12241)</f>
        <v>3</v>
      </c>
      <c r="M12241" s="76"/>
      <c r="N12241" s="76"/>
      <c r="O12241" s="76"/>
      <c r="P12241" s="76"/>
      <c r="Q12241" s="76"/>
      <c r="R12241" s="76"/>
      <c r="S12241" s="76">
        <v>2</v>
      </c>
      <c r="T12241" s="76">
        <v>1</v>
      </c>
      <c r="U12241" s="76"/>
      <c r="V12241" s="76"/>
      <c r="W12241" s="76"/>
      <c r="X12241" s="76"/>
    </row>
    <row r="12242" spans="1:24">
      <c r="A12242" s="77"/>
      <c r="B12242" s="54"/>
      <c r="C12242" s="54"/>
      <c r="D12242" s="77"/>
      <c r="E12242" s="54"/>
      <c r="F12242" s="54"/>
      <c r="G12242" s="77"/>
      <c r="H12242" s="54"/>
      <c r="I12242" s="525"/>
      <c r="J12242" s="54"/>
      <c r="K12242" s="75" t="s">
        <v>1501</v>
      </c>
      <c r="L12242" s="76">
        <f t="shared" si="617"/>
        <v>0</v>
      </c>
      <c r="M12242" s="76"/>
      <c r="N12242" s="76"/>
      <c r="O12242" s="76"/>
      <c r="P12242" s="76"/>
      <c r="Q12242" s="76"/>
      <c r="R12242" s="76"/>
      <c r="S12242" s="76"/>
      <c r="T12242" s="76"/>
      <c r="U12242" s="76"/>
      <c r="V12242" s="76"/>
      <c r="W12242" s="76"/>
      <c r="X12242" s="76"/>
    </row>
    <row r="12243" spans="1:24">
      <c r="A12243" s="77"/>
      <c r="B12243" s="54"/>
      <c r="C12243" s="80"/>
      <c r="D12243" s="81"/>
      <c r="E12243" s="80"/>
      <c r="F12243" s="80"/>
      <c r="G12243" s="81"/>
      <c r="H12243" s="80"/>
      <c r="I12243" s="526"/>
      <c r="J12243" s="80"/>
      <c r="K12243" s="84" t="s">
        <v>1502</v>
      </c>
      <c r="L12243" s="76">
        <f t="shared" si="617"/>
        <v>0</v>
      </c>
      <c r="M12243" s="76"/>
      <c r="N12243" s="76"/>
      <c r="O12243" s="76"/>
      <c r="P12243" s="76"/>
      <c r="Q12243" s="76"/>
      <c r="R12243" s="76"/>
      <c r="S12243" s="76"/>
      <c r="T12243" s="76"/>
      <c r="U12243" s="76"/>
      <c r="V12243" s="76"/>
      <c r="W12243" s="76"/>
      <c r="X12243" s="76"/>
    </row>
    <row r="12244" spans="1:24">
      <c r="A12244" s="77"/>
      <c r="B12244" s="54"/>
      <c r="C12244" s="46" t="s">
        <v>33</v>
      </c>
      <c r="D12244" s="58" t="s">
        <v>18547</v>
      </c>
      <c r="E12244" s="58" t="s">
        <v>18548</v>
      </c>
      <c r="F12244" s="46" t="s">
        <v>18549</v>
      </c>
      <c r="G12244" s="58" t="s">
        <v>18550</v>
      </c>
      <c r="H12244" s="46" t="s">
        <v>18551</v>
      </c>
      <c r="I12244" s="524">
        <v>1320</v>
      </c>
      <c r="J12244" s="46" t="s">
        <v>1508</v>
      </c>
      <c r="K12244" s="75" t="s">
        <v>1509</v>
      </c>
      <c r="L12244" s="76">
        <f t="shared" si="617"/>
        <v>4</v>
      </c>
      <c r="M12244" s="76">
        <v>2</v>
      </c>
      <c r="N12244" s="76">
        <v>1</v>
      </c>
      <c r="O12244" s="76"/>
      <c r="P12244" s="76">
        <v>1</v>
      </c>
      <c r="Q12244" s="76"/>
      <c r="R12244" s="76"/>
      <c r="S12244" s="76"/>
      <c r="T12244" s="76"/>
      <c r="U12244" s="76"/>
      <c r="V12244" s="76"/>
      <c r="W12244" s="76"/>
      <c r="X12244" s="76"/>
    </row>
    <row r="12245" spans="1:24">
      <c r="A12245" s="77"/>
      <c r="B12245" s="54"/>
      <c r="C12245" s="54"/>
      <c r="D12245" s="77"/>
      <c r="E12245" s="54"/>
      <c r="F12245" s="54"/>
      <c r="G12245" s="77"/>
      <c r="H12245" s="54"/>
      <c r="I12245" s="525"/>
      <c r="J12245" s="54"/>
      <c r="K12245" s="75" t="s">
        <v>1501</v>
      </c>
      <c r="L12245" s="76">
        <f t="shared" si="617"/>
        <v>0</v>
      </c>
      <c r="M12245" s="76"/>
      <c r="N12245" s="76"/>
      <c r="O12245" s="76"/>
      <c r="P12245" s="76"/>
      <c r="Q12245" s="76"/>
      <c r="R12245" s="76"/>
      <c r="S12245" s="76"/>
      <c r="T12245" s="76"/>
      <c r="U12245" s="76"/>
      <c r="V12245" s="76"/>
      <c r="W12245" s="76"/>
      <c r="X12245" s="76"/>
    </row>
    <row r="12246" spans="1:24">
      <c r="A12246" s="81"/>
      <c r="B12246" s="80"/>
      <c r="C12246" s="80"/>
      <c r="D12246" s="81"/>
      <c r="E12246" s="80"/>
      <c r="F12246" s="80"/>
      <c r="G12246" s="81"/>
      <c r="H12246" s="80"/>
      <c r="I12246" s="526"/>
      <c r="J12246" s="80"/>
      <c r="K12246" s="84" t="s">
        <v>1502</v>
      </c>
      <c r="L12246" s="76">
        <f t="shared" si="617"/>
        <v>0</v>
      </c>
      <c r="M12246" s="76"/>
      <c r="N12246" s="76"/>
      <c r="O12246" s="76"/>
      <c r="P12246" s="76"/>
      <c r="Q12246" s="76"/>
      <c r="R12246" s="76"/>
      <c r="S12246" s="76"/>
      <c r="T12246" s="76"/>
      <c r="U12246" s="76"/>
      <c r="V12246" s="76"/>
      <c r="W12246" s="76"/>
      <c r="X12246" s="76"/>
    </row>
    <row r="12247" spans="1:24">
      <c r="A12247" s="46" t="s">
        <v>18552</v>
      </c>
      <c r="B12247" s="858" t="s">
        <v>38</v>
      </c>
      <c r="C12247" s="58"/>
      <c r="D12247" s="859">
        <f>SUMIF(B12251:B13696,"*계",D12251:D13696)</f>
        <v>462</v>
      </c>
      <c r="E12247" s="58"/>
      <c r="F12247" s="58"/>
      <c r="G12247" s="58"/>
      <c r="H12247" s="58"/>
      <c r="I12247" s="524">
        <f>SUMIF(B12251:B13696,"*계",I12251:I13696)</f>
        <v>8466702.7830560021</v>
      </c>
      <c r="J12247" s="132" t="s">
        <v>1508</v>
      </c>
      <c r="K12247" s="75" t="s">
        <v>30</v>
      </c>
      <c r="L12247" s="860">
        <f t="shared" ref="L12247:L12253" si="618">SUM(M12247:X12247)</f>
        <v>2314</v>
      </c>
      <c r="M12247" s="860">
        <f>SUM(M12248:M12250)</f>
        <v>197</v>
      </c>
      <c r="N12247" s="860">
        <f>SUM(N12248:N12250)</f>
        <v>168</v>
      </c>
      <c r="O12247" s="860">
        <f t="shared" ref="O12247:X12247" si="619">SUM(O12248:O12250)</f>
        <v>223</v>
      </c>
      <c r="P12247" s="860">
        <f t="shared" si="619"/>
        <v>5</v>
      </c>
      <c r="Q12247" s="860">
        <f t="shared" si="619"/>
        <v>0</v>
      </c>
      <c r="R12247" s="860">
        <f t="shared" si="619"/>
        <v>66</v>
      </c>
      <c r="S12247" s="860">
        <f t="shared" si="619"/>
        <v>491</v>
      </c>
      <c r="T12247" s="860">
        <f t="shared" si="619"/>
        <v>188</v>
      </c>
      <c r="U12247" s="860">
        <f t="shared" si="619"/>
        <v>205</v>
      </c>
      <c r="V12247" s="860">
        <f t="shared" si="619"/>
        <v>0</v>
      </c>
      <c r="W12247" s="860">
        <f t="shared" si="619"/>
        <v>634</v>
      </c>
      <c r="X12247" s="860">
        <f t="shared" si="619"/>
        <v>137</v>
      </c>
    </row>
    <row r="12248" spans="1:24">
      <c r="A12248" s="54"/>
      <c r="B12248" s="861"/>
      <c r="C12248" s="77"/>
      <c r="D12248" s="862"/>
      <c r="E12248" s="77"/>
      <c r="F12248" s="77"/>
      <c r="G12248" s="77"/>
      <c r="H12248" s="77"/>
      <c r="I12248" s="525"/>
      <c r="J12248" s="137"/>
      <c r="K12248" s="75" t="s">
        <v>1509</v>
      </c>
      <c r="L12248" s="860">
        <f t="shared" si="618"/>
        <v>468</v>
      </c>
      <c r="M12248" s="860">
        <f t="shared" ref="M12248:X12250" si="620">M12251+M12620+M12869+M12968+M13004+M13106+M13139+M13253+M13280+M13307+M13403+M13415+M13433+M13445+M13463+M13511+M13541+M13646+M13658+M13670</f>
        <v>42</v>
      </c>
      <c r="N12248" s="860">
        <f t="shared" si="620"/>
        <v>156</v>
      </c>
      <c r="O12248" s="860">
        <f t="shared" si="620"/>
        <v>8</v>
      </c>
      <c r="P12248" s="860">
        <f t="shared" si="620"/>
        <v>5</v>
      </c>
      <c r="Q12248" s="860">
        <f t="shared" si="620"/>
        <v>0</v>
      </c>
      <c r="R12248" s="860">
        <f t="shared" si="620"/>
        <v>21</v>
      </c>
      <c r="S12248" s="860">
        <f t="shared" si="620"/>
        <v>95</v>
      </c>
      <c r="T12248" s="860">
        <f t="shared" si="620"/>
        <v>57</v>
      </c>
      <c r="U12248" s="860">
        <f t="shared" si="620"/>
        <v>31</v>
      </c>
      <c r="V12248" s="860">
        <f t="shared" si="620"/>
        <v>0</v>
      </c>
      <c r="W12248" s="860">
        <f t="shared" si="620"/>
        <v>38</v>
      </c>
      <c r="X12248" s="860">
        <f t="shared" si="620"/>
        <v>15</v>
      </c>
    </row>
    <row r="12249" spans="1:24">
      <c r="A12249" s="54"/>
      <c r="B12249" s="861"/>
      <c r="C12249" s="77"/>
      <c r="D12249" s="862"/>
      <c r="E12249" s="77"/>
      <c r="F12249" s="77"/>
      <c r="G12249" s="77"/>
      <c r="H12249" s="77"/>
      <c r="I12249" s="525"/>
      <c r="J12249" s="137"/>
      <c r="K12249" s="75" t="s">
        <v>1501</v>
      </c>
      <c r="L12249" s="860">
        <f t="shared" si="618"/>
        <v>95</v>
      </c>
      <c r="M12249" s="860">
        <f t="shared" si="620"/>
        <v>60</v>
      </c>
      <c r="N12249" s="860">
        <f t="shared" si="620"/>
        <v>0</v>
      </c>
      <c r="O12249" s="860">
        <f t="shared" si="620"/>
        <v>3</v>
      </c>
      <c r="P12249" s="860">
        <f t="shared" si="620"/>
        <v>0</v>
      </c>
      <c r="Q12249" s="860">
        <f t="shared" si="620"/>
        <v>0</v>
      </c>
      <c r="R12249" s="860">
        <f t="shared" si="620"/>
        <v>13</v>
      </c>
      <c r="S12249" s="860">
        <f t="shared" si="620"/>
        <v>3</v>
      </c>
      <c r="T12249" s="860">
        <f t="shared" si="620"/>
        <v>3</v>
      </c>
      <c r="U12249" s="860">
        <f t="shared" si="620"/>
        <v>3</v>
      </c>
      <c r="V12249" s="860">
        <f t="shared" si="620"/>
        <v>0</v>
      </c>
      <c r="W12249" s="860">
        <f t="shared" si="620"/>
        <v>0</v>
      </c>
      <c r="X12249" s="860">
        <f t="shared" si="620"/>
        <v>10</v>
      </c>
    </row>
    <row r="12250" spans="1:24">
      <c r="A12250" s="54"/>
      <c r="B12250" s="863"/>
      <c r="C12250" s="81"/>
      <c r="D12250" s="864"/>
      <c r="E12250" s="81"/>
      <c r="F12250" s="81"/>
      <c r="G12250" s="81"/>
      <c r="H12250" s="81"/>
      <c r="I12250" s="526"/>
      <c r="J12250" s="139"/>
      <c r="K12250" s="84" t="s">
        <v>1502</v>
      </c>
      <c r="L12250" s="860">
        <f t="shared" si="618"/>
        <v>1751</v>
      </c>
      <c r="M12250" s="860">
        <f t="shared" si="620"/>
        <v>95</v>
      </c>
      <c r="N12250" s="860">
        <f t="shared" si="620"/>
        <v>12</v>
      </c>
      <c r="O12250" s="860">
        <f t="shared" si="620"/>
        <v>212</v>
      </c>
      <c r="P12250" s="860">
        <f t="shared" si="620"/>
        <v>0</v>
      </c>
      <c r="Q12250" s="860">
        <f t="shared" si="620"/>
        <v>0</v>
      </c>
      <c r="R12250" s="860">
        <f t="shared" si="620"/>
        <v>32</v>
      </c>
      <c r="S12250" s="860">
        <f t="shared" si="620"/>
        <v>393</v>
      </c>
      <c r="T12250" s="860">
        <f t="shared" si="620"/>
        <v>128</v>
      </c>
      <c r="U12250" s="860">
        <f t="shared" si="620"/>
        <v>171</v>
      </c>
      <c r="V12250" s="860">
        <f t="shared" si="620"/>
        <v>0</v>
      </c>
      <c r="W12250" s="860">
        <f t="shared" si="620"/>
        <v>596</v>
      </c>
      <c r="X12250" s="860">
        <f t="shared" si="620"/>
        <v>112</v>
      </c>
    </row>
    <row r="12251" spans="1:24">
      <c r="A12251" s="54"/>
      <c r="B12251" s="865" t="s">
        <v>18553</v>
      </c>
      <c r="C12251" s="521"/>
      <c r="D12251" s="469">
        <f>COUNTA(D12254:D12619)</f>
        <v>122</v>
      </c>
      <c r="E12251" s="521"/>
      <c r="F12251" s="813"/>
      <c r="G12251" s="813"/>
      <c r="H12251" s="813"/>
      <c r="I12251" s="74">
        <f>SUM(I12254:I12619)</f>
        <v>5706574.8400000008</v>
      </c>
      <c r="J12251" s="553" t="s">
        <v>1508</v>
      </c>
      <c r="K12251" s="866" t="s">
        <v>1509</v>
      </c>
      <c r="L12251" s="812">
        <f t="shared" si="618"/>
        <v>107</v>
      </c>
      <c r="M12251" s="76">
        <v>3</v>
      </c>
      <c r="N12251" s="76">
        <v>26</v>
      </c>
      <c r="O12251" s="76">
        <v>0</v>
      </c>
      <c r="P12251" s="76">
        <v>0</v>
      </c>
      <c r="Q12251" s="76">
        <v>0</v>
      </c>
      <c r="R12251" s="76">
        <v>8</v>
      </c>
      <c r="S12251" s="76">
        <v>13</v>
      </c>
      <c r="T12251" s="76">
        <v>20</v>
      </c>
      <c r="U12251" s="76">
        <v>31</v>
      </c>
      <c r="V12251" s="76">
        <v>0</v>
      </c>
      <c r="W12251" s="76">
        <v>3</v>
      </c>
      <c r="X12251" s="76">
        <v>3</v>
      </c>
    </row>
    <row r="12252" spans="1:24">
      <c r="A12252" s="54"/>
      <c r="B12252" s="867"/>
      <c r="C12252" s="522"/>
      <c r="D12252" s="470"/>
      <c r="E12252" s="522"/>
      <c r="F12252" s="814"/>
      <c r="G12252" s="814"/>
      <c r="H12252" s="814"/>
      <c r="I12252" s="79"/>
      <c r="J12252" s="555"/>
      <c r="K12252" s="866" t="s">
        <v>1501</v>
      </c>
      <c r="L12252" s="812">
        <f t="shared" si="618"/>
        <v>14</v>
      </c>
      <c r="M12252" s="76">
        <v>0</v>
      </c>
      <c r="N12252" s="76">
        <v>0</v>
      </c>
      <c r="O12252" s="76">
        <v>1</v>
      </c>
      <c r="P12252" s="76">
        <v>0</v>
      </c>
      <c r="Q12252" s="76">
        <v>0</v>
      </c>
      <c r="R12252" s="76">
        <v>11</v>
      </c>
      <c r="S12252" s="76">
        <v>0</v>
      </c>
      <c r="T12252" s="76">
        <v>0</v>
      </c>
      <c r="U12252" s="76">
        <v>0</v>
      </c>
      <c r="V12252" s="76">
        <v>0</v>
      </c>
      <c r="W12252" s="76">
        <v>0</v>
      </c>
      <c r="X12252" s="76">
        <v>2</v>
      </c>
    </row>
    <row r="12253" spans="1:24">
      <c r="A12253" s="54"/>
      <c r="B12253" s="868"/>
      <c r="C12253" s="523"/>
      <c r="D12253" s="471"/>
      <c r="E12253" s="523"/>
      <c r="F12253" s="815"/>
      <c r="G12253" s="815"/>
      <c r="H12253" s="815"/>
      <c r="I12253" s="83"/>
      <c r="J12253" s="557"/>
      <c r="K12253" s="869" t="s">
        <v>1502</v>
      </c>
      <c r="L12253" s="812">
        <f t="shared" si="618"/>
        <v>836</v>
      </c>
      <c r="M12253" s="76">
        <v>20</v>
      </c>
      <c r="N12253" s="76">
        <v>7</v>
      </c>
      <c r="O12253" s="76">
        <v>34</v>
      </c>
      <c r="P12253" s="76">
        <v>0</v>
      </c>
      <c r="Q12253" s="76">
        <v>0</v>
      </c>
      <c r="R12253" s="76">
        <v>18</v>
      </c>
      <c r="S12253" s="76">
        <v>171</v>
      </c>
      <c r="T12253" s="76">
        <v>40</v>
      </c>
      <c r="U12253" s="76">
        <v>29</v>
      </c>
      <c r="V12253" s="76">
        <v>0</v>
      </c>
      <c r="W12253" s="76">
        <v>432</v>
      </c>
      <c r="X12253" s="76">
        <v>85</v>
      </c>
    </row>
    <row r="12254" spans="1:24">
      <c r="A12254" s="54"/>
      <c r="B12254" s="46" t="s">
        <v>18554</v>
      </c>
      <c r="C12254" s="46" t="s">
        <v>33</v>
      </c>
      <c r="D12254" s="94" t="s">
        <v>18555</v>
      </c>
      <c r="E12254" s="58" t="s">
        <v>18556</v>
      </c>
      <c r="F12254" s="46" t="s">
        <v>18557</v>
      </c>
      <c r="G12254" s="58" t="s">
        <v>18558</v>
      </c>
      <c r="H12254" s="58" t="s">
        <v>18559</v>
      </c>
      <c r="I12254" s="524">
        <v>7541</v>
      </c>
      <c r="J12254" s="46" t="s">
        <v>1508</v>
      </c>
      <c r="K12254" s="75" t="s">
        <v>1509</v>
      </c>
      <c r="L12254" s="76">
        <f t="shared" ref="L12254:L12317" si="621">SUM(M12254:X12254)</f>
        <v>0</v>
      </c>
      <c r="M12254" s="76"/>
      <c r="N12254" s="76"/>
      <c r="O12254" s="76"/>
      <c r="P12254" s="76"/>
      <c r="Q12254" s="76"/>
      <c r="R12254" s="76"/>
      <c r="S12254" s="76"/>
      <c r="T12254" s="76"/>
      <c r="U12254" s="76"/>
      <c r="V12254" s="76"/>
      <c r="W12254" s="76"/>
      <c r="X12254" s="76"/>
    </row>
    <row r="12255" spans="1:24">
      <c r="A12255" s="54"/>
      <c r="B12255" s="54"/>
      <c r="C12255" s="54"/>
      <c r="D12255" s="476"/>
      <c r="E12255" s="77"/>
      <c r="F12255" s="54"/>
      <c r="G12255" s="77"/>
      <c r="H12255" s="77"/>
      <c r="I12255" s="525"/>
      <c r="J12255" s="54"/>
      <c r="K12255" s="75" t="s">
        <v>1501</v>
      </c>
      <c r="L12255" s="76">
        <f t="shared" si="621"/>
        <v>0</v>
      </c>
      <c r="M12255" s="76"/>
      <c r="N12255" s="76"/>
      <c r="O12255" s="76"/>
      <c r="P12255" s="76"/>
      <c r="Q12255" s="76"/>
      <c r="R12255" s="76"/>
      <c r="S12255" s="76"/>
      <c r="T12255" s="76"/>
      <c r="U12255" s="76"/>
      <c r="V12255" s="76"/>
      <c r="W12255" s="76"/>
      <c r="X12255" s="76"/>
    </row>
    <row r="12256" spans="1:24">
      <c r="A12256" s="54"/>
      <c r="B12256" s="54"/>
      <c r="C12256" s="80"/>
      <c r="D12256" s="477"/>
      <c r="E12256" s="81"/>
      <c r="F12256" s="80"/>
      <c r="G12256" s="81"/>
      <c r="H12256" s="81"/>
      <c r="I12256" s="526"/>
      <c r="J12256" s="80"/>
      <c r="K12256" s="84" t="s">
        <v>1502</v>
      </c>
      <c r="L12256" s="76">
        <f>SUM(M12256:X12256)</f>
        <v>6</v>
      </c>
      <c r="M12256" s="76"/>
      <c r="N12256" s="76"/>
      <c r="O12256" s="76"/>
      <c r="P12256" s="76"/>
      <c r="Q12256" s="76"/>
      <c r="R12256" s="76"/>
      <c r="S12256" s="76"/>
      <c r="T12256" s="76">
        <v>2</v>
      </c>
      <c r="U12256" s="76"/>
      <c r="V12256" s="76"/>
      <c r="W12256" s="76">
        <v>4</v>
      </c>
      <c r="X12256" s="76"/>
    </row>
    <row r="12257" spans="1:24">
      <c r="A12257" s="54"/>
      <c r="B12257" s="54"/>
      <c r="C12257" s="46" t="s">
        <v>33</v>
      </c>
      <c r="D12257" s="94" t="s">
        <v>17781</v>
      </c>
      <c r="E12257" s="58" t="s">
        <v>18560</v>
      </c>
      <c r="F12257" s="46" t="s">
        <v>2401</v>
      </c>
      <c r="G12257" s="58" t="s">
        <v>18561</v>
      </c>
      <c r="H12257" s="58" t="s">
        <v>18562</v>
      </c>
      <c r="I12257" s="524">
        <v>4296</v>
      </c>
      <c r="J12257" s="46" t="s">
        <v>1508</v>
      </c>
      <c r="K12257" s="75" t="s">
        <v>1509</v>
      </c>
      <c r="L12257" s="76">
        <f>SUM(M12257:X12257)</f>
        <v>0</v>
      </c>
      <c r="M12257" s="76"/>
      <c r="N12257" s="76"/>
      <c r="O12257" s="76"/>
      <c r="P12257" s="76"/>
      <c r="Q12257" s="76"/>
      <c r="R12257" s="76"/>
      <c r="S12257" s="76"/>
      <c r="T12257" s="76"/>
      <c r="U12257" s="76"/>
      <c r="V12257" s="76"/>
      <c r="W12257" s="76"/>
      <c r="X12257" s="76"/>
    </row>
    <row r="12258" spans="1:24">
      <c r="A12258" s="54"/>
      <c r="B12258" s="54"/>
      <c r="C12258" s="54"/>
      <c r="D12258" s="476"/>
      <c r="E12258" s="77"/>
      <c r="F12258" s="54"/>
      <c r="G12258" s="77"/>
      <c r="H12258" s="77"/>
      <c r="I12258" s="525"/>
      <c r="J12258" s="54"/>
      <c r="K12258" s="75" t="s">
        <v>1501</v>
      </c>
      <c r="L12258" s="76">
        <f t="shared" si="621"/>
        <v>0</v>
      </c>
      <c r="M12258" s="76"/>
      <c r="N12258" s="76"/>
      <c r="O12258" s="76"/>
      <c r="P12258" s="76"/>
      <c r="Q12258" s="76"/>
      <c r="R12258" s="76"/>
      <c r="S12258" s="76"/>
      <c r="T12258" s="76"/>
      <c r="U12258" s="76"/>
      <c r="V12258" s="76"/>
      <c r="W12258" s="76"/>
      <c r="X12258" s="76"/>
    </row>
    <row r="12259" spans="1:24">
      <c r="A12259" s="54"/>
      <c r="B12259" s="54"/>
      <c r="C12259" s="80"/>
      <c r="D12259" s="477"/>
      <c r="E12259" s="81"/>
      <c r="F12259" s="80"/>
      <c r="G12259" s="81"/>
      <c r="H12259" s="81"/>
      <c r="I12259" s="526"/>
      <c r="J12259" s="80"/>
      <c r="K12259" s="84" t="s">
        <v>1502</v>
      </c>
      <c r="L12259" s="76">
        <f t="shared" si="621"/>
        <v>21</v>
      </c>
      <c r="M12259" s="76"/>
      <c r="N12259" s="76"/>
      <c r="O12259" s="76"/>
      <c r="P12259" s="76"/>
      <c r="Q12259" s="76"/>
      <c r="R12259" s="76"/>
      <c r="S12259" s="76">
        <v>21</v>
      </c>
      <c r="T12259" s="76"/>
      <c r="U12259" s="76"/>
      <c r="V12259" s="76"/>
      <c r="W12259" s="76"/>
      <c r="X12259" s="76"/>
    </row>
    <row r="12260" spans="1:24">
      <c r="A12260" s="54"/>
      <c r="B12260" s="54"/>
      <c r="C12260" s="46" t="s">
        <v>1633</v>
      </c>
      <c r="D12260" s="94" t="s">
        <v>18563</v>
      </c>
      <c r="E12260" s="58" t="s">
        <v>18564</v>
      </c>
      <c r="F12260" s="46" t="s">
        <v>18565</v>
      </c>
      <c r="G12260" s="58" t="s">
        <v>18566</v>
      </c>
      <c r="H12260" s="58" t="s">
        <v>18567</v>
      </c>
      <c r="I12260" s="524">
        <v>461819</v>
      </c>
      <c r="J12260" s="46" t="s">
        <v>1508</v>
      </c>
      <c r="K12260" s="75" t="s">
        <v>1509</v>
      </c>
      <c r="L12260" s="76">
        <f t="shared" si="621"/>
        <v>0</v>
      </c>
      <c r="M12260" s="76"/>
      <c r="N12260" s="76"/>
      <c r="O12260" s="76"/>
      <c r="P12260" s="76"/>
      <c r="Q12260" s="76"/>
      <c r="R12260" s="76"/>
      <c r="S12260" s="76"/>
      <c r="T12260" s="76"/>
      <c r="U12260" s="76"/>
      <c r="V12260" s="76"/>
      <c r="W12260" s="76"/>
      <c r="X12260" s="76"/>
    </row>
    <row r="12261" spans="1:24">
      <c r="A12261" s="54"/>
      <c r="B12261" s="54"/>
      <c r="C12261" s="54"/>
      <c r="D12261" s="476"/>
      <c r="E12261" s="77"/>
      <c r="F12261" s="54"/>
      <c r="G12261" s="77"/>
      <c r="H12261" s="77"/>
      <c r="I12261" s="525"/>
      <c r="J12261" s="54"/>
      <c r="K12261" s="75" t="s">
        <v>1501</v>
      </c>
      <c r="L12261" s="76">
        <f t="shared" si="621"/>
        <v>0</v>
      </c>
      <c r="M12261" s="76"/>
      <c r="N12261" s="76"/>
      <c r="O12261" s="76"/>
      <c r="P12261" s="76"/>
      <c r="Q12261" s="76"/>
      <c r="R12261" s="76"/>
      <c r="S12261" s="76"/>
      <c r="T12261" s="76"/>
      <c r="U12261" s="76"/>
      <c r="V12261" s="76"/>
      <c r="W12261" s="76"/>
      <c r="X12261" s="76"/>
    </row>
    <row r="12262" spans="1:24">
      <c r="A12262" s="54"/>
      <c r="B12262" s="54"/>
      <c r="C12262" s="80"/>
      <c r="D12262" s="477"/>
      <c r="E12262" s="81"/>
      <c r="F12262" s="80"/>
      <c r="G12262" s="81"/>
      <c r="H12262" s="81"/>
      <c r="I12262" s="526"/>
      <c r="J12262" s="80"/>
      <c r="K12262" s="84" t="s">
        <v>1502</v>
      </c>
      <c r="L12262" s="76">
        <f t="shared" si="621"/>
        <v>91</v>
      </c>
      <c r="M12262" s="76"/>
      <c r="N12262" s="76"/>
      <c r="O12262" s="76"/>
      <c r="P12262" s="76"/>
      <c r="Q12262" s="76"/>
      <c r="R12262" s="76"/>
      <c r="S12262" s="76">
        <v>8</v>
      </c>
      <c r="T12262" s="76"/>
      <c r="U12262" s="76"/>
      <c r="V12262" s="76"/>
      <c r="W12262" s="76">
        <v>80</v>
      </c>
      <c r="X12262" s="76">
        <v>3</v>
      </c>
    </row>
    <row r="12263" spans="1:24">
      <c r="A12263" s="54"/>
      <c r="B12263" s="54"/>
      <c r="C12263" s="46" t="s">
        <v>33</v>
      </c>
      <c r="D12263" s="94" t="s">
        <v>18568</v>
      </c>
      <c r="E12263" s="58" t="s">
        <v>18569</v>
      </c>
      <c r="F12263" s="46" t="s">
        <v>18570</v>
      </c>
      <c r="G12263" s="58" t="s">
        <v>18571</v>
      </c>
      <c r="H12263" s="58" t="s">
        <v>18572</v>
      </c>
      <c r="I12263" s="524">
        <v>7569</v>
      </c>
      <c r="J12263" s="46" t="s">
        <v>1508</v>
      </c>
      <c r="K12263" s="75" t="s">
        <v>1509</v>
      </c>
      <c r="L12263" s="76">
        <f t="shared" si="621"/>
        <v>0</v>
      </c>
      <c r="M12263" s="76"/>
      <c r="N12263" s="76"/>
      <c r="O12263" s="76"/>
      <c r="P12263" s="76"/>
      <c r="Q12263" s="76"/>
      <c r="R12263" s="76"/>
      <c r="S12263" s="76"/>
      <c r="T12263" s="76"/>
      <c r="U12263" s="76"/>
      <c r="V12263" s="76"/>
      <c r="W12263" s="76"/>
      <c r="X12263" s="76"/>
    </row>
    <row r="12264" spans="1:24">
      <c r="A12264" s="54"/>
      <c r="B12264" s="54"/>
      <c r="C12264" s="54"/>
      <c r="D12264" s="476"/>
      <c r="E12264" s="77"/>
      <c r="F12264" s="54"/>
      <c r="G12264" s="77"/>
      <c r="H12264" s="77"/>
      <c r="I12264" s="525"/>
      <c r="J12264" s="54"/>
      <c r="K12264" s="75" t="s">
        <v>1501</v>
      </c>
      <c r="L12264" s="76">
        <f t="shared" si="621"/>
        <v>0</v>
      </c>
      <c r="M12264" s="76"/>
      <c r="N12264" s="76"/>
      <c r="O12264" s="76"/>
      <c r="P12264" s="76"/>
      <c r="Q12264" s="76"/>
      <c r="R12264" s="76"/>
      <c r="S12264" s="76"/>
      <c r="T12264" s="76"/>
      <c r="U12264" s="76"/>
      <c r="V12264" s="76"/>
      <c r="W12264" s="76"/>
      <c r="X12264" s="76"/>
    </row>
    <row r="12265" spans="1:24">
      <c r="A12265" s="54"/>
      <c r="B12265" s="54"/>
      <c r="C12265" s="80"/>
      <c r="D12265" s="477"/>
      <c r="E12265" s="81"/>
      <c r="F12265" s="80"/>
      <c r="G12265" s="81"/>
      <c r="H12265" s="81"/>
      <c r="I12265" s="526"/>
      <c r="J12265" s="80"/>
      <c r="K12265" s="84" t="s">
        <v>1502</v>
      </c>
      <c r="L12265" s="76">
        <f t="shared" si="621"/>
        <v>3</v>
      </c>
      <c r="M12265" s="76"/>
      <c r="N12265" s="76"/>
      <c r="O12265" s="76"/>
      <c r="P12265" s="76"/>
      <c r="Q12265" s="76"/>
      <c r="R12265" s="76"/>
      <c r="S12265" s="76">
        <v>1</v>
      </c>
      <c r="T12265" s="76">
        <v>2</v>
      </c>
      <c r="U12265" s="76"/>
      <c r="V12265" s="76"/>
      <c r="W12265" s="76"/>
      <c r="X12265" s="76"/>
    </row>
    <row r="12266" spans="1:24">
      <c r="A12266" s="54"/>
      <c r="B12266" s="54"/>
      <c r="C12266" s="46" t="s">
        <v>33</v>
      </c>
      <c r="D12266" s="94" t="s">
        <v>18573</v>
      </c>
      <c r="E12266" s="58" t="s">
        <v>18574</v>
      </c>
      <c r="F12266" s="46" t="s">
        <v>18575</v>
      </c>
      <c r="G12266" s="58" t="s">
        <v>18576</v>
      </c>
      <c r="H12266" s="58" t="s">
        <v>18577</v>
      </c>
      <c r="I12266" s="524">
        <v>2557</v>
      </c>
      <c r="J12266" s="46" t="s">
        <v>1508</v>
      </c>
      <c r="K12266" s="75" t="s">
        <v>1509</v>
      </c>
      <c r="L12266" s="76">
        <f t="shared" si="621"/>
        <v>0</v>
      </c>
      <c r="M12266" s="76"/>
      <c r="N12266" s="76"/>
      <c r="O12266" s="76"/>
      <c r="P12266" s="76"/>
      <c r="Q12266" s="76"/>
      <c r="R12266" s="76"/>
      <c r="S12266" s="76"/>
      <c r="T12266" s="76"/>
      <c r="U12266" s="76"/>
      <c r="V12266" s="76"/>
      <c r="W12266" s="76"/>
      <c r="X12266" s="76"/>
    </row>
    <row r="12267" spans="1:24">
      <c r="A12267" s="54"/>
      <c r="B12267" s="54"/>
      <c r="C12267" s="54"/>
      <c r="D12267" s="476"/>
      <c r="E12267" s="77"/>
      <c r="F12267" s="54"/>
      <c r="G12267" s="77"/>
      <c r="H12267" s="77"/>
      <c r="I12267" s="525"/>
      <c r="J12267" s="54"/>
      <c r="K12267" s="75" t="s">
        <v>1501</v>
      </c>
      <c r="L12267" s="76">
        <f t="shared" si="621"/>
        <v>0</v>
      </c>
      <c r="M12267" s="76"/>
      <c r="N12267" s="76"/>
      <c r="O12267" s="76"/>
      <c r="P12267" s="76"/>
      <c r="Q12267" s="76"/>
      <c r="R12267" s="76"/>
      <c r="S12267" s="76"/>
      <c r="T12267" s="76"/>
      <c r="U12267" s="76"/>
      <c r="V12267" s="76"/>
      <c r="W12267" s="76"/>
      <c r="X12267" s="76"/>
    </row>
    <row r="12268" spans="1:24">
      <c r="A12268" s="54"/>
      <c r="B12268" s="54"/>
      <c r="C12268" s="80"/>
      <c r="D12268" s="477"/>
      <c r="E12268" s="81"/>
      <c r="F12268" s="80"/>
      <c r="G12268" s="81"/>
      <c r="H12268" s="81"/>
      <c r="I12268" s="526"/>
      <c r="J12268" s="80"/>
      <c r="K12268" s="84" t="s">
        <v>1502</v>
      </c>
      <c r="L12268" s="76">
        <f t="shared" si="621"/>
        <v>4</v>
      </c>
      <c r="M12268" s="76"/>
      <c r="N12268" s="76"/>
      <c r="O12268" s="76">
        <v>2</v>
      </c>
      <c r="P12268" s="76"/>
      <c r="Q12268" s="76"/>
      <c r="R12268" s="76"/>
      <c r="S12268" s="76">
        <v>2</v>
      </c>
      <c r="T12268" s="76"/>
      <c r="U12268" s="76"/>
      <c r="V12268" s="76"/>
      <c r="W12268" s="76"/>
      <c r="X12268" s="76"/>
    </row>
    <row r="12269" spans="1:24">
      <c r="A12269" s="54"/>
      <c r="B12269" s="54"/>
      <c r="C12269" s="46" t="s">
        <v>33</v>
      </c>
      <c r="D12269" s="94" t="s">
        <v>18578</v>
      </c>
      <c r="E12269" s="58" t="s">
        <v>18579</v>
      </c>
      <c r="F12269" s="46" t="s">
        <v>18580</v>
      </c>
      <c r="G12269" s="58" t="s">
        <v>18581</v>
      </c>
      <c r="H12269" s="58" t="s">
        <v>18582</v>
      </c>
      <c r="I12269" s="524">
        <v>18652</v>
      </c>
      <c r="J12269" s="46" t="s">
        <v>1508</v>
      </c>
      <c r="K12269" s="75" t="s">
        <v>1509</v>
      </c>
      <c r="L12269" s="76">
        <f t="shared" si="621"/>
        <v>0</v>
      </c>
      <c r="M12269" s="76"/>
      <c r="N12269" s="76"/>
      <c r="O12269" s="76"/>
      <c r="P12269" s="76"/>
      <c r="Q12269" s="76"/>
      <c r="R12269" s="76"/>
      <c r="S12269" s="76"/>
      <c r="T12269" s="76"/>
      <c r="U12269" s="76"/>
      <c r="V12269" s="76"/>
      <c r="W12269" s="76"/>
      <c r="X12269" s="76"/>
    </row>
    <row r="12270" spans="1:24">
      <c r="A12270" s="54"/>
      <c r="B12270" s="54"/>
      <c r="C12270" s="54"/>
      <c r="D12270" s="476"/>
      <c r="E12270" s="77"/>
      <c r="F12270" s="54"/>
      <c r="G12270" s="77"/>
      <c r="H12270" s="77"/>
      <c r="I12270" s="525"/>
      <c r="J12270" s="54"/>
      <c r="K12270" s="75" t="s">
        <v>1501</v>
      </c>
      <c r="L12270" s="76">
        <f t="shared" si="621"/>
        <v>0</v>
      </c>
      <c r="M12270" s="76"/>
      <c r="N12270" s="76"/>
      <c r="O12270" s="76"/>
      <c r="P12270" s="76"/>
      <c r="Q12270" s="76"/>
      <c r="R12270" s="76"/>
      <c r="S12270" s="76"/>
      <c r="T12270" s="76"/>
      <c r="U12270" s="76"/>
      <c r="V12270" s="76"/>
      <c r="W12270" s="76"/>
      <c r="X12270" s="76"/>
    </row>
    <row r="12271" spans="1:24">
      <c r="A12271" s="54"/>
      <c r="B12271" s="54"/>
      <c r="C12271" s="80"/>
      <c r="D12271" s="477"/>
      <c r="E12271" s="81"/>
      <c r="F12271" s="80"/>
      <c r="G12271" s="81"/>
      <c r="H12271" s="81"/>
      <c r="I12271" s="526"/>
      <c r="J12271" s="80"/>
      <c r="K12271" s="84" t="s">
        <v>1502</v>
      </c>
      <c r="L12271" s="76">
        <f t="shared" si="621"/>
        <v>3</v>
      </c>
      <c r="M12271" s="76"/>
      <c r="N12271" s="76"/>
      <c r="O12271" s="76"/>
      <c r="P12271" s="76"/>
      <c r="Q12271" s="76"/>
      <c r="R12271" s="76"/>
      <c r="S12271" s="76"/>
      <c r="T12271" s="76"/>
      <c r="U12271" s="76"/>
      <c r="V12271" s="76"/>
      <c r="W12271" s="76">
        <v>3</v>
      </c>
      <c r="X12271" s="76"/>
    </row>
    <row r="12272" spans="1:24">
      <c r="A12272" s="54"/>
      <c r="B12272" s="54"/>
      <c r="C12272" s="46" t="s">
        <v>33</v>
      </c>
      <c r="D12272" s="94" t="s">
        <v>18583</v>
      </c>
      <c r="E12272" s="58" t="s">
        <v>18584</v>
      </c>
      <c r="F12272" s="46" t="s">
        <v>2401</v>
      </c>
      <c r="G12272" s="58" t="s">
        <v>18585</v>
      </c>
      <c r="H12272" s="58" t="s">
        <v>18586</v>
      </c>
      <c r="I12272" s="524">
        <v>241114</v>
      </c>
      <c r="J12272" s="46" t="s">
        <v>1508</v>
      </c>
      <c r="K12272" s="75" t="s">
        <v>1509</v>
      </c>
      <c r="L12272" s="76">
        <f t="shared" si="621"/>
        <v>0</v>
      </c>
      <c r="M12272" s="76"/>
      <c r="N12272" s="76"/>
      <c r="O12272" s="76"/>
      <c r="P12272" s="76"/>
      <c r="Q12272" s="76"/>
      <c r="R12272" s="76"/>
      <c r="S12272" s="76"/>
      <c r="T12272" s="76"/>
      <c r="U12272" s="76"/>
      <c r="V12272" s="76"/>
      <c r="W12272" s="76"/>
      <c r="X12272" s="76"/>
    </row>
    <row r="12273" spans="1:24">
      <c r="A12273" s="54"/>
      <c r="B12273" s="54"/>
      <c r="C12273" s="54"/>
      <c r="D12273" s="476"/>
      <c r="E12273" s="77"/>
      <c r="F12273" s="54"/>
      <c r="G12273" s="77"/>
      <c r="H12273" s="77"/>
      <c r="I12273" s="525"/>
      <c r="J12273" s="54"/>
      <c r="K12273" s="75" t="s">
        <v>1501</v>
      </c>
      <c r="L12273" s="76">
        <f t="shared" si="621"/>
        <v>0</v>
      </c>
      <c r="M12273" s="76"/>
      <c r="N12273" s="76"/>
      <c r="O12273" s="76"/>
      <c r="P12273" s="76"/>
      <c r="Q12273" s="76"/>
      <c r="R12273" s="76"/>
      <c r="S12273" s="76"/>
      <c r="T12273" s="76"/>
      <c r="U12273" s="76"/>
      <c r="V12273" s="76"/>
      <c r="W12273" s="76"/>
      <c r="X12273" s="76"/>
    </row>
    <row r="12274" spans="1:24">
      <c r="A12274" s="54"/>
      <c r="B12274" s="54"/>
      <c r="C12274" s="80"/>
      <c r="D12274" s="477"/>
      <c r="E12274" s="81"/>
      <c r="F12274" s="80"/>
      <c r="G12274" s="81"/>
      <c r="H12274" s="81"/>
      <c r="I12274" s="526"/>
      <c r="J12274" s="80"/>
      <c r="K12274" s="84" t="s">
        <v>1502</v>
      </c>
      <c r="L12274" s="76">
        <f t="shared" si="621"/>
        <v>32</v>
      </c>
      <c r="M12274" s="76"/>
      <c r="N12274" s="76"/>
      <c r="O12274" s="76"/>
      <c r="P12274" s="76"/>
      <c r="Q12274" s="76"/>
      <c r="R12274" s="76"/>
      <c r="S12274" s="76"/>
      <c r="T12274" s="76"/>
      <c r="U12274" s="76"/>
      <c r="V12274" s="76"/>
      <c r="W12274" s="76">
        <v>20</v>
      </c>
      <c r="X12274" s="76">
        <v>12</v>
      </c>
    </row>
    <row r="12275" spans="1:24">
      <c r="A12275" s="54"/>
      <c r="B12275" s="54"/>
      <c r="C12275" s="46" t="s">
        <v>35</v>
      </c>
      <c r="D12275" s="94" t="s">
        <v>18587</v>
      </c>
      <c r="E12275" s="58" t="s">
        <v>18588</v>
      </c>
      <c r="F12275" s="46" t="s">
        <v>1684</v>
      </c>
      <c r="G12275" s="58" t="s">
        <v>18589</v>
      </c>
      <c r="H12275" s="58" t="s">
        <v>18590</v>
      </c>
      <c r="I12275" s="524">
        <v>159264</v>
      </c>
      <c r="J12275" s="46" t="s">
        <v>1508</v>
      </c>
      <c r="K12275" s="75" t="s">
        <v>1509</v>
      </c>
      <c r="L12275" s="76">
        <f t="shared" si="621"/>
        <v>2</v>
      </c>
      <c r="M12275" s="76"/>
      <c r="N12275" s="76"/>
      <c r="O12275" s="76"/>
      <c r="P12275" s="76"/>
      <c r="Q12275" s="76"/>
      <c r="R12275" s="76"/>
      <c r="S12275" s="76"/>
      <c r="T12275" s="76"/>
      <c r="U12275" s="76">
        <v>2</v>
      </c>
      <c r="V12275" s="76"/>
      <c r="W12275" s="76"/>
      <c r="X12275" s="76"/>
    </row>
    <row r="12276" spans="1:24">
      <c r="A12276" s="54"/>
      <c r="B12276" s="54"/>
      <c r="C12276" s="54"/>
      <c r="D12276" s="476"/>
      <c r="E12276" s="77"/>
      <c r="F12276" s="54"/>
      <c r="G12276" s="77"/>
      <c r="H12276" s="77"/>
      <c r="I12276" s="525"/>
      <c r="J12276" s="54"/>
      <c r="K12276" s="75" t="s">
        <v>1501</v>
      </c>
      <c r="L12276" s="76">
        <f t="shared" si="621"/>
        <v>0</v>
      </c>
      <c r="M12276" s="76"/>
      <c r="N12276" s="76"/>
      <c r="O12276" s="76"/>
      <c r="P12276" s="76"/>
      <c r="Q12276" s="76"/>
      <c r="R12276" s="76"/>
      <c r="S12276" s="76"/>
      <c r="T12276" s="76"/>
      <c r="U12276" s="76"/>
      <c r="V12276" s="76"/>
      <c r="W12276" s="76"/>
      <c r="X12276" s="76"/>
    </row>
    <row r="12277" spans="1:24">
      <c r="A12277" s="54"/>
      <c r="B12277" s="54"/>
      <c r="C12277" s="80"/>
      <c r="D12277" s="477"/>
      <c r="E12277" s="81"/>
      <c r="F12277" s="80"/>
      <c r="G12277" s="81"/>
      <c r="H12277" s="81"/>
      <c r="I12277" s="526"/>
      <c r="J12277" s="80"/>
      <c r="K12277" s="84" t="s">
        <v>1502</v>
      </c>
      <c r="L12277" s="76">
        <f t="shared" si="621"/>
        <v>22</v>
      </c>
      <c r="M12277" s="76"/>
      <c r="N12277" s="76"/>
      <c r="O12277" s="76"/>
      <c r="P12277" s="76"/>
      <c r="Q12277" s="76"/>
      <c r="R12277" s="76"/>
      <c r="S12277" s="76"/>
      <c r="T12277" s="76"/>
      <c r="U12277" s="76"/>
      <c r="V12277" s="76"/>
      <c r="W12277" s="76">
        <v>22</v>
      </c>
      <c r="X12277" s="76"/>
    </row>
    <row r="12278" spans="1:24">
      <c r="A12278" s="54"/>
      <c r="B12278" s="54"/>
      <c r="C12278" s="46" t="s">
        <v>33</v>
      </c>
      <c r="D12278" s="94" t="s">
        <v>18591</v>
      </c>
      <c r="E12278" s="58" t="s">
        <v>18592</v>
      </c>
      <c r="F12278" s="46" t="s">
        <v>18593</v>
      </c>
      <c r="G12278" s="58" t="s">
        <v>18594</v>
      </c>
      <c r="H12278" s="58" t="s">
        <v>18595</v>
      </c>
      <c r="I12278" s="524">
        <v>112040</v>
      </c>
      <c r="J12278" s="46" t="s">
        <v>1508</v>
      </c>
      <c r="K12278" s="75" t="s">
        <v>1509</v>
      </c>
      <c r="L12278" s="76">
        <f t="shared" si="621"/>
        <v>0</v>
      </c>
      <c r="M12278" s="76"/>
      <c r="N12278" s="76"/>
      <c r="O12278" s="76"/>
      <c r="P12278" s="76"/>
      <c r="Q12278" s="76"/>
      <c r="R12278" s="76"/>
      <c r="S12278" s="76"/>
      <c r="T12278" s="76"/>
      <c r="U12278" s="76"/>
      <c r="V12278" s="76"/>
      <c r="W12278" s="76"/>
      <c r="X12278" s="76"/>
    </row>
    <row r="12279" spans="1:24">
      <c r="A12279" s="54"/>
      <c r="B12279" s="54"/>
      <c r="C12279" s="54"/>
      <c r="D12279" s="476"/>
      <c r="E12279" s="77"/>
      <c r="F12279" s="54"/>
      <c r="G12279" s="77"/>
      <c r="H12279" s="77"/>
      <c r="I12279" s="525"/>
      <c r="J12279" s="54"/>
      <c r="K12279" s="75" t="s">
        <v>1501</v>
      </c>
      <c r="L12279" s="76">
        <f t="shared" si="621"/>
        <v>0</v>
      </c>
      <c r="M12279" s="76"/>
      <c r="N12279" s="76"/>
      <c r="O12279" s="76"/>
      <c r="P12279" s="76"/>
      <c r="Q12279" s="76"/>
      <c r="R12279" s="76"/>
      <c r="S12279" s="76"/>
      <c r="T12279" s="76"/>
      <c r="U12279" s="76"/>
      <c r="V12279" s="76"/>
      <c r="W12279" s="76"/>
      <c r="X12279" s="76"/>
    </row>
    <row r="12280" spans="1:24">
      <c r="A12280" s="54"/>
      <c r="B12280" s="54"/>
      <c r="C12280" s="80"/>
      <c r="D12280" s="477"/>
      <c r="E12280" s="81"/>
      <c r="F12280" s="80"/>
      <c r="G12280" s="81"/>
      <c r="H12280" s="81"/>
      <c r="I12280" s="526"/>
      <c r="J12280" s="80"/>
      <c r="K12280" s="84" t="s">
        <v>1502</v>
      </c>
      <c r="L12280" s="76">
        <f t="shared" si="621"/>
        <v>3</v>
      </c>
      <c r="M12280" s="76"/>
      <c r="N12280" s="76"/>
      <c r="O12280" s="76"/>
      <c r="P12280" s="76"/>
      <c r="Q12280" s="76"/>
      <c r="R12280" s="76"/>
      <c r="S12280" s="76"/>
      <c r="T12280" s="76"/>
      <c r="U12280" s="76"/>
      <c r="V12280" s="76"/>
      <c r="W12280" s="76">
        <v>3</v>
      </c>
      <c r="X12280" s="76"/>
    </row>
    <row r="12281" spans="1:24">
      <c r="A12281" s="54"/>
      <c r="B12281" s="54"/>
      <c r="C12281" s="46" t="s">
        <v>33</v>
      </c>
      <c r="D12281" s="94" t="s">
        <v>18596</v>
      </c>
      <c r="E12281" s="58" t="s">
        <v>18597</v>
      </c>
      <c r="F12281" s="46" t="s">
        <v>18598</v>
      </c>
      <c r="G12281" s="58" t="s">
        <v>18599</v>
      </c>
      <c r="H12281" s="58" t="s">
        <v>18600</v>
      </c>
      <c r="I12281" s="524">
        <v>13477</v>
      </c>
      <c r="J12281" s="46" t="s">
        <v>1508</v>
      </c>
      <c r="K12281" s="75" t="s">
        <v>1509</v>
      </c>
      <c r="L12281" s="76">
        <f t="shared" si="621"/>
        <v>0</v>
      </c>
      <c r="M12281" s="76"/>
      <c r="N12281" s="76"/>
      <c r="O12281" s="76"/>
      <c r="P12281" s="76"/>
      <c r="Q12281" s="76"/>
      <c r="R12281" s="76"/>
      <c r="S12281" s="76"/>
      <c r="T12281" s="76"/>
      <c r="U12281" s="76"/>
      <c r="V12281" s="76"/>
      <c r="W12281" s="76"/>
      <c r="X12281" s="76"/>
    </row>
    <row r="12282" spans="1:24">
      <c r="A12282" s="54"/>
      <c r="B12282" s="54"/>
      <c r="C12282" s="54"/>
      <c r="D12282" s="476"/>
      <c r="E12282" s="77"/>
      <c r="F12282" s="54"/>
      <c r="G12282" s="77"/>
      <c r="H12282" s="77"/>
      <c r="I12282" s="525"/>
      <c r="J12282" s="54"/>
      <c r="K12282" s="75" t="s">
        <v>1501</v>
      </c>
      <c r="L12282" s="76">
        <f t="shared" si="621"/>
        <v>0</v>
      </c>
      <c r="M12282" s="76"/>
      <c r="N12282" s="76"/>
      <c r="O12282" s="76"/>
      <c r="P12282" s="76"/>
      <c r="Q12282" s="76"/>
      <c r="R12282" s="76"/>
      <c r="S12282" s="76"/>
      <c r="T12282" s="76"/>
      <c r="U12282" s="76"/>
      <c r="V12282" s="76"/>
      <c r="W12282" s="76"/>
      <c r="X12282" s="76"/>
    </row>
    <row r="12283" spans="1:24">
      <c r="A12283" s="54"/>
      <c r="B12283" s="54"/>
      <c r="C12283" s="80"/>
      <c r="D12283" s="477"/>
      <c r="E12283" s="81"/>
      <c r="F12283" s="80"/>
      <c r="G12283" s="81"/>
      <c r="H12283" s="81"/>
      <c r="I12283" s="526"/>
      <c r="J12283" s="80"/>
      <c r="K12283" s="84" t="s">
        <v>1502</v>
      </c>
      <c r="L12283" s="76">
        <f t="shared" si="621"/>
        <v>4</v>
      </c>
      <c r="M12283" s="76"/>
      <c r="N12283" s="76"/>
      <c r="O12283" s="76"/>
      <c r="P12283" s="76"/>
      <c r="Q12283" s="76"/>
      <c r="R12283" s="76"/>
      <c r="S12283" s="76"/>
      <c r="T12283" s="76"/>
      <c r="U12283" s="76"/>
      <c r="V12283" s="76"/>
      <c r="W12283" s="76">
        <v>4</v>
      </c>
      <c r="X12283" s="76"/>
    </row>
    <row r="12284" spans="1:24">
      <c r="A12284" s="54"/>
      <c r="B12284" s="54"/>
      <c r="C12284" s="46" t="s">
        <v>33</v>
      </c>
      <c r="D12284" s="94" t="s">
        <v>18601</v>
      </c>
      <c r="E12284" s="58" t="s">
        <v>18602</v>
      </c>
      <c r="F12284" s="46" t="s">
        <v>18603</v>
      </c>
      <c r="G12284" s="58" t="s">
        <v>18604</v>
      </c>
      <c r="H12284" s="58" t="s">
        <v>18605</v>
      </c>
      <c r="I12284" s="524">
        <v>4581</v>
      </c>
      <c r="J12284" s="46" t="s">
        <v>1508</v>
      </c>
      <c r="K12284" s="75" t="s">
        <v>1509</v>
      </c>
      <c r="L12284" s="76">
        <f t="shared" si="621"/>
        <v>0</v>
      </c>
      <c r="M12284" s="76"/>
      <c r="N12284" s="76"/>
      <c r="O12284" s="76"/>
      <c r="P12284" s="76"/>
      <c r="Q12284" s="76"/>
      <c r="R12284" s="76"/>
      <c r="S12284" s="76"/>
      <c r="T12284" s="76"/>
      <c r="U12284" s="76"/>
      <c r="V12284" s="76"/>
      <c r="W12284" s="76"/>
      <c r="X12284" s="76"/>
    </row>
    <row r="12285" spans="1:24">
      <c r="A12285" s="54"/>
      <c r="B12285" s="54"/>
      <c r="C12285" s="54"/>
      <c r="D12285" s="476"/>
      <c r="E12285" s="77"/>
      <c r="F12285" s="54"/>
      <c r="G12285" s="77"/>
      <c r="H12285" s="77"/>
      <c r="I12285" s="525"/>
      <c r="J12285" s="54"/>
      <c r="K12285" s="75" t="s">
        <v>1501</v>
      </c>
      <c r="L12285" s="76">
        <f t="shared" si="621"/>
        <v>0</v>
      </c>
      <c r="M12285" s="76"/>
      <c r="N12285" s="76"/>
      <c r="O12285" s="76"/>
      <c r="P12285" s="76"/>
      <c r="Q12285" s="76"/>
      <c r="R12285" s="76"/>
      <c r="S12285" s="76"/>
      <c r="T12285" s="76"/>
      <c r="U12285" s="76"/>
      <c r="V12285" s="76"/>
      <c r="W12285" s="76"/>
      <c r="X12285" s="76"/>
    </row>
    <row r="12286" spans="1:24">
      <c r="A12286" s="54"/>
      <c r="B12286" s="54"/>
      <c r="C12286" s="80"/>
      <c r="D12286" s="477"/>
      <c r="E12286" s="81"/>
      <c r="F12286" s="80"/>
      <c r="G12286" s="81"/>
      <c r="H12286" s="81"/>
      <c r="I12286" s="526"/>
      <c r="J12286" s="80"/>
      <c r="K12286" s="84" t="s">
        <v>1502</v>
      </c>
      <c r="L12286" s="76">
        <f t="shared" si="621"/>
        <v>3</v>
      </c>
      <c r="M12286" s="76"/>
      <c r="N12286" s="76"/>
      <c r="O12286" s="76"/>
      <c r="P12286" s="76"/>
      <c r="Q12286" s="76"/>
      <c r="R12286" s="76"/>
      <c r="S12286" s="76"/>
      <c r="T12286" s="76"/>
      <c r="U12286" s="76"/>
      <c r="V12286" s="76"/>
      <c r="W12286" s="76"/>
      <c r="X12286" s="76">
        <v>3</v>
      </c>
    </row>
    <row r="12287" spans="1:24">
      <c r="A12287" s="54"/>
      <c r="B12287" s="54"/>
      <c r="C12287" s="46" t="s">
        <v>35</v>
      </c>
      <c r="D12287" s="94" t="s">
        <v>18606</v>
      </c>
      <c r="E12287" s="58" t="s">
        <v>18607</v>
      </c>
      <c r="F12287" s="46" t="s">
        <v>18608</v>
      </c>
      <c r="G12287" s="58" t="s">
        <v>18609</v>
      </c>
      <c r="H12287" s="58" t="s">
        <v>18610</v>
      </c>
      <c r="I12287" s="524">
        <v>344866</v>
      </c>
      <c r="J12287" s="46" t="s">
        <v>1508</v>
      </c>
      <c r="K12287" s="75" t="s">
        <v>1509</v>
      </c>
      <c r="L12287" s="76">
        <f t="shared" si="621"/>
        <v>5</v>
      </c>
      <c r="M12287" s="76"/>
      <c r="N12287" s="76">
        <v>1</v>
      </c>
      <c r="O12287" s="76"/>
      <c r="P12287" s="76"/>
      <c r="Q12287" s="76"/>
      <c r="R12287" s="76"/>
      <c r="S12287" s="76">
        <v>2</v>
      </c>
      <c r="T12287" s="76">
        <v>2</v>
      </c>
      <c r="U12287" s="76"/>
      <c r="V12287" s="76"/>
      <c r="W12287" s="76"/>
      <c r="X12287" s="76"/>
    </row>
    <row r="12288" spans="1:24">
      <c r="A12288" s="54"/>
      <c r="B12288" s="54"/>
      <c r="C12288" s="54"/>
      <c r="D12288" s="476"/>
      <c r="E12288" s="77"/>
      <c r="F12288" s="54"/>
      <c r="G12288" s="77"/>
      <c r="H12288" s="77"/>
      <c r="I12288" s="525"/>
      <c r="J12288" s="54"/>
      <c r="K12288" s="75" t="s">
        <v>1501</v>
      </c>
      <c r="L12288" s="76">
        <f t="shared" si="621"/>
        <v>0</v>
      </c>
      <c r="M12288" s="76"/>
      <c r="N12288" s="76"/>
      <c r="O12288" s="76"/>
      <c r="P12288" s="76"/>
      <c r="Q12288" s="76"/>
      <c r="R12288" s="76"/>
      <c r="S12288" s="76"/>
      <c r="T12288" s="76"/>
      <c r="U12288" s="76"/>
      <c r="V12288" s="76"/>
      <c r="W12288" s="76"/>
      <c r="X12288" s="76"/>
    </row>
    <row r="12289" spans="1:24">
      <c r="A12289" s="54"/>
      <c r="B12289" s="54"/>
      <c r="C12289" s="80"/>
      <c r="D12289" s="477"/>
      <c r="E12289" s="81"/>
      <c r="F12289" s="80"/>
      <c r="G12289" s="81"/>
      <c r="H12289" s="81"/>
      <c r="I12289" s="526"/>
      <c r="J12289" s="80"/>
      <c r="K12289" s="84" t="s">
        <v>1502</v>
      </c>
      <c r="L12289" s="76">
        <f t="shared" si="621"/>
        <v>28</v>
      </c>
      <c r="M12289" s="76"/>
      <c r="N12289" s="76"/>
      <c r="O12289" s="76"/>
      <c r="P12289" s="76"/>
      <c r="Q12289" s="76"/>
      <c r="R12289" s="76"/>
      <c r="S12289" s="76">
        <v>1</v>
      </c>
      <c r="T12289" s="76">
        <v>6</v>
      </c>
      <c r="U12289" s="76"/>
      <c r="V12289" s="76"/>
      <c r="W12289" s="76">
        <v>21</v>
      </c>
      <c r="X12289" s="76"/>
    </row>
    <row r="12290" spans="1:24">
      <c r="A12290" s="54"/>
      <c r="B12290" s="54"/>
      <c r="C12290" s="46" t="s">
        <v>33</v>
      </c>
      <c r="D12290" s="94" t="s">
        <v>18611</v>
      </c>
      <c r="E12290" s="58" t="s">
        <v>18612</v>
      </c>
      <c r="F12290" s="46" t="s">
        <v>18613</v>
      </c>
      <c r="G12290" s="58" t="s">
        <v>18614</v>
      </c>
      <c r="H12290" s="58" t="s">
        <v>18615</v>
      </c>
      <c r="I12290" s="524">
        <v>0</v>
      </c>
      <c r="J12290" s="46" t="s">
        <v>1508</v>
      </c>
      <c r="K12290" s="75" t="s">
        <v>1509</v>
      </c>
      <c r="L12290" s="76">
        <f t="shared" si="621"/>
        <v>0</v>
      </c>
      <c r="M12290" s="76"/>
      <c r="N12290" s="76"/>
      <c r="O12290" s="76"/>
      <c r="P12290" s="76"/>
      <c r="Q12290" s="76"/>
      <c r="R12290" s="76"/>
      <c r="S12290" s="76"/>
      <c r="T12290" s="76"/>
      <c r="U12290" s="76"/>
      <c r="V12290" s="76"/>
      <c r="W12290" s="76"/>
      <c r="X12290" s="76"/>
    </row>
    <row r="12291" spans="1:24">
      <c r="A12291" s="54"/>
      <c r="B12291" s="54"/>
      <c r="C12291" s="54"/>
      <c r="D12291" s="476"/>
      <c r="E12291" s="77"/>
      <c r="F12291" s="54"/>
      <c r="G12291" s="77"/>
      <c r="H12291" s="77"/>
      <c r="I12291" s="525"/>
      <c r="J12291" s="54"/>
      <c r="K12291" s="75" t="s">
        <v>1501</v>
      </c>
      <c r="L12291" s="76">
        <f t="shared" si="621"/>
        <v>0</v>
      </c>
      <c r="M12291" s="76"/>
      <c r="N12291" s="76"/>
      <c r="O12291" s="76"/>
      <c r="P12291" s="76"/>
      <c r="Q12291" s="76"/>
      <c r="R12291" s="76"/>
      <c r="S12291" s="76"/>
      <c r="T12291" s="76"/>
      <c r="U12291" s="76"/>
      <c r="V12291" s="76"/>
      <c r="W12291" s="76"/>
      <c r="X12291" s="76"/>
    </row>
    <row r="12292" spans="1:24">
      <c r="A12292" s="54"/>
      <c r="B12292" s="54"/>
      <c r="C12292" s="80"/>
      <c r="D12292" s="477"/>
      <c r="E12292" s="81"/>
      <c r="F12292" s="80"/>
      <c r="G12292" s="81"/>
      <c r="H12292" s="81"/>
      <c r="I12292" s="526"/>
      <c r="J12292" s="80"/>
      <c r="K12292" s="84" t="s">
        <v>1502</v>
      </c>
      <c r="L12292" s="76">
        <f t="shared" si="621"/>
        <v>2</v>
      </c>
      <c r="M12292" s="76"/>
      <c r="N12292" s="76"/>
      <c r="O12292" s="76"/>
      <c r="P12292" s="76"/>
      <c r="Q12292" s="76"/>
      <c r="R12292" s="76"/>
      <c r="S12292" s="76"/>
      <c r="T12292" s="76"/>
      <c r="U12292" s="76"/>
      <c r="V12292" s="76"/>
      <c r="W12292" s="76">
        <v>1</v>
      </c>
      <c r="X12292" s="76">
        <v>1</v>
      </c>
    </row>
    <row r="12293" spans="1:24">
      <c r="A12293" s="54"/>
      <c r="B12293" s="54"/>
      <c r="C12293" s="46" t="s">
        <v>33</v>
      </c>
      <c r="D12293" s="94" t="s">
        <v>18616</v>
      </c>
      <c r="E12293" s="58" t="s">
        <v>18617</v>
      </c>
      <c r="F12293" s="46" t="s">
        <v>18618</v>
      </c>
      <c r="G12293" s="58" t="s">
        <v>18619</v>
      </c>
      <c r="H12293" s="58" t="s">
        <v>18620</v>
      </c>
      <c r="I12293" s="524">
        <v>112816</v>
      </c>
      <c r="J12293" s="46" t="s">
        <v>1508</v>
      </c>
      <c r="K12293" s="75" t="s">
        <v>1509</v>
      </c>
      <c r="L12293" s="76">
        <f t="shared" si="621"/>
        <v>0</v>
      </c>
      <c r="M12293" s="76"/>
      <c r="N12293" s="76"/>
      <c r="O12293" s="76"/>
      <c r="P12293" s="76"/>
      <c r="Q12293" s="76"/>
      <c r="R12293" s="76"/>
      <c r="S12293" s="76"/>
      <c r="T12293" s="76"/>
      <c r="U12293" s="76"/>
      <c r="V12293" s="76"/>
      <c r="W12293" s="76"/>
      <c r="X12293" s="76"/>
    </row>
    <row r="12294" spans="1:24">
      <c r="A12294" s="54"/>
      <c r="B12294" s="54"/>
      <c r="C12294" s="54"/>
      <c r="D12294" s="476"/>
      <c r="E12294" s="77"/>
      <c r="F12294" s="54"/>
      <c r="G12294" s="77"/>
      <c r="H12294" s="77"/>
      <c r="I12294" s="525"/>
      <c r="J12294" s="54"/>
      <c r="K12294" s="75" t="s">
        <v>1501</v>
      </c>
      <c r="L12294" s="76">
        <f t="shared" si="621"/>
        <v>0</v>
      </c>
      <c r="M12294" s="76"/>
      <c r="N12294" s="76"/>
      <c r="O12294" s="76"/>
      <c r="P12294" s="76"/>
      <c r="Q12294" s="76"/>
      <c r="R12294" s="76"/>
      <c r="S12294" s="76"/>
      <c r="T12294" s="76"/>
      <c r="U12294" s="76"/>
      <c r="V12294" s="76"/>
      <c r="W12294" s="76"/>
      <c r="X12294" s="76"/>
    </row>
    <row r="12295" spans="1:24">
      <c r="A12295" s="54"/>
      <c r="B12295" s="54"/>
      <c r="C12295" s="80"/>
      <c r="D12295" s="477"/>
      <c r="E12295" s="81"/>
      <c r="F12295" s="80"/>
      <c r="G12295" s="81"/>
      <c r="H12295" s="81"/>
      <c r="I12295" s="526"/>
      <c r="J12295" s="80"/>
      <c r="K12295" s="84" t="s">
        <v>1502</v>
      </c>
      <c r="L12295" s="76">
        <f t="shared" si="621"/>
        <v>3</v>
      </c>
      <c r="M12295" s="76"/>
      <c r="N12295" s="76"/>
      <c r="O12295" s="76"/>
      <c r="P12295" s="76"/>
      <c r="Q12295" s="76"/>
      <c r="R12295" s="76">
        <v>1</v>
      </c>
      <c r="S12295" s="76"/>
      <c r="T12295" s="76"/>
      <c r="U12295" s="76"/>
      <c r="V12295" s="76"/>
      <c r="W12295" s="76">
        <v>2</v>
      </c>
      <c r="X12295" s="76"/>
    </row>
    <row r="12296" spans="1:24">
      <c r="A12296" s="54"/>
      <c r="B12296" s="54"/>
      <c r="C12296" s="46" t="s">
        <v>33</v>
      </c>
      <c r="D12296" s="94" t="s">
        <v>18621</v>
      </c>
      <c r="E12296" s="58" t="s">
        <v>18622</v>
      </c>
      <c r="F12296" s="46" t="s">
        <v>18623</v>
      </c>
      <c r="G12296" s="58" t="s">
        <v>18624</v>
      </c>
      <c r="H12296" s="58" t="s">
        <v>18625</v>
      </c>
      <c r="I12296" s="524">
        <v>1011</v>
      </c>
      <c r="J12296" s="46" t="s">
        <v>1508</v>
      </c>
      <c r="K12296" s="75" t="s">
        <v>1509</v>
      </c>
      <c r="L12296" s="76">
        <f t="shared" si="621"/>
        <v>0</v>
      </c>
      <c r="M12296" s="76"/>
      <c r="N12296" s="76"/>
      <c r="O12296" s="76"/>
      <c r="P12296" s="76"/>
      <c r="Q12296" s="76"/>
      <c r="R12296" s="76"/>
      <c r="S12296" s="76"/>
      <c r="T12296" s="76"/>
      <c r="U12296" s="76"/>
      <c r="V12296" s="76"/>
      <c r="W12296" s="76"/>
      <c r="X12296" s="76"/>
    </row>
    <row r="12297" spans="1:24">
      <c r="A12297" s="54"/>
      <c r="B12297" s="54"/>
      <c r="C12297" s="54"/>
      <c r="D12297" s="476"/>
      <c r="E12297" s="77"/>
      <c r="F12297" s="54"/>
      <c r="G12297" s="77"/>
      <c r="H12297" s="77"/>
      <c r="I12297" s="525"/>
      <c r="J12297" s="54"/>
      <c r="K12297" s="75" t="s">
        <v>1501</v>
      </c>
      <c r="L12297" s="76">
        <f t="shared" si="621"/>
        <v>0</v>
      </c>
      <c r="M12297" s="76"/>
      <c r="N12297" s="76"/>
      <c r="O12297" s="76"/>
      <c r="P12297" s="76"/>
      <c r="Q12297" s="76"/>
      <c r="R12297" s="76"/>
      <c r="S12297" s="76"/>
      <c r="T12297" s="76"/>
      <c r="U12297" s="76"/>
      <c r="V12297" s="76"/>
      <c r="W12297" s="76"/>
      <c r="X12297" s="76"/>
    </row>
    <row r="12298" spans="1:24">
      <c r="A12298" s="54"/>
      <c r="B12298" s="54"/>
      <c r="C12298" s="80"/>
      <c r="D12298" s="477"/>
      <c r="E12298" s="81"/>
      <c r="F12298" s="80"/>
      <c r="G12298" s="81"/>
      <c r="H12298" s="81"/>
      <c r="I12298" s="526"/>
      <c r="J12298" s="80"/>
      <c r="K12298" s="84" t="s">
        <v>1502</v>
      </c>
      <c r="L12298" s="76">
        <f t="shared" si="621"/>
        <v>5</v>
      </c>
      <c r="M12298" s="76"/>
      <c r="N12298" s="76"/>
      <c r="O12298" s="76">
        <v>1</v>
      </c>
      <c r="P12298" s="76"/>
      <c r="Q12298" s="76"/>
      <c r="R12298" s="76"/>
      <c r="S12298" s="76">
        <v>1</v>
      </c>
      <c r="T12298" s="76"/>
      <c r="U12298" s="76"/>
      <c r="V12298" s="76"/>
      <c r="W12298" s="76">
        <v>3</v>
      </c>
      <c r="X12298" s="76"/>
    </row>
    <row r="12299" spans="1:24">
      <c r="A12299" s="54"/>
      <c r="B12299" s="54"/>
      <c r="C12299" s="46" t="s">
        <v>35</v>
      </c>
      <c r="D12299" s="94" t="s">
        <v>18626</v>
      </c>
      <c r="E12299" s="58" t="s">
        <v>18627</v>
      </c>
      <c r="F12299" s="46" t="s">
        <v>18628</v>
      </c>
      <c r="G12299" s="58" t="s">
        <v>18629</v>
      </c>
      <c r="H12299" s="58" t="s">
        <v>18630</v>
      </c>
      <c r="I12299" s="524">
        <v>68305</v>
      </c>
      <c r="J12299" s="46" t="s">
        <v>1508</v>
      </c>
      <c r="K12299" s="75" t="s">
        <v>1509</v>
      </c>
      <c r="L12299" s="76">
        <f t="shared" si="621"/>
        <v>2</v>
      </c>
      <c r="M12299" s="76"/>
      <c r="N12299" s="76"/>
      <c r="O12299" s="76"/>
      <c r="P12299" s="76"/>
      <c r="Q12299" s="76"/>
      <c r="R12299" s="76"/>
      <c r="S12299" s="76"/>
      <c r="T12299" s="76"/>
      <c r="U12299" s="76">
        <v>2</v>
      </c>
      <c r="V12299" s="76"/>
      <c r="W12299" s="76"/>
      <c r="X12299" s="76"/>
    </row>
    <row r="12300" spans="1:24">
      <c r="A12300" s="54"/>
      <c r="B12300" s="54"/>
      <c r="C12300" s="54"/>
      <c r="D12300" s="476"/>
      <c r="E12300" s="77"/>
      <c r="F12300" s="54"/>
      <c r="G12300" s="77"/>
      <c r="H12300" s="77"/>
      <c r="I12300" s="525"/>
      <c r="J12300" s="54"/>
      <c r="K12300" s="75" t="s">
        <v>1501</v>
      </c>
      <c r="L12300" s="76">
        <f t="shared" si="621"/>
        <v>0</v>
      </c>
      <c r="M12300" s="76"/>
      <c r="N12300" s="76"/>
      <c r="O12300" s="76"/>
      <c r="P12300" s="76"/>
      <c r="Q12300" s="76"/>
      <c r="R12300" s="76"/>
      <c r="S12300" s="76"/>
      <c r="T12300" s="76"/>
      <c r="U12300" s="76"/>
      <c r="V12300" s="76"/>
      <c r="W12300" s="76"/>
      <c r="X12300" s="76"/>
    </row>
    <row r="12301" spans="1:24">
      <c r="A12301" s="54"/>
      <c r="B12301" s="54"/>
      <c r="C12301" s="80"/>
      <c r="D12301" s="477"/>
      <c r="E12301" s="81"/>
      <c r="F12301" s="80"/>
      <c r="G12301" s="81"/>
      <c r="H12301" s="81"/>
      <c r="I12301" s="526"/>
      <c r="J12301" s="80"/>
      <c r="K12301" s="84" t="s">
        <v>1502</v>
      </c>
      <c r="L12301" s="76">
        <f t="shared" si="621"/>
        <v>14</v>
      </c>
      <c r="M12301" s="76"/>
      <c r="N12301" s="76"/>
      <c r="O12301" s="76">
        <v>1</v>
      </c>
      <c r="P12301" s="76"/>
      <c r="Q12301" s="76"/>
      <c r="R12301" s="76"/>
      <c r="S12301" s="76">
        <v>1</v>
      </c>
      <c r="T12301" s="76">
        <v>4</v>
      </c>
      <c r="U12301" s="76"/>
      <c r="V12301" s="76"/>
      <c r="W12301" s="76">
        <v>8</v>
      </c>
      <c r="X12301" s="76"/>
    </row>
    <row r="12302" spans="1:24">
      <c r="A12302" s="54"/>
      <c r="B12302" s="54"/>
      <c r="C12302" s="46" t="s">
        <v>33</v>
      </c>
      <c r="D12302" s="94" t="s">
        <v>18631</v>
      </c>
      <c r="E12302" s="58" t="s">
        <v>18632</v>
      </c>
      <c r="F12302" s="46" t="s">
        <v>18633</v>
      </c>
      <c r="G12302" s="58" t="s">
        <v>18634</v>
      </c>
      <c r="H12302" s="58" t="s">
        <v>18635</v>
      </c>
      <c r="I12302" s="524">
        <v>39195</v>
      </c>
      <c r="J12302" s="46" t="s">
        <v>1508</v>
      </c>
      <c r="K12302" s="75" t="s">
        <v>1509</v>
      </c>
      <c r="L12302" s="76">
        <f t="shared" si="621"/>
        <v>0</v>
      </c>
      <c r="M12302" s="76"/>
      <c r="N12302" s="76"/>
      <c r="O12302" s="76"/>
      <c r="P12302" s="76"/>
      <c r="Q12302" s="76"/>
      <c r="R12302" s="76"/>
      <c r="S12302" s="76"/>
      <c r="T12302" s="76"/>
      <c r="U12302" s="76"/>
      <c r="V12302" s="76"/>
      <c r="W12302" s="76"/>
      <c r="X12302" s="76"/>
    </row>
    <row r="12303" spans="1:24">
      <c r="A12303" s="54"/>
      <c r="B12303" s="54"/>
      <c r="C12303" s="54"/>
      <c r="D12303" s="476"/>
      <c r="E12303" s="77"/>
      <c r="F12303" s="54"/>
      <c r="G12303" s="77"/>
      <c r="H12303" s="77"/>
      <c r="I12303" s="525"/>
      <c r="J12303" s="54"/>
      <c r="K12303" s="75" t="s">
        <v>1501</v>
      </c>
      <c r="L12303" s="76">
        <f t="shared" si="621"/>
        <v>0</v>
      </c>
      <c r="M12303" s="76"/>
      <c r="N12303" s="76"/>
      <c r="O12303" s="76"/>
      <c r="P12303" s="76"/>
      <c r="Q12303" s="76"/>
      <c r="R12303" s="76"/>
      <c r="S12303" s="76"/>
      <c r="T12303" s="76"/>
      <c r="U12303" s="76"/>
      <c r="V12303" s="76"/>
      <c r="W12303" s="76"/>
      <c r="X12303" s="76"/>
    </row>
    <row r="12304" spans="1:24">
      <c r="A12304" s="54"/>
      <c r="B12304" s="54"/>
      <c r="C12304" s="80"/>
      <c r="D12304" s="477"/>
      <c r="E12304" s="81"/>
      <c r="F12304" s="80"/>
      <c r="G12304" s="81"/>
      <c r="H12304" s="81"/>
      <c r="I12304" s="526"/>
      <c r="J12304" s="80"/>
      <c r="K12304" s="84" t="s">
        <v>1502</v>
      </c>
      <c r="L12304" s="76">
        <f t="shared" si="621"/>
        <v>13</v>
      </c>
      <c r="M12304" s="76"/>
      <c r="N12304" s="76"/>
      <c r="O12304" s="76">
        <v>1</v>
      </c>
      <c r="P12304" s="76"/>
      <c r="Q12304" s="76"/>
      <c r="R12304" s="76">
        <v>1</v>
      </c>
      <c r="S12304" s="76">
        <v>1</v>
      </c>
      <c r="T12304" s="76">
        <v>3</v>
      </c>
      <c r="U12304" s="76"/>
      <c r="V12304" s="76"/>
      <c r="W12304" s="76">
        <v>7</v>
      </c>
      <c r="X12304" s="76"/>
    </row>
    <row r="12305" spans="1:24">
      <c r="A12305" s="54"/>
      <c r="B12305" s="54"/>
      <c r="C12305" s="46" t="s">
        <v>33</v>
      </c>
      <c r="D12305" s="94" t="s">
        <v>18636</v>
      </c>
      <c r="E12305" s="58" t="s">
        <v>18637</v>
      </c>
      <c r="F12305" s="46" t="s">
        <v>18638</v>
      </c>
      <c r="G12305" s="58" t="s">
        <v>18639</v>
      </c>
      <c r="H12305" s="58" t="s">
        <v>18640</v>
      </c>
      <c r="I12305" s="524">
        <v>81465</v>
      </c>
      <c r="J12305" s="46" t="s">
        <v>1508</v>
      </c>
      <c r="K12305" s="75" t="s">
        <v>1509</v>
      </c>
      <c r="L12305" s="76">
        <f t="shared" si="621"/>
        <v>0</v>
      </c>
      <c r="M12305" s="76"/>
      <c r="N12305" s="76"/>
      <c r="O12305" s="76"/>
      <c r="P12305" s="76"/>
      <c r="Q12305" s="76"/>
      <c r="R12305" s="76"/>
      <c r="S12305" s="76"/>
      <c r="T12305" s="76"/>
      <c r="U12305" s="76"/>
      <c r="V12305" s="76"/>
      <c r="W12305" s="76"/>
      <c r="X12305" s="76"/>
    </row>
    <row r="12306" spans="1:24">
      <c r="A12306" s="54"/>
      <c r="B12306" s="54"/>
      <c r="C12306" s="54"/>
      <c r="D12306" s="476"/>
      <c r="E12306" s="77"/>
      <c r="F12306" s="54"/>
      <c r="G12306" s="77"/>
      <c r="H12306" s="77"/>
      <c r="I12306" s="525"/>
      <c r="J12306" s="54"/>
      <c r="K12306" s="75" t="s">
        <v>1501</v>
      </c>
      <c r="L12306" s="76">
        <f t="shared" si="621"/>
        <v>0</v>
      </c>
      <c r="M12306" s="76"/>
      <c r="N12306" s="76"/>
      <c r="O12306" s="76"/>
      <c r="P12306" s="76"/>
      <c r="Q12306" s="76"/>
      <c r="R12306" s="76"/>
      <c r="S12306" s="76"/>
      <c r="T12306" s="76"/>
      <c r="U12306" s="76"/>
      <c r="V12306" s="76"/>
      <c r="W12306" s="76"/>
      <c r="X12306" s="76"/>
    </row>
    <row r="12307" spans="1:24">
      <c r="A12307" s="54"/>
      <c r="B12307" s="54"/>
      <c r="C12307" s="80"/>
      <c r="D12307" s="477"/>
      <c r="E12307" s="81"/>
      <c r="F12307" s="80"/>
      <c r="G12307" s="81"/>
      <c r="H12307" s="81"/>
      <c r="I12307" s="526"/>
      <c r="J12307" s="80"/>
      <c r="K12307" s="84" t="s">
        <v>1502</v>
      </c>
      <c r="L12307" s="76">
        <f t="shared" si="621"/>
        <v>24</v>
      </c>
      <c r="M12307" s="76"/>
      <c r="N12307" s="76"/>
      <c r="O12307" s="76"/>
      <c r="P12307" s="76"/>
      <c r="Q12307" s="76"/>
      <c r="R12307" s="76"/>
      <c r="S12307" s="76"/>
      <c r="T12307" s="76"/>
      <c r="U12307" s="76"/>
      <c r="V12307" s="76"/>
      <c r="W12307" s="76">
        <v>20</v>
      </c>
      <c r="X12307" s="76">
        <v>4</v>
      </c>
    </row>
    <row r="12308" spans="1:24">
      <c r="A12308" s="54"/>
      <c r="B12308" s="54"/>
      <c r="C12308" s="46" t="s">
        <v>33</v>
      </c>
      <c r="D12308" s="94" t="s">
        <v>18641</v>
      </c>
      <c r="E12308" s="58" t="s">
        <v>18642</v>
      </c>
      <c r="F12308" s="46" t="s">
        <v>18643</v>
      </c>
      <c r="G12308" s="58" t="s">
        <v>18644</v>
      </c>
      <c r="H12308" s="58" t="s">
        <v>18645</v>
      </c>
      <c r="I12308" s="524">
        <v>6434</v>
      </c>
      <c r="J12308" s="46" t="s">
        <v>1508</v>
      </c>
      <c r="K12308" s="75" t="s">
        <v>1509</v>
      </c>
      <c r="L12308" s="76">
        <f t="shared" si="621"/>
        <v>0</v>
      </c>
      <c r="M12308" s="76"/>
      <c r="N12308" s="76"/>
      <c r="O12308" s="76"/>
      <c r="P12308" s="76"/>
      <c r="Q12308" s="76"/>
      <c r="R12308" s="76"/>
      <c r="S12308" s="76"/>
      <c r="T12308" s="76"/>
      <c r="U12308" s="76"/>
      <c r="V12308" s="76"/>
      <c r="W12308" s="76"/>
      <c r="X12308" s="76"/>
    </row>
    <row r="12309" spans="1:24">
      <c r="A12309" s="54"/>
      <c r="B12309" s="54"/>
      <c r="C12309" s="54"/>
      <c r="D12309" s="476"/>
      <c r="E12309" s="77"/>
      <c r="F12309" s="54"/>
      <c r="G12309" s="77"/>
      <c r="H12309" s="77"/>
      <c r="I12309" s="525"/>
      <c r="J12309" s="54"/>
      <c r="K12309" s="75" t="s">
        <v>1501</v>
      </c>
      <c r="L12309" s="76">
        <f t="shared" si="621"/>
        <v>0</v>
      </c>
      <c r="M12309" s="76"/>
      <c r="N12309" s="76"/>
      <c r="O12309" s="76"/>
      <c r="P12309" s="76"/>
      <c r="Q12309" s="76"/>
      <c r="R12309" s="76"/>
      <c r="S12309" s="76"/>
      <c r="T12309" s="76"/>
      <c r="U12309" s="76"/>
      <c r="V12309" s="76"/>
      <c r="W12309" s="76"/>
      <c r="X12309" s="76"/>
    </row>
    <row r="12310" spans="1:24">
      <c r="A12310" s="54"/>
      <c r="B12310" s="54"/>
      <c r="C12310" s="80"/>
      <c r="D12310" s="477"/>
      <c r="E12310" s="81"/>
      <c r="F12310" s="80"/>
      <c r="G12310" s="81"/>
      <c r="H12310" s="81"/>
      <c r="I12310" s="526"/>
      <c r="J12310" s="80"/>
      <c r="K12310" s="84" t="s">
        <v>1502</v>
      </c>
      <c r="L12310" s="76">
        <f t="shared" si="621"/>
        <v>3</v>
      </c>
      <c r="M12310" s="76"/>
      <c r="N12310" s="76"/>
      <c r="O12310" s="76"/>
      <c r="P12310" s="76"/>
      <c r="Q12310" s="76"/>
      <c r="R12310" s="76"/>
      <c r="S12310" s="76">
        <v>2</v>
      </c>
      <c r="T12310" s="76"/>
      <c r="U12310" s="76"/>
      <c r="V12310" s="76"/>
      <c r="W12310" s="76">
        <v>1</v>
      </c>
      <c r="X12310" s="76"/>
    </row>
    <row r="12311" spans="1:24">
      <c r="A12311" s="54"/>
      <c r="B12311" s="54"/>
      <c r="C12311" s="46" t="s">
        <v>35</v>
      </c>
      <c r="D12311" s="94" t="s">
        <v>18646</v>
      </c>
      <c r="E12311" s="58" t="s">
        <v>18647</v>
      </c>
      <c r="F12311" s="46" t="s">
        <v>18648</v>
      </c>
      <c r="G12311" s="58" t="s">
        <v>18566</v>
      </c>
      <c r="H12311" s="58" t="s">
        <v>18649</v>
      </c>
      <c r="I12311" s="524">
        <v>652</v>
      </c>
      <c r="J12311" s="46" t="s">
        <v>1508</v>
      </c>
      <c r="K12311" s="75" t="s">
        <v>1509</v>
      </c>
      <c r="L12311" s="76">
        <f t="shared" si="621"/>
        <v>3</v>
      </c>
      <c r="M12311" s="76"/>
      <c r="N12311" s="76"/>
      <c r="O12311" s="76"/>
      <c r="P12311" s="76"/>
      <c r="Q12311" s="76"/>
      <c r="R12311" s="76"/>
      <c r="S12311" s="76"/>
      <c r="T12311" s="76"/>
      <c r="U12311" s="76">
        <v>3</v>
      </c>
      <c r="V12311" s="76"/>
      <c r="W12311" s="76"/>
      <c r="X12311" s="76"/>
    </row>
    <row r="12312" spans="1:24">
      <c r="A12312" s="54"/>
      <c r="B12312" s="54"/>
      <c r="C12312" s="54"/>
      <c r="D12312" s="476"/>
      <c r="E12312" s="77"/>
      <c r="F12312" s="54"/>
      <c r="G12312" s="77"/>
      <c r="H12312" s="77"/>
      <c r="I12312" s="525"/>
      <c r="J12312" s="54"/>
      <c r="K12312" s="75" t="s">
        <v>1501</v>
      </c>
      <c r="L12312" s="76">
        <f t="shared" si="621"/>
        <v>0</v>
      </c>
      <c r="M12312" s="76"/>
      <c r="N12312" s="76"/>
      <c r="O12312" s="76"/>
      <c r="P12312" s="76"/>
      <c r="Q12312" s="76"/>
      <c r="R12312" s="76"/>
      <c r="S12312" s="76"/>
      <c r="T12312" s="76"/>
      <c r="U12312" s="76"/>
      <c r="V12312" s="76"/>
      <c r="W12312" s="76"/>
      <c r="X12312" s="76"/>
    </row>
    <row r="12313" spans="1:24">
      <c r="A12313" s="54"/>
      <c r="B12313" s="54"/>
      <c r="C12313" s="80"/>
      <c r="D12313" s="477"/>
      <c r="E12313" s="81"/>
      <c r="F12313" s="80"/>
      <c r="G12313" s="81"/>
      <c r="H12313" s="81"/>
      <c r="I12313" s="526"/>
      <c r="J12313" s="80"/>
      <c r="K12313" s="84" t="s">
        <v>1502</v>
      </c>
      <c r="L12313" s="76">
        <f t="shared" si="621"/>
        <v>3</v>
      </c>
      <c r="M12313" s="76"/>
      <c r="N12313" s="76"/>
      <c r="O12313" s="76"/>
      <c r="P12313" s="76"/>
      <c r="Q12313" s="76"/>
      <c r="R12313" s="76"/>
      <c r="S12313" s="76"/>
      <c r="T12313" s="76"/>
      <c r="U12313" s="76"/>
      <c r="V12313" s="76"/>
      <c r="W12313" s="76">
        <v>3</v>
      </c>
      <c r="X12313" s="76"/>
    </row>
    <row r="12314" spans="1:24">
      <c r="A12314" s="54"/>
      <c r="B12314" s="54"/>
      <c r="C12314" s="46" t="s">
        <v>33</v>
      </c>
      <c r="D12314" s="94" t="s">
        <v>18650</v>
      </c>
      <c r="E12314" s="58" t="s">
        <v>18651</v>
      </c>
      <c r="F12314" s="46" t="s">
        <v>18652</v>
      </c>
      <c r="G12314" s="58" t="s">
        <v>18653</v>
      </c>
      <c r="H12314" s="58" t="s">
        <v>18654</v>
      </c>
      <c r="I12314" s="524">
        <v>3907</v>
      </c>
      <c r="J12314" s="46" t="s">
        <v>1508</v>
      </c>
      <c r="K12314" s="75" t="s">
        <v>1509</v>
      </c>
      <c r="L12314" s="76">
        <f t="shared" si="621"/>
        <v>0</v>
      </c>
      <c r="M12314" s="76"/>
      <c r="N12314" s="76"/>
      <c r="O12314" s="76"/>
      <c r="P12314" s="76"/>
      <c r="Q12314" s="76"/>
      <c r="R12314" s="76"/>
      <c r="S12314" s="76"/>
      <c r="T12314" s="76"/>
      <c r="U12314" s="76"/>
      <c r="V12314" s="76"/>
      <c r="W12314" s="76"/>
      <c r="X12314" s="76"/>
    </row>
    <row r="12315" spans="1:24">
      <c r="A12315" s="54"/>
      <c r="B12315" s="54"/>
      <c r="C12315" s="54"/>
      <c r="D12315" s="476"/>
      <c r="E12315" s="77"/>
      <c r="F12315" s="54"/>
      <c r="G12315" s="77"/>
      <c r="H12315" s="77"/>
      <c r="I12315" s="525"/>
      <c r="J12315" s="54"/>
      <c r="K12315" s="75" t="s">
        <v>1501</v>
      </c>
      <c r="L12315" s="76">
        <f t="shared" si="621"/>
        <v>0</v>
      </c>
      <c r="M12315" s="76"/>
      <c r="N12315" s="76"/>
      <c r="O12315" s="76"/>
      <c r="P12315" s="76"/>
      <c r="Q12315" s="76"/>
      <c r="R12315" s="76"/>
      <c r="S12315" s="76"/>
      <c r="T12315" s="76"/>
      <c r="U12315" s="76"/>
      <c r="V12315" s="76"/>
      <c r="W12315" s="76"/>
      <c r="X12315" s="76"/>
    </row>
    <row r="12316" spans="1:24">
      <c r="A12316" s="54"/>
      <c r="B12316" s="54"/>
      <c r="C12316" s="80"/>
      <c r="D12316" s="477"/>
      <c r="E12316" s="81"/>
      <c r="F12316" s="80"/>
      <c r="G12316" s="81"/>
      <c r="H12316" s="81"/>
      <c r="I12316" s="526"/>
      <c r="J12316" s="80"/>
      <c r="K12316" s="84" t="s">
        <v>1502</v>
      </c>
      <c r="L12316" s="76">
        <f t="shared" si="621"/>
        <v>7</v>
      </c>
      <c r="M12316" s="76"/>
      <c r="N12316" s="76"/>
      <c r="O12316" s="76"/>
      <c r="P12316" s="76"/>
      <c r="Q12316" s="76"/>
      <c r="R12316" s="76"/>
      <c r="S12316" s="76"/>
      <c r="T12316" s="76"/>
      <c r="U12316" s="76"/>
      <c r="V12316" s="76"/>
      <c r="W12316" s="76"/>
      <c r="X12316" s="76">
        <v>7</v>
      </c>
    </row>
    <row r="12317" spans="1:24">
      <c r="A12317" s="54"/>
      <c r="B12317" s="54"/>
      <c r="C12317" s="46" t="s">
        <v>33</v>
      </c>
      <c r="D12317" s="94" t="s">
        <v>18655</v>
      </c>
      <c r="E12317" s="58" t="s">
        <v>18656</v>
      </c>
      <c r="F12317" s="46" t="s">
        <v>18657</v>
      </c>
      <c r="G12317" s="58" t="s">
        <v>18658</v>
      </c>
      <c r="H12317" s="58" t="s">
        <v>18659</v>
      </c>
      <c r="I12317" s="524">
        <v>1835</v>
      </c>
      <c r="J12317" s="46" t="s">
        <v>1508</v>
      </c>
      <c r="K12317" s="75" t="s">
        <v>1509</v>
      </c>
      <c r="L12317" s="76">
        <f t="shared" si="621"/>
        <v>0</v>
      </c>
      <c r="M12317" s="76"/>
      <c r="N12317" s="76"/>
      <c r="O12317" s="76"/>
      <c r="P12317" s="76"/>
      <c r="Q12317" s="76"/>
      <c r="R12317" s="76"/>
      <c r="S12317" s="76"/>
      <c r="T12317" s="76"/>
      <c r="U12317" s="76"/>
      <c r="V12317" s="76"/>
      <c r="W12317" s="76"/>
      <c r="X12317" s="76"/>
    </row>
    <row r="12318" spans="1:24">
      <c r="A12318" s="54"/>
      <c r="B12318" s="54"/>
      <c r="C12318" s="54"/>
      <c r="D12318" s="476"/>
      <c r="E12318" s="77"/>
      <c r="F12318" s="54"/>
      <c r="G12318" s="77"/>
      <c r="H12318" s="77"/>
      <c r="I12318" s="525"/>
      <c r="J12318" s="54"/>
      <c r="K12318" s="75" t="s">
        <v>1501</v>
      </c>
      <c r="L12318" s="76">
        <f t="shared" ref="L12318:L12381" si="622">SUM(M12318:X12318)</f>
        <v>0</v>
      </c>
      <c r="M12318" s="76"/>
      <c r="N12318" s="76"/>
      <c r="O12318" s="76"/>
      <c r="P12318" s="76"/>
      <c r="Q12318" s="76"/>
      <c r="R12318" s="76"/>
      <c r="S12318" s="76"/>
      <c r="T12318" s="76"/>
      <c r="U12318" s="76"/>
      <c r="V12318" s="76"/>
      <c r="W12318" s="76"/>
      <c r="X12318" s="76"/>
    </row>
    <row r="12319" spans="1:24">
      <c r="A12319" s="54"/>
      <c r="B12319" s="54"/>
      <c r="C12319" s="80"/>
      <c r="D12319" s="477"/>
      <c r="E12319" s="81"/>
      <c r="F12319" s="80"/>
      <c r="G12319" s="81"/>
      <c r="H12319" s="81"/>
      <c r="I12319" s="526"/>
      <c r="J12319" s="80"/>
      <c r="K12319" s="84" t="s">
        <v>1502</v>
      </c>
      <c r="L12319" s="76">
        <f t="shared" si="622"/>
        <v>5</v>
      </c>
      <c r="M12319" s="76"/>
      <c r="N12319" s="76"/>
      <c r="O12319" s="76"/>
      <c r="P12319" s="76"/>
      <c r="Q12319" s="76"/>
      <c r="R12319" s="76"/>
      <c r="S12319" s="76">
        <v>4</v>
      </c>
      <c r="T12319" s="76"/>
      <c r="U12319" s="76"/>
      <c r="V12319" s="76"/>
      <c r="W12319" s="76">
        <v>1</v>
      </c>
      <c r="X12319" s="76"/>
    </row>
    <row r="12320" spans="1:24">
      <c r="A12320" s="54"/>
      <c r="B12320" s="54"/>
      <c r="C12320" s="46" t="s">
        <v>33</v>
      </c>
      <c r="D12320" s="94" t="s">
        <v>18660</v>
      </c>
      <c r="E12320" s="58" t="s">
        <v>18661</v>
      </c>
      <c r="F12320" s="46" t="s">
        <v>18662</v>
      </c>
      <c r="G12320" s="58" t="s">
        <v>18663</v>
      </c>
      <c r="H12320" s="58" t="s">
        <v>18664</v>
      </c>
      <c r="I12320" s="524">
        <v>103264</v>
      </c>
      <c r="J12320" s="46" t="s">
        <v>1508</v>
      </c>
      <c r="K12320" s="75" t="s">
        <v>1509</v>
      </c>
      <c r="L12320" s="76">
        <f t="shared" si="622"/>
        <v>0</v>
      </c>
      <c r="M12320" s="76"/>
      <c r="N12320" s="76"/>
      <c r="O12320" s="76"/>
      <c r="P12320" s="76"/>
      <c r="Q12320" s="76"/>
      <c r="R12320" s="76"/>
      <c r="S12320" s="76"/>
      <c r="T12320" s="76"/>
      <c r="U12320" s="76"/>
      <c r="V12320" s="76"/>
      <c r="W12320" s="76"/>
      <c r="X12320" s="76"/>
    </row>
    <row r="12321" spans="1:24">
      <c r="A12321" s="54"/>
      <c r="B12321" s="54"/>
      <c r="C12321" s="54"/>
      <c r="D12321" s="476"/>
      <c r="E12321" s="77"/>
      <c r="F12321" s="54"/>
      <c r="G12321" s="77"/>
      <c r="H12321" s="77"/>
      <c r="I12321" s="525"/>
      <c r="J12321" s="54"/>
      <c r="K12321" s="75" t="s">
        <v>1501</v>
      </c>
      <c r="L12321" s="76">
        <f t="shared" si="622"/>
        <v>0</v>
      </c>
      <c r="M12321" s="76"/>
      <c r="N12321" s="76"/>
      <c r="O12321" s="76"/>
      <c r="P12321" s="76"/>
      <c r="Q12321" s="76"/>
      <c r="R12321" s="76"/>
      <c r="S12321" s="76"/>
      <c r="T12321" s="76"/>
      <c r="U12321" s="76"/>
      <c r="V12321" s="76"/>
      <c r="W12321" s="76"/>
      <c r="X12321" s="76"/>
    </row>
    <row r="12322" spans="1:24">
      <c r="A12322" s="54"/>
      <c r="B12322" s="54"/>
      <c r="C12322" s="80"/>
      <c r="D12322" s="477"/>
      <c r="E12322" s="81"/>
      <c r="F12322" s="80"/>
      <c r="G12322" s="81"/>
      <c r="H12322" s="81"/>
      <c r="I12322" s="526"/>
      <c r="J12322" s="80"/>
      <c r="K12322" s="84" t="s">
        <v>1502</v>
      </c>
      <c r="L12322" s="76">
        <f t="shared" si="622"/>
        <v>13</v>
      </c>
      <c r="M12322" s="76"/>
      <c r="N12322" s="76"/>
      <c r="O12322" s="76"/>
      <c r="P12322" s="76"/>
      <c r="Q12322" s="76"/>
      <c r="R12322" s="76"/>
      <c r="S12322" s="76"/>
      <c r="T12322" s="76"/>
      <c r="U12322" s="76"/>
      <c r="V12322" s="76"/>
      <c r="W12322" s="76">
        <v>5</v>
      </c>
      <c r="X12322" s="76">
        <v>8</v>
      </c>
    </row>
    <row r="12323" spans="1:24">
      <c r="A12323" s="54"/>
      <c r="B12323" s="54"/>
      <c r="C12323" s="46" t="s">
        <v>33</v>
      </c>
      <c r="D12323" s="94" t="s">
        <v>18665</v>
      </c>
      <c r="E12323" s="58" t="s">
        <v>18666</v>
      </c>
      <c r="F12323" s="46" t="s">
        <v>18667</v>
      </c>
      <c r="G12323" s="58" t="s">
        <v>18668</v>
      </c>
      <c r="H12323" s="58" t="s">
        <v>18669</v>
      </c>
      <c r="I12323" s="524">
        <v>10645</v>
      </c>
      <c r="J12323" s="46" t="s">
        <v>1508</v>
      </c>
      <c r="K12323" s="75" t="s">
        <v>1509</v>
      </c>
      <c r="L12323" s="76">
        <f t="shared" si="622"/>
        <v>0</v>
      </c>
      <c r="M12323" s="76"/>
      <c r="N12323" s="76"/>
      <c r="O12323" s="76"/>
      <c r="P12323" s="76"/>
      <c r="Q12323" s="76"/>
      <c r="R12323" s="76"/>
      <c r="S12323" s="76"/>
      <c r="T12323" s="76"/>
      <c r="U12323" s="76"/>
      <c r="V12323" s="76"/>
      <c r="W12323" s="76"/>
      <c r="X12323" s="76"/>
    </row>
    <row r="12324" spans="1:24">
      <c r="A12324" s="54"/>
      <c r="B12324" s="54"/>
      <c r="C12324" s="54"/>
      <c r="D12324" s="476"/>
      <c r="E12324" s="77"/>
      <c r="F12324" s="54"/>
      <c r="G12324" s="77"/>
      <c r="H12324" s="77"/>
      <c r="I12324" s="525"/>
      <c r="J12324" s="54"/>
      <c r="K12324" s="75" t="s">
        <v>1501</v>
      </c>
      <c r="L12324" s="76">
        <f t="shared" si="622"/>
        <v>0</v>
      </c>
      <c r="M12324" s="76"/>
      <c r="N12324" s="76"/>
      <c r="O12324" s="76"/>
      <c r="P12324" s="76"/>
      <c r="Q12324" s="76"/>
      <c r="R12324" s="76"/>
      <c r="S12324" s="76"/>
      <c r="T12324" s="76"/>
      <c r="U12324" s="76"/>
      <c r="V12324" s="76"/>
      <c r="W12324" s="76"/>
      <c r="X12324" s="76"/>
    </row>
    <row r="12325" spans="1:24">
      <c r="A12325" s="54"/>
      <c r="B12325" s="54"/>
      <c r="C12325" s="80"/>
      <c r="D12325" s="477"/>
      <c r="E12325" s="81"/>
      <c r="F12325" s="80"/>
      <c r="G12325" s="81"/>
      <c r="H12325" s="81"/>
      <c r="I12325" s="526"/>
      <c r="J12325" s="80"/>
      <c r="K12325" s="84" t="s">
        <v>1502</v>
      </c>
      <c r="L12325" s="76">
        <f t="shared" si="622"/>
        <v>6</v>
      </c>
      <c r="M12325" s="76"/>
      <c r="N12325" s="76"/>
      <c r="O12325" s="76"/>
      <c r="P12325" s="76"/>
      <c r="Q12325" s="76"/>
      <c r="R12325" s="76">
        <v>1</v>
      </c>
      <c r="S12325" s="76">
        <v>1</v>
      </c>
      <c r="T12325" s="76">
        <v>2</v>
      </c>
      <c r="U12325" s="76">
        <v>1</v>
      </c>
      <c r="V12325" s="76"/>
      <c r="W12325" s="76">
        <v>1</v>
      </c>
      <c r="X12325" s="76"/>
    </row>
    <row r="12326" spans="1:24">
      <c r="A12326" s="54"/>
      <c r="B12326" s="54"/>
      <c r="C12326" s="46" t="s">
        <v>33</v>
      </c>
      <c r="D12326" s="94" t="s">
        <v>18670</v>
      </c>
      <c r="E12326" s="58" t="s">
        <v>18671</v>
      </c>
      <c r="F12326" s="46" t="s">
        <v>18672</v>
      </c>
      <c r="G12326" s="58" t="s">
        <v>18673</v>
      </c>
      <c r="H12326" s="58" t="s">
        <v>18674</v>
      </c>
      <c r="I12326" s="524">
        <v>4152</v>
      </c>
      <c r="J12326" s="46" t="s">
        <v>1508</v>
      </c>
      <c r="K12326" s="75" t="s">
        <v>1509</v>
      </c>
      <c r="L12326" s="76">
        <f t="shared" si="622"/>
        <v>0</v>
      </c>
      <c r="M12326" s="76"/>
      <c r="N12326" s="76"/>
      <c r="O12326" s="76"/>
      <c r="P12326" s="76"/>
      <c r="Q12326" s="76"/>
      <c r="R12326" s="76"/>
      <c r="S12326" s="76"/>
      <c r="T12326" s="76"/>
      <c r="U12326" s="76"/>
      <c r="V12326" s="76"/>
      <c r="W12326" s="76"/>
      <c r="X12326" s="76"/>
    </row>
    <row r="12327" spans="1:24">
      <c r="A12327" s="54"/>
      <c r="B12327" s="54"/>
      <c r="C12327" s="54"/>
      <c r="D12327" s="476"/>
      <c r="E12327" s="77"/>
      <c r="F12327" s="54"/>
      <c r="G12327" s="77"/>
      <c r="H12327" s="77"/>
      <c r="I12327" s="525"/>
      <c r="J12327" s="54"/>
      <c r="K12327" s="75" t="s">
        <v>1501</v>
      </c>
      <c r="L12327" s="76">
        <f t="shared" si="622"/>
        <v>0</v>
      </c>
      <c r="M12327" s="76"/>
      <c r="N12327" s="76"/>
      <c r="O12327" s="76"/>
      <c r="P12327" s="76"/>
      <c r="Q12327" s="76"/>
      <c r="R12327" s="76"/>
      <c r="S12327" s="76"/>
      <c r="T12327" s="76"/>
      <c r="U12327" s="76"/>
      <c r="V12327" s="76"/>
      <c r="W12327" s="76"/>
      <c r="X12327" s="76"/>
    </row>
    <row r="12328" spans="1:24">
      <c r="A12328" s="54"/>
      <c r="B12328" s="54"/>
      <c r="C12328" s="80"/>
      <c r="D12328" s="477"/>
      <c r="E12328" s="81"/>
      <c r="F12328" s="80"/>
      <c r="G12328" s="81"/>
      <c r="H12328" s="81"/>
      <c r="I12328" s="526"/>
      <c r="J12328" s="80"/>
      <c r="K12328" s="84" t="s">
        <v>1502</v>
      </c>
      <c r="L12328" s="76">
        <f t="shared" si="622"/>
        <v>3</v>
      </c>
      <c r="M12328" s="76"/>
      <c r="N12328" s="76"/>
      <c r="O12328" s="76"/>
      <c r="P12328" s="76"/>
      <c r="Q12328" s="76"/>
      <c r="R12328" s="76"/>
      <c r="S12328" s="76"/>
      <c r="T12328" s="76"/>
      <c r="U12328" s="76"/>
      <c r="V12328" s="76"/>
      <c r="W12328" s="76">
        <v>3</v>
      </c>
      <c r="X12328" s="76"/>
    </row>
    <row r="12329" spans="1:24">
      <c r="A12329" s="54"/>
      <c r="B12329" s="54"/>
      <c r="C12329" s="46" t="s">
        <v>33</v>
      </c>
      <c r="D12329" s="94" t="s">
        <v>18675</v>
      </c>
      <c r="E12329" s="58" t="s">
        <v>18676</v>
      </c>
      <c r="F12329" s="46" t="s">
        <v>2401</v>
      </c>
      <c r="G12329" s="58" t="s">
        <v>18677</v>
      </c>
      <c r="H12329" s="58" t="s">
        <v>18678</v>
      </c>
      <c r="I12329" s="524">
        <v>130849</v>
      </c>
      <c r="J12329" s="46" t="s">
        <v>1508</v>
      </c>
      <c r="K12329" s="75" t="s">
        <v>1509</v>
      </c>
      <c r="L12329" s="76">
        <f t="shared" si="622"/>
        <v>0</v>
      </c>
      <c r="M12329" s="76"/>
      <c r="N12329" s="76"/>
      <c r="O12329" s="76"/>
      <c r="P12329" s="76"/>
      <c r="Q12329" s="76"/>
      <c r="R12329" s="76"/>
      <c r="S12329" s="76"/>
      <c r="T12329" s="76"/>
      <c r="U12329" s="76"/>
      <c r="V12329" s="76"/>
      <c r="W12329" s="76"/>
      <c r="X12329" s="76"/>
    </row>
    <row r="12330" spans="1:24">
      <c r="A12330" s="54"/>
      <c r="B12330" s="54"/>
      <c r="C12330" s="54"/>
      <c r="D12330" s="476"/>
      <c r="E12330" s="77"/>
      <c r="F12330" s="54"/>
      <c r="G12330" s="77"/>
      <c r="H12330" s="77"/>
      <c r="I12330" s="525"/>
      <c r="J12330" s="54"/>
      <c r="K12330" s="75" t="s">
        <v>1501</v>
      </c>
      <c r="L12330" s="76">
        <f t="shared" si="622"/>
        <v>0</v>
      </c>
      <c r="M12330" s="76"/>
      <c r="N12330" s="76"/>
      <c r="O12330" s="76"/>
      <c r="P12330" s="76"/>
      <c r="Q12330" s="76"/>
      <c r="R12330" s="76"/>
      <c r="S12330" s="76"/>
      <c r="T12330" s="76"/>
      <c r="U12330" s="76"/>
      <c r="V12330" s="76"/>
      <c r="W12330" s="76"/>
      <c r="X12330" s="76"/>
    </row>
    <row r="12331" spans="1:24">
      <c r="A12331" s="54"/>
      <c r="B12331" s="54"/>
      <c r="C12331" s="80"/>
      <c r="D12331" s="477"/>
      <c r="E12331" s="81"/>
      <c r="F12331" s="80"/>
      <c r="G12331" s="81"/>
      <c r="H12331" s="81"/>
      <c r="I12331" s="526"/>
      <c r="J12331" s="80"/>
      <c r="K12331" s="84" t="s">
        <v>1502</v>
      </c>
      <c r="L12331" s="76">
        <f t="shared" si="622"/>
        <v>3</v>
      </c>
      <c r="M12331" s="76"/>
      <c r="N12331" s="76"/>
      <c r="O12331" s="76"/>
      <c r="P12331" s="76"/>
      <c r="Q12331" s="76"/>
      <c r="R12331" s="76"/>
      <c r="S12331" s="76"/>
      <c r="T12331" s="76"/>
      <c r="U12331" s="76"/>
      <c r="V12331" s="76"/>
      <c r="W12331" s="76">
        <v>3</v>
      </c>
      <c r="X12331" s="76"/>
    </row>
    <row r="12332" spans="1:24">
      <c r="A12332" s="54"/>
      <c r="B12332" s="54"/>
      <c r="C12332" s="46" t="s">
        <v>33</v>
      </c>
      <c r="D12332" s="94" t="s">
        <v>18679</v>
      </c>
      <c r="E12332" s="58" t="s">
        <v>18680</v>
      </c>
      <c r="F12332" s="46" t="s">
        <v>18681</v>
      </c>
      <c r="G12332" s="58" t="s">
        <v>18682</v>
      </c>
      <c r="H12332" s="58" t="s">
        <v>18683</v>
      </c>
      <c r="I12332" s="524">
        <v>9974</v>
      </c>
      <c r="J12332" s="46" t="s">
        <v>1508</v>
      </c>
      <c r="K12332" s="75" t="s">
        <v>1509</v>
      </c>
      <c r="L12332" s="76">
        <f t="shared" si="622"/>
        <v>0</v>
      </c>
      <c r="M12332" s="76"/>
      <c r="N12332" s="76"/>
      <c r="O12332" s="76"/>
      <c r="P12332" s="76"/>
      <c r="Q12332" s="76"/>
      <c r="R12332" s="76"/>
      <c r="S12332" s="76"/>
      <c r="T12332" s="76"/>
      <c r="U12332" s="76"/>
      <c r="V12332" s="76"/>
      <c r="W12332" s="76"/>
      <c r="X12332" s="76"/>
    </row>
    <row r="12333" spans="1:24">
      <c r="A12333" s="54"/>
      <c r="B12333" s="54"/>
      <c r="C12333" s="54"/>
      <c r="D12333" s="476"/>
      <c r="E12333" s="77"/>
      <c r="F12333" s="54"/>
      <c r="G12333" s="77"/>
      <c r="H12333" s="77"/>
      <c r="I12333" s="525"/>
      <c r="J12333" s="54"/>
      <c r="K12333" s="75" t="s">
        <v>1501</v>
      </c>
      <c r="L12333" s="76">
        <f t="shared" si="622"/>
        <v>0</v>
      </c>
      <c r="M12333" s="76"/>
      <c r="N12333" s="76"/>
      <c r="O12333" s="76"/>
      <c r="P12333" s="76"/>
      <c r="Q12333" s="76"/>
      <c r="R12333" s="76"/>
      <c r="S12333" s="76"/>
      <c r="T12333" s="76"/>
      <c r="U12333" s="76"/>
      <c r="V12333" s="76"/>
      <c r="W12333" s="76"/>
      <c r="X12333" s="76"/>
    </row>
    <row r="12334" spans="1:24">
      <c r="A12334" s="54"/>
      <c r="B12334" s="54"/>
      <c r="C12334" s="80"/>
      <c r="D12334" s="477"/>
      <c r="E12334" s="81"/>
      <c r="F12334" s="80"/>
      <c r="G12334" s="81"/>
      <c r="H12334" s="81"/>
      <c r="I12334" s="526"/>
      <c r="J12334" s="80"/>
      <c r="K12334" s="84" t="s">
        <v>1502</v>
      </c>
      <c r="L12334" s="76">
        <f t="shared" si="622"/>
        <v>2</v>
      </c>
      <c r="M12334" s="76"/>
      <c r="N12334" s="76"/>
      <c r="O12334" s="76"/>
      <c r="P12334" s="76"/>
      <c r="Q12334" s="76"/>
      <c r="R12334" s="76"/>
      <c r="S12334" s="76"/>
      <c r="T12334" s="76">
        <v>2</v>
      </c>
      <c r="U12334" s="76"/>
      <c r="V12334" s="76"/>
      <c r="W12334" s="76"/>
      <c r="X12334" s="76"/>
    </row>
    <row r="12335" spans="1:24">
      <c r="A12335" s="54"/>
      <c r="B12335" s="54"/>
      <c r="C12335" s="46" t="s">
        <v>35</v>
      </c>
      <c r="D12335" s="94" t="s">
        <v>18684</v>
      </c>
      <c r="E12335" s="58" t="s">
        <v>18685</v>
      </c>
      <c r="F12335" s="46" t="s">
        <v>18686</v>
      </c>
      <c r="G12335" s="58" t="s">
        <v>18687</v>
      </c>
      <c r="H12335" s="58" t="s">
        <v>18688</v>
      </c>
      <c r="I12335" s="524">
        <v>75756</v>
      </c>
      <c r="J12335" s="46" t="s">
        <v>1508</v>
      </c>
      <c r="K12335" s="75" t="s">
        <v>1509</v>
      </c>
      <c r="L12335" s="76">
        <f t="shared" si="622"/>
        <v>3</v>
      </c>
      <c r="M12335" s="76"/>
      <c r="N12335" s="76"/>
      <c r="O12335" s="76"/>
      <c r="P12335" s="76"/>
      <c r="Q12335" s="76"/>
      <c r="R12335" s="76"/>
      <c r="S12335" s="76"/>
      <c r="T12335" s="76"/>
      <c r="U12335" s="76">
        <v>3</v>
      </c>
      <c r="V12335" s="76"/>
      <c r="W12335" s="76"/>
      <c r="X12335" s="76"/>
    </row>
    <row r="12336" spans="1:24">
      <c r="A12336" s="54"/>
      <c r="B12336" s="54"/>
      <c r="C12336" s="54"/>
      <c r="D12336" s="476"/>
      <c r="E12336" s="77"/>
      <c r="F12336" s="54"/>
      <c r="G12336" s="77"/>
      <c r="H12336" s="77"/>
      <c r="I12336" s="525"/>
      <c r="J12336" s="54"/>
      <c r="K12336" s="75" t="s">
        <v>1501</v>
      </c>
      <c r="L12336" s="76">
        <f t="shared" si="622"/>
        <v>0</v>
      </c>
      <c r="M12336" s="76"/>
      <c r="N12336" s="76"/>
      <c r="O12336" s="76"/>
      <c r="P12336" s="76"/>
      <c r="Q12336" s="76"/>
      <c r="R12336" s="76"/>
      <c r="S12336" s="76"/>
      <c r="T12336" s="76"/>
      <c r="U12336" s="76"/>
      <c r="V12336" s="76"/>
      <c r="W12336" s="76"/>
      <c r="X12336" s="76"/>
    </row>
    <row r="12337" spans="1:24">
      <c r="A12337" s="54"/>
      <c r="B12337" s="54"/>
      <c r="C12337" s="80"/>
      <c r="D12337" s="477"/>
      <c r="E12337" s="81"/>
      <c r="F12337" s="80"/>
      <c r="G12337" s="81"/>
      <c r="H12337" s="81"/>
      <c r="I12337" s="526"/>
      <c r="J12337" s="80"/>
      <c r="K12337" s="84" t="s">
        <v>1502</v>
      </c>
      <c r="L12337" s="76">
        <f t="shared" si="622"/>
        <v>11</v>
      </c>
      <c r="M12337" s="76"/>
      <c r="N12337" s="76"/>
      <c r="O12337" s="76"/>
      <c r="P12337" s="76"/>
      <c r="Q12337" s="76"/>
      <c r="R12337" s="76"/>
      <c r="S12337" s="76">
        <v>1</v>
      </c>
      <c r="T12337" s="76">
        <v>1</v>
      </c>
      <c r="U12337" s="76"/>
      <c r="V12337" s="76"/>
      <c r="W12337" s="76">
        <v>9</v>
      </c>
      <c r="X12337" s="76"/>
    </row>
    <row r="12338" spans="1:24">
      <c r="A12338" s="54"/>
      <c r="B12338" s="54"/>
      <c r="C12338" s="46" t="s">
        <v>33</v>
      </c>
      <c r="D12338" s="94" t="s">
        <v>18689</v>
      </c>
      <c r="E12338" s="58" t="s">
        <v>18690</v>
      </c>
      <c r="F12338" s="46" t="s">
        <v>18691</v>
      </c>
      <c r="G12338" s="58" t="s">
        <v>18692</v>
      </c>
      <c r="H12338" s="58" t="s">
        <v>18693</v>
      </c>
      <c r="I12338" s="524">
        <v>0</v>
      </c>
      <c r="J12338" s="46" t="s">
        <v>1508</v>
      </c>
      <c r="K12338" s="75" t="s">
        <v>1509</v>
      </c>
      <c r="L12338" s="76">
        <f t="shared" si="622"/>
        <v>0</v>
      </c>
      <c r="M12338" s="76"/>
      <c r="N12338" s="76"/>
      <c r="O12338" s="76"/>
      <c r="P12338" s="76"/>
      <c r="Q12338" s="76"/>
      <c r="R12338" s="76"/>
      <c r="S12338" s="76"/>
      <c r="T12338" s="76"/>
      <c r="U12338" s="76"/>
      <c r="V12338" s="76"/>
      <c r="W12338" s="76"/>
      <c r="X12338" s="76"/>
    </row>
    <row r="12339" spans="1:24">
      <c r="A12339" s="54"/>
      <c r="B12339" s="54"/>
      <c r="C12339" s="54"/>
      <c r="D12339" s="476"/>
      <c r="E12339" s="77"/>
      <c r="F12339" s="54"/>
      <c r="G12339" s="77"/>
      <c r="H12339" s="77"/>
      <c r="I12339" s="525"/>
      <c r="J12339" s="54"/>
      <c r="K12339" s="75" t="s">
        <v>1501</v>
      </c>
      <c r="L12339" s="76">
        <f t="shared" si="622"/>
        <v>0</v>
      </c>
      <c r="M12339" s="76"/>
      <c r="N12339" s="76"/>
      <c r="O12339" s="76"/>
      <c r="P12339" s="76"/>
      <c r="Q12339" s="76"/>
      <c r="R12339" s="76"/>
      <c r="S12339" s="76"/>
      <c r="T12339" s="76"/>
      <c r="U12339" s="76"/>
      <c r="V12339" s="76"/>
      <c r="W12339" s="76"/>
      <c r="X12339" s="76"/>
    </row>
    <row r="12340" spans="1:24">
      <c r="A12340" s="54"/>
      <c r="B12340" s="54"/>
      <c r="C12340" s="80"/>
      <c r="D12340" s="477"/>
      <c r="E12340" s="81"/>
      <c r="F12340" s="80"/>
      <c r="G12340" s="81"/>
      <c r="H12340" s="81"/>
      <c r="I12340" s="526"/>
      <c r="J12340" s="80"/>
      <c r="K12340" s="84" t="s">
        <v>1502</v>
      </c>
      <c r="L12340" s="76">
        <f t="shared" si="622"/>
        <v>3</v>
      </c>
      <c r="M12340" s="76"/>
      <c r="N12340" s="76"/>
      <c r="O12340" s="76"/>
      <c r="P12340" s="76"/>
      <c r="Q12340" s="76"/>
      <c r="R12340" s="76"/>
      <c r="S12340" s="76">
        <v>1</v>
      </c>
      <c r="T12340" s="76"/>
      <c r="U12340" s="76"/>
      <c r="V12340" s="76"/>
      <c r="W12340" s="76">
        <v>2</v>
      </c>
      <c r="X12340" s="76"/>
    </row>
    <row r="12341" spans="1:24">
      <c r="A12341" s="54"/>
      <c r="B12341" s="54"/>
      <c r="C12341" s="46" t="s">
        <v>33</v>
      </c>
      <c r="D12341" s="94" t="s">
        <v>18694</v>
      </c>
      <c r="E12341" s="58" t="s">
        <v>18695</v>
      </c>
      <c r="F12341" s="46" t="s">
        <v>1684</v>
      </c>
      <c r="G12341" s="58" t="s">
        <v>18696</v>
      </c>
      <c r="H12341" s="58" t="s">
        <v>18697</v>
      </c>
      <c r="I12341" s="524">
        <v>3814</v>
      </c>
      <c r="J12341" s="46" t="s">
        <v>1508</v>
      </c>
      <c r="K12341" s="75" t="s">
        <v>1509</v>
      </c>
      <c r="L12341" s="76">
        <f t="shared" si="622"/>
        <v>0</v>
      </c>
      <c r="M12341" s="76"/>
      <c r="N12341" s="76"/>
      <c r="O12341" s="76"/>
      <c r="P12341" s="76"/>
      <c r="Q12341" s="76"/>
      <c r="R12341" s="76"/>
      <c r="S12341" s="76"/>
      <c r="T12341" s="76"/>
      <c r="U12341" s="76"/>
      <c r="V12341" s="76"/>
      <c r="W12341" s="76"/>
      <c r="X12341" s="76"/>
    </row>
    <row r="12342" spans="1:24">
      <c r="A12342" s="54"/>
      <c r="B12342" s="54"/>
      <c r="C12342" s="54"/>
      <c r="D12342" s="476"/>
      <c r="E12342" s="77"/>
      <c r="F12342" s="54"/>
      <c r="G12342" s="77"/>
      <c r="H12342" s="77"/>
      <c r="I12342" s="525"/>
      <c r="J12342" s="54"/>
      <c r="K12342" s="75" t="s">
        <v>1501</v>
      </c>
      <c r="L12342" s="76">
        <f t="shared" si="622"/>
        <v>0</v>
      </c>
      <c r="M12342" s="76"/>
      <c r="N12342" s="76"/>
      <c r="O12342" s="76"/>
      <c r="P12342" s="76"/>
      <c r="Q12342" s="76"/>
      <c r="R12342" s="76"/>
      <c r="S12342" s="76"/>
      <c r="T12342" s="76"/>
      <c r="U12342" s="76"/>
      <c r="V12342" s="76"/>
      <c r="W12342" s="76"/>
      <c r="X12342" s="76"/>
    </row>
    <row r="12343" spans="1:24">
      <c r="A12343" s="54"/>
      <c r="B12343" s="54"/>
      <c r="C12343" s="80"/>
      <c r="D12343" s="477"/>
      <c r="E12343" s="81"/>
      <c r="F12343" s="80"/>
      <c r="G12343" s="81"/>
      <c r="H12343" s="81"/>
      <c r="I12343" s="526"/>
      <c r="J12343" s="80"/>
      <c r="K12343" s="84" t="s">
        <v>1502</v>
      </c>
      <c r="L12343" s="76">
        <f t="shared" si="622"/>
        <v>5</v>
      </c>
      <c r="M12343" s="76"/>
      <c r="N12343" s="76"/>
      <c r="O12343" s="76"/>
      <c r="P12343" s="76"/>
      <c r="Q12343" s="76"/>
      <c r="R12343" s="76"/>
      <c r="S12343" s="76">
        <v>4</v>
      </c>
      <c r="T12343" s="76"/>
      <c r="U12343" s="76"/>
      <c r="V12343" s="76"/>
      <c r="W12343" s="76">
        <v>1</v>
      </c>
      <c r="X12343" s="76"/>
    </row>
    <row r="12344" spans="1:24">
      <c r="A12344" s="54"/>
      <c r="B12344" s="54"/>
      <c r="C12344" s="46" t="s">
        <v>33</v>
      </c>
      <c r="D12344" s="94" t="s">
        <v>1726</v>
      </c>
      <c r="E12344" s="58" t="s">
        <v>18698</v>
      </c>
      <c r="F12344" s="46" t="s">
        <v>18699</v>
      </c>
      <c r="G12344" s="58" t="s">
        <v>18700</v>
      </c>
      <c r="H12344" s="58" t="s">
        <v>18701</v>
      </c>
      <c r="I12344" s="524">
        <v>63046</v>
      </c>
      <c r="J12344" s="46" t="s">
        <v>1508</v>
      </c>
      <c r="K12344" s="75" t="s">
        <v>1509</v>
      </c>
      <c r="L12344" s="76">
        <f t="shared" si="622"/>
        <v>0</v>
      </c>
      <c r="M12344" s="76"/>
      <c r="N12344" s="76"/>
      <c r="O12344" s="76"/>
      <c r="P12344" s="76"/>
      <c r="Q12344" s="76"/>
      <c r="R12344" s="76"/>
      <c r="S12344" s="76"/>
      <c r="T12344" s="76"/>
      <c r="U12344" s="76"/>
      <c r="V12344" s="76"/>
      <c r="W12344" s="76"/>
      <c r="X12344" s="76"/>
    </row>
    <row r="12345" spans="1:24">
      <c r="A12345" s="54"/>
      <c r="B12345" s="54"/>
      <c r="C12345" s="54"/>
      <c r="D12345" s="476"/>
      <c r="E12345" s="77"/>
      <c r="F12345" s="54"/>
      <c r="G12345" s="77"/>
      <c r="H12345" s="77"/>
      <c r="I12345" s="525"/>
      <c r="J12345" s="54"/>
      <c r="K12345" s="75" t="s">
        <v>1501</v>
      </c>
      <c r="L12345" s="76">
        <f t="shared" si="622"/>
        <v>0</v>
      </c>
      <c r="M12345" s="76"/>
      <c r="N12345" s="76"/>
      <c r="O12345" s="76"/>
      <c r="P12345" s="76"/>
      <c r="Q12345" s="76"/>
      <c r="R12345" s="76"/>
      <c r="S12345" s="76"/>
      <c r="T12345" s="76"/>
      <c r="U12345" s="76"/>
      <c r="V12345" s="76"/>
      <c r="W12345" s="76"/>
      <c r="X12345" s="76"/>
    </row>
    <row r="12346" spans="1:24">
      <c r="A12346" s="54"/>
      <c r="B12346" s="54"/>
      <c r="C12346" s="80"/>
      <c r="D12346" s="477"/>
      <c r="E12346" s="81"/>
      <c r="F12346" s="80"/>
      <c r="G12346" s="81"/>
      <c r="H12346" s="81"/>
      <c r="I12346" s="526"/>
      <c r="J12346" s="80"/>
      <c r="K12346" s="84" t="s">
        <v>1502</v>
      </c>
      <c r="L12346" s="76">
        <f t="shared" si="622"/>
        <v>7</v>
      </c>
      <c r="M12346" s="76"/>
      <c r="N12346" s="76"/>
      <c r="O12346" s="76"/>
      <c r="P12346" s="76"/>
      <c r="Q12346" s="76"/>
      <c r="R12346" s="76"/>
      <c r="S12346" s="76">
        <v>2</v>
      </c>
      <c r="T12346" s="76"/>
      <c r="U12346" s="76"/>
      <c r="V12346" s="76"/>
      <c r="W12346" s="76">
        <v>5</v>
      </c>
      <c r="X12346" s="76"/>
    </row>
    <row r="12347" spans="1:24">
      <c r="A12347" s="54"/>
      <c r="B12347" s="54"/>
      <c r="C12347" s="46" t="s">
        <v>33</v>
      </c>
      <c r="D12347" s="94" t="s">
        <v>18702</v>
      </c>
      <c r="E12347" s="58" t="s">
        <v>18703</v>
      </c>
      <c r="F12347" s="46" t="s">
        <v>18704</v>
      </c>
      <c r="G12347" s="58" t="s">
        <v>18705</v>
      </c>
      <c r="H12347" s="58" t="s">
        <v>18706</v>
      </c>
      <c r="I12347" s="524">
        <v>114</v>
      </c>
      <c r="J12347" s="46" t="s">
        <v>1508</v>
      </c>
      <c r="K12347" s="75" t="s">
        <v>1509</v>
      </c>
      <c r="L12347" s="76">
        <f t="shared" si="622"/>
        <v>0</v>
      </c>
      <c r="M12347" s="76"/>
      <c r="N12347" s="76"/>
      <c r="O12347" s="76"/>
      <c r="P12347" s="76"/>
      <c r="Q12347" s="76"/>
      <c r="R12347" s="76"/>
      <c r="S12347" s="76"/>
      <c r="T12347" s="76"/>
      <c r="U12347" s="76"/>
      <c r="V12347" s="76"/>
      <c r="W12347" s="76"/>
      <c r="X12347" s="76"/>
    </row>
    <row r="12348" spans="1:24">
      <c r="A12348" s="54"/>
      <c r="B12348" s="54"/>
      <c r="C12348" s="54"/>
      <c r="D12348" s="476"/>
      <c r="E12348" s="77"/>
      <c r="F12348" s="54"/>
      <c r="G12348" s="77"/>
      <c r="H12348" s="77"/>
      <c r="I12348" s="525"/>
      <c r="J12348" s="54"/>
      <c r="K12348" s="75" t="s">
        <v>1501</v>
      </c>
      <c r="L12348" s="76">
        <f t="shared" si="622"/>
        <v>0</v>
      </c>
      <c r="M12348" s="76"/>
      <c r="N12348" s="76"/>
      <c r="O12348" s="76"/>
      <c r="P12348" s="76"/>
      <c r="Q12348" s="76"/>
      <c r="R12348" s="76"/>
      <c r="S12348" s="76"/>
      <c r="T12348" s="76"/>
      <c r="U12348" s="76"/>
      <c r="V12348" s="76"/>
      <c r="W12348" s="76"/>
      <c r="X12348" s="76"/>
    </row>
    <row r="12349" spans="1:24">
      <c r="A12349" s="54"/>
      <c r="B12349" s="54"/>
      <c r="C12349" s="80"/>
      <c r="D12349" s="477"/>
      <c r="E12349" s="81"/>
      <c r="F12349" s="80"/>
      <c r="G12349" s="81"/>
      <c r="H12349" s="81"/>
      <c r="I12349" s="526"/>
      <c r="J12349" s="80"/>
      <c r="K12349" s="84" t="s">
        <v>1502</v>
      </c>
      <c r="L12349" s="76">
        <f t="shared" si="622"/>
        <v>3</v>
      </c>
      <c r="M12349" s="76"/>
      <c r="N12349" s="76"/>
      <c r="O12349" s="76"/>
      <c r="P12349" s="76"/>
      <c r="Q12349" s="76"/>
      <c r="R12349" s="76"/>
      <c r="S12349" s="76">
        <v>2</v>
      </c>
      <c r="T12349" s="76"/>
      <c r="U12349" s="76"/>
      <c r="V12349" s="76"/>
      <c r="W12349" s="76">
        <v>1</v>
      </c>
      <c r="X12349" s="76"/>
    </row>
    <row r="12350" spans="1:24">
      <c r="A12350" s="54"/>
      <c r="B12350" s="54"/>
      <c r="C12350" s="46" t="s">
        <v>33</v>
      </c>
      <c r="D12350" s="94" t="s">
        <v>18707</v>
      </c>
      <c r="E12350" s="58" t="s">
        <v>18708</v>
      </c>
      <c r="F12350" s="46" t="s">
        <v>18709</v>
      </c>
      <c r="G12350" s="58" t="s">
        <v>18710</v>
      </c>
      <c r="H12350" s="58" t="s">
        <v>18711</v>
      </c>
      <c r="I12350" s="524">
        <v>25963</v>
      </c>
      <c r="J12350" s="46" t="s">
        <v>1508</v>
      </c>
      <c r="K12350" s="75" t="s">
        <v>1509</v>
      </c>
      <c r="L12350" s="76">
        <f t="shared" si="622"/>
        <v>0</v>
      </c>
      <c r="M12350" s="76"/>
      <c r="N12350" s="76"/>
      <c r="O12350" s="76"/>
      <c r="P12350" s="76"/>
      <c r="Q12350" s="76"/>
      <c r="R12350" s="76"/>
      <c r="S12350" s="76"/>
      <c r="T12350" s="76"/>
      <c r="U12350" s="76"/>
      <c r="V12350" s="76"/>
      <c r="W12350" s="76"/>
      <c r="X12350" s="76"/>
    </row>
    <row r="12351" spans="1:24">
      <c r="A12351" s="54"/>
      <c r="B12351" s="54"/>
      <c r="C12351" s="54"/>
      <c r="D12351" s="476"/>
      <c r="E12351" s="77"/>
      <c r="F12351" s="54"/>
      <c r="G12351" s="77"/>
      <c r="H12351" s="77"/>
      <c r="I12351" s="525"/>
      <c r="J12351" s="54"/>
      <c r="K12351" s="75" t="s">
        <v>1501</v>
      </c>
      <c r="L12351" s="76">
        <f t="shared" si="622"/>
        <v>0</v>
      </c>
      <c r="M12351" s="76"/>
      <c r="N12351" s="76"/>
      <c r="O12351" s="76"/>
      <c r="P12351" s="76"/>
      <c r="Q12351" s="76"/>
      <c r="R12351" s="76"/>
      <c r="S12351" s="76"/>
      <c r="T12351" s="76"/>
      <c r="U12351" s="76"/>
      <c r="V12351" s="76"/>
      <c r="W12351" s="76"/>
      <c r="X12351" s="76"/>
    </row>
    <row r="12352" spans="1:24">
      <c r="A12352" s="54"/>
      <c r="B12352" s="54"/>
      <c r="C12352" s="80"/>
      <c r="D12352" s="477"/>
      <c r="E12352" s="81"/>
      <c r="F12352" s="80"/>
      <c r="G12352" s="81"/>
      <c r="H12352" s="81"/>
      <c r="I12352" s="526"/>
      <c r="J12352" s="80"/>
      <c r="K12352" s="84" t="s">
        <v>1502</v>
      </c>
      <c r="L12352" s="76">
        <f t="shared" si="622"/>
        <v>2</v>
      </c>
      <c r="M12352" s="76"/>
      <c r="N12352" s="76"/>
      <c r="O12352" s="76"/>
      <c r="P12352" s="76"/>
      <c r="Q12352" s="76"/>
      <c r="R12352" s="76"/>
      <c r="S12352" s="76"/>
      <c r="T12352" s="76"/>
      <c r="U12352" s="76"/>
      <c r="V12352" s="76"/>
      <c r="W12352" s="76">
        <v>1</v>
      </c>
      <c r="X12352" s="76">
        <v>1</v>
      </c>
    </row>
    <row r="12353" spans="1:24">
      <c r="A12353" s="54"/>
      <c r="B12353" s="54"/>
      <c r="C12353" s="46" t="s">
        <v>33</v>
      </c>
      <c r="D12353" s="94" t="s">
        <v>18712</v>
      </c>
      <c r="E12353" s="58" t="s">
        <v>18713</v>
      </c>
      <c r="F12353" s="46" t="s">
        <v>18714</v>
      </c>
      <c r="G12353" s="58" t="s">
        <v>18715</v>
      </c>
      <c r="H12353" s="58" t="s">
        <v>18716</v>
      </c>
      <c r="I12353" s="524">
        <v>3647</v>
      </c>
      <c r="J12353" s="46" t="s">
        <v>1508</v>
      </c>
      <c r="K12353" s="75" t="s">
        <v>1509</v>
      </c>
      <c r="L12353" s="76">
        <f t="shared" si="622"/>
        <v>0</v>
      </c>
      <c r="M12353" s="76"/>
      <c r="N12353" s="76"/>
      <c r="O12353" s="76"/>
      <c r="P12353" s="76"/>
      <c r="Q12353" s="76"/>
      <c r="R12353" s="76"/>
      <c r="S12353" s="76"/>
      <c r="T12353" s="76"/>
      <c r="U12353" s="76"/>
      <c r="V12353" s="76"/>
      <c r="W12353" s="76"/>
      <c r="X12353" s="76"/>
    </row>
    <row r="12354" spans="1:24">
      <c r="A12354" s="54"/>
      <c r="B12354" s="54"/>
      <c r="C12354" s="54"/>
      <c r="D12354" s="476"/>
      <c r="E12354" s="77"/>
      <c r="F12354" s="54"/>
      <c r="G12354" s="77"/>
      <c r="H12354" s="77"/>
      <c r="I12354" s="525"/>
      <c r="J12354" s="54"/>
      <c r="K12354" s="75" t="s">
        <v>1501</v>
      </c>
      <c r="L12354" s="76">
        <f t="shared" si="622"/>
        <v>0</v>
      </c>
      <c r="M12354" s="76"/>
      <c r="N12354" s="76"/>
      <c r="O12354" s="76"/>
      <c r="P12354" s="76"/>
      <c r="Q12354" s="76"/>
      <c r="R12354" s="76"/>
      <c r="S12354" s="76"/>
      <c r="T12354" s="76"/>
      <c r="U12354" s="76"/>
      <c r="V12354" s="76"/>
      <c r="W12354" s="76"/>
      <c r="X12354" s="76"/>
    </row>
    <row r="12355" spans="1:24">
      <c r="A12355" s="54"/>
      <c r="B12355" s="54"/>
      <c r="C12355" s="80"/>
      <c r="D12355" s="477"/>
      <c r="E12355" s="81"/>
      <c r="F12355" s="80"/>
      <c r="G12355" s="81"/>
      <c r="H12355" s="81"/>
      <c r="I12355" s="526"/>
      <c r="J12355" s="80"/>
      <c r="K12355" s="84" t="s">
        <v>1502</v>
      </c>
      <c r="L12355" s="76">
        <f t="shared" si="622"/>
        <v>5</v>
      </c>
      <c r="M12355" s="76"/>
      <c r="N12355" s="76"/>
      <c r="O12355" s="76">
        <v>2</v>
      </c>
      <c r="P12355" s="76"/>
      <c r="Q12355" s="76"/>
      <c r="R12355" s="76"/>
      <c r="S12355" s="76">
        <v>2</v>
      </c>
      <c r="T12355" s="76"/>
      <c r="U12355" s="76"/>
      <c r="V12355" s="76"/>
      <c r="W12355" s="76"/>
      <c r="X12355" s="76">
        <v>1</v>
      </c>
    </row>
    <row r="12356" spans="1:24">
      <c r="A12356" s="54"/>
      <c r="B12356" s="54"/>
      <c r="C12356" s="46" t="s">
        <v>33</v>
      </c>
      <c r="D12356" s="94" t="s">
        <v>18717</v>
      </c>
      <c r="E12356" s="58" t="s">
        <v>18718</v>
      </c>
      <c r="F12356" s="46" t="s">
        <v>18719</v>
      </c>
      <c r="G12356" s="58" t="s">
        <v>18720</v>
      </c>
      <c r="H12356" s="58" t="s">
        <v>18721</v>
      </c>
      <c r="I12356" s="524">
        <v>0</v>
      </c>
      <c r="J12356" s="46" t="s">
        <v>1508</v>
      </c>
      <c r="K12356" s="75" t="s">
        <v>1509</v>
      </c>
      <c r="L12356" s="76">
        <f t="shared" si="622"/>
        <v>0</v>
      </c>
      <c r="M12356" s="76"/>
      <c r="N12356" s="76"/>
      <c r="O12356" s="76"/>
      <c r="P12356" s="76"/>
      <c r="Q12356" s="76"/>
      <c r="R12356" s="76"/>
      <c r="S12356" s="76"/>
      <c r="T12356" s="76"/>
      <c r="U12356" s="76"/>
      <c r="V12356" s="76"/>
      <c r="W12356" s="76"/>
      <c r="X12356" s="76"/>
    </row>
    <row r="12357" spans="1:24">
      <c r="A12357" s="54"/>
      <c r="B12357" s="54"/>
      <c r="C12357" s="54"/>
      <c r="D12357" s="476"/>
      <c r="E12357" s="77"/>
      <c r="F12357" s="54"/>
      <c r="G12357" s="77"/>
      <c r="H12357" s="77"/>
      <c r="I12357" s="525"/>
      <c r="J12357" s="54"/>
      <c r="K12357" s="75" t="s">
        <v>1501</v>
      </c>
      <c r="L12357" s="76">
        <f t="shared" si="622"/>
        <v>0</v>
      </c>
      <c r="M12357" s="76"/>
      <c r="N12357" s="76"/>
      <c r="O12357" s="76"/>
      <c r="P12357" s="76"/>
      <c r="Q12357" s="76"/>
      <c r="R12357" s="76"/>
      <c r="S12357" s="76"/>
      <c r="T12357" s="76"/>
      <c r="U12357" s="76"/>
      <c r="V12357" s="76"/>
      <c r="W12357" s="76"/>
      <c r="X12357" s="76"/>
    </row>
    <row r="12358" spans="1:24">
      <c r="A12358" s="54"/>
      <c r="B12358" s="54"/>
      <c r="C12358" s="80"/>
      <c r="D12358" s="477"/>
      <c r="E12358" s="81"/>
      <c r="F12358" s="80"/>
      <c r="G12358" s="81"/>
      <c r="H12358" s="81"/>
      <c r="I12358" s="526"/>
      <c r="J12358" s="80"/>
      <c r="K12358" s="84" t="s">
        <v>1502</v>
      </c>
      <c r="L12358" s="76">
        <f t="shared" si="622"/>
        <v>3</v>
      </c>
      <c r="M12358" s="76"/>
      <c r="N12358" s="76"/>
      <c r="O12358" s="76">
        <v>1</v>
      </c>
      <c r="P12358" s="76"/>
      <c r="Q12358" s="76"/>
      <c r="R12358" s="76"/>
      <c r="S12358" s="76">
        <v>2</v>
      </c>
      <c r="T12358" s="76"/>
      <c r="U12358" s="76"/>
      <c r="V12358" s="76"/>
      <c r="W12358" s="76"/>
      <c r="X12358" s="76"/>
    </row>
    <row r="12359" spans="1:24">
      <c r="A12359" s="54"/>
      <c r="B12359" s="54"/>
      <c r="C12359" s="46" t="s">
        <v>33</v>
      </c>
      <c r="D12359" s="94" t="s">
        <v>18722</v>
      </c>
      <c r="E12359" s="58" t="s">
        <v>18723</v>
      </c>
      <c r="F12359" s="46" t="s">
        <v>18724</v>
      </c>
      <c r="G12359" s="58" t="s">
        <v>18725</v>
      </c>
      <c r="H12359" s="58" t="s">
        <v>18726</v>
      </c>
      <c r="I12359" s="524">
        <v>1094</v>
      </c>
      <c r="J12359" s="46" t="s">
        <v>1508</v>
      </c>
      <c r="K12359" s="75" t="s">
        <v>1509</v>
      </c>
      <c r="L12359" s="76">
        <f t="shared" si="622"/>
        <v>0</v>
      </c>
      <c r="M12359" s="76"/>
      <c r="N12359" s="76"/>
      <c r="O12359" s="76"/>
      <c r="P12359" s="76"/>
      <c r="Q12359" s="76"/>
      <c r="R12359" s="76"/>
      <c r="S12359" s="76"/>
      <c r="T12359" s="76"/>
      <c r="U12359" s="76"/>
      <c r="V12359" s="76"/>
      <c r="W12359" s="76"/>
      <c r="X12359" s="76"/>
    </row>
    <row r="12360" spans="1:24">
      <c r="A12360" s="54"/>
      <c r="B12360" s="54"/>
      <c r="C12360" s="54"/>
      <c r="D12360" s="476"/>
      <c r="E12360" s="77"/>
      <c r="F12360" s="54"/>
      <c r="G12360" s="77"/>
      <c r="H12360" s="77"/>
      <c r="I12360" s="525"/>
      <c r="J12360" s="54"/>
      <c r="K12360" s="75" t="s">
        <v>1501</v>
      </c>
      <c r="L12360" s="76">
        <f t="shared" si="622"/>
        <v>0</v>
      </c>
      <c r="M12360" s="76"/>
      <c r="N12360" s="76"/>
      <c r="O12360" s="76"/>
      <c r="P12360" s="76"/>
      <c r="Q12360" s="76"/>
      <c r="R12360" s="76"/>
      <c r="S12360" s="76"/>
      <c r="T12360" s="76"/>
      <c r="U12360" s="76"/>
      <c r="V12360" s="76"/>
      <c r="W12360" s="76"/>
      <c r="X12360" s="76"/>
    </row>
    <row r="12361" spans="1:24">
      <c r="A12361" s="54"/>
      <c r="B12361" s="54"/>
      <c r="C12361" s="80"/>
      <c r="D12361" s="477"/>
      <c r="E12361" s="81"/>
      <c r="F12361" s="80"/>
      <c r="G12361" s="81"/>
      <c r="H12361" s="81"/>
      <c r="I12361" s="526"/>
      <c r="J12361" s="80"/>
      <c r="K12361" s="84" t="s">
        <v>1502</v>
      </c>
      <c r="L12361" s="76">
        <f t="shared" si="622"/>
        <v>3</v>
      </c>
      <c r="M12361" s="76"/>
      <c r="N12361" s="76"/>
      <c r="O12361" s="76"/>
      <c r="P12361" s="76"/>
      <c r="Q12361" s="76"/>
      <c r="R12361" s="76"/>
      <c r="S12361" s="76">
        <v>1</v>
      </c>
      <c r="T12361" s="76"/>
      <c r="U12361" s="76"/>
      <c r="V12361" s="76"/>
      <c r="W12361" s="76">
        <v>2</v>
      </c>
      <c r="X12361" s="76"/>
    </row>
    <row r="12362" spans="1:24">
      <c r="A12362" s="54"/>
      <c r="B12362" s="54"/>
      <c r="C12362" s="46" t="s">
        <v>33</v>
      </c>
      <c r="D12362" s="94" t="s">
        <v>18727</v>
      </c>
      <c r="E12362" s="58" t="s">
        <v>18728</v>
      </c>
      <c r="F12362" s="46" t="s">
        <v>18729</v>
      </c>
      <c r="G12362" s="58" t="s">
        <v>18730</v>
      </c>
      <c r="H12362" s="58" t="s">
        <v>18731</v>
      </c>
      <c r="I12362" s="524">
        <v>130</v>
      </c>
      <c r="J12362" s="46" t="s">
        <v>1508</v>
      </c>
      <c r="K12362" s="75" t="s">
        <v>1509</v>
      </c>
      <c r="L12362" s="76">
        <f t="shared" si="622"/>
        <v>0</v>
      </c>
      <c r="M12362" s="76"/>
      <c r="N12362" s="76"/>
      <c r="O12362" s="76"/>
      <c r="P12362" s="76"/>
      <c r="Q12362" s="76"/>
      <c r="R12362" s="76"/>
      <c r="S12362" s="76"/>
      <c r="T12362" s="76"/>
      <c r="U12362" s="76"/>
      <c r="V12362" s="76"/>
      <c r="W12362" s="76"/>
      <c r="X12362" s="76"/>
    </row>
    <row r="12363" spans="1:24">
      <c r="A12363" s="54"/>
      <c r="B12363" s="54"/>
      <c r="C12363" s="54"/>
      <c r="D12363" s="476"/>
      <c r="E12363" s="77"/>
      <c r="F12363" s="54"/>
      <c r="G12363" s="77"/>
      <c r="H12363" s="77"/>
      <c r="I12363" s="525"/>
      <c r="J12363" s="54"/>
      <c r="K12363" s="75" t="s">
        <v>1501</v>
      </c>
      <c r="L12363" s="76">
        <f t="shared" si="622"/>
        <v>0</v>
      </c>
      <c r="M12363" s="76"/>
      <c r="N12363" s="76"/>
      <c r="O12363" s="76"/>
      <c r="P12363" s="76"/>
      <c r="Q12363" s="76"/>
      <c r="R12363" s="76"/>
      <c r="S12363" s="76"/>
      <c r="T12363" s="76"/>
      <c r="U12363" s="76"/>
      <c r="V12363" s="76"/>
      <c r="W12363" s="76"/>
      <c r="X12363" s="76"/>
    </row>
    <row r="12364" spans="1:24">
      <c r="A12364" s="54"/>
      <c r="B12364" s="54"/>
      <c r="C12364" s="80"/>
      <c r="D12364" s="477"/>
      <c r="E12364" s="81"/>
      <c r="F12364" s="80"/>
      <c r="G12364" s="81"/>
      <c r="H12364" s="81"/>
      <c r="I12364" s="526"/>
      <c r="J12364" s="80"/>
      <c r="K12364" s="84" t="s">
        <v>1502</v>
      </c>
      <c r="L12364" s="76">
        <f t="shared" si="622"/>
        <v>2</v>
      </c>
      <c r="M12364" s="76"/>
      <c r="N12364" s="76"/>
      <c r="O12364" s="76">
        <v>1</v>
      </c>
      <c r="P12364" s="76"/>
      <c r="Q12364" s="76"/>
      <c r="R12364" s="76"/>
      <c r="S12364" s="76"/>
      <c r="T12364" s="76">
        <v>1</v>
      </c>
      <c r="U12364" s="76"/>
      <c r="V12364" s="76"/>
      <c r="W12364" s="76"/>
      <c r="X12364" s="76"/>
    </row>
    <row r="12365" spans="1:24">
      <c r="A12365" s="54"/>
      <c r="B12365" s="54"/>
      <c r="C12365" s="46" t="s">
        <v>33</v>
      </c>
      <c r="D12365" s="94" t="s">
        <v>14381</v>
      </c>
      <c r="E12365" s="58" t="s">
        <v>18732</v>
      </c>
      <c r="F12365" s="46" t="s">
        <v>18733</v>
      </c>
      <c r="G12365" s="58" t="s">
        <v>18734</v>
      </c>
      <c r="H12365" s="58" t="s">
        <v>18735</v>
      </c>
      <c r="I12365" s="524">
        <v>27167</v>
      </c>
      <c r="J12365" s="46" t="s">
        <v>1508</v>
      </c>
      <c r="K12365" s="75" t="s">
        <v>1509</v>
      </c>
      <c r="L12365" s="76">
        <f t="shared" si="622"/>
        <v>0</v>
      </c>
      <c r="M12365" s="76"/>
      <c r="N12365" s="76"/>
      <c r="O12365" s="76"/>
      <c r="P12365" s="76"/>
      <c r="Q12365" s="76"/>
      <c r="R12365" s="76"/>
      <c r="S12365" s="76"/>
      <c r="T12365" s="76"/>
      <c r="U12365" s="76"/>
      <c r="V12365" s="76"/>
      <c r="W12365" s="76"/>
      <c r="X12365" s="76"/>
    </row>
    <row r="12366" spans="1:24">
      <c r="A12366" s="54"/>
      <c r="B12366" s="54"/>
      <c r="C12366" s="54"/>
      <c r="D12366" s="476"/>
      <c r="E12366" s="77"/>
      <c r="F12366" s="54"/>
      <c r="G12366" s="77"/>
      <c r="H12366" s="77"/>
      <c r="I12366" s="525"/>
      <c r="J12366" s="54"/>
      <c r="K12366" s="75" t="s">
        <v>1501</v>
      </c>
      <c r="L12366" s="76">
        <f t="shared" si="622"/>
        <v>0</v>
      </c>
      <c r="M12366" s="76"/>
      <c r="N12366" s="76"/>
      <c r="O12366" s="76"/>
      <c r="P12366" s="76"/>
      <c r="Q12366" s="76"/>
      <c r="R12366" s="76"/>
      <c r="S12366" s="76"/>
      <c r="T12366" s="76"/>
      <c r="U12366" s="76"/>
      <c r="V12366" s="76"/>
      <c r="W12366" s="76"/>
      <c r="X12366" s="76"/>
    </row>
    <row r="12367" spans="1:24">
      <c r="A12367" s="54"/>
      <c r="B12367" s="54"/>
      <c r="C12367" s="80"/>
      <c r="D12367" s="477"/>
      <c r="E12367" s="81"/>
      <c r="F12367" s="80"/>
      <c r="G12367" s="81"/>
      <c r="H12367" s="81"/>
      <c r="I12367" s="526"/>
      <c r="J12367" s="80"/>
      <c r="K12367" s="84" t="s">
        <v>1502</v>
      </c>
      <c r="L12367" s="76">
        <f t="shared" si="622"/>
        <v>5</v>
      </c>
      <c r="M12367" s="76"/>
      <c r="N12367" s="76"/>
      <c r="O12367" s="76"/>
      <c r="P12367" s="76"/>
      <c r="Q12367" s="76"/>
      <c r="R12367" s="76"/>
      <c r="S12367" s="76">
        <v>1</v>
      </c>
      <c r="T12367" s="76"/>
      <c r="U12367" s="76"/>
      <c r="V12367" s="76"/>
      <c r="W12367" s="76">
        <v>3</v>
      </c>
      <c r="X12367" s="76">
        <v>1</v>
      </c>
    </row>
    <row r="12368" spans="1:24">
      <c r="A12368" s="54"/>
      <c r="B12368" s="54"/>
      <c r="C12368" s="46" t="s">
        <v>33</v>
      </c>
      <c r="D12368" s="94" t="s">
        <v>18736</v>
      </c>
      <c r="E12368" s="58" t="s">
        <v>18737</v>
      </c>
      <c r="F12368" s="46" t="s">
        <v>18738</v>
      </c>
      <c r="G12368" s="58" t="s">
        <v>18739</v>
      </c>
      <c r="H12368" s="58" t="s">
        <v>18740</v>
      </c>
      <c r="I12368" s="524">
        <v>12861</v>
      </c>
      <c r="J12368" s="46" t="s">
        <v>1508</v>
      </c>
      <c r="K12368" s="75" t="s">
        <v>1509</v>
      </c>
      <c r="L12368" s="76">
        <f t="shared" si="622"/>
        <v>0</v>
      </c>
      <c r="M12368" s="76"/>
      <c r="N12368" s="76"/>
      <c r="O12368" s="76"/>
      <c r="P12368" s="76"/>
      <c r="Q12368" s="76"/>
      <c r="R12368" s="76"/>
      <c r="S12368" s="76"/>
      <c r="T12368" s="76"/>
      <c r="U12368" s="76"/>
      <c r="V12368" s="76"/>
      <c r="W12368" s="76"/>
      <c r="X12368" s="76"/>
    </row>
    <row r="12369" spans="1:24">
      <c r="A12369" s="54"/>
      <c r="B12369" s="54"/>
      <c r="C12369" s="54"/>
      <c r="D12369" s="476"/>
      <c r="E12369" s="77"/>
      <c r="F12369" s="54"/>
      <c r="G12369" s="77"/>
      <c r="H12369" s="77"/>
      <c r="I12369" s="525"/>
      <c r="J12369" s="54"/>
      <c r="K12369" s="75" t="s">
        <v>1501</v>
      </c>
      <c r="L12369" s="76">
        <f t="shared" si="622"/>
        <v>0</v>
      </c>
      <c r="M12369" s="76"/>
      <c r="N12369" s="76"/>
      <c r="O12369" s="76"/>
      <c r="P12369" s="76"/>
      <c r="Q12369" s="76"/>
      <c r="R12369" s="76"/>
      <c r="S12369" s="76"/>
      <c r="T12369" s="76"/>
      <c r="U12369" s="76"/>
      <c r="V12369" s="76"/>
      <c r="W12369" s="76"/>
      <c r="X12369" s="76"/>
    </row>
    <row r="12370" spans="1:24">
      <c r="A12370" s="54"/>
      <c r="B12370" s="54"/>
      <c r="C12370" s="80"/>
      <c r="D12370" s="477"/>
      <c r="E12370" s="81"/>
      <c r="F12370" s="80"/>
      <c r="G12370" s="81"/>
      <c r="H12370" s="81"/>
      <c r="I12370" s="526"/>
      <c r="J12370" s="80"/>
      <c r="K12370" s="84" t="s">
        <v>1502</v>
      </c>
      <c r="L12370" s="76">
        <f t="shared" si="622"/>
        <v>13</v>
      </c>
      <c r="M12370" s="76"/>
      <c r="N12370" s="76"/>
      <c r="O12370" s="76"/>
      <c r="P12370" s="76"/>
      <c r="Q12370" s="76"/>
      <c r="R12370" s="76"/>
      <c r="S12370" s="76">
        <v>13</v>
      </c>
      <c r="T12370" s="76"/>
      <c r="U12370" s="76"/>
      <c r="V12370" s="76"/>
      <c r="W12370" s="76"/>
      <c r="X12370" s="76"/>
    </row>
    <row r="12371" spans="1:24">
      <c r="A12371" s="54"/>
      <c r="B12371" s="54"/>
      <c r="C12371" s="46" t="s">
        <v>33</v>
      </c>
      <c r="D12371" s="94" t="s">
        <v>18741</v>
      </c>
      <c r="E12371" s="58" t="s">
        <v>18742</v>
      </c>
      <c r="F12371" s="46" t="s">
        <v>18743</v>
      </c>
      <c r="G12371" s="58" t="s">
        <v>18744</v>
      </c>
      <c r="H12371" s="58" t="s">
        <v>18745</v>
      </c>
      <c r="I12371" s="524">
        <v>672629</v>
      </c>
      <c r="J12371" s="46" t="s">
        <v>1508</v>
      </c>
      <c r="K12371" s="75" t="s">
        <v>1509</v>
      </c>
      <c r="L12371" s="76">
        <f t="shared" si="622"/>
        <v>0</v>
      </c>
      <c r="M12371" s="76"/>
      <c r="N12371" s="76"/>
      <c r="O12371" s="76"/>
      <c r="P12371" s="76"/>
      <c r="Q12371" s="76"/>
      <c r="R12371" s="76"/>
      <c r="S12371" s="76"/>
      <c r="T12371" s="76"/>
      <c r="U12371" s="76"/>
      <c r="V12371" s="76"/>
      <c r="W12371" s="76"/>
      <c r="X12371" s="76"/>
    </row>
    <row r="12372" spans="1:24">
      <c r="A12372" s="54"/>
      <c r="B12372" s="54"/>
      <c r="C12372" s="54"/>
      <c r="D12372" s="476"/>
      <c r="E12372" s="77"/>
      <c r="F12372" s="54"/>
      <c r="G12372" s="77"/>
      <c r="H12372" s="77"/>
      <c r="I12372" s="525"/>
      <c r="J12372" s="54"/>
      <c r="K12372" s="75" t="s">
        <v>1501</v>
      </c>
      <c r="L12372" s="76">
        <f t="shared" si="622"/>
        <v>0</v>
      </c>
      <c r="M12372" s="76"/>
      <c r="N12372" s="76"/>
      <c r="O12372" s="76"/>
      <c r="P12372" s="76"/>
      <c r="Q12372" s="76"/>
      <c r="R12372" s="76"/>
      <c r="S12372" s="76"/>
      <c r="T12372" s="76"/>
      <c r="U12372" s="76"/>
      <c r="V12372" s="76"/>
      <c r="W12372" s="76"/>
      <c r="X12372" s="76"/>
    </row>
    <row r="12373" spans="1:24">
      <c r="A12373" s="54"/>
      <c r="B12373" s="54"/>
      <c r="C12373" s="80"/>
      <c r="D12373" s="477"/>
      <c r="E12373" s="81"/>
      <c r="F12373" s="80"/>
      <c r="G12373" s="81"/>
      <c r="H12373" s="81"/>
      <c r="I12373" s="526"/>
      <c r="J12373" s="80"/>
      <c r="K12373" s="84" t="s">
        <v>1502</v>
      </c>
      <c r="L12373" s="76">
        <f t="shared" si="622"/>
        <v>10</v>
      </c>
      <c r="M12373" s="76"/>
      <c r="N12373" s="76"/>
      <c r="O12373" s="76"/>
      <c r="P12373" s="76"/>
      <c r="Q12373" s="76"/>
      <c r="R12373" s="76"/>
      <c r="S12373" s="76"/>
      <c r="T12373" s="76"/>
      <c r="U12373" s="76"/>
      <c r="V12373" s="76"/>
      <c r="W12373" s="76">
        <v>10</v>
      </c>
      <c r="X12373" s="76"/>
    </row>
    <row r="12374" spans="1:24">
      <c r="A12374" s="54"/>
      <c r="B12374" s="54"/>
      <c r="C12374" s="46" t="s">
        <v>33</v>
      </c>
      <c r="D12374" s="94" t="s">
        <v>18746</v>
      </c>
      <c r="E12374" s="58" t="s">
        <v>18747</v>
      </c>
      <c r="F12374" s="46" t="s">
        <v>18662</v>
      </c>
      <c r="G12374" s="58" t="s">
        <v>18748</v>
      </c>
      <c r="H12374" s="58" t="s">
        <v>18749</v>
      </c>
      <c r="I12374" s="524">
        <v>99918</v>
      </c>
      <c r="J12374" s="46" t="s">
        <v>1508</v>
      </c>
      <c r="K12374" s="75" t="s">
        <v>1509</v>
      </c>
      <c r="L12374" s="76">
        <f t="shared" si="622"/>
        <v>0</v>
      </c>
      <c r="M12374" s="76"/>
      <c r="N12374" s="76"/>
      <c r="O12374" s="76"/>
      <c r="P12374" s="76"/>
      <c r="Q12374" s="76"/>
      <c r="R12374" s="76"/>
      <c r="S12374" s="76"/>
      <c r="T12374" s="76"/>
      <c r="U12374" s="76"/>
      <c r="V12374" s="76"/>
      <c r="W12374" s="76"/>
      <c r="X12374" s="76"/>
    </row>
    <row r="12375" spans="1:24">
      <c r="A12375" s="54"/>
      <c r="B12375" s="54"/>
      <c r="C12375" s="54"/>
      <c r="D12375" s="476"/>
      <c r="E12375" s="77"/>
      <c r="F12375" s="54"/>
      <c r="G12375" s="77"/>
      <c r="H12375" s="77"/>
      <c r="I12375" s="525"/>
      <c r="J12375" s="54"/>
      <c r="K12375" s="75" t="s">
        <v>1501</v>
      </c>
      <c r="L12375" s="76">
        <f t="shared" si="622"/>
        <v>0</v>
      </c>
      <c r="M12375" s="76"/>
      <c r="N12375" s="76"/>
      <c r="O12375" s="76"/>
      <c r="P12375" s="76"/>
      <c r="Q12375" s="76"/>
      <c r="R12375" s="76"/>
      <c r="S12375" s="76"/>
      <c r="T12375" s="76"/>
      <c r="U12375" s="76"/>
      <c r="V12375" s="76"/>
      <c r="W12375" s="76"/>
      <c r="X12375" s="76"/>
    </row>
    <row r="12376" spans="1:24">
      <c r="A12376" s="54"/>
      <c r="B12376" s="54"/>
      <c r="C12376" s="80"/>
      <c r="D12376" s="477"/>
      <c r="E12376" s="81"/>
      <c r="F12376" s="80"/>
      <c r="G12376" s="81"/>
      <c r="H12376" s="81"/>
      <c r="I12376" s="526"/>
      <c r="J12376" s="80"/>
      <c r="K12376" s="84" t="s">
        <v>1502</v>
      </c>
      <c r="L12376" s="76">
        <f t="shared" si="622"/>
        <v>2</v>
      </c>
      <c r="M12376" s="76"/>
      <c r="N12376" s="76"/>
      <c r="O12376" s="76"/>
      <c r="P12376" s="76"/>
      <c r="Q12376" s="76"/>
      <c r="R12376" s="76"/>
      <c r="S12376" s="76"/>
      <c r="T12376" s="76"/>
      <c r="U12376" s="76"/>
      <c r="V12376" s="76"/>
      <c r="W12376" s="76">
        <v>2</v>
      </c>
      <c r="X12376" s="76"/>
    </row>
    <row r="12377" spans="1:24">
      <c r="A12377" s="54"/>
      <c r="B12377" s="54"/>
      <c r="C12377" s="46" t="s">
        <v>33</v>
      </c>
      <c r="D12377" s="94" t="s">
        <v>18750</v>
      </c>
      <c r="E12377" s="58" t="s">
        <v>18751</v>
      </c>
      <c r="F12377" s="46" t="s">
        <v>18752</v>
      </c>
      <c r="G12377" s="58" t="s">
        <v>18753</v>
      </c>
      <c r="H12377" s="58" t="s">
        <v>18754</v>
      </c>
      <c r="I12377" s="524">
        <v>12526</v>
      </c>
      <c r="J12377" s="46" t="s">
        <v>1508</v>
      </c>
      <c r="K12377" s="75" t="s">
        <v>1509</v>
      </c>
      <c r="L12377" s="76">
        <f t="shared" si="622"/>
        <v>0</v>
      </c>
      <c r="M12377" s="76"/>
      <c r="N12377" s="76"/>
      <c r="O12377" s="76"/>
      <c r="P12377" s="76"/>
      <c r="Q12377" s="76"/>
      <c r="R12377" s="76"/>
      <c r="S12377" s="76"/>
      <c r="T12377" s="76"/>
      <c r="U12377" s="76"/>
      <c r="V12377" s="76"/>
      <c r="W12377" s="76"/>
      <c r="X12377" s="76"/>
    </row>
    <row r="12378" spans="1:24">
      <c r="A12378" s="54"/>
      <c r="B12378" s="54"/>
      <c r="C12378" s="54"/>
      <c r="D12378" s="476"/>
      <c r="E12378" s="77"/>
      <c r="F12378" s="54"/>
      <c r="G12378" s="77"/>
      <c r="H12378" s="77"/>
      <c r="I12378" s="525"/>
      <c r="J12378" s="54"/>
      <c r="K12378" s="75" t="s">
        <v>1501</v>
      </c>
      <c r="L12378" s="76">
        <f t="shared" si="622"/>
        <v>0</v>
      </c>
      <c r="M12378" s="76"/>
      <c r="N12378" s="76"/>
      <c r="O12378" s="76"/>
      <c r="P12378" s="76"/>
      <c r="Q12378" s="76"/>
      <c r="R12378" s="76"/>
      <c r="S12378" s="76"/>
      <c r="T12378" s="76"/>
      <c r="U12378" s="76"/>
      <c r="V12378" s="76"/>
      <c r="W12378" s="76"/>
      <c r="X12378" s="76"/>
    </row>
    <row r="12379" spans="1:24">
      <c r="A12379" s="54"/>
      <c r="B12379" s="54"/>
      <c r="C12379" s="80"/>
      <c r="D12379" s="477"/>
      <c r="E12379" s="81"/>
      <c r="F12379" s="80"/>
      <c r="G12379" s="81"/>
      <c r="H12379" s="81"/>
      <c r="I12379" s="526"/>
      <c r="J12379" s="80"/>
      <c r="K12379" s="84" t="s">
        <v>1502</v>
      </c>
      <c r="L12379" s="76">
        <f t="shared" si="622"/>
        <v>6</v>
      </c>
      <c r="M12379" s="76"/>
      <c r="N12379" s="76"/>
      <c r="O12379" s="76"/>
      <c r="P12379" s="76"/>
      <c r="Q12379" s="76"/>
      <c r="R12379" s="76"/>
      <c r="S12379" s="76"/>
      <c r="T12379" s="76"/>
      <c r="U12379" s="76"/>
      <c r="V12379" s="76"/>
      <c r="W12379" s="76">
        <v>3</v>
      </c>
      <c r="X12379" s="76">
        <v>3</v>
      </c>
    </row>
    <row r="12380" spans="1:24">
      <c r="A12380" s="54"/>
      <c r="B12380" s="54"/>
      <c r="C12380" s="46" t="s">
        <v>33</v>
      </c>
      <c r="D12380" s="94" t="s">
        <v>18755</v>
      </c>
      <c r="E12380" s="58" t="s">
        <v>18756</v>
      </c>
      <c r="F12380" s="46" t="s">
        <v>18757</v>
      </c>
      <c r="G12380" s="58" t="s">
        <v>18758</v>
      </c>
      <c r="H12380" s="58" t="s">
        <v>18754</v>
      </c>
      <c r="I12380" s="524">
        <v>124</v>
      </c>
      <c r="J12380" s="46" t="s">
        <v>1508</v>
      </c>
      <c r="K12380" s="75" t="s">
        <v>1509</v>
      </c>
      <c r="L12380" s="76">
        <f t="shared" si="622"/>
        <v>0</v>
      </c>
      <c r="M12380" s="76"/>
      <c r="N12380" s="76"/>
      <c r="O12380" s="76"/>
      <c r="P12380" s="76"/>
      <c r="Q12380" s="76"/>
      <c r="R12380" s="76"/>
      <c r="S12380" s="76"/>
      <c r="T12380" s="76"/>
      <c r="U12380" s="76"/>
      <c r="V12380" s="76"/>
      <c r="W12380" s="76"/>
      <c r="X12380" s="76"/>
    </row>
    <row r="12381" spans="1:24">
      <c r="A12381" s="54"/>
      <c r="B12381" s="54"/>
      <c r="C12381" s="54"/>
      <c r="D12381" s="476"/>
      <c r="E12381" s="77"/>
      <c r="F12381" s="54"/>
      <c r="G12381" s="77"/>
      <c r="H12381" s="77"/>
      <c r="I12381" s="525"/>
      <c r="J12381" s="54"/>
      <c r="K12381" s="75" t="s">
        <v>1501</v>
      </c>
      <c r="L12381" s="76">
        <f t="shared" si="622"/>
        <v>0</v>
      </c>
      <c r="M12381" s="76"/>
      <c r="N12381" s="76"/>
      <c r="O12381" s="76"/>
      <c r="P12381" s="76"/>
      <c r="Q12381" s="76"/>
      <c r="R12381" s="76"/>
      <c r="S12381" s="76"/>
      <c r="T12381" s="76"/>
      <c r="U12381" s="76"/>
      <c r="V12381" s="76"/>
      <c r="W12381" s="76"/>
      <c r="X12381" s="76"/>
    </row>
    <row r="12382" spans="1:24">
      <c r="A12382" s="54"/>
      <c r="B12382" s="54"/>
      <c r="C12382" s="80"/>
      <c r="D12382" s="477"/>
      <c r="E12382" s="81"/>
      <c r="F12382" s="80"/>
      <c r="G12382" s="81"/>
      <c r="H12382" s="81"/>
      <c r="I12382" s="526"/>
      <c r="J12382" s="80"/>
      <c r="K12382" s="84" t="s">
        <v>1502</v>
      </c>
      <c r="L12382" s="76">
        <f t="shared" ref="L12382:L12445" si="623">SUM(M12382:X12382)</f>
        <v>6</v>
      </c>
      <c r="M12382" s="76"/>
      <c r="N12382" s="76"/>
      <c r="O12382" s="76"/>
      <c r="P12382" s="76"/>
      <c r="Q12382" s="76"/>
      <c r="R12382" s="76"/>
      <c r="S12382" s="76"/>
      <c r="T12382" s="76"/>
      <c r="U12382" s="76">
        <v>4</v>
      </c>
      <c r="V12382" s="76"/>
      <c r="W12382" s="76"/>
      <c r="X12382" s="76">
        <v>2</v>
      </c>
    </row>
    <row r="12383" spans="1:24">
      <c r="A12383" s="54"/>
      <c r="B12383" s="54"/>
      <c r="C12383" s="46" t="s">
        <v>33</v>
      </c>
      <c r="D12383" s="94" t="s">
        <v>18759</v>
      </c>
      <c r="E12383" s="58" t="s">
        <v>18760</v>
      </c>
      <c r="F12383" s="46" t="s">
        <v>18761</v>
      </c>
      <c r="G12383" s="58" t="s">
        <v>18762</v>
      </c>
      <c r="H12383" s="870"/>
      <c r="I12383" s="524">
        <v>6291</v>
      </c>
      <c r="J12383" s="46" t="s">
        <v>1508</v>
      </c>
      <c r="K12383" s="75" t="s">
        <v>1509</v>
      </c>
      <c r="L12383" s="76">
        <f t="shared" si="623"/>
        <v>0</v>
      </c>
      <c r="M12383" s="76"/>
      <c r="N12383" s="76"/>
      <c r="O12383" s="76"/>
      <c r="P12383" s="76"/>
      <c r="Q12383" s="76"/>
      <c r="R12383" s="76"/>
      <c r="S12383" s="76"/>
      <c r="T12383" s="76"/>
      <c r="U12383" s="76"/>
      <c r="V12383" s="76"/>
      <c r="W12383" s="76"/>
      <c r="X12383" s="76"/>
    </row>
    <row r="12384" spans="1:24">
      <c r="A12384" s="54"/>
      <c r="B12384" s="54"/>
      <c r="C12384" s="54"/>
      <c r="D12384" s="476"/>
      <c r="E12384" s="77"/>
      <c r="F12384" s="54"/>
      <c r="G12384" s="77"/>
      <c r="H12384" s="871"/>
      <c r="I12384" s="525"/>
      <c r="J12384" s="54"/>
      <c r="K12384" s="75" t="s">
        <v>1501</v>
      </c>
      <c r="L12384" s="76">
        <f t="shared" si="623"/>
        <v>0</v>
      </c>
      <c r="M12384" s="76"/>
      <c r="N12384" s="76"/>
      <c r="O12384" s="76"/>
      <c r="P12384" s="76"/>
      <c r="Q12384" s="76"/>
      <c r="R12384" s="76"/>
      <c r="S12384" s="76"/>
      <c r="T12384" s="76"/>
      <c r="U12384" s="76"/>
      <c r="V12384" s="76"/>
      <c r="W12384" s="76"/>
      <c r="X12384" s="76"/>
    </row>
    <row r="12385" spans="1:24">
      <c r="A12385" s="54"/>
      <c r="B12385" s="54"/>
      <c r="C12385" s="80"/>
      <c r="D12385" s="477"/>
      <c r="E12385" s="81"/>
      <c r="F12385" s="80"/>
      <c r="G12385" s="81"/>
      <c r="H12385" s="872"/>
      <c r="I12385" s="526"/>
      <c r="J12385" s="80"/>
      <c r="K12385" s="84" t="s">
        <v>1502</v>
      </c>
      <c r="L12385" s="76">
        <f t="shared" si="623"/>
        <v>9</v>
      </c>
      <c r="M12385" s="76"/>
      <c r="N12385" s="76"/>
      <c r="O12385" s="76">
        <v>1</v>
      </c>
      <c r="P12385" s="76"/>
      <c r="Q12385" s="76"/>
      <c r="R12385" s="76"/>
      <c r="S12385" s="76">
        <v>1</v>
      </c>
      <c r="T12385" s="76">
        <v>3</v>
      </c>
      <c r="U12385" s="76"/>
      <c r="V12385" s="76"/>
      <c r="W12385" s="76">
        <v>2</v>
      </c>
      <c r="X12385" s="76">
        <v>2</v>
      </c>
    </row>
    <row r="12386" spans="1:24">
      <c r="A12386" s="54"/>
      <c r="B12386" s="54"/>
      <c r="C12386" s="46" t="s">
        <v>33</v>
      </c>
      <c r="D12386" s="94" t="s">
        <v>18763</v>
      </c>
      <c r="E12386" s="58" t="s">
        <v>18764</v>
      </c>
      <c r="F12386" s="46" t="s">
        <v>18765</v>
      </c>
      <c r="G12386" s="58" t="s">
        <v>18766</v>
      </c>
      <c r="H12386" s="58" t="s">
        <v>18767</v>
      </c>
      <c r="I12386" s="524">
        <v>0</v>
      </c>
      <c r="J12386" s="46" t="s">
        <v>1508</v>
      </c>
      <c r="K12386" s="75" t="s">
        <v>1509</v>
      </c>
      <c r="L12386" s="76">
        <f t="shared" si="623"/>
        <v>0</v>
      </c>
      <c r="M12386" s="76"/>
      <c r="N12386" s="76"/>
      <c r="O12386" s="76"/>
      <c r="P12386" s="76"/>
      <c r="Q12386" s="76"/>
      <c r="R12386" s="76"/>
      <c r="S12386" s="76"/>
      <c r="T12386" s="76"/>
      <c r="U12386" s="76"/>
      <c r="V12386" s="76"/>
      <c r="W12386" s="76"/>
      <c r="X12386" s="76"/>
    </row>
    <row r="12387" spans="1:24">
      <c r="A12387" s="54"/>
      <c r="B12387" s="54"/>
      <c r="C12387" s="54"/>
      <c r="D12387" s="476"/>
      <c r="E12387" s="77"/>
      <c r="F12387" s="54"/>
      <c r="G12387" s="77"/>
      <c r="H12387" s="77"/>
      <c r="I12387" s="525"/>
      <c r="J12387" s="54"/>
      <c r="K12387" s="75" t="s">
        <v>1501</v>
      </c>
      <c r="L12387" s="76">
        <f t="shared" si="623"/>
        <v>0</v>
      </c>
      <c r="M12387" s="76"/>
      <c r="N12387" s="76"/>
      <c r="O12387" s="76"/>
      <c r="P12387" s="76"/>
      <c r="Q12387" s="76"/>
      <c r="R12387" s="76"/>
      <c r="S12387" s="76"/>
      <c r="T12387" s="76"/>
      <c r="U12387" s="76"/>
      <c r="V12387" s="76"/>
      <c r="W12387" s="76"/>
      <c r="X12387" s="76"/>
    </row>
    <row r="12388" spans="1:24">
      <c r="A12388" s="54"/>
      <c r="B12388" s="54"/>
      <c r="C12388" s="80"/>
      <c r="D12388" s="477"/>
      <c r="E12388" s="81"/>
      <c r="F12388" s="80"/>
      <c r="G12388" s="81"/>
      <c r="H12388" s="81"/>
      <c r="I12388" s="526"/>
      <c r="J12388" s="80"/>
      <c r="K12388" s="84" t="s">
        <v>1502</v>
      </c>
      <c r="L12388" s="76">
        <f t="shared" si="623"/>
        <v>5</v>
      </c>
      <c r="M12388" s="76"/>
      <c r="N12388" s="76"/>
      <c r="O12388" s="76"/>
      <c r="P12388" s="76"/>
      <c r="Q12388" s="76"/>
      <c r="R12388" s="76"/>
      <c r="S12388" s="76">
        <v>3</v>
      </c>
      <c r="T12388" s="76"/>
      <c r="U12388" s="76"/>
      <c r="V12388" s="76"/>
      <c r="W12388" s="76">
        <v>2</v>
      </c>
      <c r="X12388" s="76"/>
    </row>
    <row r="12389" spans="1:24">
      <c r="A12389" s="54"/>
      <c r="B12389" s="54"/>
      <c r="C12389" s="46" t="s">
        <v>35</v>
      </c>
      <c r="D12389" s="94" t="s">
        <v>18768</v>
      </c>
      <c r="E12389" s="58" t="s">
        <v>18769</v>
      </c>
      <c r="F12389" s="46" t="s">
        <v>18770</v>
      </c>
      <c r="G12389" s="58" t="s">
        <v>18771</v>
      </c>
      <c r="H12389" s="58" t="s">
        <v>18772</v>
      </c>
      <c r="I12389" s="524">
        <v>152</v>
      </c>
      <c r="J12389" s="46" t="s">
        <v>1508</v>
      </c>
      <c r="K12389" s="75" t="s">
        <v>1509</v>
      </c>
      <c r="L12389" s="76">
        <f t="shared" si="623"/>
        <v>11</v>
      </c>
      <c r="M12389" s="76"/>
      <c r="N12389" s="76"/>
      <c r="O12389" s="76"/>
      <c r="P12389" s="76"/>
      <c r="Q12389" s="76"/>
      <c r="R12389" s="76"/>
      <c r="S12389" s="76"/>
      <c r="T12389" s="76"/>
      <c r="U12389" s="76">
        <v>11</v>
      </c>
      <c r="V12389" s="76"/>
      <c r="W12389" s="76"/>
      <c r="X12389" s="76"/>
    </row>
    <row r="12390" spans="1:24">
      <c r="A12390" s="54"/>
      <c r="B12390" s="54"/>
      <c r="C12390" s="54"/>
      <c r="D12390" s="476"/>
      <c r="E12390" s="77"/>
      <c r="F12390" s="54"/>
      <c r="G12390" s="77"/>
      <c r="H12390" s="77"/>
      <c r="I12390" s="525"/>
      <c r="J12390" s="54"/>
      <c r="K12390" s="75" t="s">
        <v>1501</v>
      </c>
      <c r="L12390" s="76">
        <f t="shared" si="623"/>
        <v>0</v>
      </c>
      <c r="M12390" s="76"/>
      <c r="N12390" s="76"/>
      <c r="O12390" s="76"/>
      <c r="P12390" s="76"/>
      <c r="Q12390" s="76"/>
      <c r="R12390" s="76"/>
      <c r="S12390" s="76"/>
      <c r="T12390" s="76"/>
      <c r="U12390" s="76"/>
      <c r="V12390" s="76"/>
      <c r="W12390" s="76"/>
      <c r="X12390" s="76"/>
    </row>
    <row r="12391" spans="1:24">
      <c r="A12391" s="54"/>
      <c r="B12391" s="54"/>
      <c r="C12391" s="80"/>
      <c r="D12391" s="477"/>
      <c r="E12391" s="81"/>
      <c r="F12391" s="80"/>
      <c r="G12391" s="81"/>
      <c r="H12391" s="81"/>
      <c r="I12391" s="526"/>
      <c r="J12391" s="80"/>
      <c r="K12391" s="84" t="s">
        <v>1502</v>
      </c>
      <c r="L12391" s="76">
        <f t="shared" si="623"/>
        <v>3</v>
      </c>
      <c r="M12391" s="76"/>
      <c r="N12391" s="76"/>
      <c r="O12391" s="76"/>
      <c r="P12391" s="76"/>
      <c r="Q12391" s="76"/>
      <c r="R12391" s="76"/>
      <c r="S12391" s="76">
        <v>2</v>
      </c>
      <c r="T12391" s="76"/>
      <c r="U12391" s="76"/>
      <c r="V12391" s="76"/>
      <c r="W12391" s="76"/>
      <c r="X12391" s="76">
        <v>1</v>
      </c>
    </row>
    <row r="12392" spans="1:24">
      <c r="A12392" s="54"/>
      <c r="B12392" s="54"/>
      <c r="C12392" s="46" t="s">
        <v>33</v>
      </c>
      <c r="D12392" s="94" t="s">
        <v>18773</v>
      </c>
      <c r="E12392" s="58" t="s">
        <v>18774</v>
      </c>
      <c r="F12392" s="46" t="s">
        <v>7120</v>
      </c>
      <c r="G12392" s="58" t="s">
        <v>18775</v>
      </c>
      <c r="H12392" s="58" t="s">
        <v>18776</v>
      </c>
      <c r="I12392" s="524">
        <v>1119</v>
      </c>
      <c r="J12392" s="46" t="s">
        <v>1508</v>
      </c>
      <c r="K12392" s="75" t="s">
        <v>1509</v>
      </c>
      <c r="L12392" s="76">
        <f t="shared" si="623"/>
        <v>0</v>
      </c>
      <c r="M12392" s="76"/>
      <c r="N12392" s="76"/>
      <c r="O12392" s="76"/>
      <c r="P12392" s="76"/>
      <c r="Q12392" s="76"/>
      <c r="R12392" s="76"/>
      <c r="S12392" s="76"/>
      <c r="T12392" s="76"/>
      <c r="U12392" s="76"/>
      <c r="V12392" s="76"/>
      <c r="W12392" s="76"/>
      <c r="X12392" s="76"/>
    </row>
    <row r="12393" spans="1:24">
      <c r="A12393" s="54"/>
      <c r="B12393" s="54"/>
      <c r="C12393" s="54"/>
      <c r="D12393" s="476"/>
      <c r="E12393" s="77"/>
      <c r="F12393" s="54"/>
      <c r="G12393" s="77"/>
      <c r="H12393" s="77"/>
      <c r="I12393" s="525"/>
      <c r="J12393" s="54"/>
      <c r="K12393" s="75" t="s">
        <v>1501</v>
      </c>
      <c r="L12393" s="76">
        <f t="shared" si="623"/>
        <v>0</v>
      </c>
      <c r="M12393" s="76"/>
      <c r="N12393" s="76"/>
      <c r="O12393" s="76"/>
      <c r="P12393" s="76"/>
      <c r="Q12393" s="76"/>
      <c r="R12393" s="76"/>
      <c r="S12393" s="76"/>
      <c r="T12393" s="76"/>
      <c r="U12393" s="76"/>
      <c r="V12393" s="76"/>
      <c r="W12393" s="76"/>
      <c r="X12393" s="76"/>
    </row>
    <row r="12394" spans="1:24">
      <c r="A12394" s="54"/>
      <c r="B12394" s="54"/>
      <c r="C12394" s="80"/>
      <c r="D12394" s="477"/>
      <c r="E12394" s="81"/>
      <c r="F12394" s="80"/>
      <c r="G12394" s="81"/>
      <c r="H12394" s="81"/>
      <c r="I12394" s="526"/>
      <c r="J12394" s="80"/>
      <c r="K12394" s="84" t="s">
        <v>1502</v>
      </c>
      <c r="L12394" s="76">
        <f t="shared" si="623"/>
        <v>9</v>
      </c>
      <c r="M12394" s="76">
        <v>2</v>
      </c>
      <c r="N12394" s="76"/>
      <c r="O12394" s="76"/>
      <c r="P12394" s="76"/>
      <c r="Q12394" s="76"/>
      <c r="R12394" s="76"/>
      <c r="S12394" s="76">
        <v>6</v>
      </c>
      <c r="T12394" s="76"/>
      <c r="U12394" s="76"/>
      <c r="V12394" s="76"/>
      <c r="W12394" s="76"/>
      <c r="X12394" s="76">
        <v>1</v>
      </c>
    </row>
    <row r="12395" spans="1:24">
      <c r="A12395" s="54"/>
      <c r="B12395" s="54"/>
      <c r="C12395" s="46" t="s">
        <v>33</v>
      </c>
      <c r="D12395" s="94" t="s">
        <v>18777</v>
      </c>
      <c r="E12395" s="58" t="s">
        <v>18778</v>
      </c>
      <c r="F12395" s="46" t="s">
        <v>18779</v>
      </c>
      <c r="G12395" s="58" t="s">
        <v>18780</v>
      </c>
      <c r="H12395" s="58" t="s">
        <v>18781</v>
      </c>
      <c r="I12395" s="524">
        <v>558</v>
      </c>
      <c r="J12395" s="46" t="s">
        <v>1508</v>
      </c>
      <c r="K12395" s="75" t="s">
        <v>1509</v>
      </c>
      <c r="L12395" s="76">
        <f t="shared" si="623"/>
        <v>0</v>
      </c>
      <c r="M12395" s="76"/>
      <c r="N12395" s="76"/>
      <c r="O12395" s="76"/>
      <c r="P12395" s="76"/>
      <c r="Q12395" s="76"/>
      <c r="R12395" s="76"/>
      <c r="S12395" s="76"/>
      <c r="T12395" s="76"/>
      <c r="U12395" s="76"/>
      <c r="V12395" s="76"/>
      <c r="W12395" s="76"/>
      <c r="X12395" s="76"/>
    </row>
    <row r="12396" spans="1:24">
      <c r="A12396" s="54"/>
      <c r="B12396" s="54"/>
      <c r="C12396" s="54"/>
      <c r="D12396" s="476"/>
      <c r="E12396" s="77"/>
      <c r="F12396" s="54"/>
      <c r="G12396" s="77"/>
      <c r="H12396" s="77"/>
      <c r="I12396" s="525"/>
      <c r="J12396" s="54"/>
      <c r="K12396" s="75" t="s">
        <v>1501</v>
      </c>
      <c r="L12396" s="76">
        <f t="shared" si="623"/>
        <v>0</v>
      </c>
      <c r="M12396" s="76"/>
      <c r="N12396" s="76"/>
      <c r="O12396" s="76"/>
      <c r="P12396" s="76"/>
      <c r="Q12396" s="76"/>
      <c r="R12396" s="76"/>
      <c r="S12396" s="76"/>
      <c r="T12396" s="76"/>
      <c r="U12396" s="76"/>
      <c r="V12396" s="76"/>
      <c r="W12396" s="76"/>
      <c r="X12396" s="76"/>
    </row>
    <row r="12397" spans="1:24">
      <c r="A12397" s="54"/>
      <c r="B12397" s="54"/>
      <c r="C12397" s="80"/>
      <c r="D12397" s="477"/>
      <c r="E12397" s="81"/>
      <c r="F12397" s="80"/>
      <c r="G12397" s="81"/>
      <c r="H12397" s="81"/>
      <c r="I12397" s="526"/>
      <c r="J12397" s="80"/>
      <c r="K12397" s="84" t="s">
        <v>1502</v>
      </c>
      <c r="L12397" s="76">
        <f t="shared" si="623"/>
        <v>3</v>
      </c>
      <c r="M12397" s="76"/>
      <c r="N12397" s="76"/>
      <c r="O12397" s="76"/>
      <c r="P12397" s="76"/>
      <c r="Q12397" s="76"/>
      <c r="R12397" s="76"/>
      <c r="S12397" s="76"/>
      <c r="T12397" s="76"/>
      <c r="U12397" s="76"/>
      <c r="V12397" s="76"/>
      <c r="W12397" s="76">
        <v>3</v>
      </c>
      <c r="X12397" s="76"/>
    </row>
    <row r="12398" spans="1:24">
      <c r="A12398" s="54"/>
      <c r="B12398" s="54"/>
      <c r="C12398" s="46" t="s">
        <v>33</v>
      </c>
      <c r="D12398" s="94" t="s">
        <v>18782</v>
      </c>
      <c r="E12398" s="58" t="s">
        <v>18783</v>
      </c>
      <c r="F12398" s="46" t="s">
        <v>18784</v>
      </c>
      <c r="G12398" s="58" t="s">
        <v>18785</v>
      </c>
      <c r="H12398" s="58" t="s">
        <v>18786</v>
      </c>
      <c r="I12398" s="524">
        <v>0</v>
      </c>
      <c r="J12398" s="46" t="s">
        <v>1508</v>
      </c>
      <c r="K12398" s="75" t="s">
        <v>1509</v>
      </c>
      <c r="L12398" s="76">
        <f t="shared" si="623"/>
        <v>0</v>
      </c>
      <c r="M12398" s="76"/>
      <c r="N12398" s="76"/>
      <c r="O12398" s="76"/>
      <c r="P12398" s="76"/>
      <c r="Q12398" s="76"/>
      <c r="R12398" s="76"/>
      <c r="S12398" s="76"/>
      <c r="T12398" s="76"/>
      <c r="U12398" s="76"/>
      <c r="V12398" s="76"/>
      <c r="W12398" s="76"/>
      <c r="X12398" s="76"/>
    </row>
    <row r="12399" spans="1:24">
      <c r="A12399" s="54"/>
      <c r="B12399" s="54"/>
      <c r="C12399" s="54"/>
      <c r="D12399" s="476"/>
      <c r="E12399" s="77"/>
      <c r="F12399" s="54"/>
      <c r="G12399" s="77"/>
      <c r="H12399" s="77"/>
      <c r="I12399" s="525"/>
      <c r="J12399" s="54"/>
      <c r="K12399" s="75" t="s">
        <v>1501</v>
      </c>
      <c r="L12399" s="76">
        <f t="shared" si="623"/>
        <v>0</v>
      </c>
      <c r="M12399" s="76"/>
      <c r="N12399" s="76"/>
      <c r="O12399" s="76"/>
      <c r="P12399" s="76"/>
      <c r="Q12399" s="76"/>
      <c r="R12399" s="76"/>
      <c r="S12399" s="76"/>
      <c r="T12399" s="76"/>
      <c r="U12399" s="76"/>
      <c r="V12399" s="76"/>
      <c r="W12399" s="76"/>
      <c r="X12399" s="76"/>
    </row>
    <row r="12400" spans="1:24">
      <c r="A12400" s="54"/>
      <c r="B12400" s="54"/>
      <c r="C12400" s="80"/>
      <c r="D12400" s="477"/>
      <c r="E12400" s="81"/>
      <c r="F12400" s="80"/>
      <c r="G12400" s="81"/>
      <c r="H12400" s="81"/>
      <c r="I12400" s="526"/>
      <c r="J12400" s="80"/>
      <c r="K12400" s="84" t="s">
        <v>1502</v>
      </c>
      <c r="L12400" s="76">
        <f t="shared" si="623"/>
        <v>23</v>
      </c>
      <c r="M12400" s="76"/>
      <c r="N12400" s="76"/>
      <c r="O12400" s="76"/>
      <c r="P12400" s="76"/>
      <c r="Q12400" s="76"/>
      <c r="R12400" s="76"/>
      <c r="S12400" s="76">
        <v>5</v>
      </c>
      <c r="T12400" s="76"/>
      <c r="U12400" s="76">
        <v>18</v>
      </c>
      <c r="V12400" s="76"/>
      <c r="W12400" s="76"/>
      <c r="X12400" s="76"/>
    </row>
    <row r="12401" spans="1:24">
      <c r="A12401" s="54"/>
      <c r="B12401" s="54"/>
      <c r="C12401" s="46" t="s">
        <v>33</v>
      </c>
      <c r="D12401" s="94" t="s">
        <v>18787</v>
      </c>
      <c r="E12401" s="58" t="s">
        <v>18788</v>
      </c>
      <c r="F12401" s="46" t="s">
        <v>18789</v>
      </c>
      <c r="G12401" s="58" t="s">
        <v>18790</v>
      </c>
      <c r="H12401" s="58" t="s">
        <v>18791</v>
      </c>
      <c r="I12401" s="524">
        <v>0</v>
      </c>
      <c r="J12401" s="46" t="s">
        <v>1508</v>
      </c>
      <c r="K12401" s="75" t="s">
        <v>1509</v>
      </c>
      <c r="L12401" s="76">
        <f t="shared" si="623"/>
        <v>0</v>
      </c>
      <c r="M12401" s="76"/>
      <c r="N12401" s="76"/>
      <c r="O12401" s="76"/>
      <c r="P12401" s="76"/>
      <c r="Q12401" s="76"/>
      <c r="R12401" s="76"/>
      <c r="S12401" s="76"/>
      <c r="T12401" s="76"/>
      <c r="U12401" s="76"/>
      <c r="V12401" s="76"/>
      <c r="W12401" s="76"/>
      <c r="X12401" s="76"/>
    </row>
    <row r="12402" spans="1:24">
      <c r="A12402" s="54"/>
      <c r="B12402" s="54"/>
      <c r="C12402" s="54"/>
      <c r="D12402" s="476"/>
      <c r="E12402" s="77"/>
      <c r="F12402" s="54"/>
      <c r="G12402" s="77"/>
      <c r="H12402" s="77"/>
      <c r="I12402" s="525"/>
      <c r="J12402" s="54"/>
      <c r="K12402" s="75" t="s">
        <v>1501</v>
      </c>
      <c r="L12402" s="76">
        <f t="shared" si="623"/>
        <v>0</v>
      </c>
      <c r="M12402" s="76"/>
      <c r="N12402" s="76"/>
      <c r="O12402" s="76"/>
      <c r="P12402" s="76"/>
      <c r="Q12402" s="76"/>
      <c r="R12402" s="76"/>
      <c r="S12402" s="76"/>
      <c r="T12402" s="76"/>
      <c r="U12402" s="76"/>
      <c r="V12402" s="76"/>
      <c r="W12402" s="76"/>
      <c r="X12402" s="76"/>
    </row>
    <row r="12403" spans="1:24">
      <c r="A12403" s="54"/>
      <c r="B12403" s="54"/>
      <c r="C12403" s="80"/>
      <c r="D12403" s="477"/>
      <c r="E12403" s="81"/>
      <c r="F12403" s="80"/>
      <c r="G12403" s="81"/>
      <c r="H12403" s="81"/>
      <c r="I12403" s="526"/>
      <c r="J12403" s="80"/>
      <c r="K12403" s="84" t="s">
        <v>1502</v>
      </c>
      <c r="L12403" s="76">
        <f t="shared" si="623"/>
        <v>5</v>
      </c>
      <c r="M12403" s="76"/>
      <c r="N12403" s="76"/>
      <c r="O12403" s="76"/>
      <c r="P12403" s="76"/>
      <c r="Q12403" s="76"/>
      <c r="R12403" s="76"/>
      <c r="S12403" s="76"/>
      <c r="T12403" s="76"/>
      <c r="U12403" s="76"/>
      <c r="V12403" s="76"/>
      <c r="W12403" s="76">
        <v>5</v>
      </c>
      <c r="X12403" s="76"/>
    </row>
    <row r="12404" spans="1:24">
      <c r="A12404" s="54"/>
      <c r="B12404" s="54"/>
      <c r="C12404" s="46" t="s">
        <v>33</v>
      </c>
      <c r="D12404" s="94" t="s">
        <v>18792</v>
      </c>
      <c r="E12404" s="58" t="s">
        <v>18793</v>
      </c>
      <c r="F12404" s="46" t="s">
        <v>18794</v>
      </c>
      <c r="G12404" s="58" t="s">
        <v>18795</v>
      </c>
      <c r="H12404" s="58" t="s">
        <v>18786</v>
      </c>
      <c r="I12404" s="524">
        <v>0</v>
      </c>
      <c r="J12404" s="46" t="s">
        <v>1508</v>
      </c>
      <c r="K12404" s="75" t="s">
        <v>1509</v>
      </c>
      <c r="L12404" s="76">
        <f t="shared" si="623"/>
        <v>0</v>
      </c>
      <c r="M12404" s="76"/>
      <c r="N12404" s="76"/>
      <c r="O12404" s="76"/>
      <c r="P12404" s="76"/>
      <c r="Q12404" s="76"/>
      <c r="R12404" s="76"/>
      <c r="S12404" s="76"/>
      <c r="T12404" s="76"/>
      <c r="U12404" s="76"/>
      <c r="V12404" s="76"/>
      <c r="W12404" s="76"/>
      <c r="X12404" s="76"/>
    </row>
    <row r="12405" spans="1:24">
      <c r="A12405" s="54"/>
      <c r="B12405" s="54"/>
      <c r="C12405" s="54"/>
      <c r="D12405" s="476"/>
      <c r="E12405" s="77"/>
      <c r="F12405" s="54"/>
      <c r="G12405" s="77"/>
      <c r="H12405" s="77"/>
      <c r="I12405" s="525"/>
      <c r="J12405" s="54"/>
      <c r="K12405" s="75" t="s">
        <v>1501</v>
      </c>
      <c r="L12405" s="76">
        <f t="shared" si="623"/>
        <v>0</v>
      </c>
      <c r="M12405" s="76"/>
      <c r="N12405" s="76"/>
      <c r="O12405" s="76"/>
      <c r="P12405" s="76"/>
      <c r="Q12405" s="76"/>
      <c r="R12405" s="76"/>
      <c r="S12405" s="76"/>
      <c r="T12405" s="76"/>
      <c r="U12405" s="76"/>
      <c r="V12405" s="76"/>
      <c r="W12405" s="76"/>
      <c r="X12405" s="76"/>
    </row>
    <row r="12406" spans="1:24">
      <c r="A12406" s="54"/>
      <c r="B12406" s="54"/>
      <c r="C12406" s="80"/>
      <c r="D12406" s="477"/>
      <c r="E12406" s="81"/>
      <c r="F12406" s="80"/>
      <c r="G12406" s="81"/>
      <c r="H12406" s="81"/>
      <c r="I12406" s="526"/>
      <c r="J12406" s="80"/>
      <c r="K12406" s="84" t="s">
        <v>1502</v>
      </c>
      <c r="L12406" s="76">
        <f t="shared" si="623"/>
        <v>16</v>
      </c>
      <c r="M12406" s="76"/>
      <c r="N12406" s="76"/>
      <c r="O12406" s="76"/>
      <c r="P12406" s="76"/>
      <c r="Q12406" s="76"/>
      <c r="R12406" s="76"/>
      <c r="S12406" s="76">
        <v>7</v>
      </c>
      <c r="T12406" s="76"/>
      <c r="U12406" s="76">
        <v>6</v>
      </c>
      <c r="V12406" s="76"/>
      <c r="W12406" s="76">
        <v>3</v>
      </c>
      <c r="X12406" s="76"/>
    </row>
    <row r="12407" spans="1:24">
      <c r="A12407" s="54"/>
      <c r="B12407" s="54"/>
      <c r="C12407" s="46" t="s">
        <v>33</v>
      </c>
      <c r="D12407" s="94" t="s">
        <v>18796</v>
      </c>
      <c r="E12407" s="58" t="s">
        <v>18797</v>
      </c>
      <c r="F12407" s="46" t="s">
        <v>18798</v>
      </c>
      <c r="G12407" s="58" t="s">
        <v>18566</v>
      </c>
      <c r="H12407" s="58" t="s">
        <v>18799</v>
      </c>
      <c r="I12407" s="524">
        <v>61095</v>
      </c>
      <c r="J12407" s="46" t="s">
        <v>1508</v>
      </c>
      <c r="K12407" s="75" t="s">
        <v>1509</v>
      </c>
      <c r="L12407" s="76">
        <f t="shared" si="623"/>
        <v>0</v>
      </c>
      <c r="M12407" s="76"/>
      <c r="N12407" s="76"/>
      <c r="O12407" s="76"/>
      <c r="P12407" s="76"/>
      <c r="Q12407" s="76"/>
      <c r="R12407" s="76"/>
      <c r="S12407" s="76"/>
      <c r="T12407" s="76"/>
      <c r="U12407" s="76"/>
      <c r="V12407" s="76"/>
      <c r="W12407" s="76"/>
      <c r="X12407" s="76"/>
    </row>
    <row r="12408" spans="1:24">
      <c r="A12408" s="54"/>
      <c r="B12408" s="54"/>
      <c r="C12408" s="54"/>
      <c r="D12408" s="476"/>
      <c r="E12408" s="77"/>
      <c r="F12408" s="54"/>
      <c r="G12408" s="77"/>
      <c r="H12408" s="77"/>
      <c r="I12408" s="525"/>
      <c r="J12408" s="54"/>
      <c r="K12408" s="75" t="s">
        <v>1501</v>
      </c>
      <c r="L12408" s="76">
        <f t="shared" si="623"/>
        <v>0</v>
      </c>
      <c r="M12408" s="76"/>
      <c r="N12408" s="76"/>
      <c r="O12408" s="76"/>
      <c r="P12408" s="76"/>
      <c r="Q12408" s="76"/>
      <c r="R12408" s="76"/>
      <c r="S12408" s="76"/>
      <c r="T12408" s="76"/>
      <c r="U12408" s="76"/>
      <c r="V12408" s="76"/>
      <c r="W12408" s="76"/>
      <c r="X12408" s="76"/>
    </row>
    <row r="12409" spans="1:24">
      <c r="A12409" s="54"/>
      <c r="B12409" s="54"/>
      <c r="C12409" s="80"/>
      <c r="D12409" s="477"/>
      <c r="E12409" s="81"/>
      <c r="F12409" s="80"/>
      <c r="G12409" s="81"/>
      <c r="H12409" s="81"/>
      <c r="I12409" s="526"/>
      <c r="J12409" s="80"/>
      <c r="K12409" s="84" t="s">
        <v>1502</v>
      </c>
      <c r="L12409" s="76">
        <f t="shared" si="623"/>
        <v>6</v>
      </c>
      <c r="M12409" s="76"/>
      <c r="N12409" s="76"/>
      <c r="O12409" s="76"/>
      <c r="P12409" s="76"/>
      <c r="Q12409" s="76"/>
      <c r="R12409" s="76"/>
      <c r="S12409" s="76">
        <v>2</v>
      </c>
      <c r="T12409" s="76"/>
      <c r="U12409" s="76"/>
      <c r="V12409" s="76"/>
      <c r="W12409" s="76">
        <v>4</v>
      </c>
      <c r="X12409" s="76"/>
    </row>
    <row r="12410" spans="1:24">
      <c r="A12410" s="54"/>
      <c r="B12410" s="54"/>
      <c r="C12410" s="46" t="s">
        <v>33</v>
      </c>
      <c r="D12410" s="94" t="s">
        <v>18800</v>
      </c>
      <c r="E12410" s="58" t="s">
        <v>18801</v>
      </c>
      <c r="F12410" s="46" t="s">
        <v>18802</v>
      </c>
      <c r="G12410" s="58" t="s">
        <v>18803</v>
      </c>
      <c r="H12410" s="58" t="s">
        <v>18804</v>
      </c>
      <c r="I12410" s="524">
        <v>6757</v>
      </c>
      <c r="J12410" s="46" t="s">
        <v>1508</v>
      </c>
      <c r="K12410" s="75" t="s">
        <v>1509</v>
      </c>
      <c r="L12410" s="76">
        <f t="shared" si="623"/>
        <v>0</v>
      </c>
      <c r="M12410" s="76"/>
      <c r="N12410" s="76"/>
      <c r="O12410" s="76"/>
      <c r="P12410" s="76"/>
      <c r="Q12410" s="76"/>
      <c r="R12410" s="76"/>
      <c r="S12410" s="76"/>
      <c r="T12410" s="76"/>
      <c r="U12410" s="76"/>
      <c r="V12410" s="76"/>
      <c r="W12410" s="76"/>
      <c r="X12410" s="76"/>
    </row>
    <row r="12411" spans="1:24">
      <c r="A12411" s="54"/>
      <c r="B12411" s="54"/>
      <c r="C12411" s="54"/>
      <c r="D12411" s="476"/>
      <c r="E12411" s="77"/>
      <c r="F12411" s="54"/>
      <c r="G12411" s="77"/>
      <c r="H12411" s="77"/>
      <c r="I12411" s="525"/>
      <c r="J12411" s="54"/>
      <c r="K12411" s="75" t="s">
        <v>1501</v>
      </c>
      <c r="L12411" s="76">
        <f t="shared" si="623"/>
        <v>0</v>
      </c>
      <c r="M12411" s="76"/>
      <c r="N12411" s="76"/>
      <c r="O12411" s="76"/>
      <c r="P12411" s="76"/>
      <c r="Q12411" s="76"/>
      <c r="R12411" s="76"/>
      <c r="S12411" s="76"/>
      <c r="T12411" s="76"/>
      <c r="U12411" s="76"/>
      <c r="V12411" s="76"/>
      <c r="W12411" s="76"/>
      <c r="X12411" s="76"/>
    </row>
    <row r="12412" spans="1:24">
      <c r="A12412" s="54"/>
      <c r="B12412" s="54"/>
      <c r="C12412" s="80"/>
      <c r="D12412" s="477"/>
      <c r="E12412" s="81"/>
      <c r="F12412" s="80"/>
      <c r="G12412" s="81"/>
      <c r="H12412" s="81"/>
      <c r="I12412" s="526"/>
      <c r="J12412" s="80"/>
      <c r="K12412" s="84" t="s">
        <v>1502</v>
      </c>
      <c r="L12412" s="76">
        <f t="shared" si="623"/>
        <v>7</v>
      </c>
      <c r="M12412" s="76"/>
      <c r="N12412" s="76"/>
      <c r="O12412" s="76"/>
      <c r="P12412" s="76"/>
      <c r="Q12412" s="76"/>
      <c r="R12412" s="76"/>
      <c r="S12412" s="76">
        <v>3</v>
      </c>
      <c r="T12412" s="76"/>
      <c r="U12412" s="76"/>
      <c r="V12412" s="76"/>
      <c r="W12412" s="76">
        <v>4</v>
      </c>
      <c r="X12412" s="76"/>
    </row>
    <row r="12413" spans="1:24">
      <c r="A12413" s="54"/>
      <c r="B12413" s="54"/>
      <c r="C12413" s="46" t="s">
        <v>35</v>
      </c>
      <c r="D12413" s="94" t="s">
        <v>18805</v>
      </c>
      <c r="E12413" s="58" t="s">
        <v>18806</v>
      </c>
      <c r="F12413" s="46" t="s">
        <v>18807</v>
      </c>
      <c r="G12413" s="58" t="s">
        <v>18808</v>
      </c>
      <c r="H12413" s="58" t="s">
        <v>18809</v>
      </c>
      <c r="I12413" s="524">
        <v>157093</v>
      </c>
      <c r="J12413" s="46" t="s">
        <v>1508</v>
      </c>
      <c r="K12413" s="75" t="s">
        <v>1509</v>
      </c>
      <c r="L12413" s="76">
        <f t="shared" si="623"/>
        <v>10</v>
      </c>
      <c r="M12413" s="76"/>
      <c r="N12413" s="76"/>
      <c r="O12413" s="76"/>
      <c r="P12413" s="76"/>
      <c r="Q12413" s="76"/>
      <c r="R12413" s="76"/>
      <c r="S12413" s="76"/>
      <c r="T12413" s="76"/>
      <c r="U12413" s="76">
        <v>10</v>
      </c>
      <c r="V12413" s="76"/>
      <c r="W12413" s="76"/>
      <c r="X12413" s="76"/>
    </row>
    <row r="12414" spans="1:24">
      <c r="A12414" s="54"/>
      <c r="B12414" s="54"/>
      <c r="C12414" s="54"/>
      <c r="D12414" s="476"/>
      <c r="E12414" s="77"/>
      <c r="F12414" s="54"/>
      <c r="G12414" s="77"/>
      <c r="H12414" s="77"/>
      <c r="I12414" s="525"/>
      <c r="J12414" s="54"/>
      <c r="K12414" s="75" t="s">
        <v>1501</v>
      </c>
      <c r="L12414" s="76">
        <f t="shared" si="623"/>
        <v>0</v>
      </c>
      <c r="M12414" s="76"/>
      <c r="N12414" s="76"/>
      <c r="O12414" s="76"/>
      <c r="P12414" s="76"/>
      <c r="Q12414" s="76"/>
      <c r="R12414" s="76"/>
      <c r="S12414" s="76"/>
      <c r="T12414" s="76"/>
      <c r="U12414" s="76"/>
      <c r="V12414" s="76"/>
      <c r="W12414" s="76"/>
      <c r="X12414" s="76"/>
    </row>
    <row r="12415" spans="1:24">
      <c r="A12415" s="54"/>
      <c r="B12415" s="54"/>
      <c r="C12415" s="80"/>
      <c r="D12415" s="477"/>
      <c r="E12415" s="81"/>
      <c r="F12415" s="80"/>
      <c r="G12415" s="81"/>
      <c r="H12415" s="81"/>
      <c r="I12415" s="526"/>
      <c r="J12415" s="80"/>
      <c r="K12415" s="84" t="s">
        <v>1502</v>
      </c>
      <c r="L12415" s="76">
        <f t="shared" si="623"/>
        <v>39</v>
      </c>
      <c r="M12415" s="76"/>
      <c r="N12415" s="76"/>
      <c r="O12415" s="76"/>
      <c r="P12415" s="76"/>
      <c r="Q12415" s="76"/>
      <c r="R12415" s="76"/>
      <c r="S12415" s="76">
        <v>12</v>
      </c>
      <c r="T12415" s="76"/>
      <c r="U12415" s="76"/>
      <c r="V12415" s="76"/>
      <c r="W12415" s="76">
        <v>9</v>
      </c>
      <c r="X12415" s="76">
        <v>18</v>
      </c>
    </row>
    <row r="12416" spans="1:24">
      <c r="A12416" s="54"/>
      <c r="B12416" s="54"/>
      <c r="C12416" s="46" t="s">
        <v>33</v>
      </c>
      <c r="D12416" s="94" t="s">
        <v>18810</v>
      </c>
      <c r="E12416" s="58" t="s">
        <v>18811</v>
      </c>
      <c r="F12416" s="46" t="s">
        <v>18812</v>
      </c>
      <c r="G12416" s="58" t="s">
        <v>18813</v>
      </c>
      <c r="H12416" s="58" t="s">
        <v>18814</v>
      </c>
      <c r="I12416" s="524">
        <v>21926</v>
      </c>
      <c r="J12416" s="46" t="s">
        <v>1508</v>
      </c>
      <c r="K12416" s="75" t="s">
        <v>1509</v>
      </c>
      <c r="L12416" s="76">
        <f t="shared" si="623"/>
        <v>0</v>
      </c>
      <c r="M12416" s="76"/>
      <c r="N12416" s="76"/>
      <c r="O12416" s="76"/>
      <c r="P12416" s="76"/>
      <c r="Q12416" s="76"/>
      <c r="R12416" s="76"/>
      <c r="S12416" s="76"/>
      <c r="T12416" s="76"/>
      <c r="U12416" s="76"/>
      <c r="V12416" s="76"/>
      <c r="W12416" s="76"/>
      <c r="X12416" s="76"/>
    </row>
    <row r="12417" spans="1:24">
      <c r="A12417" s="54"/>
      <c r="B12417" s="54"/>
      <c r="C12417" s="54"/>
      <c r="D12417" s="476"/>
      <c r="E12417" s="77"/>
      <c r="F12417" s="54"/>
      <c r="G12417" s="77"/>
      <c r="H12417" s="77"/>
      <c r="I12417" s="525"/>
      <c r="J12417" s="54"/>
      <c r="K12417" s="75" t="s">
        <v>1501</v>
      </c>
      <c r="L12417" s="76">
        <f t="shared" si="623"/>
        <v>0</v>
      </c>
      <c r="M12417" s="76"/>
      <c r="N12417" s="76"/>
      <c r="O12417" s="76"/>
      <c r="P12417" s="76"/>
      <c r="Q12417" s="76"/>
      <c r="R12417" s="76"/>
      <c r="S12417" s="76"/>
      <c r="T12417" s="76"/>
      <c r="U12417" s="76"/>
      <c r="V12417" s="76"/>
      <c r="W12417" s="76"/>
      <c r="X12417" s="76"/>
    </row>
    <row r="12418" spans="1:24">
      <c r="A12418" s="54"/>
      <c r="B12418" s="54"/>
      <c r="C12418" s="80"/>
      <c r="D12418" s="477"/>
      <c r="E12418" s="81"/>
      <c r="F12418" s="80"/>
      <c r="G12418" s="81"/>
      <c r="H12418" s="81"/>
      <c r="I12418" s="526"/>
      <c r="J12418" s="80"/>
      <c r="K12418" s="84" t="s">
        <v>1502</v>
      </c>
      <c r="L12418" s="76">
        <f t="shared" si="623"/>
        <v>3</v>
      </c>
      <c r="M12418" s="76"/>
      <c r="N12418" s="76"/>
      <c r="O12418" s="76"/>
      <c r="P12418" s="76"/>
      <c r="Q12418" s="76"/>
      <c r="R12418" s="76"/>
      <c r="S12418" s="76">
        <v>1</v>
      </c>
      <c r="T12418" s="76"/>
      <c r="U12418" s="76"/>
      <c r="V12418" s="76"/>
      <c r="W12418" s="76">
        <v>2</v>
      </c>
      <c r="X12418" s="76"/>
    </row>
    <row r="12419" spans="1:24">
      <c r="A12419" s="54"/>
      <c r="B12419" s="54"/>
      <c r="C12419" s="46" t="s">
        <v>33</v>
      </c>
      <c r="D12419" s="94" t="s">
        <v>18815</v>
      </c>
      <c r="E12419" s="58" t="s">
        <v>18816</v>
      </c>
      <c r="F12419" s="46" t="s">
        <v>18817</v>
      </c>
      <c r="G12419" s="58" t="s">
        <v>18818</v>
      </c>
      <c r="H12419" s="58" t="s">
        <v>18819</v>
      </c>
      <c r="I12419" s="524">
        <v>11455</v>
      </c>
      <c r="J12419" s="46" t="s">
        <v>1508</v>
      </c>
      <c r="K12419" s="75" t="s">
        <v>1509</v>
      </c>
      <c r="L12419" s="76">
        <f t="shared" si="623"/>
        <v>0</v>
      </c>
      <c r="M12419" s="76"/>
      <c r="N12419" s="76"/>
      <c r="O12419" s="76"/>
      <c r="P12419" s="76"/>
      <c r="Q12419" s="76"/>
      <c r="R12419" s="76"/>
      <c r="S12419" s="76"/>
      <c r="T12419" s="76"/>
      <c r="U12419" s="76"/>
      <c r="V12419" s="76"/>
      <c r="W12419" s="76"/>
      <c r="X12419" s="76"/>
    </row>
    <row r="12420" spans="1:24">
      <c r="A12420" s="54"/>
      <c r="B12420" s="54"/>
      <c r="C12420" s="54"/>
      <c r="D12420" s="476"/>
      <c r="E12420" s="77"/>
      <c r="F12420" s="54"/>
      <c r="G12420" s="77"/>
      <c r="H12420" s="77"/>
      <c r="I12420" s="525"/>
      <c r="J12420" s="54"/>
      <c r="K12420" s="75" t="s">
        <v>1501</v>
      </c>
      <c r="L12420" s="76">
        <f t="shared" si="623"/>
        <v>0</v>
      </c>
      <c r="M12420" s="76"/>
      <c r="N12420" s="76"/>
      <c r="O12420" s="76"/>
      <c r="P12420" s="76"/>
      <c r="Q12420" s="76"/>
      <c r="R12420" s="76"/>
      <c r="S12420" s="76"/>
      <c r="T12420" s="76"/>
      <c r="U12420" s="76"/>
      <c r="V12420" s="76"/>
      <c r="W12420" s="76"/>
      <c r="X12420" s="76"/>
    </row>
    <row r="12421" spans="1:24">
      <c r="A12421" s="54"/>
      <c r="B12421" s="54"/>
      <c r="C12421" s="80"/>
      <c r="D12421" s="477"/>
      <c r="E12421" s="81"/>
      <c r="F12421" s="80"/>
      <c r="G12421" s="81"/>
      <c r="H12421" s="81"/>
      <c r="I12421" s="526"/>
      <c r="J12421" s="80"/>
      <c r="K12421" s="84" t="s">
        <v>1502</v>
      </c>
      <c r="L12421" s="76">
        <f t="shared" si="623"/>
        <v>5</v>
      </c>
      <c r="M12421" s="76"/>
      <c r="N12421" s="76"/>
      <c r="O12421" s="76"/>
      <c r="P12421" s="76"/>
      <c r="Q12421" s="76"/>
      <c r="R12421" s="76">
        <v>2</v>
      </c>
      <c r="S12421" s="76"/>
      <c r="T12421" s="76"/>
      <c r="U12421" s="76"/>
      <c r="V12421" s="76"/>
      <c r="W12421" s="76">
        <v>3</v>
      </c>
      <c r="X12421" s="76"/>
    </row>
    <row r="12422" spans="1:24">
      <c r="A12422" s="54"/>
      <c r="B12422" s="54"/>
      <c r="C12422" s="46" t="s">
        <v>33</v>
      </c>
      <c r="D12422" s="94" t="s">
        <v>18820</v>
      </c>
      <c r="E12422" s="58" t="s">
        <v>18821</v>
      </c>
      <c r="F12422" s="46" t="s">
        <v>18822</v>
      </c>
      <c r="G12422" s="58" t="s">
        <v>18823</v>
      </c>
      <c r="H12422" s="58" t="s">
        <v>18824</v>
      </c>
      <c r="I12422" s="524">
        <v>4159</v>
      </c>
      <c r="J12422" s="46" t="s">
        <v>1508</v>
      </c>
      <c r="K12422" s="75" t="s">
        <v>1509</v>
      </c>
      <c r="L12422" s="76">
        <f t="shared" si="623"/>
        <v>0</v>
      </c>
      <c r="M12422" s="76"/>
      <c r="N12422" s="76"/>
      <c r="O12422" s="76"/>
      <c r="P12422" s="76"/>
      <c r="Q12422" s="76"/>
      <c r="R12422" s="76"/>
      <c r="S12422" s="76"/>
      <c r="T12422" s="76"/>
      <c r="U12422" s="76"/>
      <c r="V12422" s="76"/>
      <c r="W12422" s="76"/>
      <c r="X12422" s="76"/>
    </row>
    <row r="12423" spans="1:24">
      <c r="A12423" s="54"/>
      <c r="B12423" s="54"/>
      <c r="C12423" s="54"/>
      <c r="D12423" s="476"/>
      <c r="E12423" s="77"/>
      <c r="F12423" s="54"/>
      <c r="G12423" s="77"/>
      <c r="H12423" s="77"/>
      <c r="I12423" s="525"/>
      <c r="J12423" s="54"/>
      <c r="K12423" s="75" t="s">
        <v>1501</v>
      </c>
      <c r="L12423" s="76">
        <f t="shared" si="623"/>
        <v>0</v>
      </c>
      <c r="M12423" s="76"/>
      <c r="N12423" s="76"/>
      <c r="O12423" s="76"/>
      <c r="P12423" s="76"/>
      <c r="Q12423" s="76"/>
      <c r="R12423" s="76"/>
      <c r="S12423" s="76"/>
      <c r="T12423" s="76"/>
      <c r="U12423" s="76"/>
      <c r="V12423" s="76"/>
      <c r="W12423" s="76"/>
      <c r="X12423" s="76"/>
    </row>
    <row r="12424" spans="1:24">
      <c r="A12424" s="54"/>
      <c r="B12424" s="54"/>
      <c r="C12424" s="80"/>
      <c r="D12424" s="477"/>
      <c r="E12424" s="81"/>
      <c r="F12424" s="80"/>
      <c r="G12424" s="81"/>
      <c r="H12424" s="81"/>
      <c r="I12424" s="526"/>
      <c r="J12424" s="80"/>
      <c r="K12424" s="84" t="s">
        <v>1502</v>
      </c>
      <c r="L12424" s="76">
        <f t="shared" si="623"/>
        <v>4</v>
      </c>
      <c r="M12424" s="76">
        <v>1</v>
      </c>
      <c r="N12424" s="76"/>
      <c r="O12424" s="76"/>
      <c r="P12424" s="76"/>
      <c r="Q12424" s="76"/>
      <c r="R12424" s="76"/>
      <c r="S12424" s="76"/>
      <c r="T12424" s="76"/>
      <c r="U12424" s="76"/>
      <c r="V12424" s="76"/>
      <c r="W12424" s="76"/>
      <c r="X12424" s="76">
        <v>3</v>
      </c>
    </row>
    <row r="12425" spans="1:24">
      <c r="A12425" s="54"/>
      <c r="B12425" s="54"/>
      <c r="C12425" s="46" t="s">
        <v>33</v>
      </c>
      <c r="D12425" s="94" t="s">
        <v>18825</v>
      </c>
      <c r="E12425" s="58" t="s">
        <v>18826</v>
      </c>
      <c r="F12425" s="46" t="s">
        <v>18827</v>
      </c>
      <c r="G12425" s="58" t="s">
        <v>18808</v>
      </c>
      <c r="H12425" s="58" t="s">
        <v>18828</v>
      </c>
      <c r="I12425" s="524">
        <v>0</v>
      </c>
      <c r="J12425" s="46" t="s">
        <v>1508</v>
      </c>
      <c r="K12425" s="75" t="s">
        <v>1509</v>
      </c>
      <c r="L12425" s="76">
        <f t="shared" si="623"/>
        <v>0</v>
      </c>
      <c r="M12425" s="76"/>
      <c r="N12425" s="76"/>
      <c r="O12425" s="76"/>
      <c r="P12425" s="76"/>
      <c r="Q12425" s="76"/>
      <c r="R12425" s="76"/>
      <c r="S12425" s="76"/>
      <c r="T12425" s="76"/>
      <c r="U12425" s="76"/>
      <c r="V12425" s="76"/>
      <c r="W12425" s="76"/>
      <c r="X12425" s="76"/>
    </row>
    <row r="12426" spans="1:24">
      <c r="A12426" s="54"/>
      <c r="B12426" s="54"/>
      <c r="C12426" s="54"/>
      <c r="D12426" s="476"/>
      <c r="E12426" s="77"/>
      <c r="F12426" s="54"/>
      <c r="G12426" s="77"/>
      <c r="H12426" s="77"/>
      <c r="I12426" s="525"/>
      <c r="J12426" s="54"/>
      <c r="K12426" s="75" t="s">
        <v>1501</v>
      </c>
      <c r="L12426" s="76">
        <f t="shared" si="623"/>
        <v>0</v>
      </c>
      <c r="M12426" s="76"/>
      <c r="N12426" s="76"/>
      <c r="O12426" s="76"/>
      <c r="P12426" s="76"/>
      <c r="Q12426" s="76"/>
      <c r="R12426" s="76"/>
      <c r="S12426" s="76"/>
      <c r="T12426" s="76"/>
      <c r="U12426" s="76"/>
      <c r="V12426" s="76"/>
      <c r="W12426" s="76"/>
      <c r="X12426" s="76"/>
    </row>
    <row r="12427" spans="1:24">
      <c r="A12427" s="54"/>
      <c r="B12427" s="54"/>
      <c r="C12427" s="80"/>
      <c r="D12427" s="477"/>
      <c r="E12427" s="81"/>
      <c r="F12427" s="80"/>
      <c r="G12427" s="81"/>
      <c r="H12427" s="81"/>
      <c r="I12427" s="526"/>
      <c r="J12427" s="80"/>
      <c r="K12427" s="84" t="s">
        <v>1502</v>
      </c>
      <c r="L12427" s="76">
        <f t="shared" si="623"/>
        <v>2</v>
      </c>
      <c r="M12427" s="76"/>
      <c r="N12427" s="76"/>
      <c r="O12427" s="76"/>
      <c r="P12427" s="76"/>
      <c r="Q12427" s="76"/>
      <c r="R12427" s="76"/>
      <c r="S12427" s="76"/>
      <c r="T12427" s="76"/>
      <c r="U12427" s="76"/>
      <c r="V12427" s="76"/>
      <c r="W12427" s="76"/>
      <c r="X12427" s="76">
        <v>2</v>
      </c>
    </row>
    <row r="12428" spans="1:24">
      <c r="A12428" s="54"/>
      <c r="B12428" s="54"/>
      <c r="C12428" s="46" t="s">
        <v>33</v>
      </c>
      <c r="D12428" s="94" t="s">
        <v>18829</v>
      </c>
      <c r="E12428" s="58" t="s">
        <v>18830</v>
      </c>
      <c r="F12428" s="46" t="s">
        <v>18831</v>
      </c>
      <c r="G12428" s="58" t="s">
        <v>18832</v>
      </c>
      <c r="H12428" s="58" t="s">
        <v>18833</v>
      </c>
      <c r="I12428" s="524">
        <v>0</v>
      </c>
      <c r="J12428" s="46" t="s">
        <v>1508</v>
      </c>
      <c r="K12428" s="75" t="s">
        <v>1509</v>
      </c>
      <c r="L12428" s="76">
        <f t="shared" si="623"/>
        <v>0</v>
      </c>
      <c r="M12428" s="76"/>
      <c r="N12428" s="76"/>
      <c r="O12428" s="76"/>
      <c r="P12428" s="76"/>
      <c r="Q12428" s="76"/>
      <c r="R12428" s="76"/>
      <c r="S12428" s="76"/>
      <c r="T12428" s="76"/>
      <c r="U12428" s="76"/>
      <c r="V12428" s="76"/>
      <c r="W12428" s="76"/>
      <c r="X12428" s="76"/>
    </row>
    <row r="12429" spans="1:24">
      <c r="A12429" s="54"/>
      <c r="B12429" s="54"/>
      <c r="C12429" s="54"/>
      <c r="D12429" s="476"/>
      <c r="E12429" s="77"/>
      <c r="F12429" s="54"/>
      <c r="G12429" s="77"/>
      <c r="H12429" s="77"/>
      <c r="I12429" s="525"/>
      <c r="J12429" s="54"/>
      <c r="K12429" s="75" t="s">
        <v>1501</v>
      </c>
      <c r="L12429" s="76">
        <f t="shared" si="623"/>
        <v>0</v>
      </c>
      <c r="M12429" s="76"/>
      <c r="N12429" s="76"/>
      <c r="O12429" s="76"/>
      <c r="P12429" s="76"/>
      <c r="Q12429" s="76"/>
      <c r="R12429" s="76"/>
      <c r="S12429" s="76"/>
      <c r="T12429" s="76"/>
      <c r="U12429" s="76"/>
      <c r="V12429" s="76"/>
      <c r="W12429" s="76"/>
      <c r="X12429" s="76"/>
    </row>
    <row r="12430" spans="1:24">
      <c r="A12430" s="54"/>
      <c r="B12430" s="54"/>
      <c r="C12430" s="80"/>
      <c r="D12430" s="477"/>
      <c r="E12430" s="81"/>
      <c r="F12430" s="80"/>
      <c r="G12430" s="81"/>
      <c r="H12430" s="81"/>
      <c r="I12430" s="526"/>
      <c r="J12430" s="80"/>
      <c r="K12430" s="84" t="s">
        <v>1502</v>
      </c>
      <c r="L12430" s="76">
        <f t="shared" si="623"/>
        <v>2</v>
      </c>
      <c r="M12430" s="76"/>
      <c r="N12430" s="76"/>
      <c r="O12430" s="76"/>
      <c r="P12430" s="76"/>
      <c r="Q12430" s="76"/>
      <c r="R12430" s="76"/>
      <c r="S12430" s="76">
        <v>2</v>
      </c>
      <c r="T12430" s="76"/>
      <c r="U12430" s="76"/>
      <c r="V12430" s="76"/>
      <c r="W12430" s="76"/>
      <c r="X12430" s="76"/>
    </row>
    <row r="12431" spans="1:24">
      <c r="A12431" s="54"/>
      <c r="B12431" s="54"/>
      <c r="C12431" s="46" t="s">
        <v>33</v>
      </c>
      <c r="D12431" s="94" t="s">
        <v>18834</v>
      </c>
      <c r="E12431" s="58" t="s">
        <v>18835</v>
      </c>
      <c r="F12431" s="46" t="s">
        <v>18836</v>
      </c>
      <c r="G12431" s="58" t="s">
        <v>18837</v>
      </c>
      <c r="H12431" s="58" t="s">
        <v>18838</v>
      </c>
      <c r="I12431" s="524">
        <v>0</v>
      </c>
      <c r="J12431" s="46" t="s">
        <v>1508</v>
      </c>
      <c r="K12431" s="75" t="s">
        <v>1509</v>
      </c>
      <c r="L12431" s="76">
        <f t="shared" si="623"/>
        <v>0</v>
      </c>
      <c r="M12431" s="76"/>
      <c r="N12431" s="76"/>
      <c r="O12431" s="76"/>
      <c r="P12431" s="76"/>
      <c r="Q12431" s="76"/>
      <c r="R12431" s="76"/>
      <c r="S12431" s="76"/>
      <c r="T12431" s="76"/>
      <c r="U12431" s="76"/>
      <c r="V12431" s="76"/>
      <c r="W12431" s="76"/>
      <c r="X12431" s="76"/>
    </row>
    <row r="12432" spans="1:24">
      <c r="A12432" s="54"/>
      <c r="B12432" s="54"/>
      <c r="C12432" s="54"/>
      <c r="D12432" s="476"/>
      <c r="E12432" s="77"/>
      <c r="F12432" s="54"/>
      <c r="G12432" s="77"/>
      <c r="H12432" s="77"/>
      <c r="I12432" s="525"/>
      <c r="J12432" s="54"/>
      <c r="K12432" s="75" t="s">
        <v>1501</v>
      </c>
      <c r="L12432" s="76">
        <f t="shared" si="623"/>
        <v>0</v>
      </c>
      <c r="M12432" s="76"/>
      <c r="N12432" s="76"/>
      <c r="O12432" s="76"/>
      <c r="P12432" s="76"/>
      <c r="Q12432" s="76"/>
      <c r="R12432" s="76"/>
      <c r="S12432" s="76"/>
      <c r="T12432" s="76"/>
      <c r="U12432" s="76"/>
      <c r="V12432" s="76"/>
      <c r="W12432" s="76"/>
      <c r="X12432" s="76"/>
    </row>
    <row r="12433" spans="1:24">
      <c r="A12433" s="54"/>
      <c r="B12433" s="54"/>
      <c r="C12433" s="80"/>
      <c r="D12433" s="477"/>
      <c r="E12433" s="81"/>
      <c r="F12433" s="80"/>
      <c r="G12433" s="81"/>
      <c r="H12433" s="81"/>
      <c r="I12433" s="526"/>
      <c r="J12433" s="80"/>
      <c r="K12433" s="84" t="s">
        <v>1502</v>
      </c>
      <c r="L12433" s="76">
        <f t="shared" si="623"/>
        <v>3</v>
      </c>
      <c r="M12433" s="76"/>
      <c r="N12433" s="76"/>
      <c r="O12433" s="76"/>
      <c r="P12433" s="76"/>
      <c r="Q12433" s="76"/>
      <c r="R12433" s="76"/>
      <c r="S12433" s="76">
        <v>3</v>
      </c>
      <c r="T12433" s="76"/>
      <c r="U12433" s="76"/>
      <c r="V12433" s="76"/>
      <c r="W12433" s="76"/>
      <c r="X12433" s="76"/>
    </row>
    <row r="12434" spans="1:24">
      <c r="A12434" s="54"/>
      <c r="B12434" s="54"/>
      <c r="C12434" s="46" t="s">
        <v>33</v>
      </c>
      <c r="D12434" s="94" t="s">
        <v>18839</v>
      </c>
      <c r="E12434" s="58" t="s">
        <v>18840</v>
      </c>
      <c r="F12434" s="46" t="s">
        <v>18841</v>
      </c>
      <c r="G12434" s="58" t="s">
        <v>18842</v>
      </c>
      <c r="H12434" s="58" t="s">
        <v>18843</v>
      </c>
      <c r="I12434" s="524">
        <v>0</v>
      </c>
      <c r="J12434" s="46" t="s">
        <v>1508</v>
      </c>
      <c r="K12434" s="75" t="s">
        <v>1509</v>
      </c>
      <c r="L12434" s="76">
        <f t="shared" si="623"/>
        <v>0</v>
      </c>
      <c r="M12434" s="76"/>
      <c r="N12434" s="76"/>
      <c r="O12434" s="76"/>
      <c r="P12434" s="76"/>
      <c r="Q12434" s="76"/>
      <c r="R12434" s="76"/>
      <c r="S12434" s="76"/>
      <c r="T12434" s="76"/>
      <c r="U12434" s="76"/>
      <c r="V12434" s="76"/>
      <c r="W12434" s="76"/>
      <c r="X12434" s="76"/>
    </row>
    <row r="12435" spans="1:24">
      <c r="A12435" s="54"/>
      <c r="B12435" s="54"/>
      <c r="C12435" s="54"/>
      <c r="D12435" s="476"/>
      <c r="E12435" s="77"/>
      <c r="F12435" s="54"/>
      <c r="G12435" s="77"/>
      <c r="H12435" s="77"/>
      <c r="I12435" s="525"/>
      <c r="J12435" s="54"/>
      <c r="K12435" s="75" t="s">
        <v>1501</v>
      </c>
      <c r="L12435" s="76">
        <f t="shared" si="623"/>
        <v>0</v>
      </c>
      <c r="M12435" s="76"/>
      <c r="N12435" s="76"/>
      <c r="O12435" s="76"/>
      <c r="P12435" s="76"/>
      <c r="Q12435" s="76"/>
      <c r="R12435" s="76"/>
      <c r="S12435" s="76"/>
      <c r="T12435" s="76"/>
      <c r="U12435" s="76"/>
      <c r="V12435" s="76"/>
      <c r="W12435" s="76"/>
      <c r="X12435" s="76"/>
    </row>
    <row r="12436" spans="1:24">
      <c r="A12436" s="54"/>
      <c r="B12436" s="54"/>
      <c r="C12436" s="80"/>
      <c r="D12436" s="477"/>
      <c r="E12436" s="81"/>
      <c r="F12436" s="80"/>
      <c r="G12436" s="81"/>
      <c r="H12436" s="81"/>
      <c r="I12436" s="526"/>
      <c r="J12436" s="80"/>
      <c r="K12436" s="84" t="s">
        <v>1502</v>
      </c>
      <c r="L12436" s="76">
        <f t="shared" si="623"/>
        <v>2</v>
      </c>
      <c r="M12436" s="76"/>
      <c r="N12436" s="76"/>
      <c r="O12436" s="76"/>
      <c r="P12436" s="76"/>
      <c r="Q12436" s="76"/>
      <c r="R12436" s="76"/>
      <c r="S12436" s="76">
        <v>2</v>
      </c>
      <c r="T12436" s="76"/>
      <c r="U12436" s="76"/>
      <c r="V12436" s="76"/>
      <c r="W12436" s="76"/>
      <c r="X12436" s="76"/>
    </row>
    <row r="12437" spans="1:24">
      <c r="A12437" s="54"/>
      <c r="B12437" s="54"/>
      <c r="C12437" s="46" t="s">
        <v>33</v>
      </c>
      <c r="D12437" s="94" t="s">
        <v>6849</v>
      </c>
      <c r="E12437" s="58" t="s">
        <v>18844</v>
      </c>
      <c r="F12437" s="46" t="s">
        <v>18845</v>
      </c>
      <c r="G12437" s="58" t="s">
        <v>18629</v>
      </c>
      <c r="H12437" s="58" t="s">
        <v>18846</v>
      </c>
      <c r="I12437" s="524">
        <v>42</v>
      </c>
      <c r="J12437" s="46" t="s">
        <v>1508</v>
      </c>
      <c r="K12437" s="75" t="s">
        <v>1509</v>
      </c>
      <c r="L12437" s="76">
        <f t="shared" si="623"/>
        <v>0</v>
      </c>
      <c r="M12437" s="76"/>
      <c r="N12437" s="76"/>
      <c r="O12437" s="76"/>
      <c r="P12437" s="76"/>
      <c r="Q12437" s="76"/>
      <c r="R12437" s="76"/>
      <c r="S12437" s="76"/>
      <c r="T12437" s="76"/>
      <c r="U12437" s="76"/>
      <c r="V12437" s="76"/>
      <c r="W12437" s="76"/>
      <c r="X12437" s="76"/>
    </row>
    <row r="12438" spans="1:24">
      <c r="A12438" s="54"/>
      <c r="B12438" s="54"/>
      <c r="C12438" s="54"/>
      <c r="D12438" s="476"/>
      <c r="E12438" s="77"/>
      <c r="F12438" s="54"/>
      <c r="G12438" s="77"/>
      <c r="H12438" s="77"/>
      <c r="I12438" s="525"/>
      <c r="J12438" s="54"/>
      <c r="K12438" s="75" t="s">
        <v>1501</v>
      </c>
      <c r="L12438" s="76">
        <f t="shared" si="623"/>
        <v>0</v>
      </c>
      <c r="M12438" s="76"/>
      <c r="N12438" s="76"/>
      <c r="O12438" s="76"/>
      <c r="P12438" s="76"/>
      <c r="Q12438" s="76"/>
      <c r="R12438" s="76"/>
      <c r="S12438" s="76"/>
      <c r="T12438" s="76"/>
      <c r="U12438" s="76"/>
      <c r="V12438" s="76"/>
      <c r="W12438" s="76"/>
      <c r="X12438" s="76"/>
    </row>
    <row r="12439" spans="1:24">
      <c r="A12439" s="54"/>
      <c r="B12439" s="54"/>
      <c r="C12439" s="80"/>
      <c r="D12439" s="477"/>
      <c r="E12439" s="81"/>
      <c r="F12439" s="80"/>
      <c r="G12439" s="81"/>
      <c r="H12439" s="81"/>
      <c r="I12439" s="526"/>
      <c r="J12439" s="80"/>
      <c r="K12439" s="84" t="s">
        <v>1502</v>
      </c>
      <c r="L12439" s="76">
        <f t="shared" si="623"/>
        <v>3</v>
      </c>
      <c r="M12439" s="76"/>
      <c r="N12439" s="76"/>
      <c r="O12439" s="76">
        <v>1</v>
      </c>
      <c r="P12439" s="76"/>
      <c r="Q12439" s="76"/>
      <c r="R12439" s="76"/>
      <c r="S12439" s="76">
        <v>2</v>
      </c>
      <c r="T12439" s="76"/>
      <c r="U12439" s="76"/>
      <c r="V12439" s="76"/>
      <c r="W12439" s="76"/>
      <c r="X12439" s="76"/>
    </row>
    <row r="12440" spans="1:24">
      <c r="A12440" s="54"/>
      <c r="B12440" s="54"/>
      <c r="C12440" s="46" t="s">
        <v>33</v>
      </c>
      <c r="D12440" s="94" t="s">
        <v>18847</v>
      </c>
      <c r="E12440" s="58" t="s">
        <v>18848</v>
      </c>
      <c r="F12440" s="46" t="s">
        <v>18849</v>
      </c>
      <c r="G12440" s="58" t="s">
        <v>18850</v>
      </c>
      <c r="H12440" s="58" t="s">
        <v>18851</v>
      </c>
      <c r="I12440" s="524">
        <v>42954</v>
      </c>
      <c r="J12440" s="46" t="s">
        <v>1508</v>
      </c>
      <c r="K12440" s="75" t="s">
        <v>1509</v>
      </c>
      <c r="L12440" s="76">
        <f t="shared" si="623"/>
        <v>0</v>
      </c>
      <c r="M12440" s="76"/>
      <c r="N12440" s="76"/>
      <c r="O12440" s="76"/>
      <c r="P12440" s="76"/>
      <c r="Q12440" s="76"/>
      <c r="R12440" s="76"/>
      <c r="S12440" s="76"/>
      <c r="T12440" s="76"/>
      <c r="U12440" s="76"/>
      <c r="V12440" s="76"/>
      <c r="W12440" s="76"/>
      <c r="X12440" s="76"/>
    </row>
    <row r="12441" spans="1:24">
      <c r="A12441" s="54"/>
      <c r="B12441" s="54"/>
      <c r="C12441" s="54"/>
      <c r="D12441" s="476"/>
      <c r="E12441" s="77"/>
      <c r="F12441" s="54"/>
      <c r="G12441" s="77"/>
      <c r="H12441" s="77"/>
      <c r="I12441" s="525"/>
      <c r="J12441" s="54"/>
      <c r="K12441" s="75" t="s">
        <v>1501</v>
      </c>
      <c r="L12441" s="76">
        <f t="shared" si="623"/>
        <v>0</v>
      </c>
      <c r="M12441" s="76"/>
      <c r="N12441" s="76"/>
      <c r="O12441" s="76"/>
      <c r="P12441" s="76"/>
      <c r="Q12441" s="76"/>
      <c r="R12441" s="76"/>
      <c r="S12441" s="76"/>
      <c r="T12441" s="76"/>
      <c r="U12441" s="76"/>
      <c r="V12441" s="76"/>
      <c r="W12441" s="76"/>
      <c r="X12441" s="76"/>
    </row>
    <row r="12442" spans="1:24">
      <c r="A12442" s="54"/>
      <c r="B12442" s="54"/>
      <c r="C12442" s="80"/>
      <c r="D12442" s="477"/>
      <c r="E12442" s="81"/>
      <c r="F12442" s="80"/>
      <c r="G12442" s="81"/>
      <c r="H12442" s="81"/>
      <c r="I12442" s="526"/>
      <c r="J12442" s="80"/>
      <c r="K12442" s="84" t="s">
        <v>1502</v>
      </c>
      <c r="L12442" s="76">
        <f t="shared" si="623"/>
        <v>22</v>
      </c>
      <c r="M12442" s="76"/>
      <c r="N12442" s="76"/>
      <c r="O12442" s="76"/>
      <c r="P12442" s="76"/>
      <c r="Q12442" s="76"/>
      <c r="R12442" s="76"/>
      <c r="S12442" s="76">
        <v>6</v>
      </c>
      <c r="T12442" s="76"/>
      <c r="U12442" s="76"/>
      <c r="V12442" s="76"/>
      <c r="W12442" s="76">
        <v>16</v>
      </c>
      <c r="X12442" s="76"/>
    </row>
    <row r="12443" spans="1:24">
      <c r="A12443" s="54"/>
      <c r="B12443" s="54"/>
      <c r="C12443" s="46" t="s">
        <v>33</v>
      </c>
      <c r="D12443" s="94" t="s">
        <v>18852</v>
      </c>
      <c r="E12443" s="58" t="s">
        <v>18853</v>
      </c>
      <c r="F12443" s="46" t="s">
        <v>18854</v>
      </c>
      <c r="G12443" s="58" t="s">
        <v>18855</v>
      </c>
      <c r="H12443" s="58" t="s">
        <v>18856</v>
      </c>
      <c r="I12443" s="524">
        <v>124923</v>
      </c>
      <c r="J12443" s="46" t="s">
        <v>1508</v>
      </c>
      <c r="K12443" s="75" t="s">
        <v>1509</v>
      </c>
      <c r="L12443" s="76">
        <f t="shared" si="623"/>
        <v>0</v>
      </c>
      <c r="M12443" s="76"/>
      <c r="N12443" s="76"/>
      <c r="O12443" s="76"/>
      <c r="P12443" s="76"/>
      <c r="Q12443" s="76"/>
      <c r="R12443" s="76"/>
      <c r="S12443" s="76"/>
      <c r="T12443" s="76"/>
      <c r="U12443" s="76"/>
      <c r="V12443" s="76"/>
      <c r="W12443" s="76"/>
      <c r="X12443" s="76"/>
    </row>
    <row r="12444" spans="1:24">
      <c r="A12444" s="54"/>
      <c r="B12444" s="54"/>
      <c r="C12444" s="54"/>
      <c r="D12444" s="476"/>
      <c r="E12444" s="77"/>
      <c r="F12444" s="54"/>
      <c r="G12444" s="77"/>
      <c r="H12444" s="77"/>
      <c r="I12444" s="525"/>
      <c r="J12444" s="54"/>
      <c r="K12444" s="75" t="s">
        <v>1501</v>
      </c>
      <c r="L12444" s="76">
        <f t="shared" si="623"/>
        <v>0</v>
      </c>
      <c r="M12444" s="76"/>
      <c r="N12444" s="76"/>
      <c r="O12444" s="76"/>
      <c r="P12444" s="76"/>
      <c r="Q12444" s="76"/>
      <c r="R12444" s="76"/>
      <c r="S12444" s="76"/>
      <c r="T12444" s="76"/>
      <c r="U12444" s="76"/>
      <c r="V12444" s="76"/>
      <c r="W12444" s="76"/>
      <c r="X12444" s="76"/>
    </row>
    <row r="12445" spans="1:24">
      <c r="A12445" s="54"/>
      <c r="B12445" s="54"/>
      <c r="C12445" s="80"/>
      <c r="D12445" s="477"/>
      <c r="E12445" s="81"/>
      <c r="F12445" s="80"/>
      <c r="G12445" s="81"/>
      <c r="H12445" s="81"/>
      <c r="I12445" s="526"/>
      <c r="J12445" s="80"/>
      <c r="K12445" s="84" t="s">
        <v>1502</v>
      </c>
      <c r="L12445" s="76">
        <f t="shared" si="623"/>
        <v>48</v>
      </c>
      <c r="M12445" s="76"/>
      <c r="N12445" s="76"/>
      <c r="O12445" s="76"/>
      <c r="P12445" s="76"/>
      <c r="Q12445" s="76"/>
      <c r="R12445" s="76"/>
      <c r="S12445" s="76">
        <v>11</v>
      </c>
      <c r="T12445" s="76"/>
      <c r="U12445" s="76"/>
      <c r="V12445" s="76"/>
      <c r="W12445" s="76">
        <v>36</v>
      </c>
      <c r="X12445" s="76">
        <v>1</v>
      </c>
    </row>
    <row r="12446" spans="1:24">
      <c r="A12446" s="54"/>
      <c r="B12446" s="54"/>
      <c r="C12446" s="46" t="s">
        <v>33</v>
      </c>
      <c r="D12446" s="94" t="s">
        <v>18857</v>
      </c>
      <c r="E12446" s="58" t="s">
        <v>18858</v>
      </c>
      <c r="F12446" s="46" t="s">
        <v>18859</v>
      </c>
      <c r="G12446" s="58" t="s">
        <v>18860</v>
      </c>
      <c r="H12446" s="58" t="s">
        <v>18861</v>
      </c>
      <c r="I12446" s="524">
        <v>70</v>
      </c>
      <c r="J12446" s="46" t="s">
        <v>1508</v>
      </c>
      <c r="K12446" s="75" t="s">
        <v>1509</v>
      </c>
      <c r="L12446" s="76">
        <f t="shared" ref="L12446:L12476" si="624">SUM(M12446:X12446)</f>
        <v>0</v>
      </c>
      <c r="M12446" s="76"/>
      <c r="N12446" s="76"/>
      <c r="O12446" s="76"/>
      <c r="P12446" s="76"/>
      <c r="Q12446" s="76"/>
      <c r="R12446" s="76"/>
      <c r="S12446" s="76"/>
      <c r="T12446" s="76"/>
      <c r="U12446" s="76"/>
      <c r="V12446" s="76"/>
      <c r="W12446" s="76"/>
      <c r="X12446" s="76"/>
    </row>
    <row r="12447" spans="1:24">
      <c r="A12447" s="54"/>
      <c r="B12447" s="54"/>
      <c r="C12447" s="54"/>
      <c r="D12447" s="476"/>
      <c r="E12447" s="77"/>
      <c r="F12447" s="54"/>
      <c r="G12447" s="77"/>
      <c r="H12447" s="77"/>
      <c r="I12447" s="525"/>
      <c r="J12447" s="54"/>
      <c r="K12447" s="75" t="s">
        <v>1501</v>
      </c>
      <c r="L12447" s="76">
        <f t="shared" si="624"/>
        <v>0</v>
      </c>
      <c r="M12447" s="76"/>
      <c r="N12447" s="76"/>
      <c r="O12447" s="76"/>
      <c r="P12447" s="76"/>
      <c r="Q12447" s="76"/>
      <c r="R12447" s="76"/>
      <c r="S12447" s="76"/>
      <c r="T12447" s="76"/>
      <c r="U12447" s="76"/>
      <c r="V12447" s="76"/>
      <c r="W12447" s="76"/>
      <c r="X12447" s="76"/>
    </row>
    <row r="12448" spans="1:24">
      <c r="A12448" s="54"/>
      <c r="B12448" s="54"/>
      <c r="C12448" s="80"/>
      <c r="D12448" s="477"/>
      <c r="E12448" s="81"/>
      <c r="F12448" s="80"/>
      <c r="G12448" s="81"/>
      <c r="H12448" s="81"/>
      <c r="I12448" s="526"/>
      <c r="J12448" s="80"/>
      <c r="K12448" s="84" t="s">
        <v>1502</v>
      </c>
      <c r="L12448" s="76">
        <f t="shared" si="624"/>
        <v>6</v>
      </c>
      <c r="M12448" s="76"/>
      <c r="N12448" s="76"/>
      <c r="O12448" s="76"/>
      <c r="P12448" s="76"/>
      <c r="Q12448" s="76"/>
      <c r="R12448" s="76"/>
      <c r="S12448" s="76">
        <v>6</v>
      </c>
      <c r="T12448" s="76"/>
      <c r="U12448" s="76"/>
      <c r="V12448" s="76"/>
      <c r="W12448" s="76"/>
      <c r="X12448" s="76"/>
    </row>
    <row r="12449" spans="1:24">
      <c r="A12449" s="54"/>
      <c r="B12449" s="54"/>
      <c r="C12449" s="46" t="s">
        <v>33</v>
      </c>
      <c r="D12449" s="94" t="s">
        <v>18862</v>
      </c>
      <c r="E12449" s="58" t="s">
        <v>18863</v>
      </c>
      <c r="F12449" s="46" t="s">
        <v>18864</v>
      </c>
      <c r="G12449" s="58" t="s">
        <v>18865</v>
      </c>
      <c r="H12449" s="58" t="s">
        <v>18866</v>
      </c>
      <c r="I12449" s="524">
        <v>17691</v>
      </c>
      <c r="J12449" s="46" t="s">
        <v>1508</v>
      </c>
      <c r="K12449" s="75" t="s">
        <v>1509</v>
      </c>
      <c r="L12449" s="76">
        <f t="shared" si="624"/>
        <v>0</v>
      </c>
      <c r="M12449" s="76"/>
      <c r="N12449" s="76"/>
      <c r="O12449" s="76"/>
      <c r="P12449" s="76"/>
      <c r="Q12449" s="76"/>
      <c r="R12449" s="76"/>
      <c r="S12449" s="76"/>
      <c r="T12449" s="76"/>
      <c r="U12449" s="76"/>
      <c r="V12449" s="76"/>
      <c r="W12449" s="76"/>
      <c r="X12449" s="76"/>
    </row>
    <row r="12450" spans="1:24">
      <c r="A12450" s="54"/>
      <c r="B12450" s="54"/>
      <c r="C12450" s="54"/>
      <c r="D12450" s="476"/>
      <c r="E12450" s="77"/>
      <c r="F12450" s="54"/>
      <c r="G12450" s="77"/>
      <c r="H12450" s="77"/>
      <c r="I12450" s="525"/>
      <c r="J12450" s="54"/>
      <c r="K12450" s="75" t="s">
        <v>1501</v>
      </c>
      <c r="L12450" s="76">
        <f t="shared" si="624"/>
        <v>0</v>
      </c>
      <c r="M12450" s="76"/>
      <c r="N12450" s="76"/>
      <c r="O12450" s="76"/>
      <c r="P12450" s="76"/>
      <c r="Q12450" s="76"/>
      <c r="R12450" s="76"/>
      <c r="S12450" s="76"/>
      <c r="T12450" s="76"/>
      <c r="U12450" s="76"/>
      <c r="V12450" s="76"/>
      <c r="W12450" s="76"/>
      <c r="X12450" s="76"/>
    </row>
    <row r="12451" spans="1:24">
      <c r="A12451" s="54"/>
      <c r="B12451" s="54"/>
      <c r="C12451" s="80"/>
      <c r="D12451" s="477"/>
      <c r="E12451" s="81"/>
      <c r="F12451" s="80"/>
      <c r="G12451" s="81"/>
      <c r="H12451" s="81"/>
      <c r="I12451" s="526"/>
      <c r="J12451" s="80"/>
      <c r="K12451" s="84" t="s">
        <v>1502</v>
      </c>
      <c r="L12451" s="76">
        <f t="shared" si="624"/>
        <v>3</v>
      </c>
      <c r="M12451" s="76"/>
      <c r="N12451" s="76"/>
      <c r="O12451" s="76"/>
      <c r="P12451" s="76"/>
      <c r="Q12451" s="76"/>
      <c r="R12451" s="76"/>
      <c r="S12451" s="76"/>
      <c r="T12451" s="76">
        <v>1</v>
      </c>
      <c r="U12451" s="76"/>
      <c r="V12451" s="76"/>
      <c r="W12451" s="76">
        <v>2</v>
      </c>
      <c r="X12451" s="76"/>
    </row>
    <row r="12452" spans="1:24">
      <c r="A12452" s="54"/>
      <c r="B12452" s="54"/>
      <c r="C12452" s="46" t="s">
        <v>33</v>
      </c>
      <c r="D12452" s="94" t="s">
        <v>18867</v>
      </c>
      <c r="E12452" s="58" t="s">
        <v>18868</v>
      </c>
      <c r="F12452" s="46" t="s">
        <v>18869</v>
      </c>
      <c r="G12452" s="58" t="s">
        <v>18870</v>
      </c>
      <c r="H12452" s="58" t="s">
        <v>18871</v>
      </c>
      <c r="I12452" s="524">
        <v>34</v>
      </c>
      <c r="J12452" s="46" t="s">
        <v>1508</v>
      </c>
      <c r="K12452" s="75" t="s">
        <v>1509</v>
      </c>
      <c r="L12452" s="76">
        <f t="shared" si="624"/>
        <v>0</v>
      </c>
      <c r="M12452" s="76"/>
      <c r="N12452" s="76"/>
      <c r="O12452" s="76"/>
      <c r="P12452" s="76"/>
      <c r="Q12452" s="76"/>
      <c r="R12452" s="76"/>
      <c r="S12452" s="76"/>
      <c r="T12452" s="76"/>
      <c r="U12452" s="76"/>
      <c r="V12452" s="76"/>
      <c r="W12452" s="76"/>
      <c r="X12452" s="76"/>
    </row>
    <row r="12453" spans="1:24">
      <c r="A12453" s="54"/>
      <c r="B12453" s="54"/>
      <c r="C12453" s="54"/>
      <c r="D12453" s="476"/>
      <c r="E12453" s="77"/>
      <c r="F12453" s="54"/>
      <c r="G12453" s="77"/>
      <c r="H12453" s="77"/>
      <c r="I12453" s="525"/>
      <c r="J12453" s="54"/>
      <c r="K12453" s="75" t="s">
        <v>1501</v>
      </c>
      <c r="L12453" s="76">
        <f t="shared" si="624"/>
        <v>0</v>
      </c>
      <c r="M12453" s="76"/>
      <c r="N12453" s="76"/>
      <c r="O12453" s="76"/>
      <c r="P12453" s="76"/>
      <c r="Q12453" s="76"/>
      <c r="R12453" s="76"/>
      <c r="S12453" s="76"/>
      <c r="T12453" s="76"/>
      <c r="U12453" s="76"/>
      <c r="V12453" s="76"/>
      <c r="W12453" s="76"/>
      <c r="X12453" s="76"/>
    </row>
    <row r="12454" spans="1:24">
      <c r="A12454" s="54"/>
      <c r="B12454" s="54"/>
      <c r="C12454" s="80"/>
      <c r="D12454" s="477"/>
      <c r="E12454" s="81"/>
      <c r="F12454" s="80"/>
      <c r="G12454" s="81"/>
      <c r="H12454" s="81"/>
      <c r="I12454" s="526"/>
      <c r="J12454" s="80"/>
      <c r="K12454" s="84" t="s">
        <v>1502</v>
      </c>
      <c r="L12454" s="76">
        <f t="shared" si="624"/>
        <v>8</v>
      </c>
      <c r="M12454" s="76"/>
      <c r="N12454" s="76"/>
      <c r="O12454" s="76"/>
      <c r="P12454" s="76"/>
      <c r="Q12454" s="76"/>
      <c r="R12454" s="76"/>
      <c r="S12454" s="76"/>
      <c r="T12454" s="76">
        <v>2</v>
      </c>
      <c r="U12454" s="76"/>
      <c r="V12454" s="76"/>
      <c r="W12454" s="76">
        <v>5</v>
      </c>
      <c r="X12454" s="76">
        <v>1</v>
      </c>
    </row>
    <row r="12455" spans="1:24">
      <c r="A12455" s="54"/>
      <c r="B12455" s="54"/>
      <c r="C12455" s="46" t="s">
        <v>33</v>
      </c>
      <c r="D12455" s="94" t="s">
        <v>18872</v>
      </c>
      <c r="E12455" s="58" t="s">
        <v>18873</v>
      </c>
      <c r="F12455" s="46" t="s">
        <v>18874</v>
      </c>
      <c r="G12455" s="58" t="s">
        <v>18875</v>
      </c>
      <c r="H12455" s="58" t="s">
        <v>18876</v>
      </c>
      <c r="I12455" s="524">
        <v>0</v>
      </c>
      <c r="J12455" s="46" t="s">
        <v>1508</v>
      </c>
      <c r="K12455" s="75" t="s">
        <v>1509</v>
      </c>
      <c r="L12455" s="76">
        <f t="shared" si="624"/>
        <v>0</v>
      </c>
      <c r="M12455" s="76"/>
      <c r="N12455" s="76"/>
      <c r="O12455" s="76"/>
      <c r="P12455" s="76"/>
      <c r="Q12455" s="76"/>
      <c r="R12455" s="76"/>
      <c r="S12455" s="76"/>
      <c r="T12455" s="76"/>
      <c r="U12455" s="76"/>
      <c r="V12455" s="76"/>
      <c r="W12455" s="76"/>
      <c r="X12455" s="76"/>
    </row>
    <row r="12456" spans="1:24">
      <c r="A12456" s="54"/>
      <c r="B12456" s="54"/>
      <c r="C12456" s="54"/>
      <c r="D12456" s="476"/>
      <c r="E12456" s="77"/>
      <c r="F12456" s="54"/>
      <c r="G12456" s="77"/>
      <c r="H12456" s="77"/>
      <c r="I12456" s="525"/>
      <c r="J12456" s="54"/>
      <c r="K12456" s="75" t="s">
        <v>1501</v>
      </c>
      <c r="L12456" s="76">
        <f t="shared" si="624"/>
        <v>0</v>
      </c>
      <c r="M12456" s="76"/>
      <c r="N12456" s="76"/>
      <c r="O12456" s="76"/>
      <c r="P12456" s="76"/>
      <c r="Q12456" s="76"/>
      <c r="R12456" s="76"/>
      <c r="S12456" s="76"/>
      <c r="T12456" s="76"/>
      <c r="U12456" s="76"/>
      <c r="V12456" s="76"/>
      <c r="W12456" s="76"/>
      <c r="X12456" s="76"/>
    </row>
    <row r="12457" spans="1:24">
      <c r="A12457" s="54"/>
      <c r="B12457" s="54"/>
      <c r="C12457" s="80"/>
      <c r="D12457" s="477"/>
      <c r="E12457" s="81"/>
      <c r="F12457" s="80"/>
      <c r="G12457" s="81"/>
      <c r="H12457" s="81"/>
      <c r="I12457" s="526"/>
      <c r="J12457" s="80"/>
      <c r="K12457" s="84" t="s">
        <v>1502</v>
      </c>
      <c r="L12457" s="76">
        <f t="shared" si="624"/>
        <v>2</v>
      </c>
      <c r="M12457" s="76"/>
      <c r="N12457" s="76"/>
      <c r="O12457" s="76">
        <v>2</v>
      </c>
      <c r="P12457" s="76"/>
      <c r="Q12457" s="76"/>
      <c r="R12457" s="76"/>
      <c r="S12457" s="76"/>
      <c r="T12457" s="76"/>
      <c r="U12457" s="76"/>
      <c r="V12457" s="76"/>
      <c r="W12457" s="76"/>
      <c r="X12457" s="76"/>
    </row>
    <row r="12458" spans="1:24">
      <c r="A12458" s="54"/>
      <c r="B12458" s="54"/>
      <c r="C12458" s="46" t="s">
        <v>33</v>
      </c>
      <c r="D12458" s="94" t="s">
        <v>13361</v>
      </c>
      <c r="E12458" s="58" t="s">
        <v>18877</v>
      </c>
      <c r="F12458" s="46" t="s">
        <v>16099</v>
      </c>
      <c r="G12458" s="58" t="s">
        <v>18878</v>
      </c>
      <c r="H12458" s="58" t="s">
        <v>18879</v>
      </c>
      <c r="I12458" s="524">
        <v>20778</v>
      </c>
      <c r="J12458" s="46" t="s">
        <v>1508</v>
      </c>
      <c r="K12458" s="75" t="s">
        <v>1509</v>
      </c>
      <c r="L12458" s="76">
        <f t="shared" si="624"/>
        <v>0</v>
      </c>
      <c r="M12458" s="76"/>
      <c r="N12458" s="76"/>
      <c r="O12458" s="76"/>
      <c r="P12458" s="76"/>
      <c r="Q12458" s="76"/>
      <c r="R12458" s="76"/>
      <c r="S12458" s="76"/>
      <c r="T12458" s="76"/>
      <c r="U12458" s="76"/>
      <c r="V12458" s="76"/>
      <c r="W12458" s="76"/>
      <c r="X12458" s="76"/>
    </row>
    <row r="12459" spans="1:24">
      <c r="A12459" s="54"/>
      <c r="B12459" s="54"/>
      <c r="C12459" s="54"/>
      <c r="D12459" s="476"/>
      <c r="E12459" s="77"/>
      <c r="F12459" s="54"/>
      <c r="G12459" s="77"/>
      <c r="H12459" s="77"/>
      <c r="I12459" s="525"/>
      <c r="J12459" s="54"/>
      <c r="K12459" s="75" t="s">
        <v>1501</v>
      </c>
      <c r="L12459" s="76">
        <f t="shared" si="624"/>
        <v>0</v>
      </c>
      <c r="M12459" s="76"/>
      <c r="N12459" s="76"/>
      <c r="O12459" s="76"/>
      <c r="P12459" s="76"/>
      <c r="Q12459" s="76"/>
      <c r="R12459" s="76"/>
      <c r="S12459" s="76"/>
      <c r="T12459" s="76"/>
      <c r="U12459" s="76"/>
      <c r="V12459" s="76"/>
      <c r="W12459" s="76"/>
      <c r="X12459" s="76"/>
    </row>
    <row r="12460" spans="1:24">
      <c r="A12460" s="54"/>
      <c r="B12460" s="54"/>
      <c r="C12460" s="80"/>
      <c r="D12460" s="477"/>
      <c r="E12460" s="81"/>
      <c r="F12460" s="80"/>
      <c r="G12460" s="81"/>
      <c r="H12460" s="81"/>
      <c r="I12460" s="526"/>
      <c r="J12460" s="80"/>
      <c r="K12460" s="84" t="s">
        <v>1502</v>
      </c>
      <c r="L12460" s="76">
        <f t="shared" si="624"/>
        <v>4</v>
      </c>
      <c r="M12460" s="76"/>
      <c r="N12460" s="76"/>
      <c r="O12460" s="76"/>
      <c r="P12460" s="76"/>
      <c r="Q12460" s="76"/>
      <c r="R12460" s="76"/>
      <c r="S12460" s="76">
        <v>2</v>
      </c>
      <c r="T12460" s="76">
        <v>1</v>
      </c>
      <c r="U12460" s="76"/>
      <c r="V12460" s="76"/>
      <c r="W12460" s="76">
        <v>1</v>
      </c>
      <c r="X12460" s="76"/>
    </row>
    <row r="12461" spans="1:24">
      <c r="A12461" s="54"/>
      <c r="B12461" s="54"/>
      <c r="C12461" s="46" t="s">
        <v>33</v>
      </c>
      <c r="D12461" s="94" t="s">
        <v>18880</v>
      </c>
      <c r="E12461" s="58" t="s">
        <v>18881</v>
      </c>
      <c r="F12461" s="46" t="s">
        <v>18882</v>
      </c>
      <c r="G12461" s="58" t="s">
        <v>18883</v>
      </c>
      <c r="H12461" s="58" t="s">
        <v>18884</v>
      </c>
      <c r="I12461" s="524">
        <v>0</v>
      </c>
      <c r="J12461" s="46" t="s">
        <v>1508</v>
      </c>
      <c r="K12461" s="75" t="s">
        <v>1509</v>
      </c>
      <c r="L12461" s="76">
        <f t="shared" si="624"/>
        <v>0</v>
      </c>
      <c r="M12461" s="76"/>
      <c r="N12461" s="76"/>
      <c r="O12461" s="76"/>
      <c r="P12461" s="76"/>
      <c r="Q12461" s="76"/>
      <c r="R12461" s="76"/>
      <c r="S12461" s="76"/>
      <c r="T12461" s="76"/>
      <c r="U12461" s="76"/>
      <c r="V12461" s="76"/>
      <c r="W12461" s="76"/>
      <c r="X12461" s="76"/>
    </row>
    <row r="12462" spans="1:24">
      <c r="A12462" s="54"/>
      <c r="B12462" s="54"/>
      <c r="C12462" s="54"/>
      <c r="D12462" s="476"/>
      <c r="E12462" s="77"/>
      <c r="F12462" s="54"/>
      <c r="G12462" s="77"/>
      <c r="H12462" s="77"/>
      <c r="I12462" s="525"/>
      <c r="J12462" s="54"/>
      <c r="K12462" s="75" t="s">
        <v>1501</v>
      </c>
      <c r="L12462" s="76">
        <f t="shared" si="624"/>
        <v>0</v>
      </c>
      <c r="M12462" s="76"/>
      <c r="N12462" s="76"/>
      <c r="O12462" s="76"/>
      <c r="P12462" s="76"/>
      <c r="Q12462" s="76"/>
      <c r="R12462" s="76"/>
      <c r="S12462" s="76"/>
      <c r="T12462" s="76"/>
      <c r="U12462" s="76"/>
      <c r="V12462" s="76"/>
      <c r="W12462" s="76"/>
      <c r="X12462" s="76"/>
    </row>
    <row r="12463" spans="1:24">
      <c r="A12463" s="54"/>
      <c r="B12463" s="54"/>
      <c r="C12463" s="80"/>
      <c r="D12463" s="477"/>
      <c r="E12463" s="81"/>
      <c r="F12463" s="80"/>
      <c r="G12463" s="81"/>
      <c r="H12463" s="81"/>
      <c r="I12463" s="526"/>
      <c r="J12463" s="80"/>
      <c r="K12463" s="84" t="s">
        <v>1502</v>
      </c>
      <c r="L12463" s="76">
        <f t="shared" si="624"/>
        <v>2</v>
      </c>
      <c r="M12463" s="76"/>
      <c r="N12463" s="76"/>
      <c r="O12463" s="76"/>
      <c r="P12463" s="76"/>
      <c r="Q12463" s="76"/>
      <c r="R12463" s="76"/>
      <c r="S12463" s="76"/>
      <c r="T12463" s="76"/>
      <c r="U12463" s="76"/>
      <c r="V12463" s="76"/>
      <c r="W12463" s="76">
        <v>2</v>
      </c>
      <c r="X12463" s="76"/>
    </row>
    <row r="12464" spans="1:24">
      <c r="A12464" s="54"/>
      <c r="B12464" s="54"/>
      <c r="C12464" s="46" t="s">
        <v>33</v>
      </c>
      <c r="D12464" s="94" t="s">
        <v>18885</v>
      </c>
      <c r="E12464" s="58" t="s">
        <v>18886</v>
      </c>
      <c r="F12464" s="46" t="s">
        <v>18887</v>
      </c>
      <c r="G12464" s="58" t="s">
        <v>18888</v>
      </c>
      <c r="H12464" s="58" t="s">
        <v>18889</v>
      </c>
      <c r="I12464" s="524">
        <v>0</v>
      </c>
      <c r="J12464" s="46" t="s">
        <v>1508</v>
      </c>
      <c r="K12464" s="75" t="s">
        <v>1509</v>
      </c>
      <c r="L12464" s="76">
        <f t="shared" si="624"/>
        <v>0</v>
      </c>
      <c r="M12464" s="76"/>
      <c r="N12464" s="76"/>
      <c r="O12464" s="76"/>
      <c r="P12464" s="76"/>
      <c r="Q12464" s="76"/>
      <c r="R12464" s="76"/>
      <c r="S12464" s="76"/>
      <c r="T12464" s="76"/>
      <c r="U12464" s="76"/>
      <c r="V12464" s="76"/>
      <c r="W12464" s="76"/>
      <c r="X12464" s="76"/>
    </row>
    <row r="12465" spans="1:24">
      <c r="A12465" s="54"/>
      <c r="B12465" s="54"/>
      <c r="C12465" s="54"/>
      <c r="D12465" s="476"/>
      <c r="E12465" s="77"/>
      <c r="F12465" s="54"/>
      <c r="G12465" s="77"/>
      <c r="H12465" s="77"/>
      <c r="I12465" s="525"/>
      <c r="J12465" s="54"/>
      <c r="K12465" s="75" t="s">
        <v>1501</v>
      </c>
      <c r="L12465" s="76">
        <f t="shared" si="624"/>
        <v>0</v>
      </c>
      <c r="M12465" s="76"/>
      <c r="N12465" s="76"/>
      <c r="O12465" s="76"/>
      <c r="P12465" s="76"/>
      <c r="Q12465" s="76"/>
      <c r="R12465" s="76"/>
      <c r="S12465" s="76"/>
      <c r="T12465" s="76"/>
      <c r="U12465" s="76"/>
      <c r="V12465" s="76"/>
      <c r="W12465" s="76"/>
      <c r="X12465" s="76"/>
    </row>
    <row r="12466" spans="1:24">
      <c r="A12466" s="54"/>
      <c r="B12466" s="54"/>
      <c r="C12466" s="80"/>
      <c r="D12466" s="477"/>
      <c r="E12466" s="81"/>
      <c r="F12466" s="80"/>
      <c r="G12466" s="81"/>
      <c r="H12466" s="81"/>
      <c r="I12466" s="526"/>
      <c r="J12466" s="80"/>
      <c r="K12466" s="84" t="s">
        <v>1502</v>
      </c>
      <c r="L12466" s="76">
        <f t="shared" si="624"/>
        <v>2</v>
      </c>
      <c r="M12466" s="76"/>
      <c r="N12466" s="76"/>
      <c r="O12466" s="76"/>
      <c r="P12466" s="76"/>
      <c r="Q12466" s="76"/>
      <c r="R12466" s="76"/>
      <c r="S12466" s="76">
        <v>1</v>
      </c>
      <c r="T12466" s="76">
        <v>1</v>
      </c>
      <c r="U12466" s="76"/>
      <c r="V12466" s="76"/>
      <c r="W12466" s="76"/>
      <c r="X12466" s="76"/>
    </row>
    <row r="12467" spans="1:24">
      <c r="A12467" s="54"/>
      <c r="B12467" s="54"/>
      <c r="C12467" s="46" t="s">
        <v>33</v>
      </c>
      <c r="D12467" s="94" t="s">
        <v>18890</v>
      </c>
      <c r="E12467" s="58" t="s">
        <v>18891</v>
      </c>
      <c r="F12467" s="46" t="s">
        <v>18892</v>
      </c>
      <c r="G12467" s="58" t="s">
        <v>18893</v>
      </c>
      <c r="H12467" s="58" t="s">
        <v>18894</v>
      </c>
      <c r="I12467" s="524">
        <v>0</v>
      </c>
      <c r="J12467" s="46" t="s">
        <v>1508</v>
      </c>
      <c r="K12467" s="75" t="s">
        <v>1509</v>
      </c>
      <c r="L12467" s="76">
        <f t="shared" si="624"/>
        <v>0</v>
      </c>
      <c r="M12467" s="76"/>
      <c r="N12467" s="76"/>
      <c r="O12467" s="76"/>
      <c r="P12467" s="76"/>
      <c r="Q12467" s="76"/>
      <c r="R12467" s="76"/>
      <c r="S12467" s="76"/>
      <c r="T12467" s="76"/>
      <c r="U12467" s="76"/>
      <c r="V12467" s="76"/>
      <c r="W12467" s="76"/>
      <c r="X12467" s="76"/>
    </row>
    <row r="12468" spans="1:24">
      <c r="A12468" s="54"/>
      <c r="B12468" s="54"/>
      <c r="C12468" s="54"/>
      <c r="D12468" s="476"/>
      <c r="E12468" s="77"/>
      <c r="F12468" s="54"/>
      <c r="G12468" s="77"/>
      <c r="H12468" s="77"/>
      <c r="I12468" s="525"/>
      <c r="J12468" s="54"/>
      <c r="K12468" s="75" t="s">
        <v>1501</v>
      </c>
      <c r="L12468" s="76">
        <f t="shared" si="624"/>
        <v>0</v>
      </c>
      <c r="M12468" s="76"/>
      <c r="N12468" s="76"/>
      <c r="O12468" s="76"/>
      <c r="P12468" s="76"/>
      <c r="Q12468" s="76"/>
      <c r="R12468" s="76"/>
      <c r="S12468" s="76"/>
      <c r="T12468" s="76"/>
      <c r="U12468" s="76"/>
      <c r="V12468" s="76"/>
      <c r="W12468" s="76"/>
      <c r="X12468" s="76"/>
    </row>
    <row r="12469" spans="1:24">
      <c r="A12469" s="54"/>
      <c r="B12469" s="54"/>
      <c r="C12469" s="80"/>
      <c r="D12469" s="477"/>
      <c r="E12469" s="81"/>
      <c r="F12469" s="80"/>
      <c r="G12469" s="81"/>
      <c r="H12469" s="81"/>
      <c r="I12469" s="526"/>
      <c r="J12469" s="80"/>
      <c r="K12469" s="84" t="s">
        <v>1502</v>
      </c>
      <c r="L12469" s="76">
        <f t="shared" si="624"/>
        <v>4</v>
      </c>
      <c r="M12469" s="76"/>
      <c r="N12469" s="76"/>
      <c r="O12469" s="76"/>
      <c r="P12469" s="76"/>
      <c r="Q12469" s="76"/>
      <c r="R12469" s="76"/>
      <c r="S12469" s="76"/>
      <c r="T12469" s="76"/>
      <c r="U12469" s="76"/>
      <c r="V12469" s="76"/>
      <c r="W12469" s="76">
        <v>4</v>
      </c>
      <c r="X12469" s="76"/>
    </row>
    <row r="12470" spans="1:24">
      <c r="A12470" s="54"/>
      <c r="B12470" s="54"/>
      <c r="C12470" s="46" t="s">
        <v>33</v>
      </c>
      <c r="D12470" s="94" t="s">
        <v>18895</v>
      </c>
      <c r="E12470" s="58" t="s">
        <v>18896</v>
      </c>
      <c r="F12470" s="46" t="s">
        <v>18897</v>
      </c>
      <c r="G12470" s="58" t="s">
        <v>18898</v>
      </c>
      <c r="H12470" s="58" t="s">
        <v>18899</v>
      </c>
      <c r="I12470" s="524">
        <v>0</v>
      </c>
      <c r="J12470" s="46" t="s">
        <v>1508</v>
      </c>
      <c r="K12470" s="75" t="s">
        <v>1509</v>
      </c>
      <c r="L12470" s="76">
        <f t="shared" si="624"/>
        <v>0</v>
      </c>
      <c r="M12470" s="76"/>
      <c r="N12470" s="76"/>
      <c r="O12470" s="76"/>
      <c r="P12470" s="76"/>
      <c r="Q12470" s="76"/>
      <c r="R12470" s="76"/>
      <c r="S12470" s="76"/>
      <c r="T12470" s="76"/>
      <c r="U12470" s="76"/>
      <c r="V12470" s="76"/>
      <c r="W12470" s="76"/>
      <c r="X12470" s="76"/>
    </row>
    <row r="12471" spans="1:24">
      <c r="A12471" s="54"/>
      <c r="B12471" s="54"/>
      <c r="C12471" s="54"/>
      <c r="D12471" s="476"/>
      <c r="E12471" s="77"/>
      <c r="F12471" s="54"/>
      <c r="G12471" s="77"/>
      <c r="H12471" s="77"/>
      <c r="I12471" s="525"/>
      <c r="J12471" s="54"/>
      <c r="K12471" s="75" t="s">
        <v>1501</v>
      </c>
      <c r="L12471" s="76">
        <f t="shared" si="624"/>
        <v>0</v>
      </c>
      <c r="M12471" s="76"/>
      <c r="N12471" s="76"/>
      <c r="O12471" s="76"/>
      <c r="P12471" s="76"/>
      <c r="Q12471" s="76"/>
      <c r="R12471" s="76"/>
      <c r="S12471" s="76"/>
      <c r="T12471" s="76"/>
      <c r="U12471" s="76"/>
      <c r="V12471" s="76"/>
      <c r="W12471" s="76"/>
      <c r="X12471" s="76"/>
    </row>
    <row r="12472" spans="1:24">
      <c r="A12472" s="54"/>
      <c r="B12472" s="54"/>
      <c r="C12472" s="80"/>
      <c r="D12472" s="477"/>
      <c r="E12472" s="81"/>
      <c r="F12472" s="80"/>
      <c r="G12472" s="81"/>
      <c r="H12472" s="81"/>
      <c r="I12472" s="526"/>
      <c r="J12472" s="80"/>
      <c r="K12472" s="84" t="s">
        <v>1502</v>
      </c>
      <c r="L12472" s="76">
        <f t="shared" si="624"/>
        <v>3</v>
      </c>
      <c r="M12472" s="76"/>
      <c r="N12472" s="76"/>
      <c r="O12472" s="76"/>
      <c r="P12472" s="76"/>
      <c r="Q12472" s="76"/>
      <c r="R12472" s="76"/>
      <c r="S12472" s="76">
        <v>3</v>
      </c>
      <c r="T12472" s="76"/>
      <c r="U12472" s="76"/>
      <c r="V12472" s="76"/>
      <c r="W12472" s="76"/>
      <c r="X12472" s="76"/>
    </row>
    <row r="12473" spans="1:24">
      <c r="A12473" s="54"/>
      <c r="B12473" s="54"/>
      <c r="C12473" s="46" t="s">
        <v>33</v>
      </c>
      <c r="D12473" s="94" t="s">
        <v>18900</v>
      </c>
      <c r="E12473" s="58" t="s">
        <v>18901</v>
      </c>
      <c r="F12473" s="46" t="s">
        <v>18902</v>
      </c>
      <c r="G12473" s="58" t="s">
        <v>18903</v>
      </c>
      <c r="H12473" s="58" t="s">
        <v>18904</v>
      </c>
      <c r="I12473" s="524">
        <v>0</v>
      </c>
      <c r="J12473" s="46" t="s">
        <v>1508</v>
      </c>
      <c r="K12473" s="75" t="s">
        <v>1509</v>
      </c>
      <c r="L12473" s="76">
        <f t="shared" si="624"/>
        <v>0</v>
      </c>
      <c r="M12473" s="76"/>
      <c r="N12473" s="76"/>
      <c r="O12473" s="76"/>
      <c r="P12473" s="76"/>
      <c r="Q12473" s="76"/>
      <c r="R12473" s="76"/>
      <c r="S12473" s="76"/>
      <c r="T12473" s="76"/>
      <c r="U12473" s="76"/>
      <c r="V12473" s="76"/>
      <c r="W12473" s="76"/>
      <c r="X12473" s="76"/>
    </row>
    <row r="12474" spans="1:24">
      <c r="A12474" s="54"/>
      <c r="B12474" s="54"/>
      <c r="C12474" s="54"/>
      <c r="D12474" s="476"/>
      <c r="E12474" s="77"/>
      <c r="F12474" s="54"/>
      <c r="G12474" s="77"/>
      <c r="H12474" s="77"/>
      <c r="I12474" s="525"/>
      <c r="J12474" s="54"/>
      <c r="K12474" s="75" t="s">
        <v>1501</v>
      </c>
      <c r="L12474" s="76">
        <f t="shared" si="624"/>
        <v>0</v>
      </c>
      <c r="M12474" s="76"/>
      <c r="N12474" s="76"/>
      <c r="O12474" s="76"/>
      <c r="P12474" s="76"/>
      <c r="Q12474" s="76"/>
      <c r="R12474" s="76"/>
      <c r="S12474" s="76"/>
      <c r="T12474" s="76"/>
      <c r="U12474" s="76"/>
      <c r="V12474" s="76"/>
      <c r="W12474" s="76"/>
      <c r="X12474" s="76"/>
    </row>
    <row r="12475" spans="1:24">
      <c r="A12475" s="54"/>
      <c r="B12475" s="54"/>
      <c r="C12475" s="80"/>
      <c r="D12475" s="477"/>
      <c r="E12475" s="81"/>
      <c r="F12475" s="80"/>
      <c r="G12475" s="81"/>
      <c r="H12475" s="81"/>
      <c r="I12475" s="526"/>
      <c r="J12475" s="80"/>
      <c r="K12475" s="84" t="s">
        <v>1502</v>
      </c>
      <c r="L12475" s="76">
        <f t="shared" si="624"/>
        <v>6</v>
      </c>
      <c r="M12475" s="76"/>
      <c r="N12475" s="76"/>
      <c r="O12475" s="76"/>
      <c r="P12475" s="76"/>
      <c r="Q12475" s="76"/>
      <c r="R12475" s="76"/>
      <c r="S12475" s="76"/>
      <c r="T12475" s="76"/>
      <c r="U12475" s="76"/>
      <c r="V12475" s="76"/>
      <c r="W12475" s="76">
        <v>6</v>
      </c>
      <c r="X12475" s="76"/>
    </row>
    <row r="12476" spans="1:24">
      <c r="A12476" s="54"/>
      <c r="B12476" s="54"/>
      <c r="C12476" s="46" t="s">
        <v>33</v>
      </c>
      <c r="D12476" s="94" t="s">
        <v>18905</v>
      </c>
      <c r="E12476" s="58" t="s">
        <v>18906</v>
      </c>
      <c r="F12476" s="46" t="s">
        <v>18907</v>
      </c>
      <c r="G12476" s="58" t="s">
        <v>18908</v>
      </c>
      <c r="H12476" s="58" t="s">
        <v>18909</v>
      </c>
      <c r="I12476" s="524">
        <v>0</v>
      </c>
      <c r="J12476" s="46" t="s">
        <v>1508</v>
      </c>
      <c r="K12476" s="75" t="s">
        <v>1509</v>
      </c>
      <c r="L12476" s="76">
        <f t="shared" si="624"/>
        <v>0</v>
      </c>
      <c r="M12476" s="76"/>
      <c r="N12476" s="76"/>
      <c r="O12476" s="76"/>
      <c r="P12476" s="76"/>
      <c r="Q12476" s="76"/>
      <c r="R12476" s="76"/>
      <c r="S12476" s="76"/>
      <c r="T12476" s="76"/>
      <c r="U12476" s="76"/>
      <c r="V12476" s="76"/>
      <c r="W12476" s="76"/>
      <c r="X12476" s="76"/>
    </row>
    <row r="12477" spans="1:24">
      <c r="A12477" s="54"/>
      <c r="B12477" s="54"/>
      <c r="C12477" s="54"/>
      <c r="D12477" s="476"/>
      <c r="E12477" s="77"/>
      <c r="F12477" s="54"/>
      <c r="G12477" s="77"/>
      <c r="H12477" s="77"/>
      <c r="I12477" s="525"/>
      <c r="J12477" s="54"/>
      <c r="K12477" s="75" t="s">
        <v>1501</v>
      </c>
      <c r="L12477" s="76">
        <f>SUM(M12477:X12477)</f>
        <v>0</v>
      </c>
      <c r="M12477" s="76"/>
      <c r="N12477" s="76"/>
      <c r="O12477" s="76"/>
      <c r="P12477" s="76"/>
      <c r="Q12477" s="76"/>
      <c r="R12477" s="76"/>
      <c r="S12477" s="76"/>
      <c r="T12477" s="76"/>
      <c r="U12477" s="76"/>
      <c r="V12477" s="76"/>
      <c r="W12477" s="76"/>
      <c r="X12477" s="76"/>
    </row>
    <row r="12478" spans="1:24">
      <c r="A12478" s="54"/>
      <c r="B12478" s="54"/>
      <c r="C12478" s="80"/>
      <c r="D12478" s="477"/>
      <c r="E12478" s="81"/>
      <c r="F12478" s="80"/>
      <c r="G12478" s="81"/>
      <c r="H12478" s="81"/>
      <c r="I12478" s="526"/>
      <c r="J12478" s="80"/>
      <c r="K12478" s="84" t="s">
        <v>1502</v>
      </c>
      <c r="L12478" s="76">
        <f>SUM(M12478:X12478)</f>
        <v>3</v>
      </c>
      <c r="M12478" s="76"/>
      <c r="N12478" s="76"/>
      <c r="O12478" s="76"/>
      <c r="P12478" s="76"/>
      <c r="Q12478" s="76"/>
      <c r="R12478" s="76"/>
      <c r="S12478" s="76"/>
      <c r="T12478" s="76"/>
      <c r="U12478" s="76"/>
      <c r="V12478" s="76"/>
      <c r="W12478" s="76">
        <v>3</v>
      </c>
      <c r="X12478" s="76"/>
    </row>
    <row r="12479" spans="1:24">
      <c r="A12479" s="54"/>
      <c r="B12479" s="54"/>
      <c r="C12479" s="46" t="s">
        <v>33</v>
      </c>
      <c r="D12479" s="505" t="s">
        <v>18910</v>
      </c>
      <c r="E12479" s="505" t="s">
        <v>18911</v>
      </c>
      <c r="F12479" s="505" t="s">
        <v>18912</v>
      </c>
      <c r="G12479" s="518" t="s">
        <v>18913</v>
      </c>
      <c r="H12479" s="505" t="s">
        <v>18914</v>
      </c>
      <c r="I12479" s="524">
        <v>89</v>
      </c>
      <c r="J12479" s="46" t="s">
        <v>1508</v>
      </c>
      <c r="K12479" s="75" t="s">
        <v>1509</v>
      </c>
      <c r="L12479" s="76">
        <f>SUM(M12479:X12479)</f>
        <v>0</v>
      </c>
      <c r="M12479" s="76"/>
      <c r="N12479" s="76"/>
      <c r="O12479" s="76"/>
      <c r="P12479" s="76"/>
      <c r="Q12479" s="76"/>
      <c r="R12479" s="76"/>
      <c r="S12479" s="76"/>
      <c r="T12479" s="76"/>
      <c r="U12479" s="76"/>
      <c r="V12479" s="76"/>
      <c r="W12479" s="76"/>
      <c r="X12479" s="76"/>
    </row>
    <row r="12480" spans="1:24">
      <c r="A12480" s="54"/>
      <c r="B12480" s="54"/>
      <c r="C12480" s="54"/>
      <c r="D12480" s="63"/>
      <c r="E12480" s="63"/>
      <c r="F12480" s="158"/>
      <c r="G12480" s="63"/>
      <c r="H12480" s="63"/>
      <c r="I12480" s="525"/>
      <c r="J12480" s="54"/>
      <c r="K12480" s="75" t="s">
        <v>1501</v>
      </c>
      <c r="L12480" s="76">
        <f>SUM(M12480:X12480)</f>
        <v>0</v>
      </c>
      <c r="M12480" s="76"/>
      <c r="N12480" s="76"/>
      <c r="O12480" s="76"/>
      <c r="P12480" s="76"/>
      <c r="Q12480" s="76"/>
      <c r="R12480" s="76"/>
      <c r="S12480" s="76"/>
      <c r="T12480" s="76"/>
      <c r="U12480" s="76"/>
      <c r="V12480" s="76"/>
      <c r="W12480" s="76"/>
      <c r="X12480" s="76"/>
    </row>
    <row r="12481" spans="1:24">
      <c r="A12481" s="54"/>
      <c r="B12481" s="54"/>
      <c r="C12481" s="80"/>
      <c r="D12481" s="68"/>
      <c r="E12481" s="68"/>
      <c r="F12481" s="159"/>
      <c r="G12481" s="68"/>
      <c r="H12481" s="68"/>
      <c r="I12481" s="526"/>
      <c r="J12481" s="80"/>
      <c r="K12481" s="84" t="s">
        <v>1502</v>
      </c>
      <c r="L12481" s="76">
        <f>SUM(M12481:X12481)</f>
        <v>3</v>
      </c>
      <c r="M12481" s="76"/>
      <c r="N12481" s="76"/>
      <c r="O12481" s="76">
        <v>1</v>
      </c>
      <c r="P12481" s="76"/>
      <c r="Q12481" s="76"/>
      <c r="R12481" s="76"/>
      <c r="S12481" s="76">
        <v>2</v>
      </c>
      <c r="T12481" s="76"/>
      <c r="U12481" s="76"/>
      <c r="V12481" s="76"/>
      <c r="W12481" s="76"/>
      <c r="X12481" s="76"/>
    </row>
    <row r="12482" spans="1:24">
      <c r="A12482" s="54"/>
      <c r="B12482" s="54"/>
      <c r="C12482" s="46" t="s">
        <v>33</v>
      </c>
      <c r="D12482" s="505" t="s">
        <v>18915</v>
      </c>
      <c r="E12482" s="505" t="s">
        <v>18916</v>
      </c>
      <c r="F12482" s="505" t="s">
        <v>18917</v>
      </c>
      <c r="G12482" s="518" t="s">
        <v>18918</v>
      </c>
      <c r="H12482" s="505" t="s">
        <v>18919</v>
      </c>
      <c r="I12482" s="524">
        <v>18898</v>
      </c>
      <c r="J12482" s="46" t="s">
        <v>1508</v>
      </c>
      <c r="K12482" s="75" t="s">
        <v>1509</v>
      </c>
      <c r="L12482" s="76">
        <f t="shared" ref="L12482:L12545" si="625">SUM(M12482:X12482)</f>
        <v>0</v>
      </c>
      <c r="M12482" s="873"/>
      <c r="N12482" s="76"/>
      <c r="O12482" s="76"/>
      <c r="P12482" s="76"/>
      <c r="Q12482" s="76"/>
      <c r="R12482" s="76"/>
      <c r="S12482" s="76"/>
      <c r="T12482" s="76"/>
      <c r="U12482" s="76"/>
      <c r="V12482" s="76"/>
      <c r="W12482" s="76"/>
      <c r="X12482" s="76"/>
    </row>
    <row r="12483" spans="1:24">
      <c r="A12483" s="54"/>
      <c r="B12483" s="54"/>
      <c r="C12483" s="54"/>
      <c r="D12483" s="63"/>
      <c r="E12483" s="63"/>
      <c r="F12483" s="158"/>
      <c r="G12483" s="63"/>
      <c r="H12483" s="63"/>
      <c r="I12483" s="525"/>
      <c r="J12483" s="54"/>
      <c r="K12483" s="75" t="s">
        <v>1501</v>
      </c>
      <c r="L12483" s="76">
        <f t="shared" si="625"/>
        <v>0</v>
      </c>
      <c r="M12483" s="873"/>
      <c r="N12483" s="76"/>
      <c r="O12483" s="76"/>
      <c r="P12483" s="76"/>
      <c r="Q12483" s="76"/>
      <c r="R12483" s="76"/>
      <c r="S12483" s="76"/>
      <c r="T12483" s="76"/>
      <c r="U12483" s="76"/>
      <c r="V12483" s="76"/>
      <c r="W12483" s="76"/>
      <c r="X12483" s="76"/>
    </row>
    <row r="12484" spans="1:24">
      <c r="A12484" s="54"/>
      <c r="B12484" s="54"/>
      <c r="C12484" s="80"/>
      <c r="D12484" s="68"/>
      <c r="E12484" s="68"/>
      <c r="F12484" s="159"/>
      <c r="G12484" s="68"/>
      <c r="H12484" s="68"/>
      <c r="I12484" s="526"/>
      <c r="J12484" s="80"/>
      <c r="K12484" s="84" t="s">
        <v>1502</v>
      </c>
      <c r="L12484" s="76">
        <f t="shared" si="625"/>
        <v>7</v>
      </c>
      <c r="M12484" s="873"/>
      <c r="N12484" s="76"/>
      <c r="O12484" s="76"/>
      <c r="P12484" s="76"/>
      <c r="Q12484" s="76"/>
      <c r="R12484" s="76">
        <v>3</v>
      </c>
      <c r="S12484" s="76">
        <v>1</v>
      </c>
      <c r="T12484" s="76">
        <v>1</v>
      </c>
      <c r="U12484" s="76"/>
      <c r="V12484" s="76"/>
      <c r="W12484" s="76"/>
      <c r="X12484" s="76">
        <v>2</v>
      </c>
    </row>
    <row r="12485" spans="1:24">
      <c r="A12485" s="54"/>
      <c r="B12485" s="54"/>
      <c r="C12485" s="46" t="s">
        <v>33</v>
      </c>
      <c r="D12485" s="505" t="s">
        <v>18920</v>
      </c>
      <c r="E12485" s="505" t="s">
        <v>18921</v>
      </c>
      <c r="F12485" s="505" t="s">
        <v>18922</v>
      </c>
      <c r="G12485" s="505" t="s">
        <v>18923</v>
      </c>
      <c r="H12485" s="505"/>
      <c r="I12485" s="524">
        <v>12</v>
      </c>
      <c r="J12485" s="46" t="s">
        <v>1508</v>
      </c>
      <c r="K12485" s="75" t="s">
        <v>1509</v>
      </c>
      <c r="L12485" s="76">
        <f t="shared" si="625"/>
        <v>0</v>
      </c>
      <c r="M12485" s="454"/>
      <c r="N12485" s="76"/>
      <c r="O12485" s="76"/>
      <c r="P12485" s="76"/>
      <c r="Q12485" s="76"/>
      <c r="R12485" s="76"/>
      <c r="S12485" s="76"/>
      <c r="T12485" s="76"/>
      <c r="U12485" s="76"/>
      <c r="V12485" s="76"/>
      <c r="W12485" s="76"/>
      <c r="X12485" s="76"/>
    </row>
    <row r="12486" spans="1:24">
      <c r="A12486" s="54"/>
      <c r="B12486" s="54"/>
      <c r="C12486" s="54"/>
      <c r="D12486" s="63"/>
      <c r="E12486" s="63"/>
      <c r="F12486" s="158"/>
      <c r="G12486" s="63"/>
      <c r="H12486" s="63"/>
      <c r="I12486" s="525"/>
      <c r="J12486" s="54"/>
      <c r="K12486" s="75" t="s">
        <v>1501</v>
      </c>
      <c r="L12486" s="76">
        <f t="shared" si="625"/>
        <v>0</v>
      </c>
      <c r="M12486" s="454"/>
      <c r="N12486" s="76"/>
      <c r="O12486" s="76"/>
      <c r="P12486" s="76"/>
      <c r="Q12486" s="76"/>
      <c r="R12486" s="76"/>
      <c r="S12486" s="76"/>
      <c r="T12486" s="76"/>
      <c r="U12486" s="76"/>
      <c r="V12486" s="76"/>
      <c r="W12486" s="76"/>
      <c r="X12486" s="76"/>
    </row>
    <row r="12487" spans="1:24">
      <c r="A12487" s="54"/>
      <c r="B12487" s="54"/>
      <c r="C12487" s="80"/>
      <c r="D12487" s="68"/>
      <c r="E12487" s="68"/>
      <c r="F12487" s="159"/>
      <c r="G12487" s="68"/>
      <c r="H12487" s="68"/>
      <c r="I12487" s="526"/>
      <c r="J12487" s="80"/>
      <c r="K12487" s="84" t="s">
        <v>1502</v>
      </c>
      <c r="L12487" s="76">
        <f t="shared" si="625"/>
        <v>2</v>
      </c>
      <c r="M12487" s="454"/>
      <c r="N12487" s="76"/>
      <c r="O12487" s="76">
        <v>1</v>
      </c>
      <c r="P12487" s="76"/>
      <c r="Q12487" s="76"/>
      <c r="R12487" s="76"/>
      <c r="S12487" s="76">
        <v>1</v>
      </c>
      <c r="T12487" s="76"/>
      <c r="U12487" s="76"/>
      <c r="V12487" s="76"/>
      <c r="W12487" s="76"/>
      <c r="X12487" s="76"/>
    </row>
    <row r="12488" spans="1:24">
      <c r="A12488" s="54"/>
      <c r="B12488" s="54"/>
      <c r="C12488" s="46" t="s">
        <v>33</v>
      </c>
      <c r="D12488" s="505" t="s">
        <v>18924</v>
      </c>
      <c r="E12488" s="505" t="s">
        <v>18925</v>
      </c>
      <c r="F12488" s="505" t="s">
        <v>18926</v>
      </c>
      <c r="G12488" s="505" t="s">
        <v>18927</v>
      </c>
      <c r="H12488" s="505" t="s">
        <v>18928</v>
      </c>
      <c r="I12488" s="524">
        <v>0</v>
      </c>
      <c r="J12488" s="46" t="s">
        <v>1508</v>
      </c>
      <c r="K12488" s="75" t="s">
        <v>1509</v>
      </c>
      <c r="L12488" s="76">
        <f t="shared" si="625"/>
        <v>0</v>
      </c>
      <c r="M12488" s="454"/>
      <c r="N12488" s="76"/>
      <c r="O12488" s="76"/>
      <c r="P12488" s="76"/>
      <c r="Q12488" s="76"/>
      <c r="R12488" s="76"/>
      <c r="S12488" s="76"/>
      <c r="T12488" s="76"/>
      <c r="U12488" s="76"/>
      <c r="V12488" s="76"/>
      <c r="W12488" s="76"/>
      <c r="X12488" s="76"/>
    </row>
    <row r="12489" spans="1:24">
      <c r="A12489" s="54"/>
      <c r="B12489" s="54"/>
      <c r="C12489" s="54"/>
      <c r="D12489" s="63"/>
      <c r="E12489" s="63"/>
      <c r="F12489" s="158"/>
      <c r="G12489" s="63"/>
      <c r="H12489" s="63"/>
      <c r="I12489" s="525"/>
      <c r="J12489" s="54"/>
      <c r="K12489" s="75" t="s">
        <v>1501</v>
      </c>
      <c r="L12489" s="76">
        <f t="shared" si="625"/>
        <v>0</v>
      </c>
      <c r="M12489" s="454"/>
      <c r="N12489" s="76"/>
      <c r="O12489" s="76"/>
      <c r="P12489" s="76"/>
      <c r="Q12489" s="76"/>
      <c r="R12489" s="76"/>
      <c r="S12489" s="76"/>
      <c r="T12489" s="76"/>
      <c r="U12489" s="76"/>
      <c r="V12489" s="76"/>
      <c r="W12489" s="76"/>
      <c r="X12489" s="76"/>
    </row>
    <row r="12490" spans="1:24">
      <c r="A12490" s="54"/>
      <c r="B12490" s="54"/>
      <c r="C12490" s="80"/>
      <c r="D12490" s="68"/>
      <c r="E12490" s="68"/>
      <c r="F12490" s="159"/>
      <c r="G12490" s="68"/>
      <c r="H12490" s="68"/>
      <c r="I12490" s="526"/>
      <c r="J12490" s="80"/>
      <c r="K12490" s="84" t="s">
        <v>1502</v>
      </c>
      <c r="L12490" s="76">
        <f t="shared" si="625"/>
        <v>2</v>
      </c>
      <c r="M12490" s="454"/>
      <c r="N12490" s="76"/>
      <c r="O12490" s="76"/>
      <c r="P12490" s="76"/>
      <c r="Q12490" s="76"/>
      <c r="R12490" s="76"/>
      <c r="S12490" s="76">
        <v>1</v>
      </c>
      <c r="T12490" s="76"/>
      <c r="U12490" s="76"/>
      <c r="V12490" s="76"/>
      <c r="W12490" s="76">
        <v>1</v>
      </c>
      <c r="X12490" s="76"/>
    </row>
    <row r="12491" spans="1:24">
      <c r="A12491" s="54"/>
      <c r="B12491" s="54"/>
      <c r="C12491" s="46" t="s">
        <v>33</v>
      </c>
      <c r="D12491" s="505" t="s">
        <v>18929</v>
      </c>
      <c r="E12491" s="505" t="s">
        <v>18930</v>
      </c>
      <c r="F12491" s="505" t="s">
        <v>6552</v>
      </c>
      <c r="G12491" s="505" t="s">
        <v>18931</v>
      </c>
      <c r="H12491" s="505" t="s">
        <v>18932</v>
      </c>
      <c r="I12491" s="524">
        <v>4873</v>
      </c>
      <c r="J12491" s="46" t="s">
        <v>1508</v>
      </c>
      <c r="K12491" s="75" t="s">
        <v>1509</v>
      </c>
      <c r="L12491" s="76">
        <f t="shared" si="625"/>
        <v>0</v>
      </c>
      <c r="M12491" s="454"/>
      <c r="N12491" s="76"/>
      <c r="O12491" s="76"/>
      <c r="P12491" s="76"/>
      <c r="Q12491" s="76"/>
      <c r="R12491" s="76"/>
      <c r="S12491" s="76"/>
      <c r="T12491" s="76"/>
      <c r="U12491" s="76"/>
      <c r="V12491" s="76"/>
      <c r="W12491" s="76"/>
      <c r="X12491" s="76"/>
    </row>
    <row r="12492" spans="1:24">
      <c r="A12492" s="54"/>
      <c r="B12492" s="54"/>
      <c r="C12492" s="54"/>
      <c r="D12492" s="63"/>
      <c r="E12492" s="63"/>
      <c r="F12492" s="158"/>
      <c r="G12492" s="63"/>
      <c r="H12492" s="63"/>
      <c r="I12492" s="525"/>
      <c r="J12492" s="54"/>
      <c r="K12492" s="75" t="s">
        <v>1501</v>
      </c>
      <c r="L12492" s="76">
        <f t="shared" si="625"/>
        <v>0</v>
      </c>
      <c r="M12492" s="454"/>
      <c r="N12492" s="76"/>
      <c r="O12492" s="76"/>
      <c r="P12492" s="76"/>
      <c r="Q12492" s="76"/>
      <c r="R12492" s="76"/>
      <c r="S12492" s="76"/>
      <c r="T12492" s="76"/>
      <c r="U12492" s="76"/>
      <c r="V12492" s="76"/>
      <c r="W12492" s="76"/>
      <c r="X12492" s="76"/>
    </row>
    <row r="12493" spans="1:24">
      <c r="A12493" s="54"/>
      <c r="B12493" s="54"/>
      <c r="C12493" s="80"/>
      <c r="D12493" s="68"/>
      <c r="E12493" s="68"/>
      <c r="F12493" s="159"/>
      <c r="G12493" s="68"/>
      <c r="H12493" s="68"/>
      <c r="I12493" s="526"/>
      <c r="J12493" s="80"/>
      <c r="K12493" s="84" t="s">
        <v>1502</v>
      </c>
      <c r="L12493" s="76">
        <f t="shared" si="625"/>
        <v>6</v>
      </c>
      <c r="M12493" s="454"/>
      <c r="N12493" s="76"/>
      <c r="O12493" s="76">
        <v>2</v>
      </c>
      <c r="P12493" s="76"/>
      <c r="Q12493" s="76"/>
      <c r="R12493" s="76"/>
      <c r="S12493" s="76">
        <v>2</v>
      </c>
      <c r="T12493" s="76"/>
      <c r="U12493" s="76"/>
      <c r="V12493" s="76"/>
      <c r="W12493" s="76">
        <v>1</v>
      </c>
      <c r="X12493" s="76">
        <v>1</v>
      </c>
    </row>
    <row r="12494" spans="1:24">
      <c r="A12494" s="54"/>
      <c r="B12494" s="54"/>
      <c r="C12494" s="46" t="s">
        <v>33</v>
      </c>
      <c r="D12494" s="505" t="s">
        <v>18933</v>
      </c>
      <c r="E12494" s="505" t="s">
        <v>18934</v>
      </c>
      <c r="F12494" s="505" t="s">
        <v>18935</v>
      </c>
      <c r="G12494" s="505" t="s">
        <v>18936</v>
      </c>
      <c r="H12494" s="505" t="s">
        <v>18937</v>
      </c>
      <c r="I12494" s="524">
        <v>0</v>
      </c>
      <c r="J12494" s="46" t="s">
        <v>1508</v>
      </c>
      <c r="K12494" s="75" t="s">
        <v>1509</v>
      </c>
      <c r="L12494" s="76">
        <f t="shared" si="625"/>
        <v>0</v>
      </c>
      <c r="M12494" s="454"/>
      <c r="N12494" s="76"/>
      <c r="O12494" s="76"/>
      <c r="P12494" s="76"/>
      <c r="Q12494" s="76"/>
      <c r="R12494" s="76"/>
      <c r="S12494" s="76"/>
      <c r="T12494" s="76"/>
      <c r="U12494" s="76"/>
      <c r="V12494" s="76"/>
      <c r="W12494" s="76"/>
      <c r="X12494" s="76"/>
    </row>
    <row r="12495" spans="1:24">
      <c r="A12495" s="54"/>
      <c r="B12495" s="54"/>
      <c r="C12495" s="54"/>
      <c r="D12495" s="63"/>
      <c r="E12495" s="63"/>
      <c r="F12495" s="158"/>
      <c r="G12495" s="63"/>
      <c r="H12495" s="63"/>
      <c r="I12495" s="525"/>
      <c r="J12495" s="54"/>
      <c r="K12495" s="75" t="s">
        <v>1501</v>
      </c>
      <c r="L12495" s="76">
        <f t="shared" si="625"/>
        <v>0</v>
      </c>
      <c r="M12495" s="454"/>
      <c r="N12495" s="76"/>
      <c r="O12495" s="76"/>
      <c r="P12495" s="76"/>
      <c r="Q12495" s="76"/>
      <c r="R12495" s="76"/>
      <c r="S12495" s="76"/>
      <c r="T12495" s="76"/>
      <c r="U12495" s="76"/>
      <c r="V12495" s="76"/>
      <c r="W12495" s="76"/>
      <c r="X12495" s="76"/>
    </row>
    <row r="12496" spans="1:24">
      <c r="A12496" s="54"/>
      <c r="B12496" s="54"/>
      <c r="C12496" s="80"/>
      <c r="D12496" s="68"/>
      <c r="E12496" s="68"/>
      <c r="F12496" s="159"/>
      <c r="G12496" s="68"/>
      <c r="H12496" s="68"/>
      <c r="I12496" s="526"/>
      <c r="J12496" s="80"/>
      <c r="K12496" s="84" t="s">
        <v>1502</v>
      </c>
      <c r="L12496" s="76">
        <f t="shared" si="625"/>
        <v>5</v>
      </c>
      <c r="M12496" s="454"/>
      <c r="N12496" s="76"/>
      <c r="O12496" s="76"/>
      <c r="P12496" s="76"/>
      <c r="Q12496" s="76"/>
      <c r="R12496" s="76"/>
      <c r="S12496" s="76"/>
      <c r="T12496" s="76"/>
      <c r="U12496" s="76"/>
      <c r="V12496" s="76"/>
      <c r="W12496" s="76">
        <v>5</v>
      </c>
      <c r="X12496" s="76"/>
    </row>
    <row r="12497" spans="1:24">
      <c r="A12497" s="54"/>
      <c r="B12497" s="54"/>
      <c r="C12497" s="46" t="s">
        <v>33</v>
      </c>
      <c r="D12497" s="505" t="s">
        <v>18938</v>
      </c>
      <c r="E12497" s="505" t="s">
        <v>18939</v>
      </c>
      <c r="F12497" s="505" t="s">
        <v>14305</v>
      </c>
      <c r="G12497" s="505" t="s">
        <v>18940</v>
      </c>
      <c r="H12497" s="505"/>
      <c r="I12497" s="524">
        <v>9</v>
      </c>
      <c r="J12497" s="46" t="s">
        <v>1508</v>
      </c>
      <c r="K12497" s="75" t="s">
        <v>1509</v>
      </c>
      <c r="L12497" s="76">
        <f t="shared" si="625"/>
        <v>0</v>
      </c>
      <c r="M12497" s="454"/>
      <c r="N12497" s="76"/>
      <c r="O12497" s="76"/>
      <c r="P12497" s="76"/>
      <c r="Q12497" s="76"/>
      <c r="R12497" s="76"/>
      <c r="S12497" s="76"/>
      <c r="T12497" s="76"/>
      <c r="U12497" s="76"/>
      <c r="V12497" s="76"/>
      <c r="W12497" s="76"/>
      <c r="X12497" s="76"/>
    </row>
    <row r="12498" spans="1:24">
      <c r="A12498" s="54"/>
      <c r="B12498" s="54"/>
      <c r="C12498" s="54"/>
      <c r="D12498" s="63"/>
      <c r="E12498" s="63"/>
      <c r="F12498" s="158"/>
      <c r="G12498" s="63"/>
      <c r="H12498" s="63"/>
      <c r="I12498" s="525"/>
      <c r="J12498" s="54"/>
      <c r="K12498" s="75" t="s">
        <v>1501</v>
      </c>
      <c r="L12498" s="76">
        <f t="shared" si="625"/>
        <v>0</v>
      </c>
      <c r="M12498" s="454"/>
      <c r="N12498" s="76"/>
      <c r="O12498" s="76"/>
      <c r="P12498" s="76"/>
      <c r="Q12498" s="76"/>
      <c r="R12498" s="76"/>
      <c r="S12498" s="76"/>
      <c r="T12498" s="76"/>
      <c r="U12498" s="76"/>
      <c r="V12498" s="76"/>
      <c r="W12498" s="76"/>
      <c r="X12498" s="76"/>
    </row>
    <row r="12499" spans="1:24">
      <c r="A12499" s="54"/>
      <c r="B12499" s="54"/>
      <c r="C12499" s="80"/>
      <c r="D12499" s="68"/>
      <c r="E12499" s="68"/>
      <c r="F12499" s="159"/>
      <c r="G12499" s="68"/>
      <c r="H12499" s="68"/>
      <c r="I12499" s="526"/>
      <c r="J12499" s="80"/>
      <c r="K12499" s="84" t="s">
        <v>1502</v>
      </c>
      <c r="L12499" s="76">
        <f t="shared" si="625"/>
        <v>2</v>
      </c>
      <c r="M12499" s="454"/>
      <c r="N12499" s="76"/>
      <c r="O12499" s="76">
        <v>1</v>
      </c>
      <c r="P12499" s="76"/>
      <c r="Q12499" s="76"/>
      <c r="R12499" s="76"/>
      <c r="S12499" s="76">
        <v>1</v>
      </c>
      <c r="T12499" s="76"/>
      <c r="U12499" s="76"/>
      <c r="V12499" s="76"/>
      <c r="W12499" s="76"/>
      <c r="X12499" s="76"/>
    </row>
    <row r="12500" spans="1:24">
      <c r="A12500" s="54"/>
      <c r="B12500" s="54"/>
      <c r="C12500" s="46" t="s">
        <v>33</v>
      </c>
      <c r="D12500" s="505" t="s">
        <v>18941</v>
      </c>
      <c r="E12500" s="505" t="s">
        <v>18942</v>
      </c>
      <c r="F12500" s="505" t="s">
        <v>18943</v>
      </c>
      <c r="G12500" s="505" t="s">
        <v>18944</v>
      </c>
      <c r="H12500" s="505" t="s">
        <v>18945</v>
      </c>
      <c r="I12500" s="524">
        <v>0</v>
      </c>
      <c r="J12500" s="46" t="s">
        <v>1508</v>
      </c>
      <c r="K12500" s="75" t="s">
        <v>1509</v>
      </c>
      <c r="L12500" s="76">
        <f t="shared" si="625"/>
        <v>0</v>
      </c>
      <c r="M12500" s="454"/>
      <c r="N12500" s="76"/>
      <c r="O12500" s="76"/>
      <c r="P12500" s="76"/>
      <c r="Q12500" s="76"/>
      <c r="R12500" s="76"/>
      <c r="S12500" s="76"/>
      <c r="T12500" s="76"/>
      <c r="U12500" s="76"/>
      <c r="V12500" s="76"/>
      <c r="W12500" s="76"/>
      <c r="X12500" s="76"/>
    </row>
    <row r="12501" spans="1:24">
      <c r="A12501" s="54"/>
      <c r="B12501" s="54"/>
      <c r="C12501" s="54"/>
      <c r="D12501" s="63"/>
      <c r="E12501" s="63"/>
      <c r="F12501" s="158"/>
      <c r="G12501" s="63"/>
      <c r="H12501" s="63"/>
      <c r="I12501" s="525"/>
      <c r="J12501" s="54"/>
      <c r="K12501" s="75" t="s">
        <v>1501</v>
      </c>
      <c r="L12501" s="76">
        <f t="shared" si="625"/>
        <v>0</v>
      </c>
      <c r="M12501" s="454"/>
      <c r="N12501" s="76"/>
      <c r="O12501" s="76"/>
      <c r="P12501" s="76"/>
      <c r="Q12501" s="76"/>
      <c r="R12501" s="76"/>
      <c r="S12501" s="76"/>
      <c r="T12501" s="76"/>
      <c r="U12501" s="76"/>
      <c r="V12501" s="76"/>
      <c r="W12501" s="76"/>
      <c r="X12501" s="76"/>
    </row>
    <row r="12502" spans="1:24">
      <c r="A12502" s="54"/>
      <c r="B12502" s="54"/>
      <c r="C12502" s="80"/>
      <c r="D12502" s="68"/>
      <c r="E12502" s="68"/>
      <c r="F12502" s="159"/>
      <c r="G12502" s="68"/>
      <c r="H12502" s="68"/>
      <c r="I12502" s="526"/>
      <c r="J12502" s="80"/>
      <c r="K12502" s="84" t="s">
        <v>1502</v>
      </c>
      <c r="L12502" s="76">
        <f t="shared" si="625"/>
        <v>2</v>
      </c>
      <c r="M12502" s="454"/>
      <c r="N12502" s="76"/>
      <c r="O12502" s="76">
        <v>1</v>
      </c>
      <c r="P12502" s="76"/>
      <c r="Q12502" s="76"/>
      <c r="R12502" s="76"/>
      <c r="S12502" s="76">
        <v>1</v>
      </c>
      <c r="T12502" s="76"/>
      <c r="U12502" s="76"/>
      <c r="V12502" s="76"/>
      <c r="W12502" s="76"/>
      <c r="X12502" s="76"/>
    </row>
    <row r="12503" spans="1:24">
      <c r="A12503" s="54"/>
      <c r="B12503" s="54"/>
      <c r="C12503" s="46" t="s">
        <v>33</v>
      </c>
      <c r="D12503" s="505" t="s">
        <v>18946</v>
      </c>
      <c r="E12503" s="505" t="s">
        <v>18947</v>
      </c>
      <c r="F12503" s="505" t="s">
        <v>18948</v>
      </c>
      <c r="G12503" s="505" t="s">
        <v>18949</v>
      </c>
      <c r="H12503" s="505" t="s">
        <v>18950</v>
      </c>
      <c r="I12503" s="524">
        <v>2163661</v>
      </c>
      <c r="J12503" s="46" t="s">
        <v>1508</v>
      </c>
      <c r="K12503" s="75" t="s">
        <v>1509</v>
      </c>
      <c r="L12503" s="76">
        <f t="shared" si="625"/>
        <v>0</v>
      </c>
      <c r="M12503" s="454"/>
      <c r="N12503" s="76"/>
      <c r="O12503" s="76"/>
      <c r="P12503" s="76"/>
      <c r="Q12503" s="76"/>
      <c r="R12503" s="76"/>
      <c r="S12503" s="76"/>
      <c r="T12503" s="76"/>
      <c r="U12503" s="76"/>
      <c r="V12503" s="76"/>
      <c r="W12503" s="76"/>
      <c r="X12503" s="76"/>
    </row>
    <row r="12504" spans="1:24">
      <c r="A12504" s="54"/>
      <c r="B12504" s="54"/>
      <c r="C12504" s="54"/>
      <c r="D12504" s="63"/>
      <c r="E12504" s="63"/>
      <c r="F12504" s="158"/>
      <c r="G12504" s="63"/>
      <c r="H12504" s="63"/>
      <c r="I12504" s="525"/>
      <c r="J12504" s="54"/>
      <c r="K12504" s="75" t="s">
        <v>1501</v>
      </c>
      <c r="L12504" s="76">
        <f t="shared" si="625"/>
        <v>0</v>
      </c>
      <c r="M12504" s="454"/>
      <c r="N12504" s="76"/>
      <c r="O12504" s="76"/>
      <c r="P12504" s="76"/>
      <c r="Q12504" s="76"/>
      <c r="R12504" s="76"/>
      <c r="S12504" s="76"/>
      <c r="T12504" s="76"/>
      <c r="U12504" s="76"/>
      <c r="V12504" s="76"/>
      <c r="W12504" s="76"/>
      <c r="X12504" s="76"/>
    </row>
    <row r="12505" spans="1:24">
      <c r="A12505" s="54"/>
      <c r="B12505" s="54"/>
      <c r="C12505" s="80"/>
      <c r="D12505" s="68"/>
      <c r="E12505" s="68"/>
      <c r="F12505" s="159"/>
      <c r="G12505" s="68"/>
      <c r="H12505" s="68"/>
      <c r="I12505" s="526"/>
      <c r="J12505" s="80"/>
      <c r="K12505" s="84" t="s">
        <v>1502</v>
      </c>
      <c r="L12505" s="76">
        <f t="shared" si="625"/>
        <v>30</v>
      </c>
      <c r="M12505" s="454">
        <v>2</v>
      </c>
      <c r="N12505" s="76"/>
      <c r="O12505" s="76"/>
      <c r="P12505" s="76"/>
      <c r="Q12505" s="76"/>
      <c r="R12505" s="76">
        <v>2</v>
      </c>
      <c r="S12505" s="76"/>
      <c r="T12505" s="76"/>
      <c r="U12505" s="76"/>
      <c r="V12505" s="76"/>
      <c r="W12505" s="76">
        <v>26</v>
      </c>
      <c r="X12505" s="76"/>
    </row>
    <row r="12506" spans="1:24">
      <c r="A12506" s="54"/>
      <c r="B12506" s="54"/>
      <c r="C12506" s="46" t="s">
        <v>33</v>
      </c>
      <c r="D12506" s="505" t="s">
        <v>18951</v>
      </c>
      <c r="E12506" s="505" t="s">
        <v>18952</v>
      </c>
      <c r="F12506" s="505" t="s">
        <v>18953</v>
      </c>
      <c r="G12506" s="505" t="s">
        <v>18954</v>
      </c>
      <c r="H12506" s="505" t="s">
        <v>18955</v>
      </c>
      <c r="I12506" s="524">
        <v>0</v>
      </c>
      <c r="J12506" s="46" t="s">
        <v>1508</v>
      </c>
      <c r="K12506" s="75" t="s">
        <v>1509</v>
      </c>
      <c r="L12506" s="76">
        <f t="shared" si="625"/>
        <v>0</v>
      </c>
      <c r="M12506" s="454"/>
      <c r="N12506" s="76"/>
      <c r="O12506" s="76"/>
      <c r="P12506" s="76"/>
      <c r="Q12506" s="76"/>
      <c r="R12506" s="76"/>
      <c r="S12506" s="76"/>
      <c r="T12506" s="76"/>
      <c r="U12506" s="76"/>
      <c r="V12506" s="76"/>
      <c r="W12506" s="76"/>
      <c r="X12506" s="76"/>
    </row>
    <row r="12507" spans="1:24">
      <c r="A12507" s="54"/>
      <c r="B12507" s="54"/>
      <c r="C12507" s="54"/>
      <c r="D12507" s="63"/>
      <c r="E12507" s="63"/>
      <c r="F12507" s="158"/>
      <c r="G12507" s="63"/>
      <c r="H12507" s="63"/>
      <c r="I12507" s="525"/>
      <c r="J12507" s="54"/>
      <c r="K12507" s="75" t="s">
        <v>1501</v>
      </c>
      <c r="L12507" s="76">
        <f t="shared" si="625"/>
        <v>0</v>
      </c>
      <c r="M12507" s="454"/>
      <c r="N12507" s="76"/>
      <c r="O12507" s="76"/>
      <c r="P12507" s="76"/>
      <c r="Q12507" s="76"/>
      <c r="R12507" s="76"/>
      <c r="S12507" s="76"/>
      <c r="T12507" s="76"/>
      <c r="U12507" s="76"/>
      <c r="V12507" s="76"/>
      <c r="W12507" s="76"/>
      <c r="X12507" s="76"/>
    </row>
    <row r="12508" spans="1:24">
      <c r="A12508" s="54"/>
      <c r="B12508" s="54"/>
      <c r="C12508" s="80"/>
      <c r="D12508" s="68"/>
      <c r="E12508" s="68"/>
      <c r="F12508" s="159"/>
      <c r="G12508" s="68"/>
      <c r="H12508" s="68"/>
      <c r="I12508" s="526"/>
      <c r="J12508" s="80"/>
      <c r="K12508" s="84" t="s">
        <v>1502</v>
      </c>
      <c r="L12508" s="76">
        <f t="shared" si="625"/>
        <v>5</v>
      </c>
      <c r="M12508" s="454"/>
      <c r="N12508" s="76"/>
      <c r="O12508" s="76"/>
      <c r="P12508" s="76"/>
      <c r="Q12508" s="76"/>
      <c r="R12508" s="76"/>
      <c r="S12508" s="76"/>
      <c r="T12508" s="76"/>
      <c r="U12508" s="76"/>
      <c r="V12508" s="76"/>
      <c r="W12508" s="76">
        <v>5</v>
      </c>
      <c r="X12508" s="76"/>
    </row>
    <row r="12509" spans="1:24">
      <c r="A12509" s="54"/>
      <c r="B12509" s="54"/>
      <c r="C12509" s="46" t="s">
        <v>33</v>
      </c>
      <c r="D12509" s="505" t="s">
        <v>18956</v>
      </c>
      <c r="E12509" s="505" t="s">
        <v>18957</v>
      </c>
      <c r="F12509" s="505" t="s">
        <v>18958</v>
      </c>
      <c r="G12509" s="505" t="s">
        <v>18959</v>
      </c>
      <c r="H12509" s="505"/>
      <c r="I12509" s="524">
        <v>0</v>
      </c>
      <c r="J12509" s="46" t="s">
        <v>1508</v>
      </c>
      <c r="K12509" s="75" t="s">
        <v>1509</v>
      </c>
      <c r="L12509" s="76">
        <f t="shared" si="625"/>
        <v>0</v>
      </c>
      <c r="M12509" s="454"/>
      <c r="N12509" s="76"/>
      <c r="O12509" s="76"/>
      <c r="P12509" s="76"/>
      <c r="Q12509" s="76"/>
      <c r="R12509" s="76"/>
      <c r="S12509" s="76"/>
      <c r="T12509" s="76"/>
      <c r="U12509" s="76"/>
      <c r="V12509" s="76"/>
      <c r="W12509" s="76"/>
      <c r="X12509" s="76"/>
    </row>
    <row r="12510" spans="1:24">
      <c r="A12510" s="54"/>
      <c r="B12510" s="54"/>
      <c r="C12510" s="54"/>
      <c r="D12510" s="63"/>
      <c r="E12510" s="63"/>
      <c r="F12510" s="158"/>
      <c r="G12510" s="63"/>
      <c r="H12510" s="63"/>
      <c r="I12510" s="525"/>
      <c r="J12510" s="54"/>
      <c r="K12510" s="75" t="s">
        <v>1501</v>
      </c>
      <c r="L12510" s="76">
        <f t="shared" si="625"/>
        <v>0</v>
      </c>
      <c r="M12510" s="454"/>
      <c r="N12510" s="76"/>
      <c r="O12510" s="76"/>
      <c r="P12510" s="76"/>
      <c r="Q12510" s="76"/>
      <c r="R12510" s="76"/>
      <c r="S12510" s="76"/>
      <c r="T12510" s="76"/>
      <c r="U12510" s="76"/>
      <c r="V12510" s="76"/>
      <c r="W12510" s="76"/>
      <c r="X12510" s="76"/>
    </row>
    <row r="12511" spans="1:24">
      <c r="A12511" s="54"/>
      <c r="B12511" s="54"/>
      <c r="C12511" s="80"/>
      <c r="D12511" s="68"/>
      <c r="E12511" s="68"/>
      <c r="F12511" s="159"/>
      <c r="G12511" s="68"/>
      <c r="H12511" s="68"/>
      <c r="I12511" s="526"/>
      <c r="J12511" s="80"/>
      <c r="K12511" s="84" t="s">
        <v>1502</v>
      </c>
      <c r="L12511" s="76">
        <f t="shared" si="625"/>
        <v>3</v>
      </c>
      <c r="M12511" s="454">
        <v>1</v>
      </c>
      <c r="N12511" s="76"/>
      <c r="O12511" s="76">
        <v>2</v>
      </c>
      <c r="P12511" s="76"/>
      <c r="Q12511" s="76"/>
      <c r="R12511" s="76"/>
      <c r="S12511" s="76"/>
      <c r="T12511" s="76"/>
      <c r="U12511" s="76"/>
      <c r="V12511" s="76"/>
      <c r="W12511" s="76"/>
      <c r="X12511" s="76"/>
    </row>
    <row r="12512" spans="1:24">
      <c r="A12512" s="54"/>
      <c r="B12512" s="54"/>
      <c r="C12512" s="46" t="s">
        <v>33</v>
      </c>
      <c r="D12512" s="505" t="s">
        <v>18960</v>
      </c>
      <c r="E12512" s="505" t="s">
        <v>18961</v>
      </c>
      <c r="F12512" s="505" t="s">
        <v>18962</v>
      </c>
      <c r="G12512" s="505" t="s">
        <v>18963</v>
      </c>
      <c r="H12512" s="505" t="s">
        <v>18964</v>
      </c>
      <c r="I12512" s="524">
        <v>0</v>
      </c>
      <c r="J12512" s="46" t="s">
        <v>1508</v>
      </c>
      <c r="K12512" s="75" t="s">
        <v>1509</v>
      </c>
      <c r="L12512" s="76">
        <f t="shared" si="625"/>
        <v>0</v>
      </c>
      <c r="M12512" s="454"/>
      <c r="N12512" s="76"/>
      <c r="O12512" s="76"/>
      <c r="P12512" s="76"/>
      <c r="Q12512" s="76"/>
      <c r="R12512" s="76"/>
      <c r="S12512" s="76"/>
      <c r="T12512" s="76"/>
      <c r="U12512" s="76"/>
      <c r="V12512" s="76"/>
      <c r="W12512" s="76"/>
      <c r="X12512" s="76"/>
    </row>
    <row r="12513" spans="1:24">
      <c r="A12513" s="54"/>
      <c r="B12513" s="54"/>
      <c r="C12513" s="54"/>
      <c r="D12513" s="63"/>
      <c r="E12513" s="63"/>
      <c r="F12513" s="158"/>
      <c r="G12513" s="63"/>
      <c r="H12513" s="63"/>
      <c r="I12513" s="525"/>
      <c r="J12513" s="54"/>
      <c r="K12513" s="75" t="s">
        <v>1501</v>
      </c>
      <c r="L12513" s="76">
        <f t="shared" si="625"/>
        <v>0</v>
      </c>
      <c r="M12513" s="454"/>
      <c r="N12513" s="76"/>
      <c r="O12513" s="76"/>
      <c r="P12513" s="76"/>
      <c r="Q12513" s="76"/>
      <c r="R12513" s="76"/>
      <c r="S12513" s="76"/>
      <c r="T12513" s="76"/>
      <c r="U12513" s="76"/>
      <c r="V12513" s="76"/>
      <c r="W12513" s="76"/>
      <c r="X12513" s="76"/>
    </row>
    <row r="12514" spans="1:24">
      <c r="A12514" s="54"/>
      <c r="B12514" s="54"/>
      <c r="C12514" s="80"/>
      <c r="D12514" s="68"/>
      <c r="E12514" s="68"/>
      <c r="F12514" s="159"/>
      <c r="G12514" s="68"/>
      <c r="H12514" s="68"/>
      <c r="I12514" s="526"/>
      <c r="J12514" s="80"/>
      <c r="K12514" s="84" t="s">
        <v>1502</v>
      </c>
      <c r="L12514" s="76">
        <f t="shared" si="625"/>
        <v>2</v>
      </c>
      <c r="M12514" s="454"/>
      <c r="N12514" s="76"/>
      <c r="O12514" s="76"/>
      <c r="P12514" s="76"/>
      <c r="Q12514" s="76"/>
      <c r="R12514" s="76">
        <v>2</v>
      </c>
      <c r="S12514" s="76"/>
      <c r="T12514" s="76"/>
      <c r="U12514" s="76"/>
      <c r="V12514" s="76"/>
      <c r="W12514" s="76"/>
      <c r="X12514" s="76"/>
    </row>
    <row r="12515" spans="1:24">
      <c r="A12515" s="54"/>
      <c r="B12515" s="54"/>
      <c r="C12515" s="46" t="s">
        <v>33</v>
      </c>
      <c r="D12515" s="505" t="s">
        <v>18965</v>
      </c>
      <c r="E12515" s="505" t="s">
        <v>18966</v>
      </c>
      <c r="F12515" s="505" t="s">
        <v>18967</v>
      </c>
      <c r="G12515" s="505" t="s">
        <v>18968</v>
      </c>
      <c r="H12515" s="505"/>
      <c r="I12515" s="524">
        <v>2890</v>
      </c>
      <c r="J12515" s="46" t="s">
        <v>1508</v>
      </c>
      <c r="K12515" s="75" t="s">
        <v>1509</v>
      </c>
      <c r="L12515" s="76">
        <f t="shared" si="625"/>
        <v>0</v>
      </c>
      <c r="M12515" s="454"/>
      <c r="N12515" s="76"/>
      <c r="O12515" s="76"/>
      <c r="P12515" s="76"/>
      <c r="Q12515" s="76"/>
      <c r="R12515" s="76"/>
      <c r="S12515" s="76"/>
      <c r="T12515" s="76"/>
      <c r="U12515" s="76"/>
      <c r="V12515" s="76"/>
      <c r="W12515" s="76"/>
      <c r="X12515" s="76"/>
    </row>
    <row r="12516" spans="1:24">
      <c r="A12516" s="54"/>
      <c r="B12516" s="54"/>
      <c r="C12516" s="54"/>
      <c r="D12516" s="63"/>
      <c r="E12516" s="63"/>
      <c r="F12516" s="158"/>
      <c r="G12516" s="63"/>
      <c r="H12516" s="63"/>
      <c r="I12516" s="525"/>
      <c r="J12516" s="54"/>
      <c r="K12516" s="75" t="s">
        <v>1501</v>
      </c>
      <c r="L12516" s="76">
        <f t="shared" si="625"/>
        <v>0</v>
      </c>
      <c r="M12516" s="454"/>
      <c r="N12516" s="76"/>
      <c r="O12516" s="76"/>
      <c r="P12516" s="76"/>
      <c r="Q12516" s="76"/>
      <c r="R12516" s="76"/>
      <c r="S12516" s="76"/>
      <c r="T12516" s="76"/>
      <c r="U12516" s="76"/>
      <c r="V12516" s="76"/>
      <c r="W12516" s="76"/>
      <c r="X12516" s="76"/>
    </row>
    <row r="12517" spans="1:24">
      <c r="A12517" s="54"/>
      <c r="B12517" s="54"/>
      <c r="C12517" s="80"/>
      <c r="D12517" s="68"/>
      <c r="E12517" s="68"/>
      <c r="F12517" s="159"/>
      <c r="G12517" s="68"/>
      <c r="H12517" s="68"/>
      <c r="I12517" s="526"/>
      <c r="J12517" s="80"/>
      <c r="K12517" s="84" t="s">
        <v>1502</v>
      </c>
      <c r="L12517" s="76">
        <f t="shared" si="625"/>
        <v>2</v>
      </c>
      <c r="M12517" s="454"/>
      <c r="N12517" s="76"/>
      <c r="O12517" s="76">
        <v>1</v>
      </c>
      <c r="P12517" s="76"/>
      <c r="Q12517" s="76"/>
      <c r="R12517" s="76"/>
      <c r="S12517" s="76"/>
      <c r="T12517" s="76">
        <v>1</v>
      </c>
      <c r="U12517" s="76"/>
      <c r="V12517" s="76"/>
      <c r="W12517" s="76"/>
      <c r="X12517" s="76"/>
    </row>
    <row r="12518" spans="1:24">
      <c r="A12518" s="54"/>
      <c r="B12518" s="54"/>
      <c r="C12518" s="46" t="s">
        <v>33</v>
      </c>
      <c r="D12518" s="505" t="s">
        <v>18969</v>
      </c>
      <c r="E12518" s="505" t="s">
        <v>18970</v>
      </c>
      <c r="F12518" s="505" t="s">
        <v>18971</v>
      </c>
      <c r="G12518" s="505" t="s">
        <v>18972</v>
      </c>
      <c r="H12518" s="505" t="s">
        <v>18973</v>
      </c>
      <c r="I12518" s="524">
        <v>0</v>
      </c>
      <c r="J12518" s="46" t="s">
        <v>1508</v>
      </c>
      <c r="K12518" s="75" t="s">
        <v>1509</v>
      </c>
      <c r="L12518" s="76">
        <f t="shared" si="625"/>
        <v>0</v>
      </c>
      <c r="M12518" s="454"/>
      <c r="N12518" s="76"/>
      <c r="O12518" s="76"/>
      <c r="P12518" s="76"/>
      <c r="Q12518" s="76"/>
      <c r="R12518" s="76"/>
      <c r="S12518" s="76"/>
      <c r="T12518" s="76"/>
      <c r="U12518" s="76"/>
      <c r="V12518" s="76"/>
      <c r="W12518" s="76"/>
      <c r="X12518" s="76"/>
    </row>
    <row r="12519" spans="1:24">
      <c r="A12519" s="54"/>
      <c r="B12519" s="54"/>
      <c r="C12519" s="54"/>
      <c r="D12519" s="63"/>
      <c r="E12519" s="63"/>
      <c r="F12519" s="158"/>
      <c r="G12519" s="63"/>
      <c r="H12519" s="63"/>
      <c r="I12519" s="525"/>
      <c r="J12519" s="54"/>
      <c r="K12519" s="75" t="s">
        <v>1501</v>
      </c>
      <c r="L12519" s="76">
        <f t="shared" si="625"/>
        <v>0</v>
      </c>
      <c r="M12519" s="454"/>
      <c r="N12519" s="76"/>
      <c r="O12519" s="76"/>
      <c r="P12519" s="76"/>
      <c r="Q12519" s="76"/>
      <c r="R12519" s="76"/>
      <c r="S12519" s="76"/>
      <c r="T12519" s="76"/>
      <c r="U12519" s="76"/>
      <c r="V12519" s="76"/>
      <c r="W12519" s="76"/>
      <c r="X12519" s="76"/>
    </row>
    <row r="12520" spans="1:24">
      <c r="A12520" s="54"/>
      <c r="B12520" s="54"/>
      <c r="C12520" s="80"/>
      <c r="D12520" s="68"/>
      <c r="E12520" s="68"/>
      <c r="F12520" s="159"/>
      <c r="G12520" s="68"/>
      <c r="H12520" s="68"/>
      <c r="I12520" s="526"/>
      <c r="J12520" s="80"/>
      <c r="K12520" s="84" t="s">
        <v>1502</v>
      </c>
      <c r="L12520" s="76">
        <f t="shared" si="625"/>
        <v>6</v>
      </c>
      <c r="M12520" s="454"/>
      <c r="N12520" s="76"/>
      <c r="O12520" s="76"/>
      <c r="P12520" s="76"/>
      <c r="Q12520" s="76"/>
      <c r="R12520" s="76">
        <v>6</v>
      </c>
      <c r="S12520" s="76"/>
      <c r="T12520" s="76"/>
      <c r="U12520" s="76"/>
      <c r="V12520" s="76"/>
      <c r="W12520" s="76"/>
      <c r="X12520" s="76"/>
    </row>
    <row r="12521" spans="1:24">
      <c r="A12521" s="54"/>
      <c r="B12521" s="54"/>
      <c r="C12521" s="46" t="s">
        <v>33</v>
      </c>
      <c r="D12521" s="505" t="s">
        <v>18974</v>
      </c>
      <c r="E12521" s="505" t="s">
        <v>18975</v>
      </c>
      <c r="F12521" s="505" t="s">
        <v>18976</v>
      </c>
      <c r="G12521" s="505" t="s">
        <v>18977</v>
      </c>
      <c r="H12521" s="505" t="s">
        <v>18978</v>
      </c>
      <c r="I12521" s="524">
        <v>15967</v>
      </c>
      <c r="J12521" s="46" t="s">
        <v>1508</v>
      </c>
      <c r="K12521" s="75" t="s">
        <v>1509</v>
      </c>
      <c r="L12521" s="76">
        <f t="shared" si="625"/>
        <v>0</v>
      </c>
      <c r="M12521" s="454"/>
      <c r="N12521" s="76"/>
      <c r="O12521" s="76"/>
      <c r="P12521" s="76"/>
      <c r="Q12521" s="76"/>
      <c r="R12521" s="76"/>
      <c r="S12521" s="76"/>
      <c r="T12521" s="76"/>
      <c r="U12521" s="76"/>
      <c r="V12521" s="76"/>
      <c r="W12521" s="76"/>
      <c r="X12521" s="76"/>
    </row>
    <row r="12522" spans="1:24">
      <c r="A12522" s="54"/>
      <c r="B12522" s="54"/>
      <c r="C12522" s="54"/>
      <c r="D12522" s="63"/>
      <c r="E12522" s="63"/>
      <c r="F12522" s="158"/>
      <c r="G12522" s="63"/>
      <c r="H12522" s="63"/>
      <c r="I12522" s="525"/>
      <c r="J12522" s="54"/>
      <c r="K12522" s="75" t="s">
        <v>1501</v>
      </c>
      <c r="L12522" s="76">
        <f t="shared" si="625"/>
        <v>0</v>
      </c>
      <c r="M12522" s="454"/>
      <c r="N12522" s="76"/>
      <c r="O12522" s="76"/>
      <c r="P12522" s="76"/>
      <c r="Q12522" s="76"/>
      <c r="R12522" s="76"/>
      <c r="S12522" s="76"/>
      <c r="T12522" s="76"/>
      <c r="U12522" s="76"/>
      <c r="V12522" s="76"/>
      <c r="W12522" s="76"/>
      <c r="X12522" s="76"/>
    </row>
    <row r="12523" spans="1:24">
      <c r="A12523" s="54"/>
      <c r="B12523" s="54"/>
      <c r="C12523" s="80"/>
      <c r="D12523" s="68"/>
      <c r="E12523" s="68"/>
      <c r="F12523" s="159"/>
      <c r="G12523" s="68"/>
      <c r="H12523" s="68"/>
      <c r="I12523" s="526"/>
      <c r="J12523" s="80"/>
      <c r="K12523" s="84" t="s">
        <v>1502</v>
      </c>
      <c r="L12523" s="76">
        <f t="shared" si="625"/>
        <v>6</v>
      </c>
      <c r="M12523" s="454"/>
      <c r="N12523" s="76"/>
      <c r="O12523" s="76"/>
      <c r="P12523" s="76"/>
      <c r="Q12523" s="76"/>
      <c r="R12523" s="76"/>
      <c r="S12523" s="76"/>
      <c r="T12523" s="76"/>
      <c r="U12523" s="76"/>
      <c r="V12523" s="76"/>
      <c r="W12523" s="76">
        <v>6</v>
      </c>
      <c r="X12523" s="76"/>
    </row>
    <row r="12524" spans="1:24">
      <c r="A12524" s="54"/>
      <c r="B12524" s="54"/>
      <c r="C12524" s="46" t="s">
        <v>33</v>
      </c>
      <c r="D12524" s="505" t="s">
        <v>18979</v>
      </c>
      <c r="E12524" s="505" t="s">
        <v>18980</v>
      </c>
      <c r="F12524" s="505" t="s">
        <v>18981</v>
      </c>
      <c r="G12524" s="505" t="s">
        <v>18963</v>
      </c>
      <c r="H12524" s="505" t="s">
        <v>18982</v>
      </c>
      <c r="I12524" s="524">
        <v>0</v>
      </c>
      <c r="J12524" s="46" t="s">
        <v>1508</v>
      </c>
      <c r="K12524" s="75" t="s">
        <v>1509</v>
      </c>
      <c r="L12524" s="76">
        <f t="shared" si="625"/>
        <v>0</v>
      </c>
      <c r="M12524" s="454"/>
      <c r="N12524" s="76"/>
      <c r="O12524" s="76"/>
      <c r="P12524" s="76"/>
      <c r="Q12524" s="76"/>
      <c r="R12524" s="76"/>
      <c r="S12524" s="76"/>
      <c r="T12524" s="76"/>
      <c r="U12524" s="76"/>
      <c r="V12524" s="76"/>
      <c r="W12524" s="76"/>
      <c r="X12524" s="76"/>
    </row>
    <row r="12525" spans="1:24">
      <c r="A12525" s="54"/>
      <c r="B12525" s="54"/>
      <c r="C12525" s="54"/>
      <c r="D12525" s="63"/>
      <c r="E12525" s="63"/>
      <c r="F12525" s="158"/>
      <c r="G12525" s="63"/>
      <c r="H12525" s="63"/>
      <c r="I12525" s="525"/>
      <c r="J12525" s="54"/>
      <c r="K12525" s="75" t="s">
        <v>1501</v>
      </c>
      <c r="L12525" s="76">
        <f t="shared" si="625"/>
        <v>0</v>
      </c>
      <c r="M12525" s="454"/>
      <c r="N12525" s="76"/>
      <c r="O12525" s="76"/>
      <c r="P12525" s="76"/>
      <c r="Q12525" s="76"/>
      <c r="R12525" s="76"/>
      <c r="S12525" s="76"/>
      <c r="T12525" s="76"/>
      <c r="U12525" s="76"/>
      <c r="V12525" s="76"/>
      <c r="W12525" s="76"/>
      <c r="X12525" s="76"/>
    </row>
    <row r="12526" spans="1:24">
      <c r="A12526" s="54"/>
      <c r="B12526" s="54"/>
      <c r="C12526" s="80"/>
      <c r="D12526" s="68"/>
      <c r="E12526" s="68"/>
      <c r="F12526" s="159"/>
      <c r="G12526" s="68"/>
      <c r="H12526" s="68"/>
      <c r="I12526" s="526"/>
      <c r="J12526" s="80"/>
      <c r="K12526" s="84" t="s">
        <v>1502</v>
      </c>
      <c r="L12526" s="76">
        <f t="shared" si="625"/>
        <v>4</v>
      </c>
      <c r="M12526" s="454">
        <v>2</v>
      </c>
      <c r="N12526" s="76"/>
      <c r="O12526" s="76"/>
      <c r="P12526" s="76"/>
      <c r="Q12526" s="76"/>
      <c r="R12526" s="76"/>
      <c r="S12526" s="76"/>
      <c r="T12526" s="76"/>
      <c r="U12526" s="76"/>
      <c r="V12526" s="76"/>
      <c r="W12526" s="76"/>
      <c r="X12526" s="76">
        <v>2</v>
      </c>
    </row>
    <row r="12527" spans="1:24">
      <c r="A12527" s="54"/>
      <c r="B12527" s="54"/>
      <c r="C12527" s="46" t="s">
        <v>33</v>
      </c>
      <c r="D12527" s="505" t="s">
        <v>18983</v>
      </c>
      <c r="E12527" s="505" t="s">
        <v>18984</v>
      </c>
      <c r="F12527" s="505" t="s">
        <v>18985</v>
      </c>
      <c r="G12527" s="505" t="s">
        <v>18986</v>
      </c>
      <c r="H12527" s="505" t="s">
        <v>18987</v>
      </c>
      <c r="I12527" s="524">
        <v>0</v>
      </c>
      <c r="J12527" s="46" t="s">
        <v>1508</v>
      </c>
      <c r="K12527" s="75" t="s">
        <v>1509</v>
      </c>
      <c r="L12527" s="76">
        <f t="shared" si="625"/>
        <v>0</v>
      </c>
      <c r="M12527" s="454"/>
      <c r="N12527" s="76"/>
      <c r="O12527" s="76"/>
      <c r="P12527" s="76"/>
      <c r="Q12527" s="76"/>
      <c r="R12527" s="76"/>
      <c r="S12527" s="76"/>
      <c r="T12527" s="76"/>
      <c r="U12527" s="76"/>
      <c r="V12527" s="76"/>
      <c r="W12527" s="76"/>
      <c r="X12527" s="76"/>
    </row>
    <row r="12528" spans="1:24">
      <c r="A12528" s="54"/>
      <c r="B12528" s="54"/>
      <c r="C12528" s="54"/>
      <c r="D12528" s="63"/>
      <c r="E12528" s="63"/>
      <c r="F12528" s="63"/>
      <c r="G12528" s="63"/>
      <c r="H12528" s="63"/>
      <c r="I12528" s="525"/>
      <c r="J12528" s="54"/>
      <c r="K12528" s="75" t="s">
        <v>1501</v>
      </c>
      <c r="L12528" s="76">
        <f t="shared" si="625"/>
        <v>0</v>
      </c>
      <c r="M12528" s="454"/>
      <c r="N12528" s="76"/>
      <c r="O12528" s="76"/>
      <c r="P12528" s="76"/>
      <c r="Q12528" s="76"/>
      <c r="R12528" s="76"/>
      <c r="S12528" s="76"/>
      <c r="T12528" s="76"/>
      <c r="U12528" s="76"/>
      <c r="V12528" s="76"/>
      <c r="W12528" s="76"/>
      <c r="X12528" s="76"/>
    </row>
    <row r="12529" spans="1:24">
      <c r="A12529" s="54"/>
      <c r="B12529" s="54"/>
      <c r="C12529" s="80"/>
      <c r="D12529" s="68"/>
      <c r="E12529" s="68"/>
      <c r="F12529" s="68"/>
      <c r="G12529" s="68"/>
      <c r="H12529" s="68"/>
      <c r="I12529" s="526"/>
      <c r="J12529" s="80"/>
      <c r="K12529" s="84" t="s">
        <v>1502</v>
      </c>
      <c r="L12529" s="76">
        <f t="shared" si="625"/>
        <v>2</v>
      </c>
      <c r="M12529" s="454"/>
      <c r="N12529" s="76"/>
      <c r="O12529" s="76"/>
      <c r="P12529" s="76"/>
      <c r="Q12529" s="76"/>
      <c r="R12529" s="76"/>
      <c r="S12529" s="76"/>
      <c r="T12529" s="76"/>
      <c r="U12529" s="76"/>
      <c r="V12529" s="76"/>
      <c r="W12529" s="76">
        <v>2</v>
      </c>
      <c r="X12529" s="76"/>
    </row>
    <row r="12530" spans="1:24">
      <c r="A12530" s="54"/>
      <c r="B12530" s="54"/>
      <c r="C12530" s="46" t="s">
        <v>33</v>
      </c>
      <c r="D12530" s="505" t="s">
        <v>18988</v>
      </c>
      <c r="E12530" s="505" t="s">
        <v>18989</v>
      </c>
      <c r="F12530" s="505" t="s">
        <v>18990</v>
      </c>
      <c r="G12530" s="505" t="s">
        <v>18963</v>
      </c>
      <c r="H12530" s="505" t="s">
        <v>18964</v>
      </c>
      <c r="I12530" s="524">
        <v>0</v>
      </c>
      <c r="J12530" s="46" t="s">
        <v>1508</v>
      </c>
      <c r="K12530" s="75" t="s">
        <v>1509</v>
      </c>
      <c r="L12530" s="76">
        <f>SUM(M12530:X12530)</f>
        <v>0</v>
      </c>
      <c r="M12530" s="454"/>
      <c r="N12530" s="76"/>
      <c r="O12530" s="76"/>
      <c r="P12530" s="76"/>
      <c r="Q12530" s="76"/>
      <c r="R12530" s="76"/>
      <c r="S12530" s="76"/>
      <c r="T12530" s="76"/>
      <c r="U12530" s="76"/>
      <c r="V12530" s="76"/>
      <c r="W12530" s="76"/>
      <c r="X12530" s="76"/>
    </row>
    <row r="12531" spans="1:24">
      <c r="A12531" s="54"/>
      <c r="B12531" s="54"/>
      <c r="C12531" s="54"/>
      <c r="D12531" s="63"/>
      <c r="E12531" s="63"/>
      <c r="F12531" s="158"/>
      <c r="G12531" s="63"/>
      <c r="H12531" s="63"/>
      <c r="I12531" s="525"/>
      <c r="J12531" s="54"/>
      <c r="K12531" s="75" t="s">
        <v>1501</v>
      </c>
      <c r="L12531" s="76">
        <f t="shared" si="625"/>
        <v>0</v>
      </c>
      <c r="M12531" s="454"/>
      <c r="N12531" s="76"/>
      <c r="O12531" s="76"/>
      <c r="P12531" s="76"/>
      <c r="Q12531" s="76"/>
      <c r="R12531" s="76"/>
      <c r="S12531" s="76"/>
      <c r="T12531" s="76"/>
      <c r="U12531" s="76"/>
      <c r="V12531" s="76"/>
      <c r="W12531" s="76"/>
      <c r="X12531" s="76"/>
    </row>
    <row r="12532" spans="1:24">
      <c r="A12532" s="54"/>
      <c r="B12532" s="54"/>
      <c r="C12532" s="80"/>
      <c r="D12532" s="68"/>
      <c r="E12532" s="68"/>
      <c r="F12532" s="159"/>
      <c r="G12532" s="68"/>
      <c r="H12532" s="68"/>
      <c r="I12532" s="526"/>
      <c r="J12532" s="80"/>
      <c r="K12532" s="84" t="s">
        <v>1502</v>
      </c>
      <c r="L12532" s="76">
        <f t="shared" si="625"/>
        <v>2</v>
      </c>
      <c r="M12532" s="454"/>
      <c r="N12532" s="76"/>
      <c r="O12532" s="76"/>
      <c r="P12532" s="76"/>
      <c r="Q12532" s="76"/>
      <c r="R12532" s="76"/>
      <c r="S12532" s="76"/>
      <c r="T12532" s="76"/>
      <c r="U12532" s="76"/>
      <c r="V12532" s="76"/>
      <c r="W12532" s="76"/>
      <c r="X12532" s="76">
        <v>2</v>
      </c>
    </row>
    <row r="12533" spans="1:24">
      <c r="A12533" s="54"/>
      <c r="B12533" s="54"/>
      <c r="C12533" s="46" t="s">
        <v>33</v>
      </c>
      <c r="D12533" s="505" t="s">
        <v>18991</v>
      </c>
      <c r="E12533" s="505" t="s">
        <v>18992</v>
      </c>
      <c r="F12533" s="505" t="s">
        <v>18993</v>
      </c>
      <c r="G12533" s="505" t="s">
        <v>18963</v>
      </c>
      <c r="H12533" s="505" t="s">
        <v>18964</v>
      </c>
      <c r="I12533" s="524">
        <v>0</v>
      </c>
      <c r="J12533" s="46" t="s">
        <v>1508</v>
      </c>
      <c r="K12533" s="75" t="s">
        <v>1509</v>
      </c>
      <c r="L12533" s="76">
        <f t="shared" si="625"/>
        <v>0</v>
      </c>
      <c r="M12533" s="454"/>
      <c r="N12533" s="76"/>
      <c r="O12533" s="76"/>
      <c r="P12533" s="76"/>
      <c r="Q12533" s="76"/>
      <c r="R12533" s="76"/>
      <c r="S12533" s="76"/>
      <c r="T12533" s="76"/>
      <c r="U12533" s="76"/>
      <c r="V12533" s="76"/>
      <c r="W12533" s="76"/>
      <c r="X12533" s="76"/>
    </row>
    <row r="12534" spans="1:24">
      <c r="A12534" s="54"/>
      <c r="B12534" s="54"/>
      <c r="C12534" s="54"/>
      <c r="D12534" s="63"/>
      <c r="E12534" s="63"/>
      <c r="F12534" s="158"/>
      <c r="G12534" s="63"/>
      <c r="H12534" s="63"/>
      <c r="I12534" s="525"/>
      <c r="J12534" s="54"/>
      <c r="K12534" s="75" t="s">
        <v>1501</v>
      </c>
      <c r="L12534" s="76">
        <f t="shared" si="625"/>
        <v>0</v>
      </c>
      <c r="M12534" s="454"/>
      <c r="N12534" s="76"/>
      <c r="O12534" s="76"/>
      <c r="P12534" s="76"/>
      <c r="Q12534" s="76"/>
      <c r="R12534" s="76"/>
      <c r="S12534" s="76"/>
      <c r="T12534" s="76"/>
      <c r="U12534" s="76"/>
      <c r="V12534" s="76"/>
      <c r="W12534" s="76"/>
      <c r="X12534" s="76"/>
    </row>
    <row r="12535" spans="1:24">
      <c r="A12535" s="54"/>
      <c r="B12535" s="54"/>
      <c r="C12535" s="80"/>
      <c r="D12535" s="68"/>
      <c r="E12535" s="68"/>
      <c r="F12535" s="159"/>
      <c r="G12535" s="68"/>
      <c r="H12535" s="68"/>
      <c r="I12535" s="526"/>
      <c r="J12535" s="80"/>
      <c r="K12535" s="84" t="s">
        <v>1502</v>
      </c>
      <c r="L12535" s="76">
        <f t="shared" si="625"/>
        <v>2</v>
      </c>
      <c r="M12535" s="454"/>
      <c r="N12535" s="76"/>
      <c r="O12535" s="76"/>
      <c r="P12535" s="76"/>
      <c r="Q12535" s="76"/>
      <c r="R12535" s="76"/>
      <c r="S12535" s="76"/>
      <c r="T12535" s="76"/>
      <c r="U12535" s="76"/>
      <c r="V12535" s="76"/>
      <c r="W12535" s="76"/>
      <c r="X12535" s="76">
        <v>2</v>
      </c>
    </row>
    <row r="12536" spans="1:24">
      <c r="A12536" s="54"/>
      <c r="B12536" s="54"/>
      <c r="C12536" s="46" t="s">
        <v>33</v>
      </c>
      <c r="D12536" s="505" t="s">
        <v>18994</v>
      </c>
      <c r="E12536" s="505" t="s">
        <v>18995</v>
      </c>
      <c r="F12536" s="505" t="s">
        <v>18996</v>
      </c>
      <c r="G12536" s="505" t="s">
        <v>18997</v>
      </c>
      <c r="H12536" s="505"/>
      <c r="I12536" s="524">
        <v>0</v>
      </c>
      <c r="J12536" s="46" t="s">
        <v>1508</v>
      </c>
      <c r="K12536" s="75" t="s">
        <v>1509</v>
      </c>
      <c r="L12536" s="76">
        <f t="shared" si="625"/>
        <v>0</v>
      </c>
      <c r="M12536" s="454"/>
      <c r="N12536" s="76"/>
      <c r="O12536" s="76"/>
      <c r="P12536" s="76"/>
      <c r="Q12536" s="76"/>
      <c r="R12536" s="76"/>
      <c r="S12536" s="76"/>
      <c r="T12536" s="76"/>
      <c r="U12536" s="76"/>
      <c r="V12536" s="76"/>
      <c r="W12536" s="76"/>
      <c r="X12536" s="76"/>
    </row>
    <row r="12537" spans="1:24">
      <c r="A12537" s="54"/>
      <c r="B12537" s="54"/>
      <c r="C12537" s="54"/>
      <c r="D12537" s="63"/>
      <c r="E12537" s="63"/>
      <c r="F12537" s="158"/>
      <c r="G12537" s="63"/>
      <c r="H12537" s="63"/>
      <c r="I12537" s="525"/>
      <c r="J12537" s="54"/>
      <c r="K12537" s="75" t="s">
        <v>1501</v>
      </c>
      <c r="L12537" s="76">
        <f t="shared" si="625"/>
        <v>0</v>
      </c>
      <c r="M12537" s="454"/>
      <c r="N12537" s="76"/>
      <c r="O12537" s="76"/>
      <c r="P12537" s="76"/>
      <c r="Q12537" s="76"/>
      <c r="R12537" s="76"/>
      <c r="S12537" s="76"/>
      <c r="T12537" s="76"/>
      <c r="U12537" s="76"/>
      <c r="V12537" s="76"/>
      <c r="W12537" s="76"/>
      <c r="X12537" s="76"/>
    </row>
    <row r="12538" spans="1:24">
      <c r="A12538" s="54"/>
      <c r="B12538" s="54"/>
      <c r="C12538" s="80"/>
      <c r="D12538" s="68"/>
      <c r="E12538" s="68"/>
      <c r="F12538" s="159"/>
      <c r="G12538" s="68"/>
      <c r="H12538" s="68"/>
      <c r="I12538" s="526"/>
      <c r="J12538" s="80"/>
      <c r="K12538" s="84" t="s">
        <v>1502</v>
      </c>
      <c r="L12538" s="76">
        <f t="shared" si="625"/>
        <v>2</v>
      </c>
      <c r="M12538" s="454"/>
      <c r="N12538" s="76"/>
      <c r="O12538" s="76">
        <v>1</v>
      </c>
      <c r="P12538" s="76"/>
      <c r="Q12538" s="76"/>
      <c r="R12538" s="76"/>
      <c r="S12538" s="76">
        <v>1</v>
      </c>
      <c r="T12538" s="76"/>
      <c r="U12538" s="76"/>
      <c r="V12538" s="76"/>
      <c r="W12538" s="76"/>
      <c r="X12538" s="76"/>
    </row>
    <row r="12539" spans="1:24">
      <c r="A12539" s="54"/>
      <c r="B12539" s="54"/>
      <c r="C12539" s="46" t="s">
        <v>33</v>
      </c>
      <c r="D12539" s="505" t="s">
        <v>18998</v>
      </c>
      <c r="E12539" s="505" t="s">
        <v>18999</v>
      </c>
      <c r="F12539" s="505" t="s">
        <v>465</v>
      </c>
      <c r="G12539" s="505" t="s">
        <v>19000</v>
      </c>
      <c r="H12539" s="505"/>
      <c r="I12539" s="524">
        <v>1567</v>
      </c>
      <c r="J12539" s="46" t="s">
        <v>1508</v>
      </c>
      <c r="K12539" s="75" t="s">
        <v>1509</v>
      </c>
      <c r="L12539" s="76">
        <f t="shared" si="625"/>
        <v>0</v>
      </c>
      <c r="M12539" s="454"/>
      <c r="N12539" s="76"/>
      <c r="O12539" s="76"/>
      <c r="P12539" s="76"/>
      <c r="Q12539" s="76"/>
      <c r="R12539" s="76"/>
      <c r="S12539" s="76"/>
      <c r="T12539" s="76"/>
      <c r="U12539" s="76"/>
      <c r="V12539" s="76"/>
      <c r="W12539" s="76"/>
      <c r="X12539" s="76"/>
    </row>
    <row r="12540" spans="1:24">
      <c r="A12540" s="54"/>
      <c r="B12540" s="54"/>
      <c r="C12540" s="54"/>
      <c r="D12540" s="63"/>
      <c r="E12540" s="63"/>
      <c r="F12540" s="158"/>
      <c r="G12540" s="63"/>
      <c r="H12540" s="63"/>
      <c r="I12540" s="525"/>
      <c r="J12540" s="54"/>
      <c r="K12540" s="75" t="s">
        <v>1501</v>
      </c>
      <c r="L12540" s="76">
        <f t="shared" si="625"/>
        <v>0</v>
      </c>
      <c r="M12540" s="454"/>
      <c r="N12540" s="76"/>
      <c r="O12540" s="76"/>
      <c r="P12540" s="76"/>
      <c r="Q12540" s="76"/>
      <c r="R12540" s="76"/>
      <c r="S12540" s="76"/>
      <c r="T12540" s="76"/>
      <c r="U12540" s="76"/>
      <c r="V12540" s="76"/>
      <c r="W12540" s="76"/>
      <c r="X12540" s="76"/>
    </row>
    <row r="12541" spans="1:24">
      <c r="A12541" s="54"/>
      <c r="B12541" s="54"/>
      <c r="C12541" s="80"/>
      <c r="D12541" s="68"/>
      <c r="E12541" s="68"/>
      <c r="F12541" s="159"/>
      <c r="G12541" s="68"/>
      <c r="H12541" s="68"/>
      <c r="I12541" s="526"/>
      <c r="J12541" s="80"/>
      <c r="K12541" s="84" t="s">
        <v>1502</v>
      </c>
      <c r="L12541" s="76">
        <f t="shared" si="625"/>
        <v>9</v>
      </c>
      <c r="M12541" s="454"/>
      <c r="N12541" s="76"/>
      <c r="O12541" s="76"/>
      <c r="P12541" s="76"/>
      <c r="Q12541" s="76"/>
      <c r="R12541" s="76"/>
      <c r="S12541" s="76"/>
      <c r="T12541" s="76"/>
      <c r="U12541" s="76"/>
      <c r="V12541" s="76"/>
      <c r="W12541" s="76">
        <v>9</v>
      </c>
      <c r="X12541" s="76"/>
    </row>
    <row r="12542" spans="1:24">
      <c r="A12542" s="54"/>
      <c r="B12542" s="54"/>
      <c r="C12542" s="46" t="s">
        <v>33</v>
      </c>
      <c r="D12542" s="505" t="s">
        <v>19001</v>
      </c>
      <c r="E12542" s="505" t="s">
        <v>19002</v>
      </c>
      <c r="F12542" s="505" t="s">
        <v>19003</v>
      </c>
      <c r="G12542" s="505" t="s">
        <v>19004</v>
      </c>
      <c r="H12542" s="505" t="s">
        <v>19005</v>
      </c>
      <c r="I12542" s="524">
        <v>5255</v>
      </c>
      <c r="J12542" s="46" t="s">
        <v>1508</v>
      </c>
      <c r="K12542" s="75" t="s">
        <v>1509</v>
      </c>
      <c r="L12542" s="76">
        <f t="shared" si="625"/>
        <v>0</v>
      </c>
      <c r="M12542" s="454"/>
      <c r="N12542" s="76"/>
      <c r="O12542" s="76"/>
      <c r="P12542" s="76"/>
      <c r="Q12542" s="76"/>
      <c r="R12542" s="76"/>
      <c r="S12542" s="76"/>
      <c r="T12542" s="76"/>
      <c r="U12542" s="76"/>
      <c r="V12542" s="76"/>
      <c r="W12542" s="76"/>
      <c r="X12542" s="76"/>
    </row>
    <row r="12543" spans="1:24">
      <c r="A12543" s="54"/>
      <c r="B12543" s="54"/>
      <c r="C12543" s="54"/>
      <c r="D12543" s="63"/>
      <c r="E12543" s="63"/>
      <c r="F12543" s="158"/>
      <c r="G12543" s="63"/>
      <c r="H12543" s="63"/>
      <c r="I12543" s="525"/>
      <c r="J12543" s="54"/>
      <c r="K12543" s="75" t="s">
        <v>1501</v>
      </c>
      <c r="L12543" s="76">
        <f t="shared" si="625"/>
        <v>0</v>
      </c>
      <c r="M12543" s="454"/>
      <c r="N12543" s="76"/>
      <c r="O12543" s="76"/>
      <c r="P12543" s="76"/>
      <c r="Q12543" s="76"/>
      <c r="R12543" s="76"/>
      <c r="S12543" s="76"/>
      <c r="T12543" s="76"/>
      <c r="U12543" s="76"/>
      <c r="V12543" s="76"/>
      <c r="W12543" s="76"/>
      <c r="X12543" s="76"/>
    </row>
    <row r="12544" spans="1:24">
      <c r="A12544" s="54"/>
      <c r="B12544" s="54"/>
      <c r="C12544" s="80"/>
      <c r="D12544" s="68"/>
      <c r="E12544" s="68"/>
      <c r="F12544" s="159"/>
      <c r="G12544" s="68"/>
      <c r="H12544" s="68"/>
      <c r="I12544" s="526"/>
      <c r="J12544" s="80"/>
      <c r="K12544" s="84" t="s">
        <v>1502</v>
      </c>
      <c r="L12544" s="76">
        <f t="shared" si="625"/>
        <v>4</v>
      </c>
      <c r="M12544" s="454"/>
      <c r="N12544" s="76"/>
      <c r="O12544" s="76"/>
      <c r="P12544" s="76"/>
      <c r="Q12544" s="76"/>
      <c r="R12544" s="76"/>
      <c r="S12544" s="76"/>
      <c r="T12544" s="76"/>
      <c r="U12544" s="76"/>
      <c r="V12544" s="76"/>
      <c r="W12544" s="76">
        <v>4</v>
      </c>
      <c r="X12544" s="76"/>
    </row>
    <row r="12545" spans="1:24">
      <c r="A12545" s="54"/>
      <c r="B12545" s="54"/>
      <c r="C12545" s="46" t="s">
        <v>33</v>
      </c>
      <c r="D12545" s="505" t="s">
        <v>3641</v>
      </c>
      <c r="E12545" s="505" t="s">
        <v>19006</v>
      </c>
      <c r="F12545" s="505" t="s">
        <v>19007</v>
      </c>
      <c r="G12545" s="505" t="s">
        <v>19008</v>
      </c>
      <c r="H12545" s="505" t="s">
        <v>19009</v>
      </c>
      <c r="I12545" s="524">
        <v>73</v>
      </c>
      <c r="J12545" s="46" t="s">
        <v>1508</v>
      </c>
      <c r="K12545" s="75" t="s">
        <v>1509</v>
      </c>
      <c r="L12545" s="76">
        <f t="shared" si="625"/>
        <v>0</v>
      </c>
      <c r="M12545" s="454"/>
      <c r="N12545" s="76"/>
      <c r="O12545" s="76"/>
      <c r="P12545" s="76"/>
      <c r="Q12545" s="76"/>
      <c r="R12545" s="76"/>
      <c r="S12545" s="76"/>
      <c r="T12545" s="76"/>
      <c r="U12545" s="76"/>
      <c r="V12545" s="76"/>
      <c r="W12545" s="76"/>
      <c r="X12545" s="76"/>
    </row>
    <row r="12546" spans="1:24">
      <c r="A12546" s="54"/>
      <c r="B12546" s="54"/>
      <c r="C12546" s="54"/>
      <c r="D12546" s="63"/>
      <c r="E12546" s="63"/>
      <c r="F12546" s="158"/>
      <c r="G12546" s="63"/>
      <c r="H12546" s="63"/>
      <c r="I12546" s="525"/>
      <c r="J12546" s="54"/>
      <c r="K12546" s="75" t="s">
        <v>1501</v>
      </c>
      <c r="L12546" s="76">
        <f t="shared" ref="L12546:L12586" si="626">SUM(M12546:X12546)</f>
        <v>0</v>
      </c>
      <c r="M12546" s="454"/>
      <c r="N12546" s="76"/>
      <c r="O12546" s="76"/>
      <c r="P12546" s="76"/>
      <c r="Q12546" s="76"/>
      <c r="R12546" s="76"/>
      <c r="S12546" s="76"/>
      <c r="T12546" s="76"/>
      <c r="U12546" s="76"/>
      <c r="V12546" s="76"/>
      <c r="W12546" s="76"/>
      <c r="X12546" s="76"/>
    </row>
    <row r="12547" spans="1:24">
      <c r="A12547" s="54"/>
      <c r="B12547" s="54"/>
      <c r="C12547" s="80"/>
      <c r="D12547" s="68"/>
      <c r="E12547" s="68"/>
      <c r="F12547" s="159"/>
      <c r="G12547" s="68"/>
      <c r="H12547" s="68"/>
      <c r="I12547" s="526"/>
      <c r="J12547" s="80"/>
      <c r="K12547" s="84" t="s">
        <v>1502</v>
      </c>
      <c r="L12547" s="76">
        <f t="shared" si="626"/>
        <v>2</v>
      </c>
      <c r="M12547" s="454"/>
      <c r="N12547" s="76"/>
      <c r="O12547" s="76">
        <v>1</v>
      </c>
      <c r="P12547" s="76"/>
      <c r="Q12547" s="76"/>
      <c r="R12547" s="76"/>
      <c r="S12547" s="76">
        <v>1</v>
      </c>
      <c r="T12547" s="76"/>
      <c r="U12547" s="76"/>
      <c r="V12547" s="76"/>
      <c r="W12547" s="76"/>
      <c r="X12547" s="76"/>
    </row>
    <row r="12548" spans="1:24">
      <c r="A12548" s="54"/>
      <c r="B12548" s="54"/>
      <c r="C12548" s="46" t="s">
        <v>33</v>
      </c>
      <c r="D12548" s="505" t="s">
        <v>19010</v>
      </c>
      <c r="E12548" s="505" t="s">
        <v>19011</v>
      </c>
      <c r="F12548" s="505" t="s">
        <v>19012</v>
      </c>
      <c r="G12548" s="505" t="s">
        <v>19013</v>
      </c>
      <c r="H12548" s="505"/>
      <c r="I12548" s="524">
        <v>304</v>
      </c>
      <c r="J12548" s="46" t="s">
        <v>1508</v>
      </c>
      <c r="K12548" s="75" t="s">
        <v>1509</v>
      </c>
      <c r="L12548" s="76">
        <f t="shared" si="626"/>
        <v>0</v>
      </c>
      <c r="M12548" s="454"/>
      <c r="N12548" s="76"/>
      <c r="O12548" s="76"/>
      <c r="P12548" s="76"/>
      <c r="Q12548" s="76"/>
      <c r="R12548" s="76"/>
      <c r="S12548" s="76"/>
      <c r="T12548" s="76"/>
      <c r="U12548" s="76"/>
      <c r="V12548" s="76"/>
      <c r="W12548" s="76"/>
      <c r="X12548" s="76"/>
    </row>
    <row r="12549" spans="1:24">
      <c r="A12549" s="54"/>
      <c r="B12549" s="54"/>
      <c r="C12549" s="54"/>
      <c r="D12549" s="63"/>
      <c r="E12549" s="63"/>
      <c r="F12549" s="158"/>
      <c r="G12549" s="63"/>
      <c r="H12549" s="63"/>
      <c r="I12549" s="525"/>
      <c r="J12549" s="54"/>
      <c r="K12549" s="75" t="s">
        <v>1501</v>
      </c>
      <c r="L12549" s="76">
        <f t="shared" si="626"/>
        <v>0</v>
      </c>
      <c r="M12549" s="454"/>
      <c r="N12549" s="76"/>
      <c r="O12549" s="76"/>
      <c r="P12549" s="76"/>
      <c r="Q12549" s="76"/>
      <c r="R12549" s="76"/>
      <c r="S12549" s="76"/>
      <c r="T12549" s="76"/>
      <c r="U12549" s="76"/>
      <c r="V12549" s="76"/>
      <c r="W12549" s="76"/>
      <c r="X12549" s="76"/>
    </row>
    <row r="12550" spans="1:24">
      <c r="A12550" s="54"/>
      <c r="B12550" s="54"/>
      <c r="C12550" s="80"/>
      <c r="D12550" s="68"/>
      <c r="E12550" s="68"/>
      <c r="F12550" s="159"/>
      <c r="G12550" s="68"/>
      <c r="H12550" s="68"/>
      <c r="I12550" s="526"/>
      <c r="J12550" s="80"/>
      <c r="K12550" s="84" t="s">
        <v>1502</v>
      </c>
      <c r="L12550" s="76">
        <f t="shared" si="626"/>
        <v>3</v>
      </c>
      <c r="M12550" s="454"/>
      <c r="N12550" s="76"/>
      <c r="O12550" s="76">
        <v>1</v>
      </c>
      <c r="P12550" s="76"/>
      <c r="Q12550" s="76"/>
      <c r="R12550" s="76"/>
      <c r="S12550" s="76"/>
      <c r="T12550" s="76">
        <v>2</v>
      </c>
      <c r="U12550" s="76"/>
      <c r="V12550" s="76"/>
      <c r="W12550" s="76"/>
      <c r="X12550" s="76"/>
    </row>
    <row r="12551" spans="1:24">
      <c r="A12551" s="54"/>
      <c r="B12551" s="54"/>
      <c r="C12551" s="46" t="s">
        <v>33</v>
      </c>
      <c r="D12551" s="505" t="s">
        <v>19014</v>
      </c>
      <c r="E12551" s="505" t="s">
        <v>19015</v>
      </c>
      <c r="F12551" s="505" t="s">
        <v>19016</v>
      </c>
      <c r="G12551" s="505" t="s">
        <v>19017</v>
      </c>
      <c r="H12551" s="505"/>
      <c r="I12551" s="524">
        <v>0</v>
      </c>
      <c r="J12551" s="46" t="s">
        <v>1508</v>
      </c>
      <c r="K12551" s="75" t="s">
        <v>1509</v>
      </c>
      <c r="L12551" s="76">
        <f t="shared" si="626"/>
        <v>0</v>
      </c>
      <c r="M12551" s="454"/>
      <c r="N12551" s="76"/>
      <c r="O12551" s="76"/>
      <c r="P12551" s="76"/>
      <c r="Q12551" s="76"/>
      <c r="R12551" s="76"/>
      <c r="S12551" s="76"/>
      <c r="T12551" s="76"/>
      <c r="U12551" s="76"/>
      <c r="V12551" s="76"/>
      <c r="W12551" s="76"/>
      <c r="X12551" s="76"/>
    </row>
    <row r="12552" spans="1:24">
      <c r="A12552" s="54"/>
      <c r="B12552" s="54"/>
      <c r="C12552" s="54"/>
      <c r="D12552" s="63"/>
      <c r="E12552" s="63"/>
      <c r="F12552" s="158"/>
      <c r="G12552" s="63"/>
      <c r="H12552" s="63"/>
      <c r="I12552" s="525"/>
      <c r="J12552" s="54"/>
      <c r="K12552" s="75" t="s">
        <v>1501</v>
      </c>
      <c r="L12552" s="76">
        <f t="shared" si="626"/>
        <v>0</v>
      </c>
      <c r="M12552" s="454"/>
      <c r="N12552" s="76"/>
      <c r="O12552" s="76"/>
      <c r="P12552" s="76"/>
      <c r="Q12552" s="76"/>
      <c r="R12552" s="76"/>
      <c r="S12552" s="76"/>
      <c r="T12552" s="76"/>
      <c r="U12552" s="76"/>
      <c r="V12552" s="76"/>
      <c r="W12552" s="76"/>
      <c r="X12552" s="76"/>
    </row>
    <row r="12553" spans="1:24">
      <c r="A12553" s="54"/>
      <c r="B12553" s="54"/>
      <c r="C12553" s="80"/>
      <c r="D12553" s="68"/>
      <c r="E12553" s="68"/>
      <c r="F12553" s="159"/>
      <c r="G12553" s="68"/>
      <c r="H12553" s="68"/>
      <c r="I12553" s="526"/>
      <c r="J12553" s="80"/>
      <c r="K12553" s="84" t="s">
        <v>1502</v>
      </c>
      <c r="L12553" s="76">
        <f t="shared" si="626"/>
        <v>12</v>
      </c>
      <c r="M12553" s="454">
        <v>12</v>
      </c>
      <c r="N12553" s="76"/>
      <c r="O12553" s="76"/>
      <c r="P12553" s="76"/>
      <c r="Q12553" s="76"/>
      <c r="R12553" s="76"/>
      <c r="S12553" s="76"/>
      <c r="T12553" s="76"/>
      <c r="U12553" s="76"/>
      <c r="V12553" s="76"/>
      <c r="W12553" s="76"/>
      <c r="X12553" s="76"/>
    </row>
    <row r="12554" spans="1:24">
      <c r="A12554" s="54"/>
      <c r="B12554" s="54"/>
      <c r="C12554" s="46" t="s">
        <v>33</v>
      </c>
      <c r="D12554" s="505" t="s">
        <v>7533</v>
      </c>
      <c r="E12554" s="505" t="s">
        <v>19018</v>
      </c>
      <c r="F12554" s="505" t="s">
        <v>19019</v>
      </c>
      <c r="G12554" s="505" t="s">
        <v>19020</v>
      </c>
      <c r="H12554" s="505" t="s">
        <v>19021</v>
      </c>
      <c r="I12554" s="524">
        <v>0</v>
      </c>
      <c r="J12554" s="46" t="s">
        <v>1508</v>
      </c>
      <c r="K12554" s="75" t="s">
        <v>1509</v>
      </c>
      <c r="L12554" s="76">
        <f t="shared" si="626"/>
        <v>0</v>
      </c>
      <c r="M12554" s="454"/>
      <c r="N12554" s="76"/>
      <c r="O12554" s="76"/>
      <c r="P12554" s="76"/>
      <c r="Q12554" s="76"/>
      <c r="R12554" s="76"/>
      <c r="S12554" s="76"/>
      <c r="T12554" s="76"/>
      <c r="U12554" s="76"/>
      <c r="V12554" s="76"/>
      <c r="W12554" s="76"/>
      <c r="X12554" s="76"/>
    </row>
    <row r="12555" spans="1:24">
      <c r="A12555" s="54"/>
      <c r="B12555" s="54"/>
      <c r="C12555" s="54"/>
      <c r="D12555" s="63"/>
      <c r="E12555" s="63"/>
      <c r="F12555" s="158"/>
      <c r="G12555" s="63"/>
      <c r="H12555" s="63"/>
      <c r="I12555" s="525"/>
      <c r="J12555" s="54"/>
      <c r="K12555" s="75" t="s">
        <v>1501</v>
      </c>
      <c r="L12555" s="76">
        <f t="shared" si="626"/>
        <v>0</v>
      </c>
      <c r="M12555" s="454"/>
      <c r="N12555" s="76"/>
      <c r="O12555" s="76"/>
      <c r="P12555" s="76"/>
      <c r="Q12555" s="76"/>
      <c r="R12555" s="76"/>
      <c r="S12555" s="76"/>
      <c r="T12555" s="76"/>
      <c r="U12555" s="76"/>
      <c r="V12555" s="76"/>
      <c r="W12555" s="76"/>
      <c r="X12555" s="76"/>
    </row>
    <row r="12556" spans="1:24">
      <c r="A12556" s="54"/>
      <c r="B12556" s="54"/>
      <c r="C12556" s="80"/>
      <c r="D12556" s="68"/>
      <c r="E12556" s="68"/>
      <c r="F12556" s="159"/>
      <c r="G12556" s="68"/>
      <c r="H12556" s="68"/>
      <c r="I12556" s="526"/>
      <c r="J12556" s="80"/>
      <c r="K12556" s="84" t="s">
        <v>1502</v>
      </c>
      <c r="L12556" s="76">
        <f t="shared" si="626"/>
        <v>2</v>
      </c>
      <c r="M12556" s="454"/>
      <c r="N12556" s="76"/>
      <c r="O12556" s="76">
        <v>2</v>
      </c>
      <c r="P12556" s="76"/>
      <c r="Q12556" s="76"/>
      <c r="R12556" s="76"/>
      <c r="S12556" s="76"/>
      <c r="T12556" s="76"/>
      <c r="U12556" s="76"/>
      <c r="V12556" s="76"/>
      <c r="W12556" s="76"/>
      <c r="X12556" s="76"/>
    </row>
    <row r="12557" spans="1:24">
      <c r="A12557" s="54"/>
      <c r="B12557" s="54"/>
      <c r="C12557" s="46" t="s">
        <v>33</v>
      </c>
      <c r="D12557" s="505" t="s">
        <v>19022</v>
      </c>
      <c r="E12557" s="505" t="s">
        <v>19023</v>
      </c>
      <c r="F12557" s="505" t="s">
        <v>19024</v>
      </c>
      <c r="G12557" s="505" t="s">
        <v>19025</v>
      </c>
      <c r="H12557" s="505" t="s">
        <v>19026</v>
      </c>
      <c r="I12557" s="524">
        <v>212</v>
      </c>
      <c r="J12557" s="46" t="s">
        <v>1508</v>
      </c>
      <c r="K12557" s="75" t="s">
        <v>1509</v>
      </c>
      <c r="L12557" s="76">
        <f t="shared" si="626"/>
        <v>0</v>
      </c>
      <c r="M12557" s="454"/>
      <c r="N12557" s="76"/>
      <c r="O12557" s="76"/>
      <c r="P12557" s="76"/>
      <c r="Q12557" s="76"/>
      <c r="R12557" s="76"/>
      <c r="S12557" s="76"/>
      <c r="T12557" s="76"/>
      <c r="U12557" s="76"/>
      <c r="V12557" s="76"/>
      <c r="W12557" s="76"/>
      <c r="X12557" s="76"/>
    </row>
    <row r="12558" spans="1:24">
      <c r="A12558" s="54"/>
      <c r="B12558" s="54"/>
      <c r="C12558" s="54"/>
      <c r="D12558" s="63"/>
      <c r="E12558" s="63"/>
      <c r="F12558" s="158"/>
      <c r="G12558" s="63"/>
      <c r="H12558" s="63"/>
      <c r="I12558" s="525"/>
      <c r="J12558" s="54"/>
      <c r="K12558" s="75" t="s">
        <v>1501</v>
      </c>
      <c r="L12558" s="76">
        <f t="shared" si="626"/>
        <v>0</v>
      </c>
      <c r="M12558" s="454"/>
      <c r="N12558" s="76"/>
      <c r="O12558" s="76"/>
      <c r="P12558" s="76"/>
      <c r="Q12558" s="76"/>
      <c r="R12558" s="76"/>
      <c r="S12558" s="76"/>
      <c r="T12558" s="76"/>
      <c r="U12558" s="76"/>
      <c r="V12558" s="76"/>
      <c r="W12558" s="76"/>
      <c r="X12558" s="76"/>
    </row>
    <row r="12559" spans="1:24">
      <c r="A12559" s="54"/>
      <c r="B12559" s="54"/>
      <c r="C12559" s="80"/>
      <c r="D12559" s="68"/>
      <c r="E12559" s="68"/>
      <c r="F12559" s="159"/>
      <c r="G12559" s="68"/>
      <c r="H12559" s="68"/>
      <c r="I12559" s="526"/>
      <c r="J12559" s="80"/>
      <c r="K12559" s="84" t="s">
        <v>1502</v>
      </c>
      <c r="L12559" s="76">
        <f t="shared" si="626"/>
        <v>5</v>
      </c>
      <c r="M12559" s="454"/>
      <c r="N12559" s="76"/>
      <c r="O12559" s="76">
        <v>3</v>
      </c>
      <c r="P12559" s="76"/>
      <c r="Q12559" s="76"/>
      <c r="R12559" s="76"/>
      <c r="S12559" s="76"/>
      <c r="T12559" s="76">
        <v>1</v>
      </c>
      <c r="U12559" s="76"/>
      <c r="V12559" s="76"/>
      <c r="W12559" s="76"/>
      <c r="X12559" s="76">
        <v>1</v>
      </c>
    </row>
    <row r="12560" spans="1:24">
      <c r="A12560" s="54"/>
      <c r="B12560" s="54"/>
      <c r="C12560" s="46" t="s">
        <v>33</v>
      </c>
      <c r="D12560" s="505" t="s">
        <v>19027</v>
      </c>
      <c r="E12560" s="505" t="s">
        <v>19028</v>
      </c>
      <c r="F12560" s="505" t="s">
        <v>19029</v>
      </c>
      <c r="G12560" s="505" t="s">
        <v>19030</v>
      </c>
      <c r="H12560" s="505"/>
      <c r="I12560" s="524">
        <v>11</v>
      </c>
      <c r="J12560" s="46" t="s">
        <v>1508</v>
      </c>
      <c r="K12560" s="75" t="s">
        <v>1509</v>
      </c>
      <c r="L12560" s="76">
        <f t="shared" si="626"/>
        <v>0</v>
      </c>
      <c r="M12560" s="454"/>
      <c r="N12560" s="76"/>
      <c r="O12560" s="76"/>
      <c r="P12560" s="76"/>
      <c r="Q12560" s="76"/>
      <c r="R12560" s="76"/>
      <c r="S12560" s="76"/>
      <c r="T12560" s="76"/>
      <c r="U12560" s="76"/>
      <c r="V12560" s="76"/>
      <c r="W12560" s="76"/>
      <c r="X12560" s="76"/>
    </row>
    <row r="12561" spans="1:24">
      <c r="A12561" s="54"/>
      <c r="B12561" s="54"/>
      <c r="C12561" s="54"/>
      <c r="D12561" s="63"/>
      <c r="E12561" s="63"/>
      <c r="F12561" s="158"/>
      <c r="G12561" s="63"/>
      <c r="H12561" s="63"/>
      <c r="I12561" s="525"/>
      <c r="J12561" s="54"/>
      <c r="K12561" s="75" t="s">
        <v>1501</v>
      </c>
      <c r="L12561" s="76">
        <f t="shared" si="626"/>
        <v>0</v>
      </c>
      <c r="M12561" s="454"/>
      <c r="N12561" s="76"/>
      <c r="O12561" s="76"/>
      <c r="P12561" s="76"/>
      <c r="Q12561" s="76"/>
      <c r="R12561" s="76"/>
      <c r="S12561" s="76"/>
      <c r="T12561" s="76"/>
      <c r="U12561" s="76"/>
      <c r="V12561" s="76"/>
      <c r="W12561" s="76"/>
      <c r="X12561" s="76"/>
    </row>
    <row r="12562" spans="1:24">
      <c r="A12562" s="54"/>
      <c r="B12562" s="54"/>
      <c r="C12562" s="80"/>
      <c r="D12562" s="68"/>
      <c r="E12562" s="68"/>
      <c r="F12562" s="159"/>
      <c r="G12562" s="68"/>
      <c r="H12562" s="68"/>
      <c r="I12562" s="526"/>
      <c r="J12562" s="80"/>
      <c r="K12562" s="84" t="s">
        <v>1502</v>
      </c>
      <c r="L12562" s="76">
        <f t="shared" si="626"/>
        <v>2</v>
      </c>
      <c r="M12562" s="454"/>
      <c r="N12562" s="76"/>
      <c r="O12562" s="76">
        <v>1</v>
      </c>
      <c r="P12562" s="76"/>
      <c r="Q12562" s="76"/>
      <c r="R12562" s="76"/>
      <c r="S12562" s="76">
        <v>1</v>
      </c>
      <c r="T12562" s="76"/>
      <c r="U12562" s="76"/>
      <c r="V12562" s="76"/>
      <c r="W12562" s="76"/>
      <c r="X12562" s="76"/>
    </row>
    <row r="12563" spans="1:24">
      <c r="A12563" s="54"/>
      <c r="B12563" s="54"/>
      <c r="C12563" s="46" t="s">
        <v>33</v>
      </c>
      <c r="D12563" s="505" t="s">
        <v>19031</v>
      </c>
      <c r="E12563" s="505" t="s">
        <v>19032</v>
      </c>
      <c r="F12563" s="505" t="s">
        <v>19033</v>
      </c>
      <c r="G12563" s="505" t="s">
        <v>19034</v>
      </c>
      <c r="H12563" s="505" t="s">
        <v>19035</v>
      </c>
      <c r="I12563" s="524">
        <v>0</v>
      </c>
      <c r="J12563" s="46" t="s">
        <v>1508</v>
      </c>
      <c r="K12563" s="75" t="s">
        <v>1509</v>
      </c>
      <c r="L12563" s="76">
        <f t="shared" si="626"/>
        <v>0</v>
      </c>
      <c r="M12563" s="454"/>
      <c r="N12563" s="76"/>
      <c r="O12563" s="76"/>
      <c r="P12563" s="76"/>
      <c r="Q12563" s="76"/>
      <c r="R12563" s="76"/>
      <c r="S12563" s="76"/>
      <c r="T12563" s="76"/>
      <c r="U12563" s="76"/>
      <c r="V12563" s="76"/>
      <c r="W12563" s="76"/>
      <c r="X12563" s="76"/>
    </row>
    <row r="12564" spans="1:24">
      <c r="A12564" s="54"/>
      <c r="B12564" s="54"/>
      <c r="C12564" s="54"/>
      <c r="D12564" s="63"/>
      <c r="E12564" s="63"/>
      <c r="F12564" s="158"/>
      <c r="G12564" s="63"/>
      <c r="H12564" s="63"/>
      <c r="I12564" s="525"/>
      <c r="J12564" s="54"/>
      <c r="K12564" s="75" t="s">
        <v>1501</v>
      </c>
      <c r="L12564" s="76">
        <f t="shared" si="626"/>
        <v>0</v>
      </c>
      <c r="M12564" s="454"/>
      <c r="N12564" s="76"/>
      <c r="O12564" s="76"/>
      <c r="P12564" s="76"/>
      <c r="Q12564" s="76"/>
      <c r="R12564" s="76"/>
      <c r="S12564" s="76"/>
      <c r="T12564" s="76"/>
      <c r="U12564" s="76"/>
      <c r="V12564" s="76"/>
      <c r="W12564" s="76"/>
      <c r="X12564" s="76"/>
    </row>
    <row r="12565" spans="1:24">
      <c r="A12565" s="54"/>
      <c r="B12565" s="54"/>
      <c r="C12565" s="80"/>
      <c r="D12565" s="68"/>
      <c r="E12565" s="68"/>
      <c r="F12565" s="159"/>
      <c r="G12565" s="68"/>
      <c r="H12565" s="68"/>
      <c r="I12565" s="526"/>
      <c r="J12565" s="80"/>
      <c r="K12565" s="84" t="s">
        <v>1502</v>
      </c>
      <c r="L12565" s="76">
        <f t="shared" si="626"/>
        <v>2</v>
      </c>
      <c r="M12565" s="454"/>
      <c r="N12565" s="76"/>
      <c r="O12565" s="76">
        <v>1</v>
      </c>
      <c r="P12565" s="76"/>
      <c r="Q12565" s="76"/>
      <c r="R12565" s="76"/>
      <c r="S12565" s="76"/>
      <c r="T12565" s="76"/>
      <c r="U12565" s="76"/>
      <c r="V12565" s="76"/>
      <c r="W12565" s="76">
        <v>1</v>
      </c>
      <c r="X12565" s="76"/>
    </row>
    <row r="12566" spans="1:24">
      <c r="A12566" s="54"/>
      <c r="B12566" s="54"/>
      <c r="C12566" s="46" t="s">
        <v>33</v>
      </c>
      <c r="D12566" s="505" t="s">
        <v>19036</v>
      </c>
      <c r="E12566" s="505" t="s">
        <v>19037</v>
      </c>
      <c r="F12566" s="505" t="s">
        <v>19038</v>
      </c>
      <c r="G12566" s="505" t="s">
        <v>19039</v>
      </c>
      <c r="H12566" s="505"/>
      <c r="I12566" s="524">
        <v>0</v>
      </c>
      <c r="J12566" s="46" t="s">
        <v>1508</v>
      </c>
      <c r="K12566" s="75" t="s">
        <v>1509</v>
      </c>
      <c r="L12566" s="76">
        <f t="shared" si="626"/>
        <v>0</v>
      </c>
      <c r="M12566" s="454"/>
      <c r="N12566" s="76"/>
      <c r="O12566" s="76"/>
      <c r="P12566" s="76"/>
      <c r="Q12566" s="76"/>
      <c r="R12566" s="76"/>
      <c r="S12566" s="76"/>
      <c r="T12566" s="76"/>
      <c r="U12566" s="76"/>
      <c r="V12566" s="76"/>
      <c r="W12566" s="76"/>
      <c r="X12566" s="76"/>
    </row>
    <row r="12567" spans="1:24">
      <c r="A12567" s="54"/>
      <c r="B12567" s="54"/>
      <c r="C12567" s="54"/>
      <c r="D12567" s="63"/>
      <c r="E12567" s="63"/>
      <c r="F12567" s="158"/>
      <c r="G12567" s="63"/>
      <c r="H12567" s="63"/>
      <c r="I12567" s="525"/>
      <c r="J12567" s="54"/>
      <c r="K12567" s="75" t="s">
        <v>1501</v>
      </c>
      <c r="L12567" s="76">
        <f t="shared" si="626"/>
        <v>0</v>
      </c>
      <c r="M12567" s="454"/>
      <c r="N12567" s="76"/>
      <c r="O12567" s="76"/>
      <c r="P12567" s="76"/>
      <c r="Q12567" s="76"/>
      <c r="R12567" s="76"/>
      <c r="S12567" s="76"/>
      <c r="T12567" s="76"/>
      <c r="U12567" s="76"/>
      <c r="V12567" s="76"/>
      <c r="W12567" s="76"/>
      <c r="X12567" s="76"/>
    </row>
    <row r="12568" spans="1:24">
      <c r="A12568" s="54"/>
      <c r="B12568" s="54"/>
      <c r="C12568" s="80"/>
      <c r="D12568" s="68"/>
      <c r="E12568" s="68"/>
      <c r="F12568" s="159"/>
      <c r="G12568" s="68"/>
      <c r="H12568" s="68"/>
      <c r="I12568" s="526"/>
      <c r="J12568" s="80"/>
      <c r="K12568" s="84" t="s">
        <v>1502</v>
      </c>
      <c r="L12568" s="76">
        <f t="shared" si="626"/>
        <v>2</v>
      </c>
      <c r="M12568" s="454"/>
      <c r="N12568" s="76"/>
      <c r="O12568" s="76">
        <v>2</v>
      </c>
      <c r="P12568" s="76"/>
      <c r="Q12568" s="76"/>
      <c r="R12568" s="76"/>
      <c r="S12568" s="76"/>
      <c r="T12568" s="76"/>
      <c r="U12568" s="76"/>
      <c r="V12568" s="76"/>
      <c r="W12568" s="76"/>
      <c r="X12568" s="76"/>
    </row>
    <row r="12569" spans="1:24">
      <c r="A12569" s="54"/>
      <c r="B12569" s="54"/>
      <c r="C12569" s="46" t="s">
        <v>33</v>
      </c>
      <c r="D12569" s="505" t="s">
        <v>19040</v>
      </c>
      <c r="E12569" s="505" t="s">
        <v>19041</v>
      </c>
      <c r="F12569" s="505" t="s">
        <v>19042</v>
      </c>
      <c r="G12569" s="505" t="s">
        <v>19043</v>
      </c>
      <c r="H12569" s="505" t="s">
        <v>19044</v>
      </c>
      <c r="I12569" s="524">
        <v>1887</v>
      </c>
      <c r="J12569" s="46" t="s">
        <v>1508</v>
      </c>
      <c r="K12569" s="75" t="s">
        <v>1509</v>
      </c>
      <c r="L12569" s="76">
        <f t="shared" si="626"/>
        <v>0</v>
      </c>
      <c r="M12569" s="454"/>
      <c r="N12569" s="76"/>
      <c r="O12569" s="76"/>
      <c r="P12569" s="76"/>
      <c r="Q12569" s="76"/>
      <c r="R12569" s="76"/>
      <c r="S12569" s="76"/>
      <c r="T12569" s="76"/>
      <c r="U12569" s="76"/>
      <c r="V12569" s="76"/>
      <c r="W12569" s="76"/>
      <c r="X12569" s="76"/>
    </row>
    <row r="12570" spans="1:24">
      <c r="A12570" s="54"/>
      <c r="B12570" s="54"/>
      <c r="C12570" s="54"/>
      <c r="D12570" s="63"/>
      <c r="E12570" s="63"/>
      <c r="F12570" s="158"/>
      <c r="G12570" s="63"/>
      <c r="H12570" s="63"/>
      <c r="I12570" s="525"/>
      <c r="J12570" s="54"/>
      <c r="K12570" s="75" t="s">
        <v>1501</v>
      </c>
      <c r="L12570" s="76">
        <f t="shared" si="626"/>
        <v>0</v>
      </c>
      <c r="M12570" s="454"/>
      <c r="N12570" s="76"/>
      <c r="O12570" s="76"/>
      <c r="P12570" s="76"/>
      <c r="Q12570" s="76"/>
      <c r="R12570" s="76"/>
      <c r="S12570" s="76"/>
      <c r="T12570" s="76"/>
      <c r="U12570" s="76"/>
      <c r="V12570" s="76"/>
      <c r="W12570" s="76"/>
      <c r="X12570" s="76"/>
    </row>
    <row r="12571" spans="1:24">
      <c r="A12571" s="54"/>
      <c r="B12571" s="54"/>
      <c r="C12571" s="80"/>
      <c r="D12571" s="68"/>
      <c r="E12571" s="68"/>
      <c r="F12571" s="159"/>
      <c r="G12571" s="68"/>
      <c r="H12571" s="68"/>
      <c r="I12571" s="526"/>
      <c r="J12571" s="80"/>
      <c r="K12571" s="84" t="s">
        <v>1502</v>
      </c>
      <c r="L12571" s="76">
        <f t="shared" si="626"/>
        <v>2</v>
      </c>
      <c r="M12571" s="454"/>
      <c r="N12571" s="76"/>
      <c r="O12571" s="76"/>
      <c r="P12571" s="76"/>
      <c r="Q12571" s="76"/>
      <c r="R12571" s="76"/>
      <c r="S12571" s="76"/>
      <c r="T12571" s="76"/>
      <c r="U12571" s="76"/>
      <c r="V12571" s="76"/>
      <c r="W12571" s="76">
        <v>2</v>
      </c>
      <c r="X12571" s="76"/>
    </row>
    <row r="12572" spans="1:24">
      <c r="A12572" s="54"/>
      <c r="B12572" s="54"/>
      <c r="C12572" s="46" t="s">
        <v>33</v>
      </c>
      <c r="D12572" s="505" t="s">
        <v>19045</v>
      </c>
      <c r="E12572" s="505" t="s">
        <v>19046</v>
      </c>
      <c r="F12572" s="505" t="s">
        <v>19047</v>
      </c>
      <c r="G12572" s="505" t="s">
        <v>18963</v>
      </c>
      <c r="H12572" s="505"/>
      <c r="I12572" s="524">
        <v>0</v>
      </c>
      <c r="J12572" s="46" t="s">
        <v>1508</v>
      </c>
      <c r="K12572" s="75" t="s">
        <v>1509</v>
      </c>
      <c r="L12572" s="76">
        <f t="shared" si="626"/>
        <v>0</v>
      </c>
      <c r="M12572" s="454"/>
      <c r="N12572" s="76"/>
      <c r="O12572" s="76"/>
      <c r="P12572" s="76"/>
      <c r="Q12572" s="76"/>
      <c r="R12572" s="76"/>
      <c r="S12572" s="76"/>
      <c r="T12572" s="76"/>
      <c r="U12572" s="76"/>
      <c r="V12572" s="76"/>
      <c r="W12572" s="76"/>
      <c r="X12572" s="76"/>
    </row>
    <row r="12573" spans="1:24">
      <c r="A12573" s="54"/>
      <c r="B12573" s="54"/>
      <c r="C12573" s="54"/>
      <c r="D12573" s="63"/>
      <c r="E12573" s="63"/>
      <c r="F12573" s="158"/>
      <c r="G12573" s="63"/>
      <c r="H12573" s="63"/>
      <c r="I12573" s="525"/>
      <c r="J12573" s="54"/>
      <c r="K12573" s="75" t="s">
        <v>1501</v>
      </c>
      <c r="L12573" s="76">
        <f t="shared" si="626"/>
        <v>0</v>
      </c>
      <c r="M12573" s="454"/>
      <c r="N12573" s="76"/>
      <c r="O12573" s="76"/>
      <c r="P12573" s="76"/>
      <c r="Q12573" s="76"/>
      <c r="R12573" s="76"/>
      <c r="S12573" s="76"/>
      <c r="T12573" s="76"/>
      <c r="U12573" s="76"/>
      <c r="V12573" s="76"/>
      <c r="W12573" s="76"/>
      <c r="X12573" s="76"/>
    </row>
    <row r="12574" spans="1:24">
      <c r="A12574" s="54"/>
      <c r="B12574" s="54"/>
      <c r="C12574" s="80"/>
      <c r="D12574" s="68"/>
      <c r="E12574" s="68"/>
      <c r="F12574" s="159"/>
      <c r="G12574" s="68"/>
      <c r="H12574" s="68"/>
      <c r="I12574" s="526"/>
      <c r="J12574" s="80"/>
      <c r="K12574" s="84" t="s">
        <v>1502</v>
      </c>
      <c r="L12574" s="76">
        <f t="shared" si="626"/>
        <v>4</v>
      </c>
      <c r="M12574" s="454"/>
      <c r="N12574" s="76"/>
      <c r="O12574" s="76"/>
      <c r="P12574" s="76"/>
      <c r="Q12574" s="76"/>
      <c r="R12574" s="76"/>
      <c r="S12574" s="76"/>
      <c r="T12574" s="76"/>
      <c r="U12574" s="76"/>
      <c r="V12574" s="76"/>
      <c r="W12574" s="76">
        <v>4</v>
      </c>
      <c r="X12574" s="76"/>
    </row>
    <row r="12575" spans="1:24">
      <c r="A12575" s="54"/>
      <c r="B12575" s="54"/>
      <c r="C12575" s="46" t="s">
        <v>31</v>
      </c>
      <c r="D12575" s="94" t="s">
        <v>19048</v>
      </c>
      <c r="E12575" s="58" t="s">
        <v>19049</v>
      </c>
      <c r="F12575" s="58" t="s">
        <v>19050</v>
      </c>
      <c r="G12575" s="58" t="s">
        <v>19051</v>
      </c>
      <c r="H12575" s="58" t="s">
        <v>19052</v>
      </c>
      <c r="I12575" s="524">
        <v>5539</v>
      </c>
      <c r="J12575" s="46" t="s">
        <v>1508</v>
      </c>
      <c r="K12575" s="75" t="s">
        <v>1509</v>
      </c>
      <c r="L12575" s="76">
        <f t="shared" si="626"/>
        <v>5</v>
      </c>
      <c r="M12575" s="76"/>
      <c r="N12575" s="76">
        <v>3</v>
      </c>
      <c r="O12575" s="76"/>
      <c r="P12575" s="76"/>
      <c r="Q12575" s="76"/>
      <c r="R12575" s="76"/>
      <c r="S12575" s="76">
        <v>2</v>
      </c>
      <c r="T12575" s="76"/>
      <c r="U12575" s="76"/>
      <c r="V12575" s="76"/>
      <c r="W12575" s="76"/>
      <c r="X12575" s="76"/>
    </row>
    <row r="12576" spans="1:24">
      <c r="A12576" s="54"/>
      <c r="B12576" s="54"/>
      <c r="C12576" s="54"/>
      <c r="D12576" s="476"/>
      <c r="E12576" s="77"/>
      <c r="F12576" s="77"/>
      <c r="G12576" s="77"/>
      <c r="H12576" s="77"/>
      <c r="I12576" s="525"/>
      <c r="J12576" s="54"/>
      <c r="K12576" s="75" t="s">
        <v>1501</v>
      </c>
      <c r="L12576" s="76">
        <f t="shared" si="626"/>
        <v>1</v>
      </c>
      <c r="M12576" s="76"/>
      <c r="N12576" s="76"/>
      <c r="O12576" s="76"/>
      <c r="P12576" s="76"/>
      <c r="Q12576" s="76"/>
      <c r="R12576" s="76">
        <v>1</v>
      </c>
      <c r="S12576" s="76"/>
      <c r="T12576" s="76"/>
      <c r="U12576" s="76"/>
      <c r="V12576" s="76"/>
      <c r="W12576" s="76"/>
      <c r="X12576" s="76"/>
    </row>
    <row r="12577" spans="1:24">
      <c r="A12577" s="54"/>
      <c r="B12577" s="54"/>
      <c r="C12577" s="80"/>
      <c r="D12577" s="477"/>
      <c r="E12577" s="81"/>
      <c r="F12577" s="81"/>
      <c r="G12577" s="81"/>
      <c r="H12577" s="81"/>
      <c r="I12577" s="526"/>
      <c r="J12577" s="80"/>
      <c r="K12577" s="84" t="s">
        <v>1502</v>
      </c>
      <c r="L12577" s="76">
        <f t="shared" si="626"/>
        <v>0</v>
      </c>
      <c r="M12577" s="76"/>
      <c r="N12577" s="76"/>
      <c r="O12577" s="76"/>
      <c r="P12577" s="76"/>
      <c r="Q12577" s="76"/>
      <c r="R12577" s="76"/>
      <c r="S12577" s="76"/>
      <c r="T12577" s="76"/>
      <c r="U12577" s="76"/>
      <c r="V12577" s="76"/>
      <c r="W12577" s="76"/>
      <c r="X12577" s="76"/>
    </row>
    <row r="12578" spans="1:24">
      <c r="A12578" s="54"/>
      <c r="B12578" s="54"/>
      <c r="C12578" s="46" t="s">
        <v>31</v>
      </c>
      <c r="D12578" s="94" t="s">
        <v>19053</v>
      </c>
      <c r="E12578" s="58" t="s">
        <v>19054</v>
      </c>
      <c r="F12578" s="58" t="s">
        <v>19055</v>
      </c>
      <c r="G12578" s="58" t="s">
        <v>19056</v>
      </c>
      <c r="H12578" s="58" t="s">
        <v>19057</v>
      </c>
      <c r="I12578" s="524">
        <v>8554</v>
      </c>
      <c r="J12578" s="46" t="s">
        <v>1508</v>
      </c>
      <c r="K12578" s="75" t="s">
        <v>1509</v>
      </c>
      <c r="L12578" s="76">
        <f t="shared" si="626"/>
        <v>7</v>
      </c>
      <c r="M12578" s="76"/>
      <c r="N12578" s="76">
        <v>4</v>
      </c>
      <c r="O12578" s="76"/>
      <c r="P12578" s="76"/>
      <c r="Q12578" s="76"/>
      <c r="R12578" s="76"/>
      <c r="S12578" s="76">
        <v>2</v>
      </c>
      <c r="T12578" s="76">
        <v>1</v>
      </c>
      <c r="U12578" s="76"/>
      <c r="V12578" s="76"/>
      <c r="W12578" s="76"/>
      <c r="X12578" s="76"/>
    </row>
    <row r="12579" spans="1:24">
      <c r="A12579" s="54"/>
      <c r="B12579" s="54"/>
      <c r="C12579" s="54"/>
      <c r="D12579" s="476"/>
      <c r="E12579" s="77"/>
      <c r="F12579" s="77"/>
      <c r="G12579" s="77"/>
      <c r="H12579" s="77"/>
      <c r="I12579" s="525"/>
      <c r="J12579" s="54"/>
      <c r="K12579" s="75" t="s">
        <v>1501</v>
      </c>
      <c r="L12579" s="76">
        <f t="shared" si="626"/>
        <v>2</v>
      </c>
      <c r="M12579" s="76"/>
      <c r="N12579" s="76"/>
      <c r="O12579" s="76"/>
      <c r="P12579" s="76"/>
      <c r="Q12579" s="76"/>
      <c r="R12579" s="76">
        <v>2</v>
      </c>
      <c r="S12579" s="76"/>
      <c r="T12579" s="76"/>
      <c r="U12579" s="76"/>
      <c r="V12579" s="76"/>
      <c r="W12579" s="76"/>
      <c r="X12579" s="76"/>
    </row>
    <row r="12580" spans="1:24">
      <c r="A12580" s="54"/>
      <c r="B12580" s="54"/>
      <c r="C12580" s="80"/>
      <c r="D12580" s="477"/>
      <c r="E12580" s="81"/>
      <c r="F12580" s="81"/>
      <c r="G12580" s="81"/>
      <c r="H12580" s="81"/>
      <c r="I12580" s="526"/>
      <c r="J12580" s="80"/>
      <c r="K12580" s="84" t="s">
        <v>1502</v>
      </c>
      <c r="L12580" s="76">
        <f t="shared" si="626"/>
        <v>2</v>
      </c>
      <c r="M12580" s="76"/>
      <c r="N12580" s="76"/>
      <c r="O12580" s="76"/>
      <c r="P12580" s="76"/>
      <c r="Q12580" s="76"/>
      <c r="R12580" s="76"/>
      <c r="S12580" s="76"/>
      <c r="T12580" s="76">
        <v>2</v>
      </c>
      <c r="U12580" s="76"/>
      <c r="V12580" s="76"/>
      <c r="W12580" s="76"/>
      <c r="X12580" s="76"/>
    </row>
    <row r="12581" spans="1:24">
      <c r="A12581" s="54"/>
      <c r="B12581" s="54"/>
      <c r="C12581" s="46" t="s">
        <v>31</v>
      </c>
      <c r="D12581" s="94" t="s">
        <v>19058</v>
      </c>
      <c r="E12581" s="58" t="s">
        <v>19059</v>
      </c>
      <c r="F12581" s="58" t="s">
        <v>19060</v>
      </c>
      <c r="G12581" s="58" t="s">
        <v>19061</v>
      </c>
      <c r="H12581" s="58" t="s">
        <v>19062</v>
      </c>
      <c r="I12581" s="524">
        <v>5765</v>
      </c>
      <c r="J12581" s="46" t="s">
        <v>1508</v>
      </c>
      <c r="K12581" s="75" t="s">
        <v>1509</v>
      </c>
      <c r="L12581" s="76">
        <f t="shared" si="626"/>
        <v>8</v>
      </c>
      <c r="M12581" s="76"/>
      <c r="N12581" s="76">
        <v>5</v>
      </c>
      <c r="O12581" s="76"/>
      <c r="P12581" s="76"/>
      <c r="Q12581" s="76"/>
      <c r="R12581" s="76"/>
      <c r="S12581" s="76">
        <v>1</v>
      </c>
      <c r="T12581" s="76">
        <v>2</v>
      </c>
      <c r="U12581" s="76"/>
      <c r="V12581" s="76"/>
      <c r="W12581" s="76"/>
      <c r="X12581" s="76"/>
    </row>
    <row r="12582" spans="1:24">
      <c r="A12582" s="54"/>
      <c r="B12582" s="54"/>
      <c r="C12582" s="54"/>
      <c r="D12582" s="476"/>
      <c r="E12582" s="77"/>
      <c r="F12582" s="77"/>
      <c r="G12582" s="77"/>
      <c r="H12582" s="77"/>
      <c r="I12582" s="525"/>
      <c r="J12582" s="54"/>
      <c r="K12582" s="75" t="s">
        <v>1501</v>
      </c>
      <c r="L12582" s="76">
        <f t="shared" si="626"/>
        <v>2</v>
      </c>
      <c r="M12582" s="76"/>
      <c r="N12582" s="76"/>
      <c r="O12582" s="76"/>
      <c r="P12582" s="76"/>
      <c r="Q12582" s="76"/>
      <c r="R12582" s="76">
        <v>2</v>
      </c>
      <c r="S12582" s="76"/>
      <c r="T12582" s="76"/>
      <c r="U12582" s="76"/>
      <c r="V12582" s="76"/>
      <c r="W12582" s="76"/>
      <c r="X12582" s="76"/>
    </row>
    <row r="12583" spans="1:24">
      <c r="A12583" s="54"/>
      <c r="B12583" s="54"/>
      <c r="C12583" s="80"/>
      <c r="D12583" s="477"/>
      <c r="E12583" s="81"/>
      <c r="F12583" s="81"/>
      <c r="G12583" s="81"/>
      <c r="H12583" s="81"/>
      <c r="I12583" s="526"/>
      <c r="J12583" s="80"/>
      <c r="K12583" s="84" t="s">
        <v>1502</v>
      </c>
      <c r="L12583" s="76">
        <f t="shared" si="626"/>
        <v>0</v>
      </c>
      <c r="M12583" s="76"/>
      <c r="N12583" s="76"/>
      <c r="O12583" s="76"/>
      <c r="P12583" s="76"/>
      <c r="Q12583" s="76"/>
      <c r="R12583" s="76"/>
      <c r="S12583" s="76"/>
      <c r="T12583" s="76"/>
      <c r="U12583" s="76"/>
      <c r="V12583" s="76"/>
      <c r="W12583" s="76"/>
      <c r="X12583" s="76"/>
    </row>
    <row r="12584" spans="1:24">
      <c r="A12584" s="54"/>
      <c r="B12584" s="54"/>
      <c r="C12584" s="46" t="s">
        <v>31</v>
      </c>
      <c r="D12584" s="94" t="s">
        <v>19063</v>
      </c>
      <c r="E12584" s="58" t="s">
        <v>19064</v>
      </c>
      <c r="F12584" s="58" t="s">
        <v>19065</v>
      </c>
      <c r="G12584" s="58" t="s">
        <v>19066</v>
      </c>
      <c r="H12584" s="58" t="s">
        <v>19067</v>
      </c>
      <c r="I12584" s="524">
        <v>9641</v>
      </c>
      <c r="J12584" s="46" t="s">
        <v>1508</v>
      </c>
      <c r="K12584" s="75" t="s">
        <v>1509</v>
      </c>
      <c r="L12584" s="76">
        <f t="shared" si="626"/>
        <v>10</v>
      </c>
      <c r="M12584" s="76"/>
      <c r="N12584" s="76">
        <v>5</v>
      </c>
      <c r="O12584" s="76"/>
      <c r="P12584" s="76"/>
      <c r="Q12584" s="76"/>
      <c r="R12584" s="76"/>
      <c r="S12584" s="76">
        <v>1</v>
      </c>
      <c r="T12584" s="76">
        <v>4</v>
      </c>
      <c r="U12584" s="76"/>
      <c r="V12584" s="76"/>
      <c r="W12584" s="76"/>
      <c r="X12584" s="76"/>
    </row>
    <row r="12585" spans="1:24">
      <c r="A12585" s="54"/>
      <c r="B12585" s="54"/>
      <c r="C12585" s="54"/>
      <c r="D12585" s="476"/>
      <c r="E12585" s="77"/>
      <c r="F12585" s="77"/>
      <c r="G12585" s="77"/>
      <c r="H12585" s="77"/>
      <c r="I12585" s="525"/>
      <c r="J12585" s="54"/>
      <c r="K12585" s="75" t="s">
        <v>1501</v>
      </c>
      <c r="L12585" s="76">
        <f t="shared" si="626"/>
        <v>3</v>
      </c>
      <c r="M12585" s="76"/>
      <c r="N12585" s="76"/>
      <c r="O12585" s="76"/>
      <c r="P12585" s="76"/>
      <c r="Q12585" s="76"/>
      <c r="R12585" s="76">
        <v>3</v>
      </c>
      <c r="S12585" s="76"/>
      <c r="T12585" s="76"/>
      <c r="U12585" s="76"/>
      <c r="V12585" s="76"/>
      <c r="W12585" s="76"/>
      <c r="X12585" s="76"/>
    </row>
    <row r="12586" spans="1:24">
      <c r="A12586" s="54"/>
      <c r="B12586" s="54"/>
      <c r="C12586" s="80"/>
      <c r="D12586" s="477"/>
      <c r="E12586" s="81"/>
      <c r="F12586" s="81"/>
      <c r="G12586" s="81"/>
      <c r="H12586" s="81"/>
      <c r="I12586" s="526"/>
      <c r="J12586" s="80"/>
      <c r="K12586" s="84" t="s">
        <v>1502</v>
      </c>
      <c r="L12586" s="76">
        <f t="shared" si="626"/>
        <v>16</v>
      </c>
      <c r="M12586" s="76"/>
      <c r="N12586" s="76">
        <v>7</v>
      </c>
      <c r="O12586" s="76"/>
      <c r="P12586" s="76"/>
      <c r="Q12586" s="76"/>
      <c r="R12586" s="76"/>
      <c r="S12586" s="76">
        <v>7</v>
      </c>
      <c r="T12586" s="76">
        <v>2</v>
      </c>
      <c r="U12586" s="76"/>
      <c r="V12586" s="76"/>
      <c r="W12586" s="76"/>
      <c r="X12586" s="76"/>
    </row>
    <row r="12587" spans="1:24">
      <c r="A12587" s="54"/>
      <c r="B12587" s="54"/>
      <c r="C12587" s="46" t="s">
        <v>31</v>
      </c>
      <c r="D12587" s="94" t="s">
        <v>19068</v>
      </c>
      <c r="E12587" s="58" t="s">
        <v>19069</v>
      </c>
      <c r="F12587" s="46" t="s">
        <v>18570</v>
      </c>
      <c r="G12587" s="58" t="s">
        <v>19070</v>
      </c>
      <c r="H12587" s="58" t="s">
        <v>19071</v>
      </c>
      <c r="I12587" s="524">
        <v>649</v>
      </c>
      <c r="J12587" s="46" t="s">
        <v>1508</v>
      </c>
      <c r="K12587" s="75" t="s">
        <v>1509</v>
      </c>
      <c r="L12587" s="76">
        <f>SUM(M12587:X12587)</f>
        <v>9</v>
      </c>
      <c r="M12587" s="76">
        <v>1</v>
      </c>
      <c r="N12587" s="76">
        <v>1</v>
      </c>
      <c r="O12587" s="76"/>
      <c r="P12587" s="76"/>
      <c r="Q12587" s="76"/>
      <c r="R12587" s="76"/>
      <c r="S12587" s="76"/>
      <c r="T12587" s="76">
        <v>7</v>
      </c>
      <c r="U12587" s="76"/>
      <c r="V12587" s="76"/>
      <c r="W12587" s="76"/>
      <c r="X12587" s="76"/>
    </row>
    <row r="12588" spans="1:24">
      <c r="A12588" s="54"/>
      <c r="B12588" s="54"/>
      <c r="C12588" s="54"/>
      <c r="D12588" s="476"/>
      <c r="E12588" s="77"/>
      <c r="F12588" s="54"/>
      <c r="G12588" s="77"/>
      <c r="H12588" s="77"/>
      <c r="I12588" s="525"/>
      <c r="J12588" s="54"/>
      <c r="K12588" s="75" t="s">
        <v>1501</v>
      </c>
      <c r="L12588" s="76">
        <f t="shared" ref="L12588:L12598" si="627">SUM(M12588:X12588)</f>
        <v>0</v>
      </c>
      <c r="M12588" s="76"/>
      <c r="N12588" s="76"/>
      <c r="O12588" s="76"/>
      <c r="P12588" s="76"/>
      <c r="Q12588" s="76"/>
      <c r="R12588" s="76"/>
      <c r="S12588" s="76"/>
      <c r="T12588" s="76"/>
      <c r="U12588" s="76"/>
      <c r="V12588" s="76"/>
      <c r="W12588" s="76"/>
      <c r="X12588" s="76"/>
    </row>
    <row r="12589" spans="1:24">
      <c r="A12589" s="54"/>
      <c r="B12589" s="54"/>
      <c r="C12589" s="80"/>
      <c r="D12589" s="477"/>
      <c r="E12589" s="81"/>
      <c r="F12589" s="80"/>
      <c r="G12589" s="81"/>
      <c r="H12589" s="81"/>
      <c r="I12589" s="526"/>
      <c r="J12589" s="80"/>
      <c r="K12589" s="84" t="s">
        <v>1502</v>
      </c>
      <c r="L12589" s="76">
        <f t="shared" si="627"/>
        <v>0</v>
      </c>
      <c r="M12589" s="76"/>
      <c r="N12589" s="76"/>
      <c r="O12589" s="76"/>
      <c r="P12589" s="76"/>
      <c r="Q12589" s="76"/>
      <c r="R12589" s="76"/>
      <c r="S12589" s="76"/>
      <c r="T12589" s="76"/>
      <c r="U12589" s="76"/>
      <c r="V12589" s="76"/>
      <c r="W12589" s="76"/>
      <c r="X12589" s="76"/>
    </row>
    <row r="12590" spans="1:24">
      <c r="A12590" s="54"/>
      <c r="B12590" s="54"/>
      <c r="C12590" s="46" t="s">
        <v>31</v>
      </c>
      <c r="D12590" s="94" t="s">
        <v>9785</v>
      </c>
      <c r="E12590" s="58" t="s">
        <v>19072</v>
      </c>
      <c r="F12590" s="46" t="s">
        <v>12748</v>
      </c>
      <c r="G12590" s="58" t="s">
        <v>19073</v>
      </c>
      <c r="H12590" s="58" t="s">
        <v>19074</v>
      </c>
      <c r="I12590" s="524">
        <v>18396</v>
      </c>
      <c r="J12590" s="46" t="s">
        <v>1508</v>
      </c>
      <c r="K12590" s="75" t="s">
        <v>1509</v>
      </c>
      <c r="L12590" s="76">
        <f t="shared" si="627"/>
        <v>9</v>
      </c>
      <c r="M12590" s="76"/>
      <c r="N12590" s="76">
        <v>4</v>
      </c>
      <c r="O12590" s="76"/>
      <c r="P12590" s="76"/>
      <c r="Q12590" s="76"/>
      <c r="R12590" s="76"/>
      <c r="S12590" s="76">
        <v>2</v>
      </c>
      <c r="T12590" s="76">
        <v>2</v>
      </c>
      <c r="U12590" s="76"/>
      <c r="V12590" s="76"/>
      <c r="W12590" s="76"/>
      <c r="X12590" s="76">
        <v>1</v>
      </c>
    </row>
    <row r="12591" spans="1:24">
      <c r="A12591" s="54"/>
      <c r="B12591" s="54"/>
      <c r="C12591" s="54"/>
      <c r="D12591" s="476"/>
      <c r="E12591" s="77"/>
      <c r="F12591" s="54"/>
      <c r="G12591" s="77"/>
      <c r="H12591" s="77"/>
      <c r="I12591" s="525"/>
      <c r="J12591" s="54"/>
      <c r="K12591" s="75" t="s">
        <v>1501</v>
      </c>
      <c r="L12591" s="76">
        <f t="shared" si="627"/>
        <v>4</v>
      </c>
      <c r="M12591" s="76"/>
      <c r="N12591" s="76"/>
      <c r="O12591" s="76"/>
      <c r="P12591" s="76"/>
      <c r="Q12591" s="76"/>
      <c r="R12591" s="76">
        <v>2</v>
      </c>
      <c r="S12591" s="76"/>
      <c r="T12591" s="76"/>
      <c r="U12591" s="76"/>
      <c r="V12591" s="76"/>
      <c r="W12591" s="76"/>
      <c r="X12591" s="76">
        <v>2</v>
      </c>
    </row>
    <row r="12592" spans="1:24">
      <c r="A12592" s="54"/>
      <c r="B12592" s="54"/>
      <c r="C12592" s="80"/>
      <c r="D12592" s="477"/>
      <c r="E12592" s="81"/>
      <c r="F12592" s="80"/>
      <c r="G12592" s="81"/>
      <c r="H12592" s="81"/>
      <c r="I12592" s="526"/>
      <c r="J12592" s="80"/>
      <c r="K12592" s="84" t="s">
        <v>1502</v>
      </c>
      <c r="L12592" s="76">
        <f t="shared" si="627"/>
        <v>0</v>
      </c>
      <c r="M12592" s="76"/>
      <c r="N12592" s="76"/>
      <c r="O12592" s="76"/>
      <c r="P12592" s="76"/>
      <c r="Q12592" s="76"/>
      <c r="R12592" s="76"/>
      <c r="S12592" s="76"/>
      <c r="T12592" s="76"/>
      <c r="U12592" s="76"/>
      <c r="V12592" s="76"/>
      <c r="W12592" s="76"/>
      <c r="X12592" s="76"/>
    </row>
    <row r="12593" spans="1:24">
      <c r="A12593" s="54"/>
      <c r="B12593" s="54"/>
      <c r="C12593" s="46" t="s">
        <v>31</v>
      </c>
      <c r="D12593" s="94" t="s">
        <v>19075</v>
      </c>
      <c r="E12593" s="58" t="s">
        <v>19076</v>
      </c>
      <c r="F12593" s="46" t="s">
        <v>19077</v>
      </c>
      <c r="G12593" s="58" t="s">
        <v>19078</v>
      </c>
      <c r="H12593" s="58" t="s">
        <v>19079</v>
      </c>
      <c r="I12593" s="524">
        <v>4877</v>
      </c>
      <c r="J12593" s="46" t="s">
        <v>1508</v>
      </c>
      <c r="K12593" s="75" t="s">
        <v>1509</v>
      </c>
      <c r="L12593" s="76">
        <f t="shared" si="627"/>
        <v>4</v>
      </c>
      <c r="M12593" s="76"/>
      <c r="N12593" s="76">
        <v>2</v>
      </c>
      <c r="O12593" s="76"/>
      <c r="P12593" s="76"/>
      <c r="Q12593" s="76"/>
      <c r="R12593" s="76"/>
      <c r="S12593" s="76">
        <v>1</v>
      </c>
      <c r="T12593" s="76">
        <v>1</v>
      </c>
      <c r="U12593" s="76"/>
      <c r="V12593" s="76"/>
      <c r="W12593" s="76"/>
      <c r="X12593" s="76"/>
    </row>
    <row r="12594" spans="1:24">
      <c r="A12594" s="54"/>
      <c r="B12594" s="54"/>
      <c r="C12594" s="54"/>
      <c r="D12594" s="476"/>
      <c r="E12594" s="77"/>
      <c r="F12594" s="54"/>
      <c r="G12594" s="77"/>
      <c r="H12594" s="77"/>
      <c r="I12594" s="525"/>
      <c r="J12594" s="54"/>
      <c r="K12594" s="75" t="s">
        <v>1501</v>
      </c>
      <c r="L12594" s="76">
        <f t="shared" si="627"/>
        <v>1</v>
      </c>
      <c r="M12594" s="76"/>
      <c r="N12594" s="76"/>
      <c r="O12594" s="76"/>
      <c r="P12594" s="76"/>
      <c r="Q12594" s="76"/>
      <c r="R12594" s="76">
        <v>1</v>
      </c>
      <c r="S12594" s="76"/>
      <c r="T12594" s="76"/>
      <c r="U12594" s="76"/>
      <c r="V12594" s="76"/>
      <c r="W12594" s="76"/>
      <c r="X12594" s="76"/>
    </row>
    <row r="12595" spans="1:24">
      <c r="A12595" s="54"/>
      <c r="B12595" s="54"/>
      <c r="C12595" s="80"/>
      <c r="D12595" s="477"/>
      <c r="E12595" s="81"/>
      <c r="F12595" s="80"/>
      <c r="G12595" s="81"/>
      <c r="H12595" s="81"/>
      <c r="I12595" s="526"/>
      <c r="J12595" s="80"/>
      <c r="K12595" s="84" t="s">
        <v>1502</v>
      </c>
      <c r="L12595" s="76">
        <f t="shared" si="627"/>
        <v>0</v>
      </c>
      <c r="M12595" s="76"/>
      <c r="N12595" s="76"/>
      <c r="O12595" s="76"/>
      <c r="P12595" s="76"/>
      <c r="Q12595" s="76"/>
      <c r="R12595" s="76"/>
      <c r="S12595" s="76"/>
      <c r="T12595" s="76"/>
      <c r="U12595" s="76"/>
      <c r="V12595" s="76"/>
      <c r="W12595" s="76"/>
      <c r="X12595" s="76"/>
    </row>
    <row r="12596" spans="1:24">
      <c r="A12596" s="54"/>
      <c r="B12596" s="54"/>
      <c r="C12596" s="46" t="s">
        <v>31</v>
      </c>
      <c r="D12596" s="94" t="s">
        <v>19080</v>
      </c>
      <c r="E12596" s="58" t="s">
        <v>19081</v>
      </c>
      <c r="F12596" s="46" t="s">
        <v>19082</v>
      </c>
      <c r="G12596" s="58" t="s">
        <v>19083</v>
      </c>
      <c r="H12596" s="58" t="s">
        <v>19084</v>
      </c>
      <c r="I12596" s="524">
        <v>3629</v>
      </c>
      <c r="J12596" s="46" t="s">
        <v>1508</v>
      </c>
      <c r="K12596" s="75" t="s">
        <v>1509</v>
      </c>
      <c r="L12596" s="76">
        <f t="shared" si="627"/>
        <v>3</v>
      </c>
      <c r="M12596" s="76"/>
      <c r="N12596" s="76">
        <v>1</v>
      </c>
      <c r="O12596" s="76"/>
      <c r="P12596" s="76"/>
      <c r="Q12596" s="76"/>
      <c r="R12596" s="76"/>
      <c r="S12596" s="76">
        <v>1</v>
      </c>
      <c r="T12596" s="76">
        <v>1</v>
      </c>
      <c r="U12596" s="76"/>
      <c r="V12596" s="76"/>
      <c r="W12596" s="76"/>
      <c r="X12596" s="76"/>
    </row>
    <row r="12597" spans="1:24">
      <c r="A12597" s="54"/>
      <c r="B12597" s="54"/>
      <c r="C12597" s="54"/>
      <c r="D12597" s="476"/>
      <c r="E12597" s="77"/>
      <c r="F12597" s="54"/>
      <c r="G12597" s="77"/>
      <c r="H12597" s="77"/>
      <c r="I12597" s="525"/>
      <c r="J12597" s="54"/>
      <c r="K12597" s="75" t="s">
        <v>1501</v>
      </c>
      <c r="L12597" s="76">
        <f t="shared" si="627"/>
        <v>1</v>
      </c>
      <c r="M12597" s="76"/>
      <c r="N12597" s="76"/>
      <c r="O12597" s="76">
        <v>1</v>
      </c>
      <c r="P12597" s="76"/>
      <c r="Q12597" s="76"/>
      <c r="R12597" s="76"/>
      <c r="S12597" s="76"/>
      <c r="T12597" s="76"/>
      <c r="U12597" s="76"/>
      <c r="V12597" s="76"/>
      <c r="W12597" s="76"/>
      <c r="X12597" s="76"/>
    </row>
    <row r="12598" spans="1:24">
      <c r="A12598" s="54"/>
      <c r="B12598" s="54"/>
      <c r="C12598" s="80"/>
      <c r="D12598" s="477"/>
      <c r="E12598" s="81"/>
      <c r="F12598" s="80"/>
      <c r="G12598" s="81"/>
      <c r="H12598" s="81"/>
      <c r="I12598" s="526"/>
      <c r="J12598" s="80"/>
      <c r="K12598" s="84" t="s">
        <v>1502</v>
      </c>
      <c r="L12598" s="76">
        <f t="shared" si="627"/>
        <v>0</v>
      </c>
      <c r="M12598" s="76"/>
      <c r="N12598" s="76"/>
      <c r="O12598" s="76"/>
      <c r="P12598" s="76"/>
      <c r="Q12598" s="76"/>
      <c r="R12598" s="76"/>
      <c r="S12598" s="76"/>
      <c r="T12598" s="76"/>
      <c r="U12598" s="76"/>
      <c r="V12598" s="76"/>
      <c r="W12598" s="76"/>
      <c r="X12598" s="76"/>
    </row>
    <row r="12599" spans="1:24">
      <c r="A12599" s="54"/>
      <c r="B12599" s="54"/>
      <c r="C12599" s="46" t="s">
        <v>31</v>
      </c>
      <c r="D12599" s="94" t="s">
        <v>19085</v>
      </c>
      <c r="E12599" s="58" t="s">
        <v>19086</v>
      </c>
      <c r="F12599" s="46" t="s">
        <v>19087</v>
      </c>
      <c r="G12599" s="58" t="s">
        <v>19088</v>
      </c>
      <c r="H12599" s="58" t="s">
        <v>19089</v>
      </c>
      <c r="I12599" s="524">
        <v>867</v>
      </c>
      <c r="J12599" s="46" t="s">
        <v>1508</v>
      </c>
      <c r="K12599" s="75" t="s">
        <v>1509</v>
      </c>
      <c r="L12599" s="76">
        <f>SUM(M12599:X12599)</f>
        <v>2</v>
      </c>
      <c r="M12599" s="76"/>
      <c r="N12599" s="76"/>
      <c r="O12599" s="76"/>
      <c r="P12599" s="76"/>
      <c r="Q12599" s="76"/>
      <c r="R12599" s="76">
        <v>2</v>
      </c>
      <c r="S12599" s="76"/>
      <c r="T12599" s="76"/>
      <c r="U12599" s="76"/>
      <c r="V12599" s="76"/>
      <c r="W12599" s="76"/>
      <c r="X12599" s="76"/>
    </row>
    <row r="12600" spans="1:24">
      <c r="A12600" s="54"/>
      <c r="B12600" s="54"/>
      <c r="C12600" s="54"/>
      <c r="D12600" s="476"/>
      <c r="E12600" s="77"/>
      <c r="F12600" s="54"/>
      <c r="G12600" s="77"/>
      <c r="H12600" s="77"/>
      <c r="I12600" s="525"/>
      <c r="J12600" s="54"/>
      <c r="K12600" s="75" t="s">
        <v>1501</v>
      </c>
      <c r="L12600" s="76">
        <f t="shared" ref="L12600:L12663" si="628">SUM(M12600:X12600)</f>
        <v>0</v>
      </c>
      <c r="M12600" s="76"/>
      <c r="N12600" s="76"/>
      <c r="O12600" s="76"/>
      <c r="P12600" s="76"/>
      <c r="Q12600" s="76"/>
      <c r="R12600" s="76"/>
      <c r="S12600" s="76"/>
      <c r="T12600" s="76"/>
      <c r="U12600" s="76"/>
      <c r="V12600" s="76"/>
      <c r="W12600" s="76"/>
      <c r="X12600" s="76"/>
    </row>
    <row r="12601" spans="1:24">
      <c r="A12601" s="54"/>
      <c r="B12601" s="54"/>
      <c r="C12601" s="80"/>
      <c r="D12601" s="477"/>
      <c r="E12601" s="81"/>
      <c r="F12601" s="80"/>
      <c r="G12601" s="81"/>
      <c r="H12601" s="81"/>
      <c r="I12601" s="526"/>
      <c r="J12601" s="80"/>
      <c r="K12601" s="84" t="s">
        <v>1502</v>
      </c>
      <c r="L12601" s="76">
        <f t="shared" si="628"/>
        <v>0</v>
      </c>
      <c r="M12601" s="76"/>
      <c r="N12601" s="76"/>
      <c r="O12601" s="76"/>
      <c r="P12601" s="76"/>
      <c r="Q12601" s="76"/>
      <c r="R12601" s="76"/>
      <c r="S12601" s="76"/>
      <c r="T12601" s="76"/>
      <c r="U12601" s="76"/>
      <c r="V12601" s="76"/>
      <c r="W12601" s="76"/>
      <c r="X12601" s="76"/>
    </row>
    <row r="12602" spans="1:24">
      <c r="A12602" s="54"/>
      <c r="B12602" s="54"/>
      <c r="C12602" s="46" t="s">
        <v>31</v>
      </c>
      <c r="D12602" s="94" t="s">
        <v>19090</v>
      </c>
      <c r="E12602" s="58" t="s">
        <v>19091</v>
      </c>
      <c r="F12602" s="46" t="s">
        <v>19092</v>
      </c>
      <c r="G12602" s="58" t="s">
        <v>19093</v>
      </c>
      <c r="H12602" s="58" t="s">
        <v>19094</v>
      </c>
      <c r="I12602" s="524">
        <v>1756</v>
      </c>
      <c r="J12602" s="46" t="s">
        <v>1508</v>
      </c>
      <c r="K12602" s="75" t="s">
        <v>1509</v>
      </c>
      <c r="L12602" s="76">
        <f t="shared" si="628"/>
        <v>4</v>
      </c>
      <c r="M12602" s="76"/>
      <c r="N12602" s="76"/>
      <c r="O12602" s="76"/>
      <c r="P12602" s="76"/>
      <c r="Q12602" s="76"/>
      <c r="R12602" s="76">
        <v>1</v>
      </c>
      <c r="S12602" s="76"/>
      <c r="T12602" s="76"/>
      <c r="U12602" s="76"/>
      <c r="V12602" s="76"/>
      <c r="W12602" s="76">
        <v>1</v>
      </c>
      <c r="X12602" s="76">
        <v>2</v>
      </c>
    </row>
    <row r="12603" spans="1:24">
      <c r="A12603" s="54"/>
      <c r="B12603" s="54"/>
      <c r="C12603" s="54"/>
      <c r="D12603" s="476"/>
      <c r="E12603" s="77"/>
      <c r="F12603" s="54"/>
      <c r="G12603" s="77"/>
      <c r="H12603" s="77"/>
      <c r="I12603" s="525"/>
      <c r="J12603" s="54"/>
      <c r="K12603" s="75" t="s">
        <v>1501</v>
      </c>
      <c r="L12603" s="76">
        <f t="shared" si="628"/>
        <v>0</v>
      </c>
      <c r="M12603" s="76"/>
      <c r="N12603" s="76"/>
      <c r="O12603" s="76"/>
      <c r="P12603" s="76"/>
      <c r="Q12603" s="76"/>
      <c r="R12603" s="76"/>
      <c r="S12603" s="76"/>
      <c r="T12603" s="76"/>
      <c r="U12603" s="76"/>
      <c r="V12603" s="76"/>
      <c r="W12603" s="76"/>
      <c r="X12603" s="76"/>
    </row>
    <row r="12604" spans="1:24">
      <c r="A12604" s="54"/>
      <c r="B12604" s="54"/>
      <c r="C12604" s="80"/>
      <c r="D12604" s="477"/>
      <c r="E12604" s="81"/>
      <c r="F12604" s="80"/>
      <c r="G12604" s="81"/>
      <c r="H12604" s="81"/>
      <c r="I12604" s="526"/>
      <c r="J12604" s="80"/>
      <c r="K12604" s="84" t="s">
        <v>1502</v>
      </c>
      <c r="L12604" s="76">
        <f t="shared" si="628"/>
        <v>0</v>
      </c>
      <c r="M12604" s="76"/>
      <c r="N12604" s="76"/>
      <c r="O12604" s="76"/>
      <c r="P12604" s="76"/>
      <c r="Q12604" s="76"/>
      <c r="R12604" s="76"/>
      <c r="S12604" s="76"/>
      <c r="T12604" s="76"/>
      <c r="U12604" s="76"/>
      <c r="V12604" s="76"/>
      <c r="W12604" s="76"/>
      <c r="X12604" s="76"/>
    </row>
    <row r="12605" spans="1:24">
      <c r="A12605" s="54"/>
      <c r="B12605" s="54"/>
      <c r="C12605" s="46" t="s">
        <v>31</v>
      </c>
      <c r="D12605" s="94" t="s">
        <v>19095</v>
      </c>
      <c r="E12605" s="58" t="s">
        <v>19096</v>
      </c>
      <c r="F12605" s="46" t="s">
        <v>19097</v>
      </c>
      <c r="G12605" s="58" t="s">
        <v>19098</v>
      </c>
      <c r="H12605" s="58" t="s">
        <v>19099</v>
      </c>
      <c r="I12605" s="524">
        <v>1443</v>
      </c>
      <c r="J12605" s="46" t="s">
        <v>1508</v>
      </c>
      <c r="K12605" s="75" t="s">
        <v>1509</v>
      </c>
      <c r="L12605" s="76">
        <f t="shared" si="628"/>
        <v>2</v>
      </c>
      <c r="M12605" s="76"/>
      <c r="N12605" s="76"/>
      <c r="O12605" s="76"/>
      <c r="P12605" s="76"/>
      <c r="Q12605" s="76"/>
      <c r="R12605" s="76"/>
      <c r="S12605" s="76"/>
      <c r="T12605" s="76"/>
      <c r="U12605" s="76"/>
      <c r="V12605" s="76"/>
      <c r="W12605" s="76">
        <v>2</v>
      </c>
      <c r="X12605" s="76"/>
    </row>
    <row r="12606" spans="1:24">
      <c r="A12606" s="54"/>
      <c r="B12606" s="54"/>
      <c r="C12606" s="54"/>
      <c r="D12606" s="476"/>
      <c r="E12606" s="77"/>
      <c r="F12606" s="54"/>
      <c r="G12606" s="77"/>
      <c r="H12606" s="77"/>
      <c r="I12606" s="525"/>
      <c r="J12606" s="54"/>
      <c r="K12606" s="75" t="s">
        <v>1501</v>
      </c>
      <c r="L12606" s="76">
        <f t="shared" si="628"/>
        <v>0</v>
      </c>
      <c r="M12606" s="76"/>
      <c r="N12606" s="76"/>
      <c r="O12606" s="76"/>
      <c r="P12606" s="76"/>
      <c r="Q12606" s="76"/>
      <c r="R12606" s="76"/>
      <c r="S12606" s="76"/>
      <c r="T12606" s="76"/>
      <c r="U12606" s="76"/>
      <c r="V12606" s="76"/>
      <c r="W12606" s="76"/>
      <c r="X12606" s="76"/>
    </row>
    <row r="12607" spans="1:24">
      <c r="A12607" s="54"/>
      <c r="B12607" s="54"/>
      <c r="C12607" s="80"/>
      <c r="D12607" s="477"/>
      <c r="E12607" s="81"/>
      <c r="F12607" s="80"/>
      <c r="G12607" s="81"/>
      <c r="H12607" s="81"/>
      <c r="I12607" s="526"/>
      <c r="J12607" s="80"/>
      <c r="K12607" s="84" t="s">
        <v>1502</v>
      </c>
      <c r="L12607" s="76">
        <f t="shared" si="628"/>
        <v>0</v>
      </c>
      <c r="M12607" s="76"/>
      <c r="N12607" s="76"/>
      <c r="O12607" s="76"/>
      <c r="P12607" s="76"/>
      <c r="Q12607" s="76"/>
      <c r="R12607" s="76"/>
      <c r="S12607" s="76"/>
      <c r="T12607" s="76"/>
      <c r="U12607" s="76"/>
      <c r="V12607" s="76"/>
      <c r="W12607" s="76"/>
      <c r="X12607" s="76"/>
    </row>
    <row r="12608" spans="1:24">
      <c r="A12608" s="54"/>
      <c r="B12608" s="54"/>
      <c r="C12608" s="46" t="s">
        <v>31</v>
      </c>
      <c r="D12608" s="94" t="s">
        <v>11240</v>
      </c>
      <c r="E12608" s="58" t="s">
        <v>19100</v>
      </c>
      <c r="F12608" s="46" t="s">
        <v>19101</v>
      </c>
      <c r="G12608" s="58" t="s">
        <v>19102</v>
      </c>
      <c r="H12608" s="58" t="s">
        <v>19103</v>
      </c>
      <c r="I12608" s="524">
        <v>568.36</v>
      </c>
      <c r="J12608" s="46" t="s">
        <v>1508</v>
      </c>
      <c r="K12608" s="75" t="s">
        <v>1509</v>
      </c>
      <c r="L12608" s="76">
        <f t="shared" si="628"/>
        <v>2</v>
      </c>
      <c r="M12608" s="76">
        <v>1</v>
      </c>
      <c r="N12608" s="76"/>
      <c r="O12608" s="76"/>
      <c r="P12608" s="76"/>
      <c r="Q12608" s="76"/>
      <c r="R12608" s="76">
        <v>1</v>
      </c>
      <c r="S12608" s="76"/>
      <c r="T12608" s="76"/>
      <c r="U12608" s="76"/>
      <c r="V12608" s="76"/>
      <c r="W12608" s="76"/>
      <c r="X12608" s="76"/>
    </row>
    <row r="12609" spans="1:24">
      <c r="A12609" s="54"/>
      <c r="B12609" s="54"/>
      <c r="C12609" s="54"/>
      <c r="D12609" s="476"/>
      <c r="E12609" s="77"/>
      <c r="F12609" s="54"/>
      <c r="G12609" s="77"/>
      <c r="H12609" s="77"/>
      <c r="I12609" s="525"/>
      <c r="J12609" s="54"/>
      <c r="K12609" s="75" t="s">
        <v>1501</v>
      </c>
      <c r="L12609" s="76">
        <f t="shared" si="628"/>
        <v>0</v>
      </c>
      <c r="M12609" s="76"/>
      <c r="N12609" s="76"/>
      <c r="O12609" s="76"/>
      <c r="P12609" s="76"/>
      <c r="Q12609" s="76"/>
      <c r="R12609" s="76"/>
      <c r="S12609" s="76"/>
      <c r="T12609" s="76"/>
      <c r="U12609" s="76"/>
      <c r="V12609" s="76"/>
      <c r="W12609" s="76"/>
      <c r="X12609" s="76"/>
    </row>
    <row r="12610" spans="1:24">
      <c r="A12610" s="54"/>
      <c r="B12610" s="54"/>
      <c r="C12610" s="80"/>
      <c r="D12610" s="477"/>
      <c r="E12610" s="81"/>
      <c r="F12610" s="80"/>
      <c r="G12610" s="81"/>
      <c r="H12610" s="81"/>
      <c r="I12610" s="526"/>
      <c r="J12610" s="80"/>
      <c r="K12610" s="84" t="s">
        <v>1502</v>
      </c>
      <c r="L12610" s="76">
        <f t="shared" si="628"/>
        <v>0</v>
      </c>
      <c r="M12610" s="76"/>
      <c r="N12610" s="76"/>
      <c r="O12610" s="76"/>
      <c r="P12610" s="76"/>
      <c r="Q12610" s="76"/>
      <c r="R12610" s="76"/>
      <c r="S12610" s="76"/>
      <c r="T12610" s="76"/>
      <c r="U12610" s="76"/>
      <c r="V12610" s="76"/>
      <c r="W12610" s="76"/>
      <c r="X12610" s="76"/>
    </row>
    <row r="12611" spans="1:24">
      <c r="A12611" s="54"/>
      <c r="B12611" s="54"/>
      <c r="C12611" s="46" t="s">
        <v>31</v>
      </c>
      <c r="D12611" s="94" t="s">
        <v>19104</v>
      </c>
      <c r="E12611" s="58" t="s">
        <v>19105</v>
      </c>
      <c r="F12611" s="46" t="s">
        <v>19106</v>
      </c>
      <c r="G12611" s="58" t="s">
        <v>19107</v>
      </c>
      <c r="H12611" s="58" t="s">
        <v>19108</v>
      </c>
      <c r="I12611" s="524">
        <v>908.48</v>
      </c>
      <c r="J12611" s="46" t="s">
        <v>1508</v>
      </c>
      <c r="K12611" s="75" t="s">
        <v>1509</v>
      </c>
      <c r="L12611" s="76">
        <f t="shared" si="628"/>
        <v>2</v>
      </c>
      <c r="M12611" s="76"/>
      <c r="N12611" s="76"/>
      <c r="O12611" s="76"/>
      <c r="P12611" s="76"/>
      <c r="Q12611" s="76"/>
      <c r="R12611" s="76">
        <v>2</v>
      </c>
      <c r="S12611" s="76"/>
      <c r="T12611" s="76"/>
      <c r="U12611" s="76"/>
      <c r="V12611" s="76"/>
      <c r="W12611" s="76"/>
      <c r="X12611" s="76"/>
    </row>
    <row r="12612" spans="1:24">
      <c r="A12612" s="54"/>
      <c r="B12612" s="54"/>
      <c r="C12612" s="54"/>
      <c r="D12612" s="476"/>
      <c r="E12612" s="77"/>
      <c r="F12612" s="54"/>
      <c r="G12612" s="77"/>
      <c r="H12612" s="77"/>
      <c r="I12612" s="525"/>
      <c r="J12612" s="54"/>
      <c r="K12612" s="75" t="s">
        <v>1501</v>
      </c>
      <c r="L12612" s="76">
        <f t="shared" si="628"/>
        <v>0</v>
      </c>
      <c r="M12612" s="76"/>
      <c r="N12612" s="76"/>
      <c r="O12612" s="76"/>
      <c r="P12612" s="76"/>
      <c r="Q12612" s="76"/>
      <c r="R12612" s="76"/>
      <c r="S12612" s="76"/>
      <c r="T12612" s="76"/>
      <c r="U12612" s="76"/>
      <c r="V12612" s="76"/>
      <c r="W12612" s="76"/>
      <c r="X12612" s="76"/>
    </row>
    <row r="12613" spans="1:24">
      <c r="A12613" s="54"/>
      <c r="B12613" s="54"/>
      <c r="C12613" s="80"/>
      <c r="D12613" s="477"/>
      <c r="E12613" s="81"/>
      <c r="F12613" s="80"/>
      <c r="G12613" s="81"/>
      <c r="H12613" s="81"/>
      <c r="I12613" s="526"/>
      <c r="J12613" s="80"/>
      <c r="K12613" s="84" t="s">
        <v>1502</v>
      </c>
      <c r="L12613" s="76">
        <f t="shared" si="628"/>
        <v>0</v>
      </c>
      <c r="M12613" s="76"/>
      <c r="N12613" s="76"/>
      <c r="O12613" s="76"/>
      <c r="P12613" s="76"/>
      <c r="Q12613" s="76"/>
      <c r="R12613" s="76"/>
      <c r="S12613" s="76"/>
      <c r="T12613" s="76"/>
      <c r="U12613" s="76"/>
      <c r="V12613" s="76"/>
      <c r="W12613" s="76"/>
      <c r="X12613" s="76"/>
    </row>
    <row r="12614" spans="1:24">
      <c r="A12614" s="54"/>
      <c r="B12614" s="54"/>
      <c r="C12614" s="46" t="s">
        <v>31</v>
      </c>
      <c r="D12614" s="94" t="s">
        <v>19109</v>
      </c>
      <c r="E12614" s="58" t="s">
        <v>19110</v>
      </c>
      <c r="F12614" s="46" t="s">
        <v>19111</v>
      </c>
      <c r="G12614" s="58" t="s">
        <v>19112</v>
      </c>
      <c r="H12614" s="58" t="s">
        <v>19113</v>
      </c>
      <c r="I12614" s="524">
        <v>108</v>
      </c>
      <c r="J12614" s="46" t="s">
        <v>1508</v>
      </c>
      <c r="K12614" s="75" t="s">
        <v>1509</v>
      </c>
      <c r="L12614" s="76">
        <f t="shared" si="628"/>
        <v>2</v>
      </c>
      <c r="M12614" s="76">
        <v>1</v>
      </c>
      <c r="N12614" s="76"/>
      <c r="O12614" s="76"/>
      <c r="P12614" s="76"/>
      <c r="Q12614" s="76"/>
      <c r="R12614" s="76"/>
      <c r="S12614" s="76">
        <v>1</v>
      </c>
      <c r="T12614" s="76"/>
      <c r="U12614" s="76"/>
      <c r="V12614" s="76"/>
      <c r="W12614" s="76"/>
      <c r="X12614" s="76"/>
    </row>
    <row r="12615" spans="1:24">
      <c r="A12615" s="54"/>
      <c r="B12615" s="54"/>
      <c r="C12615" s="54"/>
      <c r="D12615" s="476"/>
      <c r="E12615" s="77"/>
      <c r="F12615" s="54"/>
      <c r="G12615" s="77"/>
      <c r="H12615" s="77"/>
      <c r="I12615" s="525"/>
      <c r="J12615" s="54"/>
      <c r="K12615" s="75" t="s">
        <v>1501</v>
      </c>
      <c r="L12615" s="76">
        <f t="shared" si="628"/>
        <v>0</v>
      </c>
      <c r="M12615" s="76"/>
      <c r="N12615" s="76"/>
      <c r="O12615" s="76"/>
      <c r="P12615" s="76"/>
      <c r="Q12615" s="76"/>
      <c r="R12615" s="76"/>
      <c r="S12615" s="76"/>
      <c r="T12615" s="76"/>
      <c r="U12615" s="76"/>
      <c r="V12615" s="76"/>
      <c r="W12615" s="76"/>
      <c r="X12615" s="76"/>
    </row>
    <row r="12616" spans="1:24">
      <c r="A12616" s="54"/>
      <c r="B12616" s="54"/>
      <c r="C12616" s="80"/>
      <c r="D12616" s="477"/>
      <c r="E12616" s="81"/>
      <c r="F12616" s="80"/>
      <c r="G12616" s="81"/>
      <c r="H12616" s="81"/>
      <c r="I12616" s="526"/>
      <c r="J12616" s="80"/>
      <c r="K12616" s="84" t="s">
        <v>1502</v>
      </c>
      <c r="L12616" s="76">
        <f t="shared" si="628"/>
        <v>0</v>
      </c>
      <c r="M12616" s="76"/>
      <c r="N12616" s="76"/>
      <c r="O12616" s="76"/>
      <c r="P12616" s="76"/>
      <c r="Q12616" s="76"/>
      <c r="R12616" s="76"/>
      <c r="S12616" s="76"/>
      <c r="T12616" s="76"/>
      <c r="U12616" s="76"/>
      <c r="V12616" s="76"/>
      <c r="W12616" s="76"/>
      <c r="X12616" s="76"/>
    </row>
    <row r="12617" spans="1:24">
      <c r="A12617" s="54"/>
      <c r="B12617" s="54"/>
      <c r="C12617" s="46" t="s">
        <v>31</v>
      </c>
      <c r="D12617" s="94" t="s">
        <v>19114</v>
      </c>
      <c r="E12617" s="58" t="s">
        <v>19115</v>
      </c>
      <c r="F12617" s="46" t="s">
        <v>19116</v>
      </c>
      <c r="G12617" s="58" t="s">
        <v>19117</v>
      </c>
      <c r="H12617" s="58" t="s">
        <v>19118</v>
      </c>
      <c r="I12617" s="524">
        <v>0</v>
      </c>
      <c r="J12617" s="46" t="s">
        <v>1508</v>
      </c>
      <c r="K12617" s="75" t="s">
        <v>1509</v>
      </c>
      <c r="L12617" s="76">
        <f t="shared" si="628"/>
        <v>2</v>
      </c>
      <c r="M12617" s="76"/>
      <c r="N12617" s="76"/>
      <c r="O12617" s="76"/>
      <c r="P12617" s="76"/>
      <c r="Q12617" s="76"/>
      <c r="R12617" s="76">
        <v>2</v>
      </c>
      <c r="S12617" s="76"/>
      <c r="T12617" s="76"/>
      <c r="U12617" s="76"/>
      <c r="V12617" s="76"/>
      <c r="W12617" s="76"/>
      <c r="X12617" s="76"/>
    </row>
    <row r="12618" spans="1:24">
      <c r="A12618" s="54"/>
      <c r="B12618" s="54"/>
      <c r="C12618" s="54"/>
      <c r="D12618" s="476"/>
      <c r="E12618" s="77"/>
      <c r="F12618" s="54"/>
      <c r="G12618" s="77"/>
      <c r="H12618" s="77"/>
      <c r="I12618" s="525"/>
      <c r="J12618" s="54"/>
      <c r="K12618" s="75" t="s">
        <v>1501</v>
      </c>
      <c r="L12618" s="76">
        <f t="shared" si="628"/>
        <v>0</v>
      </c>
      <c r="M12618" s="76"/>
      <c r="N12618" s="76"/>
      <c r="O12618" s="76"/>
      <c r="P12618" s="76"/>
      <c r="Q12618" s="76"/>
      <c r="R12618" s="76"/>
      <c r="S12618" s="76"/>
      <c r="T12618" s="76"/>
      <c r="U12618" s="76"/>
      <c r="V12618" s="76"/>
      <c r="W12618" s="76"/>
      <c r="X12618" s="76"/>
    </row>
    <row r="12619" spans="1:24">
      <c r="A12619" s="54"/>
      <c r="B12619" s="80"/>
      <c r="C12619" s="80"/>
      <c r="D12619" s="477"/>
      <c r="E12619" s="81"/>
      <c r="F12619" s="80"/>
      <c r="G12619" s="81"/>
      <c r="H12619" s="81"/>
      <c r="I12619" s="526"/>
      <c r="J12619" s="80"/>
      <c r="K12619" s="84" t="s">
        <v>1502</v>
      </c>
      <c r="L12619" s="76">
        <f t="shared" si="628"/>
        <v>0</v>
      </c>
      <c r="M12619" s="76"/>
      <c r="N12619" s="76"/>
      <c r="O12619" s="76"/>
      <c r="P12619" s="76"/>
      <c r="Q12619" s="76"/>
      <c r="R12619" s="76"/>
      <c r="S12619" s="76"/>
      <c r="T12619" s="76"/>
      <c r="U12619" s="76"/>
      <c r="V12619" s="76"/>
      <c r="W12619" s="76"/>
      <c r="X12619" s="76"/>
    </row>
    <row r="12620" spans="1:24">
      <c r="A12620" s="54"/>
      <c r="B12620" s="865" t="s">
        <v>19119</v>
      </c>
      <c r="C12620" s="521"/>
      <c r="D12620" s="469">
        <f>COUNTA(D12623:D12868)</f>
        <v>82</v>
      </c>
      <c r="E12620" s="521"/>
      <c r="F12620" s="813"/>
      <c r="G12620" s="813"/>
      <c r="H12620" s="813"/>
      <c r="I12620" s="813">
        <f>SUM(I12623:I12868)</f>
        <v>525060</v>
      </c>
      <c r="J12620" s="553" t="s">
        <v>1508</v>
      </c>
      <c r="K12620" s="866" t="s">
        <v>1509</v>
      </c>
      <c r="L12620" s="812">
        <f>SUM(M12620:X12620)</f>
        <v>59</v>
      </c>
      <c r="M12620" s="76">
        <v>1</v>
      </c>
      <c r="N12620" s="76">
        <v>24</v>
      </c>
      <c r="O12620" s="76">
        <v>0</v>
      </c>
      <c r="P12620" s="76">
        <v>0</v>
      </c>
      <c r="Q12620" s="76">
        <v>0</v>
      </c>
      <c r="R12620" s="76">
        <v>5</v>
      </c>
      <c r="S12620" s="76">
        <v>7</v>
      </c>
      <c r="T12620" s="76">
        <v>5</v>
      </c>
      <c r="U12620" s="76">
        <v>0</v>
      </c>
      <c r="V12620" s="76">
        <v>0</v>
      </c>
      <c r="W12620" s="76">
        <v>14</v>
      </c>
      <c r="X12620" s="76">
        <v>3</v>
      </c>
    </row>
    <row r="12621" spans="1:24">
      <c r="A12621" s="54"/>
      <c r="B12621" s="867"/>
      <c r="C12621" s="522"/>
      <c r="D12621" s="470"/>
      <c r="E12621" s="522"/>
      <c r="F12621" s="814"/>
      <c r="G12621" s="814"/>
      <c r="H12621" s="814"/>
      <c r="I12621" s="814"/>
      <c r="J12621" s="555"/>
      <c r="K12621" s="866" t="s">
        <v>1501</v>
      </c>
      <c r="L12621" s="812">
        <f>SUM(M12621:X12621)</f>
        <v>18</v>
      </c>
      <c r="M12621" s="76">
        <v>18</v>
      </c>
      <c r="N12621" s="76">
        <v>0</v>
      </c>
      <c r="O12621" s="76">
        <v>0</v>
      </c>
      <c r="P12621" s="76">
        <v>0</v>
      </c>
      <c r="Q12621" s="76">
        <v>0</v>
      </c>
      <c r="R12621" s="76">
        <v>0</v>
      </c>
      <c r="S12621" s="76">
        <v>0</v>
      </c>
      <c r="T12621" s="76">
        <v>0</v>
      </c>
      <c r="U12621" s="76">
        <v>0</v>
      </c>
      <c r="V12621" s="76">
        <v>0</v>
      </c>
      <c r="W12621" s="76">
        <v>0</v>
      </c>
      <c r="X12621" s="76">
        <v>0</v>
      </c>
    </row>
    <row r="12622" spans="1:24">
      <c r="A12622" s="54"/>
      <c r="B12622" s="868"/>
      <c r="C12622" s="523"/>
      <c r="D12622" s="471"/>
      <c r="E12622" s="523"/>
      <c r="F12622" s="815"/>
      <c r="G12622" s="815"/>
      <c r="H12622" s="815"/>
      <c r="I12622" s="815"/>
      <c r="J12622" s="557"/>
      <c r="K12622" s="869" t="s">
        <v>1502</v>
      </c>
      <c r="L12622" s="812">
        <f>SUM(M12622:X12622)</f>
        <v>244</v>
      </c>
      <c r="M12622" s="76">
        <v>48</v>
      </c>
      <c r="N12622" s="76">
        <v>0</v>
      </c>
      <c r="O12622" s="76">
        <v>42</v>
      </c>
      <c r="P12622" s="76">
        <v>0</v>
      </c>
      <c r="Q12622" s="76">
        <v>0</v>
      </c>
      <c r="R12622" s="76">
        <v>5</v>
      </c>
      <c r="S12622" s="76">
        <v>65</v>
      </c>
      <c r="T12622" s="76">
        <v>3</v>
      </c>
      <c r="U12622" s="76">
        <v>6</v>
      </c>
      <c r="V12622" s="76">
        <v>0</v>
      </c>
      <c r="W12622" s="76">
        <v>75</v>
      </c>
      <c r="X12622" s="76">
        <v>0</v>
      </c>
    </row>
    <row r="12623" spans="1:24">
      <c r="A12623" s="54"/>
      <c r="B12623" s="46" t="s">
        <v>19120</v>
      </c>
      <c r="C12623" s="46" t="s">
        <v>35</v>
      </c>
      <c r="D12623" s="58" t="s">
        <v>19121</v>
      </c>
      <c r="E12623" s="58" t="s">
        <v>19122</v>
      </c>
      <c r="F12623" s="46" t="s">
        <v>19123</v>
      </c>
      <c r="G12623" s="58" t="s">
        <v>19124</v>
      </c>
      <c r="H12623" s="58" t="s">
        <v>19125</v>
      </c>
      <c r="I12623" s="524">
        <v>10155</v>
      </c>
      <c r="J12623" s="46" t="s">
        <v>39</v>
      </c>
      <c r="K12623" s="75" t="s">
        <v>32</v>
      </c>
      <c r="L12623" s="76">
        <f t="shared" si="628"/>
        <v>4</v>
      </c>
      <c r="M12623" s="76"/>
      <c r="N12623" s="76">
        <v>2</v>
      </c>
      <c r="O12623" s="76"/>
      <c r="P12623" s="76"/>
      <c r="Q12623" s="76"/>
      <c r="R12623" s="76"/>
      <c r="S12623" s="76">
        <v>1</v>
      </c>
      <c r="T12623" s="76"/>
      <c r="U12623" s="76"/>
      <c r="V12623" s="76"/>
      <c r="W12623" s="76">
        <v>1</v>
      </c>
      <c r="X12623" s="76"/>
    </row>
    <row r="12624" spans="1:24">
      <c r="A12624" s="54"/>
      <c r="B12624" s="54"/>
      <c r="C12624" s="54"/>
      <c r="D12624" s="77"/>
      <c r="E12624" s="77"/>
      <c r="F12624" s="54"/>
      <c r="G12624" s="77"/>
      <c r="H12624" s="77"/>
      <c r="I12624" s="525"/>
      <c r="J12624" s="54"/>
      <c r="K12624" s="75" t="s">
        <v>34</v>
      </c>
      <c r="L12624" s="76">
        <f t="shared" si="628"/>
        <v>4</v>
      </c>
      <c r="M12624" s="76">
        <v>4</v>
      </c>
      <c r="N12624" s="76"/>
      <c r="O12624" s="76"/>
      <c r="P12624" s="76"/>
      <c r="Q12624" s="76"/>
      <c r="R12624" s="76"/>
      <c r="S12624" s="76"/>
      <c r="T12624" s="76"/>
      <c r="U12624" s="76"/>
      <c r="V12624" s="76"/>
      <c r="W12624" s="76"/>
      <c r="X12624" s="76"/>
    </row>
    <row r="12625" spans="1:24">
      <c r="A12625" s="54"/>
      <c r="B12625" s="54"/>
      <c r="C12625" s="80"/>
      <c r="D12625" s="81"/>
      <c r="E12625" s="81"/>
      <c r="F12625" s="80"/>
      <c r="G12625" s="81"/>
      <c r="H12625" s="81"/>
      <c r="I12625" s="526"/>
      <c r="J12625" s="80"/>
      <c r="K12625" s="84" t="s">
        <v>36</v>
      </c>
      <c r="L12625" s="76">
        <f t="shared" si="628"/>
        <v>0</v>
      </c>
      <c r="M12625" s="76"/>
      <c r="N12625" s="76"/>
      <c r="O12625" s="76"/>
      <c r="P12625" s="76"/>
      <c r="Q12625" s="76"/>
      <c r="R12625" s="76"/>
      <c r="S12625" s="76"/>
      <c r="T12625" s="76"/>
      <c r="U12625" s="76"/>
      <c r="V12625" s="76"/>
      <c r="W12625" s="76"/>
      <c r="X12625" s="76"/>
    </row>
    <row r="12626" spans="1:24">
      <c r="A12626" s="54"/>
      <c r="B12626" s="54"/>
      <c r="C12626" s="46" t="s">
        <v>35</v>
      </c>
      <c r="D12626" s="58" t="s">
        <v>19126</v>
      </c>
      <c r="E12626" s="58" t="s">
        <v>19127</v>
      </c>
      <c r="F12626" s="46" t="s">
        <v>19128</v>
      </c>
      <c r="G12626" s="58" t="s">
        <v>19129</v>
      </c>
      <c r="H12626" s="58" t="s">
        <v>19130</v>
      </c>
      <c r="I12626" s="524">
        <v>0</v>
      </c>
      <c r="J12626" s="46" t="s">
        <v>39</v>
      </c>
      <c r="K12626" s="75" t="s">
        <v>32</v>
      </c>
      <c r="L12626" s="76">
        <f t="shared" si="628"/>
        <v>4</v>
      </c>
      <c r="M12626" s="76"/>
      <c r="N12626" s="76">
        <v>2</v>
      </c>
      <c r="O12626" s="76"/>
      <c r="P12626" s="76"/>
      <c r="Q12626" s="76"/>
      <c r="R12626" s="76"/>
      <c r="S12626" s="76"/>
      <c r="T12626" s="76"/>
      <c r="U12626" s="76"/>
      <c r="V12626" s="76"/>
      <c r="W12626" s="76">
        <v>2</v>
      </c>
      <c r="X12626" s="76"/>
    </row>
    <row r="12627" spans="1:24">
      <c r="A12627" s="54"/>
      <c r="B12627" s="54"/>
      <c r="C12627" s="54"/>
      <c r="D12627" s="77"/>
      <c r="E12627" s="77"/>
      <c r="F12627" s="54"/>
      <c r="G12627" s="77"/>
      <c r="H12627" s="77"/>
      <c r="I12627" s="525"/>
      <c r="J12627" s="54"/>
      <c r="K12627" s="75" t="s">
        <v>34</v>
      </c>
      <c r="L12627" s="76">
        <f t="shared" si="628"/>
        <v>0</v>
      </c>
      <c r="M12627" s="76"/>
      <c r="N12627" s="76"/>
      <c r="O12627" s="76"/>
      <c r="P12627" s="76"/>
      <c r="Q12627" s="76"/>
      <c r="R12627" s="76"/>
      <c r="S12627" s="76"/>
      <c r="T12627" s="76"/>
      <c r="U12627" s="76"/>
      <c r="V12627" s="76"/>
      <c r="W12627" s="76"/>
      <c r="X12627" s="76"/>
    </row>
    <row r="12628" spans="1:24">
      <c r="A12628" s="54"/>
      <c r="B12628" s="54"/>
      <c r="C12628" s="80"/>
      <c r="D12628" s="81"/>
      <c r="E12628" s="81"/>
      <c r="F12628" s="80"/>
      <c r="G12628" s="81"/>
      <c r="H12628" s="81"/>
      <c r="I12628" s="526"/>
      <c r="J12628" s="80"/>
      <c r="K12628" s="84" t="s">
        <v>36</v>
      </c>
      <c r="L12628" s="76">
        <f t="shared" si="628"/>
        <v>0</v>
      </c>
      <c r="M12628" s="76"/>
      <c r="N12628" s="76"/>
      <c r="O12628" s="76"/>
      <c r="P12628" s="76"/>
      <c r="Q12628" s="76"/>
      <c r="R12628" s="76"/>
      <c r="S12628" s="76"/>
      <c r="T12628" s="76"/>
      <c r="U12628" s="76"/>
      <c r="V12628" s="76"/>
      <c r="W12628" s="76"/>
      <c r="X12628" s="76"/>
    </row>
    <row r="12629" spans="1:24">
      <c r="A12629" s="54"/>
      <c r="B12629" s="54"/>
      <c r="C12629" s="46" t="s">
        <v>31</v>
      </c>
      <c r="D12629" s="58" t="s">
        <v>19131</v>
      </c>
      <c r="E12629" s="58" t="s">
        <v>19132</v>
      </c>
      <c r="F12629" s="46" t="s">
        <v>19133</v>
      </c>
      <c r="G12629" s="58" t="s">
        <v>19134</v>
      </c>
      <c r="H12629" s="58" t="s">
        <v>19135</v>
      </c>
      <c r="I12629" s="524">
        <v>10653</v>
      </c>
      <c r="J12629" s="46" t="s">
        <v>39</v>
      </c>
      <c r="K12629" s="75" t="s">
        <v>32</v>
      </c>
      <c r="L12629" s="76">
        <f t="shared" si="628"/>
        <v>3</v>
      </c>
      <c r="M12629" s="76"/>
      <c r="N12629" s="76">
        <v>2</v>
      </c>
      <c r="O12629" s="76"/>
      <c r="P12629" s="76"/>
      <c r="Q12629" s="76"/>
      <c r="R12629" s="76"/>
      <c r="S12629" s="76"/>
      <c r="T12629" s="76"/>
      <c r="U12629" s="76"/>
      <c r="V12629" s="76"/>
      <c r="W12629" s="76">
        <v>1</v>
      </c>
      <c r="X12629" s="76"/>
    </row>
    <row r="12630" spans="1:24">
      <c r="A12630" s="54"/>
      <c r="B12630" s="54"/>
      <c r="C12630" s="54"/>
      <c r="D12630" s="77"/>
      <c r="E12630" s="77"/>
      <c r="F12630" s="54"/>
      <c r="G12630" s="77"/>
      <c r="H12630" s="77"/>
      <c r="I12630" s="525"/>
      <c r="J12630" s="54"/>
      <c r="K12630" s="75" t="s">
        <v>34</v>
      </c>
      <c r="L12630" s="76">
        <f t="shared" si="628"/>
        <v>4</v>
      </c>
      <c r="M12630" s="76">
        <v>4</v>
      </c>
      <c r="N12630" s="76"/>
      <c r="O12630" s="76"/>
      <c r="P12630" s="76"/>
      <c r="Q12630" s="76"/>
      <c r="R12630" s="76"/>
      <c r="S12630" s="76"/>
      <c r="T12630" s="76"/>
      <c r="U12630" s="76"/>
      <c r="V12630" s="76"/>
      <c r="W12630" s="76"/>
      <c r="X12630" s="76"/>
    </row>
    <row r="12631" spans="1:24">
      <c r="A12631" s="54"/>
      <c r="B12631" s="54"/>
      <c r="C12631" s="80"/>
      <c r="D12631" s="81"/>
      <c r="E12631" s="81"/>
      <c r="F12631" s="80"/>
      <c r="G12631" s="81"/>
      <c r="H12631" s="81"/>
      <c r="I12631" s="526"/>
      <c r="J12631" s="80"/>
      <c r="K12631" s="84" t="s">
        <v>36</v>
      </c>
      <c r="L12631" s="76">
        <f t="shared" si="628"/>
        <v>0</v>
      </c>
      <c r="M12631" s="76"/>
      <c r="N12631" s="76"/>
      <c r="O12631" s="76"/>
      <c r="P12631" s="76"/>
      <c r="Q12631" s="76"/>
      <c r="R12631" s="76"/>
      <c r="S12631" s="76"/>
      <c r="T12631" s="76"/>
      <c r="U12631" s="76"/>
      <c r="V12631" s="76"/>
      <c r="W12631" s="76"/>
      <c r="X12631" s="76"/>
    </row>
    <row r="12632" spans="1:24">
      <c r="A12632" s="54"/>
      <c r="B12632" s="54"/>
      <c r="C12632" s="46" t="s">
        <v>31</v>
      </c>
      <c r="D12632" s="58" t="s">
        <v>19136</v>
      </c>
      <c r="E12632" s="58" t="s">
        <v>19137</v>
      </c>
      <c r="F12632" s="46" t="s">
        <v>19138</v>
      </c>
      <c r="G12632" s="58" t="s">
        <v>19139</v>
      </c>
      <c r="H12632" s="58" t="s">
        <v>19140</v>
      </c>
      <c r="I12632" s="524">
        <v>522</v>
      </c>
      <c r="J12632" s="46" t="s">
        <v>39</v>
      </c>
      <c r="K12632" s="75" t="s">
        <v>32</v>
      </c>
      <c r="L12632" s="76">
        <f t="shared" si="628"/>
        <v>4</v>
      </c>
      <c r="M12632" s="76"/>
      <c r="N12632" s="76">
        <v>2</v>
      </c>
      <c r="O12632" s="76"/>
      <c r="P12632" s="76"/>
      <c r="Q12632" s="76"/>
      <c r="R12632" s="76"/>
      <c r="S12632" s="76"/>
      <c r="T12632" s="76">
        <v>1</v>
      </c>
      <c r="U12632" s="76"/>
      <c r="V12632" s="76"/>
      <c r="W12632" s="76"/>
      <c r="X12632" s="76">
        <v>1</v>
      </c>
    </row>
    <row r="12633" spans="1:24">
      <c r="A12633" s="54"/>
      <c r="B12633" s="54"/>
      <c r="C12633" s="54"/>
      <c r="D12633" s="77"/>
      <c r="E12633" s="77"/>
      <c r="F12633" s="54"/>
      <c r="G12633" s="77"/>
      <c r="H12633" s="77"/>
      <c r="I12633" s="525"/>
      <c r="J12633" s="54"/>
      <c r="K12633" s="75" t="s">
        <v>34</v>
      </c>
      <c r="L12633" s="76">
        <f t="shared" si="628"/>
        <v>0</v>
      </c>
      <c r="M12633" s="76"/>
      <c r="N12633" s="76"/>
      <c r="O12633" s="76"/>
      <c r="P12633" s="76"/>
      <c r="Q12633" s="76"/>
      <c r="R12633" s="76"/>
      <c r="S12633" s="76"/>
      <c r="T12633" s="76"/>
      <c r="U12633" s="76"/>
      <c r="V12633" s="76"/>
      <c r="W12633" s="76"/>
      <c r="X12633" s="76"/>
    </row>
    <row r="12634" spans="1:24">
      <c r="A12634" s="54"/>
      <c r="B12634" s="54"/>
      <c r="C12634" s="80"/>
      <c r="D12634" s="81"/>
      <c r="E12634" s="81"/>
      <c r="F12634" s="80"/>
      <c r="G12634" s="81"/>
      <c r="H12634" s="81"/>
      <c r="I12634" s="526"/>
      <c r="J12634" s="80"/>
      <c r="K12634" s="84" t="s">
        <v>36</v>
      </c>
      <c r="L12634" s="76">
        <f t="shared" si="628"/>
        <v>0</v>
      </c>
      <c r="M12634" s="76"/>
      <c r="N12634" s="76"/>
      <c r="O12634" s="76"/>
      <c r="P12634" s="76"/>
      <c r="Q12634" s="76"/>
      <c r="R12634" s="76"/>
      <c r="S12634" s="76"/>
      <c r="T12634" s="76"/>
      <c r="U12634" s="76"/>
      <c r="V12634" s="76"/>
      <c r="W12634" s="76"/>
      <c r="X12634" s="76"/>
    </row>
    <row r="12635" spans="1:24">
      <c r="A12635" s="54"/>
      <c r="B12635" s="54"/>
      <c r="C12635" s="46" t="s">
        <v>31</v>
      </c>
      <c r="D12635" s="58" t="s">
        <v>19141</v>
      </c>
      <c r="E12635" s="58" t="s">
        <v>19142</v>
      </c>
      <c r="F12635" s="46" t="s">
        <v>19143</v>
      </c>
      <c r="G12635" s="58" t="s">
        <v>19144</v>
      </c>
      <c r="H12635" s="58" t="s">
        <v>19145</v>
      </c>
      <c r="I12635" s="524">
        <v>9184</v>
      </c>
      <c r="J12635" s="46" t="s">
        <v>39</v>
      </c>
      <c r="K12635" s="75" t="s">
        <v>32</v>
      </c>
      <c r="L12635" s="76">
        <f t="shared" si="628"/>
        <v>5</v>
      </c>
      <c r="M12635" s="76"/>
      <c r="N12635" s="76">
        <v>3</v>
      </c>
      <c r="O12635" s="76"/>
      <c r="P12635" s="76"/>
      <c r="Q12635" s="76"/>
      <c r="R12635" s="76"/>
      <c r="S12635" s="76"/>
      <c r="T12635" s="76"/>
      <c r="U12635" s="76"/>
      <c r="V12635" s="76"/>
      <c r="W12635" s="76">
        <v>1</v>
      </c>
      <c r="X12635" s="76">
        <v>1</v>
      </c>
    </row>
    <row r="12636" spans="1:24">
      <c r="A12636" s="54"/>
      <c r="B12636" s="54"/>
      <c r="C12636" s="54"/>
      <c r="D12636" s="77"/>
      <c r="E12636" s="77"/>
      <c r="F12636" s="54"/>
      <c r="G12636" s="77"/>
      <c r="H12636" s="77"/>
      <c r="I12636" s="525"/>
      <c r="J12636" s="54"/>
      <c r="K12636" s="75" t="s">
        <v>34</v>
      </c>
      <c r="L12636" s="76">
        <f t="shared" si="628"/>
        <v>4</v>
      </c>
      <c r="M12636" s="76">
        <v>4</v>
      </c>
      <c r="N12636" s="76"/>
      <c r="O12636" s="76"/>
      <c r="P12636" s="76"/>
      <c r="Q12636" s="76"/>
      <c r="R12636" s="76"/>
      <c r="S12636" s="76"/>
      <c r="T12636" s="76"/>
      <c r="U12636" s="76"/>
      <c r="V12636" s="76"/>
      <c r="W12636" s="76"/>
      <c r="X12636" s="76"/>
    </row>
    <row r="12637" spans="1:24">
      <c r="A12637" s="54"/>
      <c r="B12637" s="54"/>
      <c r="C12637" s="80"/>
      <c r="D12637" s="81"/>
      <c r="E12637" s="81"/>
      <c r="F12637" s="80"/>
      <c r="G12637" s="81"/>
      <c r="H12637" s="81"/>
      <c r="I12637" s="526"/>
      <c r="J12637" s="80"/>
      <c r="K12637" s="84" t="s">
        <v>36</v>
      </c>
      <c r="L12637" s="76">
        <f t="shared" si="628"/>
        <v>0</v>
      </c>
      <c r="M12637" s="76"/>
      <c r="N12637" s="76"/>
      <c r="O12637" s="76"/>
      <c r="P12637" s="76"/>
      <c r="Q12637" s="76"/>
      <c r="R12637" s="76"/>
      <c r="S12637" s="76"/>
      <c r="T12637" s="76"/>
      <c r="U12637" s="76"/>
      <c r="V12637" s="76"/>
      <c r="W12637" s="76"/>
      <c r="X12637" s="76"/>
    </row>
    <row r="12638" spans="1:24">
      <c r="A12638" s="54"/>
      <c r="B12638" s="54"/>
      <c r="C12638" s="46" t="s">
        <v>31</v>
      </c>
      <c r="D12638" s="58" t="s">
        <v>19146</v>
      </c>
      <c r="E12638" s="58" t="s">
        <v>19147</v>
      </c>
      <c r="F12638" s="46" t="s">
        <v>19148</v>
      </c>
      <c r="G12638" s="58" t="s">
        <v>19149</v>
      </c>
      <c r="H12638" s="58" t="s">
        <v>19150</v>
      </c>
      <c r="I12638" s="524">
        <v>3260</v>
      </c>
      <c r="J12638" s="46" t="s">
        <v>39</v>
      </c>
      <c r="K12638" s="75" t="s">
        <v>32</v>
      </c>
      <c r="L12638" s="76">
        <f t="shared" si="628"/>
        <v>5</v>
      </c>
      <c r="M12638" s="76"/>
      <c r="N12638" s="76">
        <v>3</v>
      </c>
      <c r="O12638" s="76"/>
      <c r="P12638" s="76"/>
      <c r="Q12638" s="76"/>
      <c r="R12638" s="76"/>
      <c r="S12638" s="76">
        <v>1</v>
      </c>
      <c r="T12638" s="76"/>
      <c r="U12638" s="76"/>
      <c r="V12638" s="76"/>
      <c r="W12638" s="76">
        <v>1</v>
      </c>
      <c r="X12638" s="76"/>
    </row>
    <row r="12639" spans="1:24">
      <c r="A12639" s="54"/>
      <c r="B12639" s="54"/>
      <c r="C12639" s="54"/>
      <c r="D12639" s="77"/>
      <c r="E12639" s="77"/>
      <c r="F12639" s="54"/>
      <c r="G12639" s="77"/>
      <c r="H12639" s="77"/>
      <c r="I12639" s="525"/>
      <c r="J12639" s="54"/>
      <c r="K12639" s="75" t="s">
        <v>34</v>
      </c>
      <c r="L12639" s="76">
        <f t="shared" si="628"/>
        <v>0</v>
      </c>
      <c r="M12639" s="76"/>
      <c r="N12639" s="76"/>
      <c r="O12639" s="76"/>
      <c r="P12639" s="76"/>
      <c r="Q12639" s="76"/>
      <c r="R12639" s="76"/>
      <c r="S12639" s="76"/>
      <c r="T12639" s="76"/>
      <c r="U12639" s="76"/>
      <c r="V12639" s="76"/>
      <c r="W12639" s="76"/>
      <c r="X12639" s="76"/>
    </row>
    <row r="12640" spans="1:24">
      <c r="A12640" s="54"/>
      <c r="B12640" s="54"/>
      <c r="C12640" s="80"/>
      <c r="D12640" s="81"/>
      <c r="E12640" s="81"/>
      <c r="F12640" s="80"/>
      <c r="G12640" s="81"/>
      <c r="H12640" s="81"/>
      <c r="I12640" s="526"/>
      <c r="J12640" s="80"/>
      <c r="K12640" s="84" t="s">
        <v>36</v>
      </c>
      <c r="L12640" s="76">
        <f t="shared" si="628"/>
        <v>0</v>
      </c>
      <c r="M12640" s="76"/>
      <c r="N12640" s="76"/>
      <c r="O12640" s="76"/>
      <c r="P12640" s="76"/>
      <c r="Q12640" s="76"/>
      <c r="R12640" s="76"/>
      <c r="S12640" s="76"/>
      <c r="T12640" s="76"/>
      <c r="U12640" s="76"/>
      <c r="V12640" s="76"/>
      <c r="W12640" s="76"/>
      <c r="X12640" s="76"/>
    </row>
    <row r="12641" spans="1:24">
      <c r="A12641" s="54"/>
      <c r="B12641" s="54"/>
      <c r="C12641" s="46" t="s">
        <v>31</v>
      </c>
      <c r="D12641" s="58" t="s">
        <v>6731</v>
      </c>
      <c r="E12641" s="126" t="s">
        <v>19151</v>
      </c>
      <c r="F12641" s="46" t="s">
        <v>19152</v>
      </c>
      <c r="G12641" s="58" t="s">
        <v>19153</v>
      </c>
      <c r="H12641" s="58" t="s">
        <v>19154</v>
      </c>
      <c r="I12641" s="524">
        <v>4128</v>
      </c>
      <c r="J12641" s="46" t="s">
        <v>39</v>
      </c>
      <c r="K12641" s="75" t="s">
        <v>32</v>
      </c>
      <c r="L12641" s="76">
        <f t="shared" si="628"/>
        <v>5</v>
      </c>
      <c r="M12641" s="76"/>
      <c r="N12641" s="76">
        <v>3</v>
      </c>
      <c r="O12641" s="76"/>
      <c r="P12641" s="76"/>
      <c r="Q12641" s="76"/>
      <c r="R12641" s="76"/>
      <c r="S12641" s="76"/>
      <c r="T12641" s="76"/>
      <c r="U12641" s="76"/>
      <c r="V12641" s="76"/>
      <c r="W12641" s="76">
        <v>2</v>
      </c>
      <c r="X12641" s="76"/>
    </row>
    <row r="12642" spans="1:24">
      <c r="A12642" s="54"/>
      <c r="B12642" s="54"/>
      <c r="C12642" s="54"/>
      <c r="D12642" s="77"/>
      <c r="E12642" s="430"/>
      <c r="F12642" s="54"/>
      <c r="G12642" s="77"/>
      <c r="H12642" s="77"/>
      <c r="I12642" s="525"/>
      <c r="J12642" s="54"/>
      <c r="K12642" s="75" t="s">
        <v>34</v>
      </c>
      <c r="L12642" s="76">
        <f t="shared" si="628"/>
        <v>0</v>
      </c>
      <c r="M12642" s="76"/>
      <c r="N12642" s="76"/>
      <c r="O12642" s="76"/>
      <c r="P12642" s="76"/>
      <c r="Q12642" s="76"/>
      <c r="R12642" s="76"/>
      <c r="S12642" s="76"/>
      <c r="T12642" s="76"/>
      <c r="U12642" s="76"/>
      <c r="V12642" s="76"/>
      <c r="W12642" s="76"/>
      <c r="X12642" s="76"/>
    </row>
    <row r="12643" spans="1:24">
      <c r="A12643" s="54"/>
      <c r="B12643" s="54"/>
      <c r="C12643" s="80"/>
      <c r="D12643" s="81"/>
      <c r="E12643" s="431"/>
      <c r="F12643" s="80"/>
      <c r="G12643" s="81"/>
      <c r="H12643" s="81"/>
      <c r="I12643" s="526"/>
      <c r="J12643" s="80"/>
      <c r="K12643" s="84" t="s">
        <v>36</v>
      </c>
      <c r="L12643" s="76">
        <f t="shared" si="628"/>
        <v>0</v>
      </c>
      <c r="M12643" s="76"/>
      <c r="N12643" s="76"/>
      <c r="O12643" s="76"/>
      <c r="P12643" s="76"/>
      <c r="Q12643" s="76"/>
      <c r="R12643" s="76"/>
      <c r="S12643" s="76"/>
      <c r="T12643" s="76"/>
      <c r="U12643" s="76"/>
      <c r="V12643" s="76"/>
      <c r="W12643" s="76"/>
      <c r="X12643" s="76"/>
    </row>
    <row r="12644" spans="1:24">
      <c r="A12644" s="54"/>
      <c r="B12644" s="54"/>
      <c r="C12644" s="46" t="s">
        <v>31</v>
      </c>
      <c r="D12644" s="58" t="s">
        <v>19155</v>
      </c>
      <c r="E12644" s="126" t="s">
        <v>19156</v>
      </c>
      <c r="F12644" s="46" t="s">
        <v>19157</v>
      </c>
      <c r="G12644" s="58" t="s">
        <v>19158</v>
      </c>
      <c r="H12644" s="58" t="s">
        <v>19159</v>
      </c>
      <c r="I12644" s="524">
        <v>0</v>
      </c>
      <c r="J12644" s="46" t="s">
        <v>39</v>
      </c>
      <c r="K12644" s="75" t="s">
        <v>32</v>
      </c>
      <c r="L12644" s="76">
        <f t="shared" si="628"/>
        <v>3</v>
      </c>
      <c r="M12644" s="76"/>
      <c r="N12644" s="76">
        <v>2</v>
      </c>
      <c r="O12644" s="76"/>
      <c r="P12644" s="76"/>
      <c r="Q12644" s="76"/>
      <c r="R12644" s="76"/>
      <c r="S12644" s="76"/>
      <c r="T12644" s="76"/>
      <c r="U12644" s="76"/>
      <c r="V12644" s="76"/>
      <c r="W12644" s="76">
        <v>1</v>
      </c>
      <c r="X12644" s="76"/>
    </row>
    <row r="12645" spans="1:24">
      <c r="A12645" s="54"/>
      <c r="B12645" s="54"/>
      <c r="C12645" s="54"/>
      <c r="D12645" s="77"/>
      <c r="E12645" s="430"/>
      <c r="F12645" s="54"/>
      <c r="G12645" s="77"/>
      <c r="H12645" s="77"/>
      <c r="I12645" s="525"/>
      <c r="J12645" s="54"/>
      <c r="K12645" s="75" t="s">
        <v>34</v>
      </c>
      <c r="L12645" s="76">
        <f t="shared" si="628"/>
        <v>0</v>
      </c>
      <c r="M12645" s="76"/>
      <c r="N12645" s="76"/>
      <c r="O12645" s="76"/>
      <c r="P12645" s="76"/>
      <c r="Q12645" s="76"/>
      <c r="R12645" s="76"/>
      <c r="S12645" s="76"/>
      <c r="T12645" s="76"/>
      <c r="U12645" s="76"/>
      <c r="V12645" s="76"/>
      <c r="W12645" s="76"/>
      <c r="X12645" s="76"/>
    </row>
    <row r="12646" spans="1:24">
      <c r="A12646" s="54"/>
      <c r="B12646" s="54"/>
      <c r="C12646" s="80"/>
      <c r="D12646" s="81"/>
      <c r="E12646" s="431"/>
      <c r="F12646" s="80"/>
      <c r="G12646" s="81"/>
      <c r="H12646" s="81"/>
      <c r="I12646" s="526"/>
      <c r="J12646" s="80"/>
      <c r="K12646" s="84" t="s">
        <v>36</v>
      </c>
      <c r="L12646" s="76">
        <f t="shared" si="628"/>
        <v>0</v>
      </c>
      <c r="M12646" s="76"/>
      <c r="N12646" s="76"/>
      <c r="O12646" s="76"/>
      <c r="P12646" s="76"/>
      <c r="Q12646" s="76"/>
      <c r="R12646" s="76"/>
      <c r="S12646" s="76"/>
      <c r="T12646" s="76"/>
      <c r="U12646" s="76"/>
      <c r="V12646" s="76"/>
      <c r="W12646" s="76"/>
      <c r="X12646" s="76"/>
    </row>
    <row r="12647" spans="1:24">
      <c r="A12647" s="54"/>
      <c r="B12647" s="54"/>
      <c r="C12647" s="46" t="s">
        <v>31</v>
      </c>
      <c r="D12647" s="58" t="s">
        <v>19160</v>
      </c>
      <c r="E12647" s="126" t="s">
        <v>19161</v>
      </c>
      <c r="F12647" s="46" t="s">
        <v>10932</v>
      </c>
      <c r="G12647" s="58" t="s">
        <v>19162</v>
      </c>
      <c r="H12647" s="58" t="s">
        <v>19163</v>
      </c>
      <c r="I12647" s="524">
        <v>0</v>
      </c>
      <c r="J12647" s="46" t="s">
        <v>39</v>
      </c>
      <c r="K12647" s="75" t="s">
        <v>32</v>
      </c>
      <c r="L12647" s="76">
        <f t="shared" si="628"/>
        <v>3</v>
      </c>
      <c r="M12647" s="76"/>
      <c r="N12647" s="76">
        <v>1</v>
      </c>
      <c r="O12647" s="76"/>
      <c r="P12647" s="76"/>
      <c r="Q12647" s="76"/>
      <c r="R12647" s="76"/>
      <c r="S12647" s="76"/>
      <c r="T12647" s="76"/>
      <c r="U12647" s="76"/>
      <c r="V12647" s="76"/>
      <c r="W12647" s="76">
        <v>2</v>
      </c>
      <c r="X12647" s="76"/>
    </row>
    <row r="12648" spans="1:24">
      <c r="A12648" s="54"/>
      <c r="B12648" s="54"/>
      <c r="C12648" s="54"/>
      <c r="D12648" s="77"/>
      <c r="E12648" s="430"/>
      <c r="F12648" s="54"/>
      <c r="G12648" s="77"/>
      <c r="H12648" s="77"/>
      <c r="I12648" s="525"/>
      <c r="J12648" s="54"/>
      <c r="K12648" s="75" t="s">
        <v>34</v>
      </c>
      <c r="L12648" s="76">
        <f t="shared" si="628"/>
        <v>0</v>
      </c>
      <c r="M12648" s="76"/>
      <c r="N12648" s="76"/>
      <c r="O12648" s="76"/>
      <c r="P12648" s="76"/>
      <c r="Q12648" s="76"/>
      <c r="R12648" s="76"/>
      <c r="S12648" s="76"/>
      <c r="T12648" s="76"/>
      <c r="U12648" s="76"/>
      <c r="V12648" s="76"/>
      <c r="W12648" s="76"/>
      <c r="X12648" s="76"/>
    </row>
    <row r="12649" spans="1:24">
      <c r="A12649" s="54"/>
      <c r="B12649" s="54"/>
      <c r="C12649" s="80"/>
      <c r="D12649" s="81"/>
      <c r="E12649" s="431"/>
      <c r="F12649" s="80"/>
      <c r="G12649" s="81"/>
      <c r="H12649" s="81"/>
      <c r="I12649" s="526"/>
      <c r="J12649" s="80"/>
      <c r="K12649" s="84" t="s">
        <v>36</v>
      </c>
      <c r="L12649" s="76">
        <f t="shared" si="628"/>
        <v>0</v>
      </c>
      <c r="M12649" s="76"/>
      <c r="N12649" s="76"/>
      <c r="O12649" s="76"/>
      <c r="P12649" s="76"/>
      <c r="Q12649" s="76"/>
      <c r="R12649" s="76"/>
      <c r="S12649" s="76"/>
      <c r="T12649" s="76"/>
      <c r="U12649" s="76"/>
      <c r="V12649" s="76"/>
      <c r="W12649" s="76"/>
      <c r="X12649" s="76"/>
    </row>
    <row r="12650" spans="1:24">
      <c r="A12650" s="54"/>
      <c r="B12650" s="54"/>
      <c r="C12650" s="46" t="s">
        <v>31</v>
      </c>
      <c r="D12650" s="58" t="s">
        <v>19164</v>
      </c>
      <c r="E12650" s="126" t="s">
        <v>19165</v>
      </c>
      <c r="F12650" s="46" t="s">
        <v>19166</v>
      </c>
      <c r="G12650" s="58" t="s">
        <v>19167</v>
      </c>
      <c r="H12650" s="58" t="s">
        <v>19168</v>
      </c>
      <c r="I12650" s="524">
        <v>3965</v>
      </c>
      <c r="J12650" s="46" t="s">
        <v>39</v>
      </c>
      <c r="K12650" s="75" t="s">
        <v>32</v>
      </c>
      <c r="L12650" s="76">
        <f t="shared" si="628"/>
        <v>2</v>
      </c>
      <c r="M12650" s="76"/>
      <c r="N12650" s="76">
        <v>2</v>
      </c>
      <c r="O12650" s="76"/>
      <c r="P12650" s="76"/>
      <c r="Q12650" s="76"/>
      <c r="R12650" s="76"/>
      <c r="S12650" s="76"/>
      <c r="T12650" s="76"/>
      <c r="U12650" s="76"/>
      <c r="V12650" s="76"/>
      <c r="W12650" s="76"/>
      <c r="X12650" s="76"/>
    </row>
    <row r="12651" spans="1:24">
      <c r="A12651" s="54"/>
      <c r="B12651" s="54"/>
      <c r="C12651" s="54"/>
      <c r="D12651" s="77"/>
      <c r="E12651" s="430"/>
      <c r="F12651" s="54"/>
      <c r="G12651" s="77"/>
      <c r="H12651" s="77"/>
      <c r="I12651" s="525"/>
      <c r="J12651" s="54"/>
      <c r="K12651" s="75" t="s">
        <v>34</v>
      </c>
      <c r="L12651" s="76">
        <f t="shared" si="628"/>
        <v>4</v>
      </c>
      <c r="M12651" s="76">
        <v>4</v>
      </c>
      <c r="N12651" s="76"/>
      <c r="O12651" s="76"/>
      <c r="P12651" s="76"/>
      <c r="Q12651" s="76"/>
      <c r="R12651" s="76"/>
      <c r="S12651" s="76"/>
      <c r="T12651" s="76"/>
      <c r="U12651" s="76"/>
      <c r="V12651" s="76"/>
      <c r="W12651" s="76"/>
      <c r="X12651" s="76"/>
    </row>
    <row r="12652" spans="1:24">
      <c r="A12652" s="54"/>
      <c r="B12652" s="54"/>
      <c r="C12652" s="80"/>
      <c r="D12652" s="81"/>
      <c r="E12652" s="431"/>
      <c r="F12652" s="80"/>
      <c r="G12652" s="81"/>
      <c r="H12652" s="81"/>
      <c r="I12652" s="526"/>
      <c r="J12652" s="80"/>
      <c r="K12652" s="84" t="s">
        <v>36</v>
      </c>
      <c r="L12652" s="76">
        <f t="shared" si="628"/>
        <v>0</v>
      </c>
      <c r="M12652" s="76"/>
      <c r="N12652" s="76"/>
      <c r="O12652" s="76"/>
      <c r="P12652" s="76"/>
      <c r="Q12652" s="76"/>
      <c r="R12652" s="76"/>
      <c r="S12652" s="76"/>
      <c r="T12652" s="76"/>
      <c r="U12652" s="76"/>
      <c r="V12652" s="76"/>
      <c r="W12652" s="76"/>
      <c r="X12652" s="76"/>
    </row>
    <row r="12653" spans="1:24">
      <c r="A12653" s="54"/>
      <c r="B12653" s="54"/>
      <c r="C12653" s="46" t="s">
        <v>31</v>
      </c>
      <c r="D12653" s="58" t="s">
        <v>19169</v>
      </c>
      <c r="E12653" s="126" t="s">
        <v>19170</v>
      </c>
      <c r="F12653" s="46" t="s">
        <v>19171</v>
      </c>
      <c r="G12653" s="58" t="s">
        <v>19172</v>
      </c>
      <c r="H12653" s="58" t="s">
        <v>19173</v>
      </c>
      <c r="I12653" s="524">
        <v>969</v>
      </c>
      <c r="J12653" s="46" t="s">
        <v>39</v>
      </c>
      <c r="K12653" s="75" t="s">
        <v>32</v>
      </c>
      <c r="L12653" s="76">
        <f t="shared" si="628"/>
        <v>1</v>
      </c>
      <c r="M12653" s="76"/>
      <c r="N12653" s="76">
        <v>1</v>
      </c>
      <c r="O12653" s="76"/>
      <c r="P12653" s="76"/>
      <c r="Q12653" s="76"/>
      <c r="R12653" s="76"/>
      <c r="S12653" s="76"/>
      <c r="T12653" s="76"/>
      <c r="U12653" s="76"/>
      <c r="V12653" s="76"/>
      <c r="W12653" s="76"/>
      <c r="X12653" s="76"/>
    </row>
    <row r="12654" spans="1:24">
      <c r="A12654" s="54"/>
      <c r="B12654" s="54"/>
      <c r="C12654" s="54"/>
      <c r="D12654" s="77"/>
      <c r="E12654" s="430"/>
      <c r="F12654" s="54"/>
      <c r="G12654" s="77"/>
      <c r="H12654" s="77"/>
      <c r="I12654" s="525"/>
      <c r="J12654" s="54"/>
      <c r="K12654" s="75" t="s">
        <v>34</v>
      </c>
      <c r="L12654" s="76">
        <f t="shared" si="628"/>
        <v>2</v>
      </c>
      <c r="M12654" s="76">
        <v>2</v>
      </c>
      <c r="N12654" s="76"/>
      <c r="O12654" s="76"/>
      <c r="P12654" s="76"/>
      <c r="Q12654" s="76"/>
      <c r="R12654" s="76"/>
      <c r="S12654" s="76"/>
      <c r="T12654" s="76"/>
      <c r="U12654" s="76"/>
      <c r="V12654" s="76"/>
      <c r="W12654" s="76"/>
      <c r="X12654" s="76"/>
    </row>
    <row r="12655" spans="1:24">
      <c r="A12655" s="54"/>
      <c r="B12655" s="54"/>
      <c r="C12655" s="80"/>
      <c r="D12655" s="81"/>
      <c r="E12655" s="431"/>
      <c r="F12655" s="80"/>
      <c r="G12655" s="81"/>
      <c r="H12655" s="81"/>
      <c r="I12655" s="526"/>
      <c r="J12655" s="80"/>
      <c r="K12655" s="84" t="s">
        <v>36</v>
      </c>
      <c r="L12655" s="76">
        <f t="shared" si="628"/>
        <v>0</v>
      </c>
      <c r="M12655" s="76"/>
      <c r="N12655" s="76"/>
      <c r="O12655" s="76"/>
      <c r="P12655" s="76"/>
      <c r="Q12655" s="76"/>
      <c r="R12655" s="76"/>
      <c r="S12655" s="76"/>
      <c r="T12655" s="76"/>
      <c r="U12655" s="76"/>
      <c r="V12655" s="76"/>
      <c r="W12655" s="76"/>
      <c r="X12655" s="76"/>
    </row>
    <row r="12656" spans="1:24">
      <c r="A12656" s="54"/>
      <c r="B12656" s="54"/>
      <c r="C12656" s="46" t="s">
        <v>31</v>
      </c>
      <c r="D12656" s="58" t="s">
        <v>19174</v>
      </c>
      <c r="E12656" s="58" t="s">
        <v>19175</v>
      </c>
      <c r="F12656" s="46" t="s">
        <v>19176</v>
      </c>
      <c r="G12656" s="58" t="s">
        <v>19177</v>
      </c>
      <c r="H12656" s="58"/>
      <c r="I12656" s="524">
        <v>0</v>
      </c>
      <c r="J12656" s="46" t="s">
        <v>39</v>
      </c>
      <c r="K12656" s="75" t="s">
        <v>32</v>
      </c>
      <c r="L12656" s="76">
        <f t="shared" si="628"/>
        <v>6</v>
      </c>
      <c r="M12656" s="76"/>
      <c r="N12656" s="76">
        <v>1</v>
      </c>
      <c r="O12656" s="76"/>
      <c r="P12656" s="76"/>
      <c r="Q12656" s="76"/>
      <c r="R12656" s="76"/>
      <c r="S12656" s="76"/>
      <c r="T12656" s="76">
        <v>4</v>
      </c>
      <c r="U12656" s="76"/>
      <c r="V12656" s="76"/>
      <c r="W12656" s="76"/>
      <c r="X12656" s="76">
        <v>1</v>
      </c>
    </row>
    <row r="12657" spans="1:24">
      <c r="A12657" s="54"/>
      <c r="B12657" s="54"/>
      <c r="C12657" s="54"/>
      <c r="D12657" s="77"/>
      <c r="E12657" s="430"/>
      <c r="F12657" s="54"/>
      <c r="G12657" s="77"/>
      <c r="H12657" s="77"/>
      <c r="I12657" s="525"/>
      <c r="J12657" s="54"/>
      <c r="K12657" s="75" t="s">
        <v>34</v>
      </c>
      <c r="L12657" s="76">
        <f t="shared" si="628"/>
        <v>0</v>
      </c>
      <c r="M12657" s="76"/>
      <c r="N12657" s="76"/>
      <c r="O12657" s="76"/>
      <c r="P12657" s="76"/>
      <c r="Q12657" s="76"/>
      <c r="R12657" s="76"/>
      <c r="S12657" s="76"/>
      <c r="T12657" s="76"/>
      <c r="U12657" s="76"/>
      <c r="V12657" s="76"/>
      <c r="W12657" s="76"/>
      <c r="X12657" s="76"/>
    </row>
    <row r="12658" spans="1:24">
      <c r="A12658" s="54"/>
      <c r="B12658" s="54"/>
      <c r="C12658" s="80"/>
      <c r="D12658" s="81"/>
      <c r="E12658" s="431"/>
      <c r="F12658" s="80"/>
      <c r="G12658" s="81"/>
      <c r="H12658" s="81"/>
      <c r="I12658" s="526"/>
      <c r="J12658" s="80"/>
      <c r="K12658" s="84" t="s">
        <v>36</v>
      </c>
      <c r="L12658" s="76">
        <f t="shared" si="628"/>
        <v>0</v>
      </c>
      <c r="M12658" s="76"/>
      <c r="N12658" s="76"/>
      <c r="O12658" s="76"/>
      <c r="P12658" s="76"/>
      <c r="Q12658" s="76"/>
      <c r="R12658" s="76"/>
      <c r="S12658" s="76"/>
      <c r="T12658" s="76"/>
      <c r="U12658" s="76"/>
      <c r="V12658" s="76"/>
      <c r="W12658" s="76"/>
      <c r="X12658" s="76"/>
    </row>
    <row r="12659" spans="1:24">
      <c r="A12659" s="54"/>
      <c r="B12659" s="54"/>
      <c r="C12659" s="46" t="s">
        <v>35</v>
      </c>
      <c r="D12659" s="58" t="s">
        <v>19178</v>
      </c>
      <c r="E12659" s="58" t="s">
        <v>19179</v>
      </c>
      <c r="F12659" s="46" t="s">
        <v>19180</v>
      </c>
      <c r="G12659" s="58" t="s">
        <v>19181</v>
      </c>
      <c r="H12659" s="58" t="s">
        <v>19182</v>
      </c>
      <c r="I12659" s="74">
        <v>398</v>
      </c>
      <c r="J12659" s="46" t="s">
        <v>39</v>
      </c>
      <c r="K12659" s="75" t="s">
        <v>32</v>
      </c>
      <c r="L12659" s="76">
        <f t="shared" si="628"/>
        <v>3</v>
      </c>
      <c r="M12659" s="76"/>
      <c r="N12659" s="76"/>
      <c r="O12659" s="76"/>
      <c r="P12659" s="76"/>
      <c r="Q12659" s="76"/>
      <c r="R12659" s="76">
        <v>2</v>
      </c>
      <c r="S12659" s="76"/>
      <c r="T12659" s="76"/>
      <c r="U12659" s="76"/>
      <c r="V12659" s="76"/>
      <c r="W12659" s="76">
        <v>1</v>
      </c>
      <c r="X12659" s="76"/>
    </row>
    <row r="12660" spans="1:24">
      <c r="A12660" s="54"/>
      <c r="B12660" s="54"/>
      <c r="C12660" s="54"/>
      <c r="D12660" s="77"/>
      <c r="E12660" s="77"/>
      <c r="F12660" s="54"/>
      <c r="G12660" s="77"/>
      <c r="H12660" s="77"/>
      <c r="I12660" s="79"/>
      <c r="J12660" s="54"/>
      <c r="K12660" s="75" t="s">
        <v>34</v>
      </c>
      <c r="L12660" s="76">
        <f t="shared" si="628"/>
        <v>0</v>
      </c>
      <c r="M12660" s="76"/>
      <c r="N12660" s="76"/>
      <c r="O12660" s="76"/>
      <c r="P12660" s="76"/>
      <c r="Q12660" s="76"/>
      <c r="R12660" s="76"/>
      <c r="S12660" s="76"/>
      <c r="T12660" s="76"/>
      <c r="U12660" s="76"/>
      <c r="V12660" s="76"/>
      <c r="W12660" s="76"/>
      <c r="X12660" s="76"/>
    </row>
    <row r="12661" spans="1:24">
      <c r="A12661" s="54"/>
      <c r="B12661" s="54"/>
      <c r="C12661" s="80"/>
      <c r="D12661" s="81"/>
      <c r="E12661" s="81"/>
      <c r="F12661" s="80"/>
      <c r="G12661" s="81"/>
      <c r="H12661" s="81"/>
      <c r="I12661" s="83"/>
      <c r="J12661" s="80"/>
      <c r="K12661" s="84" t="s">
        <v>36</v>
      </c>
      <c r="L12661" s="76">
        <f t="shared" si="628"/>
        <v>0</v>
      </c>
      <c r="M12661" s="76"/>
      <c r="N12661" s="76"/>
      <c r="O12661" s="76"/>
      <c r="P12661" s="76"/>
      <c r="Q12661" s="76"/>
      <c r="R12661" s="76"/>
      <c r="S12661" s="76"/>
      <c r="T12661" s="76"/>
      <c r="U12661" s="76"/>
      <c r="V12661" s="76"/>
      <c r="W12661" s="76"/>
      <c r="X12661" s="76"/>
    </row>
    <row r="12662" spans="1:24">
      <c r="A12662" s="54"/>
      <c r="B12662" s="54"/>
      <c r="C12662" s="46" t="s">
        <v>35</v>
      </c>
      <c r="D12662" s="58" t="s">
        <v>19183</v>
      </c>
      <c r="E12662" s="58" t="s">
        <v>19184</v>
      </c>
      <c r="F12662" s="46" t="s">
        <v>19185</v>
      </c>
      <c r="G12662" s="58" t="s">
        <v>19186</v>
      </c>
      <c r="H12662" s="58" t="s">
        <v>19187</v>
      </c>
      <c r="I12662" s="74">
        <v>445</v>
      </c>
      <c r="J12662" s="46" t="s">
        <v>39</v>
      </c>
      <c r="K12662" s="75" t="s">
        <v>32</v>
      </c>
      <c r="L12662" s="76">
        <f t="shared" si="628"/>
        <v>5</v>
      </c>
      <c r="M12662" s="76"/>
      <c r="N12662" s="76"/>
      <c r="O12662" s="76"/>
      <c r="P12662" s="76"/>
      <c r="Q12662" s="76"/>
      <c r="R12662" s="76">
        <v>3</v>
      </c>
      <c r="S12662" s="76"/>
      <c r="T12662" s="76"/>
      <c r="U12662" s="76"/>
      <c r="V12662" s="76"/>
      <c r="W12662" s="76">
        <v>2</v>
      </c>
      <c r="X12662" s="76"/>
    </row>
    <row r="12663" spans="1:24">
      <c r="A12663" s="54"/>
      <c r="B12663" s="54"/>
      <c r="C12663" s="54"/>
      <c r="D12663" s="77"/>
      <c r="E12663" s="77"/>
      <c r="F12663" s="54"/>
      <c r="G12663" s="77"/>
      <c r="H12663" s="77"/>
      <c r="I12663" s="79"/>
      <c r="J12663" s="54"/>
      <c r="K12663" s="75" t="s">
        <v>34</v>
      </c>
      <c r="L12663" s="76">
        <f t="shared" si="628"/>
        <v>0</v>
      </c>
      <c r="M12663" s="76"/>
      <c r="N12663" s="76"/>
      <c r="O12663" s="76"/>
      <c r="P12663" s="76"/>
      <c r="Q12663" s="76"/>
      <c r="R12663" s="76"/>
      <c r="S12663" s="76"/>
      <c r="T12663" s="76"/>
      <c r="U12663" s="76"/>
      <c r="V12663" s="76"/>
      <c r="W12663" s="76"/>
      <c r="X12663" s="76"/>
    </row>
    <row r="12664" spans="1:24">
      <c r="A12664" s="54"/>
      <c r="B12664" s="54"/>
      <c r="C12664" s="80"/>
      <c r="D12664" s="81"/>
      <c r="E12664" s="81"/>
      <c r="F12664" s="80"/>
      <c r="G12664" s="81"/>
      <c r="H12664" s="81"/>
      <c r="I12664" s="83"/>
      <c r="J12664" s="80"/>
      <c r="K12664" s="84" t="s">
        <v>36</v>
      </c>
      <c r="L12664" s="76">
        <f t="shared" ref="L12664:L12727" si="629">SUM(M12664:X12664)</f>
        <v>0</v>
      </c>
      <c r="M12664" s="76"/>
      <c r="N12664" s="76"/>
      <c r="O12664" s="76"/>
      <c r="P12664" s="76"/>
      <c r="Q12664" s="76"/>
      <c r="R12664" s="76"/>
      <c r="S12664" s="76"/>
      <c r="T12664" s="76"/>
      <c r="U12664" s="76"/>
      <c r="V12664" s="76"/>
      <c r="W12664" s="76"/>
      <c r="X12664" s="76"/>
    </row>
    <row r="12665" spans="1:24">
      <c r="A12665" s="54"/>
      <c r="B12665" s="54"/>
      <c r="C12665" s="46" t="s">
        <v>35</v>
      </c>
      <c r="D12665" s="58" t="s">
        <v>4209</v>
      </c>
      <c r="E12665" s="58" t="s">
        <v>19188</v>
      </c>
      <c r="F12665" s="46" t="s">
        <v>19189</v>
      </c>
      <c r="G12665" s="58" t="s">
        <v>19190</v>
      </c>
      <c r="H12665" s="58" t="s">
        <v>19191</v>
      </c>
      <c r="I12665" s="74">
        <v>0</v>
      </c>
      <c r="J12665" s="46" t="s">
        <v>39</v>
      </c>
      <c r="K12665" s="75" t="s">
        <v>32</v>
      </c>
      <c r="L12665" s="76">
        <f t="shared" si="629"/>
        <v>2</v>
      </c>
      <c r="M12665" s="76">
        <v>1</v>
      </c>
      <c r="N12665" s="76"/>
      <c r="O12665" s="76"/>
      <c r="P12665" s="76"/>
      <c r="Q12665" s="76"/>
      <c r="R12665" s="76"/>
      <c r="S12665" s="76">
        <v>1</v>
      </c>
      <c r="T12665" s="76"/>
      <c r="U12665" s="76"/>
      <c r="V12665" s="76"/>
      <c r="W12665" s="76"/>
      <c r="X12665" s="76"/>
    </row>
    <row r="12666" spans="1:24">
      <c r="A12666" s="54"/>
      <c r="B12666" s="54"/>
      <c r="C12666" s="54"/>
      <c r="D12666" s="77"/>
      <c r="E12666" s="77"/>
      <c r="F12666" s="54"/>
      <c r="G12666" s="77"/>
      <c r="H12666" s="77"/>
      <c r="I12666" s="79"/>
      <c r="J12666" s="54"/>
      <c r="K12666" s="75" t="s">
        <v>34</v>
      </c>
      <c r="L12666" s="76">
        <f t="shared" si="629"/>
        <v>0</v>
      </c>
      <c r="M12666" s="76"/>
      <c r="N12666" s="76"/>
      <c r="O12666" s="76"/>
      <c r="P12666" s="76"/>
      <c r="Q12666" s="76"/>
      <c r="R12666" s="76"/>
      <c r="S12666" s="76"/>
      <c r="T12666" s="76"/>
      <c r="U12666" s="76"/>
      <c r="V12666" s="76"/>
      <c r="W12666" s="76"/>
      <c r="X12666" s="76"/>
    </row>
    <row r="12667" spans="1:24">
      <c r="A12667" s="54"/>
      <c r="B12667" s="54"/>
      <c r="C12667" s="80"/>
      <c r="D12667" s="81"/>
      <c r="E12667" s="81"/>
      <c r="F12667" s="80"/>
      <c r="G12667" s="81"/>
      <c r="H12667" s="81"/>
      <c r="I12667" s="83"/>
      <c r="J12667" s="80"/>
      <c r="K12667" s="84" t="s">
        <v>36</v>
      </c>
      <c r="L12667" s="76">
        <f t="shared" si="629"/>
        <v>0</v>
      </c>
      <c r="M12667" s="76"/>
      <c r="N12667" s="76"/>
      <c r="O12667" s="76"/>
      <c r="P12667" s="76"/>
      <c r="Q12667" s="76"/>
      <c r="R12667" s="76"/>
      <c r="S12667" s="76"/>
      <c r="T12667" s="76"/>
      <c r="U12667" s="76"/>
      <c r="V12667" s="76"/>
      <c r="W12667" s="76"/>
      <c r="X12667" s="76"/>
    </row>
    <row r="12668" spans="1:24">
      <c r="A12668" s="54"/>
      <c r="B12668" s="54"/>
      <c r="C12668" s="46" t="s">
        <v>35</v>
      </c>
      <c r="D12668" s="58" t="s">
        <v>19192</v>
      </c>
      <c r="E12668" s="58" t="s">
        <v>19193</v>
      </c>
      <c r="F12668" s="46" t="s">
        <v>19194</v>
      </c>
      <c r="G12668" s="58" t="s">
        <v>19195</v>
      </c>
      <c r="H12668" s="58" t="s">
        <v>19196</v>
      </c>
      <c r="I12668" s="74">
        <v>0</v>
      </c>
      <c r="J12668" s="46" t="s">
        <v>39</v>
      </c>
      <c r="K12668" s="75" t="s">
        <v>32</v>
      </c>
      <c r="L12668" s="76">
        <f t="shared" si="629"/>
        <v>4</v>
      </c>
      <c r="M12668" s="76"/>
      <c r="N12668" s="76"/>
      <c r="O12668" s="76"/>
      <c r="P12668" s="76"/>
      <c r="Q12668" s="76"/>
      <c r="R12668" s="76"/>
      <c r="S12668" s="76">
        <v>4</v>
      </c>
      <c r="T12668" s="76"/>
      <c r="U12668" s="76"/>
      <c r="V12668" s="76"/>
      <c r="W12668" s="76"/>
      <c r="X12668" s="76"/>
    </row>
    <row r="12669" spans="1:24">
      <c r="A12669" s="54"/>
      <c r="B12669" s="54"/>
      <c r="C12669" s="54"/>
      <c r="D12669" s="77"/>
      <c r="E12669" s="77"/>
      <c r="F12669" s="54"/>
      <c r="G12669" s="77"/>
      <c r="H12669" s="77"/>
      <c r="I12669" s="79"/>
      <c r="J12669" s="54"/>
      <c r="K12669" s="75" t="s">
        <v>34</v>
      </c>
      <c r="L12669" s="76">
        <f t="shared" si="629"/>
        <v>0</v>
      </c>
      <c r="M12669" s="76"/>
      <c r="N12669" s="76"/>
      <c r="O12669" s="76"/>
      <c r="P12669" s="76"/>
      <c r="Q12669" s="76"/>
      <c r="R12669" s="76"/>
      <c r="S12669" s="76"/>
      <c r="T12669" s="76"/>
      <c r="U12669" s="76"/>
      <c r="V12669" s="76"/>
      <c r="W12669" s="76"/>
      <c r="X12669" s="76"/>
    </row>
    <row r="12670" spans="1:24">
      <c r="A12670" s="54"/>
      <c r="B12670" s="54"/>
      <c r="C12670" s="80"/>
      <c r="D12670" s="81"/>
      <c r="E12670" s="81"/>
      <c r="F12670" s="80"/>
      <c r="G12670" s="81"/>
      <c r="H12670" s="81"/>
      <c r="I12670" s="83"/>
      <c r="J12670" s="80"/>
      <c r="K12670" s="84" t="s">
        <v>36</v>
      </c>
      <c r="L12670" s="76">
        <f t="shared" si="629"/>
        <v>0</v>
      </c>
      <c r="M12670" s="76"/>
      <c r="N12670" s="76"/>
      <c r="O12670" s="76"/>
      <c r="P12670" s="76"/>
      <c r="Q12670" s="76"/>
      <c r="R12670" s="76"/>
      <c r="S12670" s="76"/>
      <c r="T12670" s="76"/>
      <c r="U12670" s="76"/>
      <c r="V12670" s="76"/>
      <c r="W12670" s="76"/>
      <c r="X12670" s="76"/>
    </row>
    <row r="12671" spans="1:24">
      <c r="A12671" s="54"/>
      <c r="B12671" s="54"/>
      <c r="C12671" s="46" t="s">
        <v>35</v>
      </c>
      <c r="D12671" s="58" t="s">
        <v>19197</v>
      </c>
      <c r="E12671" s="58" t="s">
        <v>19198</v>
      </c>
      <c r="F12671" s="46" t="s">
        <v>19199</v>
      </c>
      <c r="G12671" s="58" t="s">
        <v>19200</v>
      </c>
      <c r="H12671" s="58" t="s">
        <v>19163</v>
      </c>
      <c r="I12671" s="74">
        <v>0</v>
      </c>
      <c r="J12671" s="46" t="s">
        <v>39</v>
      </c>
      <c r="K12671" s="75" t="s">
        <v>32</v>
      </c>
      <c r="L12671" s="76">
        <f t="shared" si="629"/>
        <v>0</v>
      </c>
      <c r="M12671" s="76"/>
      <c r="N12671" s="76"/>
      <c r="O12671" s="76"/>
      <c r="P12671" s="76"/>
      <c r="Q12671" s="76"/>
      <c r="R12671" s="76"/>
      <c r="S12671" s="76"/>
      <c r="T12671" s="76"/>
      <c r="U12671" s="76"/>
      <c r="V12671" s="76"/>
      <c r="W12671" s="76"/>
      <c r="X12671" s="76"/>
    </row>
    <row r="12672" spans="1:24">
      <c r="A12672" s="54"/>
      <c r="B12672" s="54"/>
      <c r="C12672" s="54"/>
      <c r="D12672" s="77"/>
      <c r="E12672" s="77"/>
      <c r="F12672" s="54"/>
      <c r="G12672" s="77"/>
      <c r="H12672" s="77"/>
      <c r="I12672" s="79"/>
      <c r="J12672" s="54"/>
      <c r="K12672" s="75" t="s">
        <v>34</v>
      </c>
      <c r="L12672" s="76">
        <f t="shared" si="629"/>
        <v>0</v>
      </c>
      <c r="M12672" s="76"/>
      <c r="N12672" s="76"/>
      <c r="O12672" s="76"/>
      <c r="P12672" s="76"/>
      <c r="Q12672" s="76"/>
      <c r="R12672" s="76"/>
      <c r="S12672" s="76"/>
      <c r="T12672" s="76"/>
      <c r="U12672" s="76"/>
      <c r="V12672" s="76"/>
      <c r="W12672" s="76"/>
      <c r="X12672" s="76"/>
    </row>
    <row r="12673" spans="1:24">
      <c r="A12673" s="54"/>
      <c r="B12673" s="54"/>
      <c r="C12673" s="80"/>
      <c r="D12673" s="81"/>
      <c r="E12673" s="81"/>
      <c r="F12673" s="80"/>
      <c r="G12673" s="81"/>
      <c r="H12673" s="81"/>
      <c r="I12673" s="83"/>
      <c r="J12673" s="80"/>
      <c r="K12673" s="84" t="s">
        <v>36</v>
      </c>
      <c r="L12673" s="76">
        <f t="shared" si="629"/>
        <v>3</v>
      </c>
      <c r="M12673" s="76">
        <v>2</v>
      </c>
      <c r="N12673" s="76"/>
      <c r="O12673" s="76">
        <v>1</v>
      </c>
      <c r="P12673" s="76"/>
      <c r="Q12673" s="76"/>
      <c r="R12673" s="76"/>
      <c r="S12673" s="76"/>
      <c r="T12673" s="76"/>
      <c r="U12673" s="76"/>
      <c r="V12673" s="76"/>
      <c r="W12673" s="76"/>
      <c r="X12673" s="76"/>
    </row>
    <row r="12674" spans="1:24">
      <c r="A12674" s="54"/>
      <c r="B12674" s="54"/>
      <c r="C12674" s="58" t="s">
        <v>33</v>
      </c>
      <c r="D12674" s="58" t="s">
        <v>19201</v>
      </c>
      <c r="E12674" s="58" t="s">
        <v>19202</v>
      </c>
      <c r="F12674" s="46" t="s">
        <v>19203</v>
      </c>
      <c r="G12674" s="58" t="s">
        <v>19204</v>
      </c>
      <c r="H12674" s="58" t="s">
        <v>19205</v>
      </c>
      <c r="I12674" s="74">
        <v>57</v>
      </c>
      <c r="J12674" s="46" t="s">
        <v>39</v>
      </c>
      <c r="K12674" s="75" t="s">
        <v>32</v>
      </c>
      <c r="L12674" s="76">
        <f t="shared" si="629"/>
        <v>0</v>
      </c>
      <c r="M12674" s="76"/>
      <c r="N12674" s="76"/>
      <c r="O12674" s="76"/>
      <c r="P12674" s="76"/>
      <c r="Q12674" s="76"/>
      <c r="R12674" s="76"/>
      <c r="S12674" s="76"/>
      <c r="T12674" s="76"/>
      <c r="U12674" s="76"/>
      <c r="V12674" s="76"/>
      <c r="W12674" s="76"/>
      <c r="X12674" s="76"/>
    </row>
    <row r="12675" spans="1:24">
      <c r="A12675" s="54"/>
      <c r="B12675" s="54"/>
      <c r="C12675" s="77"/>
      <c r="D12675" s="77"/>
      <c r="E12675" s="77"/>
      <c r="F12675" s="54"/>
      <c r="G12675" s="77"/>
      <c r="H12675" s="77"/>
      <c r="I12675" s="79"/>
      <c r="J12675" s="54"/>
      <c r="K12675" s="75" t="s">
        <v>34</v>
      </c>
      <c r="L12675" s="76">
        <f t="shared" si="629"/>
        <v>0</v>
      </c>
      <c r="M12675" s="76"/>
      <c r="N12675" s="76"/>
      <c r="O12675" s="76"/>
      <c r="P12675" s="76"/>
      <c r="Q12675" s="76"/>
      <c r="R12675" s="76"/>
      <c r="S12675" s="76"/>
      <c r="T12675" s="76"/>
      <c r="U12675" s="76"/>
      <c r="V12675" s="76"/>
      <c r="W12675" s="76"/>
      <c r="X12675" s="76"/>
    </row>
    <row r="12676" spans="1:24">
      <c r="A12676" s="54"/>
      <c r="B12676" s="54"/>
      <c r="C12676" s="81"/>
      <c r="D12676" s="81"/>
      <c r="E12676" s="81"/>
      <c r="F12676" s="80"/>
      <c r="G12676" s="81"/>
      <c r="H12676" s="81"/>
      <c r="I12676" s="83"/>
      <c r="J12676" s="80"/>
      <c r="K12676" s="84" t="s">
        <v>36</v>
      </c>
      <c r="L12676" s="76">
        <f t="shared" si="629"/>
        <v>2</v>
      </c>
      <c r="M12676" s="76"/>
      <c r="N12676" s="76"/>
      <c r="O12676" s="76">
        <v>1</v>
      </c>
      <c r="P12676" s="76"/>
      <c r="Q12676" s="76"/>
      <c r="R12676" s="76"/>
      <c r="S12676" s="76">
        <v>1</v>
      </c>
      <c r="T12676" s="76"/>
      <c r="U12676" s="76"/>
      <c r="V12676" s="76"/>
      <c r="W12676" s="76"/>
      <c r="X12676" s="76"/>
    </row>
    <row r="12677" spans="1:24">
      <c r="A12677" s="54"/>
      <c r="B12677" s="54"/>
      <c r="C12677" s="58" t="s">
        <v>33</v>
      </c>
      <c r="D12677" s="58" t="s">
        <v>19206</v>
      </c>
      <c r="E12677" s="58" t="s">
        <v>19207</v>
      </c>
      <c r="F12677" s="46" t="s">
        <v>19208</v>
      </c>
      <c r="G12677" s="58" t="s">
        <v>19209</v>
      </c>
      <c r="H12677" s="58" t="s">
        <v>19210</v>
      </c>
      <c r="I12677" s="74">
        <v>37</v>
      </c>
      <c r="J12677" s="46" t="s">
        <v>39</v>
      </c>
      <c r="K12677" s="75" t="s">
        <v>32</v>
      </c>
      <c r="L12677" s="76">
        <f t="shared" si="629"/>
        <v>0</v>
      </c>
      <c r="M12677" s="76"/>
      <c r="N12677" s="76"/>
      <c r="O12677" s="76"/>
      <c r="P12677" s="76"/>
      <c r="Q12677" s="76"/>
      <c r="R12677" s="76"/>
      <c r="S12677" s="76"/>
      <c r="T12677" s="76"/>
      <c r="U12677" s="76"/>
      <c r="V12677" s="76"/>
      <c r="W12677" s="76"/>
      <c r="X12677" s="76"/>
    </row>
    <row r="12678" spans="1:24">
      <c r="A12678" s="54"/>
      <c r="B12678" s="54"/>
      <c r="C12678" s="77"/>
      <c r="D12678" s="77"/>
      <c r="E12678" s="77"/>
      <c r="F12678" s="54"/>
      <c r="G12678" s="77"/>
      <c r="H12678" s="77"/>
      <c r="I12678" s="79"/>
      <c r="J12678" s="54"/>
      <c r="K12678" s="75" t="s">
        <v>34</v>
      </c>
      <c r="L12678" s="76">
        <f t="shared" si="629"/>
        <v>0</v>
      </c>
      <c r="M12678" s="76"/>
      <c r="N12678" s="76"/>
      <c r="O12678" s="76"/>
      <c r="P12678" s="76"/>
      <c r="Q12678" s="76"/>
      <c r="R12678" s="76"/>
      <c r="S12678" s="76"/>
      <c r="T12678" s="76"/>
      <c r="U12678" s="76"/>
      <c r="V12678" s="76"/>
      <c r="W12678" s="76"/>
      <c r="X12678" s="76"/>
    </row>
    <row r="12679" spans="1:24">
      <c r="A12679" s="54"/>
      <c r="B12679" s="54"/>
      <c r="C12679" s="81"/>
      <c r="D12679" s="81"/>
      <c r="E12679" s="81"/>
      <c r="F12679" s="80"/>
      <c r="G12679" s="81"/>
      <c r="H12679" s="81"/>
      <c r="I12679" s="83"/>
      <c r="J12679" s="80"/>
      <c r="K12679" s="84" t="s">
        <v>36</v>
      </c>
      <c r="L12679" s="76">
        <f t="shared" si="629"/>
        <v>2</v>
      </c>
      <c r="M12679" s="76"/>
      <c r="N12679" s="76"/>
      <c r="O12679" s="76"/>
      <c r="P12679" s="76"/>
      <c r="Q12679" s="76"/>
      <c r="R12679" s="76"/>
      <c r="S12679" s="76">
        <v>1</v>
      </c>
      <c r="T12679" s="76">
        <v>1</v>
      </c>
      <c r="U12679" s="76"/>
      <c r="V12679" s="76"/>
      <c r="W12679" s="76"/>
      <c r="X12679" s="76"/>
    </row>
    <row r="12680" spans="1:24">
      <c r="A12680" s="54"/>
      <c r="B12680" s="54"/>
      <c r="C12680" s="58" t="s">
        <v>33</v>
      </c>
      <c r="D12680" s="58" t="s">
        <v>4209</v>
      </c>
      <c r="E12680" s="58" t="s">
        <v>19211</v>
      </c>
      <c r="F12680" s="46" t="s">
        <v>19189</v>
      </c>
      <c r="G12680" s="58" t="s">
        <v>19212</v>
      </c>
      <c r="H12680" s="58" t="s">
        <v>19191</v>
      </c>
      <c r="I12680" s="74">
        <v>48280</v>
      </c>
      <c r="J12680" s="46" t="s">
        <v>39</v>
      </c>
      <c r="K12680" s="75" t="s">
        <v>32</v>
      </c>
      <c r="L12680" s="76">
        <f t="shared" si="629"/>
        <v>0</v>
      </c>
      <c r="M12680" s="76"/>
      <c r="N12680" s="76"/>
      <c r="O12680" s="76"/>
      <c r="P12680" s="76"/>
      <c r="Q12680" s="76"/>
      <c r="R12680" s="76"/>
      <c r="S12680" s="76"/>
      <c r="T12680" s="76"/>
      <c r="U12680" s="76"/>
      <c r="V12680" s="76"/>
      <c r="W12680" s="76"/>
      <c r="X12680" s="76"/>
    </row>
    <row r="12681" spans="1:24">
      <c r="A12681" s="54"/>
      <c r="B12681" s="54"/>
      <c r="C12681" s="77"/>
      <c r="D12681" s="77"/>
      <c r="E12681" s="77"/>
      <c r="F12681" s="54"/>
      <c r="G12681" s="77"/>
      <c r="H12681" s="77"/>
      <c r="I12681" s="79"/>
      <c r="J12681" s="54"/>
      <c r="K12681" s="75" t="s">
        <v>34</v>
      </c>
      <c r="L12681" s="76">
        <f t="shared" si="629"/>
        <v>0</v>
      </c>
      <c r="M12681" s="76"/>
      <c r="N12681" s="76"/>
      <c r="O12681" s="76"/>
      <c r="P12681" s="76"/>
      <c r="Q12681" s="76"/>
      <c r="R12681" s="76"/>
      <c r="S12681" s="76"/>
      <c r="T12681" s="76"/>
      <c r="U12681" s="76"/>
      <c r="V12681" s="76"/>
      <c r="W12681" s="76"/>
      <c r="X12681" s="76"/>
    </row>
    <row r="12682" spans="1:24">
      <c r="A12682" s="54"/>
      <c r="B12682" s="54"/>
      <c r="C12682" s="81"/>
      <c r="D12682" s="81"/>
      <c r="E12682" s="81"/>
      <c r="F12682" s="80"/>
      <c r="G12682" s="81"/>
      <c r="H12682" s="81"/>
      <c r="I12682" s="83"/>
      <c r="J12682" s="80"/>
      <c r="K12682" s="84" t="s">
        <v>36</v>
      </c>
      <c r="L12682" s="76">
        <f t="shared" si="629"/>
        <v>5</v>
      </c>
      <c r="M12682" s="76"/>
      <c r="N12682" s="76"/>
      <c r="O12682" s="76">
        <v>2</v>
      </c>
      <c r="P12682" s="76"/>
      <c r="Q12682" s="76"/>
      <c r="R12682" s="76"/>
      <c r="S12682" s="76">
        <v>2</v>
      </c>
      <c r="T12682" s="76"/>
      <c r="U12682" s="76"/>
      <c r="V12682" s="76"/>
      <c r="W12682" s="76">
        <v>1</v>
      </c>
      <c r="X12682" s="76"/>
    </row>
    <row r="12683" spans="1:24">
      <c r="A12683" s="54"/>
      <c r="B12683" s="54"/>
      <c r="C12683" s="58" t="s">
        <v>33</v>
      </c>
      <c r="D12683" s="58" t="s">
        <v>19213</v>
      </c>
      <c r="E12683" s="58" t="s">
        <v>19214</v>
      </c>
      <c r="F12683" s="46" t="s">
        <v>19215</v>
      </c>
      <c r="G12683" s="58" t="s">
        <v>19216</v>
      </c>
      <c r="H12683" s="58" t="s">
        <v>19217</v>
      </c>
      <c r="I12683" s="74">
        <v>42174</v>
      </c>
      <c r="J12683" s="46" t="s">
        <v>39</v>
      </c>
      <c r="K12683" s="75" t="s">
        <v>32</v>
      </c>
      <c r="L12683" s="76">
        <f t="shared" si="629"/>
        <v>0</v>
      </c>
      <c r="M12683" s="76"/>
      <c r="N12683" s="76"/>
      <c r="O12683" s="76"/>
      <c r="P12683" s="76"/>
      <c r="Q12683" s="76"/>
      <c r="R12683" s="76"/>
      <c r="S12683" s="76"/>
      <c r="T12683" s="76"/>
      <c r="U12683" s="76"/>
      <c r="V12683" s="76"/>
      <c r="W12683" s="76"/>
      <c r="X12683" s="76"/>
    </row>
    <row r="12684" spans="1:24">
      <c r="A12684" s="54"/>
      <c r="B12684" s="54"/>
      <c r="C12684" s="77"/>
      <c r="D12684" s="77"/>
      <c r="E12684" s="77"/>
      <c r="F12684" s="54"/>
      <c r="G12684" s="77"/>
      <c r="H12684" s="77"/>
      <c r="I12684" s="79"/>
      <c r="J12684" s="54"/>
      <c r="K12684" s="75" t="s">
        <v>34</v>
      </c>
      <c r="L12684" s="76">
        <f t="shared" si="629"/>
        <v>0</v>
      </c>
      <c r="M12684" s="76"/>
      <c r="N12684" s="76"/>
      <c r="O12684" s="76"/>
      <c r="P12684" s="76"/>
      <c r="Q12684" s="76"/>
      <c r="R12684" s="76"/>
      <c r="S12684" s="76"/>
      <c r="T12684" s="76"/>
      <c r="U12684" s="76"/>
      <c r="V12684" s="76"/>
      <c r="W12684" s="76"/>
      <c r="X12684" s="76"/>
    </row>
    <row r="12685" spans="1:24">
      <c r="A12685" s="54"/>
      <c r="B12685" s="54"/>
      <c r="C12685" s="81"/>
      <c r="D12685" s="81"/>
      <c r="E12685" s="81"/>
      <c r="F12685" s="80"/>
      <c r="G12685" s="81"/>
      <c r="H12685" s="81"/>
      <c r="I12685" s="83"/>
      <c r="J12685" s="80"/>
      <c r="K12685" s="84" t="s">
        <v>36</v>
      </c>
      <c r="L12685" s="76">
        <f t="shared" si="629"/>
        <v>3</v>
      </c>
      <c r="M12685" s="76"/>
      <c r="N12685" s="76"/>
      <c r="O12685" s="76"/>
      <c r="P12685" s="76"/>
      <c r="Q12685" s="76"/>
      <c r="R12685" s="76"/>
      <c r="S12685" s="76">
        <v>3</v>
      </c>
      <c r="T12685" s="76"/>
      <c r="U12685" s="76"/>
      <c r="V12685" s="76"/>
      <c r="W12685" s="76"/>
      <c r="X12685" s="76"/>
    </row>
    <row r="12686" spans="1:24">
      <c r="A12686" s="54"/>
      <c r="B12686" s="54"/>
      <c r="C12686" s="58" t="s">
        <v>33</v>
      </c>
      <c r="D12686" s="58" t="s">
        <v>19218</v>
      </c>
      <c r="E12686" s="58" t="s">
        <v>19219</v>
      </c>
      <c r="F12686" s="46" t="s">
        <v>3297</v>
      </c>
      <c r="G12686" s="58" t="s">
        <v>19220</v>
      </c>
      <c r="H12686" s="58" t="s">
        <v>19221</v>
      </c>
      <c r="I12686" s="74">
        <v>5245</v>
      </c>
      <c r="J12686" s="46" t="s">
        <v>39</v>
      </c>
      <c r="K12686" s="75" t="s">
        <v>32</v>
      </c>
      <c r="L12686" s="76">
        <f t="shared" si="629"/>
        <v>0</v>
      </c>
      <c r="M12686" s="76"/>
      <c r="N12686" s="76"/>
      <c r="O12686" s="76"/>
      <c r="P12686" s="76"/>
      <c r="Q12686" s="76"/>
      <c r="R12686" s="76"/>
      <c r="S12686" s="76"/>
      <c r="T12686" s="76"/>
      <c r="U12686" s="76"/>
      <c r="V12686" s="76"/>
      <c r="W12686" s="76"/>
      <c r="X12686" s="76"/>
    </row>
    <row r="12687" spans="1:24">
      <c r="A12687" s="54"/>
      <c r="B12687" s="54"/>
      <c r="C12687" s="77"/>
      <c r="D12687" s="77"/>
      <c r="E12687" s="77"/>
      <c r="F12687" s="54"/>
      <c r="G12687" s="77"/>
      <c r="H12687" s="77"/>
      <c r="I12687" s="79"/>
      <c r="J12687" s="54"/>
      <c r="K12687" s="75" t="s">
        <v>34</v>
      </c>
      <c r="L12687" s="76">
        <f t="shared" si="629"/>
        <v>0</v>
      </c>
      <c r="M12687" s="76"/>
      <c r="N12687" s="76"/>
      <c r="O12687" s="76"/>
      <c r="P12687" s="76"/>
      <c r="Q12687" s="76"/>
      <c r="R12687" s="76"/>
      <c r="S12687" s="76"/>
      <c r="T12687" s="76"/>
      <c r="U12687" s="76"/>
      <c r="V12687" s="76"/>
      <c r="W12687" s="76"/>
      <c r="X12687" s="76"/>
    </row>
    <row r="12688" spans="1:24">
      <c r="A12688" s="54"/>
      <c r="B12688" s="54"/>
      <c r="C12688" s="81"/>
      <c r="D12688" s="81"/>
      <c r="E12688" s="81"/>
      <c r="F12688" s="80"/>
      <c r="G12688" s="81"/>
      <c r="H12688" s="81"/>
      <c r="I12688" s="83"/>
      <c r="J12688" s="80"/>
      <c r="K12688" s="84" t="s">
        <v>36</v>
      </c>
      <c r="L12688" s="76">
        <f t="shared" si="629"/>
        <v>3</v>
      </c>
      <c r="M12688" s="76"/>
      <c r="N12688" s="76"/>
      <c r="O12688" s="76">
        <v>2</v>
      </c>
      <c r="P12688" s="76"/>
      <c r="Q12688" s="76"/>
      <c r="R12688" s="76"/>
      <c r="S12688" s="76">
        <v>1</v>
      </c>
      <c r="T12688" s="76"/>
      <c r="U12688" s="76"/>
      <c r="V12688" s="76"/>
      <c r="W12688" s="76"/>
      <c r="X12688" s="76"/>
    </row>
    <row r="12689" spans="1:24">
      <c r="A12689" s="54"/>
      <c r="B12689" s="54"/>
      <c r="C12689" s="58" t="s">
        <v>33</v>
      </c>
      <c r="D12689" s="58" t="s">
        <v>19222</v>
      </c>
      <c r="E12689" s="58" t="s">
        <v>19223</v>
      </c>
      <c r="F12689" s="46" t="s">
        <v>19224</v>
      </c>
      <c r="G12689" s="58" t="s">
        <v>19225</v>
      </c>
      <c r="H12689" s="58" t="s">
        <v>19226</v>
      </c>
      <c r="I12689" s="74">
        <v>0</v>
      </c>
      <c r="J12689" s="46" t="s">
        <v>39</v>
      </c>
      <c r="K12689" s="75" t="s">
        <v>32</v>
      </c>
      <c r="L12689" s="76">
        <f t="shared" si="629"/>
        <v>0</v>
      </c>
      <c r="M12689" s="76"/>
      <c r="N12689" s="76"/>
      <c r="O12689" s="76"/>
      <c r="P12689" s="76"/>
      <c r="Q12689" s="76"/>
      <c r="R12689" s="76"/>
      <c r="S12689" s="76"/>
      <c r="T12689" s="76"/>
      <c r="U12689" s="76"/>
      <c r="V12689" s="76"/>
      <c r="W12689" s="76"/>
      <c r="X12689" s="76"/>
    </row>
    <row r="12690" spans="1:24">
      <c r="A12690" s="54"/>
      <c r="B12690" s="54"/>
      <c r="C12690" s="77"/>
      <c r="D12690" s="77"/>
      <c r="E12690" s="77"/>
      <c r="F12690" s="54"/>
      <c r="G12690" s="77"/>
      <c r="H12690" s="77"/>
      <c r="I12690" s="79"/>
      <c r="J12690" s="54"/>
      <c r="K12690" s="75" t="s">
        <v>34</v>
      </c>
      <c r="L12690" s="76">
        <f t="shared" si="629"/>
        <v>0</v>
      </c>
      <c r="M12690" s="76"/>
      <c r="N12690" s="76"/>
      <c r="O12690" s="76"/>
      <c r="P12690" s="76"/>
      <c r="Q12690" s="76"/>
      <c r="R12690" s="76"/>
      <c r="S12690" s="76"/>
      <c r="T12690" s="76"/>
      <c r="U12690" s="76"/>
      <c r="V12690" s="76"/>
      <c r="W12690" s="76"/>
      <c r="X12690" s="76"/>
    </row>
    <row r="12691" spans="1:24">
      <c r="A12691" s="54"/>
      <c r="B12691" s="54"/>
      <c r="C12691" s="81"/>
      <c r="D12691" s="81"/>
      <c r="E12691" s="81"/>
      <c r="F12691" s="80"/>
      <c r="G12691" s="81"/>
      <c r="H12691" s="81"/>
      <c r="I12691" s="83"/>
      <c r="J12691" s="80"/>
      <c r="K12691" s="84" t="s">
        <v>36</v>
      </c>
      <c r="L12691" s="76">
        <f t="shared" si="629"/>
        <v>24</v>
      </c>
      <c r="M12691" s="76">
        <v>22</v>
      </c>
      <c r="N12691" s="76"/>
      <c r="O12691" s="76"/>
      <c r="P12691" s="76"/>
      <c r="Q12691" s="76"/>
      <c r="R12691" s="76"/>
      <c r="S12691" s="76"/>
      <c r="T12691" s="76"/>
      <c r="U12691" s="76"/>
      <c r="V12691" s="76"/>
      <c r="W12691" s="76">
        <v>2</v>
      </c>
      <c r="X12691" s="76"/>
    </row>
    <row r="12692" spans="1:24">
      <c r="A12692" s="54"/>
      <c r="B12692" s="54"/>
      <c r="C12692" s="58" t="s">
        <v>33</v>
      </c>
      <c r="D12692" s="58" t="s">
        <v>19227</v>
      </c>
      <c r="E12692" s="58" t="s">
        <v>19228</v>
      </c>
      <c r="F12692" s="46" t="s">
        <v>19229</v>
      </c>
      <c r="G12692" s="58" t="s">
        <v>19230</v>
      </c>
      <c r="H12692" s="58" t="s">
        <v>19231</v>
      </c>
      <c r="I12692" s="74">
        <v>229</v>
      </c>
      <c r="J12692" s="46" t="s">
        <v>39</v>
      </c>
      <c r="K12692" s="75" t="s">
        <v>32</v>
      </c>
      <c r="L12692" s="76">
        <f t="shared" si="629"/>
        <v>0</v>
      </c>
      <c r="M12692" s="76"/>
      <c r="N12692" s="76"/>
      <c r="O12692" s="76"/>
      <c r="P12692" s="76"/>
      <c r="Q12692" s="76"/>
      <c r="R12692" s="76"/>
      <c r="S12692" s="76"/>
      <c r="T12692" s="76"/>
      <c r="U12692" s="76"/>
      <c r="V12692" s="76"/>
      <c r="W12692" s="76"/>
      <c r="X12692" s="76"/>
    </row>
    <row r="12693" spans="1:24">
      <c r="A12693" s="54"/>
      <c r="B12693" s="54"/>
      <c r="C12693" s="77"/>
      <c r="D12693" s="77"/>
      <c r="E12693" s="77"/>
      <c r="F12693" s="54"/>
      <c r="G12693" s="77"/>
      <c r="H12693" s="77"/>
      <c r="I12693" s="79"/>
      <c r="J12693" s="54"/>
      <c r="K12693" s="75" t="s">
        <v>34</v>
      </c>
      <c r="L12693" s="76">
        <f t="shared" si="629"/>
        <v>0</v>
      </c>
      <c r="M12693" s="76"/>
      <c r="N12693" s="76"/>
      <c r="O12693" s="76"/>
      <c r="P12693" s="76"/>
      <c r="Q12693" s="76"/>
      <c r="R12693" s="76"/>
      <c r="S12693" s="76"/>
      <c r="T12693" s="76"/>
      <c r="U12693" s="76"/>
      <c r="V12693" s="76"/>
      <c r="W12693" s="76"/>
      <c r="X12693" s="76"/>
    </row>
    <row r="12694" spans="1:24">
      <c r="A12694" s="54"/>
      <c r="B12694" s="54"/>
      <c r="C12694" s="81"/>
      <c r="D12694" s="81"/>
      <c r="E12694" s="81"/>
      <c r="F12694" s="80"/>
      <c r="G12694" s="81"/>
      <c r="H12694" s="81"/>
      <c r="I12694" s="83"/>
      <c r="J12694" s="80"/>
      <c r="K12694" s="84" t="s">
        <v>36</v>
      </c>
      <c r="L12694" s="76">
        <f t="shared" si="629"/>
        <v>2</v>
      </c>
      <c r="M12694" s="76"/>
      <c r="N12694" s="76"/>
      <c r="O12694" s="76">
        <v>1</v>
      </c>
      <c r="P12694" s="76"/>
      <c r="Q12694" s="76"/>
      <c r="R12694" s="76"/>
      <c r="S12694" s="76">
        <v>1</v>
      </c>
      <c r="T12694" s="76"/>
      <c r="U12694" s="76"/>
      <c r="V12694" s="76"/>
      <c r="W12694" s="76"/>
      <c r="X12694" s="76"/>
    </row>
    <row r="12695" spans="1:24">
      <c r="A12695" s="54"/>
      <c r="B12695" s="54"/>
      <c r="C12695" s="58" t="s">
        <v>33</v>
      </c>
      <c r="D12695" s="58" t="s">
        <v>19232</v>
      </c>
      <c r="E12695" s="58" t="s">
        <v>19233</v>
      </c>
      <c r="F12695" s="46" t="s">
        <v>19234</v>
      </c>
      <c r="G12695" s="58" t="s">
        <v>19235</v>
      </c>
      <c r="H12695" s="58" t="s">
        <v>19236</v>
      </c>
      <c r="I12695" s="74">
        <v>92487</v>
      </c>
      <c r="J12695" s="46" t="s">
        <v>39</v>
      </c>
      <c r="K12695" s="75" t="s">
        <v>32</v>
      </c>
      <c r="L12695" s="76">
        <f t="shared" si="629"/>
        <v>0</v>
      </c>
      <c r="M12695" s="76"/>
      <c r="N12695" s="76"/>
      <c r="O12695" s="76"/>
      <c r="P12695" s="76"/>
      <c r="Q12695" s="76"/>
      <c r="R12695" s="76"/>
      <c r="S12695" s="76"/>
      <c r="T12695" s="76"/>
      <c r="U12695" s="76"/>
      <c r="V12695" s="76"/>
      <c r="W12695" s="76"/>
      <c r="X12695" s="76"/>
    </row>
    <row r="12696" spans="1:24">
      <c r="A12696" s="54"/>
      <c r="B12696" s="54"/>
      <c r="C12696" s="77"/>
      <c r="D12696" s="77"/>
      <c r="E12696" s="77"/>
      <c r="F12696" s="54"/>
      <c r="G12696" s="77"/>
      <c r="H12696" s="77"/>
      <c r="I12696" s="79"/>
      <c r="J12696" s="54"/>
      <c r="K12696" s="75" t="s">
        <v>34</v>
      </c>
      <c r="L12696" s="76">
        <f t="shared" si="629"/>
        <v>0</v>
      </c>
      <c r="M12696" s="76"/>
      <c r="N12696" s="76"/>
      <c r="O12696" s="76"/>
      <c r="P12696" s="76"/>
      <c r="Q12696" s="76"/>
      <c r="R12696" s="76"/>
      <c r="S12696" s="76"/>
      <c r="T12696" s="76"/>
      <c r="U12696" s="76"/>
      <c r="V12696" s="76"/>
      <c r="W12696" s="76"/>
      <c r="X12696" s="76"/>
    </row>
    <row r="12697" spans="1:24">
      <c r="A12697" s="54"/>
      <c r="B12697" s="54"/>
      <c r="C12697" s="81"/>
      <c r="D12697" s="81"/>
      <c r="E12697" s="81"/>
      <c r="F12697" s="80"/>
      <c r="G12697" s="81"/>
      <c r="H12697" s="81"/>
      <c r="I12697" s="83"/>
      <c r="J12697" s="80"/>
      <c r="K12697" s="84" t="s">
        <v>36</v>
      </c>
      <c r="L12697" s="76">
        <f t="shared" si="629"/>
        <v>31</v>
      </c>
      <c r="M12697" s="76"/>
      <c r="N12697" s="76"/>
      <c r="O12697" s="76"/>
      <c r="P12697" s="76"/>
      <c r="Q12697" s="76"/>
      <c r="R12697" s="76"/>
      <c r="S12697" s="76"/>
      <c r="T12697" s="76"/>
      <c r="U12697" s="76"/>
      <c r="V12697" s="76"/>
      <c r="W12697" s="76">
        <v>31</v>
      </c>
      <c r="X12697" s="76"/>
    </row>
    <row r="12698" spans="1:24">
      <c r="A12698" s="54"/>
      <c r="B12698" s="54"/>
      <c r="C12698" s="58" t="s">
        <v>33</v>
      </c>
      <c r="D12698" s="58" t="s">
        <v>19237</v>
      </c>
      <c r="E12698" s="58" t="s">
        <v>19238</v>
      </c>
      <c r="F12698" s="46" t="s">
        <v>19239</v>
      </c>
      <c r="G12698" s="58" t="s">
        <v>19240</v>
      </c>
      <c r="H12698" s="58" t="s">
        <v>19241</v>
      </c>
      <c r="I12698" s="74">
        <v>16568</v>
      </c>
      <c r="J12698" s="46" t="s">
        <v>39</v>
      </c>
      <c r="K12698" s="75" t="s">
        <v>32</v>
      </c>
      <c r="L12698" s="76">
        <f t="shared" si="629"/>
        <v>0</v>
      </c>
      <c r="M12698" s="76"/>
      <c r="N12698" s="76"/>
      <c r="O12698" s="76"/>
      <c r="P12698" s="76"/>
      <c r="Q12698" s="76"/>
      <c r="R12698" s="76"/>
      <c r="S12698" s="76"/>
      <c r="T12698" s="76"/>
      <c r="U12698" s="76"/>
      <c r="V12698" s="76"/>
      <c r="W12698" s="76"/>
      <c r="X12698" s="76"/>
    </row>
    <row r="12699" spans="1:24">
      <c r="A12699" s="54"/>
      <c r="B12699" s="54"/>
      <c r="C12699" s="77"/>
      <c r="D12699" s="77"/>
      <c r="E12699" s="77"/>
      <c r="F12699" s="54"/>
      <c r="G12699" s="77"/>
      <c r="H12699" s="77"/>
      <c r="I12699" s="79"/>
      <c r="J12699" s="54"/>
      <c r="K12699" s="75" t="s">
        <v>34</v>
      </c>
      <c r="L12699" s="76">
        <f t="shared" si="629"/>
        <v>0</v>
      </c>
      <c r="M12699" s="76"/>
      <c r="N12699" s="76"/>
      <c r="O12699" s="76"/>
      <c r="P12699" s="76"/>
      <c r="Q12699" s="76"/>
      <c r="R12699" s="76"/>
      <c r="S12699" s="76"/>
      <c r="T12699" s="76"/>
      <c r="U12699" s="76"/>
      <c r="V12699" s="76"/>
      <c r="W12699" s="76"/>
      <c r="X12699" s="76"/>
    </row>
    <row r="12700" spans="1:24">
      <c r="A12700" s="54"/>
      <c r="B12700" s="54"/>
      <c r="C12700" s="81"/>
      <c r="D12700" s="81"/>
      <c r="E12700" s="81"/>
      <c r="F12700" s="80"/>
      <c r="G12700" s="81"/>
      <c r="H12700" s="81"/>
      <c r="I12700" s="83"/>
      <c r="J12700" s="80"/>
      <c r="K12700" s="84" t="s">
        <v>36</v>
      </c>
      <c r="L12700" s="76">
        <f t="shared" si="629"/>
        <v>11</v>
      </c>
      <c r="M12700" s="76">
        <v>4</v>
      </c>
      <c r="N12700" s="76"/>
      <c r="O12700" s="76"/>
      <c r="P12700" s="76"/>
      <c r="Q12700" s="76"/>
      <c r="R12700" s="76"/>
      <c r="S12700" s="76"/>
      <c r="T12700" s="76"/>
      <c r="U12700" s="76"/>
      <c r="V12700" s="76"/>
      <c r="W12700" s="76">
        <v>7</v>
      </c>
      <c r="X12700" s="76"/>
    </row>
    <row r="12701" spans="1:24">
      <c r="A12701" s="54"/>
      <c r="B12701" s="54"/>
      <c r="C12701" s="58" t="s">
        <v>33</v>
      </c>
      <c r="D12701" s="58" t="s">
        <v>19192</v>
      </c>
      <c r="E12701" s="58" t="s">
        <v>19242</v>
      </c>
      <c r="F12701" s="46" t="s">
        <v>19194</v>
      </c>
      <c r="G12701" s="58" t="s">
        <v>19195</v>
      </c>
      <c r="H12701" s="58" t="s">
        <v>19243</v>
      </c>
      <c r="I12701" s="74">
        <v>76584</v>
      </c>
      <c r="J12701" s="46" t="s">
        <v>39</v>
      </c>
      <c r="K12701" s="75" t="s">
        <v>32</v>
      </c>
      <c r="L12701" s="76">
        <f t="shared" si="629"/>
        <v>0</v>
      </c>
      <c r="M12701" s="76"/>
      <c r="N12701" s="76"/>
      <c r="O12701" s="76"/>
      <c r="P12701" s="76"/>
      <c r="Q12701" s="76"/>
      <c r="R12701" s="76"/>
      <c r="S12701" s="76"/>
      <c r="T12701" s="76"/>
      <c r="U12701" s="76"/>
      <c r="V12701" s="76"/>
      <c r="W12701" s="76"/>
      <c r="X12701" s="76"/>
    </row>
    <row r="12702" spans="1:24">
      <c r="A12702" s="54"/>
      <c r="B12702" s="54"/>
      <c r="C12702" s="77"/>
      <c r="D12702" s="77"/>
      <c r="E12702" s="77"/>
      <c r="F12702" s="54"/>
      <c r="G12702" s="77"/>
      <c r="H12702" s="77"/>
      <c r="I12702" s="79"/>
      <c r="J12702" s="54"/>
      <c r="K12702" s="75" t="s">
        <v>34</v>
      </c>
      <c r="L12702" s="76">
        <f t="shared" si="629"/>
        <v>0</v>
      </c>
      <c r="M12702" s="76"/>
      <c r="N12702" s="76"/>
      <c r="O12702" s="76"/>
      <c r="P12702" s="76"/>
      <c r="Q12702" s="76"/>
      <c r="R12702" s="76"/>
      <c r="S12702" s="76"/>
      <c r="T12702" s="76"/>
      <c r="U12702" s="76"/>
      <c r="V12702" s="76"/>
      <c r="W12702" s="76"/>
      <c r="X12702" s="76"/>
    </row>
    <row r="12703" spans="1:24">
      <c r="A12703" s="54"/>
      <c r="B12703" s="54"/>
      <c r="C12703" s="81"/>
      <c r="D12703" s="81"/>
      <c r="E12703" s="81"/>
      <c r="F12703" s="80"/>
      <c r="G12703" s="81"/>
      <c r="H12703" s="81"/>
      <c r="I12703" s="83"/>
      <c r="J12703" s="80"/>
      <c r="K12703" s="84" t="s">
        <v>36</v>
      </c>
      <c r="L12703" s="76">
        <f t="shared" si="629"/>
        <v>20</v>
      </c>
      <c r="M12703" s="76"/>
      <c r="N12703" s="76"/>
      <c r="O12703" s="76"/>
      <c r="P12703" s="76"/>
      <c r="Q12703" s="76"/>
      <c r="R12703" s="76"/>
      <c r="S12703" s="76">
        <v>20</v>
      </c>
      <c r="T12703" s="76"/>
      <c r="U12703" s="76"/>
      <c r="V12703" s="76"/>
      <c r="W12703" s="76"/>
      <c r="X12703" s="76"/>
    </row>
    <row r="12704" spans="1:24">
      <c r="A12704" s="54"/>
      <c r="B12704" s="54"/>
      <c r="C12704" s="58" t="s">
        <v>33</v>
      </c>
      <c r="D12704" s="58" t="s">
        <v>4058</v>
      </c>
      <c r="E12704" s="58" t="s">
        <v>19244</v>
      </c>
      <c r="F12704" s="46" t="s">
        <v>19245</v>
      </c>
      <c r="G12704" s="58" t="s">
        <v>19246</v>
      </c>
      <c r="H12704" s="58" t="s">
        <v>19247</v>
      </c>
      <c r="I12704" s="74">
        <v>8196</v>
      </c>
      <c r="J12704" s="46" t="s">
        <v>39</v>
      </c>
      <c r="K12704" s="75" t="s">
        <v>32</v>
      </c>
      <c r="L12704" s="76">
        <f t="shared" si="629"/>
        <v>0</v>
      </c>
      <c r="M12704" s="76"/>
      <c r="N12704" s="76"/>
      <c r="O12704" s="76"/>
      <c r="P12704" s="76"/>
      <c r="Q12704" s="76"/>
      <c r="R12704" s="76"/>
      <c r="S12704" s="76"/>
      <c r="T12704" s="76"/>
      <c r="U12704" s="76"/>
      <c r="V12704" s="76"/>
      <c r="W12704" s="76"/>
      <c r="X12704" s="76"/>
    </row>
    <row r="12705" spans="1:24">
      <c r="A12705" s="54"/>
      <c r="B12705" s="54"/>
      <c r="C12705" s="77"/>
      <c r="D12705" s="77"/>
      <c r="E12705" s="77"/>
      <c r="F12705" s="54"/>
      <c r="G12705" s="77"/>
      <c r="H12705" s="77"/>
      <c r="I12705" s="79"/>
      <c r="J12705" s="54"/>
      <c r="K12705" s="75" t="s">
        <v>34</v>
      </c>
      <c r="L12705" s="76">
        <f t="shared" si="629"/>
        <v>0</v>
      </c>
      <c r="M12705" s="76"/>
      <c r="N12705" s="76"/>
      <c r="O12705" s="76"/>
      <c r="P12705" s="76"/>
      <c r="Q12705" s="76"/>
      <c r="R12705" s="76"/>
      <c r="S12705" s="76"/>
      <c r="T12705" s="76"/>
      <c r="U12705" s="76"/>
      <c r="V12705" s="76"/>
      <c r="W12705" s="76"/>
      <c r="X12705" s="76"/>
    </row>
    <row r="12706" spans="1:24">
      <c r="A12706" s="54"/>
      <c r="B12706" s="54"/>
      <c r="C12706" s="81"/>
      <c r="D12706" s="81"/>
      <c r="E12706" s="81"/>
      <c r="F12706" s="80"/>
      <c r="G12706" s="81"/>
      <c r="H12706" s="81"/>
      <c r="I12706" s="83"/>
      <c r="J12706" s="80"/>
      <c r="K12706" s="84" t="s">
        <v>36</v>
      </c>
      <c r="L12706" s="76">
        <f t="shared" si="629"/>
        <v>3</v>
      </c>
      <c r="M12706" s="76"/>
      <c r="N12706" s="76"/>
      <c r="O12706" s="76"/>
      <c r="P12706" s="76"/>
      <c r="Q12706" s="76"/>
      <c r="R12706" s="76"/>
      <c r="S12706" s="76">
        <v>3</v>
      </c>
      <c r="T12706" s="76"/>
      <c r="U12706" s="76"/>
      <c r="V12706" s="76"/>
      <c r="W12706" s="76"/>
      <c r="X12706" s="76"/>
    </row>
    <row r="12707" spans="1:24">
      <c r="A12707" s="54"/>
      <c r="B12707" s="54"/>
      <c r="C12707" s="58" t="s">
        <v>33</v>
      </c>
      <c r="D12707" s="58" t="s">
        <v>19248</v>
      </c>
      <c r="E12707" s="58" t="s">
        <v>19249</v>
      </c>
      <c r="F12707" s="46" t="s">
        <v>19250</v>
      </c>
      <c r="G12707" s="58" t="s">
        <v>19251</v>
      </c>
      <c r="H12707" s="58" t="s">
        <v>19252</v>
      </c>
      <c r="I12707" s="74">
        <v>48366</v>
      </c>
      <c r="J12707" s="46" t="s">
        <v>39</v>
      </c>
      <c r="K12707" s="75" t="s">
        <v>32</v>
      </c>
      <c r="L12707" s="76">
        <f t="shared" si="629"/>
        <v>0</v>
      </c>
      <c r="M12707" s="76"/>
      <c r="N12707" s="76"/>
      <c r="O12707" s="76"/>
      <c r="P12707" s="76"/>
      <c r="Q12707" s="76"/>
      <c r="R12707" s="76"/>
      <c r="S12707" s="76"/>
      <c r="T12707" s="76"/>
      <c r="U12707" s="76"/>
      <c r="V12707" s="76"/>
      <c r="W12707" s="76"/>
      <c r="X12707" s="76"/>
    </row>
    <row r="12708" spans="1:24">
      <c r="A12708" s="54"/>
      <c r="B12708" s="54"/>
      <c r="C12708" s="77"/>
      <c r="D12708" s="77"/>
      <c r="E12708" s="77"/>
      <c r="F12708" s="54"/>
      <c r="G12708" s="77"/>
      <c r="H12708" s="77"/>
      <c r="I12708" s="79"/>
      <c r="J12708" s="54"/>
      <c r="K12708" s="75" t="s">
        <v>34</v>
      </c>
      <c r="L12708" s="76">
        <f t="shared" si="629"/>
        <v>0</v>
      </c>
      <c r="M12708" s="76"/>
      <c r="N12708" s="76"/>
      <c r="O12708" s="76"/>
      <c r="P12708" s="76"/>
      <c r="Q12708" s="76"/>
      <c r="R12708" s="76"/>
      <c r="S12708" s="76"/>
      <c r="T12708" s="76"/>
      <c r="U12708" s="76"/>
      <c r="V12708" s="76"/>
      <c r="W12708" s="76"/>
      <c r="X12708" s="76"/>
    </row>
    <row r="12709" spans="1:24">
      <c r="A12709" s="54"/>
      <c r="B12709" s="54"/>
      <c r="C12709" s="81"/>
      <c r="D12709" s="81"/>
      <c r="E12709" s="81"/>
      <c r="F12709" s="80"/>
      <c r="G12709" s="81"/>
      <c r="H12709" s="81"/>
      <c r="I12709" s="83"/>
      <c r="J12709" s="80"/>
      <c r="K12709" s="84" t="s">
        <v>36</v>
      </c>
      <c r="L12709" s="76">
        <f t="shared" si="629"/>
        <v>6</v>
      </c>
      <c r="M12709" s="76"/>
      <c r="N12709" s="76"/>
      <c r="O12709" s="76"/>
      <c r="P12709" s="76"/>
      <c r="Q12709" s="76"/>
      <c r="R12709" s="76"/>
      <c r="S12709" s="76"/>
      <c r="T12709" s="76"/>
      <c r="U12709" s="76">
        <v>6</v>
      </c>
      <c r="V12709" s="76"/>
      <c r="W12709" s="76"/>
      <c r="X12709" s="76"/>
    </row>
    <row r="12710" spans="1:24">
      <c r="A12710" s="54"/>
      <c r="B12710" s="54"/>
      <c r="C12710" s="58" t="s">
        <v>33</v>
      </c>
      <c r="D12710" s="58" t="s">
        <v>19253</v>
      </c>
      <c r="E12710" s="58" t="s">
        <v>19254</v>
      </c>
      <c r="F12710" s="46" t="s">
        <v>19255</v>
      </c>
      <c r="G12710" s="58" t="s">
        <v>19256</v>
      </c>
      <c r="H12710" s="58" t="s">
        <v>19257</v>
      </c>
      <c r="I12710" s="74">
        <v>5</v>
      </c>
      <c r="J12710" s="46" t="s">
        <v>39</v>
      </c>
      <c r="K12710" s="75" t="s">
        <v>32</v>
      </c>
      <c r="L12710" s="76">
        <f t="shared" si="629"/>
        <v>0</v>
      </c>
      <c r="M12710" s="76"/>
      <c r="N12710" s="76"/>
      <c r="O12710" s="76"/>
      <c r="P12710" s="76"/>
      <c r="Q12710" s="76"/>
      <c r="R12710" s="76"/>
      <c r="S12710" s="76"/>
      <c r="T12710" s="76"/>
      <c r="U12710" s="76"/>
      <c r="V12710" s="76"/>
      <c r="W12710" s="76"/>
      <c r="X12710" s="76"/>
    </row>
    <row r="12711" spans="1:24">
      <c r="A12711" s="54"/>
      <c r="B12711" s="54"/>
      <c r="C12711" s="77"/>
      <c r="D12711" s="77"/>
      <c r="E12711" s="77"/>
      <c r="F12711" s="54"/>
      <c r="G12711" s="77"/>
      <c r="H12711" s="77"/>
      <c r="I12711" s="79"/>
      <c r="J12711" s="54"/>
      <c r="K12711" s="75" t="s">
        <v>34</v>
      </c>
      <c r="L12711" s="76">
        <f t="shared" si="629"/>
        <v>0</v>
      </c>
      <c r="M12711" s="76"/>
      <c r="N12711" s="76"/>
      <c r="O12711" s="76"/>
      <c r="P12711" s="76"/>
      <c r="Q12711" s="76"/>
      <c r="R12711" s="76"/>
      <c r="S12711" s="76"/>
      <c r="T12711" s="76"/>
      <c r="U12711" s="76"/>
      <c r="V12711" s="76"/>
      <c r="W12711" s="76"/>
      <c r="X12711" s="76"/>
    </row>
    <row r="12712" spans="1:24">
      <c r="A12712" s="54"/>
      <c r="B12712" s="54"/>
      <c r="C12712" s="81"/>
      <c r="D12712" s="81"/>
      <c r="E12712" s="81"/>
      <c r="F12712" s="80"/>
      <c r="G12712" s="81"/>
      <c r="H12712" s="81"/>
      <c r="I12712" s="83"/>
      <c r="J12712" s="80"/>
      <c r="K12712" s="84" t="s">
        <v>36</v>
      </c>
      <c r="L12712" s="76">
        <f t="shared" si="629"/>
        <v>2</v>
      </c>
      <c r="M12712" s="76"/>
      <c r="N12712" s="76"/>
      <c r="O12712" s="76">
        <v>1</v>
      </c>
      <c r="P12712" s="76"/>
      <c r="Q12712" s="76"/>
      <c r="R12712" s="76"/>
      <c r="S12712" s="76">
        <v>1</v>
      </c>
      <c r="T12712" s="76"/>
      <c r="U12712" s="76"/>
      <c r="V12712" s="76"/>
      <c r="W12712" s="76"/>
      <c r="X12712" s="76"/>
    </row>
    <row r="12713" spans="1:24">
      <c r="A12713" s="54"/>
      <c r="B12713" s="54"/>
      <c r="C12713" s="58" t="s">
        <v>33</v>
      </c>
      <c r="D12713" s="58" t="s">
        <v>19258</v>
      </c>
      <c r="E12713" s="58" t="s">
        <v>19259</v>
      </c>
      <c r="F12713" s="46" t="s">
        <v>19260</v>
      </c>
      <c r="G12713" s="58" t="s">
        <v>19261</v>
      </c>
      <c r="H12713" s="58"/>
      <c r="I12713" s="74">
        <v>17437</v>
      </c>
      <c r="J12713" s="46" t="s">
        <v>39</v>
      </c>
      <c r="K12713" s="75" t="s">
        <v>32</v>
      </c>
      <c r="L12713" s="76">
        <f t="shared" si="629"/>
        <v>0</v>
      </c>
      <c r="M12713" s="76"/>
      <c r="N12713" s="76"/>
      <c r="O12713" s="76"/>
      <c r="P12713" s="76"/>
      <c r="Q12713" s="76"/>
      <c r="R12713" s="76"/>
      <c r="S12713" s="76"/>
      <c r="T12713" s="76"/>
      <c r="U12713" s="76"/>
      <c r="V12713" s="76"/>
      <c r="W12713" s="76"/>
      <c r="X12713" s="76"/>
    </row>
    <row r="12714" spans="1:24">
      <c r="A12714" s="54"/>
      <c r="B12714" s="54"/>
      <c r="C12714" s="77"/>
      <c r="D12714" s="77"/>
      <c r="E12714" s="77"/>
      <c r="F12714" s="54"/>
      <c r="G12714" s="77"/>
      <c r="H12714" s="77"/>
      <c r="I12714" s="79"/>
      <c r="J12714" s="54"/>
      <c r="K12714" s="75" t="s">
        <v>34</v>
      </c>
      <c r="L12714" s="76">
        <f t="shared" si="629"/>
        <v>0</v>
      </c>
      <c r="M12714" s="76"/>
      <c r="N12714" s="76"/>
      <c r="O12714" s="76"/>
      <c r="P12714" s="76"/>
      <c r="Q12714" s="76"/>
      <c r="R12714" s="76"/>
      <c r="S12714" s="76"/>
      <c r="T12714" s="76"/>
      <c r="U12714" s="76"/>
      <c r="V12714" s="76"/>
      <c r="W12714" s="76"/>
      <c r="X12714" s="76"/>
    </row>
    <row r="12715" spans="1:24">
      <c r="A12715" s="54"/>
      <c r="B12715" s="54"/>
      <c r="C12715" s="81"/>
      <c r="D12715" s="81"/>
      <c r="E12715" s="81"/>
      <c r="F12715" s="80"/>
      <c r="G12715" s="81"/>
      <c r="H12715" s="81"/>
      <c r="I12715" s="83"/>
      <c r="J12715" s="80"/>
      <c r="K12715" s="84" t="s">
        <v>36</v>
      </c>
      <c r="L12715" s="76">
        <f t="shared" si="629"/>
        <v>2</v>
      </c>
      <c r="M12715" s="76"/>
      <c r="N12715" s="76"/>
      <c r="O12715" s="76"/>
      <c r="P12715" s="76"/>
      <c r="Q12715" s="76"/>
      <c r="R12715" s="76"/>
      <c r="S12715" s="76"/>
      <c r="T12715" s="76">
        <v>2</v>
      </c>
      <c r="U12715" s="76"/>
      <c r="V12715" s="76"/>
      <c r="W12715" s="76"/>
      <c r="X12715" s="76"/>
    </row>
    <row r="12716" spans="1:24">
      <c r="A12716" s="54"/>
      <c r="B12716" s="54"/>
      <c r="C12716" s="58" t="s">
        <v>33</v>
      </c>
      <c r="D12716" s="58" t="s">
        <v>19262</v>
      </c>
      <c r="E12716" s="58" t="s">
        <v>19263</v>
      </c>
      <c r="F12716" s="46" t="s">
        <v>19264</v>
      </c>
      <c r="G12716" s="58" t="s">
        <v>19265</v>
      </c>
      <c r="H12716" s="58"/>
      <c r="I12716" s="74">
        <v>424</v>
      </c>
      <c r="J12716" s="46" t="s">
        <v>39</v>
      </c>
      <c r="K12716" s="75" t="s">
        <v>32</v>
      </c>
      <c r="L12716" s="76">
        <f t="shared" si="629"/>
        <v>0</v>
      </c>
      <c r="M12716" s="76"/>
      <c r="N12716" s="76"/>
      <c r="O12716" s="76"/>
      <c r="P12716" s="76"/>
      <c r="Q12716" s="76"/>
      <c r="R12716" s="76"/>
      <c r="S12716" s="76"/>
      <c r="T12716" s="76"/>
      <c r="U12716" s="76"/>
      <c r="V12716" s="76"/>
      <c r="W12716" s="76"/>
      <c r="X12716" s="76"/>
    </row>
    <row r="12717" spans="1:24">
      <c r="A12717" s="54"/>
      <c r="B12717" s="54"/>
      <c r="C12717" s="77"/>
      <c r="D12717" s="77"/>
      <c r="E12717" s="77"/>
      <c r="F12717" s="54"/>
      <c r="G12717" s="77"/>
      <c r="H12717" s="77"/>
      <c r="I12717" s="79"/>
      <c r="J12717" s="54"/>
      <c r="K12717" s="75" t="s">
        <v>34</v>
      </c>
      <c r="L12717" s="76">
        <f t="shared" si="629"/>
        <v>0</v>
      </c>
      <c r="M12717" s="76"/>
      <c r="N12717" s="76"/>
      <c r="O12717" s="76"/>
      <c r="P12717" s="76"/>
      <c r="Q12717" s="76"/>
      <c r="R12717" s="76"/>
      <c r="S12717" s="76"/>
      <c r="T12717" s="76"/>
      <c r="U12717" s="76"/>
      <c r="V12717" s="76"/>
      <c r="W12717" s="76"/>
      <c r="X12717" s="76"/>
    </row>
    <row r="12718" spans="1:24">
      <c r="A12718" s="54"/>
      <c r="B12718" s="54"/>
      <c r="C12718" s="81"/>
      <c r="D12718" s="81"/>
      <c r="E12718" s="81"/>
      <c r="F12718" s="80"/>
      <c r="G12718" s="81"/>
      <c r="H12718" s="81"/>
      <c r="I12718" s="83"/>
      <c r="J12718" s="80"/>
      <c r="K12718" s="84" t="s">
        <v>36</v>
      </c>
      <c r="L12718" s="76">
        <f t="shared" si="629"/>
        <v>2</v>
      </c>
      <c r="M12718" s="76"/>
      <c r="N12718" s="76"/>
      <c r="O12718" s="76">
        <v>1</v>
      </c>
      <c r="P12718" s="76"/>
      <c r="Q12718" s="76"/>
      <c r="R12718" s="76"/>
      <c r="S12718" s="76">
        <v>1</v>
      </c>
      <c r="T12718" s="76"/>
      <c r="U12718" s="76"/>
      <c r="V12718" s="76"/>
      <c r="W12718" s="76"/>
      <c r="X12718" s="76"/>
    </row>
    <row r="12719" spans="1:24">
      <c r="A12719" s="54"/>
      <c r="B12719" s="54"/>
      <c r="C12719" s="58" t="s">
        <v>33</v>
      </c>
      <c r="D12719" s="58" t="s">
        <v>19266</v>
      </c>
      <c r="E12719" s="58" t="s">
        <v>19267</v>
      </c>
      <c r="F12719" s="46" t="s">
        <v>19268</v>
      </c>
      <c r="G12719" s="58" t="s">
        <v>19269</v>
      </c>
      <c r="H12719" s="58"/>
      <c r="I12719" s="74">
        <v>0</v>
      </c>
      <c r="J12719" s="46" t="s">
        <v>39</v>
      </c>
      <c r="K12719" s="75" t="s">
        <v>32</v>
      </c>
      <c r="L12719" s="76">
        <f t="shared" si="629"/>
        <v>0</v>
      </c>
      <c r="M12719" s="76"/>
      <c r="N12719" s="76"/>
      <c r="O12719" s="76"/>
      <c r="P12719" s="76"/>
      <c r="Q12719" s="76"/>
      <c r="R12719" s="76"/>
      <c r="S12719" s="76"/>
      <c r="T12719" s="76"/>
      <c r="U12719" s="76"/>
      <c r="V12719" s="76"/>
      <c r="W12719" s="76"/>
      <c r="X12719" s="76"/>
    </row>
    <row r="12720" spans="1:24">
      <c r="A12720" s="54"/>
      <c r="B12720" s="54"/>
      <c r="C12720" s="77"/>
      <c r="D12720" s="77"/>
      <c r="E12720" s="77"/>
      <c r="F12720" s="54"/>
      <c r="G12720" s="77"/>
      <c r="H12720" s="77"/>
      <c r="I12720" s="79"/>
      <c r="J12720" s="54"/>
      <c r="K12720" s="75" t="s">
        <v>34</v>
      </c>
      <c r="L12720" s="76">
        <f t="shared" si="629"/>
        <v>0</v>
      </c>
      <c r="M12720" s="76"/>
      <c r="N12720" s="76"/>
      <c r="O12720" s="76"/>
      <c r="P12720" s="76"/>
      <c r="Q12720" s="76"/>
      <c r="R12720" s="76"/>
      <c r="S12720" s="76"/>
      <c r="T12720" s="76"/>
      <c r="U12720" s="76"/>
      <c r="V12720" s="76"/>
      <c r="W12720" s="76"/>
      <c r="X12720" s="76"/>
    </row>
    <row r="12721" spans="1:24">
      <c r="A12721" s="54"/>
      <c r="B12721" s="54"/>
      <c r="C12721" s="81"/>
      <c r="D12721" s="81"/>
      <c r="E12721" s="81"/>
      <c r="F12721" s="80"/>
      <c r="G12721" s="81"/>
      <c r="H12721" s="81"/>
      <c r="I12721" s="83"/>
      <c r="J12721" s="80"/>
      <c r="K12721" s="84" t="s">
        <v>36</v>
      </c>
      <c r="L12721" s="76">
        <f t="shared" si="629"/>
        <v>0</v>
      </c>
      <c r="M12721" s="76"/>
      <c r="N12721" s="76"/>
      <c r="O12721" s="76"/>
      <c r="P12721" s="76"/>
      <c r="Q12721" s="76"/>
      <c r="R12721" s="76"/>
      <c r="S12721" s="76"/>
      <c r="T12721" s="76"/>
      <c r="U12721" s="76"/>
      <c r="V12721" s="76"/>
      <c r="W12721" s="76"/>
      <c r="X12721" s="76"/>
    </row>
    <row r="12722" spans="1:24">
      <c r="A12722" s="54"/>
      <c r="B12722" s="54"/>
      <c r="C12722" s="58" t="s">
        <v>33</v>
      </c>
      <c r="D12722" s="58" t="s">
        <v>19270</v>
      </c>
      <c r="E12722" s="58" t="s">
        <v>19271</v>
      </c>
      <c r="F12722" s="46" t="s">
        <v>19272</v>
      </c>
      <c r="G12722" s="58" t="s">
        <v>19273</v>
      </c>
      <c r="H12722" s="58" t="s">
        <v>19274</v>
      </c>
      <c r="I12722" s="74">
        <v>2219</v>
      </c>
      <c r="J12722" s="46" t="s">
        <v>39</v>
      </c>
      <c r="K12722" s="75" t="s">
        <v>32</v>
      </c>
      <c r="L12722" s="76">
        <f t="shared" si="629"/>
        <v>0</v>
      </c>
      <c r="M12722" s="76"/>
      <c r="N12722" s="76"/>
      <c r="O12722" s="76"/>
      <c r="P12722" s="76"/>
      <c r="Q12722" s="76"/>
      <c r="R12722" s="76"/>
      <c r="S12722" s="76"/>
      <c r="T12722" s="76"/>
      <c r="U12722" s="76"/>
      <c r="V12722" s="76"/>
      <c r="W12722" s="76"/>
      <c r="X12722" s="76"/>
    </row>
    <row r="12723" spans="1:24">
      <c r="A12723" s="54"/>
      <c r="B12723" s="54"/>
      <c r="C12723" s="77"/>
      <c r="D12723" s="77"/>
      <c r="E12723" s="77"/>
      <c r="F12723" s="54"/>
      <c r="G12723" s="77"/>
      <c r="H12723" s="77"/>
      <c r="I12723" s="79"/>
      <c r="J12723" s="54"/>
      <c r="K12723" s="75" t="s">
        <v>34</v>
      </c>
      <c r="L12723" s="76">
        <f t="shared" si="629"/>
        <v>0</v>
      </c>
      <c r="M12723" s="76"/>
      <c r="N12723" s="76"/>
      <c r="O12723" s="76"/>
      <c r="P12723" s="76"/>
      <c r="Q12723" s="76"/>
      <c r="R12723" s="76"/>
      <c r="S12723" s="76"/>
      <c r="T12723" s="76"/>
      <c r="U12723" s="76"/>
      <c r="V12723" s="76"/>
      <c r="W12723" s="76"/>
      <c r="X12723" s="76"/>
    </row>
    <row r="12724" spans="1:24">
      <c r="A12724" s="54"/>
      <c r="B12724" s="54"/>
      <c r="C12724" s="81"/>
      <c r="D12724" s="81"/>
      <c r="E12724" s="81"/>
      <c r="F12724" s="80"/>
      <c r="G12724" s="81"/>
      <c r="H12724" s="81"/>
      <c r="I12724" s="83"/>
      <c r="J12724" s="80"/>
      <c r="K12724" s="84" t="s">
        <v>36</v>
      </c>
      <c r="L12724" s="76">
        <f t="shared" si="629"/>
        <v>4</v>
      </c>
      <c r="M12724" s="76"/>
      <c r="N12724" s="76"/>
      <c r="O12724" s="76"/>
      <c r="P12724" s="76"/>
      <c r="Q12724" s="76"/>
      <c r="R12724" s="76"/>
      <c r="S12724" s="76"/>
      <c r="T12724" s="76"/>
      <c r="U12724" s="76"/>
      <c r="V12724" s="76"/>
      <c r="W12724" s="76">
        <v>4</v>
      </c>
      <c r="X12724" s="76"/>
    </row>
    <row r="12725" spans="1:24">
      <c r="A12725" s="54"/>
      <c r="B12725" s="54"/>
      <c r="C12725" s="58" t="s">
        <v>33</v>
      </c>
      <c r="D12725" s="58" t="s">
        <v>19275</v>
      </c>
      <c r="E12725" s="58" t="s">
        <v>19276</v>
      </c>
      <c r="F12725" s="46" t="s">
        <v>19277</v>
      </c>
      <c r="G12725" s="58" t="s">
        <v>19278</v>
      </c>
      <c r="H12725" s="58" t="s">
        <v>19279</v>
      </c>
      <c r="I12725" s="74">
        <v>0</v>
      </c>
      <c r="J12725" s="46" t="s">
        <v>39</v>
      </c>
      <c r="K12725" s="75" t="s">
        <v>32</v>
      </c>
      <c r="L12725" s="76">
        <f t="shared" si="629"/>
        <v>0</v>
      </c>
      <c r="M12725" s="76"/>
      <c r="N12725" s="76"/>
      <c r="O12725" s="76"/>
      <c r="P12725" s="76"/>
      <c r="Q12725" s="76"/>
      <c r="R12725" s="76"/>
      <c r="S12725" s="76"/>
      <c r="T12725" s="76"/>
      <c r="U12725" s="76"/>
      <c r="V12725" s="76"/>
      <c r="W12725" s="76"/>
      <c r="X12725" s="76"/>
    </row>
    <row r="12726" spans="1:24">
      <c r="A12726" s="54"/>
      <c r="B12726" s="54"/>
      <c r="C12726" s="77"/>
      <c r="D12726" s="77"/>
      <c r="E12726" s="77"/>
      <c r="F12726" s="54"/>
      <c r="G12726" s="77"/>
      <c r="H12726" s="77"/>
      <c r="I12726" s="79"/>
      <c r="J12726" s="54"/>
      <c r="K12726" s="75" t="s">
        <v>34</v>
      </c>
      <c r="L12726" s="76">
        <f t="shared" si="629"/>
        <v>0</v>
      </c>
      <c r="M12726" s="76"/>
      <c r="N12726" s="76"/>
      <c r="O12726" s="76"/>
      <c r="P12726" s="76"/>
      <c r="Q12726" s="76"/>
      <c r="R12726" s="76"/>
      <c r="S12726" s="76"/>
      <c r="T12726" s="76"/>
      <c r="U12726" s="76"/>
      <c r="V12726" s="76"/>
      <c r="W12726" s="76"/>
      <c r="X12726" s="76"/>
    </row>
    <row r="12727" spans="1:24">
      <c r="A12727" s="54"/>
      <c r="B12727" s="54"/>
      <c r="C12727" s="81"/>
      <c r="D12727" s="81"/>
      <c r="E12727" s="81"/>
      <c r="F12727" s="80"/>
      <c r="G12727" s="81"/>
      <c r="H12727" s="81"/>
      <c r="I12727" s="83"/>
      <c r="J12727" s="80"/>
      <c r="K12727" s="84" t="s">
        <v>36</v>
      </c>
      <c r="L12727" s="76">
        <f t="shared" si="629"/>
        <v>2</v>
      </c>
      <c r="M12727" s="76"/>
      <c r="N12727" s="76"/>
      <c r="O12727" s="76">
        <v>1</v>
      </c>
      <c r="P12727" s="76"/>
      <c r="Q12727" s="76"/>
      <c r="R12727" s="76"/>
      <c r="S12727" s="76">
        <v>1</v>
      </c>
      <c r="T12727" s="76"/>
      <c r="U12727" s="76"/>
      <c r="V12727" s="76"/>
      <c r="W12727" s="76"/>
      <c r="X12727" s="76"/>
    </row>
    <row r="12728" spans="1:24">
      <c r="A12728" s="54"/>
      <c r="B12728" s="54"/>
      <c r="C12728" s="58" t="s">
        <v>33</v>
      </c>
      <c r="D12728" s="58" t="s">
        <v>19280</v>
      </c>
      <c r="E12728" s="58" t="s">
        <v>19281</v>
      </c>
      <c r="F12728" s="46" t="s">
        <v>19282</v>
      </c>
      <c r="G12728" s="58" t="s">
        <v>19283</v>
      </c>
      <c r="H12728" s="58" t="s">
        <v>19284</v>
      </c>
      <c r="I12728" s="74">
        <v>246</v>
      </c>
      <c r="J12728" s="46" t="s">
        <v>39</v>
      </c>
      <c r="K12728" s="75" t="s">
        <v>32</v>
      </c>
      <c r="L12728" s="76">
        <f t="shared" ref="L12728:L12791" si="630">SUM(M12728:X12728)</f>
        <v>0</v>
      </c>
      <c r="M12728" s="76"/>
      <c r="N12728" s="76"/>
      <c r="O12728" s="76"/>
      <c r="P12728" s="76"/>
      <c r="Q12728" s="76"/>
      <c r="R12728" s="76"/>
      <c r="S12728" s="76"/>
      <c r="T12728" s="76"/>
      <c r="U12728" s="76"/>
      <c r="V12728" s="76"/>
      <c r="W12728" s="76"/>
      <c r="X12728" s="76"/>
    </row>
    <row r="12729" spans="1:24">
      <c r="A12729" s="54"/>
      <c r="B12729" s="54"/>
      <c r="C12729" s="77"/>
      <c r="D12729" s="77"/>
      <c r="E12729" s="77"/>
      <c r="F12729" s="54"/>
      <c r="G12729" s="77"/>
      <c r="H12729" s="77"/>
      <c r="I12729" s="79"/>
      <c r="J12729" s="54"/>
      <c r="K12729" s="75" t="s">
        <v>34</v>
      </c>
      <c r="L12729" s="76">
        <f t="shared" si="630"/>
        <v>0</v>
      </c>
      <c r="M12729" s="76"/>
      <c r="N12729" s="76"/>
      <c r="O12729" s="76"/>
      <c r="P12729" s="76"/>
      <c r="Q12729" s="76"/>
      <c r="R12729" s="76"/>
      <c r="S12729" s="76"/>
      <c r="T12729" s="76"/>
      <c r="U12729" s="76"/>
      <c r="V12729" s="76"/>
      <c r="W12729" s="76"/>
      <c r="X12729" s="76"/>
    </row>
    <row r="12730" spans="1:24">
      <c r="A12730" s="54"/>
      <c r="B12730" s="54"/>
      <c r="C12730" s="81"/>
      <c r="D12730" s="81"/>
      <c r="E12730" s="81"/>
      <c r="F12730" s="80"/>
      <c r="G12730" s="81"/>
      <c r="H12730" s="81"/>
      <c r="I12730" s="83"/>
      <c r="J12730" s="80"/>
      <c r="K12730" s="84" t="s">
        <v>36</v>
      </c>
      <c r="L12730" s="76">
        <f t="shared" si="630"/>
        <v>2</v>
      </c>
      <c r="M12730" s="76"/>
      <c r="N12730" s="76"/>
      <c r="O12730" s="76">
        <v>1</v>
      </c>
      <c r="P12730" s="76"/>
      <c r="Q12730" s="76"/>
      <c r="R12730" s="76"/>
      <c r="S12730" s="76">
        <v>1</v>
      </c>
      <c r="T12730" s="76"/>
      <c r="U12730" s="76"/>
      <c r="V12730" s="76"/>
      <c r="W12730" s="76"/>
      <c r="X12730" s="76"/>
    </row>
    <row r="12731" spans="1:24">
      <c r="A12731" s="54"/>
      <c r="B12731" s="54"/>
      <c r="C12731" s="58" t="s">
        <v>33</v>
      </c>
      <c r="D12731" s="58" t="s">
        <v>19285</v>
      </c>
      <c r="E12731" s="58" t="s">
        <v>19286</v>
      </c>
      <c r="F12731" s="46" t="s">
        <v>19287</v>
      </c>
      <c r="G12731" s="58" t="s">
        <v>19288</v>
      </c>
      <c r="H12731" s="58" t="s">
        <v>19289</v>
      </c>
      <c r="I12731" s="74">
        <v>12014</v>
      </c>
      <c r="J12731" s="46" t="s">
        <v>39</v>
      </c>
      <c r="K12731" s="75" t="s">
        <v>32</v>
      </c>
      <c r="L12731" s="76">
        <f t="shared" si="630"/>
        <v>0</v>
      </c>
      <c r="M12731" s="76"/>
      <c r="N12731" s="76"/>
      <c r="O12731" s="76"/>
      <c r="P12731" s="76"/>
      <c r="Q12731" s="76"/>
      <c r="R12731" s="76"/>
      <c r="S12731" s="76"/>
      <c r="T12731" s="76"/>
      <c r="U12731" s="76"/>
      <c r="V12731" s="76"/>
      <c r="W12731" s="76"/>
      <c r="X12731" s="76"/>
    </row>
    <row r="12732" spans="1:24">
      <c r="A12732" s="54"/>
      <c r="B12732" s="54"/>
      <c r="C12732" s="77"/>
      <c r="D12732" s="77"/>
      <c r="E12732" s="77"/>
      <c r="F12732" s="54"/>
      <c r="G12732" s="77"/>
      <c r="H12732" s="77"/>
      <c r="I12732" s="79"/>
      <c r="J12732" s="54"/>
      <c r="K12732" s="75" t="s">
        <v>34</v>
      </c>
      <c r="L12732" s="76">
        <f t="shared" si="630"/>
        <v>0</v>
      </c>
      <c r="M12732" s="76"/>
      <c r="N12732" s="76"/>
      <c r="O12732" s="76"/>
      <c r="P12732" s="76"/>
      <c r="Q12732" s="76"/>
      <c r="R12732" s="76"/>
      <c r="S12732" s="76"/>
      <c r="T12732" s="76"/>
      <c r="U12732" s="76"/>
      <c r="V12732" s="76"/>
      <c r="W12732" s="76"/>
      <c r="X12732" s="76"/>
    </row>
    <row r="12733" spans="1:24">
      <c r="A12733" s="54"/>
      <c r="B12733" s="54"/>
      <c r="C12733" s="81"/>
      <c r="D12733" s="81"/>
      <c r="E12733" s="81"/>
      <c r="F12733" s="80"/>
      <c r="G12733" s="81"/>
      <c r="H12733" s="81"/>
      <c r="I12733" s="83"/>
      <c r="J12733" s="80"/>
      <c r="K12733" s="84" t="s">
        <v>36</v>
      </c>
      <c r="L12733" s="76">
        <f t="shared" si="630"/>
        <v>2</v>
      </c>
      <c r="M12733" s="76"/>
      <c r="N12733" s="76"/>
      <c r="O12733" s="76">
        <v>1</v>
      </c>
      <c r="P12733" s="76"/>
      <c r="Q12733" s="76"/>
      <c r="R12733" s="76"/>
      <c r="S12733" s="76">
        <v>1</v>
      </c>
      <c r="T12733" s="76"/>
      <c r="U12733" s="76"/>
      <c r="V12733" s="76"/>
      <c r="W12733" s="76"/>
      <c r="X12733" s="76"/>
    </row>
    <row r="12734" spans="1:24">
      <c r="A12734" s="54"/>
      <c r="B12734" s="54"/>
      <c r="C12734" s="58" t="s">
        <v>33</v>
      </c>
      <c r="D12734" s="58" t="s">
        <v>19290</v>
      </c>
      <c r="E12734" s="58" t="s">
        <v>19291</v>
      </c>
      <c r="F12734" s="46" t="s">
        <v>19292</v>
      </c>
      <c r="G12734" s="58" t="s">
        <v>19293</v>
      </c>
      <c r="H12734" s="58" t="s">
        <v>19294</v>
      </c>
      <c r="I12734" s="74">
        <v>0</v>
      </c>
      <c r="J12734" s="46" t="s">
        <v>39</v>
      </c>
      <c r="K12734" s="75" t="s">
        <v>32</v>
      </c>
      <c r="L12734" s="76">
        <f t="shared" si="630"/>
        <v>0</v>
      </c>
      <c r="M12734" s="76"/>
      <c r="N12734" s="76"/>
      <c r="O12734" s="76"/>
      <c r="P12734" s="76"/>
      <c r="Q12734" s="76"/>
      <c r="R12734" s="76"/>
      <c r="S12734" s="76"/>
      <c r="T12734" s="76"/>
      <c r="U12734" s="76"/>
      <c r="V12734" s="76"/>
      <c r="W12734" s="76"/>
      <c r="X12734" s="76"/>
    </row>
    <row r="12735" spans="1:24">
      <c r="A12735" s="54"/>
      <c r="B12735" s="54"/>
      <c r="C12735" s="77"/>
      <c r="D12735" s="77"/>
      <c r="E12735" s="77"/>
      <c r="F12735" s="54"/>
      <c r="G12735" s="77"/>
      <c r="H12735" s="77"/>
      <c r="I12735" s="79"/>
      <c r="J12735" s="54"/>
      <c r="K12735" s="75" t="s">
        <v>34</v>
      </c>
      <c r="L12735" s="76">
        <f t="shared" si="630"/>
        <v>0</v>
      </c>
      <c r="M12735" s="76"/>
      <c r="N12735" s="76"/>
      <c r="O12735" s="76"/>
      <c r="P12735" s="76"/>
      <c r="Q12735" s="76"/>
      <c r="R12735" s="76"/>
      <c r="S12735" s="76"/>
      <c r="T12735" s="76"/>
      <c r="U12735" s="76"/>
      <c r="V12735" s="76"/>
      <c r="W12735" s="76"/>
      <c r="X12735" s="76"/>
    </row>
    <row r="12736" spans="1:24">
      <c r="A12736" s="54"/>
      <c r="B12736" s="54"/>
      <c r="C12736" s="81"/>
      <c r="D12736" s="81"/>
      <c r="E12736" s="81"/>
      <c r="F12736" s="80"/>
      <c r="G12736" s="81"/>
      <c r="H12736" s="81"/>
      <c r="I12736" s="83"/>
      <c r="J12736" s="80"/>
      <c r="K12736" s="84" t="s">
        <v>36</v>
      </c>
      <c r="L12736" s="76">
        <f t="shared" si="630"/>
        <v>4</v>
      </c>
      <c r="M12736" s="76">
        <v>4</v>
      </c>
      <c r="N12736" s="76"/>
      <c r="O12736" s="76"/>
      <c r="P12736" s="76"/>
      <c r="Q12736" s="76"/>
      <c r="R12736" s="76"/>
      <c r="S12736" s="76"/>
      <c r="T12736" s="76"/>
      <c r="U12736" s="76"/>
      <c r="V12736" s="76"/>
      <c r="W12736" s="76"/>
      <c r="X12736" s="76"/>
    </row>
    <row r="12737" spans="1:24">
      <c r="A12737" s="54"/>
      <c r="B12737" s="54"/>
      <c r="C12737" s="58" t="s">
        <v>33</v>
      </c>
      <c r="D12737" s="58" t="s">
        <v>19295</v>
      </c>
      <c r="E12737" s="58" t="s">
        <v>19296</v>
      </c>
      <c r="F12737" s="46" t="s">
        <v>19297</v>
      </c>
      <c r="G12737" s="58" t="s">
        <v>19298</v>
      </c>
      <c r="H12737" s="58" t="s">
        <v>19299</v>
      </c>
      <c r="I12737" s="74">
        <v>0</v>
      </c>
      <c r="J12737" s="46" t="s">
        <v>39</v>
      </c>
      <c r="K12737" s="75" t="s">
        <v>32</v>
      </c>
      <c r="L12737" s="76">
        <f t="shared" si="630"/>
        <v>0</v>
      </c>
      <c r="M12737" s="76"/>
      <c r="N12737" s="76"/>
      <c r="O12737" s="76"/>
      <c r="P12737" s="76"/>
      <c r="Q12737" s="76"/>
      <c r="R12737" s="76"/>
      <c r="S12737" s="76"/>
      <c r="T12737" s="76"/>
      <c r="U12737" s="76"/>
      <c r="V12737" s="76"/>
      <c r="W12737" s="76"/>
      <c r="X12737" s="76"/>
    </row>
    <row r="12738" spans="1:24">
      <c r="A12738" s="54"/>
      <c r="B12738" s="54"/>
      <c r="C12738" s="77"/>
      <c r="D12738" s="77"/>
      <c r="E12738" s="77"/>
      <c r="F12738" s="54"/>
      <c r="G12738" s="77"/>
      <c r="H12738" s="77"/>
      <c r="I12738" s="79"/>
      <c r="J12738" s="54"/>
      <c r="K12738" s="75" t="s">
        <v>34</v>
      </c>
      <c r="L12738" s="76">
        <f t="shared" si="630"/>
        <v>0</v>
      </c>
      <c r="M12738" s="76"/>
      <c r="N12738" s="76"/>
      <c r="O12738" s="76"/>
      <c r="P12738" s="76"/>
      <c r="Q12738" s="76"/>
      <c r="R12738" s="76"/>
      <c r="S12738" s="76"/>
      <c r="T12738" s="76"/>
      <c r="U12738" s="76"/>
      <c r="V12738" s="76"/>
      <c r="W12738" s="76"/>
      <c r="X12738" s="76"/>
    </row>
    <row r="12739" spans="1:24">
      <c r="A12739" s="54"/>
      <c r="B12739" s="54"/>
      <c r="C12739" s="81"/>
      <c r="D12739" s="81"/>
      <c r="E12739" s="81"/>
      <c r="F12739" s="80"/>
      <c r="G12739" s="81"/>
      <c r="H12739" s="81"/>
      <c r="I12739" s="83"/>
      <c r="J12739" s="80"/>
      <c r="K12739" s="84" t="s">
        <v>36</v>
      </c>
      <c r="L12739" s="76">
        <f t="shared" si="630"/>
        <v>2</v>
      </c>
      <c r="M12739" s="76"/>
      <c r="N12739" s="76"/>
      <c r="O12739" s="76"/>
      <c r="P12739" s="76"/>
      <c r="Q12739" s="76"/>
      <c r="R12739" s="76"/>
      <c r="S12739" s="76">
        <v>2</v>
      </c>
      <c r="T12739" s="76"/>
      <c r="U12739" s="76"/>
      <c r="V12739" s="76"/>
      <c r="W12739" s="76"/>
      <c r="X12739" s="76"/>
    </row>
    <row r="12740" spans="1:24">
      <c r="A12740" s="54"/>
      <c r="B12740" s="54"/>
      <c r="C12740" s="58" t="s">
        <v>33</v>
      </c>
      <c r="D12740" s="58" t="s">
        <v>19300</v>
      </c>
      <c r="E12740" s="58" t="s">
        <v>19301</v>
      </c>
      <c r="F12740" s="46" t="s">
        <v>19302</v>
      </c>
      <c r="G12740" s="58" t="s">
        <v>19303</v>
      </c>
      <c r="H12740" s="58" t="s">
        <v>19304</v>
      </c>
      <c r="I12740" s="74">
        <v>4640</v>
      </c>
      <c r="J12740" s="46" t="s">
        <v>39</v>
      </c>
      <c r="K12740" s="75" t="s">
        <v>32</v>
      </c>
      <c r="L12740" s="76">
        <f t="shared" si="630"/>
        <v>0</v>
      </c>
      <c r="M12740" s="76"/>
      <c r="N12740" s="76"/>
      <c r="O12740" s="76"/>
      <c r="P12740" s="76"/>
      <c r="Q12740" s="76"/>
      <c r="R12740" s="76"/>
      <c r="S12740" s="76"/>
      <c r="T12740" s="76"/>
      <c r="U12740" s="76"/>
      <c r="V12740" s="76"/>
      <c r="W12740" s="76"/>
      <c r="X12740" s="76"/>
    </row>
    <row r="12741" spans="1:24">
      <c r="A12741" s="54"/>
      <c r="B12741" s="54"/>
      <c r="C12741" s="77"/>
      <c r="D12741" s="77"/>
      <c r="E12741" s="77"/>
      <c r="F12741" s="54"/>
      <c r="G12741" s="77"/>
      <c r="H12741" s="77"/>
      <c r="I12741" s="79"/>
      <c r="J12741" s="54"/>
      <c r="K12741" s="75" t="s">
        <v>34</v>
      </c>
      <c r="L12741" s="76">
        <f t="shared" si="630"/>
        <v>0</v>
      </c>
      <c r="M12741" s="76"/>
      <c r="N12741" s="76"/>
      <c r="O12741" s="76"/>
      <c r="P12741" s="76"/>
      <c r="Q12741" s="76"/>
      <c r="R12741" s="76"/>
      <c r="S12741" s="76"/>
      <c r="T12741" s="76"/>
      <c r="U12741" s="76"/>
      <c r="V12741" s="76"/>
      <c r="W12741" s="76"/>
      <c r="X12741" s="76"/>
    </row>
    <row r="12742" spans="1:24">
      <c r="A12742" s="54"/>
      <c r="B12742" s="54"/>
      <c r="C12742" s="81"/>
      <c r="D12742" s="81"/>
      <c r="E12742" s="81"/>
      <c r="F12742" s="80"/>
      <c r="G12742" s="81"/>
      <c r="H12742" s="81"/>
      <c r="I12742" s="83"/>
      <c r="J12742" s="80"/>
      <c r="K12742" s="84" t="s">
        <v>36</v>
      </c>
      <c r="L12742" s="76">
        <f t="shared" si="630"/>
        <v>2</v>
      </c>
      <c r="M12742" s="76"/>
      <c r="N12742" s="76"/>
      <c r="O12742" s="76">
        <v>2</v>
      </c>
      <c r="P12742" s="76"/>
      <c r="Q12742" s="76"/>
      <c r="R12742" s="76"/>
      <c r="S12742" s="76"/>
      <c r="T12742" s="76"/>
      <c r="U12742" s="76"/>
      <c r="V12742" s="76"/>
      <c r="W12742" s="76"/>
      <c r="X12742" s="76"/>
    </row>
    <row r="12743" spans="1:24">
      <c r="A12743" s="54"/>
      <c r="B12743" s="54"/>
      <c r="C12743" s="58" t="s">
        <v>33</v>
      </c>
      <c r="D12743" s="58" t="s">
        <v>19305</v>
      </c>
      <c r="E12743" s="58" t="s">
        <v>19306</v>
      </c>
      <c r="F12743" s="46" t="s">
        <v>19307</v>
      </c>
      <c r="G12743" s="58" t="s">
        <v>19308</v>
      </c>
      <c r="H12743" s="58"/>
      <c r="I12743" s="74">
        <v>672</v>
      </c>
      <c r="J12743" s="46" t="s">
        <v>39</v>
      </c>
      <c r="K12743" s="75" t="s">
        <v>32</v>
      </c>
      <c r="L12743" s="76">
        <f t="shared" si="630"/>
        <v>0</v>
      </c>
      <c r="M12743" s="76"/>
      <c r="N12743" s="76"/>
      <c r="O12743" s="76"/>
      <c r="P12743" s="76"/>
      <c r="Q12743" s="76"/>
      <c r="R12743" s="76"/>
      <c r="S12743" s="76"/>
      <c r="T12743" s="76"/>
      <c r="U12743" s="76"/>
      <c r="V12743" s="76"/>
      <c r="W12743" s="76"/>
      <c r="X12743" s="76"/>
    </row>
    <row r="12744" spans="1:24">
      <c r="A12744" s="54"/>
      <c r="B12744" s="54"/>
      <c r="C12744" s="77"/>
      <c r="D12744" s="77"/>
      <c r="E12744" s="77"/>
      <c r="F12744" s="54"/>
      <c r="G12744" s="77"/>
      <c r="H12744" s="77"/>
      <c r="I12744" s="79"/>
      <c r="J12744" s="54"/>
      <c r="K12744" s="75" t="s">
        <v>34</v>
      </c>
      <c r="L12744" s="76">
        <f t="shared" si="630"/>
        <v>0</v>
      </c>
      <c r="M12744" s="76"/>
      <c r="N12744" s="76"/>
      <c r="O12744" s="76"/>
      <c r="P12744" s="76"/>
      <c r="Q12744" s="76"/>
      <c r="R12744" s="76"/>
      <c r="S12744" s="76"/>
      <c r="T12744" s="76"/>
      <c r="U12744" s="76"/>
      <c r="V12744" s="76"/>
      <c r="W12744" s="76"/>
      <c r="X12744" s="76"/>
    </row>
    <row r="12745" spans="1:24">
      <c r="A12745" s="54"/>
      <c r="B12745" s="54"/>
      <c r="C12745" s="81"/>
      <c r="D12745" s="81"/>
      <c r="E12745" s="81"/>
      <c r="F12745" s="80"/>
      <c r="G12745" s="81"/>
      <c r="H12745" s="81"/>
      <c r="I12745" s="83"/>
      <c r="J12745" s="80"/>
      <c r="K12745" s="84" t="s">
        <v>36</v>
      </c>
      <c r="L12745" s="76">
        <f t="shared" si="630"/>
        <v>2</v>
      </c>
      <c r="M12745" s="76"/>
      <c r="N12745" s="76"/>
      <c r="O12745" s="76">
        <v>1</v>
      </c>
      <c r="P12745" s="76"/>
      <c r="Q12745" s="76"/>
      <c r="R12745" s="76"/>
      <c r="S12745" s="76">
        <v>1</v>
      </c>
      <c r="T12745" s="76"/>
      <c r="U12745" s="76"/>
      <c r="V12745" s="76"/>
      <c r="W12745" s="76"/>
      <c r="X12745" s="76"/>
    </row>
    <row r="12746" spans="1:24">
      <c r="A12746" s="54"/>
      <c r="B12746" s="54"/>
      <c r="C12746" s="58" t="s">
        <v>33</v>
      </c>
      <c r="D12746" s="58" t="s">
        <v>19309</v>
      </c>
      <c r="E12746" s="58" t="s">
        <v>19310</v>
      </c>
      <c r="F12746" s="46" t="s">
        <v>19311</v>
      </c>
      <c r="G12746" s="58" t="s">
        <v>19312</v>
      </c>
      <c r="H12746" s="58" t="s">
        <v>19313</v>
      </c>
      <c r="I12746" s="74">
        <v>0</v>
      </c>
      <c r="J12746" s="46" t="s">
        <v>39</v>
      </c>
      <c r="K12746" s="75" t="s">
        <v>32</v>
      </c>
      <c r="L12746" s="76">
        <f t="shared" si="630"/>
        <v>0</v>
      </c>
      <c r="M12746" s="76"/>
      <c r="N12746" s="76"/>
      <c r="O12746" s="76"/>
      <c r="P12746" s="76"/>
      <c r="Q12746" s="76"/>
      <c r="R12746" s="76"/>
      <c r="S12746" s="76"/>
      <c r="T12746" s="76"/>
      <c r="U12746" s="76"/>
      <c r="V12746" s="76"/>
      <c r="W12746" s="76"/>
      <c r="X12746" s="76"/>
    </row>
    <row r="12747" spans="1:24">
      <c r="A12747" s="54"/>
      <c r="B12747" s="54"/>
      <c r="C12747" s="77"/>
      <c r="D12747" s="77"/>
      <c r="E12747" s="77"/>
      <c r="F12747" s="54"/>
      <c r="G12747" s="77"/>
      <c r="H12747" s="77"/>
      <c r="I12747" s="79"/>
      <c r="J12747" s="54"/>
      <c r="K12747" s="75" t="s">
        <v>34</v>
      </c>
      <c r="L12747" s="76">
        <f t="shared" si="630"/>
        <v>0</v>
      </c>
      <c r="M12747" s="76"/>
      <c r="N12747" s="76"/>
      <c r="O12747" s="76"/>
      <c r="P12747" s="76"/>
      <c r="Q12747" s="76"/>
      <c r="R12747" s="76"/>
      <c r="S12747" s="76"/>
      <c r="T12747" s="76"/>
      <c r="U12747" s="76"/>
      <c r="V12747" s="76"/>
      <c r="W12747" s="76"/>
      <c r="X12747" s="76"/>
    </row>
    <row r="12748" spans="1:24">
      <c r="A12748" s="54"/>
      <c r="B12748" s="54"/>
      <c r="C12748" s="81"/>
      <c r="D12748" s="81"/>
      <c r="E12748" s="81"/>
      <c r="F12748" s="80"/>
      <c r="G12748" s="81"/>
      <c r="H12748" s="81"/>
      <c r="I12748" s="83"/>
      <c r="J12748" s="80"/>
      <c r="K12748" s="84" t="s">
        <v>36</v>
      </c>
      <c r="L12748" s="76">
        <f t="shared" si="630"/>
        <v>2</v>
      </c>
      <c r="M12748" s="76"/>
      <c r="N12748" s="76"/>
      <c r="O12748" s="76"/>
      <c r="P12748" s="76"/>
      <c r="Q12748" s="76"/>
      <c r="R12748" s="76"/>
      <c r="S12748" s="76"/>
      <c r="T12748" s="76"/>
      <c r="U12748" s="76"/>
      <c r="V12748" s="76"/>
      <c r="W12748" s="76">
        <v>2</v>
      </c>
      <c r="X12748" s="76"/>
    </row>
    <row r="12749" spans="1:24">
      <c r="A12749" s="54"/>
      <c r="B12749" s="54"/>
      <c r="C12749" s="58" t="s">
        <v>33</v>
      </c>
      <c r="D12749" s="58" t="s">
        <v>7568</v>
      </c>
      <c r="E12749" s="58" t="s">
        <v>19314</v>
      </c>
      <c r="F12749" s="46" t="s">
        <v>19315</v>
      </c>
      <c r="G12749" s="58" t="s">
        <v>19316</v>
      </c>
      <c r="H12749" s="58" t="s">
        <v>19317</v>
      </c>
      <c r="I12749" s="74">
        <v>0</v>
      </c>
      <c r="J12749" s="46" t="s">
        <v>39</v>
      </c>
      <c r="K12749" s="75" t="s">
        <v>32</v>
      </c>
      <c r="L12749" s="76">
        <f t="shared" si="630"/>
        <v>0</v>
      </c>
      <c r="M12749" s="76"/>
      <c r="N12749" s="76"/>
      <c r="O12749" s="76"/>
      <c r="P12749" s="76"/>
      <c r="Q12749" s="76"/>
      <c r="R12749" s="76"/>
      <c r="S12749" s="76"/>
      <c r="T12749" s="76"/>
      <c r="U12749" s="76"/>
      <c r="V12749" s="76"/>
      <c r="W12749" s="76"/>
      <c r="X12749" s="76"/>
    </row>
    <row r="12750" spans="1:24">
      <c r="A12750" s="54"/>
      <c r="B12750" s="54"/>
      <c r="C12750" s="77"/>
      <c r="D12750" s="77"/>
      <c r="E12750" s="77"/>
      <c r="F12750" s="54"/>
      <c r="G12750" s="77"/>
      <c r="H12750" s="77"/>
      <c r="I12750" s="79"/>
      <c r="J12750" s="54"/>
      <c r="K12750" s="75" t="s">
        <v>34</v>
      </c>
      <c r="L12750" s="76">
        <f t="shared" si="630"/>
        <v>0</v>
      </c>
      <c r="M12750" s="76"/>
      <c r="N12750" s="76"/>
      <c r="O12750" s="76"/>
      <c r="P12750" s="76"/>
      <c r="Q12750" s="76"/>
      <c r="R12750" s="76"/>
      <c r="S12750" s="76"/>
      <c r="T12750" s="76"/>
      <c r="U12750" s="76"/>
      <c r="V12750" s="76"/>
      <c r="W12750" s="76"/>
      <c r="X12750" s="76"/>
    </row>
    <row r="12751" spans="1:24">
      <c r="A12751" s="54"/>
      <c r="B12751" s="54"/>
      <c r="C12751" s="81"/>
      <c r="D12751" s="81"/>
      <c r="E12751" s="81"/>
      <c r="F12751" s="80"/>
      <c r="G12751" s="81"/>
      <c r="H12751" s="81"/>
      <c r="I12751" s="83"/>
      <c r="J12751" s="80"/>
      <c r="K12751" s="84" t="s">
        <v>36</v>
      </c>
      <c r="L12751" s="76">
        <f t="shared" si="630"/>
        <v>0</v>
      </c>
      <c r="M12751" s="76"/>
      <c r="N12751" s="76"/>
      <c r="O12751" s="76"/>
      <c r="P12751" s="76"/>
      <c r="Q12751" s="76"/>
      <c r="R12751" s="76"/>
      <c r="S12751" s="76"/>
      <c r="T12751" s="76"/>
      <c r="U12751" s="76"/>
      <c r="V12751" s="76"/>
      <c r="W12751" s="76"/>
      <c r="X12751" s="76"/>
    </row>
    <row r="12752" spans="1:24">
      <c r="A12752" s="54"/>
      <c r="B12752" s="54"/>
      <c r="C12752" s="58" t="s">
        <v>33</v>
      </c>
      <c r="D12752" s="58" t="s">
        <v>5816</v>
      </c>
      <c r="E12752" s="58" t="s">
        <v>19318</v>
      </c>
      <c r="F12752" s="46" t="s">
        <v>19319</v>
      </c>
      <c r="G12752" s="58" t="s">
        <v>19320</v>
      </c>
      <c r="H12752" s="58" t="s">
        <v>19321</v>
      </c>
      <c r="I12752" s="74">
        <v>0</v>
      </c>
      <c r="J12752" s="46" t="s">
        <v>39</v>
      </c>
      <c r="K12752" s="75" t="s">
        <v>32</v>
      </c>
      <c r="L12752" s="76">
        <f t="shared" si="630"/>
        <v>0</v>
      </c>
      <c r="M12752" s="76"/>
      <c r="N12752" s="76"/>
      <c r="O12752" s="76"/>
      <c r="P12752" s="76"/>
      <c r="Q12752" s="76"/>
      <c r="R12752" s="76"/>
      <c r="S12752" s="76"/>
      <c r="T12752" s="76"/>
      <c r="U12752" s="76"/>
      <c r="V12752" s="76"/>
      <c r="W12752" s="76"/>
      <c r="X12752" s="76"/>
    </row>
    <row r="12753" spans="1:24">
      <c r="A12753" s="54"/>
      <c r="B12753" s="54"/>
      <c r="C12753" s="77"/>
      <c r="D12753" s="77"/>
      <c r="E12753" s="77"/>
      <c r="F12753" s="54"/>
      <c r="G12753" s="77"/>
      <c r="H12753" s="77"/>
      <c r="I12753" s="79"/>
      <c r="J12753" s="54"/>
      <c r="K12753" s="75" t="s">
        <v>34</v>
      </c>
      <c r="L12753" s="76">
        <f t="shared" si="630"/>
        <v>0</v>
      </c>
      <c r="M12753" s="76"/>
      <c r="N12753" s="76"/>
      <c r="O12753" s="76"/>
      <c r="P12753" s="76"/>
      <c r="Q12753" s="76"/>
      <c r="R12753" s="76"/>
      <c r="S12753" s="76"/>
      <c r="T12753" s="76"/>
      <c r="U12753" s="76"/>
      <c r="V12753" s="76"/>
      <c r="W12753" s="76"/>
      <c r="X12753" s="76"/>
    </row>
    <row r="12754" spans="1:24">
      <c r="A12754" s="54"/>
      <c r="B12754" s="54"/>
      <c r="C12754" s="81"/>
      <c r="D12754" s="81"/>
      <c r="E12754" s="81"/>
      <c r="F12754" s="80"/>
      <c r="G12754" s="81"/>
      <c r="H12754" s="81"/>
      <c r="I12754" s="83"/>
      <c r="J12754" s="80"/>
      <c r="K12754" s="84" t="s">
        <v>36</v>
      </c>
      <c r="L12754" s="76">
        <f t="shared" si="630"/>
        <v>0</v>
      </c>
      <c r="M12754" s="76"/>
      <c r="N12754" s="76"/>
      <c r="O12754" s="76"/>
      <c r="P12754" s="76"/>
      <c r="Q12754" s="76"/>
      <c r="R12754" s="76"/>
      <c r="S12754" s="76"/>
      <c r="T12754" s="76"/>
      <c r="U12754" s="76"/>
      <c r="V12754" s="76"/>
      <c r="W12754" s="76"/>
      <c r="X12754" s="76"/>
    </row>
    <row r="12755" spans="1:24">
      <c r="A12755" s="54"/>
      <c r="B12755" s="54"/>
      <c r="C12755" s="58" t="s">
        <v>33</v>
      </c>
      <c r="D12755" s="58" t="s">
        <v>6112</v>
      </c>
      <c r="E12755" s="58" t="s">
        <v>19322</v>
      </c>
      <c r="F12755" s="46" t="s">
        <v>19323</v>
      </c>
      <c r="G12755" s="58" t="s">
        <v>19324</v>
      </c>
      <c r="H12755" s="58"/>
      <c r="I12755" s="74">
        <v>0</v>
      </c>
      <c r="J12755" s="46" t="s">
        <v>39</v>
      </c>
      <c r="K12755" s="75" t="s">
        <v>32</v>
      </c>
      <c r="L12755" s="76">
        <f t="shared" si="630"/>
        <v>0</v>
      </c>
      <c r="M12755" s="76"/>
      <c r="N12755" s="76"/>
      <c r="O12755" s="76"/>
      <c r="P12755" s="76"/>
      <c r="Q12755" s="76"/>
      <c r="R12755" s="76"/>
      <c r="S12755" s="76"/>
      <c r="T12755" s="76"/>
      <c r="U12755" s="76"/>
      <c r="V12755" s="76"/>
      <c r="W12755" s="76"/>
      <c r="X12755" s="76"/>
    </row>
    <row r="12756" spans="1:24">
      <c r="A12756" s="54"/>
      <c r="B12756" s="54"/>
      <c r="C12756" s="77"/>
      <c r="D12756" s="77"/>
      <c r="E12756" s="77"/>
      <c r="F12756" s="54"/>
      <c r="G12756" s="77"/>
      <c r="H12756" s="77"/>
      <c r="I12756" s="79"/>
      <c r="J12756" s="54"/>
      <c r="K12756" s="75" t="s">
        <v>34</v>
      </c>
      <c r="L12756" s="76">
        <f t="shared" si="630"/>
        <v>0</v>
      </c>
      <c r="M12756" s="76"/>
      <c r="N12756" s="76"/>
      <c r="O12756" s="76"/>
      <c r="P12756" s="76"/>
      <c r="Q12756" s="76"/>
      <c r="R12756" s="76"/>
      <c r="S12756" s="76"/>
      <c r="T12756" s="76"/>
      <c r="U12756" s="76"/>
      <c r="V12756" s="76"/>
      <c r="W12756" s="76"/>
      <c r="X12756" s="76"/>
    </row>
    <row r="12757" spans="1:24">
      <c r="A12757" s="54"/>
      <c r="B12757" s="54"/>
      <c r="C12757" s="81"/>
      <c r="D12757" s="81"/>
      <c r="E12757" s="81"/>
      <c r="F12757" s="80"/>
      <c r="G12757" s="81"/>
      <c r="H12757" s="81"/>
      <c r="I12757" s="83"/>
      <c r="J12757" s="80"/>
      <c r="K12757" s="84" t="s">
        <v>36</v>
      </c>
      <c r="L12757" s="76">
        <f t="shared" si="630"/>
        <v>0</v>
      </c>
      <c r="M12757" s="76"/>
      <c r="N12757" s="76"/>
      <c r="O12757" s="76"/>
      <c r="P12757" s="76"/>
      <c r="Q12757" s="76"/>
      <c r="R12757" s="76"/>
      <c r="S12757" s="76"/>
      <c r="T12757" s="76"/>
      <c r="U12757" s="76"/>
      <c r="V12757" s="76"/>
      <c r="W12757" s="76"/>
      <c r="X12757" s="76"/>
    </row>
    <row r="12758" spans="1:24">
      <c r="A12758" s="54"/>
      <c r="B12758" s="54"/>
      <c r="C12758" s="58" t="s">
        <v>33</v>
      </c>
      <c r="D12758" s="58" t="s">
        <v>19325</v>
      </c>
      <c r="E12758" s="58" t="s">
        <v>19326</v>
      </c>
      <c r="F12758" s="46" t="s">
        <v>19327</v>
      </c>
      <c r="G12758" s="58" t="s">
        <v>19328</v>
      </c>
      <c r="H12758" s="58" t="s">
        <v>19329</v>
      </c>
      <c r="I12758" s="74">
        <v>0</v>
      </c>
      <c r="J12758" s="46" t="s">
        <v>39</v>
      </c>
      <c r="K12758" s="75" t="s">
        <v>32</v>
      </c>
      <c r="L12758" s="76">
        <f t="shared" si="630"/>
        <v>0</v>
      </c>
      <c r="M12758" s="76"/>
      <c r="N12758" s="76"/>
      <c r="O12758" s="76"/>
      <c r="P12758" s="76"/>
      <c r="Q12758" s="76"/>
      <c r="R12758" s="76"/>
      <c r="S12758" s="76"/>
      <c r="T12758" s="76"/>
      <c r="U12758" s="76"/>
      <c r="V12758" s="76"/>
      <c r="W12758" s="76"/>
      <c r="X12758" s="76"/>
    </row>
    <row r="12759" spans="1:24">
      <c r="A12759" s="54"/>
      <c r="B12759" s="54"/>
      <c r="C12759" s="77"/>
      <c r="D12759" s="77"/>
      <c r="E12759" s="77"/>
      <c r="F12759" s="54"/>
      <c r="G12759" s="77"/>
      <c r="H12759" s="77"/>
      <c r="I12759" s="79"/>
      <c r="J12759" s="54"/>
      <c r="K12759" s="75" t="s">
        <v>34</v>
      </c>
      <c r="L12759" s="76">
        <f t="shared" si="630"/>
        <v>0</v>
      </c>
      <c r="M12759" s="76"/>
      <c r="N12759" s="76"/>
      <c r="O12759" s="76"/>
      <c r="P12759" s="76"/>
      <c r="Q12759" s="76"/>
      <c r="R12759" s="76"/>
      <c r="S12759" s="76"/>
      <c r="T12759" s="76"/>
      <c r="U12759" s="76"/>
      <c r="V12759" s="76"/>
      <c r="W12759" s="76"/>
      <c r="X12759" s="76"/>
    </row>
    <row r="12760" spans="1:24">
      <c r="A12760" s="54"/>
      <c r="B12760" s="54"/>
      <c r="C12760" s="81"/>
      <c r="D12760" s="81"/>
      <c r="E12760" s="81"/>
      <c r="F12760" s="80"/>
      <c r="G12760" s="81"/>
      <c r="H12760" s="81"/>
      <c r="I12760" s="83"/>
      <c r="J12760" s="80"/>
      <c r="K12760" s="84" t="s">
        <v>36</v>
      </c>
      <c r="L12760" s="76">
        <f t="shared" si="630"/>
        <v>0</v>
      </c>
      <c r="M12760" s="76"/>
      <c r="N12760" s="76"/>
      <c r="O12760" s="76"/>
      <c r="P12760" s="76"/>
      <c r="Q12760" s="76"/>
      <c r="R12760" s="76"/>
      <c r="S12760" s="76"/>
      <c r="T12760" s="76"/>
      <c r="U12760" s="76"/>
      <c r="V12760" s="76"/>
      <c r="W12760" s="76"/>
      <c r="X12760" s="76"/>
    </row>
    <row r="12761" spans="1:24">
      <c r="A12761" s="54"/>
      <c r="B12761" s="54"/>
      <c r="C12761" s="58" t="s">
        <v>33</v>
      </c>
      <c r="D12761" s="58" t="s">
        <v>19330</v>
      </c>
      <c r="E12761" s="58" t="s">
        <v>19331</v>
      </c>
      <c r="F12761" s="46" t="s">
        <v>19229</v>
      </c>
      <c r="G12761" s="58" t="s">
        <v>19332</v>
      </c>
      <c r="H12761" s="58" t="s">
        <v>19333</v>
      </c>
      <c r="I12761" s="74">
        <v>27</v>
      </c>
      <c r="J12761" s="46" t="s">
        <v>39</v>
      </c>
      <c r="K12761" s="75" t="s">
        <v>32</v>
      </c>
      <c r="L12761" s="76">
        <f t="shared" si="630"/>
        <v>0</v>
      </c>
      <c r="M12761" s="76"/>
      <c r="N12761" s="76"/>
      <c r="O12761" s="76"/>
      <c r="P12761" s="76"/>
      <c r="Q12761" s="76"/>
      <c r="R12761" s="76"/>
      <c r="S12761" s="76"/>
      <c r="T12761" s="76"/>
      <c r="U12761" s="76"/>
      <c r="V12761" s="76"/>
      <c r="W12761" s="76"/>
      <c r="X12761" s="76"/>
    </row>
    <row r="12762" spans="1:24">
      <c r="A12762" s="54"/>
      <c r="B12762" s="54"/>
      <c r="C12762" s="77"/>
      <c r="D12762" s="77"/>
      <c r="E12762" s="77"/>
      <c r="F12762" s="54"/>
      <c r="G12762" s="77"/>
      <c r="H12762" s="77"/>
      <c r="I12762" s="79"/>
      <c r="J12762" s="54"/>
      <c r="K12762" s="75" t="s">
        <v>34</v>
      </c>
      <c r="L12762" s="76">
        <f t="shared" si="630"/>
        <v>0</v>
      </c>
      <c r="M12762" s="76"/>
      <c r="N12762" s="76"/>
      <c r="O12762" s="76"/>
      <c r="P12762" s="76"/>
      <c r="Q12762" s="76"/>
      <c r="R12762" s="76"/>
      <c r="S12762" s="76"/>
      <c r="T12762" s="76"/>
      <c r="U12762" s="76"/>
      <c r="V12762" s="76"/>
      <c r="W12762" s="76"/>
      <c r="X12762" s="76"/>
    </row>
    <row r="12763" spans="1:24">
      <c r="A12763" s="54"/>
      <c r="B12763" s="54"/>
      <c r="C12763" s="81"/>
      <c r="D12763" s="81"/>
      <c r="E12763" s="81"/>
      <c r="F12763" s="80"/>
      <c r="G12763" s="81"/>
      <c r="H12763" s="81"/>
      <c r="I12763" s="83"/>
      <c r="J12763" s="80"/>
      <c r="K12763" s="84" t="s">
        <v>36</v>
      </c>
      <c r="L12763" s="76">
        <f t="shared" si="630"/>
        <v>2</v>
      </c>
      <c r="M12763" s="76"/>
      <c r="N12763" s="76"/>
      <c r="O12763" s="76">
        <v>1</v>
      </c>
      <c r="P12763" s="76"/>
      <c r="Q12763" s="76"/>
      <c r="R12763" s="76"/>
      <c r="S12763" s="76">
        <v>1</v>
      </c>
      <c r="T12763" s="76"/>
      <c r="U12763" s="76"/>
      <c r="V12763" s="76"/>
      <c r="W12763" s="76"/>
      <c r="X12763" s="76"/>
    </row>
    <row r="12764" spans="1:24">
      <c r="A12764" s="54"/>
      <c r="B12764" s="54"/>
      <c r="C12764" s="58" t="s">
        <v>33</v>
      </c>
      <c r="D12764" s="58" t="s">
        <v>19334</v>
      </c>
      <c r="E12764" s="58" t="s">
        <v>19335</v>
      </c>
      <c r="F12764" s="46" t="s">
        <v>19336</v>
      </c>
      <c r="G12764" s="58" t="s">
        <v>19337</v>
      </c>
      <c r="H12764" s="58" t="s">
        <v>19338</v>
      </c>
      <c r="I12764" s="74">
        <v>2</v>
      </c>
      <c r="J12764" s="46" t="s">
        <v>39</v>
      </c>
      <c r="K12764" s="75" t="s">
        <v>32</v>
      </c>
      <c r="L12764" s="76">
        <f t="shared" si="630"/>
        <v>0</v>
      </c>
      <c r="M12764" s="76"/>
      <c r="N12764" s="76"/>
      <c r="O12764" s="76"/>
      <c r="P12764" s="76"/>
      <c r="Q12764" s="76"/>
      <c r="R12764" s="76"/>
      <c r="S12764" s="76"/>
      <c r="T12764" s="76"/>
      <c r="U12764" s="76"/>
      <c r="V12764" s="76"/>
      <c r="W12764" s="76"/>
      <c r="X12764" s="76"/>
    </row>
    <row r="12765" spans="1:24">
      <c r="A12765" s="54"/>
      <c r="B12765" s="54"/>
      <c r="C12765" s="77"/>
      <c r="D12765" s="77"/>
      <c r="E12765" s="77"/>
      <c r="F12765" s="54"/>
      <c r="G12765" s="77"/>
      <c r="H12765" s="77"/>
      <c r="I12765" s="79"/>
      <c r="J12765" s="54"/>
      <c r="K12765" s="75" t="s">
        <v>34</v>
      </c>
      <c r="L12765" s="76">
        <f t="shared" si="630"/>
        <v>0</v>
      </c>
      <c r="M12765" s="76"/>
      <c r="N12765" s="76"/>
      <c r="O12765" s="76"/>
      <c r="P12765" s="76"/>
      <c r="Q12765" s="76"/>
      <c r="R12765" s="76"/>
      <c r="S12765" s="76"/>
      <c r="T12765" s="76"/>
      <c r="U12765" s="76"/>
      <c r="V12765" s="76"/>
      <c r="W12765" s="76"/>
      <c r="X12765" s="76"/>
    </row>
    <row r="12766" spans="1:24">
      <c r="A12766" s="54"/>
      <c r="B12766" s="54"/>
      <c r="C12766" s="81"/>
      <c r="D12766" s="81"/>
      <c r="E12766" s="81"/>
      <c r="F12766" s="80"/>
      <c r="G12766" s="81"/>
      <c r="H12766" s="81"/>
      <c r="I12766" s="83"/>
      <c r="J12766" s="80"/>
      <c r="K12766" s="84" t="s">
        <v>36</v>
      </c>
      <c r="L12766" s="76">
        <f t="shared" si="630"/>
        <v>2</v>
      </c>
      <c r="M12766" s="76"/>
      <c r="N12766" s="76"/>
      <c r="O12766" s="76">
        <v>2</v>
      </c>
      <c r="P12766" s="76"/>
      <c r="Q12766" s="76"/>
      <c r="R12766" s="76"/>
      <c r="S12766" s="76"/>
      <c r="T12766" s="76"/>
      <c r="U12766" s="76"/>
      <c r="V12766" s="76"/>
      <c r="W12766" s="76"/>
      <c r="X12766" s="76"/>
    </row>
    <row r="12767" spans="1:24">
      <c r="A12767" s="54"/>
      <c r="B12767" s="54"/>
      <c r="C12767" s="58" t="s">
        <v>33</v>
      </c>
      <c r="D12767" s="58" t="s">
        <v>19339</v>
      </c>
      <c r="E12767" s="58" t="s">
        <v>19340</v>
      </c>
      <c r="F12767" s="46" t="s">
        <v>19341</v>
      </c>
      <c r="G12767" s="58" t="s">
        <v>19220</v>
      </c>
      <c r="H12767" s="58" t="s">
        <v>19342</v>
      </c>
      <c r="I12767" s="74">
        <v>53</v>
      </c>
      <c r="J12767" s="46" t="s">
        <v>39</v>
      </c>
      <c r="K12767" s="75" t="s">
        <v>32</v>
      </c>
      <c r="L12767" s="76">
        <f t="shared" si="630"/>
        <v>0</v>
      </c>
      <c r="M12767" s="76"/>
      <c r="N12767" s="76"/>
      <c r="O12767" s="76"/>
      <c r="P12767" s="76"/>
      <c r="Q12767" s="76"/>
      <c r="R12767" s="76"/>
      <c r="S12767" s="76"/>
      <c r="T12767" s="76"/>
      <c r="U12767" s="76"/>
      <c r="V12767" s="76"/>
      <c r="W12767" s="76"/>
      <c r="X12767" s="76"/>
    </row>
    <row r="12768" spans="1:24">
      <c r="A12768" s="54"/>
      <c r="B12768" s="54"/>
      <c r="C12768" s="77"/>
      <c r="D12768" s="77"/>
      <c r="E12768" s="77"/>
      <c r="F12768" s="54"/>
      <c r="G12768" s="77"/>
      <c r="H12768" s="77"/>
      <c r="I12768" s="79"/>
      <c r="J12768" s="54"/>
      <c r="K12768" s="75" t="s">
        <v>34</v>
      </c>
      <c r="L12768" s="76">
        <f t="shared" si="630"/>
        <v>0</v>
      </c>
      <c r="M12768" s="76"/>
      <c r="N12768" s="76"/>
      <c r="O12768" s="76"/>
      <c r="P12768" s="76"/>
      <c r="Q12768" s="76"/>
      <c r="R12768" s="76"/>
      <c r="S12768" s="76"/>
      <c r="T12768" s="76"/>
      <c r="U12768" s="76"/>
      <c r="V12768" s="76"/>
      <c r="W12768" s="76"/>
      <c r="X12768" s="76"/>
    </row>
    <row r="12769" spans="1:24">
      <c r="A12769" s="54"/>
      <c r="B12769" s="54"/>
      <c r="C12769" s="81"/>
      <c r="D12769" s="81"/>
      <c r="E12769" s="81"/>
      <c r="F12769" s="80"/>
      <c r="G12769" s="81"/>
      <c r="H12769" s="81"/>
      <c r="I12769" s="83"/>
      <c r="J12769" s="80"/>
      <c r="K12769" s="84" t="s">
        <v>36</v>
      </c>
      <c r="L12769" s="76">
        <f t="shared" si="630"/>
        <v>2</v>
      </c>
      <c r="M12769" s="76"/>
      <c r="N12769" s="76"/>
      <c r="O12769" s="76">
        <v>1</v>
      </c>
      <c r="P12769" s="76"/>
      <c r="Q12769" s="76"/>
      <c r="R12769" s="76"/>
      <c r="S12769" s="76">
        <v>1</v>
      </c>
      <c r="T12769" s="76"/>
      <c r="U12769" s="76"/>
      <c r="V12769" s="76"/>
      <c r="W12769" s="76"/>
      <c r="X12769" s="76"/>
    </row>
    <row r="12770" spans="1:24">
      <c r="A12770" s="54"/>
      <c r="B12770" s="54"/>
      <c r="C12770" s="58" t="s">
        <v>33</v>
      </c>
      <c r="D12770" s="58" t="s">
        <v>19343</v>
      </c>
      <c r="E12770" s="58" t="s">
        <v>19344</v>
      </c>
      <c r="F12770" s="46" t="s">
        <v>19345</v>
      </c>
      <c r="G12770" s="58" t="s">
        <v>19346</v>
      </c>
      <c r="H12770" s="58" t="s">
        <v>19347</v>
      </c>
      <c r="I12770" s="74">
        <v>1737</v>
      </c>
      <c r="J12770" s="46" t="s">
        <v>39</v>
      </c>
      <c r="K12770" s="75" t="s">
        <v>32</v>
      </c>
      <c r="L12770" s="76">
        <f t="shared" si="630"/>
        <v>0</v>
      </c>
      <c r="M12770" s="76"/>
      <c r="N12770" s="76"/>
      <c r="O12770" s="76"/>
      <c r="P12770" s="76"/>
      <c r="Q12770" s="76"/>
      <c r="R12770" s="76"/>
      <c r="S12770" s="76"/>
      <c r="T12770" s="76"/>
      <c r="U12770" s="76"/>
      <c r="V12770" s="76"/>
      <c r="W12770" s="76"/>
      <c r="X12770" s="76"/>
    </row>
    <row r="12771" spans="1:24">
      <c r="A12771" s="54"/>
      <c r="B12771" s="54"/>
      <c r="C12771" s="77"/>
      <c r="D12771" s="77"/>
      <c r="E12771" s="77"/>
      <c r="F12771" s="54"/>
      <c r="G12771" s="77"/>
      <c r="H12771" s="77"/>
      <c r="I12771" s="79"/>
      <c r="J12771" s="54"/>
      <c r="K12771" s="75" t="s">
        <v>34</v>
      </c>
      <c r="L12771" s="76">
        <f t="shared" si="630"/>
        <v>0</v>
      </c>
      <c r="M12771" s="76"/>
      <c r="N12771" s="76"/>
      <c r="O12771" s="76"/>
      <c r="P12771" s="76"/>
      <c r="Q12771" s="76"/>
      <c r="R12771" s="76"/>
      <c r="S12771" s="76"/>
      <c r="T12771" s="76"/>
      <c r="U12771" s="76"/>
      <c r="V12771" s="76"/>
      <c r="W12771" s="76"/>
      <c r="X12771" s="76"/>
    </row>
    <row r="12772" spans="1:24">
      <c r="A12772" s="54"/>
      <c r="B12772" s="54"/>
      <c r="C12772" s="81"/>
      <c r="D12772" s="81"/>
      <c r="E12772" s="81"/>
      <c r="F12772" s="80"/>
      <c r="G12772" s="81"/>
      <c r="H12772" s="81"/>
      <c r="I12772" s="83"/>
      <c r="J12772" s="80"/>
      <c r="K12772" s="84" t="s">
        <v>36</v>
      </c>
      <c r="L12772" s="76">
        <f t="shared" si="630"/>
        <v>2</v>
      </c>
      <c r="M12772" s="76"/>
      <c r="N12772" s="76"/>
      <c r="O12772" s="76">
        <v>1</v>
      </c>
      <c r="P12772" s="76"/>
      <c r="Q12772" s="76"/>
      <c r="R12772" s="76"/>
      <c r="S12772" s="76">
        <v>1</v>
      </c>
      <c r="T12772" s="76"/>
      <c r="U12772" s="76"/>
      <c r="V12772" s="76"/>
      <c r="W12772" s="76"/>
      <c r="X12772" s="76"/>
    </row>
    <row r="12773" spans="1:24">
      <c r="A12773" s="54"/>
      <c r="B12773" s="54"/>
      <c r="C12773" s="58" t="s">
        <v>33</v>
      </c>
      <c r="D12773" s="58" t="s">
        <v>19348</v>
      </c>
      <c r="E12773" s="58" t="s">
        <v>19349</v>
      </c>
      <c r="F12773" s="46" t="s">
        <v>3685</v>
      </c>
      <c r="G12773" s="58" t="s">
        <v>19350</v>
      </c>
      <c r="H12773" s="58" t="s">
        <v>19351</v>
      </c>
      <c r="I12773" s="74">
        <v>0</v>
      </c>
      <c r="J12773" s="46" t="s">
        <v>39</v>
      </c>
      <c r="K12773" s="75" t="s">
        <v>32</v>
      </c>
      <c r="L12773" s="76">
        <f t="shared" si="630"/>
        <v>0</v>
      </c>
      <c r="M12773" s="76"/>
      <c r="N12773" s="76"/>
      <c r="O12773" s="76"/>
      <c r="P12773" s="76"/>
      <c r="Q12773" s="76"/>
      <c r="R12773" s="76"/>
      <c r="S12773" s="76"/>
      <c r="T12773" s="76"/>
      <c r="U12773" s="76"/>
      <c r="V12773" s="76"/>
      <c r="W12773" s="76"/>
      <c r="X12773" s="76"/>
    </row>
    <row r="12774" spans="1:24">
      <c r="A12774" s="54"/>
      <c r="B12774" s="54"/>
      <c r="C12774" s="77"/>
      <c r="D12774" s="77"/>
      <c r="E12774" s="77"/>
      <c r="F12774" s="54"/>
      <c r="G12774" s="77"/>
      <c r="H12774" s="77"/>
      <c r="I12774" s="79"/>
      <c r="J12774" s="54"/>
      <c r="K12774" s="75" t="s">
        <v>34</v>
      </c>
      <c r="L12774" s="76">
        <f t="shared" si="630"/>
        <v>0</v>
      </c>
      <c r="M12774" s="76"/>
      <c r="N12774" s="76"/>
      <c r="O12774" s="76"/>
      <c r="P12774" s="76"/>
      <c r="Q12774" s="76"/>
      <c r="R12774" s="76"/>
      <c r="S12774" s="76"/>
      <c r="T12774" s="76"/>
      <c r="U12774" s="76"/>
      <c r="V12774" s="76"/>
      <c r="W12774" s="76"/>
      <c r="X12774" s="76"/>
    </row>
    <row r="12775" spans="1:24">
      <c r="A12775" s="54"/>
      <c r="B12775" s="54"/>
      <c r="C12775" s="81"/>
      <c r="D12775" s="81"/>
      <c r="E12775" s="81"/>
      <c r="F12775" s="80"/>
      <c r="G12775" s="81"/>
      <c r="H12775" s="81"/>
      <c r="I12775" s="83"/>
      <c r="J12775" s="80"/>
      <c r="K12775" s="84" t="s">
        <v>36</v>
      </c>
      <c r="L12775" s="76">
        <f t="shared" si="630"/>
        <v>5</v>
      </c>
      <c r="M12775" s="76"/>
      <c r="N12775" s="76"/>
      <c r="O12775" s="76"/>
      <c r="P12775" s="76"/>
      <c r="Q12775" s="76"/>
      <c r="R12775" s="76">
        <v>5</v>
      </c>
      <c r="S12775" s="76"/>
      <c r="T12775" s="76"/>
      <c r="U12775" s="76"/>
      <c r="V12775" s="76"/>
      <c r="W12775" s="76"/>
      <c r="X12775" s="76"/>
    </row>
    <row r="12776" spans="1:24">
      <c r="A12776" s="54"/>
      <c r="B12776" s="54"/>
      <c r="C12776" s="58" t="s">
        <v>33</v>
      </c>
      <c r="D12776" s="58" t="s">
        <v>19352</v>
      </c>
      <c r="E12776" s="58" t="s">
        <v>19353</v>
      </c>
      <c r="F12776" s="46" t="s">
        <v>19354</v>
      </c>
      <c r="G12776" s="58" t="s">
        <v>19355</v>
      </c>
      <c r="H12776" s="58" t="s">
        <v>19356</v>
      </c>
      <c r="I12776" s="74">
        <v>21</v>
      </c>
      <c r="J12776" s="46" t="s">
        <v>39</v>
      </c>
      <c r="K12776" s="75" t="s">
        <v>32</v>
      </c>
      <c r="L12776" s="76">
        <f t="shared" si="630"/>
        <v>0</v>
      </c>
      <c r="M12776" s="76"/>
      <c r="N12776" s="76"/>
      <c r="O12776" s="76"/>
      <c r="P12776" s="76"/>
      <c r="Q12776" s="76"/>
      <c r="R12776" s="76"/>
      <c r="S12776" s="76"/>
      <c r="T12776" s="76"/>
      <c r="U12776" s="76"/>
      <c r="V12776" s="76"/>
      <c r="W12776" s="76"/>
      <c r="X12776" s="76"/>
    </row>
    <row r="12777" spans="1:24">
      <c r="A12777" s="54"/>
      <c r="B12777" s="54"/>
      <c r="C12777" s="77"/>
      <c r="D12777" s="77"/>
      <c r="E12777" s="77"/>
      <c r="F12777" s="54"/>
      <c r="G12777" s="77"/>
      <c r="H12777" s="77"/>
      <c r="I12777" s="79"/>
      <c r="J12777" s="54"/>
      <c r="K12777" s="75" t="s">
        <v>34</v>
      </c>
      <c r="L12777" s="76">
        <f t="shared" si="630"/>
        <v>0</v>
      </c>
      <c r="M12777" s="76"/>
      <c r="N12777" s="76"/>
      <c r="O12777" s="76"/>
      <c r="P12777" s="76"/>
      <c r="Q12777" s="76"/>
      <c r="R12777" s="76"/>
      <c r="S12777" s="76"/>
      <c r="T12777" s="76"/>
      <c r="U12777" s="76"/>
      <c r="V12777" s="76"/>
      <c r="W12777" s="76"/>
      <c r="X12777" s="76"/>
    </row>
    <row r="12778" spans="1:24">
      <c r="A12778" s="54"/>
      <c r="B12778" s="54"/>
      <c r="C12778" s="81"/>
      <c r="D12778" s="81"/>
      <c r="E12778" s="81"/>
      <c r="F12778" s="80"/>
      <c r="G12778" s="81"/>
      <c r="H12778" s="81"/>
      <c r="I12778" s="83"/>
      <c r="J12778" s="80"/>
      <c r="K12778" s="84" t="s">
        <v>36</v>
      </c>
      <c r="L12778" s="76">
        <f t="shared" si="630"/>
        <v>2</v>
      </c>
      <c r="M12778" s="76"/>
      <c r="N12778" s="76"/>
      <c r="O12778" s="76">
        <v>1</v>
      </c>
      <c r="P12778" s="76"/>
      <c r="Q12778" s="76"/>
      <c r="R12778" s="76"/>
      <c r="S12778" s="76">
        <v>1</v>
      </c>
      <c r="T12778" s="76"/>
      <c r="U12778" s="76"/>
      <c r="V12778" s="76"/>
      <c r="W12778" s="76"/>
      <c r="X12778" s="76"/>
    </row>
    <row r="12779" spans="1:24">
      <c r="A12779" s="54"/>
      <c r="B12779" s="54"/>
      <c r="C12779" s="58" t="s">
        <v>33</v>
      </c>
      <c r="D12779" s="58" t="s">
        <v>19357</v>
      </c>
      <c r="E12779" s="58" t="s">
        <v>19358</v>
      </c>
      <c r="F12779" s="46" t="s">
        <v>19359</v>
      </c>
      <c r="G12779" s="58" t="s">
        <v>19360</v>
      </c>
      <c r="H12779" s="58"/>
      <c r="I12779" s="74">
        <v>34</v>
      </c>
      <c r="J12779" s="46" t="s">
        <v>39</v>
      </c>
      <c r="K12779" s="75" t="s">
        <v>32</v>
      </c>
      <c r="L12779" s="76">
        <f t="shared" si="630"/>
        <v>0</v>
      </c>
      <c r="M12779" s="76"/>
      <c r="N12779" s="76"/>
      <c r="O12779" s="76"/>
      <c r="P12779" s="76"/>
      <c r="Q12779" s="76"/>
      <c r="R12779" s="76"/>
      <c r="S12779" s="76"/>
      <c r="T12779" s="76"/>
      <c r="U12779" s="76"/>
      <c r="V12779" s="76"/>
      <c r="W12779" s="76"/>
      <c r="X12779" s="76"/>
    </row>
    <row r="12780" spans="1:24">
      <c r="A12780" s="54"/>
      <c r="B12780" s="54"/>
      <c r="C12780" s="77"/>
      <c r="D12780" s="77"/>
      <c r="E12780" s="77"/>
      <c r="F12780" s="54"/>
      <c r="G12780" s="77"/>
      <c r="H12780" s="77"/>
      <c r="I12780" s="79"/>
      <c r="J12780" s="54"/>
      <c r="K12780" s="75" t="s">
        <v>34</v>
      </c>
      <c r="L12780" s="76">
        <f t="shared" si="630"/>
        <v>0</v>
      </c>
      <c r="M12780" s="76"/>
      <c r="N12780" s="76"/>
      <c r="O12780" s="76"/>
      <c r="P12780" s="76"/>
      <c r="Q12780" s="76"/>
      <c r="R12780" s="76"/>
      <c r="S12780" s="76"/>
      <c r="T12780" s="76"/>
      <c r="U12780" s="76"/>
      <c r="V12780" s="76"/>
      <c r="W12780" s="76"/>
      <c r="X12780" s="76"/>
    </row>
    <row r="12781" spans="1:24">
      <c r="A12781" s="54"/>
      <c r="B12781" s="54"/>
      <c r="C12781" s="81"/>
      <c r="D12781" s="81"/>
      <c r="E12781" s="81"/>
      <c r="F12781" s="80"/>
      <c r="G12781" s="81"/>
      <c r="H12781" s="81"/>
      <c r="I12781" s="83"/>
      <c r="J12781" s="80"/>
      <c r="K12781" s="84" t="s">
        <v>36</v>
      </c>
      <c r="L12781" s="76">
        <f t="shared" si="630"/>
        <v>3</v>
      </c>
      <c r="M12781" s="76"/>
      <c r="N12781" s="76"/>
      <c r="O12781" s="76">
        <v>1</v>
      </c>
      <c r="P12781" s="76"/>
      <c r="Q12781" s="76"/>
      <c r="R12781" s="76"/>
      <c r="S12781" s="76">
        <v>2</v>
      </c>
      <c r="T12781" s="76"/>
      <c r="U12781" s="76"/>
      <c r="V12781" s="76"/>
      <c r="W12781" s="76"/>
      <c r="X12781" s="76"/>
    </row>
    <row r="12782" spans="1:24">
      <c r="A12782" s="54"/>
      <c r="B12782" s="54"/>
      <c r="C12782" s="58" t="s">
        <v>33</v>
      </c>
      <c r="D12782" s="58" t="s">
        <v>19361</v>
      </c>
      <c r="E12782" s="58" t="s">
        <v>19362</v>
      </c>
      <c r="F12782" s="46" t="s">
        <v>19363</v>
      </c>
      <c r="G12782" s="58" t="s">
        <v>19364</v>
      </c>
      <c r="H12782" s="58" t="s">
        <v>19365</v>
      </c>
      <c r="I12782" s="74">
        <v>0</v>
      </c>
      <c r="J12782" s="46" t="s">
        <v>39</v>
      </c>
      <c r="K12782" s="75" t="s">
        <v>32</v>
      </c>
      <c r="L12782" s="76">
        <f t="shared" si="630"/>
        <v>0</v>
      </c>
      <c r="M12782" s="76"/>
      <c r="N12782" s="76"/>
      <c r="O12782" s="76"/>
      <c r="P12782" s="76"/>
      <c r="Q12782" s="76"/>
      <c r="R12782" s="76"/>
      <c r="S12782" s="76"/>
      <c r="T12782" s="76"/>
      <c r="U12782" s="76"/>
      <c r="V12782" s="76"/>
      <c r="W12782" s="76"/>
      <c r="X12782" s="76"/>
    </row>
    <row r="12783" spans="1:24">
      <c r="A12783" s="54"/>
      <c r="B12783" s="54"/>
      <c r="C12783" s="77"/>
      <c r="D12783" s="77"/>
      <c r="E12783" s="77"/>
      <c r="F12783" s="54"/>
      <c r="G12783" s="77"/>
      <c r="H12783" s="77"/>
      <c r="I12783" s="79"/>
      <c r="J12783" s="54"/>
      <c r="K12783" s="75" t="s">
        <v>34</v>
      </c>
      <c r="L12783" s="76">
        <f t="shared" si="630"/>
        <v>0</v>
      </c>
      <c r="M12783" s="76"/>
      <c r="N12783" s="76"/>
      <c r="O12783" s="76"/>
      <c r="P12783" s="76"/>
      <c r="Q12783" s="76"/>
      <c r="R12783" s="76"/>
      <c r="S12783" s="76"/>
      <c r="T12783" s="76"/>
      <c r="U12783" s="76"/>
      <c r="V12783" s="76"/>
      <c r="W12783" s="76"/>
      <c r="X12783" s="76"/>
    </row>
    <row r="12784" spans="1:24">
      <c r="A12784" s="54"/>
      <c r="B12784" s="54"/>
      <c r="C12784" s="81"/>
      <c r="D12784" s="81"/>
      <c r="E12784" s="81"/>
      <c r="F12784" s="80"/>
      <c r="G12784" s="81"/>
      <c r="H12784" s="81"/>
      <c r="I12784" s="83"/>
      <c r="J12784" s="80"/>
      <c r="K12784" s="84" t="s">
        <v>36</v>
      </c>
      <c r="L12784" s="76">
        <f t="shared" si="630"/>
        <v>5</v>
      </c>
      <c r="M12784" s="76"/>
      <c r="N12784" s="76"/>
      <c r="O12784" s="76">
        <v>2</v>
      </c>
      <c r="P12784" s="76"/>
      <c r="Q12784" s="76"/>
      <c r="R12784" s="76"/>
      <c r="S12784" s="76">
        <v>3</v>
      </c>
      <c r="T12784" s="76"/>
      <c r="U12784" s="76"/>
      <c r="V12784" s="76"/>
      <c r="W12784" s="76"/>
      <c r="X12784" s="76"/>
    </row>
    <row r="12785" spans="1:24">
      <c r="A12785" s="54"/>
      <c r="B12785" s="54"/>
      <c r="C12785" s="58" t="s">
        <v>33</v>
      </c>
      <c r="D12785" s="58" t="s">
        <v>19366</v>
      </c>
      <c r="E12785" s="58" t="s">
        <v>19367</v>
      </c>
      <c r="F12785" s="46" t="s">
        <v>19368</v>
      </c>
      <c r="G12785" s="58" t="s">
        <v>19369</v>
      </c>
      <c r="H12785" s="58" t="s">
        <v>19370</v>
      </c>
      <c r="I12785" s="74">
        <v>0</v>
      </c>
      <c r="J12785" s="46" t="s">
        <v>39</v>
      </c>
      <c r="K12785" s="75" t="s">
        <v>32</v>
      </c>
      <c r="L12785" s="76">
        <f t="shared" si="630"/>
        <v>0</v>
      </c>
      <c r="M12785" s="76"/>
      <c r="N12785" s="76"/>
      <c r="O12785" s="76"/>
      <c r="P12785" s="76"/>
      <c r="Q12785" s="76"/>
      <c r="R12785" s="76"/>
      <c r="S12785" s="76"/>
      <c r="T12785" s="76"/>
      <c r="U12785" s="76"/>
      <c r="V12785" s="76"/>
      <c r="W12785" s="76"/>
      <c r="X12785" s="76"/>
    </row>
    <row r="12786" spans="1:24">
      <c r="A12786" s="54"/>
      <c r="B12786" s="54"/>
      <c r="C12786" s="77"/>
      <c r="D12786" s="77"/>
      <c r="E12786" s="77"/>
      <c r="F12786" s="54"/>
      <c r="G12786" s="77"/>
      <c r="H12786" s="77"/>
      <c r="I12786" s="79"/>
      <c r="J12786" s="54"/>
      <c r="K12786" s="75" t="s">
        <v>34</v>
      </c>
      <c r="L12786" s="76">
        <f t="shared" si="630"/>
        <v>0</v>
      </c>
      <c r="M12786" s="76"/>
      <c r="N12786" s="76"/>
      <c r="O12786" s="76"/>
      <c r="P12786" s="76"/>
      <c r="Q12786" s="76"/>
      <c r="R12786" s="76"/>
      <c r="S12786" s="76"/>
      <c r="T12786" s="76"/>
      <c r="U12786" s="76"/>
      <c r="V12786" s="76"/>
      <c r="W12786" s="76"/>
      <c r="X12786" s="76"/>
    </row>
    <row r="12787" spans="1:24">
      <c r="A12787" s="54"/>
      <c r="B12787" s="54"/>
      <c r="C12787" s="81"/>
      <c r="D12787" s="81"/>
      <c r="E12787" s="81"/>
      <c r="F12787" s="80"/>
      <c r="G12787" s="81"/>
      <c r="H12787" s="81"/>
      <c r="I12787" s="83"/>
      <c r="J12787" s="80"/>
      <c r="K12787" s="84" t="s">
        <v>36</v>
      </c>
      <c r="L12787" s="76">
        <f t="shared" si="630"/>
        <v>2</v>
      </c>
      <c r="M12787" s="76"/>
      <c r="N12787" s="76"/>
      <c r="O12787" s="76">
        <v>1</v>
      </c>
      <c r="P12787" s="76"/>
      <c r="Q12787" s="76"/>
      <c r="R12787" s="76"/>
      <c r="S12787" s="76">
        <v>1</v>
      </c>
      <c r="T12787" s="76"/>
      <c r="U12787" s="76"/>
      <c r="V12787" s="76"/>
      <c r="W12787" s="76"/>
      <c r="X12787" s="76"/>
    </row>
    <row r="12788" spans="1:24">
      <c r="A12788" s="54"/>
      <c r="B12788" s="54"/>
      <c r="C12788" s="58" t="s">
        <v>33</v>
      </c>
      <c r="D12788" s="58" t="s">
        <v>19371</v>
      </c>
      <c r="E12788" s="58" t="s">
        <v>19372</v>
      </c>
      <c r="F12788" s="46" t="s">
        <v>3252</v>
      </c>
      <c r="G12788" s="58" t="s">
        <v>19373</v>
      </c>
      <c r="H12788" s="58" t="s">
        <v>19374</v>
      </c>
      <c r="I12788" s="74">
        <v>0</v>
      </c>
      <c r="J12788" s="46" t="s">
        <v>39</v>
      </c>
      <c r="K12788" s="75" t="s">
        <v>32</v>
      </c>
      <c r="L12788" s="76">
        <f t="shared" si="630"/>
        <v>0</v>
      </c>
      <c r="M12788" s="76"/>
      <c r="N12788" s="76"/>
      <c r="O12788" s="76"/>
      <c r="P12788" s="76"/>
      <c r="Q12788" s="76"/>
      <c r="R12788" s="76"/>
      <c r="S12788" s="76"/>
      <c r="T12788" s="76"/>
      <c r="U12788" s="76"/>
      <c r="V12788" s="76"/>
      <c r="W12788" s="76"/>
      <c r="X12788" s="76"/>
    </row>
    <row r="12789" spans="1:24">
      <c r="A12789" s="54"/>
      <c r="B12789" s="54"/>
      <c r="C12789" s="77"/>
      <c r="D12789" s="77"/>
      <c r="E12789" s="77"/>
      <c r="F12789" s="54"/>
      <c r="G12789" s="77"/>
      <c r="H12789" s="77"/>
      <c r="I12789" s="79"/>
      <c r="J12789" s="54"/>
      <c r="K12789" s="75" t="s">
        <v>34</v>
      </c>
      <c r="L12789" s="76">
        <f t="shared" si="630"/>
        <v>0</v>
      </c>
      <c r="M12789" s="76"/>
      <c r="N12789" s="76"/>
      <c r="O12789" s="76"/>
      <c r="P12789" s="76"/>
      <c r="Q12789" s="76"/>
      <c r="R12789" s="76"/>
      <c r="S12789" s="76"/>
      <c r="T12789" s="76"/>
      <c r="U12789" s="76"/>
      <c r="V12789" s="76"/>
      <c r="W12789" s="76"/>
      <c r="X12789" s="76"/>
    </row>
    <row r="12790" spans="1:24">
      <c r="A12790" s="54"/>
      <c r="B12790" s="54"/>
      <c r="C12790" s="81"/>
      <c r="D12790" s="81"/>
      <c r="E12790" s="81"/>
      <c r="F12790" s="80"/>
      <c r="G12790" s="81"/>
      <c r="H12790" s="81"/>
      <c r="I12790" s="83"/>
      <c r="J12790" s="80"/>
      <c r="K12790" s="84" t="s">
        <v>36</v>
      </c>
      <c r="L12790" s="76">
        <f t="shared" si="630"/>
        <v>2</v>
      </c>
      <c r="M12790" s="76">
        <v>2</v>
      </c>
      <c r="N12790" s="76"/>
      <c r="O12790" s="76"/>
      <c r="P12790" s="76"/>
      <c r="Q12790" s="76"/>
      <c r="R12790" s="76"/>
      <c r="S12790" s="76"/>
      <c r="T12790" s="76"/>
      <c r="U12790" s="76"/>
      <c r="V12790" s="76"/>
      <c r="W12790" s="76"/>
      <c r="X12790" s="76"/>
    </row>
    <row r="12791" spans="1:24">
      <c r="A12791" s="54"/>
      <c r="B12791" s="54"/>
      <c r="C12791" s="58" t="s">
        <v>33</v>
      </c>
      <c r="D12791" s="58" t="s">
        <v>19375</v>
      </c>
      <c r="E12791" s="58" t="s">
        <v>19376</v>
      </c>
      <c r="F12791" s="46" t="s">
        <v>19377</v>
      </c>
      <c r="G12791" s="58" t="s">
        <v>19378</v>
      </c>
      <c r="H12791" s="58" t="s">
        <v>19379</v>
      </c>
      <c r="I12791" s="74">
        <v>3520</v>
      </c>
      <c r="J12791" s="46" t="s">
        <v>39</v>
      </c>
      <c r="K12791" s="75" t="s">
        <v>32</v>
      </c>
      <c r="L12791" s="76">
        <f t="shared" si="630"/>
        <v>0</v>
      </c>
      <c r="M12791" s="76"/>
      <c r="N12791" s="76"/>
      <c r="O12791" s="76"/>
      <c r="P12791" s="76"/>
      <c r="Q12791" s="76"/>
      <c r="R12791" s="76"/>
      <c r="S12791" s="76"/>
      <c r="T12791" s="76"/>
      <c r="U12791" s="76"/>
      <c r="V12791" s="76"/>
      <c r="W12791" s="76"/>
      <c r="X12791" s="76"/>
    </row>
    <row r="12792" spans="1:24">
      <c r="A12792" s="54"/>
      <c r="B12792" s="54"/>
      <c r="C12792" s="77"/>
      <c r="D12792" s="77"/>
      <c r="E12792" s="77"/>
      <c r="F12792" s="54"/>
      <c r="G12792" s="77"/>
      <c r="H12792" s="77"/>
      <c r="I12792" s="79"/>
      <c r="J12792" s="54"/>
      <c r="K12792" s="75" t="s">
        <v>34</v>
      </c>
      <c r="L12792" s="76">
        <f t="shared" ref="L12792:L12855" si="631">SUM(M12792:X12792)</f>
        <v>0</v>
      </c>
      <c r="M12792" s="76"/>
      <c r="N12792" s="76"/>
      <c r="O12792" s="76"/>
      <c r="P12792" s="76"/>
      <c r="Q12792" s="76"/>
      <c r="R12792" s="76"/>
      <c r="S12792" s="76"/>
      <c r="T12792" s="76"/>
      <c r="U12792" s="76"/>
      <c r="V12792" s="76"/>
      <c r="W12792" s="76"/>
      <c r="X12792" s="76"/>
    </row>
    <row r="12793" spans="1:24">
      <c r="A12793" s="54"/>
      <c r="B12793" s="54"/>
      <c r="C12793" s="81"/>
      <c r="D12793" s="81"/>
      <c r="E12793" s="81"/>
      <c r="F12793" s="80"/>
      <c r="G12793" s="81"/>
      <c r="H12793" s="81"/>
      <c r="I12793" s="83"/>
      <c r="J12793" s="80"/>
      <c r="K12793" s="84" t="s">
        <v>36</v>
      </c>
      <c r="L12793" s="76">
        <f t="shared" si="631"/>
        <v>7</v>
      </c>
      <c r="M12793" s="76"/>
      <c r="N12793" s="76"/>
      <c r="O12793" s="76"/>
      <c r="P12793" s="76"/>
      <c r="Q12793" s="76"/>
      <c r="R12793" s="76"/>
      <c r="S12793" s="76"/>
      <c r="T12793" s="76"/>
      <c r="U12793" s="76"/>
      <c r="V12793" s="76"/>
      <c r="W12793" s="76">
        <v>7</v>
      </c>
      <c r="X12793" s="76"/>
    </row>
    <row r="12794" spans="1:24">
      <c r="A12794" s="54"/>
      <c r="B12794" s="54"/>
      <c r="C12794" s="58" t="s">
        <v>33</v>
      </c>
      <c r="D12794" s="58" t="s">
        <v>19380</v>
      </c>
      <c r="E12794" s="58" t="s">
        <v>19381</v>
      </c>
      <c r="F12794" s="46" t="s">
        <v>19382</v>
      </c>
      <c r="G12794" s="58" t="s">
        <v>19383</v>
      </c>
      <c r="H12794" s="58" t="s">
        <v>19384</v>
      </c>
      <c r="I12794" s="74">
        <v>38</v>
      </c>
      <c r="J12794" s="46" t="s">
        <v>39</v>
      </c>
      <c r="K12794" s="75" t="s">
        <v>32</v>
      </c>
      <c r="L12794" s="76">
        <f t="shared" si="631"/>
        <v>0</v>
      </c>
      <c r="M12794" s="76"/>
      <c r="N12794" s="76"/>
      <c r="O12794" s="76"/>
      <c r="P12794" s="76"/>
      <c r="Q12794" s="76"/>
      <c r="R12794" s="76"/>
      <c r="S12794" s="76"/>
      <c r="T12794" s="76"/>
      <c r="U12794" s="76"/>
      <c r="V12794" s="76"/>
      <c r="W12794" s="76"/>
      <c r="X12794" s="76"/>
    </row>
    <row r="12795" spans="1:24">
      <c r="A12795" s="54"/>
      <c r="B12795" s="54"/>
      <c r="C12795" s="77"/>
      <c r="D12795" s="77"/>
      <c r="E12795" s="77"/>
      <c r="F12795" s="54"/>
      <c r="G12795" s="77"/>
      <c r="H12795" s="77"/>
      <c r="I12795" s="79"/>
      <c r="J12795" s="54"/>
      <c r="K12795" s="75" t="s">
        <v>34</v>
      </c>
      <c r="L12795" s="76">
        <f t="shared" si="631"/>
        <v>0</v>
      </c>
      <c r="M12795" s="76"/>
      <c r="N12795" s="76"/>
      <c r="O12795" s="76"/>
      <c r="P12795" s="76"/>
      <c r="Q12795" s="76"/>
      <c r="R12795" s="76"/>
      <c r="S12795" s="76"/>
      <c r="T12795" s="76"/>
      <c r="U12795" s="76"/>
      <c r="V12795" s="76"/>
      <c r="W12795" s="76"/>
      <c r="X12795" s="76"/>
    </row>
    <row r="12796" spans="1:24">
      <c r="A12796" s="54"/>
      <c r="B12796" s="54"/>
      <c r="C12796" s="81"/>
      <c r="D12796" s="81"/>
      <c r="E12796" s="81"/>
      <c r="F12796" s="80"/>
      <c r="G12796" s="81"/>
      <c r="H12796" s="81"/>
      <c r="I12796" s="83"/>
      <c r="J12796" s="80"/>
      <c r="K12796" s="84" t="s">
        <v>36</v>
      </c>
      <c r="L12796" s="76">
        <f t="shared" si="631"/>
        <v>2</v>
      </c>
      <c r="M12796" s="76"/>
      <c r="N12796" s="76"/>
      <c r="O12796" s="76">
        <v>1</v>
      </c>
      <c r="P12796" s="76"/>
      <c r="Q12796" s="76"/>
      <c r="R12796" s="76"/>
      <c r="S12796" s="76">
        <v>1</v>
      </c>
      <c r="T12796" s="76"/>
      <c r="U12796" s="76"/>
      <c r="V12796" s="76"/>
      <c r="W12796" s="76"/>
      <c r="X12796" s="76"/>
    </row>
    <row r="12797" spans="1:24">
      <c r="A12797" s="54"/>
      <c r="B12797" s="54"/>
      <c r="C12797" s="58" t="s">
        <v>33</v>
      </c>
      <c r="D12797" s="58" t="s">
        <v>19385</v>
      </c>
      <c r="E12797" s="58" t="s">
        <v>19386</v>
      </c>
      <c r="F12797" s="46" t="s">
        <v>19387</v>
      </c>
      <c r="G12797" s="58" t="s">
        <v>19388</v>
      </c>
      <c r="H12797" s="58" t="s">
        <v>19389</v>
      </c>
      <c r="I12797" s="74">
        <v>0</v>
      </c>
      <c r="J12797" s="46" t="s">
        <v>39</v>
      </c>
      <c r="K12797" s="75" t="s">
        <v>32</v>
      </c>
      <c r="L12797" s="76">
        <f t="shared" si="631"/>
        <v>0</v>
      </c>
      <c r="M12797" s="76"/>
      <c r="N12797" s="76"/>
      <c r="O12797" s="76"/>
      <c r="P12797" s="76"/>
      <c r="Q12797" s="76"/>
      <c r="R12797" s="76"/>
      <c r="S12797" s="76"/>
      <c r="T12797" s="76"/>
      <c r="U12797" s="76"/>
      <c r="V12797" s="76"/>
      <c r="W12797" s="76"/>
      <c r="X12797" s="76"/>
    </row>
    <row r="12798" spans="1:24">
      <c r="A12798" s="54"/>
      <c r="B12798" s="54"/>
      <c r="C12798" s="77"/>
      <c r="D12798" s="77"/>
      <c r="E12798" s="77"/>
      <c r="F12798" s="54"/>
      <c r="G12798" s="77"/>
      <c r="H12798" s="77"/>
      <c r="I12798" s="79"/>
      <c r="J12798" s="54"/>
      <c r="K12798" s="75" t="s">
        <v>34</v>
      </c>
      <c r="L12798" s="76">
        <f t="shared" si="631"/>
        <v>0</v>
      </c>
      <c r="M12798" s="76"/>
      <c r="N12798" s="76"/>
      <c r="O12798" s="76"/>
      <c r="P12798" s="76"/>
      <c r="Q12798" s="76"/>
      <c r="R12798" s="76"/>
      <c r="S12798" s="76"/>
      <c r="T12798" s="76"/>
      <c r="U12798" s="76"/>
      <c r="V12798" s="76"/>
      <c r="W12798" s="76"/>
      <c r="X12798" s="76"/>
    </row>
    <row r="12799" spans="1:24">
      <c r="A12799" s="54"/>
      <c r="B12799" s="54"/>
      <c r="C12799" s="81"/>
      <c r="D12799" s="81"/>
      <c r="E12799" s="81"/>
      <c r="F12799" s="80"/>
      <c r="G12799" s="81"/>
      <c r="H12799" s="81"/>
      <c r="I12799" s="83"/>
      <c r="J12799" s="80"/>
      <c r="K12799" s="84" t="s">
        <v>36</v>
      </c>
      <c r="L12799" s="76">
        <f t="shared" si="631"/>
        <v>2</v>
      </c>
      <c r="M12799" s="76"/>
      <c r="N12799" s="76"/>
      <c r="O12799" s="76">
        <v>1</v>
      </c>
      <c r="P12799" s="76"/>
      <c r="Q12799" s="76"/>
      <c r="R12799" s="76"/>
      <c r="S12799" s="76">
        <v>1</v>
      </c>
      <c r="T12799" s="76"/>
      <c r="U12799" s="76"/>
      <c r="V12799" s="76"/>
      <c r="W12799" s="76"/>
      <c r="X12799" s="76"/>
    </row>
    <row r="12800" spans="1:24">
      <c r="A12800" s="54"/>
      <c r="B12800" s="54"/>
      <c r="C12800" s="58" t="s">
        <v>33</v>
      </c>
      <c r="D12800" s="58" t="s">
        <v>19390</v>
      </c>
      <c r="E12800" s="58" t="s">
        <v>19391</v>
      </c>
      <c r="F12800" s="46" t="s">
        <v>19392</v>
      </c>
      <c r="G12800" s="58" t="s">
        <v>19350</v>
      </c>
      <c r="H12800" s="58" t="s">
        <v>19351</v>
      </c>
      <c r="I12800" s="74">
        <v>1395</v>
      </c>
      <c r="J12800" s="46" t="s">
        <v>39</v>
      </c>
      <c r="K12800" s="75" t="s">
        <v>32</v>
      </c>
      <c r="L12800" s="76">
        <f t="shared" si="631"/>
        <v>0</v>
      </c>
      <c r="M12800" s="76"/>
      <c r="N12800" s="76"/>
      <c r="O12800" s="76"/>
      <c r="P12800" s="76"/>
      <c r="Q12800" s="76"/>
      <c r="R12800" s="76"/>
      <c r="S12800" s="76"/>
      <c r="T12800" s="76"/>
      <c r="U12800" s="76"/>
      <c r="V12800" s="76"/>
      <c r="W12800" s="76"/>
      <c r="X12800" s="76"/>
    </row>
    <row r="12801" spans="1:24">
      <c r="A12801" s="54"/>
      <c r="B12801" s="54"/>
      <c r="C12801" s="77"/>
      <c r="D12801" s="77"/>
      <c r="E12801" s="77"/>
      <c r="F12801" s="54"/>
      <c r="G12801" s="77"/>
      <c r="H12801" s="77"/>
      <c r="I12801" s="79"/>
      <c r="J12801" s="54"/>
      <c r="K12801" s="75" t="s">
        <v>34</v>
      </c>
      <c r="L12801" s="76">
        <f t="shared" si="631"/>
        <v>0</v>
      </c>
      <c r="M12801" s="76"/>
      <c r="N12801" s="76"/>
      <c r="O12801" s="76"/>
      <c r="P12801" s="76"/>
      <c r="Q12801" s="76"/>
      <c r="R12801" s="76"/>
      <c r="S12801" s="76"/>
      <c r="T12801" s="76"/>
      <c r="U12801" s="76"/>
      <c r="V12801" s="76"/>
      <c r="W12801" s="76"/>
      <c r="X12801" s="76"/>
    </row>
    <row r="12802" spans="1:24">
      <c r="A12802" s="54"/>
      <c r="B12802" s="54"/>
      <c r="C12802" s="81"/>
      <c r="D12802" s="81"/>
      <c r="E12802" s="81"/>
      <c r="F12802" s="80"/>
      <c r="G12802" s="81"/>
      <c r="H12802" s="81"/>
      <c r="I12802" s="83"/>
      <c r="J12802" s="80"/>
      <c r="K12802" s="84" t="s">
        <v>36</v>
      </c>
      <c r="L12802" s="76">
        <f t="shared" si="631"/>
        <v>2</v>
      </c>
      <c r="M12802" s="76">
        <v>2</v>
      </c>
      <c r="N12802" s="76"/>
      <c r="O12802" s="76"/>
      <c r="P12802" s="76"/>
      <c r="Q12802" s="76"/>
      <c r="R12802" s="76"/>
      <c r="S12802" s="76"/>
      <c r="T12802" s="76"/>
      <c r="U12802" s="76"/>
      <c r="V12802" s="76"/>
      <c r="W12802" s="76"/>
      <c r="X12802" s="76"/>
    </row>
    <row r="12803" spans="1:24">
      <c r="A12803" s="54"/>
      <c r="B12803" s="54"/>
      <c r="C12803" s="58" t="s">
        <v>33</v>
      </c>
      <c r="D12803" s="58" t="s">
        <v>19393</v>
      </c>
      <c r="E12803" s="58" t="s">
        <v>19394</v>
      </c>
      <c r="F12803" s="46" t="s">
        <v>19395</v>
      </c>
      <c r="G12803" s="58" t="s">
        <v>19396</v>
      </c>
      <c r="H12803" s="58" t="s">
        <v>19397</v>
      </c>
      <c r="I12803" s="74">
        <v>97</v>
      </c>
      <c r="J12803" s="46" t="s">
        <v>39</v>
      </c>
      <c r="K12803" s="75" t="s">
        <v>32</v>
      </c>
      <c r="L12803" s="76">
        <f t="shared" si="631"/>
        <v>0</v>
      </c>
      <c r="M12803" s="76"/>
      <c r="N12803" s="76"/>
      <c r="O12803" s="76"/>
      <c r="P12803" s="76"/>
      <c r="Q12803" s="76"/>
      <c r="R12803" s="76"/>
      <c r="S12803" s="76"/>
      <c r="T12803" s="76"/>
      <c r="U12803" s="76"/>
      <c r="V12803" s="76"/>
      <c r="W12803" s="76"/>
      <c r="X12803" s="76"/>
    </row>
    <row r="12804" spans="1:24">
      <c r="A12804" s="54"/>
      <c r="B12804" s="54"/>
      <c r="C12804" s="77"/>
      <c r="D12804" s="77"/>
      <c r="E12804" s="77"/>
      <c r="F12804" s="54"/>
      <c r="G12804" s="77"/>
      <c r="H12804" s="77"/>
      <c r="I12804" s="79"/>
      <c r="J12804" s="54"/>
      <c r="K12804" s="75" t="s">
        <v>34</v>
      </c>
      <c r="L12804" s="76">
        <f t="shared" si="631"/>
        <v>0</v>
      </c>
      <c r="M12804" s="76"/>
      <c r="N12804" s="76"/>
      <c r="O12804" s="76"/>
      <c r="P12804" s="76"/>
      <c r="Q12804" s="76"/>
      <c r="R12804" s="76"/>
      <c r="S12804" s="76"/>
      <c r="T12804" s="76"/>
      <c r="U12804" s="76"/>
      <c r="V12804" s="76"/>
      <c r="W12804" s="76"/>
      <c r="X12804" s="76"/>
    </row>
    <row r="12805" spans="1:24">
      <c r="A12805" s="54"/>
      <c r="B12805" s="54"/>
      <c r="C12805" s="81"/>
      <c r="D12805" s="81"/>
      <c r="E12805" s="81"/>
      <c r="F12805" s="80"/>
      <c r="G12805" s="81"/>
      <c r="H12805" s="81"/>
      <c r="I12805" s="83"/>
      <c r="J12805" s="80"/>
      <c r="K12805" s="84" t="s">
        <v>36</v>
      </c>
      <c r="L12805" s="76">
        <f t="shared" si="631"/>
        <v>2</v>
      </c>
      <c r="M12805" s="76"/>
      <c r="N12805" s="76"/>
      <c r="O12805" s="76">
        <v>1</v>
      </c>
      <c r="P12805" s="76"/>
      <c r="Q12805" s="76"/>
      <c r="R12805" s="76"/>
      <c r="S12805" s="76">
        <v>1</v>
      </c>
      <c r="T12805" s="76"/>
      <c r="U12805" s="76"/>
      <c r="V12805" s="76"/>
      <c r="W12805" s="76"/>
      <c r="X12805" s="76"/>
    </row>
    <row r="12806" spans="1:24">
      <c r="A12806" s="54"/>
      <c r="B12806" s="54"/>
      <c r="C12806" s="58" t="s">
        <v>33</v>
      </c>
      <c r="D12806" s="58" t="s">
        <v>19398</v>
      </c>
      <c r="E12806" s="58" t="s">
        <v>19399</v>
      </c>
      <c r="F12806" s="46" t="s">
        <v>19400</v>
      </c>
      <c r="G12806" s="58" t="s">
        <v>19401</v>
      </c>
      <c r="H12806" s="58" t="s">
        <v>19402</v>
      </c>
      <c r="I12806" s="74">
        <v>0</v>
      </c>
      <c r="J12806" s="46" t="s">
        <v>39</v>
      </c>
      <c r="K12806" s="75" t="s">
        <v>32</v>
      </c>
      <c r="L12806" s="76">
        <f t="shared" si="631"/>
        <v>0</v>
      </c>
      <c r="M12806" s="76"/>
      <c r="N12806" s="76"/>
      <c r="O12806" s="76"/>
      <c r="P12806" s="76"/>
      <c r="Q12806" s="76"/>
      <c r="R12806" s="76"/>
      <c r="S12806" s="76"/>
      <c r="T12806" s="76"/>
      <c r="U12806" s="76"/>
      <c r="V12806" s="76"/>
      <c r="W12806" s="76"/>
      <c r="X12806" s="76"/>
    </row>
    <row r="12807" spans="1:24">
      <c r="A12807" s="54"/>
      <c r="B12807" s="54"/>
      <c r="C12807" s="77"/>
      <c r="D12807" s="77"/>
      <c r="E12807" s="77"/>
      <c r="F12807" s="54"/>
      <c r="G12807" s="77"/>
      <c r="H12807" s="77"/>
      <c r="I12807" s="79"/>
      <c r="J12807" s="54"/>
      <c r="K12807" s="75" t="s">
        <v>34</v>
      </c>
      <c r="L12807" s="76">
        <f t="shared" si="631"/>
        <v>0</v>
      </c>
      <c r="M12807" s="76"/>
      <c r="N12807" s="76"/>
      <c r="O12807" s="76"/>
      <c r="P12807" s="76"/>
      <c r="Q12807" s="76"/>
      <c r="R12807" s="76"/>
      <c r="S12807" s="76"/>
      <c r="T12807" s="76"/>
      <c r="U12807" s="76"/>
      <c r="V12807" s="76"/>
      <c r="W12807" s="76"/>
      <c r="X12807" s="76"/>
    </row>
    <row r="12808" spans="1:24">
      <c r="A12808" s="54"/>
      <c r="B12808" s="54"/>
      <c r="C12808" s="81"/>
      <c r="D12808" s="81"/>
      <c r="E12808" s="81"/>
      <c r="F12808" s="80"/>
      <c r="G12808" s="81"/>
      <c r="H12808" s="81"/>
      <c r="I12808" s="83"/>
      <c r="J12808" s="80"/>
      <c r="K12808" s="84" t="s">
        <v>36</v>
      </c>
      <c r="L12808" s="76">
        <f t="shared" si="631"/>
        <v>2</v>
      </c>
      <c r="M12808" s="76"/>
      <c r="N12808" s="76"/>
      <c r="O12808" s="76">
        <v>1</v>
      </c>
      <c r="P12808" s="76"/>
      <c r="Q12808" s="76"/>
      <c r="R12808" s="76"/>
      <c r="S12808" s="76">
        <v>1</v>
      </c>
      <c r="T12808" s="76"/>
      <c r="U12808" s="76"/>
      <c r="V12808" s="76"/>
      <c r="W12808" s="76"/>
      <c r="X12808" s="76"/>
    </row>
    <row r="12809" spans="1:24">
      <c r="A12809" s="54"/>
      <c r="B12809" s="54"/>
      <c r="C12809" s="58" t="s">
        <v>33</v>
      </c>
      <c r="D12809" s="58" t="s">
        <v>19403</v>
      </c>
      <c r="E12809" s="58" t="s">
        <v>19404</v>
      </c>
      <c r="F12809" s="46" t="s">
        <v>19405</v>
      </c>
      <c r="G12809" s="58" t="s">
        <v>19406</v>
      </c>
      <c r="H12809" s="58" t="s">
        <v>19407</v>
      </c>
      <c r="I12809" s="74">
        <v>841</v>
      </c>
      <c r="J12809" s="46" t="s">
        <v>39</v>
      </c>
      <c r="K12809" s="75" t="s">
        <v>32</v>
      </c>
      <c r="L12809" s="76">
        <f t="shared" si="631"/>
        <v>0</v>
      </c>
      <c r="M12809" s="76"/>
      <c r="N12809" s="76"/>
      <c r="O12809" s="76"/>
      <c r="P12809" s="76"/>
      <c r="Q12809" s="76"/>
      <c r="R12809" s="76"/>
      <c r="S12809" s="76"/>
      <c r="T12809" s="76"/>
      <c r="U12809" s="76"/>
      <c r="V12809" s="76"/>
      <c r="W12809" s="76"/>
      <c r="X12809" s="76"/>
    </row>
    <row r="12810" spans="1:24">
      <c r="A12810" s="54"/>
      <c r="B12810" s="54"/>
      <c r="C12810" s="77"/>
      <c r="D12810" s="77"/>
      <c r="E12810" s="77"/>
      <c r="F12810" s="54"/>
      <c r="G12810" s="77"/>
      <c r="H12810" s="77"/>
      <c r="I12810" s="79"/>
      <c r="J12810" s="54"/>
      <c r="K12810" s="75" t="s">
        <v>34</v>
      </c>
      <c r="L12810" s="76">
        <f t="shared" si="631"/>
        <v>0</v>
      </c>
      <c r="M12810" s="76"/>
      <c r="N12810" s="76"/>
      <c r="O12810" s="76"/>
      <c r="P12810" s="76"/>
      <c r="Q12810" s="76"/>
      <c r="R12810" s="76"/>
      <c r="S12810" s="76"/>
      <c r="T12810" s="76"/>
      <c r="U12810" s="76"/>
      <c r="V12810" s="76"/>
      <c r="W12810" s="76"/>
      <c r="X12810" s="76"/>
    </row>
    <row r="12811" spans="1:24">
      <c r="A12811" s="54"/>
      <c r="B12811" s="54"/>
      <c r="C12811" s="81"/>
      <c r="D12811" s="81"/>
      <c r="E12811" s="81"/>
      <c r="F12811" s="80"/>
      <c r="G12811" s="81"/>
      <c r="H12811" s="81"/>
      <c r="I12811" s="83"/>
      <c r="J12811" s="80"/>
      <c r="K12811" s="84" t="s">
        <v>36</v>
      </c>
      <c r="L12811" s="76">
        <f t="shared" si="631"/>
        <v>2</v>
      </c>
      <c r="M12811" s="76"/>
      <c r="N12811" s="76"/>
      <c r="O12811" s="76">
        <v>1</v>
      </c>
      <c r="P12811" s="76"/>
      <c r="Q12811" s="76"/>
      <c r="R12811" s="76"/>
      <c r="S12811" s="76">
        <v>1</v>
      </c>
      <c r="T12811" s="76"/>
      <c r="U12811" s="76"/>
      <c r="V12811" s="76"/>
      <c r="W12811" s="76"/>
      <c r="X12811" s="76"/>
    </row>
    <row r="12812" spans="1:24">
      <c r="A12812" s="54"/>
      <c r="B12812" s="54"/>
      <c r="C12812" s="58" t="s">
        <v>33</v>
      </c>
      <c r="D12812" s="58" t="s">
        <v>19408</v>
      </c>
      <c r="E12812" s="58" t="s">
        <v>19409</v>
      </c>
      <c r="F12812" s="46" t="s">
        <v>19410</v>
      </c>
      <c r="G12812" s="58" t="s">
        <v>19411</v>
      </c>
      <c r="H12812" s="58"/>
      <c r="I12812" s="74">
        <v>200</v>
      </c>
      <c r="J12812" s="46" t="s">
        <v>39</v>
      </c>
      <c r="K12812" s="75" t="s">
        <v>32</v>
      </c>
      <c r="L12812" s="76">
        <f t="shared" si="631"/>
        <v>0</v>
      </c>
      <c r="M12812" s="76"/>
      <c r="N12812" s="76"/>
      <c r="O12812" s="76"/>
      <c r="P12812" s="76"/>
      <c r="Q12812" s="76"/>
      <c r="R12812" s="76"/>
      <c r="S12812" s="76"/>
      <c r="T12812" s="76"/>
      <c r="U12812" s="76"/>
      <c r="V12812" s="76"/>
      <c r="W12812" s="76"/>
      <c r="X12812" s="76"/>
    </row>
    <row r="12813" spans="1:24">
      <c r="A12813" s="54"/>
      <c r="B12813" s="54"/>
      <c r="C12813" s="77"/>
      <c r="D12813" s="77"/>
      <c r="E12813" s="77"/>
      <c r="F12813" s="54"/>
      <c r="G12813" s="77"/>
      <c r="H12813" s="77"/>
      <c r="I12813" s="79"/>
      <c r="J12813" s="54"/>
      <c r="K12813" s="75" t="s">
        <v>34</v>
      </c>
      <c r="L12813" s="76">
        <f t="shared" si="631"/>
        <v>0</v>
      </c>
      <c r="M12813" s="76"/>
      <c r="N12813" s="76"/>
      <c r="O12813" s="76"/>
      <c r="P12813" s="76"/>
      <c r="Q12813" s="76"/>
      <c r="R12813" s="76"/>
      <c r="S12813" s="76"/>
      <c r="T12813" s="76"/>
      <c r="U12813" s="76"/>
      <c r="V12813" s="76"/>
      <c r="W12813" s="76"/>
      <c r="X12813" s="76"/>
    </row>
    <row r="12814" spans="1:24">
      <c r="A12814" s="54"/>
      <c r="B12814" s="54"/>
      <c r="C12814" s="81"/>
      <c r="D12814" s="81"/>
      <c r="E12814" s="81"/>
      <c r="F12814" s="80"/>
      <c r="G12814" s="81"/>
      <c r="H12814" s="81"/>
      <c r="I12814" s="83"/>
      <c r="J12814" s="80"/>
      <c r="K12814" s="84" t="s">
        <v>36</v>
      </c>
      <c r="L12814" s="76">
        <f t="shared" si="631"/>
        <v>2</v>
      </c>
      <c r="M12814" s="76"/>
      <c r="N12814" s="76"/>
      <c r="O12814" s="76">
        <v>2</v>
      </c>
      <c r="P12814" s="76"/>
      <c r="Q12814" s="76"/>
      <c r="R12814" s="76"/>
      <c r="S12814" s="76"/>
      <c r="T12814" s="76"/>
      <c r="U12814" s="76"/>
      <c r="V12814" s="76"/>
      <c r="W12814" s="76"/>
      <c r="X12814" s="76"/>
    </row>
    <row r="12815" spans="1:24">
      <c r="A12815" s="54"/>
      <c r="B12815" s="54"/>
      <c r="C12815" s="58" t="s">
        <v>33</v>
      </c>
      <c r="D12815" s="58" t="s">
        <v>19412</v>
      </c>
      <c r="E12815" s="58" t="s">
        <v>19413</v>
      </c>
      <c r="F12815" s="46" t="s">
        <v>19414</v>
      </c>
      <c r="G12815" s="58" t="s">
        <v>19415</v>
      </c>
      <c r="H12815" s="58" t="s">
        <v>19416</v>
      </c>
      <c r="I12815" s="74">
        <v>0</v>
      </c>
      <c r="J12815" s="46" t="s">
        <v>39</v>
      </c>
      <c r="K12815" s="75" t="s">
        <v>32</v>
      </c>
      <c r="L12815" s="76">
        <f t="shared" si="631"/>
        <v>0</v>
      </c>
      <c r="M12815" s="76"/>
      <c r="N12815" s="76"/>
      <c r="O12815" s="76"/>
      <c r="P12815" s="76"/>
      <c r="Q12815" s="76"/>
      <c r="R12815" s="76"/>
      <c r="S12815" s="76"/>
      <c r="T12815" s="76"/>
      <c r="U12815" s="76"/>
      <c r="V12815" s="76"/>
      <c r="W12815" s="76"/>
      <c r="X12815" s="76"/>
    </row>
    <row r="12816" spans="1:24">
      <c r="A12816" s="54"/>
      <c r="B12816" s="54"/>
      <c r="C12816" s="77"/>
      <c r="D12816" s="77"/>
      <c r="E12816" s="77"/>
      <c r="F12816" s="54"/>
      <c r="G12816" s="77"/>
      <c r="H12816" s="77"/>
      <c r="I12816" s="79"/>
      <c r="J12816" s="54"/>
      <c r="K12816" s="75" t="s">
        <v>34</v>
      </c>
      <c r="L12816" s="76">
        <f t="shared" si="631"/>
        <v>0</v>
      </c>
      <c r="M12816" s="76"/>
      <c r="N12816" s="76"/>
      <c r="O12816" s="76"/>
      <c r="P12816" s="76"/>
      <c r="Q12816" s="76"/>
      <c r="R12816" s="76"/>
      <c r="S12816" s="76"/>
      <c r="T12816" s="76"/>
      <c r="U12816" s="76"/>
      <c r="V12816" s="76"/>
      <c r="W12816" s="76"/>
      <c r="X12816" s="76"/>
    </row>
    <row r="12817" spans="1:24">
      <c r="A12817" s="54"/>
      <c r="B12817" s="54"/>
      <c r="C12817" s="81"/>
      <c r="D12817" s="81"/>
      <c r="E12817" s="81"/>
      <c r="F12817" s="80"/>
      <c r="G12817" s="81"/>
      <c r="H12817" s="81"/>
      <c r="I12817" s="83"/>
      <c r="J12817" s="80"/>
      <c r="K12817" s="84" t="s">
        <v>36</v>
      </c>
      <c r="L12817" s="76">
        <f t="shared" si="631"/>
        <v>3</v>
      </c>
      <c r="M12817" s="76"/>
      <c r="N12817" s="76"/>
      <c r="O12817" s="76">
        <v>1</v>
      </c>
      <c r="P12817" s="76"/>
      <c r="Q12817" s="76"/>
      <c r="R12817" s="76"/>
      <c r="S12817" s="76">
        <v>1</v>
      </c>
      <c r="T12817" s="76"/>
      <c r="U12817" s="76"/>
      <c r="V12817" s="76"/>
      <c r="W12817" s="76">
        <v>1</v>
      </c>
      <c r="X12817" s="76"/>
    </row>
    <row r="12818" spans="1:24">
      <c r="A12818" s="54"/>
      <c r="B12818" s="54"/>
      <c r="C12818" s="58" t="s">
        <v>33</v>
      </c>
      <c r="D12818" s="58" t="s">
        <v>19417</v>
      </c>
      <c r="E12818" s="58" t="s">
        <v>19418</v>
      </c>
      <c r="F12818" s="46" t="s">
        <v>19419</v>
      </c>
      <c r="G12818" s="58" t="s">
        <v>19420</v>
      </c>
      <c r="H12818" s="58" t="s">
        <v>19421</v>
      </c>
      <c r="I12818" s="74">
        <v>0</v>
      </c>
      <c r="J12818" s="46" t="s">
        <v>39</v>
      </c>
      <c r="K12818" s="75" t="s">
        <v>32</v>
      </c>
      <c r="L12818" s="76">
        <f t="shared" si="631"/>
        <v>0</v>
      </c>
      <c r="M12818" s="76"/>
      <c r="N12818" s="76"/>
      <c r="O12818" s="76"/>
      <c r="P12818" s="76"/>
      <c r="Q12818" s="76"/>
      <c r="R12818" s="76"/>
      <c r="S12818" s="76"/>
      <c r="T12818" s="76"/>
      <c r="U12818" s="76"/>
      <c r="V12818" s="76"/>
      <c r="W12818" s="76"/>
      <c r="X12818" s="76"/>
    </row>
    <row r="12819" spans="1:24">
      <c r="A12819" s="54"/>
      <c r="B12819" s="54"/>
      <c r="C12819" s="77"/>
      <c r="D12819" s="77"/>
      <c r="E12819" s="77"/>
      <c r="F12819" s="54"/>
      <c r="G12819" s="77"/>
      <c r="H12819" s="77"/>
      <c r="I12819" s="79"/>
      <c r="J12819" s="54"/>
      <c r="K12819" s="75" t="s">
        <v>34</v>
      </c>
      <c r="L12819" s="76">
        <f t="shared" si="631"/>
        <v>0</v>
      </c>
      <c r="M12819" s="76"/>
      <c r="N12819" s="76"/>
      <c r="O12819" s="76"/>
      <c r="P12819" s="76"/>
      <c r="Q12819" s="76"/>
      <c r="R12819" s="76"/>
      <c r="S12819" s="76"/>
      <c r="T12819" s="76"/>
      <c r="U12819" s="76"/>
      <c r="V12819" s="76"/>
      <c r="W12819" s="76"/>
      <c r="X12819" s="76"/>
    </row>
    <row r="12820" spans="1:24">
      <c r="A12820" s="54"/>
      <c r="B12820" s="54"/>
      <c r="C12820" s="81"/>
      <c r="D12820" s="81"/>
      <c r="E12820" s="81"/>
      <c r="F12820" s="80"/>
      <c r="G12820" s="81"/>
      <c r="H12820" s="81"/>
      <c r="I12820" s="83"/>
      <c r="J12820" s="80"/>
      <c r="K12820" s="84" t="s">
        <v>36</v>
      </c>
      <c r="L12820" s="76">
        <f t="shared" si="631"/>
        <v>2</v>
      </c>
      <c r="M12820" s="76"/>
      <c r="N12820" s="76"/>
      <c r="O12820" s="76">
        <v>1</v>
      </c>
      <c r="P12820" s="76"/>
      <c r="Q12820" s="76"/>
      <c r="R12820" s="76"/>
      <c r="S12820" s="76">
        <v>1</v>
      </c>
      <c r="T12820" s="76"/>
      <c r="U12820" s="76"/>
      <c r="V12820" s="76"/>
      <c r="W12820" s="76"/>
      <c r="X12820" s="76"/>
    </row>
    <row r="12821" spans="1:24">
      <c r="A12821" s="54"/>
      <c r="B12821" s="54"/>
      <c r="C12821" s="58" t="s">
        <v>33</v>
      </c>
      <c r="D12821" s="58" t="s">
        <v>6159</v>
      </c>
      <c r="E12821" s="58" t="s">
        <v>19422</v>
      </c>
      <c r="F12821" s="46" t="s">
        <v>19423</v>
      </c>
      <c r="G12821" s="58" t="s">
        <v>19424</v>
      </c>
      <c r="H12821" s="58" t="s">
        <v>19425</v>
      </c>
      <c r="I12821" s="74">
        <v>58</v>
      </c>
      <c r="J12821" s="46" t="s">
        <v>39</v>
      </c>
      <c r="K12821" s="75" t="s">
        <v>32</v>
      </c>
      <c r="L12821" s="76">
        <f t="shared" si="631"/>
        <v>0</v>
      </c>
      <c r="M12821" s="76"/>
      <c r="N12821" s="76"/>
      <c r="O12821" s="76"/>
      <c r="P12821" s="76"/>
      <c r="Q12821" s="76"/>
      <c r="R12821" s="76"/>
      <c r="S12821" s="76"/>
      <c r="T12821" s="76"/>
      <c r="U12821" s="76"/>
      <c r="V12821" s="76"/>
      <c r="W12821" s="76"/>
      <c r="X12821" s="76"/>
    </row>
    <row r="12822" spans="1:24">
      <c r="A12822" s="54"/>
      <c r="B12822" s="54"/>
      <c r="C12822" s="77"/>
      <c r="D12822" s="77"/>
      <c r="E12822" s="77"/>
      <c r="F12822" s="54"/>
      <c r="G12822" s="77"/>
      <c r="H12822" s="77"/>
      <c r="I12822" s="79"/>
      <c r="J12822" s="54"/>
      <c r="K12822" s="75" t="s">
        <v>34</v>
      </c>
      <c r="L12822" s="76">
        <f t="shared" si="631"/>
        <v>0</v>
      </c>
      <c r="M12822" s="76"/>
      <c r="N12822" s="76"/>
      <c r="O12822" s="76"/>
      <c r="P12822" s="76"/>
      <c r="Q12822" s="76"/>
      <c r="R12822" s="76"/>
      <c r="S12822" s="76"/>
      <c r="T12822" s="76"/>
      <c r="U12822" s="76"/>
      <c r="V12822" s="76"/>
      <c r="W12822" s="76"/>
      <c r="X12822" s="76"/>
    </row>
    <row r="12823" spans="1:24">
      <c r="A12823" s="54"/>
      <c r="B12823" s="54"/>
      <c r="C12823" s="81"/>
      <c r="D12823" s="81"/>
      <c r="E12823" s="81"/>
      <c r="F12823" s="80"/>
      <c r="G12823" s="81"/>
      <c r="H12823" s="81"/>
      <c r="I12823" s="83"/>
      <c r="J12823" s="80"/>
      <c r="K12823" s="84" t="s">
        <v>36</v>
      </c>
      <c r="L12823" s="76">
        <f t="shared" si="631"/>
        <v>2</v>
      </c>
      <c r="M12823" s="76"/>
      <c r="N12823" s="76"/>
      <c r="O12823" s="76">
        <v>1</v>
      </c>
      <c r="P12823" s="76"/>
      <c r="Q12823" s="76"/>
      <c r="R12823" s="76"/>
      <c r="S12823" s="76">
        <v>1</v>
      </c>
      <c r="T12823" s="76"/>
      <c r="U12823" s="76"/>
      <c r="V12823" s="76"/>
      <c r="W12823" s="76"/>
      <c r="X12823" s="76"/>
    </row>
    <row r="12824" spans="1:24">
      <c r="A12824" s="54"/>
      <c r="B12824" s="54"/>
      <c r="C12824" s="58" t="s">
        <v>33</v>
      </c>
      <c r="D12824" s="58" t="s">
        <v>19426</v>
      </c>
      <c r="E12824" s="58" t="s">
        <v>19427</v>
      </c>
      <c r="F12824" s="46" t="s">
        <v>19428</v>
      </c>
      <c r="G12824" s="58" t="s">
        <v>19429</v>
      </c>
      <c r="H12824" s="58" t="s">
        <v>19430</v>
      </c>
      <c r="I12824" s="74">
        <v>0</v>
      </c>
      <c r="J12824" s="46" t="s">
        <v>39</v>
      </c>
      <c r="K12824" s="75" t="s">
        <v>32</v>
      </c>
      <c r="L12824" s="76">
        <f t="shared" si="631"/>
        <v>0</v>
      </c>
      <c r="M12824" s="76"/>
      <c r="N12824" s="76"/>
      <c r="O12824" s="76"/>
      <c r="P12824" s="76"/>
      <c r="Q12824" s="76"/>
      <c r="R12824" s="76"/>
      <c r="S12824" s="76"/>
      <c r="T12824" s="76"/>
      <c r="U12824" s="76"/>
      <c r="V12824" s="76"/>
      <c r="W12824" s="76"/>
      <c r="X12824" s="76"/>
    </row>
    <row r="12825" spans="1:24">
      <c r="A12825" s="54"/>
      <c r="B12825" s="54"/>
      <c r="C12825" s="77"/>
      <c r="D12825" s="77"/>
      <c r="E12825" s="77"/>
      <c r="F12825" s="54"/>
      <c r="G12825" s="77"/>
      <c r="H12825" s="77"/>
      <c r="I12825" s="79"/>
      <c r="J12825" s="54"/>
      <c r="K12825" s="75" t="s">
        <v>34</v>
      </c>
      <c r="L12825" s="76">
        <f t="shared" si="631"/>
        <v>0</v>
      </c>
      <c r="M12825" s="76"/>
      <c r="N12825" s="76"/>
      <c r="O12825" s="76"/>
      <c r="P12825" s="76"/>
      <c r="Q12825" s="76"/>
      <c r="R12825" s="76"/>
      <c r="S12825" s="76"/>
      <c r="T12825" s="76"/>
      <c r="U12825" s="76"/>
      <c r="V12825" s="76"/>
      <c r="W12825" s="76"/>
      <c r="X12825" s="76"/>
    </row>
    <row r="12826" spans="1:24">
      <c r="A12826" s="54"/>
      <c r="B12826" s="54"/>
      <c r="C12826" s="81"/>
      <c r="D12826" s="81"/>
      <c r="E12826" s="81"/>
      <c r="F12826" s="80"/>
      <c r="G12826" s="81"/>
      <c r="H12826" s="81"/>
      <c r="I12826" s="83"/>
      <c r="J12826" s="80"/>
      <c r="K12826" s="84" t="s">
        <v>36</v>
      </c>
      <c r="L12826" s="76">
        <f t="shared" si="631"/>
        <v>2</v>
      </c>
      <c r="M12826" s="76"/>
      <c r="N12826" s="76"/>
      <c r="O12826" s="76">
        <v>1</v>
      </c>
      <c r="P12826" s="76"/>
      <c r="Q12826" s="76"/>
      <c r="R12826" s="76"/>
      <c r="S12826" s="76">
        <v>1</v>
      </c>
      <c r="T12826" s="76"/>
      <c r="U12826" s="76"/>
      <c r="V12826" s="76"/>
      <c r="W12826" s="76"/>
      <c r="X12826" s="76"/>
    </row>
    <row r="12827" spans="1:24">
      <c r="A12827" s="54"/>
      <c r="B12827" s="54"/>
      <c r="C12827" s="58" t="s">
        <v>33</v>
      </c>
      <c r="D12827" s="58" t="s">
        <v>19431</v>
      </c>
      <c r="E12827" s="58" t="s">
        <v>19432</v>
      </c>
      <c r="F12827" s="46" t="s">
        <v>19433</v>
      </c>
      <c r="G12827" s="58" t="s">
        <v>19420</v>
      </c>
      <c r="H12827" s="58" t="s">
        <v>19434</v>
      </c>
      <c r="I12827" s="74">
        <v>0</v>
      </c>
      <c r="J12827" s="46" t="s">
        <v>39</v>
      </c>
      <c r="K12827" s="75" t="s">
        <v>32</v>
      </c>
      <c r="L12827" s="76">
        <f t="shared" si="631"/>
        <v>0</v>
      </c>
      <c r="M12827" s="76"/>
      <c r="N12827" s="76"/>
      <c r="O12827" s="76"/>
      <c r="P12827" s="76"/>
      <c r="Q12827" s="76"/>
      <c r="R12827" s="76"/>
      <c r="S12827" s="76"/>
      <c r="T12827" s="76"/>
      <c r="U12827" s="76"/>
      <c r="V12827" s="76"/>
      <c r="W12827" s="76"/>
      <c r="X12827" s="76"/>
    </row>
    <row r="12828" spans="1:24">
      <c r="A12828" s="54"/>
      <c r="B12828" s="54"/>
      <c r="C12828" s="77"/>
      <c r="D12828" s="77"/>
      <c r="E12828" s="77"/>
      <c r="F12828" s="54"/>
      <c r="G12828" s="77"/>
      <c r="H12828" s="77"/>
      <c r="I12828" s="79"/>
      <c r="J12828" s="54"/>
      <c r="K12828" s="75" t="s">
        <v>34</v>
      </c>
      <c r="L12828" s="76">
        <f t="shared" si="631"/>
        <v>0</v>
      </c>
      <c r="M12828" s="76"/>
      <c r="N12828" s="76"/>
      <c r="O12828" s="76"/>
      <c r="P12828" s="76"/>
      <c r="Q12828" s="76"/>
      <c r="R12828" s="76"/>
      <c r="S12828" s="76"/>
      <c r="T12828" s="76"/>
      <c r="U12828" s="76"/>
      <c r="V12828" s="76"/>
      <c r="W12828" s="76"/>
      <c r="X12828" s="76"/>
    </row>
    <row r="12829" spans="1:24">
      <c r="A12829" s="54"/>
      <c r="B12829" s="54"/>
      <c r="C12829" s="81"/>
      <c r="D12829" s="81"/>
      <c r="E12829" s="81"/>
      <c r="F12829" s="80"/>
      <c r="G12829" s="81"/>
      <c r="H12829" s="81"/>
      <c r="I12829" s="83"/>
      <c r="J12829" s="80"/>
      <c r="K12829" s="84" t="s">
        <v>36</v>
      </c>
      <c r="L12829" s="76">
        <f t="shared" si="631"/>
        <v>2</v>
      </c>
      <c r="M12829" s="76"/>
      <c r="N12829" s="76"/>
      <c r="O12829" s="76"/>
      <c r="P12829" s="76"/>
      <c r="Q12829" s="76"/>
      <c r="R12829" s="76"/>
      <c r="S12829" s="76"/>
      <c r="T12829" s="76"/>
      <c r="U12829" s="76"/>
      <c r="V12829" s="76"/>
      <c r="W12829" s="76">
        <v>2</v>
      </c>
      <c r="X12829" s="76"/>
    </row>
    <row r="12830" spans="1:24">
      <c r="A12830" s="54"/>
      <c r="B12830" s="54"/>
      <c r="C12830" s="58" t="s">
        <v>33</v>
      </c>
      <c r="D12830" s="58" t="s">
        <v>19435</v>
      </c>
      <c r="E12830" s="58" t="s">
        <v>19436</v>
      </c>
      <c r="F12830" s="46" t="s">
        <v>19437</v>
      </c>
      <c r="G12830" s="58" t="s">
        <v>19438</v>
      </c>
      <c r="H12830" s="58" t="s">
        <v>19439</v>
      </c>
      <c r="I12830" s="74">
        <v>0</v>
      </c>
      <c r="J12830" s="46" t="s">
        <v>39</v>
      </c>
      <c r="K12830" s="75" t="s">
        <v>32</v>
      </c>
      <c r="L12830" s="76">
        <f t="shared" si="631"/>
        <v>0</v>
      </c>
      <c r="M12830" s="76"/>
      <c r="N12830" s="76"/>
      <c r="O12830" s="76"/>
      <c r="P12830" s="76"/>
      <c r="Q12830" s="76"/>
      <c r="R12830" s="76"/>
      <c r="S12830" s="76"/>
      <c r="T12830" s="76"/>
      <c r="U12830" s="76"/>
      <c r="V12830" s="76"/>
      <c r="W12830" s="76"/>
      <c r="X12830" s="76"/>
    </row>
    <row r="12831" spans="1:24">
      <c r="A12831" s="54"/>
      <c r="B12831" s="54"/>
      <c r="C12831" s="77"/>
      <c r="D12831" s="77"/>
      <c r="E12831" s="77"/>
      <c r="F12831" s="54"/>
      <c r="G12831" s="77"/>
      <c r="H12831" s="77"/>
      <c r="I12831" s="79"/>
      <c r="J12831" s="54"/>
      <c r="K12831" s="75" t="s">
        <v>34</v>
      </c>
      <c r="L12831" s="76">
        <f t="shared" si="631"/>
        <v>0</v>
      </c>
      <c r="M12831" s="76"/>
      <c r="N12831" s="76"/>
      <c r="O12831" s="76"/>
      <c r="P12831" s="76"/>
      <c r="Q12831" s="76"/>
      <c r="R12831" s="76"/>
      <c r="S12831" s="76"/>
      <c r="T12831" s="76"/>
      <c r="U12831" s="76"/>
      <c r="V12831" s="76"/>
      <c r="W12831" s="76"/>
      <c r="X12831" s="76"/>
    </row>
    <row r="12832" spans="1:24">
      <c r="A12832" s="54"/>
      <c r="B12832" s="54"/>
      <c r="C12832" s="81"/>
      <c r="D12832" s="81"/>
      <c r="E12832" s="81"/>
      <c r="F12832" s="80"/>
      <c r="G12832" s="81"/>
      <c r="H12832" s="81"/>
      <c r="I12832" s="83"/>
      <c r="J12832" s="80"/>
      <c r="K12832" s="84" t="s">
        <v>36</v>
      </c>
      <c r="L12832" s="76">
        <f t="shared" si="631"/>
        <v>3</v>
      </c>
      <c r="M12832" s="76"/>
      <c r="N12832" s="76"/>
      <c r="O12832" s="76">
        <v>2</v>
      </c>
      <c r="P12832" s="76"/>
      <c r="Q12832" s="76"/>
      <c r="R12832" s="76"/>
      <c r="S12832" s="76">
        <v>1</v>
      </c>
      <c r="T12832" s="76"/>
      <c r="U12832" s="76"/>
      <c r="V12832" s="76"/>
      <c r="W12832" s="76"/>
      <c r="X12832" s="76"/>
    </row>
    <row r="12833" spans="1:24">
      <c r="A12833" s="54"/>
      <c r="B12833" s="54"/>
      <c r="C12833" s="58" t="s">
        <v>33</v>
      </c>
      <c r="D12833" s="58" t="s">
        <v>19440</v>
      </c>
      <c r="E12833" s="58" t="s">
        <v>19441</v>
      </c>
      <c r="F12833" s="46" t="s">
        <v>19442</v>
      </c>
      <c r="G12833" s="58" t="s">
        <v>19443</v>
      </c>
      <c r="H12833" s="58" t="s">
        <v>19444</v>
      </c>
      <c r="I12833" s="74">
        <v>0</v>
      </c>
      <c r="J12833" s="46" t="s">
        <v>39</v>
      </c>
      <c r="K12833" s="75" t="s">
        <v>32</v>
      </c>
      <c r="L12833" s="76">
        <f t="shared" si="631"/>
        <v>0</v>
      </c>
      <c r="M12833" s="76"/>
      <c r="N12833" s="76"/>
      <c r="O12833" s="76"/>
      <c r="P12833" s="76"/>
      <c r="Q12833" s="76"/>
      <c r="R12833" s="76"/>
      <c r="S12833" s="76"/>
      <c r="T12833" s="76"/>
      <c r="U12833" s="76"/>
      <c r="V12833" s="76"/>
      <c r="W12833" s="76"/>
      <c r="X12833" s="76"/>
    </row>
    <row r="12834" spans="1:24">
      <c r="A12834" s="54"/>
      <c r="B12834" s="54"/>
      <c r="C12834" s="77"/>
      <c r="D12834" s="77"/>
      <c r="E12834" s="77"/>
      <c r="F12834" s="54"/>
      <c r="G12834" s="77"/>
      <c r="H12834" s="77"/>
      <c r="I12834" s="79"/>
      <c r="J12834" s="54"/>
      <c r="K12834" s="75" t="s">
        <v>34</v>
      </c>
      <c r="L12834" s="76">
        <f t="shared" si="631"/>
        <v>0</v>
      </c>
      <c r="M12834" s="76"/>
      <c r="N12834" s="76"/>
      <c r="O12834" s="76"/>
      <c r="P12834" s="76"/>
      <c r="Q12834" s="76"/>
      <c r="R12834" s="76"/>
      <c r="S12834" s="76"/>
      <c r="T12834" s="76"/>
      <c r="U12834" s="76"/>
      <c r="V12834" s="76"/>
      <c r="W12834" s="76"/>
      <c r="X12834" s="76"/>
    </row>
    <row r="12835" spans="1:24">
      <c r="A12835" s="54"/>
      <c r="B12835" s="54"/>
      <c r="C12835" s="81"/>
      <c r="D12835" s="81"/>
      <c r="E12835" s="81"/>
      <c r="F12835" s="80"/>
      <c r="G12835" s="81"/>
      <c r="H12835" s="81"/>
      <c r="I12835" s="83"/>
      <c r="J12835" s="80"/>
      <c r="K12835" s="84" t="s">
        <v>36</v>
      </c>
      <c r="L12835" s="76">
        <f t="shared" si="631"/>
        <v>2</v>
      </c>
      <c r="M12835" s="76"/>
      <c r="N12835" s="76"/>
      <c r="O12835" s="76">
        <v>1</v>
      </c>
      <c r="P12835" s="76"/>
      <c r="Q12835" s="76"/>
      <c r="R12835" s="76"/>
      <c r="S12835" s="76">
        <v>1</v>
      </c>
      <c r="T12835" s="76"/>
      <c r="U12835" s="76"/>
      <c r="V12835" s="76"/>
      <c r="W12835" s="76"/>
      <c r="X12835" s="76"/>
    </row>
    <row r="12836" spans="1:24">
      <c r="A12836" s="54"/>
      <c r="B12836" s="54"/>
      <c r="C12836" s="58" t="s">
        <v>33</v>
      </c>
      <c r="D12836" s="58" t="s">
        <v>19445</v>
      </c>
      <c r="E12836" s="58" t="s">
        <v>19446</v>
      </c>
      <c r="F12836" s="46" t="s">
        <v>4155</v>
      </c>
      <c r="G12836" s="58" t="s">
        <v>19411</v>
      </c>
      <c r="H12836" s="58" t="s">
        <v>19447</v>
      </c>
      <c r="I12836" s="74">
        <v>0</v>
      </c>
      <c r="J12836" s="46" t="s">
        <v>39</v>
      </c>
      <c r="K12836" s="75" t="s">
        <v>32</v>
      </c>
      <c r="L12836" s="76">
        <f t="shared" si="631"/>
        <v>0</v>
      </c>
      <c r="M12836" s="76"/>
      <c r="N12836" s="76"/>
      <c r="O12836" s="76"/>
      <c r="P12836" s="76"/>
      <c r="Q12836" s="76"/>
      <c r="R12836" s="76"/>
      <c r="S12836" s="76"/>
      <c r="T12836" s="76"/>
      <c r="U12836" s="76"/>
      <c r="V12836" s="76"/>
      <c r="W12836" s="76"/>
      <c r="X12836" s="76"/>
    </row>
    <row r="12837" spans="1:24">
      <c r="A12837" s="54"/>
      <c r="B12837" s="54"/>
      <c r="C12837" s="77"/>
      <c r="D12837" s="77"/>
      <c r="E12837" s="77"/>
      <c r="F12837" s="54"/>
      <c r="G12837" s="77"/>
      <c r="H12837" s="77"/>
      <c r="I12837" s="79"/>
      <c r="J12837" s="54"/>
      <c r="K12837" s="75" t="s">
        <v>34</v>
      </c>
      <c r="L12837" s="76">
        <f t="shared" si="631"/>
        <v>0</v>
      </c>
      <c r="M12837" s="76"/>
      <c r="N12837" s="76"/>
      <c r="O12837" s="76"/>
      <c r="P12837" s="76"/>
      <c r="Q12837" s="76"/>
      <c r="R12837" s="76"/>
      <c r="S12837" s="76"/>
      <c r="T12837" s="76"/>
      <c r="U12837" s="76"/>
      <c r="V12837" s="76"/>
      <c r="W12837" s="76"/>
      <c r="X12837" s="76"/>
    </row>
    <row r="12838" spans="1:24">
      <c r="A12838" s="54"/>
      <c r="B12838" s="54"/>
      <c r="C12838" s="81"/>
      <c r="D12838" s="81"/>
      <c r="E12838" s="81"/>
      <c r="F12838" s="80"/>
      <c r="G12838" s="81"/>
      <c r="H12838" s="81"/>
      <c r="I12838" s="83"/>
      <c r="J12838" s="80"/>
      <c r="K12838" s="84" t="s">
        <v>36</v>
      </c>
      <c r="L12838" s="76">
        <f t="shared" si="631"/>
        <v>4</v>
      </c>
      <c r="M12838" s="76"/>
      <c r="N12838" s="76"/>
      <c r="O12838" s="76">
        <v>2</v>
      </c>
      <c r="P12838" s="76"/>
      <c r="Q12838" s="76"/>
      <c r="R12838" s="76"/>
      <c r="S12838" s="76">
        <v>2</v>
      </c>
      <c r="T12838" s="76"/>
      <c r="U12838" s="76"/>
      <c r="V12838" s="76"/>
      <c r="W12838" s="76"/>
      <c r="X12838" s="76"/>
    </row>
    <row r="12839" spans="1:24">
      <c r="A12839" s="54"/>
      <c r="B12839" s="54"/>
      <c r="C12839" s="58" t="s">
        <v>33</v>
      </c>
      <c r="D12839" s="58" t="s">
        <v>19448</v>
      </c>
      <c r="E12839" s="58" t="s">
        <v>19449</v>
      </c>
      <c r="F12839" s="46" t="s">
        <v>19450</v>
      </c>
      <c r="G12839" s="58" t="s">
        <v>19451</v>
      </c>
      <c r="H12839" s="58" t="s">
        <v>19452</v>
      </c>
      <c r="I12839" s="74">
        <v>68754</v>
      </c>
      <c r="J12839" s="46" t="s">
        <v>39</v>
      </c>
      <c r="K12839" s="75" t="s">
        <v>32</v>
      </c>
      <c r="L12839" s="76">
        <f t="shared" si="631"/>
        <v>0</v>
      </c>
      <c r="M12839" s="76"/>
      <c r="N12839" s="76"/>
      <c r="O12839" s="76"/>
      <c r="P12839" s="76"/>
      <c r="Q12839" s="76"/>
      <c r="R12839" s="76"/>
      <c r="S12839" s="76"/>
      <c r="T12839" s="76"/>
      <c r="U12839" s="76"/>
      <c r="V12839" s="76"/>
      <c r="W12839" s="76"/>
      <c r="X12839" s="76"/>
    </row>
    <row r="12840" spans="1:24">
      <c r="A12840" s="54"/>
      <c r="B12840" s="54"/>
      <c r="C12840" s="77"/>
      <c r="D12840" s="77"/>
      <c r="E12840" s="77"/>
      <c r="F12840" s="54"/>
      <c r="G12840" s="77"/>
      <c r="H12840" s="77"/>
      <c r="I12840" s="79"/>
      <c r="J12840" s="54"/>
      <c r="K12840" s="75" t="s">
        <v>34</v>
      </c>
      <c r="L12840" s="76">
        <f t="shared" si="631"/>
        <v>0</v>
      </c>
      <c r="M12840" s="76"/>
      <c r="N12840" s="76"/>
      <c r="O12840" s="76"/>
      <c r="P12840" s="76"/>
      <c r="Q12840" s="76"/>
      <c r="R12840" s="76"/>
      <c r="S12840" s="76"/>
      <c r="T12840" s="76"/>
      <c r="U12840" s="76"/>
      <c r="V12840" s="76"/>
      <c r="W12840" s="76"/>
      <c r="X12840" s="76"/>
    </row>
    <row r="12841" spans="1:24">
      <c r="A12841" s="54"/>
      <c r="B12841" s="54"/>
      <c r="C12841" s="81"/>
      <c r="D12841" s="81"/>
      <c r="E12841" s="81"/>
      <c r="F12841" s="80"/>
      <c r="G12841" s="81"/>
      <c r="H12841" s="81"/>
      <c r="I12841" s="83"/>
      <c r="J12841" s="80"/>
      <c r="K12841" s="84" t="s">
        <v>36</v>
      </c>
      <c r="L12841" s="76">
        <f t="shared" si="631"/>
        <v>4</v>
      </c>
      <c r="M12841" s="76">
        <v>4</v>
      </c>
      <c r="N12841" s="76"/>
      <c r="O12841" s="76"/>
      <c r="P12841" s="76"/>
      <c r="Q12841" s="76"/>
      <c r="R12841" s="76"/>
      <c r="S12841" s="76"/>
      <c r="T12841" s="76"/>
      <c r="U12841" s="76"/>
      <c r="V12841" s="76"/>
      <c r="W12841" s="76"/>
      <c r="X12841" s="76"/>
    </row>
    <row r="12842" spans="1:24">
      <c r="A12842" s="54"/>
      <c r="B12842" s="54"/>
      <c r="C12842" s="58" t="s">
        <v>33</v>
      </c>
      <c r="D12842" s="58" t="s">
        <v>19453</v>
      </c>
      <c r="E12842" s="58" t="s">
        <v>19454</v>
      </c>
      <c r="F12842" s="46" t="s">
        <v>19455</v>
      </c>
      <c r="G12842" s="58" t="s">
        <v>19456</v>
      </c>
      <c r="H12842" s="58" t="s">
        <v>19457</v>
      </c>
      <c r="I12842" s="74">
        <v>0</v>
      </c>
      <c r="J12842" s="46" t="s">
        <v>39</v>
      </c>
      <c r="K12842" s="75" t="s">
        <v>32</v>
      </c>
      <c r="L12842" s="76">
        <f t="shared" si="631"/>
        <v>0</v>
      </c>
      <c r="M12842" s="76"/>
      <c r="N12842" s="76"/>
      <c r="O12842" s="76"/>
      <c r="P12842" s="76"/>
      <c r="Q12842" s="76"/>
      <c r="R12842" s="76"/>
      <c r="S12842" s="76"/>
      <c r="T12842" s="76"/>
      <c r="U12842" s="76"/>
      <c r="V12842" s="76"/>
      <c r="W12842" s="76"/>
      <c r="X12842" s="76"/>
    </row>
    <row r="12843" spans="1:24">
      <c r="A12843" s="54"/>
      <c r="B12843" s="54"/>
      <c r="C12843" s="77"/>
      <c r="D12843" s="77"/>
      <c r="E12843" s="77"/>
      <c r="F12843" s="54"/>
      <c r="G12843" s="77"/>
      <c r="H12843" s="77"/>
      <c r="I12843" s="79"/>
      <c r="J12843" s="54"/>
      <c r="K12843" s="75" t="s">
        <v>34</v>
      </c>
      <c r="L12843" s="76">
        <f t="shared" si="631"/>
        <v>0</v>
      </c>
      <c r="M12843" s="76"/>
      <c r="N12843" s="76"/>
      <c r="O12843" s="76"/>
      <c r="P12843" s="76"/>
      <c r="Q12843" s="76"/>
      <c r="R12843" s="76"/>
      <c r="S12843" s="76"/>
      <c r="T12843" s="76"/>
      <c r="U12843" s="76"/>
      <c r="V12843" s="76"/>
      <c r="W12843" s="76"/>
      <c r="X12843" s="76"/>
    </row>
    <row r="12844" spans="1:24">
      <c r="A12844" s="54"/>
      <c r="B12844" s="54"/>
      <c r="C12844" s="81"/>
      <c r="D12844" s="81"/>
      <c r="E12844" s="81"/>
      <c r="F12844" s="80"/>
      <c r="G12844" s="81"/>
      <c r="H12844" s="81"/>
      <c r="I12844" s="83"/>
      <c r="J12844" s="80"/>
      <c r="K12844" s="84" t="s">
        <v>36</v>
      </c>
      <c r="L12844" s="76">
        <f t="shared" si="631"/>
        <v>3</v>
      </c>
      <c r="M12844" s="76"/>
      <c r="N12844" s="76"/>
      <c r="O12844" s="76">
        <v>1</v>
      </c>
      <c r="P12844" s="76"/>
      <c r="Q12844" s="76"/>
      <c r="R12844" s="76"/>
      <c r="S12844" s="76">
        <v>2</v>
      </c>
      <c r="T12844" s="76"/>
      <c r="U12844" s="76"/>
      <c r="V12844" s="76"/>
      <c r="W12844" s="76"/>
      <c r="X12844" s="76"/>
    </row>
    <row r="12845" spans="1:24">
      <c r="A12845" s="54"/>
      <c r="B12845" s="54"/>
      <c r="C12845" s="58" t="s">
        <v>33</v>
      </c>
      <c r="D12845" s="58" t="s">
        <v>19458</v>
      </c>
      <c r="E12845" s="58" t="s">
        <v>19459</v>
      </c>
      <c r="F12845" s="46" t="s">
        <v>3054</v>
      </c>
      <c r="G12845" s="58" t="s">
        <v>19460</v>
      </c>
      <c r="H12845" s="58" t="s">
        <v>19461</v>
      </c>
      <c r="I12845" s="74">
        <v>932</v>
      </c>
      <c r="J12845" s="46" t="s">
        <v>39</v>
      </c>
      <c r="K12845" s="75" t="s">
        <v>32</v>
      </c>
      <c r="L12845" s="76">
        <f t="shared" si="631"/>
        <v>0</v>
      </c>
      <c r="M12845" s="76"/>
      <c r="N12845" s="76"/>
      <c r="O12845" s="76"/>
      <c r="P12845" s="76"/>
      <c r="Q12845" s="76"/>
      <c r="R12845" s="76"/>
      <c r="S12845" s="76"/>
      <c r="T12845" s="76"/>
      <c r="U12845" s="76"/>
      <c r="V12845" s="76"/>
      <c r="W12845" s="76"/>
      <c r="X12845" s="76"/>
    </row>
    <row r="12846" spans="1:24">
      <c r="A12846" s="54"/>
      <c r="B12846" s="54"/>
      <c r="C12846" s="77"/>
      <c r="D12846" s="77"/>
      <c r="E12846" s="77"/>
      <c r="F12846" s="54"/>
      <c r="G12846" s="77"/>
      <c r="H12846" s="77"/>
      <c r="I12846" s="79"/>
      <c r="J12846" s="54"/>
      <c r="K12846" s="75" t="s">
        <v>34</v>
      </c>
      <c r="L12846" s="76">
        <f t="shared" si="631"/>
        <v>0</v>
      </c>
      <c r="M12846" s="76"/>
      <c r="N12846" s="76"/>
      <c r="O12846" s="76"/>
      <c r="P12846" s="76"/>
      <c r="Q12846" s="76"/>
      <c r="R12846" s="76"/>
      <c r="S12846" s="76"/>
      <c r="T12846" s="76"/>
      <c r="U12846" s="76"/>
      <c r="V12846" s="76"/>
      <c r="W12846" s="76"/>
      <c r="X12846" s="76"/>
    </row>
    <row r="12847" spans="1:24">
      <c r="A12847" s="54"/>
      <c r="B12847" s="54"/>
      <c r="C12847" s="81"/>
      <c r="D12847" s="81"/>
      <c r="E12847" s="81"/>
      <c r="F12847" s="80"/>
      <c r="G12847" s="81"/>
      <c r="H12847" s="81"/>
      <c r="I12847" s="83"/>
      <c r="J12847" s="80"/>
      <c r="K12847" s="84" t="s">
        <v>36</v>
      </c>
      <c r="L12847" s="76">
        <f t="shared" si="631"/>
        <v>2</v>
      </c>
      <c r="M12847" s="76">
        <v>2</v>
      </c>
      <c r="N12847" s="76"/>
      <c r="O12847" s="76"/>
      <c r="P12847" s="76"/>
      <c r="Q12847" s="76"/>
      <c r="R12847" s="76"/>
      <c r="S12847" s="76"/>
      <c r="T12847" s="76"/>
      <c r="U12847" s="76"/>
      <c r="V12847" s="76"/>
      <c r="W12847" s="76"/>
      <c r="X12847" s="76"/>
    </row>
    <row r="12848" spans="1:24">
      <c r="A12848" s="54"/>
      <c r="B12848" s="54"/>
      <c r="C12848" s="58" t="s">
        <v>33</v>
      </c>
      <c r="D12848" s="58" t="s">
        <v>19462</v>
      </c>
      <c r="E12848" s="58" t="s">
        <v>19463</v>
      </c>
      <c r="F12848" s="46" t="s">
        <v>19464</v>
      </c>
      <c r="G12848" s="58" t="s">
        <v>19465</v>
      </c>
      <c r="H12848" s="58" t="s">
        <v>19466</v>
      </c>
      <c r="I12848" s="74">
        <v>24772</v>
      </c>
      <c r="J12848" s="46" t="s">
        <v>39</v>
      </c>
      <c r="K12848" s="75" t="s">
        <v>32</v>
      </c>
      <c r="L12848" s="76">
        <f t="shared" si="631"/>
        <v>0</v>
      </c>
      <c r="M12848" s="76"/>
      <c r="N12848" s="76"/>
      <c r="O12848" s="76"/>
      <c r="P12848" s="76"/>
      <c r="Q12848" s="76"/>
      <c r="R12848" s="76"/>
      <c r="S12848" s="76"/>
      <c r="T12848" s="76"/>
      <c r="U12848" s="76"/>
      <c r="V12848" s="76"/>
      <c r="W12848" s="76"/>
      <c r="X12848" s="76"/>
    </row>
    <row r="12849" spans="1:24">
      <c r="A12849" s="54"/>
      <c r="B12849" s="54"/>
      <c r="C12849" s="77"/>
      <c r="D12849" s="77"/>
      <c r="E12849" s="77"/>
      <c r="F12849" s="54"/>
      <c r="G12849" s="77"/>
      <c r="H12849" s="77"/>
      <c r="I12849" s="79"/>
      <c r="J12849" s="54"/>
      <c r="K12849" s="75" t="s">
        <v>34</v>
      </c>
      <c r="L12849" s="76">
        <f t="shared" si="631"/>
        <v>0</v>
      </c>
      <c r="M12849" s="76"/>
      <c r="N12849" s="76"/>
      <c r="O12849" s="76"/>
      <c r="P12849" s="76"/>
      <c r="Q12849" s="76"/>
      <c r="R12849" s="76"/>
      <c r="S12849" s="76"/>
      <c r="T12849" s="76"/>
      <c r="U12849" s="76"/>
      <c r="V12849" s="76"/>
      <c r="W12849" s="76"/>
      <c r="X12849" s="76"/>
    </row>
    <row r="12850" spans="1:24">
      <c r="A12850" s="54"/>
      <c r="B12850" s="54"/>
      <c r="C12850" s="81"/>
      <c r="D12850" s="81"/>
      <c r="E12850" s="81"/>
      <c r="F12850" s="80"/>
      <c r="G12850" s="81"/>
      <c r="H12850" s="81"/>
      <c r="I12850" s="83"/>
      <c r="J12850" s="80"/>
      <c r="K12850" s="84" t="s">
        <v>36</v>
      </c>
      <c r="L12850" s="76">
        <f t="shared" si="631"/>
        <v>4</v>
      </c>
      <c r="M12850" s="76"/>
      <c r="N12850" s="76"/>
      <c r="O12850" s="76"/>
      <c r="P12850" s="76"/>
      <c r="Q12850" s="76"/>
      <c r="R12850" s="76"/>
      <c r="S12850" s="76"/>
      <c r="T12850" s="76"/>
      <c r="U12850" s="76"/>
      <c r="V12850" s="76"/>
      <c r="W12850" s="76">
        <v>4</v>
      </c>
      <c r="X12850" s="76"/>
    </row>
    <row r="12851" spans="1:24">
      <c r="A12851" s="54"/>
      <c r="B12851" s="54"/>
      <c r="C12851" s="58" t="s">
        <v>33</v>
      </c>
      <c r="D12851" s="58" t="s">
        <v>19467</v>
      </c>
      <c r="E12851" s="58" t="s">
        <v>19468</v>
      </c>
      <c r="F12851" s="46" t="s">
        <v>19469</v>
      </c>
      <c r="G12851" s="58" t="s">
        <v>19470</v>
      </c>
      <c r="H12851" s="58" t="s">
        <v>19471</v>
      </c>
      <c r="I12851" s="74">
        <v>0</v>
      </c>
      <c r="J12851" s="46" t="s">
        <v>39</v>
      </c>
      <c r="K12851" s="75" t="s">
        <v>32</v>
      </c>
      <c r="L12851" s="76">
        <f t="shared" si="631"/>
        <v>0</v>
      </c>
      <c r="M12851" s="76"/>
      <c r="N12851" s="76"/>
      <c r="O12851" s="76"/>
      <c r="P12851" s="76"/>
      <c r="Q12851" s="76"/>
      <c r="R12851" s="76"/>
      <c r="S12851" s="76"/>
      <c r="T12851" s="76"/>
      <c r="U12851" s="76"/>
      <c r="V12851" s="76"/>
      <c r="W12851" s="76"/>
      <c r="X12851" s="76"/>
    </row>
    <row r="12852" spans="1:24">
      <c r="A12852" s="54"/>
      <c r="B12852" s="54"/>
      <c r="C12852" s="77"/>
      <c r="D12852" s="77"/>
      <c r="E12852" s="77"/>
      <c r="F12852" s="54"/>
      <c r="G12852" s="77"/>
      <c r="H12852" s="77"/>
      <c r="I12852" s="79"/>
      <c r="J12852" s="54"/>
      <c r="K12852" s="75" t="s">
        <v>34</v>
      </c>
      <c r="L12852" s="76">
        <f t="shared" si="631"/>
        <v>0</v>
      </c>
      <c r="M12852" s="76"/>
      <c r="N12852" s="76"/>
      <c r="O12852" s="76"/>
      <c r="P12852" s="76"/>
      <c r="Q12852" s="76"/>
      <c r="R12852" s="76"/>
      <c r="S12852" s="76"/>
      <c r="T12852" s="76"/>
      <c r="U12852" s="76"/>
      <c r="V12852" s="76"/>
      <c r="W12852" s="76"/>
      <c r="X12852" s="76"/>
    </row>
    <row r="12853" spans="1:24">
      <c r="A12853" s="54"/>
      <c r="B12853" s="54"/>
      <c r="C12853" s="81"/>
      <c r="D12853" s="81"/>
      <c r="E12853" s="81"/>
      <c r="F12853" s="80"/>
      <c r="G12853" s="81"/>
      <c r="H12853" s="81"/>
      <c r="I12853" s="83"/>
      <c r="J12853" s="80"/>
      <c r="K12853" s="84" t="s">
        <v>36</v>
      </c>
      <c r="L12853" s="76">
        <f t="shared" si="631"/>
        <v>2</v>
      </c>
      <c r="M12853" s="76">
        <v>2</v>
      </c>
      <c r="N12853" s="76"/>
      <c r="O12853" s="76"/>
      <c r="P12853" s="76"/>
      <c r="Q12853" s="76"/>
      <c r="R12853" s="76"/>
      <c r="S12853" s="76"/>
      <c r="T12853" s="76"/>
      <c r="U12853" s="76"/>
      <c r="V12853" s="76"/>
      <c r="W12853" s="76"/>
      <c r="X12853" s="76"/>
    </row>
    <row r="12854" spans="1:24">
      <c r="A12854" s="54"/>
      <c r="B12854" s="54"/>
      <c r="C12854" s="58" t="s">
        <v>33</v>
      </c>
      <c r="D12854" s="58" t="s">
        <v>19472</v>
      </c>
      <c r="E12854" s="58" t="s">
        <v>19473</v>
      </c>
      <c r="F12854" s="46" t="s">
        <v>19474</v>
      </c>
      <c r="G12854" s="58" t="s">
        <v>19475</v>
      </c>
      <c r="H12854" s="58" t="s">
        <v>19476</v>
      </c>
      <c r="I12854" s="74">
        <v>0</v>
      </c>
      <c r="J12854" s="46" t="s">
        <v>39</v>
      </c>
      <c r="K12854" s="75" t="s">
        <v>32</v>
      </c>
      <c r="L12854" s="76">
        <f t="shared" si="631"/>
        <v>0</v>
      </c>
      <c r="M12854" s="76"/>
      <c r="N12854" s="76"/>
      <c r="O12854" s="76"/>
      <c r="P12854" s="76"/>
      <c r="Q12854" s="76"/>
      <c r="R12854" s="76"/>
      <c r="S12854" s="76"/>
      <c r="T12854" s="76"/>
      <c r="U12854" s="76"/>
      <c r="V12854" s="76"/>
      <c r="W12854" s="76"/>
      <c r="X12854" s="76"/>
    </row>
    <row r="12855" spans="1:24">
      <c r="A12855" s="54"/>
      <c r="B12855" s="54"/>
      <c r="C12855" s="77"/>
      <c r="D12855" s="77"/>
      <c r="E12855" s="77"/>
      <c r="F12855" s="54"/>
      <c r="G12855" s="77"/>
      <c r="H12855" s="77"/>
      <c r="I12855" s="79"/>
      <c r="J12855" s="54"/>
      <c r="K12855" s="75" t="s">
        <v>34</v>
      </c>
      <c r="L12855" s="76">
        <f t="shared" si="631"/>
        <v>0</v>
      </c>
      <c r="M12855" s="76"/>
      <c r="N12855" s="76"/>
      <c r="O12855" s="76"/>
      <c r="P12855" s="76"/>
      <c r="Q12855" s="76"/>
      <c r="R12855" s="76"/>
      <c r="S12855" s="76"/>
      <c r="T12855" s="76"/>
      <c r="U12855" s="76"/>
      <c r="V12855" s="76"/>
      <c r="W12855" s="76"/>
      <c r="X12855" s="76"/>
    </row>
    <row r="12856" spans="1:24">
      <c r="A12856" s="54"/>
      <c r="B12856" s="54"/>
      <c r="C12856" s="81"/>
      <c r="D12856" s="81"/>
      <c r="E12856" s="81"/>
      <c r="F12856" s="80"/>
      <c r="G12856" s="81"/>
      <c r="H12856" s="81"/>
      <c r="I12856" s="83"/>
      <c r="J12856" s="80"/>
      <c r="K12856" s="84" t="s">
        <v>36</v>
      </c>
      <c r="L12856" s="76">
        <f t="shared" ref="L12856:L12868" si="632">SUM(M12856:X12856)</f>
        <v>4</v>
      </c>
      <c r="M12856" s="76"/>
      <c r="N12856" s="76"/>
      <c r="O12856" s="76"/>
      <c r="P12856" s="76"/>
      <c r="Q12856" s="76"/>
      <c r="R12856" s="76"/>
      <c r="S12856" s="76"/>
      <c r="T12856" s="76"/>
      <c r="U12856" s="76"/>
      <c r="V12856" s="76"/>
      <c r="W12856" s="76">
        <v>4</v>
      </c>
      <c r="X12856" s="76"/>
    </row>
    <row r="12857" spans="1:24">
      <c r="A12857" s="54"/>
      <c r="B12857" s="54"/>
      <c r="C12857" s="58" t="s">
        <v>33</v>
      </c>
      <c r="D12857" s="58" t="s">
        <v>19477</v>
      </c>
      <c r="E12857" s="58" t="s">
        <v>19478</v>
      </c>
      <c r="F12857" s="46" t="s">
        <v>19479</v>
      </c>
      <c r="G12857" s="58" t="s">
        <v>19480</v>
      </c>
      <c r="H12857" s="58" t="s">
        <v>19379</v>
      </c>
      <c r="I12857" s="74">
        <v>935</v>
      </c>
      <c r="J12857" s="46" t="s">
        <v>39</v>
      </c>
      <c r="K12857" s="75" t="s">
        <v>32</v>
      </c>
      <c r="L12857" s="76">
        <f t="shared" si="632"/>
        <v>0</v>
      </c>
      <c r="M12857" s="76"/>
      <c r="N12857" s="76"/>
      <c r="O12857" s="76"/>
      <c r="P12857" s="76"/>
      <c r="Q12857" s="76"/>
      <c r="R12857" s="76"/>
      <c r="S12857" s="76"/>
      <c r="T12857" s="76"/>
      <c r="U12857" s="76"/>
      <c r="V12857" s="76"/>
      <c r="W12857" s="76"/>
      <c r="X12857" s="76"/>
    </row>
    <row r="12858" spans="1:24">
      <c r="A12858" s="54"/>
      <c r="B12858" s="54"/>
      <c r="C12858" s="77"/>
      <c r="D12858" s="77"/>
      <c r="E12858" s="77"/>
      <c r="F12858" s="54"/>
      <c r="G12858" s="77"/>
      <c r="H12858" s="77"/>
      <c r="I12858" s="79"/>
      <c r="J12858" s="54"/>
      <c r="K12858" s="75" t="s">
        <v>34</v>
      </c>
      <c r="L12858" s="76">
        <f t="shared" si="632"/>
        <v>0</v>
      </c>
      <c r="M12858" s="76"/>
      <c r="N12858" s="76"/>
      <c r="O12858" s="76"/>
      <c r="P12858" s="76"/>
      <c r="Q12858" s="76"/>
      <c r="R12858" s="76"/>
      <c r="S12858" s="76"/>
      <c r="T12858" s="76"/>
      <c r="U12858" s="76"/>
      <c r="V12858" s="76"/>
      <c r="W12858" s="76"/>
      <c r="X12858" s="76"/>
    </row>
    <row r="12859" spans="1:24">
      <c r="A12859" s="54"/>
      <c r="B12859" s="54"/>
      <c r="C12859" s="81"/>
      <c r="D12859" s="81"/>
      <c r="E12859" s="81"/>
      <c r="F12859" s="80"/>
      <c r="G12859" s="81"/>
      <c r="H12859" s="81"/>
      <c r="I12859" s="83"/>
      <c r="J12859" s="80"/>
      <c r="K12859" s="84" t="s">
        <v>36</v>
      </c>
      <c r="L12859" s="76">
        <f t="shared" si="632"/>
        <v>6</v>
      </c>
      <c r="M12859" s="76"/>
      <c r="N12859" s="76"/>
      <c r="O12859" s="76"/>
      <c r="P12859" s="76"/>
      <c r="Q12859" s="76"/>
      <c r="R12859" s="76"/>
      <c r="S12859" s="76"/>
      <c r="T12859" s="76"/>
      <c r="U12859" s="76"/>
      <c r="V12859" s="76"/>
      <c r="W12859" s="76">
        <v>6</v>
      </c>
      <c r="X12859" s="76"/>
    </row>
    <row r="12860" spans="1:24">
      <c r="A12860" s="54"/>
      <c r="B12860" s="54"/>
      <c r="C12860" s="58" t="s">
        <v>33</v>
      </c>
      <c r="D12860" s="58" t="s">
        <v>19481</v>
      </c>
      <c r="E12860" s="58" t="s">
        <v>19482</v>
      </c>
      <c r="F12860" s="46" t="s">
        <v>19483</v>
      </c>
      <c r="G12860" s="58" t="s">
        <v>19484</v>
      </c>
      <c r="H12860" s="58" t="s">
        <v>19485</v>
      </c>
      <c r="I12860" s="74">
        <v>58</v>
      </c>
      <c r="J12860" s="46" t="s">
        <v>39</v>
      </c>
      <c r="K12860" s="75" t="s">
        <v>32</v>
      </c>
      <c r="L12860" s="76">
        <f t="shared" si="632"/>
        <v>0</v>
      </c>
      <c r="M12860" s="76"/>
      <c r="N12860" s="76"/>
      <c r="O12860" s="76"/>
      <c r="P12860" s="76"/>
      <c r="Q12860" s="76"/>
      <c r="R12860" s="76"/>
      <c r="S12860" s="76"/>
      <c r="T12860" s="76"/>
      <c r="U12860" s="76"/>
      <c r="V12860" s="76"/>
      <c r="W12860" s="76"/>
      <c r="X12860" s="76"/>
    </row>
    <row r="12861" spans="1:24">
      <c r="A12861" s="54"/>
      <c r="B12861" s="54"/>
      <c r="C12861" s="77"/>
      <c r="D12861" s="77"/>
      <c r="E12861" s="77"/>
      <c r="F12861" s="54"/>
      <c r="G12861" s="77"/>
      <c r="H12861" s="77"/>
      <c r="I12861" s="79"/>
      <c r="J12861" s="54"/>
      <c r="K12861" s="75" t="s">
        <v>34</v>
      </c>
      <c r="L12861" s="76">
        <f t="shared" si="632"/>
        <v>0</v>
      </c>
      <c r="M12861" s="76"/>
      <c r="N12861" s="76"/>
      <c r="O12861" s="76"/>
      <c r="P12861" s="76"/>
      <c r="Q12861" s="76"/>
      <c r="R12861" s="76"/>
      <c r="S12861" s="76"/>
      <c r="T12861" s="76"/>
      <c r="U12861" s="76"/>
      <c r="V12861" s="76"/>
      <c r="W12861" s="76"/>
      <c r="X12861" s="76"/>
    </row>
    <row r="12862" spans="1:24">
      <c r="A12862" s="54"/>
      <c r="B12862" s="54"/>
      <c r="C12862" s="81"/>
      <c r="D12862" s="81"/>
      <c r="E12862" s="81"/>
      <c r="F12862" s="80"/>
      <c r="G12862" s="81"/>
      <c r="H12862" s="81"/>
      <c r="I12862" s="83"/>
      <c r="J12862" s="80"/>
      <c r="K12862" s="84" t="s">
        <v>36</v>
      </c>
      <c r="L12862" s="76">
        <f t="shared" si="632"/>
        <v>2</v>
      </c>
      <c r="M12862" s="76">
        <v>2</v>
      </c>
      <c r="N12862" s="76"/>
      <c r="O12862" s="76"/>
      <c r="P12862" s="76"/>
      <c r="Q12862" s="76"/>
      <c r="R12862" s="76"/>
      <c r="S12862" s="76"/>
      <c r="T12862" s="76"/>
      <c r="U12862" s="76"/>
      <c r="V12862" s="76"/>
      <c r="W12862" s="76"/>
      <c r="X12862" s="76"/>
    </row>
    <row r="12863" spans="1:24">
      <c r="A12863" s="54"/>
      <c r="B12863" s="54"/>
      <c r="C12863" s="58" t="s">
        <v>33</v>
      </c>
      <c r="D12863" s="58" t="s">
        <v>19486</v>
      </c>
      <c r="E12863" s="58" t="s">
        <v>19487</v>
      </c>
      <c r="F12863" s="46" t="s">
        <v>19488</v>
      </c>
      <c r="G12863" s="58" t="s">
        <v>19489</v>
      </c>
      <c r="H12863" s="58" t="s">
        <v>19294</v>
      </c>
      <c r="I12863" s="74">
        <v>2027</v>
      </c>
      <c r="J12863" s="46" t="s">
        <v>39</v>
      </c>
      <c r="K12863" s="75" t="s">
        <v>32</v>
      </c>
      <c r="L12863" s="76">
        <f t="shared" si="632"/>
        <v>0</v>
      </c>
      <c r="M12863" s="76"/>
      <c r="N12863" s="76"/>
      <c r="O12863" s="76"/>
      <c r="P12863" s="76"/>
      <c r="Q12863" s="76"/>
      <c r="R12863" s="76"/>
      <c r="S12863" s="76"/>
      <c r="T12863" s="76"/>
      <c r="U12863" s="76"/>
      <c r="V12863" s="76"/>
      <c r="W12863" s="76"/>
      <c r="X12863" s="76"/>
    </row>
    <row r="12864" spans="1:24">
      <c r="A12864" s="54"/>
      <c r="B12864" s="54"/>
      <c r="C12864" s="77"/>
      <c r="D12864" s="77"/>
      <c r="E12864" s="77"/>
      <c r="F12864" s="54"/>
      <c r="G12864" s="77"/>
      <c r="H12864" s="77"/>
      <c r="I12864" s="79"/>
      <c r="J12864" s="54"/>
      <c r="K12864" s="75" t="s">
        <v>34</v>
      </c>
      <c r="L12864" s="76">
        <f t="shared" si="632"/>
        <v>0</v>
      </c>
      <c r="M12864" s="76"/>
      <c r="N12864" s="76"/>
      <c r="O12864" s="76"/>
      <c r="P12864" s="76"/>
      <c r="Q12864" s="76"/>
      <c r="R12864" s="76"/>
      <c r="S12864" s="76"/>
      <c r="T12864" s="76"/>
      <c r="U12864" s="76"/>
      <c r="V12864" s="76"/>
      <c r="W12864" s="76"/>
      <c r="X12864" s="76"/>
    </row>
    <row r="12865" spans="1:24">
      <c r="A12865" s="54"/>
      <c r="B12865" s="54"/>
      <c r="C12865" s="81"/>
      <c r="D12865" s="81"/>
      <c r="E12865" s="81"/>
      <c r="F12865" s="80"/>
      <c r="G12865" s="81"/>
      <c r="H12865" s="81"/>
      <c r="I12865" s="83"/>
      <c r="J12865" s="80"/>
      <c r="K12865" s="84" t="s">
        <v>36</v>
      </c>
      <c r="L12865" s="76">
        <f t="shared" si="632"/>
        <v>4</v>
      </c>
      <c r="M12865" s="76"/>
      <c r="N12865" s="76"/>
      <c r="O12865" s="76"/>
      <c r="P12865" s="76"/>
      <c r="Q12865" s="76"/>
      <c r="R12865" s="76"/>
      <c r="S12865" s="76"/>
      <c r="T12865" s="76"/>
      <c r="U12865" s="76"/>
      <c r="V12865" s="76"/>
      <c r="W12865" s="76">
        <v>4</v>
      </c>
      <c r="X12865" s="76"/>
    </row>
    <row r="12866" spans="1:24">
      <c r="A12866" s="54"/>
      <c r="B12866" s="54"/>
      <c r="C12866" s="58" t="s">
        <v>33</v>
      </c>
      <c r="D12866" s="58" t="s">
        <v>19490</v>
      </c>
      <c r="E12866" s="58" t="s">
        <v>19491</v>
      </c>
      <c r="F12866" s="46" t="s">
        <v>19492</v>
      </c>
      <c r="G12866" s="58" t="s">
        <v>19470</v>
      </c>
      <c r="H12866" s="58" t="s">
        <v>19493</v>
      </c>
      <c r="I12866" s="74">
        <v>0</v>
      </c>
      <c r="J12866" s="46" t="s">
        <v>39</v>
      </c>
      <c r="K12866" s="75" t="s">
        <v>32</v>
      </c>
      <c r="L12866" s="76">
        <f t="shared" si="632"/>
        <v>0</v>
      </c>
      <c r="M12866" s="76"/>
      <c r="N12866" s="76"/>
      <c r="O12866" s="76"/>
      <c r="P12866" s="76"/>
      <c r="Q12866" s="76"/>
      <c r="R12866" s="76"/>
      <c r="S12866" s="76"/>
      <c r="T12866" s="76"/>
      <c r="U12866" s="76"/>
      <c r="V12866" s="76"/>
      <c r="W12866" s="76"/>
      <c r="X12866" s="76"/>
    </row>
    <row r="12867" spans="1:24">
      <c r="A12867" s="54"/>
      <c r="B12867" s="54"/>
      <c r="C12867" s="77"/>
      <c r="D12867" s="77"/>
      <c r="E12867" s="77"/>
      <c r="F12867" s="54"/>
      <c r="G12867" s="77"/>
      <c r="H12867" s="77"/>
      <c r="I12867" s="79"/>
      <c r="J12867" s="54"/>
      <c r="K12867" s="75" t="s">
        <v>34</v>
      </c>
      <c r="L12867" s="76">
        <f t="shared" si="632"/>
        <v>0</v>
      </c>
      <c r="M12867" s="76"/>
      <c r="N12867" s="76"/>
      <c r="O12867" s="76"/>
      <c r="P12867" s="76"/>
      <c r="Q12867" s="76"/>
      <c r="R12867" s="76"/>
      <c r="S12867" s="76"/>
      <c r="T12867" s="76"/>
      <c r="U12867" s="76"/>
      <c r="V12867" s="76"/>
      <c r="W12867" s="76"/>
      <c r="X12867" s="76"/>
    </row>
    <row r="12868" spans="1:24">
      <c r="A12868" s="54"/>
      <c r="B12868" s="80"/>
      <c r="C12868" s="81"/>
      <c r="D12868" s="81"/>
      <c r="E12868" s="81"/>
      <c r="F12868" s="80"/>
      <c r="G12868" s="81"/>
      <c r="H12868" s="81"/>
      <c r="I12868" s="83"/>
      <c r="J12868" s="80"/>
      <c r="K12868" s="84" t="s">
        <v>36</v>
      </c>
      <c r="L12868" s="76">
        <f t="shared" si="632"/>
        <v>2</v>
      </c>
      <c r="M12868" s="76">
        <v>2</v>
      </c>
      <c r="N12868" s="76"/>
      <c r="O12868" s="76"/>
      <c r="P12868" s="76"/>
      <c r="Q12868" s="76"/>
      <c r="R12868" s="76"/>
      <c r="S12868" s="76"/>
      <c r="T12868" s="76"/>
      <c r="U12868" s="76"/>
      <c r="V12868" s="76"/>
      <c r="W12868" s="76"/>
      <c r="X12868" s="76"/>
    </row>
    <row r="12869" spans="1:24">
      <c r="A12869" s="54"/>
      <c r="B12869" s="865" t="s">
        <v>19494</v>
      </c>
      <c r="C12869" s="874"/>
      <c r="D12869" s="469">
        <f>COUNTA(D12872:D12967)</f>
        <v>32</v>
      </c>
      <c r="E12869" s="875"/>
      <c r="F12869" s="813"/>
      <c r="G12869" s="813"/>
      <c r="H12869" s="813"/>
      <c r="I12869" s="813">
        <f>SUM(I12872:I12967)</f>
        <v>32541</v>
      </c>
      <c r="J12869" s="553" t="s">
        <v>1508</v>
      </c>
      <c r="K12869" s="866" t="s">
        <v>1509</v>
      </c>
      <c r="L12869" s="812">
        <f>SUM(M12869:X12869)</f>
        <v>32</v>
      </c>
      <c r="M12869" s="76">
        <v>8</v>
      </c>
      <c r="N12869" s="76">
        <v>3</v>
      </c>
      <c r="O12869" s="76">
        <v>0</v>
      </c>
      <c r="P12869" s="76">
        <v>0</v>
      </c>
      <c r="Q12869" s="76">
        <v>0</v>
      </c>
      <c r="R12869" s="76">
        <v>0</v>
      </c>
      <c r="S12869" s="76">
        <v>10</v>
      </c>
      <c r="T12869" s="76">
        <v>7</v>
      </c>
      <c r="U12869" s="76">
        <v>0</v>
      </c>
      <c r="V12869" s="76">
        <v>0</v>
      </c>
      <c r="W12869" s="76">
        <v>1</v>
      </c>
      <c r="X12869" s="76">
        <v>3</v>
      </c>
    </row>
    <row r="12870" spans="1:24">
      <c r="A12870" s="54"/>
      <c r="B12870" s="867"/>
      <c r="C12870" s="874"/>
      <c r="D12870" s="470"/>
      <c r="E12870" s="876"/>
      <c r="F12870" s="814"/>
      <c r="G12870" s="814"/>
      <c r="H12870" s="814"/>
      <c r="I12870" s="814"/>
      <c r="J12870" s="555"/>
      <c r="K12870" s="866" t="s">
        <v>1501</v>
      </c>
      <c r="L12870" s="812">
        <f>SUM(M12870:X12870)</f>
        <v>9</v>
      </c>
      <c r="M12870" s="76">
        <v>7</v>
      </c>
      <c r="N12870" s="76">
        <v>0</v>
      </c>
      <c r="O12870" s="76">
        <v>0</v>
      </c>
      <c r="P12870" s="76">
        <v>0</v>
      </c>
      <c r="Q12870" s="76">
        <v>0</v>
      </c>
      <c r="R12870" s="76">
        <v>0</v>
      </c>
      <c r="S12870" s="76">
        <v>2</v>
      </c>
      <c r="T12870" s="76">
        <v>0</v>
      </c>
      <c r="U12870" s="76">
        <v>0</v>
      </c>
      <c r="V12870" s="76">
        <v>0</v>
      </c>
      <c r="W12870" s="76">
        <v>0</v>
      </c>
      <c r="X12870" s="76">
        <v>0</v>
      </c>
    </row>
    <row r="12871" spans="1:24">
      <c r="A12871" s="54"/>
      <c r="B12871" s="868"/>
      <c r="C12871" s="874"/>
      <c r="D12871" s="471"/>
      <c r="E12871" s="877"/>
      <c r="F12871" s="815"/>
      <c r="G12871" s="815"/>
      <c r="H12871" s="815"/>
      <c r="I12871" s="815"/>
      <c r="J12871" s="557"/>
      <c r="K12871" s="869" t="s">
        <v>1502</v>
      </c>
      <c r="L12871" s="812">
        <f>SUM(M12871:X12871)</f>
        <v>45</v>
      </c>
      <c r="M12871" s="76">
        <v>0</v>
      </c>
      <c r="N12871" s="76">
        <v>0</v>
      </c>
      <c r="O12871" s="76">
        <v>17</v>
      </c>
      <c r="P12871" s="76">
        <v>0</v>
      </c>
      <c r="Q12871" s="76">
        <v>0</v>
      </c>
      <c r="R12871" s="76">
        <v>0</v>
      </c>
      <c r="S12871" s="76">
        <v>17</v>
      </c>
      <c r="T12871" s="76">
        <v>7</v>
      </c>
      <c r="U12871" s="76">
        <v>0</v>
      </c>
      <c r="V12871" s="76">
        <v>0</v>
      </c>
      <c r="W12871" s="76">
        <v>2</v>
      </c>
      <c r="X12871" s="76">
        <v>2</v>
      </c>
    </row>
    <row r="12872" spans="1:24">
      <c r="A12872" s="54"/>
      <c r="B12872" s="58" t="s">
        <v>19495</v>
      </c>
      <c r="C12872" s="58" t="s">
        <v>33</v>
      </c>
      <c r="D12872" s="58" t="s">
        <v>19496</v>
      </c>
      <c r="E12872" s="58" t="s">
        <v>19497</v>
      </c>
      <c r="F12872" s="46" t="s">
        <v>19498</v>
      </c>
      <c r="G12872" s="58" t="s">
        <v>19499</v>
      </c>
      <c r="H12872" s="58" t="s">
        <v>19500</v>
      </c>
      <c r="I12872" s="74">
        <v>5717</v>
      </c>
      <c r="J12872" s="46" t="s">
        <v>39</v>
      </c>
      <c r="K12872" s="75" t="s">
        <v>32</v>
      </c>
      <c r="L12872" s="76">
        <f t="shared" ref="L12872:L12935" si="633">SUM(M12872:X12872)</f>
        <v>0</v>
      </c>
      <c r="M12872" s="76"/>
      <c r="N12872" s="76"/>
      <c r="O12872" s="76"/>
      <c r="P12872" s="76"/>
      <c r="Q12872" s="76"/>
      <c r="R12872" s="76"/>
      <c r="S12872" s="76"/>
      <c r="T12872" s="76"/>
      <c r="U12872" s="76"/>
      <c r="V12872" s="76"/>
      <c r="W12872" s="76"/>
      <c r="X12872" s="76"/>
    </row>
    <row r="12873" spans="1:24">
      <c r="A12873" s="54"/>
      <c r="B12873" s="77"/>
      <c r="C12873" s="77"/>
      <c r="D12873" s="77"/>
      <c r="E12873" s="77"/>
      <c r="F12873" s="54"/>
      <c r="G12873" s="77"/>
      <c r="H12873" s="77"/>
      <c r="I12873" s="79"/>
      <c r="J12873" s="54"/>
      <c r="K12873" s="75" t="s">
        <v>34</v>
      </c>
      <c r="L12873" s="76">
        <f t="shared" si="633"/>
        <v>0</v>
      </c>
      <c r="M12873" s="76"/>
      <c r="N12873" s="76"/>
      <c r="O12873" s="76"/>
      <c r="P12873" s="76"/>
      <c r="Q12873" s="76"/>
      <c r="R12873" s="76"/>
      <c r="S12873" s="76"/>
      <c r="T12873" s="76"/>
      <c r="U12873" s="76"/>
      <c r="V12873" s="76"/>
      <c r="W12873" s="76"/>
      <c r="X12873" s="76"/>
    </row>
    <row r="12874" spans="1:24">
      <c r="A12874" s="54"/>
      <c r="B12874" s="77"/>
      <c r="C12874" s="81"/>
      <c r="D12874" s="81"/>
      <c r="E12874" s="81"/>
      <c r="F12874" s="80"/>
      <c r="G12874" s="81"/>
      <c r="H12874" s="81"/>
      <c r="I12874" s="83"/>
      <c r="J12874" s="80"/>
      <c r="K12874" s="84" t="s">
        <v>36</v>
      </c>
      <c r="L12874" s="76">
        <f t="shared" si="633"/>
        <v>2</v>
      </c>
      <c r="M12874" s="76"/>
      <c r="N12874" s="76"/>
      <c r="O12874" s="76"/>
      <c r="P12874" s="76"/>
      <c r="Q12874" s="76"/>
      <c r="R12874" s="76"/>
      <c r="S12874" s="76">
        <v>1</v>
      </c>
      <c r="T12874" s="76">
        <v>1</v>
      </c>
      <c r="U12874" s="76"/>
      <c r="V12874" s="76"/>
      <c r="W12874" s="76"/>
      <c r="X12874" s="76"/>
    </row>
    <row r="12875" spans="1:24">
      <c r="A12875" s="54"/>
      <c r="B12875" s="77"/>
      <c r="C12875" s="58" t="s">
        <v>33</v>
      </c>
      <c r="D12875" s="58" t="s">
        <v>19501</v>
      </c>
      <c r="E12875" s="58" t="s">
        <v>19502</v>
      </c>
      <c r="F12875" s="46" t="s">
        <v>19503</v>
      </c>
      <c r="G12875" s="58" t="s">
        <v>19504</v>
      </c>
      <c r="H12875" s="58"/>
      <c r="I12875" s="74">
        <v>7</v>
      </c>
      <c r="J12875" s="46" t="s">
        <v>39</v>
      </c>
      <c r="K12875" s="75" t="s">
        <v>32</v>
      </c>
      <c r="L12875" s="76">
        <f t="shared" si="633"/>
        <v>0</v>
      </c>
      <c r="M12875" s="76"/>
      <c r="N12875" s="76"/>
      <c r="O12875" s="76"/>
      <c r="P12875" s="76"/>
      <c r="Q12875" s="76"/>
      <c r="R12875" s="76"/>
      <c r="S12875" s="76"/>
      <c r="T12875" s="76"/>
      <c r="U12875" s="76"/>
      <c r="V12875" s="76"/>
      <c r="W12875" s="76"/>
      <c r="X12875" s="76"/>
    </row>
    <row r="12876" spans="1:24">
      <c r="A12876" s="54"/>
      <c r="B12876" s="77"/>
      <c r="C12876" s="77"/>
      <c r="D12876" s="77"/>
      <c r="E12876" s="77"/>
      <c r="F12876" s="54"/>
      <c r="G12876" s="77"/>
      <c r="H12876" s="77"/>
      <c r="I12876" s="79"/>
      <c r="J12876" s="54"/>
      <c r="K12876" s="75" t="s">
        <v>34</v>
      </c>
      <c r="L12876" s="76">
        <f t="shared" si="633"/>
        <v>0</v>
      </c>
      <c r="M12876" s="76"/>
      <c r="N12876" s="76"/>
      <c r="O12876" s="76"/>
      <c r="P12876" s="76"/>
      <c r="Q12876" s="76"/>
      <c r="R12876" s="76"/>
      <c r="S12876" s="76"/>
      <c r="T12876" s="76"/>
      <c r="U12876" s="76"/>
      <c r="V12876" s="76"/>
      <c r="W12876" s="76"/>
      <c r="X12876" s="76"/>
    </row>
    <row r="12877" spans="1:24">
      <c r="A12877" s="54"/>
      <c r="B12877" s="77"/>
      <c r="C12877" s="81"/>
      <c r="D12877" s="81"/>
      <c r="E12877" s="81"/>
      <c r="F12877" s="80"/>
      <c r="G12877" s="81"/>
      <c r="H12877" s="81"/>
      <c r="I12877" s="83"/>
      <c r="J12877" s="80"/>
      <c r="K12877" s="84" t="s">
        <v>36</v>
      </c>
      <c r="L12877" s="76">
        <f t="shared" si="633"/>
        <v>3</v>
      </c>
      <c r="M12877" s="76"/>
      <c r="N12877" s="76"/>
      <c r="O12877" s="76"/>
      <c r="P12877" s="76"/>
      <c r="Q12877" s="76"/>
      <c r="R12877" s="76"/>
      <c r="S12877" s="76"/>
      <c r="T12877" s="76">
        <v>3</v>
      </c>
      <c r="U12877" s="76"/>
      <c r="V12877" s="76"/>
      <c r="W12877" s="76"/>
      <c r="X12877" s="76"/>
    </row>
    <row r="12878" spans="1:24">
      <c r="A12878" s="54"/>
      <c r="B12878" s="77"/>
      <c r="C12878" s="58" t="s">
        <v>33</v>
      </c>
      <c r="D12878" s="58" t="s">
        <v>19505</v>
      </c>
      <c r="E12878" s="58" t="s">
        <v>19506</v>
      </c>
      <c r="F12878" s="46" t="s">
        <v>19507</v>
      </c>
      <c r="G12878" s="58" t="s">
        <v>19508</v>
      </c>
      <c r="H12878" s="58" t="s">
        <v>19509</v>
      </c>
      <c r="I12878" s="74">
        <v>0</v>
      </c>
      <c r="J12878" s="46" t="s">
        <v>39</v>
      </c>
      <c r="K12878" s="75" t="s">
        <v>32</v>
      </c>
      <c r="L12878" s="76">
        <f t="shared" si="633"/>
        <v>0</v>
      </c>
      <c r="M12878" s="76"/>
      <c r="N12878" s="76"/>
      <c r="O12878" s="76"/>
      <c r="P12878" s="76"/>
      <c r="Q12878" s="76"/>
      <c r="R12878" s="76"/>
      <c r="S12878" s="76"/>
      <c r="T12878" s="76"/>
      <c r="U12878" s="76"/>
      <c r="V12878" s="76"/>
      <c r="W12878" s="76"/>
      <c r="X12878" s="76"/>
    </row>
    <row r="12879" spans="1:24">
      <c r="A12879" s="54"/>
      <c r="B12879" s="77"/>
      <c r="C12879" s="77"/>
      <c r="D12879" s="77"/>
      <c r="E12879" s="77"/>
      <c r="F12879" s="54"/>
      <c r="G12879" s="77"/>
      <c r="H12879" s="77"/>
      <c r="I12879" s="79"/>
      <c r="J12879" s="54"/>
      <c r="K12879" s="75" t="s">
        <v>34</v>
      </c>
      <c r="L12879" s="76">
        <f t="shared" si="633"/>
        <v>0</v>
      </c>
      <c r="M12879" s="76"/>
      <c r="N12879" s="76"/>
      <c r="O12879" s="76"/>
      <c r="P12879" s="76"/>
      <c r="Q12879" s="76"/>
      <c r="R12879" s="76"/>
      <c r="S12879" s="76"/>
      <c r="T12879" s="76"/>
      <c r="U12879" s="76"/>
      <c r="V12879" s="76"/>
      <c r="W12879" s="76"/>
      <c r="X12879" s="76"/>
    </row>
    <row r="12880" spans="1:24">
      <c r="A12880" s="54"/>
      <c r="B12880" s="77"/>
      <c r="C12880" s="81"/>
      <c r="D12880" s="81"/>
      <c r="E12880" s="81"/>
      <c r="F12880" s="80"/>
      <c r="G12880" s="81"/>
      <c r="H12880" s="81"/>
      <c r="I12880" s="83"/>
      <c r="J12880" s="80"/>
      <c r="K12880" s="84" t="s">
        <v>36</v>
      </c>
      <c r="L12880" s="76">
        <f t="shared" si="633"/>
        <v>3</v>
      </c>
      <c r="M12880" s="76"/>
      <c r="N12880" s="76"/>
      <c r="O12880" s="76">
        <v>3</v>
      </c>
      <c r="P12880" s="76"/>
      <c r="Q12880" s="76"/>
      <c r="R12880" s="76"/>
      <c r="S12880" s="76"/>
      <c r="T12880" s="76"/>
      <c r="U12880" s="76"/>
      <c r="V12880" s="76"/>
      <c r="W12880" s="76"/>
      <c r="X12880" s="76"/>
    </row>
    <row r="12881" spans="1:24">
      <c r="A12881" s="54"/>
      <c r="B12881" s="77"/>
      <c r="C12881" s="58" t="s">
        <v>33</v>
      </c>
      <c r="D12881" s="58" t="s">
        <v>19510</v>
      </c>
      <c r="E12881" s="58" t="s">
        <v>19511</v>
      </c>
      <c r="F12881" s="46" t="s">
        <v>19512</v>
      </c>
      <c r="G12881" s="58" t="s">
        <v>19513</v>
      </c>
      <c r="H12881" s="58"/>
      <c r="I12881" s="74">
        <v>316</v>
      </c>
      <c r="J12881" s="46" t="s">
        <v>39</v>
      </c>
      <c r="K12881" s="75" t="s">
        <v>32</v>
      </c>
      <c r="L12881" s="76">
        <f t="shared" si="633"/>
        <v>0</v>
      </c>
      <c r="M12881" s="76"/>
      <c r="N12881" s="76"/>
      <c r="O12881" s="76"/>
      <c r="P12881" s="76"/>
      <c r="Q12881" s="76"/>
      <c r="R12881" s="76"/>
      <c r="S12881" s="76"/>
      <c r="T12881" s="76"/>
      <c r="U12881" s="76"/>
      <c r="V12881" s="76"/>
      <c r="W12881" s="76"/>
      <c r="X12881" s="76"/>
    </row>
    <row r="12882" spans="1:24">
      <c r="A12882" s="54"/>
      <c r="B12882" s="77"/>
      <c r="C12882" s="77"/>
      <c r="D12882" s="77"/>
      <c r="E12882" s="77"/>
      <c r="F12882" s="54"/>
      <c r="G12882" s="77"/>
      <c r="H12882" s="77"/>
      <c r="I12882" s="79"/>
      <c r="J12882" s="54"/>
      <c r="K12882" s="75" t="s">
        <v>34</v>
      </c>
      <c r="L12882" s="76">
        <f t="shared" si="633"/>
        <v>0</v>
      </c>
      <c r="M12882" s="76"/>
      <c r="N12882" s="76"/>
      <c r="O12882" s="76"/>
      <c r="P12882" s="76"/>
      <c r="Q12882" s="76"/>
      <c r="R12882" s="76"/>
      <c r="S12882" s="76"/>
      <c r="T12882" s="76"/>
      <c r="U12882" s="76"/>
      <c r="V12882" s="76"/>
      <c r="W12882" s="76"/>
      <c r="X12882" s="76"/>
    </row>
    <row r="12883" spans="1:24">
      <c r="A12883" s="54"/>
      <c r="B12883" s="77"/>
      <c r="C12883" s="81"/>
      <c r="D12883" s="81"/>
      <c r="E12883" s="81"/>
      <c r="F12883" s="80"/>
      <c r="G12883" s="81"/>
      <c r="H12883" s="81"/>
      <c r="I12883" s="83"/>
      <c r="J12883" s="80"/>
      <c r="K12883" s="84" t="s">
        <v>36</v>
      </c>
      <c r="L12883" s="76">
        <f t="shared" si="633"/>
        <v>2</v>
      </c>
      <c r="M12883" s="76"/>
      <c r="N12883" s="76"/>
      <c r="O12883" s="76"/>
      <c r="P12883" s="76"/>
      <c r="Q12883" s="76"/>
      <c r="R12883" s="76"/>
      <c r="S12883" s="76">
        <v>2</v>
      </c>
      <c r="T12883" s="76"/>
      <c r="U12883" s="76"/>
      <c r="V12883" s="76"/>
      <c r="W12883" s="76"/>
      <c r="X12883" s="76"/>
    </row>
    <row r="12884" spans="1:24">
      <c r="A12884" s="54"/>
      <c r="B12884" s="77"/>
      <c r="C12884" s="58" t="s">
        <v>33</v>
      </c>
      <c r="D12884" s="58" t="s">
        <v>19514</v>
      </c>
      <c r="E12884" s="58" t="s">
        <v>19515</v>
      </c>
      <c r="F12884" s="46" t="s">
        <v>19516</v>
      </c>
      <c r="G12884" s="58" t="s">
        <v>19517</v>
      </c>
      <c r="H12884" s="58" t="s">
        <v>19518</v>
      </c>
      <c r="I12884" s="74">
        <v>0</v>
      </c>
      <c r="J12884" s="46" t="s">
        <v>39</v>
      </c>
      <c r="K12884" s="75" t="s">
        <v>32</v>
      </c>
      <c r="L12884" s="76">
        <f t="shared" si="633"/>
        <v>0</v>
      </c>
      <c r="M12884" s="76"/>
      <c r="N12884" s="76"/>
      <c r="O12884" s="76"/>
      <c r="P12884" s="76"/>
      <c r="Q12884" s="76"/>
      <c r="R12884" s="76"/>
      <c r="S12884" s="76"/>
      <c r="T12884" s="76"/>
      <c r="U12884" s="76"/>
      <c r="V12884" s="76"/>
      <c r="W12884" s="76"/>
      <c r="X12884" s="76"/>
    </row>
    <row r="12885" spans="1:24">
      <c r="A12885" s="54"/>
      <c r="B12885" s="77"/>
      <c r="C12885" s="77"/>
      <c r="D12885" s="77"/>
      <c r="E12885" s="77"/>
      <c r="F12885" s="54"/>
      <c r="G12885" s="77"/>
      <c r="H12885" s="77"/>
      <c r="I12885" s="79"/>
      <c r="J12885" s="54"/>
      <c r="K12885" s="75" t="s">
        <v>34</v>
      </c>
      <c r="L12885" s="76">
        <f t="shared" si="633"/>
        <v>0</v>
      </c>
      <c r="M12885" s="76"/>
      <c r="N12885" s="76"/>
      <c r="O12885" s="76"/>
      <c r="P12885" s="76"/>
      <c r="Q12885" s="76"/>
      <c r="R12885" s="76"/>
      <c r="S12885" s="76"/>
      <c r="T12885" s="76"/>
      <c r="U12885" s="76"/>
      <c r="V12885" s="76"/>
      <c r="W12885" s="76"/>
      <c r="X12885" s="76"/>
    </row>
    <row r="12886" spans="1:24">
      <c r="A12886" s="54"/>
      <c r="B12886" s="77"/>
      <c r="C12886" s="81"/>
      <c r="D12886" s="81"/>
      <c r="E12886" s="81"/>
      <c r="F12886" s="80"/>
      <c r="G12886" s="81"/>
      <c r="H12886" s="81"/>
      <c r="I12886" s="83"/>
      <c r="J12886" s="80"/>
      <c r="K12886" s="84" t="s">
        <v>36</v>
      </c>
      <c r="L12886" s="76">
        <f t="shared" si="633"/>
        <v>2</v>
      </c>
      <c r="M12886" s="76"/>
      <c r="N12886" s="76"/>
      <c r="O12886" s="76">
        <v>1</v>
      </c>
      <c r="P12886" s="76"/>
      <c r="Q12886" s="76"/>
      <c r="R12886" s="76"/>
      <c r="S12886" s="76"/>
      <c r="T12886" s="76"/>
      <c r="U12886" s="76"/>
      <c r="V12886" s="76"/>
      <c r="W12886" s="76"/>
      <c r="X12886" s="76">
        <v>1</v>
      </c>
    </row>
    <row r="12887" spans="1:24">
      <c r="A12887" s="54"/>
      <c r="B12887" s="77"/>
      <c r="C12887" s="58" t="s">
        <v>33</v>
      </c>
      <c r="D12887" s="58" t="s">
        <v>19519</v>
      </c>
      <c r="E12887" s="58" t="s">
        <v>19520</v>
      </c>
      <c r="F12887" s="46" t="s">
        <v>19521</v>
      </c>
      <c r="G12887" s="58" t="s">
        <v>19522</v>
      </c>
      <c r="H12887" s="58"/>
      <c r="I12887" s="74">
        <v>0</v>
      </c>
      <c r="J12887" s="46" t="s">
        <v>39</v>
      </c>
      <c r="K12887" s="75" t="s">
        <v>32</v>
      </c>
      <c r="L12887" s="76">
        <f t="shared" si="633"/>
        <v>0</v>
      </c>
      <c r="M12887" s="76"/>
      <c r="N12887" s="76"/>
      <c r="O12887" s="76"/>
      <c r="P12887" s="76"/>
      <c r="Q12887" s="76"/>
      <c r="R12887" s="76"/>
      <c r="S12887" s="76"/>
      <c r="T12887" s="76"/>
      <c r="U12887" s="76"/>
      <c r="V12887" s="76"/>
      <c r="W12887" s="76"/>
      <c r="X12887" s="76"/>
    </row>
    <row r="12888" spans="1:24">
      <c r="A12888" s="54"/>
      <c r="B12888" s="77"/>
      <c r="C12888" s="77"/>
      <c r="D12888" s="77"/>
      <c r="E12888" s="77"/>
      <c r="F12888" s="54"/>
      <c r="G12888" s="77"/>
      <c r="H12888" s="77"/>
      <c r="I12888" s="79"/>
      <c r="J12888" s="54"/>
      <c r="K12888" s="75" t="s">
        <v>34</v>
      </c>
      <c r="L12888" s="76">
        <f t="shared" si="633"/>
        <v>0</v>
      </c>
      <c r="M12888" s="76"/>
      <c r="N12888" s="76"/>
      <c r="O12888" s="76"/>
      <c r="P12888" s="76"/>
      <c r="Q12888" s="76"/>
      <c r="R12888" s="76"/>
      <c r="S12888" s="76"/>
      <c r="T12888" s="76"/>
      <c r="U12888" s="76"/>
      <c r="V12888" s="76"/>
      <c r="W12888" s="76"/>
      <c r="X12888" s="76"/>
    </row>
    <row r="12889" spans="1:24">
      <c r="A12889" s="54"/>
      <c r="B12889" s="77"/>
      <c r="C12889" s="81"/>
      <c r="D12889" s="81"/>
      <c r="E12889" s="81"/>
      <c r="F12889" s="80"/>
      <c r="G12889" s="81"/>
      <c r="H12889" s="81"/>
      <c r="I12889" s="83"/>
      <c r="J12889" s="80"/>
      <c r="K12889" s="84" t="s">
        <v>36</v>
      </c>
      <c r="L12889" s="76">
        <f t="shared" si="633"/>
        <v>4</v>
      </c>
      <c r="M12889" s="76"/>
      <c r="N12889" s="76"/>
      <c r="O12889" s="76"/>
      <c r="P12889" s="76"/>
      <c r="Q12889" s="76"/>
      <c r="R12889" s="76"/>
      <c r="S12889" s="76"/>
      <c r="T12889" s="76">
        <v>1</v>
      </c>
      <c r="U12889" s="76"/>
      <c r="V12889" s="76"/>
      <c r="W12889" s="76">
        <v>2</v>
      </c>
      <c r="X12889" s="76">
        <v>1</v>
      </c>
    </row>
    <row r="12890" spans="1:24">
      <c r="A12890" s="54"/>
      <c r="B12890" s="77"/>
      <c r="C12890" s="58" t="s">
        <v>33</v>
      </c>
      <c r="D12890" s="58" t="s">
        <v>19523</v>
      </c>
      <c r="E12890" s="58" t="s">
        <v>19524</v>
      </c>
      <c r="F12890" s="46" t="s">
        <v>10291</v>
      </c>
      <c r="G12890" s="58" t="s">
        <v>19525</v>
      </c>
      <c r="H12890" s="58"/>
      <c r="I12890" s="74">
        <v>0</v>
      </c>
      <c r="J12890" s="46" t="s">
        <v>39</v>
      </c>
      <c r="K12890" s="75" t="s">
        <v>32</v>
      </c>
      <c r="L12890" s="76">
        <f t="shared" si="633"/>
        <v>0</v>
      </c>
      <c r="M12890" s="76"/>
      <c r="N12890" s="76"/>
      <c r="O12890" s="76"/>
      <c r="P12890" s="76"/>
      <c r="Q12890" s="76"/>
      <c r="R12890" s="76"/>
      <c r="S12890" s="76"/>
      <c r="T12890" s="76"/>
      <c r="U12890" s="76"/>
      <c r="V12890" s="76"/>
      <c r="W12890" s="76"/>
      <c r="X12890" s="76"/>
    </row>
    <row r="12891" spans="1:24">
      <c r="A12891" s="54"/>
      <c r="B12891" s="77"/>
      <c r="C12891" s="77"/>
      <c r="D12891" s="77"/>
      <c r="E12891" s="77"/>
      <c r="F12891" s="54"/>
      <c r="G12891" s="77"/>
      <c r="H12891" s="77"/>
      <c r="I12891" s="79"/>
      <c r="J12891" s="54"/>
      <c r="K12891" s="75" t="s">
        <v>34</v>
      </c>
      <c r="L12891" s="76">
        <f t="shared" si="633"/>
        <v>0</v>
      </c>
      <c r="M12891" s="76"/>
      <c r="N12891" s="76"/>
      <c r="O12891" s="76"/>
      <c r="P12891" s="76"/>
      <c r="Q12891" s="76"/>
      <c r="R12891" s="76"/>
      <c r="S12891" s="76"/>
      <c r="T12891" s="76"/>
      <c r="U12891" s="76"/>
      <c r="V12891" s="76"/>
      <c r="W12891" s="76"/>
      <c r="X12891" s="76"/>
    </row>
    <row r="12892" spans="1:24">
      <c r="A12892" s="54"/>
      <c r="B12892" s="77"/>
      <c r="C12892" s="81"/>
      <c r="D12892" s="81"/>
      <c r="E12892" s="81"/>
      <c r="F12892" s="80"/>
      <c r="G12892" s="81"/>
      <c r="H12892" s="81"/>
      <c r="I12892" s="83"/>
      <c r="J12892" s="80"/>
      <c r="K12892" s="84" t="s">
        <v>36</v>
      </c>
      <c r="L12892" s="76">
        <f t="shared" si="633"/>
        <v>2</v>
      </c>
      <c r="M12892" s="76"/>
      <c r="N12892" s="76"/>
      <c r="O12892" s="76">
        <v>1</v>
      </c>
      <c r="P12892" s="76"/>
      <c r="Q12892" s="76"/>
      <c r="R12892" s="76"/>
      <c r="S12892" s="76">
        <v>1</v>
      </c>
      <c r="T12892" s="76"/>
      <c r="U12892" s="76"/>
      <c r="V12892" s="76"/>
      <c r="W12892" s="76"/>
      <c r="X12892" s="76"/>
    </row>
    <row r="12893" spans="1:24">
      <c r="A12893" s="54"/>
      <c r="B12893" s="77"/>
      <c r="C12893" s="58" t="s">
        <v>33</v>
      </c>
      <c r="D12893" s="58" t="s">
        <v>19526</v>
      </c>
      <c r="E12893" s="58" t="s">
        <v>19527</v>
      </c>
      <c r="F12893" s="46" t="s">
        <v>19528</v>
      </c>
      <c r="G12893" s="58" t="s">
        <v>19529</v>
      </c>
      <c r="H12893" s="58"/>
      <c r="I12893" s="74">
        <v>0</v>
      </c>
      <c r="J12893" s="46" t="s">
        <v>39</v>
      </c>
      <c r="K12893" s="75" t="s">
        <v>32</v>
      </c>
      <c r="L12893" s="76">
        <f t="shared" si="633"/>
        <v>0</v>
      </c>
      <c r="M12893" s="76"/>
      <c r="N12893" s="76"/>
      <c r="O12893" s="76"/>
      <c r="P12893" s="76"/>
      <c r="Q12893" s="76"/>
      <c r="R12893" s="76"/>
      <c r="S12893" s="76"/>
      <c r="T12893" s="76"/>
      <c r="U12893" s="76"/>
      <c r="V12893" s="76"/>
      <c r="W12893" s="76"/>
      <c r="X12893" s="76"/>
    </row>
    <row r="12894" spans="1:24">
      <c r="A12894" s="54"/>
      <c r="B12894" s="77"/>
      <c r="C12894" s="77"/>
      <c r="D12894" s="77"/>
      <c r="E12894" s="77"/>
      <c r="F12894" s="54"/>
      <c r="G12894" s="77"/>
      <c r="H12894" s="77"/>
      <c r="I12894" s="79"/>
      <c r="J12894" s="54"/>
      <c r="K12894" s="75" t="s">
        <v>34</v>
      </c>
      <c r="L12894" s="76">
        <f t="shared" si="633"/>
        <v>0</v>
      </c>
      <c r="M12894" s="76"/>
      <c r="N12894" s="76"/>
      <c r="O12894" s="76"/>
      <c r="P12894" s="76"/>
      <c r="Q12894" s="76"/>
      <c r="R12894" s="76"/>
      <c r="S12894" s="76"/>
      <c r="T12894" s="76"/>
      <c r="U12894" s="76"/>
      <c r="V12894" s="76"/>
      <c r="W12894" s="76"/>
      <c r="X12894" s="76"/>
    </row>
    <row r="12895" spans="1:24">
      <c r="A12895" s="54"/>
      <c r="B12895" s="77"/>
      <c r="C12895" s="81"/>
      <c r="D12895" s="81"/>
      <c r="E12895" s="81"/>
      <c r="F12895" s="80"/>
      <c r="G12895" s="81"/>
      <c r="H12895" s="81"/>
      <c r="I12895" s="83"/>
      <c r="J12895" s="80"/>
      <c r="K12895" s="84" t="s">
        <v>36</v>
      </c>
      <c r="L12895" s="76">
        <f t="shared" si="633"/>
        <v>3</v>
      </c>
      <c r="M12895" s="76"/>
      <c r="N12895" s="76"/>
      <c r="O12895" s="76">
        <v>1</v>
      </c>
      <c r="P12895" s="76"/>
      <c r="Q12895" s="76"/>
      <c r="R12895" s="76"/>
      <c r="S12895" s="76">
        <v>2</v>
      </c>
      <c r="T12895" s="76"/>
      <c r="U12895" s="76"/>
      <c r="V12895" s="76"/>
      <c r="W12895" s="76"/>
      <c r="X12895" s="76"/>
    </row>
    <row r="12896" spans="1:24">
      <c r="A12896" s="54"/>
      <c r="B12896" s="77"/>
      <c r="C12896" s="58" t="s">
        <v>33</v>
      </c>
      <c r="D12896" s="58" t="s">
        <v>19530</v>
      </c>
      <c r="E12896" s="58" t="s">
        <v>19531</v>
      </c>
      <c r="F12896" s="46" t="s">
        <v>19532</v>
      </c>
      <c r="G12896" s="58" t="s">
        <v>19533</v>
      </c>
      <c r="H12896" s="58"/>
      <c r="I12896" s="74">
        <v>0</v>
      </c>
      <c r="J12896" s="46" t="s">
        <v>39</v>
      </c>
      <c r="K12896" s="75" t="s">
        <v>32</v>
      </c>
      <c r="L12896" s="76">
        <f t="shared" si="633"/>
        <v>0</v>
      </c>
      <c r="M12896" s="76"/>
      <c r="N12896" s="76"/>
      <c r="O12896" s="76"/>
      <c r="P12896" s="76"/>
      <c r="Q12896" s="76"/>
      <c r="R12896" s="76"/>
      <c r="S12896" s="76"/>
      <c r="T12896" s="76"/>
      <c r="U12896" s="76"/>
      <c r="V12896" s="76"/>
      <c r="W12896" s="76"/>
      <c r="X12896" s="76"/>
    </row>
    <row r="12897" spans="1:24">
      <c r="A12897" s="54"/>
      <c r="B12897" s="77"/>
      <c r="C12897" s="77"/>
      <c r="D12897" s="77"/>
      <c r="E12897" s="77"/>
      <c r="F12897" s="54"/>
      <c r="G12897" s="77"/>
      <c r="H12897" s="77"/>
      <c r="I12897" s="79"/>
      <c r="J12897" s="54"/>
      <c r="K12897" s="75" t="s">
        <v>34</v>
      </c>
      <c r="L12897" s="76">
        <f t="shared" si="633"/>
        <v>0</v>
      </c>
      <c r="M12897" s="76"/>
      <c r="N12897" s="76"/>
      <c r="O12897" s="76"/>
      <c r="P12897" s="76"/>
      <c r="Q12897" s="76"/>
      <c r="R12897" s="76"/>
      <c r="S12897" s="76"/>
      <c r="T12897" s="76"/>
      <c r="U12897" s="76"/>
      <c r="V12897" s="76"/>
      <c r="W12897" s="76"/>
      <c r="X12897" s="76"/>
    </row>
    <row r="12898" spans="1:24">
      <c r="A12898" s="54"/>
      <c r="B12898" s="77"/>
      <c r="C12898" s="81"/>
      <c r="D12898" s="81"/>
      <c r="E12898" s="81"/>
      <c r="F12898" s="80"/>
      <c r="G12898" s="81"/>
      <c r="H12898" s="81"/>
      <c r="I12898" s="83"/>
      <c r="J12898" s="80"/>
      <c r="K12898" s="84" t="s">
        <v>36</v>
      </c>
      <c r="L12898" s="76">
        <f t="shared" si="633"/>
        <v>2</v>
      </c>
      <c r="M12898" s="76"/>
      <c r="N12898" s="76"/>
      <c r="O12898" s="76">
        <v>1</v>
      </c>
      <c r="P12898" s="76"/>
      <c r="Q12898" s="76"/>
      <c r="R12898" s="76"/>
      <c r="S12898" s="76">
        <v>1</v>
      </c>
      <c r="T12898" s="76"/>
      <c r="U12898" s="76"/>
      <c r="V12898" s="76"/>
      <c r="W12898" s="76"/>
      <c r="X12898" s="76"/>
    </row>
    <row r="12899" spans="1:24">
      <c r="A12899" s="54"/>
      <c r="B12899" s="77"/>
      <c r="C12899" s="58" t="s">
        <v>33</v>
      </c>
      <c r="D12899" s="58" t="s">
        <v>19534</v>
      </c>
      <c r="E12899" s="58" t="s">
        <v>19535</v>
      </c>
      <c r="F12899" s="46" t="s">
        <v>19536</v>
      </c>
      <c r="G12899" s="58" t="s">
        <v>19537</v>
      </c>
      <c r="H12899" s="58"/>
      <c r="I12899" s="74">
        <v>51</v>
      </c>
      <c r="J12899" s="46" t="s">
        <v>39</v>
      </c>
      <c r="K12899" s="75" t="s">
        <v>32</v>
      </c>
      <c r="L12899" s="76">
        <f t="shared" si="633"/>
        <v>0</v>
      </c>
      <c r="M12899" s="76"/>
      <c r="N12899" s="76"/>
      <c r="O12899" s="76"/>
      <c r="P12899" s="76"/>
      <c r="Q12899" s="76"/>
      <c r="R12899" s="76"/>
      <c r="S12899" s="76"/>
      <c r="T12899" s="76"/>
      <c r="U12899" s="76"/>
      <c r="V12899" s="76"/>
      <c r="W12899" s="76"/>
      <c r="X12899" s="76"/>
    </row>
    <row r="12900" spans="1:24">
      <c r="A12900" s="54"/>
      <c r="B12900" s="77"/>
      <c r="C12900" s="77"/>
      <c r="D12900" s="77"/>
      <c r="E12900" s="77"/>
      <c r="F12900" s="54"/>
      <c r="G12900" s="77"/>
      <c r="H12900" s="77"/>
      <c r="I12900" s="79"/>
      <c r="J12900" s="54"/>
      <c r="K12900" s="75" t="s">
        <v>34</v>
      </c>
      <c r="L12900" s="76">
        <f t="shared" si="633"/>
        <v>0</v>
      </c>
      <c r="M12900" s="76"/>
      <c r="N12900" s="76"/>
      <c r="O12900" s="76"/>
      <c r="P12900" s="76"/>
      <c r="Q12900" s="76"/>
      <c r="R12900" s="76"/>
      <c r="S12900" s="76"/>
      <c r="T12900" s="76"/>
      <c r="U12900" s="76"/>
      <c r="V12900" s="76"/>
      <c r="W12900" s="76"/>
      <c r="X12900" s="76"/>
    </row>
    <row r="12901" spans="1:24">
      <c r="A12901" s="54"/>
      <c r="B12901" s="77"/>
      <c r="C12901" s="81"/>
      <c r="D12901" s="81"/>
      <c r="E12901" s="81"/>
      <c r="F12901" s="80"/>
      <c r="G12901" s="81"/>
      <c r="H12901" s="81"/>
      <c r="I12901" s="83"/>
      <c r="J12901" s="80"/>
      <c r="K12901" s="84" t="s">
        <v>36</v>
      </c>
      <c r="L12901" s="76">
        <f t="shared" si="633"/>
        <v>2</v>
      </c>
      <c r="M12901" s="76"/>
      <c r="N12901" s="76"/>
      <c r="O12901" s="76">
        <v>1</v>
      </c>
      <c r="P12901" s="76"/>
      <c r="Q12901" s="76"/>
      <c r="R12901" s="76"/>
      <c r="S12901" s="76">
        <v>1</v>
      </c>
      <c r="T12901" s="76"/>
      <c r="U12901" s="76"/>
      <c r="V12901" s="76"/>
      <c r="W12901" s="76"/>
      <c r="X12901" s="76"/>
    </row>
    <row r="12902" spans="1:24">
      <c r="A12902" s="54"/>
      <c r="B12902" s="77"/>
      <c r="C12902" s="58" t="s">
        <v>33</v>
      </c>
      <c r="D12902" s="58" t="s">
        <v>19538</v>
      </c>
      <c r="E12902" s="58" t="s">
        <v>19539</v>
      </c>
      <c r="F12902" s="46" t="s">
        <v>19540</v>
      </c>
      <c r="G12902" s="58" t="s">
        <v>19541</v>
      </c>
      <c r="H12902" s="58" t="s">
        <v>19542</v>
      </c>
      <c r="I12902" s="74">
        <v>170</v>
      </c>
      <c r="J12902" s="46" t="s">
        <v>39</v>
      </c>
      <c r="K12902" s="75" t="s">
        <v>32</v>
      </c>
      <c r="L12902" s="76">
        <f t="shared" si="633"/>
        <v>0</v>
      </c>
      <c r="M12902" s="76"/>
      <c r="N12902" s="76"/>
      <c r="O12902" s="76"/>
      <c r="P12902" s="76"/>
      <c r="Q12902" s="76"/>
      <c r="R12902" s="76"/>
      <c r="S12902" s="76"/>
      <c r="T12902" s="76"/>
      <c r="U12902" s="76"/>
      <c r="V12902" s="76"/>
      <c r="W12902" s="76"/>
      <c r="X12902" s="76"/>
    </row>
    <row r="12903" spans="1:24">
      <c r="A12903" s="54"/>
      <c r="B12903" s="77"/>
      <c r="C12903" s="77"/>
      <c r="D12903" s="77"/>
      <c r="E12903" s="77"/>
      <c r="F12903" s="54"/>
      <c r="G12903" s="77"/>
      <c r="H12903" s="77"/>
      <c r="I12903" s="79"/>
      <c r="J12903" s="54"/>
      <c r="K12903" s="75" t="s">
        <v>34</v>
      </c>
      <c r="L12903" s="76">
        <f t="shared" si="633"/>
        <v>0</v>
      </c>
      <c r="M12903" s="76"/>
      <c r="N12903" s="76"/>
      <c r="O12903" s="76"/>
      <c r="P12903" s="76"/>
      <c r="Q12903" s="76"/>
      <c r="R12903" s="76"/>
      <c r="S12903" s="76"/>
      <c r="T12903" s="76"/>
      <c r="U12903" s="76"/>
      <c r="V12903" s="76"/>
      <c r="W12903" s="76"/>
      <c r="X12903" s="76"/>
    </row>
    <row r="12904" spans="1:24">
      <c r="A12904" s="54"/>
      <c r="B12904" s="77"/>
      <c r="C12904" s="81"/>
      <c r="D12904" s="81"/>
      <c r="E12904" s="81"/>
      <c r="F12904" s="80"/>
      <c r="G12904" s="81"/>
      <c r="H12904" s="81"/>
      <c r="I12904" s="83"/>
      <c r="J12904" s="80"/>
      <c r="K12904" s="84" t="s">
        <v>36</v>
      </c>
      <c r="L12904" s="76">
        <f t="shared" si="633"/>
        <v>2</v>
      </c>
      <c r="M12904" s="76"/>
      <c r="N12904" s="76"/>
      <c r="O12904" s="76">
        <v>1</v>
      </c>
      <c r="P12904" s="76"/>
      <c r="Q12904" s="76"/>
      <c r="R12904" s="76"/>
      <c r="S12904" s="76">
        <v>1</v>
      </c>
      <c r="T12904" s="76"/>
      <c r="U12904" s="76"/>
      <c r="V12904" s="76"/>
      <c r="W12904" s="76"/>
      <c r="X12904" s="76"/>
    </row>
    <row r="12905" spans="1:24">
      <c r="A12905" s="54"/>
      <c r="B12905" s="77"/>
      <c r="C12905" s="58" t="s">
        <v>33</v>
      </c>
      <c r="D12905" s="58" t="s">
        <v>19543</v>
      </c>
      <c r="E12905" s="58" t="s">
        <v>19544</v>
      </c>
      <c r="F12905" s="46" t="s">
        <v>19545</v>
      </c>
      <c r="G12905" s="58" t="s">
        <v>19541</v>
      </c>
      <c r="H12905" s="58"/>
      <c r="I12905" s="74">
        <v>320</v>
      </c>
      <c r="J12905" s="46" t="s">
        <v>39</v>
      </c>
      <c r="K12905" s="75" t="s">
        <v>32</v>
      </c>
      <c r="L12905" s="76">
        <f t="shared" si="633"/>
        <v>0</v>
      </c>
      <c r="M12905" s="76"/>
      <c r="N12905" s="76"/>
      <c r="O12905" s="76"/>
      <c r="P12905" s="76"/>
      <c r="Q12905" s="76"/>
      <c r="R12905" s="76"/>
      <c r="S12905" s="76"/>
      <c r="T12905" s="76"/>
      <c r="U12905" s="76"/>
      <c r="V12905" s="76"/>
      <c r="W12905" s="76"/>
      <c r="X12905" s="76"/>
    </row>
    <row r="12906" spans="1:24">
      <c r="A12906" s="54"/>
      <c r="B12906" s="77"/>
      <c r="C12906" s="77"/>
      <c r="D12906" s="77"/>
      <c r="E12906" s="77"/>
      <c r="F12906" s="54"/>
      <c r="G12906" s="77"/>
      <c r="H12906" s="77"/>
      <c r="I12906" s="79"/>
      <c r="J12906" s="54"/>
      <c r="K12906" s="75" t="s">
        <v>34</v>
      </c>
      <c r="L12906" s="76">
        <f t="shared" si="633"/>
        <v>0</v>
      </c>
      <c r="M12906" s="76"/>
      <c r="N12906" s="76"/>
      <c r="O12906" s="76"/>
      <c r="P12906" s="76"/>
      <c r="Q12906" s="76"/>
      <c r="R12906" s="76"/>
      <c r="S12906" s="76"/>
      <c r="T12906" s="76"/>
      <c r="U12906" s="76"/>
      <c r="V12906" s="76"/>
      <c r="W12906" s="76"/>
      <c r="X12906" s="76"/>
    </row>
    <row r="12907" spans="1:24">
      <c r="A12907" s="54"/>
      <c r="B12907" s="77"/>
      <c r="C12907" s="81"/>
      <c r="D12907" s="81"/>
      <c r="E12907" s="81"/>
      <c r="F12907" s="80"/>
      <c r="G12907" s="81"/>
      <c r="H12907" s="81"/>
      <c r="I12907" s="83"/>
      <c r="J12907" s="80"/>
      <c r="K12907" s="84" t="s">
        <v>36</v>
      </c>
      <c r="L12907" s="76">
        <f t="shared" si="633"/>
        <v>2</v>
      </c>
      <c r="M12907" s="76"/>
      <c r="N12907" s="76"/>
      <c r="O12907" s="76">
        <v>1</v>
      </c>
      <c r="P12907" s="76"/>
      <c r="Q12907" s="76"/>
      <c r="R12907" s="76"/>
      <c r="S12907" s="76">
        <v>1</v>
      </c>
      <c r="T12907" s="76"/>
      <c r="U12907" s="76"/>
      <c r="V12907" s="76"/>
      <c r="W12907" s="76"/>
      <c r="X12907" s="76"/>
    </row>
    <row r="12908" spans="1:24">
      <c r="A12908" s="54"/>
      <c r="B12908" s="77"/>
      <c r="C12908" s="58" t="s">
        <v>33</v>
      </c>
      <c r="D12908" s="58" t="s">
        <v>13964</v>
      </c>
      <c r="E12908" s="58" t="s">
        <v>19546</v>
      </c>
      <c r="F12908" s="46" t="s">
        <v>12065</v>
      </c>
      <c r="G12908" s="58" t="s">
        <v>19547</v>
      </c>
      <c r="H12908" s="58" t="s">
        <v>19548</v>
      </c>
      <c r="I12908" s="74">
        <v>0</v>
      </c>
      <c r="J12908" s="46" t="s">
        <v>39</v>
      </c>
      <c r="K12908" s="75" t="s">
        <v>32</v>
      </c>
      <c r="L12908" s="76">
        <f t="shared" si="633"/>
        <v>0</v>
      </c>
      <c r="M12908" s="76"/>
      <c r="N12908" s="76"/>
      <c r="O12908" s="76"/>
      <c r="P12908" s="76"/>
      <c r="Q12908" s="76"/>
      <c r="R12908" s="76"/>
      <c r="S12908" s="76"/>
      <c r="T12908" s="76"/>
      <c r="U12908" s="76"/>
      <c r="V12908" s="76"/>
      <c r="W12908" s="76"/>
      <c r="X12908" s="76"/>
    </row>
    <row r="12909" spans="1:24">
      <c r="A12909" s="54"/>
      <c r="B12909" s="77"/>
      <c r="C12909" s="77"/>
      <c r="D12909" s="77"/>
      <c r="E12909" s="77"/>
      <c r="F12909" s="54"/>
      <c r="G12909" s="77"/>
      <c r="H12909" s="77"/>
      <c r="I12909" s="79"/>
      <c r="J12909" s="54"/>
      <c r="K12909" s="75" t="s">
        <v>34</v>
      </c>
      <c r="L12909" s="76">
        <f t="shared" si="633"/>
        <v>0</v>
      </c>
      <c r="M12909" s="76"/>
      <c r="N12909" s="76"/>
      <c r="O12909" s="76"/>
      <c r="P12909" s="76"/>
      <c r="Q12909" s="76"/>
      <c r="R12909" s="76"/>
      <c r="S12909" s="76"/>
      <c r="T12909" s="76"/>
      <c r="U12909" s="76"/>
      <c r="V12909" s="76"/>
      <c r="W12909" s="76"/>
      <c r="X12909" s="76"/>
    </row>
    <row r="12910" spans="1:24">
      <c r="A12910" s="54"/>
      <c r="B12910" s="77"/>
      <c r="C12910" s="81"/>
      <c r="D12910" s="81"/>
      <c r="E12910" s="81"/>
      <c r="F12910" s="80"/>
      <c r="G12910" s="81"/>
      <c r="H12910" s="81"/>
      <c r="I12910" s="83"/>
      <c r="J12910" s="80"/>
      <c r="K12910" s="84" t="s">
        <v>36</v>
      </c>
      <c r="L12910" s="76">
        <f t="shared" si="633"/>
        <v>2</v>
      </c>
      <c r="M12910" s="76"/>
      <c r="N12910" s="76"/>
      <c r="O12910" s="76">
        <v>1</v>
      </c>
      <c r="P12910" s="76"/>
      <c r="Q12910" s="76"/>
      <c r="R12910" s="76"/>
      <c r="S12910" s="76">
        <v>1</v>
      </c>
      <c r="T12910" s="76"/>
      <c r="U12910" s="76"/>
      <c r="V12910" s="76"/>
      <c r="W12910" s="76"/>
      <c r="X12910" s="76"/>
    </row>
    <row r="12911" spans="1:24">
      <c r="A12911" s="54"/>
      <c r="B12911" s="77"/>
      <c r="C12911" s="58" t="s">
        <v>33</v>
      </c>
      <c r="D12911" s="58" t="s">
        <v>19549</v>
      </c>
      <c r="E12911" s="58" t="s">
        <v>19550</v>
      </c>
      <c r="F12911" s="46" t="s">
        <v>19551</v>
      </c>
      <c r="G12911" s="58" t="s">
        <v>19552</v>
      </c>
      <c r="H12911" s="58" t="s">
        <v>19553</v>
      </c>
      <c r="I12911" s="74">
        <v>0</v>
      </c>
      <c r="J12911" s="46" t="s">
        <v>39</v>
      </c>
      <c r="K12911" s="75" t="s">
        <v>32</v>
      </c>
      <c r="L12911" s="76">
        <f t="shared" si="633"/>
        <v>0</v>
      </c>
      <c r="M12911" s="76"/>
      <c r="N12911" s="76"/>
      <c r="O12911" s="76"/>
      <c r="P12911" s="76"/>
      <c r="Q12911" s="76"/>
      <c r="R12911" s="76"/>
      <c r="S12911" s="76"/>
      <c r="T12911" s="76"/>
      <c r="U12911" s="76"/>
      <c r="V12911" s="76"/>
      <c r="W12911" s="76"/>
      <c r="X12911" s="76"/>
    </row>
    <row r="12912" spans="1:24">
      <c r="A12912" s="54"/>
      <c r="B12912" s="77"/>
      <c r="C12912" s="77"/>
      <c r="D12912" s="77"/>
      <c r="E12912" s="77"/>
      <c r="F12912" s="54"/>
      <c r="G12912" s="77"/>
      <c r="H12912" s="77"/>
      <c r="I12912" s="79"/>
      <c r="J12912" s="54"/>
      <c r="K12912" s="75" t="s">
        <v>34</v>
      </c>
      <c r="L12912" s="76">
        <f t="shared" si="633"/>
        <v>0</v>
      </c>
      <c r="M12912" s="76"/>
      <c r="N12912" s="76"/>
      <c r="O12912" s="76"/>
      <c r="P12912" s="76"/>
      <c r="Q12912" s="76"/>
      <c r="R12912" s="76"/>
      <c r="S12912" s="76"/>
      <c r="T12912" s="76"/>
      <c r="U12912" s="76"/>
      <c r="V12912" s="76"/>
      <c r="W12912" s="76"/>
      <c r="X12912" s="76"/>
    </row>
    <row r="12913" spans="1:24">
      <c r="A12913" s="54"/>
      <c r="B12913" s="77"/>
      <c r="C12913" s="81"/>
      <c r="D12913" s="81"/>
      <c r="E12913" s="81"/>
      <c r="F12913" s="80"/>
      <c r="G12913" s="81"/>
      <c r="H12913" s="81"/>
      <c r="I12913" s="83"/>
      <c r="J12913" s="80"/>
      <c r="K12913" s="84" t="s">
        <v>36</v>
      </c>
      <c r="L12913" s="76">
        <f t="shared" si="633"/>
        <v>2</v>
      </c>
      <c r="M12913" s="76"/>
      <c r="N12913" s="76"/>
      <c r="O12913" s="76">
        <v>1</v>
      </c>
      <c r="P12913" s="76"/>
      <c r="Q12913" s="76"/>
      <c r="R12913" s="76"/>
      <c r="S12913" s="76">
        <v>1</v>
      </c>
      <c r="T12913" s="76"/>
      <c r="U12913" s="76"/>
      <c r="V12913" s="76"/>
      <c r="W12913" s="76"/>
      <c r="X12913" s="76"/>
    </row>
    <row r="12914" spans="1:24">
      <c r="A12914" s="54"/>
      <c r="B12914" s="77"/>
      <c r="C12914" s="58" t="s">
        <v>33</v>
      </c>
      <c r="D12914" s="58" t="s">
        <v>19554</v>
      </c>
      <c r="E12914" s="58" t="s">
        <v>19555</v>
      </c>
      <c r="F12914" s="46" t="s">
        <v>19556</v>
      </c>
      <c r="G12914" s="58" t="s">
        <v>19557</v>
      </c>
      <c r="H12914" s="58" t="s">
        <v>19558</v>
      </c>
      <c r="I12914" s="74">
        <v>6</v>
      </c>
      <c r="J12914" s="46" t="s">
        <v>39</v>
      </c>
      <c r="K12914" s="75" t="s">
        <v>32</v>
      </c>
      <c r="L12914" s="76">
        <f t="shared" si="633"/>
        <v>0</v>
      </c>
      <c r="M12914" s="76"/>
      <c r="N12914" s="76"/>
      <c r="O12914" s="76"/>
      <c r="P12914" s="76"/>
      <c r="Q12914" s="76"/>
      <c r="R12914" s="76"/>
      <c r="S12914" s="76"/>
      <c r="T12914" s="76"/>
      <c r="U12914" s="76"/>
      <c r="V12914" s="76"/>
      <c r="W12914" s="76"/>
      <c r="X12914" s="76"/>
    </row>
    <row r="12915" spans="1:24">
      <c r="A12915" s="54"/>
      <c r="B12915" s="77"/>
      <c r="C12915" s="77"/>
      <c r="D12915" s="77"/>
      <c r="E12915" s="77"/>
      <c r="F12915" s="54"/>
      <c r="G12915" s="77"/>
      <c r="H12915" s="77"/>
      <c r="I12915" s="79"/>
      <c r="J12915" s="54"/>
      <c r="K12915" s="75" t="s">
        <v>34</v>
      </c>
      <c r="L12915" s="76">
        <f t="shared" si="633"/>
        <v>0</v>
      </c>
      <c r="M12915" s="76"/>
      <c r="N12915" s="76"/>
      <c r="O12915" s="76"/>
      <c r="P12915" s="76"/>
      <c r="Q12915" s="76"/>
      <c r="R12915" s="76"/>
      <c r="S12915" s="76"/>
      <c r="T12915" s="76"/>
      <c r="U12915" s="76"/>
      <c r="V12915" s="76"/>
      <c r="W12915" s="76"/>
      <c r="X12915" s="76"/>
    </row>
    <row r="12916" spans="1:24">
      <c r="A12916" s="54"/>
      <c r="B12916" s="77"/>
      <c r="C12916" s="81"/>
      <c r="D12916" s="81"/>
      <c r="E12916" s="81"/>
      <c r="F12916" s="80"/>
      <c r="G12916" s="81"/>
      <c r="H12916" s="81"/>
      <c r="I12916" s="83"/>
      <c r="J12916" s="80"/>
      <c r="K12916" s="84" t="s">
        <v>36</v>
      </c>
      <c r="L12916" s="76">
        <f t="shared" si="633"/>
        <v>2</v>
      </c>
      <c r="M12916" s="76"/>
      <c r="N12916" s="76"/>
      <c r="O12916" s="76">
        <v>1</v>
      </c>
      <c r="P12916" s="76"/>
      <c r="Q12916" s="76"/>
      <c r="R12916" s="76"/>
      <c r="S12916" s="76">
        <v>1</v>
      </c>
      <c r="T12916" s="76"/>
      <c r="U12916" s="76"/>
      <c r="V12916" s="76"/>
      <c r="W12916" s="76"/>
      <c r="X12916" s="76"/>
    </row>
    <row r="12917" spans="1:24">
      <c r="A12917" s="54"/>
      <c r="B12917" s="77"/>
      <c r="C12917" s="58" t="s">
        <v>33</v>
      </c>
      <c r="D12917" s="58" t="s">
        <v>19559</v>
      </c>
      <c r="E12917" s="58" t="s">
        <v>19560</v>
      </c>
      <c r="F12917" s="46" t="s">
        <v>19561</v>
      </c>
      <c r="G12917" s="58" t="s">
        <v>19562</v>
      </c>
      <c r="H12917" s="58"/>
      <c r="I12917" s="74">
        <v>0</v>
      </c>
      <c r="J12917" s="46" t="s">
        <v>39</v>
      </c>
      <c r="K12917" s="75" t="s">
        <v>32</v>
      </c>
      <c r="L12917" s="76">
        <f t="shared" si="633"/>
        <v>0</v>
      </c>
      <c r="M12917" s="76"/>
      <c r="N12917" s="76"/>
      <c r="O12917" s="76"/>
      <c r="P12917" s="76"/>
      <c r="Q12917" s="76"/>
      <c r="R12917" s="76"/>
      <c r="S12917" s="76"/>
      <c r="T12917" s="76"/>
      <c r="U12917" s="76"/>
      <c r="V12917" s="76"/>
      <c r="W12917" s="76"/>
      <c r="X12917" s="76"/>
    </row>
    <row r="12918" spans="1:24">
      <c r="A12918" s="54"/>
      <c r="B12918" s="77"/>
      <c r="C12918" s="77"/>
      <c r="D12918" s="77"/>
      <c r="E12918" s="77"/>
      <c r="F12918" s="54"/>
      <c r="G12918" s="77"/>
      <c r="H12918" s="77"/>
      <c r="I12918" s="79"/>
      <c r="J12918" s="54"/>
      <c r="K12918" s="75" t="s">
        <v>34</v>
      </c>
      <c r="L12918" s="76">
        <f t="shared" si="633"/>
        <v>0</v>
      </c>
      <c r="M12918" s="76"/>
      <c r="N12918" s="76"/>
      <c r="O12918" s="76"/>
      <c r="P12918" s="76"/>
      <c r="Q12918" s="76"/>
      <c r="R12918" s="76"/>
      <c r="S12918" s="76"/>
      <c r="T12918" s="76"/>
      <c r="U12918" s="76"/>
      <c r="V12918" s="76"/>
      <c r="W12918" s="76"/>
      <c r="X12918" s="76"/>
    </row>
    <row r="12919" spans="1:24">
      <c r="A12919" s="54"/>
      <c r="B12919" s="77"/>
      <c r="C12919" s="81"/>
      <c r="D12919" s="81"/>
      <c r="E12919" s="81"/>
      <c r="F12919" s="80"/>
      <c r="G12919" s="81"/>
      <c r="H12919" s="81"/>
      <c r="I12919" s="83"/>
      <c r="J12919" s="80"/>
      <c r="K12919" s="84" t="s">
        <v>36</v>
      </c>
      <c r="L12919" s="76">
        <f t="shared" si="633"/>
        <v>2</v>
      </c>
      <c r="M12919" s="76"/>
      <c r="N12919" s="76"/>
      <c r="O12919" s="76">
        <v>1</v>
      </c>
      <c r="P12919" s="76"/>
      <c r="Q12919" s="76"/>
      <c r="R12919" s="76"/>
      <c r="S12919" s="76">
        <v>1</v>
      </c>
      <c r="T12919" s="76"/>
      <c r="U12919" s="76"/>
      <c r="V12919" s="76"/>
      <c r="W12919" s="76"/>
      <c r="X12919" s="76"/>
    </row>
    <row r="12920" spans="1:24">
      <c r="A12920" s="54"/>
      <c r="B12920" s="77"/>
      <c r="C12920" s="58" t="s">
        <v>33</v>
      </c>
      <c r="D12920" s="58" t="s">
        <v>19563</v>
      </c>
      <c r="E12920" s="58" t="s">
        <v>19564</v>
      </c>
      <c r="F12920" s="46" t="s">
        <v>19565</v>
      </c>
      <c r="G12920" s="58" t="s">
        <v>19566</v>
      </c>
      <c r="H12920" s="58"/>
      <c r="I12920" s="74">
        <v>0</v>
      </c>
      <c r="J12920" s="46" t="s">
        <v>39</v>
      </c>
      <c r="K12920" s="75" t="s">
        <v>32</v>
      </c>
      <c r="L12920" s="76">
        <f t="shared" si="633"/>
        <v>0</v>
      </c>
      <c r="M12920" s="76"/>
      <c r="N12920" s="76"/>
      <c r="O12920" s="76"/>
      <c r="P12920" s="76"/>
      <c r="Q12920" s="76"/>
      <c r="R12920" s="76"/>
      <c r="S12920" s="76"/>
      <c r="T12920" s="76"/>
      <c r="U12920" s="76"/>
      <c r="V12920" s="76"/>
      <c r="W12920" s="76"/>
      <c r="X12920" s="76"/>
    </row>
    <row r="12921" spans="1:24">
      <c r="A12921" s="54"/>
      <c r="B12921" s="77"/>
      <c r="C12921" s="77"/>
      <c r="D12921" s="77"/>
      <c r="E12921" s="77"/>
      <c r="F12921" s="54"/>
      <c r="G12921" s="77"/>
      <c r="H12921" s="77"/>
      <c r="I12921" s="79"/>
      <c r="J12921" s="54"/>
      <c r="K12921" s="75" t="s">
        <v>34</v>
      </c>
      <c r="L12921" s="76">
        <f t="shared" si="633"/>
        <v>0</v>
      </c>
      <c r="M12921" s="76"/>
      <c r="N12921" s="76"/>
      <c r="O12921" s="76"/>
      <c r="P12921" s="76"/>
      <c r="Q12921" s="76"/>
      <c r="R12921" s="76"/>
      <c r="S12921" s="76"/>
      <c r="T12921" s="76"/>
      <c r="U12921" s="76"/>
      <c r="V12921" s="76"/>
      <c r="W12921" s="76"/>
      <c r="X12921" s="76"/>
    </row>
    <row r="12922" spans="1:24">
      <c r="A12922" s="54"/>
      <c r="B12922" s="77"/>
      <c r="C12922" s="81"/>
      <c r="D12922" s="81"/>
      <c r="E12922" s="81"/>
      <c r="F12922" s="80"/>
      <c r="G12922" s="81"/>
      <c r="H12922" s="81"/>
      <c r="I12922" s="83"/>
      <c r="J12922" s="80"/>
      <c r="K12922" s="84" t="s">
        <v>36</v>
      </c>
      <c r="L12922" s="76">
        <f t="shared" si="633"/>
        <v>2</v>
      </c>
      <c r="M12922" s="76"/>
      <c r="N12922" s="76"/>
      <c r="O12922" s="76">
        <v>1</v>
      </c>
      <c r="P12922" s="76"/>
      <c r="Q12922" s="76"/>
      <c r="R12922" s="76"/>
      <c r="S12922" s="76">
        <v>1</v>
      </c>
      <c r="T12922" s="76"/>
      <c r="U12922" s="76"/>
      <c r="V12922" s="76"/>
      <c r="W12922" s="76"/>
      <c r="X12922" s="76"/>
    </row>
    <row r="12923" spans="1:24">
      <c r="A12923" s="54"/>
      <c r="B12923" s="77"/>
      <c r="C12923" s="58" t="s">
        <v>33</v>
      </c>
      <c r="D12923" s="58" t="s">
        <v>19567</v>
      </c>
      <c r="E12923" s="58" t="s">
        <v>19568</v>
      </c>
      <c r="F12923" s="46" t="s">
        <v>19569</v>
      </c>
      <c r="G12923" s="58" t="s">
        <v>19570</v>
      </c>
      <c r="H12923" s="58" t="s">
        <v>19571</v>
      </c>
      <c r="I12923" s="74">
        <v>1156</v>
      </c>
      <c r="J12923" s="46" t="s">
        <v>39</v>
      </c>
      <c r="K12923" s="75" t="s">
        <v>32</v>
      </c>
      <c r="L12923" s="76">
        <f t="shared" si="633"/>
        <v>0</v>
      </c>
      <c r="M12923" s="76"/>
      <c r="N12923" s="76"/>
      <c r="O12923" s="76"/>
      <c r="P12923" s="76"/>
      <c r="Q12923" s="76"/>
      <c r="R12923" s="76"/>
      <c r="S12923" s="76"/>
      <c r="T12923" s="76"/>
      <c r="U12923" s="76"/>
      <c r="V12923" s="76"/>
      <c r="W12923" s="76"/>
      <c r="X12923" s="76"/>
    </row>
    <row r="12924" spans="1:24">
      <c r="A12924" s="54"/>
      <c r="B12924" s="77"/>
      <c r="C12924" s="77"/>
      <c r="D12924" s="77"/>
      <c r="E12924" s="77"/>
      <c r="F12924" s="54"/>
      <c r="G12924" s="77"/>
      <c r="H12924" s="77"/>
      <c r="I12924" s="79"/>
      <c r="J12924" s="54"/>
      <c r="K12924" s="75" t="s">
        <v>34</v>
      </c>
      <c r="L12924" s="76">
        <f t="shared" si="633"/>
        <v>0</v>
      </c>
      <c r="M12924" s="76"/>
      <c r="N12924" s="76"/>
      <c r="O12924" s="76"/>
      <c r="P12924" s="76"/>
      <c r="Q12924" s="76"/>
      <c r="R12924" s="76"/>
      <c r="S12924" s="76"/>
      <c r="T12924" s="76"/>
      <c r="U12924" s="76"/>
      <c r="V12924" s="76"/>
      <c r="W12924" s="76"/>
      <c r="X12924" s="76"/>
    </row>
    <row r="12925" spans="1:24">
      <c r="A12925" s="54"/>
      <c r="B12925" s="77"/>
      <c r="C12925" s="81"/>
      <c r="D12925" s="81"/>
      <c r="E12925" s="81"/>
      <c r="F12925" s="80"/>
      <c r="G12925" s="81"/>
      <c r="H12925" s="81"/>
      <c r="I12925" s="83"/>
      <c r="J12925" s="80"/>
      <c r="K12925" s="84" t="s">
        <v>36</v>
      </c>
      <c r="L12925" s="76">
        <f t="shared" si="633"/>
        <v>6</v>
      </c>
      <c r="M12925" s="76"/>
      <c r="N12925" s="76"/>
      <c r="O12925" s="76">
        <v>2</v>
      </c>
      <c r="P12925" s="76"/>
      <c r="Q12925" s="76"/>
      <c r="R12925" s="76"/>
      <c r="S12925" s="76">
        <v>2</v>
      </c>
      <c r="T12925" s="76">
        <v>2</v>
      </c>
      <c r="U12925" s="76"/>
      <c r="V12925" s="76"/>
      <c r="W12925" s="76"/>
      <c r="X12925" s="76"/>
    </row>
    <row r="12926" spans="1:24">
      <c r="A12926" s="54"/>
      <c r="B12926" s="77"/>
      <c r="C12926" s="58" t="s">
        <v>31</v>
      </c>
      <c r="D12926" s="58" t="s">
        <v>19572</v>
      </c>
      <c r="E12926" s="58" t="s">
        <v>19573</v>
      </c>
      <c r="F12926" s="46" t="s">
        <v>19574</v>
      </c>
      <c r="G12926" s="58" t="s">
        <v>19575</v>
      </c>
      <c r="H12926" s="58" t="s">
        <v>19576</v>
      </c>
      <c r="I12926" s="74">
        <v>0</v>
      </c>
      <c r="J12926" s="46" t="s">
        <v>39</v>
      </c>
      <c r="K12926" s="75" t="s">
        <v>32</v>
      </c>
      <c r="L12926" s="76">
        <f t="shared" si="633"/>
        <v>2</v>
      </c>
      <c r="M12926" s="76"/>
      <c r="N12926" s="76"/>
      <c r="O12926" s="76"/>
      <c r="P12926" s="76"/>
      <c r="Q12926" s="76"/>
      <c r="R12926" s="76"/>
      <c r="S12926" s="76">
        <v>2</v>
      </c>
      <c r="T12926" s="76"/>
      <c r="U12926" s="76"/>
      <c r="V12926" s="76"/>
      <c r="W12926" s="76"/>
      <c r="X12926" s="76"/>
    </row>
    <row r="12927" spans="1:24">
      <c r="A12927" s="54"/>
      <c r="B12927" s="77"/>
      <c r="C12927" s="77"/>
      <c r="D12927" s="77"/>
      <c r="E12927" s="77"/>
      <c r="F12927" s="54"/>
      <c r="G12927" s="77"/>
      <c r="H12927" s="77"/>
      <c r="I12927" s="79"/>
      <c r="J12927" s="54"/>
      <c r="K12927" s="75" t="s">
        <v>34</v>
      </c>
      <c r="L12927" s="76">
        <f t="shared" si="633"/>
        <v>0</v>
      </c>
      <c r="M12927" s="76"/>
      <c r="N12927" s="76"/>
      <c r="O12927" s="76"/>
      <c r="P12927" s="76"/>
      <c r="Q12927" s="76"/>
      <c r="R12927" s="76"/>
      <c r="S12927" s="76"/>
      <c r="T12927" s="76"/>
      <c r="U12927" s="76"/>
      <c r="V12927" s="76"/>
      <c r="W12927" s="76"/>
      <c r="X12927" s="76"/>
    </row>
    <row r="12928" spans="1:24">
      <c r="A12928" s="54"/>
      <c r="B12928" s="77"/>
      <c r="C12928" s="81"/>
      <c r="D12928" s="81"/>
      <c r="E12928" s="81"/>
      <c r="F12928" s="80"/>
      <c r="G12928" s="81"/>
      <c r="H12928" s="81"/>
      <c r="I12928" s="83"/>
      <c r="J12928" s="80"/>
      <c r="K12928" s="84" t="s">
        <v>36</v>
      </c>
      <c r="L12928" s="76">
        <f t="shared" si="633"/>
        <v>0</v>
      </c>
      <c r="M12928" s="76"/>
      <c r="N12928" s="76"/>
      <c r="O12928" s="76"/>
      <c r="P12928" s="76"/>
      <c r="Q12928" s="76"/>
      <c r="R12928" s="76"/>
      <c r="S12928" s="76"/>
      <c r="T12928" s="76"/>
      <c r="U12928" s="76"/>
      <c r="V12928" s="76"/>
      <c r="W12928" s="76"/>
      <c r="X12928" s="76"/>
    </row>
    <row r="12929" spans="1:24">
      <c r="A12929" s="54"/>
      <c r="B12929" s="77"/>
      <c r="C12929" s="58" t="s">
        <v>31</v>
      </c>
      <c r="D12929" s="58" t="s">
        <v>19496</v>
      </c>
      <c r="E12929" s="58" t="s">
        <v>19577</v>
      </c>
      <c r="F12929" s="46" t="s">
        <v>19498</v>
      </c>
      <c r="G12929" s="58" t="s">
        <v>19499</v>
      </c>
      <c r="H12929" s="58" t="s">
        <v>19500</v>
      </c>
      <c r="I12929" s="74">
        <v>4149</v>
      </c>
      <c r="J12929" s="46" t="s">
        <v>39</v>
      </c>
      <c r="K12929" s="75" t="s">
        <v>32</v>
      </c>
      <c r="L12929" s="76">
        <f t="shared" si="633"/>
        <v>2</v>
      </c>
      <c r="M12929" s="76"/>
      <c r="N12929" s="76"/>
      <c r="O12929" s="76"/>
      <c r="P12929" s="76"/>
      <c r="Q12929" s="76"/>
      <c r="R12929" s="76"/>
      <c r="S12929" s="76">
        <v>1</v>
      </c>
      <c r="T12929" s="76">
        <v>1</v>
      </c>
      <c r="U12929" s="76"/>
      <c r="V12929" s="76"/>
      <c r="W12929" s="76"/>
      <c r="X12929" s="76"/>
    </row>
    <row r="12930" spans="1:24">
      <c r="A12930" s="54"/>
      <c r="B12930" s="77"/>
      <c r="C12930" s="77"/>
      <c r="D12930" s="77"/>
      <c r="E12930" s="77"/>
      <c r="F12930" s="54"/>
      <c r="G12930" s="77"/>
      <c r="H12930" s="77"/>
      <c r="I12930" s="79"/>
      <c r="J12930" s="54"/>
      <c r="K12930" s="75" t="s">
        <v>34</v>
      </c>
      <c r="L12930" s="76">
        <f t="shared" si="633"/>
        <v>0</v>
      </c>
      <c r="M12930" s="76"/>
      <c r="N12930" s="76"/>
      <c r="O12930" s="76"/>
      <c r="P12930" s="76"/>
      <c r="Q12930" s="76"/>
      <c r="R12930" s="76"/>
      <c r="S12930" s="76"/>
      <c r="T12930" s="76"/>
      <c r="U12930" s="76"/>
      <c r="V12930" s="76"/>
      <c r="W12930" s="76"/>
      <c r="X12930" s="76"/>
    </row>
    <row r="12931" spans="1:24">
      <c r="A12931" s="54"/>
      <c r="B12931" s="77"/>
      <c r="C12931" s="81"/>
      <c r="D12931" s="81"/>
      <c r="E12931" s="81"/>
      <c r="F12931" s="80"/>
      <c r="G12931" s="81"/>
      <c r="H12931" s="81"/>
      <c r="I12931" s="83"/>
      <c r="J12931" s="80"/>
      <c r="K12931" s="84" t="s">
        <v>36</v>
      </c>
      <c r="L12931" s="76">
        <f t="shared" si="633"/>
        <v>0</v>
      </c>
      <c r="M12931" s="76"/>
      <c r="N12931" s="76"/>
      <c r="O12931" s="76"/>
      <c r="P12931" s="76"/>
      <c r="Q12931" s="76"/>
      <c r="R12931" s="76"/>
      <c r="S12931" s="76"/>
      <c r="T12931" s="76"/>
      <c r="U12931" s="76"/>
      <c r="V12931" s="76"/>
      <c r="W12931" s="76"/>
      <c r="X12931" s="76"/>
    </row>
    <row r="12932" spans="1:24">
      <c r="A12932" s="54"/>
      <c r="B12932" s="77"/>
      <c r="C12932" s="58" t="s">
        <v>31</v>
      </c>
      <c r="D12932" s="58" t="s">
        <v>19578</v>
      </c>
      <c r="E12932" s="58" t="s">
        <v>19579</v>
      </c>
      <c r="F12932" s="46" t="s">
        <v>19580</v>
      </c>
      <c r="G12932" s="58" t="s">
        <v>19581</v>
      </c>
      <c r="H12932" s="58"/>
      <c r="I12932" s="74">
        <v>326</v>
      </c>
      <c r="J12932" s="46" t="s">
        <v>39</v>
      </c>
      <c r="K12932" s="75" t="s">
        <v>32</v>
      </c>
      <c r="L12932" s="76">
        <f t="shared" si="633"/>
        <v>4</v>
      </c>
      <c r="M12932" s="76">
        <v>1</v>
      </c>
      <c r="N12932" s="76"/>
      <c r="O12932" s="76"/>
      <c r="P12932" s="76"/>
      <c r="Q12932" s="76"/>
      <c r="R12932" s="76"/>
      <c r="S12932" s="76"/>
      <c r="T12932" s="76"/>
      <c r="U12932" s="76"/>
      <c r="V12932" s="76"/>
      <c r="W12932" s="76"/>
      <c r="X12932" s="76">
        <v>3</v>
      </c>
    </row>
    <row r="12933" spans="1:24">
      <c r="A12933" s="54"/>
      <c r="B12933" s="77"/>
      <c r="C12933" s="77"/>
      <c r="D12933" s="77"/>
      <c r="E12933" s="77"/>
      <c r="F12933" s="54"/>
      <c r="G12933" s="77"/>
      <c r="H12933" s="77"/>
      <c r="I12933" s="79"/>
      <c r="J12933" s="54"/>
      <c r="K12933" s="75" t="s">
        <v>34</v>
      </c>
      <c r="L12933" s="76">
        <f t="shared" si="633"/>
        <v>0</v>
      </c>
      <c r="M12933" s="76"/>
      <c r="N12933" s="76"/>
      <c r="O12933" s="76"/>
      <c r="P12933" s="76"/>
      <c r="Q12933" s="76"/>
      <c r="R12933" s="76"/>
      <c r="S12933" s="76"/>
      <c r="T12933" s="76"/>
      <c r="U12933" s="76"/>
      <c r="V12933" s="76"/>
      <c r="W12933" s="76"/>
      <c r="X12933" s="76"/>
    </row>
    <row r="12934" spans="1:24">
      <c r="A12934" s="54"/>
      <c r="B12934" s="77"/>
      <c r="C12934" s="81"/>
      <c r="D12934" s="81"/>
      <c r="E12934" s="81"/>
      <c r="F12934" s="80"/>
      <c r="G12934" s="81"/>
      <c r="H12934" s="81"/>
      <c r="I12934" s="83"/>
      <c r="J12934" s="80"/>
      <c r="K12934" s="84" t="s">
        <v>36</v>
      </c>
      <c r="L12934" s="76">
        <f t="shared" si="633"/>
        <v>0</v>
      </c>
      <c r="M12934" s="76"/>
      <c r="N12934" s="76"/>
      <c r="O12934" s="76"/>
      <c r="P12934" s="76"/>
      <c r="Q12934" s="76"/>
      <c r="R12934" s="76"/>
      <c r="S12934" s="76"/>
      <c r="T12934" s="76"/>
      <c r="U12934" s="76"/>
      <c r="V12934" s="76"/>
      <c r="W12934" s="76"/>
      <c r="X12934" s="76"/>
    </row>
    <row r="12935" spans="1:24">
      <c r="A12935" s="54"/>
      <c r="B12935" s="77"/>
      <c r="C12935" s="58" t="s">
        <v>31</v>
      </c>
      <c r="D12935" s="58" t="s">
        <v>19582</v>
      </c>
      <c r="E12935" s="58" t="s">
        <v>19583</v>
      </c>
      <c r="F12935" s="46" t="s">
        <v>19584</v>
      </c>
      <c r="G12935" s="58" t="s">
        <v>19585</v>
      </c>
      <c r="H12935" s="58" t="s">
        <v>19586</v>
      </c>
      <c r="I12935" s="74">
        <v>2680</v>
      </c>
      <c r="J12935" s="46" t="s">
        <v>39</v>
      </c>
      <c r="K12935" s="75" t="s">
        <v>32</v>
      </c>
      <c r="L12935" s="76">
        <f t="shared" si="633"/>
        <v>2</v>
      </c>
      <c r="M12935" s="76">
        <v>1</v>
      </c>
      <c r="N12935" s="76"/>
      <c r="O12935" s="76"/>
      <c r="P12935" s="76"/>
      <c r="Q12935" s="76"/>
      <c r="R12935" s="76"/>
      <c r="S12935" s="76">
        <v>1</v>
      </c>
      <c r="T12935" s="76"/>
      <c r="U12935" s="76"/>
      <c r="V12935" s="76"/>
      <c r="W12935" s="76"/>
      <c r="X12935" s="76"/>
    </row>
    <row r="12936" spans="1:24">
      <c r="A12936" s="54"/>
      <c r="B12936" s="77"/>
      <c r="C12936" s="77"/>
      <c r="D12936" s="77"/>
      <c r="E12936" s="77"/>
      <c r="F12936" s="54"/>
      <c r="G12936" s="77"/>
      <c r="H12936" s="77"/>
      <c r="I12936" s="79"/>
      <c r="J12936" s="54"/>
      <c r="K12936" s="75" t="s">
        <v>34</v>
      </c>
      <c r="L12936" s="76">
        <f t="shared" ref="L12936:L13002" si="634">SUM(M12936:X12936)</f>
        <v>0</v>
      </c>
      <c r="M12936" s="76"/>
      <c r="N12936" s="76"/>
      <c r="O12936" s="76"/>
      <c r="P12936" s="76"/>
      <c r="Q12936" s="76"/>
      <c r="R12936" s="76"/>
      <c r="S12936" s="76"/>
      <c r="T12936" s="76"/>
      <c r="U12936" s="76"/>
      <c r="V12936" s="76"/>
      <c r="W12936" s="76"/>
      <c r="X12936" s="76"/>
    </row>
    <row r="12937" spans="1:24">
      <c r="A12937" s="54"/>
      <c r="B12937" s="77"/>
      <c r="C12937" s="81"/>
      <c r="D12937" s="81"/>
      <c r="E12937" s="81"/>
      <c r="F12937" s="80"/>
      <c r="G12937" s="81"/>
      <c r="H12937" s="81"/>
      <c r="I12937" s="83"/>
      <c r="J12937" s="80"/>
      <c r="K12937" s="84" t="s">
        <v>36</v>
      </c>
      <c r="L12937" s="76">
        <f t="shared" si="634"/>
        <v>0</v>
      </c>
      <c r="M12937" s="76"/>
      <c r="N12937" s="76"/>
      <c r="O12937" s="76"/>
      <c r="P12937" s="76"/>
      <c r="Q12937" s="76"/>
      <c r="R12937" s="76"/>
      <c r="S12937" s="76"/>
      <c r="T12937" s="76"/>
      <c r="U12937" s="76"/>
      <c r="V12937" s="76"/>
      <c r="W12937" s="76"/>
      <c r="X12937" s="76"/>
    </row>
    <row r="12938" spans="1:24">
      <c r="A12938" s="54"/>
      <c r="B12938" s="77"/>
      <c r="C12938" s="58" t="s">
        <v>31</v>
      </c>
      <c r="D12938" s="58" t="s">
        <v>19587</v>
      </c>
      <c r="E12938" s="58" t="s">
        <v>19588</v>
      </c>
      <c r="F12938" s="46" t="s">
        <v>19589</v>
      </c>
      <c r="G12938" s="58" t="s">
        <v>19590</v>
      </c>
      <c r="H12938" s="58" t="s">
        <v>19591</v>
      </c>
      <c r="I12938" s="74">
        <v>2880</v>
      </c>
      <c r="J12938" s="46" t="s">
        <v>39</v>
      </c>
      <c r="K12938" s="75" t="s">
        <v>32</v>
      </c>
      <c r="L12938" s="76">
        <f t="shared" si="634"/>
        <v>3</v>
      </c>
      <c r="M12938" s="76"/>
      <c r="N12938" s="76"/>
      <c r="O12938" s="76"/>
      <c r="P12938" s="76"/>
      <c r="Q12938" s="76"/>
      <c r="R12938" s="76"/>
      <c r="S12938" s="76"/>
      <c r="T12938" s="76">
        <v>3</v>
      </c>
      <c r="U12938" s="76"/>
      <c r="V12938" s="76"/>
      <c r="W12938" s="76"/>
      <c r="X12938" s="76"/>
    </row>
    <row r="12939" spans="1:24">
      <c r="A12939" s="54"/>
      <c r="B12939" s="77"/>
      <c r="C12939" s="77"/>
      <c r="D12939" s="77"/>
      <c r="E12939" s="77"/>
      <c r="F12939" s="54"/>
      <c r="G12939" s="77"/>
      <c r="H12939" s="77"/>
      <c r="I12939" s="79"/>
      <c r="J12939" s="54"/>
      <c r="K12939" s="75" t="s">
        <v>34</v>
      </c>
      <c r="L12939" s="76">
        <f t="shared" si="634"/>
        <v>0</v>
      </c>
      <c r="M12939" s="76"/>
      <c r="N12939" s="76"/>
      <c r="O12939" s="76"/>
      <c r="P12939" s="76"/>
      <c r="Q12939" s="76"/>
      <c r="R12939" s="76"/>
      <c r="S12939" s="76"/>
      <c r="T12939" s="76"/>
      <c r="U12939" s="76"/>
      <c r="V12939" s="76"/>
      <c r="W12939" s="76"/>
      <c r="X12939" s="76"/>
    </row>
    <row r="12940" spans="1:24">
      <c r="A12940" s="54"/>
      <c r="B12940" s="77"/>
      <c r="C12940" s="81"/>
      <c r="D12940" s="81"/>
      <c r="E12940" s="81"/>
      <c r="F12940" s="80"/>
      <c r="G12940" s="81"/>
      <c r="H12940" s="81"/>
      <c r="I12940" s="83"/>
      <c r="J12940" s="80"/>
      <c r="K12940" s="84" t="s">
        <v>36</v>
      </c>
      <c r="L12940" s="76">
        <f t="shared" si="634"/>
        <v>0</v>
      </c>
      <c r="M12940" s="76"/>
      <c r="N12940" s="76"/>
      <c r="O12940" s="76"/>
      <c r="P12940" s="76"/>
      <c r="Q12940" s="76"/>
      <c r="R12940" s="76"/>
      <c r="S12940" s="76"/>
      <c r="T12940" s="76"/>
      <c r="U12940" s="76"/>
      <c r="V12940" s="76"/>
      <c r="W12940" s="76"/>
      <c r="X12940" s="76"/>
    </row>
    <row r="12941" spans="1:24">
      <c r="A12941" s="54"/>
      <c r="B12941" s="77"/>
      <c r="C12941" s="58" t="s">
        <v>31</v>
      </c>
      <c r="D12941" s="58" t="s">
        <v>19592</v>
      </c>
      <c r="E12941" s="58" t="s">
        <v>19593</v>
      </c>
      <c r="F12941" s="46" t="s">
        <v>19594</v>
      </c>
      <c r="G12941" s="58" t="s">
        <v>19595</v>
      </c>
      <c r="H12941" s="58"/>
      <c r="I12941" s="74">
        <v>50</v>
      </c>
      <c r="J12941" s="46" t="s">
        <v>39</v>
      </c>
      <c r="K12941" s="75" t="s">
        <v>32</v>
      </c>
      <c r="L12941" s="76">
        <f t="shared" si="634"/>
        <v>2</v>
      </c>
      <c r="M12941" s="76"/>
      <c r="N12941" s="76"/>
      <c r="O12941" s="76"/>
      <c r="P12941" s="76"/>
      <c r="Q12941" s="76"/>
      <c r="R12941" s="76"/>
      <c r="S12941" s="76">
        <v>1</v>
      </c>
      <c r="T12941" s="76">
        <v>1</v>
      </c>
      <c r="U12941" s="76"/>
      <c r="V12941" s="76"/>
      <c r="W12941" s="76"/>
      <c r="X12941" s="76"/>
    </row>
    <row r="12942" spans="1:24">
      <c r="A12942" s="54"/>
      <c r="B12942" s="77"/>
      <c r="C12942" s="77"/>
      <c r="D12942" s="77"/>
      <c r="E12942" s="77"/>
      <c r="F12942" s="54"/>
      <c r="G12942" s="77"/>
      <c r="H12942" s="77"/>
      <c r="I12942" s="79"/>
      <c r="J12942" s="54"/>
      <c r="K12942" s="75" t="s">
        <v>34</v>
      </c>
      <c r="L12942" s="76">
        <f t="shared" si="634"/>
        <v>0</v>
      </c>
      <c r="M12942" s="76"/>
      <c r="N12942" s="76"/>
      <c r="O12942" s="76"/>
      <c r="P12942" s="76"/>
      <c r="Q12942" s="76"/>
      <c r="R12942" s="76"/>
      <c r="S12942" s="76"/>
      <c r="T12942" s="76"/>
      <c r="U12942" s="76"/>
      <c r="V12942" s="76"/>
      <c r="W12942" s="76"/>
      <c r="X12942" s="76"/>
    </row>
    <row r="12943" spans="1:24">
      <c r="A12943" s="54"/>
      <c r="B12943" s="77"/>
      <c r="C12943" s="81"/>
      <c r="D12943" s="81"/>
      <c r="E12943" s="81"/>
      <c r="F12943" s="80"/>
      <c r="G12943" s="81"/>
      <c r="H12943" s="81"/>
      <c r="I12943" s="83"/>
      <c r="J12943" s="80"/>
      <c r="K12943" s="84" t="s">
        <v>36</v>
      </c>
      <c r="L12943" s="76">
        <f t="shared" si="634"/>
        <v>0</v>
      </c>
      <c r="M12943" s="76"/>
      <c r="N12943" s="76"/>
      <c r="O12943" s="76"/>
      <c r="P12943" s="76"/>
      <c r="Q12943" s="76"/>
      <c r="R12943" s="76"/>
      <c r="S12943" s="76"/>
      <c r="T12943" s="76"/>
      <c r="U12943" s="76"/>
      <c r="V12943" s="76"/>
      <c r="W12943" s="76"/>
      <c r="X12943" s="76"/>
    </row>
    <row r="12944" spans="1:24">
      <c r="A12944" s="54"/>
      <c r="B12944" s="77"/>
      <c r="C12944" s="58" t="s">
        <v>31</v>
      </c>
      <c r="D12944" s="58" t="s">
        <v>19534</v>
      </c>
      <c r="E12944" s="58" t="s">
        <v>19596</v>
      </c>
      <c r="F12944" s="46" t="s">
        <v>19536</v>
      </c>
      <c r="G12944" s="58" t="s">
        <v>19597</v>
      </c>
      <c r="H12944" s="58"/>
      <c r="I12944" s="74">
        <v>174</v>
      </c>
      <c r="J12944" s="46" t="s">
        <v>39</v>
      </c>
      <c r="K12944" s="75" t="s">
        <v>32</v>
      </c>
      <c r="L12944" s="76">
        <f t="shared" si="634"/>
        <v>3</v>
      </c>
      <c r="M12944" s="76">
        <v>3</v>
      </c>
      <c r="N12944" s="76"/>
      <c r="O12944" s="76"/>
      <c r="P12944" s="76"/>
      <c r="Q12944" s="76"/>
      <c r="R12944" s="76"/>
      <c r="S12944" s="76"/>
      <c r="T12944" s="76"/>
      <c r="U12944" s="76"/>
      <c r="V12944" s="76"/>
      <c r="W12944" s="76"/>
      <c r="X12944" s="76"/>
    </row>
    <row r="12945" spans="1:24">
      <c r="A12945" s="54"/>
      <c r="B12945" s="77"/>
      <c r="C12945" s="77"/>
      <c r="D12945" s="77"/>
      <c r="E12945" s="77"/>
      <c r="F12945" s="54"/>
      <c r="G12945" s="77"/>
      <c r="H12945" s="77"/>
      <c r="I12945" s="79"/>
      <c r="J12945" s="54"/>
      <c r="K12945" s="75" t="s">
        <v>34</v>
      </c>
      <c r="L12945" s="76">
        <f t="shared" si="634"/>
        <v>0</v>
      </c>
      <c r="M12945" s="76"/>
      <c r="N12945" s="76"/>
      <c r="O12945" s="76"/>
      <c r="P12945" s="76"/>
      <c r="Q12945" s="76"/>
      <c r="R12945" s="76"/>
      <c r="S12945" s="76"/>
      <c r="T12945" s="76"/>
      <c r="U12945" s="76"/>
      <c r="V12945" s="76"/>
      <c r="W12945" s="76"/>
      <c r="X12945" s="76"/>
    </row>
    <row r="12946" spans="1:24">
      <c r="A12946" s="54"/>
      <c r="B12946" s="77"/>
      <c r="C12946" s="81"/>
      <c r="D12946" s="81"/>
      <c r="E12946" s="81"/>
      <c r="F12946" s="80"/>
      <c r="G12946" s="81"/>
      <c r="H12946" s="81"/>
      <c r="I12946" s="83"/>
      <c r="J12946" s="80"/>
      <c r="K12946" s="84" t="s">
        <v>36</v>
      </c>
      <c r="L12946" s="76">
        <f t="shared" si="634"/>
        <v>0</v>
      </c>
      <c r="M12946" s="76"/>
      <c r="N12946" s="76"/>
      <c r="O12946" s="76"/>
      <c r="P12946" s="76"/>
      <c r="Q12946" s="76"/>
      <c r="R12946" s="76"/>
      <c r="S12946" s="76"/>
      <c r="T12946" s="76"/>
      <c r="U12946" s="76"/>
      <c r="V12946" s="76"/>
      <c r="W12946" s="76"/>
      <c r="X12946" s="76"/>
    </row>
    <row r="12947" spans="1:24">
      <c r="A12947" s="54"/>
      <c r="B12947" s="77"/>
      <c r="C12947" s="58" t="s">
        <v>31</v>
      </c>
      <c r="D12947" s="58" t="s">
        <v>19598</v>
      </c>
      <c r="E12947" s="58" t="s">
        <v>19599</v>
      </c>
      <c r="F12947" s="46" t="s">
        <v>19600</v>
      </c>
      <c r="G12947" s="58" t="s">
        <v>19601</v>
      </c>
      <c r="H12947" s="58" t="s">
        <v>19602</v>
      </c>
      <c r="I12947" s="74">
        <v>694</v>
      </c>
      <c r="J12947" s="46" t="s">
        <v>39</v>
      </c>
      <c r="K12947" s="75" t="s">
        <v>32</v>
      </c>
      <c r="L12947" s="76">
        <f t="shared" si="634"/>
        <v>3</v>
      </c>
      <c r="M12947" s="76">
        <v>2</v>
      </c>
      <c r="N12947" s="76"/>
      <c r="O12947" s="76"/>
      <c r="P12947" s="76"/>
      <c r="Q12947" s="76"/>
      <c r="R12947" s="76"/>
      <c r="S12947" s="76">
        <v>1</v>
      </c>
      <c r="T12947" s="76"/>
      <c r="U12947" s="76"/>
      <c r="V12947" s="76"/>
      <c r="W12947" s="76"/>
      <c r="X12947" s="76"/>
    </row>
    <row r="12948" spans="1:24">
      <c r="A12948" s="54"/>
      <c r="B12948" s="77"/>
      <c r="C12948" s="77"/>
      <c r="D12948" s="77"/>
      <c r="E12948" s="77"/>
      <c r="F12948" s="54"/>
      <c r="G12948" s="77"/>
      <c r="H12948" s="77"/>
      <c r="I12948" s="79"/>
      <c r="J12948" s="54"/>
      <c r="K12948" s="75" t="s">
        <v>34</v>
      </c>
      <c r="L12948" s="76">
        <f t="shared" si="634"/>
        <v>0</v>
      </c>
      <c r="M12948" s="76"/>
      <c r="N12948" s="76"/>
      <c r="O12948" s="76"/>
      <c r="P12948" s="76"/>
      <c r="Q12948" s="76"/>
      <c r="R12948" s="76"/>
      <c r="S12948" s="76"/>
      <c r="T12948" s="76"/>
      <c r="U12948" s="76"/>
      <c r="V12948" s="76"/>
      <c r="W12948" s="76"/>
      <c r="X12948" s="76"/>
    </row>
    <row r="12949" spans="1:24">
      <c r="A12949" s="54"/>
      <c r="B12949" s="77"/>
      <c r="C12949" s="81"/>
      <c r="D12949" s="81"/>
      <c r="E12949" s="81"/>
      <c r="F12949" s="80"/>
      <c r="G12949" s="81"/>
      <c r="H12949" s="81"/>
      <c r="I12949" s="83"/>
      <c r="J12949" s="80"/>
      <c r="K12949" s="84" t="s">
        <v>36</v>
      </c>
      <c r="L12949" s="76">
        <f t="shared" si="634"/>
        <v>0</v>
      </c>
      <c r="M12949" s="76"/>
      <c r="N12949" s="76"/>
      <c r="O12949" s="76"/>
      <c r="P12949" s="76"/>
      <c r="Q12949" s="76"/>
      <c r="R12949" s="76"/>
      <c r="S12949" s="76"/>
      <c r="T12949" s="76"/>
      <c r="U12949" s="76"/>
      <c r="V12949" s="76"/>
      <c r="W12949" s="76"/>
      <c r="X12949" s="76"/>
    </row>
    <row r="12950" spans="1:24">
      <c r="A12950" s="54"/>
      <c r="B12950" s="77"/>
      <c r="C12950" s="58" t="s">
        <v>31</v>
      </c>
      <c r="D12950" s="58" t="s">
        <v>19603</v>
      </c>
      <c r="E12950" s="58" t="s">
        <v>19604</v>
      </c>
      <c r="F12950" s="46" t="s">
        <v>19605</v>
      </c>
      <c r="G12950" s="58" t="s">
        <v>19606</v>
      </c>
      <c r="H12950" s="58"/>
      <c r="I12950" s="74">
        <v>150</v>
      </c>
      <c r="J12950" s="46" t="s">
        <v>39</v>
      </c>
      <c r="K12950" s="75" t="s">
        <v>32</v>
      </c>
      <c r="L12950" s="76">
        <f t="shared" si="634"/>
        <v>2</v>
      </c>
      <c r="M12950" s="76"/>
      <c r="N12950" s="76"/>
      <c r="O12950" s="76"/>
      <c r="P12950" s="76"/>
      <c r="Q12950" s="76"/>
      <c r="R12950" s="76"/>
      <c r="S12950" s="76">
        <v>1</v>
      </c>
      <c r="T12950" s="76">
        <v>1</v>
      </c>
      <c r="U12950" s="76"/>
      <c r="V12950" s="76"/>
      <c r="W12950" s="76"/>
      <c r="X12950" s="76"/>
    </row>
    <row r="12951" spans="1:24">
      <c r="A12951" s="54"/>
      <c r="B12951" s="77"/>
      <c r="C12951" s="77"/>
      <c r="D12951" s="77"/>
      <c r="E12951" s="77"/>
      <c r="F12951" s="54"/>
      <c r="G12951" s="77"/>
      <c r="H12951" s="77"/>
      <c r="I12951" s="79"/>
      <c r="J12951" s="54"/>
      <c r="K12951" s="75" t="s">
        <v>34</v>
      </c>
      <c r="L12951" s="76">
        <f t="shared" si="634"/>
        <v>0</v>
      </c>
      <c r="M12951" s="76"/>
      <c r="N12951" s="76"/>
      <c r="O12951" s="76"/>
      <c r="P12951" s="76"/>
      <c r="Q12951" s="76"/>
      <c r="R12951" s="76"/>
      <c r="S12951" s="76"/>
      <c r="T12951" s="76"/>
      <c r="U12951" s="76"/>
      <c r="V12951" s="76"/>
      <c r="W12951" s="76"/>
      <c r="X12951" s="76"/>
    </row>
    <row r="12952" spans="1:24">
      <c r="A12952" s="54"/>
      <c r="B12952" s="77"/>
      <c r="C12952" s="81"/>
      <c r="D12952" s="81"/>
      <c r="E12952" s="81"/>
      <c r="F12952" s="80"/>
      <c r="G12952" s="81"/>
      <c r="H12952" s="81"/>
      <c r="I12952" s="83"/>
      <c r="J12952" s="80"/>
      <c r="K12952" s="84" t="s">
        <v>36</v>
      </c>
      <c r="L12952" s="76">
        <f t="shared" si="634"/>
        <v>0</v>
      </c>
      <c r="M12952" s="76"/>
      <c r="N12952" s="76"/>
      <c r="O12952" s="76"/>
      <c r="P12952" s="76"/>
      <c r="Q12952" s="76"/>
      <c r="R12952" s="76"/>
      <c r="S12952" s="76"/>
      <c r="T12952" s="76"/>
      <c r="U12952" s="76"/>
      <c r="V12952" s="76"/>
      <c r="W12952" s="76"/>
      <c r="X12952" s="76"/>
    </row>
    <row r="12953" spans="1:24">
      <c r="A12953" s="54"/>
      <c r="B12953" s="77"/>
      <c r="C12953" s="58" t="s">
        <v>31</v>
      </c>
      <c r="D12953" s="58" t="s">
        <v>19543</v>
      </c>
      <c r="E12953" s="58" t="s">
        <v>19607</v>
      </c>
      <c r="F12953" s="46" t="s">
        <v>19545</v>
      </c>
      <c r="G12953" s="58" t="s">
        <v>19608</v>
      </c>
      <c r="H12953" s="58"/>
      <c r="I12953" s="74">
        <v>1130</v>
      </c>
      <c r="J12953" s="46" t="s">
        <v>39</v>
      </c>
      <c r="K12953" s="75" t="s">
        <v>32</v>
      </c>
      <c r="L12953" s="76">
        <f t="shared" si="634"/>
        <v>2</v>
      </c>
      <c r="M12953" s="76">
        <v>1</v>
      </c>
      <c r="N12953" s="76"/>
      <c r="O12953" s="76"/>
      <c r="P12953" s="76"/>
      <c r="Q12953" s="76"/>
      <c r="R12953" s="76"/>
      <c r="S12953" s="76">
        <v>1</v>
      </c>
      <c r="T12953" s="76"/>
      <c r="U12953" s="76"/>
      <c r="V12953" s="76"/>
      <c r="W12953" s="76"/>
      <c r="X12953" s="76"/>
    </row>
    <row r="12954" spans="1:24">
      <c r="A12954" s="54"/>
      <c r="B12954" s="77"/>
      <c r="C12954" s="77"/>
      <c r="D12954" s="77"/>
      <c r="E12954" s="77"/>
      <c r="F12954" s="54"/>
      <c r="G12954" s="77"/>
      <c r="H12954" s="77"/>
      <c r="I12954" s="79"/>
      <c r="J12954" s="54"/>
      <c r="K12954" s="75" t="s">
        <v>34</v>
      </c>
      <c r="L12954" s="76">
        <f t="shared" si="634"/>
        <v>0</v>
      </c>
      <c r="M12954" s="76"/>
      <c r="N12954" s="76"/>
      <c r="O12954" s="76"/>
      <c r="P12954" s="76"/>
      <c r="Q12954" s="76"/>
      <c r="R12954" s="76"/>
      <c r="S12954" s="76"/>
      <c r="T12954" s="76"/>
      <c r="U12954" s="76"/>
      <c r="V12954" s="76"/>
      <c r="W12954" s="76"/>
      <c r="X12954" s="76"/>
    </row>
    <row r="12955" spans="1:24">
      <c r="A12955" s="54"/>
      <c r="B12955" s="77"/>
      <c r="C12955" s="81"/>
      <c r="D12955" s="81"/>
      <c r="E12955" s="81"/>
      <c r="F12955" s="80"/>
      <c r="G12955" s="81"/>
      <c r="H12955" s="81"/>
      <c r="I12955" s="83"/>
      <c r="J12955" s="80"/>
      <c r="K12955" s="84" t="s">
        <v>36</v>
      </c>
      <c r="L12955" s="76">
        <f t="shared" si="634"/>
        <v>0</v>
      </c>
      <c r="M12955" s="76"/>
      <c r="N12955" s="76"/>
      <c r="O12955" s="76"/>
      <c r="P12955" s="76"/>
      <c r="Q12955" s="76"/>
      <c r="R12955" s="76"/>
      <c r="S12955" s="76"/>
      <c r="T12955" s="76"/>
      <c r="U12955" s="76"/>
      <c r="V12955" s="76"/>
      <c r="W12955" s="76"/>
      <c r="X12955" s="76"/>
    </row>
    <row r="12956" spans="1:24">
      <c r="A12956" s="54"/>
      <c r="B12956" s="77"/>
      <c r="C12956" s="58" t="s">
        <v>31</v>
      </c>
      <c r="D12956" s="58" t="s">
        <v>8929</v>
      </c>
      <c r="E12956" s="58" t="s">
        <v>19609</v>
      </c>
      <c r="F12956" s="46" t="s">
        <v>19610</v>
      </c>
      <c r="G12956" s="58" t="s">
        <v>19611</v>
      </c>
      <c r="H12956" s="58"/>
      <c r="I12956" s="74">
        <v>72</v>
      </c>
      <c r="J12956" s="46" t="s">
        <v>39</v>
      </c>
      <c r="K12956" s="75" t="s">
        <v>32</v>
      </c>
      <c r="L12956" s="76">
        <f t="shared" si="634"/>
        <v>2</v>
      </c>
      <c r="M12956" s="76"/>
      <c r="N12956" s="76"/>
      <c r="O12956" s="76"/>
      <c r="P12956" s="76"/>
      <c r="Q12956" s="76"/>
      <c r="R12956" s="76"/>
      <c r="S12956" s="76">
        <v>1</v>
      </c>
      <c r="T12956" s="76">
        <v>1</v>
      </c>
      <c r="U12956" s="76"/>
      <c r="V12956" s="76"/>
      <c r="W12956" s="76"/>
      <c r="X12956" s="76"/>
    </row>
    <row r="12957" spans="1:24">
      <c r="A12957" s="54"/>
      <c r="B12957" s="77"/>
      <c r="C12957" s="77"/>
      <c r="D12957" s="77"/>
      <c r="E12957" s="77"/>
      <c r="F12957" s="54"/>
      <c r="G12957" s="77"/>
      <c r="H12957" s="77"/>
      <c r="I12957" s="79"/>
      <c r="J12957" s="54"/>
      <c r="K12957" s="75" t="s">
        <v>34</v>
      </c>
      <c r="L12957" s="76">
        <f t="shared" si="634"/>
        <v>0</v>
      </c>
      <c r="M12957" s="76"/>
      <c r="N12957" s="76"/>
      <c r="O12957" s="76"/>
      <c r="P12957" s="76"/>
      <c r="Q12957" s="76"/>
      <c r="R12957" s="76"/>
      <c r="S12957" s="76"/>
      <c r="T12957" s="76"/>
      <c r="U12957" s="76"/>
      <c r="V12957" s="76"/>
      <c r="W12957" s="76"/>
      <c r="X12957" s="76"/>
    </row>
    <row r="12958" spans="1:24">
      <c r="A12958" s="54"/>
      <c r="B12958" s="77"/>
      <c r="C12958" s="81"/>
      <c r="D12958" s="81"/>
      <c r="E12958" s="81"/>
      <c r="F12958" s="80"/>
      <c r="G12958" s="81"/>
      <c r="H12958" s="81"/>
      <c r="I12958" s="83"/>
      <c r="J12958" s="80"/>
      <c r="K12958" s="84" t="s">
        <v>36</v>
      </c>
      <c r="L12958" s="76">
        <f t="shared" si="634"/>
        <v>0</v>
      </c>
      <c r="M12958" s="76"/>
      <c r="N12958" s="76"/>
      <c r="O12958" s="76"/>
      <c r="P12958" s="76"/>
      <c r="Q12958" s="76"/>
      <c r="R12958" s="76"/>
      <c r="S12958" s="76"/>
      <c r="T12958" s="76"/>
      <c r="U12958" s="76"/>
      <c r="V12958" s="76"/>
      <c r="W12958" s="76"/>
      <c r="X12958" s="76"/>
    </row>
    <row r="12959" spans="1:24">
      <c r="A12959" s="54"/>
      <c r="B12959" s="77"/>
      <c r="C12959" s="58" t="s">
        <v>31</v>
      </c>
      <c r="D12959" s="58" t="s">
        <v>19612</v>
      </c>
      <c r="E12959" s="58" t="s">
        <v>19613</v>
      </c>
      <c r="F12959" s="46" t="s">
        <v>19614</v>
      </c>
      <c r="G12959" s="58" t="s">
        <v>19615</v>
      </c>
      <c r="H12959" s="58" t="s">
        <v>19616</v>
      </c>
      <c r="I12959" s="74">
        <v>502</v>
      </c>
      <c r="J12959" s="46" t="s">
        <v>39</v>
      </c>
      <c r="K12959" s="75" t="s">
        <v>32</v>
      </c>
      <c r="L12959" s="76">
        <f t="shared" si="634"/>
        <v>1</v>
      </c>
      <c r="M12959" s="76"/>
      <c r="N12959" s="76"/>
      <c r="O12959" s="76"/>
      <c r="P12959" s="76"/>
      <c r="Q12959" s="76"/>
      <c r="R12959" s="76"/>
      <c r="S12959" s="76">
        <v>1</v>
      </c>
      <c r="T12959" s="76"/>
      <c r="U12959" s="76"/>
      <c r="V12959" s="76"/>
      <c r="W12959" s="76"/>
      <c r="X12959" s="76"/>
    </row>
    <row r="12960" spans="1:24">
      <c r="A12960" s="54"/>
      <c r="B12960" s="77"/>
      <c r="C12960" s="77"/>
      <c r="D12960" s="77"/>
      <c r="E12960" s="77"/>
      <c r="F12960" s="54"/>
      <c r="G12960" s="77"/>
      <c r="H12960" s="77"/>
      <c r="I12960" s="79"/>
      <c r="J12960" s="54"/>
      <c r="K12960" s="75" t="s">
        <v>34</v>
      </c>
      <c r="L12960" s="76">
        <f t="shared" si="634"/>
        <v>0</v>
      </c>
      <c r="M12960" s="76"/>
      <c r="N12960" s="76"/>
      <c r="O12960" s="76"/>
      <c r="P12960" s="76"/>
      <c r="Q12960" s="76"/>
      <c r="R12960" s="76"/>
      <c r="S12960" s="76"/>
      <c r="T12960" s="76"/>
      <c r="U12960" s="76"/>
      <c r="V12960" s="76"/>
      <c r="W12960" s="76"/>
      <c r="X12960" s="76"/>
    </row>
    <row r="12961" spans="1:24">
      <c r="A12961" s="54"/>
      <c r="B12961" s="77"/>
      <c r="C12961" s="81"/>
      <c r="D12961" s="81"/>
      <c r="E12961" s="81"/>
      <c r="F12961" s="80"/>
      <c r="G12961" s="81"/>
      <c r="H12961" s="81"/>
      <c r="I12961" s="83"/>
      <c r="J12961" s="80"/>
      <c r="K12961" s="84" t="s">
        <v>36</v>
      </c>
      <c r="L12961" s="76">
        <f t="shared" si="634"/>
        <v>0</v>
      </c>
      <c r="M12961" s="76"/>
      <c r="N12961" s="76"/>
      <c r="O12961" s="76"/>
      <c r="P12961" s="76"/>
      <c r="Q12961" s="76"/>
      <c r="R12961" s="76"/>
      <c r="S12961" s="76"/>
      <c r="T12961" s="76"/>
      <c r="U12961" s="76"/>
      <c r="V12961" s="76"/>
      <c r="W12961" s="76"/>
      <c r="X12961" s="76"/>
    </row>
    <row r="12962" spans="1:24">
      <c r="A12962" s="54"/>
      <c r="B12962" s="77"/>
      <c r="C12962" s="58" t="s">
        <v>35</v>
      </c>
      <c r="D12962" s="58" t="s">
        <v>5520</v>
      </c>
      <c r="E12962" s="58" t="s">
        <v>19577</v>
      </c>
      <c r="F12962" s="46" t="s">
        <v>19617</v>
      </c>
      <c r="G12962" s="58" t="s">
        <v>19618</v>
      </c>
      <c r="H12962" s="58"/>
      <c r="I12962" s="74">
        <v>0</v>
      </c>
      <c r="J12962" s="46" t="s">
        <v>39</v>
      </c>
      <c r="K12962" s="75" t="s">
        <v>32</v>
      </c>
      <c r="L12962" s="76">
        <f t="shared" si="634"/>
        <v>0</v>
      </c>
      <c r="M12962" s="76"/>
      <c r="N12962" s="76"/>
      <c r="O12962" s="76"/>
      <c r="P12962" s="76"/>
      <c r="Q12962" s="76"/>
      <c r="R12962" s="76"/>
      <c r="S12962" s="76"/>
      <c r="T12962" s="76"/>
      <c r="U12962" s="76"/>
      <c r="V12962" s="76"/>
      <c r="W12962" s="76"/>
      <c r="X12962" s="76"/>
    </row>
    <row r="12963" spans="1:24">
      <c r="A12963" s="54"/>
      <c r="B12963" s="77"/>
      <c r="C12963" s="77"/>
      <c r="D12963" s="77"/>
      <c r="E12963" s="77"/>
      <c r="F12963" s="54"/>
      <c r="G12963" s="77"/>
      <c r="H12963" s="77"/>
      <c r="I12963" s="79"/>
      <c r="J12963" s="54"/>
      <c r="K12963" s="75" t="s">
        <v>34</v>
      </c>
      <c r="L12963" s="76">
        <f t="shared" si="634"/>
        <v>3</v>
      </c>
      <c r="M12963" s="76">
        <v>3</v>
      </c>
      <c r="N12963" s="76"/>
      <c r="O12963" s="76"/>
      <c r="P12963" s="76"/>
      <c r="Q12963" s="76"/>
      <c r="R12963" s="76"/>
      <c r="S12963" s="76"/>
      <c r="T12963" s="76"/>
      <c r="U12963" s="76"/>
      <c r="V12963" s="76"/>
      <c r="W12963" s="76"/>
      <c r="X12963" s="76"/>
    </row>
    <row r="12964" spans="1:24">
      <c r="A12964" s="54"/>
      <c r="B12964" s="77"/>
      <c r="C12964" s="81"/>
      <c r="D12964" s="81"/>
      <c r="E12964" s="81"/>
      <c r="F12964" s="80"/>
      <c r="G12964" s="81"/>
      <c r="H12964" s="81"/>
      <c r="I12964" s="83"/>
      <c r="J12964" s="80"/>
      <c r="K12964" s="84" t="s">
        <v>36</v>
      </c>
      <c r="L12964" s="76">
        <f t="shared" si="634"/>
        <v>0</v>
      </c>
      <c r="M12964" s="76"/>
      <c r="N12964" s="76"/>
      <c r="O12964" s="76"/>
      <c r="P12964" s="76"/>
      <c r="Q12964" s="76"/>
      <c r="R12964" s="76"/>
      <c r="S12964" s="76"/>
      <c r="T12964" s="76"/>
      <c r="U12964" s="76"/>
      <c r="V12964" s="76"/>
      <c r="W12964" s="76"/>
      <c r="X12964" s="76"/>
    </row>
    <row r="12965" spans="1:24">
      <c r="A12965" s="54"/>
      <c r="B12965" s="77"/>
      <c r="C12965" s="58" t="s">
        <v>35</v>
      </c>
      <c r="D12965" s="58" t="s">
        <v>19619</v>
      </c>
      <c r="E12965" s="58" t="s">
        <v>19620</v>
      </c>
      <c r="F12965" s="46" t="s">
        <v>509</v>
      </c>
      <c r="G12965" s="58" t="s">
        <v>19621</v>
      </c>
      <c r="H12965" s="58" t="s">
        <v>19500</v>
      </c>
      <c r="I12965" s="74">
        <v>11991</v>
      </c>
      <c r="J12965" s="46" t="s">
        <v>39</v>
      </c>
      <c r="K12965" s="75" t="s">
        <v>32</v>
      </c>
      <c r="L12965" s="76">
        <f t="shared" si="634"/>
        <v>4</v>
      </c>
      <c r="M12965" s="76"/>
      <c r="N12965" s="76">
        <v>3</v>
      </c>
      <c r="O12965" s="76"/>
      <c r="P12965" s="76"/>
      <c r="Q12965" s="76"/>
      <c r="R12965" s="76"/>
      <c r="S12965" s="76"/>
      <c r="T12965" s="76"/>
      <c r="U12965" s="76"/>
      <c r="V12965" s="76"/>
      <c r="W12965" s="76">
        <v>1</v>
      </c>
      <c r="X12965" s="76"/>
    </row>
    <row r="12966" spans="1:24">
      <c r="A12966" s="54"/>
      <c r="B12966" s="77"/>
      <c r="C12966" s="77"/>
      <c r="D12966" s="77"/>
      <c r="E12966" s="77"/>
      <c r="F12966" s="54"/>
      <c r="G12966" s="77"/>
      <c r="H12966" s="77"/>
      <c r="I12966" s="79"/>
      <c r="J12966" s="54"/>
      <c r="K12966" s="75" t="s">
        <v>34</v>
      </c>
      <c r="L12966" s="76">
        <f t="shared" si="634"/>
        <v>6</v>
      </c>
      <c r="M12966" s="76">
        <v>4</v>
      </c>
      <c r="N12966" s="76"/>
      <c r="O12966" s="76"/>
      <c r="P12966" s="76"/>
      <c r="Q12966" s="76"/>
      <c r="R12966" s="76"/>
      <c r="S12966" s="76">
        <v>2</v>
      </c>
      <c r="T12966" s="76"/>
      <c r="U12966" s="76"/>
      <c r="V12966" s="76"/>
      <c r="W12966" s="76"/>
      <c r="X12966" s="76"/>
    </row>
    <row r="12967" spans="1:24">
      <c r="A12967" s="54"/>
      <c r="B12967" s="81"/>
      <c r="C12967" s="81"/>
      <c r="D12967" s="81"/>
      <c r="E12967" s="81"/>
      <c r="F12967" s="80"/>
      <c r="G12967" s="81"/>
      <c r="H12967" s="81"/>
      <c r="I12967" s="83"/>
      <c r="J12967" s="80"/>
      <c r="K12967" s="84" t="s">
        <v>36</v>
      </c>
      <c r="L12967" s="76">
        <f t="shared" si="634"/>
        <v>0</v>
      </c>
      <c r="M12967" s="76"/>
      <c r="N12967" s="76"/>
      <c r="O12967" s="76"/>
      <c r="P12967" s="76"/>
      <c r="Q12967" s="76"/>
      <c r="R12967" s="76"/>
      <c r="S12967" s="76"/>
      <c r="T12967" s="76"/>
      <c r="U12967" s="76"/>
      <c r="V12967" s="76"/>
      <c r="W12967" s="76"/>
      <c r="X12967" s="76"/>
    </row>
    <row r="12968" spans="1:24">
      <c r="A12968" s="54"/>
      <c r="B12968" s="865" t="s">
        <v>19622</v>
      </c>
      <c r="C12968" s="521"/>
      <c r="D12968" s="469">
        <f>COUNTA(D12971:D13003)</f>
        <v>11</v>
      </c>
      <c r="E12968" s="875"/>
      <c r="F12968" s="813"/>
      <c r="G12968" s="553"/>
      <c r="H12968" s="813"/>
      <c r="I12968" s="813">
        <f>SUM(I12971:I13003)</f>
        <v>43967</v>
      </c>
      <c r="J12968" s="553" t="s">
        <v>1508</v>
      </c>
      <c r="K12968" s="866" t="s">
        <v>1509</v>
      </c>
      <c r="L12968" s="812">
        <f>SUM(M12968:X12968)</f>
        <v>30</v>
      </c>
      <c r="M12968" s="76">
        <v>6</v>
      </c>
      <c r="N12968" s="76">
        <v>10</v>
      </c>
      <c r="O12968" s="76">
        <v>0</v>
      </c>
      <c r="P12968" s="76">
        <v>0</v>
      </c>
      <c r="Q12968" s="76">
        <v>0</v>
      </c>
      <c r="R12968" s="76">
        <v>0</v>
      </c>
      <c r="S12968" s="76">
        <v>9</v>
      </c>
      <c r="T12968" s="76">
        <v>2</v>
      </c>
      <c r="U12968" s="76">
        <v>0</v>
      </c>
      <c r="V12968" s="76">
        <v>0</v>
      </c>
      <c r="W12968" s="76">
        <v>2</v>
      </c>
      <c r="X12968" s="76">
        <v>1</v>
      </c>
    </row>
    <row r="12969" spans="1:24">
      <c r="A12969" s="54"/>
      <c r="B12969" s="867"/>
      <c r="C12969" s="522"/>
      <c r="D12969" s="470"/>
      <c r="E12969" s="876"/>
      <c r="F12969" s="814"/>
      <c r="G12969" s="555"/>
      <c r="H12969" s="814"/>
      <c r="I12969" s="814"/>
      <c r="J12969" s="555"/>
      <c r="K12969" s="866" t="s">
        <v>1501</v>
      </c>
      <c r="L12969" s="812">
        <f>SUM(M12969:X12969)</f>
        <v>4</v>
      </c>
      <c r="M12969" s="76">
        <v>3</v>
      </c>
      <c r="N12969" s="76">
        <v>0</v>
      </c>
      <c r="O12969" s="76">
        <v>0</v>
      </c>
      <c r="P12969" s="76">
        <v>0</v>
      </c>
      <c r="Q12969" s="76">
        <v>0</v>
      </c>
      <c r="R12969" s="76">
        <v>0</v>
      </c>
      <c r="S12969" s="76">
        <v>0</v>
      </c>
      <c r="T12969" s="76">
        <v>1</v>
      </c>
      <c r="U12969" s="76">
        <v>0</v>
      </c>
      <c r="V12969" s="76">
        <v>0</v>
      </c>
      <c r="W12969" s="76">
        <v>0</v>
      </c>
      <c r="X12969" s="76">
        <v>0</v>
      </c>
    </row>
    <row r="12970" spans="1:24">
      <c r="A12970" s="54"/>
      <c r="B12970" s="868"/>
      <c r="C12970" s="523"/>
      <c r="D12970" s="471"/>
      <c r="E12970" s="877"/>
      <c r="F12970" s="815"/>
      <c r="G12970" s="557"/>
      <c r="H12970" s="815"/>
      <c r="I12970" s="815"/>
      <c r="J12970" s="557"/>
      <c r="K12970" s="869" t="s">
        <v>1502</v>
      </c>
      <c r="L12970" s="812">
        <f>SUM(M12970:X12970)</f>
        <v>9</v>
      </c>
      <c r="M12970" s="76">
        <v>2</v>
      </c>
      <c r="N12970" s="76">
        <v>1</v>
      </c>
      <c r="O12970" s="76">
        <v>0</v>
      </c>
      <c r="P12970" s="76">
        <v>0</v>
      </c>
      <c r="Q12970" s="76">
        <v>0</v>
      </c>
      <c r="R12970" s="76">
        <v>0</v>
      </c>
      <c r="S12970" s="76">
        <v>2</v>
      </c>
      <c r="T12970" s="76">
        <v>1</v>
      </c>
      <c r="U12970" s="76">
        <v>0</v>
      </c>
      <c r="V12970" s="76">
        <v>0</v>
      </c>
      <c r="W12970" s="76">
        <v>2</v>
      </c>
      <c r="X12970" s="76">
        <v>1</v>
      </c>
    </row>
    <row r="12971" spans="1:24">
      <c r="A12971" s="54"/>
      <c r="B12971" s="46" t="s">
        <v>19623</v>
      </c>
      <c r="C12971" s="878" t="s">
        <v>35</v>
      </c>
      <c r="D12971" s="878" t="s">
        <v>19624</v>
      </c>
      <c r="E12971" s="879" t="s">
        <v>19625</v>
      </c>
      <c r="F12971" s="878" t="s">
        <v>19626</v>
      </c>
      <c r="G12971" s="878" t="s">
        <v>19627</v>
      </c>
      <c r="H12971" s="880" t="s">
        <v>19628</v>
      </c>
      <c r="I12971" s="524">
        <v>2428</v>
      </c>
      <c r="J12971" s="46" t="s">
        <v>39</v>
      </c>
      <c r="K12971" s="75" t="s">
        <v>32</v>
      </c>
      <c r="L12971" s="76">
        <f t="shared" si="634"/>
        <v>8</v>
      </c>
      <c r="M12971" s="76">
        <v>2</v>
      </c>
      <c r="N12971" s="76">
        <v>4</v>
      </c>
      <c r="O12971" s="76"/>
      <c r="P12971" s="76"/>
      <c r="Q12971" s="76"/>
      <c r="R12971" s="76"/>
      <c r="S12971" s="76">
        <v>1</v>
      </c>
      <c r="T12971" s="76"/>
      <c r="U12971" s="76"/>
      <c r="V12971" s="76"/>
      <c r="W12971" s="76">
        <v>1</v>
      </c>
      <c r="X12971" s="76"/>
    </row>
    <row r="12972" spans="1:24">
      <c r="A12972" s="54"/>
      <c r="B12972" s="54"/>
      <c r="C12972" s="111"/>
      <c r="D12972" s="881"/>
      <c r="E12972" s="882"/>
      <c r="F12972" s="881"/>
      <c r="G12972" s="881"/>
      <c r="H12972" s="883"/>
      <c r="I12972" s="525"/>
      <c r="J12972" s="54"/>
      <c r="K12972" s="75" t="s">
        <v>34</v>
      </c>
      <c r="L12972" s="76">
        <f t="shared" si="634"/>
        <v>2</v>
      </c>
      <c r="M12972" s="76">
        <v>1</v>
      </c>
      <c r="N12972" s="76"/>
      <c r="O12972" s="76"/>
      <c r="P12972" s="76"/>
      <c r="Q12972" s="76"/>
      <c r="R12972" s="76"/>
      <c r="S12972" s="76"/>
      <c r="T12972" s="76">
        <v>1</v>
      </c>
      <c r="U12972" s="76"/>
      <c r="V12972" s="76"/>
      <c r="W12972" s="76"/>
      <c r="X12972" s="76"/>
    </row>
    <row r="12973" spans="1:24">
      <c r="A12973" s="54"/>
      <c r="B12973" s="54"/>
      <c r="C12973" s="113"/>
      <c r="D12973" s="884"/>
      <c r="E12973" s="885"/>
      <c r="F12973" s="884"/>
      <c r="G12973" s="884"/>
      <c r="H12973" s="886"/>
      <c r="I12973" s="526"/>
      <c r="J12973" s="80"/>
      <c r="K12973" s="84" t="s">
        <v>36</v>
      </c>
      <c r="L12973" s="76">
        <f t="shared" si="634"/>
        <v>2</v>
      </c>
      <c r="M12973" s="76"/>
      <c r="N12973" s="76">
        <v>1</v>
      </c>
      <c r="O12973" s="76"/>
      <c r="P12973" s="76"/>
      <c r="Q12973" s="76"/>
      <c r="R12973" s="76"/>
      <c r="S12973" s="76">
        <v>1</v>
      </c>
      <c r="T12973" s="76"/>
      <c r="U12973" s="76"/>
      <c r="V12973" s="76"/>
      <c r="W12973" s="76"/>
      <c r="X12973" s="76"/>
    </row>
    <row r="12974" spans="1:24">
      <c r="A12974" s="54"/>
      <c r="B12974" s="54"/>
      <c r="C12974" s="878" t="s">
        <v>31</v>
      </c>
      <c r="D12974" s="878" t="s">
        <v>19629</v>
      </c>
      <c r="E12974" s="879" t="s">
        <v>19630</v>
      </c>
      <c r="F12974" s="878" t="s">
        <v>2431</v>
      </c>
      <c r="G12974" s="878" t="s">
        <v>19631</v>
      </c>
      <c r="H12974" s="880" t="s">
        <v>19632</v>
      </c>
      <c r="I12974" s="524">
        <v>18438</v>
      </c>
      <c r="J12974" s="46" t="s">
        <v>39</v>
      </c>
      <c r="K12974" s="75" t="s">
        <v>32</v>
      </c>
      <c r="L12974" s="76">
        <f t="shared" si="634"/>
        <v>9</v>
      </c>
      <c r="M12974" s="76">
        <v>1</v>
      </c>
      <c r="N12974" s="76">
        <v>5</v>
      </c>
      <c r="O12974" s="76"/>
      <c r="P12974" s="76"/>
      <c r="Q12974" s="76"/>
      <c r="R12974" s="76"/>
      <c r="S12974" s="76">
        <v>2</v>
      </c>
      <c r="T12974" s="76">
        <v>1</v>
      </c>
      <c r="U12974" s="76"/>
      <c r="V12974" s="76"/>
      <c r="W12974" s="76"/>
      <c r="X12974" s="76"/>
    </row>
    <row r="12975" spans="1:24">
      <c r="A12975" s="54"/>
      <c r="B12975" s="54"/>
      <c r="C12975" s="111"/>
      <c r="D12975" s="881"/>
      <c r="E12975" s="882"/>
      <c r="F12975" s="881"/>
      <c r="G12975" s="881"/>
      <c r="H12975" s="883"/>
      <c r="I12975" s="525"/>
      <c r="J12975" s="54"/>
      <c r="K12975" s="75" t="s">
        <v>34</v>
      </c>
      <c r="L12975" s="76">
        <f t="shared" si="634"/>
        <v>2</v>
      </c>
      <c r="M12975" s="76">
        <v>2</v>
      </c>
      <c r="N12975" s="76"/>
      <c r="O12975" s="76"/>
      <c r="P12975" s="76"/>
      <c r="Q12975" s="76"/>
      <c r="R12975" s="76"/>
      <c r="S12975" s="76"/>
      <c r="T12975" s="76"/>
      <c r="U12975" s="76"/>
      <c r="V12975" s="76"/>
      <c r="W12975" s="76"/>
      <c r="X12975" s="76"/>
    </row>
    <row r="12976" spans="1:24">
      <c r="A12976" s="54"/>
      <c r="B12976" s="54"/>
      <c r="C12976" s="113"/>
      <c r="D12976" s="884"/>
      <c r="E12976" s="885"/>
      <c r="F12976" s="884"/>
      <c r="G12976" s="884"/>
      <c r="H12976" s="886"/>
      <c r="I12976" s="526"/>
      <c r="J12976" s="80"/>
      <c r="K12976" s="84" t="s">
        <v>36</v>
      </c>
      <c r="L12976" s="76">
        <f t="shared" si="634"/>
        <v>0</v>
      </c>
      <c r="M12976" s="76"/>
      <c r="N12976" s="76"/>
      <c r="O12976" s="76"/>
      <c r="P12976" s="76"/>
      <c r="Q12976" s="76"/>
      <c r="R12976" s="76"/>
      <c r="S12976" s="76"/>
      <c r="T12976" s="76"/>
      <c r="U12976" s="76"/>
      <c r="V12976" s="76"/>
      <c r="W12976" s="76"/>
      <c r="X12976" s="76"/>
    </row>
    <row r="12977" spans="1:24">
      <c r="A12977" s="54"/>
      <c r="B12977" s="54"/>
      <c r="C12977" s="878" t="s">
        <v>31</v>
      </c>
      <c r="D12977" s="878" t="s">
        <v>19633</v>
      </c>
      <c r="E12977" s="879" t="s">
        <v>19634</v>
      </c>
      <c r="F12977" s="878" t="s">
        <v>19635</v>
      </c>
      <c r="G12977" s="878" t="s">
        <v>19636</v>
      </c>
      <c r="H12977" s="880" t="s">
        <v>19637</v>
      </c>
      <c r="I12977" s="524">
        <v>0</v>
      </c>
      <c r="J12977" s="46" t="s">
        <v>39</v>
      </c>
      <c r="K12977" s="75" t="s">
        <v>32</v>
      </c>
      <c r="L12977" s="76">
        <f t="shared" si="634"/>
        <v>2</v>
      </c>
      <c r="M12977" s="76"/>
      <c r="N12977" s="76"/>
      <c r="O12977" s="76"/>
      <c r="P12977" s="76"/>
      <c r="Q12977" s="76"/>
      <c r="R12977" s="76"/>
      <c r="S12977" s="76">
        <v>2</v>
      </c>
      <c r="T12977" s="76"/>
      <c r="U12977" s="76"/>
      <c r="V12977" s="76"/>
      <c r="W12977" s="76"/>
      <c r="X12977" s="76"/>
    </row>
    <row r="12978" spans="1:24">
      <c r="A12978" s="54"/>
      <c r="B12978" s="54"/>
      <c r="C12978" s="111"/>
      <c r="D12978" s="881"/>
      <c r="E12978" s="882"/>
      <c r="F12978" s="881"/>
      <c r="G12978" s="881"/>
      <c r="H12978" s="883"/>
      <c r="I12978" s="525"/>
      <c r="J12978" s="54"/>
      <c r="K12978" s="75" t="s">
        <v>34</v>
      </c>
      <c r="L12978" s="76">
        <f t="shared" si="634"/>
        <v>0</v>
      </c>
      <c r="M12978" s="76"/>
      <c r="N12978" s="76"/>
      <c r="O12978" s="76"/>
      <c r="P12978" s="76"/>
      <c r="Q12978" s="76"/>
      <c r="R12978" s="76"/>
      <c r="S12978" s="76"/>
      <c r="T12978" s="76"/>
      <c r="U12978" s="76"/>
      <c r="V12978" s="76"/>
      <c r="W12978" s="76"/>
      <c r="X12978" s="76"/>
    </row>
    <row r="12979" spans="1:24">
      <c r="A12979" s="54"/>
      <c r="B12979" s="54"/>
      <c r="C12979" s="113"/>
      <c r="D12979" s="884"/>
      <c r="E12979" s="885"/>
      <c r="F12979" s="884"/>
      <c r="G12979" s="884"/>
      <c r="H12979" s="886"/>
      <c r="I12979" s="526"/>
      <c r="J12979" s="80"/>
      <c r="K12979" s="84" t="s">
        <v>36</v>
      </c>
      <c r="L12979" s="76">
        <f t="shared" si="634"/>
        <v>0</v>
      </c>
      <c r="M12979" s="76"/>
      <c r="N12979" s="76"/>
      <c r="O12979" s="76"/>
      <c r="P12979" s="76"/>
      <c r="Q12979" s="76"/>
      <c r="R12979" s="76"/>
      <c r="S12979" s="76"/>
      <c r="T12979" s="76"/>
      <c r="U12979" s="76"/>
      <c r="V12979" s="76"/>
      <c r="W12979" s="76"/>
      <c r="X12979" s="76"/>
    </row>
    <row r="12980" spans="1:24">
      <c r="A12980" s="54"/>
      <c r="B12980" s="54"/>
      <c r="C12980" s="878" t="s">
        <v>35</v>
      </c>
      <c r="D12980" s="878" t="s">
        <v>19638</v>
      </c>
      <c r="E12980" s="879" t="s">
        <v>19639</v>
      </c>
      <c r="F12980" s="878" t="s">
        <v>19640</v>
      </c>
      <c r="G12980" s="878" t="s">
        <v>19641</v>
      </c>
      <c r="H12980" s="880" t="s">
        <v>19642</v>
      </c>
      <c r="I12980" s="524">
        <v>96</v>
      </c>
      <c r="J12980" s="46" t="s">
        <v>39</v>
      </c>
      <c r="K12980" s="75" t="s">
        <v>32</v>
      </c>
      <c r="L12980" s="76">
        <f t="shared" si="634"/>
        <v>1</v>
      </c>
      <c r="M12980" s="76"/>
      <c r="N12980" s="76"/>
      <c r="O12980" s="76"/>
      <c r="P12980" s="76"/>
      <c r="Q12980" s="76"/>
      <c r="R12980" s="76"/>
      <c r="S12980" s="76"/>
      <c r="T12980" s="76">
        <v>1</v>
      </c>
      <c r="U12980" s="76"/>
      <c r="V12980" s="76"/>
      <c r="W12980" s="76"/>
      <c r="X12980" s="76"/>
    </row>
    <row r="12981" spans="1:24">
      <c r="A12981" s="54"/>
      <c r="B12981" s="54"/>
      <c r="C12981" s="111"/>
      <c r="D12981" s="881"/>
      <c r="E12981" s="882"/>
      <c r="F12981" s="881"/>
      <c r="G12981" s="881"/>
      <c r="H12981" s="883"/>
      <c r="I12981" s="525"/>
      <c r="J12981" s="54"/>
      <c r="K12981" s="75" t="s">
        <v>34</v>
      </c>
      <c r="L12981" s="76">
        <f t="shared" si="634"/>
        <v>0</v>
      </c>
      <c r="M12981" s="76"/>
      <c r="N12981" s="76"/>
      <c r="O12981" s="76"/>
      <c r="P12981" s="76"/>
      <c r="Q12981" s="76"/>
      <c r="R12981" s="76"/>
      <c r="S12981" s="76"/>
      <c r="T12981" s="76"/>
      <c r="U12981" s="76"/>
      <c r="V12981" s="76"/>
      <c r="W12981" s="76"/>
      <c r="X12981" s="76"/>
    </row>
    <row r="12982" spans="1:24">
      <c r="A12982" s="54"/>
      <c r="B12982" s="54"/>
      <c r="C12982" s="113"/>
      <c r="D12982" s="884"/>
      <c r="E12982" s="885"/>
      <c r="F12982" s="884"/>
      <c r="G12982" s="884"/>
      <c r="H12982" s="886"/>
      <c r="I12982" s="526"/>
      <c r="J12982" s="80"/>
      <c r="K12982" s="84" t="s">
        <v>36</v>
      </c>
      <c r="L12982" s="76">
        <f t="shared" si="634"/>
        <v>1</v>
      </c>
      <c r="M12982" s="76"/>
      <c r="N12982" s="76"/>
      <c r="O12982" s="76"/>
      <c r="P12982" s="76"/>
      <c r="Q12982" s="76"/>
      <c r="R12982" s="76"/>
      <c r="S12982" s="76">
        <v>1</v>
      </c>
      <c r="T12982" s="76"/>
      <c r="U12982" s="76"/>
      <c r="V12982" s="76"/>
      <c r="W12982" s="76"/>
      <c r="X12982" s="76"/>
    </row>
    <row r="12983" spans="1:24">
      <c r="A12983" s="54"/>
      <c r="B12983" s="54"/>
      <c r="C12983" s="878" t="s">
        <v>31</v>
      </c>
      <c r="D12983" s="878" t="s">
        <v>19643</v>
      </c>
      <c r="E12983" s="879" t="s">
        <v>19644</v>
      </c>
      <c r="F12983" s="878" t="s">
        <v>19645</v>
      </c>
      <c r="G12983" s="878" t="s">
        <v>19646</v>
      </c>
      <c r="H12983" s="880" t="s">
        <v>19647</v>
      </c>
      <c r="I12983" s="524">
        <v>0</v>
      </c>
      <c r="J12983" s="46" t="s">
        <v>39</v>
      </c>
      <c r="K12983" s="75" t="s">
        <v>32</v>
      </c>
      <c r="L12983" s="76">
        <f t="shared" si="634"/>
        <v>2</v>
      </c>
      <c r="M12983" s="76"/>
      <c r="N12983" s="76"/>
      <c r="O12983" s="76"/>
      <c r="P12983" s="76"/>
      <c r="Q12983" s="76"/>
      <c r="R12983" s="76"/>
      <c r="S12983" s="76">
        <v>2</v>
      </c>
      <c r="T12983" s="76"/>
      <c r="U12983" s="76"/>
      <c r="V12983" s="76"/>
      <c r="W12983" s="76"/>
      <c r="X12983" s="76"/>
    </row>
    <row r="12984" spans="1:24">
      <c r="A12984" s="54"/>
      <c r="B12984" s="54"/>
      <c r="C12984" s="111"/>
      <c r="D12984" s="881"/>
      <c r="E12984" s="882"/>
      <c r="F12984" s="881"/>
      <c r="G12984" s="881"/>
      <c r="H12984" s="883"/>
      <c r="I12984" s="525"/>
      <c r="J12984" s="54"/>
      <c r="K12984" s="75" t="s">
        <v>34</v>
      </c>
      <c r="L12984" s="76">
        <f t="shared" si="634"/>
        <v>0</v>
      </c>
      <c r="M12984" s="76"/>
      <c r="N12984" s="76"/>
      <c r="O12984" s="76"/>
      <c r="P12984" s="76"/>
      <c r="Q12984" s="76"/>
      <c r="R12984" s="76"/>
      <c r="S12984" s="76"/>
      <c r="T12984" s="76"/>
      <c r="U12984" s="76"/>
      <c r="V12984" s="76"/>
      <c r="W12984" s="76"/>
      <c r="X12984" s="76"/>
    </row>
    <row r="12985" spans="1:24">
      <c r="A12985" s="54"/>
      <c r="B12985" s="54"/>
      <c r="C12985" s="113"/>
      <c r="D12985" s="884"/>
      <c r="E12985" s="885"/>
      <c r="F12985" s="884"/>
      <c r="G12985" s="884"/>
      <c r="H12985" s="886"/>
      <c r="I12985" s="526"/>
      <c r="J12985" s="80"/>
      <c r="K12985" s="84" t="s">
        <v>36</v>
      </c>
      <c r="L12985" s="76">
        <f t="shared" si="634"/>
        <v>0</v>
      </c>
      <c r="M12985" s="76"/>
      <c r="N12985" s="76"/>
      <c r="O12985" s="76"/>
      <c r="P12985" s="76"/>
      <c r="Q12985" s="76"/>
      <c r="R12985" s="76"/>
      <c r="S12985" s="76"/>
      <c r="T12985" s="76"/>
      <c r="U12985" s="76"/>
      <c r="V12985" s="76"/>
      <c r="W12985" s="76"/>
      <c r="X12985" s="76"/>
    </row>
    <row r="12986" spans="1:24">
      <c r="A12986" s="54"/>
      <c r="B12986" s="54"/>
      <c r="C12986" s="878" t="s">
        <v>31</v>
      </c>
      <c r="D12986" s="878" t="s">
        <v>19648</v>
      </c>
      <c r="E12986" s="879" t="s">
        <v>19649</v>
      </c>
      <c r="F12986" s="878" t="s">
        <v>19650</v>
      </c>
      <c r="G12986" s="878" t="s">
        <v>19651</v>
      </c>
      <c r="H12986" s="880" t="s">
        <v>19652</v>
      </c>
      <c r="I12986" s="524">
        <v>2358</v>
      </c>
      <c r="J12986" s="46" t="s">
        <v>39</v>
      </c>
      <c r="K12986" s="75" t="s">
        <v>32</v>
      </c>
      <c r="L12986" s="76">
        <f t="shared" si="634"/>
        <v>2</v>
      </c>
      <c r="M12986" s="76">
        <v>1</v>
      </c>
      <c r="N12986" s="76"/>
      <c r="O12986" s="76"/>
      <c r="P12986" s="76"/>
      <c r="Q12986" s="76"/>
      <c r="R12986" s="76"/>
      <c r="S12986" s="76">
        <v>1</v>
      </c>
      <c r="T12986" s="76"/>
      <c r="U12986" s="76"/>
      <c r="V12986" s="76"/>
      <c r="W12986" s="76"/>
      <c r="X12986" s="76"/>
    </row>
    <row r="12987" spans="1:24">
      <c r="A12987" s="54"/>
      <c r="B12987" s="54"/>
      <c r="C12987" s="111"/>
      <c r="D12987" s="881"/>
      <c r="E12987" s="882"/>
      <c r="F12987" s="881"/>
      <c r="G12987" s="881"/>
      <c r="H12987" s="883"/>
      <c r="I12987" s="525"/>
      <c r="J12987" s="54"/>
      <c r="K12987" s="75" t="s">
        <v>34</v>
      </c>
      <c r="L12987" s="76">
        <f t="shared" si="634"/>
        <v>0</v>
      </c>
      <c r="M12987" s="76"/>
      <c r="N12987" s="76"/>
      <c r="O12987" s="76"/>
      <c r="P12987" s="76"/>
      <c r="Q12987" s="76"/>
      <c r="R12987" s="76"/>
      <c r="S12987" s="76"/>
      <c r="T12987" s="76"/>
      <c r="U12987" s="76"/>
      <c r="V12987" s="76"/>
      <c r="W12987" s="76"/>
      <c r="X12987" s="76"/>
    </row>
    <row r="12988" spans="1:24">
      <c r="A12988" s="54"/>
      <c r="B12988" s="54"/>
      <c r="C12988" s="113"/>
      <c r="D12988" s="884"/>
      <c r="E12988" s="885"/>
      <c r="F12988" s="884"/>
      <c r="G12988" s="884"/>
      <c r="H12988" s="886"/>
      <c r="I12988" s="526"/>
      <c r="J12988" s="80"/>
      <c r="K12988" s="84" t="s">
        <v>36</v>
      </c>
      <c r="L12988" s="76">
        <f t="shared" si="634"/>
        <v>0</v>
      </c>
      <c r="M12988" s="76"/>
      <c r="N12988" s="76"/>
      <c r="O12988" s="76"/>
      <c r="P12988" s="76"/>
      <c r="Q12988" s="76"/>
      <c r="R12988" s="76"/>
      <c r="S12988" s="76"/>
      <c r="T12988" s="76"/>
      <c r="U12988" s="76"/>
      <c r="V12988" s="76"/>
      <c r="W12988" s="76"/>
      <c r="X12988" s="76"/>
    </row>
    <row r="12989" spans="1:24">
      <c r="A12989" s="54"/>
      <c r="B12989" s="54"/>
      <c r="C12989" s="878" t="s">
        <v>31</v>
      </c>
      <c r="D12989" s="878" t="s">
        <v>19653</v>
      </c>
      <c r="E12989" s="879" t="s">
        <v>19654</v>
      </c>
      <c r="F12989" s="878" t="s">
        <v>19655</v>
      </c>
      <c r="G12989" s="878" t="s">
        <v>19656</v>
      </c>
      <c r="H12989" s="880" t="s">
        <v>19647</v>
      </c>
      <c r="I12989" s="524">
        <v>0</v>
      </c>
      <c r="J12989" s="46" t="s">
        <v>39</v>
      </c>
      <c r="K12989" s="75" t="s">
        <v>32</v>
      </c>
      <c r="L12989" s="76">
        <f t="shared" si="634"/>
        <v>2</v>
      </c>
      <c r="M12989" s="76"/>
      <c r="N12989" s="76"/>
      <c r="O12989" s="76"/>
      <c r="P12989" s="76"/>
      <c r="Q12989" s="76"/>
      <c r="R12989" s="76"/>
      <c r="S12989" s="76"/>
      <c r="T12989" s="76"/>
      <c r="U12989" s="76"/>
      <c r="V12989" s="76"/>
      <c r="W12989" s="76">
        <v>1</v>
      </c>
      <c r="X12989" s="76">
        <v>1</v>
      </c>
    </row>
    <row r="12990" spans="1:24">
      <c r="A12990" s="54"/>
      <c r="B12990" s="54"/>
      <c r="C12990" s="111"/>
      <c r="D12990" s="881"/>
      <c r="E12990" s="882"/>
      <c r="F12990" s="881"/>
      <c r="G12990" s="881"/>
      <c r="H12990" s="883"/>
      <c r="I12990" s="525"/>
      <c r="J12990" s="54"/>
      <c r="K12990" s="75" t="s">
        <v>34</v>
      </c>
      <c r="L12990" s="76">
        <f t="shared" si="634"/>
        <v>0</v>
      </c>
      <c r="M12990" s="76"/>
      <c r="N12990" s="76"/>
      <c r="O12990" s="76"/>
      <c r="P12990" s="76"/>
      <c r="Q12990" s="76"/>
      <c r="R12990" s="76"/>
      <c r="S12990" s="76"/>
      <c r="T12990" s="76"/>
      <c r="U12990" s="76"/>
      <c r="V12990" s="76"/>
      <c r="W12990" s="76"/>
      <c r="X12990" s="76"/>
    </row>
    <row r="12991" spans="1:24">
      <c r="A12991" s="54"/>
      <c r="B12991" s="54"/>
      <c r="C12991" s="113"/>
      <c r="D12991" s="884"/>
      <c r="E12991" s="885"/>
      <c r="F12991" s="884"/>
      <c r="G12991" s="884"/>
      <c r="H12991" s="886"/>
      <c r="I12991" s="526"/>
      <c r="J12991" s="80"/>
      <c r="K12991" s="84" t="s">
        <v>36</v>
      </c>
      <c r="L12991" s="76">
        <f t="shared" si="634"/>
        <v>0</v>
      </c>
      <c r="M12991" s="76"/>
      <c r="N12991" s="76"/>
      <c r="O12991" s="76"/>
      <c r="P12991" s="76"/>
      <c r="Q12991" s="76"/>
      <c r="R12991" s="76"/>
      <c r="S12991" s="76"/>
      <c r="T12991" s="76"/>
      <c r="U12991" s="76"/>
      <c r="V12991" s="76"/>
      <c r="W12991" s="76"/>
      <c r="X12991" s="76"/>
    </row>
    <row r="12992" spans="1:24">
      <c r="A12992" s="54"/>
      <c r="B12992" s="54"/>
      <c r="C12992" s="878" t="s">
        <v>33</v>
      </c>
      <c r="D12992" s="878" t="s">
        <v>19657</v>
      </c>
      <c r="E12992" s="879" t="s">
        <v>19658</v>
      </c>
      <c r="F12992" s="878" t="s">
        <v>19659</v>
      </c>
      <c r="G12992" s="878" t="s">
        <v>19660</v>
      </c>
      <c r="H12992" s="880" t="s">
        <v>19661</v>
      </c>
      <c r="I12992" s="524">
        <v>0</v>
      </c>
      <c r="J12992" s="46" t="s">
        <v>39</v>
      </c>
      <c r="K12992" s="75" t="s">
        <v>32</v>
      </c>
      <c r="L12992" s="76">
        <f t="shared" si="634"/>
        <v>0</v>
      </c>
      <c r="M12992" s="76"/>
      <c r="N12992" s="76"/>
      <c r="O12992" s="76"/>
      <c r="P12992" s="76"/>
      <c r="Q12992" s="76"/>
      <c r="R12992" s="76"/>
      <c r="S12992" s="76"/>
      <c r="T12992" s="76"/>
      <c r="U12992" s="76"/>
      <c r="V12992" s="76"/>
      <c r="W12992" s="76"/>
      <c r="X12992" s="76"/>
    </row>
    <row r="12993" spans="1:24">
      <c r="A12993" s="54"/>
      <c r="B12993" s="54"/>
      <c r="C12993" s="111"/>
      <c r="D12993" s="881"/>
      <c r="E12993" s="882"/>
      <c r="F12993" s="881"/>
      <c r="G12993" s="881"/>
      <c r="H12993" s="883"/>
      <c r="I12993" s="525"/>
      <c r="J12993" s="54"/>
      <c r="K12993" s="75" t="s">
        <v>34</v>
      </c>
      <c r="L12993" s="76">
        <f t="shared" si="634"/>
        <v>0</v>
      </c>
      <c r="M12993" s="76"/>
      <c r="N12993" s="76"/>
      <c r="O12993" s="76"/>
      <c r="P12993" s="76"/>
      <c r="Q12993" s="76"/>
      <c r="R12993" s="76"/>
      <c r="S12993" s="76"/>
      <c r="T12993" s="76"/>
      <c r="U12993" s="76"/>
      <c r="V12993" s="76"/>
      <c r="W12993" s="76"/>
      <c r="X12993" s="76"/>
    </row>
    <row r="12994" spans="1:24">
      <c r="A12994" s="54"/>
      <c r="B12994" s="54"/>
      <c r="C12994" s="113"/>
      <c r="D12994" s="884"/>
      <c r="E12994" s="885"/>
      <c r="F12994" s="884"/>
      <c r="G12994" s="884"/>
      <c r="H12994" s="886"/>
      <c r="I12994" s="526"/>
      <c r="J12994" s="80"/>
      <c r="K12994" s="84" t="s">
        <v>36</v>
      </c>
      <c r="L12994" s="76">
        <f t="shared" si="634"/>
        <v>2</v>
      </c>
      <c r="M12994" s="76">
        <v>2</v>
      </c>
      <c r="N12994" s="76"/>
      <c r="O12994" s="76"/>
      <c r="P12994" s="76"/>
      <c r="Q12994" s="76"/>
      <c r="R12994" s="76"/>
      <c r="S12994" s="76"/>
      <c r="T12994" s="76"/>
      <c r="U12994" s="76"/>
      <c r="V12994" s="76"/>
      <c r="W12994" s="76"/>
      <c r="X12994" s="76"/>
    </row>
    <row r="12995" spans="1:24">
      <c r="A12995" s="54"/>
      <c r="B12995" s="54"/>
      <c r="C12995" s="878" t="s">
        <v>31</v>
      </c>
      <c r="D12995" s="878" t="s">
        <v>19662</v>
      </c>
      <c r="E12995" s="879" t="s">
        <v>19663</v>
      </c>
      <c r="F12995" s="878" t="s">
        <v>19664</v>
      </c>
      <c r="G12995" s="878" t="s">
        <v>19665</v>
      </c>
      <c r="H12995" s="880"/>
      <c r="I12995" s="524">
        <v>0</v>
      </c>
      <c r="J12995" s="46" t="s">
        <v>39</v>
      </c>
      <c r="K12995" s="75" t="s">
        <v>32</v>
      </c>
      <c r="L12995" s="76">
        <f t="shared" si="634"/>
        <v>2</v>
      </c>
      <c r="M12995" s="76">
        <v>1</v>
      </c>
      <c r="N12995" s="76"/>
      <c r="O12995" s="76"/>
      <c r="P12995" s="76"/>
      <c r="Q12995" s="76"/>
      <c r="R12995" s="76"/>
      <c r="S12995" s="76">
        <v>1</v>
      </c>
      <c r="T12995" s="76"/>
      <c r="U12995" s="76"/>
      <c r="V12995" s="76"/>
      <c r="W12995" s="76"/>
      <c r="X12995" s="76"/>
    </row>
    <row r="12996" spans="1:24">
      <c r="A12996" s="54"/>
      <c r="B12996" s="54"/>
      <c r="C12996" s="111"/>
      <c r="D12996" s="881"/>
      <c r="E12996" s="882"/>
      <c r="F12996" s="881"/>
      <c r="G12996" s="881"/>
      <c r="H12996" s="883"/>
      <c r="I12996" s="525"/>
      <c r="J12996" s="54"/>
      <c r="K12996" s="75" t="s">
        <v>34</v>
      </c>
      <c r="L12996" s="76">
        <f t="shared" si="634"/>
        <v>0</v>
      </c>
      <c r="M12996" s="76"/>
      <c r="N12996" s="76"/>
      <c r="O12996" s="76"/>
      <c r="P12996" s="76"/>
      <c r="Q12996" s="76"/>
      <c r="R12996" s="76"/>
      <c r="S12996" s="76"/>
      <c r="T12996" s="76"/>
      <c r="U12996" s="76"/>
      <c r="V12996" s="76"/>
      <c r="W12996" s="76"/>
      <c r="X12996" s="76"/>
    </row>
    <row r="12997" spans="1:24">
      <c r="A12997" s="54"/>
      <c r="B12997" s="54"/>
      <c r="C12997" s="113"/>
      <c r="D12997" s="884"/>
      <c r="E12997" s="885"/>
      <c r="F12997" s="884"/>
      <c r="G12997" s="884"/>
      <c r="H12997" s="886"/>
      <c r="I12997" s="526"/>
      <c r="J12997" s="80"/>
      <c r="K12997" s="84" t="s">
        <v>36</v>
      </c>
      <c r="L12997" s="76">
        <f t="shared" si="634"/>
        <v>0</v>
      </c>
      <c r="M12997" s="76"/>
      <c r="N12997" s="76"/>
      <c r="O12997" s="76"/>
      <c r="P12997" s="76"/>
      <c r="Q12997" s="76"/>
      <c r="R12997" s="76"/>
      <c r="S12997" s="76"/>
      <c r="T12997" s="76"/>
      <c r="U12997" s="76"/>
      <c r="V12997" s="76"/>
      <c r="W12997" s="76"/>
      <c r="X12997" s="76"/>
    </row>
    <row r="12998" spans="1:24">
      <c r="A12998" s="54"/>
      <c r="B12998" s="54"/>
      <c r="C12998" s="878" t="s">
        <v>33</v>
      </c>
      <c r="D12998" s="878" t="s">
        <v>19666</v>
      </c>
      <c r="E12998" s="879" t="s">
        <v>19667</v>
      </c>
      <c r="F12998" s="878" t="s">
        <v>19668</v>
      </c>
      <c r="G12998" s="878" t="s">
        <v>19669</v>
      </c>
      <c r="H12998" s="880" t="s">
        <v>19670</v>
      </c>
      <c r="I12998" s="524">
        <v>20647</v>
      </c>
      <c r="J12998" s="46" t="s">
        <v>39</v>
      </c>
      <c r="K12998" s="75" t="s">
        <v>32</v>
      </c>
      <c r="L12998" s="76">
        <f t="shared" si="634"/>
        <v>0</v>
      </c>
      <c r="M12998" s="76"/>
      <c r="N12998" s="76"/>
      <c r="O12998" s="76"/>
      <c r="P12998" s="76"/>
      <c r="Q12998" s="76"/>
      <c r="R12998" s="76"/>
      <c r="S12998" s="76"/>
      <c r="T12998" s="76"/>
      <c r="U12998" s="76"/>
      <c r="V12998" s="76"/>
      <c r="W12998" s="76"/>
      <c r="X12998" s="76"/>
    </row>
    <row r="12999" spans="1:24">
      <c r="A12999" s="54"/>
      <c r="B12999" s="54"/>
      <c r="C12999" s="111"/>
      <c r="D12999" s="881"/>
      <c r="E12999" s="882"/>
      <c r="F12999" s="881"/>
      <c r="G12999" s="881"/>
      <c r="H12999" s="883"/>
      <c r="I12999" s="525"/>
      <c r="J12999" s="54"/>
      <c r="K12999" s="75" t="s">
        <v>34</v>
      </c>
      <c r="L12999" s="76">
        <f t="shared" si="634"/>
        <v>0</v>
      </c>
      <c r="M12999" s="76"/>
      <c r="N12999" s="76"/>
      <c r="O12999" s="76"/>
      <c r="P12999" s="76"/>
      <c r="Q12999" s="76"/>
      <c r="R12999" s="76"/>
      <c r="S12999" s="76"/>
      <c r="T12999" s="76"/>
      <c r="U12999" s="76"/>
      <c r="V12999" s="76"/>
      <c r="W12999" s="76"/>
      <c r="X12999" s="76"/>
    </row>
    <row r="13000" spans="1:24">
      <c r="A13000" s="54"/>
      <c r="B13000" s="54"/>
      <c r="C13000" s="113"/>
      <c r="D13000" s="884"/>
      <c r="E13000" s="885"/>
      <c r="F13000" s="884"/>
      <c r="G13000" s="884"/>
      <c r="H13000" s="886"/>
      <c r="I13000" s="526"/>
      <c r="J13000" s="80"/>
      <c r="K13000" s="84" t="s">
        <v>36</v>
      </c>
      <c r="L13000" s="76">
        <f t="shared" si="634"/>
        <v>4</v>
      </c>
      <c r="M13000" s="76"/>
      <c r="N13000" s="76"/>
      <c r="O13000" s="76"/>
      <c r="P13000" s="76"/>
      <c r="Q13000" s="76"/>
      <c r="R13000" s="76"/>
      <c r="S13000" s="76"/>
      <c r="T13000" s="76">
        <v>1</v>
      </c>
      <c r="U13000" s="76"/>
      <c r="V13000" s="76"/>
      <c r="W13000" s="76">
        <v>2</v>
      </c>
      <c r="X13000" s="76">
        <v>1</v>
      </c>
    </row>
    <row r="13001" spans="1:24">
      <c r="A13001" s="54"/>
      <c r="B13001" s="54"/>
      <c r="C13001" s="878" t="s">
        <v>31</v>
      </c>
      <c r="D13001" s="878" t="s">
        <v>19671</v>
      </c>
      <c r="E13001" s="879" t="s">
        <v>19672</v>
      </c>
      <c r="F13001" s="878" t="s">
        <v>19673</v>
      </c>
      <c r="G13001" s="878" t="s">
        <v>19674</v>
      </c>
      <c r="H13001" s="878" t="s">
        <v>19642</v>
      </c>
      <c r="I13001" s="524">
        <v>0</v>
      </c>
      <c r="J13001" s="46" t="s">
        <v>39</v>
      </c>
      <c r="K13001" s="75" t="s">
        <v>32</v>
      </c>
      <c r="L13001" s="76">
        <f t="shared" si="634"/>
        <v>2</v>
      </c>
      <c r="M13001" s="76">
        <v>1</v>
      </c>
      <c r="N13001" s="76">
        <v>1</v>
      </c>
      <c r="O13001" s="76"/>
      <c r="P13001" s="76"/>
      <c r="Q13001" s="76"/>
      <c r="R13001" s="76"/>
      <c r="S13001" s="76"/>
      <c r="T13001" s="76"/>
      <c r="U13001" s="76"/>
      <c r="V13001" s="76"/>
      <c r="W13001" s="76"/>
      <c r="X13001" s="76"/>
    </row>
    <row r="13002" spans="1:24">
      <c r="A13002" s="54"/>
      <c r="B13002" s="54"/>
      <c r="C13002" s="881"/>
      <c r="D13002" s="881"/>
      <c r="E13002" s="882"/>
      <c r="F13002" s="881"/>
      <c r="G13002" s="881"/>
      <c r="H13002" s="881"/>
      <c r="I13002" s="525"/>
      <c r="J13002" s="54"/>
      <c r="K13002" s="75" t="s">
        <v>34</v>
      </c>
      <c r="L13002" s="76">
        <f t="shared" si="634"/>
        <v>0</v>
      </c>
      <c r="M13002" s="76"/>
      <c r="N13002" s="76"/>
      <c r="O13002" s="76"/>
      <c r="P13002" s="76"/>
      <c r="Q13002" s="76"/>
      <c r="R13002" s="76"/>
      <c r="S13002" s="76"/>
      <c r="T13002" s="76"/>
      <c r="U13002" s="76"/>
      <c r="V13002" s="76"/>
      <c r="W13002" s="76"/>
      <c r="X13002" s="76"/>
    </row>
    <row r="13003" spans="1:24">
      <c r="A13003" s="54"/>
      <c r="B13003" s="80"/>
      <c r="C13003" s="884"/>
      <c r="D13003" s="884"/>
      <c r="E13003" s="885"/>
      <c r="F13003" s="884"/>
      <c r="G13003" s="884"/>
      <c r="H13003" s="884"/>
      <c r="I13003" s="526"/>
      <c r="J13003" s="80"/>
      <c r="K13003" s="84" t="s">
        <v>36</v>
      </c>
      <c r="L13003" s="76">
        <f>SUM(M13003:X13003)</f>
        <v>0</v>
      </c>
      <c r="M13003" s="76"/>
      <c r="N13003" s="76"/>
      <c r="O13003" s="76"/>
      <c r="P13003" s="76"/>
      <c r="Q13003" s="76"/>
      <c r="R13003" s="76"/>
      <c r="S13003" s="76"/>
      <c r="T13003" s="76"/>
      <c r="U13003" s="76"/>
      <c r="V13003" s="76"/>
      <c r="W13003" s="76"/>
      <c r="X13003" s="76"/>
    </row>
    <row r="13004" spans="1:24">
      <c r="A13004" s="54"/>
      <c r="B13004" s="865" t="s">
        <v>19675</v>
      </c>
      <c r="C13004" s="521"/>
      <c r="D13004" s="469">
        <f>COUNTA(D13007:D13105)</f>
        <v>33</v>
      </c>
      <c r="E13004" s="553"/>
      <c r="F13004" s="813"/>
      <c r="G13004" s="553"/>
      <c r="H13004" s="813"/>
      <c r="I13004" s="813">
        <f>SUM(I13007:I13105)</f>
        <v>509819.79700000002</v>
      </c>
      <c r="J13004" s="553" t="s">
        <v>1508</v>
      </c>
      <c r="K13004" s="866" t="s">
        <v>1509</v>
      </c>
      <c r="L13004" s="812">
        <f>SUM(M13004:X13004)</f>
        <v>26</v>
      </c>
      <c r="M13004" s="76">
        <v>4</v>
      </c>
      <c r="N13004" s="76">
        <v>8</v>
      </c>
      <c r="O13004" s="76">
        <v>1</v>
      </c>
      <c r="P13004" s="76">
        <v>0</v>
      </c>
      <c r="Q13004" s="76">
        <v>0</v>
      </c>
      <c r="R13004" s="76">
        <v>1</v>
      </c>
      <c r="S13004" s="76">
        <v>5</v>
      </c>
      <c r="T13004" s="76">
        <v>5</v>
      </c>
      <c r="U13004" s="76">
        <v>0</v>
      </c>
      <c r="V13004" s="76">
        <v>0</v>
      </c>
      <c r="W13004" s="76">
        <v>2</v>
      </c>
      <c r="X13004" s="76">
        <v>0</v>
      </c>
    </row>
    <row r="13005" spans="1:24">
      <c r="A13005" s="54"/>
      <c r="B13005" s="867"/>
      <c r="C13005" s="522"/>
      <c r="D13005" s="470"/>
      <c r="E13005" s="555"/>
      <c r="F13005" s="814"/>
      <c r="G13005" s="555"/>
      <c r="H13005" s="814"/>
      <c r="I13005" s="814"/>
      <c r="J13005" s="555"/>
      <c r="K13005" s="866" t="s">
        <v>1501</v>
      </c>
      <c r="L13005" s="812">
        <f>SUM(M13005:X13005)</f>
        <v>2</v>
      </c>
      <c r="M13005" s="76">
        <v>0</v>
      </c>
      <c r="N13005" s="76">
        <v>0</v>
      </c>
      <c r="O13005" s="76">
        <v>0</v>
      </c>
      <c r="P13005" s="76">
        <v>0</v>
      </c>
      <c r="Q13005" s="76">
        <v>0</v>
      </c>
      <c r="R13005" s="76">
        <v>0</v>
      </c>
      <c r="S13005" s="76">
        <v>0</v>
      </c>
      <c r="T13005" s="76">
        <v>2</v>
      </c>
      <c r="U13005" s="76">
        <v>0</v>
      </c>
      <c r="V13005" s="76">
        <v>0</v>
      </c>
      <c r="W13005" s="76">
        <v>0</v>
      </c>
      <c r="X13005" s="76">
        <v>0</v>
      </c>
    </row>
    <row r="13006" spans="1:24">
      <c r="A13006" s="54"/>
      <c r="B13006" s="868"/>
      <c r="C13006" s="523"/>
      <c r="D13006" s="471"/>
      <c r="E13006" s="557"/>
      <c r="F13006" s="815"/>
      <c r="G13006" s="557"/>
      <c r="H13006" s="815"/>
      <c r="I13006" s="815"/>
      <c r="J13006" s="557"/>
      <c r="K13006" s="869" t="s">
        <v>1502</v>
      </c>
      <c r="L13006" s="812">
        <f>SUM(M13006:X13006)</f>
        <v>132</v>
      </c>
      <c r="M13006" s="76">
        <v>9</v>
      </c>
      <c r="N13006" s="76">
        <v>1</v>
      </c>
      <c r="O13006" s="76">
        <v>22</v>
      </c>
      <c r="P13006" s="76">
        <v>0</v>
      </c>
      <c r="Q13006" s="76">
        <v>0</v>
      </c>
      <c r="R13006" s="76">
        <v>8</v>
      </c>
      <c r="S13006" s="76">
        <v>29</v>
      </c>
      <c r="T13006" s="76">
        <v>40</v>
      </c>
      <c r="U13006" s="76">
        <v>0</v>
      </c>
      <c r="V13006" s="76">
        <v>0</v>
      </c>
      <c r="W13006" s="76">
        <v>21</v>
      </c>
      <c r="X13006" s="76">
        <v>2</v>
      </c>
    </row>
    <row r="13007" spans="1:24">
      <c r="A13007" s="54"/>
      <c r="B13007" s="46" t="s">
        <v>19676</v>
      </c>
      <c r="C13007" s="46" t="s">
        <v>33</v>
      </c>
      <c r="D13007" s="58" t="s">
        <v>19677</v>
      </c>
      <c r="E13007" s="58" t="s">
        <v>19678</v>
      </c>
      <c r="F13007" s="46" t="s">
        <v>19679</v>
      </c>
      <c r="G13007" s="199" t="s">
        <v>19680</v>
      </c>
      <c r="H13007" s="880" t="s">
        <v>19681</v>
      </c>
      <c r="I13007" s="887">
        <v>64308.639999999999</v>
      </c>
      <c r="J13007" s="46" t="s">
        <v>39</v>
      </c>
      <c r="K13007" s="75" t="s">
        <v>32</v>
      </c>
      <c r="L13007" s="76">
        <f>SUM(M13007:X13007)</f>
        <v>5</v>
      </c>
      <c r="M13007" s="76"/>
      <c r="N13007" s="76">
        <v>1</v>
      </c>
      <c r="O13007" s="76"/>
      <c r="P13007" s="76"/>
      <c r="Q13007" s="76"/>
      <c r="R13007" s="76"/>
      <c r="S13007" s="76">
        <v>2</v>
      </c>
      <c r="T13007" s="76">
        <v>2</v>
      </c>
      <c r="U13007" s="76"/>
      <c r="V13007" s="76"/>
      <c r="W13007" s="76"/>
      <c r="X13007" s="76"/>
    </row>
    <row r="13008" spans="1:24">
      <c r="A13008" s="54"/>
      <c r="B13008" s="54"/>
      <c r="C13008" s="54"/>
      <c r="D13008" s="77"/>
      <c r="E13008" s="77"/>
      <c r="F13008" s="54"/>
      <c r="G13008" s="200"/>
      <c r="H13008" s="881"/>
      <c r="I13008" s="147"/>
      <c r="J13008" s="54"/>
      <c r="K13008" s="75" t="s">
        <v>34</v>
      </c>
      <c r="L13008" s="76">
        <f t="shared" ref="L13008:L13071" si="635">SUM(M13008:X13008)</f>
        <v>2</v>
      </c>
      <c r="M13008" s="76"/>
      <c r="N13008" s="76"/>
      <c r="O13008" s="76"/>
      <c r="P13008" s="76"/>
      <c r="Q13008" s="76"/>
      <c r="R13008" s="76"/>
      <c r="S13008" s="76"/>
      <c r="T13008" s="76">
        <v>2</v>
      </c>
      <c r="U13008" s="76"/>
      <c r="V13008" s="76"/>
      <c r="W13008" s="76"/>
      <c r="X13008" s="76"/>
    </row>
    <row r="13009" spans="1:24">
      <c r="A13009" s="54"/>
      <c r="B13009" s="54"/>
      <c r="C13009" s="80"/>
      <c r="D13009" s="81"/>
      <c r="E13009" s="81"/>
      <c r="F13009" s="80"/>
      <c r="G13009" s="201"/>
      <c r="H13009" s="884"/>
      <c r="I13009" s="150"/>
      <c r="J13009" s="80"/>
      <c r="K13009" s="84" t="s">
        <v>36</v>
      </c>
      <c r="L13009" s="76">
        <f t="shared" si="635"/>
        <v>7</v>
      </c>
      <c r="M13009" s="76"/>
      <c r="N13009" s="76"/>
      <c r="O13009" s="76"/>
      <c r="P13009" s="76"/>
      <c r="Q13009" s="76"/>
      <c r="R13009" s="76"/>
      <c r="S13009" s="76"/>
      <c r="T13009" s="76">
        <v>7</v>
      </c>
      <c r="U13009" s="76"/>
      <c r="V13009" s="76"/>
      <c r="W13009" s="76"/>
      <c r="X13009" s="76"/>
    </row>
    <row r="13010" spans="1:24">
      <c r="A13010" s="54"/>
      <c r="B13010" s="54"/>
      <c r="C13010" s="46" t="s">
        <v>33</v>
      </c>
      <c r="D13010" s="58" t="s">
        <v>19682</v>
      </c>
      <c r="E13010" s="58" t="s">
        <v>19683</v>
      </c>
      <c r="F13010" s="46" t="s">
        <v>19684</v>
      </c>
      <c r="G13010" s="199" t="s">
        <v>19685</v>
      </c>
      <c r="H13010" s="880" t="s">
        <v>19686</v>
      </c>
      <c r="I13010" s="887">
        <v>8334.74</v>
      </c>
      <c r="J13010" s="46" t="s">
        <v>39</v>
      </c>
      <c r="K13010" s="75" t="s">
        <v>32</v>
      </c>
      <c r="L13010" s="76">
        <f t="shared" si="635"/>
        <v>0</v>
      </c>
      <c r="M13010" s="76"/>
      <c r="N13010" s="76"/>
      <c r="O13010" s="76"/>
      <c r="P13010" s="76"/>
      <c r="Q13010" s="76"/>
      <c r="R13010" s="76"/>
      <c r="S13010" s="76"/>
      <c r="T13010" s="76"/>
      <c r="U13010" s="76"/>
      <c r="V13010" s="76"/>
      <c r="W13010" s="76"/>
      <c r="X13010" s="76"/>
    </row>
    <row r="13011" spans="1:24">
      <c r="A13011" s="54"/>
      <c r="B13011" s="54"/>
      <c r="C13011" s="54"/>
      <c r="D13011" s="77"/>
      <c r="E13011" s="77"/>
      <c r="F13011" s="54"/>
      <c r="G13011" s="200"/>
      <c r="H13011" s="881"/>
      <c r="I13011" s="147"/>
      <c r="J13011" s="54"/>
      <c r="K13011" s="75" t="s">
        <v>34</v>
      </c>
      <c r="L13011" s="76">
        <f t="shared" si="635"/>
        <v>0</v>
      </c>
      <c r="M13011" s="76"/>
      <c r="N13011" s="76"/>
      <c r="O13011" s="76"/>
      <c r="P13011" s="76"/>
      <c r="Q13011" s="76"/>
      <c r="R13011" s="76"/>
      <c r="S13011" s="76"/>
      <c r="T13011" s="76"/>
      <c r="U13011" s="76"/>
      <c r="V13011" s="76"/>
      <c r="W13011" s="76"/>
      <c r="X13011" s="76"/>
    </row>
    <row r="13012" spans="1:24">
      <c r="A13012" s="54"/>
      <c r="B13012" s="54"/>
      <c r="C13012" s="80"/>
      <c r="D13012" s="81"/>
      <c r="E13012" s="81"/>
      <c r="F13012" s="80"/>
      <c r="G13012" s="201"/>
      <c r="H13012" s="884"/>
      <c r="I13012" s="150"/>
      <c r="J13012" s="80"/>
      <c r="K13012" s="84" t="s">
        <v>36</v>
      </c>
      <c r="L13012" s="76">
        <f t="shared" si="635"/>
        <v>2</v>
      </c>
      <c r="M13012" s="76"/>
      <c r="N13012" s="76"/>
      <c r="O13012" s="76"/>
      <c r="P13012" s="76"/>
      <c r="Q13012" s="76"/>
      <c r="R13012" s="76"/>
      <c r="S13012" s="76"/>
      <c r="T13012" s="76">
        <v>2</v>
      </c>
      <c r="U13012" s="76"/>
      <c r="V13012" s="76"/>
      <c r="W13012" s="76"/>
      <c r="X13012" s="76"/>
    </row>
    <row r="13013" spans="1:24">
      <c r="A13013" s="54"/>
      <c r="B13013" s="54"/>
      <c r="C13013" s="46" t="s">
        <v>33</v>
      </c>
      <c r="D13013" s="58" t="s">
        <v>19687</v>
      </c>
      <c r="E13013" s="46" t="s">
        <v>19688</v>
      </c>
      <c r="F13013" s="58" t="s">
        <v>19689</v>
      </c>
      <c r="G13013" s="199" t="s">
        <v>19690</v>
      </c>
      <c r="H13013" s="880" t="s">
        <v>19691</v>
      </c>
      <c r="I13013" s="887">
        <v>16800.02</v>
      </c>
      <c r="J13013" s="46" t="s">
        <v>39</v>
      </c>
      <c r="K13013" s="75" t="s">
        <v>32</v>
      </c>
      <c r="L13013" s="76">
        <f t="shared" si="635"/>
        <v>0</v>
      </c>
      <c r="M13013" s="76"/>
      <c r="N13013" s="76"/>
      <c r="O13013" s="76"/>
      <c r="P13013" s="76"/>
      <c r="Q13013" s="76"/>
      <c r="R13013" s="76"/>
      <c r="S13013" s="76"/>
      <c r="T13013" s="76"/>
      <c r="U13013" s="76"/>
      <c r="V13013" s="76"/>
      <c r="W13013" s="76"/>
      <c r="X13013" s="76"/>
    </row>
    <row r="13014" spans="1:24">
      <c r="A13014" s="54"/>
      <c r="B13014" s="54"/>
      <c r="C13014" s="54"/>
      <c r="D13014" s="77"/>
      <c r="E13014" s="54"/>
      <c r="F13014" s="77"/>
      <c r="G13014" s="200"/>
      <c r="H13014" s="881"/>
      <c r="I13014" s="147"/>
      <c r="J13014" s="54"/>
      <c r="K13014" s="75" t="s">
        <v>34</v>
      </c>
      <c r="L13014" s="76">
        <f t="shared" si="635"/>
        <v>0</v>
      </c>
      <c r="M13014" s="76"/>
      <c r="N13014" s="76"/>
      <c r="O13014" s="76"/>
      <c r="P13014" s="76"/>
      <c r="Q13014" s="76"/>
      <c r="R13014" s="76"/>
      <c r="S13014" s="76"/>
      <c r="T13014" s="76"/>
      <c r="U13014" s="76"/>
      <c r="V13014" s="76"/>
      <c r="W13014" s="76"/>
      <c r="X13014" s="76"/>
    </row>
    <row r="13015" spans="1:24">
      <c r="A13015" s="54"/>
      <c r="B13015" s="54"/>
      <c r="C13015" s="80"/>
      <c r="D13015" s="81"/>
      <c r="E13015" s="80"/>
      <c r="F13015" s="81"/>
      <c r="G13015" s="201"/>
      <c r="H13015" s="884"/>
      <c r="I13015" s="150"/>
      <c r="J13015" s="80"/>
      <c r="K13015" s="84" t="s">
        <v>36</v>
      </c>
      <c r="L13015" s="76">
        <f t="shared" si="635"/>
        <v>4</v>
      </c>
      <c r="M13015" s="76"/>
      <c r="N13015" s="76"/>
      <c r="O13015" s="76"/>
      <c r="P13015" s="76"/>
      <c r="Q13015" s="76"/>
      <c r="R13015" s="76"/>
      <c r="S13015" s="76">
        <v>3</v>
      </c>
      <c r="T13015" s="76">
        <v>1</v>
      </c>
      <c r="U13015" s="76"/>
      <c r="V13015" s="76"/>
      <c r="W13015" s="76"/>
      <c r="X13015" s="76"/>
    </row>
    <row r="13016" spans="1:24">
      <c r="A13016" s="54"/>
      <c r="B13016" s="54"/>
      <c r="C13016" s="46" t="s">
        <v>33</v>
      </c>
      <c r="D13016" s="58" t="s">
        <v>19692</v>
      </c>
      <c r="E13016" s="46" t="s">
        <v>19693</v>
      </c>
      <c r="F13016" s="46" t="s">
        <v>19694</v>
      </c>
      <c r="G13016" s="199" t="s">
        <v>19695</v>
      </c>
      <c r="H13016" s="46" t="s">
        <v>19696</v>
      </c>
      <c r="I13016" s="887">
        <v>303244.95</v>
      </c>
      <c r="J13016" s="46" t="s">
        <v>39</v>
      </c>
      <c r="K13016" s="75" t="s">
        <v>32</v>
      </c>
      <c r="L13016" s="76">
        <f t="shared" si="635"/>
        <v>2</v>
      </c>
      <c r="M13016" s="76">
        <v>1</v>
      </c>
      <c r="N13016" s="76"/>
      <c r="O13016" s="76"/>
      <c r="P13016" s="76"/>
      <c r="Q13016" s="76"/>
      <c r="R13016" s="76"/>
      <c r="S13016" s="76"/>
      <c r="T13016" s="76">
        <v>1</v>
      </c>
      <c r="U13016" s="76"/>
      <c r="V13016" s="76"/>
      <c r="W13016" s="76"/>
      <c r="X13016" s="76"/>
    </row>
    <row r="13017" spans="1:24">
      <c r="A13017" s="54"/>
      <c r="B13017" s="54"/>
      <c r="C13017" s="54"/>
      <c r="D13017" s="77"/>
      <c r="E13017" s="54"/>
      <c r="F13017" s="54"/>
      <c r="G13017" s="200"/>
      <c r="H13017" s="54"/>
      <c r="I13017" s="147"/>
      <c r="J13017" s="54"/>
      <c r="K13017" s="75" t="s">
        <v>34</v>
      </c>
      <c r="L13017" s="76">
        <f t="shared" si="635"/>
        <v>0</v>
      </c>
      <c r="M13017" s="76"/>
      <c r="N13017" s="76"/>
      <c r="O13017" s="76"/>
      <c r="P13017" s="76"/>
      <c r="Q13017" s="76"/>
      <c r="R13017" s="76"/>
      <c r="S13017" s="76"/>
      <c r="T13017" s="76"/>
      <c r="U13017" s="76"/>
      <c r="V13017" s="76"/>
      <c r="W13017" s="76"/>
      <c r="X13017" s="76"/>
    </row>
    <row r="13018" spans="1:24">
      <c r="A13018" s="54"/>
      <c r="B13018" s="54"/>
      <c r="C13018" s="80"/>
      <c r="D13018" s="81"/>
      <c r="E13018" s="80"/>
      <c r="F13018" s="80"/>
      <c r="G13018" s="201"/>
      <c r="H13018" s="80"/>
      <c r="I13018" s="150"/>
      <c r="J13018" s="80"/>
      <c r="K13018" s="84" t="s">
        <v>36</v>
      </c>
      <c r="L13018" s="76">
        <f t="shared" si="635"/>
        <v>33</v>
      </c>
      <c r="M13018" s="76">
        <v>1</v>
      </c>
      <c r="N13018" s="76"/>
      <c r="O13018" s="76">
        <v>3</v>
      </c>
      <c r="P13018" s="76"/>
      <c r="Q13018" s="76"/>
      <c r="R13018" s="76"/>
      <c r="S13018" s="76">
        <v>13</v>
      </c>
      <c r="T13018" s="76">
        <v>8</v>
      </c>
      <c r="U13018" s="76"/>
      <c r="V13018" s="76"/>
      <c r="W13018" s="76">
        <v>8</v>
      </c>
      <c r="X13018" s="76"/>
    </row>
    <row r="13019" spans="1:24">
      <c r="A13019" s="54"/>
      <c r="B13019" s="54"/>
      <c r="C13019" s="46" t="s">
        <v>33</v>
      </c>
      <c r="D13019" s="58" t="s">
        <v>19697</v>
      </c>
      <c r="E13019" s="46" t="s">
        <v>19698</v>
      </c>
      <c r="F13019" s="46" t="s">
        <v>19699</v>
      </c>
      <c r="G13019" s="199" t="s">
        <v>19700</v>
      </c>
      <c r="H13019" s="46" t="s">
        <v>19701</v>
      </c>
      <c r="I13019" s="887">
        <v>47545.591999999997</v>
      </c>
      <c r="J13019" s="46" t="s">
        <v>39</v>
      </c>
      <c r="K13019" s="75" t="s">
        <v>32</v>
      </c>
      <c r="L13019" s="76">
        <f t="shared" si="635"/>
        <v>7</v>
      </c>
      <c r="M13019" s="76"/>
      <c r="N13019" s="76">
        <v>7</v>
      </c>
      <c r="O13019" s="76"/>
      <c r="P13019" s="76"/>
      <c r="Q13019" s="76"/>
      <c r="R13019" s="76"/>
      <c r="S13019" s="76"/>
      <c r="T13019" s="76"/>
      <c r="U13019" s="76"/>
      <c r="V13019" s="76"/>
      <c r="W13019" s="76"/>
      <c r="X13019" s="76"/>
    </row>
    <row r="13020" spans="1:24">
      <c r="A13020" s="54"/>
      <c r="B13020" s="54"/>
      <c r="C13020" s="54"/>
      <c r="D13020" s="77"/>
      <c r="E13020" s="54"/>
      <c r="F13020" s="54"/>
      <c r="G13020" s="200"/>
      <c r="H13020" s="54"/>
      <c r="I13020" s="147"/>
      <c r="J13020" s="54"/>
      <c r="K13020" s="75" t="s">
        <v>34</v>
      </c>
      <c r="L13020" s="76">
        <f t="shared" si="635"/>
        <v>0</v>
      </c>
      <c r="M13020" s="76"/>
      <c r="N13020" s="76"/>
      <c r="O13020" s="76"/>
      <c r="P13020" s="76"/>
      <c r="Q13020" s="76"/>
      <c r="R13020" s="76"/>
      <c r="S13020" s="76"/>
      <c r="T13020" s="76"/>
      <c r="U13020" s="76"/>
      <c r="V13020" s="76"/>
      <c r="W13020" s="76"/>
      <c r="X13020" s="76"/>
    </row>
    <row r="13021" spans="1:24">
      <c r="A13021" s="54"/>
      <c r="B13021" s="54"/>
      <c r="C13021" s="80"/>
      <c r="D13021" s="81"/>
      <c r="E13021" s="80"/>
      <c r="F13021" s="80"/>
      <c r="G13021" s="201"/>
      <c r="H13021" s="80"/>
      <c r="I13021" s="150"/>
      <c r="J13021" s="80"/>
      <c r="K13021" s="84" t="s">
        <v>36</v>
      </c>
      <c r="L13021" s="76">
        <f t="shared" si="635"/>
        <v>13</v>
      </c>
      <c r="M13021" s="76"/>
      <c r="N13021" s="76"/>
      <c r="O13021" s="76">
        <v>1</v>
      </c>
      <c r="P13021" s="76"/>
      <c r="Q13021" s="76"/>
      <c r="R13021" s="76"/>
      <c r="S13021" s="76">
        <v>4</v>
      </c>
      <c r="T13021" s="76">
        <v>7</v>
      </c>
      <c r="U13021" s="76"/>
      <c r="V13021" s="76"/>
      <c r="W13021" s="76">
        <v>1</v>
      </c>
      <c r="X13021" s="76"/>
    </row>
    <row r="13022" spans="1:24">
      <c r="A13022" s="54"/>
      <c r="B13022" s="54"/>
      <c r="C13022" s="46" t="s">
        <v>33</v>
      </c>
      <c r="D13022" s="58" t="s">
        <v>19702</v>
      </c>
      <c r="E13022" s="46" t="s">
        <v>19703</v>
      </c>
      <c r="F13022" s="46" t="s">
        <v>19704</v>
      </c>
      <c r="G13022" s="199" t="s">
        <v>19705</v>
      </c>
      <c r="H13022" s="46" t="s">
        <v>19706</v>
      </c>
      <c r="I13022" s="887">
        <v>422.83</v>
      </c>
      <c r="J13022" s="46" t="s">
        <v>39</v>
      </c>
      <c r="K13022" s="75" t="s">
        <v>32</v>
      </c>
      <c r="L13022" s="76">
        <f t="shared" si="635"/>
        <v>0</v>
      </c>
      <c r="M13022" s="76"/>
      <c r="N13022" s="76"/>
      <c r="O13022" s="76"/>
      <c r="P13022" s="76"/>
      <c r="Q13022" s="76"/>
      <c r="R13022" s="76"/>
      <c r="S13022" s="76"/>
      <c r="T13022" s="76"/>
      <c r="U13022" s="76"/>
      <c r="V13022" s="76"/>
      <c r="W13022" s="76"/>
      <c r="X13022" s="76"/>
    </row>
    <row r="13023" spans="1:24">
      <c r="A13023" s="54"/>
      <c r="B13023" s="54"/>
      <c r="C13023" s="54"/>
      <c r="D13023" s="77"/>
      <c r="E13023" s="54"/>
      <c r="F13023" s="54"/>
      <c r="G13023" s="200"/>
      <c r="H13023" s="54"/>
      <c r="I13023" s="147"/>
      <c r="J13023" s="54"/>
      <c r="K13023" s="75" t="s">
        <v>34</v>
      </c>
      <c r="L13023" s="76">
        <f t="shared" si="635"/>
        <v>0</v>
      </c>
      <c r="M13023" s="76"/>
      <c r="N13023" s="76"/>
      <c r="O13023" s="76"/>
      <c r="P13023" s="76"/>
      <c r="Q13023" s="76"/>
      <c r="R13023" s="76"/>
      <c r="S13023" s="76"/>
      <c r="T13023" s="76"/>
      <c r="U13023" s="76"/>
      <c r="V13023" s="76"/>
      <c r="W13023" s="76"/>
      <c r="X13023" s="76"/>
    </row>
    <row r="13024" spans="1:24">
      <c r="A13024" s="54"/>
      <c r="B13024" s="54"/>
      <c r="C13024" s="80"/>
      <c r="D13024" s="81"/>
      <c r="E13024" s="80"/>
      <c r="F13024" s="80"/>
      <c r="G13024" s="201"/>
      <c r="H13024" s="80"/>
      <c r="I13024" s="150"/>
      <c r="J13024" s="80"/>
      <c r="K13024" s="84" t="s">
        <v>36</v>
      </c>
      <c r="L13024" s="76">
        <f t="shared" si="635"/>
        <v>3</v>
      </c>
      <c r="M13024" s="76"/>
      <c r="N13024" s="76">
        <v>1</v>
      </c>
      <c r="O13024" s="76">
        <v>1</v>
      </c>
      <c r="P13024" s="76"/>
      <c r="Q13024" s="76"/>
      <c r="R13024" s="76"/>
      <c r="S13024" s="76"/>
      <c r="T13024" s="76">
        <v>1</v>
      </c>
      <c r="U13024" s="76"/>
      <c r="V13024" s="76"/>
      <c r="W13024" s="76"/>
      <c r="X13024" s="76"/>
    </row>
    <row r="13025" spans="1:24">
      <c r="A13025" s="54"/>
      <c r="B13025" s="54"/>
      <c r="C13025" s="46" t="s">
        <v>33</v>
      </c>
      <c r="D13025" s="58" t="s">
        <v>19707</v>
      </c>
      <c r="E13025" s="46" t="s">
        <v>19708</v>
      </c>
      <c r="F13025" s="46" t="s">
        <v>19709</v>
      </c>
      <c r="G13025" s="199" t="s">
        <v>19710</v>
      </c>
      <c r="H13025" s="46" t="s">
        <v>19711</v>
      </c>
      <c r="I13025" s="887">
        <v>7632.6350000000002</v>
      </c>
      <c r="J13025" s="46" t="s">
        <v>39</v>
      </c>
      <c r="K13025" s="75" t="s">
        <v>32</v>
      </c>
      <c r="L13025" s="76">
        <f t="shared" si="635"/>
        <v>0</v>
      </c>
      <c r="M13025" s="76"/>
      <c r="N13025" s="76"/>
      <c r="O13025" s="76"/>
      <c r="P13025" s="76"/>
      <c r="Q13025" s="76"/>
      <c r="R13025" s="76"/>
      <c r="S13025" s="76"/>
      <c r="T13025" s="76"/>
      <c r="U13025" s="76"/>
      <c r="V13025" s="76"/>
      <c r="W13025" s="76"/>
      <c r="X13025" s="76"/>
    </row>
    <row r="13026" spans="1:24">
      <c r="A13026" s="54"/>
      <c r="B13026" s="54"/>
      <c r="C13026" s="54"/>
      <c r="D13026" s="77"/>
      <c r="E13026" s="54"/>
      <c r="F13026" s="54"/>
      <c r="G13026" s="200"/>
      <c r="H13026" s="54"/>
      <c r="I13026" s="147"/>
      <c r="J13026" s="54"/>
      <c r="K13026" s="75" t="s">
        <v>34</v>
      </c>
      <c r="L13026" s="76">
        <f t="shared" si="635"/>
        <v>0</v>
      </c>
      <c r="M13026" s="76"/>
      <c r="N13026" s="76"/>
      <c r="O13026" s="76"/>
      <c r="P13026" s="76"/>
      <c r="Q13026" s="76"/>
      <c r="R13026" s="76"/>
      <c r="S13026" s="76"/>
      <c r="T13026" s="76"/>
      <c r="U13026" s="76"/>
      <c r="V13026" s="76"/>
      <c r="W13026" s="76"/>
      <c r="X13026" s="76"/>
    </row>
    <row r="13027" spans="1:24">
      <c r="A13027" s="54"/>
      <c r="B13027" s="54"/>
      <c r="C13027" s="80"/>
      <c r="D13027" s="81"/>
      <c r="E13027" s="80"/>
      <c r="F13027" s="80"/>
      <c r="G13027" s="201"/>
      <c r="H13027" s="80"/>
      <c r="I13027" s="150"/>
      <c r="J13027" s="80"/>
      <c r="K13027" s="84" t="s">
        <v>36</v>
      </c>
      <c r="L13027" s="76">
        <f t="shared" si="635"/>
        <v>2</v>
      </c>
      <c r="M13027" s="76">
        <v>1</v>
      </c>
      <c r="N13027" s="76"/>
      <c r="O13027" s="76"/>
      <c r="P13027" s="76"/>
      <c r="Q13027" s="76"/>
      <c r="R13027" s="76"/>
      <c r="S13027" s="76"/>
      <c r="T13027" s="76">
        <v>1</v>
      </c>
      <c r="U13027" s="76"/>
      <c r="V13027" s="76"/>
      <c r="W13027" s="76"/>
      <c r="X13027" s="76"/>
    </row>
    <row r="13028" spans="1:24">
      <c r="A13028" s="54"/>
      <c r="B13028" s="54"/>
      <c r="C13028" s="46" t="s">
        <v>33</v>
      </c>
      <c r="D13028" s="58" t="s">
        <v>19712</v>
      </c>
      <c r="E13028" s="46" t="s">
        <v>19713</v>
      </c>
      <c r="F13028" s="46" t="s">
        <v>19714</v>
      </c>
      <c r="G13028" s="199" t="s">
        <v>19715</v>
      </c>
      <c r="H13028" s="46" t="s">
        <v>19716</v>
      </c>
      <c r="I13028" s="887">
        <v>145.22999999999999</v>
      </c>
      <c r="J13028" s="46" t="s">
        <v>39</v>
      </c>
      <c r="K13028" s="75" t="s">
        <v>32</v>
      </c>
      <c r="L13028" s="76">
        <f t="shared" si="635"/>
        <v>0</v>
      </c>
      <c r="M13028" s="76"/>
      <c r="N13028" s="76"/>
      <c r="O13028" s="76"/>
      <c r="P13028" s="76"/>
      <c r="Q13028" s="76"/>
      <c r="R13028" s="76"/>
      <c r="S13028" s="76"/>
      <c r="T13028" s="76"/>
      <c r="U13028" s="76"/>
      <c r="V13028" s="76"/>
      <c r="W13028" s="76"/>
      <c r="X13028" s="76"/>
    </row>
    <row r="13029" spans="1:24">
      <c r="A13029" s="54"/>
      <c r="B13029" s="54"/>
      <c r="C13029" s="54"/>
      <c r="D13029" s="77"/>
      <c r="E13029" s="54"/>
      <c r="F13029" s="54"/>
      <c r="G13029" s="200"/>
      <c r="H13029" s="54"/>
      <c r="I13029" s="147"/>
      <c r="J13029" s="54"/>
      <c r="K13029" s="75" t="s">
        <v>34</v>
      </c>
      <c r="L13029" s="76">
        <f t="shared" si="635"/>
        <v>0</v>
      </c>
      <c r="M13029" s="76"/>
      <c r="N13029" s="76"/>
      <c r="O13029" s="76"/>
      <c r="P13029" s="76"/>
      <c r="Q13029" s="76"/>
      <c r="R13029" s="76"/>
      <c r="S13029" s="76"/>
      <c r="T13029" s="76"/>
      <c r="U13029" s="76"/>
      <c r="V13029" s="76"/>
      <c r="W13029" s="76"/>
      <c r="X13029" s="76"/>
    </row>
    <row r="13030" spans="1:24">
      <c r="A13030" s="54"/>
      <c r="B13030" s="54"/>
      <c r="C13030" s="80"/>
      <c r="D13030" s="81"/>
      <c r="E13030" s="80"/>
      <c r="F13030" s="80"/>
      <c r="G13030" s="201"/>
      <c r="H13030" s="80"/>
      <c r="I13030" s="150"/>
      <c r="J13030" s="80"/>
      <c r="K13030" s="84" t="s">
        <v>36</v>
      </c>
      <c r="L13030" s="76">
        <f t="shared" si="635"/>
        <v>2</v>
      </c>
      <c r="M13030" s="76">
        <v>1</v>
      </c>
      <c r="N13030" s="76"/>
      <c r="O13030" s="76"/>
      <c r="P13030" s="76"/>
      <c r="Q13030" s="76"/>
      <c r="R13030" s="76"/>
      <c r="S13030" s="76">
        <v>1</v>
      </c>
      <c r="T13030" s="76"/>
      <c r="U13030" s="76"/>
      <c r="V13030" s="76"/>
      <c r="W13030" s="76"/>
      <c r="X13030" s="76"/>
    </row>
    <row r="13031" spans="1:24">
      <c r="A13031" s="54"/>
      <c r="B13031" s="54"/>
      <c r="C13031" s="46" t="s">
        <v>33</v>
      </c>
      <c r="D13031" s="58" t="s">
        <v>11766</v>
      </c>
      <c r="E13031" s="46" t="s">
        <v>19717</v>
      </c>
      <c r="F13031" s="46" t="s">
        <v>19718</v>
      </c>
      <c r="G13031" s="199" t="s">
        <v>19719</v>
      </c>
      <c r="H13031" s="46" t="s">
        <v>19720</v>
      </c>
      <c r="I13031" s="887">
        <v>1146.6300000000001</v>
      </c>
      <c r="J13031" s="46" t="s">
        <v>39</v>
      </c>
      <c r="K13031" s="75" t="s">
        <v>32</v>
      </c>
      <c r="L13031" s="76">
        <f t="shared" si="635"/>
        <v>0</v>
      </c>
      <c r="M13031" s="76"/>
      <c r="N13031" s="76"/>
      <c r="O13031" s="76"/>
      <c r="P13031" s="76"/>
      <c r="Q13031" s="76"/>
      <c r="R13031" s="76"/>
      <c r="S13031" s="76"/>
      <c r="T13031" s="76"/>
      <c r="U13031" s="76"/>
      <c r="V13031" s="76"/>
      <c r="W13031" s="76"/>
      <c r="X13031" s="76"/>
    </row>
    <row r="13032" spans="1:24">
      <c r="A13032" s="54"/>
      <c r="B13032" s="54"/>
      <c r="C13032" s="54"/>
      <c r="D13032" s="77"/>
      <c r="E13032" s="54"/>
      <c r="F13032" s="54"/>
      <c r="G13032" s="200"/>
      <c r="H13032" s="54"/>
      <c r="I13032" s="147"/>
      <c r="J13032" s="54"/>
      <c r="K13032" s="75" t="s">
        <v>34</v>
      </c>
      <c r="L13032" s="76">
        <f t="shared" si="635"/>
        <v>0</v>
      </c>
      <c r="M13032" s="76"/>
      <c r="N13032" s="76"/>
      <c r="O13032" s="76"/>
      <c r="P13032" s="76"/>
      <c r="Q13032" s="76"/>
      <c r="R13032" s="76"/>
      <c r="S13032" s="76"/>
      <c r="T13032" s="76"/>
      <c r="U13032" s="76"/>
      <c r="V13032" s="76"/>
      <c r="W13032" s="76"/>
      <c r="X13032" s="76"/>
    </row>
    <row r="13033" spans="1:24">
      <c r="A13033" s="54"/>
      <c r="B13033" s="54"/>
      <c r="C13033" s="80"/>
      <c r="D13033" s="81"/>
      <c r="E13033" s="80"/>
      <c r="F13033" s="80"/>
      <c r="G13033" s="201"/>
      <c r="H13033" s="80"/>
      <c r="I13033" s="150"/>
      <c r="J13033" s="80"/>
      <c r="K13033" s="84" t="s">
        <v>36</v>
      </c>
      <c r="L13033" s="76">
        <f t="shared" si="635"/>
        <v>2</v>
      </c>
      <c r="M13033" s="76"/>
      <c r="N13033" s="76"/>
      <c r="O13033" s="76"/>
      <c r="P13033" s="76"/>
      <c r="Q13033" s="76"/>
      <c r="R13033" s="76"/>
      <c r="S13033" s="76"/>
      <c r="T13033" s="76">
        <v>2</v>
      </c>
      <c r="U13033" s="76"/>
      <c r="V13033" s="76"/>
      <c r="W13033" s="76"/>
      <c r="X13033" s="76"/>
    </row>
    <row r="13034" spans="1:24">
      <c r="A13034" s="54"/>
      <c r="B13034" s="54"/>
      <c r="C13034" s="46" t="s">
        <v>33</v>
      </c>
      <c r="D13034" s="58" t="s">
        <v>6112</v>
      </c>
      <c r="E13034" s="46" t="s">
        <v>19721</v>
      </c>
      <c r="F13034" s="46" t="s">
        <v>19722</v>
      </c>
      <c r="G13034" s="199" t="s">
        <v>19723</v>
      </c>
      <c r="H13034" s="46" t="s">
        <v>19724</v>
      </c>
      <c r="I13034" s="887">
        <v>2390.09</v>
      </c>
      <c r="J13034" s="46" t="s">
        <v>39</v>
      </c>
      <c r="K13034" s="75" t="s">
        <v>32</v>
      </c>
      <c r="L13034" s="76">
        <f t="shared" si="635"/>
        <v>0</v>
      </c>
      <c r="M13034" s="76"/>
      <c r="N13034" s="76"/>
      <c r="O13034" s="76"/>
      <c r="P13034" s="76"/>
      <c r="Q13034" s="76"/>
      <c r="R13034" s="76"/>
      <c r="S13034" s="76"/>
      <c r="T13034" s="76"/>
      <c r="U13034" s="76"/>
      <c r="V13034" s="76"/>
      <c r="W13034" s="76"/>
      <c r="X13034" s="76"/>
    </row>
    <row r="13035" spans="1:24">
      <c r="A13035" s="54"/>
      <c r="B13035" s="54"/>
      <c r="C13035" s="54"/>
      <c r="D13035" s="77"/>
      <c r="E13035" s="54"/>
      <c r="F13035" s="54"/>
      <c r="G13035" s="200"/>
      <c r="H13035" s="54"/>
      <c r="I13035" s="147"/>
      <c r="J13035" s="54"/>
      <c r="K13035" s="75" t="s">
        <v>34</v>
      </c>
      <c r="L13035" s="76">
        <f t="shared" si="635"/>
        <v>0</v>
      </c>
      <c r="M13035" s="76"/>
      <c r="N13035" s="76"/>
      <c r="O13035" s="76"/>
      <c r="P13035" s="76"/>
      <c r="Q13035" s="76"/>
      <c r="R13035" s="76"/>
      <c r="S13035" s="76"/>
      <c r="T13035" s="76"/>
      <c r="U13035" s="76"/>
      <c r="V13035" s="76"/>
      <c r="W13035" s="76"/>
      <c r="X13035" s="76"/>
    </row>
    <row r="13036" spans="1:24">
      <c r="A13036" s="54"/>
      <c r="B13036" s="54"/>
      <c r="C13036" s="80"/>
      <c r="D13036" s="81"/>
      <c r="E13036" s="80"/>
      <c r="F13036" s="80"/>
      <c r="G13036" s="201"/>
      <c r="H13036" s="80"/>
      <c r="I13036" s="150"/>
      <c r="J13036" s="80"/>
      <c r="K13036" s="84" t="s">
        <v>36</v>
      </c>
      <c r="L13036" s="76">
        <f t="shared" si="635"/>
        <v>2</v>
      </c>
      <c r="M13036" s="76"/>
      <c r="N13036" s="76"/>
      <c r="O13036" s="76"/>
      <c r="P13036" s="76"/>
      <c r="Q13036" s="76"/>
      <c r="R13036" s="76"/>
      <c r="S13036" s="76"/>
      <c r="T13036" s="76">
        <v>2</v>
      </c>
      <c r="U13036" s="76"/>
      <c r="V13036" s="76"/>
      <c r="W13036" s="76"/>
      <c r="X13036" s="76"/>
    </row>
    <row r="13037" spans="1:24">
      <c r="A13037" s="54"/>
      <c r="B13037" s="54"/>
      <c r="C13037" s="46" t="s">
        <v>33</v>
      </c>
      <c r="D13037" s="58" t="s">
        <v>19725</v>
      </c>
      <c r="E13037" s="46" t="s">
        <v>19726</v>
      </c>
      <c r="F13037" s="46" t="s">
        <v>19727</v>
      </c>
      <c r="G13037" s="94" t="s">
        <v>19728</v>
      </c>
      <c r="H13037" s="46" t="s">
        <v>19729</v>
      </c>
      <c r="I13037" s="887">
        <v>1090.5</v>
      </c>
      <c r="J13037" s="46" t="s">
        <v>39</v>
      </c>
      <c r="K13037" s="75" t="s">
        <v>32</v>
      </c>
      <c r="L13037" s="76">
        <f t="shared" si="635"/>
        <v>0</v>
      </c>
      <c r="M13037" s="76"/>
      <c r="N13037" s="76"/>
      <c r="O13037" s="76"/>
      <c r="P13037" s="76"/>
      <c r="Q13037" s="76"/>
      <c r="R13037" s="76"/>
      <c r="S13037" s="76"/>
      <c r="T13037" s="76"/>
      <c r="U13037" s="76"/>
      <c r="V13037" s="76"/>
      <c r="W13037" s="76"/>
      <c r="X13037" s="76"/>
    </row>
    <row r="13038" spans="1:24">
      <c r="A13038" s="54"/>
      <c r="B13038" s="54"/>
      <c r="C13038" s="54"/>
      <c r="D13038" s="77"/>
      <c r="E13038" s="54"/>
      <c r="F13038" s="54"/>
      <c r="G13038" s="200"/>
      <c r="H13038" s="54"/>
      <c r="I13038" s="147"/>
      <c r="J13038" s="54"/>
      <c r="K13038" s="75" t="s">
        <v>34</v>
      </c>
      <c r="L13038" s="76">
        <f t="shared" si="635"/>
        <v>0</v>
      </c>
      <c r="M13038" s="76"/>
      <c r="N13038" s="76"/>
      <c r="O13038" s="76"/>
      <c r="P13038" s="76"/>
      <c r="Q13038" s="76"/>
      <c r="R13038" s="76"/>
      <c r="S13038" s="76"/>
      <c r="T13038" s="76"/>
      <c r="U13038" s="76"/>
      <c r="V13038" s="76"/>
      <c r="W13038" s="76"/>
      <c r="X13038" s="76"/>
    </row>
    <row r="13039" spans="1:24">
      <c r="A13039" s="54"/>
      <c r="B13039" s="54"/>
      <c r="C13039" s="80"/>
      <c r="D13039" s="81"/>
      <c r="E13039" s="80"/>
      <c r="F13039" s="80"/>
      <c r="G13039" s="201"/>
      <c r="H13039" s="80"/>
      <c r="I13039" s="150"/>
      <c r="J13039" s="80"/>
      <c r="K13039" s="84" t="s">
        <v>36</v>
      </c>
      <c r="L13039" s="76">
        <f t="shared" si="635"/>
        <v>3</v>
      </c>
      <c r="M13039" s="76"/>
      <c r="N13039" s="76"/>
      <c r="O13039" s="76"/>
      <c r="P13039" s="76"/>
      <c r="Q13039" s="76"/>
      <c r="R13039" s="76"/>
      <c r="S13039" s="76">
        <v>2</v>
      </c>
      <c r="T13039" s="76">
        <v>1</v>
      </c>
      <c r="U13039" s="76"/>
      <c r="V13039" s="76"/>
      <c r="W13039" s="76"/>
      <c r="X13039" s="76"/>
    </row>
    <row r="13040" spans="1:24">
      <c r="A13040" s="54"/>
      <c r="B13040" s="54"/>
      <c r="C13040" s="46" t="s">
        <v>33</v>
      </c>
      <c r="D13040" s="58" t="s">
        <v>19730</v>
      </c>
      <c r="E13040" s="46" t="s">
        <v>19731</v>
      </c>
      <c r="F13040" s="46" t="s">
        <v>19732</v>
      </c>
      <c r="G13040" s="199" t="s">
        <v>19733</v>
      </c>
      <c r="H13040" s="46" t="s">
        <v>19734</v>
      </c>
      <c r="I13040" s="887">
        <v>83.73</v>
      </c>
      <c r="J13040" s="46" t="s">
        <v>39</v>
      </c>
      <c r="K13040" s="75" t="s">
        <v>32</v>
      </c>
      <c r="L13040" s="76">
        <f t="shared" si="635"/>
        <v>0</v>
      </c>
      <c r="M13040" s="76"/>
      <c r="N13040" s="76"/>
      <c r="O13040" s="76"/>
      <c r="P13040" s="76"/>
      <c r="Q13040" s="76"/>
      <c r="R13040" s="76"/>
      <c r="S13040" s="76"/>
      <c r="T13040" s="76"/>
      <c r="U13040" s="76"/>
      <c r="V13040" s="76"/>
      <c r="W13040" s="76"/>
      <c r="X13040" s="76"/>
    </row>
    <row r="13041" spans="1:24">
      <c r="A13041" s="54"/>
      <c r="B13041" s="54"/>
      <c r="C13041" s="54"/>
      <c r="D13041" s="77"/>
      <c r="E13041" s="54"/>
      <c r="F13041" s="54"/>
      <c r="G13041" s="200"/>
      <c r="H13041" s="54"/>
      <c r="I13041" s="147"/>
      <c r="J13041" s="54"/>
      <c r="K13041" s="75" t="s">
        <v>34</v>
      </c>
      <c r="L13041" s="76">
        <f t="shared" si="635"/>
        <v>0</v>
      </c>
      <c r="M13041" s="76"/>
      <c r="N13041" s="76"/>
      <c r="O13041" s="76"/>
      <c r="P13041" s="76"/>
      <c r="Q13041" s="76"/>
      <c r="R13041" s="76"/>
      <c r="S13041" s="76"/>
      <c r="T13041" s="76"/>
      <c r="U13041" s="76"/>
      <c r="V13041" s="76"/>
      <c r="W13041" s="76"/>
      <c r="X13041" s="76"/>
    </row>
    <row r="13042" spans="1:24">
      <c r="A13042" s="54"/>
      <c r="B13042" s="54"/>
      <c r="C13042" s="80"/>
      <c r="D13042" s="81"/>
      <c r="E13042" s="80"/>
      <c r="F13042" s="80"/>
      <c r="G13042" s="201"/>
      <c r="H13042" s="80"/>
      <c r="I13042" s="150"/>
      <c r="J13042" s="80"/>
      <c r="K13042" s="84" t="s">
        <v>36</v>
      </c>
      <c r="L13042" s="76">
        <f t="shared" si="635"/>
        <v>2</v>
      </c>
      <c r="M13042" s="76"/>
      <c r="N13042" s="76"/>
      <c r="O13042" s="76">
        <v>2</v>
      </c>
      <c r="P13042" s="76"/>
      <c r="Q13042" s="76"/>
      <c r="R13042" s="76"/>
      <c r="S13042" s="76"/>
      <c r="T13042" s="76"/>
      <c r="U13042" s="76"/>
      <c r="V13042" s="76"/>
      <c r="W13042" s="76"/>
      <c r="X13042" s="76"/>
    </row>
    <row r="13043" spans="1:24">
      <c r="A13043" s="54"/>
      <c r="B13043" s="54"/>
      <c r="C13043" s="46" t="s">
        <v>33</v>
      </c>
      <c r="D13043" s="58" t="s">
        <v>19735</v>
      </c>
      <c r="E13043" s="46" t="s">
        <v>19736</v>
      </c>
      <c r="F13043" s="46" t="s">
        <v>19737</v>
      </c>
      <c r="G13043" s="199" t="s">
        <v>19738</v>
      </c>
      <c r="H13043" s="46" t="s">
        <v>19739</v>
      </c>
      <c r="I13043" s="887">
        <v>33728.35</v>
      </c>
      <c r="J13043" s="46" t="s">
        <v>39</v>
      </c>
      <c r="K13043" s="75" t="s">
        <v>32</v>
      </c>
      <c r="L13043" s="76">
        <f t="shared" si="635"/>
        <v>0</v>
      </c>
      <c r="M13043" s="76"/>
      <c r="N13043" s="76"/>
      <c r="O13043" s="76"/>
      <c r="P13043" s="76"/>
      <c r="Q13043" s="76"/>
      <c r="R13043" s="76"/>
      <c r="S13043" s="76"/>
      <c r="T13043" s="76"/>
      <c r="U13043" s="76"/>
      <c r="V13043" s="76"/>
      <c r="W13043" s="76"/>
      <c r="X13043" s="76"/>
    </row>
    <row r="13044" spans="1:24">
      <c r="A13044" s="54"/>
      <c r="B13044" s="54"/>
      <c r="C13044" s="54"/>
      <c r="D13044" s="77"/>
      <c r="E13044" s="54"/>
      <c r="F13044" s="54"/>
      <c r="G13044" s="200"/>
      <c r="H13044" s="54"/>
      <c r="I13044" s="147"/>
      <c r="J13044" s="54"/>
      <c r="K13044" s="75" t="s">
        <v>34</v>
      </c>
      <c r="L13044" s="76">
        <f t="shared" si="635"/>
        <v>0</v>
      </c>
      <c r="M13044" s="76"/>
      <c r="N13044" s="76"/>
      <c r="O13044" s="76"/>
      <c r="P13044" s="76"/>
      <c r="Q13044" s="76"/>
      <c r="R13044" s="76"/>
      <c r="S13044" s="76"/>
      <c r="T13044" s="76"/>
      <c r="U13044" s="76"/>
      <c r="V13044" s="76"/>
      <c r="W13044" s="76"/>
      <c r="X13044" s="76"/>
    </row>
    <row r="13045" spans="1:24">
      <c r="A13045" s="54"/>
      <c r="B13045" s="54"/>
      <c r="C13045" s="80"/>
      <c r="D13045" s="81"/>
      <c r="E13045" s="80"/>
      <c r="F13045" s="80"/>
      <c r="G13045" s="201"/>
      <c r="H13045" s="80"/>
      <c r="I13045" s="150"/>
      <c r="J13045" s="80"/>
      <c r="K13045" s="84" t="s">
        <v>36</v>
      </c>
      <c r="L13045" s="76">
        <f t="shared" si="635"/>
        <v>9</v>
      </c>
      <c r="M13045" s="76"/>
      <c r="N13045" s="76"/>
      <c r="O13045" s="76"/>
      <c r="P13045" s="76"/>
      <c r="Q13045" s="76"/>
      <c r="R13045" s="76"/>
      <c r="S13045" s="76"/>
      <c r="T13045" s="76"/>
      <c r="U13045" s="76"/>
      <c r="V13045" s="76"/>
      <c r="W13045" s="76">
        <v>9</v>
      </c>
      <c r="X13045" s="76"/>
    </row>
    <row r="13046" spans="1:24">
      <c r="A13046" s="54"/>
      <c r="B13046" s="54"/>
      <c r="C13046" s="46" t="s">
        <v>33</v>
      </c>
      <c r="D13046" s="58" t="s">
        <v>6077</v>
      </c>
      <c r="E13046" s="46" t="s">
        <v>19740</v>
      </c>
      <c r="F13046" s="46" t="s">
        <v>19741</v>
      </c>
      <c r="G13046" s="199" t="s">
        <v>19742</v>
      </c>
      <c r="H13046" s="46" t="s">
        <v>19743</v>
      </c>
      <c r="I13046" s="887">
        <v>493.73</v>
      </c>
      <c r="J13046" s="46" t="s">
        <v>39</v>
      </c>
      <c r="K13046" s="75" t="s">
        <v>32</v>
      </c>
      <c r="L13046" s="76">
        <f t="shared" si="635"/>
        <v>0</v>
      </c>
      <c r="M13046" s="76"/>
      <c r="N13046" s="76"/>
      <c r="O13046" s="76"/>
      <c r="P13046" s="76"/>
      <c r="Q13046" s="76"/>
      <c r="R13046" s="76"/>
      <c r="S13046" s="76"/>
      <c r="T13046" s="76"/>
      <c r="U13046" s="76"/>
      <c r="V13046" s="76"/>
      <c r="W13046" s="76"/>
      <c r="X13046" s="76"/>
    </row>
    <row r="13047" spans="1:24">
      <c r="A13047" s="54"/>
      <c r="B13047" s="54"/>
      <c r="C13047" s="54"/>
      <c r="D13047" s="77"/>
      <c r="E13047" s="54"/>
      <c r="F13047" s="54"/>
      <c r="G13047" s="200"/>
      <c r="H13047" s="54"/>
      <c r="I13047" s="147"/>
      <c r="J13047" s="54"/>
      <c r="K13047" s="75" t="s">
        <v>34</v>
      </c>
      <c r="L13047" s="76">
        <f t="shared" si="635"/>
        <v>0</v>
      </c>
      <c r="M13047" s="76"/>
      <c r="N13047" s="76"/>
      <c r="O13047" s="76"/>
      <c r="P13047" s="76"/>
      <c r="Q13047" s="76"/>
      <c r="R13047" s="76"/>
      <c r="S13047" s="76"/>
      <c r="T13047" s="76"/>
      <c r="U13047" s="76"/>
      <c r="V13047" s="76"/>
      <c r="W13047" s="76"/>
      <c r="X13047" s="76"/>
    </row>
    <row r="13048" spans="1:24">
      <c r="A13048" s="54"/>
      <c r="B13048" s="54"/>
      <c r="C13048" s="80"/>
      <c r="D13048" s="81"/>
      <c r="E13048" s="80"/>
      <c r="F13048" s="80"/>
      <c r="G13048" s="201"/>
      <c r="H13048" s="80"/>
      <c r="I13048" s="150"/>
      <c r="J13048" s="80"/>
      <c r="K13048" s="84" t="s">
        <v>36</v>
      </c>
      <c r="L13048" s="76">
        <f t="shared" si="635"/>
        <v>3</v>
      </c>
      <c r="M13048" s="76"/>
      <c r="N13048" s="76"/>
      <c r="O13048" s="76">
        <v>2</v>
      </c>
      <c r="P13048" s="76"/>
      <c r="Q13048" s="76"/>
      <c r="R13048" s="76"/>
      <c r="S13048" s="76"/>
      <c r="T13048" s="76">
        <v>1</v>
      </c>
      <c r="U13048" s="76"/>
      <c r="V13048" s="76"/>
      <c r="W13048" s="76"/>
      <c r="X13048" s="76"/>
    </row>
    <row r="13049" spans="1:24">
      <c r="A13049" s="54"/>
      <c r="B13049" s="54"/>
      <c r="C13049" s="46" t="s">
        <v>33</v>
      </c>
      <c r="D13049" s="58" t="s">
        <v>19744</v>
      </c>
      <c r="E13049" s="58" t="s">
        <v>19745</v>
      </c>
      <c r="F13049" s="46" t="s">
        <v>7049</v>
      </c>
      <c r="G13049" s="199" t="s">
        <v>19746</v>
      </c>
      <c r="H13049" s="46" t="s">
        <v>19747</v>
      </c>
      <c r="I13049" s="887">
        <v>426.02</v>
      </c>
      <c r="J13049" s="46" t="s">
        <v>39</v>
      </c>
      <c r="K13049" s="75" t="s">
        <v>32</v>
      </c>
      <c r="L13049" s="76">
        <f t="shared" si="635"/>
        <v>0</v>
      </c>
      <c r="M13049" s="76"/>
      <c r="N13049" s="76"/>
      <c r="O13049" s="76"/>
      <c r="P13049" s="76"/>
      <c r="Q13049" s="76"/>
      <c r="R13049" s="76"/>
      <c r="S13049" s="76"/>
      <c r="T13049" s="76"/>
      <c r="U13049" s="76"/>
      <c r="V13049" s="76"/>
      <c r="W13049" s="76"/>
      <c r="X13049" s="76"/>
    </row>
    <row r="13050" spans="1:24">
      <c r="A13050" s="54"/>
      <c r="B13050" s="54"/>
      <c r="C13050" s="54"/>
      <c r="D13050" s="77"/>
      <c r="E13050" s="54"/>
      <c r="F13050" s="54"/>
      <c r="G13050" s="200"/>
      <c r="H13050" s="54"/>
      <c r="I13050" s="147"/>
      <c r="J13050" s="54"/>
      <c r="K13050" s="75" t="s">
        <v>34</v>
      </c>
      <c r="L13050" s="76">
        <f t="shared" si="635"/>
        <v>0</v>
      </c>
      <c r="M13050" s="76"/>
      <c r="N13050" s="76"/>
      <c r="O13050" s="76"/>
      <c r="P13050" s="76"/>
      <c r="Q13050" s="76"/>
      <c r="R13050" s="76"/>
      <c r="S13050" s="76"/>
      <c r="T13050" s="76"/>
      <c r="U13050" s="76"/>
      <c r="V13050" s="76"/>
      <c r="W13050" s="76"/>
      <c r="X13050" s="76"/>
    </row>
    <row r="13051" spans="1:24">
      <c r="A13051" s="54"/>
      <c r="B13051" s="54"/>
      <c r="C13051" s="80"/>
      <c r="D13051" s="81"/>
      <c r="E13051" s="80"/>
      <c r="F13051" s="80"/>
      <c r="G13051" s="201"/>
      <c r="H13051" s="80"/>
      <c r="I13051" s="150"/>
      <c r="J13051" s="80"/>
      <c r="K13051" s="84" t="s">
        <v>36</v>
      </c>
      <c r="L13051" s="76">
        <f t="shared" si="635"/>
        <v>3</v>
      </c>
      <c r="M13051" s="76"/>
      <c r="N13051" s="76"/>
      <c r="O13051" s="76">
        <v>2</v>
      </c>
      <c r="P13051" s="76"/>
      <c r="Q13051" s="76"/>
      <c r="R13051" s="76"/>
      <c r="S13051" s="76"/>
      <c r="T13051" s="76">
        <v>1</v>
      </c>
      <c r="U13051" s="76"/>
      <c r="V13051" s="76"/>
      <c r="W13051" s="76"/>
      <c r="X13051" s="76"/>
    </row>
    <row r="13052" spans="1:24">
      <c r="A13052" s="54"/>
      <c r="B13052" s="54"/>
      <c r="C13052" s="46" t="s">
        <v>33</v>
      </c>
      <c r="D13052" s="58" t="s">
        <v>19748</v>
      </c>
      <c r="E13052" s="46" t="s">
        <v>19749</v>
      </c>
      <c r="F13052" s="46" t="s">
        <v>18480</v>
      </c>
      <c r="G13052" s="199" t="s">
        <v>19750</v>
      </c>
      <c r="H13052" s="46" t="s">
        <v>19751</v>
      </c>
      <c r="I13052" s="887">
        <v>481.68</v>
      </c>
      <c r="J13052" s="46" t="s">
        <v>39</v>
      </c>
      <c r="K13052" s="75" t="s">
        <v>32</v>
      </c>
      <c r="L13052" s="76">
        <f t="shared" si="635"/>
        <v>0</v>
      </c>
      <c r="M13052" s="76"/>
      <c r="N13052" s="76"/>
      <c r="O13052" s="76"/>
      <c r="P13052" s="76"/>
      <c r="Q13052" s="76"/>
      <c r="R13052" s="76"/>
      <c r="S13052" s="76"/>
      <c r="T13052" s="76"/>
      <c r="U13052" s="76"/>
      <c r="V13052" s="76"/>
      <c r="W13052" s="76"/>
      <c r="X13052" s="76"/>
    </row>
    <row r="13053" spans="1:24">
      <c r="A13053" s="54"/>
      <c r="B13053" s="54"/>
      <c r="C13053" s="54"/>
      <c r="D13053" s="77"/>
      <c r="E13053" s="54"/>
      <c r="F13053" s="54"/>
      <c r="G13053" s="200"/>
      <c r="H13053" s="54"/>
      <c r="I13053" s="147"/>
      <c r="J13053" s="54"/>
      <c r="K13053" s="75" t="s">
        <v>34</v>
      </c>
      <c r="L13053" s="76">
        <f t="shared" si="635"/>
        <v>0</v>
      </c>
      <c r="M13053" s="76"/>
      <c r="N13053" s="76"/>
      <c r="O13053" s="76"/>
      <c r="P13053" s="76"/>
      <c r="Q13053" s="76"/>
      <c r="R13053" s="76"/>
      <c r="S13053" s="76"/>
      <c r="T13053" s="76"/>
      <c r="U13053" s="76"/>
      <c r="V13053" s="76"/>
      <c r="W13053" s="76"/>
      <c r="X13053" s="76"/>
    </row>
    <row r="13054" spans="1:24">
      <c r="A13054" s="54"/>
      <c r="B13054" s="54"/>
      <c r="C13054" s="80"/>
      <c r="D13054" s="81"/>
      <c r="E13054" s="80"/>
      <c r="F13054" s="80"/>
      <c r="G13054" s="201"/>
      <c r="H13054" s="80"/>
      <c r="I13054" s="150"/>
      <c r="J13054" s="80"/>
      <c r="K13054" s="84" t="s">
        <v>36</v>
      </c>
      <c r="L13054" s="76">
        <f t="shared" si="635"/>
        <v>2</v>
      </c>
      <c r="M13054" s="76"/>
      <c r="N13054" s="76"/>
      <c r="O13054" s="76"/>
      <c r="P13054" s="76"/>
      <c r="Q13054" s="76"/>
      <c r="R13054" s="76"/>
      <c r="S13054" s="76"/>
      <c r="T13054" s="76"/>
      <c r="U13054" s="76"/>
      <c r="V13054" s="76"/>
      <c r="W13054" s="76"/>
      <c r="X13054" s="76">
        <v>2</v>
      </c>
    </row>
    <row r="13055" spans="1:24">
      <c r="A13055" s="54"/>
      <c r="B13055" s="54"/>
      <c r="C13055" s="46" t="s">
        <v>33</v>
      </c>
      <c r="D13055" s="58" t="s">
        <v>19752</v>
      </c>
      <c r="E13055" s="46" t="s">
        <v>19753</v>
      </c>
      <c r="F13055" s="46" t="s">
        <v>4239</v>
      </c>
      <c r="G13055" s="199" t="s">
        <v>19754</v>
      </c>
      <c r="H13055" s="46" t="s">
        <v>19755</v>
      </c>
      <c r="I13055" s="887">
        <v>515.62</v>
      </c>
      <c r="J13055" s="46" t="s">
        <v>39</v>
      </c>
      <c r="K13055" s="75" t="s">
        <v>32</v>
      </c>
      <c r="L13055" s="76">
        <f t="shared" si="635"/>
        <v>0</v>
      </c>
      <c r="M13055" s="76"/>
      <c r="N13055" s="76"/>
      <c r="O13055" s="76"/>
      <c r="P13055" s="76"/>
      <c r="Q13055" s="76"/>
      <c r="R13055" s="76"/>
      <c r="S13055" s="76"/>
      <c r="T13055" s="76"/>
      <c r="U13055" s="76"/>
      <c r="V13055" s="76"/>
      <c r="W13055" s="76"/>
      <c r="X13055" s="76"/>
    </row>
    <row r="13056" spans="1:24">
      <c r="A13056" s="54"/>
      <c r="B13056" s="54"/>
      <c r="C13056" s="54"/>
      <c r="D13056" s="77"/>
      <c r="E13056" s="54"/>
      <c r="F13056" s="54"/>
      <c r="G13056" s="200"/>
      <c r="H13056" s="54"/>
      <c r="I13056" s="147"/>
      <c r="J13056" s="54"/>
      <c r="K13056" s="75" t="s">
        <v>34</v>
      </c>
      <c r="L13056" s="76">
        <f t="shared" si="635"/>
        <v>0</v>
      </c>
      <c r="M13056" s="76"/>
      <c r="N13056" s="76"/>
      <c r="O13056" s="76"/>
      <c r="P13056" s="76"/>
      <c r="Q13056" s="76"/>
      <c r="R13056" s="76"/>
      <c r="S13056" s="76"/>
      <c r="T13056" s="76"/>
      <c r="U13056" s="76"/>
      <c r="V13056" s="76"/>
      <c r="W13056" s="76"/>
      <c r="X13056" s="76"/>
    </row>
    <row r="13057" spans="1:24">
      <c r="A13057" s="54"/>
      <c r="B13057" s="54"/>
      <c r="C13057" s="80"/>
      <c r="D13057" s="81"/>
      <c r="E13057" s="80"/>
      <c r="F13057" s="80"/>
      <c r="G13057" s="201"/>
      <c r="H13057" s="80"/>
      <c r="I13057" s="150"/>
      <c r="J13057" s="80"/>
      <c r="K13057" s="84" t="s">
        <v>36</v>
      </c>
      <c r="L13057" s="76">
        <f t="shared" si="635"/>
        <v>2</v>
      </c>
      <c r="M13057" s="76">
        <v>2</v>
      </c>
      <c r="N13057" s="76"/>
      <c r="O13057" s="76"/>
      <c r="P13057" s="76"/>
      <c r="Q13057" s="76"/>
      <c r="R13057" s="76"/>
      <c r="S13057" s="76"/>
      <c r="T13057" s="76"/>
      <c r="U13057" s="76"/>
      <c r="V13057" s="76"/>
      <c r="W13057" s="76"/>
      <c r="X13057" s="76"/>
    </row>
    <row r="13058" spans="1:24">
      <c r="A13058" s="54"/>
      <c r="B13058" s="54"/>
      <c r="C13058" s="46" t="s">
        <v>33</v>
      </c>
      <c r="D13058" s="58" t="s">
        <v>19756</v>
      </c>
      <c r="E13058" s="46" t="s">
        <v>19757</v>
      </c>
      <c r="F13058" s="46" t="s">
        <v>19758</v>
      </c>
      <c r="G13058" s="199" t="s">
        <v>19759</v>
      </c>
      <c r="H13058" s="46" t="s">
        <v>19760</v>
      </c>
      <c r="I13058" s="887">
        <v>4134.68</v>
      </c>
      <c r="J13058" s="46" t="s">
        <v>39</v>
      </c>
      <c r="K13058" s="75" t="s">
        <v>32</v>
      </c>
      <c r="L13058" s="76">
        <f t="shared" si="635"/>
        <v>2</v>
      </c>
      <c r="M13058" s="76"/>
      <c r="N13058" s="76"/>
      <c r="O13058" s="76"/>
      <c r="P13058" s="76"/>
      <c r="Q13058" s="76"/>
      <c r="R13058" s="76"/>
      <c r="S13058" s="76">
        <v>2</v>
      </c>
      <c r="T13058" s="76"/>
      <c r="U13058" s="76"/>
      <c r="V13058" s="76"/>
      <c r="W13058" s="76"/>
      <c r="X13058" s="76"/>
    </row>
    <row r="13059" spans="1:24">
      <c r="A13059" s="54"/>
      <c r="B13059" s="54"/>
      <c r="C13059" s="54"/>
      <c r="D13059" s="77"/>
      <c r="E13059" s="54"/>
      <c r="F13059" s="54"/>
      <c r="G13059" s="200"/>
      <c r="H13059" s="54"/>
      <c r="I13059" s="147"/>
      <c r="J13059" s="54"/>
      <c r="K13059" s="75" t="s">
        <v>34</v>
      </c>
      <c r="L13059" s="76">
        <f t="shared" si="635"/>
        <v>0</v>
      </c>
      <c r="M13059" s="76"/>
      <c r="N13059" s="76"/>
      <c r="O13059" s="76"/>
      <c r="P13059" s="76"/>
      <c r="Q13059" s="76"/>
      <c r="R13059" s="76"/>
      <c r="S13059" s="76"/>
      <c r="T13059" s="76"/>
      <c r="U13059" s="76"/>
      <c r="V13059" s="76"/>
      <c r="W13059" s="76"/>
      <c r="X13059" s="76"/>
    </row>
    <row r="13060" spans="1:24">
      <c r="A13060" s="54"/>
      <c r="B13060" s="54"/>
      <c r="C13060" s="80"/>
      <c r="D13060" s="81"/>
      <c r="E13060" s="80"/>
      <c r="F13060" s="80"/>
      <c r="G13060" s="201"/>
      <c r="H13060" s="80"/>
      <c r="I13060" s="150"/>
      <c r="J13060" s="80"/>
      <c r="K13060" s="84" t="s">
        <v>36</v>
      </c>
      <c r="L13060" s="76">
        <f t="shared" si="635"/>
        <v>0</v>
      </c>
      <c r="M13060" s="76"/>
      <c r="N13060" s="76"/>
      <c r="O13060" s="76"/>
      <c r="P13060" s="76"/>
      <c r="Q13060" s="76"/>
      <c r="R13060" s="76"/>
      <c r="S13060" s="76"/>
      <c r="T13060" s="76"/>
      <c r="U13060" s="76"/>
      <c r="V13060" s="76"/>
      <c r="W13060" s="76"/>
      <c r="X13060" s="76"/>
    </row>
    <row r="13061" spans="1:24">
      <c r="A13061" s="54"/>
      <c r="B13061" s="54"/>
      <c r="C13061" s="46" t="s">
        <v>33</v>
      </c>
      <c r="D13061" s="58" t="s">
        <v>19761</v>
      </c>
      <c r="E13061" s="46" t="s">
        <v>19762</v>
      </c>
      <c r="F13061" s="46" t="s">
        <v>19763</v>
      </c>
      <c r="G13061" s="199" t="s">
        <v>19764</v>
      </c>
      <c r="H13061" s="46" t="s">
        <v>19765</v>
      </c>
      <c r="I13061" s="887">
        <v>894.14</v>
      </c>
      <c r="J13061" s="46" t="s">
        <v>39</v>
      </c>
      <c r="K13061" s="75" t="s">
        <v>32</v>
      </c>
      <c r="L13061" s="76">
        <f t="shared" si="635"/>
        <v>3</v>
      </c>
      <c r="M13061" s="76">
        <v>3</v>
      </c>
      <c r="N13061" s="76"/>
      <c r="O13061" s="76"/>
      <c r="P13061" s="76"/>
      <c r="Q13061" s="76"/>
      <c r="R13061" s="76"/>
      <c r="S13061" s="76"/>
      <c r="T13061" s="76"/>
      <c r="U13061" s="76"/>
      <c r="V13061" s="76"/>
      <c r="W13061" s="76"/>
      <c r="X13061" s="76"/>
    </row>
    <row r="13062" spans="1:24">
      <c r="A13062" s="54"/>
      <c r="B13062" s="54"/>
      <c r="C13062" s="54"/>
      <c r="D13062" s="77"/>
      <c r="E13062" s="54"/>
      <c r="F13062" s="54"/>
      <c r="G13062" s="200"/>
      <c r="H13062" s="54"/>
      <c r="I13062" s="147"/>
      <c r="J13062" s="54"/>
      <c r="K13062" s="75" t="s">
        <v>34</v>
      </c>
      <c r="L13062" s="76">
        <f t="shared" si="635"/>
        <v>0</v>
      </c>
      <c r="M13062" s="76"/>
      <c r="N13062" s="76"/>
      <c r="O13062" s="76"/>
      <c r="P13062" s="76"/>
      <c r="Q13062" s="76"/>
      <c r="R13062" s="76"/>
      <c r="S13062" s="76"/>
      <c r="T13062" s="76"/>
      <c r="U13062" s="76"/>
      <c r="V13062" s="76"/>
      <c r="W13062" s="76"/>
      <c r="X13062" s="76"/>
    </row>
    <row r="13063" spans="1:24">
      <c r="A13063" s="54"/>
      <c r="B13063" s="54"/>
      <c r="C13063" s="80"/>
      <c r="D13063" s="81"/>
      <c r="E13063" s="80"/>
      <c r="F13063" s="80"/>
      <c r="G13063" s="201"/>
      <c r="H13063" s="80"/>
      <c r="I13063" s="150"/>
      <c r="J13063" s="80"/>
      <c r="K13063" s="84" t="s">
        <v>36</v>
      </c>
      <c r="L13063" s="76">
        <f t="shared" si="635"/>
        <v>0</v>
      </c>
      <c r="M13063" s="76"/>
      <c r="N13063" s="76"/>
      <c r="O13063" s="76"/>
      <c r="P13063" s="76"/>
      <c r="Q13063" s="76"/>
      <c r="R13063" s="76"/>
      <c r="S13063" s="76"/>
      <c r="T13063" s="76"/>
      <c r="U13063" s="76"/>
      <c r="V13063" s="76"/>
      <c r="W13063" s="76"/>
      <c r="X13063" s="76"/>
    </row>
    <row r="13064" spans="1:24">
      <c r="A13064" s="54"/>
      <c r="B13064" s="54"/>
      <c r="C13064" s="46" t="s">
        <v>33</v>
      </c>
      <c r="D13064" s="58" t="s">
        <v>19766</v>
      </c>
      <c r="E13064" s="58" t="s">
        <v>19767</v>
      </c>
      <c r="F13064" s="46" t="s">
        <v>19768</v>
      </c>
      <c r="G13064" s="199" t="s">
        <v>19769</v>
      </c>
      <c r="H13064" s="46" t="s">
        <v>19770</v>
      </c>
      <c r="I13064" s="887">
        <v>8.57</v>
      </c>
      <c r="J13064" s="46" t="s">
        <v>39</v>
      </c>
      <c r="K13064" s="75" t="s">
        <v>32</v>
      </c>
      <c r="L13064" s="76">
        <f t="shared" si="635"/>
        <v>2</v>
      </c>
      <c r="M13064" s="76"/>
      <c r="N13064" s="76"/>
      <c r="O13064" s="76">
        <v>1</v>
      </c>
      <c r="P13064" s="76"/>
      <c r="Q13064" s="76"/>
      <c r="R13064" s="76"/>
      <c r="S13064" s="76">
        <v>1</v>
      </c>
      <c r="T13064" s="76"/>
      <c r="U13064" s="76"/>
      <c r="V13064" s="76"/>
      <c r="W13064" s="76"/>
      <c r="X13064" s="76"/>
    </row>
    <row r="13065" spans="1:24">
      <c r="A13065" s="54"/>
      <c r="B13065" s="54"/>
      <c r="C13065" s="54"/>
      <c r="D13065" s="77"/>
      <c r="E13065" s="54"/>
      <c r="F13065" s="54"/>
      <c r="G13065" s="200"/>
      <c r="H13065" s="54"/>
      <c r="I13065" s="147"/>
      <c r="J13065" s="54"/>
      <c r="K13065" s="75" t="s">
        <v>34</v>
      </c>
      <c r="L13065" s="76">
        <f t="shared" si="635"/>
        <v>0</v>
      </c>
      <c r="M13065" s="76"/>
      <c r="N13065" s="76"/>
      <c r="O13065" s="76"/>
      <c r="P13065" s="76"/>
      <c r="Q13065" s="76"/>
      <c r="R13065" s="76"/>
      <c r="S13065" s="76"/>
      <c r="T13065" s="76"/>
      <c r="U13065" s="76"/>
      <c r="V13065" s="76"/>
      <c r="W13065" s="76"/>
      <c r="X13065" s="76"/>
    </row>
    <row r="13066" spans="1:24">
      <c r="A13066" s="54"/>
      <c r="B13066" s="54"/>
      <c r="C13066" s="80"/>
      <c r="D13066" s="81"/>
      <c r="E13066" s="80"/>
      <c r="F13066" s="80"/>
      <c r="G13066" s="201"/>
      <c r="H13066" s="80"/>
      <c r="I13066" s="150"/>
      <c r="J13066" s="80"/>
      <c r="K13066" s="84" t="s">
        <v>36</v>
      </c>
      <c r="L13066" s="76">
        <f t="shared" si="635"/>
        <v>0</v>
      </c>
      <c r="M13066" s="76"/>
      <c r="N13066" s="76"/>
      <c r="O13066" s="76"/>
      <c r="P13066" s="76"/>
      <c r="Q13066" s="76"/>
      <c r="R13066" s="76"/>
      <c r="S13066" s="76"/>
      <c r="T13066" s="76"/>
      <c r="U13066" s="76"/>
      <c r="V13066" s="76"/>
      <c r="W13066" s="76"/>
      <c r="X13066" s="76"/>
    </row>
    <row r="13067" spans="1:24">
      <c r="A13067" s="54"/>
      <c r="B13067" s="54"/>
      <c r="C13067" s="46" t="s">
        <v>33</v>
      </c>
      <c r="D13067" s="58" t="s">
        <v>19771</v>
      </c>
      <c r="E13067" s="46" t="s">
        <v>19772</v>
      </c>
      <c r="F13067" s="46" t="s">
        <v>19773</v>
      </c>
      <c r="G13067" s="199" t="s">
        <v>19774</v>
      </c>
      <c r="H13067" s="46" t="s">
        <v>19775</v>
      </c>
      <c r="I13067" s="887">
        <v>8574.7900000000009</v>
      </c>
      <c r="J13067" s="46" t="s">
        <v>39</v>
      </c>
      <c r="K13067" s="75" t="s">
        <v>32</v>
      </c>
      <c r="L13067" s="76">
        <f t="shared" si="635"/>
        <v>0</v>
      </c>
      <c r="M13067" s="76"/>
      <c r="N13067" s="76"/>
      <c r="O13067" s="76"/>
      <c r="P13067" s="76"/>
      <c r="Q13067" s="76"/>
      <c r="R13067" s="76"/>
      <c r="S13067" s="76"/>
      <c r="T13067" s="76"/>
      <c r="U13067" s="76"/>
      <c r="V13067" s="76"/>
      <c r="W13067" s="76"/>
      <c r="X13067" s="76"/>
    </row>
    <row r="13068" spans="1:24">
      <c r="A13068" s="54"/>
      <c r="B13068" s="54"/>
      <c r="C13068" s="54"/>
      <c r="D13068" s="77"/>
      <c r="E13068" s="54"/>
      <c r="F13068" s="54"/>
      <c r="G13068" s="200"/>
      <c r="H13068" s="54"/>
      <c r="I13068" s="147"/>
      <c r="J13068" s="54"/>
      <c r="K13068" s="75" t="s">
        <v>34</v>
      </c>
      <c r="L13068" s="76">
        <f t="shared" si="635"/>
        <v>0</v>
      </c>
      <c r="M13068" s="76"/>
      <c r="N13068" s="76"/>
      <c r="O13068" s="76"/>
      <c r="P13068" s="76"/>
      <c r="Q13068" s="76"/>
      <c r="R13068" s="76"/>
      <c r="S13068" s="76"/>
      <c r="T13068" s="76"/>
      <c r="U13068" s="76"/>
      <c r="V13068" s="76"/>
      <c r="W13068" s="76"/>
      <c r="X13068" s="76"/>
    </row>
    <row r="13069" spans="1:24">
      <c r="A13069" s="54"/>
      <c r="B13069" s="54"/>
      <c r="C13069" s="80"/>
      <c r="D13069" s="81"/>
      <c r="E13069" s="80"/>
      <c r="F13069" s="80"/>
      <c r="G13069" s="201"/>
      <c r="H13069" s="80"/>
      <c r="I13069" s="150"/>
      <c r="J13069" s="80"/>
      <c r="K13069" s="84" t="s">
        <v>36</v>
      </c>
      <c r="L13069" s="76">
        <f t="shared" si="635"/>
        <v>4</v>
      </c>
      <c r="M13069" s="76"/>
      <c r="N13069" s="76"/>
      <c r="O13069" s="76">
        <v>1</v>
      </c>
      <c r="P13069" s="76"/>
      <c r="Q13069" s="76"/>
      <c r="R13069" s="76"/>
      <c r="S13069" s="76"/>
      <c r="T13069" s="76">
        <v>2</v>
      </c>
      <c r="U13069" s="76"/>
      <c r="V13069" s="76"/>
      <c r="W13069" s="76">
        <v>1</v>
      </c>
      <c r="X13069" s="76"/>
    </row>
    <row r="13070" spans="1:24">
      <c r="A13070" s="54"/>
      <c r="B13070" s="54"/>
      <c r="C13070" s="46" t="s">
        <v>33</v>
      </c>
      <c r="D13070" s="58" t="s">
        <v>19776</v>
      </c>
      <c r="E13070" s="46" t="s">
        <v>19777</v>
      </c>
      <c r="F13070" s="46" t="s">
        <v>5181</v>
      </c>
      <c r="G13070" s="199" t="s">
        <v>19778</v>
      </c>
      <c r="H13070" s="46" t="s">
        <v>19779</v>
      </c>
      <c r="I13070" s="887">
        <v>2363.23</v>
      </c>
      <c r="J13070" s="46" t="s">
        <v>39</v>
      </c>
      <c r="K13070" s="75" t="s">
        <v>32</v>
      </c>
      <c r="L13070" s="76">
        <f t="shared" si="635"/>
        <v>0</v>
      </c>
      <c r="M13070" s="76"/>
      <c r="N13070" s="76"/>
      <c r="O13070" s="76"/>
      <c r="P13070" s="76"/>
      <c r="Q13070" s="76"/>
      <c r="R13070" s="76"/>
      <c r="S13070" s="76"/>
      <c r="T13070" s="76"/>
      <c r="U13070" s="76"/>
      <c r="V13070" s="76"/>
      <c r="W13070" s="76"/>
      <c r="X13070" s="76"/>
    </row>
    <row r="13071" spans="1:24">
      <c r="A13071" s="54"/>
      <c r="B13071" s="54"/>
      <c r="C13071" s="54"/>
      <c r="D13071" s="77"/>
      <c r="E13071" s="54"/>
      <c r="F13071" s="54"/>
      <c r="G13071" s="200"/>
      <c r="H13071" s="54"/>
      <c r="I13071" s="147"/>
      <c r="J13071" s="54"/>
      <c r="K13071" s="75" t="s">
        <v>34</v>
      </c>
      <c r="L13071" s="76">
        <f t="shared" si="635"/>
        <v>0</v>
      </c>
      <c r="M13071" s="76"/>
      <c r="N13071" s="76"/>
      <c r="O13071" s="76"/>
      <c r="P13071" s="76"/>
      <c r="Q13071" s="76"/>
      <c r="R13071" s="76"/>
      <c r="S13071" s="76"/>
      <c r="T13071" s="76"/>
      <c r="U13071" s="76"/>
      <c r="V13071" s="76"/>
      <c r="W13071" s="76"/>
      <c r="X13071" s="76"/>
    </row>
    <row r="13072" spans="1:24">
      <c r="A13072" s="54"/>
      <c r="B13072" s="54"/>
      <c r="C13072" s="80"/>
      <c r="D13072" s="81"/>
      <c r="E13072" s="80"/>
      <c r="F13072" s="80"/>
      <c r="G13072" s="201"/>
      <c r="H13072" s="80"/>
      <c r="I13072" s="150"/>
      <c r="J13072" s="80"/>
      <c r="K13072" s="84" t="s">
        <v>36</v>
      </c>
      <c r="L13072" s="76">
        <f t="shared" ref="L13072:L13135" si="636">SUM(M13072:X13072)</f>
        <v>3</v>
      </c>
      <c r="M13072" s="76"/>
      <c r="N13072" s="76"/>
      <c r="O13072" s="76">
        <v>1</v>
      </c>
      <c r="P13072" s="76"/>
      <c r="Q13072" s="76"/>
      <c r="R13072" s="76"/>
      <c r="S13072" s="76">
        <v>1</v>
      </c>
      <c r="T13072" s="76">
        <v>1</v>
      </c>
      <c r="U13072" s="76"/>
      <c r="V13072" s="76"/>
      <c r="W13072" s="76"/>
      <c r="X13072" s="76"/>
    </row>
    <row r="13073" spans="1:24">
      <c r="A13073" s="54"/>
      <c r="B13073" s="54"/>
      <c r="C13073" s="46" t="s">
        <v>33</v>
      </c>
      <c r="D13073" s="58" t="s">
        <v>19780</v>
      </c>
      <c r="E13073" s="58" t="s">
        <v>19781</v>
      </c>
      <c r="F13073" s="46" t="s">
        <v>19782</v>
      </c>
      <c r="G13073" s="199" t="s">
        <v>19783</v>
      </c>
      <c r="H13073" s="46" t="s">
        <v>19784</v>
      </c>
      <c r="I13073" s="887">
        <v>33.729999999999997</v>
      </c>
      <c r="J13073" s="46" t="s">
        <v>39</v>
      </c>
      <c r="K13073" s="75" t="s">
        <v>32</v>
      </c>
      <c r="L13073" s="76">
        <f t="shared" si="636"/>
        <v>0</v>
      </c>
      <c r="M13073" s="76"/>
      <c r="N13073" s="76"/>
      <c r="O13073" s="76"/>
      <c r="P13073" s="76"/>
      <c r="Q13073" s="76"/>
      <c r="R13073" s="76"/>
      <c r="S13073" s="76"/>
      <c r="T13073" s="76"/>
      <c r="U13073" s="76"/>
      <c r="V13073" s="76"/>
      <c r="W13073" s="76"/>
      <c r="X13073" s="76"/>
    </row>
    <row r="13074" spans="1:24">
      <c r="A13074" s="54"/>
      <c r="B13074" s="54"/>
      <c r="C13074" s="54"/>
      <c r="D13074" s="77"/>
      <c r="E13074" s="77"/>
      <c r="F13074" s="54"/>
      <c r="G13074" s="200"/>
      <c r="H13074" s="54"/>
      <c r="I13074" s="147"/>
      <c r="J13074" s="54"/>
      <c r="K13074" s="75" t="s">
        <v>34</v>
      </c>
      <c r="L13074" s="76">
        <f t="shared" si="636"/>
        <v>0</v>
      </c>
      <c r="M13074" s="76"/>
      <c r="N13074" s="76"/>
      <c r="O13074" s="76"/>
      <c r="P13074" s="76"/>
      <c r="Q13074" s="76"/>
      <c r="R13074" s="76"/>
      <c r="S13074" s="76"/>
      <c r="T13074" s="76"/>
      <c r="U13074" s="76"/>
      <c r="V13074" s="76"/>
      <c r="W13074" s="76"/>
      <c r="X13074" s="76"/>
    </row>
    <row r="13075" spans="1:24">
      <c r="A13075" s="54"/>
      <c r="B13075" s="54"/>
      <c r="C13075" s="80"/>
      <c r="D13075" s="81"/>
      <c r="E13075" s="81"/>
      <c r="F13075" s="80"/>
      <c r="G13075" s="201"/>
      <c r="H13075" s="80"/>
      <c r="I13075" s="150"/>
      <c r="J13075" s="80"/>
      <c r="K13075" s="84" t="s">
        <v>36</v>
      </c>
      <c r="L13075" s="76">
        <f t="shared" si="636"/>
        <v>4</v>
      </c>
      <c r="M13075" s="76"/>
      <c r="N13075" s="76"/>
      <c r="O13075" s="76">
        <v>2</v>
      </c>
      <c r="P13075" s="76"/>
      <c r="Q13075" s="76"/>
      <c r="R13075" s="76"/>
      <c r="S13075" s="76">
        <v>2</v>
      </c>
      <c r="T13075" s="76"/>
      <c r="U13075" s="76"/>
      <c r="V13075" s="76"/>
      <c r="W13075" s="76"/>
      <c r="X13075" s="76"/>
    </row>
    <row r="13076" spans="1:24">
      <c r="A13076" s="54"/>
      <c r="B13076" s="54"/>
      <c r="C13076" s="46" t="s">
        <v>33</v>
      </c>
      <c r="D13076" s="58" t="s">
        <v>19785</v>
      </c>
      <c r="E13076" s="46" t="s">
        <v>19786</v>
      </c>
      <c r="F13076" s="46" t="s">
        <v>19787</v>
      </c>
      <c r="G13076" s="199" t="s">
        <v>19788</v>
      </c>
      <c r="H13076" s="46" t="s">
        <v>19789</v>
      </c>
      <c r="I13076" s="887">
        <v>147.69999999999999</v>
      </c>
      <c r="J13076" s="46" t="s">
        <v>39</v>
      </c>
      <c r="K13076" s="75" t="s">
        <v>32</v>
      </c>
      <c r="L13076" s="76">
        <f t="shared" si="636"/>
        <v>2</v>
      </c>
      <c r="M13076" s="76"/>
      <c r="N13076" s="76"/>
      <c r="O13076" s="76"/>
      <c r="P13076" s="76"/>
      <c r="Q13076" s="76"/>
      <c r="R13076" s="76"/>
      <c r="S13076" s="76"/>
      <c r="T13076" s="76"/>
      <c r="U13076" s="76"/>
      <c r="V13076" s="76"/>
      <c r="W13076" s="76">
        <v>2</v>
      </c>
      <c r="X13076" s="76"/>
    </row>
    <row r="13077" spans="1:24">
      <c r="A13077" s="54"/>
      <c r="B13077" s="54"/>
      <c r="C13077" s="54"/>
      <c r="D13077" s="77"/>
      <c r="E13077" s="54"/>
      <c r="F13077" s="54"/>
      <c r="G13077" s="200"/>
      <c r="H13077" s="54"/>
      <c r="I13077" s="147"/>
      <c r="J13077" s="54"/>
      <c r="K13077" s="75" t="s">
        <v>34</v>
      </c>
      <c r="L13077" s="76">
        <f t="shared" si="636"/>
        <v>0</v>
      </c>
      <c r="M13077" s="76"/>
      <c r="N13077" s="76"/>
      <c r="O13077" s="76"/>
      <c r="P13077" s="76"/>
      <c r="Q13077" s="76"/>
      <c r="R13077" s="76"/>
      <c r="S13077" s="76"/>
      <c r="T13077" s="76"/>
      <c r="U13077" s="76"/>
      <c r="V13077" s="76"/>
      <c r="W13077" s="76"/>
      <c r="X13077" s="76"/>
    </row>
    <row r="13078" spans="1:24">
      <c r="A13078" s="54"/>
      <c r="B13078" s="54"/>
      <c r="C13078" s="80"/>
      <c r="D13078" s="81"/>
      <c r="E13078" s="80"/>
      <c r="F13078" s="80"/>
      <c r="G13078" s="201"/>
      <c r="H13078" s="80"/>
      <c r="I13078" s="150"/>
      <c r="J13078" s="80"/>
      <c r="K13078" s="84" t="s">
        <v>36</v>
      </c>
      <c r="L13078" s="76">
        <f t="shared" si="636"/>
        <v>0</v>
      </c>
      <c r="M13078" s="76"/>
      <c r="N13078" s="76"/>
      <c r="O13078" s="76"/>
      <c r="P13078" s="76"/>
      <c r="Q13078" s="76"/>
      <c r="R13078" s="76"/>
      <c r="S13078" s="76"/>
      <c r="T13078" s="76"/>
      <c r="U13078" s="76"/>
      <c r="V13078" s="76"/>
      <c r="W13078" s="76"/>
      <c r="X13078" s="76"/>
    </row>
    <row r="13079" spans="1:24">
      <c r="A13079" s="54"/>
      <c r="B13079" s="54"/>
      <c r="C13079" s="46" t="s">
        <v>33</v>
      </c>
      <c r="D13079" s="58" t="s">
        <v>19790</v>
      </c>
      <c r="E13079" s="46" t="s">
        <v>19791</v>
      </c>
      <c r="F13079" s="46" t="s">
        <v>19792</v>
      </c>
      <c r="G13079" s="199" t="s">
        <v>19793</v>
      </c>
      <c r="H13079" s="46" t="s">
        <v>19794</v>
      </c>
      <c r="I13079" s="887">
        <v>53.76</v>
      </c>
      <c r="J13079" s="46" t="s">
        <v>39</v>
      </c>
      <c r="K13079" s="75" t="s">
        <v>32</v>
      </c>
      <c r="L13079" s="76">
        <f t="shared" si="636"/>
        <v>0</v>
      </c>
      <c r="M13079" s="76"/>
      <c r="N13079" s="76"/>
      <c r="O13079" s="76"/>
      <c r="P13079" s="76"/>
      <c r="Q13079" s="76"/>
      <c r="R13079" s="76"/>
      <c r="S13079" s="76"/>
      <c r="T13079" s="76"/>
      <c r="U13079" s="76"/>
      <c r="V13079" s="76"/>
      <c r="W13079" s="76"/>
      <c r="X13079" s="76"/>
    </row>
    <row r="13080" spans="1:24">
      <c r="A13080" s="54"/>
      <c r="B13080" s="54"/>
      <c r="C13080" s="54"/>
      <c r="D13080" s="77"/>
      <c r="E13080" s="54"/>
      <c r="F13080" s="54"/>
      <c r="G13080" s="200"/>
      <c r="H13080" s="54"/>
      <c r="I13080" s="147"/>
      <c r="J13080" s="54"/>
      <c r="K13080" s="75" t="s">
        <v>34</v>
      </c>
      <c r="L13080" s="76">
        <f t="shared" si="636"/>
        <v>0</v>
      </c>
      <c r="M13080" s="76"/>
      <c r="N13080" s="76"/>
      <c r="O13080" s="76"/>
      <c r="P13080" s="76"/>
      <c r="Q13080" s="76"/>
      <c r="R13080" s="76"/>
      <c r="S13080" s="76"/>
      <c r="T13080" s="76"/>
      <c r="U13080" s="76"/>
      <c r="V13080" s="76"/>
      <c r="W13080" s="76"/>
      <c r="X13080" s="76"/>
    </row>
    <row r="13081" spans="1:24">
      <c r="A13081" s="54"/>
      <c r="B13081" s="54"/>
      <c r="C13081" s="80"/>
      <c r="D13081" s="81"/>
      <c r="E13081" s="80"/>
      <c r="F13081" s="80"/>
      <c r="G13081" s="201"/>
      <c r="H13081" s="80"/>
      <c r="I13081" s="150"/>
      <c r="J13081" s="80"/>
      <c r="K13081" s="84" t="s">
        <v>36</v>
      </c>
      <c r="L13081" s="76">
        <f t="shared" si="636"/>
        <v>2</v>
      </c>
      <c r="M13081" s="76"/>
      <c r="N13081" s="76"/>
      <c r="O13081" s="76"/>
      <c r="P13081" s="76"/>
      <c r="Q13081" s="76"/>
      <c r="R13081" s="76"/>
      <c r="S13081" s="76"/>
      <c r="T13081" s="76"/>
      <c r="U13081" s="76"/>
      <c r="V13081" s="76"/>
      <c r="W13081" s="76">
        <v>2</v>
      </c>
      <c r="X13081" s="76"/>
    </row>
    <row r="13082" spans="1:24">
      <c r="A13082" s="54"/>
      <c r="B13082" s="54"/>
      <c r="C13082" s="46" t="s">
        <v>33</v>
      </c>
      <c r="D13082" s="58" t="s">
        <v>19795</v>
      </c>
      <c r="E13082" s="58" t="s">
        <v>19796</v>
      </c>
      <c r="F13082" s="46" t="s">
        <v>19797</v>
      </c>
      <c r="G13082" s="199" t="s">
        <v>19798</v>
      </c>
      <c r="H13082" s="46" t="s">
        <v>19799</v>
      </c>
      <c r="I13082" s="887">
        <v>1904.21</v>
      </c>
      <c r="J13082" s="46" t="s">
        <v>39</v>
      </c>
      <c r="K13082" s="75" t="s">
        <v>32</v>
      </c>
      <c r="L13082" s="76">
        <f t="shared" si="636"/>
        <v>2</v>
      </c>
      <c r="M13082" s="76"/>
      <c r="N13082" s="76"/>
      <c r="O13082" s="76"/>
      <c r="P13082" s="76"/>
      <c r="Q13082" s="76"/>
      <c r="R13082" s="76"/>
      <c r="S13082" s="76"/>
      <c r="T13082" s="76">
        <v>2</v>
      </c>
      <c r="U13082" s="76"/>
      <c r="V13082" s="76"/>
      <c r="W13082" s="76"/>
      <c r="X13082" s="76"/>
    </row>
    <row r="13083" spans="1:24">
      <c r="A13083" s="54"/>
      <c r="B13083" s="54"/>
      <c r="C13083" s="54"/>
      <c r="D13083" s="77"/>
      <c r="E13083" s="77"/>
      <c r="F13083" s="54"/>
      <c r="G13083" s="200"/>
      <c r="H13083" s="54"/>
      <c r="I13083" s="147"/>
      <c r="J13083" s="54"/>
      <c r="K13083" s="75" t="s">
        <v>34</v>
      </c>
      <c r="L13083" s="76">
        <f t="shared" si="636"/>
        <v>0</v>
      </c>
      <c r="M13083" s="76"/>
      <c r="N13083" s="76"/>
      <c r="O13083" s="76"/>
      <c r="P13083" s="76"/>
      <c r="Q13083" s="76"/>
      <c r="R13083" s="76"/>
      <c r="S13083" s="76"/>
      <c r="T13083" s="76"/>
      <c r="U13083" s="76"/>
      <c r="V13083" s="76"/>
      <c r="W13083" s="76"/>
      <c r="X13083" s="76"/>
    </row>
    <row r="13084" spans="1:24">
      <c r="A13084" s="54"/>
      <c r="B13084" s="54"/>
      <c r="C13084" s="80"/>
      <c r="D13084" s="81"/>
      <c r="E13084" s="81"/>
      <c r="F13084" s="80"/>
      <c r="G13084" s="201"/>
      <c r="H13084" s="80"/>
      <c r="I13084" s="150"/>
      <c r="J13084" s="80"/>
      <c r="K13084" s="84" t="s">
        <v>36</v>
      </c>
      <c r="L13084" s="76">
        <f t="shared" si="636"/>
        <v>2</v>
      </c>
      <c r="M13084" s="76"/>
      <c r="N13084" s="76"/>
      <c r="O13084" s="76"/>
      <c r="P13084" s="76"/>
      <c r="Q13084" s="76"/>
      <c r="R13084" s="76"/>
      <c r="S13084" s="76"/>
      <c r="T13084" s="76">
        <v>2</v>
      </c>
      <c r="U13084" s="76"/>
      <c r="V13084" s="76"/>
      <c r="W13084" s="76"/>
      <c r="X13084" s="76"/>
    </row>
    <row r="13085" spans="1:24">
      <c r="A13085" s="54"/>
      <c r="B13085" s="54"/>
      <c r="C13085" s="46" t="s">
        <v>33</v>
      </c>
      <c r="D13085" s="58" t="s">
        <v>19800</v>
      </c>
      <c r="E13085" s="46" t="s">
        <v>19801</v>
      </c>
      <c r="F13085" s="46" t="s">
        <v>3685</v>
      </c>
      <c r="G13085" s="199" t="s">
        <v>19802</v>
      </c>
      <c r="H13085" s="46" t="s">
        <v>19803</v>
      </c>
      <c r="I13085" s="887">
        <v>0</v>
      </c>
      <c r="J13085" s="46" t="s">
        <v>39</v>
      </c>
      <c r="K13085" s="75" t="s">
        <v>32</v>
      </c>
      <c r="L13085" s="76">
        <f t="shared" si="636"/>
        <v>1</v>
      </c>
      <c r="M13085" s="76"/>
      <c r="N13085" s="76"/>
      <c r="O13085" s="76"/>
      <c r="P13085" s="76"/>
      <c r="Q13085" s="76"/>
      <c r="R13085" s="76">
        <v>1</v>
      </c>
      <c r="S13085" s="76"/>
      <c r="T13085" s="76"/>
      <c r="U13085" s="76"/>
      <c r="V13085" s="76"/>
      <c r="W13085" s="76"/>
      <c r="X13085" s="76"/>
    </row>
    <row r="13086" spans="1:24">
      <c r="A13086" s="54"/>
      <c r="B13086" s="54"/>
      <c r="C13086" s="54"/>
      <c r="D13086" s="77"/>
      <c r="E13086" s="54"/>
      <c r="F13086" s="54"/>
      <c r="G13086" s="200"/>
      <c r="H13086" s="54"/>
      <c r="I13086" s="147"/>
      <c r="J13086" s="54"/>
      <c r="K13086" s="75" t="s">
        <v>34</v>
      </c>
      <c r="L13086" s="76">
        <f t="shared" si="636"/>
        <v>0</v>
      </c>
      <c r="M13086" s="76"/>
      <c r="N13086" s="76"/>
      <c r="O13086" s="76"/>
      <c r="P13086" s="76"/>
      <c r="Q13086" s="76"/>
      <c r="R13086" s="76"/>
      <c r="S13086" s="76"/>
      <c r="T13086" s="76"/>
      <c r="U13086" s="76"/>
      <c r="V13086" s="76"/>
      <c r="W13086" s="76"/>
      <c r="X13086" s="76"/>
    </row>
    <row r="13087" spans="1:24">
      <c r="A13087" s="54"/>
      <c r="B13087" s="54"/>
      <c r="C13087" s="80"/>
      <c r="D13087" s="81"/>
      <c r="E13087" s="80"/>
      <c r="F13087" s="80"/>
      <c r="G13087" s="201"/>
      <c r="H13087" s="80"/>
      <c r="I13087" s="150"/>
      <c r="J13087" s="80"/>
      <c r="K13087" s="84" t="s">
        <v>36</v>
      </c>
      <c r="L13087" s="76">
        <f t="shared" si="636"/>
        <v>0</v>
      </c>
      <c r="M13087" s="76"/>
      <c r="N13087" s="76"/>
      <c r="O13087" s="76"/>
      <c r="P13087" s="76"/>
      <c r="Q13087" s="76"/>
      <c r="R13087" s="76"/>
      <c r="S13087" s="76"/>
      <c r="T13087" s="76"/>
      <c r="U13087" s="76"/>
      <c r="V13087" s="76"/>
      <c r="W13087" s="76"/>
      <c r="X13087" s="76"/>
    </row>
    <row r="13088" spans="1:24">
      <c r="A13088" s="54"/>
      <c r="B13088" s="54"/>
      <c r="C13088" s="46" t="s">
        <v>33</v>
      </c>
      <c r="D13088" s="58" t="s">
        <v>19804</v>
      </c>
      <c r="E13088" s="46" t="s">
        <v>19805</v>
      </c>
      <c r="F13088" s="46" t="s">
        <v>19806</v>
      </c>
      <c r="G13088" s="199" t="s">
        <v>19807</v>
      </c>
      <c r="H13088" s="46" t="s">
        <v>19808</v>
      </c>
      <c r="I13088" s="887">
        <v>0</v>
      </c>
      <c r="J13088" s="46" t="s">
        <v>39</v>
      </c>
      <c r="K13088" s="75" t="s">
        <v>32</v>
      </c>
      <c r="L13088" s="76">
        <f t="shared" si="636"/>
        <v>0</v>
      </c>
      <c r="M13088" s="76"/>
      <c r="N13088" s="76"/>
      <c r="O13088" s="76"/>
      <c r="P13088" s="76"/>
      <c r="Q13088" s="76"/>
      <c r="R13088" s="76"/>
      <c r="S13088" s="76"/>
      <c r="T13088" s="76"/>
      <c r="U13088" s="76"/>
      <c r="V13088" s="76"/>
      <c r="W13088" s="76"/>
      <c r="X13088" s="76"/>
    </row>
    <row r="13089" spans="1:24">
      <c r="A13089" s="54"/>
      <c r="B13089" s="54"/>
      <c r="C13089" s="54"/>
      <c r="D13089" s="77"/>
      <c r="E13089" s="54"/>
      <c r="F13089" s="54"/>
      <c r="G13089" s="200"/>
      <c r="H13089" s="54"/>
      <c r="I13089" s="147"/>
      <c r="J13089" s="54"/>
      <c r="K13089" s="75" t="s">
        <v>34</v>
      </c>
      <c r="L13089" s="76">
        <f t="shared" si="636"/>
        <v>0</v>
      </c>
      <c r="M13089" s="76"/>
      <c r="N13089" s="76"/>
      <c r="O13089" s="76"/>
      <c r="P13089" s="76"/>
      <c r="Q13089" s="76"/>
      <c r="R13089" s="76"/>
      <c r="S13089" s="76"/>
      <c r="T13089" s="76"/>
      <c r="U13089" s="76"/>
      <c r="V13089" s="76"/>
      <c r="W13089" s="76"/>
      <c r="X13089" s="76"/>
    </row>
    <row r="13090" spans="1:24">
      <c r="A13090" s="54"/>
      <c r="B13090" s="54"/>
      <c r="C13090" s="80"/>
      <c r="D13090" s="81"/>
      <c r="E13090" s="80"/>
      <c r="F13090" s="80"/>
      <c r="G13090" s="201"/>
      <c r="H13090" s="80"/>
      <c r="I13090" s="150"/>
      <c r="J13090" s="80"/>
      <c r="K13090" s="84" t="s">
        <v>36</v>
      </c>
      <c r="L13090" s="76">
        <f t="shared" si="636"/>
        <v>8</v>
      </c>
      <c r="M13090" s="76"/>
      <c r="N13090" s="76"/>
      <c r="O13090" s="76"/>
      <c r="P13090" s="76"/>
      <c r="Q13090" s="76"/>
      <c r="R13090" s="76">
        <v>8</v>
      </c>
      <c r="S13090" s="76"/>
      <c r="T13090" s="76"/>
      <c r="U13090" s="76"/>
      <c r="V13090" s="76"/>
      <c r="W13090" s="76"/>
      <c r="X13090" s="76"/>
    </row>
    <row r="13091" spans="1:24">
      <c r="A13091" s="54"/>
      <c r="B13091" s="54"/>
      <c r="C13091" s="46" t="s">
        <v>33</v>
      </c>
      <c r="D13091" s="58" t="s">
        <v>19809</v>
      </c>
      <c r="E13091" s="46" t="s">
        <v>19810</v>
      </c>
      <c r="F13091" s="46" t="s">
        <v>19811</v>
      </c>
      <c r="G13091" s="199" t="s">
        <v>19812</v>
      </c>
      <c r="H13091" s="46" t="s">
        <v>19813</v>
      </c>
      <c r="I13091" s="887">
        <v>2154</v>
      </c>
      <c r="J13091" s="46" t="s">
        <v>39</v>
      </c>
      <c r="K13091" s="75" t="s">
        <v>32</v>
      </c>
      <c r="L13091" s="76">
        <f t="shared" si="636"/>
        <v>0</v>
      </c>
      <c r="M13091" s="76"/>
      <c r="N13091" s="76"/>
      <c r="O13091" s="76"/>
      <c r="P13091" s="76"/>
      <c r="Q13091" s="76"/>
      <c r="R13091" s="76"/>
      <c r="S13091" s="76"/>
      <c r="T13091" s="76"/>
      <c r="U13091" s="76"/>
      <c r="V13091" s="76"/>
      <c r="W13091" s="76"/>
      <c r="X13091" s="76"/>
    </row>
    <row r="13092" spans="1:24">
      <c r="A13092" s="54"/>
      <c r="B13092" s="54"/>
      <c r="C13092" s="54"/>
      <c r="D13092" s="77"/>
      <c r="E13092" s="54"/>
      <c r="F13092" s="54"/>
      <c r="G13092" s="200"/>
      <c r="H13092" s="54"/>
      <c r="I13092" s="147"/>
      <c r="J13092" s="54"/>
      <c r="K13092" s="75" t="s">
        <v>34</v>
      </c>
      <c r="L13092" s="76">
        <f t="shared" si="636"/>
        <v>0</v>
      </c>
      <c r="M13092" s="76"/>
      <c r="N13092" s="76"/>
      <c r="O13092" s="76"/>
      <c r="P13092" s="76"/>
      <c r="Q13092" s="76"/>
      <c r="R13092" s="76"/>
      <c r="S13092" s="76"/>
      <c r="T13092" s="76"/>
      <c r="U13092" s="76"/>
      <c r="V13092" s="76"/>
      <c r="W13092" s="76"/>
      <c r="X13092" s="76"/>
    </row>
    <row r="13093" spans="1:24">
      <c r="A13093" s="54"/>
      <c r="B13093" s="54"/>
      <c r="C13093" s="80"/>
      <c r="D13093" s="81"/>
      <c r="E13093" s="80"/>
      <c r="F13093" s="80"/>
      <c r="G13093" s="201"/>
      <c r="H13093" s="80"/>
      <c r="I13093" s="150"/>
      <c r="J13093" s="80"/>
      <c r="K13093" s="84" t="s">
        <v>36</v>
      </c>
      <c r="L13093" s="76">
        <f t="shared" si="636"/>
        <v>5</v>
      </c>
      <c r="M13093" s="76">
        <v>4</v>
      </c>
      <c r="N13093" s="76"/>
      <c r="O13093" s="76">
        <v>1</v>
      </c>
      <c r="P13093" s="76"/>
      <c r="Q13093" s="76"/>
      <c r="R13093" s="76"/>
      <c r="S13093" s="76"/>
      <c r="T13093" s="76"/>
      <c r="U13093" s="76"/>
      <c r="V13093" s="76"/>
      <c r="W13093" s="76"/>
      <c r="X13093" s="76"/>
    </row>
    <row r="13094" spans="1:24">
      <c r="A13094" s="54"/>
      <c r="B13094" s="54"/>
      <c r="C13094" s="46" t="s">
        <v>33</v>
      </c>
      <c r="D13094" s="58" t="s">
        <v>10827</v>
      </c>
      <c r="E13094" s="58" t="s">
        <v>19814</v>
      </c>
      <c r="F13094" s="46" t="s">
        <v>19815</v>
      </c>
      <c r="G13094" s="199" t="s">
        <v>19816</v>
      </c>
      <c r="H13094" s="46"/>
      <c r="I13094" s="887">
        <v>0</v>
      </c>
      <c r="J13094" s="46" t="s">
        <v>39</v>
      </c>
      <c r="K13094" s="75" t="s">
        <v>32</v>
      </c>
      <c r="L13094" s="76">
        <f t="shared" si="636"/>
        <v>0</v>
      </c>
      <c r="M13094" s="76"/>
      <c r="N13094" s="76"/>
      <c r="O13094" s="76"/>
      <c r="P13094" s="76"/>
      <c r="Q13094" s="76"/>
      <c r="R13094" s="76"/>
      <c r="S13094" s="76"/>
      <c r="T13094" s="76"/>
      <c r="U13094" s="76"/>
      <c r="V13094" s="76"/>
      <c r="W13094" s="76"/>
      <c r="X13094" s="76"/>
    </row>
    <row r="13095" spans="1:24">
      <c r="A13095" s="54"/>
      <c r="B13095" s="54"/>
      <c r="C13095" s="54"/>
      <c r="D13095" s="77"/>
      <c r="E13095" s="77"/>
      <c r="F13095" s="54"/>
      <c r="G13095" s="200"/>
      <c r="H13095" s="54"/>
      <c r="I13095" s="147"/>
      <c r="J13095" s="54"/>
      <c r="K13095" s="75" t="s">
        <v>34</v>
      </c>
      <c r="L13095" s="76">
        <f t="shared" si="636"/>
        <v>0</v>
      </c>
      <c r="M13095" s="76"/>
      <c r="N13095" s="76"/>
      <c r="O13095" s="76"/>
      <c r="P13095" s="76"/>
      <c r="Q13095" s="76"/>
      <c r="R13095" s="76"/>
      <c r="S13095" s="76"/>
      <c r="T13095" s="76"/>
      <c r="U13095" s="76"/>
      <c r="V13095" s="76"/>
      <c r="W13095" s="76"/>
      <c r="X13095" s="76"/>
    </row>
    <row r="13096" spans="1:24">
      <c r="A13096" s="54"/>
      <c r="B13096" s="54"/>
      <c r="C13096" s="80"/>
      <c r="D13096" s="81"/>
      <c r="E13096" s="81"/>
      <c r="F13096" s="80"/>
      <c r="G13096" s="201"/>
      <c r="H13096" s="80"/>
      <c r="I13096" s="150"/>
      <c r="J13096" s="80"/>
      <c r="K13096" s="84" t="s">
        <v>36</v>
      </c>
      <c r="L13096" s="76">
        <f t="shared" si="636"/>
        <v>2</v>
      </c>
      <c r="M13096" s="76"/>
      <c r="N13096" s="76"/>
      <c r="O13096" s="76">
        <v>1</v>
      </c>
      <c r="P13096" s="76"/>
      <c r="Q13096" s="76"/>
      <c r="R13096" s="76"/>
      <c r="S13096" s="76">
        <v>1</v>
      </c>
      <c r="T13096" s="76"/>
      <c r="U13096" s="76"/>
      <c r="V13096" s="76"/>
      <c r="W13096" s="76"/>
      <c r="X13096" s="76"/>
    </row>
    <row r="13097" spans="1:24">
      <c r="A13097" s="54"/>
      <c r="B13097" s="54"/>
      <c r="C13097" s="46" t="s">
        <v>33</v>
      </c>
      <c r="D13097" s="58" t="s">
        <v>19817</v>
      </c>
      <c r="E13097" s="46" t="s">
        <v>19818</v>
      </c>
      <c r="F13097" s="46" t="s">
        <v>19819</v>
      </c>
      <c r="G13097" s="199" t="s">
        <v>19820</v>
      </c>
      <c r="H13097" s="46" t="s">
        <v>19821</v>
      </c>
      <c r="I13097" s="887">
        <v>337</v>
      </c>
      <c r="J13097" s="46" t="s">
        <v>39</v>
      </c>
      <c r="K13097" s="75" t="s">
        <v>32</v>
      </c>
      <c r="L13097" s="76">
        <f t="shared" si="636"/>
        <v>0</v>
      </c>
      <c r="M13097" s="76"/>
      <c r="N13097" s="76"/>
      <c r="O13097" s="76"/>
      <c r="P13097" s="76"/>
      <c r="Q13097" s="76"/>
      <c r="R13097" s="76"/>
      <c r="S13097" s="76"/>
      <c r="T13097" s="76"/>
      <c r="U13097" s="76"/>
      <c r="V13097" s="76"/>
      <c r="W13097" s="76"/>
      <c r="X13097" s="76"/>
    </row>
    <row r="13098" spans="1:24">
      <c r="A13098" s="54"/>
      <c r="B13098" s="54"/>
      <c r="C13098" s="54"/>
      <c r="D13098" s="77"/>
      <c r="E13098" s="54"/>
      <c r="F13098" s="54"/>
      <c r="G13098" s="200"/>
      <c r="H13098" s="54"/>
      <c r="I13098" s="147"/>
      <c r="J13098" s="54"/>
      <c r="K13098" s="75" t="s">
        <v>34</v>
      </c>
      <c r="L13098" s="76">
        <f t="shared" si="636"/>
        <v>0</v>
      </c>
      <c r="M13098" s="76"/>
      <c r="N13098" s="76"/>
      <c r="O13098" s="76"/>
      <c r="P13098" s="76"/>
      <c r="Q13098" s="76"/>
      <c r="R13098" s="76"/>
      <c r="S13098" s="76"/>
      <c r="T13098" s="76"/>
      <c r="U13098" s="76"/>
      <c r="V13098" s="76"/>
      <c r="W13098" s="76"/>
      <c r="X13098" s="76"/>
    </row>
    <row r="13099" spans="1:24">
      <c r="A13099" s="54"/>
      <c r="B13099" s="54"/>
      <c r="C13099" s="80"/>
      <c r="D13099" s="81"/>
      <c r="E13099" s="80"/>
      <c r="F13099" s="80"/>
      <c r="G13099" s="201"/>
      <c r="H13099" s="80"/>
      <c r="I13099" s="150"/>
      <c r="J13099" s="80"/>
      <c r="K13099" s="84" t="s">
        <v>36</v>
      </c>
      <c r="L13099" s="76">
        <f t="shared" si="636"/>
        <v>3</v>
      </c>
      <c r="M13099" s="76"/>
      <c r="N13099" s="76"/>
      <c r="O13099" s="76">
        <v>1</v>
      </c>
      <c r="P13099" s="76"/>
      <c r="Q13099" s="76"/>
      <c r="R13099" s="76"/>
      <c r="S13099" s="76">
        <v>1</v>
      </c>
      <c r="T13099" s="76">
        <v>1</v>
      </c>
      <c r="U13099" s="76"/>
      <c r="V13099" s="76"/>
      <c r="W13099" s="76"/>
      <c r="X13099" s="76"/>
    </row>
    <row r="13100" spans="1:24">
      <c r="A13100" s="54"/>
      <c r="B13100" s="54"/>
      <c r="C13100" s="46" t="s">
        <v>33</v>
      </c>
      <c r="D13100" s="58" t="s">
        <v>19822</v>
      </c>
      <c r="E13100" s="58" t="s">
        <v>19823</v>
      </c>
      <c r="F13100" s="46" t="s">
        <v>19824</v>
      </c>
      <c r="G13100" s="199" t="s">
        <v>19825</v>
      </c>
      <c r="H13100" s="46"/>
      <c r="I13100" s="887">
        <v>423</v>
      </c>
      <c r="J13100" s="46" t="s">
        <v>39</v>
      </c>
      <c r="K13100" s="75" t="s">
        <v>32</v>
      </c>
      <c r="L13100" s="76">
        <f t="shared" si="636"/>
        <v>0</v>
      </c>
      <c r="M13100" s="76"/>
      <c r="N13100" s="76"/>
      <c r="O13100" s="76"/>
      <c r="P13100" s="76"/>
      <c r="Q13100" s="76"/>
      <c r="R13100" s="76"/>
      <c r="S13100" s="76"/>
      <c r="T13100" s="76"/>
      <c r="U13100" s="76"/>
      <c r="V13100" s="76"/>
      <c r="W13100" s="76"/>
      <c r="X13100" s="76"/>
    </row>
    <row r="13101" spans="1:24">
      <c r="A13101" s="54"/>
      <c r="B13101" s="54"/>
      <c r="C13101" s="54"/>
      <c r="D13101" s="77"/>
      <c r="E13101" s="77"/>
      <c r="F13101" s="54"/>
      <c r="G13101" s="200"/>
      <c r="H13101" s="54"/>
      <c r="I13101" s="147"/>
      <c r="J13101" s="54"/>
      <c r="K13101" s="75" t="s">
        <v>34</v>
      </c>
      <c r="L13101" s="76">
        <f t="shared" si="636"/>
        <v>0</v>
      </c>
      <c r="M13101" s="76"/>
      <c r="N13101" s="76"/>
      <c r="O13101" s="76"/>
      <c r="P13101" s="76"/>
      <c r="Q13101" s="76"/>
      <c r="R13101" s="76"/>
      <c r="S13101" s="76"/>
      <c r="T13101" s="76"/>
      <c r="U13101" s="76"/>
      <c r="V13101" s="76"/>
      <c r="W13101" s="76"/>
      <c r="X13101" s="76"/>
    </row>
    <row r="13102" spans="1:24">
      <c r="A13102" s="54"/>
      <c r="B13102" s="54"/>
      <c r="C13102" s="80"/>
      <c r="D13102" s="81"/>
      <c r="E13102" s="81"/>
      <c r="F13102" s="80"/>
      <c r="G13102" s="201"/>
      <c r="H13102" s="80"/>
      <c r="I13102" s="150"/>
      <c r="J13102" s="80"/>
      <c r="K13102" s="84" t="s">
        <v>36</v>
      </c>
      <c r="L13102" s="76">
        <f t="shared" si="636"/>
        <v>3</v>
      </c>
      <c r="M13102" s="76"/>
      <c r="N13102" s="76"/>
      <c r="O13102" s="76">
        <v>3</v>
      </c>
      <c r="P13102" s="76"/>
      <c r="Q13102" s="76"/>
      <c r="R13102" s="76"/>
      <c r="S13102" s="76"/>
      <c r="T13102" s="76"/>
      <c r="U13102" s="76"/>
      <c r="V13102" s="76"/>
      <c r="W13102" s="76"/>
      <c r="X13102" s="76"/>
    </row>
    <row r="13103" spans="1:24">
      <c r="A13103" s="54"/>
      <c r="B13103" s="54"/>
      <c r="C13103" s="46" t="s">
        <v>33</v>
      </c>
      <c r="D13103" s="58" t="s">
        <v>19826</v>
      </c>
      <c r="E13103" s="46" t="s">
        <v>19827</v>
      </c>
      <c r="F13103" s="46" t="s">
        <v>19828</v>
      </c>
      <c r="G13103" s="199" t="s">
        <v>19829</v>
      </c>
      <c r="H13103" s="46"/>
      <c r="I13103" s="887">
        <v>0</v>
      </c>
      <c r="J13103" s="46" t="s">
        <v>39</v>
      </c>
      <c r="K13103" s="75" t="s">
        <v>32</v>
      </c>
      <c r="L13103" s="76">
        <f t="shared" si="636"/>
        <v>0</v>
      </c>
      <c r="M13103" s="76"/>
      <c r="N13103" s="76"/>
      <c r="O13103" s="76"/>
      <c r="P13103" s="76"/>
      <c r="Q13103" s="76"/>
      <c r="R13103" s="76"/>
      <c r="S13103" s="76"/>
      <c r="T13103" s="76"/>
      <c r="U13103" s="76"/>
      <c r="V13103" s="76"/>
      <c r="W13103" s="76"/>
      <c r="X13103" s="76"/>
    </row>
    <row r="13104" spans="1:24">
      <c r="A13104" s="54"/>
      <c r="B13104" s="54"/>
      <c r="C13104" s="54"/>
      <c r="D13104" s="77"/>
      <c r="E13104" s="54"/>
      <c r="F13104" s="54"/>
      <c r="G13104" s="200"/>
      <c r="H13104" s="54"/>
      <c r="I13104" s="147"/>
      <c r="J13104" s="54"/>
      <c r="K13104" s="75" t="s">
        <v>34</v>
      </c>
      <c r="L13104" s="76">
        <f t="shared" si="636"/>
        <v>0</v>
      </c>
      <c r="M13104" s="76"/>
      <c r="N13104" s="76"/>
      <c r="O13104" s="76"/>
      <c r="P13104" s="76"/>
      <c r="Q13104" s="76"/>
      <c r="R13104" s="76"/>
      <c r="S13104" s="76"/>
      <c r="T13104" s="76"/>
      <c r="U13104" s="76"/>
      <c r="V13104" s="76"/>
      <c r="W13104" s="76"/>
      <c r="X13104" s="76"/>
    </row>
    <row r="13105" spans="1:24">
      <c r="A13105" s="54"/>
      <c r="B13105" s="80"/>
      <c r="C13105" s="80"/>
      <c r="D13105" s="81"/>
      <c r="E13105" s="80"/>
      <c r="F13105" s="80"/>
      <c r="G13105" s="201"/>
      <c r="H13105" s="80"/>
      <c r="I13105" s="150"/>
      <c r="J13105" s="80"/>
      <c r="K13105" s="84" t="s">
        <v>36</v>
      </c>
      <c r="L13105" s="76">
        <f t="shared" si="636"/>
        <v>2</v>
      </c>
      <c r="M13105" s="76"/>
      <c r="N13105" s="76"/>
      <c r="O13105" s="76">
        <v>1</v>
      </c>
      <c r="P13105" s="76"/>
      <c r="Q13105" s="76"/>
      <c r="R13105" s="76"/>
      <c r="S13105" s="76">
        <v>1</v>
      </c>
      <c r="T13105" s="76"/>
      <c r="U13105" s="76"/>
      <c r="V13105" s="76"/>
      <c r="W13105" s="76"/>
      <c r="X13105" s="76"/>
    </row>
    <row r="13106" spans="1:24">
      <c r="A13106" s="54"/>
      <c r="B13106" s="865" t="s">
        <v>19830</v>
      </c>
      <c r="C13106" s="521"/>
      <c r="D13106" s="469">
        <f>COUNTA(D13109:D13138)</f>
        <v>10</v>
      </c>
      <c r="E13106" s="553"/>
      <c r="F13106" s="813"/>
      <c r="G13106" s="553"/>
      <c r="H13106" s="813"/>
      <c r="I13106" s="813">
        <f>SUM(I13109:I13138)</f>
        <v>30420.730000000003</v>
      </c>
      <c r="J13106" s="553" t="s">
        <v>1508</v>
      </c>
      <c r="K13106" s="866" t="s">
        <v>1509</v>
      </c>
      <c r="L13106" s="812">
        <f t="shared" si="636"/>
        <v>19</v>
      </c>
      <c r="M13106" s="76">
        <v>0</v>
      </c>
      <c r="N13106" s="76">
        <v>19</v>
      </c>
      <c r="O13106" s="76">
        <v>0</v>
      </c>
      <c r="P13106" s="76">
        <v>0</v>
      </c>
      <c r="Q13106" s="76">
        <v>0</v>
      </c>
      <c r="R13106" s="76">
        <v>0</v>
      </c>
      <c r="S13106" s="76">
        <v>0</v>
      </c>
      <c r="T13106" s="76">
        <v>0</v>
      </c>
      <c r="U13106" s="76">
        <v>0</v>
      </c>
      <c r="V13106" s="76">
        <v>0</v>
      </c>
      <c r="W13106" s="76">
        <v>0</v>
      </c>
      <c r="X13106" s="76">
        <v>0</v>
      </c>
    </row>
    <row r="13107" spans="1:24">
      <c r="A13107" s="54"/>
      <c r="B13107" s="867"/>
      <c r="C13107" s="522"/>
      <c r="D13107" s="470"/>
      <c r="E13107" s="555"/>
      <c r="F13107" s="814"/>
      <c r="G13107" s="555"/>
      <c r="H13107" s="814"/>
      <c r="I13107" s="814"/>
      <c r="J13107" s="555"/>
      <c r="K13107" s="866" t="s">
        <v>1501</v>
      </c>
      <c r="L13107" s="812">
        <f t="shared" si="636"/>
        <v>0</v>
      </c>
      <c r="M13107" s="76">
        <v>0</v>
      </c>
      <c r="N13107" s="76">
        <v>0</v>
      </c>
      <c r="O13107" s="76">
        <v>0</v>
      </c>
      <c r="P13107" s="76">
        <v>0</v>
      </c>
      <c r="Q13107" s="76">
        <v>0</v>
      </c>
      <c r="R13107" s="76">
        <v>0</v>
      </c>
      <c r="S13107" s="76">
        <v>0</v>
      </c>
      <c r="T13107" s="76">
        <v>0</v>
      </c>
      <c r="U13107" s="76">
        <v>0</v>
      </c>
      <c r="V13107" s="76">
        <v>0</v>
      </c>
      <c r="W13107" s="76">
        <v>0</v>
      </c>
      <c r="X13107" s="76">
        <v>0</v>
      </c>
    </row>
    <row r="13108" spans="1:24">
      <c r="A13108" s="54"/>
      <c r="B13108" s="868"/>
      <c r="C13108" s="523"/>
      <c r="D13108" s="471"/>
      <c r="E13108" s="557"/>
      <c r="F13108" s="815"/>
      <c r="G13108" s="557"/>
      <c r="H13108" s="815"/>
      <c r="I13108" s="815"/>
      <c r="J13108" s="557"/>
      <c r="K13108" s="869" t="s">
        <v>1502</v>
      </c>
      <c r="L13108" s="812">
        <f t="shared" si="636"/>
        <v>16</v>
      </c>
      <c r="M13108" s="76">
        <v>2</v>
      </c>
      <c r="N13108" s="76">
        <v>0</v>
      </c>
      <c r="O13108" s="76">
        <v>0</v>
      </c>
      <c r="P13108" s="76">
        <v>0</v>
      </c>
      <c r="Q13108" s="76">
        <v>0</v>
      </c>
      <c r="R13108" s="76">
        <v>0</v>
      </c>
      <c r="S13108" s="76">
        <v>0</v>
      </c>
      <c r="T13108" s="76">
        <v>0</v>
      </c>
      <c r="U13108" s="76">
        <v>0</v>
      </c>
      <c r="V13108" s="76">
        <v>0</v>
      </c>
      <c r="W13108" s="76">
        <v>14</v>
      </c>
      <c r="X13108" s="76">
        <v>0</v>
      </c>
    </row>
    <row r="13109" spans="1:24">
      <c r="A13109" s="54"/>
      <c r="B13109" s="46" t="s">
        <v>19831</v>
      </c>
      <c r="C13109" s="46" t="s">
        <v>31</v>
      </c>
      <c r="D13109" s="58" t="s">
        <v>19832</v>
      </c>
      <c r="E13109" s="97" t="s">
        <v>19833</v>
      </c>
      <c r="F13109" s="46" t="s">
        <v>19834</v>
      </c>
      <c r="G13109" s="58" t="s">
        <v>19835</v>
      </c>
      <c r="H13109" s="58" t="s">
        <v>19836</v>
      </c>
      <c r="I13109" s="524">
        <v>6816.47</v>
      </c>
      <c r="J13109" s="46" t="s">
        <v>39</v>
      </c>
      <c r="K13109" s="75" t="s">
        <v>32</v>
      </c>
      <c r="L13109" s="76">
        <f t="shared" si="636"/>
        <v>4</v>
      </c>
      <c r="M13109" s="76"/>
      <c r="N13109" s="76">
        <v>4</v>
      </c>
      <c r="O13109" s="76"/>
      <c r="P13109" s="76"/>
      <c r="Q13109" s="76"/>
      <c r="R13109" s="76"/>
      <c r="S13109" s="76"/>
      <c r="T13109" s="76"/>
      <c r="U13109" s="76"/>
      <c r="V13109" s="76"/>
      <c r="W13109" s="76"/>
      <c r="X13109" s="76"/>
    </row>
    <row r="13110" spans="1:24">
      <c r="A13110" s="54"/>
      <c r="B13110" s="54"/>
      <c r="C13110" s="54"/>
      <c r="D13110" s="77"/>
      <c r="E13110" s="77"/>
      <c r="F13110" s="54"/>
      <c r="G13110" s="77"/>
      <c r="H13110" s="77"/>
      <c r="I13110" s="525"/>
      <c r="J13110" s="54"/>
      <c r="K13110" s="75" t="s">
        <v>34</v>
      </c>
      <c r="L13110" s="76">
        <f t="shared" si="636"/>
        <v>0</v>
      </c>
      <c r="M13110" s="76"/>
      <c r="N13110" s="76"/>
      <c r="O13110" s="76"/>
      <c r="P13110" s="76"/>
      <c r="Q13110" s="76"/>
      <c r="R13110" s="76"/>
      <c r="S13110" s="76"/>
      <c r="T13110" s="76"/>
      <c r="U13110" s="76"/>
      <c r="V13110" s="76"/>
      <c r="W13110" s="76"/>
      <c r="X13110" s="76"/>
    </row>
    <row r="13111" spans="1:24">
      <c r="A13111" s="54"/>
      <c r="B13111" s="54"/>
      <c r="C13111" s="80"/>
      <c r="D13111" s="81"/>
      <c r="E13111" s="81"/>
      <c r="F13111" s="80"/>
      <c r="G13111" s="81"/>
      <c r="H13111" s="81"/>
      <c r="I13111" s="526"/>
      <c r="J13111" s="80"/>
      <c r="K13111" s="84" t="s">
        <v>36</v>
      </c>
      <c r="L13111" s="76">
        <f t="shared" si="636"/>
        <v>0</v>
      </c>
      <c r="M13111" s="76"/>
      <c r="N13111" s="76"/>
      <c r="O13111" s="76"/>
      <c r="P13111" s="76"/>
      <c r="Q13111" s="76"/>
      <c r="R13111" s="76"/>
      <c r="S13111" s="76"/>
      <c r="T13111" s="76"/>
      <c r="U13111" s="76"/>
      <c r="V13111" s="76"/>
      <c r="W13111" s="76"/>
      <c r="X13111" s="76"/>
    </row>
    <row r="13112" spans="1:24">
      <c r="A13112" s="54"/>
      <c r="B13112" s="54"/>
      <c r="C13112" s="46" t="s">
        <v>31</v>
      </c>
      <c r="D13112" s="58" t="s">
        <v>19837</v>
      </c>
      <c r="E13112" s="58" t="s">
        <v>19838</v>
      </c>
      <c r="F13112" s="46" t="s">
        <v>19839</v>
      </c>
      <c r="G13112" s="58" t="s">
        <v>19840</v>
      </c>
      <c r="H13112" s="58" t="s">
        <v>19841</v>
      </c>
      <c r="I13112" s="524">
        <v>6365.87</v>
      </c>
      <c r="J13112" s="46" t="s">
        <v>39</v>
      </c>
      <c r="K13112" s="75" t="s">
        <v>32</v>
      </c>
      <c r="L13112" s="76">
        <f t="shared" si="636"/>
        <v>4</v>
      </c>
      <c r="M13112" s="76"/>
      <c r="N13112" s="76">
        <v>4</v>
      </c>
      <c r="O13112" s="76"/>
      <c r="P13112" s="76"/>
      <c r="Q13112" s="76"/>
      <c r="R13112" s="76"/>
      <c r="S13112" s="76"/>
      <c r="T13112" s="76"/>
      <c r="U13112" s="76"/>
      <c r="V13112" s="76"/>
      <c r="W13112" s="76"/>
      <c r="X13112" s="76"/>
    </row>
    <row r="13113" spans="1:24">
      <c r="A13113" s="54"/>
      <c r="B13113" s="54"/>
      <c r="C13113" s="54"/>
      <c r="D13113" s="77"/>
      <c r="E13113" s="77"/>
      <c r="F13113" s="54"/>
      <c r="G13113" s="77"/>
      <c r="H13113" s="77"/>
      <c r="I13113" s="525"/>
      <c r="J13113" s="54"/>
      <c r="K13113" s="75" t="s">
        <v>34</v>
      </c>
      <c r="L13113" s="76">
        <f t="shared" si="636"/>
        <v>0</v>
      </c>
      <c r="M13113" s="76"/>
      <c r="N13113" s="76"/>
      <c r="O13113" s="76"/>
      <c r="P13113" s="76"/>
      <c r="Q13113" s="76"/>
      <c r="R13113" s="76"/>
      <c r="S13113" s="76"/>
      <c r="T13113" s="76"/>
      <c r="U13113" s="76"/>
      <c r="V13113" s="76"/>
      <c r="W13113" s="76"/>
      <c r="X13113" s="76"/>
    </row>
    <row r="13114" spans="1:24">
      <c r="A13114" s="54"/>
      <c r="B13114" s="54"/>
      <c r="C13114" s="80"/>
      <c r="D13114" s="81"/>
      <c r="E13114" s="81"/>
      <c r="F13114" s="80"/>
      <c r="G13114" s="81"/>
      <c r="H13114" s="81"/>
      <c r="I13114" s="526"/>
      <c r="J13114" s="80"/>
      <c r="K13114" s="84" t="s">
        <v>36</v>
      </c>
      <c r="L13114" s="76">
        <f t="shared" si="636"/>
        <v>0</v>
      </c>
      <c r="M13114" s="76"/>
      <c r="N13114" s="76"/>
      <c r="O13114" s="76"/>
      <c r="P13114" s="76"/>
      <c r="Q13114" s="76"/>
      <c r="R13114" s="76"/>
      <c r="S13114" s="76"/>
      <c r="T13114" s="76"/>
      <c r="U13114" s="76"/>
      <c r="V13114" s="76"/>
      <c r="W13114" s="76"/>
      <c r="X13114" s="76"/>
    </row>
    <row r="13115" spans="1:24">
      <c r="A13115" s="54"/>
      <c r="B13115" s="54"/>
      <c r="C13115" s="46" t="s">
        <v>31</v>
      </c>
      <c r="D13115" s="58" t="s">
        <v>4058</v>
      </c>
      <c r="E13115" s="58" t="s">
        <v>19842</v>
      </c>
      <c r="F13115" s="46" t="s">
        <v>10080</v>
      </c>
      <c r="G13115" s="58" t="s">
        <v>19843</v>
      </c>
      <c r="H13115" s="58" t="s">
        <v>19844</v>
      </c>
      <c r="I13115" s="524">
        <v>8267.52</v>
      </c>
      <c r="J13115" s="46" t="s">
        <v>39</v>
      </c>
      <c r="K13115" s="75" t="s">
        <v>32</v>
      </c>
      <c r="L13115" s="76">
        <f t="shared" si="636"/>
        <v>4</v>
      </c>
      <c r="M13115" s="76"/>
      <c r="N13115" s="76">
        <v>4</v>
      </c>
      <c r="O13115" s="76"/>
      <c r="P13115" s="76"/>
      <c r="Q13115" s="76"/>
      <c r="R13115" s="76"/>
      <c r="S13115" s="76"/>
      <c r="T13115" s="76"/>
      <c r="U13115" s="76"/>
      <c r="V13115" s="76"/>
      <c r="W13115" s="76"/>
      <c r="X13115" s="76"/>
    </row>
    <row r="13116" spans="1:24">
      <c r="A13116" s="54"/>
      <c r="B13116" s="54"/>
      <c r="C13116" s="54"/>
      <c r="D13116" s="77"/>
      <c r="E13116" s="77"/>
      <c r="F13116" s="54"/>
      <c r="G13116" s="77"/>
      <c r="H13116" s="77"/>
      <c r="I13116" s="525"/>
      <c r="J13116" s="54"/>
      <c r="K13116" s="75" t="s">
        <v>34</v>
      </c>
      <c r="L13116" s="76">
        <f t="shared" si="636"/>
        <v>0</v>
      </c>
      <c r="M13116" s="76"/>
      <c r="N13116" s="76"/>
      <c r="O13116" s="76"/>
      <c r="P13116" s="76"/>
      <c r="Q13116" s="76"/>
      <c r="R13116" s="76"/>
      <c r="S13116" s="76"/>
      <c r="T13116" s="76"/>
      <c r="U13116" s="76"/>
      <c r="V13116" s="76"/>
      <c r="W13116" s="76"/>
      <c r="X13116" s="76"/>
    </row>
    <row r="13117" spans="1:24">
      <c r="A13117" s="54"/>
      <c r="B13117" s="54"/>
      <c r="C13117" s="80"/>
      <c r="D13117" s="81"/>
      <c r="E13117" s="81"/>
      <c r="F13117" s="80"/>
      <c r="G13117" s="81"/>
      <c r="H13117" s="81"/>
      <c r="I13117" s="526"/>
      <c r="J13117" s="80"/>
      <c r="K13117" s="84" t="s">
        <v>36</v>
      </c>
      <c r="L13117" s="76">
        <f t="shared" si="636"/>
        <v>0</v>
      </c>
      <c r="M13117" s="76"/>
      <c r="N13117" s="76"/>
      <c r="O13117" s="76"/>
      <c r="P13117" s="76"/>
      <c r="Q13117" s="76"/>
      <c r="R13117" s="76"/>
      <c r="S13117" s="76"/>
      <c r="T13117" s="76"/>
      <c r="U13117" s="76"/>
      <c r="V13117" s="76"/>
      <c r="W13117" s="76"/>
      <c r="X13117" s="76"/>
    </row>
    <row r="13118" spans="1:24">
      <c r="A13118" s="54"/>
      <c r="B13118" s="54"/>
      <c r="C13118" s="46" t="s">
        <v>31</v>
      </c>
      <c r="D13118" s="58" t="s">
        <v>7128</v>
      </c>
      <c r="E13118" s="58" t="s">
        <v>19845</v>
      </c>
      <c r="F13118" s="46" t="s">
        <v>19846</v>
      </c>
      <c r="G13118" s="58" t="s">
        <v>19847</v>
      </c>
      <c r="H13118" s="58" t="s">
        <v>19848</v>
      </c>
      <c r="I13118" s="524">
        <v>7600.31</v>
      </c>
      <c r="J13118" s="46" t="s">
        <v>39</v>
      </c>
      <c r="K13118" s="75" t="s">
        <v>32</v>
      </c>
      <c r="L13118" s="76">
        <f t="shared" si="636"/>
        <v>3</v>
      </c>
      <c r="M13118" s="76"/>
      <c r="N13118" s="76">
        <v>3</v>
      </c>
      <c r="O13118" s="76"/>
      <c r="P13118" s="76"/>
      <c r="Q13118" s="76"/>
      <c r="R13118" s="76"/>
      <c r="S13118" s="76"/>
      <c r="T13118" s="76"/>
      <c r="U13118" s="76"/>
      <c r="V13118" s="76"/>
      <c r="W13118" s="76"/>
      <c r="X13118" s="76"/>
    </row>
    <row r="13119" spans="1:24">
      <c r="A13119" s="54"/>
      <c r="B13119" s="54"/>
      <c r="C13119" s="54"/>
      <c r="D13119" s="77"/>
      <c r="E13119" s="77"/>
      <c r="F13119" s="54"/>
      <c r="G13119" s="77"/>
      <c r="H13119" s="77"/>
      <c r="I13119" s="525"/>
      <c r="J13119" s="54"/>
      <c r="K13119" s="75" t="s">
        <v>34</v>
      </c>
      <c r="L13119" s="76">
        <f t="shared" si="636"/>
        <v>0</v>
      </c>
      <c r="M13119" s="76"/>
      <c r="N13119" s="76"/>
      <c r="O13119" s="76"/>
      <c r="P13119" s="76"/>
      <c r="Q13119" s="76"/>
      <c r="R13119" s="76"/>
      <c r="S13119" s="76"/>
      <c r="T13119" s="76"/>
      <c r="U13119" s="76"/>
      <c r="V13119" s="76"/>
      <c r="W13119" s="76"/>
      <c r="X13119" s="76"/>
    </row>
    <row r="13120" spans="1:24">
      <c r="A13120" s="54"/>
      <c r="B13120" s="54"/>
      <c r="C13120" s="80"/>
      <c r="D13120" s="81"/>
      <c r="E13120" s="81"/>
      <c r="F13120" s="80"/>
      <c r="G13120" s="81"/>
      <c r="H13120" s="81"/>
      <c r="I13120" s="526"/>
      <c r="J13120" s="80"/>
      <c r="K13120" s="84" t="s">
        <v>36</v>
      </c>
      <c r="L13120" s="76">
        <f t="shared" si="636"/>
        <v>0</v>
      </c>
      <c r="M13120" s="76"/>
      <c r="N13120" s="76"/>
      <c r="O13120" s="76"/>
      <c r="P13120" s="76"/>
      <c r="Q13120" s="76"/>
      <c r="R13120" s="76"/>
      <c r="S13120" s="76"/>
      <c r="T13120" s="76"/>
      <c r="U13120" s="76"/>
      <c r="V13120" s="76"/>
      <c r="W13120" s="76"/>
      <c r="X13120" s="76"/>
    </row>
    <row r="13121" spans="1:24">
      <c r="A13121" s="54"/>
      <c r="B13121" s="54"/>
      <c r="C13121" s="46" t="s">
        <v>33</v>
      </c>
      <c r="D13121" s="58" t="s">
        <v>19849</v>
      </c>
      <c r="E13121" s="58" t="s">
        <v>19850</v>
      </c>
      <c r="F13121" s="46" t="s">
        <v>19851</v>
      </c>
      <c r="G13121" s="58" t="s">
        <v>19852</v>
      </c>
      <c r="H13121" s="58" t="s">
        <v>19637</v>
      </c>
      <c r="I13121" s="524">
        <v>26.52</v>
      </c>
      <c r="J13121" s="46" t="s">
        <v>39</v>
      </c>
      <c r="K13121" s="75" t="s">
        <v>32</v>
      </c>
      <c r="L13121" s="76">
        <f t="shared" si="636"/>
        <v>1</v>
      </c>
      <c r="M13121" s="76"/>
      <c r="N13121" s="76">
        <v>1</v>
      </c>
      <c r="O13121" s="76"/>
      <c r="P13121" s="76"/>
      <c r="Q13121" s="76"/>
      <c r="R13121" s="76"/>
      <c r="S13121" s="76"/>
      <c r="T13121" s="76"/>
      <c r="U13121" s="76"/>
      <c r="V13121" s="76"/>
      <c r="W13121" s="76"/>
      <c r="X13121" s="76"/>
    </row>
    <row r="13122" spans="1:24">
      <c r="A13122" s="54"/>
      <c r="B13122" s="54"/>
      <c r="C13122" s="54"/>
      <c r="D13122" s="77"/>
      <c r="E13122" s="77"/>
      <c r="F13122" s="54"/>
      <c r="G13122" s="77"/>
      <c r="H13122" s="77"/>
      <c r="I13122" s="525"/>
      <c r="J13122" s="54"/>
      <c r="K13122" s="75" t="s">
        <v>34</v>
      </c>
      <c r="L13122" s="76">
        <f t="shared" si="636"/>
        <v>0</v>
      </c>
      <c r="M13122" s="76"/>
      <c r="N13122" s="76"/>
      <c r="O13122" s="76"/>
      <c r="P13122" s="76"/>
      <c r="Q13122" s="76"/>
      <c r="R13122" s="76"/>
      <c r="S13122" s="76"/>
      <c r="T13122" s="76"/>
      <c r="U13122" s="76"/>
      <c r="V13122" s="76"/>
      <c r="W13122" s="76"/>
      <c r="X13122" s="76"/>
    </row>
    <row r="13123" spans="1:24">
      <c r="A13123" s="54"/>
      <c r="B13123" s="54"/>
      <c r="C13123" s="80"/>
      <c r="D13123" s="81"/>
      <c r="E13123" s="81"/>
      <c r="F13123" s="80"/>
      <c r="G13123" s="81"/>
      <c r="H13123" s="81"/>
      <c r="I13123" s="526"/>
      <c r="J13123" s="80"/>
      <c r="K13123" s="84" t="s">
        <v>36</v>
      </c>
      <c r="L13123" s="76">
        <f t="shared" si="636"/>
        <v>0</v>
      </c>
      <c r="M13123" s="76"/>
      <c r="N13123" s="76"/>
      <c r="O13123" s="76"/>
      <c r="P13123" s="76"/>
      <c r="Q13123" s="76"/>
      <c r="R13123" s="76"/>
      <c r="S13123" s="76"/>
      <c r="T13123" s="76"/>
      <c r="U13123" s="76"/>
      <c r="V13123" s="76"/>
      <c r="W13123" s="76"/>
      <c r="X13123" s="76"/>
    </row>
    <row r="13124" spans="1:24">
      <c r="A13124" s="54"/>
      <c r="B13124" s="54"/>
      <c r="C13124" s="46" t="s">
        <v>33</v>
      </c>
      <c r="D13124" s="58" t="s">
        <v>19853</v>
      </c>
      <c r="E13124" s="58" t="s">
        <v>19854</v>
      </c>
      <c r="F13124" s="46" t="s">
        <v>19855</v>
      </c>
      <c r="G13124" s="58" t="s">
        <v>19856</v>
      </c>
      <c r="H13124" s="58" t="s">
        <v>19857</v>
      </c>
      <c r="I13124" s="524">
        <v>115.96</v>
      </c>
      <c r="J13124" s="46" t="s">
        <v>39</v>
      </c>
      <c r="K13124" s="75" t="s">
        <v>32</v>
      </c>
      <c r="L13124" s="76">
        <f t="shared" si="636"/>
        <v>1</v>
      </c>
      <c r="M13124" s="76"/>
      <c r="N13124" s="76">
        <v>1</v>
      </c>
      <c r="O13124" s="76"/>
      <c r="P13124" s="76"/>
      <c r="Q13124" s="76"/>
      <c r="R13124" s="76"/>
      <c r="S13124" s="76"/>
      <c r="T13124" s="76"/>
      <c r="U13124" s="76"/>
      <c r="V13124" s="76"/>
      <c r="W13124" s="76"/>
      <c r="X13124" s="76"/>
    </row>
    <row r="13125" spans="1:24">
      <c r="A13125" s="54"/>
      <c r="B13125" s="54"/>
      <c r="C13125" s="54"/>
      <c r="D13125" s="77"/>
      <c r="E13125" s="77"/>
      <c r="F13125" s="54"/>
      <c r="G13125" s="77"/>
      <c r="H13125" s="77"/>
      <c r="I13125" s="525"/>
      <c r="J13125" s="54"/>
      <c r="K13125" s="75" t="s">
        <v>34</v>
      </c>
      <c r="L13125" s="76">
        <f t="shared" si="636"/>
        <v>0</v>
      </c>
      <c r="M13125" s="76"/>
      <c r="N13125" s="76"/>
      <c r="O13125" s="76"/>
      <c r="P13125" s="76"/>
      <c r="Q13125" s="76"/>
      <c r="R13125" s="76"/>
      <c r="S13125" s="76"/>
      <c r="T13125" s="76"/>
      <c r="U13125" s="76"/>
      <c r="V13125" s="76"/>
      <c r="W13125" s="76"/>
      <c r="X13125" s="76"/>
    </row>
    <row r="13126" spans="1:24">
      <c r="A13126" s="54"/>
      <c r="B13126" s="54"/>
      <c r="C13126" s="80"/>
      <c r="D13126" s="81"/>
      <c r="E13126" s="81"/>
      <c r="F13126" s="80"/>
      <c r="G13126" s="81"/>
      <c r="H13126" s="81"/>
      <c r="I13126" s="526"/>
      <c r="J13126" s="80"/>
      <c r="K13126" s="84" t="s">
        <v>36</v>
      </c>
      <c r="L13126" s="76">
        <f t="shared" si="636"/>
        <v>0</v>
      </c>
      <c r="M13126" s="76"/>
      <c r="N13126" s="76"/>
      <c r="O13126" s="76"/>
      <c r="P13126" s="76"/>
      <c r="Q13126" s="76"/>
      <c r="R13126" s="76"/>
      <c r="S13126" s="76"/>
      <c r="T13126" s="76"/>
      <c r="U13126" s="76"/>
      <c r="V13126" s="76"/>
      <c r="W13126" s="76"/>
      <c r="X13126" s="76"/>
    </row>
    <row r="13127" spans="1:24">
      <c r="A13127" s="54"/>
      <c r="B13127" s="54"/>
      <c r="C13127" s="46" t="s">
        <v>33</v>
      </c>
      <c r="D13127" s="58" t="s">
        <v>19858</v>
      </c>
      <c r="E13127" s="58" t="s">
        <v>19859</v>
      </c>
      <c r="F13127" s="46" t="s">
        <v>19860</v>
      </c>
      <c r="G13127" s="58" t="s">
        <v>19861</v>
      </c>
      <c r="H13127" s="58" t="s">
        <v>19862</v>
      </c>
      <c r="I13127" s="524">
        <v>308.02</v>
      </c>
      <c r="J13127" s="46" t="s">
        <v>39</v>
      </c>
      <c r="K13127" s="75" t="s">
        <v>32</v>
      </c>
      <c r="L13127" s="76">
        <f t="shared" si="636"/>
        <v>1</v>
      </c>
      <c r="M13127" s="76"/>
      <c r="N13127" s="76">
        <v>1</v>
      </c>
      <c r="O13127" s="76"/>
      <c r="P13127" s="76"/>
      <c r="Q13127" s="76"/>
      <c r="R13127" s="76"/>
      <c r="S13127" s="76"/>
      <c r="T13127" s="76"/>
      <c r="U13127" s="76"/>
      <c r="V13127" s="76"/>
      <c r="W13127" s="76"/>
      <c r="X13127" s="76"/>
    </row>
    <row r="13128" spans="1:24">
      <c r="A13128" s="54"/>
      <c r="B13128" s="54"/>
      <c r="C13128" s="54"/>
      <c r="D13128" s="77"/>
      <c r="E13128" s="77"/>
      <c r="F13128" s="54"/>
      <c r="G13128" s="77"/>
      <c r="H13128" s="77"/>
      <c r="I13128" s="525"/>
      <c r="J13128" s="54"/>
      <c r="K13128" s="75" t="s">
        <v>34</v>
      </c>
      <c r="L13128" s="76">
        <f t="shared" si="636"/>
        <v>0</v>
      </c>
      <c r="M13128" s="76"/>
      <c r="N13128" s="76"/>
      <c r="O13128" s="76"/>
      <c r="P13128" s="76"/>
      <c r="Q13128" s="76"/>
      <c r="R13128" s="76"/>
      <c r="S13128" s="76"/>
      <c r="T13128" s="76"/>
      <c r="U13128" s="76"/>
      <c r="V13128" s="76"/>
      <c r="W13128" s="76"/>
      <c r="X13128" s="76"/>
    </row>
    <row r="13129" spans="1:24">
      <c r="A13129" s="54"/>
      <c r="B13129" s="54"/>
      <c r="C13129" s="80"/>
      <c r="D13129" s="81"/>
      <c r="E13129" s="81"/>
      <c r="F13129" s="80"/>
      <c r="G13129" s="81"/>
      <c r="H13129" s="81"/>
      <c r="I13129" s="526"/>
      <c r="J13129" s="80"/>
      <c r="K13129" s="84" t="s">
        <v>36</v>
      </c>
      <c r="L13129" s="76">
        <f t="shared" si="636"/>
        <v>0</v>
      </c>
      <c r="M13129" s="76"/>
      <c r="N13129" s="76"/>
      <c r="O13129" s="76"/>
      <c r="P13129" s="76"/>
      <c r="Q13129" s="76"/>
      <c r="R13129" s="76"/>
      <c r="S13129" s="76"/>
      <c r="T13129" s="76"/>
      <c r="U13129" s="76"/>
      <c r="V13129" s="76"/>
      <c r="W13129" s="76"/>
      <c r="X13129" s="76"/>
    </row>
    <row r="13130" spans="1:24">
      <c r="A13130" s="54"/>
      <c r="B13130" s="54"/>
      <c r="C13130" s="46" t="s">
        <v>33</v>
      </c>
      <c r="D13130" s="58" t="s">
        <v>19863</v>
      </c>
      <c r="E13130" s="58" t="s">
        <v>19864</v>
      </c>
      <c r="F13130" s="46" t="s">
        <v>19865</v>
      </c>
      <c r="G13130" s="58" t="s">
        <v>19866</v>
      </c>
      <c r="H13130" s="58" t="s">
        <v>19867</v>
      </c>
      <c r="I13130" s="524">
        <v>0</v>
      </c>
      <c r="J13130" s="46" t="s">
        <v>39</v>
      </c>
      <c r="K13130" s="75" t="s">
        <v>32</v>
      </c>
      <c r="L13130" s="76">
        <f t="shared" si="636"/>
        <v>1</v>
      </c>
      <c r="M13130" s="76"/>
      <c r="N13130" s="76">
        <v>1</v>
      </c>
      <c r="O13130" s="76"/>
      <c r="P13130" s="76"/>
      <c r="Q13130" s="76"/>
      <c r="R13130" s="76"/>
      <c r="S13130" s="76"/>
      <c r="T13130" s="76"/>
      <c r="U13130" s="76"/>
      <c r="V13130" s="76"/>
      <c r="W13130" s="76"/>
      <c r="X13130" s="76"/>
    </row>
    <row r="13131" spans="1:24">
      <c r="A13131" s="54"/>
      <c r="B13131" s="54"/>
      <c r="C13131" s="54"/>
      <c r="D13131" s="77"/>
      <c r="E13131" s="77"/>
      <c r="F13131" s="54"/>
      <c r="G13131" s="77"/>
      <c r="H13131" s="77"/>
      <c r="I13131" s="525"/>
      <c r="J13131" s="54"/>
      <c r="K13131" s="75" t="s">
        <v>34</v>
      </c>
      <c r="L13131" s="76">
        <f t="shared" si="636"/>
        <v>0</v>
      </c>
      <c r="M13131" s="76"/>
      <c r="N13131" s="76"/>
      <c r="O13131" s="76"/>
      <c r="P13131" s="76"/>
      <c r="Q13131" s="76"/>
      <c r="R13131" s="76"/>
      <c r="S13131" s="76"/>
      <c r="T13131" s="76"/>
      <c r="U13131" s="76"/>
      <c r="V13131" s="76"/>
      <c r="W13131" s="76"/>
      <c r="X13131" s="76"/>
    </row>
    <row r="13132" spans="1:24">
      <c r="A13132" s="54"/>
      <c r="B13132" s="54"/>
      <c r="C13132" s="80"/>
      <c r="D13132" s="81"/>
      <c r="E13132" s="81"/>
      <c r="F13132" s="80"/>
      <c r="G13132" s="81"/>
      <c r="H13132" s="81"/>
      <c r="I13132" s="526"/>
      <c r="J13132" s="80"/>
      <c r="K13132" s="84" t="s">
        <v>36</v>
      </c>
      <c r="L13132" s="76">
        <f t="shared" si="636"/>
        <v>0</v>
      </c>
      <c r="M13132" s="76"/>
      <c r="N13132" s="76"/>
      <c r="O13132" s="76"/>
      <c r="P13132" s="76"/>
      <c r="Q13132" s="76"/>
      <c r="R13132" s="76"/>
      <c r="S13132" s="76"/>
      <c r="T13132" s="76"/>
      <c r="U13132" s="76"/>
      <c r="V13132" s="76"/>
      <c r="W13132" s="76"/>
      <c r="X13132" s="76"/>
    </row>
    <row r="13133" spans="1:24">
      <c r="A13133" s="54"/>
      <c r="B13133" s="54"/>
      <c r="C13133" s="46" t="s">
        <v>33</v>
      </c>
      <c r="D13133" s="58" t="s">
        <v>19868</v>
      </c>
      <c r="E13133" s="58" t="s">
        <v>19869</v>
      </c>
      <c r="F13133" s="46" t="s">
        <v>19870</v>
      </c>
      <c r="G13133" s="58" t="s">
        <v>19871</v>
      </c>
      <c r="H13133" s="58" t="s">
        <v>19872</v>
      </c>
      <c r="I13133" s="524">
        <v>12.41</v>
      </c>
      <c r="J13133" s="46" t="s">
        <v>39</v>
      </c>
      <c r="K13133" s="75" t="s">
        <v>32</v>
      </c>
      <c r="L13133" s="76">
        <f t="shared" si="636"/>
        <v>0</v>
      </c>
      <c r="M13133" s="76"/>
      <c r="N13133" s="76"/>
      <c r="O13133" s="76"/>
      <c r="P13133" s="76"/>
      <c r="Q13133" s="76"/>
      <c r="R13133" s="76"/>
      <c r="S13133" s="76"/>
      <c r="T13133" s="76"/>
      <c r="U13133" s="76"/>
      <c r="V13133" s="76"/>
      <c r="W13133" s="76"/>
      <c r="X13133" s="76"/>
    </row>
    <row r="13134" spans="1:24">
      <c r="A13134" s="54"/>
      <c r="B13134" s="54"/>
      <c r="C13134" s="54"/>
      <c r="D13134" s="77"/>
      <c r="E13134" s="77"/>
      <c r="F13134" s="54"/>
      <c r="G13134" s="77"/>
      <c r="H13134" s="77"/>
      <c r="I13134" s="525"/>
      <c r="J13134" s="54"/>
      <c r="K13134" s="75" t="s">
        <v>34</v>
      </c>
      <c r="L13134" s="76">
        <f t="shared" si="636"/>
        <v>0</v>
      </c>
      <c r="M13134" s="76"/>
      <c r="N13134" s="76"/>
      <c r="O13134" s="76"/>
      <c r="P13134" s="76"/>
      <c r="Q13134" s="76"/>
      <c r="R13134" s="76"/>
      <c r="S13134" s="76"/>
      <c r="T13134" s="76"/>
      <c r="U13134" s="76"/>
      <c r="V13134" s="76"/>
      <c r="W13134" s="76"/>
      <c r="X13134" s="76"/>
    </row>
    <row r="13135" spans="1:24">
      <c r="A13135" s="54"/>
      <c r="B13135" s="54"/>
      <c r="C13135" s="80"/>
      <c r="D13135" s="81"/>
      <c r="E13135" s="81"/>
      <c r="F13135" s="80"/>
      <c r="G13135" s="81"/>
      <c r="H13135" s="81"/>
      <c r="I13135" s="526"/>
      <c r="J13135" s="80"/>
      <c r="K13135" s="84" t="s">
        <v>36</v>
      </c>
      <c r="L13135" s="76">
        <f t="shared" si="636"/>
        <v>14</v>
      </c>
      <c r="M13135" s="76"/>
      <c r="N13135" s="76"/>
      <c r="O13135" s="76"/>
      <c r="P13135" s="76"/>
      <c r="Q13135" s="76"/>
      <c r="R13135" s="76"/>
      <c r="S13135" s="76"/>
      <c r="T13135" s="76"/>
      <c r="U13135" s="76"/>
      <c r="V13135" s="76"/>
      <c r="W13135" s="76">
        <v>14</v>
      </c>
      <c r="X13135" s="76"/>
    </row>
    <row r="13136" spans="1:24">
      <c r="A13136" s="54"/>
      <c r="B13136" s="54"/>
      <c r="C13136" s="46" t="s">
        <v>33</v>
      </c>
      <c r="D13136" s="58" t="s">
        <v>19873</v>
      </c>
      <c r="E13136" s="58" t="s">
        <v>19874</v>
      </c>
      <c r="F13136" s="46" t="s">
        <v>2454</v>
      </c>
      <c r="G13136" s="58" t="s">
        <v>19875</v>
      </c>
      <c r="H13136" s="58"/>
      <c r="I13136" s="524">
        <v>907.65</v>
      </c>
      <c r="J13136" s="46" t="s">
        <v>39</v>
      </c>
      <c r="K13136" s="75" t="s">
        <v>32</v>
      </c>
      <c r="L13136" s="76">
        <f t="shared" ref="L13136:L13169" si="637">SUM(M13136:X13136)</f>
        <v>0</v>
      </c>
      <c r="M13136" s="76"/>
      <c r="N13136" s="76"/>
      <c r="O13136" s="76"/>
      <c r="P13136" s="76"/>
      <c r="Q13136" s="76"/>
      <c r="R13136" s="76"/>
      <c r="S13136" s="76"/>
      <c r="T13136" s="76"/>
      <c r="U13136" s="76"/>
      <c r="V13136" s="76"/>
      <c r="W13136" s="76"/>
      <c r="X13136" s="76"/>
    </row>
    <row r="13137" spans="1:24">
      <c r="A13137" s="54"/>
      <c r="B13137" s="54"/>
      <c r="C13137" s="54"/>
      <c r="D13137" s="77"/>
      <c r="E13137" s="77"/>
      <c r="F13137" s="54"/>
      <c r="G13137" s="77"/>
      <c r="H13137" s="77"/>
      <c r="I13137" s="525"/>
      <c r="J13137" s="54"/>
      <c r="K13137" s="75" t="s">
        <v>34</v>
      </c>
      <c r="L13137" s="76">
        <f t="shared" si="637"/>
        <v>0</v>
      </c>
      <c r="M13137" s="76"/>
      <c r="N13137" s="76"/>
      <c r="O13137" s="76"/>
      <c r="P13137" s="76"/>
      <c r="Q13137" s="76"/>
      <c r="R13137" s="76"/>
      <c r="S13137" s="76"/>
      <c r="T13137" s="76"/>
      <c r="U13137" s="76"/>
      <c r="V13137" s="76"/>
      <c r="W13137" s="76"/>
      <c r="X13137" s="76"/>
    </row>
    <row r="13138" spans="1:24">
      <c r="A13138" s="54"/>
      <c r="B13138" s="80"/>
      <c r="C13138" s="80"/>
      <c r="D13138" s="81"/>
      <c r="E13138" s="81"/>
      <c r="F13138" s="80"/>
      <c r="G13138" s="81"/>
      <c r="H13138" s="81"/>
      <c r="I13138" s="526"/>
      <c r="J13138" s="80"/>
      <c r="K13138" s="84" t="s">
        <v>36</v>
      </c>
      <c r="L13138" s="76">
        <f t="shared" si="637"/>
        <v>2</v>
      </c>
      <c r="M13138" s="76">
        <v>2</v>
      </c>
      <c r="N13138" s="76"/>
      <c r="O13138" s="76"/>
      <c r="P13138" s="76"/>
      <c r="Q13138" s="76"/>
      <c r="R13138" s="76"/>
      <c r="S13138" s="76"/>
      <c r="T13138" s="76"/>
      <c r="U13138" s="76"/>
      <c r="V13138" s="76"/>
      <c r="W13138" s="76"/>
      <c r="X13138" s="76"/>
    </row>
    <row r="13139" spans="1:24">
      <c r="A13139" s="54"/>
      <c r="B13139" s="865" t="s">
        <v>19876</v>
      </c>
      <c r="C13139" s="521"/>
      <c r="D13139" s="469">
        <f>COUNTA(D13142:D13252)</f>
        <v>37</v>
      </c>
      <c r="E13139" s="553"/>
      <c r="F13139" s="813"/>
      <c r="G13139" s="553"/>
      <c r="H13139" s="813"/>
      <c r="I13139" s="813">
        <f>SUM(I13142:I13252)</f>
        <v>5005.3440559999999</v>
      </c>
      <c r="J13139" s="553" t="s">
        <v>1508</v>
      </c>
      <c r="K13139" s="866" t="s">
        <v>1509</v>
      </c>
      <c r="L13139" s="812">
        <f t="shared" si="637"/>
        <v>18</v>
      </c>
      <c r="M13139" s="76">
        <v>0</v>
      </c>
      <c r="N13139" s="76">
        <v>5</v>
      </c>
      <c r="O13139" s="76">
        <v>1</v>
      </c>
      <c r="P13139" s="76">
        <v>5</v>
      </c>
      <c r="Q13139" s="76">
        <v>0</v>
      </c>
      <c r="R13139" s="76">
        <v>2</v>
      </c>
      <c r="S13139" s="76">
        <v>3</v>
      </c>
      <c r="T13139" s="76">
        <v>1</v>
      </c>
      <c r="U13139" s="76">
        <v>0</v>
      </c>
      <c r="V13139" s="76">
        <v>0</v>
      </c>
      <c r="W13139" s="76">
        <v>0</v>
      </c>
      <c r="X13139" s="76">
        <v>1</v>
      </c>
    </row>
    <row r="13140" spans="1:24">
      <c r="A13140" s="54"/>
      <c r="B13140" s="867"/>
      <c r="C13140" s="522"/>
      <c r="D13140" s="470"/>
      <c r="E13140" s="555"/>
      <c r="F13140" s="814"/>
      <c r="G13140" s="555"/>
      <c r="H13140" s="814"/>
      <c r="I13140" s="814"/>
      <c r="J13140" s="555"/>
      <c r="K13140" s="866" t="s">
        <v>1501</v>
      </c>
      <c r="L13140" s="812">
        <f t="shared" si="637"/>
        <v>0</v>
      </c>
      <c r="M13140" s="76">
        <v>0</v>
      </c>
      <c r="N13140" s="76">
        <v>0</v>
      </c>
      <c r="O13140" s="76">
        <v>0</v>
      </c>
      <c r="P13140" s="76">
        <v>0</v>
      </c>
      <c r="Q13140" s="76">
        <v>0</v>
      </c>
      <c r="R13140" s="76">
        <v>0</v>
      </c>
      <c r="S13140" s="76">
        <v>0</v>
      </c>
      <c r="T13140" s="76">
        <v>0</v>
      </c>
      <c r="U13140" s="76">
        <v>0</v>
      </c>
      <c r="V13140" s="76">
        <v>0</v>
      </c>
      <c r="W13140" s="76">
        <v>0</v>
      </c>
      <c r="X13140" s="76">
        <v>0</v>
      </c>
    </row>
    <row r="13141" spans="1:24">
      <c r="A13141" s="54"/>
      <c r="B13141" s="868"/>
      <c r="C13141" s="523"/>
      <c r="D13141" s="471"/>
      <c r="E13141" s="557"/>
      <c r="F13141" s="815"/>
      <c r="G13141" s="557"/>
      <c r="H13141" s="815"/>
      <c r="I13141" s="815"/>
      <c r="J13141" s="557"/>
      <c r="K13141" s="869" t="s">
        <v>1502</v>
      </c>
      <c r="L13141" s="812">
        <f t="shared" si="637"/>
        <v>109</v>
      </c>
      <c r="M13141" s="76">
        <v>3</v>
      </c>
      <c r="N13141" s="76">
        <v>0</v>
      </c>
      <c r="O13141" s="76">
        <v>26</v>
      </c>
      <c r="P13141" s="76">
        <v>0</v>
      </c>
      <c r="Q13141" s="76">
        <v>0</v>
      </c>
      <c r="R13141" s="76">
        <v>0</v>
      </c>
      <c r="S13141" s="76">
        <v>37</v>
      </c>
      <c r="T13141" s="76">
        <v>8</v>
      </c>
      <c r="U13141" s="76">
        <v>19</v>
      </c>
      <c r="V13141" s="76">
        <v>0</v>
      </c>
      <c r="W13141" s="76">
        <v>5</v>
      </c>
      <c r="X13141" s="76">
        <v>11</v>
      </c>
    </row>
    <row r="13142" spans="1:24">
      <c r="A13142" s="54"/>
      <c r="B13142" s="46" t="s">
        <v>19877</v>
      </c>
      <c r="C13142" s="46" t="s">
        <v>33</v>
      </c>
      <c r="D13142" s="58" t="s">
        <v>19878</v>
      </c>
      <c r="E13142" s="58" t="s">
        <v>19879</v>
      </c>
      <c r="F13142" s="46" t="s">
        <v>19880</v>
      </c>
      <c r="G13142" s="58" t="s">
        <v>19881</v>
      </c>
      <c r="H13142" s="58" t="s">
        <v>19882</v>
      </c>
      <c r="I13142" s="524">
        <v>35.21</v>
      </c>
      <c r="J13142" s="46" t="s">
        <v>39</v>
      </c>
      <c r="K13142" s="75" t="s">
        <v>32</v>
      </c>
      <c r="L13142" s="76">
        <f t="shared" si="637"/>
        <v>0</v>
      </c>
      <c r="M13142" s="76"/>
      <c r="N13142" s="76"/>
      <c r="O13142" s="76"/>
      <c r="P13142" s="76"/>
      <c r="Q13142" s="76"/>
      <c r="R13142" s="76"/>
      <c r="S13142" s="76"/>
      <c r="T13142" s="76"/>
      <c r="U13142" s="76"/>
      <c r="V13142" s="76"/>
      <c r="W13142" s="76"/>
      <c r="X13142" s="76"/>
    </row>
    <row r="13143" spans="1:24">
      <c r="A13143" s="54"/>
      <c r="B13143" s="54"/>
      <c r="C13143" s="54"/>
      <c r="D13143" s="77"/>
      <c r="E13143" s="77"/>
      <c r="F13143" s="54"/>
      <c r="G13143" s="77"/>
      <c r="H13143" s="77"/>
      <c r="I13143" s="525"/>
      <c r="J13143" s="54"/>
      <c r="K13143" s="75" t="s">
        <v>34</v>
      </c>
      <c r="L13143" s="76">
        <f t="shared" si="637"/>
        <v>0</v>
      </c>
      <c r="M13143" s="76"/>
      <c r="N13143" s="76"/>
      <c r="O13143" s="76"/>
      <c r="P13143" s="76"/>
      <c r="Q13143" s="76"/>
      <c r="R13143" s="76"/>
      <c r="S13143" s="76"/>
      <c r="T13143" s="76"/>
      <c r="U13143" s="76"/>
      <c r="V13143" s="76"/>
      <c r="W13143" s="76"/>
      <c r="X13143" s="76"/>
    </row>
    <row r="13144" spans="1:24">
      <c r="A13144" s="54"/>
      <c r="B13144" s="54"/>
      <c r="C13144" s="80"/>
      <c r="D13144" s="81"/>
      <c r="E13144" s="81"/>
      <c r="F13144" s="80"/>
      <c r="G13144" s="81"/>
      <c r="H13144" s="81"/>
      <c r="I13144" s="526"/>
      <c r="J13144" s="80"/>
      <c r="K13144" s="84" t="s">
        <v>36</v>
      </c>
      <c r="L13144" s="76">
        <f t="shared" si="637"/>
        <v>2</v>
      </c>
      <c r="M13144" s="76"/>
      <c r="N13144" s="76"/>
      <c r="O13144" s="76">
        <v>1</v>
      </c>
      <c r="P13144" s="76"/>
      <c r="Q13144" s="76"/>
      <c r="R13144" s="76"/>
      <c r="S13144" s="76">
        <v>1</v>
      </c>
      <c r="T13144" s="76"/>
      <c r="U13144" s="76"/>
      <c r="V13144" s="76"/>
      <c r="W13144" s="76"/>
      <c r="X13144" s="76"/>
    </row>
    <row r="13145" spans="1:24">
      <c r="A13145" s="54"/>
      <c r="B13145" s="54"/>
      <c r="C13145" s="46" t="s">
        <v>31</v>
      </c>
      <c r="D13145" s="230" t="s">
        <v>19883</v>
      </c>
      <c r="E13145" s="58" t="s">
        <v>19884</v>
      </c>
      <c r="F13145" s="341" t="s">
        <v>2016</v>
      </c>
      <c r="G13145" s="230" t="s">
        <v>19885</v>
      </c>
      <c r="H13145" s="230" t="s">
        <v>19886</v>
      </c>
      <c r="I13145" s="524">
        <v>18.927659999999999</v>
      </c>
      <c r="J13145" s="46" t="s">
        <v>39</v>
      </c>
      <c r="K13145" s="75" t="s">
        <v>32</v>
      </c>
      <c r="L13145" s="76">
        <f t="shared" si="637"/>
        <v>6</v>
      </c>
      <c r="M13145" s="76"/>
      <c r="N13145" s="76">
        <v>1</v>
      </c>
      <c r="O13145" s="76">
        <v>1</v>
      </c>
      <c r="P13145" s="76"/>
      <c r="Q13145" s="76"/>
      <c r="R13145" s="76"/>
      <c r="S13145" s="76">
        <v>3</v>
      </c>
      <c r="T13145" s="76">
        <v>1</v>
      </c>
      <c r="U13145" s="76"/>
      <c r="V13145" s="76"/>
      <c r="W13145" s="76"/>
      <c r="X13145" s="76"/>
    </row>
    <row r="13146" spans="1:24">
      <c r="A13146" s="54"/>
      <c r="B13146" s="54"/>
      <c r="C13146" s="54"/>
      <c r="D13146" s="236"/>
      <c r="E13146" s="77"/>
      <c r="F13146" s="342"/>
      <c r="G13146" s="236"/>
      <c r="H13146" s="236"/>
      <c r="I13146" s="525"/>
      <c r="J13146" s="54"/>
      <c r="K13146" s="75" t="s">
        <v>34</v>
      </c>
      <c r="L13146" s="76">
        <f t="shared" si="637"/>
        <v>0</v>
      </c>
      <c r="M13146" s="76"/>
      <c r="N13146" s="76"/>
      <c r="O13146" s="76"/>
      <c r="P13146" s="76"/>
      <c r="Q13146" s="76"/>
      <c r="R13146" s="76"/>
      <c r="S13146" s="76"/>
      <c r="T13146" s="76"/>
      <c r="U13146" s="76"/>
      <c r="V13146" s="76"/>
      <c r="W13146" s="76"/>
      <c r="X13146" s="76"/>
    </row>
    <row r="13147" spans="1:24">
      <c r="A13147" s="54"/>
      <c r="B13147" s="54"/>
      <c r="C13147" s="80"/>
      <c r="D13147" s="242"/>
      <c r="E13147" s="81"/>
      <c r="F13147" s="343"/>
      <c r="G13147" s="242"/>
      <c r="H13147" s="242"/>
      <c r="I13147" s="526"/>
      <c r="J13147" s="80"/>
      <c r="K13147" s="84" t="s">
        <v>36</v>
      </c>
      <c r="L13147" s="76">
        <f t="shared" si="637"/>
        <v>0</v>
      </c>
      <c r="M13147" s="76"/>
      <c r="N13147" s="76"/>
      <c r="O13147" s="76"/>
      <c r="P13147" s="76"/>
      <c r="Q13147" s="76"/>
      <c r="R13147" s="76"/>
      <c r="S13147" s="76"/>
      <c r="T13147" s="76"/>
      <c r="U13147" s="76"/>
      <c r="V13147" s="76"/>
      <c r="W13147" s="76"/>
      <c r="X13147" s="76"/>
    </row>
    <row r="13148" spans="1:24">
      <c r="A13148" s="54"/>
      <c r="B13148" s="54"/>
      <c r="C13148" s="46" t="s">
        <v>31</v>
      </c>
      <c r="D13148" s="58" t="s">
        <v>19887</v>
      </c>
      <c r="E13148" s="58" t="s">
        <v>19888</v>
      </c>
      <c r="F13148" s="46" t="s">
        <v>19889</v>
      </c>
      <c r="G13148" s="58" t="s">
        <v>19890</v>
      </c>
      <c r="H13148" s="58" t="s">
        <v>19891</v>
      </c>
      <c r="I13148" s="524">
        <v>3.3609100000000001</v>
      </c>
      <c r="J13148" s="46" t="s">
        <v>39</v>
      </c>
      <c r="K13148" s="75" t="s">
        <v>32</v>
      </c>
      <c r="L13148" s="76">
        <f t="shared" si="637"/>
        <v>2</v>
      </c>
      <c r="M13148" s="76"/>
      <c r="N13148" s="76"/>
      <c r="O13148" s="76"/>
      <c r="P13148" s="76"/>
      <c r="Q13148" s="76"/>
      <c r="R13148" s="76">
        <v>2</v>
      </c>
      <c r="S13148" s="76"/>
      <c r="T13148" s="76"/>
      <c r="U13148" s="76"/>
      <c r="V13148" s="76"/>
      <c r="W13148" s="76"/>
      <c r="X13148" s="76"/>
    </row>
    <row r="13149" spans="1:24">
      <c r="A13149" s="54"/>
      <c r="B13149" s="54"/>
      <c r="C13149" s="54"/>
      <c r="D13149" s="77"/>
      <c r="E13149" s="77"/>
      <c r="F13149" s="54"/>
      <c r="G13149" s="77"/>
      <c r="H13149" s="77"/>
      <c r="I13149" s="525"/>
      <c r="J13149" s="54"/>
      <c r="K13149" s="75" t="s">
        <v>34</v>
      </c>
      <c r="L13149" s="76">
        <f t="shared" si="637"/>
        <v>0</v>
      </c>
      <c r="M13149" s="76"/>
      <c r="N13149" s="76"/>
      <c r="O13149" s="76"/>
      <c r="P13149" s="76"/>
      <c r="Q13149" s="76"/>
      <c r="R13149" s="76"/>
      <c r="S13149" s="76"/>
      <c r="T13149" s="76"/>
      <c r="U13149" s="76"/>
      <c r="V13149" s="76"/>
      <c r="W13149" s="76"/>
      <c r="X13149" s="76"/>
    </row>
    <row r="13150" spans="1:24">
      <c r="A13150" s="54"/>
      <c r="B13150" s="54"/>
      <c r="C13150" s="80"/>
      <c r="D13150" s="81"/>
      <c r="E13150" s="81"/>
      <c r="F13150" s="80"/>
      <c r="G13150" s="81"/>
      <c r="H13150" s="81"/>
      <c r="I13150" s="526"/>
      <c r="J13150" s="80"/>
      <c r="K13150" s="84" t="s">
        <v>36</v>
      </c>
      <c r="L13150" s="76">
        <f t="shared" si="637"/>
        <v>0</v>
      </c>
      <c r="M13150" s="76"/>
      <c r="N13150" s="76"/>
      <c r="O13150" s="76"/>
      <c r="P13150" s="76"/>
      <c r="Q13150" s="76"/>
      <c r="R13150" s="76"/>
      <c r="S13150" s="76"/>
      <c r="T13150" s="76"/>
      <c r="U13150" s="76"/>
      <c r="V13150" s="76"/>
      <c r="W13150" s="76"/>
      <c r="X13150" s="76"/>
    </row>
    <row r="13151" spans="1:24">
      <c r="A13151" s="54"/>
      <c r="B13151" s="54"/>
      <c r="C13151" s="230" t="s">
        <v>33</v>
      </c>
      <c r="D13151" s="230" t="s">
        <v>19892</v>
      </c>
      <c r="E13151" s="58" t="s">
        <v>19893</v>
      </c>
      <c r="F13151" s="341" t="s">
        <v>19894</v>
      </c>
      <c r="G13151" s="230" t="s">
        <v>19895</v>
      </c>
      <c r="H13151" s="58" t="s">
        <v>19896</v>
      </c>
      <c r="I13151" s="524">
        <v>0.54764000000000002</v>
      </c>
      <c r="J13151" s="46" t="s">
        <v>39</v>
      </c>
      <c r="K13151" s="75" t="s">
        <v>32</v>
      </c>
      <c r="L13151" s="76">
        <f t="shared" si="637"/>
        <v>0</v>
      </c>
      <c r="M13151" s="76"/>
      <c r="N13151" s="76"/>
      <c r="O13151" s="76"/>
      <c r="P13151" s="76"/>
      <c r="Q13151" s="76"/>
      <c r="R13151" s="76"/>
      <c r="S13151" s="76"/>
      <c r="T13151" s="76"/>
      <c r="U13151" s="76"/>
      <c r="V13151" s="76"/>
      <c r="W13151" s="76"/>
      <c r="X13151" s="76"/>
    </row>
    <row r="13152" spans="1:24">
      <c r="A13152" s="54"/>
      <c r="B13152" s="54"/>
      <c r="C13152" s="236"/>
      <c r="D13152" s="236"/>
      <c r="E13152" s="77"/>
      <c r="F13152" s="342"/>
      <c r="G13152" s="236"/>
      <c r="H13152" s="77"/>
      <c r="I13152" s="525"/>
      <c r="J13152" s="54"/>
      <c r="K13152" s="75" t="s">
        <v>34</v>
      </c>
      <c r="L13152" s="76">
        <f t="shared" si="637"/>
        <v>0</v>
      </c>
      <c r="M13152" s="76"/>
      <c r="N13152" s="76"/>
      <c r="O13152" s="76"/>
      <c r="P13152" s="76"/>
      <c r="Q13152" s="76"/>
      <c r="R13152" s="76"/>
      <c r="S13152" s="76"/>
      <c r="T13152" s="76"/>
      <c r="U13152" s="76"/>
      <c r="V13152" s="76"/>
      <c r="W13152" s="76"/>
      <c r="X13152" s="76"/>
    </row>
    <row r="13153" spans="1:24">
      <c r="A13153" s="54"/>
      <c r="B13153" s="54"/>
      <c r="C13153" s="242"/>
      <c r="D13153" s="242"/>
      <c r="E13153" s="81"/>
      <c r="F13153" s="343"/>
      <c r="G13153" s="242"/>
      <c r="H13153" s="81"/>
      <c r="I13153" s="526"/>
      <c r="J13153" s="80"/>
      <c r="K13153" s="84" t="s">
        <v>36</v>
      </c>
      <c r="L13153" s="76">
        <f t="shared" si="637"/>
        <v>5</v>
      </c>
      <c r="M13153" s="76"/>
      <c r="N13153" s="76"/>
      <c r="O13153" s="76"/>
      <c r="P13153" s="76"/>
      <c r="Q13153" s="76"/>
      <c r="R13153" s="76"/>
      <c r="S13153" s="76">
        <v>5</v>
      </c>
      <c r="T13153" s="76"/>
      <c r="U13153" s="76"/>
      <c r="V13153" s="76"/>
      <c r="W13153" s="76"/>
      <c r="X13153" s="76"/>
    </row>
    <row r="13154" spans="1:24">
      <c r="A13154" s="54"/>
      <c r="B13154" s="54"/>
      <c r="C13154" s="230" t="s">
        <v>33</v>
      </c>
      <c r="D13154" s="58" t="s">
        <v>19897</v>
      </c>
      <c r="E13154" s="58" t="s">
        <v>19898</v>
      </c>
      <c r="F13154" s="46" t="s">
        <v>19899</v>
      </c>
      <c r="G13154" s="58" t="s">
        <v>19900</v>
      </c>
      <c r="H13154" s="58"/>
      <c r="I13154" s="524">
        <v>1.32789</v>
      </c>
      <c r="J13154" s="46" t="s">
        <v>39</v>
      </c>
      <c r="K13154" s="75" t="s">
        <v>32</v>
      </c>
      <c r="L13154" s="76">
        <f t="shared" si="637"/>
        <v>0</v>
      </c>
      <c r="M13154" s="76"/>
      <c r="N13154" s="76"/>
      <c r="O13154" s="76"/>
      <c r="P13154" s="76"/>
      <c r="Q13154" s="76"/>
      <c r="R13154" s="76"/>
      <c r="S13154" s="76"/>
      <c r="T13154" s="76"/>
      <c r="U13154" s="76"/>
      <c r="V13154" s="76"/>
      <c r="W13154" s="76"/>
      <c r="X13154" s="76"/>
    </row>
    <row r="13155" spans="1:24">
      <c r="A13155" s="54"/>
      <c r="B13155" s="54"/>
      <c r="C13155" s="236"/>
      <c r="D13155" s="77"/>
      <c r="E13155" s="77"/>
      <c r="F13155" s="54"/>
      <c r="G13155" s="77"/>
      <c r="H13155" s="77"/>
      <c r="I13155" s="525"/>
      <c r="J13155" s="54"/>
      <c r="K13155" s="75" t="s">
        <v>34</v>
      </c>
      <c r="L13155" s="76">
        <f t="shared" si="637"/>
        <v>0</v>
      </c>
      <c r="M13155" s="76"/>
      <c r="N13155" s="76"/>
      <c r="O13155" s="76"/>
      <c r="P13155" s="76"/>
      <c r="Q13155" s="76"/>
      <c r="R13155" s="76"/>
      <c r="S13155" s="76"/>
      <c r="T13155" s="76"/>
      <c r="U13155" s="76"/>
      <c r="V13155" s="76"/>
      <c r="W13155" s="76"/>
      <c r="X13155" s="76"/>
    </row>
    <row r="13156" spans="1:24">
      <c r="A13156" s="54"/>
      <c r="B13156" s="54"/>
      <c r="C13156" s="242"/>
      <c r="D13156" s="81"/>
      <c r="E13156" s="81"/>
      <c r="F13156" s="80"/>
      <c r="G13156" s="81"/>
      <c r="H13156" s="81"/>
      <c r="I13156" s="526"/>
      <c r="J13156" s="80"/>
      <c r="K13156" s="84" t="s">
        <v>36</v>
      </c>
      <c r="L13156" s="76">
        <f t="shared" si="637"/>
        <v>4</v>
      </c>
      <c r="M13156" s="76"/>
      <c r="N13156" s="76"/>
      <c r="O13156" s="76">
        <v>4</v>
      </c>
      <c r="P13156" s="76"/>
      <c r="Q13156" s="76"/>
      <c r="R13156" s="76"/>
      <c r="S13156" s="76"/>
      <c r="T13156" s="76"/>
      <c r="U13156" s="76"/>
      <c r="V13156" s="76"/>
      <c r="W13156" s="76"/>
      <c r="X13156" s="76"/>
    </row>
    <row r="13157" spans="1:24">
      <c r="A13157" s="54"/>
      <c r="B13157" s="54"/>
      <c r="C13157" s="230" t="s">
        <v>33</v>
      </c>
      <c r="D13157" s="230" t="s">
        <v>19901</v>
      </c>
      <c r="E13157" s="58" t="s">
        <v>19902</v>
      </c>
      <c r="F13157" s="341" t="s">
        <v>19903</v>
      </c>
      <c r="G13157" s="230" t="s">
        <v>19904</v>
      </c>
      <c r="H13157" s="230" t="s">
        <v>19905</v>
      </c>
      <c r="I13157" s="524">
        <v>0</v>
      </c>
      <c r="J13157" s="46" t="s">
        <v>39</v>
      </c>
      <c r="K13157" s="75" t="s">
        <v>32</v>
      </c>
      <c r="L13157" s="76">
        <f t="shared" si="637"/>
        <v>0</v>
      </c>
      <c r="M13157" s="76"/>
      <c r="N13157" s="76"/>
      <c r="O13157" s="76"/>
      <c r="P13157" s="76"/>
      <c r="Q13157" s="76"/>
      <c r="R13157" s="76"/>
      <c r="S13157" s="76"/>
      <c r="T13157" s="76"/>
      <c r="U13157" s="76"/>
      <c r="V13157" s="76"/>
      <c r="W13157" s="76"/>
      <c r="X13157" s="76"/>
    </row>
    <row r="13158" spans="1:24">
      <c r="A13158" s="54"/>
      <c r="B13158" s="54"/>
      <c r="C13158" s="236"/>
      <c r="D13158" s="236"/>
      <c r="E13158" s="77"/>
      <c r="F13158" s="342"/>
      <c r="G13158" s="236"/>
      <c r="H13158" s="236"/>
      <c r="I13158" s="525"/>
      <c r="J13158" s="54"/>
      <c r="K13158" s="75" t="s">
        <v>34</v>
      </c>
      <c r="L13158" s="76">
        <f t="shared" si="637"/>
        <v>0</v>
      </c>
      <c r="M13158" s="76"/>
      <c r="N13158" s="76"/>
      <c r="O13158" s="76"/>
      <c r="P13158" s="76"/>
      <c r="Q13158" s="76"/>
      <c r="R13158" s="76"/>
      <c r="S13158" s="76"/>
      <c r="T13158" s="76"/>
      <c r="U13158" s="76"/>
      <c r="V13158" s="76"/>
      <c r="W13158" s="76"/>
      <c r="X13158" s="76"/>
    </row>
    <row r="13159" spans="1:24">
      <c r="A13159" s="54"/>
      <c r="B13159" s="54"/>
      <c r="C13159" s="242"/>
      <c r="D13159" s="242"/>
      <c r="E13159" s="81"/>
      <c r="F13159" s="343"/>
      <c r="G13159" s="242"/>
      <c r="H13159" s="242"/>
      <c r="I13159" s="526"/>
      <c r="J13159" s="80"/>
      <c r="K13159" s="84" t="s">
        <v>36</v>
      </c>
      <c r="L13159" s="76">
        <f t="shared" si="637"/>
        <v>2</v>
      </c>
      <c r="M13159" s="76"/>
      <c r="N13159" s="76"/>
      <c r="O13159" s="76">
        <v>2</v>
      </c>
      <c r="P13159" s="76"/>
      <c r="Q13159" s="76"/>
      <c r="R13159" s="76"/>
      <c r="S13159" s="76"/>
      <c r="T13159" s="76"/>
      <c r="U13159" s="76"/>
      <c r="V13159" s="76"/>
      <c r="W13159" s="76"/>
      <c r="X13159" s="76"/>
    </row>
    <row r="13160" spans="1:24">
      <c r="A13160" s="54"/>
      <c r="B13160" s="54"/>
      <c r="C13160" s="230" t="s">
        <v>33</v>
      </c>
      <c r="D13160" s="58" t="s">
        <v>19906</v>
      </c>
      <c r="E13160" s="58" t="s">
        <v>19907</v>
      </c>
      <c r="F13160" s="46" t="s">
        <v>19908</v>
      </c>
      <c r="G13160" s="58" t="s">
        <v>19909</v>
      </c>
      <c r="H13160" s="58"/>
      <c r="I13160" s="524">
        <v>0.11416999999999999</v>
      </c>
      <c r="J13160" s="46" t="s">
        <v>39</v>
      </c>
      <c r="K13160" s="75" t="s">
        <v>32</v>
      </c>
      <c r="L13160" s="76">
        <f t="shared" si="637"/>
        <v>0</v>
      </c>
      <c r="M13160" s="76"/>
      <c r="N13160" s="76"/>
      <c r="O13160" s="76"/>
      <c r="P13160" s="76"/>
      <c r="Q13160" s="76"/>
      <c r="R13160" s="76"/>
      <c r="S13160" s="76"/>
      <c r="T13160" s="76"/>
      <c r="U13160" s="76"/>
      <c r="V13160" s="76"/>
      <c r="W13160" s="76"/>
      <c r="X13160" s="76"/>
    </row>
    <row r="13161" spans="1:24">
      <c r="A13161" s="54"/>
      <c r="B13161" s="54"/>
      <c r="C13161" s="236"/>
      <c r="D13161" s="77"/>
      <c r="E13161" s="77"/>
      <c r="F13161" s="54"/>
      <c r="G13161" s="77"/>
      <c r="H13161" s="77"/>
      <c r="I13161" s="525"/>
      <c r="J13161" s="54"/>
      <c r="K13161" s="75" t="s">
        <v>34</v>
      </c>
      <c r="L13161" s="76">
        <f t="shared" si="637"/>
        <v>0</v>
      </c>
      <c r="M13161" s="76"/>
      <c r="N13161" s="76"/>
      <c r="O13161" s="76"/>
      <c r="P13161" s="76"/>
      <c r="Q13161" s="76"/>
      <c r="R13161" s="76"/>
      <c r="S13161" s="76"/>
      <c r="T13161" s="76"/>
      <c r="U13161" s="76"/>
      <c r="V13161" s="76"/>
      <c r="W13161" s="76"/>
      <c r="X13161" s="76"/>
    </row>
    <row r="13162" spans="1:24">
      <c r="A13162" s="54"/>
      <c r="B13162" s="54"/>
      <c r="C13162" s="242"/>
      <c r="D13162" s="81"/>
      <c r="E13162" s="81"/>
      <c r="F13162" s="80"/>
      <c r="G13162" s="81"/>
      <c r="H13162" s="81"/>
      <c r="I13162" s="526"/>
      <c r="J13162" s="80"/>
      <c r="K13162" s="84" t="s">
        <v>36</v>
      </c>
      <c r="L13162" s="76">
        <f t="shared" si="637"/>
        <v>3</v>
      </c>
      <c r="M13162" s="76"/>
      <c r="N13162" s="76"/>
      <c r="O13162" s="76">
        <v>1</v>
      </c>
      <c r="P13162" s="76"/>
      <c r="Q13162" s="76"/>
      <c r="R13162" s="76"/>
      <c r="S13162" s="76">
        <v>2</v>
      </c>
      <c r="T13162" s="76"/>
      <c r="U13162" s="76"/>
      <c r="V13162" s="76"/>
      <c r="W13162" s="76"/>
      <c r="X13162" s="76"/>
    </row>
    <row r="13163" spans="1:24">
      <c r="A13163" s="54"/>
      <c r="B13163" s="54"/>
      <c r="C13163" s="46" t="s">
        <v>33</v>
      </c>
      <c r="D13163" s="58" t="s">
        <v>19910</v>
      </c>
      <c r="E13163" s="58" t="s">
        <v>19911</v>
      </c>
      <c r="F13163" s="46" t="s">
        <v>19912</v>
      </c>
      <c r="G13163" s="58" t="s">
        <v>19913</v>
      </c>
      <c r="H13163" s="58"/>
      <c r="I13163" s="524">
        <v>0</v>
      </c>
      <c r="J13163" s="46" t="s">
        <v>39</v>
      </c>
      <c r="K13163" s="75" t="s">
        <v>32</v>
      </c>
      <c r="L13163" s="76">
        <f t="shared" si="637"/>
        <v>0</v>
      </c>
      <c r="M13163" s="76"/>
      <c r="N13163" s="76"/>
      <c r="O13163" s="76"/>
      <c r="P13163" s="76"/>
      <c r="Q13163" s="76"/>
      <c r="R13163" s="76"/>
      <c r="S13163" s="76"/>
      <c r="T13163" s="76"/>
      <c r="U13163" s="76"/>
      <c r="V13163" s="76"/>
      <c r="W13163" s="76"/>
      <c r="X13163" s="76"/>
    </row>
    <row r="13164" spans="1:24">
      <c r="A13164" s="54"/>
      <c r="B13164" s="54"/>
      <c r="C13164" s="54"/>
      <c r="D13164" s="77"/>
      <c r="E13164" s="77"/>
      <c r="F13164" s="54"/>
      <c r="G13164" s="77"/>
      <c r="H13164" s="77"/>
      <c r="I13164" s="525"/>
      <c r="J13164" s="54"/>
      <c r="K13164" s="75" t="s">
        <v>34</v>
      </c>
      <c r="L13164" s="76">
        <f t="shared" si="637"/>
        <v>0</v>
      </c>
      <c r="M13164" s="76"/>
      <c r="N13164" s="76"/>
      <c r="O13164" s="76"/>
      <c r="P13164" s="76"/>
      <c r="Q13164" s="76"/>
      <c r="R13164" s="76"/>
      <c r="S13164" s="76"/>
      <c r="T13164" s="76"/>
      <c r="U13164" s="76"/>
      <c r="V13164" s="76"/>
      <c r="W13164" s="76"/>
      <c r="X13164" s="76"/>
    </row>
    <row r="13165" spans="1:24">
      <c r="A13165" s="54"/>
      <c r="B13165" s="54"/>
      <c r="C13165" s="80"/>
      <c r="D13165" s="81"/>
      <c r="E13165" s="81"/>
      <c r="F13165" s="80"/>
      <c r="G13165" s="81"/>
      <c r="H13165" s="81"/>
      <c r="I13165" s="526"/>
      <c r="J13165" s="80"/>
      <c r="K13165" s="84" t="s">
        <v>36</v>
      </c>
      <c r="L13165" s="76">
        <f t="shared" si="637"/>
        <v>3</v>
      </c>
      <c r="M13165" s="76"/>
      <c r="N13165" s="76"/>
      <c r="O13165" s="76"/>
      <c r="P13165" s="76"/>
      <c r="Q13165" s="76"/>
      <c r="R13165" s="76"/>
      <c r="S13165" s="76"/>
      <c r="T13165" s="76">
        <v>2</v>
      </c>
      <c r="U13165" s="76"/>
      <c r="V13165" s="76"/>
      <c r="W13165" s="76"/>
      <c r="X13165" s="76">
        <v>1</v>
      </c>
    </row>
    <row r="13166" spans="1:24">
      <c r="A13166" s="54"/>
      <c r="B13166" s="54"/>
      <c r="C13166" s="46" t="s">
        <v>33</v>
      </c>
      <c r="D13166" s="58" t="s">
        <v>19914</v>
      </c>
      <c r="E13166" s="58" t="s">
        <v>19915</v>
      </c>
      <c r="F13166" s="46" t="s">
        <v>19916</v>
      </c>
      <c r="G13166" s="58" t="s">
        <v>19917</v>
      </c>
      <c r="H13166" s="58" t="s">
        <v>19918</v>
      </c>
      <c r="I13166" s="524">
        <v>3.31E-3</v>
      </c>
      <c r="J13166" s="46" t="s">
        <v>39</v>
      </c>
      <c r="K13166" s="75" t="s">
        <v>32</v>
      </c>
      <c r="L13166" s="76">
        <f t="shared" si="637"/>
        <v>0</v>
      </c>
      <c r="M13166" s="76"/>
      <c r="N13166" s="76"/>
      <c r="O13166" s="76"/>
      <c r="P13166" s="76"/>
      <c r="Q13166" s="76"/>
      <c r="R13166" s="76"/>
      <c r="S13166" s="76"/>
      <c r="T13166" s="76"/>
      <c r="U13166" s="76"/>
      <c r="V13166" s="76"/>
      <c r="W13166" s="76"/>
      <c r="X13166" s="76"/>
    </row>
    <row r="13167" spans="1:24">
      <c r="A13167" s="54"/>
      <c r="B13167" s="54"/>
      <c r="C13167" s="54"/>
      <c r="D13167" s="77"/>
      <c r="E13167" s="77"/>
      <c r="F13167" s="54"/>
      <c r="G13167" s="77"/>
      <c r="H13167" s="77"/>
      <c r="I13167" s="525"/>
      <c r="J13167" s="54"/>
      <c r="K13167" s="75" t="s">
        <v>34</v>
      </c>
      <c r="L13167" s="76">
        <f t="shared" si="637"/>
        <v>0</v>
      </c>
      <c r="M13167" s="76"/>
      <c r="N13167" s="76"/>
      <c r="O13167" s="76"/>
      <c r="P13167" s="76"/>
      <c r="Q13167" s="76"/>
      <c r="R13167" s="76"/>
      <c r="S13167" s="76"/>
      <c r="T13167" s="76"/>
      <c r="U13167" s="76"/>
      <c r="V13167" s="76"/>
      <c r="W13167" s="76"/>
      <c r="X13167" s="76"/>
    </row>
    <row r="13168" spans="1:24">
      <c r="A13168" s="54"/>
      <c r="B13168" s="54"/>
      <c r="C13168" s="80"/>
      <c r="D13168" s="81"/>
      <c r="E13168" s="81"/>
      <c r="F13168" s="80"/>
      <c r="G13168" s="81"/>
      <c r="H13168" s="81"/>
      <c r="I13168" s="526"/>
      <c r="J13168" s="80"/>
      <c r="K13168" s="84" t="s">
        <v>36</v>
      </c>
      <c r="L13168" s="76">
        <f t="shared" si="637"/>
        <v>2</v>
      </c>
      <c r="M13168" s="76"/>
      <c r="N13168" s="76"/>
      <c r="O13168" s="76">
        <v>2</v>
      </c>
      <c r="P13168" s="76"/>
      <c r="Q13168" s="76"/>
      <c r="R13168" s="76"/>
      <c r="S13168" s="76"/>
      <c r="T13168" s="76"/>
      <c r="U13168" s="76"/>
      <c r="V13168" s="76"/>
      <c r="W13168" s="76"/>
      <c r="X13168" s="76"/>
    </row>
    <row r="13169" spans="1:24">
      <c r="A13169" s="54"/>
      <c r="B13169" s="54"/>
      <c r="C13169" s="230" t="s">
        <v>33</v>
      </c>
      <c r="D13169" s="230" t="s">
        <v>19919</v>
      </c>
      <c r="E13169" s="58" t="s">
        <v>19920</v>
      </c>
      <c r="F13169" s="341" t="s">
        <v>19921</v>
      </c>
      <c r="G13169" s="230" t="s">
        <v>19922</v>
      </c>
      <c r="H13169" s="58"/>
      <c r="I13169" s="524">
        <v>936.23299999999995</v>
      </c>
      <c r="J13169" s="46" t="s">
        <v>39</v>
      </c>
      <c r="K13169" s="75" t="s">
        <v>32</v>
      </c>
      <c r="L13169" s="76">
        <f t="shared" si="637"/>
        <v>0</v>
      </c>
      <c r="M13169" s="76"/>
      <c r="N13169" s="76"/>
      <c r="O13169" s="76"/>
      <c r="P13169" s="76"/>
      <c r="Q13169" s="76"/>
      <c r="R13169" s="76"/>
      <c r="S13169" s="76"/>
      <c r="T13169" s="76"/>
      <c r="U13169" s="76"/>
      <c r="V13169" s="76"/>
      <c r="W13169" s="76"/>
      <c r="X13169" s="76"/>
    </row>
    <row r="13170" spans="1:24">
      <c r="A13170" s="54"/>
      <c r="B13170" s="54"/>
      <c r="C13170" s="236"/>
      <c r="D13170" s="236"/>
      <c r="E13170" s="77"/>
      <c r="F13170" s="342"/>
      <c r="G13170" s="236"/>
      <c r="H13170" s="77"/>
      <c r="I13170" s="525"/>
      <c r="J13170" s="54"/>
      <c r="K13170" s="75" t="s">
        <v>34</v>
      </c>
      <c r="L13170" s="76">
        <f>SUM(M13170:X13170)</f>
        <v>0</v>
      </c>
      <c r="M13170" s="76"/>
      <c r="N13170" s="76"/>
      <c r="O13170" s="76"/>
      <c r="P13170" s="76"/>
      <c r="Q13170" s="76"/>
      <c r="R13170" s="76"/>
      <c r="S13170" s="76"/>
      <c r="T13170" s="76"/>
      <c r="U13170" s="76"/>
      <c r="V13170" s="76"/>
      <c r="W13170" s="76"/>
      <c r="X13170" s="76"/>
    </row>
    <row r="13171" spans="1:24">
      <c r="A13171" s="54"/>
      <c r="B13171" s="54"/>
      <c r="C13171" s="242"/>
      <c r="D13171" s="242"/>
      <c r="E13171" s="81"/>
      <c r="F13171" s="343"/>
      <c r="G13171" s="242"/>
      <c r="H13171" s="81"/>
      <c r="I13171" s="526"/>
      <c r="J13171" s="80"/>
      <c r="K13171" s="84" t="s">
        <v>36</v>
      </c>
      <c r="L13171" s="76">
        <f>SUM(M13171:X13171)</f>
        <v>2</v>
      </c>
      <c r="M13171" s="76"/>
      <c r="N13171" s="76"/>
      <c r="O13171" s="76"/>
      <c r="P13171" s="76"/>
      <c r="Q13171" s="76"/>
      <c r="R13171" s="76"/>
      <c r="S13171" s="76">
        <v>2</v>
      </c>
      <c r="T13171" s="76"/>
      <c r="U13171" s="76"/>
      <c r="V13171" s="76"/>
      <c r="W13171" s="76"/>
      <c r="X13171" s="76"/>
    </row>
    <row r="13172" spans="1:24">
      <c r="A13172" s="54"/>
      <c r="B13172" s="54"/>
      <c r="C13172" s="230" t="s">
        <v>33</v>
      </c>
      <c r="D13172" s="58" t="s">
        <v>19923</v>
      </c>
      <c r="E13172" s="58" t="s">
        <v>19924</v>
      </c>
      <c r="F13172" s="46" t="s">
        <v>19925</v>
      </c>
      <c r="G13172" s="58" t="s">
        <v>19926</v>
      </c>
      <c r="H13172" s="58" t="s">
        <v>19927</v>
      </c>
      <c r="I13172" s="524">
        <v>1.9882899999999999</v>
      </c>
      <c r="J13172" s="46" t="s">
        <v>39</v>
      </c>
      <c r="K13172" s="75" t="s">
        <v>32</v>
      </c>
      <c r="L13172" s="76">
        <f>SUM(M13172:X13172)</f>
        <v>0</v>
      </c>
      <c r="M13172" s="76"/>
      <c r="N13172" s="76"/>
      <c r="O13172" s="76"/>
      <c r="P13172" s="76"/>
      <c r="Q13172" s="76"/>
      <c r="R13172" s="76"/>
      <c r="S13172" s="76"/>
      <c r="T13172" s="76"/>
      <c r="U13172" s="76"/>
      <c r="V13172" s="76"/>
      <c r="W13172" s="76"/>
      <c r="X13172" s="76"/>
    </row>
    <row r="13173" spans="1:24">
      <c r="A13173" s="54"/>
      <c r="B13173" s="54"/>
      <c r="C13173" s="236"/>
      <c r="D13173" s="77"/>
      <c r="E13173" s="77"/>
      <c r="F13173" s="54"/>
      <c r="G13173" s="77"/>
      <c r="H13173" s="77"/>
      <c r="I13173" s="525"/>
      <c r="J13173" s="54"/>
      <c r="K13173" s="75" t="s">
        <v>34</v>
      </c>
      <c r="L13173" s="76">
        <f>SUM(M13173:X13173)</f>
        <v>0</v>
      </c>
      <c r="M13173" s="76"/>
      <c r="N13173" s="76"/>
      <c r="O13173" s="76"/>
      <c r="P13173" s="76"/>
      <c r="Q13173" s="76"/>
      <c r="R13173" s="76"/>
      <c r="S13173" s="76"/>
      <c r="T13173" s="76"/>
      <c r="U13173" s="76"/>
      <c r="V13173" s="76"/>
      <c r="W13173" s="76"/>
      <c r="X13173" s="76"/>
    </row>
    <row r="13174" spans="1:24">
      <c r="A13174" s="54"/>
      <c r="B13174" s="54"/>
      <c r="C13174" s="242"/>
      <c r="D13174" s="81"/>
      <c r="E13174" s="81"/>
      <c r="F13174" s="80"/>
      <c r="G13174" s="81"/>
      <c r="H13174" s="81"/>
      <c r="I13174" s="526"/>
      <c r="J13174" s="80"/>
      <c r="K13174" s="84" t="s">
        <v>36</v>
      </c>
      <c r="L13174" s="76">
        <f>SUM(M13174:X13174)</f>
        <v>3</v>
      </c>
      <c r="M13174" s="76"/>
      <c r="N13174" s="76"/>
      <c r="O13174" s="76">
        <v>2</v>
      </c>
      <c r="P13174" s="76"/>
      <c r="Q13174" s="76"/>
      <c r="R13174" s="76"/>
      <c r="S13174" s="76">
        <v>1</v>
      </c>
      <c r="T13174" s="76"/>
      <c r="U13174" s="76"/>
      <c r="V13174" s="76"/>
      <c r="W13174" s="76"/>
      <c r="X13174" s="76"/>
    </row>
    <row r="13175" spans="1:24">
      <c r="A13175" s="54"/>
      <c r="B13175" s="54"/>
      <c r="C13175" s="230" t="s">
        <v>33</v>
      </c>
      <c r="D13175" s="230" t="s">
        <v>19928</v>
      </c>
      <c r="E13175" s="58" t="s">
        <v>19929</v>
      </c>
      <c r="F13175" s="341" t="s">
        <v>19930</v>
      </c>
      <c r="G13175" s="230" t="s">
        <v>19931</v>
      </c>
      <c r="H13175" s="58" t="s">
        <v>19932</v>
      </c>
      <c r="I13175" s="524">
        <v>15.91756</v>
      </c>
      <c r="J13175" s="46" t="s">
        <v>39</v>
      </c>
      <c r="K13175" s="75" t="s">
        <v>32</v>
      </c>
      <c r="L13175" s="76">
        <f t="shared" ref="L13175:L13238" si="638">SUM(M13175:X13175)</f>
        <v>0</v>
      </c>
      <c r="M13175" s="76"/>
      <c r="N13175" s="76"/>
      <c r="O13175" s="76"/>
      <c r="P13175" s="76"/>
      <c r="Q13175" s="76"/>
      <c r="R13175" s="76"/>
      <c r="S13175" s="76"/>
      <c r="T13175" s="76"/>
      <c r="U13175" s="76"/>
      <c r="V13175" s="76"/>
      <c r="W13175" s="76"/>
      <c r="X13175" s="76"/>
    </row>
    <row r="13176" spans="1:24">
      <c r="A13176" s="54"/>
      <c r="B13176" s="54"/>
      <c r="C13176" s="236"/>
      <c r="D13176" s="236"/>
      <c r="E13176" s="77"/>
      <c r="F13176" s="342"/>
      <c r="G13176" s="236"/>
      <c r="H13176" s="77"/>
      <c r="I13176" s="525"/>
      <c r="J13176" s="54"/>
      <c r="K13176" s="75" t="s">
        <v>34</v>
      </c>
      <c r="L13176" s="76">
        <f t="shared" si="638"/>
        <v>0</v>
      </c>
      <c r="M13176" s="76"/>
      <c r="N13176" s="76"/>
      <c r="O13176" s="76"/>
      <c r="P13176" s="76"/>
      <c r="Q13176" s="76"/>
      <c r="R13176" s="76"/>
      <c r="S13176" s="76"/>
      <c r="T13176" s="76"/>
      <c r="U13176" s="76"/>
      <c r="V13176" s="76"/>
      <c r="W13176" s="76"/>
      <c r="X13176" s="76"/>
    </row>
    <row r="13177" spans="1:24">
      <c r="A13177" s="54"/>
      <c r="B13177" s="54"/>
      <c r="C13177" s="242"/>
      <c r="D13177" s="242"/>
      <c r="E13177" s="81"/>
      <c r="F13177" s="343"/>
      <c r="G13177" s="242"/>
      <c r="H13177" s="81"/>
      <c r="I13177" s="526"/>
      <c r="J13177" s="80"/>
      <c r="K13177" s="84" t="s">
        <v>36</v>
      </c>
      <c r="L13177" s="76">
        <f t="shared" si="638"/>
        <v>2</v>
      </c>
      <c r="M13177" s="76"/>
      <c r="N13177" s="76"/>
      <c r="O13177" s="76"/>
      <c r="P13177" s="76"/>
      <c r="Q13177" s="76"/>
      <c r="R13177" s="76"/>
      <c r="S13177" s="76"/>
      <c r="T13177" s="76">
        <v>1</v>
      </c>
      <c r="U13177" s="76"/>
      <c r="V13177" s="76"/>
      <c r="W13177" s="76">
        <v>1</v>
      </c>
      <c r="X13177" s="76"/>
    </row>
    <row r="13178" spans="1:24">
      <c r="A13178" s="54"/>
      <c r="B13178" s="54"/>
      <c r="C13178" s="230" t="s">
        <v>33</v>
      </c>
      <c r="D13178" s="230" t="s">
        <v>19933</v>
      </c>
      <c r="E13178" s="58" t="s">
        <v>19934</v>
      </c>
      <c r="F13178" s="341" t="s">
        <v>19935</v>
      </c>
      <c r="G13178" s="230" t="s">
        <v>19936</v>
      </c>
      <c r="H13178" s="230" t="s">
        <v>19937</v>
      </c>
      <c r="I13178" s="524">
        <v>0</v>
      </c>
      <c r="J13178" s="46" t="s">
        <v>39</v>
      </c>
      <c r="K13178" s="75" t="s">
        <v>32</v>
      </c>
      <c r="L13178" s="76">
        <f t="shared" si="638"/>
        <v>0</v>
      </c>
      <c r="M13178" s="76"/>
      <c r="N13178" s="76"/>
      <c r="O13178" s="76"/>
      <c r="P13178" s="76"/>
      <c r="Q13178" s="76"/>
      <c r="R13178" s="76"/>
      <c r="S13178" s="76"/>
      <c r="T13178" s="76"/>
      <c r="U13178" s="76"/>
      <c r="V13178" s="76"/>
      <c r="W13178" s="76"/>
      <c r="X13178" s="76"/>
    </row>
    <row r="13179" spans="1:24">
      <c r="A13179" s="54"/>
      <c r="B13179" s="54"/>
      <c r="C13179" s="236"/>
      <c r="D13179" s="236"/>
      <c r="E13179" s="77"/>
      <c r="F13179" s="342"/>
      <c r="G13179" s="236"/>
      <c r="H13179" s="236"/>
      <c r="I13179" s="525"/>
      <c r="J13179" s="54"/>
      <c r="K13179" s="75" t="s">
        <v>34</v>
      </c>
      <c r="L13179" s="76">
        <f t="shared" si="638"/>
        <v>0</v>
      </c>
      <c r="M13179" s="76"/>
      <c r="N13179" s="76"/>
      <c r="O13179" s="76"/>
      <c r="P13179" s="76"/>
      <c r="Q13179" s="76"/>
      <c r="R13179" s="76"/>
      <c r="S13179" s="76"/>
      <c r="T13179" s="76"/>
      <c r="U13179" s="76"/>
      <c r="V13179" s="76"/>
      <c r="W13179" s="76"/>
      <c r="X13179" s="76"/>
    </row>
    <row r="13180" spans="1:24">
      <c r="A13180" s="54"/>
      <c r="B13180" s="54"/>
      <c r="C13180" s="242"/>
      <c r="D13180" s="242"/>
      <c r="E13180" s="81"/>
      <c r="F13180" s="343"/>
      <c r="G13180" s="242"/>
      <c r="H13180" s="242"/>
      <c r="I13180" s="526"/>
      <c r="J13180" s="80"/>
      <c r="K13180" s="84" t="s">
        <v>36</v>
      </c>
      <c r="L13180" s="76">
        <f t="shared" si="638"/>
        <v>20</v>
      </c>
      <c r="M13180" s="76"/>
      <c r="N13180" s="76"/>
      <c r="O13180" s="76"/>
      <c r="P13180" s="76"/>
      <c r="Q13180" s="76"/>
      <c r="R13180" s="76"/>
      <c r="S13180" s="76">
        <v>1</v>
      </c>
      <c r="T13180" s="76"/>
      <c r="U13180" s="76">
        <v>19</v>
      </c>
      <c r="V13180" s="76"/>
      <c r="W13180" s="76"/>
      <c r="X13180" s="76"/>
    </row>
    <row r="13181" spans="1:24">
      <c r="A13181" s="54"/>
      <c r="B13181" s="54"/>
      <c r="C13181" s="230" t="s">
        <v>33</v>
      </c>
      <c r="D13181" s="230" t="s">
        <v>19938</v>
      </c>
      <c r="E13181" s="58" t="s">
        <v>19939</v>
      </c>
      <c r="F13181" s="230" t="s">
        <v>19940</v>
      </c>
      <c r="G13181" s="230" t="s">
        <v>19941</v>
      </c>
      <c r="H13181" s="230" t="s">
        <v>19942</v>
      </c>
      <c r="I13181" s="524">
        <v>145</v>
      </c>
      <c r="J13181" s="46" t="s">
        <v>39</v>
      </c>
      <c r="K13181" s="75" t="s">
        <v>32</v>
      </c>
      <c r="L13181" s="76">
        <f t="shared" si="638"/>
        <v>0</v>
      </c>
      <c r="M13181" s="76"/>
      <c r="N13181" s="76"/>
      <c r="O13181" s="76"/>
      <c r="P13181" s="76"/>
      <c r="Q13181" s="76"/>
      <c r="R13181" s="76"/>
      <c r="S13181" s="76"/>
      <c r="T13181" s="76"/>
      <c r="U13181" s="76"/>
      <c r="V13181" s="76"/>
      <c r="W13181" s="76"/>
      <c r="X13181" s="76"/>
    </row>
    <row r="13182" spans="1:24">
      <c r="A13182" s="54"/>
      <c r="B13182" s="54"/>
      <c r="C13182" s="236"/>
      <c r="D13182" s="236"/>
      <c r="E13182" s="77"/>
      <c r="F13182" s="236"/>
      <c r="G13182" s="236"/>
      <c r="H13182" s="236"/>
      <c r="I13182" s="525"/>
      <c r="J13182" s="54"/>
      <c r="K13182" s="75" t="s">
        <v>34</v>
      </c>
      <c r="L13182" s="76">
        <f t="shared" si="638"/>
        <v>0</v>
      </c>
      <c r="M13182" s="76"/>
      <c r="N13182" s="76"/>
      <c r="O13182" s="76"/>
      <c r="P13182" s="76"/>
      <c r="Q13182" s="76"/>
      <c r="R13182" s="76"/>
      <c r="S13182" s="76"/>
      <c r="T13182" s="76"/>
      <c r="U13182" s="76"/>
      <c r="V13182" s="76"/>
      <c r="W13182" s="76"/>
      <c r="X13182" s="76"/>
    </row>
    <row r="13183" spans="1:24">
      <c r="A13183" s="54"/>
      <c r="B13183" s="54"/>
      <c r="C13183" s="242"/>
      <c r="D13183" s="242"/>
      <c r="E13183" s="81"/>
      <c r="F13183" s="242"/>
      <c r="G13183" s="242"/>
      <c r="H13183" s="242"/>
      <c r="I13183" s="526"/>
      <c r="J13183" s="80"/>
      <c r="K13183" s="84" t="s">
        <v>36</v>
      </c>
      <c r="L13183" s="76">
        <f t="shared" si="638"/>
        <v>4</v>
      </c>
      <c r="M13183" s="76"/>
      <c r="N13183" s="76"/>
      <c r="O13183" s="76">
        <v>1</v>
      </c>
      <c r="P13183" s="76"/>
      <c r="Q13183" s="76"/>
      <c r="R13183" s="76"/>
      <c r="S13183" s="76">
        <v>3</v>
      </c>
      <c r="T13183" s="76"/>
      <c r="U13183" s="76"/>
      <c r="V13183" s="76"/>
      <c r="W13183" s="76"/>
      <c r="X13183" s="76"/>
    </row>
    <row r="13184" spans="1:24">
      <c r="A13184" s="54"/>
      <c r="B13184" s="54"/>
      <c r="C13184" s="230" t="s">
        <v>33</v>
      </c>
      <c r="D13184" s="230" t="s">
        <v>19943</v>
      </c>
      <c r="E13184" s="58" t="s">
        <v>19944</v>
      </c>
      <c r="F13184" s="341" t="s">
        <v>19945</v>
      </c>
      <c r="G13184" s="230" t="s">
        <v>19946</v>
      </c>
      <c r="H13184" s="230" t="s">
        <v>19947</v>
      </c>
      <c r="I13184" s="524">
        <v>0</v>
      </c>
      <c r="J13184" s="46" t="s">
        <v>39</v>
      </c>
      <c r="K13184" s="75" t="s">
        <v>32</v>
      </c>
      <c r="L13184" s="76">
        <f t="shared" si="638"/>
        <v>0</v>
      </c>
      <c r="M13184" s="76"/>
      <c r="N13184" s="76"/>
      <c r="O13184" s="76"/>
      <c r="P13184" s="76"/>
      <c r="Q13184" s="76"/>
      <c r="R13184" s="76"/>
      <c r="S13184" s="76"/>
      <c r="T13184" s="76"/>
      <c r="U13184" s="76"/>
      <c r="V13184" s="76"/>
      <c r="W13184" s="76"/>
      <c r="X13184" s="76"/>
    </row>
    <row r="13185" spans="1:24">
      <c r="A13185" s="54"/>
      <c r="B13185" s="54"/>
      <c r="C13185" s="236"/>
      <c r="D13185" s="236"/>
      <c r="E13185" s="77"/>
      <c r="F13185" s="342"/>
      <c r="G13185" s="236"/>
      <c r="H13185" s="236"/>
      <c r="I13185" s="525"/>
      <c r="J13185" s="54"/>
      <c r="K13185" s="75" t="s">
        <v>34</v>
      </c>
      <c r="L13185" s="76">
        <f t="shared" si="638"/>
        <v>0</v>
      </c>
      <c r="M13185" s="76"/>
      <c r="N13185" s="76"/>
      <c r="O13185" s="76"/>
      <c r="P13185" s="76"/>
      <c r="Q13185" s="76"/>
      <c r="R13185" s="76"/>
      <c r="S13185" s="76"/>
      <c r="T13185" s="76"/>
      <c r="U13185" s="76"/>
      <c r="V13185" s="76"/>
      <c r="W13185" s="76"/>
      <c r="X13185" s="76"/>
    </row>
    <row r="13186" spans="1:24">
      <c r="A13186" s="54"/>
      <c r="B13186" s="54"/>
      <c r="C13186" s="242"/>
      <c r="D13186" s="242"/>
      <c r="E13186" s="81"/>
      <c r="F13186" s="343"/>
      <c r="G13186" s="242"/>
      <c r="H13186" s="242"/>
      <c r="I13186" s="526"/>
      <c r="J13186" s="80"/>
      <c r="K13186" s="84" t="s">
        <v>36</v>
      </c>
      <c r="L13186" s="76">
        <f t="shared" si="638"/>
        <v>2</v>
      </c>
      <c r="M13186" s="76"/>
      <c r="N13186" s="76"/>
      <c r="O13186" s="76">
        <v>1</v>
      </c>
      <c r="P13186" s="76"/>
      <c r="Q13186" s="76"/>
      <c r="R13186" s="76"/>
      <c r="S13186" s="76">
        <v>1</v>
      </c>
      <c r="T13186" s="76"/>
      <c r="U13186" s="76"/>
      <c r="V13186" s="76"/>
      <c r="W13186" s="76"/>
      <c r="X13186" s="76"/>
    </row>
    <row r="13187" spans="1:24">
      <c r="A13187" s="54"/>
      <c r="B13187" s="54"/>
      <c r="C13187" s="230" t="s">
        <v>33</v>
      </c>
      <c r="D13187" s="58" t="s">
        <v>19948</v>
      </c>
      <c r="E13187" s="58" t="s">
        <v>19949</v>
      </c>
      <c r="F13187" s="46" t="s">
        <v>19950</v>
      </c>
      <c r="G13187" s="58" t="s">
        <v>19951</v>
      </c>
      <c r="H13187" s="58" t="s">
        <v>19952</v>
      </c>
      <c r="I13187" s="524">
        <v>9.7432700000000008</v>
      </c>
      <c r="J13187" s="46" t="s">
        <v>39</v>
      </c>
      <c r="K13187" s="75" t="s">
        <v>32</v>
      </c>
      <c r="L13187" s="76">
        <f t="shared" si="638"/>
        <v>0</v>
      </c>
      <c r="M13187" s="76"/>
      <c r="N13187" s="76"/>
      <c r="O13187" s="76"/>
      <c r="P13187" s="76"/>
      <c r="Q13187" s="76"/>
      <c r="R13187" s="76"/>
      <c r="S13187" s="76"/>
      <c r="T13187" s="76"/>
      <c r="U13187" s="76"/>
      <c r="V13187" s="76"/>
      <c r="W13187" s="76"/>
      <c r="X13187" s="76"/>
    </row>
    <row r="13188" spans="1:24">
      <c r="A13188" s="54"/>
      <c r="B13188" s="54"/>
      <c r="C13188" s="236"/>
      <c r="D13188" s="77"/>
      <c r="E13188" s="77"/>
      <c r="F13188" s="54"/>
      <c r="G13188" s="77"/>
      <c r="H13188" s="77"/>
      <c r="I13188" s="525"/>
      <c r="J13188" s="54"/>
      <c r="K13188" s="75" t="s">
        <v>34</v>
      </c>
      <c r="L13188" s="76">
        <f t="shared" si="638"/>
        <v>0</v>
      </c>
      <c r="M13188" s="76"/>
      <c r="N13188" s="76"/>
      <c r="O13188" s="76"/>
      <c r="P13188" s="76"/>
      <c r="Q13188" s="76"/>
      <c r="R13188" s="76"/>
      <c r="S13188" s="76"/>
      <c r="T13188" s="76"/>
      <c r="U13188" s="76"/>
      <c r="V13188" s="76"/>
      <c r="W13188" s="76"/>
      <c r="X13188" s="76"/>
    </row>
    <row r="13189" spans="1:24">
      <c r="A13189" s="54"/>
      <c r="B13189" s="54"/>
      <c r="C13189" s="242"/>
      <c r="D13189" s="81"/>
      <c r="E13189" s="81"/>
      <c r="F13189" s="80"/>
      <c r="G13189" s="81"/>
      <c r="H13189" s="81"/>
      <c r="I13189" s="526"/>
      <c r="J13189" s="80"/>
      <c r="K13189" s="84" t="s">
        <v>36</v>
      </c>
      <c r="L13189" s="76">
        <f t="shared" si="638"/>
        <v>4</v>
      </c>
      <c r="M13189" s="76"/>
      <c r="N13189" s="76"/>
      <c r="O13189" s="76"/>
      <c r="P13189" s="76"/>
      <c r="Q13189" s="76"/>
      <c r="R13189" s="76"/>
      <c r="S13189" s="76">
        <v>1</v>
      </c>
      <c r="T13189" s="76"/>
      <c r="U13189" s="76"/>
      <c r="V13189" s="76"/>
      <c r="W13189" s="76"/>
      <c r="X13189" s="76">
        <v>3</v>
      </c>
    </row>
    <row r="13190" spans="1:24">
      <c r="A13190" s="54"/>
      <c r="B13190" s="54"/>
      <c r="C13190" s="230" t="s">
        <v>33</v>
      </c>
      <c r="D13190" s="230" t="s">
        <v>19953</v>
      </c>
      <c r="E13190" s="58" t="s">
        <v>19954</v>
      </c>
      <c r="F13190" s="230" t="s">
        <v>19955</v>
      </c>
      <c r="G13190" s="230" t="s">
        <v>19951</v>
      </c>
      <c r="H13190" s="230" t="s">
        <v>19956</v>
      </c>
      <c r="I13190" s="524">
        <v>0.51195000000000002</v>
      </c>
      <c r="J13190" s="46" t="s">
        <v>39</v>
      </c>
      <c r="K13190" s="75" t="s">
        <v>32</v>
      </c>
      <c r="L13190" s="76">
        <f t="shared" si="638"/>
        <v>0</v>
      </c>
      <c r="M13190" s="76"/>
      <c r="N13190" s="76"/>
      <c r="O13190" s="76"/>
      <c r="P13190" s="76"/>
      <c r="Q13190" s="76"/>
      <c r="R13190" s="76"/>
      <c r="S13190" s="76"/>
      <c r="T13190" s="76"/>
      <c r="U13190" s="76"/>
      <c r="V13190" s="76"/>
      <c r="W13190" s="76"/>
      <c r="X13190" s="76"/>
    </row>
    <row r="13191" spans="1:24">
      <c r="A13191" s="54"/>
      <c r="B13191" s="54"/>
      <c r="C13191" s="236"/>
      <c r="D13191" s="236"/>
      <c r="E13191" s="77"/>
      <c r="F13191" s="236"/>
      <c r="G13191" s="236"/>
      <c r="H13191" s="236"/>
      <c r="I13191" s="525"/>
      <c r="J13191" s="54"/>
      <c r="K13191" s="75" t="s">
        <v>34</v>
      </c>
      <c r="L13191" s="76">
        <f t="shared" si="638"/>
        <v>0</v>
      </c>
      <c r="M13191" s="76"/>
      <c r="N13191" s="76"/>
      <c r="O13191" s="76"/>
      <c r="P13191" s="76"/>
      <c r="Q13191" s="76"/>
      <c r="R13191" s="76"/>
      <c r="S13191" s="76"/>
      <c r="T13191" s="76"/>
      <c r="U13191" s="76"/>
      <c r="V13191" s="76"/>
      <c r="W13191" s="76"/>
      <c r="X13191" s="76"/>
    </row>
    <row r="13192" spans="1:24">
      <c r="A13192" s="54"/>
      <c r="B13192" s="54"/>
      <c r="C13192" s="242"/>
      <c r="D13192" s="242"/>
      <c r="E13192" s="81"/>
      <c r="F13192" s="242"/>
      <c r="G13192" s="242"/>
      <c r="H13192" s="242"/>
      <c r="I13192" s="526"/>
      <c r="J13192" s="80"/>
      <c r="K13192" s="84" t="s">
        <v>36</v>
      </c>
      <c r="L13192" s="76">
        <f t="shared" si="638"/>
        <v>4</v>
      </c>
      <c r="M13192" s="76"/>
      <c r="N13192" s="76"/>
      <c r="O13192" s="76">
        <v>2</v>
      </c>
      <c r="P13192" s="76"/>
      <c r="Q13192" s="76"/>
      <c r="R13192" s="76"/>
      <c r="S13192" s="76">
        <v>1</v>
      </c>
      <c r="T13192" s="76"/>
      <c r="U13192" s="76"/>
      <c r="V13192" s="76"/>
      <c r="W13192" s="76"/>
      <c r="X13192" s="76">
        <v>1</v>
      </c>
    </row>
    <row r="13193" spans="1:24">
      <c r="A13193" s="54"/>
      <c r="B13193" s="54"/>
      <c r="C13193" s="230" t="s">
        <v>33</v>
      </c>
      <c r="D13193" s="230" t="s">
        <v>5520</v>
      </c>
      <c r="E13193" s="58" t="s">
        <v>19957</v>
      </c>
      <c r="F13193" s="341" t="s">
        <v>19958</v>
      </c>
      <c r="G13193" s="230" t="s">
        <v>19959</v>
      </c>
      <c r="H13193" s="58" t="s">
        <v>19960</v>
      </c>
      <c r="I13193" s="524">
        <v>520.20000000000005</v>
      </c>
      <c r="J13193" s="46" t="s">
        <v>39</v>
      </c>
      <c r="K13193" s="75" t="s">
        <v>32</v>
      </c>
      <c r="L13193" s="76">
        <f t="shared" si="638"/>
        <v>0</v>
      </c>
      <c r="M13193" s="76"/>
      <c r="N13193" s="76"/>
      <c r="O13193" s="76"/>
      <c r="P13193" s="76"/>
      <c r="Q13193" s="76"/>
      <c r="R13193" s="76"/>
      <c r="S13193" s="76"/>
      <c r="T13193" s="76"/>
      <c r="U13193" s="76"/>
      <c r="V13193" s="76"/>
      <c r="W13193" s="76"/>
      <c r="X13193" s="76"/>
    </row>
    <row r="13194" spans="1:24">
      <c r="A13194" s="54"/>
      <c r="B13194" s="54"/>
      <c r="C13194" s="236"/>
      <c r="D13194" s="236"/>
      <c r="E13194" s="77"/>
      <c r="F13194" s="342"/>
      <c r="G13194" s="236"/>
      <c r="H13194" s="77"/>
      <c r="I13194" s="525"/>
      <c r="J13194" s="54"/>
      <c r="K13194" s="75" t="s">
        <v>34</v>
      </c>
      <c r="L13194" s="76">
        <f t="shared" si="638"/>
        <v>0</v>
      </c>
      <c r="M13194" s="76"/>
      <c r="N13194" s="76"/>
      <c r="O13194" s="76"/>
      <c r="P13194" s="76"/>
      <c r="Q13194" s="76"/>
      <c r="R13194" s="76"/>
      <c r="S13194" s="76"/>
      <c r="T13194" s="76"/>
      <c r="U13194" s="76"/>
      <c r="V13194" s="76"/>
      <c r="W13194" s="76"/>
      <c r="X13194" s="76"/>
    </row>
    <row r="13195" spans="1:24">
      <c r="A13195" s="54"/>
      <c r="B13195" s="54"/>
      <c r="C13195" s="242"/>
      <c r="D13195" s="242"/>
      <c r="E13195" s="81"/>
      <c r="F13195" s="343"/>
      <c r="G13195" s="242"/>
      <c r="H13195" s="81"/>
      <c r="I13195" s="526"/>
      <c r="J13195" s="80"/>
      <c r="K13195" s="84" t="s">
        <v>36</v>
      </c>
      <c r="L13195" s="76">
        <f t="shared" si="638"/>
        <v>2</v>
      </c>
      <c r="M13195" s="76"/>
      <c r="N13195" s="76"/>
      <c r="O13195" s="76"/>
      <c r="P13195" s="76"/>
      <c r="Q13195" s="76"/>
      <c r="R13195" s="76"/>
      <c r="S13195" s="76">
        <v>2</v>
      </c>
      <c r="T13195" s="76"/>
      <c r="U13195" s="76"/>
      <c r="V13195" s="76"/>
      <c r="W13195" s="76"/>
      <c r="X13195" s="76"/>
    </row>
    <row r="13196" spans="1:24">
      <c r="A13196" s="54"/>
      <c r="B13196" s="54"/>
      <c r="C13196" s="230" t="s">
        <v>33</v>
      </c>
      <c r="D13196" s="230" t="s">
        <v>19961</v>
      </c>
      <c r="E13196" s="58" t="s">
        <v>19962</v>
      </c>
      <c r="F13196" s="341" t="s">
        <v>19963</v>
      </c>
      <c r="G13196" s="230" t="s">
        <v>19964</v>
      </c>
      <c r="H13196" s="230" t="s">
        <v>19965</v>
      </c>
      <c r="I13196" s="524">
        <v>0</v>
      </c>
      <c r="J13196" s="46" t="s">
        <v>39</v>
      </c>
      <c r="K13196" s="75" t="s">
        <v>32</v>
      </c>
      <c r="L13196" s="76">
        <f t="shared" si="638"/>
        <v>0</v>
      </c>
      <c r="M13196" s="76"/>
      <c r="N13196" s="76"/>
      <c r="O13196" s="76"/>
      <c r="P13196" s="76"/>
      <c r="Q13196" s="76"/>
      <c r="R13196" s="76"/>
      <c r="S13196" s="76"/>
      <c r="T13196" s="76"/>
      <c r="U13196" s="76"/>
      <c r="V13196" s="76"/>
      <c r="W13196" s="76"/>
      <c r="X13196" s="76"/>
    </row>
    <row r="13197" spans="1:24">
      <c r="A13197" s="54"/>
      <c r="B13197" s="54"/>
      <c r="C13197" s="236"/>
      <c r="D13197" s="236"/>
      <c r="E13197" s="77"/>
      <c r="F13197" s="342"/>
      <c r="G13197" s="236"/>
      <c r="H13197" s="236"/>
      <c r="I13197" s="525"/>
      <c r="J13197" s="54"/>
      <c r="K13197" s="75" t="s">
        <v>34</v>
      </c>
      <c r="L13197" s="76">
        <f t="shared" si="638"/>
        <v>0</v>
      </c>
      <c r="M13197" s="76"/>
      <c r="N13197" s="76"/>
      <c r="O13197" s="76"/>
      <c r="P13197" s="76"/>
      <c r="Q13197" s="76"/>
      <c r="R13197" s="76"/>
      <c r="S13197" s="76"/>
      <c r="T13197" s="76"/>
      <c r="U13197" s="76"/>
      <c r="V13197" s="76"/>
      <c r="W13197" s="76"/>
      <c r="X13197" s="76"/>
    </row>
    <row r="13198" spans="1:24">
      <c r="A13198" s="54"/>
      <c r="B13198" s="54"/>
      <c r="C13198" s="242"/>
      <c r="D13198" s="242"/>
      <c r="E13198" s="81"/>
      <c r="F13198" s="343"/>
      <c r="G13198" s="242"/>
      <c r="H13198" s="242"/>
      <c r="I13198" s="526"/>
      <c r="J13198" s="80"/>
      <c r="K13198" s="84" t="s">
        <v>36</v>
      </c>
      <c r="L13198" s="76">
        <f t="shared" si="638"/>
        <v>3</v>
      </c>
      <c r="M13198" s="76"/>
      <c r="N13198" s="76"/>
      <c r="O13198" s="76"/>
      <c r="P13198" s="76"/>
      <c r="Q13198" s="76"/>
      <c r="R13198" s="76"/>
      <c r="S13198" s="76">
        <v>3</v>
      </c>
      <c r="T13198" s="76"/>
      <c r="U13198" s="76"/>
      <c r="V13198" s="76"/>
      <c r="W13198" s="76"/>
      <c r="X13198" s="76"/>
    </row>
    <row r="13199" spans="1:24">
      <c r="A13199" s="54"/>
      <c r="B13199" s="54"/>
      <c r="C13199" s="230" t="s">
        <v>33</v>
      </c>
      <c r="D13199" s="230" t="s">
        <v>19966</v>
      </c>
      <c r="E13199" s="58" t="s">
        <v>19967</v>
      </c>
      <c r="F13199" s="341" t="s">
        <v>19968</v>
      </c>
      <c r="G13199" s="230" t="s">
        <v>19969</v>
      </c>
      <c r="H13199" s="230" t="s">
        <v>19970</v>
      </c>
      <c r="I13199" s="524">
        <v>19.623080000000002</v>
      </c>
      <c r="J13199" s="46" t="s">
        <v>39</v>
      </c>
      <c r="K13199" s="75" t="s">
        <v>32</v>
      </c>
      <c r="L13199" s="76">
        <f t="shared" si="638"/>
        <v>0</v>
      </c>
      <c r="M13199" s="76"/>
      <c r="N13199" s="76"/>
      <c r="O13199" s="76"/>
      <c r="P13199" s="76"/>
      <c r="Q13199" s="76"/>
      <c r="R13199" s="76"/>
      <c r="S13199" s="76"/>
      <c r="T13199" s="76"/>
      <c r="U13199" s="76"/>
      <c r="V13199" s="76"/>
      <c r="W13199" s="76"/>
      <c r="X13199" s="76"/>
    </row>
    <row r="13200" spans="1:24">
      <c r="A13200" s="54"/>
      <c r="B13200" s="54"/>
      <c r="C13200" s="236"/>
      <c r="D13200" s="236"/>
      <c r="E13200" s="77"/>
      <c r="F13200" s="342"/>
      <c r="G13200" s="236"/>
      <c r="H13200" s="236"/>
      <c r="I13200" s="525"/>
      <c r="J13200" s="54"/>
      <c r="K13200" s="75" t="s">
        <v>34</v>
      </c>
      <c r="L13200" s="76">
        <f t="shared" si="638"/>
        <v>0</v>
      </c>
      <c r="M13200" s="76"/>
      <c r="N13200" s="76"/>
      <c r="O13200" s="76"/>
      <c r="P13200" s="76"/>
      <c r="Q13200" s="76"/>
      <c r="R13200" s="76"/>
      <c r="S13200" s="76"/>
      <c r="T13200" s="76"/>
      <c r="U13200" s="76"/>
      <c r="V13200" s="76"/>
      <c r="W13200" s="76"/>
      <c r="X13200" s="76"/>
    </row>
    <row r="13201" spans="1:24">
      <c r="A13201" s="54"/>
      <c r="B13201" s="54"/>
      <c r="C13201" s="242"/>
      <c r="D13201" s="242"/>
      <c r="E13201" s="81"/>
      <c r="F13201" s="343"/>
      <c r="G13201" s="242"/>
      <c r="H13201" s="242"/>
      <c r="I13201" s="526"/>
      <c r="J13201" s="80"/>
      <c r="K13201" s="84" t="s">
        <v>36</v>
      </c>
      <c r="L13201" s="76">
        <f t="shared" si="638"/>
        <v>4</v>
      </c>
      <c r="M13201" s="76"/>
      <c r="N13201" s="76"/>
      <c r="O13201" s="76"/>
      <c r="P13201" s="76"/>
      <c r="Q13201" s="76"/>
      <c r="R13201" s="76"/>
      <c r="S13201" s="76">
        <v>1</v>
      </c>
      <c r="T13201" s="76">
        <v>1</v>
      </c>
      <c r="U13201" s="76"/>
      <c r="V13201" s="76"/>
      <c r="W13201" s="76">
        <v>2</v>
      </c>
      <c r="X13201" s="76"/>
    </row>
    <row r="13202" spans="1:24">
      <c r="A13202" s="54"/>
      <c r="B13202" s="54"/>
      <c r="C13202" s="230" t="s">
        <v>33</v>
      </c>
      <c r="D13202" s="230" t="s">
        <v>19971</v>
      </c>
      <c r="E13202" s="58" t="s">
        <v>19972</v>
      </c>
      <c r="F13202" s="341" t="s">
        <v>19973</v>
      </c>
      <c r="G13202" s="230" t="s">
        <v>19974</v>
      </c>
      <c r="H13202" s="230" t="s">
        <v>19975</v>
      </c>
      <c r="I13202" s="524">
        <v>0.11695700000000001</v>
      </c>
      <c r="J13202" s="46" t="s">
        <v>39</v>
      </c>
      <c r="K13202" s="75" t="s">
        <v>32</v>
      </c>
      <c r="L13202" s="76">
        <f t="shared" si="638"/>
        <v>0</v>
      </c>
      <c r="M13202" s="76"/>
      <c r="N13202" s="76"/>
      <c r="O13202" s="76"/>
      <c r="P13202" s="76"/>
      <c r="Q13202" s="76"/>
      <c r="R13202" s="76"/>
      <c r="S13202" s="76"/>
      <c r="T13202" s="76"/>
      <c r="U13202" s="76"/>
      <c r="V13202" s="76"/>
      <c r="W13202" s="76"/>
      <c r="X13202" s="76"/>
    </row>
    <row r="13203" spans="1:24">
      <c r="A13203" s="54"/>
      <c r="B13203" s="54"/>
      <c r="C13203" s="236"/>
      <c r="D13203" s="236"/>
      <c r="E13203" s="77"/>
      <c r="F13203" s="342"/>
      <c r="G13203" s="236"/>
      <c r="H13203" s="236"/>
      <c r="I13203" s="525"/>
      <c r="J13203" s="54"/>
      <c r="K13203" s="75" t="s">
        <v>34</v>
      </c>
      <c r="L13203" s="76">
        <f t="shared" si="638"/>
        <v>0</v>
      </c>
      <c r="M13203" s="76"/>
      <c r="N13203" s="76"/>
      <c r="O13203" s="76"/>
      <c r="P13203" s="76"/>
      <c r="Q13203" s="76"/>
      <c r="R13203" s="76"/>
      <c r="S13203" s="76"/>
      <c r="T13203" s="76"/>
      <c r="U13203" s="76"/>
      <c r="V13203" s="76"/>
      <c r="W13203" s="76"/>
      <c r="X13203" s="76"/>
    </row>
    <row r="13204" spans="1:24">
      <c r="A13204" s="54"/>
      <c r="B13204" s="54"/>
      <c r="C13204" s="242"/>
      <c r="D13204" s="242"/>
      <c r="E13204" s="81"/>
      <c r="F13204" s="343"/>
      <c r="G13204" s="242"/>
      <c r="H13204" s="242"/>
      <c r="I13204" s="526"/>
      <c r="J13204" s="80"/>
      <c r="K13204" s="84" t="s">
        <v>36</v>
      </c>
      <c r="L13204" s="76">
        <f t="shared" si="638"/>
        <v>3</v>
      </c>
      <c r="M13204" s="76"/>
      <c r="N13204" s="76"/>
      <c r="O13204" s="76">
        <v>3</v>
      </c>
      <c r="P13204" s="76"/>
      <c r="Q13204" s="76"/>
      <c r="R13204" s="76"/>
      <c r="S13204" s="76"/>
      <c r="T13204" s="76"/>
      <c r="U13204" s="76"/>
      <c r="V13204" s="76"/>
      <c r="W13204" s="76"/>
      <c r="X13204" s="76"/>
    </row>
    <row r="13205" spans="1:24">
      <c r="A13205" s="54"/>
      <c r="B13205" s="54"/>
      <c r="C13205" s="230" t="s">
        <v>33</v>
      </c>
      <c r="D13205" s="230" t="s">
        <v>19976</v>
      </c>
      <c r="E13205" s="58" t="s">
        <v>19977</v>
      </c>
      <c r="F13205" s="341" t="s">
        <v>19978</v>
      </c>
      <c r="G13205" s="230" t="s">
        <v>19979</v>
      </c>
      <c r="H13205" s="230" t="s">
        <v>19980</v>
      </c>
      <c r="I13205" s="524">
        <v>3.6039460000000001</v>
      </c>
      <c r="J13205" s="46" t="s">
        <v>39</v>
      </c>
      <c r="K13205" s="75" t="s">
        <v>32</v>
      </c>
      <c r="L13205" s="76">
        <f t="shared" si="638"/>
        <v>0</v>
      </c>
      <c r="M13205" s="76"/>
      <c r="N13205" s="76"/>
      <c r="O13205" s="76"/>
      <c r="P13205" s="76"/>
      <c r="Q13205" s="76"/>
      <c r="R13205" s="76"/>
      <c r="S13205" s="76"/>
      <c r="T13205" s="76"/>
      <c r="U13205" s="76"/>
      <c r="V13205" s="76"/>
      <c r="W13205" s="76"/>
      <c r="X13205" s="76"/>
    </row>
    <row r="13206" spans="1:24">
      <c r="A13206" s="54"/>
      <c r="B13206" s="54"/>
      <c r="C13206" s="236"/>
      <c r="D13206" s="236"/>
      <c r="E13206" s="77"/>
      <c r="F13206" s="342"/>
      <c r="G13206" s="236"/>
      <c r="H13206" s="236"/>
      <c r="I13206" s="525"/>
      <c r="J13206" s="54"/>
      <c r="K13206" s="75" t="s">
        <v>34</v>
      </c>
      <c r="L13206" s="76">
        <f t="shared" si="638"/>
        <v>0</v>
      </c>
      <c r="M13206" s="76"/>
      <c r="N13206" s="76"/>
      <c r="O13206" s="76"/>
      <c r="P13206" s="76"/>
      <c r="Q13206" s="76"/>
      <c r="R13206" s="76"/>
      <c r="S13206" s="76"/>
      <c r="T13206" s="76"/>
      <c r="U13206" s="76"/>
      <c r="V13206" s="76"/>
      <c r="W13206" s="76"/>
      <c r="X13206" s="76"/>
    </row>
    <row r="13207" spans="1:24">
      <c r="A13207" s="54"/>
      <c r="B13207" s="54"/>
      <c r="C13207" s="242"/>
      <c r="D13207" s="242"/>
      <c r="E13207" s="81"/>
      <c r="F13207" s="343"/>
      <c r="G13207" s="242"/>
      <c r="H13207" s="242"/>
      <c r="I13207" s="526"/>
      <c r="J13207" s="80"/>
      <c r="K13207" s="84" t="s">
        <v>36</v>
      </c>
      <c r="L13207" s="76">
        <f t="shared" si="638"/>
        <v>3</v>
      </c>
      <c r="M13207" s="76"/>
      <c r="N13207" s="76"/>
      <c r="O13207" s="76"/>
      <c r="P13207" s="76"/>
      <c r="Q13207" s="76"/>
      <c r="R13207" s="76"/>
      <c r="S13207" s="76">
        <v>3</v>
      </c>
      <c r="T13207" s="76"/>
      <c r="U13207" s="76"/>
      <c r="V13207" s="76"/>
      <c r="W13207" s="76"/>
      <c r="X13207" s="76"/>
    </row>
    <row r="13208" spans="1:24">
      <c r="A13208" s="54"/>
      <c r="B13208" s="54"/>
      <c r="C13208" s="230" t="s">
        <v>33</v>
      </c>
      <c r="D13208" s="230" t="s">
        <v>19981</v>
      </c>
      <c r="E13208" s="58" t="s">
        <v>19982</v>
      </c>
      <c r="F13208" s="46" t="s">
        <v>19983</v>
      </c>
      <c r="G13208" s="58" t="s">
        <v>19984</v>
      </c>
      <c r="H13208" s="58" t="s">
        <v>19985</v>
      </c>
      <c r="I13208" s="524">
        <v>0</v>
      </c>
      <c r="J13208" s="46" t="s">
        <v>39</v>
      </c>
      <c r="K13208" s="75" t="s">
        <v>32</v>
      </c>
      <c r="L13208" s="76">
        <f t="shared" si="638"/>
        <v>0</v>
      </c>
      <c r="M13208" s="76"/>
      <c r="N13208" s="76"/>
      <c r="O13208" s="76"/>
      <c r="P13208" s="76"/>
      <c r="Q13208" s="76"/>
      <c r="R13208" s="76"/>
      <c r="S13208" s="76"/>
      <c r="T13208" s="76"/>
      <c r="U13208" s="76"/>
      <c r="V13208" s="76"/>
      <c r="W13208" s="76"/>
      <c r="X13208" s="76"/>
    </row>
    <row r="13209" spans="1:24">
      <c r="A13209" s="54"/>
      <c r="B13209" s="54"/>
      <c r="C13209" s="236"/>
      <c r="D13209" s="236"/>
      <c r="E13209" s="77"/>
      <c r="F13209" s="54"/>
      <c r="G13209" s="77"/>
      <c r="H13209" s="77"/>
      <c r="I13209" s="525"/>
      <c r="J13209" s="54"/>
      <c r="K13209" s="75" t="s">
        <v>34</v>
      </c>
      <c r="L13209" s="76">
        <f t="shared" si="638"/>
        <v>0</v>
      </c>
      <c r="M13209" s="76"/>
      <c r="N13209" s="76"/>
      <c r="O13209" s="76"/>
      <c r="P13209" s="76"/>
      <c r="Q13209" s="76"/>
      <c r="R13209" s="76"/>
      <c r="S13209" s="76"/>
      <c r="T13209" s="76"/>
      <c r="U13209" s="76"/>
      <c r="V13209" s="76"/>
      <c r="W13209" s="76"/>
      <c r="X13209" s="76"/>
    </row>
    <row r="13210" spans="1:24">
      <c r="A13210" s="54"/>
      <c r="B13210" s="54"/>
      <c r="C13210" s="242"/>
      <c r="D13210" s="242"/>
      <c r="E13210" s="81"/>
      <c r="F13210" s="80"/>
      <c r="G13210" s="81"/>
      <c r="H13210" s="81"/>
      <c r="I13210" s="526"/>
      <c r="J13210" s="80"/>
      <c r="K13210" s="84" t="s">
        <v>36</v>
      </c>
      <c r="L13210" s="76">
        <f t="shared" si="638"/>
        <v>2</v>
      </c>
      <c r="M13210" s="76"/>
      <c r="N13210" s="76"/>
      <c r="O13210" s="76"/>
      <c r="P13210" s="76"/>
      <c r="Q13210" s="76"/>
      <c r="R13210" s="76"/>
      <c r="S13210" s="76">
        <v>1</v>
      </c>
      <c r="T13210" s="76"/>
      <c r="U13210" s="76"/>
      <c r="V13210" s="76"/>
      <c r="W13210" s="76"/>
      <c r="X13210" s="76">
        <v>1</v>
      </c>
    </row>
    <row r="13211" spans="1:24">
      <c r="A13211" s="54"/>
      <c r="B13211" s="54"/>
      <c r="C13211" s="230" t="s">
        <v>33</v>
      </c>
      <c r="D13211" s="58" t="s">
        <v>19986</v>
      </c>
      <c r="E13211" s="58" t="s">
        <v>19987</v>
      </c>
      <c r="F13211" s="46" t="s">
        <v>19988</v>
      </c>
      <c r="G13211" s="58" t="s">
        <v>19989</v>
      </c>
      <c r="H13211" s="58" t="s">
        <v>19990</v>
      </c>
      <c r="I13211" s="524">
        <v>0.51778000000000002</v>
      </c>
      <c r="J13211" s="46" t="s">
        <v>39</v>
      </c>
      <c r="K13211" s="75" t="s">
        <v>32</v>
      </c>
      <c r="L13211" s="76">
        <f t="shared" si="638"/>
        <v>0</v>
      </c>
      <c r="M13211" s="76"/>
      <c r="N13211" s="76"/>
      <c r="O13211" s="76"/>
      <c r="P13211" s="76"/>
      <c r="Q13211" s="76"/>
      <c r="R13211" s="76"/>
      <c r="S13211" s="76"/>
      <c r="T13211" s="76"/>
      <c r="U13211" s="76"/>
      <c r="V13211" s="76"/>
      <c r="W13211" s="76"/>
      <c r="X13211" s="76"/>
    </row>
    <row r="13212" spans="1:24">
      <c r="A13212" s="54"/>
      <c r="B13212" s="54"/>
      <c r="C13212" s="236"/>
      <c r="D13212" s="77"/>
      <c r="E13212" s="77"/>
      <c r="F13212" s="54"/>
      <c r="G13212" s="77"/>
      <c r="H13212" s="77"/>
      <c r="I13212" s="525"/>
      <c r="J13212" s="54"/>
      <c r="K13212" s="75" t="s">
        <v>34</v>
      </c>
      <c r="L13212" s="76">
        <f t="shared" si="638"/>
        <v>0</v>
      </c>
      <c r="M13212" s="76"/>
      <c r="N13212" s="76"/>
      <c r="O13212" s="76"/>
      <c r="P13212" s="76"/>
      <c r="Q13212" s="76"/>
      <c r="R13212" s="76"/>
      <c r="S13212" s="76"/>
      <c r="T13212" s="76"/>
      <c r="U13212" s="76"/>
      <c r="V13212" s="76"/>
      <c r="W13212" s="76"/>
      <c r="X13212" s="76"/>
    </row>
    <row r="13213" spans="1:24">
      <c r="A13213" s="54"/>
      <c r="B13213" s="54"/>
      <c r="C13213" s="242"/>
      <c r="D13213" s="81"/>
      <c r="E13213" s="81"/>
      <c r="F13213" s="80"/>
      <c r="G13213" s="81"/>
      <c r="H13213" s="81"/>
      <c r="I13213" s="526"/>
      <c r="J13213" s="80"/>
      <c r="K13213" s="84" t="s">
        <v>36</v>
      </c>
      <c r="L13213" s="76">
        <f t="shared" si="638"/>
        <v>2</v>
      </c>
      <c r="M13213" s="76"/>
      <c r="N13213" s="76"/>
      <c r="O13213" s="76"/>
      <c r="P13213" s="76"/>
      <c r="Q13213" s="76"/>
      <c r="R13213" s="76"/>
      <c r="S13213" s="76"/>
      <c r="T13213" s="76"/>
      <c r="U13213" s="76"/>
      <c r="V13213" s="76"/>
      <c r="W13213" s="76"/>
      <c r="X13213" s="76">
        <v>2</v>
      </c>
    </row>
    <row r="13214" spans="1:24">
      <c r="A13214" s="54"/>
      <c r="B13214" s="54"/>
      <c r="C13214" s="230" t="s">
        <v>33</v>
      </c>
      <c r="D13214" s="230" t="s">
        <v>19991</v>
      </c>
      <c r="E13214" s="58" t="s">
        <v>19992</v>
      </c>
      <c r="F13214" s="341" t="s">
        <v>19993</v>
      </c>
      <c r="G13214" s="230" t="s">
        <v>19994</v>
      </c>
      <c r="H13214" s="230" t="s">
        <v>19995</v>
      </c>
      <c r="I13214" s="524">
        <v>0</v>
      </c>
      <c r="J13214" s="46" t="s">
        <v>39</v>
      </c>
      <c r="K13214" s="75" t="s">
        <v>32</v>
      </c>
      <c r="L13214" s="76">
        <f t="shared" si="638"/>
        <v>0</v>
      </c>
      <c r="M13214" s="76"/>
      <c r="N13214" s="76"/>
      <c r="O13214" s="76"/>
      <c r="P13214" s="76"/>
      <c r="Q13214" s="76"/>
      <c r="R13214" s="76"/>
      <c r="S13214" s="76"/>
      <c r="T13214" s="76"/>
      <c r="U13214" s="76"/>
      <c r="V13214" s="76"/>
      <c r="W13214" s="76"/>
      <c r="X13214" s="76"/>
    </row>
    <row r="13215" spans="1:24">
      <c r="A13215" s="54"/>
      <c r="B13215" s="54"/>
      <c r="C13215" s="236"/>
      <c r="D13215" s="236"/>
      <c r="E13215" s="77"/>
      <c r="F13215" s="342"/>
      <c r="G13215" s="236"/>
      <c r="H13215" s="236"/>
      <c r="I13215" s="525"/>
      <c r="J13215" s="54"/>
      <c r="K13215" s="75" t="s">
        <v>34</v>
      </c>
      <c r="L13215" s="76">
        <f t="shared" si="638"/>
        <v>0</v>
      </c>
      <c r="M13215" s="76"/>
      <c r="N13215" s="76"/>
      <c r="O13215" s="76"/>
      <c r="P13215" s="76"/>
      <c r="Q13215" s="76"/>
      <c r="R13215" s="76"/>
      <c r="S13215" s="76"/>
      <c r="T13215" s="76"/>
      <c r="U13215" s="76"/>
      <c r="V13215" s="76"/>
      <c r="W13215" s="76"/>
      <c r="X13215" s="76"/>
    </row>
    <row r="13216" spans="1:24">
      <c r="A13216" s="54"/>
      <c r="B13216" s="54"/>
      <c r="C13216" s="242"/>
      <c r="D13216" s="242"/>
      <c r="E13216" s="81"/>
      <c r="F13216" s="343"/>
      <c r="G13216" s="242"/>
      <c r="H13216" s="242"/>
      <c r="I13216" s="526"/>
      <c r="J13216" s="80"/>
      <c r="K13216" s="84" t="s">
        <v>36</v>
      </c>
      <c r="L13216" s="76">
        <f t="shared" si="638"/>
        <v>2</v>
      </c>
      <c r="M13216" s="76">
        <v>2</v>
      </c>
      <c r="N13216" s="76"/>
      <c r="O13216" s="76"/>
      <c r="P13216" s="76"/>
      <c r="Q13216" s="76"/>
      <c r="R13216" s="76"/>
      <c r="S13216" s="76"/>
      <c r="T13216" s="76"/>
      <c r="U13216" s="76"/>
      <c r="V13216" s="76"/>
      <c r="W13216" s="76"/>
      <c r="X13216" s="76"/>
    </row>
    <row r="13217" spans="1:24">
      <c r="A13217" s="54"/>
      <c r="B13217" s="54"/>
      <c r="C13217" s="230" t="s">
        <v>33</v>
      </c>
      <c r="D13217" s="230" t="s">
        <v>19996</v>
      </c>
      <c r="E13217" s="58" t="s">
        <v>19997</v>
      </c>
      <c r="F13217" s="341" t="s">
        <v>19998</v>
      </c>
      <c r="G13217" s="230" t="s">
        <v>19999</v>
      </c>
      <c r="H13217" s="230" t="s">
        <v>20000</v>
      </c>
      <c r="I13217" s="524">
        <v>33.830979999999997</v>
      </c>
      <c r="J13217" s="46" t="s">
        <v>39</v>
      </c>
      <c r="K13217" s="75" t="s">
        <v>32</v>
      </c>
      <c r="L13217" s="76">
        <f t="shared" si="638"/>
        <v>0</v>
      </c>
      <c r="M13217" s="76"/>
      <c r="N13217" s="76"/>
      <c r="O13217" s="76"/>
      <c r="P13217" s="76"/>
      <c r="Q13217" s="76"/>
      <c r="R13217" s="76"/>
      <c r="S13217" s="76"/>
      <c r="T13217" s="76"/>
      <c r="U13217" s="76"/>
      <c r="V13217" s="76"/>
      <c r="W13217" s="76"/>
      <c r="X13217" s="76"/>
    </row>
    <row r="13218" spans="1:24">
      <c r="A13218" s="54"/>
      <c r="B13218" s="54"/>
      <c r="C13218" s="236"/>
      <c r="D13218" s="236"/>
      <c r="E13218" s="77"/>
      <c r="F13218" s="342"/>
      <c r="G13218" s="236"/>
      <c r="H13218" s="236"/>
      <c r="I13218" s="525"/>
      <c r="J13218" s="54"/>
      <c r="K13218" s="75" t="s">
        <v>34</v>
      </c>
      <c r="L13218" s="76">
        <f t="shared" si="638"/>
        <v>0</v>
      </c>
      <c r="M13218" s="76"/>
      <c r="N13218" s="76"/>
      <c r="O13218" s="76"/>
      <c r="P13218" s="76"/>
      <c r="Q13218" s="76"/>
      <c r="R13218" s="76"/>
      <c r="S13218" s="76"/>
      <c r="T13218" s="76"/>
      <c r="U13218" s="76"/>
      <c r="V13218" s="76"/>
      <c r="W13218" s="76"/>
      <c r="X13218" s="76"/>
    </row>
    <row r="13219" spans="1:24">
      <c r="A13219" s="54"/>
      <c r="B13219" s="54"/>
      <c r="C13219" s="242"/>
      <c r="D13219" s="242"/>
      <c r="E13219" s="81"/>
      <c r="F13219" s="343"/>
      <c r="G13219" s="242"/>
      <c r="H13219" s="242"/>
      <c r="I13219" s="526"/>
      <c r="J13219" s="80"/>
      <c r="K13219" s="84" t="s">
        <v>36</v>
      </c>
      <c r="L13219" s="76">
        <f t="shared" si="638"/>
        <v>6</v>
      </c>
      <c r="M13219" s="76"/>
      <c r="N13219" s="76"/>
      <c r="O13219" s="76">
        <v>1</v>
      </c>
      <c r="P13219" s="76"/>
      <c r="Q13219" s="76"/>
      <c r="R13219" s="76"/>
      <c r="S13219" s="76">
        <v>1</v>
      </c>
      <c r="T13219" s="76"/>
      <c r="U13219" s="76"/>
      <c r="V13219" s="76"/>
      <c r="W13219" s="76">
        <v>1</v>
      </c>
      <c r="X13219" s="76">
        <v>3</v>
      </c>
    </row>
    <row r="13220" spans="1:24">
      <c r="A13220" s="54"/>
      <c r="B13220" s="54"/>
      <c r="C13220" s="230" t="s">
        <v>33</v>
      </c>
      <c r="D13220" s="58" t="s">
        <v>20001</v>
      </c>
      <c r="E13220" s="58" t="s">
        <v>20002</v>
      </c>
      <c r="F13220" s="46" t="s">
        <v>20003</v>
      </c>
      <c r="G13220" s="58" t="s">
        <v>20004</v>
      </c>
      <c r="H13220" s="58"/>
      <c r="I13220" s="524">
        <v>23.937463000000001</v>
      </c>
      <c r="J13220" s="46" t="s">
        <v>39</v>
      </c>
      <c r="K13220" s="75" t="s">
        <v>32</v>
      </c>
      <c r="L13220" s="76">
        <f t="shared" si="638"/>
        <v>0</v>
      </c>
      <c r="M13220" s="76"/>
      <c r="N13220" s="76"/>
      <c r="O13220" s="76"/>
      <c r="P13220" s="76"/>
      <c r="Q13220" s="76"/>
      <c r="R13220" s="76"/>
      <c r="S13220" s="76"/>
      <c r="T13220" s="76"/>
      <c r="U13220" s="76"/>
      <c r="V13220" s="76"/>
      <c r="W13220" s="76"/>
      <c r="X13220" s="76"/>
    </row>
    <row r="13221" spans="1:24">
      <c r="A13221" s="54"/>
      <c r="B13221" s="54"/>
      <c r="C13221" s="236"/>
      <c r="D13221" s="77"/>
      <c r="E13221" s="77"/>
      <c r="F13221" s="54"/>
      <c r="G13221" s="77"/>
      <c r="H13221" s="77"/>
      <c r="I13221" s="525"/>
      <c r="J13221" s="54"/>
      <c r="K13221" s="75" t="s">
        <v>34</v>
      </c>
      <c r="L13221" s="76">
        <f t="shared" si="638"/>
        <v>0</v>
      </c>
      <c r="M13221" s="76"/>
      <c r="N13221" s="76"/>
      <c r="O13221" s="76"/>
      <c r="P13221" s="76"/>
      <c r="Q13221" s="76"/>
      <c r="R13221" s="76"/>
      <c r="S13221" s="76"/>
      <c r="T13221" s="76"/>
      <c r="U13221" s="76"/>
      <c r="V13221" s="76"/>
      <c r="W13221" s="76"/>
      <c r="X13221" s="76"/>
    </row>
    <row r="13222" spans="1:24">
      <c r="A13222" s="54"/>
      <c r="B13222" s="54"/>
      <c r="C13222" s="242"/>
      <c r="D13222" s="81"/>
      <c r="E13222" s="81"/>
      <c r="F13222" s="80"/>
      <c r="G13222" s="81"/>
      <c r="H13222" s="81"/>
      <c r="I13222" s="526"/>
      <c r="J13222" s="80"/>
      <c r="K13222" s="84" t="s">
        <v>36</v>
      </c>
      <c r="L13222" s="76">
        <f t="shared" si="638"/>
        <v>5</v>
      </c>
      <c r="M13222" s="76"/>
      <c r="N13222" s="76"/>
      <c r="O13222" s="76"/>
      <c r="P13222" s="76"/>
      <c r="Q13222" s="76"/>
      <c r="R13222" s="76"/>
      <c r="S13222" s="76"/>
      <c r="T13222" s="76">
        <v>4</v>
      </c>
      <c r="U13222" s="76"/>
      <c r="V13222" s="76"/>
      <c r="W13222" s="76">
        <v>1</v>
      </c>
      <c r="X13222" s="76"/>
    </row>
    <row r="13223" spans="1:24">
      <c r="A13223" s="54"/>
      <c r="B13223" s="54"/>
      <c r="C13223" s="230" t="s">
        <v>33</v>
      </c>
      <c r="D13223" s="230" t="s">
        <v>20005</v>
      </c>
      <c r="E13223" s="58" t="s">
        <v>20006</v>
      </c>
      <c r="F13223" s="341" t="s">
        <v>20007</v>
      </c>
      <c r="G13223" s="230" t="s">
        <v>20008</v>
      </c>
      <c r="H13223" s="230" t="s">
        <v>20009</v>
      </c>
      <c r="I13223" s="524">
        <v>2.6282000000000001</v>
      </c>
      <c r="J13223" s="46" t="s">
        <v>39</v>
      </c>
      <c r="K13223" s="75" t="s">
        <v>32</v>
      </c>
      <c r="L13223" s="76">
        <f t="shared" si="638"/>
        <v>0</v>
      </c>
      <c r="M13223" s="76"/>
      <c r="N13223" s="76"/>
      <c r="O13223" s="76"/>
      <c r="P13223" s="76"/>
      <c r="Q13223" s="76"/>
      <c r="R13223" s="76"/>
      <c r="S13223" s="76"/>
      <c r="T13223" s="76"/>
      <c r="U13223" s="76"/>
      <c r="V13223" s="76"/>
      <c r="W13223" s="76"/>
      <c r="X13223" s="76"/>
    </row>
    <row r="13224" spans="1:24">
      <c r="A13224" s="54"/>
      <c r="B13224" s="54"/>
      <c r="C13224" s="236"/>
      <c r="D13224" s="236"/>
      <c r="E13224" s="77"/>
      <c r="F13224" s="342"/>
      <c r="G13224" s="236"/>
      <c r="H13224" s="236"/>
      <c r="I13224" s="525"/>
      <c r="J13224" s="54"/>
      <c r="K13224" s="75" t="s">
        <v>34</v>
      </c>
      <c r="L13224" s="76">
        <f t="shared" si="638"/>
        <v>0</v>
      </c>
      <c r="M13224" s="76"/>
      <c r="N13224" s="76"/>
      <c r="O13224" s="76"/>
      <c r="P13224" s="76"/>
      <c r="Q13224" s="76"/>
      <c r="R13224" s="76"/>
      <c r="S13224" s="76"/>
      <c r="T13224" s="76"/>
      <c r="U13224" s="76"/>
      <c r="V13224" s="76"/>
      <c r="W13224" s="76"/>
      <c r="X13224" s="76"/>
    </row>
    <row r="13225" spans="1:24">
      <c r="A13225" s="54"/>
      <c r="B13225" s="54"/>
      <c r="C13225" s="242"/>
      <c r="D13225" s="242"/>
      <c r="E13225" s="81"/>
      <c r="F13225" s="343"/>
      <c r="G13225" s="242"/>
      <c r="H13225" s="242"/>
      <c r="I13225" s="526"/>
      <c r="J13225" s="80"/>
      <c r="K13225" s="84" t="s">
        <v>36</v>
      </c>
      <c r="L13225" s="76">
        <f t="shared" si="638"/>
        <v>3</v>
      </c>
      <c r="M13225" s="454"/>
      <c r="N13225" s="454"/>
      <c r="O13225" s="454"/>
      <c r="P13225" s="454"/>
      <c r="Q13225" s="454"/>
      <c r="R13225" s="454"/>
      <c r="S13225" s="454">
        <v>3</v>
      </c>
      <c r="T13225" s="76"/>
      <c r="U13225" s="76"/>
      <c r="V13225" s="76"/>
      <c r="W13225" s="76"/>
      <c r="X13225" s="76"/>
    </row>
    <row r="13226" spans="1:24">
      <c r="A13226" s="54"/>
      <c r="B13226" s="54"/>
      <c r="C13226" s="230" t="s">
        <v>33</v>
      </c>
      <c r="D13226" s="230" t="s">
        <v>20010</v>
      </c>
      <c r="E13226" s="58" t="s">
        <v>20011</v>
      </c>
      <c r="F13226" s="341" t="s">
        <v>20012</v>
      </c>
      <c r="G13226" s="230" t="s">
        <v>20013</v>
      </c>
      <c r="H13226" s="58"/>
      <c r="I13226" s="524">
        <v>72</v>
      </c>
      <c r="J13226" s="46" t="s">
        <v>39</v>
      </c>
      <c r="K13226" s="75" t="s">
        <v>32</v>
      </c>
      <c r="L13226" s="76">
        <f t="shared" si="638"/>
        <v>0</v>
      </c>
      <c r="M13226" s="76"/>
      <c r="N13226" s="76"/>
      <c r="O13226" s="76"/>
      <c r="P13226" s="76"/>
      <c r="Q13226" s="76"/>
      <c r="R13226" s="76"/>
      <c r="S13226" s="76"/>
      <c r="T13226" s="76"/>
      <c r="U13226" s="76"/>
      <c r="V13226" s="76"/>
      <c r="W13226" s="76"/>
      <c r="X13226" s="76"/>
    </row>
    <row r="13227" spans="1:24">
      <c r="A13227" s="54"/>
      <c r="B13227" s="54"/>
      <c r="C13227" s="236"/>
      <c r="D13227" s="236"/>
      <c r="E13227" s="77"/>
      <c r="F13227" s="342"/>
      <c r="G13227" s="236"/>
      <c r="H13227" s="77"/>
      <c r="I13227" s="525"/>
      <c r="J13227" s="54"/>
      <c r="K13227" s="75" t="s">
        <v>34</v>
      </c>
      <c r="L13227" s="76">
        <f t="shared" si="638"/>
        <v>0</v>
      </c>
      <c r="M13227" s="76"/>
      <c r="N13227" s="76"/>
      <c r="O13227" s="76"/>
      <c r="P13227" s="76"/>
      <c r="Q13227" s="76"/>
      <c r="R13227" s="76"/>
      <c r="S13227" s="76"/>
      <c r="T13227" s="76"/>
      <c r="U13227" s="76"/>
      <c r="V13227" s="76"/>
      <c r="W13227" s="76"/>
      <c r="X13227" s="76"/>
    </row>
    <row r="13228" spans="1:24">
      <c r="A13228" s="54"/>
      <c r="B13228" s="54"/>
      <c r="C13228" s="242"/>
      <c r="D13228" s="242"/>
      <c r="E13228" s="81"/>
      <c r="F13228" s="343"/>
      <c r="G13228" s="242"/>
      <c r="H13228" s="81"/>
      <c r="I13228" s="526"/>
      <c r="J13228" s="80"/>
      <c r="K13228" s="84" t="s">
        <v>36</v>
      </c>
      <c r="L13228" s="76">
        <f t="shared" si="638"/>
        <v>2</v>
      </c>
      <c r="M13228" s="454"/>
      <c r="N13228" s="454"/>
      <c r="O13228" s="454">
        <v>1</v>
      </c>
      <c r="P13228" s="454"/>
      <c r="Q13228" s="454"/>
      <c r="R13228" s="454"/>
      <c r="S13228" s="454">
        <v>1</v>
      </c>
      <c r="T13228" s="76"/>
      <c r="U13228" s="76"/>
      <c r="V13228" s="76"/>
      <c r="W13228" s="76"/>
      <c r="X13228" s="76"/>
    </row>
    <row r="13229" spans="1:24">
      <c r="A13229" s="54"/>
      <c r="B13229" s="54"/>
      <c r="C13229" s="230" t="s">
        <v>33</v>
      </c>
      <c r="D13229" s="230" t="s">
        <v>20014</v>
      </c>
      <c r="E13229" s="58" t="s">
        <v>20015</v>
      </c>
      <c r="F13229" s="341" t="s">
        <v>20016</v>
      </c>
      <c r="G13229" s="230" t="s">
        <v>20017</v>
      </c>
      <c r="H13229" s="230" t="s">
        <v>20018</v>
      </c>
      <c r="I13229" s="524">
        <v>0</v>
      </c>
      <c r="J13229" s="46" t="s">
        <v>39</v>
      </c>
      <c r="K13229" s="75" t="s">
        <v>32</v>
      </c>
      <c r="L13229" s="76">
        <f t="shared" si="638"/>
        <v>0</v>
      </c>
      <c r="M13229" s="76"/>
      <c r="N13229" s="76"/>
      <c r="O13229" s="76"/>
      <c r="P13229" s="76"/>
      <c r="Q13229" s="76"/>
      <c r="R13229" s="76"/>
      <c r="S13229" s="76"/>
      <c r="T13229" s="76"/>
      <c r="U13229" s="76"/>
      <c r="V13229" s="76"/>
      <c r="W13229" s="76"/>
      <c r="X13229" s="76"/>
    </row>
    <row r="13230" spans="1:24">
      <c r="A13230" s="54"/>
      <c r="B13230" s="54"/>
      <c r="C13230" s="236"/>
      <c r="D13230" s="236"/>
      <c r="E13230" s="77"/>
      <c r="F13230" s="342"/>
      <c r="G13230" s="236"/>
      <c r="H13230" s="236"/>
      <c r="I13230" s="525"/>
      <c r="J13230" s="54"/>
      <c r="K13230" s="75" t="s">
        <v>34</v>
      </c>
      <c r="L13230" s="76">
        <f t="shared" si="638"/>
        <v>0</v>
      </c>
      <c r="M13230" s="76"/>
      <c r="N13230" s="76"/>
      <c r="O13230" s="76"/>
      <c r="P13230" s="76"/>
      <c r="Q13230" s="76"/>
      <c r="R13230" s="76"/>
      <c r="S13230" s="76"/>
      <c r="T13230" s="76"/>
      <c r="U13230" s="76"/>
      <c r="V13230" s="76"/>
      <c r="W13230" s="76"/>
      <c r="X13230" s="76"/>
    </row>
    <row r="13231" spans="1:24">
      <c r="A13231" s="54"/>
      <c r="B13231" s="54"/>
      <c r="C13231" s="242"/>
      <c r="D13231" s="242"/>
      <c r="E13231" s="81"/>
      <c r="F13231" s="343"/>
      <c r="G13231" s="242"/>
      <c r="H13231" s="242"/>
      <c r="I13231" s="526"/>
      <c r="J13231" s="80"/>
      <c r="K13231" s="84" t="s">
        <v>36</v>
      </c>
      <c r="L13231" s="76">
        <f t="shared" si="638"/>
        <v>2</v>
      </c>
      <c r="M13231" s="76"/>
      <c r="N13231" s="76"/>
      <c r="O13231" s="76">
        <v>1</v>
      </c>
      <c r="P13231" s="76"/>
      <c r="Q13231" s="76"/>
      <c r="R13231" s="76"/>
      <c r="S13231" s="76">
        <v>1</v>
      </c>
      <c r="T13231" s="76"/>
      <c r="U13231" s="76"/>
      <c r="V13231" s="76"/>
      <c r="W13231" s="76"/>
      <c r="X13231" s="76"/>
    </row>
    <row r="13232" spans="1:24">
      <c r="A13232" s="54"/>
      <c r="B13232" s="54"/>
      <c r="C13232" s="230" t="s">
        <v>33</v>
      </c>
      <c r="D13232" s="230" t="s">
        <v>20019</v>
      </c>
      <c r="E13232" s="58" t="s">
        <v>20020</v>
      </c>
      <c r="F13232" s="341" t="s">
        <v>20021</v>
      </c>
      <c r="G13232" s="230" t="s">
        <v>20022</v>
      </c>
      <c r="H13232" s="797" t="s">
        <v>20023</v>
      </c>
      <c r="I13232" s="524">
        <v>0</v>
      </c>
      <c r="J13232" s="46" t="s">
        <v>39</v>
      </c>
      <c r="K13232" s="75" t="s">
        <v>32</v>
      </c>
      <c r="L13232" s="76">
        <f t="shared" si="638"/>
        <v>0</v>
      </c>
      <c r="M13232" s="76"/>
      <c r="N13232" s="76"/>
      <c r="O13232" s="76"/>
      <c r="P13232" s="76"/>
      <c r="Q13232" s="76"/>
      <c r="R13232" s="76"/>
      <c r="S13232" s="76"/>
      <c r="T13232" s="76"/>
      <c r="U13232" s="76"/>
      <c r="V13232" s="76"/>
      <c r="W13232" s="76"/>
      <c r="X13232" s="76"/>
    </row>
    <row r="13233" spans="1:24">
      <c r="A13233" s="54"/>
      <c r="B13233" s="54"/>
      <c r="C13233" s="236"/>
      <c r="D13233" s="236"/>
      <c r="E13233" s="77"/>
      <c r="F13233" s="342"/>
      <c r="G13233" s="236"/>
      <c r="H13233" s="797"/>
      <c r="I13233" s="525"/>
      <c r="J13233" s="54"/>
      <c r="K13233" s="75" t="s">
        <v>34</v>
      </c>
      <c r="L13233" s="76">
        <f t="shared" si="638"/>
        <v>0</v>
      </c>
      <c r="M13233" s="76"/>
      <c r="N13233" s="76"/>
      <c r="O13233" s="76"/>
      <c r="P13233" s="76"/>
      <c r="Q13233" s="76"/>
      <c r="R13233" s="76"/>
      <c r="S13233" s="76"/>
      <c r="T13233" s="76"/>
      <c r="U13233" s="76"/>
      <c r="V13233" s="76"/>
      <c r="W13233" s="76"/>
      <c r="X13233" s="76"/>
    </row>
    <row r="13234" spans="1:24">
      <c r="A13234" s="54"/>
      <c r="B13234" s="54"/>
      <c r="C13234" s="242"/>
      <c r="D13234" s="242"/>
      <c r="E13234" s="81"/>
      <c r="F13234" s="343"/>
      <c r="G13234" s="242"/>
      <c r="H13234" s="797"/>
      <c r="I13234" s="526"/>
      <c r="J13234" s="80"/>
      <c r="K13234" s="84" t="s">
        <v>36</v>
      </c>
      <c r="L13234" s="76">
        <f t="shared" si="638"/>
        <v>2</v>
      </c>
      <c r="M13234" s="76"/>
      <c r="N13234" s="76"/>
      <c r="O13234" s="76">
        <v>1</v>
      </c>
      <c r="P13234" s="76"/>
      <c r="Q13234" s="76"/>
      <c r="R13234" s="76"/>
      <c r="S13234" s="76">
        <v>1</v>
      </c>
      <c r="T13234" s="76"/>
      <c r="U13234" s="76"/>
      <c r="V13234" s="76"/>
      <c r="W13234" s="76"/>
      <c r="X13234" s="76"/>
    </row>
    <row r="13235" spans="1:24">
      <c r="A13235" s="54"/>
      <c r="B13235" s="54"/>
      <c r="C13235" s="230" t="s">
        <v>33</v>
      </c>
      <c r="D13235" s="230" t="s">
        <v>20024</v>
      </c>
      <c r="E13235" s="58" t="s">
        <v>20025</v>
      </c>
      <c r="F13235" s="341" t="s">
        <v>20026</v>
      </c>
      <c r="G13235" s="230" t="s">
        <v>20027</v>
      </c>
      <c r="H13235" s="58"/>
      <c r="I13235" s="524">
        <v>5</v>
      </c>
      <c r="J13235" s="46" t="s">
        <v>39</v>
      </c>
      <c r="K13235" s="75" t="s">
        <v>32</v>
      </c>
      <c r="L13235" s="76">
        <f t="shared" si="638"/>
        <v>0</v>
      </c>
      <c r="M13235" s="76"/>
      <c r="N13235" s="76"/>
      <c r="O13235" s="76"/>
      <c r="P13235" s="76"/>
      <c r="Q13235" s="76"/>
      <c r="R13235" s="76"/>
      <c r="S13235" s="76"/>
      <c r="T13235" s="76"/>
      <c r="U13235" s="76"/>
      <c r="V13235" s="76"/>
      <c r="W13235" s="76"/>
      <c r="X13235" s="76"/>
    </row>
    <row r="13236" spans="1:24">
      <c r="A13236" s="54"/>
      <c r="B13236" s="54"/>
      <c r="C13236" s="236"/>
      <c r="D13236" s="236"/>
      <c r="E13236" s="77"/>
      <c r="F13236" s="342"/>
      <c r="G13236" s="236"/>
      <c r="H13236" s="77"/>
      <c r="I13236" s="525"/>
      <c r="J13236" s="54"/>
      <c r="K13236" s="75" t="s">
        <v>34</v>
      </c>
      <c r="L13236" s="76">
        <f t="shared" si="638"/>
        <v>0</v>
      </c>
      <c r="M13236" s="76"/>
      <c r="N13236" s="76"/>
      <c r="O13236" s="76"/>
      <c r="P13236" s="76"/>
      <c r="Q13236" s="76"/>
      <c r="R13236" s="76"/>
      <c r="S13236" s="76"/>
      <c r="T13236" s="76"/>
      <c r="U13236" s="76"/>
      <c r="V13236" s="76"/>
      <c r="W13236" s="76"/>
      <c r="X13236" s="76"/>
    </row>
    <row r="13237" spans="1:24">
      <c r="A13237" s="54"/>
      <c r="B13237" s="54"/>
      <c r="C13237" s="242"/>
      <c r="D13237" s="242"/>
      <c r="E13237" s="81"/>
      <c r="F13237" s="343"/>
      <c r="G13237" s="242"/>
      <c r="H13237" s="81"/>
      <c r="I13237" s="526"/>
      <c r="J13237" s="80"/>
      <c r="K13237" s="84" t="s">
        <v>36</v>
      </c>
      <c r="L13237" s="76">
        <f t="shared" si="638"/>
        <v>2</v>
      </c>
      <c r="M13237" s="76"/>
      <c r="N13237" s="76"/>
      <c r="O13237" s="76">
        <v>1</v>
      </c>
      <c r="P13237" s="76"/>
      <c r="Q13237" s="76"/>
      <c r="R13237" s="76"/>
      <c r="S13237" s="76">
        <v>1</v>
      </c>
      <c r="T13237" s="76"/>
      <c r="U13237" s="76"/>
      <c r="V13237" s="76"/>
      <c r="W13237" s="76"/>
      <c r="X13237" s="76"/>
    </row>
    <row r="13238" spans="1:24">
      <c r="A13238" s="54"/>
      <c r="B13238" s="54"/>
      <c r="C13238" s="230" t="s">
        <v>33</v>
      </c>
      <c r="D13238" s="230" t="s">
        <v>9667</v>
      </c>
      <c r="E13238" s="58" t="s">
        <v>20028</v>
      </c>
      <c r="F13238" s="341" t="s">
        <v>20029</v>
      </c>
      <c r="G13238" s="230" t="s">
        <v>20030</v>
      </c>
      <c r="H13238" s="797" t="s">
        <v>20031</v>
      </c>
      <c r="I13238" s="524">
        <v>0</v>
      </c>
      <c r="J13238" s="46" t="s">
        <v>39</v>
      </c>
      <c r="K13238" s="75" t="s">
        <v>32</v>
      </c>
      <c r="L13238" s="76">
        <f t="shared" si="638"/>
        <v>0</v>
      </c>
      <c r="M13238" s="76"/>
      <c r="N13238" s="76"/>
      <c r="O13238" s="76"/>
      <c r="P13238" s="76"/>
      <c r="Q13238" s="76"/>
      <c r="R13238" s="76"/>
      <c r="S13238" s="76"/>
      <c r="T13238" s="76"/>
      <c r="U13238" s="76"/>
      <c r="V13238" s="76"/>
      <c r="W13238" s="76"/>
      <c r="X13238" s="76"/>
    </row>
    <row r="13239" spans="1:24">
      <c r="A13239" s="54"/>
      <c r="B13239" s="54"/>
      <c r="C13239" s="236"/>
      <c r="D13239" s="236"/>
      <c r="E13239" s="77"/>
      <c r="F13239" s="342"/>
      <c r="G13239" s="236"/>
      <c r="H13239" s="797"/>
      <c r="I13239" s="525"/>
      <c r="J13239" s="54"/>
      <c r="K13239" s="75" t="s">
        <v>34</v>
      </c>
      <c r="L13239" s="76">
        <f t="shared" ref="L13239:L13311" si="639">SUM(M13239:X13239)</f>
        <v>0</v>
      </c>
      <c r="M13239" s="76"/>
      <c r="N13239" s="76"/>
      <c r="O13239" s="76"/>
      <c r="P13239" s="76"/>
      <c r="Q13239" s="76"/>
      <c r="R13239" s="76"/>
      <c r="S13239" s="76"/>
      <c r="T13239" s="76"/>
      <c r="U13239" s="76"/>
      <c r="V13239" s="76"/>
      <c r="W13239" s="76"/>
      <c r="X13239" s="76"/>
    </row>
    <row r="13240" spans="1:24">
      <c r="A13240" s="54"/>
      <c r="B13240" s="54"/>
      <c r="C13240" s="242"/>
      <c r="D13240" s="242"/>
      <c r="E13240" s="81"/>
      <c r="F13240" s="343"/>
      <c r="G13240" s="242"/>
      <c r="H13240" s="797"/>
      <c r="I13240" s="526"/>
      <c r="J13240" s="80"/>
      <c r="K13240" s="84" t="s">
        <v>36</v>
      </c>
      <c r="L13240" s="76">
        <f t="shared" si="639"/>
        <v>2</v>
      </c>
      <c r="M13240" s="76">
        <v>1</v>
      </c>
      <c r="N13240" s="76"/>
      <c r="O13240" s="76">
        <v>1</v>
      </c>
      <c r="P13240" s="76"/>
      <c r="Q13240" s="76"/>
      <c r="R13240" s="76"/>
      <c r="S13240" s="76"/>
      <c r="T13240" s="76"/>
      <c r="U13240" s="76"/>
      <c r="V13240" s="76"/>
      <c r="W13240" s="76"/>
      <c r="X13240" s="76"/>
    </row>
    <row r="13241" spans="1:24">
      <c r="A13241" s="54"/>
      <c r="B13241" s="54"/>
      <c r="C13241" s="230" t="s">
        <v>33</v>
      </c>
      <c r="D13241" s="230" t="s">
        <v>20032</v>
      </c>
      <c r="E13241" s="58" t="s">
        <v>20033</v>
      </c>
      <c r="F13241" s="341" t="s">
        <v>20034</v>
      </c>
      <c r="G13241" s="230" t="s">
        <v>20035</v>
      </c>
      <c r="H13241" s="797" t="s">
        <v>20036</v>
      </c>
      <c r="I13241" s="524">
        <v>0</v>
      </c>
      <c r="J13241" s="46" t="s">
        <v>39</v>
      </c>
      <c r="K13241" s="75" t="s">
        <v>32</v>
      </c>
      <c r="L13241" s="76">
        <f t="shared" si="639"/>
        <v>0</v>
      </c>
      <c r="M13241" s="76"/>
      <c r="N13241" s="76"/>
      <c r="O13241" s="76"/>
      <c r="P13241" s="76"/>
      <c r="Q13241" s="76"/>
      <c r="R13241" s="76"/>
      <c r="S13241" s="76"/>
      <c r="T13241" s="76"/>
      <c r="U13241" s="76"/>
      <c r="V13241" s="76"/>
      <c r="W13241" s="76"/>
      <c r="X13241" s="76"/>
    </row>
    <row r="13242" spans="1:24">
      <c r="A13242" s="54"/>
      <c r="B13242" s="54"/>
      <c r="C13242" s="236"/>
      <c r="D13242" s="236"/>
      <c r="E13242" s="77"/>
      <c r="F13242" s="342"/>
      <c r="G13242" s="236"/>
      <c r="H13242" s="797"/>
      <c r="I13242" s="525"/>
      <c r="J13242" s="54"/>
      <c r="K13242" s="75" t="s">
        <v>34</v>
      </c>
      <c r="L13242" s="76">
        <f t="shared" si="639"/>
        <v>0</v>
      </c>
      <c r="M13242" s="76"/>
      <c r="N13242" s="76"/>
      <c r="O13242" s="76"/>
      <c r="P13242" s="76"/>
      <c r="Q13242" s="76"/>
      <c r="R13242" s="76"/>
      <c r="S13242" s="76"/>
      <c r="T13242" s="76"/>
      <c r="U13242" s="76"/>
      <c r="V13242" s="76"/>
      <c r="W13242" s="76"/>
      <c r="X13242" s="76"/>
    </row>
    <row r="13243" spans="1:24">
      <c r="A13243" s="54"/>
      <c r="B13243" s="54"/>
      <c r="C13243" s="242"/>
      <c r="D13243" s="242"/>
      <c r="E13243" s="81"/>
      <c r="F13243" s="343"/>
      <c r="G13243" s="242"/>
      <c r="H13243" s="797"/>
      <c r="I13243" s="526"/>
      <c r="J13243" s="80"/>
      <c r="K13243" s="84" t="s">
        <v>36</v>
      </c>
      <c r="L13243" s="76">
        <f t="shared" si="639"/>
        <v>2</v>
      </c>
      <c r="M13243" s="76"/>
      <c r="N13243" s="76"/>
      <c r="O13243" s="76">
        <v>1</v>
      </c>
      <c r="P13243" s="76"/>
      <c r="Q13243" s="76"/>
      <c r="R13243" s="76"/>
      <c r="S13243" s="76">
        <v>1</v>
      </c>
      <c r="T13243" s="76"/>
      <c r="U13243" s="76"/>
      <c r="V13243" s="76"/>
      <c r="W13243" s="76"/>
      <c r="X13243" s="76"/>
    </row>
    <row r="13244" spans="1:24">
      <c r="A13244" s="54"/>
      <c r="B13244" s="54"/>
      <c r="C13244" s="114" t="s">
        <v>31</v>
      </c>
      <c r="D13244" s="115" t="s">
        <v>19648</v>
      </c>
      <c r="E13244" s="115" t="s">
        <v>20037</v>
      </c>
      <c r="F13244" s="114" t="s">
        <v>4285</v>
      </c>
      <c r="G13244" s="115" t="s">
        <v>20038</v>
      </c>
      <c r="H13244" s="115" t="s">
        <v>20039</v>
      </c>
      <c r="I13244" s="524">
        <v>1500</v>
      </c>
      <c r="J13244" s="46" t="s">
        <v>39</v>
      </c>
      <c r="K13244" s="75" t="s">
        <v>32</v>
      </c>
      <c r="L13244" s="76">
        <f t="shared" si="639"/>
        <v>4</v>
      </c>
      <c r="M13244" s="76"/>
      <c r="N13244" s="76">
        <v>2</v>
      </c>
      <c r="O13244" s="76"/>
      <c r="P13244" s="76">
        <v>1</v>
      </c>
      <c r="Q13244" s="76"/>
      <c r="R13244" s="76"/>
      <c r="S13244" s="76"/>
      <c r="T13244" s="76"/>
      <c r="U13244" s="76"/>
      <c r="V13244" s="76"/>
      <c r="W13244" s="76"/>
      <c r="X13244" s="76">
        <v>1</v>
      </c>
    </row>
    <row r="13245" spans="1:24">
      <c r="A13245" s="54"/>
      <c r="B13245" s="54"/>
      <c r="C13245" s="116"/>
      <c r="D13245" s="117"/>
      <c r="E13245" s="117"/>
      <c r="F13245" s="116"/>
      <c r="G13245" s="117"/>
      <c r="H13245" s="117"/>
      <c r="I13245" s="525"/>
      <c r="J13245" s="54"/>
      <c r="K13245" s="75" t="s">
        <v>34</v>
      </c>
      <c r="L13245" s="76">
        <f t="shared" si="639"/>
        <v>0</v>
      </c>
      <c r="M13245" s="76"/>
      <c r="N13245" s="76"/>
      <c r="O13245" s="76"/>
      <c r="P13245" s="76"/>
      <c r="Q13245" s="76"/>
      <c r="R13245" s="76"/>
      <c r="S13245" s="76"/>
      <c r="T13245" s="76"/>
      <c r="U13245" s="76"/>
      <c r="V13245" s="76"/>
      <c r="W13245" s="76"/>
      <c r="X13245" s="76"/>
    </row>
    <row r="13246" spans="1:24">
      <c r="A13246" s="54"/>
      <c r="B13246" s="54"/>
      <c r="C13246" s="118"/>
      <c r="D13246" s="119"/>
      <c r="E13246" s="119"/>
      <c r="F13246" s="118"/>
      <c r="G13246" s="119"/>
      <c r="H13246" s="119"/>
      <c r="I13246" s="526"/>
      <c r="J13246" s="80"/>
      <c r="K13246" s="84" t="s">
        <v>36</v>
      </c>
      <c r="L13246" s="76">
        <f t="shared" si="639"/>
        <v>0</v>
      </c>
      <c r="M13246" s="76"/>
      <c r="N13246" s="76"/>
      <c r="O13246" s="76"/>
      <c r="P13246" s="76"/>
      <c r="Q13246" s="76"/>
      <c r="R13246" s="76"/>
      <c r="S13246" s="76"/>
      <c r="T13246" s="76"/>
      <c r="U13246" s="76"/>
      <c r="V13246" s="76"/>
      <c r="W13246" s="76"/>
      <c r="X13246" s="76"/>
    </row>
    <row r="13247" spans="1:24">
      <c r="A13247" s="54"/>
      <c r="B13247" s="54"/>
      <c r="C13247" s="114" t="s">
        <v>31</v>
      </c>
      <c r="D13247" s="115" t="s">
        <v>20040</v>
      </c>
      <c r="E13247" s="115" t="s">
        <v>20041</v>
      </c>
      <c r="F13247" s="114" t="s">
        <v>20042</v>
      </c>
      <c r="G13247" s="115" t="s">
        <v>20043</v>
      </c>
      <c r="H13247" s="115" t="s">
        <v>20044</v>
      </c>
      <c r="I13247" s="524">
        <v>900</v>
      </c>
      <c r="J13247" s="46" t="s">
        <v>39</v>
      </c>
      <c r="K13247" s="75" t="s">
        <v>32</v>
      </c>
      <c r="L13247" s="76">
        <f t="shared" si="639"/>
        <v>3</v>
      </c>
      <c r="M13247" s="76"/>
      <c r="N13247" s="76"/>
      <c r="O13247" s="76"/>
      <c r="P13247" s="76">
        <v>3</v>
      </c>
      <c r="Q13247" s="76"/>
      <c r="R13247" s="76"/>
      <c r="S13247" s="76"/>
      <c r="T13247" s="76"/>
      <c r="U13247" s="76"/>
      <c r="V13247" s="76"/>
      <c r="W13247" s="76"/>
      <c r="X13247" s="76"/>
    </row>
    <row r="13248" spans="1:24">
      <c r="A13248" s="54"/>
      <c r="B13248" s="54"/>
      <c r="C13248" s="116"/>
      <c r="D13248" s="117"/>
      <c r="E13248" s="117"/>
      <c r="F13248" s="116"/>
      <c r="G13248" s="117"/>
      <c r="H13248" s="117"/>
      <c r="I13248" s="525"/>
      <c r="J13248" s="54"/>
      <c r="K13248" s="75" t="s">
        <v>34</v>
      </c>
      <c r="L13248" s="76">
        <f t="shared" si="639"/>
        <v>0</v>
      </c>
      <c r="M13248" s="76"/>
      <c r="N13248" s="76"/>
      <c r="O13248" s="76"/>
      <c r="P13248" s="76"/>
      <c r="Q13248" s="76"/>
      <c r="R13248" s="76"/>
      <c r="S13248" s="76"/>
      <c r="T13248" s="76"/>
      <c r="U13248" s="76"/>
      <c r="V13248" s="76"/>
      <c r="W13248" s="76"/>
      <c r="X13248" s="76"/>
    </row>
    <row r="13249" spans="1:24">
      <c r="A13249" s="54"/>
      <c r="B13249" s="54"/>
      <c r="C13249" s="118"/>
      <c r="D13249" s="119"/>
      <c r="E13249" s="119"/>
      <c r="F13249" s="118"/>
      <c r="G13249" s="119"/>
      <c r="H13249" s="119"/>
      <c r="I13249" s="526"/>
      <c r="J13249" s="80"/>
      <c r="K13249" s="84" t="s">
        <v>36</v>
      </c>
      <c r="L13249" s="76">
        <f t="shared" si="639"/>
        <v>0</v>
      </c>
      <c r="M13249" s="76"/>
      <c r="N13249" s="76"/>
      <c r="O13249" s="76"/>
      <c r="P13249" s="76"/>
      <c r="Q13249" s="76"/>
      <c r="R13249" s="76"/>
      <c r="S13249" s="76"/>
      <c r="T13249" s="76"/>
      <c r="U13249" s="76"/>
      <c r="V13249" s="76"/>
      <c r="W13249" s="76"/>
      <c r="X13249" s="76"/>
    </row>
    <row r="13250" spans="1:24">
      <c r="A13250" s="54"/>
      <c r="B13250" s="54"/>
      <c r="C13250" s="114" t="s">
        <v>31</v>
      </c>
      <c r="D13250" s="115" t="s">
        <v>20045</v>
      </c>
      <c r="E13250" s="115" t="s">
        <v>20046</v>
      </c>
      <c r="F13250" s="114" t="s">
        <v>20047</v>
      </c>
      <c r="G13250" s="115" t="s">
        <v>20048</v>
      </c>
      <c r="H13250" s="115" t="s">
        <v>20049</v>
      </c>
      <c r="I13250" s="524">
        <v>755</v>
      </c>
      <c r="J13250" s="46" t="s">
        <v>39</v>
      </c>
      <c r="K13250" s="75" t="s">
        <v>32</v>
      </c>
      <c r="L13250" s="76">
        <f t="shared" si="639"/>
        <v>3</v>
      </c>
      <c r="M13250" s="76"/>
      <c r="N13250" s="76">
        <v>2</v>
      </c>
      <c r="O13250" s="76"/>
      <c r="P13250" s="76">
        <v>1</v>
      </c>
      <c r="Q13250" s="76"/>
      <c r="R13250" s="76"/>
      <c r="S13250" s="76"/>
      <c r="T13250" s="76"/>
      <c r="U13250" s="76"/>
      <c r="V13250" s="76"/>
      <c r="W13250" s="76"/>
      <c r="X13250" s="76"/>
    </row>
    <row r="13251" spans="1:24">
      <c r="A13251" s="54"/>
      <c r="B13251" s="54"/>
      <c r="C13251" s="116"/>
      <c r="D13251" s="117"/>
      <c r="E13251" s="117"/>
      <c r="F13251" s="116"/>
      <c r="G13251" s="117"/>
      <c r="H13251" s="117"/>
      <c r="I13251" s="525"/>
      <c r="J13251" s="54"/>
      <c r="K13251" s="75" t="s">
        <v>34</v>
      </c>
      <c r="L13251" s="76">
        <f t="shared" si="639"/>
        <v>0</v>
      </c>
      <c r="M13251" s="76"/>
      <c r="N13251" s="76"/>
      <c r="O13251" s="76"/>
      <c r="P13251" s="76"/>
      <c r="Q13251" s="76"/>
      <c r="R13251" s="76"/>
      <c r="S13251" s="76"/>
      <c r="T13251" s="76"/>
      <c r="U13251" s="76"/>
      <c r="V13251" s="76"/>
      <c r="W13251" s="76"/>
      <c r="X13251" s="76"/>
    </row>
    <row r="13252" spans="1:24">
      <c r="A13252" s="54"/>
      <c r="B13252" s="80"/>
      <c r="C13252" s="118"/>
      <c r="D13252" s="119"/>
      <c r="E13252" s="119"/>
      <c r="F13252" s="118"/>
      <c r="G13252" s="119"/>
      <c r="H13252" s="119"/>
      <c r="I13252" s="526"/>
      <c r="J13252" s="80"/>
      <c r="K13252" s="84" t="s">
        <v>36</v>
      </c>
      <c r="L13252" s="76">
        <f t="shared" si="639"/>
        <v>0</v>
      </c>
      <c r="M13252" s="76"/>
      <c r="N13252" s="76"/>
      <c r="O13252" s="76"/>
      <c r="P13252" s="76"/>
      <c r="Q13252" s="76"/>
      <c r="R13252" s="76"/>
      <c r="S13252" s="76"/>
      <c r="T13252" s="76"/>
      <c r="U13252" s="76"/>
      <c r="V13252" s="76"/>
      <c r="W13252" s="76"/>
      <c r="X13252" s="76"/>
    </row>
    <row r="13253" spans="1:24">
      <c r="A13253" s="54"/>
      <c r="B13253" s="865" t="s">
        <v>20050</v>
      </c>
      <c r="C13253" s="521"/>
      <c r="D13253" s="469">
        <f>COUNTA(D13256:D13279)</f>
        <v>8</v>
      </c>
      <c r="E13253" s="553"/>
      <c r="F13253" s="813"/>
      <c r="G13253" s="553"/>
      <c r="H13253" s="813"/>
      <c r="I13253" s="813">
        <f>SUM(I13256:I13279)</f>
        <v>22539.9</v>
      </c>
      <c r="J13253" s="46" t="s">
        <v>39</v>
      </c>
      <c r="K13253" s="75" t="s">
        <v>32</v>
      </c>
      <c r="L13253" s="812">
        <f>SUM(M13253:X13253)</f>
        <v>0</v>
      </c>
      <c r="M13253" s="76">
        <v>0</v>
      </c>
      <c r="N13253" s="76">
        <v>0</v>
      </c>
      <c r="O13253" s="76">
        <v>0</v>
      </c>
      <c r="P13253" s="76">
        <v>0</v>
      </c>
      <c r="Q13253" s="76">
        <v>0</v>
      </c>
      <c r="R13253" s="76">
        <v>0</v>
      </c>
      <c r="S13253" s="76">
        <v>0</v>
      </c>
      <c r="T13253" s="76">
        <v>0</v>
      </c>
      <c r="U13253" s="76">
        <v>0</v>
      </c>
      <c r="V13253" s="76">
        <v>0</v>
      </c>
      <c r="W13253" s="76">
        <v>0</v>
      </c>
      <c r="X13253" s="76">
        <v>0</v>
      </c>
    </row>
    <row r="13254" spans="1:24">
      <c r="A13254" s="54"/>
      <c r="B13254" s="867"/>
      <c r="C13254" s="522"/>
      <c r="D13254" s="470"/>
      <c r="E13254" s="555"/>
      <c r="F13254" s="814"/>
      <c r="G13254" s="555"/>
      <c r="H13254" s="814"/>
      <c r="I13254" s="814"/>
      <c r="J13254" s="54"/>
      <c r="K13254" s="75" t="s">
        <v>34</v>
      </c>
      <c r="L13254" s="812">
        <f>SUM(M13254:X13254)</f>
        <v>0</v>
      </c>
      <c r="M13254" s="76">
        <v>0</v>
      </c>
      <c r="N13254" s="76">
        <v>0</v>
      </c>
      <c r="O13254" s="76">
        <v>0</v>
      </c>
      <c r="P13254" s="76">
        <v>0</v>
      </c>
      <c r="Q13254" s="76">
        <v>0</v>
      </c>
      <c r="R13254" s="76">
        <v>0</v>
      </c>
      <c r="S13254" s="76">
        <v>0</v>
      </c>
      <c r="T13254" s="76">
        <v>0</v>
      </c>
      <c r="U13254" s="76">
        <v>0</v>
      </c>
      <c r="V13254" s="76">
        <v>0</v>
      </c>
      <c r="W13254" s="76">
        <v>0</v>
      </c>
      <c r="X13254" s="76">
        <v>0</v>
      </c>
    </row>
    <row r="13255" spans="1:24">
      <c r="A13255" s="54"/>
      <c r="B13255" s="868"/>
      <c r="C13255" s="523"/>
      <c r="D13255" s="471"/>
      <c r="E13255" s="557"/>
      <c r="F13255" s="815"/>
      <c r="G13255" s="557"/>
      <c r="H13255" s="815"/>
      <c r="I13255" s="815"/>
      <c r="J13255" s="80"/>
      <c r="K13255" s="84" t="s">
        <v>36</v>
      </c>
      <c r="L13255" s="812">
        <f>SUM(M13255:X13255)</f>
        <v>21</v>
      </c>
      <c r="M13255" s="76">
        <v>5</v>
      </c>
      <c r="N13255" s="76">
        <v>1</v>
      </c>
      <c r="O13255" s="76">
        <v>5</v>
      </c>
      <c r="P13255" s="76">
        <v>0</v>
      </c>
      <c r="Q13255" s="76">
        <v>0</v>
      </c>
      <c r="R13255" s="76">
        <v>0</v>
      </c>
      <c r="S13255" s="76">
        <v>2</v>
      </c>
      <c r="T13255" s="76">
        <v>6</v>
      </c>
      <c r="U13255" s="76">
        <v>0</v>
      </c>
      <c r="V13255" s="76">
        <v>0</v>
      </c>
      <c r="W13255" s="76">
        <v>2</v>
      </c>
      <c r="X13255" s="76">
        <v>0</v>
      </c>
    </row>
    <row r="13256" spans="1:24">
      <c r="A13256" s="54"/>
      <c r="B13256" s="46" t="s">
        <v>20051</v>
      </c>
      <c r="C13256" s="58" t="s">
        <v>33</v>
      </c>
      <c r="D13256" s="58" t="s">
        <v>20052</v>
      </c>
      <c r="E13256" s="58" t="s">
        <v>20053</v>
      </c>
      <c r="F13256" s="46" t="s">
        <v>20054</v>
      </c>
      <c r="G13256" s="58" t="s">
        <v>20055</v>
      </c>
      <c r="H13256" s="58" t="s">
        <v>20056</v>
      </c>
      <c r="I13256" s="524">
        <v>8941</v>
      </c>
      <c r="J13256" s="46" t="s">
        <v>39</v>
      </c>
      <c r="K13256" s="75" t="s">
        <v>32</v>
      </c>
      <c r="L13256" s="76">
        <f t="shared" si="639"/>
        <v>0</v>
      </c>
      <c r="M13256" s="76"/>
      <c r="N13256" s="76"/>
      <c r="O13256" s="76"/>
      <c r="P13256" s="76"/>
      <c r="Q13256" s="76"/>
      <c r="R13256" s="76"/>
      <c r="S13256" s="76"/>
      <c r="T13256" s="76"/>
      <c r="U13256" s="76"/>
      <c r="V13256" s="76"/>
      <c r="W13256" s="76"/>
      <c r="X13256" s="76"/>
    </row>
    <row r="13257" spans="1:24">
      <c r="A13257" s="54"/>
      <c r="B13257" s="54"/>
      <c r="C13257" s="110"/>
      <c r="D13257" s="77"/>
      <c r="E13257" s="77"/>
      <c r="F13257" s="54"/>
      <c r="G13257" s="77"/>
      <c r="H13257" s="77"/>
      <c r="I13257" s="525"/>
      <c r="J13257" s="54"/>
      <c r="K13257" s="75" t="s">
        <v>34</v>
      </c>
      <c r="L13257" s="76">
        <f t="shared" si="639"/>
        <v>0</v>
      </c>
      <c r="M13257" s="76"/>
      <c r="N13257" s="76"/>
      <c r="O13257" s="76"/>
      <c r="P13257" s="76"/>
      <c r="Q13257" s="76"/>
      <c r="R13257" s="76"/>
      <c r="S13257" s="76"/>
      <c r="T13257" s="76"/>
      <c r="U13257" s="76"/>
      <c r="V13257" s="76"/>
      <c r="W13257" s="76"/>
      <c r="X13257" s="76"/>
    </row>
    <row r="13258" spans="1:24">
      <c r="A13258" s="54"/>
      <c r="B13258" s="54"/>
      <c r="C13258" s="112"/>
      <c r="D13258" s="81"/>
      <c r="E13258" s="81"/>
      <c r="F13258" s="80"/>
      <c r="G13258" s="81"/>
      <c r="H13258" s="81"/>
      <c r="I13258" s="526"/>
      <c r="J13258" s="80"/>
      <c r="K13258" s="84" t="s">
        <v>36</v>
      </c>
      <c r="L13258" s="76">
        <f t="shared" si="639"/>
        <v>5</v>
      </c>
      <c r="M13258" s="76">
        <v>5</v>
      </c>
      <c r="N13258" s="76"/>
      <c r="O13258" s="76"/>
      <c r="P13258" s="76"/>
      <c r="Q13258" s="76"/>
      <c r="R13258" s="76"/>
      <c r="S13258" s="76"/>
      <c r="T13258" s="76"/>
      <c r="U13258" s="76"/>
      <c r="V13258" s="76"/>
      <c r="W13258" s="76"/>
      <c r="X13258" s="76"/>
    </row>
    <row r="13259" spans="1:24">
      <c r="A13259" s="54"/>
      <c r="B13259" s="54"/>
      <c r="C13259" s="58" t="s">
        <v>33</v>
      </c>
      <c r="D13259" s="58" t="s">
        <v>20057</v>
      </c>
      <c r="E13259" s="58" t="s">
        <v>20058</v>
      </c>
      <c r="F13259" s="46" t="s">
        <v>20059</v>
      </c>
      <c r="G13259" s="58" t="s">
        <v>20060</v>
      </c>
      <c r="H13259" s="58" t="s">
        <v>20061</v>
      </c>
      <c r="I13259" s="524">
        <v>13363</v>
      </c>
      <c r="J13259" s="46" t="s">
        <v>39</v>
      </c>
      <c r="K13259" s="75" t="s">
        <v>32</v>
      </c>
      <c r="L13259" s="76">
        <f t="shared" si="639"/>
        <v>0</v>
      </c>
      <c r="M13259" s="76"/>
      <c r="N13259" s="76"/>
      <c r="O13259" s="76"/>
      <c r="P13259" s="76"/>
      <c r="Q13259" s="76"/>
      <c r="R13259" s="76"/>
      <c r="S13259" s="76"/>
      <c r="T13259" s="76"/>
      <c r="U13259" s="76"/>
      <c r="V13259" s="76"/>
      <c r="W13259" s="76"/>
      <c r="X13259" s="76"/>
    </row>
    <row r="13260" spans="1:24">
      <c r="A13260" s="54"/>
      <c r="B13260" s="54"/>
      <c r="C13260" s="110"/>
      <c r="D13260" s="77"/>
      <c r="E13260" s="77"/>
      <c r="F13260" s="54"/>
      <c r="G13260" s="77"/>
      <c r="H13260" s="77"/>
      <c r="I13260" s="525"/>
      <c r="J13260" s="54"/>
      <c r="K13260" s="75" t="s">
        <v>34</v>
      </c>
      <c r="L13260" s="76">
        <f t="shared" si="639"/>
        <v>0</v>
      </c>
      <c r="M13260" s="76"/>
      <c r="N13260" s="76"/>
      <c r="O13260" s="76"/>
      <c r="P13260" s="76"/>
      <c r="Q13260" s="76"/>
      <c r="R13260" s="76"/>
      <c r="S13260" s="76"/>
      <c r="T13260" s="76"/>
      <c r="U13260" s="76"/>
      <c r="V13260" s="76"/>
      <c r="W13260" s="76"/>
      <c r="X13260" s="76"/>
    </row>
    <row r="13261" spans="1:24">
      <c r="A13261" s="54"/>
      <c r="B13261" s="54"/>
      <c r="C13261" s="112"/>
      <c r="D13261" s="81"/>
      <c r="E13261" s="81"/>
      <c r="F13261" s="80"/>
      <c r="G13261" s="81"/>
      <c r="H13261" s="81"/>
      <c r="I13261" s="526"/>
      <c r="J13261" s="80"/>
      <c r="K13261" s="84" t="s">
        <v>36</v>
      </c>
      <c r="L13261" s="76">
        <f t="shared" si="639"/>
        <v>2</v>
      </c>
      <c r="M13261" s="76"/>
      <c r="N13261" s="76"/>
      <c r="O13261" s="76"/>
      <c r="P13261" s="76"/>
      <c r="Q13261" s="76"/>
      <c r="R13261" s="76"/>
      <c r="S13261" s="76"/>
      <c r="T13261" s="76">
        <v>2</v>
      </c>
      <c r="U13261" s="76"/>
      <c r="V13261" s="76"/>
      <c r="W13261" s="76"/>
      <c r="X13261" s="76"/>
    </row>
    <row r="13262" spans="1:24">
      <c r="A13262" s="54"/>
      <c r="B13262" s="54"/>
      <c r="C13262" s="58" t="s">
        <v>33</v>
      </c>
      <c r="D13262" s="58" t="s">
        <v>20062</v>
      </c>
      <c r="E13262" s="58" t="s">
        <v>20063</v>
      </c>
      <c r="F13262" s="46" t="s">
        <v>20064</v>
      </c>
      <c r="G13262" s="58" t="s">
        <v>20065</v>
      </c>
      <c r="H13262" s="58" t="s">
        <v>20066</v>
      </c>
      <c r="I13262" s="524">
        <v>0</v>
      </c>
      <c r="J13262" s="46" t="s">
        <v>39</v>
      </c>
      <c r="K13262" s="75" t="s">
        <v>32</v>
      </c>
      <c r="L13262" s="76">
        <f t="shared" si="639"/>
        <v>0</v>
      </c>
      <c r="M13262" s="76"/>
      <c r="N13262" s="76"/>
      <c r="O13262" s="76"/>
      <c r="P13262" s="76"/>
      <c r="Q13262" s="76"/>
      <c r="R13262" s="76"/>
      <c r="S13262" s="76"/>
      <c r="T13262" s="76"/>
      <c r="U13262" s="76"/>
      <c r="V13262" s="76"/>
      <c r="W13262" s="76"/>
      <c r="X13262" s="76"/>
    </row>
    <row r="13263" spans="1:24">
      <c r="A13263" s="54"/>
      <c r="B13263" s="54"/>
      <c r="C13263" s="110"/>
      <c r="D13263" s="77"/>
      <c r="E13263" s="77"/>
      <c r="F13263" s="54"/>
      <c r="G13263" s="77"/>
      <c r="H13263" s="77"/>
      <c r="I13263" s="525"/>
      <c r="J13263" s="54"/>
      <c r="K13263" s="75" t="s">
        <v>34</v>
      </c>
      <c r="L13263" s="76">
        <f t="shared" si="639"/>
        <v>0</v>
      </c>
      <c r="M13263" s="76"/>
      <c r="N13263" s="76"/>
      <c r="O13263" s="76"/>
      <c r="P13263" s="76"/>
      <c r="Q13263" s="76"/>
      <c r="R13263" s="76"/>
      <c r="S13263" s="76"/>
      <c r="T13263" s="76"/>
      <c r="U13263" s="76"/>
      <c r="V13263" s="76"/>
      <c r="W13263" s="76"/>
      <c r="X13263" s="76"/>
    </row>
    <row r="13264" spans="1:24">
      <c r="A13264" s="54"/>
      <c r="B13264" s="54"/>
      <c r="C13264" s="112"/>
      <c r="D13264" s="81"/>
      <c r="E13264" s="81"/>
      <c r="F13264" s="80"/>
      <c r="G13264" s="81"/>
      <c r="H13264" s="81"/>
      <c r="I13264" s="526"/>
      <c r="J13264" s="80"/>
      <c r="K13264" s="84" t="s">
        <v>36</v>
      </c>
      <c r="L13264" s="76">
        <f t="shared" si="639"/>
        <v>2</v>
      </c>
      <c r="M13264" s="76"/>
      <c r="N13264" s="76"/>
      <c r="O13264" s="76"/>
      <c r="P13264" s="76"/>
      <c r="Q13264" s="76"/>
      <c r="R13264" s="76"/>
      <c r="S13264" s="76">
        <v>2</v>
      </c>
      <c r="T13264" s="76"/>
      <c r="U13264" s="76"/>
      <c r="V13264" s="76"/>
      <c r="W13264" s="76"/>
      <c r="X13264" s="76"/>
    </row>
    <row r="13265" spans="1:24">
      <c r="A13265" s="54"/>
      <c r="B13265" s="54"/>
      <c r="C13265" s="58" t="s">
        <v>33</v>
      </c>
      <c r="D13265" s="58" t="s">
        <v>18218</v>
      </c>
      <c r="E13265" s="58" t="s">
        <v>20067</v>
      </c>
      <c r="F13265" s="46" t="s">
        <v>20068</v>
      </c>
      <c r="G13265" s="58" t="s">
        <v>20069</v>
      </c>
      <c r="H13265" s="58" t="s">
        <v>20070</v>
      </c>
      <c r="I13265" s="524">
        <v>0</v>
      </c>
      <c r="J13265" s="46" t="s">
        <v>39</v>
      </c>
      <c r="K13265" s="75" t="s">
        <v>32</v>
      </c>
      <c r="L13265" s="76">
        <f t="shared" si="639"/>
        <v>0</v>
      </c>
      <c r="M13265" s="76"/>
      <c r="N13265" s="76"/>
      <c r="O13265" s="76"/>
      <c r="P13265" s="76"/>
      <c r="Q13265" s="76"/>
      <c r="R13265" s="76"/>
      <c r="S13265" s="76"/>
      <c r="T13265" s="76"/>
      <c r="U13265" s="76"/>
      <c r="V13265" s="76"/>
      <c r="W13265" s="76"/>
      <c r="X13265" s="76"/>
    </row>
    <row r="13266" spans="1:24">
      <c r="A13266" s="54"/>
      <c r="B13266" s="54"/>
      <c r="C13266" s="110"/>
      <c r="D13266" s="77"/>
      <c r="E13266" s="77"/>
      <c r="F13266" s="54"/>
      <c r="G13266" s="77"/>
      <c r="H13266" s="77"/>
      <c r="I13266" s="525"/>
      <c r="J13266" s="54"/>
      <c r="K13266" s="75" t="s">
        <v>34</v>
      </c>
      <c r="L13266" s="76">
        <f t="shared" si="639"/>
        <v>0</v>
      </c>
      <c r="M13266" s="76"/>
      <c r="N13266" s="76"/>
      <c r="O13266" s="76"/>
      <c r="P13266" s="76"/>
      <c r="Q13266" s="76"/>
      <c r="R13266" s="76"/>
      <c r="S13266" s="76"/>
      <c r="T13266" s="76"/>
      <c r="U13266" s="76"/>
      <c r="V13266" s="76"/>
      <c r="W13266" s="76"/>
      <c r="X13266" s="76"/>
    </row>
    <row r="13267" spans="1:24">
      <c r="A13267" s="54"/>
      <c r="B13267" s="54"/>
      <c r="C13267" s="112"/>
      <c r="D13267" s="81"/>
      <c r="E13267" s="81"/>
      <c r="F13267" s="80"/>
      <c r="G13267" s="81"/>
      <c r="H13267" s="81"/>
      <c r="I13267" s="526"/>
      <c r="J13267" s="80"/>
      <c r="K13267" s="84" t="s">
        <v>36</v>
      </c>
      <c r="L13267" s="76">
        <f t="shared" si="639"/>
        <v>2</v>
      </c>
      <c r="M13267" s="76"/>
      <c r="N13267" s="76"/>
      <c r="O13267" s="76">
        <v>2</v>
      </c>
      <c r="P13267" s="76"/>
      <c r="Q13267" s="76"/>
      <c r="R13267" s="76"/>
      <c r="S13267" s="76"/>
      <c r="T13267" s="76"/>
      <c r="U13267" s="76"/>
      <c r="V13267" s="76"/>
      <c r="W13267" s="76"/>
      <c r="X13267" s="76"/>
    </row>
    <row r="13268" spans="1:24">
      <c r="A13268" s="54"/>
      <c r="B13268" s="54"/>
      <c r="C13268" s="58" t="s">
        <v>33</v>
      </c>
      <c r="D13268" s="58" t="s">
        <v>8250</v>
      </c>
      <c r="E13268" s="100" t="s">
        <v>20071</v>
      </c>
      <c r="F13268" s="46" t="s">
        <v>20072</v>
      </c>
      <c r="G13268" s="58" t="s">
        <v>20073</v>
      </c>
      <c r="H13268" s="58" t="s">
        <v>20074</v>
      </c>
      <c r="I13268" s="524">
        <v>0</v>
      </c>
      <c r="J13268" s="46" t="s">
        <v>39</v>
      </c>
      <c r="K13268" s="75" t="s">
        <v>32</v>
      </c>
      <c r="L13268" s="76">
        <f t="shared" si="639"/>
        <v>0</v>
      </c>
      <c r="M13268" s="76"/>
      <c r="N13268" s="76"/>
      <c r="O13268" s="76"/>
      <c r="P13268" s="76"/>
      <c r="Q13268" s="76"/>
      <c r="R13268" s="76"/>
      <c r="S13268" s="76"/>
      <c r="T13268" s="76"/>
      <c r="U13268" s="76"/>
      <c r="V13268" s="76"/>
      <c r="W13268" s="76"/>
      <c r="X13268" s="76"/>
    </row>
    <row r="13269" spans="1:24">
      <c r="A13269" s="54"/>
      <c r="B13269" s="54"/>
      <c r="C13269" s="110"/>
      <c r="D13269" s="77"/>
      <c r="E13269" s="101"/>
      <c r="F13269" s="54"/>
      <c r="G13269" s="77"/>
      <c r="H13269" s="77"/>
      <c r="I13269" s="525"/>
      <c r="J13269" s="54"/>
      <c r="K13269" s="75" t="s">
        <v>34</v>
      </c>
      <c r="L13269" s="76">
        <f t="shared" si="639"/>
        <v>0</v>
      </c>
      <c r="M13269" s="76"/>
      <c r="N13269" s="76"/>
      <c r="O13269" s="76"/>
      <c r="P13269" s="76"/>
      <c r="Q13269" s="76"/>
      <c r="R13269" s="76"/>
      <c r="S13269" s="76"/>
      <c r="T13269" s="76"/>
      <c r="U13269" s="76"/>
      <c r="V13269" s="76"/>
      <c r="W13269" s="76"/>
      <c r="X13269" s="76"/>
    </row>
    <row r="13270" spans="1:24">
      <c r="A13270" s="54"/>
      <c r="B13270" s="54"/>
      <c r="C13270" s="112"/>
      <c r="D13270" s="81"/>
      <c r="E13270" s="102"/>
      <c r="F13270" s="80"/>
      <c r="G13270" s="81"/>
      <c r="H13270" s="81"/>
      <c r="I13270" s="526"/>
      <c r="J13270" s="80"/>
      <c r="K13270" s="84" t="s">
        <v>36</v>
      </c>
      <c r="L13270" s="76">
        <f t="shared" si="639"/>
        <v>4</v>
      </c>
      <c r="M13270" s="76"/>
      <c r="N13270" s="76"/>
      <c r="O13270" s="76">
        <v>2</v>
      </c>
      <c r="P13270" s="76"/>
      <c r="Q13270" s="76"/>
      <c r="R13270" s="76"/>
      <c r="S13270" s="76"/>
      <c r="T13270" s="76">
        <v>2</v>
      </c>
      <c r="U13270" s="76"/>
      <c r="V13270" s="76"/>
      <c r="W13270" s="76"/>
      <c r="X13270" s="76"/>
    </row>
    <row r="13271" spans="1:24">
      <c r="A13271" s="54"/>
      <c r="B13271" s="54"/>
      <c r="C13271" s="58" t="s">
        <v>33</v>
      </c>
      <c r="D13271" s="58" t="s">
        <v>20075</v>
      </c>
      <c r="E13271" s="100" t="s">
        <v>20076</v>
      </c>
      <c r="F13271" s="46" t="s">
        <v>20077</v>
      </c>
      <c r="G13271" s="58" t="s">
        <v>20078</v>
      </c>
      <c r="H13271" s="58" t="s">
        <v>20079</v>
      </c>
      <c r="I13271" s="524">
        <v>0</v>
      </c>
      <c r="J13271" s="46" t="s">
        <v>39</v>
      </c>
      <c r="K13271" s="75" t="s">
        <v>32</v>
      </c>
      <c r="L13271" s="76">
        <f t="shared" si="639"/>
        <v>0</v>
      </c>
      <c r="M13271" s="76"/>
      <c r="N13271" s="76"/>
      <c r="O13271" s="76"/>
      <c r="P13271" s="76"/>
      <c r="Q13271" s="76"/>
      <c r="R13271" s="76"/>
      <c r="S13271" s="76"/>
      <c r="T13271" s="76"/>
      <c r="U13271" s="76"/>
      <c r="V13271" s="76"/>
      <c r="W13271" s="76"/>
      <c r="X13271" s="76"/>
    </row>
    <row r="13272" spans="1:24">
      <c r="A13272" s="54"/>
      <c r="B13272" s="54"/>
      <c r="C13272" s="110"/>
      <c r="D13272" s="77"/>
      <c r="E13272" s="101"/>
      <c r="F13272" s="54"/>
      <c r="G13272" s="77"/>
      <c r="H13272" s="77"/>
      <c r="I13272" s="525"/>
      <c r="J13272" s="54"/>
      <c r="K13272" s="75" t="s">
        <v>34</v>
      </c>
      <c r="L13272" s="76">
        <f t="shared" si="639"/>
        <v>0</v>
      </c>
      <c r="M13272" s="76"/>
      <c r="N13272" s="76"/>
      <c r="O13272" s="76"/>
      <c r="P13272" s="76"/>
      <c r="Q13272" s="76"/>
      <c r="R13272" s="76"/>
      <c r="S13272" s="76"/>
      <c r="T13272" s="76"/>
      <c r="U13272" s="76"/>
      <c r="V13272" s="76"/>
      <c r="W13272" s="76"/>
      <c r="X13272" s="76"/>
    </row>
    <row r="13273" spans="1:24">
      <c r="A13273" s="54"/>
      <c r="B13273" s="54"/>
      <c r="C13273" s="112"/>
      <c r="D13273" s="81"/>
      <c r="E13273" s="102"/>
      <c r="F13273" s="80"/>
      <c r="G13273" s="81"/>
      <c r="H13273" s="81"/>
      <c r="I13273" s="526"/>
      <c r="J13273" s="80"/>
      <c r="K13273" s="84" t="s">
        <v>36</v>
      </c>
      <c r="L13273" s="76">
        <f t="shared" si="639"/>
        <v>2</v>
      </c>
      <c r="M13273" s="76"/>
      <c r="N13273" s="76"/>
      <c r="O13273" s="76"/>
      <c r="P13273" s="76"/>
      <c r="Q13273" s="76"/>
      <c r="R13273" s="76"/>
      <c r="S13273" s="76"/>
      <c r="T13273" s="76"/>
      <c r="U13273" s="76"/>
      <c r="V13273" s="76"/>
      <c r="W13273" s="76">
        <v>2</v>
      </c>
      <c r="X13273" s="76"/>
    </row>
    <row r="13274" spans="1:24">
      <c r="A13274" s="54"/>
      <c r="B13274" s="54"/>
      <c r="C13274" s="58" t="s">
        <v>33</v>
      </c>
      <c r="D13274" s="58" t="s">
        <v>20080</v>
      </c>
      <c r="E13274" s="100" t="s">
        <v>20081</v>
      </c>
      <c r="F13274" s="46" t="s">
        <v>20082</v>
      </c>
      <c r="G13274" s="58" t="s">
        <v>20083</v>
      </c>
      <c r="H13274" s="58" t="s">
        <v>20084</v>
      </c>
      <c r="I13274" s="524">
        <v>10.9</v>
      </c>
      <c r="J13274" s="46" t="s">
        <v>39</v>
      </c>
      <c r="K13274" s="75" t="s">
        <v>32</v>
      </c>
      <c r="L13274" s="76">
        <f t="shared" si="639"/>
        <v>0</v>
      </c>
      <c r="M13274" s="76"/>
      <c r="N13274" s="76"/>
      <c r="O13274" s="76"/>
      <c r="P13274" s="76"/>
      <c r="Q13274" s="76"/>
      <c r="R13274" s="76"/>
      <c r="S13274" s="76"/>
      <c r="T13274" s="76"/>
      <c r="U13274" s="76"/>
      <c r="V13274" s="76"/>
      <c r="W13274" s="76"/>
      <c r="X13274" s="76"/>
    </row>
    <row r="13275" spans="1:24">
      <c r="A13275" s="54"/>
      <c r="B13275" s="54"/>
      <c r="C13275" s="110"/>
      <c r="D13275" s="77"/>
      <c r="E13275" s="101"/>
      <c r="F13275" s="54"/>
      <c r="G13275" s="77"/>
      <c r="H13275" s="77"/>
      <c r="I13275" s="525"/>
      <c r="J13275" s="54"/>
      <c r="K13275" s="75" t="s">
        <v>34</v>
      </c>
      <c r="L13275" s="76">
        <f t="shared" si="639"/>
        <v>0</v>
      </c>
      <c r="M13275" s="76"/>
      <c r="N13275" s="76"/>
      <c r="O13275" s="76"/>
      <c r="P13275" s="76"/>
      <c r="Q13275" s="76"/>
      <c r="R13275" s="76"/>
      <c r="S13275" s="76"/>
      <c r="T13275" s="76"/>
      <c r="U13275" s="76"/>
      <c r="V13275" s="76"/>
      <c r="W13275" s="76"/>
      <c r="X13275" s="76"/>
    </row>
    <row r="13276" spans="1:24">
      <c r="A13276" s="54"/>
      <c r="B13276" s="54"/>
      <c r="C13276" s="112"/>
      <c r="D13276" s="81"/>
      <c r="E13276" s="102"/>
      <c r="F13276" s="80"/>
      <c r="G13276" s="81"/>
      <c r="H13276" s="81"/>
      <c r="I13276" s="526"/>
      <c r="J13276" s="80"/>
      <c r="K13276" s="84" t="s">
        <v>36</v>
      </c>
      <c r="L13276" s="76">
        <f t="shared" si="639"/>
        <v>2</v>
      </c>
      <c r="M13276" s="76"/>
      <c r="N13276" s="76"/>
      <c r="O13276" s="76"/>
      <c r="P13276" s="76"/>
      <c r="Q13276" s="76"/>
      <c r="R13276" s="76"/>
      <c r="S13276" s="76"/>
      <c r="T13276" s="76">
        <v>2</v>
      </c>
      <c r="U13276" s="76"/>
      <c r="V13276" s="76"/>
      <c r="W13276" s="76"/>
      <c r="X13276" s="76"/>
    </row>
    <row r="13277" spans="1:24">
      <c r="A13277" s="54"/>
      <c r="B13277" s="54"/>
      <c r="C13277" s="58" t="s">
        <v>33</v>
      </c>
      <c r="D13277" s="58" t="s">
        <v>13563</v>
      </c>
      <c r="E13277" s="58" t="s">
        <v>20085</v>
      </c>
      <c r="F13277" s="46" t="s">
        <v>20086</v>
      </c>
      <c r="G13277" s="58" t="s">
        <v>20087</v>
      </c>
      <c r="H13277" s="58" t="s">
        <v>20088</v>
      </c>
      <c r="I13277" s="524">
        <v>225</v>
      </c>
      <c r="J13277" s="46" t="s">
        <v>39</v>
      </c>
      <c r="K13277" s="75" t="s">
        <v>32</v>
      </c>
      <c r="L13277" s="76">
        <f t="shared" si="639"/>
        <v>0</v>
      </c>
      <c r="M13277" s="76"/>
      <c r="N13277" s="76"/>
      <c r="O13277" s="76"/>
      <c r="P13277" s="76"/>
      <c r="Q13277" s="76"/>
      <c r="R13277" s="76"/>
      <c r="S13277" s="76"/>
      <c r="T13277" s="76"/>
      <c r="U13277" s="76"/>
      <c r="V13277" s="76"/>
      <c r="W13277" s="76"/>
      <c r="X13277" s="76"/>
    </row>
    <row r="13278" spans="1:24">
      <c r="A13278" s="54"/>
      <c r="B13278" s="54"/>
      <c r="C13278" s="110"/>
      <c r="D13278" s="77"/>
      <c r="E13278" s="77"/>
      <c r="F13278" s="54"/>
      <c r="G13278" s="77"/>
      <c r="H13278" s="77"/>
      <c r="I13278" s="525"/>
      <c r="J13278" s="54"/>
      <c r="K13278" s="75" t="s">
        <v>34</v>
      </c>
      <c r="L13278" s="76">
        <f t="shared" si="639"/>
        <v>0</v>
      </c>
      <c r="M13278" s="76"/>
      <c r="N13278" s="76"/>
      <c r="O13278" s="76"/>
      <c r="P13278" s="76"/>
      <c r="Q13278" s="76"/>
      <c r="R13278" s="76"/>
      <c r="S13278" s="76"/>
      <c r="T13278" s="76"/>
      <c r="U13278" s="76"/>
      <c r="V13278" s="76"/>
      <c r="W13278" s="76"/>
      <c r="X13278" s="76"/>
    </row>
    <row r="13279" spans="1:24">
      <c r="A13279" s="54"/>
      <c r="B13279" s="80"/>
      <c r="C13279" s="112"/>
      <c r="D13279" s="81"/>
      <c r="E13279" s="81"/>
      <c r="F13279" s="80"/>
      <c r="G13279" s="81"/>
      <c r="H13279" s="81"/>
      <c r="I13279" s="526"/>
      <c r="J13279" s="80"/>
      <c r="K13279" s="84" t="s">
        <v>36</v>
      </c>
      <c r="L13279" s="76">
        <f t="shared" si="639"/>
        <v>2</v>
      </c>
      <c r="M13279" s="76"/>
      <c r="N13279" s="76">
        <v>1</v>
      </c>
      <c r="O13279" s="76">
        <v>1</v>
      </c>
      <c r="P13279" s="76"/>
      <c r="Q13279" s="76"/>
      <c r="R13279" s="76"/>
      <c r="S13279" s="76"/>
      <c r="T13279" s="76"/>
      <c r="U13279" s="76"/>
      <c r="V13279" s="76"/>
      <c r="W13279" s="76"/>
      <c r="X13279" s="76"/>
    </row>
    <row r="13280" spans="1:24">
      <c r="A13280" s="54"/>
      <c r="B13280" s="865" t="s">
        <v>20089</v>
      </c>
      <c r="C13280" s="521"/>
      <c r="D13280" s="469">
        <f>COUNTA(D13283:D13306)</f>
        <v>8</v>
      </c>
      <c r="E13280" s="553"/>
      <c r="F13280" s="813"/>
      <c r="G13280" s="553"/>
      <c r="H13280" s="813"/>
      <c r="I13280" s="813">
        <f>SUM(I13283:I13306)</f>
        <v>29516</v>
      </c>
      <c r="J13280" s="553" t="s">
        <v>1508</v>
      </c>
      <c r="K13280" s="866" t="s">
        <v>1509</v>
      </c>
      <c r="L13280" s="812">
        <f>SUM(M13280:X13280)</f>
        <v>14</v>
      </c>
      <c r="M13280" s="76">
        <v>4</v>
      </c>
      <c r="N13280" s="76">
        <v>0</v>
      </c>
      <c r="O13280" s="76">
        <v>0</v>
      </c>
      <c r="P13280" s="76">
        <v>0</v>
      </c>
      <c r="Q13280" s="76">
        <v>0</v>
      </c>
      <c r="R13280" s="76">
        <v>0</v>
      </c>
      <c r="S13280" s="76">
        <v>3</v>
      </c>
      <c r="T13280" s="76">
        <v>3</v>
      </c>
      <c r="U13280" s="76">
        <v>0</v>
      </c>
      <c r="V13280" s="76">
        <v>0</v>
      </c>
      <c r="W13280" s="76">
        <v>1</v>
      </c>
      <c r="X13280" s="76">
        <v>3</v>
      </c>
    </row>
    <row r="13281" spans="1:24">
      <c r="A13281" s="54"/>
      <c r="B13281" s="867"/>
      <c r="C13281" s="522"/>
      <c r="D13281" s="470"/>
      <c r="E13281" s="555"/>
      <c r="F13281" s="814"/>
      <c r="G13281" s="555"/>
      <c r="H13281" s="814"/>
      <c r="I13281" s="814"/>
      <c r="J13281" s="555"/>
      <c r="K13281" s="866" t="s">
        <v>1501</v>
      </c>
      <c r="L13281" s="812">
        <f>SUM(M13281:X13281)</f>
        <v>11</v>
      </c>
      <c r="M13281" s="76">
        <v>6</v>
      </c>
      <c r="N13281" s="76">
        <v>0</v>
      </c>
      <c r="O13281" s="76">
        <v>2</v>
      </c>
      <c r="P13281" s="76">
        <v>0</v>
      </c>
      <c r="Q13281" s="76">
        <v>0</v>
      </c>
      <c r="R13281" s="76">
        <v>0</v>
      </c>
      <c r="S13281" s="76">
        <v>0</v>
      </c>
      <c r="T13281" s="76">
        <v>0</v>
      </c>
      <c r="U13281" s="76">
        <v>0</v>
      </c>
      <c r="V13281" s="76">
        <v>0</v>
      </c>
      <c r="W13281" s="76">
        <v>0</v>
      </c>
      <c r="X13281" s="76">
        <v>3</v>
      </c>
    </row>
    <row r="13282" spans="1:24">
      <c r="A13282" s="54"/>
      <c r="B13282" s="868"/>
      <c r="C13282" s="523"/>
      <c r="D13282" s="471"/>
      <c r="E13282" s="557"/>
      <c r="F13282" s="815"/>
      <c r="G13282" s="557"/>
      <c r="H13282" s="815"/>
      <c r="I13282" s="815"/>
      <c r="J13282" s="557"/>
      <c r="K13282" s="869" t="s">
        <v>1502</v>
      </c>
      <c r="L13282" s="812">
        <f>SUM(M13282:X13282)</f>
        <v>14</v>
      </c>
      <c r="M13282" s="76">
        <v>1</v>
      </c>
      <c r="N13282" s="76">
        <v>0</v>
      </c>
      <c r="O13282" s="76">
        <v>1</v>
      </c>
      <c r="P13282" s="76">
        <v>0</v>
      </c>
      <c r="Q13282" s="76">
        <v>0</v>
      </c>
      <c r="R13282" s="76">
        <v>0</v>
      </c>
      <c r="S13282" s="76">
        <v>3</v>
      </c>
      <c r="T13282" s="76">
        <v>3</v>
      </c>
      <c r="U13282" s="76">
        <v>0</v>
      </c>
      <c r="V13282" s="76">
        <v>0</v>
      </c>
      <c r="W13282" s="76">
        <v>0</v>
      </c>
      <c r="X13282" s="76">
        <v>6</v>
      </c>
    </row>
    <row r="13283" spans="1:24">
      <c r="A13283" s="54"/>
      <c r="B13283" s="46" t="s">
        <v>20090</v>
      </c>
      <c r="C13283" s="46" t="s">
        <v>33</v>
      </c>
      <c r="D13283" s="58" t="s">
        <v>20091</v>
      </c>
      <c r="E13283" s="100" t="s">
        <v>20092</v>
      </c>
      <c r="F13283" s="46" t="s">
        <v>20093</v>
      </c>
      <c r="G13283" s="58" t="s">
        <v>20094</v>
      </c>
      <c r="H13283" s="58" t="s">
        <v>20095</v>
      </c>
      <c r="I13283" s="888">
        <v>5035</v>
      </c>
      <c r="J13283" s="46" t="s">
        <v>39</v>
      </c>
      <c r="K13283" s="75" t="s">
        <v>32</v>
      </c>
      <c r="L13283" s="76">
        <f t="shared" si="639"/>
        <v>0</v>
      </c>
      <c r="M13283" s="76"/>
      <c r="N13283" s="76"/>
      <c r="O13283" s="76"/>
      <c r="P13283" s="76"/>
      <c r="Q13283" s="76"/>
      <c r="R13283" s="76"/>
      <c r="S13283" s="76"/>
      <c r="T13283" s="76"/>
      <c r="U13283" s="76"/>
      <c r="V13283" s="76"/>
      <c r="W13283" s="76"/>
      <c r="X13283" s="76"/>
    </row>
    <row r="13284" spans="1:24">
      <c r="A13284" s="54"/>
      <c r="B13284" s="54"/>
      <c r="C13284" s="54"/>
      <c r="D13284" s="77"/>
      <c r="E13284" s="101"/>
      <c r="F13284" s="54"/>
      <c r="G13284" s="77"/>
      <c r="H13284" s="77"/>
      <c r="I13284" s="889"/>
      <c r="J13284" s="54"/>
      <c r="K13284" s="75" t="s">
        <v>34</v>
      </c>
      <c r="L13284" s="76">
        <f t="shared" si="639"/>
        <v>0</v>
      </c>
      <c r="M13284" s="76"/>
      <c r="N13284" s="76"/>
      <c r="O13284" s="76"/>
      <c r="P13284" s="76"/>
      <c r="Q13284" s="76"/>
      <c r="R13284" s="76"/>
      <c r="S13284" s="76"/>
      <c r="T13284" s="76"/>
      <c r="U13284" s="76"/>
      <c r="V13284" s="76"/>
      <c r="W13284" s="76"/>
      <c r="X13284" s="76"/>
    </row>
    <row r="13285" spans="1:24">
      <c r="A13285" s="54"/>
      <c r="B13285" s="54"/>
      <c r="C13285" s="80"/>
      <c r="D13285" s="81"/>
      <c r="E13285" s="102"/>
      <c r="F13285" s="80"/>
      <c r="G13285" s="81"/>
      <c r="H13285" s="81"/>
      <c r="I13285" s="890"/>
      <c r="J13285" s="80"/>
      <c r="K13285" s="84" t="s">
        <v>36</v>
      </c>
      <c r="L13285" s="76">
        <f t="shared" si="639"/>
        <v>3</v>
      </c>
      <c r="M13285" s="76"/>
      <c r="N13285" s="76"/>
      <c r="O13285" s="76"/>
      <c r="P13285" s="76"/>
      <c r="Q13285" s="76"/>
      <c r="R13285" s="76"/>
      <c r="S13285" s="76"/>
      <c r="T13285" s="76"/>
      <c r="U13285" s="76"/>
      <c r="V13285" s="76"/>
      <c r="W13285" s="76"/>
      <c r="X13285" s="76">
        <v>3</v>
      </c>
    </row>
    <row r="13286" spans="1:24">
      <c r="A13286" s="54"/>
      <c r="B13286" s="54"/>
      <c r="C13286" s="46" t="s">
        <v>31</v>
      </c>
      <c r="D13286" s="58" t="s">
        <v>20096</v>
      </c>
      <c r="E13286" s="100" t="s">
        <v>20097</v>
      </c>
      <c r="F13286" s="46" t="s">
        <v>20098</v>
      </c>
      <c r="G13286" s="58" t="s">
        <v>20099</v>
      </c>
      <c r="H13286" s="58" t="s">
        <v>20100</v>
      </c>
      <c r="I13286" s="888">
        <v>61</v>
      </c>
      <c r="J13286" s="46" t="s">
        <v>39</v>
      </c>
      <c r="K13286" s="75" t="s">
        <v>32</v>
      </c>
      <c r="L13286" s="76">
        <f t="shared" si="639"/>
        <v>0</v>
      </c>
      <c r="M13286" s="76"/>
      <c r="N13286" s="76"/>
      <c r="O13286" s="76"/>
      <c r="P13286" s="76"/>
      <c r="Q13286" s="76"/>
      <c r="R13286" s="76"/>
      <c r="S13286" s="76"/>
      <c r="T13286" s="76"/>
      <c r="U13286" s="76"/>
      <c r="V13286" s="76"/>
      <c r="W13286" s="76"/>
      <c r="X13286" s="76"/>
    </row>
    <row r="13287" spans="1:24">
      <c r="A13287" s="54"/>
      <c r="B13287" s="54"/>
      <c r="C13287" s="54"/>
      <c r="D13287" s="77"/>
      <c r="E13287" s="101"/>
      <c r="F13287" s="54"/>
      <c r="G13287" s="77"/>
      <c r="H13287" s="77"/>
      <c r="I13287" s="889"/>
      <c r="J13287" s="54"/>
      <c r="K13287" s="75" t="s">
        <v>34</v>
      </c>
      <c r="L13287" s="76">
        <f t="shared" si="639"/>
        <v>6</v>
      </c>
      <c r="M13287" s="76">
        <v>3</v>
      </c>
      <c r="N13287" s="76"/>
      <c r="O13287" s="76"/>
      <c r="P13287" s="76"/>
      <c r="Q13287" s="76"/>
      <c r="R13287" s="76"/>
      <c r="S13287" s="76"/>
      <c r="T13287" s="76"/>
      <c r="U13287" s="76"/>
      <c r="V13287" s="76"/>
      <c r="W13287" s="76"/>
      <c r="X13287" s="76">
        <v>3</v>
      </c>
    </row>
    <row r="13288" spans="1:24">
      <c r="A13288" s="54"/>
      <c r="B13288" s="54"/>
      <c r="C13288" s="80"/>
      <c r="D13288" s="81"/>
      <c r="E13288" s="102"/>
      <c r="F13288" s="80"/>
      <c r="G13288" s="81"/>
      <c r="H13288" s="81"/>
      <c r="I13288" s="890"/>
      <c r="J13288" s="80"/>
      <c r="K13288" s="84" t="s">
        <v>36</v>
      </c>
      <c r="L13288" s="76">
        <f t="shared" si="639"/>
        <v>0</v>
      </c>
      <c r="M13288" s="76"/>
      <c r="N13288" s="76"/>
      <c r="O13288" s="76"/>
      <c r="P13288" s="76"/>
      <c r="Q13288" s="76"/>
      <c r="R13288" s="76"/>
      <c r="S13288" s="76"/>
      <c r="T13288" s="76"/>
      <c r="U13288" s="76"/>
      <c r="V13288" s="76"/>
      <c r="W13288" s="76"/>
      <c r="X13288" s="76"/>
    </row>
    <row r="13289" spans="1:24">
      <c r="A13289" s="54"/>
      <c r="B13289" s="54"/>
      <c r="C13289" s="46" t="s">
        <v>31</v>
      </c>
      <c r="D13289" s="58" t="s">
        <v>20101</v>
      </c>
      <c r="E13289" s="100" t="s">
        <v>20102</v>
      </c>
      <c r="F13289" s="46" t="s">
        <v>20103</v>
      </c>
      <c r="G13289" s="58" t="s">
        <v>20104</v>
      </c>
      <c r="H13289" s="58" t="s">
        <v>20105</v>
      </c>
      <c r="I13289" s="888">
        <v>3553</v>
      </c>
      <c r="J13289" s="46" t="s">
        <v>39</v>
      </c>
      <c r="K13289" s="75" t="s">
        <v>32</v>
      </c>
      <c r="L13289" s="76">
        <f t="shared" si="639"/>
        <v>0</v>
      </c>
      <c r="M13289" s="76"/>
      <c r="N13289" s="76"/>
      <c r="O13289" s="76"/>
      <c r="P13289" s="76"/>
      <c r="Q13289" s="76"/>
      <c r="R13289" s="76"/>
      <c r="S13289" s="76"/>
      <c r="T13289" s="76"/>
      <c r="U13289" s="76"/>
      <c r="V13289" s="76"/>
      <c r="W13289" s="76"/>
      <c r="X13289" s="76"/>
    </row>
    <row r="13290" spans="1:24">
      <c r="A13290" s="54"/>
      <c r="B13290" s="54"/>
      <c r="C13290" s="54"/>
      <c r="D13290" s="77"/>
      <c r="E13290" s="101"/>
      <c r="F13290" s="54"/>
      <c r="G13290" s="77"/>
      <c r="H13290" s="77"/>
      <c r="I13290" s="889"/>
      <c r="J13290" s="54"/>
      <c r="K13290" s="75" t="s">
        <v>34</v>
      </c>
      <c r="L13290" s="76">
        <f t="shared" si="639"/>
        <v>5</v>
      </c>
      <c r="M13290" s="76">
        <v>3</v>
      </c>
      <c r="N13290" s="76"/>
      <c r="O13290" s="76">
        <v>2</v>
      </c>
      <c r="P13290" s="76"/>
      <c r="Q13290" s="76"/>
      <c r="R13290" s="76"/>
      <c r="S13290" s="76"/>
      <c r="T13290" s="76"/>
      <c r="U13290" s="76"/>
      <c r="V13290" s="76"/>
      <c r="W13290" s="76"/>
      <c r="X13290" s="76"/>
    </row>
    <row r="13291" spans="1:24">
      <c r="A13291" s="54"/>
      <c r="B13291" s="54"/>
      <c r="C13291" s="80"/>
      <c r="D13291" s="81"/>
      <c r="E13291" s="102"/>
      <c r="F13291" s="80"/>
      <c r="G13291" s="81"/>
      <c r="H13291" s="81"/>
      <c r="I13291" s="890"/>
      <c r="J13291" s="80"/>
      <c r="K13291" s="84" t="s">
        <v>36</v>
      </c>
      <c r="L13291" s="76">
        <f t="shared" si="639"/>
        <v>0</v>
      </c>
      <c r="M13291" s="76"/>
      <c r="N13291" s="76"/>
      <c r="O13291" s="76"/>
      <c r="P13291" s="76"/>
      <c r="Q13291" s="76"/>
      <c r="R13291" s="76"/>
      <c r="S13291" s="76"/>
      <c r="T13291" s="76"/>
      <c r="U13291" s="76"/>
      <c r="V13291" s="76"/>
      <c r="W13291" s="76"/>
      <c r="X13291" s="76"/>
    </row>
    <row r="13292" spans="1:24">
      <c r="A13292" s="54"/>
      <c r="B13292" s="54"/>
      <c r="C13292" s="46" t="s">
        <v>35</v>
      </c>
      <c r="D13292" s="58" t="s">
        <v>20106</v>
      </c>
      <c r="E13292" s="100" t="s">
        <v>20107</v>
      </c>
      <c r="F13292" s="46" t="s">
        <v>11885</v>
      </c>
      <c r="G13292" s="58" t="s">
        <v>20108</v>
      </c>
      <c r="H13292" s="58" t="s">
        <v>20109</v>
      </c>
      <c r="I13292" s="888">
        <v>4659</v>
      </c>
      <c r="J13292" s="46" t="s">
        <v>39</v>
      </c>
      <c r="K13292" s="75" t="s">
        <v>32</v>
      </c>
      <c r="L13292" s="76">
        <f t="shared" si="639"/>
        <v>6</v>
      </c>
      <c r="M13292" s="76"/>
      <c r="N13292" s="76"/>
      <c r="O13292" s="76"/>
      <c r="P13292" s="76"/>
      <c r="Q13292" s="76"/>
      <c r="R13292" s="76"/>
      <c r="S13292" s="76">
        <v>3</v>
      </c>
      <c r="T13292" s="76">
        <v>3</v>
      </c>
      <c r="U13292" s="76"/>
      <c r="V13292" s="76"/>
      <c r="W13292" s="76"/>
      <c r="X13292" s="76"/>
    </row>
    <row r="13293" spans="1:24">
      <c r="A13293" s="54"/>
      <c r="B13293" s="54"/>
      <c r="C13293" s="54"/>
      <c r="D13293" s="77"/>
      <c r="E13293" s="101"/>
      <c r="F13293" s="54"/>
      <c r="G13293" s="77"/>
      <c r="H13293" s="77"/>
      <c r="I13293" s="889"/>
      <c r="J13293" s="54"/>
      <c r="K13293" s="75" t="s">
        <v>34</v>
      </c>
      <c r="L13293" s="76">
        <f t="shared" si="639"/>
        <v>0</v>
      </c>
      <c r="M13293" s="76"/>
      <c r="N13293" s="76"/>
      <c r="O13293" s="76"/>
      <c r="P13293" s="76"/>
      <c r="Q13293" s="76"/>
      <c r="R13293" s="76"/>
      <c r="S13293" s="76"/>
      <c r="T13293" s="76"/>
      <c r="U13293" s="76"/>
      <c r="V13293" s="76"/>
      <c r="W13293" s="76"/>
      <c r="X13293" s="76"/>
    </row>
    <row r="13294" spans="1:24">
      <c r="A13294" s="54"/>
      <c r="B13294" s="54"/>
      <c r="C13294" s="80"/>
      <c r="D13294" s="81"/>
      <c r="E13294" s="102"/>
      <c r="F13294" s="80"/>
      <c r="G13294" s="81"/>
      <c r="H13294" s="81"/>
      <c r="I13294" s="890"/>
      <c r="J13294" s="80"/>
      <c r="K13294" s="84" t="s">
        <v>36</v>
      </c>
      <c r="L13294" s="76">
        <f t="shared" si="639"/>
        <v>4</v>
      </c>
      <c r="M13294" s="76"/>
      <c r="N13294" s="76"/>
      <c r="O13294" s="76"/>
      <c r="P13294" s="76"/>
      <c r="Q13294" s="76"/>
      <c r="R13294" s="76"/>
      <c r="S13294" s="76">
        <v>2</v>
      </c>
      <c r="T13294" s="76">
        <v>2</v>
      </c>
      <c r="U13294" s="76"/>
      <c r="V13294" s="76"/>
      <c r="W13294" s="76"/>
      <c r="X13294" s="76"/>
    </row>
    <row r="13295" spans="1:24">
      <c r="A13295" s="54"/>
      <c r="B13295" s="54"/>
      <c r="C13295" s="46" t="s">
        <v>33</v>
      </c>
      <c r="D13295" s="58" t="s">
        <v>20110</v>
      </c>
      <c r="E13295" s="100" t="s">
        <v>20111</v>
      </c>
      <c r="F13295" s="46" t="s">
        <v>20112</v>
      </c>
      <c r="G13295" s="58" t="s">
        <v>20113</v>
      </c>
      <c r="H13295" s="58" t="s">
        <v>20114</v>
      </c>
      <c r="I13295" s="888">
        <v>9490</v>
      </c>
      <c r="J13295" s="46" t="s">
        <v>39</v>
      </c>
      <c r="K13295" s="75" t="s">
        <v>32</v>
      </c>
      <c r="L13295" s="76">
        <f t="shared" si="639"/>
        <v>0</v>
      </c>
      <c r="M13295" s="76"/>
      <c r="N13295" s="76"/>
      <c r="O13295" s="76"/>
      <c r="P13295" s="76"/>
      <c r="Q13295" s="76"/>
      <c r="R13295" s="76"/>
      <c r="S13295" s="76"/>
      <c r="T13295" s="76"/>
      <c r="U13295" s="76"/>
      <c r="V13295" s="76"/>
      <c r="W13295" s="76"/>
      <c r="X13295" s="76"/>
    </row>
    <row r="13296" spans="1:24">
      <c r="A13296" s="54"/>
      <c r="B13296" s="54"/>
      <c r="C13296" s="54"/>
      <c r="D13296" s="77"/>
      <c r="E13296" s="101"/>
      <c r="F13296" s="54"/>
      <c r="G13296" s="77"/>
      <c r="H13296" s="77"/>
      <c r="I13296" s="889"/>
      <c r="J13296" s="54"/>
      <c r="K13296" s="75" t="s">
        <v>34</v>
      </c>
      <c r="L13296" s="76">
        <f t="shared" si="639"/>
        <v>0</v>
      </c>
      <c r="M13296" s="76"/>
      <c r="N13296" s="76"/>
      <c r="O13296" s="76"/>
      <c r="P13296" s="76"/>
      <c r="Q13296" s="76"/>
      <c r="R13296" s="76"/>
      <c r="S13296" s="76"/>
      <c r="T13296" s="76"/>
      <c r="U13296" s="76"/>
      <c r="V13296" s="76"/>
      <c r="W13296" s="76"/>
      <c r="X13296" s="76"/>
    </row>
    <row r="13297" spans="1:24">
      <c r="A13297" s="54"/>
      <c r="B13297" s="54"/>
      <c r="C13297" s="80"/>
      <c r="D13297" s="81"/>
      <c r="E13297" s="102"/>
      <c r="F13297" s="80"/>
      <c r="G13297" s="81"/>
      <c r="H13297" s="81"/>
      <c r="I13297" s="890"/>
      <c r="J13297" s="80"/>
      <c r="K13297" s="84" t="s">
        <v>36</v>
      </c>
      <c r="L13297" s="76">
        <f t="shared" si="639"/>
        <v>2</v>
      </c>
      <c r="M13297" s="76"/>
      <c r="N13297" s="76"/>
      <c r="O13297" s="76"/>
      <c r="P13297" s="76"/>
      <c r="Q13297" s="76"/>
      <c r="R13297" s="76"/>
      <c r="S13297" s="76">
        <v>1</v>
      </c>
      <c r="T13297" s="76">
        <v>1</v>
      </c>
      <c r="U13297" s="76"/>
      <c r="V13297" s="76"/>
      <c r="W13297" s="76"/>
      <c r="X13297" s="76"/>
    </row>
    <row r="13298" spans="1:24">
      <c r="A13298" s="54"/>
      <c r="B13298" s="54"/>
      <c r="C13298" s="46" t="s">
        <v>33</v>
      </c>
      <c r="D13298" s="58" t="s">
        <v>20115</v>
      </c>
      <c r="E13298" s="58" t="s">
        <v>20116</v>
      </c>
      <c r="F13298" s="46" t="s">
        <v>20117</v>
      </c>
      <c r="G13298" s="58" t="s">
        <v>20118</v>
      </c>
      <c r="H13298" s="58" t="s">
        <v>20119</v>
      </c>
      <c r="I13298" s="524">
        <v>30</v>
      </c>
      <c r="J13298" s="46" t="s">
        <v>39</v>
      </c>
      <c r="K13298" s="75" t="s">
        <v>32</v>
      </c>
      <c r="L13298" s="76">
        <f t="shared" si="639"/>
        <v>0</v>
      </c>
      <c r="M13298" s="76"/>
      <c r="N13298" s="76"/>
      <c r="O13298" s="76"/>
      <c r="P13298" s="76"/>
      <c r="Q13298" s="76"/>
      <c r="R13298" s="76"/>
      <c r="S13298" s="76"/>
      <c r="T13298" s="76"/>
      <c r="U13298" s="76"/>
      <c r="V13298" s="76"/>
      <c r="W13298" s="76"/>
      <c r="X13298" s="76"/>
    </row>
    <row r="13299" spans="1:24">
      <c r="A13299" s="54"/>
      <c r="B13299" s="54"/>
      <c r="C13299" s="54"/>
      <c r="D13299" s="77"/>
      <c r="E13299" s="77"/>
      <c r="F13299" s="54"/>
      <c r="G13299" s="77"/>
      <c r="H13299" s="77"/>
      <c r="I13299" s="525"/>
      <c r="J13299" s="54"/>
      <c r="K13299" s="75" t="s">
        <v>34</v>
      </c>
      <c r="L13299" s="76">
        <f t="shared" si="639"/>
        <v>0</v>
      </c>
      <c r="M13299" s="76"/>
      <c r="N13299" s="76"/>
      <c r="O13299" s="76"/>
      <c r="P13299" s="76"/>
      <c r="Q13299" s="76"/>
      <c r="R13299" s="76"/>
      <c r="S13299" s="76"/>
      <c r="T13299" s="76"/>
      <c r="U13299" s="76"/>
      <c r="V13299" s="76"/>
      <c r="W13299" s="76"/>
      <c r="X13299" s="76"/>
    </row>
    <row r="13300" spans="1:24">
      <c r="A13300" s="54"/>
      <c r="B13300" s="54"/>
      <c r="C13300" s="80"/>
      <c r="D13300" s="81"/>
      <c r="E13300" s="81"/>
      <c r="F13300" s="80"/>
      <c r="G13300" s="81"/>
      <c r="H13300" s="81"/>
      <c r="I13300" s="526"/>
      <c r="J13300" s="80"/>
      <c r="K13300" s="84" t="s">
        <v>36</v>
      </c>
      <c r="L13300" s="76">
        <f t="shared" si="639"/>
        <v>5</v>
      </c>
      <c r="M13300" s="76">
        <v>1</v>
      </c>
      <c r="N13300" s="76"/>
      <c r="O13300" s="76">
        <v>1</v>
      </c>
      <c r="P13300" s="76"/>
      <c r="Q13300" s="76"/>
      <c r="R13300" s="76"/>
      <c r="S13300" s="76"/>
      <c r="T13300" s="76"/>
      <c r="U13300" s="76"/>
      <c r="V13300" s="76"/>
      <c r="W13300" s="76"/>
      <c r="X13300" s="76">
        <v>3</v>
      </c>
    </row>
    <row r="13301" spans="1:24">
      <c r="A13301" s="54"/>
      <c r="B13301" s="54"/>
      <c r="C13301" s="46" t="s">
        <v>31</v>
      </c>
      <c r="D13301" s="58" t="s">
        <v>20120</v>
      </c>
      <c r="E13301" s="58" t="s">
        <v>20121</v>
      </c>
      <c r="F13301" s="46" t="s">
        <v>20122</v>
      </c>
      <c r="G13301" s="58" t="s">
        <v>20123</v>
      </c>
      <c r="H13301" s="58" t="s">
        <v>20124</v>
      </c>
      <c r="I13301" s="524">
        <v>3878</v>
      </c>
      <c r="J13301" s="46" t="s">
        <v>39</v>
      </c>
      <c r="K13301" s="75" t="s">
        <v>32</v>
      </c>
      <c r="L13301" s="76">
        <f t="shared" si="639"/>
        <v>4</v>
      </c>
      <c r="M13301" s="76">
        <v>2</v>
      </c>
      <c r="N13301" s="76"/>
      <c r="O13301" s="76"/>
      <c r="P13301" s="76"/>
      <c r="Q13301" s="76"/>
      <c r="R13301" s="76"/>
      <c r="S13301" s="76"/>
      <c r="T13301" s="76"/>
      <c r="U13301" s="76"/>
      <c r="V13301" s="76"/>
      <c r="W13301" s="76">
        <v>1</v>
      </c>
      <c r="X13301" s="76">
        <v>1</v>
      </c>
    </row>
    <row r="13302" spans="1:24">
      <c r="A13302" s="54"/>
      <c r="B13302" s="54"/>
      <c r="C13302" s="54"/>
      <c r="D13302" s="77"/>
      <c r="E13302" s="77"/>
      <c r="F13302" s="54"/>
      <c r="G13302" s="77"/>
      <c r="H13302" s="77"/>
      <c r="I13302" s="525"/>
      <c r="J13302" s="54"/>
      <c r="K13302" s="75" t="s">
        <v>34</v>
      </c>
      <c r="L13302" s="76">
        <f t="shared" si="639"/>
        <v>0</v>
      </c>
      <c r="M13302" s="76"/>
      <c r="N13302" s="76"/>
      <c r="O13302" s="76"/>
      <c r="P13302" s="76"/>
      <c r="Q13302" s="76"/>
      <c r="R13302" s="76"/>
      <c r="S13302" s="76"/>
      <c r="T13302" s="76"/>
      <c r="U13302" s="76"/>
      <c r="V13302" s="76"/>
      <c r="W13302" s="76"/>
      <c r="X13302" s="76"/>
    </row>
    <row r="13303" spans="1:24">
      <c r="A13303" s="54"/>
      <c r="B13303" s="54"/>
      <c r="C13303" s="80"/>
      <c r="D13303" s="81"/>
      <c r="E13303" s="81"/>
      <c r="F13303" s="80"/>
      <c r="G13303" s="81"/>
      <c r="H13303" s="81"/>
      <c r="I13303" s="526"/>
      <c r="J13303" s="80"/>
      <c r="K13303" s="84" t="s">
        <v>36</v>
      </c>
      <c r="L13303" s="76">
        <f t="shared" si="639"/>
        <v>0</v>
      </c>
      <c r="M13303" s="76"/>
      <c r="N13303" s="76"/>
      <c r="O13303" s="76"/>
      <c r="P13303" s="76"/>
      <c r="Q13303" s="76"/>
      <c r="R13303" s="76"/>
      <c r="S13303" s="76"/>
      <c r="T13303" s="76"/>
      <c r="U13303" s="76"/>
      <c r="V13303" s="76"/>
      <c r="W13303" s="76"/>
      <c r="X13303" s="76"/>
    </row>
    <row r="13304" spans="1:24">
      <c r="A13304" s="54"/>
      <c r="B13304" s="54"/>
      <c r="C13304" s="46" t="s">
        <v>31</v>
      </c>
      <c r="D13304" s="58" t="s">
        <v>20125</v>
      </c>
      <c r="E13304" s="58" t="s">
        <v>20126</v>
      </c>
      <c r="F13304" s="46" t="s">
        <v>20127</v>
      </c>
      <c r="G13304" s="58" t="s">
        <v>20128</v>
      </c>
      <c r="H13304" s="58" t="s">
        <v>20129</v>
      </c>
      <c r="I13304" s="524">
        <v>2810</v>
      </c>
      <c r="J13304" s="46" t="s">
        <v>39</v>
      </c>
      <c r="K13304" s="75" t="s">
        <v>32</v>
      </c>
      <c r="L13304" s="76">
        <f t="shared" si="639"/>
        <v>4</v>
      </c>
      <c r="M13304" s="76">
        <v>2</v>
      </c>
      <c r="N13304" s="76"/>
      <c r="O13304" s="76"/>
      <c r="P13304" s="76"/>
      <c r="Q13304" s="76"/>
      <c r="R13304" s="76"/>
      <c r="S13304" s="76"/>
      <c r="T13304" s="76"/>
      <c r="U13304" s="76"/>
      <c r="V13304" s="76"/>
      <c r="W13304" s="76"/>
      <c r="X13304" s="76">
        <v>2</v>
      </c>
    </row>
    <row r="13305" spans="1:24">
      <c r="A13305" s="54"/>
      <c r="B13305" s="54"/>
      <c r="C13305" s="54"/>
      <c r="D13305" s="77"/>
      <c r="E13305" s="77"/>
      <c r="F13305" s="54"/>
      <c r="G13305" s="77"/>
      <c r="H13305" s="77"/>
      <c r="I13305" s="525"/>
      <c r="J13305" s="54"/>
      <c r="K13305" s="75" t="s">
        <v>34</v>
      </c>
      <c r="L13305" s="76">
        <f t="shared" si="639"/>
        <v>0</v>
      </c>
      <c r="M13305" s="76"/>
      <c r="N13305" s="76"/>
      <c r="O13305" s="76"/>
      <c r="P13305" s="76"/>
      <c r="Q13305" s="76"/>
      <c r="R13305" s="76"/>
      <c r="S13305" s="76"/>
      <c r="T13305" s="76"/>
      <c r="U13305" s="76"/>
      <c r="V13305" s="76"/>
      <c r="W13305" s="76"/>
      <c r="X13305" s="76"/>
    </row>
    <row r="13306" spans="1:24">
      <c r="A13306" s="54"/>
      <c r="B13306" s="80"/>
      <c r="C13306" s="80"/>
      <c r="D13306" s="81"/>
      <c r="E13306" s="81"/>
      <c r="F13306" s="80"/>
      <c r="G13306" s="81"/>
      <c r="H13306" s="81"/>
      <c r="I13306" s="526"/>
      <c r="J13306" s="80"/>
      <c r="K13306" s="84" t="s">
        <v>36</v>
      </c>
      <c r="L13306" s="76">
        <f t="shared" si="639"/>
        <v>0</v>
      </c>
      <c r="M13306" s="76"/>
      <c r="N13306" s="76"/>
      <c r="O13306" s="76"/>
      <c r="P13306" s="76"/>
      <c r="Q13306" s="76"/>
      <c r="R13306" s="76"/>
      <c r="S13306" s="76"/>
      <c r="T13306" s="76"/>
      <c r="U13306" s="76"/>
      <c r="V13306" s="76"/>
      <c r="W13306" s="76"/>
      <c r="X13306" s="76"/>
    </row>
    <row r="13307" spans="1:24">
      <c r="A13307" s="54"/>
      <c r="B13307" s="865" t="s">
        <v>20130</v>
      </c>
      <c r="C13307" s="521"/>
      <c r="D13307" s="469">
        <f>COUNTA(D13310:D13402)</f>
        <v>31</v>
      </c>
      <c r="E13307" s="553"/>
      <c r="F13307" s="813"/>
      <c r="G13307" s="553"/>
      <c r="H13307" s="813"/>
      <c r="I13307" s="813">
        <f>SUM(I13310:I13402)</f>
        <v>150567.1</v>
      </c>
      <c r="J13307" s="553" t="s">
        <v>1508</v>
      </c>
      <c r="K13307" s="866" t="s">
        <v>1509</v>
      </c>
      <c r="L13307" s="812">
        <f>SUM(M13307:X13307)</f>
        <v>50</v>
      </c>
      <c r="M13307" s="76">
        <v>2</v>
      </c>
      <c r="N13307" s="76">
        <v>15</v>
      </c>
      <c r="O13307" s="76">
        <v>0</v>
      </c>
      <c r="P13307" s="76">
        <v>0</v>
      </c>
      <c r="Q13307" s="76">
        <v>0</v>
      </c>
      <c r="R13307" s="76">
        <v>0</v>
      </c>
      <c r="S13307" s="76">
        <v>32</v>
      </c>
      <c r="T13307" s="76">
        <v>0</v>
      </c>
      <c r="U13307" s="76">
        <v>0</v>
      </c>
      <c r="V13307" s="76">
        <v>0</v>
      </c>
      <c r="W13307" s="76">
        <v>1</v>
      </c>
      <c r="X13307" s="76">
        <v>0</v>
      </c>
    </row>
    <row r="13308" spans="1:24">
      <c r="A13308" s="54"/>
      <c r="B13308" s="867"/>
      <c r="C13308" s="522"/>
      <c r="D13308" s="470"/>
      <c r="E13308" s="555"/>
      <c r="F13308" s="814"/>
      <c r="G13308" s="555"/>
      <c r="H13308" s="814"/>
      <c r="I13308" s="814"/>
      <c r="J13308" s="555"/>
      <c r="K13308" s="866" t="s">
        <v>1501</v>
      </c>
      <c r="L13308" s="812">
        <f>SUM(M13308:X13308)</f>
        <v>16</v>
      </c>
      <c r="M13308" s="76">
        <v>15</v>
      </c>
      <c r="N13308" s="76">
        <v>0</v>
      </c>
      <c r="O13308" s="76">
        <v>0</v>
      </c>
      <c r="P13308" s="76">
        <v>0</v>
      </c>
      <c r="Q13308" s="76">
        <v>0</v>
      </c>
      <c r="R13308" s="76">
        <v>0</v>
      </c>
      <c r="S13308" s="76">
        <v>1</v>
      </c>
      <c r="T13308" s="76">
        <v>0</v>
      </c>
      <c r="U13308" s="76">
        <v>0</v>
      </c>
      <c r="V13308" s="76">
        <v>0</v>
      </c>
      <c r="W13308" s="76">
        <v>0</v>
      </c>
      <c r="X13308" s="76">
        <v>0</v>
      </c>
    </row>
    <row r="13309" spans="1:24">
      <c r="A13309" s="54"/>
      <c r="B13309" s="868"/>
      <c r="C13309" s="523"/>
      <c r="D13309" s="471"/>
      <c r="E13309" s="557"/>
      <c r="F13309" s="815"/>
      <c r="G13309" s="557"/>
      <c r="H13309" s="815"/>
      <c r="I13309" s="815"/>
      <c r="J13309" s="557"/>
      <c r="K13309" s="869" t="s">
        <v>1502</v>
      </c>
      <c r="L13309" s="812">
        <f>SUM(M13309:X13309)</f>
        <v>68</v>
      </c>
      <c r="M13309" s="76">
        <v>0</v>
      </c>
      <c r="N13309" s="76">
        <v>1</v>
      </c>
      <c r="O13309" s="76">
        <v>13</v>
      </c>
      <c r="P13309" s="76">
        <v>0</v>
      </c>
      <c r="Q13309" s="76">
        <v>0</v>
      </c>
      <c r="R13309" s="76">
        <v>0</v>
      </c>
      <c r="S13309" s="76">
        <v>25</v>
      </c>
      <c r="T13309" s="76">
        <v>0</v>
      </c>
      <c r="U13309" s="76">
        <v>4</v>
      </c>
      <c r="V13309" s="76">
        <v>0</v>
      </c>
      <c r="W13309" s="76">
        <v>23</v>
      </c>
      <c r="X13309" s="76">
        <v>2</v>
      </c>
    </row>
    <row r="13310" spans="1:24">
      <c r="A13310" s="54"/>
      <c r="B13310" s="46" t="s">
        <v>20131</v>
      </c>
      <c r="C13310" s="46" t="s">
        <v>31</v>
      </c>
      <c r="D13310" s="58" t="s">
        <v>20132</v>
      </c>
      <c r="E13310" s="58" t="s">
        <v>20133</v>
      </c>
      <c r="F13310" s="46" t="s">
        <v>20134</v>
      </c>
      <c r="G13310" s="58" t="s">
        <v>20135</v>
      </c>
      <c r="H13310" s="58" t="s">
        <v>20136</v>
      </c>
      <c r="I13310" s="524">
        <v>12783</v>
      </c>
      <c r="J13310" s="46" t="s">
        <v>39</v>
      </c>
      <c r="K13310" s="75" t="s">
        <v>32</v>
      </c>
      <c r="L13310" s="76">
        <f t="shared" si="639"/>
        <v>8</v>
      </c>
      <c r="M13310" s="76">
        <v>1</v>
      </c>
      <c r="N13310" s="76">
        <v>2</v>
      </c>
      <c r="O13310" s="76"/>
      <c r="P13310" s="76"/>
      <c r="Q13310" s="76"/>
      <c r="R13310" s="76"/>
      <c r="S13310" s="76">
        <v>5</v>
      </c>
      <c r="T13310" s="76"/>
      <c r="U13310" s="76"/>
      <c r="V13310" s="76"/>
      <c r="W13310" s="76"/>
      <c r="X13310" s="76"/>
    </row>
    <row r="13311" spans="1:24">
      <c r="A13311" s="54"/>
      <c r="B13311" s="54"/>
      <c r="C13311" s="54"/>
      <c r="D13311" s="77"/>
      <c r="E13311" s="77"/>
      <c r="F13311" s="54"/>
      <c r="G13311" s="77"/>
      <c r="H13311" s="77"/>
      <c r="I13311" s="525"/>
      <c r="J13311" s="54"/>
      <c r="K13311" s="75" t="s">
        <v>34</v>
      </c>
      <c r="L13311" s="76">
        <f t="shared" si="639"/>
        <v>3</v>
      </c>
      <c r="M13311" s="76">
        <v>3</v>
      </c>
      <c r="N13311" s="76"/>
      <c r="O13311" s="76"/>
      <c r="P13311" s="76"/>
      <c r="Q13311" s="76"/>
      <c r="R13311" s="76"/>
      <c r="S13311" s="76"/>
      <c r="T13311" s="76"/>
      <c r="U13311" s="76"/>
      <c r="V13311" s="76"/>
      <c r="W13311" s="76"/>
      <c r="X13311" s="76"/>
    </row>
    <row r="13312" spans="1:24">
      <c r="A13312" s="54"/>
      <c r="B13312" s="54"/>
      <c r="C13312" s="80"/>
      <c r="D13312" s="81"/>
      <c r="E13312" s="81"/>
      <c r="F13312" s="80"/>
      <c r="G13312" s="81"/>
      <c r="H13312" s="81"/>
      <c r="I13312" s="526"/>
      <c r="J13312" s="80"/>
      <c r="K13312" s="84" t="s">
        <v>36</v>
      </c>
      <c r="L13312" s="76">
        <f t="shared" ref="L13312:L13375" si="640">SUM(M13312:X13312)</f>
        <v>0</v>
      </c>
      <c r="M13312" s="76"/>
      <c r="N13312" s="76"/>
      <c r="O13312" s="76"/>
      <c r="P13312" s="76"/>
      <c r="Q13312" s="76"/>
      <c r="R13312" s="76"/>
      <c r="S13312" s="76"/>
      <c r="T13312" s="76"/>
      <c r="U13312" s="76"/>
      <c r="V13312" s="76"/>
      <c r="W13312" s="76"/>
      <c r="X13312" s="76"/>
    </row>
    <row r="13313" spans="1:24">
      <c r="A13313" s="54"/>
      <c r="B13313" s="54"/>
      <c r="C13313" s="46" t="s">
        <v>31</v>
      </c>
      <c r="D13313" s="58" t="s">
        <v>20137</v>
      </c>
      <c r="E13313" s="58" t="s">
        <v>20138</v>
      </c>
      <c r="F13313" s="46" t="s">
        <v>20139</v>
      </c>
      <c r="G13313" s="58" t="s">
        <v>20140</v>
      </c>
      <c r="H13313" s="58" t="s">
        <v>20141</v>
      </c>
      <c r="I13313" s="524">
        <v>12334</v>
      </c>
      <c r="J13313" s="46" t="s">
        <v>39</v>
      </c>
      <c r="K13313" s="75" t="s">
        <v>32</v>
      </c>
      <c r="L13313" s="76">
        <f t="shared" si="640"/>
        <v>7</v>
      </c>
      <c r="M13313" s="76"/>
      <c r="N13313" s="76">
        <v>4</v>
      </c>
      <c r="O13313" s="76"/>
      <c r="P13313" s="76"/>
      <c r="Q13313" s="76"/>
      <c r="R13313" s="76"/>
      <c r="S13313" s="76">
        <v>3</v>
      </c>
      <c r="T13313" s="76"/>
      <c r="U13313" s="76"/>
      <c r="V13313" s="76"/>
      <c r="W13313" s="76"/>
      <c r="X13313" s="76"/>
    </row>
    <row r="13314" spans="1:24">
      <c r="A13314" s="54"/>
      <c r="B13314" s="54"/>
      <c r="C13314" s="54"/>
      <c r="D13314" s="77"/>
      <c r="E13314" s="77"/>
      <c r="F13314" s="54"/>
      <c r="G13314" s="77"/>
      <c r="H13314" s="77"/>
      <c r="I13314" s="525"/>
      <c r="J13314" s="54"/>
      <c r="K13314" s="75" t="s">
        <v>34</v>
      </c>
      <c r="L13314" s="76">
        <f t="shared" si="640"/>
        <v>3</v>
      </c>
      <c r="M13314" s="76">
        <v>3</v>
      </c>
      <c r="N13314" s="76"/>
      <c r="O13314" s="76"/>
      <c r="P13314" s="76"/>
      <c r="Q13314" s="76"/>
      <c r="R13314" s="76"/>
      <c r="S13314" s="76"/>
      <c r="T13314" s="76"/>
      <c r="U13314" s="76"/>
      <c r="V13314" s="76"/>
      <c r="W13314" s="76"/>
      <c r="X13314" s="76"/>
    </row>
    <row r="13315" spans="1:24">
      <c r="A13315" s="54"/>
      <c r="B13315" s="54"/>
      <c r="C13315" s="80"/>
      <c r="D13315" s="81"/>
      <c r="E13315" s="81"/>
      <c r="F13315" s="80"/>
      <c r="G13315" s="81"/>
      <c r="H13315" s="81"/>
      <c r="I13315" s="526"/>
      <c r="J13315" s="80"/>
      <c r="K13315" s="84" t="s">
        <v>36</v>
      </c>
      <c r="L13315" s="76">
        <f t="shared" si="640"/>
        <v>0</v>
      </c>
      <c r="M13315" s="76"/>
      <c r="N13315" s="76"/>
      <c r="O13315" s="76"/>
      <c r="P13315" s="76"/>
      <c r="Q13315" s="76"/>
      <c r="R13315" s="76"/>
      <c r="S13315" s="76"/>
      <c r="T13315" s="76"/>
      <c r="U13315" s="76"/>
      <c r="V13315" s="76"/>
      <c r="W13315" s="76"/>
      <c r="X13315" s="76"/>
    </row>
    <row r="13316" spans="1:24">
      <c r="A13316" s="54"/>
      <c r="B13316" s="54"/>
      <c r="C13316" s="46" t="s">
        <v>31</v>
      </c>
      <c r="D13316" s="58" t="s">
        <v>20142</v>
      </c>
      <c r="E13316" s="58" t="s">
        <v>20143</v>
      </c>
      <c r="F13316" s="46" t="s">
        <v>5358</v>
      </c>
      <c r="G13316" s="58" t="s">
        <v>20144</v>
      </c>
      <c r="H13316" s="58" t="s">
        <v>20145</v>
      </c>
      <c r="I13316" s="524">
        <v>10515</v>
      </c>
      <c r="J13316" s="46" t="s">
        <v>39</v>
      </c>
      <c r="K13316" s="75" t="s">
        <v>32</v>
      </c>
      <c r="L13316" s="76">
        <f t="shared" si="640"/>
        <v>6</v>
      </c>
      <c r="M13316" s="76">
        <v>1</v>
      </c>
      <c r="N13316" s="76">
        <v>2</v>
      </c>
      <c r="O13316" s="76"/>
      <c r="P13316" s="76"/>
      <c r="Q13316" s="76"/>
      <c r="R13316" s="76"/>
      <c r="S13316" s="76">
        <v>3</v>
      </c>
      <c r="T13316" s="76"/>
      <c r="U13316" s="76"/>
      <c r="V13316" s="76"/>
      <c r="W13316" s="76"/>
      <c r="X13316" s="76"/>
    </row>
    <row r="13317" spans="1:24">
      <c r="A13317" s="54"/>
      <c r="B13317" s="54"/>
      <c r="C13317" s="54"/>
      <c r="D13317" s="77"/>
      <c r="E13317" s="77"/>
      <c r="F13317" s="54"/>
      <c r="G13317" s="77"/>
      <c r="H13317" s="77"/>
      <c r="I13317" s="525"/>
      <c r="J13317" s="54"/>
      <c r="K13317" s="75" t="s">
        <v>34</v>
      </c>
      <c r="L13317" s="76">
        <f t="shared" si="640"/>
        <v>3</v>
      </c>
      <c r="M13317" s="76">
        <v>3</v>
      </c>
      <c r="N13317" s="76"/>
      <c r="O13317" s="76"/>
      <c r="P13317" s="76"/>
      <c r="Q13317" s="76"/>
      <c r="R13317" s="76"/>
      <c r="S13317" s="76"/>
      <c r="T13317" s="76"/>
      <c r="U13317" s="76"/>
      <c r="V13317" s="76"/>
      <c r="W13317" s="76"/>
      <c r="X13317" s="76"/>
    </row>
    <row r="13318" spans="1:24">
      <c r="A13318" s="54"/>
      <c r="B13318" s="54"/>
      <c r="C13318" s="80"/>
      <c r="D13318" s="81"/>
      <c r="E13318" s="81"/>
      <c r="F13318" s="80"/>
      <c r="G13318" s="81"/>
      <c r="H13318" s="81"/>
      <c r="I13318" s="526"/>
      <c r="J13318" s="80"/>
      <c r="K13318" s="84" t="s">
        <v>36</v>
      </c>
      <c r="L13318" s="76">
        <f t="shared" si="640"/>
        <v>0</v>
      </c>
      <c r="M13318" s="76"/>
      <c r="N13318" s="76"/>
      <c r="O13318" s="76"/>
      <c r="P13318" s="76"/>
      <c r="Q13318" s="76"/>
      <c r="R13318" s="76"/>
      <c r="S13318" s="76"/>
      <c r="T13318" s="76"/>
      <c r="U13318" s="76"/>
      <c r="V13318" s="76"/>
      <c r="W13318" s="76"/>
      <c r="X13318" s="76"/>
    </row>
    <row r="13319" spans="1:24">
      <c r="A13319" s="54"/>
      <c r="B13319" s="54"/>
      <c r="C13319" s="46" t="s">
        <v>31</v>
      </c>
      <c r="D13319" s="58" t="s">
        <v>20146</v>
      </c>
      <c r="E13319" s="58" t="s">
        <v>20147</v>
      </c>
      <c r="F13319" s="46" t="s">
        <v>20148</v>
      </c>
      <c r="G13319" s="58" t="s">
        <v>20149</v>
      </c>
      <c r="H13319" s="58" t="s">
        <v>20150</v>
      </c>
      <c r="I13319" s="524">
        <v>13398</v>
      </c>
      <c r="J13319" s="46" t="s">
        <v>39</v>
      </c>
      <c r="K13319" s="75" t="s">
        <v>32</v>
      </c>
      <c r="L13319" s="76">
        <f t="shared" si="640"/>
        <v>5</v>
      </c>
      <c r="M13319" s="76"/>
      <c r="N13319" s="76">
        <v>3</v>
      </c>
      <c r="O13319" s="76"/>
      <c r="P13319" s="76"/>
      <c r="Q13319" s="76"/>
      <c r="R13319" s="76"/>
      <c r="S13319" s="76">
        <v>2</v>
      </c>
      <c r="T13319" s="76"/>
      <c r="U13319" s="76"/>
      <c r="V13319" s="76"/>
      <c r="W13319" s="76"/>
      <c r="X13319" s="76"/>
    </row>
    <row r="13320" spans="1:24">
      <c r="A13320" s="54"/>
      <c r="B13320" s="54"/>
      <c r="C13320" s="54"/>
      <c r="D13320" s="77"/>
      <c r="E13320" s="77"/>
      <c r="F13320" s="54"/>
      <c r="G13320" s="77"/>
      <c r="H13320" s="77"/>
      <c r="I13320" s="525"/>
      <c r="J13320" s="54"/>
      <c r="K13320" s="75" t="s">
        <v>34</v>
      </c>
      <c r="L13320" s="76">
        <f t="shared" si="640"/>
        <v>3</v>
      </c>
      <c r="M13320" s="76">
        <v>3</v>
      </c>
      <c r="N13320" s="76"/>
      <c r="O13320" s="76"/>
      <c r="P13320" s="76"/>
      <c r="Q13320" s="76"/>
      <c r="R13320" s="76"/>
      <c r="S13320" s="76"/>
      <c r="T13320" s="76"/>
      <c r="U13320" s="76"/>
      <c r="V13320" s="76"/>
      <c r="W13320" s="76"/>
      <c r="X13320" s="76"/>
    </row>
    <row r="13321" spans="1:24">
      <c r="A13321" s="54"/>
      <c r="B13321" s="54"/>
      <c r="C13321" s="80"/>
      <c r="D13321" s="81"/>
      <c r="E13321" s="81"/>
      <c r="F13321" s="80"/>
      <c r="G13321" s="81"/>
      <c r="H13321" s="81"/>
      <c r="I13321" s="526"/>
      <c r="J13321" s="80"/>
      <c r="K13321" s="84" t="s">
        <v>36</v>
      </c>
      <c r="L13321" s="76">
        <f t="shared" si="640"/>
        <v>0</v>
      </c>
      <c r="M13321" s="76"/>
      <c r="N13321" s="76"/>
      <c r="O13321" s="76"/>
      <c r="P13321" s="76"/>
      <c r="Q13321" s="76"/>
      <c r="R13321" s="76"/>
      <c r="S13321" s="76"/>
      <c r="T13321" s="76"/>
      <c r="U13321" s="76"/>
      <c r="V13321" s="76"/>
      <c r="W13321" s="76"/>
      <c r="X13321" s="76"/>
    </row>
    <row r="13322" spans="1:24">
      <c r="A13322" s="54"/>
      <c r="B13322" s="54"/>
      <c r="C13322" s="46" t="s">
        <v>31</v>
      </c>
      <c r="D13322" s="58" t="s">
        <v>4428</v>
      </c>
      <c r="E13322" s="58" t="s">
        <v>20151</v>
      </c>
      <c r="F13322" s="46" t="s">
        <v>20152</v>
      </c>
      <c r="G13322" s="58" t="s">
        <v>20153</v>
      </c>
      <c r="H13322" s="58" t="s">
        <v>20154</v>
      </c>
      <c r="I13322" s="524">
        <v>11143</v>
      </c>
      <c r="J13322" s="46" t="s">
        <v>39</v>
      </c>
      <c r="K13322" s="75" t="s">
        <v>32</v>
      </c>
      <c r="L13322" s="76">
        <f t="shared" si="640"/>
        <v>6</v>
      </c>
      <c r="M13322" s="76"/>
      <c r="N13322" s="76">
        <v>3</v>
      </c>
      <c r="O13322" s="76"/>
      <c r="P13322" s="76"/>
      <c r="Q13322" s="76"/>
      <c r="R13322" s="76"/>
      <c r="S13322" s="76">
        <v>3</v>
      </c>
      <c r="T13322" s="76"/>
      <c r="U13322" s="76"/>
      <c r="V13322" s="76"/>
      <c r="W13322" s="76"/>
      <c r="X13322" s="76"/>
    </row>
    <row r="13323" spans="1:24">
      <c r="A13323" s="54"/>
      <c r="B13323" s="54"/>
      <c r="C13323" s="54"/>
      <c r="D13323" s="77"/>
      <c r="E13323" s="77"/>
      <c r="F13323" s="54"/>
      <c r="G13323" s="77"/>
      <c r="H13323" s="77"/>
      <c r="I13323" s="525"/>
      <c r="J13323" s="54"/>
      <c r="K13323" s="75" t="s">
        <v>34</v>
      </c>
      <c r="L13323" s="76">
        <f t="shared" si="640"/>
        <v>3</v>
      </c>
      <c r="M13323" s="76">
        <v>3</v>
      </c>
      <c r="N13323" s="76"/>
      <c r="O13323" s="76"/>
      <c r="P13323" s="76"/>
      <c r="Q13323" s="76"/>
      <c r="R13323" s="76"/>
      <c r="S13323" s="76"/>
      <c r="T13323" s="76"/>
      <c r="U13323" s="76"/>
      <c r="V13323" s="76"/>
      <c r="W13323" s="76"/>
      <c r="X13323" s="76"/>
    </row>
    <row r="13324" spans="1:24">
      <c r="A13324" s="54"/>
      <c r="B13324" s="54"/>
      <c r="C13324" s="80"/>
      <c r="D13324" s="81"/>
      <c r="E13324" s="81"/>
      <c r="F13324" s="80"/>
      <c r="G13324" s="81"/>
      <c r="H13324" s="81"/>
      <c r="I13324" s="526"/>
      <c r="J13324" s="80"/>
      <c r="K13324" s="84" t="s">
        <v>36</v>
      </c>
      <c r="L13324" s="76">
        <f t="shared" si="640"/>
        <v>0</v>
      </c>
      <c r="M13324" s="76"/>
      <c r="N13324" s="76"/>
      <c r="O13324" s="76"/>
      <c r="P13324" s="76"/>
      <c r="Q13324" s="76"/>
      <c r="R13324" s="76"/>
      <c r="S13324" s="76"/>
      <c r="T13324" s="76"/>
      <c r="U13324" s="76"/>
      <c r="V13324" s="76"/>
      <c r="W13324" s="76"/>
      <c r="X13324" s="76"/>
    </row>
    <row r="13325" spans="1:24">
      <c r="A13325" s="54"/>
      <c r="B13325" s="54"/>
      <c r="C13325" s="46" t="s">
        <v>31</v>
      </c>
      <c r="D13325" s="58" t="s">
        <v>3688</v>
      </c>
      <c r="E13325" s="58" t="s">
        <v>20155</v>
      </c>
      <c r="F13325" s="46" t="s">
        <v>20156</v>
      </c>
      <c r="G13325" s="58" t="s">
        <v>20157</v>
      </c>
      <c r="H13325" s="58" t="s">
        <v>20158</v>
      </c>
      <c r="I13325" s="524">
        <v>220</v>
      </c>
      <c r="J13325" s="46" t="s">
        <v>39</v>
      </c>
      <c r="K13325" s="75" t="s">
        <v>32</v>
      </c>
      <c r="L13325" s="76">
        <f t="shared" si="640"/>
        <v>2</v>
      </c>
      <c r="M13325" s="76"/>
      <c r="N13325" s="76"/>
      <c r="O13325" s="76"/>
      <c r="P13325" s="76"/>
      <c r="Q13325" s="76"/>
      <c r="R13325" s="76"/>
      <c r="S13325" s="76">
        <v>2</v>
      </c>
      <c r="T13325" s="76"/>
      <c r="U13325" s="76"/>
      <c r="V13325" s="76"/>
      <c r="W13325" s="76"/>
      <c r="X13325" s="76"/>
    </row>
    <row r="13326" spans="1:24">
      <c r="A13326" s="54"/>
      <c r="B13326" s="54"/>
      <c r="C13326" s="54"/>
      <c r="D13326" s="77"/>
      <c r="E13326" s="77"/>
      <c r="F13326" s="54"/>
      <c r="G13326" s="77"/>
      <c r="H13326" s="77"/>
      <c r="I13326" s="525"/>
      <c r="J13326" s="54"/>
      <c r="K13326" s="75" t="s">
        <v>34</v>
      </c>
      <c r="L13326" s="76">
        <f t="shared" si="640"/>
        <v>0</v>
      </c>
      <c r="M13326" s="76"/>
      <c r="N13326" s="76"/>
      <c r="O13326" s="76"/>
      <c r="P13326" s="76"/>
      <c r="Q13326" s="76"/>
      <c r="R13326" s="76"/>
      <c r="S13326" s="76"/>
      <c r="T13326" s="76"/>
      <c r="U13326" s="76"/>
      <c r="V13326" s="76"/>
      <c r="W13326" s="76"/>
      <c r="X13326" s="76"/>
    </row>
    <row r="13327" spans="1:24">
      <c r="A13327" s="54"/>
      <c r="B13327" s="54"/>
      <c r="C13327" s="80"/>
      <c r="D13327" s="81"/>
      <c r="E13327" s="81"/>
      <c r="F13327" s="80"/>
      <c r="G13327" s="81"/>
      <c r="H13327" s="81"/>
      <c r="I13327" s="526"/>
      <c r="J13327" s="80"/>
      <c r="K13327" s="84" t="s">
        <v>36</v>
      </c>
      <c r="L13327" s="76">
        <f t="shared" si="640"/>
        <v>0</v>
      </c>
      <c r="M13327" s="76"/>
      <c r="N13327" s="76"/>
      <c r="O13327" s="76"/>
      <c r="P13327" s="76"/>
      <c r="Q13327" s="76"/>
      <c r="R13327" s="76"/>
      <c r="S13327" s="76"/>
      <c r="T13327" s="76"/>
      <c r="U13327" s="76"/>
      <c r="V13327" s="76"/>
      <c r="W13327" s="76"/>
      <c r="X13327" s="76"/>
    </row>
    <row r="13328" spans="1:24">
      <c r="A13328" s="54"/>
      <c r="B13328" s="54"/>
      <c r="C13328" s="46" t="s">
        <v>35</v>
      </c>
      <c r="D13328" s="58" t="s">
        <v>20159</v>
      </c>
      <c r="E13328" s="58" t="s">
        <v>20160</v>
      </c>
      <c r="F13328" s="46" t="s">
        <v>20161</v>
      </c>
      <c r="G13328" s="58" t="s">
        <v>20162</v>
      </c>
      <c r="H13328" s="58" t="s">
        <v>20163</v>
      </c>
      <c r="I13328" s="524">
        <v>26648</v>
      </c>
      <c r="J13328" s="46" t="s">
        <v>39</v>
      </c>
      <c r="K13328" s="75" t="s">
        <v>32</v>
      </c>
      <c r="L13328" s="76">
        <f t="shared" si="640"/>
        <v>1</v>
      </c>
      <c r="M13328" s="76"/>
      <c r="N13328" s="76"/>
      <c r="O13328" s="76"/>
      <c r="P13328" s="76"/>
      <c r="Q13328" s="76"/>
      <c r="R13328" s="76"/>
      <c r="S13328" s="76">
        <v>1</v>
      </c>
      <c r="T13328" s="76"/>
      <c r="U13328" s="76"/>
      <c r="V13328" s="76"/>
      <c r="W13328" s="76"/>
      <c r="X13328" s="76"/>
    </row>
    <row r="13329" spans="1:24">
      <c r="A13329" s="54"/>
      <c r="B13329" s="54"/>
      <c r="C13329" s="54"/>
      <c r="D13329" s="77"/>
      <c r="E13329" s="77"/>
      <c r="F13329" s="54"/>
      <c r="G13329" s="77"/>
      <c r="H13329" s="77"/>
      <c r="I13329" s="525"/>
      <c r="J13329" s="54"/>
      <c r="K13329" s="75" t="s">
        <v>34</v>
      </c>
      <c r="L13329" s="76">
        <f t="shared" si="640"/>
        <v>1</v>
      </c>
      <c r="M13329" s="76"/>
      <c r="N13329" s="76"/>
      <c r="O13329" s="76"/>
      <c r="P13329" s="76"/>
      <c r="Q13329" s="76"/>
      <c r="R13329" s="76"/>
      <c r="S13329" s="76">
        <v>1</v>
      </c>
      <c r="T13329" s="76"/>
      <c r="U13329" s="76"/>
      <c r="V13329" s="76"/>
      <c r="W13329" s="76"/>
      <c r="X13329" s="76"/>
    </row>
    <row r="13330" spans="1:24">
      <c r="A13330" s="54"/>
      <c r="B13330" s="54"/>
      <c r="C13330" s="80"/>
      <c r="D13330" s="81"/>
      <c r="E13330" s="81"/>
      <c r="F13330" s="80"/>
      <c r="G13330" s="81"/>
      <c r="H13330" s="81"/>
      <c r="I13330" s="526"/>
      <c r="J13330" s="80"/>
      <c r="K13330" s="84" t="s">
        <v>36</v>
      </c>
      <c r="L13330" s="76">
        <f t="shared" si="640"/>
        <v>4</v>
      </c>
      <c r="M13330" s="76"/>
      <c r="N13330" s="76"/>
      <c r="O13330" s="76"/>
      <c r="P13330" s="76"/>
      <c r="Q13330" s="76"/>
      <c r="R13330" s="76"/>
      <c r="S13330" s="76">
        <v>4</v>
      </c>
      <c r="T13330" s="76"/>
      <c r="U13330" s="76"/>
      <c r="V13330" s="76"/>
      <c r="W13330" s="76"/>
      <c r="X13330" s="76"/>
    </row>
    <row r="13331" spans="1:24">
      <c r="A13331" s="54"/>
      <c r="B13331" s="54"/>
      <c r="C13331" s="46" t="s">
        <v>31</v>
      </c>
      <c r="D13331" s="58" t="s">
        <v>20164</v>
      </c>
      <c r="E13331" s="58" t="s">
        <v>20165</v>
      </c>
      <c r="F13331" s="46" t="s">
        <v>20166</v>
      </c>
      <c r="G13331" s="58" t="s">
        <v>20167</v>
      </c>
      <c r="H13331" s="58" t="s">
        <v>20168</v>
      </c>
      <c r="I13331" s="524">
        <v>0.1</v>
      </c>
      <c r="J13331" s="46" t="s">
        <v>39</v>
      </c>
      <c r="K13331" s="75" t="s">
        <v>32</v>
      </c>
      <c r="L13331" s="76">
        <f t="shared" si="640"/>
        <v>10</v>
      </c>
      <c r="M13331" s="76"/>
      <c r="N13331" s="76"/>
      <c r="O13331" s="76"/>
      <c r="P13331" s="76"/>
      <c r="Q13331" s="76"/>
      <c r="R13331" s="76"/>
      <c r="S13331" s="76">
        <v>10</v>
      </c>
      <c r="T13331" s="76"/>
      <c r="U13331" s="76"/>
      <c r="V13331" s="76"/>
      <c r="W13331" s="76"/>
      <c r="X13331" s="76"/>
    </row>
    <row r="13332" spans="1:24">
      <c r="A13332" s="54"/>
      <c r="B13332" s="54"/>
      <c r="C13332" s="54"/>
      <c r="D13332" s="77"/>
      <c r="E13332" s="77"/>
      <c r="F13332" s="54"/>
      <c r="G13332" s="77"/>
      <c r="H13332" s="77"/>
      <c r="I13332" s="525"/>
      <c r="J13332" s="54"/>
      <c r="K13332" s="75" t="s">
        <v>34</v>
      </c>
      <c r="L13332" s="76">
        <f t="shared" si="640"/>
        <v>0</v>
      </c>
      <c r="M13332" s="76"/>
      <c r="N13332" s="76"/>
      <c r="O13332" s="76"/>
      <c r="P13332" s="76"/>
      <c r="Q13332" s="76"/>
      <c r="R13332" s="76"/>
      <c r="S13332" s="76"/>
      <c r="T13332" s="76"/>
      <c r="U13332" s="76"/>
      <c r="V13332" s="76"/>
      <c r="W13332" s="76"/>
      <c r="X13332" s="76"/>
    </row>
    <row r="13333" spans="1:24">
      <c r="A13333" s="54"/>
      <c r="B13333" s="54"/>
      <c r="C13333" s="80"/>
      <c r="D13333" s="81"/>
      <c r="E13333" s="81"/>
      <c r="F13333" s="80"/>
      <c r="G13333" s="81"/>
      <c r="H13333" s="81"/>
      <c r="I13333" s="526"/>
      <c r="J13333" s="80"/>
      <c r="K13333" s="84" t="s">
        <v>36</v>
      </c>
      <c r="L13333" s="76">
        <f t="shared" si="640"/>
        <v>0</v>
      </c>
      <c r="M13333" s="76"/>
      <c r="N13333" s="76"/>
      <c r="O13333" s="76"/>
      <c r="P13333" s="76"/>
      <c r="Q13333" s="76"/>
      <c r="R13333" s="76"/>
      <c r="S13333" s="76"/>
      <c r="T13333" s="76"/>
      <c r="U13333" s="76"/>
      <c r="V13333" s="76"/>
      <c r="W13333" s="76"/>
      <c r="X13333" s="76"/>
    </row>
    <row r="13334" spans="1:24">
      <c r="A13334" s="54"/>
      <c r="B13334" s="54"/>
      <c r="C13334" s="46" t="s">
        <v>33</v>
      </c>
      <c r="D13334" s="58" t="s">
        <v>20169</v>
      </c>
      <c r="E13334" s="58" t="s">
        <v>20170</v>
      </c>
      <c r="F13334" s="46" t="s">
        <v>20171</v>
      </c>
      <c r="G13334" s="58" t="s">
        <v>20172</v>
      </c>
      <c r="H13334" s="58" t="s">
        <v>20173</v>
      </c>
      <c r="I13334" s="524">
        <v>1124</v>
      </c>
      <c r="J13334" s="46" t="s">
        <v>39</v>
      </c>
      <c r="K13334" s="75" t="s">
        <v>32</v>
      </c>
      <c r="L13334" s="76">
        <f t="shared" si="640"/>
        <v>0</v>
      </c>
      <c r="M13334" s="76"/>
      <c r="N13334" s="76"/>
      <c r="O13334" s="76"/>
      <c r="P13334" s="76"/>
      <c r="Q13334" s="76"/>
      <c r="R13334" s="76"/>
      <c r="S13334" s="76"/>
      <c r="T13334" s="76"/>
      <c r="U13334" s="76"/>
      <c r="V13334" s="76"/>
      <c r="W13334" s="76"/>
      <c r="X13334" s="76"/>
    </row>
    <row r="13335" spans="1:24">
      <c r="A13335" s="54"/>
      <c r="B13335" s="54"/>
      <c r="C13335" s="54"/>
      <c r="D13335" s="77"/>
      <c r="E13335" s="77"/>
      <c r="F13335" s="54"/>
      <c r="G13335" s="77"/>
      <c r="H13335" s="77"/>
      <c r="I13335" s="525"/>
      <c r="J13335" s="54"/>
      <c r="K13335" s="75" t="s">
        <v>34</v>
      </c>
      <c r="L13335" s="76">
        <f t="shared" si="640"/>
        <v>0</v>
      </c>
      <c r="M13335" s="76"/>
      <c r="N13335" s="76"/>
      <c r="O13335" s="76"/>
      <c r="P13335" s="76"/>
      <c r="Q13335" s="76"/>
      <c r="R13335" s="76"/>
      <c r="S13335" s="76"/>
      <c r="T13335" s="76"/>
      <c r="U13335" s="76"/>
      <c r="V13335" s="76"/>
      <c r="W13335" s="76"/>
      <c r="X13335" s="76"/>
    </row>
    <row r="13336" spans="1:24">
      <c r="A13336" s="54"/>
      <c r="B13336" s="54"/>
      <c r="C13336" s="80"/>
      <c r="D13336" s="81"/>
      <c r="E13336" s="81"/>
      <c r="F13336" s="80"/>
      <c r="G13336" s="81"/>
      <c r="H13336" s="81"/>
      <c r="I13336" s="526"/>
      <c r="J13336" s="80"/>
      <c r="K13336" s="84" t="s">
        <v>36</v>
      </c>
      <c r="L13336" s="76">
        <f t="shared" si="640"/>
        <v>3</v>
      </c>
      <c r="M13336" s="76"/>
      <c r="N13336" s="76"/>
      <c r="O13336" s="76"/>
      <c r="P13336" s="76"/>
      <c r="Q13336" s="76"/>
      <c r="R13336" s="76"/>
      <c r="S13336" s="76">
        <v>3</v>
      </c>
      <c r="T13336" s="76"/>
      <c r="U13336" s="76"/>
      <c r="V13336" s="76"/>
      <c r="W13336" s="76"/>
      <c r="X13336" s="76"/>
    </row>
    <row r="13337" spans="1:24">
      <c r="A13337" s="54"/>
      <c r="B13337" s="54"/>
      <c r="C13337" s="46" t="s">
        <v>33</v>
      </c>
      <c r="D13337" s="58" t="s">
        <v>20174</v>
      </c>
      <c r="E13337" s="58" t="s">
        <v>20175</v>
      </c>
      <c r="F13337" s="46" t="s">
        <v>3685</v>
      </c>
      <c r="G13337" s="58" t="s">
        <v>20176</v>
      </c>
      <c r="H13337" s="58" t="s">
        <v>20177</v>
      </c>
      <c r="I13337" s="524">
        <v>95</v>
      </c>
      <c r="J13337" s="46" t="s">
        <v>39</v>
      </c>
      <c r="K13337" s="75" t="s">
        <v>32</v>
      </c>
      <c r="L13337" s="76">
        <f t="shared" si="640"/>
        <v>0</v>
      </c>
      <c r="M13337" s="76"/>
      <c r="N13337" s="76"/>
      <c r="O13337" s="76"/>
      <c r="P13337" s="76"/>
      <c r="Q13337" s="76"/>
      <c r="R13337" s="76"/>
      <c r="S13337" s="76"/>
      <c r="T13337" s="76"/>
      <c r="U13337" s="76"/>
      <c r="V13337" s="76"/>
      <c r="W13337" s="76"/>
      <c r="X13337" s="76"/>
    </row>
    <row r="13338" spans="1:24">
      <c r="A13338" s="54"/>
      <c r="B13338" s="54"/>
      <c r="C13338" s="54"/>
      <c r="D13338" s="77"/>
      <c r="E13338" s="77"/>
      <c r="F13338" s="54"/>
      <c r="G13338" s="77"/>
      <c r="H13338" s="77"/>
      <c r="I13338" s="525"/>
      <c r="J13338" s="54"/>
      <c r="K13338" s="75" t="s">
        <v>34</v>
      </c>
      <c r="L13338" s="76">
        <f t="shared" si="640"/>
        <v>0</v>
      </c>
      <c r="M13338" s="76"/>
      <c r="N13338" s="76"/>
      <c r="O13338" s="76"/>
      <c r="P13338" s="76"/>
      <c r="Q13338" s="76"/>
      <c r="R13338" s="76"/>
      <c r="S13338" s="76"/>
      <c r="T13338" s="76"/>
      <c r="U13338" s="76"/>
      <c r="V13338" s="76"/>
      <c r="W13338" s="76"/>
      <c r="X13338" s="76"/>
    </row>
    <row r="13339" spans="1:24">
      <c r="A13339" s="54"/>
      <c r="B13339" s="54"/>
      <c r="C13339" s="80"/>
      <c r="D13339" s="81"/>
      <c r="E13339" s="81"/>
      <c r="F13339" s="80"/>
      <c r="G13339" s="81"/>
      <c r="H13339" s="81"/>
      <c r="I13339" s="526"/>
      <c r="J13339" s="80"/>
      <c r="K13339" s="84" t="s">
        <v>36</v>
      </c>
      <c r="L13339" s="76">
        <f t="shared" si="640"/>
        <v>2</v>
      </c>
      <c r="M13339" s="76"/>
      <c r="N13339" s="76"/>
      <c r="O13339" s="76">
        <v>1</v>
      </c>
      <c r="P13339" s="76"/>
      <c r="Q13339" s="76"/>
      <c r="R13339" s="76"/>
      <c r="S13339" s="76"/>
      <c r="T13339" s="76"/>
      <c r="U13339" s="76"/>
      <c r="V13339" s="76"/>
      <c r="W13339" s="76">
        <v>1</v>
      </c>
      <c r="X13339" s="76"/>
    </row>
    <row r="13340" spans="1:24">
      <c r="A13340" s="54"/>
      <c r="B13340" s="54"/>
      <c r="C13340" s="46" t="s">
        <v>33</v>
      </c>
      <c r="D13340" s="58" t="s">
        <v>20178</v>
      </c>
      <c r="E13340" s="58" t="s">
        <v>20179</v>
      </c>
      <c r="F13340" s="46" t="s">
        <v>20180</v>
      </c>
      <c r="G13340" s="58" t="s">
        <v>20181</v>
      </c>
      <c r="H13340" s="58" t="s">
        <v>20182</v>
      </c>
      <c r="I13340" s="524">
        <v>0</v>
      </c>
      <c r="J13340" s="46" t="s">
        <v>39</v>
      </c>
      <c r="K13340" s="75" t="s">
        <v>32</v>
      </c>
      <c r="L13340" s="76">
        <f t="shared" si="640"/>
        <v>0</v>
      </c>
      <c r="M13340" s="76"/>
      <c r="N13340" s="76"/>
      <c r="O13340" s="76"/>
      <c r="P13340" s="76"/>
      <c r="Q13340" s="76"/>
      <c r="R13340" s="76"/>
      <c r="S13340" s="76"/>
      <c r="T13340" s="76"/>
      <c r="U13340" s="76"/>
      <c r="V13340" s="76"/>
      <c r="W13340" s="76"/>
      <c r="X13340" s="76"/>
    </row>
    <row r="13341" spans="1:24">
      <c r="A13341" s="54"/>
      <c r="B13341" s="54"/>
      <c r="C13341" s="54"/>
      <c r="D13341" s="77"/>
      <c r="E13341" s="77"/>
      <c r="F13341" s="54"/>
      <c r="G13341" s="77"/>
      <c r="H13341" s="77"/>
      <c r="I13341" s="525"/>
      <c r="J13341" s="54"/>
      <c r="K13341" s="75" t="s">
        <v>34</v>
      </c>
      <c r="L13341" s="76">
        <f t="shared" si="640"/>
        <v>0</v>
      </c>
      <c r="M13341" s="76"/>
      <c r="N13341" s="76"/>
      <c r="O13341" s="76"/>
      <c r="P13341" s="76"/>
      <c r="Q13341" s="76"/>
      <c r="R13341" s="76"/>
      <c r="S13341" s="76"/>
      <c r="T13341" s="76"/>
      <c r="U13341" s="76"/>
      <c r="V13341" s="76"/>
      <c r="W13341" s="76"/>
      <c r="X13341" s="76"/>
    </row>
    <row r="13342" spans="1:24">
      <c r="A13342" s="54"/>
      <c r="B13342" s="54"/>
      <c r="C13342" s="80"/>
      <c r="D13342" s="81"/>
      <c r="E13342" s="81"/>
      <c r="F13342" s="80"/>
      <c r="G13342" s="81"/>
      <c r="H13342" s="81"/>
      <c r="I13342" s="526"/>
      <c r="J13342" s="80"/>
      <c r="K13342" s="84" t="s">
        <v>36</v>
      </c>
      <c r="L13342" s="76">
        <f t="shared" si="640"/>
        <v>2</v>
      </c>
      <c r="M13342" s="76"/>
      <c r="N13342" s="76"/>
      <c r="O13342" s="76"/>
      <c r="P13342" s="76"/>
      <c r="Q13342" s="76"/>
      <c r="R13342" s="76"/>
      <c r="S13342" s="76">
        <v>2</v>
      </c>
      <c r="T13342" s="76"/>
      <c r="U13342" s="76"/>
      <c r="V13342" s="76"/>
      <c r="W13342" s="76"/>
      <c r="X13342" s="76"/>
    </row>
    <row r="13343" spans="1:24">
      <c r="A13343" s="54"/>
      <c r="B13343" s="54"/>
      <c r="C13343" s="46" t="s">
        <v>33</v>
      </c>
      <c r="D13343" s="58" t="s">
        <v>20183</v>
      </c>
      <c r="E13343" s="58" t="s">
        <v>20184</v>
      </c>
      <c r="F13343" s="46" t="s">
        <v>20185</v>
      </c>
      <c r="G13343" s="58" t="s">
        <v>20186</v>
      </c>
      <c r="H13343" s="58" t="s">
        <v>20187</v>
      </c>
      <c r="I13343" s="524">
        <v>32186</v>
      </c>
      <c r="J13343" s="46" t="s">
        <v>39</v>
      </c>
      <c r="K13343" s="75" t="s">
        <v>32</v>
      </c>
      <c r="L13343" s="76">
        <f t="shared" si="640"/>
        <v>0</v>
      </c>
      <c r="M13343" s="76"/>
      <c r="N13343" s="76"/>
      <c r="O13343" s="76"/>
      <c r="P13343" s="76"/>
      <c r="Q13343" s="76"/>
      <c r="R13343" s="76"/>
      <c r="S13343" s="76"/>
      <c r="T13343" s="76"/>
      <c r="U13343" s="76"/>
      <c r="V13343" s="76"/>
      <c r="W13343" s="76"/>
      <c r="X13343" s="76"/>
    </row>
    <row r="13344" spans="1:24">
      <c r="A13344" s="54"/>
      <c r="B13344" s="54"/>
      <c r="C13344" s="54"/>
      <c r="D13344" s="77"/>
      <c r="E13344" s="77"/>
      <c r="F13344" s="54"/>
      <c r="G13344" s="77"/>
      <c r="H13344" s="77"/>
      <c r="I13344" s="525"/>
      <c r="J13344" s="54"/>
      <c r="K13344" s="75" t="s">
        <v>34</v>
      </c>
      <c r="L13344" s="76">
        <f t="shared" si="640"/>
        <v>0</v>
      </c>
      <c r="M13344" s="76"/>
      <c r="N13344" s="76"/>
      <c r="O13344" s="76"/>
      <c r="P13344" s="76"/>
      <c r="Q13344" s="76"/>
      <c r="R13344" s="76"/>
      <c r="S13344" s="76"/>
      <c r="T13344" s="76"/>
      <c r="U13344" s="76"/>
      <c r="V13344" s="76"/>
      <c r="W13344" s="76"/>
      <c r="X13344" s="76"/>
    </row>
    <row r="13345" spans="1:24">
      <c r="A13345" s="54"/>
      <c r="B13345" s="54"/>
      <c r="C13345" s="80"/>
      <c r="D13345" s="81"/>
      <c r="E13345" s="81"/>
      <c r="F13345" s="80"/>
      <c r="G13345" s="81"/>
      <c r="H13345" s="81"/>
      <c r="I13345" s="526"/>
      <c r="J13345" s="80"/>
      <c r="K13345" s="84" t="s">
        <v>36</v>
      </c>
      <c r="L13345" s="76">
        <f t="shared" si="640"/>
        <v>3</v>
      </c>
      <c r="M13345" s="76"/>
      <c r="N13345" s="76"/>
      <c r="O13345" s="76"/>
      <c r="P13345" s="76"/>
      <c r="Q13345" s="76"/>
      <c r="R13345" s="76"/>
      <c r="S13345" s="76">
        <v>1</v>
      </c>
      <c r="T13345" s="76"/>
      <c r="U13345" s="76"/>
      <c r="V13345" s="76"/>
      <c r="W13345" s="76">
        <v>2</v>
      </c>
      <c r="X13345" s="76"/>
    </row>
    <row r="13346" spans="1:24">
      <c r="A13346" s="54"/>
      <c r="B13346" s="54"/>
      <c r="C13346" s="46" t="s">
        <v>35</v>
      </c>
      <c r="D13346" s="58" t="s">
        <v>20188</v>
      </c>
      <c r="E13346" s="58" t="s">
        <v>20189</v>
      </c>
      <c r="F13346" s="46" t="s">
        <v>20190</v>
      </c>
      <c r="G13346" s="58" t="s">
        <v>20191</v>
      </c>
      <c r="H13346" s="58" t="s">
        <v>20192</v>
      </c>
      <c r="I13346" s="524">
        <v>1666</v>
      </c>
      <c r="J13346" s="46" t="s">
        <v>39</v>
      </c>
      <c r="K13346" s="75" t="s">
        <v>32</v>
      </c>
      <c r="L13346" s="76">
        <f t="shared" si="640"/>
        <v>3</v>
      </c>
      <c r="M13346" s="76"/>
      <c r="N13346" s="76">
        <v>1</v>
      </c>
      <c r="O13346" s="76"/>
      <c r="P13346" s="76"/>
      <c r="Q13346" s="76"/>
      <c r="R13346" s="76"/>
      <c r="S13346" s="76">
        <v>2</v>
      </c>
      <c r="T13346" s="76"/>
      <c r="U13346" s="76"/>
      <c r="V13346" s="76"/>
      <c r="W13346" s="76"/>
      <c r="X13346" s="76"/>
    </row>
    <row r="13347" spans="1:24">
      <c r="A13347" s="54"/>
      <c r="B13347" s="54"/>
      <c r="C13347" s="54"/>
      <c r="D13347" s="77"/>
      <c r="E13347" s="77"/>
      <c r="F13347" s="54"/>
      <c r="G13347" s="77"/>
      <c r="H13347" s="77"/>
      <c r="I13347" s="525"/>
      <c r="J13347" s="54"/>
      <c r="K13347" s="75" t="s">
        <v>34</v>
      </c>
      <c r="L13347" s="76">
        <f t="shared" si="640"/>
        <v>0</v>
      </c>
      <c r="M13347" s="76"/>
      <c r="N13347" s="76"/>
      <c r="O13347" s="76"/>
      <c r="P13347" s="76"/>
      <c r="Q13347" s="76"/>
      <c r="R13347" s="76"/>
      <c r="S13347" s="76"/>
      <c r="T13347" s="76"/>
      <c r="U13347" s="76"/>
      <c r="V13347" s="76"/>
      <c r="W13347" s="76"/>
      <c r="X13347" s="76"/>
    </row>
    <row r="13348" spans="1:24">
      <c r="A13348" s="54"/>
      <c r="B13348" s="54"/>
      <c r="C13348" s="80"/>
      <c r="D13348" s="81"/>
      <c r="E13348" s="81"/>
      <c r="F13348" s="80"/>
      <c r="G13348" s="81"/>
      <c r="H13348" s="81"/>
      <c r="I13348" s="526"/>
      <c r="J13348" s="80"/>
      <c r="K13348" s="84" t="s">
        <v>36</v>
      </c>
      <c r="L13348" s="76">
        <f t="shared" si="640"/>
        <v>2</v>
      </c>
      <c r="M13348" s="76"/>
      <c r="N13348" s="76"/>
      <c r="O13348" s="76"/>
      <c r="P13348" s="76"/>
      <c r="Q13348" s="76"/>
      <c r="R13348" s="76"/>
      <c r="S13348" s="76"/>
      <c r="T13348" s="76"/>
      <c r="U13348" s="76"/>
      <c r="V13348" s="76"/>
      <c r="W13348" s="76">
        <v>2</v>
      </c>
      <c r="X13348" s="76"/>
    </row>
    <row r="13349" spans="1:24">
      <c r="A13349" s="54"/>
      <c r="B13349" s="54"/>
      <c r="C13349" s="46" t="s">
        <v>33</v>
      </c>
      <c r="D13349" s="58" t="s">
        <v>20193</v>
      </c>
      <c r="E13349" s="58" t="s">
        <v>20194</v>
      </c>
      <c r="F13349" s="46" t="s">
        <v>20195</v>
      </c>
      <c r="G13349" s="58" t="s">
        <v>20196</v>
      </c>
      <c r="H13349" s="58" t="s">
        <v>20197</v>
      </c>
      <c r="I13349" s="524">
        <v>11013</v>
      </c>
      <c r="J13349" s="46" t="s">
        <v>39</v>
      </c>
      <c r="K13349" s="75" t="s">
        <v>32</v>
      </c>
      <c r="L13349" s="76">
        <f t="shared" si="640"/>
        <v>0</v>
      </c>
      <c r="M13349" s="76"/>
      <c r="N13349" s="76"/>
      <c r="O13349" s="76"/>
      <c r="P13349" s="76"/>
      <c r="Q13349" s="76"/>
      <c r="R13349" s="76"/>
      <c r="S13349" s="76"/>
      <c r="T13349" s="76"/>
      <c r="U13349" s="76"/>
      <c r="V13349" s="76"/>
      <c r="W13349" s="76"/>
      <c r="X13349" s="76"/>
    </row>
    <row r="13350" spans="1:24">
      <c r="A13350" s="54"/>
      <c r="B13350" s="54"/>
      <c r="C13350" s="54"/>
      <c r="D13350" s="77"/>
      <c r="E13350" s="77"/>
      <c r="F13350" s="54"/>
      <c r="G13350" s="77"/>
      <c r="H13350" s="77"/>
      <c r="I13350" s="525"/>
      <c r="J13350" s="54"/>
      <c r="K13350" s="75" t="s">
        <v>34</v>
      </c>
      <c r="L13350" s="76">
        <f t="shared" si="640"/>
        <v>0</v>
      </c>
      <c r="M13350" s="76"/>
      <c r="N13350" s="76"/>
      <c r="O13350" s="76"/>
      <c r="P13350" s="76"/>
      <c r="Q13350" s="76"/>
      <c r="R13350" s="76"/>
      <c r="S13350" s="76"/>
      <c r="T13350" s="76"/>
      <c r="U13350" s="76"/>
      <c r="V13350" s="76"/>
      <c r="W13350" s="76"/>
      <c r="X13350" s="76"/>
    </row>
    <row r="13351" spans="1:24">
      <c r="A13351" s="54"/>
      <c r="B13351" s="54"/>
      <c r="C13351" s="80"/>
      <c r="D13351" s="81"/>
      <c r="E13351" s="81"/>
      <c r="F13351" s="80"/>
      <c r="G13351" s="81"/>
      <c r="H13351" s="81"/>
      <c r="I13351" s="526"/>
      <c r="J13351" s="80"/>
      <c r="K13351" s="84" t="s">
        <v>36</v>
      </c>
      <c r="L13351" s="76">
        <f t="shared" si="640"/>
        <v>14</v>
      </c>
      <c r="M13351" s="76"/>
      <c r="N13351" s="76"/>
      <c r="O13351" s="76"/>
      <c r="P13351" s="76"/>
      <c r="Q13351" s="76"/>
      <c r="R13351" s="76"/>
      <c r="S13351" s="76"/>
      <c r="T13351" s="76"/>
      <c r="U13351" s="76"/>
      <c r="V13351" s="76"/>
      <c r="W13351" s="76">
        <v>14</v>
      </c>
      <c r="X13351" s="76"/>
    </row>
    <row r="13352" spans="1:24">
      <c r="A13352" s="54"/>
      <c r="B13352" s="54"/>
      <c r="C13352" s="46" t="s">
        <v>31</v>
      </c>
      <c r="D13352" s="58" t="s">
        <v>20198</v>
      </c>
      <c r="E13352" s="58" t="s">
        <v>20199</v>
      </c>
      <c r="F13352" s="46" t="s">
        <v>20200</v>
      </c>
      <c r="G13352" s="58" t="s">
        <v>20201</v>
      </c>
      <c r="H13352" s="58" t="s">
        <v>20202</v>
      </c>
      <c r="I13352" s="524">
        <v>238</v>
      </c>
      <c r="J13352" s="46" t="s">
        <v>39</v>
      </c>
      <c r="K13352" s="75" t="s">
        <v>32</v>
      </c>
      <c r="L13352" s="76">
        <f t="shared" si="640"/>
        <v>2</v>
      </c>
      <c r="M13352" s="76"/>
      <c r="N13352" s="76"/>
      <c r="O13352" s="76"/>
      <c r="P13352" s="76"/>
      <c r="Q13352" s="76"/>
      <c r="R13352" s="76"/>
      <c r="S13352" s="76">
        <v>1</v>
      </c>
      <c r="T13352" s="76"/>
      <c r="U13352" s="76"/>
      <c r="V13352" s="76"/>
      <c r="W13352" s="76">
        <v>1</v>
      </c>
      <c r="X13352" s="76"/>
    </row>
    <row r="13353" spans="1:24">
      <c r="A13353" s="54"/>
      <c r="B13353" s="54"/>
      <c r="C13353" s="54"/>
      <c r="D13353" s="77"/>
      <c r="E13353" s="77"/>
      <c r="F13353" s="54"/>
      <c r="G13353" s="77"/>
      <c r="H13353" s="77"/>
      <c r="I13353" s="525"/>
      <c r="J13353" s="54"/>
      <c r="K13353" s="75" t="s">
        <v>34</v>
      </c>
      <c r="L13353" s="76">
        <f t="shared" si="640"/>
        <v>0</v>
      </c>
      <c r="M13353" s="76"/>
      <c r="N13353" s="76"/>
      <c r="O13353" s="76"/>
      <c r="P13353" s="76"/>
      <c r="Q13353" s="76"/>
      <c r="R13353" s="76"/>
      <c r="S13353" s="76"/>
      <c r="T13353" s="76"/>
      <c r="U13353" s="76"/>
      <c r="V13353" s="76"/>
      <c r="W13353" s="76"/>
      <c r="X13353" s="76"/>
    </row>
    <row r="13354" spans="1:24">
      <c r="A13354" s="54"/>
      <c r="B13354" s="54"/>
      <c r="C13354" s="80"/>
      <c r="D13354" s="81"/>
      <c r="E13354" s="81"/>
      <c r="F13354" s="80"/>
      <c r="G13354" s="81"/>
      <c r="H13354" s="81"/>
      <c r="I13354" s="526"/>
      <c r="J13354" s="80"/>
      <c r="K13354" s="84" t="s">
        <v>36</v>
      </c>
      <c r="L13354" s="76">
        <f t="shared" si="640"/>
        <v>0</v>
      </c>
      <c r="M13354" s="76"/>
      <c r="N13354" s="76"/>
      <c r="O13354" s="76"/>
      <c r="P13354" s="76"/>
      <c r="Q13354" s="76"/>
      <c r="R13354" s="76"/>
      <c r="S13354" s="76"/>
      <c r="T13354" s="76"/>
      <c r="U13354" s="76"/>
      <c r="V13354" s="76"/>
      <c r="W13354" s="76"/>
      <c r="X13354" s="76"/>
    </row>
    <row r="13355" spans="1:24">
      <c r="A13355" s="54"/>
      <c r="B13355" s="54"/>
      <c r="C13355" s="46" t="s">
        <v>33</v>
      </c>
      <c r="D13355" s="58" t="s">
        <v>20203</v>
      </c>
      <c r="E13355" s="58" t="s">
        <v>20204</v>
      </c>
      <c r="F13355" s="46" t="s">
        <v>20205</v>
      </c>
      <c r="G13355" s="58" t="s">
        <v>20206</v>
      </c>
      <c r="H13355" s="58" t="s">
        <v>20207</v>
      </c>
      <c r="I13355" s="524">
        <v>0</v>
      </c>
      <c r="J13355" s="46" t="s">
        <v>39</v>
      </c>
      <c r="K13355" s="75" t="s">
        <v>32</v>
      </c>
      <c r="L13355" s="76">
        <f t="shared" si="640"/>
        <v>0</v>
      </c>
      <c r="M13355" s="76"/>
      <c r="N13355" s="76"/>
      <c r="O13355" s="76"/>
      <c r="P13355" s="76"/>
      <c r="Q13355" s="76"/>
      <c r="R13355" s="76"/>
      <c r="S13355" s="76"/>
      <c r="T13355" s="76"/>
      <c r="U13355" s="76"/>
      <c r="V13355" s="76"/>
      <c r="W13355" s="76"/>
      <c r="X13355" s="76"/>
    </row>
    <row r="13356" spans="1:24">
      <c r="A13356" s="54"/>
      <c r="B13356" s="54"/>
      <c r="C13356" s="54"/>
      <c r="D13356" s="77"/>
      <c r="E13356" s="77"/>
      <c r="F13356" s="54"/>
      <c r="G13356" s="77"/>
      <c r="H13356" s="77"/>
      <c r="I13356" s="525"/>
      <c r="J13356" s="54"/>
      <c r="K13356" s="75" t="s">
        <v>34</v>
      </c>
      <c r="L13356" s="76">
        <f t="shared" si="640"/>
        <v>0</v>
      </c>
      <c r="M13356" s="76"/>
      <c r="N13356" s="76"/>
      <c r="O13356" s="76"/>
      <c r="P13356" s="76"/>
      <c r="Q13356" s="76"/>
      <c r="R13356" s="76"/>
      <c r="S13356" s="76"/>
      <c r="T13356" s="76"/>
      <c r="U13356" s="76"/>
      <c r="V13356" s="76"/>
      <c r="W13356" s="76"/>
      <c r="X13356" s="76"/>
    </row>
    <row r="13357" spans="1:24">
      <c r="A13357" s="54"/>
      <c r="B13357" s="54"/>
      <c r="C13357" s="80"/>
      <c r="D13357" s="81"/>
      <c r="E13357" s="81"/>
      <c r="F13357" s="80"/>
      <c r="G13357" s="81"/>
      <c r="H13357" s="81"/>
      <c r="I13357" s="526"/>
      <c r="J13357" s="80"/>
      <c r="K13357" s="84" t="s">
        <v>36</v>
      </c>
      <c r="L13357" s="76">
        <f t="shared" si="640"/>
        <v>2</v>
      </c>
      <c r="M13357" s="76"/>
      <c r="N13357" s="76"/>
      <c r="O13357" s="76"/>
      <c r="P13357" s="76"/>
      <c r="Q13357" s="76"/>
      <c r="R13357" s="76"/>
      <c r="S13357" s="76"/>
      <c r="T13357" s="76"/>
      <c r="U13357" s="76"/>
      <c r="V13357" s="76"/>
      <c r="W13357" s="76">
        <v>2</v>
      </c>
      <c r="X13357" s="76"/>
    </row>
    <row r="13358" spans="1:24">
      <c r="A13358" s="54"/>
      <c r="B13358" s="54"/>
      <c r="C13358" s="46" t="s">
        <v>33</v>
      </c>
      <c r="D13358" s="58" t="s">
        <v>20208</v>
      </c>
      <c r="E13358" s="58" t="s">
        <v>20209</v>
      </c>
      <c r="F13358" s="46" t="s">
        <v>20210</v>
      </c>
      <c r="G13358" s="58" t="s">
        <v>20211</v>
      </c>
      <c r="H13358" s="58" t="s">
        <v>20212</v>
      </c>
      <c r="I13358" s="524">
        <v>0</v>
      </c>
      <c r="J13358" s="46" t="s">
        <v>39</v>
      </c>
      <c r="K13358" s="75" t="s">
        <v>32</v>
      </c>
      <c r="L13358" s="76">
        <f t="shared" si="640"/>
        <v>0</v>
      </c>
      <c r="M13358" s="76"/>
      <c r="N13358" s="76"/>
      <c r="O13358" s="76"/>
      <c r="P13358" s="76"/>
      <c r="Q13358" s="76"/>
      <c r="R13358" s="76"/>
      <c r="S13358" s="76"/>
      <c r="T13358" s="76"/>
      <c r="U13358" s="76"/>
      <c r="V13358" s="76"/>
      <c r="W13358" s="76"/>
      <c r="X13358" s="76"/>
    </row>
    <row r="13359" spans="1:24">
      <c r="A13359" s="54"/>
      <c r="B13359" s="54"/>
      <c r="C13359" s="54"/>
      <c r="D13359" s="77"/>
      <c r="E13359" s="77"/>
      <c r="F13359" s="54"/>
      <c r="G13359" s="77"/>
      <c r="H13359" s="77"/>
      <c r="I13359" s="525"/>
      <c r="J13359" s="54"/>
      <c r="K13359" s="75" t="s">
        <v>34</v>
      </c>
      <c r="L13359" s="76">
        <f t="shared" si="640"/>
        <v>0</v>
      </c>
      <c r="M13359" s="76"/>
      <c r="N13359" s="76"/>
      <c r="O13359" s="76"/>
      <c r="P13359" s="76"/>
      <c r="Q13359" s="76"/>
      <c r="R13359" s="76"/>
      <c r="S13359" s="76"/>
      <c r="T13359" s="76"/>
      <c r="U13359" s="76"/>
      <c r="V13359" s="76"/>
      <c r="W13359" s="76"/>
      <c r="X13359" s="76"/>
    </row>
    <row r="13360" spans="1:24">
      <c r="A13360" s="54"/>
      <c r="B13360" s="54"/>
      <c r="C13360" s="80"/>
      <c r="D13360" s="81"/>
      <c r="E13360" s="81"/>
      <c r="F13360" s="80"/>
      <c r="G13360" s="81"/>
      <c r="H13360" s="81"/>
      <c r="I13360" s="526"/>
      <c r="J13360" s="80"/>
      <c r="K13360" s="84" t="s">
        <v>36</v>
      </c>
      <c r="L13360" s="76">
        <f t="shared" si="640"/>
        <v>2</v>
      </c>
      <c r="M13360" s="76"/>
      <c r="N13360" s="76"/>
      <c r="O13360" s="76"/>
      <c r="P13360" s="76"/>
      <c r="Q13360" s="76"/>
      <c r="R13360" s="76"/>
      <c r="S13360" s="76"/>
      <c r="T13360" s="76"/>
      <c r="U13360" s="76"/>
      <c r="V13360" s="76"/>
      <c r="W13360" s="76">
        <v>2</v>
      </c>
      <c r="X13360" s="76"/>
    </row>
    <row r="13361" spans="1:24">
      <c r="A13361" s="54"/>
      <c r="B13361" s="54"/>
      <c r="C13361" s="46" t="s">
        <v>33</v>
      </c>
      <c r="D13361" s="58" t="s">
        <v>20213</v>
      </c>
      <c r="E13361" s="58" t="s">
        <v>20214</v>
      </c>
      <c r="F13361" s="46" t="s">
        <v>20215</v>
      </c>
      <c r="G13361" s="58" t="s">
        <v>20216</v>
      </c>
      <c r="H13361" s="58"/>
      <c r="I13361" s="524">
        <v>11</v>
      </c>
      <c r="J13361" s="46" t="s">
        <v>39</v>
      </c>
      <c r="K13361" s="75" t="s">
        <v>32</v>
      </c>
      <c r="L13361" s="76">
        <f t="shared" si="640"/>
        <v>0</v>
      </c>
      <c r="M13361" s="76"/>
      <c r="N13361" s="76"/>
      <c r="O13361" s="76"/>
      <c r="P13361" s="76"/>
      <c r="Q13361" s="76"/>
      <c r="R13361" s="76"/>
      <c r="S13361" s="76"/>
      <c r="T13361" s="76"/>
      <c r="U13361" s="76"/>
      <c r="V13361" s="76"/>
      <c r="W13361" s="76"/>
      <c r="X13361" s="76"/>
    </row>
    <row r="13362" spans="1:24">
      <c r="A13362" s="54"/>
      <c r="B13362" s="54"/>
      <c r="C13362" s="54"/>
      <c r="D13362" s="77"/>
      <c r="E13362" s="77"/>
      <c r="F13362" s="54"/>
      <c r="G13362" s="77"/>
      <c r="H13362" s="77"/>
      <c r="I13362" s="525"/>
      <c r="J13362" s="54"/>
      <c r="K13362" s="75" t="s">
        <v>34</v>
      </c>
      <c r="L13362" s="76">
        <f t="shared" si="640"/>
        <v>0</v>
      </c>
      <c r="M13362" s="76"/>
      <c r="N13362" s="76"/>
      <c r="O13362" s="76"/>
      <c r="P13362" s="76"/>
      <c r="Q13362" s="76"/>
      <c r="R13362" s="76"/>
      <c r="S13362" s="76"/>
      <c r="T13362" s="76"/>
      <c r="U13362" s="76"/>
      <c r="V13362" s="76"/>
      <c r="W13362" s="76"/>
      <c r="X13362" s="76"/>
    </row>
    <row r="13363" spans="1:24">
      <c r="A13363" s="54"/>
      <c r="B13363" s="54"/>
      <c r="C13363" s="80"/>
      <c r="D13363" s="81"/>
      <c r="E13363" s="81"/>
      <c r="F13363" s="80"/>
      <c r="G13363" s="81"/>
      <c r="H13363" s="81"/>
      <c r="I13363" s="526"/>
      <c r="J13363" s="80"/>
      <c r="K13363" s="84" t="s">
        <v>36</v>
      </c>
      <c r="L13363" s="76">
        <f t="shared" si="640"/>
        <v>2</v>
      </c>
      <c r="M13363" s="76"/>
      <c r="N13363" s="76"/>
      <c r="O13363" s="76">
        <v>1</v>
      </c>
      <c r="P13363" s="76"/>
      <c r="Q13363" s="76"/>
      <c r="R13363" s="76"/>
      <c r="S13363" s="76">
        <v>1</v>
      </c>
      <c r="T13363" s="76"/>
      <c r="U13363" s="76"/>
      <c r="V13363" s="76"/>
      <c r="W13363" s="76"/>
      <c r="X13363" s="76"/>
    </row>
    <row r="13364" spans="1:24">
      <c r="A13364" s="54"/>
      <c r="B13364" s="54"/>
      <c r="C13364" s="46" t="s">
        <v>33</v>
      </c>
      <c r="D13364" s="58" t="s">
        <v>6077</v>
      </c>
      <c r="E13364" s="58" t="s">
        <v>20217</v>
      </c>
      <c r="F13364" s="46" t="s">
        <v>20218</v>
      </c>
      <c r="G13364" s="58" t="s">
        <v>20219</v>
      </c>
      <c r="H13364" s="58" t="s">
        <v>20220</v>
      </c>
      <c r="I13364" s="524">
        <v>0</v>
      </c>
      <c r="J13364" s="46" t="s">
        <v>39</v>
      </c>
      <c r="K13364" s="75" t="s">
        <v>32</v>
      </c>
      <c r="L13364" s="76">
        <f t="shared" si="640"/>
        <v>0</v>
      </c>
      <c r="M13364" s="76"/>
      <c r="N13364" s="76"/>
      <c r="O13364" s="76"/>
      <c r="P13364" s="76"/>
      <c r="Q13364" s="76"/>
      <c r="R13364" s="76"/>
      <c r="S13364" s="76"/>
      <c r="T13364" s="76"/>
      <c r="U13364" s="76"/>
      <c r="V13364" s="76"/>
      <c r="W13364" s="76"/>
      <c r="X13364" s="76"/>
    </row>
    <row r="13365" spans="1:24">
      <c r="A13365" s="54"/>
      <c r="B13365" s="54"/>
      <c r="C13365" s="54"/>
      <c r="D13365" s="77"/>
      <c r="E13365" s="77"/>
      <c r="F13365" s="54"/>
      <c r="G13365" s="77"/>
      <c r="H13365" s="77"/>
      <c r="I13365" s="525"/>
      <c r="J13365" s="54"/>
      <c r="K13365" s="75" t="s">
        <v>34</v>
      </c>
      <c r="L13365" s="76">
        <f t="shared" si="640"/>
        <v>0</v>
      </c>
      <c r="M13365" s="76"/>
      <c r="N13365" s="76"/>
      <c r="O13365" s="76"/>
      <c r="P13365" s="76"/>
      <c r="Q13365" s="76"/>
      <c r="R13365" s="76"/>
      <c r="S13365" s="76"/>
      <c r="T13365" s="76"/>
      <c r="U13365" s="76"/>
      <c r="V13365" s="76"/>
      <c r="W13365" s="76"/>
      <c r="X13365" s="76"/>
    </row>
    <row r="13366" spans="1:24">
      <c r="A13366" s="54"/>
      <c r="B13366" s="54"/>
      <c r="C13366" s="80"/>
      <c r="D13366" s="81"/>
      <c r="E13366" s="81"/>
      <c r="F13366" s="80"/>
      <c r="G13366" s="81"/>
      <c r="H13366" s="81"/>
      <c r="I13366" s="526"/>
      <c r="J13366" s="80"/>
      <c r="K13366" s="84" t="s">
        <v>36</v>
      </c>
      <c r="L13366" s="76">
        <f t="shared" si="640"/>
        <v>2</v>
      </c>
      <c r="M13366" s="76"/>
      <c r="N13366" s="76"/>
      <c r="O13366" s="76"/>
      <c r="P13366" s="76"/>
      <c r="Q13366" s="76"/>
      <c r="R13366" s="76"/>
      <c r="S13366" s="76">
        <v>2</v>
      </c>
      <c r="T13366" s="76"/>
      <c r="U13366" s="76"/>
      <c r="V13366" s="76"/>
      <c r="W13366" s="76"/>
      <c r="X13366" s="76"/>
    </row>
    <row r="13367" spans="1:24">
      <c r="A13367" s="54"/>
      <c r="B13367" s="54"/>
      <c r="C13367" s="46" t="s">
        <v>33</v>
      </c>
      <c r="D13367" s="58" t="s">
        <v>20221</v>
      </c>
      <c r="E13367" s="58" t="s">
        <v>20222</v>
      </c>
      <c r="F13367" s="46" t="s">
        <v>4632</v>
      </c>
      <c r="G13367" s="58" t="s">
        <v>20223</v>
      </c>
      <c r="H13367" s="58"/>
      <c r="I13367" s="524">
        <v>5</v>
      </c>
      <c r="J13367" s="46" t="s">
        <v>39</v>
      </c>
      <c r="K13367" s="75" t="s">
        <v>32</v>
      </c>
      <c r="L13367" s="76">
        <f t="shared" si="640"/>
        <v>0</v>
      </c>
      <c r="M13367" s="76"/>
      <c r="N13367" s="76"/>
      <c r="O13367" s="76"/>
      <c r="P13367" s="76"/>
      <c r="Q13367" s="76"/>
      <c r="R13367" s="76"/>
      <c r="S13367" s="76"/>
      <c r="T13367" s="76"/>
      <c r="U13367" s="76"/>
      <c r="V13367" s="76"/>
      <c r="W13367" s="76"/>
      <c r="X13367" s="76"/>
    </row>
    <row r="13368" spans="1:24">
      <c r="A13368" s="54"/>
      <c r="B13368" s="54"/>
      <c r="C13368" s="54"/>
      <c r="D13368" s="77"/>
      <c r="E13368" s="77"/>
      <c r="F13368" s="54"/>
      <c r="G13368" s="77"/>
      <c r="H13368" s="77"/>
      <c r="I13368" s="525"/>
      <c r="J13368" s="54"/>
      <c r="K13368" s="75" t="s">
        <v>34</v>
      </c>
      <c r="L13368" s="76">
        <f t="shared" si="640"/>
        <v>0</v>
      </c>
      <c r="M13368" s="76"/>
      <c r="N13368" s="76"/>
      <c r="O13368" s="76"/>
      <c r="P13368" s="76"/>
      <c r="Q13368" s="76"/>
      <c r="R13368" s="76"/>
      <c r="S13368" s="76"/>
      <c r="T13368" s="76"/>
      <c r="U13368" s="76"/>
      <c r="V13368" s="76"/>
      <c r="W13368" s="76"/>
      <c r="X13368" s="76"/>
    </row>
    <row r="13369" spans="1:24">
      <c r="A13369" s="54"/>
      <c r="B13369" s="54"/>
      <c r="C13369" s="80"/>
      <c r="D13369" s="81"/>
      <c r="E13369" s="81"/>
      <c r="F13369" s="80"/>
      <c r="G13369" s="81"/>
      <c r="H13369" s="81"/>
      <c r="I13369" s="526"/>
      <c r="J13369" s="80"/>
      <c r="K13369" s="84" t="s">
        <v>36</v>
      </c>
      <c r="L13369" s="76">
        <f t="shared" si="640"/>
        <v>2</v>
      </c>
      <c r="M13369" s="76"/>
      <c r="N13369" s="76">
        <v>1</v>
      </c>
      <c r="O13369" s="76">
        <v>1</v>
      </c>
      <c r="P13369" s="76"/>
      <c r="Q13369" s="76"/>
      <c r="R13369" s="76"/>
      <c r="S13369" s="76"/>
      <c r="T13369" s="76"/>
      <c r="U13369" s="76"/>
      <c r="V13369" s="76"/>
      <c r="W13369" s="76"/>
      <c r="X13369" s="76"/>
    </row>
    <row r="13370" spans="1:24">
      <c r="A13370" s="54"/>
      <c r="B13370" s="54"/>
      <c r="C13370" s="46" t="s">
        <v>33</v>
      </c>
      <c r="D13370" s="58" t="s">
        <v>20224</v>
      </c>
      <c r="E13370" s="58" t="s">
        <v>20225</v>
      </c>
      <c r="F13370" s="46" t="s">
        <v>20226</v>
      </c>
      <c r="G13370" s="58" t="s">
        <v>20227</v>
      </c>
      <c r="H13370" s="58" t="s">
        <v>20228</v>
      </c>
      <c r="I13370" s="524">
        <v>15947</v>
      </c>
      <c r="J13370" s="46" t="s">
        <v>39</v>
      </c>
      <c r="K13370" s="75" t="s">
        <v>32</v>
      </c>
      <c r="L13370" s="76">
        <f t="shared" si="640"/>
        <v>0</v>
      </c>
      <c r="M13370" s="76"/>
      <c r="N13370" s="76"/>
      <c r="O13370" s="76"/>
      <c r="P13370" s="76"/>
      <c r="Q13370" s="76"/>
      <c r="R13370" s="76"/>
      <c r="S13370" s="76"/>
      <c r="T13370" s="76"/>
      <c r="U13370" s="76"/>
      <c r="V13370" s="76"/>
      <c r="W13370" s="76"/>
      <c r="X13370" s="76"/>
    </row>
    <row r="13371" spans="1:24">
      <c r="A13371" s="54"/>
      <c r="B13371" s="54"/>
      <c r="C13371" s="54"/>
      <c r="D13371" s="77"/>
      <c r="E13371" s="77"/>
      <c r="F13371" s="54"/>
      <c r="G13371" s="77"/>
      <c r="H13371" s="77"/>
      <c r="I13371" s="525"/>
      <c r="J13371" s="54"/>
      <c r="K13371" s="75" t="s">
        <v>34</v>
      </c>
      <c r="L13371" s="76">
        <f t="shared" si="640"/>
        <v>0</v>
      </c>
      <c r="M13371" s="76"/>
      <c r="N13371" s="76"/>
      <c r="O13371" s="76"/>
      <c r="P13371" s="76"/>
      <c r="Q13371" s="76"/>
      <c r="R13371" s="76"/>
      <c r="S13371" s="76"/>
      <c r="T13371" s="76"/>
      <c r="U13371" s="76"/>
      <c r="V13371" s="76"/>
      <c r="W13371" s="76"/>
      <c r="X13371" s="76"/>
    </row>
    <row r="13372" spans="1:24">
      <c r="A13372" s="54"/>
      <c r="B13372" s="54"/>
      <c r="C13372" s="80"/>
      <c r="D13372" s="81"/>
      <c r="E13372" s="81"/>
      <c r="F13372" s="80"/>
      <c r="G13372" s="81"/>
      <c r="H13372" s="81"/>
      <c r="I13372" s="526"/>
      <c r="J13372" s="80"/>
      <c r="K13372" s="84" t="s">
        <v>36</v>
      </c>
      <c r="L13372" s="76">
        <f t="shared" si="640"/>
        <v>4</v>
      </c>
      <c r="M13372" s="76"/>
      <c r="N13372" s="76"/>
      <c r="O13372" s="76"/>
      <c r="P13372" s="76"/>
      <c r="Q13372" s="76"/>
      <c r="R13372" s="76"/>
      <c r="S13372" s="76"/>
      <c r="T13372" s="76"/>
      <c r="U13372" s="76">
        <v>4</v>
      </c>
      <c r="V13372" s="76"/>
      <c r="W13372" s="76"/>
      <c r="X13372" s="76"/>
    </row>
    <row r="13373" spans="1:24">
      <c r="A13373" s="54"/>
      <c r="B13373" s="54"/>
      <c r="C13373" s="46" t="s">
        <v>33</v>
      </c>
      <c r="D13373" s="58" t="s">
        <v>20229</v>
      </c>
      <c r="E13373" s="58" t="s">
        <v>20230</v>
      </c>
      <c r="F13373" s="46" t="s">
        <v>20231</v>
      </c>
      <c r="G13373" s="58" t="s">
        <v>20232</v>
      </c>
      <c r="H13373" s="58" t="s">
        <v>20233</v>
      </c>
      <c r="I13373" s="524">
        <v>42</v>
      </c>
      <c r="J13373" s="46" t="s">
        <v>39</v>
      </c>
      <c r="K13373" s="75" t="s">
        <v>32</v>
      </c>
      <c r="L13373" s="76">
        <f t="shared" si="640"/>
        <v>0</v>
      </c>
      <c r="M13373" s="76"/>
      <c r="N13373" s="76"/>
      <c r="O13373" s="76"/>
      <c r="P13373" s="76"/>
      <c r="Q13373" s="76"/>
      <c r="R13373" s="76"/>
      <c r="S13373" s="76"/>
      <c r="T13373" s="76"/>
      <c r="U13373" s="76"/>
      <c r="V13373" s="76"/>
      <c r="W13373" s="76"/>
      <c r="X13373" s="76"/>
    </row>
    <row r="13374" spans="1:24">
      <c r="A13374" s="54"/>
      <c r="B13374" s="54"/>
      <c r="C13374" s="54"/>
      <c r="D13374" s="77"/>
      <c r="E13374" s="77"/>
      <c r="F13374" s="54"/>
      <c r="G13374" s="77"/>
      <c r="H13374" s="77"/>
      <c r="I13374" s="525"/>
      <c r="J13374" s="54"/>
      <c r="K13374" s="75" t="s">
        <v>34</v>
      </c>
      <c r="L13374" s="76">
        <f t="shared" si="640"/>
        <v>0</v>
      </c>
      <c r="M13374" s="76"/>
      <c r="N13374" s="76"/>
      <c r="O13374" s="76"/>
      <c r="P13374" s="76"/>
      <c r="Q13374" s="76"/>
      <c r="R13374" s="76"/>
      <c r="S13374" s="76"/>
      <c r="T13374" s="76"/>
      <c r="U13374" s="76"/>
      <c r="V13374" s="76"/>
      <c r="W13374" s="76"/>
      <c r="X13374" s="76"/>
    </row>
    <row r="13375" spans="1:24">
      <c r="A13375" s="54"/>
      <c r="B13375" s="54"/>
      <c r="C13375" s="80"/>
      <c r="D13375" s="81"/>
      <c r="E13375" s="81"/>
      <c r="F13375" s="80"/>
      <c r="G13375" s="81"/>
      <c r="H13375" s="81"/>
      <c r="I13375" s="526"/>
      <c r="J13375" s="80"/>
      <c r="K13375" s="84" t="s">
        <v>36</v>
      </c>
      <c r="L13375" s="76">
        <f t="shared" si="640"/>
        <v>2</v>
      </c>
      <c r="M13375" s="76"/>
      <c r="N13375" s="76"/>
      <c r="O13375" s="76">
        <v>1</v>
      </c>
      <c r="P13375" s="76"/>
      <c r="Q13375" s="76"/>
      <c r="R13375" s="76"/>
      <c r="S13375" s="76"/>
      <c r="T13375" s="76"/>
      <c r="U13375" s="76"/>
      <c r="V13375" s="76"/>
      <c r="W13375" s="76"/>
      <c r="X13375" s="76">
        <v>1</v>
      </c>
    </row>
    <row r="13376" spans="1:24">
      <c r="A13376" s="54"/>
      <c r="B13376" s="54"/>
      <c r="C13376" s="46" t="s">
        <v>33</v>
      </c>
      <c r="D13376" s="58" t="s">
        <v>20234</v>
      </c>
      <c r="E13376" s="58" t="s">
        <v>20235</v>
      </c>
      <c r="F13376" s="46" t="s">
        <v>20236</v>
      </c>
      <c r="G13376" s="58" t="s">
        <v>20237</v>
      </c>
      <c r="H13376" s="58" t="s">
        <v>20238</v>
      </c>
      <c r="I13376" s="524">
        <v>0</v>
      </c>
      <c r="J13376" s="46" t="s">
        <v>39</v>
      </c>
      <c r="K13376" s="75" t="s">
        <v>32</v>
      </c>
      <c r="L13376" s="76">
        <f t="shared" ref="L13376:L13432" si="641">SUM(M13376:X13376)</f>
        <v>0</v>
      </c>
      <c r="M13376" s="76"/>
      <c r="N13376" s="76"/>
      <c r="O13376" s="76"/>
      <c r="P13376" s="76"/>
      <c r="Q13376" s="76"/>
      <c r="R13376" s="76"/>
      <c r="S13376" s="76"/>
      <c r="T13376" s="76"/>
      <c r="U13376" s="76"/>
      <c r="V13376" s="76"/>
      <c r="W13376" s="76"/>
      <c r="X13376" s="76"/>
    </row>
    <row r="13377" spans="1:24">
      <c r="A13377" s="54"/>
      <c r="B13377" s="54"/>
      <c r="C13377" s="54"/>
      <c r="D13377" s="77"/>
      <c r="E13377" s="77"/>
      <c r="F13377" s="54"/>
      <c r="G13377" s="77"/>
      <c r="H13377" s="77"/>
      <c r="I13377" s="525"/>
      <c r="J13377" s="54"/>
      <c r="K13377" s="75" t="s">
        <v>34</v>
      </c>
      <c r="L13377" s="76">
        <f t="shared" si="641"/>
        <v>0</v>
      </c>
      <c r="M13377" s="76"/>
      <c r="N13377" s="76"/>
      <c r="O13377" s="76"/>
      <c r="P13377" s="76"/>
      <c r="Q13377" s="76"/>
      <c r="R13377" s="76"/>
      <c r="S13377" s="76"/>
      <c r="T13377" s="76"/>
      <c r="U13377" s="76"/>
      <c r="V13377" s="76"/>
      <c r="W13377" s="76"/>
      <c r="X13377" s="76"/>
    </row>
    <row r="13378" spans="1:24">
      <c r="A13378" s="54"/>
      <c r="B13378" s="54"/>
      <c r="C13378" s="80"/>
      <c r="D13378" s="81"/>
      <c r="E13378" s="81"/>
      <c r="F13378" s="80"/>
      <c r="G13378" s="81"/>
      <c r="H13378" s="81"/>
      <c r="I13378" s="526"/>
      <c r="J13378" s="80"/>
      <c r="K13378" s="84" t="s">
        <v>36</v>
      </c>
      <c r="L13378" s="76">
        <f t="shared" si="641"/>
        <v>2</v>
      </c>
      <c r="M13378" s="76"/>
      <c r="N13378" s="76"/>
      <c r="O13378" s="76">
        <v>2</v>
      </c>
      <c r="P13378" s="76"/>
      <c r="Q13378" s="76"/>
      <c r="R13378" s="76"/>
      <c r="S13378" s="76"/>
      <c r="T13378" s="76"/>
      <c r="U13378" s="76"/>
      <c r="V13378" s="76"/>
      <c r="W13378" s="76"/>
      <c r="X13378" s="76"/>
    </row>
    <row r="13379" spans="1:24">
      <c r="A13379" s="54"/>
      <c r="B13379" s="54"/>
      <c r="C13379" s="46" t="s">
        <v>33</v>
      </c>
      <c r="D13379" s="58" t="s">
        <v>20239</v>
      </c>
      <c r="E13379" s="58" t="s">
        <v>20240</v>
      </c>
      <c r="F13379" s="46" t="s">
        <v>20241</v>
      </c>
      <c r="G13379" s="58" t="s">
        <v>20242</v>
      </c>
      <c r="H13379" s="58"/>
      <c r="I13379" s="524">
        <v>0</v>
      </c>
      <c r="J13379" s="46" t="s">
        <v>39</v>
      </c>
      <c r="K13379" s="75" t="s">
        <v>32</v>
      </c>
      <c r="L13379" s="76">
        <f t="shared" si="641"/>
        <v>0</v>
      </c>
      <c r="M13379" s="76"/>
      <c r="N13379" s="76"/>
      <c r="O13379" s="76"/>
      <c r="P13379" s="76"/>
      <c r="Q13379" s="76"/>
      <c r="R13379" s="76"/>
      <c r="S13379" s="76"/>
      <c r="T13379" s="76"/>
      <c r="U13379" s="76"/>
      <c r="V13379" s="76"/>
      <c r="W13379" s="76"/>
      <c r="X13379" s="76"/>
    </row>
    <row r="13380" spans="1:24">
      <c r="A13380" s="54"/>
      <c r="B13380" s="54"/>
      <c r="C13380" s="54"/>
      <c r="D13380" s="77"/>
      <c r="E13380" s="77"/>
      <c r="F13380" s="54"/>
      <c r="G13380" s="77"/>
      <c r="H13380" s="77"/>
      <c r="I13380" s="525"/>
      <c r="J13380" s="54"/>
      <c r="K13380" s="75" t="s">
        <v>34</v>
      </c>
      <c r="L13380" s="76">
        <f t="shared" si="641"/>
        <v>0</v>
      </c>
      <c r="M13380" s="76"/>
      <c r="N13380" s="76"/>
      <c r="O13380" s="76"/>
      <c r="P13380" s="76"/>
      <c r="Q13380" s="76"/>
      <c r="R13380" s="76"/>
      <c r="S13380" s="76"/>
      <c r="T13380" s="76"/>
      <c r="U13380" s="76"/>
      <c r="V13380" s="76"/>
      <c r="W13380" s="76"/>
      <c r="X13380" s="76"/>
    </row>
    <row r="13381" spans="1:24">
      <c r="A13381" s="54"/>
      <c r="B13381" s="54"/>
      <c r="C13381" s="80"/>
      <c r="D13381" s="81"/>
      <c r="E13381" s="81"/>
      <c r="F13381" s="80"/>
      <c r="G13381" s="81"/>
      <c r="H13381" s="81"/>
      <c r="I13381" s="526"/>
      <c r="J13381" s="80"/>
      <c r="K13381" s="84" t="s">
        <v>36</v>
      </c>
      <c r="L13381" s="76">
        <f t="shared" si="641"/>
        <v>2</v>
      </c>
      <c r="M13381" s="76"/>
      <c r="N13381" s="76"/>
      <c r="O13381" s="76">
        <v>1</v>
      </c>
      <c r="P13381" s="76"/>
      <c r="Q13381" s="76"/>
      <c r="R13381" s="76"/>
      <c r="S13381" s="76"/>
      <c r="T13381" s="76"/>
      <c r="U13381" s="76"/>
      <c r="V13381" s="76"/>
      <c r="W13381" s="76"/>
      <c r="X13381" s="76">
        <v>1</v>
      </c>
    </row>
    <row r="13382" spans="1:24">
      <c r="A13382" s="54"/>
      <c r="B13382" s="54"/>
      <c r="C13382" s="46" t="s">
        <v>33</v>
      </c>
      <c r="D13382" s="58" t="s">
        <v>20243</v>
      </c>
      <c r="E13382" s="58" t="s">
        <v>20244</v>
      </c>
      <c r="F13382" s="46" t="s">
        <v>20245</v>
      </c>
      <c r="G13382" s="58" t="s">
        <v>20246</v>
      </c>
      <c r="H13382" s="58" t="s">
        <v>20247</v>
      </c>
      <c r="I13382" s="524">
        <v>272</v>
      </c>
      <c r="J13382" s="46" t="s">
        <v>39</v>
      </c>
      <c r="K13382" s="75" t="s">
        <v>32</v>
      </c>
      <c r="L13382" s="76">
        <f t="shared" si="641"/>
        <v>0</v>
      </c>
      <c r="M13382" s="76"/>
      <c r="N13382" s="76"/>
      <c r="O13382" s="76"/>
      <c r="P13382" s="76"/>
      <c r="Q13382" s="76"/>
      <c r="R13382" s="76"/>
      <c r="S13382" s="76"/>
      <c r="T13382" s="76"/>
      <c r="U13382" s="76"/>
      <c r="V13382" s="76"/>
      <c r="W13382" s="76"/>
      <c r="X13382" s="76"/>
    </row>
    <row r="13383" spans="1:24">
      <c r="A13383" s="54"/>
      <c r="B13383" s="54"/>
      <c r="C13383" s="54"/>
      <c r="D13383" s="77"/>
      <c r="E13383" s="77"/>
      <c r="F13383" s="54"/>
      <c r="G13383" s="77"/>
      <c r="H13383" s="77"/>
      <c r="I13383" s="525"/>
      <c r="J13383" s="54"/>
      <c r="K13383" s="75" t="s">
        <v>34</v>
      </c>
      <c r="L13383" s="76">
        <f t="shared" si="641"/>
        <v>0</v>
      </c>
      <c r="M13383" s="76"/>
      <c r="N13383" s="76"/>
      <c r="O13383" s="76"/>
      <c r="P13383" s="76"/>
      <c r="Q13383" s="76"/>
      <c r="R13383" s="76"/>
      <c r="S13383" s="76"/>
      <c r="T13383" s="76"/>
      <c r="U13383" s="76"/>
      <c r="V13383" s="76"/>
      <c r="W13383" s="76"/>
      <c r="X13383" s="76"/>
    </row>
    <row r="13384" spans="1:24">
      <c r="A13384" s="54"/>
      <c r="B13384" s="54"/>
      <c r="C13384" s="80"/>
      <c r="D13384" s="81"/>
      <c r="E13384" s="81"/>
      <c r="F13384" s="80"/>
      <c r="G13384" s="81"/>
      <c r="H13384" s="81"/>
      <c r="I13384" s="526"/>
      <c r="J13384" s="80"/>
      <c r="K13384" s="84" t="s">
        <v>36</v>
      </c>
      <c r="L13384" s="76">
        <f t="shared" si="641"/>
        <v>2</v>
      </c>
      <c r="M13384" s="76"/>
      <c r="N13384" s="76"/>
      <c r="O13384" s="76"/>
      <c r="P13384" s="76"/>
      <c r="Q13384" s="76"/>
      <c r="R13384" s="76"/>
      <c r="S13384" s="76">
        <v>2</v>
      </c>
      <c r="T13384" s="76"/>
      <c r="U13384" s="76"/>
      <c r="V13384" s="76"/>
      <c r="W13384" s="76"/>
      <c r="X13384" s="76"/>
    </row>
    <row r="13385" spans="1:24">
      <c r="A13385" s="54"/>
      <c r="B13385" s="54"/>
      <c r="C13385" s="46" t="s">
        <v>33</v>
      </c>
      <c r="D13385" s="58" t="s">
        <v>20248</v>
      </c>
      <c r="E13385" s="58" t="s">
        <v>20249</v>
      </c>
      <c r="F13385" s="46" t="s">
        <v>20250</v>
      </c>
      <c r="G13385" s="58" t="s">
        <v>20251</v>
      </c>
      <c r="H13385" s="58" t="s">
        <v>20252</v>
      </c>
      <c r="I13385" s="524">
        <v>173</v>
      </c>
      <c r="J13385" s="46" t="s">
        <v>39</v>
      </c>
      <c r="K13385" s="75" t="s">
        <v>32</v>
      </c>
      <c r="L13385" s="76">
        <f t="shared" si="641"/>
        <v>0</v>
      </c>
      <c r="M13385" s="76"/>
      <c r="N13385" s="76"/>
      <c r="O13385" s="76"/>
      <c r="P13385" s="76"/>
      <c r="Q13385" s="76"/>
      <c r="R13385" s="76"/>
      <c r="S13385" s="76"/>
      <c r="T13385" s="76"/>
      <c r="U13385" s="76"/>
      <c r="V13385" s="76"/>
      <c r="W13385" s="76"/>
      <c r="X13385" s="76"/>
    </row>
    <row r="13386" spans="1:24">
      <c r="A13386" s="54"/>
      <c r="B13386" s="54"/>
      <c r="C13386" s="54"/>
      <c r="D13386" s="77"/>
      <c r="E13386" s="77"/>
      <c r="F13386" s="54"/>
      <c r="G13386" s="77"/>
      <c r="H13386" s="77"/>
      <c r="I13386" s="525"/>
      <c r="J13386" s="54"/>
      <c r="K13386" s="75" t="s">
        <v>34</v>
      </c>
      <c r="L13386" s="76">
        <f t="shared" si="641"/>
        <v>0</v>
      </c>
      <c r="M13386" s="76"/>
      <c r="N13386" s="76"/>
      <c r="O13386" s="76"/>
      <c r="P13386" s="76"/>
      <c r="Q13386" s="76"/>
      <c r="R13386" s="76"/>
      <c r="S13386" s="76"/>
      <c r="T13386" s="76"/>
      <c r="U13386" s="76"/>
      <c r="V13386" s="76"/>
      <c r="W13386" s="76"/>
      <c r="X13386" s="76"/>
    </row>
    <row r="13387" spans="1:24">
      <c r="A13387" s="54"/>
      <c r="B13387" s="54"/>
      <c r="C13387" s="80"/>
      <c r="D13387" s="81"/>
      <c r="E13387" s="81"/>
      <c r="F13387" s="80"/>
      <c r="G13387" s="81"/>
      <c r="H13387" s="81"/>
      <c r="I13387" s="526"/>
      <c r="J13387" s="80"/>
      <c r="K13387" s="84" t="s">
        <v>36</v>
      </c>
      <c r="L13387" s="76">
        <f t="shared" si="641"/>
        <v>3</v>
      </c>
      <c r="M13387" s="76"/>
      <c r="N13387" s="76"/>
      <c r="O13387" s="76"/>
      <c r="P13387" s="76"/>
      <c r="Q13387" s="76"/>
      <c r="R13387" s="76"/>
      <c r="S13387" s="76">
        <v>3</v>
      </c>
      <c r="T13387" s="76"/>
      <c r="U13387" s="76"/>
      <c r="V13387" s="76"/>
      <c r="W13387" s="76"/>
      <c r="X13387" s="76"/>
    </row>
    <row r="13388" spans="1:24">
      <c r="A13388" s="54"/>
      <c r="B13388" s="54"/>
      <c r="C13388" s="46" t="s">
        <v>33</v>
      </c>
      <c r="D13388" s="58" t="s">
        <v>20253</v>
      </c>
      <c r="E13388" s="58" t="s">
        <v>20254</v>
      </c>
      <c r="F13388" s="46" t="s">
        <v>20255</v>
      </c>
      <c r="G13388" s="58" t="s">
        <v>20256</v>
      </c>
      <c r="H13388" s="58" t="s">
        <v>20257</v>
      </c>
      <c r="I13388" s="524">
        <v>0</v>
      </c>
      <c r="J13388" s="46" t="s">
        <v>39</v>
      </c>
      <c r="K13388" s="75" t="s">
        <v>32</v>
      </c>
      <c r="L13388" s="76">
        <f t="shared" si="641"/>
        <v>0</v>
      </c>
      <c r="M13388" s="76"/>
      <c r="N13388" s="76"/>
      <c r="O13388" s="76"/>
      <c r="P13388" s="76"/>
      <c r="Q13388" s="76"/>
      <c r="R13388" s="76"/>
      <c r="S13388" s="76"/>
      <c r="T13388" s="76"/>
      <c r="U13388" s="76"/>
      <c r="V13388" s="76"/>
      <c r="W13388" s="76"/>
      <c r="X13388" s="76"/>
    </row>
    <row r="13389" spans="1:24">
      <c r="A13389" s="54"/>
      <c r="B13389" s="54"/>
      <c r="C13389" s="54"/>
      <c r="D13389" s="77"/>
      <c r="E13389" s="77"/>
      <c r="F13389" s="54"/>
      <c r="G13389" s="77"/>
      <c r="H13389" s="77"/>
      <c r="I13389" s="525"/>
      <c r="J13389" s="54"/>
      <c r="K13389" s="75" t="s">
        <v>34</v>
      </c>
      <c r="L13389" s="76">
        <f t="shared" si="641"/>
        <v>0</v>
      </c>
      <c r="M13389" s="76"/>
      <c r="N13389" s="76"/>
      <c r="O13389" s="76"/>
      <c r="P13389" s="76"/>
      <c r="Q13389" s="76"/>
      <c r="R13389" s="76"/>
      <c r="S13389" s="76"/>
      <c r="T13389" s="76"/>
      <c r="U13389" s="76"/>
      <c r="V13389" s="76"/>
      <c r="W13389" s="76"/>
      <c r="X13389" s="76"/>
    </row>
    <row r="13390" spans="1:24">
      <c r="A13390" s="54"/>
      <c r="B13390" s="54"/>
      <c r="C13390" s="80"/>
      <c r="D13390" s="81"/>
      <c r="E13390" s="81"/>
      <c r="F13390" s="80"/>
      <c r="G13390" s="81"/>
      <c r="H13390" s="81"/>
      <c r="I13390" s="526"/>
      <c r="J13390" s="80"/>
      <c r="K13390" s="84" t="s">
        <v>36</v>
      </c>
      <c r="L13390" s="76">
        <f t="shared" si="641"/>
        <v>2</v>
      </c>
      <c r="M13390" s="76"/>
      <c r="N13390" s="76"/>
      <c r="O13390" s="76"/>
      <c r="P13390" s="76"/>
      <c r="Q13390" s="76"/>
      <c r="R13390" s="76"/>
      <c r="S13390" s="76">
        <v>2</v>
      </c>
      <c r="T13390" s="76"/>
      <c r="U13390" s="76"/>
      <c r="V13390" s="76"/>
      <c r="W13390" s="76"/>
      <c r="X13390" s="76"/>
    </row>
    <row r="13391" spans="1:24">
      <c r="A13391" s="54"/>
      <c r="B13391" s="54"/>
      <c r="C13391" s="46" t="s">
        <v>33</v>
      </c>
      <c r="D13391" s="58" t="s">
        <v>20258</v>
      </c>
      <c r="E13391" s="58" t="s">
        <v>20259</v>
      </c>
      <c r="F13391" s="46" t="s">
        <v>20260</v>
      </c>
      <c r="G13391" s="58" t="s">
        <v>20261</v>
      </c>
      <c r="H13391" s="58" t="s">
        <v>20262</v>
      </c>
      <c r="I13391" s="524">
        <v>727</v>
      </c>
      <c r="J13391" s="46" t="s">
        <v>39</v>
      </c>
      <c r="K13391" s="75" t="s">
        <v>32</v>
      </c>
      <c r="L13391" s="76">
        <f t="shared" si="641"/>
        <v>0</v>
      </c>
      <c r="M13391" s="76"/>
      <c r="N13391" s="76"/>
      <c r="O13391" s="76"/>
      <c r="P13391" s="76"/>
      <c r="Q13391" s="76"/>
      <c r="R13391" s="76"/>
      <c r="S13391" s="76"/>
      <c r="T13391" s="76"/>
      <c r="U13391" s="76"/>
      <c r="V13391" s="76"/>
      <c r="W13391" s="76"/>
      <c r="X13391" s="76"/>
    </row>
    <row r="13392" spans="1:24">
      <c r="A13392" s="54"/>
      <c r="B13392" s="54"/>
      <c r="C13392" s="54"/>
      <c r="D13392" s="77"/>
      <c r="E13392" s="77"/>
      <c r="F13392" s="54"/>
      <c r="G13392" s="77"/>
      <c r="H13392" s="77"/>
      <c r="I13392" s="525"/>
      <c r="J13392" s="54"/>
      <c r="K13392" s="75" t="s">
        <v>34</v>
      </c>
      <c r="L13392" s="76">
        <f t="shared" si="641"/>
        <v>0</v>
      </c>
      <c r="M13392" s="76"/>
      <c r="N13392" s="76"/>
      <c r="O13392" s="76"/>
      <c r="P13392" s="76"/>
      <c r="Q13392" s="76"/>
      <c r="R13392" s="76"/>
      <c r="S13392" s="76"/>
      <c r="T13392" s="76"/>
      <c r="U13392" s="76"/>
      <c r="V13392" s="76"/>
      <c r="W13392" s="76"/>
      <c r="X13392" s="76"/>
    </row>
    <row r="13393" spans="1:24">
      <c r="A13393" s="54"/>
      <c r="B13393" s="54"/>
      <c r="C13393" s="80"/>
      <c r="D13393" s="81"/>
      <c r="E13393" s="81"/>
      <c r="F13393" s="80"/>
      <c r="G13393" s="81"/>
      <c r="H13393" s="81"/>
      <c r="I13393" s="526"/>
      <c r="J13393" s="80"/>
      <c r="K13393" s="84" t="s">
        <v>36</v>
      </c>
      <c r="L13393" s="76">
        <f t="shared" si="641"/>
        <v>3</v>
      </c>
      <c r="M13393" s="76"/>
      <c r="N13393" s="76"/>
      <c r="O13393" s="76"/>
      <c r="P13393" s="76"/>
      <c r="Q13393" s="76"/>
      <c r="R13393" s="76"/>
      <c r="S13393" s="76">
        <v>3</v>
      </c>
      <c r="T13393" s="76"/>
      <c r="U13393" s="76"/>
      <c r="V13393" s="76"/>
      <c r="W13393" s="76"/>
      <c r="X13393" s="76"/>
    </row>
    <row r="13394" spans="1:24">
      <c r="A13394" s="54"/>
      <c r="B13394" s="54"/>
      <c r="C13394" s="46" t="s">
        <v>33</v>
      </c>
      <c r="D13394" s="58" t="s">
        <v>20263</v>
      </c>
      <c r="E13394" s="58" t="s">
        <v>20264</v>
      </c>
      <c r="F13394" s="46" t="s">
        <v>20265</v>
      </c>
      <c r="G13394" s="58" t="s">
        <v>20266</v>
      </c>
      <c r="H13394" s="58"/>
      <c r="I13394" s="524">
        <v>0</v>
      </c>
      <c r="J13394" s="46" t="s">
        <v>39</v>
      </c>
      <c r="K13394" s="75" t="s">
        <v>32</v>
      </c>
      <c r="L13394" s="76">
        <f t="shared" si="641"/>
        <v>0</v>
      </c>
      <c r="M13394" s="76"/>
      <c r="N13394" s="76"/>
      <c r="O13394" s="76"/>
      <c r="P13394" s="76"/>
      <c r="Q13394" s="76"/>
      <c r="R13394" s="76"/>
      <c r="S13394" s="76"/>
      <c r="T13394" s="76"/>
      <c r="U13394" s="76"/>
      <c r="V13394" s="76"/>
      <c r="W13394" s="76"/>
      <c r="X13394" s="76"/>
    </row>
    <row r="13395" spans="1:24">
      <c r="A13395" s="54"/>
      <c r="B13395" s="54"/>
      <c r="C13395" s="54"/>
      <c r="D13395" s="77"/>
      <c r="E13395" s="77"/>
      <c r="F13395" s="54"/>
      <c r="G13395" s="77"/>
      <c r="H13395" s="77"/>
      <c r="I13395" s="525"/>
      <c r="J13395" s="54"/>
      <c r="K13395" s="75" t="s">
        <v>34</v>
      </c>
      <c r="L13395" s="76">
        <f t="shared" si="641"/>
        <v>0</v>
      </c>
      <c r="M13395" s="76"/>
      <c r="N13395" s="76"/>
      <c r="O13395" s="76"/>
      <c r="P13395" s="76"/>
      <c r="Q13395" s="76"/>
      <c r="R13395" s="76"/>
      <c r="S13395" s="76"/>
      <c r="T13395" s="76"/>
      <c r="U13395" s="76"/>
      <c r="V13395" s="76"/>
      <c r="W13395" s="76"/>
      <c r="X13395" s="76"/>
    </row>
    <row r="13396" spans="1:24">
      <c r="A13396" s="54"/>
      <c r="B13396" s="54"/>
      <c r="C13396" s="80"/>
      <c r="D13396" s="81"/>
      <c r="E13396" s="81"/>
      <c r="F13396" s="80"/>
      <c r="G13396" s="81"/>
      <c r="H13396" s="81"/>
      <c r="I13396" s="526"/>
      <c r="J13396" s="80"/>
      <c r="K13396" s="84" t="s">
        <v>36</v>
      </c>
      <c r="L13396" s="76">
        <f t="shared" si="641"/>
        <v>2</v>
      </c>
      <c r="M13396" s="76"/>
      <c r="N13396" s="76"/>
      <c r="O13396" s="76"/>
      <c r="P13396" s="76"/>
      <c r="Q13396" s="76"/>
      <c r="R13396" s="76"/>
      <c r="S13396" s="76">
        <v>2</v>
      </c>
      <c r="T13396" s="76"/>
      <c r="U13396" s="76"/>
      <c r="V13396" s="76"/>
      <c r="W13396" s="76"/>
      <c r="X13396" s="76"/>
    </row>
    <row r="13397" spans="1:24">
      <c r="A13397" s="54"/>
      <c r="B13397" s="54"/>
      <c r="C13397" s="46" t="s">
        <v>33</v>
      </c>
      <c r="D13397" s="58" t="s">
        <v>20267</v>
      </c>
      <c r="E13397" s="58" t="s">
        <v>20268</v>
      </c>
      <c r="F13397" s="46" t="s">
        <v>5186</v>
      </c>
      <c r="G13397" s="58" t="s">
        <v>20269</v>
      </c>
      <c r="H13397" s="58" t="s">
        <v>20270</v>
      </c>
      <c r="I13397" s="524">
        <v>27</v>
      </c>
      <c r="J13397" s="46" t="s">
        <v>39</v>
      </c>
      <c r="K13397" s="75" t="s">
        <v>32</v>
      </c>
      <c r="L13397" s="76">
        <f t="shared" si="641"/>
        <v>0</v>
      </c>
      <c r="M13397" s="76"/>
      <c r="N13397" s="76"/>
      <c r="O13397" s="76"/>
      <c r="P13397" s="76"/>
      <c r="Q13397" s="76"/>
      <c r="R13397" s="76"/>
      <c r="S13397" s="76"/>
      <c r="T13397" s="76"/>
      <c r="U13397" s="76"/>
      <c r="V13397" s="76"/>
      <c r="W13397" s="76"/>
      <c r="X13397" s="76"/>
    </row>
    <row r="13398" spans="1:24">
      <c r="A13398" s="54"/>
      <c r="B13398" s="54"/>
      <c r="C13398" s="54"/>
      <c r="D13398" s="77"/>
      <c r="E13398" s="77"/>
      <c r="F13398" s="54"/>
      <c r="G13398" s="77"/>
      <c r="H13398" s="77"/>
      <c r="I13398" s="525"/>
      <c r="J13398" s="54"/>
      <c r="K13398" s="75" t="s">
        <v>34</v>
      </c>
      <c r="L13398" s="76">
        <f t="shared" si="641"/>
        <v>0</v>
      </c>
      <c r="M13398" s="76"/>
      <c r="N13398" s="76"/>
      <c r="O13398" s="76"/>
      <c r="P13398" s="76"/>
      <c r="Q13398" s="76"/>
      <c r="R13398" s="76"/>
      <c r="S13398" s="76"/>
      <c r="T13398" s="76"/>
      <c r="U13398" s="76"/>
      <c r="V13398" s="76"/>
      <c r="W13398" s="76"/>
      <c r="X13398" s="76"/>
    </row>
    <row r="13399" spans="1:24">
      <c r="A13399" s="54"/>
      <c r="B13399" s="54"/>
      <c r="C13399" s="80"/>
      <c r="D13399" s="81"/>
      <c r="E13399" s="81"/>
      <c r="F13399" s="80"/>
      <c r="G13399" s="81"/>
      <c r="H13399" s="81"/>
      <c r="I13399" s="526"/>
      <c r="J13399" s="80"/>
      <c r="K13399" s="84" t="s">
        <v>36</v>
      </c>
      <c r="L13399" s="76">
        <f t="shared" si="641"/>
        <v>4</v>
      </c>
      <c r="M13399" s="76"/>
      <c r="N13399" s="76"/>
      <c r="O13399" s="76">
        <v>4</v>
      </c>
      <c r="P13399" s="76"/>
      <c r="Q13399" s="76"/>
      <c r="R13399" s="76"/>
      <c r="S13399" s="76"/>
      <c r="T13399" s="76"/>
      <c r="U13399" s="76"/>
      <c r="V13399" s="76"/>
      <c r="W13399" s="76"/>
      <c r="X13399" s="76"/>
    </row>
    <row r="13400" spans="1:24">
      <c r="A13400" s="54"/>
      <c r="B13400" s="54"/>
      <c r="C13400" s="46" t="s">
        <v>33</v>
      </c>
      <c r="D13400" s="58" t="s">
        <v>20271</v>
      </c>
      <c r="E13400" s="58" t="s">
        <v>20272</v>
      </c>
      <c r="F13400" s="46" t="s">
        <v>20273</v>
      </c>
      <c r="G13400" s="58" t="s">
        <v>20274</v>
      </c>
      <c r="H13400" s="58" t="s">
        <v>20275</v>
      </c>
      <c r="I13400" s="524">
        <v>0</v>
      </c>
      <c r="J13400" s="46" t="s">
        <v>39</v>
      </c>
      <c r="K13400" s="75" t="s">
        <v>32</v>
      </c>
      <c r="L13400" s="76">
        <f t="shared" si="641"/>
        <v>0</v>
      </c>
      <c r="M13400" s="76"/>
      <c r="N13400" s="76"/>
      <c r="O13400" s="76"/>
      <c r="P13400" s="76"/>
      <c r="Q13400" s="76"/>
      <c r="R13400" s="76"/>
      <c r="S13400" s="76"/>
      <c r="T13400" s="76"/>
      <c r="U13400" s="76"/>
      <c r="V13400" s="76"/>
      <c r="W13400" s="76"/>
      <c r="X13400" s="76"/>
    </row>
    <row r="13401" spans="1:24">
      <c r="A13401" s="54"/>
      <c r="B13401" s="54"/>
      <c r="C13401" s="54"/>
      <c r="D13401" s="77"/>
      <c r="E13401" s="77"/>
      <c r="F13401" s="54"/>
      <c r="G13401" s="77"/>
      <c r="H13401" s="77"/>
      <c r="I13401" s="525"/>
      <c r="J13401" s="54"/>
      <c r="K13401" s="75" t="s">
        <v>34</v>
      </c>
      <c r="L13401" s="76">
        <f t="shared" si="641"/>
        <v>0</v>
      </c>
      <c r="M13401" s="76"/>
      <c r="N13401" s="76"/>
      <c r="O13401" s="76"/>
      <c r="P13401" s="76"/>
      <c r="Q13401" s="76"/>
      <c r="R13401" s="76"/>
      <c r="S13401" s="76"/>
      <c r="T13401" s="76"/>
      <c r="U13401" s="76"/>
      <c r="V13401" s="76"/>
      <c r="W13401" s="76"/>
      <c r="X13401" s="76"/>
    </row>
    <row r="13402" spans="1:24">
      <c r="A13402" s="54"/>
      <c r="B13402" s="80"/>
      <c r="C13402" s="80"/>
      <c r="D13402" s="81"/>
      <c r="E13402" s="81"/>
      <c r="F13402" s="80"/>
      <c r="G13402" s="81"/>
      <c r="H13402" s="81"/>
      <c r="I13402" s="526"/>
      <c r="J13402" s="80"/>
      <c r="K13402" s="84" t="s">
        <v>36</v>
      </c>
      <c r="L13402" s="76">
        <f t="shared" si="641"/>
        <v>2</v>
      </c>
      <c r="M13402" s="76"/>
      <c r="N13402" s="76"/>
      <c r="O13402" s="76">
        <v>2</v>
      </c>
      <c r="P13402" s="76"/>
      <c r="Q13402" s="76"/>
      <c r="R13402" s="76"/>
      <c r="S13402" s="76"/>
      <c r="T13402" s="76"/>
      <c r="U13402" s="76"/>
      <c r="V13402" s="76"/>
      <c r="W13402" s="76"/>
      <c r="X13402" s="76"/>
    </row>
    <row r="13403" spans="1:24">
      <c r="A13403" s="54"/>
      <c r="B13403" s="865" t="s">
        <v>20276</v>
      </c>
      <c r="C13403" s="521"/>
      <c r="D13403" s="469">
        <f>COUNTA(D13406:D13414)</f>
        <v>3</v>
      </c>
      <c r="E13403" s="553"/>
      <c r="F13403" s="813"/>
      <c r="G13403" s="553"/>
      <c r="H13403" s="813"/>
      <c r="I13403" s="813">
        <f>SUM(I13406:I13414)</f>
        <v>4674</v>
      </c>
      <c r="J13403" s="553" t="s">
        <v>1508</v>
      </c>
      <c r="K13403" s="866" t="s">
        <v>1509</v>
      </c>
      <c r="L13403" s="812">
        <f>SUM(M13403:X13403)</f>
        <v>15</v>
      </c>
      <c r="M13403" s="76">
        <v>4</v>
      </c>
      <c r="N13403" s="76">
        <v>2</v>
      </c>
      <c r="O13403" s="76">
        <v>2</v>
      </c>
      <c r="P13403" s="76">
        <v>0</v>
      </c>
      <c r="Q13403" s="76">
        <v>0</v>
      </c>
      <c r="R13403" s="76">
        <v>0</v>
      </c>
      <c r="S13403" s="76">
        <v>0</v>
      </c>
      <c r="T13403" s="76">
        <v>6</v>
      </c>
      <c r="U13403" s="76">
        <v>0</v>
      </c>
      <c r="V13403" s="76">
        <v>0</v>
      </c>
      <c r="W13403" s="76">
        <v>1</v>
      </c>
      <c r="X13403" s="76">
        <v>0</v>
      </c>
    </row>
    <row r="13404" spans="1:24">
      <c r="A13404" s="54"/>
      <c r="B13404" s="867"/>
      <c r="C13404" s="522"/>
      <c r="D13404" s="470"/>
      <c r="E13404" s="555"/>
      <c r="F13404" s="814"/>
      <c r="G13404" s="555"/>
      <c r="H13404" s="814"/>
      <c r="I13404" s="814"/>
      <c r="J13404" s="555"/>
      <c r="K13404" s="866" t="s">
        <v>1501</v>
      </c>
      <c r="L13404" s="812">
        <f>SUM(M13404:X13404)</f>
        <v>0</v>
      </c>
      <c r="M13404" s="76">
        <v>0</v>
      </c>
      <c r="N13404" s="76">
        <v>0</v>
      </c>
      <c r="O13404" s="76">
        <v>0</v>
      </c>
      <c r="P13404" s="76">
        <v>0</v>
      </c>
      <c r="Q13404" s="76">
        <v>0</v>
      </c>
      <c r="R13404" s="76">
        <v>0</v>
      </c>
      <c r="S13404" s="76">
        <v>0</v>
      </c>
      <c r="T13404" s="76">
        <v>0</v>
      </c>
      <c r="U13404" s="76">
        <v>0</v>
      </c>
      <c r="V13404" s="76">
        <v>0</v>
      </c>
      <c r="W13404" s="76">
        <v>0</v>
      </c>
      <c r="X13404" s="76">
        <v>0</v>
      </c>
    </row>
    <row r="13405" spans="1:24">
      <c r="A13405" s="54"/>
      <c r="B13405" s="868"/>
      <c r="C13405" s="523"/>
      <c r="D13405" s="471"/>
      <c r="E13405" s="557"/>
      <c r="F13405" s="815"/>
      <c r="G13405" s="557"/>
      <c r="H13405" s="815"/>
      <c r="I13405" s="815"/>
      <c r="J13405" s="557"/>
      <c r="K13405" s="869" t="s">
        <v>1502</v>
      </c>
      <c r="L13405" s="812">
        <f>SUM(M13405:X13405)</f>
        <v>0</v>
      </c>
      <c r="M13405" s="76">
        <v>0</v>
      </c>
      <c r="N13405" s="76">
        <v>0</v>
      </c>
      <c r="O13405" s="76">
        <v>0</v>
      </c>
      <c r="P13405" s="76">
        <v>0</v>
      </c>
      <c r="Q13405" s="76">
        <v>0</v>
      </c>
      <c r="R13405" s="76">
        <v>0</v>
      </c>
      <c r="S13405" s="76">
        <v>0</v>
      </c>
      <c r="T13405" s="76">
        <v>0</v>
      </c>
      <c r="U13405" s="76">
        <v>0</v>
      </c>
      <c r="V13405" s="76">
        <v>0</v>
      </c>
      <c r="W13405" s="76">
        <v>0</v>
      </c>
      <c r="X13405" s="76">
        <v>0</v>
      </c>
    </row>
    <row r="13406" spans="1:24">
      <c r="A13406" s="54"/>
      <c r="B13406" s="46" t="s">
        <v>20277</v>
      </c>
      <c r="C13406" s="46" t="s">
        <v>31</v>
      </c>
      <c r="D13406" s="58" t="s">
        <v>20278</v>
      </c>
      <c r="E13406" s="58" t="s">
        <v>20279</v>
      </c>
      <c r="F13406" s="46" t="s">
        <v>20280</v>
      </c>
      <c r="G13406" s="58" t="s">
        <v>20281</v>
      </c>
      <c r="H13406" s="58" t="s">
        <v>20282</v>
      </c>
      <c r="I13406" s="524">
        <v>4674</v>
      </c>
      <c r="J13406" s="46" t="s">
        <v>39</v>
      </c>
      <c r="K13406" s="75" t="s">
        <v>32</v>
      </c>
      <c r="L13406" s="76">
        <f t="shared" si="641"/>
        <v>10</v>
      </c>
      <c r="M13406" s="76">
        <v>3</v>
      </c>
      <c r="N13406" s="76">
        <v>1</v>
      </c>
      <c r="O13406" s="76">
        <v>2</v>
      </c>
      <c r="P13406" s="76"/>
      <c r="Q13406" s="76"/>
      <c r="R13406" s="76"/>
      <c r="S13406" s="76"/>
      <c r="T13406" s="76">
        <v>3</v>
      </c>
      <c r="U13406" s="76"/>
      <c r="V13406" s="76"/>
      <c r="W13406" s="76">
        <v>1</v>
      </c>
      <c r="X13406" s="76"/>
    </row>
    <row r="13407" spans="1:24">
      <c r="A13407" s="54"/>
      <c r="B13407" s="54"/>
      <c r="C13407" s="54"/>
      <c r="D13407" s="77"/>
      <c r="E13407" s="77"/>
      <c r="F13407" s="54"/>
      <c r="G13407" s="77"/>
      <c r="H13407" s="77"/>
      <c r="I13407" s="525"/>
      <c r="J13407" s="54"/>
      <c r="K13407" s="75" t="s">
        <v>34</v>
      </c>
      <c r="L13407" s="76">
        <f t="shared" si="641"/>
        <v>0</v>
      </c>
      <c r="M13407" s="76"/>
      <c r="N13407" s="76"/>
      <c r="O13407" s="76"/>
      <c r="P13407" s="76"/>
      <c r="Q13407" s="76"/>
      <c r="R13407" s="76"/>
      <c r="S13407" s="76"/>
      <c r="T13407" s="76"/>
      <c r="U13407" s="76"/>
      <c r="V13407" s="76"/>
      <c r="W13407" s="76"/>
      <c r="X13407" s="76"/>
    </row>
    <row r="13408" spans="1:24">
      <c r="A13408" s="54"/>
      <c r="B13408" s="54"/>
      <c r="C13408" s="80"/>
      <c r="D13408" s="81"/>
      <c r="E13408" s="81"/>
      <c r="F13408" s="80"/>
      <c r="G13408" s="81"/>
      <c r="H13408" s="81"/>
      <c r="I13408" s="526"/>
      <c r="J13408" s="80"/>
      <c r="K13408" s="84" t="s">
        <v>36</v>
      </c>
      <c r="L13408" s="76">
        <f t="shared" si="641"/>
        <v>0</v>
      </c>
      <c r="M13408" s="76"/>
      <c r="N13408" s="76"/>
      <c r="O13408" s="76"/>
      <c r="P13408" s="76"/>
      <c r="Q13408" s="76"/>
      <c r="R13408" s="76"/>
      <c r="S13408" s="76"/>
      <c r="T13408" s="76"/>
      <c r="U13408" s="76"/>
      <c r="V13408" s="76"/>
      <c r="W13408" s="76"/>
      <c r="X13408" s="76"/>
    </row>
    <row r="13409" spans="1:24">
      <c r="A13409" s="54"/>
      <c r="B13409" s="54"/>
      <c r="C13409" s="46" t="s">
        <v>31</v>
      </c>
      <c r="D13409" s="58" t="s">
        <v>20283</v>
      </c>
      <c r="E13409" s="126" t="s">
        <v>20284</v>
      </c>
      <c r="F13409" s="46" t="s">
        <v>20285</v>
      </c>
      <c r="G13409" s="58" t="s">
        <v>20286</v>
      </c>
      <c r="H13409" s="880"/>
      <c r="I13409" s="524">
        <v>0</v>
      </c>
      <c r="J13409" s="46" t="s">
        <v>39</v>
      </c>
      <c r="K13409" s="75" t="s">
        <v>32</v>
      </c>
      <c r="L13409" s="76">
        <f t="shared" si="641"/>
        <v>3</v>
      </c>
      <c r="M13409" s="76">
        <v>1</v>
      </c>
      <c r="N13409" s="76">
        <v>1</v>
      </c>
      <c r="O13409" s="76"/>
      <c r="P13409" s="76"/>
      <c r="Q13409" s="76"/>
      <c r="R13409" s="76"/>
      <c r="S13409" s="76"/>
      <c r="T13409" s="76">
        <v>1</v>
      </c>
      <c r="U13409" s="76"/>
      <c r="V13409" s="76"/>
      <c r="W13409" s="76"/>
      <c r="X13409" s="76"/>
    </row>
    <row r="13410" spans="1:24">
      <c r="A13410" s="54"/>
      <c r="B13410" s="54"/>
      <c r="C13410" s="54"/>
      <c r="D13410" s="77"/>
      <c r="E13410" s="77"/>
      <c r="F13410" s="54"/>
      <c r="G13410" s="77"/>
      <c r="H13410" s="883"/>
      <c r="I13410" s="525"/>
      <c r="J13410" s="54"/>
      <c r="K13410" s="75" t="s">
        <v>34</v>
      </c>
      <c r="L13410" s="76">
        <f t="shared" si="641"/>
        <v>0</v>
      </c>
      <c r="M13410" s="76"/>
      <c r="N13410" s="76"/>
      <c r="O13410" s="76"/>
      <c r="P13410" s="76"/>
      <c r="Q13410" s="76"/>
      <c r="R13410" s="76"/>
      <c r="S13410" s="76"/>
      <c r="T13410" s="76"/>
      <c r="U13410" s="76"/>
      <c r="V13410" s="76"/>
      <c r="W13410" s="76"/>
      <c r="X13410" s="76"/>
    </row>
    <row r="13411" spans="1:24">
      <c r="A13411" s="54"/>
      <c r="B13411" s="54"/>
      <c r="C13411" s="80"/>
      <c r="D13411" s="81"/>
      <c r="E13411" s="81"/>
      <c r="F13411" s="80"/>
      <c r="G13411" s="81"/>
      <c r="H13411" s="886"/>
      <c r="I13411" s="526"/>
      <c r="J13411" s="80"/>
      <c r="K13411" s="84" t="s">
        <v>36</v>
      </c>
      <c r="L13411" s="76">
        <f t="shared" si="641"/>
        <v>0</v>
      </c>
      <c r="M13411" s="76"/>
      <c r="N13411" s="76"/>
      <c r="O13411" s="76"/>
      <c r="P13411" s="76"/>
      <c r="Q13411" s="76"/>
      <c r="R13411" s="76"/>
      <c r="S13411" s="76"/>
      <c r="T13411" s="76"/>
      <c r="U13411" s="76"/>
      <c r="V13411" s="76"/>
      <c r="W13411" s="76"/>
      <c r="X13411" s="76"/>
    </row>
    <row r="13412" spans="1:24">
      <c r="A13412" s="54"/>
      <c r="B13412" s="54"/>
      <c r="C13412" s="46" t="s">
        <v>33</v>
      </c>
      <c r="D13412" s="58" t="s">
        <v>20287</v>
      </c>
      <c r="E13412" s="121" t="s">
        <v>20288</v>
      </c>
      <c r="F13412" s="46" t="s">
        <v>19584</v>
      </c>
      <c r="G13412" s="58" t="s">
        <v>20289</v>
      </c>
      <c r="H13412" s="880"/>
      <c r="I13412" s="524">
        <v>0</v>
      </c>
      <c r="J13412" s="46" t="s">
        <v>39</v>
      </c>
      <c r="K13412" s="75" t="s">
        <v>32</v>
      </c>
      <c r="L13412" s="76">
        <f t="shared" si="641"/>
        <v>2</v>
      </c>
      <c r="M13412" s="76"/>
      <c r="N13412" s="76"/>
      <c r="O13412" s="76"/>
      <c r="P13412" s="76"/>
      <c r="Q13412" s="76"/>
      <c r="R13412" s="76"/>
      <c r="S13412" s="76"/>
      <c r="T13412" s="76">
        <v>2</v>
      </c>
      <c r="U13412" s="76"/>
      <c r="V13412" s="76"/>
      <c r="W13412" s="76"/>
      <c r="X13412" s="76"/>
    </row>
    <row r="13413" spans="1:24">
      <c r="A13413" s="54"/>
      <c r="B13413" s="54"/>
      <c r="C13413" s="54"/>
      <c r="D13413" s="77"/>
      <c r="E13413" s="98"/>
      <c r="F13413" s="54"/>
      <c r="G13413" s="77"/>
      <c r="H13413" s="883"/>
      <c r="I13413" s="525"/>
      <c r="J13413" s="54"/>
      <c r="K13413" s="75" t="s">
        <v>34</v>
      </c>
      <c r="L13413" s="76">
        <f t="shared" si="641"/>
        <v>0</v>
      </c>
      <c r="M13413" s="76"/>
      <c r="N13413" s="76"/>
      <c r="O13413" s="76"/>
      <c r="P13413" s="76"/>
      <c r="Q13413" s="76"/>
      <c r="R13413" s="76"/>
      <c r="S13413" s="76"/>
      <c r="T13413" s="76"/>
      <c r="U13413" s="76"/>
      <c r="V13413" s="76"/>
      <c r="W13413" s="76"/>
      <c r="X13413" s="76"/>
    </row>
    <row r="13414" spans="1:24">
      <c r="A13414" s="54"/>
      <c r="B13414" s="80"/>
      <c r="C13414" s="80"/>
      <c r="D13414" s="81"/>
      <c r="E13414" s="99"/>
      <c r="F13414" s="80"/>
      <c r="G13414" s="81"/>
      <c r="H13414" s="886"/>
      <c r="I13414" s="526"/>
      <c r="J13414" s="80"/>
      <c r="K13414" s="84" t="s">
        <v>36</v>
      </c>
      <c r="L13414" s="76">
        <f t="shared" si="641"/>
        <v>0</v>
      </c>
      <c r="M13414" s="76"/>
      <c r="N13414" s="76"/>
      <c r="O13414" s="76"/>
      <c r="P13414" s="76"/>
      <c r="Q13414" s="76"/>
      <c r="R13414" s="76"/>
      <c r="S13414" s="76"/>
      <c r="T13414" s="76"/>
      <c r="U13414" s="76"/>
      <c r="V13414" s="76"/>
      <c r="W13414" s="76"/>
      <c r="X13414" s="76"/>
    </row>
    <row r="13415" spans="1:24">
      <c r="A13415" s="54"/>
      <c r="B13415" s="865" t="s">
        <v>20290</v>
      </c>
      <c r="C13415" s="521"/>
      <c r="D13415" s="469">
        <f>COUNTA(D13418:D13432)</f>
        <v>5</v>
      </c>
      <c r="E13415" s="553"/>
      <c r="F13415" s="813"/>
      <c r="G13415" s="553"/>
      <c r="H13415" s="813"/>
      <c r="I13415" s="813">
        <f>SUM(I13418:I13432)</f>
        <v>8493</v>
      </c>
      <c r="J13415" s="553" t="s">
        <v>1508</v>
      </c>
      <c r="K13415" s="866" t="s">
        <v>1509</v>
      </c>
      <c r="L13415" s="812">
        <f>SUM(M13415:X13415)</f>
        <v>13</v>
      </c>
      <c r="M13415" s="76">
        <v>1</v>
      </c>
      <c r="N13415" s="76">
        <v>2</v>
      </c>
      <c r="O13415" s="76">
        <v>0</v>
      </c>
      <c r="P13415" s="76">
        <v>0</v>
      </c>
      <c r="Q13415" s="76">
        <v>0</v>
      </c>
      <c r="R13415" s="76">
        <v>2</v>
      </c>
      <c r="S13415" s="76">
        <v>4</v>
      </c>
      <c r="T13415" s="76">
        <v>0</v>
      </c>
      <c r="U13415" s="76">
        <v>0</v>
      </c>
      <c r="V13415" s="76">
        <v>0</v>
      </c>
      <c r="W13415" s="76">
        <v>4</v>
      </c>
      <c r="X13415" s="76">
        <v>0</v>
      </c>
    </row>
    <row r="13416" spans="1:24">
      <c r="A13416" s="54"/>
      <c r="B13416" s="867"/>
      <c r="C13416" s="522"/>
      <c r="D13416" s="470"/>
      <c r="E13416" s="555"/>
      <c r="F13416" s="814"/>
      <c r="G13416" s="555"/>
      <c r="H13416" s="814"/>
      <c r="I13416" s="814"/>
      <c r="J13416" s="555"/>
      <c r="K13416" s="866" t="s">
        <v>1501</v>
      </c>
      <c r="L13416" s="812">
        <f>SUM(M13416:X13416)</f>
        <v>0</v>
      </c>
      <c r="M13416" s="76">
        <v>0</v>
      </c>
      <c r="N13416" s="76">
        <v>0</v>
      </c>
      <c r="O13416" s="76">
        <v>0</v>
      </c>
      <c r="P13416" s="76">
        <v>0</v>
      </c>
      <c r="Q13416" s="76">
        <v>0</v>
      </c>
      <c r="R13416" s="76">
        <v>0</v>
      </c>
      <c r="S13416" s="76">
        <v>0</v>
      </c>
      <c r="T13416" s="76">
        <v>0</v>
      </c>
      <c r="U13416" s="76">
        <v>0</v>
      </c>
      <c r="V13416" s="76">
        <v>0</v>
      </c>
      <c r="W13416" s="76">
        <v>0</v>
      </c>
      <c r="X13416" s="76">
        <v>0</v>
      </c>
    </row>
    <row r="13417" spans="1:24">
      <c r="A13417" s="54"/>
      <c r="B13417" s="868"/>
      <c r="C13417" s="523"/>
      <c r="D13417" s="471"/>
      <c r="E13417" s="557"/>
      <c r="F13417" s="815"/>
      <c r="G13417" s="557"/>
      <c r="H13417" s="815"/>
      <c r="I13417" s="815"/>
      <c r="J13417" s="557"/>
      <c r="K13417" s="869" t="s">
        <v>1502</v>
      </c>
      <c r="L13417" s="812">
        <f>SUM(M13417:X13417)</f>
        <v>9</v>
      </c>
      <c r="M13417" s="76">
        <v>0</v>
      </c>
      <c r="N13417" s="76">
        <v>0</v>
      </c>
      <c r="O13417" s="76">
        <v>0</v>
      </c>
      <c r="P13417" s="76">
        <v>0</v>
      </c>
      <c r="Q13417" s="76">
        <v>0</v>
      </c>
      <c r="R13417" s="76">
        <v>0</v>
      </c>
      <c r="S13417" s="76">
        <v>2</v>
      </c>
      <c r="T13417" s="76">
        <v>0</v>
      </c>
      <c r="U13417" s="76">
        <v>3</v>
      </c>
      <c r="V13417" s="76">
        <v>0</v>
      </c>
      <c r="W13417" s="76">
        <v>4</v>
      </c>
      <c r="X13417" s="76">
        <v>0</v>
      </c>
    </row>
    <row r="13418" spans="1:24">
      <c r="A13418" s="54"/>
      <c r="B13418" s="46" t="s">
        <v>20291</v>
      </c>
      <c r="C13418" s="46" t="s">
        <v>33</v>
      </c>
      <c r="D13418" s="58" t="s">
        <v>20292</v>
      </c>
      <c r="E13418" s="58" t="s">
        <v>20293</v>
      </c>
      <c r="F13418" s="46" t="s">
        <v>20294</v>
      </c>
      <c r="G13418" s="58" t="s">
        <v>20295</v>
      </c>
      <c r="H13418" s="58" t="s">
        <v>20296</v>
      </c>
      <c r="I13418" s="524">
        <v>574</v>
      </c>
      <c r="J13418" s="46" t="s">
        <v>39</v>
      </c>
      <c r="K13418" s="75" t="s">
        <v>32</v>
      </c>
      <c r="L13418" s="76">
        <f t="shared" si="641"/>
        <v>0</v>
      </c>
      <c r="M13418" s="76"/>
      <c r="N13418" s="76"/>
      <c r="O13418" s="76"/>
      <c r="P13418" s="76"/>
      <c r="Q13418" s="76"/>
      <c r="R13418" s="76"/>
      <c r="S13418" s="76"/>
      <c r="T13418" s="76"/>
      <c r="U13418" s="76"/>
      <c r="V13418" s="76"/>
      <c r="W13418" s="76"/>
      <c r="X13418" s="76"/>
    </row>
    <row r="13419" spans="1:24">
      <c r="A13419" s="54"/>
      <c r="B13419" s="54"/>
      <c r="C13419" s="54"/>
      <c r="D13419" s="77"/>
      <c r="E13419" s="63"/>
      <c r="F13419" s="54"/>
      <c r="G13419" s="77"/>
      <c r="H13419" s="77"/>
      <c r="I13419" s="525"/>
      <c r="J13419" s="54"/>
      <c r="K13419" s="75" t="s">
        <v>34</v>
      </c>
      <c r="L13419" s="76">
        <f t="shared" si="641"/>
        <v>0</v>
      </c>
      <c r="M13419" s="76"/>
      <c r="N13419" s="76"/>
      <c r="O13419" s="76"/>
      <c r="P13419" s="76"/>
      <c r="Q13419" s="76"/>
      <c r="R13419" s="76"/>
      <c r="S13419" s="76"/>
      <c r="T13419" s="76"/>
      <c r="U13419" s="76"/>
      <c r="V13419" s="76"/>
      <c r="W13419" s="76"/>
      <c r="X13419" s="76"/>
    </row>
    <row r="13420" spans="1:24">
      <c r="A13420" s="54"/>
      <c r="B13420" s="54"/>
      <c r="C13420" s="80"/>
      <c r="D13420" s="81"/>
      <c r="E13420" s="68"/>
      <c r="F13420" s="80"/>
      <c r="G13420" s="81"/>
      <c r="H13420" s="81"/>
      <c r="I13420" s="526"/>
      <c r="J13420" s="80"/>
      <c r="K13420" s="84" t="s">
        <v>36</v>
      </c>
      <c r="L13420" s="76">
        <f t="shared" si="641"/>
        <v>3</v>
      </c>
      <c r="M13420" s="76"/>
      <c r="N13420" s="76"/>
      <c r="O13420" s="76"/>
      <c r="P13420" s="76"/>
      <c r="Q13420" s="76"/>
      <c r="R13420" s="76"/>
      <c r="S13420" s="76"/>
      <c r="T13420" s="76"/>
      <c r="U13420" s="76">
        <v>3</v>
      </c>
      <c r="V13420" s="76"/>
      <c r="W13420" s="76"/>
      <c r="X13420" s="76"/>
    </row>
    <row r="13421" spans="1:24">
      <c r="A13421" s="54"/>
      <c r="B13421" s="54"/>
      <c r="C13421" s="46" t="s">
        <v>31</v>
      </c>
      <c r="D13421" s="58" t="s">
        <v>20297</v>
      </c>
      <c r="E13421" s="58" t="s">
        <v>20298</v>
      </c>
      <c r="F13421" s="46" t="s">
        <v>20299</v>
      </c>
      <c r="G13421" s="58" t="s">
        <v>20300</v>
      </c>
      <c r="H13421" s="58" t="s">
        <v>20301</v>
      </c>
      <c r="I13421" s="524">
        <v>7919</v>
      </c>
      <c r="J13421" s="46" t="s">
        <v>39</v>
      </c>
      <c r="K13421" s="75" t="s">
        <v>32</v>
      </c>
      <c r="L13421" s="76">
        <f t="shared" si="641"/>
        <v>13</v>
      </c>
      <c r="M13421" s="76">
        <v>1</v>
      </c>
      <c r="N13421" s="76">
        <v>2</v>
      </c>
      <c r="O13421" s="76"/>
      <c r="P13421" s="76"/>
      <c r="Q13421" s="76"/>
      <c r="R13421" s="76">
        <v>2</v>
      </c>
      <c r="S13421" s="76">
        <v>4</v>
      </c>
      <c r="T13421" s="76"/>
      <c r="U13421" s="76"/>
      <c r="V13421" s="76"/>
      <c r="W13421" s="76">
        <v>4</v>
      </c>
      <c r="X13421" s="76"/>
    </row>
    <row r="13422" spans="1:24">
      <c r="A13422" s="54"/>
      <c r="B13422" s="54"/>
      <c r="C13422" s="54"/>
      <c r="D13422" s="77"/>
      <c r="E13422" s="77"/>
      <c r="F13422" s="54"/>
      <c r="G13422" s="77"/>
      <c r="H13422" s="77"/>
      <c r="I13422" s="525"/>
      <c r="J13422" s="54"/>
      <c r="K13422" s="75" t="s">
        <v>34</v>
      </c>
      <c r="L13422" s="76">
        <f t="shared" si="641"/>
        <v>0</v>
      </c>
      <c r="M13422" s="76"/>
      <c r="N13422" s="76"/>
      <c r="O13422" s="76"/>
      <c r="P13422" s="76"/>
      <c r="Q13422" s="76"/>
      <c r="R13422" s="76"/>
      <c r="S13422" s="76"/>
      <c r="T13422" s="76"/>
      <c r="U13422" s="76"/>
      <c r="V13422" s="76"/>
      <c r="W13422" s="76"/>
      <c r="X13422" s="76"/>
    </row>
    <row r="13423" spans="1:24">
      <c r="A13423" s="54"/>
      <c r="B13423" s="54"/>
      <c r="C13423" s="80"/>
      <c r="D13423" s="81"/>
      <c r="E13423" s="81"/>
      <c r="F13423" s="80"/>
      <c r="G13423" s="81"/>
      <c r="H13423" s="81"/>
      <c r="I13423" s="526"/>
      <c r="J13423" s="80"/>
      <c r="K13423" s="84" t="s">
        <v>36</v>
      </c>
      <c r="L13423" s="76">
        <f t="shared" si="641"/>
        <v>0</v>
      </c>
      <c r="M13423" s="76"/>
      <c r="N13423" s="76"/>
      <c r="O13423" s="76"/>
      <c r="P13423" s="76"/>
      <c r="Q13423" s="76"/>
      <c r="R13423" s="76"/>
      <c r="S13423" s="76"/>
      <c r="T13423" s="76"/>
      <c r="U13423" s="76"/>
      <c r="V13423" s="76"/>
      <c r="W13423" s="76"/>
      <c r="X13423" s="76"/>
    </row>
    <row r="13424" spans="1:24">
      <c r="A13424" s="54"/>
      <c r="B13424" s="54"/>
      <c r="C13424" s="46" t="s">
        <v>33</v>
      </c>
      <c r="D13424" s="58" t="s">
        <v>6043</v>
      </c>
      <c r="E13424" s="58" t="s">
        <v>20302</v>
      </c>
      <c r="F13424" s="46" t="s">
        <v>20303</v>
      </c>
      <c r="G13424" s="58" t="s">
        <v>20304</v>
      </c>
      <c r="H13424" s="58" t="s">
        <v>20305</v>
      </c>
      <c r="I13424" s="524">
        <v>0</v>
      </c>
      <c r="J13424" s="46" t="s">
        <v>39</v>
      </c>
      <c r="K13424" s="75" t="s">
        <v>32</v>
      </c>
      <c r="L13424" s="76">
        <f t="shared" si="641"/>
        <v>0</v>
      </c>
      <c r="M13424" s="76"/>
      <c r="N13424" s="76"/>
      <c r="O13424" s="76"/>
      <c r="P13424" s="76"/>
      <c r="Q13424" s="76"/>
      <c r="R13424" s="76"/>
      <c r="S13424" s="76"/>
      <c r="T13424" s="76"/>
      <c r="U13424" s="76"/>
      <c r="V13424" s="76"/>
      <c r="W13424" s="76"/>
      <c r="X13424" s="76"/>
    </row>
    <row r="13425" spans="1:24">
      <c r="A13425" s="54"/>
      <c r="B13425" s="54"/>
      <c r="C13425" s="54"/>
      <c r="D13425" s="77"/>
      <c r="E13425" s="77"/>
      <c r="F13425" s="54"/>
      <c r="G13425" s="77"/>
      <c r="H13425" s="77"/>
      <c r="I13425" s="525"/>
      <c r="J13425" s="54"/>
      <c r="K13425" s="75" t="s">
        <v>34</v>
      </c>
      <c r="L13425" s="76">
        <f t="shared" si="641"/>
        <v>0</v>
      </c>
      <c r="M13425" s="76"/>
      <c r="N13425" s="76"/>
      <c r="O13425" s="76"/>
      <c r="P13425" s="76"/>
      <c r="Q13425" s="76"/>
      <c r="R13425" s="76"/>
      <c r="S13425" s="76"/>
      <c r="T13425" s="76"/>
      <c r="U13425" s="76"/>
      <c r="V13425" s="76"/>
      <c r="W13425" s="76"/>
      <c r="X13425" s="76"/>
    </row>
    <row r="13426" spans="1:24">
      <c r="A13426" s="54"/>
      <c r="B13426" s="54"/>
      <c r="C13426" s="80"/>
      <c r="D13426" s="81"/>
      <c r="E13426" s="81"/>
      <c r="F13426" s="80"/>
      <c r="G13426" s="81"/>
      <c r="H13426" s="81"/>
      <c r="I13426" s="526"/>
      <c r="J13426" s="80"/>
      <c r="K13426" s="84" t="s">
        <v>36</v>
      </c>
      <c r="L13426" s="76">
        <f t="shared" si="641"/>
        <v>2</v>
      </c>
      <c r="M13426" s="76"/>
      <c r="N13426" s="76"/>
      <c r="O13426" s="76"/>
      <c r="P13426" s="76"/>
      <c r="Q13426" s="76"/>
      <c r="R13426" s="76"/>
      <c r="S13426" s="76"/>
      <c r="T13426" s="76"/>
      <c r="U13426" s="76"/>
      <c r="V13426" s="76"/>
      <c r="W13426" s="76">
        <v>2</v>
      </c>
      <c r="X13426" s="76"/>
    </row>
    <row r="13427" spans="1:24">
      <c r="A13427" s="54"/>
      <c r="B13427" s="54"/>
      <c r="C13427" s="46" t="s">
        <v>33</v>
      </c>
      <c r="D13427" s="58" t="s">
        <v>20306</v>
      </c>
      <c r="E13427" s="58" t="s">
        <v>20307</v>
      </c>
      <c r="F13427" s="46" t="s">
        <v>20308</v>
      </c>
      <c r="G13427" s="58" t="s">
        <v>20309</v>
      </c>
      <c r="H13427" s="58" t="s">
        <v>20310</v>
      </c>
      <c r="I13427" s="524">
        <v>0</v>
      </c>
      <c r="J13427" s="46" t="s">
        <v>39</v>
      </c>
      <c r="K13427" s="75" t="s">
        <v>32</v>
      </c>
      <c r="L13427" s="76">
        <f t="shared" si="641"/>
        <v>0</v>
      </c>
      <c r="M13427" s="76"/>
      <c r="N13427" s="76"/>
      <c r="O13427" s="76"/>
      <c r="P13427" s="76"/>
      <c r="Q13427" s="76"/>
      <c r="R13427" s="76"/>
      <c r="S13427" s="76"/>
      <c r="T13427" s="76"/>
      <c r="U13427" s="76"/>
      <c r="V13427" s="76"/>
      <c r="W13427" s="76"/>
      <c r="X13427" s="76"/>
    </row>
    <row r="13428" spans="1:24">
      <c r="A13428" s="54"/>
      <c r="B13428" s="54"/>
      <c r="C13428" s="158"/>
      <c r="D13428" s="77"/>
      <c r="E13428" s="63"/>
      <c r="F13428" s="54"/>
      <c r="G13428" s="77"/>
      <c r="H13428" s="63"/>
      <c r="I13428" s="525"/>
      <c r="J13428" s="54"/>
      <c r="K13428" s="75" t="s">
        <v>34</v>
      </c>
      <c r="L13428" s="76">
        <f t="shared" si="641"/>
        <v>0</v>
      </c>
      <c r="M13428" s="76"/>
      <c r="N13428" s="76"/>
      <c r="O13428" s="76"/>
      <c r="P13428" s="76"/>
      <c r="Q13428" s="76"/>
      <c r="R13428" s="76"/>
      <c r="S13428" s="76"/>
      <c r="T13428" s="76"/>
      <c r="U13428" s="76"/>
      <c r="V13428" s="76"/>
      <c r="W13428" s="76"/>
      <c r="X13428" s="76"/>
    </row>
    <row r="13429" spans="1:24">
      <c r="A13429" s="54"/>
      <c r="B13429" s="54"/>
      <c r="C13429" s="159"/>
      <c r="D13429" s="81"/>
      <c r="E13429" s="68"/>
      <c r="F13429" s="80"/>
      <c r="G13429" s="81"/>
      <c r="H13429" s="68"/>
      <c r="I13429" s="526"/>
      <c r="J13429" s="80"/>
      <c r="K13429" s="84" t="s">
        <v>36</v>
      </c>
      <c r="L13429" s="76">
        <f t="shared" si="641"/>
        <v>2</v>
      </c>
      <c r="M13429" s="76"/>
      <c r="N13429" s="76"/>
      <c r="O13429" s="76"/>
      <c r="P13429" s="76"/>
      <c r="Q13429" s="76"/>
      <c r="R13429" s="76"/>
      <c r="S13429" s="76">
        <v>2</v>
      </c>
      <c r="T13429" s="76"/>
      <c r="U13429" s="76"/>
      <c r="V13429" s="76"/>
      <c r="W13429" s="76"/>
      <c r="X13429" s="76"/>
    </row>
    <row r="13430" spans="1:24">
      <c r="A13430" s="54"/>
      <c r="B13430" s="54"/>
      <c r="C13430" s="46" t="s">
        <v>33</v>
      </c>
      <c r="D13430" s="58" t="s">
        <v>20311</v>
      </c>
      <c r="E13430" s="58" t="s">
        <v>20312</v>
      </c>
      <c r="F13430" s="46" t="s">
        <v>20313</v>
      </c>
      <c r="G13430" s="58" t="s">
        <v>20314</v>
      </c>
      <c r="H13430" s="58" t="s">
        <v>20315</v>
      </c>
      <c r="I13430" s="524">
        <v>0</v>
      </c>
      <c r="J13430" s="46" t="s">
        <v>39</v>
      </c>
      <c r="K13430" s="75" t="s">
        <v>32</v>
      </c>
      <c r="L13430" s="76">
        <f t="shared" si="641"/>
        <v>0</v>
      </c>
      <c r="M13430" s="76"/>
      <c r="N13430" s="76"/>
      <c r="O13430" s="76"/>
      <c r="P13430" s="76"/>
      <c r="Q13430" s="76"/>
      <c r="R13430" s="76"/>
      <c r="S13430" s="76"/>
      <c r="T13430" s="76"/>
      <c r="U13430" s="76"/>
      <c r="V13430" s="76"/>
      <c r="W13430" s="76"/>
      <c r="X13430" s="76"/>
    </row>
    <row r="13431" spans="1:24">
      <c r="A13431" s="54"/>
      <c r="B13431" s="54"/>
      <c r="C13431" s="54"/>
      <c r="D13431" s="77"/>
      <c r="E13431" s="63"/>
      <c r="F13431" s="54"/>
      <c r="G13431" s="77"/>
      <c r="H13431" s="77"/>
      <c r="I13431" s="525"/>
      <c r="J13431" s="54"/>
      <c r="K13431" s="75" t="s">
        <v>34</v>
      </c>
      <c r="L13431" s="76">
        <f t="shared" si="641"/>
        <v>0</v>
      </c>
      <c r="M13431" s="76"/>
      <c r="N13431" s="76"/>
      <c r="O13431" s="76"/>
      <c r="P13431" s="76"/>
      <c r="Q13431" s="76"/>
      <c r="R13431" s="76"/>
      <c r="S13431" s="76"/>
      <c r="T13431" s="76"/>
      <c r="U13431" s="76"/>
      <c r="V13431" s="76"/>
      <c r="W13431" s="76"/>
      <c r="X13431" s="76"/>
    </row>
    <row r="13432" spans="1:24">
      <c r="A13432" s="54"/>
      <c r="B13432" s="80"/>
      <c r="C13432" s="80"/>
      <c r="D13432" s="81"/>
      <c r="E13432" s="68"/>
      <c r="F13432" s="80"/>
      <c r="G13432" s="81"/>
      <c r="H13432" s="81"/>
      <c r="I13432" s="526"/>
      <c r="J13432" s="80"/>
      <c r="K13432" s="84" t="s">
        <v>36</v>
      </c>
      <c r="L13432" s="76">
        <f t="shared" si="641"/>
        <v>2</v>
      </c>
      <c r="M13432" s="76"/>
      <c r="N13432" s="76"/>
      <c r="O13432" s="76"/>
      <c r="P13432" s="76"/>
      <c r="Q13432" s="76"/>
      <c r="R13432" s="76"/>
      <c r="S13432" s="76"/>
      <c r="T13432" s="76"/>
      <c r="U13432" s="76"/>
      <c r="V13432" s="76"/>
      <c r="W13432" s="76">
        <v>2</v>
      </c>
      <c r="X13432" s="76"/>
    </row>
    <row r="13433" spans="1:24">
      <c r="A13433" s="54"/>
      <c r="B13433" s="865" t="s">
        <v>20316</v>
      </c>
      <c r="C13433" s="521"/>
      <c r="D13433" s="469">
        <f>COUNTA(D13436:D13444)</f>
        <v>3</v>
      </c>
      <c r="E13433" s="553"/>
      <c r="F13433" s="813"/>
      <c r="G13433" s="553"/>
      <c r="H13433" s="813"/>
      <c r="I13433" s="813">
        <f>SUM(I13436:I13444)</f>
        <v>6962</v>
      </c>
      <c r="J13433" s="553" t="s">
        <v>1508</v>
      </c>
      <c r="K13433" s="866" t="s">
        <v>1509</v>
      </c>
      <c r="L13433" s="812">
        <f>SUM(M13433:X13433)</f>
        <v>2</v>
      </c>
      <c r="M13433" s="76">
        <v>1</v>
      </c>
      <c r="N13433" s="76">
        <v>1</v>
      </c>
      <c r="O13433" s="76">
        <v>0</v>
      </c>
      <c r="P13433" s="76">
        <v>0</v>
      </c>
      <c r="Q13433" s="76">
        <v>0</v>
      </c>
      <c r="R13433" s="76">
        <v>0</v>
      </c>
      <c r="S13433" s="76">
        <v>0</v>
      </c>
      <c r="T13433" s="76">
        <v>0</v>
      </c>
      <c r="U13433" s="76">
        <v>0</v>
      </c>
      <c r="V13433" s="76">
        <v>0</v>
      </c>
      <c r="W13433" s="76">
        <v>0</v>
      </c>
      <c r="X13433" s="76">
        <v>0</v>
      </c>
    </row>
    <row r="13434" spans="1:24">
      <c r="A13434" s="54"/>
      <c r="B13434" s="867"/>
      <c r="C13434" s="522"/>
      <c r="D13434" s="470"/>
      <c r="E13434" s="555"/>
      <c r="F13434" s="814"/>
      <c r="G13434" s="555"/>
      <c r="H13434" s="814"/>
      <c r="I13434" s="814"/>
      <c r="J13434" s="555"/>
      <c r="K13434" s="866" t="s">
        <v>1501</v>
      </c>
      <c r="L13434" s="812">
        <f>SUM(M13434:X13434)</f>
        <v>0</v>
      </c>
      <c r="M13434" s="76">
        <v>0</v>
      </c>
      <c r="N13434" s="76">
        <v>0</v>
      </c>
      <c r="O13434" s="76">
        <v>0</v>
      </c>
      <c r="P13434" s="76">
        <v>0</v>
      </c>
      <c r="Q13434" s="76">
        <v>0</v>
      </c>
      <c r="R13434" s="76">
        <v>0</v>
      </c>
      <c r="S13434" s="76">
        <v>0</v>
      </c>
      <c r="T13434" s="76">
        <v>0</v>
      </c>
      <c r="U13434" s="76">
        <v>0</v>
      </c>
      <c r="V13434" s="76">
        <v>0</v>
      </c>
      <c r="W13434" s="76">
        <v>0</v>
      </c>
      <c r="X13434" s="76">
        <v>0</v>
      </c>
    </row>
    <row r="13435" spans="1:24">
      <c r="A13435" s="54"/>
      <c r="B13435" s="868"/>
      <c r="C13435" s="523"/>
      <c r="D13435" s="471"/>
      <c r="E13435" s="557"/>
      <c r="F13435" s="815"/>
      <c r="G13435" s="557"/>
      <c r="H13435" s="815"/>
      <c r="I13435" s="815"/>
      <c r="J13435" s="557"/>
      <c r="K13435" s="869" t="s">
        <v>1502</v>
      </c>
      <c r="L13435" s="812">
        <f>SUM(M13435:X13435)</f>
        <v>7</v>
      </c>
      <c r="M13435" s="76">
        <v>0</v>
      </c>
      <c r="N13435" s="76">
        <v>0</v>
      </c>
      <c r="O13435" s="76">
        <v>2</v>
      </c>
      <c r="P13435" s="76">
        <v>0</v>
      </c>
      <c r="Q13435" s="76">
        <v>0</v>
      </c>
      <c r="R13435" s="76">
        <v>0</v>
      </c>
      <c r="S13435" s="76">
        <v>2</v>
      </c>
      <c r="T13435" s="76">
        <v>3</v>
      </c>
      <c r="U13435" s="76">
        <v>0</v>
      </c>
      <c r="V13435" s="76">
        <v>0</v>
      </c>
      <c r="W13435" s="76">
        <v>0</v>
      </c>
      <c r="X13435" s="76">
        <v>0</v>
      </c>
    </row>
    <row r="13436" spans="1:24">
      <c r="A13436" s="54"/>
      <c r="B13436" s="46" t="s">
        <v>20317</v>
      </c>
      <c r="C13436" s="46" t="s">
        <v>33</v>
      </c>
      <c r="D13436" s="58" t="s">
        <v>20318</v>
      </c>
      <c r="E13436" s="100" t="s">
        <v>20319</v>
      </c>
      <c r="F13436" s="46" t="s">
        <v>20320</v>
      </c>
      <c r="G13436" s="58" t="s">
        <v>20321</v>
      </c>
      <c r="H13436" s="58" t="s">
        <v>20322</v>
      </c>
      <c r="I13436" s="74">
        <v>5009</v>
      </c>
      <c r="J13436" s="46" t="s">
        <v>39</v>
      </c>
      <c r="K13436" s="75" t="s">
        <v>32</v>
      </c>
      <c r="L13436" s="76">
        <f t="shared" ref="L13436:L13444" si="642">SUM(M13436:X13436)</f>
        <v>0</v>
      </c>
      <c r="M13436" s="76"/>
      <c r="N13436" s="76"/>
      <c r="O13436" s="76"/>
      <c r="P13436" s="76"/>
      <c r="Q13436" s="76"/>
      <c r="R13436" s="76"/>
      <c r="S13436" s="76"/>
      <c r="T13436" s="76"/>
      <c r="U13436" s="76"/>
      <c r="V13436" s="76"/>
      <c r="W13436" s="76"/>
      <c r="X13436" s="76"/>
    </row>
    <row r="13437" spans="1:24">
      <c r="A13437" s="54"/>
      <c r="B13437" s="54"/>
      <c r="C13437" s="54"/>
      <c r="D13437" s="77"/>
      <c r="E13437" s="101"/>
      <c r="F13437" s="54"/>
      <c r="G13437" s="77"/>
      <c r="H13437" s="77"/>
      <c r="I13437" s="79"/>
      <c r="J13437" s="54"/>
      <c r="K13437" s="75" t="s">
        <v>34</v>
      </c>
      <c r="L13437" s="76">
        <f t="shared" si="642"/>
        <v>0</v>
      </c>
      <c r="M13437" s="76"/>
      <c r="N13437" s="76"/>
      <c r="O13437" s="76"/>
      <c r="P13437" s="76"/>
      <c r="Q13437" s="76"/>
      <c r="R13437" s="76"/>
      <c r="S13437" s="76"/>
      <c r="T13437" s="76"/>
      <c r="U13437" s="76"/>
      <c r="V13437" s="76"/>
      <c r="W13437" s="76"/>
      <c r="X13437" s="76"/>
    </row>
    <row r="13438" spans="1:24">
      <c r="A13438" s="54"/>
      <c r="B13438" s="54"/>
      <c r="C13438" s="80"/>
      <c r="D13438" s="81"/>
      <c r="E13438" s="102"/>
      <c r="F13438" s="80"/>
      <c r="G13438" s="81"/>
      <c r="H13438" s="81"/>
      <c r="I13438" s="83"/>
      <c r="J13438" s="80"/>
      <c r="K13438" s="84" t="s">
        <v>36</v>
      </c>
      <c r="L13438" s="76">
        <f t="shared" si="642"/>
        <v>3</v>
      </c>
      <c r="M13438" s="76"/>
      <c r="N13438" s="76"/>
      <c r="O13438" s="76"/>
      <c r="P13438" s="76"/>
      <c r="Q13438" s="76"/>
      <c r="R13438" s="76"/>
      <c r="S13438" s="76"/>
      <c r="T13438" s="76">
        <v>3</v>
      </c>
      <c r="U13438" s="76"/>
      <c r="V13438" s="76"/>
      <c r="W13438" s="76"/>
      <c r="X13438" s="76"/>
    </row>
    <row r="13439" spans="1:24">
      <c r="A13439" s="54"/>
      <c r="B13439" s="54"/>
      <c r="C13439" s="46" t="s">
        <v>35</v>
      </c>
      <c r="D13439" s="58" t="s">
        <v>20323</v>
      </c>
      <c r="E13439" s="100" t="s">
        <v>20324</v>
      </c>
      <c r="F13439" s="46" t="s">
        <v>20325</v>
      </c>
      <c r="G13439" s="58" t="s">
        <v>20326</v>
      </c>
      <c r="H13439" s="58" t="s">
        <v>20327</v>
      </c>
      <c r="I13439" s="74">
        <v>1953</v>
      </c>
      <c r="J13439" s="46" t="s">
        <v>39</v>
      </c>
      <c r="K13439" s="75" t="s">
        <v>32</v>
      </c>
      <c r="L13439" s="76">
        <f t="shared" si="642"/>
        <v>2</v>
      </c>
      <c r="M13439" s="76">
        <v>1</v>
      </c>
      <c r="N13439" s="76">
        <v>1</v>
      </c>
      <c r="O13439" s="76"/>
      <c r="P13439" s="76"/>
      <c r="Q13439" s="76"/>
      <c r="R13439" s="76"/>
      <c r="S13439" s="76"/>
      <c r="T13439" s="76"/>
      <c r="U13439" s="76"/>
      <c r="V13439" s="76"/>
      <c r="W13439" s="76"/>
      <c r="X13439" s="76"/>
    </row>
    <row r="13440" spans="1:24">
      <c r="A13440" s="54"/>
      <c r="B13440" s="54"/>
      <c r="C13440" s="54"/>
      <c r="D13440" s="77"/>
      <c r="E13440" s="101"/>
      <c r="F13440" s="54"/>
      <c r="G13440" s="77"/>
      <c r="H13440" s="77"/>
      <c r="I13440" s="79"/>
      <c r="J13440" s="54"/>
      <c r="K13440" s="75" t="s">
        <v>34</v>
      </c>
      <c r="L13440" s="76">
        <f t="shared" si="642"/>
        <v>0</v>
      </c>
      <c r="M13440" s="76"/>
      <c r="N13440" s="76"/>
      <c r="O13440" s="76"/>
      <c r="P13440" s="76"/>
      <c r="Q13440" s="76"/>
      <c r="R13440" s="76"/>
      <c r="S13440" s="76"/>
      <c r="T13440" s="76"/>
      <c r="U13440" s="76"/>
      <c r="V13440" s="76"/>
      <c r="W13440" s="76"/>
      <c r="X13440" s="76"/>
    </row>
    <row r="13441" spans="1:24">
      <c r="A13441" s="54"/>
      <c r="B13441" s="54"/>
      <c r="C13441" s="80"/>
      <c r="D13441" s="81"/>
      <c r="E13441" s="102"/>
      <c r="F13441" s="80"/>
      <c r="G13441" s="81"/>
      <c r="H13441" s="81"/>
      <c r="I13441" s="83"/>
      <c r="J13441" s="80"/>
      <c r="K13441" s="84" t="s">
        <v>36</v>
      </c>
      <c r="L13441" s="76">
        <f t="shared" si="642"/>
        <v>2</v>
      </c>
      <c r="M13441" s="76"/>
      <c r="N13441" s="76"/>
      <c r="O13441" s="76">
        <v>1</v>
      </c>
      <c r="P13441" s="76"/>
      <c r="Q13441" s="76"/>
      <c r="R13441" s="76"/>
      <c r="S13441" s="76">
        <v>1</v>
      </c>
      <c r="T13441" s="76"/>
      <c r="U13441" s="76"/>
      <c r="V13441" s="76"/>
      <c r="W13441" s="76"/>
      <c r="X13441" s="76"/>
    </row>
    <row r="13442" spans="1:24">
      <c r="A13442" s="54"/>
      <c r="B13442" s="54"/>
      <c r="C13442" s="46" t="s">
        <v>33</v>
      </c>
      <c r="D13442" s="58" t="s">
        <v>20328</v>
      </c>
      <c r="E13442" s="100" t="s">
        <v>20329</v>
      </c>
      <c r="F13442" s="46" t="s">
        <v>20330</v>
      </c>
      <c r="G13442" s="58" t="s">
        <v>20331</v>
      </c>
      <c r="H13442" s="58" t="s">
        <v>20332</v>
      </c>
      <c r="I13442" s="74">
        <v>0</v>
      </c>
      <c r="J13442" s="46" t="s">
        <v>39</v>
      </c>
      <c r="K13442" s="75" t="s">
        <v>32</v>
      </c>
      <c r="L13442" s="76">
        <f t="shared" si="642"/>
        <v>0</v>
      </c>
      <c r="M13442" s="76"/>
      <c r="N13442" s="76"/>
      <c r="O13442" s="76"/>
      <c r="P13442" s="76"/>
      <c r="Q13442" s="76"/>
      <c r="R13442" s="76"/>
      <c r="S13442" s="76"/>
      <c r="T13442" s="76"/>
      <c r="U13442" s="76"/>
      <c r="V13442" s="76"/>
      <c r="W13442" s="76"/>
      <c r="X13442" s="76"/>
    </row>
    <row r="13443" spans="1:24">
      <c r="A13443" s="54"/>
      <c r="B13443" s="54"/>
      <c r="C13443" s="54"/>
      <c r="D13443" s="77"/>
      <c r="E13443" s="101"/>
      <c r="F13443" s="54"/>
      <c r="G13443" s="77"/>
      <c r="H13443" s="77"/>
      <c r="I13443" s="79"/>
      <c r="J13443" s="54"/>
      <c r="K13443" s="75" t="s">
        <v>34</v>
      </c>
      <c r="L13443" s="76">
        <f t="shared" si="642"/>
        <v>0</v>
      </c>
      <c r="M13443" s="76"/>
      <c r="N13443" s="76"/>
      <c r="O13443" s="76"/>
      <c r="P13443" s="76"/>
      <c r="Q13443" s="76"/>
      <c r="R13443" s="76"/>
      <c r="S13443" s="76"/>
      <c r="T13443" s="76"/>
      <c r="U13443" s="76"/>
      <c r="V13443" s="76"/>
      <c r="W13443" s="76"/>
      <c r="X13443" s="76"/>
    </row>
    <row r="13444" spans="1:24">
      <c r="A13444" s="54"/>
      <c r="B13444" s="80"/>
      <c r="C13444" s="80"/>
      <c r="D13444" s="81"/>
      <c r="E13444" s="102"/>
      <c r="F13444" s="80"/>
      <c r="G13444" s="81"/>
      <c r="H13444" s="81"/>
      <c r="I13444" s="83"/>
      <c r="J13444" s="80"/>
      <c r="K13444" s="84" t="s">
        <v>36</v>
      </c>
      <c r="L13444" s="76">
        <f t="shared" si="642"/>
        <v>2</v>
      </c>
      <c r="M13444" s="76"/>
      <c r="N13444" s="76"/>
      <c r="O13444" s="76">
        <v>1</v>
      </c>
      <c r="P13444" s="76"/>
      <c r="Q13444" s="76"/>
      <c r="R13444" s="76"/>
      <c r="S13444" s="76">
        <v>1</v>
      </c>
      <c r="T13444" s="76"/>
      <c r="U13444" s="76"/>
      <c r="V13444" s="76"/>
      <c r="W13444" s="76"/>
      <c r="X13444" s="76"/>
    </row>
    <row r="13445" spans="1:24">
      <c r="A13445" s="54"/>
      <c r="B13445" s="865" t="s">
        <v>20333</v>
      </c>
      <c r="C13445" s="521"/>
      <c r="D13445" s="469">
        <f>COUNTA(D13448:D13462)</f>
        <v>5</v>
      </c>
      <c r="E13445" s="553"/>
      <c r="F13445" s="813"/>
      <c r="G13445" s="553"/>
      <c r="H13445" s="813"/>
      <c r="I13445" s="813">
        <f>SUM(I13448:I13462)</f>
        <v>3612.44</v>
      </c>
      <c r="J13445" s="553" t="s">
        <v>1508</v>
      </c>
      <c r="K13445" s="866" t="s">
        <v>1509</v>
      </c>
      <c r="L13445" s="812">
        <f>SUM(M13445:X13445)</f>
        <v>6</v>
      </c>
      <c r="M13445" s="76">
        <v>1</v>
      </c>
      <c r="N13445" s="76">
        <v>3</v>
      </c>
      <c r="O13445" s="76">
        <v>0</v>
      </c>
      <c r="P13445" s="76">
        <v>0</v>
      </c>
      <c r="Q13445" s="76">
        <v>0</v>
      </c>
      <c r="R13445" s="76">
        <v>0</v>
      </c>
      <c r="S13445" s="76">
        <v>1</v>
      </c>
      <c r="T13445" s="76">
        <v>0</v>
      </c>
      <c r="U13445" s="76">
        <v>0</v>
      </c>
      <c r="V13445" s="76">
        <v>0</v>
      </c>
      <c r="W13445" s="76">
        <v>1</v>
      </c>
      <c r="X13445" s="76">
        <v>0</v>
      </c>
    </row>
    <row r="13446" spans="1:24">
      <c r="A13446" s="54"/>
      <c r="B13446" s="867"/>
      <c r="C13446" s="522"/>
      <c r="D13446" s="470"/>
      <c r="E13446" s="555"/>
      <c r="F13446" s="814"/>
      <c r="G13446" s="555"/>
      <c r="H13446" s="814"/>
      <c r="I13446" s="814"/>
      <c r="J13446" s="555"/>
      <c r="K13446" s="866" t="s">
        <v>1501</v>
      </c>
      <c r="L13446" s="812">
        <f>SUM(M13446:X13446)</f>
        <v>2</v>
      </c>
      <c r="M13446" s="76">
        <v>0</v>
      </c>
      <c r="N13446" s="76">
        <v>0</v>
      </c>
      <c r="O13446" s="76">
        <v>0</v>
      </c>
      <c r="P13446" s="76">
        <v>0</v>
      </c>
      <c r="Q13446" s="76">
        <v>0</v>
      </c>
      <c r="R13446" s="76">
        <v>2</v>
      </c>
      <c r="S13446" s="76">
        <v>0</v>
      </c>
      <c r="T13446" s="76">
        <v>0</v>
      </c>
      <c r="U13446" s="76">
        <v>0</v>
      </c>
      <c r="V13446" s="76">
        <v>0</v>
      </c>
      <c r="W13446" s="76">
        <v>0</v>
      </c>
      <c r="X13446" s="76">
        <v>0</v>
      </c>
    </row>
    <row r="13447" spans="1:24">
      <c r="A13447" s="54"/>
      <c r="B13447" s="868"/>
      <c r="C13447" s="523"/>
      <c r="D13447" s="471"/>
      <c r="E13447" s="557"/>
      <c r="F13447" s="815"/>
      <c r="G13447" s="557"/>
      <c r="H13447" s="815"/>
      <c r="I13447" s="815"/>
      <c r="J13447" s="557"/>
      <c r="K13447" s="869" t="s">
        <v>1502</v>
      </c>
      <c r="L13447" s="812">
        <f>SUM(M13447:X13447)</f>
        <v>6</v>
      </c>
      <c r="M13447" s="76">
        <v>2</v>
      </c>
      <c r="N13447" s="76">
        <v>1</v>
      </c>
      <c r="O13447" s="76">
        <v>2</v>
      </c>
      <c r="P13447" s="76">
        <v>0</v>
      </c>
      <c r="Q13447" s="76">
        <v>0</v>
      </c>
      <c r="R13447" s="76">
        <v>0</v>
      </c>
      <c r="S13447" s="76">
        <v>0</v>
      </c>
      <c r="T13447" s="76">
        <v>1</v>
      </c>
      <c r="U13447" s="76">
        <v>0</v>
      </c>
      <c r="V13447" s="76">
        <v>0</v>
      </c>
      <c r="W13447" s="76">
        <v>0</v>
      </c>
      <c r="X13447" s="76">
        <v>0</v>
      </c>
    </row>
    <row r="13448" spans="1:24">
      <c r="A13448" s="54"/>
      <c r="B13448" s="46" t="s">
        <v>20334</v>
      </c>
      <c r="C13448" s="46" t="s">
        <v>31</v>
      </c>
      <c r="D13448" s="58" t="s">
        <v>20335</v>
      </c>
      <c r="E13448" s="58" t="s">
        <v>20336</v>
      </c>
      <c r="F13448" s="46" t="s">
        <v>20337</v>
      </c>
      <c r="G13448" s="58" t="s">
        <v>20338</v>
      </c>
      <c r="H13448" s="58" t="s">
        <v>20339</v>
      </c>
      <c r="I13448" s="74">
        <v>1800</v>
      </c>
      <c r="J13448" s="46" t="s">
        <v>39</v>
      </c>
      <c r="K13448" s="75" t="s">
        <v>32</v>
      </c>
      <c r="L13448" s="76">
        <f t="shared" ref="L13448:L13565" si="643">SUM(M13448:X13448)</f>
        <v>4</v>
      </c>
      <c r="M13448" s="76"/>
      <c r="N13448" s="76">
        <v>2</v>
      </c>
      <c r="O13448" s="76"/>
      <c r="P13448" s="76"/>
      <c r="Q13448" s="76"/>
      <c r="R13448" s="76"/>
      <c r="S13448" s="76">
        <v>1</v>
      </c>
      <c r="T13448" s="76"/>
      <c r="U13448" s="76"/>
      <c r="V13448" s="76"/>
      <c r="W13448" s="76">
        <v>1</v>
      </c>
      <c r="X13448" s="76"/>
    </row>
    <row r="13449" spans="1:24">
      <c r="A13449" s="54"/>
      <c r="B13449" s="54"/>
      <c r="C13449" s="54"/>
      <c r="D13449" s="77"/>
      <c r="E13449" s="77"/>
      <c r="F13449" s="54"/>
      <c r="G13449" s="77"/>
      <c r="H13449" s="77"/>
      <c r="I13449" s="79"/>
      <c r="J13449" s="54"/>
      <c r="K13449" s="75" t="s">
        <v>34</v>
      </c>
      <c r="L13449" s="76">
        <f t="shared" si="643"/>
        <v>0</v>
      </c>
      <c r="M13449" s="76"/>
      <c r="N13449" s="76"/>
      <c r="O13449" s="76"/>
      <c r="P13449" s="76"/>
      <c r="Q13449" s="76"/>
      <c r="R13449" s="76"/>
      <c r="S13449" s="76"/>
      <c r="T13449" s="76"/>
      <c r="U13449" s="76"/>
      <c r="V13449" s="76"/>
      <c r="W13449" s="76"/>
      <c r="X13449" s="76"/>
    </row>
    <row r="13450" spans="1:24">
      <c r="A13450" s="54"/>
      <c r="B13450" s="54"/>
      <c r="C13450" s="80"/>
      <c r="D13450" s="81"/>
      <c r="E13450" s="81"/>
      <c r="F13450" s="80"/>
      <c r="G13450" s="81"/>
      <c r="H13450" s="81"/>
      <c r="I13450" s="83"/>
      <c r="J13450" s="80"/>
      <c r="K13450" s="84" t="s">
        <v>36</v>
      </c>
      <c r="L13450" s="76">
        <f t="shared" si="643"/>
        <v>0</v>
      </c>
      <c r="M13450" s="76"/>
      <c r="N13450" s="76"/>
      <c r="O13450" s="76"/>
      <c r="P13450" s="76"/>
      <c r="Q13450" s="76"/>
      <c r="R13450" s="76"/>
      <c r="S13450" s="76"/>
      <c r="T13450" s="76"/>
      <c r="U13450" s="76"/>
      <c r="V13450" s="76"/>
      <c r="W13450" s="76"/>
      <c r="X13450" s="76"/>
    </row>
    <row r="13451" spans="1:24">
      <c r="A13451" s="54"/>
      <c r="B13451" s="54"/>
      <c r="C13451" s="46" t="s">
        <v>31</v>
      </c>
      <c r="D13451" s="58" t="s">
        <v>20340</v>
      </c>
      <c r="E13451" s="58" t="s">
        <v>20341</v>
      </c>
      <c r="F13451" s="46" t="s">
        <v>20342</v>
      </c>
      <c r="G13451" s="58" t="s">
        <v>20343</v>
      </c>
      <c r="H13451" s="58" t="s">
        <v>20344</v>
      </c>
      <c r="I13451" s="74">
        <v>1100</v>
      </c>
      <c r="J13451" s="46" t="s">
        <v>39</v>
      </c>
      <c r="K13451" s="75" t="s">
        <v>32</v>
      </c>
      <c r="L13451" s="76">
        <f t="shared" si="643"/>
        <v>2</v>
      </c>
      <c r="M13451" s="76">
        <v>1</v>
      </c>
      <c r="N13451" s="76">
        <v>1</v>
      </c>
      <c r="O13451" s="76"/>
      <c r="P13451" s="76"/>
      <c r="Q13451" s="76"/>
      <c r="R13451" s="76"/>
      <c r="S13451" s="76"/>
      <c r="T13451" s="76"/>
      <c r="U13451" s="76"/>
      <c r="V13451" s="76"/>
      <c r="W13451" s="76"/>
      <c r="X13451" s="76"/>
    </row>
    <row r="13452" spans="1:24">
      <c r="A13452" s="54"/>
      <c r="B13452" s="54"/>
      <c r="C13452" s="54"/>
      <c r="D13452" s="77"/>
      <c r="E13452" s="77"/>
      <c r="F13452" s="54"/>
      <c r="G13452" s="77"/>
      <c r="H13452" s="77"/>
      <c r="I13452" s="79"/>
      <c r="J13452" s="54"/>
      <c r="K13452" s="75" t="s">
        <v>34</v>
      </c>
      <c r="L13452" s="76">
        <f t="shared" si="643"/>
        <v>2</v>
      </c>
      <c r="M13452" s="76"/>
      <c r="N13452" s="76"/>
      <c r="O13452" s="76"/>
      <c r="P13452" s="76"/>
      <c r="Q13452" s="76"/>
      <c r="R13452" s="76">
        <v>2</v>
      </c>
      <c r="S13452" s="76"/>
      <c r="T13452" s="76"/>
      <c r="U13452" s="76"/>
      <c r="V13452" s="76"/>
      <c r="W13452" s="76"/>
      <c r="X13452" s="76"/>
    </row>
    <row r="13453" spans="1:24">
      <c r="A13453" s="54"/>
      <c r="B13453" s="54"/>
      <c r="C13453" s="80"/>
      <c r="D13453" s="81"/>
      <c r="E13453" s="81"/>
      <c r="F13453" s="80"/>
      <c r="G13453" s="81"/>
      <c r="H13453" s="81"/>
      <c r="I13453" s="83"/>
      <c r="J13453" s="80"/>
      <c r="K13453" s="84" t="s">
        <v>36</v>
      </c>
      <c r="L13453" s="76">
        <f t="shared" si="643"/>
        <v>0</v>
      </c>
      <c r="M13453" s="76"/>
      <c r="N13453" s="76"/>
      <c r="O13453" s="76"/>
      <c r="P13453" s="76"/>
      <c r="Q13453" s="76"/>
      <c r="R13453" s="76"/>
      <c r="S13453" s="76"/>
      <c r="T13453" s="76"/>
      <c r="U13453" s="76"/>
      <c r="V13453" s="76"/>
      <c r="W13453" s="76"/>
      <c r="X13453" s="76"/>
    </row>
    <row r="13454" spans="1:24">
      <c r="A13454" s="54"/>
      <c r="B13454" s="54"/>
      <c r="C13454" s="46" t="s">
        <v>33</v>
      </c>
      <c r="D13454" s="58" t="s">
        <v>20345</v>
      </c>
      <c r="E13454" s="58" t="s">
        <v>20346</v>
      </c>
      <c r="F13454" s="46" t="s">
        <v>20347</v>
      </c>
      <c r="G13454" s="58" t="s">
        <v>20348</v>
      </c>
      <c r="H13454" s="58" t="s">
        <v>20349</v>
      </c>
      <c r="I13454" s="74">
        <v>0</v>
      </c>
      <c r="J13454" s="46" t="s">
        <v>39</v>
      </c>
      <c r="K13454" s="75" t="s">
        <v>32</v>
      </c>
      <c r="L13454" s="76">
        <f t="shared" si="643"/>
        <v>0</v>
      </c>
      <c r="M13454" s="76"/>
      <c r="N13454" s="76"/>
      <c r="O13454" s="76"/>
      <c r="P13454" s="76"/>
      <c r="Q13454" s="76"/>
      <c r="R13454" s="76"/>
      <c r="S13454" s="76"/>
      <c r="T13454" s="76"/>
      <c r="U13454" s="76"/>
      <c r="V13454" s="76"/>
      <c r="W13454" s="76"/>
      <c r="X13454" s="76"/>
    </row>
    <row r="13455" spans="1:24">
      <c r="A13455" s="54"/>
      <c r="B13455" s="54"/>
      <c r="C13455" s="54"/>
      <c r="D13455" s="77"/>
      <c r="E13455" s="77"/>
      <c r="F13455" s="54"/>
      <c r="G13455" s="77"/>
      <c r="H13455" s="77"/>
      <c r="I13455" s="79"/>
      <c r="J13455" s="54"/>
      <c r="K13455" s="75" t="s">
        <v>34</v>
      </c>
      <c r="L13455" s="76">
        <f t="shared" si="643"/>
        <v>0</v>
      </c>
      <c r="M13455" s="76"/>
      <c r="N13455" s="76"/>
      <c r="O13455" s="76"/>
      <c r="P13455" s="76"/>
      <c r="Q13455" s="76"/>
      <c r="R13455" s="76"/>
      <c r="S13455" s="76"/>
      <c r="T13455" s="76"/>
      <c r="U13455" s="76"/>
      <c r="V13455" s="76"/>
      <c r="W13455" s="76"/>
      <c r="X13455" s="76"/>
    </row>
    <row r="13456" spans="1:24">
      <c r="A13456" s="54"/>
      <c r="B13456" s="54"/>
      <c r="C13456" s="80"/>
      <c r="D13456" s="81"/>
      <c r="E13456" s="81"/>
      <c r="F13456" s="80"/>
      <c r="G13456" s="81"/>
      <c r="H13456" s="81"/>
      <c r="I13456" s="83"/>
      <c r="J13456" s="80"/>
      <c r="K13456" s="84" t="s">
        <v>36</v>
      </c>
      <c r="L13456" s="76">
        <f t="shared" si="643"/>
        <v>2</v>
      </c>
      <c r="M13456" s="76"/>
      <c r="N13456" s="76">
        <v>1</v>
      </c>
      <c r="O13456" s="76"/>
      <c r="P13456" s="76"/>
      <c r="Q13456" s="76"/>
      <c r="R13456" s="76"/>
      <c r="S13456" s="76"/>
      <c r="T13456" s="76">
        <v>1</v>
      </c>
      <c r="U13456" s="76"/>
      <c r="V13456" s="76"/>
      <c r="W13456" s="76"/>
      <c r="X13456" s="76"/>
    </row>
    <row r="13457" spans="1:24">
      <c r="A13457" s="54"/>
      <c r="B13457" s="54"/>
      <c r="C13457" s="46" t="s">
        <v>33</v>
      </c>
      <c r="D13457" s="58" t="s">
        <v>20350</v>
      </c>
      <c r="E13457" s="58" t="s">
        <v>20351</v>
      </c>
      <c r="F13457" s="46" t="s">
        <v>5009</v>
      </c>
      <c r="G13457" s="58" t="s">
        <v>20352</v>
      </c>
      <c r="H13457" s="58" t="s">
        <v>20353</v>
      </c>
      <c r="I13457" s="74">
        <v>712.44</v>
      </c>
      <c r="J13457" s="46" t="s">
        <v>39</v>
      </c>
      <c r="K13457" s="75" t="s">
        <v>32</v>
      </c>
      <c r="L13457" s="76">
        <f t="shared" si="643"/>
        <v>0</v>
      </c>
      <c r="M13457" s="76"/>
      <c r="N13457" s="76"/>
      <c r="O13457" s="76"/>
      <c r="P13457" s="76"/>
      <c r="Q13457" s="76"/>
      <c r="R13457" s="76"/>
      <c r="S13457" s="76"/>
      <c r="T13457" s="76"/>
      <c r="U13457" s="76"/>
      <c r="V13457" s="76"/>
      <c r="W13457" s="76"/>
      <c r="X13457" s="76"/>
    </row>
    <row r="13458" spans="1:24">
      <c r="A13458" s="54"/>
      <c r="B13458" s="54"/>
      <c r="C13458" s="54"/>
      <c r="D13458" s="77"/>
      <c r="E13458" s="77"/>
      <c r="F13458" s="54"/>
      <c r="G13458" s="77"/>
      <c r="H13458" s="77"/>
      <c r="I13458" s="79"/>
      <c r="J13458" s="54"/>
      <c r="K13458" s="75" t="s">
        <v>34</v>
      </c>
      <c r="L13458" s="76">
        <f t="shared" si="643"/>
        <v>0</v>
      </c>
      <c r="M13458" s="76"/>
      <c r="N13458" s="76"/>
      <c r="O13458" s="76"/>
      <c r="P13458" s="76"/>
      <c r="Q13458" s="76"/>
      <c r="R13458" s="76"/>
      <c r="S13458" s="76"/>
      <c r="T13458" s="76"/>
      <c r="U13458" s="76"/>
      <c r="V13458" s="76"/>
      <c r="W13458" s="76"/>
      <c r="X13458" s="76"/>
    </row>
    <row r="13459" spans="1:24">
      <c r="A13459" s="54"/>
      <c r="B13459" s="54"/>
      <c r="C13459" s="80"/>
      <c r="D13459" s="81"/>
      <c r="E13459" s="81"/>
      <c r="F13459" s="80"/>
      <c r="G13459" s="81"/>
      <c r="H13459" s="81"/>
      <c r="I13459" s="83"/>
      <c r="J13459" s="80"/>
      <c r="K13459" s="84" t="s">
        <v>36</v>
      </c>
      <c r="L13459" s="76">
        <f t="shared" si="643"/>
        <v>2</v>
      </c>
      <c r="M13459" s="76">
        <v>2</v>
      </c>
      <c r="N13459" s="76"/>
      <c r="O13459" s="76"/>
      <c r="P13459" s="76"/>
      <c r="Q13459" s="76"/>
      <c r="R13459" s="76"/>
      <c r="S13459" s="76"/>
      <c r="T13459" s="76"/>
      <c r="U13459" s="76"/>
      <c r="V13459" s="76"/>
      <c r="W13459" s="76"/>
      <c r="X13459" s="76"/>
    </row>
    <row r="13460" spans="1:24">
      <c r="A13460" s="54"/>
      <c r="B13460" s="54"/>
      <c r="C13460" s="46" t="s">
        <v>33</v>
      </c>
      <c r="D13460" s="58" t="s">
        <v>20354</v>
      </c>
      <c r="E13460" s="58" t="s">
        <v>20355</v>
      </c>
      <c r="F13460" s="46" t="s">
        <v>20356</v>
      </c>
      <c r="G13460" s="58" t="s">
        <v>20357</v>
      </c>
      <c r="H13460" s="58" t="s">
        <v>20358</v>
      </c>
      <c r="I13460" s="74">
        <v>0</v>
      </c>
      <c r="J13460" s="46" t="s">
        <v>39</v>
      </c>
      <c r="K13460" s="75" t="s">
        <v>32</v>
      </c>
      <c r="L13460" s="76">
        <f t="shared" si="643"/>
        <v>0</v>
      </c>
      <c r="M13460" s="76"/>
      <c r="N13460" s="76"/>
      <c r="O13460" s="76"/>
      <c r="P13460" s="76"/>
      <c r="Q13460" s="76"/>
      <c r="R13460" s="76"/>
      <c r="S13460" s="76"/>
      <c r="T13460" s="76"/>
      <c r="U13460" s="76"/>
      <c r="V13460" s="76"/>
      <c r="W13460" s="76"/>
      <c r="X13460" s="76"/>
    </row>
    <row r="13461" spans="1:24">
      <c r="A13461" s="54"/>
      <c r="B13461" s="54"/>
      <c r="C13461" s="54"/>
      <c r="D13461" s="77"/>
      <c r="E13461" s="77"/>
      <c r="F13461" s="54"/>
      <c r="G13461" s="77"/>
      <c r="H13461" s="77"/>
      <c r="I13461" s="79"/>
      <c r="J13461" s="54"/>
      <c r="K13461" s="75" t="s">
        <v>34</v>
      </c>
      <c r="L13461" s="76">
        <f t="shared" si="643"/>
        <v>0</v>
      </c>
      <c r="M13461" s="76"/>
      <c r="N13461" s="76"/>
      <c r="O13461" s="76"/>
      <c r="P13461" s="76"/>
      <c r="Q13461" s="76"/>
      <c r="R13461" s="76"/>
      <c r="S13461" s="76"/>
      <c r="T13461" s="76"/>
      <c r="U13461" s="76"/>
      <c r="V13461" s="76"/>
      <c r="W13461" s="76"/>
      <c r="X13461" s="76"/>
    </row>
    <row r="13462" spans="1:24">
      <c r="A13462" s="54"/>
      <c r="B13462" s="80"/>
      <c r="C13462" s="80"/>
      <c r="D13462" s="81"/>
      <c r="E13462" s="81"/>
      <c r="F13462" s="80"/>
      <c r="G13462" s="81"/>
      <c r="H13462" s="81"/>
      <c r="I13462" s="83"/>
      <c r="J13462" s="80"/>
      <c r="K13462" s="84" t="s">
        <v>36</v>
      </c>
      <c r="L13462" s="76">
        <f t="shared" si="643"/>
        <v>2</v>
      </c>
      <c r="M13462" s="76"/>
      <c r="N13462" s="76"/>
      <c r="O13462" s="76">
        <v>2</v>
      </c>
      <c r="P13462" s="76"/>
      <c r="Q13462" s="76"/>
      <c r="R13462" s="76"/>
      <c r="S13462" s="76"/>
      <c r="T13462" s="76"/>
      <c r="U13462" s="76"/>
      <c r="V13462" s="76"/>
      <c r="W13462" s="76"/>
      <c r="X13462" s="76"/>
    </row>
    <row r="13463" spans="1:24">
      <c r="A13463" s="54"/>
      <c r="B13463" s="865" t="s">
        <v>20359</v>
      </c>
      <c r="C13463" s="521"/>
      <c r="D13463" s="469">
        <f>COUNTA(D13466:D13510)</f>
        <v>15</v>
      </c>
      <c r="E13463" s="553"/>
      <c r="F13463" s="813"/>
      <c r="G13463" s="553"/>
      <c r="H13463" s="813"/>
      <c r="I13463" s="813">
        <f>SUM(I13466:I13510)</f>
        <v>166457</v>
      </c>
      <c r="J13463" s="553" t="s">
        <v>1508</v>
      </c>
      <c r="K13463" s="866" t="s">
        <v>1509</v>
      </c>
      <c r="L13463" s="812">
        <f>SUM(M13463:X13463)</f>
        <v>10</v>
      </c>
      <c r="M13463" s="76">
        <v>2</v>
      </c>
      <c r="N13463" s="76">
        <v>3</v>
      </c>
      <c r="O13463" s="76">
        <v>0</v>
      </c>
      <c r="P13463" s="76">
        <v>0</v>
      </c>
      <c r="Q13463" s="76">
        <v>0</v>
      </c>
      <c r="R13463" s="76">
        <v>0</v>
      </c>
      <c r="S13463" s="76">
        <v>0</v>
      </c>
      <c r="T13463" s="76">
        <v>1</v>
      </c>
      <c r="U13463" s="76">
        <v>0</v>
      </c>
      <c r="V13463" s="76">
        <v>0</v>
      </c>
      <c r="W13463" s="76">
        <v>4</v>
      </c>
      <c r="X13463" s="76">
        <v>0</v>
      </c>
    </row>
    <row r="13464" spans="1:24">
      <c r="A13464" s="54"/>
      <c r="B13464" s="867"/>
      <c r="C13464" s="522"/>
      <c r="D13464" s="470"/>
      <c r="E13464" s="555"/>
      <c r="F13464" s="814"/>
      <c r="G13464" s="555"/>
      <c r="H13464" s="814"/>
      <c r="I13464" s="814"/>
      <c r="J13464" s="555"/>
      <c r="K13464" s="866" t="s">
        <v>1501</v>
      </c>
      <c r="L13464" s="812">
        <f>SUM(M13464:X13464)</f>
        <v>0</v>
      </c>
      <c r="M13464" s="76">
        <v>0</v>
      </c>
      <c r="N13464" s="76">
        <v>0</v>
      </c>
      <c r="O13464" s="76">
        <v>0</v>
      </c>
      <c r="P13464" s="76">
        <v>0</v>
      </c>
      <c r="Q13464" s="76">
        <v>0</v>
      </c>
      <c r="R13464" s="76">
        <v>0</v>
      </c>
      <c r="S13464" s="76">
        <v>0</v>
      </c>
      <c r="T13464" s="76">
        <v>0</v>
      </c>
      <c r="U13464" s="76">
        <v>0</v>
      </c>
      <c r="V13464" s="76">
        <v>0</v>
      </c>
      <c r="W13464" s="76">
        <v>0</v>
      </c>
      <c r="X13464" s="76">
        <v>0</v>
      </c>
    </row>
    <row r="13465" spans="1:24">
      <c r="A13465" s="54"/>
      <c r="B13465" s="868"/>
      <c r="C13465" s="523"/>
      <c r="D13465" s="471"/>
      <c r="E13465" s="557"/>
      <c r="F13465" s="815"/>
      <c r="G13465" s="557"/>
      <c r="H13465" s="815"/>
      <c r="I13465" s="815"/>
      <c r="J13465" s="557"/>
      <c r="K13465" s="869" t="s">
        <v>1502</v>
      </c>
      <c r="L13465" s="812">
        <f>SUM(M13465:X13465)</f>
        <v>39</v>
      </c>
      <c r="M13465" s="76">
        <v>0</v>
      </c>
      <c r="N13465" s="76">
        <v>0</v>
      </c>
      <c r="O13465" s="76">
        <v>13</v>
      </c>
      <c r="P13465" s="76">
        <v>0</v>
      </c>
      <c r="Q13465" s="76">
        <v>0</v>
      </c>
      <c r="R13465" s="76">
        <v>1</v>
      </c>
      <c r="S13465" s="76">
        <v>11</v>
      </c>
      <c r="T13465" s="76">
        <v>7</v>
      </c>
      <c r="U13465" s="76">
        <v>0</v>
      </c>
      <c r="V13465" s="76">
        <v>0</v>
      </c>
      <c r="W13465" s="76">
        <v>7</v>
      </c>
      <c r="X13465" s="76">
        <v>0</v>
      </c>
    </row>
    <row r="13466" spans="1:24">
      <c r="A13466" s="54"/>
      <c r="B13466" s="46" t="s">
        <v>20360</v>
      </c>
      <c r="C13466" s="46" t="s">
        <v>31</v>
      </c>
      <c r="D13466" s="58" t="s">
        <v>20361</v>
      </c>
      <c r="E13466" s="58" t="s">
        <v>20362</v>
      </c>
      <c r="F13466" s="46" t="s">
        <v>20363</v>
      </c>
      <c r="G13466" s="58" t="s">
        <v>20364</v>
      </c>
      <c r="H13466" s="58" t="s">
        <v>20365</v>
      </c>
      <c r="I13466" s="524">
        <v>5924</v>
      </c>
      <c r="J13466" s="46" t="s">
        <v>39</v>
      </c>
      <c r="K13466" s="75" t="s">
        <v>32</v>
      </c>
      <c r="L13466" s="76">
        <f t="shared" si="643"/>
        <v>7</v>
      </c>
      <c r="M13466" s="76"/>
      <c r="N13466" s="76">
        <v>3</v>
      </c>
      <c r="O13466" s="76"/>
      <c r="P13466" s="76"/>
      <c r="Q13466" s="76"/>
      <c r="R13466" s="76"/>
      <c r="S13466" s="76"/>
      <c r="T13466" s="76"/>
      <c r="U13466" s="76"/>
      <c r="V13466" s="76"/>
      <c r="W13466" s="76">
        <v>4</v>
      </c>
      <c r="X13466" s="76"/>
    </row>
    <row r="13467" spans="1:24">
      <c r="A13467" s="54"/>
      <c r="B13467" s="54"/>
      <c r="C13467" s="54"/>
      <c r="D13467" s="77"/>
      <c r="E13467" s="77"/>
      <c r="F13467" s="54"/>
      <c r="G13467" s="77"/>
      <c r="H13467" s="77"/>
      <c r="I13467" s="525"/>
      <c r="J13467" s="54"/>
      <c r="K13467" s="75" t="s">
        <v>34</v>
      </c>
      <c r="L13467" s="76">
        <f t="shared" si="643"/>
        <v>0</v>
      </c>
      <c r="M13467" s="76"/>
      <c r="N13467" s="76"/>
      <c r="O13467" s="76"/>
      <c r="P13467" s="76"/>
      <c r="Q13467" s="76"/>
      <c r="R13467" s="76"/>
      <c r="S13467" s="76"/>
      <c r="T13467" s="76"/>
      <c r="U13467" s="76"/>
      <c r="V13467" s="76"/>
      <c r="W13467" s="76"/>
      <c r="X13467" s="76"/>
    </row>
    <row r="13468" spans="1:24">
      <c r="A13468" s="54"/>
      <c r="B13468" s="54"/>
      <c r="C13468" s="80"/>
      <c r="D13468" s="81"/>
      <c r="E13468" s="81"/>
      <c r="F13468" s="80"/>
      <c r="G13468" s="81"/>
      <c r="H13468" s="81"/>
      <c r="I13468" s="526"/>
      <c r="J13468" s="80"/>
      <c r="K13468" s="84" t="s">
        <v>36</v>
      </c>
      <c r="L13468" s="76">
        <f t="shared" si="643"/>
        <v>0</v>
      </c>
      <c r="M13468" s="76"/>
      <c r="N13468" s="76"/>
      <c r="O13468" s="76"/>
      <c r="P13468" s="76"/>
      <c r="Q13468" s="76"/>
      <c r="R13468" s="76"/>
      <c r="S13468" s="76"/>
      <c r="T13468" s="76"/>
      <c r="U13468" s="76"/>
      <c r="V13468" s="76"/>
      <c r="W13468" s="76"/>
      <c r="X13468" s="76"/>
    </row>
    <row r="13469" spans="1:24">
      <c r="A13469" s="54"/>
      <c r="B13469" s="54"/>
      <c r="C13469" s="46" t="s">
        <v>31</v>
      </c>
      <c r="D13469" s="58" t="s">
        <v>20366</v>
      </c>
      <c r="E13469" s="323" t="s">
        <v>20367</v>
      </c>
      <c r="F13469" s="46" t="s">
        <v>20368</v>
      </c>
      <c r="G13469" s="58" t="s">
        <v>20369</v>
      </c>
      <c r="H13469" s="58" t="s">
        <v>20365</v>
      </c>
      <c r="I13469" s="524">
        <v>1172</v>
      </c>
      <c r="J13469" s="46" t="s">
        <v>39</v>
      </c>
      <c r="K13469" s="75" t="s">
        <v>32</v>
      </c>
      <c r="L13469" s="76">
        <f t="shared" si="643"/>
        <v>3</v>
      </c>
      <c r="M13469" s="76">
        <v>2</v>
      </c>
      <c r="N13469" s="76"/>
      <c r="O13469" s="76"/>
      <c r="P13469" s="76"/>
      <c r="Q13469" s="76"/>
      <c r="R13469" s="76"/>
      <c r="S13469" s="76"/>
      <c r="T13469" s="76">
        <v>1</v>
      </c>
      <c r="U13469" s="76"/>
      <c r="V13469" s="76"/>
      <c r="W13469" s="76"/>
      <c r="X13469" s="76"/>
    </row>
    <row r="13470" spans="1:24">
      <c r="A13470" s="54"/>
      <c r="B13470" s="54"/>
      <c r="C13470" s="54"/>
      <c r="D13470" s="77"/>
      <c r="E13470" s="323"/>
      <c r="F13470" s="54"/>
      <c r="G13470" s="77"/>
      <c r="H13470" s="77"/>
      <c r="I13470" s="525"/>
      <c r="J13470" s="54"/>
      <c r="K13470" s="75" t="s">
        <v>34</v>
      </c>
      <c r="L13470" s="76">
        <f t="shared" si="643"/>
        <v>0</v>
      </c>
      <c r="M13470" s="76"/>
      <c r="N13470" s="76"/>
      <c r="O13470" s="76"/>
      <c r="P13470" s="76"/>
      <c r="Q13470" s="76"/>
      <c r="R13470" s="76"/>
      <c r="S13470" s="76"/>
      <c r="T13470" s="76"/>
      <c r="U13470" s="76"/>
      <c r="V13470" s="76"/>
      <c r="W13470" s="76"/>
      <c r="X13470" s="76"/>
    </row>
    <row r="13471" spans="1:24">
      <c r="A13471" s="54"/>
      <c r="B13471" s="54"/>
      <c r="C13471" s="80"/>
      <c r="D13471" s="81"/>
      <c r="E13471" s="323"/>
      <c r="F13471" s="80"/>
      <c r="G13471" s="81"/>
      <c r="H13471" s="81"/>
      <c r="I13471" s="526"/>
      <c r="J13471" s="80"/>
      <c r="K13471" s="84" t="s">
        <v>36</v>
      </c>
      <c r="L13471" s="76">
        <f t="shared" si="643"/>
        <v>0</v>
      </c>
      <c r="M13471" s="76"/>
      <c r="N13471" s="76"/>
      <c r="O13471" s="76"/>
      <c r="P13471" s="76"/>
      <c r="Q13471" s="76"/>
      <c r="R13471" s="76"/>
      <c r="S13471" s="76"/>
      <c r="T13471" s="76"/>
      <c r="U13471" s="76"/>
      <c r="V13471" s="76"/>
      <c r="W13471" s="76"/>
      <c r="X13471" s="76"/>
    </row>
    <row r="13472" spans="1:24">
      <c r="A13472" s="54"/>
      <c r="B13472" s="54"/>
      <c r="C13472" s="46" t="s">
        <v>33</v>
      </c>
      <c r="D13472" s="58" t="s">
        <v>20370</v>
      </c>
      <c r="E13472" s="323" t="s">
        <v>20371</v>
      </c>
      <c r="F13472" s="46" t="s">
        <v>20372</v>
      </c>
      <c r="G13472" s="58" t="s">
        <v>20373</v>
      </c>
      <c r="H13472" s="58" t="s">
        <v>20374</v>
      </c>
      <c r="I13472" s="524">
        <v>0</v>
      </c>
      <c r="J13472" s="46" t="s">
        <v>39</v>
      </c>
      <c r="K13472" s="75" t="s">
        <v>32</v>
      </c>
      <c r="L13472" s="76">
        <f t="shared" si="643"/>
        <v>0</v>
      </c>
      <c r="M13472" s="76"/>
      <c r="N13472" s="76"/>
      <c r="O13472" s="76"/>
      <c r="P13472" s="76"/>
      <c r="Q13472" s="76"/>
      <c r="R13472" s="76"/>
      <c r="S13472" s="76"/>
      <c r="T13472" s="76"/>
      <c r="U13472" s="76"/>
      <c r="V13472" s="76"/>
      <c r="W13472" s="76"/>
      <c r="X13472" s="76"/>
    </row>
    <row r="13473" spans="1:24">
      <c r="A13473" s="54"/>
      <c r="B13473" s="54"/>
      <c r="C13473" s="54"/>
      <c r="D13473" s="77"/>
      <c r="E13473" s="323"/>
      <c r="F13473" s="54"/>
      <c r="G13473" s="77"/>
      <c r="H13473" s="77"/>
      <c r="I13473" s="525"/>
      <c r="J13473" s="54"/>
      <c r="K13473" s="75" t="s">
        <v>34</v>
      </c>
      <c r="L13473" s="76">
        <f t="shared" si="643"/>
        <v>0</v>
      </c>
      <c r="M13473" s="76"/>
      <c r="N13473" s="76"/>
      <c r="O13473" s="76"/>
      <c r="P13473" s="76"/>
      <c r="Q13473" s="76"/>
      <c r="R13473" s="76"/>
      <c r="S13473" s="76"/>
      <c r="T13473" s="76"/>
      <c r="U13473" s="76"/>
      <c r="V13473" s="76"/>
      <c r="W13473" s="76"/>
      <c r="X13473" s="76"/>
    </row>
    <row r="13474" spans="1:24">
      <c r="A13474" s="54"/>
      <c r="B13474" s="54"/>
      <c r="C13474" s="80"/>
      <c r="D13474" s="81"/>
      <c r="E13474" s="323"/>
      <c r="F13474" s="80"/>
      <c r="G13474" s="81"/>
      <c r="H13474" s="81"/>
      <c r="I13474" s="526"/>
      <c r="J13474" s="80"/>
      <c r="K13474" s="84" t="s">
        <v>36</v>
      </c>
      <c r="L13474" s="76">
        <f t="shared" si="643"/>
        <v>2</v>
      </c>
      <c r="M13474" s="76"/>
      <c r="N13474" s="76"/>
      <c r="O13474" s="76">
        <v>2</v>
      </c>
      <c r="P13474" s="76"/>
      <c r="Q13474" s="76"/>
      <c r="R13474" s="76"/>
      <c r="S13474" s="76"/>
      <c r="T13474" s="76"/>
      <c r="U13474" s="76"/>
      <c r="V13474" s="76"/>
      <c r="W13474" s="76"/>
      <c r="X13474" s="76"/>
    </row>
    <row r="13475" spans="1:24">
      <c r="A13475" s="54"/>
      <c r="B13475" s="54"/>
      <c r="C13475" s="46" t="s">
        <v>33</v>
      </c>
      <c r="D13475" s="58" t="s">
        <v>8631</v>
      </c>
      <c r="E13475" s="323" t="s">
        <v>20375</v>
      </c>
      <c r="F13475" s="46" t="s">
        <v>20376</v>
      </c>
      <c r="G13475" s="58" t="s">
        <v>20377</v>
      </c>
      <c r="H13475" s="58" t="s">
        <v>20378</v>
      </c>
      <c r="I13475" s="524">
        <v>9647</v>
      </c>
      <c r="J13475" s="46" t="s">
        <v>39</v>
      </c>
      <c r="K13475" s="75" t="s">
        <v>32</v>
      </c>
      <c r="L13475" s="76">
        <f t="shared" si="643"/>
        <v>0</v>
      </c>
      <c r="M13475" s="76"/>
      <c r="N13475" s="76"/>
      <c r="O13475" s="76"/>
      <c r="P13475" s="76"/>
      <c r="Q13475" s="76"/>
      <c r="R13475" s="76"/>
      <c r="S13475" s="76"/>
      <c r="T13475" s="76"/>
      <c r="U13475" s="76"/>
      <c r="V13475" s="76"/>
      <c r="W13475" s="76"/>
      <c r="X13475" s="76"/>
    </row>
    <row r="13476" spans="1:24">
      <c r="A13476" s="54"/>
      <c r="B13476" s="54"/>
      <c r="C13476" s="54"/>
      <c r="D13476" s="77"/>
      <c r="E13476" s="323"/>
      <c r="F13476" s="54"/>
      <c r="G13476" s="77"/>
      <c r="H13476" s="77"/>
      <c r="I13476" s="525"/>
      <c r="J13476" s="54"/>
      <c r="K13476" s="75" t="s">
        <v>34</v>
      </c>
      <c r="L13476" s="76">
        <f t="shared" si="643"/>
        <v>0</v>
      </c>
      <c r="M13476" s="76"/>
      <c r="N13476" s="76"/>
      <c r="O13476" s="76"/>
      <c r="P13476" s="76"/>
      <c r="Q13476" s="76"/>
      <c r="R13476" s="76"/>
      <c r="S13476" s="76"/>
      <c r="T13476" s="76"/>
      <c r="U13476" s="76"/>
      <c r="V13476" s="76"/>
      <c r="W13476" s="76"/>
      <c r="X13476" s="76"/>
    </row>
    <row r="13477" spans="1:24">
      <c r="A13477" s="54"/>
      <c r="B13477" s="54"/>
      <c r="C13477" s="80"/>
      <c r="D13477" s="81"/>
      <c r="E13477" s="323"/>
      <c r="F13477" s="80"/>
      <c r="G13477" s="81"/>
      <c r="H13477" s="81"/>
      <c r="I13477" s="526"/>
      <c r="J13477" s="80"/>
      <c r="K13477" s="84" t="s">
        <v>36</v>
      </c>
      <c r="L13477" s="76">
        <f t="shared" si="643"/>
        <v>4</v>
      </c>
      <c r="M13477" s="76"/>
      <c r="N13477" s="76"/>
      <c r="O13477" s="76">
        <v>1</v>
      </c>
      <c r="P13477" s="76"/>
      <c r="Q13477" s="76"/>
      <c r="R13477" s="76"/>
      <c r="S13477" s="76"/>
      <c r="T13477" s="76">
        <v>3</v>
      </c>
      <c r="U13477" s="76"/>
      <c r="V13477" s="76"/>
      <c r="W13477" s="76"/>
      <c r="X13477" s="76"/>
    </row>
    <row r="13478" spans="1:24">
      <c r="A13478" s="54"/>
      <c r="B13478" s="54"/>
      <c r="C13478" s="46" t="s">
        <v>33</v>
      </c>
      <c r="D13478" s="58" t="s">
        <v>20379</v>
      </c>
      <c r="E13478" s="323" t="s">
        <v>20380</v>
      </c>
      <c r="F13478" s="46" t="s">
        <v>20381</v>
      </c>
      <c r="G13478" s="58" t="s">
        <v>20382</v>
      </c>
      <c r="H13478" s="58" t="s">
        <v>20383</v>
      </c>
      <c r="I13478" s="524">
        <v>236</v>
      </c>
      <c r="J13478" s="46" t="s">
        <v>39</v>
      </c>
      <c r="K13478" s="75" t="s">
        <v>32</v>
      </c>
      <c r="L13478" s="76">
        <f t="shared" si="643"/>
        <v>0</v>
      </c>
      <c r="M13478" s="76"/>
      <c r="N13478" s="76"/>
      <c r="O13478" s="76"/>
      <c r="P13478" s="76"/>
      <c r="Q13478" s="76"/>
      <c r="R13478" s="76"/>
      <c r="S13478" s="76"/>
      <c r="T13478" s="76"/>
      <c r="U13478" s="76"/>
      <c r="V13478" s="76"/>
      <c r="W13478" s="76"/>
      <c r="X13478" s="76"/>
    </row>
    <row r="13479" spans="1:24">
      <c r="A13479" s="54"/>
      <c r="B13479" s="54"/>
      <c r="C13479" s="54"/>
      <c r="D13479" s="77"/>
      <c r="E13479" s="323"/>
      <c r="F13479" s="54"/>
      <c r="G13479" s="77"/>
      <c r="H13479" s="77"/>
      <c r="I13479" s="525"/>
      <c r="J13479" s="54"/>
      <c r="K13479" s="75" t="s">
        <v>34</v>
      </c>
      <c r="L13479" s="76">
        <f t="shared" si="643"/>
        <v>0</v>
      </c>
      <c r="M13479" s="76"/>
      <c r="N13479" s="76"/>
      <c r="O13479" s="76"/>
      <c r="P13479" s="76"/>
      <c r="Q13479" s="76"/>
      <c r="R13479" s="76"/>
      <c r="S13479" s="76"/>
      <c r="T13479" s="76"/>
      <c r="U13479" s="76"/>
      <c r="V13479" s="76"/>
      <c r="W13479" s="76"/>
      <c r="X13479" s="76"/>
    </row>
    <row r="13480" spans="1:24">
      <c r="A13480" s="54"/>
      <c r="B13480" s="54"/>
      <c r="C13480" s="80"/>
      <c r="D13480" s="81"/>
      <c r="E13480" s="323"/>
      <c r="F13480" s="80"/>
      <c r="G13480" s="81"/>
      <c r="H13480" s="81"/>
      <c r="I13480" s="526"/>
      <c r="J13480" s="80"/>
      <c r="K13480" s="84" t="s">
        <v>36</v>
      </c>
      <c r="L13480" s="76">
        <f t="shared" si="643"/>
        <v>4</v>
      </c>
      <c r="M13480" s="76"/>
      <c r="N13480" s="76"/>
      <c r="O13480" s="76"/>
      <c r="P13480" s="76"/>
      <c r="Q13480" s="76"/>
      <c r="R13480" s="76">
        <v>1</v>
      </c>
      <c r="S13480" s="76">
        <v>2</v>
      </c>
      <c r="T13480" s="76">
        <v>1</v>
      </c>
      <c r="U13480" s="76"/>
      <c r="V13480" s="76"/>
      <c r="W13480" s="76"/>
      <c r="X13480" s="76"/>
    </row>
    <row r="13481" spans="1:24">
      <c r="A13481" s="54"/>
      <c r="B13481" s="54"/>
      <c r="C13481" s="46" t="s">
        <v>33</v>
      </c>
      <c r="D13481" s="58" t="s">
        <v>20384</v>
      </c>
      <c r="E13481" s="323" t="s">
        <v>20385</v>
      </c>
      <c r="F13481" s="46" t="s">
        <v>20386</v>
      </c>
      <c r="G13481" s="58" t="s">
        <v>20387</v>
      </c>
      <c r="H13481" s="58" t="s">
        <v>20388</v>
      </c>
      <c r="I13481" s="524">
        <v>114143</v>
      </c>
      <c r="J13481" s="46" t="s">
        <v>39</v>
      </c>
      <c r="K13481" s="75" t="s">
        <v>32</v>
      </c>
      <c r="L13481" s="76">
        <f t="shared" si="643"/>
        <v>0</v>
      </c>
      <c r="M13481" s="76"/>
      <c r="N13481" s="76"/>
      <c r="O13481" s="76"/>
      <c r="P13481" s="76"/>
      <c r="Q13481" s="76"/>
      <c r="R13481" s="76"/>
      <c r="S13481" s="76"/>
      <c r="T13481" s="76"/>
      <c r="U13481" s="76"/>
      <c r="V13481" s="76"/>
      <c r="W13481" s="76"/>
      <c r="X13481" s="76"/>
    </row>
    <row r="13482" spans="1:24">
      <c r="A13482" s="54"/>
      <c r="B13482" s="54"/>
      <c r="C13482" s="54"/>
      <c r="D13482" s="77"/>
      <c r="E13482" s="323"/>
      <c r="F13482" s="54"/>
      <c r="G13482" s="77"/>
      <c r="H13482" s="77"/>
      <c r="I13482" s="525"/>
      <c r="J13482" s="54"/>
      <c r="K13482" s="75" t="s">
        <v>34</v>
      </c>
      <c r="L13482" s="76">
        <f t="shared" si="643"/>
        <v>0</v>
      </c>
      <c r="M13482" s="76"/>
      <c r="N13482" s="76"/>
      <c r="O13482" s="76"/>
      <c r="P13482" s="76"/>
      <c r="Q13482" s="76"/>
      <c r="R13482" s="76"/>
      <c r="S13482" s="76"/>
      <c r="T13482" s="76"/>
      <c r="U13482" s="76"/>
      <c r="V13482" s="76"/>
      <c r="W13482" s="76"/>
      <c r="X13482" s="76"/>
    </row>
    <row r="13483" spans="1:24">
      <c r="A13483" s="54"/>
      <c r="B13483" s="54"/>
      <c r="C13483" s="80"/>
      <c r="D13483" s="81"/>
      <c r="E13483" s="323"/>
      <c r="F13483" s="80"/>
      <c r="G13483" s="81"/>
      <c r="H13483" s="81"/>
      <c r="I13483" s="526"/>
      <c r="J13483" s="80"/>
      <c r="K13483" s="84" t="s">
        <v>36</v>
      </c>
      <c r="L13483" s="76">
        <f t="shared" si="643"/>
        <v>5</v>
      </c>
      <c r="M13483" s="76"/>
      <c r="N13483" s="76"/>
      <c r="O13483" s="76"/>
      <c r="P13483" s="76"/>
      <c r="Q13483" s="76"/>
      <c r="R13483" s="76"/>
      <c r="S13483" s="76"/>
      <c r="T13483" s="76"/>
      <c r="U13483" s="76"/>
      <c r="V13483" s="76"/>
      <c r="W13483" s="76">
        <v>5</v>
      </c>
      <c r="X13483" s="76"/>
    </row>
    <row r="13484" spans="1:24">
      <c r="A13484" s="54"/>
      <c r="B13484" s="54"/>
      <c r="C13484" s="46" t="s">
        <v>33</v>
      </c>
      <c r="D13484" s="58" t="s">
        <v>20389</v>
      </c>
      <c r="E13484" s="323" t="s">
        <v>20390</v>
      </c>
      <c r="F13484" s="46" t="s">
        <v>20391</v>
      </c>
      <c r="G13484" s="58" t="s">
        <v>20392</v>
      </c>
      <c r="H13484" s="58" t="s">
        <v>20393</v>
      </c>
      <c r="I13484" s="524">
        <v>32</v>
      </c>
      <c r="J13484" s="46" t="s">
        <v>39</v>
      </c>
      <c r="K13484" s="75" t="s">
        <v>32</v>
      </c>
      <c r="L13484" s="76">
        <f t="shared" si="643"/>
        <v>0</v>
      </c>
      <c r="M13484" s="76"/>
      <c r="N13484" s="76"/>
      <c r="O13484" s="76"/>
      <c r="P13484" s="76"/>
      <c r="Q13484" s="76"/>
      <c r="R13484" s="76"/>
      <c r="S13484" s="76"/>
      <c r="T13484" s="76"/>
      <c r="U13484" s="76"/>
      <c r="V13484" s="76"/>
      <c r="W13484" s="76"/>
      <c r="X13484" s="76"/>
    </row>
    <row r="13485" spans="1:24">
      <c r="A13485" s="54"/>
      <c r="B13485" s="54"/>
      <c r="C13485" s="54"/>
      <c r="D13485" s="77"/>
      <c r="E13485" s="323"/>
      <c r="F13485" s="54"/>
      <c r="G13485" s="77"/>
      <c r="H13485" s="77"/>
      <c r="I13485" s="525"/>
      <c r="J13485" s="54"/>
      <c r="K13485" s="75" t="s">
        <v>34</v>
      </c>
      <c r="L13485" s="76">
        <f t="shared" si="643"/>
        <v>0</v>
      </c>
      <c r="M13485" s="76"/>
      <c r="N13485" s="76"/>
      <c r="O13485" s="76"/>
      <c r="P13485" s="76"/>
      <c r="Q13485" s="76"/>
      <c r="R13485" s="76"/>
      <c r="S13485" s="76"/>
      <c r="T13485" s="76"/>
      <c r="U13485" s="76"/>
      <c r="V13485" s="76"/>
      <c r="W13485" s="76"/>
      <c r="X13485" s="76"/>
    </row>
    <row r="13486" spans="1:24">
      <c r="A13486" s="54"/>
      <c r="B13486" s="54"/>
      <c r="C13486" s="80"/>
      <c r="D13486" s="81"/>
      <c r="E13486" s="323"/>
      <c r="F13486" s="80"/>
      <c r="G13486" s="81"/>
      <c r="H13486" s="81"/>
      <c r="I13486" s="526"/>
      <c r="J13486" s="80"/>
      <c r="K13486" s="84" t="s">
        <v>36</v>
      </c>
      <c r="L13486" s="76">
        <f t="shared" si="643"/>
        <v>3</v>
      </c>
      <c r="M13486" s="76"/>
      <c r="N13486" s="76"/>
      <c r="O13486" s="76">
        <v>1</v>
      </c>
      <c r="P13486" s="76"/>
      <c r="Q13486" s="76"/>
      <c r="R13486" s="76"/>
      <c r="S13486" s="76">
        <v>2</v>
      </c>
      <c r="T13486" s="76"/>
      <c r="U13486" s="76"/>
      <c r="V13486" s="76"/>
      <c r="W13486" s="76"/>
      <c r="X13486" s="76"/>
    </row>
    <row r="13487" spans="1:24">
      <c r="A13487" s="54"/>
      <c r="B13487" s="54"/>
      <c r="C13487" s="46" t="s">
        <v>33</v>
      </c>
      <c r="D13487" s="58" t="s">
        <v>20394</v>
      </c>
      <c r="E13487" s="323" t="s">
        <v>20395</v>
      </c>
      <c r="F13487" s="46" t="s">
        <v>20396</v>
      </c>
      <c r="G13487" s="58" t="s">
        <v>20397</v>
      </c>
      <c r="H13487" s="58" t="s">
        <v>20398</v>
      </c>
      <c r="I13487" s="524">
        <v>1265</v>
      </c>
      <c r="J13487" s="46" t="s">
        <v>39</v>
      </c>
      <c r="K13487" s="75" t="s">
        <v>32</v>
      </c>
      <c r="L13487" s="76">
        <f t="shared" si="643"/>
        <v>0</v>
      </c>
      <c r="M13487" s="76"/>
      <c r="N13487" s="76"/>
      <c r="O13487" s="76"/>
      <c r="P13487" s="76"/>
      <c r="Q13487" s="76"/>
      <c r="R13487" s="76"/>
      <c r="S13487" s="76"/>
      <c r="T13487" s="76"/>
      <c r="U13487" s="76"/>
      <c r="V13487" s="76"/>
      <c r="W13487" s="76"/>
      <c r="X13487" s="76"/>
    </row>
    <row r="13488" spans="1:24">
      <c r="A13488" s="54"/>
      <c r="B13488" s="54"/>
      <c r="C13488" s="54"/>
      <c r="D13488" s="77"/>
      <c r="E13488" s="323"/>
      <c r="F13488" s="54"/>
      <c r="G13488" s="77"/>
      <c r="H13488" s="77"/>
      <c r="I13488" s="525"/>
      <c r="J13488" s="54"/>
      <c r="K13488" s="75" t="s">
        <v>34</v>
      </c>
      <c r="L13488" s="76">
        <f t="shared" si="643"/>
        <v>0</v>
      </c>
      <c r="M13488" s="76"/>
      <c r="N13488" s="76"/>
      <c r="O13488" s="76"/>
      <c r="P13488" s="76"/>
      <c r="Q13488" s="76"/>
      <c r="R13488" s="76"/>
      <c r="S13488" s="76"/>
      <c r="T13488" s="76"/>
      <c r="U13488" s="76"/>
      <c r="V13488" s="76"/>
      <c r="W13488" s="76"/>
      <c r="X13488" s="76"/>
    </row>
    <row r="13489" spans="1:24">
      <c r="A13489" s="54"/>
      <c r="B13489" s="54"/>
      <c r="C13489" s="80"/>
      <c r="D13489" s="81"/>
      <c r="E13489" s="323"/>
      <c r="F13489" s="80"/>
      <c r="G13489" s="81"/>
      <c r="H13489" s="81"/>
      <c r="I13489" s="526"/>
      <c r="J13489" s="80"/>
      <c r="K13489" s="84" t="s">
        <v>36</v>
      </c>
      <c r="L13489" s="76">
        <f t="shared" si="643"/>
        <v>4</v>
      </c>
      <c r="M13489" s="76"/>
      <c r="N13489" s="76"/>
      <c r="O13489" s="76">
        <v>1</v>
      </c>
      <c r="P13489" s="76"/>
      <c r="Q13489" s="76"/>
      <c r="R13489" s="76"/>
      <c r="S13489" s="76">
        <v>3</v>
      </c>
      <c r="T13489" s="76"/>
      <c r="U13489" s="76"/>
      <c r="V13489" s="76"/>
      <c r="W13489" s="76"/>
      <c r="X13489" s="76"/>
    </row>
    <row r="13490" spans="1:24">
      <c r="A13490" s="54"/>
      <c r="B13490" s="54"/>
      <c r="C13490" s="46" t="s">
        <v>33</v>
      </c>
      <c r="D13490" s="58" t="s">
        <v>20399</v>
      </c>
      <c r="E13490" s="323" t="s">
        <v>20400</v>
      </c>
      <c r="F13490" s="46" t="s">
        <v>20401</v>
      </c>
      <c r="G13490" s="58" t="s">
        <v>20402</v>
      </c>
      <c r="H13490" s="880"/>
      <c r="I13490" s="524">
        <v>0</v>
      </c>
      <c r="J13490" s="46" t="s">
        <v>39</v>
      </c>
      <c r="K13490" s="75" t="s">
        <v>32</v>
      </c>
      <c r="L13490" s="76">
        <f t="shared" si="643"/>
        <v>0</v>
      </c>
      <c r="M13490" s="76"/>
      <c r="N13490" s="76"/>
      <c r="O13490" s="76"/>
      <c r="P13490" s="76"/>
      <c r="Q13490" s="76"/>
      <c r="R13490" s="76"/>
      <c r="S13490" s="76"/>
      <c r="T13490" s="76"/>
      <c r="U13490" s="76"/>
      <c r="V13490" s="76"/>
      <c r="W13490" s="76"/>
      <c r="X13490" s="76"/>
    </row>
    <row r="13491" spans="1:24">
      <c r="A13491" s="54"/>
      <c r="B13491" s="54"/>
      <c r="C13491" s="54"/>
      <c r="D13491" s="77"/>
      <c r="E13491" s="323"/>
      <c r="F13491" s="54"/>
      <c r="G13491" s="77"/>
      <c r="H13491" s="883"/>
      <c r="I13491" s="525"/>
      <c r="J13491" s="54"/>
      <c r="K13491" s="75" t="s">
        <v>34</v>
      </c>
      <c r="L13491" s="76">
        <f t="shared" si="643"/>
        <v>0</v>
      </c>
      <c r="M13491" s="76"/>
      <c r="N13491" s="76"/>
      <c r="O13491" s="76"/>
      <c r="P13491" s="76"/>
      <c r="Q13491" s="76"/>
      <c r="R13491" s="76"/>
      <c r="S13491" s="76"/>
      <c r="T13491" s="76"/>
      <c r="U13491" s="76"/>
      <c r="V13491" s="76"/>
      <c r="W13491" s="76"/>
      <c r="X13491" s="76"/>
    </row>
    <row r="13492" spans="1:24">
      <c r="A13492" s="54"/>
      <c r="B13492" s="54"/>
      <c r="C13492" s="80"/>
      <c r="D13492" s="81"/>
      <c r="E13492" s="323"/>
      <c r="F13492" s="80"/>
      <c r="G13492" s="81"/>
      <c r="H13492" s="886"/>
      <c r="I13492" s="526"/>
      <c r="J13492" s="80"/>
      <c r="K13492" s="84" t="s">
        <v>36</v>
      </c>
      <c r="L13492" s="76">
        <f t="shared" si="643"/>
        <v>3</v>
      </c>
      <c r="M13492" s="76"/>
      <c r="N13492" s="76"/>
      <c r="O13492" s="76"/>
      <c r="P13492" s="76"/>
      <c r="Q13492" s="76"/>
      <c r="R13492" s="76"/>
      <c r="S13492" s="76">
        <v>2</v>
      </c>
      <c r="T13492" s="76"/>
      <c r="U13492" s="76"/>
      <c r="V13492" s="76"/>
      <c r="W13492" s="76">
        <v>1</v>
      </c>
      <c r="X13492" s="76"/>
    </row>
    <row r="13493" spans="1:24">
      <c r="A13493" s="54"/>
      <c r="B13493" s="54"/>
      <c r="C13493" s="46" t="s">
        <v>33</v>
      </c>
      <c r="D13493" s="58" t="s">
        <v>20403</v>
      </c>
      <c r="E13493" s="323" t="s">
        <v>20404</v>
      </c>
      <c r="F13493" s="46" t="s">
        <v>20405</v>
      </c>
      <c r="G13493" s="58" t="s">
        <v>20406</v>
      </c>
      <c r="H13493" s="58" t="s">
        <v>20407</v>
      </c>
      <c r="I13493" s="524">
        <v>0</v>
      </c>
      <c r="J13493" s="46" t="s">
        <v>39</v>
      </c>
      <c r="K13493" s="75" t="s">
        <v>32</v>
      </c>
      <c r="L13493" s="76">
        <f t="shared" si="643"/>
        <v>0</v>
      </c>
      <c r="M13493" s="76"/>
      <c r="N13493" s="76"/>
      <c r="O13493" s="76"/>
      <c r="P13493" s="76"/>
      <c r="Q13493" s="76"/>
      <c r="R13493" s="76"/>
      <c r="S13493" s="76"/>
      <c r="T13493" s="76"/>
      <c r="U13493" s="76"/>
      <c r="V13493" s="76"/>
      <c r="W13493" s="76"/>
      <c r="X13493" s="76"/>
    </row>
    <row r="13494" spans="1:24">
      <c r="A13494" s="54"/>
      <c r="B13494" s="54"/>
      <c r="C13494" s="54"/>
      <c r="D13494" s="77"/>
      <c r="E13494" s="323"/>
      <c r="F13494" s="54"/>
      <c r="G13494" s="77"/>
      <c r="H13494" s="77"/>
      <c r="I13494" s="525"/>
      <c r="J13494" s="54"/>
      <c r="K13494" s="75" t="s">
        <v>34</v>
      </c>
      <c r="L13494" s="76">
        <f t="shared" si="643"/>
        <v>0</v>
      </c>
      <c r="M13494" s="76"/>
      <c r="N13494" s="76"/>
      <c r="O13494" s="76"/>
      <c r="P13494" s="76"/>
      <c r="Q13494" s="76"/>
      <c r="R13494" s="76"/>
      <c r="S13494" s="76"/>
      <c r="T13494" s="76"/>
      <c r="U13494" s="76"/>
      <c r="V13494" s="76"/>
      <c r="W13494" s="76"/>
      <c r="X13494" s="76"/>
    </row>
    <row r="13495" spans="1:24">
      <c r="A13495" s="54"/>
      <c r="B13495" s="54"/>
      <c r="C13495" s="80"/>
      <c r="D13495" s="81"/>
      <c r="E13495" s="323"/>
      <c r="F13495" s="80"/>
      <c r="G13495" s="81"/>
      <c r="H13495" s="81"/>
      <c r="I13495" s="526"/>
      <c r="J13495" s="80"/>
      <c r="K13495" s="84" t="s">
        <v>36</v>
      </c>
      <c r="L13495" s="76">
        <f t="shared" si="643"/>
        <v>2</v>
      </c>
      <c r="M13495" s="76"/>
      <c r="N13495" s="76"/>
      <c r="O13495" s="76">
        <v>2</v>
      </c>
      <c r="P13495" s="76"/>
      <c r="Q13495" s="76"/>
      <c r="R13495" s="76"/>
      <c r="S13495" s="76"/>
      <c r="T13495" s="76"/>
      <c r="U13495" s="76"/>
      <c r="V13495" s="76"/>
      <c r="W13495" s="76"/>
      <c r="X13495" s="76"/>
    </row>
    <row r="13496" spans="1:24">
      <c r="A13496" s="54"/>
      <c r="B13496" s="54"/>
      <c r="C13496" s="46" t="s">
        <v>33</v>
      </c>
      <c r="D13496" s="58" t="s">
        <v>20408</v>
      </c>
      <c r="E13496" s="323" t="s">
        <v>20409</v>
      </c>
      <c r="F13496" s="46" t="s">
        <v>20410</v>
      </c>
      <c r="G13496" s="58" t="s">
        <v>20411</v>
      </c>
      <c r="H13496" s="58" t="s">
        <v>20412</v>
      </c>
      <c r="I13496" s="524">
        <v>10078</v>
      </c>
      <c r="J13496" s="46" t="s">
        <v>39</v>
      </c>
      <c r="K13496" s="75" t="s">
        <v>32</v>
      </c>
      <c r="L13496" s="76">
        <f t="shared" si="643"/>
        <v>0</v>
      </c>
      <c r="M13496" s="76"/>
      <c r="N13496" s="76"/>
      <c r="O13496" s="76"/>
      <c r="P13496" s="76"/>
      <c r="Q13496" s="76"/>
      <c r="R13496" s="76"/>
      <c r="S13496" s="76"/>
      <c r="T13496" s="76"/>
      <c r="U13496" s="76"/>
      <c r="V13496" s="76"/>
      <c r="W13496" s="76"/>
      <c r="X13496" s="76"/>
    </row>
    <row r="13497" spans="1:24">
      <c r="A13497" s="54"/>
      <c r="B13497" s="54"/>
      <c r="C13497" s="54"/>
      <c r="D13497" s="77"/>
      <c r="E13497" s="323"/>
      <c r="F13497" s="54"/>
      <c r="G13497" s="77"/>
      <c r="H13497" s="77"/>
      <c r="I13497" s="525"/>
      <c r="J13497" s="54"/>
      <c r="K13497" s="75" t="s">
        <v>34</v>
      </c>
      <c r="L13497" s="76">
        <f t="shared" si="643"/>
        <v>0</v>
      </c>
      <c r="M13497" s="76"/>
      <c r="N13497" s="76"/>
      <c r="O13497" s="76"/>
      <c r="P13497" s="76"/>
      <c r="Q13497" s="76"/>
      <c r="R13497" s="76"/>
      <c r="S13497" s="76"/>
      <c r="T13497" s="76"/>
      <c r="U13497" s="76"/>
      <c r="V13497" s="76"/>
      <c r="W13497" s="76"/>
      <c r="X13497" s="76"/>
    </row>
    <row r="13498" spans="1:24">
      <c r="A13498" s="54"/>
      <c r="B13498" s="54"/>
      <c r="C13498" s="80"/>
      <c r="D13498" s="81"/>
      <c r="E13498" s="323"/>
      <c r="F13498" s="80"/>
      <c r="G13498" s="81"/>
      <c r="H13498" s="81"/>
      <c r="I13498" s="526"/>
      <c r="J13498" s="80"/>
      <c r="K13498" s="84" t="s">
        <v>36</v>
      </c>
      <c r="L13498" s="76">
        <f t="shared" si="643"/>
        <v>3</v>
      </c>
      <c r="M13498" s="76"/>
      <c r="N13498" s="76"/>
      <c r="O13498" s="76">
        <v>3</v>
      </c>
      <c r="P13498" s="76"/>
      <c r="Q13498" s="76"/>
      <c r="R13498" s="76"/>
      <c r="S13498" s="76"/>
      <c r="T13498" s="76"/>
      <c r="U13498" s="76"/>
      <c r="V13498" s="76"/>
      <c r="W13498" s="76"/>
      <c r="X13498" s="76"/>
    </row>
    <row r="13499" spans="1:24">
      <c r="A13499" s="54"/>
      <c r="B13499" s="54"/>
      <c r="C13499" s="46" t="s">
        <v>33</v>
      </c>
      <c r="D13499" s="58" t="s">
        <v>20413</v>
      </c>
      <c r="E13499" s="323" t="s">
        <v>20414</v>
      </c>
      <c r="F13499" s="46" t="s">
        <v>20415</v>
      </c>
      <c r="G13499" s="58" t="s">
        <v>20416</v>
      </c>
      <c r="H13499" s="58" t="s">
        <v>20417</v>
      </c>
      <c r="I13499" s="524">
        <v>23960</v>
      </c>
      <c r="J13499" s="46" t="s">
        <v>39</v>
      </c>
      <c r="K13499" s="75" t="s">
        <v>32</v>
      </c>
      <c r="L13499" s="76">
        <f t="shared" si="643"/>
        <v>0</v>
      </c>
      <c r="M13499" s="76"/>
      <c r="N13499" s="76"/>
      <c r="O13499" s="76"/>
      <c r="P13499" s="76"/>
      <c r="Q13499" s="76"/>
      <c r="R13499" s="76"/>
      <c r="S13499" s="76"/>
      <c r="T13499" s="76"/>
      <c r="U13499" s="76"/>
      <c r="V13499" s="76"/>
      <c r="W13499" s="76"/>
      <c r="X13499" s="76"/>
    </row>
    <row r="13500" spans="1:24">
      <c r="A13500" s="54"/>
      <c r="B13500" s="54"/>
      <c r="C13500" s="54"/>
      <c r="D13500" s="77"/>
      <c r="E13500" s="323"/>
      <c r="F13500" s="54"/>
      <c r="G13500" s="77"/>
      <c r="H13500" s="77"/>
      <c r="I13500" s="525"/>
      <c r="J13500" s="54"/>
      <c r="K13500" s="75" t="s">
        <v>34</v>
      </c>
      <c r="L13500" s="76">
        <f t="shared" si="643"/>
        <v>0</v>
      </c>
      <c r="M13500" s="76"/>
      <c r="N13500" s="76"/>
      <c r="O13500" s="76"/>
      <c r="P13500" s="76"/>
      <c r="Q13500" s="76"/>
      <c r="R13500" s="76"/>
      <c r="S13500" s="76"/>
      <c r="T13500" s="76"/>
      <c r="U13500" s="76"/>
      <c r="V13500" s="76"/>
      <c r="W13500" s="76"/>
      <c r="X13500" s="76"/>
    </row>
    <row r="13501" spans="1:24">
      <c r="A13501" s="54"/>
      <c r="B13501" s="54"/>
      <c r="C13501" s="80"/>
      <c r="D13501" s="81"/>
      <c r="E13501" s="323"/>
      <c r="F13501" s="80"/>
      <c r="G13501" s="81"/>
      <c r="H13501" s="81"/>
      <c r="I13501" s="526"/>
      <c r="J13501" s="80"/>
      <c r="K13501" s="84" t="s">
        <v>36</v>
      </c>
      <c r="L13501" s="76">
        <f t="shared" si="643"/>
        <v>2</v>
      </c>
      <c r="M13501" s="76"/>
      <c r="N13501" s="76"/>
      <c r="O13501" s="76">
        <v>1</v>
      </c>
      <c r="P13501" s="76"/>
      <c r="Q13501" s="76"/>
      <c r="R13501" s="76"/>
      <c r="S13501" s="76">
        <v>1</v>
      </c>
      <c r="T13501" s="76"/>
      <c r="U13501" s="76"/>
      <c r="V13501" s="76"/>
      <c r="W13501" s="76"/>
      <c r="X13501" s="76"/>
    </row>
    <row r="13502" spans="1:24">
      <c r="A13502" s="54"/>
      <c r="B13502" s="54"/>
      <c r="C13502" s="46" t="s">
        <v>33</v>
      </c>
      <c r="D13502" s="58" t="s">
        <v>20418</v>
      </c>
      <c r="E13502" s="323" t="s">
        <v>20419</v>
      </c>
      <c r="F13502" s="46" t="s">
        <v>20420</v>
      </c>
      <c r="G13502" s="58" t="s">
        <v>20421</v>
      </c>
      <c r="H13502" s="58" t="s">
        <v>20422</v>
      </c>
      <c r="I13502" s="524">
        <v>0</v>
      </c>
      <c r="J13502" s="46" t="s">
        <v>39</v>
      </c>
      <c r="K13502" s="75" t="s">
        <v>32</v>
      </c>
      <c r="L13502" s="76">
        <f t="shared" si="643"/>
        <v>0</v>
      </c>
      <c r="M13502" s="76"/>
      <c r="N13502" s="76"/>
      <c r="O13502" s="76"/>
      <c r="P13502" s="76"/>
      <c r="Q13502" s="76"/>
      <c r="R13502" s="76"/>
      <c r="S13502" s="76"/>
      <c r="T13502" s="76"/>
      <c r="U13502" s="76"/>
      <c r="V13502" s="76"/>
      <c r="W13502" s="76"/>
      <c r="X13502" s="76"/>
    </row>
    <row r="13503" spans="1:24">
      <c r="A13503" s="54"/>
      <c r="B13503" s="54"/>
      <c r="C13503" s="54"/>
      <c r="D13503" s="77"/>
      <c r="E13503" s="323"/>
      <c r="F13503" s="54"/>
      <c r="G13503" s="77"/>
      <c r="H13503" s="77"/>
      <c r="I13503" s="525"/>
      <c r="J13503" s="54"/>
      <c r="K13503" s="75" t="s">
        <v>34</v>
      </c>
      <c r="L13503" s="76">
        <f t="shared" si="643"/>
        <v>0</v>
      </c>
      <c r="M13503" s="76"/>
      <c r="N13503" s="76"/>
      <c r="O13503" s="76"/>
      <c r="P13503" s="76"/>
      <c r="Q13503" s="76"/>
      <c r="R13503" s="76"/>
      <c r="S13503" s="76"/>
      <c r="T13503" s="76"/>
      <c r="U13503" s="76"/>
      <c r="V13503" s="76"/>
      <c r="W13503" s="76"/>
      <c r="X13503" s="76"/>
    </row>
    <row r="13504" spans="1:24">
      <c r="A13504" s="54"/>
      <c r="B13504" s="54"/>
      <c r="C13504" s="80"/>
      <c r="D13504" s="81"/>
      <c r="E13504" s="323"/>
      <c r="F13504" s="80"/>
      <c r="G13504" s="81"/>
      <c r="H13504" s="81"/>
      <c r="I13504" s="526"/>
      <c r="J13504" s="80"/>
      <c r="K13504" s="84" t="s">
        <v>36</v>
      </c>
      <c r="L13504" s="76">
        <f t="shared" si="643"/>
        <v>2</v>
      </c>
      <c r="M13504" s="76"/>
      <c r="N13504" s="76"/>
      <c r="O13504" s="76">
        <v>1</v>
      </c>
      <c r="P13504" s="76"/>
      <c r="Q13504" s="76"/>
      <c r="R13504" s="76"/>
      <c r="S13504" s="76">
        <v>1</v>
      </c>
      <c r="T13504" s="76"/>
      <c r="U13504" s="76"/>
      <c r="V13504" s="76"/>
      <c r="W13504" s="76"/>
      <c r="X13504" s="76"/>
    </row>
    <row r="13505" spans="1:24">
      <c r="A13505" s="54"/>
      <c r="B13505" s="54"/>
      <c r="C13505" s="46" t="s">
        <v>33</v>
      </c>
      <c r="D13505" s="58" t="s">
        <v>20423</v>
      </c>
      <c r="E13505" s="323" t="s">
        <v>20424</v>
      </c>
      <c r="F13505" s="46" t="s">
        <v>20425</v>
      </c>
      <c r="G13505" s="58" t="s">
        <v>20426</v>
      </c>
      <c r="H13505" s="58" t="s">
        <v>20427</v>
      </c>
      <c r="I13505" s="524">
        <v>0</v>
      </c>
      <c r="J13505" s="46" t="s">
        <v>39</v>
      </c>
      <c r="K13505" s="75" t="s">
        <v>32</v>
      </c>
      <c r="L13505" s="76">
        <f t="shared" si="643"/>
        <v>0</v>
      </c>
      <c r="M13505" s="76"/>
      <c r="N13505" s="76"/>
      <c r="O13505" s="76"/>
      <c r="P13505" s="76"/>
      <c r="Q13505" s="76"/>
      <c r="R13505" s="76"/>
      <c r="S13505" s="76"/>
      <c r="T13505" s="76"/>
      <c r="U13505" s="76"/>
      <c r="V13505" s="76"/>
      <c r="W13505" s="76"/>
      <c r="X13505" s="76"/>
    </row>
    <row r="13506" spans="1:24">
      <c r="A13506" s="54"/>
      <c r="B13506" s="54"/>
      <c r="C13506" s="54"/>
      <c r="D13506" s="77"/>
      <c r="E13506" s="323"/>
      <c r="F13506" s="54"/>
      <c r="G13506" s="77"/>
      <c r="H13506" s="77"/>
      <c r="I13506" s="525"/>
      <c r="J13506" s="54"/>
      <c r="K13506" s="75" t="s">
        <v>34</v>
      </c>
      <c r="L13506" s="76">
        <f t="shared" si="643"/>
        <v>0</v>
      </c>
      <c r="M13506" s="76"/>
      <c r="N13506" s="76"/>
      <c r="O13506" s="76"/>
      <c r="P13506" s="76"/>
      <c r="Q13506" s="76"/>
      <c r="R13506" s="76"/>
      <c r="S13506" s="76"/>
      <c r="T13506" s="76"/>
      <c r="U13506" s="76"/>
      <c r="V13506" s="76"/>
      <c r="W13506" s="76"/>
      <c r="X13506" s="76"/>
    </row>
    <row r="13507" spans="1:24">
      <c r="A13507" s="54"/>
      <c r="B13507" s="54"/>
      <c r="C13507" s="80"/>
      <c r="D13507" s="81"/>
      <c r="E13507" s="323"/>
      <c r="F13507" s="80"/>
      <c r="G13507" s="81"/>
      <c r="H13507" s="81"/>
      <c r="I13507" s="526"/>
      <c r="J13507" s="80"/>
      <c r="K13507" s="84" t="s">
        <v>36</v>
      </c>
      <c r="L13507" s="76">
        <f t="shared" si="643"/>
        <v>2</v>
      </c>
      <c r="M13507" s="76"/>
      <c r="N13507" s="76"/>
      <c r="O13507" s="76">
        <v>1</v>
      </c>
      <c r="P13507" s="76"/>
      <c r="Q13507" s="76"/>
      <c r="R13507" s="76"/>
      <c r="S13507" s="76"/>
      <c r="T13507" s="76"/>
      <c r="U13507" s="76"/>
      <c r="V13507" s="76"/>
      <c r="W13507" s="76">
        <v>1</v>
      </c>
      <c r="X13507" s="76"/>
    </row>
    <row r="13508" spans="1:24">
      <c r="A13508" s="54"/>
      <c r="B13508" s="54"/>
      <c r="C13508" s="46" t="s">
        <v>33</v>
      </c>
      <c r="D13508" s="58" t="s">
        <v>20428</v>
      </c>
      <c r="E13508" s="323" t="s">
        <v>20429</v>
      </c>
      <c r="F13508" s="46" t="s">
        <v>20430</v>
      </c>
      <c r="G13508" s="58" t="s">
        <v>20431</v>
      </c>
      <c r="H13508" s="58" t="s">
        <v>20432</v>
      </c>
      <c r="I13508" s="524">
        <v>0</v>
      </c>
      <c r="J13508" s="46" t="s">
        <v>39</v>
      </c>
      <c r="K13508" s="75" t="s">
        <v>32</v>
      </c>
      <c r="L13508" s="76">
        <f t="shared" si="643"/>
        <v>0</v>
      </c>
      <c r="M13508" s="76"/>
      <c r="N13508" s="76"/>
      <c r="O13508" s="76"/>
      <c r="P13508" s="76"/>
      <c r="Q13508" s="76"/>
      <c r="R13508" s="76"/>
      <c r="S13508" s="76"/>
      <c r="T13508" s="76"/>
      <c r="U13508" s="76"/>
      <c r="V13508" s="76"/>
      <c r="W13508" s="76"/>
      <c r="X13508" s="76"/>
    </row>
    <row r="13509" spans="1:24">
      <c r="A13509" s="54"/>
      <c r="B13509" s="54"/>
      <c r="C13509" s="54"/>
      <c r="D13509" s="77"/>
      <c r="E13509" s="323"/>
      <c r="F13509" s="54"/>
      <c r="G13509" s="77"/>
      <c r="H13509" s="77"/>
      <c r="I13509" s="525"/>
      <c r="J13509" s="54"/>
      <c r="K13509" s="75" t="s">
        <v>34</v>
      </c>
      <c r="L13509" s="76">
        <f t="shared" si="643"/>
        <v>0</v>
      </c>
      <c r="M13509" s="76"/>
      <c r="N13509" s="76"/>
      <c r="O13509" s="76"/>
      <c r="P13509" s="76"/>
      <c r="Q13509" s="76"/>
      <c r="R13509" s="76"/>
      <c r="S13509" s="76"/>
      <c r="T13509" s="76"/>
      <c r="U13509" s="76"/>
      <c r="V13509" s="76"/>
      <c r="W13509" s="76"/>
      <c r="X13509" s="76"/>
    </row>
    <row r="13510" spans="1:24">
      <c r="A13510" s="54"/>
      <c r="B13510" s="80"/>
      <c r="C13510" s="80"/>
      <c r="D13510" s="81"/>
      <c r="E13510" s="323"/>
      <c r="F13510" s="80"/>
      <c r="G13510" s="81"/>
      <c r="H13510" s="81"/>
      <c r="I13510" s="526"/>
      <c r="J13510" s="80"/>
      <c r="K13510" s="84" t="s">
        <v>36</v>
      </c>
      <c r="L13510" s="76">
        <f t="shared" si="643"/>
        <v>3</v>
      </c>
      <c r="M13510" s="76"/>
      <c r="N13510" s="76"/>
      <c r="O13510" s="76"/>
      <c r="P13510" s="76"/>
      <c r="Q13510" s="76"/>
      <c r="R13510" s="76"/>
      <c r="S13510" s="76"/>
      <c r="T13510" s="76">
        <v>3</v>
      </c>
      <c r="U13510" s="76"/>
      <c r="V13510" s="76"/>
      <c r="W13510" s="76"/>
      <c r="X13510" s="76"/>
    </row>
    <row r="13511" spans="1:24">
      <c r="A13511" s="54"/>
      <c r="B13511" s="865" t="s">
        <v>20433</v>
      </c>
      <c r="C13511" s="521"/>
      <c r="D13511" s="469">
        <f>COUNTA(D13514:D13540)</f>
        <v>9</v>
      </c>
      <c r="E13511" s="553"/>
      <c r="F13511" s="813"/>
      <c r="G13511" s="553"/>
      <c r="H13511" s="813"/>
      <c r="I13511" s="813">
        <f>SUM(I13514:I13540)</f>
        <v>18525</v>
      </c>
      <c r="J13511" s="553" t="s">
        <v>1508</v>
      </c>
      <c r="K13511" s="866" t="s">
        <v>1509</v>
      </c>
      <c r="L13511" s="812">
        <f>SUM(M13511:X13511)</f>
        <v>9</v>
      </c>
      <c r="M13511" s="76">
        <v>0</v>
      </c>
      <c r="N13511" s="76">
        <v>0</v>
      </c>
      <c r="O13511" s="76">
        <v>1</v>
      </c>
      <c r="P13511" s="76">
        <v>0</v>
      </c>
      <c r="Q13511" s="76">
        <v>0</v>
      </c>
      <c r="R13511" s="76">
        <v>1</v>
      </c>
      <c r="S13511" s="76">
        <v>1</v>
      </c>
      <c r="T13511" s="76">
        <v>5</v>
      </c>
      <c r="U13511" s="76">
        <v>0</v>
      </c>
      <c r="V13511" s="76">
        <v>0</v>
      </c>
      <c r="W13511" s="76">
        <v>0</v>
      </c>
      <c r="X13511" s="76">
        <v>1</v>
      </c>
    </row>
    <row r="13512" spans="1:24">
      <c r="A13512" s="54"/>
      <c r="B13512" s="867"/>
      <c r="C13512" s="522"/>
      <c r="D13512" s="470"/>
      <c r="E13512" s="555"/>
      <c r="F13512" s="814"/>
      <c r="G13512" s="555"/>
      <c r="H13512" s="814"/>
      <c r="I13512" s="814"/>
      <c r="J13512" s="555"/>
      <c r="K13512" s="866" t="s">
        <v>1501</v>
      </c>
      <c r="L13512" s="812">
        <f>SUM(M13512:X13512)</f>
        <v>3</v>
      </c>
      <c r="M13512" s="76">
        <v>0</v>
      </c>
      <c r="N13512" s="76">
        <v>0</v>
      </c>
      <c r="O13512" s="76">
        <v>0</v>
      </c>
      <c r="P13512" s="76">
        <v>0</v>
      </c>
      <c r="Q13512" s="76">
        <v>0</v>
      </c>
      <c r="R13512" s="76">
        <v>0</v>
      </c>
      <c r="S13512" s="76">
        <v>0</v>
      </c>
      <c r="T13512" s="76">
        <v>0</v>
      </c>
      <c r="U13512" s="76">
        <v>3</v>
      </c>
      <c r="V13512" s="76">
        <v>0</v>
      </c>
      <c r="W13512" s="76">
        <v>0</v>
      </c>
      <c r="X13512" s="76">
        <v>0</v>
      </c>
    </row>
    <row r="13513" spans="1:24">
      <c r="A13513" s="54"/>
      <c r="B13513" s="868"/>
      <c r="C13513" s="523"/>
      <c r="D13513" s="471"/>
      <c r="E13513" s="557"/>
      <c r="F13513" s="815"/>
      <c r="G13513" s="557"/>
      <c r="H13513" s="815"/>
      <c r="I13513" s="815"/>
      <c r="J13513" s="557"/>
      <c r="K13513" s="869" t="s">
        <v>1502</v>
      </c>
      <c r="L13513" s="812">
        <f>SUM(M13513:X13513)</f>
        <v>13</v>
      </c>
      <c r="M13513" s="76">
        <v>0</v>
      </c>
      <c r="N13513" s="76">
        <v>0</v>
      </c>
      <c r="O13513" s="76">
        <v>0</v>
      </c>
      <c r="P13513" s="76">
        <v>0</v>
      </c>
      <c r="Q13513" s="76">
        <v>0</v>
      </c>
      <c r="R13513" s="76">
        <v>0</v>
      </c>
      <c r="S13513" s="76">
        <v>0</v>
      </c>
      <c r="T13513" s="76">
        <v>0</v>
      </c>
      <c r="U13513" s="76">
        <v>11</v>
      </c>
      <c r="V13513" s="76">
        <v>0</v>
      </c>
      <c r="W13513" s="76">
        <v>0</v>
      </c>
      <c r="X13513" s="76">
        <v>2</v>
      </c>
    </row>
    <row r="13514" spans="1:24">
      <c r="A13514" s="54"/>
      <c r="B13514" s="46" t="s">
        <v>20434</v>
      </c>
      <c r="C13514" s="46" t="s">
        <v>33</v>
      </c>
      <c r="D13514" s="58" t="s">
        <v>19567</v>
      </c>
      <c r="E13514" s="115" t="s">
        <v>20435</v>
      </c>
      <c r="F13514" s="46" t="s">
        <v>19569</v>
      </c>
      <c r="G13514" s="58" t="s">
        <v>20436</v>
      </c>
      <c r="H13514" s="58" t="s">
        <v>20437</v>
      </c>
      <c r="I13514" s="74">
        <v>3670</v>
      </c>
      <c r="J13514" s="46" t="s">
        <v>39</v>
      </c>
      <c r="K13514" s="75" t="s">
        <v>32</v>
      </c>
      <c r="L13514" s="76">
        <f t="shared" si="643"/>
        <v>0</v>
      </c>
      <c r="M13514" s="76"/>
      <c r="N13514" s="76"/>
      <c r="O13514" s="76"/>
      <c r="P13514" s="76"/>
      <c r="Q13514" s="76"/>
      <c r="R13514" s="76"/>
      <c r="S13514" s="76"/>
      <c r="T13514" s="76"/>
      <c r="U13514" s="76"/>
      <c r="V13514" s="76"/>
      <c r="W13514" s="76"/>
      <c r="X13514" s="76"/>
    </row>
    <row r="13515" spans="1:24">
      <c r="A13515" s="54"/>
      <c r="B13515" s="54"/>
      <c r="C13515" s="54"/>
      <c r="D13515" s="77"/>
      <c r="E13515" s="117"/>
      <c r="F13515" s="54"/>
      <c r="G13515" s="77"/>
      <c r="H13515" s="77"/>
      <c r="I13515" s="79"/>
      <c r="J13515" s="54"/>
      <c r="K13515" s="75" t="s">
        <v>34</v>
      </c>
      <c r="L13515" s="76">
        <f t="shared" si="643"/>
        <v>0</v>
      </c>
      <c r="M13515" s="76"/>
      <c r="N13515" s="76"/>
      <c r="O13515" s="76"/>
      <c r="P13515" s="76"/>
      <c r="Q13515" s="76"/>
      <c r="R13515" s="76"/>
      <c r="S13515" s="76"/>
      <c r="T13515" s="76"/>
      <c r="U13515" s="76"/>
      <c r="V13515" s="76"/>
      <c r="W13515" s="76"/>
      <c r="X13515" s="76"/>
    </row>
    <row r="13516" spans="1:24">
      <c r="A13516" s="54"/>
      <c r="B13516" s="54"/>
      <c r="C13516" s="80"/>
      <c r="D13516" s="81"/>
      <c r="E13516" s="119"/>
      <c r="F13516" s="80"/>
      <c r="G13516" s="81"/>
      <c r="H13516" s="81"/>
      <c r="I13516" s="83"/>
      <c r="J13516" s="80"/>
      <c r="K13516" s="84" t="s">
        <v>36</v>
      </c>
      <c r="L13516" s="76">
        <f t="shared" si="643"/>
        <v>3</v>
      </c>
      <c r="M13516" s="76"/>
      <c r="N13516" s="76"/>
      <c r="O13516" s="76"/>
      <c r="P13516" s="76"/>
      <c r="Q13516" s="76"/>
      <c r="R13516" s="76"/>
      <c r="S13516" s="76"/>
      <c r="T13516" s="76"/>
      <c r="U13516" s="76">
        <v>1</v>
      </c>
      <c r="V13516" s="76"/>
      <c r="W13516" s="76"/>
      <c r="X13516" s="76">
        <v>2</v>
      </c>
    </row>
    <row r="13517" spans="1:24">
      <c r="A13517" s="54"/>
      <c r="B13517" s="54"/>
      <c r="C13517" s="46" t="s">
        <v>33</v>
      </c>
      <c r="D13517" s="58" t="s">
        <v>20438</v>
      </c>
      <c r="E13517" s="115" t="s">
        <v>20439</v>
      </c>
      <c r="F13517" s="46" t="s">
        <v>9611</v>
      </c>
      <c r="G13517" s="58" t="s">
        <v>20440</v>
      </c>
      <c r="H13517" s="58" t="s">
        <v>20441</v>
      </c>
      <c r="I13517" s="74">
        <v>0</v>
      </c>
      <c r="J13517" s="46" t="s">
        <v>39</v>
      </c>
      <c r="K13517" s="75" t="s">
        <v>32</v>
      </c>
      <c r="L13517" s="76">
        <f t="shared" si="643"/>
        <v>0</v>
      </c>
      <c r="M13517" s="76"/>
      <c r="N13517" s="76"/>
      <c r="O13517" s="76"/>
      <c r="P13517" s="76"/>
      <c r="Q13517" s="76"/>
      <c r="R13517" s="76"/>
      <c r="S13517" s="76"/>
      <c r="T13517" s="76"/>
      <c r="U13517" s="76"/>
      <c r="V13517" s="76"/>
      <c r="W13517" s="76"/>
      <c r="X13517" s="76"/>
    </row>
    <row r="13518" spans="1:24">
      <c r="A13518" s="54"/>
      <c r="B13518" s="54"/>
      <c r="C13518" s="54"/>
      <c r="D13518" s="77"/>
      <c r="E13518" s="117"/>
      <c r="F13518" s="54"/>
      <c r="G13518" s="77"/>
      <c r="H13518" s="77"/>
      <c r="I13518" s="79"/>
      <c r="J13518" s="54"/>
      <c r="K13518" s="75" t="s">
        <v>34</v>
      </c>
      <c r="L13518" s="76">
        <f t="shared" si="643"/>
        <v>0</v>
      </c>
      <c r="M13518" s="76"/>
      <c r="N13518" s="76"/>
      <c r="O13518" s="76"/>
      <c r="P13518" s="76"/>
      <c r="Q13518" s="76"/>
      <c r="R13518" s="76"/>
      <c r="S13518" s="76"/>
      <c r="T13518" s="76"/>
      <c r="U13518" s="76"/>
      <c r="V13518" s="76"/>
      <c r="W13518" s="76"/>
      <c r="X13518" s="76"/>
    </row>
    <row r="13519" spans="1:24">
      <c r="A13519" s="54"/>
      <c r="B13519" s="54"/>
      <c r="C13519" s="80"/>
      <c r="D13519" s="81"/>
      <c r="E13519" s="119"/>
      <c r="F13519" s="80"/>
      <c r="G13519" s="81"/>
      <c r="H13519" s="81"/>
      <c r="I13519" s="83"/>
      <c r="J13519" s="80"/>
      <c r="K13519" s="84" t="s">
        <v>36</v>
      </c>
      <c r="L13519" s="76">
        <f t="shared" si="643"/>
        <v>0</v>
      </c>
      <c r="M13519" s="76"/>
      <c r="N13519" s="76"/>
      <c r="O13519" s="76"/>
      <c r="P13519" s="76"/>
      <c r="Q13519" s="76"/>
      <c r="R13519" s="76"/>
      <c r="S13519" s="76"/>
      <c r="T13519" s="76"/>
      <c r="U13519" s="76"/>
      <c r="V13519" s="76"/>
      <c r="W13519" s="76"/>
      <c r="X13519" s="76"/>
    </row>
    <row r="13520" spans="1:24">
      <c r="A13520" s="54"/>
      <c r="B13520" s="54"/>
      <c r="C13520" s="46" t="s">
        <v>33</v>
      </c>
      <c r="D13520" s="58" t="s">
        <v>20442</v>
      </c>
      <c r="E13520" s="115" t="s">
        <v>20443</v>
      </c>
      <c r="F13520" s="46" t="s">
        <v>20444</v>
      </c>
      <c r="G13520" s="58" t="s">
        <v>20445</v>
      </c>
      <c r="H13520" s="58" t="s">
        <v>20446</v>
      </c>
      <c r="I13520" s="74">
        <v>73</v>
      </c>
      <c r="J13520" s="46" t="s">
        <v>39</v>
      </c>
      <c r="K13520" s="75" t="s">
        <v>32</v>
      </c>
      <c r="L13520" s="76">
        <f t="shared" si="643"/>
        <v>0</v>
      </c>
      <c r="M13520" s="76"/>
      <c r="N13520" s="76"/>
      <c r="O13520" s="76"/>
      <c r="P13520" s="76"/>
      <c r="Q13520" s="76"/>
      <c r="R13520" s="76"/>
      <c r="S13520" s="76"/>
      <c r="T13520" s="76"/>
      <c r="U13520" s="76"/>
      <c r="V13520" s="76"/>
      <c r="W13520" s="76"/>
      <c r="X13520" s="76"/>
    </row>
    <row r="13521" spans="1:24">
      <c r="A13521" s="54"/>
      <c r="B13521" s="54"/>
      <c r="C13521" s="54"/>
      <c r="D13521" s="77"/>
      <c r="E13521" s="117"/>
      <c r="F13521" s="54"/>
      <c r="G13521" s="77"/>
      <c r="H13521" s="77"/>
      <c r="I13521" s="79"/>
      <c r="J13521" s="54"/>
      <c r="K13521" s="75" t="s">
        <v>34</v>
      </c>
      <c r="L13521" s="76">
        <f t="shared" si="643"/>
        <v>0</v>
      </c>
      <c r="M13521" s="76"/>
      <c r="N13521" s="76"/>
      <c r="O13521" s="76"/>
      <c r="P13521" s="76"/>
      <c r="Q13521" s="76"/>
      <c r="R13521" s="76"/>
      <c r="S13521" s="76"/>
      <c r="T13521" s="76"/>
      <c r="U13521" s="76"/>
      <c r="V13521" s="76"/>
      <c r="W13521" s="76"/>
      <c r="X13521" s="76"/>
    </row>
    <row r="13522" spans="1:24">
      <c r="A13522" s="54"/>
      <c r="B13522" s="54"/>
      <c r="C13522" s="80"/>
      <c r="D13522" s="81"/>
      <c r="E13522" s="119"/>
      <c r="F13522" s="80"/>
      <c r="G13522" s="81"/>
      <c r="H13522" s="81"/>
      <c r="I13522" s="83"/>
      <c r="J13522" s="80"/>
      <c r="K13522" s="84" t="s">
        <v>36</v>
      </c>
      <c r="L13522" s="76">
        <f t="shared" si="643"/>
        <v>2</v>
      </c>
      <c r="M13522" s="76"/>
      <c r="N13522" s="76"/>
      <c r="O13522" s="76"/>
      <c r="P13522" s="76"/>
      <c r="Q13522" s="76"/>
      <c r="R13522" s="76"/>
      <c r="S13522" s="76"/>
      <c r="T13522" s="76"/>
      <c r="U13522" s="76">
        <v>2</v>
      </c>
      <c r="V13522" s="76"/>
      <c r="W13522" s="76"/>
      <c r="X13522" s="76"/>
    </row>
    <row r="13523" spans="1:24">
      <c r="A13523" s="54"/>
      <c r="B13523" s="54"/>
      <c r="C13523" s="46" t="s">
        <v>33</v>
      </c>
      <c r="D13523" s="58" t="s">
        <v>20447</v>
      </c>
      <c r="E13523" s="115" t="s">
        <v>20448</v>
      </c>
      <c r="F13523" s="46" t="s">
        <v>3685</v>
      </c>
      <c r="G13523" s="58" t="s">
        <v>20449</v>
      </c>
      <c r="H13523" s="58" t="s">
        <v>20450</v>
      </c>
      <c r="I13523" s="74">
        <v>163</v>
      </c>
      <c r="J13523" s="46" t="s">
        <v>39</v>
      </c>
      <c r="K13523" s="75" t="s">
        <v>32</v>
      </c>
      <c r="L13523" s="76">
        <f t="shared" si="643"/>
        <v>0</v>
      </c>
      <c r="M13523" s="76"/>
      <c r="N13523" s="76"/>
      <c r="O13523" s="76"/>
      <c r="P13523" s="76"/>
      <c r="Q13523" s="76"/>
      <c r="R13523" s="76"/>
      <c r="S13523" s="76"/>
      <c r="T13523" s="76"/>
      <c r="U13523" s="76"/>
      <c r="V13523" s="76"/>
      <c r="W13523" s="76"/>
      <c r="X13523" s="76"/>
    </row>
    <row r="13524" spans="1:24">
      <c r="A13524" s="54"/>
      <c r="B13524" s="54"/>
      <c r="C13524" s="54"/>
      <c r="D13524" s="77"/>
      <c r="E13524" s="117"/>
      <c r="F13524" s="54"/>
      <c r="G13524" s="77"/>
      <c r="H13524" s="77"/>
      <c r="I13524" s="79"/>
      <c r="J13524" s="54"/>
      <c r="K13524" s="75" t="s">
        <v>34</v>
      </c>
      <c r="L13524" s="76">
        <f t="shared" si="643"/>
        <v>3</v>
      </c>
      <c r="M13524" s="76"/>
      <c r="N13524" s="76"/>
      <c r="O13524" s="76"/>
      <c r="P13524" s="76"/>
      <c r="Q13524" s="76"/>
      <c r="R13524" s="76"/>
      <c r="S13524" s="76"/>
      <c r="T13524" s="76"/>
      <c r="U13524" s="76">
        <v>3</v>
      </c>
      <c r="V13524" s="76"/>
      <c r="W13524" s="76"/>
      <c r="X13524" s="76"/>
    </row>
    <row r="13525" spans="1:24">
      <c r="A13525" s="54"/>
      <c r="B13525" s="54"/>
      <c r="C13525" s="80"/>
      <c r="D13525" s="81"/>
      <c r="E13525" s="119"/>
      <c r="F13525" s="80"/>
      <c r="G13525" s="81"/>
      <c r="H13525" s="81"/>
      <c r="I13525" s="83"/>
      <c r="J13525" s="80"/>
      <c r="K13525" s="84" t="s">
        <v>36</v>
      </c>
      <c r="L13525" s="76">
        <f t="shared" si="643"/>
        <v>0</v>
      </c>
      <c r="M13525" s="76"/>
      <c r="N13525" s="76"/>
      <c r="O13525" s="76"/>
      <c r="P13525" s="76"/>
      <c r="Q13525" s="76"/>
      <c r="R13525" s="76"/>
      <c r="S13525" s="76"/>
      <c r="T13525" s="76"/>
      <c r="U13525" s="76"/>
      <c r="V13525" s="76"/>
      <c r="W13525" s="76"/>
      <c r="X13525" s="76"/>
    </row>
    <row r="13526" spans="1:24">
      <c r="A13526" s="54"/>
      <c r="B13526" s="54"/>
      <c r="C13526" s="46" t="s">
        <v>33</v>
      </c>
      <c r="D13526" s="58" t="s">
        <v>5520</v>
      </c>
      <c r="E13526" s="115" t="s">
        <v>20451</v>
      </c>
      <c r="F13526" s="46" t="s">
        <v>13971</v>
      </c>
      <c r="G13526" s="58" t="s">
        <v>20452</v>
      </c>
      <c r="H13526" s="58" t="s">
        <v>20453</v>
      </c>
      <c r="I13526" s="74">
        <v>50</v>
      </c>
      <c r="J13526" s="46" t="s">
        <v>39</v>
      </c>
      <c r="K13526" s="75" t="s">
        <v>32</v>
      </c>
      <c r="L13526" s="76">
        <f t="shared" si="643"/>
        <v>0</v>
      </c>
      <c r="M13526" s="76"/>
      <c r="N13526" s="76"/>
      <c r="O13526" s="76"/>
      <c r="P13526" s="76"/>
      <c r="Q13526" s="76"/>
      <c r="R13526" s="76"/>
      <c r="S13526" s="76"/>
      <c r="T13526" s="76"/>
      <c r="U13526" s="76"/>
      <c r="V13526" s="76"/>
      <c r="W13526" s="76"/>
      <c r="X13526" s="76"/>
    </row>
    <row r="13527" spans="1:24">
      <c r="A13527" s="54"/>
      <c r="B13527" s="54"/>
      <c r="C13527" s="54"/>
      <c r="D13527" s="77"/>
      <c r="E13527" s="117"/>
      <c r="F13527" s="54"/>
      <c r="G13527" s="77"/>
      <c r="H13527" s="77"/>
      <c r="I13527" s="79"/>
      <c r="J13527" s="54"/>
      <c r="K13527" s="75" t="s">
        <v>34</v>
      </c>
      <c r="L13527" s="76">
        <f t="shared" si="643"/>
        <v>0</v>
      </c>
      <c r="M13527" s="76"/>
      <c r="N13527" s="76"/>
      <c r="O13527" s="76"/>
      <c r="P13527" s="76"/>
      <c r="Q13527" s="76"/>
      <c r="R13527" s="76"/>
      <c r="S13527" s="76"/>
      <c r="T13527" s="76"/>
      <c r="U13527" s="76"/>
      <c r="V13527" s="76"/>
      <c r="W13527" s="76"/>
      <c r="X13527" s="76"/>
    </row>
    <row r="13528" spans="1:24">
      <c r="A13528" s="54"/>
      <c r="B13528" s="54"/>
      <c r="C13528" s="80"/>
      <c r="D13528" s="81"/>
      <c r="E13528" s="119"/>
      <c r="F13528" s="80"/>
      <c r="G13528" s="81"/>
      <c r="H13528" s="81"/>
      <c r="I13528" s="83"/>
      <c r="J13528" s="80"/>
      <c r="K13528" s="84" t="s">
        <v>36</v>
      </c>
      <c r="L13528" s="76">
        <f t="shared" si="643"/>
        <v>2</v>
      </c>
      <c r="M13528" s="76"/>
      <c r="N13528" s="76"/>
      <c r="O13528" s="76"/>
      <c r="P13528" s="76"/>
      <c r="Q13528" s="76"/>
      <c r="R13528" s="76"/>
      <c r="S13528" s="76"/>
      <c r="T13528" s="76"/>
      <c r="U13528" s="76">
        <v>2</v>
      </c>
      <c r="V13528" s="76"/>
      <c r="W13528" s="76"/>
      <c r="X13528" s="76"/>
    </row>
    <row r="13529" spans="1:24">
      <c r="A13529" s="54"/>
      <c r="B13529" s="54"/>
      <c r="C13529" s="46" t="s">
        <v>33</v>
      </c>
      <c r="D13529" s="58" t="s">
        <v>20454</v>
      </c>
      <c r="E13529" s="115" t="s">
        <v>20455</v>
      </c>
      <c r="F13529" s="46" t="s">
        <v>16249</v>
      </c>
      <c r="G13529" s="58" t="s">
        <v>20456</v>
      </c>
      <c r="H13529" s="58" t="s">
        <v>20457</v>
      </c>
      <c r="I13529" s="74">
        <v>0</v>
      </c>
      <c r="J13529" s="46" t="s">
        <v>39</v>
      </c>
      <c r="K13529" s="75" t="s">
        <v>32</v>
      </c>
      <c r="L13529" s="76">
        <f t="shared" si="643"/>
        <v>0</v>
      </c>
      <c r="M13529" s="76"/>
      <c r="N13529" s="76"/>
      <c r="O13529" s="76"/>
      <c r="P13529" s="76"/>
      <c r="Q13529" s="76"/>
      <c r="R13529" s="76"/>
      <c r="S13529" s="76"/>
      <c r="T13529" s="76"/>
      <c r="U13529" s="76"/>
      <c r="V13529" s="76"/>
      <c r="W13529" s="76"/>
      <c r="X13529" s="76"/>
    </row>
    <row r="13530" spans="1:24">
      <c r="A13530" s="54"/>
      <c r="B13530" s="54"/>
      <c r="C13530" s="54"/>
      <c r="D13530" s="77"/>
      <c r="E13530" s="117"/>
      <c r="F13530" s="54"/>
      <c r="G13530" s="77"/>
      <c r="H13530" s="77"/>
      <c r="I13530" s="79"/>
      <c r="J13530" s="54"/>
      <c r="K13530" s="75" t="s">
        <v>34</v>
      </c>
      <c r="L13530" s="76">
        <f t="shared" si="643"/>
        <v>0</v>
      </c>
      <c r="M13530" s="76"/>
      <c r="N13530" s="76"/>
      <c r="O13530" s="76"/>
      <c r="P13530" s="76"/>
      <c r="Q13530" s="76"/>
      <c r="R13530" s="76"/>
      <c r="S13530" s="76"/>
      <c r="T13530" s="76"/>
      <c r="U13530" s="76"/>
      <c r="V13530" s="76"/>
      <c r="W13530" s="76"/>
      <c r="X13530" s="76"/>
    </row>
    <row r="13531" spans="1:24">
      <c r="A13531" s="54"/>
      <c r="B13531" s="54"/>
      <c r="C13531" s="80"/>
      <c r="D13531" s="81"/>
      <c r="E13531" s="119"/>
      <c r="F13531" s="80"/>
      <c r="G13531" s="81"/>
      <c r="H13531" s="81"/>
      <c r="I13531" s="83"/>
      <c r="J13531" s="80"/>
      <c r="K13531" s="84" t="s">
        <v>36</v>
      </c>
      <c r="L13531" s="76">
        <f t="shared" si="643"/>
        <v>0</v>
      </c>
      <c r="M13531" s="76"/>
      <c r="N13531" s="76"/>
      <c r="O13531" s="76"/>
      <c r="P13531" s="76"/>
      <c r="Q13531" s="76"/>
      <c r="R13531" s="76"/>
      <c r="S13531" s="76"/>
      <c r="T13531" s="76"/>
      <c r="U13531" s="76"/>
      <c r="V13531" s="76"/>
      <c r="W13531" s="76"/>
      <c r="X13531" s="76"/>
    </row>
    <row r="13532" spans="1:24">
      <c r="A13532" s="54"/>
      <c r="B13532" s="54"/>
      <c r="C13532" s="46" t="s">
        <v>31</v>
      </c>
      <c r="D13532" s="58" t="s">
        <v>20458</v>
      </c>
      <c r="E13532" s="115" t="s">
        <v>20459</v>
      </c>
      <c r="F13532" s="46" t="s">
        <v>20460</v>
      </c>
      <c r="G13532" s="58" t="s">
        <v>20461</v>
      </c>
      <c r="H13532" s="58" t="s">
        <v>20462</v>
      </c>
      <c r="I13532" s="74">
        <v>0</v>
      </c>
      <c r="J13532" s="46" t="s">
        <v>39</v>
      </c>
      <c r="K13532" s="75" t="s">
        <v>32</v>
      </c>
      <c r="L13532" s="76">
        <f t="shared" si="643"/>
        <v>8</v>
      </c>
      <c r="M13532" s="76"/>
      <c r="N13532" s="76"/>
      <c r="O13532" s="76">
        <v>1</v>
      </c>
      <c r="P13532" s="76"/>
      <c r="Q13532" s="76"/>
      <c r="R13532" s="76"/>
      <c r="S13532" s="76">
        <v>1</v>
      </c>
      <c r="T13532" s="76">
        <v>5</v>
      </c>
      <c r="U13532" s="76"/>
      <c r="V13532" s="76"/>
      <c r="W13532" s="76"/>
      <c r="X13532" s="76">
        <v>1</v>
      </c>
    </row>
    <row r="13533" spans="1:24">
      <c r="A13533" s="54"/>
      <c r="B13533" s="54"/>
      <c r="C13533" s="54"/>
      <c r="D13533" s="77"/>
      <c r="E13533" s="117"/>
      <c r="F13533" s="54"/>
      <c r="G13533" s="77"/>
      <c r="H13533" s="77"/>
      <c r="I13533" s="79"/>
      <c r="J13533" s="54"/>
      <c r="K13533" s="75" t="s">
        <v>34</v>
      </c>
      <c r="L13533" s="76">
        <f t="shared" si="643"/>
        <v>0</v>
      </c>
      <c r="M13533" s="76"/>
      <c r="N13533" s="76"/>
      <c r="O13533" s="76"/>
      <c r="P13533" s="76"/>
      <c r="Q13533" s="76"/>
      <c r="R13533" s="76"/>
      <c r="S13533" s="76"/>
      <c r="T13533" s="76"/>
      <c r="U13533" s="76"/>
      <c r="V13533" s="76"/>
      <c r="W13533" s="76"/>
      <c r="X13533" s="76"/>
    </row>
    <row r="13534" spans="1:24">
      <c r="A13534" s="54"/>
      <c r="B13534" s="54"/>
      <c r="C13534" s="80"/>
      <c r="D13534" s="81"/>
      <c r="E13534" s="119"/>
      <c r="F13534" s="80"/>
      <c r="G13534" s="81"/>
      <c r="H13534" s="81"/>
      <c r="I13534" s="83"/>
      <c r="J13534" s="80"/>
      <c r="K13534" s="84" t="s">
        <v>36</v>
      </c>
      <c r="L13534" s="76">
        <f t="shared" si="643"/>
        <v>0</v>
      </c>
      <c r="M13534" s="76"/>
      <c r="N13534" s="76"/>
      <c r="O13534" s="76"/>
      <c r="P13534" s="76"/>
      <c r="Q13534" s="76"/>
      <c r="R13534" s="76"/>
      <c r="S13534" s="76"/>
      <c r="T13534" s="76"/>
      <c r="U13534" s="76"/>
      <c r="V13534" s="76"/>
      <c r="W13534" s="76"/>
      <c r="X13534" s="76"/>
    </row>
    <row r="13535" spans="1:24">
      <c r="A13535" s="54"/>
      <c r="B13535" s="54"/>
      <c r="C13535" s="46" t="s">
        <v>31</v>
      </c>
      <c r="D13535" s="58" t="s">
        <v>20463</v>
      </c>
      <c r="E13535" s="115" t="s">
        <v>20464</v>
      </c>
      <c r="F13535" s="46" t="s">
        <v>3685</v>
      </c>
      <c r="G13535" s="58" t="s">
        <v>20465</v>
      </c>
      <c r="H13535" s="58" t="s">
        <v>20466</v>
      </c>
      <c r="I13535" s="74">
        <v>1092</v>
      </c>
      <c r="J13535" s="46" t="s">
        <v>39</v>
      </c>
      <c r="K13535" s="75" t="s">
        <v>32</v>
      </c>
      <c r="L13535" s="76">
        <f t="shared" si="643"/>
        <v>0</v>
      </c>
      <c r="M13535" s="76"/>
      <c r="N13535" s="76"/>
      <c r="O13535" s="76"/>
      <c r="P13535" s="76"/>
      <c r="Q13535" s="76"/>
      <c r="R13535" s="76"/>
      <c r="S13535" s="76"/>
      <c r="T13535" s="76"/>
      <c r="U13535" s="76"/>
      <c r="V13535" s="76"/>
      <c r="W13535" s="76"/>
      <c r="X13535" s="76"/>
    </row>
    <row r="13536" spans="1:24">
      <c r="A13536" s="54"/>
      <c r="B13536" s="54"/>
      <c r="C13536" s="54"/>
      <c r="D13536" s="77"/>
      <c r="E13536" s="117"/>
      <c r="F13536" s="54"/>
      <c r="G13536" s="77"/>
      <c r="H13536" s="77"/>
      <c r="I13536" s="79"/>
      <c r="J13536" s="54"/>
      <c r="K13536" s="75" t="s">
        <v>34</v>
      </c>
      <c r="L13536" s="76">
        <f t="shared" si="643"/>
        <v>0</v>
      </c>
      <c r="M13536" s="76"/>
      <c r="N13536" s="76"/>
      <c r="O13536" s="76"/>
      <c r="P13536" s="76"/>
      <c r="Q13536" s="76"/>
      <c r="R13536" s="76"/>
      <c r="S13536" s="76"/>
      <c r="T13536" s="76"/>
      <c r="U13536" s="76"/>
      <c r="V13536" s="76"/>
      <c r="W13536" s="76"/>
      <c r="X13536" s="76"/>
    </row>
    <row r="13537" spans="1:24">
      <c r="A13537" s="54"/>
      <c r="B13537" s="54"/>
      <c r="C13537" s="80"/>
      <c r="D13537" s="81"/>
      <c r="E13537" s="119"/>
      <c r="F13537" s="80"/>
      <c r="G13537" s="81"/>
      <c r="H13537" s="81"/>
      <c r="I13537" s="83"/>
      <c r="J13537" s="80"/>
      <c r="K13537" s="84" t="s">
        <v>36</v>
      </c>
      <c r="L13537" s="76">
        <f t="shared" si="643"/>
        <v>2</v>
      </c>
      <c r="M13537" s="76"/>
      <c r="N13537" s="76"/>
      <c r="O13537" s="76"/>
      <c r="P13537" s="76"/>
      <c r="Q13537" s="76"/>
      <c r="R13537" s="76"/>
      <c r="S13537" s="76"/>
      <c r="T13537" s="76"/>
      <c r="U13537" s="76">
        <v>2</v>
      </c>
      <c r="V13537" s="76"/>
      <c r="W13537" s="76"/>
      <c r="X13537" s="76"/>
    </row>
    <row r="13538" spans="1:24">
      <c r="A13538" s="54"/>
      <c r="B13538" s="54"/>
      <c r="C13538" s="46" t="s">
        <v>33</v>
      </c>
      <c r="D13538" s="58" t="s">
        <v>20467</v>
      </c>
      <c r="E13538" s="115" t="s">
        <v>20468</v>
      </c>
      <c r="F13538" s="46" t="s">
        <v>20469</v>
      </c>
      <c r="G13538" s="58" t="s">
        <v>20470</v>
      </c>
      <c r="H13538" s="58" t="s">
        <v>20471</v>
      </c>
      <c r="I13538" s="74">
        <v>13477</v>
      </c>
      <c r="J13538" s="46" t="s">
        <v>39</v>
      </c>
      <c r="K13538" s="75" t="s">
        <v>32</v>
      </c>
      <c r="L13538" s="76">
        <f t="shared" si="643"/>
        <v>1</v>
      </c>
      <c r="M13538" s="76"/>
      <c r="N13538" s="76"/>
      <c r="O13538" s="76"/>
      <c r="P13538" s="76"/>
      <c r="Q13538" s="76"/>
      <c r="R13538" s="76">
        <v>1</v>
      </c>
      <c r="S13538" s="76"/>
      <c r="T13538" s="76"/>
      <c r="U13538" s="76"/>
      <c r="V13538" s="76"/>
      <c r="W13538" s="76"/>
      <c r="X13538" s="76"/>
    </row>
    <row r="13539" spans="1:24">
      <c r="A13539" s="54"/>
      <c r="B13539" s="54"/>
      <c r="C13539" s="54"/>
      <c r="D13539" s="77"/>
      <c r="E13539" s="117"/>
      <c r="F13539" s="54"/>
      <c r="G13539" s="77"/>
      <c r="H13539" s="77"/>
      <c r="I13539" s="79"/>
      <c r="J13539" s="54"/>
      <c r="K13539" s="75" t="s">
        <v>34</v>
      </c>
      <c r="L13539" s="76">
        <f t="shared" si="643"/>
        <v>0</v>
      </c>
      <c r="M13539" s="76"/>
      <c r="N13539" s="76"/>
      <c r="O13539" s="76"/>
      <c r="P13539" s="76"/>
      <c r="Q13539" s="76"/>
      <c r="R13539" s="76"/>
      <c r="S13539" s="76"/>
      <c r="T13539" s="76"/>
      <c r="U13539" s="76"/>
      <c r="V13539" s="76"/>
      <c r="W13539" s="76"/>
      <c r="X13539" s="76"/>
    </row>
    <row r="13540" spans="1:24">
      <c r="A13540" s="54"/>
      <c r="B13540" s="54"/>
      <c r="C13540" s="80"/>
      <c r="D13540" s="81"/>
      <c r="E13540" s="119"/>
      <c r="F13540" s="80"/>
      <c r="G13540" s="81"/>
      <c r="H13540" s="81"/>
      <c r="I13540" s="83"/>
      <c r="J13540" s="80"/>
      <c r="K13540" s="84" t="s">
        <v>36</v>
      </c>
      <c r="L13540" s="76">
        <f t="shared" si="643"/>
        <v>4</v>
      </c>
      <c r="M13540" s="76"/>
      <c r="N13540" s="76"/>
      <c r="O13540" s="76"/>
      <c r="P13540" s="76"/>
      <c r="Q13540" s="76"/>
      <c r="R13540" s="76"/>
      <c r="S13540" s="76"/>
      <c r="T13540" s="76"/>
      <c r="U13540" s="76">
        <v>4</v>
      </c>
      <c r="V13540" s="76"/>
      <c r="W13540" s="76"/>
      <c r="X13540" s="76"/>
    </row>
    <row r="13541" spans="1:24">
      <c r="A13541" s="54"/>
      <c r="B13541" s="865" t="s">
        <v>20472</v>
      </c>
      <c r="C13541" s="521"/>
      <c r="D13541" s="469">
        <f>COUNTA(D13544:D13645)</f>
        <v>34</v>
      </c>
      <c r="E13541" s="553"/>
      <c r="F13541" s="813"/>
      <c r="G13541" s="553"/>
      <c r="H13541" s="813"/>
      <c r="I13541" s="813">
        <f>SUM(I13544:I13645)</f>
        <v>1154826.1100000001</v>
      </c>
      <c r="J13541" s="553" t="s">
        <v>1508</v>
      </c>
      <c r="K13541" s="866" t="s">
        <v>1509</v>
      </c>
      <c r="L13541" s="812">
        <f>SUM(M13541:X13541)</f>
        <v>24</v>
      </c>
      <c r="M13541" s="76">
        <v>3</v>
      </c>
      <c r="N13541" s="76">
        <v>18</v>
      </c>
      <c r="O13541" s="76">
        <v>2</v>
      </c>
      <c r="P13541" s="76">
        <v>0</v>
      </c>
      <c r="Q13541" s="76">
        <v>0</v>
      </c>
      <c r="R13541" s="76">
        <v>0</v>
      </c>
      <c r="S13541" s="76">
        <v>1</v>
      </c>
      <c r="T13541" s="76">
        <v>0</v>
      </c>
      <c r="U13541" s="76">
        <v>0</v>
      </c>
      <c r="V13541" s="76">
        <v>0</v>
      </c>
      <c r="W13541" s="76">
        <v>0</v>
      </c>
      <c r="X13541" s="76">
        <v>0</v>
      </c>
    </row>
    <row r="13542" spans="1:24">
      <c r="A13542" s="54"/>
      <c r="B13542" s="867"/>
      <c r="C13542" s="522"/>
      <c r="D13542" s="470"/>
      <c r="E13542" s="555"/>
      <c r="F13542" s="814"/>
      <c r="G13542" s="555"/>
      <c r="H13542" s="814"/>
      <c r="I13542" s="814"/>
      <c r="J13542" s="555"/>
      <c r="K13542" s="866" t="s">
        <v>1501</v>
      </c>
      <c r="L13542" s="812">
        <f>SUM(M13542:X13542)</f>
        <v>2</v>
      </c>
      <c r="M13542" s="76">
        <v>2</v>
      </c>
      <c r="N13542" s="76">
        <v>0</v>
      </c>
      <c r="O13542" s="76">
        <v>0</v>
      </c>
      <c r="P13542" s="76">
        <v>0</v>
      </c>
      <c r="Q13542" s="76">
        <v>0</v>
      </c>
      <c r="R13542" s="76">
        <v>0</v>
      </c>
      <c r="S13542" s="76">
        <v>0</v>
      </c>
      <c r="T13542" s="76">
        <v>0</v>
      </c>
      <c r="U13542" s="76">
        <v>0</v>
      </c>
      <c r="V13542" s="76">
        <v>0</v>
      </c>
      <c r="W13542" s="76">
        <v>0</v>
      </c>
      <c r="X13542" s="76">
        <v>0</v>
      </c>
    </row>
    <row r="13543" spans="1:24">
      <c r="A13543" s="54"/>
      <c r="B13543" s="868"/>
      <c r="C13543" s="523"/>
      <c r="D13543" s="471"/>
      <c r="E13543" s="557"/>
      <c r="F13543" s="815"/>
      <c r="G13543" s="557"/>
      <c r="H13543" s="815"/>
      <c r="I13543" s="815"/>
      <c r="J13543" s="557"/>
      <c r="K13543" s="869" t="s">
        <v>1502</v>
      </c>
      <c r="L13543" s="812">
        <f>SUM(M13543:X13543)</f>
        <v>169</v>
      </c>
      <c r="M13543" s="76">
        <v>3</v>
      </c>
      <c r="N13543" s="76">
        <v>0</v>
      </c>
      <c r="O13543" s="76">
        <v>33</v>
      </c>
      <c r="P13543" s="76">
        <v>0</v>
      </c>
      <c r="Q13543" s="76">
        <v>0</v>
      </c>
      <c r="R13543" s="76">
        <v>0</v>
      </c>
      <c r="S13543" s="76">
        <v>20</v>
      </c>
      <c r="T13543" s="76">
        <v>6</v>
      </c>
      <c r="U13543" s="76">
        <v>99</v>
      </c>
      <c r="V13543" s="76">
        <v>0</v>
      </c>
      <c r="W13543" s="76">
        <v>7</v>
      </c>
      <c r="X13543" s="76">
        <v>1</v>
      </c>
    </row>
    <row r="13544" spans="1:24">
      <c r="A13544" s="54"/>
      <c r="B13544" s="46" t="s">
        <v>20473</v>
      </c>
      <c r="C13544" s="46" t="s">
        <v>31</v>
      </c>
      <c r="D13544" s="58" t="s">
        <v>20474</v>
      </c>
      <c r="E13544" s="97" t="s">
        <v>20475</v>
      </c>
      <c r="F13544" s="46" t="s">
        <v>20476</v>
      </c>
      <c r="G13544" s="58" t="s">
        <v>20477</v>
      </c>
      <c r="H13544" s="58" t="s">
        <v>20478</v>
      </c>
      <c r="I13544" s="524">
        <v>15396</v>
      </c>
      <c r="J13544" s="46" t="s">
        <v>39</v>
      </c>
      <c r="K13544" s="75" t="s">
        <v>32</v>
      </c>
      <c r="L13544" s="76">
        <f t="shared" si="643"/>
        <v>8</v>
      </c>
      <c r="M13544" s="76">
        <v>1</v>
      </c>
      <c r="N13544" s="76">
        <v>7</v>
      </c>
      <c r="O13544" s="76"/>
      <c r="P13544" s="76"/>
      <c r="Q13544" s="76"/>
      <c r="R13544" s="76"/>
      <c r="S13544" s="76"/>
      <c r="T13544" s="76"/>
      <c r="U13544" s="76"/>
      <c r="V13544" s="76"/>
      <c r="W13544" s="76"/>
      <c r="X13544" s="76"/>
    </row>
    <row r="13545" spans="1:24">
      <c r="A13545" s="54"/>
      <c r="B13545" s="54"/>
      <c r="C13545" s="54"/>
      <c r="D13545" s="77"/>
      <c r="E13545" s="98"/>
      <c r="F13545" s="54"/>
      <c r="G13545" s="77"/>
      <c r="H13545" s="77"/>
      <c r="I13545" s="525"/>
      <c r="J13545" s="54"/>
      <c r="K13545" s="75" t="s">
        <v>34</v>
      </c>
      <c r="L13545" s="76">
        <f t="shared" si="643"/>
        <v>1</v>
      </c>
      <c r="M13545" s="76">
        <v>1</v>
      </c>
      <c r="N13545" s="76"/>
      <c r="O13545" s="76"/>
      <c r="P13545" s="76"/>
      <c r="Q13545" s="76"/>
      <c r="R13545" s="76"/>
      <c r="S13545" s="76"/>
      <c r="T13545" s="76"/>
      <c r="U13545" s="76"/>
      <c r="V13545" s="76"/>
      <c r="W13545" s="76"/>
      <c r="X13545" s="76"/>
    </row>
    <row r="13546" spans="1:24">
      <c r="A13546" s="54"/>
      <c r="B13546" s="54"/>
      <c r="C13546" s="80"/>
      <c r="D13546" s="81"/>
      <c r="E13546" s="99"/>
      <c r="F13546" s="80"/>
      <c r="G13546" s="81"/>
      <c r="H13546" s="81"/>
      <c r="I13546" s="526"/>
      <c r="J13546" s="80"/>
      <c r="K13546" s="84" t="s">
        <v>36</v>
      </c>
      <c r="L13546" s="76">
        <f t="shared" si="643"/>
        <v>0</v>
      </c>
      <c r="M13546" s="76"/>
      <c r="N13546" s="76"/>
      <c r="O13546" s="76"/>
      <c r="P13546" s="76"/>
      <c r="Q13546" s="76"/>
      <c r="R13546" s="76"/>
      <c r="S13546" s="76"/>
      <c r="T13546" s="76"/>
      <c r="U13546" s="76"/>
      <c r="V13546" s="76"/>
      <c r="W13546" s="76"/>
      <c r="X13546" s="76"/>
    </row>
    <row r="13547" spans="1:24">
      <c r="A13547" s="54"/>
      <c r="B13547" s="54"/>
      <c r="C13547" s="46" t="s">
        <v>31</v>
      </c>
      <c r="D13547" s="94" t="s">
        <v>20479</v>
      </c>
      <c r="E13547" s="58" t="s">
        <v>20480</v>
      </c>
      <c r="F13547" s="46" t="s">
        <v>20481</v>
      </c>
      <c r="G13547" s="58" t="s">
        <v>20482</v>
      </c>
      <c r="H13547" s="58" t="s">
        <v>20483</v>
      </c>
      <c r="I13547" s="524">
        <v>19151</v>
      </c>
      <c r="J13547" s="46" t="s">
        <v>39</v>
      </c>
      <c r="K13547" s="75" t="s">
        <v>32</v>
      </c>
      <c r="L13547" s="76">
        <f t="shared" si="643"/>
        <v>11</v>
      </c>
      <c r="M13547" s="76">
        <v>1</v>
      </c>
      <c r="N13547" s="76">
        <v>10</v>
      </c>
      <c r="O13547" s="76"/>
      <c r="P13547" s="76"/>
      <c r="Q13547" s="76"/>
      <c r="R13547" s="76"/>
      <c r="S13547" s="76"/>
      <c r="T13547" s="76"/>
      <c r="U13547" s="76"/>
      <c r="V13547" s="76"/>
      <c r="W13547" s="76"/>
      <c r="X13547" s="76"/>
    </row>
    <row r="13548" spans="1:24">
      <c r="A13548" s="54"/>
      <c r="B13548" s="54"/>
      <c r="C13548" s="54"/>
      <c r="D13548" s="476"/>
      <c r="E13548" s="77"/>
      <c r="F13548" s="54"/>
      <c r="G13548" s="77"/>
      <c r="H13548" s="77"/>
      <c r="I13548" s="525"/>
      <c r="J13548" s="54"/>
      <c r="K13548" s="75" t="s">
        <v>34</v>
      </c>
      <c r="L13548" s="76">
        <f t="shared" si="643"/>
        <v>1</v>
      </c>
      <c r="M13548" s="76">
        <v>1</v>
      </c>
      <c r="N13548" s="76"/>
      <c r="O13548" s="76"/>
      <c r="P13548" s="76"/>
      <c r="Q13548" s="76"/>
      <c r="R13548" s="76"/>
      <c r="S13548" s="76"/>
      <c r="T13548" s="76"/>
      <c r="U13548" s="76"/>
      <c r="V13548" s="76"/>
      <c r="W13548" s="76"/>
      <c r="X13548" s="76"/>
    </row>
    <row r="13549" spans="1:24">
      <c r="A13549" s="54"/>
      <c r="B13549" s="54"/>
      <c r="C13549" s="80"/>
      <c r="D13549" s="477"/>
      <c r="E13549" s="81"/>
      <c r="F13549" s="80"/>
      <c r="G13549" s="81"/>
      <c r="H13549" s="81"/>
      <c r="I13549" s="526"/>
      <c r="J13549" s="80"/>
      <c r="K13549" s="84" t="s">
        <v>36</v>
      </c>
      <c r="L13549" s="76">
        <f t="shared" si="643"/>
        <v>0</v>
      </c>
      <c r="M13549" s="76"/>
      <c r="N13549" s="76"/>
      <c r="O13549" s="76"/>
      <c r="P13549" s="76"/>
      <c r="Q13549" s="76"/>
      <c r="R13549" s="76"/>
      <c r="S13549" s="76"/>
      <c r="T13549" s="76"/>
      <c r="U13549" s="76"/>
      <c r="V13549" s="76"/>
      <c r="W13549" s="76"/>
      <c r="X13549" s="76"/>
    </row>
    <row r="13550" spans="1:24">
      <c r="A13550" s="54"/>
      <c r="B13550" s="54"/>
      <c r="C13550" s="58" t="s">
        <v>35</v>
      </c>
      <c r="D13550" s="58" t="s">
        <v>20484</v>
      </c>
      <c r="E13550" s="58" t="s">
        <v>20485</v>
      </c>
      <c r="F13550" s="46" t="s">
        <v>20486</v>
      </c>
      <c r="G13550" s="58" t="s">
        <v>20487</v>
      </c>
      <c r="H13550" s="58" t="s">
        <v>20488</v>
      </c>
      <c r="I13550" s="74">
        <v>459.96</v>
      </c>
      <c r="J13550" s="46" t="s">
        <v>39</v>
      </c>
      <c r="K13550" s="75" t="s">
        <v>32</v>
      </c>
      <c r="L13550" s="76">
        <f t="shared" si="643"/>
        <v>3</v>
      </c>
      <c r="M13550" s="76">
        <v>1</v>
      </c>
      <c r="N13550" s="76">
        <v>1</v>
      </c>
      <c r="O13550" s="76"/>
      <c r="P13550" s="76"/>
      <c r="Q13550" s="76"/>
      <c r="R13550" s="76"/>
      <c r="S13550" s="76">
        <v>1</v>
      </c>
      <c r="T13550" s="76"/>
      <c r="U13550" s="76"/>
      <c r="V13550" s="76"/>
      <c r="W13550" s="76"/>
      <c r="X13550" s="76"/>
    </row>
    <row r="13551" spans="1:24">
      <c r="A13551" s="54"/>
      <c r="B13551" s="54"/>
      <c r="C13551" s="77"/>
      <c r="D13551" s="77"/>
      <c r="E13551" s="77"/>
      <c r="F13551" s="54"/>
      <c r="G13551" s="77"/>
      <c r="H13551" s="77"/>
      <c r="I13551" s="79"/>
      <c r="J13551" s="54"/>
      <c r="K13551" s="75" t="s">
        <v>34</v>
      </c>
      <c r="L13551" s="76">
        <f t="shared" si="643"/>
        <v>0</v>
      </c>
      <c r="M13551" s="76"/>
      <c r="N13551" s="76"/>
      <c r="O13551" s="76"/>
      <c r="P13551" s="76"/>
      <c r="Q13551" s="76"/>
      <c r="R13551" s="76"/>
      <c r="S13551" s="76"/>
      <c r="T13551" s="76"/>
      <c r="U13551" s="76"/>
      <c r="V13551" s="76"/>
      <c r="W13551" s="76"/>
      <c r="X13551" s="76"/>
    </row>
    <row r="13552" spans="1:24">
      <c r="A13552" s="54"/>
      <c r="B13552" s="54"/>
      <c r="C13552" s="81"/>
      <c r="D13552" s="81"/>
      <c r="E13552" s="81"/>
      <c r="F13552" s="80"/>
      <c r="G13552" s="81"/>
      <c r="H13552" s="81"/>
      <c r="I13552" s="83"/>
      <c r="J13552" s="80"/>
      <c r="K13552" s="84" t="s">
        <v>36</v>
      </c>
      <c r="L13552" s="76">
        <f t="shared" si="643"/>
        <v>0</v>
      </c>
      <c r="M13552" s="76"/>
      <c r="N13552" s="76"/>
      <c r="O13552" s="76"/>
      <c r="P13552" s="76"/>
      <c r="Q13552" s="76"/>
      <c r="R13552" s="76"/>
      <c r="S13552" s="76"/>
      <c r="T13552" s="76"/>
      <c r="U13552" s="76"/>
      <c r="V13552" s="76"/>
      <c r="W13552" s="76"/>
      <c r="X13552" s="76"/>
    </row>
    <row r="13553" spans="1:24">
      <c r="A13553" s="54"/>
      <c r="B13553" s="54"/>
      <c r="C13553" s="58" t="s">
        <v>33</v>
      </c>
      <c r="D13553" s="58" t="s">
        <v>20489</v>
      </c>
      <c r="E13553" s="100" t="s">
        <v>20490</v>
      </c>
      <c r="F13553" s="46" t="s">
        <v>20491</v>
      </c>
      <c r="G13553" s="58" t="s">
        <v>20492</v>
      </c>
      <c r="H13553" s="58" t="s">
        <v>20493</v>
      </c>
      <c r="I13553" s="74">
        <v>1025797.18</v>
      </c>
      <c r="J13553" s="46" t="s">
        <v>39</v>
      </c>
      <c r="K13553" s="75" t="s">
        <v>32</v>
      </c>
      <c r="L13553" s="76">
        <f t="shared" si="643"/>
        <v>0</v>
      </c>
      <c r="M13553" s="76"/>
      <c r="N13553" s="76"/>
      <c r="O13553" s="76"/>
      <c r="P13553" s="76"/>
      <c r="Q13553" s="76"/>
      <c r="R13553" s="76"/>
      <c r="S13553" s="76"/>
      <c r="T13553" s="76"/>
      <c r="U13553" s="76"/>
      <c r="V13553" s="76"/>
      <c r="W13553" s="76"/>
      <c r="X13553" s="76"/>
    </row>
    <row r="13554" spans="1:24">
      <c r="A13554" s="54"/>
      <c r="B13554" s="54"/>
      <c r="C13554" s="77"/>
      <c r="D13554" s="77"/>
      <c r="E13554" s="101"/>
      <c r="F13554" s="54"/>
      <c r="G13554" s="77"/>
      <c r="H13554" s="77"/>
      <c r="I13554" s="79"/>
      <c r="J13554" s="54"/>
      <c r="K13554" s="75" t="s">
        <v>34</v>
      </c>
      <c r="L13554" s="76">
        <f t="shared" si="643"/>
        <v>0</v>
      </c>
      <c r="M13554" s="76"/>
      <c r="N13554" s="76"/>
      <c r="O13554" s="76"/>
      <c r="P13554" s="76"/>
      <c r="Q13554" s="76"/>
      <c r="R13554" s="76"/>
      <c r="S13554" s="76"/>
      <c r="T13554" s="76"/>
      <c r="U13554" s="76"/>
      <c r="V13554" s="76"/>
      <c r="W13554" s="76"/>
      <c r="X13554" s="76"/>
    </row>
    <row r="13555" spans="1:24">
      <c r="A13555" s="54"/>
      <c r="B13555" s="54"/>
      <c r="C13555" s="81"/>
      <c r="D13555" s="81"/>
      <c r="E13555" s="102"/>
      <c r="F13555" s="80"/>
      <c r="G13555" s="81"/>
      <c r="H13555" s="81"/>
      <c r="I13555" s="83"/>
      <c r="J13555" s="80"/>
      <c r="K13555" s="84" t="s">
        <v>36</v>
      </c>
      <c r="L13555" s="76">
        <f t="shared" si="643"/>
        <v>92</v>
      </c>
      <c r="M13555" s="76"/>
      <c r="N13555" s="76"/>
      <c r="O13555" s="76"/>
      <c r="P13555" s="76"/>
      <c r="Q13555" s="76"/>
      <c r="R13555" s="76"/>
      <c r="S13555" s="76">
        <v>3</v>
      </c>
      <c r="T13555" s="76"/>
      <c r="U13555" s="76">
        <v>86</v>
      </c>
      <c r="V13555" s="76"/>
      <c r="W13555" s="76">
        <v>3</v>
      </c>
      <c r="X13555" s="76"/>
    </row>
    <row r="13556" spans="1:24">
      <c r="A13556" s="54"/>
      <c r="B13556" s="54"/>
      <c r="C13556" s="58" t="s">
        <v>35</v>
      </c>
      <c r="D13556" s="58" t="s">
        <v>20494</v>
      </c>
      <c r="E13556" s="58" t="s">
        <v>20495</v>
      </c>
      <c r="F13556" s="46" t="s">
        <v>20496</v>
      </c>
      <c r="G13556" s="58" t="s">
        <v>20497</v>
      </c>
      <c r="H13556" s="58" t="s">
        <v>20498</v>
      </c>
      <c r="I13556" s="74">
        <v>14609.18</v>
      </c>
      <c r="J13556" s="46" t="s">
        <v>39</v>
      </c>
      <c r="K13556" s="75" t="s">
        <v>32</v>
      </c>
      <c r="L13556" s="76">
        <f t="shared" si="643"/>
        <v>0</v>
      </c>
      <c r="M13556" s="76"/>
      <c r="N13556" s="76"/>
      <c r="O13556" s="76"/>
      <c r="P13556" s="76"/>
      <c r="Q13556" s="76"/>
      <c r="R13556" s="76"/>
      <c r="S13556" s="76"/>
      <c r="T13556" s="76"/>
      <c r="U13556" s="76"/>
      <c r="V13556" s="76"/>
      <c r="W13556" s="76"/>
      <c r="X13556" s="76"/>
    </row>
    <row r="13557" spans="1:24">
      <c r="A13557" s="54"/>
      <c r="B13557" s="54"/>
      <c r="C13557" s="77"/>
      <c r="D13557" s="77"/>
      <c r="E13557" s="77"/>
      <c r="F13557" s="54"/>
      <c r="G13557" s="77"/>
      <c r="H13557" s="77"/>
      <c r="I13557" s="79"/>
      <c r="J13557" s="54"/>
      <c r="K13557" s="75" t="s">
        <v>34</v>
      </c>
      <c r="L13557" s="76">
        <f t="shared" si="643"/>
        <v>0</v>
      </c>
      <c r="M13557" s="76"/>
      <c r="N13557" s="76"/>
      <c r="O13557" s="76"/>
      <c r="P13557" s="76"/>
      <c r="Q13557" s="76"/>
      <c r="R13557" s="76"/>
      <c r="S13557" s="76"/>
      <c r="T13557" s="76"/>
      <c r="U13557" s="76"/>
      <c r="V13557" s="76"/>
      <c r="W13557" s="76"/>
      <c r="X13557" s="76"/>
    </row>
    <row r="13558" spans="1:24">
      <c r="A13558" s="54"/>
      <c r="B13558" s="54"/>
      <c r="C13558" s="81"/>
      <c r="D13558" s="81"/>
      <c r="E13558" s="81"/>
      <c r="F13558" s="80"/>
      <c r="G13558" s="81"/>
      <c r="H13558" s="81"/>
      <c r="I13558" s="83"/>
      <c r="J13558" s="80"/>
      <c r="K13558" s="84" t="s">
        <v>36</v>
      </c>
      <c r="L13558" s="76">
        <f t="shared" si="643"/>
        <v>5</v>
      </c>
      <c r="M13558" s="76"/>
      <c r="N13558" s="76"/>
      <c r="O13558" s="76">
        <v>2</v>
      </c>
      <c r="P13558" s="76"/>
      <c r="Q13558" s="76"/>
      <c r="R13558" s="76"/>
      <c r="S13558" s="76"/>
      <c r="T13558" s="76">
        <v>3</v>
      </c>
      <c r="U13558" s="76"/>
      <c r="V13558" s="76"/>
      <c r="W13558" s="76"/>
      <c r="X13558" s="76"/>
    </row>
    <row r="13559" spans="1:24">
      <c r="A13559" s="54"/>
      <c r="B13559" s="54"/>
      <c r="C13559" s="58" t="s">
        <v>33</v>
      </c>
      <c r="D13559" s="58" t="s">
        <v>20499</v>
      </c>
      <c r="E13559" s="100" t="s">
        <v>20500</v>
      </c>
      <c r="F13559" s="46" t="s">
        <v>20501</v>
      </c>
      <c r="G13559" s="58" t="s">
        <v>20502</v>
      </c>
      <c r="H13559" s="58" t="s">
        <v>20503</v>
      </c>
      <c r="I13559" s="74">
        <v>8610.84</v>
      </c>
      <c r="J13559" s="46" t="s">
        <v>39</v>
      </c>
      <c r="K13559" s="75" t="s">
        <v>32</v>
      </c>
      <c r="L13559" s="76">
        <f t="shared" si="643"/>
        <v>0</v>
      </c>
      <c r="M13559" s="76"/>
      <c r="N13559" s="76"/>
      <c r="O13559" s="76"/>
      <c r="P13559" s="76"/>
      <c r="Q13559" s="76"/>
      <c r="R13559" s="76"/>
      <c r="S13559" s="76"/>
      <c r="T13559" s="76"/>
      <c r="U13559" s="76"/>
      <c r="V13559" s="76"/>
      <c r="W13559" s="76"/>
      <c r="X13559" s="76"/>
    </row>
    <row r="13560" spans="1:24">
      <c r="A13560" s="54"/>
      <c r="B13560" s="54"/>
      <c r="C13560" s="77"/>
      <c r="D13560" s="77"/>
      <c r="E13560" s="101"/>
      <c r="F13560" s="54"/>
      <c r="G13560" s="77"/>
      <c r="H13560" s="77"/>
      <c r="I13560" s="79"/>
      <c r="J13560" s="54"/>
      <c r="K13560" s="75" t="s">
        <v>34</v>
      </c>
      <c r="L13560" s="76">
        <f t="shared" si="643"/>
        <v>0</v>
      </c>
      <c r="M13560" s="76"/>
      <c r="N13560" s="76"/>
      <c r="O13560" s="76"/>
      <c r="P13560" s="76"/>
      <c r="Q13560" s="76"/>
      <c r="R13560" s="76"/>
      <c r="S13560" s="76"/>
      <c r="T13560" s="76"/>
      <c r="U13560" s="76"/>
      <c r="V13560" s="76"/>
      <c r="W13560" s="76"/>
      <c r="X13560" s="76"/>
    </row>
    <row r="13561" spans="1:24">
      <c r="A13561" s="54"/>
      <c r="B13561" s="54"/>
      <c r="C13561" s="81"/>
      <c r="D13561" s="81"/>
      <c r="E13561" s="102"/>
      <c r="F13561" s="80"/>
      <c r="G13561" s="81"/>
      <c r="H13561" s="81"/>
      <c r="I13561" s="83"/>
      <c r="J13561" s="80"/>
      <c r="K13561" s="84" t="s">
        <v>36</v>
      </c>
      <c r="L13561" s="76">
        <f t="shared" si="643"/>
        <v>10</v>
      </c>
      <c r="M13561" s="76"/>
      <c r="N13561" s="76"/>
      <c r="O13561" s="76"/>
      <c r="P13561" s="76"/>
      <c r="Q13561" s="76"/>
      <c r="R13561" s="76"/>
      <c r="S13561" s="76"/>
      <c r="T13561" s="76"/>
      <c r="U13561" s="76">
        <v>10</v>
      </c>
      <c r="V13561" s="76"/>
      <c r="W13561" s="76"/>
      <c r="X13561" s="76"/>
    </row>
    <row r="13562" spans="1:24">
      <c r="A13562" s="54"/>
      <c r="B13562" s="54"/>
      <c r="C13562" s="58" t="s">
        <v>33</v>
      </c>
      <c r="D13562" s="58" t="s">
        <v>20504</v>
      </c>
      <c r="E13562" s="100" t="s">
        <v>20505</v>
      </c>
      <c r="F13562" s="46" t="s">
        <v>20506</v>
      </c>
      <c r="G13562" s="58" t="s">
        <v>20507</v>
      </c>
      <c r="H13562" s="58"/>
      <c r="I13562" s="74">
        <v>454.12</v>
      </c>
      <c r="J13562" s="46" t="s">
        <v>39</v>
      </c>
      <c r="K13562" s="75" t="s">
        <v>32</v>
      </c>
      <c r="L13562" s="76">
        <f t="shared" si="643"/>
        <v>0</v>
      </c>
      <c r="M13562" s="76"/>
      <c r="N13562" s="76"/>
      <c r="O13562" s="76"/>
      <c r="P13562" s="76"/>
      <c r="Q13562" s="76"/>
      <c r="R13562" s="76"/>
      <c r="S13562" s="76"/>
      <c r="T13562" s="76"/>
      <c r="U13562" s="76"/>
      <c r="V13562" s="76"/>
      <c r="W13562" s="76"/>
      <c r="X13562" s="76"/>
    </row>
    <row r="13563" spans="1:24">
      <c r="A13563" s="54"/>
      <c r="B13563" s="54"/>
      <c r="C13563" s="77"/>
      <c r="D13563" s="77"/>
      <c r="E13563" s="101"/>
      <c r="F13563" s="54"/>
      <c r="G13563" s="77"/>
      <c r="H13563" s="77"/>
      <c r="I13563" s="79"/>
      <c r="J13563" s="54"/>
      <c r="K13563" s="75" t="s">
        <v>34</v>
      </c>
      <c r="L13563" s="76">
        <f t="shared" si="643"/>
        <v>0</v>
      </c>
      <c r="M13563" s="76"/>
      <c r="N13563" s="76"/>
      <c r="O13563" s="76"/>
      <c r="P13563" s="76"/>
      <c r="Q13563" s="76"/>
      <c r="R13563" s="76"/>
      <c r="S13563" s="76"/>
      <c r="T13563" s="76"/>
      <c r="U13563" s="76"/>
      <c r="V13563" s="76"/>
      <c r="W13563" s="76"/>
      <c r="X13563" s="76"/>
    </row>
    <row r="13564" spans="1:24">
      <c r="A13564" s="54"/>
      <c r="B13564" s="54"/>
      <c r="C13564" s="81"/>
      <c r="D13564" s="81"/>
      <c r="E13564" s="102"/>
      <c r="F13564" s="80"/>
      <c r="G13564" s="81"/>
      <c r="H13564" s="81"/>
      <c r="I13564" s="83"/>
      <c r="J13564" s="80"/>
      <c r="K13564" s="84" t="s">
        <v>36</v>
      </c>
      <c r="L13564" s="76">
        <f t="shared" si="643"/>
        <v>3</v>
      </c>
      <c r="M13564" s="76"/>
      <c r="N13564" s="76"/>
      <c r="O13564" s="76">
        <v>2</v>
      </c>
      <c r="P13564" s="76"/>
      <c r="Q13564" s="76"/>
      <c r="R13564" s="76"/>
      <c r="S13564" s="76">
        <v>1</v>
      </c>
      <c r="T13564" s="76"/>
      <c r="U13564" s="76"/>
      <c r="V13564" s="76"/>
      <c r="W13564" s="76"/>
      <c r="X13564" s="76"/>
    </row>
    <row r="13565" spans="1:24">
      <c r="A13565" s="54"/>
      <c r="B13565" s="54"/>
      <c r="C13565" s="58" t="s">
        <v>33</v>
      </c>
      <c r="D13565" s="58" t="s">
        <v>20508</v>
      </c>
      <c r="E13565" s="100" t="s">
        <v>20509</v>
      </c>
      <c r="F13565" s="46" t="s">
        <v>20510</v>
      </c>
      <c r="G13565" s="58" t="s">
        <v>20511</v>
      </c>
      <c r="H13565" s="58"/>
      <c r="I13565" s="74">
        <v>1748.19</v>
      </c>
      <c r="J13565" s="46" t="s">
        <v>39</v>
      </c>
      <c r="K13565" s="75" t="s">
        <v>32</v>
      </c>
      <c r="L13565" s="76">
        <f t="shared" si="643"/>
        <v>0</v>
      </c>
      <c r="M13565" s="76"/>
      <c r="N13565" s="76"/>
      <c r="O13565" s="76"/>
      <c r="P13565" s="76"/>
      <c r="Q13565" s="76"/>
      <c r="R13565" s="76"/>
      <c r="S13565" s="76"/>
      <c r="T13565" s="76"/>
      <c r="U13565" s="76"/>
      <c r="V13565" s="76"/>
      <c r="W13565" s="76"/>
      <c r="X13565" s="76"/>
    </row>
    <row r="13566" spans="1:24">
      <c r="A13566" s="54"/>
      <c r="B13566" s="54"/>
      <c r="C13566" s="77"/>
      <c r="D13566" s="77"/>
      <c r="E13566" s="101"/>
      <c r="F13566" s="54"/>
      <c r="G13566" s="77"/>
      <c r="H13566" s="77"/>
      <c r="I13566" s="79"/>
      <c r="J13566" s="54"/>
      <c r="K13566" s="75" t="s">
        <v>34</v>
      </c>
      <c r="L13566" s="76">
        <f t="shared" ref="L13566:L13629" si="644">SUM(M13566:X13566)</f>
        <v>0</v>
      </c>
      <c r="M13566" s="76"/>
      <c r="N13566" s="76"/>
      <c r="O13566" s="76"/>
      <c r="P13566" s="76"/>
      <c r="Q13566" s="76"/>
      <c r="R13566" s="76"/>
      <c r="S13566" s="76"/>
      <c r="T13566" s="76"/>
      <c r="U13566" s="76"/>
      <c r="V13566" s="76"/>
      <c r="W13566" s="76"/>
      <c r="X13566" s="76"/>
    </row>
    <row r="13567" spans="1:24">
      <c r="A13567" s="54"/>
      <c r="B13567" s="54"/>
      <c r="C13567" s="81"/>
      <c r="D13567" s="81"/>
      <c r="E13567" s="102"/>
      <c r="F13567" s="80"/>
      <c r="G13567" s="81"/>
      <c r="H13567" s="81"/>
      <c r="I13567" s="83"/>
      <c r="J13567" s="80"/>
      <c r="K13567" s="84" t="s">
        <v>36</v>
      </c>
      <c r="L13567" s="76">
        <f t="shared" si="644"/>
        <v>2</v>
      </c>
      <c r="M13567" s="76"/>
      <c r="N13567" s="76"/>
      <c r="O13567" s="76">
        <v>1</v>
      </c>
      <c r="P13567" s="76"/>
      <c r="Q13567" s="76"/>
      <c r="R13567" s="76"/>
      <c r="S13567" s="76"/>
      <c r="T13567" s="76">
        <v>1</v>
      </c>
      <c r="U13567" s="76"/>
      <c r="V13567" s="76"/>
      <c r="W13567" s="76"/>
      <c r="X13567" s="76"/>
    </row>
    <row r="13568" spans="1:24">
      <c r="A13568" s="54"/>
      <c r="B13568" s="54"/>
      <c r="C13568" s="58" t="s">
        <v>33</v>
      </c>
      <c r="D13568" s="58" t="s">
        <v>4707</v>
      </c>
      <c r="E13568" s="100" t="s">
        <v>20512</v>
      </c>
      <c r="F13568" s="46" t="s">
        <v>20513</v>
      </c>
      <c r="G13568" s="58" t="s">
        <v>20514</v>
      </c>
      <c r="H13568" s="58" t="s">
        <v>20515</v>
      </c>
      <c r="I13568" s="74">
        <v>0</v>
      </c>
      <c r="J13568" s="46" t="s">
        <v>39</v>
      </c>
      <c r="K13568" s="75" t="s">
        <v>32</v>
      </c>
      <c r="L13568" s="76">
        <f t="shared" si="644"/>
        <v>0</v>
      </c>
      <c r="M13568" s="76"/>
      <c r="N13568" s="76"/>
      <c r="O13568" s="76"/>
      <c r="P13568" s="76"/>
      <c r="Q13568" s="76"/>
      <c r="R13568" s="76"/>
      <c r="S13568" s="76"/>
      <c r="T13568" s="76"/>
      <c r="U13568" s="76"/>
      <c r="V13568" s="76"/>
      <c r="W13568" s="76"/>
      <c r="X13568" s="76"/>
    </row>
    <row r="13569" spans="1:24">
      <c r="A13569" s="54"/>
      <c r="B13569" s="54"/>
      <c r="C13569" s="77"/>
      <c r="D13569" s="77"/>
      <c r="E13569" s="101"/>
      <c r="F13569" s="54"/>
      <c r="G13569" s="77"/>
      <c r="H13569" s="77"/>
      <c r="I13569" s="79"/>
      <c r="J13569" s="54"/>
      <c r="K13569" s="75" t="s">
        <v>34</v>
      </c>
      <c r="L13569" s="76">
        <f t="shared" si="644"/>
        <v>0</v>
      </c>
      <c r="M13569" s="76"/>
      <c r="N13569" s="76"/>
      <c r="O13569" s="76"/>
      <c r="P13569" s="76"/>
      <c r="Q13569" s="76"/>
      <c r="R13569" s="76"/>
      <c r="S13569" s="76"/>
      <c r="T13569" s="76"/>
      <c r="U13569" s="76"/>
      <c r="V13569" s="76"/>
      <c r="W13569" s="76"/>
      <c r="X13569" s="76"/>
    </row>
    <row r="13570" spans="1:24">
      <c r="A13570" s="54"/>
      <c r="B13570" s="54"/>
      <c r="C13570" s="81"/>
      <c r="D13570" s="81"/>
      <c r="E13570" s="102"/>
      <c r="F13570" s="80"/>
      <c r="G13570" s="81"/>
      <c r="H13570" s="81"/>
      <c r="I13570" s="83"/>
      <c r="J13570" s="80"/>
      <c r="K13570" s="84" t="s">
        <v>36</v>
      </c>
      <c r="L13570" s="76">
        <f t="shared" si="644"/>
        <v>2</v>
      </c>
      <c r="M13570" s="76"/>
      <c r="N13570" s="76"/>
      <c r="O13570" s="76">
        <v>1</v>
      </c>
      <c r="P13570" s="76"/>
      <c r="Q13570" s="76"/>
      <c r="R13570" s="76"/>
      <c r="S13570" s="76"/>
      <c r="T13570" s="76"/>
      <c r="U13570" s="76"/>
      <c r="V13570" s="76"/>
      <c r="W13570" s="76"/>
      <c r="X13570" s="76">
        <v>1</v>
      </c>
    </row>
    <row r="13571" spans="1:24">
      <c r="A13571" s="54"/>
      <c r="B13571" s="54"/>
      <c r="C13571" s="58" t="s">
        <v>33</v>
      </c>
      <c r="D13571" s="58" t="s">
        <v>20516</v>
      </c>
      <c r="E13571" s="100" t="s">
        <v>20517</v>
      </c>
      <c r="F13571" s="46" t="s">
        <v>5431</v>
      </c>
      <c r="G13571" s="58" t="s">
        <v>20518</v>
      </c>
      <c r="H13571" s="58"/>
      <c r="I13571" s="74">
        <v>0</v>
      </c>
      <c r="J13571" s="46" t="s">
        <v>39</v>
      </c>
      <c r="K13571" s="75" t="s">
        <v>32</v>
      </c>
      <c r="L13571" s="76">
        <f t="shared" si="644"/>
        <v>0</v>
      </c>
      <c r="M13571" s="76"/>
      <c r="N13571" s="76"/>
      <c r="O13571" s="76"/>
      <c r="P13571" s="76"/>
      <c r="Q13571" s="76"/>
      <c r="R13571" s="76"/>
      <c r="S13571" s="76"/>
      <c r="T13571" s="76"/>
      <c r="U13571" s="76"/>
      <c r="V13571" s="76"/>
      <c r="W13571" s="76"/>
      <c r="X13571" s="76"/>
    </row>
    <row r="13572" spans="1:24">
      <c r="A13572" s="54"/>
      <c r="B13572" s="54"/>
      <c r="C13572" s="77"/>
      <c r="D13572" s="77"/>
      <c r="E13572" s="101"/>
      <c r="F13572" s="54"/>
      <c r="G13572" s="77"/>
      <c r="H13572" s="77"/>
      <c r="I13572" s="79"/>
      <c r="J13572" s="54"/>
      <c r="K13572" s="75" t="s">
        <v>34</v>
      </c>
      <c r="L13572" s="76">
        <f t="shared" si="644"/>
        <v>0</v>
      </c>
      <c r="M13572" s="76"/>
      <c r="N13572" s="76"/>
      <c r="O13572" s="76"/>
      <c r="P13572" s="76"/>
      <c r="Q13572" s="76"/>
      <c r="R13572" s="76"/>
      <c r="S13572" s="76"/>
      <c r="T13572" s="76"/>
      <c r="U13572" s="76"/>
      <c r="V13572" s="76"/>
      <c r="W13572" s="76"/>
      <c r="X13572" s="76"/>
    </row>
    <row r="13573" spans="1:24">
      <c r="A13573" s="54"/>
      <c r="B13573" s="54"/>
      <c r="C13573" s="81"/>
      <c r="D13573" s="81"/>
      <c r="E13573" s="102"/>
      <c r="F13573" s="80"/>
      <c r="G13573" s="81"/>
      <c r="H13573" s="81"/>
      <c r="I13573" s="83"/>
      <c r="J13573" s="80"/>
      <c r="K13573" s="84" t="s">
        <v>36</v>
      </c>
      <c r="L13573" s="76">
        <f t="shared" si="644"/>
        <v>3</v>
      </c>
      <c r="M13573" s="76"/>
      <c r="N13573" s="76"/>
      <c r="O13573" s="76">
        <v>3</v>
      </c>
      <c r="P13573" s="76"/>
      <c r="Q13573" s="76"/>
      <c r="R13573" s="76"/>
      <c r="S13573" s="76"/>
      <c r="T13573" s="76"/>
      <c r="U13573" s="76"/>
      <c r="V13573" s="76"/>
      <c r="W13573" s="76"/>
      <c r="X13573" s="76"/>
    </row>
    <row r="13574" spans="1:24">
      <c r="A13574" s="54"/>
      <c r="B13574" s="54"/>
      <c r="C13574" s="58" t="s">
        <v>33</v>
      </c>
      <c r="D13574" s="58" t="s">
        <v>20519</v>
      </c>
      <c r="E13574" s="100" t="s">
        <v>20520</v>
      </c>
      <c r="F13574" s="46" t="s">
        <v>20521</v>
      </c>
      <c r="G13574" s="58" t="s">
        <v>20522</v>
      </c>
      <c r="H13574" s="58"/>
      <c r="I13574" s="74">
        <v>0</v>
      </c>
      <c r="J13574" s="46" t="s">
        <v>39</v>
      </c>
      <c r="K13574" s="75" t="s">
        <v>32</v>
      </c>
      <c r="L13574" s="76">
        <f t="shared" si="644"/>
        <v>0</v>
      </c>
      <c r="M13574" s="76"/>
      <c r="N13574" s="76"/>
      <c r="O13574" s="76"/>
      <c r="P13574" s="76"/>
      <c r="Q13574" s="76"/>
      <c r="R13574" s="76"/>
      <c r="S13574" s="76"/>
      <c r="T13574" s="76"/>
      <c r="U13574" s="76"/>
      <c r="V13574" s="76"/>
      <c r="W13574" s="76"/>
      <c r="X13574" s="76"/>
    </row>
    <row r="13575" spans="1:24">
      <c r="A13575" s="54"/>
      <c r="B13575" s="54"/>
      <c r="C13575" s="77"/>
      <c r="D13575" s="77"/>
      <c r="E13575" s="101"/>
      <c r="F13575" s="54"/>
      <c r="G13575" s="77"/>
      <c r="H13575" s="77"/>
      <c r="I13575" s="79"/>
      <c r="J13575" s="54"/>
      <c r="K13575" s="75" t="s">
        <v>34</v>
      </c>
      <c r="L13575" s="76">
        <f t="shared" si="644"/>
        <v>0</v>
      </c>
      <c r="M13575" s="76"/>
      <c r="N13575" s="76"/>
      <c r="O13575" s="76"/>
      <c r="P13575" s="76"/>
      <c r="Q13575" s="76"/>
      <c r="R13575" s="76"/>
      <c r="S13575" s="76"/>
      <c r="T13575" s="76"/>
      <c r="U13575" s="76"/>
      <c r="V13575" s="76"/>
      <c r="W13575" s="76"/>
      <c r="X13575" s="76"/>
    </row>
    <row r="13576" spans="1:24">
      <c r="A13576" s="54"/>
      <c r="B13576" s="54"/>
      <c r="C13576" s="81"/>
      <c r="D13576" s="81"/>
      <c r="E13576" s="102"/>
      <c r="F13576" s="80"/>
      <c r="G13576" s="81"/>
      <c r="H13576" s="81"/>
      <c r="I13576" s="83"/>
      <c r="J13576" s="80"/>
      <c r="K13576" s="84" t="s">
        <v>36</v>
      </c>
      <c r="L13576" s="76">
        <f t="shared" si="644"/>
        <v>3</v>
      </c>
      <c r="M13576" s="76"/>
      <c r="N13576" s="76"/>
      <c r="O13576" s="76">
        <v>1</v>
      </c>
      <c r="P13576" s="76"/>
      <c r="Q13576" s="76"/>
      <c r="R13576" s="76"/>
      <c r="S13576" s="76">
        <v>2</v>
      </c>
      <c r="T13576" s="76"/>
      <c r="U13576" s="76"/>
      <c r="V13576" s="76"/>
      <c r="W13576" s="76"/>
      <c r="X13576" s="76"/>
    </row>
    <row r="13577" spans="1:24">
      <c r="A13577" s="54"/>
      <c r="B13577" s="54"/>
      <c r="C13577" s="58" t="s">
        <v>33</v>
      </c>
      <c r="D13577" s="58" t="s">
        <v>20523</v>
      </c>
      <c r="E13577" s="100" t="s">
        <v>20524</v>
      </c>
      <c r="F13577" s="46" t="s">
        <v>20525</v>
      </c>
      <c r="G13577" s="58" t="s">
        <v>20526</v>
      </c>
      <c r="H13577" s="58"/>
      <c r="I13577" s="74">
        <v>0</v>
      </c>
      <c r="J13577" s="46" t="s">
        <v>39</v>
      </c>
      <c r="K13577" s="75" t="s">
        <v>32</v>
      </c>
      <c r="L13577" s="76">
        <f t="shared" si="644"/>
        <v>0</v>
      </c>
      <c r="M13577" s="76"/>
      <c r="N13577" s="76"/>
      <c r="O13577" s="76"/>
      <c r="P13577" s="76"/>
      <c r="Q13577" s="76"/>
      <c r="R13577" s="76"/>
      <c r="S13577" s="76"/>
      <c r="T13577" s="76"/>
      <c r="U13577" s="76"/>
      <c r="V13577" s="76"/>
      <c r="W13577" s="76"/>
      <c r="X13577" s="76"/>
    </row>
    <row r="13578" spans="1:24">
      <c r="A13578" s="54"/>
      <c r="B13578" s="54"/>
      <c r="C13578" s="77"/>
      <c r="D13578" s="77"/>
      <c r="E13578" s="101"/>
      <c r="F13578" s="54"/>
      <c r="G13578" s="77"/>
      <c r="H13578" s="77"/>
      <c r="I13578" s="79"/>
      <c r="J13578" s="54"/>
      <c r="K13578" s="75" t="s">
        <v>34</v>
      </c>
      <c r="L13578" s="76">
        <f t="shared" si="644"/>
        <v>0</v>
      </c>
      <c r="M13578" s="76"/>
      <c r="N13578" s="76"/>
      <c r="O13578" s="76"/>
      <c r="P13578" s="76"/>
      <c r="Q13578" s="76"/>
      <c r="R13578" s="76"/>
      <c r="S13578" s="76"/>
      <c r="T13578" s="76"/>
      <c r="U13578" s="76"/>
      <c r="V13578" s="76"/>
      <c r="W13578" s="76"/>
      <c r="X13578" s="76"/>
    </row>
    <row r="13579" spans="1:24">
      <c r="A13579" s="54"/>
      <c r="B13579" s="54"/>
      <c r="C13579" s="81"/>
      <c r="D13579" s="81"/>
      <c r="E13579" s="102"/>
      <c r="F13579" s="80"/>
      <c r="G13579" s="81"/>
      <c r="H13579" s="81"/>
      <c r="I13579" s="83"/>
      <c r="J13579" s="80"/>
      <c r="K13579" s="84" t="s">
        <v>36</v>
      </c>
      <c r="L13579" s="76">
        <f t="shared" si="644"/>
        <v>2</v>
      </c>
      <c r="M13579" s="76"/>
      <c r="N13579" s="76"/>
      <c r="O13579" s="76"/>
      <c r="P13579" s="76"/>
      <c r="Q13579" s="76"/>
      <c r="R13579" s="76"/>
      <c r="S13579" s="76"/>
      <c r="T13579" s="76"/>
      <c r="U13579" s="76"/>
      <c r="V13579" s="76"/>
      <c r="W13579" s="76">
        <v>2</v>
      </c>
      <c r="X13579" s="76"/>
    </row>
    <row r="13580" spans="1:24">
      <c r="A13580" s="54"/>
      <c r="B13580" s="54"/>
      <c r="C13580" s="58" t="s">
        <v>33</v>
      </c>
      <c r="D13580" s="58" t="s">
        <v>20527</v>
      </c>
      <c r="E13580" s="100" t="s">
        <v>20528</v>
      </c>
      <c r="F13580" s="46" t="s">
        <v>20529</v>
      </c>
      <c r="G13580" s="58" t="s">
        <v>20530</v>
      </c>
      <c r="H13580" s="58" t="s">
        <v>20531</v>
      </c>
      <c r="I13580" s="74">
        <v>0</v>
      </c>
      <c r="J13580" s="46" t="s">
        <v>39</v>
      </c>
      <c r="K13580" s="75" t="s">
        <v>32</v>
      </c>
      <c r="L13580" s="76">
        <f t="shared" si="644"/>
        <v>0</v>
      </c>
      <c r="M13580" s="76"/>
      <c r="N13580" s="76"/>
      <c r="O13580" s="76"/>
      <c r="P13580" s="76"/>
      <c r="Q13580" s="76"/>
      <c r="R13580" s="76"/>
      <c r="S13580" s="76"/>
      <c r="T13580" s="76"/>
      <c r="U13580" s="76"/>
      <c r="V13580" s="76"/>
      <c r="W13580" s="76"/>
      <c r="X13580" s="76"/>
    </row>
    <row r="13581" spans="1:24">
      <c r="A13581" s="54"/>
      <c r="B13581" s="54"/>
      <c r="C13581" s="77"/>
      <c r="D13581" s="77"/>
      <c r="E13581" s="101"/>
      <c r="F13581" s="54"/>
      <c r="G13581" s="77"/>
      <c r="H13581" s="77"/>
      <c r="I13581" s="79"/>
      <c r="J13581" s="54"/>
      <c r="K13581" s="75" t="s">
        <v>34</v>
      </c>
      <c r="L13581" s="76">
        <f t="shared" si="644"/>
        <v>0</v>
      </c>
      <c r="M13581" s="76"/>
      <c r="N13581" s="76"/>
      <c r="O13581" s="76"/>
      <c r="P13581" s="76"/>
      <c r="Q13581" s="76"/>
      <c r="R13581" s="76"/>
      <c r="S13581" s="76"/>
      <c r="T13581" s="76"/>
      <c r="U13581" s="76"/>
      <c r="V13581" s="76"/>
      <c r="W13581" s="76"/>
      <c r="X13581" s="76"/>
    </row>
    <row r="13582" spans="1:24">
      <c r="A13582" s="54"/>
      <c r="B13582" s="54"/>
      <c r="C13582" s="81"/>
      <c r="D13582" s="81"/>
      <c r="E13582" s="102"/>
      <c r="F13582" s="80"/>
      <c r="G13582" s="81"/>
      <c r="H13582" s="81"/>
      <c r="I13582" s="83"/>
      <c r="J13582" s="80"/>
      <c r="K13582" s="84" t="s">
        <v>36</v>
      </c>
      <c r="L13582" s="76">
        <f t="shared" si="644"/>
        <v>2</v>
      </c>
      <c r="M13582" s="76"/>
      <c r="N13582" s="76"/>
      <c r="O13582" s="76">
        <v>1</v>
      </c>
      <c r="P13582" s="76"/>
      <c r="Q13582" s="76"/>
      <c r="R13582" s="76"/>
      <c r="S13582" s="76">
        <v>1</v>
      </c>
      <c r="T13582" s="76"/>
      <c r="U13582" s="76"/>
      <c r="V13582" s="76"/>
      <c r="W13582" s="76"/>
      <c r="X13582" s="76"/>
    </row>
    <row r="13583" spans="1:24">
      <c r="A13583" s="54"/>
      <c r="B13583" s="54"/>
      <c r="C13583" s="58" t="s">
        <v>33</v>
      </c>
      <c r="D13583" s="58" t="s">
        <v>20532</v>
      </c>
      <c r="E13583" s="58" t="s">
        <v>20533</v>
      </c>
      <c r="F13583" s="46" t="s">
        <v>20534</v>
      </c>
      <c r="G13583" s="58" t="s">
        <v>20535</v>
      </c>
      <c r="H13583" s="58"/>
      <c r="I13583" s="74">
        <v>0</v>
      </c>
      <c r="J13583" s="46" t="s">
        <v>39</v>
      </c>
      <c r="K13583" s="75" t="s">
        <v>32</v>
      </c>
      <c r="L13583" s="76">
        <f t="shared" si="644"/>
        <v>0</v>
      </c>
      <c r="M13583" s="76"/>
      <c r="N13583" s="76"/>
      <c r="O13583" s="76"/>
      <c r="P13583" s="76"/>
      <c r="Q13583" s="76"/>
      <c r="R13583" s="76"/>
      <c r="S13583" s="76"/>
      <c r="T13583" s="76"/>
      <c r="U13583" s="76"/>
      <c r="V13583" s="76"/>
      <c r="W13583" s="76"/>
      <c r="X13583" s="76"/>
    </row>
    <row r="13584" spans="1:24">
      <c r="A13584" s="54"/>
      <c r="B13584" s="54"/>
      <c r="C13584" s="77"/>
      <c r="D13584" s="77"/>
      <c r="E13584" s="77"/>
      <c r="F13584" s="54"/>
      <c r="G13584" s="77"/>
      <c r="H13584" s="77"/>
      <c r="I13584" s="79"/>
      <c r="J13584" s="54"/>
      <c r="K13584" s="75" t="s">
        <v>34</v>
      </c>
      <c r="L13584" s="76">
        <f t="shared" si="644"/>
        <v>0</v>
      </c>
      <c r="M13584" s="76"/>
      <c r="N13584" s="76"/>
      <c r="O13584" s="76"/>
      <c r="P13584" s="76"/>
      <c r="Q13584" s="76"/>
      <c r="R13584" s="76"/>
      <c r="S13584" s="76"/>
      <c r="T13584" s="76"/>
      <c r="U13584" s="76"/>
      <c r="V13584" s="76"/>
      <c r="W13584" s="76"/>
      <c r="X13584" s="76"/>
    </row>
    <row r="13585" spans="1:24">
      <c r="A13585" s="54"/>
      <c r="B13585" s="54"/>
      <c r="C13585" s="81"/>
      <c r="D13585" s="81"/>
      <c r="E13585" s="81"/>
      <c r="F13585" s="80"/>
      <c r="G13585" s="81"/>
      <c r="H13585" s="81"/>
      <c r="I13585" s="83"/>
      <c r="J13585" s="80"/>
      <c r="K13585" s="84" t="s">
        <v>36</v>
      </c>
      <c r="L13585" s="76">
        <f t="shared" si="644"/>
        <v>2</v>
      </c>
      <c r="M13585" s="76"/>
      <c r="N13585" s="76"/>
      <c r="O13585" s="76">
        <v>1</v>
      </c>
      <c r="P13585" s="76"/>
      <c r="Q13585" s="76"/>
      <c r="R13585" s="76"/>
      <c r="S13585" s="76">
        <v>1</v>
      </c>
      <c r="T13585" s="76"/>
      <c r="U13585" s="76"/>
      <c r="V13585" s="76"/>
      <c r="W13585" s="76"/>
      <c r="X13585" s="76"/>
    </row>
    <row r="13586" spans="1:24">
      <c r="A13586" s="54"/>
      <c r="B13586" s="54"/>
      <c r="C13586" s="58" t="s">
        <v>33</v>
      </c>
      <c r="D13586" s="58" t="s">
        <v>20536</v>
      </c>
      <c r="E13586" s="58" t="s">
        <v>20537</v>
      </c>
      <c r="F13586" s="46" t="s">
        <v>20538</v>
      </c>
      <c r="G13586" s="58" t="s">
        <v>20539</v>
      </c>
      <c r="H13586" s="58" t="s">
        <v>20540</v>
      </c>
      <c r="I13586" s="74">
        <v>0</v>
      </c>
      <c r="J13586" s="46" t="s">
        <v>39</v>
      </c>
      <c r="K13586" s="75" t="s">
        <v>32</v>
      </c>
      <c r="L13586" s="76">
        <f t="shared" si="644"/>
        <v>0</v>
      </c>
      <c r="M13586" s="76"/>
      <c r="N13586" s="76"/>
      <c r="O13586" s="76"/>
      <c r="P13586" s="76"/>
      <c r="Q13586" s="76"/>
      <c r="R13586" s="76"/>
      <c r="S13586" s="76"/>
      <c r="T13586" s="76"/>
      <c r="U13586" s="76"/>
      <c r="V13586" s="76"/>
      <c r="W13586" s="76"/>
      <c r="X13586" s="76"/>
    </row>
    <row r="13587" spans="1:24">
      <c r="A13587" s="54"/>
      <c r="B13587" s="54"/>
      <c r="C13587" s="77"/>
      <c r="D13587" s="77"/>
      <c r="E13587" s="77"/>
      <c r="F13587" s="54"/>
      <c r="G13587" s="77"/>
      <c r="H13587" s="77"/>
      <c r="I13587" s="79"/>
      <c r="J13587" s="54"/>
      <c r="K13587" s="75" t="s">
        <v>34</v>
      </c>
      <c r="L13587" s="76">
        <f t="shared" si="644"/>
        <v>0</v>
      </c>
      <c r="M13587" s="76"/>
      <c r="N13587" s="76"/>
      <c r="O13587" s="76"/>
      <c r="P13587" s="76"/>
      <c r="Q13587" s="76"/>
      <c r="R13587" s="76"/>
      <c r="S13587" s="76"/>
      <c r="T13587" s="76"/>
      <c r="U13587" s="76"/>
      <c r="V13587" s="76"/>
      <c r="W13587" s="76"/>
      <c r="X13587" s="76"/>
    </row>
    <row r="13588" spans="1:24">
      <c r="A13588" s="54"/>
      <c r="B13588" s="54"/>
      <c r="C13588" s="81"/>
      <c r="D13588" s="81"/>
      <c r="E13588" s="81"/>
      <c r="F13588" s="80"/>
      <c r="G13588" s="81"/>
      <c r="H13588" s="81"/>
      <c r="I13588" s="83"/>
      <c r="J13588" s="80"/>
      <c r="K13588" s="84" t="s">
        <v>36</v>
      </c>
      <c r="L13588" s="76">
        <f t="shared" si="644"/>
        <v>2</v>
      </c>
      <c r="M13588" s="76"/>
      <c r="N13588" s="76"/>
      <c r="O13588" s="76">
        <v>1</v>
      </c>
      <c r="P13588" s="76"/>
      <c r="Q13588" s="76"/>
      <c r="R13588" s="76"/>
      <c r="S13588" s="76">
        <v>1</v>
      </c>
      <c r="T13588" s="76"/>
      <c r="U13588" s="76"/>
      <c r="V13588" s="76"/>
      <c r="W13588" s="76"/>
      <c r="X13588" s="76"/>
    </row>
    <row r="13589" spans="1:24">
      <c r="A13589" s="54"/>
      <c r="B13589" s="54"/>
      <c r="C13589" s="58" t="s">
        <v>33</v>
      </c>
      <c r="D13589" s="58" t="s">
        <v>20541</v>
      </c>
      <c r="E13589" s="58" t="s">
        <v>20542</v>
      </c>
      <c r="F13589" s="46" t="s">
        <v>20543</v>
      </c>
      <c r="G13589" s="58" t="s">
        <v>20544</v>
      </c>
      <c r="H13589" s="58" t="s">
        <v>20545</v>
      </c>
      <c r="I13589" s="788">
        <v>0</v>
      </c>
      <c r="J13589" s="46" t="s">
        <v>39</v>
      </c>
      <c r="K13589" s="75" t="s">
        <v>32</v>
      </c>
      <c r="L13589" s="76">
        <f t="shared" si="644"/>
        <v>0</v>
      </c>
      <c r="M13589" s="76"/>
      <c r="N13589" s="76"/>
      <c r="O13589" s="76"/>
      <c r="P13589" s="76"/>
      <c r="Q13589" s="76"/>
      <c r="R13589" s="76"/>
      <c r="S13589" s="76"/>
      <c r="T13589" s="76"/>
      <c r="U13589" s="76"/>
      <c r="V13589" s="76"/>
      <c r="W13589" s="76"/>
      <c r="X13589" s="76"/>
    </row>
    <row r="13590" spans="1:24">
      <c r="A13590" s="54"/>
      <c r="B13590" s="54"/>
      <c r="C13590" s="77"/>
      <c r="D13590" s="77"/>
      <c r="E13590" s="77"/>
      <c r="F13590" s="54"/>
      <c r="G13590" s="77"/>
      <c r="H13590" s="77"/>
      <c r="I13590" s="791"/>
      <c r="J13590" s="54"/>
      <c r="K13590" s="75" t="s">
        <v>34</v>
      </c>
      <c r="L13590" s="76">
        <f t="shared" si="644"/>
        <v>0</v>
      </c>
      <c r="M13590" s="76"/>
      <c r="N13590" s="76"/>
      <c r="O13590" s="76"/>
      <c r="P13590" s="76"/>
      <c r="Q13590" s="76"/>
      <c r="R13590" s="76"/>
      <c r="S13590" s="76"/>
      <c r="T13590" s="76"/>
      <c r="U13590" s="76"/>
      <c r="V13590" s="76"/>
      <c r="W13590" s="76"/>
      <c r="X13590" s="76"/>
    </row>
    <row r="13591" spans="1:24">
      <c r="A13591" s="54"/>
      <c r="B13591" s="54"/>
      <c r="C13591" s="81"/>
      <c r="D13591" s="81"/>
      <c r="E13591" s="81"/>
      <c r="F13591" s="80"/>
      <c r="G13591" s="81"/>
      <c r="H13591" s="81"/>
      <c r="I13591" s="793"/>
      <c r="J13591" s="80"/>
      <c r="K13591" s="84" t="s">
        <v>36</v>
      </c>
      <c r="L13591" s="76">
        <f t="shared" si="644"/>
        <v>2</v>
      </c>
      <c r="M13591" s="76"/>
      <c r="N13591" s="76"/>
      <c r="O13591" s="76">
        <v>1</v>
      </c>
      <c r="P13591" s="76"/>
      <c r="Q13591" s="76"/>
      <c r="R13591" s="76"/>
      <c r="S13591" s="76">
        <v>1</v>
      </c>
      <c r="T13591" s="76"/>
      <c r="U13591" s="76"/>
      <c r="V13591" s="76"/>
      <c r="W13591" s="76"/>
      <c r="X13591" s="76"/>
    </row>
    <row r="13592" spans="1:24">
      <c r="A13592" s="54"/>
      <c r="B13592" s="54"/>
      <c r="C13592" s="58" t="s">
        <v>33</v>
      </c>
      <c r="D13592" s="58" t="s">
        <v>20546</v>
      </c>
      <c r="E13592" s="58" t="s">
        <v>20547</v>
      </c>
      <c r="F13592" s="46" t="s">
        <v>20548</v>
      </c>
      <c r="G13592" s="58" t="s">
        <v>20549</v>
      </c>
      <c r="H13592" s="58" t="s">
        <v>20550</v>
      </c>
      <c r="I13592" s="74">
        <v>0</v>
      </c>
      <c r="J13592" s="46" t="s">
        <v>39</v>
      </c>
      <c r="K13592" s="75" t="s">
        <v>32</v>
      </c>
      <c r="L13592" s="76">
        <f t="shared" si="644"/>
        <v>0</v>
      </c>
      <c r="M13592" s="76"/>
      <c r="N13592" s="76"/>
      <c r="O13592" s="76"/>
      <c r="P13592" s="76"/>
      <c r="Q13592" s="76"/>
      <c r="R13592" s="76"/>
      <c r="S13592" s="76"/>
      <c r="T13592" s="76"/>
      <c r="U13592" s="76"/>
      <c r="V13592" s="76"/>
      <c r="W13592" s="76"/>
      <c r="X13592" s="76"/>
    </row>
    <row r="13593" spans="1:24">
      <c r="A13593" s="54"/>
      <c r="B13593" s="54"/>
      <c r="C13593" s="77"/>
      <c r="D13593" s="77"/>
      <c r="E13593" s="77"/>
      <c r="F13593" s="54"/>
      <c r="G13593" s="77"/>
      <c r="H13593" s="77"/>
      <c r="I13593" s="79"/>
      <c r="J13593" s="54"/>
      <c r="K13593" s="75" t="s">
        <v>34</v>
      </c>
      <c r="L13593" s="76">
        <f t="shared" si="644"/>
        <v>0</v>
      </c>
      <c r="M13593" s="76"/>
      <c r="N13593" s="76"/>
      <c r="O13593" s="76"/>
      <c r="P13593" s="76"/>
      <c r="Q13593" s="76"/>
      <c r="R13593" s="76"/>
      <c r="S13593" s="76"/>
      <c r="T13593" s="76"/>
      <c r="U13593" s="76"/>
      <c r="V13593" s="76"/>
      <c r="W13593" s="76"/>
      <c r="X13593" s="76"/>
    </row>
    <row r="13594" spans="1:24">
      <c r="A13594" s="54"/>
      <c r="B13594" s="54"/>
      <c r="C13594" s="81"/>
      <c r="D13594" s="81"/>
      <c r="E13594" s="81"/>
      <c r="F13594" s="80"/>
      <c r="G13594" s="81"/>
      <c r="H13594" s="81"/>
      <c r="I13594" s="83"/>
      <c r="J13594" s="80"/>
      <c r="K13594" s="84" t="s">
        <v>36</v>
      </c>
      <c r="L13594" s="76">
        <f t="shared" si="644"/>
        <v>2</v>
      </c>
      <c r="M13594" s="76"/>
      <c r="N13594" s="76"/>
      <c r="O13594" s="76">
        <v>1</v>
      </c>
      <c r="P13594" s="76"/>
      <c r="Q13594" s="76"/>
      <c r="R13594" s="76"/>
      <c r="S13594" s="76">
        <v>1</v>
      </c>
      <c r="T13594" s="76"/>
      <c r="U13594" s="76"/>
      <c r="V13594" s="76"/>
      <c r="W13594" s="76"/>
      <c r="X13594" s="76"/>
    </row>
    <row r="13595" spans="1:24">
      <c r="A13595" s="54"/>
      <c r="B13595" s="54"/>
      <c r="C13595" s="58" t="s">
        <v>33</v>
      </c>
      <c r="D13595" s="58" t="s">
        <v>20551</v>
      </c>
      <c r="E13595" s="58" t="s">
        <v>20552</v>
      </c>
      <c r="F13595" s="46" t="s">
        <v>20553</v>
      </c>
      <c r="G13595" s="58" t="s">
        <v>20554</v>
      </c>
      <c r="H13595" s="58" t="s">
        <v>20555</v>
      </c>
      <c r="I13595" s="74">
        <v>0</v>
      </c>
      <c r="J13595" s="46" t="s">
        <v>39</v>
      </c>
      <c r="K13595" s="75" t="s">
        <v>32</v>
      </c>
      <c r="L13595" s="76">
        <f t="shared" si="644"/>
        <v>0</v>
      </c>
      <c r="M13595" s="76"/>
      <c r="N13595" s="76"/>
      <c r="O13595" s="76"/>
      <c r="P13595" s="76"/>
      <c r="Q13595" s="76"/>
      <c r="R13595" s="76"/>
      <c r="S13595" s="76"/>
      <c r="T13595" s="76"/>
      <c r="U13595" s="76"/>
      <c r="V13595" s="76"/>
      <c r="W13595" s="76"/>
      <c r="X13595" s="76"/>
    </row>
    <row r="13596" spans="1:24">
      <c r="A13596" s="54"/>
      <c r="B13596" s="54"/>
      <c r="C13596" s="77"/>
      <c r="D13596" s="77"/>
      <c r="E13596" s="77"/>
      <c r="F13596" s="54"/>
      <c r="G13596" s="77"/>
      <c r="H13596" s="77"/>
      <c r="I13596" s="79"/>
      <c r="J13596" s="54"/>
      <c r="K13596" s="75" t="s">
        <v>34</v>
      </c>
      <c r="L13596" s="76">
        <f t="shared" si="644"/>
        <v>0</v>
      </c>
      <c r="M13596" s="76"/>
      <c r="N13596" s="76"/>
      <c r="O13596" s="76"/>
      <c r="P13596" s="76"/>
      <c r="Q13596" s="76"/>
      <c r="R13596" s="76"/>
      <c r="S13596" s="76"/>
      <c r="T13596" s="76"/>
      <c r="U13596" s="76"/>
      <c r="V13596" s="76"/>
      <c r="W13596" s="76"/>
      <c r="X13596" s="76"/>
    </row>
    <row r="13597" spans="1:24">
      <c r="A13597" s="54"/>
      <c r="B13597" s="54"/>
      <c r="C13597" s="81"/>
      <c r="D13597" s="81"/>
      <c r="E13597" s="81"/>
      <c r="F13597" s="80"/>
      <c r="G13597" s="81"/>
      <c r="H13597" s="81"/>
      <c r="I13597" s="83"/>
      <c r="J13597" s="80"/>
      <c r="K13597" s="84" t="s">
        <v>36</v>
      </c>
      <c r="L13597" s="76">
        <f t="shared" si="644"/>
        <v>2</v>
      </c>
      <c r="M13597" s="76"/>
      <c r="N13597" s="76"/>
      <c r="O13597" s="76">
        <v>1</v>
      </c>
      <c r="P13597" s="76"/>
      <c r="Q13597" s="76"/>
      <c r="R13597" s="76"/>
      <c r="S13597" s="76">
        <v>1</v>
      </c>
      <c r="T13597" s="76"/>
      <c r="U13597" s="76"/>
      <c r="V13597" s="76"/>
      <c r="W13597" s="76"/>
      <c r="X13597" s="76"/>
    </row>
    <row r="13598" spans="1:24">
      <c r="A13598" s="54"/>
      <c r="B13598" s="54"/>
      <c r="C13598" s="58" t="s">
        <v>33</v>
      </c>
      <c r="D13598" s="58" t="s">
        <v>20556</v>
      </c>
      <c r="E13598" s="58" t="s">
        <v>20557</v>
      </c>
      <c r="F13598" s="46" t="s">
        <v>20558</v>
      </c>
      <c r="G13598" s="58" t="s">
        <v>20559</v>
      </c>
      <c r="H13598" s="58" t="s">
        <v>20560</v>
      </c>
      <c r="I13598" s="74">
        <v>0</v>
      </c>
      <c r="J13598" s="46" t="s">
        <v>39</v>
      </c>
      <c r="K13598" s="75" t="s">
        <v>32</v>
      </c>
      <c r="L13598" s="76">
        <f t="shared" si="644"/>
        <v>0</v>
      </c>
      <c r="M13598" s="76"/>
      <c r="N13598" s="76"/>
      <c r="O13598" s="76"/>
      <c r="P13598" s="76"/>
      <c r="Q13598" s="76"/>
      <c r="R13598" s="76"/>
      <c r="S13598" s="76"/>
      <c r="T13598" s="76"/>
      <c r="U13598" s="76"/>
      <c r="V13598" s="76"/>
      <c r="W13598" s="76"/>
      <c r="X13598" s="76"/>
    </row>
    <row r="13599" spans="1:24">
      <c r="A13599" s="54"/>
      <c r="B13599" s="54"/>
      <c r="C13599" s="77"/>
      <c r="D13599" s="77"/>
      <c r="E13599" s="77"/>
      <c r="F13599" s="54"/>
      <c r="G13599" s="77"/>
      <c r="H13599" s="77"/>
      <c r="I13599" s="79"/>
      <c r="J13599" s="54"/>
      <c r="K13599" s="75" t="s">
        <v>34</v>
      </c>
      <c r="L13599" s="76">
        <f t="shared" si="644"/>
        <v>0</v>
      </c>
      <c r="M13599" s="76"/>
      <c r="N13599" s="76"/>
      <c r="O13599" s="76"/>
      <c r="P13599" s="76"/>
      <c r="Q13599" s="76"/>
      <c r="R13599" s="76"/>
      <c r="S13599" s="76"/>
      <c r="T13599" s="76"/>
      <c r="U13599" s="76"/>
      <c r="V13599" s="76"/>
      <c r="W13599" s="76"/>
      <c r="X13599" s="76"/>
    </row>
    <row r="13600" spans="1:24">
      <c r="A13600" s="54"/>
      <c r="B13600" s="54"/>
      <c r="C13600" s="81"/>
      <c r="D13600" s="81"/>
      <c r="E13600" s="81"/>
      <c r="F13600" s="80"/>
      <c r="G13600" s="81"/>
      <c r="H13600" s="81"/>
      <c r="I13600" s="83"/>
      <c r="J13600" s="80"/>
      <c r="K13600" s="84" t="s">
        <v>36</v>
      </c>
      <c r="L13600" s="76">
        <f t="shared" si="644"/>
        <v>2</v>
      </c>
      <c r="M13600" s="76"/>
      <c r="N13600" s="76"/>
      <c r="O13600" s="76">
        <v>1</v>
      </c>
      <c r="P13600" s="76"/>
      <c r="Q13600" s="76"/>
      <c r="R13600" s="76"/>
      <c r="S13600" s="76">
        <v>1</v>
      </c>
      <c r="T13600" s="76"/>
      <c r="U13600" s="76"/>
      <c r="V13600" s="76"/>
      <c r="W13600" s="76"/>
      <c r="X13600" s="76"/>
    </row>
    <row r="13601" spans="1:24">
      <c r="A13601" s="54"/>
      <c r="B13601" s="54"/>
      <c r="C13601" s="58" t="s">
        <v>33</v>
      </c>
      <c r="D13601" s="58" t="s">
        <v>20561</v>
      </c>
      <c r="E13601" s="58" t="s">
        <v>20562</v>
      </c>
      <c r="F13601" s="46" t="s">
        <v>4382</v>
      </c>
      <c r="G13601" s="58" t="s">
        <v>20563</v>
      </c>
      <c r="H13601" s="58"/>
      <c r="I13601" s="74">
        <v>563.4</v>
      </c>
      <c r="J13601" s="46" t="s">
        <v>39</v>
      </c>
      <c r="K13601" s="75" t="s">
        <v>32</v>
      </c>
      <c r="L13601" s="76">
        <f t="shared" si="644"/>
        <v>0</v>
      </c>
      <c r="M13601" s="76"/>
      <c r="N13601" s="76"/>
      <c r="O13601" s="76"/>
      <c r="P13601" s="76"/>
      <c r="Q13601" s="76"/>
      <c r="R13601" s="76"/>
      <c r="S13601" s="76"/>
      <c r="T13601" s="76"/>
      <c r="U13601" s="76"/>
      <c r="V13601" s="76"/>
      <c r="W13601" s="76"/>
      <c r="X13601" s="76"/>
    </row>
    <row r="13602" spans="1:24">
      <c r="A13602" s="54"/>
      <c r="B13602" s="54"/>
      <c r="C13602" s="77"/>
      <c r="D13602" s="77"/>
      <c r="E13602" s="77"/>
      <c r="F13602" s="54"/>
      <c r="G13602" s="77"/>
      <c r="H13602" s="77"/>
      <c r="I13602" s="79"/>
      <c r="J13602" s="54"/>
      <c r="K13602" s="75" t="s">
        <v>34</v>
      </c>
      <c r="L13602" s="76">
        <f t="shared" si="644"/>
        <v>0</v>
      </c>
      <c r="M13602" s="76"/>
      <c r="N13602" s="76"/>
      <c r="O13602" s="76"/>
      <c r="P13602" s="76"/>
      <c r="Q13602" s="76"/>
      <c r="R13602" s="76"/>
      <c r="S13602" s="76"/>
      <c r="T13602" s="76"/>
      <c r="U13602" s="76"/>
      <c r="V13602" s="76"/>
      <c r="W13602" s="76"/>
      <c r="X13602" s="76"/>
    </row>
    <row r="13603" spans="1:24">
      <c r="A13603" s="54"/>
      <c r="B13603" s="54"/>
      <c r="C13603" s="81"/>
      <c r="D13603" s="81"/>
      <c r="E13603" s="81"/>
      <c r="F13603" s="80"/>
      <c r="G13603" s="81"/>
      <c r="H13603" s="81"/>
      <c r="I13603" s="83"/>
      <c r="J13603" s="80"/>
      <c r="K13603" s="84" t="s">
        <v>36</v>
      </c>
      <c r="L13603" s="76">
        <f t="shared" si="644"/>
        <v>2</v>
      </c>
      <c r="M13603" s="76"/>
      <c r="N13603" s="76"/>
      <c r="O13603" s="76">
        <v>1</v>
      </c>
      <c r="P13603" s="76"/>
      <c r="Q13603" s="76"/>
      <c r="R13603" s="76"/>
      <c r="S13603" s="76">
        <v>1</v>
      </c>
      <c r="T13603" s="76"/>
      <c r="U13603" s="76"/>
      <c r="V13603" s="76"/>
      <c r="W13603" s="76"/>
      <c r="X13603" s="76"/>
    </row>
    <row r="13604" spans="1:24">
      <c r="A13604" s="54"/>
      <c r="B13604" s="54"/>
      <c r="C13604" s="58" t="s">
        <v>33</v>
      </c>
      <c r="D13604" s="58" t="s">
        <v>20564</v>
      </c>
      <c r="E13604" s="58" t="s">
        <v>20565</v>
      </c>
      <c r="F13604" s="46" t="s">
        <v>20566</v>
      </c>
      <c r="G13604" s="58" t="s">
        <v>20567</v>
      </c>
      <c r="H13604" s="58" t="s">
        <v>20568</v>
      </c>
      <c r="I13604" s="74">
        <v>11977.5</v>
      </c>
      <c r="J13604" s="46" t="s">
        <v>39</v>
      </c>
      <c r="K13604" s="75" t="s">
        <v>32</v>
      </c>
      <c r="L13604" s="76">
        <f t="shared" si="644"/>
        <v>0</v>
      </c>
      <c r="M13604" s="76"/>
      <c r="N13604" s="76"/>
      <c r="O13604" s="76"/>
      <c r="P13604" s="76"/>
      <c r="Q13604" s="76"/>
      <c r="R13604" s="76"/>
      <c r="S13604" s="76"/>
      <c r="T13604" s="76"/>
      <c r="U13604" s="76"/>
      <c r="V13604" s="76"/>
      <c r="W13604" s="76"/>
      <c r="X13604" s="76"/>
    </row>
    <row r="13605" spans="1:24">
      <c r="A13605" s="54"/>
      <c r="B13605" s="54"/>
      <c r="C13605" s="77"/>
      <c r="D13605" s="77"/>
      <c r="E13605" s="77"/>
      <c r="F13605" s="54"/>
      <c r="G13605" s="77"/>
      <c r="H13605" s="77"/>
      <c r="I13605" s="79"/>
      <c r="J13605" s="54"/>
      <c r="K13605" s="75" t="s">
        <v>34</v>
      </c>
      <c r="L13605" s="76">
        <f t="shared" si="644"/>
        <v>0</v>
      </c>
      <c r="M13605" s="76"/>
      <c r="N13605" s="76"/>
      <c r="O13605" s="76"/>
      <c r="P13605" s="76"/>
      <c r="Q13605" s="76"/>
      <c r="R13605" s="76"/>
      <c r="S13605" s="76"/>
      <c r="T13605" s="76"/>
      <c r="U13605" s="76"/>
      <c r="V13605" s="76"/>
      <c r="W13605" s="76"/>
      <c r="X13605" s="76"/>
    </row>
    <row r="13606" spans="1:24">
      <c r="A13606" s="54"/>
      <c r="B13606" s="54"/>
      <c r="C13606" s="81"/>
      <c r="D13606" s="81"/>
      <c r="E13606" s="81"/>
      <c r="F13606" s="80"/>
      <c r="G13606" s="81"/>
      <c r="H13606" s="81"/>
      <c r="I13606" s="83"/>
      <c r="J13606" s="80"/>
      <c r="K13606" s="84" t="s">
        <v>36</v>
      </c>
      <c r="L13606" s="76">
        <f t="shared" si="644"/>
        <v>3</v>
      </c>
      <c r="M13606" s="76">
        <v>1</v>
      </c>
      <c r="N13606" s="76"/>
      <c r="O13606" s="76"/>
      <c r="P13606" s="76"/>
      <c r="Q13606" s="76"/>
      <c r="R13606" s="76"/>
      <c r="S13606" s="76"/>
      <c r="T13606" s="76">
        <v>2</v>
      </c>
      <c r="U13606" s="76"/>
      <c r="V13606" s="76"/>
      <c r="W13606" s="76"/>
      <c r="X13606" s="76"/>
    </row>
    <row r="13607" spans="1:24">
      <c r="A13607" s="54"/>
      <c r="B13607" s="54"/>
      <c r="C13607" s="58" t="s">
        <v>33</v>
      </c>
      <c r="D13607" s="58" t="s">
        <v>8929</v>
      </c>
      <c r="E13607" s="58" t="s">
        <v>20569</v>
      </c>
      <c r="F13607" s="46" t="s">
        <v>19610</v>
      </c>
      <c r="G13607" s="58" t="s">
        <v>20507</v>
      </c>
      <c r="H13607" s="58"/>
      <c r="I13607" s="74">
        <v>471.47</v>
      </c>
      <c r="J13607" s="46" t="s">
        <v>39</v>
      </c>
      <c r="K13607" s="75" t="s">
        <v>32</v>
      </c>
      <c r="L13607" s="76">
        <f t="shared" si="644"/>
        <v>0</v>
      </c>
      <c r="M13607" s="76"/>
      <c r="N13607" s="76"/>
      <c r="O13607" s="76"/>
      <c r="P13607" s="76"/>
      <c r="Q13607" s="76"/>
      <c r="R13607" s="76"/>
      <c r="S13607" s="76"/>
      <c r="T13607" s="76"/>
      <c r="U13607" s="76"/>
      <c r="V13607" s="76"/>
      <c r="W13607" s="76"/>
      <c r="X13607" s="76"/>
    </row>
    <row r="13608" spans="1:24">
      <c r="A13608" s="54"/>
      <c r="B13608" s="54"/>
      <c r="C13608" s="77"/>
      <c r="D13608" s="77"/>
      <c r="E13608" s="77"/>
      <c r="F13608" s="54"/>
      <c r="G13608" s="77"/>
      <c r="H13608" s="77"/>
      <c r="I13608" s="79"/>
      <c r="J13608" s="54"/>
      <c r="K13608" s="75" t="s">
        <v>34</v>
      </c>
      <c r="L13608" s="76">
        <f t="shared" si="644"/>
        <v>0</v>
      </c>
      <c r="M13608" s="76"/>
      <c r="N13608" s="76"/>
      <c r="O13608" s="76"/>
      <c r="P13608" s="76"/>
      <c r="Q13608" s="76"/>
      <c r="R13608" s="76"/>
      <c r="S13608" s="76"/>
      <c r="T13608" s="76"/>
      <c r="U13608" s="76"/>
      <c r="V13608" s="76"/>
      <c r="W13608" s="76"/>
      <c r="X13608" s="76"/>
    </row>
    <row r="13609" spans="1:24">
      <c r="A13609" s="54"/>
      <c r="B13609" s="54"/>
      <c r="C13609" s="81"/>
      <c r="D13609" s="81"/>
      <c r="E13609" s="81"/>
      <c r="F13609" s="80"/>
      <c r="G13609" s="81"/>
      <c r="H13609" s="81"/>
      <c r="I13609" s="83"/>
      <c r="J13609" s="80"/>
      <c r="K13609" s="84" t="s">
        <v>36</v>
      </c>
      <c r="L13609" s="76">
        <f t="shared" si="644"/>
        <v>2</v>
      </c>
      <c r="M13609" s="76"/>
      <c r="N13609" s="76"/>
      <c r="O13609" s="76">
        <v>2</v>
      </c>
      <c r="P13609" s="76"/>
      <c r="Q13609" s="76"/>
      <c r="R13609" s="76"/>
      <c r="S13609" s="76"/>
      <c r="T13609" s="76"/>
      <c r="U13609" s="76"/>
      <c r="V13609" s="76"/>
      <c r="W13609" s="76"/>
      <c r="X13609" s="76"/>
    </row>
    <row r="13610" spans="1:24">
      <c r="A13610" s="54"/>
      <c r="B13610" s="54"/>
      <c r="C13610" s="58" t="s">
        <v>33</v>
      </c>
      <c r="D13610" s="58" t="s">
        <v>20570</v>
      </c>
      <c r="E13610" s="58" t="s">
        <v>20571</v>
      </c>
      <c r="F13610" s="46" t="s">
        <v>20572</v>
      </c>
      <c r="G13610" s="58" t="s">
        <v>20573</v>
      </c>
      <c r="H13610" s="58"/>
      <c r="I13610" s="74">
        <v>0</v>
      </c>
      <c r="J13610" s="46" t="s">
        <v>39</v>
      </c>
      <c r="K13610" s="75" t="s">
        <v>32</v>
      </c>
      <c r="L13610" s="76">
        <f t="shared" si="644"/>
        <v>2</v>
      </c>
      <c r="M13610" s="76"/>
      <c r="N13610" s="76"/>
      <c r="O13610" s="76">
        <v>2</v>
      </c>
      <c r="P13610" s="76"/>
      <c r="Q13610" s="76"/>
      <c r="R13610" s="76"/>
      <c r="S13610" s="76"/>
      <c r="T13610" s="76"/>
      <c r="U13610" s="76"/>
      <c r="V13610" s="76"/>
      <c r="W13610" s="76"/>
      <c r="X13610" s="76"/>
    </row>
    <row r="13611" spans="1:24">
      <c r="A13611" s="54"/>
      <c r="B13611" s="54"/>
      <c r="C13611" s="77"/>
      <c r="D13611" s="77"/>
      <c r="E13611" s="77"/>
      <c r="F13611" s="54"/>
      <c r="G13611" s="77"/>
      <c r="H13611" s="77"/>
      <c r="I13611" s="79"/>
      <c r="J13611" s="54"/>
      <c r="K13611" s="75" t="s">
        <v>34</v>
      </c>
      <c r="L13611" s="76">
        <f t="shared" si="644"/>
        <v>0</v>
      </c>
      <c r="M13611" s="76"/>
      <c r="N13611" s="76"/>
      <c r="O13611" s="76"/>
      <c r="P13611" s="76"/>
      <c r="Q13611" s="76"/>
      <c r="R13611" s="76"/>
      <c r="S13611" s="76"/>
      <c r="T13611" s="76"/>
      <c r="U13611" s="76"/>
      <c r="V13611" s="76"/>
      <c r="W13611" s="76"/>
      <c r="X13611" s="76"/>
    </row>
    <row r="13612" spans="1:24">
      <c r="A13612" s="54"/>
      <c r="B13612" s="54"/>
      <c r="C13612" s="81"/>
      <c r="D13612" s="81"/>
      <c r="E13612" s="81"/>
      <c r="F13612" s="80"/>
      <c r="G13612" s="81"/>
      <c r="H13612" s="81"/>
      <c r="I13612" s="83"/>
      <c r="J13612" s="80"/>
      <c r="K13612" s="84" t="s">
        <v>36</v>
      </c>
      <c r="L13612" s="76">
        <f t="shared" si="644"/>
        <v>0</v>
      </c>
      <c r="M13612" s="76"/>
      <c r="N13612" s="76"/>
      <c r="O13612" s="76"/>
      <c r="P13612" s="76"/>
      <c r="Q13612" s="76"/>
      <c r="R13612" s="76"/>
      <c r="S13612" s="76"/>
      <c r="T13612" s="76"/>
      <c r="U13612" s="76"/>
      <c r="V13612" s="76"/>
      <c r="W13612" s="76"/>
      <c r="X13612" s="76"/>
    </row>
    <row r="13613" spans="1:24">
      <c r="A13613" s="54"/>
      <c r="B13613" s="54"/>
      <c r="C13613" s="58" t="s">
        <v>33</v>
      </c>
      <c r="D13613" s="58" t="s">
        <v>20574</v>
      </c>
      <c r="E13613" s="58" t="s">
        <v>20575</v>
      </c>
      <c r="F13613" s="46" t="s">
        <v>20576</v>
      </c>
      <c r="G13613" s="58" t="s">
        <v>20577</v>
      </c>
      <c r="H13613" s="58" t="s">
        <v>20578</v>
      </c>
      <c r="I13613" s="74">
        <v>54058.58</v>
      </c>
      <c r="J13613" s="46" t="s">
        <v>39</v>
      </c>
      <c r="K13613" s="75" t="s">
        <v>32</v>
      </c>
      <c r="L13613" s="76">
        <f t="shared" si="644"/>
        <v>0</v>
      </c>
      <c r="M13613" s="76"/>
      <c r="N13613" s="76"/>
      <c r="O13613" s="76"/>
      <c r="P13613" s="76"/>
      <c r="Q13613" s="76"/>
      <c r="R13613" s="76"/>
      <c r="S13613" s="76"/>
      <c r="T13613" s="76"/>
      <c r="U13613" s="76"/>
      <c r="V13613" s="76"/>
      <c r="W13613" s="76"/>
      <c r="X13613" s="76"/>
    </row>
    <row r="13614" spans="1:24">
      <c r="A13614" s="54"/>
      <c r="B13614" s="54"/>
      <c r="C13614" s="77"/>
      <c r="D13614" s="77"/>
      <c r="E13614" s="77"/>
      <c r="F13614" s="54"/>
      <c r="G13614" s="77"/>
      <c r="H13614" s="77"/>
      <c r="I13614" s="79"/>
      <c r="J13614" s="54"/>
      <c r="K13614" s="75" t="s">
        <v>34</v>
      </c>
      <c r="L13614" s="76">
        <f t="shared" si="644"/>
        <v>0</v>
      </c>
      <c r="M13614" s="76"/>
      <c r="N13614" s="76"/>
      <c r="O13614" s="76"/>
      <c r="P13614" s="76"/>
      <c r="Q13614" s="76"/>
      <c r="R13614" s="76"/>
      <c r="S13614" s="76"/>
      <c r="T13614" s="76"/>
      <c r="U13614" s="76"/>
      <c r="V13614" s="76"/>
      <c r="W13614" s="76"/>
      <c r="X13614" s="76"/>
    </row>
    <row r="13615" spans="1:24">
      <c r="A13615" s="54"/>
      <c r="B13615" s="54"/>
      <c r="C13615" s="81"/>
      <c r="D13615" s="81"/>
      <c r="E13615" s="81"/>
      <c r="F13615" s="80"/>
      <c r="G13615" s="81"/>
      <c r="H13615" s="81"/>
      <c r="I13615" s="83"/>
      <c r="J13615" s="80"/>
      <c r="K13615" s="84" t="s">
        <v>36</v>
      </c>
      <c r="L13615" s="76">
        <f t="shared" si="644"/>
        <v>5</v>
      </c>
      <c r="M13615" s="76"/>
      <c r="N13615" s="76"/>
      <c r="O13615" s="76"/>
      <c r="P13615" s="76"/>
      <c r="Q13615" s="76"/>
      <c r="R13615" s="76"/>
      <c r="S13615" s="76"/>
      <c r="T13615" s="76"/>
      <c r="U13615" s="76">
        <v>3</v>
      </c>
      <c r="V13615" s="76"/>
      <c r="W13615" s="76">
        <v>2</v>
      </c>
      <c r="X13615" s="76"/>
    </row>
    <row r="13616" spans="1:24">
      <c r="A13616" s="54"/>
      <c r="B13616" s="54"/>
      <c r="C13616" s="58" t="s">
        <v>33</v>
      </c>
      <c r="D13616" s="58" t="s">
        <v>20579</v>
      </c>
      <c r="E13616" s="58" t="s">
        <v>20580</v>
      </c>
      <c r="F13616" s="46" t="s">
        <v>20581</v>
      </c>
      <c r="G13616" s="58" t="s">
        <v>20582</v>
      </c>
      <c r="H13616" s="58" t="s">
        <v>20583</v>
      </c>
      <c r="I13616" s="74">
        <v>0</v>
      </c>
      <c r="J13616" s="46" t="s">
        <v>39</v>
      </c>
      <c r="K13616" s="75" t="s">
        <v>32</v>
      </c>
      <c r="L13616" s="76">
        <f t="shared" si="644"/>
        <v>0</v>
      </c>
      <c r="M13616" s="76"/>
      <c r="N13616" s="76"/>
      <c r="O13616" s="76"/>
      <c r="P13616" s="76"/>
      <c r="Q13616" s="76"/>
      <c r="R13616" s="76"/>
      <c r="S13616" s="76"/>
      <c r="T13616" s="76"/>
      <c r="U13616" s="76"/>
      <c r="V13616" s="76"/>
      <c r="W13616" s="76"/>
      <c r="X13616" s="76"/>
    </row>
    <row r="13617" spans="1:24">
      <c r="A13617" s="54"/>
      <c r="B13617" s="54"/>
      <c r="C13617" s="77"/>
      <c r="D13617" s="77"/>
      <c r="E13617" s="77"/>
      <c r="F13617" s="54"/>
      <c r="G13617" s="77"/>
      <c r="H13617" s="77"/>
      <c r="I13617" s="79"/>
      <c r="J13617" s="54"/>
      <c r="K13617" s="75" t="s">
        <v>34</v>
      </c>
      <c r="L13617" s="76">
        <f t="shared" si="644"/>
        <v>0</v>
      </c>
      <c r="M13617" s="76"/>
      <c r="N13617" s="76"/>
      <c r="O13617" s="76"/>
      <c r="P13617" s="76"/>
      <c r="Q13617" s="76"/>
      <c r="R13617" s="76"/>
      <c r="S13617" s="76"/>
      <c r="T13617" s="76"/>
      <c r="U13617" s="76"/>
      <c r="V13617" s="76"/>
      <c r="W13617" s="76"/>
      <c r="X13617" s="76"/>
    </row>
    <row r="13618" spans="1:24">
      <c r="A13618" s="54"/>
      <c r="B13618" s="54"/>
      <c r="C13618" s="81"/>
      <c r="D13618" s="81"/>
      <c r="E13618" s="81"/>
      <c r="F13618" s="80"/>
      <c r="G13618" s="81"/>
      <c r="H13618" s="81"/>
      <c r="I13618" s="83"/>
      <c r="J13618" s="80"/>
      <c r="K13618" s="84" t="s">
        <v>36</v>
      </c>
      <c r="L13618" s="76">
        <f t="shared" si="644"/>
        <v>2</v>
      </c>
      <c r="M13618" s="76"/>
      <c r="N13618" s="76"/>
      <c r="O13618" s="76">
        <v>2</v>
      </c>
      <c r="P13618" s="76"/>
      <c r="Q13618" s="76"/>
      <c r="R13618" s="76"/>
      <c r="S13618" s="76"/>
      <c r="T13618" s="76"/>
      <c r="U13618" s="76"/>
      <c r="V13618" s="76"/>
      <c r="W13618" s="76"/>
      <c r="X13618" s="76"/>
    </row>
    <row r="13619" spans="1:24">
      <c r="A13619" s="54"/>
      <c r="B13619" s="54"/>
      <c r="C13619" s="58" t="s">
        <v>33</v>
      </c>
      <c r="D13619" s="58" t="s">
        <v>20584</v>
      </c>
      <c r="E13619" s="58" t="s">
        <v>20585</v>
      </c>
      <c r="F13619" s="46" t="s">
        <v>20586</v>
      </c>
      <c r="G13619" s="58" t="s">
        <v>20587</v>
      </c>
      <c r="H13619" s="58"/>
      <c r="I13619" s="74">
        <v>1528.69</v>
      </c>
      <c r="J13619" s="46" t="s">
        <v>39</v>
      </c>
      <c r="K13619" s="75" t="s">
        <v>32</v>
      </c>
      <c r="L13619" s="76">
        <f t="shared" si="644"/>
        <v>0</v>
      </c>
      <c r="M13619" s="76"/>
      <c r="N13619" s="76"/>
      <c r="O13619" s="76"/>
      <c r="P13619" s="76"/>
      <c r="Q13619" s="76"/>
      <c r="R13619" s="76"/>
      <c r="S13619" s="76"/>
      <c r="T13619" s="76"/>
      <c r="U13619" s="76"/>
      <c r="V13619" s="76"/>
      <c r="W13619" s="76"/>
      <c r="X13619" s="76"/>
    </row>
    <row r="13620" spans="1:24">
      <c r="A13620" s="54"/>
      <c r="B13620" s="54"/>
      <c r="C13620" s="77"/>
      <c r="D13620" s="77"/>
      <c r="E13620" s="77"/>
      <c r="F13620" s="54"/>
      <c r="G13620" s="77"/>
      <c r="H13620" s="77"/>
      <c r="I13620" s="79"/>
      <c r="J13620" s="54"/>
      <c r="K13620" s="75" t="s">
        <v>34</v>
      </c>
      <c r="L13620" s="76">
        <f t="shared" si="644"/>
        <v>0</v>
      </c>
      <c r="M13620" s="76"/>
      <c r="N13620" s="76"/>
      <c r="O13620" s="76"/>
      <c r="P13620" s="76"/>
      <c r="Q13620" s="76"/>
      <c r="R13620" s="76"/>
      <c r="S13620" s="76"/>
      <c r="T13620" s="76"/>
      <c r="U13620" s="76"/>
      <c r="V13620" s="76"/>
      <c r="W13620" s="76"/>
      <c r="X13620" s="76"/>
    </row>
    <row r="13621" spans="1:24">
      <c r="A13621" s="54"/>
      <c r="B13621" s="54"/>
      <c r="C13621" s="81"/>
      <c r="D13621" s="81"/>
      <c r="E13621" s="81"/>
      <c r="F13621" s="80"/>
      <c r="G13621" s="81"/>
      <c r="H13621" s="81"/>
      <c r="I13621" s="83"/>
      <c r="J13621" s="80"/>
      <c r="K13621" s="84" t="s">
        <v>36</v>
      </c>
      <c r="L13621" s="76">
        <f t="shared" si="644"/>
        <v>2</v>
      </c>
      <c r="M13621" s="76"/>
      <c r="N13621" s="76"/>
      <c r="O13621" s="76">
        <v>1</v>
      </c>
      <c r="P13621" s="76"/>
      <c r="Q13621" s="76"/>
      <c r="R13621" s="76"/>
      <c r="S13621" s="76">
        <v>1</v>
      </c>
      <c r="T13621" s="76"/>
      <c r="U13621" s="76"/>
      <c r="V13621" s="76"/>
      <c r="W13621" s="76"/>
      <c r="X13621" s="76"/>
    </row>
    <row r="13622" spans="1:24">
      <c r="A13622" s="54"/>
      <c r="B13622" s="54"/>
      <c r="C13622" s="58" t="s">
        <v>33</v>
      </c>
      <c r="D13622" s="58" t="s">
        <v>20588</v>
      </c>
      <c r="E13622" s="164" t="s">
        <v>20589</v>
      </c>
      <c r="F13622" s="46" t="s">
        <v>20590</v>
      </c>
      <c r="G13622" s="58" t="s">
        <v>20591</v>
      </c>
      <c r="H13622" s="58"/>
      <c r="I13622" s="74">
        <v>0</v>
      </c>
      <c r="J13622" s="46" t="s">
        <v>39</v>
      </c>
      <c r="K13622" s="75" t="s">
        <v>32</v>
      </c>
      <c r="L13622" s="76">
        <f t="shared" si="644"/>
        <v>0</v>
      </c>
      <c r="M13622" s="76"/>
      <c r="N13622" s="76"/>
      <c r="O13622" s="76"/>
      <c r="P13622" s="76"/>
      <c r="Q13622" s="76"/>
      <c r="R13622" s="76"/>
      <c r="S13622" s="76"/>
      <c r="T13622" s="76"/>
      <c r="U13622" s="76"/>
      <c r="V13622" s="76"/>
      <c r="W13622" s="76"/>
      <c r="X13622" s="76"/>
    </row>
    <row r="13623" spans="1:24">
      <c r="A13623" s="54"/>
      <c r="B13623" s="54"/>
      <c r="C13623" s="77"/>
      <c r="D13623" s="77"/>
      <c r="E13623" s="174"/>
      <c r="F13623" s="54"/>
      <c r="G13623" s="77"/>
      <c r="H13623" s="77"/>
      <c r="I13623" s="79"/>
      <c r="J13623" s="54"/>
      <c r="K13623" s="75" t="s">
        <v>34</v>
      </c>
      <c r="L13623" s="76">
        <f t="shared" si="644"/>
        <v>0</v>
      </c>
      <c r="M13623" s="76"/>
      <c r="N13623" s="76"/>
      <c r="O13623" s="76"/>
      <c r="P13623" s="76"/>
      <c r="Q13623" s="76"/>
      <c r="R13623" s="76"/>
      <c r="S13623" s="76"/>
      <c r="T13623" s="76"/>
      <c r="U13623" s="76"/>
      <c r="V13623" s="76"/>
      <c r="W13623" s="76"/>
      <c r="X13623" s="76"/>
    </row>
    <row r="13624" spans="1:24">
      <c r="A13624" s="54"/>
      <c r="B13624" s="54"/>
      <c r="C13624" s="81"/>
      <c r="D13624" s="81"/>
      <c r="E13624" s="175"/>
      <c r="F13624" s="80"/>
      <c r="G13624" s="81"/>
      <c r="H13624" s="81"/>
      <c r="I13624" s="83"/>
      <c r="J13624" s="80"/>
      <c r="K13624" s="84" t="s">
        <v>36</v>
      </c>
      <c r="L13624" s="76">
        <f t="shared" si="644"/>
        <v>2</v>
      </c>
      <c r="M13624" s="76"/>
      <c r="N13624" s="76"/>
      <c r="O13624" s="76">
        <v>1</v>
      </c>
      <c r="P13624" s="76"/>
      <c r="Q13624" s="76"/>
      <c r="R13624" s="76"/>
      <c r="S13624" s="76">
        <v>1</v>
      </c>
      <c r="T13624" s="76"/>
      <c r="U13624" s="76"/>
      <c r="V13624" s="76"/>
      <c r="W13624" s="76"/>
      <c r="X13624" s="76"/>
    </row>
    <row r="13625" spans="1:24">
      <c r="A13625" s="54"/>
      <c r="B13625" s="54"/>
      <c r="C13625" s="58" t="s">
        <v>33</v>
      </c>
      <c r="D13625" s="58" t="s">
        <v>20592</v>
      </c>
      <c r="E13625" s="164" t="s">
        <v>20593</v>
      </c>
      <c r="F13625" s="46" t="s">
        <v>20594</v>
      </c>
      <c r="G13625" s="58" t="s">
        <v>20595</v>
      </c>
      <c r="H13625" s="58" t="s">
        <v>20550</v>
      </c>
      <c r="I13625" s="74">
        <v>0</v>
      </c>
      <c r="J13625" s="46" t="s">
        <v>39</v>
      </c>
      <c r="K13625" s="75" t="s">
        <v>32</v>
      </c>
      <c r="L13625" s="76">
        <f t="shared" si="644"/>
        <v>0</v>
      </c>
      <c r="M13625" s="76"/>
      <c r="N13625" s="76"/>
      <c r="O13625" s="76"/>
      <c r="P13625" s="76"/>
      <c r="Q13625" s="76"/>
      <c r="R13625" s="76"/>
      <c r="S13625" s="76"/>
      <c r="T13625" s="76"/>
      <c r="U13625" s="76"/>
      <c r="V13625" s="76"/>
      <c r="W13625" s="76"/>
      <c r="X13625" s="76"/>
    </row>
    <row r="13626" spans="1:24">
      <c r="A13626" s="54"/>
      <c r="B13626" s="54"/>
      <c r="C13626" s="77"/>
      <c r="D13626" s="77"/>
      <c r="E13626" s="174"/>
      <c r="F13626" s="54"/>
      <c r="G13626" s="77"/>
      <c r="H13626" s="77"/>
      <c r="I13626" s="79"/>
      <c r="J13626" s="54"/>
      <c r="K13626" s="75" t="s">
        <v>34</v>
      </c>
      <c r="L13626" s="76">
        <f t="shared" si="644"/>
        <v>0</v>
      </c>
      <c r="M13626" s="76"/>
      <c r="N13626" s="76"/>
      <c r="O13626" s="76"/>
      <c r="P13626" s="76"/>
      <c r="Q13626" s="76"/>
      <c r="R13626" s="76"/>
      <c r="S13626" s="76"/>
      <c r="T13626" s="76"/>
      <c r="U13626" s="76"/>
      <c r="V13626" s="76"/>
      <c r="W13626" s="76"/>
      <c r="X13626" s="76"/>
    </row>
    <row r="13627" spans="1:24">
      <c r="A13627" s="54"/>
      <c r="B13627" s="54"/>
      <c r="C13627" s="81"/>
      <c r="D13627" s="81"/>
      <c r="E13627" s="175"/>
      <c r="F13627" s="80"/>
      <c r="G13627" s="81"/>
      <c r="H13627" s="81"/>
      <c r="I13627" s="83"/>
      <c r="J13627" s="80"/>
      <c r="K13627" s="84" t="s">
        <v>36</v>
      </c>
      <c r="L13627" s="76">
        <f t="shared" si="644"/>
        <v>3</v>
      </c>
      <c r="M13627" s="76"/>
      <c r="N13627" s="76"/>
      <c r="O13627" s="76">
        <v>3</v>
      </c>
      <c r="P13627" s="76"/>
      <c r="Q13627" s="76"/>
      <c r="R13627" s="76"/>
      <c r="S13627" s="76"/>
      <c r="T13627" s="76"/>
      <c r="U13627" s="76"/>
      <c r="V13627" s="76"/>
      <c r="W13627" s="76"/>
      <c r="X13627" s="76"/>
    </row>
    <row r="13628" spans="1:24">
      <c r="A13628" s="54"/>
      <c r="B13628" s="54"/>
      <c r="C13628" s="58" t="s">
        <v>33</v>
      </c>
      <c r="D13628" s="58" t="s">
        <v>20596</v>
      </c>
      <c r="E13628" s="164" t="s">
        <v>20597</v>
      </c>
      <c r="F13628" s="46" t="s">
        <v>15412</v>
      </c>
      <c r="G13628" s="58" t="s">
        <v>20598</v>
      </c>
      <c r="H13628" s="58"/>
      <c r="I13628" s="74">
        <v>0</v>
      </c>
      <c r="J13628" s="46" t="s">
        <v>39</v>
      </c>
      <c r="K13628" s="75" t="s">
        <v>32</v>
      </c>
      <c r="L13628" s="76">
        <f t="shared" si="644"/>
        <v>0</v>
      </c>
      <c r="M13628" s="76"/>
      <c r="N13628" s="76"/>
      <c r="O13628" s="76"/>
      <c r="P13628" s="76"/>
      <c r="Q13628" s="76"/>
      <c r="R13628" s="76"/>
      <c r="S13628" s="76"/>
      <c r="T13628" s="76"/>
      <c r="U13628" s="76"/>
      <c r="V13628" s="76"/>
      <c r="W13628" s="76"/>
      <c r="X13628" s="76"/>
    </row>
    <row r="13629" spans="1:24">
      <c r="A13629" s="54"/>
      <c r="B13629" s="54"/>
      <c r="C13629" s="77"/>
      <c r="D13629" s="77"/>
      <c r="E13629" s="174"/>
      <c r="F13629" s="54"/>
      <c r="G13629" s="77"/>
      <c r="H13629" s="77"/>
      <c r="I13629" s="79"/>
      <c r="J13629" s="54"/>
      <c r="K13629" s="75" t="s">
        <v>34</v>
      </c>
      <c r="L13629" s="76">
        <f t="shared" si="644"/>
        <v>0</v>
      </c>
      <c r="M13629" s="76"/>
      <c r="N13629" s="76"/>
      <c r="O13629" s="76"/>
      <c r="P13629" s="76"/>
      <c r="Q13629" s="76"/>
      <c r="R13629" s="76"/>
      <c r="S13629" s="76"/>
      <c r="T13629" s="76"/>
      <c r="U13629" s="76"/>
      <c r="V13629" s="76"/>
      <c r="W13629" s="76"/>
      <c r="X13629" s="76"/>
    </row>
    <row r="13630" spans="1:24">
      <c r="A13630" s="54"/>
      <c r="B13630" s="54"/>
      <c r="C13630" s="81"/>
      <c r="D13630" s="81"/>
      <c r="E13630" s="175"/>
      <c r="F13630" s="80"/>
      <c r="G13630" s="81"/>
      <c r="H13630" s="81"/>
      <c r="I13630" s="83"/>
      <c r="J13630" s="80"/>
      <c r="K13630" s="84" t="s">
        <v>36</v>
      </c>
      <c r="L13630" s="76">
        <f t="shared" ref="L13630:L13645" si="645">SUM(M13630:X13630)</f>
        <v>2</v>
      </c>
      <c r="M13630" s="76">
        <v>1</v>
      </c>
      <c r="N13630" s="76"/>
      <c r="O13630" s="76"/>
      <c r="P13630" s="76"/>
      <c r="Q13630" s="76"/>
      <c r="R13630" s="76"/>
      <c r="S13630" s="76">
        <v>1</v>
      </c>
      <c r="T13630" s="76"/>
      <c r="U13630" s="76"/>
      <c r="V13630" s="76"/>
      <c r="W13630" s="76"/>
      <c r="X13630" s="76"/>
    </row>
    <row r="13631" spans="1:24">
      <c r="A13631" s="54"/>
      <c r="B13631" s="54"/>
      <c r="C13631" s="58" t="s">
        <v>33</v>
      </c>
      <c r="D13631" s="58" t="s">
        <v>20599</v>
      </c>
      <c r="E13631" s="164" t="s">
        <v>20600</v>
      </c>
      <c r="F13631" s="46" t="s">
        <v>20601</v>
      </c>
      <c r="G13631" s="58" t="s">
        <v>20602</v>
      </c>
      <c r="H13631" s="58"/>
      <c r="I13631" s="74">
        <v>0</v>
      </c>
      <c r="J13631" s="46" t="s">
        <v>39</v>
      </c>
      <c r="K13631" s="75" t="s">
        <v>32</v>
      </c>
      <c r="L13631" s="76">
        <f t="shared" si="645"/>
        <v>0</v>
      </c>
      <c r="M13631" s="76"/>
      <c r="N13631" s="76"/>
      <c r="O13631" s="76"/>
      <c r="P13631" s="76"/>
      <c r="Q13631" s="76"/>
      <c r="R13631" s="76"/>
      <c r="S13631" s="76"/>
      <c r="T13631" s="76"/>
      <c r="U13631" s="76"/>
      <c r="V13631" s="76"/>
      <c r="W13631" s="76"/>
      <c r="X13631" s="76"/>
    </row>
    <row r="13632" spans="1:24">
      <c r="A13632" s="54"/>
      <c r="B13632" s="54"/>
      <c r="C13632" s="77"/>
      <c r="D13632" s="77"/>
      <c r="E13632" s="174"/>
      <c r="F13632" s="54"/>
      <c r="G13632" s="77"/>
      <c r="H13632" s="77"/>
      <c r="I13632" s="79"/>
      <c r="J13632" s="54"/>
      <c r="K13632" s="75" t="s">
        <v>34</v>
      </c>
      <c r="L13632" s="76">
        <f t="shared" si="645"/>
        <v>0</v>
      </c>
      <c r="M13632" s="76"/>
      <c r="N13632" s="76"/>
      <c r="O13632" s="76"/>
      <c r="P13632" s="76"/>
      <c r="Q13632" s="76"/>
      <c r="R13632" s="76"/>
      <c r="S13632" s="76"/>
      <c r="T13632" s="76"/>
      <c r="U13632" s="76"/>
      <c r="V13632" s="76"/>
      <c r="W13632" s="76"/>
      <c r="X13632" s="76"/>
    </row>
    <row r="13633" spans="1:24">
      <c r="A13633" s="54"/>
      <c r="B13633" s="54"/>
      <c r="C13633" s="81"/>
      <c r="D13633" s="81"/>
      <c r="E13633" s="175"/>
      <c r="F13633" s="80"/>
      <c r="G13633" s="81"/>
      <c r="H13633" s="81"/>
      <c r="I13633" s="83"/>
      <c r="J13633" s="80"/>
      <c r="K13633" s="84" t="s">
        <v>36</v>
      </c>
      <c r="L13633" s="76">
        <f t="shared" si="645"/>
        <v>2</v>
      </c>
      <c r="M13633" s="76"/>
      <c r="N13633" s="76"/>
      <c r="O13633" s="76">
        <v>1</v>
      </c>
      <c r="P13633" s="76"/>
      <c r="Q13633" s="76"/>
      <c r="R13633" s="76"/>
      <c r="S13633" s="76">
        <v>1</v>
      </c>
      <c r="T13633" s="76"/>
      <c r="U13633" s="76"/>
      <c r="V13633" s="76"/>
      <c r="W13633" s="76"/>
      <c r="X13633" s="76"/>
    </row>
    <row r="13634" spans="1:24">
      <c r="A13634" s="54"/>
      <c r="B13634" s="54"/>
      <c r="C13634" s="58" t="s">
        <v>33</v>
      </c>
      <c r="D13634" s="58" t="s">
        <v>20603</v>
      </c>
      <c r="E13634" s="164" t="s">
        <v>20604</v>
      </c>
      <c r="F13634" s="46" t="s">
        <v>10798</v>
      </c>
      <c r="G13634" s="58" t="s">
        <v>20605</v>
      </c>
      <c r="H13634" s="58" t="s">
        <v>20568</v>
      </c>
      <c r="I13634" s="74">
        <v>0</v>
      </c>
      <c r="J13634" s="46" t="s">
        <v>39</v>
      </c>
      <c r="K13634" s="75" t="s">
        <v>32</v>
      </c>
      <c r="L13634" s="76">
        <f t="shared" si="645"/>
        <v>0</v>
      </c>
      <c r="M13634" s="76"/>
      <c r="N13634" s="76"/>
      <c r="O13634" s="76"/>
      <c r="P13634" s="76"/>
      <c r="Q13634" s="76"/>
      <c r="R13634" s="76"/>
      <c r="S13634" s="76"/>
      <c r="T13634" s="76"/>
      <c r="U13634" s="76"/>
      <c r="V13634" s="76"/>
      <c r="W13634" s="76"/>
      <c r="X13634" s="76"/>
    </row>
    <row r="13635" spans="1:24">
      <c r="A13635" s="54"/>
      <c r="B13635" s="54"/>
      <c r="C13635" s="77"/>
      <c r="D13635" s="77"/>
      <c r="E13635" s="174"/>
      <c r="F13635" s="54"/>
      <c r="G13635" s="77"/>
      <c r="H13635" s="77"/>
      <c r="I13635" s="79"/>
      <c r="J13635" s="54"/>
      <c r="K13635" s="75" t="s">
        <v>34</v>
      </c>
      <c r="L13635" s="76">
        <f t="shared" si="645"/>
        <v>0</v>
      </c>
      <c r="M13635" s="76"/>
      <c r="N13635" s="76"/>
      <c r="O13635" s="76"/>
      <c r="P13635" s="76"/>
      <c r="Q13635" s="76"/>
      <c r="R13635" s="76"/>
      <c r="S13635" s="76"/>
      <c r="T13635" s="76"/>
      <c r="U13635" s="76"/>
      <c r="V13635" s="76"/>
      <c r="W13635" s="76"/>
      <c r="X13635" s="76"/>
    </row>
    <row r="13636" spans="1:24">
      <c r="A13636" s="54"/>
      <c r="B13636" s="54"/>
      <c r="C13636" s="81"/>
      <c r="D13636" s="81"/>
      <c r="E13636" s="175"/>
      <c r="F13636" s="80"/>
      <c r="G13636" s="81"/>
      <c r="H13636" s="81"/>
      <c r="I13636" s="83"/>
      <c r="J13636" s="80"/>
      <c r="K13636" s="84" t="s">
        <v>36</v>
      </c>
      <c r="L13636" s="76">
        <f t="shared" si="645"/>
        <v>2</v>
      </c>
      <c r="M13636" s="76">
        <v>1</v>
      </c>
      <c r="N13636" s="76"/>
      <c r="O13636" s="76">
        <v>1</v>
      </c>
      <c r="P13636" s="76"/>
      <c r="Q13636" s="76"/>
      <c r="R13636" s="76"/>
      <c r="S13636" s="76"/>
      <c r="T13636" s="76"/>
      <c r="U13636" s="76"/>
      <c r="V13636" s="76"/>
      <c r="W13636" s="76"/>
      <c r="X13636" s="76"/>
    </row>
    <row r="13637" spans="1:24">
      <c r="A13637" s="54"/>
      <c r="B13637" s="54"/>
      <c r="C13637" s="58" t="s">
        <v>33</v>
      </c>
      <c r="D13637" s="58" t="s">
        <v>20606</v>
      </c>
      <c r="E13637" s="164" t="s">
        <v>20607</v>
      </c>
      <c r="F13637" s="46" t="s">
        <v>20608</v>
      </c>
      <c r="G13637" s="58" t="s">
        <v>20609</v>
      </c>
      <c r="H13637" s="58" t="s">
        <v>20488</v>
      </c>
      <c r="I13637" s="74">
        <v>0</v>
      </c>
      <c r="J13637" s="46" t="s">
        <v>39</v>
      </c>
      <c r="K13637" s="75" t="s">
        <v>32</v>
      </c>
      <c r="L13637" s="76">
        <f t="shared" si="645"/>
        <v>0</v>
      </c>
      <c r="M13637" s="76"/>
      <c r="N13637" s="76"/>
      <c r="O13637" s="76"/>
      <c r="P13637" s="76"/>
      <c r="Q13637" s="76"/>
      <c r="R13637" s="76"/>
      <c r="S13637" s="76"/>
      <c r="T13637" s="76"/>
      <c r="U13637" s="76"/>
      <c r="V13637" s="76"/>
      <c r="W13637" s="76"/>
      <c r="X13637" s="76"/>
    </row>
    <row r="13638" spans="1:24">
      <c r="A13638" s="54"/>
      <c r="B13638" s="54"/>
      <c r="C13638" s="77"/>
      <c r="D13638" s="77"/>
      <c r="E13638" s="174"/>
      <c r="F13638" s="54"/>
      <c r="G13638" s="77"/>
      <c r="H13638" s="77"/>
      <c r="I13638" s="79"/>
      <c r="J13638" s="54"/>
      <c r="K13638" s="75" t="s">
        <v>34</v>
      </c>
      <c r="L13638" s="76">
        <f t="shared" si="645"/>
        <v>0</v>
      </c>
      <c r="M13638" s="76"/>
      <c r="N13638" s="76"/>
      <c r="O13638" s="76"/>
      <c r="P13638" s="76"/>
      <c r="Q13638" s="76"/>
      <c r="R13638" s="76"/>
      <c r="S13638" s="76"/>
      <c r="T13638" s="76"/>
      <c r="U13638" s="76"/>
      <c r="V13638" s="76"/>
      <c r="W13638" s="76"/>
      <c r="X13638" s="76"/>
    </row>
    <row r="13639" spans="1:24">
      <c r="A13639" s="54"/>
      <c r="B13639" s="54"/>
      <c r="C13639" s="81"/>
      <c r="D13639" s="81"/>
      <c r="E13639" s="175"/>
      <c r="F13639" s="80"/>
      <c r="G13639" s="81"/>
      <c r="H13639" s="81"/>
      <c r="I13639" s="83"/>
      <c r="J13639" s="80"/>
      <c r="K13639" s="84" t="s">
        <v>36</v>
      </c>
      <c r="L13639" s="76">
        <f t="shared" si="645"/>
        <v>2</v>
      </c>
      <c r="M13639" s="76"/>
      <c r="N13639" s="76"/>
      <c r="O13639" s="76">
        <v>2</v>
      </c>
      <c r="P13639" s="76"/>
      <c r="Q13639" s="76"/>
      <c r="R13639" s="76"/>
      <c r="S13639" s="76"/>
      <c r="T13639" s="76"/>
      <c r="U13639" s="76"/>
      <c r="V13639" s="76"/>
      <c r="W13639" s="76"/>
      <c r="X13639" s="76"/>
    </row>
    <row r="13640" spans="1:24">
      <c r="A13640" s="54"/>
      <c r="B13640" s="54"/>
      <c r="C13640" s="58" t="s">
        <v>33</v>
      </c>
      <c r="D13640" s="58" t="s">
        <v>20610</v>
      </c>
      <c r="E13640" s="164" t="s">
        <v>20611</v>
      </c>
      <c r="F13640" s="46" t="s">
        <v>20612</v>
      </c>
      <c r="G13640" s="58" t="s">
        <v>20613</v>
      </c>
      <c r="H13640" s="58" t="s">
        <v>20614</v>
      </c>
      <c r="I13640" s="74">
        <v>0</v>
      </c>
      <c r="J13640" s="46" t="s">
        <v>39</v>
      </c>
      <c r="K13640" s="75" t="s">
        <v>32</v>
      </c>
      <c r="L13640" s="76">
        <f t="shared" si="645"/>
        <v>0</v>
      </c>
      <c r="M13640" s="76"/>
      <c r="N13640" s="76"/>
      <c r="O13640" s="76"/>
      <c r="P13640" s="76"/>
      <c r="Q13640" s="76"/>
      <c r="R13640" s="76"/>
      <c r="S13640" s="76"/>
      <c r="T13640" s="76"/>
      <c r="U13640" s="76"/>
      <c r="V13640" s="76"/>
      <c r="W13640" s="76"/>
      <c r="X13640" s="76"/>
    </row>
    <row r="13641" spans="1:24">
      <c r="A13641" s="54"/>
      <c r="B13641" s="54"/>
      <c r="C13641" s="77"/>
      <c r="D13641" s="77"/>
      <c r="E13641" s="174"/>
      <c r="F13641" s="54"/>
      <c r="G13641" s="77"/>
      <c r="H13641" s="77"/>
      <c r="I13641" s="79"/>
      <c r="J13641" s="54"/>
      <c r="K13641" s="75" t="s">
        <v>34</v>
      </c>
      <c r="L13641" s="76">
        <f t="shared" si="645"/>
        <v>0</v>
      </c>
      <c r="M13641" s="76"/>
      <c r="N13641" s="76"/>
      <c r="O13641" s="76"/>
      <c r="P13641" s="76"/>
      <c r="Q13641" s="76"/>
      <c r="R13641" s="76"/>
      <c r="S13641" s="76"/>
      <c r="T13641" s="76"/>
      <c r="U13641" s="76"/>
      <c r="V13641" s="76"/>
      <c r="W13641" s="76"/>
      <c r="X13641" s="76"/>
    </row>
    <row r="13642" spans="1:24">
      <c r="A13642" s="54"/>
      <c r="B13642" s="54"/>
      <c r="C13642" s="81"/>
      <c r="D13642" s="81"/>
      <c r="E13642" s="175"/>
      <c r="F13642" s="80"/>
      <c r="G13642" s="81"/>
      <c r="H13642" s="81"/>
      <c r="I13642" s="83"/>
      <c r="J13642" s="80"/>
      <c r="K13642" s="84" t="s">
        <v>36</v>
      </c>
      <c r="L13642" s="76">
        <f t="shared" si="645"/>
        <v>2</v>
      </c>
      <c r="M13642" s="76"/>
      <c r="N13642" s="76"/>
      <c r="O13642" s="76">
        <v>1</v>
      </c>
      <c r="P13642" s="76"/>
      <c r="Q13642" s="76"/>
      <c r="R13642" s="76"/>
      <c r="S13642" s="76">
        <v>1</v>
      </c>
      <c r="T13642" s="76"/>
      <c r="U13642" s="76"/>
      <c r="V13642" s="76"/>
      <c r="W13642" s="76"/>
      <c r="X13642" s="76"/>
    </row>
    <row r="13643" spans="1:24">
      <c r="A13643" s="54"/>
      <c r="B13643" s="54"/>
      <c r="C13643" s="58" t="s">
        <v>33</v>
      </c>
      <c r="D13643" s="58" t="s">
        <v>20527</v>
      </c>
      <c r="E13643" s="164" t="s">
        <v>20615</v>
      </c>
      <c r="F13643" s="46" t="s">
        <v>20616</v>
      </c>
      <c r="G13643" s="58" t="s">
        <v>20617</v>
      </c>
      <c r="H13643" s="58" t="s">
        <v>20618</v>
      </c>
      <c r="I13643" s="74">
        <v>0</v>
      </c>
      <c r="J13643" s="46" t="s">
        <v>39</v>
      </c>
      <c r="K13643" s="75" t="s">
        <v>32</v>
      </c>
      <c r="L13643" s="76">
        <f t="shared" si="645"/>
        <v>0</v>
      </c>
      <c r="M13643" s="76"/>
      <c r="N13643" s="76"/>
      <c r="O13643" s="76"/>
      <c r="P13643" s="76"/>
      <c r="Q13643" s="76"/>
      <c r="R13643" s="76"/>
      <c r="S13643" s="76"/>
      <c r="T13643" s="76"/>
      <c r="U13643" s="76"/>
      <c r="V13643" s="76"/>
      <c r="W13643" s="76"/>
      <c r="X13643" s="76"/>
    </row>
    <row r="13644" spans="1:24">
      <c r="A13644" s="54"/>
      <c r="B13644" s="54"/>
      <c r="C13644" s="77"/>
      <c r="D13644" s="77"/>
      <c r="E13644" s="174"/>
      <c r="F13644" s="54"/>
      <c r="G13644" s="77"/>
      <c r="H13644" s="77"/>
      <c r="I13644" s="79"/>
      <c r="J13644" s="54"/>
      <c r="K13644" s="75" t="s">
        <v>34</v>
      </c>
      <c r="L13644" s="76">
        <f t="shared" si="645"/>
        <v>0</v>
      </c>
      <c r="M13644" s="76"/>
      <c r="N13644" s="76"/>
      <c r="O13644" s="76"/>
      <c r="P13644" s="76"/>
      <c r="Q13644" s="76"/>
      <c r="R13644" s="76"/>
      <c r="S13644" s="76"/>
      <c r="T13644" s="76"/>
      <c r="U13644" s="76"/>
      <c r="V13644" s="76"/>
      <c r="W13644" s="76"/>
      <c r="X13644" s="76"/>
    </row>
    <row r="13645" spans="1:24">
      <c r="A13645" s="54"/>
      <c r="B13645" s="80"/>
      <c r="C13645" s="81"/>
      <c r="D13645" s="81"/>
      <c r="E13645" s="175"/>
      <c r="F13645" s="80"/>
      <c r="G13645" s="81"/>
      <c r="H13645" s="81"/>
      <c r="I13645" s="83"/>
      <c r="J13645" s="80"/>
      <c r="K13645" s="84" t="s">
        <v>36</v>
      </c>
      <c r="L13645" s="76">
        <f t="shared" si="645"/>
        <v>2</v>
      </c>
      <c r="M13645" s="76"/>
      <c r="N13645" s="76"/>
      <c r="O13645" s="76">
        <v>1</v>
      </c>
      <c r="P13645" s="76"/>
      <c r="Q13645" s="76"/>
      <c r="R13645" s="76"/>
      <c r="S13645" s="76">
        <v>1</v>
      </c>
      <c r="T13645" s="76"/>
      <c r="U13645" s="76"/>
      <c r="V13645" s="76"/>
      <c r="W13645" s="76"/>
      <c r="X13645" s="76"/>
    </row>
    <row r="13646" spans="1:24">
      <c r="A13646" s="54"/>
      <c r="B13646" s="865" t="s">
        <v>20619</v>
      </c>
      <c r="C13646" s="521"/>
      <c r="D13646" s="469">
        <f>COUNTA(D13649:D13657)</f>
        <v>3</v>
      </c>
      <c r="E13646" s="553"/>
      <c r="F13646" s="813"/>
      <c r="G13646" s="553"/>
      <c r="H13646" s="813"/>
      <c r="I13646" s="813">
        <f>SUM(I13649:I13657)</f>
        <v>8726.521999999999</v>
      </c>
      <c r="J13646" s="553" t="s">
        <v>1508</v>
      </c>
      <c r="K13646" s="866" t="s">
        <v>1509</v>
      </c>
      <c r="L13646" s="812">
        <f>SUM(M13646:X13646)</f>
        <v>2</v>
      </c>
      <c r="M13646" s="76">
        <v>0</v>
      </c>
      <c r="N13646" s="76">
        <v>0</v>
      </c>
      <c r="O13646" s="76">
        <v>0</v>
      </c>
      <c r="P13646" s="76">
        <v>0</v>
      </c>
      <c r="Q13646" s="76">
        <v>0</v>
      </c>
      <c r="R13646" s="76">
        <v>0</v>
      </c>
      <c r="S13646" s="76">
        <v>1</v>
      </c>
      <c r="T13646" s="76">
        <v>1</v>
      </c>
      <c r="U13646" s="76">
        <v>0</v>
      </c>
      <c r="V13646" s="76">
        <v>0</v>
      </c>
      <c r="W13646" s="76">
        <v>0</v>
      </c>
      <c r="X13646" s="76">
        <v>0</v>
      </c>
    </row>
    <row r="13647" spans="1:24">
      <c r="A13647" s="54"/>
      <c r="B13647" s="867"/>
      <c r="C13647" s="522"/>
      <c r="D13647" s="470"/>
      <c r="E13647" s="555"/>
      <c r="F13647" s="814"/>
      <c r="G13647" s="555"/>
      <c r="H13647" s="814"/>
      <c r="I13647" s="814"/>
      <c r="J13647" s="555"/>
      <c r="K13647" s="866" t="s">
        <v>1501</v>
      </c>
      <c r="L13647" s="812">
        <f>SUM(M13647:X13647)</f>
        <v>10</v>
      </c>
      <c r="M13647" s="76">
        <v>5</v>
      </c>
      <c r="N13647" s="76">
        <v>0</v>
      </c>
      <c r="O13647" s="76">
        <v>0</v>
      </c>
      <c r="P13647" s="76">
        <v>0</v>
      </c>
      <c r="Q13647" s="76">
        <v>0</v>
      </c>
      <c r="R13647" s="76">
        <v>0</v>
      </c>
      <c r="S13647" s="76">
        <v>0</v>
      </c>
      <c r="T13647" s="76">
        <v>0</v>
      </c>
      <c r="U13647" s="76">
        <v>0</v>
      </c>
      <c r="V13647" s="76">
        <v>0</v>
      </c>
      <c r="W13647" s="76">
        <v>0</v>
      </c>
      <c r="X13647" s="76">
        <v>5</v>
      </c>
    </row>
    <row r="13648" spans="1:24">
      <c r="A13648" s="54"/>
      <c r="B13648" s="868"/>
      <c r="C13648" s="523"/>
      <c r="D13648" s="471"/>
      <c r="E13648" s="557"/>
      <c r="F13648" s="815"/>
      <c r="G13648" s="557"/>
      <c r="H13648" s="815"/>
      <c r="I13648" s="815"/>
      <c r="J13648" s="557"/>
      <c r="K13648" s="869" t="s">
        <v>1502</v>
      </c>
      <c r="L13648" s="812">
        <f>SUM(M13648:X13648)</f>
        <v>3</v>
      </c>
      <c r="M13648" s="76">
        <v>0</v>
      </c>
      <c r="N13648" s="76">
        <v>0</v>
      </c>
      <c r="O13648" s="76">
        <v>0</v>
      </c>
      <c r="P13648" s="76">
        <v>0</v>
      </c>
      <c r="Q13648" s="76">
        <v>0</v>
      </c>
      <c r="R13648" s="76">
        <v>0</v>
      </c>
      <c r="S13648" s="76">
        <v>2</v>
      </c>
      <c r="T13648" s="76">
        <v>1</v>
      </c>
      <c r="U13648" s="76">
        <v>0</v>
      </c>
      <c r="V13648" s="76">
        <v>0</v>
      </c>
      <c r="W13648" s="76">
        <v>0</v>
      </c>
      <c r="X13648" s="76">
        <v>0</v>
      </c>
    </row>
    <row r="13649" spans="1:24">
      <c r="A13649" s="54"/>
      <c r="B13649" s="46" t="s">
        <v>20620</v>
      </c>
      <c r="C13649" s="46" t="s">
        <v>31</v>
      </c>
      <c r="D13649" s="58" t="s">
        <v>20621</v>
      </c>
      <c r="E13649" s="97" t="s">
        <v>20622</v>
      </c>
      <c r="F13649" s="58" t="s">
        <v>20623</v>
      </c>
      <c r="G13649" s="58" t="s">
        <v>20624</v>
      </c>
      <c r="H13649" s="58"/>
      <c r="I13649" s="74">
        <v>778.35699999999997</v>
      </c>
      <c r="J13649" s="46" t="s">
        <v>39</v>
      </c>
      <c r="K13649" s="75" t="s">
        <v>32</v>
      </c>
      <c r="L13649" s="76">
        <f t="shared" ref="L13649:L13669" si="646">SUM(M13649:X13649)</f>
        <v>0</v>
      </c>
      <c r="M13649" s="76"/>
      <c r="N13649" s="76"/>
      <c r="O13649" s="76"/>
      <c r="P13649" s="76"/>
      <c r="Q13649" s="76"/>
      <c r="R13649" s="76"/>
      <c r="S13649" s="76"/>
      <c r="T13649" s="76"/>
      <c r="U13649" s="76"/>
      <c r="V13649" s="76"/>
      <c r="W13649" s="76"/>
      <c r="X13649" s="76"/>
    </row>
    <row r="13650" spans="1:24">
      <c r="A13650" s="54"/>
      <c r="B13650" s="54"/>
      <c r="C13650" s="54"/>
      <c r="D13650" s="77"/>
      <c r="E13650" s="98"/>
      <c r="F13650" s="54"/>
      <c r="G13650" s="77"/>
      <c r="H13650" s="77"/>
      <c r="I13650" s="79"/>
      <c r="J13650" s="54"/>
      <c r="K13650" s="75" t="s">
        <v>34</v>
      </c>
      <c r="L13650" s="76">
        <f t="shared" si="646"/>
        <v>4</v>
      </c>
      <c r="M13650" s="76">
        <v>3</v>
      </c>
      <c r="N13650" s="76"/>
      <c r="O13650" s="76"/>
      <c r="P13650" s="76"/>
      <c r="Q13650" s="76"/>
      <c r="R13650" s="76"/>
      <c r="S13650" s="76"/>
      <c r="T13650" s="76"/>
      <c r="U13650" s="76"/>
      <c r="V13650" s="76"/>
      <c r="W13650" s="76"/>
      <c r="X13650" s="76">
        <v>1</v>
      </c>
    </row>
    <row r="13651" spans="1:24">
      <c r="A13651" s="54"/>
      <c r="B13651" s="54"/>
      <c r="C13651" s="80"/>
      <c r="D13651" s="81"/>
      <c r="E13651" s="99"/>
      <c r="F13651" s="80"/>
      <c r="G13651" s="81"/>
      <c r="H13651" s="81"/>
      <c r="I13651" s="83"/>
      <c r="J13651" s="80"/>
      <c r="K13651" s="84" t="s">
        <v>36</v>
      </c>
      <c r="L13651" s="76">
        <f t="shared" si="646"/>
        <v>0</v>
      </c>
      <c r="M13651" s="76"/>
      <c r="N13651" s="76"/>
      <c r="O13651" s="76"/>
      <c r="P13651" s="76"/>
      <c r="Q13651" s="76"/>
      <c r="R13651" s="76"/>
      <c r="S13651" s="76"/>
      <c r="T13651" s="76"/>
      <c r="U13651" s="76"/>
      <c r="V13651" s="76"/>
      <c r="W13651" s="76"/>
      <c r="X13651" s="76"/>
    </row>
    <row r="13652" spans="1:24">
      <c r="A13652" s="54"/>
      <c r="B13652" s="54"/>
      <c r="C13652" s="46" t="s">
        <v>31</v>
      </c>
      <c r="D13652" s="58" t="s">
        <v>20625</v>
      </c>
      <c r="E13652" s="58" t="s">
        <v>20626</v>
      </c>
      <c r="F13652" s="46" t="s">
        <v>20627</v>
      </c>
      <c r="G13652" s="58" t="s">
        <v>20628</v>
      </c>
      <c r="H13652" s="58"/>
      <c r="I13652" s="74">
        <v>113.38500000000001</v>
      </c>
      <c r="J13652" s="46" t="s">
        <v>39</v>
      </c>
      <c r="K13652" s="75" t="s">
        <v>32</v>
      </c>
      <c r="L13652" s="76">
        <f t="shared" si="646"/>
        <v>0</v>
      </c>
      <c r="M13652" s="76"/>
      <c r="N13652" s="76"/>
      <c r="O13652" s="76"/>
      <c r="P13652" s="76"/>
      <c r="Q13652" s="76"/>
      <c r="R13652" s="76"/>
      <c r="S13652" s="76"/>
      <c r="T13652" s="76"/>
      <c r="U13652" s="76"/>
      <c r="V13652" s="76"/>
      <c r="W13652" s="76"/>
      <c r="X13652" s="76"/>
    </row>
    <row r="13653" spans="1:24">
      <c r="A13653" s="54"/>
      <c r="B13653" s="54"/>
      <c r="C13653" s="54"/>
      <c r="D13653" s="77"/>
      <c r="E13653" s="77"/>
      <c r="F13653" s="54"/>
      <c r="G13653" s="77"/>
      <c r="H13653" s="77"/>
      <c r="I13653" s="79"/>
      <c r="J13653" s="54"/>
      <c r="K13653" s="75" t="s">
        <v>34</v>
      </c>
      <c r="L13653" s="76">
        <f t="shared" si="646"/>
        <v>6</v>
      </c>
      <c r="M13653" s="76">
        <v>2</v>
      </c>
      <c r="N13653" s="76"/>
      <c r="O13653" s="76"/>
      <c r="P13653" s="76"/>
      <c r="Q13653" s="76"/>
      <c r="R13653" s="76"/>
      <c r="S13653" s="76"/>
      <c r="T13653" s="76"/>
      <c r="U13653" s="76"/>
      <c r="V13653" s="76"/>
      <c r="W13653" s="76"/>
      <c r="X13653" s="76">
        <v>4</v>
      </c>
    </row>
    <row r="13654" spans="1:24">
      <c r="A13654" s="54"/>
      <c r="B13654" s="54"/>
      <c r="C13654" s="80"/>
      <c r="D13654" s="81"/>
      <c r="E13654" s="81"/>
      <c r="F13654" s="80"/>
      <c r="G13654" s="81"/>
      <c r="H13654" s="81"/>
      <c r="I13654" s="83"/>
      <c r="J13654" s="80"/>
      <c r="K13654" s="84" t="s">
        <v>36</v>
      </c>
      <c r="L13654" s="76">
        <f t="shared" si="646"/>
        <v>0</v>
      </c>
      <c r="M13654" s="76"/>
      <c r="N13654" s="76"/>
      <c r="O13654" s="76"/>
      <c r="P13654" s="76"/>
      <c r="Q13654" s="76"/>
      <c r="R13654" s="76"/>
      <c r="S13654" s="76"/>
      <c r="T13654" s="76"/>
      <c r="U13654" s="76"/>
      <c r="V13654" s="76"/>
      <c r="W13654" s="76"/>
      <c r="X13654" s="76"/>
    </row>
    <row r="13655" spans="1:24">
      <c r="A13655" s="54"/>
      <c r="B13655" s="54"/>
      <c r="C13655" s="46" t="s">
        <v>35</v>
      </c>
      <c r="D13655" s="58" t="s">
        <v>20629</v>
      </c>
      <c r="E13655" s="58" t="s">
        <v>20630</v>
      </c>
      <c r="F13655" s="46" t="s">
        <v>20631</v>
      </c>
      <c r="G13655" s="58" t="s">
        <v>20632</v>
      </c>
      <c r="H13655" s="58" t="s">
        <v>20633</v>
      </c>
      <c r="I13655" s="74">
        <v>7834.78</v>
      </c>
      <c r="J13655" s="46" t="s">
        <v>39</v>
      </c>
      <c r="K13655" s="75" t="s">
        <v>32</v>
      </c>
      <c r="L13655" s="76">
        <f t="shared" si="646"/>
        <v>2</v>
      </c>
      <c r="M13655" s="76"/>
      <c r="N13655" s="76"/>
      <c r="O13655" s="76"/>
      <c r="P13655" s="76"/>
      <c r="Q13655" s="76"/>
      <c r="R13655" s="76"/>
      <c r="S13655" s="76">
        <v>1</v>
      </c>
      <c r="T13655" s="76">
        <v>1</v>
      </c>
      <c r="U13655" s="76"/>
      <c r="V13655" s="76"/>
      <c r="W13655" s="76"/>
      <c r="X13655" s="76"/>
    </row>
    <row r="13656" spans="1:24">
      <c r="A13656" s="54"/>
      <c r="B13656" s="54"/>
      <c r="C13656" s="54"/>
      <c r="D13656" s="77"/>
      <c r="E13656" s="77"/>
      <c r="F13656" s="54"/>
      <c r="G13656" s="77"/>
      <c r="H13656" s="77"/>
      <c r="I13656" s="79"/>
      <c r="J13656" s="54"/>
      <c r="K13656" s="75" t="s">
        <v>34</v>
      </c>
      <c r="L13656" s="76">
        <f t="shared" si="646"/>
        <v>0</v>
      </c>
      <c r="M13656" s="76"/>
      <c r="N13656" s="76"/>
      <c r="O13656" s="76"/>
      <c r="P13656" s="76"/>
      <c r="Q13656" s="76"/>
      <c r="R13656" s="76"/>
      <c r="S13656" s="76"/>
      <c r="T13656" s="76"/>
      <c r="U13656" s="76"/>
      <c r="V13656" s="76"/>
      <c r="W13656" s="76"/>
      <c r="X13656" s="76"/>
    </row>
    <row r="13657" spans="1:24">
      <c r="A13657" s="54"/>
      <c r="B13657" s="80"/>
      <c r="C13657" s="80"/>
      <c r="D13657" s="81"/>
      <c r="E13657" s="81"/>
      <c r="F13657" s="80"/>
      <c r="G13657" s="81"/>
      <c r="H13657" s="81"/>
      <c r="I13657" s="83"/>
      <c r="J13657" s="80"/>
      <c r="K13657" s="84" t="s">
        <v>36</v>
      </c>
      <c r="L13657" s="76">
        <f t="shared" si="646"/>
        <v>3</v>
      </c>
      <c r="M13657" s="76"/>
      <c r="N13657" s="76"/>
      <c r="O13657" s="76"/>
      <c r="P13657" s="76"/>
      <c r="Q13657" s="76"/>
      <c r="R13657" s="76"/>
      <c r="S13657" s="76">
        <v>2</v>
      </c>
      <c r="T13657" s="76">
        <v>1</v>
      </c>
      <c r="U13657" s="76"/>
      <c r="V13657" s="76"/>
      <c r="W13657" s="76"/>
      <c r="X13657" s="76"/>
    </row>
    <row r="13658" spans="1:24">
      <c r="A13658" s="54"/>
      <c r="B13658" s="865" t="s">
        <v>20634</v>
      </c>
      <c r="C13658" s="521"/>
      <c r="D13658" s="469">
        <f>COUNTA(D13661:D13669)</f>
        <v>3</v>
      </c>
      <c r="E13658" s="553"/>
      <c r="F13658" s="813"/>
      <c r="G13658" s="553"/>
      <c r="H13658" s="813"/>
      <c r="I13658" s="813">
        <f>SUM(I13661:I13669)</f>
        <v>9302</v>
      </c>
      <c r="J13658" s="553" t="s">
        <v>1508</v>
      </c>
      <c r="K13658" s="866" t="s">
        <v>1509</v>
      </c>
      <c r="L13658" s="812">
        <f>SUM(M13658:X13658)</f>
        <v>18</v>
      </c>
      <c r="M13658" s="76">
        <v>2</v>
      </c>
      <c r="N13658" s="76">
        <v>9</v>
      </c>
      <c r="O13658" s="76">
        <v>1</v>
      </c>
      <c r="P13658" s="76">
        <v>0</v>
      </c>
      <c r="Q13658" s="76">
        <v>0</v>
      </c>
      <c r="R13658" s="76">
        <v>0</v>
      </c>
      <c r="S13658" s="76">
        <v>5</v>
      </c>
      <c r="T13658" s="76">
        <v>1</v>
      </c>
      <c r="U13658" s="76">
        <v>0</v>
      </c>
      <c r="V13658" s="76">
        <v>0</v>
      </c>
      <c r="W13658" s="76">
        <v>0</v>
      </c>
      <c r="X13658" s="76">
        <v>0</v>
      </c>
    </row>
    <row r="13659" spans="1:24">
      <c r="A13659" s="54"/>
      <c r="B13659" s="867"/>
      <c r="C13659" s="522"/>
      <c r="D13659" s="470"/>
      <c r="E13659" s="555"/>
      <c r="F13659" s="814"/>
      <c r="G13659" s="555"/>
      <c r="H13659" s="814"/>
      <c r="I13659" s="814"/>
      <c r="J13659" s="555"/>
      <c r="K13659" s="866" t="s">
        <v>1501</v>
      </c>
      <c r="L13659" s="812">
        <f>SUM(M13659:X13659)</f>
        <v>0</v>
      </c>
      <c r="M13659" s="76">
        <v>0</v>
      </c>
      <c r="N13659" s="76">
        <v>0</v>
      </c>
      <c r="O13659" s="76">
        <v>0</v>
      </c>
      <c r="P13659" s="76">
        <v>0</v>
      </c>
      <c r="Q13659" s="76">
        <v>0</v>
      </c>
      <c r="R13659" s="76">
        <v>0</v>
      </c>
      <c r="S13659" s="76">
        <v>0</v>
      </c>
      <c r="T13659" s="76">
        <v>0</v>
      </c>
      <c r="U13659" s="76">
        <v>0</v>
      </c>
      <c r="V13659" s="76">
        <v>0</v>
      </c>
      <c r="W13659" s="76">
        <v>0</v>
      </c>
      <c r="X13659" s="76">
        <v>0</v>
      </c>
    </row>
    <row r="13660" spans="1:24">
      <c r="A13660" s="54"/>
      <c r="B13660" s="868"/>
      <c r="C13660" s="523"/>
      <c r="D13660" s="471"/>
      <c r="E13660" s="557"/>
      <c r="F13660" s="815"/>
      <c r="G13660" s="557"/>
      <c r="H13660" s="815"/>
      <c r="I13660" s="815"/>
      <c r="J13660" s="557"/>
      <c r="K13660" s="869" t="s">
        <v>1502</v>
      </c>
      <c r="L13660" s="812">
        <f>SUM(M13660:X13660)</f>
        <v>0</v>
      </c>
      <c r="M13660" s="76">
        <v>0</v>
      </c>
      <c r="N13660" s="76">
        <v>0</v>
      </c>
      <c r="O13660" s="76">
        <v>0</v>
      </c>
      <c r="P13660" s="76">
        <v>0</v>
      </c>
      <c r="Q13660" s="76">
        <v>0</v>
      </c>
      <c r="R13660" s="76">
        <v>0</v>
      </c>
      <c r="S13660" s="76">
        <v>0</v>
      </c>
      <c r="T13660" s="76">
        <v>0</v>
      </c>
      <c r="U13660" s="76">
        <v>0</v>
      </c>
      <c r="V13660" s="76">
        <v>0</v>
      </c>
      <c r="W13660" s="76">
        <v>0</v>
      </c>
      <c r="X13660" s="76">
        <v>0</v>
      </c>
    </row>
    <row r="13661" spans="1:24">
      <c r="A13661" s="54"/>
      <c r="B13661" s="46" t="s">
        <v>20635</v>
      </c>
      <c r="C13661" s="46" t="s">
        <v>31</v>
      </c>
      <c r="D13661" s="58" t="s">
        <v>20636</v>
      </c>
      <c r="E13661" s="58" t="s">
        <v>20637</v>
      </c>
      <c r="F13661" s="46" t="s">
        <v>20638</v>
      </c>
      <c r="G13661" s="58" t="s">
        <v>20639</v>
      </c>
      <c r="H13661" s="58" t="s">
        <v>20640</v>
      </c>
      <c r="I13661" s="524">
        <v>4427</v>
      </c>
      <c r="J13661" s="46" t="s">
        <v>39</v>
      </c>
      <c r="K13661" s="75" t="s">
        <v>32</v>
      </c>
      <c r="L13661" s="76">
        <f t="shared" si="646"/>
        <v>5</v>
      </c>
      <c r="M13661" s="76"/>
      <c r="N13661" s="76">
        <v>3</v>
      </c>
      <c r="O13661" s="76"/>
      <c r="P13661" s="76"/>
      <c r="Q13661" s="76"/>
      <c r="R13661" s="76"/>
      <c r="S13661" s="76">
        <v>1</v>
      </c>
      <c r="T13661" s="76">
        <v>1</v>
      </c>
      <c r="U13661" s="76"/>
      <c r="V13661" s="76"/>
      <c r="W13661" s="76"/>
      <c r="X13661" s="76"/>
    </row>
    <row r="13662" spans="1:24">
      <c r="A13662" s="54"/>
      <c r="B13662" s="54"/>
      <c r="C13662" s="54"/>
      <c r="D13662" s="77"/>
      <c r="E13662" s="77"/>
      <c r="F13662" s="54"/>
      <c r="G13662" s="77"/>
      <c r="H13662" s="77"/>
      <c r="I13662" s="525"/>
      <c r="J13662" s="54"/>
      <c r="K13662" s="75" t="s">
        <v>34</v>
      </c>
      <c r="L13662" s="76">
        <f t="shared" si="646"/>
        <v>0</v>
      </c>
      <c r="M13662" s="76"/>
      <c r="N13662" s="76"/>
      <c r="O13662" s="76"/>
      <c r="P13662" s="76"/>
      <c r="Q13662" s="76"/>
      <c r="R13662" s="76"/>
      <c r="S13662" s="76"/>
      <c r="T13662" s="76"/>
      <c r="U13662" s="76"/>
      <c r="V13662" s="76"/>
      <c r="W13662" s="76"/>
      <c r="X13662" s="76"/>
    </row>
    <row r="13663" spans="1:24">
      <c r="A13663" s="54"/>
      <c r="B13663" s="54"/>
      <c r="C13663" s="80"/>
      <c r="D13663" s="81"/>
      <c r="E13663" s="81"/>
      <c r="F13663" s="80"/>
      <c r="G13663" s="81"/>
      <c r="H13663" s="81"/>
      <c r="I13663" s="526"/>
      <c r="J13663" s="80"/>
      <c r="K13663" s="84" t="s">
        <v>36</v>
      </c>
      <c r="L13663" s="76">
        <f t="shared" si="646"/>
        <v>0</v>
      </c>
      <c r="M13663" s="76"/>
      <c r="N13663" s="76"/>
      <c r="O13663" s="76"/>
      <c r="P13663" s="76"/>
      <c r="Q13663" s="76"/>
      <c r="R13663" s="76"/>
      <c r="S13663" s="76"/>
      <c r="T13663" s="76"/>
      <c r="U13663" s="76"/>
      <c r="V13663" s="76"/>
      <c r="W13663" s="76"/>
      <c r="X13663" s="76"/>
    </row>
    <row r="13664" spans="1:24">
      <c r="A13664" s="54"/>
      <c r="B13664" s="54"/>
      <c r="C13664" s="46" t="s">
        <v>31</v>
      </c>
      <c r="D13664" s="58" t="s">
        <v>20641</v>
      </c>
      <c r="E13664" s="58" t="s">
        <v>20642</v>
      </c>
      <c r="F13664" s="46" t="s">
        <v>20643</v>
      </c>
      <c r="G13664" s="58" t="s">
        <v>20644</v>
      </c>
      <c r="H13664" s="58" t="s">
        <v>20645</v>
      </c>
      <c r="I13664" s="524">
        <v>1933</v>
      </c>
      <c r="J13664" s="46" t="s">
        <v>39</v>
      </c>
      <c r="K13664" s="75" t="s">
        <v>32</v>
      </c>
      <c r="L13664" s="76">
        <f t="shared" si="646"/>
        <v>6</v>
      </c>
      <c r="M13664" s="76">
        <v>1</v>
      </c>
      <c r="N13664" s="76">
        <v>2</v>
      </c>
      <c r="O13664" s="76">
        <v>1</v>
      </c>
      <c r="P13664" s="76"/>
      <c r="Q13664" s="76"/>
      <c r="R13664" s="76"/>
      <c r="S13664" s="76">
        <v>2</v>
      </c>
      <c r="T13664" s="76"/>
      <c r="U13664" s="76"/>
      <c r="V13664" s="76"/>
      <c r="W13664" s="76"/>
      <c r="X13664" s="76"/>
    </row>
    <row r="13665" spans="1:24">
      <c r="A13665" s="54"/>
      <c r="B13665" s="54"/>
      <c r="C13665" s="54"/>
      <c r="D13665" s="77"/>
      <c r="E13665" s="77"/>
      <c r="F13665" s="54"/>
      <c r="G13665" s="77"/>
      <c r="H13665" s="77"/>
      <c r="I13665" s="525"/>
      <c r="J13665" s="54"/>
      <c r="K13665" s="75" t="s">
        <v>34</v>
      </c>
      <c r="L13665" s="76">
        <f t="shared" si="646"/>
        <v>0</v>
      </c>
      <c r="M13665" s="76"/>
      <c r="N13665" s="76"/>
      <c r="O13665" s="76"/>
      <c r="P13665" s="76"/>
      <c r="Q13665" s="76"/>
      <c r="R13665" s="76"/>
      <c r="S13665" s="76"/>
      <c r="T13665" s="76"/>
      <c r="U13665" s="76"/>
      <c r="V13665" s="76"/>
      <c r="W13665" s="76"/>
      <c r="X13665" s="76"/>
    </row>
    <row r="13666" spans="1:24">
      <c r="A13666" s="54"/>
      <c r="B13666" s="54"/>
      <c r="C13666" s="80"/>
      <c r="D13666" s="81"/>
      <c r="E13666" s="81"/>
      <c r="F13666" s="80"/>
      <c r="G13666" s="81"/>
      <c r="H13666" s="81"/>
      <c r="I13666" s="526"/>
      <c r="J13666" s="80"/>
      <c r="K13666" s="84" t="s">
        <v>36</v>
      </c>
      <c r="L13666" s="76">
        <f t="shared" si="646"/>
        <v>0</v>
      </c>
      <c r="M13666" s="76"/>
      <c r="N13666" s="76"/>
      <c r="O13666" s="76"/>
      <c r="P13666" s="76"/>
      <c r="Q13666" s="76"/>
      <c r="R13666" s="76"/>
      <c r="S13666" s="76"/>
      <c r="T13666" s="76"/>
      <c r="U13666" s="76"/>
      <c r="V13666" s="76"/>
      <c r="W13666" s="76"/>
      <c r="X13666" s="76"/>
    </row>
    <row r="13667" spans="1:24">
      <c r="A13667" s="54"/>
      <c r="B13667" s="54"/>
      <c r="C13667" s="46" t="s">
        <v>31</v>
      </c>
      <c r="D13667" s="58" t="s">
        <v>20646</v>
      </c>
      <c r="E13667" s="58" t="s">
        <v>20647</v>
      </c>
      <c r="F13667" s="46" t="s">
        <v>20648</v>
      </c>
      <c r="G13667" s="58" t="s">
        <v>20649</v>
      </c>
      <c r="H13667" s="58" t="s">
        <v>20650</v>
      </c>
      <c r="I13667" s="524">
        <v>2942</v>
      </c>
      <c r="J13667" s="46" t="s">
        <v>39</v>
      </c>
      <c r="K13667" s="75" t="s">
        <v>32</v>
      </c>
      <c r="L13667" s="76">
        <f t="shared" si="646"/>
        <v>7</v>
      </c>
      <c r="M13667" s="76">
        <v>1</v>
      </c>
      <c r="N13667" s="76">
        <v>4</v>
      </c>
      <c r="O13667" s="76"/>
      <c r="P13667" s="76"/>
      <c r="Q13667" s="76"/>
      <c r="R13667" s="76"/>
      <c r="S13667" s="76">
        <v>2</v>
      </c>
      <c r="T13667" s="76"/>
      <c r="U13667" s="76"/>
      <c r="V13667" s="76"/>
      <c r="W13667" s="76"/>
      <c r="X13667" s="76"/>
    </row>
    <row r="13668" spans="1:24">
      <c r="A13668" s="54"/>
      <c r="B13668" s="54"/>
      <c r="C13668" s="54"/>
      <c r="D13668" s="77"/>
      <c r="E13668" s="77"/>
      <c r="F13668" s="54"/>
      <c r="G13668" s="77"/>
      <c r="H13668" s="77"/>
      <c r="I13668" s="525"/>
      <c r="J13668" s="54"/>
      <c r="K13668" s="75" t="s">
        <v>34</v>
      </c>
      <c r="L13668" s="76">
        <f t="shared" si="646"/>
        <v>0</v>
      </c>
      <c r="M13668" s="76"/>
      <c r="N13668" s="76"/>
      <c r="O13668" s="76"/>
      <c r="P13668" s="76"/>
      <c r="Q13668" s="76"/>
      <c r="R13668" s="76"/>
      <c r="S13668" s="76"/>
      <c r="T13668" s="76"/>
      <c r="U13668" s="76"/>
      <c r="V13668" s="76"/>
      <c r="W13668" s="76"/>
      <c r="X13668" s="76"/>
    </row>
    <row r="13669" spans="1:24">
      <c r="A13669" s="54"/>
      <c r="B13669" s="80"/>
      <c r="C13669" s="80"/>
      <c r="D13669" s="81"/>
      <c r="E13669" s="81"/>
      <c r="F13669" s="80"/>
      <c r="G13669" s="81"/>
      <c r="H13669" s="81"/>
      <c r="I13669" s="526"/>
      <c r="J13669" s="80"/>
      <c r="K13669" s="84" t="s">
        <v>36</v>
      </c>
      <c r="L13669" s="76">
        <f t="shared" si="646"/>
        <v>0</v>
      </c>
      <c r="M13669" s="76"/>
      <c r="N13669" s="76"/>
      <c r="O13669" s="76"/>
      <c r="P13669" s="76"/>
      <c r="Q13669" s="76"/>
      <c r="R13669" s="76"/>
      <c r="S13669" s="76"/>
      <c r="T13669" s="76"/>
      <c r="U13669" s="76"/>
      <c r="V13669" s="76"/>
      <c r="W13669" s="76"/>
      <c r="X13669" s="76"/>
    </row>
    <row r="13670" spans="1:24">
      <c r="A13670" s="54"/>
      <c r="B13670" s="865" t="s">
        <v>20651</v>
      </c>
      <c r="C13670" s="521"/>
      <c r="D13670" s="469">
        <f>COUNTA(D13673:D13696)</f>
        <v>8</v>
      </c>
      <c r="E13670" s="553"/>
      <c r="F13670" s="813"/>
      <c r="G13670" s="553"/>
      <c r="H13670" s="813"/>
      <c r="I13670" s="813">
        <f>SUM(I13673:I13696)</f>
        <v>29113</v>
      </c>
      <c r="J13670" s="553" t="s">
        <v>1508</v>
      </c>
      <c r="K13670" s="866" t="s">
        <v>1509</v>
      </c>
      <c r="L13670" s="812">
        <f>SUM(M13670:X13670)</f>
        <v>14</v>
      </c>
      <c r="M13670" s="76">
        <v>0</v>
      </c>
      <c r="N13670" s="76">
        <v>8</v>
      </c>
      <c r="O13670" s="76">
        <v>0</v>
      </c>
      <c r="P13670" s="76">
        <v>0</v>
      </c>
      <c r="Q13670" s="76">
        <v>0</v>
      </c>
      <c r="R13670" s="76">
        <v>2</v>
      </c>
      <c r="S13670" s="76">
        <v>0</v>
      </c>
      <c r="T13670" s="76">
        <v>0</v>
      </c>
      <c r="U13670" s="76">
        <v>0</v>
      </c>
      <c r="V13670" s="76">
        <v>0</v>
      </c>
      <c r="W13670" s="76">
        <v>4</v>
      </c>
      <c r="X13670" s="76">
        <v>0</v>
      </c>
    </row>
    <row r="13671" spans="1:24">
      <c r="A13671" s="54"/>
      <c r="B13671" s="867"/>
      <c r="C13671" s="522"/>
      <c r="D13671" s="470"/>
      <c r="E13671" s="555"/>
      <c r="F13671" s="814"/>
      <c r="G13671" s="555"/>
      <c r="H13671" s="814"/>
      <c r="I13671" s="814"/>
      <c r="J13671" s="555"/>
      <c r="K13671" s="866" t="s">
        <v>1501</v>
      </c>
      <c r="L13671" s="812">
        <f>SUM(M13671:X13671)</f>
        <v>4</v>
      </c>
      <c r="M13671" s="76">
        <v>4</v>
      </c>
      <c r="N13671" s="76">
        <v>0</v>
      </c>
      <c r="O13671" s="76">
        <v>0</v>
      </c>
      <c r="P13671" s="76">
        <v>0</v>
      </c>
      <c r="Q13671" s="76">
        <v>0</v>
      </c>
      <c r="R13671" s="76">
        <v>0</v>
      </c>
      <c r="S13671" s="76">
        <v>0</v>
      </c>
      <c r="T13671" s="76">
        <v>0</v>
      </c>
      <c r="U13671" s="76">
        <v>0</v>
      </c>
      <c r="V13671" s="76">
        <v>0</v>
      </c>
      <c r="W13671" s="76">
        <v>0</v>
      </c>
      <c r="X13671" s="76">
        <v>0</v>
      </c>
    </row>
    <row r="13672" spans="1:24">
      <c r="A13672" s="54"/>
      <c r="B13672" s="868"/>
      <c r="C13672" s="523"/>
      <c r="D13672" s="471"/>
      <c r="E13672" s="557"/>
      <c r="F13672" s="815"/>
      <c r="G13672" s="557"/>
      <c r="H13672" s="815"/>
      <c r="I13672" s="815"/>
      <c r="J13672" s="557"/>
      <c r="K13672" s="869" t="s">
        <v>1502</v>
      </c>
      <c r="L13672" s="812">
        <f>SUM(M13672:X13672)</f>
        <v>11</v>
      </c>
      <c r="M13672" s="76">
        <v>0</v>
      </c>
      <c r="N13672" s="76">
        <v>0</v>
      </c>
      <c r="O13672" s="76">
        <v>2</v>
      </c>
      <c r="P13672" s="76">
        <v>0</v>
      </c>
      <c r="Q13672" s="76">
        <v>0</v>
      </c>
      <c r="R13672" s="76">
        <v>0</v>
      </c>
      <c r="S13672" s="76">
        <v>5</v>
      </c>
      <c r="T13672" s="76">
        <v>2</v>
      </c>
      <c r="U13672" s="76">
        <v>0</v>
      </c>
      <c r="V13672" s="76">
        <v>0</v>
      </c>
      <c r="W13672" s="76">
        <v>2</v>
      </c>
      <c r="X13672" s="76">
        <v>0</v>
      </c>
    </row>
    <row r="13673" spans="1:24">
      <c r="A13673" s="54"/>
      <c r="B13673" s="46" t="s">
        <v>20652</v>
      </c>
      <c r="C13673" s="46" t="s">
        <v>31</v>
      </c>
      <c r="D13673" s="58" t="s">
        <v>20653</v>
      </c>
      <c r="E13673" s="58" t="s">
        <v>20654</v>
      </c>
      <c r="F13673" s="46" t="s">
        <v>20655</v>
      </c>
      <c r="G13673" s="58" t="s">
        <v>20656</v>
      </c>
      <c r="H13673" s="58" t="s">
        <v>20657</v>
      </c>
      <c r="I13673" s="74">
        <v>7727</v>
      </c>
      <c r="J13673" s="46" t="s">
        <v>39</v>
      </c>
      <c r="K13673" s="75" t="s">
        <v>32</v>
      </c>
      <c r="L13673" s="76">
        <f t="shared" ref="L13673:L13696" si="647">SUM(M13673:X13673)</f>
        <v>5</v>
      </c>
      <c r="M13673" s="76"/>
      <c r="N13673" s="76">
        <v>3</v>
      </c>
      <c r="O13673" s="76"/>
      <c r="P13673" s="76"/>
      <c r="Q13673" s="76"/>
      <c r="R13673" s="76"/>
      <c r="S13673" s="76"/>
      <c r="T13673" s="76"/>
      <c r="U13673" s="76"/>
      <c r="V13673" s="76"/>
      <c r="W13673" s="76">
        <v>2</v>
      </c>
      <c r="X13673" s="76"/>
    </row>
    <row r="13674" spans="1:24">
      <c r="A13674" s="54"/>
      <c r="B13674" s="54"/>
      <c r="C13674" s="54"/>
      <c r="D13674" s="77"/>
      <c r="E13674" s="77"/>
      <c r="F13674" s="54"/>
      <c r="G13674" s="77"/>
      <c r="H13674" s="77"/>
      <c r="I13674" s="79"/>
      <c r="J13674" s="54"/>
      <c r="K13674" s="75" t="s">
        <v>34</v>
      </c>
      <c r="L13674" s="76">
        <f t="shared" si="647"/>
        <v>2</v>
      </c>
      <c r="M13674" s="76">
        <v>2</v>
      </c>
      <c r="N13674" s="76"/>
      <c r="O13674" s="76"/>
      <c r="P13674" s="76"/>
      <c r="Q13674" s="76"/>
      <c r="R13674" s="76"/>
      <c r="S13674" s="76"/>
      <c r="T13674" s="76"/>
      <c r="U13674" s="76"/>
      <c r="V13674" s="76"/>
      <c r="W13674" s="76"/>
      <c r="X13674" s="76"/>
    </row>
    <row r="13675" spans="1:24">
      <c r="A13675" s="54"/>
      <c r="B13675" s="54"/>
      <c r="C13675" s="80"/>
      <c r="D13675" s="81"/>
      <c r="E13675" s="81"/>
      <c r="F13675" s="80"/>
      <c r="G13675" s="81"/>
      <c r="H13675" s="81"/>
      <c r="I13675" s="83"/>
      <c r="J13675" s="80"/>
      <c r="K13675" s="84" t="s">
        <v>36</v>
      </c>
      <c r="L13675" s="76">
        <f t="shared" si="647"/>
        <v>0</v>
      </c>
      <c r="M13675" s="76"/>
      <c r="N13675" s="76"/>
      <c r="O13675" s="76"/>
      <c r="P13675" s="76"/>
      <c r="Q13675" s="76"/>
      <c r="R13675" s="76"/>
      <c r="S13675" s="76"/>
      <c r="T13675" s="76"/>
      <c r="U13675" s="76"/>
      <c r="V13675" s="76"/>
      <c r="W13675" s="76"/>
      <c r="X13675" s="76"/>
    </row>
    <row r="13676" spans="1:24">
      <c r="A13676" s="54"/>
      <c r="B13676" s="54"/>
      <c r="C13676" s="46" t="s">
        <v>31</v>
      </c>
      <c r="D13676" s="58" t="s">
        <v>20658</v>
      </c>
      <c r="E13676" s="58" t="s">
        <v>20659</v>
      </c>
      <c r="F13676" s="46" t="s">
        <v>20660</v>
      </c>
      <c r="G13676" s="58" t="s">
        <v>20661</v>
      </c>
      <c r="H13676" s="58" t="s">
        <v>20662</v>
      </c>
      <c r="I13676" s="74">
        <v>10877</v>
      </c>
      <c r="J13676" s="46" t="s">
        <v>39</v>
      </c>
      <c r="K13676" s="75" t="s">
        <v>32</v>
      </c>
      <c r="L13676" s="76">
        <f t="shared" si="647"/>
        <v>5</v>
      </c>
      <c r="M13676" s="76"/>
      <c r="N13676" s="76">
        <v>3</v>
      </c>
      <c r="O13676" s="76"/>
      <c r="P13676" s="76"/>
      <c r="Q13676" s="76"/>
      <c r="R13676" s="76"/>
      <c r="S13676" s="76"/>
      <c r="T13676" s="76"/>
      <c r="U13676" s="76"/>
      <c r="V13676" s="76"/>
      <c r="W13676" s="76">
        <v>2</v>
      </c>
      <c r="X13676" s="76"/>
    </row>
    <row r="13677" spans="1:24">
      <c r="A13677" s="54"/>
      <c r="B13677" s="54"/>
      <c r="C13677" s="54"/>
      <c r="D13677" s="77"/>
      <c r="E13677" s="77"/>
      <c r="F13677" s="54"/>
      <c r="G13677" s="77"/>
      <c r="H13677" s="77"/>
      <c r="I13677" s="79"/>
      <c r="J13677" s="54"/>
      <c r="K13677" s="75" t="s">
        <v>34</v>
      </c>
      <c r="L13677" s="76">
        <f t="shared" si="647"/>
        <v>2</v>
      </c>
      <c r="M13677" s="76">
        <v>2</v>
      </c>
      <c r="N13677" s="76"/>
      <c r="O13677" s="76"/>
      <c r="P13677" s="76"/>
      <c r="Q13677" s="76"/>
      <c r="R13677" s="76"/>
      <c r="S13677" s="76"/>
      <c r="T13677" s="76"/>
      <c r="U13677" s="76"/>
      <c r="V13677" s="76"/>
      <c r="W13677" s="76"/>
      <c r="X13677" s="76"/>
    </row>
    <row r="13678" spans="1:24">
      <c r="A13678" s="54"/>
      <c r="B13678" s="54"/>
      <c r="C13678" s="80"/>
      <c r="D13678" s="81"/>
      <c r="E13678" s="81"/>
      <c r="F13678" s="80"/>
      <c r="G13678" s="81"/>
      <c r="H13678" s="81"/>
      <c r="I13678" s="83"/>
      <c r="J13678" s="80"/>
      <c r="K13678" s="84" t="s">
        <v>36</v>
      </c>
      <c r="L13678" s="76">
        <f t="shared" si="647"/>
        <v>0</v>
      </c>
      <c r="M13678" s="76"/>
      <c r="N13678" s="76"/>
      <c r="O13678" s="76"/>
      <c r="P13678" s="76"/>
      <c r="Q13678" s="76"/>
      <c r="R13678" s="76"/>
      <c r="S13678" s="76"/>
      <c r="T13678" s="76"/>
      <c r="U13678" s="76"/>
      <c r="V13678" s="76"/>
      <c r="W13678" s="76"/>
      <c r="X13678" s="76"/>
    </row>
    <row r="13679" spans="1:24">
      <c r="A13679" s="54"/>
      <c r="B13679" s="54"/>
      <c r="C13679" s="46" t="s">
        <v>31</v>
      </c>
      <c r="D13679" s="58" t="s">
        <v>20663</v>
      </c>
      <c r="E13679" s="58" t="s">
        <v>20664</v>
      </c>
      <c r="F13679" s="46" t="s">
        <v>20665</v>
      </c>
      <c r="G13679" s="58" t="s">
        <v>20666</v>
      </c>
      <c r="H13679" s="58" t="s">
        <v>20667</v>
      </c>
      <c r="I13679" s="74">
        <v>0</v>
      </c>
      <c r="J13679" s="46" t="s">
        <v>39</v>
      </c>
      <c r="K13679" s="75" t="s">
        <v>32</v>
      </c>
      <c r="L13679" s="76">
        <f t="shared" si="647"/>
        <v>2</v>
      </c>
      <c r="M13679" s="76"/>
      <c r="N13679" s="76">
        <v>2</v>
      </c>
      <c r="O13679" s="76"/>
      <c r="P13679" s="76"/>
      <c r="Q13679" s="76"/>
      <c r="R13679" s="76"/>
      <c r="S13679" s="76"/>
      <c r="T13679" s="76"/>
      <c r="U13679" s="76"/>
      <c r="V13679" s="76"/>
      <c r="W13679" s="76"/>
      <c r="X13679" s="76"/>
    </row>
    <row r="13680" spans="1:24">
      <c r="A13680" s="54"/>
      <c r="B13680" s="54"/>
      <c r="C13680" s="54"/>
      <c r="D13680" s="77"/>
      <c r="E13680" s="77"/>
      <c r="F13680" s="54"/>
      <c r="G13680" s="77"/>
      <c r="H13680" s="77"/>
      <c r="I13680" s="79"/>
      <c r="J13680" s="54"/>
      <c r="K13680" s="75" t="s">
        <v>34</v>
      </c>
      <c r="L13680" s="76">
        <f t="shared" si="647"/>
        <v>0</v>
      </c>
      <c r="M13680" s="76"/>
      <c r="N13680" s="76"/>
      <c r="O13680" s="76"/>
      <c r="P13680" s="76"/>
      <c r="Q13680" s="76"/>
      <c r="R13680" s="76"/>
      <c r="S13680" s="76"/>
      <c r="T13680" s="76"/>
      <c r="U13680" s="76"/>
      <c r="V13680" s="76"/>
      <c r="W13680" s="76"/>
      <c r="X13680" s="76"/>
    </row>
    <row r="13681" spans="1:24">
      <c r="A13681" s="54"/>
      <c r="B13681" s="54"/>
      <c r="C13681" s="80"/>
      <c r="D13681" s="81"/>
      <c r="E13681" s="81"/>
      <c r="F13681" s="80"/>
      <c r="G13681" s="81"/>
      <c r="H13681" s="81"/>
      <c r="I13681" s="83"/>
      <c r="J13681" s="80"/>
      <c r="K13681" s="84" t="s">
        <v>36</v>
      </c>
      <c r="L13681" s="76">
        <f t="shared" si="647"/>
        <v>0</v>
      </c>
      <c r="M13681" s="76"/>
      <c r="N13681" s="76"/>
      <c r="O13681" s="76"/>
      <c r="P13681" s="76"/>
      <c r="Q13681" s="76"/>
      <c r="R13681" s="76"/>
      <c r="S13681" s="76"/>
      <c r="T13681" s="76"/>
      <c r="U13681" s="76"/>
      <c r="V13681" s="76"/>
      <c r="W13681" s="76"/>
      <c r="X13681" s="76"/>
    </row>
    <row r="13682" spans="1:24">
      <c r="A13682" s="54"/>
      <c r="B13682" s="54"/>
      <c r="C13682" s="46" t="s">
        <v>33</v>
      </c>
      <c r="D13682" s="58" t="s">
        <v>20668</v>
      </c>
      <c r="E13682" s="58" t="s">
        <v>20669</v>
      </c>
      <c r="F13682" s="58" t="s">
        <v>20670</v>
      </c>
      <c r="G13682" s="58" t="s">
        <v>20671</v>
      </c>
      <c r="H13682" s="58" t="s">
        <v>20672</v>
      </c>
      <c r="I13682" s="74">
        <v>0</v>
      </c>
      <c r="J13682" s="46" t="s">
        <v>39</v>
      </c>
      <c r="K13682" s="75" t="s">
        <v>32</v>
      </c>
      <c r="L13682" s="76">
        <f t="shared" si="647"/>
        <v>0</v>
      </c>
      <c r="M13682" s="76"/>
      <c r="N13682" s="76"/>
      <c r="O13682" s="76"/>
      <c r="P13682" s="76"/>
      <c r="Q13682" s="76"/>
      <c r="R13682" s="76"/>
      <c r="S13682" s="76"/>
      <c r="T13682" s="76"/>
      <c r="U13682" s="76"/>
      <c r="V13682" s="76"/>
      <c r="W13682" s="76"/>
      <c r="X13682" s="76"/>
    </row>
    <row r="13683" spans="1:24">
      <c r="A13683" s="54"/>
      <c r="B13683" s="54"/>
      <c r="C13683" s="54"/>
      <c r="D13683" s="77"/>
      <c r="E13683" s="77"/>
      <c r="F13683" s="77"/>
      <c r="G13683" s="77"/>
      <c r="H13683" s="77"/>
      <c r="I13683" s="79"/>
      <c r="J13683" s="54"/>
      <c r="K13683" s="75" t="s">
        <v>34</v>
      </c>
      <c r="L13683" s="76">
        <f t="shared" si="647"/>
        <v>0</v>
      </c>
      <c r="M13683" s="76"/>
      <c r="N13683" s="76"/>
      <c r="O13683" s="76"/>
      <c r="P13683" s="76"/>
      <c r="Q13683" s="76"/>
      <c r="R13683" s="76"/>
      <c r="S13683" s="76"/>
      <c r="T13683" s="76"/>
      <c r="U13683" s="76"/>
      <c r="V13683" s="76"/>
      <c r="W13683" s="76"/>
      <c r="X13683" s="76"/>
    </row>
    <row r="13684" spans="1:24">
      <c r="A13684" s="54"/>
      <c r="B13684" s="54"/>
      <c r="C13684" s="80"/>
      <c r="D13684" s="81"/>
      <c r="E13684" s="81"/>
      <c r="F13684" s="81"/>
      <c r="G13684" s="81"/>
      <c r="H13684" s="81"/>
      <c r="I13684" s="83"/>
      <c r="J13684" s="80"/>
      <c r="K13684" s="84" t="s">
        <v>36</v>
      </c>
      <c r="L13684" s="76">
        <f t="shared" si="647"/>
        <v>3</v>
      </c>
      <c r="M13684" s="76"/>
      <c r="N13684" s="76"/>
      <c r="O13684" s="76"/>
      <c r="P13684" s="76"/>
      <c r="Q13684" s="76"/>
      <c r="R13684" s="76"/>
      <c r="S13684" s="76">
        <v>2</v>
      </c>
      <c r="T13684" s="76">
        <v>1</v>
      </c>
      <c r="U13684" s="76"/>
      <c r="V13684" s="76"/>
      <c r="W13684" s="76"/>
      <c r="X13684" s="76"/>
    </row>
    <row r="13685" spans="1:24">
      <c r="A13685" s="54"/>
      <c r="B13685" s="54"/>
      <c r="C13685" s="46" t="s">
        <v>33</v>
      </c>
      <c r="D13685" s="58" t="s">
        <v>20673</v>
      </c>
      <c r="E13685" s="58" t="s">
        <v>20674</v>
      </c>
      <c r="F13685" s="58" t="s">
        <v>20675</v>
      </c>
      <c r="G13685" s="58" t="s">
        <v>20676</v>
      </c>
      <c r="H13685" s="58" t="s">
        <v>20677</v>
      </c>
      <c r="I13685" s="74">
        <v>5767</v>
      </c>
      <c r="J13685" s="46" t="s">
        <v>39</v>
      </c>
      <c r="K13685" s="75" t="s">
        <v>32</v>
      </c>
      <c r="L13685" s="76">
        <f t="shared" si="647"/>
        <v>0</v>
      </c>
      <c r="M13685" s="76"/>
      <c r="N13685" s="76"/>
      <c r="O13685" s="76"/>
      <c r="P13685" s="76"/>
      <c r="Q13685" s="76"/>
      <c r="R13685" s="76"/>
      <c r="S13685" s="76"/>
      <c r="T13685" s="76"/>
      <c r="U13685" s="76"/>
      <c r="V13685" s="76"/>
      <c r="W13685" s="76"/>
      <c r="X13685" s="76"/>
    </row>
    <row r="13686" spans="1:24">
      <c r="A13686" s="54"/>
      <c r="B13686" s="54"/>
      <c r="C13686" s="54"/>
      <c r="D13686" s="77"/>
      <c r="E13686" s="77"/>
      <c r="F13686" s="77"/>
      <c r="G13686" s="77"/>
      <c r="H13686" s="77"/>
      <c r="I13686" s="79"/>
      <c r="J13686" s="54"/>
      <c r="K13686" s="75" t="s">
        <v>34</v>
      </c>
      <c r="L13686" s="76">
        <f t="shared" si="647"/>
        <v>0</v>
      </c>
      <c r="M13686" s="76"/>
      <c r="N13686" s="76"/>
      <c r="O13686" s="76"/>
      <c r="P13686" s="76"/>
      <c r="Q13686" s="76"/>
      <c r="R13686" s="76"/>
      <c r="S13686" s="76"/>
      <c r="T13686" s="76"/>
      <c r="U13686" s="76"/>
      <c r="V13686" s="76"/>
      <c r="W13686" s="76"/>
      <c r="X13686" s="76"/>
    </row>
    <row r="13687" spans="1:24">
      <c r="A13687" s="54"/>
      <c r="B13687" s="54"/>
      <c r="C13687" s="80"/>
      <c r="D13687" s="81"/>
      <c r="E13687" s="81"/>
      <c r="F13687" s="81"/>
      <c r="G13687" s="81"/>
      <c r="H13687" s="81"/>
      <c r="I13687" s="83"/>
      <c r="J13687" s="80"/>
      <c r="K13687" s="84" t="s">
        <v>36</v>
      </c>
      <c r="L13687" s="76">
        <f t="shared" si="647"/>
        <v>2</v>
      </c>
      <c r="M13687" s="76"/>
      <c r="N13687" s="76"/>
      <c r="O13687" s="76"/>
      <c r="P13687" s="76"/>
      <c r="Q13687" s="76"/>
      <c r="R13687" s="76"/>
      <c r="S13687" s="76"/>
      <c r="T13687" s="76"/>
      <c r="U13687" s="76"/>
      <c r="V13687" s="76"/>
      <c r="W13687" s="76">
        <v>2</v>
      </c>
      <c r="X13687" s="76"/>
    </row>
    <row r="13688" spans="1:24">
      <c r="A13688" s="54"/>
      <c r="B13688" s="54"/>
      <c r="C13688" s="46" t="s">
        <v>33</v>
      </c>
      <c r="D13688" s="58" t="s">
        <v>20678</v>
      </c>
      <c r="E13688" s="58" t="s">
        <v>20679</v>
      </c>
      <c r="F13688" s="58" t="s">
        <v>20680</v>
      </c>
      <c r="G13688" s="58" t="s">
        <v>20681</v>
      </c>
      <c r="H13688" s="58" t="s">
        <v>20682</v>
      </c>
      <c r="I13688" s="74">
        <v>0</v>
      </c>
      <c r="J13688" s="46" t="s">
        <v>39</v>
      </c>
      <c r="K13688" s="75" t="s">
        <v>32</v>
      </c>
      <c r="L13688" s="76">
        <f t="shared" si="647"/>
        <v>2</v>
      </c>
      <c r="M13688" s="76"/>
      <c r="N13688" s="76"/>
      <c r="O13688" s="76"/>
      <c r="P13688" s="76"/>
      <c r="Q13688" s="76"/>
      <c r="R13688" s="76">
        <v>2</v>
      </c>
      <c r="S13688" s="76"/>
      <c r="T13688" s="76"/>
      <c r="U13688" s="76"/>
      <c r="V13688" s="76"/>
      <c r="W13688" s="76"/>
      <c r="X13688" s="76"/>
    </row>
    <row r="13689" spans="1:24">
      <c r="A13689" s="54"/>
      <c r="B13689" s="54"/>
      <c r="C13689" s="54"/>
      <c r="D13689" s="77"/>
      <c r="E13689" s="77"/>
      <c r="F13689" s="77"/>
      <c r="G13689" s="77"/>
      <c r="H13689" s="77"/>
      <c r="I13689" s="79"/>
      <c r="J13689" s="54"/>
      <c r="K13689" s="75" t="s">
        <v>34</v>
      </c>
      <c r="L13689" s="76">
        <f t="shared" si="647"/>
        <v>0</v>
      </c>
      <c r="M13689" s="76"/>
      <c r="N13689" s="76"/>
      <c r="O13689" s="76"/>
      <c r="P13689" s="76"/>
      <c r="Q13689" s="76"/>
      <c r="R13689" s="76"/>
      <c r="S13689" s="76"/>
      <c r="T13689" s="76"/>
      <c r="U13689" s="76"/>
      <c r="V13689" s="76"/>
      <c r="W13689" s="76"/>
      <c r="X13689" s="76"/>
    </row>
    <row r="13690" spans="1:24">
      <c r="A13690" s="54"/>
      <c r="B13690" s="54"/>
      <c r="C13690" s="80"/>
      <c r="D13690" s="81"/>
      <c r="E13690" s="81"/>
      <c r="F13690" s="81"/>
      <c r="G13690" s="81"/>
      <c r="H13690" s="81"/>
      <c r="I13690" s="83"/>
      <c r="J13690" s="80"/>
      <c r="K13690" s="84" t="s">
        <v>36</v>
      </c>
      <c r="L13690" s="76">
        <f t="shared" si="647"/>
        <v>0</v>
      </c>
      <c r="M13690" s="76"/>
      <c r="N13690" s="76"/>
      <c r="O13690" s="76"/>
      <c r="P13690" s="76"/>
      <c r="Q13690" s="76"/>
      <c r="R13690" s="76"/>
      <c r="S13690" s="76"/>
      <c r="T13690" s="76"/>
      <c r="U13690" s="76"/>
      <c r="V13690" s="76"/>
      <c r="W13690" s="76"/>
      <c r="X13690" s="76"/>
    </row>
    <row r="13691" spans="1:24">
      <c r="A13691" s="54"/>
      <c r="B13691" s="54"/>
      <c r="C13691" s="46" t="s">
        <v>33</v>
      </c>
      <c r="D13691" s="58" t="s">
        <v>20683</v>
      </c>
      <c r="E13691" s="58" t="s">
        <v>20684</v>
      </c>
      <c r="F13691" s="46" t="s">
        <v>20685</v>
      </c>
      <c r="G13691" s="58" t="s">
        <v>20686</v>
      </c>
      <c r="H13691" s="58" t="s">
        <v>20687</v>
      </c>
      <c r="I13691" s="74">
        <v>0</v>
      </c>
      <c r="J13691" s="46" t="s">
        <v>39</v>
      </c>
      <c r="K13691" s="75" t="s">
        <v>32</v>
      </c>
      <c r="L13691" s="76">
        <f t="shared" si="647"/>
        <v>0</v>
      </c>
      <c r="M13691" s="76"/>
      <c r="N13691" s="76"/>
      <c r="O13691" s="76"/>
      <c r="P13691" s="76"/>
      <c r="Q13691" s="76"/>
      <c r="R13691" s="76"/>
      <c r="S13691" s="76"/>
      <c r="T13691" s="76"/>
      <c r="U13691" s="76"/>
      <c r="V13691" s="76"/>
      <c r="W13691" s="76"/>
      <c r="X13691" s="76"/>
    </row>
    <row r="13692" spans="1:24">
      <c r="A13692" s="54"/>
      <c r="B13692" s="54"/>
      <c r="C13692" s="54"/>
      <c r="D13692" s="77"/>
      <c r="E13692" s="77"/>
      <c r="F13692" s="54"/>
      <c r="G13692" s="77"/>
      <c r="H13692" s="77"/>
      <c r="I13692" s="79"/>
      <c r="J13692" s="54"/>
      <c r="K13692" s="75" t="s">
        <v>34</v>
      </c>
      <c r="L13692" s="76">
        <f t="shared" si="647"/>
        <v>0</v>
      </c>
      <c r="M13692" s="76"/>
      <c r="N13692" s="76"/>
      <c r="O13692" s="76"/>
      <c r="P13692" s="76"/>
      <c r="Q13692" s="76"/>
      <c r="R13692" s="76"/>
      <c r="S13692" s="76"/>
      <c r="T13692" s="76"/>
      <c r="U13692" s="76"/>
      <c r="V13692" s="76"/>
      <c r="W13692" s="76"/>
      <c r="X13692" s="76"/>
    </row>
    <row r="13693" spans="1:24">
      <c r="A13693" s="54"/>
      <c r="B13693" s="54"/>
      <c r="C13693" s="80"/>
      <c r="D13693" s="81"/>
      <c r="E13693" s="81"/>
      <c r="F13693" s="80"/>
      <c r="G13693" s="81"/>
      <c r="H13693" s="81"/>
      <c r="I13693" s="83"/>
      <c r="J13693" s="80"/>
      <c r="K13693" s="84" t="s">
        <v>36</v>
      </c>
      <c r="L13693" s="76">
        <f t="shared" si="647"/>
        <v>2</v>
      </c>
      <c r="M13693" s="76"/>
      <c r="N13693" s="76"/>
      <c r="O13693" s="76">
        <v>1</v>
      </c>
      <c r="P13693" s="76"/>
      <c r="Q13693" s="76"/>
      <c r="R13693" s="76"/>
      <c r="S13693" s="76">
        <v>1</v>
      </c>
      <c r="T13693" s="76"/>
      <c r="U13693" s="76"/>
      <c r="V13693" s="76"/>
      <c r="W13693" s="76"/>
      <c r="X13693" s="76"/>
    </row>
    <row r="13694" spans="1:24">
      <c r="A13694" s="54"/>
      <c r="B13694" s="54"/>
      <c r="C13694" s="46" t="s">
        <v>33</v>
      </c>
      <c r="D13694" s="58" t="s">
        <v>20688</v>
      </c>
      <c r="E13694" s="58" t="s">
        <v>20689</v>
      </c>
      <c r="F13694" s="46" t="s">
        <v>20690</v>
      </c>
      <c r="G13694" s="58" t="s">
        <v>20691</v>
      </c>
      <c r="H13694" s="58" t="s">
        <v>20692</v>
      </c>
      <c r="I13694" s="74">
        <v>4742</v>
      </c>
      <c r="J13694" s="46" t="s">
        <v>39</v>
      </c>
      <c r="K13694" s="75" t="s">
        <v>32</v>
      </c>
      <c r="L13694" s="76">
        <f t="shared" si="647"/>
        <v>0</v>
      </c>
      <c r="M13694" s="76"/>
      <c r="N13694" s="76"/>
      <c r="O13694" s="76"/>
      <c r="P13694" s="76"/>
      <c r="Q13694" s="76"/>
      <c r="R13694" s="76"/>
      <c r="S13694" s="76"/>
      <c r="T13694" s="76"/>
      <c r="U13694" s="76"/>
      <c r="V13694" s="76"/>
      <c r="W13694" s="76"/>
      <c r="X13694" s="76"/>
    </row>
    <row r="13695" spans="1:24">
      <c r="A13695" s="54"/>
      <c r="B13695" s="54"/>
      <c r="C13695" s="54"/>
      <c r="D13695" s="77"/>
      <c r="E13695" s="77"/>
      <c r="F13695" s="54"/>
      <c r="G13695" s="77"/>
      <c r="H13695" s="77"/>
      <c r="I13695" s="79"/>
      <c r="J13695" s="54"/>
      <c r="K13695" s="75" t="s">
        <v>34</v>
      </c>
      <c r="L13695" s="76">
        <f t="shared" si="647"/>
        <v>0</v>
      </c>
      <c r="M13695" s="76"/>
      <c r="N13695" s="76"/>
      <c r="O13695" s="76"/>
      <c r="P13695" s="76"/>
      <c r="Q13695" s="76"/>
      <c r="R13695" s="76"/>
      <c r="S13695" s="76"/>
      <c r="T13695" s="76"/>
      <c r="U13695" s="76"/>
      <c r="V13695" s="76"/>
      <c r="W13695" s="76"/>
      <c r="X13695" s="76"/>
    </row>
    <row r="13696" spans="1:24">
      <c r="A13696" s="80"/>
      <c r="B13696" s="80"/>
      <c r="C13696" s="80"/>
      <c r="D13696" s="81"/>
      <c r="E13696" s="81"/>
      <c r="F13696" s="80"/>
      <c r="G13696" s="81"/>
      <c r="H13696" s="81"/>
      <c r="I13696" s="83"/>
      <c r="J13696" s="80"/>
      <c r="K13696" s="84" t="s">
        <v>36</v>
      </c>
      <c r="L13696" s="76">
        <f t="shared" si="647"/>
        <v>4</v>
      </c>
      <c r="M13696" s="76"/>
      <c r="N13696" s="76"/>
      <c r="O13696" s="76">
        <v>1</v>
      </c>
      <c r="P13696" s="76"/>
      <c r="Q13696" s="76"/>
      <c r="R13696" s="76"/>
      <c r="S13696" s="76">
        <v>2</v>
      </c>
      <c r="T13696" s="76">
        <v>1</v>
      </c>
      <c r="U13696" s="76"/>
      <c r="V13696" s="76"/>
      <c r="W13696" s="76"/>
      <c r="X13696" s="76"/>
    </row>
    <row r="13697" spans="1:24">
      <c r="A13697" s="891" t="s">
        <v>20693</v>
      </c>
      <c r="B13697" s="46" t="s">
        <v>38</v>
      </c>
      <c r="C13697" s="58"/>
      <c r="D13697" s="892">
        <f>D13701+D13974+D14016+D14085+D14160+D14178+D14244+D14274+D14442+D14454+D14499+D14523+D14568+D14589+D14634+D14643+D14649</f>
        <v>307</v>
      </c>
      <c r="E13697" s="58"/>
      <c r="F13697" s="58"/>
      <c r="G13697" s="58"/>
      <c r="H13697" s="58"/>
      <c r="I13697" s="524">
        <f>I13701+I13974+I14016+I14085+I14160+I14178+I14244+I14274+I14442+I14454+I14499+I14523+I14568+I14589+I14634+I14643+I14649</f>
        <v>2568046.7000000002</v>
      </c>
      <c r="J13697" s="893"/>
      <c r="K13697" s="894" t="s">
        <v>30</v>
      </c>
      <c r="L13697" s="76">
        <f>SUM(L13698:L13700)</f>
        <v>1596</v>
      </c>
      <c r="M13697" s="421">
        <f t="shared" ref="M13697:X13697" si="648">SUM(M13698:M13700)</f>
        <v>195</v>
      </c>
      <c r="N13697" s="421">
        <f t="shared" si="648"/>
        <v>180</v>
      </c>
      <c r="O13697" s="421">
        <f t="shared" si="648"/>
        <v>254</v>
      </c>
      <c r="P13697" s="421">
        <f t="shared" si="648"/>
        <v>6</v>
      </c>
      <c r="Q13697" s="421">
        <f t="shared" si="648"/>
        <v>0</v>
      </c>
      <c r="R13697" s="421">
        <f t="shared" si="648"/>
        <v>22</v>
      </c>
      <c r="S13697" s="421">
        <f t="shared" si="648"/>
        <v>344</v>
      </c>
      <c r="T13697" s="421">
        <f t="shared" si="648"/>
        <v>192</v>
      </c>
      <c r="U13697" s="421">
        <f t="shared" si="648"/>
        <v>39</v>
      </c>
      <c r="V13697" s="421">
        <f t="shared" si="648"/>
        <v>0</v>
      </c>
      <c r="W13697" s="421">
        <f t="shared" si="648"/>
        <v>248</v>
      </c>
      <c r="X13697" s="421">
        <f t="shared" si="648"/>
        <v>116</v>
      </c>
    </row>
    <row r="13698" spans="1:24">
      <c r="A13698" s="895"/>
      <c r="B13698" s="54"/>
      <c r="C13698" s="77"/>
      <c r="D13698" s="896"/>
      <c r="E13698" s="77"/>
      <c r="F13698" s="77"/>
      <c r="G13698" s="77"/>
      <c r="H13698" s="77"/>
      <c r="I13698" s="525"/>
      <c r="J13698" s="46" t="s">
        <v>39</v>
      </c>
      <c r="K13698" s="75" t="s">
        <v>32</v>
      </c>
      <c r="L13698" s="76">
        <f t="shared" ref="L13698:L13704" si="649">SUM(M13698:X13698)</f>
        <v>520</v>
      </c>
      <c r="M13698" s="454">
        <f t="shared" ref="M13698:X13700" si="650">M13701+M13974+M14016+M14085+M14160+M14178+M14244+M14274+M14442+M14454+M14499+M14523+M14568+M14589+M14634+M14643+M14649</f>
        <v>69</v>
      </c>
      <c r="N13698" s="454">
        <f t="shared" si="650"/>
        <v>154</v>
      </c>
      <c r="O13698" s="454">
        <f t="shared" si="650"/>
        <v>27</v>
      </c>
      <c r="P13698" s="454">
        <f t="shared" si="650"/>
        <v>0</v>
      </c>
      <c r="Q13698" s="454">
        <f t="shared" si="650"/>
        <v>0</v>
      </c>
      <c r="R13698" s="454">
        <f t="shared" si="650"/>
        <v>2</v>
      </c>
      <c r="S13698" s="454">
        <f t="shared" si="650"/>
        <v>115</v>
      </c>
      <c r="T13698" s="454">
        <f t="shared" si="650"/>
        <v>77</v>
      </c>
      <c r="U13698" s="454">
        <f t="shared" si="650"/>
        <v>0</v>
      </c>
      <c r="V13698" s="454">
        <f t="shared" si="650"/>
        <v>0</v>
      </c>
      <c r="W13698" s="454">
        <f t="shared" si="650"/>
        <v>19</v>
      </c>
      <c r="X13698" s="454">
        <f t="shared" si="650"/>
        <v>57</v>
      </c>
    </row>
    <row r="13699" spans="1:24">
      <c r="A13699" s="895"/>
      <c r="B13699" s="54"/>
      <c r="C13699" s="77"/>
      <c r="D13699" s="896"/>
      <c r="E13699" s="77"/>
      <c r="F13699" s="77"/>
      <c r="G13699" s="77"/>
      <c r="H13699" s="77"/>
      <c r="I13699" s="525"/>
      <c r="J13699" s="54"/>
      <c r="K13699" s="75" t="s">
        <v>34</v>
      </c>
      <c r="L13699" s="76">
        <f t="shared" si="649"/>
        <v>157</v>
      </c>
      <c r="M13699" s="454">
        <f t="shared" si="650"/>
        <v>69</v>
      </c>
      <c r="N13699" s="454">
        <f t="shared" si="650"/>
        <v>19</v>
      </c>
      <c r="O13699" s="454">
        <f t="shared" si="650"/>
        <v>11</v>
      </c>
      <c r="P13699" s="454">
        <f t="shared" si="650"/>
        <v>2</v>
      </c>
      <c r="Q13699" s="454">
        <f t="shared" si="650"/>
        <v>0</v>
      </c>
      <c r="R13699" s="454">
        <f t="shared" si="650"/>
        <v>9</v>
      </c>
      <c r="S13699" s="454">
        <f t="shared" si="650"/>
        <v>25</v>
      </c>
      <c r="T13699" s="454">
        <f t="shared" si="650"/>
        <v>2</v>
      </c>
      <c r="U13699" s="454">
        <f t="shared" si="650"/>
        <v>0</v>
      </c>
      <c r="V13699" s="454">
        <f t="shared" si="650"/>
        <v>0</v>
      </c>
      <c r="W13699" s="454">
        <f t="shared" si="650"/>
        <v>0</v>
      </c>
      <c r="X13699" s="454">
        <f t="shared" si="650"/>
        <v>20</v>
      </c>
    </row>
    <row r="13700" spans="1:24">
      <c r="A13700" s="895"/>
      <c r="B13700" s="80"/>
      <c r="C13700" s="81"/>
      <c r="D13700" s="897"/>
      <c r="E13700" s="81"/>
      <c r="F13700" s="81"/>
      <c r="G13700" s="81"/>
      <c r="H13700" s="81"/>
      <c r="I13700" s="526"/>
      <c r="J13700" s="80"/>
      <c r="K13700" s="84" t="s">
        <v>36</v>
      </c>
      <c r="L13700" s="76">
        <f t="shared" si="649"/>
        <v>919</v>
      </c>
      <c r="M13700" s="454">
        <f t="shared" si="650"/>
        <v>57</v>
      </c>
      <c r="N13700" s="454">
        <f t="shared" si="650"/>
        <v>7</v>
      </c>
      <c r="O13700" s="454">
        <f t="shared" si="650"/>
        <v>216</v>
      </c>
      <c r="P13700" s="454">
        <f t="shared" si="650"/>
        <v>4</v>
      </c>
      <c r="Q13700" s="454">
        <f t="shared" si="650"/>
        <v>0</v>
      </c>
      <c r="R13700" s="454">
        <f t="shared" si="650"/>
        <v>11</v>
      </c>
      <c r="S13700" s="454">
        <f t="shared" si="650"/>
        <v>204</v>
      </c>
      <c r="T13700" s="454">
        <f t="shared" si="650"/>
        <v>113</v>
      </c>
      <c r="U13700" s="454">
        <f t="shared" si="650"/>
        <v>39</v>
      </c>
      <c r="V13700" s="454">
        <f t="shared" si="650"/>
        <v>0</v>
      </c>
      <c r="W13700" s="454">
        <f t="shared" si="650"/>
        <v>229</v>
      </c>
      <c r="X13700" s="454">
        <f t="shared" si="650"/>
        <v>39</v>
      </c>
    </row>
    <row r="13701" spans="1:24">
      <c r="A13701" s="895"/>
      <c r="B13701" s="545" t="s">
        <v>20694</v>
      </c>
      <c r="C13701" s="536"/>
      <c r="D13701" s="420">
        <f>COUNTA(D13704:D13973)</f>
        <v>90</v>
      </c>
      <c r="E13701" s="536"/>
      <c r="F13701" s="545"/>
      <c r="G13701" s="898"/>
      <c r="H13701" s="545"/>
      <c r="I13701" s="524">
        <f>SUM(I13704:I13973)</f>
        <v>457935</v>
      </c>
      <c r="J13701" s="46" t="s">
        <v>1508</v>
      </c>
      <c r="K13701" s="75" t="s">
        <v>1509</v>
      </c>
      <c r="L13701" s="76">
        <f t="shared" si="649"/>
        <v>44</v>
      </c>
      <c r="M13701" s="76">
        <v>8</v>
      </c>
      <c r="N13701" s="76">
        <v>1</v>
      </c>
      <c r="O13701" s="76">
        <v>14</v>
      </c>
      <c r="P13701" s="76">
        <v>0</v>
      </c>
      <c r="Q13701" s="76">
        <v>0</v>
      </c>
      <c r="R13701" s="76">
        <v>0</v>
      </c>
      <c r="S13701" s="76">
        <v>11</v>
      </c>
      <c r="T13701" s="76">
        <v>5</v>
      </c>
      <c r="U13701" s="76">
        <v>0</v>
      </c>
      <c r="V13701" s="76">
        <v>0</v>
      </c>
      <c r="W13701" s="76">
        <v>4</v>
      </c>
      <c r="X13701" s="76">
        <v>1</v>
      </c>
    </row>
    <row r="13702" spans="1:24">
      <c r="A13702" s="895"/>
      <c r="B13702" s="545"/>
      <c r="C13702" s="545"/>
      <c r="D13702" s="422"/>
      <c r="E13702" s="545"/>
      <c r="F13702" s="545"/>
      <c r="G13702" s="898"/>
      <c r="H13702" s="545"/>
      <c r="I13702" s="525"/>
      <c r="J13702" s="54"/>
      <c r="K13702" s="75" t="s">
        <v>1501</v>
      </c>
      <c r="L13702" s="76">
        <f t="shared" si="649"/>
        <v>20</v>
      </c>
      <c r="M13702" s="76">
        <v>5</v>
      </c>
      <c r="N13702" s="76">
        <v>3</v>
      </c>
      <c r="O13702" s="76">
        <v>0</v>
      </c>
      <c r="P13702" s="76">
        <v>0</v>
      </c>
      <c r="Q13702" s="76">
        <v>0</v>
      </c>
      <c r="R13702" s="76">
        <v>1</v>
      </c>
      <c r="S13702" s="76">
        <v>2</v>
      </c>
      <c r="T13702" s="76">
        <v>0</v>
      </c>
      <c r="U13702" s="76">
        <v>0</v>
      </c>
      <c r="V13702" s="76">
        <v>0</v>
      </c>
      <c r="W13702" s="76">
        <v>0</v>
      </c>
      <c r="X13702" s="76">
        <v>9</v>
      </c>
    </row>
    <row r="13703" spans="1:24">
      <c r="A13703" s="895"/>
      <c r="B13703" s="545"/>
      <c r="C13703" s="545"/>
      <c r="D13703" s="423"/>
      <c r="E13703" s="545"/>
      <c r="F13703" s="545"/>
      <c r="G13703" s="898"/>
      <c r="H13703" s="545"/>
      <c r="I13703" s="526"/>
      <c r="J13703" s="80"/>
      <c r="K13703" s="84" t="s">
        <v>1502</v>
      </c>
      <c r="L13703" s="76">
        <f t="shared" si="649"/>
        <v>229</v>
      </c>
      <c r="M13703" s="76">
        <v>8</v>
      </c>
      <c r="N13703" s="76">
        <v>0</v>
      </c>
      <c r="O13703" s="76">
        <v>84</v>
      </c>
      <c r="P13703" s="76">
        <v>0</v>
      </c>
      <c r="Q13703" s="76">
        <v>0</v>
      </c>
      <c r="R13703" s="76">
        <v>3</v>
      </c>
      <c r="S13703" s="76">
        <v>49</v>
      </c>
      <c r="T13703" s="76">
        <v>39</v>
      </c>
      <c r="U13703" s="76">
        <v>7</v>
      </c>
      <c r="V13703" s="76">
        <v>0</v>
      </c>
      <c r="W13703" s="76">
        <v>37</v>
      </c>
      <c r="X13703" s="76">
        <v>2</v>
      </c>
    </row>
    <row r="13704" spans="1:24">
      <c r="A13704" s="895"/>
      <c r="B13704" s="46" t="s">
        <v>20695</v>
      </c>
      <c r="C13704" s="46" t="s">
        <v>35</v>
      </c>
      <c r="D13704" s="58" t="s">
        <v>20696</v>
      </c>
      <c r="E13704" s="100" t="s">
        <v>20697</v>
      </c>
      <c r="F13704" s="58" t="s">
        <v>20698</v>
      </c>
      <c r="G13704" s="58" t="s">
        <v>20699</v>
      </c>
      <c r="H13704" s="199" t="s">
        <v>20700</v>
      </c>
      <c r="I13704" s="140">
        <v>10118</v>
      </c>
      <c r="J13704" s="46" t="s">
        <v>1508</v>
      </c>
      <c r="K13704" s="75" t="s">
        <v>1509</v>
      </c>
      <c r="L13704" s="76">
        <f t="shared" si="649"/>
        <v>3</v>
      </c>
      <c r="M13704" s="76"/>
      <c r="N13704" s="76">
        <v>1</v>
      </c>
      <c r="O13704" s="76"/>
      <c r="P13704" s="76"/>
      <c r="Q13704" s="76"/>
      <c r="R13704" s="76"/>
      <c r="S13704" s="76"/>
      <c r="T13704" s="76">
        <v>1</v>
      </c>
      <c r="U13704" s="76"/>
      <c r="V13704" s="76"/>
      <c r="W13704" s="76">
        <v>1</v>
      </c>
      <c r="X13704" s="76"/>
    </row>
    <row r="13705" spans="1:24">
      <c r="A13705" s="895"/>
      <c r="B13705" s="54"/>
      <c r="C13705" s="54"/>
      <c r="D13705" s="77"/>
      <c r="E13705" s="63"/>
      <c r="F13705" s="77"/>
      <c r="G13705" s="77"/>
      <c r="H13705" s="200"/>
      <c r="I13705" s="141"/>
      <c r="J13705" s="54"/>
      <c r="K13705" s="75" t="s">
        <v>1501</v>
      </c>
      <c r="L13705" s="76">
        <f t="shared" ref="L13705:L13712" si="651">SUM(M13705:X13705)</f>
        <v>0</v>
      </c>
      <c r="M13705" s="76"/>
      <c r="N13705" s="76"/>
      <c r="O13705" s="76"/>
      <c r="P13705" s="76"/>
      <c r="Q13705" s="76"/>
      <c r="R13705" s="76"/>
      <c r="S13705" s="76"/>
      <c r="T13705" s="76"/>
      <c r="U13705" s="76"/>
      <c r="V13705" s="76"/>
      <c r="W13705" s="76"/>
      <c r="X13705" s="76"/>
    </row>
    <row r="13706" spans="1:24">
      <c r="A13706" s="895"/>
      <c r="B13706" s="54"/>
      <c r="C13706" s="80"/>
      <c r="D13706" s="81"/>
      <c r="E13706" s="68"/>
      <c r="F13706" s="81"/>
      <c r="G13706" s="81"/>
      <c r="H13706" s="201"/>
      <c r="I13706" s="142"/>
      <c r="J13706" s="80"/>
      <c r="K13706" s="84" t="s">
        <v>1502</v>
      </c>
      <c r="L13706" s="76">
        <f t="shared" si="651"/>
        <v>4</v>
      </c>
      <c r="M13706" s="76"/>
      <c r="N13706" s="76"/>
      <c r="O13706" s="76"/>
      <c r="P13706" s="76"/>
      <c r="Q13706" s="76"/>
      <c r="R13706" s="76"/>
      <c r="S13706" s="76">
        <v>1</v>
      </c>
      <c r="T13706" s="76">
        <v>3</v>
      </c>
      <c r="U13706" s="76"/>
      <c r="V13706" s="76"/>
      <c r="W13706" s="76"/>
      <c r="X13706" s="76"/>
    </row>
    <row r="13707" spans="1:24">
      <c r="A13707" s="895"/>
      <c r="B13707" s="54"/>
      <c r="C13707" s="46" t="s">
        <v>33</v>
      </c>
      <c r="D13707" s="58" t="s">
        <v>20701</v>
      </c>
      <c r="E13707" s="100" t="s">
        <v>20702</v>
      </c>
      <c r="F13707" s="58" t="s">
        <v>20703</v>
      </c>
      <c r="G13707" s="58" t="s">
        <v>20704</v>
      </c>
      <c r="H13707" s="199" t="s">
        <v>20705</v>
      </c>
      <c r="I13707" s="140">
        <v>1226</v>
      </c>
      <c r="J13707" s="46" t="s">
        <v>1508</v>
      </c>
      <c r="K13707" s="75" t="s">
        <v>1509</v>
      </c>
      <c r="L13707" s="76">
        <f t="shared" si="651"/>
        <v>0</v>
      </c>
      <c r="M13707" s="76"/>
      <c r="N13707" s="76"/>
      <c r="O13707" s="76"/>
      <c r="P13707" s="76"/>
      <c r="Q13707" s="76"/>
      <c r="R13707" s="76"/>
      <c r="S13707" s="76"/>
      <c r="T13707" s="76"/>
      <c r="U13707" s="76"/>
      <c r="V13707" s="76"/>
      <c r="W13707" s="76"/>
      <c r="X13707" s="76"/>
    </row>
    <row r="13708" spans="1:24">
      <c r="A13708" s="895"/>
      <c r="B13708" s="54"/>
      <c r="C13708" s="54"/>
      <c r="D13708" s="77"/>
      <c r="E13708" s="63"/>
      <c r="F13708" s="77"/>
      <c r="G13708" s="77"/>
      <c r="H13708" s="200"/>
      <c r="I13708" s="141"/>
      <c r="J13708" s="54"/>
      <c r="K13708" s="75" t="s">
        <v>1501</v>
      </c>
      <c r="L13708" s="76">
        <f t="shared" si="651"/>
        <v>0</v>
      </c>
      <c r="M13708" s="76"/>
      <c r="N13708" s="76"/>
      <c r="O13708" s="76"/>
      <c r="P13708" s="76"/>
      <c r="Q13708" s="76"/>
      <c r="R13708" s="76"/>
      <c r="S13708" s="76"/>
      <c r="T13708" s="76"/>
      <c r="U13708" s="76"/>
      <c r="V13708" s="76"/>
      <c r="W13708" s="76"/>
      <c r="X13708" s="76"/>
    </row>
    <row r="13709" spans="1:24">
      <c r="A13709" s="895"/>
      <c r="B13709" s="54"/>
      <c r="C13709" s="80"/>
      <c r="D13709" s="81"/>
      <c r="E13709" s="68"/>
      <c r="F13709" s="81"/>
      <c r="G13709" s="81"/>
      <c r="H13709" s="201"/>
      <c r="I13709" s="142"/>
      <c r="J13709" s="80"/>
      <c r="K13709" s="84" t="s">
        <v>1502</v>
      </c>
      <c r="L13709" s="76">
        <f t="shared" si="651"/>
        <v>3</v>
      </c>
      <c r="M13709" s="76"/>
      <c r="N13709" s="76"/>
      <c r="O13709" s="76">
        <v>2</v>
      </c>
      <c r="P13709" s="76"/>
      <c r="Q13709" s="76"/>
      <c r="R13709" s="76"/>
      <c r="S13709" s="76"/>
      <c r="T13709" s="76">
        <v>1</v>
      </c>
      <c r="U13709" s="76"/>
      <c r="V13709" s="76"/>
      <c r="W13709" s="76"/>
      <c r="X13709" s="76"/>
    </row>
    <row r="13710" spans="1:24">
      <c r="A13710" s="895"/>
      <c r="B13710" s="54"/>
      <c r="C13710" s="46" t="s">
        <v>33</v>
      </c>
      <c r="D13710" s="58" t="s">
        <v>20706</v>
      </c>
      <c r="E13710" s="100" t="s">
        <v>20707</v>
      </c>
      <c r="F13710" s="58" t="s">
        <v>20708</v>
      </c>
      <c r="G13710" s="58" t="s">
        <v>20709</v>
      </c>
      <c r="H13710" s="199" t="s">
        <v>20710</v>
      </c>
      <c r="I13710" s="140">
        <v>573</v>
      </c>
      <c r="J13710" s="46" t="s">
        <v>1508</v>
      </c>
      <c r="K13710" s="75" t="s">
        <v>1509</v>
      </c>
      <c r="L13710" s="76">
        <f t="shared" si="651"/>
        <v>0</v>
      </c>
      <c r="M13710" s="76"/>
      <c r="N13710" s="76"/>
      <c r="O13710" s="76"/>
      <c r="P13710" s="76"/>
      <c r="Q13710" s="76"/>
      <c r="R13710" s="76"/>
      <c r="S13710" s="76"/>
      <c r="T13710" s="76"/>
      <c r="U13710" s="76"/>
      <c r="V13710" s="76"/>
      <c r="W13710" s="76"/>
      <c r="X13710" s="76"/>
    </row>
    <row r="13711" spans="1:24">
      <c r="A13711" s="895"/>
      <c r="B13711" s="54"/>
      <c r="C13711" s="54"/>
      <c r="D13711" s="77"/>
      <c r="E13711" s="63"/>
      <c r="F13711" s="77"/>
      <c r="G13711" s="77"/>
      <c r="H13711" s="200"/>
      <c r="I13711" s="141"/>
      <c r="J13711" s="54"/>
      <c r="K13711" s="75" t="s">
        <v>1501</v>
      </c>
      <c r="L13711" s="76">
        <f t="shared" si="651"/>
        <v>0</v>
      </c>
      <c r="M13711" s="76"/>
      <c r="N13711" s="76"/>
      <c r="O13711" s="76"/>
      <c r="P13711" s="76"/>
      <c r="Q13711" s="76"/>
      <c r="R13711" s="76"/>
      <c r="S13711" s="76"/>
      <c r="T13711" s="76"/>
      <c r="U13711" s="76"/>
      <c r="V13711" s="76"/>
      <c r="W13711" s="76"/>
      <c r="X13711" s="76"/>
    </row>
    <row r="13712" spans="1:24">
      <c r="A13712" s="895"/>
      <c r="B13712" s="54"/>
      <c r="C13712" s="80"/>
      <c r="D13712" s="81"/>
      <c r="E13712" s="68"/>
      <c r="F13712" s="81"/>
      <c r="G13712" s="81"/>
      <c r="H13712" s="201"/>
      <c r="I13712" s="142"/>
      <c r="J13712" s="80"/>
      <c r="K13712" s="84" t="s">
        <v>1502</v>
      </c>
      <c r="L13712" s="76">
        <f t="shared" si="651"/>
        <v>2</v>
      </c>
      <c r="M13712" s="76"/>
      <c r="N13712" s="76"/>
      <c r="O13712" s="76"/>
      <c r="P13712" s="76"/>
      <c r="Q13712" s="76"/>
      <c r="R13712" s="76"/>
      <c r="S13712" s="76">
        <v>2</v>
      </c>
      <c r="T13712" s="76"/>
      <c r="U13712" s="76"/>
      <c r="V13712" s="76"/>
      <c r="W13712" s="76"/>
      <c r="X13712" s="76"/>
    </row>
    <row r="13713" spans="1:24">
      <c r="A13713" s="895"/>
      <c r="B13713" s="54"/>
      <c r="C13713" s="46" t="s">
        <v>35</v>
      </c>
      <c r="D13713" s="58" t="s">
        <v>20711</v>
      </c>
      <c r="E13713" s="100" t="s">
        <v>20712</v>
      </c>
      <c r="F13713" s="58" t="s">
        <v>2133</v>
      </c>
      <c r="G13713" s="58" t="s">
        <v>20713</v>
      </c>
      <c r="H13713" s="199" t="s">
        <v>20714</v>
      </c>
      <c r="I13713" s="140">
        <v>750</v>
      </c>
      <c r="J13713" s="46" t="s">
        <v>1508</v>
      </c>
      <c r="K13713" s="75" t="s">
        <v>1509</v>
      </c>
      <c r="L13713" s="76">
        <f>SUM(M13713:X13713)</f>
        <v>3</v>
      </c>
      <c r="M13713" s="76"/>
      <c r="N13713" s="76"/>
      <c r="O13713" s="76">
        <v>1</v>
      </c>
      <c r="P13713" s="76"/>
      <c r="Q13713" s="76"/>
      <c r="R13713" s="76"/>
      <c r="S13713" s="76">
        <v>1</v>
      </c>
      <c r="T13713" s="76">
        <v>1</v>
      </c>
      <c r="U13713" s="76"/>
      <c r="V13713" s="76"/>
      <c r="W13713" s="76"/>
      <c r="X13713" s="76"/>
    </row>
    <row r="13714" spans="1:24">
      <c r="A13714" s="895"/>
      <c r="B13714" s="54"/>
      <c r="C13714" s="54"/>
      <c r="D13714" s="77"/>
      <c r="E13714" s="63"/>
      <c r="F13714" s="77"/>
      <c r="G13714" s="77"/>
      <c r="H13714" s="200"/>
      <c r="I13714" s="141"/>
      <c r="J13714" s="54"/>
      <c r="K13714" s="75" t="s">
        <v>1501</v>
      </c>
      <c r="L13714" s="76">
        <f t="shared" ref="L13714:L13721" si="652">SUM(M13714:X13714)</f>
        <v>0</v>
      </c>
      <c r="M13714" s="76"/>
      <c r="N13714" s="76"/>
      <c r="O13714" s="76"/>
      <c r="P13714" s="76"/>
      <c r="Q13714" s="76"/>
      <c r="R13714" s="76"/>
      <c r="S13714" s="76"/>
      <c r="T13714" s="76"/>
      <c r="U13714" s="76"/>
      <c r="V13714" s="76"/>
      <c r="W13714" s="76"/>
      <c r="X13714" s="76"/>
    </row>
    <row r="13715" spans="1:24">
      <c r="A13715" s="895"/>
      <c r="B13715" s="54"/>
      <c r="C13715" s="80"/>
      <c r="D13715" s="81"/>
      <c r="E13715" s="68"/>
      <c r="F13715" s="81"/>
      <c r="G13715" s="81"/>
      <c r="H13715" s="201"/>
      <c r="I13715" s="142"/>
      <c r="J13715" s="80"/>
      <c r="K13715" s="84" t="s">
        <v>1502</v>
      </c>
      <c r="L13715" s="76">
        <f t="shared" si="652"/>
        <v>3</v>
      </c>
      <c r="M13715" s="76"/>
      <c r="N13715" s="76"/>
      <c r="O13715" s="76">
        <v>2</v>
      </c>
      <c r="P13715" s="76"/>
      <c r="Q13715" s="76"/>
      <c r="R13715" s="76"/>
      <c r="S13715" s="76">
        <v>1</v>
      </c>
      <c r="T13715" s="76"/>
      <c r="U13715" s="76"/>
      <c r="V13715" s="76"/>
      <c r="W13715" s="76"/>
      <c r="X13715" s="76"/>
    </row>
    <row r="13716" spans="1:24">
      <c r="A13716" s="895"/>
      <c r="B13716" s="54"/>
      <c r="C13716" s="46" t="s">
        <v>35</v>
      </c>
      <c r="D13716" s="58" t="s">
        <v>20715</v>
      </c>
      <c r="E13716" s="100" t="s">
        <v>20716</v>
      </c>
      <c r="F13716" s="58" t="s">
        <v>20717</v>
      </c>
      <c r="G13716" s="58" t="s">
        <v>20718</v>
      </c>
      <c r="H13716" s="199" t="s">
        <v>20719</v>
      </c>
      <c r="I13716" s="140">
        <v>4388</v>
      </c>
      <c r="J13716" s="46" t="s">
        <v>1508</v>
      </c>
      <c r="K13716" s="75" t="s">
        <v>1509</v>
      </c>
      <c r="L13716" s="76">
        <f t="shared" si="652"/>
        <v>3</v>
      </c>
      <c r="M13716" s="76"/>
      <c r="N13716" s="76"/>
      <c r="O13716" s="76">
        <v>3</v>
      </c>
      <c r="P13716" s="76"/>
      <c r="Q13716" s="76"/>
      <c r="R13716" s="76"/>
      <c r="S13716" s="76"/>
      <c r="T13716" s="76"/>
      <c r="U13716" s="76"/>
      <c r="V13716" s="76"/>
      <c r="W13716" s="76"/>
      <c r="X13716" s="76"/>
    </row>
    <row r="13717" spans="1:24">
      <c r="A13717" s="895"/>
      <c r="B13717" s="54"/>
      <c r="C13717" s="54"/>
      <c r="D13717" s="77"/>
      <c r="E13717" s="63"/>
      <c r="F13717" s="77"/>
      <c r="G13717" s="77"/>
      <c r="H13717" s="200"/>
      <c r="I13717" s="141"/>
      <c r="J13717" s="54"/>
      <c r="K13717" s="75" t="s">
        <v>1501</v>
      </c>
      <c r="L13717" s="76">
        <f t="shared" si="652"/>
        <v>0</v>
      </c>
      <c r="M13717" s="76"/>
      <c r="N13717" s="76"/>
      <c r="O13717" s="76"/>
      <c r="P13717" s="76"/>
      <c r="Q13717" s="76"/>
      <c r="R13717" s="76"/>
      <c r="S13717" s="76"/>
      <c r="T13717" s="76"/>
      <c r="U13717" s="76"/>
      <c r="V13717" s="76"/>
      <c r="W13717" s="76"/>
      <c r="X13717" s="76"/>
    </row>
    <row r="13718" spans="1:24">
      <c r="A13718" s="895"/>
      <c r="B13718" s="54"/>
      <c r="C13718" s="80"/>
      <c r="D13718" s="81"/>
      <c r="E13718" s="68"/>
      <c r="F13718" s="81"/>
      <c r="G13718" s="81"/>
      <c r="H13718" s="201"/>
      <c r="I13718" s="142"/>
      <c r="J13718" s="80"/>
      <c r="K13718" s="84" t="s">
        <v>1502</v>
      </c>
      <c r="L13718" s="76">
        <f t="shared" si="652"/>
        <v>3</v>
      </c>
      <c r="M13718" s="76"/>
      <c r="N13718" s="76"/>
      <c r="O13718" s="76">
        <v>3</v>
      </c>
      <c r="P13718" s="76"/>
      <c r="Q13718" s="76"/>
      <c r="R13718" s="76"/>
      <c r="S13718" s="76"/>
      <c r="T13718" s="76"/>
      <c r="U13718" s="76"/>
      <c r="V13718" s="76"/>
      <c r="W13718" s="76"/>
      <c r="X13718" s="76"/>
    </row>
    <row r="13719" spans="1:24">
      <c r="A13719" s="895"/>
      <c r="B13719" s="54"/>
      <c r="C13719" s="46" t="s">
        <v>33</v>
      </c>
      <c r="D13719" s="58" t="s">
        <v>20720</v>
      </c>
      <c r="E13719" s="100" t="s">
        <v>20721</v>
      </c>
      <c r="F13719" s="58" t="s">
        <v>1820</v>
      </c>
      <c r="G13719" s="58" t="s">
        <v>20722</v>
      </c>
      <c r="H13719" s="199" t="s">
        <v>20723</v>
      </c>
      <c r="I13719" s="140">
        <v>274</v>
      </c>
      <c r="J13719" s="46" t="s">
        <v>1508</v>
      </c>
      <c r="K13719" s="75" t="s">
        <v>1509</v>
      </c>
      <c r="L13719" s="76">
        <f t="shared" si="652"/>
        <v>0</v>
      </c>
      <c r="M13719" s="76"/>
      <c r="N13719" s="76"/>
      <c r="O13719" s="76"/>
      <c r="P13719" s="76"/>
      <c r="Q13719" s="76"/>
      <c r="R13719" s="76"/>
      <c r="S13719" s="76"/>
      <c r="T13719" s="76"/>
      <c r="U13719" s="76"/>
      <c r="V13719" s="76"/>
      <c r="W13719" s="76"/>
      <c r="X13719" s="76"/>
    </row>
    <row r="13720" spans="1:24">
      <c r="A13720" s="895"/>
      <c r="B13720" s="54"/>
      <c r="C13720" s="54"/>
      <c r="D13720" s="77"/>
      <c r="E13720" s="63"/>
      <c r="F13720" s="77"/>
      <c r="G13720" s="77"/>
      <c r="H13720" s="200"/>
      <c r="I13720" s="141"/>
      <c r="J13720" s="54"/>
      <c r="K13720" s="75" t="s">
        <v>1501</v>
      </c>
      <c r="L13720" s="76">
        <f t="shared" si="652"/>
        <v>0</v>
      </c>
      <c r="M13720" s="76"/>
      <c r="N13720" s="76"/>
      <c r="O13720" s="76"/>
      <c r="P13720" s="76"/>
      <c r="Q13720" s="76"/>
      <c r="R13720" s="76"/>
      <c r="S13720" s="76"/>
      <c r="T13720" s="76"/>
      <c r="U13720" s="76"/>
      <c r="V13720" s="76"/>
      <c r="W13720" s="76"/>
      <c r="X13720" s="76"/>
    </row>
    <row r="13721" spans="1:24">
      <c r="A13721" s="895"/>
      <c r="B13721" s="54"/>
      <c r="C13721" s="80"/>
      <c r="D13721" s="81"/>
      <c r="E13721" s="68"/>
      <c r="F13721" s="81"/>
      <c r="G13721" s="81"/>
      <c r="H13721" s="201"/>
      <c r="I13721" s="142"/>
      <c r="J13721" s="80"/>
      <c r="K13721" s="84" t="s">
        <v>1502</v>
      </c>
      <c r="L13721" s="76">
        <f t="shared" si="652"/>
        <v>2</v>
      </c>
      <c r="M13721" s="76">
        <v>1</v>
      </c>
      <c r="N13721" s="76"/>
      <c r="O13721" s="76">
        <v>1</v>
      </c>
      <c r="P13721" s="76"/>
      <c r="Q13721" s="76"/>
      <c r="R13721" s="76"/>
      <c r="S13721" s="76"/>
      <c r="T13721" s="76"/>
      <c r="U13721" s="76"/>
      <c r="V13721" s="76"/>
      <c r="W13721" s="76"/>
      <c r="X13721" s="76"/>
    </row>
    <row r="13722" spans="1:24">
      <c r="A13722" s="895"/>
      <c r="B13722" s="54"/>
      <c r="C13722" s="46" t="s">
        <v>35</v>
      </c>
      <c r="D13722" s="58" t="s">
        <v>20724</v>
      </c>
      <c r="E13722" s="100" t="s">
        <v>20725</v>
      </c>
      <c r="F13722" s="58" t="s">
        <v>20726</v>
      </c>
      <c r="G13722" s="58" t="s">
        <v>20727</v>
      </c>
      <c r="H13722" s="199" t="s">
        <v>20728</v>
      </c>
      <c r="I13722" s="140">
        <v>20</v>
      </c>
      <c r="J13722" s="46" t="s">
        <v>1508</v>
      </c>
      <c r="K13722" s="75" t="s">
        <v>1509</v>
      </c>
      <c r="L13722" s="76">
        <f>SUM(M13722:X13722)</f>
        <v>2</v>
      </c>
      <c r="M13722" s="76"/>
      <c r="N13722" s="76"/>
      <c r="O13722" s="76">
        <v>1</v>
      </c>
      <c r="P13722" s="76"/>
      <c r="Q13722" s="76"/>
      <c r="R13722" s="76"/>
      <c r="S13722" s="76">
        <v>1</v>
      </c>
      <c r="T13722" s="76"/>
      <c r="U13722" s="76"/>
      <c r="V13722" s="76"/>
      <c r="W13722" s="76"/>
      <c r="X13722" s="76"/>
    </row>
    <row r="13723" spans="1:24">
      <c r="A13723" s="895"/>
      <c r="B13723" s="54"/>
      <c r="C13723" s="54"/>
      <c r="D13723" s="77"/>
      <c r="E13723" s="63"/>
      <c r="F13723" s="77"/>
      <c r="G13723" s="77"/>
      <c r="H13723" s="200"/>
      <c r="I13723" s="141"/>
      <c r="J13723" s="54"/>
      <c r="K13723" s="75" t="s">
        <v>1501</v>
      </c>
      <c r="L13723" s="76">
        <f t="shared" ref="L13723:L13730" si="653">SUM(M13723:X13723)</f>
        <v>0</v>
      </c>
      <c r="M13723" s="76"/>
      <c r="N13723" s="76"/>
      <c r="O13723" s="76"/>
      <c r="P13723" s="76"/>
      <c r="Q13723" s="76"/>
      <c r="R13723" s="76"/>
      <c r="S13723" s="76"/>
      <c r="T13723" s="76"/>
      <c r="U13723" s="76"/>
      <c r="V13723" s="76"/>
      <c r="W13723" s="76"/>
      <c r="X13723" s="76"/>
    </row>
    <row r="13724" spans="1:24">
      <c r="A13724" s="895"/>
      <c r="B13724" s="54"/>
      <c r="C13724" s="80"/>
      <c r="D13724" s="81"/>
      <c r="E13724" s="68"/>
      <c r="F13724" s="81"/>
      <c r="G13724" s="81"/>
      <c r="H13724" s="201"/>
      <c r="I13724" s="142"/>
      <c r="J13724" s="80"/>
      <c r="K13724" s="84" t="s">
        <v>1502</v>
      </c>
      <c r="L13724" s="76">
        <f t="shared" si="653"/>
        <v>3</v>
      </c>
      <c r="M13724" s="76"/>
      <c r="N13724" s="76"/>
      <c r="O13724" s="76">
        <v>3</v>
      </c>
      <c r="P13724" s="76"/>
      <c r="Q13724" s="76"/>
      <c r="R13724" s="76"/>
      <c r="S13724" s="76"/>
      <c r="T13724" s="76"/>
      <c r="U13724" s="76"/>
      <c r="V13724" s="76"/>
      <c r="W13724" s="76"/>
      <c r="X13724" s="76"/>
    </row>
    <row r="13725" spans="1:24">
      <c r="A13725" s="895"/>
      <c r="B13725" s="54"/>
      <c r="C13725" s="46" t="s">
        <v>33</v>
      </c>
      <c r="D13725" s="58" t="s">
        <v>20729</v>
      </c>
      <c r="E13725" s="100" t="s">
        <v>20730</v>
      </c>
      <c r="F13725" s="58" t="s">
        <v>20731</v>
      </c>
      <c r="G13725" s="58" t="s">
        <v>20732</v>
      </c>
      <c r="H13725" s="199" t="s">
        <v>20733</v>
      </c>
      <c r="I13725" s="140">
        <v>20626</v>
      </c>
      <c r="J13725" s="46" t="s">
        <v>1508</v>
      </c>
      <c r="K13725" s="75" t="s">
        <v>1509</v>
      </c>
      <c r="L13725" s="76">
        <f t="shared" si="653"/>
        <v>0</v>
      </c>
      <c r="M13725" s="76"/>
      <c r="N13725" s="76"/>
      <c r="O13725" s="76"/>
      <c r="P13725" s="76"/>
      <c r="Q13725" s="76"/>
      <c r="R13725" s="76"/>
      <c r="S13725" s="76"/>
      <c r="T13725" s="76"/>
      <c r="U13725" s="76"/>
      <c r="V13725" s="76"/>
      <c r="W13725" s="76"/>
      <c r="X13725" s="76"/>
    </row>
    <row r="13726" spans="1:24">
      <c r="A13726" s="895"/>
      <c r="B13726" s="54"/>
      <c r="C13726" s="54"/>
      <c r="D13726" s="77"/>
      <c r="E13726" s="63"/>
      <c r="F13726" s="77"/>
      <c r="G13726" s="77"/>
      <c r="H13726" s="200"/>
      <c r="I13726" s="141"/>
      <c r="J13726" s="54"/>
      <c r="K13726" s="75" t="s">
        <v>1501</v>
      </c>
      <c r="L13726" s="76">
        <f t="shared" si="653"/>
        <v>0</v>
      </c>
      <c r="M13726" s="76"/>
      <c r="N13726" s="76"/>
      <c r="O13726" s="76"/>
      <c r="P13726" s="76"/>
      <c r="Q13726" s="76"/>
      <c r="R13726" s="76"/>
      <c r="S13726" s="76"/>
      <c r="T13726" s="76"/>
      <c r="U13726" s="76"/>
      <c r="V13726" s="76"/>
      <c r="W13726" s="76"/>
      <c r="X13726" s="76"/>
    </row>
    <row r="13727" spans="1:24">
      <c r="A13727" s="895"/>
      <c r="B13727" s="54"/>
      <c r="C13727" s="80"/>
      <c r="D13727" s="81"/>
      <c r="E13727" s="68"/>
      <c r="F13727" s="81"/>
      <c r="G13727" s="81"/>
      <c r="H13727" s="201"/>
      <c r="I13727" s="142"/>
      <c r="J13727" s="80"/>
      <c r="K13727" s="84" t="s">
        <v>1502</v>
      </c>
      <c r="L13727" s="76">
        <f t="shared" si="653"/>
        <v>2</v>
      </c>
      <c r="M13727" s="76"/>
      <c r="N13727" s="76"/>
      <c r="O13727" s="76"/>
      <c r="P13727" s="76"/>
      <c r="Q13727" s="76"/>
      <c r="R13727" s="76"/>
      <c r="S13727" s="76"/>
      <c r="T13727" s="76"/>
      <c r="U13727" s="76"/>
      <c r="V13727" s="76"/>
      <c r="W13727" s="76">
        <v>2</v>
      </c>
      <c r="X13727" s="76"/>
    </row>
    <row r="13728" spans="1:24">
      <c r="A13728" s="895"/>
      <c r="B13728" s="54"/>
      <c r="C13728" s="46" t="s">
        <v>33</v>
      </c>
      <c r="D13728" s="58" t="s">
        <v>20734</v>
      </c>
      <c r="E13728" s="100" t="s">
        <v>20735</v>
      </c>
      <c r="F13728" s="58" t="s">
        <v>20736</v>
      </c>
      <c r="G13728" s="58" t="s">
        <v>20737</v>
      </c>
      <c r="H13728" s="199" t="s">
        <v>20738</v>
      </c>
      <c r="I13728" s="140">
        <v>1039</v>
      </c>
      <c r="J13728" s="46" t="s">
        <v>1508</v>
      </c>
      <c r="K13728" s="75" t="s">
        <v>1509</v>
      </c>
      <c r="L13728" s="76">
        <f t="shared" si="653"/>
        <v>0</v>
      </c>
      <c r="M13728" s="76"/>
      <c r="N13728" s="76"/>
      <c r="O13728" s="76"/>
      <c r="P13728" s="76"/>
      <c r="Q13728" s="76"/>
      <c r="R13728" s="76"/>
      <c r="S13728" s="76"/>
      <c r="T13728" s="76"/>
      <c r="U13728" s="76"/>
      <c r="V13728" s="76"/>
      <c r="W13728" s="76"/>
      <c r="X13728" s="76"/>
    </row>
    <row r="13729" spans="1:24">
      <c r="A13729" s="895"/>
      <c r="B13729" s="54"/>
      <c r="C13729" s="54"/>
      <c r="D13729" s="77"/>
      <c r="E13729" s="63"/>
      <c r="F13729" s="77"/>
      <c r="G13729" s="77"/>
      <c r="H13729" s="200"/>
      <c r="I13729" s="141"/>
      <c r="J13729" s="54"/>
      <c r="K13729" s="75" t="s">
        <v>1501</v>
      </c>
      <c r="L13729" s="76">
        <f t="shared" si="653"/>
        <v>0</v>
      </c>
      <c r="M13729" s="76"/>
      <c r="N13729" s="76"/>
      <c r="O13729" s="76"/>
      <c r="P13729" s="76"/>
      <c r="Q13729" s="76"/>
      <c r="R13729" s="76"/>
      <c r="S13729" s="76"/>
      <c r="T13729" s="76"/>
      <c r="U13729" s="76"/>
      <c r="V13729" s="76"/>
      <c r="W13729" s="76"/>
      <c r="X13729" s="76"/>
    </row>
    <row r="13730" spans="1:24">
      <c r="A13730" s="895"/>
      <c r="B13730" s="54"/>
      <c r="C13730" s="80"/>
      <c r="D13730" s="81"/>
      <c r="E13730" s="68"/>
      <c r="F13730" s="81"/>
      <c r="G13730" s="81"/>
      <c r="H13730" s="201"/>
      <c r="I13730" s="142"/>
      <c r="J13730" s="80"/>
      <c r="K13730" s="84" t="s">
        <v>1502</v>
      </c>
      <c r="L13730" s="76">
        <f t="shared" si="653"/>
        <v>3</v>
      </c>
      <c r="M13730" s="76"/>
      <c r="N13730" s="76"/>
      <c r="O13730" s="76">
        <v>3</v>
      </c>
      <c r="P13730" s="76"/>
      <c r="Q13730" s="76"/>
      <c r="R13730" s="76"/>
      <c r="S13730" s="76"/>
      <c r="T13730" s="76"/>
      <c r="U13730" s="76"/>
      <c r="V13730" s="76"/>
      <c r="W13730" s="76"/>
      <c r="X13730" s="76"/>
    </row>
    <row r="13731" spans="1:24">
      <c r="A13731" s="895"/>
      <c r="B13731" s="54"/>
      <c r="C13731" s="46" t="s">
        <v>33</v>
      </c>
      <c r="D13731" s="58" t="s">
        <v>20739</v>
      </c>
      <c r="E13731" s="100" t="s">
        <v>20740</v>
      </c>
      <c r="F13731" s="58" t="s">
        <v>20741</v>
      </c>
      <c r="G13731" s="58" t="s">
        <v>20742</v>
      </c>
      <c r="H13731" s="199" t="s">
        <v>20743</v>
      </c>
      <c r="I13731" s="140">
        <v>62</v>
      </c>
      <c r="J13731" s="46" t="s">
        <v>1508</v>
      </c>
      <c r="K13731" s="75" t="s">
        <v>1509</v>
      </c>
      <c r="L13731" s="76">
        <f>SUM(M13731:X13731)</f>
        <v>0</v>
      </c>
      <c r="M13731" s="76"/>
      <c r="N13731" s="76"/>
      <c r="O13731" s="76"/>
      <c r="P13731" s="76"/>
      <c r="Q13731" s="76"/>
      <c r="R13731" s="76"/>
      <c r="S13731" s="76"/>
      <c r="T13731" s="76"/>
      <c r="U13731" s="76"/>
      <c r="V13731" s="76"/>
      <c r="W13731" s="76"/>
      <c r="X13731" s="76"/>
    </row>
    <row r="13732" spans="1:24">
      <c r="A13732" s="895"/>
      <c r="B13732" s="54"/>
      <c r="C13732" s="54"/>
      <c r="D13732" s="77"/>
      <c r="E13732" s="63"/>
      <c r="F13732" s="77"/>
      <c r="G13732" s="77"/>
      <c r="H13732" s="200"/>
      <c r="I13732" s="141"/>
      <c r="J13732" s="54"/>
      <c r="K13732" s="75" t="s">
        <v>1501</v>
      </c>
      <c r="L13732" s="76">
        <f t="shared" ref="L13732:L13745" si="654">SUM(M13732:X13732)</f>
        <v>0</v>
      </c>
      <c r="M13732" s="76"/>
      <c r="N13732" s="76"/>
      <c r="O13732" s="76"/>
      <c r="P13732" s="76"/>
      <c r="Q13732" s="76"/>
      <c r="R13732" s="76"/>
      <c r="S13732" s="76"/>
      <c r="T13732" s="76"/>
      <c r="U13732" s="76"/>
      <c r="V13732" s="76"/>
      <c r="W13732" s="76"/>
      <c r="X13732" s="76"/>
    </row>
    <row r="13733" spans="1:24">
      <c r="A13733" s="895"/>
      <c r="B13733" s="54"/>
      <c r="C13733" s="80"/>
      <c r="D13733" s="81"/>
      <c r="E13733" s="68"/>
      <c r="F13733" s="81"/>
      <c r="G13733" s="81"/>
      <c r="H13733" s="201"/>
      <c r="I13733" s="142"/>
      <c r="J13733" s="80"/>
      <c r="K13733" s="84" t="s">
        <v>1502</v>
      </c>
      <c r="L13733" s="76">
        <f t="shared" si="654"/>
        <v>2</v>
      </c>
      <c r="M13733" s="76"/>
      <c r="N13733" s="76"/>
      <c r="O13733" s="76">
        <v>1</v>
      </c>
      <c r="P13733" s="76"/>
      <c r="Q13733" s="76"/>
      <c r="R13733" s="76"/>
      <c r="S13733" s="76">
        <v>1</v>
      </c>
      <c r="T13733" s="76"/>
      <c r="U13733" s="76"/>
      <c r="V13733" s="76"/>
      <c r="W13733" s="76"/>
      <c r="X13733" s="76"/>
    </row>
    <row r="13734" spans="1:24">
      <c r="A13734" s="895"/>
      <c r="B13734" s="54"/>
      <c r="C13734" s="46" t="s">
        <v>33</v>
      </c>
      <c r="D13734" s="58" t="s">
        <v>20744</v>
      </c>
      <c r="E13734" s="100" t="s">
        <v>20745</v>
      </c>
      <c r="F13734" s="58" t="s">
        <v>20746</v>
      </c>
      <c r="G13734" s="58" t="s">
        <v>20747</v>
      </c>
      <c r="H13734" s="199" t="s">
        <v>20748</v>
      </c>
      <c r="I13734" s="140">
        <v>7528</v>
      </c>
      <c r="J13734" s="46" t="s">
        <v>1508</v>
      </c>
      <c r="K13734" s="75" t="s">
        <v>1509</v>
      </c>
      <c r="L13734" s="76">
        <f t="shared" si="654"/>
        <v>0</v>
      </c>
      <c r="M13734" s="76"/>
      <c r="N13734" s="76"/>
      <c r="O13734" s="76"/>
      <c r="P13734" s="76"/>
      <c r="Q13734" s="76"/>
      <c r="R13734" s="76"/>
      <c r="S13734" s="76"/>
      <c r="T13734" s="76"/>
      <c r="U13734" s="76"/>
      <c r="V13734" s="76"/>
      <c r="W13734" s="76"/>
      <c r="X13734" s="76"/>
    </row>
    <row r="13735" spans="1:24">
      <c r="A13735" s="895"/>
      <c r="B13735" s="54"/>
      <c r="C13735" s="54"/>
      <c r="D13735" s="77"/>
      <c r="E13735" s="63"/>
      <c r="F13735" s="77"/>
      <c r="G13735" s="77"/>
      <c r="H13735" s="200"/>
      <c r="I13735" s="141"/>
      <c r="J13735" s="54"/>
      <c r="K13735" s="75" t="s">
        <v>1501</v>
      </c>
      <c r="L13735" s="76">
        <f t="shared" si="654"/>
        <v>0</v>
      </c>
      <c r="M13735" s="76"/>
      <c r="N13735" s="76"/>
      <c r="O13735" s="76"/>
      <c r="P13735" s="76"/>
      <c r="Q13735" s="76"/>
      <c r="R13735" s="76"/>
      <c r="S13735" s="76"/>
      <c r="T13735" s="76"/>
      <c r="U13735" s="76"/>
      <c r="V13735" s="76"/>
      <c r="W13735" s="76"/>
      <c r="X13735" s="76"/>
    </row>
    <row r="13736" spans="1:24">
      <c r="A13736" s="895"/>
      <c r="B13736" s="54"/>
      <c r="C13736" s="80"/>
      <c r="D13736" s="81"/>
      <c r="E13736" s="68"/>
      <c r="F13736" s="81"/>
      <c r="G13736" s="81"/>
      <c r="H13736" s="201"/>
      <c r="I13736" s="142"/>
      <c r="J13736" s="80"/>
      <c r="K13736" s="84" t="s">
        <v>1502</v>
      </c>
      <c r="L13736" s="76">
        <f t="shared" si="654"/>
        <v>7</v>
      </c>
      <c r="M13736" s="76"/>
      <c r="N13736" s="76"/>
      <c r="O13736" s="76"/>
      <c r="P13736" s="76"/>
      <c r="Q13736" s="76"/>
      <c r="R13736" s="76"/>
      <c r="S13736" s="76">
        <v>2</v>
      </c>
      <c r="T13736" s="76"/>
      <c r="U13736" s="76"/>
      <c r="V13736" s="76"/>
      <c r="W13736" s="76">
        <v>5</v>
      </c>
      <c r="X13736" s="76"/>
    </row>
    <row r="13737" spans="1:24">
      <c r="A13737" s="895"/>
      <c r="B13737" s="54"/>
      <c r="C13737" s="46" t="s">
        <v>33</v>
      </c>
      <c r="D13737" s="58" t="s">
        <v>20749</v>
      </c>
      <c r="E13737" s="100" t="s">
        <v>20750</v>
      </c>
      <c r="F13737" s="58" t="s">
        <v>20751</v>
      </c>
      <c r="G13737" s="58" t="s">
        <v>20752</v>
      </c>
      <c r="H13737" s="199"/>
      <c r="I13737" s="140">
        <v>42445</v>
      </c>
      <c r="J13737" s="46" t="s">
        <v>1508</v>
      </c>
      <c r="K13737" s="75" t="s">
        <v>1509</v>
      </c>
      <c r="L13737" s="76">
        <f t="shared" si="654"/>
        <v>0</v>
      </c>
      <c r="M13737" s="76"/>
      <c r="N13737" s="76"/>
      <c r="O13737" s="76"/>
      <c r="P13737" s="76"/>
      <c r="Q13737" s="76"/>
      <c r="R13737" s="76"/>
      <c r="S13737" s="76"/>
      <c r="T13737" s="76"/>
      <c r="U13737" s="76"/>
      <c r="V13737" s="76"/>
      <c r="W13737" s="76"/>
      <c r="X13737" s="76"/>
    </row>
    <row r="13738" spans="1:24">
      <c r="A13738" s="895"/>
      <c r="B13738" s="54"/>
      <c r="C13738" s="54"/>
      <c r="D13738" s="77"/>
      <c r="E13738" s="63"/>
      <c r="F13738" s="77"/>
      <c r="G13738" s="77"/>
      <c r="H13738" s="200"/>
      <c r="I13738" s="141"/>
      <c r="J13738" s="54"/>
      <c r="K13738" s="75" t="s">
        <v>1501</v>
      </c>
      <c r="L13738" s="76">
        <f t="shared" si="654"/>
        <v>0</v>
      </c>
      <c r="M13738" s="76"/>
      <c r="N13738" s="76"/>
      <c r="O13738" s="76"/>
      <c r="P13738" s="76"/>
      <c r="Q13738" s="76"/>
      <c r="R13738" s="76"/>
      <c r="S13738" s="76"/>
      <c r="T13738" s="76"/>
      <c r="U13738" s="76"/>
      <c r="V13738" s="76"/>
      <c r="W13738" s="76"/>
      <c r="X13738" s="76"/>
    </row>
    <row r="13739" spans="1:24">
      <c r="A13739" s="895"/>
      <c r="B13739" s="54"/>
      <c r="C13739" s="80"/>
      <c r="D13739" s="81"/>
      <c r="E13739" s="68"/>
      <c r="F13739" s="81"/>
      <c r="G13739" s="81"/>
      <c r="H13739" s="201"/>
      <c r="I13739" s="142"/>
      <c r="J13739" s="80"/>
      <c r="K13739" s="84" t="s">
        <v>1502</v>
      </c>
      <c r="L13739" s="76">
        <f t="shared" si="654"/>
        <v>4</v>
      </c>
      <c r="M13739" s="76"/>
      <c r="N13739" s="76"/>
      <c r="O13739" s="76"/>
      <c r="P13739" s="76"/>
      <c r="Q13739" s="76"/>
      <c r="R13739" s="76"/>
      <c r="S13739" s="76"/>
      <c r="T13739" s="76"/>
      <c r="U13739" s="76"/>
      <c r="V13739" s="76"/>
      <c r="W13739" s="76">
        <v>4</v>
      </c>
      <c r="X13739" s="76"/>
    </row>
    <row r="13740" spans="1:24">
      <c r="A13740" s="895"/>
      <c r="B13740" s="54"/>
      <c r="C13740" s="46" t="s">
        <v>33</v>
      </c>
      <c r="D13740" s="58" t="s">
        <v>20753</v>
      </c>
      <c r="E13740" s="100" t="s">
        <v>20754</v>
      </c>
      <c r="F13740" s="58" t="s">
        <v>20755</v>
      </c>
      <c r="G13740" s="58" t="s">
        <v>20756</v>
      </c>
      <c r="H13740" s="199"/>
      <c r="I13740" s="140">
        <v>8</v>
      </c>
      <c r="J13740" s="46" t="s">
        <v>1508</v>
      </c>
      <c r="K13740" s="75" t="s">
        <v>1509</v>
      </c>
      <c r="L13740" s="76">
        <f t="shared" si="654"/>
        <v>0</v>
      </c>
      <c r="M13740" s="76"/>
      <c r="N13740" s="76"/>
      <c r="O13740" s="76"/>
      <c r="P13740" s="76"/>
      <c r="Q13740" s="76"/>
      <c r="R13740" s="76"/>
      <c r="S13740" s="76"/>
      <c r="T13740" s="76"/>
      <c r="U13740" s="76"/>
      <c r="V13740" s="76"/>
      <c r="W13740" s="76"/>
      <c r="X13740" s="76"/>
    </row>
    <row r="13741" spans="1:24">
      <c r="A13741" s="895"/>
      <c r="B13741" s="54"/>
      <c r="C13741" s="54"/>
      <c r="D13741" s="77"/>
      <c r="E13741" s="63"/>
      <c r="F13741" s="77"/>
      <c r="G13741" s="77"/>
      <c r="H13741" s="200"/>
      <c r="I13741" s="141"/>
      <c r="J13741" s="54"/>
      <c r="K13741" s="75" t="s">
        <v>1501</v>
      </c>
      <c r="L13741" s="76">
        <f t="shared" si="654"/>
        <v>0</v>
      </c>
      <c r="M13741" s="76"/>
      <c r="N13741" s="76"/>
      <c r="O13741" s="76"/>
      <c r="P13741" s="76"/>
      <c r="Q13741" s="76"/>
      <c r="R13741" s="76"/>
      <c r="S13741" s="76"/>
      <c r="T13741" s="76"/>
      <c r="U13741" s="76"/>
      <c r="V13741" s="76"/>
      <c r="W13741" s="76"/>
      <c r="X13741" s="76"/>
    </row>
    <row r="13742" spans="1:24">
      <c r="A13742" s="895"/>
      <c r="B13742" s="54"/>
      <c r="C13742" s="80"/>
      <c r="D13742" s="81"/>
      <c r="E13742" s="68"/>
      <c r="F13742" s="81"/>
      <c r="G13742" s="81"/>
      <c r="H13742" s="201"/>
      <c r="I13742" s="142"/>
      <c r="J13742" s="80"/>
      <c r="K13742" s="84" t="s">
        <v>1502</v>
      </c>
      <c r="L13742" s="76">
        <f t="shared" si="654"/>
        <v>2</v>
      </c>
      <c r="M13742" s="76">
        <v>1</v>
      </c>
      <c r="N13742" s="76"/>
      <c r="O13742" s="76">
        <v>1</v>
      </c>
      <c r="P13742" s="76"/>
      <c r="Q13742" s="76"/>
      <c r="R13742" s="76"/>
      <c r="S13742" s="76"/>
      <c r="T13742" s="76"/>
      <c r="U13742" s="76"/>
      <c r="V13742" s="76"/>
      <c r="W13742" s="76"/>
      <c r="X13742" s="76"/>
    </row>
    <row r="13743" spans="1:24">
      <c r="A13743" s="895"/>
      <c r="B13743" s="54"/>
      <c r="C13743" s="46" t="s">
        <v>33</v>
      </c>
      <c r="D13743" s="58" t="s">
        <v>20757</v>
      </c>
      <c r="E13743" s="100" t="s">
        <v>20758</v>
      </c>
      <c r="F13743" s="58" t="s">
        <v>20759</v>
      </c>
      <c r="G13743" s="58" t="s">
        <v>20760</v>
      </c>
      <c r="H13743" s="199" t="s">
        <v>20761</v>
      </c>
      <c r="I13743" s="140">
        <v>7156</v>
      </c>
      <c r="J13743" s="46" t="s">
        <v>1508</v>
      </c>
      <c r="K13743" s="75" t="s">
        <v>1509</v>
      </c>
      <c r="L13743" s="76">
        <f t="shared" si="654"/>
        <v>0</v>
      </c>
      <c r="M13743" s="76"/>
      <c r="N13743" s="76"/>
      <c r="O13743" s="76"/>
      <c r="P13743" s="76"/>
      <c r="Q13743" s="76"/>
      <c r="R13743" s="76"/>
      <c r="S13743" s="76"/>
      <c r="T13743" s="76"/>
      <c r="U13743" s="76"/>
      <c r="V13743" s="76"/>
      <c r="W13743" s="76"/>
      <c r="X13743" s="76"/>
    </row>
    <row r="13744" spans="1:24">
      <c r="A13744" s="895"/>
      <c r="B13744" s="54"/>
      <c r="C13744" s="54"/>
      <c r="D13744" s="77"/>
      <c r="E13744" s="63"/>
      <c r="F13744" s="77"/>
      <c r="G13744" s="77"/>
      <c r="H13744" s="200"/>
      <c r="I13744" s="141"/>
      <c r="J13744" s="54"/>
      <c r="K13744" s="75" t="s">
        <v>1501</v>
      </c>
      <c r="L13744" s="76">
        <f t="shared" si="654"/>
        <v>0</v>
      </c>
      <c r="M13744" s="76"/>
      <c r="N13744" s="76"/>
      <c r="O13744" s="76"/>
      <c r="P13744" s="76"/>
      <c r="Q13744" s="76"/>
      <c r="R13744" s="76"/>
      <c r="S13744" s="76"/>
      <c r="T13744" s="76"/>
      <c r="U13744" s="76"/>
      <c r="V13744" s="76"/>
      <c r="W13744" s="76"/>
      <c r="X13744" s="76"/>
    </row>
    <row r="13745" spans="1:24">
      <c r="A13745" s="895"/>
      <c r="B13745" s="54"/>
      <c r="C13745" s="80"/>
      <c r="D13745" s="81"/>
      <c r="E13745" s="68"/>
      <c r="F13745" s="81"/>
      <c r="G13745" s="81"/>
      <c r="H13745" s="201"/>
      <c r="I13745" s="142"/>
      <c r="J13745" s="80"/>
      <c r="K13745" s="84" t="s">
        <v>1502</v>
      </c>
      <c r="L13745" s="76">
        <f t="shared" si="654"/>
        <v>4</v>
      </c>
      <c r="M13745" s="76"/>
      <c r="N13745" s="76"/>
      <c r="O13745" s="76"/>
      <c r="P13745" s="76"/>
      <c r="Q13745" s="76"/>
      <c r="R13745" s="76"/>
      <c r="S13745" s="76"/>
      <c r="T13745" s="76">
        <v>3</v>
      </c>
      <c r="U13745" s="76"/>
      <c r="V13745" s="76"/>
      <c r="W13745" s="76">
        <v>1</v>
      </c>
      <c r="X13745" s="76"/>
    </row>
    <row r="13746" spans="1:24">
      <c r="A13746" s="895"/>
      <c r="B13746" s="54"/>
      <c r="C13746" s="58" t="s">
        <v>33</v>
      </c>
      <c r="D13746" s="58" t="s">
        <v>20762</v>
      </c>
      <c r="E13746" s="100" t="s">
        <v>20763</v>
      </c>
      <c r="F13746" s="58" t="s">
        <v>6733</v>
      </c>
      <c r="G13746" s="58" t="s">
        <v>20764</v>
      </c>
      <c r="H13746" s="199" t="s">
        <v>20765</v>
      </c>
      <c r="I13746" s="140">
        <v>42904</v>
      </c>
      <c r="J13746" s="46" t="s">
        <v>1508</v>
      </c>
      <c r="K13746" s="75" t="s">
        <v>1509</v>
      </c>
      <c r="L13746" s="76">
        <f>SUM(M13746:X13746)</f>
        <v>0</v>
      </c>
      <c r="M13746" s="76"/>
      <c r="N13746" s="76"/>
      <c r="O13746" s="76"/>
      <c r="P13746" s="76"/>
      <c r="Q13746" s="76"/>
      <c r="R13746" s="76"/>
      <c r="S13746" s="76"/>
      <c r="T13746" s="76"/>
      <c r="U13746" s="76"/>
      <c r="V13746" s="76"/>
      <c r="W13746" s="76"/>
      <c r="X13746" s="76"/>
    </row>
    <row r="13747" spans="1:24">
      <c r="A13747" s="895"/>
      <c r="B13747" s="54"/>
      <c r="C13747" s="77"/>
      <c r="D13747" s="77"/>
      <c r="E13747" s="63"/>
      <c r="F13747" s="77"/>
      <c r="G13747" s="77"/>
      <c r="H13747" s="200"/>
      <c r="I13747" s="141"/>
      <c r="J13747" s="54"/>
      <c r="K13747" s="75" t="s">
        <v>1501</v>
      </c>
      <c r="L13747" s="76">
        <f t="shared" ref="L13747:L13802" si="655">SUM(M13747:X13747)</f>
        <v>0</v>
      </c>
      <c r="M13747" s="76"/>
      <c r="N13747" s="76"/>
      <c r="O13747" s="76"/>
      <c r="P13747" s="76"/>
      <c r="Q13747" s="76"/>
      <c r="R13747" s="76"/>
      <c r="S13747" s="76"/>
      <c r="T13747" s="76"/>
      <c r="U13747" s="76"/>
      <c r="V13747" s="76"/>
      <c r="W13747" s="76"/>
      <c r="X13747" s="76"/>
    </row>
    <row r="13748" spans="1:24">
      <c r="A13748" s="895"/>
      <c r="B13748" s="54"/>
      <c r="C13748" s="81"/>
      <c r="D13748" s="81"/>
      <c r="E13748" s="68"/>
      <c r="F13748" s="81"/>
      <c r="G13748" s="81"/>
      <c r="H13748" s="201"/>
      <c r="I13748" s="142"/>
      <c r="J13748" s="80"/>
      <c r="K13748" s="84" t="s">
        <v>1502</v>
      </c>
      <c r="L13748" s="76">
        <f t="shared" si="655"/>
        <v>9</v>
      </c>
      <c r="M13748" s="76"/>
      <c r="N13748" s="76"/>
      <c r="O13748" s="76">
        <v>1</v>
      </c>
      <c r="P13748" s="76"/>
      <c r="Q13748" s="76"/>
      <c r="R13748" s="76"/>
      <c r="S13748" s="76"/>
      <c r="T13748" s="76">
        <v>6</v>
      </c>
      <c r="U13748" s="76"/>
      <c r="V13748" s="76"/>
      <c r="W13748" s="76">
        <v>2</v>
      </c>
      <c r="X13748" s="76"/>
    </row>
    <row r="13749" spans="1:24">
      <c r="A13749" s="895"/>
      <c r="B13749" s="54"/>
      <c r="C13749" s="58" t="s">
        <v>33</v>
      </c>
      <c r="D13749" s="94" t="s">
        <v>20766</v>
      </c>
      <c r="E13749" s="100" t="s">
        <v>20767</v>
      </c>
      <c r="F13749" s="58" t="s">
        <v>20768</v>
      </c>
      <c r="G13749" s="58" t="s">
        <v>20769</v>
      </c>
      <c r="H13749" s="199" t="s">
        <v>20770</v>
      </c>
      <c r="I13749" s="140">
        <v>17325</v>
      </c>
      <c r="J13749" s="46" t="s">
        <v>1508</v>
      </c>
      <c r="K13749" s="75" t="s">
        <v>1509</v>
      </c>
      <c r="L13749" s="76">
        <f t="shared" si="655"/>
        <v>0</v>
      </c>
      <c r="M13749" s="76"/>
      <c r="N13749" s="76"/>
      <c r="O13749" s="76"/>
      <c r="P13749" s="76"/>
      <c r="Q13749" s="76"/>
      <c r="R13749" s="76"/>
      <c r="S13749" s="76"/>
      <c r="T13749" s="76"/>
      <c r="U13749" s="76"/>
      <c r="V13749" s="76"/>
      <c r="W13749" s="76"/>
      <c r="X13749" s="76"/>
    </row>
    <row r="13750" spans="1:24">
      <c r="A13750" s="895"/>
      <c r="B13750" s="54"/>
      <c r="C13750" s="77"/>
      <c r="D13750" s="476"/>
      <c r="E13750" s="101"/>
      <c r="F13750" s="77"/>
      <c r="G13750" s="77"/>
      <c r="H13750" s="200"/>
      <c r="I13750" s="141"/>
      <c r="J13750" s="54"/>
      <c r="K13750" s="75" t="s">
        <v>1501</v>
      </c>
      <c r="L13750" s="76">
        <f t="shared" si="655"/>
        <v>0</v>
      </c>
      <c r="M13750" s="76"/>
      <c r="N13750" s="76"/>
      <c r="O13750" s="76"/>
      <c r="P13750" s="76"/>
      <c r="Q13750" s="76"/>
      <c r="R13750" s="76"/>
      <c r="S13750" s="76"/>
      <c r="T13750" s="76"/>
      <c r="U13750" s="76"/>
      <c r="V13750" s="76"/>
      <c r="W13750" s="76"/>
      <c r="X13750" s="76"/>
    </row>
    <row r="13751" spans="1:24">
      <c r="A13751" s="895"/>
      <c r="B13751" s="54"/>
      <c r="C13751" s="81"/>
      <c r="D13751" s="477"/>
      <c r="E13751" s="102"/>
      <c r="F13751" s="81"/>
      <c r="G13751" s="81"/>
      <c r="H13751" s="201"/>
      <c r="I13751" s="142"/>
      <c r="J13751" s="80"/>
      <c r="K13751" s="84" t="s">
        <v>1502</v>
      </c>
      <c r="L13751" s="76">
        <f t="shared" si="655"/>
        <v>2</v>
      </c>
      <c r="M13751" s="76"/>
      <c r="N13751" s="76"/>
      <c r="O13751" s="76"/>
      <c r="P13751" s="76"/>
      <c r="Q13751" s="76"/>
      <c r="R13751" s="76"/>
      <c r="S13751" s="76"/>
      <c r="T13751" s="76">
        <v>1</v>
      </c>
      <c r="U13751" s="76">
        <v>1</v>
      </c>
      <c r="V13751" s="76"/>
      <c r="W13751" s="76"/>
      <c r="X13751" s="76"/>
    </row>
    <row r="13752" spans="1:24">
      <c r="A13752" s="895"/>
      <c r="B13752" s="54"/>
      <c r="C13752" s="58" t="s">
        <v>35</v>
      </c>
      <c r="D13752" s="94" t="s">
        <v>20771</v>
      </c>
      <c r="E13752" s="100" t="s">
        <v>20772</v>
      </c>
      <c r="F13752" s="58" t="s">
        <v>20773</v>
      </c>
      <c r="G13752" s="58" t="s">
        <v>20774</v>
      </c>
      <c r="H13752" s="199" t="s">
        <v>20775</v>
      </c>
      <c r="I13752" s="140">
        <v>42668</v>
      </c>
      <c r="J13752" s="46" t="s">
        <v>1508</v>
      </c>
      <c r="K13752" s="75" t="s">
        <v>1509</v>
      </c>
      <c r="L13752" s="76">
        <f t="shared" si="655"/>
        <v>2</v>
      </c>
      <c r="M13752" s="76"/>
      <c r="N13752" s="76"/>
      <c r="O13752" s="76"/>
      <c r="P13752" s="76"/>
      <c r="Q13752" s="76"/>
      <c r="R13752" s="76"/>
      <c r="S13752" s="76">
        <v>1</v>
      </c>
      <c r="T13752" s="76">
        <v>1</v>
      </c>
      <c r="U13752" s="76"/>
      <c r="V13752" s="76"/>
      <c r="W13752" s="76"/>
      <c r="X13752" s="76"/>
    </row>
    <row r="13753" spans="1:24">
      <c r="A13753" s="895"/>
      <c r="B13753" s="54"/>
      <c r="C13753" s="77"/>
      <c r="D13753" s="476"/>
      <c r="E13753" s="63"/>
      <c r="F13753" s="77"/>
      <c r="G13753" s="77"/>
      <c r="H13753" s="200"/>
      <c r="I13753" s="141"/>
      <c r="J13753" s="54"/>
      <c r="K13753" s="75" t="s">
        <v>1501</v>
      </c>
      <c r="L13753" s="76">
        <f t="shared" si="655"/>
        <v>0</v>
      </c>
      <c r="M13753" s="76"/>
      <c r="N13753" s="76"/>
      <c r="O13753" s="76"/>
      <c r="P13753" s="76"/>
      <c r="Q13753" s="76"/>
      <c r="R13753" s="76"/>
      <c r="S13753" s="76"/>
      <c r="T13753" s="76"/>
      <c r="U13753" s="76"/>
      <c r="V13753" s="76"/>
      <c r="W13753" s="76"/>
      <c r="X13753" s="76"/>
    </row>
    <row r="13754" spans="1:24">
      <c r="A13754" s="895"/>
      <c r="B13754" s="54"/>
      <c r="C13754" s="81"/>
      <c r="D13754" s="477"/>
      <c r="E13754" s="68"/>
      <c r="F13754" s="81"/>
      <c r="G13754" s="81"/>
      <c r="H13754" s="201"/>
      <c r="I13754" s="142"/>
      <c r="J13754" s="80"/>
      <c r="K13754" s="84" t="s">
        <v>1502</v>
      </c>
      <c r="L13754" s="76">
        <f t="shared" si="655"/>
        <v>2</v>
      </c>
      <c r="M13754" s="76"/>
      <c r="N13754" s="76"/>
      <c r="O13754" s="76"/>
      <c r="P13754" s="76"/>
      <c r="Q13754" s="76"/>
      <c r="R13754" s="76"/>
      <c r="S13754" s="76"/>
      <c r="T13754" s="76">
        <v>1</v>
      </c>
      <c r="U13754" s="76"/>
      <c r="V13754" s="76"/>
      <c r="W13754" s="76">
        <v>1</v>
      </c>
      <c r="X13754" s="76"/>
    </row>
    <row r="13755" spans="1:24">
      <c r="A13755" s="895"/>
      <c r="B13755" s="54"/>
      <c r="C13755" s="58" t="s">
        <v>33</v>
      </c>
      <c r="D13755" s="58" t="s">
        <v>20776</v>
      </c>
      <c r="E13755" s="100" t="s">
        <v>20777</v>
      </c>
      <c r="F13755" s="58" t="s">
        <v>20778</v>
      </c>
      <c r="G13755" s="58" t="s">
        <v>20779</v>
      </c>
      <c r="H13755" s="199" t="s">
        <v>20780</v>
      </c>
      <c r="I13755" s="140">
        <v>75</v>
      </c>
      <c r="J13755" s="46" t="s">
        <v>1508</v>
      </c>
      <c r="K13755" s="75" t="s">
        <v>1509</v>
      </c>
      <c r="L13755" s="76">
        <f t="shared" si="655"/>
        <v>0</v>
      </c>
      <c r="M13755" s="76"/>
      <c r="N13755" s="76"/>
      <c r="O13755" s="76"/>
      <c r="P13755" s="76"/>
      <c r="Q13755" s="76"/>
      <c r="R13755" s="76"/>
      <c r="S13755" s="76"/>
      <c r="T13755" s="76"/>
      <c r="U13755" s="76"/>
      <c r="V13755" s="76"/>
      <c r="W13755" s="76"/>
      <c r="X13755" s="76"/>
    </row>
    <row r="13756" spans="1:24">
      <c r="A13756" s="895"/>
      <c r="B13756" s="54"/>
      <c r="C13756" s="77"/>
      <c r="D13756" s="77"/>
      <c r="E13756" s="63"/>
      <c r="F13756" s="77"/>
      <c r="G13756" s="77"/>
      <c r="H13756" s="200"/>
      <c r="I13756" s="141"/>
      <c r="J13756" s="54"/>
      <c r="K13756" s="75" t="s">
        <v>1501</v>
      </c>
      <c r="L13756" s="76">
        <f t="shared" si="655"/>
        <v>0</v>
      </c>
      <c r="M13756" s="76"/>
      <c r="N13756" s="76"/>
      <c r="O13756" s="76"/>
      <c r="P13756" s="76"/>
      <c r="Q13756" s="76"/>
      <c r="R13756" s="76"/>
      <c r="S13756" s="76"/>
      <c r="T13756" s="76"/>
      <c r="U13756" s="76"/>
      <c r="V13756" s="76"/>
      <c r="W13756" s="76"/>
      <c r="X13756" s="76"/>
    </row>
    <row r="13757" spans="1:24">
      <c r="A13757" s="895"/>
      <c r="B13757" s="54"/>
      <c r="C13757" s="81"/>
      <c r="D13757" s="81"/>
      <c r="E13757" s="68"/>
      <c r="F13757" s="81"/>
      <c r="G13757" s="81"/>
      <c r="H13757" s="201"/>
      <c r="I13757" s="142"/>
      <c r="J13757" s="80"/>
      <c r="K13757" s="84" t="s">
        <v>1502</v>
      </c>
      <c r="L13757" s="76">
        <f t="shared" si="655"/>
        <v>2</v>
      </c>
      <c r="M13757" s="76"/>
      <c r="N13757" s="76"/>
      <c r="O13757" s="76"/>
      <c r="P13757" s="76"/>
      <c r="Q13757" s="76"/>
      <c r="R13757" s="76"/>
      <c r="S13757" s="76">
        <v>2</v>
      </c>
      <c r="T13757" s="76"/>
      <c r="U13757" s="76"/>
      <c r="V13757" s="76"/>
      <c r="W13757" s="76"/>
      <c r="X13757" s="76"/>
    </row>
    <row r="13758" spans="1:24">
      <c r="A13758" s="895"/>
      <c r="B13758" s="54"/>
      <c r="C13758" s="58" t="s">
        <v>33</v>
      </c>
      <c r="D13758" s="58" t="s">
        <v>20781</v>
      </c>
      <c r="E13758" s="100" t="s">
        <v>20782</v>
      </c>
      <c r="F13758" s="58" t="s">
        <v>20783</v>
      </c>
      <c r="G13758" s="58" t="s">
        <v>20784</v>
      </c>
      <c r="H13758" s="199" t="s">
        <v>20785</v>
      </c>
      <c r="I13758" s="140">
        <v>17696</v>
      </c>
      <c r="J13758" s="46" t="s">
        <v>1508</v>
      </c>
      <c r="K13758" s="75" t="s">
        <v>1509</v>
      </c>
      <c r="L13758" s="76">
        <f t="shared" si="655"/>
        <v>0</v>
      </c>
      <c r="M13758" s="76"/>
      <c r="N13758" s="76"/>
      <c r="O13758" s="76"/>
      <c r="P13758" s="76"/>
      <c r="Q13758" s="76"/>
      <c r="R13758" s="76"/>
      <c r="S13758" s="76"/>
      <c r="T13758" s="76"/>
      <c r="U13758" s="76"/>
      <c r="V13758" s="76"/>
      <c r="W13758" s="76"/>
      <c r="X13758" s="76"/>
    </row>
    <row r="13759" spans="1:24">
      <c r="A13759" s="895"/>
      <c r="B13759" s="54"/>
      <c r="C13759" s="77"/>
      <c r="D13759" s="77"/>
      <c r="E13759" s="63"/>
      <c r="F13759" s="77"/>
      <c r="G13759" s="77"/>
      <c r="H13759" s="200"/>
      <c r="I13759" s="141"/>
      <c r="J13759" s="54"/>
      <c r="K13759" s="75" t="s">
        <v>1501</v>
      </c>
      <c r="L13759" s="76">
        <f t="shared" si="655"/>
        <v>0</v>
      </c>
      <c r="M13759" s="76"/>
      <c r="N13759" s="76"/>
      <c r="O13759" s="76"/>
      <c r="P13759" s="76"/>
      <c r="Q13759" s="76"/>
      <c r="R13759" s="76"/>
      <c r="S13759" s="76"/>
      <c r="T13759" s="76"/>
      <c r="U13759" s="76"/>
      <c r="V13759" s="76"/>
      <c r="W13759" s="76"/>
      <c r="X13759" s="76"/>
    </row>
    <row r="13760" spans="1:24">
      <c r="A13760" s="895"/>
      <c r="B13760" s="54"/>
      <c r="C13760" s="81"/>
      <c r="D13760" s="81"/>
      <c r="E13760" s="68"/>
      <c r="F13760" s="81"/>
      <c r="G13760" s="81"/>
      <c r="H13760" s="201"/>
      <c r="I13760" s="142"/>
      <c r="J13760" s="80"/>
      <c r="K13760" s="84" t="s">
        <v>1502</v>
      </c>
      <c r="L13760" s="76">
        <f t="shared" si="655"/>
        <v>2</v>
      </c>
      <c r="M13760" s="76"/>
      <c r="N13760" s="76"/>
      <c r="O13760" s="76"/>
      <c r="P13760" s="76"/>
      <c r="Q13760" s="76"/>
      <c r="R13760" s="76"/>
      <c r="S13760" s="76">
        <v>1</v>
      </c>
      <c r="T13760" s="76"/>
      <c r="U13760" s="76"/>
      <c r="V13760" s="76"/>
      <c r="W13760" s="76">
        <v>1</v>
      </c>
      <c r="X13760" s="76"/>
    </row>
    <row r="13761" spans="1:24">
      <c r="A13761" s="895"/>
      <c r="B13761" s="54"/>
      <c r="C13761" s="58" t="s">
        <v>33</v>
      </c>
      <c r="D13761" s="58" t="s">
        <v>20786</v>
      </c>
      <c r="E13761" s="100" t="s">
        <v>20787</v>
      </c>
      <c r="F13761" s="58" t="s">
        <v>20788</v>
      </c>
      <c r="G13761" s="58" t="s">
        <v>20789</v>
      </c>
      <c r="H13761" s="199" t="s">
        <v>20790</v>
      </c>
      <c r="I13761" s="140">
        <v>926</v>
      </c>
      <c r="J13761" s="46" t="s">
        <v>1508</v>
      </c>
      <c r="K13761" s="75" t="s">
        <v>1509</v>
      </c>
      <c r="L13761" s="76">
        <f t="shared" si="655"/>
        <v>0</v>
      </c>
      <c r="M13761" s="76"/>
      <c r="N13761" s="76"/>
      <c r="O13761" s="76"/>
      <c r="P13761" s="76"/>
      <c r="Q13761" s="76"/>
      <c r="R13761" s="76"/>
      <c r="S13761" s="76"/>
      <c r="T13761" s="76"/>
      <c r="U13761" s="76"/>
      <c r="V13761" s="76"/>
      <c r="W13761" s="76"/>
      <c r="X13761" s="76"/>
    </row>
    <row r="13762" spans="1:24">
      <c r="A13762" s="895"/>
      <c r="B13762" s="54"/>
      <c r="C13762" s="77"/>
      <c r="D13762" s="77"/>
      <c r="E13762" s="63"/>
      <c r="F13762" s="77"/>
      <c r="G13762" s="77"/>
      <c r="H13762" s="200"/>
      <c r="I13762" s="141"/>
      <c r="J13762" s="54"/>
      <c r="K13762" s="75" t="s">
        <v>1501</v>
      </c>
      <c r="L13762" s="76">
        <f t="shared" si="655"/>
        <v>0</v>
      </c>
      <c r="M13762" s="76"/>
      <c r="N13762" s="76"/>
      <c r="O13762" s="76"/>
      <c r="P13762" s="76"/>
      <c r="Q13762" s="76"/>
      <c r="R13762" s="76"/>
      <c r="S13762" s="76"/>
      <c r="T13762" s="76"/>
      <c r="U13762" s="76"/>
      <c r="V13762" s="76"/>
      <c r="W13762" s="76"/>
      <c r="X13762" s="76"/>
    </row>
    <row r="13763" spans="1:24">
      <c r="A13763" s="895"/>
      <c r="B13763" s="54"/>
      <c r="C13763" s="81"/>
      <c r="D13763" s="81"/>
      <c r="E13763" s="68"/>
      <c r="F13763" s="81"/>
      <c r="G13763" s="81"/>
      <c r="H13763" s="201"/>
      <c r="I13763" s="142"/>
      <c r="J13763" s="80"/>
      <c r="K13763" s="84" t="s">
        <v>1502</v>
      </c>
      <c r="L13763" s="76">
        <f t="shared" si="655"/>
        <v>2</v>
      </c>
      <c r="M13763" s="76"/>
      <c r="N13763" s="76"/>
      <c r="O13763" s="76">
        <v>2</v>
      </c>
      <c r="P13763" s="76"/>
      <c r="Q13763" s="76"/>
      <c r="R13763" s="76"/>
      <c r="S13763" s="76"/>
      <c r="T13763" s="76"/>
      <c r="U13763" s="76"/>
      <c r="V13763" s="76"/>
      <c r="W13763" s="76"/>
      <c r="X13763" s="76"/>
    </row>
    <row r="13764" spans="1:24">
      <c r="A13764" s="895"/>
      <c r="B13764" s="54"/>
      <c r="C13764" s="58" t="s">
        <v>33</v>
      </c>
      <c r="D13764" s="58" t="s">
        <v>20791</v>
      </c>
      <c r="E13764" s="100" t="s">
        <v>20792</v>
      </c>
      <c r="F13764" s="58" t="s">
        <v>20793</v>
      </c>
      <c r="G13764" s="58" t="s">
        <v>20794</v>
      </c>
      <c r="H13764" s="199" t="s">
        <v>20795</v>
      </c>
      <c r="I13764" s="140">
        <v>0</v>
      </c>
      <c r="J13764" s="46" t="s">
        <v>1508</v>
      </c>
      <c r="K13764" s="75" t="s">
        <v>1509</v>
      </c>
      <c r="L13764" s="76">
        <f t="shared" si="655"/>
        <v>0</v>
      </c>
      <c r="M13764" s="76"/>
      <c r="N13764" s="76"/>
      <c r="O13764" s="76"/>
      <c r="P13764" s="76"/>
      <c r="Q13764" s="76"/>
      <c r="R13764" s="76"/>
      <c r="S13764" s="76"/>
      <c r="T13764" s="76"/>
      <c r="U13764" s="76"/>
      <c r="V13764" s="76"/>
      <c r="W13764" s="76"/>
      <c r="X13764" s="76"/>
    </row>
    <row r="13765" spans="1:24">
      <c r="A13765" s="895"/>
      <c r="B13765" s="54"/>
      <c r="C13765" s="77"/>
      <c r="D13765" s="77"/>
      <c r="E13765" s="63"/>
      <c r="F13765" s="77"/>
      <c r="G13765" s="77"/>
      <c r="H13765" s="200"/>
      <c r="I13765" s="141"/>
      <c r="J13765" s="54"/>
      <c r="K13765" s="75" t="s">
        <v>1501</v>
      </c>
      <c r="L13765" s="76">
        <f t="shared" si="655"/>
        <v>0</v>
      </c>
      <c r="M13765" s="76"/>
      <c r="N13765" s="76"/>
      <c r="O13765" s="76"/>
      <c r="P13765" s="76"/>
      <c r="Q13765" s="76"/>
      <c r="R13765" s="76"/>
      <c r="S13765" s="76"/>
      <c r="T13765" s="76"/>
      <c r="U13765" s="76"/>
      <c r="V13765" s="76"/>
      <c r="W13765" s="76"/>
      <c r="X13765" s="76"/>
    </row>
    <row r="13766" spans="1:24">
      <c r="A13766" s="895"/>
      <c r="B13766" s="54"/>
      <c r="C13766" s="81"/>
      <c r="D13766" s="81"/>
      <c r="E13766" s="68"/>
      <c r="F13766" s="81"/>
      <c r="G13766" s="81"/>
      <c r="H13766" s="201"/>
      <c r="I13766" s="142"/>
      <c r="J13766" s="80"/>
      <c r="K13766" s="84" t="s">
        <v>1502</v>
      </c>
      <c r="L13766" s="76">
        <f t="shared" si="655"/>
        <v>2</v>
      </c>
      <c r="M13766" s="76"/>
      <c r="N13766" s="76"/>
      <c r="O13766" s="76">
        <v>2</v>
      </c>
      <c r="P13766" s="76"/>
      <c r="Q13766" s="76"/>
      <c r="R13766" s="76"/>
      <c r="S13766" s="76"/>
      <c r="T13766" s="76"/>
      <c r="U13766" s="76"/>
      <c r="V13766" s="76"/>
      <c r="W13766" s="76"/>
      <c r="X13766" s="76"/>
    </row>
    <row r="13767" spans="1:24">
      <c r="A13767" s="895"/>
      <c r="B13767" s="54"/>
      <c r="C13767" s="58" t="s">
        <v>33</v>
      </c>
      <c r="D13767" s="115" t="s">
        <v>20796</v>
      </c>
      <c r="E13767" s="100" t="s">
        <v>20797</v>
      </c>
      <c r="F13767" s="58" t="s">
        <v>20798</v>
      </c>
      <c r="G13767" s="115" t="s">
        <v>20799</v>
      </c>
      <c r="H13767" s="199" t="s">
        <v>20800</v>
      </c>
      <c r="I13767" s="140">
        <v>0</v>
      </c>
      <c r="J13767" s="46" t="s">
        <v>1508</v>
      </c>
      <c r="K13767" s="75" t="s">
        <v>1509</v>
      </c>
      <c r="L13767" s="76">
        <f t="shared" si="655"/>
        <v>0</v>
      </c>
      <c r="M13767" s="76"/>
      <c r="N13767" s="76"/>
      <c r="O13767" s="76"/>
      <c r="P13767" s="76"/>
      <c r="Q13767" s="76"/>
      <c r="R13767" s="76"/>
      <c r="S13767" s="76"/>
      <c r="T13767" s="76"/>
      <c r="U13767" s="76"/>
      <c r="V13767" s="76"/>
      <c r="W13767" s="76"/>
      <c r="X13767" s="76"/>
    </row>
    <row r="13768" spans="1:24">
      <c r="A13768" s="895"/>
      <c r="B13768" s="54"/>
      <c r="C13768" s="77"/>
      <c r="D13768" s="117"/>
      <c r="E13768" s="63"/>
      <c r="F13768" s="77"/>
      <c r="G13768" s="117"/>
      <c r="H13768" s="200"/>
      <c r="I13768" s="141"/>
      <c r="J13768" s="54"/>
      <c r="K13768" s="75" t="s">
        <v>1501</v>
      </c>
      <c r="L13768" s="76">
        <f t="shared" si="655"/>
        <v>0</v>
      </c>
      <c r="M13768" s="76"/>
      <c r="N13768" s="76"/>
      <c r="O13768" s="76"/>
      <c r="P13768" s="76"/>
      <c r="Q13768" s="76"/>
      <c r="R13768" s="76"/>
      <c r="S13768" s="76"/>
      <c r="T13768" s="76"/>
      <c r="U13768" s="76"/>
      <c r="V13768" s="76"/>
      <c r="W13768" s="76"/>
      <c r="X13768" s="76"/>
    </row>
    <row r="13769" spans="1:24">
      <c r="A13769" s="895"/>
      <c r="B13769" s="54"/>
      <c r="C13769" s="81"/>
      <c r="D13769" s="119"/>
      <c r="E13769" s="68"/>
      <c r="F13769" s="81"/>
      <c r="G13769" s="119"/>
      <c r="H13769" s="201"/>
      <c r="I13769" s="142"/>
      <c r="J13769" s="80"/>
      <c r="K13769" s="84" t="s">
        <v>1502</v>
      </c>
      <c r="L13769" s="76">
        <f t="shared" si="655"/>
        <v>3</v>
      </c>
      <c r="M13769" s="76"/>
      <c r="N13769" s="76"/>
      <c r="O13769" s="76">
        <v>2</v>
      </c>
      <c r="P13769" s="76"/>
      <c r="Q13769" s="76"/>
      <c r="R13769" s="76"/>
      <c r="S13769" s="76"/>
      <c r="T13769" s="76">
        <v>1</v>
      </c>
      <c r="U13769" s="76"/>
      <c r="V13769" s="76"/>
      <c r="W13769" s="76"/>
      <c r="X13769" s="76"/>
    </row>
    <row r="13770" spans="1:24">
      <c r="A13770" s="895"/>
      <c r="B13770" s="54"/>
      <c r="C13770" s="58" t="s">
        <v>33</v>
      </c>
      <c r="D13770" s="58" t="s">
        <v>20801</v>
      </c>
      <c r="E13770" s="100" t="s">
        <v>20802</v>
      </c>
      <c r="F13770" s="58" t="s">
        <v>20803</v>
      </c>
      <c r="G13770" s="115" t="s">
        <v>20804</v>
      </c>
      <c r="H13770" s="199" t="s">
        <v>20805</v>
      </c>
      <c r="I13770" s="140">
        <v>0</v>
      </c>
      <c r="J13770" s="46" t="s">
        <v>1508</v>
      </c>
      <c r="K13770" s="75" t="s">
        <v>1509</v>
      </c>
      <c r="L13770" s="76">
        <f t="shared" si="655"/>
        <v>0</v>
      </c>
      <c r="M13770" s="76"/>
      <c r="N13770" s="76"/>
      <c r="O13770" s="76"/>
      <c r="P13770" s="76"/>
      <c r="Q13770" s="76"/>
      <c r="R13770" s="76"/>
      <c r="S13770" s="76"/>
      <c r="T13770" s="76"/>
      <c r="U13770" s="76"/>
      <c r="V13770" s="76"/>
      <c r="W13770" s="76"/>
      <c r="X13770" s="76"/>
    </row>
    <row r="13771" spans="1:24">
      <c r="A13771" s="895"/>
      <c r="B13771" s="54"/>
      <c r="C13771" s="77"/>
      <c r="D13771" s="77"/>
      <c r="E13771" s="63"/>
      <c r="F13771" s="77"/>
      <c r="G13771" s="117"/>
      <c r="H13771" s="200"/>
      <c r="I13771" s="141"/>
      <c r="J13771" s="54"/>
      <c r="K13771" s="75" t="s">
        <v>1501</v>
      </c>
      <c r="L13771" s="76">
        <f t="shared" si="655"/>
        <v>0</v>
      </c>
      <c r="M13771" s="76"/>
      <c r="N13771" s="76"/>
      <c r="O13771" s="76"/>
      <c r="P13771" s="76"/>
      <c r="Q13771" s="76"/>
      <c r="R13771" s="76"/>
      <c r="S13771" s="76"/>
      <c r="T13771" s="76"/>
      <c r="U13771" s="76"/>
      <c r="V13771" s="76"/>
      <c r="W13771" s="76"/>
      <c r="X13771" s="76"/>
    </row>
    <row r="13772" spans="1:24">
      <c r="A13772" s="895"/>
      <c r="B13772" s="54"/>
      <c r="C13772" s="81"/>
      <c r="D13772" s="81"/>
      <c r="E13772" s="68"/>
      <c r="F13772" s="81"/>
      <c r="G13772" s="119"/>
      <c r="H13772" s="201"/>
      <c r="I13772" s="142"/>
      <c r="J13772" s="80"/>
      <c r="K13772" s="84" t="s">
        <v>1502</v>
      </c>
      <c r="L13772" s="76">
        <f t="shared" si="655"/>
        <v>2</v>
      </c>
      <c r="M13772" s="76"/>
      <c r="N13772" s="76"/>
      <c r="O13772" s="76">
        <v>2</v>
      </c>
      <c r="P13772" s="76"/>
      <c r="Q13772" s="76"/>
      <c r="R13772" s="76"/>
      <c r="S13772" s="76"/>
      <c r="T13772" s="76"/>
      <c r="U13772" s="76"/>
      <c r="V13772" s="76"/>
      <c r="W13772" s="76"/>
      <c r="X13772" s="76"/>
    </row>
    <row r="13773" spans="1:24">
      <c r="A13773" s="895"/>
      <c r="B13773" s="54"/>
      <c r="C13773" s="58" t="s">
        <v>35</v>
      </c>
      <c r="D13773" s="115" t="s">
        <v>20806</v>
      </c>
      <c r="E13773" s="100" t="s">
        <v>20807</v>
      </c>
      <c r="F13773" s="58" t="s">
        <v>20808</v>
      </c>
      <c r="G13773" s="58" t="s">
        <v>20809</v>
      </c>
      <c r="H13773" s="199" t="s">
        <v>20810</v>
      </c>
      <c r="I13773" s="140">
        <v>82081</v>
      </c>
      <c r="J13773" s="46" t="s">
        <v>1508</v>
      </c>
      <c r="K13773" s="75" t="s">
        <v>1509</v>
      </c>
      <c r="L13773" s="76">
        <f t="shared" si="655"/>
        <v>2</v>
      </c>
      <c r="M13773" s="76">
        <v>1</v>
      </c>
      <c r="N13773" s="76"/>
      <c r="O13773" s="76"/>
      <c r="P13773" s="76"/>
      <c r="Q13773" s="76"/>
      <c r="R13773" s="76"/>
      <c r="S13773" s="76"/>
      <c r="T13773" s="76"/>
      <c r="U13773" s="76"/>
      <c r="V13773" s="76"/>
      <c r="W13773" s="76">
        <v>1</v>
      </c>
      <c r="X13773" s="76"/>
    </row>
    <row r="13774" spans="1:24">
      <c r="A13774" s="895"/>
      <c r="B13774" s="54"/>
      <c r="C13774" s="77"/>
      <c r="D13774" s="117"/>
      <c r="E13774" s="63"/>
      <c r="F13774" s="77"/>
      <c r="G13774" s="77"/>
      <c r="H13774" s="200"/>
      <c r="I13774" s="141"/>
      <c r="J13774" s="54"/>
      <c r="K13774" s="75" t="s">
        <v>1501</v>
      </c>
      <c r="L13774" s="76">
        <f t="shared" si="655"/>
        <v>0</v>
      </c>
      <c r="M13774" s="76"/>
      <c r="N13774" s="76"/>
      <c r="O13774" s="76"/>
      <c r="P13774" s="76"/>
      <c r="Q13774" s="76"/>
      <c r="R13774" s="76"/>
      <c r="S13774" s="76"/>
      <c r="T13774" s="76"/>
      <c r="U13774" s="76"/>
      <c r="V13774" s="76"/>
      <c r="W13774" s="76"/>
      <c r="X13774" s="76"/>
    </row>
    <row r="13775" spans="1:24">
      <c r="A13775" s="895"/>
      <c r="B13775" s="54"/>
      <c r="C13775" s="81"/>
      <c r="D13775" s="119"/>
      <c r="E13775" s="68"/>
      <c r="F13775" s="81"/>
      <c r="G13775" s="81"/>
      <c r="H13775" s="201"/>
      <c r="I13775" s="142"/>
      <c r="J13775" s="80"/>
      <c r="K13775" s="84" t="s">
        <v>1502</v>
      </c>
      <c r="L13775" s="76">
        <f t="shared" si="655"/>
        <v>17</v>
      </c>
      <c r="M13775" s="76"/>
      <c r="N13775" s="76"/>
      <c r="O13775" s="76"/>
      <c r="P13775" s="76"/>
      <c r="Q13775" s="76"/>
      <c r="R13775" s="76"/>
      <c r="S13775" s="76"/>
      <c r="T13775" s="76">
        <v>9</v>
      </c>
      <c r="U13775" s="76"/>
      <c r="V13775" s="76"/>
      <c r="W13775" s="76">
        <v>8</v>
      </c>
      <c r="X13775" s="76"/>
    </row>
    <row r="13776" spans="1:24">
      <c r="A13776" s="895"/>
      <c r="B13776" s="54"/>
      <c r="C13776" s="58" t="s">
        <v>33</v>
      </c>
      <c r="D13776" s="58" t="s">
        <v>20811</v>
      </c>
      <c r="E13776" s="100" t="s">
        <v>20812</v>
      </c>
      <c r="F13776" s="58" t="s">
        <v>20813</v>
      </c>
      <c r="G13776" s="58" t="s">
        <v>20814</v>
      </c>
      <c r="H13776" s="199" t="s">
        <v>20815</v>
      </c>
      <c r="I13776" s="74">
        <v>191</v>
      </c>
      <c r="J13776" s="46" t="s">
        <v>1508</v>
      </c>
      <c r="K13776" s="75" t="s">
        <v>1509</v>
      </c>
      <c r="L13776" s="76">
        <f t="shared" si="655"/>
        <v>0</v>
      </c>
      <c r="M13776" s="76"/>
      <c r="N13776" s="76"/>
      <c r="O13776" s="76"/>
      <c r="P13776" s="76"/>
      <c r="Q13776" s="76"/>
      <c r="R13776" s="76"/>
      <c r="S13776" s="76"/>
      <c r="T13776" s="76"/>
      <c r="U13776" s="76"/>
      <c r="V13776" s="76"/>
      <c r="W13776" s="76"/>
      <c r="X13776" s="76"/>
    </row>
    <row r="13777" spans="1:24">
      <c r="A13777" s="895"/>
      <c r="B13777" s="54"/>
      <c r="C13777" s="77"/>
      <c r="D13777" s="77"/>
      <c r="E13777" s="63"/>
      <c r="F13777" s="77"/>
      <c r="G13777" s="77"/>
      <c r="H13777" s="200"/>
      <c r="I13777" s="79"/>
      <c r="J13777" s="54"/>
      <c r="K13777" s="75" t="s">
        <v>1501</v>
      </c>
      <c r="L13777" s="76">
        <f t="shared" si="655"/>
        <v>0</v>
      </c>
      <c r="M13777" s="76"/>
      <c r="N13777" s="76"/>
      <c r="O13777" s="76"/>
      <c r="P13777" s="76"/>
      <c r="Q13777" s="76"/>
      <c r="R13777" s="76"/>
      <c r="S13777" s="76"/>
      <c r="T13777" s="76"/>
      <c r="U13777" s="76"/>
      <c r="V13777" s="76"/>
      <c r="W13777" s="76"/>
      <c r="X13777" s="76"/>
    </row>
    <row r="13778" spans="1:24">
      <c r="A13778" s="895"/>
      <c r="B13778" s="54"/>
      <c r="C13778" s="81"/>
      <c r="D13778" s="81"/>
      <c r="E13778" s="68"/>
      <c r="F13778" s="81"/>
      <c r="G13778" s="81"/>
      <c r="H13778" s="201"/>
      <c r="I13778" s="83"/>
      <c r="J13778" s="80"/>
      <c r="K13778" s="84" t="s">
        <v>1502</v>
      </c>
      <c r="L13778" s="76">
        <f t="shared" si="655"/>
        <v>2</v>
      </c>
      <c r="M13778" s="76"/>
      <c r="N13778" s="76"/>
      <c r="O13778" s="76">
        <v>2</v>
      </c>
      <c r="P13778" s="76"/>
      <c r="Q13778" s="76"/>
      <c r="R13778" s="76"/>
      <c r="S13778" s="76"/>
      <c r="T13778" s="76"/>
      <c r="U13778" s="76"/>
      <c r="V13778" s="76"/>
      <c r="W13778" s="76"/>
      <c r="X13778" s="76"/>
    </row>
    <row r="13779" spans="1:24">
      <c r="A13779" s="895"/>
      <c r="B13779" s="54"/>
      <c r="C13779" s="58" t="s">
        <v>33</v>
      </c>
      <c r="D13779" s="58" t="s">
        <v>20816</v>
      </c>
      <c r="E13779" s="100" t="s">
        <v>20817</v>
      </c>
      <c r="F13779" s="58" t="s">
        <v>20818</v>
      </c>
      <c r="G13779" s="115" t="s">
        <v>20819</v>
      </c>
      <c r="H13779" s="199" t="s">
        <v>20820</v>
      </c>
      <c r="I13779" s="74">
        <v>0</v>
      </c>
      <c r="J13779" s="46" t="s">
        <v>1508</v>
      </c>
      <c r="K13779" s="75" t="s">
        <v>1509</v>
      </c>
      <c r="L13779" s="76">
        <f t="shared" si="655"/>
        <v>0</v>
      </c>
      <c r="M13779" s="76"/>
      <c r="N13779" s="76"/>
      <c r="O13779" s="76"/>
      <c r="P13779" s="76"/>
      <c r="Q13779" s="76"/>
      <c r="R13779" s="76"/>
      <c r="S13779" s="76"/>
      <c r="T13779" s="76"/>
      <c r="U13779" s="76"/>
      <c r="V13779" s="76"/>
      <c r="W13779" s="76"/>
      <c r="X13779" s="76"/>
    </row>
    <row r="13780" spans="1:24">
      <c r="A13780" s="895"/>
      <c r="B13780" s="54"/>
      <c r="C13780" s="77"/>
      <c r="D13780" s="77"/>
      <c r="E13780" s="63"/>
      <c r="F13780" s="77"/>
      <c r="G13780" s="117"/>
      <c r="H13780" s="200"/>
      <c r="I13780" s="79"/>
      <c r="J13780" s="54"/>
      <c r="K13780" s="75" t="s">
        <v>1501</v>
      </c>
      <c r="L13780" s="76">
        <f t="shared" si="655"/>
        <v>0</v>
      </c>
      <c r="M13780" s="76"/>
      <c r="N13780" s="76"/>
      <c r="O13780" s="76"/>
      <c r="P13780" s="76"/>
      <c r="Q13780" s="76"/>
      <c r="R13780" s="76"/>
      <c r="S13780" s="76"/>
      <c r="T13780" s="76"/>
      <c r="U13780" s="76"/>
      <c r="V13780" s="76"/>
      <c r="W13780" s="76"/>
      <c r="X13780" s="76"/>
    </row>
    <row r="13781" spans="1:24">
      <c r="A13781" s="895"/>
      <c r="B13781" s="54"/>
      <c r="C13781" s="81"/>
      <c r="D13781" s="81"/>
      <c r="E13781" s="68"/>
      <c r="F13781" s="81"/>
      <c r="G13781" s="119"/>
      <c r="H13781" s="201"/>
      <c r="I13781" s="83"/>
      <c r="J13781" s="80"/>
      <c r="K13781" s="84" t="s">
        <v>1502</v>
      </c>
      <c r="L13781" s="76">
        <f t="shared" si="655"/>
        <v>2</v>
      </c>
      <c r="M13781" s="76"/>
      <c r="N13781" s="76"/>
      <c r="O13781" s="76">
        <v>1</v>
      </c>
      <c r="P13781" s="76"/>
      <c r="Q13781" s="76"/>
      <c r="R13781" s="76"/>
      <c r="S13781" s="76">
        <v>1</v>
      </c>
      <c r="T13781" s="76"/>
      <c r="U13781" s="76"/>
      <c r="V13781" s="76"/>
      <c r="W13781" s="76"/>
      <c r="X13781" s="76"/>
    </row>
    <row r="13782" spans="1:24">
      <c r="A13782" s="895"/>
      <c r="B13782" s="54"/>
      <c r="C13782" s="58" t="s">
        <v>33</v>
      </c>
      <c r="D13782" s="58" t="s">
        <v>15376</v>
      </c>
      <c r="E13782" s="100" t="s">
        <v>20821</v>
      </c>
      <c r="F13782" s="58" t="s">
        <v>20822</v>
      </c>
      <c r="G13782" s="58" t="s">
        <v>20823</v>
      </c>
      <c r="H13782" s="199"/>
      <c r="I13782" s="74">
        <v>0</v>
      </c>
      <c r="J13782" s="46" t="s">
        <v>1508</v>
      </c>
      <c r="K13782" s="75" t="s">
        <v>1509</v>
      </c>
      <c r="L13782" s="76">
        <f t="shared" si="655"/>
        <v>0</v>
      </c>
      <c r="M13782" s="76"/>
      <c r="N13782" s="76"/>
      <c r="O13782" s="76"/>
      <c r="P13782" s="76"/>
      <c r="Q13782" s="76"/>
      <c r="R13782" s="76"/>
      <c r="S13782" s="76"/>
      <c r="T13782" s="76"/>
      <c r="U13782" s="76"/>
      <c r="V13782" s="76"/>
      <c r="W13782" s="76"/>
      <c r="X13782" s="76"/>
    </row>
    <row r="13783" spans="1:24">
      <c r="A13783" s="895"/>
      <c r="B13783" s="54"/>
      <c r="C13783" s="77"/>
      <c r="D13783" s="77"/>
      <c r="E13783" s="63"/>
      <c r="F13783" s="77"/>
      <c r="G13783" s="77"/>
      <c r="H13783" s="200"/>
      <c r="I13783" s="79"/>
      <c r="J13783" s="54"/>
      <c r="K13783" s="75" t="s">
        <v>1501</v>
      </c>
      <c r="L13783" s="76">
        <f t="shared" si="655"/>
        <v>0</v>
      </c>
      <c r="M13783" s="76"/>
      <c r="N13783" s="76"/>
      <c r="O13783" s="76"/>
      <c r="P13783" s="76"/>
      <c r="Q13783" s="76"/>
      <c r="R13783" s="76"/>
      <c r="S13783" s="76"/>
      <c r="T13783" s="76"/>
      <c r="U13783" s="76"/>
      <c r="V13783" s="76"/>
      <c r="W13783" s="76"/>
      <c r="X13783" s="76"/>
    </row>
    <row r="13784" spans="1:24">
      <c r="A13784" s="895"/>
      <c r="B13784" s="54"/>
      <c r="C13784" s="81"/>
      <c r="D13784" s="81"/>
      <c r="E13784" s="68"/>
      <c r="F13784" s="81"/>
      <c r="G13784" s="81"/>
      <c r="H13784" s="201"/>
      <c r="I13784" s="83"/>
      <c r="J13784" s="80"/>
      <c r="K13784" s="84" t="s">
        <v>1502</v>
      </c>
      <c r="L13784" s="76">
        <f t="shared" si="655"/>
        <v>2</v>
      </c>
      <c r="M13784" s="76"/>
      <c r="N13784" s="76"/>
      <c r="O13784" s="76">
        <v>2</v>
      </c>
      <c r="P13784" s="76"/>
      <c r="Q13784" s="76"/>
      <c r="R13784" s="76"/>
      <c r="S13784" s="76"/>
      <c r="T13784" s="76"/>
      <c r="U13784" s="76"/>
      <c r="V13784" s="76"/>
      <c r="W13784" s="76"/>
      <c r="X13784" s="76"/>
    </row>
    <row r="13785" spans="1:24">
      <c r="A13785" s="895"/>
      <c r="B13785" s="54"/>
      <c r="C13785" s="58" t="s">
        <v>33</v>
      </c>
      <c r="D13785" s="58" t="s">
        <v>20824</v>
      </c>
      <c r="E13785" s="100" t="s">
        <v>20825</v>
      </c>
      <c r="F13785" s="58" t="s">
        <v>20826</v>
      </c>
      <c r="G13785" s="58" t="s">
        <v>20827</v>
      </c>
      <c r="H13785" s="199" t="s">
        <v>20828</v>
      </c>
      <c r="I13785" s="74">
        <v>0</v>
      </c>
      <c r="J13785" s="46" t="s">
        <v>1508</v>
      </c>
      <c r="K13785" s="75" t="s">
        <v>1509</v>
      </c>
      <c r="L13785" s="76">
        <f t="shared" si="655"/>
        <v>0</v>
      </c>
      <c r="M13785" s="76"/>
      <c r="N13785" s="76"/>
      <c r="O13785" s="76"/>
      <c r="P13785" s="76"/>
      <c r="Q13785" s="76"/>
      <c r="R13785" s="76"/>
      <c r="S13785" s="76"/>
      <c r="T13785" s="76"/>
      <c r="U13785" s="76"/>
      <c r="V13785" s="76"/>
      <c r="W13785" s="76"/>
      <c r="X13785" s="76"/>
    </row>
    <row r="13786" spans="1:24">
      <c r="A13786" s="895"/>
      <c r="B13786" s="54"/>
      <c r="C13786" s="77"/>
      <c r="D13786" s="77"/>
      <c r="E13786" s="63"/>
      <c r="F13786" s="77"/>
      <c r="G13786" s="77"/>
      <c r="H13786" s="200"/>
      <c r="I13786" s="79"/>
      <c r="J13786" s="54"/>
      <c r="K13786" s="75" t="s">
        <v>1501</v>
      </c>
      <c r="L13786" s="76">
        <f t="shared" si="655"/>
        <v>0</v>
      </c>
      <c r="M13786" s="76"/>
      <c r="N13786" s="76"/>
      <c r="O13786" s="76"/>
      <c r="P13786" s="76"/>
      <c r="Q13786" s="76"/>
      <c r="R13786" s="76"/>
      <c r="S13786" s="76"/>
      <c r="T13786" s="76"/>
      <c r="U13786" s="76"/>
      <c r="V13786" s="76"/>
      <c r="W13786" s="76"/>
      <c r="X13786" s="76"/>
    </row>
    <row r="13787" spans="1:24">
      <c r="A13787" s="895"/>
      <c r="B13787" s="54"/>
      <c r="C13787" s="81"/>
      <c r="D13787" s="81"/>
      <c r="E13787" s="68"/>
      <c r="F13787" s="81"/>
      <c r="G13787" s="81"/>
      <c r="H13787" s="201"/>
      <c r="I13787" s="83"/>
      <c r="J13787" s="80"/>
      <c r="K13787" s="84" t="s">
        <v>1502</v>
      </c>
      <c r="L13787" s="76">
        <f t="shared" si="655"/>
        <v>2</v>
      </c>
      <c r="M13787" s="76"/>
      <c r="N13787" s="76"/>
      <c r="O13787" s="76">
        <v>1</v>
      </c>
      <c r="P13787" s="76"/>
      <c r="Q13787" s="76"/>
      <c r="R13787" s="76"/>
      <c r="S13787" s="76">
        <v>1</v>
      </c>
      <c r="T13787" s="76"/>
      <c r="U13787" s="76"/>
      <c r="V13787" s="76"/>
      <c r="W13787" s="76"/>
      <c r="X13787" s="76"/>
    </row>
    <row r="13788" spans="1:24">
      <c r="A13788" s="895"/>
      <c r="B13788" s="54"/>
      <c r="C13788" s="58" t="s">
        <v>33</v>
      </c>
      <c r="D13788" s="58" t="s">
        <v>16588</v>
      </c>
      <c r="E13788" s="100" t="s">
        <v>20829</v>
      </c>
      <c r="F13788" s="58" t="s">
        <v>20830</v>
      </c>
      <c r="G13788" s="58" t="s">
        <v>20831</v>
      </c>
      <c r="H13788" s="199" t="s">
        <v>20832</v>
      </c>
      <c r="I13788" s="74">
        <v>4484</v>
      </c>
      <c r="J13788" s="46" t="s">
        <v>1508</v>
      </c>
      <c r="K13788" s="75" t="s">
        <v>1509</v>
      </c>
      <c r="L13788" s="76">
        <f t="shared" si="655"/>
        <v>0</v>
      </c>
      <c r="M13788" s="76"/>
      <c r="N13788" s="76"/>
      <c r="O13788" s="76"/>
      <c r="P13788" s="76"/>
      <c r="Q13788" s="76"/>
      <c r="R13788" s="76"/>
      <c r="S13788" s="76"/>
      <c r="T13788" s="76"/>
      <c r="U13788" s="76"/>
      <c r="V13788" s="76"/>
      <c r="W13788" s="76"/>
      <c r="X13788" s="76"/>
    </row>
    <row r="13789" spans="1:24">
      <c r="A13789" s="895"/>
      <c r="B13789" s="54"/>
      <c r="C13789" s="77"/>
      <c r="D13789" s="77"/>
      <c r="E13789" s="63"/>
      <c r="F13789" s="77"/>
      <c r="G13789" s="77"/>
      <c r="H13789" s="200"/>
      <c r="I13789" s="79"/>
      <c r="J13789" s="54"/>
      <c r="K13789" s="75" t="s">
        <v>1501</v>
      </c>
      <c r="L13789" s="76">
        <f t="shared" si="655"/>
        <v>0</v>
      </c>
      <c r="M13789" s="76"/>
      <c r="N13789" s="76"/>
      <c r="O13789" s="76"/>
      <c r="P13789" s="76"/>
      <c r="Q13789" s="76"/>
      <c r="R13789" s="76"/>
      <c r="S13789" s="76"/>
      <c r="T13789" s="76"/>
      <c r="U13789" s="76"/>
      <c r="V13789" s="76"/>
      <c r="W13789" s="76"/>
      <c r="X13789" s="76"/>
    </row>
    <row r="13790" spans="1:24">
      <c r="A13790" s="895"/>
      <c r="B13790" s="54"/>
      <c r="C13790" s="81"/>
      <c r="D13790" s="81"/>
      <c r="E13790" s="68"/>
      <c r="F13790" s="81"/>
      <c r="G13790" s="81"/>
      <c r="H13790" s="201"/>
      <c r="I13790" s="83"/>
      <c r="J13790" s="80"/>
      <c r="K13790" s="84" t="s">
        <v>1502</v>
      </c>
      <c r="L13790" s="76">
        <f t="shared" si="655"/>
        <v>2</v>
      </c>
      <c r="M13790" s="76">
        <v>1</v>
      </c>
      <c r="N13790" s="76"/>
      <c r="O13790" s="76"/>
      <c r="P13790" s="76"/>
      <c r="Q13790" s="76"/>
      <c r="R13790" s="76"/>
      <c r="S13790" s="76"/>
      <c r="T13790" s="76"/>
      <c r="U13790" s="76"/>
      <c r="V13790" s="76"/>
      <c r="W13790" s="76">
        <v>1</v>
      </c>
      <c r="X13790" s="76"/>
    </row>
    <row r="13791" spans="1:24">
      <c r="A13791" s="895"/>
      <c r="B13791" s="54"/>
      <c r="C13791" s="58" t="s">
        <v>33</v>
      </c>
      <c r="D13791" s="58" t="s">
        <v>20833</v>
      </c>
      <c r="E13791" s="100" t="s">
        <v>20834</v>
      </c>
      <c r="F13791" s="58" t="s">
        <v>20835</v>
      </c>
      <c r="G13791" s="58" t="s">
        <v>20836</v>
      </c>
      <c r="H13791" s="199" t="s">
        <v>20837</v>
      </c>
      <c r="I13791" s="74">
        <v>0</v>
      </c>
      <c r="J13791" s="46" t="s">
        <v>1508</v>
      </c>
      <c r="K13791" s="75" t="s">
        <v>1509</v>
      </c>
      <c r="L13791" s="76">
        <f t="shared" si="655"/>
        <v>0</v>
      </c>
      <c r="M13791" s="76"/>
      <c r="N13791" s="76"/>
      <c r="O13791" s="76"/>
      <c r="P13791" s="76"/>
      <c r="Q13791" s="76"/>
      <c r="R13791" s="76"/>
      <c r="S13791" s="76"/>
      <c r="T13791" s="76"/>
      <c r="U13791" s="76"/>
      <c r="V13791" s="76"/>
      <c r="W13791" s="76"/>
      <c r="X13791" s="76"/>
    </row>
    <row r="13792" spans="1:24">
      <c r="A13792" s="895"/>
      <c r="B13792" s="54"/>
      <c r="C13792" s="77"/>
      <c r="D13792" s="77"/>
      <c r="E13792" s="63"/>
      <c r="F13792" s="77"/>
      <c r="G13792" s="77"/>
      <c r="H13792" s="200"/>
      <c r="I13792" s="79"/>
      <c r="J13792" s="54"/>
      <c r="K13792" s="75" t="s">
        <v>1501</v>
      </c>
      <c r="L13792" s="76">
        <f t="shared" si="655"/>
        <v>0</v>
      </c>
      <c r="M13792" s="76"/>
      <c r="N13792" s="76"/>
      <c r="O13792" s="76"/>
      <c r="P13792" s="76"/>
      <c r="Q13792" s="76"/>
      <c r="R13792" s="76"/>
      <c r="S13792" s="76"/>
      <c r="T13792" s="76"/>
      <c r="U13792" s="76"/>
      <c r="V13792" s="76"/>
      <c r="W13792" s="76"/>
      <c r="X13792" s="76"/>
    </row>
    <row r="13793" spans="1:24">
      <c r="A13793" s="895"/>
      <c r="B13793" s="54"/>
      <c r="C13793" s="81"/>
      <c r="D13793" s="81"/>
      <c r="E13793" s="68"/>
      <c r="F13793" s="81"/>
      <c r="G13793" s="81"/>
      <c r="H13793" s="201"/>
      <c r="I13793" s="83"/>
      <c r="J13793" s="80"/>
      <c r="K13793" s="84" t="s">
        <v>1502</v>
      </c>
      <c r="L13793" s="76">
        <f t="shared" si="655"/>
        <v>2</v>
      </c>
      <c r="M13793" s="76"/>
      <c r="N13793" s="76"/>
      <c r="O13793" s="76"/>
      <c r="P13793" s="76"/>
      <c r="Q13793" s="76"/>
      <c r="R13793" s="76"/>
      <c r="S13793" s="76"/>
      <c r="T13793" s="76"/>
      <c r="U13793" s="76"/>
      <c r="V13793" s="76"/>
      <c r="W13793" s="76">
        <v>2</v>
      </c>
      <c r="X13793" s="76"/>
    </row>
    <row r="13794" spans="1:24">
      <c r="A13794" s="895"/>
      <c r="B13794" s="54"/>
      <c r="C13794" s="58" t="s">
        <v>33</v>
      </c>
      <c r="D13794" s="58" t="s">
        <v>20838</v>
      </c>
      <c r="E13794" s="100" t="s">
        <v>20839</v>
      </c>
      <c r="F13794" s="58" t="s">
        <v>20840</v>
      </c>
      <c r="G13794" s="58" t="s">
        <v>20841</v>
      </c>
      <c r="H13794" s="199" t="s">
        <v>20842</v>
      </c>
      <c r="I13794" s="74">
        <v>275</v>
      </c>
      <c r="J13794" s="46" t="s">
        <v>1508</v>
      </c>
      <c r="K13794" s="75" t="s">
        <v>1509</v>
      </c>
      <c r="L13794" s="76">
        <f t="shared" si="655"/>
        <v>0</v>
      </c>
      <c r="M13794" s="76"/>
      <c r="N13794" s="76"/>
      <c r="O13794" s="76"/>
      <c r="P13794" s="76"/>
      <c r="Q13794" s="76"/>
      <c r="R13794" s="76"/>
      <c r="S13794" s="76"/>
      <c r="T13794" s="76"/>
      <c r="U13794" s="76"/>
      <c r="V13794" s="76"/>
      <c r="W13794" s="76"/>
      <c r="X13794" s="76"/>
    </row>
    <row r="13795" spans="1:24">
      <c r="A13795" s="895"/>
      <c r="B13795" s="54"/>
      <c r="C13795" s="77"/>
      <c r="D13795" s="77"/>
      <c r="E13795" s="63"/>
      <c r="F13795" s="77"/>
      <c r="G13795" s="77"/>
      <c r="H13795" s="200"/>
      <c r="I13795" s="79"/>
      <c r="J13795" s="54"/>
      <c r="K13795" s="75" t="s">
        <v>1501</v>
      </c>
      <c r="L13795" s="76">
        <f t="shared" si="655"/>
        <v>0</v>
      </c>
      <c r="M13795" s="76"/>
      <c r="N13795" s="76"/>
      <c r="O13795" s="76"/>
      <c r="P13795" s="76"/>
      <c r="Q13795" s="76"/>
      <c r="R13795" s="76"/>
      <c r="S13795" s="76"/>
      <c r="T13795" s="76"/>
      <c r="U13795" s="76"/>
      <c r="V13795" s="76"/>
      <c r="W13795" s="76"/>
      <c r="X13795" s="76"/>
    </row>
    <row r="13796" spans="1:24">
      <c r="A13796" s="895"/>
      <c r="B13796" s="54"/>
      <c r="C13796" s="81"/>
      <c r="D13796" s="81"/>
      <c r="E13796" s="68"/>
      <c r="F13796" s="81"/>
      <c r="G13796" s="81"/>
      <c r="H13796" s="201"/>
      <c r="I13796" s="83"/>
      <c r="J13796" s="80"/>
      <c r="K13796" s="84" t="s">
        <v>1502</v>
      </c>
      <c r="L13796" s="76">
        <f t="shared" si="655"/>
        <v>3</v>
      </c>
      <c r="M13796" s="76"/>
      <c r="N13796" s="76"/>
      <c r="O13796" s="76">
        <v>3</v>
      </c>
      <c r="P13796" s="76"/>
      <c r="Q13796" s="76"/>
      <c r="R13796" s="76"/>
      <c r="S13796" s="76"/>
      <c r="T13796" s="76"/>
      <c r="U13796" s="76"/>
      <c r="V13796" s="76"/>
      <c r="W13796" s="76"/>
      <c r="X13796" s="76"/>
    </row>
    <row r="13797" spans="1:24">
      <c r="A13797" s="895"/>
      <c r="B13797" s="54"/>
      <c r="C13797" s="58" t="s">
        <v>33</v>
      </c>
      <c r="D13797" s="58" t="s">
        <v>20843</v>
      </c>
      <c r="E13797" s="100" t="s">
        <v>20844</v>
      </c>
      <c r="F13797" s="58" t="s">
        <v>20845</v>
      </c>
      <c r="G13797" s="58" t="s">
        <v>20846</v>
      </c>
      <c r="H13797" s="199" t="s">
        <v>20847</v>
      </c>
      <c r="I13797" s="74">
        <v>23471</v>
      </c>
      <c r="J13797" s="46" t="s">
        <v>1508</v>
      </c>
      <c r="K13797" s="75" t="s">
        <v>1509</v>
      </c>
      <c r="L13797" s="76">
        <f t="shared" si="655"/>
        <v>0</v>
      </c>
      <c r="M13797" s="76"/>
      <c r="N13797" s="76"/>
      <c r="O13797" s="76"/>
      <c r="P13797" s="76"/>
      <c r="Q13797" s="76"/>
      <c r="R13797" s="76"/>
      <c r="S13797" s="76"/>
      <c r="T13797" s="76"/>
      <c r="U13797" s="76"/>
      <c r="V13797" s="76"/>
      <c r="W13797" s="76"/>
      <c r="X13797" s="76"/>
    </row>
    <row r="13798" spans="1:24">
      <c r="A13798" s="895"/>
      <c r="B13798" s="54"/>
      <c r="C13798" s="77"/>
      <c r="D13798" s="77"/>
      <c r="E13798" s="63"/>
      <c r="F13798" s="77"/>
      <c r="G13798" s="77"/>
      <c r="H13798" s="200"/>
      <c r="I13798" s="79"/>
      <c r="J13798" s="54"/>
      <c r="K13798" s="75" t="s">
        <v>1501</v>
      </c>
      <c r="L13798" s="76">
        <f t="shared" si="655"/>
        <v>2</v>
      </c>
      <c r="M13798" s="76"/>
      <c r="N13798" s="76"/>
      <c r="O13798" s="76"/>
      <c r="P13798" s="76"/>
      <c r="Q13798" s="76"/>
      <c r="R13798" s="76">
        <v>1</v>
      </c>
      <c r="S13798" s="76">
        <v>1</v>
      </c>
      <c r="T13798" s="76"/>
      <c r="U13798" s="76"/>
      <c r="V13798" s="76"/>
      <c r="W13798" s="76"/>
      <c r="X13798" s="76"/>
    </row>
    <row r="13799" spans="1:24">
      <c r="A13799" s="895"/>
      <c r="B13799" s="54"/>
      <c r="C13799" s="81"/>
      <c r="D13799" s="81"/>
      <c r="E13799" s="68"/>
      <c r="F13799" s="81"/>
      <c r="G13799" s="81"/>
      <c r="H13799" s="201"/>
      <c r="I13799" s="83"/>
      <c r="J13799" s="80"/>
      <c r="K13799" s="84" t="s">
        <v>1502</v>
      </c>
      <c r="L13799" s="76">
        <f t="shared" si="655"/>
        <v>0</v>
      </c>
      <c r="M13799" s="76"/>
      <c r="N13799" s="76"/>
      <c r="O13799" s="76"/>
      <c r="P13799" s="76"/>
      <c r="Q13799" s="76"/>
      <c r="R13799" s="76"/>
      <c r="S13799" s="76"/>
      <c r="T13799" s="76"/>
      <c r="U13799" s="76"/>
      <c r="V13799" s="76"/>
      <c r="W13799" s="76"/>
      <c r="X13799" s="76"/>
    </row>
    <row r="13800" spans="1:24">
      <c r="A13800" s="895"/>
      <c r="B13800" s="54"/>
      <c r="C13800" s="58" t="s">
        <v>33</v>
      </c>
      <c r="D13800" s="58" t="s">
        <v>20848</v>
      </c>
      <c r="E13800" s="100" t="s">
        <v>20849</v>
      </c>
      <c r="F13800" s="58" t="s">
        <v>20850</v>
      </c>
      <c r="G13800" s="58" t="s">
        <v>20851</v>
      </c>
      <c r="H13800" s="199"/>
      <c r="I13800" s="74">
        <v>0</v>
      </c>
      <c r="J13800" s="46" t="s">
        <v>1508</v>
      </c>
      <c r="K13800" s="75" t="s">
        <v>1509</v>
      </c>
      <c r="L13800" s="76">
        <f t="shared" si="655"/>
        <v>0</v>
      </c>
      <c r="M13800" s="76"/>
      <c r="N13800" s="76"/>
      <c r="O13800" s="76"/>
      <c r="P13800" s="76"/>
      <c r="Q13800" s="76"/>
      <c r="R13800" s="76"/>
      <c r="S13800" s="76"/>
      <c r="T13800" s="76"/>
      <c r="U13800" s="76"/>
      <c r="V13800" s="76"/>
      <c r="W13800" s="76"/>
      <c r="X13800" s="76"/>
    </row>
    <row r="13801" spans="1:24">
      <c r="A13801" s="895"/>
      <c r="B13801" s="54"/>
      <c r="C13801" s="77"/>
      <c r="D13801" s="77"/>
      <c r="E13801" s="63"/>
      <c r="F13801" s="77"/>
      <c r="G13801" s="77"/>
      <c r="H13801" s="200"/>
      <c r="I13801" s="79"/>
      <c r="J13801" s="54"/>
      <c r="K13801" s="75" t="s">
        <v>1501</v>
      </c>
      <c r="L13801" s="76">
        <f t="shared" si="655"/>
        <v>0</v>
      </c>
      <c r="M13801" s="76"/>
      <c r="N13801" s="76"/>
      <c r="O13801" s="76"/>
      <c r="P13801" s="76"/>
      <c r="Q13801" s="76"/>
      <c r="R13801" s="76"/>
      <c r="S13801" s="76"/>
      <c r="T13801" s="76"/>
      <c r="U13801" s="76"/>
      <c r="V13801" s="76"/>
      <c r="W13801" s="76"/>
      <c r="X13801" s="76"/>
    </row>
    <row r="13802" spans="1:24">
      <c r="A13802" s="895"/>
      <c r="B13802" s="54"/>
      <c r="C13802" s="81"/>
      <c r="D13802" s="81"/>
      <c r="E13802" s="68"/>
      <c r="F13802" s="81"/>
      <c r="G13802" s="81"/>
      <c r="H13802" s="201"/>
      <c r="I13802" s="83"/>
      <c r="J13802" s="80"/>
      <c r="K13802" s="84" t="s">
        <v>1502</v>
      </c>
      <c r="L13802" s="76">
        <f t="shared" si="655"/>
        <v>2</v>
      </c>
      <c r="M13802" s="76"/>
      <c r="N13802" s="76"/>
      <c r="O13802" s="76">
        <v>2</v>
      </c>
      <c r="P13802" s="76"/>
      <c r="Q13802" s="76"/>
      <c r="R13802" s="76"/>
      <c r="S13802" s="76"/>
      <c r="T13802" s="76"/>
      <c r="U13802" s="76"/>
      <c r="V13802" s="76"/>
      <c r="W13802" s="76"/>
      <c r="X13802" s="76"/>
    </row>
    <row r="13803" spans="1:24">
      <c r="A13803" s="895"/>
      <c r="B13803" s="54"/>
      <c r="C13803" s="46" t="s">
        <v>35</v>
      </c>
      <c r="D13803" s="58" t="s">
        <v>20852</v>
      </c>
      <c r="E13803" s="58" t="s">
        <v>20853</v>
      </c>
      <c r="F13803" s="46" t="s">
        <v>20854</v>
      </c>
      <c r="G13803" s="58" t="s">
        <v>20855</v>
      </c>
      <c r="H13803" s="46" t="s">
        <v>20856</v>
      </c>
      <c r="I13803" s="74">
        <v>10080</v>
      </c>
      <c r="J13803" s="46" t="s">
        <v>1508</v>
      </c>
      <c r="K13803" s="75" t="s">
        <v>1509</v>
      </c>
      <c r="L13803" s="76">
        <f>SUM(M13803:X13803)</f>
        <v>3</v>
      </c>
      <c r="M13803" s="76"/>
      <c r="N13803" s="76"/>
      <c r="O13803" s="76"/>
      <c r="P13803" s="76"/>
      <c r="Q13803" s="76"/>
      <c r="R13803" s="76"/>
      <c r="S13803" s="76"/>
      <c r="T13803" s="76">
        <v>2</v>
      </c>
      <c r="U13803" s="76"/>
      <c r="V13803" s="76"/>
      <c r="W13803" s="76">
        <v>1</v>
      </c>
      <c r="X13803" s="76"/>
    </row>
    <row r="13804" spans="1:24">
      <c r="A13804" s="895"/>
      <c r="B13804" s="54"/>
      <c r="C13804" s="54"/>
      <c r="D13804" s="77"/>
      <c r="E13804" s="77"/>
      <c r="F13804" s="54"/>
      <c r="G13804" s="77"/>
      <c r="H13804" s="54"/>
      <c r="I13804" s="79"/>
      <c r="J13804" s="54"/>
      <c r="K13804" s="75" t="s">
        <v>1501</v>
      </c>
      <c r="L13804" s="76">
        <f t="shared" ref="L13804:L13850" si="656">SUM(M13804:X13804)</f>
        <v>0</v>
      </c>
      <c r="M13804" s="76"/>
      <c r="N13804" s="76"/>
      <c r="O13804" s="76"/>
      <c r="P13804" s="76"/>
      <c r="Q13804" s="76"/>
      <c r="R13804" s="76"/>
      <c r="S13804" s="76"/>
      <c r="T13804" s="76"/>
      <c r="U13804" s="76"/>
      <c r="V13804" s="76"/>
      <c r="W13804" s="76"/>
      <c r="X13804" s="76"/>
    </row>
    <row r="13805" spans="1:24">
      <c r="A13805" s="895"/>
      <c r="B13805" s="54"/>
      <c r="C13805" s="80"/>
      <c r="D13805" s="81"/>
      <c r="E13805" s="81"/>
      <c r="F13805" s="80"/>
      <c r="G13805" s="81"/>
      <c r="H13805" s="80"/>
      <c r="I13805" s="83"/>
      <c r="J13805" s="80"/>
      <c r="K13805" s="84" t="s">
        <v>1502</v>
      </c>
      <c r="L13805" s="76">
        <f t="shared" si="656"/>
        <v>2</v>
      </c>
      <c r="M13805" s="76"/>
      <c r="N13805" s="76"/>
      <c r="O13805" s="76">
        <v>1</v>
      </c>
      <c r="P13805" s="76"/>
      <c r="Q13805" s="76"/>
      <c r="R13805" s="76"/>
      <c r="S13805" s="76"/>
      <c r="T13805" s="76">
        <v>1</v>
      </c>
      <c r="U13805" s="76"/>
      <c r="V13805" s="76"/>
      <c r="W13805" s="76"/>
      <c r="X13805" s="76"/>
    </row>
    <row r="13806" spans="1:24">
      <c r="A13806" s="895"/>
      <c r="B13806" s="54"/>
      <c r="C13806" s="46" t="s">
        <v>35</v>
      </c>
      <c r="D13806" s="58" t="s">
        <v>20857</v>
      </c>
      <c r="E13806" s="58" t="s">
        <v>20858</v>
      </c>
      <c r="F13806" s="46" t="s">
        <v>20859</v>
      </c>
      <c r="G13806" s="58" t="s">
        <v>20860</v>
      </c>
      <c r="H13806" s="46" t="s">
        <v>20861</v>
      </c>
      <c r="I13806" s="74">
        <v>87</v>
      </c>
      <c r="J13806" s="46" t="s">
        <v>1508</v>
      </c>
      <c r="K13806" s="75" t="s">
        <v>1509</v>
      </c>
      <c r="L13806" s="76">
        <f t="shared" si="656"/>
        <v>0</v>
      </c>
      <c r="M13806" s="76"/>
      <c r="N13806" s="76"/>
      <c r="O13806" s="76"/>
      <c r="P13806" s="76"/>
      <c r="Q13806" s="76"/>
      <c r="R13806" s="76"/>
      <c r="S13806" s="76"/>
      <c r="T13806" s="76"/>
      <c r="U13806" s="76"/>
      <c r="V13806" s="76"/>
      <c r="W13806" s="76"/>
      <c r="X13806" s="76"/>
    </row>
    <row r="13807" spans="1:24">
      <c r="A13807" s="895"/>
      <c r="B13807" s="54"/>
      <c r="C13807" s="54"/>
      <c r="D13807" s="77"/>
      <c r="E13807" s="77"/>
      <c r="F13807" s="54"/>
      <c r="G13807" s="77"/>
      <c r="H13807" s="54"/>
      <c r="I13807" s="79"/>
      <c r="J13807" s="54"/>
      <c r="K13807" s="75" t="s">
        <v>1501</v>
      </c>
      <c r="L13807" s="76">
        <f t="shared" si="656"/>
        <v>0</v>
      </c>
      <c r="M13807" s="76"/>
      <c r="N13807" s="76"/>
      <c r="O13807" s="76"/>
      <c r="P13807" s="76"/>
      <c r="Q13807" s="76"/>
      <c r="R13807" s="76"/>
      <c r="S13807" s="76"/>
      <c r="T13807" s="76"/>
      <c r="U13807" s="76"/>
      <c r="V13807" s="76"/>
      <c r="W13807" s="76"/>
      <c r="X13807" s="76"/>
    </row>
    <row r="13808" spans="1:24">
      <c r="A13808" s="895"/>
      <c r="B13808" s="54"/>
      <c r="C13808" s="80"/>
      <c r="D13808" s="81"/>
      <c r="E13808" s="81"/>
      <c r="F13808" s="80"/>
      <c r="G13808" s="81"/>
      <c r="H13808" s="80"/>
      <c r="I13808" s="83"/>
      <c r="J13808" s="80"/>
      <c r="K13808" s="84" t="s">
        <v>1502</v>
      </c>
      <c r="L13808" s="76">
        <f t="shared" si="656"/>
        <v>0</v>
      </c>
      <c r="M13808" s="76"/>
      <c r="N13808" s="76"/>
      <c r="O13808" s="76"/>
      <c r="P13808" s="76"/>
      <c r="Q13808" s="76"/>
      <c r="R13808" s="76"/>
      <c r="S13808" s="76"/>
      <c r="T13808" s="76"/>
      <c r="U13808" s="76"/>
      <c r="V13808" s="76"/>
      <c r="W13808" s="76"/>
      <c r="X13808" s="76"/>
    </row>
    <row r="13809" spans="1:24">
      <c r="A13809" s="895"/>
      <c r="B13809" s="54"/>
      <c r="C13809" s="46" t="s">
        <v>33</v>
      </c>
      <c r="D13809" s="58" t="s">
        <v>20862</v>
      </c>
      <c r="E13809" s="100" t="s">
        <v>20863</v>
      </c>
      <c r="F13809" s="46" t="s">
        <v>20864</v>
      </c>
      <c r="G13809" s="58" t="s">
        <v>20865</v>
      </c>
      <c r="H13809" s="46"/>
      <c r="I13809" s="74">
        <v>0</v>
      </c>
      <c r="J13809" s="46" t="s">
        <v>1508</v>
      </c>
      <c r="K13809" s="75" t="s">
        <v>1509</v>
      </c>
      <c r="L13809" s="76">
        <f t="shared" si="656"/>
        <v>0</v>
      </c>
      <c r="M13809" s="76"/>
      <c r="N13809" s="76"/>
      <c r="O13809" s="76"/>
      <c r="P13809" s="76"/>
      <c r="Q13809" s="76"/>
      <c r="R13809" s="76"/>
      <c r="S13809" s="76"/>
      <c r="T13809" s="76"/>
      <c r="U13809" s="76"/>
      <c r="V13809" s="76"/>
      <c r="W13809" s="76"/>
      <c r="X13809" s="76"/>
    </row>
    <row r="13810" spans="1:24">
      <c r="A13810" s="895"/>
      <c r="B13810" s="54"/>
      <c r="C13810" s="54"/>
      <c r="D13810" s="77"/>
      <c r="E13810" s="92"/>
      <c r="F13810" s="54"/>
      <c r="G13810" s="77"/>
      <c r="H13810" s="54"/>
      <c r="I13810" s="79"/>
      <c r="J13810" s="54"/>
      <c r="K13810" s="75" t="s">
        <v>1501</v>
      </c>
      <c r="L13810" s="76">
        <f t="shared" si="656"/>
        <v>0</v>
      </c>
      <c r="M13810" s="76"/>
      <c r="N13810" s="76"/>
      <c r="O13810" s="76"/>
      <c r="P13810" s="76"/>
      <c r="Q13810" s="76"/>
      <c r="R13810" s="76"/>
      <c r="S13810" s="76"/>
      <c r="T13810" s="76"/>
      <c r="U13810" s="76"/>
      <c r="V13810" s="76"/>
      <c r="W13810" s="76"/>
      <c r="X13810" s="76"/>
    </row>
    <row r="13811" spans="1:24">
      <c r="A13811" s="895"/>
      <c r="B13811" s="54"/>
      <c r="C13811" s="80"/>
      <c r="D13811" s="81"/>
      <c r="E13811" s="93"/>
      <c r="F13811" s="80"/>
      <c r="G13811" s="81"/>
      <c r="H13811" s="80"/>
      <c r="I13811" s="83"/>
      <c r="J13811" s="80"/>
      <c r="K13811" s="84" t="s">
        <v>1502</v>
      </c>
      <c r="L13811" s="76">
        <f t="shared" si="656"/>
        <v>2</v>
      </c>
      <c r="M13811" s="76"/>
      <c r="N13811" s="76"/>
      <c r="O13811" s="76">
        <v>2</v>
      </c>
      <c r="P13811" s="76"/>
      <c r="Q13811" s="76"/>
      <c r="R13811" s="76"/>
      <c r="S13811" s="76"/>
      <c r="T13811" s="76"/>
      <c r="U13811" s="76"/>
      <c r="V13811" s="76"/>
      <c r="W13811" s="76"/>
      <c r="X13811" s="76"/>
    </row>
    <row r="13812" spans="1:24">
      <c r="A13812" s="895"/>
      <c r="B13812" s="54"/>
      <c r="C13812" s="46" t="s">
        <v>33</v>
      </c>
      <c r="D13812" s="58" t="s">
        <v>20866</v>
      </c>
      <c r="E13812" s="100" t="s">
        <v>20867</v>
      </c>
      <c r="F13812" s="46" t="s">
        <v>20868</v>
      </c>
      <c r="G13812" s="58" t="s">
        <v>20869</v>
      </c>
      <c r="H13812" s="46" t="s">
        <v>20870</v>
      </c>
      <c r="I13812" s="74">
        <v>0</v>
      </c>
      <c r="J13812" s="46" t="s">
        <v>1508</v>
      </c>
      <c r="K13812" s="75" t="s">
        <v>1509</v>
      </c>
      <c r="L13812" s="76">
        <f t="shared" si="656"/>
        <v>0</v>
      </c>
      <c r="M13812" s="76"/>
      <c r="N13812" s="76"/>
      <c r="O13812" s="76"/>
      <c r="P13812" s="76"/>
      <c r="Q13812" s="76"/>
      <c r="R13812" s="76"/>
      <c r="S13812" s="76"/>
      <c r="T13812" s="76"/>
      <c r="U13812" s="76"/>
      <c r="V13812" s="76"/>
      <c r="W13812" s="76"/>
      <c r="X13812" s="76"/>
    </row>
    <row r="13813" spans="1:24">
      <c r="A13813" s="895"/>
      <c r="B13813" s="54"/>
      <c r="C13813" s="54"/>
      <c r="D13813" s="77"/>
      <c r="E13813" s="92"/>
      <c r="F13813" s="54"/>
      <c r="G13813" s="77"/>
      <c r="H13813" s="54"/>
      <c r="I13813" s="79"/>
      <c r="J13813" s="54"/>
      <c r="K13813" s="75" t="s">
        <v>1501</v>
      </c>
      <c r="L13813" s="76">
        <f t="shared" si="656"/>
        <v>0</v>
      </c>
      <c r="M13813" s="76"/>
      <c r="N13813" s="76"/>
      <c r="O13813" s="76"/>
      <c r="P13813" s="76"/>
      <c r="Q13813" s="76"/>
      <c r="R13813" s="76"/>
      <c r="S13813" s="76"/>
      <c r="T13813" s="76"/>
      <c r="U13813" s="76"/>
      <c r="V13813" s="76"/>
      <c r="W13813" s="76"/>
      <c r="X13813" s="76"/>
    </row>
    <row r="13814" spans="1:24">
      <c r="A13814" s="895"/>
      <c r="B13814" s="54"/>
      <c r="C13814" s="80"/>
      <c r="D13814" s="81"/>
      <c r="E13814" s="93"/>
      <c r="F13814" s="80"/>
      <c r="G13814" s="81"/>
      <c r="H13814" s="80"/>
      <c r="I13814" s="83"/>
      <c r="J13814" s="80"/>
      <c r="K13814" s="84" t="s">
        <v>1502</v>
      </c>
      <c r="L13814" s="76">
        <f t="shared" si="656"/>
        <v>2</v>
      </c>
      <c r="M13814" s="76"/>
      <c r="N13814" s="76"/>
      <c r="O13814" s="76"/>
      <c r="P13814" s="76"/>
      <c r="Q13814" s="76"/>
      <c r="R13814" s="76"/>
      <c r="S13814" s="76">
        <v>2</v>
      </c>
      <c r="T13814" s="76"/>
      <c r="U13814" s="76"/>
      <c r="V13814" s="76"/>
      <c r="W13814" s="76"/>
      <c r="X13814" s="76"/>
    </row>
    <row r="13815" spans="1:24">
      <c r="A13815" s="895"/>
      <c r="B13815" s="54"/>
      <c r="C13815" s="46" t="s">
        <v>33</v>
      </c>
      <c r="D13815" s="58" t="s">
        <v>11264</v>
      </c>
      <c r="E13815" s="100" t="s">
        <v>20871</v>
      </c>
      <c r="F13815" s="46" t="s">
        <v>20872</v>
      </c>
      <c r="G13815" s="58" t="s">
        <v>20873</v>
      </c>
      <c r="H13815" s="46"/>
      <c r="I13815" s="74">
        <v>126</v>
      </c>
      <c r="J13815" s="46" t="s">
        <v>1508</v>
      </c>
      <c r="K13815" s="75" t="s">
        <v>1509</v>
      </c>
      <c r="L13815" s="76">
        <f t="shared" si="656"/>
        <v>0</v>
      </c>
      <c r="M13815" s="76"/>
      <c r="N13815" s="76"/>
      <c r="O13815" s="76"/>
      <c r="P13815" s="76"/>
      <c r="Q13815" s="76"/>
      <c r="R13815" s="76"/>
      <c r="S13815" s="76"/>
      <c r="T13815" s="76"/>
      <c r="U13815" s="76"/>
      <c r="V13815" s="76"/>
      <c r="W13815" s="76"/>
      <c r="X13815" s="76"/>
    </row>
    <row r="13816" spans="1:24">
      <c r="A13816" s="895"/>
      <c r="B13816" s="54"/>
      <c r="C13816" s="54"/>
      <c r="D13816" s="77"/>
      <c r="E13816" s="92"/>
      <c r="F13816" s="54"/>
      <c r="G13816" s="77"/>
      <c r="H13816" s="54"/>
      <c r="I13816" s="79"/>
      <c r="J13816" s="54"/>
      <c r="K13816" s="75" t="s">
        <v>1501</v>
      </c>
      <c r="L13816" s="76">
        <f t="shared" si="656"/>
        <v>0</v>
      </c>
      <c r="M13816" s="76"/>
      <c r="N13816" s="76"/>
      <c r="O13816" s="76"/>
      <c r="P13816" s="76"/>
      <c r="Q13816" s="76"/>
      <c r="R13816" s="76"/>
      <c r="S13816" s="76"/>
      <c r="T13816" s="76"/>
      <c r="U13816" s="76"/>
      <c r="V13816" s="76"/>
      <c r="W13816" s="76"/>
      <c r="X13816" s="76"/>
    </row>
    <row r="13817" spans="1:24">
      <c r="A13817" s="895"/>
      <c r="B13817" s="54"/>
      <c r="C13817" s="80"/>
      <c r="D13817" s="81"/>
      <c r="E13817" s="93"/>
      <c r="F13817" s="80"/>
      <c r="G13817" s="81"/>
      <c r="H13817" s="80"/>
      <c r="I13817" s="83"/>
      <c r="J13817" s="80"/>
      <c r="K13817" s="84" t="s">
        <v>1502</v>
      </c>
      <c r="L13817" s="76">
        <f t="shared" si="656"/>
        <v>2</v>
      </c>
      <c r="M13817" s="76"/>
      <c r="N13817" s="76"/>
      <c r="O13817" s="76">
        <v>1</v>
      </c>
      <c r="P13817" s="76"/>
      <c r="Q13817" s="76"/>
      <c r="R13817" s="76"/>
      <c r="S13817" s="76">
        <v>1</v>
      </c>
      <c r="T13817" s="76"/>
      <c r="U13817" s="76"/>
      <c r="V13817" s="76"/>
      <c r="W13817" s="76"/>
      <c r="X13817" s="76"/>
    </row>
    <row r="13818" spans="1:24">
      <c r="A13818" s="895"/>
      <c r="B13818" s="54"/>
      <c r="C13818" s="46" t="s">
        <v>33</v>
      </c>
      <c r="D13818" s="58" t="s">
        <v>20874</v>
      </c>
      <c r="E13818" s="100" t="s">
        <v>20875</v>
      </c>
      <c r="F13818" s="46" t="s">
        <v>20876</v>
      </c>
      <c r="G13818" s="58" t="s">
        <v>20877</v>
      </c>
      <c r="H13818" s="46" t="s">
        <v>20878</v>
      </c>
      <c r="I13818" s="74">
        <v>0</v>
      </c>
      <c r="J13818" s="46" t="s">
        <v>1508</v>
      </c>
      <c r="K13818" s="75" t="s">
        <v>1509</v>
      </c>
      <c r="L13818" s="76">
        <f t="shared" si="656"/>
        <v>0</v>
      </c>
      <c r="M13818" s="76"/>
      <c r="N13818" s="76"/>
      <c r="O13818" s="76"/>
      <c r="P13818" s="76"/>
      <c r="Q13818" s="76"/>
      <c r="R13818" s="76"/>
      <c r="S13818" s="76"/>
      <c r="T13818" s="76"/>
      <c r="U13818" s="76"/>
      <c r="V13818" s="76"/>
      <c r="W13818" s="76"/>
      <c r="X13818" s="76"/>
    </row>
    <row r="13819" spans="1:24">
      <c r="A13819" s="895"/>
      <c r="B13819" s="54"/>
      <c r="C13819" s="54"/>
      <c r="D13819" s="77"/>
      <c r="E13819" s="92"/>
      <c r="F13819" s="54"/>
      <c r="G13819" s="77"/>
      <c r="H13819" s="54"/>
      <c r="I13819" s="79"/>
      <c r="J13819" s="54"/>
      <c r="K13819" s="75" t="s">
        <v>1501</v>
      </c>
      <c r="L13819" s="76">
        <f t="shared" si="656"/>
        <v>0</v>
      </c>
      <c r="M13819" s="76"/>
      <c r="N13819" s="76"/>
      <c r="O13819" s="76"/>
      <c r="P13819" s="76"/>
      <c r="Q13819" s="76"/>
      <c r="R13819" s="76"/>
      <c r="S13819" s="76"/>
      <c r="T13819" s="76"/>
      <c r="U13819" s="76"/>
      <c r="V13819" s="76"/>
      <c r="W13819" s="76"/>
      <c r="X13819" s="76"/>
    </row>
    <row r="13820" spans="1:24">
      <c r="A13820" s="895"/>
      <c r="B13820" s="54"/>
      <c r="C13820" s="80"/>
      <c r="D13820" s="81"/>
      <c r="E13820" s="93"/>
      <c r="F13820" s="80"/>
      <c r="G13820" s="81"/>
      <c r="H13820" s="80"/>
      <c r="I13820" s="83"/>
      <c r="J13820" s="80"/>
      <c r="K13820" s="84" t="s">
        <v>1502</v>
      </c>
      <c r="L13820" s="76">
        <f t="shared" si="656"/>
        <v>2</v>
      </c>
      <c r="M13820" s="76"/>
      <c r="N13820" s="76"/>
      <c r="O13820" s="76">
        <v>1</v>
      </c>
      <c r="P13820" s="76"/>
      <c r="Q13820" s="76"/>
      <c r="R13820" s="76"/>
      <c r="S13820" s="76"/>
      <c r="T13820" s="76">
        <v>1</v>
      </c>
      <c r="U13820" s="76"/>
      <c r="V13820" s="76"/>
      <c r="W13820" s="76"/>
      <c r="X13820" s="76"/>
    </row>
    <row r="13821" spans="1:24">
      <c r="A13821" s="895"/>
      <c r="B13821" s="54"/>
      <c r="C13821" s="46" t="s">
        <v>31</v>
      </c>
      <c r="D13821" s="58" t="s">
        <v>20879</v>
      </c>
      <c r="E13821" s="100" t="s">
        <v>20880</v>
      </c>
      <c r="F13821" s="46" t="s">
        <v>20881</v>
      </c>
      <c r="G13821" s="58" t="s">
        <v>20882</v>
      </c>
      <c r="H13821" s="46"/>
      <c r="I13821" s="74">
        <v>0</v>
      </c>
      <c r="J13821" s="46" t="s">
        <v>1508</v>
      </c>
      <c r="K13821" s="75" t="s">
        <v>1509</v>
      </c>
      <c r="L13821" s="76">
        <f t="shared" si="656"/>
        <v>3</v>
      </c>
      <c r="M13821" s="76">
        <v>1</v>
      </c>
      <c r="N13821" s="76"/>
      <c r="O13821" s="76">
        <v>1</v>
      </c>
      <c r="P13821" s="76"/>
      <c r="Q13821" s="76"/>
      <c r="R13821" s="76"/>
      <c r="S13821" s="76">
        <v>1</v>
      </c>
      <c r="T13821" s="76"/>
      <c r="U13821" s="76"/>
      <c r="V13821" s="76"/>
      <c r="W13821" s="76"/>
      <c r="X13821" s="76"/>
    </row>
    <row r="13822" spans="1:24">
      <c r="A13822" s="895"/>
      <c r="B13822" s="54"/>
      <c r="C13822" s="54"/>
      <c r="D13822" s="77"/>
      <c r="E13822" s="92"/>
      <c r="F13822" s="54"/>
      <c r="G13822" s="77"/>
      <c r="H13822" s="54"/>
      <c r="I13822" s="79"/>
      <c r="J13822" s="54"/>
      <c r="K13822" s="75" t="s">
        <v>1501</v>
      </c>
      <c r="L13822" s="76">
        <f t="shared" si="656"/>
        <v>0</v>
      </c>
      <c r="M13822" s="76"/>
      <c r="N13822" s="76"/>
      <c r="O13822" s="76"/>
      <c r="P13822" s="76"/>
      <c r="Q13822" s="76"/>
      <c r="R13822" s="76"/>
      <c r="S13822" s="76"/>
      <c r="T13822" s="76"/>
      <c r="U13822" s="76"/>
      <c r="V13822" s="76"/>
      <c r="W13822" s="76"/>
      <c r="X13822" s="76"/>
    </row>
    <row r="13823" spans="1:24">
      <c r="A13823" s="895"/>
      <c r="B13823" s="54"/>
      <c r="C13823" s="80"/>
      <c r="D13823" s="81"/>
      <c r="E13823" s="93"/>
      <c r="F13823" s="80"/>
      <c r="G13823" s="81"/>
      <c r="H13823" s="80"/>
      <c r="I13823" s="83"/>
      <c r="J13823" s="80"/>
      <c r="K13823" s="84" t="s">
        <v>1502</v>
      </c>
      <c r="L13823" s="76">
        <f t="shared" si="656"/>
        <v>0</v>
      </c>
      <c r="M13823" s="76"/>
      <c r="N13823" s="76"/>
      <c r="O13823" s="76"/>
      <c r="P13823" s="76"/>
      <c r="Q13823" s="76"/>
      <c r="R13823" s="76"/>
      <c r="S13823" s="76"/>
      <c r="T13823" s="76"/>
      <c r="U13823" s="76"/>
      <c r="V13823" s="76"/>
      <c r="W13823" s="76"/>
      <c r="X13823" s="76"/>
    </row>
    <row r="13824" spans="1:24">
      <c r="A13824" s="895"/>
      <c r="B13824" s="54"/>
      <c r="C13824" s="46" t="s">
        <v>33</v>
      </c>
      <c r="D13824" s="58" t="s">
        <v>16674</v>
      </c>
      <c r="E13824" s="100" t="s">
        <v>20883</v>
      </c>
      <c r="F13824" s="46" t="s">
        <v>20884</v>
      </c>
      <c r="G13824" s="58" t="s">
        <v>20885</v>
      </c>
      <c r="H13824" s="46" t="s">
        <v>20886</v>
      </c>
      <c r="I13824" s="74">
        <v>785</v>
      </c>
      <c r="J13824" s="46" t="s">
        <v>1508</v>
      </c>
      <c r="K13824" s="75" t="s">
        <v>1509</v>
      </c>
      <c r="L13824" s="76">
        <f t="shared" si="656"/>
        <v>0</v>
      </c>
      <c r="M13824" s="76"/>
      <c r="N13824" s="76"/>
      <c r="O13824" s="76"/>
      <c r="P13824" s="76"/>
      <c r="Q13824" s="76"/>
      <c r="R13824" s="76"/>
      <c r="S13824" s="76"/>
      <c r="T13824" s="76"/>
      <c r="U13824" s="76"/>
      <c r="V13824" s="76"/>
      <c r="W13824" s="76"/>
      <c r="X13824" s="76"/>
    </row>
    <row r="13825" spans="1:24">
      <c r="A13825" s="895"/>
      <c r="B13825" s="54"/>
      <c r="C13825" s="54"/>
      <c r="D13825" s="77"/>
      <c r="E13825" s="92"/>
      <c r="F13825" s="54"/>
      <c r="G13825" s="77"/>
      <c r="H13825" s="54"/>
      <c r="I13825" s="79"/>
      <c r="J13825" s="54"/>
      <c r="K13825" s="75" t="s">
        <v>1501</v>
      </c>
      <c r="L13825" s="76">
        <f t="shared" si="656"/>
        <v>0</v>
      </c>
      <c r="M13825" s="76"/>
      <c r="N13825" s="76"/>
      <c r="O13825" s="76"/>
      <c r="P13825" s="76"/>
      <c r="Q13825" s="76"/>
      <c r="R13825" s="76"/>
      <c r="S13825" s="76"/>
      <c r="T13825" s="76"/>
      <c r="U13825" s="76"/>
      <c r="V13825" s="76"/>
      <c r="W13825" s="76"/>
      <c r="X13825" s="76"/>
    </row>
    <row r="13826" spans="1:24">
      <c r="A13826" s="895"/>
      <c r="B13826" s="54"/>
      <c r="C13826" s="80"/>
      <c r="D13826" s="81"/>
      <c r="E13826" s="93"/>
      <c r="F13826" s="80"/>
      <c r="G13826" s="81"/>
      <c r="H13826" s="80"/>
      <c r="I13826" s="83"/>
      <c r="J13826" s="80"/>
      <c r="K13826" s="84" t="s">
        <v>1502</v>
      </c>
      <c r="L13826" s="76">
        <f t="shared" si="656"/>
        <v>2</v>
      </c>
      <c r="M13826" s="76"/>
      <c r="N13826" s="76"/>
      <c r="O13826" s="76">
        <v>1</v>
      </c>
      <c r="P13826" s="76"/>
      <c r="Q13826" s="76"/>
      <c r="R13826" s="76"/>
      <c r="S13826" s="76"/>
      <c r="T13826" s="76">
        <v>1</v>
      </c>
      <c r="U13826" s="76"/>
      <c r="V13826" s="76"/>
      <c r="W13826" s="76"/>
      <c r="X13826" s="76"/>
    </row>
    <row r="13827" spans="1:24">
      <c r="A13827" s="895"/>
      <c r="B13827" s="54"/>
      <c r="C13827" s="46" t="s">
        <v>31</v>
      </c>
      <c r="D13827" s="58" t="s">
        <v>2412</v>
      </c>
      <c r="E13827" s="100" t="s">
        <v>20887</v>
      </c>
      <c r="F13827" s="46" t="s">
        <v>20888</v>
      </c>
      <c r="G13827" s="58" t="s">
        <v>20882</v>
      </c>
      <c r="H13827" s="46"/>
      <c r="I13827" s="74">
        <v>70</v>
      </c>
      <c r="J13827" s="46" t="s">
        <v>1508</v>
      </c>
      <c r="K13827" s="75" t="s">
        <v>1509</v>
      </c>
      <c r="L13827" s="76">
        <f t="shared" si="656"/>
        <v>2</v>
      </c>
      <c r="M13827" s="76">
        <v>2</v>
      </c>
      <c r="N13827" s="76"/>
      <c r="O13827" s="76"/>
      <c r="P13827" s="76"/>
      <c r="Q13827" s="76"/>
      <c r="R13827" s="76"/>
      <c r="S13827" s="76"/>
      <c r="T13827" s="76"/>
      <c r="U13827" s="76"/>
      <c r="V13827" s="76"/>
      <c r="W13827" s="76"/>
      <c r="X13827" s="76"/>
    </row>
    <row r="13828" spans="1:24">
      <c r="A13828" s="895"/>
      <c r="B13828" s="54"/>
      <c r="C13828" s="54"/>
      <c r="D13828" s="77"/>
      <c r="E13828" s="92"/>
      <c r="F13828" s="54"/>
      <c r="G13828" s="77"/>
      <c r="H13828" s="54"/>
      <c r="I13828" s="79"/>
      <c r="J13828" s="54"/>
      <c r="K13828" s="75" t="s">
        <v>1501</v>
      </c>
      <c r="L13828" s="76">
        <f t="shared" si="656"/>
        <v>0</v>
      </c>
      <c r="M13828" s="76"/>
      <c r="N13828" s="76"/>
      <c r="O13828" s="76"/>
      <c r="P13828" s="76"/>
      <c r="Q13828" s="76"/>
      <c r="R13828" s="76"/>
      <c r="S13828" s="76"/>
      <c r="T13828" s="76"/>
      <c r="U13828" s="76"/>
      <c r="V13828" s="76"/>
      <c r="W13828" s="76"/>
      <c r="X13828" s="76"/>
    </row>
    <row r="13829" spans="1:24">
      <c r="A13829" s="895"/>
      <c r="B13829" s="54"/>
      <c r="C13829" s="80"/>
      <c r="D13829" s="81"/>
      <c r="E13829" s="93"/>
      <c r="F13829" s="80"/>
      <c r="G13829" s="81"/>
      <c r="H13829" s="80"/>
      <c r="I13829" s="83"/>
      <c r="J13829" s="80"/>
      <c r="K13829" s="84" t="s">
        <v>1502</v>
      </c>
      <c r="L13829" s="76">
        <f t="shared" si="656"/>
        <v>0</v>
      </c>
      <c r="M13829" s="76"/>
      <c r="N13829" s="76"/>
      <c r="O13829" s="76"/>
      <c r="P13829" s="76"/>
      <c r="Q13829" s="76"/>
      <c r="R13829" s="76"/>
      <c r="S13829" s="76"/>
      <c r="T13829" s="76"/>
      <c r="U13829" s="76"/>
      <c r="V13829" s="76"/>
      <c r="W13829" s="76"/>
      <c r="X13829" s="76"/>
    </row>
    <row r="13830" spans="1:24">
      <c r="A13830" s="895"/>
      <c r="B13830" s="54"/>
      <c r="C13830" s="46" t="s">
        <v>31</v>
      </c>
      <c r="D13830" s="58" t="s">
        <v>20889</v>
      </c>
      <c r="E13830" s="100" t="s">
        <v>20890</v>
      </c>
      <c r="F13830" s="46" t="s">
        <v>20891</v>
      </c>
      <c r="G13830" s="58" t="s">
        <v>20892</v>
      </c>
      <c r="H13830" s="46" t="s">
        <v>20893</v>
      </c>
      <c r="I13830" s="74">
        <v>1200</v>
      </c>
      <c r="J13830" s="46" t="s">
        <v>1508</v>
      </c>
      <c r="K13830" s="75" t="s">
        <v>1509</v>
      </c>
      <c r="L13830" s="76">
        <f t="shared" si="656"/>
        <v>2</v>
      </c>
      <c r="M13830" s="76">
        <v>2</v>
      </c>
      <c r="N13830" s="76"/>
      <c r="O13830" s="76"/>
      <c r="P13830" s="76"/>
      <c r="Q13830" s="76"/>
      <c r="R13830" s="76"/>
      <c r="S13830" s="76"/>
      <c r="T13830" s="76"/>
      <c r="U13830" s="76"/>
      <c r="V13830" s="76"/>
      <c r="W13830" s="76"/>
      <c r="X13830" s="76"/>
    </row>
    <row r="13831" spans="1:24">
      <c r="A13831" s="895"/>
      <c r="B13831" s="54"/>
      <c r="C13831" s="54"/>
      <c r="D13831" s="77"/>
      <c r="E13831" s="92"/>
      <c r="F13831" s="54"/>
      <c r="G13831" s="77"/>
      <c r="H13831" s="54"/>
      <c r="I13831" s="79"/>
      <c r="J13831" s="54"/>
      <c r="K13831" s="75" t="s">
        <v>1501</v>
      </c>
      <c r="L13831" s="76">
        <f t="shared" si="656"/>
        <v>0</v>
      </c>
      <c r="M13831" s="76"/>
      <c r="N13831" s="76"/>
      <c r="O13831" s="76"/>
      <c r="P13831" s="76"/>
      <c r="Q13831" s="76"/>
      <c r="R13831" s="76"/>
      <c r="S13831" s="76"/>
      <c r="T13831" s="76"/>
      <c r="U13831" s="76"/>
      <c r="V13831" s="76"/>
      <c r="W13831" s="76"/>
      <c r="X13831" s="76"/>
    </row>
    <row r="13832" spans="1:24">
      <c r="A13832" s="895"/>
      <c r="B13832" s="54"/>
      <c r="C13832" s="80"/>
      <c r="D13832" s="81"/>
      <c r="E13832" s="93"/>
      <c r="F13832" s="80"/>
      <c r="G13832" s="81"/>
      <c r="H13832" s="80"/>
      <c r="I13832" s="83"/>
      <c r="J13832" s="80"/>
      <c r="K13832" s="84" t="s">
        <v>1502</v>
      </c>
      <c r="L13832" s="76">
        <f t="shared" si="656"/>
        <v>0</v>
      </c>
      <c r="M13832" s="76"/>
      <c r="N13832" s="76"/>
      <c r="O13832" s="76"/>
      <c r="P13832" s="76"/>
      <c r="Q13832" s="76"/>
      <c r="R13832" s="76"/>
      <c r="S13832" s="76"/>
      <c r="T13832" s="76"/>
      <c r="U13832" s="76"/>
      <c r="V13832" s="76"/>
      <c r="W13832" s="76"/>
      <c r="X13832" s="76"/>
    </row>
    <row r="13833" spans="1:24">
      <c r="A13833" s="895"/>
      <c r="B13833" s="54"/>
      <c r="C13833" s="46" t="s">
        <v>33</v>
      </c>
      <c r="D13833" s="58" t="s">
        <v>20894</v>
      </c>
      <c r="E13833" s="100" t="s">
        <v>20895</v>
      </c>
      <c r="F13833" s="46" t="s">
        <v>20896</v>
      </c>
      <c r="G13833" s="58" t="s">
        <v>20897</v>
      </c>
      <c r="H13833" s="46"/>
      <c r="I13833" s="74">
        <v>0</v>
      </c>
      <c r="J13833" s="46" t="s">
        <v>1508</v>
      </c>
      <c r="K13833" s="75" t="s">
        <v>1509</v>
      </c>
      <c r="L13833" s="76">
        <f t="shared" si="656"/>
        <v>0</v>
      </c>
      <c r="M13833" s="76"/>
      <c r="N13833" s="76"/>
      <c r="O13833" s="76"/>
      <c r="P13833" s="76"/>
      <c r="Q13833" s="76"/>
      <c r="R13833" s="76"/>
      <c r="S13833" s="76"/>
      <c r="T13833" s="76"/>
      <c r="U13833" s="76"/>
      <c r="V13833" s="76"/>
      <c r="W13833" s="76"/>
      <c r="X13833" s="76"/>
    </row>
    <row r="13834" spans="1:24">
      <c r="A13834" s="895"/>
      <c r="B13834" s="54"/>
      <c r="C13834" s="54"/>
      <c r="D13834" s="77"/>
      <c r="E13834" s="92"/>
      <c r="F13834" s="54"/>
      <c r="G13834" s="77"/>
      <c r="H13834" s="54"/>
      <c r="I13834" s="79"/>
      <c r="J13834" s="54"/>
      <c r="K13834" s="75" t="s">
        <v>1501</v>
      </c>
      <c r="L13834" s="76">
        <f t="shared" si="656"/>
        <v>0</v>
      </c>
      <c r="M13834" s="76"/>
      <c r="N13834" s="76"/>
      <c r="O13834" s="76"/>
      <c r="P13834" s="76"/>
      <c r="Q13834" s="76"/>
      <c r="R13834" s="76"/>
      <c r="S13834" s="76"/>
      <c r="T13834" s="76"/>
      <c r="U13834" s="76"/>
      <c r="V13834" s="76"/>
      <c r="W13834" s="76"/>
      <c r="X13834" s="76"/>
    </row>
    <row r="13835" spans="1:24">
      <c r="A13835" s="895"/>
      <c r="B13835" s="54"/>
      <c r="C13835" s="80"/>
      <c r="D13835" s="81"/>
      <c r="E13835" s="93"/>
      <c r="F13835" s="80"/>
      <c r="G13835" s="81"/>
      <c r="H13835" s="80"/>
      <c r="I13835" s="83"/>
      <c r="J13835" s="80"/>
      <c r="K13835" s="84" t="s">
        <v>1502</v>
      </c>
      <c r="L13835" s="76">
        <f t="shared" si="656"/>
        <v>2</v>
      </c>
      <c r="M13835" s="76">
        <v>1</v>
      </c>
      <c r="N13835" s="76"/>
      <c r="O13835" s="76">
        <v>1</v>
      </c>
      <c r="P13835" s="76"/>
      <c r="Q13835" s="76"/>
      <c r="R13835" s="76"/>
      <c r="S13835" s="76"/>
      <c r="T13835" s="76"/>
      <c r="U13835" s="76"/>
      <c r="V13835" s="76"/>
      <c r="W13835" s="76"/>
      <c r="X13835" s="76"/>
    </row>
    <row r="13836" spans="1:24">
      <c r="A13836" s="895"/>
      <c r="B13836" s="54"/>
      <c r="C13836" s="46" t="s">
        <v>33</v>
      </c>
      <c r="D13836" s="58" t="s">
        <v>20898</v>
      </c>
      <c r="E13836" s="100" t="s">
        <v>20899</v>
      </c>
      <c r="F13836" s="46" t="s">
        <v>20900</v>
      </c>
      <c r="G13836" s="58" t="s">
        <v>20901</v>
      </c>
      <c r="H13836" s="46" t="s">
        <v>20902</v>
      </c>
      <c r="I13836" s="74">
        <v>0</v>
      </c>
      <c r="J13836" s="46" t="s">
        <v>1508</v>
      </c>
      <c r="K13836" s="75" t="s">
        <v>1509</v>
      </c>
      <c r="L13836" s="76">
        <f t="shared" si="656"/>
        <v>0</v>
      </c>
      <c r="M13836" s="76"/>
      <c r="N13836" s="76"/>
      <c r="O13836" s="76"/>
      <c r="P13836" s="76"/>
      <c r="Q13836" s="76"/>
      <c r="R13836" s="76"/>
      <c r="S13836" s="76"/>
      <c r="T13836" s="76"/>
      <c r="U13836" s="76"/>
      <c r="V13836" s="76"/>
      <c r="W13836" s="76"/>
      <c r="X13836" s="76"/>
    </row>
    <row r="13837" spans="1:24">
      <c r="A13837" s="895"/>
      <c r="B13837" s="54"/>
      <c r="C13837" s="54"/>
      <c r="D13837" s="77"/>
      <c r="E13837" s="92"/>
      <c r="F13837" s="54"/>
      <c r="G13837" s="77"/>
      <c r="H13837" s="54"/>
      <c r="I13837" s="79"/>
      <c r="J13837" s="54"/>
      <c r="K13837" s="75" t="s">
        <v>1501</v>
      </c>
      <c r="L13837" s="76">
        <f t="shared" si="656"/>
        <v>0</v>
      </c>
      <c r="M13837" s="76"/>
      <c r="N13837" s="76"/>
      <c r="O13837" s="76"/>
      <c r="P13837" s="76"/>
      <c r="Q13837" s="76"/>
      <c r="R13837" s="76"/>
      <c r="S13837" s="76"/>
      <c r="T13837" s="76"/>
      <c r="U13837" s="76"/>
      <c r="V13837" s="76"/>
      <c r="W13837" s="76"/>
      <c r="X13837" s="76"/>
    </row>
    <row r="13838" spans="1:24">
      <c r="A13838" s="895"/>
      <c r="B13838" s="54"/>
      <c r="C13838" s="80"/>
      <c r="D13838" s="81"/>
      <c r="E13838" s="93"/>
      <c r="F13838" s="80"/>
      <c r="G13838" s="81"/>
      <c r="H13838" s="80"/>
      <c r="I13838" s="83"/>
      <c r="J13838" s="80"/>
      <c r="K13838" s="84" t="s">
        <v>1502</v>
      </c>
      <c r="L13838" s="76">
        <f t="shared" si="656"/>
        <v>2</v>
      </c>
      <c r="M13838" s="76"/>
      <c r="N13838" s="76"/>
      <c r="O13838" s="76"/>
      <c r="P13838" s="76"/>
      <c r="Q13838" s="76"/>
      <c r="R13838" s="76"/>
      <c r="S13838" s="76"/>
      <c r="T13838" s="76"/>
      <c r="U13838" s="76"/>
      <c r="V13838" s="76"/>
      <c r="W13838" s="76">
        <v>2</v>
      </c>
      <c r="X13838" s="76"/>
    </row>
    <row r="13839" spans="1:24">
      <c r="A13839" s="895"/>
      <c r="B13839" s="54"/>
      <c r="C13839" s="46" t="s">
        <v>33</v>
      </c>
      <c r="D13839" s="58" t="s">
        <v>20903</v>
      </c>
      <c r="E13839" s="100" t="s">
        <v>20904</v>
      </c>
      <c r="F13839" s="46" t="s">
        <v>20905</v>
      </c>
      <c r="G13839" s="58" t="s">
        <v>20906</v>
      </c>
      <c r="H13839" s="46" t="s">
        <v>20907</v>
      </c>
      <c r="I13839" s="74">
        <v>4</v>
      </c>
      <c r="J13839" s="46" t="s">
        <v>1508</v>
      </c>
      <c r="K13839" s="75" t="s">
        <v>1509</v>
      </c>
      <c r="L13839" s="76">
        <f t="shared" si="656"/>
        <v>0</v>
      </c>
      <c r="M13839" s="76"/>
      <c r="N13839" s="76"/>
      <c r="O13839" s="76"/>
      <c r="P13839" s="76"/>
      <c r="Q13839" s="76"/>
      <c r="R13839" s="76"/>
      <c r="S13839" s="76"/>
      <c r="T13839" s="76"/>
      <c r="U13839" s="76"/>
      <c r="V13839" s="76"/>
      <c r="W13839" s="76"/>
      <c r="X13839" s="76"/>
    </row>
    <row r="13840" spans="1:24">
      <c r="A13840" s="895"/>
      <c r="B13840" s="54"/>
      <c r="C13840" s="54"/>
      <c r="D13840" s="77"/>
      <c r="E13840" s="92"/>
      <c r="F13840" s="54"/>
      <c r="G13840" s="77"/>
      <c r="H13840" s="54"/>
      <c r="I13840" s="79"/>
      <c r="J13840" s="54"/>
      <c r="K13840" s="75" t="s">
        <v>1501</v>
      </c>
      <c r="L13840" s="76">
        <f t="shared" si="656"/>
        <v>0</v>
      </c>
      <c r="M13840" s="76"/>
      <c r="N13840" s="76"/>
      <c r="O13840" s="76"/>
      <c r="P13840" s="76"/>
      <c r="Q13840" s="76"/>
      <c r="R13840" s="76"/>
      <c r="S13840" s="76"/>
      <c r="T13840" s="76"/>
      <c r="U13840" s="76"/>
      <c r="V13840" s="76"/>
      <c r="W13840" s="76"/>
      <c r="X13840" s="76"/>
    </row>
    <row r="13841" spans="1:24">
      <c r="A13841" s="895"/>
      <c r="B13841" s="54"/>
      <c r="C13841" s="80"/>
      <c r="D13841" s="81"/>
      <c r="E13841" s="93"/>
      <c r="F13841" s="80"/>
      <c r="G13841" s="81"/>
      <c r="H13841" s="80"/>
      <c r="I13841" s="83"/>
      <c r="J13841" s="80"/>
      <c r="K13841" s="84" t="s">
        <v>1502</v>
      </c>
      <c r="L13841" s="76">
        <f t="shared" si="656"/>
        <v>2</v>
      </c>
      <c r="M13841" s="76"/>
      <c r="N13841" s="76"/>
      <c r="O13841" s="76">
        <v>1</v>
      </c>
      <c r="P13841" s="76"/>
      <c r="Q13841" s="76"/>
      <c r="R13841" s="76"/>
      <c r="S13841" s="76">
        <v>1</v>
      </c>
      <c r="T13841" s="76"/>
      <c r="U13841" s="76"/>
      <c r="V13841" s="76"/>
      <c r="W13841" s="76"/>
      <c r="X13841" s="76"/>
    </row>
    <row r="13842" spans="1:24">
      <c r="A13842" s="895"/>
      <c r="B13842" s="54"/>
      <c r="C13842" s="46" t="s">
        <v>33</v>
      </c>
      <c r="D13842" s="58" t="s">
        <v>20908</v>
      </c>
      <c r="E13842" s="100" t="s">
        <v>20909</v>
      </c>
      <c r="F13842" s="46" t="s">
        <v>20910</v>
      </c>
      <c r="G13842" s="58" t="s">
        <v>20911</v>
      </c>
      <c r="H13842" s="46" t="s">
        <v>20912</v>
      </c>
      <c r="I13842" s="74">
        <v>4420</v>
      </c>
      <c r="J13842" s="46" t="s">
        <v>1508</v>
      </c>
      <c r="K13842" s="75" t="s">
        <v>1509</v>
      </c>
      <c r="L13842" s="76">
        <f t="shared" si="656"/>
        <v>0</v>
      </c>
      <c r="M13842" s="76"/>
      <c r="N13842" s="76"/>
      <c r="O13842" s="76"/>
      <c r="P13842" s="76"/>
      <c r="Q13842" s="76"/>
      <c r="R13842" s="76"/>
      <c r="S13842" s="76"/>
      <c r="T13842" s="76"/>
      <c r="U13842" s="76"/>
      <c r="V13842" s="76"/>
      <c r="W13842" s="76"/>
      <c r="X13842" s="76"/>
    </row>
    <row r="13843" spans="1:24">
      <c r="A13843" s="895"/>
      <c r="B13843" s="54"/>
      <c r="C13843" s="54"/>
      <c r="D13843" s="77"/>
      <c r="E13843" s="92"/>
      <c r="F13843" s="54"/>
      <c r="G13843" s="77"/>
      <c r="H13843" s="54"/>
      <c r="I13843" s="79"/>
      <c r="J13843" s="54"/>
      <c r="K13843" s="75" t="s">
        <v>1501</v>
      </c>
      <c r="L13843" s="76">
        <f t="shared" si="656"/>
        <v>0</v>
      </c>
      <c r="M13843" s="76"/>
      <c r="N13843" s="76"/>
      <c r="O13843" s="76"/>
      <c r="P13843" s="76"/>
      <c r="Q13843" s="76"/>
      <c r="R13843" s="76"/>
      <c r="S13843" s="76"/>
      <c r="T13843" s="76"/>
      <c r="U13843" s="76"/>
      <c r="V13843" s="76"/>
      <c r="W13843" s="76"/>
      <c r="X13843" s="76"/>
    </row>
    <row r="13844" spans="1:24">
      <c r="A13844" s="895"/>
      <c r="B13844" s="54"/>
      <c r="C13844" s="80"/>
      <c r="D13844" s="81"/>
      <c r="E13844" s="93"/>
      <c r="F13844" s="80"/>
      <c r="G13844" s="81"/>
      <c r="H13844" s="80"/>
      <c r="I13844" s="83"/>
      <c r="J13844" s="80"/>
      <c r="K13844" s="84" t="s">
        <v>1502</v>
      </c>
      <c r="L13844" s="76">
        <f t="shared" si="656"/>
        <v>5</v>
      </c>
      <c r="M13844" s="76"/>
      <c r="N13844" s="76"/>
      <c r="O13844" s="76">
        <v>3</v>
      </c>
      <c r="P13844" s="76"/>
      <c r="Q13844" s="76"/>
      <c r="R13844" s="76"/>
      <c r="S13844" s="76">
        <v>1</v>
      </c>
      <c r="T13844" s="76">
        <v>1</v>
      </c>
      <c r="U13844" s="76"/>
      <c r="V13844" s="76"/>
      <c r="W13844" s="76"/>
      <c r="X13844" s="76"/>
    </row>
    <row r="13845" spans="1:24">
      <c r="A13845" s="895"/>
      <c r="B13845" s="54"/>
      <c r="C13845" s="46" t="s">
        <v>33</v>
      </c>
      <c r="D13845" s="58" t="s">
        <v>20913</v>
      </c>
      <c r="E13845" s="100" t="s">
        <v>20914</v>
      </c>
      <c r="F13845" s="46" t="s">
        <v>20915</v>
      </c>
      <c r="G13845" s="58" t="s">
        <v>20916</v>
      </c>
      <c r="H13845" s="46" t="s">
        <v>20917</v>
      </c>
      <c r="I13845" s="74">
        <v>2</v>
      </c>
      <c r="J13845" s="46" t="s">
        <v>1508</v>
      </c>
      <c r="K13845" s="75" t="s">
        <v>1509</v>
      </c>
      <c r="L13845" s="76">
        <f t="shared" si="656"/>
        <v>0</v>
      </c>
      <c r="M13845" s="76"/>
      <c r="N13845" s="76"/>
      <c r="O13845" s="76"/>
      <c r="P13845" s="76"/>
      <c r="Q13845" s="76"/>
      <c r="R13845" s="76"/>
      <c r="S13845" s="76"/>
      <c r="T13845" s="76"/>
      <c r="U13845" s="76"/>
      <c r="V13845" s="76"/>
      <c r="W13845" s="76"/>
      <c r="X13845" s="76"/>
    </row>
    <row r="13846" spans="1:24">
      <c r="A13846" s="895"/>
      <c r="B13846" s="54"/>
      <c r="C13846" s="54"/>
      <c r="D13846" s="77"/>
      <c r="E13846" s="92"/>
      <c r="F13846" s="54"/>
      <c r="G13846" s="77"/>
      <c r="H13846" s="54"/>
      <c r="I13846" s="79"/>
      <c r="J13846" s="54"/>
      <c r="K13846" s="75" t="s">
        <v>1501</v>
      </c>
      <c r="L13846" s="76">
        <f t="shared" si="656"/>
        <v>0</v>
      </c>
      <c r="M13846" s="76"/>
      <c r="N13846" s="76"/>
      <c r="O13846" s="76"/>
      <c r="P13846" s="76"/>
      <c r="Q13846" s="76"/>
      <c r="R13846" s="76"/>
      <c r="S13846" s="76"/>
      <c r="T13846" s="76"/>
      <c r="U13846" s="76"/>
      <c r="V13846" s="76"/>
      <c r="W13846" s="76"/>
      <c r="X13846" s="76"/>
    </row>
    <row r="13847" spans="1:24">
      <c r="A13847" s="895"/>
      <c r="B13847" s="54"/>
      <c r="C13847" s="80"/>
      <c r="D13847" s="81"/>
      <c r="E13847" s="93"/>
      <c r="F13847" s="80"/>
      <c r="G13847" s="81"/>
      <c r="H13847" s="80"/>
      <c r="I13847" s="83"/>
      <c r="J13847" s="80"/>
      <c r="K13847" s="84" t="s">
        <v>1502</v>
      </c>
      <c r="L13847" s="76">
        <f t="shared" si="656"/>
        <v>2</v>
      </c>
      <c r="M13847" s="76"/>
      <c r="N13847" s="76"/>
      <c r="O13847" s="76">
        <v>1</v>
      </c>
      <c r="P13847" s="76"/>
      <c r="Q13847" s="76"/>
      <c r="R13847" s="76"/>
      <c r="S13847" s="76"/>
      <c r="T13847" s="76"/>
      <c r="U13847" s="76"/>
      <c r="V13847" s="76"/>
      <c r="W13847" s="76"/>
      <c r="X13847" s="76">
        <v>1</v>
      </c>
    </row>
    <row r="13848" spans="1:24">
      <c r="A13848" s="895"/>
      <c r="B13848" s="54"/>
      <c r="C13848" s="46" t="s">
        <v>31</v>
      </c>
      <c r="D13848" s="58" t="s">
        <v>20918</v>
      </c>
      <c r="E13848" s="100" t="s">
        <v>20919</v>
      </c>
      <c r="F13848" s="46" t="s">
        <v>20920</v>
      </c>
      <c r="G13848" s="58" t="s">
        <v>20921</v>
      </c>
      <c r="H13848" s="46"/>
      <c r="I13848" s="74">
        <v>0</v>
      </c>
      <c r="J13848" s="46" t="s">
        <v>1508</v>
      </c>
      <c r="K13848" s="75" t="s">
        <v>1509</v>
      </c>
      <c r="L13848" s="76">
        <f t="shared" si="656"/>
        <v>2</v>
      </c>
      <c r="M13848" s="76"/>
      <c r="N13848" s="76"/>
      <c r="O13848" s="76">
        <v>1</v>
      </c>
      <c r="P13848" s="76"/>
      <c r="Q13848" s="76"/>
      <c r="R13848" s="76"/>
      <c r="S13848" s="76">
        <v>1</v>
      </c>
      <c r="T13848" s="76"/>
      <c r="U13848" s="76"/>
      <c r="V13848" s="76"/>
      <c r="W13848" s="76"/>
      <c r="X13848" s="76"/>
    </row>
    <row r="13849" spans="1:24">
      <c r="A13849" s="895"/>
      <c r="B13849" s="54"/>
      <c r="C13849" s="54"/>
      <c r="D13849" s="77"/>
      <c r="E13849" s="92"/>
      <c r="F13849" s="54"/>
      <c r="G13849" s="77"/>
      <c r="H13849" s="54"/>
      <c r="I13849" s="79"/>
      <c r="J13849" s="54"/>
      <c r="K13849" s="75" t="s">
        <v>1501</v>
      </c>
      <c r="L13849" s="76">
        <f t="shared" si="656"/>
        <v>0</v>
      </c>
      <c r="M13849" s="76"/>
      <c r="N13849" s="76"/>
      <c r="O13849" s="76"/>
      <c r="P13849" s="76"/>
      <c r="Q13849" s="76"/>
      <c r="R13849" s="76"/>
      <c r="S13849" s="76"/>
      <c r="T13849" s="76"/>
      <c r="U13849" s="76"/>
      <c r="V13849" s="76"/>
      <c r="W13849" s="76"/>
      <c r="X13849" s="76"/>
    </row>
    <row r="13850" spans="1:24">
      <c r="A13850" s="895"/>
      <c r="B13850" s="54"/>
      <c r="C13850" s="80"/>
      <c r="D13850" s="81"/>
      <c r="E13850" s="93"/>
      <c r="F13850" s="80"/>
      <c r="G13850" s="81"/>
      <c r="H13850" s="80"/>
      <c r="I13850" s="83"/>
      <c r="J13850" s="80"/>
      <c r="K13850" s="84" t="s">
        <v>1502</v>
      </c>
      <c r="L13850" s="76">
        <f t="shared" si="656"/>
        <v>0</v>
      </c>
      <c r="M13850" s="76"/>
      <c r="N13850" s="76"/>
      <c r="O13850" s="76"/>
      <c r="P13850" s="76"/>
      <c r="Q13850" s="76"/>
      <c r="R13850" s="76"/>
      <c r="S13850" s="76"/>
      <c r="T13850" s="76"/>
      <c r="U13850" s="76"/>
      <c r="V13850" s="76"/>
      <c r="W13850" s="76"/>
      <c r="X13850" s="76"/>
    </row>
    <row r="13851" spans="1:24">
      <c r="A13851" s="895"/>
      <c r="B13851" s="54"/>
      <c r="C13851" s="46" t="s">
        <v>33</v>
      </c>
      <c r="D13851" s="58" t="s">
        <v>20922</v>
      </c>
      <c r="E13851" s="100" t="s">
        <v>20923</v>
      </c>
      <c r="F13851" s="46" t="s">
        <v>20924</v>
      </c>
      <c r="G13851" s="58" t="s">
        <v>20925</v>
      </c>
      <c r="H13851" s="46" t="s">
        <v>20926</v>
      </c>
      <c r="I13851" s="74">
        <v>0</v>
      </c>
      <c r="J13851" s="46" t="s">
        <v>1508</v>
      </c>
      <c r="K13851" s="75" t="s">
        <v>1509</v>
      </c>
      <c r="L13851" s="76">
        <f>SUM(M13851:X13851)</f>
        <v>0</v>
      </c>
      <c r="M13851" s="76"/>
      <c r="N13851" s="76"/>
      <c r="O13851" s="76"/>
      <c r="P13851" s="76"/>
      <c r="Q13851" s="76"/>
      <c r="R13851" s="76"/>
      <c r="S13851" s="76"/>
      <c r="T13851" s="76"/>
      <c r="U13851" s="76"/>
      <c r="V13851" s="76"/>
      <c r="W13851" s="76"/>
      <c r="X13851" s="76"/>
    </row>
    <row r="13852" spans="1:24">
      <c r="A13852" s="895"/>
      <c r="B13852" s="54"/>
      <c r="C13852" s="54"/>
      <c r="D13852" s="77"/>
      <c r="E13852" s="92"/>
      <c r="F13852" s="54"/>
      <c r="G13852" s="77"/>
      <c r="H13852" s="54"/>
      <c r="I13852" s="79"/>
      <c r="J13852" s="54"/>
      <c r="K13852" s="75" t="s">
        <v>1501</v>
      </c>
      <c r="L13852" s="76">
        <f>SUM(M13852:X13852)</f>
        <v>0</v>
      </c>
      <c r="M13852" s="76"/>
      <c r="N13852" s="76"/>
      <c r="O13852" s="76"/>
      <c r="P13852" s="76"/>
      <c r="Q13852" s="76"/>
      <c r="R13852" s="76"/>
      <c r="S13852" s="76"/>
      <c r="T13852" s="76"/>
      <c r="U13852" s="76"/>
      <c r="V13852" s="76"/>
      <c r="W13852" s="76"/>
      <c r="X13852" s="76"/>
    </row>
    <row r="13853" spans="1:24">
      <c r="A13853" s="895"/>
      <c r="B13853" s="54"/>
      <c r="C13853" s="80"/>
      <c r="D13853" s="81"/>
      <c r="E13853" s="93"/>
      <c r="F13853" s="80"/>
      <c r="G13853" s="81"/>
      <c r="H13853" s="80"/>
      <c r="I13853" s="83"/>
      <c r="J13853" s="80"/>
      <c r="K13853" s="84" t="s">
        <v>1502</v>
      </c>
      <c r="L13853" s="76">
        <f>SUM(M13853:X13853)</f>
        <v>2</v>
      </c>
      <c r="M13853" s="76"/>
      <c r="N13853" s="76"/>
      <c r="O13853" s="76">
        <v>2</v>
      </c>
      <c r="P13853" s="76"/>
      <c r="Q13853" s="76"/>
      <c r="R13853" s="76"/>
      <c r="S13853" s="76"/>
      <c r="T13853" s="76"/>
      <c r="U13853" s="76"/>
      <c r="V13853" s="76"/>
      <c r="W13853" s="76"/>
      <c r="X13853" s="76"/>
    </row>
    <row r="13854" spans="1:24">
      <c r="A13854" s="895"/>
      <c r="B13854" s="54"/>
      <c r="C13854" s="46" t="s">
        <v>33</v>
      </c>
      <c r="D13854" s="58" t="s">
        <v>20927</v>
      </c>
      <c r="E13854" s="100" t="s">
        <v>20928</v>
      </c>
      <c r="F13854" s="46" t="s">
        <v>2401</v>
      </c>
      <c r="G13854" s="58" t="s">
        <v>20929</v>
      </c>
      <c r="H13854" s="46" t="s">
        <v>20930</v>
      </c>
      <c r="I13854" s="74">
        <v>19296</v>
      </c>
      <c r="J13854" s="46" t="s">
        <v>1508</v>
      </c>
      <c r="K13854" s="75" t="s">
        <v>1509</v>
      </c>
      <c r="L13854" s="76">
        <f>SUM(M13854:X13854)</f>
        <v>0</v>
      </c>
      <c r="M13854" s="76"/>
      <c r="N13854" s="76"/>
      <c r="O13854" s="76"/>
      <c r="P13854" s="76"/>
      <c r="Q13854" s="76"/>
      <c r="R13854" s="76"/>
      <c r="S13854" s="76"/>
      <c r="T13854" s="76"/>
      <c r="U13854" s="76"/>
      <c r="V13854" s="76"/>
      <c r="W13854" s="76"/>
      <c r="X13854" s="76"/>
    </row>
    <row r="13855" spans="1:24">
      <c r="A13855" s="895"/>
      <c r="B13855" s="54"/>
      <c r="C13855" s="54"/>
      <c r="D13855" s="77"/>
      <c r="E13855" s="101"/>
      <c r="F13855" s="54"/>
      <c r="G13855" s="77"/>
      <c r="H13855" s="54"/>
      <c r="I13855" s="79"/>
      <c r="J13855" s="54"/>
      <c r="K13855" s="75" t="s">
        <v>1501</v>
      </c>
      <c r="L13855" s="76">
        <f t="shared" ref="L13855:L13916" si="657">SUM(M13855:X13855)</f>
        <v>0</v>
      </c>
      <c r="M13855" s="76"/>
      <c r="N13855" s="76"/>
      <c r="O13855" s="76"/>
      <c r="P13855" s="76"/>
      <c r="Q13855" s="76"/>
      <c r="R13855" s="76"/>
      <c r="S13855" s="76"/>
      <c r="T13855" s="76"/>
      <c r="U13855" s="76"/>
      <c r="V13855" s="76"/>
      <c r="W13855" s="76"/>
      <c r="X13855" s="76"/>
    </row>
    <row r="13856" spans="1:24">
      <c r="A13856" s="895"/>
      <c r="B13856" s="54"/>
      <c r="C13856" s="80"/>
      <c r="D13856" s="81"/>
      <c r="E13856" s="102"/>
      <c r="F13856" s="80"/>
      <c r="G13856" s="81"/>
      <c r="H13856" s="80"/>
      <c r="I13856" s="83"/>
      <c r="J13856" s="80"/>
      <c r="K13856" s="84" t="s">
        <v>1502</v>
      </c>
      <c r="L13856" s="76">
        <f t="shared" si="657"/>
        <v>2</v>
      </c>
      <c r="M13856" s="76"/>
      <c r="N13856" s="76"/>
      <c r="O13856" s="76"/>
      <c r="P13856" s="76"/>
      <c r="Q13856" s="76"/>
      <c r="R13856" s="76"/>
      <c r="S13856" s="76"/>
      <c r="T13856" s="76">
        <v>1</v>
      </c>
      <c r="U13856" s="76"/>
      <c r="V13856" s="76"/>
      <c r="W13856" s="76">
        <v>1</v>
      </c>
      <c r="X13856" s="76"/>
    </row>
    <row r="13857" spans="1:24">
      <c r="A13857" s="895"/>
      <c r="B13857" s="54"/>
      <c r="C13857" s="46" t="s">
        <v>33</v>
      </c>
      <c r="D13857" s="58" t="s">
        <v>20931</v>
      </c>
      <c r="E13857" s="100" t="s">
        <v>20932</v>
      </c>
      <c r="F13857" s="46" t="s">
        <v>20933</v>
      </c>
      <c r="G13857" s="58" t="s">
        <v>20934</v>
      </c>
      <c r="H13857" s="46" t="s">
        <v>20935</v>
      </c>
      <c r="I13857" s="74">
        <v>2491</v>
      </c>
      <c r="J13857" s="46" t="s">
        <v>1508</v>
      </c>
      <c r="K13857" s="75" t="s">
        <v>1509</v>
      </c>
      <c r="L13857" s="76">
        <f t="shared" si="657"/>
        <v>3</v>
      </c>
      <c r="M13857" s="76"/>
      <c r="N13857" s="76"/>
      <c r="O13857" s="76">
        <v>2</v>
      </c>
      <c r="P13857" s="76"/>
      <c r="Q13857" s="76"/>
      <c r="R13857" s="76"/>
      <c r="S13857" s="76">
        <v>1</v>
      </c>
      <c r="T13857" s="76"/>
      <c r="U13857" s="76"/>
      <c r="V13857" s="76"/>
      <c r="W13857" s="76"/>
      <c r="X13857" s="76"/>
    </row>
    <row r="13858" spans="1:24">
      <c r="A13858" s="895"/>
      <c r="B13858" s="54"/>
      <c r="C13858" s="54"/>
      <c r="D13858" s="77"/>
      <c r="E13858" s="101"/>
      <c r="F13858" s="54"/>
      <c r="G13858" s="77"/>
      <c r="H13858" s="54"/>
      <c r="I13858" s="79"/>
      <c r="J13858" s="54"/>
      <c r="K13858" s="75" t="s">
        <v>1501</v>
      </c>
      <c r="L13858" s="76">
        <f t="shared" si="657"/>
        <v>0</v>
      </c>
      <c r="M13858" s="76"/>
      <c r="N13858" s="76"/>
      <c r="O13858" s="76"/>
      <c r="P13858" s="76"/>
      <c r="Q13858" s="76"/>
      <c r="R13858" s="76"/>
      <c r="S13858" s="76"/>
      <c r="T13858" s="76"/>
      <c r="U13858" s="76"/>
      <c r="V13858" s="76"/>
      <c r="W13858" s="76"/>
      <c r="X13858" s="76"/>
    </row>
    <row r="13859" spans="1:24">
      <c r="A13859" s="895"/>
      <c r="B13859" s="54"/>
      <c r="C13859" s="80"/>
      <c r="D13859" s="81"/>
      <c r="E13859" s="102"/>
      <c r="F13859" s="80"/>
      <c r="G13859" s="81"/>
      <c r="H13859" s="80"/>
      <c r="I13859" s="83"/>
      <c r="J13859" s="80"/>
      <c r="K13859" s="84" t="s">
        <v>1502</v>
      </c>
      <c r="L13859" s="76">
        <f t="shared" si="657"/>
        <v>5</v>
      </c>
      <c r="M13859" s="76"/>
      <c r="N13859" s="76"/>
      <c r="O13859" s="76">
        <v>3</v>
      </c>
      <c r="P13859" s="76"/>
      <c r="Q13859" s="76"/>
      <c r="R13859" s="76"/>
      <c r="S13859" s="76"/>
      <c r="T13859" s="76"/>
      <c r="U13859" s="76"/>
      <c r="V13859" s="76"/>
      <c r="W13859" s="76">
        <v>2</v>
      </c>
      <c r="X13859" s="76"/>
    </row>
    <row r="13860" spans="1:24">
      <c r="A13860" s="895"/>
      <c r="B13860" s="54"/>
      <c r="C13860" s="46" t="s">
        <v>35</v>
      </c>
      <c r="D13860" s="58" t="s">
        <v>20936</v>
      </c>
      <c r="E13860" s="100" t="s">
        <v>20937</v>
      </c>
      <c r="F13860" s="46" t="s">
        <v>20938</v>
      </c>
      <c r="G13860" s="58" t="s">
        <v>20939</v>
      </c>
      <c r="H13860" s="46" t="s">
        <v>20940</v>
      </c>
      <c r="I13860" s="74">
        <v>3338</v>
      </c>
      <c r="J13860" s="46" t="s">
        <v>1508</v>
      </c>
      <c r="K13860" s="75" t="s">
        <v>1509</v>
      </c>
      <c r="L13860" s="76">
        <f t="shared" si="657"/>
        <v>3</v>
      </c>
      <c r="M13860" s="76"/>
      <c r="N13860" s="76"/>
      <c r="O13860" s="76"/>
      <c r="P13860" s="76"/>
      <c r="Q13860" s="76"/>
      <c r="R13860" s="76"/>
      <c r="S13860" s="76">
        <v>2</v>
      </c>
      <c r="T13860" s="76"/>
      <c r="U13860" s="76"/>
      <c r="V13860" s="76"/>
      <c r="W13860" s="76"/>
      <c r="X13860" s="76">
        <v>1</v>
      </c>
    </row>
    <row r="13861" spans="1:24">
      <c r="A13861" s="895"/>
      <c r="B13861" s="54"/>
      <c r="C13861" s="54"/>
      <c r="D13861" s="77"/>
      <c r="E13861" s="101"/>
      <c r="F13861" s="54"/>
      <c r="G13861" s="77"/>
      <c r="H13861" s="54"/>
      <c r="I13861" s="79"/>
      <c r="J13861" s="54"/>
      <c r="K13861" s="75" t="s">
        <v>1501</v>
      </c>
      <c r="L13861" s="76">
        <f t="shared" si="657"/>
        <v>0</v>
      </c>
      <c r="M13861" s="76"/>
      <c r="N13861" s="76"/>
      <c r="O13861" s="76" t="s">
        <v>5977</v>
      </c>
      <c r="P13861" s="76"/>
      <c r="Q13861" s="76"/>
      <c r="R13861" s="76"/>
      <c r="S13861" s="76"/>
      <c r="T13861" s="76" t="s">
        <v>5977</v>
      </c>
      <c r="U13861" s="76"/>
      <c r="V13861" s="76"/>
      <c r="W13861" s="76"/>
      <c r="X13861" s="76"/>
    </row>
    <row r="13862" spans="1:24">
      <c r="A13862" s="895"/>
      <c r="B13862" s="54"/>
      <c r="C13862" s="80"/>
      <c r="D13862" s="81"/>
      <c r="E13862" s="102"/>
      <c r="F13862" s="80"/>
      <c r="G13862" s="81"/>
      <c r="H13862" s="80"/>
      <c r="I13862" s="83"/>
      <c r="J13862" s="80"/>
      <c r="K13862" s="84" t="s">
        <v>1502</v>
      </c>
      <c r="L13862" s="76">
        <f t="shared" si="657"/>
        <v>2</v>
      </c>
      <c r="M13862" s="76"/>
      <c r="N13862" s="76"/>
      <c r="O13862" s="76">
        <v>1</v>
      </c>
      <c r="P13862" s="76"/>
      <c r="Q13862" s="76"/>
      <c r="R13862" s="76"/>
      <c r="S13862" s="76"/>
      <c r="T13862" s="76">
        <v>1</v>
      </c>
      <c r="U13862" s="76"/>
      <c r="V13862" s="76"/>
      <c r="W13862" s="76"/>
      <c r="X13862" s="76"/>
    </row>
    <row r="13863" spans="1:24">
      <c r="A13863" s="895"/>
      <c r="B13863" s="54"/>
      <c r="C13863" s="46" t="s">
        <v>33</v>
      </c>
      <c r="D13863" s="58" t="s">
        <v>20941</v>
      </c>
      <c r="E13863" s="100" t="s">
        <v>20942</v>
      </c>
      <c r="F13863" s="46" t="s">
        <v>20943</v>
      </c>
      <c r="G13863" s="58" t="s">
        <v>20944</v>
      </c>
      <c r="H13863" s="46" t="s">
        <v>20945</v>
      </c>
      <c r="I13863" s="74">
        <v>18</v>
      </c>
      <c r="J13863" s="46" t="s">
        <v>1508</v>
      </c>
      <c r="K13863" s="75" t="s">
        <v>1509</v>
      </c>
      <c r="L13863" s="76">
        <f t="shared" si="657"/>
        <v>0</v>
      </c>
      <c r="M13863" s="76"/>
      <c r="N13863" s="76"/>
      <c r="O13863" s="76"/>
      <c r="P13863" s="76"/>
      <c r="Q13863" s="76"/>
      <c r="R13863" s="76"/>
      <c r="S13863" s="76"/>
      <c r="T13863" s="76"/>
      <c r="U13863" s="76"/>
      <c r="V13863" s="76"/>
      <c r="W13863" s="76"/>
      <c r="X13863" s="76"/>
    </row>
    <row r="13864" spans="1:24">
      <c r="A13864" s="895"/>
      <c r="B13864" s="54"/>
      <c r="C13864" s="54"/>
      <c r="D13864" s="77"/>
      <c r="E13864" s="101"/>
      <c r="F13864" s="54"/>
      <c r="G13864" s="77"/>
      <c r="H13864" s="54"/>
      <c r="I13864" s="79"/>
      <c r="J13864" s="54"/>
      <c r="K13864" s="75" t="s">
        <v>1501</v>
      </c>
      <c r="L13864" s="76">
        <f t="shared" si="657"/>
        <v>0</v>
      </c>
      <c r="M13864" s="76"/>
      <c r="N13864" s="76"/>
      <c r="O13864" s="76"/>
      <c r="P13864" s="76"/>
      <c r="Q13864" s="76"/>
      <c r="R13864" s="76"/>
      <c r="S13864" s="76"/>
      <c r="T13864" s="76"/>
      <c r="U13864" s="76"/>
      <c r="V13864" s="76"/>
      <c r="W13864" s="76"/>
      <c r="X13864" s="76"/>
    </row>
    <row r="13865" spans="1:24">
      <c r="A13865" s="895"/>
      <c r="B13865" s="54"/>
      <c r="C13865" s="80"/>
      <c r="D13865" s="81"/>
      <c r="E13865" s="102"/>
      <c r="F13865" s="80"/>
      <c r="G13865" s="81"/>
      <c r="H13865" s="80"/>
      <c r="I13865" s="83"/>
      <c r="J13865" s="80"/>
      <c r="K13865" s="84" t="s">
        <v>1502</v>
      </c>
      <c r="L13865" s="76">
        <f t="shared" si="657"/>
        <v>2</v>
      </c>
      <c r="M13865" s="76"/>
      <c r="N13865" s="76"/>
      <c r="O13865" s="76">
        <v>1</v>
      </c>
      <c r="P13865" s="76"/>
      <c r="Q13865" s="76"/>
      <c r="R13865" s="76"/>
      <c r="S13865" s="76"/>
      <c r="T13865" s="76">
        <v>1</v>
      </c>
      <c r="U13865" s="76"/>
      <c r="V13865" s="76"/>
      <c r="W13865" s="76"/>
      <c r="X13865" s="76"/>
    </row>
    <row r="13866" spans="1:24">
      <c r="A13866" s="895"/>
      <c r="B13866" s="54"/>
      <c r="C13866" s="46" t="s">
        <v>33</v>
      </c>
      <c r="D13866" s="58" t="s">
        <v>20946</v>
      </c>
      <c r="E13866" s="100" t="s">
        <v>20947</v>
      </c>
      <c r="F13866" s="46" t="s">
        <v>20948</v>
      </c>
      <c r="G13866" s="58" t="s">
        <v>20949</v>
      </c>
      <c r="H13866" s="46" t="s">
        <v>20950</v>
      </c>
      <c r="I13866" s="74">
        <v>25</v>
      </c>
      <c r="J13866" s="46" t="s">
        <v>1508</v>
      </c>
      <c r="K13866" s="75" t="s">
        <v>1509</v>
      </c>
      <c r="L13866" s="76">
        <f t="shared" si="657"/>
        <v>0</v>
      </c>
      <c r="M13866" s="76"/>
      <c r="N13866" s="76"/>
      <c r="O13866" s="76"/>
      <c r="P13866" s="76"/>
      <c r="Q13866" s="76"/>
      <c r="R13866" s="76"/>
      <c r="S13866" s="76"/>
      <c r="T13866" s="76"/>
      <c r="U13866" s="76"/>
      <c r="V13866" s="76"/>
      <c r="W13866" s="76"/>
      <c r="X13866" s="76"/>
    </row>
    <row r="13867" spans="1:24">
      <c r="A13867" s="895"/>
      <c r="B13867" s="54"/>
      <c r="C13867" s="54"/>
      <c r="D13867" s="77"/>
      <c r="E13867" s="101"/>
      <c r="F13867" s="54"/>
      <c r="G13867" s="77"/>
      <c r="H13867" s="54"/>
      <c r="I13867" s="79"/>
      <c r="J13867" s="54"/>
      <c r="K13867" s="75" t="s">
        <v>1501</v>
      </c>
      <c r="L13867" s="76">
        <f t="shared" si="657"/>
        <v>0</v>
      </c>
      <c r="M13867" s="76"/>
      <c r="N13867" s="76"/>
      <c r="O13867" s="76"/>
      <c r="P13867" s="76"/>
      <c r="Q13867" s="76"/>
      <c r="R13867" s="76"/>
      <c r="S13867" s="76"/>
      <c r="T13867" s="76"/>
      <c r="U13867" s="76"/>
      <c r="V13867" s="76"/>
      <c r="W13867" s="76"/>
      <c r="X13867" s="76"/>
    </row>
    <row r="13868" spans="1:24">
      <c r="A13868" s="895"/>
      <c r="B13868" s="54"/>
      <c r="C13868" s="80"/>
      <c r="D13868" s="81"/>
      <c r="E13868" s="102"/>
      <c r="F13868" s="80"/>
      <c r="G13868" s="81"/>
      <c r="H13868" s="80"/>
      <c r="I13868" s="83"/>
      <c r="J13868" s="80"/>
      <c r="K13868" s="84" t="s">
        <v>1502</v>
      </c>
      <c r="L13868" s="76">
        <f t="shared" si="657"/>
        <v>2</v>
      </c>
      <c r="M13868" s="76"/>
      <c r="N13868" s="76"/>
      <c r="O13868" s="76">
        <v>1</v>
      </c>
      <c r="P13868" s="76"/>
      <c r="Q13868" s="76"/>
      <c r="R13868" s="76"/>
      <c r="S13868" s="76">
        <v>1</v>
      </c>
      <c r="T13868" s="76"/>
      <c r="U13868" s="76"/>
      <c r="V13868" s="76"/>
      <c r="W13868" s="76"/>
      <c r="X13868" s="76"/>
    </row>
    <row r="13869" spans="1:24">
      <c r="A13869" s="895"/>
      <c r="B13869" s="54"/>
      <c r="C13869" s="46" t="s">
        <v>33</v>
      </c>
      <c r="D13869" s="58" t="s">
        <v>20951</v>
      </c>
      <c r="E13869" s="100" t="s">
        <v>20952</v>
      </c>
      <c r="F13869" s="46" t="s">
        <v>20953</v>
      </c>
      <c r="G13869" s="58" t="s">
        <v>20954</v>
      </c>
      <c r="H13869" s="46" t="s">
        <v>20955</v>
      </c>
      <c r="I13869" s="74">
        <v>19</v>
      </c>
      <c r="J13869" s="46" t="s">
        <v>1508</v>
      </c>
      <c r="K13869" s="75" t="s">
        <v>1509</v>
      </c>
      <c r="L13869" s="76">
        <f t="shared" si="657"/>
        <v>0</v>
      </c>
      <c r="M13869" s="76"/>
      <c r="N13869" s="76"/>
      <c r="O13869" s="76"/>
      <c r="P13869" s="76"/>
      <c r="Q13869" s="76"/>
      <c r="R13869" s="76"/>
      <c r="S13869" s="76"/>
      <c r="T13869" s="76"/>
      <c r="U13869" s="76"/>
      <c r="V13869" s="76"/>
      <c r="W13869" s="76"/>
      <c r="X13869" s="76"/>
    </row>
    <row r="13870" spans="1:24">
      <c r="A13870" s="895"/>
      <c r="B13870" s="54"/>
      <c r="C13870" s="54"/>
      <c r="D13870" s="77"/>
      <c r="E13870" s="101"/>
      <c r="F13870" s="54"/>
      <c r="G13870" s="77"/>
      <c r="H13870" s="54"/>
      <c r="I13870" s="79"/>
      <c r="J13870" s="54"/>
      <c r="K13870" s="75" t="s">
        <v>1501</v>
      </c>
      <c r="L13870" s="76">
        <f t="shared" si="657"/>
        <v>0</v>
      </c>
      <c r="M13870" s="76"/>
      <c r="N13870" s="76"/>
      <c r="O13870" s="76"/>
      <c r="P13870" s="76"/>
      <c r="Q13870" s="76"/>
      <c r="R13870" s="76"/>
      <c r="S13870" s="76"/>
      <c r="T13870" s="76"/>
      <c r="U13870" s="76"/>
      <c r="V13870" s="76"/>
      <c r="W13870" s="76"/>
      <c r="X13870" s="76"/>
    </row>
    <row r="13871" spans="1:24">
      <c r="A13871" s="895"/>
      <c r="B13871" s="54"/>
      <c r="C13871" s="80"/>
      <c r="D13871" s="81"/>
      <c r="E13871" s="102"/>
      <c r="F13871" s="80"/>
      <c r="G13871" s="81"/>
      <c r="H13871" s="80"/>
      <c r="I13871" s="83"/>
      <c r="J13871" s="80"/>
      <c r="K13871" s="84" t="s">
        <v>1502</v>
      </c>
      <c r="L13871" s="76">
        <f t="shared" si="657"/>
        <v>2</v>
      </c>
      <c r="M13871" s="76"/>
      <c r="N13871" s="76"/>
      <c r="O13871" s="76">
        <v>2</v>
      </c>
      <c r="P13871" s="76"/>
      <c r="Q13871" s="76"/>
      <c r="R13871" s="76"/>
      <c r="S13871" s="76"/>
      <c r="T13871" s="76"/>
      <c r="U13871" s="76"/>
      <c r="V13871" s="76"/>
      <c r="W13871" s="76"/>
      <c r="X13871" s="76"/>
    </row>
    <row r="13872" spans="1:24">
      <c r="A13872" s="895"/>
      <c r="B13872" s="54"/>
      <c r="C13872" s="46" t="s">
        <v>35</v>
      </c>
      <c r="D13872" s="58" t="s">
        <v>20956</v>
      </c>
      <c r="E13872" s="100" t="s">
        <v>20957</v>
      </c>
      <c r="F13872" s="46" t="s">
        <v>20958</v>
      </c>
      <c r="G13872" s="58" t="s">
        <v>20959</v>
      </c>
      <c r="H13872" s="46" t="s">
        <v>20960</v>
      </c>
      <c r="I13872" s="74">
        <v>4312</v>
      </c>
      <c r="J13872" s="46" t="s">
        <v>1508</v>
      </c>
      <c r="K13872" s="75" t="s">
        <v>1509</v>
      </c>
      <c r="L13872" s="76">
        <f t="shared" si="657"/>
        <v>2</v>
      </c>
      <c r="M13872" s="76"/>
      <c r="N13872" s="76"/>
      <c r="O13872" s="76"/>
      <c r="P13872" s="76"/>
      <c r="Q13872" s="76"/>
      <c r="R13872" s="76"/>
      <c r="S13872" s="76">
        <v>1</v>
      </c>
      <c r="T13872" s="76"/>
      <c r="U13872" s="76"/>
      <c r="V13872" s="76"/>
      <c r="W13872" s="76">
        <v>1</v>
      </c>
      <c r="X13872" s="76"/>
    </row>
    <row r="13873" spans="1:24">
      <c r="A13873" s="895"/>
      <c r="B13873" s="54"/>
      <c r="C13873" s="54"/>
      <c r="D13873" s="77"/>
      <c r="E13873" s="101"/>
      <c r="F13873" s="54"/>
      <c r="G13873" s="77"/>
      <c r="H13873" s="54"/>
      <c r="I13873" s="79"/>
      <c r="J13873" s="54"/>
      <c r="K13873" s="75" t="s">
        <v>1501</v>
      </c>
      <c r="L13873" s="76">
        <f t="shared" si="657"/>
        <v>0</v>
      </c>
      <c r="M13873" s="76"/>
      <c r="N13873" s="76"/>
      <c r="O13873" s="76"/>
      <c r="P13873" s="76"/>
      <c r="Q13873" s="76"/>
      <c r="R13873" s="76"/>
      <c r="S13873" s="76"/>
      <c r="T13873" s="76"/>
      <c r="U13873" s="76"/>
      <c r="V13873" s="76"/>
      <c r="W13873" s="76"/>
      <c r="X13873" s="76"/>
    </row>
    <row r="13874" spans="1:24">
      <c r="A13874" s="895"/>
      <c r="B13874" s="54"/>
      <c r="C13874" s="80"/>
      <c r="D13874" s="81"/>
      <c r="E13874" s="102"/>
      <c r="F13874" s="80"/>
      <c r="G13874" s="81"/>
      <c r="H13874" s="80"/>
      <c r="I13874" s="83"/>
      <c r="J13874" s="80"/>
      <c r="K13874" s="84" t="s">
        <v>1502</v>
      </c>
      <c r="L13874" s="76">
        <f t="shared" si="657"/>
        <v>4</v>
      </c>
      <c r="M13874" s="76"/>
      <c r="N13874" s="76"/>
      <c r="O13874" s="76">
        <v>2</v>
      </c>
      <c r="P13874" s="76"/>
      <c r="Q13874" s="76"/>
      <c r="R13874" s="76"/>
      <c r="S13874" s="76">
        <v>2</v>
      </c>
      <c r="T13874" s="76"/>
      <c r="U13874" s="76"/>
      <c r="V13874" s="76"/>
      <c r="W13874" s="76"/>
      <c r="X13874" s="76"/>
    </row>
    <row r="13875" spans="1:24">
      <c r="A13875" s="895"/>
      <c r="B13875" s="54"/>
      <c r="C13875" s="46" t="s">
        <v>33</v>
      </c>
      <c r="D13875" s="58" t="s">
        <v>20961</v>
      </c>
      <c r="E13875" s="100" t="s">
        <v>20962</v>
      </c>
      <c r="F13875" s="46" t="s">
        <v>20963</v>
      </c>
      <c r="G13875" s="58" t="s">
        <v>20964</v>
      </c>
      <c r="H13875" s="46" t="s">
        <v>20965</v>
      </c>
      <c r="I13875" s="74">
        <v>2245</v>
      </c>
      <c r="J13875" s="46" t="s">
        <v>1508</v>
      </c>
      <c r="K13875" s="75" t="s">
        <v>1509</v>
      </c>
      <c r="L13875" s="76">
        <f t="shared" si="657"/>
        <v>0</v>
      </c>
      <c r="M13875" s="76"/>
      <c r="N13875" s="76"/>
      <c r="O13875" s="76"/>
      <c r="P13875" s="76"/>
      <c r="Q13875" s="76"/>
      <c r="R13875" s="76"/>
      <c r="S13875" s="76"/>
      <c r="T13875" s="76"/>
      <c r="U13875" s="76"/>
      <c r="V13875" s="76"/>
      <c r="W13875" s="76"/>
      <c r="X13875" s="76"/>
    </row>
    <row r="13876" spans="1:24">
      <c r="A13876" s="895"/>
      <c r="B13876" s="54"/>
      <c r="C13876" s="54"/>
      <c r="D13876" s="77"/>
      <c r="E13876" s="101"/>
      <c r="F13876" s="54"/>
      <c r="G13876" s="77"/>
      <c r="H13876" s="54"/>
      <c r="I13876" s="79"/>
      <c r="J13876" s="54"/>
      <c r="K13876" s="75" t="s">
        <v>1501</v>
      </c>
      <c r="L13876" s="76">
        <f t="shared" si="657"/>
        <v>12</v>
      </c>
      <c r="M13876" s="76">
        <v>3</v>
      </c>
      <c r="N13876" s="76"/>
      <c r="O13876" s="76"/>
      <c r="P13876" s="76"/>
      <c r="Q13876" s="76"/>
      <c r="R13876" s="76"/>
      <c r="S13876" s="76"/>
      <c r="T13876" s="76"/>
      <c r="U13876" s="76"/>
      <c r="V13876" s="76"/>
      <c r="W13876" s="76"/>
      <c r="X13876" s="76">
        <v>9</v>
      </c>
    </row>
    <row r="13877" spans="1:24">
      <c r="A13877" s="895"/>
      <c r="B13877" s="54"/>
      <c r="C13877" s="80"/>
      <c r="D13877" s="81"/>
      <c r="E13877" s="102"/>
      <c r="F13877" s="80"/>
      <c r="G13877" s="81"/>
      <c r="H13877" s="80"/>
      <c r="I13877" s="83"/>
      <c r="J13877" s="80"/>
      <c r="K13877" s="84" t="s">
        <v>1502</v>
      </c>
      <c r="L13877" s="76">
        <f t="shared" si="657"/>
        <v>1</v>
      </c>
      <c r="M13877" s="76"/>
      <c r="N13877" s="76"/>
      <c r="O13877" s="76"/>
      <c r="P13877" s="76"/>
      <c r="Q13877" s="76"/>
      <c r="R13877" s="76"/>
      <c r="S13877" s="76"/>
      <c r="T13877" s="76"/>
      <c r="U13877" s="76"/>
      <c r="V13877" s="76"/>
      <c r="W13877" s="76">
        <v>1</v>
      </c>
      <c r="X13877" s="76"/>
    </row>
    <row r="13878" spans="1:24">
      <c r="A13878" s="895"/>
      <c r="B13878" s="54"/>
      <c r="C13878" s="46" t="s">
        <v>33</v>
      </c>
      <c r="D13878" s="58" t="s">
        <v>20966</v>
      </c>
      <c r="E13878" s="100" t="s">
        <v>20967</v>
      </c>
      <c r="F13878" s="46" t="s">
        <v>20968</v>
      </c>
      <c r="G13878" s="58" t="s">
        <v>20969</v>
      </c>
      <c r="H13878" s="46" t="s">
        <v>20970</v>
      </c>
      <c r="I13878" s="74">
        <v>3381</v>
      </c>
      <c r="J13878" s="46" t="s">
        <v>1508</v>
      </c>
      <c r="K13878" s="75" t="s">
        <v>1509</v>
      </c>
      <c r="L13878" s="76">
        <f t="shared" si="657"/>
        <v>0</v>
      </c>
      <c r="M13878" s="76"/>
      <c r="N13878" s="76"/>
      <c r="O13878" s="76"/>
      <c r="P13878" s="76"/>
      <c r="Q13878" s="76"/>
      <c r="R13878" s="76"/>
      <c r="S13878" s="76"/>
      <c r="T13878" s="76"/>
      <c r="U13878" s="76"/>
      <c r="V13878" s="76"/>
      <c r="W13878" s="76"/>
      <c r="X13878" s="76"/>
    </row>
    <row r="13879" spans="1:24">
      <c r="A13879" s="895"/>
      <c r="B13879" s="54"/>
      <c r="C13879" s="54"/>
      <c r="D13879" s="77"/>
      <c r="E13879" s="101"/>
      <c r="F13879" s="54"/>
      <c r="G13879" s="77"/>
      <c r="H13879" s="54"/>
      <c r="I13879" s="79"/>
      <c r="J13879" s="54"/>
      <c r="K13879" s="75" t="s">
        <v>1501</v>
      </c>
      <c r="L13879" s="76">
        <f t="shared" si="657"/>
        <v>0</v>
      </c>
      <c r="M13879" s="76"/>
      <c r="N13879" s="76"/>
      <c r="O13879" s="76"/>
      <c r="P13879" s="76"/>
      <c r="Q13879" s="76"/>
      <c r="R13879" s="76"/>
      <c r="S13879" s="76"/>
      <c r="T13879" s="76"/>
      <c r="U13879" s="76"/>
      <c r="V13879" s="76"/>
      <c r="W13879" s="76"/>
      <c r="X13879" s="76"/>
    </row>
    <row r="13880" spans="1:24">
      <c r="A13880" s="895"/>
      <c r="B13880" s="54"/>
      <c r="C13880" s="80"/>
      <c r="D13880" s="81"/>
      <c r="E13880" s="102"/>
      <c r="F13880" s="80"/>
      <c r="G13880" s="81"/>
      <c r="H13880" s="80"/>
      <c r="I13880" s="83"/>
      <c r="J13880" s="80"/>
      <c r="K13880" s="84" t="s">
        <v>1502</v>
      </c>
      <c r="L13880" s="76">
        <f t="shared" si="657"/>
        <v>2</v>
      </c>
      <c r="M13880" s="76"/>
      <c r="N13880" s="76"/>
      <c r="O13880" s="76">
        <v>1</v>
      </c>
      <c r="P13880" s="76"/>
      <c r="Q13880" s="76"/>
      <c r="R13880" s="76"/>
      <c r="S13880" s="76">
        <v>1</v>
      </c>
      <c r="T13880" s="76"/>
      <c r="U13880" s="76"/>
      <c r="V13880" s="76"/>
      <c r="W13880" s="76"/>
      <c r="X13880" s="76" t="s">
        <v>5977</v>
      </c>
    </row>
    <row r="13881" spans="1:24">
      <c r="A13881" s="895"/>
      <c r="B13881" s="54"/>
      <c r="C13881" s="46" t="s">
        <v>33</v>
      </c>
      <c r="D13881" s="58" t="s">
        <v>20971</v>
      </c>
      <c r="E13881" s="100" t="s">
        <v>20972</v>
      </c>
      <c r="F13881" s="46" t="s">
        <v>20973</v>
      </c>
      <c r="G13881" s="58" t="s">
        <v>20974</v>
      </c>
      <c r="H13881" s="46" t="s">
        <v>20975</v>
      </c>
      <c r="I13881" s="74">
        <v>258</v>
      </c>
      <c r="J13881" s="46" t="s">
        <v>1508</v>
      </c>
      <c r="K13881" s="75" t="s">
        <v>1509</v>
      </c>
      <c r="L13881" s="76">
        <f t="shared" si="657"/>
        <v>0</v>
      </c>
      <c r="M13881" s="76"/>
      <c r="N13881" s="76"/>
      <c r="O13881" s="76"/>
      <c r="P13881" s="76"/>
      <c r="Q13881" s="76"/>
      <c r="R13881" s="76"/>
      <c r="S13881" s="76"/>
      <c r="T13881" s="76"/>
      <c r="U13881" s="76"/>
      <c r="V13881" s="76"/>
      <c r="W13881" s="76"/>
      <c r="X13881" s="76"/>
    </row>
    <row r="13882" spans="1:24">
      <c r="A13882" s="895"/>
      <c r="B13882" s="54"/>
      <c r="C13882" s="54"/>
      <c r="D13882" s="77"/>
      <c r="E13882" s="101"/>
      <c r="F13882" s="54"/>
      <c r="G13882" s="77"/>
      <c r="H13882" s="54"/>
      <c r="I13882" s="79"/>
      <c r="J13882" s="54"/>
      <c r="K13882" s="75" t="s">
        <v>1501</v>
      </c>
      <c r="L13882" s="76">
        <f t="shared" si="657"/>
        <v>0</v>
      </c>
      <c r="M13882" s="76"/>
      <c r="N13882" s="76"/>
      <c r="O13882" s="76"/>
      <c r="P13882" s="76"/>
      <c r="Q13882" s="76"/>
      <c r="R13882" s="76"/>
      <c r="S13882" s="76"/>
      <c r="T13882" s="76"/>
      <c r="U13882" s="76"/>
      <c r="V13882" s="76"/>
      <c r="W13882" s="76"/>
      <c r="X13882" s="76"/>
    </row>
    <row r="13883" spans="1:24">
      <c r="A13883" s="895"/>
      <c r="B13883" s="54"/>
      <c r="C13883" s="80"/>
      <c r="D13883" s="81"/>
      <c r="E13883" s="102"/>
      <c r="F13883" s="80"/>
      <c r="G13883" s="81"/>
      <c r="H13883" s="80"/>
      <c r="I13883" s="83"/>
      <c r="J13883" s="80"/>
      <c r="K13883" s="84" t="s">
        <v>1502</v>
      </c>
      <c r="L13883" s="76">
        <f t="shared" si="657"/>
        <v>2</v>
      </c>
      <c r="M13883" s="76">
        <v>1</v>
      </c>
      <c r="N13883" s="76"/>
      <c r="O13883" s="76">
        <v>1</v>
      </c>
      <c r="P13883" s="76"/>
      <c r="Q13883" s="76"/>
      <c r="R13883" s="76"/>
      <c r="S13883" s="76"/>
      <c r="T13883" s="76"/>
      <c r="U13883" s="76"/>
      <c r="V13883" s="76"/>
      <c r="W13883" s="76"/>
      <c r="X13883" s="76"/>
    </row>
    <row r="13884" spans="1:24">
      <c r="A13884" s="895"/>
      <c r="B13884" s="54"/>
      <c r="C13884" s="46" t="s">
        <v>33</v>
      </c>
      <c r="D13884" s="58" t="s">
        <v>20976</v>
      </c>
      <c r="E13884" s="100" t="s">
        <v>20977</v>
      </c>
      <c r="F13884" s="46" t="s">
        <v>20978</v>
      </c>
      <c r="G13884" s="58" t="s">
        <v>20979</v>
      </c>
      <c r="H13884" s="46"/>
      <c r="I13884" s="74">
        <v>0</v>
      </c>
      <c r="J13884" s="46" t="s">
        <v>1508</v>
      </c>
      <c r="K13884" s="75" t="s">
        <v>1509</v>
      </c>
      <c r="L13884" s="76">
        <f t="shared" si="657"/>
        <v>2</v>
      </c>
      <c r="M13884" s="76">
        <v>1</v>
      </c>
      <c r="N13884" s="76"/>
      <c r="O13884" s="76">
        <v>1</v>
      </c>
      <c r="P13884" s="76"/>
      <c r="Q13884" s="76"/>
      <c r="R13884" s="76"/>
      <c r="S13884" s="76"/>
      <c r="T13884" s="76"/>
      <c r="U13884" s="76" t="s">
        <v>5977</v>
      </c>
      <c r="V13884" s="76"/>
      <c r="W13884" s="76"/>
      <c r="X13884" s="76"/>
    </row>
    <row r="13885" spans="1:24">
      <c r="A13885" s="895"/>
      <c r="B13885" s="54"/>
      <c r="C13885" s="54"/>
      <c r="D13885" s="77"/>
      <c r="E13885" s="101"/>
      <c r="F13885" s="54"/>
      <c r="G13885" s="77"/>
      <c r="H13885" s="54"/>
      <c r="I13885" s="79"/>
      <c r="J13885" s="54"/>
      <c r="K13885" s="75" t="s">
        <v>1501</v>
      </c>
      <c r="L13885" s="76">
        <f t="shared" si="657"/>
        <v>0</v>
      </c>
      <c r="M13885" s="76"/>
      <c r="N13885" s="76"/>
      <c r="O13885" s="76"/>
      <c r="P13885" s="76"/>
      <c r="Q13885" s="76"/>
      <c r="R13885" s="76"/>
      <c r="S13885" s="76"/>
      <c r="T13885" s="76"/>
      <c r="U13885" s="76"/>
      <c r="V13885" s="76"/>
      <c r="W13885" s="76"/>
      <c r="X13885" s="76"/>
    </row>
    <row r="13886" spans="1:24">
      <c r="A13886" s="895"/>
      <c r="B13886" s="54"/>
      <c r="C13886" s="80"/>
      <c r="D13886" s="81"/>
      <c r="E13886" s="102"/>
      <c r="F13886" s="80"/>
      <c r="G13886" s="81"/>
      <c r="H13886" s="80"/>
      <c r="I13886" s="83"/>
      <c r="J13886" s="80"/>
      <c r="K13886" s="84" t="s">
        <v>1502</v>
      </c>
      <c r="L13886" s="76">
        <f t="shared" si="657"/>
        <v>2</v>
      </c>
      <c r="M13886" s="76">
        <v>1</v>
      </c>
      <c r="N13886" s="76"/>
      <c r="O13886" s="76">
        <v>1</v>
      </c>
      <c r="P13886" s="76"/>
      <c r="Q13886" s="76"/>
      <c r="R13886" s="76"/>
      <c r="S13886" s="76"/>
      <c r="T13886" s="76"/>
      <c r="U13886" s="76"/>
      <c r="V13886" s="76"/>
      <c r="W13886" s="76"/>
      <c r="X13886" s="76"/>
    </row>
    <row r="13887" spans="1:24">
      <c r="A13887" s="895"/>
      <c r="B13887" s="54"/>
      <c r="C13887" s="46" t="s">
        <v>33</v>
      </c>
      <c r="D13887" s="58" t="s">
        <v>20980</v>
      </c>
      <c r="E13887" s="100" t="s">
        <v>20981</v>
      </c>
      <c r="F13887" s="46" t="s">
        <v>20982</v>
      </c>
      <c r="G13887" s="58" t="s">
        <v>20983</v>
      </c>
      <c r="H13887" s="46" t="s">
        <v>20984</v>
      </c>
      <c r="I13887" s="74">
        <v>125</v>
      </c>
      <c r="J13887" s="46" t="s">
        <v>1508</v>
      </c>
      <c r="K13887" s="75" t="s">
        <v>1509</v>
      </c>
      <c r="L13887" s="76">
        <f t="shared" si="657"/>
        <v>1</v>
      </c>
      <c r="M13887" s="76"/>
      <c r="N13887" s="76"/>
      <c r="O13887" s="76"/>
      <c r="P13887" s="76"/>
      <c r="Q13887" s="76"/>
      <c r="R13887" s="76"/>
      <c r="S13887" s="76">
        <v>1</v>
      </c>
      <c r="T13887" s="76"/>
      <c r="U13887" s="76"/>
      <c r="V13887" s="76"/>
      <c r="W13887" s="76"/>
      <c r="X13887" s="76"/>
    </row>
    <row r="13888" spans="1:24">
      <c r="A13888" s="895"/>
      <c r="B13888" s="54"/>
      <c r="C13888" s="54"/>
      <c r="D13888" s="77"/>
      <c r="E13888" s="101"/>
      <c r="F13888" s="54"/>
      <c r="G13888" s="77"/>
      <c r="H13888" s="54"/>
      <c r="I13888" s="79"/>
      <c r="J13888" s="54"/>
      <c r="K13888" s="75" t="s">
        <v>1501</v>
      </c>
      <c r="L13888" s="76">
        <f t="shared" si="657"/>
        <v>3</v>
      </c>
      <c r="M13888" s="76">
        <v>2</v>
      </c>
      <c r="N13888" s="76">
        <v>1</v>
      </c>
      <c r="O13888" s="76"/>
      <c r="P13888" s="76"/>
      <c r="Q13888" s="76"/>
      <c r="R13888" s="76"/>
      <c r="S13888" s="76"/>
      <c r="T13888" s="76"/>
      <c r="U13888" s="76"/>
      <c r="V13888" s="76"/>
      <c r="W13888" s="76"/>
      <c r="X13888" s="76"/>
    </row>
    <row r="13889" spans="1:24">
      <c r="A13889" s="895"/>
      <c r="B13889" s="54"/>
      <c r="C13889" s="80"/>
      <c r="D13889" s="81"/>
      <c r="E13889" s="102"/>
      <c r="F13889" s="80"/>
      <c r="G13889" s="81"/>
      <c r="H13889" s="80"/>
      <c r="I13889" s="83"/>
      <c r="J13889" s="80"/>
      <c r="K13889" s="84" t="s">
        <v>1502</v>
      </c>
      <c r="L13889" s="76">
        <f t="shared" si="657"/>
        <v>0</v>
      </c>
      <c r="M13889" s="76"/>
      <c r="N13889" s="76"/>
      <c r="O13889" s="76"/>
      <c r="P13889" s="76"/>
      <c r="Q13889" s="76"/>
      <c r="R13889" s="76"/>
      <c r="S13889" s="76"/>
      <c r="T13889" s="76"/>
      <c r="U13889" s="76"/>
      <c r="V13889" s="76"/>
      <c r="W13889" s="76"/>
      <c r="X13889" s="76"/>
    </row>
    <row r="13890" spans="1:24">
      <c r="A13890" s="895"/>
      <c r="B13890" s="54"/>
      <c r="C13890" s="46" t="s">
        <v>35</v>
      </c>
      <c r="D13890" s="58" t="s">
        <v>20985</v>
      </c>
      <c r="E13890" s="100" t="s">
        <v>20986</v>
      </c>
      <c r="F13890" s="46" t="s">
        <v>20987</v>
      </c>
      <c r="G13890" s="58" t="s">
        <v>20988</v>
      </c>
      <c r="H13890" s="46" t="s">
        <v>20989</v>
      </c>
      <c r="I13890" s="74">
        <v>292</v>
      </c>
      <c r="J13890" s="46" t="s">
        <v>1508</v>
      </c>
      <c r="K13890" s="75" t="s">
        <v>1509</v>
      </c>
      <c r="L13890" s="76">
        <f t="shared" si="657"/>
        <v>2</v>
      </c>
      <c r="M13890" s="76">
        <v>1</v>
      </c>
      <c r="N13890" s="76"/>
      <c r="O13890" s="76"/>
      <c r="P13890" s="76"/>
      <c r="Q13890" s="76"/>
      <c r="R13890" s="76"/>
      <c r="S13890" s="76">
        <v>1</v>
      </c>
      <c r="T13890" s="76"/>
      <c r="U13890" s="76"/>
      <c r="V13890" s="76"/>
      <c r="W13890" s="76"/>
      <c r="X13890" s="76"/>
    </row>
    <row r="13891" spans="1:24">
      <c r="A13891" s="895"/>
      <c r="B13891" s="54"/>
      <c r="C13891" s="54"/>
      <c r="D13891" s="77"/>
      <c r="E13891" s="101"/>
      <c r="F13891" s="54"/>
      <c r="G13891" s="77"/>
      <c r="H13891" s="54"/>
      <c r="I13891" s="79"/>
      <c r="J13891" s="54"/>
      <c r="K13891" s="75" t="s">
        <v>1501</v>
      </c>
      <c r="L13891" s="76">
        <f t="shared" si="657"/>
        <v>0</v>
      </c>
      <c r="M13891" s="76"/>
      <c r="N13891" s="76"/>
      <c r="O13891" s="76"/>
      <c r="P13891" s="76"/>
      <c r="Q13891" s="76"/>
      <c r="R13891" s="76"/>
      <c r="S13891" s="76"/>
      <c r="T13891" s="76"/>
      <c r="U13891" s="76"/>
      <c r="V13891" s="76"/>
      <c r="W13891" s="76"/>
      <c r="X13891" s="76"/>
    </row>
    <row r="13892" spans="1:24">
      <c r="A13892" s="895"/>
      <c r="B13892" s="54"/>
      <c r="C13892" s="80"/>
      <c r="D13892" s="81"/>
      <c r="E13892" s="102"/>
      <c r="F13892" s="80"/>
      <c r="G13892" s="81"/>
      <c r="H13892" s="80"/>
      <c r="I13892" s="83"/>
      <c r="J13892" s="80"/>
      <c r="K13892" s="84" t="s">
        <v>1502</v>
      </c>
      <c r="L13892" s="76">
        <f t="shared" si="657"/>
        <v>2</v>
      </c>
      <c r="M13892" s="76"/>
      <c r="N13892" s="76"/>
      <c r="O13892" s="76">
        <v>1</v>
      </c>
      <c r="P13892" s="76"/>
      <c r="Q13892" s="76"/>
      <c r="R13892" s="76"/>
      <c r="S13892" s="76">
        <v>1</v>
      </c>
      <c r="T13892" s="76"/>
      <c r="U13892" s="76"/>
      <c r="V13892" s="76"/>
      <c r="W13892" s="76"/>
      <c r="X13892" s="76"/>
    </row>
    <row r="13893" spans="1:24">
      <c r="A13893" s="895"/>
      <c r="B13893" s="54"/>
      <c r="C13893" s="46" t="s">
        <v>33</v>
      </c>
      <c r="D13893" s="58" t="s">
        <v>20990</v>
      </c>
      <c r="E13893" s="100" t="s">
        <v>20991</v>
      </c>
      <c r="F13893" s="46" t="s">
        <v>18784</v>
      </c>
      <c r="G13893" s="58" t="s">
        <v>20992</v>
      </c>
      <c r="H13893" s="46" t="s">
        <v>20993</v>
      </c>
      <c r="I13893" s="74">
        <v>1406</v>
      </c>
      <c r="J13893" s="46" t="s">
        <v>1508</v>
      </c>
      <c r="K13893" s="75" t="s">
        <v>1509</v>
      </c>
      <c r="L13893" s="76">
        <f t="shared" si="657"/>
        <v>0</v>
      </c>
      <c r="M13893" s="76"/>
      <c r="N13893" s="76"/>
      <c r="O13893" s="76"/>
      <c r="P13893" s="76"/>
      <c r="Q13893" s="76"/>
      <c r="R13893" s="76"/>
      <c r="S13893" s="76"/>
      <c r="T13893" s="76"/>
      <c r="U13893" s="76"/>
      <c r="V13893" s="76"/>
      <c r="W13893" s="76"/>
      <c r="X13893" s="76"/>
    </row>
    <row r="13894" spans="1:24">
      <c r="A13894" s="895"/>
      <c r="B13894" s="54"/>
      <c r="C13894" s="54"/>
      <c r="D13894" s="77"/>
      <c r="E13894" s="101"/>
      <c r="F13894" s="54"/>
      <c r="G13894" s="77"/>
      <c r="H13894" s="54"/>
      <c r="I13894" s="79"/>
      <c r="J13894" s="54"/>
      <c r="K13894" s="75" t="s">
        <v>1501</v>
      </c>
      <c r="L13894" s="76">
        <f t="shared" si="657"/>
        <v>0</v>
      </c>
      <c r="M13894" s="76"/>
      <c r="N13894" s="76"/>
      <c r="O13894" s="76"/>
      <c r="P13894" s="76"/>
      <c r="Q13894" s="76"/>
      <c r="R13894" s="76"/>
      <c r="S13894" s="76"/>
      <c r="T13894" s="76"/>
      <c r="U13894" s="76"/>
      <c r="V13894" s="76"/>
      <c r="W13894" s="76"/>
      <c r="X13894" s="76"/>
    </row>
    <row r="13895" spans="1:24">
      <c r="A13895" s="895"/>
      <c r="B13895" s="54"/>
      <c r="C13895" s="80"/>
      <c r="D13895" s="81"/>
      <c r="E13895" s="102"/>
      <c r="F13895" s="80"/>
      <c r="G13895" s="81"/>
      <c r="H13895" s="80"/>
      <c r="I13895" s="83"/>
      <c r="J13895" s="80"/>
      <c r="K13895" s="84" t="s">
        <v>1502</v>
      </c>
      <c r="L13895" s="76">
        <f t="shared" si="657"/>
        <v>3</v>
      </c>
      <c r="M13895" s="76"/>
      <c r="N13895" s="76"/>
      <c r="O13895" s="76"/>
      <c r="P13895" s="76"/>
      <c r="Q13895" s="76"/>
      <c r="R13895" s="76"/>
      <c r="S13895" s="76">
        <v>3</v>
      </c>
      <c r="T13895" s="76"/>
      <c r="U13895" s="76"/>
      <c r="V13895" s="76"/>
      <c r="W13895" s="76"/>
      <c r="X13895" s="76"/>
    </row>
    <row r="13896" spans="1:24">
      <c r="A13896" s="895"/>
      <c r="B13896" s="54"/>
      <c r="C13896" s="46" t="s">
        <v>33</v>
      </c>
      <c r="D13896" s="58" t="s">
        <v>20994</v>
      </c>
      <c r="E13896" s="100" t="s">
        <v>20995</v>
      </c>
      <c r="F13896" s="46" t="s">
        <v>20996</v>
      </c>
      <c r="G13896" s="58" t="s">
        <v>20997</v>
      </c>
      <c r="H13896" s="46" t="s">
        <v>20998</v>
      </c>
      <c r="I13896" s="74">
        <v>25211</v>
      </c>
      <c r="J13896" s="46" t="s">
        <v>1508</v>
      </c>
      <c r="K13896" s="75" t="s">
        <v>1509</v>
      </c>
      <c r="L13896" s="76">
        <f t="shared" si="657"/>
        <v>0</v>
      </c>
      <c r="M13896" s="76"/>
      <c r="N13896" s="76"/>
      <c r="O13896" s="76"/>
      <c r="P13896" s="76"/>
      <c r="Q13896" s="76"/>
      <c r="R13896" s="76"/>
      <c r="S13896" s="76"/>
      <c r="T13896" s="76"/>
      <c r="U13896" s="76"/>
      <c r="V13896" s="76"/>
      <c r="W13896" s="76"/>
      <c r="X13896" s="76"/>
    </row>
    <row r="13897" spans="1:24">
      <c r="A13897" s="895"/>
      <c r="B13897" s="54"/>
      <c r="C13897" s="54"/>
      <c r="D13897" s="77"/>
      <c r="E13897" s="101"/>
      <c r="F13897" s="54"/>
      <c r="G13897" s="77"/>
      <c r="H13897" s="54"/>
      <c r="I13897" s="79"/>
      <c r="J13897" s="54"/>
      <c r="K13897" s="75" t="s">
        <v>1501</v>
      </c>
      <c r="L13897" s="76">
        <f t="shared" si="657"/>
        <v>0</v>
      </c>
      <c r="M13897" s="76"/>
      <c r="N13897" s="76"/>
      <c r="O13897" s="76"/>
      <c r="P13897" s="76"/>
      <c r="Q13897" s="76"/>
      <c r="R13897" s="76"/>
      <c r="S13897" s="76"/>
      <c r="T13897" s="76"/>
      <c r="U13897" s="76"/>
      <c r="V13897" s="76"/>
      <c r="W13897" s="76"/>
      <c r="X13897" s="76"/>
    </row>
    <row r="13898" spans="1:24">
      <c r="A13898" s="895"/>
      <c r="B13898" s="54"/>
      <c r="C13898" s="80"/>
      <c r="D13898" s="81"/>
      <c r="E13898" s="102"/>
      <c r="F13898" s="80"/>
      <c r="G13898" s="81"/>
      <c r="H13898" s="80"/>
      <c r="I13898" s="83"/>
      <c r="J13898" s="80"/>
      <c r="K13898" s="84" t="s">
        <v>1502</v>
      </c>
      <c r="L13898" s="76">
        <f t="shared" si="657"/>
        <v>5</v>
      </c>
      <c r="M13898" s="76"/>
      <c r="N13898" s="76"/>
      <c r="O13898" s="76"/>
      <c r="P13898" s="76"/>
      <c r="Q13898" s="76"/>
      <c r="R13898" s="76"/>
      <c r="S13898" s="76">
        <v>1</v>
      </c>
      <c r="T13898" s="76">
        <v>2</v>
      </c>
      <c r="U13898" s="76"/>
      <c r="V13898" s="76"/>
      <c r="W13898" s="76">
        <v>2</v>
      </c>
      <c r="X13898" s="76"/>
    </row>
    <row r="13899" spans="1:24">
      <c r="A13899" s="895"/>
      <c r="B13899" s="54"/>
      <c r="C13899" s="46" t="s">
        <v>35</v>
      </c>
      <c r="D13899" s="58" t="s">
        <v>13366</v>
      </c>
      <c r="E13899" s="100" t="s">
        <v>20999</v>
      </c>
      <c r="F13899" s="46" t="s">
        <v>21000</v>
      </c>
      <c r="G13899" s="58" t="s">
        <v>21001</v>
      </c>
      <c r="H13899" s="46" t="s">
        <v>21002</v>
      </c>
      <c r="I13899" s="74">
        <v>33</v>
      </c>
      <c r="J13899" s="46" t="s">
        <v>1508</v>
      </c>
      <c r="K13899" s="75" t="s">
        <v>1509</v>
      </c>
      <c r="L13899" s="76">
        <f t="shared" si="657"/>
        <v>4</v>
      </c>
      <c r="M13899" s="76"/>
      <c r="N13899" s="76"/>
      <c r="O13899" s="76">
        <v>4</v>
      </c>
      <c r="P13899" s="76"/>
      <c r="Q13899" s="76"/>
      <c r="R13899" s="76"/>
      <c r="S13899" s="76"/>
      <c r="T13899" s="76"/>
      <c r="U13899" s="76"/>
      <c r="V13899" s="76"/>
      <c r="W13899" s="76"/>
      <c r="X13899" s="76"/>
    </row>
    <row r="13900" spans="1:24">
      <c r="A13900" s="895"/>
      <c r="B13900" s="54"/>
      <c r="C13900" s="54"/>
      <c r="D13900" s="77"/>
      <c r="E13900" s="101"/>
      <c r="F13900" s="54"/>
      <c r="G13900" s="77"/>
      <c r="H13900" s="54"/>
      <c r="I13900" s="79"/>
      <c r="J13900" s="54"/>
      <c r="K13900" s="75" t="s">
        <v>1501</v>
      </c>
      <c r="L13900" s="76">
        <f t="shared" si="657"/>
        <v>0</v>
      </c>
      <c r="M13900" s="76"/>
      <c r="N13900" s="76"/>
      <c r="O13900" s="76"/>
      <c r="P13900" s="76"/>
      <c r="Q13900" s="76"/>
      <c r="R13900" s="76"/>
      <c r="S13900" s="76"/>
      <c r="T13900" s="76"/>
      <c r="U13900" s="76"/>
      <c r="V13900" s="76"/>
      <c r="W13900" s="76"/>
      <c r="X13900" s="76"/>
    </row>
    <row r="13901" spans="1:24">
      <c r="A13901" s="895"/>
      <c r="B13901" s="54"/>
      <c r="C13901" s="80"/>
      <c r="D13901" s="81"/>
      <c r="E13901" s="102"/>
      <c r="F13901" s="80"/>
      <c r="G13901" s="81"/>
      <c r="H13901" s="80"/>
      <c r="I13901" s="83"/>
      <c r="J13901" s="80"/>
      <c r="K13901" s="84" t="s">
        <v>1502</v>
      </c>
      <c r="L13901" s="76">
        <f t="shared" si="657"/>
        <v>2</v>
      </c>
      <c r="M13901" s="76"/>
      <c r="N13901" s="76"/>
      <c r="O13901" s="76">
        <v>2</v>
      </c>
      <c r="P13901" s="76"/>
      <c r="Q13901" s="76"/>
      <c r="R13901" s="76"/>
      <c r="S13901" s="76"/>
      <c r="T13901" s="76"/>
      <c r="U13901" s="76"/>
      <c r="V13901" s="76"/>
      <c r="W13901" s="76"/>
      <c r="X13901" s="76"/>
    </row>
    <row r="13902" spans="1:24">
      <c r="A13902" s="895"/>
      <c r="B13902" s="54"/>
      <c r="C13902" s="46" t="s">
        <v>33</v>
      </c>
      <c r="D13902" s="58" t="s">
        <v>21003</v>
      </c>
      <c r="E13902" s="100" t="s">
        <v>21004</v>
      </c>
      <c r="F13902" s="46" t="s">
        <v>17218</v>
      </c>
      <c r="G13902" s="58" t="s">
        <v>21005</v>
      </c>
      <c r="H13902" s="46" t="s">
        <v>21006</v>
      </c>
      <c r="I13902" s="74">
        <v>0</v>
      </c>
      <c r="J13902" s="46" t="s">
        <v>1508</v>
      </c>
      <c r="K13902" s="75" t="s">
        <v>1509</v>
      </c>
      <c r="L13902" s="76">
        <f t="shared" si="657"/>
        <v>0</v>
      </c>
      <c r="M13902" s="76"/>
      <c r="N13902" s="76"/>
      <c r="O13902" s="76"/>
      <c r="P13902" s="76"/>
      <c r="Q13902" s="76"/>
      <c r="R13902" s="76"/>
      <c r="S13902" s="76"/>
      <c r="T13902" s="76"/>
      <c r="U13902" s="76"/>
      <c r="V13902" s="76"/>
      <c r="W13902" s="76"/>
      <c r="X13902" s="76"/>
    </row>
    <row r="13903" spans="1:24">
      <c r="A13903" s="895"/>
      <c r="B13903" s="54"/>
      <c r="C13903" s="54"/>
      <c r="D13903" s="77"/>
      <c r="E13903" s="101"/>
      <c r="F13903" s="54"/>
      <c r="G13903" s="77"/>
      <c r="H13903" s="54"/>
      <c r="I13903" s="79"/>
      <c r="J13903" s="54"/>
      <c r="K13903" s="75" t="s">
        <v>1501</v>
      </c>
      <c r="L13903" s="76">
        <f t="shared" si="657"/>
        <v>0</v>
      </c>
      <c r="M13903" s="76"/>
      <c r="N13903" s="76"/>
      <c r="O13903" s="76"/>
      <c r="P13903" s="76"/>
      <c r="Q13903" s="76"/>
      <c r="R13903" s="76"/>
      <c r="S13903" s="76"/>
      <c r="T13903" s="76"/>
      <c r="U13903" s="76"/>
      <c r="V13903" s="76"/>
      <c r="W13903" s="76"/>
      <c r="X13903" s="76"/>
    </row>
    <row r="13904" spans="1:24">
      <c r="A13904" s="895"/>
      <c r="B13904" s="54"/>
      <c r="C13904" s="80"/>
      <c r="D13904" s="81"/>
      <c r="E13904" s="102"/>
      <c r="F13904" s="80"/>
      <c r="G13904" s="81"/>
      <c r="H13904" s="80"/>
      <c r="I13904" s="83"/>
      <c r="J13904" s="80"/>
      <c r="K13904" s="84" t="s">
        <v>1502</v>
      </c>
      <c r="L13904" s="76">
        <f t="shared" si="657"/>
        <v>2</v>
      </c>
      <c r="M13904" s="76"/>
      <c r="N13904" s="76"/>
      <c r="O13904" s="76">
        <v>1</v>
      </c>
      <c r="P13904" s="76"/>
      <c r="Q13904" s="76"/>
      <c r="R13904" s="76"/>
      <c r="S13904" s="76">
        <v>1</v>
      </c>
      <c r="T13904" s="76"/>
      <c r="U13904" s="76"/>
      <c r="V13904" s="76"/>
      <c r="W13904" s="76"/>
      <c r="X13904" s="76"/>
    </row>
    <row r="13905" spans="1:24">
      <c r="A13905" s="895"/>
      <c r="B13905" s="54"/>
      <c r="C13905" s="46" t="s">
        <v>33</v>
      </c>
      <c r="D13905" s="58" t="s">
        <v>21007</v>
      </c>
      <c r="E13905" s="100" t="s">
        <v>21008</v>
      </c>
      <c r="F13905" s="46" t="s">
        <v>21009</v>
      </c>
      <c r="G13905" s="58" t="s">
        <v>21010</v>
      </c>
      <c r="H13905" s="46" t="s">
        <v>21011</v>
      </c>
      <c r="I13905" s="74">
        <v>0</v>
      </c>
      <c r="J13905" s="46" t="s">
        <v>1508</v>
      </c>
      <c r="K13905" s="75" t="s">
        <v>1509</v>
      </c>
      <c r="L13905" s="76">
        <f t="shared" si="657"/>
        <v>0</v>
      </c>
      <c r="M13905" s="76"/>
      <c r="N13905" s="76"/>
      <c r="O13905" s="76"/>
      <c r="P13905" s="76"/>
      <c r="Q13905" s="76"/>
      <c r="R13905" s="76"/>
      <c r="S13905" s="76"/>
      <c r="T13905" s="76"/>
      <c r="U13905" s="76"/>
      <c r="V13905" s="76"/>
      <c r="W13905" s="76"/>
      <c r="X13905" s="76"/>
    </row>
    <row r="13906" spans="1:24">
      <c r="A13906" s="895"/>
      <c r="B13906" s="54"/>
      <c r="C13906" s="54"/>
      <c r="D13906" s="77"/>
      <c r="E13906" s="101"/>
      <c r="F13906" s="54"/>
      <c r="G13906" s="77"/>
      <c r="H13906" s="54"/>
      <c r="I13906" s="79"/>
      <c r="J13906" s="54"/>
      <c r="K13906" s="75" t="s">
        <v>1501</v>
      </c>
      <c r="L13906" s="76">
        <f t="shared" si="657"/>
        <v>0</v>
      </c>
      <c r="M13906" s="76"/>
      <c r="N13906" s="76"/>
      <c r="O13906" s="76"/>
      <c r="P13906" s="76"/>
      <c r="Q13906" s="76"/>
      <c r="R13906" s="76"/>
      <c r="S13906" s="76"/>
      <c r="T13906" s="76"/>
      <c r="U13906" s="76"/>
      <c r="V13906" s="76"/>
      <c r="W13906" s="76"/>
      <c r="X13906" s="76"/>
    </row>
    <row r="13907" spans="1:24">
      <c r="A13907" s="895"/>
      <c r="B13907" s="54"/>
      <c r="C13907" s="80"/>
      <c r="D13907" s="81"/>
      <c r="E13907" s="102"/>
      <c r="F13907" s="80"/>
      <c r="G13907" s="81"/>
      <c r="H13907" s="80"/>
      <c r="I13907" s="83"/>
      <c r="J13907" s="80"/>
      <c r="K13907" s="84" t="s">
        <v>1502</v>
      </c>
      <c r="L13907" s="76">
        <f t="shared" si="657"/>
        <v>2</v>
      </c>
      <c r="M13907" s="76"/>
      <c r="N13907" s="76"/>
      <c r="O13907" s="76"/>
      <c r="P13907" s="76"/>
      <c r="Q13907" s="76"/>
      <c r="R13907" s="76"/>
      <c r="S13907" s="76"/>
      <c r="T13907" s="76"/>
      <c r="U13907" s="76"/>
      <c r="V13907" s="76"/>
      <c r="W13907" s="76">
        <v>2</v>
      </c>
      <c r="X13907" s="76"/>
    </row>
    <row r="13908" spans="1:24">
      <c r="A13908" s="895"/>
      <c r="B13908" s="54"/>
      <c r="C13908" s="46" t="s">
        <v>33</v>
      </c>
      <c r="D13908" s="58" t="s">
        <v>21012</v>
      </c>
      <c r="E13908" s="100" t="s">
        <v>21013</v>
      </c>
      <c r="F13908" s="46" t="s">
        <v>21014</v>
      </c>
      <c r="G13908" s="58" t="s">
        <v>21015</v>
      </c>
      <c r="H13908" s="46" t="s">
        <v>21016</v>
      </c>
      <c r="I13908" s="74">
        <v>0</v>
      </c>
      <c r="J13908" s="46" t="s">
        <v>1508</v>
      </c>
      <c r="K13908" s="75" t="s">
        <v>1509</v>
      </c>
      <c r="L13908" s="76">
        <f t="shared" si="657"/>
        <v>0</v>
      </c>
      <c r="M13908" s="76"/>
      <c r="N13908" s="76"/>
      <c r="O13908" s="76"/>
      <c r="P13908" s="76"/>
      <c r="Q13908" s="76"/>
      <c r="R13908" s="76"/>
      <c r="S13908" s="76"/>
      <c r="T13908" s="76"/>
      <c r="U13908" s="76"/>
      <c r="V13908" s="76"/>
      <c r="W13908" s="76"/>
      <c r="X13908" s="76"/>
    </row>
    <row r="13909" spans="1:24">
      <c r="A13909" s="895"/>
      <c r="B13909" s="54"/>
      <c r="C13909" s="54"/>
      <c r="D13909" s="77"/>
      <c r="E13909" s="101"/>
      <c r="F13909" s="54"/>
      <c r="G13909" s="77"/>
      <c r="H13909" s="54"/>
      <c r="I13909" s="79"/>
      <c r="J13909" s="54"/>
      <c r="K13909" s="75" t="s">
        <v>1501</v>
      </c>
      <c r="L13909" s="76">
        <f t="shared" si="657"/>
        <v>0</v>
      </c>
      <c r="M13909" s="76"/>
      <c r="N13909" s="76"/>
      <c r="O13909" s="76"/>
      <c r="P13909" s="76"/>
      <c r="Q13909" s="76"/>
      <c r="R13909" s="76"/>
      <c r="S13909" s="76"/>
      <c r="T13909" s="76"/>
      <c r="U13909" s="76"/>
      <c r="V13909" s="76"/>
      <c r="W13909" s="76"/>
      <c r="X13909" s="76"/>
    </row>
    <row r="13910" spans="1:24">
      <c r="A13910" s="895"/>
      <c r="B13910" s="54"/>
      <c r="C13910" s="80"/>
      <c r="D13910" s="81"/>
      <c r="E13910" s="102"/>
      <c r="F13910" s="80"/>
      <c r="G13910" s="81"/>
      <c r="H13910" s="80"/>
      <c r="I13910" s="83"/>
      <c r="J13910" s="80"/>
      <c r="K13910" s="84" t="s">
        <v>1502</v>
      </c>
      <c r="L13910" s="76">
        <f t="shared" si="657"/>
        <v>2</v>
      </c>
      <c r="M13910" s="76"/>
      <c r="N13910" s="76"/>
      <c r="O13910" s="76"/>
      <c r="P13910" s="76"/>
      <c r="Q13910" s="76"/>
      <c r="R13910" s="76"/>
      <c r="S13910" s="76">
        <v>2</v>
      </c>
      <c r="T13910" s="76"/>
      <c r="U13910" s="76"/>
      <c r="V13910" s="76"/>
      <c r="W13910" s="76"/>
      <c r="X13910" s="76"/>
    </row>
    <row r="13911" spans="1:24">
      <c r="A13911" s="895"/>
      <c r="B13911" s="54"/>
      <c r="C13911" s="46" t="s">
        <v>33</v>
      </c>
      <c r="D13911" s="58" t="s">
        <v>21017</v>
      </c>
      <c r="E13911" s="100" t="s">
        <v>21018</v>
      </c>
      <c r="F13911" s="46" t="s">
        <v>21019</v>
      </c>
      <c r="G13911" s="58" t="s">
        <v>21020</v>
      </c>
      <c r="H13911" s="46"/>
      <c r="I13911" s="74">
        <v>30</v>
      </c>
      <c r="J13911" s="46" t="s">
        <v>1508</v>
      </c>
      <c r="K13911" s="75" t="s">
        <v>1509</v>
      </c>
      <c r="L13911" s="76">
        <f t="shared" si="657"/>
        <v>0</v>
      </c>
      <c r="M13911" s="76"/>
      <c r="N13911" s="76"/>
      <c r="O13911" s="76"/>
      <c r="P13911" s="76"/>
      <c r="Q13911" s="76"/>
      <c r="R13911" s="76"/>
      <c r="S13911" s="76"/>
      <c r="T13911" s="76"/>
      <c r="U13911" s="76"/>
      <c r="V13911" s="76"/>
      <c r="W13911" s="76"/>
      <c r="X13911" s="76"/>
    </row>
    <row r="13912" spans="1:24">
      <c r="A13912" s="895"/>
      <c r="B13912" s="54"/>
      <c r="C13912" s="54"/>
      <c r="D13912" s="77"/>
      <c r="E13912" s="101"/>
      <c r="F13912" s="54"/>
      <c r="G13912" s="77"/>
      <c r="H13912" s="54"/>
      <c r="I13912" s="79"/>
      <c r="J13912" s="54"/>
      <c r="K13912" s="75" t="s">
        <v>1501</v>
      </c>
      <c r="L13912" s="76">
        <f t="shared" si="657"/>
        <v>0</v>
      </c>
      <c r="M13912" s="76"/>
      <c r="N13912" s="76"/>
      <c r="O13912" s="76"/>
      <c r="P13912" s="76"/>
      <c r="Q13912" s="76"/>
      <c r="R13912" s="76"/>
      <c r="S13912" s="76"/>
      <c r="T13912" s="76"/>
      <c r="U13912" s="76"/>
      <c r="V13912" s="76"/>
      <c r="W13912" s="76"/>
      <c r="X13912" s="76"/>
    </row>
    <row r="13913" spans="1:24">
      <c r="A13913" s="895"/>
      <c r="B13913" s="54"/>
      <c r="C13913" s="80"/>
      <c r="D13913" s="81"/>
      <c r="E13913" s="102"/>
      <c r="F13913" s="80"/>
      <c r="G13913" s="81"/>
      <c r="H13913" s="80"/>
      <c r="I13913" s="83"/>
      <c r="J13913" s="80"/>
      <c r="K13913" s="84" t="s">
        <v>1502</v>
      </c>
      <c r="L13913" s="76">
        <f t="shared" si="657"/>
        <v>2</v>
      </c>
      <c r="M13913" s="76"/>
      <c r="N13913" s="76"/>
      <c r="O13913" s="76">
        <v>1</v>
      </c>
      <c r="P13913" s="76"/>
      <c r="Q13913" s="76"/>
      <c r="R13913" s="76"/>
      <c r="S13913" s="76">
        <v>1</v>
      </c>
      <c r="T13913" s="76"/>
      <c r="U13913" s="76"/>
      <c r="V13913" s="76"/>
      <c r="W13913" s="76"/>
      <c r="X13913" s="76"/>
    </row>
    <row r="13914" spans="1:24">
      <c r="A13914" s="895"/>
      <c r="B13914" s="54"/>
      <c r="C13914" s="46" t="s">
        <v>33</v>
      </c>
      <c r="D13914" s="58" t="s">
        <v>21021</v>
      </c>
      <c r="E13914" s="100" t="s">
        <v>21022</v>
      </c>
      <c r="F13914" s="46" t="s">
        <v>21023</v>
      </c>
      <c r="G13914" s="58" t="s">
        <v>21024</v>
      </c>
      <c r="H13914" s="46" t="s">
        <v>21025</v>
      </c>
      <c r="I13914" s="74">
        <v>134</v>
      </c>
      <c r="J13914" s="46" t="s">
        <v>1508</v>
      </c>
      <c r="K13914" s="75" t="s">
        <v>1509</v>
      </c>
      <c r="L13914" s="76">
        <f t="shared" si="657"/>
        <v>0</v>
      </c>
      <c r="M13914" s="76"/>
      <c r="N13914" s="76"/>
      <c r="O13914" s="76"/>
      <c r="P13914" s="76"/>
      <c r="Q13914" s="76"/>
      <c r="R13914" s="76"/>
      <c r="S13914" s="76"/>
      <c r="T13914" s="76"/>
      <c r="U13914" s="76"/>
      <c r="V13914" s="76"/>
      <c r="W13914" s="76"/>
      <c r="X13914" s="76"/>
    </row>
    <row r="13915" spans="1:24">
      <c r="A13915" s="895"/>
      <c r="B13915" s="54"/>
      <c r="C13915" s="54"/>
      <c r="D13915" s="77"/>
      <c r="E13915" s="101"/>
      <c r="F13915" s="54"/>
      <c r="G13915" s="77"/>
      <c r="H13915" s="54"/>
      <c r="I13915" s="79"/>
      <c r="J13915" s="54"/>
      <c r="K13915" s="75" t="s">
        <v>1501</v>
      </c>
      <c r="L13915" s="76">
        <f t="shared" si="657"/>
        <v>0</v>
      </c>
      <c r="M13915" s="76"/>
      <c r="N13915" s="76"/>
      <c r="O13915" s="76"/>
      <c r="P13915" s="76"/>
      <c r="Q13915" s="76"/>
      <c r="R13915" s="76"/>
      <c r="S13915" s="76"/>
      <c r="T13915" s="76"/>
      <c r="U13915" s="76"/>
      <c r="V13915" s="76"/>
      <c r="W13915" s="76"/>
      <c r="X13915" s="76"/>
    </row>
    <row r="13916" spans="1:24">
      <c r="A13916" s="895"/>
      <c r="B13916" s="54"/>
      <c r="C13916" s="80"/>
      <c r="D13916" s="81"/>
      <c r="E13916" s="102"/>
      <c r="F13916" s="80"/>
      <c r="G13916" s="81"/>
      <c r="H13916" s="80"/>
      <c r="I13916" s="83"/>
      <c r="J13916" s="80"/>
      <c r="K13916" s="84" t="s">
        <v>1502</v>
      </c>
      <c r="L13916" s="76">
        <f t="shared" si="657"/>
        <v>2</v>
      </c>
      <c r="M13916" s="76"/>
      <c r="N13916" s="76"/>
      <c r="O13916" s="76">
        <v>1</v>
      </c>
      <c r="P13916" s="76"/>
      <c r="Q13916" s="76"/>
      <c r="R13916" s="76"/>
      <c r="S13916" s="76">
        <v>1</v>
      </c>
      <c r="T13916" s="76"/>
      <c r="U13916" s="76"/>
      <c r="V13916" s="76"/>
      <c r="W13916" s="76"/>
      <c r="X13916" s="76"/>
    </row>
    <row r="13917" spans="1:24">
      <c r="A13917" s="895"/>
      <c r="B13917" s="54"/>
      <c r="C13917" s="46" t="s">
        <v>33</v>
      </c>
      <c r="D13917" s="58" t="s">
        <v>21026</v>
      </c>
      <c r="E13917" s="100" t="s">
        <v>21027</v>
      </c>
      <c r="F13917" s="46" t="s">
        <v>21028</v>
      </c>
      <c r="G13917" s="58" t="s">
        <v>21029</v>
      </c>
      <c r="H13917" s="46" t="s">
        <v>21030</v>
      </c>
      <c r="I13917" s="74">
        <v>1118</v>
      </c>
      <c r="J13917" s="46" t="s">
        <v>1508</v>
      </c>
      <c r="K13917" s="75" t="s">
        <v>1509</v>
      </c>
      <c r="L13917" s="76">
        <f>SUM(M13917:X13917)</f>
        <v>0</v>
      </c>
      <c r="M13917" s="76"/>
      <c r="N13917" s="76"/>
      <c r="O13917" s="76"/>
      <c r="P13917" s="76"/>
      <c r="Q13917" s="76"/>
      <c r="R13917" s="76"/>
      <c r="S13917" s="76"/>
      <c r="T13917" s="76"/>
      <c r="U13917" s="76"/>
      <c r="V13917" s="76"/>
      <c r="W13917" s="76"/>
      <c r="X13917" s="76"/>
    </row>
    <row r="13918" spans="1:24">
      <c r="A13918" s="895"/>
      <c r="B13918" s="54"/>
      <c r="C13918" s="54"/>
      <c r="D13918" s="77"/>
      <c r="E13918" s="101"/>
      <c r="F13918" s="54"/>
      <c r="G13918" s="77"/>
      <c r="H13918" s="54"/>
      <c r="I13918" s="79"/>
      <c r="J13918" s="54"/>
      <c r="K13918" s="75" t="s">
        <v>1501</v>
      </c>
      <c r="L13918" s="76">
        <f>SUM(M13918:X13918)</f>
        <v>0</v>
      </c>
      <c r="M13918" s="76"/>
      <c r="N13918" s="76"/>
      <c r="O13918" s="76"/>
      <c r="P13918" s="76"/>
      <c r="Q13918" s="76"/>
      <c r="R13918" s="76"/>
      <c r="S13918" s="76"/>
      <c r="T13918" s="76"/>
      <c r="U13918" s="76"/>
      <c r="V13918" s="76"/>
      <c r="W13918" s="76"/>
      <c r="X13918" s="76"/>
    </row>
    <row r="13919" spans="1:24">
      <c r="A13919" s="895"/>
      <c r="B13919" s="54"/>
      <c r="C13919" s="80"/>
      <c r="D13919" s="81"/>
      <c r="E13919" s="102"/>
      <c r="F13919" s="80"/>
      <c r="G13919" s="81"/>
      <c r="H13919" s="80"/>
      <c r="I13919" s="83"/>
      <c r="J13919" s="80"/>
      <c r="K13919" s="84" t="s">
        <v>1502</v>
      </c>
      <c r="L13919" s="76">
        <f t="shared" ref="L13919:L13934" si="658">SUM(M13919:X13919)</f>
        <v>3</v>
      </c>
      <c r="M13919" s="76"/>
      <c r="N13919" s="76"/>
      <c r="O13919" s="76">
        <v>2</v>
      </c>
      <c r="P13919" s="76"/>
      <c r="Q13919" s="76"/>
      <c r="R13919" s="76"/>
      <c r="S13919" s="76">
        <v>1</v>
      </c>
      <c r="T13919" s="76"/>
      <c r="U13919" s="76"/>
      <c r="V13919" s="76"/>
      <c r="W13919" s="76"/>
      <c r="X13919" s="76"/>
    </row>
    <row r="13920" spans="1:24">
      <c r="A13920" s="895"/>
      <c r="B13920" s="54"/>
      <c r="C13920" s="46" t="s">
        <v>33</v>
      </c>
      <c r="D13920" s="58" t="s">
        <v>21031</v>
      </c>
      <c r="E13920" s="100" t="s">
        <v>21032</v>
      </c>
      <c r="F13920" s="46" t="s">
        <v>21033</v>
      </c>
      <c r="G13920" s="58" t="s">
        <v>21034</v>
      </c>
      <c r="H13920" s="46"/>
      <c r="I13920" s="74">
        <v>0</v>
      </c>
      <c r="J13920" s="46" t="s">
        <v>1508</v>
      </c>
      <c r="K13920" s="75" t="s">
        <v>1509</v>
      </c>
      <c r="L13920" s="76">
        <f t="shared" si="658"/>
        <v>0</v>
      </c>
      <c r="M13920" s="76"/>
      <c r="N13920" s="76"/>
      <c r="O13920" s="76"/>
      <c r="P13920" s="76"/>
      <c r="Q13920" s="76"/>
      <c r="R13920" s="76"/>
      <c r="S13920" s="76"/>
      <c r="T13920" s="76"/>
      <c r="U13920" s="76"/>
      <c r="V13920" s="76"/>
      <c r="W13920" s="76"/>
      <c r="X13920" s="76"/>
    </row>
    <row r="13921" spans="1:24">
      <c r="A13921" s="895"/>
      <c r="B13921" s="54"/>
      <c r="C13921" s="54"/>
      <c r="D13921" s="77"/>
      <c r="E13921" s="101"/>
      <c r="F13921" s="54"/>
      <c r="G13921" s="77"/>
      <c r="H13921" s="54"/>
      <c r="I13921" s="79"/>
      <c r="J13921" s="54"/>
      <c r="K13921" s="75" t="s">
        <v>1501</v>
      </c>
      <c r="L13921" s="76">
        <f t="shared" si="658"/>
        <v>0</v>
      </c>
      <c r="M13921" s="76"/>
      <c r="N13921" s="76"/>
      <c r="O13921" s="76"/>
      <c r="P13921" s="76"/>
      <c r="Q13921" s="76"/>
      <c r="R13921" s="76"/>
      <c r="S13921" s="76"/>
      <c r="T13921" s="76"/>
      <c r="U13921" s="76"/>
      <c r="V13921" s="76"/>
      <c r="W13921" s="76"/>
      <c r="X13921" s="76"/>
    </row>
    <row r="13922" spans="1:24">
      <c r="A13922" s="895"/>
      <c r="B13922" s="54"/>
      <c r="C13922" s="80"/>
      <c r="D13922" s="81"/>
      <c r="E13922" s="102"/>
      <c r="F13922" s="80"/>
      <c r="G13922" s="81"/>
      <c r="H13922" s="80"/>
      <c r="I13922" s="83"/>
      <c r="J13922" s="80"/>
      <c r="K13922" s="84" t="s">
        <v>1502</v>
      </c>
      <c r="L13922" s="76">
        <f t="shared" si="658"/>
        <v>2</v>
      </c>
      <c r="M13922" s="76"/>
      <c r="N13922" s="76"/>
      <c r="O13922" s="76">
        <v>1</v>
      </c>
      <c r="P13922" s="76"/>
      <c r="Q13922" s="76"/>
      <c r="R13922" s="76"/>
      <c r="S13922" s="76">
        <v>1</v>
      </c>
      <c r="T13922" s="76"/>
      <c r="U13922" s="76"/>
      <c r="V13922" s="76"/>
      <c r="W13922" s="76"/>
      <c r="X13922" s="76"/>
    </row>
    <row r="13923" spans="1:24">
      <c r="A13923" s="895"/>
      <c r="B13923" s="54"/>
      <c r="C13923" s="46" t="s">
        <v>33</v>
      </c>
      <c r="D13923" s="58" t="s">
        <v>21035</v>
      </c>
      <c r="E13923" s="100" t="s">
        <v>21036</v>
      </c>
      <c r="F13923" s="46" t="s">
        <v>21037</v>
      </c>
      <c r="G13923" s="58" t="s">
        <v>21038</v>
      </c>
      <c r="H13923" s="46" t="s">
        <v>21039</v>
      </c>
      <c r="I13923" s="74">
        <v>1148</v>
      </c>
      <c r="J13923" s="46" t="s">
        <v>1508</v>
      </c>
      <c r="K13923" s="75" t="s">
        <v>1509</v>
      </c>
      <c r="L13923" s="76">
        <f t="shared" si="658"/>
        <v>0</v>
      </c>
      <c r="M13923" s="76"/>
      <c r="N13923" s="76"/>
      <c r="O13923" s="76"/>
      <c r="P13923" s="76"/>
      <c r="Q13923" s="76"/>
      <c r="R13923" s="76"/>
      <c r="S13923" s="76"/>
      <c r="T13923" s="76"/>
      <c r="U13923" s="76"/>
      <c r="V13923" s="76"/>
      <c r="W13923" s="76"/>
      <c r="X13923" s="76"/>
    </row>
    <row r="13924" spans="1:24">
      <c r="A13924" s="895"/>
      <c r="B13924" s="54"/>
      <c r="C13924" s="54"/>
      <c r="D13924" s="77"/>
      <c r="E13924" s="101"/>
      <c r="F13924" s="54"/>
      <c r="G13924" s="77"/>
      <c r="H13924" s="54"/>
      <c r="I13924" s="79"/>
      <c r="J13924" s="54"/>
      <c r="K13924" s="75" t="s">
        <v>1501</v>
      </c>
      <c r="L13924" s="76">
        <f t="shared" si="658"/>
        <v>0</v>
      </c>
      <c r="M13924" s="76"/>
      <c r="N13924" s="76"/>
      <c r="O13924" s="76"/>
      <c r="P13924" s="76"/>
      <c r="Q13924" s="76"/>
      <c r="R13924" s="76"/>
      <c r="S13924" s="76"/>
      <c r="T13924" s="76"/>
      <c r="U13924" s="76"/>
      <c r="V13924" s="76"/>
      <c r="W13924" s="76"/>
      <c r="X13924" s="76"/>
    </row>
    <row r="13925" spans="1:24">
      <c r="A13925" s="895"/>
      <c r="B13925" s="54"/>
      <c r="C13925" s="80"/>
      <c r="D13925" s="81"/>
      <c r="E13925" s="102"/>
      <c r="F13925" s="80"/>
      <c r="G13925" s="81"/>
      <c r="H13925" s="80"/>
      <c r="I13925" s="83"/>
      <c r="J13925" s="80"/>
      <c r="K13925" s="84" t="s">
        <v>1502</v>
      </c>
      <c r="L13925" s="76">
        <f t="shared" si="658"/>
        <v>2</v>
      </c>
      <c r="M13925" s="76"/>
      <c r="N13925" s="76"/>
      <c r="O13925" s="76"/>
      <c r="P13925" s="76"/>
      <c r="Q13925" s="76"/>
      <c r="R13925" s="76"/>
      <c r="S13925" s="76">
        <v>1</v>
      </c>
      <c r="T13925" s="76">
        <v>1</v>
      </c>
      <c r="U13925" s="76"/>
      <c r="V13925" s="76"/>
      <c r="W13925" s="76"/>
      <c r="X13925" s="76"/>
    </row>
    <row r="13926" spans="1:24">
      <c r="A13926" s="895"/>
      <c r="B13926" s="54"/>
      <c r="C13926" s="46" t="s">
        <v>33</v>
      </c>
      <c r="D13926" s="58" t="s">
        <v>21040</v>
      </c>
      <c r="E13926" s="100" t="s">
        <v>21041</v>
      </c>
      <c r="F13926" s="46" t="s">
        <v>21042</v>
      </c>
      <c r="G13926" s="58" t="s">
        <v>21043</v>
      </c>
      <c r="H13926" s="46" t="s">
        <v>21044</v>
      </c>
      <c r="I13926" s="74">
        <v>5558</v>
      </c>
      <c r="J13926" s="46" t="s">
        <v>1508</v>
      </c>
      <c r="K13926" s="75" t="s">
        <v>1509</v>
      </c>
      <c r="L13926" s="76">
        <f t="shared" si="658"/>
        <v>0</v>
      </c>
      <c r="M13926" s="76"/>
      <c r="N13926" s="76"/>
      <c r="O13926" s="76"/>
      <c r="P13926" s="76"/>
      <c r="Q13926" s="76"/>
      <c r="R13926" s="76"/>
      <c r="S13926" s="76"/>
      <c r="T13926" s="76"/>
      <c r="U13926" s="76"/>
      <c r="V13926" s="76"/>
      <c r="W13926" s="76"/>
      <c r="X13926" s="76"/>
    </row>
    <row r="13927" spans="1:24">
      <c r="A13927" s="895"/>
      <c r="B13927" s="54"/>
      <c r="C13927" s="54"/>
      <c r="D13927" s="77"/>
      <c r="E13927" s="101"/>
      <c r="F13927" s="54"/>
      <c r="G13927" s="77"/>
      <c r="H13927" s="54"/>
      <c r="I13927" s="79"/>
      <c r="J13927" s="54"/>
      <c r="K13927" s="75" t="s">
        <v>1501</v>
      </c>
      <c r="L13927" s="76">
        <f t="shared" si="658"/>
        <v>0</v>
      </c>
      <c r="M13927" s="76"/>
      <c r="N13927" s="76"/>
      <c r="O13927" s="76"/>
      <c r="P13927" s="76"/>
      <c r="Q13927" s="76"/>
      <c r="R13927" s="76"/>
      <c r="S13927" s="76"/>
      <c r="T13927" s="76"/>
      <c r="U13927" s="76"/>
      <c r="V13927" s="76"/>
      <c r="W13927" s="76"/>
      <c r="X13927" s="76"/>
    </row>
    <row r="13928" spans="1:24">
      <c r="A13928" s="895"/>
      <c r="B13928" s="54"/>
      <c r="C13928" s="80"/>
      <c r="D13928" s="81"/>
      <c r="E13928" s="102"/>
      <c r="F13928" s="80"/>
      <c r="G13928" s="81"/>
      <c r="H13928" s="80"/>
      <c r="I13928" s="83"/>
      <c r="J13928" s="80"/>
      <c r="K13928" s="84" t="s">
        <v>1502</v>
      </c>
      <c r="L13928" s="76">
        <f t="shared" si="658"/>
        <v>3</v>
      </c>
      <c r="M13928" s="76"/>
      <c r="N13928" s="76"/>
      <c r="O13928" s="76"/>
      <c r="P13928" s="76"/>
      <c r="Q13928" s="76"/>
      <c r="R13928" s="76"/>
      <c r="S13928" s="76">
        <v>2</v>
      </c>
      <c r="T13928" s="76">
        <v>1</v>
      </c>
      <c r="U13928" s="76"/>
      <c r="V13928" s="76"/>
      <c r="W13928" s="76"/>
      <c r="X13928" s="76"/>
    </row>
    <row r="13929" spans="1:24">
      <c r="A13929" s="895"/>
      <c r="B13929" s="54"/>
      <c r="C13929" s="46" t="s">
        <v>33</v>
      </c>
      <c r="D13929" s="58" t="s">
        <v>21045</v>
      </c>
      <c r="E13929" s="100" t="s">
        <v>21046</v>
      </c>
      <c r="F13929" s="46" t="s">
        <v>21047</v>
      </c>
      <c r="G13929" s="58" t="s">
        <v>21048</v>
      </c>
      <c r="H13929" s="46"/>
      <c r="I13929" s="74">
        <v>289</v>
      </c>
      <c r="J13929" s="46" t="s">
        <v>1508</v>
      </c>
      <c r="K13929" s="75" t="s">
        <v>1509</v>
      </c>
      <c r="L13929" s="76">
        <f t="shared" si="658"/>
        <v>0</v>
      </c>
      <c r="M13929" s="76"/>
      <c r="N13929" s="76"/>
      <c r="O13929" s="76"/>
      <c r="P13929" s="76"/>
      <c r="Q13929" s="76"/>
      <c r="R13929" s="76"/>
      <c r="S13929" s="76"/>
      <c r="T13929" s="76"/>
      <c r="U13929" s="76"/>
      <c r="V13929" s="76"/>
      <c r="W13929" s="76"/>
      <c r="X13929" s="76"/>
    </row>
    <row r="13930" spans="1:24">
      <c r="A13930" s="895"/>
      <c r="B13930" s="54"/>
      <c r="C13930" s="54"/>
      <c r="D13930" s="77"/>
      <c r="E13930" s="101"/>
      <c r="F13930" s="54"/>
      <c r="G13930" s="77"/>
      <c r="H13930" s="54"/>
      <c r="I13930" s="79"/>
      <c r="J13930" s="54"/>
      <c r="K13930" s="75" t="s">
        <v>1501</v>
      </c>
      <c r="L13930" s="76">
        <f t="shared" si="658"/>
        <v>3</v>
      </c>
      <c r="M13930" s="76" t="s">
        <v>5977</v>
      </c>
      <c r="N13930" s="76">
        <v>2</v>
      </c>
      <c r="O13930" s="76"/>
      <c r="P13930" s="76"/>
      <c r="Q13930" s="76"/>
      <c r="R13930" s="76"/>
      <c r="S13930" s="76">
        <v>1</v>
      </c>
      <c r="T13930" s="76"/>
      <c r="U13930" s="76"/>
      <c r="V13930" s="76"/>
      <c r="W13930" s="76"/>
      <c r="X13930" s="76"/>
    </row>
    <row r="13931" spans="1:24">
      <c r="A13931" s="895"/>
      <c r="B13931" s="54"/>
      <c r="C13931" s="80"/>
      <c r="D13931" s="81"/>
      <c r="E13931" s="102"/>
      <c r="F13931" s="80"/>
      <c r="G13931" s="81"/>
      <c r="H13931" s="80"/>
      <c r="I13931" s="83"/>
      <c r="J13931" s="80"/>
      <c r="K13931" s="84" t="s">
        <v>1502</v>
      </c>
      <c r="L13931" s="76">
        <f t="shared" si="658"/>
        <v>0</v>
      </c>
      <c r="M13931" s="76"/>
      <c r="N13931" s="76"/>
      <c r="O13931" s="76"/>
      <c r="P13931" s="76"/>
      <c r="Q13931" s="76"/>
      <c r="R13931" s="76"/>
      <c r="S13931" s="76"/>
      <c r="T13931" s="76"/>
      <c r="U13931" s="76"/>
      <c r="V13931" s="76"/>
      <c r="W13931" s="76"/>
      <c r="X13931" s="76"/>
    </row>
    <row r="13932" spans="1:24">
      <c r="A13932" s="895"/>
      <c r="B13932" s="54"/>
      <c r="C13932" s="46" t="s">
        <v>33</v>
      </c>
      <c r="D13932" s="58" t="s">
        <v>21049</v>
      </c>
      <c r="E13932" s="100" t="s">
        <v>21050</v>
      </c>
      <c r="F13932" s="46" t="s">
        <v>21051</v>
      </c>
      <c r="G13932" s="58" t="s">
        <v>21052</v>
      </c>
      <c r="H13932" s="46"/>
      <c r="I13932" s="74">
        <v>0</v>
      </c>
      <c r="J13932" s="46" t="s">
        <v>1508</v>
      </c>
      <c r="K13932" s="75" t="s">
        <v>1509</v>
      </c>
      <c r="L13932" s="76">
        <f t="shared" si="658"/>
        <v>0</v>
      </c>
      <c r="M13932" s="76"/>
      <c r="N13932" s="76"/>
      <c r="O13932" s="76"/>
      <c r="P13932" s="76"/>
      <c r="Q13932" s="76"/>
      <c r="R13932" s="76"/>
      <c r="S13932" s="76"/>
      <c r="T13932" s="76"/>
      <c r="U13932" s="76"/>
      <c r="V13932" s="76"/>
      <c r="W13932" s="76"/>
      <c r="X13932" s="76"/>
    </row>
    <row r="13933" spans="1:24">
      <c r="A13933" s="895"/>
      <c r="B13933" s="54"/>
      <c r="C13933" s="54"/>
      <c r="D13933" s="77"/>
      <c r="E13933" s="101"/>
      <c r="F13933" s="54"/>
      <c r="G13933" s="77"/>
      <c r="H13933" s="54"/>
      <c r="I13933" s="79"/>
      <c r="J13933" s="54"/>
      <c r="K13933" s="75" t="s">
        <v>1501</v>
      </c>
      <c r="L13933" s="76">
        <f t="shared" si="658"/>
        <v>0</v>
      </c>
      <c r="M13933" s="76"/>
      <c r="N13933" s="76"/>
      <c r="O13933" s="76"/>
      <c r="P13933" s="76"/>
      <c r="Q13933" s="76"/>
      <c r="R13933" s="76"/>
      <c r="S13933" s="76"/>
      <c r="T13933" s="76"/>
      <c r="U13933" s="76"/>
      <c r="V13933" s="76"/>
      <c r="W13933" s="76"/>
      <c r="X13933" s="76"/>
    </row>
    <row r="13934" spans="1:24">
      <c r="A13934" s="895"/>
      <c r="B13934" s="54"/>
      <c r="C13934" s="80"/>
      <c r="D13934" s="81"/>
      <c r="E13934" s="102"/>
      <c r="F13934" s="80"/>
      <c r="G13934" s="81"/>
      <c r="H13934" s="80"/>
      <c r="I13934" s="83"/>
      <c r="J13934" s="80"/>
      <c r="K13934" s="84" t="s">
        <v>1502</v>
      </c>
      <c r="L13934" s="76">
        <f t="shared" si="658"/>
        <v>2</v>
      </c>
      <c r="M13934" s="76"/>
      <c r="N13934" s="76"/>
      <c r="O13934" s="76">
        <v>2</v>
      </c>
      <c r="P13934" s="76"/>
      <c r="Q13934" s="76"/>
      <c r="R13934" s="76"/>
      <c r="S13934" s="76"/>
      <c r="T13934" s="76"/>
      <c r="U13934" s="76"/>
      <c r="V13934" s="76"/>
      <c r="W13934" s="76"/>
      <c r="X13934" s="76"/>
    </row>
    <row r="13935" spans="1:24">
      <c r="A13935" s="895"/>
      <c r="B13935" s="54"/>
      <c r="C13935" s="46" t="s">
        <v>33</v>
      </c>
      <c r="D13935" s="58" t="s">
        <v>21053</v>
      </c>
      <c r="E13935" s="100" t="s">
        <v>21054</v>
      </c>
      <c r="F13935" s="46" t="s">
        <v>21055</v>
      </c>
      <c r="G13935" s="58" t="s">
        <v>21056</v>
      </c>
      <c r="H13935" s="46" t="s">
        <v>21057</v>
      </c>
      <c r="I13935" s="74">
        <v>18056</v>
      </c>
      <c r="J13935" s="46" t="s">
        <v>1508</v>
      </c>
      <c r="K13935" s="75" t="s">
        <v>1509</v>
      </c>
      <c r="L13935" s="76">
        <f>SUM(M13935:X13935)</f>
        <v>0</v>
      </c>
      <c r="M13935" s="76"/>
      <c r="N13935" s="76"/>
      <c r="O13935" s="76"/>
      <c r="P13935" s="76"/>
      <c r="Q13935" s="76"/>
      <c r="R13935" s="76"/>
      <c r="S13935" s="76"/>
      <c r="T13935" s="76"/>
      <c r="U13935" s="76"/>
      <c r="V13935" s="76"/>
      <c r="W13935" s="76"/>
      <c r="X13935" s="76"/>
    </row>
    <row r="13936" spans="1:24">
      <c r="A13936" s="895"/>
      <c r="B13936" s="54"/>
      <c r="C13936" s="54"/>
      <c r="D13936" s="77"/>
      <c r="E13936" s="101"/>
      <c r="F13936" s="54"/>
      <c r="G13936" s="77"/>
      <c r="H13936" s="54"/>
      <c r="I13936" s="79"/>
      <c r="J13936" s="54"/>
      <c r="K13936" s="75" t="s">
        <v>1501</v>
      </c>
      <c r="L13936" s="76">
        <f t="shared" ref="L13936:L13999" si="659">SUM(M13936:X13936)</f>
        <v>0</v>
      </c>
      <c r="M13936" s="76"/>
      <c r="N13936" s="76"/>
      <c r="O13936" s="76"/>
      <c r="P13936" s="76"/>
      <c r="Q13936" s="76"/>
      <c r="R13936" s="76"/>
      <c r="S13936" s="76"/>
      <c r="T13936" s="76"/>
      <c r="U13936" s="76"/>
      <c r="V13936" s="76"/>
      <c r="W13936" s="76"/>
      <c r="X13936" s="76"/>
    </row>
    <row r="13937" spans="1:24">
      <c r="A13937" s="895"/>
      <c r="B13937" s="54"/>
      <c r="C13937" s="80"/>
      <c r="D13937" s="81"/>
      <c r="E13937" s="102"/>
      <c r="F13937" s="80"/>
      <c r="G13937" s="81"/>
      <c r="H13937" s="80"/>
      <c r="I13937" s="83"/>
      <c r="J13937" s="80"/>
      <c r="K13937" s="84" t="s">
        <v>1502</v>
      </c>
      <c r="L13937" s="76">
        <f t="shared" si="659"/>
        <v>5</v>
      </c>
      <c r="M13937" s="76">
        <v>1</v>
      </c>
      <c r="N13937" s="76"/>
      <c r="O13937" s="76">
        <v>2</v>
      </c>
      <c r="P13937" s="76"/>
      <c r="Q13937" s="76"/>
      <c r="R13937" s="76"/>
      <c r="S13937" s="76">
        <v>1</v>
      </c>
      <c r="T13937" s="76">
        <v>1</v>
      </c>
      <c r="U13937" s="76"/>
      <c r="V13937" s="76"/>
      <c r="W13937" s="76"/>
      <c r="X13937" s="76"/>
    </row>
    <row r="13938" spans="1:24">
      <c r="A13938" s="895"/>
      <c r="B13938" s="54"/>
      <c r="C13938" s="46" t="s">
        <v>33</v>
      </c>
      <c r="D13938" s="58" t="s">
        <v>21058</v>
      </c>
      <c r="E13938" s="100" t="s">
        <v>21059</v>
      </c>
      <c r="F13938" s="46" t="s">
        <v>21060</v>
      </c>
      <c r="G13938" s="58" t="s">
        <v>21061</v>
      </c>
      <c r="H13938" s="46" t="s">
        <v>21062</v>
      </c>
      <c r="I13938" s="74">
        <v>878</v>
      </c>
      <c r="J13938" s="46" t="s">
        <v>1508</v>
      </c>
      <c r="K13938" s="75" t="s">
        <v>1509</v>
      </c>
      <c r="L13938" s="76">
        <f t="shared" si="659"/>
        <v>0</v>
      </c>
      <c r="M13938" s="76"/>
      <c r="N13938" s="76"/>
      <c r="O13938" s="76"/>
      <c r="P13938" s="76"/>
      <c r="Q13938" s="76"/>
      <c r="R13938" s="76"/>
      <c r="S13938" s="76"/>
      <c r="T13938" s="76"/>
      <c r="U13938" s="76"/>
      <c r="V13938" s="76"/>
      <c r="W13938" s="76"/>
      <c r="X13938" s="76"/>
    </row>
    <row r="13939" spans="1:24">
      <c r="A13939" s="895"/>
      <c r="B13939" s="54"/>
      <c r="C13939" s="54"/>
      <c r="D13939" s="77"/>
      <c r="E13939" s="101"/>
      <c r="F13939" s="54"/>
      <c r="G13939" s="77"/>
      <c r="H13939" s="54"/>
      <c r="I13939" s="79"/>
      <c r="J13939" s="54"/>
      <c r="K13939" s="75" t="s">
        <v>1501</v>
      </c>
      <c r="L13939" s="76">
        <f t="shared" si="659"/>
        <v>0</v>
      </c>
      <c r="M13939" s="76"/>
      <c r="N13939" s="76"/>
      <c r="O13939" s="76"/>
      <c r="P13939" s="76"/>
      <c r="Q13939" s="76"/>
      <c r="R13939" s="76"/>
      <c r="S13939" s="76"/>
      <c r="T13939" s="76"/>
      <c r="U13939" s="76"/>
      <c r="V13939" s="76"/>
      <c r="W13939" s="76"/>
      <c r="X13939" s="76"/>
    </row>
    <row r="13940" spans="1:24">
      <c r="A13940" s="895"/>
      <c r="B13940" s="54"/>
      <c r="C13940" s="80"/>
      <c r="D13940" s="81"/>
      <c r="E13940" s="102"/>
      <c r="F13940" s="80"/>
      <c r="G13940" s="81"/>
      <c r="H13940" s="80"/>
      <c r="I13940" s="83"/>
      <c r="J13940" s="80"/>
      <c r="K13940" s="84" t="s">
        <v>1502</v>
      </c>
      <c r="L13940" s="76">
        <f t="shared" si="659"/>
        <v>6</v>
      </c>
      <c r="M13940" s="76">
        <v>1</v>
      </c>
      <c r="N13940" s="76"/>
      <c r="O13940" s="76"/>
      <c r="P13940" s="76"/>
      <c r="Q13940" s="76"/>
      <c r="R13940" s="76">
        <v>1</v>
      </c>
      <c r="S13940" s="76">
        <v>4</v>
      </c>
      <c r="T13940" s="76"/>
      <c r="U13940" s="76"/>
      <c r="V13940" s="76"/>
      <c r="W13940" s="76"/>
      <c r="X13940" s="76"/>
    </row>
    <row r="13941" spans="1:24">
      <c r="A13941" s="895"/>
      <c r="B13941" s="54"/>
      <c r="C13941" s="46" t="s">
        <v>33</v>
      </c>
      <c r="D13941" s="58" t="s">
        <v>21063</v>
      </c>
      <c r="E13941" s="100" t="s">
        <v>21064</v>
      </c>
      <c r="F13941" s="46" t="s">
        <v>21065</v>
      </c>
      <c r="G13941" s="58" t="s">
        <v>21066</v>
      </c>
      <c r="H13941" s="46" t="s">
        <v>21067</v>
      </c>
      <c r="I13941" s="74">
        <v>12</v>
      </c>
      <c r="J13941" s="46" t="s">
        <v>1508</v>
      </c>
      <c r="K13941" s="75" t="s">
        <v>1509</v>
      </c>
      <c r="L13941" s="76">
        <f t="shared" si="659"/>
        <v>0</v>
      </c>
      <c r="M13941" s="76"/>
      <c r="N13941" s="76"/>
      <c r="O13941" s="76"/>
      <c r="P13941" s="76"/>
      <c r="Q13941" s="76"/>
      <c r="R13941" s="76"/>
      <c r="S13941" s="76"/>
      <c r="T13941" s="76"/>
      <c r="U13941" s="76"/>
      <c r="V13941" s="76"/>
      <c r="W13941" s="76"/>
      <c r="X13941" s="76"/>
    </row>
    <row r="13942" spans="1:24">
      <c r="A13942" s="895"/>
      <c r="B13942" s="54"/>
      <c r="C13942" s="54"/>
      <c r="D13942" s="77"/>
      <c r="E13942" s="101"/>
      <c r="F13942" s="54"/>
      <c r="G13942" s="77"/>
      <c r="H13942" s="54"/>
      <c r="I13942" s="79"/>
      <c r="J13942" s="54"/>
      <c r="K13942" s="75" t="s">
        <v>1501</v>
      </c>
      <c r="L13942" s="76">
        <f t="shared" si="659"/>
        <v>0</v>
      </c>
      <c r="M13942" s="76"/>
      <c r="N13942" s="76"/>
      <c r="O13942" s="76"/>
      <c r="P13942" s="76"/>
      <c r="Q13942" s="76"/>
      <c r="R13942" s="76"/>
      <c r="S13942" s="76"/>
      <c r="T13942" s="76"/>
      <c r="U13942" s="76"/>
      <c r="V13942" s="76"/>
      <c r="W13942" s="76"/>
      <c r="X13942" s="76"/>
    </row>
    <row r="13943" spans="1:24">
      <c r="A13943" s="895"/>
      <c r="B13943" s="54"/>
      <c r="C13943" s="80"/>
      <c r="D13943" s="81"/>
      <c r="E13943" s="102"/>
      <c r="F13943" s="80"/>
      <c r="G13943" s="81"/>
      <c r="H13943" s="80"/>
      <c r="I13943" s="83"/>
      <c r="J13943" s="80"/>
      <c r="K13943" s="84" t="s">
        <v>1502</v>
      </c>
      <c r="L13943" s="76">
        <f t="shared" si="659"/>
        <v>0</v>
      </c>
      <c r="M13943" s="76"/>
      <c r="N13943" s="76"/>
      <c r="O13943" s="76"/>
      <c r="P13943" s="76"/>
      <c r="Q13943" s="76"/>
      <c r="R13943" s="76"/>
      <c r="S13943" s="76"/>
      <c r="T13943" s="76"/>
      <c r="U13943" s="76"/>
      <c r="V13943" s="76"/>
      <c r="W13943" s="76"/>
      <c r="X13943" s="76"/>
    </row>
    <row r="13944" spans="1:24">
      <c r="A13944" s="895"/>
      <c r="B13944" s="54"/>
      <c r="C13944" s="46" t="s">
        <v>33</v>
      </c>
      <c r="D13944" s="58" t="s">
        <v>21068</v>
      </c>
      <c r="E13944" s="100" t="s">
        <v>21069</v>
      </c>
      <c r="F13944" s="46" t="s">
        <v>21070</v>
      </c>
      <c r="G13944" s="58" t="s">
        <v>21071</v>
      </c>
      <c r="H13944" s="46" t="s">
        <v>21072</v>
      </c>
      <c r="I13944" s="74">
        <v>0</v>
      </c>
      <c r="J13944" s="46" t="s">
        <v>1508</v>
      </c>
      <c r="K13944" s="75" t="s">
        <v>1509</v>
      </c>
      <c r="L13944" s="76">
        <f t="shared" si="659"/>
        <v>0</v>
      </c>
      <c r="M13944" s="76"/>
      <c r="N13944" s="76"/>
      <c r="O13944" s="76"/>
      <c r="P13944" s="76"/>
      <c r="Q13944" s="76"/>
      <c r="R13944" s="76"/>
      <c r="S13944" s="76"/>
      <c r="T13944" s="76"/>
      <c r="U13944" s="76"/>
      <c r="V13944" s="76"/>
      <c r="W13944" s="76"/>
      <c r="X13944" s="76"/>
    </row>
    <row r="13945" spans="1:24">
      <c r="A13945" s="895"/>
      <c r="B13945" s="54"/>
      <c r="C13945" s="54"/>
      <c r="D13945" s="77"/>
      <c r="E13945" s="101"/>
      <c r="F13945" s="54"/>
      <c r="G13945" s="77"/>
      <c r="H13945" s="54"/>
      <c r="I13945" s="79"/>
      <c r="J13945" s="54"/>
      <c r="K13945" s="75" t="s">
        <v>1501</v>
      </c>
      <c r="L13945" s="76">
        <f t="shared" si="659"/>
        <v>0</v>
      </c>
      <c r="M13945" s="76"/>
      <c r="N13945" s="76"/>
      <c r="O13945" s="76"/>
      <c r="P13945" s="76"/>
      <c r="Q13945" s="76"/>
      <c r="R13945" s="76"/>
      <c r="S13945" s="76"/>
      <c r="T13945" s="76"/>
      <c r="U13945" s="76"/>
      <c r="V13945" s="76"/>
      <c r="W13945" s="76"/>
      <c r="X13945" s="76"/>
    </row>
    <row r="13946" spans="1:24">
      <c r="A13946" s="895"/>
      <c r="B13946" s="54"/>
      <c r="C13946" s="80"/>
      <c r="D13946" s="81"/>
      <c r="E13946" s="102"/>
      <c r="F13946" s="80"/>
      <c r="G13946" s="81"/>
      <c r="H13946" s="80"/>
      <c r="I13946" s="83"/>
      <c r="J13946" s="80"/>
      <c r="K13946" s="84" t="s">
        <v>1502</v>
      </c>
      <c r="L13946" s="76">
        <f t="shared" si="659"/>
        <v>2</v>
      </c>
      <c r="M13946" s="76"/>
      <c r="N13946" s="76"/>
      <c r="O13946" s="76">
        <v>1</v>
      </c>
      <c r="P13946" s="76"/>
      <c r="Q13946" s="76"/>
      <c r="R13946" s="76"/>
      <c r="S13946" s="76">
        <v>1</v>
      </c>
      <c r="T13946" s="76"/>
      <c r="U13946" s="76"/>
      <c r="V13946" s="76"/>
      <c r="W13946" s="76"/>
      <c r="X13946" s="76"/>
    </row>
    <row r="13947" spans="1:24">
      <c r="A13947" s="895"/>
      <c r="B13947" s="54"/>
      <c r="C13947" s="46" t="s">
        <v>33</v>
      </c>
      <c r="D13947" s="58" t="s">
        <v>21073</v>
      </c>
      <c r="E13947" s="100" t="s">
        <v>21074</v>
      </c>
      <c r="F13947" s="46" t="s">
        <v>21075</v>
      </c>
      <c r="G13947" s="58" t="s">
        <v>21076</v>
      </c>
      <c r="H13947" s="46" t="s">
        <v>21077</v>
      </c>
      <c r="I13947" s="74">
        <v>0</v>
      </c>
      <c r="J13947" s="46" t="s">
        <v>1508</v>
      </c>
      <c r="K13947" s="75" t="s">
        <v>1509</v>
      </c>
      <c r="L13947" s="76">
        <f t="shared" si="659"/>
        <v>0</v>
      </c>
      <c r="M13947" s="76"/>
      <c r="N13947" s="76"/>
      <c r="O13947" s="76"/>
      <c r="P13947" s="76"/>
      <c r="Q13947" s="76"/>
      <c r="R13947" s="76"/>
      <c r="S13947" s="76"/>
      <c r="T13947" s="76"/>
      <c r="U13947" s="76"/>
      <c r="V13947" s="76"/>
      <c r="W13947" s="76"/>
      <c r="X13947" s="76"/>
    </row>
    <row r="13948" spans="1:24">
      <c r="A13948" s="895"/>
      <c r="B13948" s="54"/>
      <c r="C13948" s="54"/>
      <c r="D13948" s="77"/>
      <c r="E13948" s="101"/>
      <c r="F13948" s="54"/>
      <c r="G13948" s="77"/>
      <c r="H13948" s="54"/>
      <c r="I13948" s="79"/>
      <c r="J13948" s="54"/>
      <c r="K13948" s="75" t="s">
        <v>1501</v>
      </c>
      <c r="L13948" s="76">
        <f t="shared" si="659"/>
        <v>0</v>
      </c>
      <c r="M13948" s="76"/>
      <c r="N13948" s="76"/>
      <c r="O13948" s="76"/>
      <c r="P13948" s="76"/>
      <c r="Q13948" s="76"/>
      <c r="R13948" s="76"/>
      <c r="S13948" s="76"/>
      <c r="T13948" s="76"/>
      <c r="U13948" s="76"/>
      <c r="V13948" s="76"/>
      <c r="W13948" s="76"/>
      <c r="X13948" s="76"/>
    </row>
    <row r="13949" spans="1:24">
      <c r="A13949" s="895"/>
      <c r="B13949" s="54"/>
      <c r="C13949" s="80"/>
      <c r="D13949" s="81"/>
      <c r="E13949" s="102"/>
      <c r="F13949" s="80"/>
      <c r="G13949" s="81"/>
      <c r="H13949" s="80"/>
      <c r="I13949" s="83"/>
      <c r="J13949" s="80"/>
      <c r="K13949" s="84" t="s">
        <v>1502</v>
      </c>
      <c r="L13949" s="76">
        <f t="shared" si="659"/>
        <v>3</v>
      </c>
      <c r="M13949" s="76"/>
      <c r="N13949" s="76"/>
      <c r="O13949" s="76">
        <v>1</v>
      </c>
      <c r="P13949" s="76"/>
      <c r="Q13949" s="76"/>
      <c r="R13949" s="76"/>
      <c r="S13949" s="76"/>
      <c r="T13949" s="76">
        <v>1</v>
      </c>
      <c r="U13949" s="76"/>
      <c r="V13949" s="76"/>
      <c r="W13949" s="76"/>
      <c r="X13949" s="76">
        <v>1</v>
      </c>
    </row>
    <row r="13950" spans="1:24">
      <c r="A13950" s="895"/>
      <c r="B13950" s="54"/>
      <c r="C13950" s="46" t="s">
        <v>33</v>
      </c>
      <c r="D13950" s="58" t="s">
        <v>21078</v>
      </c>
      <c r="E13950" s="100" t="s">
        <v>21079</v>
      </c>
      <c r="F13950" s="46" t="s">
        <v>21080</v>
      </c>
      <c r="G13950" s="58" t="s">
        <v>21081</v>
      </c>
      <c r="H13950" s="46" t="s">
        <v>21082</v>
      </c>
      <c r="I13950" s="74">
        <v>3929</v>
      </c>
      <c r="J13950" s="46" t="s">
        <v>1508</v>
      </c>
      <c r="K13950" s="75" t="s">
        <v>1509</v>
      </c>
      <c r="L13950" s="76">
        <f t="shared" si="659"/>
        <v>0</v>
      </c>
      <c r="M13950" s="76"/>
      <c r="N13950" s="76"/>
      <c r="O13950" s="76"/>
      <c r="P13950" s="76"/>
      <c r="Q13950" s="76"/>
      <c r="R13950" s="76"/>
      <c r="S13950" s="76"/>
      <c r="T13950" s="76"/>
      <c r="U13950" s="76"/>
      <c r="V13950" s="76"/>
      <c r="W13950" s="76"/>
      <c r="X13950" s="76"/>
    </row>
    <row r="13951" spans="1:24">
      <c r="A13951" s="895"/>
      <c r="B13951" s="54"/>
      <c r="C13951" s="54"/>
      <c r="D13951" s="77"/>
      <c r="E13951" s="101"/>
      <c r="F13951" s="54"/>
      <c r="G13951" s="77"/>
      <c r="H13951" s="54"/>
      <c r="I13951" s="79"/>
      <c r="J13951" s="54"/>
      <c r="K13951" s="75" t="s">
        <v>1501</v>
      </c>
      <c r="L13951" s="76">
        <f t="shared" si="659"/>
        <v>0</v>
      </c>
      <c r="M13951" s="76"/>
      <c r="N13951" s="76"/>
      <c r="O13951" s="76"/>
      <c r="P13951" s="76"/>
      <c r="Q13951" s="76"/>
      <c r="R13951" s="76"/>
      <c r="S13951" s="76"/>
      <c r="T13951" s="76"/>
      <c r="U13951" s="76"/>
      <c r="V13951" s="76"/>
      <c r="W13951" s="76"/>
      <c r="X13951" s="76"/>
    </row>
    <row r="13952" spans="1:24">
      <c r="A13952" s="895"/>
      <c r="B13952" s="54"/>
      <c r="C13952" s="80"/>
      <c r="D13952" s="81"/>
      <c r="E13952" s="102"/>
      <c r="F13952" s="80"/>
      <c r="G13952" s="81"/>
      <c r="H13952" s="80"/>
      <c r="I13952" s="83"/>
      <c r="J13952" s="80"/>
      <c r="K13952" s="84" t="s">
        <v>1502</v>
      </c>
      <c r="L13952" s="76">
        <f t="shared" si="659"/>
        <v>2</v>
      </c>
      <c r="M13952" s="76"/>
      <c r="N13952" s="76"/>
      <c r="O13952" s="76"/>
      <c r="P13952" s="76"/>
      <c r="Q13952" s="76"/>
      <c r="R13952" s="76"/>
      <c r="S13952" s="76"/>
      <c r="T13952" s="76"/>
      <c r="U13952" s="76">
        <v>2</v>
      </c>
      <c r="V13952" s="76"/>
      <c r="W13952" s="76"/>
      <c r="X13952" s="76"/>
    </row>
    <row r="13953" spans="1:24">
      <c r="A13953" s="895"/>
      <c r="B13953" s="54"/>
      <c r="C13953" s="46" t="s">
        <v>33</v>
      </c>
      <c r="D13953" s="58" t="s">
        <v>21083</v>
      </c>
      <c r="E13953" s="899"/>
      <c r="F13953" s="46" t="s">
        <v>21084</v>
      </c>
      <c r="G13953" s="58" t="s">
        <v>21085</v>
      </c>
      <c r="H13953" s="46" t="s">
        <v>21086</v>
      </c>
      <c r="I13953" s="74">
        <v>17734</v>
      </c>
      <c r="J13953" s="46" t="s">
        <v>1508</v>
      </c>
      <c r="K13953" s="75" t="s">
        <v>1509</v>
      </c>
      <c r="L13953" s="76">
        <f t="shared" si="659"/>
        <v>0</v>
      </c>
      <c r="M13953" s="76"/>
      <c r="N13953" s="76"/>
      <c r="O13953" s="76"/>
      <c r="P13953" s="76"/>
      <c r="Q13953" s="76"/>
      <c r="R13953" s="76"/>
      <c r="S13953" s="76"/>
      <c r="T13953" s="76"/>
      <c r="U13953" s="76"/>
      <c r="V13953" s="76"/>
      <c r="W13953" s="76"/>
      <c r="X13953" s="76"/>
    </row>
    <row r="13954" spans="1:24" ht="33">
      <c r="A13954" s="895"/>
      <c r="B13954" s="54"/>
      <c r="C13954" s="54"/>
      <c r="D13954" s="77"/>
      <c r="E13954" s="900" t="s">
        <v>21087</v>
      </c>
      <c r="F13954" s="54"/>
      <c r="G13954" s="77"/>
      <c r="H13954" s="54"/>
      <c r="I13954" s="79"/>
      <c r="J13954" s="54"/>
      <c r="K13954" s="75" t="s">
        <v>1501</v>
      </c>
      <c r="L13954" s="76">
        <f t="shared" si="659"/>
        <v>0</v>
      </c>
      <c r="M13954" s="76"/>
      <c r="N13954" s="76"/>
      <c r="O13954" s="76"/>
      <c r="P13954" s="76"/>
      <c r="Q13954" s="76"/>
      <c r="R13954" s="76"/>
      <c r="S13954" s="76"/>
      <c r="T13954" s="76"/>
      <c r="U13954" s="76"/>
      <c r="V13954" s="76"/>
      <c r="W13954" s="76"/>
      <c r="X13954" s="76"/>
    </row>
    <row r="13955" spans="1:24">
      <c r="A13955" s="895"/>
      <c r="B13955" s="54"/>
      <c r="C13955" s="80"/>
      <c r="D13955" s="81"/>
      <c r="E13955" s="901"/>
      <c r="F13955" s="80"/>
      <c r="G13955" s="81"/>
      <c r="H13955" s="80"/>
      <c r="I13955" s="83"/>
      <c r="J13955" s="80"/>
      <c r="K13955" s="84" t="s">
        <v>1502</v>
      </c>
      <c r="L13955" s="76">
        <f t="shared" si="659"/>
        <v>4</v>
      </c>
      <c r="M13955" s="76"/>
      <c r="N13955" s="76"/>
      <c r="O13955" s="76"/>
      <c r="P13955" s="76"/>
      <c r="Q13955" s="76"/>
      <c r="R13955" s="76"/>
      <c r="S13955" s="76"/>
      <c r="T13955" s="76"/>
      <c r="U13955" s="76">
        <v>4</v>
      </c>
      <c r="V13955" s="76"/>
      <c r="W13955" s="76"/>
      <c r="X13955" s="76"/>
    </row>
    <row r="13956" spans="1:24">
      <c r="A13956" s="895"/>
      <c r="B13956" s="54"/>
      <c r="C13956" s="46" t="s">
        <v>33</v>
      </c>
      <c r="D13956" s="58" t="s">
        <v>21088</v>
      </c>
      <c r="E13956" s="100" t="s">
        <v>21089</v>
      </c>
      <c r="F13956" s="46" t="s">
        <v>21090</v>
      </c>
      <c r="G13956" s="58" t="s">
        <v>21091</v>
      </c>
      <c r="H13956" s="46" t="s">
        <v>21092</v>
      </c>
      <c r="I13956" s="74">
        <v>31</v>
      </c>
      <c r="J13956" s="46" t="s">
        <v>1508</v>
      </c>
      <c r="K13956" s="75" t="s">
        <v>1509</v>
      </c>
      <c r="L13956" s="76">
        <f t="shared" si="659"/>
        <v>0</v>
      </c>
      <c r="M13956" s="76"/>
      <c r="N13956" s="76"/>
      <c r="O13956" s="76"/>
      <c r="P13956" s="76"/>
      <c r="Q13956" s="76"/>
      <c r="R13956" s="76"/>
      <c r="S13956" s="76"/>
      <c r="T13956" s="76"/>
      <c r="U13956" s="76"/>
      <c r="V13956" s="76"/>
      <c r="W13956" s="76"/>
      <c r="X13956" s="76"/>
    </row>
    <row r="13957" spans="1:24">
      <c r="A13957" s="895"/>
      <c r="B13957" s="54"/>
      <c r="C13957" s="54"/>
      <c r="D13957" s="77"/>
      <c r="E13957" s="101"/>
      <c r="F13957" s="54"/>
      <c r="G13957" s="77"/>
      <c r="H13957" s="54"/>
      <c r="I13957" s="79"/>
      <c r="J13957" s="54"/>
      <c r="K13957" s="75" t="s">
        <v>1501</v>
      </c>
      <c r="L13957" s="76">
        <f t="shared" si="659"/>
        <v>0</v>
      </c>
      <c r="M13957" s="76"/>
      <c r="N13957" s="76"/>
      <c r="O13957" s="76"/>
      <c r="P13957" s="76"/>
      <c r="Q13957" s="76"/>
      <c r="R13957" s="76"/>
      <c r="S13957" s="76"/>
      <c r="T13957" s="76"/>
      <c r="U13957" s="76"/>
      <c r="V13957" s="76"/>
      <c r="W13957" s="76"/>
      <c r="X13957" s="76"/>
    </row>
    <row r="13958" spans="1:24">
      <c r="A13958" s="895"/>
      <c r="B13958" s="54"/>
      <c r="C13958" s="80"/>
      <c r="D13958" s="81"/>
      <c r="E13958" s="102"/>
      <c r="F13958" s="80"/>
      <c r="G13958" s="81"/>
      <c r="H13958" s="80"/>
      <c r="I13958" s="83"/>
      <c r="J13958" s="80"/>
      <c r="K13958" s="84" t="s">
        <v>1502</v>
      </c>
      <c r="L13958" s="76">
        <f t="shared" si="659"/>
        <v>4</v>
      </c>
      <c r="M13958" s="76"/>
      <c r="N13958" s="76"/>
      <c r="O13958" s="76"/>
      <c r="P13958" s="76"/>
      <c r="Q13958" s="76"/>
      <c r="R13958" s="76"/>
      <c r="S13958" s="76">
        <v>4</v>
      </c>
      <c r="T13958" s="76"/>
      <c r="U13958" s="76"/>
      <c r="V13958" s="76"/>
      <c r="W13958" s="76"/>
      <c r="X13958" s="76"/>
    </row>
    <row r="13959" spans="1:24">
      <c r="A13959" s="895"/>
      <c r="B13959" s="54"/>
      <c r="C13959" s="46" t="s">
        <v>33</v>
      </c>
      <c r="D13959" s="58" t="s">
        <v>21093</v>
      </c>
      <c r="E13959" s="100" t="s">
        <v>21094</v>
      </c>
      <c r="F13959" s="46" t="s">
        <v>21095</v>
      </c>
      <c r="G13959" s="58" t="s">
        <v>21096</v>
      </c>
      <c r="H13959" s="46" t="s">
        <v>21097</v>
      </c>
      <c r="I13959" s="74">
        <v>286</v>
      </c>
      <c r="J13959" s="46" t="s">
        <v>1508</v>
      </c>
      <c r="K13959" s="75" t="s">
        <v>1509</v>
      </c>
      <c r="L13959" s="76">
        <f t="shared" si="659"/>
        <v>0</v>
      </c>
      <c r="M13959" s="76"/>
      <c r="N13959" s="76"/>
      <c r="O13959" s="76"/>
      <c r="P13959" s="76"/>
      <c r="Q13959" s="76"/>
      <c r="R13959" s="76"/>
      <c r="S13959" s="76"/>
      <c r="T13959" s="76"/>
      <c r="U13959" s="76"/>
      <c r="V13959" s="76"/>
      <c r="W13959" s="76"/>
      <c r="X13959" s="76"/>
    </row>
    <row r="13960" spans="1:24">
      <c r="A13960" s="895"/>
      <c r="B13960" s="54"/>
      <c r="C13960" s="54"/>
      <c r="D13960" s="77"/>
      <c r="E13960" s="101"/>
      <c r="F13960" s="54"/>
      <c r="G13960" s="77"/>
      <c r="H13960" s="54"/>
      <c r="I13960" s="79"/>
      <c r="J13960" s="54"/>
      <c r="K13960" s="75" t="s">
        <v>1501</v>
      </c>
      <c r="L13960" s="76">
        <f t="shared" si="659"/>
        <v>0</v>
      </c>
      <c r="M13960" s="76"/>
      <c r="N13960" s="76"/>
      <c r="O13960" s="76"/>
      <c r="P13960" s="76"/>
      <c r="Q13960" s="76"/>
      <c r="R13960" s="76"/>
      <c r="S13960" s="76"/>
      <c r="T13960" s="76"/>
      <c r="U13960" s="76"/>
      <c r="V13960" s="76"/>
      <c r="W13960" s="76"/>
      <c r="X13960" s="76"/>
    </row>
    <row r="13961" spans="1:24">
      <c r="A13961" s="895"/>
      <c r="B13961" s="54"/>
      <c r="C13961" s="80"/>
      <c r="D13961" s="81"/>
      <c r="E13961" s="102"/>
      <c r="F13961" s="80"/>
      <c r="G13961" s="81"/>
      <c r="H13961" s="80"/>
      <c r="I13961" s="83"/>
      <c r="J13961" s="80"/>
      <c r="K13961" s="84" t="s">
        <v>1502</v>
      </c>
      <c r="L13961" s="76">
        <f t="shared" si="659"/>
        <v>2</v>
      </c>
      <c r="M13961" s="76"/>
      <c r="N13961" s="76"/>
      <c r="O13961" s="76"/>
      <c r="P13961" s="76"/>
      <c r="Q13961" s="76"/>
      <c r="R13961" s="76"/>
      <c r="S13961" s="76">
        <v>2</v>
      </c>
      <c r="T13961" s="76"/>
      <c r="U13961" s="76"/>
      <c r="V13961" s="76"/>
      <c r="W13961" s="76"/>
      <c r="X13961" s="76"/>
    </row>
    <row r="13962" spans="1:24">
      <c r="A13962" s="895"/>
      <c r="B13962" s="54"/>
      <c r="C13962" s="46" t="s">
        <v>33</v>
      </c>
      <c r="D13962" s="58" t="s">
        <v>21098</v>
      </c>
      <c r="E13962" s="100" t="s">
        <v>21099</v>
      </c>
      <c r="F13962" s="46" t="s">
        <v>14916</v>
      </c>
      <c r="G13962" s="58" t="s">
        <v>21100</v>
      </c>
      <c r="H13962" s="46" t="s">
        <v>21101</v>
      </c>
      <c r="I13962" s="74">
        <v>491</v>
      </c>
      <c r="J13962" s="46" t="s">
        <v>1508</v>
      </c>
      <c r="K13962" s="75" t="s">
        <v>1509</v>
      </c>
      <c r="L13962" s="76">
        <f t="shared" si="659"/>
        <v>0</v>
      </c>
      <c r="M13962" s="76"/>
      <c r="N13962" s="76"/>
      <c r="O13962" s="76"/>
      <c r="P13962" s="76"/>
      <c r="Q13962" s="76"/>
      <c r="R13962" s="76"/>
      <c r="S13962" s="76"/>
      <c r="T13962" s="76"/>
      <c r="U13962" s="76"/>
      <c r="V13962" s="76"/>
      <c r="W13962" s="76"/>
      <c r="X13962" s="76"/>
    </row>
    <row r="13963" spans="1:24">
      <c r="A13963" s="895"/>
      <c r="B13963" s="54"/>
      <c r="C13963" s="54"/>
      <c r="D13963" s="77"/>
      <c r="E13963" s="101"/>
      <c r="F13963" s="54"/>
      <c r="G13963" s="77"/>
      <c r="H13963" s="54"/>
      <c r="I13963" s="79"/>
      <c r="J13963" s="54"/>
      <c r="K13963" s="75" t="s">
        <v>1501</v>
      </c>
      <c r="L13963" s="76">
        <f t="shared" si="659"/>
        <v>0</v>
      </c>
      <c r="M13963" s="76"/>
      <c r="N13963" s="76"/>
      <c r="O13963" s="76"/>
      <c r="P13963" s="76"/>
      <c r="Q13963" s="76"/>
      <c r="R13963" s="76"/>
      <c r="S13963" s="76"/>
      <c r="T13963" s="76"/>
      <c r="U13963" s="76"/>
      <c r="V13963" s="76"/>
      <c r="W13963" s="76"/>
      <c r="X13963" s="76"/>
    </row>
    <row r="13964" spans="1:24">
      <c r="A13964" s="895"/>
      <c r="B13964" s="54"/>
      <c r="C13964" s="80"/>
      <c r="D13964" s="81"/>
      <c r="E13964" s="102"/>
      <c r="F13964" s="80"/>
      <c r="G13964" s="81"/>
      <c r="H13964" s="80"/>
      <c r="I13964" s="83"/>
      <c r="J13964" s="80"/>
      <c r="K13964" s="84" t="s">
        <v>1502</v>
      </c>
      <c r="L13964" s="76">
        <f t="shared" si="659"/>
        <v>4</v>
      </c>
      <c r="M13964" s="76"/>
      <c r="N13964" s="76"/>
      <c r="O13964" s="76">
        <v>2</v>
      </c>
      <c r="P13964" s="76"/>
      <c r="Q13964" s="76"/>
      <c r="R13964" s="76"/>
      <c r="S13964" s="76">
        <v>1</v>
      </c>
      <c r="T13964" s="76">
        <v>1</v>
      </c>
      <c r="U13964" s="76"/>
      <c r="V13964" s="76"/>
      <c r="W13964" s="76"/>
      <c r="X13964" s="76"/>
    </row>
    <row r="13965" spans="1:24">
      <c r="A13965" s="895"/>
      <c r="B13965" s="54"/>
      <c r="C13965" s="46" t="s">
        <v>33</v>
      </c>
      <c r="D13965" s="58" t="s">
        <v>21102</v>
      </c>
      <c r="E13965" s="100" t="s">
        <v>21103</v>
      </c>
      <c r="F13965" s="46" t="s">
        <v>21104</v>
      </c>
      <c r="G13965" s="58" t="s">
        <v>21105</v>
      </c>
      <c r="H13965" s="46" t="s">
        <v>21106</v>
      </c>
      <c r="I13965" s="74">
        <v>708</v>
      </c>
      <c r="J13965" s="46" t="s">
        <v>1508</v>
      </c>
      <c r="K13965" s="75" t="s">
        <v>1509</v>
      </c>
      <c r="L13965" s="76">
        <f t="shared" si="659"/>
        <v>0</v>
      </c>
      <c r="M13965" s="76"/>
      <c r="N13965" s="76"/>
      <c r="O13965" s="76"/>
      <c r="P13965" s="76"/>
      <c r="Q13965" s="76"/>
      <c r="R13965" s="76"/>
      <c r="S13965" s="76"/>
      <c r="T13965" s="76"/>
      <c r="U13965" s="76"/>
      <c r="V13965" s="76"/>
      <c r="W13965" s="76"/>
      <c r="X13965" s="76"/>
    </row>
    <row r="13966" spans="1:24">
      <c r="A13966" s="895"/>
      <c r="B13966" s="54"/>
      <c r="C13966" s="54"/>
      <c r="D13966" s="77"/>
      <c r="E13966" s="101"/>
      <c r="F13966" s="54"/>
      <c r="G13966" s="77"/>
      <c r="H13966" s="54"/>
      <c r="I13966" s="79"/>
      <c r="J13966" s="54"/>
      <c r="K13966" s="75" t="s">
        <v>1501</v>
      </c>
      <c r="L13966" s="76">
        <f t="shared" si="659"/>
        <v>0</v>
      </c>
      <c r="M13966" s="76"/>
      <c r="N13966" s="76"/>
      <c r="O13966" s="76"/>
      <c r="P13966" s="76"/>
      <c r="Q13966" s="76"/>
      <c r="R13966" s="76"/>
      <c r="S13966" s="76"/>
      <c r="T13966" s="76"/>
      <c r="U13966" s="76"/>
      <c r="V13966" s="76"/>
      <c r="W13966" s="76"/>
      <c r="X13966" s="76"/>
    </row>
    <row r="13967" spans="1:24">
      <c r="A13967" s="895"/>
      <c r="B13967" s="54"/>
      <c r="C13967" s="80"/>
      <c r="D13967" s="81"/>
      <c r="E13967" s="102"/>
      <c r="F13967" s="80"/>
      <c r="G13967" s="81"/>
      <c r="H13967" s="80"/>
      <c r="I13967" s="83"/>
      <c r="J13967" s="80"/>
      <c r="K13967" s="84" t="s">
        <v>1502</v>
      </c>
      <c r="L13967" s="76">
        <f t="shared" si="659"/>
        <v>2</v>
      </c>
      <c r="M13967" s="76"/>
      <c r="N13967" s="76"/>
      <c r="O13967" s="76"/>
      <c r="P13967" s="76"/>
      <c r="Q13967" s="76"/>
      <c r="R13967" s="76">
        <v>2</v>
      </c>
      <c r="S13967" s="76"/>
      <c r="T13967" s="76"/>
      <c r="U13967" s="76"/>
      <c r="V13967" s="76"/>
      <c r="W13967" s="76"/>
      <c r="X13967" s="76"/>
    </row>
    <row r="13968" spans="1:24">
      <c r="A13968" s="895"/>
      <c r="B13968" s="54"/>
      <c r="C13968" s="46" t="s">
        <v>33</v>
      </c>
      <c r="D13968" s="58" t="s">
        <v>21107</v>
      </c>
      <c r="E13968" s="100" t="s">
        <v>21108</v>
      </c>
      <c r="F13968" s="46" t="s">
        <v>21109</v>
      </c>
      <c r="G13968" s="58" t="s">
        <v>21110</v>
      </c>
      <c r="H13968" s="46" t="s">
        <v>21111</v>
      </c>
      <c r="I13968" s="74">
        <v>0</v>
      </c>
      <c r="J13968" s="46" t="s">
        <v>1508</v>
      </c>
      <c r="K13968" s="75" t="s">
        <v>1509</v>
      </c>
      <c r="L13968" s="76">
        <f t="shared" si="659"/>
        <v>0</v>
      </c>
      <c r="M13968" s="76"/>
      <c r="N13968" s="76"/>
      <c r="O13968" s="76"/>
      <c r="P13968" s="76"/>
      <c r="Q13968" s="76"/>
      <c r="R13968" s="76"/>
      <c r="S13968" s="76"/>
      <c r="T13968" s="76"/>
      <c r="U13968" s="76"/>
      <c r="V13968" s="76"/>
      <c r="W13968" s="76"/>
      <c r="X13968" s="76"/>
    </row>
    <row r="13969" spans="1:24">
      <c r="A13969" s="895"/>
      <c r="B13969" s="54"/>
      <c r="C13969" s="54"/>
      <c r="D13969" s="77"/>
      <c r="E13969" s="101"/>
      <c r="F13969" s="54"/>
      <c r="G13969" s="77"/>
      <c r="H13969" s="54"/>
      <c r="I13969" s="79"/>
      <c r="J13969" s="54"/>
      <c r="K13969" s="75" t="s">
        <v>1501</v>
      </c>
      <c r="L13969" s="76">
        <f t="shared" si="659"/>
        <v>0</v>
      </c>
      <c r="M13969" s="76"/>
      <c r="N13969" s="76"/>
      <c r="O13969" s="76"/>
      <c r="P13969" s="76"/>
      <c r="Q13969" s="76"/>
      <c r="R13969" s="76"/>
      <c r="S13969" s="76"/>
      <c r="T13969" s="76"/>
      <c r="U13969" s="76"/>
      <c r="V13969" s="76"/>
      <c r="W13969" s="76"/>
      <c r="X13969" s="76"/>
    </row>
    <row r="13970" spans="1:24">
      <c r="A13970" s="895"/>
      <c r="B13970" s="54"/>
      <c r="C13970" s="80"/>
      <c r="D13970" s="81"/>
      <c r="E13970" s="102"/>
      <c r="F13970" s="80"/>
      <c r="G13970" s="81"/>
      <c r="H13970" s="80"/>
      <c r="I13970" s="83"/>
      <c r="J13970" s="80"/>
      <c r="K13970" s="84" t="s">
        <v>1502</v>
      </c>
      <c r="L13970" s="76">
        <f t="shared" si="659"/>
        <v>2</v>
      </c>
      <c r="M13970" s="76"/>
      <c r="N13970" s="76"/>
      <c r="O13970" s="76">
        <v>2</v>
      </c>
      <c r="P13970" s="76"/>
      <c r="Q13970" s="76"/>
      <c r="R13970" s="76"/>
      <c r="S13970" s="76"/>
      <c r="T13970" s="76"/>
      <c r="U13970" s="76"/>
      <c r="V13970" s="76"/>
      <c r="W13970" s="76"/>
      <c r="X13970" s="76"/>
    </row>
    <row r="13971" spans="1:24">
      <c r="A13971" s="895"/>
      <c r="B13971" s="54"/>
      <c r="C13971" s="46" t="s">
        <v>33</v>
      </c>
      <c r="D13971" s="58" t="s">
        <v>21112</v>
      </c>
      <c r="E13971" s="100" t="s">
        <v>21113</v>
      </c>
      <c r="F13971" s="46" t="s">
        <v>21114</v>
      </c>
      <c r="G13971" s="58" t="s">
        <v>21115</v>
      </c>
      <c r="H13971" s="46"/>
      <c r="I13971" s="74">
        <v>0</v>
      </c>
      <c r="J13971" s="46" t="s">
        <v>1508</v>
      </c>
      <c r="K13971" s="75" t="s">
        <v>1509</v>
      </c>
      <c r="L13971" s="76">
        <f t="shared" si="659"/>
        <v>0</v>
      </c>
      <c r="M13971" s="76"/>
      <c r="N13971" s="76"/>
      <c r="O13971" s="76"/>
      <c r="P13971" s="76"/>
      <c r="Q13971" s="76"/>
      <c r="R13971" s="76"/>
      <c r="S13971" s="76"/>
      <c r="T13971" s="76"/>
      <c r="U13971" s="76"/>
      <c r="V13971" s="76"/>
      <c r="W13971" s="76"/>
      <c r="X13971" s="76"/>
    </row>
    <row r="13972" spans="1:24">
      <c r="A13972" s="895"/>
      <c r="B13972" s="54"/>
      <c r="C13972" s="54"/>
      <c r="D13972" s="77"/>
      <c r="E13972" s="101"/>
      <c r="F13972" s="54"/>
      <c r="G13972" s="77"/>
      <c r="H13972" s="54"/>
      <c r="I13972" s="79"/>
      <c r="J13972" s="54"/>
      <c r="K13972" s="75" t="s">
        <v>1501</v>
      </c>
      <c r="L13972" s="76">
        <f t="shared" si="659"/>
        <v>0</v>
      </c>
      <c r="M13972" s="76"/>
      <c r="N13972" s="76"/>
      <c r="O13972" s="76"/>
      <c r="P13972" s="76"/>
      <c r="Q13972" s="76"/>
      <c r="R13972" s="76"/>
      <c r="S13972" s="76"/>
      <c r="T13972" s="76"/>
      <c r="U13972" s="76"/>
      <c r="V13972" s="76"/>
      <c r="W13972" s="76"/>
      <c r="X13972" s="76"/>
    </row>
    <row r="13973" spans="1:24">
      <c r="A13973" s="895"/>
      <c r="B13973" s="80"/>
      <c r="C13973" s="80"/>
      <c r="D13973" s="81"/>
      <c r="E13973" s="102"/>
      <c r="F13973" s="80"/>
      <c r="G13973" s="81"/>
      <c r="H13973" s="80"/>
      <c r="I13973" s="83"/>
      <c r="J13973" s="80"/>
      <c r="K13973" s="84" t="s">
        <v>1502</v>
      </c>
      <c r="L13973" s="76">
        <f t="shared" si="659"/>
        <v>2</v>
      </c>
      <c r="M13973" s="76"/>
      <c r="N13973" s="76"/>
      <c r="O13973" s="76">
        <v>2</v>
      </c>
      <c r="P13973" s="76"/>
      <c r="Q13973" s="76"/>
      <c r="R13973" s="76"/>
      <c r="S13973" s="76"/>
      <c r="T13973" s="76"/>
      <c r="U13973" s="76"/>
      <c r="V13973" s="76"/>
      <c r="W13973" s="76"/>
      <c r="X13973" s="76"/>
    </row>
    <row r="13974" spans="1:24">
      <c r="A13974" s="895"/>
      <c r="B13974" s="545" t="s">
        <v>21116</v>
      </c>
      <c r="C13974" s="536"/>
      <c r="D13974" s="131">
        <f>COUNTA(D13977:D14015)</f>
        <v>13</v>
      </c>
      <c r="E13974" s="536"/>
      <c r="F13974" s="545"/>
      <c r="G13974" s="536"/>
      <c r="H13974" s="545"/>
      <c r="I13974" s="524">
        <f>SUM(I13977:I14015)</f>
        <v>530363</v>
      </c>
      <c r="J13974" s="46" t="s">
        <v>1508</v>
      </c>
      <c r="K13974" s="75" t="s">
        <v>1509</v>
      </c>
      <c r="L13974" s="76">
        <f t="shared" si="659"/>
        <v>66</v>
      </c>
      <c r="M13974" s="76">
        <v>27</v>
      </c>
      <c r="N13974" s="76">
        <v>22</v>
      </c>
      <c r="O13974" s="76">
        <v>1</v>
      </c>
      <c r="P13974" s="76">
        <v>0</v>
      </c>
      <c r="Q13974" s="76">
        <v>0</v>
      </c>
      <c r="R13974" s="76">
        <v>1</v>
      </c>
      <c r="S13974" s="76">
        <v>2</v>
      </c>
      <c r="T13974" s="76">
        <v>0</v>
      </c>
      <c r="U13974" s="76">
        <v>0</v>
      </c>
      <c r="V13974" s="76">
        <v>0</v>
      </c>
      <c r="W13974" s="76">
        <v>0</v>
      </c>
      <c r="X13974" s="76">
        <v>13</v>
      </c>
    </row>
    <row r="13975" spans="1:24">
      <c r="A13975" s="895"/>
      <c r="B13975" s="545"/>
      <c r="C13975" s="545"/>
      <c r="D13975" s="136"/>
      <c r="E13975" s="545"/>
      <c r="F13975" s="545"/>
      <c r="G13975" s="536"/>
      <c r="H13975" s="545"/>
      <c r="I13975" s="525"/>
      <c r="J13975" s="54"/>
      <c r="K13975" s="75" t="s">
        <v>1501</v>
      </c>
      <c r="L13975" s="76">
        <f t="shared" si="659"/>
        <v>20</v>
      </c>
      <c r="M13975" s="76">
        <v>12</v>
      </c>
      <c r="N13975" s="76">
        <v>2</v>
      </c>
      <c r="O13975" s="76">
        <v>4</v>
      </c>
      <c r="P13975" s="76">
        <v>0</v>
      </c>
      <c r="Q13975" s="76">
        <v>0</v>
      </c>
      <c r="R13975" s="76">
        <v>2</v>
      </c>
      <c r="S13975" s="76">
        <v>0</v>
      </c>
      <c r="T13975" s="76">
        <v>0</v>
      </c>
      <c r="U13975" s="76">
        <v>0</v>
      </c>
      <c r="V13975" s="76">
        <v>0</v>
      </c>
      <c r="W13975" s="76">
        <v>0</v>
      </c>
      <c r="X13975" s="76">
        <v>0</v>
      </c>
    </row>
    <row r="13976" spans="1:24">
      <c r="A13976" s="895"/>
      <c r="B13976" s="545"/>
      <c r="C13976" s="545"/>
      <c r="D13976" s="138"/>
      <c r="E13976" s="545"/>
      <c r="F13976" s="545"/>
      <c r="G13976" s="536"/>
      <c r="H13976" s="545"/>
      <c r="I13976" s="526"/>
      <c r="J13976" s="80"/>
      <c r="K13976" s="84" t="s">
        <v>1502</v>
      </c>
      <c r="L13976" s="76">
        <f t="shared" si="659"/>
        <v>100</v>
      </c>
      <c r="M13976" s="76">
        <v>3</v>
      </c>
      <c r="N13976" s="76">
        <v>0</v>
      </c>
      <c r="O13976" s="76">
        <v>6</v>
      </c>
      <c r="P13976" s="76">
        <v>0</v>
      </c>
      <c r="Q13976" s="76">
        <v>0</v>
      </c>
      <c r="R13976" s="76">
        <v>1</v>
      </c>
      <c r="S13976" s="76">
        <v>4</v>
      </c>
      <c r="T13976" s="76">
        <v>28</v>
      </c>
      <c r="U13976" s="76">
        <v>0</v>
      </c>
      <c r="V13976" s="76">
        <v>0</v>
      </c>
      <c r="W13976" s="76">
        <v>32</v>
      </c>
      <c r="X13976" s="76">
        <v>26</v>
      </c>
    </row>
    <row r="13977" spans="1:24">
      <c r="A13977" s="895"/>
      <c r="B13977" s="553" t="s">
        <v>21117</v>
      </c>
      <c r="C13977" s="46" t="s">
        <v>1633</v>
      </c>
      <c r="D13977" s="536" t="s">
        <v>21118</v>
      </c>
      <c r="E13977" s="536" t="s">
        <v>21119</v>
      </c>
      <c r="F13977" s="545" t="s">
        <v>21120</v>
      </c>
      <c r="G13977" s="536" t="s">
        <v>21121</v>
      </c>
      <c r="H13977" s="545" t="s">
        <v>21122</v>
      </c>
      <c r="I13977" s="524">
        <v>2947</v>
      </c>
      <c r="J13977" s="46" t="s">
        <v>1508</v>
      </c>
      <c r="K13977" s="75" t="s">
        <v>1509</v>
      </c>
      <c r="L13977" s="76">
        <f t="shared" si="659"/>
        <v>0</v>
      </c>
      <c r="M13977" s="76"/>
      <c r="N13977" s="76"/>
      <c r="O13977" s="76"/>
      <c r="P13977" s="76"/>
      <c r="Q13977" s="76"/>
      <c r="R13977" s="76"/>
      <c r="S13977" s="76"/>
      <c r="T13977" s="76"/>
      <c r="U13977" s="76"/>
      <c r="V13977" s="76"/>
      <c r="W13977" s="76"/>
      <c r="X13977" s="76"/>
    </row>
    <row r="13978" spans="1:24">
      <c r="A13978" s="895"/>
      <c r="B13978" s="555"/>
      <c r="C13978" s="54"/>
      <c r="D13978" s="536"/>
      <c r="E13978" s="545"/>
      <c r="F13978" s="545"/>
      <c r="G13978" s="536"/>
      <c r="H13978" s="545"/>
      <c r="I13978" s="525"/>
      <c r="J13978" s="54"/>
      <c r="K13978" s="75" t="s">
        <v>1501</v>
      </c>
      <c r="L13978" s="76">
        <f t="shared" si="659"/>
        <v>0</v>
      </c>
      <c r="M13978" s="76"/>
      <c r="N13978" s="76"/>
      <c r="O13978" s="76"/>
      <c r="P13978" s="76"/>
      <c r="Q13978" s="76"/>
      <c r="R13978" s="76"/>
      <c r="S13978" s="76"/>
      <c r="T13978" s="76"/>
      <c r="U13978" s="76"/>
      <c r="V13978" s="76"/>
      <c r="W13978" s="76"/>
      <c r="X13978" s="76"/>
    </row>
    <row r="13979" spans="1:24">
      <c r="A13979" s="895"/>
      <c r="B13979" s="555"/>
      <c r="C13979" s="80"/>
      <c r="D13979" s="536"/>
      <c r="E13979" s="545"/>
      <c r="F13979" s="545"/>
      <c r="G13979" s="536"/>
      <c r="H13979" s="545"/>
      <c r="I13979" s="526"/>
      <c r="J13979" s="80"/>
      <c r="K13979" s="84" t="s">
        <v>1502</v>
      </c>
      <c r="L13979" s="76">
        <f t="shared" si="659"/>
        <v>3</v>
      </c>
      <c r="M13979" s="76"/>
      <c r="N13979" s="76"/>
      <c r="O13979" s="76"/>
      <c r="P13979" s="76"/>
      <c r="Q13979" s="76"/>
      <c r="R13979" s="76"/>
      <c r="S13979" s="76"/>
      <c r="T13979" s="76">
        <v>1</v>
      </c>
      <c r="U13979" s="76"/>
      <c r="V13979" s="76"/>
      <c r="W13979" s="76">
        <v>2</v>
      </c>
      <c r="X13979" s="76"/>
    </row>
    <row r="13980" spans="1:24">
      <c r="A13980" s="895"/>
      <c r="B13980" s="555"/>
      <c r="C13980" s="195" t="s">
        <v>33</v>
      </c>
      <c r="D13980" s="195" t="s">
        <v>21123</v>
      </c>
      <c r="E13980" s="195" t="s">
        <v>21124</v>
      </c>
      <c r="F13980" s="103" t="s">
        <v>21125</v>
      </c>
      <c r="G13980" s="195" t="s">
        <v>21126</v>
      </c>
      <c r="H13980" s="103" t="s">
        <v>21127</v>
      </c>
      <c r="I13980" s="74">
        <v>295640</v>
      </c>
      <c r="J13980" s="46" t="s">
        <v>1508</v>
      </c>
      <c r="K13980" s="75" t="s">
        <v>1509</v>
      </c>
      <c r="L13980" s="76">
        <f t="shared" si="659"/>
        <v>0</v>
      </c>
      <c r="M13980" s="76"/>
      <c r="N13980" s="76"/>
      <c r="O13980" s="76"/>
      <c r="P13980" s="76"/>
      <c r="Q13980" s="76"/>
      <c r="R13980" s="76"/>
      <c r="S13980" s="76"/>
      <c r="T13980" s="76"/>
      <c r="U13980" s="76"/>
      <c r="V13980" s="76"/>
      <c r="W13980" s="76"/>
      <c r="X13980" s="76"/>
    </row>
    <row r="13981" spans="1:24">
      <c r="A13981" s="895"/>
      <c r="B13981" s="555"/>
      <c r="C13981" s="195"/>
      <c r="D13981" s="195"/>
      <c r="E13981" s="103"/>
      <c r="F13981" s="103"/>
      <c r="G13981" s="195"/>
      <c r="H13981" s="103"/>
      <c r="I13981" s="79"/>
      <c r="J13981" s="54"/>
      <c r="K13981" s="75" t="s">
        <v>1501</v>
      </c>
      <c r="L13981" s="76">
        <f t="shared" si="659"/>
        <v>0</v>
      </c>
      <c r="M13981" s="76"/>
      <c r="N13981" s="76"/>
      <c r="O13981" s="76"/>
      <c r="P13981" s="76"/>
      <c r="Q13981" s="76"/>
      <c r="R13981" s="76"/>
      <c r="S13981" s="76"/>
      <c r="T13981" s="76"/>
      <c r="U13981" s="76"/>
      <c r="V13981" s="76"/>
      <c r="W13981" s="76"/>
      <c r="X13981" s="76"/>
    </row>
    <row r="13982" spans="1:24">
      <c r="A13982" s="895"/>
      <c r="B13982" s="555"/>
      <c r="C13982" s="195"/>
      <c r="D13982" s="195"/>
      <c r="E13982" s="103"/>
      <c r="F13982" s="103"/>
      <c r="G13982" s="195"/>
      <c r="H13982" s="103"/>
      <c r="I13982" s="83"/>
      <c r="J13982" s="80"/>
      <c r="K13982" s="84" t="s">
        <v>1502</v>
      </c>
      <c r="L13982" s="76">
        <f t="shared" si="659"/>
        <v>46</v>
      </c>
      <c r="M13982" s="76"/>
      <c r="N13982" s="76"/>
      <c r="O13982" s="76"/>
      <c r="P13982" s="76"/>
      <c r="Q13982" s="76"/>
      <c r="R13982" s="76">
        <v>1</v>
      </c>
      <c r="S13982" s="76">
        <v>3</v>
      </c>
      <c r="T13982" s="76">
        <v>14</v>
      </c>
      <c r="U13982" s="76"/>
      <c r="V13982" s="76"/>
      <c r="W13982" s="76">
        <v>28</v>
      </c>
      <c r="X13982" s="76"/>
    </row>
    <row r="13983" spans="1:24">
      <c r="A13983" s="895"/>
      <c r="B13983" s="555"/>
      <c r="C13983" s="195" t="s">
        <v>33</v>
      </c>
      <c r="D13983" s="195" t="s">
        <v>21128</v>
      </c>
      <c r="E13983" s="195" t="s">
        <v>21129</v>
      </c>
      <c r="F13983" s="103" t="s">
        <v>21130</v>
      </c>
      <c r="G13983" s="195" t="s">
        <v>21131</v>
      </c>
      <c r="H13983" s="103" t="s">
        <v>21132</v>
      </c>
      <c r="I13983" s="74">
        <v>2289</v>
      </c>
      <c r="J13983" s="46" t="s">
        <v>1508</v>
      </c>
      <c r="K13983" s="75" t="s">
        <v>1509</v>
      </c>
      <c r="L13983" s="76">
        <f t="shared" si="659"/>
        <v>0</v>
      </c>
      <c r="M13983" s="76"/>
      <c r="N13983" s="76"/>
      <c r="O13983" s="76"/>
      <c r="P13983" s="76"/>
      <c r="Q13983" s="76"/>
      <c r="R13983" s="76"/>
      <c r="S13983" s="76"/>
      <c r="T13983" s="76"/>
      <c r="U13983" s="76"/>
      <c r="V13983" s="76"/>
      <c r="W13983" s="76"/>
      <c r="X13983" s="76"/>
    </row>
    <row r="13984" spans="1:24">
      <c r="A13984" s="895"/>
      <c r="B13984" s="555"/>
      <c r="C13984" s="195"/>
      <c r="D13984" s="195"/>
      <c r="E13984" s="103"/>
      <c r="F13984" s="103"/>
      <c r="G13984" s="195"/>
      <c r="H13984" s="103"/>
      <c r="I13984" s="79"/>
      <c r="J13984" s="54"/>
      <c r="K13984" s="75" t="s">
        <v>1501</v>
      </c>
      <c r="L13984" s="76">
        <f t="shared" si="659"/>
        <v>0</v>
      </c>
      <c r="M13984" s="76"/>
      <c r="N13984" s="76"/>
      <c r="O13984" s="76"/>
      <c r="P13984" s="76"/>
      <c r="Q13984" s="76"/>
      <c r="R13984" s="76"/>
      <c r="S13984" s="76"/>
      <c r="T13984" s="76"/>
      <c r="U13984" s="76"/>
      <c r="V13984" s="76"/>
      <c r="W13984" s="76"/>
      <c r="X13984" s="76"/>
    </row>
    <row r="13985" spans="1:24">
      <c r="A13985" s="895"/>
      <c r="B13985" s="555"/>
      <c r="C13985" s="195"/>
      <c r="D13985" s="195"/>
      <c r="E13985" s="103"/>
      <c r="F13985" s="103"/>
      <c r="G13985" s="195"/>
      <c r="H13985" s="103"/>
      <c r="I13985" s="83"/>
      <c r="J13985" s="80"/>
      <c r="K13985" s="84" t="s">
        <v>1502</v>
      </c>
      <c r="L13985" s="76">
        <f t="shared" si="659"/>
        <v>3</v>
      </c>
      <c r="M13985" s="76"/>
      <c r="N13985" s="76"/>
      <c r="O13985" s="76">
        <v>2</v>
      </c>
      <c r="P13985" s="76"/>
      <c r="Q13985" s="76"/>
      <c r="R13985" s="76"/>
      <c r="S13985" s="76">
        <v>1</v>
      </c>
      <c r="T13985" s="76"/>
      <c r="U13985" s="76"/>
      <c r="V13985" s="76"/>
      <c r="W13985" s="76"/>
      <c r="X13985" s="76"/>
    </row>
    <row r="13986" spans="1:24">
      <c r="A13986" s="895"/>
      <c r="B13986" s="555"/>
      <c r="C13986" s="195" t="s">
        <v>33</v>
      </c>
      <c r="D13986" s="195" t="s">
        <v>21133</v>
      </c>
      <c r="E13986" s="195" t="s">
        <v>21134</v>
      </c>
      <c r="F13986" s="103" t="s">
        <v>21135</v>
      </c>
      <c r="G13986" s="195" t="s">
        <v>21136</v>
      </c>
      <c r="H13986" s="103" t="s">
        <v>21137</v>
      </c>
      <c r="I13986" s="74">
        <v>116024</v>
      </c>
      <c r="J13986" s="46" t="s">
        <v>1508</v>
      </c>
      <c r="K13986" s="75" t="s">
        <v>1509</v>
      </c>
      <c r="L13986" s="76">
        <f t="shared" si="659"/>
        <v>0</v>
      </c>
      <c r="M13986" s="76"/>
      <c r="N13986" s="76"/>
      <c r="O13986" s="76"/>
      <c r="P13986" s="76"/>
      <c r="Q13986" s="76"/>
      <c r="R13986" s="76"/>
      <c r="S13986" s="76"/>
      <c r="T13986" s="76"/>
      <c r="U13986" s="76"/>
      <c r="V13986" s="76"/>
      <c r="W13986" s="76"/>
      <c r="X13986" s="76"/>
    </row>
    <row r="13987" spans="1:24">
      <c r="A13987" s="895"/>
      <c r="B13987" s="555"/>
      <c r="C13987" s="195"/>
      <c r="D13987" s="195"/>
      <c r="E13987" s="103"/>
      <c r="F13987" s="103"/>
      <c r="G13987" s="195"/>
      <c r="H13987" s="103"/>
      <c r="I13987" s="79"/>
      <c r="J13987" s="54"/>
      <c r="K13987" s="75" t="s">
        <v>1501</v>
      </c>
      <c r="L13987" s="76">
        <f t="shared" si="659"/>
        <v>0</v>
      </c>
      <c r="M13987" s="76"/>
      <c r="N13987" s="76"/>
      <c r="O13987" s="76"/>
      <c r="P13987" s="76"/>
      <c r="Q13987" s="76"/>
      <c r="R13987" s="76"/>
      <c r="S13987" s="76"/>
      <c r="T13987" s="76"/>
      <c r="U13987" s="76"/>
      <c r="V13987" s="76"/>
      <c r="W13987" s="76"/>
      <c r="X13987" s="76"/>
    </row>
    <row r="13988" spans="1:24">
      <c r="A13988" s="895"/>
      <c r="B13988" s="555"/>
      <c r="C13988" s="195"/>
      <c r="D13988" s="195"/>
      <c r="E13988" s="103"/>
      <c r="F13988" s="103"/>
      <c r="G13988" s="195"/>
      <c r="H13988" s="103"/>
      <c r="I13988" s="83"/>
      <c r="J13988" s="80"/>
      <c r="K13988" s="84" t="s">
        <v>1502</v>
      </c>
      <c r="L13988" s="76">
        <f t="shared" si="659"/>
        <v>39</v>
      </c>
      <c r="M13988" s="76"/>
      <c r="N13988" s="76"/>
      <c r="O13988" s="76"/>
      <c r="P13988" s="76"/>
      <c r="Q13988" s="76"/>
      <c r="R13988" s="76"/>
      <c r="S13988" s="76"/>
      <c r="T13988" s="76">
        <v>13</v>
      </c>
      <c r="U13988" s="76"/>
      <c r="V13988" s="76"/>
      <c r="W13988" s="76"/>
      <c r="X13988" s="76">
        <v>26</v>
      </c>
    </row>
    <row r="13989" spans="1:24">
      <c r="A13989" s="895"/>
      <c r="B13989" s="555"/>
      <c r="C13989" s="46" t="s">
        <v>1622</v>
      </c>
      <c r="D13989" s="195" t="s">
        <v>21138</v>
      </c>
      <c r="E13989" s="195" t="s">
        <v>21139</v>
      </c>
      <c r="F13989" s="103" t="s">
        <v>21140</v>
      </c>
      <c r="G13989" s="195" t="s">
        <v>21141</v>
      </c>
      <c r="H13989" s="103" t="s">
        <v>21142</v>
      </c>
      <c r="I13989" s="74">
        <v>0</v>
      </c>
      <c r="J13989" s="46" t="s">
        <v>1508</v>
      </c>
      <c r="K13989" s="75" t="s">
        <v>1509</v>
      </c>
      <c r="L13989" s="76">
        <f t="shared" si="659"/>
        <v>2</v>
      </c>
      <c r="M13989" s="76">
        <v>1</v>
      </c>
      <c r="N13989" s="76"/>
      <c r="O13989" s="76">
        <v>1</v>
      </c>
      <c r="P13989" s="76"/>
      <c r="Q13989" s="76"/>
      <c r="R13989" s="76"/>
      <c r="S13989" s="76"/>
      <c r="T13989" s="76"/>
      <c r="U13989" s="76"/>
      <c r="V13989" s="76"/>
      <c r="W13989" s="76"/>
      <c r="X13989" s="76"/>
    </row>
    <row r="13990" spans="1:24">
      <c r="A13990" s="895"/>
      <c r="B13990" s="555"/>
      <c r="C13990" s="54"/>
      <c r="D13990" s="195"/>
      <c r="E13990" s="103"/>
      <c r="F13990" s="103"/>
      <c r="G13990" s="195"/>
      <c r="H13990" s="103"/>
      <c r="I13990" s="79"/>
      <c r="J13990" s="54"/>
      <c r="K13990" s="75" t="s">
        <v>1501</v>
      </c>
      <c r="L13990" s="76">
        <f t="shared" si="659"/>
        <v>0</v>
      </c>
      <c r="M13990" s="76"/>
      <c r="N13990" s="76"/>
      <c r="O13990" s="76"/>
      <c r="P13990" s="76"/>
      <c r="Q13990" s="76"/>
      <c r="R13990" s="76"/>
      <c r="S13990" s="76"/>
      <c r="T13990" s="76"/>
      <c r="U13990" s="76"/>
      <c r="V13990" s="76"/>
      <c r="W13990" s="76"/>
      <c r="X13990" s="76"/>
    </row>
    <row r="13991" spans="1:24">
      <c r="A13991" s="895"/>
      <c r="B13991" s="555"/>
      <c r="C13991" s="80"/>
      <c r="D13991" s="195"/>
      <c r="E13991" s="103"/>
      <c r="F13991" s="103"/>
      <c r="G13991" s="195"/>
      <c r="H13991" s="103"/>
      <c r="I13991" s="83"/>
      <c r="J13991" s="80"/>
      <c r="K13991" s="84" t="s">
        <v>1502</v>
      </c>
      <c r="L13991" s="76">
        <f t="shared" si="659"/>
        <v>0</v>
      </c>
      <c r="M13991" s="76"/>
      <c r="N13991" s="76"/>
      <c r="O13991" s="76"/>
      <c r="P13991" s="76"/>
      <c r="Q13991" s="76"/>
      <c r="R13991" s="76"/>
      <c r="S13991" s="76"/>
      <c r="T13991" s="76"/>
      <c r="U13991" s="76"/>
      <c r="V13991" s="76"/>
      <c r="W13991" s="76"/>
      <c r="X13991" s="76"/>
    </row>
    <row r="13992" spans="1:24">
      <c r="A13992" s="895"/>
      <c r="B13992" s="555"/>
      <c r="C13992" s="195" t="s">
        <v>33</v>
      </c>
      <c r="D13992" s="195" t="s">
        <v>21143</v>
      </c>
      <c r="E13992" s="195" t="s">
        <v>21144</v>
      </c>
      <c r="F13992" s="103" t="s">
        <v>21145</v>
      </c>
      <c r="G13992" s="195" t="s">
        <v>21146</v>
      </c>
      <c r="H13992" s="103" t="s">
        <v>21147</v>
      </c>
      <c r="I13992" s="74">
        <v>53</v>
      </c>
      <c r="J13992" s="46" t="s">
        <v>1508</v>
      </c>
      <c r="K13992" s="75" t="s">
        <v>1509</v>
      </c>
      <c r="L13992" s="76">
        <f t="shared" si="659"/>
        <v>0</v>
      </c>
      <c r="M13992" s="76"/>
      <c r="N13992" s="76"/>
      <c r="O13992" s="76"/>
      <c r="P13992" s="76"/>
      <c r="Q13992" s="76"/>
      <c r="R13992" s="76"/>
      <c r="S13992" s="76"/>
      <c r="T13992" s="76"/>
      <c r="U13992" s="76"/>
      <c r="V13992" s="76"/>
      <c r="W13992" s="76"/>
      <c r="X13992" s="76"/>
    </row>
    <row r="13993" spans="1:24">
      <c r="A13993" s="895"/>
      <c r="B13993" s="555"/>
      <c r="C13993" s="195"/>
      <c r="D13993" s="195"/>
      <c r="E13993" s="103"/>
      <c r="F13993" s="103"/>
      <c r="G13993" s="195"/>
      <c r="H13993" s="103"/>
      <c r="I13993" s="79"/>
      <c r="J13993" s="54"/>
      <c r="K13993" s="75" t="s">
        <v>1501</v>
      </c>
      <c r="L13993" s="76">
        <f t="shared" si="659"/>
        <v>0</v>
      </c>
      <c r="M13993" s="76"/>
      <c r="N13993" s="76"/>
      <c r="O13993" s="76"/>
      <c r="P13993" s="76"/>
      <c r="Q13993" s="76"/>
      <c r="R13993" s="76"/>
      <c r="S13993" s="76"/>
      <c r="T13993" s="76"/>
      <c r="U13993" s="76"/>
      <c r="V13993" s="76"/>
      <c r="W13993" s="76"/>
      <c r="X13993" s="76"/>
    </row>
    <row r="13994" spans="1:24">
      <c r="A13994" s="895"/>
      <c r="B13994" s="555"/>
      <c r="C13994" s="195"/>
      <c r="D13994" s="195"/>
      <c r="E13994" s="103"/>
      <c r="F13994" s="103"/>
      <c r="G13994" s="195"/>
      <c r="H13994" s="103"/>
      <c r="I13994" s="83"/>
      <c r="J13994" s="80"/>
      <c r="K13994" s="84" t="s">
        <v>1502</v>
      </c>
      <c r="L13994" s="76">
        <f t="shared" si="659"/>
        <v>2</v>
      </c>
      <c r="M13994" s="76"/>
      <c r="N13994" s="76"/>
      <c r="O13994" s="76">
        <v>2</v>
      </c>
      <c r="P13994" s="76"/>
      <c r="Q13994" s="76"/>
      <c r="R13994" s="76"/>
      <c r="S13994" s="76"/>
      <c r="T13994" s="76"/>
      <c r="U13994" s="76"/>
      <c r="V13994" s="76"/>
      <c r="W13994" s="76"/>
      <c r="X13994" s="76"/>
    </row>
    <row r="13995" spans="1:24">
      <c r="A13995" s="895"/>
      <c r="B13995" s="555"/>
      <c r="C13995" s="195" t="s">
        <v>33</v>
      </c>
      <c r="D13995" s="195" t="s">
        <v>21148</v>
      </c>
      <c r="E13995" s="195" t="s">
        <v>21149</v>
      </c>
      <c r="F13995" s="103" t="s">
        <v>21150</v>
      </c>
      <c r="G13995" s="195" t="s">
        <v>21151</v>
      </c>
      <c r="H13995" s="103" t="s">
        <v>21152</v>
      </c>
      <c r="I13995" s="74">
        <v>59</v>
      </c>
      <c r="J13995" s="46" t="s">
        <v>1508</v>
      </c>
      <c r="K13995" s="75" t="s">
        <v>1509</v>
      </c>
      <c r="L13995" s="76">
        <f t="shared" si="659"/>
        <v>0</v>
      </c>
      <c r="M13995" s="76"/>
      <c r="N13995" s="76"/>
      <c r="O13995" s="76"/>
      <c r="P13995" s="76"/>
      <c r="Q13995" s="76"/>
      <c r="R13995" s="76"/>
      <c r="S13995" s="76"/>
      <c r="T13995" s="76"/>
      <c r="U13995" s="76"/>
      <c r="V13995" s="76"/>
      <c r="W13995" s="76"/>
      <c r="X13995" s="76"/>
    </row>
    <row r="13996" spans="1:24">
      <c r="A13996" s="895"/>
      <c r="B13996" s="555"/>
      <c r="C13996" s="195"/>
      <c r="D13996" s="195"/>
      <c r="E13996" s="103"/>
      <c r="F13996" s="103"/>
      <c r="G13996" s="195"/>
      <c r="H13996" s="103"/>
      <c r="I13996" s="79"/>
      <c r="J13996" s="54"/>
      <c r="K13996" s="75" t="s">
        <v>1501</v>
      </c>
      <c r="L13996" s="76">
        <f t="shared" si="659"/>
        <v>0</v>
      </c>
      <c r="M13996" s="76"/>
      <c r="N13996" s="76"/>
      <c r="O13996" s="76"/>
      <c r="P13996" s="76"/>
      <c r="Q13996" s="76"/>
      <c r="R13996" s="76"/>
      <c r="S13996" s="76"/>
      <c r="T13996" s="76"/>
      <c r="U13996" s="76"/>
      <c r="V13996" s="76"/>
      <c r="W13996" s="76"/>
      <c r="X13996" s="76"/>
    </row>
    <row r="13997" spans="1:24">
      <c r="A13997" s="895"/>
      <c r="B13997" s="555"/>
      <c r="C13997" s="195"/>
      <c r="D13997" s="195"/>
      <c r="E13997" s="103"/>
      <c r="F13997" s="103"/>
      <c r="G13997" s="195"/>
      <c r="H13997" s="103"/>
      <c r="I13997" s="83"/>
      <c r="J13997" s="80"/>
      <c r="K13997" s="84" t="s">
        <v>1502</v>
      </c>
      <c r="L13997" s="76">
        <f t="shared" si="659"/>
        <v>2</v>
      </c>
      <c r="M13997" s="76">
        <v>2</v>
      </c>
      <c r="N13997" s="76"/>
      <c r="O13997" s="76"/>
      <c r="P13997" s="76"/>
      <c r="Q13997" s="76"/>
      <c r="R13997" s="76"/>
      <c r="S13997" s="76"/>
      <c r="T13997" s="76"/>
      <c r="U13997" s="76"/>
      <c r="V13997" s="76"/>
      <c r="W13997" s="76"/>
      <c r="X13997" s="76"/>
    </row>
    <row r="13998" spans="1:24">
      <c r="A13998" s="895"/>
      <c r="B13998" s="555"/>
      <c r="C13998" s="195" t="s">
        <v>33</v>
      </c>
      <c r="D13998" s="195" t="s">
        <v>21153</v>
      </c>
      <c r="E13998" s="195" t="s">
        <v>21154</v>
      </c>
      <c r="F13998" s="103" t="s">
        <v>21155</v>
      </c>
      <c r="G13998" s="195" t="s">
        <v>21156</v>
      </c>
      <c r="H13998" s="103" t="s">
        <v>21157</v>
      </c>
      <c r="I13998" s="74">
        <v>0</v>
      </c>
      <c r="J13998" s="46" t="s">
        <v>1508</v>
      </c>
      <c r="K13998" s="75" t="s">
        <v>1509</v>
      </c>
      <c r="L13998" s="76">
        <f t="shared" si="659"/>
        <v>0</v>
      </c>
      <c r="M13998" s="76"/>
      <c r="N13998" s="76"/>
      <c r="O13998" s="76"/>
      <c r="P13998" s="76"/>
      <c r="Q13998" s="76"/>
      <c r="R13998" s="76"/>
      <c r="S13998" s="76"/>
      <c r="T13998" s="76"/>
      <c r="U13998" s="76"/>
      <c r="V13998" s="76"/>
      <c r="W13998" s="76"/>
      <c r="X13998" s="76"/>
    </row>
    <row r="13999" spans="1:24">
      <c r="A13999" s="895"/>
      <c r="B13999" s="555"/>
      <c r="C13999" s="195"/>
      <c r="D13999" s="195"/>
      <c r="E13999" s="103"/>
      <c r="F13999" s="103"/>
      <c r="G13999" s="195"/>
      <c r="H13999" s="103"/>
      <c r="I13999" s="79"/>
      <c r="J13999" s="54"/>
      <c r="K13999" s="75" t="s">
        <v>1501</v>
      </c>
      <c r="L13999" s="76">
        <f t="shared" si="659"/>
        <v>0</v>
      </c>
      <c r="M13999" s="76"/>
      <c r="N13999" s="76"/>
      <c r="O13999" s="76"/>
      <c r="P13999" s="76"/>
      <c r="Q13999" s="76"/>
      <c r="R13999" s="76"/>
      <c r="S13999" s="76"/>
      <c r="T13999" s="76"/>
      <c r="U13999" s="76"/>
      <c r="V13999" s="76"/>
      <c r="W13999" s="76"/>
      <c r="X13999" s="76"/>
    </row>
    <row r="14000" spans="1:24">
      <c r="A14000" s="895"/>
      <c r="B14000" s="555"/>
      <c r="C14000" s="195"/>
      <c r="D14000" s="195"/>
      <c r="E14000" s="103"/>
      <c r="F14000" s="103"/>
      <c r="G14000" s="195"/>
      <c r="H14000" s="103"/>
      <c r="I14000" s="83"/>
      <c r="J14000" s="80"/>
      <c r="K14000" s="84" t="s">
        <v>1502</v>
      </c>
      <c r="L14000" s="76">
        <f t="shared" ref="L14000:L14063" si="660">SUM(M14000:X14000)</f>
        <v>2</v>
      </c>
      <c r="M14000" s="76"/>
      <c r="N14000" s="76"/>
      <c r="O14000" s="76">
        <v>2</v>
      </c>
      <c r="P14000" s="76"/>
      <c r="Q14000" s="76"/>
      <c r="R14000" s="76"/>
      <c r="S14000" s="76"/>
      <c r="T14000" s="76"/>
      <c r="U14000" s="76"/>
      <c r="V14000" s="76"/>
      <c r="W14000" s="76"/>
      <c r="X14000" s="76"/>
    </row>
    <row r="14001" spans="1:24">
      <c r="A14001" s="895"/>
      <c r="B14001" s="555"/>
      <c r="C14001" s="195" t="s">
        <v>33</v>
      </c>
      <c r="D14001" s="195" t="s">
        <v>21158</v>
      </c>
      <c r="E14001" s="195" t="s">
        <v>21159</v>
      </c>
      <c r="F14001" s="103" t="s">
        <v>21160</v>
      </c>
      <c r="G14001" s="195" t="s">
        <v>21161</v>
      </c>
      <c r="H14001" s="199"/>
      <c r="I14001" s="74">
        <v>26762</v>
      </c>
      <c r="J14001" s="46" t="s">
        <v>1508</v>
      </c>
      <c r="K14001" s="75" t="s">
        <v>1509</v>
      </c>
      <c r="L14001" s="76">
        <f t="shared" si="660"/>
        <v>0</v>
      </c>
      <c r="M14001" s="76"/>
      <c r="N14001" s="76"/>
      <c r="O14001" s="76"/>
      <c r="P14001" s="76"/>
      <c r="Q14001" s="76"/>
      <c r="R14001" s="76"/>
      <c r="S14001" s="76"/>
      <c r="T14001" s="76"/>
      <c r="U14001" s="76"/>
      <c r="V14001" s="76"/>
      <c r="W14001" s="76"/>
      <c r="X14001" s="76"/>
    </row>
    <row r="14002" spans="1:24">
      <c r="A14002" s="895"/>
      <c r="B14002" s="555"/>
      <c r="C14002" s="195"/>
      <c r="D14002" s="195"/>
      <c r="E14002" s="103"/>
      <c r="F14002" s="103"/>
      <c r="G14002" s="195"/>
      <c r="H14002" s="200"/>
      <c r="I14002" s="79"/>
      <c r="J14002" s="54"/>
      <c r="K14002" s="75" t="s">
        <v>1501</v>
      </c>
      <c r="L14002" s="76">
        <f t="shared" si="660"/>
        <v>0</v>
      </c>
      <c r="M14002" s="76"/>
      <c r="N14002" s="76"/>
      <c r="O14002" s="76"/>
      <c r="P14002" s="76"/>
      <c r="Q14002" s="76"/>
      <c r="R14002" s="76"/>
      <c r="S14002" s="76"/>
      <c r="T14002" s="76"/>
      <c r="U14002" s="76"/>
      <c r="V14002" s="76"/>
      <c r="W14002" s="76"/>
      <c r="X14002" s="76"/>
    </row>
    <row r="14003" spans="1:24">
      <c r="A14003" s="895"/>
      <c r="B14003" s="555"/>
      <c r="C14003" s="195"/>
      <c r="D14003" s="195"/>
      <c r="E14003" s="103"/>
      <c r="F14003" s="103"/>
      <c r="G14003" s="195"/>
      <c r="H14003" s="201"/>
      <c r="I14003" s="83"/>
      <c r="J14003" s="80"/>
      <c r="K14003" s="84" t="s">
        <v>1502</v>
      </c>
      <c r="L14003" s="76">
        <f t="shared" si="660"/>
        <v>2</v>
      </c>
      <c r="M14003" s="76">
        <v>1</v>
      </c>
      <c r="N14003" s="76"/>
      <c r="O14003" s="76"/>
      <c r="P14003" s="76"/>
      <c r="Q14003" s="76"/>
      <c r="R14003" s="76"/>
      <c r="S14003" s="76"/>
      <c r="T14003" s="76"/>
      <c r="U14003" s="76"/>
      <c r="V14003" s="76"/>
      <c r="W14003" s="76">
        <v>1</v>
      </c>
      <c r="X14003" s="76"/>
    </row>
    <row r="14004" spans="1:24">
      <c r="A14004" s="895"/>
      <c r="B14004" s="555"/>
      <c r="C14004" s="46" t="s">
        <v>31</v>
      </c>
      <c r="D14004" s="58" t="s">
        <v>21162</v>
      </c>
      <c r="E14004" s="58" t="s">
        <v>21163</v>
      </c>
      <c r="F14004" s="46" t="s">
        <v>21164</v>
      </c>
      <c r="G14004" s="58" t="s">
        <v>21165</v>
      </c>
      <c r="H14004" s="46" t="s">
        <v>21166</v>
      </c>
      <c r="I14004" s="74">
        <v>24557</v>
      </c>
      <c r="J14004" s="46" t="s">
        <v>1508</v>
      </c>
      <c r="K14004" s="75" t="s">
        <v>1509</v>
      </c>
      <c r="L14004" s="76">
        <f t="shared" si="660"/>
        <v>22</v>
      </c>
      <c r="M14004" s="76">
        <v>11</v>
      </c>
      <c r="N14004" s="76">
        <v>8</v>
      </c>
      <c r="O14004" s="76"/>
      <c r="P14004" s="76"/>
      <c r="Q14004" s="76"/>
      <c r="R14004" s="76"/>
      <c r="S14004" s="76"/>
      <c r="T14004" s="76"/>
      <c r="U14004" s="76"/>
      <c r="V14004" s="76"/>
      <c r="W14004" s="76"/>
      <c r="X14004" s="76">
        <v>3</v>
      </c>
    </row>
    <row r="14005" spans="1:24">
      <c r="A14005" s="895"/>
      <c r="B14005" s="555"/>
      <c r="C14005" s="54"/>
      <c r="D14005" s="77"/>
      <c r="E14005" s="158"/>
      <c r="F14005" s="54"/>
      <c r="G14005" s="77"/>
      <c r="H14005" s="54"/>
      <c r="I14005" s="79"/>
      <c r="J14005" s="54"/>
      <c r="K14005" s="75" t="s">
        <v>1501</v>
      </c>
      <c r="L14005" s="76">
        <f t="shared" si="660"/>
        <v>3</v>
      </c>
      <c r="M14005" s="76">
        <v>3</v>
      </c>
      <c r="N14005" s="76"/>
      <c r="O14005" s="76"/>
      <c r="P14005" s="76"/>
      <c r="Q14005" s="76"/>
      <c r="R14005" s="76"/>
      <c r="S14005" s="76"/>
      <c r="T14005" s="76"/>
      <c r="U14005" s="76"/>
      <c r="V14005" s="76"/>
      <c r="W14005" s="76"/>
      <c r="X14005" s="76"/>
    </row>
    <row r="14006" spans="1:24">
      <c r="A14006" s="895"/>
      <c r="B14006" s="555"/>
      <c r="C14006" s="80"/>
      <c r="D14006" s="81"/>
      <c r="E14006" s="159"/>
      <c r="F14006" s="80"/>
      <c r="G14006" s="81"/>
      <c r="H14006" s="80"/>
      <c r="I14006" s="83"/>
      <c r="J14006" s="80"/>
      <c r="K14006" s="84" t="s">
        <v>1502</v>
      </c>
      <c r="L14006" s="76">
        <f t="shared" si="660"/>
        <v>0</v>
      </c>
      <c r="M14006" s="76"/>
      <c r="N14006" s="76"/>
      <c r="O14006" s="76"/>
      <c r="P14006" s="76"/>
      <c r="Q14006" s="76"/>
      <c r="R14006" s="76"/>
      <c r="S14006" s="76"/>
      <c r="T14006" s="76"/>
      <c r="U14006" s="76"/>
      <c r="V14006" s="76"/>
      <c r="W14006" s="76"/>
      <c r="X14006" s="76"/>
    </row>
    <row r="14007" spans="1:24">
      <c r="A14007" s="895"/>
      <c r="B14007" s="555"/>
      <c r="C14007" s="46" t="s">
        <v>31</v>
      </c>
      <c r="D14007" s="58" t="s">
        <v>21167</v>
      </c>
      <c r="E14007" s="58" t="s">
        <v>21168</v>
      </c>
      <c r="F14007" s="46" t="s">
        <v>21169</v>
      </c>
      <c r="G14007" s="58" t="s">
        <v>21121</v>
      </c>
      <c r="H14007" s="46" t="s">
        <v>21122</v>
      </c>
      <c r="I14007" s="74">
        <v>19638</v>
      </c>
      <c r="J14007" s="46" t="s">
        <v>1508</v>
      </c>
      <c r="K14007" s="75" t="s">
        <v>1509</v>
      </c>
      <c r="L14007" s="76">
        <f t="shared" si="660"/>
        <v>17</v>
      </c>
      <c r="M14007" s="76">
        <v>6</v>
      </c>
      <c r="N14007" s="76">
        <v>8</v>
      </c>
      <c r="O14007" s="76"/>
      <c r="P14007" s="76"/>
      <c r="Q14007" s="76"/>
      <c r="R14007" s="76">
        <v>1</v>
      </c>
      <c r="S14007" s="76">
        <v>2</v>
      </c>
      <c r="T14007" s="76"/>
      <c r="U14007" s="76"/>
      <c r="V14007" s="76"/>
      <c r="W14007" s="76"/>
      <c r="X14007" s="76"/>
    </row>
    <row r="14008" spans="1:24">
      <c r="A14008" s="895"/>
      <c r="B14008" s="555"/>
      <c r="C14008" s="54"/>
      <c r="D14008" s="77"/>
      <c r="E14008" s="158"/>
      <c r="F14008" s="54"/>
      <c r="G14008" s="77"/>
      <c r="H14008" s="54"/>
      <c r="I14008" s="79"/>
      <c r="J14008" s="54"/>
      <c r="K14008" s="75" t="s">
        <v>1501</v>
      </c>
      <c r="L14008" s="76">
        <f t="shared" si="660"/>
        <v>8</v>
      </c>
      <c r="M14008" s="76">
        <v>4</v>
      </c>
      <c r="N14008" s="76">
        <v>2</v>
      </c>
      <c r="O14008" s="76"/>
      <c r="P14008" s="76"/>
      <c r="Q14008" s="76"/>
      <c r="R14008" s="76">
        <v>2</v>
      </c>
      <c r="S14008" s="76"/>
      <c r="T14008" s="76"/>
      <c r="U14008" s="76"/>
      <c r="V14008" s="76"/>
      <c r="W14008" s="76"/>
      <c r="X14008" s="76"/>
    </row>
    <row r="14009" spans="1:24">
      <c r="A14009" s="895"/>
      <c r="B14009" s="555"/>
      <c r="C14009" s="80"/>
      <c r="D14009" s="81"/>
      <c r="E14009" s="159"/>
      <c r="F14009" s="80"/>
      <c r="G14009" s="81"/>
      <c r="H14009" s="80"/>
      <c r="I14009" s="83"/>
      <c r="J14009" s="80"/>
      <c r="K14009" s="84" t="s">
        <v>1502</v>
      </c>
      <c r="L14009" s="76">
        <f t="shared" si="660"/>
        <v>0</v>
      </c>
      <c r="M14009" s="76"/>
      <c r="N14009" s="76"/>
      <c r="O14009" s="76"/>
      <c r="P14009" s="76"/>
      <c r="Q14009" s="76"/>
      <c r="R14009" s="76"/>
      <c r="S14009" s="76"/>
      <c r="T14009" s="76"/>
      <c r="U14009" s="76"/>
      <c r="V14009" s="76"/>
      <c r="W14009" s="76"/>
      <c r="X14009" s="76"/>
    </row>
    <row r="14010" spans="1:24">
      <c r="A14010" s="895"/>
      <c r="B14010" s="555"/>
      <c r="C14010" s="46" t="s">
        <v>31</v>
      </c>
      <c r="D14010" s="58" t="s">
        <v>21170</v>
      </c>
      <c r="E14010" s="58" t="s">
        <v>21171</v>
      </c>
      <c r="F14010" s="46" t="s">
        <v>21172</v>
      </c>
      <c r="G14010" s="58" t="s">
        <v>21126</v>
      </c>
      <c r="H14010" s="46" t="s">
        <v>21173</v>
      </c>
      <c r="I14010" s="74">
        <v>26309</v>
      </c>
      <c r="J14010" s="46" t="s">
        <v>1508</v>
      </c>
      <c r="K14010" s="75" t="s">
        <v>1509</v>
      </c>
      <c r="L14010" s="76">
        <f t="shared" si="660"/>
        <v>16</v>
      </c>
      <c r="M14010" s="76"/>
      <c r="N14010" s="76">
        <v>6</v>
      </c>
      <c r="O14010" s="76"/>
      <c r="P14010" s="76"/>
      <c r="Q14010" s="76"/>
      <c r="R14010" s="76"/>
      <c r="S14010" s="76"/>
      <c r="T14010" s="76"/>
      <c r="U14010" s="76"/>
      <c r="V14010" s="76"/>
      <c r="W14010" s="76"/>
      <c r="X14010" s="76">
        <v>10</v>
      </c>
    </row>
    <row r="14011" spans="1:24">
      <c r="A14011" s="895"/>
      <c r="B14011" s="555"/>
      <c r="C14011" s="54"/>
      <c r="D14011" s="77"/>
      <c r="E14011" s="158"/>
      <c r="F14011" s="54"/>
      <c r="G14011" s="77"/>
      <c r="H14011" s="54"/>
      <c r="I14011" s="79"/>
      <c r="J14011" s="54"/>
      <c r="K14011" s="75" t="s">
        <v>1501</v>
      </c>
      <c r="L14011" s="76">
        <f t="shared" si="660"/>
        <v>4</v>
      </c>
      <c r="M14011" s="76"/>
      <c r="N14011" s="76"/>
      <c r="O14011" s="76">
        <v>4</v>
      </c>
      <c r="P14011" s="76"/>
      <c r="Q14011" s="76"/>
      <c r="R14011" s="76"/>
      <c r="S14011" s="76"/>
      <c r="T14011" s="76"/>
      <c r="U14011" s="76"/>
      <c r="V14011" s="76"/>
      <c r="W14011" s="76"/>
      <c r="X14011" s="76"/>
    </row>
    <row r="14012" spans="1:24">
      <c r="A14012" s="895"/>
      <c r="B14012" s="555"/>
      <c r="C14012" s="80"/>
      <c r="D14012" s="81"/>
      <c r="E14012" s="159"/>
      <c r="F14012" s="80"/>
      <c r="G14012" s="81"/>
      <c r="H14012" s="80"/>
      <c r="I14012" s="83"/>
      <c r="J14012" s="80"/>
      <c r="K14012" s="84" t="s">
        <v>1502</v>
      </c>
      <c r="L14012" s="76">
        <f t="shared" si="660"/>
        <v>1</v>
      </c>
      <c r="M14012" s="76"/>
      <c r="N14012" s="76"/>
      <c r="O14012" s="76"/>
      <c r="P14012" s="76"/>
      <c r="Q14012" s="76"/>
      <c r="R14012" s="76"/>
      <c r="S14012" s="76"/>
      <c r="T14012" s="76"/>
      <c r="U14012" s="76"/>
      <c r="V14012" s="76"/>
      <c r="W14012" s="76">
        <v>1</v>
      </c>
      <c r="X14012" s="76"/>
    </row>
    <row r="14013" spans="1:24">
      <c r="A14013" s="895"/>
      <c r="B14013" s="555"/>
      <c r="C14013" s="46" t="s">
        <v>31</v>
      </c>
      <c r="D14013" s="58" t="s">
        <v>21174</v>
      </c>
      <c r="E14013" s="58" t="s">
        <v>21175</v>
      </c>
      <c r="F14013" s="46" t="s">
        <v>21176</v>
      </c>
      <c r="G14013" s="58" t="s">
        <v>21177</v>
      </c>
      <c r="H14013" s="46" t="s">
        <v>21178</v>
      </c>
      <c r="I14013" s="74">
        <v>16085</v>
      </c>
      <c r="J14013" s="46" t="s">
        <v>1508</v>
      </c>
      <c r="K14013" s="75" t="s">
        <v>1509</v>
      </c>
      <c r="L14013" s="76">
        <f t="shared" si="660"/>
        <v>9</v>
      </c>
      <c r="M14013" s="76">
        <v>9</v>
      </c>
      <c r="N14013" s="76"/>
      <c r="O14013" s="76"/>
      <c r="P14013" s="76"/>
      <c r="Q14013" s="76"/>
      <c r="R14013" s="76"/>
      <c r="S14013" s="76"/>
      <c r="T14013" s="76"/>
      <c r="U14013" s="76"/>
      <c r="V14013" s="76"/>
      <c r="W14013" s="76"/>
      <c r="X14013" s="76"/>
    </row>
    <row r="14014" spans="1:24">
      <c r="A14014" s="895"/>
      <c r="B14014" s="555"/>
      <c r="C14014" s="54"/>
      <c r="D14014" s="77"/>
      <c r="E14014" s="158"/>
      <c r="F14014" s="54"/>
      <c r="G14014" s="77"/>
      <c r="H14014" s="54"/>
      <c r="I14014" s="79"/>
      <c r="J14014" s="54"/>
      <c r="K14014" s="75" t="s">
        <v>1501</v>
      </c>
      <c r="L14014" s="76">
        <f t="shared" si="660"/>
        <v>5</v>
      </c>
      <c r="M14014" s="76">
        <v>5</v>
      </c>
      <c r="N14014" s="76"/>
      <c r="O14014" s="76"/>
      <c r="P14014" s="76"/>
      <c r="Q14014" s="76"/>
      <c r="R14014" s="76"/>
      <c r="S14014" s="76"/>
      <c r="T14014" s="76"/>
      <c r="U14014" s="76"/>
      <c r="V14014" s="76"/>
      <c r="W14014" s="76"/>
      <c r="X14014" s="76"/>
    </row>
    <row r="14015" spans="1:24">
      <c r="A14015" s="895"/>
      <c r="B14015" s="557"/>
      <c r="C14015" s="80"/>
      <c r="D14015" s="81"/>
      <c r="E14015" s="159"/>
      <c r="F14015" s="80"/>
      <c r="G14015" s="81"/>
      <c r="H14015" s="80"/>
      <c r="I14015" s="83"/>
      <c r="J14015" s="80"/>
      <c r="K14015" s="84" t="s">
        <v>1502</v>
      </c>
      <c r="L14015" s="76">
        <f t="shared" si="660"/>
        <v>0</v>
      </c>
      <c r="M14015" s="76"/>
      <c r="N14015" s="76"/>
      <c r="O14015" s="76"/>
      <c r="P14015" s="76"/>
      <c r="Q14015" s="76"/>
      <c r="R14015" s="76"/>
      <c r="S14015" s="76"/>
      <c r="T14015" s="76"/>
      <c r="U14015" s="76"/>
      <c r="V14015" s="76"/>
      <c r="W14015" s="76"/>
      <c r="X14015" s="76"/>
    </row>
    <row r="14016" spans="1:24">
      <c r="A14016" s="895"/>
      <c r="B14016" s="46" t="s">
        <v>21179</v>
      </c>
      <c r="C14016" s="902"/>
      <c r="D14016" s="131">
        <f>COUNTA(D14019:D14084)</f>
        <v>22</v>
      </c>
      <c r="E14016" s="902"/>
      <c r="F14016" s="195"/>
      <c r="G14016" s="195"/>
      <c r="H14016" s="103"/>
      <c r="I14016" s="524">
        <f>SUM(I14019:I14084)</f>
        <v>129301</v>
      </c>
      <c r="J14016" s="46" t="s">
        <v>1508</v>
      </c>
      <c r="K14016" s="75" t="s">
        <v>1509</v>
      </c>
      <c r="L14016" s="76">
        <f t="shared" si="660"/>
        <v>20</v>
      </c>
      <c r="M14016" s="76">
        <v>2</v>
      </c>
      <c r="N14016" s="76">
        <v>8</v>
      </c>
      <c r="O14016" s="76">
        <v>0</v>
      </c>
      <c r="P14016" s="76">
        <v>0</v>
      </c>
      <c r="Q14016" s="76">
        <v>0</v>
      </c>
      <c r="R14016" s="76">
        <v>0</v>
      </c>
      <c r="S14016" s="76">
        <v>0</v>
      </c>
      <c r="T14016" s="76">
        <v>1</v>
      </c>
      <c r="U14016" s="76">
        <v>0</v>
      </c>
      <c r="V14016" s="76">
        <v>0</v>
      </c>
      <c r="W14016" s="76">
        <v>2</v>
      </c>
      <c r="X14016" s="76">
        <v>7</v>
      </c>
    </row>
    <row r="14017" spans="1:24">
      <c r="A14017" s="895"/>
      <c r="B14017" s="54"/>
      <c r="C14017" s="902"/>
      <c r="D14017" s="136"/>
      <c r="E14017" s="902"/>
      <c r="F14017" s="195"/>
      <c r="G14017" s="195"/>
      <c r="H14017" s="103"/>
      <c r="I14017" s="95"/>
      <c r="J14017" s="54"/>
      <c r="K14017" s="75" t="s">
        <v>1501</v>
      </c>
      <c r="L14017" s="76">
        <f t="shared" si="660"/>
        <v>5</v>
      </c>
      <c r="M14017" s="76">
        <v>3</v>
      </c>
      <c r="N14017" s="76">
        <v>1</v>
      </c>
      <c r="O14017" s="76">
        <v>0</v>
      </c>
      <c r="P14017" s="76">
        <v>0</v>
      </c>
      <c r="Q14017" s="76">
        <v>0</v>
      </c>
      <c r="R14017" s="76">
        <v>0</v>
      </c>
      <c r="S14017" s="76">
        <v>0</v>
      </c>
      <c r="T14017" s="76">
        <v>1</v>
      </c>
      <c r="U14017" s="76">
        <v>0</v>
      </c>
      <c r="V14017" s="76">
        <v>0</v>
      </c>
      <c r="W14017" s="76">
        <v>0</v>
      </c>
      <c r="X14017" s="76">
        <v>0</v>
      </c>
    </row>
    <row r="14018" spans="1:24">
      <c r="A14018" s="895"/>
      <c r="B14018" s="54"/>
      <c r="C14018" s="902"/>
      <c r="D14018" s="138"/>
      <c r="E14018" s="902"/>
      <c r="F14018" s="195"/>
      <c r="G14018" s="195"/>
      <c r="H14018" s="103"/>
      <c r="I14018" s="96"/>
      <c r="J14018" s="80"/>
      <c r="K14018" s="84" t="s">
        <v>1502</v>
      </c>
      <c r="L14018" s="76">
        <f t="shared" si="660"/>
        <v>37</v>
      </c>
      <c r="M14018" s="76">
        <v>0</v>
      </c>
      <c r="N14018" s="76">
        <v>0</v>
      </c>
      <c r="O14018" s="76">
        <v>14</v>
      </c>
      <c r="P14018" s="76">
        <v>0</v>
      </c>
      <c r="Q14018" s="76">
        <v>0</v>
      </c>
      <c r="R14018" s="76">
        <v>0</v>
      </c>
      <c r="S14018" s="76">
        <v>9</v>
      </c>
      <c r="T14018" s="76">
        <v>7</v>
      </c>
      <c r="U14018" s="76">
        <v>0</v>
      </c>
      <c r="V14018" s="76">
        <v>0</v>
      </c>
      <c r="W14018" s="76">
        <v>7</v>
      </c>
      <c r="X14018" s="76">
        <v>0</v>
      </c>
    </row>
    <row r="14019" spans="1:24">
      <c r="A14019" s="895"/>
      <c r="B14019" s="46" t="s">
        <v>21180</v>
      </c>
      <c r="C14019" s="195" t="s">
        <v>31</v>
      </c>
      <c r="D14019" s="195" t="s">
        <v>21181</v>
      </c>
      <c r="E14019" s="902" t="s">
        <v>21182</v>
      </c>
      <c r="F14019" s="195" t="s">
        <v>21183</v>
      </c>
      <c r="G14019" s="195" t="s">
        <v>21184</v>
      </c>
      <c r="H14019" s="103" t="s">
        <v>21185</v>
      </c>
      <c r="I14019" s="524">
        <v>9935</v>
      </c>
      <c r="J14019" s="46" t="s">
        <v>1508</v>
      </c>
      <c r="K14019" s="75" t="s">
        <v>1509</v>
      </c>
      <c r="L14019" s="76">
        <f t="shared" si="660"/>
        <v>4</v>
      </c>
      <c r="M14019" s="76"/>
      <c r="N14019" s="76">
        <v>1</v>
      </c>
      <c r="O14019" s="76"/>
      <c r="P14019" s="76"/>
      <c r="Q14019" s="76"/>
      <c r="R14019" s="76"/>
      <c r="S14019" s="76"/>
      <c r="T14019" s="76"/>
      <c r="U14019" s="76"/>
      <c r="V14019" s="76"/>
      <c r="W14019" s="76">
        <v>2</v>
      </c>
      <c r="X14019" s="76">
        <v>1</v>
      </c>
    </row>
    <row r="14020" spans="1:24">
      <c r="A14020" s="895"/>
      <c r="B14020" s="54"/>
      <c r="C14020" s="195"/>
      <c r="D14020" s="195"/>
      <c r="E14020" s="902"/>
      <c r="F14020" s="195"/>
      <c r="G14020" s="195"/>
      <c r="H14020" s="103"/>
      <c r="I14020" s="95"/>
      <c r="J14020" s="54"/>
      <c r="K14020" s="75" t="s">
        <v>1501</v>
      </c>
      <c r="L14020" s="76">
        <f t="shared" si="660"/>
        <v>1</v>
      </c>
      <c r="M14020" s="76"/>
      <c r="N14020" s="76"/>
      <c r="O14020" s="76"/>
      <c r="P14020" s="76"/>
      <c r="Q14020" s="76"/>
      <c r="R14020" s="76"/>
      <c r="S14020" s="76"/>
      <c r="T14020" s="76">
        <v>1</v>
      </c>
      <c r="U14020" s="76"/>
      <c r="V14020" s="76"/>
      <c r="W14020" s="76"/>
      <c r="X14020" s="76"/>
    </row>
    <row r="14021" spans="1:24">
      <c r="A14021" s="895"/>
      <c r="B14021" s="54"/>
      <c r="C14021" s="195"/>
      <c r="D14021" s="195"/>
      <c r="E14021" s="902"/>
      <c r="F14021" s="195"/>
      <c r="G14021" s="195"/>
      <c r="H14021" s="103"/>
      <c r="I14021" s="96"/>
      <c r="J14021" s="80"/>
      <c r="K14021" s="84" t="s">
        <v>1502</v>
      </c>
      <c r="L14021" s="76">
        <f t="shared" si="660"/>
        <v>0</v>
      </c>
      <c r="M14021" s="76"/>
      <c r="N14021" s="76"/>
      <c r="O14021" s="76"/>
      <c r="P14021" s="76"/>
      <c r="Q14021" s="76"/>
      <c r="R14021" s="76"/>
      <c r="S14021" s="76"/>
      <c r="T14021" s="76"/>
      <c r="U14021" s="76"/>
      <c r="V14021" s="76"/>
      <c r="W14021" s="76"/>
      <c r="X14021" s="76"/>
    </row>
    <row r="14022" spans="1:24">
      <c r="A14022" s="895"/>
      <c r="B14022" s="54"/>
      <c r="C14022" s="195" t="s">
        <v>31</v>
      </c>
      <c r="D14022" s="195" t="s">
        <v>21186</v>
      </c>
      <c r="E14022" s="902" t="s">
        <v>21187</v>
      </c>
      <c r="F14022" s="195" t="s">
        <v>21188</v>
      </c>
      <c r="G14022" s="195" t="s">
        <v>21189</v>
      </c>
      <c r="H14022" s="103" t="s">
        <v>21190</v>
      </c>
      <c r="I14022" s="524">
        <v>16779</v>
      </c>
      <c r="J14022" s="46" t="s">
        <v>1508</v>
      </c>
      <c r="K14022" s="75" t="s">
        <v>1509</v>
      </c>
      <c r="L14022" s="76">
        <f t="shared" si="660"/>
        <v>5</v>
      </c>
      <c r="M14022" s="76"/>
      <c r="N14022" s="76">
        <v>3</v>
      </c>
      <c r="O14022" s="76"/>
      <c r="P14022" s="76"/>
      <c r="Q14022" s="76"/>
      <c r="R14022" s="76"/>
      <c r="S14022" s="76"/>
      <c r="T14022" s="76"/>
      <c r="U14022" s="76"/>
      <c r="V14022" s="76"/>
      <c r="W14022" s="76"/>
      <c r="X14022" s="76">
        <v>2</v>
      </c>
    </row>
    <row r="14023" spans="1:24">
      <c r="A14023" s="895"/>
      <c r="B14023" s="54"/>
      <c r="C14023" s="195"/>
      <c r="D14023" s="195"/>
      <c r="E14023" s="902"/>
      <c r="F14023" s="195"/>
      <c r="G14023" s="195"/>
      <c r="H14023" s="103"/>
      <c r="I14023" s="95"/>
      <c r="J14023" s="54"/>
      <c r="K14023" s="75" t="s">
        <v>1501</v>
      </c>
      <c r="L14023" s="76">
        <f t="shared" si="660"/>
        <v>1</v>
      </c>
      <c r="M14023" s="76"/>
      <c r="N14023" s="76">
        <v>1</v>
      </c>
      <c r="O14023" s="76"/>
      <c r="P14023" s="76"/>
      <c r="Q14023" s="76"/>
      <c r="R14023" s="76"/>
      <c r="S14023" s="76"/>
      <c r="T14023" s="76"/>
      <c r="U14023" s="76"/>
      <c r="V14023" s="76"/>
      <c r="W14023" s="76"/>
      <c r="X14023" s="76"/>
    </row>
    <row r="14024" spans="1:24">
      <c r="A14024" s="895"/>
      <c r="B14024" s="54"/>
      <c r="C14024" s="195"/>
      <c r="D14024" s="195"/>
      <c r="E14024" s="902"/>
      <c r="F14024" s="195"/>
      <c r="G14024" s="195"/>
      <c r="H14024" s="103"/>
      <c r="I14024" s="96"/>
      <c r="J14024" s="80"/>
      <c r="K14024" s="84" t="s">
        <v>1502</v>
      </c>
      <c r="L14024" s="76">
        <f t="shared" si="660"/>
        <v>0</v>
      </c>
      <c r="M14024" s="76"/>
      <c r="N14024" s="76"/>
      <c r="O14024" s="76"/>
      <c r="P14024" s="76"/>
      <c r="Q14024" s="76"/>
      <c r="R14024" s="76"/>
      <c r="S14024" s="76"/>
      <c r="T14024" s="76"/>
      <c r="U14024" s="76"/>
      <c r="V14024" s="76"/>
      <c r="W14024" s="76"/>
      <c r="X14024" s="76"/>
    </row>
    <row r="14025" spans="1:24">
      <c r="A14025" s="895"/>
      <c r="B14025" s="54"/>
      <c r="C14025" s="195" t="s">
        <v>31</v>
      </c>
      <c r="D14025" s="195" t="s">
        <v>21191</v>
      </c>
      <c r="E14025" s="902" t="s">
        <v>21192</v>
      </c>
      <c r="F14025" s="195" t="s">
        <v>21193</v>
      </c>
      <c r="G14025" s="195" t="s">
        <v>21194</v>
      </c>
      <c r="H14025" s="103" t="s">
        <v>21195</v>
      </c>
      <c r="I14025" s="524">
        <v>6185</v>
      </c>
      <c r="J14025" s="46" t="s">
        <v>1508</v>
      </c>
      <c r="K14025" s="75" t="s">
        <v>1509</v>
      </c>
      <c r="L14025" s="76">
        <f t="shared" si="660"/>
        <v>4</v>
      </c>
      <c r="M14025" s="76"/>
      <c r="N14025" s="76">
        <v>2</v>
      </c>
      <c r="O14025" s="76"/>
      <c r="P14025" s="76"/>
      <c r="Q14025" s="76"/>
      <c r="R14025" s="76"/>
      <c r="S14025" s="76"/>
      <c r="T14025" s="76"/>
      <c r="U14025" s="76"/>
      <c r="V14025" s="76"/>
      <c r="W14025" s="76"/>
      <c r="X14025" s="76">
        <v>2</v>
      </c>
    </row>
    <row r="14026" spans="1:24">
      <c r="A14026" s="895"/>
      <c r="B14026" s="54"/>
      <c r="C14026" s="195"/>
      <c r="D14026" s="195"/>
      <c r="E14026" s="902"/>
      <c r="F14026" s="195"/>
      <c r="G14026" s="195"/>
      <c r="H14026" s="103"/>
      <c r="I14026" s="95"/>
      <c r="J14026" s="54"/>
      <c r="K14026" s="75" t="s">
        <v>1501</v>
      </c>
      <c r="L14026" s="76">
        <f t="shared" si="660"/>
        <v>1</v>
      </c>
      <c r="M14026" s="76">
        <v>1</v>
      </c>
      <c r="N14026" s="76"/>
      <c r="O14026" s="76"/>
      <c r="P14026" s="76"/>
      <c r="Q14026" s="76"/>
      <c r="R14026" s="76"/>
      <c r="S14026" s="76"/>
      <c r="T14026" s="76"/>
      <c r="U14026" s="76"/>
      <c r="V14026" s="76"/>
      <c r="W14026" s="76"/>
      <c r="X14026" s="76"/>
    </row>
    <row r="14027" spans="1:24">
      <c r="A14027" s="895"/>
      <c r="B14027" s="54"/>
      <c r="C14027" s="195"/>
      <c r="D14027" s="195"/>
      <c r="E14027" s="902"/>
      <c r="F14027" s="195"/>
      <c r="G14027" s="195"/>
      <c r="H14027" s="103"/>
      <c r="I14027" s="96"/>
      <c r="J14027" s="80"/>
      <c r="K14027" s="84" t="s">
        <v>1502</v>
      </c>
      <c r="L14027" s="76">
        <f t="shared" si="660"/>
        <v>0</v>
      </c>
      <c r="M14027" s="76"/>
      <c r="N14027" s="76"/>
      <c r="O14027" s="76"/>
      <c r="P14027" s="76"/>
      <c r="Q14027" s="76"/>
      <c r="R14027" s="76"/>
      <c r="S14027" s="76"/>
      <c r="T14027" s="76"/>
      <c r="U14027" s="76"/>
      <c r="V14027" s="76"/>
      <c r="W14027" s="76"/>
      <c r="X14027" s="76"/>
    </row>
    <row r="14028" spans="1:24">
      <c r="A14028" s="895"/>
      <c r="B14028" s="54"/>
      <c r="C14028" s="195" t="s">
        <v>31</v>
      </c>
      <c r="D14028" s="195" t="s">
        <v>21196</v>
      </c>
      <c r="E14028" s="902" t="s">
        <v>21197</v>
      </c>
      <c r="F14028" s="195" t="s">
        <v>21198</v>
      </c>
      <c r="G14028" s="195" t="s">
        <v>21199</v>
      </c>
      <c r="H14028" s="103" t="s">
        <v>21200</v>
      </c>
      <c r="I14028" s="524">
        <v>6889</v>
      </c>
      <c r="J14028" s="46" t="s">
        <v>1508</v>
      </c>
      <c r="K14028" s="75" t="s">
        <v>1509</v>
      </c>
      <c r="L14028" s="76">
        <f t="shared" si="660"/>
        <v>4</v>
      </c>
      <c r="M14028" s="76">
        <v>2</v>
      </c>
      <c r="N14028" s="76">
        <v>1</v>
      </c>
      <c r="O14028" s="76"/>
      <c r="P14028" s="76"/>
      <c r="Q14028" s="76"/>
      <c r="R14028" s="76"/>
      <c r="S14028" s="76"/>
      <c r="T14028" s="76"/>
      <c r="U14028" s="76"/>
      <c r="V14028" s="76"/>
      <c r="W14028" s="76"/>
      <c r="X14028" s="76">
        <v>1</v>
      </c>
    </row>
    <row r="14029" spans="1:24">
      <c r="A14029" s="895"/>
      <c r="B14029" s="54"/>
      <c r="C14029" s="195"/>
      <c r="D14029" s="195"/>
      <c r="E14029" s="902"/>
      <c r="F14029" s="195"/>
      <c r="G14029" s="195"/>
      <c r="H14029" s="103"/>
      <c r="I14029" s="95"/>
      <c r="J14029" s="54"/>
      <c r="K14029" s="75" t="s">
        <v>1501</v>
      </c>
      <c r="L14029" s="76">
        <f t="shared" si="660"/>
        <v>1</v>
      </c>
      <c r="M14029" s="76">
        <v>1</v>
      </c>
      <c r="N14029" s="76"/>
      <c r="O14029" s="76"/>
      <c r="P14029" s="76"/>
      <c r="Q14029" s="76"/>
      <c r="R14029" s="76"/>
      <c r="S14029" s="76"/>
      <c r="T14029" s="76"/>
      <c r="U14029" s="76"/>
      <c r="V14029" s="76"/>
      <c r="W14029" s="76"/>
      <c r="X14029" s="76"/>
    </row>
    <row r="14030" spans="1:24">
      <c r="A14030" s="895"/>
      <c r="B14030" s="54"/>
      <c r="C14030" s="195"/>
      <c r="D14030" s="195"/>
      <c r="E14030" s="902"/>
      <c r="F14030" s="195"/>
      <c r="G14030" s="195"/>
      <c r="H14030" s="103"/>
      <c r="I14030" s="96"/>
      <c r="J14030" s="80"/>
      <c r="K14030" s="84" t="s">
        <v>1502</v>
      </c>
      <c r="L14030" s="76">
        <f t="shared" si="660"/>
        <v>0</v>
      </c>
      <c r="M14030" s="76"/>
      <c r="N14030" s="76"/>
      <c r="O14030" s="76"/>
      <c r="P14030" s="76"/>
      <c r="Q14030" s="76"/>
      <c r="R14030" s="76"/>
      <c r="S14030" s="76"/>
      <c r="T14030" s="76"/>
      <c r="U14030" s="76"/>
      <c r="V14030" s="76"/>
      <c r="W14030" s="76"/>
      <c r="X14030" s="76"/>
    </row>
    <row r="14031" spans="1:24">
      <c r="A14031" s="895"/>
      <c r="B14031" s="54"/>
      <c r="C14031" s="195" t="s">
        <v>31</v>
      </c>
      <c r="D14031" s="195" t="s">
        <v>6288</v>
      </c>
      <c r="E14031" s="902" t="s">
        <v>21201</v>
      </c>
      <c r="F14031" s="195" t="s">
        <v>21202</v>
      </c>
      <c r="G14031" s="195" t="s">
        <v>21203</v>
      </c>
      <c r="H14031" s="103" t="s">
        <v>21204</v>
      </c>
      <c r="I14031" s="524">
        <v>510</v>
      </c>
      <c r="J14031" s="46" t="s">
        <v>1508</v>
      </c>
      <c r="K14031" s="75" t="s">
        <v>1509</v>
      </c>
      <c r="L14031" s="76">
        <f t="shared" si="660"/>
        <v>3</v>
      </c>
      <c r="M14031" s="76"/>
      <c r="N14031" s="76">
        <v>1</v>
      </c>
      <c r="O14031" s="76"/>
      <c r="P14031" s="76"/>
      <c r="Q14031" s="76"/>
      <c r="R14031" s="76"/>
      <c r="S14031" s="76"/>
      <c r="T14031" s="76">
        <v>1</v>
      </c>
      <c r="U14031" s="76"/>
      <c r="V14031" s="76"/>
      <c r="W14031" s="76"/>
      <c r="X14031" s="76">
        <v>1</v>
      </c>
    </row>
    <row r="14032" spans="1:24">
      <c r="A14032" s="895"/>
      <c r="B14032" s="54"/>
      <c r="C14032" s="195"/>
      <c r="D14032" s="195"/>
      <c r="E14032" s="902"/>
      <c r="F14032" s="195"/>
      <c r="G14032" s="195"/>
      <c r="H14032" s="103"/>
      <c r="I14032" s="95"/>
      <c r="J14032" s="54"/>
      <c r="K14032" s="75" t="s">
        <v>1501</v>
      </c>
      <c r="L14032" s="76">
        <f t="shared" si="660"/>
        <v>1</v>
      </c>
      <c r="M14032" s="76">
        <v>1</v>
      </c>
      <c r="N14032" s="76"/>
      <c r="O14032" s="76"/>
      <c r="P14032" s="76"/>
      <c r="Q14032" s="76"/>
      <c r="R14032" s="76"/>
      <c r="S14032" s="76"/>
      <c r="T14032" s="76"/>
      <c r="U14032" s="76"/>
      <c r="V14032" s="76"/>
      <c r="W14032" s="76"/>
      <c r="X14032" s="76"/>
    </row>
    <row r="14033" spans="1:24">
      <c r="A14033" s="895"/>
      <c r="B14033" s="54"/>
      <c r="C14033" s="195"/>
      <c r="D14033" s="195"/>
      <c r="E14033" s="902"/>
      <c r="F14033" s="195"/>
      <c r="G14033" s="195"/>
      <c r="H14033" s="103"/>
      <c r="I14033" s="96"/>
      <c r="J14033" s="80"/>
      <c r="K14033" s="84" t="s">
        <v>1502</v>
      </c>
      <c r="L14033" s="76">
        <f t="shared" si="660"/>
        <v>0</v>
      </c>
      <c r="M14033" s="76"/>
      <c r="N14033" s="76"/>
      <c r="O14033" s="76"/>
      <c r="P14033" s="76"/>
      <c r="Q14033" s="76"/>
      <c r="R14033" s="76"/>
      <c r="S14033" s="76"/>
      <c r="T14033" s="76"/>
      <c r="U14033" s="76"/>
      <c r="V14033" s="76"/>
      <c r="W14033" s="76"/>
      <c r="X14033" s="76"/>
    </row>
    <row r="14034" spans="1:24">
      <c r="A14034" s="895"/>
      <c r="B14034" s="54"/>
      <c r="C14034" s="58" t="s">
        <v>33</v>
      </c>
      <c r="D14034" s="58" t="s">
        <v>21205</v>
      </c>
      <c r="E14034" s="100" t="s">
        <v>21206</v>
      </c>
      <c r="F14034" s="58" t="s">
        <v>21207</v>
      </c>
      <c r="G14034" s="58" t="s">
        <v>21208</v>
      </c>
      <c r="H14034" s="46" t="s">
        <v>21209</v>
      </c>
      <c r="I14034" s="524">
        <v>46</v>
      </c>
      <c r="J14034" s="46" t="s">
        <v>1508</v>
      </c>
      <c r="K14034" s="75" t="s">
        <v>1509</v>
      </c>
      <c r="L14034" s="76">
        <f t="shared" si="660"/>
        <v>0</v>
      </c>
      <c r="M14034" s="76"/>
      <c r="N14034" s="76"/>
      <c r="O14034" s="76"/>
      <c r="P14034" s="76"/>
      <c r="Q14034" s="76"/>
      <c r="R14034" s="76"/>
      <c r="S14034" s="76"/>
      <c r="T14034" s="76"/>
      <c r="U14034" s="76"/>
      <c r="V14034" s="76"/>
      <c r="W14034" s="76"/>
      <c r="X14034" s="76"/>
    </row>
    <row r="14035" spans="1:24">
      <c r="A14035" s="895"/>
      <c r="B14035" s="54"/>
      <c r="C14035" s="77"/>
      <c r="D14035" s="77"/>
      <c r="E14035" s="101"/>
      <c r="F14035" s="77"/>
      <c r="G14035" s="77"/>
      <c r="H14035" s="54"/>
      <c r="I14035" s="95"/>
      <c r="J14035" s="54"/>
      <c r="K14035" s="75" t="s">
        <v>1501</v>
      </c>
      <c r="L14035" s="76">
        <f t="shared" si="660"/>
        <v>0</v>
      </c>
      <c r="M14035" s="76"/>
      <c r="N14035" s="76"/>
      <c r="O14035" s="76"/>
      <c r="P14035" s="76"/>
      <c r="Q14035" s="76"/>
      <c r="R14035" s="76"/>
      <c r="S14035" s="76"/>
      <c r="T14035" s="76"/>
      <c r="U14035" s="76"/>
      <c r="V14035" s="76"/>
      <c r="W14035" s="76"/>
      <c r="X14035" s="76"/>
    </row>
    <row r="14036" spans="1:24">
      <c r="A14036" s="895"/>
      <c r="B14036" s="54"/>
      <c r="C14036" s="81"/>
      <c r="D14036" s="81"/>
      <c r="E14036" s="102"/>
      <c r="F14036" s="81"/>
      <c r="G14036" s="81"/>
      <c r="H14036" s="80"/>
      <c r="I14036" s="96"/>
      <c r="J14036" s="80"/>
      <c r="K14036" s="84" t="s">
        <v>1502</v>
      </c>
      <c r="L14036" s="76">
        <f t="shared" si="660"/>
        <v>2</v>
      </c>
      <c r="M14036" s="76"/>
      <c r="N14036" s="76"/>
      <c r="O14036" s="76"/>
      <c r="P14036" s="76"/>
      <c r="Q14036" s="76"/>
      <c r="R14036" s="76"/>
      <c r="S14036" s="76">
        <v>1</v>
      </c>
      <c r="T14036" s="76">
        <v>1</v>
      </c>
      <c r="U14036" s="76"/>
      <c r="V14036" s="76"/>
      <c r="W14036" s="76"/>
      <c r="X14036" s="76"/>
    </row>
    <row r="14037" spans="1:24">
      <c r="A14037" s="895"/>
      <c r="B14037" s="54"/>
      <c r="C14037" s="58" t="s">
        <v>33</v>
      </c>
      <c r="D14037" s="58" t="s">
        <v>21210</v>
      </c>
      <c r="E14037" s="100" t="s">
        <v>21211</v>
      </c>
      <c r="F14037" s="58" t="s">
        <v>21212</v>
      </c>
      <c r="G14037" s="58" t="s">
        <v>21213</v>
      </c>
      <c r="H14037" s="46" t="s">
        <v>21214</v>
      </c>
      <c r="I14037" s="524">
        <v>134</v>
      </c>
      <c r="J14037" s="46" t="s">
        <v>1508</v>
      </c>
      <c r="K14037" s="75" t="s">
        <v>1509</v>
      </c>
      <c r="L14037" s="76">
        <f t="shared" si="660"/>
        <v>0</v>
      </c>
      <c r="M14037" s="76"/>
      <c r="N14037" s="76"/>
      <c r="O14037" s="76"/>
      <c r="P14037" s="76"/>
      <c r="Q14037" s="76"/>
      <c r="R14037" s="76"/>
      <c r="S14037" s="76"/>
      <c r="T14037" s="76"/>
      <c r="U14037" s="76"/>
      <c r="V14037" s="76"/>
      <c r="W14037" s="76"/>
      <c r="X14037" s="76"/>
    </row>
    <row r="14038" spans="1:24">
      <c r="A14038" s="895"/>
      <c r="B14038" s="54"/>
      <c r="C14038" s="77"/>
      <c r="D14038" s="77"/>
      <c r="E14038" s="101"/>
      <c r="F14038" s="77"/>
      <c r="G14038" s="77"/>
      <c r="H14038" s="54"/>
      <c r="I14038" s="95"/>
      <c r="J14038" s="54"/>
      <c r="K14038" s="75" t="s">
        <v>1501</v>
      </c>
      <c r="L14038" s="76">
        <f t="shared" si="660"/>
        <v>0</v>
      </c>
      <c r="M14038" s="76"/>
      <c r="N14038" s="76"/>
      <c r="O14038" s="76"/>
      <c r="P14038" s="76"/>
      <c r="Q14038" s="76"/>
      <c r="R14038" s="76"/>
      <c r="S14038" s="76"/>
      <c r="T14038" s="76"/>
      <c r="U14038" s="76"/>
      <c r="V14038" s="76"/>
      <c r="W14038" s="76"/>
      <c r="X14038" s="76"/>
    </row>
    <row r="14039" spans="1:24">
      <c r="A14039" s="895"/>
      <c r="B14039" s="54"/>
      <c r="C14039" s="81"/>
      <c r="D14039" s="81"/>
      <c r="E14039" s="102"/>
      <c r="F14039" s="81"/>
      <c r="G14039" s="81"/>
      <c r="H14039" s="80"/>
      <c r="I14039" s="96"/>
      <c r="J14039" s="80"/>
      <c r="K14039" s="84" t="s">
        <v>1502</v>
      </c>
      <c r="L14039" s="76">
        <f t="shared" si="660"/>
        <v>2</v>
      </c>
      <c r="M14039" s="76"/>
      <c r="N14039" s="76"/>
      <c r="O14039" s="76">
        <v>1</v>
      </c>
      <c r="P14039" s="76"/>
      <c r="Q14039" s="76"/>
      <c r="R14039" s="76"/>
      <c r="S14039" s="76"/>
      <c r="T14039" s="76">
        <v>1</v>
      </c>
      <c r="U14039" s="76"/>
      <c r="V14039" s="76"/>
      <c r="W14039" s="76"/>
      <c r="X14039" s="76"/>
    </row>
    <row r="14040" spans="1:24">
      <c r="A14040" s="895"/>
      <c r="B14040" s="54"/>
      <c r="C14040" s="58" t="s">
        <v>33</v>
      </c>
      <c r="D14040" s="58" t="s">
        <v>21215</v>
      </c>
      <c r="E14040" s="100" t="s">
        <v>21216</v>
      </c>
      <c r="F14040" s="58" t="s">
        <v>21217</v>
      </c>
      <c r="G14040" s="58" t="s">
        <v>21218</v>
      </c>
      <c r="H14040" s="46" t="s">
        <v>21219</v>
      </c>
      <c r="I14040" s="524">
        <v>144</v>
      </c>
      <c r="J14040" s="46" t="s">
        <v>1508</v>
      </c>
      <c r="K14040" s="75" t="s">
        <v>1509</v>
      </c>
      <c r="L14040" s="76">
        <f t="shared" si="660"/>
        <v>0</v>
      </c>
      <c r="M14040" s="76"/>
      <c r="N14040" s="76"/>
      <c r="O14040" s="76"/>
      <c r="P14040" s="76"/>
      <c r="Q14040" s="76"/>
      <c r="R14040" s="76"/>
      <c r="S14040" s="76"/>
      <c r="T14040" s="76"/>
      <c r="U14040" s="76"/>
      <c r="V14040" s="76"/>
      <c r="W14040" s="76"/>
      <c r="X14040" s="76"/>
    </row>
    <row r="14041" spans="1:24">
      <c r="A14041" s="895"/>
      <c r="B14041" s="54"/>
      <c r="C14041" s="77"/>
      <c r="D14041" s="77"/>
      <c r="E14041" s="101"/>
      <c r="F14041" s="77"/>
      <c r="G14041" s="77"/>
      <c r="H14041" s="54"/>
      <c r="I14041" s="95"/>
      <c r="J14041" s="54"/>
      <c r="K14041" s="75" t="s">
        <v>1501</v>
      </c>
      <c r="L14041" s="76">
        <f t="shared" si="660"/>
        <v>0</v>
      </c>
      <c r="M14041" s="76"/>
      <c r="N14041" s="76"/>
      <c r="O14041" s="76"/>
      <c r="P14041" s="76"/>
      <c r="Q14041" s="76"/>
      <c r="R14041" s="76"/>
      <c r="S14041" s="76"/>
      <c r="T14041" s="76"/>
      <c r="U14041" s="76"/>
      <c r="V14041" s="76"/>
      <c r="W14041" s="76"/>
      <c r="X14041" s="76"/>
    </row>
    <row r="14042" spans="1:24">
      <c r="A14042" s="895"/>
      <c r="B14042" s="54"/>
      <c r="C14042" s="81"/>
      <c r="D14042" s="81"/>
      <c r="E14042" s="102"/>
      <c r="F14042" s="81"/>
      <c r="G14042" s="81"/>
      <c r="H14042" s="80"/>
      <c r="I14042" s="96"/>
      <c r="J14042" s="80"/>
      <c r="K14042" s="84" t="s">
        <v>1502</v>
      </c>
      <c r="L14042" s="76">
        <f t="shared" si="660"/>
        <v>3</v>
      </c>
      <c r="M14042" s="76"/>
      <c r="N14042" s="76"/>
      <c r="O14042" s="76">
        <v>2</v>
      </c>
      <c r="P14042" s="76"/>
      <c r="Q14042" s="76"/>
      <c r="R14042" s="76"/>
      <c r="S14042" s="76"/>
      <c r="T14042" s="76">
        <v>1</v>
      </c>
      <c r="U14042" s="76"/>
      <c r="V14042" s="76"/>
      <c r="W14042" s="76"/>
      <c r="X14042" s="76"/>
    </row>
    <row r="14043" spans="1:24">
      <c r="A14043" s="895"/>
      <c r="B14043" s="54"/>
      <c r="C14043" s="58" t="s">
        <v>33</v>
      </c>
      <c r="D14043" s="58" t="s">
        <v>21220</v>
      </c>
      <c r="E14043" s="100" t="s">
        <v>21221</v>
      </c>
      <c r="F14043" s="58" t="s">
        <v>21222</v>
      </c>
      <c r="G14043" s="58" t="s">
        <v>21223</v>
      </c>
      <c r="H14043" s="46" t="s">
        <v>21224</v>
      </c>
      <c r="I14043" s="524">
        <v>0</v>
      </c>
      <c r="J14043" s="46" t="s">
        <v>1508</v>
      </c>
      <c r="K14043" s="75" t="s">
        <v>1509</v>
      </c>
      <c r="L14043" s="76">
        <f t="shared" si="660"/>
        <v>0</v>
      </c>
      <c r="M14043" s="76"/>
      <c r="N14043" s="76"/>
      <c r="O14043" s="76"/>
      <c r="P14043" s="76"/>
      <c r="Q14043" s="76"/>
      <c r="R14043" s="76"/>
      <c r="S14043" s="76"/>
      <c r="T14043" s="76"/>
      <c r="U14043" s="76"/>
      <c r="V14043" s="76"/>
      <c r="W14043" s="76"/>
      <c r="X14043" s="76"/>
    </row>
    <row r="14044" spans="1:24">
      <c r="A14044" s="895"/>
      <c r="B14044" s="54"/>
      <c r="C14044" s="77"/>
      <c r="D14044" s="77"/>
      <c r="E14044" s="101"/>
      <c r="F14044" s="77"/>
      <c r="G14044" s="77"/>
      <c r="H14044" s="54"/>
      <c r="I14044" s="95"/>
      <c r="J14044" s="54"/>
      <c r="K14044" s="75" t="s">
        <v>1501</v>
      </c>
      <c r="L14044" s="76">
        <f t="shared" si="660"/>
        <v>0</v>
      </c>
      <c r="M14044" s="76"/>
      <c r="N14044" s="76"/>
      <c r="O14044" s="76"/>
      <c r="P14044" s="76"/>
      <c r="Q14044" s="76"/>
      <c r="R14044" s="76"/>
      <c r="S14044" s="76"/>
      <c r="T14044" s="76"/>
      <c r="U14044" s="76"/>
      <c r="V14044" s="76"/>
      <c r="W14044" s="76"/>
      <c r="X14044" s="76"/>
    </row>
    <row r="14045" spans="1:24">
      <c r="A14045" s="895"/>
      <c r="B14045" s="54"/>
      <c r="C14045" s="81"/>
      <c r="D14045" s="81"/>
      <c r="E14045" s="102"/>
      <c r="F14045" s="81"/>
      <c r="G14045" s="81"/>
      <c r="H14045" s="80"/>
      <c r="I14045" s="96"/>
      <c r="J14045" s="80"/>
      <c r="K14045" s="84" t="s">
        <v>1502</v>
      </c>
      <c r="L14045" s="76">
        <f t="shared" si="660"/>
        <v>0</v>
      </c>
      <c r="M14045" s="76"/>
      <c r="N14045" s="76"/>
      <c r="O14045" s="76"/>
      <c r="P14045" s="76"/>
      <c r="Q14045" s="76"/>
      <c r="R14045" s="76"/>
      <c r="S14045" s="76"/>
      <c r="T14045" s="76"/>
      <c r="U14045" s="76"/>
      <c r="V14045" s="76"/>
      <c r="W14045" s="76"/>
      <c r="X14045" s="76"/>
    </row>
    <row r="14046" spans="1:24">
      <c r="A14046" s="895"/>
      <c r="B14046" s="54"/>
      <c r="C14046" s="58" t="s">
        <v>33</v>
      </c>
      <c r="D14046" s="58" t="s">
        <v>21225</v>
      </c>
      <c r="E14046" s="100" t="s">
        <v>21226</v>
      </c>
      <c r="F14046" s="58" t="s">
        <v>21227</v>
      </c>
      <c r="G14046" s="58" t="s">
        <v>21228</v>
      </c>
      <c r="H14046" s="46" t="s">
        <v>21229</v>
      </c>
      <c r="I14046" s="524">
        <v>522</v>
      </c>
      <c r="J14046" s="46" t="s">
        <v>1508</v>
      </c>
      <c r="K14046" s="75" t="s">
        <v>1509</v>
      </c>
      <c r="L14046" s="76">
        <f t="shared" si="660"/>
        <v>0</v>
      </c>
      <c r="M14046" s="76"/>
      <c r="N14046" s="76"/>
      <c r="O14046" s="76"/>
      <c r="P14046" s="76"/>
      <c r="Q14046" s="76"/>
      <c r="R14046" s="76"/>
      <c r="S14046" s="76"/>
      <c r="T14046" s="76"/>
      <c r="U14046" s="76"/>
      <c r="V14046" s="76"/>
      <c r="W14046" s="76"/>
      <c r="X14046" s="76"/>
    </row>
    <row r="14047" spans="1:24">
      <c r="A14047" s="895"/>
      <c r="B14047" s="54"/>
      <c r="C14047" s="77"/>
      <c r="D14047" s="77"/>
      <c r="E14047" s="101"/>
      <c r="F14047" s="77"/>
      <c r="G14047" s="77"/>
      <c r="H14047" s="54"/>
      <c r="I14047" s="95"/>
      <c r="J14047" s="54"/>
      <c r="K14047" s="75" t="s">
        <v>1501</v>
      </c>
      <c r="L14047" s="76">
        <f t="shared" si="660"/>
        <v>0</v>
      </c>
      <c r="M14047" s="76"/>
      <c r="N14047" s="76"/>
      <c r="O14047" s="76"/>
      <c r="P14047" s="76"/>
      <c r="Q14047" s="76"/>
      <c r="R14047" s="76"/>
      <c r="S14047" s="76"/>
      <c r="T14047" s="76"/>
      <c r="U14047" s="76"/>
      <c r="V14047" s="76"/>
      <c r="W14047" s="76"/>
      <c r="X14047" s="76"/>
    </row>
    <row r="14048" spans="1:24">
      <c r="A14048" s="895"/>
      <c r="B14048" s="54"/>
      <c r="C14048" s="81"/>
      <c r="D14048" s="81"/>
      <c r="E14048" s="102"/>
      <c r="F14048" s="81"/>
      <c r="G14048" s="81"/>
      <c r="H14048" s="80"/>
      <c r="I14048" s="96"/>
      <c r="J14048" s="80"/>
      <c r="K14048" s="84" t="s">
        <v>1502</v>
      </c>
      <c r="L14048" s="76">
        <f t="shared" si="660"/>
        <v>2</v>
      </c>
      <c r="M14048" s="76"/>
      <c r="N14048" s="76"/>
      <c r="O14048" s="76">
        <v>1</v>
      </c>
      <c r="P14048" s="76"/>
      <c r="Q14048" s="76"/>
      <c r="R14048" s="76"/>
      <c r="S14048" s="76">
        <v>1</v>
      </c>
      <c r="T14048" s="76"/>
      <c r="U14048" s="76"/>
      <c r="V14048" s="76"/>
      <c r="W14048" s="76"/>
      <c r="X14048" s="76"/>
    </row>
    <row r="14049" spans="1:24">
      <c r="A14049" s="895"/>
      <c r="B14049" s="54"/>
      <c r="C14049" s="58" t="s">
        <v>33</v>
      </c>
      <c r="D14049" s="58" t="s">
        <v>21230</v>
      </c>
      <c r="E14049" s="100" t="s">
        <v>21231</v>
      </c>
      <c r="F14049" s="58" t="s">
        <v>21232</v>
      </c>
      <c r="G14049" s="58" t="s">
        <v>21233</v>
      </c>
      <c r="H14049" s="46" t="s">
        <v>21234</v>
      </c>
      <c r="I14049" s="524">
        <v>0</v>
      </c>
      <c r="J14049" s="46" t="s">
        <v>1508</v>
      </c>
      <c r="K14049" s="75" t="s">
        <v>1509</v>
      </c>
      <c r="L14049" s="76">
        <f t="shared" si="660"/>
        <v>0</v>
      </c>
      <c r="M14049" s="76"/>
      <c r="N14049" s="76"/>
      <c r="O14049" s="76"/>
      <c r="P14049" s="76"/>
      <c r="Q14049" s="76"/>
      <c r="R14049" s="76"/>
      <c r="S14049" s="76"/>
      <c r="T14049" s="76"/>
      <c r="U14049" s="76"/>
      <c r="V14049" s="76"/>
      <c r="W14049" s="76"/>
      <c r="X14049" s="76"/>
    </row>
    <row r="14050" spans="1:24">
      <c r="A14050" s="895"/>
      <c r="B14050" s="54"/>
      <c r="C14050" s="77"/>
      <c r="D14050" s="77"/>
      <c r="E14050" s="101"/>
      <c r="F14050" s="77"/>
      <c r="G14050" s="77"/>
      <c r="H14050" s="54"/>
      <c r="I14050" s="95"/>
      <c r="J14050" s="54"/>
      <c r="K14050" s="75" t="s">
        <v>1501</v>
      </c>
      <c r="L14050" s="76">
        <f t="shared" si="660"/>
        <v>0</v>
      </c>
      <c r="M14050" s="76"/>
      <c r="N14050" s="76"/>
      <c r="O14050" s="76"/>
      <c r="P14050" s="76"/>
      <c r="Q14050" s="76"/>
      <c r="R14050" s="76"/>
      <c r="S14050" s="76"/>
      <c r="T14050" s="76"/>
      <c r="U14050" s="76"/>
      <c r="V14050" s="76"/>
      <c r="W14050" s="76"/>
      <c r="X14050" s="76"/>
    </row>
    <row r="14051" spans="1:24">
      <c r="A14051" s="895"/>
      <c r="B14051" s="54"/>
      <c r="C14051" s="81"/>
      <c r="D14051" s="81"/>
      <c r="E14051" s="102"/>
      <c r="F14051" s="81"/>
      <c r="G14051" s="81"/>
      <c r="H14051" s="80"/>
      <c r="I14051" s="96"/>
      <c r="J14051" s="80"/>
      <c r="K14051" s="84" t="s">
        <v>1502</v>
      </c>
      <c r="L14051" s="76">
        <f t="shared" si="660"/>
        <v>0</v>
      </c>
      <c r="M14051" s="76"/>
      <c r="N14051" s="76"/>
      <c r="O14051" s="76"/>
      <c r="P14051" s="76"/>
      <c r="Q14051" s="76"/>
      <c r="R14051" s="76"/>
      <c r="S14051" s="76"/>
      <c r="T14051" s="76"/>
      <c r="U14051" s="76"/>
      <c r="V14051" s="76"/>
      <c r="W14051" s="76"/>
      <c r="X14051" s="76"/>
    </row>
    <row r="14052" spans="1:24">
      <c r="A14052" s="895"/>
      <c r="B14052" s="54"/>
      <c r="C14052" s="58" t="s">
        <v>33</v>
      </c>
      <c r="D14052" s="58" t="s">
        <v>21235</v>
      </c>
      <c r="E14052" s="100" t="s">
        <v>21236</v>
      </c>
      <c r="F14052" s="58" t="s">
        <v>21237</v>
      </c>
      <c r="G14052" s="58" t="s">
        <v>21238</v>
      </c>
      <c r="H14052" s="46" t="s">
        <v>21239</v>
      </c>
      <c r="I14052" s="524">
        <v>72</v>
      </c>
      <c r="J14052" s="46" t="s">
        <v>1508</v>
      </c>
      <c r="K14052" s="75" t="s">
        <v>1509</v>
      </c>
      <c r="L14052" s="76">
        <f t="shared" si="660"/>
        <v>0</v>
      </c>
      <c r="M14052" s="76"/>
      <c r="N14052" s="76"/>
      <c r="O14052" s="76"/>
      <c r="P14052" s="76"/>
      <c r="Q14052" s="76"/>
      <c r="R14052" s="76"/>
      <c r="S14052" s="76"/>
      <c r="T14052" s="76"/>
      <c r="U14052" s="76"/>
      <c r="V14052" s="76"/>
      <c r="W14052" s="76"/>
      <c r="X14052" s="76"/>
    </row>
    <row r="14053" spans="1:24">
      <c r="A14053" s="895"/>
      <c r="B14053" s="54"/>
      <c r="C14053" s="77"/>
      <c r="D14053" s="77"/>
      <c r="E14053" s="101"/>
      <c r="F14053" s="77"/>
      <c r="G14053" s="77"/>
      <c r="H14053" s="54"/>
      <c r="I14053" s="95"/>
      <c r="J14053" s="54"/>
      <c r="K14053" s="75" t="s">
        <v>1501</v>
      </c>
      <c r="L14053" s="76">
        <f t="shared" si="660"/>
        <v>0</v>
      </c>
      <c r="M14053" s="76"/>
      <c r="N14053" s="76"/>
      <c r="O14053" s="76"/>
      <c r="P14053" s="76"/>
      <c r="Q14053" s="76"/>
      <c r="R14053" s="76"/>
      <c r="S14053" s="76"/>
      <c r="T14053" s="76"/>
      <c r="U14053" s="76"/>
      <c r="V14053" s="76"/>
      <c r="W14053" s="76"/>
      <c r="X14053" s="76"/>
    </row>
    <row r="14054" spans="1:24">
      <c r="A14054" s="895"/>
      <c r="B14054" s="54"/>
      <c r="C14054" s="81"/>
      <c r="D14054" s="81"/>
      <c r="E14054" s="102"/>
      <c r="F14054" s="81"/>
      <c r="G14054" s="81"/>
      <c r="H14054" s="80"/>
      <c r="I14054" s="96"/>
      <c r="J14054" s="80"/>
      <c r="K14054" s="84" t="s">
        <v>1502</v>
      </c>
      <c r="L14054" s="76">
        <f t="shared" si="660"/>
        <v>2</v>
      </c>
      <c r="M14054" s="76"/>
      <c r="N14054" s="76"/>
      <c r="O14054" s="76">
        <v>2</v>
      </c>
      <c r="P14054" s="76"/>
      <c r="Q14054" s="76"/>
      <c r="R14054" s="76"/>
      <c r="S14054" s="76"/>
      <c r="T14054" s="76"/>
      <c r="U14054" s="76"/>
      <c r="V14054" s="76"/>
      <c r="W14054" s="76"/>
      <c r="X14054" s="76"/>
    </row>
    <row r="14055" spans="1:24">
      <c r="A14055" s="895"/>
      <c r="B14055" s="54"/>
      <c r="C14055" s="58" t="s">
        <v>33</v>
      </c>
      <c r="D14055" s="58" t="s">
        <v>21240</v>
      </c>
      <c r="E14055" s="100" t="s">
        <v>21241</v>
      </c>
      <c r="F14055" s="58" t="s">
        <v>21242</v>
      </c>
      <c r="G14055" s="58" t="s">
        <v>21243</v>
      </c>
      <c r="H14055" s="46" t="s">
        <v>21244</v>
      </c>
      <c r="I14055" s="524">
        <v>2993</v>
      </c>
      <c r="J14055" s="46" t="s">
        <v>1508</v>
      </c>
      <c r="K14055" s="75" t="s">
        <v>1509</v>
      </c>
      <c r="L14055" s="76">
        <f t="shared" si="660"/>
        <v>0</v>
      </c>
      <c r="M14055" s="76"/>
      <c r="N14055" s="76"/>
      <c r="O14055" s="76"/>
      <c r="P14055" s="76"/>
      <c r="Q14055" s="76"/>
      <c r="R14055" s="76"/>
      <c r="S14055" s="76"/>
      <c r="T14055" s="76"/>
      <c r="U14055" s="76"/>
      <c r="V14055" s="76"/>
      <c r="W14055" s="76"/>
      <c r="X14055" s="76"/>
    </row>
    <row r="14056" spans="1:24">
      <c r="A14056" s="895"/>
      <c r="B14056" s="54"/>
      <c r="C14056" s="77"/>
      <c r="D14056" s="77"/>
      <c r="E14056" s="101"/>
      <c r="F14056" s="77"/>
      <c r="G14056" s="77"/>
      <c r="H14056" s="54"/>
      <c r="I14056" s="95"/>
      <c r="J14056" s="54"/>
      <c r="K14056" s="75" t="s">
        <v>1501</v>
      </c>
      <c r="L14056" s="76">
        <f t="shared" si="660"/>
        <v>0</v>
      </c>
      <c r="M14056" s="76"/>
      <c r="N14056" s="76"/>
      <c r="O14056" s="76"/>
      <c r="P14056" s="76"/>
      <c r="Q14056" s="76"/>
      <c r="R14056" s="76"/>
      <c r="S14056" s="76"/>
      <c r="T14056" s="76"/>
      <c r="U14056" s="76"/>
      <c r="V14056" s="76"/>
      <c r="W14056" s="76"/>
      <c r="X14056" s="76"/>
    </row>
    <row r="14057" spans="1:24">
      <c r="A14057" s="895"/>
      <c r="B14057" s="54"/>
      <c r="C14057" s="81"/>
      <c r="D14057" s="81"/>
      <c r="E14057" s="102"/>
      <c r="F14057" s="81"/>
      <c r="G14057" s="81"/>
      <c r="H14057" s="80"/>
      <c r="I14057" s="96"/>
      <c r="J14057" s="80"/>
      <c r="K14057" s="84" t="s">
        <v>1502</v>
      </c>
      <c r="L14057" s="76">
        <f t="shared" si="660"/>
        <v>3</v>
      </c>
      <c r="M14057" s="76"/>
      <c r="N14057" s="76"/>
      <c r="O14057" s="76">
        <v>2</v>
      </c>
      <c r="P14057" s="76"/>
      <c r="Q14057" s="76"/>
      <c r="R14057" s="76"/>
      <c r="S14057" s="76">
        <v>1</v>
      </c>
      <c r="T14057" s="76"/>
      <c r="U14057" s="76"/>
      <c r="V14057" s="76"/>
      <c r="W14057" s="76"/>
      <c r="X14057" s="76"/>
    </row>
    <row r="14058" spans="1:24">
      <c r="A14058" s="895"/>
      <c r="B14058" s="54"/>
      <c r="C14058" s="58" t="s">
        <v>33</v>
      </c>
      <c r="D14058" s="58" t="s">
        <v>21245</v>
      </c>
      <c r="E14058" s="100" t="s">
        <v>21246</v>
      </c>
      <c r="F14058" s="58" t="s">
        <v>21247</v>
      </c>
      <c r="G14058" s="58" t="s">
        <v>21248</v>
      </c>
      <c r="H14058" s="46" t="s">
        <v>21204</v>
      </c>
      <c r="I14058" s="524">
        <v>34077</v>
      </c>
      <c r="J14058" s="46" t="s">
        <v>1508</v>
      </c>
      <c r="K14058" s="75" t="s">
        <v>1509</v>
      </c>
      <c r="L14058" s="76">
        <f t="shared" si="660"/>
        <v>0</v>
      </c>
      <c r="M14058" s="76"/>
      <c r="N14058" s="76"/>
      <c r="O14058" s="76"/>
      <c r="P14058" s="76"/>
      <c r="Q14058" s="76"/>
      <c r="R14058" s="76"/>
      <c r="S14058" s="76"/>
      <c r="T14058" s="76"/>
      <c r="U14058" s="76"/>
      <c r="V14058" s="76"/>
      <c r="W14058" s="76"/>
      <c r="X14058" s="76"/>
    </row>
    <row r="14059" spans="1:24">
      <c r="A14059" s="895"/>
      <c r="B14059" s="54"/>
      <c r="C14059" s="77"/>
      <c r="D14059" s="77"/>
      <c r="E14059" s="101"/>
      <c r="F14059" s="77"/>
      <c r="G14059" s="77"/>
      <c r="H14059" s="54"/>
      <c r="I14059" s="95"/>
      <c r="J14059" s="54"/>
      <c r="K14059" s="75" t="s">
        <v>1501</v>
      </c>
      <c r="L14059" s="76">
        <f t="shared" si="660"/>
        <v>0</v>
      </c>
      <c r="M14059" s="76"/>
      <c r="N14059" s="76"/>
      <c r="O14059" s="76"/>
      <c r="P14059" s="76"/>
      <c r="Q14059" s="76"/>
      <c r="R14059" s="76"/>
      <c r="S14059" s="76"/>
      <c r="T14059" s="76"/>
      <c r="U14059" s="76"/>
      <c r="V14059" s="76"/>
      <c r="W14059" s="76"/>
      <c r="X14059" s="76"/>
    </row>
    <row r="14060" spans="1:24">
      <c r="A14060" s="895"/>
      <c r="B14060" s="54"/>
      <c r="C14060" s="81"/>
      <c r="D14060" s="81"/>
      <c r="E14060" s="102"/>
      <c r="F14060" s="81"/>
      <c r="G14060" s="81"/>
      <c r="H14060" s="80"/>
      <c r="I14060" s="96"/>
      <c r="J14060" s="80"/>
      <c r="K14060" s="84" t="s">
        <v>1502</v>
      </c>
      <c r="L14060" s="76">
        <f t="shared" si="660"/>
        <v>5</v>
      </c>
      <c r="M14060" s="76"/>
      <c r="N14060" s="76"/>
      <c r="O14060" s="76"/>
      <c r="P14060" s="76"/>
      <c r="Q14060" s="76"/>
      <c r="R14060" s="76"/>
      <c r="S14060" s="76"/>
      <c r="T14060" s="76"/>
      <c r="U14060" s="76"/>
      <c r="V14060" s="76"/>
      <c r="W14060" s="76">
        <v>5</v>
      </c>
      <c r="X14060" s="76"/>
    </row>
    <row r="14061" spans="1:24">
      <c r="A14061" s="895"/>
      <c r="B14061" s="54"/>
      <c r="C14061" s="58" t="s">
        <v>33</v>
      </c>
      <c r="D14061" s="58" t="s">
        <v>21249</v>
      </c>
      <c r="E14061" s="100" t="s">
        <v>21250</v>
      </c>
      <c r="F14061" s="58" t="s">
        <v>21251</v>
      </c>
      <c r="G14061" s="58" t="s">
        <v>21252</v>
      </c>
      <c r="H14061" s="46"/>
      <c r="I14061" s="524">
        <v>0</v>
      </c>
      <c r="J14061" s="46" t="s">
        <v>1508</v>
      </c>
      <c r="K14061" s="75" t="s">
        <v>1509</v>
      </c>
      <c r="L14061" s="76">
        <f t="shared" si="660"/>
        <v>0</v>
      </c>
      <c r="M14061" s="76"/>
      <c r="N14061" s="76"/>
      <c r="O14061" s="76"/>
      <c r="P14061" s="76"/>
      <c r="Q14061" s="76"/>
      <c r="R14061" s="76"/>
      <c r="S14061" s="76"/>
      <c r="T14061" s="76"/>
      <c r="U14061" s="76"/>
      <c r="V14061" s="76"/>
      <c r="W14061" s="76"/>
      <c r="X14061" s="76"/>
    </row>
    <row r="14062" spans="1:24">
      <c r="A14062" s="895"/>
      <c r="B14062" s="54"/>
      <c r="C14062" s="77"/>
      <c r="D14062" s="77"/>
      <c r="E14062" s="101"/>
      <c r="F14062" s="77"/>
      <c r="G14062" s="77"/>
      <c r="H14062" s="54"/>
      <c r="I14062" s="95"/>
      <c r="J14062" s="54"/>
      <c r="K14062" s="75" t="s">
        <v>1501</v>
      </c>
      <c r="L14062" s="76">
        <f t="shared" si="660"/>
        <v>0</v>
      </c>
      <c r="M14062" s="76"/>
      <c r="N14062" s="76"/>
      <c r="O14062" s="76"/>
      <c r="P14062" s="76"/>
      <c r="Q14062" s="76"/>
      <c r="R14062" s="76"/>
      <c r="S14062" s="76"/>
      <c r="T14062" s="76"/>
      <c r="U14062" s="76"/>
      <c r="V14062" s="76"/>
      <c r="W14062" s="76"/>
      <c r="X14062" s="76"/>
    </row>
    <row r="14063" spans="1:24">
      <c r="A14063" s="895"/>
      <c r="B14063" s="54"/>
      <c r="C14063" s="81"/>
      <c r="D14063" s="81"/>
      <c r="E14063" s="102"/>
      <c r="F14063" s="81"/>
      <c r="G14063" s="81"/>
      <c r="H14063" s="80"/>
      <c r="I14063" s="96"/>
      <c r="J14063" s="80"/>
      <c r="K14063" s="84" t="s">
        <v>1502</v>
      </c>
      <c r="L14063" s="76">
        <f t="shared" si="660"/>
        <v>3</v>
      </c>
      <c r="M14063" s="76"/>
      <c r="N14063" s="76"/>
      <c r="O14063" s="76">
        <v>1</v>
      </c>
      <c r="P14063" s="76"/>
      <c r="Q14063" s="76"/>
      <c r="R14063" s="76"/>
      <c r="S14063" s="76">
        <v>1</v>
      </c>
      <c r="T14063" s="76">
        <v>1</v>
      </c>
      <c r="U14063" s="76"/>
      <c r="V14063" s="76"/>
      <c r="W14063" s="76"/>
      <c r="X14063" s="76"/>
    </row>
    <row r="14064" spans="1:24">
      <c r="A14064" s="895"/>
      <c r="B14064" s="54"/>
      <c r="C14064" s="58" t="s">
        <v>33</v>
      </c>
      <c r="D14064" s="58" t="s">
        <v>21253</v>
      </c>
      <c r="E14064" s="100" t="s">
        <v>21254</v>
      </c>
      <c r="F14064" s="58" t="s">
        <v>21255</v>
      </c>
      <c r="G14064" s="58" t="s">
        <v>21256</v>
      </c>
      <c r="H14064" s="46" t="s">
        <v>21257</v>
      </c>
      <c r="I14064" s="524">
        <v>0</v>
      </c>
      <c r="J14064" s="46" t="s">
        <v>1508</v>
      </c>
      <c r="K14064" s="75" t="s">
        <v>1509</v>
      </c>
      <c r="L14064" s="76">
        <f t="shared" ref="L14064:L14127" si="661">SUM(M14064:X14064)</f>
        <v>0</v>
      </c>
      <c r="M14064" s="76"/>
      <c r="N14064" s="76"/>
      <c r="O14064" s="76"/>
      <c r="P14064" s="76"/>
      <c r="Q14064" s="76"/>
      <c r="R14064" s="76"/>
      <c r="S14064" s="76"/>
      <c r="T14064" s="76"/>
      <c r="U14064" s="76"/>
      <c r="V14064" s="76"/>
      <c r="W14064" s="76"/>
      <c r="X14064" s="76"/>
    </row>
    <row r="14065" spans="1:24">
      <c r="A14065" s="895"/>
      <c r="B14065" s="54"/>
      <c r="C14065" s="77"/>
      <c r="D14065" s="77"/>
      <c r="E14065" s="101"/>
      <c r="F14065" s="77"/>
      <c r="G14065" s="77"/>
      <c r="H14065" s="54"/>
      <c r="I14065" s="95"/>
      <c r="J14065" s="54"/>
      <c r="K14065" s="75" t="s">
        <v>1501</v>
      </c>
      <c r="L14065" s="76">
        <f t="shared" si="661"/>
        <v>0</v>
      </c>
      <c r="M14065" s="76"/>
      <c r="N14065" s="76"/>
      <c r="O14065" s="76"/>
      <c r="P14065" s="76"/>
      <c r="Q14065" s="76"/>
      <c r="R14065" s="76"/>
      <c r="S14065" s="76"/>
      <c r="T14065" s="76"/>
      <c r="U14065" s="76"/>
      <c r="V14065" s="76"/>
      <c r="W14065" s="76"/>
      <c r="X14065" s="76"/>
    </row>
    <row r="14066" spans="1:24">
      <c r="A14066" s="895"/>
      <c r="B14066" s="54"/>
      <c r="C14066" s="81"/>
      <c r="D14066" s="81"/>
      <c r="E14066" s="102"/>
      <c r="F14066" s="81"/>
      <c r="G14066" s="81"/>
      <c r="H14066" s="80"/>
      <c r="I14066" s="96"/>
      <c r="J14066" s="80"/>
      <c r="K14066" s="84" t="s">
        <v>1502</v>
      </c>
      <c r="L14066" s="76">
        <f t="shared" si="661"/>
        <v>3</v>
      </c>
      <c r="M14066" s="76"/>
      <c r="N14066" s="76"/>
      <c r="O14066" s="76"/>
      <c r="P14066" s="76"/>
      <c r="Q14066" s="76"/>
      <c r="R14066" s="76"/>
      <c r="S14066" s="76"/>
      <c r="T14066" s="76">
        <v>3</v>
      </c>
      <c r="U14066" s="76"/>
      <c r="V14066" s="76"/>
      <c r="W14066" s="76"/>
      <c r="X14066" s="76"/>
    </row>
    <row r="14067" spans="1:24">
      <c r="A14067" s="895"/>
      <c r="B14067" s="54"/>
      <c r="C14067" s="58" t="s">
        <v>33</v>
      </c>
      <c r="D14067" s="58" t="s">
        <v>21258</v>
      </c>
      <c r="E14067" s="100" t="s">
        <v>21259</v>
      </c>
      <c r="F14067" s="58" t="s">
        <v>1912</v>
      </c>
      <c r="G14067" s="58" t="s">
        <v>21260</v>
      </c>
      <c r="H14067" s="46" t="s">
        <v>21261</v>
      </c>
      <c r="I14067" s="524">
        <v>180</v>
      </c>
      <c r="J14067" s="46" t="s">
        <v>1508</v>
      </c>
      <c r="K14067" s="75" t="s">
        <v>1509</v>
      </c>
      <c r="L14067" s="76">
        <f t="shared" si="661"/>
        <v>0</v>
      </c>
      <c r="M14067" s="76"/>
      <c r="N14067" s="76"/>
      <c r="O14067" s="76"/>
      <c r="P14067" s="76"/>
      <c r="Q14067" s="76"/>
      <c r="R14067" s="76"/>
      <c r="S14067" s="76"/>
      <c r="T14067" s="76"/>
      <c r="U14067" s="76"/>
      <c r="V14067" s="76"/>
      <c r="W14067" s="76"/>
      <c r="X14067" s="76"/>
    </row>
    <row r="14068" spans="1:24">
      <c r="A14068" s="895"/>
      <c r="B14068" s="54"/>
      <c r="C14068" s="77"/>
      <c r="D14068" s="77"/>
      <c r="E14068" s="101"/>
      <c r="F14068" s="77"/>
      <c r="G14068" s="77"/>
      <c r="H14068" s="54"/>
      <c r="I14068" s="95"/>
      <c r="J14068" s="54"/>
      <c r="K14068" s="75" t="s">
        <v>1501</v>
      </c>
      <c r="L14068" s="76">
        <f t="shared" si="661"/>
        <v>0</v>
      </c>
      <c r="M14068" s="76"/>
      <c r="N14068" s="76"/>
      <c r="O14068" s="76"/>
      <c r="P14068" s="76"/>
      <c r="Q14068" s="76"/>
      <c r="R14068" s="76"/>
      <c r="S14068" s="76"/>
      <c r="T14068" s="76"/>
      <c r="U14068" s="76"/>
      <c r="V14068" s="76"/>
      <c r="W14068" s="76"/>
      <c r="X14068" s="76"/>
    </row>
    <row r="14069" spans="1:24">
      <c r="A14069" s="895"/>
      <c r="B14069" s="54"/>
      <c r="C14069" s="81"/>
      <c r="D14069" s="81"/>
      <c r="E14069" s="102"/>
      <c r="F14069" s="81"/>
      <c r="G14069" s="81"/>
      <c r="H14069" s="80"/>
      <c r="I14069" s="96"/>
      <c r="J14069" s="80"/>
      <c r="K14069" s="84" t="s">
        <v>1502</v>
      </c>
      <c r="L14069" s="76">
        <f t="shared" si="661"/>
        <v>2</v>
      </c>
      <c r="M14069" s="76"/>
      <c r="N14069" s="76"/>
      <c r="O14069" s="76"/>
      <c r="P14069" s="76"/>
      <c r="Q14069" s="76"/>
      <c r="R14069" s="76"/>
      <c r="S14069" s="76">
        <v>2</v>
      </c>
      <c r="T14069" s="76"/>
      <c r="U14069" s="76"/>
      <c r="V14069" s="76"/>
      <c r="W14069" s="76"/>
      <c r="X14069" s="76"/>
    </row>
    <row r="14070" spans="1:24">
      <c r="A14070" s="895"/>
      <c r="B14070" s="54"/>
      <c r="C14070" s="58" t="s">
        <v>33</v>
      </c>
      <c r="D14070" s="58" t="s">
        <v>21262</v>
      </c>
      <c r="E14070" s="100" t="s">
        <v>21263</v>
      </c>
      <c r="F14070" s="58" t="s">
        <v>21264</v>
      </c>
      <c r="G14070" s="58" t="s">
        <v>21265</v>
      </c>
      <c r="H14070" s="46" t="s">
        <v>21266</v>
      </c>
      <c r="I14070" s="524">
        <v>50090</v>
      </c>
      <c r="J14070" s="46" t="s">
        <v>1508</v>
      </c>
      <c r="K14070" s="75" t="s">
        <v>1509</v>
      </c>
      <c r="L14070" s="76">
        <f t="shared" si="661"/>
        <v>0</v>
      </c>
      <c r="M14070" s="76"/>
      <c r="N14070" s="76"/>
      <c r="O14070" s="76"/>
      <c r="P14070" s="76"/>
      <c r="Q14070" s="76"/>
      <c r="R14070" s="76"/>
      <c r="S14070" s="76"/>
      <c r="T14070" s="76"/>
      <c r="U14070" s="76"/>
      <c r="V14070" s="76"/>
      <c r="W14070" s="76"/>
      <c r="X14070" s="76"/>
    </row>
    <row r="14071" spans="1:24">
      <c r="A14071" s="895"/>
      <c r="B14071" s="54"/>
      <c r="C14071" s="77"/>
      <c r="D14071" s="77"/>
      <c r="E14071" s="101"/>
      <c r="F14071" s="77"/>
      <c r="G14071" s="77"/>
      <c r="H14071" s="54"/>
      <c r="I14071" s="95"/>
      <c r="J14071" s="54"/>
      <c r="K14071" s="75" t="s">
        <v>1501</v>
      </c>
      <c r="L14071" s="76">
        <f t="shared" si="661"/>
        <v>0</v>
      </c>
      <c r="M14071" s="76"/>
      <c r="N14071" s="76"/>
      <c r="O14071" s="76"/>
      <c r="P14071" s="76"/>
      <c r="Q14071" s="76"/>
      <c r="R14071" s="76"/>
      <c r="S14071" s="76"/>
      <c r="T14071" s="76"/>
      <c r="U14071" s="76"/>
      <c r="V14071" s="76"/>
      <c r="W14071" s="76"/>
      <c r="X14071" s="76"/>
    </row>
    <row r="14072" spans="1:24">
      <c r="A14072" s="895"/>
      <c r="B14072" s="54"/>
      <c r="C14072" s="81"/>
      <c r="D14072" s="81"/>
      <c r="E14072" s="102"/>
      <c r="F14072" s="81"/>
      <c r="G14072" s="81"/>
      <c r="H14072" s="80"/>
      <c r="I14072" s="96"/>
      <c r="J14072" s="80"/>
      <c r="K14072" s="84" t="s">
        <v>1502</v>
      </c>
      <c r="L14072" s="76">
        <f t="shared" si="661"/>
        <v>2</v>
      </c>
      <c r="M14072" s="76"/>
      <c r="N14072" s="76"/>
      <c r="O14072" s="76"/>
      <c r="P14072" s="76"/>
      <c r="Q14072" s="76"/>
      <c r="R14072" s="76"/>
      <c r="S14072" s="76"/>
      <c r="T14072" s="76"/>
      <c r="U14072" s="76"/>
      <c r="V14072" s="76"/>
      <c r="W14072" s="76">
        <v>2</v>
      </c>
      <c r="X14072" s="76"/>
    </row>
    <row r="14073" spans="1:24">
      <c r="A14073" s="895"/>
      <c r="B14073" s="54"/>
      <c r="C14073" s="58" t="s">
        <v>33</v>
      </c>
      <c r="D14073" s="58" t="s">
        <v>21267</v>
      </c>
      <c r="E14073" s="100" t="s">
        <v>21268</v>
      </c>
      <c r="F14073" s="58" t="s">
        <v>21269</v>
      </c>
      <c r="G14073" s="58" t="s">
        <v>21270</v>
      </c>
      <c r="H14073" s="46" t="s">
        <v>21271</v>
      </c>
      <c r="I14073" s="524">
        <v>0</v>
      </c>
      <c r="J14073" s="46" t="s">
        <v>1508</v>
      </c>
      <c r="K14073" s="75" t="s">
        <v>1509</v>
      </c>
      <c r="L14073" s="76">
        <f t="shared" si="661"/>
        <v>0</v>
      </c>
      <c r="M14073" s="76"/>
      <c r="N14073" s="76"/>
      <c r="O14073" s="76"/>
      <c r="P14073" s="76"/>
      <c r="Q14073" s="76"/>
      <c r="R14073" s="76"/>
      <c r="S14073" s="76"/>
      <c r="T14073" s="76"/>
      <c r="U14073" s="76"/>
      <c r="V14073" s="76"/>
      <c r="W14073" s="76"/>
      <c r="X14073" s="76"/>
    </row>
    <row r="14074" spans="1:24">
      <c r="A14074" s="895"/>
      <c r="B14074" s="54"/>
      <c r="C14074" s="77"/>
      <c r="D14074" s="77"/>
      <c r="E14074" s="101"/>
      <c r="F14074" s="77"/>
      <c r="G14074" s="77"/>
      <c r="H14074" s="54"/>
      <c r="I14074" s="95"/>
      <c r="J14074" s="54"/>
      <c r="K14074" s="75" t="s">
        <v>1501</v>
      </c>
      <c r="L14074" s="76">
        <f t="shared" si="661"/>
        <v>0</v>
      </c>
      <c r="M14074" s="76"/>
      <c r="N14074" s="76"/>
      <c r="O14074" s="76"/>
      <c r="P14074" s="76"/>
      <c r="Q14074" s="76"/>
      <c r="R14074" s="76"/>
      <c r="S14074" s="76"/>
      <c r="T14074" s="76"/>
      <c r="U14074" s="76"/>
      <c r="V14074" s="76"/>
      <c r="W14074" s="76"/>
      <c r="X14074" s="76"/>
    </row>
    <row r="14075" spans="1:24">
      <c r="A14075" s="895"/>
      <c r="B14075" s="54"/>
      <c r="C14075" s="81"/>
      <c r="D14075" s="81"/>
      <c r="E14075" s="102"/>
      <c r="F14075" s="81"/>
      <c r="G14075" s="81"/>
      <c r="H14075" s="80"/>
      <c r="I14075" s="96"/>
      <c r="J14075" s="80"/>
      <c r="K14075" s="84" t="s">
        <v>1502</v>
      </c>
      <c r="L14075" s="76">
        <f t="shared" si="661"/>
        <v>0</v>
      </c>
      <c r="M14075" s="76"/>
      <c r="N14075" s="76"/>
      <c r="O14075" s="76"/>
      <c r="P14075" s="76"/>
      <c r="Q14075" s="76"/>
      <c r="R14075" s="76"/>
      <c r="S14075" s="76"/>
      <c r="T14075" s="76"/>
      <c r="U14075" s="76"/>
      <c r="V14075" s="76"/>
      <c r="W14075" s="76"/>
      <c r="X14075" s="76"/>
    </row>
    <row r="14076" spans="1:24">
      <c r="A14076" s="895"/>
      <c r="B14076" s="54"/>
      <c r="C14076" s="58" t="s">
        <v>33</v>
      </c>
      <c r="D14076" s="58" t="s">
        <v>21272</v>
      </c>
      <c r="E14076" s="100" t="s">
        <v>21273</v>
      </c>
      <c r="F14076" s="58" t="s">
        <v>21274</v>
      </c>
      <c r="G14076" s="58" t="s">
        <v>21275</v>
      </c>
      <c r="H14076" s="46" t="s">
        <v>21276</v>
      </c>
      <c r="I14076" s="524">
        <v>283</v>
      </c>
      <c r="J14076" s="46" t="s">
        <v>1508</v>
      </c>
      <c r="K14076" s="75" t="s">
        <v>1509</v>
      </c>
      <c r="L14076" s="76">
        <f t="shared" si="661"/>
        <v>0</v>
      </c>
      <c r="M14076" s="76"/>
      <c r="N14076" s="76"/>
      <c r="O14076" s="76"/>
      <c r="P14076" s="76"/>
      <c r="Q14076" s="76"/>
      <c r="R14076" s="76"/>
      <c r="S14076" s="76"/>
      <c r="T14076" s="76"/>
      <c r="U14076" s="76"/>
      <c r="V14076" s="76"/>
      <c r="W14076" s="76"/>
      <c r="X14076" s="76"/>
    </row>
    <row r="14077" spans="1:24">
      <c r="A14077" s="895"/>
      <c r="B14077" s="54"/>
      <c r="C14077" s="77"/>
      <c r="D14077" s="77"/>
      <c r="E14077" s="101"/>
      <c r="F14077" s="77"/>
      <c r="G14077" s="77"/>
      <c r="H14077" s="54"/>
      <c r="I14077" s="95"/>
      <c r="J14077" s="54"/>
      <c r="K14077" s="75" t="s">
        <v>1501</v>
      </c>
      <c r="L14077" s="76">
        <f t="shared" si="661"/>
        <v>0</v>
      </c>
      <c r="M14077" s="76"/>
      <c r="N14077" s="76"/>
      <c r="O14077" s="76"/>
      <c r="P14077" s="76"/>
      <c r="Q14077" s="76"/>
      <c r="R14077" s="76"/>
      <c r="S14077" s="76"/>
      <c r="T14077" s="76"/>
      <c r="U14077" s="76"/>
      <c r="V14077" s="76"/>
      <c r="W14077" s="76"/>
      <c r="X14077" s="76"/>
    </row>
    <row r="14078" spans="1:24">
      <c r="A14078" s="895"/>
      <c r="B14078" s="54"/>
      <c r="C14078" s="81"/>
      <c r="D14078" s="81"/>
      <c r="E14078" s="102"/>
      <c r="F14078" s="81"/>
      <c r="G14078" s="81"/>
      <c r="H14078" s="80"/>
      <c r="I14078" s="96"/>
      <c r="J14078" s="80"/>
      <c r="K14078" s="84" t="s">
        <v>1502</v>
      </c>
      <c r="L14078" s="76">
        <f t="shared" si="661"/>
        <v>2</v>
      </c>
      <c r="M14078" s="76"/>
      <c r="N14078" s="76"/>
      <c r="O14078" s="76">
        <v>2</v>
      </c>
      <c r="P14078" s="76"/>
      <c r="Q14078" s="76"/>
      <c r="R14078" s="76"/>
      <c r="S14078" s="76"/>
      <c r="T14078" s="76"/>
      <c r="U14078" s="76"/>
      <c r="V14078" s="76"/>
      <c r="W14078" s="76"/>
      <c r="X14078" s="76"/>
    </row>
    <row r="14079" spans="1:24">
      <c r="A14079" s="895"/>
      <c r="B14079" s="54"/>
      <c r="C14079" s="58" t="s">
        <v>33</v>
      </c>
      <c r="D14079" s="58" t="s">
        <v>21277</v>
      </c>
      <c r="E14079" s="100" t="s">
        <v>21278</v>
      </c>
      <c r="F14079" s="58" t="s">
        <v>21279</v>
      </c>
      <c r="G14079" s="58" t="s">
        <v>21280</v>
      </c>
      <c r="H14079" s="46"/>
      <c r="I14079" s="524">
        <v>52</v>
      </c>
      <c r="J14079" s="46" t="s">
        <v>1508</v>
      </c>
      <c r="K14079" s="75" t="s">
        <v>1509</v>
      </c>
      <c r="L14079" s="76">
        <f t="shared" si="661"/>
        <v>0</v>
      </c>
      <c r="M14079" s="76"/>
      <c r="N14079" s="76"/>
      <c r="O14079" s="76"/>
      <c r="P14079" s="76"/>
      <c r="Q14079" s="76"/>
      <c r="R14079" s="76"/>
      <c r="S14079" s="76"/>
      <c r="T14079" s="76"/>
      <c r="U14079" s="76"/>
      <c r="V14079" s="76"/>
      <c r="W14079" s="76"/>
      <c r="X14079" s="76"/>
    </row>
    <row r="14080" spans="1:24">
      <c r="A14080" s="895"/>
      <c r="B14080" s="54"/>
      <c r="C14080" s="77"/>
      <c r="D14080" s="77"/>
      <c r="E14080" s="101"/>
      <c r="F14080" s="77"/>
      <c r="G14080" s="77"/>
      <c r="H14080" s="54"/>
      <c r="I14080" s="95"/>
      <c r="J14080" s="54"/>
      <c r="K14080" s="75" t="s">
        <v>1501</v>
      </c>
      <c r="L14080" s="76">
        <f t="shared" si="661"/>
        <v>0</v>
      </c>
      <c r="M14080" s="76"/>
      <c r="N14080" s="76"/>
      <c r="O14080" s="76"/>
      <c r="P14080" s="76"/>
      <c r="Q14080" s="76"/>
      <c r="R14080" s="76"/>
      <c r="S14080" s="76"/>
      <c r="T14080" s="76"/>
      <c r="U14080" s="76"/>
      <c r="V14080" s="76"/>
      <c r="W14080" s="76"/>
      <c r="X14080" s="76"/>
    </row>
    <row r="14081" spans="1:24">
      <c r="A14081" s="895"/>
      <c r="B14081" s="54"/>
      <c r="C14081" s="81"/>
      <c r="D14081" s="81"/>
      <c r="E14081" s="102"/>
      <c r="F14081" s="81"/>
      <c r="G14081" s="81"/>
      <c r="H14081" s="80"/>
      <c r="I14081" s="96"/>
      <c r="J14081" s="80"/>
      <c r="K14081" s="84" t="s">
        <v>1502</v>
      </c>
      <c r="L14081" s="76">
        <f t="shared" si="661"/>
        <v>4</v>
      </c>
      <c r="M14081" s="76"/>
      <c r="N14081" s="76"/>
      <c r="O14081" s="76">
        <v>3</v>
      </c>
      <c r="P14081" s="76"/>
      <c r="Q14081" s="76"/>
      <c r="R14081" s="76"/>
      <c r="S14081" s="76">
        <v>1</v>
      </c>
      <c r="T14081" s="76"/>
      <c r="U14081" s="76"/>
      <c r="V14081" s="76"/>
      <c r="W14081" s="76"/>
      <c r="X14081" s="76"/>
    </row>
    <row r="14082" spans="1:24">
      <c r="A14082" s="895"/>
      <c r="B14082" s="54"/>
      <c r="C14082" s="58" t="s">
        <v>33</v>
      </c>
      <c r="D14082" s="58" t="s">
        <v>21281</v>
      </c>
      <c r="E14082" s="100" t="s">
        <v>21282</v>
      </c>
      <c r="F14082" s="58" t="s">
        <v>21283</v>
      </c>
      <c r="G14082" s="58" t="s">
        <v>21284</v>
      </c>
      <c r="H14082" s="46" t="s">
        <v>21285</v>
      </c>
      <c r="I14082" s="524">
        <v>410</v>
      </c>
      <c r="J14082" s="46" t="s">
        <v>1508</v>
      </c>
      <c r="K14082" s="75" t="s">
        <v>1509</v>
      </c>
      <c r="L14082" s="76">
        <f t="shared" si="661"/>
        <v>0</v>
      </c>
      <c r="M14082" s="76"/>
      <c r="N14082" s="76"/>
      <c r="O14082" s="76"/>
      <c r="P14082" s="76"/>
      <c r="Q14082" s="76"/>
      <c r="R14082" s="76"/>
      <c r="S14082" s="76"/>
      <c r="T14082" s="76"/>
      <c r="U14082" s="76"/>
      <c r="V14082" s="76"/>
      <c r="W14082" s="76"/>
      <c r="X14082" s="76"/>
    </row>
    <row r="14083" spans="1:24">
      <c r="A14083" s="895"/>
      <c r="B14083" s="54"/>
      <c r="C14083" s="77"/>
      <c r="D14083" s="77"/>
      <c r="E14083" s="101"/>
      <c r="F14083" s="77"/>
      <c r="G14083" s="77"/>
      <c r="H14083" s="54"/>
      <c r="I14083" s="95"/>
      <c r="J14083" s="54"/>
      <c r="K14083" s="75" t="s">
        <v>1501</v>
      </c>
      <c r="L14083" s="76">
        <f t="shared" si="661"/>
        <v>0</v>
      </c>
      <c r="M14083" s="76"/>
      <c r="N14083" s="76"/>
      <c r="O14083" s="76"/>
      <c r="P14083" s="76"/>
      <c r="Q14083" s="76"/>
      <c r="R14083" s="76"/>
      <c r="S14083" s="76"/>
      <c r="T14083" s="76"/>
      <c r="U14083" s="76"/>
      <c r="V14083" s="76"/>
      <c r="W14083" s="76"/>
      <c r="X14083" s="76"/>
    </row>
    <row r="14084" spans="1:24">
      <c r="A14084" s="895"/>
      <c r="B14084" s="80"/>
      <c r="C14084" s="81"/>
      <c r="D14084" s="81"/>
      <c r="E14084" s="102"/>
      <c r="F14084" s="81"/>
      <c r="G14084" s="81"/>
      <c r="H14084" s="80"/>
      <c r="I14084" s="96"/>
      <c r="J14084" s="80"/>
      <c r="K14084" s="84" t="s">
        <v>1502</v>
      </c>
      <c r="L14084" s="76">
        <f t="shared" si="661"/>
        <v>2</v>
      </c>
      <c r="M14084" s="76"/>
      <c r="N14084" s="76"/>
      <c r="O14084" s="76"/>
      <c r="P14084" s="76"/>
      <c r="Q14084" s="76"/>
      <c r="R14084" s="76"/>
      <c r="S14084" s="76">
        <v>2</v>
      </c>
      <c r="T14084" s="76"/>
      <c r="U14084" s="76"/>
      <c r="V14084" s="76"/>
      <c r="W14084" s="76"/>
      <c r="X14084" s="76"/>
    </row>
    <row r="14085" spans="1:24">
      <c r="A14085" s="895"/>
      <c r="B14085" s="103" t="s">
        <v>21286</v>
      </c>
      <c r="C14085" s="521"/>
      <c r="D14085" s="131">
        <f>COUNTA(D14088:D14159)</f>
        <v>24</v>
      </c>
      <c r="E14085" s="521"/>
      <c r="F14085" s="553"/>
      <c r="G14085" s="521"/>
      <c r="H14085" s="553"/>
      <c r="I14085" s="524">
        <f>SUM(I14088:I14159)</f>
        <v>74597</v>
      </c>
      <c r="J14085" s="46" t="s">
        <v>1508</v>
      </c>
      <c r="K14085" s="75" t="s">
        <v>1509</v>
      </c>
      <c r="L14085" s="76">
        <f t="shared" si="661"/>
        <v>6</v>
      </c>
      <c r="M14085" s="76">
        <v>0</v>
      </c>
      <c r="N14085" s="76">
        <v>3</v>
      </c>
      <c r="O14085" s="76">
        <v>0</v>
      </c>
      <c r="P14085" s="76">
        <v>0</v>
      </c>
      <c r="Q14085" s="76">
        <v>0</v>
      </c>
      <c r="R14085" s="76">
        <v>0</v>
      </c>
      <c r="S14085" s="76">
        <v>0</v>
      </c>
      <c r="T14085" s="76">
        <v>0</v>
      </c>
      <c r="U14085" s="76">
        <v>0</v>
      </c>
      <c r="V14085" s="76">
        <v>0</v>
      </c>
      <c r="W14085" s="76">
        <v>1</v>
      </c>
      <c r="X14085" s="76">
        <v>2</v>
      </c>
    </row>
    <row r="14086" spans="1:24">
      <c r="A14086" s="895"/>
      <c r="B14086" s="103"/>
      <c r="C14086" s="555"/>
      <c r="D14086" s="136"/>
      <c r="E14086" s="555"/>
      <c r="F14086" s="555"/>
      <c r="G14086" s="522"/>
      <c r="H14086" s="555"/>
      <c r="I14086" s="95"/>
      <c r="J14086" s="54"/>
      <c r="K14086" s="75" t="s">
        <v>1501</v>
      </c>
      <c r="L14086" s="76">
        <f t="shared" si="661"/>
        <v>9</v>
      </c>
      <c r="M14086" s="76">
        <v>0</v>
      </c>
      <c r="N14086" s="76">
        <v>0</v>
      </c>
      <c r="O14086" s="76">
        <v>4</v>
      </c>
      <c r="P14086" s="76">
        <v>0</v>
      </c>
      <c r="Q14086" s="76">
        <v>0</v>
      </c>
      <c r="R14086" s="76">
        <v>3</v>
      </c>
      <c r="S14086" s="76">
        <v>1</v>
      </c>
      <c r="T14086" s="76">
        <v>1</v>
      </c>
      <c r="U14086" s="76">
        <v>0</v>
      </c>
      <c r="V14086" s="76">
        <v>0</v>
      </c>
      <c r="W14086" s="76">
        <v>0</v>
      </c>
      <c r="X14086" s="76">
        <v>0</v>
      </c>
    </row>
    <row r="14087" spans="1:24">
      <c r="A14087" s="895"/>
      <c r="B14087" s="103"/>
      <c r="C14087" s="557"/>
      <c r="D14087" s="138"/>
      <c r="E14087" s="557"/>
      <c r="F14087" s="557"/>
      <c r="G14087" s="523"/>
      <c r="H14087" s="557"/>
      <c r="I14087" s="96"/>
      <c r="J14087" s="80"/>
      <c r="K14087" s="84" t="s">
        <v>1502</v>
      </c>
      <c r="L14087" s="76">
        <f t="shared" si="661"/>
        <v>114</v>
      </c>
      <c r="M14087" s="76">
        <v>0</v>
      </c>
      <c r="N14087" s="76">
        <v>0</v>
      </c>
      <c r="O14087" s="76">
        <v>24</v>
      </c>
      <c r="P14087" s="76">
        <v>0</v>
      </c>
      <c r="Q14087" s="76">
        <v>0</v>
      </c>
      <c r="R14087" s="76">
        <v>4</v>
      </c>
      <c r="S14087" s="76">
        <v>64</v>
      </c>
      <c r="T14087" s="76">
        <v>1</v>
      </c>
      <c r="U14087" s="76">
        <v>0</v>
      </c>
      <c r="V14087" s="76">
        <v>0</v>
      </c>
      <c r="W14087" s="76">
        <v>21</v>
      </c>
      <c r="X14087" s="76">
        <v>0</v>
      </c>
    </row>
    <row r="14088" spans="1:24">
      <c r="A14088" s="895"/>
      <c r="B14088" s="46" t="s">
        <v>21287</v>
      </c>
      <c r="C14088" s="522" t="s">
        <v>31</v>
      </c>
      <c r="D14088" s="521" t="s">
        <v>21288</v>
      </c>
      <c r="E14088" s="521" t="s">
        <v>21289</v>
      </c>
      <c r="F14088" s="553" t="s">
        <v>21290</v>
      </c>
      <c r="G14088" s="521" t="s">
        <v>21291</v>
      </c>
      <c r="H14088" s="553" t="s">
        <v>21292</v>
      </c>
      <c r="I14088" s="524">
        <v>9168</v>
      </c>
      <c r="J14088" s="46" t="s">
        <v>1508</v>
      </c>
      <c r="K14088" s="75" t="s">
        <v>1509</v>
      </c>
      <c r="L14088" s="76">
        <f t="shared" si="661"/>
        <v>6</v>
      </c>
      <c r="M14088" s="903"/>
      <c r="N14088" s="447">
        <v>3</v>
      </c>
      <c r="O14088" s="447"/>
      <c r="P14088" s="447"/>
      <c r="Q14088" s="447"/>
      <c r="R14088" s="447"/>
      <c r="S14088" s="447"/>
      <c r="T14088" s="447"/>
      <c r="U14088" s="447"/>
      <c r="V14088" s="76"/>
      <c r="W14088" s="76">
        <v>1</v>
      </c>
      <c r="X14088" s="76">
        <v>2</v>
      </c>
    </row>
    <row r="14089" spans="1:24">
      <c r="A14089" s="895"/>
      <c r="B14089" s="54"/>
      <c r="C14089" s="522"/>
      <c r="D14089" s="522"/>
      <c r="E14089" s="555"/>
      <c r="F14089" s="555"/>
      <c r="G14089" s="522"/>
      <c r="H14089" s="555"/>
      <c r="I14089" s="95"/>
      <c r="J14089" s="54"/>
      <c r="K14089" s="75" t="s">
        <v>1501</v>
      </c>
      <c r="L14089" s="76">
        <f t="shared" si="661"/>
        <v>0</v>
      </c>
      <c r="M14089" s="904"/>
      <c r="N14089" s="904"/>
      <c r="O14089" s="904"/>
      <c r="P14089" s="904"/>
      <c r="Q14089" s="904"/>
      <c r="R14089" s="904"/>
      <c r="S14089" s="904"/>
      <c r="T14089" s="904"/>
      <c r="U14089" s="904"/>
      <c r="V14089" s="904"/>
      <c r="W14089" s="904"/>
      <c r="X14089" s="904"/>
    </row>
    <row r="14090" spans="1:24">
      <c r="A14090" s="895"/>
      <c r="B14090" s="54"/>
      <c r="C14090" s="523"/>
      <c r="D14090" s="523"/>
      <c r="E14090" s="557"/>
      <c r="F14090" s="557"/>
      <c r="G14090" s="523"/>
      <c r="H14090" s="557"/>
      <c r="I14090" s="96"/>
      <c r="J14090" s="80"/>
      <c r="K14090" s="84" t="s">
        <v>1502</v>
      </c>
      <c r="L14090" s="76">
        <f t="shared" si="661"/>
        <v>0</v>
      </c>
      <c r="M14090" s="904"/>
      <c r="N14090" s="904"/>
      <c r="O14090" s="904"/>
      <c r="P14090" s="904"/>
      <c r="Q14090" s="904"/>
      <c r="R14090" s="904"/>
      <c r="S14090" s="904"/>
      <c r="T14090" s="904"/>
      <c r="U14090" s="904"/>
      <c r="V14090" s="904"/>
      <c r="W14090" s="904"/>
      <c r="X14090" s="904"/>
    </row>
    <row r="14091" spans="1:24">
      <c r="A14091" s="895"/>
      <c r="B14091" s="54"/>
      <c r="C14091" s="521" t="s">
        <v>33</v>
      </c>
      <c r="D14091" s="521" t="s">
        <v>21293</v>
      </c>
      <c r="E14091" s="521" t="s">
        <v>21294</v>
      </c>
      <c r="F14091" s="553" t="s">
        <v>21295</v>
      </c>
      <c r="G14091" s="521" t="s">
        <v>21296</v>
      </c>
      <c r="H14091" s="553" t="s">
        <v>21297</v>
      </c>
      <c r="I14091" s="524">
        <v>7583</v>
      </c>
      <c r="J14091" s="46" t="s">
        <v>1508</v>
      </c>
      <c r="K14091" s="75" t="s">
        <v>1509</v>
      </c>
      <c r="L14091" s="76">
        <f t="shared" si="661"/>
        <v>0</v>
      </c>
      <c r="M14091" s="447"/>
      <c r="N14091" s="447"/>
      <c r="O14091" s="447"/>
      <c r="P14091" s="447"/>
      <c r="Q14091" s="447"/>
      <c r="R14091" s="447"/>
      <c r="S14091" s="447"/>
      <c r="T14091" s="447"/>
      <c r="U14091" s="447"/>
      <c r="V14091" s="76"/>
      <c r="W14091" s="76"/>
      <c r="X14091" s="76"/>
    </row>
    <row r="14092" spans="1:24">
      <c r="A14092" s="895"/>
      <c r="B14092" s="54"/>
      <c r="C14092" s="522"/>
      <c r="D14092" s="522"/>
      <c r="E14092" s="555"/>
      <c r="F14092" s="555"/>
      <c r="G14092" s="522"/>
      <c r="H14092" s="555"/>
      <c r="I14092" s="95"/>
      <c r="J14092" s="54"/>
      <c r="K14092" s="75" t="s">
        <v>1501</v>
      </c>
      <c r="L14092" s="76">
        <f t="shared" si="661"/>
        <v>0</v>
      </c>
      <c r="M14092" s="76"/>
      <c r="N14092" s="76"/>
      <c r="O14092" s="76"/>
      <c r="P14092" s="76"/>
      <c r="Q14092" s="76"/>
      <c r="R14092" s="76"/>
      <c r="S14092" s="76"/>
      <c r="T14092" s="76"/>
      <c r="U14092" s="76"/>
      <c r="V14092" s="76"/>
      <c r="W14092" s="76"/>
      <c r="X14092" s="76"/>
    </row>
    <row r="14093" spans="1:24">
      <c r="A14093" s="895"/>
      <c r="B14093" s="54"/>
      <c r="C14093" s="523"/>
      <c r="D14093" s="523"/>
      <c r="E14093" s="557"/>
      <c r="F14093" s="557"/>
      <c r="G14093" s="523"/>
      <c r="H14093" s="557"/>
      <c r="I14093" s="96"/>
      <c r="J14093" s="80"/>
      <c r="K14093" s="84" t="s">
        <v>1502</v>
      </c>
      <c r="L14093" s="76">
        <f t="shared" si="661"/>
        <v>2</v>
      </c>
      <c r="M14093" s="76"/>
      <c r="N14093" s="76"/>
      <c r="O14093" s="76">
        <v>1</v>
      </c>
      <c r="P14093" s="76"/>
      <c r="Q14093" s="76"/>
      <c r="R14093" s="76"/>
      <c r="S14093" s="76"/>
      <c r="T14093" s="76">
        <v>1</v>
      </c>
      <c r="U14093" s="76"/>
      <c r="V14093" s="76"/>
      <c r="W14093" s="76"/>
      <c r="X14093" s="76"/>
    </row>
    <row r="14094" spans="1:24">
      <c r="A14094" s="895"/>
      <c r="B14094" s="54"/>
      <c r="C14094" s="521" t="s">
        <v>33</v>
      </c>
      <c r="D14094" s="521" t="s">
        <v>21298</v>
      </c>
      <c r="E14094" s="521" t="s">
        <v>21299</v>
      </c>
      <c r="F14094" s="553" t="s">
        <v>21300</v>
      </c>
      <c r="G14094" s="521" t="s">
        <v>21301</v>
      </c>
      <c r="H14094" s="553" t="s">
        <v>21302</v>
      </c>
      <c r="I14094" s="524">
        <v>3131</v>
      </c>
      <c r="J14094" s="46" t="s">
        <v>1508</v>
      </c>
      <c r="K14094" s="75" t="s">
        <v>1509</v>
      </c>
      <c r="L14094" s="76">
        <f t="shared" si="661"/>
        <v>0</v>
      </c>
      <c r="M14094" s="76"/>
      <c r="N14094" s="76"/>
      <c r="O14094" s="76"/>
      <c r="P14094" s="76"/>
      <c r="Q14094" s="76"/>
      <c r="R14094" s="76"/>
      <c r="S14094" s="76"/>
      <c r="T14094" s="76"/>
      <c r="U14094" s="76"/>
      <c r="V14094" s="76"/>
      <c r="W14094" s="76"/>
      <c r="X14094" s="76"/>
    </row>
    <row r="14095" spans="1:24">
      <c r="A14095" s="895"/>
      <c r="B14095" s="54"/>
      <c r="C14095" s="522"/>
      <c r="D14095" s="522"/>
      <c r="E14095" s="555"/>
      <c r="F14095" s="555"/>
      <c r="G14095" s="522"/>
      <c r="H14095" s="555"/>
      <c r="I14095" s="95"/>
      <c r="J14095" s="54"/>
      <c r="K14095" s="75" t="s">
        <v>1501</v>
      </c>
      <c r="L14095" s="76">
        <f t="shared" si="661"/>
        <v>6</v>
      </c>
      <c r="M14095" s="76"/>
      <c r="N14095" s="76"/>
      <c r="O14095" s="76">
        <v>4</v>
      </c>
      <c r="P14095" s="76"/>
      <c r="Q14095" s="76"/>
      <c r="R14095" s="76"/>
      <c r="S14095" s="76">
        <v>1</v>
      </c>
      <c r="T14095" s="76">
        <v>1</v>
      </c>
      <c r="U14095" s="76"/>
      <c r="V14095" s="76"/>
      <c r="W14095" s="76"/>
      <c r="X14095" s="76"/>
    </row>
    <row r="14096" spans="1:24">
      <c r="A14096" s="895"/>
      <c r="B14096" s="54"/>
      <c r="C14096" s="523"/>
      <c r="D14096" s="523"/>
      <c r="E14096" s="557"/>
      <c r="F14096" s="557"/>
      <c r="G14096" s="523"/>
      <c r="H14096" s="557"/>
      <c r="I14096" s="96"/>
      <c r="J14096" s="80"/>
      <c r="K14096" s="84" t="s">
        <v>1502</v>
      </c>
      <c r="L14096" s="76">
        <f t="shared" si="661"/>
        <v>0</v>
      </c>
      <c r="M14096" s="76"/>
      <c r="N14096" s="76"/>
      <c r="O14096" s="76"/>
      <c r="P14096" s="76"/>
      <c r="Q14096" s="76"/>
      <c r="R14096" s="76"/>
      <c r="S14096" s="76"/>
      <c r="T14096" s="76"/>
      <c r="U14096" s="76"/>
      <c r="V14096" s="76"/>
      <c r="W14096" s="76"/>
      <c r="X14096" s="76"/>
    </row>
    <row r="14097" spans="1:24">
      <c r="A14097" s="895"/>
      <c r="B14097" s="54"/>
      <c r="C14097" s="521" t="s">
        <v>33</v>
      </c>
      <c r="D14097" s="521" t="s">
        <v>21303</v>
      </c>
      <c r="E14097" s="521" t="s">
        <v>21304</v>
      </c>
      <c r="F14097" s="553" t="s">
        <v>21305</v>
      </c>
      <c r="G14097" s="521" t="s">
        <v>21306</v>
      </c>
      <c r="H14097" s="553" t="s">
        <v>21307</v>
      </c>
      <c r="I14097" s="524">
        <v>3916</v>
      </c>
      <c r="J14097" s="46" t="s">
        <v>1508</v>
      </c>
      <c r="K14097" s="75" t="s">
        <v>1509</v>
      </c>
      <c r="L14097" s="76">
        <f t="shared" si="661"/>
        <v>0</v>
      </c>
      <c r="M14097" s="76"/>
      <c r="N14097" s="76"/>
      <c r="O14097" s="76"/>
      <c r="P14097" s="76"/>
      <c r="Q14097" s="76"/>
      <c r="R14097" s="76"/>
      <c r="S14097" s="76"/>
      <c r="T14097" s="76"/>
      <c r="U14097" s="76"/>
      <c r="V14097" s="76"/>
      <c r="W14097" s="76"/>
      <c r="X14097" s="76"/>
    </row>
    <row r="14098" spans="1:24">
      <c r="A14098" s="895"/>
      <c r="B14098" s="54"/>
      <c r="C14098" s="522"/>
      <c r="D14098" s="522"/>
      <c r="E14098" s="555"/>
      <c r="F14098" s="555"/>
      <c r="G14098" s="522"/>
      <c r="H14098" s="555"/>
      <c r="I14098" s="95"/>
      <c r="J14098" s="54"/>
      <c r="K14098" s="75" t="s">
        <v>1501</v>
      </c>
      <c r="L14098" s="76">
        <f t="shared" si="661"/>
        <v>0</v>
      </c>
      <c r="M14098" s="76"/>
      <c r="N14098" s="76"/>
      <c r="O14098" s="76"/>
      <c r="P14098" s="76"/>
      <c r="Q14098" s="76"/>
      <c r="R14098" s="76"/>
      <c r="S14098" s="76"/>
      <c r="T14098" s="76"/>
      <c r="U14098" s="76"/>
      <c r="V14098" s="76"/>
      <c r="W14098" s="76"/>
      <c r="X14098" s="76"/>
    </row>
    <row r="14099" spans="1:24">
      <c r="A14099" s="895"/>
      <c r="B14099" s="54"/>
      <c r="C14099" s="523"/>
      <c r="D14099" s="523"/>
      <c r="E14099" s="557"/>
      <c r="F14099" s="557"/>
      <c r="G14099" s="523"/>
      <c r="H14099" s="557"/>
      <c r="I14099" s="96"/>
      <c r="J14099" s="80"/>
      <c r="K14099" s="84" t="s">
        <v>1502</v>
      </c>
      <c r="L14099" s="76">
        <f t="shared" si="661"/>
        <v>4</v>
      </c>
      <c r="M14099" s="76"/>
      <c r="N14099" s="76"/>
      <c r="O14099" s="76"/>
      <c r="P14099" s="76"/>
      <c r="Q14099" s="76"/>
      <c r="R14099" s="76"/>
      <c r="S14099" s="76"/>
      <c r="T14099" s="76"/>
      <c r="U14099" s="76"/>
      <c r="V14099" s="76"/>
      <c r="W14099" s="76">
        <v>4</v>
      </c>
      <c r="X14099" s="76"/>
    </row>
    <row r="14100" spans="1:24">
      <c r="A14100" s="895"/>
      <c r="B14100" s="54"/>
      <c r="C14100" s="521" t="s">
        <v>33</v>
      </c>
      <c r="D14100" s="521" t="s">
        <v>21308</v>
      </c>
      <c r="E14100" s="521" t="s">
        <v>21309</v>
      </c>
      <c r="F14100" s="553" t="s">
        <v>21310</v>
      </c>
      <c r="G14100" s="521" t="s">
        <v>21311</v>
      </c>
      <c r="H14100" s="553" t="s">
        <v>21312</v>
      </c>
      <c r="I14100" s="524">
        <v>10945</v>
      </c>
      <c r="J14100" s="46" t="s">
        <v>1508</v>
      </c>
      <c r="K14100" s="75" t="s">
        <v>1509</v>
      </c>
      <c r="L14100" s="76">
        <f t="shared" si="661"/>
        <v>0</v>
      </c>
      <c r="M14100" s="76"/>
      <c r="N14100" s="76"/>
      <c r="O14100" s="76"/>
      <c r="P14100" s="76"/>
      <c r="Q14100" s="76"/>
      <c r="R14100" s="76"/>
      <c r="S14100" s="76"/>
      <c r="T14100" s="76"/>
      <c r="U14100" s="76"/>
      <c r="V14100" s="76"/>
      <c r="W14100" s="76"/>
      <c r="X14100" s="76"/>
    </row>
    <row r="14101" spans="1:24">
      <c r="A14101" s="895"/>
      <c r="B14101" s="54"/>
      <c r="C14101" s="522"/>
      <c r="D14101" s="522"/>
      <c r="E14101" s="555"/>
      <c r="F14101" s="555"/>
      <c r="G14101" s="522"/>
      <c r="H14101" s="555"/>
      <c r="I14101" s="95"/>
      <c r="J14101" s="54"/>
      <c r="K14101" s="75" t="s">
        <v>1501</v>
      </c>
      <c r="L14101" s="76">
        <f t="shared" si="661"/>
        <v>0</v>
      </c>
      <c r="M14101" s="76"/>
      <c r="N14101" s="76"/>
      <c r="O14101" s="76"/>
      <c r="P14101" s="76"/>
      <c r="Q14101" s="76"/>
      <c r="R14101" s="76"/>
      <c r="S14101" s="76"/>
      <c r="T14101" s="76"/>
      <c r="U14101" s="76"/>
      <c r="V14101" s="76"/>
      <c r="W14101" s="76"/>
      <c r="X14101" s="76"/>
    </row>
    <row r="14102" spans="1:24">
      <c r="A14102" s="895"/>
      <c r="B14102" s="54"/>
      <c r="C14102" s="523"/>
      <c r="D14102" s="523"/>
      <c r="E14102" s="557"/>
      <c r="F14102" s="557"/>
      <c r="G14102" s="523"/>
      <c r="H14102" s="557"/>
      <c r="I14102" s="96"/>
      <c r="J14102" s="80"/>
      <c r="K14102" s="84" t="s">
        <v>1502</v>
      </c>
      <c r="L14102" s="76">
        <f t="shared" si="661"/>
        <v>30</v>
      </c>
      <c r="M14102" s="76"/>
      <c r="N14102" s="76"/>
      <c r="O14102" s="76">
        <v>5</v>
      </c>
      <c r="P14102" s="76"/>
      <c r="Q14102" s="76"/>
      <c r="R14102" s="76"/>
      <c r="S14102" s="76">
        <v>25</v>
      </c>
      <c r="T14102" s="76"/>
      <c r="U14102" s="76"/>
      <c r="V14102" s="76"/>
      <c r="W14102" s="76"/>
      <c r="X14102" s="76"/>
    </row>
    <row r="14103" spans="1:24">
      <c r="A14103" s="895"/>
      <c r="B14103" s="54"/>
      <c r="C14103" s="521" t="s">
        <v>33</v>
      </c>
      <c r="D14103" s="521" t="s">
        <v>21313</v>
      </c>
      <c r="E14103" s="521" t="s">
        <v>21314</v>
      </c>
      <c r="F14103" s="553" t="s">
        <v>21315</v>
      </c>
      <c r="G14103" s="521" t="s">
        <v>21316</v>
      </c>
      <c r="H14103" s="553" t="s">
        <v>21317</v>
      </c>
      <c r="I14103" s="524">
        <v>13628</v>
      </c>
      <c r="J14103" s="46" t="s">
        <v>1508</v>
      </c>
      <c r="K14103" s="75" t="s">
        <v>1509</v>
      </c>
      <c r="L14103" s="76">
        <f t="shared" si="661"/>
        <v>0</v>
      </c>
      <c r="M14103" s="76"/>
      <c r="N14103" s="76"/>
      <c r="O14103" s="76"/>
      <c r="P14103" s="76"/>
      <c r="Q14103" s="76"/>
      <c r="R14103" s="76"/>
      <c r="S14103" s="76"/>
      <c r="T14103" s="76"/>
      <c r="U14103" s="76"/>
      <c r="V14103" s="76"/>
      <c r="W14103" s="76"/>
      <c r="X14103" s="76"/>
    </row>
    <row r="14104" spans="1:24">
      <c r="A14104" s="895"/>
      <c r="B14104" s="54"/>
      <c r="C14104" s="522"/>
      <c r="D14104" s="522"/>
      <c r="E14104" s="555"/>
      <c r="F14104" s="555"/>
      <c r="G14104" s="522"/>
      <c r="H14104" s="555"/>
      <c r="I14104" s="95"/>
      <c r="J14104" s="54"/>
      <c r="K14104" s="75" t="s">
        <v>1501</v>
      </c>
      <c r="L14104" s="76">
        <f t="shared" si="661"/>
        <v>0</v>
      </c>
      <c r="M14104" s="76"/>
      <c r="N14104" s="76"/>
      <c r="O14104" s="76"/>
      <c r="P14104" s="76"/>
      <c r="Q14104" s="76"/>
      <c r="R14104" s="76"/>
      <c r="S14104" s="76"/>
      <c r="T14104" s="76"/>
      <c r="U14104" s="76"/>
      <c r="V14104" s="76"/>
      <c r="W14104" s="76"/>
      <c r="X14104" s="76"/>
    </row>
    <row r="14105" spans="1:24">
      <c r="A14105" s="895"/>
      <c r="B14105" s="54"/>
      <c r="C14105" s="523"/>
      <c r="D14105" s="523"/>
      <c r="E14105" s="557"/>
      <c r="F14105" s="557"/>
      <c r="G14105" s="523"/>
      <c r="H14105" s="557"/>
      <c r="I14105" s="96"/>
      <c r="J14105" s="80"/>
      <c r="K14105" s="84" t="s">
        <v>1502</v>
      </c>
      <c r="L14105" s="76">
        <f t="shared" si="661"/>
        <v>24</v>
      </c>
      <c r="M14105" s="76"/>
      <c r="N14105" s="76"/>
      <c r="O14105" s="76"/>
      <c r="P14105" s="76"/>
      <c r="Q14105" s="76"/>
      <c r="R14105" s="76"/>
      <c r="S14105" s="76">
        <v>24</v>
      </c>
      <c r="T14105" s="76"/>
      <c r="U14105" s="76"/>
      <c r="V14105" s="76"/>
      <c r="W14105" s="76"/>
      <c r="X14105" s="76"/>
    </row>
    <row r="14106" spans="1:24">
      <c r="A14106" s="895"/>
      <c r="B14106" s="54"/>
      <c r="C14106" s="521" t="s">
        <v>33</v>
      </c>
      <c r="D14106" s="521" t="s">
        <v>21318</v>
      </c>
      <c r="E14106" s="521" t="s">
        <v>21319</v>
      </c>
      <c r="F14106" s="553" t="s">
        <v>21320</v>
      </c>
      <c r="G14106" s="521" t="s">
        <v>21321</v>
      </c>
      <c r="H14106" s="553" t="s">
        <v>21322</v>
      </c>
      <c r="I14106" s="524">
        <v>426</v>
      </c>
      <c r="J14106" s="46" t="s">
        <v>1508</v>
      </c>
      <c r="K14106" s="75" t="s">
        <v>1509</v>
      </c>
      <c r="L14106" s="76">
        <f t="shared" si="661"/>
        <v>0</v>
      </c>
      <c r="M14106" s="76"/>
      <c r="N14106" s="76"/>
      <c r="O14106" s="76"/>
      <c r="P14106" s="76"/>
      <c r="Q14106" s="76"/>
      <c r="R14106" s="76"/>
      <c r="S14106" s="76"/>
      <c r="T14106" s="76"/>
      <c r="U14106" s="76"/>
      <c r="V14106" s="76"/>
      <c r="W14106" s="76"/>
      <c r="X14106" s="76"/>
    </row>
    <row r="14107" spans="1:24">
      <c r="A14107" s="895"/>
      <c r="B14107" s="54"/>
      <c r="C14107" s="522"/>
      <c r="D14107" s="522"/>
      <c r="E14107" s="555"/>
      <c r="F14107" s="555"/>
      <c r="G14107" s="522"/>
      <c r="H14107" s="555"/>
      <c r="I14107" s="95"/>
      <c r="J14107" s="54"/>
      <c r="K14107" s="75" t="s">
        <v>1501</v>
      </c>
      <c r="L14107" s="76">
        <f t="shared" si="661"/>
        <v>0</v>
      </c>
      <c r="M14107" s="76"/>
      <c r="N14107" s="76"/>
      <c r="O14107" s="76"/>
      <c r="P14107" s="76"/>
      <c r="Q14107" s="76"/>
      <c r="R14107" s="76"/>
      <c r="S14107" s="76"/>
      <c r="T14107" s="76"/>
      <c r="U14107" s="76"/>
      <c r="V14107" s="76"/>
      <c r="W14107" s="76"/>
      <c r="X14107" s="76"/>
    </row>
    <row r="14108" spans="1:24">
      <c r="A14108" s="895"/>
      <c r="B14108" s="54"/>
      <c r="C14108" s="523"/>
      <c r="D14108" s="523"/>
      <c r="E14108" s="557"/>
      <c r="F14108" s="557"/>
      <c r="G14108" s="523"/>
      <c r="H14108" s="557"/>
      <c r="I14108" s="96"/>
      <c r="J14108" s="80"/>
      <c r="K14108" s="84" t="s">
        <v>1502</v>
      </c>
      <c r="L14108" s="76">
        <f t="shared" si="661"/>
        <v>2</v>
      </c>
      <c r="M14108" s="76"/>
      <c r="N14108" s="76"/>
      <c r="O14108" s="76">
        <v>1</v>
      </c>
      <c r="P14108" s="76"/>
      <c r="Q14108" s="76"/>
      <c r="R14108" s="76"/>
      <c r="S14108" s="76">
        <v>1</v>
      </c>
      <c r="T14108" s="76"/>
      <c r="U14108" s="76"/>
      <c r="V14108" s="76"/>
      <c r="W14108" s="76"/>
      <c r="X14108" s="76"/>
    </row>
    <row r="14109" spans="1:24">
      <c r="A14109" s="895"/>
      <c r="B14109" s="54"/>
      <c r="C14109" s="521" t="s">
        <v>33</v>
      </c>
      <c r="D14109" s="521" t="s">
        <v>21323</v>
      </c>
      <c r="E14109" s="521" t="s">
        <v>21324</v>
      </c>
      <c r="F14109" s="553" t="s">
        <v>21325</v>
      </c>
      <c r="G14109" s="521" t="s">
        <v>21326</v>
      </c>
      <c r="H14109" s="553" t="s">
        <v>21327</v>
      </c>
      <c r="I14109" s="524">
        <v>1534</v>
      </c>
      <c r="J14109" s="46" t="s">
        <v>1508</v>
      </c>
      <c r="K14109" s="75" t="s">
        <v>1509</v>
      </c>
      <c r="L14109" s="76">
        <f t="shared" si="661"/>
        <v>0</v>
      </c>
      <c r="M14109" s="76"/>
      <c r="N14109" s="76"/>
      <c r="O14109" s="76"/>
      <c r="P14109" s="76"/>
      <c r="Q14109" s="76"/>
      <c r="R14109" s="76"/>
      <c r="S14109" s="76"/>
      <c r="T14109" s="76"/>
      <c r="U14109" s="76"/>
      <c r="V14109" s="76"/>
      <c r="W14109" s="76"/>
      <c r="X14109" s="76"/>
    </row>
    <row r="14110" spans="1:24">
      <c r="A14110" s="895"/>
      <c r="B14110" s="54"/>
      <c r="C14110" s="522"/>
      <c r="D14110" s="522"/>
      <c r="E14110" s="555"/>
      <c r="F14110" s="555"/>
      <c r="G14110" s="522"/>
      <c r="H14110" s="555"/>
      <c r="I14110" s="95"/>
      <c r="J14110" s="54"/>
      <c r="K14110" s="75" t="s">
        <v>1501</v>
      </c>
      <c r="L14110" s="76">
        <f t="shared" si="661"/>
        <v>0</v>
      </c>
      <c r="M14110" s="76"/>
      <c r="N14110" s="76"/>
      <c r="O14110" s="76"/>
      <c r="P14110" s="76"/>
      <c r="Q14110" s="76"/>
      <c r="R14110" s="76"/>
      <c r="S14110" s="76"/>
      <c r="T14110" s="76"/>
      <c r="U14110" s="76"/>
      <c r="V14110" s="76"/>
      <c r="W14110" s="76"/>
      <c r="X14110" s="76"/>
    </row>
    <row r="14111" spans="1:24">
      <c r="A14111" s="895"/>
      <c r="B14111" s="54"/>
      <c r="C14111" s="523"/>
      <c r="D14111" s="523"/>
      <c r="E14111" s="557"/>
      <c r="F14111" s="557"/>
      <c r="G14111" s="523"/>
      <c r="H14111" s="557"/>
      <c r="I14111" s="96"/>
      <c r="J14111" s="80"/>
      <c r="K14111" s="84" t="s">
        <v>1502</v>
      </c>
      <c r="L14111" s="76">
        <f t="shared" si="661"/>
        <v>2</v>
      </c>
      <c r="M14111" s="76"/>
      <c r="N14111" s="76"/>
      <c r="O14111" s="76">
        <v>2</v>
      </c>
      <c r="P14111" s="76"/>
      <c r="Q14111" s="76"/>
      <c r="R14111" s="76"/>
      <c r="S14111" s="76"/>
      <c r="T14111" s="76"/>
      <c r="U14111" s="76"/>
      <c r="V14111" s="76"/>
      <c r="W14111" s="76"/>
      <c r="X14111" s="76"/>
    </row>
    <row r="14112" spans="1:24">
      <c r="A14112" s="895"/>
      <c r="B14112" s="54"/>
      <c r="C14112" s="521" t="s">
        <v>33</v>
      </c>
      <c r="D14112" s="521" t="s">
        <v>21328</v>
      </c>
      <c r="E14112" s="521" t="s">
        <v>21329</v>
      </c>
      <c r="F14112" s="553" t="s">
        <v>21330</v>
      </c>
      <c r="G14112" s="521" t="s">
        <v>21331</v>
      </c>
      <c r="H14112" s="553"/>
      <c r="I14112" s="524">
        <v>49</v>
      </c>
      <c r="J14112" s="46" t="s">
        <v>1508</v>
      </c>
      <c r="K14112" s="75" t="s">
        <v>1509</v>
      </c>
      <c r="L14112" s="76">
        <f t="shared" si="661"/>
        <v>0</v>
      </c>
      <c r="M14112" s="76"/>
      <c r="N14112" s="76"/>
      <c r="O14112" s="76"/>
      <c r="P14112" s="76"/>
      <c r="Q14112" s="76"/>
      <c r="R14112" s="76"/>
      <c r="S14112" s="76"/>
      <c r="T14112" s="76"/>
      <c r="U14112" s="76"/>
      <c r="V14112" s="76"/>
      <c r="W14112" s="76"/>
      <c r="X14112" s="76"/>
    </row>
    <row r="14113" spans="1:24">
      <c r="A14113" s="895"/>
      <c r="B14113" s="54"/>
      <c r="C14113" s="522"/>
      <c r="D14113" s="522"/>
      <c r="E14113" s="555"/>
      <c r="F14113" s="555"/>
      <c r="G14113" s="522"/>
      <c r="H14113" s="555"/>
      <c r="I14113" s="95"/>
      <c r="J14113" s="54"/>
      <c r="K14113" s="75" t="s">
        <v>1501</v>
      </c>
      <c r="L14113" s="76">
        <f t="shared" si="661"/>
        <v>0</v>
      </c>
      <c r="M14113" s="76"/>
      <c r="N14113" s="76"/>
      <c r="O14113" s="76"/>
      <c r="P14113" s="76"/>
      <c r="Q14113" s="76"/>
      <c r="R14113" s="76"/>
      <c r="S14113" s="76"/>
      <c r="T14113" s="76"/>
      <c r="U14113" s="76"/>
      <c r="V14113" s="76"/>
      <c r="W14113" s="76"/>
      <c r="X14113" s="76"/>
    </row>
    <row r="14114" spans="1:24">
      <c r="A14114" s="895"/>
      <c r="B14114" s="54"/>
      <c r="C14114" s="523"/>
      <c r="D14114" s="523"/>
      <c r="E14114" s="557"/>
      <c r="F14114" s="557"/>
      <c r="G14114" s="523"/>
      <c r="H14114" s="557"/>
      <c r="I14114" s="96"/>
      <c r="J14114" s="80"/>
      <c r="K14114" s="84" t="s">
        <v>1502</v>
      </c>
      <c r="L14114" s="76">
        <f t="shared" si="661"/>
        <v>2</v>
      </c>
      <c r="M14114" s="76"/>
      <c r="N14114" s="76"/>
      <c r="O14114" s="76">
        <v>1</v>
      </c>
      <c r="P14114" s="76"/>
      <c r="Q14114" s="76"/>
      <c r="R14114" s="76"/>
      <c r="S14114" s="76">
        <v>1</v>
      </c>
      <c r="T14114" s="76"/>
      <c r="U14114" s="76"/>
      <c r="V14114" s="76"/>
      <c r="W14114" s="76"/>
      <c r="X14114" s="76"/>
    </row>
    <row r="14115" spans="1:24">
      <c r="A14115" s="895"/>
      <c r="B14115" s="54"/>
      <c r="C14115" s="521" t="s">
        <v>1633</v>
      </c>
      <c r="D14115" s="521" t="s">
        <v>21332</v>
      </c>
      <c r="E14115" s="521" t="s">
        <v>21333</v>
      </c>
      <c r="F14115" s="553" t="s">
        <v>21334</v>
      </c>
      <c r="G14115" s="521" t="s">
        <v>21335</v>
      </c>
      <c r="H14115" s="553"/>
      <c r="I14115" s="524">
        <v>0</v>
      </c>
      <c r="J14115" s="46" t="s">
        <v>1508</v>
      </c>
      <c r="K14115" s="75" t="s">
        <v>1509</v>
      </c>
      <c r="L14115" s="76">
        <f t="shared" si="661"/>
        <v>0</v>
      </c>
      <c r="M14115" s="76"/>
      <c r="N14115" s="76"/>
      <c r="O14115" s="76"/>
      <c r="P14115" s="76"/>
      <c r="Q14115" s="76"/>
      <c r="R14115" s="76"/>
      <c r="S14115" s="76"/>
      <c r="T14115" s="76"/>
      <c r="U14115" s="76"/>
      <c r="V14115" s="76"/>
      <c r="W14115" s="76"/>
      <c r="X14115" s="76"/>
    </row>
    <row r="14116" spans="1:24">
      <c r="A14116" s="895"/>
      <c r="B14116" s="54"/>
      <c r="C14116" s="905"/>
      <c r="D14116" s="538"/>
      <c r="E14116" s="555"/>
      <c r="F14116" s="555"/>
      <c r="G14116" s="522"/>
      <c r="H14116" s="555"/>
      <c r="I14116" s="95"/>
      <c r="J14116" s="54"/>
      <c r="K14116" s="75" t="s">
        <v>1501</v>
      </c>
      <c r="L14116" s="76">
        <f t="shared" si="661"/>
        <v>0</v>
      </c>
      <c r="M14116" s="76"/>
      <c r="N14116" s="76"/>
      <c r="O14116" s="76"/>
      <c r="P14116" s="76"/>
      <c r="Q14116" s="76"/>
      <c r="R14116" s="76"/>
      <c r="S14116" s="76"/>
      <c r="T14116" s="76"/>
      <c r="U14116" s="76"/>
      <c r="V14116" s="76"/>
      <c r="W14116" s="76"/>
      <c r="X14116" s="76"/>
    </row>
    <row r="14117" spans="1:24">
      <c r="A14117" s="895"/>
      <c r="B14117" s="54"/>
      <c r="C14117" s="906"/>
      <c r="D14117" s="539"/>
      <c r="E14117" s="557"/>
      <c r="F14117" s="557"/>
      <c r="G14117" s="523"/>
      <c r="H14117" s="557"/>
      <c r="I14117" s="96"/>
      <c r="J14117" s="80"/>
      <c r="K14117" s="84" t="s">
        <v>1502</v>
      </c>
      <c r="L14117" s="76">
        <f t="shared" si="661"/>
        <v>2</v>
      </c>
      <c r="M14117" s="76"/>
      <c r="N14117" s="76"/>
      <c r="O14117" s="76"/>
      <c r="P14117" s="76"/>
      <c r="Q14117" s="76"/>
      <c r="R14117" s="76"/>
      <c r="S14117" s="76"/>
      <c r="T14117" s="76"/>
      <c r="U14117" s="76"/>
      <c r="V14117" s="76"/>
      <c r="W14117" s="76">
        <v>2</v>
      </c>
      <c r="X14117" s="76"/>
    </row>
    <row r="14118" spans="1:24">
      <c r="A14118" s="895"/>
      <c r="B14118" s="54"/>
      <c r="C14118" s="521" t="s">
        <v>1633</v>
      </c>
      <c r="D14118" s="521" t="s">
        <v>21336</v>
      </c>
      <c r="E14118" s="521" t="s">
        <v>21337</v>
      </c>
      <c r="F14118" s="553" t="s">
        <v>21338</v>
      </c>
      <c r="G14118" s="521" t="s">
        <v>21339</v>
      </c>
      <c r="H14118" s="553" t="s">
        <v>21340</v>
      </c>
      <c r="I14118" s="524">
        <v>417</v>
      </c>
      <c r="J14118" s="46" t="s">
        <v>1508</v>
      </c>
      <c r="K14118" s="75" t="s">
        <v>1509</v>
      </c>
      <c r="L14118" s="76">
        <f t="shared" si="661"/>
        <v>0</v>
      </c>
      <c r="M14118" s="76"/>
      <c r="N14118" s="76"/>
      <c r="O14118" s="76"/>
      <c r="P14118" s="76"/>
      <c r="Q14118" s="76"/>
      <c r="R14118" s="76"/>
      <c r="S14118" s="76"/>
      <c r="T14118" s="76"/>
      <c r="U14118" s="76"/>
      <c r="V14118" s="76"/>
      <c r="W14118" s="76"/>
      <c r="X14118" s="76"/>
    </row>
    <row r="14119" spans="1:24">
      <c r="A14119" s="895"/>
      <c r="B14119" s="54"/>
      <c r="C14119" s="905"/>
      <c r="D14119" s="538"/>
      <c r="E14119" s="555"/>
      <c r="F14119" s="555"/>
      <c r="G14119" s="522"/>
      <c r="H14119" s="555"/>
      <c r="I14119" s="95"/>
      <c r="J14119" s="54"/>
      <c r="K14119" s="75" t="s">
        <v>1501</v>
      </c>
      <c r="L14119" s="76">
        <f t="shared" si="661"/>
        <v>0</v>
      </c>
      <c r="M14119" s="76"/>
      <c r="N14119" s="76"/>
      <c r="O14119" s="76"/>
      <c r="P14119" s="76"/>
      <c r="Q14119" s="76"/>
      <c r="R14119" s="76"/>
      <c r="S14119" s="76"/>
      <c r="T14119" s="76"/>
      <c r="U14119" s="76"/>
      <c r="V14119" s="76"/>
      <c r="W14119" s="76"/>
      <c r="X14119" s="76"/>
    </row>
    <row r="14120" spans="1:24">
      <c r="A14120" s="895"/>
      <c r="B14120" s="54"/>
      <c r="C14120" s="906"/>
      <c r="D14120" s="539"/>
      <c r="E14120" s="557"/>
      <c r="F14120" s="557"/>
      <c r="G14120" s="523"/>
      <c r="H14120" s="557"/>
      <c r="I14120" s="96"/>
      <c r="J14120" s="80"/>
      <c r="K14120" s="84" t="s">
        <v>1502</v>
      </c>
      <c r="L14120" s="76">
        <f t="shared" si="661"/>
        <v>4</v>
      </c>
      <c r="M14120" s="76"/>
      <c r="N14120" s="76"/>
      <c r="O14120" s="76">
        <v>3</v>
      </c>
      <c r="P14120" s="76"/>
      <c r="Q14120" s="76"/>
      <c r="R14120" s="76"/>
      <c r="S14120" s="76">
        <v>1</v>
      </c>
      <c r="T14120" s="76"/>
      <c r="U14120" s="76"/>
      <c r="V14120" s="76"/>
      <c r="W14120" s="76"/>
      <c r="X14120" s="76"/>
    </row>
    <row r="14121" spans="1:24">
      <c r="A14121" s="895"/>
      <c r="B14121" s="54"/>
      <c r="C14121" s="521" t="s">
        <v>1633</v>
      </c>
      <c r="D14121" s="521" t="s">
        <v>21341</v>
      </c>
      <c r="E14121" s="521" t="s">
        <v>21342</v>
      </c>
      <c r="F14121" s="553" t="s">
        <v>21343</v>
      </c>
      <c r="G14121" s="521" t="s">
        <v>21344</v>
      </c>
      <c r="H14121" s="553"/>
      <c r="I14121" s="524">
        <v>0</v>
      </c>
      <c r="J14121" s="46" t="s">
        <v>1508</v>
      </c>
      <c r="K14121" s="75" t="s">
        <v>1509</v>
      </c>
      <c r="L14121" s="76">
        <f t="shared" si="661"/>
        <v>0</v>
      </c>
      <c r="M14121" s="76"/>
      <c r="N14121" s="76"/>
      <c r="O14121" s="76"/>
      <c r="P14121" s="76"/>
      <c r="Q14121" s="76"/>
      <c r="R14121" s="76"/>
      <c r="S14121" s="76"/>
      <c r="T14121" s="76"/>
      <c r="U14121" s="76"/>
      <c r="V14121" s="76"/>
      <c r="W14121" s="76"/>
      <c r="X14121" s="76"/>
    </row>
    <row r="14122" spans="1:24">
      <c r="A14122" s="895"/>
      <c r="B14122" s="54"/>
      <c r="C14122" s="905"/>
      <c r="D14122" s="538"/>
      <c r="E14122" s="555"/>
      <c r="F14122" s="555"/>
      <c r="G14122" s="522"/>
      <c r="H14122" s="555"/>
      <c r="I14122" s="95"/>
      <c r="J14122" s="54"/>
      <c r="K14122" s="75" t="s">
        <v>1501</v>
      </c>
      <c r="L14122" s="76">
        <f t="shared" si="661"/>
        <v>0</v>
      </c>
      <c r="M14122" s="76"/>
      <c r="N14122" s="76"/>
      <c r="O14122" s="76"/>
      <c r="P14122" s="76"/>
      <c r="Q14122" s="76"/>
      <c r="R14122" s="76"/>
      <c r="S14122" s="76"/>
      <c r="T14122" s="76"/>
      <c r="U14122" s="76"/>
      <c r="V14122" s="76"/>
      <c r="W14122" s="76"/>
      <c r="X14122" s="76"/>
    </row>
    <row r="14123" spans="1:24">
      <c r="A14123" s="895"/>
      <c r="B14123" s="54"/>
      <c r="C14123" s="906"/>
      <c r="D14123" s="539"/>
      <c r="E14123" s="557"/>
      <c r="F14123" s="557"/>
      <c r="G14123" s="523"/>
      <c r="H14123" s="557"/>
      <c r="I14123" s="96"/>
      <c r="J14123" s="80"/>
      <c r="K14123" s="84" t="s">
        <v>1502</v>
      </c>
      <c r="L14123" s="76">
        <f t="shared" si="661"/>
        <v>2</v>
      </c>
      <c r="M14123" s="76"/>
      <c r="N14123" s="76"/>
      <c r="O14123" s="76">
        <v>1</v>
      </c>
      <c r="P14123" s="76"/>
      <c r="Q14123" s="76"/>
      <c r="R14123" s="76"/>
      <c r="S14123" s="76">
        <v>1</v>
      </c>
      <c r="T14123" s="76"/>
      <c r="U14123" s="76"/>
      <c r="V14123" s="76"/>
      <c r="W14123" s="76"/>
      <c r="X14123" s="76"/>
    </row>
    <row r="14124" spans="1:24">
      <c r="A14124" s="895"/>
      <c r="B14124" s="54"/>
      <c r="C14124" s="522" t="s">
        <v>31</v>
      </c>
      <c r="D14124" s="521" t="s">
        <v>21345</v>
      </c>
      <c r="E14124" s="521" t="s">
        <v>21346</v>
      </c>
      <c r="F14124" s="553" t="s">
        <v>21347</v>
      </c>
      <c r="G14124" s="521" t="s">
        <v>21348</v>
      </c>
      <c r="H14124" s="553" t="s">
        <v>21349</v>
      </c>
      <c r="I14124" s="524">
        <v>453</v>
      </c>
      <c r="J14124" s="46" t="s">
        <v>1508</v>
      </c>
      <c r="K14124" s="75" t="s">
        <v>1509</v>
      </c>
      <c r="L14124" s="76">
        <f t="shared" si="661"/>
        <v>0</v>
      </c>
      <c r="M14124" s="76"/>
      <c r="N14124" s="76"/>
      <c r="O14124" s="76"/>
      <c r="P14124" s="76"/>
      <c r="Q14124" s="76"/>
      <c r="R14124" s="76"/>
      <c r="S14124" s="76"/>
      <c r="T14124" s="76"/>
      <c r="U14124" s="76"/>
      <c r="V14124" s="76"/>
      <c r="W14124" s="76"/>
      <c r="X14124" s="76"/>
    </row>
    <row r="14125" spans="1:24">
      <c r="A14125" s="895"/>
      <c r="B14125" s="54"/>
      <c r="C14125" s="522"/>
      <c r="D14125" s="538"/>
      <c r="E14125" s="555"/>
      <c r="F14125" s="555"/>
      <c r="G14125" s="522"/>
      <c r="H14125" s="555"/>
      <c r="I14125" s="95"/>
      <c r="J14125" s="54"/>
      <c r="K14125" s="75" t="s">
        <v>1501</v>
      </c>
      <c r="L14125" s="76">
        <f t="shared" si="661"/>
        <v>3</v>
      </c>
      <c r="M14125" s="76"/>
      <c r="N14125" s="76"/>
      <c r="O14125" s="76"/>
      <c r="P14125" s="76"/>
      <c r="Q14125" s="76"/>
      <c r="R14125" s="76">
        <v>3</v>
      </c>
      <c r="S14125" s="76"/>
      <c r="T14125" s="76"/>
      <c r="U14125" s="76"/>
      <c r="V14125" s="76"/>
      <c r="W14125" s="76"/>
      <c r="X14125" s="76"/>
    </row>
    <row r="14126" spans="1:24">
      <c r="A14126" s="895"/>
      <c r="B14126" s="54"/>
      <c r="C14126" s="523"/>
      <c r="D14126" s="539"/>
      <c r="E14126" s="557"/>
      <c r="F14126" s="557"/>
      <c r="G14126" s="523"/>
      <c r="H14126" s="557"/>
      <c r="I14126" s="96"/>
      <c r="J14126" s="80"/>
      <c r="K14126" s="84" t="s">
        <v>1502</v>
      </c>
      <c r="L14126" s="76">
        <f t="shared" si="661"/>
        <v>0</v>
      </c>
      <c r="M14126" s="76"/>
      <c r="N14126" s="76"/>
      <c r="O14126" s="76"/>
      <c r="P14126" s="76"/>
      <c r="Q14126" s="76"/>
      <c r="R14126" s="76"/>
      <c r="S14126" s="76"/>
      <c r="T14126" s="76"/>
      <c r="U14126" s="76"/>
      <c r="V14126" s="76"/>
      <c r="W14126" s="76"/>
      <c r="X14126" s="76"/>
    </row>
    <row r="14127" spans="1:24">
      <c r="A14127" s="895"/>
      <c r="B14127" s="54"/>
      <c r="C14127" s="521" t="s">
        <v>1633</v>
      </c>
      <c r="D14127" s="521" t="s">
        <v>21350</v>
      </c>
      <c r="E14127" s="521" t="s">
        <v>21351</v>
      </c>
      <c r="F14127" s="553" t="s">
        <v>21352</v>
      </c>
      <c r="G14127" s="521" t="s">
        <v>21353</v>
      </c>
      <c r="H14127" s="553" t="s">
        <v>21354</v>
      </c>
      <c r="I14127" s="524">
        <v>21385</v>
      </c>
      <c r="J14127" s="46" t="s">
        <v>1508</v>
      </c>
      <c r="K14127" s="75" t="s">
        <v>1509</v>
      </c>
      <c r="L14127" s="76">
        <f t="shared" si="661"/>
        <v>0</v>
      </c>
      <c r="M14127" s="76"/>
      <c r="N14127" s="76"/>
      <c r="O14127" s="76"/>
      <c r="P14127" s="76"/>
      <c r="Q14127" s="76"/>
      <c r="R14127" s="76"/>
      <c r="S14127" s="76"/>
      <c r="T14127" s="76"/>
      <c r="U14127" s="76"/>
      <c r="V14127" s="76"/>
      <c r="W14127" s="76"/>
      <c r="X14127" s="76"/>
    </row>
    <row r="14128" spans="1:24">
      <c r="A14128" s="895"/>
      <c r="B14128" s="54"/>
      <c r="C14128" s="905"/>
      <c r="D14128" s="538"/>
      <c r="E14128" s="555"/>
      <c r="F14128" s="555"/>
      <c r="G14128" s="522"/>
      <c r="H14128" s="555"/>
      <c r="I14128" s="95"/>
      <c r="J14128" s="54"/>
      <c r="K14128" s="75" t="s">
        <v>1501</v>
      </c>
      <c r="L14128" s="76">
        <f t="shared" ref="L14128:L14209" si="662">SUM(M14128:X14128)</f>
        <v>0</v>
      </c>
      <c r="M14128" s="76"/>
      <c r="N14128" s="76"/>
      <c r="O14128" s="76"/>
      <c r="P14128" s="76"/>
      <c r="Q14128" s="76"/>
      <c r="R14128" s="76"/>
      <c r="S14128" s="76"/>
      <c r="T14128" s="76"/>
      <c r="U14128" s="76"/>
      <c r="V14128" s="76"/>
      <c r="W14128" s="76"/>
      <c r="X14128" s="76"/>
    </row>
    <row r="14129" spans="1:24">
      <c r="A14129" s="895"/>
      <c r="B14129" s="54"/>
      <c r="C14129" s="906"/>
      <c r="D14129" s="539"/>
      <c r="E14129" s="557"/>
      <c r="F14129" s="557"/>
      <c r="G14129" s="523"/>
      <c r="H14129" s="557"/>
      <c r="I14129" s="96"/>
      <c r="J14129" s="80"/>
      <c r="K14129" s="84" t="s">
        <v>1502</v>
      </c>
      <c r="L14129" s="76">
        <f t="shared" si="662"/>
        <v>15</v>
      </c>
      <c r="M14129" s="76"/>
      <c r="N14129" s="76"/>
      <c r="O14129" s="76"/>
      <c r="P14129" s="76"/>
      <c r="Q14129" s="76"/>
      <c r="R14129" s="76"/>
      <c r="S14129" s="76"/>
      <c r="T14129" s="76"/>
      <c r="U14129" s="76"/>
      <c r="V14129" s="76"/>
      <c r="W14129" s="76">
        <v>15</v>
      </c>
      <c r="X14129" s="76"/>
    </row>
    <row r="14130" spans="1:24">
      <c r="A14130" s="895"/>
      <c r="B14130" s="54"/>
      <c r="C14130" s="521" t="s">
        <v>1633</v>
      </c>
      <c r="D14130" s="521" t="s">
        <v>12986</v>
      </c>
      <c r="E14130" s="521" t="s">
        <v>21355</v>
      </c>
      <c r="F14130" s="553" t="s">
        <v>21356</v>
      </c>
      <c r="G14130" s="521" t="s">
        <v>21357</v>
      </c>
      <c r="H14130" s="553"/>
      <c r="I14130" s="524">
        <v>77</v>
      </c>
      <c r="J14130" s="46" t="s">
        <v>1508</v>
      </c>
      <c r="K14130" s="75" t="s">
        <v>1509</v>
      </c>
      <c r="L14130" s="76">
        <f t="shared" si="662"/>
        <v>0</v>
      </c>
      <c r="M14130" s="76"/>
      <c r="N14130" s="76"/>
      <c r="O14130" s="76"/>
      <c r="P14130" s="76"/>
      <c r="Q14130" s="76"/>
      <c r="R14130" s="76"/>
      <c r="S14130" s="76"/>
      <c r="T14130" s="76"/>
      <c r="U14130" s="76"/>
      <c r="V14130" s="76"/>
      <c r="W14130" s="76"/>
      <c r="X14130" s="76"/>
    </row>
    <row r="14131" spans="1:24">
      <c r="A14131" s="895"/>
      <c r="B14131" s="54"/>
      <c r="C14131" s="905"/>
      <c r="D14131" s="538"/>
      <c r="E14131" s="555"/>
      <c r="F14131" s="555"/>
      <c r="G14131" s="522"/>
      <c r="H14131" s="555"/>
      <c r="I14131" s="95"/>
      <c r="J14131" s="54"/>
      <c r="K14131" s="75" t="s">
        <v>1501</v>
      </c>
      <c r="L14131" s="76">
        <f t="shared" si="662"/>
        <v>0</v>
      </c>
      <c r="M14131" s="76"/>
      <c r="N14131" s="76"/>
      <c r="O14131" s="76"/>
      <c r="P14131" s="76"/>
      <c r="Q14131" s="76"/>
      <c r="R14131" s="76"/>
      <c r="S14131" s="76"/>
      <c r="T14131" s="76"/>
      <c r="U14131" s="76"/>
      <c r="V14131" s="76"/>
      <c r="W14131" s="76"/>
      <c r="X14131" s="76"/>
    </row>
    <row r="14132" spans="1:24">
      <c r="A14132" s="895"/>
      <c r="B14132" s="54"/>
      <c r="C14132" s="906"/>
      <c r="D14132" s="539"/>
      <c r="E14132" s="557"/>
      <c r="F14132" s="557"/>
      <c r="G14132" s="523"/>
      <c r="H14132" s="557"/>
      <c r="I14132" s="96"/>
      <c r="J14132" s="80"/>
      <c r="K14132" s="84" t="s">
        <v>1502</v>
      </c>
      <c r="L14132" s="76">
        <f t="shared" si="662"/>
        <v>2</v>
      </c>
      <c r="M14132" s="76"/>
      <c r="N14132" s="76"/>
      <c r="O14132" s="76">
        <v>1</v>
      </c>
      <c r="P14132" s="76"/>
      <c r="Q14132" s="76"/>
      <c r="R14132" s="76"/>
      <c r="S14132" s="76">
        <v>1</v>
      </c>
      <c r="T14132" s="76"/>
      <c r="U14132" s="76"/>
      <c r="V14132" s="76"/>
      <c r="W14132" s="76"/>
      <c r="X14132" s="76"/>
    </row>
    <row r="14133" spans="1:24">
      <c r="A14133" s="895"/>
      <c r="B14133" s="54"/>
      <c r="C14133" s="521" t="s">
        <v>1633</v>
      </c>
      <c r="D14133" s="521" t="s">
        <v>21358</v>
      </c>
      <c r="E14133" s="521" t="s">
        <v>21359</v>
      </c>
      <c r="F14133" s="553" t="s">
        <v>21360</v>
      </c>
      <c r="G14133" s="521" t="s">
        <v>21361</v>
      </c>
      <c r="H14133" s="553" t="s">
        <v>21362</v>
      </c>
      <c r="I14133" s="524">
        <v>1336</v>
      </c>
      <c r="J14133" s="46" t="s">
        <v>1508</v>
      </c>
      <c r="K14133" s="75" t="s">
        <v>1509</v>
      </c>
      <c r="L14133" s="76">
        <f t="shared" si="662"/>
        <v>0</v>
      </c>
      <c r="M14133" s="76"/>
      <c r="N14133" s="76"/>
      <c r="O14133" s="76"/>
      <c r="P14133" s="76"/>
      <c r="Q14133" s="76"/>
      <c r="R14133" s="76"/>
      <c r="S14133" s="76"/>
      <c r="T14133" s="76"/>
      <c r="U14133" s="76"/>
      <c r="V14133" s="76"/>
      <c r="W14133" s="76"/>
      <c r="X14133" s="76"/>
    </row>
    <row r="14134" spans="1:24">
      <c r="A14134" s="895"/>
      <c r="B14134" s="54"/>
      <c r="C14134" s="905"/>
      <c r="D14134" s="538"/>
      <c r="E14134" s="555"/>
      <c r="F14134" s="555"/>
      <c r="G14134" s="522"/>
      <c r="H14134" s="555"/>
      <c r="I14134" s="95"/>
      <c r="J14134" s="54"/>
      <c r="K14134" s="75" t="s">
        <v>1501</v>
      </c>
      <c r="L14134" s="76">
        <f t="shared" si="662"/>
        <v>0</v>
      </c>
      <c r="M14134" s="76"/>
      <c r="N14134" s="76"/>
      <c r="O14134" s="76"/>
      <c r="P14134" s="76"/>
      <c r="Q14134" s="76"/>
      <c r="R14134" s="76"/>
      <c r="S14134" s="76"/>
      <c r="T14134" s="76"/>
      <c r="U14134" s="76"/>
      <c r="V14134" s="76"/>
      <c r="W14134" s="76"/>
      <c r="X14134" s="76"/>
    </row>
    <row r="14135" spans="1:24">
      <c r="A14135" s="895"/>
      <c r="B14135" s="54"/>
      <c r="C14135" s="906"/>
      <c r="D14135" s="539"/>
      <c r="E14135" s="557"/>
      <c r="F14135" s="557"/>
      <c r="G14135" s="523"/>
      <c r="H14135" s="557"/>
      <c r="I14135" s="96"/>
      <c r="J14135" s="80"/>
      <c r="K14135" s="84" t="s">
        <v>1502</v>
      </c>
      <c r="L14135" s="76">
        <f t="shared" si="662"/>
        <v>2</v>
      </c>
      <c r="M14135" s="76"/>
      <c r="N14135" s="76"/>
      <c r="O14135" s="76"/>
      <c r="P14135" s="76"/>
      <c r="Q14135" s="76"/>
      <c r="R14135" s="76">
        <v>2</v>
      </c>
      <c r="S14135" s="76"/>
      <c r="T14135" s="76"/>
      <c r="U14135" s="76"/>
      <c r="V14135" s="76"/>
      <c r="W14135" s="76"/>
      <c r="X14135" s="76"/>
    </row>
    <row r="14136" spans="1:24">
      <c r="A14136" s="895"/>
      <c r="B14136" s="54"/>
      <c r="C14136" s="521" t="s">
        <v>1633</v>
      </c>
      <c r="D14136" s="521" t="s">
        <v>21363</v>
      </c>
      <c r="E14136" s="521" t="s">
        <v>21364</v>
      </c>
      <c r="F14136" s="553" t="s">
        <v>21315</v>
      </c>
      <c r="G14136" s="521" t="s">
        <v>21365</v>
      </c>
      <c r="H14136" s="553" t="s">
        <v>21317</v>
      </c>
      <c r="I14136" s="524">
        <v>0</v>
      </c>
      <c r="J14136" s="46" t="s">
        <v>1508</v>
      </c>
      <c r="K14136" s="75" t="s">
        <v>1509</v>
      </c>
      <c r="L14136" s="76">
        <f t="shared" si="662"/>
        <v>0</v>
      </c>
      <c r="M14136" s="76"/>
      <c r="N14136" s="76"/>
      <c r="O14136" s="76"/>
      <c r="P14136" s="76"/>
      <c r="Q14136" s="76"/>
      <c r="R14136" s="76"/>
      <c r="S14136" s="76"/>
      <c r="T14136" s="76"/>
      <c r="U14136" s="76"/>
      <c r="V14136" s="76"/>
      <c r="W14136" s="76"/>
      <c r="X14136" s="76"/>
    </row>
    <row r="14137" spans="1:24">
      <c r="A14137" s="895"/>
      <c r="B14137" s="54"/>
      <c r="C14137" s="905"/>
      <c r="D14137" s="538"/>
      <c r="E14137" s="555"/>
      <c r="F14137" s="555"/>
      <c r="G14137" s="522"/>
      <c r="H14137" s="555"/>
      <c r="I14137" s="95"/>
      <c r="J14137" s="54"/>
      <c r="K14137" s="75" t="s">
        <v>1501</v>
      </c>
      <c r="L14137" s="76">
        <f t="shared" si="662"/>
        <v>0</v>
      </c>
      <c r="M14137" s="76"/>
      <c r="N14137" s="76"/>
      <c r="O14137" s="76"/>
      <c r="P14137" s="76"/>
      <c r="Q14137" s="76"/>
      <c r="R14137" s="76"/>
      <c r="S14137" s="76"/>
      <c r="T14137" s="76"/>
      <c r="U14137" s="76"/>
      <c r="V14137" s="76"/>
      <c r="W14137" s="76"/>
      <c r="X14137" s="76"/>
    </row>
    <row r="14138" spans="1:24">
      <c r="A14138" s="895"/>
      <c r="B14138" s="54"/>
      <c r="C14138" s="906"/>
      <c r="D14138" s="539"/>
      <c r="E14138" s="557"/>
      <c r="F14138" s="557"/>
      <c r="G14138" s="523"/>
      <c r="H14138" s="557"/>
      <c r="I14138" s="96"/>
      <c r="J14138" s="80"/>
      <c r="K14138" s="84" t="s">
        <v>1502</v>
      </c>
      <c r="L14138" s="76">
        <f t="shared" si="662"/>
        <v>3</v>
      </c>
      <c r="M14138" s="76"/>
      <c r="N14138" s="76"/>
      <c r="O14138" s="76"/>
      <c r="P14138" s="76"/>
      <c r="Q14138" s="76"/>
      <c r="R14138" s="76"/>
      <c r="S14138" s="76">
        <v>3</v>
      </c>
      <c r="T14138" s="76"/>
      <c r="U14138" s="76"/>
      <c r="V14138" s="76"/>
      <c r="W14138" s="76"/>
      <c r="X14138" s="76"/>
    </row>
    <row r="14139" spans="1:24">
      <c r="A14139" s="895"/>
      <c r="B14139" s="54"/>
      <c r="C14139" s="521" t="s">
        <v>1633</v>
      </c>
      <c r="D14139" s="58" t="s">
        <v>21148</v>
      </c>
      <c r="E14139" s="521" t="s">
        <v>21366</v>
      </c>
      <c r="F14139" s="46" t="s">
        <v>21150</v>
      </c>
      <c r="G14139" s="58" t="s">
        <v>21367</v>
      </c>
      <c r="H14139" s="46" t="s">
        <v>21368</v>
      </c>
      <c r="I14139" s="524">
        <v>0</v>
      </c>
      <c r="J14139" s="46" t="s">
        <v>1508</v>
      </c>
      <c r="K14139" s="75" t="s">
        <v>1509</v>
      </c>
      <c r="L14139" s="76">
        <f t="shared" si="662"/>
        <v>0</v>
      </c>
      <c r="M14139" s="76"/>
      <c r="N14139" s="76"/>
      <c r="O14139" s="76"/>
      <c r="P14139" s="76"/>
      <c r="Q14139" s="76"/>
      <c r="R14139" s="76"/>
      <c r="S14139" s="76"/>
      <c r="T14139" s="76"/>
      <c r="U14139" s="76"/>
      <c r="V14139" s="76"/>
      <c r="W14139" s="76"/>
      <c r="X14139" s="76"/>
    </row>
    <row r="14140" spans="1:24">
      <c r="A14140" s="895"/>
      <c r="B14140" s="54"/>
      <c r="C14140" s="905"/>
      <c r="D14140" s="77"/>
      <c r="E14140" s="555"/>
      <c r="F14140" s="54"/>
      <c r="G14140" s="77"/>
      <c r="H14140" s="54"/>
      <c r="I14140" s="95"/>
      <c r="J14140" s="54"/>
      <c r="K14140" s="75" t="s">
        <v>1501</v>
      </c>
      <c r="L14140" s="76">
        <f t="shared" si="662"/>
        <v>0</v>
      </c>
      <c r="M14140" s="76"/>
      <c r="N14140" s="76"/>
      <c r="O14140" s="76"/>
      <c r="P14140" s="76"/>
      <c r="Q14140" s="76"/>
      <c r="R14140" s="76"/>
      <c r="S14140" s="76"/>
      <c r="T14140" s="76"/>
      <c r="U14140" s="76"/>
      <c r="V14140" s="76"/>
      <c r="W14140" s="76"/>
      <c r="X14140" s="76"/>
    </row>
    <row r="14141" spans="1:24">
      <c r="A14141" s="895"/>
      <c r="B14141" s="54"/>
      <c r="C14141" s="906"/>
      <c r="D14141" s="81"/>
      <c r="E14141" s="557"/>
      <c r="F14141" s="80"/>
      <c r="G14141" s="81"/>
      <c r="H14141" s="80"/>
      <c r="I14141" s="96"/>
      <c r="J14141" s="80"/>
      <c r="K14141" s="84" t="s">
        <v>1502</v>
      </c>
      <c r="L14141" s="76">
        <f t="shared" si="662"/>
        <v>2</v>
      </c>
      <c r="M14141" s="76"/>
      <c r="N14141" s="76"/>
      <c r="O14141" s="76">
        <v>2</v>
      </c>
      <c r="P14141" s="76"/>
      <c r="Q14141" s="76"/>
      <c r="R14141" s="76"/>
      <c r="S14141" s="76"/>
      <c r="T14141" s="76"/>
      <c r="U14141" s="76"/>
      <c r="V14141" s="76"/>
      <c r="W14141" s="76"/>
      <c r="X14141" s="76"/>
    </row>
    <row r="14142" spans="1:24">
      <c r="A14142" s="895"/>
      <c r="B14142" s="54"/>
      <c r="C14142" s="521" t="s">
        <v>1633</v>
      </c>
      <c r="D14142" s="58" t="s">
        <v>14896</v>
      </c>
      <c r="E14142" s="521" t="s">
        <v>21369</v>
      </c>
      <c r="F14142" s="46" t="s">
        <v>21370</v>
      </c>
      <c r="G14142" s="58" t="s">
        <v>21371</v>
      </c>
      <c r="H14142" s="553"/>
      <c r="I14142" s="524">
        <v>36</v>
      </c>
      <c r="J14142" s="46" t="s">
        <v>1508</v>
      </c>
      <c r="K14142" s="75" t="s">
        <v>1509</v>
      </c>
      <c r="L14142" s="76">
        <f t="shared" si="662"/>
        <v>0</v>
      </c>
      <c r="M14142" s="76"/>
      <c r="N14142" s="76"/>
      <c r="O14142" s="76"/>
      <c r="P14142" s="76"/>
      <c r="Q14142" s="76"/>
      <c r="R14142" s="76"/>
      <c r="S14142" s="76"/>
      <c r="T14142" s="76"/>
      <c r="U14142" s="76"/>
      <c r="V14142" s="76"/>
      <c r="W14142" s="76"/>
      <c r="X14142" s="76"/>
    </row>
    <row r="14143" spans="1:24">
      <c r="A14143" s="895"/>
      <c r="B14143" s="54"/>
      <c r="C14143" s="905"/>
      <c r="D14143" s="77"/>
      <c r="E14143" s="555"/>
      <c r="F14143" s="54"/>
      <c r="G14143" s="77"/>
      <c r="H14143" s="555"/>
      <c r="I14143" s="95"/>
      <c r="J14143" s="54"/>
      <c r="K14143" s="75" t="s">
        <v>1501</v>
      </c>
      <c r="L14143" s="76">
        <f t="shared" si="662"/>
        <v>0</v>
      </c>
      <c r="M14143" s="76"/>
      <c r="N14143" s="76"/>
      <c r="O14143" s="76"/>
      <c r="P14143" s="76"/>
      <c r="Q14143" s="76"/>
      <c r="R14143" s="76"/>
      <c r="S14143" s="76"/>
      <c r="T14143" s="76"/>
      <c r="U14143" s="76"/>
      <c r="V14143" s="76"/>
      <c r="W14143" s="76"/>
      <c r="X14143" s="76"/>
    </row>
    <row r="14144" spans="1:24">
      <c r="A14144" s="895"/>
      <c r="B14144" s="54"/>
      <c r="C14144" s="906"/>
      <c r="D14144" s="81"/>
      <c r="E14144" s="557"/>
      <c r="F14144" s="80"/>
      <c r="G14144" s="81"/>
      <c r="H14144" s="557"/>
      <c r="I14144" s="96"/>
      <c r="J14144" s="80"/>
      <c r="K14144" s="84" t="s">
        <v>1502</v>
      </c>
      <c r="L14144" s="76">
        <f t="shared" si="662"/>
        <v>2</v>
      </c>
      <c r="M14144" s="76"/>
      <c r="N14144" s="76"/>
      <c r="O14144" s="76">
        <v>2</v>
      </c>
      <c r="P14144" s="76"/>
      <c r="Q14144" s="76"/>
      <c r="R14144" s="76"/>
      <c r="S14144" s="76"/>
      <c r="T14144" s="76"/>
      <c r="U14144" s="76"/>
      <c r="V14144" s="76"/>
      <c r="W14144" s="76"/>
      <c r="X14144" s="76"/>
    </row>
    <row r="14145" spans="1:24">
      <c r="A14145" s="895"/>
      <c r="B14145" s="54"/>
      <c r="C14145" s="521" t="s">
        <v>1633</v>
      </c>
      <c r="D14145" s="521" t="s">
        <v>21372</v>
      </c>
      <c r="E14145" s="521" t="s">
        <v>21373</v>
      </c>
      <c r="F14145" s="553" t="s">
        <v>21374</v>
      </c>
      <c r="G14145" s="521" t="s">
        <v>21375</v>
      </c>
      <c r="H14145" s="199"/>
      <c r="I14145" s="524">
        <v>0</v>
      </c>
      <c r="J14145" s="46" t="s">
        <v>1508</v>
      </c>
      <c r="K14145" s="75" t="s">
        <v>1509</v>
      </c>
      <c r="L14145" s="76">
        <f t="shared" si="662"/>
        <v>0</v>
      </c>
      <c r="M14145" s="76"/>
      <c r="N14145" s="76"/>
      <c r="O14145" s="76"/>
      <c r="P14145" s="76"/>
      <c r="Q14145" s="76"/>
      <c r="R14145" s="76"/>
      <c r="S14145" s="76"/>
      <c r="T14145" s="76"/>
      <c r="U14145" s="76"/>
      <c r="V14145" s="76"/>
      <c r="W14145" s="76"/>
      <c r="X14145" s="76"/>
    </row>
    <row r="14146" spans="1:24">
      <c r="A14146" s="895"/>
      <c r="B14146" s="54"/>
      <c r="C14146" s="905"/>
      <c r="D14146" s="538"/>
      <c r="E14146" s="555"/>
      <c r="F14146" s="555"/>
      <c r="G14146" s="522"/>
      <c r="H14146" s="200"/>
      <c r="I14146" s="95"/>
      <c r="J14146" s="54"/>
      <c r="K14146" s="75" t="s">
        <v>1501</v>
      </c>
      <c r="L14146" s="76">
        <f t="shared" si="662"/>
        <v>0</v>
      </c>
      <c r="M14146" s="76"/>
      <c r="N14146" s="76"/>
      <c r="O14146" s="76"/>
      <c r="P14146" s="76"/>
      <c r="Q14146" s="76"/>
      <c r="R14146" s="76"/>
      <c r="S14146" s="76"/>
      <c r="T14146" s="76"/>
      <c r="U14146" s="76"/>
      <c r="V14146" s="76"/>
      <c r="W14146" s="76"/>
      <c r="X14146" s="76"/>
    </row>
    <row r="14147" spans="1:24">
      <c r="A14147" s="895"/>
      <c r="B14147" s="54"/>
      <c r="C14147" s="906"/>
      <c r="D14147" s="539"/>
      <c r="E14147" s="557"/>
      <c r="F14147" s="557"/>
      <c r="G14147" s="523"/>
      <c r="H14147" s="201"/>
      <c r="I14147" s="96"/>
      <c r="J14147" s="80"/>
      <c r="K14147" s="84" t="s">
        <v>1502</v>
      </c>
      <c r="L14147" s="76">
        <f t="shared" si="662"/>
        <v>2</v>
      </c>
      <c r="M14147" s="76"/>
      <c r="N14147" s="76"/>
      <c r="O14147" s="76"/>
      <c r="P14147" s="76"/>
      <c r="Q14147" s="76"/>
      <c r="R14147" s="76"/>
      <c r="S14147" s="76">
        <v>2</v>
      </c>
      <c r="T14147" s="76"/>
      <c r="U14147" s="76"/>
      <c r="V14147" s="76"/>
      <c r="W14147" s="76"/>
      <c r="X14147" s="76"/>
    </row>
    <row r="14148" spans="1:24">
      <c r="A14148" s="895"/>
      <c r="B14148" s="54"/>
      <c r="C14148" s="521" t="s">
        <v>1633</v>
      </c>
      <c r="D14148" s="521" t="s">
        <v>21376</v>
      </c>
      <c r="E14148" s="521" t="s">
        <v>21377</v>
      </c>
      <c r="F14148" s="553" t="s">
        <v>21378</v>
      </c>
      <c r="G14148" s="521" t="s">
        <v>21379</v>
      </c>
      <c r="H14148" s="553" t="s">
        <v>21380</v>
      </c>
      <c r="I14148" s="524">
        <v>501</v>
      </c>
      <c r="J14148" s="46" t="s">
        <v>1508</v>
      </c>
      <c r="K14148" s="75" t="s">
        <v>1509</v>
      </c>
      <c r="L14148" s="76">
        <f t="shared" si="662"/>
        <v>0</v>
      </c>
      <c r="M14148" s="76"/>
      <c r="N14148" s="76"/>
      <c r="O14148" s="76"/>
      <c r="P14148" s="76"/>
      <c r="Q14148" s="76"/>
      <c r="R14148" s="76"/>
      <c r="S14148" s="76"/>
      <c r="T14148" s="76"/>
      <c r="U14148" s="76"/>
      <c r="V14148" s="76"/>
      <c r="W14148" s="76"/>
      <c r="X14148" s="76"/>
    </row>
    <row r="14149" spans="1:24">
      <c r="A14149" s="895"/>
      <c r="B14149" s="54"/>
      <c r="C14149" s="905"/>
      <c r="D14149" s="538"/>
      <c r="E14149" s="555"/>
      <c r="F14149" s="555"/>
      <c r="G14149" s="522"/>
      <c r="H14149" s="555"/>
      <c r="I14149" s="95"/>
      <c r="J14149" s="54"/>
      <c r="K14149" s="75" t="s">
        <v>1501</v>
      </c>
      <c r="L14149" s="76">
        <f t="shared" si="662"/>
        <v>0</v>
      </c>
      <c r="M14149" s="76"/>
      <c r="N14149" s="76"/>
      <c r="O14149" s="76"/>
      <c r="P14149" s="76"/>
      <c r="Q14149" s="76"/>
      <c r="R14149" s="76"/>
      <c r="S14149" s="76"/>
      <c r="T14149" s="76"/>
      <c r="U14149" s="76"/>
      <c r="V14149" s="76"/>
      <c r="W14149" s="76"/>
      <c r="X14149" s="76"/>
    </row>
    <row r="14150" spans="1:24">
      <c r="A14150" s="895"/>
      <c r="B14150" s="54"/>
      <c r="C14150" s="906"/>
      <c r="D14150" s="539"/>
      <c r="E14150" s="557"/>
      <c r="F14150" s="557"/>
      <c r="G14150" s="523"/>
      <c r="H14150" s="557"/>
      <c r="I14150" s="96"/>
      <c r="J14150" s="80"/>
      <c r="K14150" s="84" t="s">
        <v>1502</v>
      </c>
      <c r="L14150" s="76">
        <f t="shared" si="662"/>
        <v>2</v>
      </c>
      <c r="M14150" s="76"/>
      <c r="N14150" s="76"/>
      <c r="O14150" s="76">
        <v>2</v>
      </c>
      <c r="P14150" s="76"/>
      <c r="Q14150" s="76"/>
      <c r="R14150" s="76"/>
      <c r="S14150" s="76"/>
      <c r="T14150" s="76"/>
      <c r="U14150" s="76"/>
      <c r="V14150" s="76"/>
      <c r="W14150" s="76"/>
      <c r="X14150" s="76"/>
    </row>
    <row r="14151" spans="1:24">
      <c r="A14151" s="895"/>
      <c r="B14151" s="54"/>
      <c r="C14151" s="521" t="s">
        <v>1633</v>
      </c>
      <c r="D14151" s="521" t="s">
        <v>21381</v>
      </c>
      <c r="E14151" s="521" t="s">
        <v>21382</v>
      </c>
      <c r="F14151" s="553" t="s">
        <v>21383</v>
      </c>
      <c r="G14151" s="521" t="s">
        <v>21384</v>
      </c>
      <c r="H14151" s="199"/>
      <c r="I14151" s="524">
        <v>12</v>
      </c>
      <c r="J14151" s="46" t="s">
        <v>1508</v>
      </c>
      <c r="K14151" s="75" t="s">
        <v>1509</v>
      </c>
      <c r="L14151" s="76">
        <f t="shared" si="662"/>
        <v>0</v>
      </c>
      <c r="M14151" s="76"/>
      <c r="N14151" s="76"/>
      <c r="O14151" s="76"/>
      <c r="P14151" s="76"/>
      <c r="Q14151" s="76"/>
      <c r="R14151" s="76"/>
      <c r="S14151" s="76"/>
      <c r="T14151" s="76"/>
      <c r="U14151" s="76"/>
      <c r="V14151" s="76"/>
      <c r="W14151" s="76"/>
      <c r="X14151" s="76"/>
    </row>
    <row r="14152" spans="1:24">
      <c r="A14152" s="895"/>
      <c r="B14152" s="54"/>
      <c r="C14152" s="905"/>
      <c r="D14152" s="538"/>
      <c r="E14152" s="555"/>
      <c r="F14152" s="555"/>
      <c r="G14152" s="522"/>
      <c r="H14152" s="200"/>
      <c r="I14152" s="95"/>
      <c r="J14152" s="54"/>
      <c r="K14152" s="75" t="s">
        <v>1501</v>
      </c>
      <c r="L14152" s="76">
        <f t="shared" si="662"/>
        <v>0</v>
      </c>
      <c r="M14152" s="76"/>
      <c r="N14152" s="76"/>
      <c r="O14152" s="76"/>
      <c r="P14152" s="76"/>
      <c r="Q14152" s="76"/>
      <c r="R14152" s="76"/>
      <c r="S14152" s="76"/>
      <c r="T14152" s="76"/>
      <c r="U14152" s="76"/>
      <c r="V14152" s="76"/>
      <c r="W14152" s="76"/>
      <c r="X14152" s="76"/>
    </row>
    <row r="14153" spans="1:24">
      <c r="A14153" s="895"/>
      <c r="B14153" s="54"/>
      <c r="C14153" s="906"/>
      <c r="D14153" s="539"/>
      <c r="E14153" s="557"/>
      <c r="F14153" s="557"/>
      <c r="G14153" s="523"/>
      <c r="H14153" s="201"/>
      <c r="I14153" s="96"/>
      <c r="J14153" s="80"/>
      <c r="K14153" s="84" t="s">
        <v>1502</v>
      </c>
      <c r="L14153" s="76">
        <f t="shared" si="662"/>
        <v>3</v>
      </c>
      <c r="M14153" s="76"/>
      <c r="N14153" s="76"/>
      <c r="O14153" s="76">
        <v>1</v>
      </c>
      <c r="P14153" s="76"/>
      <c r="Q14153" s="76"/>
      <c r="R14153" s="76"/>
      <c r="S14153" s="76">
        <v>2</v>
      </c>
      <c r="T14153" s="76"/>
      <c r="U14153" s="76"/>
      <c r="V14153" s="76"/>
      <c r="W14153" s="76"/>
      <c r="X14153" s="76"/>
    </row>
    <row r="14154" spans="1:24">
      <c r="A14154" s="895"/>
      <c r="B14154" s="54"/>
      <c r="C14154" s="521" t="s">
        <v>1633</v>
      </c>
      <c r="D14154" s="521" t="s">
        <v>21385</v>
      </c>
      <c r="E14154" s="521" t="s">
        <v>21386</v>
      </c>
      <c r="F14154" s="553" t="s">
        <v>21387</v>
      </c>
      <c r="G14154" s="521" t="s">
        <v>21388</v>
      </c>
      <c r="H14154" s="199"/>
      <c r="I14154" s="524">
        <v>0</v>
      </c>
      <c r="J14154" s="46" t="s">
        <v>1508</v>
      </c>
      <c r="K14154" s="75" t="s">
        <v>1509</v>
      </c>
      <c r="L14154" s="76">
        <f t="shared" si="662"/>
        <v>0</v>
      </c>
      <c r="M14154" s="76"/>
      <c r="N14154" s="76"/>
      <c r="O14154" s="76"/>
      <c r="P14154" s="76"/>
      <c r="Q14154" s="76"/>
      <c r="R14154" s="76"/>
      <c r="S14154" s="76"/>
      <c r="T14154" s="76"/>
      <c r="U14154" s="76"/>
      <c r="V14154" s="76"/>
      <c r="W14154" s="76"/>
      <c r="X14154" s="76"/>
    </row>
    <row r="14155" spans="1:24">
      <c r="A14155" s="895"/>
      <c r="B14155" s="54"/>
      <c r="C14155" s="905"/>
      <c r="D14155" s="538"/>
      <c r="E14155" s="555"/>
      <c r="F14155" s="555"/>
      <c r="G14155" s="522"/>
      <c r="H14155" s="200"/>
      <c r="I14155" s="95"/>
      <c r="J14155" s="54"/>
      <c r="K14155" s="75" t="s">
        <v>1501</v>
      </c>
      <c r="L14155" s="76">
        <f t="shared" si="662"/>
        <v>0</v>
      </c>
      <c r="M14155" s="76"/>
      <c r="N14155" s="76"/>
      <c r="O14155" s="76"/>
      <c r="P14155" s="76"/>
      <c r="Q14155" s="76"/>
      <c r="R14155" s="76"/>
      <c r="S14155" s="76"/>
      <c r="T14155" s="76"/>
      <c r="U14155" s="76"/>
      <c r="V14155" s="76"/>
      <c r="W14155" s="76"/>
      <c r="X14155" s="76"/>
    </row>
    <row r="14156" spans="1:24">
      <c r="A14156" s="895"/>
      <c r="B14156" s="54"/>
      <c r="C14156" s="906"/>
      <c r="D14156" s="539"/>
      <c r="E14156" s="557"/>
      <c r="F14156" s="557"/>
      <c r="G14156" s="523"/>
      <c r="H14156" s="201"/>
      <c r="I14156" s="96"/>
      <c r="J14156" s="80"/>
      <c r="K14156" s="84" t="s">
        <v>1502</v>
      </c>
      <c r="L14156" s="76">
        <f t="shared" si="662"/>
        <v>5</v>
      </c>
      <c r="M14156" s="76"/>
      <c r="N14156" s="76"/>
      <c r="O14156" s="76">
        <v>2</v>
      </c>
      <c r="P14156" s="76"/>
      <c r="Q14156" s="76"/>
      <c r="R14156" s="76"/>
      <c r="S14156" s="76">
        <v>3</v>
      </c>
      <c r="T14156" s="76"/>
      <c r="U14156" s="76"/>
      <c r="V14156" s="76"/>
      <c r="W14156" s="76"/>
      <c r="X14156" s="76"/>
    </row>
    <row r="14157" spans="1:24">
      <c r="A14157" s="895"/>
      <c r="B14157" s="54"/>
      <c r="C14157" s="521" t="s">
        <v>1633</v>
      </c>
      <c r="D14157" s="521" t="s">
        <v>21389</v>
      </c>
      <c r="E14157" s="521" t="s">
        <v>21390</v>
      </c>
      <c r="F14157" s="553" t="s">
        <v>21391</v>
      </c>
      <c r="G14157" s="521" t="s">
        <v>21392</v>
      </c>
      <c r="H14157" s="553" t="s">
        <v>21393</v>
      </c>
      <c r="I14157" s="524">
        <v>0</v>
      </c>
      <c r="J14157" s="46" t="s">
        <v>1508</v>
      </c>
      <c r="K14157" s="75" t="s">
        <v>1509</v>
      </c>
      <c r="L14157" s="76">
        <f t="shared" si="662"/>
        <v>0</v>
      </c>
      <c r="M14157" s="76"/>
      <c r="N14157" s="76"/>
      <c r="O14157" s="76"/>
      <c r="P14157" s="76"/>
      <c r="Q14157" s="76"/>
      <c r="R14157" s="76"/>
      <c r="S14157" s="76"/>
      <c r="T14157" s="76"/>
      <c r="U14157" s="76"/>
      <c r="V14157" s="76"/>
      <c r="W14157" s="76"/>
      <c r="X14157" s="76"/>
    </row>
    <row r="14158" spans="1:24">
      <c r="A14158" s="895"/>
      <c r="B14158" s="54"/>
      <c r="C14158" s="905"/>
      <c r="D14158" s="538"/>
      <c r="E14158" s="555"/>
      <c r="F14158" s="555"/>
      <c r="G14158" s="522"/>
      <c r="H14158" s="555"/>
      <c r="I14158" s="95"/>
      <c r="J14158" s="54"/>
      <c r="K14158" s="75" t="s">
        <v>1501</v>
      </c>
      <c r="L14158" s="76">
        <f t="shared" si="662"/>
        <v>0</v>
      </c>
      <c r="M14158" s="76"/>
      <c r="N14158" s="76"/>
      <c r="O14158" s="76"/>
      <c r="P14158" s="76"/>
      <c r="Q14158" s="76"/>
      <c r="R14158" s="76"/>
      <c r="S14158" s="76"/>
      <c r="T14158" s="76"/>
      <c r="U14158" s="76"/>
      <c r="V14158" s="76"/>
      <c r="W14158" s="76"/>
      <c r="X14158" s="76"/>
    </row>
    <row r="14159" spans="1:24">
      <c r="A14159" s="895"/>
      <c r="B14159" s="80"/>
      <c r="C14159" s="906"/>
      <c r="D14159" s="539"/>
      <c r="E14159" s="557"/>
      <c r="F14159" s="557"/>
      <c r="G14159" s="523"/>
      <c r="H14159" s="557"/>
      <c r="I14159" s="96"/>
      <c r="J14159" s="80"/>
      <c r="K14159" s="84" t="s">
        <v>1502</v>
      </c>
      <c r="L14159" s="76">
        <f t="shared" si="662"/>
        <v>2</v>
      </c>
      <c r="M14159" s="76"/>
      <c r="N14159" s="76"/>
      <c r="O14159" s="76"/>
      <c r="P14159" s="76"/>
      <c r="Q14159" s="76"/>
      <c r="R14159" s="76">
        <v>2</v>
      </c>
      <c r="S14159" s="76"/>
      <c r="T14159" s="76"/>
      <c r="U14159" s="76"/>
      <c r="V14159" s="76"/>
      <c r="W14159" s="76"/>
      <c r="X14159" s="76"/>
    </row>
    <row r="14160" spans="1:24">
      <c r="A14160" s="895"/>
      <c r="B14160" s="103" t="s">
        <v>21394</v>
      </c>
      <c r="C14160" s="323"/>
      <c r="D14160" s="131">
        <f>COUNTA(D14163:D14177)</f>
        <v>5</v>
      </c>
      <c r="E14160" s="323"/>
      <c r="F14160" s="58"/>
      <c r="G14160" s="58"/>
      <c r="H14160" s="46"/>
      <c r="I14160" s="74">
        <f>SUM(I14163:I14177)</f>
        <v>132916.11000000002</v>
      </c>
      <c r="J14160" s="46" t="s">
        <v>1508</v>
      </c>
      <c r="K14160" s="75" t="s">
        <v>1509</v>
      </c>
      <c r="L14160" s="76">
        <f>SUM(M14160:X14160)</f>
        <v>102</v>
      </c>
      <c r="M14160" s="76">
        <v>0</v>
      </c>
      <c r="N14160" s="76">
        <v>34</v>
      </c>
      <c r="O14160" s="76">
        <v>0</v>
      </c>
      <c r="P14160" s="76">
        <v>0</v>
      </c>
      <c r="Q14160" s="76">
        <v>0</v>
      </c>
      <c r="R14160" s="76">
        <v>0</v>
      </c>
      <c r="S14160" s="76">
        <v>42</v>
      </c>
      <c r="T14160" s="76">
        <v>10</v>
      </c>
      <c r="U14160" s="76">
        <v>0</v>
      </c>
      <c r="V14160" s="76">
        <v>0</v>
      </c>
      <c r="W14160" s="76">
        <v>0</v>
      </c>
      <c r="X14160" s="76">
        <v>16</v>
      </c>
    </row>
    <row r="14161" spans="1:24">
      <c r="A14161" s="895"/>
      <c r="B14161" s="103"/>
      <c r="C14161" s="323"/>
      <c r="D14161" s="136"/>
      <c r="E14161" s="323"/>
      <c r="F14161" s="77"/>
      <c r="G14161" s="77"/>
      <c r="H14161" s="54"/>
      <c r="I14161" s="79"/>
      <c r="J14161" s="54"/>
      <c r="K14161" s="75" t="s">
        <v>1501</v>
      </c>
      <c r="L14161" s="76">
        <f>SUM(M14161:X14161)</f>
        <v>25</v>
      </c>
      <c r="M14161" s="76">
        <v>25</v>
      </c>
      <c r="N14161" s="76">
        <v>0</v>
      </c>
      <c r="O14161" s="76">
        <v>0</v>
      </c>
      <c r="P14161" s="76">
        <v>0</v>
      </c>
      <c r="Q14161" s="76">
        <v>0</v>
      </c>
      <c r="R14161" s="76">
        <v>0</v>
      </c>
      <c r="S14161" s="76">
        <v>0</v>
      </c>
      <c r="T14161" s="76">
        <v>0</v>
      </c>
      <c r="U14161" s="76">
        <v>0</v>
      </c>
      <c r="V14161" s="76">
        <v>0</v>
      </c>
      <c r="W14161" s="76">
        <v>0</v>
      </c>
      <c r="X14161" s="76">
        <v>0</v>
      </c>
    </row>
    <row r="14162" spans="1:24">
      <c r="A14162" s="895"/>
      <c r="B14162" s="103"/>
      <c r="C14162" s="323"/>
      <c r="D14162" s="138"/>
      <c r="E14162" s="323"/>
      <c r="F14162" s="81"/>
      <c r="G14162" s="81"/>
      <c r="H14162" s="80"/>
      <c r="I14162" s="83"/>
      <c r="J14162" s="80"/>
      <c r="K14162" s="84" t="s">
        <v>1502</v>
      </c>
      <c r="L14162" s="76">
        <f>SUM(M14162:X14162)</f>
        <v>0</v>
      </c>
      <c r="M14162" s="76">
        <v>0</v>
      </c>
      <c r="N14162" s="76">
        <v>0</v>
      </c>
      <c r="O14162" s="76">
        <v>0</v>
      </c>
      <c r="P14162" s="76">
        <v>0</v>
      </c>
      <c r="Q14162" s="76">
        <v>0</v>
      </c>
      <c r="R14162" s="76">
        <v>0</v>
      </c>
      <c r="S14162" s="76">
        <v>0</v>
      </c>
      <c r="T14162" s="76">
        <v>0</v>
      </c>
      <c r="U14162" s="76">
        <v>0</v>
      </c>
      <c r="V14162" s="76">
        <v>0</v>
      </c>
      <c r="W14162" s="76">
        <v>0</v>
      </c>
      <c r="X14162" s="76">
        <v>0</v>
      </c>
    </row>
    <row r="14163" spans="1:24">
      <c r="A14163" s="895"/>
      <c r="B14163" s="46" t="s">
        <v>21395</v>
      </c>
      <c r="C14163" s="46" t="s">
        <v>31</v>
      </c>
      <c r="D14163" s="58" t="s">
        <v>21396</v>
      </c>
      <c r="E14163" s="323" t="s">
        <v>21397</v>
      </c>
      <c r="F14163" s="58" t="s">
        <v>21398</v>
      </c>
      <c r="G14163" s="58" t="s">
        <v>21399</v>
      </c>
      <c r="H14163" s="46" t="s">
        <v>21400</v>
      </c>
      <c r="I14163" s="74">
        <v>27814.54</v>
      </c>
      <c r="J14163" s="46" t="s">
        <v>1508</v>
      </c>
      <c r="K14163" s="75" t="s">
        <v>1509</v>
      </c>
      <c r="L14163" s="76">
        <f>SUM(M14163:X14163)</f>
        <v>22</v>
      </c>
      <c r="M14163" s="76"/>
      <c r="N14163" s="76">
        <v>7</v>
      </c>
      <c r="O14163" s="76"/>
      <c r="P14163" s="76"/>
      <c r="Q14163" s="76"/>
      <c r="R14163" s="76"/>
      <c r="S14163" s="76">
        <v>10</v>
      </c>
      <c r="T14163" s="76">
        <v>2</v>
      </c>
      <c r="U14163" s="76"/>
      <c r="V14163" s="76"/>
      <c r="W14163" s="76"/>
      <c r="X14163" s="76">
        <v>3</v>
      </c>
    </row>
    <row r="14164" spans="1:24">
      <c r="A14164" s="895"/>
      <c r="B14164" s="54"/>
      <c r="C14164" s="54"/>
      <c r="D14164" s="77"/>
      <c r="E14164" s="323"/>
      <c r="F14164" s="77"/>
      <c r="G14164" s="77"/>
      <c r="H14164" s="54"/>
      <c r="I14164" s="79"/>
      <c r="J14164" s="54"/>
      <c r="K14164" s="75" t="s">
        <v>1501</v>
      </c>
      <c r="L14164" s="76">
        <f t="shared" ref="L14164:L14177" si="663">SUM(M14164:X14164)</f>
        <v>8</v>
      </c>
      <c r="M14164" s="76">
        <v>8</v>
      </c>
      <c r="N14164" s="76"/>
      <c r="O14164" s="76"/>
      <c r="P14164" s="76"/>
      <c r="Q14164" s="76"/>
      <c r="R14164" s="76"/>
      <c r="S14164" s="76"/>
      <c r="T14164" s="76"/>
      <c r="U14164" s="76"/>
      <c r="V14164" s="76"/>
      <c r="W14164" s="76"/>
      <c r="X14164" s="76"/>
    </row>
    <row r="14165" spans="1:24">
      <c r="A14165" s="895"/>
      <c r="B14165" s="54"/>
      <c r="C14165" s="80"/>
      <c r="D14165" s="81"/>
      <c r="E14165" s="323"/>
      <c r="F14165" s="81"/>
      <c r="G14165" s="81"/>
      <c r="H14165" s="80"/>
      <c r="I14165" s="83"/>
      <c r="J14165" s="80"/>
      <c r="K14165" s="84" t="s">
        <v>1502</v>
      </c>
      <c r="L14165" s="76">
        <f t="shared" si="663"/>
        <v>0</v>
      </c>
      <c r="M14165" s="76"/>
      <c r="N14165" s="76"/>
      <c r="O14165" s="76"/>
      <c r="P14165" s="76"/>
      <c r="Q14165" s="76"/>
      <c r="R14165" s="76"/>
      <c r="S14165" s="76"/>
      <c r="T14165" s="76"/>
      <c r="U14165" s="76"/>
      <c r="V14165" s="76"/>
      <c r="W14165" s="76"/>
      <c r="X14165" s="76"/>
    </row>
    <row r="14166" spans="1:24">
      <c r="A14166" s="895"/>
      <c r="B14166" s="54"/>
      <c r="C14166" s="46" t="s">
        <v>31</v>
      </c>
      <c r="D14166" s="58" t="s">
        <v>21401</v>
      </c>
      <c r="E14166" s="323" t="s">
        <v>21402</v>
      </c>
      <c r="F14166" s="58" t="s">
        <v>21403</v>
      </c>
      <c r="G14166" s="58" t="s">
        <v>21404</v>
      </c>
      <c r="H14166" s="46" t="s">
        <v>21405</v>
      </c>
      <c r="I14166" s="74">
        <v>22101.25</v>
      </c>
      <c r="J14166" s="46" t="s">
        <v>1508</v>
      </c>
      <c r="K14166" s="75" t="s">
        <v>1509</v>
      </c>
      <c r="L14166" s="76">
        <f t="shared" si="663"/>
        <v>25</v>
      </c>
      <c r="M14166" s="76"/>
      <c r="N14166" s="76">
        <v>6</v>
      </c>
      <c r="O14166" s="76"/>
      <c r="P14166" s="76"/>
      <c r="Q14166" s="76"/>
      <c r="R14166" s="76"/>
      <c r="S14166" s="76">
        <v>8</v>
      </c>
      <c r="T14166" s="76">
        <v>3</v>
      </c>
      <c r="U14166" s="76"/>
      <c r="V14166" s="76"/>
      <c r="W14166" s="76"/>
      <c r="X14166" s="76">
        <v>8</v>
      </c>
    </row>
    <row r="14167" spans="1:24">
      <c r="A14167" s="895"/>
      <c r="B14167" s="54"/>
      <c r="C14167" s="54"/>
      <c r="D14167" s="77"/>
      <c r="E14167" s="323"/>
      <c r="F14167" s="77"/>
      <c r="G14167" s="77"/>
      <c r="H14167" s="54"/>
      <c r="I14167" s="79"/>
      <c r="J14167" s="54"/>
      <c r="K14167" s="75" t="s">
        <v>1501</v>
      </c>
      <c r="L14167" s="76">
        <f t="shared" si="663"/>
        <v>3</v>
      </c>
      <c r="M14167" s="76">
        <v>3</v>
      </c>
      <c r="N14167" s="76"/>
      <c r="O14167" s="76"/>
      <c r="P14167" s="76"/>
      <c r="Q14167" s="76"/>
      <c r="R14167" s="76"/>
      <c r="S14167" s="76"/>
      <c r="T14167" s="76"/>
      <c r="U14167" s="76"/>
      <c r="V14167" s="76"/>
      <c r="W14167" s="76"/>
      <c r="X14167" s="76"/>
    </row>
    <row r="14168" spans="1:24">
      <c r="A14168" s="895"/>
      <c r="B14168" s="54"/>
      <c r="C14168" s="80"/>
      <c r="D14168" s="81"/>
      <c r="E14168" s="323"/>
      <c r="F14168" s="81"/>
      <c r="G14168" s="81"/>
      <c r="H14168" s="80"/>
      <c r="I14168" s="83"/>
      <c r="J14168" s="80"/>
      <c r="K14168" s="84" t="s">
        <v>1502</v>
      </c>
      <c r="L14168" s="76">
        <f t="shared" si="663"/>
        <v>0</v>
      </c>
      <c r="M14168" s="76"/>
      <c r="N14168" s="76"/>
      <c r="O14168" s="76"/>
      <c r="P14168" s="76"/>
      <c r="Q14168" s="76"/>
      <c r="R14168" s="76"/>
      <c r="S14168" s="76"/>
      <c r="T14168" s="76"/>
      <c r="U14168" s="76"/>
      <c r="V14168" s="76"/>
      <c r="W14168" s="76"/>
      <c r="X14168" s="76"/>
    </row>
    <row r="14169" spans="1:24">
      <c r="A14169" s="895"/>
      <c r="B14169" s="54"/>
      <c r="C14169" s="46" t="s">
        <v>31</v>
      </c>
      <c r="D14169" s="58" t="s">
        <v>21406</v>
      </c>
      <c r="E14169" s="323" t="s">
        <v>21407</v>
      </c>
      <c r="F14169" s="58" t="s">
        <v>21408</v>
      </c>
      <c r="G14169" s="58" t="s">
        <v>21409</v>
      </c>
      <c r="H14169" s="46" t="s">
        <v>21410</v>
      </c>
      <c r="I14169" s="74">
        <v>32883.589999999997</v>
      </c>
      <c r="J14169" s="46" t="s">
        <v>1508</v>
      </c>
      <c r="K14169" s="75" t="s">
        <v>1509</v>
      </c>
      <c r="L14169" s="76">
        <f>SUM(M14169:X14169)</f>
        <v>23</v>
      </c>
      <c r="M14169" s="76"/>
      <c r="N14169" s="76">
        <v>11</v>
      </c>
      <c r="O14169" s="76"/>
      <c r="P14169" s="76"/>
      <c r="Q14169" s="76"/>
      <c r="R14169" s="76"/>
      <c r="S14169" s="76">
        <v>9</v>
      </c>
      <c r="T14169" s="76">
        <v>1</v>
      </c>
      <c r="U14169" s="76"/>
      <c r="V14169" s="76"/>
      <c r="W14169" s="76"/>
      <c r="X14169" s="76">
        <v>2</v>
      </c>
    </row>
    <row r="14170" spans="1:24">
      <c r="A14170" s="895"/>
      <c r="B14170" s="54"/>
      <c r="C14170" s="54"/>
      <c r="D14170" s="77"/>
      <c r="E14170" s="323"/>
      <c r="F14170" s="77"/>
      <c r="G14170" s="77"/>
      <c r="H14170" s="54"/>
      <c r="I14170" s="79"/>
      <c r="J14170" s="54"/>
      <c r="K14170" s="75" t="s">
        <v>1501</v>
      </c>
      <c r="L14170" s="76">
        <f>SUM(M14170:X14170)</f>
        <v>6</v>
      </c>
      <c r="M14170" s="76">
        <v>6</v>
      </c>
      <c r="N14170" s="76"/>
      <c r="O14170" s="76"/>
      <c r="P14170" s="76"/>
      <c r="Q14170" s="76"/>
      <c r="R14170" s="76"/>
      <c r="S14170" s="76"/>
      <c r="T14170" s="76"/>
      <c r="U14170" s="76"/>
      <c r="V14170" s="76"/>
      <c r="W14170" s="76"/>
      <c r="X14170" s="76"/>
    </row>
    <row r="14171" spans="1:24">
      <c r="A14171" s="895"/>
      <c r="B14171" s="54"/>
      <c r="C14171" s="80"/>
      <c r="D14171" s="81"/>
      <c r="E14171" s="323"/>
      <c r="F14171" s="81"/>
      <c r="G14171" s="81"/>
      <c r="H14171" s="80"/>
      <c r="I14171" s="83"/>
      <c r="J14171" s="80"/>
      <c r="K14171" s="84" t="s">
        <v>1502</v>
      </c>
      <c r="L14171" s="76">
        <f>SUM(M14171:X14171)</f>
        <v>0</v>
      </c>
      <c r="M14171" s="76"/>
      <c r="N14171" s="76"/>
      <c r="O14171" s="76"/>
      <c r="P14171" s="76"/>
      <c r="Q14171" s="76"/>
      <c r="R14171" s="76"/>
      <c r="S14171" s="76"/>
      <c r="T14171" s="76"/>
      <c r="U14171" s="76"/>
      <c r="V14171" s="76"/>
      <c r="W14171" s="76"/>
      <c r="X14171" s="76"/>
    </row>
    <row r="14172" spans="1:24">
      <c r="A14172" s="895"/>
      <c r="B14172" s="54"/>
      <c r="C14172" s="46" t="s">
        <v>31</v>
      </c>
      <c r="D14172" s="58" t="s">
        <v>21411</v>
      </c>
      <c r="E14172" s="323" t="s">
        <v>21412</v>
      </c>
      <c r="F14172" s="58" t="s">
        <v>21413</v>
      </c>
      <c r="G14172" s="58" t="s">
        <v>21414</v>
      </c>
      <c r="H14172" s="46" t="s">
        <v>21415</v>
      </c>
      <c r="I14172" s="74">
        <v>34816.03</v>
      </c>
      <c r="J14172" s="46" t="s">
        <v>1508</v>
      </c>
      <c r="K14172" s="75" t="s">
        <v>1509</v>
      </c>
      <c r="L14172" s="76">
        <f t="shared" si="663"/>
        <v>18</v>
      </c>
      <c r="M14172" s="76"/>
      <c r="N14172" s="76">
        <v>6</v>
      </c>
      <c r="O14172" s="76"/>
      <c r="P14172" s="76"/>
      <c r="Q14172" s="76"/>
      <c r="R14172" s="76"/>
      <c r="S14172" s="76">
        <v>7</v>
      </c>
      <c r="T14172" s="76">
        <v>3</v>
      </c>
      <c r="U14172" s="76"/>
      <c r="V14172" s="76"/>
      <c r="W14172" s="76"/>
      <c r="X14172" s="76">
        <v>2</v>
      </c>
    </row>
    <row r="14173" spans="1:24">
      <c r="A14173" s="895"/>
      <c r="B14173" s="54"/>
      <c r="C14173" s="54"/>
      <c r="D14173" s="77"/>
      <c r="E14173" s="323"/>
      <c r="F14173" s="77"/>
      <c r="G14173" s="77"/>
      <c r="H14173" s="54"/>
      <c r="I14173" s="79"/>
      <c r="J14173" s="54"/>
      <c r="K14173" s="75" t="s">
        <v>1501</v>
      </c>
      <c r="L14173" s="76">
        <f t="shared" si="663"/>
        <v>5</v>
      </c>
      <c r="M14173" s="76">
        <v>5</v>
      </c>
      <c r="N14173" s="76"/>
      <c r="O14173" s="76"/>
      <c r="P14173" s="76"/>
      <c r="Q14173" s="76"/>
      <c r="R14173" s="76"/>
      <c r="S14173" s="76"/>
      <c r="T14173" s="76"/>
      <c r="U14173" s="76"/>
      <c r="V14173" s="76"/>
      <c r="W14173" s="76"/>
      <c r="X14173" s="76"/>
    </row>
    <row r="14174" spans="1:24">
      <c r="A14174" s="895"/>
      <c r="B14174" s="54"/>
      <c r="C14174" s="80"/>
      <c r="D14174" s="81"/>
      <c r="E14174" s="323"/>
      <c r="F14174" s="81"/>
      <c r="G14174" s="81"/>
      <c r="H14174" s="80"/>
      <c r="I14174" s="83"/>
      <c r="J14174" s="80"/>
      <c r="K14174" s="84" t="s">
        <v>1502</v>
      </c>
      <c r="L14174" s="76">
        <f t="shared" si="663"/>
        <v>0</v>
      </c>
      <c r="M14174" s="76"/>
      <c r="N14174" s="76"/>
      <c r="O14174" s="76"/>
      <c r="P14174" s="76"/>
      <c r="Q14174" s="76"/>
      <c r="R14174" s="76"/>
      <c r="S14174" s="76"/>
      <c r="T14174" s="76"/>
      <c r="U14174" s="76"/>
      <c r="V14174" s="76"/>
      <c r="W14174" s="76"/>
      <c r="X14174" s="76"/>
    </row>
    <row r="14175" spans="1:24">
      <c r="A14175" s="895"/>
      <c r="B14175" s="54"/>
      <c r="C14175" s="46" t="s">
        <v>31</v>
      </c>
      <c r="D14175" s="58" t="s">
        <v>2135</v>
      </c>
      <c r="E14175" s="323" t="s">
        <v>21416</v>
      </c>
      <c r="F14175" s="58" t="s">
        <v>21417</v>
      </c>
      <c r="G14175" s="58" t="s">
        <v>21418</v>
      </c>
      <c r="H14175" s="46" t="s">
        <v>21419</v>
      </c>
      <c r="I14175" s="74">
        <v>15300.7</v>
      </c>
      <c r="J14175" s="46" t="s">
        <v>1508</v>
      </c>
      <c r="K14175" s="75" t="s">
        <v>1509</v>
      </c>
      <c r="L14175" s="76">
        <f t="shared" si="663"/>
        <v>14</v>
      </c>
      <c r="M14175" s="76"/>
      <c r="N14175" s="76">
        <v>4</v>
      </c>
      <c r="O14175" s="76"/>
      <c r="P14175" s="76"/>
      <c r="Q14175" s="76"/>
      <c r="R14175" s="76"/>
      <c r="S14175" s="76">
        <v>8</v>
      </c>
      <c r="T14175" s="76">
        <v>1</v>
      </c>
      <c r="U14175" s="76"/>
      <c r="V14175" s="76"/>
      <c r="W14175" s="76"/>
      <c r="X14175" s="76">
        <v>1</v>
      </c>
    </row>
    <row r="14176" spans="1:24">
      <c r="A14176" s="895"/>
      <c r="B14176" s="54"/>
      <c r="C14176" s="54"/>
      <c r="D14176" s="77"/>
      <c r="E14176" s="323"/>
      <c r="F14176" s="77"/>
      <c r="G14176" s="77"/>
      <c r="H14176" s="54"/>
      <c r="I14176" s="79"/>
      <c r="J14176" s="54"/>
      <c r="K14176" s="75" t="s">
        <v>1501</v>
      </c>
      <c r="L14176" s="76">
        <f t="shared" si="663"/>
        <v>3</v>
      </c>
      <c r="M14176" s="76">
        <v>3</v>
      </c>
      <c r="N14176" s="76"/>
      <c r="O14176" s="76"/>
      <c r="P14176" s="76"/>
      <c r="Q14176" s="76"/>
      <c r="R14176" s="76"/>
      <c r="S14176" s="76"/>
      <c r="T14176" s="76"/>
      <c r="U14176" s="76"/>
      <c r="V14176" s="76"/>
      <c r="W14176" s="76"/>
      <c r="X14176" s="76"/>
    </row>
    <row r="14177" spans="1:24">
      <c r="A14177" s="895"/>
      <c r="B14177" s="80"/>
      <c r="C14177" s="80"/>
      <c r="D14177" s="81"/>
      <c r="E14177" s="323"/>
      <c r="F14177" s="81"/>
      <c r="G14177" s="81"/>
      <c r="H14177" s="80"/>
      <c r="I14177" s="83"/>
      <c r="J14177" s="80"/>
      <c r="K14177" s="84" t="s">
        <v>1502</v>
      </c>
      <c r="L14177" s="76">
        <f t="shared" si="663"/>
        <v>0</v>
      </c>
      <c r="M14177" s="76"/>
      <c r="N14177" s="76"/>
      <c r="O14177" s="76"/>
      <c r="P14177" s="76"/>
      <c r="Q14177" s="76"/>
      <c r="R14177" s="76"/>
      <c r="S14177" s="76"/>
      <c r="T14177" s="76"/>
      <c r="U14177" s="76"/>
      <c r="V14177" s="76"/>
      <c r="W14177" s="76"/>
      <c r="X14177" s="76"/>
    </row>
    <row r="14178" spans="1:24">
      <c r="A14178" s="895"/>
      <c r="B14178" s="103" t="s">
        <v>21420</v>
      </c>
      <c r="C14178" s="521"/>
      <c r="D14178" s="131">
        <f>COUNTA(D14181:D14243)</f>
        <v>21</v>
      </c>
      <c r="E14178" s="521"/>
      <c r="F14178" s="521"/>
      <c r="G14178" s="521"/>
      <c r="H14178" s="553"/>
      <c r="I14178" s="74">
        <f>SUM(I14181:I14243)</f>
        <v>44153</v>
      </c>
      <c r="J14178" s="46" t="s">
        <v>39</v>
      </c>
      <c r="K14178" s="75" t="s">
        <v>32</v>
      </c>
      <c r="L14178" s="76">
        <f t="shared" si="662"/>
        <v>30</v>
      </c>
      <c r="M14178" s="76">
        <v>10</v>
      </c>
      <c r="N14178" s="76">
        <v>13</v>
      </c>
      <c r="O14178" s="76">
        <v>0</v>
      </c>
      <c r="P14178" s="76">
        <v>0</v>
      </c>
      <c r="Q14178" s="76">
        <v>0</v>
      </c>
      <c r="R14178" s="76">
        <v>0</v>
      </c>
      <c r="S14178" s="76">
        <v>1</v>
      </c>
      <c r="T14178" s="76">
        <v>4</v>
      </c>
      <c r="U14178" s="76">
        <v>0</v>
      </c>
      <c r="V14178" s="76">
        <v>0</v>
      </c>
      <c r="W14178" s="76">
        <v>0</v>
      </c>
      <c r="X14178" s="76">
        <v>2</v>
      </c>
    </row>
    <row r="14179" spans="1:24">
      <c r="A14179" s="895"/>
      <c r="B14179" s="103"/>
      <c r="C14179" s="555"/>
      <c r="D14179" s="136"/>
      <c r="E14179" s="555"/>
      <c r="F14179" s="555"/>
      <c r="G14179" s="522"/>
      <c r="H14179" s="555"/>
      <c r="I14179" s="79"/>
      <c r="J14179" s="54"/>
      <c r="K14179" s="75" t="s">
        <v>34</v>
      </c>
      <c r="L14179" s="76">
        <f t="shared" si="662"/>
        <v>5</v>
      </c>
      <c r="M14179" s="76">
        <v>0</v>
      </c>
      <c r="N14179" s="76">
        <v>0</v>
      </c>
      <c r="O14179" s="76">
        <v>3</v>
      </c>
      <c r="P14179" s="76">
        <v>0</v>
      </c>
      <c r="Q14179" s="76">
        <v>0</v>
      </c>
      <c r="R14179" s="76">
        <v>0</v>
      </c>
      <c r="S14179" s="76">
        <v>0</v>
      </c>
      <c r="T14179" s="76">
        <v>0</v>
      </c>
      <c r="U14179" s="76">
        <v>0</v>
      </c>
      <c r="V14179" s="76">
        <v>0</v>
      </c>
      <c r="W14179" s="76">
        <v>0</v>
      </c>
      <c r="X14179" s="76">
        <v>2</v>
      </c>
    </row>
    <row r="14180" spans="1:24">
      <c r="A14180" s="895"/>
      <c r="B14180" s="103"/>
      <c r="C14180" s="557"/>
      <c r="D14180" s="138"/>
      <c r="E14180" s="557"/>
      <c r="F14180" s="557"/>
      <c r="G14180" s="523"/>
      <c r="H14180" s="557"/>
      <c r="I14180" s="83"/>
      <c r="J14180" s="80"/>
      <c r="K14180" s="84" t="s">
        <v>36</v>
      </c>
      <c r="L14180" s="76">
        <f t="shared" si="662"/>
        <v>32</v>
      </c>
      <c r="M14180" s="76">
        <v>1</v>
      </c>
      <c r="N14180" s="76">
        <v>0</v>
      </c>
      <c r="O14180" s="76">
        <v>16</v>
      </c>
      <c r="P14180" s="76">
        <v>0</v>
      </c>
      <c r="Q14180" s="76">
        <v>0</v>
      </c>
      <c r="R14180" s="76">
        <v>0</v>
      </c>
      <c r="S14180" s="76">
        <v>8</v>
      </c>
      <c r="T14180" s="76">
        <v>2</v>
      </c>
      <c r="U14180" s="76">
        <v>0</v>
      </c>
      <c r="V14180" s="76">
        <v>0</v>
      </c>
      <c r="W14180" s="76">
        <v>3</v>
      </c>
      <c r="X14180" s="76">
        <v>2</v>
      </c>
    </row>
    <row r="14181" spans="1:24">
      <c r="A14181" s="895"/>
      <c r="B14181" s="46" t="s">
        <v>21421</v>
      </c>
      <c r="C14181" s="58" t="s">
        <v>1622</v>
      </c>
      <c r="D14181" s="195" t="s">
        <v>21422</v>
      </c>
      <c r="E14181" s="58" t="s">
        <v>21423</v>
      </c>
      <c r="F14181" s="58" t="s">
        <v>21424</v>
      </c>
      <c r="G14181" s="58" t="s">
        <v>21425</v>
      </c>
      <c r="H14181" s="46" t="s">
        <v>21426</v>
      </c>
      <c r="I14181" s="74">
        <v>8786</v>
      </c>
      <c r="J14181" s="553" t="s">
        <v>1508</v>
      </c>
      <c r="K14181" s="866" t="s">
        <v>1509</v>
      </c>
      <c r="L14181" s="76">
        <f t="shared" si="662"/>
        <v>7</v>
      </c>
      <c r="M14181" s="76">
        <v>3</v>
      </c>
      <c r="N14181" s="76">
        <v>3</v>
      </c>
      <c r="O14181" s="76"/>
      <c r="P14181" s="76"/>
      <c r="Q14181" s="76"/>
      <c r="R14181" s="76"/>
      <c r="S14181" s="76"/>
      <c r="T14181" s="76">
        <v>1</v>
      </c>
      <c r="U14181" s="76"/>
      <c r="V14181" s="76"/>
      <c r="W14181" s="76"/>
      <c r="X14181" s="76"/>
    </row>
    <row r="14182" spans="1:24">
      <c r="A14182" s="895"/>
      <c r="B14182" s="54"/>
      <c r="C14182" s="77"/>
      <c r="D14182" s="195"/>
      <c r="E14182" s="77"/>
      <c r="F14182" s="77"/>
      <c r="G14182" s="77"/>
      <c r="H14182" s="54"/>
      <c r="I14182" s="79"/>
      <c r="J14182" s="555"/>
      <c r="K14182" s="866" t="s">
        <v>1501</v>
      </c>
      <c r="L14182" s="76">
        <f t="shared" si="662"/>
        <v>3</v>
      </c>
      <c r="M14182" s="76"/>
      <c r="N14182" s="76"/>
      <c r="O14182" s="76">
        <v>1</v>
      </c>
      <c r="P14182" s="76"/>
      <c r="Q14182" s="76"/>
      <c r="R14182" s="76"/>
      <c r="S14182" s="76"/>
      <c r="T14182" s="76"/>
      <c r="U14182" s="76"/>
      <c r="V14182" s="76"/>
      <c r="W14182" s="76"/>
      <c r="X14182" s="76">
        <v>2</v>
      </c>
    </row>
    <row r="14183" spans="1:24">
      <c r="A14183" s="895"/>
      <c r="B14183" s="54"/>
      <c r="C14183" s="81"/>
      <c r="D14183" s="195"/>
      <c r="E14183" s="81"/>
      <c r="F14183" s="81"/>
      <c r="G14183" s="81"/>
      <c r="H14183" s="80"/>
      <c r="I14183" s="83"/>
      <c r="J14183" s="557"/>
      <c r="K14183" s="869" t="s">
        <v>1502</v>
      </c>
      <c r="L14183" s="76">
        <f t="shared" si="662"/>
        <v>0</v>
      </c>
      <c r="M14183" s="76"/>
      <c r="N14183" s="76"/>
      <c r="O14183" s="76"/>
      <c r="P14183" s="76"/>
      <c r="Q14183" s="76"/>
      <c r="R14183" s="76"/>
      <c r="S14183" s="76"/>
      <c r="T14183" s="76"/>
      <c r="U14183" s="76"/>
      <c r="V14183" s="76"/>
      <c r="W14183" s="76"/>
      <c r="X14183" s="76"/>
    </row>
    <row r="14184" spans="1:24">
      <c r="A14184" s="895"/>
      <c r="B14184" s="54"/>
      <c r="C14184" s="58" t="s">
        <v>1622</v>
      </c>
      <c r="D14184" s="58" t="s">
        <v>21427</v>
      </c>
      <c r="E14184" s="58" t="s">
        <v>21428</v>
      </c>
      <c r="F14184" s="58" t="s">
        <v>21429</v>
      </c>
      <c r="G14184" s="58" t="s">
        <v>21430</v>
      </c>
      <c r="H14184" s="46" t="s">
        <v>21431</v>
      </c>
      <c r="I14184" s="74">
        <v>8536</v>
      </c>
      <c r="J14184" s="553" t="s">
        <v>1508</v>
      </c>
      <c r="K14184" s="866" t="s">
        <v>1509</v>
      </c>
      <c r="L14184" s="76">
        <f t="shared" si="662"/>
        <v>8</v>
      </c>
      <c r="M14184" s="76">
        <v>4</v>
      </c>
      <c r="N14184" s="76">
        <v>3</v>
      </c>
      <c r="O14184" s="76"/>
      <c r="P14184" s="76"/>
      <c r="Q14184" s="76"/>
      <c r="R14184" s="76"/>
      <c r="S14184" s="76"/>
      <c r="T14184" s="76">
        <v>1</v>
      </c>
      <c r="U14184" s="76"/>
      <c r="V14184" s="76"/>
      <c r="W14184" s="76"/>
      <c r="X14184" s="76"/>
    </row>
    <row r="14185" spans="1:24">
      <c r="A14185" s="895"/>
      <c r="B14185" s="54"/>
      <c r="C14185" s="77"/>
      <c r="D14185" s="77"/>
      <c r="E14185" s="77"/>
      <c r="F14185" s="77"/>
      <c r="G14185" s="77"/>
      <c r="H14185" s="54"/>
      <c r="I14185" s="79"/>
      <c r="J14185" s="555"/>
      <c r="K14185" s="866" t="s">
        <v>1501</v>
      </c>
      <c r="L14185" s="76">
        <f t="shared" si="662"/>
        <v>1</v>
      </c>
      <c r="M14185" s="76"/>
      <c r="N14185" s="76"/>
      <c r="O14185" s="76">
        <v>1</v>
      </c>
      <c r="P14185" s="76"/>
      <c r="Q14185" s="76"/>
      <c r="R14185" s="76"/>
      <c r="S14185" s="76"/>
      <c r="T14185" s="76"/>
      <c r="U14185" s="76"/>
      <c r="V14185" s="76"/>
      <c r="W14185" s="76"/>
      <c r="X14185" s="76"/>
    </row>
    <row r="14186" spans="1:24">
      <c r="A14186" s="895"/>
      <c r="B14186" s="54"/>
      <c r="C14186" s="81"/>
      <c r="D14186" s="81"/>
      <c r="E14186" s="81"/>
      <c r="F14186" s="81"/>
      <c r="G14186" s="81"/>
      <c r="H14186" s="80"/>
      <c r="I14186" s="83"/>
      <c r="J14186" s="557"/>
      <c r="K14186" s="869" t="s">
        <v>1502</v>
      </c>
      <c r="L14186" s="76">
        <f t="shared" si="662"/>
        <v>0</v>
      </c>
      <c r="M14186" s="76"/>
      <c r="N14186" s="76"/>
      <c r="O14186" s="76"/>
      <c r="P14186" s="76"/>
      <c r="Q14186" s="76"/>
      <c r="R14186" s="76"/>
      <c r="S14186" s="76"/>
      <c r="T14186" s="76"/>
      <c r="U14186" s="76"/>
      <c r="V14186" s="76"/>
      <c r="W14186" s="76"/>
      <c r="X14186" s="76"/>
    </row>
    <row r="14187" spans="1:24">
      <c r="A14187" s="895"/>
      <c r="B14187" s="54"/>
      <c r="C14187" s="58" t="s">
        <v>1622</v>
      </c>
      <c r="D14187" s="58" t="s">
        <v>21432</v>
      </c>
      <c r="E14187" s="58" t="s">
        <v>21433</v>
      </c>
      <c r="F14187" s="58" t="s">
        <v>21434</v>
      </c>
      <c r="G14187" s="58" t="s">
        <v>21435</v>
      </c>
      <c r="H14187" s="46" t="s">
        <v>21436</v>
      </c>
      <c r="I14187" s="74">
        <v>0</v>
      </c>
      <c r="J14187" s="553" t="s">
        <v>1508</v>
      </c>
      <c r="K14187" s="866" t="s">
        <v>1509</v>
      </c>
      <c r="L14187" s="76">
        <f t="shared" si="662"/>
        <v>8</v>
      </c>
      <c r="M14187" s="76"/>
      <c r="N14187" s="76">
        <v>4</v>
      </c>
      <c r="O14187" s="76"/>
      <c r="P14187" s="76"/>
      <c r="Q14187" s="76"/>
      <c r="R14187" s="76"/>
      <c r="S14187" s="76">
        <v>1</v>
      </c>
      <c r="T14187" s="76">
        <v>1</v>
      </c>
      <c r="U14187" s="76"/>
      <c r="V14187" s="76"/>
      <c r="W14187" s="76"/>
      <c r="X14187" s="76">
        <v>2</v>
      </c>
    </row>
    <row r="14188" spans="1:24">
      <c r="A14188" s="895"/>
      <c r="B14188" s="54"/>
      <c r="C14188" s="77"/>
      <c r="D14188" s="77"/>
      <c r="E14188" s="77"/>
      <c r="F14188" s="77"/>
      <c r="G14188" s="77"/>
      <c r="H14188" s="54"/>
      <c r="I14188" s="79"/>
      <c r="J14188" s="555"/>
      <c r="K14188" s="866" t="s">
        <v>1501</v>
      </c>
      <c r="L14188" s="76">
        <f t="shared" si="662"/>
        <v>0</v>
      </c>
      <c r="M14188" s="76"/>
      <c r="N14188" s="76"/>
      <c r="O14188" s="76"/>
      <c r="P14188" s="76"/>
      <c r="Q14188" s="76"/>
      <c r="R14188" s="76"/>
      <c r="S14188" s="76"/>
      <c r="T14188" s="76"/>
      <c r="U14188" s="76"/>
      <c r="V14188" s="76"/>
      <c r="W14188" s="76"/>
      <c r="X14188" s="76"/>
    </row>
    <row r="14189" spans="1:24">
      <c r="A14189" s="895"/>
      <c r="B14189" s="54"/>
      <c r="C14189" s="81"/>
      <c r="D14189" s="81"/>
      <c r="E14189" s="81"/>
      <c r="F14189" s="81"/>
      <c r="G14189" s="81"/>
      <c r="H14189" s="80"/>
      <c r="I14189" s="83"/>
      <c r="J14189" s="557"/>
      <c r="K14189" s="869" t="s">
        <v>1502</v>
      </c>
      <c r="L14189" s="76">
        <f t="shared" si="662"/>
        <v>0</v>
      </c>
      <c r="M14189" s="120"/>
      <c r="N14189" s="120"/>
      <c r="O14189" s="120"/>
      <c r="P14189" s="120"/>
      <c r="Q14189" s="120"/>
      <c r="R14189" s="120"/>
      <c r="S14189" s="120"/>
      <c r="T14189" s="120"/>
      <c r="U14189" s="120"/>
      <c r="V14189" s="120"/>
      <c r="W14189" s="120"/>
      <c r="X14189" s="120"/>
    </row>
    <row r="14190" spans="1:24">
      <c r="A14190" s="895"/>
      <c r="B14190" s="54"/>
      <c r="C14190" s="58" t="s">
        <v>1622</v>
      </c>
      <c r="D14190" s="58" t="s">
        <v>21437</v>
      </c>
      <c r="E14190" s="58" t="s">
        <v>21438</v>
      </c>
      <c r="F14190" s="58" t="s">
        <v>21439</v>
      </c>
      <c r="G14190" s="58" t="s">
        <v>21440</v>
      </c>
      <c r="H14190" s="46" t="s">
        <v>21441</v>
      </c>
      <c r="I14190" s="74">
        <v>0</v>
      </c>
      <c r="J14190" s="553" t="s">
        <v>1508</v>
      </c>
      <c r="K14190" s="866" t="s">
        <v>1509</v>
      </c>
      <c r="L14190" s="76">
        <f t="shared" si="662"/>
        <v>0</v>
      </c>
      <c r="M14190" s="76"/>
      <c r="N14190" s="76"/>
      <c r="O14190" s="76"/>
      <c r="P14190" s="76"/>
      <c r="Q14190" s="76"/>
      <c r="R14190" s="76"/>
      <c r="S14190" s="76"/>
      <c r="T14190" s="76"/>
      <c r="U14190" s="76"/>
      <c r="V14190" s="76"/>
      <c r="W14190" s="76"/>
      <c r="X14190" s="76"/>
    </row>
    <row r="14191" spans="1:24">
      <c r="A14191" s="895"/>
      <c r="B14191" s="54"/>
      <c r="C14191" s="77"/>
      <c r="D14191" s="77"/>
      <c r="E14191" s="77"/>
      <c r="F14191" s="77"/>
      <c r="G14191" s="77"/>
      <c r="H14191" s="54"/>
      <c r="I14191" s="79"/>
      <c r="J14191" s="555"/>
      <c r="K14191" s="866" t="s">
        <v>1501</v>
      </c>
      <c r="L14191" s="76">
        <f t="shared" si="662"/>
        <v>0</v>
      </c>
      <c r="M14191" s="76"/>
      <c r="N14191" s="76"/>
      <c r="O14191" s="76"/>
      <c r="P14191" s="76"/>
      <c r="Q14191" s="76"/>
      <c r="R14191" s="76"/>
      <c r="S14191" s="76"/>
      <c r="T14191" s="76"/>
      <c r="U14191" s="76"/>
      <c r="V14191" s="76"/>
      <c r="W14191" s="76"/>
      <c r="X14191" s="76"/>
    </row>
    <row r="14192" spans="1:24">
      <c r="A14192" s="895"/>
      <c r="B14192" s="54"/>
      <c r="C14192" s="81"/>
      <c r="D14192" s="81"/>
      <c r="E14192" s="81"/>
      <c r="F14192" s="81"/>
      <c r="G14192" s="81"/>
      <c r="H14192" s="80"/>
      <c r="I14192" s="83"/>
      <c r="J14192" s="557"/>
      <c r="K14192" s="869" t="s">
        <v>1502</v>
      </c>
      <c r="L14192" s="76">
        <f t="shared" si="662"/>
        <v>0</v>
      </c>
      <c r="M14192" s="120"/>
      <c r="N14192" s="120"/>
      <c r="O14192" s="120"/>
      <c r="P14192" s="120"/>
      <c r="Q14192" s="120"/>
      <c r="R14192" s="120"/>
      <c r="S14192" s="120"/>
      <c r="T14192" s="120"/>
      <c r="U14192" s="120"/>
      <c r="V14192" s="120"/>
      <c r="W14192" s="120"/>
      <c r="X14192" s="120"/>
    </row>
    <row r="14193" spans="1:24">
      <c r="A14193" s="895"/>
      <c r="B14193" s="54"/>
      <c r="C14193" s="58" t="s">
        <v>1622</v>
      </c>
      <c r="D14193" s="58" t="s">
        <v>21442</v>
      </c>
      <c r="E14193" s="58" t="s">
        <v>21443</v>
      </c>
      <c r="F14193" s="58" t="s">
        <v>21444</v>
      </c>
      <c r="G14193" s="58" t="s">
        <v>21445</v>
      </c>
      <c r="H14193" s="46"/>
      <c r="I14193" s="74">
        <v>0</v>
      </c>
      <c r="J14193" s="553" t="s">
        <v>1508</v>
      </c>
      <c r="K14193" s="866" t="s">
        <v>1509</v>
      </c>
      <c r="L14193" s="76">
        <f t="shared" si="662"/>
        <v>0</v>
      </c>
      <c r="M14193" s="76"/>
      <c r="N14193" s="76"/>
      <c r="O14193" s="76"/>
      <c r="P14193" s="76"/>
      <c r="Q14193" s="76"/>
      <c r="R14193" s="76"/>
      <c r="S14193" s="76"/>
      <c r="T14193" s="76"/>
      <c r="U14193" s="76"/>
      <c r="V14193" s="76"/>
      <c r="W14193" s="76"/>
      <c r="X14193" s="76"/>
    </row>
    <row r="14194" spans="1:24">
      <c r="A14194" s="895"/>
      <c r="B14194" s="54"/>
      <c r="C14194" s="77"/>
      <c r="D14194" s="77"/>
      <c r="E14194" s="77"/>
      <c r="F14194" s="77"/>
      <c r="G14194" s="77"/>
      <c r="H14194" s="54"/>
      <c r="I14194" s="79"/>
      <c r="J14194" s="555"/>
      <c r="K14194" s="866" t="s">
        <v>1501</v>
      </c>
      <c r="L14194" s="76">
        <f t="shared" si="662"/>
        <v>0</v>
      </c>
      <c r="M14194" s="76"/>
      <c r="N14194" s="76"/>
      <c r="O14194" s="76"/>
      <c r="P14194" s="76"/>
      <c r="Q14194" s="76"/>
      <c r="R14194" s="76"/>
      <c r="S14194" s="76"/>
      <c r="T14194" s="76"/>
      <c r="U14194" s="76"/>
      <c r="V14194" s="76"/>
      <c r="W14194" s="76"/>
      <c r="X14194" s="76"/>
    </row>
    <row r="14195" spans="1:24">
      <c r="A14195" s="895"/>
      <c r="B14195" s="54"/>
      <c r="C14195" s="81"/>
      <c r="D14195" s="81"/>
      <c r="E14195" s="81"/>
      <c r="F14195" s="81"/>
      <c r="G14195" s="81"/>
      <c r="H14195" s="80"/>
      <c r="I14195" s="83"/>
      <c r="J14195" s="557"/>
      <c r="K14195" s="869" t="s">
        <v>1502</v>
      </c>
      <c r="L14195" s="76">
        <f t="shared" si="662"/>
        <v>0</v>
      </c>
      <c r="M14195" s="120"/>
      <c r="N14195" s="120"/>
      <c r="O14195" s="120"/>
      <c r="P14195" s="120"/>
      <c r="Q14195" s="120"/>
      <c r="R14195" s="120"/>
      <c r="S14195" s="120"/>
      <c r="T14195" s="120"/>
      <c r="U14195" s="120"/>
      <c r="V14195" s="120"/>
      <c r="W14195" s="120"/>
      <c r="X14195" s="120"/>
    </row>
    <row r="14196" spans="1:24">
      <c r="A14196" s="895"/>
      <c r="B14196" s="54"/>
      <c r="C14196" s="58" t="s">
        <v>1622</v>
      </c>
      <c r="D14196" s="58" t="s">
        <v>21446</v>
      </c>
      <c r="E14196" s="58" t="s">
        <v>21447</v>
      </c>
      <c r="F14196" s="58" t="s">
        <v>21448</v>
      </c>
      <c r="G14196" s="58" t="s">
        <v>21449</v>
      </c>
      <c r="H14196" s="46" t="s">
        <v>21450</v>
      </c>
      <c r="I14196" s="74">
        <v>6270</v>
      </c>
      <c r="J14196" s="553" t="s">
        <v>1508</v>
      </c>
      <c r="K14196" s="866" t="s">
        <v>1509</v>
      </c>
      <c r="L14196" s="76">
        <f t="shared" si="662"/>
        <v>7</v>
      </c>
      <c r="M14196" s="76">
        <v>3</v>
      </c>
      <c r="N14196" s="76">
        <v>3</v>
      </c>
      <c r="O14196" s="76"/>
      <c r="P14196" s="76"/>
      <c r="Q14196" s="76"/>
      <c r="R14196" s="76"/>
      <c r="S14196" s="76"/>
      <c r="T14196" s="76">
        <v>1</v>
      </c>
      <c r="U14196" s="76"/>
      <c r="V14196" s="76"/>
      <c r="W14196" s="76"/>
      <c r="X14196" s="76"/>
    </row>
    <row r="14197" spans="1:24">
      <c r="A14197" s="895"/>
      <c r="B14197" s="54"/>
      <c r="C14197" s="77"/>
      <c r="D14197" s="77"/>
      <c r="E14197" s="77"/>
      <c r="F14197" s="77"/>
      <c r="G14197" s="77"/>
      <c r="H14197" s="54"/>
      <c r="I14197" s="79"/>
      <c r="J14197" s="555"/>
      <c r="K14197" s="866" t="s">
        <v>1501</v>
      </c>
      <c r="L14197" s="76">
        <f t="shared" si="662"/>
        <v>1</v>
      </c>
      <c r="M14197" s="76"/>
      <c r="N14197" s="76"/>
      <c r="O14197" s="76">
        <v>1</v>
      </c>
      <c r="P14197" s="76"/>
      <c r="Q14197" s="76"/>
      <c r="R14197" s="76"/>
      <c r="S14197" s="76"/>
      <c r="T14197" s="76"/>
      <c r="U14197" s="76"/>
      <c r="V14197" s="76"/>
      <c r="W14197" s="76"/>
      <c r="X14197" s="76"/>
    </row>
    <row r="14198" spans="1:24">
      <c r="A14198" s="895"/>
      <c r="B14198" s="54"/>
      <c r="C14198" s="81"/>
      <c r="D14198" s="81"/>
      <c r="E14198" s="81"/>
      <c r="F14198" s="81"/>
      <c r="G14198" s="81"/>
      <c r="H14198" s="80"/>
      <c r="I14198" s="83"/>
      <c r="J14198" s="557"/>
      <c r="K14198" s="869" t="s">
        <v>1502</v>
      </c>
      <c r="L14198" s="76">
        <f t="shared" si="662"/>
        <v>0</v>
      </c>
      <c r="M14198" s="120"/>
      <c r="N14198" s="120"/>
      <c r="O14198" s="120"/>
      <c r="P14198" s="120"/>
      <c r="Q14198" s="120"/>
      <c r="R14198" s="120"/>
      <c r="S14198" s="120"/>
      <c r="T14198" s="120"/>
      <c r="U14198" s="120"/>
      <c r="V14198" s="120"/>
      <c r="W14198" s="120"/>
      <c r="X14198" s="120"/>
    </row>
    <row r="14199" spans="1:24">
      <c r="A14199" s="895"/>
      <c r="B14199" s="54"/>
      <c r="C14199" s="521" t="s">
        <v>33</v>
      </c>
      <c r="D14199" s="521" t="s">
        <v>21451</v>
      </c>
      <c r="E14199" s="505" t="s">
        <v>21452</v>
      </c>
      <c r="F14199" s="521" t="s">
        <v>21453</v>
      </c>
      <c r="G14199" s="521" t="s">
        <v>21454</v>
      </c>
      <c r="H14199" s="553" t="s">
        <v>21455</v>
      </c>
      <c r="I14199" s="524">
        <v>1653</v>
      </c>
      <c r="J14199" s="553" t="s">
        <v>39</v>
      </c>
      <c r="K14199" s="866" t="s">
        <v>32</v>
      </c>
      <c r="L14199" s="76">
        <f t="shared" si="662"/>
        <v>0</v>
      </c>
      <c r="M14199" s="76"/>
      <c r="N14199" s="76"/>
      <c r="O14199" s="76"/>
      <c r="P14199" s="76"/>
      <c r="Q14199" s="76"/>
      <c r="R14199" s="76"/>
      <c r="S14199" s="76"/>
      <c r="T14199" s="76"/>
      <c r="U14199" s="76"/>
      <c r="V14199" s="76"/>
      <c r="W14199" s="76"/>
      <c r="X14199" s="76"/>
    </row>
    <row r="14200" spans="1:24">
      <c r="A14200" s="895"/>
      <c r="B14200" s="54"/>
      <c r="C14200" s="522"/>
      <c r="D14200" s="522"/>
      <c r="E14200" s="63"/>
      <c r="F14200" s="522"/>
      <c r="G14200" s="522"/>
      <c r="H14200" s="555"/>
      <c r="I14200" s="525"/>
      <c r="J14200" s="555"/>
      <c r="K14200" s="866" t="s">
        <v>34</v>
      </c>
      <c r="L14200" s="76">
        <f t="shared" si="662"/>
        <v>0</v>
      </c>
      <c r="M14200" s="76"/>
      <c r="N14200" s="76"/>
      <c r="O14200" s="76"/>
      <c r="P14200" s="76"/>
      <c r="Q14200" s="76"/>
      <c r="R14200" s="76"/>
      <c r="S14200" s="76"/>
      <c r="T14200" s="76"/>
      <c r="U14200" s="76"/>
      <c r="V14200" s="76"/>
      <c r="W14200" s="76"/>
      <c r="X14200" s="76"/>
    </row>
    <row r="14201" spans="1:24">
      <c r="A14201" s="895"/>
      <c r="B14201" s="54"/>
      <c r="C14201" s="523"/>
      <c r="D14201" s="523"/>
      <c r="E14201" s="68"/>
      <c r="F14201" s="523"/>
      <c r="G14201" s="523"/>
      <c r="H14201" s="557"/>
      <c r="I14201" s="526"/>
      <c r="J14201" s="557"/>
      <c r="K14201" s="869" t="s">
        <v>36</v>
      </c>
      <c r="L14201" s="76">
        <f t="shared" si="662"/>
        <v>2</v>
      </c>
      <c r="M14201" s="76"/>
      <c r="N14201" s="76"/>
      <c r="O14201" s="76"/>
      <c r="P14201" s="76"/>
      <c r="Q14201" s="76"/>
      <c r="R14201" s="76"/>
      <c r="S14201" s="76">
        <v>1</v>
      </c>
      <c r="T14201" s="76"/>
      <c r="U14201" s="76"/>
      <c r="V14201" s="76"/>
      <c r="W14201" s="76"/>
      <c r="X14201" s="76">
        <v>1</v>
      </c>
    </row>
    <row r="14202" spans="1:24">
      <c r="A14202" s="895"/>
      <c r="B14202" s="54"/>
      <c r="C14202" s="521" t="s">
        <v>33</v>
      </c>
      <c r="D14202" s="521" t="s">
        <v>21456</v>
      </c>
      <c r="E14202" s="505" t="s">
        <v>21457</v>
      </c>
      <c r="F14202" s="521" t="s">
        <v>21458</v>
      </c>
      <c r="G14202" s="521" t="s">
        <v>21459</v>
      </c>
      <c r="H14202" s="553" t="s">
        <v>21460</v>
      </c>
      <c r="I14202" s="524">
        <v>1500</v>
      </c>
      <c r="J14202" s="553" t="s">
        <v>39</v>
      </c>
      <c r="K14202" s="866" t="s">
        <v>32</v>
      </c>
      <c r="L14202" s="76">
        <f t="shared" si="662"/>
        <v>0</v>
      </c>
      <c r="M14202" s="76"/>
      <c r="N14202" s="76"/>
      <c r="O14202" s="76"/>
      <c r="P14202" s="76"/>
      <c r="Q14202" s="76"/>
      <c r="R14202" s="76"/>
      <c r="S14202" s="76"/>
      <c r="T14202" s="76"/>
      <c r="U14202" s="76"/>
      <c r="V14202" s="76"/>
      <c r="W14202" s="76"/>
      <c r="X14202" s="76"/>
    </row>
    <row r="14203" spans="1:24">
      <c r="A14203" s="895"/>
      <c r="B14203" s="54"/>
      <c r="C14203" s="522"/>
      <c r="D14203" s="522"/>
      <c r="E14203" s="63"/>
      <c r="F14203" s="522"/>
      <c r="G14203" s="522"/>
      <c r="H14203" s="555"/>
      <c r="I14203" s="525"/>
      <c r="J14203" s="555"/>
      <c r="K14203" s="866" t="s">
        <v>34</v>
      </c>
      <c r="L14203" s="76">
        <f t="shared" si="662"/>
        <v>0</v>
      </c>
      <c r="M14203" s="76"/>
      <c r="N14203" s="76"/>
      <c r="O14203" s="76"/>
      <c r="P14203" s="76"/>
      <c r="Q14203" s="76"/>
      <c r="R14203" s="76"/>
      <c r="S14203" s="76"/>
      <c r="T14203" s="76"/>
      <c r="U14203" s="76"/>
      <c r="V14203" s="76"/>
      <c r="W14203" s="76"/>
      <c r="X14203" s="76"/>
    </row>
    <row r="14204" spans="1:24">
      <c r="A14204" s="895"/>
      <c r="B14204" s="54"/>
      <c r="C14204" s="523"/>
      <c r="D14204" s="523"/>
      <c r="E14204" s="68"/>
      <c r="F14204" s="523"/>
      <c r="G14204" s="523"/>
      <c r="H14204" s="557"/>
      <c r="I14204" s="526"/>
      <c r="J14204" s="557"/>
      <c r="K14204" s="869" t="s">
        <v>36</v>
      </c>
      <c r="L14204" s="76">
        <f t="shared" si="662"/>
        <v>3</v>
      </c>
      <c r="M14204" s="76"/>
      <c r="N14204" s="76"/>
      <c r="O14204" s="76">
        <v>3</v>
      </c>
      <c r="P14204" s="76"/>
      <c r="Q14204" s="76"/>
      <c r="R14204" s="76"/>
      <c r="S14204" s="76"/>
      <c r="T14204" s="76"/>
      <c r="U14204" s="76"/>
      <c r="V14204" s="76"/>
      <c r="W14204" s="76"/>
      <c r="X14204" s="76"/>
    </row>
    <row r="14205" spans="1:24">
      <c r="A14205" s="895"/>
      <c r="B14205" s="54"/>
      <c r="C14205" s="521" t="s">
        <v>33</v>
      </c>
      <c r="D14205" s="521" t="s">
        <v>21461</v>
      </c>
      <c r="E14205" s="505" t="s">
        <v>21462</v>
      </c>
      <c r="F14205" s="521" t="s">
        <v>21463</v>
      </c>
      <c r="G14205" s="521" t="s">
        <v>21464</v>
      </c>
      <c r="H14205" s="553" t="s">
        <v>21465</v>
      </c>
      <c r="I14205" s="524">
        <v>0</v>
      </c>
      <c r="J14205" s="553" t="s">
        <v>39</v>
      </c>
      <c r="K14205" s="866" t="s">
        <v>32</v>
      </c>
      <c r="L14205" s="76">
        <f t="shared" si="662"/>
        <v>0</v>
      </c>
      <c r="M14205" s="76"/>
      <c r="N14205" s="76"/>
      <c r="O14205" s="76"/>
      <c r="P14205" s="76"/>
      <c r="Q14205" s="76"/>
      <c r="R14205" s="76"/>
      <c r="S14205" s="76"/>
      <c r="T14205" s="76"/>
      <c r="U14205" s="76"/>
      <c r="V14205" s="76"/>
      <c r="W14205" s="76"/>
      <c r="X14205" s="76"/>
    </row>
    <row r="14206" spans="1:24">
      <c r="A14206" s="895"/>
      <c r="B14206" s="54"/>
      <c r="C14206" s="522"/>
      <c r="D14206" s="522"/>
      <c r="E14206" s="63"/>
      <c r="F14206" s="522"/>
      <c r="G14206" s="522"/>
      <c r="H14206" s="555"/>
      <c r="I14206" s="525"/>
      <c r="J14206" s="555"/>
      <c r="K14206" s="866" t="s">
        <v>34</v>
      </c>
      <c r="L14206" s="76">
        <f t="shared" si="662"/>
        <v>0</v>
      </c>
      <c r="M14206" s="76"/>
      <c r="N14206" s="76"/>
      <c r="O14206" s="76"/>
      <c r="P14206" s="76"/>
      <c r="Q14206" s="76"/>
      <c r="R14206" s="76"/>
      <c r="S14206" s="76"/>
      <c r="T14206" s="76"/>
      <c r="U14206" s="76"/>
      <c r="V14206" s="76"/>
      <c r="W14206" s="76"/>
      <c r="X14206" s="76"/>
    </row>
    <row r="14207" spans="1:24">
      <c r="A14207" s="895"/>
      <c r="B14207" s="54"/>
      <c r="C14207" s="523"/>
      <c r="D14207" s="523"/>
      <c r="E14207" s="68"/>
      <c r="F14207" s="523"/>
      <c r="G14207" s="523"/>
      <c r="H14207" s="557"/>
      <c r="I14207" s="526"/>
      <c r="J14207" s="557"/>
      <c r="K14207" s="869" t="s">
        <v>36</v>
      </c>
      <c r="L14207" s="76">
        <f t="shared" si="662"/>
        <v>2</v>
      </c>
      <c r="M14207" s="76"/>
      <c r="N14207" s="76"/>
      <c r="O14207" s="76"/>
      <c r="P14207" s="76"/>
      <c r="Q14207" s="76"/>
      <c r="R14207" s="76"/>
      <c r="S14207" s="76">
        <v>1</v>
      </c>
      <c r="T14207" s="76"/>
      <c r="U14207" s="76"/>
      <c r="V14207" s="76"/>
      <c r="W14207" s="76"/>
      <c r="X14207" s="76">
        <v>1</v>
      </c>
    </row>
    <row r="14208" spans="1:24">
      <c r="A14208" s="895"/>
      <c r="B14208" s="54"/>
      <c r="C14208" s="521" t="s">
        <v>33</v>
      </c>
      <c r="D14208" s="521" t="s">
        <v>9019</v>
      </c>
      <c r="E14208" s="505" t="s">
        <v>21466</v>
      </c>
      <c r="F14208" s="521" t="s">
        <v>21467</v>
      </c>
      <c r="G14208" s="521" t="s">
        <v>21468</v>
      </c>
      <c r="H14208" s="553" t="s">
        <v>21469</v>
      </c>
      <c r="I14208" s="524">
        <v>13091</v>
      </c>
      <c r="J14208" s="553" t="s">
        <v>39</v>
      </c>
      <c r="K14208" s="866" t="s">
        <v>32</v>
      </c>
      <c r="L14208" s="76">
        <f t="shared" si="662"/>
        <v>0</v>
      </c>
      <c r="M14208" s="76"/>
      <c r="N14208" s="76"/>
      <c r="O14208" s="76"/>
      <c r="P14208" s="76"/>
      <c r="Q14208" s="76"/>
      <c r="R14208" s="76"/>
      <c r="S14208" s="76"/>
      <c r="T14208" s="76"/>
      <c r="U14208" s="76"/>
      <c r="V14208" s="76"/>
      <c r="W14208" s="76"/>
      <c r="X14208" s="76"/>
    </row>
    <row r="14209" spans="1:24">
      <c r="A14209" s="895"/>
      <c r="B14209" s="54"/>
      <c r="C14209" s="522"/>
      <c r="D14209" s="522"/>
      <c r="E14209" s="63"/>
      <c r="F14209" s="522"/>
      <c r="G14209" s="522"/>
      <c r="H14209" s="555"/>
      <c r="I14209" s="525"/>
      <c r="J14209" s="555"/>
      <c r="K14209" s="866" t="s">
        <v>34</v>
      </c>
      <c r="L14209" s="76">
        <f t="shared" si="662"/>
        <v>0</v>
      </c>
      <c r="M14209" s="76"/>
      <c r="N14209" s="76"/>
      <c r="O14209" s="76"/>
      <c r="P14209" s="76"/>
      <c r="Q14209" s="76"/>
      <c r="R14209" s="76"/>
      <c r="S14209" s="76"/>
      <c r="T14209" s="76"/>
      <c r="U14209" s="76"/>
      <c r="V14209" s="76"/>
      <c r="W14209" s="76"/>
      <c r="X14209" s="76"/>
    </row>
    <row r="14210" spans="1:24">
      <c r="A14210" s="895"/>
      <c r="B14210" s="54"/>
      <c r="C14210" s="523"/>
      <c r="D14210" s="523"/>
      <c r="E14210" s="68"/>
      <c r="F14210" s="523"/>
      <c r="G14210" s="523"/>
      <c r="H14210" s="557"/>
      <c r="I14210" s="526"/>
      <c r="J14210" s="557"/>
      <c r="K14210" s="869" t="s">
        <v>36</v>
      </c>
      <c r="L14210" s="76">
        <f t="shared" ref="L14210:L14303" si="664">SUM(M14210:X14210)</f>
        <v>2</v>
      </c>
      <c r="M14210" s="76"/>
      <c r="N14210" s="76"/>
      <c r="O14210" s="76"/>
      <c r="P14210" s="76"/>
      <c r="Q14210" s="76"/>
      <c r="R14210" s="76"/>
      <c r="S14210" s="76"/>
      <c r="T14210" s="76"/>
      <c r="U14210" s="76"/>
      <c r="V14210" s="76"/>
      <c r="W14210" s="76">
        <v>2</v>
      </c>
      <c r="X14210" s="76"/>
    </row>
    <row r="14211" spans="1:24">
      <c r="A14211" s="895"/>
      <c r="B14211" s="54"/>
      <c r="C14211" s="521" t="s">
        <v>33</v>
      </c>
      <c r="D14211" s="521" t="s">
        <v>21470</v>
      </c>
      <c r="E14211" s="505" t="s">
        <v>21471</v>
      </c>
      <c r="F14211" s="521" t="s">
        <v>21472</v>
      </c>
      <c r="G14211" s="521" t="s">
        <v>21473</v>
      </c>
      <c r="H14211" s="553" t="s">
        <v>21474</v>
      </c>
      <c r="I14211" s="524">
        <v>930</v>
      </c>
      <c r="J14211" s="553" t="s">
        <v>39</v>
      </c>
      <c r="K14211" s="866" t="s">
        <v>32</v>
      </c>
      <c r="L14211" s="76">
        <f t="shared" si="664"/>
        <v>0</v>
      </c>
      <c r="M14211" s="76"/>
      <c r="N14211" s="76"/>
      <c r="O14211" s="76"/>
      <c r="P14211" s="76"/>
      <c r="Q14211" s="76"/>
      <c r="R14211" s="76"/>
      <c r="S14211" s="76"/>
      <c r="T14211" s="76"/>
      <c r="U14211" s="76"/>
      <c r="V14211" s="76"/>
      <c r="W14211" s="76"/>
      <c r="X14211" s="76"/>
    </row>
    <row r="14212" spans="1:24">
      <c r="A14212" s="895"/>
      <c r="B14212" s="54"/>
      <c r="C14212" s="522"/>
      <c r="D14212" s="522"/>
      <c r="E14212" s="63"/>
      <c r="F14212" s="522"/>
      <c r="G14212" s="522"/>
      <c r="H14212" s="555"/>
      <c r="I14212" s="525"/>
      <c r="J14212" s="555"/>
      <c r="K14212" s="866" t="s">
        <v>34</v>
      </c>
      <c r="L14212" s="76">
        <f t="shared" si="664"/>
        <v>0</v>
      </c>
      <c r="M14212" s="76"/>
      <c r="N14212" s="76"/>
      <c r="O14212" s="76"/>
      <c r="P14212" s="76"/>
      <c r="Q14212" s="76"/>
      <c r="R14212" s="76"/>
      <c r="S14212" s="76"/>
      <c r="T14212" s="76"/>
      <c r="U14212" s="76"/>
      <c r="V14212" s="76"/>
      <c r="W14212" s="76"/>
      <c r="X14212" s="76"/>
    </row>
    <row r="14213" spans="1:24">
      <c r="A14213" s="895"/>
      <c r="B14213" s="54"/>
      <c r="C14213" s="523"/>
      <c r="D14213" s="523"/>
      <c r="E14213" s="68"/>
      <c r="F14213" s="523"/>
      <c r="G14213" s="523"/>
      <c r="H14213" s="557"/>
      <c r="I14213" s="526"/>
      <c r="J14213" s="557"/>
      <c r="K14213" s="869" t="s">
        <v>36</v>
      </c>
      <c r="L14213" s="76">
        <f t="shared" si="664"/>
        <v>2</v>
      </c>
      <c r="M14213" s="76">
        <v>1</v>
      </c>
      <c r="N14213" s="76"/>
      <c r="O14213" s="76"/>
      <c r="P14213" s="76"/>
      <c r="Q14213" s="76"/>
      <c r="R14213" s="76"/>
      <c r="S14213" s="76"/>
      <c r="T14213" s="76"/>
      <c r="U14213" s="76"/>
      <c r="V14213" s="76"/>
      <c r="W14213" s="76">
        <v>1</v>
      </c>
      <c r="X14213" s="76"/>
    </row>
    <row r="14214" spans="1:24">
      <c r="A14214" s="895"/>
      <c r="B14214" s="54"/>
      <c r="C14214" s="521" t="s">
        <v>33</v>
      </c>
      <c r="D14214" s="521" t="s">
        <v>21475</v>
      </c>
      <c r="E14214" s="505" t="s">
        <v>21476</v>
      </c>
      <c r="F14214" s="521" t="s">
        <v>21477</v>
      </c>
      <c r="G14214" s="521" t="s">
        <v>21478</v>
      </c>
      <c r="H14214" s="553" t="s">
        <v>21479</v>
      </c>
      <c r="I14214" s="524">
        <v>435</v>
      </c>
      <c r="J14214" s="553" t="s">
        <v>39</v>
      </c>
      <c r="K14214" s="866" t="s">
        <v>32</v>
      </c>
      <c r="L14214" s="76">
        <f t="shared" si="664"/>
        <v>0</v>
      </c>
      <c r="M14214" s="76"/>
      <c r="N14214" s="76"/>
      <c r="O14214" s="76"/>
      <c r="P14214" s="76"/>
      <c r="Q14214" s="76"/>
      <c r="R14214" s="76"/>
      <c r="S14214" s="76"/>
      <c r="T14214" s="76"/>
      <c r="U14214" s="76"/>
      <c r="V14214" s="76"/>
      <c r="W14214" s="76"/>
      <c r="X14214" s="76"/>
    </row>
    <row r="14215" spans="1:24">
      <c r="A14215" s="895"/>
      <c r="B14215" s="54"/>
      <c r="C14215" s="522"/>
      <c r="D14215" s="522"/>
      <c r="E14215" s="63"/>
      <c r="F14215" s="522"/>
      <c r="G14215" s="522"/>
      <c r="H14215" s="555"/>
      <c r="I14215" s="525"/>
      <c r="J14215" s="555"/>
      <c r="K14215" s="866" t="s">
        <v>34</v>
      </c>
      <c r="L14215" s="76">
        <f t="shared" si="664"/>
        <v>0</v>
      </c>
      <c r="M14215" s="76"/>
      <c r="N14215" s="76"/>
      <c r="O14215" s="76"/>
      <c r="P14215" s="76"/>
      <c r="Q14215" s="76"/>
      <c r="R14215" s="76"/>
      <c r="S14215" s="76"/>
      <c r="T14215" s="76"/>
      <c r="U14215" s="76"/>
      <c r="V14215" s="76"/>
      <c r="W14215" s="76"/>
      <c r="X14215" s="76"/>
    </row>
    <row r="14216" spans="1:24">
      <c r="A14216" s="895"/>
      <c r="B14216" s="54"/>
      <c r="C14216" s="523"/>
      <c r="D14216" s="523"/>
      <c r="E14216" s="68"/>
      <c r="F14216" s="523"/>
      <c r="G14216" s="523"/>
      <c r="H14216" s="557"/>
      <c r="I14216" s="526"/>
      <c r="J14216" s="557"/>
      <c r="K14216" s="869" t="s">
        <v>36</v>
      </c>
      <c r="L14216" s="76">
        <f t="shared" si="664"/>
        <v>2</v>
      </c>
      <c r="M14216" s="76"/>
      <c r="N14216" s="76"/>
      <c r="O14216" s="76">
        <v>1</v>
      </c>
      <c r="P14216" s="76"/>
      <c r="Q14216" s="76"/>
      <c r="R14216" s="76"/>
      <c r="S14216" s="76">
        <v>1</v>
      </c>
      <c r="T14216" s="76"/>
      <c r="U14216" s="76"/>
      <c r="V14216" s="76"/>
      <c r="W14216" s="76"/>
      <c r="X14216" s="76"/>
    </row>
    <row r="14217" spans="1:24">
      <c r="A14217" s="895"/>
      <c r="B14217" s="54"/>
      <c r="C14217" s="521" t="s">
        <v>33</v>
      </c>
      <c r="D14217" s="521" t="s">
        <v>21480</v>
      </c>
      <c r="E14217" s="505" t="s">
        <v>21481</v>
      </c>
      <c r="F14217" s="521" t="s">
        <v>21482</v>
      </c>
      <c r="G14217" s="521" t="s">
        <v>21483</v>
      </c>
      <c r="H14217" s="199"/>
      <c r="I14217" s="524">
        <v>0</v>
      </c>
      <c r="J14217" s="553" t="s">
        <v>39</v>
      </c>
      <c r="K14217" s="866" t="s">
        <v>32</v>
      </c>
      <c r="L14217" s="76">
        <f t="shared" si="664"/>
        <v>0</v>
      </c>
      <c r="M14217" s="76"/>
      <c r="N14217" s="76"/>
      <c r="O14217" s="76"/>
      <c r="P14217" s="76"/>
      <c r="Q14217" s="76"/>
      <c r="R14217" s="76"/>
      <c r="S14217" s="76"/>
      <c r="T14217" s="76"/>
      <c r="U14217" s="76"/>
      <c r="V14217" s="76"/>
      <c r="W14217" s="76"/>
      <c r="X14217" s="76"/>
    </row>
    <row r="14218" spans="1:24">
      <c r="A14218" s="895"/>
      <c r="B14218" s="54"/>
      <c r="C14218" s="522"/>
      <c r="D14218" s="522"/>
      <c r="E14218" s="63"/>
      <c r="F14218" s="522"/>
      <c r="G14218" s="522"/>
      <c r="H14218" s="200"/>
      <c r="I14218" s="525"/>
      <c r="J14218" s="555"/>
      <c r="K14218" s="866" t="s">
        <v>34</v>
      </c>
      <c r="L14218" s="76">
        <f t="shared" si="664"/>
        <v>0</v>
      </c>
      <c r="M14218" s="76"/>
      <c r="N14218" s="76"/>
      <c r="O14218" s="76"/>
      <c r="P14218" s="76"/>
      <c r="Q14218" s="76"/>
      <c r="R14218" s="76"/>
      <c r="S14218" s="76"/>
      <c r="T14218" s="76"/>
      <c r="U14218" s="76"/>
      <c r="V14218" s="76"/>
      <c r="W14218" s="76"/>
      <c r="X14218" s="76"/>
    </row>
    <row r="14219" spans="1:24">
      <c r="A14219" s="895"/>
      <c r="B14219" s="54"/>
      <c r="C14219" s="523"/>
      <c r="D14219" s="523"/>
      <c r="E14219" s="68"/>
      <c r="F14219" s="523"/>
      <c r="G14219" s="523"/>
      <c r="H14219" s="201"/>
      <c r="I14219" s="526"/>
      <c r="J14219" s="557"/>
      <c r="K14219" s="869" t="s">
        <v>36</v>
      </c>
      <c r="L14219" s="76">
        <f t="shared" si="664"/>
        <v>2</v>
      </c>
      <c r="M14219" s="76"/>
      <c r="N14219" s="76"/>
      <c r="O14219" s="76">
        <v>2</v>
      </c>
      <c r="P14219" s="76"/>
      <c r="Q14219" s="76"/>
      <c r="R14219" s="76"/>
      <c r="S14219" s="76"/>
      <c r="T14219" s="76"/>
      <c r="U14219" s="76"/>
      <c r="V14219" s="76"/>
      <c r="W14219" s="76"/>
      <c r="X14219" s="76"/>
    </row>
    <row r="14220" spans="1:24">
      <c r="A14220" s="895"/>
      <c r="B14220" s="54"/>
      <c r="C14220" s="521" t="s">
        <v>33</v>
      </c>
      <c r="D14220" s="521" t="s">
        <v>21484</v>
      </c>
      <c r="E14220" s="505" t="s">
        <v>21485</v>
      </c>
      <c r="F14220" s="521" t="s">
        <v>21486</v>
      </c>
      <c r="G14220" s="521" t="s">
        <v>21487</v>
      </c>
      <c r="H14220" s="553" t="s">
        <v>21488</v>
      </c>
      <c r="I14220" s="524">
        <v>175</v>
      </c>
      <c r="J14220" s="553" t="s">
        <v>39</v>
      </c>
      <c r="K14220" s="866" t="s">
        <v>32</v>
      </c>
      <c r="L14220" s="76">
        <f t="shared" si="664"/>
        <v>0</v>
      </c>
      <c r="M14220" s="76"/>
      <c r="N14220" s="76"/>
      <c r="O14220" s="76"/>
      <c r="P14220" s="76"/>
      <c r="Q14220" s="76"/>
      <c r="R14220" s="76"/>
      <c r="S14220" s="76"/>
      <c r="T14220" s="76"/>
      <c r="U14220" s="76"/>
      <c r="V14220" s="76"/>
      <c r="W14220" s="76"/>
      <c r="X14220" s="76"/>
    </row>
    <row r="14221" spans="1:24">
      <c r="A14221" s="895"/>
      <c r="B14221" s="54"/>
      <c r="C14221" s="522"/>
      <c r="D14221" s="522"/>
      <c r="E14221" s="63"/>
      <c r="F14221" s="522"/>
      <c r="G14221" s="522"/>
      <c r="H14221" s="555"/>
      <c r="I14221" s="525"/>
      <c r="J14221" s="555"/>
      <c r="K14221" s="866" t="s">
        <v>34</v>
      </c>
      <c r="L14221" s="76">
        <f t="shared" si="664"/>
        <v>0</v>
      </c>
      <c r="M14221" s="76"/>
      <c r="N14221" s="76"/>
      <c r="O14221" s="76"/>
      <c r="P14221" s="76"/>
      <c r="Q14221" s="76"/>
      <c r="R14221" s="76"/>
      <c r="S14221" s="76"/>
      <c r="T14221" s="76"/>
      <c r="U14221" s="76"/>
      <c r="V14221" s="76"/>
      <c r="W14221" s="76"/>
      <c r="X14221" s="76"/>
    </row>
    <row r="14222" spans="1:24">
      <c r="A14222" s="895"/>
      <c r="B14222" s="54"/>
      <c r="C14222" s="523"/>
      <c r="D14222" s="523"/>
      <c r="E14222" s="68"/>
      <c r="F14222" s="523"/>
      <c r="G14222" s="523"/>
      <c r="H14222" s="557"/>
      <c r="I14222" s="526"/>
      <c r="J14222" s="557"/>
      <c r="K14222" s="869" t="s">
        <v>36</v>
      </c>
      <c r="L14222" s="76">
        <f t="shared" si="664"/>
        <v>2</v>
      </c>
      <c r="M14222" s="76"/>
      <c r="N14222" s="76"/>
      <c r="O14222" s="76">
        <v>1</v>
      </c>
      <c r="P14222" s="76"/>
      <c r="Q14222" s="76"/>
      <c r="R14222" s="76"/>
      <c r="S14222" s="76">
        <v>1</v>
      </c>
      <c r="T14222" s="76"/>
      <c r="U14222" s="76"/>
      <c r="V14222" s="76"/>
      <c r="W14222" s="76"/>
      <c r="X14222" s="76"/>
    </row>
    <row r="14223" spans="1:24">
      <c r="A14223" s="895"/>
      <c r="B14223" s="54"/>
      <c r="C14223" s="521" t="s">
        <v>33</v>
      </c>
      <c r="D14223" s="521" t="s">
        <v>21489</v>
      </c>
      <c r="E14223" s="505" t="s">
        <v>21490</v>
      </c>
      <c r="F14223" s="521" t="s">
        <v>21491</v>
      </c>
      <c r="G14223" s="521" t="s">
        <v>21492</v>
      </c>
      <c r="H14223" s="199"/>
      <c r="I14223" s="524">
        <v>0</v>
      </c>
      <c r="J14223" s="553" t="s">
        <v>39</v>
      </c>
      <c r="K14223" s="866" t="s">
        <v>32</v>
      </c>
      <c r="L14223" s="76">
        <f t="shared" si="664"/>
        <v>0</v>
      </c>
      <c r="M14223" s="76"/>
      <c r="N14223" s="76"/>
      <c r="O14223" s="76"/>
      <c r="P14223" s="76"/>
      <c r="Q14223" s="76"/>
      <c r="R14223" s="76"/>
      <c r="S14223" s="76"/>
      <c r="T14223" s="76"/>
      <c r="U14223" s="76"/>
      <c r="V14223" s="76"/>
      <c r="W14223" s="76"/>
      <c r="X14223" s="76"/>
    </row>
    <row r="14224" spans="1:24">
      <c r="A14224" s="895"/>
      <c r="B14224" s="54"/>
      <c r="C14224" s="522"/>
      <c r="D14224" s="522"/>
      <c r="E14224" s="63"/>
      <c r="F14224" s="522"/>
      <c r="G14224" s="522"/>
      <c r="H14224" s="200"/>
      <c r="I14224" s="525"/>
      <c r="J14224" s="555"/>
      <c r="K14224" s="866" t="s">
        <v>34</v>
      </c>
      <c r="L14224" s="76">
        <f t="shared" si="664"/>
        <v>0</v>
      </c>
      <c r="M14224" s="76"/>
      <c r="N14224" s="76"/>
      <c r="O14224" s="76"/>
      <c r="P14224" s="76"/>
      <c r="Q14224" s="76"/>
      <c r="R14224" s="76"/>
      <c r="S14224" s="76"/>
      <c r="T14224" s="76"/>
      <c r="U14224" s="76"/>
      <c r="V14224" s="76"/>
      <c r="W14224" s="76"/>
      <c r="X14224" s="76"/>
    </row>
    <row r="14225" spans="1:24">
      <c r="A14225" s="895"/>
      <c r="B14225" s="54"/>
      <c r="C14225" s="523"/>
      <c r="D14225" s="523"/>
      <c r="E14225" s="68"/>
      <c r="F14225" s="523"/>
      <c r="G14225" s="523"/>
      <c r="H14225" s="201"/>
      <c r="I14225" s="526"/>
      <c r="J14225" s="557"/>
      <c r="K14225" s="869" t="s">
        <v>36</v>
      </c>
      <c r="L14225" s="76">
        <f t="shared" si="664"/>
        <v>2</v>
      </c>
      <c r="M14225" s="76"/>
      <c r="N14225" s="76"/>
      <c r="O14225" s="76">
        <v>1</v>
      </c>
      <c r="P14225" s="76"/>
      <c r="Q14225" s="76"/>
      <c r="R14225" s="76"/>
      <c r="S14225" s="76">
        <v>1</v>
      </c>
      <c r="T14225" s="76"/>
      <c r="U14225" s="76"/>
      <c r="V14225" s="76"/>
      <c r="W14225" s="76"/>
      <c r="X14225" s="76"/>
    </row>
    <row r="14226" spans="1:24">
      <c r="A14226" s="895"/>
      <c r="B14226" s="54"/>
      <c r="C14226" s="521" t="s">
        <v>33</v>
      </c>
      <c r="D14226" s="521" t="s">
        <v>21493</v>
      </c>
      <c r="E14226" s="505" t="s">
        <v>21494</v>
      </c>
      <c r="F14226" s="521" t="s">
        <v>21495</v>
      </c>
      <c r="G14226" s="521" t="s">
        <v>21496</v>
      </c>
      <c r="H14226" s="553" t="s">
        <v>21497</v>
      </c>
      <c r="I14226" s="524">
        <v>32</v>
      </c>
      <c r="J14226" s="553" t="s">
        <v>39</v>
      </c>
      <c r="K14226" s="866" t="s">
        <v>32</v>
      </c>
      <c r="L14226" s="76">
        <f t="shared" si="664"/>
        <v>0</v>
      </c>
      <c r="M14226" s="76"/>
      <c r="N14226" s="76"/>
      <c r="O14226" s="76"/>
      <c r="P14226" s="76"/>
      <c r="Q14226" s="76"/>
      <c r="R14226" s="76"/>
      <c r="S14226" s="76"/>
      <c r="T14226" s="76"/>
      <c r="U14226" s="76"/>
      <c r="V14226" s="76"/>
      <c r="W14226" s="76"/>
      <c r="X14226" s="76"/>
    </row>
    <row r="14227" spans="1:24">
      <c r="A14227" s="895"/>
      <c r="B14227" s="54"/>
      <c r="C14227" s="522"/>
      <c r="D14227" s="522"/>
      <c r="E14227" s="63"/>
      <c r="F14227" s="522"/>
      <c r="G14227" s="522"/>
      <c r="H14227" s="555"/>
      <c r="I14227" s="525"/>
      <c r="J14227" s="555"/>
      <c r="K14227" s="866" t="s">
        <v>34</v>
      </c>
      <c r="L14227" s="76">
        <f t="shared" si="664"/>
        <v>0</v>
      </c>
      <c r="M14227" s="76"/>
      <c r="N14227" s="76"/>
      <c r="O14227" s="76"/>
      <c r="P14227" s="76"/>
      <c r="Q14227" s="76"/>
      <c r="R14227" s="76"/>
      <c r="S14227" s="76"/>
      <c r="T14227" s="76"/>
      <c r="U14227" s="76"/>
      <c r="V14227" s="76"/>
      <c r="W14227" s="76"/>
      <c r="X14227" s="76"/>
    </row>
    <row r="14228" spans="1:24">
      <c r="A14228" s="895"/>
      <c r="B14228" s="54"/>
      <c r="C14228" s="523"/>
      <c r="D14228" s="523"/>
      <c r="E14228" s="68"/>
      <c r="F14228" s="523"/>
      <c r="G14228" s="523"/>
      <c r="H14228" s="557"/>
      <c r="I14228" s="526"/>
      <c r="J14228" s="557"/>
      <c r="K14228" s="869" t="s">
        <v>36</v>
      </c>
      <c r="L14228" s="76">
        <f t="shared" si="664"/>
        <v>3</v>
      </c>
      <c r="M14228" s="76"/>
      <c r="N14228" s="76"/>
      <c r="O14228" s="76">
        <v>2</v>
      </c>
      <c r="P14228" s="76"/>
      <c r="Q14228" s="76"/>
      <c r="R14228" s="76"/>
      <c r="S14228" s="76"/>
      <c r="T14228" s="76">
        <v>1</v>
      </c>
      <c r="U14228" s="76"/>
      <c r="V14228" s="76"/>
      <c r="W14228" s="76"/>
      <c r="X14228" s="76"/>
    </row>
    <row r="14229" spans="1:24">
      <c r="A14229" s="895"/>
      <c r="B14229" s="54"/>
      <c r="C14229" s="521" t="s">
        <v>33</v>
      </c>
      <c r="D14229" s="521" t="s">
        <v>21498</v>
      </c>
      <c r="E14229" s="505" t="s">
        <v>21499</v>
      </c>
      <c r="F14229" s="521" t="s">
        <v>21500</v>
      </c>
      <c r="G14229" s="521" t="s">
        <v>21501</v>
      </c>
      <c r="H14229" s="553" t="s">
        <v>21502</v>
      </c>
      <c r="I14229" s="524">
        <v>0</v>
      </c>
      <c r="J14229" s="553" t="s">
        <v>39</v>
      </c>
      <c r="K14229" s="866" t="s">
        <v>32</v>
      </c>
      <c r="L14229" s="76">
        <f t="shared" si="664"/>
        <v>0</v>
      </c>
      <c r="M14229" s="76"/>
      <c r="N14229" s="76"/>
      <c r="O14229" s="76"/>
      <c r="P14229" s="76"/>
      <c r="Q14229" s="76"/>
      <c r="R14229" s="76"/>
      <c r="S14229" s="76"/>
      <c r="T14229" s="76"/>
      <c r="U14229" s="76"/>
      <c r="V14229" s="76"/>
      <c r="W14229" s="76"/>
      <c r="X14229" s="76"/>
    </row>
    <row r="14230" spans="1:24">
      <c r="A14230" s="895"/>
      <c r="B14230" s="54"/>
      <c r="C14230" s="522"/>
      <c r="D14230" s="522"/>
      <c r="E14230" s="63"/>
      <c r="F14230" s="522"/>
      <c r="G14230" s="522"/>
      <c r="H14230" s="555"/>
      <c r="I14230" s="525"/>
      <c r="J14230" s="555"/>
      <c r="K14230" s="866" t="s">
        <v>34</v>
      </c>
      <c r="L14230" s="76">
        <f t="shared" si="664"/>
        <v>0</v>
      </c>
      <c r="M14230" s="76"/>
      <c r="N14230" s="76"/>
      <c r="O14230" s="76"/>
      <c r="P14230" s="76"/>
      <c r="Q14230" s="76"/>
      <c r="R14230" s="76"/>
      <c r="S14230" s="76"/>
      <c r="T14230" s="76"/>
      <c r="U14230" s="76"/>
      <c r="V14230" s="76"/>
      <c r="W14230" s="76"/>
      <c r="X14230" s="76"/>
    </row>
    <row r="14231" spans="1:24">
      <c r="A14231" s="895"/>
      <c r="B14231" s="54"/>
      <c r="C14231" s="523"/>
      <c r="D14231" s="523"/>
      <c r="E14231" s="68"/>
      <c r="F14231" s="523"/>
      <c r="G14231" s="523"/>
      <c r="H14231" s="557"/>
      <c r="I14231" s="526"/>
      <c r="J14231" s="557"/>
      <c r="K14231" s="869" t="s">
        <v>36</v>
      </c>
      <c r="L14231" s="76">
        <f t="shared" si="664"/>
        <v>2</v>
      </c>
      <c r="M14231" s="76"/>
      <c r="N14231" s="76"/>
      <c r="O14231" s="76">
        <v>1</v>
      </c>
      <c r="P14231" s="76"/>
      <c r="Q14231" s="76"/>
      <c r="R14231" s="76"/>
      <c r="S14231" s="76">
        <v>1</v>
      </c>
      <c r="T14231" s="76"/>
      <c r="U14231" s="76"/>
      <c r="V14231" s="76"/>
      <c r="W14231" s="76"/>
      <c r="X14231" s="76"/>
    </row>
    <row r="14232" spans="1:24">
      <c r="A14232" s="895"/>
      <c r="B14232" s="54"/>
      <c r="C14232" s="521" t="s">
        <v>33</v>
      </c>
      <c r="D14232" s="521" t="s">
        <v>21503</v>
      </c>
      <c r="E14232" s="505" t="s">
        <v>21504</v>
      </c>
      <c r="F14232" s="521" t="s">
        <v>21505</v>
      </c>
      <c r="G14232" s="521" t="s">
        <v>21506</v>
      </c>
      <c r="H14232" s="553" t="s">
        <v>21507</v>
      </c>
      <c r="I14232" s="524">
        <v>18</v>
      </c>
      <c r="J14232" s="553" t="s">
        <v>39</v>
      </c>
      <c r="K14232" s="866" t="s">
        <v>32</v>
      </c>
      <c r="L14232" s="76">
        <f t="shared" si="664"/>
        <v>0</v>
      </c>
      <c r="M14232" s="76"/>
      <c r="N14232" s="76"/>
      <c r="O14232" s="76"/>
      <c r="P14232" s="76"/>
      <c r="Q14232" s="76"/>
      <c r="R14232" s="76"/>
      <c r="S14232" s="76"/>
      <c r="T14232" s="76"/>
      <c r="U14232" s="76"/>
      <c r="V14232" s="76"/>
      <c r="W14232" s="76"/>
      <c r="X14232" s="76"/>
    </row>
    <row r="14233" spans="1:24">
      <c r="A14233" s="895"/>
      <c r="B14233" s="54"/>
      <c r="C14233" s="522"/>
      <c r="D14233" s="522"/>
      <c r="E14233" s="63"/>
      <c r="F14233" s="522"/>
      <c r="G14233" s="522"/>
      <c r="H14233" s="555"/>
      <c r="I14233" s="525"/>
      <c r="J14233" s="555"/>
      <c r="K14233" s="866" t="s">
        <v>34</v>
      </c>
      <c r="L14233" s="76">
        <f t="shared" si="664"/>
        <v>0</v>
      </c>
      <c r="M14233" s="76"/>
      <c r="N14233" s="76"/>
      <c r="O14233" s="76"/>
      <c r="P14233" s="76"/>
      <c r="Q14233" s="76"/>
      <c r="R14233" s="76"/>
      <c r="S14233" s="76"/>
      <c r="T14233" s="76"/>
      <c r="U14233" s="76"/>
      <c r="V14233" s="76"/>
      <c r="W14233" s="76"/>
      <c r="X14233" s="76"/>
    </row>
    <row r="14234" spans="1:24">
      <c r="A14234" s="895"/>
      <c r="B14234" s="54"/>
      <c r="C14234" s="523"/>
      <c r="D14234" s="523"/>
      <c r="E14234" s="68"/>
      <c r="F14234" s="523"/>
      <c r="G14234" s="523"/>
      <c r="H14234" s="557"/>
      <c r="I14234" s="526"/>
      <c r="J14234" s="557"/>
      <c r="K14234" s="869" t="s">
        <v>36</v>
      </c>
      <c r="L14234" s="76">
        <f t="shared" si="664"/>
        <v>2</v>
      </c>
      <c r="M14234" s="76"/>
      <c r="N14234" s="76"/>
      <c r="O14234" s="76">
        <v>1</v>
      </c>
      <c r="P14234" s="76"/>
      <c r="Q14234" s="76"/>
      <c r="R14234" s="76"/>
      <c r="S14234" s="76">
        <v>1</v>
      </c>
      <c r="T14234" s="76"/>
      <c r="U14234" s="76"/>
      <c r="V14234" s="76"/>
      <c r="W14234" s="76"/>
      <c r="X14234" s="76"/>
    </row>
    <row r="14235" spans="1:24">
      <c r="A14235" s="895"/>
      <c r="B14235" s="54"/>
      <c r="C14235" s="521" t="s">
        <v>33</v>
      </c>
      <c r="D14235" s="521" t="s">
        <v>21508</v>
      </c>
      <c r="E14235" s="505" t="s">
        <v>21509</v>
      </c>
      <c r="F14235" s="521" t="s">
        <v>21495</v>
      </c>
      <c r="G14235" s="521" t="s">
        <v>21496</v>
      </c>
      <c r="H14235" s="553" t="s">
        <v>21497</v>
      </c>
      <c r="I14235" s="524">
        <v>0</v>
      </c>
      <c r="J14235" s="553" t="s">
        <v>39</v>
      </c>
      <c r="K14235" s="866" t="s">
        <v>32</v>
      </c>
      <c r="L14235" s="76">
        <f t="shared" si="664"/>
        <v>0</v>
      </c>
      <c r="M14235" s="76"/>
      <c r="N14235" s="76"/>
      <c r="O14235" s="76"/>
      <c r="P14235" s="76"/>
      <c r="Q14235" s="76"/>
      <c r="R14235" s="76"/>
      <c r="S14235" s="76"/>
      <c r="T14235" s="76"/>
      <c r="U14235" s="76"/>
      <c r="V14235" s="76"/>
      <c r="W14235" s="76"/>
      <c r="X14235" s="76"/>
    </row>
    <row r="14236" spans="1:24">
      <c r="A14236" s="895"/>
      <c r="B14236" s="54"/>
      <c r="C14236" s="522"/>
      <c r="D14236" s="522"/>
      <c r="E14236" s="63"/>
      <c r="F14236" s="522"/>
      <c r="G14236" s="522"/>
      <c r="H14236" s="555"/>
      <c r="I14236" s="525"/>
      <c r="J14236" s="555"/>
      <c r="K14236" s="866" t="s">
        <v>34</v>
      </c>
      <c r="L14236" s="76">
        <f t="shared" si="664"/>
        <v>0</v>
      </c>
      <c r="M14236" s="76"/>
      <c r="N14236" s="76"/>
      <c r="O14236" s="76"/>
      <c r="P14236" s="76"/>
      <c r="Q14236" s="76"/>
      <c r="R14236" s="76"/>
      <c r="S14236" s="76"/>
      <c r="T14236" s="76"/>
      <c r="U14236" s="76"/>
      <c r="V14236" s="76"/>
      <c r="W14236" s="76"/>
      <c r="X14236" s="76"/>
    </row>
    <row r="14237" spans="1:24">
      <c r="A14237" s="895"/>
      <c r="B14237" s="54"/>
      <c r="C14237" s="523"/>
      <c r="D14237" s="523"/>
      <c r="E14237" s="68"/>
      <c r="F14237" s="523"/>
      <c r="G14237" s="523"/>
      <c r="H14237" s="557"/>
      <c r="I14237" s="526"/>
      <c r="J14237" s="557"/>
      <c r="K14237" s="869" t="s">
        <v>36</v>
      </c>
      <c r="L14237" s="76">
        <f t="shared" si="664"/>
        <v>2</v>
      </c>
      <c r="M14237" s="76"/>
      <c r="N14237" s="76"/>
      <c r="O14237" s="76">
        <v>2</v>
      </c>
      <c r="P14237" s="76"/>
      <c r="Q14237" s="76"/>
      <c r="R14237" s="76"/>
      <c r="S14237" s="76"/>
      <c r="T14237" s="76"/>
      <c r="U14237" s="76"/>
      <c r="V14237" s="76"/>
      <c r="W14237" s="76"/>
      <c r="X14237" s="76"/>
    </row>
    <row r="14238" spans="1:24">
      <c r="A14238" s="895"/>
      <c r="B14238" s="54"/>
      <c r="C14238" s="521" t="s">
        <v>33</v>
      </c>
      <c r="D14238" s="521" t="s">
        <v>21510</v>
      </c>
      <c r="E14238" s="505" t="s">
        <v>21511</v>
      </c>
      <c r="F14238" s="521" t="s">
        <v>21500</v>
      </c>
      <c r="G14238" s="521" t="s">
        <v>21501</v>
      </c>
      <c r="H14238" s="553" t="s">
        <v>21502</v>
      </c>
      <c r="I14238" s="524">
        <v>2727</v>
      </c>
      <c r="J14238" s="553" t="s">
        <v>39</v>
      </c>
      <c r="K14238" s="866" t="s">
        <v>32</v>
      </c>
      <c r="L14238" s="76">
        <f t="shared" si="664"/>
        <v>0</v>
      </c>
      <c r="M14238" s="76"/>
      <c r="N14238" s="76"/>
      <c r="O14238" s="76"/>
      <c r="P14238" s="76"/>
      <c r="Q14238" s="76"/>
      <c r="R14238" s="76"/>
      <c r="S14238" s="76"/>
      <c r="T14238" s="76"/>
      <c r="U14238" s="76"/>
      <c r="V14238" s="76"/>
      <c r="W14238" s="76"/>
      <c r="X14238" s="76"/>
    </row>
    <row r="14239" spans="1:24">
      <c r="A14239" s="895"/>
      <c r="B14239" s="54"/>
      <c r="C14239" s="522"/>
      <c r="D14239" s="522"/>
      <c r="E14239" s="63"/>
      <c r="F14239" s="522"/>
      <c r="G14239" s="522"/>
      <c r="H14239" s="555"/>
      <c r="I14239" s="525"/>
      <c r="J14239" s="555"/>
      <c r="K14239" s="866" t="s">
        <v>34</v>
      </c>
      <c r="L14239" s="76">
        <f t="shared" si="664"/>
        <v>0</v>
      </c>
      <c r="M14239" s="76"/>
      <c r="N14239" s="76"/>
      <c r="O14239" s="76"/>
      <c r="P14239" s="76"/>
      <c r="Q14239" s="76"/>
      <c r="R14239" s="76"/>
      <c r="S14239" s="76"/>
      <c r="T14239" s="76"/>
      <c r="U14239" s="76"/>
      <c r="V14239" s="76"/>
      <c r="W14239" s="76"/>
      <c r="X14239" s="76"/>
    </row>
    <row r="14240" spans="1:24">
      <c r="A14240" s="895"/>
      <c r="B14240" s="54"/>
      <c r="C14240" s="523"/>
      <c r="D14240" s="523"/>
      <c r="E14240" s="68"/>
      <c r="F14240" s="523"/>
      <c r="G14240" s="523"/>
      <c r="H14240" s="557"/>
      <c r="I14240" s="526"/>
      <c r="J14240" s="557"/>
      <c r="K14240" s="869" t="s">
        <v>36</v>
      </c>
      <c r="L14240" s="76">
        <f t="shared" si="664"/>
        <v>2</v>
      </c>
      <c r="M14240" s="76"/>
      <c r="N14240" s="76"/>
      <c r="O14240" s="76"/>
      <c r="P14240" s="76"/>
      <c r="Q14240" s="76"/>
      <c r="R14240" s="76"/>
      <c r="S14240" s="76">
        <v>1</v>
      </c>
      <c r="T14240" s="76">
        <v>1</v>
      </c>
      <c r="U14240" s="76"/>
      <c r="V14240" s="76"/>
      <c r="W14240" s="76"/>
      <c r="X14240" s="76"/>
    </row>
    <row r="14241" spans="1:24">
      <c r="A14241" s="895"/>
      <c r="B14241" s="54"/>
      <c r="C14241" s="521" t="s">
        <v>33</v>
      </c>
      <c r="D14241" s="521" t="s">
        <v>6663</v>
      </c>
      <c r="E14241" s="505" t="s">
        <v>21512</v>
      </c>
      <c r="F14241" s="521" t="s">
        <v>21505</v>
      </c>
      <c r="G14241" s="521" t="s">
        <v>21506</v>
      </c>
      <c r="H14241" s="553" t="s">
        <v>21507</v>
      </c>
      <c r="I14241" s="524">
        <v>0</v>
      </c>
      <c r="J14241" s="553" t="s">
        <v>39</v>
      </c>
      <c r="K14241" s="866" t="s">
        <v>32</v>
      </c>
      <c r="L14241" s="76">
        <f t="shared" si="664"/>
        <v>0</v>
      </c>
      <c r="M14241" s="76"/>
      <c r="N14241" s="76"/>
      <c r="O14241" s="76"/>
      <c r="P14241" s="76"/>
      <c r="Q14241" s="76"/>
      <c r="R14241" s="76"/>
      <c r="S14241" s="76"/>
      <c r="T14241" s="76"/>
      <c r="U14241" s="76"/>
      <c r="V14241" s="76"/>
      <c r="W14241" s="76"/>
      <c r="X14241" s="76"/>
    </row>
    <row r="14242" spans="1:24">
      <c r="A14242" s="895"/>
      <c r="B14242" s="54"/>
      <c r="C14242" s="522"/>
      <c r="D14242" s="522"/>
      <c r="E14242" s="63"/>
      <c r="F14242" s="522"/>
      <c r="G14242" s="522"/>
      <c r="H14242" s="555"/>
      <c r="I14242" s="525"/>
      <c r="J14242" s="555"/>
      <c r="K14242" s="866" t="s">
        <v>34</v>
      </c>
      <c r="L14242" s="76">
        <f t="shared" si="664"/>
        <v>0</v>
      </c>
      <c r="M14242" s="76"/>
      <c r="N14242" s="76"/>
      <c r="O14242" s="76"/>
      <c r="P14242" s="76"/>
      <c r="Q14242" s="76"/>
      <c r="R14242" s="76"/>
      <c r="S14242" s="76"/>
      <c r="T14242" s="76"/>
      <c r="U14242" s="76"/>
      <c r="V14242" s="76"/>
      <c r="W14242" s="76"/>
      <c r="X14242" s="76"/>
    </row>
    <row r="14243" spans="1:24">
      <c r="A14243" s="895"/>
      <c r="B14243" s="80"/>
      <c r="C14243" s="523"/>
      <c r="D14243" s="523"/>
      <c r="E14243" s="68"/>
      <c r="F14243" s="523"/>
      <c r="G14243" s="523"/>
      <c r="H14243" s="557"/>
      <c r="I14243" s="526"/>
      <c r="J14243" s="557"/>
      <c r="K14243" s="869" t="s">
        <v>36</v>
      </c>
      <c r="L14243" s="76">
        <f t="shared" si="664"/>
        <v>2</v>
      </c>
      <c r="M14243" s="76"/>
      <c r="N14243" s="76"/>
      <c r="O14243" s="76">
        <v>2</v>
      </c>
      <c r="P14243" s="76"/>
      <c r="Q14243" s="76"/>
      <c r="R14243" s="76"/>
      <c r="S14243" s="76"/>
      <c r="T14243" s="76"/>
      <c r="U14243" s="76"/>
      <c r="V14243" s="76"/>
      <c r="W14243" s="76"/>
      <c r="X14243" s="76"/>
    </row>
    <row r="14244" spans="1:24">
      <c r="A14244" s="895"/>
      <c r="B14244" s="103" t="s">
        <v>21513</v>
      </c>
      <c r="C14244" s="46"/>
      <c r="D14244" s="449">
        <f>COUNTA(D14247:D14273)</f>
        <v>9</v>
      </c>
      <c r="E14244" s="46"/>
      <c r="F14244" s="46"/>
      <c r="G14244" s="58"/>
      <c r="H14244" s="46"/>
      <c r="I14244" s="74">
        <f>SUM(I14247:I14273)</f>
        <v>57581</v>
      </c>
      <c r="J14244" s="46" t="s">
        <v>1508</v>
      </c>
      <c r="K14244" s="75" t="s">
        <v>1509</v>
      </c>
      <c r="L14244" s="76">
        <f>SUM(M14244:X14244)</f>
        <v>84</v>
      </c>
      <c r="M14244" s="76">
        <v>0</v>
      </c>
      <c r="N14244" s="76">
        <v>25</v>
      </c>
      <c r="O14244" s="76">
        <v>3</v>
      </c>
      <c r="P14244" s="76">
        <v>0</v>
      </c>
      <c r="Q14244" s="76">
        <v>0</v>
      </c>
      <c r="R14244" s="76">
        <v>0</v>
      </c>
      <c r="S14244" s="76">
        <v>14</v>
      </c>
      <c r="T14244" s="76">
        <v>40</v>
      </c>
      <c r="U14244" s="76">
        <v>0</v>
      </c>
      <c r="V14244" s="76">
        <v>0</v>
      </c>
      <c r="W14244" s="76">
        <v>0</v>
      </c>
      <c r="X14244" s="76">
        <v>2</v>
      </c>
    </row>
    <row r="14245" spans="1:24">
      <c r="A14245" s="895"/>
      <c r="B14245" s="103"/>
      <c r="C14245" s="54"/>
      <c r="D14245" s="449"/>
      <c r="E14245" s="54"/>
      <c r="F14245" s="54"/>
      <c r="G14245" s="77"/>
      <c r="H14245" s="54"/>
      <c r="I14245" s="79"/>
      <c r="J14245" s="54"/>
      <c r="K14245" s="75" t="s">
        <v>1501</v>
      </c>
      <c r="L14245" s="76">
        <f>SUM(M14245:X14245)</f>
        <v>28</v>
      </c>
      <c r="M14245" s="76">
        <v>20</v>
      </c>
      <c r="N14245" s="76">
        <v>0</v>
      </c>
      <c r="O14245" s="76">
        <v>0</v>
      </c>
      <c r="P14245" s="76">
        <v>0</v>
      </c>
      <c r="Q14245" s="76">
        <v>0</v>
      </c>
      <c r="R14245" s="76">
        <v>0</v>
      </c>
      <c r="S14245" s="76">
        <v>5</v>
      </c>
      <c r="T14245" s="76">
        <v>0</v>
      </c>
      <c r="U14245" s="76">
        <v>0</v>
      </c>
      <c r="V14245" s="76">
        <v>0</v>
      </c>
      <c r="W14245" s="76">
        <v>0</v>
      </c>
      <c r="X14245" s="76">
        <v>3</v>
      </c>
    </row>
    <row r="14246" spans="1:24">
      <c r="A14246" s="895"/>
      <c r="B14246" s="103"/>
      <c r="C14246" s="80"/>
      <c r="D14246" s="449"/>
      <c r="E14246" s="80"/>
      <c r="F14246" s="80"/>
      <c r="G14246" s="81"/>
      <c r="H14246" s="80"/>
      <c r="I14246" s="83"/>
      <c r="J14246" s="80"/>
      <c r="K14246" s="84" t="s">
        <v>1502</v>
      </c>
      <c r="L14246" s="76">
        <f>SUM(M14246:X14246)</f>
        <v>12</v>
      </c>
      <c r="M14246" s="76">
        <v>0</v>
      </c>
      <c r="N14246" s="76">
        <v>2</v>
      </c>
      <c r="O14246" s="76">
        <v>2</v>
      </c>
      <c r="P14246" s="76">
        <v>0</v>
      </c>
      <c r="Q14246" s="76">
        <v>0</v>
      </c>
      <c r="R14246" s="76">
        <v>0</v>
      </c>
      <c r="S14246" s="76">
        <v>5</v>
      </c>
      <c r="T14246" s="76">
        <v>2</v>
      </c>
      <c r="U14246" s="76">
        <v>0</v>
      </c>
      <c r="V14246" s="76">
        <v>0</v>
      </c>
      <c r="W14246" s="76">
        <v>1</v>
      </c>
      <c r="X14246" s="76">
        <v>0</v>
      </c>
    </row>
    <row r="14247" spans="1:24">
      <c r="A14247" s="895"/>
      <c r="B14247" s="103" t="s">
        <v>21514</v>
      </c>
      <c r="C14247" s="103" t="s">
        <v>33</v>
      </c>
      <c r="D14247" s="195" t="s">
        <v>21515</v>
      </c>
      <c r="E14247" s="58" t="s">
        <v>21516</v>
      </c>
      <c r="F14247" s="103" t="s">
        <v>2401</v>
      </c>
      <c r="G14247" s="195" t="s">
        <v>21517</v>
      </c>
      <c r="H14247" s="103" t="s">
        <v>21518</v>
      </c>
      <c r="I14247" s="425">
        <v>1597</v>
      </c>
      <c r="J14247" s="103" t="s">
        <v>1508</v>
      </c>
      <c r="K14247" s="75" t="s">
        <v>1509</v>
      </c>
      <c r="L14247" s="76">
        <f t="shared" si="664"/>
        <v>0</v>
      </c>
      <c r="M14247" s="133"/>
      <c r="N14247" s="76"/>
      <c r="O14247" s="76"/>
      <c r="P14247" s="76"/>
      <c r="Q14247" s="76"/>
      <c r="R14247" s="76"/>
      <c r="S14247" s="76"/>
      <c r="T14247" s="76"/>
      <c r="U14247" s="76"/>
      <c r="V14247" s="76"/>
      <c r="W14247" s="76"/>
      <c r="X14247" s="76"/>
    </row>
    <row r="14248" spans="1:24">
      <c r="A14248" s="895"/>
      <c r="B14248" s="103"/>
      <c r="C14248" s="103"/>
      <c r="D14248" s="195"/>
      <c r="E14248" s="77"/>
      <c r="F14248" s="103"/>
      <c r="G14248" s="195"/>
      <c r="H14248" s="103"/>
      <c r="I14248" s="425"/>
      <c r="J14248" s="103"/>
      <c r="K14248" s="75" t="s">
        <v>1501</v>
      </c>
      <c r="L14248" s="76">
        <f t="shared" si="664"/>
        <v>0</v>
      </c>
      <c r="M14248" s="133"/>
      <c r="N14248" s="76"/>
      <c r="O14248" s="76"/>
      <c r="P14248" s="76"/>
      <c r="Q14248" s="76"/>
      <c r="R14248" s="76"/>
      <c r="S14248" s="76"/>
      <c r="T14248" s="76"/>
      <c r="U14248" s="76"/>
      <c r="V14248" s="76"/>
      <c r="W14248" s="76"/>
      <c r="X14248" s="76"/>
    </row>
    <row r="14249" spans="1:24">
      <c r="A14249" s="895"/>
      <c r="B14249" s="103"/>
      <c r="C14249" s="103"/>
      <c r="D14249" s="195"/>
      <c r="E14249" s="81"/>
      <c r="F14249" s="103"/>
      <c r="G14249" s="195"/>
      <c r="H14249" s="103"/>
      <c r="I14249" s="425"/>
      <c r="J14249" s="103"/>
      <c r="K14249" s="84" t="s">
        <v>1502</v>
      </c>
      <c r="L14249" s="76">
        <f t="shared" si="664"/>
        <v>3</v>
      </c>
      <c r="M14249" s="133"/>
      <c r="N14249" s="76"/>
      <c r="O14249" s="76"/>
      <c r="P14249" s="76"/>
      <c r="Q14249" s="76"/>
      <c r="R14249" s="76"/>
      <c r="S14249" s="76"/>
      <c r="T14249" s="76">
        <v>2</v>
      </c>
      <c r="U14249" s="76"/>
      <c r="V14249" s="76"/>
      <c r="W14249" s="76">
        <v>1</v>
      </c>
      <c r="X14249" s="76"/>
    </row>
    <row r="14250" spans="1:24">
      <c r="A14250" s="895"/>
      <c r="B14250" s="103"/>
      <c r="C14250" s="103" t="s">
        <v>1633</v>
      </c>
      <c r="D14250" s="195" t="s">
        <v>21519</v>
      </c>
      <c r="E14250" s="121" t="s">
        <v>21520</v>
      </c>
      <c r="F14250" s="103" t="s">
        <v>2401</v>
      </c>
      <c r="G14250" s="195" t="s">
        <v>21521</v>
      </c>
      <c r="H14250" s="103" t="s">
        <v>21522</v>
      </c>
      <c r="I14250" s="425">
        <v>435</v>
      </c>
      <c r="J14250" s="103" t="s">
        <v>1508</v>
      </c>
      <c r="K14250" s="75" t="s">
        <v>1509</v>
      </c>
      <c r="L14250" s="76">
        <f t="shared" si="664"/>
        <v>0</v>
      </c>
      <c r="M14250" s="133"/>
      <c r="N14250" s="76"/>
      <c r="O14250" s="76"/>
      <c r="P14250" s="76"/>
      <c r="Q14250" s="76"/>
      <c r="R14250" s="76"/>
      <c r="S14250" s="76"/>
      <c r="T14250" s="76"/>
      <c r="U14250" s="76"/>
      <c r="V14250" s="76"/>
      <c r="W14250" s="76"/>
      <c r="X14250" s="76"/>
    </row>
    <row r="14251" spans="1:24">
      <c r="A14251" s="895"/>
      <c r="B14251" s="103"/>
      <c r="C14251" s="103"/>
      <c r="D14251" s="195"/>
      <c r="E14251" s="123"/>
      <c r="F14251" s="103"/>
      <c r="G14251" s="195"/>
      <c r="H14251" s="103"/>
      <c r="I14251" s="425"/>
      <c r="J14251" s="103"/>
      <c r="K14251" s="75" t="s">
        <v>1501</v>
      </c>
      <c r="L14251" s="76">
        <f t="shared" si="664"/>
        <v>0</v>
      </c>
      <c r="M14251" s="133"/>
      <c r="N14251" s="76"/>
      <c r="O14251" s="76"/>
      <c r="P14251" s="76"/>
      <c r="Q14251" s="76"/>
      <c r="R14251" s="76"/>
      <c r="S14251" s="76"/>
      <c r="T14251" s="76"/>
      <c r="U14251" s="76"/>
      <c r="V14251" s="76"/>
      <c r="W14251" s="76"/>
      <c r="X14251" s="76"/>
    </row>
    <row r="14252" spans="1:24">
      <c r="A14252" s="895"/>
      <c r="B14252" s="103"/>
      <c r="C14252" s="103"/>
      <c r="D14252" s="195"/>
      <c r="E14252" s="124"/>
      <c r="F14252" s="103"/>
      <c r="G14252" s="195"/>
      <c r="H14252" s="103"/>
      <c r="I14252" s="425"/>
      <c r="J14252" s="103"/>
      <c r="K14252" s="84" t="s">
        <v>1502</v>
      </c>
      <c r="L14252" s="76">
        <f t="shared" si="664"/>
        <v>2</v>
      </c>
      <c r="M14252" s="133"/>
      <c r="N14252" s="76"/>
      <c r="O14252" s="76">
        <v>2</v>
      </c>
      <c r="P14252" s="76"/>
      <c r="Q14252" s="76"/>
      <c r="R14252" s="76"/>
      <c r="S14252" s="76"/>
      <c r="T14252" s="76"/>
      <c r="U14252" s="76"/>
      <c r="V14252" s="76"/>
      <c r="W14252" s="76"/>
      <c r="X14252" s="76"/>
    </row>
    <row r="14253" spans="1:24">
      <c r="A14253" s="895"/>
      <c r="B14253" s="103"/>
      <c r="C14253" s="103" t="s">
        <v>1633</v>
      </c>
      <c r="D14253" s="195" t="s">
        <v>21523</v>
      </c>
      <c r="E14253" s="58" t="s">
        <v>21524</v>
      </c>
      <c r="F14253" s="103" t="s">
        <v>21525</v>
      </c>
      <c r="G14253" s="195" t="s">
        <v>21526</v>
      </c>
      <c r="H14253" s="103" t="s">
        <v>21527</v>
      </c>
      <c r="I14253" s="425">
        <v>6256</v>
      </c>
      <c r="J14253" s="103" t="s">
        <v>1508</v>
      </c>
      <c r="K14253" s="75" t="s">
        <v>1509</v>
      </c>
      <c r="L14253" s="76">
        <f t="shared" si="664"/>
        <v>0</v>
      </c>
      <c r="M14253" s="133"/>
      <c r="N14253" s="76"/>
      <c r="O14253" s="76"/>
      <c r="P14253" s="76"/>
      <c r="Q14253" s="76"/>
      <c r="R14253" s="76"/>
      <c r="S14253" s="76"/>
      <c r="T14253" s="76"/>
      <c r="U14253" s="76"/>
      <c r="V14253" s="76"/>
      <c r="W14253" s="76"/>
      <c r="X14253" s="76"/>
    </row>
    <row r="14254" spans="1:24">
      <c r="A14254" s="895"/>
      <c r="B14254" s="103"/>
      <c r="C14254" s="103"/>
      <c r="D14254" s="195"/>
      <c r="E14254" s="77"/>
      <c r="F14254" s="103"/>
      <c r="G14254" s="195"/>
      <c r="H14254" s="103"/>
      <c r="I14254" s="425"/>
      <c r="J14254" s="103"/>
      <c r="K14254" s="75" t="s">
        <v>1501</v>
      </c>
      <c r="L14254" s="76">
        <f t="shared" si="664"/>
        <v>0</v>
      </c>
      <c r="M14254" s="133"/>
      <c r="N14254" s="76"/>
      <c r="O14254" s="76"/>
      <c r="P14254" s="76"/>
      <c r="Q14254" s="76"/>
      <c r="R14254" s="76"/>
      <c r="S14254" s="76"/>
      <c r="T14254" s="76"/>
      <c r="U14254" s="76"/>
      <c r="V14254" s="76"/>
      <c r="W14254" s="76"/>
      <c r="X14254" s="76"/>
    </row>
    <row r="14255" spans="1:24">
      <c r="A14255" s="895"/>
      <c r="B14255" s="103"/>
      <c r="C14255" s="103"/>
      <c r="D14255" s="195"/>
      <c r="E14255" s="81"/>
      <c r="F14255" s="103"/>
      <c r="G14255" s="195"/>
      <c r="H14255" s="103"/>
      <c r="I14255" s="425"/>
      <c r="J14255" s="103"/>
      <c r="K14255" s="84" t="s">
        <v>1502</v>
      </c>
      <c r="L14255" s="76">
        <f t="shared" si="664"/>
        <v>2</v>
      </c>
      <c r="M14255" s="133"/>
      <c r="N14255" s="76">
        <v>2</v>
      </c>
      <c r="O14255" s="76"/>
      <c r="P14255" s="76"/>
      <c r="Q14255" s="76"/>
      <c r="R14255" s="76"/>
      <c r="S14255" s="76"/>
      <c r="T14255" s="76"/>
      <c r="U14255" s="76"/>
      <c r="V14255" s="76"/>
      <c r="W14255" s="76"/>
      <c r="X14255" s="76"/>
    </row>
    <row r="14256" spans="1:24">
      <c r="A14256" s="895"/>
      <c r="B14256" s="103"/>
      <c r="C14256" s="799" t="s">
        <v>31</v>
      </c>
      <c r="D14256" s="799" t="s">
        <v>21528</v>
      </c>
      <c r="E14256" s="323" t="s">
        <v>21529</v>
      </c>
      <c r="F14256" s="195" t="s">
        <v>21530</v>
      </c>
      <c r="G14256" s="195" t="s">
        <v>21531</v>
      </c>
      <c r="H14256" s="103" t="s">
        <v>21532</v>
      </c>
      <c r="I14256" s="425">
        <v>7557</v>
      </c>
      <c r="J14256" s="103" t="s">
        <v>1508</v>
      </c>
      <c r="K14256" s="75" t="s">
        <v>1509</v>
      </c>
      <c r="L14256" s="76">
        <f t="shared" si="664"/>
        <v>12</v>
      </c>
      <c r="M14256" s="133"/>
      <c r="N14256" s="76">
        <v>4</v>
      </c>
      <c r="O14256" s="76"/>
      <c r="P14256" s="76"/>
      <c r="Q14256" s="76"/>
      <c r="R14256" s="76"/>
      <c r="S14256" s="76"/>
      <c r="T14256" s="76">
        <v>8</v>
      </c>
      <c r="U14256" s="76"/>
      <c r="V14256" s="76"/>
      <c r="W14256" s="76"/>
      <c r="X14256" s="76"/>
    </row>
    <row r="14257" spans="1:24">
      <c r="A14257" s="895"/>
      <c r="B14257" s="103"/>
      <c r="C14257" s="799"/>
      <c r="D14257" s="799"/>
      <c r="E14257" s="323"/>
      <c r="F14257" s="195"/>
      <c r="G14257" s="195"/>
      <c r="H14257" s="103"/>
      <c r="I14257" s="425"/>
      <c r="J14257" s="103"/>
      <c r="K14257" s="75" t="s">
        <v>1501</v>
      </c>
      <c r="L14257" s="76">
        <f t="shared" si="664"/>
        <v>3</v>
      </c>
      <c r="M14257" s="133">
        <v>3</v>
      </c>
      <c r="N14257" s="76"/>
      <c r="O14257" s="76"/>
      <c r="P14257" s="76"/>
      <c r="Q14257" s="76"/>
      <c r="R14257" s="76"/>
      <c r="S14257" s="76"/>
      <c r="T14257" s="76"/>
      <c r="U14257" s="76"/>
      <c r="V14257" s="76"/>
      <c r="W14257" s="76"/>
      <c r="X14257" s="76"/>
    </row>
    <row r="14258" spans="1:24">
      <c r="A14258" s="895"/>
      <c r="B14258" s="103"/>
      <c r="C14258" s="799"/>
      <c r="D14258" s="799"/>
      <c r="E14258" s="323"/>
      <c r="F14258" s="195"/>
      <c r="G14258" s="195"/>
      <c r="H14258" s="103"/>
      <c r="I14258" s="425"/>
      <c r="J14258" s="103"/>
      <c r="K14258" s="84" t="s">
        <v>1502</v>
      </c>
      <c r="L14258" s="76">
        <f t="shared" si="664"/>
        <v>2</v>
      </c>
      <c r="M14258" s="133"/>
      <c r="N14258" s="76"/>
      <c r="O14258" s="76"/>
      <c r="P14258" s="76"/>
      <c r="Q14258" s="76"/>
      <c r="R14258" s="76"/>
      <c r="S14258" s="76">
        <v>2</v>
      </c>
      <c r="T14258" s="76"/>
      <c r="U14258" s="76"/>
      <c r="V14258" s="76"/>
      <c r="W14258" s="76"/>
      <c r="X14258" s="76"/>
    </row>
    <row r="14259" spans="1:24">
      <c r="A14259" s="895"/>
      <c r="B14259" s="103"/>
      <c r="C14259" s="799" t="s">
        <v>31</v>
      </c>
      <c r="D14259" s="799" t="s">
        <v>21533</v>
      </c>
      <c r="E14259" s="323" t="s">
        <v>21534</v>
      </c>
      <c r="F14259" s="195" t="s">
        <v>21535</v>
      </c>
      <c r="G14259" s="195" t="s">
        <v>21536</v>
      </c>
      <c r="H14259" s="103" t="s">
        <v>21537</v>
      </c>
      <c r="I14259" s="425">
        <v>7060</v>
      </c>
      <c r="J14259" s="103" t="s">
        <v>1508</v>
      </c>
      <c r="K14259" s="75" t="s">
        <v>1509</v>
      </c>
      <c r="L14259" s="76">
        <f t="shared" si="664"/>
        <v>9</v>
      </c>
      <c r="M14259" s="133"/>
      <c r="N14259" s="76">
        <v>4</v>
      </c>
      <c r="O14259" s="76"/>
      <c r="P14259" s="76"/>
      <c r="Q14259" s="76"/>
      <c r="R14259" s="76"/>
      <c r="S14259" s="76"/>
      <c r="T14259" s="76">
        <v>5</v>
      </c>
      <c r="U14259" s="76"/>
      <c r="V14259" s="76"/>
      <c r="W14259" s="76"/>
      <c r="X14259" s="76"/>
    </row>
    <row r="14260" spans="1:24">
      <c r="A14260" s="895"/>
      <c r="B14260" s="103"/>
      <c r="C14260" s="799"/>
      <c r="D14260" s="799"/>
      <c r="E14260" s="323"/>
      <c r="F14260" s="195"/>
      <c r="G14260" s="195"/>
      <c r="H14260" s="103"/>
      <c r="I14260" s="425"/>
      <c r="J14260" s="103"/>
      <c r="K14260" s="75" t="s">
        <v>1501</v>
      </c>
      <c r="L14260" s="76">
        <f t="shared" si="664"/>
        <v>8</v>
      </c>
      <c r="M14260" s="133">
        <v>3</v>
      </c>
      <c r="N14260" s="76"/>
      <c r="O14260" s="76"/>
      <c r="P14260" s="76"/>
      <c r="Q14260" s="76"/>
      <c r="R14260" s="76"/>
      <c r="S14260" s="76">
        <v>5</v>
      </c>
      <c r="T14260" s="76"/>
      <c r="U14260" s="76"/>
      <c r="V14260" s="76"/>
      <c r="W14260" s="76"/>
      <c r="X14260" s="76"/>
    </row>
    <row r="14261" spans="1:24">
      <c r="A14261" s="895"/>
      <c r="B14261" s="103"/>
      <c r="C14261" s="799"/>
      <c r="D14261" s="799"/>
      <c r="E14261" s="323"/>
      <c r="F14261" s="195"/>
      <c r="G14261" s="195"/>
      <c r="H14261" s="103"/>
      <c r="I14261" s="425"/>
      <c r="J14261" s="103"/>
      <c r="K14261" s="84" t="s">
        <v>1502</v>
      </c>
      <c r="L14261" s="76">
        <f t="shared" si="664"/>
        <v>0</v>
      </c>
      <c r="M14261" s="133"/>
      <c r="N14261" s="76"/>
      <c r="O14261" s="76"/>
      <c r="P14261" s="76"/>
      <c r="Q14261" s="76"/>
      <c r="R14261" s="76"/>
      <c r="S14261" s="76"/>
      <c r="T14261" s="76"/>
      <c r="U14261" s="76"/>
      <c r="V14261" s="76"/>
      <c r="W14261" s="76"/>
      <c r="X14261" s="76"/>
    </row>
    <row r="14262" spans="1:24">
      <c r="A14262" s="895"/>
      <c r="B14262" s="103"/>
      <c r="C14262" s="799" t="s">
        <v>31</v>
      </c>
      <c r="D14262" s="799" t="s">
        <v>21538</v>
      </c>
      <c r="E14262" s="323" t="s">
        <v>21539</v>
      </c>
      <c r="F14262" s="195" t="s">
        <v>21540</v>
      </c>
      <c r="G14262" s="195" t="s">
        <v>21541</v>
      </c>
      <c r="H14262" s="103" t="s">
        <v>21542</v>
      </c>
      <c r="I14262" s="425">
        <v>10171</v>
      </c>
      <c r="J14262" s="103" t="s">
        <v>1508</v>
      </c>
      <c r="K14262" s="75" t="s">
        <v>1509</v>
      </c>
      <c r="L14262" s="76">
        <f t="shared" si="664"/>
        <v>14</v>
      </c>
      <c r="M14262" s="133"/>
      <c r="N14262" s="76">
        <v>4</v>
      </c>
      <c r="O14262" s="76">
        <v>1</v>
      </c>
      <c r="P14262" s="76"/>
      <c r="Q14262" s="76"/>
      <c r="R14262" s="76"/>
      <c r="S14262" s="76"/>
      <c r="T14262" s="76">
        <v>7</v>
      </c>
      <c r="U14262" s="76"/>
      <c r="V14262" s="76"/>
      <c r="W14262" s="76"/>
      <c r="X14262" s="76">
        <v>2</v>
      </c>
    </row>
    <row r="14263" spans="1:24">
      <c r="A14263" s="895"/>
      <c r="B14263" s="103"/>
      <c r="C14263" s="799"/>
      <c r="D14263" s="799"/>
      <c r="E14263" s="323"/>
      <c r="F14263" s="195"/>
      <c r="G14263" s="195"/>
      <c r="H14263" s="103"/>
      <c r="I14263" s="425"/>
      <c r="J14263" s="103"/>
      <c r="K14263" s="75" t="s">
        <v>1501</v>
      </c>
      <c r="L14263" s="76">
        <f t="shared" si="664"/>
        <v>4</v>
      </c>
      <c r="M14263" s="133">
        <v>3</v>
      </c>
      <c r="N14263" s="76"/>
      <c r="O14263" s="76"/>
      <c r="P14263" s="76"/>
      <c r="Q14263" s="76"/>
      <c r="R14263" s="76"/>
      <c r="S14263" s="76"/>
      <c r="T14263" s="76"/>
      <c r="U14263" s="76"/>
      <c r="V14263" s="76"/>
      <c r="W14263" s="76"/>
      <c r="X14263" s="76">
        <v>1</v>
      </c>
    </row>
    <row r="14264" spans="1:24">
      <c r="A14264" s="895"/>
      <c r="B14264" s="103"/>
      <c r="C14264" s="799"/>
      <c r="D14264" s="799"/>
      <c r="E14264" s="323"/>
      <c r="F14264" s="195"/>
      <c r="G14264" s="195"/>
      <c r="H14264" s="103"/>
      <c r="I14264" s="425"/>
      <c r="J14264" s="103"/>
      <c r="K14264" s="84" t="s">
        <v>1502</v>
      </c>
      <c r="L14264" s="76">
        <f t="shared" si="664"/>
        <v>3</v>
      </c>
      <c r="M14264" s="133"/>
      <c r="N14264" s="76"/>
      <c r="O14264" s="76"/>
      <c r="P14264" s="76"/>
      <c r="Q14264" s="76"/>
      <c r="R14264" s="76"/>
      <c r="S14264" s="76">
        <v>3</v>
      </c>
      <c r="T14264" s="76"/>
      <c r="U14264" s="76"/>
      <c r="V14264" s="76"/>
      <c r="W14264" s="76"/>
      <c r="X14264" s="76"/>
    </row>
    <row r="14265" spans="1:24">
      <c r="A14265" s="895"/>
      <c r="B14265" s="103"/>
      <c r="C14265" s="799" t="s">
        <v>31</v>
      </c>
      <c r="D14265" s="799" t="s">
        <v>21543</v>
      </c>
      <c r="E14265" s="323" t="s">
        <v>21544</v>
      </c>
      <c r="F14265" s="195" t="s">
        <v>21545</v>
      </c>
      <c r="G14265" s="195" t="s">
        <v>21546</v>
      </c>
      <c r="H14265" s="103" t="s">
        <v>21547</v>
      </c>
      <c r="I14265" s="425">
        <v>7588</v>
      </c>
      <c r="J14265" s="103" t="s">
        <v>1508</v>
      </c>
      <c r="K14265" s="75" t="s">
        <v>1509</v>
      </c>
      <c r="L14265" s="76">
        <f t="shared" si="664"/>
        <v>12</v>
      </c>
      <c r="M14265" s="133"/>
      <c r="N14265" s="76">
        <v>4</v>
      </c>
      <c r="O14265" s="76"/>
      <c r="P14265" s="76"/>
      <c r="Q14265" s="76"/>
      <c r="R14265" s="76"/>
      <c r="S14265" s="76">
        <v>5</v>
      </c>
      <c r="T14265" s="76">
        <v>3</v>
      </c>
      <c r="U14265" s="76"/>
      <c r="V14265" s="76"/>
      <c r="W14265" s="76"/>
      <c r="X14265" s="76"/>
    </row>
    <row r="14266" spans="1:24">
      <c r="A14266" s="895"/>
      <c r="B14266" s="103"/>
      <c r="C14266" s="799"/>
      <c r="D14266" s="799"/>
      <c r="E14266" s="323"/>
      <c r="F14266" s="195"/>
      <c r="G14266" s="195"/>
      <c r="H14266" s="103"/>
      <c r="I14266" s="425"/>
      <c r="J14266" s="103"/>
      <c r="K14266" s="75" t="s">
        <v>1501</v>
      </c>
      <c r="L14266" s="76">
        <f t="shared" si="664"/>
        <v>4</v>
      </c>
      <c r="M14266" s="133">
        <v>3</v>
      </c>
      <c r="N14266" s="76"/>
      <c r="O14266" s="76"/>
      <c r="P14266" s="76"/>
      <c r="Q14266" s="76"/>
      <c r="R14266" s="76"/>
      <c r="S14266" s="76"/>
      <c r="T14266" s="76"/>
      <c r="U14266" s="76"/>
      <c r="V14266" s="76"/>
      <c r="W14266" s="76"/>
      <c r="X14266" s="76">
        <v>1</v>
      </c>
    </row>
    <row r="14267" spans="1:24">
      <c r="A14267" s="895"/>
      <c r="B14267" s="103"/>
      <c r="C14267" s="799"/>
      <c r="D14267" s="799"/>
      <c r="E14267" s="323"/>
      <c r="F14267" s="195"/>
      <c r="G14267" s="195"/>
      <c r="H14267" s="103"/>
      <c r="I14267" s="425"/>
      <c r="J14267" s="103"/>
      <c r="K14267" s="84" t="s">
        <v>1502</v>
      </c>
      <c r="L14267" s="76">
        <f t="shared" si="664"/>
        <v>0</v>
      </c>
      <c r="M14267" s="133"/>
      <c r="N14267" s="76"/>
      <c r="O14267" s="76"/>
      <c r="P14267" s="76"/>
      <c r="Q14267" s="76"/>
      <c r="R14267" s="76"/>
      <c r="S14267" s="76"/>
      <c r="T14267" s="76"/>
      <c r="U14267" s="76"/>
      <c r="V14267" s="76"/>
      <c r="W14267" s="76"/>
      <c r="X14267" s="76"/>
    </row>
    <row r="14268" spans="1:24">
      <c r="A14268" s="895"/>
      <c r="B14268" s="103"/>
      <c r="C14268" s="799" t="s">
        <v>31</v>
      </c>
      <c r="D14268" s="799" t="s">
        <v>21548</v>
      </c>
      <c r="E14268" s="323" t="s">
        <v>21549</v>
      </c>
      <c r="F14268" s="195" t="s">
        <v>21550</v>
      </c>
      <c r="G14268" s="195" t="s">
        <v>21551</v>
      </c>
      <c r="H14268" s="103" t="s">
        <v>21552</v>
      </c>
      <c r="I14268" s="425">
        <v>8994</v>
      </c>
      <c r="J14268" s="103" t="s">
        <v>1508</v>
      </c>
      <c r="K14268" s="75" t="s">
        <v>1509</v>
      </c>
      <c r="L14268" s="76">
        <f t="shared" si="664"/>
        <v>18</v>
      </c>
      <c r="M14268" s="133"/>
      <c r="N14268" s="76">
        <v>5</v>
      </c>
      <c r="O14268" s="76">
        <v>1</v>
      </c>
      <c r="P14268" s="76"/>
      <c r="Q14268" s="76"/>
      <c r="R14268" s="76"/>
      <c r="S14268" s="76">
        <v>4</v>
      </c>
      <c r="T14268" s="76">
        <v>8</v>
      </c>
      <c r="U14268" s="76"/>
      <c r="V14268" s="76"/>
      <c r="W14268" s="76"/>
      <c r="X14268" s="76"/>
    </row>
    <row r="14269" spans="1:24">
      <c r="A14269" s="895"/>
      <c r="B14269" s="103"/>
      <c r="C14269" s="799"/>
      <c r="D14269" s="799"/>
      <c r="E14269" s="323"/>
      <c r="F14269" s="195"/>
      <c r="G14269" s="195"/>
      <c r="H14269" s="103"/>
      <c r="I14269" s="425"/>
      <c r="J14269" s="103"/>
      <c r="K14269" s="75" t="s">
        <v>1501</v>
      </c>
      <c r="L14269" s="76">
        <f t="shared" si="664"/>
        <v>6</v>
      </c>
      <c r="M14269" s="133">
        <v>5</v>
      </c>
      <c r="N14269" s="76"/>
      <c r="O14269" s="76"/>
      <c r="P14269" s="76"/>
      <c r="Q14269" s="76"/>
      <c r="R14269" s="76"/>
      <c r="S14269" s="76"/>
      <c r="T14269" s="76"/>
      <c r="U14269" s="76"/>
      <c r="V14269" s="76"/>
      <c r="W14269" s="76"/>
      <c r="X14269" s="76">
        <v>1</v>
      </c>
    </row>
    <row r="14270" spans="1:24">
      <c r="A14270" s="895"/>
      <c r="B14270" s="103"/>
      <c r="C14270" s="799"/>
      <c r="D14270" s="799"/>
      <c r="E14270" s="323"/>
      <c r="F14270" s="195"/>
      <c r="G14270" s="195"/>
      <c r="H14270" s="103"/>
      <c r="I14270" s="425"/>
      <c r="J14270" s="103"/>
      <c r="K14270" s="84" t="s">
        <v>1502</v>
      </c>
      <c r="L14270" s="76">
        <f t="shared" si="664"/>
        <v>0</v>
      </c>
      <c r="M14270" s="133"/>
      <c r="N14270" s="76"/>
      <c r="O14270" s="76"/>
      <c r="P14270" s="76"/>
      <c r="Q14270" s="76"/>
      <c r="R14270" s="76"/>
      <c r="S14270" s="76"/>
      <c r="T14270" s="76"/>
      <c r="U14270" s="76"/>
      <c r="V14270" s="76"/>
      <c r="W14270" s="76"/>
      <c r="X14270" s="76"/>
    </row>
    <row r="14271" spans="1:24">
      <c r="A14271" s="895"/>
      <c r="B14271" s="103"/>
      <c r="C14271" s="799" t="s">
        <v>31</v>
      </c>
      <c r="D14271" s="799" t="s">
        <v>21553</v>
      </c>
      <c r="E14271" s="323" t="s">
        <v>21554</v>
      </c>
      <c r="F14271" s="195" t="s">
        <v>2150</v>
      </c>
      <c r="G14271" s="195" t="s">
        <v>21555</v>
      </c>
      <c r="H14271" s="103" t="s">
        <v>21556</v>
      </c>
      <c r="I14271" s="425">
        <v>7923</v>
      </c>
      <c r="J14271" s="103" t="s">
        <v>1508</v>
      </c>
      <c r="K14271" s="75" t="s">
        <v>1509</v>
      </c>
      <c r="L14271" s="76">
        <f t="shared" si="664"/>
        <v>19</v>
      </c>
      <c r="M14271" s="133"/>
      <c r="N14271" s="76">
        <v>4</v>
      </c>
      <c r="O14271" s="76">
        <v>1</v>
      </c>
      <c r="P14271" s="76"/>
      <c r="Q14271" s="76"/>
      <c r="R14271" s="76"/>
      <c r="S14271" s="76">
        <v>5</v>
      </c>
      <c r="T14271" s="76">
        <v>9</v>
      </c>
      <c r="U14271" s="76"/>
      <c r="V14271" s="76"/>
      <c r="W14271" s="76"/>
      <c r="X14271" s="76"/>
    </row>
    <row r="14272" spans="1:24">
      <c r="A14272" s="895"/>
      <c r="B14272" s="103"/>
      <c r="C14272" s="799"/>
      <c r="D14272" s="799"/>
      <c r="E14272" s="323"/>
      <c r="F14272" s="195"/>
      <c r="G14272" s="195"/>
      <c r="H14272" s="103"/>
      <c r="I14272" s="425"/>
      <c r="J14272" s="103"/>
      <c r="K14272" s="75" t="s">
        <v>1501</v>
      </c>
      <c r="L14272" s="76">
        <f t="shared" si="664"/>
        <v>3</v>
      </c>
      <c r="M14272" s="133">
        <v>3</v>
      </c>
      <c r="N14272" s="76"/>
      <c r="O14272" s="76"/>
      <c r="P14272" s="76"/>
      <c r="Q14272" s="76"/>
      <c r="R14272" s="76"/>
      <c r="S14272" s="76"/>
      <c r="T14272" s="76"/>
      <c r="U14272" s="76"/>
      <c r="V14272" s="76"/>
      <c r="W14272" s="76"/>
      <c r="X14272" s="76"/>
    </row>
    <row r="14273" spans="1:24">
      <c r="A14273" s="895"/>
      <c r="B14273" s="103"/>
      <c r="C14273" s="799"/>
      <c r="D14273" s="799"/>
      <c r="E14273" s="323"/>
      <c r="F14273" s="195"/>
      <c r="G14273" s="195"/>
      <c r="H14273" s="103"/>
      <c r="I14273" s="425"/>
      <c r="J14273" s="103"/>
      <c r="K14273" s="84" t="s">
        <v>1502</v>
      </c>
      <c r="L14273" s="76">
        <f t="shared" si="664"/>
        <v>0</v>
      </c>
      <c r="M14273" s="133"/>
      <c r="N14273" s="76"/>
      <c r="O14273" s="76"/>
      <c r="P14273" s="76"/>
      <c r="Q14273" s="76"/>
      <c r="R14273" s="76"/>
      <c r="S14273" s="76"/>
      <c r="T14273" s="76"/>
      <c r="U14273" s="76"/>
      <c r="V14273" s="76"/>
      <c r="W14273" s="76"/>
      <c r="X14273" s="76"/>
    </row>
    <row r="14274" spans="1:24">
      <c r="A14274" s="895"/>
      <c r="B14274" s="103" t="s">
        <v>21557</v>
      </c>
      <c r="C14274" s="323"/>
      <c r="D14274" s="907">
        <f>COUNTA(D14277:D14441)</f>
        <v>55</v>
      </c>
      <c r="E14274" s="323"/>
      <c r="F14274" s="536"/>
      <c r="G14274" s="536"/>
      <c r="H14274" s="545"/>
      <c r="I14274" s="908">
        <f>SUM(I14277:I14441)</f>
        <v>413228.38</v>
      </c>
      <c r="J14274" s="545" t="s">
        <v>39</v>
      </c>
      <c r="K14274" s="866" t="s">
        <v>32</v>
      </c>
      <c r="L14274" s="76">
        <f t="shared" si="664"/>
        <v>82</v>
      </c>
      <c r="M14274" s="76">
        <v>15</v>
      </c>
      <c r="N14274" s="76">
        <v>21</v>
      </c>
      <c r="O14274" s="76">
        <v>3</v>
      </c>
      <c r="P14274" s="76">
        <v>0</v>
      </c>
      <c r="Q14274" s="76">
        <v>0</v>
      </c>
      <c r="R14274" s="76">
        <v>0</v>
      </c>
      <c r="S14274" s="76">
        <v>21</v>
      </c>
      <c r="T14274" s="76">
        <v>12</v>
      </c>
      <c r="U14274" s="76">
        <v>0</v>
      </c>
      <c r="V14274" s="76">
        <v>0</v>
      </c>
      <c r="W14274" s="76">
        <v>10</v>
      </c>
      <c r="X14274" s="76">
        <v>0</v>
      </c>
    </row>
    <row r="14275" spans="1:24">
      <c r="A14275" s="895"/>
      <c r="B14275" s="103"/>
      <c r="C14275" s="323"/>
      <c r="D14275" s="907"/>
      <c r="E14275" s="323"/>
      <c r="F14275" s="536"/>
      <c r="G14275" s="536"/>
      <c r="H14275" s="545"/>
      <c r="I14275" s="908"/>
      <c r="J14275" s="545"/>
      <c r="K14275" s="866" t="s">
        <v>34</v>
      </c>
      <c r="L14275" s="76">
        <f t="shared" si="664"/>
        <v>23</v>
      </c>
      <c r="M14275" s="76">
        <v>0</v>
      </c>
      <c r="N14275" s="76">
        <v>3</v>
      </c>
      <c r="O14275" s="76">
        <v>0</v>
      </c>
      <c r="P14275" s="76">
        <v>0</v>
      </c>
      <c r="Q14275" s="76">
        <v>0</v>
      </c>
      <c r="R14275" s="76">
        <v>3</v>
      </c>
      <c r="S14275" s="76">
        <v>17</v>
      </c>
      <c r="T14275" s="76">
        <v>0</v>
      </c>
      <c r="U14275" s="76">
        <v>0</v>
      </c>
      <c r="V14275" s="76">
        <v>0</v>
      </c>
      <c r="W14275" s="76">
        <v>0</v>
      </c>
      <c r="X14275" s="76">
        <v>0</v>
      </c>
    </row>
    <row r="14276" spans="1:24">
      <c r="A14276" s="895"/>
      <c r="B14276" s="103"/>
      <c r="C14276" s="323"/>
      <c r="D14276" s="907"/>
      <c r="E14276" s="323"/>
      <c r="F14276" s="536"/>
      <c r="G14276" s="536"/>
      <c r="H14276" s="545"/>
      <c r="I14276" s="908"/>
      <c r="J14276" s="545"/>
      <c r="K14276" s="869" t="s">
        <v>36</v>
      </c>
      <c r="L14276" s="76">
        <f t="shared" si="664"/>
        <v>187</v>
      </c>
      <c r="M14276" s="76">
        <v>13</v>
      </c>
      <c r="N14276" s="76">
        <v>5</v>
      </c>
      <c r="O14276" s="76">
        <v>40</v>
      </c>
      <c r="P14276" s="76">
        <v>4</v>
      </c>
      <c r="Q14276" s="76">
        <v>0</v>
      </c>
      <c r="R14276" s="76">
        <v>0</v>
      </c>
      <c r="S14276" s="76">
        <v>41</v>
      </c>
      <c r="T14276" s="76">
        <v>21</v>
      </c>
      <c r="U14276" s="76">
        <v>31</v>
      </c>
      <c r="V14276" s="76">
        <v>0</v>
      </c>
      <c r="W14276" s="76">
        <v>31</v>
      </c>
      <c r="X14276" s="76">
        <v>1</v>
      </c>
    </row>
    <row r="14277" spans="1:24">
      <c r="A14277" s="895"/>
      <c r="B14277" s="46" t="s">
        <v>21558</v>
      </c>
      <c r="C14277" s="58" t="s">
        <v>1622</v>
      </c>
      <c r="D14277" s="58" t="s">
        <v>21559</v>
      </c>
      <c r="E14277" s="323" t="s">
        <v>21560</v>
      </c>
      <c r="F14277" s="58" t="s">
        <v>21561</v>
      </c>
      <c r="G14277" s="58" t="s">
        <v>21562</v>
      </c>
      <c r="H14277" s="46" t="s">
        <v>21563</v>
      </c>
      <c r="I14277" s="74">
        <v>23232</v>
      </c>
      <c r="J14277" s="46" t="s">
        <v>1508</v>
      </c>
      <c r="K14277" s="75" t="s">
        <v>1509</v>
      </c>
      <c r="L14277" s="76">
        <f t="shared" si="664"/>
        <v>14</v>
      </c>
      <c r="M14277" s="76">
        <v>5</v>
      </c>
      <c r="N14277" s="76">
        <v>6</v>
      </c>
      <c r="O14277" s="76"/>
      <c r="P14277" s="76"/>
      <c r="Q14277" s="76"/>
      <c r="R14277" s="76"/>
      <c r="S14277" s="76"/>
      <c r="T14277" s="76">
        <v>3</v>
      </c>
      <c r="U14277" s="76"/>
      <c r="V14277" s="76"/>
      <c r="W14277" s="76"/>
      <c r="X14277" s="76"/>
    </row>
    <row r="14278" spans="1:24">
      <c r="A14278" s="895"/>
      <c r="B14278" s="54"/>
      <c r="C14278" s="77"/>
      <c r="D14278" s="77"/>
      <c r="E14278" s="323"/>
      <c r="F14278" s="77"/>
      <c r="G14278" s="77"/>
      <c r="H14278" s="54"/>
      <c r="I14278" s="79"/>
      <c r="J14278" s="54"/>
      <c r="K14278" s="75" t="s">
        <v>1501</v>
      </c>
      <c r="L14278" s="76">
        <f t="shared" si="664"/>
        <v>14</v>
      </c>
      <c r="M14278" s="76"/>
      <c r="N14278" s="76"/>
      <c r="O14278" s="76"/>
      <c r="P14278" s="76"/>
      <c r="Q14278" s="76"/>
      <c r="R14278" s="76">
        <v>3</v>
      </c>
      <c r="S14278" s="76">
        <v>11</v>
      </c>
      <c r="T14278" s="76"/>
      <c r="U14278" s="76"/>
      <c r="V14278" s="76"/>
      <c r="W14278" s="76"/>
      <c r="X14278" s="76"/>
    </row>
    <row r="14279" spans="1:24">
      <c r="A14279" s="895"/>
      <c r="B14279" s="54"/>
      <c r="C14279" s="81"/>
      <c r="D14279" s="81"/>
      <c r="E14279" s="323"/>
      <c r="F14279" s="81"/>
      <c r="G14279" s="81"/>
      <c r="H14279" s="80"/>
      <c r="I14279" s="83"/>
      <c r="J14279" s="80"/>
      <c r="K14279" s="84" t="s">
        <v>1502</v>
      </c>
      <c r="L14279" s="76">
        <f t="shared" si="664"/>
        <v>0</v>
      </c>
      <c r="M14279" s="76"/>
      <c r="N14279" s="76"/>
      <c r="O14279" s="76"/>
      <c r="P14279" s="76"/>
      <c r="Q14279" s="76"/>
      <c r="R14279" s="76"/>
      <c r="S14279" s="76"/>
      <c r="T14279" s="76"/>
      <c r="U14279" s="76"/>
      <c r="V14279" s="76"/>
      <c r="W14279" s="76"/>
      <c r="X14279" s="76"/>
    </row>
    <row r="14280" spans="1:24">
      <c r="A14280" s="895"/>
      <c r="B14280" s="54"/>
      <c r="C14280" s="58" t="s">
        <v>31</v>
      </c>
      <c r="D14280" s="58" t="s">
        <v>21564</v>
      </c>
      <c r="E14280" s="323" t="s">
        <v>21565</v>
      </c>
      <c r="F14280" s="58" t="s">
        <v>21566</v>
      </c>
      <c r="G14280" s="58" t="s">
        <v>21567</v>
      </c>
      <c r="H14280" s="46" t="s">
        <v>21568</v>
      </c>
      <c r="I14280" s="74">
        <v>4732</v>
      </c>
      <c r="J14280" s="46" t="s">
        <v>1508</v>
      </c>
      <c r="K14280" s="75" t="s">
        <v>1509</v>
      </c>
      <c r="L14280" s="76">
        <f t="shared" si="664"/>
        <v>11</v>
      </c>
      <c r="M14280" s="76">
        <v>1</v>
      </c>
      <c r="N14280" s="76">
        <v>4</v>
      </c>
      <c r="O14280" s="76"/>
      <c r="P14280" s="76"/>
      <c r="Q14280" s="76"/>
      <c r="R14280" s="76"/>
      <c r="S14280" s="76">
        <v>1</v>
      </c>
      <c r="T14280" s="76">
        <v>1</v>
      </c>
      <c r="U14280" s="76"/>
      <c r="V14280" s="76"/>
      <c r="W14280" s="76">
        <v>4</v>
      </c>
      <c r="X14280" s="76"/>
    </row>
    <row r="14281" spans="1:24">
      <c r="A14281" s="895"/>
      <c r="B14281" s="54"/>
      <c r="C14281" s="77"/>
      <c r="D14281" s="77"/>
      <c r="E14281" s="323"/>
      <c r="F14281" s="77"/>
      <c r="G14281" s="77"/>
      <c r="H14281" s="54"/>
      <c r="I14281" s="79"/>
      <c r="J14281" s="54"/>
      <c r="K14281" s="75" t="s">
        <v>1501</v>
      </c>
      <c r="L14281" s="76">
        <f t="shared" si="664"/>
        <v>0</v>
      </c>
      <c r="M14281" s="76"/>
      <c r="N14281" s="76"/>
      <c r="O14281" s="76"/>
      <c r="P14281" s="76"/>
      <c r="Q14281" s="76"/>
      <c r="R14281" s="76"/>
      <c r="S14281" s="76"/>
      <c r="T14281" s="76"/>
      <c r="U14281" s="76"/>
      <c r="V14281" s="76"/>
      <c r="W14281" s="76"/>
      <c r="X14281" s="76"/>
    </row>
    <row r="14282" spans="1:24">
      <c r="A14282" s="895"/>
      <c r="B14282" s="54"/>
      <c r="C14282" s="81"/>
      <c r="D14282" s="81"/>
      <c r="E14282" s="323"/>
      <c r="F14282" s="81"/>
      <c r="G14282" s="81"/>
      <c r="H14282" s="80"/>
      <c r="I14282" s="83"/>
      <c r="J14282" s="80"/>
      <c r="K14282" s="84" t="s">
        <v>1502</v>
      </c>
      <c r="L14282" s="76">
        <f t="shared" si="664"/>
        <v>0</v>
      </c>
      <c r="M14282" s="76"/>
      <c r="N14282" s="76"/>
      <c r="O14282" s="76"/>
      <c r="P14282" s="76"/>
      <c r="Q14282" s="76"/>
      <c r="R14282" s="76"/>
      <c r="S14282" s="76"/>
      <c r="T14282" s="76"/>
      <c r="U14282" s="76"/>
      <c r="V14282" s="76"/>
      <c r="W14282" s="76"/>
      <c r="X14282" s="76"/>
    </row>
    <row r="14283" spans="1:24">
      <c r="A14283" s="895"/>
      <c r="B14283" s="54"/>
      <c r="C14283" s="58" t="s">
        <v>31</v>
      </c>
      <c r="D14283" s="58" t="s">
        <v>21569</v>
      </c>
      <c r="E14283" s="323" t="s">
        <v>21570</v>
      </c>
      <c r="F14283" s="58" t="s">
        <v>21571</v>
      </c>
      <c r="G14283" s="58" t="s">
        <v>21572</v>
      </c>
      <c r="H14283" s="46" t="s">
        <v>21573</v>
      </c>
      <c r="I14283" s="74">
        <v>4023</v>
      </c>
      <c r="J14283" s="46" t="s">
        <v>1508</v>
      </c>
      <c r="K14283" s="75" t="s">
        <v>1509</v>
      </c>
      <c r="L14283" s="76">
        <f t="shared" si="664"/>
        <v>6</v>
      </c>
      <c r="M14283" s="76">
        <v>1</v>
      </c>
      <c r="N14283" s="76">
        <v>2</v>
      </c>
      <c r="O14283" s="76"/>
      <c r="P14283" s="76"/>
      <c r="Q14283" s="76"/>
      <c r="R14283" s="76"/>
      <c r="S14283" s="76">
        <v>2</v>
      </c>
      <c r="T14283" s="76"/>
      <c r="U14283" s="76"/>
      <c r="V14283" s="76"/>
      <c r="W14283" s="76">
        <v>1</v>
      </c>
      <c r="X14283" s="76"/>
    </row>
    <row r="14284" spans="1:24">
      <c r="A14284" s="895"/>
      <c r="B14284" s="54"/>
      <c r="C14284" s="77"/>
      <c r="D14284" s="77"/>
      <c r="E14284" s="323"/>
      <c r="F14284" s="77"/>
      <c r="G14284" s="77"/>
      <c r="H14284" s="54"/>
      <c r="I14284" s="79"/>
      <c r="J14284" s="54"/>
      <c r="K14284" s="75" t="s">
        <v>1501</v>
      </c>
      <c r="L14284" s="76">
        <f t="shared" si="664"/>
        <v>0</v>
      </c>
      <c r="M14284" s="76"/>
      <c r="N14284" s="76"/>
      <c r="O14284" s="76"/>
      <c r="P14284" s="76"/>
      <c r="Q14284" s="76"/>
      <c r="R14284" s="76"/>
      <c r="S14284" s="76"/>
      <c r="T14284" s="76"/>
      <c r="U14284" s="76"/>
      <c r="V14284" s="76"/>
      <c r="W14284" s="76"/>
      <c r="X14284" s="76"/>
    </row>
    <row r="14285" spans="1:24">
      <c r="A14285" s="895"/>
      <c r="B14285" s="54"/>
      <c r="C14285" s="81"/>
      <c r="D14285" s="81"/>
      <c r="E14285" s="323"/>
      <c r="F14285" s="81"/>
      <c r="G14285" s="81"/>
      <c r="H14285" s="80"/>
      <c r="I14285" s="83"/>
      <c r="J14285" s="80"/>
      <c r="K14285" s="84" t="s">
        <v>1502</v>
      </c>
      <c r="L14285" s="76">
        <f t="shared" si="664"/>
        <v>0</v>
      </c>
      <c r="M14285" s="76"/>
      <c r="N14285" s="76"/>
      <c r="O14285" s="76"/>
      <c r="P14285" s="76"/>
      <c r="Q14285" s="76"/>
      <c r="R14285" s="76"/>
      <c r="S14285" s="76"/>
      <c r="T14285" s="76"/>
      <c r="U14285" s="76"/>
      <c r="V14285" s="76"/>
      <c r="W14285" s="76"/>
      <c r="X14285" s="76"/>
    </row>
    <row r="14286" spans="1:24">
      <c r="A14286" s="895"/>
      <c r="B14286" s="54"/>
      <c r="C14286" s="58" t="s">
        <v>31</v>
      </c>
      <c r="D14286" s="58" t="s">
        <v>21548</v>
      </c>
      <c r="E14286" s="323" t="s">
        <v>21574</v>
      </c>
      <c r="F14286" s="58" t="s">
        <v>21575</v>
      </c>
      <c r="G14286" s="58" t="s">
        <v>21576</v>
      </c>
      <c r="H14286" s="46" t="s">
        <v>21577</v>
      </c>
      <c r="I14286" s="74">
        <v>8194</v>
      </c>
      <c r="J14286" s="46" t="s">
        <v>1508</v>
      </c>
      <c r="K14286" s="75" t="s">
        <v>1509</v>
      </c>
      <c r="L14286" s="76">
        <f t="shared" si="664"/>
        <v>15</v>
      </c>
      <c r="M14286" s="76">
        <v>5</v>
      </c>
      <c r="N14286" s="76">
        <v>4</v>
      </c>
      <c r="O14286" s="76"/>
      <c r="P14286" s="76"/>
      <c r="Q14286" s="76"/>
      <c r="R14286" s="76"/>
      <c r="S14286" s="76">
        <v>3</v>
      </c>
      <c r="T14286" s="76">
        <v>3</v>
      </c>
      <c r="U14286" s="76"/>
      <c r="V14286" s="76"/>
      <c r="W14286" s="76"/>
      <c r="X14286" s="76"/>
    </row>
    <row r="14287" spans="1:24">
      <c r="A14287" s="895"/>
      <c r="B14287" s="54"/>
      <c r="C14287" s="77"/>
      <c r="D14287" s="77"/>
      <c r="E14287" s="323"/>
      <c r="F14287" s="77"/>
      <c r="G14287" s="77"/>
      <c r="H14287" s="54"/>
      <c r="I14287" s="79"/>
      <c r="J14287" s="54"/>
      <c r="K14287" s="75" t="s">
        <v>1501</v>
      </c>
      <c r="L14287" s="76">
        <f t="shared" si="664"/>
        <v>0</v>
      </c>
      <c r="M14287" s="76"/>
      <c r="N14287" s="76"/>
      <c r="O14287" s="76"/>
      <c r="P14287" s="76"/>
      <c r="Q14287" s="76"/>
      <c r="R14287" s="76"/>
      <c r="S14287" s="76"/>
      <c r="T14287" s="76"/>
      <c r="U14287" s="76"/>
      <c r="V14287" s="76"/>
      <c r="W14287" s="76"/>
      <c r="X14287" s="76"/>
    </row>
    <row r="14288" spans="1:24">
      <c r="A14288" s="895"/>
      <c r="B14288" s="54"/>
      <c r="C14288" s="81"/>
      <c r="D14288" s="81"/>
      <c r="E14288" s="323"/>
      <c r="F14288" s="81"/>
      <c r="G14288" s="81"/>
      <c r="H14288" s="80"/>
      <c r="I14288" s="83"/>
      <c r="J14288" s="80"/>
      <c r="K14288" s="84" t="s">
        <v>1502</v>
      </c>
      <c r="L14288" s="76">
        <f t="shared" si="664"/>
        <v>0</v>
      </c>
      <c r="M14288" s="76"/>
      <c r="N14288" s="76"/>
      <c r="O14288" s="76"/>
      <c r="P14288" s="76"/>
      <c r="Q14288" s="76"/>
      <c r="R14288" s="76"/>
      <c r="S14288" s="76"/>
      <c r="T14288" s="76"/>
      <c r="U14288" s="76"/>
      <c r="V14288" s="76"/>
      <c r="W14288" s="76"/>
      <c r="X14288" s="76"/>
    </row>
    <row r="14289" spans="1:24">
      <c r="A14289" s="895"/>
      <c r="B14289" s="54"/>
      <c r="C14289" s="58" t="s">
        <v>31</v>
      </c>
      <c r="D14289" s="58" t="s">
        <v>21578</v>
      </c>
      <c r="E14289" s="323" t="s">
        <v>21579</v>
      </c>
      <c r="F14289" s="58" t="s">
        <v>17983</v>
      </c>
      <c r="G14289" s="58" t="s">
        <v>21580</v>
      </c>
      <c r="H14289" s="46" t="s">
        <v>21581</v>
      </c>
      <c r="I14289" s="74">
        <v>8961</v>
      </c>
      <c r="J14289" s="46" t="s">
        <v>1508</v>
      </c>
      <c r="K14289" s="75" t="s">
        <v>1509</v>
      </c>
      <c r="L14289" s="76">
        <f t="shared" si="664"/>
        <v>0</v>
      </c>
      <c r="M14289" s="76"/>
      <c r="N14289" s="76"/>
      <c r="O14289" s="76"/>
      <c r="P14289" s="76"/>
      <c r="Q14289" s="76"/>
      <c r="R14289" s="76"/>
      <c r="S14289" s="76"/>
      <c r="T14289" s="76"/>
      <c r="U14289" s="76"/>
      <c r="V14289" s="76"/>
      <c r="W14289" s="76"/>
      <c r="X14289" s="76"/>
    </row>
    <row r="14290" spans="1:24">
      <c r="A14290" s="895"/>
      <c r="B14290" s="54"/>
      <c r="C14290" s="77"/>
      <c r="D14290" s="77"/>
      <c r="E14290" s="323"/>
      <c r="F14290" s="77"/>
      <c r="G14290" s="77"/>
      <c r="H14290" s="54"/>
      <c r="I14290" s="79"/>
      <c r="J14290" s="54"/>
      <c r="K14290" s="75" t="s">
        <v>1501</v>
      </c>
      <c r="L14290" s="76">
        <f t="shared" si="664"/>
        <v>8</v>
      </c>
      <c r="M14290" s="76"/>
      <c r="N14290" s="76">
        <v>3</v>
      </c>
      <c r="O14290" s="76"/>
      <c r="P14290" s="76"/>
      <c r="Q14290" s="76"/>
      <c r="R14290" s="76"/>
      <c r="S14290" s="76">
        <v>5</v>
      </c>
      <c r="T14290" s="76"/>
      <c r="U14290" s="76"/>
      <c r="V14290" s="76"/>
      <c r="W14290" s="76"/>
      <c r="X14290" s="76"/>
    </row>
    <row r="14291" spans="1:24">
      <c r="A14291" s="895"/>
      <c r="B14291" s="54"/>
      <c r="C14291" s="81"/>
      <c r="D14291" s="81"/>
      <c r="E14291" s="323"/>
      <c r="F14291" s="81"/>
      <c r="G14291" s="81"/>
      <c r="H14291" s="80"/>
      <c r="I14291" s="83"/>
      <c r="J14291" s="80"/>
      <c r="K14291" s="84" t="s">
        <v>1502</v>
      </c>
      <c r="L14291" s="76">
        <f t="shared" si="664"/>
        <v>0</v>
      </c>
      <c r="M14291" s="76"/>
      <c r="N14291" s="76"/>
      <c r="O14291" s="76"/>
      <c r="P14291" s="76"/>
      <c r="Q14291" s="76"/>
      <c r="R14291" s="76"/>
      <c r="S14291" s="76"/>
      <c r="T14291" s="76"/>
      <c r="U14291" s="76"/>
      <c r="V14291" s="76"/>
      <c r="W14291" s="76"/>
      <c r="X14291" s="76"/>
    </row>
    <row r="14292" spans="1:24">
      <c r="A14292" s="895"/>
      <c r="B14292" s="54"/>
      <c r="C14292" s="58" t="s">
        <v>31</v>
      </c>
      <c r="D14292" s="58" t="s">
        <v>21582</v>
      </c>
      <c r="E14292" s="323" t="s">
        <v>21583</v>
      </c>
      <c r="F14292" s="58" t="s">
        <v>21584</v>
      </c>
      <c r="G14292" s="58" t="s">
        <v>21585</v>
      </c>
      <c r="H14292" s="46" t="s">
        <v>21586</v>
      </c>
      <c r="I14292" s="74">
        <v>5388</v>
      </c>
      <c r="J14292" s="46" t="s">
        <v>1508</v>
      </c>
      <c r="K14292" s="75" t="s">
        <v>1509</v>
      </c>
      <c r="L14292" s="76">
        <f t="shared" si="664"/>
        <v>11</v>
      </c>
      <c r="M14292" s="76">
        <v>1</v>
      </c>
      <c r="N14292" s="76">
        <v>3</v>
      </c>
      <c r="O14292" s="76"/>
      <c r="P14292" s="76"/>
      <c r="Q14292" s="76"/>
      <c r="R14292" s="76"/>
      <c r="S14292" s="76">
        <v>2</v>
      </c>
      <c r="T14292" s="76">
        <v>2</v>
      </c>
      <c r="U14292" s="76"/>
      <c r="V14292" s="76"/>
      <c r="W14292" s="76">
        <v>3</v>
      </c>
      <c r="X14292" s="76"/>
    </row>
    <row r="14293" spans="1:24">
      <c r="A14293" s="895"/>
      <c r="B14293" s="54"/>
      <c r="C14293" s="77"/>
      <c r="D14293" s="77"/>
      <c r="E14293" s="323"/>
      <c r="F14293" s="77"/>
      <c r="G14293" s="77"/>
      <c r="H14293" s="54"/>
      <c r="I14293" s="79"/>
      <c r="J14293" s="54"/>
      <c r="K14293" s="75" t="s">
        <v>1501</v>
      </c>
      <c r="L14293" s="76">
        <f t="shared" si="664"/>
        <v>0</v>
      </c>
      <c r="M14293" s="76"/>
      <c r="N14293" s="76"/>
      <c r="O14293" s="76"/>
      <c r="P14293" s="76"/>
      <c r="Q14293" s="76"/>
      <c r="R14293" s="76"/>
      <c r="S14293" s="76"/>
      <c r="T14293" s="76"/>
      <c r="U14293" s="76"/>
      <c r="V14293" s="76"/>
      <c r="W14293" s="76"/>
      <c r="X14293" s="76"/>
    </row>
    <row r="14294" spans="1:24">
      <c r="A14294" s="895"/>
      <c r="B14294" s="54"/>
      <c r="C14294" s="81"/>
      <c r="D14294" s="81"/>
      <c r="E14294" s="323"/>
      <c r="F14294" s="81"/>
      <c r="G14294" s="81"/>
      <c r="H14294" s="80"/>
      <c r="I14294" s="83"/>
      <c r="J14294" s="80"/>
      <c r="K14294" s="84" t="s">
        <v>1502</v>
      </c>
      <c r="L14294" s="76">
        <f t="shared" si="664"/>
        <v>0</v>
      </c>
      <c r="M14294" s="76"/>
      <c r="N14294" s="76"/>
      <c r="O14294" s="76"/>
      <c r="P14294" s="76"/>
      <c r="Q14294" s="76"/>
      <c r="R14294" s="76"/>
      <c r="S14294" s="76"/>
      <c r="T14294" s="76"/>
      <c r="U14294" s="76"/>
      <c r="V14294" s="76"/>
      <c r="W14294" s="76"/>
      <c r="X14294" s="76"/>
    </row>
    <row r="14295" spans="1:24">
      <c r="A14295" s="895"/>
      <c r="B14295" s="54"/>
      <c r="C14295" s="58" t="s">
        <v>31</v>
      </c>
      <c r="D14295" s="536" t="s">
        <v>21587</v>
      </c>
      <c r="E14295" s="323" t="s">
        <v>21588</v>
      </c>
      <c r="F14295" s="536" t="s">
        <v>21589</v>
      </c>
      <c r="G14295" s="521" t="s">
        <v>21590</v>
      </c>
      <c r="H14295" s="553" t="s">
        <v>21591</v>
      </c>
      <c r="I14295" s="74">
        <v>0</v>
      </c>
      <c r="J14295" s="553" t="s">
        <v>1508</v>
      </c>
      <c r="K14295" s="866" t="s">
        <v>1509</v>
      </c>
      <c r="L14295" s="76">
        <f t="shared" si="664"/>
        <v>6</v>
      </c>
      <c r="M14295" s="76"/>
      <c r="N14295" s="76">
        <v>1</v>
      </c>
      <c r="O14295" s="76"/>
      <c r="P14295" s="76"/>
      <c r="Q14295" s="76"/>
      <c r="R14295" s="76"/>
      <c r="S14295" s="76">
        <v>4</v>
      </c>
      <c r="T14295" s="76">
        <v>1</v>
      </c>
      <c r="U14295" s="76"/>
      <c r="V14295" s="76"/>
      <c r="W14295" s="76"/>
      <c r="X14295" s="76"/>
    </row>
    <row r="14296" spans="1:24">
      <c r="A14296" s="895"/>
      <c r="B14296" s="54"/>
      <c r="C14296" s="77"/>
      <c r="D14296" s="536"/>
      <c r="E14296" s="323"/>
      <c r="F14296" s="536"/>
      <c r="G14296" s="522"/>
      <c r="H14296" s="555"/>
      <c r="I14296" s="79"/>
      <c r="J14296" s="555"/>
      <c r="K14296" s="866" t="s">
        <v>1501</v>
      </c>
      <c r="L14296" s="76">
        <f t="shared" si="664"/>
        <v>0</v>
      </c>
      <c r="M14296" s="76"/>
      <c r="N14296" s="76"/>
      <c r="O14296" s="76"/>
      <c r="P14296" s="76"/>
      <c r="Q14296" s="76"/>
      <c r="R14296" s="76"/>
      <c r="S14296" s="76"/>
      <c r="T14296" s="76"/>
      <c r="U14296" s="76"/>
      <c r="V14296" s="76"/>
      <c r="W14296" s="76"/>
      <c r="X14296" s="76"/>
    </row>
    <row r="14297" spans="1:24">
      <c r="A14297" s="895"/>
      <c r="B14297" s="54"/>
      <c r="C14297" s="81"/>
      <c r="D14297" s="536"/>
      <c r="E14297" s="323"/>
      <c r="F14297" s="536"/>
      <c r="G14297" s="523"/>
      <c r="H14297" s="557"/>
      <c r="I14297" s="83"/>
      <c r="J14297" s="557"/>
      <c r="K14297" s="869" t="s">
        <v>1502</v>
      </c>
      <c r="L14297" s="76">
        <f t="shared" si="664"/>
        <v>2</v>
      </c>
      <c r="M14297" s="76"/>
      <c r="N14297" s="76"/>
      <c r="O14297" s="76"/>
      <c r="P14297" s="76"/>
      <c r="Q14297" s="76"/>
      <c r="R14297" s="76"/>
      <c r="S14297" s="76">
        <v>1</v>
      </c>
      <c r="T14297" s="76">
        <v>1</v>
      </c>
      <c r="U14297" s="76"/>
      <c r="V14297" s="76"/>
      <c r="W14297" s="76"/>
      <c r="X14297" s="76"/>
    </row>
    <row r="14298" spans="1:24">
      <c r="A14298" s="895"/>
      <c r="B14298" s="54"/>
      <c r="C14298" s="521" t="s">
        <v>33</v>
      </c>
      <c r="D14298" s="536" t="s">
        <v>21592</v>
      </c>
      <c r="E14298" s="323" t="s">
        <v>21593</v>
      </c>
      <c r="F14298" s="536" t="s">
        <v>4873</v>
      </c>
      <c r="G14298" s="521" t="s">
        <v>21594</v>
      </c>
      <c r="H14298" s="553" t="s">
        <v>21595</v>
      </c>
      <c r="I14298" s="74">
        <v>17205.72</v>
      </c>
      <c r="J14298" s="553" t="s">
        <v>1508</v>
      </c>
      <c r="K14298" s="866" t="s">
        <v>1509</v>
      </c>
      <c r="L14298" s="76">
        <f t="shared" si="664"/>
        <v>0</v>
      </c>
      <c r="M14298" s="76"/>
      <c r="N14298" s="76"/>
      <c r="O14298" s="76"/>
      <c r="P14298" s="76"/>
      <c r="Q14298" s="76"/>
      <c r="R14298" s="76"/>
      <c r="S14298" s="76"/>
      <c r="T14298" s="76"/>
      <c r="U14298" s="76"/>
      <c r="V14298" s="76"/>
      <c r="W14298" s="76"/>
      <c r="X14298" s="76"/>
    </row>
    <row r="14299" spans="1:24">
      <c r="A14299" s="895"/>
      <c r="B14299" s="54"/>
      <c r="C14299" s="522"/>
      <c r="D14299" s="536"/>
      <c r="E14299" s="323"/>
      <c r="F14299" s="536"/>
      <c r="G14299" s="522"/>
      <c r="H14299" s="555"/>
      <c r="I14299" s="79"/>
      <c r="J14299" s="555"/>
      <c r="K14299" s="866" t="s">
        <v>1501</v>
      </c>
      <c r="L14299" s="76">
        <f t="shared" si="664"/>
        <v>0</v>
      </c>
      <c r="M14299" s="76"/>
      <c r="N14299" s="76"/>
      <c r="O14299" s="76"/>
      <c r="P14299" s="76"/>
      <c r="Q14299" s="76"/>
      <c r="R14299" s="76"/>
      <c r="S14299" s="76"/>
      <c r="T14299" s="76"/>
      <c r="U14299" s="76"/>
      <c r="V14299" s="76"/>
      <c r="W14299" s="76"/>
      <c r="X14299" s="76"/>
    </row>
    <row r="14300" spans="1:24">
      <c r="A14300" s="895"/>
      <c r="B14300" s="54"/>
      <c r="C14300" s="523"/>
      <c r="D14300" s="536"/>
      <c r="E14300" s="323"/>
      <c r="F14300" s="536"/>
      <c r="G14300" s="523"/>
      <c r="H14300" s="557"/>
      <c r="I14300" s="83"/>
      <c r="J14300" s="557"/>
      <c r="K14300" s="869" t="s">
        <v>1502</v>
      </c>
      <c r="L14300" s="76">
        <f t="shared" si="664"/>
        <v>2</v>
      </c>
      <c r="M14300" s="76"/>
      <c r="N14300" s="76"/>
      <c r="O14300" s="76"/>
      <c r="P14300" s="76"/>
      <c r="Q14300" s="76"/>
      <c r="R14300" s="76"/>
      <c r="S14300" s="76">
        <v>1</v>
      </c>
      <c r="T14300" s="76">
        <v>1</v>
      </c>
      <c r="U14300" s="76"/>
      <c r="V14300" s="76"/>
      <c r="W14300" s="76"/>
      <c r="X14300" s="76"/>
    </row>
    <row r="14301" spans="1:24">
      <c r="A14301" s="895"/>
      <c r="B14301" s="54"/>
      <c r="C14301" s="521" t="s">
        <v>33</v>
      </c>
      <c r="D14301" s="521" t="s">
        <v>21596</v>
      </c>
      <c r="E14301" s="323" t="s">
        <v>21597</v>
      </c>
      <c r="F14301" s="521" t="s">
        <v>21598</v>
      </c>
      <c r="G14301" s="521" t="s">
        <v>21599</v>
      </c>
      <c r="H14301" s="553" t="s">
        <v>21600</v>
      </c>
      <c r="I14301" s="74">
        <v>2097</v>
      </c>
      <c r="J14301" s="553" t="s">
        <v>1508</v>
      </c>
      <c r="K14301" s="866" t="s">
        <v>1509</v>
      </c>
      <c r="L14301" s="76">
        <f t="shared" si="664"/>
        <v>0</v>
      </c>
      <c r="M14301" s="76"/>
      <c r="N14301" s="76"/>
      <c r="O14301" s="76"/>
      <c r="P14301" s="76"/>
      <c r="Q14301" s="76"/>
      <c r="R14301" s="76"/>
      <c r="S14301" s="76"/>
      <c r="T14301" s="76"/>
      <c r="U14301" s="76"/>
      <c r="V14301" s="76"/>
      <c r="W14301" s="76"/>
      <c r="X14301" s="76"/>
    </row>
    <row r="14302" spans="1:24">
      <c r="A14302" s="895"/>
      <c r="B14302" s="54"/>
      <c r="C14302" s="522"/>
      <c r="D14302" s="522"/>
      <c r="E14302" s="323"/>
      <c r="F14302" s="522"/>
      <c r="G14302" s="63"/>
      <c r="H14302" s="158"/>
      <c r="I14302" s="79"/>
      <c r="J14302" s="555"/>
      <c r="K14302" s="866" t="s">
        <v>1501</v>
      </c>
      <c r="L14302" s="76">
        <f t="shared" si="664"/>
        <v>0</v>
      </c>
      <c r="M14302" s="76"/>
      <c r="N14302" s="76"/>
      <c r="O14302" s="76"/>
      <c r="P14302" s="76"/>
      <c r="Q14302" s="76"/>
      <c r="R14302" s="76"/>
      <c r="S14302" s="76"/>
      <c r="T14302" s="76"/>
      <c r="U14302" s="76"/>
      <c r="V14302" s="76"/>
      <c r="W14302" s="76"/>
      <c r="X14302" s="76"/>
    </row>
    <row r="14303" spans="1:24">
      <c r="A14303" s="895"/>
      <c r="B14303" s="54"/>
      <c r="C14303" s="523"/>
      <c r="D14303" s="523"/>
      <c r="E14303" s="323"/>
      <c r="F14303" s="523"/>
      <c r="G14303" s="68"/>
      <c r="H14303" s="159"/>
      <c r="I14303" s="83"/>
      <c r="J14303" s="557"/>
      <c r="K14303" s="869" t="s">
        <v>1502</v>
      </c>
      <c r="L14303" s="76">
        <f t="shared" si="664"/>
        <v>2</v>
      </c>
      <c r="M14303" s="76"/>
      <c r="N14303" s="76"/>
      <c r="O14303" s="76">
        <v>1</v>
      </c>
      <c r="P14303" s="76"/>
      <c r="Q14303" s="76"/>
      <c r="R14303" s="76"/>
      <c r="S14303" s="76">
        <v>1</v>
      </c>
      <c r="T14303" s="76"/>
      <c r="U14303" s="76"/>
      <c r="V14303" s="76"/>
      <c r="W14303" s="76"/>
      <c r="X14303" s="76"/>
    </row>
    <row r="14304" spans="1:24">
      <c r="A14304" s="895"/>
      <c r="B14304" s="54"/>
      <c r="C14304" s="521" t="s">
        <v>33</v>
      </c>
      <c r="D14304" s="521" t="s">
        <v>21601</v>
      </c>
      <c r="E14304" s="323" t="s">
        <v>21602</v>
      </c>
      <c r="F14304" s="521" t="s">
        <v>21603</v>
      </c>
      <c r="G14304" s="521" t="s">
        <v>21604</v>
      </c>
      <c r="H14304" s="553" t="s">
        <v>21605</v>
      </c>
      <c r="I14304" s="74">
        <v>1622</v>
      </c>
      <c r="J14304" s="553" t="s">
        <v>1508</v>
      </c>
      <c r="K14304" s="866" t="s">
        <v>1509</v>
      </c>
      <c r="L14304" s="76">
        <f t="shared" ref="L14304:L14367" si="665">SUM(M14304:X14304)</f>
        <v>0</v>
      </c>
      <c r="M14304" s="76"/>
      <c r="N14304" s="76"/>
      <c r="O14304" s="76"/>
      <c r="P14304" s="76"/>
      <c r="Q14304" s="76"/>
      <c r="R14304" s="76"/>
      <c r="S14304" s="76"/>
      <c r="T14304" s="76"/>
      <c r="U14304" s="76"/>
      <c r="V14304" s="76"/>
      <c r="W14304" s="76"/>
      <c r="X14304" s="76"/>
    </row>
    <row r="14305" spans="1:24">
      <c r="A14305" s="895"/>
      <c r="B14305" s="54"/>
      <c r="C14305" s="522"/>
      <c r="D14305" s="522"/>
      <c r="E14305" s="323"/>
      <c r="F14305" s="522"/>
      <c r="G14305" s="63"/>
      <c r="H14305" s="158"/>
      <c r="I14305" s="79"/>
      <c r="J14305" s="555"/>
      <c r="K14305" s="866" t="s">
        <v>1501</v>
      </c>
      <c r="L14305" s="76">
        <f t="shared" si="665"/>
        <v>0</v>
      </c>
      <c r="M14305" s="76"/>
      <c r="N14305" s="76"/>
      <c r="O14305" s="76"/>
      <c r="P14305" s="76"/>
      <c r="Q14305" s="76"/>
      <c r="R14305" s="76"/>
      <c r="S14305" s="76"/>
      <c r="T14305" s="76"/>
      <c r="U14305" s="76"/>
      <c r="V14305" s="76"/>
      <c r="W14305" s="76"/>
      <c r="X14305" s="76"/>
    </row>
    <row r="14306" spans="1:24">
      <c r="A14306" s="895"/>
      <c r="B14306" s="54"/>
      <c r="C14306" s="523"/>
      <c r="D14306" s="523"/>
      <c r="E14306" s="323"/>
      <c r="F14306" s="523"/>
      <c r="G14306" s="68"/>
      <c r="H14306" s="159"/>
      <c r="I14306" s="83"/>
      <c r="J14306" s="557"/>
      <c r="K14306" s="869" t="s">
        <v>1502</v>
      </c>
      <c r="L14306" s="76">
        <f t="shared" si="665"/>
        <v>6</v>
      </c>
      <c r="M14306" s="76">
        <v>3</v>
      </c>
      <c r="N14306" s="76"/>
      <c r="O14306" s="76"/>
      <c r="P14306" s="76">
        <v>3</v>
      </c>
      <c r="Q14306" s="76"/>
      <c r="R14306" s="76"/>
      <c r="S14306" s="76"/>
      <c r="T14306" s="76"/>
      <c r="U14306" s="76"/>
      <c r="V14306" s="76"/>
      <c r="W14306" s="76"/>
      <c r="X14306" s="76"/>
    </row>
    <row r="14307" spans="1:24">
      <c r="A14307" s="895"/>
      <c r="B14307" s="54"/>
      <c r="C14307" s="521" t="s">
        <v>33</v>
      </c>
      <c r="D14307" s="521" t="s">
        <v>21606</v>
      </c>
      <c r="E14307" s="323" t="s">
        <v>21607</v>
      </c>
      <c r="F14307" s="521" t="s">
        <v>21608</v>
      </c>
      <c r="G14307" s="521" t="s">
        <v>21609</v>
      </c>
      <c r="H14307" s="553" t="s">
        <v>21610</v>
      </c>
      <c r="I14307" s="74">
        <v>28778</v>
      </c>
      <c r="J14307" s="553" t="s">
        <v>1508</v>
      </c>
      <c r="K14307" s="866" t="s">
        <v>1509</v>
      </c>
      <c r="L14307" s="76">
        <f t="shared" si="665"/>
        <v>0</v>
      </c>
      <c r="M14307" s="76"/>
      <c r="N14307" s="76"/>
      <c r="O14307" s="76"/>
      <c r="P14307" s="76"/>
      <c r="Q14307" s="76"/>
      <c r="R14307" s="76"/>
      <c r="S14307" s="76"/>
      <c r="T14307" s="76"/>
      <c r="U14307" s="76"/>
      <c r="V14307" s="76"/>
      <c r="W14307" s="76"/>
      <c r="X14307" s="76"/>
    </row>
    <row r="14308" spans="1:24">
      <c r="A14308" s="895"/>
      <c r="B14308" s="54"/>
      <c r="C14308" s="522"/>
      <c r="D14308" s="522"/>
      <c r="E14308" s="323"/>
      <c r="F14308" s="522"/>
      <c r="G14308" s="63"/>
      <c r="H14308" s="158"/>
      <c r="I14308" s="79"/>
      <c r="J14308" s="555"/>
      <c r="K14308" s="866" t="s">
        <v>1501</v>
      </c>
      <c r="L14308" s="76">
        <f t="shared" si="665"/>
        <v>0</v>
      </c>
      <c r="M14308" s="76"/>
      <c r="N14308" s="76"/>
      <c r="O14308" s="76"/>
      <c r="P14308" s="76"/>
      <c r="Q14308" s="76"/>
      <c r="R14308" s="76"/>
      <c r="S14308" s="76"/>
      <c r="T14308" s="76"/>
      <c r="U14308" s="76"/>
      <c r="V14308" s="76"/>
      <c r="W14308" s="76"/>
      <c r="X14308" s="76"/>
    </row>
    <row r="14309" spans="1:24">
      <c r="A14309" s="895"/>
      <c r="B14309" s="54"/>
      <c r="C14309" s="523"/>
      <c r="D14309" s="523"/>
      <c r="E14309" s="323"/>
      <c r="F14309" s="523"/>
      <c r="G14309" s="68"/>
      <c r="H14309" s="159"/>
      <c r="I14309" s="83"/>
      <c r="J14309" s="557"/>
      <c r="K14309" s="869" t="s">
        <v>1502</v>
      </c>
      <c r="L14309" s="76">
        <f t="shared" si="665"/>
        <v>5</v>
      </c>
      <c r="M14309" s="76"/>
      <c r="N14309" s="76"/>
      <c r="O14309" s="76"/>
      <c r="P14309" s="76"/>
      <c r="Q14309" s="76"/>
      <c r="R14309" s="76"/>
      <c r="S14309" s="76">
        <v>2</v>
      </c>
      <c r="T14309" s="76">
        <v>2</v>
      </c>
      <c r="U14309" s="76"/>
      <c r="V14309" s="76"/>
      <c r="W14309" s="76">
        <v>1</v>
      </c>
      <c r="X14309" s="76"/>
    </row>
    <row r="14310" spans="1:24">
      <c r="A14310" s="895"/>
      <c r="B14310" s="54"/>
      <c r="C14310" s="521" t="s">
        <v>33</v>
      </c>
      <c r="D14310" s="521" t="s">
        <v>21611</v>
      </c>
      <c r="E14310" s="323" t="s">
        <v>21612</v>
      </c>
      <c r="F14310" s="521" t="s">
        <v>21613</v>
      </c>
      <c r="G14310" s="521" t="s">
        <v>21614</v>
      </c>
      <c r="H14310" s="553" t="s">
        <v>21615</v>
      </c>
      <c r="I14310" s="74">
        <v>0</v>
      </c>
      <c r="J14310" s="553" t="s">
        <v>1508</v>
      </c>
      <c r="K14310" s="866" t="s">
        <v>1509</v>
      </c>
      <c r="L14310" s="76">
        <f t="shared" si="665"/>
        <v>0</v>
      </c>
      <c r="M14310" s="76"/>
      <c r="N14310" s="76"/>
      <c r="O14310" s="76"/>
      <c r="P14310" s="76"/>
      <c r="Q14310" s="76"/>
      <c r="R14310" s="76"/>
      <c r="S14310" s="76"/>
      <c r="T14310" s="76"/>
      <c r="U14310" s="76"/>
      <c r="V14310" s="76"/>
      <c r="W14310" s="76"/>
      <c r="X14310" s="76"/>
    </row>
    <row r="14311" spans="1:24">
      <c r="A14311" s="895"/>
      <c r="B14311" s="54"/>
      <c r="C14311" s="522"/>
      <c r="D14311" s="522"/>
      <c r="E14311" s="323"/>
      <c r="F14311" s="522"/>
      <c r="G14311" s="63"/>
      <c r="H14311" s="158"/>
      <c r="I14311" s="79"/>
      <c r="J14311" s="555"/>
      <c r="K14311" s="866" t="s">
        <v>1501</v>
      </c>
      <c r="L14311" s="76">
        <f t="shared" si="665"/>
        <v>0</v>
      </c>
      <c r="M14311" s="76"/>
      <c r="N14311" s="76"/>
      <c r="O14311" s="76"/>
      <c r="P14311" s="76"/>
      <c r="Q14311" s="76"/>
      <c r="R14311" s="76"/>
      <c r="S14311" s="76"/>
      <c r="T14311" s="76"/>
      <c r="U14311" s="76"/>
      <c r="V14311" s="76"/>
      <c r="W14311" s="76"/>
      <c r="X14311" s="76"/>
    </row>
    <row r="14312" spans="1:24">
      <c r="A14312" s="895"/>
      <c r="B14312" s="54"/>
      <c r="C14312" s="523"/>
      <c r="D14312" s="523"/>
      <c r="E14312" s="323"/>
      <c r="F14312" s="523"/>
      <c r="G14312" s="68"/>
      <c r="H14312" s="159"/>
      <c r="I14312" s="83"/>
      <c r="J14312" s="557"/>
      <c r="K14312" s="869" t="s">
        <v>1502</v>
      </c>
      <c r="L14312" s="76">
        <f t="shared" si="665"/>
        <v>2</v>
      </c>
      <c r="M14312" s="76"/>
      <c r="N14312" s="76"/>
      <c r="O14312" s="76">
        <v>1</v>
      </c>
      <c r="P14312" s="76"/>
      <c r="Q14312" s="76"/>
      <c r="R14312" s="76"/>
      <c r="S14312" s="76">
        <v>1</v>
      </c>
      <c r="T14312" s="76"/>
      <c r="U14312" s="76"/>
      <c r="V14312" s="76"/>
      <c r="W14312" s="76"/>
      <c r="X14312" s="76"/>
    </row>
    <row r="14313" spans="1:24">
      <c r="A14313" s="895"/>
      <c r="B14313" s="54"/>
      <c r="C14313" s="521" t="s">
        <v>35</v>
      </c>
      <c r="D14313" s="521" t="s">
        <v>21616</v>
      </c>
      <c r="E14313" s="323" t="s">
        <v>21617</v>
      </c>
      <c r="F14313" s="521" t="s">
        <v>21618</v>
      </c>
      <c r="G14313" s="521" t="s">
        <v>21619</v>
      </c>
      <c r="H14313" s="553" t="s">
        <v>21620</v>
      </c>
      <c r="I14313" s="74">
        <v>1761</v>
      </c>
      <c r="J14313" s="553" t="s">
        <v>1508</v>
      </c>
      <c r="K14313" s="866" t="s">
        <v>1509</v>
      </c>
      <c r="L14313" s="76">
        <f t="shared" si="665"/>
        <v>2</v>
      </c>
      <c r="M14313" s="76"/>
      <c r="N14313" s="76"/>
      <c r="O14313" s="76">
        <v>1</v>
      </c>
      <c r="P14313" s="76"/>
      <c r="Q14313" s="76"/>
      <c r="R14313" s="76"/>
      <c r="S14313" s="76"/>
      <c r="T14313" s="76">
        <v>1</v>
      </c>
      <c r="U14313" s="76"/>
      <c r="V14313" s="76"/>
      <c r="W14313" s="76"/>
      <c r="X14313" s="76"/>
    </row>
    <row r="14314" spans="1:24">
      <c r="A14314" s="895"/>
      <c r="B14314" s="54"/>
      <c r="C14314" s="522"/>
      <c r="D14314" s="522"/>
      <c r="E14314" s="323"/>
      <c r="F14314" s="522"/>
      <c r="G14314" s="63"/>
      <c r="H14314" s="158"/>
      <c r="I14314" s="79"/>
      <c r="J14314" s="555"/>
      <c r="K14314" s="866" t="s">
        <v>1501</v>
      </c>
      <c r="L14314" s="76">
        <f t="shared" si="665"/>
        <v>0</v>
      </c>
      <c r="M14314" s="76"/>
      <c r="N14314" s="76"/>
      <c r="O14314" s="76"/>
      <c r="P14314" s="76"/>
      <c r="Q14314" s="76"/>
      <c r="R14314" s="76"/>
      <c r="S14314" s="76"/>
      <c r="T14314" s="76"/>
      <c r="U14314" s="76"/>
      <c r="V14314" s="76"/>
      <c r="W14314" s="76"/>
      <c r="X14314" s="76"/>
    </row>
    <row r="14315" spans="1:24">
      <c r="A14315" s="895"/>
      <c r="B14315" s="54"/>
      <c r="C14315" s="523"/>
      <c r="D14315" s="523"/>
      <c r="E14315" s="323"/>
      <c r="F14315" s="523"/>
      <c r="G14315" s="68"/>
      <c r="H14315" s="159"/>
      <c r="I14315" s="83"/>
      <c r="J14315" s="557"/>
      <c r="K14315" s="869" t="s">
        <v>1502</v>
      </c>
      <c r="L14315" s="76">
        <f t="shared" si="665"/>
        <v>3</v>
      </c>
      <c r="M14315" s="76"/>
      <c r="N14315" s="76"/>
      <c r="O14315" s="76">
        <v>2</v>
      </c>
      <c r="P14315" s="76"/>
      <c r="Q14315" s="76"/>
      <c r="R14315" s="76"/>
      <c r="S14315" s="76">
        <v>1</v>
      </c>
      <c r="T14315" s="76"/>
      <c r="U14315" s="76"/>
      <c r="V14315" s="76"/>
      <c r="W14315" s="76"/>
      <c r="X14315" s="76"/>
    </row>
    <row r="14316" spans="1:24">
      <c r="A14316" s="895"/>
      <c r="B14316" s="54"/>
      <c r="C14316" s="521" t="s">
        <v>33</v>
      </c>
      <c r="D14316" s="521" t="s">
        <v>21621</v>
      </c>
      <c r="E14316" s="323" t="s">
        <v>21622</v>
      </c>
      <c r="F14316" s="521" t="s">
        <v>21623</v>
      </c>
      <c r="G14316" s="521" t="s">
        <v>21624</v>
      </c>
      <c r="H14316" s="553" t="s">
        <v>21625</v>
      </c>
      <c r="I14316" s="74">
        <v>2783</v>
      </c>
      <c r="J14316" s="553" t="s">
        <v>1508</v>
      </c>
      <c r="K14316" s="866" t="s">
        <v>1509</v>
      </c>
      <c r="L14316" s="76">
        <f t="shared" si="665"/>
        <v>0</v>
      </c>
      <c r="M14316" s="76"/>
      <c r="N14316" s="76"/>
      <c r="O14316" s="76"/>
      <c r="P14316" s="76"/>
      <c r="Q14316" s="76"/>
      <c r="R14316" s="76"/>
      <c r="S14316" s="76"/>
      <c r="T14316" s="76"/>
      <c r="U14316" s="76"/>
      <c r="V14316" s="76"/>
      <c r="W14316" s="76"/>
      <c r="X14316" s="76"/>
    </row>
    <row r="14317" spans="1:24">
      <c r="A14317" s="895"/>
      <c r="B14317" s="54"/>
      <c r="C14317" s="522"/>
      <c r="D14317" s="522"/>
      <c r="E14317" s="323"/>
      <c r="F14317" s="522"/>
      <c r="G14317" s="63"/>
      <c r="H14317" s="158"/>
      <c r="I14317" s="79"/>
      <c r="J14317" s="555"/>
      <c r="K14317" s="866" t="s">
        <v>1501</v>
      </c>
      <c r="L14317" s="76">
        <f t="shared" si="665"/>
        <v>0</v>
      </c>
      <c r="M14317" s="76"/>
      <c r="N14317" s="76"/>
      <c r="O14317" s="76"/>
      <c r="P14317" s="76"/>
      <c r="Q14317" s="76"/>
      <c r="R14317" s="76"/>
      <c r="S14317" s="76"/>
      <c r="T14317" s="76"/>
      <c r="U14317" s="76"/>
      <c r="V14317" s="76"/>
      <c r="W14317" s="76"/>
      <c r="X14317" s="76"/>
    </row>
    <row r="14318" spans="1:24">
      <c r="A14318" s="895"/>
      <c r="B14318" s="54"/>
      <c r="C14318" s="523"/>
      <c r="D14318" s="523"/>
      <c r="E14318" s="323"/>
      <c r="F14318" s="523"/>
      <c r="G14318" s="68"/>
      <c r="H14318" s="159"/>
      <c r="I14318" s="83"/>
      <c r="J14318" s="557"/>
      <c r="K14318" s="869" t="s">
        <v>1502</v>
      </c>
      <c r="L14318" s="76">
        <f t="shared" si="665"/>
        <v>3</v>
      </c>
      <c r="M14318" s="76"/>
      <c r="N14318" s="76"/>
      <c r="O14318" s="76">
        <v>2</v>
      </c>
      <c r="P14318" s="76"/>
      <c r="Q14318" s="76"/>
      <c r="R14318" s="76"/>
      <c r="S14318" s="76"/>
      <c r="T14318" s="76">
        <v>1</v>
      </c>
      <c r="U14318" s="76"/>
      <c r="V14318" s="76"/>
      <c r="W14318" s="76"/>
      <c r="X14318" s="76"/>
    </row>
    <row r="14319" spans="1:24">
      <c r="A14319" s="895"/>
      <c r="B14319" s="54"/>
      <c r="C14319" s="521" t="s">
        <v>33</v>
      </c>
      <c r="D14319" s="521" t="s">
        <v>21626</v>
      </c>
      <c r="E14319" s="323" t="s">
        <v>21627</v>
      </c>
      <c r="F14319" s="521" t="s">
        <v>21628</v>
      </c>
      <c r="G14319" s="521" t="s">
        <v>21629</v>
      </c>
      <c r="H14319" s="553" t="s">
        <v>21630</v>
      </c>
      <c r="I14319" s="74">
        <v>0</v>
      </c>
      <c r="J14319" s="553" t="s">
        <v>1508</v>
      </c>
      <c r="K14319" s="866" t="s">
        <v>1509</v>
      </c>
      <c r="L14319" s="76">
        <f t="shared" si="665"/>
        <v>0</v>
      </c>
      <c r="M14319" s="76"/>
      <c r="N14319" s="76"/>
      <c r="O14319" s="76"/>
      <c r="P14319" s="76"/>
      <c r="Q14319" s="76"/>
      <c r="R14319" s="76"/>
      <c r="S14319" s="76"/>
      <c r="T14319" s="76"/>
      <c r="U14319" s="76"/>
      <c r="V14319" s="76"/>
      <c r="W14319" s="76"/>
      <c r="X14319" s="76"/>
    </row>
    <row r="14320" spans="1:24">
      <c r="A14320" s="895"/>
      <c r="B14320" s="54"/>
      <c r="C14320" s="522"/>
      <c r="D14320" s="522"/>
      <c r="E14320" s="323"/>
      <c r="F14320" s="522"/>
      <c r="G14320" s="63"/>
      <c r="H14320" s="158"/>
      <c r="I14320" s="79"/>
      <c r="J14320" s="555"/>
      <c r="K14320" s="866" t="s">
        <v>1501</v>
      </c>
      <c r="L14320" s="76">
        <f t="shared" si="665"/>
        <v>0</v>
      </c>
      <c r="M14320" s="76"/>
      <c r="N14320" s="76"/>
      <c r="O14320" s="76"/>
      <c r="P14320" s="76"/>
      <c r="Q14320" s="76"/>
      <c r="R14320" s="76"/>
      <c r="S14320" s="76"/>
      <c r="T14320" s="76"/>
      <c r="U14320" s="76"/>
      <c r="V14320" s="76"/>
      <c r="W14320" s="76"/>
      <c r="X14320" s="76"/>
    </row>
    <row r="14321" spans="1:24">
      <c r="A14321" s="895"/>
      <c r="B14321" s="54"/>
      <c r="C14321" s="523"/>
      <c r="D14321" s="523"/>
      <c r="E14321" s="323"/>
      <c r="F14321" s="523"/>
      <c r="G14321" s="68"/>
      <c r="H14321" s="159"/>
      <c r="I14321" s="83"/>
      <c r="J14321" s="557"/>
      <c r="K14321" s="869" t="s">
        <v>1502</v>
      </c>
      <c r="L14321" s="76">
        <f t="shared" si="665"/>
        <v>5</v>
      </c>
      <c r="M14321" s="76"/>
      <c r="N14321" s="76">
        <v>5</v>
      </c>
      <c r="O14321" s="76"/>
      <c r="P14321" s="76"/>
      <c r="Q14321" s="76"/>
      <c r="R14321" s="76"/>
      <c r="S14321" s="76"/>
      <c r="T14321" s="76"/>
      <c r="U14321" s="76"/>
      <c r="V14321" s="76"/>
      <c r="W14321" s="76"/>
      <c r="X14321" s="76"/>
    </row>
    <row r="14322" spans="1:24">
      <c r="A14322" s="895"/>
      <c r="B14322" s="54"/>
      <c r="C14322" s="521" t="s">
        <v>33</v>
      </c>
      <c r="D14322" s="521" t="s">
        <v>21631</v>
      </c>
      <c r="E14322" s="323" t="s">
        <v>21632</v>
      </c>
      <c r="F14322" s="521" t="s">
        <v>21633</v>
      </c>
      <c r="G14322" s="521" t="s">
        <v>21634</v>
      </c>
      <c r="H14322" s="553" t="s">
        <v>21635</v>
      </c>
      <c r="I14322" s="74">
        <v>94</v>
      </c>
      <c r="J14322" s="553" t="s">
        <v>1508</v>
      </c>
      <c r="K14322" s="866" t="s">
        <v>1509</v>
      </c>
      <c r="L14322" s="76">
        <f t="shared" si="665"/>
        <v>0</v>
      </c>
      <c r="M14322" s="76"/>
      <c r="N14322" s="76"/>
      <c r="O14322" s="76"/>
      <c r="P14322" s="76"/>
      <c r="Q14322" s="76"/>
      <c r="R14322" s="76"/>
      <c r="S14322" s="76"/>
      <c r="T14322" s="76"/>
      <c r="U14322" s="76"/>
      <c r="V14322" s="76"/>
      <c r="W14322" s="76"/>
      <c r="X14322" s="76"/>
    </row>
    <row r="14323" spans="1:24">
      <c r="A14323" s="895"/>
      <c r="B14323" s="54"/>
      <c r="C14323" s="522"/>
      <c r="D14323" s="522"/>
      <c r="E14323" s="323"/>
      <c r="F14323" s="522"/>
      <c r="G14323" s="63"/>
      <c r="H14323" s="158"/>
      <c r="I14323" s="79"/>
      <c r="J14323" s="555"/>
      <c r="K14323" s="866" t="s">
        <v>1501</v>
      </c>
      <c r="L14323" s="76">
        <f t="shared" si="665"/>
        <v>0</v>
      </c>
      <c r="M14323" s="76"/>
      <c r="N14323" s="76"/>
      <c r="O14323" s="76"/>
      <c r="P14323" s="76"/>
      <c r="Q14323" s="76"/>
      <c r="R14323" s="76"/>
      <c r="S14323" s="76"/>
      <c r="T14323" s="76"/>
      <c r="U14323" s="76"/>
      <c r="V14323" s="76"/>
      <c r="W14323" s="76"/>
      <c r="X14323" s="76"/>
    </row>
    <row r="14324" spans="1:24">
      <c r="A14324" s="895"/>
      <c r="B14324" s="54"/>
      <c r="C14324" s="523"/>
      <c r="D14324" s="523"/>
      <c r="E14324" s="323"/>
      <c r="F14324" s="523"/>
      <c r="G14324" s="68"/>
      <c r="H14324" s="159"/>
      <c r="I14324" s="83"/>
      <c r="J14324" s="557"/>
      <c r="K14324" s="869" t="s">
        <v>1502</v>
      </c>
      <c r="L14324" s="76">
        <f t="shared" si="665"/>
        <v>3</v>
      </c>
      <c r="M14324" s="76"/>
      <c r="N14324" s="76"/>
      <c r="O14324" s="76">
        <v>1</v>
      </c>
      <c r="P14324" s="76"/>
      <c r="Q14324" s="76"/>
      <c r="R14324" s="76"/>
      <c r="S14324" s="76"/>
      <c r="T14324" s="76"/>
      <c r="U14324" s="76"/>
      <c r="V14324" s="76"/>
      <c r="W14324" s="76">
        <v>2</v>
      </c>
      <c r="X14324" s="76"/>
    </row>
    <row r="14325" spans="1:24">
      <c r="A14325" s="895"/>
      <c r="B14325" s="54"/>
      <c r="C14325" s="521" t="s">
        <v>33</v>
      </c>
      <c r="D14325" s="521" t="s">
        <v>21636</v>
      </c>
      <c r="E14325" s="323" t="s">
        <v>21637</v>
      </c>
      <c r="F14325" s="521" t="s">
        <v>851</v>
      </c>
      <c r="G14325" s="521" t="s">
        <v>21638</v>
      </c>
      <c r="H14325" s="553" t="s">
        <v>21639</v>
      </c>
      <c r="I14325" s="74">
        <v>1486</v>
      </c>
      <c r="J14325" s="553" t="s">
        <v>1508</v>
      </c>
      <c r="K14325" s="866" t="s">
        <v>1509</v>
      </c>
      <c r="L14325" s="76">
        <f t="shared" si="665"/>
        <v>0</v>
      </c>
      <c r="M14325" s="76"/>
      <c r="N14325" s="76"/>
      <c r="O14325" s="76"/>
      <c r="P14325" s="76"/>
      <c r="Q14325" s="76"/>
      <c r="R14325" s="76"/>
      <c r="S14325" s="76"/>
      <c r="T14325" s="76"/>
      <c r="U14325" s="76"/>
      <c r="V14325" s="76"/>
      <c r="W14325" s="76"/>
      <c r="X14325" s="76"/>
    </row>
    <row r="14326" spans="1:24">
      <c r="A14326" s="895"/>
      <c r="B14326" s="54"/>
      <c r="C14326" s="522"/>
      <c r="D14326" s="522"/>
      <c r="E14326" s="323"/>
      <c r="F14326" s="522"/>
      <c r="G14326" s="63"/>
      <c r="H14326" s="158"/>
      <c r="I14326" s="79"/>
      <c r="J14326" s="555"/>
      <c r="K14326" s="866" t="s">
        <v>1501</v>
      </c>
      <c r="L14326" s="76">
        <f t="shared" si="665"/>
        <v>0</v>
      </c>
      <c r="M14326" s="76"/>
      <c r="N14326" s="76"/>
      <c r="O14326" s="76"/>
      <c r="P14326" s="76"/>
      <c r="Q14326" s="76"/>
      <c r="R14326" s="76"/>
      <c r="S14326" s="76"/>
      <c r="T14326" s="76"/>
      <c r="U14326" s="76"/>
      <c r="V14326" s="76"/>
      <c r="W14326" s="76"/>
      <c r="X14326" s="76"/>
    </row>
    <row r="14327" spans="1:24">
      <c r="A14327" s="895"/>
      <c r="B14327" s="54"/>
      <c r="C14327" s="523"/>
      <c r="D14327" s="523"/>
      <c r="E14327" s="323"/>
      <c r="F14327" s="523"/>
      <c r="G14327" s="68"/>
      <c r="H14327" s="159"/>
      <c r="I14327" s="83"/>
      <c r="J14327" s="557"/>
      <c r="K14327" s="869" t="s">
        <v>1502</v>
      </c>
      <c r="L14327" s="76">
        <f t="shared" si="665"/>
        <v>5</v>
      </c>
      <c r="M14327" s="76"/>
      <c r="N14327" s="76"/>
      <c r="O14327" s="76"/>
      <c r="P14327" s="76"/>
      <c r="Q14327" s="76"/>
      <c r="R14327" s="76"/>
      <c r="S14327" s="76">
        <v>5</v>
      </c>
      <c r="T14327" s="76"/>
      <c r="U14327" s="76"/>
      <c r="V14327" s="76"/>
      <c r="W14327" s="76"/>
      <c r="X14327" s="76"/>
    </row>
    <row r="14328" spans="1:24">
      <c r="A14328" s="895"/>
      <c r="B14328" s="54"/>
      <c r="C14328" s="521" t="s">
        <v>33</v>
      </c>
      <c r="D14328" s="521" t="s">
        <v>21640</v>
      </c>
      <c r="E14328" s="323" t="s">
        <v>21641</v>
      </c>
      <c r="F14328" s="521" t="s">
        <v>21642</v>
      </c>
      <c r="G14328" s="521" t="s">
        <v>21643</v>
      </c>
      <c r="H14328" s="553" t="s">
        <v>21644</v>
      </c>
      <c r="I14328" s="74">
        <v>25258</v>
      </c>
      <c r="J14328" s="553" t="s">
        <v>1508</v>
      </c>
      <c r="K14328" s="866" t="s">
        <v>1509</v>
      </c>
      <c r="L14328" s="76">
        <f t="shared" si="665"/>
        <v>0</v>
      </c>
      <c r="M14328" s="76"/>
      <c r="N14328" s="76"/>
      <c r="O14328" s="76"/>
      <c r="P14328" s="76"/>
      <c r="Q14328" s="76"/>
      <c r="R14328" s="76"/>
      <c r="S14328" s="76"/>
      <c r="T14328" s="76"/>
      <c r="U14328" s="76"/>
      <c r="V14328" s="76"/>
      <c r="W14328" s="76"/>
      <c r="X14328" s="76"/>
    </row>
    <row r="14329" spans="1:24">
      <c r="A14329" s="895"/>
      <c r="B14329" s="54"/>
      <c r="C14329" s="522"/>
      <c r="D14329" s="522"/>
      <c r="E14329" s="323"/>
      <c r="F14329" s="522"/>
      <c r="G14329" s="63"/>
      <c r="H14329" s="158"/>
      <c r="I14329" s="79"/>
      <c r="J14329" s="555"/>
      <c r="K14329" s="866" t="s">
        <v>1501</v>
      </c>
      <c r="L14329" s="76">
        <f t="shared" si="665"/>
        <v>0</v>
      </c>
      <c r="M14329" s="76"/>
      <c r="N14329" s="76"/>
      <c r="O14329" s="76"/>
      <c r="P14329" s="76"/>
      <c r="Q14329" s="76"/>
      <c r="R14329" s="76"/>
      <c r="S14329" s="76"/>
      <c r="T14329" s="76"/>
      <c r="U14329" s="76"/>
      <c r="V14329" s="76"/>
      <c r="W14329" s="76"/>
      <c r="X14329" s="76"/>
    </row>
    <row r="14330" spans="1:24">
      <c r="A14330" s="895"/>
      <c r="B14330" s="54"/>
      <c r="C14330" s="523"/>
      <c r="D14330" s="523"/>
      <c r="E14330" s="323"/>
      <c r="F14330" s="523"/>
      <c r="G14330" s="68"/>
      <c r="H14330" s="159"/>
      <c r="I14330" s="83"/>
      <c r="J14330" s="557"/>
      <c r="K14330" s="869" t="s">
        <v>1502</v>
      </c>
      <c r="L14330" s="76">
        <f t="shared" si="665"/>
        <v>4</v>
      </c>
      <c r="M14330" s="76"/>
      <c r="N14330" s="76"/>
      <c r="O14330" s="76">
        <v>2</v>
      </c>
      <c r="P14330" s="76"/>
      <c r="Q14330" s="76"/>
      <c r="R14330" s="76"/>
      <c r="S14330" s="76"/>
      <c r="T14330" s="76">
        <v>2</v>
      </c>
      <c r="U14330" s="76"/>
      <c r="V14330" s="76"/>
      <c r="W14330" s="76"/>
      <c r="X14330" s="76"/>
    </row>
    <row r="14331" spans="1:24">
      <c r="A14331" s="895"/>
      <c r="B14331" s="54"/>
      <c r="C14331" s="521" t="s">
        <v>33</v>
      </c>
      <c r="D14331" s="521" t="s">
        <v>21645</v>
      </c>
      <c r="E14331" s="323" t="s">
        <v>21646</v>
      </c>
      <c r="F14331" s="521" t="s">
        <v>21647</v>
      </c>
      <c r="G14331" s="521" t="s">
        <v>21648</v>
      </c>
      <c r="H14331" s="553" t="s">
        <v>21649</v>
      </c>
      <c r="I14331" s="74">
        <v>38</v>
      </c>
      <c r="J14331" s="553" t="s">
        <v>1508</v>
      </c>
      <c r="K14331" s="866" t="s">
        <v>1509</v>
      </c>
      <c r="L14331" s="76">
        <f t="shared" si="665"/>
        <v>0</v>
      </c>
      <c r="M14331" s="76"/>
      <c r="N14331" s="76"/>
      <c r="O14331" s="76"/>
      <c r="P14331" s="76"/>
      <c r="Q14331" s="76"/>
      <c r="R14331" s="76"/>
      <c r="S14331" s="76"/>
      <c r="T14331" s="76"/>
      <c r="U14331" s="76"/>
      <c r="V14331" s="76"/>
      <c r="W14331" s="76"/>
      <c r="X14331" s="76"/>
    </row>
    <row r="14332" spans="1:24">
      <c r="A14332" s="895"/>
      <c r="B14332" s="54"/>
      <c r="C14332" s="522"/>
      <c r="D14332" s="522"/>
      <c r="E14332" s="323"/>
      <c r="F14332" s="522"/>
      <c r="G14332" s="63"/>
      <c r="H14332" s="158"/>
      <c r="I14332" s="79"/>
      <c r="J14332" s="555"/>
      <c r="K14332" s="866" t="s">
        <v>1501</v>
      </c>
      <c r="L14332" s="76">
        <f t="shared" si="665"/>
        <v>0</v>
      </c>
      <c r="M14332" s="76"/>
      <c r="N14332" s="76"/>
      <c r="O14332" s="76"/>
      <c r="P14332" s="76"/>
      <c r="Q14332" s="76"/>
      <c r="R14332" s="76"/>
      <c r="S14332" s="76"/>
      <c r="T14332" s="76"/>
      <c r="U14332" s="76"/>
      <c r="V14332" s="76"/>
      <c r="W14332" s="76"/>
      <c r="X14332" s="76"/>
    </row>
    <row r="14333" spans="1:24">
      <c r="A14333" s="895"/>
      <c r="B14333" s="54"/>
      <c r="C14333" s="523"/>
      <c r="D14333" s="523"/>
      <c r="E14333" s="323"/>
      <c r="F14333" s="523"/>
      <c r="G14333" s="68"/>
      <c r="H14333" s="159"/>
      <c r="I14333" s="83"/>
      <c r="J14333" s="557"/>
      <c r="K14333" s="869" t="s">
        <v>1502</v>
      </c>
      <c r="L14333" s="76">
        <f t="shared" si="665"/>
        <v>2</v>
      </c>
      <c r="M14333" s="76"/>
      <c r="N14333" s="76"/>
      <c r="O14333" s="76">
        <v>1</v>
      </c>
      <c r="P14333" s="76"/>
      <c r="Q14333" s="76"/>
      <c r="R14333" s="76"/>
      <c r="S14333" s="76">
        <v>1</v>
      </c>
      <c r="T14333" s="76"/>
      <c r="U14333" s="76"/>
      <c r="V14333" s="76"/>
      <c r="W14333" s="76"/>
      <c r="X14333" s="76"/>
    </row>
    <row r="14334" spans="1:24">
      <c r="A14334" s="895"/>
      <c r="B14334" s="54"/>
      <c r="C14334" s="521" t="s">
        <v>35</v>
      </c>
      <c r="D14334" s="521" t="s">
        <v>21650</v>
      </c>
      <c r="E14334" s="323" t="s">
        <v>21651</v>
      </c>
      <c r="F14334" s="521" t="s">
        <v>21652</v>
      </c>
      <c r="G14334" s="521" t="s">
        <v>21653</v>
      </c>
      <c r="H14334" s="553" t="s">
        <v>21654</v>
      </c>
      <c r="I14334" s="74">
        <v>6779</v>
      </c>
      <c r="J14334" s="553" t="s">
        <v>1508</v>
      </c>
      <c r="K14334" s="866" t="s">
        <v>1509</v>
      </c>
      <c r="L14334" s="76">
        <f t="shared" si="665"/>
        <v>4</v>
      </c>
      <c r="M14334" s="76"/>
      <c r="N14334" s="76"/>
      <c r="O14334" s="76"/>
      <c r="P14334" s="76"/>
      <c r="Q14334" s="76"/>
      <c r="R14334" s="76"/>
      <c r="S14334" s="76">
        <v>2</v>
      </c>
      <c r="T14334" s="76"/>
      <c r="U14334" s="76"/>
      <c r="V14334" s="76"/>
      <c r="W14334" s="76">
        <v>2</v>
      </c>
      <c r="X14334" s="76"/>
    </row>
    <row r="14335" spans="1:24">
      <c r="A14335" s="895"/>
      <c r="B14335" s="54"/>
      <c r="C14335" s="522"/>
      <c r="D14335" s="522"/>
      <c r="E14335" s="323"/>
      <c r="F14335" s="522"/>
      <c r="G14335" s="63"/>
      <c r="H14335" s="158"/>
      <c r="I14335" s="79"/>
      <c r="J14335" s="555"/>
      <c r="K14335" s="866" t="s">
        <v>1501</v>
      </c>
      <c r="L14335" s="76">
        <f t="shared" si="665"/>
        <v>0</v>
      </c>
      <c r="M14335" s="76"/>
      <c r="N14335" s="76"/>
      <c r="O14335" s="76"/>
      <c r="P14335" s="76"/>
      <c r="Q14335" s="76"/>
      <c r="R14335" s="76"/>
      <c r="S14335" s="76"/>
      <c r="T14335" s="76"/>
      <c r="U14335" s="76"/>
      <c r="V14335" s="76"/>
      <c r="W14335" s="76"/>
      <c r="X14335" s="76"/>
    </row>
    <row r="14336" spans="1:24">
      <c r="A14336" s="895"/>
      <c r="B14336" s="54"/>
      <c r="C14336" s="523"/>
      <c r="D14336" s="523"/>
      <c r="E14336" s="323"/>
      <c r="F14336" s="523"/>
      <c r="G14336" s="68"/>
      <c r="H14336" s="159"/>
      <c r="I14336" s="83"/>
      <c r="J14336" s="557"/>
      <c r="K14336" s="869" t="s">
        <v>1502</v>
      </c>
      <c r="L14336" s="76">
        <f t="shared" si="665"/>
        <v>3</v>
      </c>
      <c r="M14336" s="76"/>
      <c r="N14336" s="76"/>
      <c r="O14336" s="76">
        <v>2</v>
      </c>
      <c r="P14336" s="76"/>
      <c r="Q14336" s="76"/>
      <c r="R14336" s="76"/>
      <c r="S14336" s="76"/>
      <c r="T14336" s="76">
        <v>1</v>
      </c>
      <c r="U14336" s="76"/>
      <c r="V14336" s="76"/>
      <c r="W14336" s="76"/>
      <c r="X14336" s="76"/>
    </row>
    <row r="14337" spans="1:24">
      <c r="A14337" s="895"/>
      <c r="B14337" s="54"/>
      <c r="C14337" s="521" t="s">
        <v>33</v>
      </c>
      <c r="D14337" s="521" t="s">
        <v>21655</v>
      </c>
      <c r="E14337" s="323" t="s">
        <v>21656</v>
      </c>
      <c r="F14337" s="521" t="s">
        <v>21657</v>
      </c>
      <c r="G14337" s="521" t="s">
        <v>21658</v>
      </c>
      <c r="H14337" s="553" t="s">
        <v>21659</v>
      </c>
      <c r="I14337" s="74">
        <v>270</v>
      </c>
      <c r="J14337" s="553" t="s">
        <v>1508</v>
      </c>
      <c r="K14337" s="866" t="s">
        <v>1509</v>
      </c>
      <c r="L14337" s="76">
        <f t="shared" si="665"/>
        <v>0</v>
      </c>
      <c r="M14337" s="76"/>
      <c r="N14337" s="76"/>
      <c r="O14337" s="76"/>
      <c r="P14337" s="76"/>
      <c r="Q14337" s="76"/>
      <c r="R14337" s="76"/>
      <c r="S14337" s="76"/>
      <c r="T14337" s="76"/>
      <c r="U14337" s="76"/>
      <c r="V14337" s="76"/>
      <c r="W14337" s="76"/>
      <c r="X14337" s="76"/>
    </row>
    <row r="14338" spans="1:24">
      <c r="A14338" s="895"/>
      <c r="B14338" s="54"/>
      <c r="C14338" s="522"/>
      <c r="D14338" s="522"/>
      <c r="E14338" s="323"/>
      <c r="F14338" s="522"/>
      <c r="G14338" s="63"/>
      <c r="H14338" s="158"/>
      <c r="I14338" s="79"/>
      <c r="J14338" s="555"/>
      <c r="K14338" s="866" t="s">
        <v>1501</v>
      </c>
      <c r="L14338" s="76">
        <f t="shared" si="665"/>
        <v>0</v>
      </c>
      <c r="M14338" s="76"/>
      <c r="N14338" s="76"/>
      <c r="O14338" s="76"/>
      <c r="P14338" s="76"/>
      <c r="Q14338" s="76"/>
      <c r="R14338" s="76"/>
      <c r="S14338" s="76"/>
      <c r="T14338" s="76"/>
      <c r="U14338" s="76"/>
      <c r="V14338" s="76"/>
      <c r="W14338" s="76"/>
      <c r="X14338" s="76"/>
    </row>
    <row r="14339" spans="1:24">
      <c r="A14339" s="895"/>
      <c r="B14339" s="54"/>
      <c r="C14339" s="523"/>
      <c r="D14339" s="523"/>
      <c r="E14339" s="323"/>
      <c r="F14339" s="523"/>
      <c r="G14339" s="68"/>
      <c r="H14339" s="159"/>
      <c r="I14339" s="83"/>
      <c r="J14339" s="557"/>
      <c r="K14339" s="869" t="s">
        <v>1502</v>
      </c>
      <c r="L14339" s="76">
        <f t="shared" si="665"/>
        <v>2</v>
      </c>
      <c r="M14339" s="76">
        <v>1</v>
      </c>
      <c r="N14339" s="76"/>
      <c r="O14339" s="76"/>
      <c r="P14339" s="76">
        <v>1</v>
      </c>
      <c r="Q14339" s="76"/>
      <c r="R14339" s="76"/>
      <c r="S14339" s="76"/>
      <c r="T14339" s="76"/>
      <c r="U14339" s="76"/>
      <c r="V14339" s="76"/>
      <c r="W14339" s="76"/>
      <c r="X14339" s="76"/>
    </row>
    <row r="14340" spans="1:24">
      <c r="A14340" s="895"/>
      <c r="B14340" s="54"/>
      <c r="C14340" s="521" t="s">
        <v>33</v>
      </c>
      <c r="D14340" s="521" t="s">
        <v>11100</v>
      </c>
      <c r="E14340" s="323" t="s">
        <v>21660</v>
      </c>
      <c r="F14340" s="521" t="s">
        <v>21661</v>
      </c>
      <c r="G14340" s="521" t="s">
        <v>21662</v>
      </c>
      <c r="H14340" s="553" t="s">
        <v>21663</v>
      </c>
      <c r="I14340" s="74">
        <v>11</v>
      </c>
      <c r="J14340" s="553" t="s">
        <v>1508</v>
      </c>
      <c r="K14340" s="866" t="s">
        <v>1509</v>
      </c>
      <c r="L14340" s="76">
        <f t="shared" si="665"/>
        <v>0</v>
      </c>
      <c r="M14340" s="76"/>
      <c r="N14340" s="76"/>
      <c r="O14340" s="76"/>
      <c r="P14340" s="76"/>
      <c r="Q14340" s="76"/>
      <c r="R14340" s="76"/>
      <c r="S14340" s="76"/>
      <c r="T14340" s="76"/>
      <c r="U14340" s="76"/>
      <c r="V14340" s="76"/>
      <c r="W14340" s="76"/>
      <c r="X14340" s="76"/>
    </row>
    <row r="14341" spans="1:24">
      <c r="A14341" s="895"/>
      <c r="B14341" s="54"/>
      <c r="C14341" s="522"/>
      <c r="D14341" s="522"/>
      <c r="E14341" s="323"/>
      <c r="F14341" s="522"/>
      <c r="G14341" s="63"/>
      <c r="H14341" s="158"/>
      <c r="I14341" s="79"/>
      <c r="J14341" s="555"/>
      <c r="K14341" s="866" t="s">
        <v>1501</v>
      </c>
      <c r="L14341" s="76">
        <f t="shared" si="665"/>
        <v>0</v>
      </c>
      <c r="M14341" s="76"/>
      <c r="N14341" s="76"/>
      <c r="O14341" s="76"/>
      <c r="P14341" s="76"/>
      <c r="Q14341" s="76"/>
      <c r="R14341" s="76"/>
      <c r="S14341" s="76"/>
      <c r="T14341" s="76"/>
      <c r="U14341" s="76"/>
      <c r="V14341" s="76"/>
      <c r="W14341" s="76"/>
      <c r="X14341" s="76"/>
    </row>
    <row r="14342" spans="1:24">
      <c r="A14342" s="895"/>
      <c r="B14342" s="54"/>
      <c r="C14342" s="523"/>
      <c r="D14342" s="523"/>
      <c r="E14342" s="323"/>
      <c r="F14342" s="523"/>
      <c r="G14342" s="68"/>
      <c r="H14342" s="159"/>
      <c r="I14342" s="83"/>
      <c r="J14342" s="557"/>
      <c r="K14342" s="869" t="s">
        <v>1502</v>
      </c>
      <c r="L14342" s="76">
        <f t="shared" si="665"/>
        <v>4</v>
      </c>
      <c r="M14342" s="76"/>
      <c r="N14342" s="76"/>
      <c r="O14342" s="76">
        <v>3</v>
      </c>
      <c r="P14342" s="76"/>
      <c r="Q14342" s="76"/>
      <c r="R14342" s="76"/>
      <c r="S14342" s="76"/>
      <c r="T14342" s="76">
        <v>1</v>
      </c>
      <c r="U14342" s="76"/>
      <c r="V14342" s="76"/>
      <c r="W14342" s="76"/>
      <c r="X14342" s="76"/>
    </row>
    <row r="14343" spans="1:24">
      <c r="A14343" s="895"/>
      <c r="B14343" s="54"/>
      <c r="C14343" s="521" t="s">
        <v>33</v>
      </c>
      <c r="D14343" s="521" t="s">
        <v>21664</v>
      </c>
      <c r="E14343" s="323" t="s">
        <v>21665</v>
      </c>
      <c r="F14343" s="521" t="s">
        <v>21666</v>
      </c>
      <c r="G14343" s="521" t="s">
        <v>21667</v>
      </c>
      <c r="H14343" s="553" t="s">
        <v>21668</v>
      </c>
      <c r="I14343" s="74">
        <v>8.5</v>
      </c>
      <c r="J14343" s="553" t="s">
        <v>1508</v>
      </c>
      <c r="K14343" s="866" t="s">
        <v>1509</v>
      </c>
      <c r="L14343" s="76">
        <f t="shared" si="665"/>
        <v>0</v>
      </c>
      <c r="M14343" s="76"/>
      <c r="N14343" s="76"/>
      <c r="O14343" s="76"/>
      <c r="P14343" s="76"/>
      <c r="Q14343" s="76"/>
      <c r="R14343" s="76"/>
      <c r="S14343" s="76"/>
      <c r="T14343" s="76"/>
      <c r="U14343" s="76"/>
      <c r="V14343" s="76"/>
      <c r="W14343" s="76"/>
      <c r="X14343" s="76"/>
    </row>
    <row r="14344" spans="1:24">
      <c r="A14344" s="895"/>
      <c r="B14344" s="54"/>
      <c r="C14344" s="522"/>
      <c r="D14344" s="522"/>
      <c r="E14344" s="323"/>
      <c r="F14344" s="522"/>
      <c r="G14344" s="63"/>
      <c r="H14344" s="158"/>
      <c r="I14344" s="79"/>
      <c r="J14344" s="555"/>
      <c r="K14344" s="866" t="s">
        <v>1501</v>
      </c>
      <c r="L14344" s="76">
        <f t="shared" si="665"/>
        <v>0</v>
      </c>
      <c r="M14344" s="76"/>
      <c r="N14344" s="76"/>
      <c r="O14344" s="76"/>
      <c r="P14344" s="76"/>
      <c r="Q14344" s="76"/>
      <c r="R14344" s="76"/>
      <c r="S14344" s="76"/>
      <c r="T14344" s="76"/>
      <c r="U14344" s="76"/>
      <c r="V14344" s="76"/>
      <c r="W14344" s="76"/>
      <c r="X14344" s="76"/>
    </row>
    <row r="14345" spans="1:24">
      <c r="A14345" s="895"/>
      <c r="B14345" s="54"/>
      <c r="C14345" s="523"/>
      <c r="D14345" s="523"/>
      <c r="E14345" s="323"/>
      <c r="F14345" s="523"/>
      <c r="G14345" s="68"/>
      <c r="H14345" s="159"/>
      <c r="I14345" s="83"/>
      <c r="J14345" s="557"/>
      <c r="K14345" s="869" t="s">
        <v>1502</v>
      </c>
      <c r="L14345" s="76">
        <f t="shared" si="665"/>
        <v>2</v>
      </c>
      <c r="M14345" s="76"/>
      <c r="N14345" s="76"/>
      <c r="O14345" s="76"/>
      <c r="P14345" s="76"/>
      <c r="Q14345" s="76"/>
      <c r="R14345" s="76"/>
      <c r="S14345" s="76">
        <v>1</v>
      </c>
      <c r="T14345" s="76"/>
      <c r="U14345" s="76"/>
      <c r="V14345" s="76"/>
      <c r="W14345" s="76"/>
      <c r="X14345" s="76">
        <v>1</v>
      </c>
    </row>
    <row r="14346" spans="1:24">
      <c r="A14346" s="895"/>
      <c r="B14346" s="54"/>
      <c r="C14346" s="521" t="s">
        <v>35</v>
      </c>
      <c r="D14346" s="521" t="s">
        <v>21669</v>
      </c>
      <c r="E14346" s="323" t="s">
        <v>21670</v>
      </c>
      <c r="F14346" s="521" t="s">
        <v>21671</v>
      </c>
      <c r="G14346" s="521" t="s">
        <v>21672</v>
      </c>
      <c r="H14346" s="553" t="s">
        <v>21577</v>
      </c>
      <c r="I14346" s="74">
        <v>3754</v>
      </c>
      <c r="J14346" s="553" t="s">
        <v>1508</v>
      </c>
      <c r="K14346" s="866" t="s">
        <v>1509</v>
      </c>
      <c r="L14346" s="76">
        <f t="shared" si="665"/>
        <v>3</v>
      </c>
      <c r="M14346" s="76">
        <v>1</v>
      </c>
      <c r="N14346" s="76"/>
      <c r="O14346" s="76"/>
      <c r="P14346" s="76"/>
      <c r="Q14346" s="76"/>
      <c r="R14346" s="76"/>
      <c r="S14346" s="76">
        <v>2</v>
      </c>
      <c r="T14346" s="76"/>
      <c r="U14346" s="76"/>
      <c r="V14346" s="76"/>
      <c r="W14346" s="76"/>
      <c r="X14346" s="76"/>
    </row>
    <row r="14347" spans="1:24">
      <c r="A14347" s="895"/>
      <c r="B14347" s="54"/>
      <c r="C14347" s="522"/>
      <c r="D14347" s="522"/>
      <c r="E14347" s="323"/>
      <c r="F14347" s="522"/>
      <c r="G14347" s="63"/>
      <c r="H14347" s="158"/>
      <c r="I14347" s="79"/>
      <c r="J14347" s="555"/>
      <c r="K14347" s="866" t="s">
        <v>1501</v>
      </c>
      <c r="L14347" s="76">
        <f t="shared" si="665"/>
        <v>0</v>
      </c>
      <c r="M14347" s="76"/>
      <c r="N14347" s="76"/>
      <c r="O14347" s="76"/>
      <c r="P14347" s="76"/>
      <c r="Q14347" s="76"/>
      <c r="R14347" s="76"/>
      <c r="S14347" s="76"/>
      <c r="T14347" s="76"/>
      <c r="U14347" s="76"/>
      <c r="V14347" s="76"/>
      <c r="W14347" s="76"/>
      <c r="X14347" s="76"/>
    </row>
    <row r="14348" spans="1:24">
      <c r="A14348" s="895"/>
      <c r="B14348" s="54"/>
      <c r="C14348" s="523"/>
      <c r="D14348" s="523"/>
      <c r="E14348" s="323"/>
      <c r="F14348" s="523"/>
      <c r="G14348" s="68"/>
      <c r="H14348" s="159"/>
      <c r="I14348" s="83"/>
      <c r="J14348" s="557"/>
      <c r="K14348" s="869" t="s">
        <v>1502</v>
      </c>
      <c r="L14348" s="76">
        <f t="shared" si="665"/>
        <v>4</v>
      </c>
      <c r="M14348" s="76"/>
      <c r="N14348" s="76"/>
      <c r="O14348" s="76"/>
      <c r="P14348" s="76"/>
      <c r="Q14348" s="76"/>
      <c r="R14348" s="76"/>
      <c r="S14348" s="76">
        <v>1</v>
      </c>
      <c r="T14348" s="76">
        <v>3</v>
      </c>
      <c r="U14348" s="76"/>
      <c r="V14348" s="76"/>
      <c r="W14348" s="76"/>
      <c r="X14348" s="76"/>
    </row>
    <row r="14349" spans="1:24">
      <c r="A14349" s="895"/>
      <c r="B14349" s="54"/>
      <c r="C14349" s="521" t="s">
        <v>35</v>
      </c>
      <c r="D14349" s="521" t="s">
        <v>21673</v>
      </c>
      <c r="E14349" s="323" t="s">
        <v>21674</v>
      </c>
      <c r="F14349" s="521" t="s">
        <v>5417</v>
      </c>
      <c r="G14349" s="521" t="s">
        <v>21675</v>
      </c>
      <c r="H14349" s="553" t="s">
        <v>21676</v>
      </c>
      <c r="I14349" s="74">
        <v>6779</v>
      </c>
      <c r="J14349" s="553" t="s">
        <v>1508</v>
      </c>
      <c r="K14349" s="866" t="s">
        <v>1509</v>
      </c>
      <c r="L14349" s="76">
        <f t="shared" si="665"/>
        <v>2</v>
      </c>
      <c r="M14349" s="76">
        <v>1</v>
      </c>
      <c r="N14349" s="76"/>
      <c r="O14349" s="76"/>
      <c r="P14349" s="76"/>
      <c r="Q14349" s="76"/>
      <c r="R14349" s="76"/>
      <c r="S14349" s="76">
        <v>1</v>
      </c>
      <c r="T14349" s="76"/>
      <c r="U14349" s="76"/>
      <c r="V14349" s="76"/>
      <c r="W14349" s="76"/>
      <c r="X14349" s="76"/>
    </row>
    <row r="14350" spans="1:24">
      <c r="A14350" s="895"/>
      <c r="B14350" s="54"/>
      <c r="C14350" s="522"/>
      <c r="D14350" s="522"/>
      <c r="E14350" s="323"/>
      <c r="F14350" s="522"/>
      <c r="G14350" s="63"/>
      <c r="H14350" s="158"/>
      <c r="I14350" s="79"/>
      <c r="J14350" s="555"/>
      <c r="K14350" s="866" t="s">
        <v>1501</v>
      </c>
      <c r="L14350" s="76">
        <f t="shared" si="665"/>
        <v>0</v>
      </c>
      <c r="M14350" s="76"/>
      <c r="N14350" s="76"/>
      <c r="O14350" s="76"/>
      <c r="P14350" s="76"/>
      <c r="Q14350" s="76"/>
      <c r="R14350" s="76"/>
      <c r="S14350" s="76"/>
      <c r="T14350" s="76"/>
      <c r="U14350" s="76"/>
      <c r="V14350" s="76"/>
      <c r="W14350" s="76"/>
      <c r="X14350" s="76"/>
    </row>
    <row r="14351" spans="1:24">
      <c r="A14351" s="895"/>
      <c r="B14351" s="54"/>
      <c r="C14351" s="523"/>
      <c r="D14351" s="523"/>
      <c r="E14351" s="323"/>
      <c r="F14351" s="523"/>
      <c r="G14351" s="68"/>
      <c r="H14351" s="159"/>
      <c r="I14351" s="83"/>
      <c r="J14351" s="557"/>
      <c r="K14351" s="869" t="s">
        <v>1502</v>
      </c>
      <c r="L14351" s="76">
        <f t="shared" si="665"/>
        <v>2</v>
      </c>
      <c r="M14351" s="76"/>
      <c r="N14351" s="76"/>
      <c r="O14351" s="76">
        <v>1</v>
      </c>
      <c r="P14351" s="76"/>
      <c r="Q14351" s="76"/>
      <c r="R14351" s="76"/>
      <c r="S14351" s="76"/>
      <c r="T14351" s="76">
        <v>1</v>
      </c>
      <c r="U14351" s="76"/>
      <c r="V14351" s="76"/>
      <c r="W14351" s="76"/>
      <c r="X14351" s="76"/>
    </row>
    <row r="14352" spans="1:24">
      <c r="A14352" s="895"/>
      <c r="B14352" s="54"/>
      <c r="C14352" s="521" t="s">
        <v>33</v>
      </c>
      <c r="D14352" s="521" t="s">
        <v>21677</v>
      </c>
      <c r="E14352" s="323" t="s">
        <v>21678</v>
      </c>
      <c r="F14352" s="521" t="s">
        <v>21679</v>
      </c>
      <c r="G14352" s="521" t="s">
        <v>21680</v>
      </c>
      <c r="H14352" s="553" t="s">
        <v>21681</v>
      </c>
      <c r="I14352" s="74">
        <v>4255</v>
      </c>
      <c r="J14352" s="553" t="s">
        <v>1508</v>
      </c>
      <c r="K14352" s="866" t="s">
        <v>1509</v>
      </c>
      <c r="L14352" s="76">
        <f t="shared" si="665"/>
        <v>0</v>
      </c>
      <c r="M14352" s="76"/>
      <c r="N14352" s="76"/>
      <c r="O14352" s="76"/>
      <c r="P14352" s="76"/>
      <c r="Q14352" s="76"/>
      <c r="R14352" s="76"/>
      <c r="S14352" s="76"/>
      <c r="T14352" s="76"/>
      <c r="U14352" s="76"/>
      <c r="V14352" s="76"/>
      <c r="W14352" s="76"/>
      <c r="X14352" s="76"/>
    </row>
    <row r="14353" spans="1:24">
      <c r="A14353" s="895"/>
      <c r="B14353" s="54"/>
      <c r="C14353" s="522"/>
      <c r="D14353" s="522"/>
      <c r="E14353" s="323"/>
      <c r="F14353" s="522"/>
      <c r="G14353" s="63"/>
      <c r="H14353" s="158"/>
      <c r="I14353" s="79"/>
      <c r="J14353" s="555"/>
      <c r="K14353" s="866" t="s">
        <v>1501</v>
      </c>
      <c r="L14353" s="76">
        <f t="shared" si="665"/>
        <v>0</v>
      </c>
      <c r="M14353" s="76"/>
      <c r="N14353" s="76"/>
      <c r="O14353" s="76"/>
      <c r="P14353" s="76"/>
      <c r="Q14353" s="76"/>
      <c r="R14353" s="76"/>
      <c r="S14353" s="76"/>
      <c r="T14353" s="76"/>
      <c r="U14353" s="76"/>
      <c r="V14353" s="76"/>
      <c r="W14353" s="76"/>
      <c r="X14353" s="76"/>
    </row>
    <row r="14354" spans="1:24">
      <c r="A14354" s="895"/>
      <c r="B14354" s="54"/>
      <c r="C14354" s="523"/>
      <c r="D14354" s="523"/>
      <c r="E14354" s="323"/>
      <c r="F14354" s="523"/>
      <c r="G14354" s="68"/>
      <c r="H14354" s="159"/>
      <c r="I14354" s="83"/>
      <c r="J14354" s="557"/>
      <c r="K14354" s="869" t="s">
        <v>1502</v>
      </c>
      <c r="L14354" s="76">
        <f t="shared" si="665"/>
        <v>2</v>
      </c>
      <c r="M14354" s="76"/>
      <c r="N14354" s="76"/>
      <c r="O14354" s="76"/>
      <c r="P14354" s="76"/>
      <c r="Q14354" s="76"/>
      <c r="R14354" s="76"/>
      <c r="S14354" s="76"/>
      <c r="T14354" s="76"/>
      <c r="U14354" s="76">
        <v>1</v>
      </c>
      <c r="V14354" s="76"/>
      <c r="W14354" s="76">
        <v>1</v>
      </c>
      <c r="X14354" s="76"/>
    </row>
    <row r="14355" spans="1:24">
      <c r="A14355" s="895"/>
      <c r="B14355" s="54"/>
      <c r="C14355" s="521" t="s">
        <v>33</v>
      </c>
      <c r="D14355" s="521" t="s">
        <v>21682</v>
      </c>
      <c r="E14355" s="323" t="s">
        <v>21683</v>
      </c>
      <c r="F14355" s="521" t="s">
        <v>21684</v>
      </c>
      <c r="G14355" s="521" t="s">
        <v>21685</v>
      </c>
      <c r="H14355" s="553" t="s">
        <v>21686</v>
      </c>
      <c r="I14355" s="74">
        <v>1064</v>
      </c>
      <c r="J14355" s="553" t="s">
        <v>1508</v>
      </c>
      <c r="K14355" s="866" t="s">
        <v>1509</v>
      </c>
      <c r="L14355" s="76">
        <f t="shared" si="665"/>
        <v>0</v>
      </c>
      <c r="M14355" s="76"/>
      <c r="N14355" s="76"/>
      <c r="O14355" s="76"/>
      <c r="P14355" s="76"/>
      <c r="Q14355" s="76"/>
      <c r="R14355" s="76"/>
      <c r="S14355" s="76"/>
      <c r="T14355" s="76"/>
      <c r="U14355" s="76"/>
      <c r="V14355" s="76"/>
      <c r="W14355" s="76"/>
      <c r="X14355" s="76"/>
    </row>
    <row r="14356" spans="1:24">
      <c r="A14356" s="895"/>
      <c r="B14356" s="54"/>
      <c r="C14356" s="522"/>
      <c r="D14356" s="522"/>
      <c r="E14356" s="323"/>
      <c r="F14356" s="522"/>
      <c r="G14356" s="63"/>
      <c r="H14356" s="158"/>
      <c r="I14356" s="79"/>
      <c r="J14356" s="555"/>
      <c r="K14356" s="866" t="s">
        <v>1501</v>
      </c>
      <c r="L14356" s="76">
        <f t="shared" si="665"/>
        <v>0</v>
      </c>
      <c r="M14356" s="76"/>
      <c r="N14356" s="76"/>
      <c r="O14356" s="76"/>
      <c r="P14356" s="76"/>
      <c r="Q14356" s="76"/>
      <c r="R14356" s="76"/>
      <c r="S14356" s="76"/>
      <c r="T14356" s="76"/>
      <c r="U14356" s="76"/>
      <c r="V14356" s="76"/>
      <c r="W14356" s="76"/>
      <c r="X14356" s="76"/>
    </row>
    <row r="14357" spans="1:24">
      <c r="A14357" s="895"/>
      <c r="B14357" s="54"/>
      <c r="C14357" s="523"/>
      <c r="D14357" s="523"/>
      <c r="E14357" s="323"/>
      <c r="F14357" s="523"/>
      <c r="G14357" s="68"/>
      <c r="H14357" s="159"/>
      <c r="I14357" s="83"/>
      <c r="J14357" s="557"/>
      <c r="K14357" s="869" t="s">
        <v>1502</v>
      </c>
      <c r="L14357" s="76">
        <f t="shared" si="665"/>
        <v>4</v>
      </c>
      <c r="M14357" s="76"/>
      <c r="N14357" s="76"/>
      <c r="O14357" s="76"/>
      <c r="P14357" s="76"/>
      <c r="Q14357" s="76"/>
      <c r="R14357" s="76"/>
      <c r="S14357" s="76"/>
      <c r="T14357" s="76"/>
      <c r="U14357" s="76">
        <v>4</v>
      </c>
      <c r="V14357" s="76"/>
      <c r="W14357" s="76"/>
      <c r="X14357" s="76"/>
    </row>
    <row r="14358" spans="1:24">
      <c r="A14358" s="895"/>
      <c r="B14358" s="54"/>
      <c r="C14358" s="521" t="s">
        <v>33</v>
      </c>
      <c r="D14358" s="521" t="s">
        <v>21687</v>
      </c>
      <c r="E14358" s="323" t="s">
        <v>21688</v>
      </c>
      <c r="F14358" s="521" t="s">
        <v>21689</v>
      </c>
      <c r="G14358" s="521" t="s">
        <v>21690</v>
      </c>
      <c r="H14358" s="553" t="s">
        <v>21691</v>
      </c>
      <c r="I14358" s="74">
        <v>0</v>
      </c>
      <c r="J14358" s="553" t="s">
        <v>1508</v>
      </c>
      <c r="K14358" s="866" t="s">
        <v>1509</v>
      </c>
      <c r="L14358" s="76">
        <f t="shared" si="665"/>
        <v>0</v>
      </c>
      <c r="M14358" s="76"/>
      <c r="N14358" s="76"/>
      <c r="O14358" s="76"/>
      <c r="P14358" s="76"/>
      <c r="Q14358" s="76"/>
      <c r="R14358" s="76"/>
      <c r="S14358" s="76"/>
      <c r="T14358" s="76"/>
      <c r="U14358" s="76"/>
      <c r="V14358" s="76"/>
      <c r="W14358" s="76"/>
      <c r="X14358" s="76"/>
    </row>
    <row r="14359" spans="1:24">
      <c r="A14359" s="895"/>
      <c r="B14359" s="54"/>
      <c r="C14359" s="522"/>
      <c r="D14359" s="522"/>
      <c r="E14359" s="323"/>
      <c r="F14359" s="522"/>
      <c r="G14359" s="63"/>
      <c r="H14359" s="158"/>
      <c r="I14359" s="79"/>
      <c r="J14359" s="555"/>
      <c r="K14359" s="866" t="s">
        <v>1501</v>
      </c>
      <c r="L14359" s="76">
        <f t="shared" si="665"/>
        <v>0</v>
      </c>
      <c r="M14359" s="76"/>
      <c r="N14359" s="76"/>
      <c r="O14359" s="76"/>
      <c r="P14359" s="76"/>
      <c r="Q14359" s="76"/>
      <c r="R14359" s="76"/>
      <c r="S14359" s="76"/>
      <c r="T14359" s="76"/>
      <c r="U14359" s="76"/>
      <c r="V14359" s="76"/>
      <c r="W14359" s="76"/>
      <c r="X14359" s="76"/>
    </row>
    <row r="14360" spans="1:24">
      <c r="A14360" s="895"/>
      <c r="B14360" s="54"/>
      <c r="C14360" s="523"/>
      <c r="D14360" s="523"/>
      <c r="E14360" s="323"/>
      <c r="F14360" s="523"/>
      <c r="G14360" s="68"/>
      <c r="H14360" s="159"/>
      <c r="I14360" s="83"/>
      <c r="J14360" s="557"/>
      <c r="K14360" s="869" t="s">
        <v>1502</v>
      </c>
      <c r="L14360" s="76">
        <f t="shared" si="665"/>
        <v>2</v>
      </c>
      <c r="M14360" s="76"/>
      <c r="N14360" s="76"/>
      <c r="O14360" s="76">
        <v>1</v>
      </c>
      <c r="P14360" s="76"/>
      <c r="Q14360" s="76"/>
      <c r="R14360" s="76"/>
      <c r="S14360" s="76">
        <v>1</v>
      </c>
      <c r="T14360" s="76"/>
      <c r="U14360" s="76"/>
      <c r="V14360" s="76"/>
      <c r="W14360" s="76"/>
      <c r="X14360" s="76"/>
    </row>
    <row r="14361" spans="1:24">
      <c r="A14361" s="895"/>
      <c r="B14361" s="54"/>
      <c r="C14361" s="521" t="s">
        <v>33</v>
      </c>
      <c r="D14361" s="521" t="s">
        <v>21692</v>
      </c>
      <c r="E14361" s="323" t="s">
        <v>21693</v>
      </c>
      <c r="F14361" s="521" t="s">
        <v>21694</v>
      </c>
      <c r="G14361" s="521" t="s">
        <v>21695</v>
      </c>
      <c r="H14361" s="553" t="s">
        <v>21696</v>
      </c>
      <c r="I14361" s="74">
        <v>128</v>
      </c>
      <c r="J14361" s="553" t="s">
        <v>1508</v>
      </c>
      <c r="K14361" s="866" t="s">
        <v>1509</v>
      </c>
      <c r="L14361" s="76">
        <f t="shared" si="665"/>
        <v>0</v>
      </c>
      <c r="M14361" s="76"/>
      <c r="N14361" s="76"/>
      <c r="O14361" s="76"/>
      <c r="P14361" s="76"/>
      <c r="Q14361" s="76"/>
      <c r="R14361" s="76"/>
      <c r="S14361" s="76"/>
      <c r="T14361" s="76"/>
      <c r="U14361" s="76"/>
      <c r="V14361" s="76"/>
      <c r="W14361" s="76"/>
      <c r="X14361" s="76"/>
    </row>
    <row r="14362" spans="1:24">
      <c r="A14362" s="895"/>
      <c r="B14362" s="54"/>
      <c r="C14362" s="522"/>
      <c r="D14362" s="522"/>
      <c r="E14362" s="323"/>
      <c r="F14362" s="522"/>
      <c r="G14362" s="63"/>
      <c r="H14362" s="158"/>
      <c r="I14362" s="79"/>
      <c r="J14362" s="555"/>
      <c r="K14362" s="866" t="s">
        <v>1501</v>
      </c>
      <c r="L14362" s="76">
        <f t="shared" si="665"/>
        <v>0</v>
      </c>
      <c r="M14362" s="76"/>
      <c r="N14362" s="76"/>
      <c r="O14362" s="76"/>
      <c r="P14362" s="76"/>
      <c r="Q14362" s="76"/>
      <c r="R14362" s="76"/>
      <c r="S14362" s="76"/>
      <c r="T14362" s="76"/>
      <c r="U14362" s="76"/>
      <c r="V14362" s="76"/>
      <c r="W14362" s="76"/>
      <c r="X14362" s="76"/>
    </row>
    <row r="14363" spans="1:24">
      <c r="A14363" s="895"/>
      <c r="B14363" s="54"/>
      <c r="C14363" s="523"/>
      <c r="D14363" s="523"/>
      <c r="E14363" s="323"/>
      <c r="F14363" s="523"/>
      <c r="G14363" s="68"/>
      <c r="H14363" s="159"/>
      <c r="I14363" s="83"/>
      <c r="J14363" s="557"/>
      <c r="K14363" s="869" t="s">
        <v>1502</v>
      </c>
      <c r="L14363" s="76">
        <f t="shared" si="665"/>
        <v>5</v>
      </c>
      <c r="M14363" s="76"/>
      <c r="N14363" s="76"/>
      <c r="O14363" s="76">
        <v>2</v>
      </c>
      <c r="P14363" s="76"/>
      <c r="Q14363" s="76"/>
      <c r="R14363" s="76"/>
      <c r="S14363" s="76">
        <v>3</v>
      </c>
      <c r="T14363" s="76"/>
      <c r="U14363" s="76"/>
      <c r="V14363" s="76"/>
      <c r="W14363" s="76"/>
      <c r="X14363" s="76"/>
    </row>
    <row r="14364" spans="1:24">
      <c r="A14364" s="895"/>
      <c r="B14364" s="54"/>
      <c r="C14364" s="521" t="s">
        <v>33</v>
      </c>
      <c r="D14364" s="521" t="s">
        <v>21697</v>
      </c>
      <c r="E14364" s="323" t="s">
        <v>21698</v>
      </c>
      <c r="F14364" s="521" t="s">
        <v>21699</v>
      </c>
      <c r="G14364" s="521" t="s">
        <v>21700</v>
      </c>
      <c r="H14364" s="553" t="s">
        <v>21701</v>
      </c>
      <c r="I14364" s="74">
        <v>76</v>
      </c>
      <c r="J14364" s="553" t="s">
        <v>1508</v>
      </c>
      <c r="K14364" s="866" t="s">
        <v>1509</v>
      </c>
      <c r="L14364" s="76">
        <f t="shared" si="665"/>
        <v>0</v>
      </c>
      <c r="M14364" s="76"/>
      <c r="N14364" s="76"/>
      <c r="O14364" s="76"/>
      <c r="P14364" s="76"/>
      <c r="Q14364" s="76"/>
      <c r="R14364" s="76"/>
      <c r="S14364" s="76"/>
      <c r="T14364" s="76"/>
      <c r="U14364" s="76"/>
      <c r="V14364" s="76"/>
      <c r="W14364" s="76"/>
      <c r="X14364" s="76"/>
    </row>
    <row r="14365" spans="1:24">
      <c r="A14365" s="895"/>
      <c r="B14365" s="54"/>
      <c r="C14365" s="522"/>
      <c r="D14365" s="522"/>
      <c r="E14365" s="323"/>
      <c r="F14365" s="522"/>
      <c r="G14365" s="63"/>
      <c r="H14365" s="158"/>
      <c r="I14365" s="79"/>
      <c r="J14365" s="555"/>
      <c r="K14365" s="866" t="s">
        <v>1501</v>
      </c>
      <c r="L14365" s="76">
        <f t="shared" si="665"/>
        <v>0</v>
      </c>
      <c r="M14365" s="76"/>
      <c r="N14365" s="76"/>
      <c r="O14365" s="76"/>
      <c r="P14365" s="76"/>
      <c r="Q14365" s="76"/>
      <c r="R14365" s="76"/>
      <c r="S14365" s="76"/>
      <c r="T14365" s="76"/>
      <c r="U14365" s="76"/>
      <c r="V14365" s="76"/>
      <c r="W14365" s="76"/>
      <c r="X14365" s="76"/>
    </row>
    <row r="14366" spans="1:24">
      <c r="A14366" s="895"/>
      <c r="B14366" s="54"/>
      <c r="C14366" s="523"/>
      <c r="D14366" s="523"/>
      <c r="E14366" s="323"/>
      <c r="F14366" s="523"/>
      <c r="G14366" s="68"/>
      <c r="H14366" s="159"/>
      <c r="I14366" s="83"/>
      <c r="J14366" s="557"/>
      <c r="K14366" s="869" t="s">
        <v>1502</v>
      </c>
      <c r="L14366" s="76">
        <f t="shared" si="665"/>
        <v>2</v>
      </c>
      <c r="M14366" s="76"/>
      <c r="N14366" s="76"/>
      <c r="O14366" s="76"/>
      <c r="P14366" s="76"/>
      <c r="Q14366" s="76"/>
      <c r="R14366" s="76"/>
      <c r="S14366" s="76">
        <v>2</v>
      </c>
      <c r="T14366" s="76"/>
      <c r="U14366" s="76"/>
      <c r="V14366" s="76"/>
      <c r="W14366" s="76"/>
      <c r="X14366" s="76"/>
    </row>
    <row r="14367" spans="1:24">
      <c r="A14367" s="895"/>
      <c r="B14367" s="54"/>
      <c r="C14367" s="521" t="s">
        <v>35</v>
      </c>
      <c r="D14367" s="521" t="s">
        <v>21702</v>
      </c>
      <c r="E14367" s="323" t="s">
        <v>21703</v>
      </c>
      <c r="F14367" s="521" t="s">
        <v>21704</v>
      </c>
      <c r="G14367" s="521" t="s">
        <v>21705</v>
      </c>
      <c r="H14367" s="553" t="s">
        <v>21706</v>
      </c>
      <c r="I14367" s="74">
        <v>22169</v>
      </c>
      <c r="J14367" s="553" t="s">
        <v>1508</v>
      </c>
      <c r="K14367" s="866" t="s">
        <v>1509</v>
      </c>
      <c r="L14367" s="76">
        <f t="shared" si="665"/>
        <v>2</v>
      </c>
      <c r="M14367" s="76"/>
      <c r="N14367" s="76">
        <v>1</v>
      </c>
      <c r="O14367" s="76"/>
      <c r="P14367" s="76"/>
      <c r="Q14367" s="76"/>
      <c r="R14367" s="76"/>
      <c r="S14367" s="76"/>
      <c r="T14367" s="76">
        <v>1</v>
      </c>
      <c r="U14367" s="76"/>
      <c r="V14367" s="76"/>
      <c r="W14367" s="76"/>
      <c r="X14367" s="76"/>
    </row>
    <row r="14368" spans="1:24">
      <c r="A14368" s="895"/>
      <c r="B14368" s="54"/>
      <c r="C14368" s="522"/>
      <c r="D14368" s="522"/>
      <c r="E14368" s="323"/>
      <c r="F14368" s="522"/>
      <c r="G14368" s="63"/>
      <c r="H14368" s="158"/>
      <c r="I14368" s="79"/>
      <c r="J14368" s="555"/>
      <c r="K14368" s="866" t="s">
        <v>1501</v>
      </c>
      <c r="L14368" s="76">
        <f t="shared" ref="L14368:L14431" si="666">SUM(M14368:X14368)</f>
        <v>0</v>
      </c>
      <c r="M14368" s="76"/>
      <c r="N14368" s="76"/>
      <c r="O14368" s="76"/>
      <c r="P14368" s="76"/>
      <c r="Q14368" s="76"/>
      <c r="R14368" s="76"/>
      <c r="S14368" s="76"/>
      <c r="T14368" s="76"/>
      <c r="U14368" s="76"/>
      <c r="V14368" s="76"/>
      <c r="W14368" s="76"/>
      <c r="X14368" s="76"/>
    </row>
    <row r="14369" spans="1:24">
      <c r="A14369" s="895"/>
      <c r="B14369" s="54"/>
      <c r="C14369" s="523"/>
      <c r="D14369" s="523"/>
      <c r="E14369" s="323"/>
      <c r="F14369" s="523"/>
      <c r="G14369" s="68"/>
      <c r="H14369" s="159"/>
      <c r="I14369" s="83"/>
      <c r="J14369" s="557"/>
      <c r="K14369" s="869" t="s">
        <v>1502</v>
      </c>
      <c r="L14369" s="76">
        <f t="shared" si="666"/>
        <v>4</v>
      </c>
      <c r="M14369" s="76"/>
      <c r="N14369" s="76"/>
      <c r="O14369" s="76"/>
      <c r="P14369" s="76"/>
      <c r="Q14369" s="76"/>
      <c r="R14369" s="76"/>
      <c r="S14369" s="76">
        <v>2</v>
      </c>
      <c r="T14369" s="76">
        <v>1</v>
      </c>
      <c r="U14369" s="76"/>
      <c r="V14369" s="76"/>
      <c r="W14369" s="76">
        <v>1</v>
      </c>
      <c r="X14369" s="76"/>
    </row>
    <row r="14370" spans="1:24">
      <c r="A14370" s="895"/>
      <c r="B14370" s="54"/>
      <c r="C14370" s="521" t="s">
        <v>33</v>
      </c>
      <c r="D14370" s="521" t="s">
        <v>21707</v>
      </c>
      <c r="E14370" s="323" t="s">
        <v>21708</v>
      </c>
      <c r="F14370" s="521" t="s">
        <v>21709</v>
      </c>
      <c r="G14370" s="521" t="s">
        <v>21710</v>
      </c>
      <c r="H14370" s="553" t="s">
        <v>21711</v>
      </c>
      <c r="I14370" s="74">
        <v>7366</v>
      </c>
      <c r="J14370" s="553" t="s">
        <v>1508</v>
      </c>
      <c r="K14370" s="866" t="s">
        <v>1509</v>
      </c>
      <c r="L14370" s="76">
        <f t="shared" si="666"/>
        <v>0</v>
      </c>
      <c r="M14370" s="76"/>
      <c r="N14370" s="76"/>
      <c r="O14370" s="76"/>
      <c r="P14370" s="76"/>
      <c r="Q14370" s="76"/>
      <c r="R14370" s="76"/>
      <c r="S14370" s="76"/>
      <c r="T14370" s="76"/>
      <c r="U14370" s="76"/>
      <c r="V14370" s="76"/>
      <c r="W14370" s="76"/>
      <c r="X14370" s="76"/>
    </row>
    <row r="14371" spans="1:24">
      <c r="A14371" s="895"/>
      <c r="B14371" s="54"/>
      <c r="C14371" s="522"/>
      <c r="D14371" s="522"/>
      <c r="E14371" s="323"/>
      <c r="F14371" s="522"/>
      <c r="G14371" s="63"/>
      <c r="H14371" s="158"/>
      <c r="I14371" s="79"/>
      <c r="J14371" s="555"/>
      <c r="K14371" s="866" t="s">
        <v>1501</v>
      </c>
      <c r="L14371" s="76">
        <f t="shared" si="666"/>
        <v>0</v>
      </c>
      <c r="M14371" s="76"/>
      <c r="N14371" s="76"/>
      <c r="O14371" s="76"/>
      <c r="P14371" s="76"/>
      <c r="Q14371" s="76"/>
      <c r="R14371" s="76"/>
      <c r="S14371" s="76"/>
      <c r="T14371" s="76"/>
      <c r="U14371" s="76"/>
      <c r="V14371" s="76"/>
      <c r="W14371" s="76"/>
      <c r="X14371" s="76"/>
    </row>
    <row r="14372" spans="1:24">
      <c r="A14372" s="895"/>
      <c r="B14372" s="54"/>
      <c r="C14372" s="523"/>
      <c r="D14372" s="523"/>
      <c r="E14372" s="323"/>
      <c r="F14372" s="523"/>
      <c r="G14372" s="68"/>
      <c r="H14372" s="159"/>
      <c r="I14372" s="83"/>
      <c r="J14372" s="557"/>
      <c r="K14372" s="869" t="s">
        <v>1502</v>
      </c>
      <c r="L14372" s="76">
        <f t="shared" si="666"/>
        <v>5</v>
      </c>
      <c r="M14372" s="76">
        <v>5</v>
      </c>
      <c r="N14372" s="76"/>
      <c r="O14372" s="76"/>
      <c r="P14372" s="76"/>
      <c r="Q14372" s="76"/>
      <c r="R14372" s="76"/>
      <c r="S14372" s="76"/>
      <c r="T14372" s="76"/>
      <c r="U14372" s="76"/>
      <c r="V14372" s="76"/>
      <c r="W14372" s="76"/>
      <c r="X14372" s="76"/>
    </row>
    <row r="14373" spans="1:24">
      <c r="A14373" s="895"/>
      <c r="B14373" s="54"/>
      <c r="C14373" s="521" t="s">
        <v>31</v>
      </c>
      <c r="D14373" s="521" t="s">
        <v>21712</v>
      </c>
      <c r="E14373" s="323" t="s">
        <v>21713</v>
      </c>
      <c r="F14373" s="521" t="s">
        <v>21714</v>
      </c>
      <c r="G14373" s="521" t="s">
        <v>21715</v>
      </c>
      <c r="H14373" s="553" t="s">
        <v>21716</v>
      </c>
      <c r="I14373" s="74">
        <v>0</v>
      </c>
      <c r="J14373" s="553" t="s">
        <v>1508</v>
      </c>
      <c r="K14373" s="866" t="s">
        <v>1509</v>
      </c>
      <c r="L14373" s="76">
        <f t="shared" si="666"/>
        <v>3</v>
      </c>
      <c r="M14373" s="76"/>
      <c r="N14373" s="76"/>
      <c r="O14373" s="76">
        <v>2</v>
      </c>
      <c r="P14373" s="76"/>
      <c r="Q14373" s="76"/>
      <c r="R14373" s="76"/>
      <c r="S14373" s="76">
        <v>1</v>
      </c>
      <c r="T14373" s="76"/>
      <c r="U14373" s="76"/>
      <c r="V14373" s="76"/>
      <c r="W14373" s="76"/>
      <c r="X14373" s="76"/>
    </row>
    <row r="14374" spans="1:24">
      <c r="A14374" s="895"/>
      <c r="B14374" s="54"/>
      <c r="C14374" s="522"/>
      <c r="D14374" s="522"/>
      <c r="E14374" s="323"/>
      <c r="F14374" s="522"/>
      <c r="G14374" s="63"/>
      <c r="H14374" s="158"/>
      <c r="I14374" s="79"/>
      <c r="J14374" s="555"/>
      <c r="K14374" s="866" t="s">
        <v>1501</v>
      </c>
      <c r="L14374" s="76">
        <f t="shared" si="666"/>
        <v>0</v>
      </c>
      <c r="M14374" s="76"/>
      <c r="N14374" s="76"/>
      <c r="O14374" s="76"/>
      <c r="P14374" s="76"/>
      <c r="Q14374" s="76"/>
      <c r="R14374" s="76"/>
      <c r="S14374" s="76"/>
      <c r="T14374" s="76"/>
      <c r="U14374" s="76"/>
      <c r="V14374" s="76"/>
      <c r="W14374" s="76"/>
      <c r="X14374" s="76"/>
    </row>
    <row r="14375" spans="1:24">
      <c r="A14375" s="895"/>
      <c r="B14375" s="54"/>
      <c r="C14375" s="523"/>
      <c r="D14375" s="523"/>
      <c r="E14375" s="323"/>
      <c r="F14375" s="523"/>
      <c r="G14375" s="68"/>
      <c r="H14375" s="159"/>
      <c r="I14375" s="83"/>
      <c r="J14375" s="557"/>
      <c r="K14375" s="869" t="s">
        <v>1502</v>
      </c>
      <c r="L14375" s="76">
        <f t="shared" si="666"/>
        <v>0</v>
      </c>
      <c r="M14375" s="76"/>
      <c r="N14375" s="76"/>
      <c r="O14375" s="76"/>
      <c r="P14375" s="76"/>
      <c r="Q14375" s="76"/>
      <c r="R14375" s="76"/>
      <c r="S14375" s="76"/>
      <c r="T14375" s="76"/>
      <c r="U14375" s="76"/>
      <c r="V14375" s="76"/>
      <c r="W14375" s="76"/>
      <c r="X14375" s="76"/>
    </row>
    <row r="14376" spans="1:24">
      <c r="A14376" s="895"/>
      <c r="B14376" s="54"/>
      <c r="C14376" s="521" t="s">
        <v>33</v>
      </c>
      <c r="D14376" s="521" t="s">
        <v>21717</v>
      </c>
      <c r="E14376" s="323" t="s">
        <v>21718</v>
      </c>
      <c r="F14376" s="521" t="s">
        <v>21719</v>
      </c>
      <c r="G14376" s="521" t="s">
        <v>21720</v>
      </c>
      <c r="H14376" s="553" t="s">
        <v>21721</v>
      </c>
      <c r="I14376" s="74">
        <v>0</v>
      </c>
      <c r="J14376" s="553" t="s">
        <v>1508</v>
      </c>
      <c r="K14376" s="866" t="s">
        <v>1509</v>
      </c>
      <c r="L14376" s="76">
        <f t="shared" si="666"/>
        <v>0</v>
      </c>
      <c r="M14376" s="76"/>
      <c r="N14376" s="76"/>
      <c r="O14376" s="76"/>
      <c r="P14376" s="76"/>
      <c r="Q14376" s="76"/>
      <c r="R14376" s="76"/>
      <c r="S14376" s="76"/>
      <c r="T14376" s="76"/>
      <c r="U14376" s="76"/>
      <c r="V14376" s="76"/>
      <c r="W14376" s="76"/>
      <c r="X14376" s="76"/>
    </row>
    <row r="14377" spans="1:24">
      <c r="A14377" s="895"/>
      <c r="B14377" s="54"/>
      <c r="C14377" s="522"/>
      <c r="D14377" s="522"/>
      <c r="E14377" s="323"/>
      <c r="F14377" s="522"/>
      <c r="G14377" s="63"/>
      <c r="H14377" s="158"/>
      <c r="I14377" s="79"/>
      <c r="J14377" s="555"/>
      <c r="K14377" s="866" t="s">
        <v>1501</v>
      </c>
      <c r="L14377" s="76">
        <f t="shared" si="666"/>
        <v>0</v>
      </c>
      <c r="M14377" s="76"/>
      <c r="N14377" s="76"/>
      <c r="O14377" s="76"/>
      <c r="P14377" s="76"/>
      <c r="Q14377" s="76"/>
      <c r="R14377" s="76"/>
      <c r="S14377" s="76"/>
      <c r="T14377" s="76"/>
      <c r="U14377" s="76"/>
      <c r="V14377" s="76"/>
      <c r="W14377" s="76"/>
      <c r="X14377" s="76"/>
    </row>
    <row r="14378" spans="1:24">
      <c r="A14378" s="895"/>
      <c r="B14378" s="54"/>
      <c r="C14378" s="523"/>
      <c r="D14378" s="523"/>
      <c r="E14378" s="323"/>
      <c r="F14378" s="523"/>
      <c r="G14378" s="68"/>
      <c r="H14378" s="159"/>
      <c r="I14378" s="83"/>
      <c r="J14378" s="557"/>
      <c r="K14378" s="869" t="s">
        <v>1502</v>
      </c>
      <c r="L14378" s="76">
        <f t="shared" si="666"/>
        <v>3</v>
      </c>
      <c r="M14378" s="76"/>
      <c r="N14378" s="76"/>
      <c r="O14378" s="76">
        <v>1</v>
      </c>
      <c r="P14378" s="76"/>
      <c r="Q14378" s="76"/>
      <c r="R14378" s="76"/>
      <c r="S14378" s="76"/>
      <c r="T14378" s="76">
        <v>2</v>
      </c>
      <c r="U14378" s="76"/>
      <c r="V14378" s="76"/>
      <c r="W14378" s="76"/>
      <c r="X14378" s="76"/>
    </row>
    <row r="14379" spans="1:24">
      <c r="A14379" s="895"/>
      <c r="B14379" s="54"/>
      <c r="C14379" s="521" t="s">
        <v>33</v>
      </c>
      <c r="D14379" s="521" t="s">
        <v>4930</v>
      </c>
      <c r="E14379" s="323" t="s">
        <v>21722</v>
      </c>
      <c r="F14379" s="521" t="s">
        <v>21723</v>
      </c>
      <c r="G14379" s="521" t="s">
        <v>21724</v>
      </c>
      <c r="H14379" s="553" t="s">
        <v>21725</v>
      </c>
      <c r="I14379" s="74">
        <v>208.16</v>
      </c>
      <c r="J14379" s="553" t="s">
        <v>1508</v>
      </c>
      <c r="K14379" s="866" t="s">
        <v>1509</v>
      </c>
      <c r="L14379" s="76">
        <f t="shared" si="666"/>
        <v>0</v>
      </c>
      <c r="M14379" s="76"/>
      <c r="N14379" s="76"/>
      <c r="O14379" s="76"/>
      <c r="P14379" s="76"/>
      <c r="Q14379" s="76"/>
      <c r="R14379" s="76"/>
      <c r="S14379" s="76"/>
      <c r="T14379" s="76"/>
      <c r="U14379" s="76"/>
      <c r="V14379" s="76"/>
      <c r="W14379" s="76"/>
      <c r="X14379" s="76"/>
    </row>
    <row r="14380" spans="1:24">
      <c r="A14380" s="895"/>
      <c r="B14380" s="54"/>
      <c r="C14380" s="522"/>
      <c r="D14380" s="522"/>
      <c r="E14380" s="323"/>
      <c r="F14380" s="522"/>
      <c r="G14380" s="63"/>
      <c r="H14380" s="158"/>
      <c r="I14380" s="79"/>
      <c r="J14380" s="555"/>
      <c r="K14380" s="866" t="s">
        <v>1501</v>
      </c>
      <c r="L14380" s="76">
        <f t="shared" si="666"/>
        <v>0</v>
      </c>
      <c r="M14380" s="76"/>
      <c r="N14380" s="76"/>
      <c r="O14380" s="76"/>
      <c r="P14380" s="76"/>
      <c r="Q14380" s="76"/>
      <c r="R14380" s="76"/>
      <c r="S14380" s="76"/>
      <c r="T14380" s="76"/>
      <c r="U14380" s="76"/>
      <c r="V14380" s="76"/>
      <c r="W14380" s="76"/>
      <c r="X14380" s="76"/>
    </row>
    <row r="14381" spans="1:24">
      <c r="A14381" s="895"/>
      <c r="B14381" s="54"/>
      <c r="C14381" s="523"/>
      <c r="D14381" s="523"/>
      <c r="E14381" s="323"/>
      <c r="F14381" s="523"/>
      <c r="G14381" s="68"/>
      <c r="H14381" s="159"/>
      <c r="I14381" s="83"/>
      <c r="J14381" s="557"/>
      <c r="K14381" s="869" t="s">
        <v>1502</v>
      </c>
      <c r="L14381" s="76">
        <f t="shared" si="666"/>
        <v>2</v>
      </c>
      <c r="M14381" s="76"/>
      <c r="N14381" s="76"/>
      <c r="O14381" s="76">
        <v>2</v>
      </c>
      <c r="P14381" s="76"/>
      <c r="Q14381" s="76"/>
      <c r="R14381" s="76"/>
      <c r="S14381" s="76"/>
      <c r="T14381" s="76"/>
      <c r="U14381" s="76"/>
      <c r="V14381" s="76"/>
      <c r="W14381" s="76"/>
      <c r="X14381" s="76"/>
    </row>
    <row r="14382" spans="1:24">
      <c r="A14382" s="895"/>
      <c r="B14382" s="54"/>
      <c r="C14382" s="521" t="s">
        <v>33</v>
      </c>
      <c r="D14382" s="521" t="s">
        <v>21726</v>
      </c>
      <c r="E14382" s="323" t="s">
        <v>21727</v>
      </c>
      <c r="F14382" s="521" t="s">
        <v>21728</v>
      </c>
      <c r="G14382" s="521" t="s">
        <v>21729</v>
      </c>
      <c r="H14382" s="553" t="s">
        <v>21730</v>
      </c>
      <c r="I14382" s="74">
        <v>0</v>
      </c>
      <c r="J14382" s="553" t="s">
        <v>1508</v>
      </c>
      <c r="K14382" s="866" t="s">
        <v>1509</v>
      </c>
      <c r="L14382" s="76">
        <f t="shared" si="666"/>
        <v>0</v>
      </c>
      <c r="M14382" s="76"/>
      <c r="N14382" s="76"/>
      <c r="O14382" s="76"/>
      <c r="P14382" s="76"/>
      <c r="Q14382" s="76"/>
      <c r="R14382" s="76"/>
      <c r="S14382" s="76"/>
      <c r="T14382" s="76"/>
      <c r="U14382" s="76"/>
      <c r="V14382" s="76"/>
      <c r="W14382" s="76"/>
      <c r="X14382" s="76"/>
    </row>
    <row r="14383" spans="1:24">
      <c r="A14383" s="895"/>
      <c r="B14383" s="54"/>
      <c r="C14383" s="522"/>
      <c r="D14383" s="522"/>
      <c r="E14383" s="323"/>
      <c r="F14383" s="522"/>
      <c r="G14383" s="63"/>
      <c r="H14383" s="158"/>
      <c r="I14383" s="79"/>
      <c r="J14383" s="555"/>
      <c r="K14383" s="866" t="s">
        <v>1501</v>
      </c>
      <c r="L14383" s="76">
        <f t="shared" si="666"/>
        <v>0</v>
      </c>
      <c r="M14383" s="76"/>
      <c r="N14383" s="76"/>
      <c r="O14383" s="76"/>
      <c r="P14383" s="76"/>
      <c r="Q14383" s="76"/>
      <c r="R14383" s="76"/>
      <c r="S14383" s="76"/>
      <c r="T14383" s="76"/>
      <c r="U14383" s="76"/>
      <c r="V14383" s="76"/>
      <c r="W14383" s="76"/>
      <c r="X14383" s="76"/>
    </row>
    <row r="14384" spans="1:24">
      <c r="A14384" s="895"/>
      <c r="B14384" s="54"/>
      <c r="C14384" s="523"/>
      <c r="D14384" s="523"/>
      <c r="E14384" s="323"/>
      <c r="F14384" s="523"/>
      <c r="G14384" s="68"/>
      <c r="H14384" s="159"/>
      <c r="I14384" s="83"/>
      <c r="J14384" s="557"/>
      <c r="K14384" s="869" t="s">
        <v>1502</v>
      </c>
      <c r="L14384" s="76">
        <f t="shared" si="666"/>
        <v>2</v>
      </c>
      <c r="M14384" s="76"/>
      <c r="N14384" s="76"/>
      <c r="O14384" s="76">
        <v>2</v>
      </c>
      <c r="P14384" s="76"/>
      <c r="Q14384" s="76"/>
      <c r="R14384" s="76"/>
      <c r="S14384" s="76"/>
      <c r="T14384" s="76"/>
      <c r="U14384" s="76"/>
      <c r="V14384" s="76"/>
      <c r="W14384" s="76"/>
      <c r="X14384" s="76"/>
    </row>
    <row r="14385" spans="1:24">
      <c r="A14385" s="895"/>
      <c r="B14385" s="54"/>
      <c r="C14385" s="521" t="s">
        <v>33</v>
      </c>
      <c r="D14385" s="521" t="s">
        <v>21731</v>
      </c>
      <c r="E14385" s="323" t="s">
        <v>21732</v>
      </c>
      <c r="F14385" s="521" t="s">
        <v>21733</v>
      </c>
      <c r="G14385" s="521" t="s">
        <v>21734</v>
      </c>
      <c r="H14385" s="553" t="s">
        <v>21735</v>
      </c>
      <c r="I14385" s="74">
        <v>0</v>
      </c>
      <c r="J14385" s="553" t="s">
        <v>1508</v>
      </c>
      <c r="K14385" s="866" t="s">
        <v>1509</v>
      </c>
      <c r="L14385" s="76">
        <f t="shared" si="666"/>
        <v>0</v>
      </c>
      <c r="M14385" s="76"/>
      <c r="N14385" s="76"/>
      <c r="O14385" s="76"/>
      <c r="P14385" s="76"/>
      <c r="Q14385" s="76"/>
      <c r="R14385" s="76"/>
      <c r="S14385" s="76"/>
      <c r="T14385" s="76"/>
      <c r="U14385" s="76"/>
      <c r="V14385" s="76"/>
      <c r="W14385" s="76"/>
      <c r="X14385" s="76"/>
    </row>
    <row r="14386" spans="1:24">
      <c r="A14386" s="895"/>
      <c r="B14386" s="54"/>
      <c r="C14386" s="522"/>
      <c r="D14386" s="522"/>
      <c r="E14386" s="323"/>
      <c r="F14386" s="522"/>
      <c r="G14386" s="63"/>
      <c r="H14386" s="158"/>
      <c r="I14386" s="79"/>
      <c r="J14386" s="555"/>
      <c r="K14386" s="866" t="s">
        <v>1501</v>
      </c>
      <c r="L14386" s="76">
        <f t="shared" si="666"/>
        <v>0</v>
      </c>
      <c r="M14386" s="76"/>
      <c r="N14386" s="76"/>
      <c r="O14386" s="76"/>
      <c r="P14386" s="76"/>
      <c r="Q14386" s="76"/>
      <c r="R14386" s="76"/>
      <c r="S14386" s="76"/>
      <c r="T14386" s="76"/>
      <c r="U14386" s="76"/>
      <c r="V14386" s="76"/>
      <c r="W14386" s="76"/>
      <c r="X14386" s="76"/>
    </row>
    <row r="14387" spans="1:24">
      <c r="A14387" s="895"/>
      <c r="B14387" s="54"/>
      <c r="C14387" s="523"/>
      <c r="D14387" s="523"/>
      <c r="E14387" s="323"/>
      <c r="F14387" s="523"/>
      <c r="G14387" s="68"/>
      <c r="H14387" s="159"/>
      <c r="I14387" s="83"/>
      <c r="J14387" s="557"/>
      <c r="K14387" s="869" t="s">
        <v>1502</v>
      </c>
      <c r="L14387" s="76">
        <f t="shared" si="666"/>
        <v>2</v>
      </c>
      <c r="M14387" s="76"/>
      <c r="N14387" s="76"/>
      <c r="O14387" s="76">
        <v>2</v>
      </c>
      <c r="P14387" s="76"/>
      <c r="Q14387" s="76"/>
      <c r="R14387" s="76"/>
      <c r="S14387" s="76"/>
      <c r="T14387" s="76"/>
      <c r="U14387" s="76"/>
      <c r="V14387" s="76"/>
      <c r="W14387" s="76"/>
      <c r="X14387" s="76"/>
    </row>
    <row r="14388" spans="1:24">
      <c r="A14388" s="895"/>
      <c r="B14388" s="54"/>
      <c r="C14388" s="521" t="s">
        <v>33</v>
      </c>
      <c r="D14388" s="521" t="s">
        <v>21736</v>
      </c>
      <c r="E14388" s="323" t="s">
        <v>21737</v>
      </c>
      <c r="F14388" s="521" t="s">
        <v>21738</v>
      </c>
      <c r="G14388" s="521" t="s">
        <v>21739</v>
      </c>
      <c r="H14388" s="199" t="s">
        <v>21740</v>
      </c>
      <c r="I14388" s="74">
        <v>0</v>
      </c>
      <c r="J14388" s="553" t="s">
        <v>1508</v>
      </c>
      <c r="K14388" s="866" t="s">
        <v>1509</v>
      </c>
      <c r="L14388" s="76">
        <f t="shared" si="666"/>
        <v>0</v>
      </c>
      <c r="M14388" s="76"/>
      <c r="N14388" s="76"/>
      <c r="O14388" s="76"/>
      <c r="P14388" s="76"/>
      <c r="Q14388" s="76"/>
      <c r="R14388" s="76"/>
      <c r="S14388" s="76"/>
      <c r="T14388" s="76"/>
      <c r="U14388" s="76"/>
      <c r="V14388" s="76"/>
      <c r="W14388" s="76"/>
      <c r="X14388" s="76"/>
    </row>
    <row r="14389" spans="1:24">
      <c r="A14389" s="895"/>
      <c r="B14389" s="54"/>
      <c r="C14389" s="522"/>
      <c r="D14389" s="522"/>
      <c r="E14389" s="323"/>
      <c r="F14389" s="522"/>
      <c r="G14389" s="63"/>
      <c r="H14389" s="200"/>
      <c r="I14389" s="79"/>
      <c r="J14389" s="555"/>
      <c r="K14389" s="866" t="s">
        <v>1501</v>
      </c>
      <c r="L14389" s="76">
        <f t="shared" si="666"/>
        <v>0</v>
      </c>
      <c r="M14389" s="76"/>
      <c r="N14389" s="76"/>
      <c r="O14389" s="76"/>
      <c r="P14389" s="76"/>
      <c r="Q14389" s="76"/>
      <c r="R14389" s="76"/>
      <c r="S14389" s="76"/>
      <c r="T14389" s="76"/>
      <c r="U14389" s="76"/>
      <c r="V14389" s="76"/>
      <c r="W14389" s="76"/>
      <c r="X14389" s="76"/>
    </row>
    <row r="14390" spans="1:24">
      <c r="A14390" s="895"/>
      <c r="B14390" s="54"/>
      <c r="C14390" s="523"/>
      <c r="D14390" s="523"/>
      <c r="E14390" s="323"/>
      <c r="F14390" s="523"/>
      <c r="G14390" s="68"/>
      <c r="H14390" s="201"/>
      <c r="I14390" s="83"/>
      <c r="J14390" s="557"/>
      <c r="K14390" s="869" t="s">
        <v>1502</v>
      </c>
      <c r="L14390" s="76">
        <f t="shared" si="666"/>
        <v>2</v>
      </c>
      <c r="M14390" s="76"/>
      <c r="N14390" s="76"/>
      <c r="O14390" s="76">
        <v>1</v>
      </c>
      <c r="P14390" s="76"/>
      <c r="Q14390" s="76"/>
      <c r="R14390" s="76"/>
      <c r="S14390" s="76">
        <v>1</v>
      </c>
      <c r="T14390" s="76"/>
      <c r="U14390" s="76"/>
      <c r="V14390" s="76"/>
      <c r="W14390" s="76"/>
      <c r="X14390" s="76"/>
    </row>
    <row r="14391" spans="1:24">
      <c r="A14391" s="895"/>
      <c r="B14391" s="54"/>
      <c r="C14391" s="521" t="s">
        <v>35</v>
      </c>
      <c r="D14391" s="521" t="s">
        <v>21741</v>
      </c>
      <c r="E14391" s="323" t="s">
        <v>21742</v>
      </c>
      <c r="F14391" s="521" t="s">
        <v>21743</v>
      </c>
      <c r="G14391" s="521" t="s">
        <v>21744</v>
      </c>
      <c r="H14391" s="199" t="s">
        <v>21745</v>
      </c>
      <c r="I14391" s="74">
        <v>27138</v>
      </c>
      <c r="J14391" s="553" t="s">
        <v>1508</v>
      </c>
      <c r="K14391" s="866" t="s">
        <v>1509</v>
      </c>
      <c r="L14391" s="76">
        <f t="shared" si="666"/>
        <v>3</v>
      </c>
      <c r="M14391" s="76"/>
      <c r="N14391" s="76"/>
      <c r="O14391" s="76"/>
      <c r="P14391" s="76"/>
      <c r="Q14391" s="76"/>
      <c r="R14391" s="76"/>
      <c r="S14391" s="76">
        <v>3</v>
      </c>
      <c r="T14391" s="76"/>
      <c r="U14391" s="76"/>
      <c r="V14391" s="76"/>
      <c r="W14391" s="76"/>
      <c r="X14391" s="76"/>
    </row>
    <row r="14392" spans="1:24">
      <c r="A14392" s="895"/>
      <c r="B14392" s="54"/>
      <c r="C14392" s="522"/>
      <c r="D14392" s="522"/>
      <c r="E14392" s="323"/>
      <c r="F14392" s="522"/>
      <c r="G14392" s="63"/>
      <c r="H14392" s="200"/>
      <c r="I14392" s="79"/>
      <c r="J14392" s="555"/>
      <c r="K14392" s="866" t="s">
        <v>1501</v>
      </c>
      <c r="L14392" s="76">
        <f t="shared" si="666"/>
        <v>0</v>
      </c>
      <c r="M14392" s="76"/>
      <c r="N14392" s="76"/>
      <c r="O14392" s="76"/>
      <c r="P14392" s="76"/>
      <c r="Q14392" s="76"/>
      <c r="R14392" s="76"/>
      <c r="S14392" s="76"/>
      <c r="T14392" s="76"/>
      <c r="U14392" s="76"/>
      <c r="V14392" s="76"/>
      <c r="W14392" s="76"/>
      <c r="X14392" s="76"/>
    </row>
    <row r="14393" spans="1:24">
      <c r="A14393" s="895"/>
      <c r="B14393" s="54"/>
      <c r="C14393" s="523"/>
      <c r="D14393" s="523"/>
      <c r="E14393" s="323"/>
      <c r="F14393" s="523"/>
      <c r="G14393" s="68"/>
      <c r="H14393" s="201"/>
      <c r="I14393" s="83"/>
      <c r="J14393" s="557"/>
      <c r="K14393" s="869" t="s">
        <v>1502</v>
      </c>
      <c r="L14393" s="76">
        <f t="shared" si="666"/>
        <v>5</v>
      </c>
      <c r="M14393" s="76">
        <v>1</v>
      </c>
      <c r="N14393" s="76"/>
      <c r="O14393" s="76"/>
      <c r="P14393" s="76"/>
      <c r="Q14393" s="76"/>
      <c r="R14393" s="76"/>
      <c r="S14393" s="76">
        <v>4</v>
      </c>
      <c r="T14393" s="76"/>
      <c r="U14393" s="76"/>
      <c r="V14393" s="76"/>
      <c r="W14393" s="76"/>
      <c r="X14393" s="76"/>
    </row>
    <row r="14394" spans="1:24">
      <c r="A14394" s="895"/>
      <c r="B14394" s="54"/>
      <c r="C14394" s="521" t="s">
        <v>33</v>
      </c>
      <c r="D14394" s="521" t="s">
        <v>21746</v>
      </c>
      <c r="E14394" s="323" t="s">
        <v>21747</v>
      </c>
      <c r="F14394" s="521" t="s">
        <v>21748</v>
      </c>
      <c r="G14394" s="521" t="s">
        <v>21749</v>
      </c>
      <c r="H14394" s="199" t="s">
        <v>21750</v>
      </c>
      <c r="I14394" s="74">
        <v>0</v>
      </c>
      <c r="J14394" s="553" t="s">
        <v>1508</v>
      </c>
      <c r="K14394" s="866" t="s">
        <v>1509</v>
      </c>
      <c r="L14394" s="76">
        <f t="shared" si="666"/>
        <v>0</v>
      </c>
      <c r="M14394" s="76"/>
      <c r="N14394" s="76"/>
      <c r="O14394" s="76"/>
      <c r="P14394" s="76"/>
      <c r="Q14394" s="76"/>
      <c r="R14394" s="76"/>
      <c r="S14394" s="76"/>
      <c r="T14394" s="76"/>
      <c r="U14394" s="76"/>
      <c r="V14394" s="76"/>
      <c r="W14394" s="76"/>
      <c r="X14394" s="76"/>
    </row>
    <row r="14395" spans="1:24">
      <c r="A14395" s="895"/>
      <c r="B14395" s="54"/>
      <c r="C14395" s="522"/>
      <c r="D14395" s="522"/>
      <c r="E14395" s="323"/>
      <c r="F14395" s="522"/>
      <c r="G14395" s="63"/>
      <c r="H14395" s="200"/>
      <c r="I14395" s="79"/>
      <c r="J14395" s="555"/>
      <c r="K14395" s="866" t="s">
        <v>1501</v>
      </c>
      <c r="L14395" s="76">
        <f t="shared" si="666"/>
        <v>0</v>
      </c>
      <c r="M14395" s="76"/>
      <c r="N14395" s="76"/>
      <c r="O14395" s="76"/>
      <c r="P14395" s="76"/>
      <c r="Q14395" s="76"/>
      <c r="R14395" s="76"/>
      <c r="S14395" s="76"/>
      <c r="T14395" s="76"/>
      <c r="U14395" s="76"/>
      <c r="V14395" s="76"/>
      <c r="W14395" s="76"/>
      <c r="X14395" s="76"/>
    </row>
    <row r="14396" spans="1:24">
      <c r="A14396" s="895"/>
      <c r="B14396" s="54"/>
      <c r="C14396" s="523"/>
      <c r="D14396" s="523"/>
      <c r="E14396" s="323"/>
      <c r="F14396" s="523"/>
      <c r="G14396" s="68"/>
      <c r="H14396" s="201"/>
      <c r="I14396" s="83"/>
      <c r="J14396" s="557"/>
      <c r="K14396" s="869" t="s">
        <v>1502</v>
      </c>
      <c r="L14396" s="76">
        <f t="shared" si="666"/>
        <v>2</v>
      </c>
      <c r="M14396" s="76"/>
      <c r="N14396" s="76"/>
      <c r="O14396" s="76">
        <v>1</v>
      </c>
      <c r="P14396" s="76"/>
      <c r="Q14396" s="76"/>
      <c r="R14396" s="76"/>
      <c r="S14396" s="76">
        <v>1</v>
      </c>
      <c r="T14396" s="76"/>
      <c r="U14396" s="76"/>
      <c r="V14396" s="76"/>
      <c r="W14396" s="76"/>
      <c r="X14396" s="76"/>
    </row>
    <row r="14397" spans="1:24">
      <c r="A14397" s="895"/>
      <c r="B14397" s="54"/>
      <c r="C14397" s="521" t="s">
        <v>33</v>
      </c>
      <c r="D14397" s="521" t="s">
        <v>21751</v>
      </c>
      <c r="E14397" s="323" t="s">
        <v>21752</v>
      </c>
      <c r="F14397" s="521" t="s">
        <v>21753</v>
      </c>
      <c r="G14397" s="521" t="s">
        <v>21754</v>
      </c>
      <c r="H14397" s="553" t="s">
        <v>21755</v>
      </c>
      <c r="I14397" s="74">
        <v>381</v>
      </c>
      <c r="J14397" s="553" t="s">
        <v>1508</v>
      </c>
      <c r="K14397" s="866" t="s">
        <v>1509</v>
      </c>
      <c r="L14397" s="76">
        <f t="shared" si="666"/>
        <v>0</v>
      </c>
      <c r="M14397" s="76"/>
      <c r="N14397" s="76"/>
      <c r="O14397" s="76"/>
      <c r="P14397" s="76"/>
      <c r="Q14397" s="76"/>
      <c r="R14397" s="76"/>
      <c r="S14397" s="76"/>
      <c r="T14397" s="76"/>
      <c r="U14397" s="76"/>
      <c r="V14397" s="76"/>
      <c r="W14397" s="76"/>
      <c r="X14397" s="76"/>
    </row>
    <row r="14398" spans="1:24">
      <c r="A14398" s="895"/>
      <c r="B14398" s="54"/>
      <c r="C14398" s="522"/>
      <c r="D14398" s="522"/>
      <c r="E14398" s="323"/>
      <c r="F14398" s="522"/>
      <c r="G14398" s="63"/>
      <c r="H14398" s="158"/>
      <c r="I14398" s="79"/>
      <c r="J14398" s="555"/>
      <c r="K14398" s="866" t="s">
        <v>1501</v>
      </c>
      <c r="L14398" s="76">
        <f t="shared" si="666"/>
        <v>1</v>
      </c>
      <c r="M14398" s="76"/>
      <c r="N14398" s="76"/>
      <c r="O14398" s="76"/>
      <c r="P14398" s="76"/>
      <c r="Q14398" s="76"/>
      <c r="R14398" s="76"/>
      <c r="S14398" s="76">
        <v>1</v>
      </c>
      <c r="T14398" s="76"/>
      <c r="U14398" s="76"/>
      <c r="V14398" s="76"/>
      <c r="W14398" s="76"/>
      <c r="X14398" s="76"/>
    </row>
    <row r="14399" spans="1:24">
      <c r="A14399" s="895"/>
      <c r="B14399" s="54"/>
      <c r="C14399" s="523"/>
      <c r="D14399" s="523"/>
      <c r="E14399" s="323"/>
      <c r="F14399" s="523"/>
      <c r="G14399" s="68"/>
      <c r="H14399" s="159"/>
      <c r="I14399" s="83"/>
      <c r="J14399" s="557"/>
      <c r="K14399" s="869" t="s">
        <v>1502</v>
      </c>
      <c r="L14399" s="76">
        <f t="shared" si="666"/>
        <v>2</v>
      </c>
      <c r="M14399" s="76"/>
      <c r="N14399" s="76"/>
      <c r="O14399" s="76">
        <v>1</v>
      </c>
      <c r="P14399" s="76"/>
      <c r="Q14399" s="76"/>
      <c r="R14399" s="76"/>
      <c r="S14399" s="76"/>
      <c r="T14399" s="76">
        <v>1</v>
      </c>
      <c r="U14399" s="76"/>
      <c r="V14399" s="76"/>
      <c r="W14399" s="76"/>
      <c r="X14399" s="76"/>
    </row>
    <row r="14400" spans="1:24">
      <c r="A14400" s="895"/>
      <c r="B14400" s="54"/>
      <c r="C14400" s="521" t="s">
        <v>33</v>
      </c>
      <c r="D14400" s="521" t="s">
        <v>21756</v>
      </c>
      <c r="E14400" s="323" t="s">
        <v>21757</v>
      </c>
      <c r="F14400" s="521" t="s">
        <v>21758</v>
      </c>
      <c r="G14400" s="521" t="s">
        <v>21759</v>
      </c>
      <c r="H14400" s="553" t="s">
        <v>21760</v>
      </c>
      <c r="I14400" s="74">
        <v>0</v>
      </c>
      <c r="J14400" s="553" t="s">
        <v>1508</v>
      </c>
      <c r="K14400" s="866" t="s">
        <v>1509</v>
      </c>
      <c r="L14400" s="76">
        <f t="shared" si="666"/>
        <v>0</v>
      </c>
      <c r="M14400" s="76"/>
      <c r="N14400" s="76"/>
      <c r="O14400" s="76"/>
      <c r="P14400" s="76"/>
      <c r="Q14400" s="76"/>
      <c r="R14400" s="76"/>
      <c r="S14400" s="76"/>
      <c r="T14400" s="76"/>
      <c r="U14400" s="76"/>
      <c r="V14400" s="76"/>
      <c r="W14400" s="76"/>
      <c r="X14400" s="76"/>
    </row>
    <row r="14401" spans="1:24">
      <c r="A14401" s="895"/>
      <c r="B14401" s="54"/>
      <c r="C14401" s="522"/>
      <c r="D14401" s="522"/>
      <c r="E14401" s="323"/>
      <c r="F14401" s="522"/>
      <c r="G14401" s="63"/>
      <c r="H14401" s="158"/>
      <c r="I14401" s="79"/>
      <c r="J14401" s="555"/>
      <c r="K14401" s="866" t="s">
        <v>1501</v>
      </c>
      <c r="L14401" s="76">
        <f t="shared" si="666"/>
        <v>0</v>
      </c>
      <c r="M14401" s="76"/>
      <c r="N14401" s="76"/>
      <c r="O14401" s="76"/>
      <c r="P14401" s="76"/>
      <c r="Q14401" s="76"/>
      <c r="R14401" s="76"/>
      <c r="S14401" s="76"/>
      <c r="T14401" s="76"/>
      <c r="U14401" s="76"/>
      <c r="V14401" s="76"/>
      <c r="W14401" s="76"/>
      <c r="X14401" s="76"/>
    </row>
    <row r="14402" spans="1:24">
      <c r="A14402" s="895"/>
      <c r="B14402" s="54"/>
      <c r="C14402" s="523"/>
      <c r="D14402" s="523"/>
      <c r="E14402" s="323"/>
      <c r="F14402" s="523"/>
      <c r="G14402" s="68"/>
      <c r="H14402" s="159"/>
      <c r="I14402" s="83"/>
      <c r="J14402" s="557"/>
      <c r="K14402" s="869" t="s">
        <v>1502</v>
      </c>
      <c r="L14402" s="76">
        <f t="shared" si="666"/>
        <v>2</v>
      </c>
      <c r="M14402" s="76">
        <v>1</v>
      </c>
      <c r="N14402" s="76"/>
      <c r="O14402" s="76">
        <v>1</v>
      </c>
      <c r="P14402" s="76"/>
      <c r="Q14402" s="76"/>
      <c r="R14402" s="76"/>
      <c r="S14402" s="76"/>
      <c r="T14402" s="76"/>
      <c r="U14402" s="76"/>
      <c r="V14402" s="76"/>
      <c r="W14402" s="76"/>
      <c r="X14402" s="76"/>
    </row>
    <row r="14403" spans="1:24">
      <c r="A14403" s="895"/>
      <c r="B14403" s="54"/>
      <c r="C14403" s="521" t="s">
        <v>33</v>
      </c>
      <c r="D14403" s="521" t="s">
        <v>21761</v>
      </c>
      <c r="E14403" s="323" t="s">
        <v>21762</v>
      </c>
      <c r="F14403" s="521" t="s">
        <v>21763</v>
      </c>
      <c r="G14403" s="521" t="s">
        <v>21764</v>
      </c>
      <c r="H14403" s="553" t="s">
        <v>21765</v>
      </c>
      <c r="I14403" s="74">
        <v>64305</v>
      </c>
      <c r="J14403" s="553" t="s">
        <v>1508</v>
      </c>
      <c r="K14403" s="866" t="s">
        <v>1509</v>
      </c>
      <c r="L14403" s="76">
        <f t="shared" si="666"/>
        <v>0</v>
      </c>
      <c r="M14403" s="76"/>
      <c r="N14403" s="76"/>
      <c r="O14403" s="76"/>
      <c r="P14403" s="76"/>
      <c r="Q14403" s="76"/>
      <c r="R14403" s="76"/>
      <c r="S14403" s="76"/>
      <c r="T14403" s="76"/>
      <c r="U14403" s="76"/>
      <c r="V14403" s="76"/>
      <c r="W14403" s="76"/>
      <c r="X14403" s="76"/>
    </row>
    <row r="14404" spans="1:24">
      <c r="A14404" s="895"/>
      <c r="B14404" s="54"/>
      <c r="C14404" s="522"/>
      <c r="D14404" s="522"/>
      <c r="E14404" s="323"/>
      <c r="F14404" s="522"/>
      <c r="G14404" s="63"/>
      <c r="H14404" s="158"/>
      <c r="I14404" s="79"/>
      <c r="J14404" s="555"/>
      <c r="K14404" s="866" t="s">
        <v>1501</v>
      </c>
      <c r="L14404" s="76">
        <f t="shared" si="666"/>
        <v>0</v>
      </c>
      <c r="M14404" s="76"/>
      <c r="N14404" s="76"/>
      <c r="O14404" s="76"/>
      <c r="P14404" s="76"/>
      <c r="Q14404" s="76"/>
      <c r="R14404" s="76"/>
      <c r="S14404" s="76"/>
      <c r="T14404" s="76"/>
      <c r="U14404" s="76"/>
      <c r="V14404" s="76"/>
      <c r="W14404" s="76"/>
      <c r="X14404" s="76"/>
    </row>
    <row r="14405" spans="1:24">
      <c r="A14405" s="895"/>
      <c r="B14405" s="54"/>
      <c r="C14405" s="523"/>
      <c r="D14405" s="523"/>
      <c r="E14405" s="323"/>
      <c r="F14405" s="523"/>
      <c r="G14405" s="68"/>
      <c r="H14405" s="159"/>
      <c r="I14405" s="83"/>
      <c r="J14405" s="557"/>
      <c r="K14405" s="869" t="s">
        <v>1502</v>
      </c>
      <c r="L14405" s="76">
        <f t="shared" si="666"/>
        <v>26</v>
      </c>
      <c r="M14405" s="76"/>
      <c r="N14405" s="76"/>
      <c r="O14405" s="76"/>
      <c r="P14405" s="76"/>
      <c r="Q14405" s="76"/>
      <c r="R14405" s="76"/>
      <c r="S14405" s="76">
        <v>4</v>
      </c>
      <c r="T14405" s="76"/>
      <c r="U14405" s="76"/>
      <c r="V14405" s="76"/>
      <c r="W14405" s="76">
        <v>22</v>
      </c>
      <c r="X14405" s="76"/>
    </row>
    <row r="14406" spans="1:24">
      <c r="A14406" s="895"/>
      <c r="B14406" s="54"/>
      <c r="C14406" s="58" t="s">
        <v>33</v>
      </c>
      <c r="D14406" s="909" t="s">
        <v>21766</v>
      </c>
      <c r="E14406" s="323" t="s">
        <v>21767</v>
      </c>
      <c r="F14406" s="909" t="s">
        <v>21768</v>
      </c>
      <c r="G14406" s="909" t="s">
        <v>21769</v>
      </c>
      <c r="H14406" s="910" t="s">
        <v>21770</v>
      </c>
      <c r="I14406" s="74">
        <v>19487</v>
      </c>
      <c r="J14406" s="46" t="s">
        <v>1508</v>
      </c>
      <c r="K14406" s="75" t="s">
        <v>1509</v>
      </c>
      <c r="L14406" s="76">
        <f t="shared" si="666"/>
        <v>0</v>
      </c>
      <c r="M14406" s="76"/>
      <c r="N14406" s="76"/>
      <c r="O14406" s="76"/>
      <c r="P14406" s="76"/>
      <c r="Q14406" s="76"/>
      <c r="R14406" s="76"/>
      <c r="S14406" s="76"/>
      <c r="T14406" s="76"/>
      <c r="U14406" s="76"/>
      <c r="V14406" s="76"/>
      <c r="W14406" s="76"/>
      <c r="X14406" s="76"/>
    </row>
    <row r="14407" spans="1:24">
      <c r="A14407" s="895"/>
      <c r="B14407" s="54"/>
      <c r="C14407" s="77"/>
      <c r="D14407" s="911"/>
      <c r="E14407" s="323"/>
      <c r="F14407" s="911"/>
      <c r="G14407" s="63"/>
      <c r="H14407" s="158"/>
      <c r="I14407" s="79"/>
      <c r="J14407" s="54"/>
      <c r="K14407" s="75" t="s">
        <v>1501</v>
      </c>
      <c r="L14407" s="76">
        <f t="shared" si="666"/>
        <v>0</v>
      </c>
      <c r="M14407" s="76"/>
      <c r="N14407" s="76"/>
      <c r="O14407" s="76"/>
      <c r="P14407" s="76"/>
      <c r="Q14407" s="76"/>
      <c r="R14407" s="76"/>
      <c r="S14407" s="76"/>
      <c r="T14407" s="76"/>
      <c r="U14407" s="76"/>
      <c r="V14407" s="76"/>
      <c r="W14407" s="76"/>
      <c r="X14407" s="76"/>
    </row>
    <row r="14408" spans="1:24">
      <c r="A14408" s="895"/>
      <c r="B14408" s="54"/>
      <c r="C14408" s="81"/>
      <c r="D14408" s="912"/>
      <c r="E14408" s="323"/>
      <c r="F14408" s="912"/>
      <c r="G14408" s="68"/>
      <c r="H14408" s="159"/>
      <c r="I14408" s="83"/>
      <c r="J14408" s="80"/>
      <c r="K14408" s="84" t="s">
        <v>1502</v>
      </c>
      <c r="L14408" s="76">
        <f t="shared" si="666"/>
        <v>4</v>
      </c>
      <c r="M14408" s="76"/>
      <c r="N14408" s="76"/>
      <c r="O14408" s="76">
        <v>1</v>
      </c>
      <c r="P14408" s="76"/>
      <c r="Q14408" s="76"/>
      <c r="R14408" s="76"/>
      <c r="S14408" s="76">
        <v>1</v>
      </c>
      <c r="T14408" s="76">
        <v>2</v>
      </c>
      <c r="U14408" s="76"/>
      <c r="V14408" s="76"/>
      <c r="W14408" s="76"/>
      <c r="X14408" s="76"/>
    </row>
    <row r="14409" spans="1:24">
      <c r="A14409" s="895"/>
      <c r="B14409" s="54"/>
      <c r="C14409" s="58" t="s">
        <v>33</v>
      </c>
      <c r="D14409" s="909" t="s">
        <v>21771</v>
      </c>
      <c r="E14409" s="323" t="s">
        <v>21772</v>
      </c>
      <c r="F14409" s="909" t="s">
        <v>21773</v>
      </c>
      <c r="G14409" s="909" t="s">
        <v>21774</v>
      </c>
      <c r="H14409" s="910" t="s">
        <v>21775</v>
      </c>
      <c r="I14409" s="74">
        <v>593</v>
      </c>
      <c r="J14409" s="46" t="s">
        <v>1508</v>
      </c>
      <c r="K14409" s="75" t="s">
        <v>1509</v>
      </c>
      <c r="L14409" s="76">
        <f t="shared" si="666"/>
        <v>0</v>
      </c>
      <c r="M14409" s="76"/>
      <c r="N14409" s="76"/>
      <c r="O14409" s="76"/>
      <c r="P14409" s="76"/>
      <c r="Q14409" s="76"/>
      <c r="R14409" s="76"/>
      <c r="S14409" s="76"/>
      <c r="T14409" s="76"/>
      <c r="U14409" s="76"/>
      <c r="V14409" s="76"/>
      <c r="W14409" s="76"/>
      <c r="X14409" s="76"/>
    </row>
    <row r="14410" spans="1:24">
      <c r="A14410" s="895"/>
      <c r="B14410" s="54"/>
      <c r="C14410" s="77"/>
      <c r="D14410" s="911"/>
      <c r="E14410" s="323"/>
      <c r="F14410" s="911"/>
      <c r="G14410" s="63"/>
      <c r="H14410" s="158"/>
      <c r="I14410" s="79"/>
      <c r="J14410" s="54"/>
      <c r="K14410" s="75" t="s">
        <v>1501</v>
      </c>
      <c r="L14410" s="76">
        <f t="shared" si="666"/>
        <v>0</v>
      </c>
      <c r="M14410" s="76"/>
      <c r="N14410" s="76"/>
      <c r="O14410" s="76"/>
      <c r="P14410" s="76"/>
      <c r="Q14410" s="76"/>
      <c r="R14410" s="76"/>
      <c r="S14410" s="76"/>
      <c r="T14410" s="76"/>
      <c r="U14410" s="76"/>
      <c r="V14410" s="76"/>
      <c r="W14410" s="76"/>
      <c r="X14410" s="76"/>
    </row>
    <row r="14411" spans="1:24">
      <c r="A14411" s="895"/>
      <c r="B14411" s="54"/>
      <c r="C14411" s="81"/>
      <c r="D14411" s="912"/>
      <c r="E14411" s="323"/>
      <c r="F14411" s="912"/>
      <c r="G14411" s="68"/>
      <c r="H14411" s="159"/>
      <c r="I14411" s="83"/>
      <c r="J14411" s="80"/>
      <c r="K14411" s="84" t="s">
        <v>1502</v>
      </c>
      <c r="L14411" s="76">
        <f t="shared" si="666"/>
        <v>3</v>
      </c>
      <c r="M14411" s="76"/>
      <c r="N14411" s="76"/>
      <c r="O14411" s="76">
        <v>2</v>
      </c>
      <c r="P14411" s="76"/>
      <c r="Q14411" s="76"/>
      <c r="R14411" s="76"/>
      <c r="S14411" s="76">
        <v>1</v>
      </c>
      <c r="T14411" s="76"/>
      <c r="U14411" s="76"/>
      <c r="V14411" s="76"/>
      <c r="W14411" s="76"/>
      <c r="X14411" s="76"/>
    </row>
    <row r="14412" spans="1:24">
      <c r="A14412" s="895"/>
      <c r="B14412" s="54"/>
      <c r="C14412" s="58" t="s">
        <v>33</v>
      </c>
      <c r="D14412" s="913" t="s">
        <v>21776</v>
      </c>
      <c r="E14412" s="323" t="s">
        <v>21777</v>
      </c>
      <c r="F14412" s="913" t="s">
        <v>21778</v>
      </c>
      <c r="G14412" s="909" t="s">
        <v>21779</v>
      </c>
      <c r="H14412" s="910" t="s">
        <v>21780</v>
      </c>
      <c r="I14412" s="74">
        <v>96808</v>
      </c>
      <c r="J14412" s="46" t="s">
        <v>1508</v>
      </c>
      <c r="K14412" s="75" t="s">
        <v>1509</v>
      </c>
      <c r="L14412" s="76">
        <f t="shared" si="666"/>
        <v>0</v>
      </c>
      <c r="M14412" s="76"/>
      <c r="N14412" s="76"/>
      <c r="O14412" s="76"/>
      <c r="P14412" s="76"/>
      <c r="Q14412" s="76"/>
      <c r="R14412" s="76"/>
      <c r="S14412" s="76"/>
      <c r="T14412" s="76"/>
      <c r="U14412" s="76"/>
      <c r="V14412" s="76"/>
      <c r="W14412" s="76"/>
      <c r="X14412" s="76"/>
    </row>
    <row r="14413" spans="1:24">
      <c r="A14413" s="895"/>
      <c r="B14413" s="54"/>
      <c r="C14413" s="77"/>
      <c r="D14413" s="913"/>
      <c r="E14413" s="323"/>
      <c r="F14413" s="913"/>
      <c r="G14413" s="911"/>
      <c r="H14413" s="914"/>
      <c r="I14413" s="79"/>
      <c r="J14413" s="54"/>
      <c r="K14413" s="75" t="s">
        <v>1501</v>
      </c>
      <c r="L14413" s="76">
        <f t="shared" si="666"/>
        <v>0</v>
      </c>
      <c r="M14413" s="76"/>
      <c r="N14413" s="76"/>
      <c r="O14413" s="76"/>
      <c r="P14413" s="76"/>
      <c r="Q14413" s="76"/>
      <c r="R14413" s="76"/>
      <c r="S14413" s="76"/>
      <c r="T14413" s="76"/>
      <c r="U14413" s="76"/>
      <c r="V14413" s="76"/>
      <c r="W14413" s="76"/>
      <c r="X14413" s="76"/>
    </row>
    <row r="14414" spans="1:24">
      <c r="A14414" s="895"/>
      <c r="B14414" s="54"/>
      <c r="C14414" s="81"/>
      <c r="D14414" s="913"/>
      <c r="E14414" s="323"/>
      <c r="F14414" s="913"/>
      <c r="G14414" s="912"/>
      <c r="H14414" s="915"/>
      <c r="I14414" s="83"/>
      <c r="J14414" s="80"/>
      <c r="K14414" s="84" t="s">
        <v>1502</v>
      </c>
      <c r="L14414" s="76">
        <f t="shared" si="666"/>
        <v>26</v>
      </c>
      <c r="M14414" s="76"/>
      <c r="N14414" s="76"/>
      <c r="O14414" s="76"/>
      <c r="P14414" s="76"/>
      <c r="Q14414" s="76"/>
      <c r="R14414" s="76"/>
      <c r="S14414" s="76"/>
      <c r="T14414" s="76"/>
      <c r="U14414" s="76">
        <v>26</v>
      </c>
      <c r="V14414" s="76"/>
      <c r="W14414" s="76"/>
      <c r="X14414" s="76"/>
    </row>
    <row r="14415" spans="1:24">
      <c r="A14415" s="895"/>
      <c r="B14415" s="54"/>
      <c r="C14415" s="58" t="s">
        <v>33</v>
      </c>
      <c r="D14415" s="913" t="s">
        <v>21781</v>
      </c>
      <c r="E14415" s="323" t="s">
        <v>21782</v>
      </c>
      <c r="F14415" s="913" t="s">
        <v>21783</v>
      </c>
      <c r="G14415" s="909" t="s">
        <v>21784</v>
      </c>
      <c r="H14415" s="910" t="s">
        <v>21785</v>
      </c>
      <c r="I14415" s="74">
        <v>443</v>
      </c>
      <c r="J14415" s="46" t="s">
        <v>1508</v>
      </c>
      <c r="K14415" s="75" t="s">
        <v>1509</v>
      </c>
      <c r="L14415" s="76">
        <f t="shared" si="666"/>
        <v>0</v>
      </c>
      <c r="M14415" s="76"/>
      <c r="N14415" s="76"/>
      <c r="O14415" s="76"/>
      <c r="P14415" s="76"/>
      <c r="Q14415" s="76"/>
      <c r="R14415" s="76"/>
      <c r="S14415" s="76"/>
      <c r="T14415" s="76"/>
      <c r="U14415" s="76"/>
      <c r="V14415" s="76"/>
      <c r="W14415" s="76"/>
      <c r="X14415" s="76"/>
    </row>
    <row r="14416" spans="1:24">
      <c r="A14416" s="895"/>
      <c r="B14416" s="54"/>
      <c r="C14416" s="77"/>
      <c r="D14416" s="913"/>
      <c r="E14416" s="323"/>
      <c r="F14416" s="913"/>
      <c r="G14416" s="911"/>
      <c r="H14416" s="914"/>
      <c r="I14416" s="79"/>
      <c r="J14416" s="54"/>
      <c r="K14416" s="75" t="s">
        <v>1501</v>
      </c>
      <c r="L14416" s="76">
        <f t="shared" si="666"/>
        <v>0</v>
      </c>
      <c r="M14416" s="76"/>
      <c r="N14416" s="76"/>
      <c r="O14416" s="76"/>
      <c r="P14416" s="76"/>
      <c r="Q14416" s="76"/>
      <c r="R14416" s="76"/>
      <c r="S14416" s="76"/>
      <c r="T14416" s="76"/>
      <c r="U14416" s="76"/>
      <c r="V14416" s="76"/>
      <c r="W14416" s="76"/>
      <c r="X14416" s="76"/>
    </row>
    <row r="14417" spans="1:24">
      <c r="A14417" s="895"/>
      <c r="B14417" s="54"/>
      <c r="C14417" s="81"/>
      <c r="D14417" s="913"/>
      <c r="E14417" s="323"/>
      <c r="F14417" s="913"/>
      <c r="G14417" s="912"/>
      <c r="H14417" s="915"/>
      <c r="I14417" s="83"/>
      <c r="J14417" s="80"/>
      <c r="K14417" s="84" t="s">
        <v>1502</v>
      </c>
      <c r="L14417" s="76">
        <f t="shared" si="666"/>
        <v>2</v>
      </c>
      <c r="M14417" s="76"/>
      <c r="N14417" s="76"/>
      <c r="O14417" s="76">
        <v>2</v>
      </c>
      <c r="P14417" s="76"/>
      <c r="Q14417" s="76"/>
      <c r="R14417" s="76"/>
      <c r="S14417" s="76"/>
      <c r="T14417" s="76"/>
      <c r="U14417" s="76"/>
      <c r="V14417" s="76"/>
      <c r="W14417" s="76"/>
      <c r="X14417" s="76"/>
    </row>
    <row r="14418" spans="1:24">
      <c r="A14418" s="895"/>
      <c r="B14418" s="54"/>
      <c r="C14418" s="58" t="s">
        <v>33</v>
      </c>
      <c r="D14418" s="913" t="s">
        <v>21786</v>
      </c>
      <c r="E14418" s="323" t="s">
        <v>21787</v>
      </c>
      <c r="F14418" s="913" t="s">
        <v>10610</v>
      </c>
      <c r="G14418" s="909" t="s">
        <v>21788</v>
      </c>
      <c r="H14418" s="910" t="s">
        <v>21789</v>
      </c>
      <c r="I14418" s="74">
        <v>355</v>
      </c>
      <c r="J14418" s="46" t="s">
        <v>1508</v>
      </c>
      <c r="K14418" s="75" t="s">
        <v>1509</v>
      </c>
      <c r="L14418" s="76">
        <f t="shared" si="666"/>
        <v>0</v>
      </c>
      <c r="M14418" s="76"/>
      <c r="N14418" s="76"/>
      <c r="O14418" s="76"/>
      <c r="P14418" s="76"/>
      <c r="Q14418" s="76"/>
      <c r="R14418" s="76"/>
      <c r="S14418" s="76"/>
      <c r="T14418" s="76"/>
      <c r="U14418" s="76"/>
      <c r="V14418" s="76"/>
      <c r="W14418" s="76"/>
      <c r="X14418" s="76"/>
    </row>
    <row r="14419" spans="1:24">
      <c r="A14419" s="895"/>
      <c r="B14419" s="54"/>
      <c r="C14419" s="77"/>
      <c r="D14419" s="913"/>
      <c r="E14419" s="323"/>
      <c r="F14419" s="913"/>
      <c r="G14419" s="911"/>
      <c r="H14419" s="914"/>
      <c r="I14419" s="79"/>
      <c r="J14419" s="54"/>
      <c r="K14419" s="75" t="s">
        <v>1501</v>
      </c>
      <c r="L14419" s="76">
        <f t="shared" si="666"/>
        <v>0</v>
      </c>
      <c r="M14419" s="76"/>
      <c r="N14419" s="76"/>
      <c r="O14419" s="76"/>
      <c r="P14419" s="76"/>
      <c r="Q14419" s="76"/>
      <c r="R14419" s="76"/>
      <c r="S14419" s="76"/>
      <c r="T14419" s="76"/>
      <c r="U14419" s="76"/>
      <c r="V14419" s="76"/>
      <c r="W14419" s="76"/>
      <c r="X14419" s="76"/>
    </row>
    <row r="14420" spans="1:24">
      <c r="A14420" s="895"/>
      <c r="B14420" s="54"/>
      <c r="C14420" s="81"/>
      <c r="D14420" s="913"/>
      <c r="E14420" s="323"/>
      <c r="F14420" s="913"/>
      <c r="G14420" s="912"/>
      <c r="H14420" s="915"/>
      <c r="I14420" s="83"/>
      <c r="J14420" s="80"/>
      <c r="K14420" s="84" t="s">
        <v>1502</v>
      </c>
      <c r="L14420" s="76">
        <f t="shared" si="666"/>
        <v>2</v>
      </c>
      <c r="M14420" s="76"/>
      <c r="N14420" s="76"/>
      <c r="O14420" s="76">
        <v>2</v>
      </c>
      <c r="P14420" s="76"/>
      <c r="Q14420" s="76"/>
      <c r="R14420" s="76"/>
      <c r="S14420" s="76"/>
      <c r="T14420" s="76"/>
      <c r="U14420" s="76"/>
      <c r="V14420" s="76"/>
      <c r="W14420" s="76"/>
      <c r="X14420" s="76"/>
    </row>
    <row r="14421" spans="1:24">
      <c r="A14421" s="895"/>
      <c r="B14421" s="54"/>
      <c r="C14421" s="58" t="s">
        <v>33</v>
      </c>
      <c r="D14421" s="913" t="s">
        <v>21790</v>
      </c>
      <c r="E14421" s="323" t="s">
        <v>21791</v>
      </c>
      <c r="F14421" s="913" t="s">
        <v>21792</v>
      </c>
      <c r="G14421" s="909" t="s">
        <v>21793</v>
      </c>
      <c r="H14421" s="910" t="s">
        <v>21794</v>
      </c>
      <c r="I14421" s="74">
        <v>3</v>
      </c>
      <c r="J14421" s="46" t="s">
        <v>1508</v>
      </c>
      <c r="K14421" s="75" t="s">
        <v>1509</v>
      </c>
      <c r="L14421" s="76">
        <f t="shared" si="666"/>
        <v>0</v>
      </c>
      <c r="M14421" s="76"/>
      <c r="N14421" s="76"/>
      <c r="O14421" s="76"/>
      <c r="P14421" s="76"/>
      <c r="Q14421" s="76"/>
      <c r="R14421" s="76"/>
      <c r="S14421" s="76"/>
      <c r="T14421" s="76"/>
      <c r="U14421" s="76"/>
      <c r="V14421" s="76"/>
      <c r="W14421" s="76"/>
      <c r="X14421" s="76"/>
    </row>
    <row r="14422" spans="1:24">
      <c r="A14422" s="895"/>
      <c r="B14422" s="54"/>
      <c r="C14422" s="77"/>
      <c r="D14422" s="913"/>
      <c r="E14422" s="323"/>
      <c r="F14422" s="913"/>
      <c r="G14422" s="911"/>
      <c r="H14422" s="914"/>
      <c r="I14422" s="79"/>
      <c r="J14422" s="54"/>
      <c r="K14422" s="75" t="s">
        <v>1501</v>
      </c>
      <c r="L14422" s="76">
        <f t="shared" si="666"/>
        <v>0</v>
      </c>
      <c r="M14422" s="76"/>
      <c r="N14422" s="76"/>
      <c r="O14422" s="76"/>
      <c r="P14422" s="76"/>
      <c r="Q14422" s="76"/>
      <c r="R14422" s="76"/>
      <c r="S14422" s="76"/>
      <c r="T14422" s="76"/>
      <c r="U14422" s="76"/>
      <c r="V14422" s="76"/>
      <c r="W14422" s="76"/>
      <c r="X14422" s="76"/>
    </row>
    <row r="14423" spans="1:24">
      <c r="A14423" s="895"/>
      <c r="B14423" s="54"/>
      <c r="C14423" s="81"/>
      <c r="D14423" s="913"/>
      <c r="E14423" s="323"/>
      <c r="F14423" s="913"/>
      <c r="G14423" s="912"/>
      <c r="H14423" s="915"/>
      <c r="I14423" s="83"/>
      <c r="J14423" s="80"/>
      <c r="K14423" s="84" t="s">
        <v>1502</v>
      </c>
      <c r="L14423" s="76">
        <f t="shared" si="666"/>
        <v>2</v>
      </c>
      <c r="M14423" s="76">
        <v>1</v>
      </c>
      <c r="N14423" s="76"/>
      <c r="O14423" s="76">
        <v>1</v>
      </c>
      <c r="P14423" s="76"/>
      <c r="Q14423" s="76"/>
      <c r="R14423" s="76"/>
      <c r="S14423" s="76"/>
      <c r="T14423" s="76"/>
      <c r="U14423" s="76"/>
      <c r="V14423" s="76"/>
      <c r="W14423" s="76"/>
      <c r="X14423" s="76"/>
    </row>
    <row r="14424" spans="1:24">
      <c r="A14424" s="895"/>
      <c r="B14424" s="54"/>
      <c r="C14424" s="58" t="s">
        <v>33</v>
      </c>
      <c r="D14424" s="913" t="s">
        <v>21795</v>
      </c>
      <c r="E14424" s="323" t="s">
        <v>21796</v>
      </c>
      <c r="F14424" s="913" t="s">
        <v>21797</v>
      </c>
      <c r="G14424" s="909" t="s">
        <v>21798</v>
      </c>
      <c r="H14424" s="199" t="s">
        <v>21799</v>
      </c>
      <c r="I14424" s="74">
        <v>42</v>
      </c>
      <c r="J14424" s="46" t="s">
        <v>1508</v>
      </c>
      <c r="K14424" s="75" t="s">
        <v>1509</v>
      </c>
      <c r="L14424" s="76">
        <f t="shared" si="666"/>
        <v>0</v>
      </c>
      <c r="M14424" s="76"/>
      <c r="N14424" s="76"/>
      <c r="O14424" s="76"/>
      <c r="P14424" s="76"/>
      <c r="Q14424" s="76"/>
      <c r="R14424" s="76"/>
      <c r="S14424" s="76"/>
      <c r="T14424" s="76"/>
      <c r="U14424" s="76"/>
      <c r="V14424" s="76"/>
      <c r="W14424" s="76"/>
      <c r="X14424" s="76"/>
    </row>
    <row r="14425" spans="1:24">
      <c r="A14425" s="895"/>
      <c r="B14425" s="54"/>
      <c r="C14425" s="77"/>
      <c r="D14425" s="913"/>
      <c r="E14425" s="323"/>
      <c r="F14425" s="913"/>
      <c r="G14425" s="63"/>
      <c r="H14425" s="200"/>
      <c r="I14425" s="79"/>
      <c r="J14425" s="54"/>
      <c r="K14425" s="75" t="s">
        <v>1501</v>
      </c>
      <c r="L14425" s="76">
        <f t="shared" si="666"/>
        <v>0</v>
      </c>
      <c r="M14425" s="76"/>
      <c r="N14425" s="76"/>
      <c r="O14425" s="76"/>
      <c r="P14425" s="76"/>
      <c r="Q14425" s="76"/>
      <c r="R14425" s="76"/>
      <c r="S14425" s="76"/>
      <c r="T14425" s="76"/>
      <c r="U14425" s="76"/>
      <c r="V14425" s="76"/>
      <c r="W14425" s="76"/>
      <c r="X14425" s="76"/>
    </row>
    <row r="14426" spans="1:24">
      <c r="A14426" s="895"/>
      <c r="B14426" s="54"/>
      <c r="C14426" s="81"/>
      <c r="D14426" s="913"/>
      <c r="E14426" s="323"/>
      <c r="F14426" s="913"/>
      <c r="G14426" s="68"/>
      <c r="H14426" s="201"/>
      <c r="I14426" s="83"/>
      <c r="J14426" s="80"/>
      <c r="K14426" s="84" t="s">
        <v>1502</v>
      </c>
      <c r="L14426" s="76">
        <f t="shared" si="666"/>
        <v>2</v>
      </c>
      <c r="M14426" s="76"/>
      <c r="N14426" s="76"/>
      <c r="O14426" s="76"/>
      <c r="P14426" s="76"/>
      <c r="Q14426" s="76"/>
      <c r="R14426" s="76"/>
      <c r="S14426" s="76"/>
      <c r="T14426" s="76">
        <v>1</v>
      </c>
      <c r="U14426" s="76"/>
      <c r="V14426" s="76"/>
      <c r="W14426" s="76">
        <v>1</v>
      </c>
      <c r="X14426" s="76"/>
    </row>
    <row r="14427" spans="1:24">
      <c r="A14427" s="895"/>
      <c r="B14427" s="54"/>
      <c r="C14427" s="58" t="s">
        <v>33</v>
      </c>
      <c r="D14427" s="58" t="s">
        <v>21800</v>
      </c>
      <c r="E14427" s="323" t="s">
        <v>21801</v>
      </c>
      <c r="F14427" s="58" t="s">
        <v>21802</v>
      </c>
      <c r="G14427" s="58" t="s">
        <v>21803</v>
      </c>
      <c r="H14427" s="199" t="s">
        <v>21804</v>
      </c>
      <c r="I14427" s="74">
        <v>0</v>
      </c>
      <c r="J14427" s="46" t="s">
        <v>1508</v>
      </c>
      <c r="K14427" s="75" t="s">
        <v>1509</v>
      </c>
      <c r="L14427" s="76">
        <f t="shared" si="666"/>
        <v>0</v>
      </c>
      <c r="M14427" s="76"/>
      <c r="N14427" s="76"/>
      <c r="O14427" s="76"/>
      <c r="P14427" s="76"/>
      <c r="Q14427" s="76"/>
      <c r="R14427" s="76"/>
      <c r="S14427" s="76"/>
      <c r="T14427" s="76"/>
      <c r="U14427" s="76"/>
      <c r="V14427" s="76"/>
      <c r="W14427" s="76"/>
      <c r="X14427" s="76"/>
    </row>
    <row r="14428" spans="1:24">
      <c r="A14428" s="895"/>
      <c r="B14428" s="54"/>
      <c r="C14428" s="77"/>
      <c r="D14428" s="77"/>
      <c r="E14428" s="323"/>
      <c r="F14428" s="77"/>
      <c r="G14428" s="63"/>
      <c r="H14428" s="200"/>
      <c r="I14428" s="79"/>
      <c r="J14428" s="54"/>
      <c r="K14428" s="75" t="s">
        <v>1501</v>
      </c>
      <c r="L14428" s="76">
        <f t="shared" si="666"/>
        <v>0</v>
      </c>
      <c r="M14428" s="76"/>
      <c r="N14428" s="76"/>
      <c r="O14428" s="76"/>
      <c r="P14428" s="76"/>
      <c r="Q14428" s="76"/>
      <c r="R14428" s="76"/>
      <c r="S14428" s="76"/>
      <c r="T14428" s="76"/>
      <c r="U14428" s="76"/>
      <c r="V14428" s="76"/>
      <c r="W14428" s="76"/>
      <c r="X14428" s="76"/>
    </row>
    <row r="14429" spans="1:24">
      <c r="A14429" s="895"/>
      <c r="B14429" s="54"/>
      <c r="C14429" s="81"/>
      <c r="D14429" s="81"/>
      <c r="E14429" s="323"/>
      <c r="F14429" s="81"/>
      <c r="G14429" s="68"/>
      <c r="H14429" s="201"/>
      <c r="I14429" s="83"/>
      <c r="J14429" s="80"/>
      <c r="K14429" s="84" t="s">
        <v>1502</v>
      </c>
      <c r="L14429" s="76">
        <f t="shared" si="666"/>
        <v>2</v>
      </c>
      <c r="M14429" s="76">
        <v>1</v>
      </c>
      <c r="N14429" s="76"/>
      <c r="O14429" s="76">
        <v>1</v>
      </c>
      <c r="P14429" s="76"/>
      <c r="Q14429" s="76"/>
      <c r="R14429" s="76"/>
      <c r="S14429" s="76"/>
      <c r="T14429" s="76"/>
      <c r="U14429" s="76"/>
      <c r="V14429" s="76"/>
      <c r="W14429" s="76"/>
      <c r="X14429" s="76"/>
    </row>
    <row r="14430" spans="1:24">
      <c r="A14430" s="895"/>
      <c r="B14430" s="54"/>
      <c r="C14430" s="58" t="s">
        <v>33</v>
      </c>
      <c r="D14430" s="913" t="s">
        <v>21805</v>
      </c>
      <c r="E14430" s="323" t="s">
        <v>21806</v>
      </c>
      <c r="F14430" s="913" t="s">
        <v>21566</v>
      </c>
      <c r="G14430" s="909" t="s">
        <v>21807</v>
      </c>
      <c r="H14430" s="910" t="s">
        <v>21808</v>
      </c>
      <c r="I14430" s="74">
        <v>14965</v>
      </c>
      <c r="J14430" s="46" t="s">
        <v>1508</v>
      </c>
      <c r="K14430" s="75" t="s">
        <v>1509</v>
      </c>
      <c r="L14430" s="76">
        <f t="shared" si="666"/>
        <v>0</v>
      </c>
      <c r="M14430" s="76"/>
      <c r="N14430" s="76"/>
      <c r="O14430" s="76"/>
      <c r="P14430" s="76"/>
      <c r="Q14430" s="76"/>
      <c r="R14430" s="76"/>
      <c r="S14430" s="76"/>
      <c r="T14430" s="76"/>
      <c r="U14430" s="76"/>
      <c r="V14430" s="76"/>
      <c r="W14430" s="76"/>
      <c r="X14430" s="76"/>
    </row>
    <row r="14431" spans="1:24">
      <c r="A14431" s="895"/>
      <c r="B14431" s="54"/>
      <c r="C14431" s="77"/>
      <c r="D14431" s="913"/>
      <c r="E14431" s="323"/>
      <c r="F14431" s="913"/>
      <c r="G14431" s="63"/>
      <c r="H14431" s="914"/>
      <c r="I14431" s="79"/>
      <c r="J14431" s="54"/>
      <c r="K14431" s="75" t="s">
        <v>1501</v>
      </c>
      <c r="L14431" s="76">
        <f t="shared" si="666"/>
        <v>0</v>
      </c>
      <c r="M14431" s="76"/>
      <c r="N14431" s="76"/>
      <c r="O14431" s="76"/>
      <c r="P14431" s="76"/>
      <c r="Q14431" s="76"/>
      <c r="R14431" s="76"/>
      <c r="S14431" s="76"/>
      <c r="T14431" s="76"/>
      <c r="U14431" s="76"/>
      <c r="V14431" s="76"/>
      <c r="W14431" s="76"/>
      <c r="X14431" s="76"/>
    </row>
    <row r="14432" spans="1:24">
      <c r="A14432" s="895"/>
      <c r="B14432" s="54"/>
      <c r="C14432" s="81"/>
      <c r="D14432" s="913"/>
      <c r="E14432" s="323"/>
      <c r="F14432" s="913"/>
      <c r="G14432" s="68"/>
      <c r="H14432" s="915"/>
      <c r="I14432" s="83"/>
      <c r="J14432" s="80"/>
      <c r="K14432" s="84" t="s">
        <v>1502</v>
      </c>
      <c r="L14432" s="76">
        <f t="shared" ref="L14432:L14501" si="667">SUM(M14432:X14432)</f>
        <v>3</v>
      </c>
      <c r="M14432" s="76"/>
      <c r="N14432" s="76"/>
      <c r="O14432" s="76"/>
      <c r="P14432" s="76"/>
      <c r="Q14432" s="76"/>
      <c r="R14432" s="76"/>
      <c r="S14432" s="76">
        <v>1</v>
      </c>
      <c r="T14432" s="76">
        <v>1</v>
      </c>
      <c r="U14432" s="76"/>
      <c r="V14432" s="76"/>
      <c r="W14432" s="76">
        <v>1</v>
      </c>
      <c r="X14432" s="76"/>
    </row>
    <row r="14433" spans="1:24">
      <c r="A14433" s="895"/>
      <c r="B14433" s="54"/>
      <c r="C14433" s="58" t="s">
        <v>33</v>
      </c>
      <c r="D14433" s="909" t="s">
        <v>21809</v>
      </c>
      <c r="E14433" s="323" t="s">
        <v>21810</v>
      </c>
      <c r="F14433" s="909" t="s">
        <v>21811</v>
      </c>
      <c r="G14433" s="909" t="s">
        <v>21812</v>
      </c>
      <c r="H14433" s="910" t="s">
        <v>21813</v>
      </c>
      <c r="I14433" s="74">
        <v>0</v>
      </c>
      <c r="J14433" s="46" t="s">
        <v>1508</v>
      </c>
      <c r="K14433" s="75" t="s">
        <v>1509</v>
      </c>
      <c r="L14433" s="76">
        <f t="shared" si="667"/>
        <v>0</v>
      </c>
      <c r="M14433" s="76"/>
      <c r="N14433" s="76"/>
      <c r="O14433" s="76"/>
      <c r="P14433" s="76"/>
      <c r="Q14433" s="76"/>
      <c r="R14433" s="76"/>
      <c r="S14433" s="76"/>
      <c r="T14433" s="76"/>
      <c r="U14433" s="76"/>
      <c r="V14433" s="76"/>
      <c r="W14433" s="76"/>
      <c r="X14433" s="76"/>
    </row>
    <row r="14434" spans="1:24">
      <c r="A14434" s="895"/>
      <c r="B14434" s="54"/>
      <c r="C14434" s="77"/>
      <c r="D14434" s="911"/>
      <c r="E14434" s="323"/>
      <c r="F14434" s="911"/>
      <c r="G14434" s="63"/>
      <c r="H14434" s="158"/>
      <c r="I14434" s="79"/>
      <c r="J14434" s="54"/>
      <c r="K14434" s="75" t="s">
        <v>1501</v>
      </c>
      <c r="L14434" s="76">
        <f t="shared" si="667"/>
        <v>0</v>
      </c>
      <c r="M14434" s="76"/>
      <c r="N14434" s="76"/>
      <c r="O14434" s="76"/>
      <c r="P14434" s="76"/>
      <c r="Q14434" s="76"/>
      <c r="R14434" s="76"/>
      <c r="S14434" s="76"/>
      <c r="T14434" s="76"/>
      <c r="U14434" s="76"/>
      <c r="V14434" s="76"/>
      <c r="W14434" s="76"/>
      <c r="X14434" s="76"/>
    </row>
    <row r="14435" spans="1:24">
      <c r="A14435" s="895"/>
      <c r="B14435" s="54"/>
      <c r="C14435" s="81"/>
      <c r="D14435" s="912"/>
      <c r="E14435" s="323"/>
      <c r="F14435" s="912"/>
      <c r="G14435" s="68"/>
      <c r="H14435" s="159"/>
      <c r="I14435" s="83"/>
      <c r="J14435" s="80"/>
      <c r="K14435" s="84" t="s">
        <v>1502</v>
      </c>
      <c r="L14435" s="76">
        <f t="shared" si="667"/>
        <v>2</v>
      </c>
      <c r="M14435" s="76"/>
      <c r="N14435" s="76"/>
      <c r="O14435" s="76"/>
      <c r="P14435" s="76"/>
      <c r="Q14435" s="76"/>
      <c r="R14435" s="76"/>
      <c r="S14435" s="76">
        <v>2</v>
      </c>
      <c r="T14435" s="76"/>
      <c r="U14435" s="76"/>
      <c r="V14435" s="76"/>
      <c r="W14435" s="76"/>
      <c r="X14435" s="76"/>
    </row>
    <row r="14436" spans="1:24">
      <c r="A14436" s="895"/>
      <c r="B14436" s="54"/>
      <c r="C14436" s="58" t="s">
        <v>33</v>
      </c>
      <c r="D14436" s="909" t="s">
        <v>21814</v>
      </c>
      <c r="E14436" s="323" t="s">
        <v>21815</v>
      </c>
      <c r="F14436" s="909" t="s">
        <v>21816</v>
      </c>
      <c r="G14436" s="909" t="s">
        <v>21817</v>
      </c>
      <c r="H14436" s="910" t="s">
        <v>21818</v>
      </c>
      <c r="I14436" s="74">
        <v>188</v>
      </c>
      <c r="J14436" s="46" t="s">
        <v>1508</v>
      </c>
      <c r="K14436" s="75" t="s">
        <v>1509</v>
      </c>
      <c r="L14436" s="76">
        <f t="shared" si="667"/>
        <v>0</v>
      </c>
      <c r="M14436" s="76"/>
      <c r="N14436" s="76"/>
      <c r="O14436" s="76"/>
      <c r="P14436" s="76"/>
      <c r="Q14436" s="76"/>
      <c r="R14436" s="76"/>
      <c r="S14436" s="76"/>
      <c r="T14436" s="76"/>
      <c r="U14436" s="76"/>
      <c r="V14436" s="76"/>
      <c r="W14436" s="76"/>
      <c r="X14436" s="76"/>
    </row>
    <row r="14437" spans="1:24">
      <c r="A14437" s="895"/>
      <c r="B14437" s="54"/>
      <c r="C14437" s="77"/>
      <c r="D14437" s="911"/>
      <c r="E14437" s="323"/>
      <c r="F14437" s="911"/>
      <c r="G14437" s="63"/>
      <c r="H14437" s="158"/>
      <c r="I14437" s="79"/>
      <c r="J14437" s="54"/>
      <c r="K14437" s="75" t="s">
        <v>1501</v>
      </c>
      <c r="L14437" s="76">
        <f t="shared" si="667"/>
        <v>0</v>
      </c>
      <c r="M14437" s="76"/>
      <c r="N14437" s="76"/>
      <c r="O14437" s="76"/>
      <c r="P14437" s="76"/>
      <c r="Q14437" s="76"/>
      <c r="R14437" s="76"/>
      <c r="S14437" s="76"/>
      <c r="T14437" s="76"/>
      <c r="U14437" s="76"/>
      <c r="V14437" s="76"/>
      <c r="W14437" s="76"/>
      <c r="X14437" s="76"/>
    </row>
    <row r="14438" spans="1:24">
      <c r="A14438" s="895"/>
      <c r="B14438" s="54"/>
      <c r="C14438" s="81"/>
      <c r="D14438" s="912"/>
      <c r="E14438" s="323"/>
      <c r="F14438" s="912"/>
      <c r="G14438" s="68"/>
      <c r="H14438" s="159"/>
      <c r="I14438" s="83"/>
      <c r="J14438" s="80"/>
      <c r="K14438" s="84" t="s">
        <v>1502</v>
      </c>
      <c r="L14438" s="76">
        <f t="shared" si="667"/>
        <v>4</v>
      </c>
      <c r="M14438" s="76"/>
      <c r="N14438" s="76"/>
      <c r="O14438" s="76">
        <v>1</v>
      </c>
      <c r="P14438" s="76"/>
      <c r="Q14438" s="76"/>
      <c r="R14438" s="76"/>
      <c r="S14438" s="76">
        <v>3</v>
      </c>
      <c r="T14438" s="76"/>
      <c r="U14438" s="76"/>
      <c r="V14438" s="76"/>
      <c r="W14438" s="76"/>
      <c r="X14438" s="76"/>
    </row>
    <row r="14439" spans="1:24">
      <c r="A14439" s="895"/>
      <c r="B14439" s="54"/>
      <c r="C14439" s="58" t="s">
        <v>33</v>
      </c>
      <c r="D14439" s="58" t="s">
        <v>21819</v>
      </c>
      <c r="E14439" s="323" t="s">
        <v>21820</v>
      </c>
      <c r="F14439" s="58" t="s">
        <v>21821</v>
      </c>
      <c r="G14439" s="58" t="s">
        <v>21822</v>
      </c>
      <c r="H14439" s="46" t="s">
        <v>21823</v>
      </c>
      <c r="I14439" s="74">
        <v>0</v>
      </c>
      <c r="J14439" s="46" t="s">
        <v>1508</v>
      </c>
      <c r="K14439" s="75" t="s">
        <v>1509</v>
      </c>
      <c r="L14439" s="76">
        <f t="shared" si="667"/>
        <v>0</v>
      </c>
      <c r="M14439" s="76"/>
      <c r="N14439" s="76"/>
      <c r="O14439" s="76"/>
      <c r="P14439" s="76"/>
      <c r="Q14439" s="76"/>
      <c r="R14439" s="76"/>
      <c r="S14439" s="76"/>
      <c r="T14439" s="76"/>
      <c r="U14439" s="76"/>
      <c r="V14439" s="76"/>
      <c r="W14439" s="76"/>
      <c r="X14439" s="76"/>
    </row>
    <row r="14440" spans="1:24">
      <c r="A14440" s="895"/>
      <c r="B14440" s="54"/>
      <c r="C14440" s="77"/>
      <c r="D14440" s="77"/>
      <c r="E14440" s="323"/>
      <c r="F14440" s="77"/>
      <c r="G14440" s="63"/>
      <c r="H14440" s="158"/>
      <c r="I14440" s="79"/>
      <c r="J14440" s="54"/>
      <c r="K14440" s="75" t="s">
        <v>1501</v>
      </c>
      <c r="L14440" s="76">
        <f t="shared" si="667"/>
        <v>0</v>
      </c>
      <c r="M14440" s="76"/>
      <c r="N14440" s="76"/>
      <c r="O14440" s="76"/>
      <c r="P14440" s="76"/>
      <c r="Q14440" s="76"/>
      <c r="R14440" s="76"/>
      <c r="S14440" s="76"/>
      <c r="T14440" s="76"/>
      <c r="U14440" s="76"/>
      <c r="V14440" s="76"/>
      <c r="W14440" s="76"/>
      <c r="X14440" s="76"/>
    </row>
    <row r="14441" spans="1:24">
      <c r="A14441" s="895"/>
      <c r="B14441" s="80"/>
      <c r="C14441" s="81"/>
      <c r="D14441" s="81"/>
      <c r="E14441" s="323"/>
      <c r="F14441" s="81"/>
      <c r="G14441" s="68"/>
      <c r="H14441" s="159"/>
      <c r="I14441" s="83"/>
      <c r="J14441" s="80"/>
      <c r="K14441" s="84" t="s">
        <v>1502</v>
      </c>
      <c r="L14441" s="76">
        <f t="shared" si="667"/>
        <v>2</v>
      </c>
      <c r="M14441" s="76"/>
      <c r="N14441" s="76"/>
      <c r="O14441" s="76"/>
      <c r="P14441" s="76"/>
      <c r="Q14441" s="76"/>
      <c r="R14441" s="76"/>
      <c r="S14441" s="76"/>
      <c r="T14441" s="76"/>
      <c r="U14441" s="76"/>
      <c r="V14441" s="76"/>
      <c r="W14441" s="76">
        <v>2</v>
      </c>
      <c r="X14441" s="76"/>
    </row>
    <row r="14442" spans="1:24">
      <c r="A14442" s="895"/>
      <c r="B14442" s="103" t="s">
        <v>21824</v>
      </c>
      <c r="C14442" s="505"/>
      <c r="D14442" s="916">
        <f>COUNTA(D14445:D14453)</f>
        <v>3</v>
      </c>
      <c r="E14442" s="505"/>
      <c r="F14442" s="521"/>
      <c r="G14442" s="521"/>
      <c r="H14442" s="553"/>
      <c r="I14442" s="524">
        <f>SUM(I14445:I14453)</f>
        <v>11611</v>
      </c>
      <c r="J14442" s="46" t="s">
        <v>1508</v>
      </c>
      <c r="K14442" s="75" t="s">
        <v>1509</v>
      </c>
      <c r="L14442" s="76">
        <f>SUM(M14442:X14442)</f>
        <v>3</v>
      </c>
      <c r="M14442" s="76">
        <v>1</v>
      </c>
      <c r="N14442" s="76">
        <v>0</v>
      </c>
      <c r="O14442" s="76">
        <v>0</v>
      </c>
      <c r="P14442" s="76">
        <v>0</v>
      </c>
      <c r="Q14442" s="76">
        <v>0</v>
      </c>
      <c r="R14442" s="76">
        <v>0</v>
      </c>
      <c r="S14442" s="76">
        <v>0</v>
      </c>
      <c r="T14442" s="76">
        <v>2</v>
      </c>
      <c r="U14442" s="76">
        <v>0</v>
      </c>
      <c r="V14442" s="76">
        <v>0</v>
      </c>
      <c r="W14442" s="76">
        <v>0</v>
      </c>
      <c r="X14442" s="76">
        <v>0</v>
      </c>
    </row>
    <row r="14443" spans="1:24">
      <c r="A14443" s="895"/>
      <c r="B14443" s="103"/>
      <c r="C14443" s="63"/>
      <c r="D14443" s="917"/>
      <c r="E14443" s="63"/>
      <c r="F14443" s="522"/>
      <c r="G14443" s="522"/>
      <c r="H14443" s="555"/>
      <c r="I14443" s="525"/>
      <c r="J14443" s="54"/>
      <c r="K14443" s="75" t="s">
        <v>1501</v>
      </c>
      <c r="L14443" s="76">
        <f>SUM(M14443:X14443)</f>
        <v>0</v>
      </c>
      <c r="M14443" s="76">
        <v>0</v>
      </c>
      <c r="N14443" s="76">
        <v>0</v>
      </c>
      <c r="O14443" s="76">
        <v>0</v>
      </c>
      <c r="P14443" s="76">
        <v>0</v>
      </c>
      <c r="Q14443" s="76">
        <v>0</v>
      </c>
      <c r="R14443" s="76">
        <v>0</v>
      </c>
      <c r="S14443" s="76">
        <v>0</v>
      </c>
      <c r="T14443" s="76">
        <v>0</v>
      </c>
      <c r="U14443" s="76">
        <v>0</v>
      </c>
      <c r="V14443" s="76">
        <v>0</v>
      </c>
      <c r="W14443" s="76">
        <v>0</v>
      </c>
      <c r="X14443" s="76">
        <v>0</v>
      </c>
    </row>
    <row r="14444" spans="1:24">
      <c r="A14444" s="895"/>
      <c r="B14444" s="103"/>
      <c r="C14444" s="68"/>
      <c r="D14444" s="918"/>
      <c r="E14444" s="68"/>
      <c r="F14444" s="523"/>
      <c r="G14444" s="523"/>
      <c r="H14444" s="557"/>
      <c r="I14444" s="526"/>
      <c r="J14444" s="80"/>
      <c r="K14444" s="84" t="s">
        <v>1502</v>
      </c>
      <c r="L14444" s="76">
        <f>SUM(M14444:X14444)</f>
        <v>8</v>
      </c>
      <c r="M14444" s="76">
        <v>0</v>
      </c>
      <c r="N14444" s="76">
        <v>0</v>
      </c>
      <c r="O14444" s="76">
        <v>1</v>
      </c>
      <c r="P14444" s="76">
        <v>0</v>
      </c>
      <c r="Q14444" s="76">
        <v>0</v>
      </c>
      <c r="R14444" s="76">
        <v>0</v>
      </c>
      <c r="S14444" s="76">
        <v>1</v>
      </c>
      <c r="T14444" s="76">
        <v>1</v>
      </c>
      <c r="U14444" s="76">
        <v>0</v>
      </c>
      <c r="V14444" s="76">
        <v>0</v>
      </c>
      <c r="W14444" s="76">
        <v>5</v>
      </c>
      <c r="X14444" s="76">
        <v>0</v>
      </c>
    </row>
    <row r="14445" spans="1:24">
      <c r="A14445" s="895"/>
      <c r="B14445" s="46" t="s">
        <v>21825</v>
      </c>
      <c r="C14445" s="46" t="s">
        <v>33</v>
      </c>
      <c r="D14445" s="537" t="s">
        <v>21826</v>
      </c>
      <c r="E14445" s="919" t="s">
        <v>21827</v>
      </c>
      <c r="F14445" s="920" t="s">
        <v>21828</v>
      </c>
      <c r="G14445" s="537" t="s">
        <v>21829</v>
      </c>
      <c r="H14445" s="920" t="s">
        <v>21830</v>
      </c>
      <c r="I14445" s="74">
        <v>10245</v>
      </c>
      <c r="J14445" s="46" t="s">
        <v>1508</v>
      </c>
      <c r="K14445" s="75" t="s">
        <v>1509</v>
      </c>
      <c r="L14445" s="76">
        <f t="shared" si="667"/>
        <v>0</v>
      </c>
      <c r="M14445" s="76"/>
      <c r="N14445" s="76"/>
      <c r="O14445" s="76"/>
      <c r="P14445" s="76"/>
      <c r="Q14445" s="76"/>
      <c r="R14445" s="76"/>
      <c r="S14445" s="76"/>
      <c r="T14445" s="76"/>
      <c r="U14445" s="76"/>
      <c r="V14445" s="76"/>
      <c r="W14445" s="76"/>
      <c r="X14445" s="76"/>
    </row>
    <row r="14446" spans="1:24">
      <c r="A14446" s="895"/>
      <c r="B14446" s="54"/>
      <c r="C14446" s="54"/>
      <c r="D14446" s="538"/>
      <c r="E14446" s="921"/>
      <c r="F14446" s="800"/>
      <c r="G14446" s="538"/>
      <c r="H14446" s="800"/>
      <c r="I14446" s="79"/>
      <c r="J14446" s="54"/>
      <c r="K14446" s="75" t="s">
        <v>1501</v>
      </c>
      <c r="L14446" s="76">
        <f t="shared" si="667"/>
        <v>0</v>
      </c>
      <c r="M14446" s="76"/>
      <c r="N14446" s="76"/>
      <c r="O14446" s="76"/>
      <c r="P14446" s="76"/>
      <c r="Q14446" s="76"/>
      <c r="R14446" s="76"/>
      <c r="S14446" s="76"/>
      <c r="T14446" s="76"/>
      <c r="U14446" s="76"/>
      <c r="V14446" s="76"/>
      <c r="W14446" s="76"/>
      <c r="X14446" s="76"/>
    </row>
    <row r="14447" spans="1:24">
      <c r="A14447" s="895"/>
      <c r="B14447" s="54"/>
      <c r="C14447" s="80"/>
      <c r="D14447" s="539"/>
      <c r="E14447" s="921"/>
      <c r="F14447" s="801"/>
      <c r="G14447" s="539"/>
      <c r="H14447" s="801"/>
      <c r="I14447" s="83"/>
      <c r="J14447" s="80"/>
      <c r="K14447" s="84" t="s">
        <v>1502</v>
      </c>
      <c r="L14447" s="76">
        <f t="shared" si="667"/>
        <v>4</v>
      </c>
      <c r="M14447" s="76"/>
      <c r="N14447" s="76"/>
      <c r="O14447" s="76"/>
      <c r="P14447" s="76"/>
      <c r="Q14447" s="76"/>
      <c r="R14447" s="76"/>
      <c r="S14447" s="76">
        <v>1</v>
      </c>
      <c r="T14447" s="76"/>
      <c r="U14447" s="76"/>
      <c r="V14447" s="76"/>
      <c r="W14447" s="76">
        <v>3</v>
      </c>
      <c r="X14447" s="76"/>
    </row>
    <row r="14448" spans="1:24">
      <c r="A14448" s="895"/>
      <c r="B14448" s="54"/>
      <c r="C14448" s="553" t="s">
        <v>35</v>
      </c>
      <c r="D14448" s="537" t="s">
        <v>21831</v>
      </c>
      <c r="E14448" s="919" t="s">
        <v>21832</v>
      </c>
      <c r="F14448" s="920" t="s">
        <v>21833</v>
      </c>
      <c r="G14448" s="537" t="s">
        <v>21834</v>
      </c>
      <c r="H14448" s="920" t="s">
        <v>21835</v>
      </c>
      <c r="I14448" s="74">
        <v>1366</v>
      </c>
      <c r="J14448" s="46" t="s">
        <v>1508</v>
      </c>
      <c r="K14448" s="75" t="s">
        <v>1509</v>
      </c>
      <c r="L14448" s="76">
        <f t="shared" si="667"/>
        <v>3</v>
      </c>
      <c r="M14448" s="76">
        <v>1</v>
      </c>
      <c r="N14448" s="76"/>
      <c r="O14448" s="76"/>
      <c r="P14448" s="76"/>
      <c r="Q14448" s="76"/>
      <c r="R14448" s="76"/>
      <c r="S14448" s="76"/>
      <c r="T14448" s="76">
        <v>2</v>
      </c>
      <c r="U14448" s="76"/>
      <c r="V14448" s="76"/>
      <c r="W14448" s="76"/>
      <c r="X14448" s="76"/>
    </row>
    <row r="14449" spans="1:24">
      <c r="A14449" s="895"/>
      <c r="B14449" s="54"/>
      <c r="C14449" s="555"/>
      <c r="D14449" s="538"/>
      <c r="E14449" s="921"/>
      <c r="F14449" s="800"/>
      <c r="G14449" s="538"/>
      <c r="H14449" s="800"/>
      <c r="I14449" s="79"/>
      <c r="J14449" s="54"/>
      <c r="K14449" s="75" t="s">
        <v>1501</v>
      </c>
      <c r="L14449" s="76">
        <f t="shared" si="667"/>
        <v>0</v>
      </c>
      <c r="M14449" s="76"/>
      <c r="N14449" s="76"/>
      <c r="O14449" s="76"/>
      <c r="P14449" s="76"/>
      <c r="Q14449" s="76"/>
      <c r="R14449" s="76"/>
      <c r="S14449" s="76"/>
      <c r="T14449" s="76"/>
      <c r="U14449" s="76"/>
      <c r="V14449" s="76"/>
      <c r="W14449" s="76"/>
      <c r="X14449" s="76"/>
    </row>
    <row r="14450" spans="1:24">
      <c r="A14450" s="895"/>
      <c r="B14450" s="54"/>
      <c r="C14450" s="557"/>
      <c r="D14450" s="539"/>
      <c r="E14450" s="921"/>
      <c r="F14450" s="801"/>
      <c r="G14450" s="539"/>
      <c r="H14450" s="801"/>
      <c r="I14450" s="83"/>
      <c r="J14450" s="80"/>
      <c r="K14450" s="84" t="s">
        <v>1502</v>
      </c>
      <c r="L14450" s="76">
        <f t="shared" si="667"/>
        <v>2</v>
      </c>
      <c r="M14450" s="76"/>
      <c r="N14450" s="76"/>
      <c r="O14450" s="76"/>
      <c r="P14450" s="76"/>
      <c r="Q14450" s="76"/>
      <c r="R14450" s="76"/>
      <c r="S14450" s="76"/>
      <c r="T14450" s="76"/>
      <c r="U14450" s="76"/>
      <c r="V14450" s="76"/>
      <c r="W14450" s="76">
        <v>2</v>
      </c>
      <c r="X14450" s="76"/>
    </row>
    <row r="14451" spans="1:24">
      <c r="A14451" s="895"/>
      <c r="B14451" s="54"/>
      <c r="C14451" s="553" t="s">
        <v>33</v>
      </c>
      <c r="D14451" s="537" t="s">
        <v>21836</v>
      </c>
      <c r="E14451" s="919" t="s">
        <v>21837</v>
      </c>
      <c r="F14451" s="920" t="s">
        <v>21838</v>
      </c>
      <c r="G14451" s="537" t="s">
        <v>21839</v>
      </c>
      <c r="H14451" s="920" t="s">
        <v>21840</v>
      </c>
      <c r="I14451" s="74">
        <v>0</v>
      </c>
      <c r="J14451" s="46" t="s">
        <v>1508</v>
      </c>
      <c r="K14451" s="75" t="s">
        <v>1509</v>
      </c>
      <c r="L14451" s="76">
        <f t="shared" si="667"/>
        <v>0</v>
      </c>
      <c r="M14451" s="76"/>
      <c r="N14451" s="76"/>
      <c r="O14451" s="76"/>
      <c r="P14451" s="76"/>
      <c r="Q14451" s="76"/>
      <c r="R14451" s="76"/>
      <c r="S14451" s="76"/>
      <c r="T14451" s="76"/>
      <c r="U14451" s="76"/>
      <c r="V14451" s="76"/>
      <c r="W14451" s="76"/>
      <c r="X14451" s="76"/>
    </row>
    <row r="14452" spans="1:24">
      <c r="A14452" s="895"/>
      <c r="B14452" s="54"/>
      <c r="C14452" s="555"/>
      <c r="D14452" s="538"/>
      <c r="E14452" s="921"/>
      <c r="F14452" s="800"/>
      <c r="G14452" s="538"/>
      <c r="H14452" s="800"/>
      <c r="I14452" s="79"/>
      <c r="J14452" s="54"/>
      <c r="K14452" s="75" t="s">
        <v>1501</v>
      </c>
      <c r="L14452" s="76">
        <f t="shared" si="667"/>
        <v>0</v>
      </c>
      <c r="M14452" s="76"/>
      <c r="N14452" s="76"/>
      <c r="O14452" s="76"/>
      <c r="P14452" s="76"/>
      <c r="Q14452" s="76"/>
      <c r="R14452" s="76"/>
      <c r="S14452" s="76"/>
      <c r="T14452" s="76"/>
      <c r="U14452" s="76"/>
      <c r="V14452" s="76"/>
      <c r="W14452" s="76"/>
      <c r="X14452" s="76"/>
    </row>
    <row r="14453" spans="1:24">
      <c r="A14453" s="895"/>
      <c r="B14453" s="80"/>
      <c r="C14453" s="557"/>
      <c r="D14453" s="539"/>
      <c r="E14453" s="921"/>
      <c r="F14453" s="801"/>
      <c r="G14453" s="539"/>
      <c r="H14453" s="801"/>
      <c r="I14453" s="83"/>
      <c r="J14453" s="80"/>
      <c r="K14453" s="84" t="s">
        <v>1502</v>
      </c>
      <c r="L14453" s="76">
        <f t="shared" si="667"/>
        <v>2</v>
      </c>
      <c r="M14453" s="76"/>
      <c r="N14453" s="76"/>
      <c r="O14453" s="76">
        <v>1</v>
      </c>
      <c r="P14453" s="76"/>
      <c r="Q14453" s="76"/>
      <c r="R14453" s="76"/>
      <c r="S14453" s="76"/>
      <c r="T14453" s="76">
        <v>1</v>
      </c>
      <c r="U14453" s="76"/>
      <c r="V14453" s="76"/>
      <c r="W14453" s="76"/>
      <c r="X14453" s="76"/>
    </row>
    <row r="14454" spans="1:24">
      <c r="A14454" s="895"/>
      <c r="B14454" s="46" t="s">
        <v>21841</v>
      </c>
      <c r="C14454" s="505"/>
      <c r="D14454" s="916">
        <f>COUNTA(D14457:D14498)</f>
        <v>14</v>
      </c>
      <c r="E14454" s="505"/>
      <c r="F14454" s="521"/>
      <c r="G14454" s="521"/>
      <c r="H14454" s="553"/>
      <c r="I14454" s="524">
        <f>SUM(I14457:I14498)</f>
        <v>61653.610000000008</v>
      </c>
      <c r="J14454" s="46" t="s">
        <v>1508</v>
      </c>
      <c r="K14454" s="75" t="s">
        <v>1509</v>
      </c>
      <c r="L14454" s="76">
        <f>SUM(M14454:X14454)</f>
        <v>13</v>
      </c>
      <c r="M14454" s="76">
        <v>4</v>
      </c>
      <c r="N14454" s="76">
        <v>7</v>
      </c>
      <c r="O14454" s="76">
        <v>0</v>
      </c>
      <c r="P14454" s="76">
        <v>0</v>
      </c>
      <c r="Q14454" s="76">
        <v>0</v>
      </c>
      <c r="R14454" s="76">
        <v>0</v>
      </c>
      <c r="S14454" s="76">
        <v>2</v>
      </c>
      <c r="T14454" s="76">
        <v>0</v>
      </c>
      <c r="U14454" s="76">
        <v>0</v>
      </c>
      <c r="V14454" s="76">
        <v>0</v>
      </c>
      <c r="W14454" s="76">
        <v>0</v>
      </c>
      <c r="X14454" s="76">
        <v>0</v>
      </c>
    </row>
    <row r="14455" spans="1:24">
      <c r="A14455" s="895"/>
      <c r="B14455" s="54"/>
      <c r="C14455" s="63"/>
      <c r="D14455" s="917"/>
      <c r="E14455" s="63"/>
      <c r="F14455" s="522"/>
      <c r="G14455" s="522"/>
      <c r="H14455" s="555"/>
      <c r="I14455" s="525"/>
      <c r="J14455" s="54"/>
      <c r="K14455" s="75" t="s">
        <v>1501</v>
      </c>
      <c r="L14455" s="76">
        <f>SUM(M14455:X14455)</f>
        <v>4</v>
      </c>
      <c r="M14455" s="76">
        <v>3</v>
      </c>
      <c r="N14455" s="76">
        <v>1</v>
      </c>
      <c r="O14455" s="76">
        <v>0</v>
      </c>
      <c r="P14455" s="76">
        <v>0</v>
      </c>
      <c r="Q14455" s="76">
        <v>0</v>
      </c>
      <c r="R14455" s="76">
        <v>0</v>
      </c>
      <c r="S14455" s="76">
        <v>0</v>
      </c>
      <c r="T14455" s="76">
        <v>0</v>
      </c>
      <c r="U14455" s="76">
        <v>0</v>
      </c>
      <c r="V14455" s="76">
        <v>0</v>
      </c>
      <c r="W14455" s="76">
        <v>0</v>
      </c>
      <c r="X14455" s="76">
        <v>0</v>
      </c>
    </row>
    <row r="14456" spans="1:24">
      <c r="A14456" s="895"/>
      <c r="B14456" s="80"/>
      <c r="C14456" s="68"/>
      <c r="D14456" s="918"/>
      <c r="E14456" s="68"/>
      <c r="F14456" s="523"/>
      <c r="G14456" s="523"/>
      <c r="H14456" s="557"/>
      <c r="I14456" s="526"/>
      <c r="J14456" s="80"/>
      <c r="K14456" s="84" t="s">
        <v>1502</v>
      </c>
      <c r="L14456" s="76">
        <f>SUM(M14456:X14456)</f>
        <v>32</v>
      </c>
      <c r="M14456" s="76">
        <v>0</v>
      </c>
      <c r="N14456" s="76">
        <v>0</v>
      </c>
      <c r="O14456" s="76">
        <v>15</v>
      </c>
      <c r="P14456" s="76">
        <v>0</v>
      </c>
      <c r="Q14456" s="76">
        <v>0</v>
      </c>
      <c r="R14456" s="76">
        <v>0</v>
      </c>
      <c r="S14456" s="76">
        <v>8</v>
      </c>
      <c r="T14456" s="76">
        <v>6</v>
      </c>
      <c r="U14456" s="76">
        <v>0</v>
      </c>
      <c r="V14456" s="76">
        <v>0</v>
      </c>
      <c r="W14456" s="76">
        <v>3</v>
      </c>
      <c r="X14456" s="76">
        <v>0</v>
      </c>
    </row>
    <row r="14457" spans="1:24">
      <c r="A14457" s="895"/>
      <c r="B14457" s="46" t="s">
        <v>21842</v>
      </c>
      <c r="C14457" s="103" t="s">
        <v>31</v>
      </c>
      <c r="D14457" s="799" t="s">
        <v>21843</v>
      </c>
      <c r="E14457" s="94" t="s">
        <v>21844</v>
      </c>
      <c r="F14457" s="771" t="s">
        <v>21845</v>
      </c>
      <c r="G14457" s="536" t="s">
        <v>21846</v>
      </c>
      <c r="H14457" s="545" t="s">
        <v>21847</v>
      </c>
      <c r="I14457" s="425">
        <v>9292.39</v>
      </c>
      <c r="J14457" s="46" t="s">
        <v>1508</v>
      </c>
      <c r="K14457" s="75" t="s">
        <v>1509</v>
      </c>
      <c r="L14457" s="76">
        <f t="shared" si="667"/>
        <v>8</v>
      </c>
      <c r="M14457" s="76">
        <v>2</v>
      </c>
      <c r="N14457" s="76">
        <v>5</v>
      </c>
      <c r="O14457" s="76"/>
      <c r="P14457" s="76"/>
      <c r="Q14457" s="76"/>
      <c r="R14457" s="76"/>
      <c r="S14457" s="76">
        <v>1</v>
      </c>
      <c r="T14457" s="76"/>
      <c r="U14457" s="76"/>
      <c r="V14457" s="76"/>
      <c r="W14457" s="76"/>
      <c r="X14457" s="76"/>
    </row>
    <row r="14458" spans="1:24">
      <c r="A14458" s="895"/>
      <c r="B14458" s="54"/>
      <c r="C14458" s="103"/>
      <c r="D14458" s="799"/>
      <c r="E14458" s="476"/>
      <c r="F14458" s="771"/>
      <c r="G14458" s="536"/>
      <c r="H14458" s="545"/>
      <c r="I14458" s="425"/>
      <c r="J14458" s="54"/>
      <c r="K14458" s="75" t="s">
        <v>1501</v>
      </c>
      <c r="L14458" s="76">
        <f t="shared" si="667"/>
        <v>1</v>
      </c>
      <c r="M14458" s="76"/>
      <c r="N14458" s="76">
        <v>1</v>
      </c>
      <c r="O14458" s="76"/>
      <c r="P14458" s="76"/>
      <c r="Q14458" s="76"/>
      <c r="R14458" s="76"/>
      <c r="S14458" s="76"/>
      <c r="T14458" s="76"/>
      <c r="U14458" s="76"/>
      <c r="V14458" s="76"/>
      <c r="W14458" s="76"/>
      <c r="X14458" s="76"/>
    </row>
    <row r="14459" spans="1:24">
      <c r="A14459" s="895"/>
      <c r="B14459" s="54"/>
      <c r="C14459" s="103"/>
      <c r="D14459" s="799"/>
      <c r="E14459" s="477"/>
      <c r="F14459" s="771"/>
      <c r="G14459" s="536"/>
      <c r="H14459" s="545"/>
      <c r="I14459" s="425"/>
      <c r="J14459" s="80"/>
      <c r="K14459" s="84" t="s">
        <v>1502</v>
      </c>
      <c r="L14459" s="76">
        <f t="shared" si="667"/>
        <v>0</v>
      </c>
      <c r="M14459" s="76"/>
      <c r="N14459" s="76"/>
      <c r="O14459" s="76"/>
      <c r="P14459" s="76"/>
      <c r="Q14459" s="76"/>
      <c r="R14459" s="76"/>
      <c r="S14459" s="76"/>
      <c r="T14459" s="76"/>
      <c r="U14459" s="76"/>
      <c r="V14459" s="76"/>
      <c r="W14459" s="76"/>
      <c r="X14459" s="76"/>
    </row>
    <row r="14460" spans="1:24">
      <c r="A14460" s="895"/>
      <c r="B14460" s="54"/>
      <c r="C14460" s="103" t="s">
        <v>31</v>
      </c>
      <c r="D14460" s="799" t="s">
        <v>21848</v>
      </c>
      <c r="E14460" s="323" t="s">
        <v>21849</v>
      </c>
      <c r="F14460" s="771" t="s">
        <v>21850</v>
      </c>
      <c r="G14460" s="536" t="s">
        <v>21851</v>
      </c>
      <c r="H14460" s="545" t="s">
        <v>21852</v>
      </c>
      <c r="I14460" s="425">
        <v>5733.7</v>
      </c>
      <c r="J14460" s="46" t="s">
        <v>1508</v>
      </c>
      <c r="K14460" s="75" t="s">
        <v>1509</v>
      </c>
      <c r="L14460" s="76">
        <f t="shared" si="667"/>
        <v>5</v>
      </c>
      <c r="M14460" s="76">
        <v>2</v>
      </c>
      <c r="N14460" s="76">
        <v>2</v>
      </c>
      <c r="O14460" s="76"/>
      <c r="P14460" s="76"/>
      <c r="Q14460" s="76"/>
      <c r="R14460" s="76"/>
      <c r="S14460" s="76">
        <v>1</v>
      </c>
      <c r="T14460" s="76"/>
      <c r="U14460" s="76"/>
      <c r="V14460" s="76"/>
      <c r="W14460" s="76"/>
      <c r="X14460" s="76"/>
    </row>
    <row r="14461" spans="1:24">
      <c r="A14461" s="895"/>
      <c r="B14461" s="54"/>
      <c r="C14461" s="103"/>
      <c r="D14461" s="799"/>
      <c r="E14461" s="323"/>
      <c r="F14461" s="771"/>
      <c r="G14461" s="536"/>
      <c r="H14461" s="545"/>
      <c r="I14461" s="425"/>
      <c r="J14461" s="54"/>
      <c r="K14461" s="75" t="s">
        <v>1501</v>
      </c>
      <c r="L14461" s="76">
        <f t="shared" si="667"/>
        <v>1</v>
      </c>
      <c r="M14461" s="76">
        <v>1</v>
      </c>
      <c r="N14461" s="76"/>
      <c r="O14461" s="76"/>
      <c r="P14461" s="76"/>
      <c r="Q14461" s="76"/>
      <c r="R14461" s="76"/>
      <c r="S14461" s="76"/>
      <c r="T14461" s="76"/>
      <c r="U14461" s="76"/>
      <c r="V14461" s="76"/>
      <c r="W14461" s="76"/>
      <c r="X14461" s="76"/>
    </row>
    <row r="14462" spans="1:24">
      <c r="A14462" s="895"/>
      <c r="B14462" s="54"/>
      <c r="C14462" s="103"/>
      <c r="D14462" s="799"/>
      <c r="E14462" s="323"/>
      <c r="F14462" s="771"/>
      <c r="G14462" s="536"/>
      <c r="H14462" s="545"/>
      <c r="I14462" s="425"/>
      <c r="J14462" s="80"/>
      <c r="K14462" s="84" t="s">
        <v>1502</v>
      </c>
      <c r="L14462" s="76">
        <f t="shared" si="667"/>
        <v>0</v>
      </c>
      <c r="M14462" s="76"/>
      <c r="N14462" s="76"/>
      <c r="O14462" s="76"/>
      <c r="P14462" s="76"/>
      <c r="Q14462" s="76"/>
      <c r="R14462" s="76"/>
      <c r="S14462" s="76"/>
      <c r="T14462" s="76"/>
      <c r="U14462" s="76"/>
      <c r="V14462" s="76"/>
      <c r="W14462" s="76"/>
      <c r="X14462" s="76"/>
    </row>
    <row r="14463" spans="1:24">
      <c r="A14463" s="895"/>
      <c r="B14463" s="54"/>
      <c r="C14463" s="103" t="s">
        <v>33</v>
      </c>
      <c r="D14463" s="799" t="s">
        <v>21853</v>
      </c>
      <c r="E14463" s="323" t="s">
        <v>21854</v>
      </c>
      <c r="F14463" s="197" t="s">
        <v>21855</v>
      </c>
      <c r="G14463" s="195" t="s">
        <v>21856</v>
      </c>
      <c r="H14463" s="103" t="s">
        <v>21857</v>
      </c>
      <c r="I14463" s="425">
        <v>204.09</v>
      </c>
      <c r="J14463" s="46" t="s">
        <v>1508</v>
      </c>
      <c r="K14463" s="75" t="s">
        <v>1509</v>
      </c>
      <c r="L14463" s="76">
        <f t="shared" si="667"/>
        <v>0</v>
      </c>
      <c r="M14463" s="76"/>
      <c r="N14463" s="76"/>
      <c r="O14463" s="76"/>
      <c r="P14463" s="76"/>
      <c r="Q14463" s="76"/>
      <c r="R14463" s="76"/>
      <c r="S14463" s="76"/>
      <c r="T14463" s="76"/>
      <c r="U14463" s="76"/>
      <c r="V14463" s="76"/>
      <c r="W14463" s="76"/>
      <c r="X14463" s="76"/>
    </row>
    <row r="14464" spans="1:24">
      <c r="A14464" s="895"/>
      <c r="B14464" s="54"/>
      <c r="C14464" s="103"/>
      <c r="D14464" s="799"/>
      <c r="E14464" s="323"/>
      <c r="F14464" s="197"/>
      <c r="G14464" s="195"/>
      <c r="H14464" s="103"/>
      <c r="I14464" s="425"/>
      <c r="J14464" s="54"/>
      <c r="K14464" s="75" t="s">
        <v>1501</v>
      </c>
      <c r="L14464" s="76">
        <f t="shared" si="667"/>
        <v>0</v>
      </c>
      <c r="M14464" s="76"/>
      <c r="N14464" s="76"/>
      <c r="O14464" s="76"/>
      <c r="P14464" s="76"/>
      <c r="Q14464" s="76"/>
      <c r="R14464" s="76"/>
      <c r="S14464" s="76"/>
      <c r="T14464" s="76"/>
      <c r="U14464" s="76"/>
      <c r="V14464" s="76"/>
      <c r="W14464" s="76"/>
      <c r="X14464" s="76"/>
    </row>
    <row r="14465" spans="1:24">
      <c r="A14465" s="895"/>
      <c r="B14465" s="54"/>
      <c r="C14465" s="103"/>
      <c r="D14465" s="799"/>
      <c r="E14465" s="323"/>
      <c r="F14465" s="197"/>
      <c r="G14465" s="195"/>
      <c r="H14465" s="103"/>
      <c r="I14465" s="425"/>
      <c r="J14465" s="80"/>
      <c r="K14465" s="84" t="s">
        <v>1502</v>
      </c>
      <c r="L14465" s="76">
        <f t="shared" si="667"/>
        <v>3</v>
      </c>
      <c r="M14465" s="76"/>
      <c r="N14465" s="76"/>
      <c r="O14465" s="76">
        <v>1</v>
      </c>
      <c r="P14465" s="76"/>
      <c r="Q14465" s="76"/>
      <c r="R14465" s="76"/>
      <c r="S14465" s="76">
        <v>2</v>
      </c>
      <c r="T14465" s="76"/>
      <c r="U14465" s="76"/>
      <c r="V14465" s="76"/>
      <c r="W14465" s="76"/>
      <c r="X14465" s="76"/>
    </row>
    <row r="14466" spans="1:24">
      <c r="A14466" s="895"/>
      <c r="B14466" s="54"/>
      <c r="C14466" s="103" t="s">
        <v>33</v>
      </c>
      <c r="D14466" s="799" t="s">
        <v>21858</v>
      </c>
      <c r="E14466" s="323" t="s">
        <v>21859</v>
      </c>
      <c r="F14466" s="197" t="s">
        <v>21608</v>
      </c>
      <c r="G14466" s="195" t="s">
        <v>21860</v>
      </c>
      <c r="H14466" s="103" t="s">
        <v>21861</v>
      </c>
      <c r="I14466" s="425">
        <v>31573.119999999999</v>
      </c>
      <c r="J14466" s="46" t="s">
        <v>1508</v>
      </c>
      <c r="K14466" s="75" t="s">
        <v>1509</v>
      </c>
      <c r="L14466" s="76">
        <f t="shared" si="667"/>
        <v>0</v>
      </c>
      <c r="M14466" s="76"/>
      <c r="N14466" s="76"/>
      <c r="O14466" s="76"/>
      <c r="P14466" s="76"/>
      <c r="Q14466" s="76"/>
      <c r="R14466" s="76"/>
      <c r="S14466" s="76"/>
      <c r="T14466" s="76"/>
      <c r="U14466" s="76"/>
      <c r="V14466" s="76"/>
      <c r="W14466" s="76"/>
      <c r="X14466" s="76"/>
    </row>
    <row r="14467" spans="1:24">
      <c r="A14467" s="895"/>
      <c r="B14467" s="54"/>
      <c r="C14467" s="103"/>
      <c r="D14467" s="799"/>
      <c r="E14467" s="323"/>
      <c r="F14467" s="197"/>
      <c r="G14467" s="195"/>
      <c r="H14467" s="103"/>
      <c r="I14467" s="425"/>
      <c r="J14467" s="54"/>
      <c r="K14467" s="75" t="s">
        <v>1501</v>
      </c>
      <c r="L14467" s="76">
        <f t="shared" si="667"/>
        <v>0</v>
      </c>
      <c r="M14467" s="76"/>
      <c r="N14467" s="76"/>
      <c r="O14467" s="76"/>
      <c r="P14467" s="76"/>
      <c r="Q14467" s="76"/>
      <c r="R14467" s="76"/>
      <c r="S14467" s="76"/>
      <c r="T14467" s="76"/>
      <c r="U14467" s="76"/>
      <c r="V14467" s="76"/>
      <c r="W14467" s="76"/>
      <c r="X14467" s="76"/>
    </row>
    <row r="14468" spans="1:24">
      <c r="A14468" s="895"/>
      <c r="B14468" s="54"/>
      <c r="C14468" s="103"/>
      <c r="D14468" s="799"/>
      <c r="E14468" s="323"/>
      <c r="F14468" s="197"/>
      <c r="G14468" s="195"/>
      <c r="H14468" s="103"/>
      <c r="I14468" s="425"/>
      <c r="J14468" s="80"/>
      <c r="K14468" s="84" t="s">
        <v>1502</v>
      </c>
      <c r="L14468" s="76">
        <f t="shared" si="667"/>
        <v>6</v>
      </c>
      <c r="M14468" s="76"/>
      <c r="N14468" s="76"/>
      <c r="O14468" s="76">
        <v>1</v>
      </c>
      <c r="P14468" s="76"/>
      <c r="Q14468" s="76"/>
      <c r="R14468" s="76"/>
      <c r="S14468" s="76">
        <v>1</v>
      </c>
      <c r="T14468" s="76">
        <v>3</v>
      </c>
      <c r="U14468" s="76"/>
      <c r="V14468" s="76"/>
      <c r="W14468" s="76">
        <v>1</v>
      </c>
      <c r="X14468" s="76"/>
    </row>
    <row r="14469" spans="1:24">
      <c r="A14469" s="895"/>
      <c r="B14469" s="54"/>
      <c r="C14469" s="103" t="s">
        <v>33</v>
      </c>
      <c r="D14469" s="799" t="s">
        <v>7133</v>
      </c>
      <c r="E14469" s="323" t="s">
        <v>21862</v>
      </c>
      <c r="F14469" s="197" t="s">
        <v>21863</v>
      </c>
      <c r="G14469" s="195" t="s">
        <v>21864</v>
      </c>
      <c r="H14469" s="103" t="s">
        <v>21865</v>
      </c>
      <c r="I14469" s="425">
        <v>3903.72</v>
      </c>
      <c r="J14469" s="46" t="s">
        <v>1508</v>
      </c>
      <c r="K14469" s="75" t="s">
        <v>1509</v>
      </c>
      <c r="L14469" s="76">
        <f t="shared" si="667"/>
        <v>0</v>
      </c>
      <c r="M14469" s="76"/>
      <c r="N14469" s="76"/>
      <c r="O14469" s="76"/>
      <c r="P14469" s="76"/>
      <c r="Q14469" s="76"/>
      <c r="R14469" s="76"/>
      <c r="S14469" s="76"/>
      <c r="T14469" s="76"/>
      <c r="U14469" s="76"/>
      <c r="V14469" s="76"/>
      <c r="W14469" s="76"/>
      <c r="X14469" s="76"/>
    </row>
    <row r="14470" spans="1:24">
      <c r="A14470" s="895"/>
      <c r="B14470" s="54"/>
      <c r="C14470" s="103"/>
      <c r="D14470" s="799"/>
      <c r="E14470" s="323"/>
      <c r="F14470" s="197"/>
      <c r="G14470" s="195"/>
      <c r="H14470" s="103"/>
      <c r="I14470" s="425"/>
      <c r="J14470" s="54"/>
      <c r="K14470" s="75" t="s">
        <v>1501</v>
      </c>
      <c r="L14470" s="76">
        <f t="shared" si="667"/>
        <v>0</v>
      </c>
      <c r="M14470" s="76"/>
      <c r="N14470" s="76"/>
      <c r="O14470" s="76"/>
      <c r="P14470" s="76"/>
      <c r="Q14470" s="76"/>
      <c r="R14470" s="76"/>
      <c r="S14470" s="76"/>
      <c r="T14470" s="76"/>
      <c r="U14470" s="76"/>
      <c r="V14470" s="76"/>
      <c r="W14470" s="76"/>
      <c r="X14470" s="76"/>
    </row>
    <row r="14471" spans="1:24">
      <c r="A14471" s="895"/>
      <c r="B14471" s="54"/>
      <c r="C14471" s="103"/>
      <c r="D14471" s="799"/>
      <c r="E14471" s="323"/>
      <c r="F14471" s="197"/>
      <c r="G14471" s="195"/>
      <c r="H14471" s="103"/>
      <c r="I14471" s="425"/>
      <c r="J14471" s="80"/>
      <c r="K14471" s="84" t="s">
        <v>1502</v>
      </c>
      <c r="L14471" s="76">
        <f t="shared" si="667"/>
        <v>2</v>
      </c>
      <c r="M14471" s="76"/>
      <c r="N14471" s="76"/>
      <c r="O14471" s="76">
        <v>1</v>
      </c>
      <c r="P14471" s="76"/>
      <c r="Q14471" s="76"/>
      <c r="R14471" s="76"/>
      <c r="S14471" s="76"/>
      <c r="T14471" s="76">
        <v>1</v>
      </c>
      <c r="U14471" s="76"/>
      <c r="V14471" s="76"/>
      <c r="W14471" s="76"/>
      <c r="X14471" s="76"/>
    </row>
    <row r="14472" spans="1:24">
      <c r="A14472" s="895"/>
      <c r="B14472" s="54"/>
      <c r="C14472" s="103" t="s">
        <v>31</v>
      </c>
      <c r="D14472" s="799" t="s">
        <v>7133</v>
      </c>
      <c r="E14472" s="323" t="s">
        <v>21866</v>
      </c>
      <c r="F14472" s="197" t="s">
        <v>21863</v>
      </c>
      <c r="G14472" s="195" t="s">
        <v>21864</v>
      </c>
      <c r="H14472" s="103" t="s">
        <v>21865</v>
      </c>
      <c r="I14472" s="425">
        <v>696.03</v>
      </c>
      <c r="J14472" s="46" t="s">
        <v>1508</v>
      </c>
      <c r="K14472" s="75" t="s">
        <v>1509</v>
      </c>
      <c r="L14472" s="76">
        <f t="shared" si="667"/>
        <v>0</v>
      </c>
      <c r="M14472" s="76"/>
      <c r="N14472" s="76"/>
      <c r="O14472" s="76"/>
      <c r="P14472" s="76"/>
      <c r="Q14472" s="76"/>
      <c r="R14472" s="76"/>
      <c r="S14472" s="76"/>
      <c r="T14472" s="76"/>
      <c r="U14472" s="76"/>
      <c r="V14472" s="76"/>
      <c r="W14472" s="76"/>
      <c r="X14472" s="76"/>
    </row>
    <row r="14473" spans="1:24">
      <c r="A14473" s="895"/>
      <c r="B14473" s="54"/>
      <c r="C14473" s="103"/>
      <c r="D14473" s="799"/>
      <c r="E14473" s="323"/>
      <c r="F14473" s="197"/>
      <c r="G14473" s="195"/>
      <c r="H14473" s="103"/>
      <c r="I14473" s="425"/>
      <c r="J14473" s="54"/>
      <c r="K14473" s="75" t="s">
        <v>1501</v>
      </c>
      <c r="L14473" s="76">
        <f t="shared" si="667"/>
        <v>0</v>
      </c>
      <c r="M14473" s="76"/>
      <c r="N14473" s="76"/>
      <c r="O14473" s="76"/>
      <c r="P14473" s="76"/>
      <c r="Q14473" s="76"/>
      <c r="R14473" s="76"/>
      <c r="S14473" s="76"/>
      <c r="T14473" s="76"/>
      <c r="U14473" s="76"/>
      <c r="V14473" s="76"/>
      <c r="W14473" s="76"/>
      <c r="X14473" s="76"/>
    </row>
    <row r="14474" spans="1:24">
      <c r="A14474" s="895"/>
      <c r="B14474" s="54"/>
      <c r="C14474" s="103"/>
      <c r="D14474" s="799"/>
      <c r="E14474" s="323"/>
      <c r="F14474" s="197"/>
      <c r="G14474" s="195"/>
      <c r="H14474" s="103"/>
      <c r="I14474" s="425"/>
      <c r="J14474" s="80"/>
      <c r="K14474" s="84" t="s">
        <v>1502</v>
      </c>
      <c r="L14474" s="76">
        <f t="shared" si="667"/>
        <v>2</v>
      </c>
      <c r="M14474" s="76"/>
      <c r="N14474" s="76"/>
      <c r="O14474" s="76">
        <v>1</v>
      </c>
      <c r="P14474" s="76"/>
      <c r="Q14474" s="76"/>
      <c r="R14474" s="76"/>
      <c r="S14474" s="76"/>
      <c r="T14474" s="76">
        <v>1</v>
      </c>
      <c r="U14474" s="76"/>
      <c r="V14474" s="76"/>
      <c r="W14474" s="76"/>
      <c r="X14474" s="76"/>
    </row>
    <row r="14475" spans="1:24">
      <c r="A14475" s="895"/>
      <c r="B14475" s="54"/>
      <c r="C14475" s="103" t="s">
        <v>33</v>
      </c>
      <c r="D14475" s="799" t="s">
        <v>21867</v>
      </c>
      <c r="E14475" s="323" t="s">
        <v>21868</v>
      </c>
      <c r="F14475" s="197" t="s">
        <v>21869</v>
      </c>
      <c r="G14475" s="195" t="s">
        <v>21870</v>
      </c>
      <c r="H14475" s="103" t="s">
        <v>21871</v>
      </c>
      <c r="I14475" s="425">
        <v>0</v>
      </c>
      <c r="J14475" s="46" t="s">
        <v>1508</v>
      </c>
      <c r="K14475" s="75" t="s">
        <v>1509</v>
      </c>
      <c r="L14475" s="76">
        <f t="shared" si="667"/>
        <v>0</v>
      </c>
      <c r="M14475" s="76"/>
      <c r="N14475" s="76"/>
      <c r="O14475" s="76"/>
      <c r="P14475" s="76"/>
      <c r="Q14475" s="76"/>
      <c r="R14475" s="76"/>
      <c r="S14475" s="76"/>
      <c r="T14475" s="76"/>
      <c r="U14475" s="76"/>
      <c r="V14475" s="76"/>
      <c r="W14475" s="76"/>
      <c r="X14475" s="76"/>
    </row>
    <row r="14476" spans="1:24">
      <c r="A14476" s="895"/>
      <c r="B14476" s="54"/>
      <c r="C14476" s="103"/>
      <c r="D14476" s="799"/>
      <c r="E14476" s="323"/>
      <c r="F14476" s="197"/>
      <c r="G14476" s="195"/>
      <c r="H14476" s="103"/>
      <c r="I14476" s="425"/>
      <c r="J14476" s="54"/>
      <c r="K14476" s="75" t="s">
        <v>1501</v>
      </c>
      <c r="L14476" s="76">
        <f t="shared" si="667"/>
        <v>0</v>
      </c>
      <c r="M14476" s="76"/>
      <c r="N14476" s="76"/>
      <c r="O14476" s="76"/>
      <c r="P14476" s="76"/>
      <c r="Q14476" s="76"/>
      <c r="R14476" s="76"/>
      <c r="S14476" s="76"/>
      <c r="T14476" s="76"/>
      <c r="U14476" s="76"/>
      <c r="V14476" s="76"/>
      <c r="W14476" s="76"/>
      <c r="X14476" s="76"/>
    </row>
    <row r="14477" spans="1:24">
      <c r="A14477" s="895"/>
      <c r="B14477" s="54"/>
      <c r="C14477" s="103"/>
      <c r="D14477" s="799"/>
      <c r="E14477" s="323"/>
      <c r="F14477" s="197"/>
      <c r="G14477" s="195"/>
      <c r="H14477" s="103"/>
      <c r="I14477" s="425"/>
      <c r="J14477" s="80"/>
      <c r="K14477" s="84" t="s">
        <v>1502</v>
      </c>
      <c r="L14477" s="76">
        <f t="shared" si="667"/>
        <v>2</v>
      </c>
      <c r="M14477" s="76"/>
      <c r="N14477" s="76"/>
      <c r="O14477" s="76">
        <v>2</v>
      </c>
      <c r="P14477" s="76"/>
      <c r="Q14477" s="76"/>
      <c r="R14477" s="76"/>
      <c r="S14477" s="76"/>
      <c r="T14477" s="76"/>
      <c r="U14477" s="76"/>
      <c r="V14477" s="76"/>
      <c r="W14477" s="76"/>
      <c r="X14477" s="76"/>
    </row>
    <row r="14478" spans="1:24">
      <c r="A14478" s="895"/>
      <c r="B14478" s="54"/>
      <c r="C14478" s="103" t="s">
        <v>33</v>
      </c>
      <c r="D14478" s="799" t="s">
        <v>21872</v>
      </c>
      <c r="E14478" s="323" t="s">
        <v>21873</v>
      </c>
      <c r="F14478" s="197" t="s">
        <v>21874</v>
      </c>
      <c r="G14478" s="195" t="s">
        <v>21875</v>
      </c>
      <c r="H14478" s="103" t="s">
        <v>21876</v>
      </c>
      <c r="I14478" s="425">
        <v>9887.52</v>
      </c>
      <c r="J14478" s="46" t="s">
        <v>1508</v>
      </c>
      <c r="K14478" s="75" t="s">
        <v>1509</v>
      </c>
      <c r="L14478" s="76">
        <f t="shared" si="667"/>
        <v>0</v>
      </c>
      <c r="M14478" s="76"/>
      <c r="N14478" s="76"/>
      <c r="O14478" s="76"/>
      <c r="P14478" s="76"/>
      <c r="Q14478" s="76"/>
      <c r="R14478" s="76"/>
      <c r="S14478" s="76"/>
      <c r="T14478" s="76"/>
      <c r="U14478" s="76"/>
      <c r="V14478" s="76"/>
      <c r="W14478" s="76"/>
      <c r="X14478" s="76"/>
    </row>
    <row r="14479" spans="1:24">
      <c r="A14479" s="895"/>
      <c r="B14479" s="54"/>
      <c r="C14479" s="103"/>
      <c r="D14479" s="799"/>
      <c r="E14479" s="323"/>
      <c r="F14479" s="197"/>
      <c r="G14479" s="195"/>
      <c r="H14479" s="103"/>
      <c r="I14479" s="425"/>
      <c r="J14479" s="54"/>
      <c r="K14479" s="75" t="s">
        <v>1501</v>
      </c>
      <c r="L14479" s="76">
        <f t="shared" si="667"/>
        <v>0</v>
      </c>
      <c r="M14479" s="76"/>
      <c r="N14479" s="76"/>
      <c r="O14479" s="76"/>
      <c r="P14479" s="76"/>
      <c r="Q14479" s="76"/>
      <c r="R14479" s="76"/>
      <c r="S14479" s="76"/>
      <c r="T14479" s="76"/>
      <c r="U14479" s="76"/>
      <c r="V14479" s="76"/>
      <c r="W14479" s="76"/>
      <c r="X14479" s="76"/>
    </row>
    <row r="14480" spans="1:24">
      <c r="A14480" s="895"/>
      <c r="B14480" s="54"/>
      <c r="C14480" s="103"/>
      <c r="D14480" s="799"/>
      <c r="E14480" s="323"/>
      <c r="F14480" s="197"/>
      <c r="G14480" s="195"/>
      <c r="H14480" s="103"/>
      <c r="I14480" s="425"/>
      <c r="J14480" s="80"/>
      <c r="K14480" s="84" t="s">
        <v>1502</v>
      </c>
      <c r="L14480" s="76">
        <f t="shared" si="667"/>
        <v>4</v>
      </c>
      <c r="M14480" s="76"/>
      <c r="N14480" s="76"/>
      <c r="O14480" s="76">
        <v>1</v>
      </c>
      <c r="P14480" s="76"/>
      <c r="Q14480" s="76"/>
      <c r="R14480" s="76"/>
      <c r="S14480" s="76">
        <v>2</v>
      </c>
      <c r="T14480" s="76">
        <v>1</v>
      </c>
      <c r="U14480" s="76"/>
      <c r="V14480" s="76"/>
      <c r="W14480" s="76"/>
      <c r="X14480" s="76"/>
    </row>
    <row r="14481" spans="1:24">
      <c r="A14481" s="895"/>
      <c r="B14481" s="54"/>
      <c r="C14481" s="103" t="s">
        <v>33</v>
      </c>
      <c r="D14481" s="799" t="s">
        <v>21877</v>
      </c>
      <c r="E14481" s="323" t="s">
        <v>21878</v>
      </c>
      <c r="F14481" s="197" t="s">
        <v>21879</v>
      </c>
      <c r="G14481" s="195" t="s">
        <v>21880</v>
      </c>
      <c r="H14481" s="103" t="s">
        <v>21881</v>
      </c>
      <c r="I14481" s="425">
        <v>0</v>
      </c>
      <c r="J14481" s="46" t="s">
        <v>1508</v>
      </c>
      <c r="K14481" s="75" t="s">
        <v>1509</v>
      </c>
      <c r="L14481" s="76">
        <f t="shared" si="667"/>
        <v>0</v>
      </c>
      <c r="M14481" s="76"/>
      <c r="N14481" s="76"/>
      <c r="O14481" s="76"/>
      <c r="P14481" s="76"/>
      <c r="Q14481" s="76"/>
      <c r="R14481" s="76"/>
      <c r="S14481" s="76"/>
      <c r="T14481" s="76"/>
      <c r="U14481" s="76"/>
      <c r="V14481" s="76"/>
      <c r="W14481" s="76"/>
      <c r="X14481" s="76"/>
    </row>
    <row r="14482" spans="1:24">
      <c r="A14482" s="895"/>
      <c r="B14482" s="54"/>
      <c r="C14482" s="103"/>
      <c r="D14482" s="799"/>
      <c r="E14482" s="323"/>
      <c r="F14482" s="197"/>
      <c r="G14482" s="195"/>
      <c r="H14482" s="103"/>
      <c r="I14482" s="425"/>
      <c r="J14482" s="54"/>
      <c r="K14482" s="75" t="s">
        <v>1501</v>
      </c>
      <c r="L14482" s="76">
        <f t="shared" si="667"/>
        <v>0</v>
      </c>
      <c r="M14482" s="76"/>
      <c r="N14482" s="76"/>
      <c r="O14482" s="76"/>
      <c r="P14482" s="76"/>
      <c r="Q14482" s="76"/>
      <c r="R14482" s="76"/>
      <c r="S14482" s="76"/>
      <c r="T14482" s="76"/>
      <c r="U14482" s="76"/>
      <c r="V14482" s="76"/>
      <c r="W14482" s="76"/>
      <c r="X14482" s="76"/>
    </row>
    <row r="14483" spans="1:24">
      <c r="A14483" s="895"/>
      <c r="B14483" s="54"/>
      <c r="C14483" s="103"/>
      <c r="D14483" s="799"/>
      <c r="E14483" s="323"/>
      <c r="F14483" s="197"/>
      <c r="G14483" s="195"/>
      <c r="H14483" s="103"/>
      <c r="I14483" s="425"/>
      <c r="J14483" s="80"/>
      <c r="K14483" s="84" t="s">
        <v>1502</v>
      </c>
      <c r="L14483" s="76">
        <f t="shared" si="667"/>
        <v>2</v>
      </c>
      <c r="M14483" s="76"/>
      <c r="N14483" s="76"/>
      <c r="O14483" s="76">
        <v>2</v>
      </c>
      <c r="P14483" s="76"/>
      <c r="Q14483" s="76"/>
      <c r="R14483" s="76"/>
      <c r="S14483" s="76"/>
      <c r="T14483" s="76"/>
      <c r="U14483" s="76"/>
      <c r="V14483" s="76"/>
      <c r="W14483" s="76"/>
      <c r="X14483" s="76"/>
    </row>
    <row r="14484" spans="1:24">
      <c r="A14484" s="895"/>
      <c r="B14484" s="54"/>
      <c r="C14484" s="103" t="s">
        <v>33</v>
      </c>
      <c r="D14484" s="799" t="s">
        <v>21882</v>
      </c>
      <c r="E14484" s="323" t="s">
        <v>21883</v>
      </c>
      <c r="F14484" s="197" t="s">
        <v>21884</v>
      </c>
      <c r="G14484" s="195" t="s">
        <v>21885</v>
      </c>
      <c r="H14484" s="103" t="s">
        <v>21886</v>
      </c>
      <c r="I14484" s="425">
        <v>0</v>
      </c>
      <c r="J14484" s="46" t="s">
        <v>1508</v>
      </c>
      <c r="K14484" s="75" t="s">
        <v>1509</v>
      </c>
      <c r="L14484" s="76">
        <f t="shared" si="667"/>
        <v>0</v>
      </c>
      <c r="M14484" s="76"/>
      <c r="N14484" s="76"/>
      <c r="O14484" s="76"/>
      <c r="P14484" s="76"/>
      <c r="Q14484" s="76"/>
      <c r="R14484" s="76"/>
      <c r="S14484" s="76"/>
      <c r="T14484" s="76"/>
      <c r="U14484" s="76"/>
      <c r="V14484" s="76"/>
      <c r="W14484" s="76"/>
      <c r="X14484" s="76"/>
    </row>
    <row r="14485" spans="1:24">
      <c r="A14485" s="895"/>
      <c r="B14485" s="54"/>
      <c r="C14485" s="103"/>
      <c r="D14485" s="799"/>
      <c r="E14485" s="323"/>
      <c r="F14485" s="197"/>
      <c r="G14485" s="195"/>
      <c r="H14485" s="103"/>
      <c r="I14485" s="425"/>
      <c r="J14485" s="54"/>
      <c r="K14485" s="75" t="s">
        <v>1501</v>
      </c>
      <c r="L14485" s="76">
        <f t="shared" si="667"/>
        <v>0</v>
      </c>
      <c r="M14485" s="76"/>
      <c r="N14485" s="76"/>
      <c r="O14485" s="76"/>
      <c r="P14485" s="76"/>
      <c r="Q14485" s="76"/>
      <c r="R14485" s="76"/>
      <c r="S14485" s="76"/>
      <c r="T14485" s="76"/>
      <c r="U14485" s="76"/>
      <c r="V14485" s="76"/>
      <c r="W14485" s="76"/>
      <c r="X14485" s="76"/>
    </row>
    <row r="14486" spans="1:24">
      <c r="A14486" s="895"/>
      <c r="B14486" s="54"/>
      <c r="C14486" s="103"/>
      <c r="D14486" s="799"/>
      <c r="E14486" s="323"/>
      <c r="F14486" s="197"/>
      <c r="G14486" s="195"/>
      <c r="H14486" s="103"/>
      <c r="I14486" s="425"/>
      <c r="J14486" s="80"/>
      <c r="K14486" s="84" t="s">
        <v>1502</v>
      </c>
      <c r="L14486" s="76">
        <f t="shared" si="667"/>
        <v>5</v>
      </c>
      <c r="M14486" s="76"/>
      <c r="N14486" s="76"/>
      <c r="O14486" s="76">
        <v>1</v>
      </c>
      <c r="P14486" s="76"/>
      <c r="Q14486" s="76"/>
      <c r="R14486" s="76"/>
      <c r="S14486" s="76">
        <v>2</v>
      </c>
      <c r="T14486" s="76"/>
      <c r="U14486" s="76"/>
      <c r="V14486" s="76"/>
      <c r="W14486" s="76">
        <v>2</v>
      </c>
      <c r="X14486" s="76"/>
    </row>
    <row r="14487" spans="1:24">
      <c r="A14487" s="895"/>
      <c r="B14487" s="54"/>
      <c r="C14487" s="103" t="s">
        <v>33</v>
      </c>
      <c r="D14487" s="799" t="s">
        <v>21887</v>
      </c>
      <c r="E14487" s="323" t="s">
        <v>21888</v>
      </c>
      <c r="F14487" s="197" t="s">
        <v>21889</v>
      </c>
      <c r="G14487" s="195" t="s">
        <v>21890</v>
      </c>
      <c r="H14487" s="197"/>
      <c r="I14487" s="425">
        <v>154.18</v>
      </c>
      <c r="J14487" s="46" t="s">
        <v>1508</v>
      </c>
      <c r="K14487" s="75" t="s">
        <v>1509</v>
      </c>
      <c r="L14487" s="76">
        <f t="shared" si="667"/>
        <v>0</v>
      </c>
      <c r="M14487" s="76"/>
      <c r="N14487" s="76"/>
      <c r="O14487" s="76"/>
      <c r="P14487" s="76"/>
      <c r="Q14487" s="76"/>
      <c r="R14487" s="76"/>
      <c r="S14487" s="76"/>
      <c r="T14487" s="76"/>
      <c r="U14487" s="76"/>
      <c r="V14487" s="76"/>
      <c r="W14487" s="76"/>
      <c r="X14487" s="76"/>
    </row>
    <row r="14488" spans="1:24">
      <c r="A14488" s="895"/>
      <c r="B14488" s="54"/>
      <c r="C14488" s="103"/>
      <c r="D14488" s="799"/>
      <c r="E14488" s="323"/>
      <c r="F14488" s="197"/>
      <c r="G14488" s="195"/>
      <c r="H14488" s="197"/>
      <c r="I14488" s="425"/>
      <c r="J14488" s="54"/>
      <c r="K14488" s="75" t="s">
        <v>1501</v>
      </c>
      <c r="L14488" s="76">
        <f t="shared" si="667"/>
        <v>0</v>
      </c>
      <c r="M14488" s="76"/>
      <c r="N14488" s="76"/>
      <c r="O14488" s="76"/>
      <c r="P14488" s="76"/>
      <c r="Q14488" s="76"/>
      <c r="R14488" s="76"/>
      <c r="S14488" s="76"/>
      <c r="T14488" s="76"/>
      <c r="U14488" s="76"/>
      <c r="V14488" s="76"/>
      <c r="W14488" s="76"/>
      <c r="X14488" s="76"/>
    </row>
    <row r="14489" spans="1:24">
      <c r="A14489" s="895"/>
      <c r="B14489" s="54"/>
      <c r="C14489" s="103"/>
      <c r="D14489" s="799"/>
      <c r="E14489" s="323"/>
      <c r="F14489" s="197"/>
      <c r="G14489" s="195"/>
      <c r="H14489" s="197"/>
      <c r="I14489" s="425"/>
      <c r="J14489" s="80"/>
      <c r="K14489" s="84" t="s">
        <v>1502</v>
      </c>
      <c r="L14489" s="76">
        <f t="shared" si="667"/>
        <v>2</v>
      </c>
      <c r="M14489" s="76"/>
      <c r="N14489" s="76"/>
      <c r="O14489" s="76">
        <v>1</v>
      </c>
      <c r="P14489" s="76"/>
      <c r="Q14489" s="76"/>
      <c r="R14489" s="76"/>
      <c r="S14489" s="76">
        <v>1</v>
      </c>
      <c r="T14489" s="76"/>
      <c r="U14489" s="76"/>
      <c r="V14489" s="76"/>
      <c r="W14489" s="76"/>
      <c r="X14489" s="76"/>
    </row>
    <row r="14490" spans="1:24">
      <c r="A14490" s="895"/>
      <c r="B14490" s="54"/>
      <c r="C14490" s="103" t="s">
        <v>33</v>
      </c>
      <c r="D14490" s="799" t="s">
        <v>21891</v>
      </c>
      <c r="E14490" s="323" t="s">
        <v>21892</v>
      </c>
      <c r="F14490" s="197" t="s">
        <v>21893</v>
      </c>
      <c r="G14490" s="195" t="s">
        <v>21894</v>
      </c>
      <c r="H14490" s="103" t="s">
        <v>21895</v>
      </c>
      <c r="I14490" s="425">
        <v>43.05</v>
      </c>
      <c r="J14490" s="46" t="s">
        <v>1508</v>
      </c>
      <c r="K14490" s="75" t="s">
        <v>1509</v>
      </c>
      <c r="L14490" s="76">
        <f t="shared" si="667"/>
        <v>0</v>
      </c>
      <c r="M14490" s="76"/>
      <c r="N14490" s="76"/>
      <c r="O14490" s="76"/>
      <c r="P14490" s="76"/>
      <c r="Q14490" s="76"/>
      <c r="R14490" s="76"/>
      <c r="S14490" s="76"/>
      <c r="T14490" s="76"/>
      <c r="U14490" s="76"/>
      <c r="V14490" s="76"/>
      <c r="W14490" s="76"/>
      <c r="X14490" s="76"/>
    </row>
    <row r="14491" spans="1:24">
      <c r="A14491" s="895"/>
      <c r="B14491" s="54"/>
      <c r="C14491" s="103"/>
      <c r="D14491" s="799"/>
      <c r="E14491" s="323"/>
      <c r="F14491" s="197"/>
      <c r="G14491" s="195"/>
      <c r="H14491" s="103"/>
      <c r="I14491" s="425"/>
      <c r="J14491" s="54"/>
      <c r="K14491" s="75" t="s">
        <v>1501</v>
      </c>
      <c r="L14491" s="76">
        <f t="shared" si="667"/>
        <v>0</v>
      </c>
      <c r="M14491" s="76"/>
      <c r="N14491" s="76"/>
      <c r="O14491" s="76"/>
      <c r="P14491" s="76"/>
      <c r="Q14491" s="76"/>
      <c r="R14491" s="76"/>
      <c r="S14491" s="76"/>
      <c r="T14491" s="76"/>
      <c r="U14491" s="76"/>
      <c r="V14491" s="76"/>
      <c r="W14491" s="76"/>
      <c r="X14491" s="76"/>
    </row>
    <row r="14492" spans="1:24">
      <c r="A14492" s="895"/>
      <c r="B14492" s="54"/>
      <c r="C14492" s="103"/>
      <c r="D14492" s="799"/>
      <c r="E14492" s="323"/>
      <c r="F14492" s="197"/>
      <c r="G14492" s="195"/>
      <c r="H14492" s="103"/>
      <c r="I14492" s="425"/>
      <c r="J14492" s="80"/>
      <c r="K14492" s="84" t="s">
        <v>1502</v>
      </c>
      <c r="L14492" s="76">
        <f t="shared" si="667"/>
        <v>2</v>
      </c>
      <c r="M14492" s="76"/>
      <c r="N14492" s="76"/>
      <c r="O14492" s="76">
        <v>2</v>
      </c>
      <c r="P14492" s="76"/>
      <c r="Q14492" s="76"/>
      <c r="R14492" s="76"/>
      <c r="S14492" s="76"/>
      <c r="T14492" s="76"/>
      <c r="U14492" s="76"/>
      <c r="V14492" s="76"/>
      <c r="W14492" s="76"/>
      <c r="X14492" s="76"/>
    </row>
    <row r="14493" spans="1:24">
      <c r="A14493" s="895"/>
      <c r="B14493" s="54"/>
      <c r="C14493" s="103" t="s">
        <v>33</v>
      </c>
      <c r="D14493" s="799" t="s">
        <v>21896</v>
      </c>
      <c r="E14493" s="323" t="s">
        <v>21897</v>
      </c>
      <c r="F14493" s="197" t="s">
        <v>21898</v>
      </c>
      <c r="G14493" s="195" t="s">
        <v>21899</v>
      </c>
      <c r="H14493" s="103" t="s">
        <v>21900</v>
      </c>
      <c r="I14493" s="425">
        <v>87.68</v>
      </c>
      <c r="J14493" s="46" t="s">
        <v>1508</v>
      </c>
      <c r="K14493" s="75" t="s">
        <v>1509</v>
      </c>
      <c r="L14493" s="76">
        <f t="shared" si="667"/>
        <v>0</v>
      </c>
      <c r="M14493" s="76"/>
      <c r="N14493" s="76"/>
      <c r="O14493" s="76"/>
      <c r="P14493" s="76"/>
      <c r="Q14493" s="76"/>
      <c r="R14493" s="76"/>
      <c r="S14493" s="76"/>
      <c r="T14493" s="76"/>
      <c r="U14493" s="76"/>
      <c r="V14493" s="76"/>
      <c r="W14493" s="76"/>
      <c r="X14493" s="76"/>
    </row>
    <row r="14494" spans="1:24">
      <c r="A14494" s="895"/>
      <c r="B14494" s="54"/>
      <c r="C14494" s="103"/>
      <c r="D14494" s="799"/>
      <c r="E14494" s="323"/>
      <c r="F14494" s="197"/>
      <c r="G14494" s="195"/>
      <c r="H14494" s="103"/>
      <c r="I14494" s="425"/>
      <c r="J14494" s="54"/>
      <c r="K14494" s="75" t="s">
        <v>1501</v>
      </c>
      <c r="L14494" s="76">
        <f t="shared" si="667"/>
        <v>0</v>
      </c>
      <c r="M14494" s="76"/>
      <c r="N14494" s="76"/>
      <c r="O14494" s="76"/>
      <c r="P14494" s="76"/>
      <c r="Q14494" s="76"/>
      <c r="R14494" s="76"/>
      <c r="S14494" s="76"/>
      <c r="T14494" s="76"/>
      <c r="U14494" s="76"/>
      <c r="V14494" s="76"/>
      <c r="W14494" s="76"/>
      <c r="X14494" s="76"/>
    </row>
    <row r="14495" spans="1:24">
      <c r="A14495" s="895"/>
      <c r="B14495" s="54"/>
      <c r="C14495" s="103"/>
      <c r="D14495" s="799"/>
      <c r="E14495" s="323"/>
      <c r="F14495" s="197"/>
      <c r="G14495" s="195"/>
      <c r="H14495" s="103"/>
      <c r="I14495" s="425"/>
      <c r="J14495" s="80"/>
      <c r="K14495" s="84" t="s">
        <v>1502</v>
      </c>
      <c r="L14495" s="76">
        <f t="shared" si="667"/>
        <v>2</v>
      </c>
      <c r="M14495" s="76"/>
      <c r="N14495" s="76"/>
      <c r="O14495" s="76">
        <v>2</v>
      </c>
      <c r="P14495" s="76"/>
      <c r="Q14495" s="76"/>
      <c r="R14495" s="76"/>
      <c r="S14495" s="76"/>
      <c r="T14495" s="76"/>
      <c r="U14495" s="76"/>
      <c r="V14495" s="76"/>
      <c r="W14495" s="76"/>
      <c r="X14495" s="76"/>
    </row>
    <row r="14496" spans="1:24">
      <c r="A14496" s="895"/>
      <c r="B14496" s="54"/>
      <c r="C14496" s="103" t="s">
        <v>33</v>
      </c>
      <c r="D14496" s="799" t="s">
        <v>21901</v>
      </c>
      <c r="E14496" s="323" t="s">
        <v>21902</v>
      </c>
      <c r="F14496" s="197" t="s">
        <v>21903</v>
      </c>
      <c r="G14496" s="195" t="s">
        <v>21904</v>
      </c>
      <c r="H14496" s="197"/>
      <c r="I14496" s="425">
        <v>78.13</v>
      </c>
      <c r="J14496" s="46" t="s">
        <v>1508</v>
      </c>
      <c r="K14496" s="75" t="s">
        <v>1509</v>
      </c>
      <c r="L14496" s="76">
        <f t="shared" si="667"/>
        <v>0</v>
      </c>
      <c r="M14496" s="76"/>
      <c r="N14496" s="76"/>
      <c r="O14496" s="76"/>
      <c r="P14496" s="76"/>
      <c r="Q14496" s="76"/>
      <c r="R14496" s="76"/>
      <c r="S14496" s="76"/>
      <c r="T14496" s="76"/>
      <c r="U14496" s="76"/>
      <c r="V14496" s="76"/>
      <c r="W14496" s="76"/>
      <c r="X14496" s="76"/>
    </row>
    <row r="14497" spans="1:24">
      <c r="A14497" s="895"/>
      <c r="B14497" s="54"/>
      <c r="C14497" s="103"/>
      <c r="D14497" s="799"/>
      <c r="E14497" s="323"/>
      <c r="F14497" s="197"/>
      <c r="G14497" s="195"/>
      <c r="H14497" s="197"/>
      <c r="I14497" s="425"/>
      <c r="J14497" s="54"/>
      <c r="K14497" s="75" t="s">
        <v>1501</v>
      </c>
      <c r="L14497" s="76">
        <f t="shared" si="667"/>
        <v>2</v>
      </c>
      <c r="M14497" s="76">
        <v>2</v>
      </c>
      <c r="N14497" s="76"/>
      <c r="O14497" s="76"/>
      <c r="P14497" s="76"/>
      <c r="Q14497" s="76"/>
      <c r="R14497" s="76"/>
      <c r="S14497" s="76"/>
      <c r="T14497" s="76"/>
      <c r="U14497" s="76"/>
      <c r="V14497" s="76"/>
      <c r="W14497" s="76"/>
      <c r="X14497" s="76"/>
    </row>
    <row r="14498" spans="1:24">
      <c r="A14498" s="895"/>
      <c r="B14498" s="80"/>
      <c r="C14498" s="103"/>
      <c r="D14498" s="799"/>
      <c r="E14498" s="323"/>
      <c r="F14498" s="197"/>
      <c r="G14498" s="195"/>
      <c r="H14498" s="197"/>
      <c r="I14498" s="425"/>
      <c r="J14498" s="80"/>
      <c r="K14498" s="84" t="s">
        <v>1502</v>
      </c>
      <c r="L14498" s="76">
        <f t="shared" si="667"/>
        <v>0</v>
      </c>
      <c r="M14498" s="76"/>
      <c r="N14498" s="76"/>
      <c r="O14498" s="76"/>
      <c r="P14498" s="76"/>
      <c r="Q14498" s="76"/>
      <c r="R14498" s="76"/>
      <c r="S14498" s="76"/>
      <c r="T14498" s="76"/>
      <c r="U14498" s="76"/>
      <c r="V14498" s="76"/>
      <c r="W14498" s="76"/>
      <c r="X14498" s="76"/>
    </row>
    <row r="14499" spans="1:24">
      <c r="A14499" s="895"/>
      <c r="B14499" s="536" t="s">
        <v>21905</v>
      </c>
      <c r="C14499" s="922"/>
      <c r="D14499" s="923">
        <f>COUNTA(D14502:D14522)</f>
        <v>7</v>
      </c>
      <c r="E14499" s="922"/>
      <c r="F14499" s="924"/>
      <c r="G14499" s="924"/>
      <c r="H14499" s="925"/>
      <c r="I14499" s="425">
        <f>SUM(I14502:I14522)</f>
        <v>15416</v>
      </c>
      <c r="J14499" s="46" t="s">
        <v>1508</v>
      </c>
      <c r="K14499" s="75" t="s">
        <v>1509</v>
      </c>
      <c r="L14499" s="76">
        <f t="shared" si="667"/>
        <v>20</v>
      </c>
      <c r="M14499" s="76">
        <v>0</v>
      </c>
      <c r="N14499" s="76">
        <v>11</v>
      </c>
      <c r="O14499" s="76">
        <v>0</v>
      </c>
      <c r="P14499" s="76">
        <v>0</v>
      </c>
      <c r="Q14499" s="76">
        <v>0</v>
      </c>
      <c r="R14499" s="76">
        <v>0</v>
      </c>
      <c r="S14499" s="76">
        <v>0</v>
      </c>
      <c r="T14499" s="76">
        <v>0</v>
      </c>
      <c r="U14499" s="76">
        <v>0</v>
      </c>
      <c r="V14499" s="76">
        <v>0</v>
      </c>
      <c r="W14499" s="76">
        <v>0</v>
      </c>
      <c r="X14499" s="76">
        <v>9</v>
      </c>
    </row>
    <row r="14500" spans="1:24">
      <c r="A14500" s="895"/>
      <c r="B14500" s="536"/>
      <c r="C14500" s="926"/>
      <c r="D14500" s="923"/>
      <c r="E14500" s="926"/>
      <c r="F14500" s="924"/>
      <c r="G14500" s="924"/>
      <c r="H14500" s="925"/>
      <c r="I14500" s="425"/>
      <c r="J14500" s="54"/>
      <c r="K14500" s="75" t="s">
        <v>1501</v>
      </c>
      <c r="L14500" s="76">
        <f t="shared" si="667"/>
        <v>8</v>
      </c>
      <c r="M14500" s="76">
        <v>0</v>
      </c>
      <c r="N14500" s="76">
        <v>8</v>
      </c>
      <c r="O14500" s="76">
        <v>0</v>
      </c>
      <c r="P14500" s="76">
        <v>0</v>
      </c>
      <c r="Q14500" s="76">
        <v>0</v>
      </c>
      <c r="R14500" s="76">
        <v>0</v>
      </c>
      <c r="S14500" s="76">
        <v>0</v>
      </c>
      <c r="T14500" s="76">
        <v>0</v>
      </c>
      <c r="U14500" s="76">
        <v>0</v>
      </c>
      <c r="V14500" s="76">
        <v>0</v>
      </c>
      <c r="W14500" s="76">
        <v>0</v>
      </c>
      <c r="X14500" s="76">
        <v>0</v>
      </c>
    </row>
    <row r="14501" spans="1:24">
      <c r="A14501" s="895"/>
      <c r="B14501" s="536"/>
      <c r="C14501" s="927"/>
      <c r="D14501" s="923"/>
      <c r="E14501" s="927"/>
      <c r="F14501" s="924"/>
      <c r="G14501" s="924"/>
      <c r="H14501" s="925"/>
      <c r="I14501" s="425"/>
      <c r="J14501" s="80"/>
      <c r="K14501" s="84" t="s">
        <v>1502</v>
      </c>
      <c r="L14501" s="76">
        <f t="shared" si="667"/>
        <v>4</v>
      </c>
      <c r="M14501" s="76">
        <v>0</v>
      </c>
      <c r="N14501" s="76">
        <v>0</v>
      </c>
      <c r="O14501" s="76">
        <v>0</v>
      </c>
      <c r="P14501" s="76">
        <v>0</v>
      </c>
      <c r="Q14501" s="76">
        <v>0</v>
      </c>
      <c r="R14501" s="76">
        <v>1</v>
      </c>
      <c r="S14501" s="76">
        <v>2</v>
      </c>
      <c r="T14501" s="76">
        <v>0</v>
      </c>
      <c r="U14501" s="76">
        <v>1</v>
      </c>
      <c r="V14501" s="76">
        <v>0</v>
      </c>
      <c r="W14501" s="76">
        <v>0</v>
      </c>
      <c r="X14501" s="76">
        <v>0</v>
      </c>
    </row>
    <row r="14502" spans="1:24">
      <c r="A14502" s="895"/>
      <c r="B14502" s="46" t="s">
        <v>21906</v>
      </c>
      <c r="C14502" s="103" t="s">
        <v>31</v>
      </c>
      <c r="D14502" s="195" t="s">
        <v>21907</v>
      </c>
      <c r="E14502" s="323" t="s">
        <v>21908</v>
      </c>
      <c r="F14502" s="103" t="s">
        <v>21909</v>
      </c>
      <c r="G14502" s="195" t="s">
        <v>21910</v>
      </c>
      <c r="H14502" s="103" t="s">
        <v>21911</v>
      </c>
      <c r="I14502" s="74">
        <v>2820</v>
      </c>
      <c r="J14502" s="46" t="s">
        <v>1508</v>
      </c>
      <c r="K14502" s="75" t="s">
        <v>1509</v>
      </c>
      <c r="L14502" s="76">
        <f t="shared" ref="L14502:L14565" si="668">SUM(M14502:X14502)</f>
        <v>5</v>
      </c>
      <c r="M14502" s="76"/>
      <c r="N14502" s="76">
        <v>3</v>
      </c>
      <c r="O14502" s="76"/>
      <c r="P14502" s="76"/>
      <c r="Q14502" s="76"/>
      <c r="R14502" s="76"/>
      <c r="S14502" s="76"/>
      <c r="T14502" s="76"/>
      <c r="U14502" s="76"/>
      <c r="V14502" s="76"/>
      <c r="W14502" s="76"/>
      <c r="X14502" s="76">
        <v>2</v>
      </c>
    </row>
    <row r="14503" spans="1:24">
      <c r="A14503" s="895"/>
      <c r="B14503" s="54"/>
      <c r="C14503" s="103"/>
      <c r="D14503" s="195"/>
      <c r="E14503" s="323"/>
      <c r="F14503" s="103"/>
      <c r="G14503" s="195"/>
      <c r="H14503" s="103"/>
      <c r="I14503" s="79"/>
      <c r="J14503" s="54"/>
      <c r="K14503" s="75" t="s">
        <v>1501</v>
      </c>
      <c r="L14503" s="76">
        <f t="shared" si="668"/>
        <v>1</v>
      </c>
      <c r="M14503" s="76"/>
      <c r="N14503" s="76">
        <v>1</v>
      </c>
      <c r="O14503" s="76"/>
      <c r="P14503" s="76"/>
      <c r="Q14503" s="76"/>
      <c r="R14503" s="76"/>
      <c r="S14503" s="76"/>
      <c r="T14503" s="76"/>
      <c r="U14503" s="76"/>
      <c r="V14503" s="76"/>
      <c r="W14503" s="76"/>
      <c r="X14503" s="76"/>
    </row>
    <row r="14504" spans="1:24">
      <c r="A14504" s="895"/>
      <c r="B14504" s="54"/>
      <c r="C14504" s="103"/>
      <c r="D14504" s="195"/>
      <c r="E14504" s="323"/>
      <c r="F14504" s="103"/>
      <c r="G14504" s="195"/>
      <c r="H14504" s="103"/>
      <c r="I14504" s="83"/>
      <c r="J14504" s="80"/>
      <c r="K14504" s="84" t="s">
        <v>1502</v>
      </c>
      <c r="L14504" s="76">
        <f t="shared" si="668"/>
        <v>0</v>
      </c>
      <c r="M14504" s="76"/>
      <c r="N14504" s="76"/>
      <c r="O14504" s="76"/>
      <c r="P14504" s="76"/>
      <c r="Q14504" s="76"/>
      <c r="R14504" s="76"/>
      <c r="S14504" s="76"/>
      <c r="T14504" s="76"/>
      <c r="U14504" s="76"/>
      <c r="V14504" s="76"/>
      <c r="W14504" s="76"/>
      <c r="X14504" s="76"/>
    </row>
    <row r="14505" spans="1:24">
      <c r="A14505" s="895"/>
      <c r="B14505" s="54"/>
      <c r="C14505" s="103" t="s">
        <v>31</v>
      </c>
      <c r="D14505" s="195" t="s">
        <v>2574</v>
      </c>
      <c r="E14505" s="323" t="s">
        <v>21912</v>
      </c>
      <c r="F14505" s="103" t="s">
        <v>21913</v>
      </c>
      <c r="G14505" s="195" t="s">
        <v>21914</v>
      </c>
      <c r="H14505" s="103" t="s">
        <v>21915</v>
      </c>
      <c r="I14505" s="74">
        <v>3383</v>
      </c>
      <c r="J14505" s="46" t="s">
        <v>1508</v>
      </c>
      <c r="K14505" s="75" t="s">
        <v>1509</v>
      </c>
      <c r="L14505" s="76">
        <f t="shared" si="668"/>
        <v>5</v>
      </c>
      <c r="M14505" s="76"/>
      <c r="N14505" s="76">
        <v>2</v>
      </c>
      <c r="O14505" s="76"/>
      <c r="P14505" s="76"/>
      <c r="Q14505" s="76"/>
      <c r="R14505" s="76"/>
      <c r="S14505" s="76"/>
      <c r="T14505" s="76"/>
      <c r="U14505" s="76"/>
      <c r="V14505" s="76"/>
      <c r="W14505" s="76"/>
      <c r="X14505" s="76">
        <v>3</v>
      </c>
    </row>
    <row r="14506" spans="1:24">
      <c r="A14506" s="895"/>
      <c r="B14506" s="54"/>
      <c r="C14506" s="103"/>
      <c r="D14506" s="195"/>
      <c r="E14506" s="323"/>
      <c r="F14506" s="103"/>
      <c r="G14506" s="195"/>
      <c r="H14506" s="103"/>
      <c r="I14506" s="79"/>
      <c r="J14506" s="54"/>
      <c r="K14506" s="75" t="s">
        <v>1501</v>
      </c>
      <c r="L14506" s="76">
        <f t="shared" si="668"/>
        <v>0</v>
      </c>
      <c r="M14506" s="76"/>
      <c r="N14506" s="76"/>
      <c r="O14506" s="76"/>
      <c r="P14506" s="76"/>
      <c r="Q14506" s="76"/>
      <c r="R14506" s="76"/>
      <c r="S14506" s="76"/>
      <c r="T14506" s="76"/>
      <c r="U14506" s="76"/>
      <c r="V14506" s="76"/>
      <c r="W14506" s="76"/>
      <c r="X14506" s="76"/>
    </row>
    <row r="14507" spans="1:24">
      <c r="A14507" s="895"/>
      <c r="B14507" s="54"/>
      <c r="C14507" s="103"/>
      <c r="D14507" s="195"/>
      <c r="E14507" s="323"/>
      <c r="F14507" s="103"/>
      <c r="G14507" s="195"/>
      <c r="H14507" s="103"/>
      <c r="I14507" s="83"/>
      <c r="J14507" s="80"/>
      <c r="K14507" s="84" t="s">
        <v>1502</v>
      </c>
      <c r="L14507" s="76">
        <f t="shared" si="668"/>
        <v>0</v>
      </c>
      <c r="M14507" s="76"/>
      <c r="N14507" s="76"/>
      <c r="O14507" s="76"/>
      <c r="P14507" s="76"/>
      <c r="Q14507" s="76"/>
      <c r="R14507" s="76"/>
      <c r="S14507" s="76"/>
      <c r="T14507" s="76"/>
      <c r="U14507" s="76"/>
      <c r="V14507" s="76"/>
      <c r="W14507" s="76"/>
      <c r="X14507" s="76"/>
    </row>
    <row r="14508" spans="1:24">
      <c r="A14508" s="895"/>
      <c r="B14508" s="54"/>
      <c r="C14508" s="103" t="s">
        <v>31</v>
      </c>
      <c r="D14508" s="195" t="s">
        <v>21916</v>
      </c>
      <c r="E14508" s="323" t="s">
        <v>21917</v>
      </c>
      <c r="F14508" s="103" t="s">
        <v>21918</v>
      </c>
      <c r="G14508" s="195" t="s">
        <v>21919</v>
      </c>
      <c r="H14508" s="103" t="s">
        <v>21920</v>
      </c>
      <c r="I14508" s="74">
        <v>1549</v>
      </c>
      <c r="J14508" s="46" t="s">
        <v>1508</v>
      </c>
      <c r="K14508" s="75" t="s">
        <v>1509</v>
      </c>
      <c r="L14508" s="76">
        <f t="shared" si="668"/>
        <v>4</v>
      </c>
      <c r="M14508" s="76"/>
      <c r="N14508" s="76">
        <v>2</v>
      </c>
      <c r="O14508" s="76"/>
      <c r="P14508" s="76"/>
      <c r="Q14508" s="76"/>
      <c r="R14508" s="76"/>
      <c r="S14508" s="76"/>
      <c r="T14508" s="76"/>
      <c r="U14508" s="76"/>
      <c r="V14508" s="76"/>
      <c r="W14508" s="76"/>
      <c r="X14508" s="76">
        <v>2</v>
      </c>
    </row>
    <row r="14509" spans="1:24">
      <c r="A14509" s="895"/>
      <c r="B14509" s="54"/>
      <c r="C14509" s="103"/>
      <c r="D14509" s="195"/>
      <c r="E14509" s="323"/>
      <c r="F14509" s="103"/>
      <c r="G14509" s="195"/>
      <c r="H14509" s="103"/>
      <c r="I14509" s="79"/>
      <c r="J14509" s="54"/>
      <c r="K14509" s="75" t="s">
        <v>1501</v>
      </c>
      <c r="L14509" s="76">
        <f t="shared" si="668"/>
        <v>1</v>
      </c>
      <c r="M14509" s="76"/>
      <c r="N14509" s="76">
        <v>1</v>
      </c>
      <c r="O14509" s="76"/>
      <c r="P14509" s="76"/>
      <c r="Q14509" s="76"/>
      <c r="R14509" s="76"/>
      <c r="S14509" s="76"/>
      <c r="T14509" s="76"/>
      <c r="U14509" s="76"/>
      <c r="V14509" s="76"/>
      <c r="W14509" s="76"/>
      <c r="X14509" s="76"/>
    </row>
    <row r="14510" spans="1:24">
      <c r="A14510" s="895"/>
      <c r="B14510" s="54"/>
      <c r="C14510" s="103"/>
      <c r="D14510" s="195"/>
      <c r="E14510" s="323"/>
      <c r="F14510" s="103"/>
      <c r="G14510" s="195"/>
      <c r="H14510" s="103"/>
      <c r="I14510" s="83"/>
      <c r="J14510" s="80"/>
      <c r="K14510" s="84" t="s">
        <v>1502</v>
      </c>
      <c r="L14510" s="76">
        <f t="shared" si="668"/>
        <v>0</v>
      </c>
      <c r="M14510" s="76"/>
      <c r="N14510" s="76"/>
      <c r="O14510" s="76"/>
      <c r="P14510" s="76"/>
      <c r="Q14510" s="76"/>
      <c r="R14510" s="76"/>
      <c r="S14510" s="76"/>
      <c r="T14510" s="76"/>
      <c r="U14510" s="76"/>
      <c r="V14510" s="76"/>
      <c r="W14510" s="76"/>
      <c r="X14510" s="76"/>
    </row>
    <row r="14511" spans="1:24">
      <c r="A14511" s="895"/>
      <c r="B14511" s="54"/>
      <c r="C14511" s="103" t="s">
        <v>31</v>
      </c>
      <c r="D14511" s="195" t="s">
        <v>21921</v>
      </c>
      <c r="E14511" s="323" t="s">
        <v>21922</v>
      </c>
      <c r="F14511" s="103" t="s">
        <v>21923</v>
      </c>
      <c r="G14511" s="195" t="s">
        <v>21924</v>
      </c>
      <c r="H14511" s="103" t="s">
        <v>21925</v>
      </c>
      <c r="I14511" s="74">
        <v>4281</v>
      </c>
      <c r="J14511" s="46" t="s">
        <v>1508</v>
      </c>
      <c r="K14511" s="75" t="s">
        <v>1509</v>
      </c>
      <c r="L14511" s="76">
        <f t="shared" si="668"/>
        <v>2</v>
      </c>
      <c r="M14511" s="76"/>
      <c r="N14511" s="76">
        <v>2</v>
      </c>
      <c r="O14511" s="76"/>
      <c r="P14511" s="76"/>
      <c r="Q14511" s="76"/>
      <c r="R14511" s="76"/>
      <c r="S14511" s="76"/>
      <c r="T14511" s="76"/>
      <c r="U14511" s="76"/>
      <c r="V14511" s="76"/>
      <c r="W14511" s="76"/>
      <c r="X14511" s="76"/>
    </row>
    <row r="14512" spans="1:24">
      <c r="A14512" s="895"/>
      <c r="B14512" s="54"/>
      <c r="C14512" s="103"/>
      <c r="D14512" s="195"/>
      <c r="E14512" s="323"/>
      <c r="F14512" s="103"/>
      <c r="G14512" s="195"/>
      <c r="H14512" s="103"/>
      <c r="I14512" s="79"/>
      <c r="J14512" s="54"/>
      <c r="K14512" s="75" t="s">
        <v>1501</v>
      </c>
      <c r="L14512" s="76">
        <f t="shared" si="668"/>
        <v>3</v>
      </c>
      <c r="M14512" s="76"/>
      <c r="N14512" s="76">
        <v>3</v>
      </c>
      <c r="O14512" s="76"/>
      <c r="P14512" s="76"/>
      <c r="Q14512" s="76"/>
      <c r="R14512" s="76"/>
      <c r="S14512" s="76"/>
      <c r="T14512" s="76"/>
      <c r="U14512" s="76"/>
      <c r="V14512" s="76"/>
      <c r="W14512" s="76"/>
      <c r="X14512" s="76"/>
    </row>
    <row r="14513" spans="1:24">
      <c r="A14513" s="895"/>
      <c r="B14513" s="54"/>
      <c r="C14513" s="103"/>
      <c r="D14513" s="195"/>
      <c r="E14513" s="323"/>
      <c r="F14513" s="103"/>
      <c r="G14513" s="195"/>
      <c r="H14513" s="103"/>
      <c r="I14513" s="83"/>
      <c r="J14513" s="80"/>
      <c r="K14513" s="84" t="s">
        <v>1502</v>
      </c>
      <c r="L14513" s="76">
        <f t="shared" si="668"/>
        <v>0</v>
      </c>
      <c r="M14513" s="76"/>
      <c r="N14513" s="76"/>
      <c r="O14513" s="76"/>
      <c r="P14513" s="76"/>
      <c r="Q14513" s="76"/>
      <c r="R14513" s="76"/>
      <c r="S14513" s="76"/>
      <c r="T14513" s="76"/>
      <c r="U14513" s="76"/>
      <c r="V14513" s="76"/>
      <c r="W14513" s="76"/>
      <c r="X14513" s="76"/>
    </row>
    <row r="14514" spans="1:24">
      <c r="A14514" s="895"/>
      <c r="B14514" s="54"/>
      <c r="C14514" s="103" t="s">
        <v>31</v>
      </c>
      <c r="D14514" s="195" t="s">
        <v>21697</v>
      </c>
      <c r="E14514" s="323" t="s">
        <v>21926</v>
      </c>
      <c r="F14514" s="103" t="s">
        <v>21927</v>
      </c>
      <c r="G14514" s="195" t="s">
        <v>21928</v>
      </c>
      <c r="H14514" s="103" t="s">
        <v>21929</v>
      </c>
      <c r="I14514" s="74">
        <v>0</v>
      </c>
      <c r="J14514" s="46" t="s">
        <v>1508</v>
      </c>
      <c r="K14514" s="75" t="s">
        <v>1509</v>
      </c>
      <c r="L14514" s="76">
        <f t="shared" si="668"/>
        <v>4</v>
      </c>
      <c r="M14514" s="76"/>
      <c r="N14514" s="76">
        <v>2</v>
      </c>
      <c r="O14514" s="76"/>
      <c r="P14514" s="76"/>
      <c r="Q14514" s="76"/>
      <c r="R14514" s="76"/>
      <c r="S14514" s="76"/>
      <c r="T14514" s="76"/>
      <c r="U14514" s="76"/>
      <c r="V14514" s="76"/>
      <c r="W14514" s="76"/>
      <c r="X14514" s="76">
        <v>2</v>
      </c>
    </row>
    <row r="14515" spans="1:24">
      <c r="A14515" s="895"/>
      <c r="B14515" s="54"/>
      <c r="C14515" s="103"/>
      <c r="D14515" s="195"/>
      <c r="E14515" s="323"/>
      <c r="F14515" s="103"/>
      <c r="G14515" s="195"/>
      <c r="H14515" s="103"/>
      <c r="I14515" s="79"/>
      <c r="J14515" s="54"/>
      <c r="K14515" s="75" t="s">
        <v>1501</v>
      </c>
      <c r="L14515" s="76">
        <f t="shared" si="668"/>
        <v>3</v>
      </c>
      <c r="M14515" s="76"/>
      <c r="N14515" s="76">
        <v>3</v>
      </c>
      <c r="O14515" s="76"/>
      <c r="P14515" s="76"/>
      <c r="Q14515" s="76"/>
      <c r="R14515" s="76"/>
      <c r="S14515" s="76"/>
      <c r="T14515" s="76"/>
      <c r="U14515" s="76"/>
      <c r="V14515" s="76"/>
      <c r="W14515" s="76"/>
      <c r="X14515" s="76"/>
    </row>
    <row r="14516" spans="1:24">
      <c r="A14516" s="895"/>
      <c r="B14516" s="54"/>
      <c r="C14516" s="103"/>
      <c r="D14516" s="195"/>
      <c r="E14516" s="323"/>
      <c r="F14516" s="103"/>
      <c r="G14516" s="195"/>
      <c r="H14516" s="103"/>
      <c r="I14516" s="83"/>
      <c r="J14516" s="80"/>
      <c r="K14516" s="84" t="s">
        <v>1502</v>
      </c>
      <c r="L14516" s="76">
        <f t="shared" si="668"/>
        <v>0</v>
      </c>
      <c r="M14516" s="76"/>
      <c r="N14516" s="76"/>
      <c r="O14516" s="76"/>
      <c r="P14516" s="76"/>
      <c r="Q14516" s="76"/>
      <c r="R14516" s="76"/>
      <c r="S14516" s="76"/>
      <c r="T14516" s="76"/>
      <c r="U14516" s="76"/>
      <c r="V14516" s="76"/>
      <c r="W14516" s="76"/>
      <c r="X14516" s="76"/>
    </row>
    <row r="14517" spans="1:24">
      <c r="A14517" s="895"/>
      <c r="B14517" s="54"/>
      <c r="C14517" s="103" t="s">
        <v>1633</v>
      </c>
      <c r="D14517" s="195" t="s">
        <v>1869</v>
      </c>
      <c r="E14517" s="323" t="s">
        <v>21930</v>
      </c>
      <c r="F14517" s="103" t="s">
        <v>21931</v>
      </c>
      <c r="G14517" s="195" t="s">
        <v>21932</v>
      </c>
      <c r="H14517" s="103" t="s">
        <v>21933</v>
      </c>
      <c r="I14517" s="74">
        <v>3383</v>
      </c>
      <c r="J14517" s="46" t="s">
        <v>1508</v>
      </c>
      <c r="K14517" s="75" t="s">
        <v>1509</v>
      </c>
      <c r="L14517" s="76">
        <f t="shared" si="668"/>
        <v>0</v>
      </c>
      <c r="M14517" s="76"/>
      <c r="N14517" s="76"/>
      <c r="O14517" s="76"/>
      <c r="P14517" s="76"/>
      <c r="Q14517" s="76"/>
      <c r="R14517" s="76"/>
      <c r="S14517" s="76"/>
      <c r="T14517" s="76"/>
      <c r="U14517" s="76"/>
      <c r="V14517" s="76"/>
      <c r="W14517" s="76"/>
      <c r="X14517" s="76"/>
    </row>
    <row r="14518" spans="1:24">
      <c r="A14518" s="895"/>
      <c r="B14518" s="54"/>
      <c r="C14518" s="103"/>
      <c r="D14518" s="195"/>
      <c r="E14518" s="323"/>
      <c r="F14518" s="103"/>
      <c r="G14518" s="195"/>
      <c r="H14518" s="103"/>
      <c r="I14518" s="79"/>
      <c r="J14518" s="54"/>
      <c r="K14518" s="75" t="s">
        <v>1501</v>
      </c>
      <c r="L14518" s="76">
        <f t="shared" si="668"/>
        <v>0</v>
      </c>
      <c r="M14518" s="76"/>
      <c r="N14518" s="76"/>
      <c r="O14518" s="76"/>
      <c r="P14518" s="76"/>
      <c r="Q14518" s="76"/>
      <c r="R14518" s="76"/>
      <c r="S14518" s="76"/>
      <c r="T14518" s="76"/>
      <c r="U14518" s="76"/>
      <c r="V14518" s="76"/>
      <c r="W14518" s="76"/>
      <c r="X14518" s="76"/>
    </row>
    <row r="14519" spans="1:24">
      <c r="A14519" s="895"/>
      <c r="B14519" s="54"/>
      <c r="C14519" s="103"/>
      <c r="D14519" s="195"/>
      <c r="E14519" s="323"/>
      <c r="F14519" s="103"/>
      <c r="G14519" s="195"/>
      <c r="H14519" s="103"/>
      <c r="I14519" s="83"/>
      <c r="J14519" s="80"/>
      <c r="K14519" s="84" t="s">
        <v>1502</v>
      </c>
      <c r="L14519" s="76">
        <f t="shared" si="668"/>
        <v>2</v>
      </c>
      <c r="M14519" s="76"/>
      <c r="N14519" s="76"/>
      <c r="O14519" s="76"/>
      <c r="P14519" s="76"/>
      <c r="Q14519" s="76"/>
      <c r="R14519" s="76">
        <v>1</v>
      </c>
      <c r="S14519" s="76"/>
      <c r="T14519" s="76"/>
      <c r="U14519" s="76">
        <v>1</v>
      </c>
      <c r="V14519" s="76"/>
      <c r="W14519" s="76"/>
      <c r="X14519" s="76"/>
    </row>
    <row r="14520" spans="1:24">
      <c r="A14520" s="895"/>
      <c r="B14520" s="54"/>
      <c r="C14520" s="103" t="s">
        <v>1633</v>
      </c>
      <c r="D14520" s="195" t="s">
        <v>21934</v>
      </c>
      <c r="E14520" s="323" t="s">
        <v>21935</v>
      </c>
      <c r="F14520" s="536" t="s">
        <v>21936</v>
      </c>
      <c r="G14520" s="536" t="s">
        <v>21937</v>
      </c>
      <c r="H14520" s="545" t="s">
        <v>21938</v>
      </c>
      <c r="I14520" s="74">
        <v>0</v>
      </c>
      <c r="J14520" s="46" t="s">
        <v>1508</v>
      </c>
      <c r="K14520" s="75" t="s">
        <v>1509</v>
      </c>
      <c r="L14520" s="76">
        <f t="shared" si="668"/>
        <v>0</v>
      </c>
      <c r="M14520" s="76"/>
      <c r="N14520" s="76"/>
      <c r="O14520" s="76"/>
      <c r="P14520" s="76"/>
      <c r="Q14520" s="76"/>
      <c r="R14520" s="76"/>
      <c r="S14520" s="76"/>
      <c r="T14520" s="76"/>
      <c r="U14520" s="76"/>
      <c r="V14520" s="76"/>
      <c r="W14520" s="76"/>
      <c r="X14520" s="76"/>
    </row>
    <row r="14521" spans="1:24">
      <c r="A14521" s="895"/>
      <c r="B14521" s="54"/>
      <c r="C14521" s="103"/>
      <c r="D14521" s="195"/>
      <c r="E14521" s="323"/>
      <c r="F14521" s="536"/>
      <c r="G14521" s="536"/>
      <c r="H14521" s="545"/>
      <c r="I14521" s="79"/>
      <c r="J14521" s="54"/>
      <c r="K14521" s="75" t="s">
        <v>1501</v>
      </c>
      <c r="L14521" s="76">
        <f t="shared" si="668"/>
        <v>0</v>
      </c>
      <c r="M14521" s="76"/>
      <c r="N14521" s="76"/>
      <c r="O14521" s="76"/>
      <c r="P14521" s="76"/>
      <c r="Q14521" s="76"/>
      <c r="R14521" s="76"/>
      <c r="S14521" s="76"/>
      <c r="T14521" s="76"/>
      <c r="U14521" s="76"/>
      <c r="V14521" s="76"/>
      <c r="W14521" s="76"/>
      <c r="X14521" s="76"/>
    </row>
    <row r="14522" spans="1:24">
      <c r="A14522" s="895"/>
      <c r="B14522" s="80"/>
      <c r="C14522" s="103"/>
      <c r="D14522" s="195"/>
      <c r="E14522" s="323"/>
      <c r="F14522" s="536"/>
      <c r="G14522" s="536"/>
      <c r="H14522" s="545"/>
      <c r="I14522" s="83"/>
      <c r="J14522" s="80"/>
      <c r="K14522" s="84" t="s">
        <v>1502</v>
      </c>
      <c r="L14522" s="76">
        <f t="shared" si="668"/>
        <v>2</v>
      </c>
      <c r="M14522" s="76"/>
      <c r="N14522" s="76"/>
      <c r="O14522" s="76"/>
      <c r="P14522" s="76"/>
      <c r="Q14522" s="76"/>
      <c r="R14522" s="76"/>
      <c r="S14522" s="76">
        <v>2</v>
      </c>
      <c r="T14522" s="76"/>
      <c r="U14522" s="76"/>
      <c r="V14522" s="76"/>
      <c r="W14522" s="76"/>
      <c r="X14522" s="76"/>
    </row>
    <row r="14523" spans="1:24">
      <c r="A14523" s="895"/>
      <c r="B14523" s="103" t="s">
        <v>12460</v>
      </c>
      <c r="C14523" s="922"/>
      <c r="D14523" s="923">
        <f>COUNTA(D14526:D14567)</f>
        <v>14</v>
      </c>
      <c r="E14523" s="922"/>
      <c r="F14523" s="924"/>
      <c r="G14523" s="924"/>
      <c r="H14523" s="925"/>
      <c r="I14523" s="425">
        <f>SUM(I14526:I14567)</f>
        <v>4658</v>
      </c>
      <c r="J14523" s="46" t="s">
        <v>1508</v>
      </c>
      <c r="K14523" s="75" t="s">
        <v>1509</v>
      </c>
      <c r="L14523" s="76">
        <f>SUM(M14523:X14523)</f>
        <v>6</v>
      </c>
      <c r="M14523" s="76">
        <v>1</v>
      </c>
      <c r="N14523" s="76">
        <v>0</v>
      </c>
      <c r="O14523" s="76">
        <v>2</v>
      </c>
      <c r="P14523" s="76">
        <v>0</v>
      </c>
      <c r="Q14523" s="76">
        <v>0</v>
      </c>
      <c r="R14523" s="76">
        <v>0</v>
      </c>
      <c r="S14523" s="76">
        <v>2</v>
      </c>
      <c r="T14523" s="76">
        <v>1</v>
      </c>
      <c r="U14523" s="76">
        <v>0</v>
      </c>
      <c r="V14523" s="76">
        <v>0</v>
      </c>
      <c r="W14523" s="76">
        <v>0</v>
      </c>
      <c r="X14523" s="76">
        <v>0</v>
      </c>
    </row>
    <row r="14524" spans="1:24">
      <c r="A14524" s="895"/>
      <c r="B14524" s="103"/>
      <c r="C14524" s="926"/>
      <c r="D14524" s="923"/>
      <c r="E14524" s="926"/>
      <c r="F14524" s="924"/>
      <c r="G14524" s="924"/>
      <c r="H14524" s="925"/>
      <c r="I14524" s="425"/>
      <c r="J14524" s="54"/>
      <c r="K14524" s="75" t="s">
        <v>1501</v>
      </c>
      <c r="L14524" s="76">
        <f>SUM(M14524:X14524)</f>
        <v>1</v>
      </c>
      <c r="M14524" s="76">
        <v>1</v>
      </c>
      <c r="N14524" s="76">
        <v>0</v>
      </c>
      <c r="O14524" s="76">
        <v>0</v>
      </c>
      <c r="P14524" s="76">
        <v>0</v>
      </c>
      <c r="Q14524" s="76">
        <v>0</v>
      </c>
      <c r="R14524" s="76">
        <v>0</v>
      </c>
      <c r="S14524" s="76">
        <v>0</v>
      </c>
      <c r="T14524" s="76">
        <v>0</v>
      </c>
      <c r="U14524" s="76">
        <v>0</v>
      </c>
      <c r="V14524" s="76">
        <v>0</v>
      </c>
      <c r="W14524" s="76">
        <v>0</v>
      </c>
      <c r="X14524" s="76">
        <v>0</v>
      </c>
    </row>
    <row r="14525" spans="1:24">
      <c r="A14525" s="895"/>
      <c r="B14525" s="103"/>
      <c r="C14525" s="927"/>
      <c r="D14525" s="923"/>
      <c r="E14525" s="927"/>
      <c r="F14525" s="924"/>
      <c r="G14525" s="924"/>
      <c r="H14525" s="925"/>
      <c r="I14525" s="425"/>
      <c r="J14525" s="80"/>
      <c r="K14525" s="84" t="s">
        <v>1502</v>
      </c>
      <c r="L14525" s="76">
        <f>SUM(M14525:X14525)</f>
        <v>38</v>
      </c>
      <c r="M14525" s="76">
        <v>0</v>
      </c>
      <c r="N14525" s="76">
        <v>0</v>
      </c>
      <c r="O14525" s="76">
        <v>11</v>
      </c>
      <c r="P14525" s="76">
        <v>0</v>
      </c>
      <c r="Q14525" s="76">
        <v>0</v>
      </c>
      <c r="R14525" s="76">
        <v>2</v>
      </c>
      <c r="S14525" s="76">
        <v>9</v>
      </c>
      <c r="T14525" s="76">
        <v>4</v>
      </c>
      <c r="U14525" s="76">
        <v>0</v>
      </c>
      <c r="V14525" s="76">
        <v>0</v>
      </c>
      <c r="W14525" s="76">
        <v>12</v>
      </c>
      <c r="X14525" s="76">
        <v>0</v>
      </c>
    </row>
    <row r="14526" spans="1:24">
      <c r="A14526" s="895"/>
      <c r="B14526" s="46" t="s">
        <v>21939</v>
      </c>
      <c r="C14526" s="58" t="s">
        <v>35</v>
      </c>
      <c r="D14526" s="236" t="s">
        <v>21940</v>
      </c>
      <c r="E14526" s="77" t="s">
        <v>21941</v>
      </c>
      <c r="F14526" s="236" t="s">
        <v>21942</v>
      </c>
      <c r="G14526" s="236" t="s">
        <v>21943</v>
      </c>
      <c r="H14526" s="342" t="s">
        <v>21944</v>
      </c>
      <c r="I14526" s="524">
        <v>582</v>
      </c>
      <c r="J14526" s="46" t="s">
        <v>1508</v>
      </c>
      <c r="K14526" s="75" t="s">
        <v>1509</v>
      </c>
      <c r="L14526" s="76">
        <f t="shared" si="668"/>
        <v>0</v>
      </c>
      <c r="M14526" s="76"/>
      <c r="N14526" s="76"/>
      <c r="O14526" s="76"/>
      <c r="P14526" s="76"/>
      <c r="Q14526" s="76"/>
      <c r="R14526" s="76"/>
      <c r="S14526" s="76"/>
      <c r="T14526" s="76"/>
      <c r="U14526" s="76"/>
      <c r="V14526" s="76"/>
      <c r="W14526" s="76"/>
      <c r="X14526" s="76"/>
    </row>
    <row r="14527" spans="1:24">
      <c r="A14527" s="895"/>
      <c r="B14527" s="54"/>
      <c r="C14527" s="77"/>
      <c r="D14527" s="236"/>
      <c r="E14527" s="77"/>
      <c r="F14527" s="236"/>
      <c r="G14527" s="63"/>
      <c r="H14527" s="342"/>
      <c r="I14527" s="525"/>
      <c r="J14527" s="54"/>
      <c r="K14527" s="75" t="s">
        <v>1501</v>
      </c>
      <c r="L14527" s="76">
        <f t="shared" si="668"/>
        <v>0</v>
      </c>
      <c r="M14527" s="76"/>
      <c r="N14527" s="76"/>
      <c r="O14527" s="76"/>
      <c r="P14527" s="76"/>
      <c r="Q14527" s="76"/>
      <c r="R14527" s="76"/>
      <c r="S14527" s="76"/>
      <c r="T14527" s="76"/>
      <c r="U14527" s="76"/>
      <c r="V14527" s="76"/>
      <c r="W14527" s="76"/>
      <c r="X14527" s="76"/>
    </row>
    <row r="14528" spans="1:24">
      <c r="A14528" s="895"/>
      <c r="B14528" s="54"/>
      <c r="C14528" s="81"/>
      <c r="D14528" s="242"/>
      <c r="E14528" s="81"/>
      <c r="F14528" s="242"/>
      <c r="G14528" s="68"/>
      <c r="H14528" s="343"/>
      <c r="I14528" s="526"/>
      <c r="J14528" s="80"/>
      <c r="K14528" s="84" t="s">
        <v>1502</v>
      </c>
      <c r="L14528" s="76">
        <f t="shared" si="668"/>
        <v>3</v>
      </c>
      <c r="M14528" s="76"/>
      <c r="N14528" s="76"/>
      <c r="O14528" s="76">
        <v>1</v>
      </c>
      <c r="P14528" s="76"/>
      <c r="Q14528" s="76"/>
      <c r="R14528" s="76"/>
      <c r="S14528" s="76"/>
      <c r="T14528" s="76">
        <v>1</v>
      </c>
      <c r="U14528" s="76"/>
      <c r="V14528" s="76"/>
      <c r="W14528" s="76">
        <v>1</v>
      </c>
      <c r="X14528" s="76"/>
    </row>
    <row r="14529" spans="1:24">
      <c r="A14529" s="895"/>
      <c r="B14529" s="54"/>
      <c r="C14529" s="58" t="s">
        <v>35</v>
      </c>
      <c r="D14529" s="230" t="s">
        <v>21945</v>
      </c>
      <c r="E14529" s="928" t="s">
        <v>21946</v>
      </c>
      <c r="F14529" s="230" t="s">
        <v>21947</v>
      </c>
      <c r="G14529" s="230" t="s">
        <v>21948</v>
      </c>
      <c r="H14529" s="341" t="s">
        <v>21949</v>
      </c>
      <c r="I14529" s="524">
        <v>333</v>
      </c>
      <c r="J14529" s="46" t="s">
        <v>1508</v>
      </c>
      <c r="K14529" s="75" t="s">
        <v>1509</v>
      </c>
      <c r="L14529" s="76">
        <f t="shared" si="668"/>
        <v>4</v>
      </c>
      <c r="M14529" s="76"/>
      <c r="N14529" s="76"/>
      <c r="O14529" s="76">
        <v>1</v>
      </c>
      <c r="P14529" s="76"/>
      <c r="Q14529" s="76"/>
      <c r="R14529" s="76"/>
      <c r="S14529" s="76">
        <v>2</v>
      </c>
      <c r="T14529" s="76">
        <v>1</v>
      </c>
      <c r="U14529" s="76"/>
      <c r="V14529" s="76"/>
      <c r="W14529" s="76"/>
      <c r="X14529" s="76"/>
    </row>
    <row r="14530" spans="1:24">
      <c r="A14530" s="895"/>
      <c r="B14530" s="54"/>
      <c r="C14530" s="77"/>
      <c r="D14530" s="236"/>
      <c r="E14530" s="928"/>
      <c r="F14530" s="236"/>
      <c r="G14530" s="63"/>
      <c r="H14530" s="342"/>
      <c r="I14530" s="525"/>
      <c r="J14530" s="54"/>
      <c r="K14530" s="75" t="s">
        <v>1501</v>
      </c>
      <c r="L14530" s="76">
        <f t="shared" si="668"/>
        <v>1</v>
      </c>
      <c r="M14530" s="76">
        <v>1</v>
      </c>
      <c r="N14530" s="76"/>
      <c r="O14530" s="76"/>
      <c r="P14530" s="76"/>
      <c r="Q14530" s="76"/>
      <c r="R14530" s="76"/>
      <c r="S14530" s="76"/>
      <c r="T14530" s="76"/>
      <c r="U14530" s="76"/>
      <c r="V14530" s="76"/>
      <c r="W14530" s="76"/>
      <c r="X14530" s="76"/>
    </row>
    <row r="14531" spans="1:24">
      <c r="A14531" s="895"/>
      <c r="B14531" s="54"/>
      <c r="C14531" s="81"/>
      <c r="D14531" s="242"/>
      <c r="E14531" s="928"/>
      <c r="F14531" s="242"/>
      <c r="G14531" s="68"/>
      <c r="H14531" s="343"/>
      <c r="I14531" s="526"/>
      <c r="J14531" s="80"/>
      <c r="K14531" s="84" t="s">
        <v>1502</v>
      </c>
      <c r="L14531" s="76">
        <f t="shared" si="668"/>
        <v>2</v>
      </c>
      <c r="M14531" s="76"/>
      <c r="N14531" s="76"/>
      <c r="O14531" s="76">
        <v>1</v>
      </c>
      <c r="P14531" s="76"/>
      <c r="Q14531" s="76"/>
      <c r="R14531" s="76"/>
      <c r="S14531" s="76"/>
      <c r="T14531" s="76">
        <v>1</v>
      </c>
      <c r="U14531" s="76"/>
      <c r="V14531" s="76"/>
      <c r="W14531" s="76"/>
      <c r="X14531" s="76"/>
    </row>
    <row r="14532" spans="1:24">
      <c r="A14532" s="895"/>
      <c r="B14532" s="54"/>
      <c r="C14532" s="58" t="s">
        <v>31</v>
      </c>
      <c r="D14532" s="230" t="s">
        <v>21950</v>
      </c>
      <c r="E14532" s="58" t="s">
        <v>21951</v>
      </c>
      <c r="F14532" s="230" t="s">
        <v>21952</v>
      </c>
      <c r="G14532" s="230" t="s">
        <v>21953</v>
      </c>
      <c r="H14532" s="341" t="s">
        <v>21954</v>
      </c>
      <c r="I14532" s="524">
        <v>0</v>
      </c>
      <c r="J14532" s="46" t="s">
        <v>1508</v>
      </c>
      <c r="K14532" s="75" t="s">
        <v>1509</v>
      </c>
      <c r="L14532" s="76">
        <f t="shared" si="668"/>
        <v>0</v>
      </c>
      <c r="M14532" s="76"/>
      <c r="N14532" s="76"/>
      <c r="O14532" s="76"/>
      <c r="P14532" s="76"/>
      <c r="Q14532" s="76"/>
      <c r="R14532" s="76"/>
      <c r="S14532" s="76"/>
      <c r="T14532" s="76"/>
      <c r="U14532" s="76"/>
      <c r="V14532" s="76"/>
      <c r="W14532" s="76"/>
      <c r="X14532" s="76"/>
    </row>
    <row r="14533" spans="1:24">
      <c r="A14533" s="895"/>
      <c r="B14533" s="54"/>
      <c r="C14533" s="77"/>
      <c r="D14533" s="236"/>
      <c r="E14533" s="77"/>
      <c r="F14533" s="236"/>
      <c r="G14533" s="63"/>
      <c r="H14533" s="342"/>
      <c r="I14533" s="525"/>
      <c r="J14533" s="54"/>
      <c r="K14533" s="75" t="s">
        <v>1501</v>
      </c>
      <c r="L14533" s="76">
        <f t="shared" si="668"/>
        <v>0</v>
      </c>
      <c r="M14533" s="76"/>
      <c r="N14533" s="76"/>
      <c r="O14533" s="76"/>
      <c r="P14533" s="76"/>
      <c r="Q14533" s="76"/>
      <c r="R14533" s="76"/>
      <c r="S14533" s="76"/>
      <c r="T14533" s="76"/>
      <c r="U14533" s="76"/>
      <c r="V14533" s="76"/>
      <c r="W14533" s="76"/>
      <c r="X14533" s="76"/>
    </row>
    <row r="14534" spans="1:24">
      <c r="A14534" s="895"/>
      <c r="B14534" s="54"/>
      <c r="C14534" s="81"/>
      <c r="D14534" s="242"/>
      <c r="E14534" s="81"/>
      <c r="F14534" s="242"/>
      <c r="G14534" s="68"/>
      <c r="H14534" s="343"/>
      <c r="I14534" s="526"/>
      <c r="J14534" s="80"/>
      <c r="K14534" s="84" t="s">
        <v>1502</v>
      </c>
      <c r="L14534" s="76">
        <f t="shared" si="668"/>
        <v>2</v>
      </c>
      <c r="M14534" s="76"/>
      <c r="N14534" s="76"/>
      <c r="O14534" s="76">
        <v>1</v>
      </c>
      <c r="P14534" s="76"/>
      <c r="Q14534" s="76"/>
      <c r="R14534" s="76"/>
      <c r="S14534" s="76">
        <v>1</v>
      </c>
      <c r="T14534" s="76"/>
      <c r="U14534" s="76"/>
      <c r="V14534" s="76"/>
      <c r="W14534" s="76"/>
      <c r="X14534" s="76"/>
    </row>
    <row r="14535" spans="1:24">
      <c r="A14535" s="895"/>
      <c r="B14535" s="54"/>
      <c r="C14535" s="58" t="s">
        <v>33</v>
      </c>
      <c r="D14535" s="230" t="s">
        <v>21955</v>
      </c>
      <c r="E14535" s="58" t="s">
        <v>21956</v>
      </c>
      <c r="F14535" s="230" t="s">
        <v>21957</v>
      </c>
      <c r="G14535" s="230" t="s">
        <v>21958</v>
      </c>
      <c r="H14535" s="341" t="s">
        <v>21959</v>
      </c>
      <c r="I14535" s="524">
        <v>0</v>
      </c>
      <c r="J14535" s="46" t="s">
        <v>1508</v>
      </c>
      <c r="K14535" s="75" t="s">
        <v>1509</v>
      </c>
      <c r="L14535" s="76">
        <f t="shared" si="668"/>
        <v>0</v>
      </c>
      <c r="M14535" s="76"/>
      <c r="N14535" s="76"/>
      <c r="O14535" s="76"/>
      <c r="P14535" s="76"/>
      <c r="Q14535" s="76"/>
      <c r="R14535" s="76"/>
      <c r="S14535" s="76"/>
      <c r="T14535" s="76"/>
      <c r="U14535" s="76"/>
      <c r="V14535" s="76"/>
      <c r="W14535" s="76"/>
      <c r="X14535" s="76"/>
    </row>
    <row r="14536" spans="1:24">
      <c r="A14536" s="895"/>
      <c r="B14536" s="54"/>
      <c r="C14536" s="77"/>
      <c r="D14536" s="236"/>
      <c r="E14536" s="77"/>
      <c r="F14536" s="236"/>
      <c r="G14536" s="63"/>
      <c r="H14536" s="342"/>
      <c r="I14536" s="525"/>
      <c r="J14536" s="54"/>
      <c r="K14536" s="75" t="s">
        <v>1501</v>
      </c>
      <c r="L14536" s="76">
        <f t="shared" si="668"/>
        <v>0</v>
      </c>
      <c r="M14536" s="76"/>
      <c r="N14536" s="76"/>
      <c r="O14536" s="76"/>
      <c r="P14536" s="76"/>
      <c r="Q14536" s="76"/>
      <c r="R14536" s="76"/>
      <c r="S14536" s="76"/>
      <c r="T14536" s="76"/>
      <c r="U14536" s="76"/>
      <c r="V14536" s="76"/>
      <c r="W14536" s="76"/>
      <c r="X14536" s="76"/>
    </row>
    <row r="14537" spans="1:24">
      <c r="A14537" s="895"/>
      <c r="B14537" s="54"/>
      <c r="C14537" s="81"/>
      <c r="D14537" s="242"/>
      <c r="E14537" s="81"/>
      <c r="F14537" s="242"/>
      <c r="G14537" s="68"/>
      <c r="H14537" s="343"/>
      <c r="I14537" s="526"/>
      <c r="J14537" s="80"/>
      <c r="K14537" s="84" t="s">
        <v>1502</v>
      </c>
      <c r="L14537" s="76">
        <f t="shared" si="668"/>
        <v>4</v>
      </c>
      <c r="M14537" s="76"/>
      <c r="N14537" s="76"/>
      <c r="O14537" s="76">
        <v>2</v>
      </c>
      <c r="P14537" s="76"/>
      <c r="Q14537" s="76"/>
      <c r="R14537" s="76"/>
      <c r="S14537" s="76"/>
      <c r="T14537" s="76"/>
      <c r="U14537" s="76"/>
      <c r="V14537" s="76"/>
      <c r="W14537" s="76">
        <v>2</v>
      </c>
      <c r="X14537" s="76"/>
    </row>
    <row r="14538" spans="1:24">
      <c r="A14538" s="895"/>
      <c r="B14538" s="54"/>
      <c r="C14538" s="58" t="s">
        <v>33</v>
      </c>
      <c r="D14538" s="230" t="s">
        <v>21960</v>
      </c>
      <c r="E14538" s="58" t="s">
        <v>21961</v>
      </c>
      <c r="F14538" s="230" t="s">
        <v>21962</v>
      </c>
      <c r="G14538" s="230" t="s">
        <v>21963</v>
      </c>
      <c r="H14538" s="341" t="s">
        <v>21964</v>
      </c>
      <c r="I14538" s="524">
        <v>386</v>
      </c>
      <c r="J14538" s="46" t="s">
        <v>1508</v>
      </c>
      <c r="K14538" s="75" t="s">
        <v>1509</v>
      </c>
      <c r="L14538" s="76">
        <f t="shared" si="668"/>
        <v>0</v>
      </c>
      <c r="M14538" s="76"/>
      <c r="N14538" s="76"/>
      <c r="O14538" s="76"/>
      <c r="P14538" s="76"/>
      <c r="Q14538" s="76"/>
      <c r="R14538" s="76"/>
      <c r="S14538" s="76"/>
      <c r="T14538" s="76"/>
      <c r="U14538" s="76"/>
      <c r="V14538" s="76"/>
      <c r="W14538" s="76"/>
      <c r="X14538" s="76"/>
    </row>
    <row r="14539" spans="1:24">
      <c r="A14539" s="895"/>
      <c r="B14539" s="54"/>
      <c r="C14539" s="77"/>
      <c r="D14539" s="236"/>
      <c r="E14539" s="77"/>
      <c r="F14539" s="236"/>
      <c r="G14539" s="63"/>
      <c r="H14539" s="342"/>
      <c r="I14539" s="525"/>
      <c r="J14539" s="54"/>
      <c r="K14539" s="75" t="s">
        <v>1501</v>
      </c>
      <c r="L14539" s="76">
        <f t="shared" si="668"/>
        <v>0</v>
      </c>
      <c r="M14539" s="76"/>
      <c r="N14539" s="76"/>
      <c r="O14539" s="76"/>
      <c r="P14539" s="76"/>
      <c r="Q14539" s="76"/>
      <c r="R14539" s="76"/>
      <c r="S14539" s="76"/>
      <c r="T14539" s="76"/>
      <c r="U14539" s="76"/>
      <c r="V14539" s="76"/>
      <c r="W14539" s="76"/>
      <c r="X14539" s="76"/>
    </row>
    <row r="14540" spans="1:24">
      <c r="A14540" s="895"/>
      <c r="B14540" s="54"/>
      <c r="C14540" s="81"/>
      <c r="D14540" s="242"/>
      <c r="E14540" s="81"/>
      <c r="F14540" s="242"/>
      <c r="G14540" s="68"/>
      <c r="H14540" s="343"/>
      <c r="I14540" s="526"/>
      <c r="J14540" s="80"/>
      <c r="K14540" s="84" t="s">
        <v>1502</v>
      </c>
      <c r="L14540" s="76">
        <f t="shared" si="668"/>
        <v>2</v>
      </c>
      <c r="M14540" s="76"/>
      <c r="N14540" s="76"/>
      <c r="O14540" s="76"/>
      <c r="P14540" s="76"/>
      <c r="Q14540" s="76"/>
      <c r="R14540" s="76"/>
      <c r="S14540" s="76"/>
      <c r="T14540" s="76"/>
      <c r="U14540" s="76"/>
      <c r="V14540" s="76"/>
      <c r="W14540" s="76">
        <v>2</v>
      </c>
      <c r="X14540" s="76"/>
    </row>
    <row r="14541" spans="1:24">
      <c r="A14541" s="895"/>
      <c r="B14541" s="54"/>
      <c r="C14541" s="58" t="s">
        <v>33</v>
      </c>
      <c r="D14541" s="230" t="s">
        <v>21965</v>
      </c>
      <c r="E14541" s="58" t="s">
        <v>21966</v>
      </c>
      <c r="F14541" s="230" t="s">
        <v>21967</v>
      </c>
      <c r="G14541" s="230" t="s">
        <v>21968</v>
      </c>
      <c r="H14541" s="341" t="s">
        <v>21969</v>
      </c>
      <c r="I14541" s="524">
        <v>139</v>
      </c>
      <c r="J14541" s="46" t="s">
        <v>1508</v>
      </c>
      <c r="K14541" s="75" t="s">
        <v>1509</v>
      </c>
      <c r="L14541" s="76">
        <f t="shared" si="668"/>
        <v>0</v>
      </c>
      <c r="M14541" s="76"/>
      <c r="N14541" s="76"/>
      <c r="O14541" s="76"/>
      <c r="P14541" s="76"/>
      <c r="Q14541" s="76"/>
      <c r="R14541" s="76"/>
      <c r="S14541" s="76"/>
      <c r="T14541" s="76"/>
      <c r="U14541" s="76"/>
      <c r="V14541" s="76"/>
      <c r="W14541" s="76"/>
      <c r="X14541" s="76"/>
    </row>
    <row r="14542" spans="1:24">
      <c r="A14542" s="895"/>
      <c r="B14542" s="54"/>
      <c r="C14542" s="77"/>
      <c r="D14542" s="236"/>
      <c r="E14542" s="77"/>
      <c r="F14542" s="236"/>
      <c r="G14542" s="63"/>
      <c r="H14542" s="342"/>
      <c r="I14542" s="525"/>
      <c r="J14542" s="54"/>
      <c r="K14542" s="75" t="s">
        <v>1501</v>
      </c>
      <c r="L14542" s="76">
        <f t="shared" si="668"/>
        <v>0</v>
      </c>
      <c r="M14542" s="76"/>
      <c r="N14542" s="76"/>
      <c r="O14542" s="76"/>
      <c r="P14542" s="76"/>
      <c r="Q14542" s="76"/>
      <c r="R14542" s="76"/>
      <c r="S14542" s="76"/>
      <c r="T14542" s="76"/>
      <c r="U14542" s="76"/>
      <c r="V14542" s="76"/>
      <c r="W14542" s="76"/>
      <c r="X14542" s="76"/>
    </row>
    <row r="14543" spans="1:24">
      <c r="A14543" s="895"/>
      <c r="B14543" s="54"/>
      <c r="C14543" s="81"/>
      <c r="D14543" s="242"/>
      <c r="E14543" s="81"/>
      <c r="F14543" s="242"/>
      <c r="G14543" s="68"/>
      <c r="H14543" s="343"/>
      <c r="I14543" s="526"/>
      <c r="J14543" s="80"/>
      <c r="K14543" s="84" t="s">
        <v>1502</v>
      </c>
      <c r="L14543" s="76">
        <f t="shared" si="668"/>
        <v>4</v>
      </c>
      <c r="M14543" s="76"/>
      <c r="N14543" s="76"/>
      <c r="O14543" s="76"/>
      <c r="P14543" s="76"/>
      <c r="Q14543" s="76"/>
      <c r="R14543" s="76"/>
      <c r="S14543" s="76"/>
      <c r="T14543" s="76"/>
      <c r="U14543" s="76"/>
      <c r="V14543" s="76"/>
      <c r="W14543" s="76">
        <v>4</v>
      </c>
      <c r="X14543" s="76"/>
    </row>
    <row r="14544" spans="1:24">
      <c r="A14544" s="895"/>
      <c r="B14544" s="54"/>
      <c r="C14544" s="58" t="s">
        <v>33</v>
      </c>
      <c r="D14544" s="58" t="s">
        <v>21970</v>
      </c>
      <c r="E14544" s="58" t="s">
        <v>21971</v>
      </c>
      <c r="F14544" s="58" t="s">
        <v>21972</v>
      </c>
      <c r="G14544" s="58" t="s">
        <v>21973</v>
      </c>
      <c r="H14544" s="46" t="s">
        <v>21974</v>
      </c>
      <c r="I14544" s="524">
        <v>390</v>
      </c>
      <c r="J14544" s="46" t="s">
        <v>1508</v>
      </c>
      <c r="K14544" s="75" t="s">
        <v>1509</v>
      </c>
      <c r="L14544" s="76">
        <f t="shared" si="668"/>
        <v>0</v>
      </c>
      <c r="M14544" s="76"/>
      <c r="N14544" s="76"/>
      <c r="O14544" s="76"/>
      <c r="P14544" s="76"/>
      <c r="Q14544" s="76"/>
      <c r="R14544" s="76"/>
      <c r="S14544" s="76"/>
      <c r="T14544" s="76"/>
      <c r="U14544" s="76"/>
      <c r="V14544" s="76"/>
      <c r="W14544" s="76"/>
      <c r="X14544" s="76"/>
    </row>
    <row r="14545" spans="1:24">
      <c r="A14545" s="895"/>
      <c r="B14545" s="54"/>
      <c r="C14545" s="77"/>
      <c r="D14545" s="77"/>
      <c r="E14545" s="77"/>
      <c r="F14545" s="77"/>
      <c r="G14545" s="63"/>
      <c r="H14545" s="54"/>
      <c r="I14545" s="525"/>
      <c r="J14545" s="54"/>
      <c r="K14545" s="75" t="s">
        <v>1501</v>
      </c>
      <c r="L14545" s="76">
        <f t="shared" si="668"/>
        <v>0</v>
      </c>
      <c r="M14545" s="76"/>
      <c r="N14545" s="76"/>
      <c r="O14545" s="76"/>
      <c r="P14545" s="76"/>
      <c r="Q14545" s="76"/>
      <c r="R14545" s="76"/>
      <c r="S14545" s="76"/>
      <c r="T14545" s="76"/>
      <c r="U14545" s="76"/>
      <c r="V14545" s="76"/>
      <c r="W14545" s="76"/>
      <c r="X14545" s="76"/>
    </row>
    <row r="14546" spans="1:24">
      <c r="A14546" s="895"/>
      <c r="B14546" s="54"/>
      <c r="C14546" s="81"/>
      <c r="D14546" s="81"/>
      <c r="E14546" s="81"/>
      <c r="F14546" s="81"/>
      <c r="G14546" s="68"/>
      <c r="H14546" s="80"/>
      <c r="I14546" s="526"/>
      <c r="J14546" s="80"/>
      <c r="K14546" s="84" t="s">
        <v>1502</v>
      </c>
      <c r="L14546" s="76">
        <f t="shared" si="668"/>
        <v>2</v>
      </c>
      <c r="M14546" s="76"/>
      <c r="N14546" s="76"/>
      <c r="O14546" s="76"/>
      <c r="P14546" s="76"/>
      <c r="Q14546" s="76"/>
      <c r="R14546" s="76"/>
      <c r="S14546" s="76">
        <v>1</v>
      </c>
      <c r="T14546" s="76"/>
      <c r="U14546" s="76"/>
      <c r="V14546" s="76"/>
      <c r="W14546" s="76">
        <v>1</v>
      </c>
      <c r="X14546" s="76"/>
    </row>
    <row r="14547" spans="1:24">
      <c r="A14547" s="895"/>
      <c r="B14547" s="54"/>
      <c r="C14547" s="58" t="s">
        <v>33</v>
      </c>
      <c r="D14547" s="230" t="s">
        <v>21975</v>
      </c>
      <c r="E14547" s="58" t="s">
        <v>21976</v>
      </c>
      <c r="F14547" s="230" t="s">
        <v>21977</v>
      </c>
      <c r="G14547" s="230" t="s">
        <v>21978</v>
      </c>
      <c r="H14547" s="341" t="s">
        <v>21979</v>
      </c>
      <c r="I14547" s="524">
        <v>1295</v>
      </c>
      <c r="J14547" s="46" t="s">
        <v>1508</v>
      </c>
      <c r="K14547" s="75" t="s">
        <v>1509</v>
      </c>
      <c r="L14547" s="76">
        <f t="shared" si="668"/>
        <v>0</v>
      </c>
      <c r="M14547" s="76"/>
      <c r="N14547" s="76"/>
      <c r="O14547" s="76"/>
      <c r="P14547" s="76"/>
      <c r="Q14547" s="76"/>
      <c r="R14547" s="76"/>
      <c r="S14547" s="76"/>
      <c r="T14547" s="76"/>
      <c r="U14547" s="76"/>
      <c r="V14547" s="76"/>
      <c r="W14547" s="76"/>
      <c r="X14547" s="76"/>
    </row>
    <row r="14548" spans="1:24">
      <c r="A14548" s="895"/>
      <c r="B14548" s="54"/>
      <c r="C14548" s="77"/>
      <c r="D14548" s="236"/>
      <c r="E14548" s="77"/>
      <c r="F14548" s="236"/>
      <c r="G14548" s="63"/>
      <c r="H14548" s="342"/>
      <c r="I14548" s="525"/>
      <c r="J14548" s="54"/>
      <c r="K14548" s="75" t="s">
        <v>1501</v>
      </c>
      <c r="L14548" s="76">
        <f t="shared" si="668"/>
        <v>0</v>
      </c>
      <c r="M14548" s="76"/>
      <c r="N14548" s="76"/>
      <c r="O14548" s="76"/>
      <c r="P14548" s="76"/>
      <c r="Q14548" s="76"/>
      <c r="R14548" s="76"/>
      <c r="S14548" s="76"/>
      <c r="T14548" s="76"/>
      <c r="U14548" s="76"/>
      <c r="V14548" s="76"/>
      <c r="W14548" s="76"/>
      <c r="X14548" s="76"/>
    </row>
    <row r="14549" spans="1:24">
      <c r="A14549" s="895"/>
      <c r="B14549" s="54"/>
      <c r="C14549" s="81"/>
      <c r="D14549" s="242"/>
      <c r="E14549" s="81"/>
      <c r="F14549" s="242"/>
      <c r="G14549" s="68"/>
      <c r="H14549" s="343"/>
      <c r="I14549" s="526"/>
      <c r="J14549" s="80"/>
      <c r="K14549" s="84" t="s">
        <v>1502</v>
      </c>
      <c r="L14549" s="76">
        <f t="shared" si="668"/>
        <v>3</v>
      </c>
      <c r="M14549" s="76"/>
      <c r="N14549" s="76"/>
      <c r="O14549" s="76"/>
      <c r="P14549" s="76"/>
      <c r="Q14549" s="76"/>
      <c r="R14549" s="76"/>
      <c r="S14549" s="76">
        <v>2</v>
      </c>
      <c r="T14549" s="76">
        <v>1</v>
      </c>
      <c r="U14549" s="76"/>
      <c r="V14549" s="76"/>
      <c r="W14549" s="76"/>
      <c r="X14549" s="76"/>
    </row>
    <row r="14550" spans="1:24">
      <c r="A14550" s="895"/>
      <c r="B14550" s="54"/>
      <c r="C14550" s="58" t="s">
        <v>33</v>
      </c>
      <c r="D14550" s="58" t="s">
        <v>21980</v>
      </c>
      <c r="E14550" s="58" t="s">
        <v>21981</v>
      </c>
      <c r="F14550" s="58" t="s">
        <v>21982</v>
      </c>
      <c r="G14550" s="58" t="s">
        <v>21983</v>
      </c>
      <c r="H14550" s="46" t="s">
        <v>21984</v>
      </c>
      <c r="I14550" s="524">
        <v>70</v>
      </c>
      <c r="J14550" s="46" t="s">
        <v>1508</v>
      </c>
      <c r="K14550" s="75" t="s">
        <v>1509</v>
      </c>
      <c r="L14550" s="76">
        <f t="shared" si="668"/>
        <v>0</v>
      </c>
      <c r="M14550" s="76"/>
      <c r="N14550" s="76"/>
      <c r="O14550" s="76"/>
      <c r="P14550" s="76"/>
      <c r="Q14550" s="76"/>
      <c r="R14550" s="76"/>
      <c r="S14550" s="76"/>
      <c r="T14550" s="76"/>
      <c r="U14550" s="76"/>
      <c r="V14550" s="76"/>
      <c r="W14550" s="76"/>
      <c r="X14550" s="76"/>
    </row>
    <row r="14551" spans="1:24">
      <c r="A14551" s="895"/>
      <c r="B14551" s="54"/>
      <c r="C14551" s="77"/>
      <c r="D14551" s="77"/>
      <c r="E14551" s="77"/>
      <c r="F14551" s="77"/>
      <c r="G14551" s="63"/>
      <c r="H14551" s="54"/>
      <c r="I14551" s="525"/>
      <c r="J14551" s="54"/>
      <c r="K14551" s="75" t="s">
        <v>1501</v>
      </c>
      <c r="L14551" s="76">
        <f t="shared" si="668"/>
        <v>0</v>
      </c>
      <c r="M14551" s="76"/>
      <c r="N14551" s="76"/>
      <c r="O14551" s="76"/>
      <c r="P14551" s="76"/>
      <c r="Q14551" s="76"/>
      <c r="R14551" s="76"/>
      <c r="S14551" s="76"/>
      <c r="T14551" s="76"/>
      <c r="U14551" s="76"/>
      <c r="V14551" s="76"/>
      <c r="W14551" s="76"/>
      <c r="X14551" s="76"/>
    </row>
    <row r="14552" spans="1:24">
      <c r="A14552" s="895"/>
      <c r="B14552" s="54"/>
      <c r="C14552" s="81"/>
      <c r="D14552" s="81"/>
      <c r="E14552" s="81"/>
      <c r="F14552" s="81"/>
      <c r="G14552" s="68"/>
      <c r="H14552" s="80"/>
      <c r="I14552" s="526"/>
      <c r="J14552" s="80"/>
      <c r="K14552" s="84" t="s">
        <v>1502</v>
      </c>
      <c r="L14552" s="76">
        <f t="shared" si="668"/>
        <v>2</v>
      </c>
      <c r="M14552" s="76"/>
      <c r="N14552" s="76"/>
      <c r="O14552" s="76"/>
      <c r="P14552" s="76"/>
      <c r="Q14552" s="76"/>
      <c r="R14552" s="76"/>
      <c r="S14552" s="76">
        <v>2</v>
      </c>
      <c r="T14552" s="76"/>
      <c r="U14552" s="76"/>
      <c r="V14552" s="76"/>
      <c r="W14552" s="76"/>
      <c r="X14552" s="76"/>
    </row>
    <row r="14553" spans="1:24">
      <c r="A14553" s="895"/>
      <c r="B14553" s="54"/>
      <c r="C14553" s="58" t="s">
        <v>35</v>
      </c>
      <c r="D14553" s="58" t="s">
        <v>21985</v>
      </c>
      <c r="E14553" s="58" t="s">
        <v>21986</v>
      </c>
      <c r="F14553" s="58" t="s">
        <v>21987</v>
      </c>
      <c r="G14553" s="58" t="s">
        <v>21988</v>
      </c>
      <c r="H14553" s="46" t="s">
        <v>21989</v>
      </c>
      <c r="I14553" s="524">
        <v>1170</v>
      </c>
      <c r="J14553" s="46" t="s">
        <v>1508</v>
      </c>
      <c r="K14553" s="75" t="s">
        <v>1509</v>
      </c>
      <c r="L14553" s="76">
        <f t="shared" si="668"/>
        <v>2</v>
      </c>
      <c r="M14553" s="76">
        <v>1</v>
      </c>
      <c r="N14553" s="76"/>
      <c r="O14553" s="76">
        <v>1</v>
      </c>
      <c r="P14553" s="76"/>
      <c r="Q14553" s="76"/>
      <c r="R14553" s="76"/>
      <c r="S14553" s="76"/>
      <c r="T14553" s="76"/>
      <c r="U14553" s="76"/>
      <c r="V14553" s="76"/>
      <c r="W14553" s="76"/>
      <c r="X14553" s="76"/>
    </row>
    <row r="14554" spans="1:24">
      <c r="A14554" s="895"/>
      <c r="B14554" s="54"/>
      <c r="C14554" s="77"/>
      <c r="D14554" s="77"/>
      <c r="E14554" s="77"/>
      <c r="F14554" s="77"/>
      <c r="G14554" s="63"/>
      <c r="H14554" s="54"/>
      <c r="I14554" s="525"/>
      <c r="J14554" s="54"/>
      <c r="K14554" s="75" t="s">
        <v>1501</v>
      </c>
      <c r="L14554" s="76">
        <f t="shared" si="668"/>
        <v>0</v>
      </c>
      <c r="M14554" s="76"/>
      <c r="N14554" s="76"/>
      <c r="O14554" s="76"/>
      <c r="P14554" s="76"/>
      <c r="Q14554" s="76"/>
      <c r="R14554" s="76"/>
      <c r="S14554" s="76"/>
      <c r="T14554" s="76"/>
      <c r="U14554" s="76"/>
      <c r="V14554" s="76"/>
      <c r="W14554" s="76"/>
      <c r="X14554" s="76"/>
    </row>
    <row r="14555" spans="1:24">
      <c r="A14555" s="895"/>
      <c r="B14555" s="54"/>
      <c r="C14555" s="81"/>
      <c r="D14555" s="81"/>
      <c r="E14555" s="81"/>
      <c r="F14555" s="81"/>
      <c r="G14555" s="68"/>
      <c r="H14555" s="80"/>
      <c r="I14555" s="526"/>
      <c r="J14555" s="80"/>
      <c r="K14555" s="84" t="s">
        <v>1502</v>
      </c>
      <c r="L14555" s="76">
        <f t="shared" si="668"/>
        <v>3</v>
      </c>
      <c r="M14555" s="76"/>
      <c r="N14555" s="76"/>
      <c r="O14555" s="76">
        <v>2</v>
      </c>
      <c r="P14555" s="76"/>
      <c r="Q14555" s="76"/>
      <c r="R14555" s="76"/>
      <c r="S14555" s="76">
        <v>1</v>
      </c>
      <c r="T14555" s="76"/>
      <c r="U14555" s="76"/>
      <c r="V14555" s="76"/>
      <c r="W14555" s="76"/>
      <c r="X14555" s="76"/>
    </row>
    <row r="14556" spans="1:24">
      <c r="A14556" s="895"/>
      <c r="B14556" s="54"/>
      <c r="C14556" s="58" t="s">
        <v>33</v>
      </c>
      <c r="D14556" s="58" t="s">
        <v>21990</v>
      </c>
      <c r="E14556" s="58" t="s">
        <v>21991</v>
      </c>
      <c r="F14556" s="58" t="s">
        <v>1532</v>
      </c>
      <c r="G14556" s="58" t="s">
        <v>21992</v>
      </c>
      <c r="H14556" s="46" t="s">
        <v>21993</v>
      </c>
      <c r="I14556" s="524">
        <v>0</v>
      </c>
      <c r="J14556" s="46" t="s">
        <v>1508</v>
      </c>
      <c r="K14556" s="75" t="s">
        <v>1509</v>
      </c>
      <c r="L14556" s="76">
        <f t="shared" si="668"/>
        <v>0</v>
      </c>
      <c r="M14556" s="76"/>
      <c r="N14556" s="76"/>
      <c r="O14556" s="76"/>
      <c r="P14556" s="76"/>
      <c r="Q14556" s="76"/>
      <c r="R14556" s="76"/>
      <c r="S14556" s="76"/>
      <c r="T14556" s="76"/>
      <c r="U14556" s="76"/>
      <c r="V14556" s="76"/>
      <c r="W14556" s="76"/>
      <c r="X14556" s="76"/>
    </row>
    <row r="14557" spans="1:24">
      <c r="A14557" s="895"/>
      <c r="B14557" s="54"/>
      <c r="C14557" s="77"/>
      <c r="D14557" s="77"/>
      <c r="E14557" s="77"/>
      <c r="F14557" s="77"/>
      <c r="G14557" s="63"/>
      <c r="H14557" s="54"/>
      <c r="I14557" s="525"/>
      <c r="J14557" s="54"/>
      <c r="K14557" s="75" t="s">
        <v>1501</v>
      </c>
      <c r="L14557" s="76">
        <f t="shared" si="668"/>
        <v>0</v>
      </c>
      <c r="M14557" s="76"/>
      <c r="N14557" s="76"/>
      <c r="O14557" s="76"/>
      <c r="P14557" s="76"/>
      <c r="Q14557" s="76"/>
      <c r="R14557" s="76"/>
      <c r="S14557" s="76"/>
      <c r="T14557" s="76"/>
      <c r="U14557" s="76"/>
      <c r="V14557" s="76"/>
      <c r="W14557" s="76"/>
      <c r="X14557" s="76"/>
    </row>
    <row r="14558" spans="1:24">
      <c r="A14558" s="895"/>
      <c r="B14558" s="54"/>
      <c r="C14558" s="81"/>
      <c r="D14558" s="81"/>
      <c r="E14558" s="81"/>
      <c r="F14558" s="81"/>
      <c r="G14558" s="68"/>
      <c r="H14558" s="80"/>
      <c r="I14558" s="526"/>
      <c r="J14558" s="80"/>
      <c r="K14558" s="84" t="s">
        <v>1502</v>
      </c>
      <c r="L14558" s="76">
        <f t="shared" si="668"/>
        <v>2</v>
      </c>
      <c r="M14558" s="76"/>
      <c r="N14558" s="76"/>
      <c r="O14558" s="76">
        <v>1</v>
      </c>
      <c r="P14558" s="76"/>
      <c r="Q14558" s="76"/>
      <c r="R14558" s="76"/>
      <c r="S14558" s="76">
        <v>1</v>
      </c>
      <c r="T14558" s="76"/>
      <c r="U14558" s="76"/>
      <c r="V14558" s="76"/>
      <c r="W14558" s="76"/>
      <c r="X14558" s="76"/>
    </row>
    <row r="14559" spans="1:24">
      <c r="A14559" s="895"/>
      <c r="B14559" s="54"/>
      <c r="C14559" s="58" t="s">
        <v>33</v>
      </c>
      <c r="D14559" s="58" t="s">
        <v>21994</v>
      </c>
      <c r="E14559" s="58" t="s">
        <v>21995</v>
      </c>
      <c r="F14559" s="58" t="s">
        <v>21996</v>
      </c>
      <c r="G14559" s="58" t="s">
        <v>21997</v>
      </c>
      <c r="H14559" s="46" t="s">
        <v>21998</v>
      </c>
      <c r="I14559" s="524">
        <v>200</v>
      </c>
      <c r="J14559" s="46" t="s">
        <v>1508</v>
      </c>
      <c r="K14559" s="75" t="s">
        <v>1509</v>
      </c>
      <c r="L14559" s="76">
        <f t="shared" si="668"/>
        <v>0</v>
      </c>
      <c r="M14559" s="76"/>
      <c r="N14559" s="76"/>
      <c r="O14559" s="76"/>
      <c r="P14559" s="76"/>
      <c r="Q14559" s="76"/>
      <c r="R14559" s="76"/>
      <c r="S14559" s="76"/>
      <c r="T14559" s="76"/>
      <c r="U14559" s="76"/>
      <c r="V14559" s="76"/>
      <c r="W14559" s="76"/>
      <c r="X14559" s="76"/>
    </row>
    <row r="14560" spans="1:24">
      <c r="A14560" s="895"/>
      <c r="B14560" s="54"/>
      <c r="C14560" s="77"/>
      <c r="D14560" s="77"/>
      <c r="E14560" s="77"/>
      <c r="F14560" s="77"/>
      <c r="G14560" s="77"/>
      <c r="H14560" s="54"/>
      <c r="I14560" s="525"/>
      <c r="J14560" s="54"/>
      <c r="K14560" s="75" t="s">
        <v>1501</v>
      </c>
      <c r="L14560" s="76">
        <f t="shared" si="668"/>
        <v>0</v>
      </c>
      <c r="M14560" s="76"/>
      <c r="N14560" s="76"/>
      <c r="O14560" s="76"/>
      <c r="P14560" s="76"/>
      <c r="Q14560" s="76"/>
      <c r="R14560" s="76"/>
      <c r="S14560" s="76"/>
      <c r="T14560" s="76"/>
      <c r="U14560" s="76"/>
      <c r="V14560" s="76"/>
      <c r="W14560" s="76"/>
      <c r="X14560" s="76"/>
    </row>
    <row r="14561" spans="1:24">
      <c r="A14561" s="895"/>
      <c r="B14561" s="54"/>
      <c r="C14561" s="81"/>
      <c r="D14561" s="81"/>
      <c r="E14561" s="81"/>
      <c r="F14561" s="81"/>
      <c r="G14561" s="81"/>
      <c r="H14561" s="80"/>
      <c r="I14561" s="526"/>
      <c r="J14561" s="80"/>
      <c r="K14561" s="84" t="s">
        <v>1502</v>
      </c>
      <c r="L14561" s="76">
        <f t="shared" si="668"/>
        <v>3</v>
      </c>
      <c r="M14561" s="76"/>
      <c r="N14561" s="76"/>
      <c r="O14561" s="76">
        <v>3</v>
      </c>
      <c r="P14561" s="76"/>
      <c r="Q14561" s="76"/>
      <c r="R14561" s="76"/>
      <c r="S14561" s="76"/>
      <c r="T14561" s="76"/>
      <c r="U14561" s="76"/>
      <c r="V14561" s="76"/>
      <c r="W14561" s="76"/>
      <c r="X14561" s="76"/>
    </row>
    <row r="14562" spans="1:24">
      <c r="A14562" s="895"/>
      <c r="B14562" s="54"/>
      <c r="C14562" s="58" t="s">
        <v>33</v>
      </c>
      <c r="D14562" s="58" t="s">
        <v>21999</v>
      </c>
      <c r="E14562" s="58" t="s">
        <v>22000</v>
      </c>
      <c r="F14562" s="58" t="s">
        <v>22001</v>
      </c>
      <c r="G14562" s="58" t="s">
        <v>22002</v>
      </c>
      <c r="H14562" s="46" t="s">
        <v>21964</v>
      </c>
      <c r="I14562" s="524">
        <v>0</v>
      </c>
      <c r="J14562" s="46" t="s">
        <v>1508</v>
      </c>
      <c r="K14562" s="75" t="s">
        <v>1509</v>
      </c>
      <c r="L14562" s="76">
        <f t="shared" si="668"/>
        <v>0</v>
      </c>
      <c r="M14562" s="76"/>
      <c r="N14562" s="76"/>
      <c r="O14562" s="76"/>
      <c r="P14562" s="76"/>
      <c r="Q14562" s="76"/>
      <c r="R14562" s="76"/>
      <c r="S14562" s="76"/>
      <c r="T14562" s="76"/>
      <c r="U14562" s="76"/>
      <c r="V14562" s="76"/>
      <c r="W14562" s="76"/>
      <c r="X14562" s="76"/>
    </row>
    <row r="14563" spans="1:24">
      <c r="A14563" s="895"/>
      <c r="B14563" s="54"/>
      <c r="C14563" s="77"/>
      <c r="D14563" s="77"/>
      <c r="E14563" s="77"/>
      <c r="F14563" s="77"/>
      <c r="G14563" s="77"/>
      <c r="H14563" s="54"/>
      <c r="I14563" s="525"/>
      <c r="J14563" s="54"/>
      <c r="K14563" s="75" t="s">
        <v>1501</v>
      </c>
      <c r="L14563" s="76">
        <f t="shared" si="668"/>
        <v>0</v>
      </c>
      <c r="M14563" s="76"/>
      <c r="N14563" s="76"/>
      <c r="O14563" s="76"/>
      <c r="P14563" s="76"/>
      <c r="Q14563" s="76"/>
      <c r="R14563" s="76"/>
      <c r="S14563" s="76"/>
      <c r="T14563" s="76"/>
      <c r="U14563" s="76"/>
      <c r="V14563" s="76"/>
      <c r="W14563" s="76"/>
      <c r="X14563" s="76"/>
    </row>
    <row r="14564" spans="1:24">
      <c r="A14564" s="895"/>
      <c r="B14564" s="54"/>
      <c r="C14564" s="81"/>
      <c r="D14564" s="81"/>
      <c r="E14564" s="81"/>
      <c r="F14564" s="81"/>
      <c r="G14564" s="81"/>
      <c r="H14564" s="80"/>
      <c r="I14564" s="526"/>
      <c r="J14564" s="80"/>
      <c r="K14564" s="84" t="s">
        <v>1502</v>
      </c>
      <c r="L14564" s="76">
        <f t="shared" si="668"/>
        <v>2</v>
      </c>
      <c r="M14564" s="76"/>
      <c r="N14564" s="76"/>
      <c r="O14564" s="76"/>
      <c r="P14564" s="76"/>
      <c r="Q14564" s="76"/>
      <c r="R14564" s="76"/>
      <c r="S14564" s="76"/>
      <c r="T14564" s="76"/>
      <c r="U14564" s="76"/>
      <c r="V14564" s="76"/>
      <c r="W14564" s="76">
        <v>2</v>
      </c>
      <c r="X14564" s="76"/>
    </row>
    <row r="14565" spans="1:24">
      <c r="A14565" s="895"/>
      <c r="B14565" s="54"/>
      <c r="C14565" s="58" t="s">
        <v>35</v>
      </c>
      <c r="D14565" s="58" t="s">
        <v>15979</v>
      </c>
      <c r="E14565" s="58" t="s">
        <v>22003</v>
      </c>
      <c r="F14565" s="58" t="s">
        <v>22004</v>
      </c>
      <c r="G14565" s="58" t="s">
        <v>22005</v>
      </c>
      <c r="H14565" s="46" t="s">
        <v>22006</v>
      </c>
      <c r="I14565" s="524">
        <v>93</v>
      </c>
      <c r="J14565" s="46" t="s">
        <v>1508</v>
      </c>
      <c r="K14565" s="75" t="s">
        <v>1509</v>
      </c>
      <c r="L14565" s="76">
        <f t="shared" si="668"/>
        <v>0</v>
      </c>
      <c r="M14565" s="76"/>
      <c r="N14565" s="76"/>
      <c r="O14565" s="76"/>
      <c r="P14565" s="76"/>
      <c r="Q14565" s="76"/>
      <c r="R14565" s="76"/>
      <c r="S14565" s="76"/>
      <c r="T14565" s="76"/>
      <c r="U14565" s="76"/>
      <c r="V14565" s="76"/>
      <c r="W14565" s="76"/>
      <c r="X14565" s="76"/>
    </row>
    <row r="14566" spans="1:24">
      <c r="A14566" s="895"/>
      <c r="B14566" s="54"/>
      <c r="C14566" s="77"/>
      <c r="D14566" s="77"/>
      <c r="E14566" s="77"/>
      <c r="F14566" s="77"/>
      <c r="G14566" s="77"/>
      <c r="H14566" s="54"/>
      <c r="I14566" s="525"/>
      <c r="J14566" s="54"/>
      <c r="K14566" s="75" t="s">
        <v>1501</v>
      </c>
      <c r="L14566" s="76">
        <f t="shared" ref="L14566:L14672" si="669">SUM(M14566:X14566)</f>
        <v>0</v>
      </c>
      <c r="M14566" s="76"/>
      <c r="N14566" s="76"/>
      <c r="O14566" s="76"/>
      <c r="P14566" s="76"/>
      <c r="Q14566" s="76"/>
      <c r="R14566" s="76"/>
      <c r="S14566" s="76"/>
      <c r="T14566" s="76"/>
      <c r="U14566" s="76"/>
      <c r="V14566" s="76"/>
      <c r="W14566" s="76"/>
      <c r="X14566" s="76"/>
    </row>
    <row r="14567" spans="1:24">
      <c r="A14567" s="895"/>
      <c r="B14567" s="80"/>
      <c r="C14567" s="81"/>
      <c r="D14567" s="81"/>
      <c r="E14567" s="81"/>
      <c r="F14567" s="81"/>
      <c r="G14567" s="81"/>
      <c r="H14567" s="80"/>
      <c r="I14567" s="526"/>
      <c r="J14567" s="80"/>
      <c r="K14567" s="84" t="s">
        <v>1502</v>
      </c>
      <c r="L14567" s="76">
        <f t="shared" si="669"/>
        <v>4</v>
      </c>
      <c r="M14567" s="76"/>
      <c r="N14567" s="76"/>
      <c r="O14567" s="76"/>
      <c r="P14567" s="76"/>
      <c r="Q14567" s="76"/>
      <c r="R14567" s="76">
        <v>2</v>
      </c>
      <c r="S14567" s="76">
        <v>1</v>
      </c>
      <c r="T14567" s="76">
        <v>1</v>
      </c>
      <c r="U14567" s="76"/>
      <c r="V14567" s="76"/>
      <c r="W14567" s="76"/>
      <c r="X14567" s="76"/>
    </row>
    <row r="14568" spans="1:24">
      <c r="A14568" s="895"/>
      <c r="B14568" s="103" t="s">
        <v>22007</v>
      </c>
      <c r="C14568" s="922"/>
      <c r="D14568" s="923">
        <f>COUNTA(D14571:D14588)</f>
        <v>6</v>
      </c>
      <c r="E14568" s="922"/>
      <c r="F14568" s="924"/>
      <c r="G14568" s="924"/>
      <c r="H14568" s="925"/>
      <c r="I14568" s="425">
        <f>SUM(I14571:I14588)</f>
        <v>13876.599999999999</v>
      </c>
      <c r="J14568" s="46" t="s">
        <v>1508</v>
      </c>
      <c r="K14568" s="75" t="s">
        <v>1509</v>
      </c>
      <c r="L14568" s="76">
        <f>SUM(M14568:X14568)</f>
        <v>14</v>
      </c>
      <c r="M14568" s="76">
        <v>1</v>
      </c>
      <c r="N14568" s="76">
        <v>0</v>
      </c>
      <c r="O14568" s="76">
        <v>3</v>
      </c>
      <c r="P14568" s="76">
        <v>0</v>
      </c>
      <c r="Q14568" s="76">
        <v>0</v>
      </c>
      <c r="R14568" s="76">
        <v>0</v>
      </c>
      <c r="S14568" s="76">
        <v>8</v>
      </c>
      <c r="T14568" s="76">
        <v>1</v>
      </c>
      <c r="U14568" s="76">
        <v>0</v>
      </c>
      <c r="V14568" s="76">
        <v>0</v>
      </c>
      <c r="W14568" s="76">
        <v>1</v>
      </c>
      <c r="X14568" s="76">
        <v>0</v>
      </c>
    </row>
    <row r="14569" spans="1:24">
      <c r="A14569" s="895"/>
      <c r="B14569" s="103"/>
      <c r="C14569" s="926"/>
      <c r="D14569" s="923"/>
      <c r="E14569" s="926"/>
      <c r="F14569" s="924"/>
      <c r="G14569" s="924"/>
      <c r="H14569" s="925"/>
      <c r="I14569" s="425"/>
      <c r="J14569" s="54"/>
      <c r="K14569" s="75" t="s">
        <v>1501</v>
      </c>
      <c r="L14569" s="76">
        <f>SUM(M14569:X14569)</f>
        <v>0</v>
      </c>
      <c r="M14569" s="76">
        <v>0</v>
      </c>
      <c r="N14569" s="76">
        <v>0</v>
      </c>
      <c r="O14569" s="76">
        <v>0</v>
      </c>
      <c r="P14569" s="76">
        <v>0</v>
      </c>
      <c r="Q14569" s="76">
        <v>0</v>
      </c>
      <c r="R14569" s="76">
        <v>0</v>
      </c>
      <c r="S14569" s="76">
        <v>0</v>
      </c>
      <c r="T14569" s="76">
        <v>0</v>
      </c>
      <c r="U14569" s="76">
        <v>0</v>
      </c>
      <c r="V14569" s="76">
        <v>0</v>
      </c>
      <c r="W14569" s="76">
        <v>0</v>
      </c>
      <c r="X14569" s="76">
        <v>0</v>
      </c>
    </row>
    <row r="14570" spans="1:24">
      <c r="A14570" s="895"/>
      <c r="B14570" s="103"/>
      <c r="C14570" s="927"/>
      <c r="D14570" s="923"/>
      <c r="E14570" s="927"/>
      <c r="F14570" s="924"/>
      <c r="G14570" s="924"/>
      <c r="H14570" s="925"/>
      <c r="I14570" s="425"/>
      <c r="J14570" s="80"/>
      <c r="K14570" s="84" t="s">
        <v>1502</v>
      </c>
      <c r="L14570" s="76">
        <f>SUM(M14570:X14570)</f>
        <v>2</v>
      </c>
      <c r="M14570" s="76">
        <v>0</v>
      </c>
      <c r="N14570" s="76">
        <v>0</v>
      </c>
      <c r="O14570" s="76">
        <v>0</v>
      </c>
      <c r="P14570" s="76">
        <v>0</v>
      </c>
      <c r="Q14570" s="76">
        <v>0</v>
      </c>
      <c r="R14570" s="76">
        <v>0</v>
      </c>
      <c r="S14570" s="76">
        <v>0</v>
      </c>
      <c r="T14570" s="76">
        <v>0</v>
      </c>
      <c r="U14570" s="76">
        <v>0</v>
      </c>
      <c r="V14570" s="76">
        <v>0</v>
      </c>
      <c r="W14570" s="76">
        <v>2</v>
      </c>
      <c r="X14570" s="76">
        <v>0</v>
      </c>
    </row>
    <row r="14571" spans="1:24">
      <c r="A14571" s="895"/>
      <c r="B14571" s="46" t="s">
        <v>22008</v>
      </c>
      <c r="C14571" s="58" t="s">
        <v>31</v>
      </c>
      <c r="D14571" s="58" t="s">
        <v>22009</v>
      </c>
      <c r="E14571" s="323" t="s">
        <v>22010</v>
      </c>
      <c r="F14571" s="58" t="s">
        <v>22011</v>
      </c>
      <c r="G14571" s="58" t="s">
        <v>22012</v>
      </c>
      <c r="H14571" s="46" t="s">
        <v>22013</v>
      </c>
      <c r="I14571" s="74">
        <v>10591.3</v>
      </c>
      <c r="J14571" s="46" t="s">
        <v>1508</v>
      </c>
      <c r="K14571" s="75" t="s">
        <v>1509</v>
      </c>
      <c r="L14571" s="76">
        <f t="shared" si="669"/>
        <v>4</v>
      </c>
      <c r="M14571" s="76"/>
      <c r="N14571" s="76"/>
      <c r="O14571" s="76">
        <v>1</v>
      </c>
      <c r="P14571" s="76"/>
      <c r="Q14571" s="76"/>
      <c r="R14571" s="76"/>
      <c r="S14571" s="76">
        <v>2</v>
      </c>
      <c r="T14571" s="76">
        <v>1</v>
      </c>
      <c r="U14571" s="76"/>
      <c r="V14571" s="76"/>
      <c r="W14571" s="76"/>
      <c r="X14571" s="76"/>
    </row>
    <row r="14572" spans="1:24">
      <c r="A14572" s="895"/>
      <c r="B14572" s="54"/>
      <c r="C14572" s="77"/>
      <c r="D14572" s="77"/>
      <c r="E14572" s="323"/>
      <c r="F14572" s="77"/>
      <c r="G14572" s="77"/>
      <c r="H14572" s="54"/>
      <c r="I14572" s="79"/>
      <c r="J14572" s="54"/>
      <c r="K14572" s="75" t="s">
        <v>1501</v>
      </c>
      <c r="L14572" s="76">
        <f t="shared" si="669"/>
        <v>0</v>
      </c>
      <c r="M14572" s="76"/>
      <c r="N14572" s="76"/>
      <c r="O14572" s="76"/>
      <c r="P14572" s="76"/>
      <c r="Q14572" s="76"/>
      <c r="R14572" s="76"/>
      <c r="S14572" s="76"/>
      <c r="T14572" s="76"/>
      <c r="U14572" s="76"/>
      <c r="V14572" s="76"/>
      <c r="W14572" s="76"/>
      <c r="X14572" s="76"/>
    </row>
    <row r="14573" spans="1:24">
      <c r="A14573" s="895"/>
      <c r="B14573" s="54"/>
      <c r="C14573" s="81"/>
      <c r="D14573" s="81"/>
      <c r="E14573" s="323"/>
      <c r="F14573" s="81"/>
      <c r="G14573" s="81"/>
      <c r="H14573" s="80"/>
      <c r="I14573" s="83"/>
      <c r="J14573" s="80"/>
      <c r="K14573" s="84" t="s">
        <v>1502</v>
      </c>
      <c r="L14573" s="76">
        <f t="shared" si="669"/>
        <v>0</v>
      </c>
      <c r="M14573" s="76"/>
      <c r="N14573" s="76"/>
      <c r="O14573" s="76"/>
      <c r="P14573" s="76"/>
      <c r="Q14573" s="76"/>
      <c r="R14573" s="76"/>
      <c r="S14573" s="76"/>
      <c r="T14573" s="76"/>
      <c r="U14573" s="76"/>
      <c r="V14573" s="76"/>
      <c r="W14573" s="76"/>
      <c r="X14573" s="76"/>
    </row>
    <row r="14574" spans="1:24">
      <c r="A14574" s="895"/>
      <c r="B14574" s="54"/>
      <c r="C14574" s="58" t="s">
        <v>31</v>
      </c>
      <c r="D14574" s="58" t="s">
        <v>22014</v>
      </c>
      <c r="E14574" s="323" t="s">
        <v>22015</v>
      </c>
      <c r="F14574" s="58" t="s">
        <v>22016</v>
      </c>
      <c r="G14574" s="58" t="s">
        <v>22017</v>
      </c>
      <c r="H14574" s="46" t="s">
        <v>22018</v>
      </c>
      <c r="I14574" s="74">
        <v>525.29999999999995</v>
      </c>
      <c r="J14574" s="46" t="s">
        <v>1508</v>
      </c>
      <c r="K14574" s="75" t="s">
        <v>1509</v>
      </c>
      <c r="L14574" s="76">
        <f t="shared" si="669"/>
        <v>3</v>
      </c>
      <c r="M14574" s="76"/>
      <c r="N14574" s="76"/>
      <c r="O14574" s="76">
        <v>2</v>
      </c>
      <c r="P14574" s="76"/>
      <c r="Q14574" s="76"/>
      <c r="R14574" s="76"/>
      <c r="S14574" s="76">
        <v>1</v>
      </c>
      <c r="T14574" s="76"/>
      <c r="U14574" s="76"/>
      <c r="V14574" s="76"/>
      <c r="W14574" s="76"/>
      <c r="X14574" s="76"/>
    </row>
    <row r="14575" spans="1:24">
      <c r="A14575" s="895"/>
      <c r="B14575" s="54"/>
      <c r="C14575" s="77"/>
      <c r="D14575" s="77"/>
      <c r="E14575" s="323"/>
      <c r="F14575" s="77"/>
      <c r="G14575" s="77"/>
      <c r="H14575" s="54"/>
      <c r="I14575" s="79"/>
      <c r="J14575" s="54"/>
      <c r="K14575" s="75" t="s">
        <v>1501</v>
      </c>
      <c r="L14575" s="76">
        <f t="shared" si="669"/>
        <v>0</v>
      </c>
      <c r="M14575" s="76"/>
      <c r="N14575" s="76"/>
      <c r="O14575" s="76"/>
      <c r="P14575" s="76"/>
      <c r="Q14575" s="76"/>
      <c r="R14575" s="76"/>
      <c r="S14575" s="76"/>
      <c r="T14575" s="76"/>
      <c r="U14575" s="76"/>
      <c r="V14575" s="76"/>
      <c r="W14575" s="76"/>
      <c r="X14575" s="76"/>
    </row>
    <row r="14576" spans="1:24">
      <c r="A14576" s="895"/>
      <c r="B14576" s="54"/>
      <c r="C14576" s="81"/>
      <c r="D14576" s="81"/>
      <c r="E14576" s="323"/>
      <c r="F14576" s="81"/>
      <c r="G14576" s="81"/>
      <c r="H14576" s="80"/>
      <c r="I14576" s="83"/>
      <c r="J14576" s="80"/>
      <c r="K14576" s="84" t="s">
        <v>1502</v>
      </c>
      <c r="L14576" s="76">
        <f t="shared" si="669"/>
        <v>0</v>
      </c>
      <c r="M14576" s="76"/>
      <c r="N14576" s="76"/>
      <c r="O14576" s="76"/>
      <c r="P14576" s="76"/>
      <c r="Q14576" s="76"/>
      <c r="R14576" s="76"/>
      <c r="S14576" s="76"/>
      <c r="T14576" s="76"/>
      <c r="U14576" s="76"/>
      <c r="V14576" s="76"/>
      <c r="W14576" s="76"/>
      <c r="X14576" s="76"/>
    </row>
    <row r="14577" spans="1:24">
      <c r="A14577" s="895"/>
      <c r="B14577" s="54"/>
      <c r="C14577" s="58" t="s">
        <v>31</v>
      </c>
      <c r="D14577" s="58" t="s">
        <v>22019</v>
      </c>
      <c r="E14577" s="323" t="s">
        <v>22020</v>
      </c>
      <c r="F14577" s="58" t="s">
        <v>22021</v>
      </c>
      <c r="G14577" s="58" t="s">
        <v>22022</v>
      </c>
      <c r="H14577" s="46" t="s">
        <v>22023</v>
      </c>
      <c r="I14577" s="74">
        <v>0</v>
      </c>
      <c r="J14577" s="46" t="s">
        <v>1508</v>
      </c>
      <c r="K14577" s="75" t="s">
        <v>1509</v>
      </c>
      <c r="L14577" s="76">
        <f t="shared" si="669"/>
        <v>2</v>
      </c>
      <c r="M14577" s="76"/>
      <c r="N14577" s="76"/>
      <c r="O14577" s="76"/>
      <c r="P14577" s="76"/>
      <c r="Q14577" s="76"/>
      <c r="R14577" s="76"/>
      <c r="S14577" s="76">
        <v>2</v>
      </c>
      <c r="T14577" s="76"/>
      <c r="U14577" s="76"/>
      <c r="V14577" s="76"/>
      <c r="W14577" s="76"/>
      <c r="X14577" s="76"/>
    </row>
    <row r="14578" spans="1:24">
      <c r="A14578" s="895"/>
      <c r="B14578" s="54"/>
      <c r="C14578" s="77"/>
      <c r="D14578" s="77"/>
      <c r="E14578" s="323"/>
      <c r="F14578" s="77"/>
      <c r="G14578" s="77"/>
      <c r="H14578" s="54"/>
      <c r="I14578" s="79"/>
      <c r="J14578" s="54"/>
      <c r="K14578" s="75" t="s">
        <v>1501</v>
      </c>
      <c r="L14578" s="76">
        <f t="shared" si="669"/>
        <v>0</v>
      </c>
      <c r="M14578" s="76"/>
      <c r="N14578" s="76"/>
      <c r="O14578" s="76"/>
      <c r="P14578" s="76"/>
      <c r="Q14578" s="76"/>
      <c r="R14578" s="76"/>
      <c r="S14578" s="76"/>
      <c r="T14578" s="76"/>
      <c r="U14578" s="76"/>
      <c r="V14578" s="76"/>
      <c r="W14578" s="76"/>
      <c r="X14578" s="76"/>
    </row>
    <row r="14579" spans="1:24">
      <c r="A14579" s="895"/>
      <c r="B14579" s="54"/>
      <c r="C14579" s="81"/>
      <c r="D14579" s="81"/>
      <c r="E14579" s="323"/>
      <c r="F14579" s="81"/>
      <c r="G14579" s="81"/>
      <c r="H14579" s="80"/>
      <c r="I14579" s="83"/>
      <c r="J14579" s="80"/>
      <c r="K14579" s="84" t="s">
        <v>1502</v>
      </c>
      <c r="L14579" s="76">
        <f t="shared" si="669"/>
        <v>0</v>
      </c>
      <c r="M14579" s="76"/>
      <c r="N14579" s="76"/>
      <c r="O14579" s="76"/>
      <c r="P14579" s="76"/>
      <c r="Q14579" s="76"/>
      <c r="R14579" s="76"/>
      <c r="S14579" s="76"/>
      <c r="T14579" s="76"/>
      <c r="U14579" s="76"/>
      <c r="V14579" s="76"/>
      <c r="W14579" s="76"/>
      <c r="X14579" s="76"/>
    </row>
    <row r="14580" spans="1:24">
      <c r="A14580" s="895"/>
      <c r="B14580" s="54"/>
      <c r="C14580" s="58" t="s">
        <v>33</v>
      </c>
      <c r="D14580" s="58" t="s">
        <v>22024</v>
      </c>
      <c r="E14580" s="323" t="s">
        <v>22025</v>
      </c>
      <c r="F14580" s="58" t="s">
        <v>22026</v>
      </c>
      <c r="G14580" s="58" t="s">
        <v>22027</v>
      </c>
      <c r="H14580" s="46" t="s">
        <v>22028</v>
      </c>
      <c r="I14580" s="74">
        <v>2760</v>
      </c>
      <c r="J14580" s="46" t="s">
        <v>1508</v>
      </c>
      <c r="K14580" s="75" t="s">
        <v>1509</v>
      </c>
      <c r="L14580" s="76">
        <f t="shared" si="669"/>
        <v>0</v>
      </c>
      <c r="M14580" s="76"/>
      <c r="N14580" s="76"/>
      <c r="O14580" s="76"/>
      <c r="P14580" s="76"/>
      <c r="Q14580" s="76"/>
      <c r="R14580" s="76"/>
      <c r="S14580" s="76"/>
      <c r="T14580" s="76"/>
      <c r="U14580" s="76"/>
      <c r="V14580" s="76"/>
      <c r="W14580" s="76"/>
      <c r="X14580" s="76"/>
    </row>
    <row r="14581" spans="1:24">
      <c r="A14581" s="895"/>
      <c r="B14581" s="54"/>
      <c r="C14581" s="77"/>
      <c r="D14581" s="77"/>
      <c r="E14581" s="323"/>
      <c r="F14581" s="77"/>
      <c r="G14581" s="77"/>
      <c r="H14581" s="54"/>
      <c r="I14581" s="79"/>
      <c r="J14581" s="54"/>
      <c r="K14581" s="75" t="s">
        <v>1501</v>
      </c>
      <c r="L14581" s="76">
        <f t="shared" si="669"/>
        <v>0</v>
      </c>
      <c r="M14581" s="76"/>
      <c r="N14581" s="76"/>
      <c r="O14581" s="76"/>
      <c r="P14581" s="76"/>
      <c r="Q14581" s="76"/>
      <c r="R14581" s="76"/>
      <c r="S14581" s="76"/>
      <c r="T14581" s="76"/>
      <c r="U14581" s="76"/>
      <c r="V14581" s="76"/>
      <c r="W14581" s="76"/>
      <c r="X14581" s="76"/>
    </row>
    <row r="14582" spans="1:24">
      <c r="A14582" s="895"/>
      <c r="B14582" s="54"/>
      <c r="C14582" s="81"/>
      <c r="D14582" s="81"/>
      <c r="E14582" s="323"/>
      <c r="F14582" s="81"/>
      <c r="G14582" s="81"/>
      <c r="H14582" s="80"/>
      <c r="I14582" s="83"/>
      <c r="J14582" s="80"/>
      <c r="K14582" s="84" t="s">
        <v>1502</v>
      </c>
      <c r="L14582" s="76">
        <f t="shared" si="669"/>
        <v>2</v>
      </c>
      <c r="M14582" s="76"/>
      <c r="N14582" s="76"/>
      <c r="O14582" s="76"/>
      <c r="P14582" s="76"/>
      <c r="Q14582" s="76"/>
      <c r="R14582" s="76"/>
      <c r="S14582" s="76"/>
      <c r="T14582" s="76"/>
      <c r="U14582" s="76"/>
      <c r="V14582" s="76"/>
      <c r="W14582" s="76">
        <v>2</v>
      </c>
      <c r="X14582" s="76"/>
    </row>
    <row r="14583" spans="1:24">
      <c r="A14583" s="895"/>
      <c r="B14583" s="54"/>
      <c r="C14583" s="58" t="s">
        <v>31</v>
      </c>
      <c r="D14583" s="58" t="s">
        <v>22029</v>
      </c>
      <c r="E14583" s="323" t="s">
        <v>22030</v>
      </c>
      <c r="F14583" s="58" t="s">
        <v>22031</v>
      </c>
      <c r="G14583" s="58" t="s">
        <v>22032</v>
      </c>
      <c r="H14583" s="46" t="s">
        <v>22033</v>
      </c>
      <c r="I14583" s="74">
        <v>0</v>
      </c>
      <c r="J14583" s="46" t="s">
        <v>1508</v>
      </c>
      <c r="K14583" s="75" t="s">
        <v>1509</v>
      </c>
      <c r="L14583" s="76">
        <f t="shared" si="669"/>
        <v>3</v>
      </c>
      <c r="M14583" s="76">
        <v>1</v>
      </c>
      <c r="N14583" s="76"/>
      <c r="O14583" s="76"/>
      <c r="P14583" s="76"/>
      <c r="Q14583" s="76"/>
      <c r="R14583" s="76"/>
      <c r="S14583" s="76">
        <v>2</v>
      </c>
      <c r="T14583" s="76"/>
      <c r="U14583" s="76"/>
      <c r="V14583" s="76"/>
      <c r="W14583" s="76"/>
      <c r="X14583" s="76"/>
    </row>
    <row r="14584" spans="1:24">
      <c r="A14584" s="895"/>
      <c r="B14584" s="54"/>
      <c r="C14584" s="77"/>
      <c r="D14584" s="77"/>
      <c r="E14584" s="323"/>
      <c r="F14584" s="77"/>
      <c r="G14584" s="77"/>
      <c r="H14584" s="54"/>
      <c r="I14584" s="79"/>
      <c r="J14584" s="54"/>
      <c r="K14584" s="75" t="s">
        <v>1501</v>
      </c>
      <c r="L14584" s="76">
        <f t="shared" si="669"/>
        <v>0</v>
      </c>
      <c r="M14584" s="76"/>
      <c r="N14584" s="76"/>
      <c r="O14584" s="76"/>
      <c r="P14584" s="76"/>
      <c r="Q14584" s="76"/>
      <c r="R14584" s="76"/>
      <c r="S14584" s="76"/>
      <c r="T14584" s="76"/>
      <c r="U14584" s="76"/>
      <c r="V14584" s="76"/>
      <c r="W14584" s="76"/>
      <c r="X14584" s="76"/>
    </row>
    <row r="14585" spans="1:24">
      <c r="A14585" s="895"/>
      <c r="B14585" s="54"/>
      <c r="C14585" s="81"/>
      <c r="D14585" s="81"/>
      <c r="E14585" s="323"/>
      <c r="F14585" s="81"/>
      <c r="G14585" s="81"/>
      <c r="H14585" s="80"/>
      <c r="I14585" s="83"/>
      <c r="J14585" s="80"/>
      <c r="K14585" s="84" t="s">
        <v>1502</v>
      </c>
      <c r="L14585" s="76">
        <f t="shared" si="669"/>
        <v>0</v>
      </c>
      <c r="M14585" s="76"/>
      <c r="N14585" s="76"/>
      <c r="O14585" s="76"/>
      <c r="P14585" s="76"/>
      <c r="Q14585" s="76"/>
      <c r="R14585" s="76"/>
      <c r="S14585" s="76"/>
      <c r="T14585" s="76"/>
      <c r="U14585" s="76"/>
      <c r="V14585" s="76"/>
      <c r="W14585" s="76"/>
      <c r="X14585" s="76"/>
    </row>
    <row r="14586" spans="1:24">
      <c r="A14586" s="895"/>
      <c r="B14586" s="54"/>
      <c r="C14586" s="58" t="s">
        <v>31</v>
      </c>
      <c r="D14586" s="58" t="s">
        <v>22034</v>
      </c>
      <c r="E14586" s="58" t="s">
        <v>22035</v>
      </c>
      <c r="F14586" s="58" t="s">
        <v>22036</v>
      </c>
      <c r="G14586" s="58" t="s">
        <v>22037</v>
      </c>
      <c r="H14586" s="46" t="s">
        <v>22038</v>
      </c>
      <c r="I14586" s="74">
        <v>0</v>
      </c>
      <c r="J14586" s="46" t="s">
        <v>1508</v>
      </c>
      <c r="K14586" s="75" t="s">
        <v>1509</v>
      </c>
      <c r="L14586" s="76">
        <f t="shared" si="669"/>
        <v>2</v>
      </c>
      <c r="M14586" s="76"/>
      <c r="N14586" s="76"/>
      <c r="O14586" s="76"/>
      <c r="P14586" s="76"/>
      <c r="Q14586" s="76"/>
      <c r="R14586" s="76"/>
      <c r="S14586" s="76">
        <v>1</v>
      </c>
      <c r="T14586" s="76"/>
      <c r="U14586" s="76"/>
      <c r="V14586" s="76"/>
      <c r="W14586" s="76">
        <v>1</v>
      </c>
      <c r="X14586" s="76"/>
    </row>
    <row r="14587" spans="1:24">
      <c r="A14587" s="895"/>
      <c r="B14587" s="54"/>
      <c r="C14587" s="77"/>
      <c r="D14587" s="77"/>
      <c r="E14587" s="77" t="s">
        <v>22039</v>
      </c>
      <c r="F14587" s="77"/>
      <c r="G14587" s="77"/>
      <c r="H14587" s="54"/>
      <c r="I14587" s="79"/>
      <c r="J14587" s="54"/>
      <c r="K14587" s="75" t="s">
        <v>1501</v>
      </c>
      <c r="L14587" s="76">
        <f t="shared" si="669"/>
        <v>0</v>
      </c>
      <c r="M14587" s="76"/>
      <c r="N14587" s="76"/>
      <c r="O14587" s="76"/>
      <c r="P14587" s="76"/>
      <c r="Q14587" s="76"/>
      <c r="R14587" s="76"/>
      <c r="S14587" s="76"/>
      <c r="T14587" s="76"/>
      <c r="U14587" s="76"/>
      <c r="V14587" s="76"/>
      <c r="W14587" s="76"/>
      <c r="X14587" s="76"/>
    </row>
    <row r="14588" spans="1:24">
      <c r="A14588" s="895"/>
      <c r="B14588" s="80"/>
      <c r="C14588" s="81"/>
      <c r="D14588" s="81"/>
      <c r="E14588" s="81"/>
      <c r="F14588" s="81"/>
      <c r="G14588" s="81"/>
      <c r="H14588" s="80"/>
      <c r="I14588" s="83"/>
      <c r="J14588" s="80"/>
      <c r="K14588" s="84" t="s">
        <v>1502</v>
      </c>
      <c r="L14588" s="76">
        <f t="shared" si="669"/>
        <v>0</v>
      </c>
      <c r="M14588" s="76"/>
      <c r="N14588" s="76"/>
      <c r="O14588" s="76"/>
      <c r="P14588" s="76"/>
      <c r="Q14588" s="76"/>
      <c r="R14588" s="76"/>
      <c r="S14588" s="76"/>
      <c r="T14588" s="76"/>
      <c r="U14588" s="76"/>
      <c r="V14588" s="76"/>
      <c r="W14588" s="76"/>
      <c r="X14588" s="76"/>
    </row>
    <row r="14589" spans="1:24">
      <c r="A14589" s="895"/>
      <c r="B14589" s="103" t="s">
        <v>22040</v>
      </c>
      <c r="C14589" s="922"/>
      <c r="D14589" s="923">
        <f>COUNTA(D14592:D14633)</f>
        <v>14</v>
      </c>
      <c r="E14589" s="922"/>
      <c r="F14589" s="924"/>
      <c r="G14589" s="924"/>
      <c r="H14589" s="925"/>
      <c r="I14589" s="425">
        <f>SUM(I14592:I14633)</f>
        <v>590938</v>
      </c>
      <c r="J14589" s="46" t="s">
        <v>1508</v>
      </c>
      <c r="K14589" s="75" t="s">
        <v>1509</v>
      </c>
      <c r="L14589" s="76">
        <f t="shared" si="669"/>
        <v>0</v>
      </c>
      <c r="M14589" s="76">
        <v>0</v>
      </c>
      <c r="N14589" s="76">
        <v>0</v>
      </c>
      <c r="O14589" s="76">
        <v>0</v>
      </c>
      <c r="P14589" s="76">
        <v>0</v>
      </c>
      <c r="Q14589" s="76">
        <v>0</v>
      </c>
      <c r="R14589" s="76">
        <v>0</v>
      </c>
      <c r="S14589" s="76">
        <v>0</v>
      </c>
      <c r="T14589" s="76">
        <v>0</v>
      </c>
      <c r="U14589" s="76">
        <v>0</v>
      </c>
      <c r="V14589" s="76">
        <v>0</v>
      </c>
      <c r="W14589" s="76">
        <v>0</v>
      </c>
      <c r="X14589" s="76">
        <v>0</v>
      </c>
    </row>
    <row r="14590" spans="1:24">
      <c r="A14590" s="895"/>
      <c r="B14590" s="103"/>
      <c r="C14590" s="926"/>
      <c r="D14590" s="923"/>
      <c r="E14590" s="926"/>
      <c r="F14590" s="924"/>
      <c r="G14590" s="924"/>
      <c r="H14590" s="925"/>
      <c r="I14590" s="425"/>
      <c r="J14590" s="54"/>
      <c r="K14590" s="75" t="s">
        <v>1501</v>
      </c>
      <c r="L14590" s="76">
        <f t="shared" si="669"/>
        <v>0</v>
      </c>
      <c r="M14590" s="76">
        <v>0</v>
      </c>
      <c r="N14590" s="76">
        <v>0</v>
      </c>
      <c r="O14590" s="76">
        <v>0</v>
      </c>
      <c r="P14590" s="76">
        <v>0</v>
      </c>
      <c r="Q14590" s="76">
        <v>0</v>
      </c>
      <c r="R14590" s="76">
        <v>0</v>
      </c>
      <c r="S14590" s="76">
        <v>0</v>
      </c>
      <c r="T14590" s="76">
        <v>0</v>
      </c>
      <c r="U14590" s="76">
        <v>0</v>
      </c>
      <c r="V14590" s="76">
        <v>0</v>
      </c>
      <c r="W14590" s="76">
        <v>0</v>
      </c>
      <c r="X14590" s="76">
        <v>0</v>
      </c>
    </row>
    <row r="14591" spans="1:24">
      <c r="A14591" s="895"/>
      <c r="B14591" s="103"/>
      <c r="C14591" s="927"/>
      <c r="D14591" s="923"/>
      <c r="E14591" s="927"/>
      <c r="F14591" s="924"/>
      <c r="G14591" s="924"/>
      <c r="H14591" s="925"/>
      <c r="I14591" s="425"/>
      <c r="J14591" s="80"/>
      <c r="K14591" s="84" t="s">
        <v>1502</v>
      </c>
      <c r="L14591" s="76">
        <f t="shared" si="669"/>
        <v>99</v>
      </c>
      <c r="M14591" s="76">
        <v>32</v>
      </c>
      <c r="N14591" s="76">
        <v>0</v>
      </c>
      <c r="O14591" s="76">
        <v>1</v>
      </c>
      <c r="P14591" s="76">
        <v>0</v>
      </c>
      <c r="Q14591" s="76">
        <v>0</v>
      </c>
      <c r="R14591" s="76">
        <v>0</v>
      </c>
      <c r="S14591" s="76">
        <v>4</v>
      </c>
      <c r="T14591" s="76">
        <v>2</v>
      </c>
      <c r="U14591" s="76">
        <v>0</v>
      </c>
      <c r="V14591" s="76">
        <v>0</v>
      </c>
      <c r="W14591" s="76">
        <v>53</v>
      </c>
      <c r="X14591" s="76">
        <v>7</v>
      </c>
    </row>
    <row r="14592" spans="1:24">
      <c r="A14592" s="895"/>
      <c r="B14592" s="46" t="s">
        <v>22041</v>
      </c>
      <c r="C14592" s="58" t="s">
        <v>33</v>
      </c>
      <c r="D14592" s="58" t="s">
        <v>22042</v>
      </c>
      <c r="E14592" s="97" t="s">
        <v>22043</v>
      </c>
      <c r="F14592" s="58" t="s">
        <v>22044</v>
      </c>
      <c r="G14592" s="58" t="s">
        <v>22045</v>
      </c>
      <c r="H14592" s="46" t="s">
        <v>22046</v>
      </c>
      <c r="I14592" s="74">
        <v>179678</v>
      </c>
      <c r="J14592" s="46" t="s">
        <v>1508</v>
      </c>
      <c r="K14592" s="75" t="s">
        <v>1509</v>
      </c>
      <c r="L14592" s="76">
        <f>SUM(M14592:X14592)</f>
        <v>0</v>
      </c>
      <c r="M14592" s="76"/>
      <c r="N14592" s="76"/>
      <c r="O14592" s="76"/>
      <c r="P14592" s="76"/>
      <c r="Q14592" s="76"/>
      <c r="R14592" s="76"/>
      <c r="S14592" s="76"/>
      <c r="T14592" s="76"/>
      <c r="U14592" s="76"/>
      <c r="V14592" s="76"/>
      <c r="W14592" s="76"/>
      <c r="X14592" s="76"/>
    </row>
    <row r="14593" spans="1:24">
      <c r="A14593" s="895"/>
      <c r="B14593" s="54"/>
      <c r="C14593" s="77"/>
      <c r="D14593" s="77"/>
      <c r="E14593" s="98"/>
      <c r="F14593" s="77"/>
      <c r="G14593" s="77"/>
      <c r="H14593" s="54"/>
      <c r="I14593" s="79"/>
      <c r="J14593" s="54"/>
      <c r="K14593" s="75" t="s">
        <v>1501</v>
      </c>
      <c r="L14593" s="76">
        <f t="shared" ref="L14593:L14633" si="670">SUM(M14593:X14593)</f>
        <v>0</v>
      </c>
      <c r="M14593" s="76"/>
      <c r="N14593" s="76"/>
      <c r="O14593" s="76"/>
      <c r="P14593" s="76"/>
      <c r="Q14593" s="76"/>
      <c r="R14593" s="76"/>
      <c r="S14593" s="76"/>
      <c r="T14593" s="76"/>
      <c r="U14593" s="76"/>
      <c r="V14593" s="76"/>
      <c r="W14593" s="76"/>
      <c r="X14593" s="76"/>
    </row>
    <row r="14594" spans="1:24">
      <c r="A14594" s="895"/>
      <c r="B14594" s="54"/>
      <c r="C14594" s="81"/>
      <c r="D14594" s="81"/>
      <c r="E14594" s="99"/>
      <c r="F14594" s="81"/>
      <c r="G14594" s="81"/>
      <c r="H14594" s="80"/>
      <c r="I14594" s="83"/>
      <c r="J14594" s="80"/>
      <c r="K14594" s="84" t="s">
        <v>1502</v>
      </c>
      <c r="L14594" s="76">
        <f t="shared" si="670"/>
        <v>20</v>
      </c>
      <c r="M14594" s="76">
        <v>13</v>
      </c>
      <c r="N14594" s="76"/>
      <c r="O14594" s="76"/>
      <c r="P14594" s="76"/>
      <c r="Q14594" s="76"/>
      <c r="R14594" s="76"/>
      <c r="S14594" s="76">
        <v>4</v>
      </c>
      <c r="T14594" s="76"/>
      <c r="U14594" s="76"/>
      <c r="V14594" s="76"/>
      <c r="W14594" s="76"/>
      <c r="X14594" s="76">
        <v>3</v>
      </c>
    </row>
    <row r="14595" spans="1:24">
      <c r="A14595" s="895"/>
      <c r="B14595" s="54"/>
      <c r="C14595" s="58" t="s">
        <v>33</v>
      </c>
      <c r="D14595" s="58" t="s">
        <v>22047</v>
      </c>
      <c r="E14595" s="58" t="s">
        <v>22048</v>
      </c>
      <c r="F14595" s="58" t="s">
        <v>22049</v>
      </c>
      <c r="G14595" s="58" t="s">
        <v>22050</v>
      </c>
      <c r="H14595" s="46" t="s">
        <v>22051</v>
      </c>
      <c r="I14595" s="74">
        <v>83498</v>
      </c>
      <c r="J14595" s="46" t="s">
        <v>1508</v>
      </c>
      <c r="K14595" s="75" t="s">
        <v>1509</v>
      </c>
      <c r="L14595" s="76">
        <f t="shared" si="670"/>
        <v>0</v>
      </c>
      <c r="M14595" s="76"/>
      <c r="N14595" s="76"/>
      <c r="O14595" s="76"/>
      <c r="P14595" s="76"/>
      <c r="Q14595" s="76"/>
      <c r="R14595" s="76"/>
      <c r="S14595" s="76"/>
      <c r="T14595" s="76"/>
      <c r="U14595" s="76"/>
      <c r="V14595" s="76"/>
      <c r="W14595" s="76"/>
      <c r="X14595" s="76"/>
    </row>
    <row r="14596" spans="1:24">
      <c r="A14596" s="895"/>
      <c r="B14596" s="54"/>
      <c r="C14596" s="77"/>
      <c r="D14596" s="77"/>
      <c r="E14596" s="77"/>
      <c r="F14596" s="77"/>
      <c r="G14596" s="77"/>
      <c r="H14596" s="54"/>
      <c r="I14596" s="79"/>
      <c r="J14596" s="54"/>
      <c r="K14596" s="75" t="s">
        <v>1501</v>
      </c>
      <c r="L14596" s="76">
        <f t="shared" si="670"/>
        <v>0</v>
      </c>
      <c r="M14596" s="76"/>
      <c r="N14596" s="76"/>
      <c r="O14596" s="76"/>
      <c r="P14596" s="76"/>
      <c r="Q14596" s="76"/>
      <c r="R14596" s="76"/>
      <c r="S14596" s="76"/>
      <c r="T14596" s="76"/>
      <c r="U14596" s="76"/>
      <c r="V14596" s="76"/>
      <c r="W14596" s="76"/>
      <c r="X14596" s="76"/>
    </row>
    <row r="14597" spans="1:24">
      <c r="A14597" s="895"/>
      <c r="B14597" s="54"/>
      <c r="C14597" s="81"/>
      <c r="D14597" s="81"/>
      <c r="E14597" s="81"/>
      <c r="F14597" s="81"/>
      <c r="G14597" s="81"/>
      <c r="H14597" s="80"/>
      <c r="I14597" s="83"/>
      <c r="J14597" s="80"/>
      <c r="K14597" s="84" t="s">
        <v>1502</v>
      </c>
      <c r="L14597" s="76">
        <f t="shared" si="670"/>
        <v>7</v>
      </c>
      <c r="M14597" s="76"/>
      <c r="N14597" s="76"/>
      <c r="O14597" s="76"/>
      <c r="P14597" s="76"/>
      <c r="Q14597" s="76"/>
      <c r="R14597" s="76"/>
      <c r="S14597" s="76"/>
      <c r="T14597" s="76"/>
      <c r="U14597" s="76"/>
      <c r="V14597" s="76"/>
      <c r="W14597" s="76">
        <v>7</v>
      </c>
      <c r="X14597" s="76"/>
    </row>
    <row r="14598" spans="1:24">
      <c r="A14598" s="895"/>
      <c r="B14598" s="54"/>
      <c r="C14598" s="58" t="s">
        <v>33</v>
      </c>
      <c r="D14598" s="58" t="s">
        <v>22052</v>
      </c>
      <c r="E14598" s="58" t="s">
        <v>22053</v>
      </c>
      <c r="F14598" s="58" t="s">
        <v>22054</v>
      </c>
      <c r="G14598" s="58" t="s">
        <v>22055</v>
      </c>
      <c r="H14598" s="46" t="s">
        <v>22056</v>
      </c>
      <c r="I14598" s="74">
        <v>0</v>
      </c>
      <c r="J14598" s="46" t="s">
        <v>1508</v>
      </c>
      <c r="K14598" s="75" t="s">
        <v>1509</v>
      </c>
      <c r="L14598" s="76">
        <f t="shared" si="670"/>
        <v>0</v>
      </c>
      <c r="M14598" s="76"/>
      <c r="N14598" s="76"/>
      <c r="O14598" s="76"/>
      <c r="P14598" s="76"/>
      <c r="Q14598" s="76"/>
      <c r="R14598" s="76"/>
      <c r="S14598" s="76"/>
      <c r="T14598" s="76"/>
      <c r="U14598" s="76"/>
      <c r="V14598" s="76"/>
      <c r="W14598" s="76"/>
      <c r="X14598" s="76"/>
    </row>
    <row r="14599" spans="1:24">
      <c r="A14599" s="895"/>
      <c r="B14599" s="54"/>
      <c r="C14599" s="77"/>
      <c r="D14599" s="77"/>
      <c r="E14599" s="77"/>
      <c r="F14599" s="77"/>
      <c r="G14599" s="77"/>
      <c r="H14599" s="54"/>
      <c r="I14599" s="79"/>
      <c r="J14599" s="54"/>
      <c r="K14599" s="75" t="s">
        <v>1501</v>
      </c>
      <c r="L14599" s="76">
        <f t="shared" si="670"/>
        <v>0</v>
      </c>
      <c r="M14599" s="76"/>
      <c r="N14599" s="76"/>
      <c r="O14599" s="76"/>
      <c r="P14599" s="76"/>
      <c r="Q14599" s="76"/>
      <c r="R14599" s="76"/>
      <c r="S14599" s="76"/>
      <c r="T14599" s="76"/>
      <c r="U14599" s="76"/>
      <c r="V14599" s="76"/>
      <c r="W14599" s="76"/>
      <c r="X14599" s="76"/>
    </row>
    <row r="14600" spans="1:24">
      <c r="A14600" s="895"/>
      <c r="B14600" s="54"/>
      <c r="C14600" s="81"/>
      <c r="D14600" s="81"/>
      <c r="E14600" s="81"/>
      <c r="F14600" s="81"/>
      <c r="G14600" s="81"/>
      <c r="H14600" s="80"/>
      <c r="I14600" s="83"/>
      <c r="J14600" s="80"/>
      <c r="K14600" s="84" t="s">
        <v>1502</v>
      </c>
      <c r="L14600" s="76">
        <f t="shared" si="670"/>
        <v>5</v>
      </c>
      <c r="M14600" s="76"/>
      <c r="N14600" s="76"/>
      <c r="O14600" s="76"/>
      <c r="P14600" s="76"/>
      <c r="Q14600" s="76"/>
      <c r="R14600" s="76"/>
      <c r="S14600" s="76"/>
      <c r="T14600" s="76"/>
      <c r="U14600" s="76"/>
      <c r="V14600" s="76"/>
      <c r="W14600" s="76">
        <v>5</v>
      </c>
      <c r="X14600" s="76"/>
    </row>
    <row r="14601" spans="1:24">
      <c r="A14601" s="895"/>
      <c r="B14601" s="54"/>
      <c r="C14601" s="58" t="s">
        <v>33</v>
      </c>
      <c r="D14601" s="58" t="s">
        <v>22057</v>
      </c>
      <c r="E14601" s="58" t="s">
        <v>22058</v>
      </c>
      <c r="F14601" s="58" t="s">
        <v>22059</v>
      </c>
      <c r="G14601" s="58" t="s">
        <v>22060</v>
      </c>
      <c r="H14601" s="46" t="s">
        <v>22061</v>
      </c>
      <c r="I14601" s="74">
        <v>106128</v>
      </c>
      <c r="J14601" s="46" t="s">
        <v>1508</v>
      </c>
      <c r="K14601" s="75" t="s">
        <v>1509</v>
      </c>
      <c r="L14601" s="76">
        <f t="shared" si="670"/>
        <v>0</v>
      </c>
      <c r="M14601" s="76"/>
      <c r="N14601" s="76"/>
      <c r="O14601" s="76"/>
      <c r="P14601" s="76"/>
      <c r="Q14601" s="76"/>
      <c r="R14601" s="76"/>
      <c r="S14601" s="76"/>
      <c r="T14601" s="76"/>
      <c r="U14601" s="76"/>
      <c r="V14601" s="76"/>
      <c r="W14601" s="76"/>
      <c r="X14601" s="76"/>
    </row>
    <row r="14602" spans="1:24">
      <c r="A14602" s="895"/>
      <c r="B14602" s="54"/>
      <c r="C14602" s="77"/>
      <c r="D14602" s="77"/>
      <c r="E14602" s="77"/>
      <c r="F14602" s="77"/>
      <c r="G14602" s="77"/>
      <c r="H14602" s="54"/>
      <c r="I14602" s="79"/>
      <c r="J14602" s="54"/>
      <c r="K14602" s="75" t="s">
        <v>1501</v>
      </c>
      <c r="L14602" s="76">
        <f t="shared" si="670"/>
        <v>0</v>
      </c>
      <c r="M14602" s="76"/>
      <c r="N14602" s="76"/>
      <c r="O14602" s="76"/>
      <c r="P14602" s="76"/>
      <c r="Q14602" s="76"/>
      <c r="R14602" s="76"/>
      <c r="S14602" s="76"/>
      <c r="T14602" s="76"/>
      <c r="U14602" s="76"/>
      <c r="V14602" s="76"/>
      <c r="W14602" s="76"/>
      <c r="X14602" s="76"/>
    </row>
    <row r="14603" spans="1:24">
      <c r="A14603" s="895"/>
      <c r="B14603" s="54"/>
      <c r="C14603" s="81"/>
      <c r="D14603" s="81"/>
      <c r="E14603" s="81"/>
      <c r="F14603" s="81"/>
      <c r="G14603" s="81"/>
      <c r="H14603" s="80"/>
      <c r="I14603" s="83"/>
      <c r="J14603" s="80"/>
      <c r="K14603" s="84" t="s">
        <v>1502</v>
      </c>
      <c r="L14603" s="76">
        <f t="shared" si="670"/>
        <v>19</v>
      </c>
      <c r="M14603" s="76">
        <v>19</v>
      </c>
      <c r="N14603" s="76"/>
      <c r="O14603" s="76"/>
      <c r="P14603" s="76"/>
      <c r="Q14603" s="76"/>
      <c r="R14603" s="76"/>
      <c r="S14603" s="76"/>
      <c r="T14603" s="76"/>
      <c r="U14603" s="76"/>
      <c r="V14603" s="76"/>
      <c r="W14603" s="76"/>
      <c r="X14603" s="76"/>
    </row>
    <row r="14604" spans="1:24">
      <c r="A14604" s="895"/>
      <c r="B14604" s="54"/>
      <c r="C14604" s="58" t="s">
        <v>33</v>
      </c>
      <c r="D14604" s="58" t="s">
        <v>22062</v>
      </c>
      <c r="E14604" s="58" t="s">
        <v>22063</v>
      </c>
      <c r="F14604" s="58" t="s">
        <v>22064</v>
      </c>
      <c r="G14604" s="58" t="s">
        <v>22065</v>
      </c>
      <c r="H14604" s="46" t="s">
        <v>22066</v>
      </c>
      <c r="I14604" s="74">
        <v>193749</v>
      </c>
      <c r="J14604" s="46" t="s">
        <v>1508</v>
      </c>
      <c r="K14604" s="75" t="s">
        <v>1509</v>
      </c>
      <c r="L14604" s="76">
        <f t="shared" si="670"/>
        <v>0</v>
      </c>
      <c r="M14604" s="76"/>
      <c r="N14604" s="76"/>
      <c r="O14604" s="76"/>
      <c r="P14604" s="76"/>
      <c r="Q14604" s="76"/>
      <c r="R14604" s="76"/>
      <c r="S14604" s="76"/>
      <c r="T14604" s="76"/>
      <c r="U14604" s="76"/>
      <c r="V14604" s="76"/>
      <c r="W14604" s="76"/>
      <c r="X14604" s="76"/>
    </row>
    <row r="14605" spans="1:24">
      <c r="A14605" s="895"/>
      <c r="B14605" s="54"/>
      <c r="C14605" s="77"/>
      <c r="D14605" s="77"/>
      <c r="E14605" s="77"/>
      <c r="F14605" s="77"/>
      <c r="G14605" s="77"/>
      <c r="H14605" s="54"/>
      <c r="I14605" s="79"/>
      <c r="J14605" s="54"/>
      <c r="K14605" s="75" t="s">
        <v>1501</v>
      </c>
      <c r="L14605" s="76">
        <f t="shared" si="670"/>
        <v>0</v>
      </c>
      <c r="M14605" s="76"/>
      <c r="N14605" s="76"/>
      <c r="O14605" s="76"/>
      <c r="P14605" s="76"/>
      <c r="Q14605" s="76"/>
      <c r="R14605" s="76"/>
      <c r="S14605" s="76"/>
      <c r="T14605" s="76"/>
      <c r="U14605" s="76"/>
      <c r="V14605" s="76"/>
      <c r="W14605" s="76"/>
      <c r="X14605" s="76"/>
    </row>
    <row r="14606" spans="1:24">
      <c r="A14606" s="895"/>
      <c r="B14606" s="54"/>
      <c r="C14606" s="81"/>
      <c r="D14606" s="81"/>
      <c r="E14606" s="81"/>
      <c r="F14606" s="81"/>
      <c r="G14606" s="81"/>
      <c r="H14606" s="80"/>
      <c r="I14606" s="83"/>
      <c r="J14606" s="80"/>
      <c r="K14606" s="84" t="s">
        <v>1502</v>
      </c>
      <c r="L14606" s="76">
        <f t="shared" si="670"/>
        <v>25</v>
      </c>
      <c r="M14606" s="76"/>
      <c r="N14606" s="76"/>
      <c r="O14606" s="76"/>
      <c r="P14606" s="76"/>
      <c r="Q14606" s="76"/>
      <c r="R14606" s="76"/>
      <c r="S14606" s="76"/>
      <c r="T14606" s="76"/>
      <c r="U14606" s="76"/>
      <c r="V14606" s="76"/>
      <c r="W14606" s="76">
        <v>25</v>
      </c>
      <c r="X14606" s="76"/>
    </row>
    <row r="14607" spans="1:24">
      <c r="A14607" s="895"/>
      <c r="B14607" s="54"/>
      <c r="C14607" s="58" t="s">
        <v>33</v>
      </c>
      <c r="D14607" s="58" t="s">
        <v>22067</v>
      </c>
      <c r="E14607" s="58" t="s">
        <v>22068</v>
      </c>
      <c r="F14607" s="58" t="s">
        <v>22069</v>
      </c>
      <c r="G14607" s="58" t="s">
        <v>22070</v>
      </c>
      <c r="H14607" s="46" t="s">
        <v>22066</v>
      </c>
      <c r="I14607" s="74">
        <v>27885</v>
      </c>
      <c r="J14607" s="46" t="s">
        <v>1508</v>
      </c>
      <c r="K14607" s="75" t="s">
        <v>1509</v>
      </c>
      <c r="L14607" s="76">
        <f t="shared" si="670"/>
        <v>0</v>
      </c>
      <c r="M14607" s="76"/>
      <c r="N14607" s="76"/>
      <c r="O14607" s="76"/>
      <c r="P14607" s="76"/>
      <c r="Q14607" s="76"/>
      <c r="R14607" s="76"/>
      <c r="S14607" s="76"/>
      <c r="T14607" s="76"/>
      <c r="U14607" s="76"/>
      <c r="V14607" s="76"/>
      <c r="W14607" s="76"/>
      <c r="X14607" s="76"/>
    </row>
    <row r="14608" spans="1:24">
      <c r="A14608" s="895"/>
      <c r="B14608" s="54"/>
      <c r="C14608" s="77"/>
      <c r="D14608" s="77"/>
      <c r="E14608" s="77"/>
      <c r="F14608" s="77"/>
      <c r="G14608" s="77"/>
      <c r="H14608" s="54"/>
      <c r="I14608" s="79"/>
      <c r="J14608" s="54"/>
      <c r="K14608" s="75" t="s">
        <v>1501</v>
      </c>
      <c r="L14608" s="76">
        <f t="shared" si="670"/>
        <v>0</v>
      </c>
      <c r="M14608" s="76"/>
      <c r="N14608" s="76"/>
      <c r="O14608" s="76"/>
      <c r="P14608" s="76"/>
      <c r="Q14608" s="76"/>
      <c r="R14608" s="76"/>
      <c r="S14608" s="76"/>
      <c r="T14608" s="76"/>
      <c r="U14608" s="76"/>
      <c r="V14608" s="76"/>
      <c r="W14608" s="76"/>
      <c r="X14608" s="76"/>
    </row>
    <row r="14609" spans="1:24">
      <c r="A14609" s="895"/>
      <c r="B14609" s="54"/>
      <c r="C14609" s="81"/>
      <c r="D14609" s="81"/>
      <c r="E14609" s="81"/>
      <c r="F14609" s="81"/>
      <c r="G14609" s="81"/>
      <c r="H14609" s="80"/>
      <c r="I14609" s="83"/>
      <c r="J14609" s="80"/>
      <c r="K14609" s="84" t="s">
        <v>1502</v>
      </c>
      <c r="L14609" s="76">
        <f t="shared" si="670"/>
        <v>3</v>
      </c>
      <c r="M14609" s="76"/>
      <c r="N14609" s="76"/>
      <c r="O14609" s="76"/>
      <c r="P14609" s="76"/>
      <c r="Q14609" s="76"/>
      <c r="R14609" s="76"/>
      <c r="S14609" s="76"/>
      <c r="T14609" s="76"/>
      <c r="U14609" s="76"/>
      <c r="V14609" s="76"/>
      <c r="W14609" s="76">
        <v>3</v>
      </c>
      <c r="X14609" s="76"/>
    </row>
    <row r="14610" spans="1:24">
      <c r="A14610" s="895"/>
      <c r="B14610" s="54"/>
      <c r="C14610" s="58" t="s">
        <v>33</v>
      </c>
      <c r="D14610" s="58" t="s">
        <v>22071</v>
      </c>
      <c r="E14610" s="58" t="s">
        <v>22072</v>
      </c>
      <c r="F14610" s="58" t="s">
        <v>22073</v>
      </c>
      <c r="G14610" s="58" t="s">
        <v>22074</v>
      </c>
      <c r="H14610" s="46" t="s">
        <v>22075</v>
      </c>
      <c r="I14610" s="74">
        <v>0</v>
      </c>
      <c r="J14610" s="46" t="s">
        <v>1508</v>
      </c>
      <c r="K14610" s="75" t="s">
        <v>1509</v>
      </c>
      <c r="L14610" s="76">
        <f t="shared" si="670"/>
        <v>0</v>
      </c>
      <c r="M14610" s="76"/>
      <c r="N14610" s="76"/>
      <c r="O14610" s="76"/>
      <c r="P14610" s="76"/>
      <c r="Q14610" s="76"/>
      <c r="R14610" s="76"/>
      <c r="S14610" s="76"/>
      <c r="T14610" s="76"/>
      <c r="U14610" s="76"/>
      <c r="V14610" s="76"/>
      <c r="W14610" s="76"/>
      <c r="X14610" s="76"/>
    </row>
    <row r="14611" spans="1:24">
      <c r="A14611" s="895"/>
      <c r="B14611" s="54"/>
      <c r="C14611" s="77"/>
      <c r="D14611" s="77"/>
      <c r="E14611" s="77"/>
      <c r="F14611" s="77"/>
      <c r="G14611" s="77"/>
      <c r="H14611" s="54"/>
      <c r="I14611" s="79"/>
      <c r="J14611" s="54"/>
      <c r="K14611" s="75" t="s">
        <v>1501</v>
      </c>
      <c r="L14611" s="76">
        <f t="shared" si="670"/>
        <v>0</v>
      </c>
      <c r="M14611" s="76"/>
      <c r="N14611" s="76"/>
      <c r="O14611" s="76"/>
      <c r="P14611" s="76"/>
      <c r="Q14611" s="76"/>
      <c r="R14611" s="76"/>
      <c r="S14611" s="76"/>
      <c r="T14611" s="76"/>
      <c r="U14611" s="76"/>
      <c r="V14611" s="76"/>
      <c r="W14611" s="76"/>
      <c r="X14611" s="76"/>
    </row>
    <row r="14612" spans="1:24">
      <c r="A14612" s="895"/>
      <c r="B14612" s="54"/>
      <c r="C14612" s="81"/>
      <c r="D14612" s="81"/>
      <c r="E14612" s="81"/>
      <c r="F14612" s="81"/>
      <c r="G14612" s="81"/>
      <c r="H14612" s="80"/>
      <c r="I14612" s="83"/>
      <c r="J14612" s="80"/>
      <c r="K14612" s="84" t="s">
        <v>1502</v>
      </c>
      <c r="L14612" s="76">
        <f t="shared" si="670"/>
        <v>2</v>
      </c>
      <c r="M14612" s="76"/>
      <c r="N14612" s="76"/>
      <c r="O14612" s="76"/>
      <c r="P14612" s="76"/>
      <c r="Q14612" s="76"/>
      <c r="R14612" s="76"/>
      <c r="S14612" s="76"/>
      <c r="T14612" s="76"/>
      <c r="U14612" s="76"/>
      <c r="V14612" s="76"/>
      <c r="W14612" s="76">
        <v>2</v>
      </c>
      <c r="X14612" s="76"/>
    </row>
    <row r="14613" spans="1:24">
      <c r="A14613" s="895"/>
      <c r="B14613" s="54"/>
      <c r="C14613" s="58" t="s">
        <v>33</v>
      </c>
      <c r="D14613" s="58" t="s">
        <v>22076</v>
      </c>
      <c r="E14613" s="58" t="s">
        <v>22077</v>
      </c>
      <c r="F14613" s="58" t="s">
        <v>22078</v>
      </c>
      <c r="G14613" s="58" t="s">
        <v>22079</v>
      </c>
      <c r="H14613" s="46" t="s">
        <v>22080</v>
      </c>
      <c r="I14613" s="74">
        <v>0</v>
      </c>
      <c r="J14613" s="46" t="s">
        <v>1508</v>
      </c>
      <c r="K14613" s="75" t="s">
        <v>1509</v>
      </c>
      <c r="L14613" s="76">
        <f t="shared" si="670"/>
        <v>0</v>
      </c>
      <c r="M14613" s="76"/>
      <c r="N14613" s="76"/>
      <c r="O14613" s="76"/>
      <c r="P14613" s="76"/>
      <c r="Q14613" s="76"/>
      <c r="R14613" s="76"/>
      <c r="S14613" s="76"/>
      <c r="T14613" s="76"/>
      <c r="U14613" s="76"/>
      <c r="V14613" s="76"/>
      <c r="W14613" s="76"/>
      <c r="X14613" s="76"/>
    </row>
    <row r="14614" spans="1:24">
      <c r="A14614" s="895"/>
      <c r="B14614" s="54"/>
      <c r="C14614" s="77"/>
      <c r="D14614" s="77"/>
      <c r="E14614" s="77"/>
      <c r="F14614" s="77"/>
      <c r="G14614" s="77"/>
      <c r="H14614" s="54"/>
      <c r="I14614" s="79"/>
      <c r="J14614" s="54"/>
      <c r="K14614" s="75" t="s">
        <v>1501</v>
      </c>
      <c r="L14614" s="76">
        <f t="shared" si="670"/>
        <v>0</v>
      </c>
      <c r="M14614" s="76"/>
      <c r="N14614" s="76"/>
      <c r="O14614" s="76"/>
      <c r="P14614" s="76"/>
      <c r="Q14614" s="76"/>
      <c r="R14614" s="76"/>
      <c r="S14614" s="76"/>
      <c r="T14614" s="76"/>
      <c r="U14614" s="76"/>
      <c r="V14614" s="76"/>
      <c r="W14614" s="76"/>
      <c r="X14614" s="76"/>
    </row>
    <row r="14615" spans="1:24">
      <c r="A14615" s="895"/>
      <c r="B14615" s="54"/>
      <c r="C14615" s="81"/>
      <c r="D14615" s="81"/>
      <c r="E14615" s="81"/>
      <c r="F14615" s="81"/>
      <c r="G14615" s="81"/>
      <c r="H14615" s="80"/>
      <c r="I14615" s="83"/>
      <c r="J14615" s="80"/>
      <c r="K14615" s="84" t="s">
        <v>1502</v>
      </c>
      <c r="L14615" s="76">
        <f t="shared" si="670"/>
        <v>2</v>
      </c>
      <c r="M14615" s="76"/>
      <c r="N14615" s="76"/>
      <c r="O14615" s="76"/>
      <c r="P14615" s="76"/>
      <c r="Q14615" s="76"/>
      <c r="R14615" s="76"/>
      <c r="S14615" s="76"/>
      <c r="T14615" s="76">
        <v>2</v>
      </c>
      <c r="U14615" s="76"/>
      <c r="V14615" s="76"/>
      <c r="W14615" s="76"/>
      <c r="X14615" s="76"/>
    </row>
    <row r="14616" spans="1:24">
      <c r="A14616" s="895"/>
      <c r="B14616" s="54"/>
      <c r="C14616" s="58" t="s">
        <v>33</v>
      </c>
      <c r="D14616" s="58" t="s">
        <v>22081</v>
      </c>
      <c r="E14616" s="58" t="s">
        <v>22082</v>
      </c>
      <c r="F14616" s="58" t="s">
        <v>22083</v>
      </c>
      <c r="G14616" s="58" t="s">
        <v>22084</v>
      </c>
      <c r="H14616" s="46" t="s">
        <v>22085</v>
      </c>
      <c r="I14616" s="74">
        <v>0</v>
      </c>
      <c r="J14616" s="46" t="s">
        <v>1508</v>
      </c>
      <c r="K14616" s="75" t="s">
        <v>1509</v>
      </c>
      <c r="L14616" s="76">
        <f t="shared" si="670"/>
        <v>0</v>
      </c>
      <c r="M14616" s="76"/>
      <c r="N14616" s="76"/>
      <c r="O14616" s="76"/>
      <c r="P14616" s="76"/>
      <c r="Q14616" s="76"/>
      <c r="R14616" s="76"/>
      <c r="S14616" s="76"/>
      <c r="T14616" s="76"/>
      <c r="U14616" s="76"/>
      <c r="V14616" s="76"/>
      <c r="W14616" s="76"/>
      <c r="X14616" s="76"/>
    </row>
    <row r="14617" spans="1:24">
      <c r="A14617" s="895"/>
      <c r="B14617" s="54"/>
      <c r="C14617" s="77"/>
      <c r="D14617" s="77"/>
      <c r="E14617" s="77"/>
      <c r="F14617" s="77"/>
      <c r="G14617" s="77"/>
      <c r="H14617" s="54"/>
      <c r="I14617" s="79"/>
      <c r="J14617" s="54"/>
      <c r="K14617" s="75" t="s">
        <v>1501</v>
      </c>
      <c r="L14617" s="76">
        <f t="shared" si="670"/>
        <v>0</v>
      </c>
      <c r="M14617" s="76"/>
      <c r="N14617" s="76"/>
      <c r="O14617" s="76"/>
      <c r="P14617" s="76"/>
      <c r="Q14617" s="76"/>
      <c r="R14617" s="76"/>
      <c r="S14617" s="76"/>
      <c r="T14617" s="76"/>
      <c r="U14617" s="76"/>
      <c r="V14617" s="76"/>
      <c r="W14617" s="76"/>
      <c r="X14617" s="76"/>
    </row>
    <row r="14618" spans="1:24">
      <c r="A14618" s="895"/>
      <c r="B14618" s="54"/>
      <c r="C14618" s="81"/>
      <c r="D14618" s="81"/>
      <c r="E14618" s="81"/>
      <c r="F14618" s="81"/>
      <c r="G14618" s="81"/>
      <c r="H14618" s="80"/>
      <c r="I14618" s="83"/>
      <c r="J14618" s="80"/>
      <c r="K14618" s="84" t="s">
        <v>1502</v>
      </c>
      <c r="L14618" s="76">
        <f t="shared" si="670"/>
        <v>2</v>
      </c>
      <c r="M14618" s="76"/>
      <c r="N14618" s="76"/>
      <c r="O14618" s="76"/>
      <c r="P14618" s="76"/>
      <c r="Q14618" s="76"/>
      <c r="R14618" s="76"/>
      <c r="S14618" s="76"/>
      <c r="T14618" s="76"/>
      <c r="U14618" s="76"/>
      <c r="V14618" s="76"/>
      <c r="W14618" s="76">
        <v>2</v>
      </c>
      <c r="X14618" s="76"/>
    </row>
    <row r="14619" spans="1:24">
      <c r="A14619" s="895"/>
      <c r="B14619" s="54"/>
      <c r="C14619" s="58" t="s">
        <v>33</v>
      </c>
      <c r="D14619" s="58" t="s">
        <v>22086</v>
      </c>
      <c r="E14619" s="97" t="s">
        <v>22087</v>
      </c>
      <c r="F14619" s="58" t="s">
        <v>12425</v>
      </c>
      <c r="G14619" s="58" t="s">
        <v>22088</v>
      </c>
      <c r="H14619" s="46" t="s">
        <v>22089</v>
      </c>
      <c r="I14619" s="74">
        <v>0</v>
      </c>
      <c r="J14619" s="46" t="s">
        <v>1508</v>
      </c>
      <c r="K14619" s="75" t="s">
        <v>1509</v>
      </c>
      <c r="L14619" s="76">
        <f t="shared" si="670"/>
        <v>0</v>
      </c>
      <c r="M14619" s="76"/>
      <c r="N14619" s="76"/>
      <c r="O14619" s="76"/>
      <c r="P14619" s="76"/>
      <c r="Q14619" s="76"/>
      <c r="R14619" s="76"/>
      <c r="S14619" s="76"/>
      <c r="T14619" s="76"/>
      <c r="U14619" s="76"/>
      <c r="V14619" s="76"/>
      <c r="W14619" s="76"/>
      <c r="X14619" s="76"/>
    </row>
    <row r="14620" spans="1:24">
      <c r="A14620" s="895"/>
      <c r="B14620" s="54"/>
      <c r="C14620" s="77"/>
      <c r="D14620" s="77"/>
      <c r="E14620" s="98"/>
      <c r="F14620" s="77"/>
      <c r="G14620" s="77"/>
      <c r="H14620" s="54"/>
      <c r="I14620" s="79"/>
      <c r="J14620" s="54"/>
      <c r="K14620" s="75" t="s">
        <v>1501</v>
      </c>
      <c r="L14620" s="76">
        <f t="shared" si="670"/>
        <v>0</v>
      </c>
      <c r="M14620" s="76"/>
      <c r="N14620" s="76"/>
      <c r="O14620" s="76"/>
      <c r="P14620" s="76"/>
      <c r="Q14620" s="76"/>
      <c r="R14620" s="76"/>
      <c r="S14620" s="76"/>
      <c r="T14620" s="76"/>
      <c r="U14620" s="76"/>
      <c r="V14620" s="76"/>
      <c r="W14620" s="76"/>
      <c r="X14620" s="76"/>
    </row>
    <row r="14621" spans="1:24">
      <c r="A14621" s="895"/>
      <c r="B14621" s="54"/>
      <c r="C14621" s="81"/>
      <c r="D14621" s="81"/>
      <c r="E14621" s="99"/>
      <c r="F14621" s="81"/>
      <c r="G14621" s="81"/>
      <c r="H14621" s="80"/>
      <c r="I14621" s="83"/>
      <c r="J14621" s="80"/>
      <c r="K14621" s="84" t="s">
        <v>1502</v>
      </c>
      <c r="L14621" s="76">
        <f t="shared" si="670"/>
        <v>4</v>
      </c>
      <c r="M14621" s="76"/>
      <c r="N14621" s="76"/>
      <c r="O14621" s="76"/>
      <c r="P14621" s="76"/>
      <c r="Q14621" s="76"/>
      <c r="R14621" s="76"/>
      <c r="S14621" s="76"/>
      <c r="T14621" s="76"/>
      <c r="U14621" s="76"/>
      <c r="V14621" s="76"/>
      <c r="W14621" s="76">
        <v>4</v>
      </c>
      <c r="X14621" s="76"/>
    </row>
    <row r="14622" spans="1:24">
      <c r="A14622" s="895"/>
      <c r="B14622" s="54"/>
      <c r="C14622" s="58" t="s">
        <v>33</v>
      </c>
      <c r="D14622" s="58" t="s">
        <v>22090</v>
      </c>
      <c r="E14622" s="97" t="s">
        <v>22091</v>
      </c>
      <c r="F14622" s="58" t="s">
        <v>22044</v>
      </c>
      <c r="G14622" s="58" t="s">
        <v>22092</v>
      </c>
      <c r="H14622" s="46" t="s">
        <v>22093</v>
      </c>
      <c r="I14622" s="74">
        <v>0</v>
      </c>
      <c r="J14622" s="46" t="s">
        <v>1508</v>
      </c>
      <c r="K14622" s="75" t="s">
        <v>1509</v>
      </c>
      <c r="L14622" s="76">
        <f t="shared" si="670"/>
        <v>0</v>
      </c>
      <c r="M14622" s="76"/>
      <c r="N14622" s="76"/>
      <c r="O14622" s="76"/>
      <c r="P14622" s="76"/>
      <c r="Q14622" s="76"/>
      <c r="R14622" s="76"/>
      <c r="S14622" s="76"/>
      <c r="T14622" s="76"/>
      <c r="U14622" s="76"/>
      <c r="V14622" s="76"/>
      <c r="W14622" s="76"/>
      <c r="X14622" s="76"/>
    </row>
    <row r="14623" spans="1:24">
      <c r="A14623" s="895"/>
      <c r="B14623" s="54"/>
      <c r="C14623" s="77"/>
      <c r="D14623" s="77"/>
      <c r="E14623" s="98"/>
      <c r="F14623" s="77"/>
      <c r="G14623" s="77"/>
      <c r="H14623" s="54"/>
      <c r="I14623" s="79"/>
      <c r="J14623" s="54"/>
      <c r="K14623" s="75" t="s">
        <v>1501</v>
      </c>
      <c r="L14623" s="76">
        <f t="shared" si="670"/>
        <v>0</v>
      </c>
      <c r="M14623" s="76"/>
      <c r="N14623" s="76"/>
      <c r="O14623" s="76"/>
      <c r="P14623" s="76"/>
      <c r="Q14623" s="76"/>
      <c r="R14623" s="76"/>
      <c r="S14623" s="76"/>
      <c r="T14623" s="76"/>
      <c r="U14623" s="76"/>
      <c r="V14623" s="76"/>
      <c r="W14623" s="76"/>
      <c r="X14623" s="76"/>
    </row>
    <row r="14624" spans="1:24">
      <c r="A14624" s="895"/>
      <c r="B14624" s="54"/>
      <c r="C14624" s="81"/>
      <c r="D14624" s="81"/>
      <c r="E14624" s="99"/>
      <c r="F14624" s="81"/>
      <c r="G14624" s="81"/>
      <c r="H14624" s="80"/>
      <c r="I14624" s="83"/>
      <c r="J14624" s="80"/>
      <c r="K14624" s="84" t="s">
        <v>1502</v>
      </c>
      <c r="L14624" s="76">
        <f t="shared" si="670"/>
        <v>2</v>
      </c>
      <c r="M14624" s="76"/>
      <c r="N14624" s="76"/>
      <c r="O14624" s="76"/>
      <c r="P14624" s="76"/>
      <c r="Q14624" s="76"/>
      <c r="R14624" s="76"/>
      <c r="S14624" s="76"/>
      <c r="T14624" s="76"/>
      <c r="U14624" s="76"/>
      <c r="V14624" s="76"/>
      <c r="W14624" s="76"/>
      <c r="X14624" s="76">
        <v>2</v>
      </c>
    </row>
    <row r="14625" spans="1:24">
      <c r="A14625" s="895"/>
      <c r="B14625" s="54"/>
      <c r="C14625" s="58" t="s">
        <v>33</v>
      </c>
      <c r="D14625" s="58" t="s">
        <v>22094</v>
      </c>
      <c r="E14625" s="58" t="s">
        <v>22095</v>
      </c>
      <c r="F14625" s="58" t="s">
        <v>22096</v>
      </c>
      <c r="G14625" s="58" t="s">
        <v>22097</v>
      </c>
      <c r="H14625" s="46" t="s">
        <v>22098</v>
      </c>
      <c r="I14625" s="74">
        <v>0</v>
      </c>
      <c r="J14625" s="46" t="s">
        <v>1508</v>
      </c>
      <c r="K14625" s="75" t="s">
        <v>1509</v>
      </c>
      <c r="L14625" s="76">
        <f t="shared" si="670"/>
        <v>0</v>
      </c>
      <c r="M14625" s="76"/>
      <c r="N14625" s="76"/>
      <c r="O14625" s="76"/>
      <c r="P14625" s="76"/>
      <c r="Q14625" s="76"/>
      <c r="R14625" s="76"/>
      <c r="S14625" s="76"/>
      <c r="T14625" s="76"/>
      <c r="U14625" s="76"/>
      <c r="V14625" s="76"/>
      <c r="W14625" s="76"/>
      <c r="X14625" s="76"/>
    </row>
    <row r="14626" spans="1:24">
      <c r="A14626" s="895"/>
      <c r="B14626" s="54"/>
      <c r="C14626" s="77"/>
      <c r="D14626" s="77"/>
      <c r="E14626" s="77"/>
      <c r="F14626" s="77"/>
      <c r="G14626" s="77"/>
      <c r="H14626" s="54"/>
      <c r="I14626" s="79"/>
      <c r="J14626" s="54"/>
      <c r="K14626" s="75" t="s">
        <v>1501</v>
      </c>
      <c r="L14626" s="76">
        <f t="shared" si="670"/>
        <v>0</v>
      </c>
      <c r="M14626" s="76"/>
      <c r="N14626" s="76"/>
      <c r="O14626" s="76"/>
      <c r="P14626" s="76"/>
      <c r="Q14626" s="76"/>
      <c r="R14626" s="76"/>
      <c r="S14626" s="76"/>
      <c r="T14626" s="76"/>
      <c r="U14626" s="76"/>
      <c r="V14626" s="76"/>
      <c r="W14626" s="76"/>
      <c r="X14626" s="76"/>
    </row>
    <row r="14627" spans="1:24">
      <c r="A14627" s="895"/>
      <c r="B14627" s="54"/>
      <c r="C14627" s="81"/>
      <c r="D14627" s="81"/>
      <c r="E14627" s="81"/>
      <c r="F14627" s="81"/>
      <c r="G14627" s="81"/>
      <c r="H14627" s="80"/>
      <c r="I14627" s="83"/>
      <c r="J14627" s="80"/>
      <c r="K14627" s="84" t="s">
        <v>1502</v>
      </c>
      <c r="L14627" s="76">
        <f t="shared" si="670"/>
        <v>2</v>
      </c>
      <c r="M14627" s="76"/>
      <c r="N14627" s="76"/>
      <c r="O14627" s="76"/>
      <c r="P14627" s="76"/>
      <c r="Q14627" s="76"/>
      <c r="R14627" s="76"/>
      <c r="S14627" s="76"/>
      <c r="T14627" s="76"/>
      <c r="U14627" s="76"/>
      <c r="V14627" s="76"/>
      <c r="W14627" s="76">
        <v>2</v>
      </c>
      <c r="X14627" s="76"/>
    </row>
    <row r="14628" spans="1:24">
      <c r="A14628" s="895"/>
      <c r="B14628" s="54"/>
      <c r="C14628" s="58" t="s">
        <v>33</v>
      </c>
      <c r="D14628" s="58" t="s">
        <v>22099</v>
      </c>
      <c r="E14628" s="58" t="s">
        <v>22100</v>
      </c>
      <c r="F14628" s="58" t="s">
        <v>22101</v>
      </c>
      <c r="G14628" s="58" t="s">
        <v>22102</v>
      </c>
      <c r="H14628" s="46" t="s">
        <v>22103</v>
      </c>
      <c r="I14628" s="74">
        <v>0</v>
      </c>
      <c r="J14628" s="46" t="s">
        <v>1508</v>
      </c>
      <c r="K14628" s="75" t="s">
        <v>1509</v>
      </c>
      <c r="L14628" s="76">
        <f t="shared" si="670"/>
        <v>0</v>
      </c>
      <c r="M14628" s="76"/>
      <c r="N14628" s="76"/>
      <c r="O14628" s="76"/>
      <c r="P14628" s="76"/>
      <c r="Q14628" s="76"/>
      <c r="R14628" s="76"/>
      <c r="S14628" s="76"/>
      <c r="T14628" s="76"/>
      <c r="U14628" s="76"/>
      <c r="V14628" s="76"/>
      <c r="W14628" s="76"/>
      <c r="X14628" s="76"/>
    </row>
    <row r="14629" spans="1:24">
      <c r="A14629" s="895"/>
      <c r="B14629" s="54"/>
      <c r="C14629" s="77"/>
      <c r="D14629" s="77"/>
      <c r="E14629" s="77"/>
      <c r="F14629" s="77"/>
      <c r="G14629" s="77"/>
      <c r="H14629" s="54"/>
      <c r="I14629" s="79"/>
      <c r="J14629" s="54"/>
      <c r="K14629" s="75" t="s">
        <v>1501</v>
      </c>
      <c r="L14629" s="76">
        <f t="shared" si="670"/>
        <v>0</v>
      </c>
      <c r="M14629" s="76"/>
      <c r="N14629" s="76"/>
      <c r="O14629" s="76"/>
      <c r="P14629" s="76"/>
      <c r="Q14629" s="76"/>
      <c r="R14629" s="76"/>
      <c r="S14629" s="76"/>
      <c r="T14629" s="76"/>
      <c r="U14629" s="76"/>
      <c r="V14629" s="76"/>
      <c r="W14629" s="76"/>
      <c r="X14629" s="76"/>
    </row>
    <row r="14630" spans="1:24">
      <c r="A14630" s="895"/>
      <c r="B14630" s="54"/>
      <c r="C14630" s="81"/>
      <c r="D14630" s="81"/>
      <c r="E14630" s="81"/>
      <c r="F14630" s="81"/>
      <c r="G14630" s="81"/>
      <c r="H14630" s="80"/>
      <c r="I14630" s="83"/>
      <c r="J14630" s="80"/>
      <c r="K14630" s="84" t="s">
        <v>1502</v>
      </c>
      <c r="L14630" s="76">
        <f t="shared" si="670"/>
        <v>3</v>
      </c>
      <c r="M14630" s="76"/>
      <c r="N14630" s="76"/>
      <c r="O14630" s="76">
        <v>1</v>
      </c>
      <c r="P14630" s="76"/>
      <c r="Q14630" s="76"/>
      <c r="R14630" s="76"/>
      <c r="S14630" s="76"/>
      <c r="T14630" s="76"/>
      <c r="U14630" s="76"/>
      <c r="V14630" s="76"/>
      <c r="W14630" s="76"/>
      <c r="X14630" s="76">
        <v>2</v>
      </c>
    </row>
    <row r="14631" spans="1:24">
      <c r="A14631" s="895"/>
      <c r="B14631" s="54"/>
      <c r="C14631" s="58" t="s">
        <v>33</v>
      </c>
      <c r="D14631" s="58" t="s">
        <v>22104</v>
      </c>
      <c r="E14631" s="58" t="s">
        <v>22105</v>
      </c>
      <c r="F14631" s="58" t="s">
        <v>22106</v>
      </c>
      <c r="G14631" s="58" t="s">
        <v>22084</v>
      </c>
      <c r="H14631" s="46" t="s">
        <v>22107</v>
      </c>
      <c r="I14631" s="74">
        <v>0</v>
      </c>
      <c r="J14631" s="46" t="s">
        <v>1508</v>
      </c>
      <c r="K14631" s="75" t="s">
        <v>1509</v>
      </c>
      <c r="L14631" s="76">
        <f t="shared" si="670"/>
        <v>0</v>
      </c>
      <c r="M14631" s="76"/>
      <c r="N14631" s="76"/>
      <c r="O14631" s="76"/>
      <c r="P14631" s="76"/>
      <c r="Q14631" s="76"/>
      <c r="R14631" s="76"/>
      <c r="S14631" s="76"/>
      <c r="T14631" s="76"/>
      <c r="U14631" s="76"/>
      <c r="V14631" s="76"/>
      <c r="W14631" s="76"/>
      <c r="X14631" s="76"/>
    </row>
    <row r="14632" spans="1:24">
      <c r="A14632" s="895"/>
      <c r="B14632" s="54"/>
      <c r="C14632" s="77"/>
      <c r="D14632" s="77"/>
      <c r="E14632" s="77"/>
      <c r="F14632" s="77"/>
      <c r="G14632" s="77"/>
      <c r="H14632" s="54"/>
      <c r="I14632" s="79"/>
      <c r="J14632" s="54"/>
      <c r="K14632" s="75" t="s">
        <v>1501</v>
      </c>
      <c r="L14632" s="76">
        <f t="shared" si="670"/>
        <v>0</v>
      </c>
      <c r="M14632" s="76"/>
      <c r="N14632" s="76"/>
      <c r="O14632" s="76"/>
      <c r="P14632" s="76"/>
      <c r="Q14632" s="76"/>
      <c r="R14632" s="76"/>
      <c r="S14632" s="76"/>
      <c r="T14632" s="76"/>
      <c r="U14632" s="76"/>
      <c r="V14632" s="76"/>
      <c r="W14632" s="76"/>
      <c r="X14632" s="76"/>
    </row>
    <row r="14633" spans="1:24">
      <c r="A14633" s="895"/>
      <c r="B14633" s="80"/>
      <c r="C14633" s="81"/>
      <c r="D14633" s="81"/>
      <c r="E14633" s="81"/>
      <c r="F14633" s="81"/>
      <c r="G14633" s="81"/>
      <c r="H14633" s="80"/>
      <c r="I14633" s="83"/>
      <c r="J14633" s="80"/>
      <c r="K14633" s="84" t="s">
        <v>1502</v>
      </c>
      <c r="L14633" s="76">
        <f t="shared" si="670"/>
        <v>3</v>
      </c>
      <c r="M14633" s="76"/>
      <c r="N14633" s="76"/>
      <c r="O14633" s="76"/>
      <c r="P14633" s="76"/>
      <c r="Q14633" s="76"/>
      <c r="R14633" s="76"/>
      <c r="S14633" s="76"/>
      <c r="T14633" s="76"/>
      <c r="U14633" s="76"/>
      <c r="V14633" s="76"/>
      <c r="W14633" s="76">
        <v>3</v>
      </c>
      <c r="X14633" s="76"/>
    </row>
    <row r="14634" spans="1:24">
      <c r="A14634" s="895"/>
      <c r="B14634" s="46" t="s">
        <v>22108</v>
      </c>
      <c r="C14634" s="922"/>
      <c r="D14634" s="923">
        <f>COUNTA(D14637:D14642)</f>
        <v>2</v>
      </c>
      <c r="E14634" s="922"/>
      <c r="F14634" s="924"/>
      <c r="G14634" s="924"/>
      <c r="H14634" s="925"/>
      <c r="I14634" s="425">
        <f>SUM(I14637:I14642)</f>
        <v>0</v>
      </c>
      <c r="J14634" s="46" t="s">
        <v>1508</v>
      </c>
      <c r="K14634" s="75" t="s">
        <v>1509</v>
      </c>
      <c r="L14634" s="76">
        <f>SUM(M14634:X14634)</f>
        <v>0</v>
      </c>
      <c r="M14634" s="76">
        <v>0</v>
      </c>
      <c r="N14634" s="76">
        <v>0</v>
      </c>
      <c r="O14634" s="76">
        <v>0</v>
      </c>
      <c r="P14634" s="76">
        <v>0</v>
      </c>
      <c r="Q14634" s="76">
        <v>0</v>
      </c>
      <c r="R14634" s="76">
        <v>0</v>
      </c>
      <c r="S14634" s="76">
        <v>0</v>
      </c>
      <c r="T14634" s="76">
        <v>0</v>
      </c>
      <c r="U14634" s="76">
        <v>0</v>
      </c>
      <c r="V14634" s="76">
        <v>0</v>
      </c>
      <c r="W14634" s="76">
        <v>0</v>
      </c>
      <c r="X14634" s="76">
        <v>0</v>
      </c>
    </row>
    <row r="14635" spans="1:24">
      <c r="A14635" s="895"/>
      <c r="B14635" s="54"/>
      <c r="C14635" s="926"/>
      <c r="D14635" s="923"/>
      <c r="E14635" s="926"/>
      <c r="F14635" s="924"/>
      <c r="G14635" s="924"/>
      <c r="H14635" s="925"/>
      <c r="I14635" s="425"/>
      <c r="J14635" s="54"/>
      <c r="K14635" s="75" t="s">
        <v>1501</v>
      </c>
      <c r="L14635" s="76">
        <f>SUM(M14635:X14635)</f>
        <v>0</v>
      </c>
      <c r="M14635" s="76">
        <v>0</v>
      </c>
      <c r="N14635" s="76">
        <v>0</v>
      </c>
      <c r="O14635" s="76">
        <v>0</v>
      </c>
      <c r="P14635" s="76">
        <v>0</v>
      </c>
      <c r="Q14635" s="76">
        <v>0</v>
      </c>
      <c r="R14635" s="76">
        <v>0</v>
      </c>
      <c r="S14635" s="76">
        <v>0</v>
      </c>
      <c r="T14635" s="76">
        <v>0</v>
      </c>
      <c r="U14635" s="76">
        <v>0</v>
      </c>
      <c r="V14635" s="76">
        <v>0</v>
      </c>
      <c r="W14635" s="76">
        <v>0</v>
      </c>
      <c r="X14635" s="76">
        <v>0</v>
      </c>
    </row>
    <row r="14636" spans="1:24">
      <c r="A14636" s="895"/>
      <c r="B14636" s="80"/>
      <c r="C14636" s="927"/>
      <c r="D14636" s="923"/>
      <c r="E14636" s="927"/>
      <c r="F14636" s="924"/>
      <c r="G14636" s="924"/>
      <c r="H14636" s="925"/>
      <c r="I14636" s="425"/>
      <c r="J14636" s="80"/>
      <c r="K14636" s="84" t="s">
        <v>1502</v>
      </c>
      <c r="L14636" s="76">
        <f>SUM(M14636:X14636)</f>
        <v>6</v>
      </c>
      <c r="M14636" s="76">
        <v>0</v>
      </c>
      <c r="N14636" s="76">
        <v>0</v>
      </c>
      <c r="O14636" s="76">
        <v>1</v>
      </c>
      <c r="P14636" s="76">
        <v>0</v>
      </c>
      <c r="Q14636" s="76">
        <v>0</v>
      </c>
      <c r="R14636" s="76">
        <v>0</v>
      </c>
      <c r="S14636" s="76">
        <v>0</v>
      </c>
      <c r="T14636" s="76">
        <v>0</v>
      </c>
      <c r="U14636" s="76">
        <v>0</v>
      </c>
      <c r="V14636" s="76">
        <v>0</v>
      </c>
      <c r="W14636" s="76">
        <v>4</v>
      </c>
      <c r="X14636" s="76">
        <v>1</v>
      </c>
    </row>
    <row r="14637" spans="1:24">
      <c r="A14637" s="895"/>
      <c r="B14637" s="46" t="s">
        <v>22109</v>
      </c>
      <c r="C14637" s="46" t="s">
        <v>33</v>
      </c>
      <c r="D14637" s="58" t="s">
        <v>8356</v>
      </c>
      <c r="E14637" s="58" t="s">
        <v>22110</v>
      </c>
      <c r="F14637" s="46" t="s">
        <v>22111</v>
      </c>
      <c r="G14637" s="58" t="s">
        <v>22112</v>
      </c>
      <c r="H14637" s="46" t="s">
        <v>22113</v>
      </c>
      <c r="I14637" s="74">
        <v>0</v>
      </c>
      <c r="J14637" s="46" t="s">
        <v>1508</v>
      </c>
      <c r="K14637" s="75" t="s">
        <v>1509</v>
      </c>
      <c r="L14637" s="76">
        <f t="shared" si="669"/>
        <v>0</v>
      </c>
      <c r="M14637" s="76"/>
      <c r="N14637" s="76"/>
      <c r="O14637" s="76"/>
      <c r="P14637" s="76"/>
      <c r="Q14637" s="76"/>
      <c r="R14637" s="76"/>
      <c r="S14637" s="76"/>
      <c r="T14637" s="76"/>
      <c r="U14637" s="76"/>
      <c r="V14637" s="76"/>
      <c r="W14637" s="76"/>
      <c r="X14637" s="76"/>
    </row>
    <row r="14638" spans="1:24">
      <c r="A14638" s="895"/>
      <c r="B14638" s="54"/>
      <c r="C14638" s="110"/>
      <c r="D14638" s="63"/>
      <c r="E14638" s="54"/>
      <c r="F14638" s="158"/>
      <c r="G14638" s="63"/>
      <c r="H14638" s="158"/>
      <c r="I14638" s="95"/>
      <c r="J14638" s="54"/>
      <c r="K14638" s="75" t="s">
        <v>1501</v>
      </c>
      <c r="L14638" s="76">
        <f t="shared" si="669"/>
        <v>0</v>
      </c>
      <c r="M14638" s="76"/>
      <c r="N14638" s="76"/>
      <c r="O14638" s="76"/>
      <c r="P14638" s="76"/>
      <c r="Q14638" s="76"/>
      <c r="R14638" s="76"/>
      <c r="S14638" s="76"/>
      <c r="T14638" s="76"/>
      <c r="U14638" s="76"/>
      <c r="V14638" s="76"/>
      <c r="W14638" s="76"/>
      <c r="X14638" s="76"/>
    </row>
    <row r="14639" spans="1:24">
      <c r="A14639" s="895"/>
      <c r="B14639" s="54"/>
      <c r="C14639" s="112"/>
      <c r="D14639" s="68"/>
      <c r="E14639" s="80"/>
      <c r="F14639" s="159"/>
      <c r="G14639" s="68"/>
      <c r="H14639" s="159"/>
      <c r="I14639" s="96"/>
      <c r="J14639" s="80"/>
      <c r="K14639" s="84" t="s">
        <v>1502</v>
      </c>
      <c r="L14639" s="76">
        <f t="shared" si="669"/>
        <v>2</v>
      </c>
      <c r="M14639" s="76"/>
      <c r="N14639" s="76"/>
      <c r="O14639" s="76">
        <v>1</v>
      </c>
      <c r="P14639" s="76"/>
      <c r="Q14639" s="76"/>
      <c r="R14639" s="76"/>
      <c r="S14639" s="76"/>
      <c r="T14639" s="76"/>
      <c r="U14639" s="76"/>
      <c r="V14639" s="76"/>
      <c r="W14639" s="76"/>
      <c r="X14639" s="76">
        <v>1</v>
      </c>
    </row>
    <row r="14640" spans="1:24">
      <c r="A14640" s="895"/>
      <c r="B14640" s="54"/>
      <c r="C14640" s="46" t="s">
        <v>33</v>
      </c>
      <c r="D14640" s="58" t="s">
        <v>22114</v>
      </c>
      <c r="E14640" s="58" t="s">
        <v>22115</v>
      </c>
      <c r="F14640" s="46" t="s">
        <v>10993</v>
      </c>
      <c r="G14640" s="58" t="s">
        <v>22116</v>
      </c>
      <c r="H14640" s="46" t="s">
        <v>22117</v>
      </c>
      <c r="I14640" s="74">
        <v>0</v>
      </c>
      <c r="J14640" s="46" t="s">
        <v>1508</v>
      </c>
      <c r="K14640" s="75" t="s">
        <v>1509</v>
      </c>
      <c r="L14640" s="76">
        <f t="shared" si="669"/>
        <v>0</v>
      </c>
      <c r="M14640" s="76"/>
      <c r="N14640" s="76"/>
      <c r="O14640" s="76"/>
      <c r="P14640" s="76"/>
      <c r="Q14640" s="76"/>
      <c r="R14640" s="76"/>
      <c r="S14640" s="76"/>
      <c r="T14640" s="76"/>
      <c r="U14640" s="76"/>
      <c r="V14640" s="76"/>
      <c r="W14640" s="76"/>
      <c r="X14640" s="76"/>
    </row>
    <row r="14641" spans="1:24">
      <c r="A14641" s="895"/>
      <c r="B14641" s="54"/>
      <c r="C14641" s="110"/>
      <c r="D14641" s="63"/>
      <c r="E14641" s="54"/>
      <c r="F14641" s="158"/>
      <c r="G14641" s="63"/>
      <c r="H14641" s="158"/>
      <c r="I14641" s="95"/>
      <c r="J14641" s="54"/>
      <c r="K14641" s="75" t="s">
        <v>1501</v>
      </c>
      <c r="L14641" s="76">
        <f t="shared" si="669"/>
        <v>0</v>
      </c>
      <c r="M14641" s="76"/>
      <c r="N14641" s="76"/>
      <c r="O14641" s="76"/>
      <c r="P14641" s="76"/>
      <c r="Q14641" s="76"/>
      <c r="R14641" s="76"/>
      <c r="S14641" s="76"/>
      <c r="T14641" s="76"/>
      <c r="U14641" s="76"/>
      <c r="V14641" s="76"/>
      <c r="W14641" s="76"/>
      <c r="X14641" s="76"/>
    </row>
    <row r="14642" spans="1:24">
      <c r="A14642" s="895"/>
      <c r="B14642" s="80"/>
      <c r="C14642" s="112"/>
      <c r="D14642" s="68"/>
      <c r="E14642" s="80"/>
      <c r="F14642" s="159"/>
      <c r="G14642" s="68"/>
      <c r="H14642" s="159"/>
      <c r="I14642" s="96"/>
      <c r="J14642" s="80"/>
      <c r="K14642" s="84" t="s">
        <v>1502</v>
      </c>
      <c r="L14642" s="76">
        <f t="shared" si="669"/>
        <v>4</v>
      </c>
      <c r="M14642" s="76"/>
      <c r="N14642" s="76"/>
      <c r="O14642" s="76"/>
      <c r="P14642" s="76"/>
      <c r="Q14642" s="76"/>
      <c r="R14642" s="76"/>
      <c r="S14642" s="76"/>
      <c r="T14642" s="76"/>
      <c r="U14642" s="76"/>
      <c r="V14642" s="76"/>
      <c r="W14642" s="76">
        <v>4</v>
      </c>
      <c r="X14642" s="76"/>
    </row>
    <row r="14643" spans="1:24">
      <c r="A14643" s="895"/>
      <c r="B14643" s="553" t="s">
        <v>22118</v>
      </c>
      <c r="C14643" s="922"/>
      <c r="D14643" s="923">
        <f>COUNTA(D14646)</f>
        <v>1</v>
      </c>
      <c r="E14643" s="922"/>
      <c r="F14643" s="924"/>
      <c r="G14643" s="924"/>
      <c r="H14643" s="925"/>
      <c r="I14643" s="425">
        <f>I14646</f>
        <v>0</v>
      </c>
      <c r="J14643" s="553" t="s">
        <v>39</v>
      </c>
      <c r="K14643" s="866" t="s">
        <v>32</v>
      </c>
      <c r="L14643" s="76">
        <f>SUM(M14643:X14643)</f>
        <v>0</v>
      </c>
      <c r="M14643" s="76">
        <v>0</v>
      </c>
      <c r="N14643" s="76">
        <v>0</v>
      </c>
      <c r="O14643" s="76">
        <v>0</v>
      </c>
      <c r="P14643" s="76">
        <v>0</v>
      </c>
      <c r="Q14643" s="76">
        <v>0</v>
      </c>
      <c r="R14643" s="76">
        <v>0</v>
      </c>
      <c r="S14643" s="76">
        <v>0</v>
      </c>
      <c r="T14643" s="76">
        <v>0</v>
      </c>
      <c r="U14643" s="76">
        <v>0</v>
      </c>
      <c r="V14643" s="76">
        <v>0</v>
      </c>
      <c r="W14643" s="76">
        <v>0</v>
      </c>
      <c r="X14643" s="76">
        <v>0</v>
      </c>
    </row>
    <row r="14644" spans="1:24">
      <c r="A14644" s="895"/>
      <c r="B14644" s="555"/>
      <c r="C14644" s="926"/>
      <c r="D14644" s="923"/>
      <c r="E14644" s="926"/>
      <c r="F14644" s="924"/>
      <c r="G14644" s="924"/>
      <c r="H14644" s="925"/>
      <c r="I14644" s="425"/>
      <c r="J14644" s="555"/>
      <c r="K14644" s="866" t="s">
        <v>34</v>
      </c>
      <c r="L14644" s="76">
        <f>SUM(M14644:X14644)</f>
        <v>0</v>
      </c>
      <c r="M14644" s="76">
        <v>0</v>
      </c>
      <c r="N14644" s="76">
        <v>0</v>
      </c>
      <c r="O14644" s="76">
        <v>0</v>
      </c>
      <c r="P14644" s="76">
        <v>0</v>
      </c>
      <c r="Q14644" s="76">
        <v>0</v>
      </c>
      <c r="R14644" s="76">
        <v>0</v>
      </c>
      <c r="S14644" s="76">
        <v>0</v>
      </c>
      <c r="T14644" s="76">
        <v>0</v>
      </c>
      <c r="U14644" s="76">
        <v>0</v>
      </c>
      <c r="V14644" s="76">
        <v>0</v>
      </c>
      <c r="W14644" s="76">
        <v>0</v>
      </c>
      <c r="X14644" s="76">
        <v>0</v>
      </c>
    </row>
    <row r="14645" spans="1:24">
      <c r="A14645" s="895"/>
      <c r="B14645" s="557"/>
      <c r="C14645" s="927"/>
      <c r="D14645" s="923"/>
      <c r="E14645" s="927"/>
      <c r="F14645" s="924"/>
      <c r="G14645" s="924"/>
      <c r="H14645" s="925"/>
      <c r="I14645" s="425"/>
      <c r="J14645" s="557"/>
      <c r="K14645" s="869" t="s">
        <v>36</v>
      </c>
      <c r="L14645" s="76">
        <f>SUM(M14645:X14645)</f>
        <v>2</v>
      </c>
      <c r="M14645" s="76">
        <v>0</v>
      </c>
      <c r="N14645" s="76">
        <v>0</v>
      </c>
      <c r="O14645" s="76">
        <v>1</v>
      </c>
      <c r="P14645" s="76">
        <v>0</v>
      </c>
      <c r="Q14645" s="76">
        <v>0</v>
      </c>
      <c r="R14645" s="76">
        <v>0</v>
      </c>
      <c r="S14645" s="76">
        <v>0</v>
      </c>
      <c r="T14645" s="76">
        <v>0</v>
      </c>
      <c r="U14645" s="76">
        <v>0</v>
      </c>
      <c r="V14645" s="76">
        <v>0</v>
      </c>
      <c r="W14645" s="76">
        <v>1</v>
      </c>
      <c r="X14645" s="76">
        <v>0</v>
      </c>
    </row>
    <row r="14646" spans="1:24">
      <c r="A14646" s="895"/>
      <c r="B14646" s="553" t="s">
        <v>22119</v>
      </c>
      <c r="C14646" s="521" t="s">
        <v>33</v>
      </c>
      <c r="D14646" s="521" t="s">
        <v>22120</v>
      </c>
      <c r="E14646" s="521" t="s">
        <v>22121</v>
      </c>
      <c r="F14646" s="521" t="s">
        <v>22122</v>
      </c>
      <c r="G14646" s="58" t="s">
        <v>22123</v>
      </c>
      <c r="H14646" s="553" t="s">
        <v>22124</v>
      </c>
      <c r="I14646" s="74">
        <v>0</v>
      </c>
      <c r="J14646" s="553" t="s">
        <v>39</v>
      </c>
      <c r="K14646" s="866" t="s">
        <v>32</v>
      </c>
      <c r="L14646" s="76">
        <f t="shared" si="669"/>
        <v>0</v>
      </c>
      <c r="M14646" s="76"/>
      <c r="N14646" s="76"/>
      <c r="O14646" s="76"/>
      <c r="P14646" s="76"/>
      <c r="Q14646" s="76"/>
      <c r="R14646" s="76"/>
      <c r="S14646" s="76"/>
      <c r="T14646" s="76"/>
      <c r="U14646" s="76"/>
      <c r="V14646" s="76"/>
      <c r="W14646" s="76"/>
      <c r="X14646" s="76"/>
    </row>
    <row r="14647" spans="1:24">
      <c r="A14647" s="895"/>
      <c r="B14647" s="555"/>
      <c r="C14647" s="522"/>
      <c r="D14647" s="522"/>
      <c r="E14647" s="522"/>
      <c r="F14647" s="522"/>
      <c r="G14647" s="77"/>
      <c r="H14647" s="555"/>
      <c r="I14647" s="79"/>
      <c r="J14647" s="555"/>
      <c r="K14647" s="866" t="s">
        <v>34</v>
      </c>
      <c r="L14647" s="76">
        <f t="shared" si="669"/>
        <v>0</v>
      </c>
      <c r="M14647" s="76"/>
      <c r="N14647" s="76"/>
      <c r="O14647" s="76"/>
      <c r="P14647" s="76"/>
      <c r="Q14647" s="76"/>
      <c r="R14647" s="76"/>
      <c r="S14647" s="76"/>
      <c r="T14647" s="76"/>
      <c r="U14647" s="76"/>
      <c r="V14647" s="76"/>
      <c r="W14647" s="76"/>
      <c r="X14647" s="76"/>
    </row>
    <row r="14648" spans="1:24">
      <c r="A14648" s="895"/>
      <c r="B14648" s="557"/>
      <c r="C14648" s="523"/>
      <c r="D14648" s="523"/>
      <c r="E14648" s="523"/>
      <c r="F14648" s="523"/>
      <c r="G14648" s="81"/>
      <c r="H14648" s="557"/>
      <c r="I14648" s="83"/>
      <c r="J14648" s="557"/>
      <c r="K14648" s="869" t="s">
        <v>36</v>
      </c>
      <c r="L14648" s="76">
        <f t="shared" si="669"/>
        <v>2</v>
      </c>
      <c r="M14648" s="76"/>
      <c r="N14648" s="76"/>
      <c r="O14648" s="76">
        <v>1</v>
      </c>
      <c r="P14648" s="76"/>
      <c r="Q14648" s="76"/>
      <c r="R14648" s="76"/>
      <c r="S14648" s="76"/>
      <c r="T14648" s="76"/>
      <c r="U14648" s="76"/>
      <c r="V14648" s="76"/>
      <c r="W14648" s="76">
        <v>1</v>
      </c>
      <c r="X14648" s="76"/>
    </row>
    <row r="14649" spans="1:24">
      <c r="A14649" s="895"/>
      <c r="B14649" s="553" t="s">
        <v>22125</v>
      </c>
      <c r="C14649" s="922"/>
      <c r="D14649" s="923">
        <f>COUNTA(D14652:D14672)</f>
        <v>7</v>
      </c>
      <c r="E14649" s="922"/>
      <c r="F14649" s="924"/>
      <c r="G14649" s="924"/>
      <c r="H14649" s="925"/>
      <c r="I14649" s="425">
        <f>SUM(I14652:I14672)</f>
        <v>29819</v>
      </c>
      <c r="J14649" s="46" t="s">
        <v>1508</v>
      </c>
      <c r="K14649" s="75" t="s">
        <v>1509</v>
      </c>
      <c r="L14649" s="76">
        <f t="shared" si="669"/>
        <v>30</v>
      </c>
      <c r="M14649" s="76">
        <v>0</v>
      </c>
      <c r="N14649" s="76">
        <v>9</v>
      </c>
      <c r="O14649" s="76">
        <v>1</v>
      </c>
      <c r="P14649" s="76">
        <v>0</v>
      </c>
      <c r="Q14649" s="76">
        <v>0</v>
      </c>
      <c r="R14649" s="76">
        <v>1</v>
      </c>
      <c r="S14649" s="76">
        <v>12</v>
      </c>
      <c r="T14649" s="76">
        <v>1</v>
      </c>
      <c r="U14649" s="76">
        <v>0</v>
      </c>
      <c r="V14649" s="76">
        <v>0</v>
      </c>
      <c r="W14649" s="76">
        <v>1</v>
      </c>
      <c r="X14649" s="76">
        <v>5</v>
      </c>
    </row>
    <row r="14650" spans="1:24">
      <c r="A14650" s="895"/>
      <c r="B14650" s="555"/>
      <c r="C14650" s="926"/>
      <c r="D14650" s="923"/>
      <c r="E14650" s="926"/>
      <c r="F14650" s="924"/>
      <c r="G14650" s="924"/>
      <c r="H14650" s="925"/>
      <c r="I14650" s="425"/>
      <c r="J14650" s="54"/>
      <c r="K14650" s="75" t="s">
        <v>1501</v>
      </c>
      <c r="L14650" s="76">
        <f t="shared" si="669"/>
        <v>9</v>
      </c>
      <c r="M14650" s="76">
        <v>0</v>
      </c>
      <c r="N14650" s="76">
        <v>1</v>
      </c>
      <c r="O14650" s="76">
        <v>0</v>
      </c>
      <c r="P14650" s="76">
        <v>2</v>
      </c>
      <c r="Q14650" s="76">
        <v>0</v>
      </c>
      <c r="R14650" s="76">
        <v>0</v>
      </c>
      <c r="S14650" s="76">
        <v>0</v>
      </c>
      <c r="T14650" s="76">
        <v>0</v>
      </c>
      <c r="U14650" s="76">
        <v>0</v>
      </c>
      <c r="V14650" s="76">
        <v>0</v>
      </c>
      <c r="W14650" s="76">
        <v>0</v>
      </c>
      <c r="X14650" s="76">
        <v>6</v>
      </c>
    </row>
    <row r="14651" spans="1:24">
      <c r="A14651" s="895"/>
      <c r="B14651" s="557"/>
      <c r="C14651" s="927"/>
      <c r="D14651" s="923"/>
      <c r="E14651" s="927"/>
      <c r="F14651" s="924"/>
      <c r="G14651" s="924"/>
      <c r="H14651" s="925"/>
      <c r="I14651" s="425"/>
      <c r="J14651" s="80"/>
      <c r="K14651" s="84" t="s">
        <v>1502</v>
      </c>
      <c r="L14651" s="76">
        <f t="shared" si="669"/>
        <v>17</v>
      </c>
      <c r="M14651" s="76">
        <v>0</v>
      </c>
      <c r="N14651" s="76">
        <v>0</v>
      </c>
      <c r="O14651" s="76">
        <v>0</v>
      </c>
      <c r="P14651" s="76">
        <v>0</v>
      </c>
      <c r="Q14651" s="76">
        <v>0</v>
      </c>
      <c r="R14651" s="76">
        <v>0</v>
      </c>
      <c r="S14651" s="76">
        <v>0</v>
      </c>
      <c r="T14651" s="76">
        <v>0</v>
      </c>
      <c r="U14651" s="76">
        <v>0</v>
      </c>
      <c r="V14651" s="76">
        <v>0</v>
      </c>
      <c r="W14651" s="76">
        <v>17</v>
      </c>
      <c r="X14651" s="76">
        <v>0</v>
      </c>
    </row>
    <row r="14652" spans="1:24">
      <c r="A14652" s="895"/>
      <c r="B14652" s="46" t="s">
        <v>22126</v>
      </c>
      <c r="C14652" s="46" t="s">
        <v>31</v>
      </c>
      <c r="D14652" s="58" t="s">
        <v>22127</v>
      </c>
      <c r="E14652" s="101" t="s">
        <v>22128</v>
      </c>
      <c r="F14652" s="46" t="s">
        <v>22129</v>
      </c>
      <c r="G14652" s="58" t="s">
        <v>22130</v>
      </c>
      <c r="H14652" s="46" t="s">
        <v>22131</v>
      </c>
      <c r="I14652" s="524">
        <v>17819</v>
      </c>
      <c r="J14652" s="46" t="s">
        <v>1508</v>
      </c>
      <c r="K14652" s="75" t="s">
        <v>1509</v>
      </c>
      <c r="L14652" s="76">
        <f t="shared" si="669"/>
        <v>27</v>
      </c>
      <c r="M14652" s="76"/>
      <c r="N14652" s="76">
        <v>9</v>
      </c>
      <c r="O14652" s="76"/>
      <c r="P14652" s="76"/>
      <c r="Q14652" s="76"/>
      <c r="R14652" s="76">
        <v>1</v>
      </c>
      <c r="S14652" s="76">
        <v>10</v>
      </c>
      <c r="T14652" s="76">
        <v>1</v>
      </c>
      <c r="U14652" s="76"/>
      <c r="V14652" s="76"/>
      <c r="W14652" s="76">
        <v>1</v>
      </c>
      <c r="X14652" s="76">
        <v>5</v>
      </c>
    </row>
    <row r="14653" spans="1:24">
      <c r="A14653" s="895"/>
      <c r="B14653" s="54"/>
      <c r="C14653" s="54"/>
      <c r="D14653" s="77"/>
      <c r="E14653" s="101"/>
      <c r="F14653" s="54"/>
      <c r="G14653" s="77"/>
      <c r="H14653" s="54"/>
      <c r="I14653" s="525"/>
      <c r="J14653" s="54"/>
      <c r="K14653" s="75" t="s">
        <v>1501</v>
      </c>
      <c r="L14653" s="76">
        <f t="shared" si="669"/>
        <v>9</v>
      </c>
      <c r="M14653" s="76"/>
      <c r="N14653" s="76">
        <v>1</v>
      </c>
      <c r="O14653" s="76"/>
      <c r="P14653" s="76">
        <v>2</v>
      </c>
      <c r="Q14653" s="76"/>
      <c r="R14653" s="76"/>
      <c r="S14653" s="76"/>
      <c r="T14653" s="76"/>
      <c r="U14653" s="76"/>
      <c r="V14653" s="76"/>
      <c r="W14653" s="76"/>
      <c r="X14653" s="76">
        <v>6</v>
      </c>
    </row>
    <row r="14654" spans="1:24">
      <c r="A14654" s="895"/>
      <c r="B14654" s="54"/>
      <c r="C14654" s="80"/>
      <c r="D14654" s="81"/>
      <c r="E14654" s="102"/>
      <c r="F14654" s="80"/>
      <c r="G14654" s="81"/>
      <c r="H14654" s="80"/>
      <c r="I14654" s="526"/>
      <c r="J14654" s="80"/>
      <c r="K14654" s="84" t="s">
        <v>1502</v>
      </c>
      <c r="L14654" s="76">
        <f t="shared" si="669"/>
        <v>0</v>
      </c>
      <c r="M14654" s="76"/>
      <c r="N14654" s="76"/>
      <c r="O14654" s="76"/>
      <c r="P14654" s="76"/>
      <c r="Q14654" s="76"/>
      <c r="R14654" s="76"/>
      <c r="S14654" s="76"/>
      <c r="T14654" s="76"/>
      <c r="U14654" s="76"/>
      <c r="V14654" s="76"/>
      <c r="W14654" s="76"/>
      <c r="X14654" s="76"/>
    </row>
    <row r="14655" spans="1:24">
      <c r="A14655" s="895"/>
      <c r="B14655" s="54"/>
      <c r="C14655" s="46" t="s">
        <v>31</v>
      </c>
      <c r="D14655" s="58" t="s">
        <v>22132</v>
      </c>
      <c r="E14655" s="101" t="s">
        <v>22133</v>
      </c>
      <c r="F14655" s="46" t="s">
        <v>22134</v>
      </c>
      <c r="G14655" s="58" t="s">
        <v>22135</v>
      </c>
      <c r="H14655" s="46" t="s">
        <v>22136</v>
      </c>
      <c r="I14655" s="524">
        <v>279</v>
      </c>
      <c r="J14655" s="46" t="s">
        <v>1508</v>
      </c>
      <c r="K14655" s="75" t="s">
        <v>1509</v>
      </c>
      <c r="L14655" s="76">
        <f t="shared" si="669"/>
        <v>3</v>
      </c>
      <c r="M14655" s="76"/>
      <c r="N14655" s="76"/>
      <c r="O14655" s="76">
        <v>1</v>
      </c>
      <c r="P14655" s="76"/>
      <c r="Q14655" s="76"/>
      <c r="R14655" s="76"/>
      <c r="S14655" s="76">
        <v>2</v>
      </c>
      <c r="T14655" s="76"/>
      <c r="U14655" s="76"/>
      <c r="V14655" s="76"/>
      <c r="W14655" s="76"/>
      <c r="X14655" s="76"/>
    </row>
    <row r="14656" spans="1:24">
      <c r="A14656" s="895"/>
      <c r="B14656" s="54"/>
      <c r="C14656" s="54"/>
      <c r="D14656" s="77"/>
      <c r="E14656" s="101"/>
      <c r="F14656" s="54"/>
      <c r="G14656" s="77"/>
      <c r="H14656" s="54"/>
      <c r="I14656" s="525"/>
      <c r="J14656" s="54"/>
      <c r="K14656" s="75" t="s">
        <v>1501</v>
      </c>
      <c r="L14656" s="76">
        <f t="shared" si="669"/>
        <v>0</v>
      </c>
      <c r="M14656" s="76"/>
      <c r="N14656" s="76"/>
      <c r="O14656" s="76"/>
      <c r="P14656" s="76"/>
      <c r="Q14656" s="76"/>
      <c r="R14656" s="76"/>
      <c r="S14656" s="76"/>
      <c r="T14656" s="76"/>
      <c r="U14656" s="76"/>
      <c r="V14656" s="76"/>
      <c r="W14656" s="76"/>
      <c r="X14656" s="76"/>
    </row>
    <row r="14657" spans="1:24">
      <c r="A14657" s="895"/>
      <c r="B14657" s="54"/>
      <c r="C14657" s="80"/>
      <c r="D14657" s="81"/>
      <c r="E14657" s="102"/>
      <c r="F14657" s="80"/>
      <c r="G14657" s="81"/>
      <c r="H14657" s="80"/>
      <c r="I14657" s="526"/>
      <c r="J14657" s="80"/>
      <c r="K14657" s="84" t="s">
        <v>1502</v>
      </c>
      <c r="L14657" s="76">
        <f t="shared" si="669"/>
        <v>0</v>
      </c>
      <c r="M14657" s="76"/>
      <c r="N14657" s="76"/>
      <c r="O14657" s="76"/>
      <c r="P14657" s="76"/>
      <c r="Q14657" s="76"/>
      <c r="R14657" s="76"/>
      <c r="S14657" s="76"/>
      <c r="T14657" s="76"/>
      <c r="U14657" s="76"/>
      <c r="V14657" s="76"/>
      <c r="W14657" s="76"/>
      <c r="X14657" s="76"/>
    </row>
    <row r="14658" spans="1:24">
      <c r="A14658" s="895"/>
      <c r="B14658" s="54"/>
      <c r="C14658" s="46" t="s">
        <v>33</v>
      </c>
      <c r="D14658" s="58" t="s">
        <v>22137</v>
      </c>
      <c r="E14658" s="101" t="s">
        <v>22138</v>
      </c>
      <c r="F14658" s="46" t="s">
        <v>22139</v>
      </c>
      <c r="G14658" s="58" t="s">
        <v>22140</v>
      </c>
      <c r="H14658" s="46" t="s">
        <v>22141</v>
      </c>
      <c r="I14658" s="524">
        <v>716</v>
      </c>
      <c r="J14658" s="46" t="s">
        <v>1508</v>
      </c>
      <c r="K14658" s="75" t="s">
        <v>1509</v>
      </c>
      <c r="L14658" s="76">
        <f t="shared" si="669"/>
        <v>0</v>
      </c>
      <c r="M14658" s="76"/>
      <c r="N14658" s="76"/>
      <c r="O14658" s="76"/>
      <c r="P14658" s="76"/>
      <c r="Q14658" s="76"/>
      <c r="R14658" s="76"/>
      <c r="S14658" s="76"/>
      <c r="T14658" s="76"/>
      <c r="U14658" s="76"/>
      <c r="V14658" s="76"/>
      <c r="W14658" s="76"/>
      <c r="X14658" s="76"/>
    </row>
    <row r="14659" spans="1:24">
      <c r="A14659" s="895"/>
      <c r="B14659" s="54"/>
      <c r="C14659" s="54"/>
      <c r="D14659" s="77"/>
      <c r="E14659" s="101"/>
      <c r="F14659" s="54"/>
      <c r="G14659" s="77"/>
      <c r="H14659" s="54"/>
      <c r="I14659" s="525"/>
      <c r="J14659" s="54"/>
      <c r="K14659" s="75" t="s">
        <v>1501</v>
      </c>
      <c r="L14659" s="76">
        <f t="shared" si="669"/>
        <v>0</v>
      </c>
      <c r="M14659" s="76"/>
      <c r="N14659" s="76"/>
      <c r="O14659" s="76"/>
      <c r="P14659" s="76"/>
      <c r="Q14659" s="76"/>
      <c r="R14659" s="76"/>
      <c r="S14659" s="76"/>
      <c r="T14659" s="76"/>
      <c r="U14659" s="76"/>
      <c r="V14659" s="76"/>
      <c r="W14659" s="76"/>
      <c r="X14659" s="76"/>
    </row>
    <row r="14660" spans="1:24">
      <c r="A14660" s="895"/>
      <c r="B14660" s="54"/>
      <c r="C14660" s="80"/>
      <c r="D14660" s="81"/>
      <c r="E14660" s="102"/>
      <c r="F14660" s="80"/>
      <c r="G14660" s="81"/>
      <c r="H14660" s="80"/>
      <c r="I14660" s="526"/>
      <c r="J14660" s="80"/>
      <c r="K14660" s="84" t="s">
        <v>1502</v>
      </c>
      <c r="L14660" s="76">
        <f t="shared" si="669"/>
        <v>2</v>
      </c>
      <c r="M14660" s="76"/>
      <c r="N14660" s="76"/>
      <c r="O14660" s="76"/>
      <c r="P14660" s="76"/>
      <c r="Q14660" s="76"/>
      <c r="R14660" s="76"/>
      <c r="S14660" s="76"/>
      <c r="T14660" s="76"/>
      <c r="U14660" s="76"/>
      <c r="V14660" s="76"/>
      <c r="W14660" s="76">
        <v>2</v>
      </c>
      <c r="X14660" s="76"/>
    </row>
    <row r="14661" spans="1:24">
      <c r="A14661" s="895"/>
      <c r="B14661" s="54"/>
      <c r="C14661" s="46" t="s">
        <v>33</v>
      </c>
      <c r="D14661" s="58" t="s">
        <v>22142</v>
      </c>
      <c r="E14661" s="101" t="s">
        <v>22143</v>
      </c>
      <c r="F14661" s="46" t="s">
        <v>22144</v>
      </c>
      <c r="G14661" s="58" t="s">
        <v>22145</v>
      </c>
      <c r="H14661" s="46" t="s">
        <v>22146</v>
      </c>
      <c r="I14661" s="524">
        <v>8111</v>
      </c>
      <c r="J14661" s="46" t="s">
        <v>1508</v>
      </c>
      <c r="K14661" s="75" t="s">
        <v>1509</v>
      </c>
      <c r="L14661" s="76">
        <f t="shared" si="669"/>
        <v>0</v>
      </c>
      <c r="M14661" s="76"/>
      <c r="N14661" s="76"/>
      <c r="O14661" s="76"/>
      <c r="P14661" s="76"/>
      <c r="Q14661" s="76"/>
      <c r="R14661" s="76"/>
      <c r="S14661" s="76"/>
      <c r="T14661" s="76"/>
      <c r="U14661" s="76"/>
      <c r="V14661" s="76"/>
      <c r="W14661" s="76"/>
      <c r="X14661" s="76"/>
    </row>
    <row r="14662" spans="1:24">
      <c r="A14662" s="895"/>
      <c r="B14662" s="54"/>
      <c r="C14662" s="54"/>
      <c r="D14662" s="77"/>
      <c r="E14662" s="101"/>
      <c r="F14662" s="54"/>
      <c r="G14662" s="77"/>
      <c r="H14662" s="54"/>
      <c r="I14662" s="525"/>
      <c r="J14662" s="54"/>
      <c r="K14662" s="75" t="s">
        <v>1501</v>
      </c>
      <c r="L14662" s="76">
        <f t="shared" si="669"/>
        <v>0</v>
      </c>
      <c r="M14662" s="76"/>
      <c r="N14662" s="76"/>
      <c r="O14662" s="76"/>
      <c r="P14662" s="76"/>
      <c r="Q14662" s="76"/>
      <c r="R14662" s="76"/>
      <c r="S14662" s="76"/>
      <c r="T14662" s="76"/>
      <c r="U14662" s="76"/>
      <c r="V14662" s="76"/>
      <c r="W14662" s="76"/>
      <c r="X14662" s="76"/>
    </row>
    <row r="14663" spans="1:24">
      <c r="A14663" s="895"/>
      <c r="B14663" s="54"/>
      <c r="C14663" s="80"/>
      <c r="D14663" s="81"/>
      <c r="E14663" s="102"/>
      <c r="F14663" s="80"/>
      <c r="G14663" s="81"/>
      <c r="H14663" s="80"/>
      <c r="I14663" s="526"/>
      <c r="J14663" s="80"/>
      <c r="K14663" s="84" t="s">
        <v>1502</v>
      </c>
      <c r="L14663" s="76">
        <f t="shared" si="669"/>
        <v>5</v>
      </c>
      <c r="M14663" s="76"/>
      <c r="N14663" s="76"/>
      <c r="O14663" s="76"/>
      <c r="P14663" s="76"/>
      <c r="Q14663" s="76"/>
      <c r="R14663" s="76"/>
      <c r="S14663" s="76"/>
      <c r="T14663" s="76"/>
      <c r="U14663" s="76"/>
      <c r="V14663" s="76"/>
      <c r="W14663" s="76">
        <v>5</v>
      </c>
      <c r="X14663" s="76"/>
    </row>
    <row r="14664" spans="1:24">
      <c r="A14664" s="895"/>
      <c r="B14664" s="54"/>
      <c r="C14664" s="46" t="s">
        <v>33</v>
      </c>
      <c r="D14664" s="58" t="s">
        <v>22147</v>
      </c>
      <c r="E14664" s="101" t="s">
        <v>22148</v>
      </c>
      <c r="F14664" s="46" t="s">
        <v>22149</v>
      </c>
      <c r="G14664" s="58" t="s">
        <v>22150</v>
      </c>
      <c r="H14664" s="46" t="s">
        <v>22151</v>
      </c>
      <c r="I14664" s="524">
        <v>2737</v>
      </c>
      <c r="J14664" s="46" t="s">
        <v>1508</v>
      </c>
      <c r="K14664" s="75" t="s">
        <v>1509</v>
      </c>
      <c r="L14664" s="76">
        <f t="shared" si="669"/>
        <v>0</v>
      </c>
      <c r="M14664" s="76"/>
      <c r="N14664" s="76"/>
      <c r="O14664" s="76"/>
      <c r="P14664" s="76"/>
      <c r="Q14664" s="76"/>
      <c r="R14664" s="76"/>
      <c r="S14664" s="76"/>
      <c r="T14664" s="76"/>
      <c r="U14664" s="76"/>
      <c r="V14664" s="76"/>
      <c r="W14664" s="76"/>
      <c r="X14664" s="76"/>
    </row>
    <row r="14665" spans="1:24">
      <c r="A14665" s="895"/>
      <c r="B14665" s="54"/>
      <c r="C14665" s="54"/>
      <c r="D14665" s="77"/>
      <c r="E14665" s="101"/>
      <c r="F14665" s="54"/>
      <c r="G14665" s="77"/>
      <c r="H14665" s="54"/>
      <c r="I14665" s="525"/>
      <c r="J14665" s="54"/>
      <c r="K14665" s="75" t="s">
        <v>1501</v>
      </c>
      <c r="L14665" s="76">
        <f t="shared" si="669"/>
        <v>0</v>
      </c>
      <c r="M14665" s="76"/>
      <c r="N14665" s="76"/>
      <c r="O14665" s="76"/>
      <c r="P14665" s="76"/>
      <c r="Q14665" s="76"/>
      <c r="R14665" s="76"/>
      <c r="S14665" s="76"/>
      <c r="T14665" s="76"/>
      <c r="U14665" s="76"/>
      <c r="V14665" s="76"/>
      <c r="W14665" s="76"/>
      <c r="X14665" s="76"/>
    </row>
    <row r="14666" spans="1:24">
      <c r="A14666" s="895"/>
      <c r="B14666" s="54"/>
      <c r="C14666" s="80"/>
      <c r="D14666" s="81"/>
      <c r="E14666" s="102"/>
      <c r="F14666" s="80"/>
      <c r="G14666" s="81"/>
      <c r="H14666" s="80"/>
      <c r="I14666" s="526"/>
      <c r="J14666" s="80"/>
      <c r="K14666" s="84" t="s">
        <v>1502</v>
      </c>
      <c r="L14666" s="76">
        <f t="shared" si="669"/>
        <v>6</v>
      </c>
      <c r="M14666" s="76"/>
      <c r="N14666" s="76"/>
      <c r="O14666" s="76"/>
      <c r="P14666" s="76"/>
      <c r="Q14666" s="76"/>
      <c r="R14666" s="76"/>
      <c r="S14666" s="76"/>
      <c r="T14666" s="76"/>
      <c r="U14666" s="76"/>
      <c r="V14666" s="76"/>
      <c r="W14666" s="76">
        <v>6</v>
      </c>
      <c r="X14666" s="76"/>
    </row>
    <row r="14667" spans="1:24">
      <c r="A14667" s="895"/>
      <c r="B14667" s="54"/>
      <c r="C14667" s="46" t="s">
        <v>33</v>
      </c>
      <c r="D14667" s="58" t="s">
        <v>22152</v>
      </c>
      <c r="E14667" s="101" t="s">
        <v>22153</v>
      </c>
      <c r="F14667" s="46" t="s">
        <v>22154</v>
      </c>
      <c r="G14667" s="58" t="s">
        <v>22155</v>
      </c>
      <c r="H14667" s="46" t="s">
        <v>22156</v>
      </c>
      <c r="I14667" s="524">
        <v>0</v>
      </c>
      <c r="J14667" s="46" t="s">
        <v>1508</v>
      </c>
      <c r="K14667" s="75" t="s">
        <v>1509</v>
      </c>
      <c r="L14667" s="76">
        <f t="shared" si="669"/>
        <v>0</v>
      </c>
      <c r="M14667" s="76"/>
      <c r="N14667" s="76"/>
      <c r="O14667" s="76"/>
      <c r="P14667" s="76"/>
      <c r="Q14667" s="76"/>
      <c r="R14667" s="76"/>
      <c r="S14667" s="76"/>
      <c r="T14667" s="76"/>
      <c r="U14667" s="76"/>
      <c r="V14667" s="76"/>
      <c r="W14667" s="76"/>
      <c r="X14667" s="76"/>
    </row>
    <row r="14668" spans="1:24">
      <c r="A14668" s="895"/>
      <c r="B14668" s="54"/>
      <c r="C14668" s="54"/>
      <c r="D14668" s="77"/>
      <c r="E14668" s="101"/>
      <c r="F14668" s="54"/>
      <c r="G14668" s="77"/>
      <c r="H14668" s="54"/>
      <c r="I14668" s="525"/>
      <c r="J14668" s="54"/>
      <c r="K14668" s="75" t="s">
        <v>1501</v>
      </c>
      <c r="L14668" s="76">
        <f t="shared" si="669"/>
        <v>0</v>
      </c>
      <c r="M14668" s="76"/>
      <c r="N14668" s="76"/>
      <c r="O14668" s="76"/>
      <c r="P14668" s="76"/>
      <c r="Q14668" s="76"/>
      <c r="R14668" s="76"/>
      <c r="S14668" s="76"/>
      <c r="T14668" s="76"/>
      <c r="U14668" s="76"/>
      <c r="V14668" s="76"/>
      <c r="W14668" s="76"/>
      <c r="X14668" s="76"/>
    </row>
    <row r="14669" spans="1:24">
      <c r="A14669" s="895"/>
      <c r="B14669" s="54"/>
      <c r="C14669" s="80"/>
      <c r="D14669" s="81"/>
      <c r="E14669" s="102"/>
      <c r="F14669" s="80"/>
      <c r="G14669" s="81"/>
      <c r="H14669" s="80"/>
      <c r="I14669" s="526"/>
      <c r="J14669" s="80"/>
      <c r="K14669" s="84" t="s">
        <v>1502</v>
      </c>
      <c r="L14669" s="76">
        <f t="shared" si="669"/>
        <v>2</v>
      </c>
      <c r="M14669" s="76"/>
      <c r="N14669" s="76"/>
      <c r="O14669" s="76"/>
      <c r="P14669" s="76"/>
      <c r="Q14669" s="76"/>
      <c r="R14669" s="76"/>
      <c r="S14669" s="76"/>
      <c r="T14669" s="76"/>
      <c r="U14669" s="76"/>
      <c r="V14669" s="76"/>
      <c r="W14669" s="76">
        <v>2</v>
      </c>
      <c r="X14669" s="76"/>
    </row>
    <row r="14670" spans="1:24">
      <c r="A14670" s="895"/>
      <c r="B14670" s="54"/>
      <c r="C14670" s="46" t="s">
        <v>33</v>
      </c>
      <c r="D14670" s="58" t="s">
        <v>22157</v>
      </c>
      <c r="E14670" s="101" t="s">
        <v>22158</v>
      </c>
      <c r="F14670" s="46" t="s">
        <v>22159</v>
      </c>
      <c r="G14670" s="58" t="s">
        <v>22160</v>
      </c>
      <c r="H14670" s="46" t="s">
        <v>22161</v>
      </c>
      <c r="I14670" s="524">
        <v>157</v>
      </c>
      <c r="J14670" s="46" t="s">
        <v>1508</v>
      </c>
      <c r="K14670" s="75" t="s">
        <v>1509</v>
      </c>
      <c r="L14670" s="76">
        <f t="shared" si="669"/>
        <v>0</v>
      </c>
      <c r="M14670" s="76"/>
      <c r="N14670" s="76"/>
      <c r="O14670" s="76"/>
      <c r="P14670" s="76"/>
      <c r="Q14670" s="76"/>
      <c r="R14670" s="76"/>
      <c r="S14670" s="76"/>
      <c r="T14670" s="76"/>
      <c r="U14670" s="76"/>
      <c r="V14670" s="76"/>
      <c r="W14670" s="76"/>
      <c r="X14670" s="76"/>
    </row>
    <row r="14671" spans="1:24">
      <c r="A14671" s="895"/>
      <c r="B14671" s="54"/>
      <c r="C14671" s="54"/>
      <c r="D14671" s="77"/>
      <c r="E14671" s="101"/>
      <c r="F14671" s="54"/>
      <c r="G14671" s="77"/>
      <c r="H14671" s="54"/>
      <c r="I14671" s="525"/>
      <c r="J14671" s="54"/>
      <c r="K14671" s="75" t="s">
        <v>1501</v>
      </c>
      <c r="L14671" s="76">
        <f t="shared" si="669"/>
        <v>0</v>
      </c>
      <c r="M14671" s="76"/>
      <c r="N14671" s="76"/>
      <c r="O14671" s="76"/>
      <c r="P14671" s="76"/>
      <c r="Q14671" s="76"/>
      <c r="R14671" s="76"/>
      <c r="S14671" s="76"/>
      <c r="T14671" s="76"/>
      <c r="U14671" s="76"/>
      <c r="V14671" s="76"/>
      <c r="W14671" s="76"/>
      <c r="X14671" s="76"/>
    </row>
    <row r="14672" spans="1:24">
      <c r="A14672" s="929"/>
      <c r="B14672" s="80"/>
      <c r="C14672" s="80"/>
      <c r="D14672" s="81"/>
      <c r="E14672" s="102"/>
      <c r="F14672" s="80"/>
      <c r="G14672" s="81"/>
      <c r="H14672" s="80"/>
      <c r="I14672" s="526"/>
      <c r="J14672" s="80"/>
      <c r="K14672" s="84" t="s">
        <v>1502</v>
      </c>
      <c r="L14672" s="76">
        <f t="shared" si="669"/>
        <v>2</v>
      </c>
      <c r="M14672" s="76"/>
      <c r="N14672" s="76"/>
      <c r="O14672" s="76"/>
      <c r="P14672" s="76"/>
      <c r="Q14672" s="76"/>
      <c r="R14672" s="76"/>
      <c r="S14672" s="76"/>
      <c r="T14672" s="76"/>
      <c r="U14672" s="76"/>
      <c r="V14672" s="76"/>
      <c r="W14672" s="76">
        <v>2</v>
      </c>
      <c r="X14672" s="76"/>
    </row>
    <row r="14673" spans="1:24">
      <c r="A14673" s="46" t="s">
        <v>22162</v>
      </c>
      <c r="B14673" s="46" t="s">
        <v>38</v>
      </c>
      <c r="C14673" s="46"/>
      <c r="D14673" s="420">
        <f>D14677+D14788</f>
        <v>52</v>
      </c>
      <c r="E14673" s="46"/>
      <c r="F14673" s="46"/>
      <c r="G14673" s="46"/>
      <c r="H14673" s="46"/>
      <c r="I14673" s="74">
        <f>I14677+I14788</f>
        <v>67409</v>
      </c>
      <c r="J14673" s="132" t="s">
        <v>1508</v>
      </c>
      <c r="K14673" s="75" t="s">
        <v>30</v>
      </c>
      <c r="L14673" s="421">
        <f>SUM(L14674:L14676)</f>
        <v>186</v>
      </c>
      <c r="M14673" s="421">
        <f t="shared" ref="M14673:X14673" si="671">SUM(M14674:M14676)</f>
        <v>32</v>
      </c>
      <c r="N14673" s="421">
        <f t="shared" si="671"/>
        <v>17</v>
      </c>
      <c r="O14673" s="421">
        <f t="shared" si="671"/>
        <v>17</v>
      </c>
      <c r="P14673" s="421">
        <f t="shared" si="671"/>
        <v>0</v>
      </c>
      <c r="Q14673" s="421">
        <f t="shared" si="671"/>
        <v>0</v>
      </c>
      <c r="R14673" s="421">
        <f t="shared" si="671"/>
        <v>15</v>
      </c>
      <c r="S14673" s="421">
        <f t="shared" si="671"/>
        <v>60</v>
      </c>
      <c r="T14673" s="421">
        <f t="shared" si="671"/>
        <v>31</v>
      </c>
      <c r="U14673" s="421">
        <f t="shared" si="671"/>
        <v>0</v>
      </c>
      <c r="V14673" s="421">
        <f t="shared" si="671"/>
        <v>0</v>
      </c>
      <c r="W14673" s="421">
        <f t="shared" si="671"/>
        <v>10</v>
      </c>
      <c r="X14673" s="421">
        <f t="shared" si="671"/>
        <v>4</v>
      </c>
    </row>
    <row r="14674" spans="1:24">
      <c r="A14674" s="54"/>
      <c r="B14674" s="54"/>
      <c r="C14674" s="54"/>
      <c r="D14674" s="422"/>
      <c r="E14674" s="54"/>
      <c r="F14674" s="54"/>
      <c r="G14674" s="54"/>
      <c r="H14674" s="54"/>
      <c r="I14674" s="79"/>
      <c r="J14674" s="137"/>
      <c r="K14674" s="75" t="s">
        <v>1509</v>
      </c>
      <c r="L14674" s="76">
        <f t="shared" ref="L14674:L14679" si="672">SUM(M14674:X14674)</f>
        <v>156</v>
      </c>
      <c r="M14674" s="76">
        <f>M14677+M14788</f>
        <v>30</v>
      </c>
      <c r="N14674" s="76">
        <f t="shared" ref="N14674:X14674" si="673">N14677+N14788</f>
        <v>17</v>
      </c>
      <c r="O14674" s="76">
        <f t="shared" si="673"/>
        <v>16</v>
      </c>
      <c r="P14674" s="76">
        <f t="shared" si="673"/>
        <v>0</v>
      </c>
      <c r="Q14674" s="76">
        <f t="shared" si="673"/>
        <v>0</v>
      </c>
      <c r="R14674" s="76">
        <f t="shared" si="673"/>
        <v>0</v>
      </c>
      <c r="S14674" s="76">
        <f t="shared" si="673"/>
        <v>52</v>
      </c>
      <c r="T14674" s="76">
        <f t="shared" si="673"/>
        <v>27</v>
      </c>
      <c r="U14674" s="76">
        <f t="shared" si="673"/>
        <v>0</v>
      </c>
      <c r="V14674" s="76">
        <f t="shared" si="673"/>
        <v>0</v>
      </c>
      <c r="W14674" s="76">
        <f t="shared" si="673"/>
        <v>10</v>
      </c>
      <c r="X14674" s="76">
        <f t="shared" si="673"/>
        <v>4</v>
      </c>
    </row>
    <row r="14675" spans="1:24">
      <c r="A14675" s="54"/>
      <c r="B14675" s="54"/>
      <c r="C14675" s="54"/>
      <c r="D14675" s="422"/>
      <c r="E14675" s="54"/>
      <c r="F14675" s="54"/>
      <c r="G14675" s="54"/>
      <c r="H14675" s="54"/>
      <c r="I14675" s="79"/>
      <c r="J14675" s="137"/>
      <c r="K14675" s="75" t="s">
        <v>1501</v>
      </c>
      <c r="L14675" s="76">
        <f t="shared" si="672"/>
        <v>17</v>
      </c>
      <c r="M14675" s="76">
        <f t="shared" ref="M14675:X14676" si="674">M14678+M14789</f>
        <v>2</v>
      </c>
      <c r="N14675" s="76">
        <f t="shared" si="674"/>
        <v>0</v>
      </c>
      <c r="O14675" s="76">
        <f t="shared" si="674"/>
        <v>0</v>
      </c>
      <c r="P14675" s="76">
        <f t="shared" si="674"/>
        <v>0</v>
      </c>
      <c r="Q14675" s="76">
        <f t="shared" si="674"/>
        <v>0</v>
      </c>
      <c r="R14675" s="76">
        <f t="shared" si="674"/>
        <v>15</v>
      </c>
      <c r="S14675" s="76">
        <f t="shared" si="674"/>
        <v>0</v>
      </c>
      <c r="T14675" s="76">
        <f t="shared" si="674"/>
        <v>0</v>
      </c>
      <c r="U14675" s="76">
        <f t="shared" si="674"/>
        <v>0</v>
      </c>
      <c r="V14675" s="76">
        <f t="shared" si="674"/>
        <v>0</v>
      </c>
      <c r="W14675" s="76">
        <f t="shared" si="674"/>
        <v>0</v>
      </c>
      <c r="X14675" s="76">
        <f t="shared" si="674"/>
        <v>0</v>
      </c>
    </row>
    <row r="14676" spans="1:24">
      <c r="A14676" s="54"/>
      <c r="B14676" s="80"/>
      <c r="C14676" s="80"/>
      <c r="D14676" s="423"/>
      <c r="E14676" s="80"/>
      <c r="F14676" s="80"/>
      <c r="G14676" s="80"/>
      <c r="H14676" s="80"/>
      <c r="I14676" s="83"/>
      <c r="J14676" s="139"/>
      <c r="K14676" s="75" t="s">
        <v>1502</v>
      </c>
      <c r="L14676" s="76">
        <f t="shared" si="672"/>
        <v>13</v>
      </c>
      <c r="M14676" s="76">
        <f t="shared" si="674"/>
        <v>0</v>
      </c>
      <c r="N14676" s="76">
        <f t="shared" si="674"/>
        <v>0</v>
      </c>
      <c r="O14676" s="76">
        <f t="shared" si="674"/>
        <v>1</v>
      </c>
      <c r="P14676" s="76">
        <f t="shared" si="674"/>
        <v>0</v>
      </c>
      <c r="Q14676" s="76">
        <f t="shared" si="674"/>
        <v>0</v>
      </c>
      <c r="R14676" s="76">
        <f t="shared" si="674"/>
        <v>0</v>
      </c>
      <c r="S14676" s="76">
        <f t="shared" si="674"/>
        <v>8</v>
      </c>
      <c r="T14676" s="76">
        <f t="shared" si="674"/>
        <v>4</v>
      </c>
      <c r="U14676" s="76">
        <f t="shared" si="674"/>
        <v>0</v>
      </c>
      <c r="V14676" s="76">
        <f t="shared" si="674"/>
        <v>0</v>
      </c>
      <c r="W14676" s="76">
        <f t="shared" si="674"/>
        <v>0</v>
      </c>
      <c r="X14676" s="76">
        <f t="shared" si="674"/>
        <v>0</v>
      </c>
    </row>
    <row r="14677" spans="1:24">
      <c r="A14677" s="54"/>
      <c r="B14677" s="46" t="s">
        <v>22163</v>
      </c>
      <c r="C14677" s="46"/>
      <c r="D14677" s="420">
        <f>COUNTA(D14680:D14787)</f>
        <v>36</v>
      </c>
      <c r="E14677" s="46"/>
      <c r="F14677" s="46"/>
      <c r="G14677" s="46"/>
      <c r="H14677" s="46"/>
      <c r="I14677" s="74">
        <f>SUM(I14680:I14787)</f>
        <v>46207</v>
      </c>
      <c r="J14677" s="46" t="s">
        <v>1508</v>
      </c>
      <c r="K14677" s="75" t="s">
        <v>1509</v>
      </c>
      <c r="L14677" s="76">
        <f t="shared" si="672"/>
        <v>116</v>
      </c>
      <c r="M14677" s="76">
        <v>19</v>
      </c>
      <c r="N14677" s="76">
        <v>7</v>
      </c>
      <c r="O14677" s="76">
        <v>12</v>
      </c>
      <c r="P14677" s="76">
        <v>0</v>
      </c>
      <c r="Q14677" s="76">
        <v>0</v>
      </c>
      <c r="R14677" s="76">
        <v>0</v>
      </c>
      <c r="S14677" s="76">
        <v>43</v>
      </c>
      <c r="T14677" s="76">
        <v>26</v>
      </c>
      <c r="U14677" s="76">
        <v>0</v>
      </c>
      <c r="V14677" s="76">
        <v>0</v>
      </c>
      <c r="W14677" s="76">
        <v>5</v>
      </c>
      <c r="X14677" s="76">
        <v>4</v>
      </c>
    </row>
    <row r="14678" spans="1:24">
      <c r="A14678" s="54"/>
      <c r="B14678" s="54"/>
      <c r="C14678" s="54"/>
      <c r="D14678" s="422"/>
      <c r="E14678" s="54"/>
      <c r="F14678" s="54"/>
      <c r="G14678" s="54"/>
      <c r="H14678" s="54"/>
      <c r="I14678" s="79"/>
      <c r="J14678" s="54"/>
      <c r="K14678" s="75" t="s">
        <v>1501</v>
      </c>
      <c r="L14678" s="76">
        <f t="shared" si="672"/>
        <v>0</v>
      </c>
      <c r="M14678" s="76">
        <v>0</v>
      </c>
      <c r="N14678" s="76">
        <v>0</v>
      </c>
      <c r="O14678" s="76">
        <v>0</v>
      </c>
      <c r="P14678" s="76">
        <v>0</v>
      </c>
      <c r="Q14678" s="76">
        <v>0</v>
      </c>
      <c r="R14678" s="76">
        <v>0</v>
      </c>
      <c r="S14678" s="76">
        <v>0</v>
      </c>
      <c r="T14678" s="76">
        <v>0</v>
      </c>
      <c r="U14678" s="76">
        <v>0</v>
      </c>
      <c r="V14678" s="76">
        <v>0</v>
      </c>
      <c r="W14678" s="76">
        <v>0</v>
      </c>
      <c r="X14678" s="76">
        <v>0</v>
      </c>
    </row>
    <row r="14679" spans="1:24">
      <c r="A14679" s="54"/>
      <c r="B14679" s="80"/>
      <c r="C14679" s="80"/>
      <c r="D14679" s="423"/>
      <c r="E14679" s="80"/>
      <c r="F14679" s="80"/>
      <c r="G14679" s="80"/>
      <c r="H14679" s="80"/>
      <c r="I14679" s="83"/>
      <c r="J14679" s="80"/>
      <c r="K14679" s="75" t="s">
        <v>1502</v>
      </c>
      <c r="L14679" s="76">
        <f t="shared" si="672"/>
        <v>13</v>
      </c>
      <c r="M14679" s="76">
        <v>0</v>
      </c>
      <c r="N14679" s="76">
        <v>0</v>
      </c>
      <c r="O14679" s="76">
        <v>1</v>
      </c>
      <c r="P14679" s="76">
        <v>0</v>
      </c>
      <c r="Q14679" s="76">
        <v>0</v>
      </c>
      <c r="R14679" s="76">
        <v>0</v>
      </c>
      <c r="S14679" s="76">
        <v>8</v>
      </c>
      <c r="T14679" s="76">
        <v>4</v>
      </c>
      <c r="U14679" s="76">
        <v>0</v>
      </c>
      <c r="V14679" s="76">
        <v>0</v>
      </c>
      <c r="W14679" s="76">
        <v>0</v>
      </c>
      <c r="X14679" s="76">
        <v>0</v>
      </c>
    </row>
    <row r="14680" spans="1:24">
      <c r="A14680" s="54"/>
      <c r="B14680" s="46" t="s">
        <v>22164</v>
      </c>
      <c r="C14680" s="46" t="s">
        <v>1633</v>
      </c>
      <c r="D14680" s="58" t="s">
        <v>22165</v>
      </c>
      <c r="E14680" s="651" t="s">
        <v>22166</v>
      </c>
      <c r="F14680" s="46" t="s">
        <v>22167</v>
      </c>
      <c r="G14680" s="58" t="s">
        <v>22168</v>
      </c>
      <c r="H14680" s="46" t="s">
        <v>22169</v>
      </c>
      <c r="I14680" s="74">
        <v>463</v>
      </c>
      <c r="J14680" s="46" t="s">
        <v>1508</v>
      </c>
      <c r="K14680" s="75" t="s">
        <v>1509</v>
      </c>
      <c r="L14680" s="76">
        <f>SUM(M14680:X14680)</f>
        <v>0</v>
      </c>
      <c r="M14680" s="76"/>
      <c r="N14680" s="76"/>
      <c r="O14680" s="76"/>
      <c r="P14680" s="76"/>
      <c r="Q14680" s="76"/>
      <c r="R14680" s="76"/>
      <c r="S14680" s="76"/>
      <c r="T14680" s="76"/>
      <c r="U14680" s="76"/>
      <c r="V14680" s="76"/>
      <c r="W14680" s="76"/>
      <c r="X14680" s="76"/>
    </row>
    <row r="14681" spans="1:24">
      <c r="A14681" s="54"/>
      <c r="B14681" s="54"/>
      <c r="C14681" s="54"/>
      <c r="D14681" s="77"/>
      <c r="E14681" s="200"/>
      <c r="F14681" s="54"/>
      <c r="G14681" s="77"/>
      <c r="H14681" s="54"/>
      <c r="I14681" s="79"/>
      <c r="J14681" s="54"/>
      <c r="K14681" s="75" t="s">
        <v>1501</v>
      </c>
      <c r="L14681" s="76">
        <f t="shared" ref="L14681:L14697" si="675">SUM(M14681:X14681)</f>
        <v>0</v>
      </c>
      <c r="M14681" s="76"/>
      <c r="N14681" s="76"/>
      <c r="O14681" s="76"/>
      <c r="P14681" s="76"/>
      <c r="Q14681" s="76"/>
      <c r="R14681" s="76"/>
      <c r="S14681" s="76"/>
      <c r="T14681" s="76"/>
      <c r="U14681" s="76"/>
      <c r="V14681" s="76"/>
      <c r="W14681" s="76"/>
      <c r="X14681" s="76"/>
    </row>
    <row r="14682" spans="1:24">
      <c r="A14682" s="54"/>
      <c r="B14682" s="54"/>
      <c r="C14682" s="80"/>
      <c r="D14682" s="81"/>
      <c r="E14682" s="201"/>
      <c r="F14682" s="80"/>
      <c r="G14682" s="81"/>
      <c r="H14682" s="80"/>
      <c r="I14682" s="83"/>
      <c r="J14682" s="80"/>
      <c r="K14682" s="84" t="s">
        <v>1502</v>
      </c>
      <c r="L14682" s="76">
        <f t="shared" si="675"/>
        <v>3</v>
      </c>
      <c r="M14682" s="76"/>
      <c r="N14682" s="76"/>
      <c r="O14682" s="76"/>
      <c r="P14682" s="76"/>
      <c r="Q14682" s="76"/>
      <c r="R14682" s="76"/>
      <c r="S14682" s="76">
        <v>1</v>
      </c>
      <c r="T14682" s="76">
        <v>2</v>
      </c>
      <c r="U14682" s="76"/>
      <c r="V14682" s="76"/>
      <c r="W14682" s="76"/>
      <c r="X14682" s="76"/>
    </row>
    <row r="14683" spans="1:24">
      <c r="A14683" s="54"/>
      <c r="B14683" s="54"/>
      <c r="C14683" s="46" t="s">
        <v>1633</v>
      </c>
      <c r="D14683" s="58" t="s">
        <v>22170</v>
      </c>
      <c r="E14683" s="651" t="s">
        <v>22171</v>
      </c>
      <c r="F14683" s="46" t="s">
        <v>22172</v>
      </c>
      <c r="G14683" s="58" t="s">
        <v>22173</v>
      </c>
      <c r="H14683" s="46" t="s">
        <v>22174</v>
      </c>
      <c r="I14683" s="74">
        <v>2879</v>
      </c>
      <c r="J14683" s="46" t="s">
        <v>1508</v>
      </c>
      <c r="K14683" s="75" t="s">
        <v>1509</v>
      </c>
      <c r="L14683" s="76">
        <f t="shared" si="675"/>
        <v>0</v>
      </c>
      <c r="M14683" s="76"/>
      <c r="N14683" s="76"/>
      <c r="O14683" s="76"/>
      <c r="P14683" s="76"/>
      <c r="Q14683" s="76"/>
      <c r="R14683" s="76"/>
      <c r="S14683" s="76"/>
      <c r="T14683" s="76"/>
      <c r="U14683" s="76"/>
      <c r="V14683" s="76"/>
      <c r="W14683" s="76"/>
      <c r="X14683" s="76"/>
    </row>
    <row r="14684" spans="1:24">
      <c r="A14684" s="54"/>
      <c r="B14684" s="54"/>
      <c r="C14684" s="54"/>
      <c r="D14684" s="77"/>
      <c r="E14684" s="200"/>
      <c r="F14684" s="54"/>
      <c r="G14684" s="77"/>
      <c r="H14684" s="54"/>
      <c r="I14684" s="79"/>
      <c r="J14684" s="54"/>
      <c r="K14684" s="75" t="s">
        <v>1501</v>
      </c>
      <c r="L14684" s="76">
        <f t="shared" si="675"/>
        <v>0</v>
      </c>
      <c r="M14684" s="76"/>
      <c r="N14684" s="76"/>
      <c r="O14684" s="76"/>
      <c r="P14684" s="76"/>
      <c r="Q14684" s="76"/>
      <c r="R14684" s="76"/>
      <c r="S14684" s="76"/>
      <c r="T14684" s="76"/>
      <c r="U14684" s="76"/>
      <c r="V14684" s="76"/>
      <c r="W14684" s="76"/>
      <c r="X14684" s="76"/>
    </row>
    <row r="14685" spans="1:24">
      <c r="A14685" s="54"/>
      <c r="B14685" s="54"/>
      <c r="C14685" s="80"/>
      <c r="D14685" s="81"/>
      <c r="E14685" s="201"/>
      <c r="F14685" s="80"/>
      <c r="G14685" s="81"/>
      <c r="H14685" s="80"/>
      <c r="I14685" s="83"/>
      <c r="J14685" s="80"/>
      <c r="K14685" s="84" t="s">
        <v>1502</v>
      </c>
      <c r="L14685" s="76">
        <f t="shared" si="675"/>
        <v>3</v>
      </c>
      <c r="M14685" s="76"/>
      <c r="N14685" s="76"/>
      <c r="O14685" s="76">
        <v>1</v>
      </c>
      <c r="P14685" s="76"/>
      <c r="Q14685" s="76"/>
      <c r="R14685" s="76"/>
      <c r="S14685" s="76">
        <v>2</v>
      </c>
      <c r="T14685" s="76"/>
      <c r="U14685" s="76"/>
      <c r="V14685" s="76"/>
      <c r="W14685" s="76"/>
      <c r="X14685" s="76"/>
    </row>
    <row r="14686" spans="1:24">
      <c r="A14686" s="54"/>
      <c r="B14686" s="54"/>
      <c r="C14686" s="46" t="s">
        <v>1633</v>
      </c>
      <c r="D14686" s="58" t="s">
        <v>22175</v>
      </c>
      <c r="E14686" s="651" t="s">
        <v>22176</v>
      </c>
      <c r="F14686" s="46" t="s">
        <v>22177</v>
      </c>
      <c r="G14686" s="58" t="s">
        <v>22178</v>
      </c>
      <c r="H14686" s="46" t="s">
        <v>22179</v>
      </c>
      <c r="I14686" s="74">
        <v>1937</v>
      </c>
      <c r="J14686" s="46" t="s">
        <v>1508</v>
      </c>
      <c r="K14686" s="75" t="s">
        <v>1509</v>
      </c>
      <c r="L14686" s="76">
        <f t="shared" si="675"/>
        <v>0</v>
      </c>
      <c r="M14686" s="76"/>
      <c r="N14686" s="76"/>
      <c r="O14686" s="76"/>
      <c r="P14686" s="76"/>
      <c r="Q14686" s="76"/>
      <c r="R14686" s="76"/>
      <c r="S14686" s="76"/>
      <c r="T14686" s="76"/>
      <c r="U14686" s="76"/>
      <c r="V14686" s="76"/>
      <c r="W14686" s="76"/>
      <c r="X14686" s="76"/>
    </row>
    <row r="14687" spans="1:24">
      <c r="A14687" s="54"/>
      <c r="B14687" s="54"/>
      <c r="C14687" s="54"/>
      <c r="D14687" s="77"/>
      <c r="E14687" s="200"/>
      <c r="F14687" s="54"/>
      <c r="G14687" s="77"/>
      <c r="H14687" s="54"/>
      <c r="I14687" s="79"/>
      <c r="J14687" s="54"/>
      <c r="K14687" s="75" t="s">
        <v>1501</v>
      </c>
      <c r="L14687" s="76">
        <f t="shared" si="675"/>
        <v>0</v>
      </c>
      <c r="M14687" s="76"/>
      <c r="N14687" s="76"/>
      <c r="O14687" s="76"/>
      <c r="P14687" s="76"/>
      <c r="Q14687" s="76"/>
      <c r="R14687" s="76"/>
      <c r="S14687" s="76"/>
      <c r="T14687" s="76"/>
      <c r="U14687" s="76"/>
      <c r="V14687" s="76"/>
      <c r="W14687" s="76"/>
      <c r="X14687" s="76"/>
    </row>
    <row r="14688" spans="1:24">
      <c r="A14688" s="54"/>
      <c r="B14688" s="54"/>
      <c r="C14688" s="80"/>
      <c r="D14688" s="81"/>
      <c r="E14688" s="201"/>
      <c r="F14688" s="80"/>
      <c r="G14688" s="81"/>
      <c r="H14688" s="80"/>
      <c r="I14688" s="83"/>
      <c r="J14688" s="80"/>
      <c r="K14688" s="84" t="s">
        <v>1502</v>
      </c>
      <c r="L14688" s="76">
        <f t="shared" si="675"/>
        <v>2</v>
      </c>
      <c r="M14688" s="76"/>
      <c r="N14688" s="76"/>
      <c r="O14688" s="76"/>
      <c r="P14688" s="76"/>
      <c r="Q14688" s="76"/>
      <c r="R14688" s="76"/>
      <c r="S14688" s="76">
        <v>1</v>
      </c>
      <c r="T14688" s="76">
        <v>1</v>
      </c>
      <c r="U14688" s="76"/>
      <c r="V14688" s="76"/>
      <c r="W14688" s="76"/>
      <c r="X14688" s="76"/>
    </row>
    <row r="14689" spans="1:24">
      <c r="A14689" s="54"/>
      <c r="B14689" s="54"/>
      <c r="C14689" s="46" t="s">
        <v>1633</v>
      </c>
      <c r="D14689" s="58" t="s">
        <v>22180</v>
      </c>
      <c r="E14689" s="651" t="s">
        <v>22181</v>
      </c>
      <c r="F14689" s="46" t="s">
        <v>22182</v>
      </c>
      <c r="G14689" s="58" t="s">
        <v>22183</v>
      </c>
      <c r="H14689" s="46" t="s">
        <v>22184</v>
      </c>
      <c r="I14689" s="74">
        <v>0</v>
      </c>
      <c r="J14689" s="46" t="s">
        <v>1508</v>
      </c>
      <c r="K14689" s="75" t="s">
        <v>1509</v>
      </c>
      <c r="L14689" s="76">
        <f t="shared" si="675"/>
        <v>0</v>
      </c>
      <c r="M14689" s="76"/>
      <c r="N14689" s="76"/>
      <c r="O14689" s="76"/>
      <c r="P14689" s="76"/>
      <c r="Q14689" s="76"/>
      <c r="R14689" s="76"/>
      <c r="S14689" s="76"/>
      <c r="T14689" s="76"/>
      <c r="U14689" s="76"/>
      <c r="V14689" s="76"/>
      <c r="W14689" s="76"/>
      <c r="X14689" s="76"/>
    </row>
    <row r="14690" spans="1:24">
      <c r="A14690" s="54"/>
      <c r="B14690" s="54"/>
      <c r="C14690" s="54"/>
      <c r="D14690" s="77"/>
      <c r="E14690" s="200"/>
      <c r="F14690" s="54"/>
      <c r="G14690" s="77"/>
      <c r="H14690" s="54"/>
      <c r="I14690" s="79"/>
      <c r="J14690" s="54"/>
      <c r="K14690" s="75" t="s">
        <v>1501</v>
      </c>
      <c r="L14690" s="76">
        <f t="shared" si="675"/>
        <v>0</v>
      </c>
      <c r="M14690" s="76"/>
      <c r="N14690" s="76"/>
      <c r="O14690" s="76"/>
      <c r="P14690" s="76"/>
      <c r="Q14690" s="76"/>
      <c r="R14690" s="76"/>
      <c r="S14690" s="76"/>
      <c r="T14690" s="76"/>
      <c r="U14690" s="76"/>
      <c r="V14690" s="76"/>
      <c r="W14690" s="76"/>
      <c r="X14690" s="76"/>
    </row>
    <row r="14691" spans="1:24">
      <c r="A14691" s="54"/>
      <c r="B14691" s="54"/>
      <c r="C14691" s="80"/>
      <c r="D14691" s="81"/>
      <c r="E14691" s="201"/>
      <c r="F14691" s="80"/>
      <c r="G14691" s="81"/>
      <c r="H14691" s="80"/>
      <c r="I14691" s="83"/>
      <c r="J14691" s="80"/>
      <c r="K14691" s="84" t="s">
        <v>1502</v>
      </c>
      <c r="L14691" s="76">
        <f t="shared" si="675"/>
        <v>2</v>
      </c>
      <c r="M14691" s="76"/>
      <c r="N14691" s="76"/>
      <c r="O14691" s="76"/>
      <c r="P14691" s="76"/>
      <c r="Q14691" s="76"/>
      <c r="R14691" s="76"/>
      <c r="S14691" s="76">
        <v>1</v>
      </c>
      <c r="T14691" s="76">
        <v>1</v>
      </c>
      <c r="U14691" s="76"/>
      <c r="V14691" s="76"/>
      <c r="W14691" s="76"/>
      <c r="X14691" s="76"/>
    </row>
    <row r="14692" spans="1:24">
      <c r="A14692" s="54"/>
      <c r="B14692" s="54"/>
      <c r="C14692" s="46" t="s">
        <v>1633</v>
      </c>
      <c r="D14692" s="58" t="s">
        <v>22185</v>
      </c>
      <c r="E14692" s="651" t="s">
        <v>22186</v>
      </c>
      <c r="F14692" s="46" t="s">
        <v>22187</v>
      </c>
      <c r="G14692" s="58" t="s">
        <v>22188</v>
      </c>
      <c r="H14692" s="46" t="s">
        <v>22189</v>
      </c>
      <c r="I14692" s="74">
        <v>4791</v>
      </c>
      <c r="J14692" s="46" t="s">
        <v>1508</v>
      </c>
      <c r="K14692" s="75" t="s">
        <v>1509</v>
      </c>
      <c r="L14692" s="76">
        <f t="shared" si="675"/>
        <v>0</v>
      </c>
      <c r="M14692" s="76"/>
      <c r="N14692" s="76"/>
      <c r="O14692" s="76"/>
      <c r="P14692" s="76"/>
      <c r="Q14692" s="76"/>
      <c r="R14692" s="76"/>
      <c r="S14692" s="76"/>
      <c r="T14692" s="76"/>
      <c r="U14692" s="76"/>
      <c r="V14692" s="76"/>
      <c r="W14692" s="76"/>
      <c r="X14692" s="76"/>
    </row>
    <row r="14693" spans="1:24">
      <c r="A14693" s="54"/>
      <c r="B14693" s="54"/>
      <c r="C14693" s="54"/>
      <c r="D14693" s="77"/>
      <c r="E14693" s="200"/>
      <c r="F14693" s="54"/>
      <c r="G14693" s="77"/>
      <c r="H14693" s="54"/>
      <c r="I14693" s="79"/>
      <c r="J14693" s="54"/>
      <c r="K14693" s="75" t="s">
        <v>1501</v>
      </c>
      <c r="L14693" s="76">
        <f t="shared" si="675"/>
        <v>0</v>
      </c>
      <c r="M14693" s="76"/>
      <c r="N14693" s="76"/>
      <c r="O14693" s="76"/>
      <c r="P14693" s="76"/>
      <c r="Q14693" s="76"/>
      <c r="R14693" s="76"/>
      <c r="S14693" s="76"/>
      <c r="T14693" s="76"/>
      <c r="U14693" s="76"/>
      <c r="V14693" s="76"/>
      <c r="W14693" s="76"/>
      <c r="X14693" s="76"/>
    </row>
    <row r="14694" spans="1:24">
      <c r="A14694" s="54"/>
      <c r="B14694" s="54"/>
      <c r="C14694" s="80"/>
      <c r="D14694" s="81"/>
      <c r="E14694" s="201"/>
      <c r="F14694" s="80"/>
      <c r="G14694" s="81"/>
      <c r="H14694" s="80"/>
      <c r="I14694" s="83"/>
      <c r="J14694" s="80"/>
      <c r="K14694" s="84" t="s">
        <v>1502</v>
      </c>
      <c r="L14694" s="76">
        <f t="shared" si="675"/>
        <v>3</v>
      </c>
      <c r="M14694" s="76"/>
      <c r="N14694" s="76"/>
      <c r="O14694" s="76"/>
      <c r="P14694" s="76"/>
      <c r="Q14694" s="76"/>
      <c r="R14694" s="76"/>
      <c r="S14694" s="76">
        <v>3</v>
      </c>
      <c r="T14694" s="76"/>
      <c r="U14694" s="76"/>
      <c r="V14694" s="76"/>
      <c r="W14694" s="76"/>
      <c r="X14694" s="76"/>
    </row>
    <row r="14695" spans="1:24">
      <c r="A14695" s="54"/>
      <c r="B14695" s="54"/>
      <c r="C14695" s="46" t="s">
        <v>1622</v>
      </c>
      <c r="D14695" s="58" t="s">
        <v>22175</v>
      </c>
      <c r="E14695" s="651" t="s">
        <v>22190</v>
      </c>
      <c r="F14695" s="46" t="s">
        <v>22177</v>
      </c>
      <c r="G14695" s="58" t="s">
        <v>22191</v>
      </c>
      <c r="H14695" s="46" t="s">
        <v>22179</v>
      </c>
      <c r="I14695" s="74">
        <v>4012</v>
      </c>
      <c r="J14695" s="46" t="s">
        <v>1508</v>
      </c>
      <c r="K14695" s="75" t="s">
        <v>1509</v>
      </c>
      <c r="L14695" s="76">
        <f>SUM(M14695:X14695)</f>
        <v>4</v>
      </c>
      <c r="M14695" s="76"/>
      <c r="N14695" s="76"/>
      <c r="O14695" s="76">
        <v>1</v>
      </c>
      <c r="P14695" s="76"/>
      <c r="Q14695" s="76"/>
      <c r="R14695" s="76"/>
      <c r="S14695" s="76">
        <v>1</v>
      </c>
      <c r="T14695" s="76">
        <v>2</v>
      </c>
      <c r="U14695" s="76"/>
      <c r="V14695" s="76"/>
      <c r="W14695" s="76"/>
      <c r="X14695" s="76"/>
    </row>
    <row r="14696" spans="1:24">
      <c r="A14696" s="54"/>
      <c r="B14696" s="54"/>
      <c r="C14696" s="54"/>
      <c r="D14696" s="77"/>
      <c r="E14696" s="200"/>
      <c r="F14696" s="54"/>
      <c r="G14696" s="77"/>
      <c r="H14696" s="54"/>
      <c r="I14696" s="79"/>
      <c r="J14696" s="54"/>
      <c r="K14696" s="75" t="s">
        <v>1501</v>
      </c>
      <c r="L14696" s="76">
        <f t="shared" si="675"/>
        <v>0</v>
      </c>
      <c r="M14696" s="76"/>
      <c r="N14696" s="76"/>
      <c r="O14696" s="76"/>
      <c r="P14696" s="76"/>
      <c r="Q14696" s="76"/>
      <c r="R14696" s="76"/>
      <c r="S14696" s="76"/>
      <c r="T14696" s="76"/>
      <c r="U14696" s="76"/>
      <c r="V14696" s="76"/>
      <c r="W14696" s="76"/>
      <c r="X14696" s="76"/>
    </row>
    <row r="14697" spans="1:24">
      <c r="A14697" s="54"/>
      <c r="B14697" s="54"/>
      <c r="C14697" s="80"/>
      <c r="D14697" s="81"/>
      <c r="E14697" s="201"/>
      <c r="F14697" s="80"/>
      <c r="G14697" s="81"/>
      <c r="H14697" s="80"/>
      <c r="I14697" s="83"/>
      <c r="J14697" s="80"/>
      <c r="K14697" s="84" t="s">
        <v>1502</v>
      </c>
      <c r="L14697" s="76">
        <f t="shared" si="675"/>
        <v>0</v>
      </c>
      <c r="M14697" s="76"/>
      <c r="N14697" s="76"/>
      <c r="O14697" s="76"/>
      <c r="P14697" s="76"/>
      <c r="Q14697" s="76"/>
      <c r="R14697" s="76"/>
      <c r="S14697" s="76"/>
      <c r="T14697" s="76"/>
      <c r="U14697" s="76"/>
      <c r="V14697" s="76"/>
      <c r="W14697" s="76"/>
      <c r="X14697" s="76"/>
    </row>
    <row r="14698" spans="1:24">
      <c r="A14698" s="54"/>
      <c r="B14698" s="54"/>
      <c r="C14698" s="46" t="s">
        <v>1622</v>
      </c>
      <c r="D14698" s="58" t="s">
        <v>22192</v>
      </c>
      <c r="E14698" s="651" t="s">
        <v>22193</v>
      </c>
      <c r="F14698" s="46" t="s">
        <v>22194</v>
      </c>
      <c r="G14698" s="58" t="s">
        <v>22195</v>
      </c>
      <c r="H14698" s="46" t="s">
        <v>22196</v>
      </c>
      <c r="I14698" s="74">
        <v>347</v>
      </c>
      <c r="J14698" s="46" t="s">
        <v>1508</v>
      </c>
      <c r="K14698" s="75" t="s">
        <v>1509</v>
      </c>
      <c r="L14698" s="76">
        <f>SUM(M14698:X14698)</f>
        <v>5</v>
      </c>
      <c r="M14698" s="76"/>
      <c r="N14698" s="76">
        <v>3</v>
      </c>
      <c r="O14698" s="76"/>
      <c r="P14698" s="76"/>
      <c r="Q14698" s="76"/>
      <c r="R14698" s="76"/>
      <c r="S14698" s="76">
        <v>1</v>
      </c>
      <c r="T14698" s="76"/>
      <c r="U14698" s="76"/>
      <c r="V14698" s="76"/>
      <c r="W14698" s="76">
        <v>1</v>
      </c>
      <c r="X14698" s="76"/>
    </row>
    <row r="14699" spans="1:24">
      <c r="A14699" s="54"/>
      <c r="B14699" s="54"/>
      <c r="C14699" s="54"/>
      <c r="D14699" s="77"/>
      <c r="E14699" s="200"/>
      <c r="F14699" s="54"/>
      <c r="G14699" s="77"/>
      <c r="H14699" s="54"/>
      <c r="I14699" s="79"/>
      <c r="J14699" s="54"/>
      <c r="K14699" s="75" t="s">
        <v>1501</v>
      </c>
      <c r="L14699" s="76">
        <f t="shared" ref="L14699:L14706" si="676">SUM(M14699:X14699)</f>
        <v>0</v>
      </c>
      <c r="M14699" s="76"/>
      <c r="N14699" s="76"/>
      <c r="O14699" s="76"/>
      <c r="P14699" s="76"/>
      <c r="Q14699" s="76"/>
      <c r="R14699" s="76"/>
      <c r="S14699" s="76"/>
      <c r="T14699" s="76"/>
      <c r="U14699" s="76"/>
      <c r="V14699" s="76"/>
      <c r="W14699" s="76"/>
      <c r="X14699" s="76"/>
    </row>
    <row r="14700" spans="1:24">
      <c r="A14700" s="54"/>
      <c r="B14700" s="54"/>
      <c r="C14700" s="80"/>
      <c r="D14700" s="81"/>
      <c r="E14700" s="201"/>
      <c r="F14700" s="80"/>
      <c r="G14700" s="81"/>
      <c r="H14700" s="80"/>
      <c r="I14700" s="83"/>
      <c r="J14700" s="80"/>
      <c r="K14700" s="84" t="s">
        <v>1502</v>
      </c>
      <c r="L14700" s="76">
        <f t="shared" si="676"/>
        <v>0</v>
      </c>
      <c r="M14700" s="76"/>
      <c r="N14700" s="76"/>
      <c r="O14700" s="76"/>
      <c r="P14700" s="76"/>
      <c r="Q14700" s="76"/>
      <c r="R14700" s="76"/>
      <c r="S14700" s="76"/>
      <c r="T14700" s="76"/>
      <c r="U14700" s="76"/>
      <c r="V14700" s="76"/>
      <c r="W14700" s="76"/>
      <c r="X14700" s="76"/>
    </row>
    <row r="14701" spans="1:24">
      <c r="A14701" s="54"/>
      <c r="B14701" s="54"/>
      <c r="C14701" s="46" t="s">
        <v>1622</v>
      </c>
      <c r="D14701" s="58" t="s">
        <v>22197</v>
      </c>
      <c r="E14701" s="651" t="s">
        <v>22198</v>
      </c>
      <c r="F14701" s="46" t="s">
        <v>22199</v>
      </c>
      <c r="G14701" s="58" t="s">
        <v>22200</v>
      </c>
      <c r="H14701" s="46" t="s">
        <v>22169</v>
      </c>
      <c r="I14701" s="74">
        <v>5340</v>
      </c>
      <c r="J14701" s="46" t="s">
        <v>1508</v>
      </c>
      <c r="K14701" s="75" t="s">
        <v>1509</v>
      </c>
      <c r="L14701" s="76">
        <f t="shared" si="676"/>
        <v>8</v>
      </c>
      <c r="M14701" s="76"/>
      <c r="N14701" s="76">
        <v>3</v>
      </c>
      <c r="O14701" s="76">
        <v>1</v>
      </c>
      <c r="P14701" s="76"/>
      <c r="Q14701" s="76"/>
      <c r="R14701" s="76"/>
      <c r="S14701" s="76">
        <v>1</v>
      </c>
      <c r="T14701" s="76">
        <v>2</v>
      </c>
      <c r="U14701" s="76"/>
      <c r="V14701" s="76"/>
      <c r="W14701" s="76">
        <v>1</v>
      </c>
      <c r="X14701" s="76"/>
    </row>
    <row r="14702" spans="1:24">
      <c r="A14702" s="54"/>
      <c r="B14702" s="54"/>
      <c r="C14702" s="54"/>
      <c r="D14702" s="77"/>
      <c r="E14702" s="200"/>
      <c r="F14702" s="54"/>
      <c r="G14702" s="77"/>
      <c r="H14702" s="54"/>
      <c r="I14702" s="79"/>
      <c r="J14702" s="54"/>
      <c r="K14702" s="75" t="s">
        <v>1501</v>
      </c>
      <c r="L14702" s="76">
        <f t="shared" si="676"/>
        <v>0</v>
      </c>
      <c r="M14702" s="76"/>
      <c r="N14702" s="76"/>
      <c r="O14702" s="76"/>
      <c r="P14702" s="76"/>
      <c r="Q14702" s="76"/>
      <c r="R14702" s="76"/>
      <c r="S14702" s="76"/>
      <c r="T14702" s="76"/>
      <c r="U14702" s="76"/>
      <c r="V14702" s="76"/>
      <c r="W14702" s="76"/>
      <c r="X14702" s="76"/>
    </row>
    <row r="14703" spans="1:24">
      <c r="A14703" s="54"/>
      <c r="B14703" s="54"/>
      <c r="C14703" s="80"/>
      <c r="D14703" s="81"/>
      <c r="E14703" s="201"/>
      <c r="F14703" s="80"/>
      <c r="G14703" s="81"/>
      <c r="H14703" s="80"/>
      <c r="I14703" s="83"/>
      <c r="J14703" s="80"/>
      <c r="K14703" s="84" t="s">
        <v>1502</v>
      </c>
      <c r="L14703" s="76">
        <f t="shared" si="676"/>
        <v>0</v>
      </c>
      <c r="M14703" s="76"/>
      <c r="N14703" s="76"/>
      <c r="O14703" s="76"/>
      <c r="P14703" s="76"/>
      <c r="Q14703" s="76"/>
      <c r="R14703" s="76"/>
      <c r="S14703" s="76"/>
      <c r="T14703" s="76"/>
      <c r="U14703" s="76"/>
      <c r="V14703" s="76"/>
      <c r="W14703" s="76"/>
      <c r="X14703" s="76"/>
    </row>
    <row r="14704" spans="1:24">
      <c r="A14704" s="54"/>
      <c r="B14704" s="54"/>
      <c r="C14704" s="46" t="s">
        <v>1622</v>
      </c>
      <c r="D14704" s="58" t="s">
        <v>22170</v>
      </c>
      <c r="E14704" s="651" t="s">
        <v>22201</v>
      </c>
      <c r="F14704" s="46" t="s">
        <v>22172</v>
      </c>
      <c r="G14704" s="58" t="s">
        <v>22173</v>
      </c>
      <c r="H14704" s="46" t="s">
        <v>22174</v>
      </c>
      <c r="I14704" s="74">
        <v>922</v>
      </c>
      <c r="J14704" s="46" t="s">
        <v>1508</v>
      </c>
      <c r="K14704" s="75" t="s">
        <v>1509</v>
      </c>
      <c r="L14704" s="76">
        <f t="shared" si="676"/>
        <v>5</v>
      </c>
      <c r="M14704" s="76"/>
      <c r="N14704" s="76"/>
      <c r="O14704" s="76"/>
      <c r="P14704" s="76"/>
      <c r="Q14704" s="76"/>
      <c r="R14704" s="76"/>
      <c r="S14704" s="76">
        <v>3</v>
      </c>
      <c r="T14704" s="76">
        <v>2</v>
      </c>
      <c r="U14704" s="76"/>
      <c r="V14704" s="76"/>
      <c r="W14704" s="76"/>
      <c r="X14704" s="76"/>
    </row>
    <row r="14705" spans="1:24">
      <c r="A14705" s="54"/>
      <c r="B14705" s="54"/>
      <c r="C14705" s="54"/>
      <c r="D14705" s="77"/>
      <c r="E14705" s="200"/>
      <c r="F14705" s="54"/>
      <c r="G14705" s="77"/>
      <c r="H14705" s="54"/>
      <c r="I14705" s="79"/>
      <c r="J14705" s="54"/>
      <c r="K14705" s="75" t="s">
        <v>1501</v>
      </c>
      <c r="L14705" s="76">
        <f t="shared" si="676"/>
        <v>0</v>
      </c>
      <c r="M14705" s="76"/>
      <c r="N14705" s="76"/>
      <c r="O14705" s="76"/>
      <c r="P14705" s="76"/>
      <c r="Q14705" s="76"/>
      <c r="R14705" s="76"/>
      <c r="S14705" s="76"/>
      <c r="T14705" s="76"/>
      <c r="U14705" s="76"/>
      <c r="V14705" s="76"/>
      <c r="W14705" s="76"/>
      <c r="X14705" s="76"/>
    </row>
    <row r="14706" spans="1:24">
      <c r="A14706" s="54"/>
      <c r="B14706" s="54"/>
      <c r="C14706" s="80"/>
      <c r="D14706" s="81"/>
      <c r="E14706" s="201"/>
      <c r="F14706" s="80"/>
      <c r="G14706" s="81"/>
      <c r="H14706" s="80"/>
      <c r="I14706" s="83"/>
      <c r="J14706" s="80"/>
      <c r="K14706" s="84" t="s">
        <v>1502</v>
      </c>
      <c r="L14706" s="76">
        <f t="shared" si="676"/>
        <v>0</v>
      </c>
      <c r="M14706" s="76"/>
      <c r="N14706" s="76"/>
      <c r="O14706" s="76"/>
      <c r="P14706" s="76"/>
      <c r="Q14706" s="76"/>
      <c r="R14706" s="76"/>
      <c r="S14706" s="76"/>
      <c r="T14706" s="76"/>
      <c r="U14706" s="76"/>
      <c r="V14706" s="76"/>
      <c r="W14706" s="76"/>
      <c r="X14706" s="76"/>
    </row>
    <row r="14707" spans="1:24">
      <c r="A14707" s="54"/>
      <c r="B14707" s="54"/>
      <c r="C14707" s="46" t="s">
        <v>1622</v>
      </c>
      <c r="D14707" s="58" t="s">
        <v>22165</v>
      </c>
      <c r="E14707" s="651" t="s">
        <v>22202</v>
      </c>
      <c r="F14707" s="46" t="s">
        <v>22167</v>
      </c>
      <c r="G14707" s="58" t="s">
        <v>22168</v>
      </c>
      <c r="H14707" s="46" t="s">
        <v>22169</v>
      </c>
      <c r="I14707" s="74">
        <v>1163</v>
      </c>
      <c r="J14707" s="46" t="s">
        <v>1508</v>
      </c>
      <c r="K14707" s="75" t="s">
        <v>1509</v>
      </c>
      <c r="L14707" s="76">
        <f>SUM(M14707:X14707)</f>
        <v>4</v>
      </c>
      <c r="M14707" s="76"/>
      <c r="N14707" s="76">
        <v>1</v>
      </c>
      <c r="O14707" s="76"/>
      <c r="P14707" s="76"/>
      <c r="Q14707" s="76"/>
      <c r="R14707" s="76"/>
      <c r="S14707" s="76">
        <v>1</v>
      </c>
      <c r="T14707" s="76">
        <v>1</v>
      </c>
      <c r="U14707" s="76"/>
      <c r="V14707" s="76"/>
      <c r="W14707" s="76"/>
      <c r="X14707" s="76">
        <v>1</v>
      </c>
    </row>
    <row r="14708" spans="1:24">
      <c r="A14708" s="54"/>
      <c r="B14708" s="54"/>
      <c r="C14708" s="54"/>
      <c r="D14708" s="77"/>
      <c r="E14708" s="200"/>
      <c r="F14708" s="54"/>
      <c r="G14708" s="77"/>
      <c r="H14708" s="54"/>
      <c r="I14708" s="79"/>
      <c r="J14708" s="54"/>
      <c r="K14708" s="75" t="s">
        <v>1501</v>
      </c>
      <c r="L14708" s="76">
        <f t="shared" ref="L14708:L14718" si="677">SUM(M14708:X14708)</f>
        <v>0</v>
      </c>
      <c r="M14708" s="76"/>
      <c r="N14708" s="76"/>
      <c r="O14708" s="76"/>
      <c r="P14708" s="76"/>
      <c r="Q14708" s="76"/>
      <c r="R14708" s="76"/>
      <c r="S14708" s="76"/>
      <c r="T14708" s="76"/>
      <c r="U14708" s="76"/>
      <c r="V14708" s="76"/>
      <c r="W14708" s="76"/>
      <c r="X14708" s="76"/>
    </row>
    <row r="14709" spans="1:24">
      <c r="A14709" s="54"/>
      <c r="B14709" s="54"/>
      <c r="C14709" s="80"/>
      <c r="D14709" s="81"/>
      <c r="E14709" s="201"/>
      <c r="F14709" s="80"/>
      <c r="G14709" s="81"/>
      <c r="H14709" s="80"/>
      <c r="I14709" s="83"/>
      <c r="J14709" s="80"/>
      <c r="K14709" s="84" t="s">
        <v>1502</v>
      </c>
      <c r="L14709" s="76">
        <f t="shared" si="677"/>
        <v>0</v>
      </c>
      <c r="M14709" s="76"/>
      <c r="N14709" s="76"/>
      <c r="O14709" s="76"/>
      <c r="P14709" s="76"/>
      <c r="Q14709" s="76"/>
      <c r="R14709" s="76"/>
      <c r="S14709" s="76"/>
      <c r="T14709" s="76"/>
      <c r="U14709" s="76"/>
      <c r="V14709" s="76"/>
      <c r="W14709" s="76"/>
      <c r="X14709" s="76"/>
    </row>
    <row r="14710" spans="1:24">
      <c r="A14710" s="54"/>
      <c r="B14710" s="54"/>
      <c r="C14710" s="46" t="s">
        <v>1622</v>
      </c>
      <c r="D14710" s="58" t="s">
        <v>22203</v>
      </c>
      <c r="E14710" s="651" t="s">
        <v>22204</v>
      </c>
      <c r="F14710" s="46" t="s">
        <v>22205</v>
      </c>
      <c r="G14710" s="58" t="s">
        <v>22206</v>
      </c>
      <c r="H14710" s="46" t="s">
        <v>22207</v>
      </c>
      <c r="I14710" s="74">
        <v>0</v>
      </c>
      <c r="J14710" s="46" t="s">
        <v>1508</v>
      </c>
      <c r="K14710" s="75" t="s">
        <v>1509</v>
      </c>
      <c r="L14710" s="76">
        <f t="shared" si="677"/>
        <v>3</v>
      </c>
      <c r="M14710" s="76">
        <v>2</v>
      </c>
      <c r="N14710" s="76"/>
      <c r="O14710" s="76"/>
      <c r="P14710" s="76"/>
      <c r="Q14710" s="76"/>
      <c r="R14710" s="76"/>
      <c r="S14710" s="76">
        <v>1</v>
      </c>
      <c r="T14710" s="76"/>
      <c r="U14710" s="76"/>
      <c r="V14710" s="76"/>
      <c r="W14710" s="76"/>
      <c r="X14710" s="76"/>
    </row>
    <row r="14711" spans="1:24">
      <c r="A14711" s="54"/>
      <c r="B14711" s="54"/>
      <c r="C14711" s="54"/>
      <c r="D14711" s="77"/>
      <c r="E14711" s="200"/>
      <c r="F14711" s="54"/>
      <c r="G14711" s="77"/>
      <c r="H14711" s="54"/>
      <c r="I14711" s="79"/>
      <c r="J14711" s="54"/>
      <c r="K14711" s="75" t="s">
        <v>1501</v>
      </c>
      <c r="L14711" s="76">
        <f t="shared" si="677"/>
        <v>0</v>
      </c>
      <c r="M14711" s="76"/>
      <c r="N14711" s="76"/>
      <c r="O14711" s="76"/>
      <c r="P14711" s="76"/>
      <c r="Q14711" s="76"/>
      <c r="R14711" s="76"/>
      <c r="S14711" s="76"/>
      <c r="T14711" s="76"/>
      <c r="U14711" s="76"/>
      <c r="V14711" s="76"/>
      <c r="W14711" s="76"/>
      <c r="X14711" s="76"/>
    </row>
    <row r="14712" spans="1:24">
      <c r="A14712" s="54"/>
      <c r="B14712" s="54"/>
      <c r="C14712" s="80"/>
      <c r="D14712" s="81"/>
      <c r="E14712" s="201"/>
      <c r="F14712" s="80"/>
      <c r="G14712" s="81"/>
      <c r="H14712" s="80"/>
      <c r="I14712" s="83"/>
      <c r="J14712" s="80"/>
      <c r="K14712" s="84" t="s">
        <v>1502</v>
      </c>
      <c r="L14712" s="76">
        <f t="shared" si="677"/>
        <v>0</v>
      </c>
      <c r="M14712" s="76"/>
      <c r="N14712" s="76"/>
      <c r="O14712" s="76"/>
      <c r="P14712" s="76"/>
      <c r="Q14712" s="76"/>
      <c r="R14712" s="76"/>
      <c r="S14712" s="76"/>
      <c r="T14712" s="76"/>
      <c r="U14712" s="76"/>
      <c r="V14712" s="76"/>
      <c r="W14712" s="76"/>
      <c r="X14712" s="76"/>
    </row>
    <row r="14713" spans="1:24">
      <c r="A14713" s="54"/>
      <c r="B14713" s="54"/>
      <c r="C14713" s="46" t="s">
        <v>1622</v>
      </c>
      <c r="D14713" s="58" t="s">
        <v>22208</v>
      </c>
      <c r="E14713" s="651" t="s">
        <v>22209</v>
      </c>
      <c r="F14713" s="46" t="s">
        <v>22210</v>
      </c>
      <c r="G14713" s="58" t="s">
        <v>22211</v>
      </c>
      <c r="H14713" s="46" t="s">
        <v>22212</v>
      </c>
      <c r="I14713" s="74">
        <v>0</v>
      </c>
      <c r="J14713" s="46" t="s">
        <v>1508</v>
      </c>
      <c r="K14713" s="75" t="s">
        <v>1509</v>
      </c>
      <c r="L14713" s="76">
        <f t="shared" si="677"/>
        <v>5</v>
      </c>
      <c r="M14713" s="76">
        <v>2</v>
      </c>
      <c r="N14713" s="76"/>
      <c r="O14713" s="76">
        <v>1</v>
      </c>
      <c r="P14713" s="76"/>
      <c r="Q14713" s="76"/>
      <c r="R14713" s="76"/>
      <c r="S14713" s="76">
        <v>1</v>
      </c>
      <c r="T14713" s="76">
        <v>1</v>
      </c>
      <c r="U14713" s="76"/>
      <c r="V14713" s="76"/>
      <c r="W14713" s="76"/>
      <c r="X14713" s="76"/>
    </row>
    <row r="14714" spans="1:24">
      <c r="A14714" s="54"/>
      <c r="B14714" s="54"/>
      <c r="C14714" s="54"/>
      <c r="D14714" s="77"/>
      <c r="E14714" s="200"/>
      <c r="F14714" s="54"/>
      <c r="G14714" s="77"/>
      <c r="H14714" s="54"/>
      <c r="I14714" s="79"/>
      <c r="J14714" s="54"/>
      <c r="K14714" s="75" t="s">
        <v>1501</v>
      </c>
      <c r="L14714" s="76">
        <f t="shared" si="677"/>
        <v>0</v>
      </c>
      <c r="M14714" s="76"/>
      <c r="N14714" s="76"/>
      <c r="O14714" s="76"/>
      <c r="P14714" s="76"/>
      <c r="Q14714" s="76"/>
      <c r="R14714" s="76"/>
      <c r="S14714" s="76"/>
      <c r="T14714" s="76"/>
      <c r="U14714" s="76"/>
      <c r="V14714" s="76"/>
      <c r="W14714" s="76"/>
      <c r="X14714" s="76"/>
    </row>
    <row r="14715" spans="1:24">
      <c r="A14715" s="54"/>
      <c r="B14715" s="54"/>
      <c r="C14715" s="80"/>
      <c r="D14715" s="81"/>
      <c r="E14715" s="201"/>
      <c r="F14715" s="80"/>
      <c r="G14715" s="81"/>
      <c r="H14715" s="80"/>
      <c r="I14715" s="83"/>
      <c r="J14715" s="80"/>
      <c r="K14715" s="84" t="s">
        <v>1502</v>
      </c>
      <c r="L14715" s="76">
        <f t="shared" si="677"/>
        <v>0</v>
      </c>
      <c r="M14715" s="76"/>
      <c r="N14715" s="76"/>
      <c r="O14715" s="76"/>
      <c r="P14715" s="76"/>
      <c r="Q14715" s="76"/>
      <c r="R14715" s="76"/>
      <c r="S14715" s="76"/>
      <c r="T14715" s="76"/>
      <c r="U14715" s="76"/>
      <c r="V14715" s="76"/>
      <c r="W14715" s="76"/>
      <c r="X14715" s="76"/>
    </row>
    <row r="14716" spans="1:24">
      <c r="A14716" s="54"/>
      <c r="B14716" s="54"/>
      <c r="C14716" s="46" t="s">
        <v>1622</v>
      </c>
      <c r="D14716" s="58" t="s">
        <v>22213</v>
      </c>
      <c r="E14716" s="651" t="s">
        <v>22214</v>
      </c>
      <c r="F14716" s="46" t="s">
        <v>22215</v>
      </c>
      <c r="G14716" s="58" t="s">
        <v>22216</v>
      </c>
      <c r="H14716" s="46" t="s">
        <v>22217</v>
      </c>
      <c r="I14716" s="74">
        <v>2098</v>
      </c>
      <c r="J14716" s="46" t="s">
        <v>1508</v>
      </c>
      <c r="K14716" s="75" t="s">
        <v>1509</v>
      </c>
      <c r="L14716" s="76">
        <f t="shared" si="677"/>
        <v>7</v>
      </c>
      <c r="M14716" s="76"/>
      <c r="N14716" s="76"/>
      <c r="O14716" s="76"/>
      <c r="P14716" s="76"/>
      <c r="Q14716" s="76"/>
      <c r="R14716" s="76"/>
      <c r="S14716" s="76">
        <v>4</v>
      </c>
      <c r="T14716" s="76">
        <v>3</v>
      </c>
      <c r="U14716" s="76"/>
      <c r="V14716" s="76"/>
      <c r="W14716" s="76"/>
      <c r="X14716" s="76"/>
    </row>
    <row r="14717" spans="1:24">
      <c r="A14717" s="54"/>
      <c r="B14717" s="54"/>
      <c r="C14717" s="54"/>
      <c r="D14717" s="77"/>
      <c r="E14717" s="200"/>
      <c r="F14717" s="54"/>
      <c r="G14717" s="77"/>
      <c r="H14717" s="54"/>
      <c r="I14717" s="79"/>
      <c r="J14717" s="54"/>
      <c r="K14717" s="75" t="s">
        <v>1501</v>
      </c>
      <c r="L14717" s="76">
        <f t="shared" si="677"/>
        <v>0</v>
      </c>
      <c r="M14717" s="76"/>
      <c r="N14717" s="76"/>
      <c r="O14717" s="76"/>
      <c r="P14717" s="76"/>
      <c r="Q14717" s="76"/>
      <c r="R14717" s="76"/>
      <c r="S14717" s="76"/>
      <c r="T14717" s="76"/>
      <c r="U14717" s="76"/>
      <c r="V14717" s="76"/>
      <c r="W14717" s="76"/>
      <c r="X14717" s="76"/>
    </row>
    <row r="14718" spans="1:24">
      <c r="A14718" s="54"/>
      <c r="B14718" s="54"/>
      <c r="C14718" s="80"/>
      <c r="D14718" s="81"/>
      <c r="E14718" s="201"/>
      <c r="F14718" s="80"/>
      <c r="G14718" s="81"/>
      <c r="H14718" s="80"/>
      <c r="I14718" s="83"/>
      <c r="J14718" s="80"/>
      <c r="K14718" s="84" t="s">
        <v>1502</v>
      </c>
      <c r="L14718" s="76">
        <f t="shared" si="677"/>
        <v>0</v>
      </c>
      <c r="M14718" s="76"/>
      <c r="N14718" s="76"/>
      <c r="O14718" s="76"/>
      <c r="P14718" s="76"/>
      <c r="Q14718" s="76"/>
      <c r="R14718" s="76"/>
      <c r="S14718" s="76"/>
      <c r="T14718" s="76"/>
      <c r="U14718" s="76"/>
      <c r="V14718" s="76"/>
      <c r="W14718" s="76"/>
      <c r="X14718" s="76"/>
    </row>
    <row r="14719" spans="1:24">
      <c r="A14719" s="54"/>
      <c r="B14719" s="54"/>
      <c r="C14719" s="46" t="s">
        <v>1622</v>
      </c>
      <c r="D14719" s="58" t="s">
        <v>22218</v>
      </c>
      <c r="E14719" s="651" t="s">
        <v>22219</v>
      </c>
      <c r="F14719" s="46" t="s">
        <v>22220</v>
      </c>
      <c r="G14719" s="58" t="s">
        <v>22221</v>
      </c>
      <c r="H14719" s="46" t="s">
        <v>22222</v>
      </c>
      <c r="I14719" s="74">
        <v>2841</v>
      </c>
      <c r="J14719" s="46" t="s">
        <v>1508</v>
      </c>
      <c r="K14719" s="75" t="s">
        <v>1509</v>
      </c>
      <c r="L14719" s="76">
        <f>SUM(M14719:X14719)</f>
        <v>4</v>
      </c>
      <c r="M14719" s="76">
        <v>2</v>
      </c>
      <c r="N14719" s="76"/>
      <c r="O14719" s="76"/>
      <c r="P14719" s="76"/>
      <c r="Q14719" s="76"/>
      <c r="R14719" s="76"/>
      <c r="S14719" s="76">
        <v>2</v>
      </c>
      <c r="T14719" s="76"/>
      <c r="U14719" s="76"/>
      <c r="V14719" s="76"/>
      <c r="W14719" s="76"/>
      <c r="X14719" s="76"/>
    </row>
    <row r="14720" spans="1:24">
      <c r="A14720" s="54"/>
      <c r="B14720" s="54"/>
      <c r="C14720" s="54"/>
      <c r="D14720" s="77"/>
      <c r="E14720" s="200"/>
      <c r="F14720" s="54"/>
      <c r="G14720" s="77"/>
      <c r="H14720" s="54"/>
      <c r="I14720" s="79"/>
      <c r="J14720" s="54"/>
      <c r="K14720" s="75" t="s">
        <v>1501</v>
      </c>
      <c r="L14720" s="76">
        <f t="shared" ref="L14720:L14730" si="678">SUM(M14720:X14720)</f>
        <v>0</v>
      </c>
      <c r="M14720" s="76"/>
      <c r="N14720" s="76"/>
      <c r="O14720" s="76"/>
      <c r="P14720" s="76"/>
      <c r="Q14720" s="76"/>
      <c r="R14720" s="76"/>
      <c r="S14720" s="76"/>
      <c r="T14720" s="76"/>
      <c r="U14720" s="76"/>
      <c r="V14720" s="76"/>
      <c r="W14720" s="76"/>
      <c r="X14720" s="76"/>
    </row>
    <row r="14721" spans="1:24">
      <c r="A14721" s="54"/>
      <c r="B14721" s="54"/>
      <c r="C14721" s="80"/>
      <c r="D14721" s="81"/>
      <c r="E14721" s="201"/>
      <c r="F14721" s="80"/>
      <c r="G14721" s="81"/>
      <c r="H14721" s="80"/>
      <c r="I14721" s="83"/>
      <c r="J14721" s="80"/>
      <c r="K14721" s="84" t="s">
        <v>1502</v>
      </c>
      <c r="L14721" s="76">
        <f t="shared" si="678"/>
        <v>0</v>
      </c>
      <c r="M14721" s="76"/>
      <c r="N14721" s="76"/>
      <c r="O14721" s="76"/>
      <c r="P14721" s="76"/>
      <c r="Q14721" s="76"/>
      <c r="R14721" s="76"/>
      <c r="S14721" s="76"/>
      <c r="T14721" s="76"/>
      <c r="U14721" s="76"/>
      <c r="V14721" s="76"/>
      <c r="W14721" s="76"/>
      <c r="X14721" s="76"/>
    </row>
    <row r="14722" spans="1:24">
      <c r="A14722" s="54"/>
      <c r="B14722" s="54"/>
      <c r="C14722" s="46" t="s">
        <v>1622</v>
      </c>
      <c r="D14722" s="58" t="s">
        <v>22223</v>
      </c>
      <c r="E14722" s="651" t="s">
        <v>22224</v>
      </c>
      <c r="F14722" s="46" t="s">
        <v>22225</v>
      </c>
      <c r="G14722" s="58" t="s">
        <v>22226</v>
      </c>
      <c r="H14722" s="46" t="s">
        <v>22227</v>
      </c>
      <c r="I14722" s="74">
        <v>0</v>
      </c>
      <c r="J14722" s="46" t="s">
        <v>1508</v>
      </c>
      <c r="K14722" s="75" t="s">
        <v>1509</v>
      </c>
      <c r="L14722" s="76">
        <f t="shared" si="678"/>
        <v>4</v>
      </c>
      <c r="M14722" s="76"/>
      <c r="N14722" s="76"/>
      <c r="O14722" s="76"/>
      <c r="P14722" s="76"/>
      <c r="Q14722" s="76"/>
      <c r="R14722" s="76"/>
      <c r="S14722" s="76">
        <v>2</v>
      </c>
      <c r="T14722" s="76">
        <v>2</v>
      </c>
      <c r="U14722" s="76"/>
      <c r="V14722" s="76"/>
      <c r="W14722" s="76"/>
      <c r="X14722" s="76"/>
    </row>
    <row r="14723" spans="1:24">
      <c r="A14723" s="54"/>
      <c r="B14723" s="54"/>
      <c r="C14723" s="54"/>
      <c r="D14723" s="77"/>
      <c r="E14723" s="200"/>
      <c r="F14723" s="54"/>
      <c r="G14723" s="77"/>
      <c r="H14723" s="54"/>
      <c r="I14723" s="79"/>
      <c r="J14723" s="54"/>
      <c r="K14723" s="75" t="s">
        <v>1501</v>
      </c>
      <c r="L14723" s="76">
        <f t="shared" si="678"/>
        <v>0</v>
      </c>
      <c r="M14723" s="76"/>
      <c r="N14723" s="76"/>
      <c r="O14723" s="76"/>
      <c r="P14723" s="76"/>
      <c r="Q14723" s="76"/>
      <c r="R14723" s="76"/>
      <c r="S14723" s="76"/>
      <c r="T14723" s="76"/>
      <c r="U14723" s="76"/>
      <c r="V14723" s="76"/>
      <c r="W14723" s="76"/>
      <c r="X14723" s="76"/>
    </row>
    <row r="14724" spans="1:24">
      <c r="A14724" s="54"/>
      <c r="B14724" s="54"/>
      <c r="C14724" s="80"/>
      <c r="D14724" s="81"/>
      <c r="E14724" s="201"/>
      <c r="F14724" s="80"/>
      <c r="G14724" s="81"/>
      <c r="H14724" s="80"/>
      <c r="I14724" s="83"/>
      <c r="J14724" s="80"/>
      <c r="K14724" s="84" t="s">
        <v>1502</v>
      </c>
      <c r="L14724" s="76">
        <f t="shared" si="678"/>
        <v>0</v>
      </c>
      <c r="M14724" s="76"/>
      <c r="N14724" s="76"/>
      <c r="O14724" s="76"/>
      <c r="P14724" s="76"/>
      <c r="Q14724" s="76"/>
      <c r="R14724" s="76"/>
      <c r="S14724" s="76"/>
      <c r="T14724" s="76"/>
      <c r="U14724" s="76"/>
      <c r="V14724" s="76"/>
      <c r="W14724" s="76"/>
      <c r="X14724" s="76"/>
    </row>
    <row r="14725" spans="1:24">
      <c r="A14725" s="54"/>
      <c r="B14725" s="54"/>
      <c r="C14725" s="46" t="s">
        <v>1622</v>
      </c>
      <c r="D14725" s="58" t="s">
        <v>22228</v>
      </c>
      <c r="E14725" s="651" t="s">
        <v>22229</v>
      </c>
      <c r="F14725" s="46" t="s">
        <v>22230</v>
      </c>
      <c r="G14725" s="58" t="s">
        <v>22231</v>
      </c>
      <c r="H14725" s="46" t="s">
        <v>22232</v>
      </c>
      <c r="I14725" s="74">
        <v>8854</v>
      </c>
      <c r="J14725" s="46" t="s">
        <v>1508</v>
      </c>
      <c r="K14725" s="75" t="s">
        <v>1509</v>
      </c>
      <c r="L14725" s="76">
        <f t="shared" si="678"/>
        <v>4</v>
      </c>
      <c r="M14725" s="76">
        <v>4</v>
      </c>
      <c r="N14725" s="76"/>
      <c r="O14725" s="76"/>
      <c r="P14725" s="76"/>
      <c r="Q14725" s="76"/>
      <c r="R14725" s="76"/>
      <c r="S14725" s="76"/>
      <c r="T14725" s="76"/>
      <c r="U14725" s="76"/>
      <c r="V14725" s="76"/>
      <c r="W14725" s="76"/>
      <c r="X14725" s="76"/>
    </row>
    <row r="14726" spans="1:24">
      <c r="A14726" s="54"/>
      <c r="B14726" s="54"/>
      <c r="C14726" s="54"/>
      <c r="D14726" s="77"/>
      <c r="E14726" s="200"/>
      <c r="F14726" s="54"/>
      <c r="G14726" s="77"/>
      <c r="H14726" s="54"/>
      <c r="I14726" s="79"/>
      <c r="J14726" s="54"/>
      <c r="K14726" s="75" t="s">
        <v>1501</v>
      </c>
      <c r="L14726" s="76">
        <f t="shared" si="678"/>
        <v>0</v>
      </c>
      <c r="M14726" s="76"/>
      <c r="N14726" s="76"/>
      <c r="O14726" s="76"/>
      <c r="P14726" s="76"/>
      <c r="Q14726" s="76"/>
      <c r="R14726" s="76"/>
      <c r="S14726" s="76"/>
      <c r="T14726" s="76"/>
      <c r="U14726" s="76"/>
      <c r="V14726" s="76"/>
      <c r="W14726" s="76"/>
      <c r="X14726" s="76"/>
    </row>
    <row r="14727" spans="1:24">
      <c r="A14727" s="54"/>
      <c r="B14727" s="54"/>
      <c r="C14727" s="80"/>
      <c r="D14727" s="81"/>
      <c r="E14727" s="201"/>
      <c r="F14727" s="80"/>
      <c r="G14727" s="81"/>
      <c r="H14727" s="80"/>
      <c r="I14727" s="83"/>
      <c r="J14727" s="80"/>
      <c r="K14727" s="84" t="s">
        <v>1502</v>
      </c>
      <c r="L14727" s="76">
        <f t="shared" si="678"/>
        <v>0</v>
      </c>
      <c r="M14727" s="76"/>
      <c r="N14727" s="76"/>
      <c r="O14727" s="76"/>
      <c r="P14727" s="76"/>
      <c r="Q14727" s="76"/>
      <c r="R14727" s="76"/>
      <c r="S14727" s="76"/>
      <c r="T14727" s="76"/>
      <c r="U14727" s="76"/>
      <c r="V14727" s="76"/>
      <c r="W14727" s="76"/>
      <c r="X14727" s="76"/>
    </row>
    <row r="14728" spans="1:24">
      <c r="A14728" s="54"/>
      <c r="B14728" s="54"/>
      <c r="C14728" s="46" t="s">
        <v>1622</v>
      </c>
      <c r="D14728" s="58" t="s">
        <v>22233</v>
      </c>
      <c r="E14728" s="651" t="s">
        <v>22234</v>
      </c>
      <c r="F14728" s="46" t="s">
        <v>22235</v>
      </c>
      <c r="G14728" s="58" t="s">
        <v>22236</v>
      </c>
      <c r="H14728" s="46" t="s">
        <v>22237</v>
      </c>
      <c r="I14728" s="74">
        <v>0</v>
      </c>
      <c r="J14728" s="46" t="s">
        <v>1508</v>
      </c>
      <c r="K14728" s="75" t="s">
        <v>1509</v>
      </c>
      <c r="L14728" s="76">
        <f t="shared" si="678"/>
        <v>13</v>
      </c>
      <c r="M14728" s="76"/>
      <c r="N14728" s="76"/>
      <c r="O14728" s="76"/>
      <c r="P14728" s="76"/>
      <c r="Q14728" s="76"/>
      <c r="R14728" s="76"/>
      <c r="S14728" s="76">
        <v>13</v>
      </c>
      <c r="T14728" s="76"/>
      <c r="U14728" s="76"/>
      <c r="V14728" s="76"/>
      <c r="W14728" s="76"/>
      <c r="X14728" s="76"/>
    </row>
    <row r="14729" spans="1:24">
      <c r="A14729" s="54"/>
      <c r="B14729" s="54"/>
      <c r="C14729" s="54"/>
      <c r="D14729" s="77"/>
      <c r="E14729" s="200"/>
      <c r="F14729" s="54"/>
      <c r="G14729" s="77"/>
      <c r="H14729" s="54"/>
      <c r="I14729" s="79"/>
      <c r="J14729" s="54"/>
      <c r="K14729" s="75" t="s">
        <v>1501</v>
      </c>
      <c r="L14729" s="76">
        <f t="shared" si="678"/>
        <v>0</v>
      </c>
      <c r="M14729" s="76"/>
      <c r="N14729" s="76"/>
      <c r="O14729" s="76"/>
      <c r="P14729" s="76"/>
      <c r="Q14729" s="76"/>
      <c r="R14729" s="76"/>
      <c r="S14729" s="76"/>
      <c r="T14729" s="76"/>
      <c r="U14729" s="76"/>
      <c r="V14729" s="76"/>
      <c r="W14729" s="76"/>
      <c r="X14729" s="76"/>
    </row>
    <row r="14730" spans="1:24">
      <c r="A14730" s="54"/>
      <c r="B14730" s="54"/>
      <c r="C14730" s="80"/>
      <c r="D14730" s="81"/>
      <c r="E14730" s="201"/>
      <c r="F14730" s="80"/>
      <c r="G14730" s="81"/>
      <c r="H14730" s="80"/>
      <c r="I14730" s="83"/>
      <c r="J14730" s="80"/>
      <c r="K14730" s="84" t="s">
        <v>1502</v>
      </c>
      <c r="L14730" s="76">
        <f t="shared" si="678"/>
        <v>0</v>
      </c>
      <c r="M14730" s="76"/>
      <c r="N14730" s="76"/>
      <c r="O14730" s="76"/>
      <c r="P14730" s="76"/>
      <c r="Q14730" s="76"/>
      <c r="R14730" s="76"/>
      <c r="S14730" s="76"/>
      <c r="T14730" s="76"/>
      <c r="U14730" s="76"/>
      <c r="V14730" s="76"/>
      <c r="W14730" s="76"/>
      <c r="X14730" s="76"/>
    </row>
    <row r="14731" spans="1:24">
      <c r="A14731" s="54"/>
      <c r="B14731" s="54"/>
      <c r="C14731" s="46" t="s">
        <v>1622</v>
      </c>
      <c r="D14731" s="58" t="s">
        <v>22238</v>
      </c>
      <c r="E14731" s="651" t="s">
        <v>22239</v>
      </c>
      <c r="F14731" s="46" t="s">
        <v>22240</v>
      </c>
      <c r="G14731" s="58" t="s">
        <v>22241</v>
      </c>
      <c r="H14731" s="46" t="s">
        <v>22242</v>
      </c>
      <c r="I14731" s="74">
        <v>573</v>
      </c>
      <c r="J14731" s="46" t="s">
        <v>1508</v>
      </c>
      <c r="K14731" s="75" t="s">
        <v>1509</v>
      </c>
      <c r="L14731" s="76">
        <f>SUM(M14731:X14731)</f>
        <v>2</v>
      </c>
      <c r="M14731" s="76"/>
      <c r="N14731" s="76"/>
      <c r="O14731" s="76">
        <v>1</v>
      </c>
      <c r="P14731" s="76"/>
      <c r="Q14731" s="76"/>
      <c r="R14731" s="76"/>
      <c r="S14731" s="76"/>
      <c r="T14731" s="76">
        <v>1</v>
      </c>
      <c r="U14731" s="76"/>
      <c r="V14731" s="76"/>
      <c r="W14731" s="76"/>
      <c r="X14731" s="76"/>
    </row>
    <row r="14732" spans="1:24">
      <c r="A14732" s="54"/>
      <c r="B14732" s="54"/>
      <c r="C14732" s="54"/>
      <c r="D14732" s="77"/>
      <c r="E14732" s="200"/>
      <c r="F14732" s="54"/>
      <c r="G14732" s="77"/>
      <c r="H14732" s="54"/>
      <c r="I14732" s="79"/>
      <c r="J14732" s="54"/>
      <c r="K14732" s="75" t="s">
        <v>1501</v>
      </c>
      <c r="L14732" s="76">
        <f t="shared" ref="L14732:L14739" si="679">SUM(M14732:X14732)</f>
        <v>0</v>
      </c>
      <c r="M14732" s="76"/>
      <c r="N14732" s="76"/>
      <c r="O14732" s="76"/>
      <c r="P14732" s="76"/>
      <c r="Q14732" s="76"/>
      <c r="R14732" s="76"/>
      <c r="S14732" s="76"/>
      <c r="T14732" s="76"/>
      <c r="U14732" s="76"/>
      <c r="V14732" s="76"/>
      <c r="W14732" s="76"/>
      <c r="X14732" s="76"/>
    </row>
    <row r="14733" spans="1:24">
      <c r="A14733" s="54"/>
      <c r="B14733" s="54"/>
      <c r="C14733" s="80"/>
      <c r="D14733" s="81"/>
      <c r="E14733" s="201"/>
      <c r="F14733" s="80"/>
      <c r="G14733" s="81"/>
      <c r="H14733" s="80"/>
      <c r="I14733" s="83"/>
      <c r="J14733" s="80"/>
      <c r="K14733" s="84" t="s">
        <v>1502</v>
      </c>
      <c r="L14733" s="76">
        <f t="shared" si="679"/>
        <v>0</v>
      </c>
      <c r="M14733" s="76"/>
      <c r="N14733" s="76"/>
      <c r="O14733" s="76"/>
      <c r="P14733" s="76"/>
      <c r="Q14733" s="76"/>
      <c r="R14733" s="76"/>
      <c r="S14733" s="76"/>
      <c r="T14733" s="76"/>
      <c r="U14733" s="76"/>
      <c r="V14733" s="76"/>
      <c r="W14733" s="76"/>
      <c r="X14733" s="76"/>
    </row>
    <row r="14734" spans="1:24">
      <c r="A14734" s="54"/>
      <c r="B14734" s="54"/>
      <c r="C14734" s="46" t="s">
        <v>1622</v>
      </c>
      <c r="D14734" s="58" t="s">
        <v>22243</v>
      </c>
      <c r="E14734" s="651" t="s">
        <v>22244</v>
      </c>
      <c r="F14734" s="46" t="s">
        <v>22245</v>
      </c>
      <c r="G14734" s="58" t="s">
        <v>22246</v>
      </c>
      <c r="H14734" s="46"/>
      <c r="I14734" s="74">
        <v>1112</v>
      </c>
      <c r="J14734" s="46" t="s">
        <v>1508</v>
      </c>
      <c r="K14734" s="75" t="s">
        <v>1509</v>
      </c>
      <c r="L14734" s="76">
        <f t="shared" si="679"/>
        <v>3</v>
      </c>
      <c r="M14734" s="76">
        <v>1</v>
      </c>
      <c r="N14734" s="76"/>
      <c r="O14734" s="76"/>
      <c r="P14734" s="76"/>
      <c r="Q14734" s="76"/>
      <c r="R14734" s="76"/>
      <c r="S14734" s="76">
        <v>1</v>
      </c>
      <c r="T14734" s="76"/>
      <c r="U14734" s="76"/>
      <c r="V14734" s="76"/>
      <c r="W14734" s="76"/>
      <c r="X14734" s="76">
        <v>1</v>
      </c>
    </row>
    <row r="14735" spans="1:24">
      <c r="A14735" s="54"/>
      <c r="B14735" s="54"/>
      <c r="C14735" s="54"/>
      <c r="D14735" s="77"/>
      <c r="E14735" s="200"/>
      <c r="F14735" s="54"/>
      <c r="G14735" s="77"/>
      <c r="H14735" s="54"/>
      <c r="I14735" s="79"/>
      <c r="J14735" s="54"/>
      <c r="K14735" s="75" t="s">
        <v>1501</v>
      </c>
      <c r="L14735" s="76">
        <f t="shared" si="679"/>
        <v>0</v>
      </c>
      <c r="M14735" s="76"/>
      <c r="N14735" s="76"/>
      <c r="O14735" s="76"/>
      <c r="P14735" s="76"/>
      <c r="Q14735" s="76"/>
      <c r="R14735" s="76"/>
      <c r="S14735" s="76"/>
      <c r="T14735" s="76"/>
      <c r="U14735" s="76"/>
      <c r="V14735" s="76"/>
      <c r="W14735" s="76"/>
      <c r="X14735" s="76"/>
    </row>
    <row r="14736" spans="1:24">
      <c r="A14736" s="54"/>
      <c r="B14736" s="54"/>
      <c r="C14736" s="80"/>
      <c r="D14736" s="81"/>
      <c r="E14736" s="201"/>
      <c r="F14736" s="80"/>
      <c r="G14736" s="81"/>
      <c r="H14736" s="80"/>
      <c r="I14736" s="83"/>
      <c r="J14736" s="80"/>
      <c r="K14736" s="84" t="s">
        <v>1502</v>
      </c>
      <c r="L14736" s="76">
        <f t="shared" si="679"/>
        <v>0</v>
      </c>
      <c r="M14736" s="76"/>
      <c r="N14736" s="76"/>
      <c r="O14736" s="76"/>
      <c r="P14736" s="76"/>
      <c r="Q14736" s="76"/>
      <c r="R14736" s="76"/>
      <c r="S14736" s="76"/>
      <c r="T14736" s="76"/>
      <c r="U14736" s="76"/>
      <c r="V14736" s="76"/>
      <c r="W14736" s="76"/>
      <c r="X14736" s="76"/>
    </row>
    <row r="14737" spans="1:24">
      <c r="A14737" s="54"/>
      <c r="B14737" s="54"/>
      <c r="C14737" s="46" t="s">
        <v>1622</v>
      </c>
      <c r="D14737" s="58" t="s">
        <v>1869</v>
      </c>
      <c r="E14737" s="651" t="s">
        <v>22247</v>
      </c>
      <c r="F14737" s="46" t="s">
        <v>22248</v>
      </c>
      <c r="G14737" s="58" t="s">
        <v>22249</v>
      </c>
      <c r="H14737" s="46" t="s">
        <v>22250</v>
      </c>
      <c r="I14737" s="74">
        <v>860</v>
      </c>
      <c r="J14737" s="46" t="s">
        <v>1508</v>
      </c>
      <c r="K14737" s="75" t="s">
        <v>1509</v>
      </c>
      <c r="L14737" s="76">
        <f t="shared" si="679"/>
        <v>5</v>
      </c>
      <c r="M14737" s="76">
        <v>1</v>
      </c>
      <c r="N14737" s="76"/>
      <c r="O14737" s="76">
        <v>1</v>
      </c>
      <c r="P14737" s="76"/>
      <c r="Q14737" s="76"/>
      <c r="R14737" s="76"/>
      <c r="S14737" s="76">
        <v>2</v>
      </c>
      <c r="T14737" s="76"/>
      <c r="U14737" s="76"/>
      <c r="V14737" s="76"/>
      <c r="W14737" s="76">
        <v>1</v>
      </c>
      <c r="X14737" s="76"/>
    </row>
    <row r="14738" spans="1:24">
      <c r="A14738" s="54"/>
      <c r="B14738" s="54"/>
      <c r="C14738" s="54"/>
      <c r="D14738" s="77"/>
      <c r="E14738" s="200"/>
      <c r="F14738" s="54"/>
      <c r="G14738" s="77"/>
      <c r="H14738" s="54"/>
      <c r="I14738" s="79"/>
      <c r="J14738" s="54"/>
      <c r="K14738" s="75" t="s">
        <v>1501</v>
      </c>
      <c r="L14738" s="76">
        <f t="shared" si="679"/>
        <v>0</v>
      </c>
      <c r="M14738" s="76"/>
      <c r="N14738" s="76"/>
      <c r="O14738" s="76"/>
      <c r="P14738" s="76"/>
      <c r="Q14738" s="76"/>
      <c r="R14738" s="76"/>
      <c r="S14738" s="76"/>
      <c r="T14738" s="76"/>
      <c r="U14738" s="76"/>
      <c r="V14738" s="76"/>
      <c r="W14738" s="76"/>
      <c r="X14738" s="76"/>
    </row>
    <row r="14739" spans="1:24">
      <c r="A14739" s="54"/>
      <c r="B14739" s="54"/>
      <c r="C14739" s="80"/>
      <c r="D14739" s="81"/>
      <c r="E14739" s="201"/>
      <c r="F14739" s="80"/>
      <c r="G14739" s="81"/>
      <c r="H14739" s="80"/>
      <c r="I14739" s="83"/>
      <c r="J14739" s="80"/>
      <c r="K14739" s="84" t="s">
        <v>1502</v>
      </c>
      <c r="L14739" s="76">
        <f t="shared" si="679"/>
        <v>0</v>
      </c>
      <c r="M14739" s="76"/>
      <c r="N14739" s="76"/>
      <c r="O14739" s="76"/>
      <c r="P14739" s="76"/>
      <c r="Q14739" s="76"/>
      <c r="R14739" s="76"/>
      <c r="S14739" s="76"/>
      <c r="T14739" s="76"/>
      <c r="U14739" s="76"/>
      <c r="V14739" s="76"/>
      <c r="W14739" s="76"/>
      <c r="X14739" s="76"/>
    </row>
    <row r="14740" spans="1:24">
      <c r="A14740" s="54"/>
      <c r="B14740" s="54"/>
      <c r="C14740" s="46" t="s">
        <v>1622</v>
      </c>
      <c r="D14740" s="46" t="s">
        <v>22251</v>
      </c>
      <c r="E14740" s="58" t="s">
        <v>22252</v>
      </c>
      <c r="F14740" s="46" t="s">
        <v>22253</v>
      </c>
      <c r="G14740" s="58" t="s">
        <v>22254</v>
      </c>
      <c r="H14740" s="46" t="s">
        <v>22255</v>
      </c>
      <c r="I14740" s="74">
        <v>662</v>
      </c>
      <c r="J14740" s="46" t="s">
        <v>1508</v>
      </c>
      <c r="K14740" s="75" t="s">
        <v>1509</v>
      </c>
      <c r="L14740" s="76">
        <f>SUM(M14740:X14740)</f>
        <v>2</v>
      </c>
      <c r="M14740" s="76">
        <v>1</v>
      </c>
      <c r="N14740" s="76"/>
      <c r="O14740" s="76"/>
      <c r="P14740" s="76"/>
      <c r="Q14740" s="76"/>
      <c r="R14740" s="76"/>
      <c r="S14740" s="76">
        <v>1</v>
      </c>
      <c r="T14740" s="76"/>
      <c r="U14740" s="76"/>
      <c r="V14740" s="76"/>
      <c r="W14740" s="76"/>
      <c r="X14740" s="76"/>
    </row>
    <row r="14741" spans="1:24">
      <c r="A14741" s="54"/>
      <c r="B14741" s="54"/>
      <c r="C14741" s="54"/>
      <c r="D14741" s="54"/>
      <c r="E14741" s="54"/>
      <c r="F14741" s="54"/>
      <c r="G14741" s="77"/>
      <c r="H14741" s="54"/>
      <c r="I14741" s="79"/>
      <c r="J14741" s="54"/>
      <c r="K14741" s="75" t="s">
        <v>1501</v>
      </c>
      <c r="L14741" s="76">
        <f t="shared" ref="L14741:L14766" si="680">SUM(M14741:X14741)</f>
        <v>0</v>
      </c>
      <c r="M14741" s="76"/>
      <c r="N14741" s="76"/>
      <c r="O14741" s="76"/>
      <c r="P14741" s="76"/>
      <c r="Q14741" s="76"/>
      <c r="R14741" s="76"/>
      <c r="S14741" s="76"/>
      <c r="T14741" s="76"/>
      <c r="U14741" s="76"/>
      <c r="V14741" s="76"/>
      <c r="W14741" s="76"/>
      <c r="X14741" s="76"/>
    </row>
    <row r="14742" spans="1:24">
      <c r="A14742" s="54"/>
      <c r="B14742" s="54"/>
      <c r="C14742" s="80"/>
      <c r="D14742" s="80"/>
      <c r="E14742" s="80"/>
      <c r="F14742" s="80"/>
      <c r="G14742" s="81"/>
      <c r="H14742" s="80"/>
      <c r="I14742" s="83"/>
      <c r="J14742" s="80"/>
      <c r="K14742" s="84" t="s">
        <v>1502</v>
      </c>
      <c r="L14742" s="76">
        <f t="shared" si="680"/>
        <v>0</v>
      </c>
      <c r="M14742" s="76"/>
      <c r="N14742" s="76"/>
      <c r="O14742" s="76"/>
      <c r="P14742" s="76"/>
      <c r="Q14742" s="76"/>
      <c r="R14742" s="76"/>
      <c r="S14742" s="76"/>
      <c r="T14742" s="76"/>
      <c r="U14742" s="76"/>
      <c r="V14742" s="76"/>
      <c r="W14742" s="76"/>
      <c r="X14742" s="76"/>
    </row>
    <row r="14743" spans="1:24">
      <c r="A14743" s="54"/>
      <c r="B14743" s="54"/>
      <c r="C14743" s="46" t="s">
        <v>1622</v>
      </c>
      <c r="D14743" s="46" t="s">
        <v>22256</v>
      </c>
      <c r="E14743" s="58" t="s">
        <v>22257</v>
      </c>
      <c r="F14743" s="46" t="s">
        <v>22258</v>
      </c>
      <c r="G14743" s="58" t="s">
        <v>22259</v>
      </c>
      <c r="H14743" s="46" t="s">
        <v>22260</v>
      </c>
      <c r="I14743" s="74">
        <v>1402</v>
      </c>
      <c r="J14743" s="46" t="s">
        <v>1508</v>
      </c>
      <c r="K14743" s="75" t="s">
        <v>1509</v>
      </c>
      <c r="L14743" s="76">
        <f t="shared" si="680"/>
        <v>4</v>
      </c>
      <c r="M14743" s="76"/>
      <c r="N14743" s="76"/>
      <c r="O14743" s="76"/>
      <c r="P14743" s="76"/>
      <c r="Q14743" s="76"/>
      <c r="R14743" s="76"/>
      <c r="S14743" s="76">
        <v>1</v>
      </c>
      <c r="T14743" s="76">
        <v>2</v>
      </c>
      <c r="U14743" s="76"/>
      <c r="V14743" s="76"/>
      <c r="W14743" s="76">
        <v>1</v>
      </c>
      <c r="X14743" s="76"/>
    </row>
    <row r="14744" spans="1:24">
      <c r="A14744" s="54"/>
      <c r="B14744" s="54"/>
      <c r="C14744" s="54"/>
      <c r="D14744" s="54"/>
      <c r="E14744" s="54"/>
      <c r="F14744" s="54"/>
      <c r="G14744" s="77"/>
      <c r="H14744" s="54"/>
      <c r="I14744" s="79"/>
      <c r="J14744" s="54"/>
      <c r="K14744" s="75" t="s">
        <v>1501</v>
      </c>
      <c r="L14744" s="76">
        <f t="shared" si="680"/>
        <v>0</v>
      </c>
      <c r="M14744" s="76"/>
      <c r="N14744" s="76"/>
      <c r="O14744" s="76"/>
      <c r="P14744" s="76"/>
      <c r="Q14744" s="76"/>
      <c r="R14744" s="76"/>
      <c r="S14744" s="76"/>
      <c r="T14744" s="76"/>
      <c r="U14744" s="76"/>
      <c r="V14744" s="76"/>
      <c r="W14744" s="76"/>
      <c r="X14744" s="76"/>
    </row>
    <row r="14745" spans="1:24">
      <c r="A14745" s="54"/>
      <c r="B14745" s="54"/>
      <c r="C14745" s="80"/>
      <c r="D14745" s="80"/>
      <c r="E14745" s="80"/>
      <c r="F14745" s="80"/>
      <c r="G14745" s="81"/>
      <c r="H14745" s="80"/>
      <c r="I14745" s="83"/>
      <c r="J14745" s="80"/>
      <c r="K14745" s="84" t="s">
        <v>1502</v>
      </c>
      <c r="L14745" s="76">
        <f t="shared" si="680"/>
        <v>0</v>
      </c>
      <c r="M14745" s="76"/>
      <c r="N14745" s="76"/>
      <c r="O14745" s="76"/>
      <c r="P14745" s="76"/>
      <c r="Q14745" s="76"/>
      <c r="R14745" s="76"/>
      <c r="S14745" s="76"/>
      <c r="T14745" s="76"/>
      <c r="U14745" s="76"/>
      <c r="V14745" s="76"/>
      <c r="W14745" s="76"/>
      <c r="X14745" s="76"/>
    </row>
    <row r="14746" spans="1:24">
      <c r="A14746" s="54"/>
      <c r="B14746" s="54"/>
      <c r="C14746" s="46" t="s">
        <v>1622</v>
      </c>
      <c r="D14746" s="46" t="s">
        <v>22261</v>
      </c>
      <c r="E14746" s="58" t="s">
        <v>22262</v>
      </c>
      <c r="F14746" s="46" t="s">
        <v>22263</v>
      </c>
      <c r="G14746" s="58" t="s">
        <v>22264</v>
      </c>
      <c r="H14746" s="46" t="s">
        <v>22265</v>
      </c>
      <c r="I14746" s="74">
        <v>2266</v>
      </c>
      <c r="J14746" s="46" t="s">
        <v>1508</v>
      </c>
      <c r="K14746" s="75" t="s">
        <v>1509</v>
      </c>
      <c r="L14746" s="76">
        <f t="shared" si="680"/>
        <v>4</v>
      </c>
      <c r="M14746" s="76">
        <v>1</v>
      </c>
      <c r="N14746" s="76"/>
      <c r="O14746" s="76">
        <v>1</v>
      </c>
      <c r="P14746" s="76"/>
      <c r="Q14746" s="76"/>
      <c r="R14746" s="76"/>
      <c r="S14746" s="76">
        <v>2</v>
      </c>
      <c r="T14746" s="76"/>
      <c r="U14746" s="76"/>
      <c r="V14746" s="76"/>
      <c r="W14746" s="76"/>
      <c r="X14746" s="76"/>
    </row>
    <row r="14747" spans="1:24">
      <c r="A14747" s="54"/>
      <c r="B14747" s="54"/>
      <c r="C14747" s="54"/>
      <c r="D14747" s="54"/>
      <c r="E14747" s="54"/>
      <c r="F14747" s="54"/>
      <c r="G14747" s="77"/>
      <c r="H14747" s="54"/>
      <c r="I14747" s="79"/>
      <c r="J14747" s="54"/>
      <c r="K14747" s="75" t="s">
        <v>1501</v>
      </c>
      <c r="L14747" s="76">
        <f t="shared" si="680"/>
        <v>0</v>
      </c>
      <c r="M14747" s="76"/>
      <c r="N14747" s="76"/>
      <c r="O14747" s="76"/>
      <c r="P14747" s="76"/>
      <c r="Q14747" s="76"/>
      <c r="R14747" s="76"/>
      <c r="S14747" s="76"/>
      <c r="T14747" s="76"/>
      <c r="U14747" s="76"/>
      <c r="V14747" s="76"/>
      <c r="W14747" s="76"/>
      <c r="X14747" s="76"/>
    </row>
    <row r="14748" spans="1:24">
      <c r="A14748" s="54"/>
      <c r="B14748" s="54"/>
      <c r="C14748" s="80"/>
      <c r="D14748" s="80"/>
      <c r="E14748" s="80"/>
      <c r="F14748" s="80"/>
      <c r="G14748" s="81"/>
      <c r="H14748" s="80"/>
      <c r="I14748" s="83"/>
      <c r="J14748" s="80"/>
      <c r="K14748" s="84" t="s">
        <v>1502</v>
      </c>
      <c r="L14748" s="76">
        <f t="shared" si="680"/>
        <v>0</v>
      </c>
      <c r="M14748" s="76"/>
      <c r="N14748" s="76"/>
      <c r="O14748" s="76"/>
      <c r="P14748" s="76"/>
      <c r="Q14748" s="76"/>
      <c r="R14748" s="76"/>
      <c r="S14748" s="76"/>
      <c r="T14748" s="76"/>
      <c r="U14748" s="76"/>
      <c r="V14748" s="76"/>
      <c r="W14748" s="76"/>
      <c r="X14748" s="76"/>
    </row>
    <row r="14749" spans="1:24">
      <c r="A14749" s="54"/>
      <c r="B14749" s="54"/>
      <c r="C14749" s="46" t="s">
        <v>1622</v>
      </c>
      <c r="D14749" s="46" t="s">
        <v>22266</v>
      </c>
      <c r="E14749" s="58" t="s">
        <v>22267</v>
      </c>
      <c r="F14749" s="46" t="s">
        <v>22268</v>
      </c>
      <c r="G14749" s="58" t="s">
        <v>22269</v>
      </c>
      <c r="H14749" s="46" t="s">
        <v>22270</v>
      </c>
      <c r="I14749" s="74">
        <v>0</v>
      </c>
      <c r="J14749" s="46" t="s">
        <v>1508</v>
      </c>
      <c r="K14749" s="75" t="s">
        <v>1509</v>
      </c>
      <c r="L14749" s="76">
        <f t="shared" si="680"/>
        <v>2</v>
      </c>
      <c r="M14749" s="76"/>
      <c r="N14749" s="76"/>
      <c r="O14749" s="76">
        <v>1</v>
      </c>
      <c r="P14749" s="76"/>
      <c r="Q14749" s="76"/>
      <c r="R14749" s="76"/>
      <c r="S14749" s="76"/>
      <c r="T14749" s="76">
        <v>1</v>
      </c>
      <c r="U14749" s="76"/>
      <c r="V14749" s="76"/>
      <c r="W14749" s="76"/>
      <c r="X14749" s="76"/>
    </row>
    <row r="14750" spans="1:24">
      <c r="A14750" s="54"/>
      <c r="B14750" s="54"/>
      <c r="C14750" s="54"/>
      <c r="D14750" s="54"/>
      <c r="E14750" s="54"/>
      <c r="F14750" s="54"/>
      <c r="G14750" s="77"/>
      <c r="H14750" s="54"/>
      <c r="I14750" s="79"/>
      <c r="J14750" s="54"/>
      <c r="K14750" s="75" t="s">
        <v>1501</v>
      </c>
      <c r="L14750" s="76">
        <f t="shared" si="680"/>
        <v>0</v>
      </c>
      <c r="M14750" s="76"/>
      <c r="N14750" s="76"/>
      <c r="O14750" s="76"/>
      <c r="P14750" s="76"/>
      <c r="Q14750" s="76"/>
      <c r="R14750" s="76"/>
      <c r="S14750" s="76"/>
      <c r="T14750" s="76"/>
      <c r="U14750" s="76"/>
      <c r="V14750" s="76"/>
      <c r="W14750" s="76"/>
      <c r="X14750" s="76"/>
    </row>
    <row r="14751" spans="1:24">
      <c r="A14751" s="54"/>
      <c r="B14751" s="54"/>
      <c r="C14751" s="80"/>
      <c r="D14751" s="80"/>
      <c r="E14751" s="80"/>
      <c r="F14751" s="80"/>
      <c r="G14751" s="81"/>
      <c r="H14751" s="80"/>
      <c r="I14751" s="83"/>
      <c r="J14751" s="80"/>
      <c r="K14751" s="84" t="s">
        <v>1502</v>
      </c>
      <c r="L14751" s="76">
        <f t="shared" si="680"/>
        <v>0</v>
      </c>
      <c r="M14751" s="76"/>
      <c r="N14751" s="76"/>
      <c r="O14751" s="76"/>
      <c r="P14751" s="76"/>
      <c r="Q14751" s="76"/>
      <c r="R14751" s="76"/>
      <c r="S14751" s="76"/>
      <c r="T14751" s="76"/>
      <c r="U14751" s="76"/>
      <c r="V14751" s="76"/>
      <c r="W14751" s="76"/>
      <c r="X14751" s="76"/>
    </row>
    <row r="14752" spans="1:24">
      <c r="A14752" s="54"/>
      <c r="B14752" s="54"/>
      <c r="C14752" s="46" t="s">
        <v>1622</v>
      </c>
      <c r="D14752" s="46" t="s">
        <v>22271</v>
      </c>
      <c r="E14752" s="58" t="s">
        <v>22272</v>
      </c>
      <c r="F14752" s="46" t="s">
        <v>22273</v>
      </c>
      <c r="G14752" s="58" t="s">
        <v>22274</v>
      </c>
      <c r="H14752" s="46" t="s">
        <v>22275</v>
      </c>
      <c r="I14752" s="74">
        <v>0</v>
      </c>
      <c r="J14752" s="46" t="s">
        <v>1508</v>
      </c>
      <c r="K14752" s="75" t="s">
        <v>1509</v>
      </c>
      <c r="L14752" s="76">
        <f t="shared" si="680"/>
        <v>2</v>
      </c>
      <c r="M14752" s="76"/>
      <c r="N14752" s="76"/>
      <c r="O14752" s="76"/>
      <c r="P14752" s="76"/>
      <c r="Q14752" s="76"/>
      <c r="R14752" s="76"/>
      <c r="S14752" s="76"/>
      <c r="T14752" s="76"/>
      <c r="U14752" s="76"/>
      <c r="V14752" s="76"/>
      <c r="W14752" s="76"/>
      <c r="X14752" s="76">
        <v>2</v>
      </c>
    </row>
    <row r="14753" spans="1:24">
      <c r="A14753" s="54"/>
      <c r="B14753" s="54"/>
      <c r="C14753" s="54"/>
      <c r="D14753" s="54"/>
      <c r="E14753" s="54"/>
      <c r="F14753" s="54"/>
      <c r="G14753" s="77"/>
      <c r="H14753" s="54"/>
      <c r="I14753" s="79"/>
      <c r="J14753" s="54"/>
      <c r="K14753" s="75" t="s">
        <v>1501</v>
      </c>
      <c r="L14753" s="76">
        <f t="shared" si="680"/>
        <v>0</v>
      </c>
      <c r="M14753" s="76"/>
      <c r="N14753" s="76"/>
      <c r="O14753" s="76"/>
      <c r="P14753" s="76"/>
      <c r="Q14753" s="76"/>
      <c r="R14753" s="76"/>
      <c r="S14753" s="76"/>
      <c r="T14753" s="76"/>
      <c r="U14753" s="76"/>
      <c r="V14753" s="76"/>
      <c r="W14753" s="76"/>
      <c r="X14753" s="76"/>
    </row>
    <row r="14754" spans="1:24">
      <c r="A14754" s="54"/>
      <c r="B14754" s="54"/>
      <c r="C14754" s="80"/>
      <c r="D14754" s="80"/>
      <c r="E14754" s="80"/>
      <c r="F14754" s="80"/>
      <c r="G14754" s="81"/>
      <c r="H14754" s="80"/>
      <c r="I14754" s="83"/>
      <c r="J14754" s="80"/>
      <c r="K14754" s="84" t="s">
        <v>1502</v>
      </c>
      <c r="L14754" s="76">
        <f t="shared" si="680"/>
        <v>0</v>
      </c>
      <c r="M14754" s="76"/>
      <c r="N14754" s="76"/>
      <c r="O14754" s="76"/>
      <c r="P14754" s="76"/>
      <c r="Q14754" s="76"/>
      <c r="R14754" s="76"/>
      <c r="S14754" s="76"/>
      <c r="T14754" s="76"/>
      <c r="U14754" s="76"/>
      <c r="V14754" s="76"/>
      <c r="W14754" s="76"/>
      <c r="X14754" s="76"/>
    </row>
    <row r="14755" spans="1:24">
      <c r="A14755" s="54"/>
      <c r="B14755" s="54"/>
      <c r="C14755" s="46" t="s">
        <v>1622</v>
      </c>
      <c r="D14755" s="46" t="s">
        <v>22276</v>
      </c>
      <c r="E14755" s="58" t="s">
        <v>22277</v>
      </c>
      <c r="F14755" s="46" t="s">
        <v>22278</v>
      </c>
      <c r="G14755" s="58" t="s">
        <v>22279</v>
      </c>
      <c r="H14755" s="46" t="s">
        <v>22280</v>
      </c>
      <c r="I14755" s="74">
        <v>15</v>
      </c>
      <c r="J14755" s="46" t="s">
        <v>1508</v>
      </c>
      <c r="K14755" s="75" t="s">
        <v>1509</v>
      </c>
      <c r="L14755" s="76">
        <f t="shared" si="680"/>
        <v>2</v>
      </c>
      <c r="M14755" s="76">
        <v>1</v>
      </c>
      <c r="N14755" s="76"/>
      <c r="O14755" s="76"/>
      <c r="P14755" s="76"/>
      <c r="Q14755" s="76"/>
      <c r="R14755" s="76"/>
      <c r="S14755" s="76">
        <v>1</v>
      </c>
      <c r="T14755" s="76"/>
      <c r="U14755" s="76"/>
      <c r="V14755" s="76"/>
      <c r="W14755" s="76"/>
      <c r="X14755" s="76"/>
    </row>
    <row r="14756" spans="1:24">
      <c r="A14756" s="54"/>
      <c r="B14756" s="54"/>
      <c r="C14756" s="54"/>
      <c r="D14756" s="54"/>
      <c r="E14756" s="54"/>
      <c r="F14756" s="54"/>
      <c r="G14756" s="77"/>
      <c r="H14756" s="54"/>
      <c r="I14756" s="79"/>
      <c r="J14756" s="54"/>
      <c r="K14756" s="75" t="s">
        <v>1501</v>
      </c>
      <c r="L14756" s="76">
        <f t="shared" si="680"/>
        <v>0</v>
      </c>
      <c r="M14756" s="76"/>
      <c r="N14756" s="76"/>
      <c r="O14756" s="76"/>
      <c r="P14756" s="76"/>
      <c r="Q14756" s="76"/>
      <c r="R14756" s="76"/>
      <c r="S14756" s="76"/>
      <c r="T14756" s="76"/>
      <c r="U14756" s="76"/>
      <c r="V14756" s="76"/>
      <c r="W14756" s="76"/>
      <c r="X14756" s="76"/>
    </row>
    <row r="14757" spans="1:24">
      <c r="A14757" s="54"/>
      <c r="B14757" s="54"/>
      <c r="C14757" s="80"/>
      <c r="D14757" s="80"/>
      <c r="E14757" s="80"/>
      <c r="F14757" s="80"/>
      <c r="G14757" s="81"/>
      <c r="H14757" s="80"/>
      <c r="I14757" s="83"/>
      <c r="J14757" s="80"/>
      <c r="K14757" s="84" t="s">
        <v>1502</v>
      </c>
      <c r="L14757" s="76">
        <f t="shared" si="680"/>
        <v>0</v>
      </c>
      <c r="M14757" s="76"/>
      <c r="N14757" s="76"/>
      <c r="O14757" s="76"/>
      <c r="P14757" s="76"/>
      <c r="Q14757" s="76"/>
      <c r="R14757" s="76"/>
      <c r="S14757" s="76"/>
      <c r="T14757" s="76"/>
      <c r="U14757" s="76"/>
      <c r="V14757" s="76"/>
      <c r="W14757" s="76"/>
      <c r="X14757" s="76"/>
    </row>
    <row r="14758" spans="1:24">
      <c r="A14758" s="54"/>
      <c r="B14758" s="54"/>
      <c r="C14758" s="46" t="s">
        <v>1622</v>
      </c>
      <c r="D14758" s="58" t="s">
        <v>22281</v>
      </c>
      <c r="E14758" s="651" t="s">
        <v>22282</v>
      </c>
      <c r="F14758" s="46" t="s">
        <v>22283</v>
      </c>
      <c r="G14758" s="58" t="s">
        <v>22284</v>
      </c>
      <c r="H14758" s="46" t="s">
        <v>22285</v>
      </c>
      <c r="I14758" s="74">
        <v>0</v>
      </c>
      <c r="J14758" s="46" t="s">
        <v>1508</v>
      </c>
      <c r="K14758" s="75" t="s">
        <v>1509</v>
      </c>
      <c r="L14758" s="76">
        <f>SUM(M14758:X14758)</f>
        <v>3</v>
      </c>
      <c r="M14758" s="76"/>
      <c r="N14758" s="76"/>
      <c r="O14758" s="76">
        <v>1</v>
      </c>
      <c r="P14758" s="76"/>
      <c r="Q14758" s="76"/>
      <c r="R14758" s="76"/>
      <c r="S14758" s="76">
        <v>1</v>
      </c>
      <c r="T14758" s="76">
        <v>1</v>
      </c>
      <c r="U14758" s="76"/>
      <c r="V14758" s="76"/>
      <c r="W14758" s="76"/>
      <c r="X14758" s="76"/>
    </row>
    <row r="14759" spans="1:24">
      <c r="A14759" s="54"/>
      <c r="B14759" s="54"/>
      <c r="C14759" s="54"/>
      <c r="D14759" s="77"/>
      <c r="E14759" s="200"/>
      <c r="F14759" s="54"/>
      <c r="G14759" s="77"/>
      <c r="H14759" s="54"/>
      <c r="I14759" s="79"/>
      <c r="J14759" s="54"/>
      <c r="K14759" s="75" t="s">
        <v>1501</v>
      </c>
      <c r="L14759" s="76">
        <f>SUM(M14759:X14759)</f>
        <v>0</v>
      </c>
      <c r="M14759" s="76"/>
      <c r="N14759" s="76"/>
      <c r="O14759" s="76"/>
      <c r="P14759" s="76"/>
      <c r="Q14759" s="76"/>
      <c r="R14759" s="76"/>
      <c r="S14759" s="76"/>
      <c r="T14759" s="76"/>
      <c r="U14759" s="76"/>
      <c r="V14759" s="76"/>
      <c r="W14759" s="76"/>
      <c r="X14759" s="76"/>
    </row>
    <row r="14760" spans="1:24">
      <c r="A14760" s="54"/>
      <c r="B14760" s="54"/>
      <c r="C14760" s="80"/>
      <c r="D14760" s="81"/>
      <c r="E14760" s="201"/>
      <c r="F14760" s="80"/>
      <c r="G14760" s="81"/>
      <c r="H14760" s="80"/>
      <c r="I14760" s="83"/>
      <c r="J14760" s="80"/>
      <c r="K14760" s="84" t="s">
        <v>1502</v>
      </c>
      <c r="L14760" s="76">
        <f>SUM(M14760:X14760)</f>
        <v>0</v>
      </c>
      <c r="M14760" s="76"/>
      <c r="N14760" s="76"/>
      <c r="O14760" s="76"/>
      <c r="P14760" s="76"/>
      <c r="Q14760" s="76"/>
      <c r="R14760" s="76"/>
      <c r="S14760" s="76"/>
      <c r="T14760" s="76"/>
      <c r="U14760" s="76"/>
      <c r="V14760" s="76"/>
      <c r="W14760" s="76"/>
      <c r="X14760" s="76"/>
    </row>
    <row r="14761" spans="1:24">
      <c r="A14761" s="54"/>
      <c r="B14761" s="54"/>
      <c r="C14761" s="46" t="s">
        <v>1622</v>
      </c>
      <c r="D14761" s="46" t="s">
        <v>22286</v>
      </c>
      <c r="E14761" s="58" t="s">
        <v>22287</v>
      </c>
      <c r="F14761" s="46" t="s">
        <v>22288</v>
      </c>
      <c r="G14761" s="58" t="s">
        <v>22289</v>
      </c>
      <c r="H14761" s="46" t="s">
        <v>22290</v>
      </c>
      <c r="I14761" s="74">
        <v>0</v>
      </c>
      <c r="J14761" s="46" t="s">
        <v>1508</v>
      </c>
      <c r="K14761" s="75" t="s">
        <v>1509</v>
      </c>
      <c r="L14761" s="76">
        <f t="shared" si="680"/>
        <v>3</v>
      </c>
      <c r="M14761" s="76"/>
      <c r="N14761" s="76"/>
      <c r="O14761" s="76"/>
      <c r="P14761" s="76"/>
      <c r="Q14761" s="76"/>
      <c r="R14761" s="76"/>
      <c r="S14761" s="76">
        <v>2</v>
      </c>
      <c r="T14761" s="76"/>
      <c r="U14761" s="76"/>
      <c r="V14761" s="76"/>
      <c r="W14761" s="76">
        <v>1</v>
      </c>
      <c r="X14761" s="76"/>
    </row>
    <row r="14762" spans="1:24">
      <c r="A14762" s="54"/>
      <c r="B14762" s="54"/>
      <c r="C14762" s="54"/>
      <c r="D14762" s="54"/>
      <c r="E14762" s="54"/>
      <c r="F14762" s="54"/>
      <c r="G14762" s="77"/>
      <c r="H14762" s="54"/>
      <c r="I14762" s="79"/>
      <c r="J14762" s="54"/>
      <c r="K14762" s="75" t="s">
        <v>1501</v>
      </c>
      <c r="L14762" s="76">
        <f t="shared" si="680"/>
        <v>0</v>
      </c>
      <c r="M14762" s="76"/>
      <c r="N14762" s="76"/>
      <c r="O14762" s="76"/>
      <c r="P14762" s="76"/>
      <c r="Q14762" s="76"/>
      <c r="R14762" s="76"/>
      <c r="S14762" s="76"/>
      <c r="T14762" s="76"/>
      <c r="U14762" s="76"/>
      <c r="V14762" s="76"/>
      <c r="W14762" s="76"/>
      <c r="X14762" s="76"/>
    </row>
    <row r="14763" spans="1:24">
      <c r="A14763" s="54"/>
      <c r="B14763" s="54"/>
      <c r="C14763" s="80"/>
      <c r="D14763" s="80"/>
      <c r="E14763" s="80"/>
      <c r="F14763" s="80"/>
      <c r="G14763" s="81"/>
      <c r="H14763" s="80"/>
      <c r="I14763" s="83"/>
      <c r="J14763" s="80"/>
      <c r="K14763" s="84" t="s">
        <v>1502</v>
      </c>
      <c r="L14763" s="76">
        <f t="shared" si="680"/>
        <v>0</v>
      </c>
      <c r="M14763" s="76"/>
      <c r="N14763" s="76"/>
      <c r="O14763" s="76"/>
      <c r="P14763" s="76"/>
      <c r="Q14763" s="76"/>
      <c r="R14763" s="76"/>
      <c r="S14763" s="76"/>
      <c r="T14763" s="76"/>
      <c r="U14763" s="76"/>
      <c r="V14763" s="76"/>
      <c r="W14763" s="76"/>
      <c r="X14763" s="76"/>
    </row>
    <row r="14764" spans="1:24">
      <c r="A14764" s="54"/>
      <c r="B14764" s="54"/>
      <c r="C14764" s="46" t="s">
        <v>1622</v>
      </c>
      <c r="D14764" s="46" t="s">
        <v>22291</v>
      </c>
      <c r="E14764" s="58" t="s">
        <v>22292</v>
      </c>
      <c r="F14764" s="46" t="s">
        <v>22293</v>
      </c>
      <c r="G14764" s="58" t="s">
        <v>22289</v>
      </c>
      <c r="H14764" s="46" t="s">
        <v>22290</v>
      </c>
      <c r="I14764" s="74">
        <v>2744</v>
      </c>
      <c r="J14764" s="46" t="s">
        <v>1508</v>
      </c>
      <c r="K14764" s="75" t="s">
        <v>1509</v>
      </c>
      <c r="L14764" s="76">
        <f t="shared" si="680"/>
        <v>3</v>
      </c>
      <c r="M14764" s="76"/>
      <c r="N14764" s="76"/>
      <c r="O14764" s="76"/>
      <c r="P14764" s="76"/>
      <c r="Q14764" s="76"/>
      <c r="R14764" s="76"/>
      <c r="S14764" s="76"/>
      <c r="T14764" s="76">
        <v>3</v>
      </c>
      <c r="U14764" s="76"/>
      <c r="V14764" s="76"/>
      <c r="W14764" s="76"/>
      <c r="X14764" s="76"/>
    </row>
    <row r="14765" spans="1:24">
      <c r="A14765" s="54"/>
      <c r="B14765" s="54"/>
      <c r="C14765" s="54"/>
      <c r="D14765" s="54"/>
      <c r="E14765" s="54"/>
      <c r="F14765" s="54"/>
      <c r="G14765" s="77"/>
      <c r="H14765" s="54"/>
      <c r="I14765" s="79"/>
      <c r="J14765" s="54"/>
      <c r="K14765" s="75" t="s">
        <v>1501</v>
      </c>
      <c r="L14765" s="76">
        <f t="shared" si="680"/>
        <v>0</v>
      </c>
      <c r="M14765" s="76"/>
      <c r="N14765" s="76"/>
      <c r="O14765" s="76"/>
      <c r="P14765" s="76"/>
      <c r="Q14765" s="76"/>
      <c r="R14765" s="76"/>
      <c r="S14765" s="76"/>
      <c r="T14765" s="76"/>
      <c r="U14765" s="76"/>
      <c r="V14765" s="76"/>
      <c r="W14765" s="76"/>
      <c r="X14765" s="76"/>
    </row>
    <row r="14766" spans="1:24">
      <c r="A14766" s="54"/>
      <c r="B14766" s="54"/>
      <c r="C14766" s="80"/>
      <c r="D14766" s="80"/>
      <c r="E14766" s="80"/>
      <c r="F14766" s="80"/>
      <c r="G14766" s="81"/>
      <c r="H14766" s="80"/>
      <c r="I14766" s="83"/>
      <c r="J14766" s="80"/>
      <c r="K14766" s="84" t="s">
        <v>1502</v>
      </c>
      <c r="L14766" s="76">
        <f t="shared" si="680"/>
        <v>0</v>
      </c>
      <c r="M14766" s="76"/>
      <c r="N14766" s="76"/>
      <c r="O14766" s="76"/>
      <c r="P14766" s="76"/>
      <c r="Q14766" s="76"/>
      <c r="R14766" s="76"/>
      <c r="S14766" s="76"/>
      <c r="T14766" s="76"/>
      <c r="U14766" s="76"/>
      <c r="V14766" s="76"/>
      <c r="W14766" s="76"/>
      <c r="X14766" s="76"/>
    </row>
    <row r="14767" spans="1:24">
      <c r="A14767" s="54"/>
      <c r="B14767" s="54"/>
      <c r="C14767" s="46" t="s">
        <v>1622</v>
      </c>
      <c r="D14767" s="46" t="s">
        <v>22294</v>
      </c>
      <c r="E14767" s="58" t="s">
        <v>22295</v>
      </c>
      <c r="F14767" s="46" t="s">
        <v>22296</v>
      </c>
      <c r="G14767" s="58" t="s">
        <v>22297</v>
      </c>
      <c r="H14767" s="46" t="s">
        <v>22298</v>
      </c>
      <c r="I14767" s="74">
        <v>406</v>
      </c>
      <c r="J14767" s="46" t="s">
        <v>1508</v>
      </c>
      <c r="K14767" s="75" t="s">
        <v>1509</v>
      </c>
      <c r="L14767" s="76">
        <f>SUM(M14767:X14767)</f>
        <v>2</v>
      </c>
      <c r="M14767" s="76"/>
      <c r="N14767" s="76"/>
      <c r="O14767" s="76">
        <v>1</v>
      </c>
      <c r="P14767" s="76"/>
      <c r="Q14767" s="76"/>
      <c r="R14767" s="76"/>
      <c r="S14767" s="76"/>
      <c r="T14767" s="76">
        <v>1</v>
      </c>
      <c r="U14767" s="76"/>
      <c r="V14767" s="76"/>
      <c r="W14767" s="76"/>
      <c r="X14767" s="76"/>
    </row>
    <row r="14768" spans="1:24">
      <c r="A14768" s="54"/>
      <c r="B14768" s="54"/>
      <c r="C14768" s="54"/>
      <c r="D14768" s="54"/>
      <c r="E14768" s="54"/>
      <c r="F14768" s="54"/>
      <c r="G14768" s="77"/>
      <c r="H14768" s="54"/>
      <c r="I14768" s="79"/>
      <c r="J14768" s="54"/>
      <c r="K14768" s="75" t="s">
        <v>1501</v>
      </c>
      <c r="L14768" s="76">
        <f t="shared" ref="L14768:L14831" si="681">SUM(M14768:X14768)</f>
        <v>0</v>
      </c>
      <c r="M14768" s="76"/>
      <c r="N14768" s="76"/>
      <c r="O14768" s="76"/>
      <c r="P14768" s="76"/>
      <c r="Q14768" s="76"/>
      <c r="R14768" s="76"/>
      <c r="S14768" s="76"/>
      <c r="T14768" s="76"/>
      <c r="U14768" s="76"/>
      <c r="V14768" s="76"/>
      <c r="W14768" s="76"/>
      <c r="X14768" s="76"/>
    </row>
    <row r="14769" spans="1:24">
      <c r="A14769" s="54"/>
      <c r="B14769" s="54"/>
      <c r="C14769" s="80"/>
      <c r="D14769" s="80"/>
      <c r="E14769" s="80"/>
      <c r="F14769" s="80"/>
      <c r="G14769" s="81"/>
      <c r="H14769" s="80"/>
      <c r="I14769" s="83"/>
      <c r="J14769" s="80"/>
      <c r="K14769" s="84" t="s">
        <v>1502</v>
      </c>
      <c r="L14769" s="76">
        <f t="shared" si="681"/>
        <v>0</v>
      </c>
      <c r="M14769" s="76"/>
      <c r="N14769" s="76"/>
      <c r="O14769" s="76"/>
      <c r="P14769" s="76"/>
      <c r="Q14769" s="76"/>
      <c r="R14769" s="76"/>
      <c r="S14769" s="76"/>
      <c r="T14769" s="76"/>
      <c r="U14769" s="76"/>
      <c r="V14769" s="76"/>
      <c r="W14769" s="76"/>
      <c r="X14769" s="76"/>
    </row>
    <row r="14770" spans="1:24">
      <c r="A14770" s="54"/>
      <c r="B14770" s="54"/>
      <c r="C14770" s="46" t="s">
        <v>1622</v>
      </c>
      <c r="D14770" s="46" t="s">
        <v>12986</v>
      </c>
      <c r="E14770" s="58" t="s">
        <v>22299</v>
      </c>
      <c r="F14770" s="46" t="s">
        <v>22300</v>
      </c>
      <c r="G14770" s="58" t="s">
        <v>22301</v>
      </c>
      <c r="H14770" s="46" t="s">
        <v>22302</v>
      </c>
      <c r="I14770" s="74">
        <v>417</v>
      </c>
      <c r="J14770" s="46" t="s">
        <v>1508</v>
      </c>
      <c r="K14770" s="75" t="s">
        <v>1509</v>
      </c>
      <c r="L14770" s="76">
        <f t="shared" si="681"/>
        <v>2</v>
      </c>
      <c r="M14770" s="76">
        <v>1</v>
      </c>
      <c r="N14770" s="76"/>
      <c r="O14770" s="76">
        <v>1</v>
      </c>
      <c r="P14770" s="76"/>
      <c r="Q14770" s="76"/>
      <c r="R14770" s="76"/>
      <c r="S14770" s="76"/>
      <c r="T14770" s="76"/>
      <c r="U14770" s="76"/>
      <c r="V14770" s="76"/>
      <c r="W14770" s="76"/>
      <c r="X14770" s="76"/>
    </row>
    <row r="14771" spans="1:24">
      <c r="A14771" s="54"/>
      <c r="B14771" s="54"/>
      <c r="C14771" s="54"/>
      <c r="D14771" s="54"/>
      <c r="E14771" s="54"/>
      <c r="F14771" s="54"/>
      <c r="G14771" s="77"/>
      <c r="H14771" s="54"/>
      <c r="I14771" s="79"/>
      <c r="J14771" s="54"/>
      <c r="K14771" s="75" t="s">
        <v>1501</v>
      </c>
      <c r="L14771" s="76">
        <f t="shared" si="681"/>
        <v>0</v>
      </c>
      <c r="M14771" s="76"/>
      <c r="N14771" s="76"/>
      <c r="O14771" s="76"/>
      <c r="P14771" s="76"/>
      <c r="Q14771" s="76"/>
      <c r="R14771" s="76"/>
      <c r="S14771" s="76"/>
      <c r="T14771" s="76"/>
      <c r="U14771" s="76"/>
      <c r="V14771" s="76"/>
      <c r="W14771" s="76"/>
      <c r="X14771" s="76"/>
    </row>
    <row r="14772" spans="1:24">
      <c r="A14772" s="54"/>
      <c r="B14772" s="54"/>
      <c r="C14772" s="80"/>
      <c r="D14772" s="80"/>
      <c r="E14772" s="80"/>
      <c r="F14772" s="80"/>
      <c r="G14772" s="81"/>
      <c r="H14772" s="80"/>
      <c r="I14772" s="83"/>
      <c r="J14772" s="80"/>
      <c r="K14772" s="84" t="s">
        <v>1502</v>
      </c>
      <c r="L14772" s="76">
        <f t="shared" si="681"/>
        <v>0</v>
      </c>
      <c r="M14772" s="76"/>
      <c r="N14772" s="76"/>
      <c r="O14772" s="76"/>
      <c r="P14772" s="76"/>
      <c r="Q14772" s="76"/>
      <c r="R14772" s="76"/>
      <c r="S14772" s="76"/>
      <c r="T14772" s="76"/>
      <c r="U14772" s="76"/>
      <c r="V14772" s="76"/>
      <c r="W14772" s="76"/>
      <c r="X14772" s="76"/>
    </row>
    <row r="14773" spans="1:24">
      <c r="A14773" s="54"/>
      <c r="B14773" s="54"/>
      <c r="C14773" s="46" t="s">
        <v>1622</v>
      </c>
      <c r="D14773" s="46" t="s">
        <v>22303</v>
      </c>
      <c r="E14773" s="58" t="s">
        <v>22304</v>
      </c>
      <c r="F14773" s="46" t="s">
        <v>22305</v>
      </c>
      <c r="G14773" s="58" t="s">
        <v>22306</v>
      </c>
      <c r="H14773" s="46" t="s">
        <v>22307</v>
      </c>
      <c r="I14773" s="74">
        <v>15</v>
      </c>
      <c r="J14773" s="46" t="s">
        <v>1508</v>
      </c>
      <c r="K14773" s="75" t="s">
        <v>1509</v>
      </c>
      <c r="L14773" s="76">
        <f t="shared" si="681"/>
        <v>2</v>
      </c>
      <c r="M14773" s="76">
        <v>1</v>
      </c>
      <c r="N14773" s="76"/>
      <c r="O14773" s="76">
        <v>1</v>
      </c>
      <c r="P14773" s="76"/>
      <c r="Q14773" s="76"/>
      <c r="R14773" s="76"/>
      <c r="S14773" s="76"/>
      <c r="T14773" s="76"/>
      <c r="U14773" s="76"/>
      <c r="V14773" s="76"/>
      <c r="W14773" s="76"/>
      <c r="X14773" s="76"/>
    </row>
    <row r="14774" spans="1:24">
      <c r="A14774" s="54"/>
      <c r="B14774" s="54"/>
      <c r="C14774" s="54"/>
      <c r="D14774" s="54"/>
      <c r="E14774" s="54"/>
      <c r="F14774" s="54"/>
      <c r="G14774" s="77"/>
      <c r="H14774" s="54"/>
      <c r="I14774" s="79"/>
      <c r="J14774" s="54"/>
      <c r="K14774" s="75" t="s">
        <v>1501</v>
      </c>
      <c r="L14774" s="76">
        <f t="shared" si="681"/>
        <v>0</v>
      </c>
      <c r="M14774" s="76"/>
      <c r="N14774" s="76"/>
      <c r="O14774" s="76"/>
      <c r="P14774" s="76"/>
      <c r="Q14774" s="76"/>
      <c r="R14774" s="76"/>
      <c r="S14774" s="76"/>
      <c r="T14774" s="76"/>
      <c r="U14774" s="76"/>
      <c r="V14774" s="76"/>
      <c r="W14774" s="76"/>
      <c r="X14774" s="76"/>
    </row>
    <row r="14775" spans="1:24">
      <c r="A14775" s="54"/>
      <c r="B14775" s="54"/>
      <c r="C14775" s="80"/>
      <c r="D14775" s="80"/>
      <c r="E14775" s="80"/>
      <c r="F14775" s="80"/>
      <c r="G14775" s="81"/>
      <c r="H14775" s="80"/>
      <c r="I14775" s="83"/>
      <c r="J14775" s="80"/>
      <c r="K14775" s="84" t="s">
        <v>1502</v>
      </c>
      <c r="L14775" s="76">
        <f t="shared" si="681"/>
        <v>0</v>
      </c>
      <c r="M14775" s="76"/>
      <c r="N14775" s="76"/>
      <c r="O14775" s="76"/>
      <c r="P14775" s="76"/>
      <c r="Q14775" s="76"/>
      <c r="R14775" s="76"/>
      <c r="S14775" s="76"/>
      <c r="T14775" s="76"/>
      <c r="U14775" s="76"/>
      <c r="V14775" s="76"/>
      <c r="W14775" s="76"/>
      <c r="X14775" s="76"/>
    </row>
    <row r="14776" spans="1:24">
      <c r="A14776" s="54"/>
      <c r="B14776" s="54"/>
      <c r="C14776" s="46" t="s">
        <v>1622</v>
      </c>
      <c r="D14776" s="46" t="s">
        <v>22308</v>
      </c>
      <c r="E14776" s="58" t="s">
        <v>22309</v>
      </c>
      <c r="F14776" s="46" t="s">
        <v>22310</v>
      </c>
      <c r="G14776" s="58" t="s">
        <v>22311</v>
      </c>
      <c r="H14776" s="46" t="s">
        <v>22312</v>
      </c>
      <c r="I14776" s="74">
        <v>0</v>
      </c>
      <c r="J14776" s="46" t="s">
        <v>1508</v>
      </c>
      <c r="K14776" s="75" t="s">
        <v>1509</v>
      </c>
      <c r="L14776" s="76">
        <f t="shared" si="681"/>
        <v>2</v>
      </c>
      <c r="M14776" s="76"/>
      <c r="N14776" s="76"/>
      <c r="O14776" s="76">
        <v>1</v>
      </c>
      <c r="P14776" s="76"/>
      <c r="Q14776" s="76"/>
      <c r="R14776" s="76"/>
      <c r="S14776" s="76"/>
      <c r="T14776" s="76">
        <v>1</v>
      </c>
      <c r="U14776" s="76"/>
      <c r="V14776" s="76"/>
      <c r="W14776" s="76"/>
      <c r="X14776" s="76"/>
    </row>
    <row r="14777" spans="1:24">
      <c r="A14777" s="54"/>
      <c r="B14777" s="54"/>
      <c r="C14777" s="54"/>
      <c r="D14777" s="54"/>
      <c r="E14777" s="54"/>
      <c r="F14777" s="54"/>
      <c r="G14777" s="77"/>
      <c r="H14777" s="54"/>
      <c r="I14777" s="79"/>
      <c r="J14777" s="54"/>
      <c r="K14777" s="75" t="s">
        <v>1501</v>
      </c>
      <c r="L14777" s="76">
        <f t="shared" si="681"/>
        <v>0</v>
      </c>
      <c r="M14777" s="76"/>
      <c r="N14777" s="76"/>
      <c r="O14777" s="76"/>
      <c r="P14777" s="76"/>
      <c r="Q14777" s="76"/>
      <c r="R14777" s="76"/>
      <c r="S14777" s="76"/>
      <c r="T14777" s="76"/>
      <c r="U14777" s="76"/>
      <c r="V14777" s="76"/>
      <c r="W14777" s="76"/>
      <c r="X14777" s="76"/>
    </row>
    <row r="14778" spans="1:24">
      <c r="A14778" s="54"/>
      <c r="B14778" s="54"/>
      <c r="C14778" s="80"/>
      <c r="D14778" s="80"/>
      <c r="E14778" s="80"/>
      <c r="F14778" s="80"/>
      <c r="G14778" s="81"/>
      <c r="H14778" s="80"/>
      <c r="I14778" s="83"/>
      <c r="J14778" s="80"/>
      <c r="K14778" s="84" t="s">
        <v>1502</v>
      </c>
      <c r="L14778" s="76">
        <f t="shared" si="681"/>
        <v>0</v>
      </c>
      <c r="M14778" s="76"/>
      <c r="N14778" s="76"/>
      <c r="O14778" s="76"/>
      <c r="P14778" s="76"/>
      <c r="Q14778" s="76"/>
      <c r="R14778" s="76"/>
      <c r="S14778" s="76"/>
      <c r="T14778" s="76"/>
      <c r="U14778" s="76"/>
      <c r="V14778" s="76"/>
      <c r="W14778" s="76"/>
      <c r="X14778" s="76"/>
    </row>
    <row r="14779" spans="1:24">
      <c r="A14779" s="54"/>
      <c r="B14779" s="54"/>
      <c r="C14779" s="46" t="s">
        <v>1622</v>
      </c>
      <c r="D14779" s="46" t="s">
        <v>22313</v>
      </c>
      <c r="E14779" s="58" t="s">
        <v>22314</v>
      </c>
      <c r="F14779" s="46" t="s">
        <v>22315</v>
      </c>
      <c r="G14779" s="58" t="s">
        <v>22316</v>
      </c>
      <c r="H14779" s="46" t="s">
        <v>22317</v>
      </c>
      <c r="I14779" s="74">
        <v>78</v>
      </c>
      <c r="J14779" s="46" t="s">
        <v>1508</v>
      </c>
      <c r="K14779" s="75" t="s">
        <v>1509</v>
      </c>
      <c r="L14779" s="76">
        <f t="shared" si="681"/>
        <v>3</v>
      </c>
      <c r="M14779" s="76"/>
      <c r="N14779" s="76"/>
      <c r="O14779" s="76"/>
      <c r="P14779" s="76"/>
      <c r="Q14779" s="76"/>
      <c r="R14779" s="76"/>
      <c r="S14779" s="76">
        <v>1</v>
      </c>
      <c r="T14779" s="76">
        <v>2</v>
      </c>
      <c r="U14779" s="76"/>
      <c r="V14779" s="76"/>
      <c r="W14779" s="76"/>
      <c r="X14779" s="76"/>
    </row>
    <row r="14780" spans="1:24">
      <c r="A14780" s="54"/>
      <c r="B14780" s="54"/>
      <c r="C14780" s="54"/>
      <c r="D14780" s="54"/>
      <c r="E14780" s="54"/>
      <c r="F14780" s="54"/>
      <c r="G14780" s="77"/>
      <c r="H14780" s="54"/>
      <c r="I14780" s="79"/>
      <c r="J14780" s="54"/>
      <c r="K14780" s="75" t="s">
        <v>1501</v>
      </c>
      <c r="L14780" s="76">
        <f t="shared" si="681"/>
        <v>0</v>
      </c>
      <c r="M14780" s="76"/>
      <c r="N14780" s="76"/>
      <c r="O14780" s="76"/>
      <c r="P14780" s="76"/>
      <c r="Q14780" s="76"/>
      <c r="R14780" s="76"/>
      <c r="S14780" s="76"/>
      <c r="T14780" s="76"/>
      <c r="U14780" s="76"/>
      <c r="V14780" s="76"/>
      <c r="W14780" s="76"/>
      <c r="X14780" s="76"/>
    </row>
    <row r="14781" spans="1:24">
      <c r="A14781" s="54"/>
      <c r="B14781" s="54"/>
      <c r="C14781" s="80"/>
      <c r="D14781" s="80"/>
      <c r="E14781" s="80"/>
      <c r="F14781" s="80"/>
      <c r="G14781" s="81"/>
      <c r="H14781" s="80"/>
      <c r="I14781" s="83"/>
      <c r="J14781" s="80"/>
      <c r="K14781" s="84" t="s">
        <v>1502</v>
      </c>
      <c r="L14781" s="76">
        <f t="shared" si="681"/>
        <v>0</v>
      </c>
      <c r="M14781" s="76"/>
      <c r="N14781" s="76"/>
      <c r="O14781" s="76"/>
      <c r="P14781" s="76"/>
      <c r="Q14781" s="76"/>
      <c r="R14781" s="76"/>
      <c r="S14781" s="76"/>
      <c r="T14781" s="76"/>
      <c r="U14781" s="76"/>
      <c r="V14781" s="76"/>
      <c r="W14781" s="76"/>
      <c r="X14781" s="76"/>
    </row>
    <row r="14782" spans="1:24">
      <c r="A14782" s="54"/>
      <c r="B14782" s="54"/>
      <c r="C14782" s="46" t="s">
        <v>1622</v>
      </c>
      <c r="D14782" s="46" t="s">
        <v>22318</v>
      </c>
      <c r="E14782" s="58" t="s">
        <v>22319</v>
      </c>
      <c r="F14782" s="46" t="s">
        <v>22320</v>
      </c>
      <c r="G14782" s="58" t="s">
        <v>22321</v>
      </c>
      <c r="H14782" s="46" t="s">
        <v>22322</v>
      </c>
      <c r="I14782" s="74">
        <v>0</v>
      </c>
      <c r="J14782" s="46" t="s">
        <v>1508</v>
      </c>
      <c r="K14782" s="75" t="s">
        <v>1509</v>
      </c>
      <c r="L14782" s="76">
        <f t="shared" si="681"/>
        <v>2</v>
      </c>
      <c r="M14782" s="76">
        <v>2</v>
      </c>
      <c r="N14782" s="76"/>
      <c r="O14782" s="76"/>
      <c r="P14782" s="76"/>
      <c r="Q14782" s="76"/>
      <c r="R14782" s="76"/>
      <c r="S14782" s="76"/>
      <c r="T14782" s="76"/>
      <c r="U14782" s="76"/>
      <c r="V14782" s="76"/>
      <c r="W14782" s="76"/>
      <c r="X14782" s="76"/>
    </row>
    <row r="14783" spans="1:24">
      <c r="A14783" s="54"/>
      <c r="B14783" s="54"/>
      <c r="C14783" s="54"/>
      <c r="D14783" s="54"/>
      <c r="E14783" s="54"/>
      <c r="F14783" s="54"/>
      <c r="G14783" s="77"/>
      <c r="H14783" s="54"/>
      <c r="I14783" s="79"/>
      <c r="J14783" s="54"/>
      <c r="K14783" s="75" t="s">
        <v>1501</v>
      </c>
      <c r="L14783" s="76">
        <f t="shared" si="681"/>
        <v>0</v>
      </c>
      <c r="M14783" s="76"/>
      <c r="N14783" s="76"/>
      <c r="O14783" s="76"/>
      <c r="P14783" s="76"/>
      <c r="Q14783" s="76"/>
      <c r="R14783" s="76"/>
      <c r="S14783" s="76"/>
      <c r="T14783" s="76"/>
      <c r="U14783" s="76"/>
      <c r="V14783" s="76"/>
      <c r="W14783" s="76"/>
      <c r="X14783" s="76"/>
    </row>
    <row r="14784" spans="1:24">
      <c r="A14784" s="54"/>
      <c r="B14784" s="54"/>
      <c r="C14784" s="80"/>
      <c r="D14784" s="80"/>
      <c r="E14784" s="80"/>
      <c r="F14784" s="80"/>
      <c r="G14784" s="81"/>
      <c r="H14784" s="80"/>
      <c r="I14784" s="83"/>
      <c r="J14784" s="80"/>
      <c r="K14784" s="84" t="s">
        <v>1502</v>
      </c>
      <c r="L14784" s="76">
        <f t="shared" si="681"/>
        <v>0</v>
      </c>
      <c r="M14784" s="76"/>
      <c r="N14784" s="76"/>
      <c r="O14784" s="76"/>
      <c r="P14784" s="76"/>
      <c r="Q14784" s="76"/>
      <c r="R14784" s="76"/>
      <c r="S14784" s="76"/>
      <c r="T14784" s="76"/>
      <c r="U14784" s="76"/>
      <c r="V14784" s="76"/>
      <c r="W14784" s="76"/>
      <c r="X14784" s="76"/>
    </row>
    <row r="14785" spans="1:24">
      <c r="A14785" s="54"/>
      <c r="B14785" s="54"/>
      <c r="C14785" s="46" t="s">
        <v>1622</v>
      </c>
      <c r="D14785" s="46" t="s">
        <v>22323</v>
      </c>
      <c r="E14785" s="58" t="s">
        <v>22324</v>
      </c>
      <c r="F14785" s="46" t="s">
        <v>22325</v>
      </c>
      <c r="G14785" s="58" t="s">
        <v>22326</v>
      </c>
      <c r="H14785" s="46"/>
      <c r="I14785" s="74">
        <v>10</v>
      </c>
      <c r="J14785" s="46" t="s">
        <v>1508</v>
      </c>
      <c r="K14785" s="75" t="s">
        <v>1509</v>
      </c>
      <c r="L14785" s="76">
        <f t="shared" si="681"/>
        <v>2</v>
      </c>
      <c r="M14785" s="76"/>
      <c r="N14785" s="76"/>
      <c r="O14785" s="76"/>
      <c r="P14785" s="76"/>
      <c r="Q14785" s="76"/>
      <c r="R14785" s="76"/>
      <c r="S14785" s="76">
        <v>1</v>
      </c>
      <c r="T14785" s="76">
        <v>1</v>
      </c>
      <c r="U14785" s="76"/>
      <c r="V14785" s="76"/>
      <c r="W14785" s="76"/>
      <c r="X14785" s="76"/>
    </row>
    <row r="14786" spans="1:24">
      <c r="A14786" s="54"/>
      <c r="B14786" s="54"/>
      <c r="C14786" s="54"/>
      <c r="D14786" s="54"/>
      <c r="E14786" s="54"/>
      <c r="F14786" s="54"/>
      <c r="G14786" s="77"/>
      <c r="H14786" s="54"/>
      <c r="I14786" s="79"/>
      <c r="J14786" s="54"/>
      <c r="K14786" s="75" t="s">
        <v>1501</v>
      </c>
      <c r="L14786" s="76">
        <f t="shared" si="681"/>
        <v>0</v>
      </c>
      <c r="M14786" s="76"/>
      <c r="N14786" s="76"/>
      <c r="O14786" s="76"/>
      <c r="P14786" s="76"/>
      <c r="Q14786" s="76"/>
      <c r="R14786" s="76"/>
      <c r="S14786" s="76"/>
      <c r="T14786" s="76"/>
      <c r="U14786" s="76"/>
      <c r="V14786" s="76"/>
      <c r="W14786" s="76"/>
      <c r="X14786" s="76"/>
    </row>
    <row r="14787" spans="1:24">
      <c r="A14787" s="54"/>
      <c r="B14787" s="80"/>
      <c r="C14787" s="80"/>
      <c r="D14787" s="80"/>
      <c r="E14787" s="80"/>
      <c r="F14787" s="80"/>
      <c r="G14787" s="81"/>
      <c r="H14787" s="80"/>
      <c r="I14787" s="83"/>
      <c r="J14787" s="80"/>
      <c r="K14787" s="84" t="s">
        <v>1502</v>
      </c>
      <c r="L14787" s="76">
        <f t="shared" si="681"/>
        <v>0</v>
      </c>
      <c r="M14787" s="76"/>
      <c r="N14787" s="76"/>
      <c r="O14787" s="76"/>
      <c r="P14787" s="76"/>
      <c r="Q14787" s="76"/>
      <c r="R14787" s="76"/>
      <c r="S14787" s="76"/>
      <c r="T14787" s="76"/>
      <c r="U14787" s="76"/>
      <c r="V14787" s="76"/>
      <c r="W14787" s="76"/>
      <c r="X14787" s="76"/>
    </row>
    <row r="14788" spans="1:24">
      <c r="A14788" s="54"/>
      <c r="B14788" s="58" t="s">
        <v>22327</v>
      </c>
      <c r="C14788" s="58"/>
      <c r="D14788" s="131">
        <f>COUNTA(D14791:D14838)</f>
        <v>16</v>
      </c>
      <c r="E14788" s="58"/>
      <c r="F14788" s="58"/>
      <c r="G14788" s="58"/>
      <c r="H14788" s="58"/>
      <c r="I14788" s="813">
        <f>SUM(I14791:I14838)</f>
        <v>21202</v>
      </c>
      <c r="J14788" s="46" t="s">
        <v>39</v>
      </c>
      <c r="K14788" s="75" t="s">
        <v>1509</v>
      </c>
      <c r="L14788" s="76">
        <f t="shared" si="681"/>
        <v>40</v>
      </c>
      <c r="M14788" s="812">
        <v>11</v>
      </c>
      <c r="N14788" s="812">
        <v>10</v>
      </c>
      <c r="O14788" s="812">
        <v>4</v>
      </c>
      <c r="P14788" s="812">
        <v>0</v>
      </c>
      <c r="Q14788" s="812">
        <v>0</v>
      </c>
      <c r="R14788" s="812">
        <v>0</v>
      </c>
      <c r="S14788" s="812">
        <v>9</v>
      </c>
      <c r="T14788" s="812">
        <v>1</v>
      </c>
      <c r="U14788" s="812">
        <v>0</v>
      </c>
      <c r="V14788" s="812">
        <v>0</v>
      </c>
      <c r="W14788" s="812">
        <v>5</v>
      </c>
      <c r="X14788" s="812">
        <v>0</v>
      </c>
    </row>
    <row r="14789" spans="1:24">
      <c r="A14789" s="54"/>
      <c r="B14789" s="77"/>
      <c r="C14789" s="77"/>
      <c r="D14789" s="136"/>
      <c r="E14789" s="77"/>
      <c r="F14789" s="77"/>
      <c r="G14789" s="77"/>
      <c r="H14789" s="77"/>
      <c r="I14789" s="814"/>
      <c r="J14789" s="54"/>
      <c r="K14789" s="75" t="s">
        <v>1501</v>
      </c>
      <c r="L14789" s="76">
        <f t="shared" si="681"/>
        <v>17</v>
      </c>
      <c r="M14789" s="812">
        <v>2</v>
      </c>
      <c r="N14789" s="812">
        <v>0</v>
      </c>
      <c r="O14789" s="812">
        <v>0</v>
      </c>
      <c r="P14789" s="812">
        <v>0</v>
      </c>
      <c r="Q14789" s="812">
        <v>0</v>
      </c>
      <c r="R14789" s="812">
        <v>15</v>
      </c>
      <c r="S14789" s="812">
        <v>0</v>
      </c>
      <c r="T14789" s="812">
        <v>0</v>
      </c>
      <c r="U14789" s="812">
        <v>0</v>
      </c>
      <c r="V14789" s="812">
        <v>0</v>
      </c>
      <c r="W14789" s="812">
        <v>0</v>
      </c>
      <c r="X14789" s="812">
        <v>0</v>
      </c>
    </row>
    <row r="14790" spans="1:24">
      <c r="A14790" s="54"/>
      <c r="B14790" s="81"/>
      <c r="C14790" s="81"/>
      <c r="D14790" s="138"/>
      <c r="E14790" s="81"/>
      <c r="F14790" s="81"/>
      <c r="G14790" s="81"/>
      <c r="H14790" s="81"/>
      <c r="I14790" s="815"/>
      <c r="J14790" s="80"/>
      <c r="K14790" s="84" t="s">
        <v>1502</v>
      </c>
      <c r="L14790" s="76">
        <f t="shared" si="681"/>
        <v>0</v>
      </c>
      <c r="M14790" s="812">
        <v>0</v>
      </c>
      <c r="N14790" s="812">
        <v>0</v>
      </c>
      <c r="O14790" s="812">
        <v>0</v>
      </c>
      <c r="P14790" s="812">
        <v>0</v>
      </c>
      <c r="Q14790" s="812">
        <v>0</v>
      </c>
      <c r="R14790" s="812">
        <v>0</v>
      </c>
      <c r="S14790" s="812">
        <v>0</v>
      </c>
      <c r="T14790" s="812">
        <v>0</v>
      </c>
      <c r="U14790" s="812">
        <v>0</v>
      </c>
      <c r="V14790" s="812">
        <v>0</v>
      </c>
      <c r="W14790" s="812">
        <v>0</v>
      </c>
      <c r="X14790" s="812">
        <v>0</v>
      </c>
    </row>
    <row r="14791" spans="1:24">
      <c r="A14791" s="54"/>
      <c r="B14791" s="46" t="s">
        <v>22328</v>
      </c>
      <c r="C14791" s="46" t="s">
        <v>31</v>
      </c>
      <c r="D14791" s="58" t="s">
        <v>22329</v>
      </c>
      <c r="E14791" s="58" t="s">
        <v>22330</v>
      </c>
      <c r="F14791" s="46" t="s">
        <v>22331</v>
      </c>
      <c r="G14791" s="58" t="s">
        <v>22332</v>
      </c>
      <c r="H14791" s="46" t="s">
        <v>22333</v>
      </c>
      <c r="I14791" s="524">
        <v>5190</v>
      </c>
      <c r="J14791" s="46" t="s">
        <v>39</v>
      </c>
      <c r="K14791" s="75" t="s">
        <v>32</v>
      </c>
      <c r="L14791" s="76">
        <f t="shared" si="681"/>
        <v>9</v>
      </c>
      <c r="M14791" s="76"/>
      <c r="N14791" s="76">
        <v>3</v>
      </c>
      <c r="O14791" s="76">
        <v>2</v>
      </c>
      <c r="P14791" s="76"/>
      <c r="Q14791" s="76"/>
      <c r="R14791" s="76"/>
      <c r="S14791" s="76"/>
      <c r="T14791" s="76"/>
      <c r="U14791" s="76"/>
      <c r="V14791" s="76"/>
      <c r="W14791" s="76">
        <v>4</v>
      </c>
      <c r="X14791" s="76"/>
    </row>
    <row r="14792" spans="1:24">
      <c r="A14792" s="54"/>
      <c r="B14792" s="54"/>
      <c r="C14792" s="54"/>
      <c r="D14792" s="77"/>
      <c r="E14792" s="77"/>
      <c r="F14792" s="54"/>
      <c r="G14792" s="77"/>
      <c r="H14792" s="54"/>
      <c r="I14792" s="525"/>
      <c r="J14792" s="54"/>
      <c r="K14792" s="75" t="s">
        <v>34</v>
      </c>
      <c r="L14792" s="76">
        <f t="shared" si="681"/>
        <v>2</v>
      </c>
      <c r="M14792" s="76"/>
      <c r="N14792" s="76"/>
      <c r="O14792" s="76"/>
      <c r="P14792" s="76"/>
      <c r="Q14792" s="76"/>
      <c r="R14792" s="76">
        <v>2</v>
      </c>
      <c r="S14792" s="76"/>
      <c r="T14792" s="76"/>
      <c r="U14792" s="76"/>
      <c r="V14792" s="76"/>
      <c r="W14792" s="76"/>
      <c r="X14792" s="76"/>
    </row>
    <row r="14793" spans="1:24">
      <c r="A14793" s="54"/>
      <c r="B14793" s="54"/>
      <c r="C14793" s="80"/>
      <c r="D14793" s="81"/>
      <c r="E14793" s="81"/>
      <c r="F14793" s="80"/>
      <c r="G14793" s="81"/>
      <c r="H14793" s="80"/>
      <c r="I14793" s="526"/>
      <c r="J14793" s="80"/>
      <c r="K14793" s="84" t="s">
        <v>36</v>
      </c>
      <c r="L14793" s="76">
        <f t="shared" si="681"/>
        <v>0</v>
      </c>
      <c r="M14793" s="76"/>
      <c r="N14793" s="76"/>
      <c r="O14793" s="76"/>
      <c r="P14793" s="76"/>
      <c r="Q14793" s="76"/>
      <c r="R14793" s="76"/>
      <c r="S14793" s="76"/>
      <c r="T14793" s="76"/>
      <c r="U14793" s="76"/>
      <c r="V14793" s="76"/>
      <c r="W14793" s="76"/>
      <c r="X14793" s="76"/>
    </row>
    <row r="14794" spans="1:24">
      <c r="A14794" s="54"/>
      <c r="B14794" s="54"/>
      <c r="C14794" s="46" t="s">
        <v>31</v>
      </c>
      <c r="D14794" s="58" t="s">
        <v>22334</v>
      </c>
      <c r="E14794" s="58" t="s">
        <v>22335</v>
      </c>
      <c r="F14794" s="46" t="s">
        <v>22336</v>
      </c>
      <c r="G14794" s="58" t="s">
        <v>22337</v>
      </c>
      <c r="H14794" s="46" t="s">
        <v>22338</v>
      </c>
      <c r="I14794" s="524">
        <v>6716</v>
      </c>
      <c r="J14794" s="46" t="s">
        <v>39</v>
      </c>
      <c r="K14794" s="75" t="s">
        <v>32</v>
      </c>
      <c r="L14794" s="76">
        <f t="shared" si="681"/>
        <v>5</v>
      </c>
      <c r="M14794" s="76"/>
      <c r="N14794" s="76">
        <v>2</v>
      </c>
      <c r="O14794" s="76">
        <v>2</v>
      </c>
      <c r="P14794" s="76"/>
      <c r="Q14794" s="76"/>
      <c r="R14794" s="76"/>
      <c r="S14794" s="76">
        <v>1</v>
      </c>
      <c r="T14794" s="76"/>
      <c r="U14794" s="76"/>
      <c r="V14794" s="76"/>
      <c r="W14794" s="76"/>
      <c r="X14794" s="76"/>
    </row>
    <row r="14795" spans="1:24">
      <c r="A14795" s="54"/>
      <c r="B14795" s="54"/>
      <c r="C14795" s="54"/>
      <c r="D14795" s="77"/>
      <c r="E14795" s="77"/>
      <c r="F14795" s="54"/>
      <c r="G14795" s="77"/>
      <c r="H14795" s="54"/>
      <c r="I14795" s="525"/>
      <c r="J14795" s="54"/>
      <c r="K14795" s="75" t="s">
        <v>34</v>
      </c>
      <c r="L14795" s="76">
        <f t="shared" si="681"/>
        <v>2</v>
      </c>
      <c r="M14795" s="76"/>
      <c r="N14795" s="76"/>
      <c r="O14795" s="76"/>
      <c r="P14795" s="76"/>
      <c r="Q14795" s="76"/>
      <c r="R14795" s="76">
        <v>2</v>
      </c>
      <c r="S14795" s="76"/>
      <c r="T14795" s="76"/>
      <c r="U14795" s="76"/>
      <c r="V14795" s="76"/>
      <c r="W14795" s="76"/>
      <c r="X14795" s="76"/>
    </row>
    <row r="14796" spans="1:24">
      <c r="A14796" s="54"/>
      <c r="B14796" s="54"/>
      <c r="C14796" s="80"/>
      <c r="D14796" s="81"/>
      <c r="E14796" s="81"/>
      <c r="F14796" s="80"/>
      <c r="G14796" s="81"/>
      <c r="H14796" s="80"/>
      <c r="I14796" s="526"/>
      <c r="J14796" s="80"/>
      <c r="K14796" s="84" t="s">
        <v>36</v>
      </c>
      <c r="L14796" s="76">
        <f t="shared" si="681"/>
        <v>0</v>
      </c>
      <c r="M14796" s="76"/>
      <c r="N14796" s="76"/>
      <c r="O14796" s="76"/>
      <c r="P14796" s="76"/>
      <c r="Q14796" s="76"/>
      <c r="R14796" s="76"/>
      <c r="S14796" s="76"/>
      <c r="T14796" s="76"/>
      <c r="U14796" s="76"/>
      <c r="V14796" s="76"/>
      <c r="W14796" s="76"/>
      <c r="X14796" s="76"/>
    </row>
    <row r="14797" spans="1:24">
      <c r="A14797" s="54"/>
      <c r="B14797" s="54"/>
      <c r="C14797" s="46" t="s">
        <v>31</v>
      </c>
      <c r="D14797" s="58" t="s">
        <v>22339</v>
      </c>
      <c r="E14797" s="58" t="s">
        <v>22340</v>
      </c>
      <c r="F14797" s="46" t="s">
        <v>22341</v>
      </c>
      <c r="G14797" s="58" t="s">
        <v>22342</v>
      </c>
      <c r="H14797" s="46"/>
      <c r="I14797" s="524">
        <v>470</v>
      </c>
      <c r="J14797" s="46" t="s">
        <v>39</v>
      </c>
      <c r="K14797" s="75" t="s">
        <v>32</v>
      </c>
      <c r="L14797" s="76">
        <f t="shared" si="681"/>
        <v>3</v>
      </c>
      <c r="M14797" s="76"/>
      <c r="N14797" s="76">
        <v>1</v>
      </c>
      <c r="O14797" s="76"/>
      <c r="P14797" s="76"/>
      <c r="Q14797" s="76"/>
      <c r="R14797" s="76"/>
      <c r="S14797" s="76">
        <v>1</v>
      </c>
      <c r="T14797" s="76"/>
      <c r="U14797" s="76"/>
      <c r="V14797" s="76"/>
      <c r="W14797" s="76">
        <v>1</v>
      </c>
      <c r="X14797" s="76"/>
    </row>
    <row r="14798" spans="1:24">
      <c r="A14798" s="54"/>
      <c r="B14798" s="54"/>
      <c r="C14798" s="54"/>
      <c r="D14798" s="77"/>
      <c r="E14798" s="77"/>
      <c r="F14798" s="54"/>
      <c r="G14798" s="77"/>
      <c r="H14798" s="54"/>
      <c r="I14798" s="525"/>
      <c r="J14798" s="54"/>
      <c r="K14798" s="75" t="s">
        <v>34</v>
      </c>
      <c r="L14798" s="76">
        <f t="shared" si="681"/>
        <v>1</v>
      </c>
      <c r="M14798" s="76"/>
      <c r="N14798" s="76"/>
      <c r="O14798" s="76"/>
      <c r="P14798" s="76"/>
      <c r="Q14798" s="76"/>
      <c r="R14798" s="76">
        <v>1</v>
      </c>
      <c r="S14798" s="76"/>
      <c r="T14798" s="76"/>
      <c r="U14798" s="76"/>
      <c r="V14798" s="76"/>
      <c r="W14798" s="76"/>
      <c r="X14798" s="76"/>
    </row>
    <row r="14799" spans="1:24">
      <c r="A14799" s="54"/>
      <c r="B14799" s="54"/>
      <c r="C14799" s="80"/>
      <c r="D14799" s="81"/>
      <c r="E14799" s="81"/>
      <c r="F14799" s="80"/>
      <c r="G14799" s="81"/>
      <c r="H14799" s="80"/>
      <c r="I14799" s="526"/>
      <c r="J14799" s="80"/>
      <c r="K14799" s="84" t="s">
        <v>36</v>
      </c>
      <c r="L14799" s="76">
        <f t="shared" si="681"/>
        <v>0</v>
      </c>
      <c r="M14799" s="76"/>
      <c r="N14799" s="76"/>
      <c r="O14799" s="76"/>
      <c r="P14799" s="76"/>
      <c r="Q14799" s="76"/>
      <c r="R14799" s="76"/>
      <c r="S14799" s="76"/>
      <c r="T14799" s="76"/>
      <c r="U14799" s="76"/>
      <c r="V14799" s="76"/>
      <c r="W14799" s="76"/>
      <c r="X14799" s="76"/>
    </row>
    <row r="14800" spans="1:24">
      <c r="A14800" s="54"/>
      <c r="B14800" s="54"/>
      <c r="C14800" s="46" t="s">
        <v>31</v>
      </c>
      <c r="D14800" s="58" t="s">
        <v>22339</v>
      </c>
      <c r="E14800" s="58" t="s">
        <v>22343</v>
      </c>
      <c r="F14800" s="46" t="s">
        <v>22341</v>
      </c>
      <c r="G14800" s="58" t="s">
        <v>22342</v>
      </c>
      <c r="H14800" s="46"/>
      <c r="I14800" s="524">
        <v>470</v>
      </c>
      <c r="J14800" s="46" t="s">
        <v>39</v>
      </c>
      <c r="K14800" s="75" t="s">
        <v>32</v>
      </c>
      <c r="L14800" s="76">
        <f>SUM(M14800:X14800)</f>
        <v>1</v>
      </c>
      <c r="M14800" s="76">
        <v>1</v>
      </c>
      <c r="N14800" s="76"/>
      <c r="O14800" s="76"/>
      <c r="P14800" s="76"/>
      <c r="Q14800" s="76"/>
      <c r="R14800" s="76"/>
      <c r="S14800" s="76"/>
      <c r="T14800" s="76"/>
      <c r="U14800" s="76"/>
      <c r="V14800" s="76"/>
      <c r="W14800" s="76"/>
      <c r="X14800" s="76"/>
    </row>
    <row r="14801" spans="1:24">
      <c r="A14801" s="54"/>
      <c r="B14801" s="54"/>
      <c r="C14801" s="54"/>
      <c r="D14801" s="77"/>
      <c r="E14801" s="77"/>
      <c r="F14801" s="54"/>
      <c r="G14801" s="77"/>
      <c r="H14801" s="54"/>
      <c r="I14801" s="525"/>
      <c r="J14801" s="54"/>
      <c r="K14801" s="75" t="s">
        <v>34</v>
      </c>
      <c r="L14801" s="76">
        <f>SUM(M14801:X14801)</f>
        <v>1</v>
      </c>
      <c r="M14801" s="76"/>
      <c r="N14801" s="76"/>
      <c r="O14801" s="76"/>
      <c r="P14801" s="76"/>
      <c r="Q14801" s="76"/>
      <c r="R14801" s="76">
        <v>1</v>
      </c>
      <c r="S14801" s="76"/>
      <c r="T14801" s="76"/>
      <c r="U14801" s="76"/>
      <c r="V14801" s="76"/>
      <c r="W14801" s="76"/>
      <c r="X14801" s="76"/>
    </row>
    <row r="14802" spans="1:24">
      <c r="A14802" s="54"/>
      <c r="B14802" s="54"/>
      <c r="C14802" s="80"/>
      <c r="D14802" s="81"/>
      <c r="E14802" s="81"/>
      <c r="F14802" s="80"/>
      <c r="G14802" s="81"/>
      <c r="H14802" s="80"/>
      <c r="I14802" s="526"/>
      <c r="J14802" s="80"/>
      <c r="K14802" s="84" t="s">
        <v>36</v>
      </c>
      <c r="L14802" s="76">
        <f>SUM(M14802:X14802)</f>
        <v>0</v>
      </c>
      <c r="M14802" s="76"/>
      <c r="N14802" s="76"/>
      <c r="O14802" s="76"/>
      <c r="P14802" s="76"/>
      <c r="Q14802" s="76"/>
      <c r="R14802" s="76"/>
      <c r="S14802" s="76"/>
      <c r="T14802" s="76"/>
      <c r="U14802" s="76"/>
      <c r="V14802" s="76"/>
      <c r="W14802" s="76"/>
      <c r="X14802" s="76"/>
    </row>
    <row r="14803" spans="1:24">
      <c r="A14803" s="54"/>
      <c r="B14803" s="54"/>
      <c r="C14803" s="46" t="s">
        <v>31</v>
      </c>
      <c r="D14803" s="58" t="s">
        <v>10876</v>
      </c>
      <c r="E14803" s="58" t="s">
        <v>22344</v>
      </c>
      <c r="F14803" s="46" t="s">
        <v>5052</v>
      </c>
      <c r="G14803" s="58" t="s">
        <v>22345</v>
      </c>
      <c r="H14803" s="46" t="s">
        <v>22346</v>
      </c>
      <c r="I14803" s="524">
        <v>0</v>
      </c>
      <c r="J14803" s="46" t="s">
        <v>39</v>
      </c>
      <c r="K14803" s="75" t="s">
        <v>32</v>
      </c>
      <c r="L14803" s="76">
        <f t="shared" si="681"/>
        <v>4</v>
      </c>
      <c r="M14803" s="76">
        <v>4</v>
      </c>
      <c r="N14803" s="76"/>
      <c r="O14803" s="76"/>
      <c r="P14803" s="76"/>
      <c r="Q14803" s="76"/>
      <c r="R14803" s="76"/>
      <c r="S14803" s="76"/>
      <c r="T14803" s="76"/>
      <c r="U14803" s="76"/>
      <c r="V14803" s="76"/>
      <c r="W14803" s="76"/>
      <c r="X14803" s="76"/>
    </row>
    <row r="14804" spans="1:24">
      <c r="A14804" s="54"/>
      <c r="B14804" s="54"/>
      <c r="C14804" s="54"/>
      <c r="D14804" s="77"/>
      <c r="E14804" s="77"/>
      <c r="F14804" s="54"/>
      <c r="G14804" s="77"/>
      <c r="H14804" s="54"/>
      <c r="I14804" s="525"/>
      <c r="J14804" s="54"/>
      <c r="K14804" s="75" t="s">
        <v>34</v>
      </c>
      <c r="L14804" s="76">
        <f t="shared" si="681"/>
        <v>1</v>
      </c>
      <c r="M14804" s="76"/>
      <c r="N14804" s="76"/>
      <c r="O14804" s="76"/>
      <c r="P14804" s="76"/>
      <c r="Q14804" s="76"/>
      <c r="R14804" s="76">
        <v>1</v>
      </c>
      <c r="S14804" s="76"/>
      <c r="T14804" s="76"/>
      <c r="U14804" s="76"/>
      <c r="V14804" s="76"/>
      <c r="W14804" s="76"/>
      <c r="X14804" s="76"/>
    </row>
    <row r="14805" spans="1:24">
      <c r="A14805" s="54"/>
      <c r="B14805" s="54"/>
      <c r="C14805" s="80"/>
      <c r="D14805" s="81"/>
      <c r="E14805" s="81"/>
      <c r="F14805" s="80"/>
      <c r="G14805" s="81"/>
      <c r="H14805" s="80"/>
      <c r="I14805" s="526"/>
      <c r="J14805" s="80"/>
      <c r="K14805" s="84" t="s">
        <v>36</v>
      </c>
      <c r="L14805" s="76">
        <f t="shared" si="681"/>
        <v>0</v>
      </c>
      <c r="M14805" s="76"/>
      <c r="N14805" s="76"/>
      <c r="O14805" s="76"/>
      <c r="P14805" s="76"/>
      <c r="Q14805" s="76"/>
      <c r="R14805" s="76"/>
      <c r="S14805" s="76"/>
      <c r="T14805" s="76"/>
      <c r="U14805" s="76"/>
      <c r="V14805" s="76"/>
      <c r="W14805" s="76"/>
      <c r="X14805" s="76"/>
    </row>
    <row r="14806" spans="1:24">
      <c r="A14806" s="54"/>
      <c r="B14806" s="54"/>
      <c r="C14806" s="46" t="s">
        <v>31</v>
      </c>
      <c r="D14806" s="58" t="s">
        <v>10876</v>
      </c>
      <c r="E14806" s="58" t="s">
        <v>22347</v>
      </c>
      <c r="F14806" s="46" t="s">
        <v>5052</v>
      </c>
      <c r="G14806" s="58" t="s">
        <v>22345</v>
      </c>
      <c r="H14806" s="46" t="s">
        <v>22346</v>
      </c>
      <c r="I14806" s="524">
        <v>2224</v>
      </c>
      <c r="J14806" s="46" t="s">
        <v>39</v>
      </c>
      <c r="K14806" s="75" t="s">
        <v>32</v>
      </c>
      <c r="L14806" s="76">
        <f t="shared" si="681"/>
        <v>3</v>
      </c>
      <c r="M14806" s="76">
        <v>2</v>
      </c>
      <c r="N14806" s="76"/>
      <c r="O14806" s="76"/>
      <c r="P14806" s="76"/>
      <c r="Q14806" s="76"/>
      <c r="R14806" s="76"/>
      <c r="S14806" s="76">
        <v>1</v>
      </c>
      <c r="T14806" s="76"/>
      <c r="U14806" s="76"/>
      <c r="V14806" s="76"/>
      <c r="W14806" s="76"/>
      <c r="X14806" s="76"/>
    </row>
    <row r="14807" spans="1:24">
      <c r="A14807" s="54"/>
      <c r="B14807" s="54"/>
      <c r="C14807" s="54"/>
      <c r="D14807" s="77"/>
      <c r="E14807" s="77"/>
      <c r="F14807" s="54"/>
      <c r="G14807" s="77"/>
      <c r="H14807" s="54"/>
      <c r="I14807" s="525"/>
      <c r="J14807" s="54"/>
      <c r="K14807" s="75" t="s">
        <v>34</v>
      </c>
      <c r="L14807" s="76">
        <f t="shared" si="681"/>
        <v>1</v>
      </c>
      <c r="M14807" s="76"/>
      <c r="N14807" s="76"/>
      <c r="O14807" s="76"/>
      <c r="P14807" s="76"/>
      <c r="Q14807" s="76"/>
      <c r="R14807" s="76">
        <v>1</v>
      </c>
      <c r="S14807" s="76"/>
      <c r="T14807" s="76"/>
      <c r="U14807" s="76"/>
      <c r="V14807" s="76"/>
      <c r="W14807" s="76"/>
      <c r="X14807" s="76"/>
    </row>
    <row r="14808" spans="1:24">
      <c r="A14808" s="54"/>
      <c r="B14808" s="54"/>
      <c r="C14808" s="80"/>
      <c r="D14808" s="81"/>
      <c r="E14808" s="81"/>
      <c r="F14808" s="80"/>
      <c r="G14808" s="81"/>
      <c r="H14808" s="80"/>
      <c r="I14808" s="526"/>
      <c r="J14808" s="80"/>
      <c r="K14808" s="84" t="s">
        <v>36</v>
      </c>
      <c r="L14808" s="76">
        <f t="shared" si="681"/>
        <v>0</v>
      </c>
      <c r="M14808" s="76"/>
      <c r="N14808" s="76"/>
      <c r="O14808" s="76"/>
      <c r="P14808" s="76"/>
      <c r="Q14808" s="76"/>
      <c r="R14808" s="76"/>
      <c r="S14808" s="76"/>
      <c r="T14808" s="76"/>
      <c r="U14808" s="76"/>
      <c r="V14808" s="76"/>
      <c r="W14808" s="76"/>
      <c r="X14808" s="76"/>
    </row>
    <row r="14809" spans="1:24">
      <c r="A14809" s="54"/>
      <c r="B14809" s="54"/>
      <c r="C14809" s="46" t="s">
        <v>31</v>
      </c>
      <c r="D14809" s="58" t="s">
        <v>22348</v>
      </c>
      <c r="E14809" s="58" t="s">
        <v>22349</v>
      </c>
      <c r="F14809" s="46" t="s">
        <v>22350</v>
      </c>
      <c r="G14809" s="58" t="s">
        <v>22351</v>
      </c>
      <c r="H14809" s="46" t="s">
        <v>22352</v>
      </c>
      <c r="I14809" s="524">
        <v>826</v>
      </c>
      <c r="J14809" s="46" t="s">
        <v>39</v>
      </c>
      <c r="K14809" s="75" t="s">
        <v>32</v>
      </c>
      <c r="L14809" s="76">
        <f t="shared" si="681"/>
        <v>2</v>
      </c>
      <c r="M14809" s="76"/>
      <c r="N14809" s="76"/>
      <c r="O14809" s="76"/>
      <c r="P14809" s="76"/>
      <c r="Q14809" s="76"/>
      <c r="R14809" s="76"/>
      <c r="S14809" s="76">
        <v>1</v>
      </c>
      <c r="T14809" s="76">
        <v>1</v>
      </c>
      <c r="U14809" s="76"/>
      <c r="V14809" s="76"/>
      <c r="W14809" s="76"/>
      <c r="X14809" s="76"/>
    </row>
    <row r="14810" spans="1:24">
      <c r="A14810" s="54"/>
      <c r="B14810" s="54"/>
      <c r="C14810" s="54"/>
      <c r="D14810" s="77"/>
      <c r="E14810" s="77"/>
      <c r="F14810" s="54"/>
      <c r="G14810" s="77"/>
      <c r="H14810" s="54"/>
      <c r="I14810" s="525"/>
      <c r="J14810" s="54"/>
      <c r="K14810" s="75" t="s">
        <v>34</v>
      </c>
      <c r="L14810" s="76">
        <f t="shared" si="681"/>
        <v>0</v>
      </c>
      <c r="M14810" s="76"/>
      <c r="N14810" s="76"/>
      <c r="O14810" s="76"/>
      <c r="P14810" s="76"/>
      <c r="Q14810" s="76"/>
      <c r="R14810" s="76"/>
      <c r="S14810" s="76"/>
      <c r="T14810" s="76"/>
      <c r="U14810" s="76"/>
      <c r="V14810" s="76"/>
      <c r="W14810" s="76"/>
      <c r="X14810" s="76"/>
    </row>
    <row r="14811" spans="1:24">
      <c r="A14811" s="54"/>
      <c r="B14811" s="54"/>
      <c r="C14811" s="80"/>
      <c r="D14811" s="81"/>
      <c r="E14811" s="81"/>
      <c r="F14811" s="80"/>
      <c r="G14811" s="81"/>
      <c r="H14811" s="80"/>
      <c r="I14811" s="526"/>
      <c r="J14811" s="80"/>
      <c r="K14811" s="84" t="s">
        <v>36</v>
      </c>
      <c r="L14811" s="76">
        <f t="shared" si="681"/>
        <v>0</v>
      </c>
      <c r="M14811" s="76"/>
      <c r="N14811" s="76"/>
      <c r="O14811" s="76"/>
      <c r="P14811" s="76"/>
      <c r="Q14811" s="76"/>
      <c r="R14811" s="76"/>
      <c r="S14811" s="76"/>
      <c r="T14811" s="76"/>
      <c r="U14811" s="76"/>
      <c r="V14811" s="76"/>
      <c r="W14811" s="76"/>
      <c r="X14811" s="76"/>
    </row>
    <row r="14812" spans="1:24">
      <c r="A14812" s="54"/>
      <c r="B14812" s="54"/>
      <c r="C14812" s="46" t="s">
        <v>31</v>
      </c>
      <c r="D14812" s="58" t="s">
        <v>22353</v>
      </c>
      <c r="E14812" s="97" t="s">
        <v>22354</v>
      </c>
      <c r="F14812" s="58" t="s">
        <v>22355</v>
      </c>
      <c r="G14812" s="58" t="s">
        <v>22356</v>
      </c>
      <c r="H14812" s="46" t="s">
        <v>22357</v>
      </c>
      <c r="I14812" s="524">
        <v>525</v>
      </c>
      <c r="J14812" s="46" t="s">
        <v>39</v>
      </c>
      <c r="K14812" s="75" t="s">
        <v>32</v>
      </c>
      <c r="L14812" s="76">
        <f t="shared" si="681"/>
        <v>2</v>
      </c>
      <c r="M14812" s="76">
        <v>2</v>
      </c>
      <c r="N14812" s="76"/>
      <c r="O14812" s="76"/>
      <c r="P14812" s="76"/>
      <c r="Q14812" s="76"/>
      <c r="R14812" s="76"/>
      <c r="S14812" s="76"/>
      <c r="T14812" s="76"/>
      <c r="U14812" s="76"/>
      <c r="V14812" s="76"/>
      <c r="W14812" s="76"/>
      <c r="X14812" s="76"/>
    </row>
    <row r="14813" spans="1:24">
      <c r="A14813" s="54"/>
      <c r="B14813" s="54"/>
      <c r="C14813" s="54"/>
      <c r="D14813" s="77"/>
      <c r="E14813" s="98"/>
      <c r="F14813" s="54"/>
      <c r="G14813" s="77"/>
      <c r="H14813" s="54"/>
      <c r="I14813" s="525"/>
      <c r="J14813" s="54"/>
      <c r="K14813" s="75" t="s">
        <v>34</v>
      </c>
      <c r="L14813" s="76">
        <f t="shared" si="681"/>
        <v>0</v>
      </c>
      <c r="M14813" s="76"/>
      <c r="N14813" s="76"/>
      <c r="O14813" s="76"/>
      <c r="P14813" s="76"/>
      <c r="Q14813" s="76"/>
      <c r="R14813" s="76"/>
      <c r="S14813" s="76"/>
      <c r="T14813" s="76"/>
      <c r="U14813" s="76"/>
      <c r="V14813" s="76"/>
      <c r="W14813" s="76"/>
      <c r="X14813" s="76"/>
    </row>
    <row r="14814" spans="1:24">
      <c r="A14814" s="54"/>
      <c r="B14814" s="54"/>
      <c r="C14814" s="80"/>
      <c r="D14814" s="81"/>
      <c r="E14814" s="99"/>
      <c r="F14814" s="80"/>
      <c r="G14814" s="81"/>
      <c r="H14814" s="80"/>
      <c r="I14814" s="526"/>
      <c r="J14814" s="80"/>
      <c r="K14814" s="84" t="s">
        <v>36</v>
      </c>
      <c r="L14814" s="76">
        <f t="shared" si="681"/>
        <v>0</v>
      </c>
      <c r="M14814" s="76"/>
      <c r="N14814" s="76"/>
      <c r="O14814" s="76"/>
      <c r="P14814" s="76"/>
      <c r="Q14814" s="76"/>
      <c r="R14814" s="76"/>
      <c r="S14814" s="76"/>
      <c r="T14814" s="76"/>
      <c r="U14814" s="76"/>
      <c r="V14814" s="76"/>
      <c r="W14814" s="76"/>
      <c r="X14814" s="76"/>
    </row>
    <row r="14815" spans="1:24">
      <c r="A14815" s="54"/>
      <c r="B14815" s="54"/>
      <c r="C14815" s="46" t="s">
        <v>31</v>
      </c>
      <c r="D14815" s="58" t="s">
        <v>22358</v>
      </c>
      <c r="E14815" s="58" t="s">
        <v>22359</v>
      </c>
      <c r="F14815" s="46" t="s">
        <v>22360</v>
      </c>
      <c r="G14815" s="58" t="s">
        <v>22361</v>
      </c>
      <c r="H14815" s="46" t="s">
        <v>22362</v>
      </c>
      <c r="I14815" s="524">
        <v>2832</v>
      </c>
      <c r="J14815" s="46" t="s">
        <v>39</v>
      </c>
      <c r="K14815" s="75" t="s">
        <v>32</v>
      </c>
      <c r="L14815" s="76">
        <f t="shared" si="681"/>
        <v>2</v>
      </c>
      <c r="M14815" s="76">
        <v>1</v>
      </c>
      <c r="N14815" s="76"/>
      <c r="O14815" s="76"/>
      <c r="P14815" s="76"/>
      <c r="Q14815" s="76"/>
      <c r="R14815" s="76"/>
      <c r="S14815" s="76">
        <v>1</v>
      </c>
      <c r="T14815" s="76"/>
      <c r="U14815" s="76"/>
      <c r="V14815" s="76"/>
      <c r="W14815" s="76"/>
      <c r="X14815" s="76"/>
    </row>
    <row r="14816" spans="1:24">
      <c r="A14816" s="54"/>
      <c r="B14816" s="54"/>
      <c r="C14816" s="54"/>
      <c r="D14816" s="77"/>
      <c r="E14816" s="77"/>
      <c r="F14816" s="54"/>
      <c r="G14816" s="77"/>
      <c r="H14816" s="54"/>
      <c r="I14816" s="525"/>
      <c r="J14816" s="54"/>
      <c r="K14816" s="75" t="s">
        <v>34</v>
      </c>
      <c r="L14816" s="76">
        <f t="shared" si="681"/>
        <v>0</v>
      </c>
      <c r="M14816" s="76"/>
      <c r="N14816" s="76"/>
      <c r="O14816" s="76"/>
      <c r="P14816" s="76"/>
      <c r="Q14816" s="76"/>
      <c r="R14816" s="76"/>
      <c r="S14816" s="76"/>
      <c r="T14816" s="76"/>
      <c r="U14816" s="76"/>
      <c r="V14816" s="76"/>
      <c r="W14816" s="76"/>
      <c r="X14816" s="76"/>
    </row>
    <row r="14817" spans="1:24">
      <c r="A14817" s="54"/>
      <c r="B14817" s="54"/>
      <c r="C14817" s="80"/>
      <c r="D14817" s="81"/>
      <c r="E14817" s="81"/>
      <c r="F14817" s="80"/>
      <c r="G14817" s="81"/>
      <c r="H14817" s="80"/>
      <c r="I14817" s="526"/>
      <c r="J14817" s="80"/>
      <c r="K14817" s="84" t="s">
        <v>36</v>
      </c>
      <c r="L14817" s="76">
        <f t="shared" si="681"/>
        <v>0</v>
      </c>
      <c r="M14817" s="76"/>
      <c r="N14817" s="76"/>
      <c r="O14817" s="76"/>
      <c r="P14817" s="76"/>
      <c r="Q14817" s="76"/>
      <c r="R14817" s="76"/>
      <c r="S14817" s="76"/>
      <c r="T14817" s="76"/>
      <c r="U14817" s="76"/>
      <c r="V14817" s="76"/>
      <c r="W14817" s="76"/>
      <c r="X14817" s="76"/>
    </row>
    <row r="14818" spans="1:24">
      <c r="A14818" s="54"/>
      <c r="B14818" s="54"/>
      <c r="C14818" s="46" t="s">
        <v>31</v>
      </c>
      <c r="D14818" s="58" t="s">
        <v>21210</v>
      </c>
      <c r="E14818" s="58" t="s">
        <v>22363</v>
      </c>
      <c r="F14818" s="46" t="s">
        <v>22364</v>
      </c>
      <c r="G14818" s="58" t="s">
        <v>22365</v>
      </c>
      <c r="H14818" s="46" t="s">
        <v>22366</v>
      </c>
      <c r="I14818" s="524">
        <v>1015</v>
      </c>
      <c r="J14818" s="46" t="s">
        <v>39</v>
      </c>
      <c r="K14818" s="75" t="s">
        <v>32</v>
      </c>
      <c r="L14818" s="76">
        <f t="shared" si="681"/>
        <v>1</v>
      </c>
      <c r="M14818" s="76"/>
      <c r="N14818" s="76"/>
      <c r="O14818" s="76"/>
      <c r="P14818" s="76"/>
      <c r="Q14818" s="76"/>
      <c r="R14818" s="76"/>
      <c r="S14818" s="76">
        <v>1</v>
      </c>
      <c r="T14818" s="76"/>
      <c r="U14818" s="76"/>
      <c r="V14818" s="76"/>
      <c r="W14818" s="76"/>
      <c r="X14818" s="76"/>
    </row>
    <row r="14819" spans="1:24">
      <c r="A14819" s="54"/>
      <c r="B14819" s="54"/>
      <c r="C14819" s="54"/>
      <c r="D14819" s="77"/>
      <c r="E14819" s="77"/>
      <c r="F14819" s="54"/>
      <c r="G14819" s="77"/>
      <c r="H14819" s="54"/>
      <c r="I14819" s="525"/>
      <c r="J14819" s="54"/>
      <c r="K14819" s="75" t="s">
        <v>34</v>
      </c>
      <c r="L14819" s="76">
        <f t="shared" si="681"/>
        <v>2</v>
      </c>
      <c r="M14819" s="76">
        <v>2</v>
      </c>
      <c r="N14819" s="76"/>
      <c r="O14819" s="76"/>
      <c r="P14819" s="76"/>
      <c r="Q14819" s="76"/>
      <c r="R14819" s="76"/>
      <c r="S14819" s="76"/>
      <c r="T14819" s="76"/>
      <c r="U14819" s="76"/>
      <c r="V14819" s="76"/>
      <c r="W14819" s="76"/>
      <c r="X14819" s="76"/>
    </row>
    <row r="14820" spans="1:24">
      <c r="A14820" s="54"/>
      <c r="B14820" s="54"/>
      <c r="C14820" s="80"/>
      <c r="D14820" s="81"/>
      <c r="E14820" s="81"/>
      <c r="F14820" s="80"/>
      <c r="G14820" s="81"/>
      <c r="H14820" s="80"/>
      <c r="I14820" s="526"/>
      <c r="J14820" s="80"/>
      <c r="K14820" s="84" t="s">
        <v>36</v>
      </c>
      <c r="L14820" s="76">
        <f t="shared" si="681"/>
        <v>0</v>
      </c>
      <c r="M14820" s="76"/>
      <c r="N14820" s="76"/>
      <c r="O14820" s="76"/>
      <c r="P14820" s="76"/>
      <c r="Q14820" s="76"/>
      <c r="R14820" s="76"/>
      <c r="S14820" s="76"/>
      <c r="T14820" s="76"/>
      <c r="U14820" s="76"/>
      <c r="V14820" s="76"/>
      <c r="W14820" s="76"/>
      <c r="X14820" s="76"/>
    </row>
    <row r="14821" spans="1:24">
      <c r="A14821" s="54"/>
      <c r="B14821" s="54"/>
      <c r="C14821" s="46" t="s">
        <v>31</v>
      </c>
      <c r="D14821" s="58" t="s">
        <v>22367</v>
      </c>
      <c r="E14821" s="58" t="s">
        <v>22368</v>
      </c>
      <c r="F14821" s="46" t="s">
        <v>22369</v>
      </c>
      <c r="G14821" s="58" t="s">
        <v>22337</v>
      </c>
      <c r="H14821" s="46" t="s">
        <v>22370</v>
      </c>
      <c r="I14821" s="524">
        <v>84</v>
      </c>
      <c r="J14821" s="46" t="s">
        <v>39</v>
      </c>
      <c r="K14821" s="75" t="s">
        <v>32</v>
      </c>
      <c r="L14821" s="76">
        <f t="shared" si="681"/>
        <v>1</v>
      </c>
      <c r="M14821" s="76"/>
      <c r="N14821" s="76">
        <v>1</v>
      </c>
      <c r="O14821" s="76"/>
      <c r="P14821" s="76"/>
      <c r="Q14821" s="76"/>
      <c r="R14821" s="76"/>
      <c r="S14821" s="76"/>
      <c r="T14821" s="76"/>
      <c r="U14821" s="76"/>
      <c r="V14821" s="76"/>
      <c r="W14821" s="76"/>
      <c r="X14821" s="76"/>
    </row>
    <row r="14822" spans="1:24">
      <c r="A14822" s="54"/>
      <c r="B14822" s="54"/>
      <c r="C14822" s="54"/>
      <c r="D14822" s="77"/>
      <c r="E14822" s="77"/>
      <c r="F14822" s="54"/>
      <c r="G14822" s="77"/>
      <c r="H14822" s="54"/>
      <c r="I14822" s="525"/>
      <c r="J14822" s="54"/>
      <c r="K14822" s="75" t="s">
        <v>34</v>
      </c>
      <c r="L14822" s="76">
        <f t="shared" si="681"/>
        <v>1</v>
      </c>
      <c r="M14822" s="76"/>
      <c r="N14822" s="76"/>
      <c r="O14822" s="76"/>
      <c r="P14822" s="76"/>
      <c r="Q14822" s="76"/>
      <c r="R14822" s="76">
        <v>1</v>
      </c>
      <c r="S14822" s="76"/>
      <c r="T14822" s="76"/>
      <c r="U14822" s="76"/>
      <c r="V14822" s="76"/>
      <c r="W14822" s="76"/>
      <c r="X14822" s="76"/>
    </row>
    <row r="14823" spans="1:24">
      <c r="A14823" s="54"/>
      <c r="B14823" s="54"/>
      <c r="C14823" s="80"/>
      <c r="D14823" s="81"/>
      <c r="E14823" s="81"/>
      <c r="F14823" s="80"/>
      <c r="G14823" s="81"/>
      <c r="H14823" s="80"/>
      <c r="I14823" s="526"/>
      <c r="J14823" s="80"/>
      <c r="K14823" s="84" t="s">
        <v>36</v>
      </c>
      <c r="L14823" s="76">
        <f t="shared" si="681"/>
        <v>0</v>
      </c>
      <c r="M14823" s="76"/>
      <c r="N14823" s="76"/>
      <c r="O14823" s="76"/>
      <c r="P14823" s="76"/>
      <c r="Q14823" s="76"/>
      <c r="R14823" s="76"/>
      <c r="S14823" s="76"/>
      <c r="T14823" s="76"/>
      <c r="U14823" s="76"/>
      <c r="V14823" s="76"/>
      <c r="W14823" s="76"/>
      <c r="X14823" s="76"/>
    </row>
    <row r="14824" spans="1:24">
      <c r="A14824" s="54"/>
      <c r="B14824" s="54"/>
      <c r="C14824" s="46" t="s">
        <v>31</v>
      </c>
      <c r="D14824" s="58" t="s">
        <v>22371</v>
      </c>
      <c r="E14824" s="58" t="s">
        <v>22372</v>
      </c>
      <c r="F14824" s="46" t="s">
        <v>22373</v>
      </c>
      <c r="G14824" s="58" t="s">
        <v>22374</v>
      </c>
      <c r="H14824" s="46" t="s">
        <v>22375</v>
      </c>
      <c r="I14824" s="524">
        <v>16</v>
      </c>
      <c r="J14824" s="46" t="s">
        <v>39</v>
      </c>
      <c r="K14824" s="75" t="s">
        <v>32</v>
      </c>
      <c r="L14824" s="76">
        <f t="shared" si="681"/>
        <v>1</v>
      </c>
      <c r="M14824" s="76">
        <v>1</v>
      </c>
      <c r="N14824" s="76"/>
      <c r="O14824" s="76"/>
      <c r="P14824" s="76"/>
      <c r="Q14824" s="76"/>
      <c r="R14824" s="76"/>
      <c r="S14824" s="76"/>
      <c r="T14824" s="76"/>
      <c r="U14824" s="76"/>
      <c r="V14824" s="76"/>
      <c r="W14824" s="76"/>
      <c r="X14824" s="76"/>
    </row>
    <row r="14825" spans="1:24">
      <c r="A14825" s="54"/>
      <c r="B14825" s="54"/>
      <c r="C14825" s="54"/>
      <c r="D14825" s="77"/>
      <c r="E14825" s="77"/>
      <c r="F14825" s="54"/>
      <c r="G14825" s="77"/>
      <c r="H14825" s="54"/>
      <c r="I14825" s="525"/>
      <c r="J14825" s="54"/>
      <c r="K14825" s="75" t="s">
        <v>34</v>
      </c>
      <c r="L14825" s="76">
        <f t="shared" si="681"/>
        <v>1</v>
      </c>
      <c r="M14825" s="76"/>
      <c r="N14825" s="76"/>
      <c r="O14825" s="76"/>
      <c r="P14825" s="76"/>
      <c r="Q14825" s="76"/>
      <c r="R14825" s="76">
        <v>1</v>
      </c>
      <c r="S14825" s="76"/>
      <c r="T14825" s="76"/>
      <c r="U14825" s="76"/>
      <c r="V14825" s="76"/>
      <c r="W14825" s="76"/>
      <c r="X14825" s="76"/>
    </row>
    <row r="14826" spans="1:24">
      <c r="A14826" s="54"/>
      <c r="B14826" s="54"/>
      <c r="C14826" s="80"/>
      <c r="D14826" s="81"/>
      <c r="E14826" s="81"/>
      <c r="F14826" s="80"/>
      <c r="G14826" s="81"/>
      <c r="H14826" s="80"/>
      <c r="I14826" s="526"/>
      <c r="J14826" s="80"/>
      <c r="K14826" s="84" t="s">
        <v>36</v>
      </c>
      <c r="L14826" s="76">
        <f t="shared" si="681"/>
        <v>0</v>
      </c>
      <c r="M14826" s="76"/>
      <c r="N14826" s="76"/>
      <c r="O14826" s="76"/>
      <c r="P14826" s="76"/>
      <c r="Q14826" s="76"/>
      <c r="R14826" s="76"/>
      <c r="S14826" s="76"/>
      <c r="T14826" s="76"/>
      <c r="U14826" s="76"/>
      <c r="V14826" s="76"/>
      <c r="W14826" s="76"/>
      <c r="X14826" s="76"/>
    </row>
    <row r="14827" spans="1:24">
      <c r="A14827" s="54"/>
      <c r="B14827" s="54"/>
      <c r="C14827" s="46" t="s">
        <v>31</v>
      </c>
      <c r="D14827" s="58" t="s">
        <v>22376</v>
      </c>
      <c r="E14827" s="58" t="s">
        <v>22377</v>
      </c>
      <c r="F14827" s="46" t="s">
        <v>22378</v>
      </c>
      <c r="G14827" s="58" t="s">
        <v>22379</v>
      </c>
      <c r="H14827" s="46" t="s">
        <v>22380</v>
      </c>
      <c r="I14827" s="524">
        <v>33</v>
      </c>
      <c r="J14827" s="46" t="s">
        <v>39</v>
      </c>
      <c r="K14827" s="75" t="s">
        <v>32</v>
      </c>
      <c r="L14827" s="76">
        <f t="shared" si="681"/>
        <v>1</v>
      </c>
      <c r="M14827" s="76"/>
      <c r="N14827" s="76">
        <v>1</v>
      </c>
      <c r="O14827" s="76"/>
      <c r="P14827" s="76"/>
      <c r="Q14827" s="76"/>
      <c r="R14827" s="76"/>
      <c r="S14827" s="76"/>
      <c r="T14827" s="76"/>
      <c r="U14827" s="76"/>
      <c r="V14827" s="76"/>
      <c r="W14827" s="76"/>
      <c r="X14827" s="76"/>
    </row>
    <row r="14828" spans="1:24">
      <c r="A14828" s="54"/>
      <c r="B14828" s="54"/>
      <c r="C14828" s="54"/>
      <c r="D14828" s="77"/>
      <c r="E14828" s="77"/>
      <c r="F14828" s="54"/>
      <c r="G14828" s="77"/>
      <c r="H14828" s="54"/>
      <c r="I14828" s="525"/>
      <c r="J14828" s="54"/>
      <c r="K14828" s="75" t="s">
        <v>34</v>
      </c>
      <c r="L14828" s="76">
        <f t="shared" si="681"/>
        <v>1</v>
      </c>
      <c r="M14828" s="76"/>
      <c r="N14828" s="76"/>
      <c r="O14828" s="76"/>
      <c r="P14828" s="76"/>
      <c r="Q14828" s="76"/>
      <c r="R14828" s="76">
        <v>1</v>
      </c>
      <c r="S14828" s="76"/>
      <c r="T14828" s="76"/>
      <c r="U14828" s="76"/>
      <c r="V14828" s="76"/>
      <c r="W14828" s="76"/>
      <c r="X14828" s="76"/>
    </row>
    <row r="14829" spans="1:24">
      <c r="A14829" s="54"/>
      <c r="B14829" s="54"/>
      <c r="C14829" s="80"/>
      <c r="D14829" s="81"/>
      <c r="E14829" s="81"/>
      <c r="F14829" s="80"/>
      <c r="G14829" s="81"/>
      <c r="H14829" s="80"/>
      <c r="I14829" s="526"/>
      <c r="J14829" s="80"/>
      <c r="K14829" s="84" t="s">
        <v>36</v>
      </c>
      <c r="L14829" s="76">
        <f t="shared" si="681"/>
        <v>0</v>
      </c>
      <c r="M14829" s="76"/>
      <c r="N14829" s="76"/>
      <c r="O14829" s="76"/>
      <c r="P14829" s="76"/>
      <c r="Q14829" s="76"/>
      <c r="R14829" s="76"/>
      <c r="S14829" s="76"/>
      <c r="T14829" s="76"/>
      <c r="U14829" s="76"/>
      <c r="V14829" s="76"/>
      <c r="W14829" s="76"/>
      <c r="X14829" s="76"/>
    </row>
    <row r="14830" spans="1:24">
      <c r="A14830" s="54"/>
      <c r="B14830" s="54"/>
      <c r="C14830" s="46" t="s">
        <v>31</v>
      </c>
      <c r="D14830" s="58" t="s">
        <v>2653</v>
      </c>
      <c r="E14830" s="58" t="s">
        <v>22381</v>
      </c>
      <c r="F14830" s="46" t="s">
        <v>22382</v>
      </c>
      <c r="G14830" s="58" t="s">
        <v>22383</v>
      </c>
      <c r="H14830" s="46" t="s">
        <v>22384</v>
      </c>
      <c r="I14830" s="524">
        <v>314</v>
      </c>
      <c r="J14830" s="46" t="s">
        <v>39</v>
      </c>
      <c r="K14830" s="75" t="s">
        <v>32</v>
      </c>
      <c r="L14830" s="76">
        <f t="shared" si="681"/>
        <v>1</v>
      </c>
      <c r="M14830" s="76"/>
      <c r="N14830" s="76"/>
      <c r="O14830" s="76"/>
      <c r="P14830" s="76"/>
      <c r="Q14830" s="76"/>
      <c r="R14830" s="76"/>
      <c r="S14830" s="76">
        <v>1</v>
      </c>
      <c r="T14830" s="76"/>
      <c r="U14830" s="76"/>
      <c r="V14830" s="76"/>
      <c r="W14830" s="76"/>
      <c r="X14830" s="76"/>
    </row>
    <row r="14831" spans="1:24">
      <c r="A14831" s="54"/>
      <c r="B14831" s="54"/>
      <c r="C14831" s="54"/>
      <c r="D14831" s="77"/>
      <c r="E14831" s="77"/>
      <c r="F14831" s="54"/>
      <c r="G14831" s="77"/>
      <c r="H14831" s="54"/>
      <c r="I14831" s="525"/>
      <c r="J14831" s="54"/>
      <c r="K14831" s="75" t="s">
        <v>34</v>
      </c>
      <c r="L14831" s="76">
        <f t="shared" si="681"/>
        <v>1</v>
      </c>
      <c r="M14831" s="76"/>
      <c r="N14831" s="76"/>
      <c r="O14831" s="76"/>
      <c r="P14831" s="76"/>
      <c r="Q14831" s="76"/>
      <c r="R14831" s="76">
        <v>1</v>
      </c>
      <c r="S14831" s="76"/>
      <c r="T14831" s="76"/>
      <c r="U14831" s="76"/>
      <c r="V14831" s="76"/>
      <c r="W14831" s="76"/>
      <c r="X14831" s="76"/>
    </row>
    <row r="14832" spans="1:24">
      <c r="A14832" s="54"/>
      <c r="B14832" s="54"/>
      <c r="C14832" s="80"/>
      <c r="D14832" s="81"/>
      <c r="E14832" s="81"/>
      <c r="F14832" s="80"/>
      <c r="G14832" s="81"/>
      <c r="H14832" s="80"/>
      <c r="I14832" s="526"/>
      <c r="J14832" s="80"/>
      <c r="K14832" s="84" t="s">
        <v>36</v>
      </c>
      <c r="L14832" s="76">
        <f t="shared" ref="L14832:L14838" si="682">SUM(M14832:X14832)</f>
        <v>0</v>
      </c>
      <c r="M14832" s="76"/>
      <c r="N14832" s="76"/>
      <c r="O14832" s="76"/>
      <c r="P14832" s="76"/>
      <c r="Q14832" s="76"/>
      <c r="R14832" s="76"/>
      <c r="S14832" s="76"/>
      <c r="T14832" s="76"/>
      <c r="U14832" s="76"/>
      <c r="V14832" s="76"/>
      <c r="W14832" s="76"/>
      <c r="X14832" s="76"/>
    </row>
    <row r="14833" spans="1:24">
      <c r="A14833" s="54"/>
      <c r="B14833" s="54"/>
      <c r="C14833" s="46" t="s">
        <v>31</v>
      </c>
      <c r="D14833" s="58" t="s">
        <v>21210</v>
      </c>
      <c r="E14833" s="58" t="s">
        <v>22385</v>
      </c>
      <c r="F14833" s="46" t="s">
        <v>22364</v>
      </c>
      <c r="G14833" s="58" t="s">
        <v>22365</v>
      </c>
      <c r="H14833" s="46" t="s">
        <v>22366</v>
      </c>
      <c r="I14833" s="524">
        <v>181</v>
      </c>
      <c r="J14833" s="46" t="s">
        <v>39</v>
      </c>
      <c r="K14833" s="75" t="s">
        <v>32</v>
      </c>
      <c r="L14833" s="76">
        <f t="shared" si="682"/>
        <v>2</v>
      </c>
      <c r="M14833" s="76"/>
      <c r="N14833" s="76">
        <v>1</v>
      </c>
      <c r="O14833" s="76"/>
      <c r="P14833" s="76"/>
      <c r="Q14833" s="76"/>
      <c r="R14833" s="76"/>
      <c r="S14833" s="76">
        <v>1</v>
      </c>
      <c r="T14833" s="76"/>
      <c r="U14833" s="76"/>
      <c r="V14833" s="76"/>
      <c r="W14833" s="76"/>
      <c r="X14833" s="76"/>
    </row>
    <row r="14834" spans="1:24">
      <c r="A14834" s="54"/>
      <c r="B14834" s="54"/>
      <c r="C14834" s="54"/>
      <c r="D14834" s="77"/>
      <c r="E14834" s="77"/>
      <c r="F14834" s="54"/>
      <c r="G14834" s="77"/>
      <c r="H14834" s="54"/>
      <c r="I14834" s="525"/>
      <c r="J14834" s="54"/>
      <c r="K14834" s="75" t="s">
        <v>34</v>
      </c>
      <c r="L14834" s="76">
        <f t="shared" si="682"/>
        <v>2</v>
      </c>
      <c r="M14834" s="76"/>
      <c r="N14834" s="76"/>
      <c r="O14834" s="76"/>
      <c r="P14834" s="76"/>
      <c r="Q14834" s="76"/>
      <c r="R14834" s="76">
        <v>2</v>
      </c>
      <c r="S14834" s="76"/>
      <c r="T14834" s="76"/>
      <c r="U14834" s="76"/>
      <c r="V14834" s="76"/>
      <c r="W14834" s="76"/>
      <c r="X14834" s="76"/>
    </row>
    <row r="14835" spans="1:24">
      <c r="A14835" s="54"/>
      <c r="B14835" s="54"/>
      <c r="C14835" s="80"/>
      <c r="D14835" s="81"/>
      <c r="E14835" s="81"/>
      <c r="F14835" s="80"/>
      <c r="G14835" s="81"/>
      <c r="H14835" s="80"/>
      <c r="I14835" s="526"/>
      <c r="J14835" s="80"/>
      <c r="K14835" s="84" t="s">
        <v>36</v>
      </c>
      <c r="L14835" s="76">
        <f t="shared" si="682"/>
        <v>0</v>
      </c>
      <c r="M14835" s="76"/>
      <c r="N14835" s="76"/>
      <c r="O14835" s="76"/>
      <c r="P14835" s="76"/>
      <c r="Q14835" s="76"/>
      <c r="R14835" s="76"/>
      <c r="S14835" s="76"/>
      <c r="T14835" s="76"/>
      <c r="U14835" s="76"/>
      <c r="V14835" s="76"/>
      <c r="W14835" s="76"/>
      <c r="X14835" s="76"/>
    </row>
    <row r="14836" spans="1:24">
      <c r="A14836" s="54"/>
      <c r="B14836" s="54"/>
      <c r="C14836" s="46" t="s">
        <v>31</v>
      </c>
      <c r="D14836" s="58" t="s">
        <v>2653</v>
      </c>
      <c r="E14836" s="58" t="s">
        <v>22386</v>
      </c>
      <c r="F14836" s="46" t="s">
        <v>22382</v>
      </c>
      <c r="G14836" s="58" t="s">
        <v>22383</v>
      </c>
      <c r="H14836" s="46" t="s">
        <v>22384</v>
      </c>
      <c r="I14836" s="524">
        <v>306</v>
      </c>
      <c r="J14836" s="46" t="s">
        <v>39</v>
      </c>
      <c r="K14836" s="75" t="s">
        <v>32</v>
      </c>
      <c r="L14836" s="76">
        <f t="shared" si="682"/>
        <v>2</v>
      </c>
      <c r="M14836" s="76"/>
      <c r="N14836" s="76">
        <v>1</v>
      </c>
      <c r="O14836" s="76"/>
      <c r="P14836" s="76"/>
      <c r="Q14836" s="76"/>
      <c r="R14836" s="76"/>
      <c r="S14836" s="76">
        <v>1</v>
      </c>
      <c r="T14836" s="76"/>
      <c r="U14836" s="76"/>
      <c r="V14836" s="76"/>
      <c r="W14836" s="76"/>
      <c r="X14836" s="76"/>
    </row>
    <row r="14837" spans="1:24">
      <c r="A14837" s="54"/>
      <c r="B14837" s="54"/>
      <c r="C14837" s="54"/>
      <c r="D14837" s="77"/>
      <c r="E14837" s="77"/>
      <c r="F14837" s="54"/>
      <c r="G14837" s="77"/>
      <c r="H14837" s="54"/>
      <c r="I14837" s="525"/>
      <c r="J14837" s="54"/>
      <c r="K14837" s="75" t="s">
        <v>34</v>
      </c>
      <c r="L14837" s="76">
        <f t="shared" si="682"/>
        <v>1</v>
      </c>
      <c r="M14837" s="76"/>
      <c r="N14837" s="76"/>
      <c r="O14837" s="76"/>
      <c r="P14837" s="76"/>
      <c r="Q14837" s="76"/>
      <c r="R14837" s="76">
        <v>1</v>
      </c>
      <c r="S14837" s="76"/>
      <c r="T14837" s="76"/>
      <c r="U14837" s="76"/>
      <c r="V14837" s="76"/>
      <c r="W14837" s="76"/>
      <c r="X14837" s="76"/>
    </row>
    <row r="14838" spans="1:24">
      <c r="A14838" s="80"/>
      <c r="B14838" s="80"/>
      <c r="C14838" s="80"/>
      <c r="D14838" s="81"/>
      <c r="E14838" s="81"/>
      <c r="F14838" s="80"/>
      <c r="G14838" s="81"/>
      <c r="H14838" s="80"/>
      <c r="I14838" s="526"/>
      <c r="J14838" s="80"/>
      <c r="K14838" s="84" t="s">
        <v>36</v>
      </c>
      <c r="L14838" s="76">
        <f t="shared" si="682"/>
        <v>0</v>
      </c>
      <c r="M14838" s="76"/>
      <c r="N14838" s="76"/>
      <c r="O14838" s="76"/>
      <c r="P14838" s="76"/>
      <c r="Q14838" s="76"/>
      <c r="R14838" s="76"/>
      <c r="S14838" s="76"/>
      <c r="T14838" s="76"/>
      <c r="U14838" s="76"/>
      <c r="V14838" s="76"/>
      <c r="W14838" s="76"/>
      <c r="X14838" s="76"/>
    </row>
  </sheetData>
  <mergeCells count="39998">
    <mergeCell ref="I14836:I14838"/>
    <mergeCell ref="J14836:J14838"/>
    <mergeCell ref="C14836:C14838"/>
    <mergeCell ref="D14836:D14838"/>
    <mergeCell ref="E14836:E14838"/>
    <mergeCell ref="F14836:F14838"/>
    <mergeCell ref="G14836:G14838"/>
    <mergeCell ref="H14836:H14838"/>
    <mergeCell ref="I14830:I14832"/>
    <mergeCell ref="J14830:J14832"/>
    <mergeCell ref="C14833:C14835"/>
    <mergeCell ref="D14833:D14835"/>
    <mergeCell ref="E14833:E14835"/>
    <mergeCell ref="F14833:F14835"/>
    <mergeCell ref="G14833:G14835"/>
    <mergeCell ref="H14833:H14835"/>
    <mergeCell ref="I14833:I14835"/>
    <mergeCell ref="J14833:J14835"/>
    <mergeCell ref="C14830:C14832"/>
    <mergeCell ref="D14830:D14832"/>
    <mergeCell ref="E14830:E14832"/>
    <mergeCell ref="F14830:F14832"/>
    <mergeCell ref="G14830:G14832"/>
    <mergeCell ref="H14830:H14832"/>
    <mergeCell ref="I14824:I14826"/>
    <mergeCell ref="J14824:J14826"/>
    <mergeCell ref="C14827:C14829"/>
    <mergeCell ref="D14827:D14829"/>
    <mergeCell ref="E14827:E14829"/>
    <mergeCell ref="F14827:F14829"/>
    <mergeCell ref="G14827:G14829"/>
    <mergeCell ref="H14827:H14829"/>
    <mergeCell ref="I14827:I14829"/>
    <mergeCell ref="J14827:J14829"/>
    <mergeCell ref="C14824:C14826"/>
    <mergeCell ref="D14824:D14826"/>
    <mergeCell ref="E14824:E14826"/>
    <mergeCell ref="F14824:F14826"/>
    <mergeCell ref="G14824:G14826"/>
    <mergeCell ref="H14824:H14826"/>
    <mergeCell ref="I14818:I14820"/>
    <mergeCell ref="J14818:J14820"/>
    <mergeCell ref="C14821:C14823"/>
    <mergeCell ref="D14821:D14823"/>
    <mergeCell ref="E14821:E14823"/>
    <mergeCell ref="F14821:F14823"/>
    <mergeCell ref="G14821:G14823"/>
    <mergeCell ref="H14821:H14823"/>
    <mergeCell ref="I14821:I14823"/>
    <mergeCell ref="J14821:J14823"/>
    <mergeCell ref="C14818:C14820"/>
    <mergeCell ref="D14818:D14820"/>
    <mergeCell ref="E14818:E14820"/>
    <mergeCell ref="F14818:F14820"/>
    <mergeCell ref="G14818:G14820"/>
    <mergeCell ref="H14818:H14820"/>
    <mergeCell ref="I14812:I14814"/>
    <mergeCell ref="J14812:J14814"/>
    <mergeCell ref="C14815:C14817"/>
    <mergeCell ref="D14815:D14817"/>
    <mergeCell ref="E14815:E14817"/>
    <mergeCell ref="F14815:F14817"/>
    <mergeCell ref="G14815:G14817"/>
    <mergeCell ref="H14815:H14817"/>
    <mergeCell ref="I14815:I14817"/>
    <mergeCell ref="J14815:J14817"/>
    <mergeCell ref="C14812:C14814"/>
    <mergeCell ref="D14812:D14814"/>
    <mergeCell ref="E14812:E14814"/>
    <mergeCell ref="F14812:F14814"/>
    <mergeCell ref="G14812:G14814"/>
    <mergeCell ref="H14812:H14814"/>
    <mergeCell ref="I14806:I14808"/>
    <mergeCell ref="J14806:J14808"/>
    <mergeCell ref="C14809:C14811"/>
    <mergeCell ref="D14809:D14811"/>
    <mergeCell ref="E14809:E14811"/>
    <mergeCell ref="F14809:F14811"/>
    <mergeCell ref="G14809:G14811"/>
    <mergeCell ref="H14809:H14811"/>
    <mergeCell ref="I14809:I14811"/>
    <mergeCell ref="J14809:J14811"/>
    <mergeCell ref="C14806:C14808"/>
    <mergeCell ref="D14806:D14808"/>
    <mergeCell ref="E14806:E14808"/>
    <mergeCell ref="F14806:F14808"/>
    <mergeCell ref="G14806:G14808"/>
    <mergeCell ref="H14806:H14808"/>
    <mergeCell ref="I14800:I14802"/>
    <mergeCell ref="J14800:J14802"/>
    <mergeCell ref="C14803:C14805"/>
    <mergeCell ref="D14803:D14805"/>
    <mergeCell ref="E14803:E14805"/>
    <mergeCell ref="F14803:F14805"/>
    <mergeCell ref="G14803:G14805"/>
    <mergeCell ref="H14803:H14805"/>
    <mergeCell ref="I14803:I14805"/>
    <mergeCell ref="J14803:J14805"/>
    <mergeCell ref="C14800:C14802"/>
    <mergeCell ref="D14800:D14802"/>
    <mergeCell ref="E14800:E14802"/>
    <mergeCell ref="F14800:F14802"/>
    <mergeCell ref="G14800:G14802"/>
    <mergeCell ref="H14800:H14802"/>
    <mergeCell ref="I14794:I14796"/>
    <mergeCell ref="J14794:J14796"/>
    <mergeCell ref="C14797:C14799"/>
    <mergeCell ref="D14797:D14799"/>
    <mergeCell ref="E14797:E14799"/>
    <mergeCell ref="F14797:F14799"/>
    <mergeCell ref="G14797:G14799"/>
    <mergeCell ref="H14797:H14799"/>
    <mergeCell ref="I14797:I14799"/>
    <mergeCell ref="J14797:J14799"/>
    <mergeCell ref="C14794:C14796"/>
    <mergeCell ref="D14794:D14796"/>
    <mergeCell ref="E14794:E14796"/>
    <mergeCell ref="F14794:F14796"/>
    <mergeCell ref="G14794:G14796"/>
    <mergeCell ref="H14794:H14796"/>
    <mergeCell ref="J14788:J14790"/>
    <mergeCell ref="B14791:B14838"/>
    <mergeCell ref="C14791:C14793"/>
    <mergeCell ref="D14791:D14793"/>
    <mergeCell ref="E14791:E14793"/>
    <mergeCell ref="F14791:F14793"/>
    <mergeCell ref="G14791:G14793"/>
    <mergeCell ref="H14791:H14793"/>
    <mergeCell ref="I14791:I14793"/>
    <mergeCell ref="J14791:J14793"/>
    <mergeCell ref="I14785:I14787"/>
    <mergeCell ref="J14785:J14787"/>
    <mergeCell ref="B14788:B14790"/>
    <mergeCell ref="C14788:C14790"/>
    <mergeCell ref="D14788:D14790"/>
    <mergeCell ref="E14788:E14790"/>
    <mergeCell ref="F14788:F14790"/>
    <mergeCell ref="G14788:G14790"/>
    <mergeCell ref="H14788:H14790"/>
    <mergeCell ref="I14788:I14790"/>
    <mergeCell ref="C14785:C14787"/>
    <mergeCell ref="D14785:D14787"/>
    <mergeCell ref="E14785:E14787"/>
    <mergeCell ref="F14785:F14787"/>
    <mergeCell ref="G14785:G14787"/>
    <mergeCell ref="H14785:H14787"/>
    <mergeCell ref="I14779:I14781"/>
    <mergeCell ref="J14779:J14781"/>
    <mergeCell ref="C14782:C14784"/>
    <mergeCell ref="D14782:D14784"/>
    <mergeCell ref="E14782:E14784"/>
    <mergeCell ref="F14782:F14784"/>
    <mergeCell ref="G14782:G14784"/>
    <mergeCell ref="H14782:H14784"/>
    <mergeCell ref="I14782:I14784"/>
    <mergeCell ref="J14782:J14784"/>
    <mergeCell ref="C14779:C14781"/>
    <mergeCell ref="D14779:D14781"/>
    <mergeCell ref="E14779:E14781"/>
    <mergeCell ref="F14779:F14781"/>
    <mergeCell ref="G14779:G14781"/>
    <mergeCell ref="H14779:H14781"/>
    <mergeCell ref="I14773:I14775"/>
    <mergeCell ref="J14773:J14775"/>
    <mergeCell ref="C14776:C14778"/>
    <mergeCell ref="D14776:D14778"/>
    <mergeCell ref="E14776:E14778"/>
    <mergeCell ref="F14776:F14778"/>
    <mergeCell ref="G14776:G14778"/>
    <mergeCell ref="H14776:H14778"/>
    <mergeCell ref="I14776:I14778"/>
    <mergeCell ref="J14776:J14778"/>
    <mergeCell ref="C14773:C14775"/>
    <mergeCell ref="D14773:D14775"/>
    <mergeCell ref="E14773:E14775"/>
    <mergeCell ref="F14773:F14775"/>
    <mergeCell ref="G14773:G14775"/>
    <mergeCell ref="H14773:H14775"/>
    <mergeCell ref="I14767:I14769"/>
    <mergeCell ref="J14767:J14769"/>
    <mergeCell ref="C14770:C14772"/>
    <mergeCell ref="D14770:D14772"/>
    <mergeCell ref="E14770:E14772"/>
    <mergeCell ref="F14770:F14772"/>
    <mergeCell ref="G14770:G14772"/>
    <mergeCell ref="H14770:H14772"/>
    <mergeCell ref="I14770:I14772"/>
    <mergeCell ref="J14770:J14772"/>
    <mergeCell ref="C14767:C14769"/>
    <mergeCell ref="D14767:D14769"/>
    <mergeCell ref="E14767:E14769"/>
    <mergeCell ref="F14767:F14769"/>
    <mergeCell ref="G14767:G14769"/>
    <mergeCell ref="H14767:H14769"/>
    <mergeCell ref="I14761:I14763"/>
    <mergeCell ref="J14761:J14763"/>
    <mergeCell ref="C14764:C14766"/>
    <mergeCell ref="D14764:D14766"/>
    <mergeCell ref="E14764:E14766"/>
    <mergeCell ref="F14764:F14766"/>
    <mergeCell ref="G14764:G14766"/>
    <mergeCell ref="H14764:H14766"/>
    <mergeCell ref="I14764:I14766"/>
    <mergeCell ref="J14764:J14766"/>
    <mergeCell ref="C14761:C14763"/>
    <mergeCell ref="D14761:D14763"/>
    <mergeCell ref="E14761:E14763"/>
    <mergeCell ref="F14761:F14763"/>
    <mergeCell ref="G14761:G14763"/>
    <mergeCell ref="H14761:H14763"/>
    <mergeCell ref="I14755:I14757"/>
    <mergeCell ref="J14755:J14757"/>
    <mergeCell ref="C14758:C14760"/>
    <mergeCell ref="D14758:D14760"/>
    <mergeCell ref="E14758:E14760"/>
    <mergeCell ref="F14758:F14760"/>
    <mergeCell ref="G14758:G14760"/>
    <mergeCell ref="H14758:H14760"/>
    <mergeCell ref="I14758:I14760"/>
    <mergeCell ref="J14758:J14760"/>
    <mergeCell ref="C14755:C14757"/>
    <mergeCell ref="D14755:D14757"/>
    <mergeCell ref="E14755:E14757"/>
    <mergeCell ref="F14755:F14757"/>
    <mergeCell ref="G14755:G14757"/>
    <mergeCell ref="H14755:H14757"/>
    <mergeCell ref="I14749:I14751"/>
    <mergeCell ref="J14749:J14751"/>
    <mergeCell ref="C14752:C14754"/>
    <mergeCell ref="D14752:D14754"/>
    <mergeCell ref="E14752:E14754"/>
    <mergeCell ref="F14752:F14754"/>
    <mergeCell ref="G14752:G14754"/>
    <mergeCell ref="H14752:H14754"/>
    <mergeCell ref="I14752:I14754"/>
    <mergeCell ref="J14752:J14754"/>
    <mergeCell ref="C14749:C14751"/>
    <mergeCell ref="D14749:D14751"/>
    <mergeCell ref="E14749:E14751"/>
    <mergeCell ref="F14749:F14751"/>
    <mergeCell ref="G14749:G14751"/>
    <mergeCell ref="H14749:H14751"/>
    <mergeCell ref="I14743:I14745"/>
    <mergeCell ref="J14743:J14745"/>
    <mergeCell ref="C14746:C14748"/>
    <mergeCell ref="D14746:D14748"/>
    <mergeCell ref="E14746:E14748"/>
    <mergeCell ref="F14746:F14748"/>
    <mergeCell ref="G14746:G14748"/>
    <mergeCell ref="H14746:H14748"/>
    <mergeCell ref="I14746:I14748"/>
    <mergeCell ref="J14746:J14748"/>
    <mergeCell ref="C14743:C14745"/>
    <mergeCell ref="D14743:D14745"/>
    <mergeCell ref="E14743:E14745"/>
    <mergeCell ref="F14743:F14745"/>
    <mergeCell ref="G14743:G14745"/>
    <mergeCell ref="H14743:H14745"/>
    <mergeCell ref="I14737:I14739"/>
    <mergeCell ref="J14737:J14739"/>
    <mergeCell ref="C14740:C14742"/>
    <mergeCell ref="D14740:D14742"/>
    <mergeCell ref="E14740:E14742"/>
    <mergeCell ref="F14740:F14742"/>
    <mergeCell ref="G14740:G14742"/>
    <mergeCell ref="H14740:H14742"/>
    <mergeCell ref="I14740:I14742"/>
    <mergeCell ref="J14740:J14742"/>
    <mergeCell ref="C14737:C14739"/>
    <mergeCell ref="D14737:D14739"/>
    <mergeCell ref="E14737:E14739"/>
    <mergeCell ref="F14737:F14739"/>
    <mergeCell ref="G14737:G14739"/>
    <mergeCell ref="H14737:H14739"/>
    <mergeCell ref="I14731:I14733"/>
    <mergeCell ref="J14731:J14733"/>
    <mergeCell ref="C14734:C14736"/>
    <mergeCell ref="D14734:D14736"/>
    <mergeCell ref="E14734:E14736"/>
    <mergeCell ref="F14734:F14736"/>
    <mergeCell ref="G14734:G14736"/>
    <mergeCell ref="H14734:H14736"/>
    <mergeCell ref="I14734:I14736"/>
    <mergeCell ref="J14734:J14736"/>
    <mergeCell ref="C14731:C14733"/>
    <mergeCell ref="D14731:D14733"/>
    <mergeCell ref="E14731:E14733"/>
    <mergeCell ref="F14731:F14733"/>
    <mergeCell ref="G14731:G14733"/>
    <mergeCell ref="H14731:H14733"/>
    <mergeCell ref="I14725:I14727"/>
    <mergeCell ref="J14725:J14727"/>
    <mergeCell ref="C14728:C14730"/>
    <mergeCell ref="D14728:D14730"/>
    <mergeCell ref="E14728:E14730"/>
    <mergeCell ref="F14728:F14730"/>
    <mergeCell ref="G14728:G14730"/>
    <mergeCell ref="H14728:H14730"/>
    <mergeCell ref="I14728:I14730"/>
    <mergeCell ref="J14728:J14730"/>
    <mergeCell ref="C14725:C14727"/>
    <mergeCell ref="D14725:D14727"/>
    <mergeCell ref="E14725:E14727"/>
    <mergeCell ref="F14725:F14727"/>
    <mergeCell ref="G14725:G14727"/>
    <mergeCell ref="H14725:H14727"/>
    <mergeCell ref="I14719:I14721"/>
    <mergeCell ref="J14719:J14721"/>
    <mergeCell ref="C14722:C14724"/>
    <mergeCell ref="D14722:D14724"/>
    <mergeCell ref="E14722:E14724"/>
    <mergeCell ref="F14722:F14724"/>
    <mergeCell ref="G14722:G14724"/>
    <mergeCell ref="H14722:H14724"/>
    <mergeCell ref="I14722:I14724"/>
    <mergeCell ref="J14722:J14724"/>
    <mergeCell ref="C14719:C14721"/>
    <mergeCell ref="D14719:D14721"/>
    <mergeCell ref="E14719:E14721"/>
    <mergeCell ref="F14719:F14721"/>
    <mergeCell ref="G14719:G14721"/>
    <mergeCell ref="H14719:H14721"/>
    <mergeCell ref="I14713:I14715"/>
    <mergeCell ref="J14713:J14715"/>
    <mergeCell ref="C14716:C14718"/>
    <mergeCell ref="D14716:D14718"/>
    <mergeCell ref="E14716:E14718"/>
    <mergeCell ref="F14716:F14718"/>
    <mergeCell ref="G14716:G14718"/>
    <mergeCell ref="H14716:H14718"/>
    <mergeCell ref="I14716:I14718"/>
    <mergeCell ref="J14716:J14718"/>
    <mergeCell ref="C14713:C14715"/>
    <mergeCell ref="D14713:D14715"/>
    <mergeCell ref="E14713:E14715"/>
    <mergeCell ref="F14713:F14715"/>
    <mergeCell ref="G14713:G14715"/>
    <mergeCell ref="H14713:H14715"/>
    <mergeCell ref="I14707:I14709"/>
    <mergeCell ref="J14707:J14709"/>
    <mergeCell ref="C14710:C14712"/>
    <mergeCell ref="D14710:D14712"/>
    <mergeCell ref="E14710:E14712"/>
    <mergeCell ref="F14710:F14712"/>
    <mergeCell ref="G14710:G14712"/>
    <mergeCell ref="H14710:H14712"/>
    <mergeCell ref="I14710:I14712"/>
    <mergeCell ref="J14710:J14712"/>
    <mergeCell ref="C14707:C14709"/>
    <mergeCell ref="D14707:D14709"/>
    <mergeCell ref="E14707:E14709"/>
    <mergeCell ref="F14707:F14709"/>
    <mergeCell ref="G14707:G14709"/>
    <mergeCell ref="H14707:H14709"/>
    <mergeCell ref="I14701:I14703"/>
    <mergeCell ref="J14701:J14703"/>
    <mergeCell ref="C14704:C14706"/>
    <mergeCell ref="D14704:D14706"/>
    <mergeCell ref="E14704:E14706"/>
    <mergeCell ref="F14704:F14706"/>
    <mergeCell ref="G14704:G14706"/>
    <mergeCell ref="H14704:H14706"/>
    <mergeCell ref="I14704:I14706"/>
    <mergeCell ref="J14704:J14706"/>
    <mergeCell ref="C14701:C14703"/>
    <mergeCell ref="D14701:D14703"/>
    <mergeCell ref="E14701:E14703"/>
    <mergeCell ref="F14701:F14703"/>
    <mergeCell ref="G14701:G14703"/>
    <mergeCell ref="H14701:H14703"/>
    <mergeCell ref="I14695:I14697"/>
    <mergeCell ref="J14695:J14697"/>
    <mergeCell ref="C14698:C14700"/>
    <mergeCell ref="D14698:D14700"/>
    <mergeCell ref="E14698:E14700"/>
    <mergeCell ref="F14698:F14700"/>
    <mergeCell ref="G14698:G14700"/>
    <mergeCell ref="H14698:H14700"/>
    <mergeCell ref="I14698:I14700"/>
    <mergeCell ref="J14698:J14700"/>
    <mergeCell ref="C14695:C14697"/>
    <mergeCell ref="D14695:D14697"/>
    <mergeCell ref="E14695:E14697"/>
    <mergeCell ref="F14695:F14697"/>
    <mergeCell ref="G14695:G14697"/>
    <mergeCell ref="H14695:H14697"/>
    <mergeCell ref="I14689:I14691"/>
    <mergeCell ref="J14689:J14691"/>
    <mergeCell ref="C14692:C14694"/>
    <mergeCell ref="D14692:D14694"/>
    <mergeCell ref="E14692:E14694"/>
    <mergeCell ref="F14692:F14694"/>
    <mergeCell ref="G14692:G14694"/>
    <mergeCell ref="H14692:H14694"/>
    <mergeCell ref="I14692:I14694"/>
    <mergeCell ref="J14692:J14694"/>
    <mergeCell ref="G14686:G14688"/>
    <mergeCell ref="H14686:H14688"/>
    <mergeCell ref="I14686:I14688"/>
    <mergeCell ref="J14686:J14688"/>
    <mergeCell ref="C14689:C14691"/>
    <mergeCell ref="D14689:D14691"/>
    <mergeCell ref="E14689:E14691"/>
    <mergeCell ref="F14689:F14691"/>
    <mergeCell ref="G14689:G14691"/>
    <mergeCell ref="H14689:H14691"/>
    <mergeCell ref="I14680:I14682"/>
    <mergeCell ref="J14680:J14682"/>
    <mergeCell ref="C14683:C14685"/>
    <mergeCell ref="D14683:D14685"/>
    <mergeCell ref="E14683:E14685"/>
    <mergeCell ref="F14683:F14685"/>
    <mergeCell ref="G14683:G14685"/>
    <mergeCell ref="H14683:H14685"/>
    <mergeCell ref="I14683:I14685"/>
    <mergeCell ref="J14683:J14685"/>
    <mergeCell ref="H14677:H14679"/>
    <mergeCell ref="I14677:I14679"/>
    <mergeCell ref="J14677:J14679"/>
    <mergeCell ref="B14680:B14787"/>
    <mergeCell ref="C14680:C14682"/>
    <mergeCell ref="D14680:D14682"/>
    <mergeCell ref="E14680:E14682"/>
    <mergeCell ref="F14680:F14682"/>
    <mergeCell ref="G14680:G14682"/>
    <mergeCell ref="H14680:H14682"/>
    <mergeCell ref="G14673:G14676"/>
    <mergeCell ref="H14673:H14676"/>
    <mergeCell ref="I14673:I14676"/>
    <mergeCell ref="J14673:J14676"/>
    <mergeCell ref="B14677:B14679"/>
    <mergeCell ref="C14677:C14679"/>
    <mergeCell ref="D14677:D14679"/>
    <mergeCell ref="E14677:E14679"/>
    <mergeCell ref="F14677:F14679"/>
    <mergeCell ref="G14677:G14679"/>
    <mergeCell ref="A14673:A14838"/>
    <mergeCell ref="B14673:B14676"/>
    <mergeCell ref="C14673:C14676"/>
    <mergeCell ref="D14673:D14676"/>
    <mergeCell ref="E14673:E14676"/>
    <mergeCell ref="F14673:F14676"/>
    <mergeCell ref="C14686:C14688"/>
    <mergeCell ref="D14686:D14688"/>
    <mergeCell ref="E14686:E14688"/>
    <mergeCell ref="F14686:F14688"/>
    <mergeCell ref="I14667:I14669"/>
    <mergeCell ref="J14667:J14669"/>
    <mergeCell ref="C14670:C14672"/>
    <mergeCell ref="D14670:D14672"/>
    <mergeCell ref="E14670:E14672"/>
    <mergeCell ref="F14670:F14672"/>
    <mergeCell ref="G14670:G14672"/>
    <mergeCell ref="H14670:H14672"/>
    <mergeCell ref="I14670:I14672"/>
    <mergeCell ref="J14670:J14672"/>
    <mergeCell ref="C14667:C14669"/>
    <mergeCell ref="D14667:D14669"/>
    <mergeCell ref="E14667:E14669"/>
    <mergeCell ref="F14667:F14669"/>
    <mergeCell ref="G14667:G14669"/>
    <mergeCell ref="H14667:H14669"/>
    <mergeCell ref="I14661:I14663"/>
    <mergeCell ref="J14661:J14663"/>
    <mergeCell ref="C14664:C14666"/>
    <mergeCell ref="D14664:D14666"/>
    <mergeCell ref="E14664:E14666"/>
    <mergeCell ref="F14664:F14666"/>
    <mergeCell ref="G14664:G14666"/>
    <mergeCell ref="H14664:H14666"/>
    <mergeCell ref="I14664:I14666"/>
    <mergeCell ref="J14664:J14666"/>
    <mergeCell ref="C14661:C14663"/>
    <mergeCell ref="D14661:D14663"/>
    <mergeCell ref="E14661:E14663"/>
    <mergeCell ref="F14661:F14663"/>
    <mergeCell ref="G14661:G14663"/>
    <mergeCell ref="H14661:H14663"/>
    <mergeCell ref="I14655:I14657"/>
    <mergeCell ref="J14655:J14657"/>
    <mergeCell ref="C14658:C14660"/>
    <mergeCell ref="D14658:D14660"/>
    <mergeCell ref="E14658:E14660"/>
    <mergeCell ref="F14658:F14660"/>
    <mergeCell ref="G14658:G14660"/>
    <mergeCell ref="H14658:H14660"/>
    <mergeCell ref="I14658:I14660"/>
    <mergeCell ref="J14658:J14660"/>
    <mergeCell ref="C14655:C14657"/>
    <mergeCell ref="D14655:D14657"/>
    <mergeCell ref="E14655:E14657"/>
    <mergeCell ref="F14655:F14657"/>
    <mergeCell ref="G14655:G14657"/>
    <mergeCell ref="H14655:H14657"/>
    <mergeCell ref="J14649:J14651"/>
    <mergeCell ref="B14652:B14672"/>
    <mergeCell ref="C14652:C14654"/>
    <mergeCell ref="D14652:D14654"/>
    <mergeCell ref="E14652:E14654"/>
    <mergeCell ref="F14652:F14654"/>
    <mergeCell ref="G14652:G14654"/>
    <mergeCell ref="H14652:H14654"/>
    <mergeCell ref="I14652:I14654"/>
    <mergeCell ref="J14652:J14654"/>
    <mergeCell ref="I14646:I14648"/>
    <mergeCell ref="J14646:J14648"/>
    <mergeCell ref="B14649:B14651"/>
    <mergeCell ref="C14649:C14651"/>
    <mergeCell ref="D14649:D14651"/>
    <mergeCell ref="E14649:E14651"/>
    <mergeCell ref="F14649:F14651"/>
    <mergeCell ref="G14649:G14651"/>
    <mergeCell ref="H14649:H14651"/>
    <mergeCell ref="I14649:I14651"/>
    <mergeCell ref="H14643:H14645"/>
    <mergeCell ref="I14643:I14645"/>
    <mergeCell ref="J14643:J14645"/>
    <mergeCell ref="B14646:B14648"/>
    <mergeCell ref="C14646:C14648"/>
    <mergeCell ref="D14646:D14648"/>
    <mergeCell ref="E14646:E14648"/>
    <mergeCell ref="F14646:F14648"/>
    <mergeCell ref="G14646:G14648"/>
    <mergeCell ref="H14646:H14648"/>
    <mergeCell ref="B14643:B14645"/>
    <mergeCell ref="C14643:C14645"/>
    <mergeCell ref="D14643:D14645"/>
    <mergeCell ref="E14643:E14645"/>
    <mergeCell ref="F14643:F14645"/>
    <mergeCell ref="G14643:G14645"/>
    <mergeCell ref="I14637:I14639"/>
    <mergeCell ref="J14637:J14639"/>
    <mergeCell ref="C14640:C14642"/>
    <mergeCell ref="D14640:D14642"/>
    <mergeCell ref="E14640:E14642"/>
    <mergeCell ref="F14640:F14642"/>
    <mergeCell ref="G14640:G14642"/>
    <mergeCell ref="H14640:H14642"/>
    <mergeCell ref="I14640:I14642"/>
    <mergeCell ref="J14640:J14642"/>
    <mergeCell ref="H14634:H14636"/>
    <mergeCell ref="I14634:I14636"/>
    <mergeCell ref="J14634:J14636"/>
    <mergeCell ref="B14637:B14642"/>
    <mergeCell ref="C14637:C14639"/>
    <mergeCell ref="D14637:D14639"/>
    <mergeCell ref="E14637:E14639"/>
    <mergeCell ref="F14637:F14639"/>
    <mergeCell ref="G14637:G14639"/>
    <mergeCell ref="H14637:H14639"/>
    <mergeCell ref="B14634:B14636"/>
    <mergeCell ref="C14634:C14636"/>
    <mergeCell ref="D14634:D14636"/>
    <mergeCell ref="E14634:E14636"/>
    <mergeCell ref="F14634:F14636"/>
    <mergeCell ref="G14634:G14636"/>
    <mergeCell ref="I14628:I14630"/>
    <mergeCell ref="J14628:J14630"/>
    <mergeCell ref="C14631:C14633"/>
    <mergeCell ref="D14631:D14633"/>
    <mergeCell ref="E14631:E14633"/>
    <mergeCell ref="F14631:F14633"/>
    <mergeCell ref="G14631:G14633"/>
    <mergeCell ref="H14631:H14633"/>
    <mergeCell ref="I14631:I14633"/>
    <mergeCell ref="J14631:J14633"/>
    <mergeCell ref="C14628:C14630"/>
    <mergeCell ref="D14628:D14630"/>
    <mergeCell ref="E14628:E14630"/>
    <mergeCell ref="F14628:F14630"/>
    <mergeCell ref="G14628:G14630"/>
    <mergeCell ref="H14628:H14630"/>
    <mergeCell ref="I14622:I14624"/>
    <mergeCell ref="J14622:J14624"/>
    <mergeCell ref="C14625:C14627"/>
    <mergeCell ref="D14625:D14627"/>
    <mergeCell ref="E14625:E14627"/>
    <mergeCell ref="F14625:F14627"/>
    <mergeCell ref="G14625:G14627"/>
    <mergeCell ref="H14625:H14627"/>
    <mergeCell ref="I14625:I14627"/>
    <mergeCell ref="J14625:J14627"/>
    <mergeCell ref="C14622:C14624"/>
    <mergeCell ref="D14622:D14624"/>
    <mergeCell ref="E14622:E14624"/>
    <mergeCell ref="F14622:F14624"/>
    <mergeCell ref="G14622:G14624"/>
    <mergeCell ref="H14622:H14624"/>
    <mergeCell ref="I14616:I14618"/>
    <mergeCell ref="J14616:J14618"/>
    <mergeCell ref="C14619:C14621"/>
    <mergeCell ref="D14619:D14621"/>
    <mergeCell ref="E14619:E14621"/>
    <mergeCell ref="F14619:F14621"/>
    <mergeCell ref="G14619:G14621"/>
    <mergeCell ref="H14619:H14621"/>
    <mergeCell ref="I14619:I14621"/>
    <mergeCell ref="J14619:J14621"/>
    <mergeCell ref="C14616:C14618"/>
    <mergeCell ref="D14616:D14618"/>
    <mergeCell ref="E14616:E14618"/>
    <mergeCell ref="F14616:F14618"/>
    <mergeCell ref="G14616:G14618"/>
    <mergeCell ref="H14616:H14618"/>
    <mergeCell ref="I14610:I14612"/>
    <mergeCell ref="J14610:J14612"/>
    <mergeCell ref="C14613:C14615"/>
    <mergeCell ref="D14613:D14615"/>
    <mergeCell ref="E14613:E14615"/>
    <mergeCell ref="F14613:F14615"/>
    <mergeCell ref="G14613:G14615"/>
    <mergeCell ref="H14613:H14615"/>
    <mergeCell ref="I14613:I14615"/>
    <mergeCell ref="J14613:J14615"/>
    <mergeCell ref="C14610:C14612"/>
    <mergeCell ref="D14610:D14612"/>
    <mergeCell ref="E14610:E14612"/>
    <mergeCell ref="F14610:F14612"/>
    <mergeCell ref="G14610:G14612"/>
    <mergeCell ref="H14610:H14612"/>
    <mergeCell ref="I14604:I14606"/>
    <mergeCell ref="J14604:J14606"/>
    <mergeCell ref="C14607:C14609"/>
    <mergeCell ref="D14607:D14609"/>
    <mergeCell ref="E14607:E14609"/>
    <mergeCell ref="F14607:F14609"/>
    <mergeCell ref="G14607:G14609"/>
    <mergeCell ref="H14607:H14609"/>
    <mergeCell ref="I14607:I14609"/>
    <mergeCell ref="J14607:J14609"/>
    <mergeCell ref="C14604:C14606"/>
    <mergeCell ref="D14604:D14606"/>
    <mergeCell ref="E14604:E14606"/>
    <mergeCell ref="F14604:F14606"/>
    <mergeCell ref="G14604:G14606"/>
    <mergeCell ref="H14604:H14606"/>
    <mergeCell ref="I14598:I14600"/>
    <mergeCell ref="J14598:J14600"/>
    <mergeCell ref="C14601:C14603"/>
    <mergeCell ref="D14601:D14603"/>
    <mergeCell ref="E14601:E14603"/>
    <mergeCell ref="F14601:F14603"/>
    <mergeCell ref="G14601:G14603"/>
    <mergeCell ref="H14601:H14603"/>
    <mergeCell ref="I14601:I14603"/>
    <mergeCell ref="J14601:J14603"/>
    <mergeCell ref="C14598:C14600"/>
    <mergeCell ref="D14598:D14600"/>
    <mergeCell ref="E14598:E14600"/>
    <mergeCell ref="F14598:F14600"/>
    <mergeCell ref="G14598:G14600"/>
    <mergeCell ref="H14598:H14600"/>
    <mergeCell ref="I14592:I14594"/>
    <mergeCell ref="J14592:J14594"/>
    <mergeCell ref="C14595:C14597"/>
    <mergeCell ref="D14595:D14597"/>
    <mergeCell ref="E14595:E14597"/>
    <mergeCell ref="F14595:F14597"/>
    <mergeCell ref="G14595:G14597"/>
    <mergeCell ref="H14595:H14597"/>
    <mergeCell ref="I14595:I14597"/>
    <mergeCell ref="J14595:J14597"/>
    <mergeCell ref="H14589:H14591"/>
    <mergeCell ref="I14589:I14591"/>
    <mergeCell ref="J14589:J14591"/>
    <mergeCell ref="B14592:B14633"/>
    <mergeCell ref="C14592:C14594"/>
    <mergeCell ref="D14592:D14594"/>
    <mergeCell ref="E14592:E14594"/>
    <mergeCell ref="F14592:F14594"/>
    <mergeCell ref="G14592:G14594"/>
    <mergeCell ref="H14592:H14594"/>
    <mergeCell ref="B14589:B14591"/>
    <mergeCell ref="C14589:C14591"/>
    <mergeCell ref="D14589:D14591"/>
    <mergeCell ref="E14589:E14591"/>
    <mergeCell ref="F14589:F14591"/>
    <mergeCell ref="G14589:G14591"/>
    <mergeCell ref="I14583:I14585"/>
    <mergeCell ref="J14583:J14585"/>
    <mergeCell ref="C14586:C14588"/>
    <mergeCell ref="D14586:D14588"/>
    <mergeCell ref="E14586:E14588"/>
    <mergeCell ref="F14586:F14588"/>
    <mergeCell ref="G14586:G14588"/>
    <mergeCell ref="H14586:H14588"/>
    <mergeCell ref="I14586:I14588"/>
    <mergeCell ref="J14586:J14588"/>
    <mergeCell ref="C14583:C14585"/>
    <mergeCell ref="D14583:D14585"/>
    <mergeCell ref="E14583:E14585"/>
    <mergeCell ref="F14583:F14585"/>
    <mergeCell ref="G14583:G14585"/>
    <mergeCell ref="H14583:H14585"/>
    <mergeCell ref="I14577:I14579"/>
    <mergeCell ref="J14577:J14579"/>
    <mergeCell ref="C14580:C14582"/>
    <mergeCell ref="D14580:D14582"/>
    <mergeCell ref="E14580:E14582"/>
    <mergeCell ref="F14580:F14582"/>
    <mergeCell ref="G14580:G14582"/>
    <mergeCell ref="H14580:H14582"/>
    <mergeCell ref="I14580:I14582"/>
    <mergeCell ref="J14580:J14582"/>
    <mergeCell ref="C14577:C14579"/>
    <mergeCell ref="D14577:D14579"/>
    <mergeCell ref="E14577:E14579"/>
    <mergeCell ref="F14577:F14579"/>
    <mergeCell ref="G14577:G14579"/>
    <mergeCell ref="H14577:H14579"/>
    <mergeCell ref="I14571:I14573"/>
    <mergeCell ref="J14571:J14573"/>
    <mergeCell ref="C14574:C14576"/>
    <mergeCell ref="D14574:D14576"/>
    <mergeCell ref="E14574:E14576"/>
    <mergeCell ref="F14574:F14576"/>
    <mergeCell ref="G14574:G14576"/>
    <mergeCell ref="H14574:H14576"/>
    <mergeCell ref="I14574:I14576"/>
    <mergeCell ref="J14574:J14576"/>
    <mergeCell ref="H14568:H14570"/>
    <mergeCell ref="I14568:I14570"/>
    <mergeCell ref="J14568:J14570"/>
    <mergeCell ref="B14571:B14588"/>
    <mergeCell ref="C14571:C14573"/>
    <mergeCell ref="D14571:D14573"/>
    <mergeCell ref="E14571:E14573"/>
    <mergeCell ref="F14571:F14573"/>
    <mergeCell ref="G14571:G14573"/>
    <mergeCell ref="H14571:H14573"/>
    <mergeCell ref="B14568:B14570"/>
    <mergeCell ref="C14568:C14570"/>
    <mergeCell ref="D14568:D14570"/>
    <mergeCell ref="E14568:E14570"/>
    <mergeCell ref="F14568:F14570"/>
    <mergeCell ref="G14568:G14570"/>
    <mergeCell ref="I14562:I14564"/>
    <mergeCell ref="J14562:J14564"/>
    <mergeCell ref="C14565:C14567"/>
    <mergeCell ref="D14565:D14567"/>
    <mergeCell ref="E14565:E14567"/>
    <mergeCell ref="F14565:F14567"/>
    <mergeCell ref="G14565:G14567"/>
    <mergeCell ref="H14565:H14567"/>
    <mergeCell ref="I14565:I14567"/>
    <mergeCell ref="J14565:J14567"/>
    <mergeCell ref="C14562:C14564"/>
    <mergeCell ref="D14562:D14564"/>
    <mergeCell ref="E14562:E14564"/>
    <mergeCell ref="F14562:F14564"/>
    <mergeCell ref="G14562:G14564"/>
    <mergeCell ref="H14562:H14564"/>
    <mergeCell ref="I14556:I14558"/>
    <mergeCell ref="J14556:J14558"/>
    <mergeCell ref="C14559:C14561"/>
    <mergeCell ref="D14559:D14561"/>
    <mergeCell ref="E14559:E14561"/>
    <mergeCell ref="F14559:F14561"/>
    <mergeCell ref="G14559:G14561"/>
    <mergeCell ref="H14559:H14561"/>
    <mergeCell ref="I14559:I14561"/>
    <mergeCell ref="J14559:J14561"/>
    <mergeCell ref="C14556:C14558"/>
    <mergeCell ref="D14556:D14558"/>
    <mergeCell ref="E14556:E14558"/>
    <mergeCell ref="F14556:F14558"/>
    <mergeCell ref="G14556:G14558"/>
    <mergeCell ref="H14556:H14558"/>
    <mergeCell ref="I14550:I14552"/>
    <mergeCell ref="J14550:J14552"/>
    <mergeCell ref="C14553:C14555"/>
    <mergeCell ref="D14553:D14555"/>
    <mergeCell ref="E14553:E14555"/>
    <mergeCell ref="F14553:F14555"/>
    <mergeCell ref="G14553:G14555"/>
    <mergeCell ref="H14553:H14555"/>
    <mergeCell ref="I14553:I14555"/>
    <mergeCell ref="J14553:J14555"/>
    <mergeCell ref="C14550:C14552"/>
    <mergeCell ref="D14550:D14552"/>
    <mergeCell ref="E14550:E14552"/>
    <mergeCell ref="F14550:F14552"/>
    <mergeCell ref="G14550:G14552"/>
    <mergeCell ref="H14550:H14552"/>
    <mergeCell ref="I14544:I14546"/>
    <mergeCell ref="J14544:J14546"/>
    <mergeCell ref="C14547:C14549"/>
    <mergeCell ref="D14547:D14549"/>
    <mergeCell ref="E14547:E14549"/>
    <mergeCell ref="F14547:F14549"/>
    <mergeCell ref="G14547:G14549"/>
    <mergeCell ref="H14547:H14549"/>
    <mergeCell ref="I14547:I14549"/>
    <mergeCell ref="J14547:J14549"/>
    <mergeCell ref="C14544:C14546"/>
    <mergeCell ref="D14544:D14546"/>
    <mergeCell ref="E14544:E14546"/>
    <mergeCell ref="F14544:F14546"/>
    <mergeCell ref="G14544:G14546"/>
    <mergeCell ref="H14544:H14546"/>
    <mergeCell ref="I14538:I14540"/>
    <mergeCell ref="J14538:J14540"/>
    <mergeCell ref="C14541:C14543"/>
    <mergeCell ref="D14541:D14543"/>
    <mergeCell ref="E14541:E14543"/>
    <mergeCell ref="F14541:F14543"/>
    <mergeCell ref="G14541:G14543"/>
    <mergeCell ref="H14541:H14543"/>
    <mergeCell ref="I14541:I14543"/>
    <mergeCell ref="J14541:J14543"/>
    <mergeCell ref="C14538:C14540"/>
    <mergeCell ref="D14538:D14540"/>
    <mergeCell ref="E14538:E14540"/>
    <mergeCell ref="F14538:F14540"/>
    <mergeCell ref="G14538:G14540"/>
    <mergeCell ref="H14538:H14540"/>
    <mergeCell ref="I14532:I14534"/>
    <mergeCell ref="J14532:J14534"/>
    <mergeCell ref="C14535:C14537"/>
    <mergeCell ref="D14535:D14537"/>
    <mergeCell ref="E14535:E14537"/>
    <mergeCell ref="F14535:F14537"/>
    <mergeCell ref="G14535:G14537"/>
    <mergeCell ref="H14535:H14537"/>
    <mergeCell ref="I14535:I14537"/>
    <mergeCell ref="J14535:J14537"/>
    <mergeCell ref="C14532:C14534"/>
    <mergeCell ref="D14532:D14534"/>
    <mergeCell ref="E14532:E14534"/>
    <mergeCell ref="F14532:F14534"/>
    <mergeCell ref="G14532:G14534"/>
    <mergeCell ref="H14532:H14534"/>
    <mergeCell ref="I14526:I14528"/>
    <mergeCell ref="J14526:J14528"/>
    <mergeCell ref="C14529:C14531"/>
    <mergeCell ref="D14529:D14531"/>
    <mergeCell ref="E14529:E14531"/>
    <mergeCell ref="F14529:F14531"/>
    <mergeCell ref="G14529:G14531"/>
    <mergeCell ref="H14529:H14531"/>
    <mergeCell ref="I14529:I14531"/>
    <mergeCell ref="J14529:J14531"/>
    <mergeCell ref="H14523:H14525"/>
    <mergeCell ref="I14523:I14525"/>
    <mergeCell ref="J14523:J14525"/>
    <mergeCell ref="B14526:B14567"/>
    <mergeCell ref="C14526:C14528"/>
    <mergeCell ref="D14526:D14528"/>
    <mergeCell ref="E14526:E14528"/>
    <mergeCell ref="F14526:F14528"/>
    <mergeCell ref="G14526:G14528"/>
    <mergeCell ref="H14526:H14528"/>
    <mergeCell ref="B14523:B14525"/>
    <mergeCell ref="C14523:C14525"/>
    <mergeCell ref="D14523:D14525"/>
    <mergeCell ref="E14523:E14525"/>
    <mergeCell ref="F14523:F14525"/>
    <mergeCell ref="G14523:G14525"/>
    <mergeCell ref="I14517:I14519"/>
    <mergeCell ref="J14517:J14519"/>
    <mergeCell ref="C14520:C14522"/>
    <mergeCell ref="D14520:D14522"/>
    <mergeCell ref="E14520:E14522"/>
    <mergeCell ref="F14520:F14522"/>
    <mergeCell ref="G14520:G14522"/>
    <mergeCell ref="H14520:H14522"/>
    <mergeCell ref="I14520:I14522"/>
    <mergeCell ref="J14520:J14522"/>
    <mergeCell ref="C14517:C14519"/>
    <mergeCell ref="D14517:D14519"/>
    <mergeCell ref="E14517:E14519"/>
    <mergeCell ref="F14517:F14519"/>
    <mergeCell ref="G14517:G14519"/>
    <mergeCell ref="H14517:H14519"/>
    <mergeCell ref="I14511:I14513"/>
    <mergeCell ref="J14511:J14513"/>
    <mergeCell ref="C14514:C14516"/>
    <mergeCell ref="D14514:D14516"/>
    <mergeCell ref="E14514:E14516"/>
    <mergeCell ref="F14514:F14516"/>
    <mergeCell ref="G14514:G14516"/>
    <mergeCell ref="H14514:H14516"/>
    <mergeCell ref="I14514:I14516"/>
    <mergeCell ref="J14514:J14516"/>
    <mergeCell ref="C14511:C14513"/>
    <mergeCell ref="D14511:D14513"/>
    <mergeCell ref="E14511:E14513"/>
    <mergeCell ref="F14511:F14513"/>
    <mergeCell ref="G14511:G14513"/>
    <mergeCell ref="H14511:H14513"/>
    <mergeCell ref="I14505:I14507"/>
    <mergeCell ref="J14505:J14507"/>
    <mergeCell ref="C14508:C14510"/>
    <mergeCell ref="D14508:D14510"/>
    <mergeCell ref="E14508:E14510"/>
    <mergeCell ref="F14508:F14510"/>
    <mergeCell ref="G14508:G14510"/>
    <mergeCell ref="H14508:H14510"/>
    <mergeCell ref="I14508:I14510"/>
    <mergeCell ref="J14508:J14510"/>
    <mergeCell ref="C14505:C14507"/>
    <mergeCell ref="D14505:D14507"/>
    <mergeCell ref="E14505:E14507"/>
    <mergeCell ref="F14505:F14507"/>
    <mergeCell ref="G14505:G14507"/>
    <mergeCell ref="H14505:H14507"/>
    <mergeCell ref="J14499:J14501"/>
    <mergeCell ref="B14502:B14522"/>
    <mergeCell ref="C14502:C14504"/>
    <mergeCell ref="D14502:D14504"/>
    <mergeCell ref="E14502:E14504"/>
    <mergeCell ref="F14502:F14504"/>
    <mergeCell ref="G14502:G14504"/>
    <mergeCell ref="H14502:H14504"/>
    <mergeCell ref="I14502:I14504"/>
    <mergeCell ref="J14502:J14504"/>
    <mergeCell ref="I14496:I14498"/>
    <mergeCell ref="J14496:J14498"/>
    <mergeCell ref="B14499:B14501"/>
    <mergeCell ref="C14499:C14501"/>
    <mergeCell ref="D14499:D14501"/>
    <mergeCell ref="E14499:E14501"/>
    <mergeCell ref="F14499:F14501"/>
    <mergeCell ref="G14499:G14501"/>
    <mergeCell ref="H14499:H14501"/>
    <mergeCell ref="I14499:I14501"/>
    <mergeCell ref="C14496:C14498"/>
    <mergeCell ref="D14496:D14498"/>
    <mergeCell ref="E14496:E14498"/>
    <mergeCell ref="F14496:F14498"/>
    <mergeCell ref="G14496:G14498"/>
    <mergeCell ref="H14496:H14498"/>
    <mergeCell ref="I14490:I14492"/>
    <mergeCell ref="J14490:J14492"/>
    <mergeCell ref="C14493:C14495"/>
    <mergeCell ref="D14493:D14495"/>
    <mergeCell ref="E14493:E14495"/>
    <mergeCell ref="F14493:F14495"/>
    <mergeCell ref="G14493:G14495"/>
    <mergeCell ref="H14493:H14495"/>
    <mergeCell ref="I14493:I14495"/>
    <mergeCell ref="J14493:J14495"/>
    <mergeCell ref="C14490:C14492"/>
    <mergeCell ref="D14490:D14492"/>
    <mergeCell ref="E14490:E14492"/>
    <mergeCell ref="F14490:F14492"/>
    <mergeCell ref="G14490:G14492"/>
    <mergeCell ref="H14490:H14492"/>
    <mergeCell ref="I14484:I14486"/>
    <mergeCell ref="J14484:J14486"/>
    <mergeCell ref="C14487:C14489"/>
    <mergeCell ref="D14487:D14489"/>
    <mergeCell ref="E14487:E14489"/>
    <mergeCell ref="F14487:F14489"/>
    <mergeCell ref="G14487:G14489"/>
    <mergeCell ref="H14487:H14489"/>
    <mergeCell ref="I14487:I14489"/>
    <mergeCell ref="J14487:J14489"/>
    <mergeCell ref="C14484:C14486"/>
    <mergeCell ref="D14484:D14486"/>
    <mergeCell ref="E14484:E14486"/>
    <mergeCell ref="F14484:F14486"/>
    <mergeCell ref="G14484:G14486"/>
    <mergeCell ref="H14484:H14486"/>
    <mergeCell ref="I14478:I14480"/>
    <mergeCell ref="J14478:J14480"/>
    <mergeCell ref="C14481:C14483"/>
    <mergeCell ref="D14481:D14483"/>
    <mergeCell ref="E14481:E14483"/>
    <mergeCell ref="F14481:F14483"/>
    <mergeCell ref="G14481:G14483"/>
    <mergeCell ref="H14481:H14483"/>
    <mergeCell ref="I14481:I14483"/>
    <mergeCell ref="J14481:J14483"/>
    <mergeCell ref="C14478:C14480"/>
    <mergeCell ref="D14478:D14480"/>
    <mergeCell ref="E14478:E14480"/>
    <mergeCell ref="F14478:F14480"/>
    <mergeCell ref="G14478:G14480"/>
    <mergeCell ref="H14478:H14480"/>
    <mergeCell ref="I14472:I14474"/>
    <mergeCell ref="J14472:J14474"/>
    <mergeCell ref="C14475:C14477"/>
    <mergeCell ref="D14475:D14477"/>
    <mergeCell ref="E14475:E14477"/>
    <mergeCell ref="F14475:F14477"/>
    <mergeCell ref="G14475:G14477"/>
    <mergeCell ref="H14475:H14477"/>
    <mergeCell ref="I14475:I14477"/>
    <mergeCell ref="J14475:J14477"/>
    <mergeCell ref="C14472:C14474"/>
    <mergeCell ref="D14472:D14474"/>
    <mergeCell ref="E14472:E14474"/>
    <mergeCell ref="F14472:F14474"/>
    <mergeCell ref="G14472:G14474"/>
    <mergeCell ref="H14472:H14474"/>
    <mergeCell ref="I14466:I14468"/>
    <mergeCell ref="J14466:J14468"/>
    <mergeCell ref="C14469:C14471"/>
    <mergeCell ref="D14469:D14471"/>
    <mergeCell ref="E14469:E14471"/>
    <mergeCell ref="F14469:F14471"/>
    <mergeCell ref="G14469:G14471"/>
    <mergeCell ref="H14469:H14471"/>
    <mergeCell ref="I14469:I14471"/>
    <mergeCell ref="J14469:J14471"/>
    <mergeCell ref="C14466:C14468"/>
    <mergeCell ref="D14466:D14468"/>
    <mergeCell ref="E14466:E14468"/>
    <mergeCell ref="F14466:F14468"/>
    <mergeCell ref="G14466:G14468"/>
    <mergeCell ref="H14466:H14468"/>
    <mergeCell ref="I14460:I14462"/>
    <mergeCell ref="J14460:J14462"/>
    <mergeCell ref="C14463:C14465"/>
    <mergeCell ref="D14463:D14465"/>
    <mergeCell ref="E14463:E14465"/>
    <mergeCell ref="F14463:F14465"/>
    <mergeCell ref="G14463:G14465"/>
    <mergeCell ref="H14463:H14465"/>
    <mergeCell ref="I14463:I14465"/>
    <mergeCell ref="J14463:J14465"/>
    <mergeCell ref="C14460:C14462"/>
    <mergeCell ref="D14460:D14462"/>
    <mergeCell ref="E14460:E14462"/>
    <mergeCell ref="F14460:F14462"/>
    <mergeCell ref="G14460:G14462"/>
    <mergeCell ref="H14460:H14462"/>
    <mergeCell ref="J14454:J14456"/>
    <mergeCell ref="B14457:B14498"/>
    <mergeCell ref="C14457:C14459"/>
    <mergeCell ref="D14457:D14459"/>
    <mergeCell ref="E14457:E14459"/>
    <mergeCell ref="F14457:F14459"/>
    <mergeCell ref="G14457:G14459"/>
    <mergeCell ref="H14457:H14459"/>
    <mergeCell ref="I14457:I14459"/>
    <mergeCell ref="J14457:J14459"/>
    <mergeCell ref="I14451:I14453"/>
    <mergeCell ref="J14451:J14453"/>
    <mergeCell ref="B14454:B14456"/>
    <mergeCell ref="C14454:C14456"/>
    <mergeCell ref="D14454:D14456"/>
    <mergeCell ref="E14454:E14456"/>
    <mergeCell ref="F14454:F14456"/>
    <mergeCell ref="G14454:G14456"/>
    <mergeCell ref="H14454:H14456"/>
    <mergeCell ref="I14454:I14456"/>
    <mergeCell ref="C14451:C14453"/>
    <mergeCell ref="D14451:D14453"/>
    <mergeCell ref="E14451:E14453"/>
    <mergeCell ref="F14451:F14453"/>
    <mergeCell ref="G14451:G14453"/>
    <mergeCell ref="H14451:H14453"/>
    <mergeCell ref="I14445:I14447"/>
    <mergeCell ref="J14445:J14447"/>
    <mergeCell ref="C14448:C14450"/>
    <mergeCell ref="D14448:D14450"/>
    <mergeCell ref="E14448:E14450"/>
    <mergeCell ref="F14448:F14450"/>
    <mergeCell ref="G14448:G14450"/>
    <mergeCell ref="H14448:H14450"/>
    <mergeCell ref="I14448:I14450"/>
    <mergeCell ref="J14448:J14450"/>
    <mergeCell ref="H14442:H14444"/>
    <mergeCell ref="I14442:I14444"/>
    <mergeCell ref="J14442:J14444"/>
    <mergeCell ref="B14445:B14453"/>
    <mergeCell ref="C14445:C14447"/>
    <mergeCell ref="D14445:D14447"/>
    <mergeCell ref="E14445:E14447"/>
    <mergeCell ref="F14445:F14447"/>
    <mergeCell ref="G14445:G14447"/>
    <mergeCell ref="H14445:H14447"/>
    <mergeCell ref="B14442:B14444"/>
    <mergeCell ref="C14442:C14444"/>
    <mergeCell ref="D14442:D14444"/>
    <mergeCell ref="E14442:E14444"/>
    <mergeCell ref="F14442:F14444"/>
    <mergeCell ref="G14442:G14444"/>
    <mergeCell ref="I14436:I14438"/>
    <mergeCell ref="J14436:J14438"/>
    <mergeCell ref="C14439:C14441"/>
    <mergeCell ref="D14439:D14441"/>
    <mergeCell ref="E14439:E14441"/>
    <mergeCell ref="F14439:F14441"/>
    <mergeCell ref="G14439:G14441"/>
    <mergeCell ref="H14439:H14441"/>
    <mergeCell ref="I14439:I14441"/>
    <mergeCell ref="J14439:J14441"/>
    <mergeCell ref="C14436:C14438"/>
    <mergeCell ref="D14436:D14438"/>
    <mergeCell ref="E14436:E14438"/>
    <mergeCell ref="F14436:F14438"/>
    <mergeCell ref="G14436:G14438"/>
    <mergeCell ref="H14436:H14438"/>
    <mergeCell ref="I14430:I14432"/>
    <mergeCell ref="J14430:J14432"/>
    <mergeCell ref="C14433:C14435"/>
    <mergeCell ref="D14433:D14435"/>
    <mergeCell ref="E14433:E14435"/>
    <mergeCell ref="F14433:F14435"/>
    <mergeCell ref="G14433:G14435"/>
    <mergeCell ref="H14433:H14435"/>
    <mergeCell ref="I14433:I14435"/>
    <mergeCell ref="J14433:J14435"/>
    <mergeCell ref="C14430:C14432"/>
    <mergeCell ref="D14430:D14432"/>
    <mergeCell ref="E14430:E14432"/>
    <mergeCell ref="F14430:F14432"/>
    <mergeCell ref="G14430:G14432"/>
    <mergeCell ref="H14430:H14432"/>
    <mergeCell ref="I14424:I14426"/>
    <mergeCell ref="J14424:J14426"/>
    <mergeCell ref="C14427:C14429"/>
    <mergeCell ref="D14427:D14429"/>
    <mergeCell ref="E14427:E14429"/>
    <mergeCell ref="F14427:F14429"/>
    <mergeCell ref="G14427:G14429"/>
    <mergeCell ref="H14427:H14429"/>
    <mergeCell ref="I14427:I14429"/>
    <mergeCell ref="J14427:J14429"/>
    <mergeCell ref="C14424:C14426"/>
    <mergeCell ref="D14424:D14426"/>
    <mergeCell ref="E14424:E14426"/>
    <mergeCell ref="F14424:F14426"/>
    <mergeCell ref="G14424:G14426"/>
    <mergeCell ref="H14424:H14426"/>
    <mergeCell ref="I14418:I14420"/>
    <mergeCell ref="J14418:J14420"/>
    <mergeCell ref="C14421:C14423"/>
    <mergeCell ref="D14421:D14423"/>
    <mergeCell ref="E14421:E14423"/>
    <mergeCell ref="F14421:F14423"/>
    <mergeCell ref="G14421:G14423"/>
    <mergeCell ref="H14421:H14423"/>
    <mergeCell ref="I14421:I14423"/>
    <mergeCell ref="J14421:J14423"/>
    <mergeCell ref="C14418:C14420"/>
    <mergeCell ref="D14418:D14420"/>
    <mergeCell ref="E14418:E14420"/>
    <mergeCell ref="F14418:F14420"/>
    <mergeCell ref="G14418:G14420"/>
    <mergeCell ref="H14418:H14420"/>
    <mergeCell ref="I14412:I14414"/>
    <mergeCell ref="J14412:J14414"/>
    <mergeCell ref="C14415:C14417"/>
    <mergeCell ref="D14415:D14417"/>
    <mergeCell ref="E14415:E14417"/>
    <mergeCell ref="F14415:F14417"/>
    <mergeCell ref="G14415:G14417"/>
    <mergeCell ref="H14415:H14417"/>
    <mergeCell ref="I14415:I14417"/>
    <mergeCell ref="J14415:J14417"/>
    <mergeCell ref="C14412:C14414"/>
    <mergeCell ref="D14412:D14414"/>
    <mergeCell ref="E14412:E14414"/>
    <mergeCell ref="F14412:F14414"/>
    <mergeCell ref="G14412:G14414"/>
    <mergeCell ref="H14412:H14414"/>
    <mergeCell ref="I14406:I14408"/>
    <mergeCell ref="J14406:J14408"/>
    <mergeCell ref="C14409:C14411"/>
    <mergeCell ref="D14409:D14411"/>
    <mergeCell ref="E14409:E14411"/>
    <mergeCell ref="F14409:F14411"/>
    <mergeCell ref="G14409:G14411"/>
    <mergeCell ref="H14409:H14411"/>
    <mergeCell ref="I14409:I14411"/>
    <mergeCell ref="J14409:J14411"/>
    <mergeCell ref="C14406:C14408"/>
    <mergeCell ref="D14406:D14408"/>
    <mergeCell ref="E14406:E14408"/>
    <mergeCell ref="F14406:F14408"/>
    <mergeCell ref="G14406:G14408"/>
    <mergeCell ref="H14406:H14408"/>
    <mergeCell ref="I14400:I14402"/>
    <mergeCell ref="J14400:J14402"/>
    <mergeCell ref="C14403:C14405"/>
    <mergeCell ref="D14403:D14405"/>
    <mergeCell ref="E14403:E14405"/>
    <mergeCell ref="F14403:F14405"/>
    <mergeCell ref="G14403:G14405"/>
    <mergeCell ref="H14403:H14405"/>
    <mergeCell ref="I14403:I14405"/>
    <mergeCell ref="J14403:J14405"/>
    <mergeCell ref="C14400:C14402"/>
    <mergeCell ref="D14400:D14402"/>
    <mergeCell ref="E14400:E14402"/>
    <mergeCell ref="F14400:F14402"/>
    <mergeCell ref="G14400:G14402"/>
    <mergeCell ref="H14400:H14402"/>
    <mergeCell ref="I14394:I14396"/>
    <mergeCell ref="J14394:J14396"/>
    <mergeCell ref="C14397:C14399"/>
    <mergeCell ref="D14397:D14399"/>
    <mergeCell ref="E14397:E14399"/>
    <mergeCell ref="F14397:F14399"/>
    <mergeCell ref="G14397:G14399"/>
    <mergeCell ref="H14397:H14399"/>
    <mergeCell ref="I14397:I14399"/>
    <mergeCell ref="J14397:J14399"/>
    <mergeCell ref="C14394:C14396"/>
    <mergeCell ref="D14394:D14396"/>
    <mergeCell ref="E14394:E14396"/>
    <mergeCell ref="F14394:F14396"/>
    <mergeCell ref="G14394:G14396"/>
    <mergeCell ref="H14394:H14396"/>
    <mergeCell ref="I14388:I14390"/>
    <mergeCell ref="J14388:J14390"/>
    <mergeCell ref="C14391:C14393"/>
    <mergeCell ref="D14391:D14393"/>
    <mergeCell ref="E14391:E14393"/>
    <mergeCell ref="F14391:F14393"/>
    <mergeCell ref="G14391:G14393"/>
    <mergeCell ref="H14391:H14393"/>
    <mergeCell ref="I14391:I14393"/>
    <mergeCell ref="J14391:J14393"/>
    <mergeCell ref="C14388:C14390"/>
    <mergeCell ref="D14388:D14390"/>
    <mergeCell ref="E14388:E14390"/>
    <mergeCell ref="F14388:F14390"/>
    <mergeCell ref="G14388:G14390"/>
    <mergeCell ref="H14388:H14390"/>
    <mergeCell ref="I14382:I14384"/>
    <mergeCell ref="J14382:J14384"/>
    <mergeCell ref="C14385:C14387"/>
    <mergeCell ref="D14385:D14387"/>
    <mergeCell ref="E14385:E14387"/>
    <mergeCell ref="F14385:F14387"/>
    <mergeCell ref="G14385:G14387"/>
    <mergeCell ref="H14385:H14387"/>
    <mergeCell ref="I14385:I14387"/>
    <mergeCell ref="J14385:J14387"/>
    <mergeCell ref="C14382:C14384"/>
    <mergeCell ref="D14382:D14384"/>
    <mergeCell ref="E14382:E14384"/>
    <mergeCell ref="F14382:F14384"/>
    <mergeCell ref="G14382:G14384"/>
    <mergeCell ref="H14382:H14384"/>
    <mergeCell ref="I14376:I14378"/>
    <mergeCell ref="J14376:J14378"/>
    <mergeCell ref="C14379:C14381"/>
    <mergeCell ref="D14379:D14381"/>
    <mergeCell ref="E14379:E14381"/>
    <mergeCell ref="F14379:F14381"/>
    <mergeCell ref="G14379:G14381"/>
    <mergeCell ref="H14379:H14381"/>
    <mergeCell ref="I14379:I14381"/>
    <mergeCell ref="J14379:J14381"/>
    <mergeCell ref="C14376:C14378"/>
    <mergeCell ref="D14376:D14378"/>
    <mergeCell ref="E14376:E14378"/>
    <mergeCell ref="F14376:F14378"/>
    <mergeCell ref="G14376:G14378"/>
    <mergeCell ref="H14376:H14378"/>
    <mergeCell ref="I14370:I14372"/>
    <mergeCell ref="J14370:J14372"/>
    <mergeCell ref="C14373:C14375"/>
    <mergeCell ref="D14373:D14375"/>
    <mergeCell ref="E14373:E14375"/>
    <mergeCell ref="F14373:F14375"/>
    <mergeCell ref="G14373:G14375"/>
    <mergeCell ref="H14373:H14375"/>
    <mergeCell ref="I14373:I14375"/>
    <mergeCell ref="J14373:J14375"/>
    <mergeCell ref="C14370:C14372"/>
    <mergeCell ref="D14370:D14372"/>
    <mergeCell ref="E14370:E14372"/>
    <mergeCell ref="F14370:F14372"/>
    <mergeCell ref="G14370:G14372"/>
    <mergeCell ref="H14370:H14372"/>
    <mergeCell ref="I14364:I14366"/>
    <mergeCell ref="J14364:J14366"/>
    <mergeCell ref="C14367:C14369"/>
    <mergeCell ref="D14367:D14369"/>
    <mergeCell ref="E14367:E14369"/>
    <mergeCell ref="F14367:F14369"/>
    <mergeCell ref="G14367:G14369"/>
    <mergeCell ref="H14367:H14369"/>
    <mergeCell ref="I14367:I14369"/>
    <mergeCell ref="J14367:J14369"/>
    <mergeCell ref="C14364:C14366"/>
    <mergeCell ref="D14364:D14366"/>
    <mergeCell ref="E14364:E14366"/>
    <mergeCell ref="F14364:F14366"/>
    <mergeCell ref="G14364:G14366"/>
    <mergeCell ref="H14364:H14366"/>
    <mergeCell ref="I14358:I14360"/>
    <mergeCell ref="J14358:J14360"/>
    <mergeCell ref="C14361:C14363"/>
    <mergeCell ref="D14361:D14363"/>
    <mergeCell ref="E14361:E14363"/>
    <mergeCell ref="F14361:F14363"/>
    <mergeCell ref="G14361:G14363"/>
    <mergeCell ref="H14361:H14363"/>
    <mergeCell ref="I14361:I14363"/>
    <mergeCell ref="J14361:J14363"/>
    <mergeCell ref="C14358:C14360"/>
    <mergeCell ref="D14358:D14360"/>
    <mergeCell ref="E14358:E14360"/>
    <mergeCell ref="F14358:F14360"/>
    <mergeCell ref="G14358:G14360"/>
    <mergeCell ref="H14358:H14360"/>
    <mergeCell ref="I14352:I14354"/>
    <mergeCell ref="J14352:J14354"/>
    <mergeCell ref="C14355:C14357"/>
    <mergeCell ref="D14355:D14357"/>
    <mergeCell ref="E14355:E14357"/>
    <mergeCell ref="F14355:F14357"/>
    <mergeCell ref="G14355:G14357"/>
    <mergeCell ref="H14355:H14357"/>
    <mergeCell ref="I14355:I14357"/>
    <mergeCell ref="J14355:J14357"/>
    <mergeCell ref="C14352:C14354"/>
    <mergeCell ref="D14352:D14354"/>
    <mergeCell ref="E14352:E14354"/>
    <mergeCell ref="F14352:F14354"/>
    <mergeCell ref="G14352:G14354"/>
    <mergeCell ref="H14352:H14354"/>
    <mergeCell ref="I14346:I14348"/>
    <mergeCell ref="J14346:J14348"/>
    <mergeCell ref="C14349:C14351"/>
    <mergeCell ref="D14349:D14351"/>
    <mergeCell ref="E14349:E14351"/>
    <mergeCell ref="F14349:F14351"/>
    <mergeCell ref="G14349:G14351"/>
    <mergeCell ref="H14349:H14351"/>
    <mergeCell ref="I14349:I14351"/>
    <mergeCell ref="J14349:J14351"/>
    <mergeCell ref="C14346:C14348"/>
    <mergeCell ref="D14346:D14348"/>
    <mergeCell ref="E14346:E14348"/>
    <mergeCell ref="F14346:F14348"/>
    <mergeCell ref="G14346:G14348"/>
    <mergeCell ref="H14346:H14348"/>
    <mergeCell ref="I14340:I14342"/>
    <mergeCell ref="J14340:J14342"/>
    <mergeCell ref="C14343:C14345"/>
    <mergeCell ref="D14343:D14345"/>
    <mergeCell ref="E14343:E14345"/>
    <mergeCell ref="F14343:F14345"/>
    <mergeCell ref="G14343:G14345"/>
    <mergeCell ref="H14343:H14345"/>
    <mergeCell ref="I14343:I14345"/>
    <mergeCell ref="J14343:J14345"/>
    <mergeCell ref="C14340:C14342"/>
    <mergeCell ref="D14340:D14342"/>
    <mergeCell ref="E14340:E14342"/>
    <mergeCell ref="F14340:F14342"/>
    <mergeCell ref="G14340:G14342"/>
    <mergeCell ref="H14340:H14342"/>
    <mergeCell ref="I14334:I14336"/>
    <mergeCell ref="J14334:J14336"/>
    <mergeCell ref="C14337:C14339"/>
    <mergeCell ref="D14337:D14339"/>
    <mergeCell ref="E14337:E14339"/>
    <mergeCell ref="F14337:F14339"/>
    <mergeCell ref="G14337:G14339"/>
    <mergeCell ref="H14337:H14339"/>
    <mergeCell ref="I14337:I14339"/>
    <mergeCell ref="J14337:J14339"/>
    <mergeCell ref="C14334:C14336"/>
    <mergeCell ref="D14334:D14336"/>
    <mergeCell ref="E14334:E14336"/>
    <mergeCell ref="F14334:F14336"/>
    <mergeCell ref="G14334:G14336"/>
    <mergeCell ref="H14334:H14336"/>
    <mergeCell ref="I14328:I14330"/>
    <mergeCell ref="J14328:J14330"/>
    <mergeCell ref="C14331:C14333"/>
    <mergeCell ref="D14331:D14333"/>
    <mergeCell ref="E14331:E14333"/>
    <mergeCell ref="F14331:F14333"/>
    <mergeCell ref="G14331:G14333"/>
    <mergeCell ref="H14331:H14333"/>
    <mergeCell ref="I14331:I14333"/>
    <mergeCell ref="J14331:J14333"/>
    <mergeCell ref="C14328:C14330"/>
    <mergeCell ref="D14328:D14330"/>
    <mergeCell ref="E14328:E14330"/>
    <mergeCell ref="F14328:F14330"/>
    <mergeCell ref="G14328:G14330"/>
    <mergeCell ref="H14328:H14330"/>
    <mergeCell ref="I14322:I14324"/>
    <mergeCell ref="J14322:J14324"/>
    <mergeCell ref="C14325:C14327"/>
    <mergeCell ref="D14325:D14327"/>
    <mergeCell ref="E14325:E14327"/>
    <mergeCell ref="F14325:F14327"/>
    <mergeCell ref="G14325:G14327"/>
    <mergeCell ref="H14325:H14327"/>
    <mergeCell ref="I14325:I14327"/>
    <mergeCell ref="J14325:J14327"/>
    <mergeCell ref="C14322:C14324"/>
    <mergeCell ref="D14322:D14324"/>
    <mergeCell ref="E14322:E14324"/>
    <mergeCell ref="F14322:F14324"/>
    <mergeCell ref="G14322:G14324"/>
    <mergeCell ref="H14322:H14324"/>
    <mergeCell ref="I14316:I14318"/>
    <mergeCell ref="J14316:J14318"/>
    <mergeCell ref="C14319:C14321"/>
    <mergeCell ref="D14319:D14321"/>
    <mergeCell ref="E14319:E14321"/>
    <mergeCell ref="F14319:F14321"/>
    <mergeCell ref="G14319:G14321"/>
    <mergeCell ref="H14319:H14321"/>
    <mergeCell ref="I14319:I14321"/>
    <mergeCell ref="J14319:J14321"/>
    <mergeCell ref="C14316:C14318"/>
    <mergeCell ref="D14316:D14318"/>
    <mergeCell ref="E14316:E14318"/>
    <mergeCell ref="F14316:F14318"/>
    <mergeCell ref="G14316:G14318"/>
    <mergeCell ref="H14316:H14318"/>
    <mergeCell ref="I14310:I14312"/>
    <mergeCell ref="J14310:J14312"/>
    <mergeCell ref="C14313:C14315"/>
    <mergeCell ref="D14313:D14315"/>
    <mergeCell ref="E14313:E14315"/>
    <mergeCell ref="F14313:F14315"/>
    <mergeCell ref="G14313:G14315"/>
    <mergeCell ref="H14313:H14315"/>
    <mergeCell ref="I14313:I14315"/>
    <mergeCell ref="J14313:J14315"/>
    <mergeCell ref="C14310:C14312"/>
    <mergeCell ref="D14310:D14312"/>
    <mergeCell ref="E14310:E14312"/>
    <mergeCell ref="F14310:F14312"/>
    <mergeCell ref="G14310:G14312"/>
    <mergeCell ref="H14310:H14312"/>
    <mergeCell ref="I14304:I14306"/>
    <mergeCell ref="J14304:J14306"/>
    <mergeCell ref="C14307:C14309"/>
    <mergeCell ref="D14307:D14309"/>
    <mergeCell ref="E14307:E14309"/>
    <mergeCell ref="F14307:F14309"/>
    <mergeCell ref="G14307:G14309"/>
    <mergeCell ref="H14307:H14309"/>
    <mergeCell ref="I14307:I14309"/>
    <mergeCell ref="J14307:J14309"/>
    <mergeCell ref="C14304:C14306"/>
    <mergeCell ref="D14304:D14306"/>
    <mergeCell ref="E14304:E14306"/>
    <mergeCell ref="F14304:F14306"/>
    <mergeCell ref="G14304:G14306"/>
    <mergeCell ref="H14304:H14306"/>
    <mergeCell ref="I14298:I14300"/>
    <mergeCell ref="J14298:J14300"/>
    <mergeCell ref="C14301:C14303"/>
    <mergeCell ref="D14301:D14303"/>
    <mergeCell ref="E14301:E14303"/>
    <mergeCell ref="F14301:F14303"/>
    <mergeCell ref="G14301:G14303"/>
    <mergeCell ref="H14301:H14303"/>
    <mergeCell ref="I14301:I14303"/>
    <mergeCell ref="J14301:J14303"/>
    <mergeCell ref="C14298:C14300"/>
    <mergeCell ref="D14298:D14300"/>
    <mergeCell ref="E14298:E14300"/>
    <mergeCell ref="F14298:F14300"/>
    <mergeCell ref="G14298:G14300"/>
    <mergeCell ref="H14298:H14300"/>
    <mergeCell ref="I14292:I14294"/>
    <mergeCell ref="J14292:J14294"/>
    <mergeCell ref="C14295:C14297"/>
    <mergeCell ref="D14295:D14297"/>
    <mergeCell ref="E14295:E14297"/>
    <mergeCell ref="F14295:F14297"/>
    <mergeCell ref="G14295:G14297"/>
    <mergeCell ref="H14295:H14297"/>
    <mergeCell ref="I14295:I14297"/>
    <mergeCell ref="J14295:J14297"/>
    <mergeCell ref="C14292:C14294"/>
    <mergeCell ref="D14292:D14294"/>
    <mergeCell ref="E14292:E14294"/>
    <mergeCell ref="F14292:F14294"/>
    <mergeCell ref="G14292:G14294"/>
    <mergeCell ref="H14292:H14294"/>
    <mergeCell ref="I14286:I14288"/>
    <mergeCell ref="J14286:J14288"/>
    <mergeCell ref="C14289:C14291"/>
    <mergeCell ref="D14289:D14291"/>
    <mergeCell ref="E14289:E14291"/>
    <mergeCell ref="F14289:F14291"/>
    <mergeCell ref="G14289:G14291"/>
    <mergeCell ref="H14289:H14291"/>
    <mergeCell ref="I14289:I14291"/>
    <mergeCell ref="J14289:J14291"/>
    <mergeCell ref="C14286:C14288"/>
    <mergeCell ref="D14286:D14288"/>
    <mergeCell ref="E14286:E14288"/>
    <mergeCell ref="F14286:F14288"/>
    <mergeCell ref="G14286:G14288"/>
    <mergeCell ref="H14286:H14288"/>
    <mergeCell ref="I14280:I14282"/>
    <mergeCell ref="J14280:J14282"/>
    <mergeCell ref="C14283:C14285"/>
    <mergeCell ref="D14283:D14285"/>
    <mergeCell ref="E14283:E14285"/>
    <mergeCell ref="F14283:F14285"/>
    <mergeCell ref="G14283:G14285"/>
    <mergeCell ref="H14283:H14285"/>
    <mergeCell ref="I14283:I14285"/>
    <mergeCell ref="J14283:J14285"/>
    <mergeCell ref="C14280:C14282"/>
    <mergeCell ref="D14280:D14282"/>
    <mergeCell ref="E14280:E14282"/>
    <mergeCell ref="F14280:F14282"/>
    <mergeCell ref="G14280:G14282"/>
    <mergeCell ref="H14280:H14282"/>
    <mergeCell ref="J14274:J14276"/>
    <mergeCell ref="B14277:B14441"/>
    <mergeCell ref="C14277:C14279"/>
    <mergeCell ref="D14277:D14279"/>
    <mergeCell ref="E14277:E14279"/>
    <mergeCell ref="F14277:F14279"/>
    <mergeCell ref="G14277:G14279"/>
    <mergeCell ref="H14277:H14279"/>
    <mergeCell ref="I14277:I14279"/>
    <mergeCell ref="J14277:J14279"/>
    <mergeCell ref="I14271:I14273"/>
    <mergeCell ref="J14271:J14273"/>
    <mergeCell ref="B14274:B14276"/>
    <mergeCell ref="C14274:C14276"/>
    <mergeCell ref="D14274:D14276"/>
    <mergeCell ref="E14274:E14276"/>
    <mergeCell ref="F14274:F14276"/>
    <mergeCell ref="G14274:G14276"/>
    <mergeCell ref="H14274:H14276"/>
    <mergeCell ref="I14274:I14276"/>
    <mergeCell ref="C14271:C14273"/>
    <mergeCell ref="D14271:D14273"/>
    <mergeCell ref="E14271:E14273"/>
    <mergeCell ref="F14271:F14273"/>
    <mergeCell ref="G14271:G14273"/>
    <mergeCell ref="H14271:H14273"/>
    <mergeCell ref="I14265:I14267"/>
    <mergeCell ref="J14265:J14267"/>
    <mergeCell ref="C14268:C14270"/>
    <mergeCell ref="D14268:D14270"/>
    <mergeCell ref="E14268:E14270"/>
    <mergeCell ref="F14268:F14270"/>
    <mergeCell ref="G14268:G14270"/>
    <mergeCell ref="H14268:H14270"/>
    <mergeCell ref="I14268:I14270"/>
    <mergeCell ref="J14268:J14270"/>
    <mergeCell ref="C14265:C14267"/>
    <mergeCell ref="D14265:D14267"/>
    <mergeCell ref="E14265:E14267"/>
    <mergeCell ref="F14265:F14267"/>
    <mergeCell ref="G14265:G14267"/>
    <mergeCell ref="H14265:H14267"/>
    <mergeCell ref="I14259:I14261"/>
    <mergeCell ref="J14259:J14261"/>
    <mergeCell ref="C14262:C14264"/>
    <mergeCell ref="D14262:D14264"/>
    <mergeCell ref="E14262:E14264"/>
    <mergeCell ref="F14262:F14264"/>
    <mergeCell ref="G14262:G14264"/>
    <mergeCell ref="H14262:H14264"/>
    <mergeCell ref="I14262:I14264"/>
    <mergeCell ref="J14262:J14264"/>
    <mergeCell ref="C14259:C14261"/>
    <mergeCell ref="D14259:D14261"/>
    <mergeCell ref="E14259:E14261"/>
    <mergeCell ref="F14259:F14261"/>
    <mergeCell ref="G14259:G14261"/>
    <mergeCell ref="H14259:H14261"/>
    <mergeCell ref="I14253:I14255"/>
    <mergeCell ref="J14253:J14255"/>
    <mergeCell ref="C14256:C14258"/>
    <mergeCell ref="D14256:D14258"/>
    <mergeCell ref="E14256:E14258"/>
    <mergeCell ref="F14256:F14258"/>
    <mergeCell ref="G14256:G14258"/>
    <mergeCell ref="H14256:H14258"/>
    <mergeCell ref="I14256:I14258"/>
    <mergeCell ref="J14256:J14258"/>
    <mergeCell ref="C14253:C14255"/>
    <mergeCell ref="D14253:D14255"/>
    <mergeCell ref="E14253:E14255"/>
    <mergeCell ref="F14253:F14255"/>
    <mergeCell ref="G14253:G14255"/>
    <mergeCell ref="H14253:H14255"/>
    <mergeCell ref="I14247:I14249"/>
    <mergeCell ref="J14247:J14249"/>
    <mergeCell ref="C14250:C14252"/>
    <mergeCell ref="D14250:D14252"/>
    <mergeCell ref="E14250:E14252"/>
    <mergeCell ref="F14250:F14252"/>
    <mergeCell ref="G14250:G14252"/>
    <mergeCell ref="H14250:H14252"/>
    <mergeCell ref="I14250:I14252"/>
    <mergeCell ref="J14250:J14252"/>
    <mergeCell ref="H14244:H14246"/>
    <mergeCell ref="I14244:I14246"/>
    <mergeCell ref="J14244:J14246"/>
    <mergeCell ref="B14247:B14273"/>
    <mergeCell ref="C14247:C14249"/>
    <mergeCell ref="D14247:D14249"/>
    <mergeCell ref="E14247:E14249"/>
    <mergeCell ref="F14247:F14249"/>
    <mergeCell ref="G14247:G14249"/>
    <mergeCell ref="H14247:H14249"/>
    <mergeCell ref="B14244:B14246"/>
    <mergeCell ref="C14244:C14246"/>
    <mergeCell ref="D14244:D14246"/>
    <mergeCell ref="E14244:E14246"/>
    <mergeCell ref="F14244:F14246"/>
    <mergeCell ref="G14244:G14246"/>
    <mergeCell ref="I14238:I14240"/>
    <mergeCell ref="J14238:J14240"/>
    <mergeCell ref="C14241:C14243"/>
    <mergeCell ref="D14241:D14243"/>
    <mergeCell ref="E14241:E14243"/>
    <mergeCell ref="F14241:F14243"/>
    <mergeCell ref="G14241:G14243"/>
    <mergeCell ref="H14241:H14243"/>
    <mergeCell ref="I14241:I14243"/>
    <mergeCell ref="J14241:J14243"/>
    <mergeCell ref="C14238:C14240"/>
    <mergeCell ref="D14238:D14240"/>
    <mergeCell ref="E14238:E14240"/>
    <mergeCell ref="F14238:F14240"/>
    <mergeCell ref="G14238:G14240"/>
    <mergeCell ref="H14238:H14240"/>
    <mergeCell ref="I14232:I14234"/>
    <mergeCell ref="J14232:J14234"/>
    <mergeCell ref="C14235:C14237"/>
    <mergeCell ref="D14235:D14237"/>
    <mergeCell ref="E14235:E14237"/>
    <mergeCell ref="F14235:F14237"/>
    <mergeCell ref="G14235:G14237"/>
    <mergeCell ref="H14235:H14237"/>
    <mergeCell ref="I14235:I14237"/>
    <mergeCell ref="J14235:J14237"/>
    <mergeCell ref="C14232:C14234"/>
    <mergeCell ref="D14232:D14234"/>
    <mergeCell ref="E14232:E14234"/>
    <mergeCell ref="F14232:F14234"/>
    <mergeCell ref="G14232:G14234"/>
    <mergeCell ref="H14232:H14234"/>
    <mergeCell ref="I14226:I14228"/>
    <mergeCell ref="J14226:J14228"/>
    <mergeCell ref="C14229:C14231"/>
    <mergeCell ref="D14229:D14231"/>
    <mergeCell ref="E14229:E14231"/>
    <mergeCell ref="F14229:F14231"/>
    <mergeCell ref="G14229:G14231"/>
    <mergeCell ref="H14229:H14231"/>
    <mergeCell ref="I14229:I14231"/>
    <mergeCell ref="J14229:J14231"/>
    <mergeCell ref="C14226:C14228"/>
    <mergeCell ref="D14226:D14228"/>
    <mergeCell ref="E14226:E14228"/>
    <mergeCell ref="F14226:F14228"/>
    <mergeCell ref="G14226:G14228"/>
    <mergeCell ref="H14226:H14228"/>
    <mergeCell ref="I14220:I14222"/>
    <mergeCell ref="J14220:J14222"/>
    <mergeCell ref="C14223:C14225"/>
    <mergeCell ref="D14223:D14225"/>
    <mergeCell ref="E14223:E14225"/>
    <mergeCell ref="F14223:F14225"/>
    <mergeCell ref="G14223:G14225"/>
    <mergeCell ref="H14223:H14225"/>
    <mergeCell ref="I14223:I14225"/>
    <mergeCell ref="J14223:J14225"/>
    <mergeCell ref="C14220:C14222"/>
    <mergeCell ref="D14220:D14222"/>
    <mergeCell ref="E14220:E14222"/>
    <mergeCell ref="F14220:F14222"/>
    <mergeCell ref="G14220:G14222"/>
    <mergeCell ref="H14220:H14222"/>
    <mergeCell ref="I14214:I14216"/>
    <mergeCell ref="J14214:J14216"/>
    <mergeCell ref="C14217:C14219"/>
    <mergeCell ref="D14217:D14219"/>
    <mergeCell ref="E14217:E14219"/>
    <mergeCell ref="F14217:F14219"/>
    <mergeCell ref="G14217:G14219"/>
    <mergeCell ref="H14217:H14219"/>
    <mergeCell ref="I14217:I14219"/>
    <mergeCell ref="J14217:J14219"/>
    <mergeCell ref="C14214:C14216"/>
    <mergeCell ref="D14214:D14216"/>
    <mergeCell ref="E14214:E14216"/>
    <mergeCell ref="F14214:F14216"/>
    <mergeCell ref="G14214:G14216"/>
    <mergeCell ref="H14214:H14216"/>
    <mergeCell ref="I14208:I14210"/>
    <mergeCell ref="J14208:J14210"/>
    <mergeCell ref="C14211:C14213"/>
    <mergeCell ref="D14211:D14213"/>
    <mergeCell ref="E14211:E14213"/>
    <mergeCell ref="F14211:F14213"/>
    <mergeCell ref="G14211:G14213"/>
    <mergeCell ref="H14211:H14213"/>
    <mergeCell ref="I14211:I14213"/>
    <mergeCell ref="J14211:J14213"/>
    <mergeCell ref="C14208:C14210"/>
    <mergeCell ref="D14208:D14210"/>
    <mergeCell ref="E14208:E14210"/>
    <mergeCell ref="F14208:F14210"/>
    <mergeCell ref="G14208:G14210"/>
    <mergeCell ref="H14208:H14210"/>
    <mergeCell ref="I14202:I14204"/>
    <mergeCell ref="J14202:J14204"/>
    <mergeCell ref="C14205:C14207"/>
    <mergeCell ref="D14205:D14207"/>
    <mergeCell ref="E14205:E14207"/>
    <mergeCell ref="F14205:F14207"/>
    <mergeCell ref="G14205:G14207"/>
    <mergeCell ref="H14205:H14207"/>
    <mergeCell ref="I14205:I14207"/>
    <mergeCell ref="J14205:J14207"/>
    <mergeCell ref="C14202:C14204"/>
    <mergeCell ref="D14202:D14204"/>
    <mergeCell ref="E14202:E14204"/>
    <mergeCell ref="F14202:F14204"/>
    <mergeCell ref="G14202:G14204"/>
    <mergeCell ref="H14202:H14204"/>
    <mergeCell ref="I14196:I14198"/>
    <mergeCell ref="J14196:J14198"/>
    <mergeCell ref="C14199:C14201"/>
    <mergeCell ref="D14199:D14201"/>
    <mergeCell ref="E14199:E14201"/>
    <mergeCell ref="F14199:F14201"/>
    <mergeCell ref="G14199:G14201"/>
    <mergeCell ref="H14199:H14201"/>
    <mergeCell ref="I14199:I14201"/>
    <mergeCell ref="J14199:J14201"/>
    <mergeCell ref="C14196:C14198"/>
    <mergeCell ref="D14196:D14198"/>
    <mergeCell ref="E14196:E14198"/>
    <mergeCell ref="F14196:F14198"/>
    <mergeCell ref="G14196:G14198"/>
    <mergeCell ref="H14196:H14198"/>
    <mergeCell ref="I14190:I14192"/>
    <mergeCell ref="J14190:J14192"/>
    <mergeCell ref="C14193:C14195"/>
    <mergeCell ref="D14193:D14195"/>
    <mergeCell ref="E14193:E14195"/>
    <mergeCell ref="F14193:F14195"/>
    <mergeCell ref="G14193:G14195"/>
    <mergeCell ref="H14193:H14195"/>
    <mergeCell ref="I14193:I14195"/>
    <mergeCell ref="J14193:J14195"/>
    <mergeCell ref="C14190:C14192"/>
    <mergeCell ref="D14190:D14192"/>
    <mergeCell ref="E14190:E14192"/>
    <mergeCell ref="F14190:F14192"/>
    <mergeCell ref="G14190:G14192"/>
    <mergeCell ref="H14190:H14192"/>
    <mergeCell ref="I14184:I14186"/>
    <mergeCell ref="J14184:J14186"/>
    <mergeCell ref="C14187:C14189"/>
    <mergeCell ref="D14187:D14189"/>
    <mergeCell ref="E14187:E14189"/>
    <mergeCell ref="F14187:F14189"/>
    <mergeCell ref="G14187:G14189"/>
    <mergeCell ref="H14187:H14189"/>
    <mergeCell ref="I14187:I14189"/>
    <mergeCell ref="J14187:J14189"/>
    <mergeCell ref="C14184:C14186"/>
    <mergeCell ref="D14184:D14186"/>
    <mergeCell ref="E14184:E14186"/>
    <mergeCell ref="F14184:F14186"/>
    <mergeCell ref="G14184:G14186"/>
    <mergeCell ref="H14184:H14186"/>
    <mergeCell ref="J14178:J14180"/>
    <mergeCell ref="B14181:B14243"/>
    <mergeCell ref="C14181:C14183"/>
    <mergeCell ref="D14181:D14183"/>
    <mergeCell ref="E14181:E14183"/>
    <mergeCell ref="F14181:F14183"/>
    <mergeCell ref="G14181:G14183"/>
    <mergeCell ref="H14181:H14183"/>
    <mergeCell ref="I14181:I14183"/>
    <mergeCell ref="J14181:J14183"/>
    <mergeCell ref="I14175:I14177"/>
    <mergeCell ref="J14175:J14177"/>
    <mergeCell ref="B14178:B14180"/>
    <mergeCell ref="C14178:C14180"/>
    <mergeCell ref="D14178:D14180"/>
    <mergeCell ref="E14178:E14180"/>
    <mergeCell ref="F14178:F14180"/>
    <mergeCell ref="G14178:G14180"/>
    <mergeCell ref="H14178:H14180"/>
    <mergeCell ref="I14178:I14180"/>
    <mergeCell ref="C14175:C14177"/>
    <mergeCell ref="D14175:D14177"/>
    <mergeCell ref="E14175:E14177"/>
    <mergeCell ref="F14175:F14177"/>
    <mergeCell ref="G14175:G14177"/>
    <mergeCell ref="H14175:H14177"/>
    <mergeCell ref="I14169:I14171"/>
    <mergeCell ref="J14169:J14171"/>
    <mergeCell ref="C14172:C14174"/>
    <mergeCell ref="D14172:D14174"/>
    <mergeCell ref="E14172:E14174"/>
    <mergeCell ref="F14172:F14174"/>
    <mergeCell ref="G14172:G14174"/>
    <mergeCell ref="H14172:H14174"/>
    <mergeCell ref="I14172:I14174"/>
    <mergeCell ref="J14172:J14174"/>
    <mergeCell ref="C14169:C14171"/>
    <mergeCell ref="D14169:D14171"/>
    <mergeCell ref="E14169:E14171"/>
    <mergeCell ref="F14169:F14171"/>
    <mergeCell ref="G14169:G14171"/>
    <mergeCell ref="H14169:H14171"/>
    <mergeCell ref="I14163:I14165"/>
    <mergeCell ref="J14163:J14165"/>
    <mergeCell ref="C14166:C14168"/>
    <mergeCell ref="D14166:D14168"/>
    <mergeCell ref="E14166:E14168"/>
    <mergeCell ref="F14166:F14168"/>
    <mergeCell ref="G14166:G14168"/>
    <mergeCell ref="H14166:H14168"/>
    <mergeCell ref="I14166:I14168"/>
    <mergeCell ref="J14166:J14168"/>
    <mergeCell ref="H14160:H14162"/>
    <mergeCell ref="I14160:I14162"/>
    <mergeCell ref="J14160:J14162"/>
    <mergeCell ref="B14163:B14177"/>
    <mergeCell ref="C14163:C14165"/>
    <mergeCell ref="D14163:D14165"/>
    <mergeCell ref="E14163:E14165"/>
    <mergeCell ref="F14163:F14165"/>
    <mergeCell ref="G14163:G14165"/>
    <mergeCell ref="H14163:H14165"/>
    <mergeCell ref="B14160:B14162"/>
    <mergeCell ref="C14160:C14162"/>
    <mergeCell ref="D14160:D14162"/>
    <mergeCell ref="E14160:E14162"/>
    <mergeCell ref="F14160:F14162"/>
    <mergeCell ref="G14160:G14162"/>
    <mergeCell ref="I14154:I14156"/>
    <mergeCell ref="J14154:J14156"/>
    <mergeCell ref="C14157:C14159"/>
    <mergeCell ref="D14157:D14159"/>
    <mergeCell ref="E14157:E14159"/>
    <mergeCell ref="F14157:F14159"/>
    <mergeCell ref="G14157:G14159"/>
    <mergeCell ref="H14157:H14159"/>
    <mergeCell ref="I14157:I14159"/>
    <mergeCell ref="J14157:J14159"/>
    <mergeCell ref="C14154:C14156"/>
    <mergeCell ref="D14154:D14156"/>
    <mergeCell ref="E14154:E14156"/>
    <mergeCell ref="F14154:F14156"/>
    <mergeCell ref="G14154:G14156"/>
    <mergeCell ref="H14154:H14156"/>
    <mergeCell ref="I14148:I14150"/>
    <mergeCell ref="J14148:J14150"/>
    <mergeCell ref="C14151:C14153"/>
    <mergeCell ref="D14151:D14153"/>
    <mergeCell ref="E14151:E14153"/>
    <mergeCell ref="F14151:F14153"/>
    <mergeCell ref="G14151:G14153"/>
    <mergeCell ref="H14151:H14153"/>
    <mergeCell ref="I14151:I14153"/>
    <mergeCell ref="J14151:J14153"/>
    <mergeCell ref="C14148:C14150"/>
    <mergeCell ref="D14148:D14150"/>
    <mergeCell ref="E14148:E14150"/>
    <mergeCell ref="F14148:F14150"/>
    <mergeCell ref="G14148:G14150"/>
    <mergeCell ref="H14148:H14150"/>
    <mergeCell ref="I14142:I14144"/>
    <mergeCell ref="J14142:J14144"/>
    <mergeCell ref="C14145:C14147"/>
    <mergeCell ref="D14145:D14147"/>
    <mergeCell ref="E14145:E14147"/>
    <mergeCell ref="F14145:F14147"/>
    <mergeCell ref="G14145:G14147"/>
    <mergeCell ref="H14145:H14147"/>
    <mergeCell ref="I14145:I14147"/>
    <mergeCell ref="J14145:J14147"/>
    <mergeCell ref="C14142:C14144"/>
    <mergeCell ref="D14142:D14144"/>
    <mergeCell ref="E14142:E14144"/>
    <mergeCell ref="F14142:F14144"/>
    <mergeCell ref="G14142:G14144"/>
    <mergeCell ref="H14142:H14144"/>
    <mergeCell ref="I14136:I14138"/>
    <mergeCell ref="J14136:J14138"/>
    <mergeCell ref="C14139:C14141"/>
    <mergeCell ref="D14139:D14141"/>
    <mergeCell ref="E14139:E14141"/>
    <mergeCell ref="F14139:F14141"/>
    <mergeCell ref="G14139:G14141"/>
    <mergeCell ref="H14139:H14141"/>
    <mergeCell ref="I14139:I14141"/>
    <mergeCell ref="J14139:J14141"/>
    <mergeCell ref="C14136:C14138"/>
    <mergeCell ref="D14136:D14138"/>
    <mergeCell ref="E14136:E14138"/>
    <mergeCell ref="F14136:F14138"/>
    <mergeCell ref="G14136:G14138"/>
    <mergeCell ref="H14136:H14138"/>
    <mergeCell ref="I14130:I14132"/>
    <mergeCell ref="J14130:J14132"/>
    <mergeCell ref="C14133:C14135"/>
    <mergeCell ref="D14133:D14135"/>
    <mergeCell ref="E14133:E14135"/>
    <mergeCell ref="F14133:F14135"/>
    <mergeCell ref="G14133:G14135"/>
    <mergeCell ref="H14133:H14135"/>
    <mergeCell ref="I14133:I14135"/>
    <mergeCell ref="J14133:J14135"/>
    <mergeCell ref="C14130:C14132"/>
    <mergeCell ref="D14130:D14132"/>
    <mergeCell ref="E14130:E14132"/>
    <mergeCell ref="F14130:F14132"/>
    <mergeCell ref="G14130:G14132"/>
    <mergeCell ref="H14130:H14132"/>
    <mergeCell ref="I14124:I14126"/>
    <mergeCell ref="J14124:J14126"/>
    <mergeCell ref="C14127:C14129"/>
    <mergeCell ref="D14127:D14129"/>
    <mergeCell ref="E14127:E14129"/>
    <mergeCell ref="F14127:F14129"/>
    <mergeCell ref="G14127:G14129"/>
    <mergeCell ref="H14127:H14129"/>
    <mergeCell ref="I14127:I14129"/>
    <mergeCell ref="J14127:J14129"/>
    <mergeCell ref="C14124:C14126"/>
    <mergeCell ref="D14124:D14126"/>
    <mergeCell ref="E14124:E14126"/>
    <mergeCell ref="F14124:F14126"/>
    <mergeCell ref="G14124:G14126"/>
    <mergeCell ref="H14124:H14126"/>
    <mergeCell ref="I14118:I14120"/>
    <mergeCell ref="J14118:J14120"/>
    <mergeCell ref="C14121:C14123"/>
    <mergeCell ref="D14121:D14123"/>
    <mergeCell ref="E14121:E14123"/>
    <mergeCell ref="F14121:F14123"/>
    <mergeCell ref="G14121:G14123"/>
    <mergeCell ref="H14121:H14123"/>
    <mergeCell ref="I14121:I14123"/>
    <mergeCell ref="J14121:J14123"/>
    <mergeCell ref="C14118:C14120"/>
    <mergeCell ref="D14118:D14120"/>
    <mergeCell ref="E14118:E14120"/>
    <mergeCell ref="F14118:F14120"/>
    <mergeCell ref="G14118:G14120"/>
    <mergeCell ref="H14118:H14120"/>
    <mergeCell ref="I14112:I14114"/>
    <mergeCell ref="J14112:J14114"/>
    <mergeCell ref="C14115:C14117"/>
    <mergeCell ref="D14115:D14117"/>
    <mergeCell ref="E14115:E14117"/>
    <mergeCell ref="F14115:F14117"/>
    <mergeCell ref="G14115:G14117"/>
    <mergeCell ref="H14115:H14117"/>
    <mergeCell ref="I14115:I14117"/>
    <mergeCell ref="J14115:J14117"/>
    <mergeCell ref="C14112:C14114"/>
    <mergeCell ref="D14112:D14114"/>
    <mergeCell ref="E14112:E14114"/>
    <mergeCell ref="F14112:F14114"/>
    <mergeCell ref="G14112:G14114"/>
    <mergeCell ref="H14112:H14114"/>
    <mergeCell ref="I14106:I14108"/>
    <mergeCell ref="J14106:J14108"/>
    <mergeCell ref="C14109:C14111"/>
    <mergeCell ref="D14109:D14111"/>
    <mergeCell ref="E14109:E14111"/>
    <mergeCell ref="F14109:F14111"/>
    <mergeCell ref="G14109:G14111"/>
    <mergeCell ref="H14109:H14111"/>
    <mergeCell ref="I14109:I14111"/>
    <mergeCell ref="J14109:J14111"/>
    <mergeCell ref="C14106:C14108"/>
    <mergeCell ref="D14106:D14108"/>
    <mergeCell ref="E14106:E14108"/>
    <mergeCell ref="F14106:F14108"/>
    <mergeCell ref="G14106:G14108"/>
    <mergeCell ref="H14106:H14108"/>
    <mergeCell ref="I14100:I14102"/>
    <mergeCell ref="J14100:J14102"/>
    <mergeCell ref="C14103:C14105"/>
    <mergeCell ref="D14103:D14105"/>
    <mergeCell ref="E14103:E14105"/>
    <mergeCell ref="F14103:F14105"/>
    <mergeCell ref="G14103:G14105"/>
    <mergeCell ref="H14103:H14105"/>
    <mergeCell ref="I14103:I14105"/>
    <mergeCell ref="J14103:J14105"/>
    <mergeCell ref="C14100:C14102"/>
    <mergeCell ref="D14100:D14102"/>
    <mergeCell ref="E14100:E14102"/>
    <mergeCell ref="F14100:F14102"/>
    <mergeCell ref="G14100:G14102"/>
    <mergeCell ref="H14100:H14102"/>
    <mergeCell ref="I14094:I14096"/>
    <mergeCell ref="J14094:J14096"/>
    <mergeCell ref="C14097:C14099"/>
    <mergeCell ref="D14097:D14099"/>
    <mergeCell ref="E14097:E14099"/>
    <mergeCell ref="F14097:F14099"/>
    <mergeCell ref="G14097:G14099"/>
    <mergeCell ref="H14097:H14099"/>
    <mergeCell ref="I14097:I14099"/>
    <mergeCell ref="J14097:J14099"/>
    <mergeCell ref="C14094:C14096"/>
    <mergeCell ref="D14094:D14096"/>
    <mergeCell ref="E14094:E14096"/>
    <mergeCell ref="F14094:F14096"/>
    <mergeCell ref="G14094:G14096"/>
    <mergeCell ref="H14094:H14096"/>
    <mergeCell ref="I14088:I14090"/>
    <mergeCell ref="J14088:J14090"/>
    <mergeCell ref="C14091:C14093"/>
    <mergeCell ref="D14091:D14093"/>
    <mergeCell ref="E14091:E14093"/>
    <mergeCell ref="F14091:F14093"/>
    <mergeCell ref="G14091:G14093"/>
    <mergeCell ref="H14091:H14093"/>
    <mergeCell ref="I14091:I14093"/>
    <mergeCell ref="J14091:J14093"/>
    <mergeCell ref="H14085:H14087"/>
    <mergeCell ref="I14085:I14087"/>
    <mergeCell ref="J14085:J14087"/>
    <mergeCell ref="B14088:B14159"/>
    <mergeCell ref="C14088:C14090"/>
    <mergeCell ref="D14088:D14090"/>
    <mergeCell ref="E14088:E14090"/>
    <mergeCell ref="F14088:F14090"/>
    <mergeCell ref="G14088:G14090"/>
    <mergeCell ref="H14088:H14090"/>
    <mergeCell ref="B14085:B14087"/>
    <mergeCell ref="C14085:C14087"/>
    <mergeCell ref="D14085:D14087"/>
    <mergeCell ref="E14085:E14087"/>
    <mergeCell ref="F14085:F14087"/>
    <mergeCell ref="G14085:G14087"/>
    <mergeCell ref="I14079:I14081"/>
    <mergeCell ref="J14079:J14081"/>
    <mergeCell ref="C14082:C14084"/>
    <mergeCell ref="D14082:D14084"/>
    <mergeCell ref="E14082:E14084"/>
    <mergeCell ref="F14082:F14084"/>
    <mergeCell ref="G14082:G14084"/>
    <mergeCell ref="H14082:H14084"/>
    <mergeCell ref="I14082:I14084"/>
    <mergeCell ref="J14082:J14084"/>
    <mergeCell ref="C14079:C14081"/>
    <mergeCell ref="D14079:D14081"/>
    <mergeCell ref="E14079:E14081"/>
    <mergeCell ref="F14079:F14081"/>
    <mergeCell ref="G14079:G14081"/>
    <mergeCell ref="H14079:H14081"/>
    <mergeCell ref="I14073:I14075"/>
    <mergeCell ref="J14073:J14075"/>
    <mergeCell ref="C14076:C14078"/>
    <mergeCell ref="D14076:D14078"/>
    <mergeCell ref="E14076:E14078"/>
    <mergeCell ref="F14076:F14078"/>
    <mergeCell ref="G14076:G14078"/>
    <mergeCell ref="H14076:H14078"/>
    <mergeCell ref="I14076:I14078"/>
    <mergeCell ref="J14076:J14078"/>
    <mergeCell ref="C14073:C14075"/>
    <mergeCell ref="D14073:D14075"/>
    <mergeCell ref="E14073:E14075"/>
    <mergeCell ref="F14073:F14075"/>
    <mergeCell ref="G14073:G14075"/>
    <mergeCell ref="H14073:H14075"/>
    <mergeCell ref="I14067:I14069"/>
    <mergeCell ref="J14067:J14069"/>
    <mergeCell ref="C14070:C14072"/>
    <mergeCell ref="D14070:D14072"/>
    <mergeCell ref="E14070:E14072"/>
    <mergeCell ref="F14070:F14072"/>
    <mergeCell ref="G14070:G14072"/>
    <mergeCell ref="H14070:H14072"/>
    <mergeCell ref="I14070:I14072"/>
    <mergeCell ref="J14070:J14072"/>
    <mergeCell ref="C14067:C14069"/>
    <mergeCell ref="D14067:D14069"/>
    <mergeCell ref="E14067:E14069"/>
    <mergeCell ref="F14067:F14069"/>
    <mergeCell ref="G14067:G14069"/>
    <mergeCell ref="H14067:H14069"/>
    <mergeCell ref="I14061:I14063"/>
    <mergeCell ref="J14061:J14063"/>
    <mergeCell ref="C14064:C14066"/>
    <mergeCell ref="D14064:D14066"/>
    <mergeCell ref="E14064:E14066"/>
    <mergeCell ref="F14064:F14066"/>
    <mergeCell ref="G14064:G14066"/>
    <mergeCell ref="H14064:H14066"/>
    <mergeCell ref="I14064:I14066"/>
    <mergeCell ref="J14064:J14066"/>
    <mergeCell ref="C14061:C14063"/>
    <mergeCell ref="D14061:D14063"/>
    <mergeCell ref="E14061:E14063"/>
    <mergeCell ref="F14061:F14063"/>
    <mergeCell ref="G14061:G14063"/>
    <mergeCell ref="H14061:H14063"/>
    <mergeCell ref="I14055:I14057"/>
    <mergeCell ref="J14055:J14057"/>
    <mergeCell ref="C14058:C14060"/>
    <mergeCell ref="D14058:D14060"/>
    <mergeCell ref="E14058:E14060"/>
    <mergeCell ref="F14058:F14060"/>
    <mergeCell ref="G14058:G14060"/>
    <mergeCell ref="H14058:H14060"/>
    <mergeCell ref="I14058:I14060"/>
    <mergeCell ref="J14058:J14060"/>
    <mergeCell ref="C14055:C14057"/>
    <mergeCell ref="D14055:D14057"/>
    <mergeCell ref="E14055:E14057"/>
    <mergeCell ref="F14055:F14057"/>
    <mergeCell ref="G14055:G14057"/>
    <mergeCell ref="H14055:H14057"/>
    <mergeCell ref="I14049:I14051"/>
    <mergeCell ref="J14049:J14051"/>
    <mergeCell ref="C14052:C14054"/>
    <mergeCell ref="D14052:D14054"/>
    <mergeCell ref="E14052:E14054"/>
    <mergeCell ref="F14052:F14054"/>
    <mergeCell ref="G14052:G14054"/>
    <mergeCell ref="H14052:H14054"/>
    <mergeCell ref="I14052:I14054"/>
    <mergeCell ref="J14052:J14054"/>
    <mergeCell ref="C14049:C14051"/>
    <mergeCell ref="D14049:D14051"/>
    <mergeCell ref="E14049:E14051"/>
    <mergeCell ref="F14049:F14051"/>
    <mergeCell ref="G14049:G14051"/>
    <mergeCell ref="H14049:H14051"/>
    <mergeCell ref="I14043:I14045"/>
    <mergeCell ref="J14043:J14045"/>
    <mergeCell ref="C14046:C14048"/>
    <mergeCell ref="D14046:D14048"/>
    <mergeCell ref="E14046:E14048"/>
    <mergeCell ref="F14046:F14048"/>
    <mergeCell ref="G14046:G14048"/>
    <mergeCell ref="H14046:H14048"/>
    <mergeCell ref="I14046:I14048"/>
    <mergeCell ref="J14046:J14048"/>
    <mergeCell ref="C14043:C14045"/>
    <mergeCell ref="D14043:D14045"/>
    <mergeCell ref="E14043:E14045"/>
    <mergeCell ref="F14043:F14045"/>
    <mergeCell ref="G14043:G14045"/>
    <mergeCell ref="H14043:H14045"/>
    <mergeCell ref="I14037:I14039"/>
    <mergeCell ref="J14037:J14039"/>
    <mergeCell ref="C14040:C14042"/>
    <mergeCell ref="D14040:D14042"/>
    <mergeCell ref="E14040:E14042"/>
    <mergeCell ref="F14040:F14042"/>
    <mergeCell ref="G14040:G14042"/>
    <mergeCell ref="H14040:H14042"/>
    <mergeCell ref="I14040:I14042"/>
    <mergeCell ref="J14040:J14042"/>
    <mergeCell ref="C14037:C14039"/>
    <mergeCell ref="D14037:D14039"/>
    <mergeCell ref="E14037:E14039"/>
    <mergeCell ref="F14037:F14039"/>
    <mergeCell ref="G14037:G14039"/>
    <mergeCell ref="H14037:H14039"/>
    <mergeCell ref="I14031:I14033"/>
    <mergeCell ref="J14031:J14033"/>
    <mergeCell ref="C14034:C14036"/>
    <mergeCell ref="D14034:D14036"/>
    <mergeCell ref="E14034:E14036"/>
    <mergeCell ref="F14034:F14036"/>
    <mergeCell ref="G14034:G14036"/>
    <mergeCell ref="H14034:H14036"/>
    <mergeCell ref="I14034:I14036"/>
    <mergeCell ref="J14034:J14036"/>
    <mergeCell ref="C14031:C14033"/>
    <mergeCell ref="D14031:D14033"/>
    <mergeCell ref="E14031:E14033"/>
    <mergeCell ref="F14031:F14033"/>
    <mergeCell ref="G14031:G14033"/>
    <mergeCell ref="H14031:H14033"/>
    <mergeCell ref="I14025:I14027"/>
    <mergeCell ref="J14025:J14027"/>
    <mergeCell ref="C14028:C14030"/>
    <mergeCell ref="D14028:D14030"/>
    <mergeCell ref="E14028:E14030"/>
    <mergeCell ref="F14028:F14030"/>
    <mergeCell ref="G14028:G14030"/>
    <mergeCell ref="H14028:H14030"/>
    <mergeCell ref="I14028:I14030"/>
    <mergeCell ref="J14028:J14030"/>
    <mergeCell ref="C14025:C14027"/>
    <mergeCell ref="D14025:D14027"/>
    <mergeCell ref="E14025:E14027"/>
    <mergeCell ref="F14025:F14027"/>
    <mergeCell ref="G14025:G14027"/>
    <mergeCell ref="H14025:H14027"/>
    <mergeCell ref="I14019:I14021"/>
    <mergeCell ref="J14019:J14021"/>
    <mergeCell ref="C14022:C14024"/>
    <mergeCell ref="D14022:D14024"/>
    <mergeCell ref="E14022:E14024"/>
    <mergeCell ref="F14022:F14024"/>
    <mergeCell ref="G14022:G14024"/>
    <mergeCell ref="H14022:H14024"/>
    <mergeCell ref="I14022:I14024"/>
    <mergeCell ref="J14022:J14024"/>
    <mergeCell ref="H14016:H14018"/>
    <mergeCell ref="I14016:I14018"/>
    <mergeCell ref="J14016:J14018"/>
    <mergeCell ref="B14019:B14084"/>
    <mergeCell ref="C14019:C14021"/>
    <mergeCell ref="D14019:D14021"/>
    <mergeCell ref="E14019:E14021"/>
    <mergeCell ref="F14019:F14021"/>
    <mergeCell ref="G14019:G14021"/>
    <mergeCell ref="H14019:H14021"/>
    <mergeCell ref="B14016:B14018"/>
    <mergeCell ref="C14016:C14018"/>
    <mergeCell ref="D14016:D14018"/>
    <mergeCell ref="E14016:E14018"/>
    <mergeCell ref="F14016:F14018"/>
    <mergeCell ref="G14016:G14018"/>
    <mergeCell ref="I14010:I14012"/>
    <mergeCell ref="J14010:J14012"/>
    <mergeCell ref="C14013:C14015"/>
    <mergeCell ref="D14013:D14015"/>
    <mergeCell ref="E14013:E14015"/>
    <mergeCell ref="F14013:F14015"/>
    <mergeCell ref="G14013:G14015"/>
    <mergeCell ref="H14013:H14015"/>
    <mergeCell ref="I14013:I14015"/>
    <mergeCell ref="J14013:J14015"/>
    <mergeCell ref="C14010:C14012"/>
    <mergeCell ref="D14010:D14012"/>
    <mergeCell ref="E14010:E14012"/>
    <mergeCell ref="F14010:F14012"/>
    <mergeCell ref="G14010:G14012"/>
    <mergeCell ref="H14010:H14012"/>
    <mergeCell ref="I14004:I14006"/>
    <mergeCell ref="J14004:J14006"/>
    <mergeCell ref="C14007:C14009"/>
    <mergeCell ref="D14007:D14009"/>
    <mergeCell ref="E14007:E14009"/>
    <mergeCell ref="F14007:F14009"/>
    <mergeCell ref="G14007:G14009"/>
    <mergeCell ref="H14007:H14009"/>
    <mergeCell ref="I14007:I14009"/>
    <mergeCell ref="J14007:J14009"/>
    <mergeCell ref="C14004:C14006"/>
    <mergeCell ref="D14004:D14006"/>
    <mergeCell ref="E14004:E14006"/>
    <mergeCell ref="F14004:F14006"/>
    <mergeCell ref="G14004:G14006"/>
    <mergeCell ref="H14004:H14006"/>
    <mergeCell ref="I13998:I14000"/>
    <mergeCell ref="J13998:J14000"/>
    <mergeCell ref="C14001:C14003"/>
    <mergeCell ref="D14001:D14003"/>
    <mergeCell ref="E14001:E14003"/>
    <mergeCell ref="F14001:F14003"/>
    <mergeCell ref="G14001:G14003"/>
    <mergeCell ref="H14001:H14003"/>
    <mergeCell ref="I14001:I14003"/>
    <mergeCell ref="J14001:J14003"/>
    <mergeCell ref="C13998:C14000"/>
    <mergeCell ref="D13998:D14000"/>
    <mergeCell ref="E13998:E14000"/>
    <mergeCell ref="F13998:F14000"/>
    <mergeCell ref="G13998:G14000"/>
    <mergeCell ref="H13998:H14000"/>
    <mergeCell ref="I13992:I13994"/>
    <mergeCell ref="J13992:J13994"/>
    <mergeCell ref="C13995:C13997"/>
    <mergeCell ref="D13995:D13997"/>
    <mergeCell ref="E13995:E13997"/>
    <mergeCell ref="F13995:F13997"/>
    <mergeCell ref="G13995:G13997"/>
    <mergeCell ref="H13995:H13997"/>
    <mergeCell ref="I13995:I13997"/>
    <mergeCell ref="J13995:J13997"/>
    <mergeCell ref="C13992:C13994"/>
    <mergeCell ref="D13992:D13994"/>
    <mergeCell ref="E13992:E13994"/>
    <mergeCell ref="F13992:F13994"/>
    <mergeCell ref="G13992:G13994"/>
    <mergeCell ref="H13992:H13994"/>
    <mergeCell ref="I13986:I13988"/>
    <mergeCell ref="J13986:J13988"/>
    <mergeCell ref="C13989:C13991"/>
    <mergeCell ref="D13989:D13991"/>
    <mergeCell ref="E13989:E13991"/>
    <mergeCell ref="F13989:F13991"/>
    <mergeCell ref="G13989:G13991"/>
    <mergeCell ref="H13989:H13991"/>
    <mergeCell ref="I13989:I13991"/>
    <mergeCell ref="J13989:J13991"/>
    <mergeCell ref="C13986:C13988"/>
    <mergeCell ref="D13986:D13988"/>
    <mergeCell ref="E13986:E13988"/>
    <mergeCell ref="F13986:F13988"/>
    <mergeCell ref="G13986:G13988"/>
    <mergeCell ref="H13986:H13988"/>
    <mergeCell ref="I13980:I13982"/>
    <mergeCell ref="J13980:J13982"/>
    <mergeCell ref="C13983:C13985"/>
    <mergeCell ref="D13983:D13985"/>
    <mergeCell ref="E13983:E13985"/>
    <mergeCell ref="F13983:F13985"/>
    <mergeCell ref="G13983:G13985"/>
    <mergeCell ref="H13983:H13985"/>
    <mergeCell ref="I13983:I13985"/>
    <mergeCell ref="J13983:J13985"/>
    <mergeCell ref="C13980:C13982"/>
    <mergeCell ref="D13980:D13982"/>
    <mergeCell ref="E13980:E13982"/>
    <mergeCell ref="F13980:F13982"/>
    <mergeCell ref="G13980:G13982"/>
    <mergeCell ref="H13980:H13982"/>
    <mergeCell ref="J13974:J13976"/>
    <mergeCell ref="B13977:B14015"/>
    <mergeCell ref="C13977:C13979"/>
    <mergeCell ref="D13977:D13979"/>
    <mergeCell ref="E13977:E13979"/>
    <mergeCell ref="F13977:F13979"/>
    <mergeCell ref="G13977:G13979"/>
    <mergeCell ref="H13977:H13979"/>
    <mergeCell ref="I13977:I13979"/>
    <mergeCell ref="J13977:J13979"/>
    <mergeCell ref="I13971:I13973"/>
    <mergeCell ref="J13971:J13973"/>
    <mergeCell ref="B13974:B13976"/>
    <mergeCell ref="C13974:C13976"/>
    <mergeCell ref="D13974:D13976"/>
    <mergeCell ref="E13974:E13976"/>
    <mergeCell ref="F13974:F13976"/>
    <mergeCell ref="G13974:G13976"/>
    <mergeCell ref="H13974:H13976"/>
    <mergeCell ref="I13974:I13976"/>
    <mergeCell ref="C13971:C13973"/>
    <mergeCell ref="D13971:D13973"/>
    <mergeCell ref="E13971:E13973"/>
    <mergeCell ref="F13971:F13973"/>
    <mergeCell ref="G13971:G13973"/>
    <mergeCell ref="H13971:H13973"/>
    <mergeCell ref="I13965:I13967"/>
    <mergeCell ref="J13965:J13967"/>
    <mergeCell ref="C13968:C13970"/>
    <mergeCell ref="D13968:D13970"/>
    <mergeCell ref="E13968:E13970"/>
    <mergeCell ref="F13968:F13970"/>
    <mergeCell ref="G13968:G13970"/>
    <mergeCell ref="H13968:H13970"/>
    <mergeCell ref="I13968:I13970"/>
    <mergeCell ref="J13968:J13970"/>
    <mergeCell ref="C13965:C13967"/>
    <mergeCell ref="D13965:D13967"/>
    <mergeCell ref="E13965:E13967"/>
    <mergeCell ref="F13965:F13967"/>
    <mergeCell ref="G13965:G13967"/>
    <mergeCell ref="H13965:H13967"/>
    <mergeCell ref="I13959:I13961"/>
    <mergeCell ref="J13959:J13961"/>
    <mergeCell ref="C13962:C13964"/>
    <mergeCell ref="D13962:D13964"/>
    <mergeCell ref="E13962:E13964"/>
    <mergeCell ref="F13962:F13964"/>
    <mergeCell ref="G13962:G13964"/>
    <mergeCell ref="H13962:H13964"/>
    <mergeCell ref="I13962:I13964"/>
    <mergeCell ref="J13962:J13964"/>
    <mergeCell ref="C13959:C13961"/>
    <mergeCell ref="D13959:D13961"/>
    <mergeCell ref="E13959:E13961"/>
    <mergeCell ref="F13959:F13961"/>
    <mergeCell ref="G13959:G13961"/>
    <mergeCell ref="H13959:H13961"/>
    <mergeCell ref="J13953:J13955"/>
    <mergeCell ref="C13956:C13958"/>
    <mergeCell ref="D13956:D13958"/>
    <mergeCell ref="E13956:E13958"/>
    <mergeCell ref="F13956:F13958"/>
    <mergeCell ref="G13956:G13958"/>
    <mergeCell ref="H13956:H13958"/>
    <mergeCell ref="I13956:I13958"/>
    <mergeCell ref="J13956:J13958"/>
    <mergeCell ref="C13953:C13955"/>
    <mergeCell ref="D13953:D13955"/>
    <mergeCell ref="F13953:F13955"/>
    <mergeCell ref="G13953:G13955"/>
    <mergeCell ref="H13953:H13955"/>
    <mergeCell ref="I13953:I13955"/>
    <mergeCell ref="I13947:I13949"/>
    <mergeCell ref="J13947:J13949"/>
    <mergeCell ref="C13950:C13952"/>
    <mergeCell ref="D13950:D13952"/>
    <mergeCell ref="E13950:E13952"/>
    <mergeCell ref="F13950:F13952"/>
    <mergeCell ref="G13950:G13952"/>
    <mergeCell ref="H13950:H13952"/>
    <mergeCell ref="I13950:I13952"/>
    <mergeCell ref="J13950:J13952"/>
    <mergeCell ref="C13947:C13949"/>
    <mergeCell ref="D13947:D13949"/>
    <mergeCell ref="E13947:E13949"/>
    <mergeCell ref="F13947:F13949"/>
    <mergeCell ref="G13947:G13949"/>
    <mergeCell ref="H13947:H13949"/>
    <mergeCell ref="I13941:I13943"/>
    <mergeCell ref="J13941:J13943"/>
    <mergeCell ref="C13944:C13946"/>
    <mergeCell ref="D13944:D13946"/>
    <mergeCell ref="E13944:E13946"/>
    <mergeCell ref="F13944:F13946"/>
    <mergeCell ref="G13944:G13946"/>
    <mergeCell ref="H13944:H13946"/>
    <mergeCell ref="I13944:I13946"/>
    <mergeCell ref="J13944:J13946"/>
    <mergeCell ref="C13941:C13943"/>
    <mergeCell ref="D13941:D13943"/>
    <mergeCell ref="E13941:E13943"/>
    <mergeCell ref="F13941:F13943"/>
    <mergeCell ref="G13941:G13943"/>
    <mergeCell ref="H13941:H13943"/>
    <mergeCell ref="I13935:I13937"/>
    <mergeCell ref="J13935:J13937"/>
    <mergeCell ref="C13938:C13940"/>
    <mergeCell ref="D13938:D13940"/>
    <mergeCell ref="E13938:E13940"/>
    <mergeCell ref="F13938:F13940"/>
    <mergeCell ref="G13938:G13940"/>
    <mergeCell ref="H13938:H13940"/>
    <mergeCell ref="I13938:I13940"/>
    <mergeCell ref="J13938:J13940"/>
    <mergeCell ref="C13935:C13937"/>
    <mergeCell ref="D13935:D13937"/>
    <mergeCell ref="E13935:E13937"/>
    <mergeCell ref="F13935:F13937"/>
    <mergeCell ref="G13935:G13937"/>
    <mergeCell ref="H13935:H13937"/>
    <mergeCell ref="I13929:I13931"/>
    <mergeCell ref="J13929:J13931"/>
    <mergeCell ref="C13932:C13934"/>
    <mergeCell ref="D13932:D13934"/>
    <mergeCell ref="E13932:E13934"/>
    <mergeCell ref="F13932:F13934"/>
    <mergeCell ref="G13932:G13934"/>
    <mergeCell ref="H13932:H13934"/>
    <mergeCell ref="I13932:I13934"/>
    <mergeCell ref="J13932:J13934"/>
    <mergeCell ref="C13929:C13931"/>
    <mergeCell ref="D13929:D13931"/>
    <mergeCell ref="E13929:E13931"/>
    <mergeCell ref="F13929:F13931"/>
    <mergeCell ref="G13929:G13931"/>
    <mergeCell ref="H13929:H13931"/>
    <mergeCell ref="I13923:I13925"/>
    <mergeCell ref="J13923:J13925"/>
    <mergeCell ref="C13926:C13928"/>
    <mergeCell ref="D13926:D13928"/>
    <mergeCell ref="E13926:E13928"/>
    <mergeCell ref="F13926:F13928"/>
    <mergeCell ref="G13926:G13928"/>
    <mergeCell ref="H13926:H13928"/>
    <mergeCell ref="I13926:I13928"/>
    <mergeCell ref="J13926:J13928"/>
    <mergeCell ref="C13923:C13925"/>
    <mergeCell ref="D13923:D13925"/>
    <mergeCell ref="E13923:E13925"/>
    <mergeCell ref="F13923:F13925"/>
    <mergeCell ref="G13923:G13925"/>
    <mergeCell ref="H13923:H13925"/>
    <mergeCell ref="I13917:I13919"/>
    <mergeCell ref="J13917:J13919"/>
    <mergeCell ref="C13920:C13922"/>
    <mergeCell ref="D13920:D13922"/>
    <mergeCell ref="E13920:E13922"/>
    <mergeCell ref="F13920:F13922"/>
    <mergeCell ref="G13920:G13922"/>
    <mergeCell ref="H13920:H13922"/>
    <mergeCell ref="I13920:I13922"/>
    <mergeCell ref="J13920:J13922"/>
    <mergeCell ref="C13917:C13919"/>
    <mergeCell ref="D13917:D13919"/>
    <mergeCell ref="E13917:E13919"/>
    <mergeCell ref="F13917:F13919"/>
    <mergeCell ref="G13917:G13919"/>
    <mergeCell ref="H13917:H13919"/>
    <mergeCell ref="I13911:I13913"/>
    <mergeCell ref="J13911:J13913"/>
    <mergeCell ref="C13914:C13916"/>
    <mergeCell ref="D13914:D13916"/>
    <mergeCell ref="E13914:E13916"/>
    <mergeCell ref="F13914:F13916"/>
    <mergeCell ref="G13914:G13916"/>
    <mergeCell ref="H13914:H13916"/>
    <mergeCell ref="I13914:I13916"/>
    <mergeCell ref="J13914:J13916"/>
    <mergeCell ref="C13911:C13913"/>
    <mergeCell ref="D13911:D13913"/>
    <mergeCell ref="E13911:E13913"/>
    <mergeCell ref="F13911:F13913"/>
    <mergeCell ref="G13911:G13913"/>
    <mergeCell ref="H13911:H13913"/>
    <mergeCell ref="I13905:I13907"/>
    <mergeCell ref="J13905:J13907"/>
    <mergeCell ref="C13908:C13910"/>
    <mergeCell ref="D13908:D13910"/>
    <mergeCell ref="E13908:E13910"/>
    <mergeCell ref="F13908:F13910"/>
    <mergeCell ref="G13908:G13910"/>
    <mergeCell ref="H13908:H13910"/>
    <mergeCell ref="I13908:I13910"/>
    <mergeCell ref="J13908:J13910"/>
    <mergeCell ref="C13905:C13907"/>
    <mergeCell ref="D13905:D13907"/>
    <mergeCell ref="E13905:E13907"/>
    <mergeCell ref="F13905:F13907"/>
    <mergeCell ref="G13905:G13907"/>
    <mergeCell ref="H13905:H13907"/>
    <mergeCell ref="I13899:I13901"/>
    <mergeCell ref="J13899:J13901"/>
    <mergeCell ref="C13902:C13904"/>
    <mergeCell ref="D13902:D13904"/>
    <mergeCell ref="E13902:E13904"/>
    <mergeCell ref="F13902:F13904"/>
    <mergeCell ref="G13902:G13904"/>
    <mergeCell ref="H13902:H13904"/>
    <mergeCell ref="I13902:I13904"/>
    <mergeCell ref="J13902:J13904"/>
    <mergeCell ref="C13899:C13901"/>
    <mergeCell ref="D13899:D13901"/>
    <mergeCell ref="E13899:E13901"/>
    <mergeCell ref="F13899:F13901"/>
    <mergeCell ref="G13899:G13901"/>
    <mergeCell ref="H13899:H13901"/>
    <mergeCell ref="I13893:I13895"/>
    <mergeCell ref="J13893:J13895"/>
    <mergeCell ref="C13896:C13898"/>
    <mergeCell ref="D13896:D13898"/>
    <mergeCell ref="E13896:E13898"/>
    <mergeCell ref="F13896:F13898"/>
    <mergeCell ref="G13896:G13898"/>
    <mergeCell ref="H13896:H13898"/>
    <mergeCell ref="I13896:I13898"/>
    <mergeCell ref="J13896:J13898"/>
    <mergeCell ref="C13893:C13895"/>
    <mergeCell ref="D13893:D13895"/>
    <mergeCell ref="E13893:E13895"/>
    <mergeCell ref="F13893:F13895"/>
    <mergeCell ref="G13893:G13895"/>
    <mergeCell ref="H13893:H13895"/>
    <mergeCell ref="I13887:I13889"/>
    <mergeCell ref="J13887:J13889"/>
    <mergeCell ref="C13890:C13892"/>
    <mergeCell ref="D13890:D13892"/>
    <mergeCell ref="E13890:E13892"/>
    <mergeCell ref="F13890:F13892"/>
    <mergeCell ref="G13890:G13892"/>
    <mergeCell ref="H13890:H13892"/>
    <mergeCell ref="I13890:I13892"/>
    <mergeCell ref="J13890:J13892"/>
    <mergeCell ref="C13887:C13889"/>
    <mergeCell ref="D13887:D13889"/>
    <mergeCell ref="E13887:E13889"/>
    <mergeCell ref="F13887:F13889"/>
    <mergeCell ref="G13887:G13889"/>
    <mergeCell ref="H13887:H13889"/>
    <mergeCell ref="I13881:I13883"/>
    <mergeCell ref="J13881:J13883"/>
    <mergeCell ref="C13884:C13886"/>
    <mergeCell ref="D13884:D13886"/>
    <mergeCell ref="E13884:E13886"/>
    <mergeCell ref="F13884:F13886"/>
    <mergeCell ref="G13884:G13886"/>
    <mergeCell ref="H13884:H13886"/>
    <mergeCell ref="I13884:I13886"/>
    <mergeCell ref="J13884:J13886"/>
    <mergeCell ref="C13881:C13883"/>
    <mergeCell ref="D13881:D13883"/>
    <mergeCell ref="E13881:E13883"/>
    <mergeCell ref="F13881:F13883"/>
    <mergeCell ref="G13881:G13883"/>
    <mergeCell ref="H13881:H13883"/>
    <mergeCell ref="I13875:I13877"/>
    <mergeCell ref="J13875:J13877"/>
    <mergeCell ref="C13878:C13880"/>
    <mergeCell ref="D13878:D13880"/>
    <mergeCell ref="E13878:E13880"/>
    <mergeCell ref="F13878:F13880"/>
    <mergeCell ref="G13878:G13880"/>
    <mergeCell ref="H13878:H13880"/>
    <mergeCell ref="I13878:I13880"/>
    <mergeCell ref="J13878:J13880"/>
    <mergeCell ref="C13875:C13877"/>
    <mergeCell ref="D13875:D13877"/>
    <mergeCell ref="E13875:E13877"/>
    <mergeCell ref="F13875:F13877"/>
    <mergeCell ref="G13875:G13877"/>
    <mergeCell ref="H13875:H13877"/>
    <mergeCell ref="I13869:I13871"/>
    <mergeCell ref="J13869:J13871"/>
    <mergeCell ref="C13872:C13874"/>
    <mergeCell ref="D13872:D13874"/>
    <mergeCell ref="E13872:E13874"/>
    <mergeCell ref="F13872:F13874"/>
    <mergeCell ref="G13872:G13874"/>
    <mergeCell ref="H13872:H13874"/>
    <mergeCell ref="I13872:I13874"/>
    <mergeCell ref="J13872:J13874"/>
    <mergeCell ref="C13869:C13871"/>
    <mergeCell ref="D13869:D13871"/>
    <mergeCell ref="E13869:E13871"/>
    <mergeCell ref="F13869:F13871"/>
    <mergeCell ref="G13869:G13871"/>
    <mergeCell ref="H13869:H13871"/>
    <mergeCell ref="I13863:I13865"/>
    <mergeCell ref="J13863:J13865"/>
    <mergeCell ref="C13866:C13868"/>
    <mergeCell ref="D13866:D13868"/>
    <mergeCell ref="E13866:E13868"/>
    <mergeCell ref="F13866:F13868"/>
    <mergeCell ref="G13866:G13868"/>
    <mergeCell ref="H13866:H13868"/>
    <mergeCell ref="I13866:I13868"/>
    <mergeCell ref="J13866:J13868"/>
    <mergeCell ref="C13863:C13865"/>
    <mergeCell ref="D13863:D13865"/>
    <mergeCell ref="E13863:E13865"/>
    <mergeCell ref="F13863:F13865"/>
    <mergeCell ref="G13863:G13865"/>
    <mergeCell ref="H13863:H13865"/>
    <mergeCell ref="I13857:I13859"/>
    <mergeCell ref="J13857:J13859"/>
    <mergeCell ref="C13860:C13862"/>
    <mergeCell ref="D13860:D13862"/>
    <mergeCell ref="E13860:E13862"/>
    <mergeCell ref="F13860:F13862"/>
    <mergeCell ref="G13860:G13862"/>
    <mergeCell ref="H13860:H13862"/>
    <mergeCell ref="I13860:I13862"/>
    <mergeCell ref="J13860:J13862"/>
    <mergeCell ref="C13857:C13859"/>
    <mergeCell ref="D13857:D13859"/>
    <mergeCell ref="E13857:E13859"/>
    <mergeCell ref="F13857:F13859"/>
    <mergeCell ref="G13857:G13859"/>
    <mergeCell ref="H13857:H13859"/>
    <mergeCell ref="I13851:I13853"/>
    <mergeCell ref="J13851:J13853"/>
    <mergeCell ref="C13854:C13856"/>
    <mergeCell ref="D13854:D13856"/>
    <mergeCell ref="E13854:E13856"/>
    <mergeCell ref="F13854:F13856"/>
    <mergeCell ref="G13854:G13856"/>
    <mergeCell ref="H13854:H13856"/>
    <mergeCell ref="I13854:I13856"/>
    <mergeCell ref="J13854:J13856"/>
    <mergeCell ref="C13851:C13853"/>
    <mergeCell ref="D13851:D13853"/>
    <mergeCell ref="E13851:E13853"/>
    <mergeCell ref="F13851:F13853"/>
    <mergeCell ref="G13851:G13853"/>
    <mergeCell ref="H13851:H13853"/>
    <mergeCell ref="I13845:I13847"/>
    <mergeCell ref="J13845:J13847"/>
    <mergeCell ref="C13848:C13850"/>
    <mergeCell ref="D13848:D13850"/>
    <mergeCell ref="E13848:E13850"/>
    <mergeCell ref="F13848:F13850"/>
    <mergeCell ref="G13848:G13850"/>
    <mergeCell ref="H13848:H13850"/>
    <mergeCell ref="I13848:I13850"/>
    <mergeCell ref="J13848:J13850"/>
    <mergeCell ref="C13845:C13847"/>
    <mergeCell ref="D13845:D13847"/>
    <mergeCell ref="E13845:E13847"/>
    <mergeCell ref="F13845:F13847"/>
    <mergeCell ref="G13845:G13847"/>
    <mergeCell ref="H13845:H13847"/>
    <mergeCell ref="I13839:I13841"/>
    <mergeCell ref="J13839:J13841"/>
    <mergeCell ref="C13842:C13844"/>
    <mergeCell ref="D13842:D13844"/>
    <mergeCell ref="E13842:E13844"/>
    <mergeCell ref="F13842:F13844"/>
    <mergeCell ref="G13842:G13844"/>
    <mergeCell ref="H13842:H13844"/>
    <mergeCell ref="I13842:I13844"/>
    <mergeCell ref="J13842:J13844"/>
    <mergeCell ref="C13839:C13841"/>
    <mergeCell ref="D13839:D13841"/>
    <mergeCell ref="E13839:E13841"/>
    <mergeCell ref="F13839:F13841"/>
    <mergeCell ref="G13839:G13841"/>
    <mergeCell ref="H13839:H13841"/>
    <mergeCell ref="I13833:I13835"/>
    <mergeCell ref="J13833:J13835"/>
    <mergeCell ref="C13836:C13838"/>
    <mergeCell ref="D13836:D13838"/>
    <mergeCell ref="E13836:E13838"/>
    <mergeCell ref="F13836:F13838"/>
    <mergeCell ref="G13836:G13838"/>
    <mergeCell ref="H13836:H13838"/>
    <mergeCell ref="I13836:I13838"/>
    <mergeCell ref="J13836:J13838"/>
    <mergeCell ref="C13833:C13835"/>
    <mergeCell ref="D13833:D13835"/>
    <mergeCell ref="E13833:E13835"/>
    <mergeCell ref="F13833:F13835"/>
    <mergeCell ref="G13833:G13835"/>
    <mergeCell ref="H13833:H13835"/>
    <mergeCell ref="I13827:I13829"/>
    <mergeCell ref="J13827:J13829"/>
    <mergeCell ref="C13830:C13832"/>
    <mergeCell ref="D13830:D13832"/>
    <mergeCell ref="E13830:E13832"/>
    <mergeCell ref="F13830:F13832"/>
    <mergeCell ref="G13830:G13832"/>
    <mergeCell ref="H13830:H13832"/>
    <mergeCell ref="I13830:I13832"/>
    <mergeCell ref="J13830:J13832"/>
    <mergeCell ref="C13827:C13829"/>
    <mergeCell ref="D13827:D13829"/>
    <mergeCell ref="E13827:E13829"/>
    <mergeCell ref="F13827:F13829"/>
    <mergeCell ref="G13827:G13829"/>
    <mergeCell ref="H13827:H13829"/>
    <mergeCell ref="I13821:I13823"/>
    <mergeCell ref="J13821:J13823"/>
    <mergeCell ref="C13824:C13826"/>
    <mergeCell ref="D13824:D13826"/>
    <mergeCell ref="E13824:E13826"/>
    <mergeCell ref="F13824:F13826"/>
    <mergeCell ref="G13824:G13826"/>
    <mergeCell ref="H13824:H13826"/>
    <mergeCell ref="I13824:I13826"/>
    <mergeCell ref="J13824:J13826"/>
    <mergeCell ref="C13821:C13823"/>
    <mergeCell ref="D13821:D13823"/>
    <mergeCell ref="E13821:E13823"/>
    <mergeCell ref="F13821:F13823"/>
    <mergeCell ref="G13821:G13823"/>
    <mergeCell ref="H13821:H13823"/>
    <mergeCell ref="I13815:I13817"/>
    <mergeCell ref="J13815:J13817"/>
    <mergeCell ref="C13818:C13820"/>
    <mergeCell ref="D13818:D13820"/>
    <mergeCell ref="E13818:E13820"/>
    <mergeCell ref="F13818:F13820"/>
    <mergeCell ref="G13818:G13820"/>
    <mergeCell ref="H13818:H13820"/>
    <mergeCell ref="I13818:I13820"/>
    <mergeCell ref="J13818:J13820"/>
    <mergeCell ref="C13815:C13817"/>
    <mergeCell ref="D13815:D13817"/>
    <mergeCell ref="E13815:E13817"/>
    <mergeCell ref="F13815:F13817"/>
    <mergeCell ref="G13815:G13817"/>
    <mergeCell ref="H13815:H13817"/>
    <mergeCell ref="I13809:I13811"/>
    <mergeCell ref="J13809:J13811"/>
    <mergeCell ref="C13812:C13814"/>
    <mergeCell ref="D13812:D13814"/>
    <mergeCell ref="E13812:E13814"/>
    <mergeCell ref="F13812:F13814"/>
    <mergeCell ref="G13812:G13814"/>
    <mergeCell ref="H13812:H13814"/>
    <mergeCell ref="I13812:I13814"/>
    <mergeCell ref="J13812:J13814"/>
    <mergeCell ref="C13809:C13811"/>
    <mergeCell ref="D13809:D13811"/>
    <mergeCell ref="E13809:E13811"/>
    <mergeCell ref="F13809:F13811"/>
    <mergeCell ref="G13809:G13811"/>
    <mergeCell ref="H13809:H13811"/>
    <mergeCell ref="I13803:I13805"/>
    <mergeCell ref="J13803:J13805"/>
    <mergeCell ref="C13806:C13808"/>
    <mergeCell ref="D13806:D13808"/>
    <mergeCell ref="E13806:E13808"/>
    <mergeCell ref="F13806:F13808"/>
    <mergeCell ref="G13806:G13808"/>
    <mergeCell ref="H13806:H13808"/>
    <mergeCell ref="I13806:I13808"/>
    <mergeCell ref="J13806:J13808"/>
    <mergeCell ref="C13803:C13805"/>
    <mergeCell ref="D13803:D13805"/>
    <mergeCell ref="E13803:E13805"/>
    <mergeCell ref="F13803:F13805"/>
    <mergeCell ref="G13803:G13805"/>
    <mergeCell ref="H13803:H13805"/>
    <mergeCell ref="I13797:I13799"/>
    <mergeCell ref="J13797:J13799"/>
    <mergeCell ref="C13800:C13802"/>
    <mergeCell ref="D13800:D13802"/>
    <mergeCell ref="E13800:E13802"/>
    <mergeCell ref="F13800:F13802"/>
    <mergeCell ref="G13800:G13802"/>
    <mergeCell ref="H13800:H13802"/>
    <mergeCell ref="I13800:I13802"/>
    <mergeCell ref="J13800:J13802"/>
    <mergeCell ref="C13797:C13799"/>
    <mergeCell ref="D13797:D13799"/>
    <mergeCell ref="E13797:E13799"/>
    <mergeCell ref="F13797:F13799"/>
    <mergeCell ref="G13797:G13799"/>
    <mergeCell ref="H13797:H13799"/>
    <mergeCell ref="I13791:I13793"/>
    <mergeCell ref="J13791:J13793"/>
    <mergeCell ref="C13794:C13796"/>
    <mergeCell ref="D13794:D13796"/>
    <mergeCell ref="E13794:E13796"/>
    <mergeCell ref="F13794:F13796"/>
    <mergeCell ref="G13794:G13796"/>
    <mergeCell ref="H13794:H13796"/>
    <mergeCell ref="I13794:I13796"/>
    <mergeCell ref="J13794:J13796"/>
    <mergeCell ref="C13791:C13793"/>
    <mergeCell ref="D13791:D13793"/>
    <mergeCell ref="E13791:E13793"/>
    <mergeCell ref="F13791:F13793"/>
    <mergeCell ref="G13791:G13793"/>
    <mergeCell ref="H13791:H13793"/>
    <mergeCell ref="I13785:I13787"/>
    <mergeCell ref="J13785:J13787"/>
    <mergeCell ref="C13788:C13790"/>
    <mergeCell ref="D13788:D13790"/>
    <mergeCell ref="E13788:E13790"/>
    <mergeCell ref="F13788:F13790"/>
    <mergeCell ref="G13788:G13790"/>
    <mergeCell ref="H13788:H13790"/>
    <mergeCell ref="I13788:I13790"/>
    <mergeCell ref="J13788:J13790"/>
    <mergeCell ref="C13785:C13787"/>
    <mergeCell ref="D13785:D13787"/>
    <mergeCell ref="E13785:E13787"/>
    <mergeCell ref="F13785:F13787"/>
    <mergeCell ref="G13785:G13787"/>
    <mergeCell ref="H13785:H13787"/>
    <mergeCell ref="I13779:I13781"/>
    <mergeCell ref="J13779:J13781"/>
    <mergeCell ref="C13782:C13784"/>
    <mergeCell ref="D13782:D13784"/>
    <mergeCell ref="E13782:E13784"/>
    <mergeCell ref="F13782:F13784"/>
    <mergeCell ref="G13782:G13784"/>
    <mergeCell ref="H13782:H13784"/>
    <mergeCell ref="I13782:I13784"/>
    <mergeCell ref="J13782:J13784"/>
    <mergeCell ref="C13779:C13781"/>
    <mergeCell ref="D13779:D13781"/>
    <mergeCell ref="E13779:E13781"/>
    <mergeCell ref="F13779:F13781"/>
    <mergeCell ref="G13779:G13781"/>
    <mergeCell ref="H13779:H13781"/>
    <mergeCell ref="I13773:I13775"/>
    <mergeCell ref="J13773:J13775"/>
    <mergeCell ref="C13776:C13778"/>
    <mergeCell ref="D13776:D13778"/>
    <mergeCell ref="E13776:E13778"/>
    <mergeCell ref="F13776:F13778"/>
    <mergeCell ref="G13776:G13778"/>
    <mergeCell ref="H13776:H13778"/>
    <mergeCell ref="I13776:I13778"/>
    <mergeCell ref="J13776:J13778"/>
    <mergeCell ref="C13773:C13775"/>
    <mergeCell ref="D13773:D13775"/>
    <mergeCell ref="E13773:E13775"/>
    <mergeCell ref="F13773:F13775"/>
    <mergeCell ref="G13773:G13775"/>
    <mergeCell ref="H13773:H13775"/>
    <mergeCell ref="I13767:I13769"/>
    <mergeCell ref="J13767:J13769"/>
    <mergeCell ref="C13770:C13772"/>
    <mergeCell ref="D13770:D13772"/>
    <mergeCell ref="E13770:E13772"/>
    <mergeCell ref="F13770:F13772"/>
    <mergeCell ref="G13770:G13772"/>
    <mergeCell ref="H13770:H13772"/>
    <mergeCell ref="I13770:I13772"/>
    <mergeCell ref="J13770:J13772"/>
    <mergeCell ref="C13767:C13769"/>
    <mergeCell ref="D13767:D13769"/>
    <mergeCell ref="E13767:E13769"/>
    <mergeCell ref="F13767:F13769"/>
    <mergeCell ref="G13767:G13769"/>
    <mergeCell ref="H13767:H13769"/>
    <mergeCell ref="I13761:I13763"/>
    <mergeCell ref="J13761:J13763"/>
    <mergeCell ref="C13764:C13766"/>
    <mergeCell ref="D13764:D13766"/>
    <mergeCell ref="E13764:E13766"/>
    <mergeCell ref="F13764:F13766"/>
    <mergeCell ref="G13764:G13766"/>
    <mergeCell ref="H13764:H13766"/>
    <mergeCell ref="I13764:I13766"/>
    <mergeCell ref="J13764:J13766"/>
    <mergeCell ref="C13761:C13763"/>
    <mergeCell ref="D13761:D13763"/>
    <mergeCell ref="E13761:E13763"/>
    <mergeCell ref="F13761:F13763"/>
    <mergeCell ref="G13761:G13763"/>
    <mergeCell ref="H13761:H13763"/>
    <mergeCell ref="I13755:I13757"/>
    <mergeCell ref="J13755:J13757"/>
    <mergeCell ref="C13758:C13760"/>
    <mergeCell ref="D13758:D13760"/>
    <mergeCell ref="E13758:E13760"/>
    <mergeCell ref="F13758:F13760"/>
    <mergeCell ref="G13758:G13760"/>
    <mergeCell ref="H13758:H13760"/>
    <mergeCell ref="I13758:I13760"/>
    <mergeCell ref="J13758:J13760"/>
    <mergeCell ref="C13755:C13757"/>
    <mergeCell ref="D13755:D13757"/>
    <mergeCell ref="E13755:E13757"/>
    <mergeCell ref="F13755:F13757"/>
    <mergeCell ref="G13755:G13757"/>
    <mergeCell ref="H13755:H13757"/>
    <mergeCell ref="I13749:I13751"/>
    <mergeCell ref="J13749:J13751"/>
    <mergeCell ref="C13752:C13754"/>
    <mergeCell ref="D13752:D13754"/>
    <mergeCell ref="E13752:E13754"/>
    <mergeCell ref="F13752:F13754"/>
    <mergeCell ref="G13752:G13754"/>
    <mergeCell ref="H13752:H13754"/>
    <mergeCell ref="I13752:I13754"/>
    <mergeCell ref="J13752:J13754"/>
    <mergeCell ref="C13749:C13751"/>
    <mergeCell ref="D13749:D13751"/>
    <mergeCell ref="E13749:E13751"/>
    <mergeCell ref="F13749:F13751"/>
    <mergeCell ref="G13749:G13751"/>
    <mergeCell ref="H13749:H13751"/>
    <mergeCell ref="I13743:I13745"/>
    <mergeCell ref="J13743:J13745"/>
    <mergeCell ref="C13746:C13748"/>
    <mergeCell ref="D13746:D13748"/>
    <mergeCell ref="E13746:E13748"/>
    <mergeCell ref="F13746:F13748"/>
    <mergeCell ref="G13746:G13748"/>
    <mergeCell ref="H13746:H13748"/>
    <mergeCell ref="I13746:I13748"/>
    <mergeCell ref="J13746:J13748"/>
    <mergeCell ref="C13743:C13745"/>
    <mergeCell ref="D13743:D13745"/>
    <mergeCell ref="E13743:E13745"/>
    <mergeCell ref="F13743:F13745"/>
    <mergeCell ref="G13743:G13745"/>
    <mergeCell ref="H13743:H13745"/>
    <mergeCell ref="I13737:I13739"/>
    <mergeCell ref="J13737:J13739"/>
    <mergeCell ref="C13740:C13742"/>
    <mergeCell ref="D13740:D13742"/>
    <mergeCell ref="E13740:E13742"/>
    <mergeCell ref="F13740:F13742"/>
    <mergeCell ref="G13740:G13742"/>
    <mergeCell ref="H13740:H13742"/>
    <mergeCell ref="I13740:I13742"/>
    <mergeCell ref="J13740:J13742"/>
    <mergeCell ref="C13737:C13739"/>
    <mergeCell ref="D13737:D13739"/>
    <mergeCell ref="E13737:E13739"/>
    <mergeCell ref="F13737:F13739"/>
    <mergeCell ref="G13737:G13739"/>
    <mergeCell ref="H13737:H13739"/>
    <mergeCell ref="I13731:I13733"/>
    <mergeCell ref="J13731:J13733"/>
    <mergeCell ref="C13734:C13736"/>
    <mergeCell ref="D13734:D13736"/>
    <mergeCell ref="E13734:E13736"/>
    <mergeCell ref="F13734:F13736"/>
    <mergeCell ref="G13734:G13736"/>
    <mergeCell ref="H13734:H13736"/>
    <mergeCell ref="I13734:I13736"/>
    <mergeCell ref="J13734:J13736"/>
    <mergeCell ref="C13731:C13733"/>
    <mergeCell ref="D13731:D13733"/>
    <mergeCell ref="E13731:E13733"/>
    <mergeCell ref="F13731:F13733"/>
    <mergeCell ref="G13731:G13733"/>
    <mergeCell ref="H13731:H13733"/>
    <mergeCell ref="I13725:I13727"/>
    <mergeCell ref="J13725:J13727"/>
    <mergeCell ref="C13728:C13730"/>
    <mergeCell ref="D13728:D13730"/>
    <mergeCell ref="E13728:E13730"/>
    <mergeCell ref="F13728:F13730"/>
    <mergeCell ref="G13728:G13730"/>
    <mergeCell ref="H13728:H13730"/>
    <mergeCell ref="I13728:I13730"/>
    <mergeCell ref="J13728:J13730"/>
    <mergeCell ref="C13725:C13727"/>
    <mergeCell ref="D13725:D13727"/>
    <mergeCell ref="E13725:E13727"/>
    <mergeCell ref="F13725:F13727"/>
    <mergeCell ref="G13725:G13727"/>
    <mergeCell ref="H13725:H13727"/>
    <mergeCell ref="I13719:I13721"/>
    <mergeCell ref="J13719:J13721"/>
    <mergeCell ref="C13722:C13724"/>
    <mergeCell ref="D13722:D13724"/>
    <mergeCell ref="E13722:E13724"/>
    <mergeCell ref="F13722:F13724"/>
    <mergeCell ref="G13722:G13724"/>
    <mergeCell ref="H13722:H13724"/>
    <mergeCell ref="I13722:I13724"/>
    <mergeCell ref="J13722:J13724"/>
    <mergeCell ref="C13719:C13721"/>
    <mergeCell ref="D13719:D13721"/>
    <mergeCell ref="E13719:E13721"/>
    <mergeCell ref="F13719:F13721"/>
    <mergeCell ref="G13719:G13721"/>
    <mergeCell ref="H13719:H13721"/>
    <mergeCell ref="I13713:I13715"/>
    <mergeCell ref="J13713:J13715"/>
    <mergeCell ref="C13716:C13718"/>
    <mergeCell ref="D13716:D13718"/>
    <mergeCell ref="E13716:E13718"/>
    <mergeCell ref="F13716:F13718"/>
    <mergeCell ref="G13716:G13718"/>
    <mergeCell ref="H13716:H13718"/>
    <mergeCell ref="I13716:I13718"/>
    <mergeCell ref="J13716:J13718"/>
    <mergeCell ref="G13710:G13712"/>
    <mergeCell ref="H13710:H13712"/>
    <mergeCell ref="I13710:I13712"/>
    <mergeCell ref="J13710:J13712"/>
    <mergeCell ref="C13713:C13715"/>
    <mergeCell ref="D13713:D13715"/>
    <mergeCell ref="E13713:E13715"/>
    <mergeCell ref="F13713:F13715"/>
    <mergeCell ref="G13713:G13715"/>
    <mergeCell ref="H13713:H13715"/>
    <mergeCell ref="I13704:I13706"/>
    <mergeCell ref="J13704:J13706"/>
    <mergeCell ref="C13707:C13709"/>
    <mergeCell ref="D13707:D13709"/>
    <mergeCell ref="E13707:E13709"/>
    <mergeCell ref="F13707:F13709"/>
    <mergeCell ref="G13707:G13709"/>
    <mergeCell ref="H13707:H13709"/>
    <mergeCell ref="I13707:I13709"/>
    <mergeCell ref="J13707:J13709"/>
    <mergeCell ref="H13701:H13703"/>
    <mergeCell ref="I13701:I13703"/>
    <mergeCell ref="J13701:J13703"/>
    <mergeCell ref="B13704:B13973"/>
    <mergeCell ref="C13704:C13706"/>
    <mergeCell ref="D13704:D13706"/>
    <mergeCell ref="E13704:E13706"/>
    <mergeCell ref="F13704:F13706"/>
    <mergeCell ref="G13704:G13706"/>
    <mergeCell ref="H13704:H13706"/>
    <mergeCell ref="G13697:G13700"/>
    <mergeCell ref="H13697:H13700"/>
    <mergeCell ref="I13697:I13700"/>
    <mergeCell ref="J13698:J13700"/>
    <mergeCell ref="B13701:B13703"/>
    <mergeCell ref="C13701:C13703"/>
    <mergeCell ref="D13701:D13703"/>
    <mergeCell ref="E13701:E13703"/>
    <mergeCell ref="F13701:F13703"/>
    <mergeCell ref="G13701:G13703"/>
    <mergeCell ref="A13697:A14672"/>
    <mergeCell ref="B13697:B13700"/>
    <mergeCell ref="C13697:C13700"/>
    <mergeCell ref="D13697:D13700"/>
    <mergeCell ref="E13697:E13700"/>
    <mergeCell ref="F13697:F13700"/>
    <mergeCell ref="C13710:C13712"/>
    <mergeCell ref="D13710:D13712"/>
    <mergeCell ref="E13710:E13712"/>
    <mergeCell ref="F13710:F13712"/>
    <mergeCell ref="I13691:I13693"/>
    <mergeCell ref="J13691:J13693"/>
    <mergeCell ref="C13694:C13696"/>
    <mergeCell ref="D13694:D13696"/>
    <mergeCell ref="E13694:E13696"/>
    <mergeCell ref="F13694:F13696"/>
    <mergeCell ref="G13694:G13696"/>
    <mergeCell ref="H13694:H13696"/>
    <mergeCell ref="I13694:I13696"/>
    <mergeCell ref="J13694:J13696"/>
    <mergeCell ref="C13691:C13693"/>
    <mergeCell ref="D13691:D13693"/>
    <mergeCell ref="E13691:E13693"/>
    <mergeCell ref="F13691:F13693"/>
    <mergeCell ref="G13691:G13693"/>
    <mergeCell ref="H13691:H13693"/>
    <mergeCell ref="I13685:I13687"/>
    <mergeCell ref="J13685:J13687"/>
    <mergeCell ref="C13688:C13690"/>
    <mergeCell ref="D13688:D13690"/>
    <mergeCell ref="E13688:E13690"/>
    <mergeCell ref="F13688:F13690"/>
    <mergeCell ref="G13688:G13690"/>
    <mergeCell ref="H13688:H13690"/>
    <mergeCell ref="I13688:I13690"/>
    <mergeCell ref="J13688:J13690"/>
    <mergeCell ref="C13685:C13687"/>
    <mergeCell ref="D13685:D13687"/>
    <mergeCell ref="E13685:E13687"/>
    <mergeCell ref="F13685:F13687"/>
    <mergeCell ref="G13685:G13687"/>
    <mergeCell ref="H13685:H13687"/>
    <mergeCell ref="I13679:I13681"/>
    <mergeCell ref="J13679:J13681"/>
    <mergeCell ref="C13682:C13684"/>
    <mergeCell ref="D13682:D13684"/>
    <mergeCell ref="E13682:E13684"/>
    <mergeCell ref="F13682:F13684"/>
    <mergeCell ref="G13682:G13684"/>
    <mergeCell ref="H13682:H13684"/>
    <mergeCell ref="I13682:I13684"/>
    <mergeCell ref="J13682:J13684"/>
    <mergeCell ref="C13679:C13681"/>
    <mergeCell ref="D13679:D13681"/>
    <mergeCell ref="E13679:E13681"/>
    <mergeCell ref="F13679:F13681"/>
    <mergeCell ref="G13679:G13681"/>
    <mergeCell ref="H13679:H13681"/>
    <mergeCell ref="I13673:I13675"/>
    <mergeCell ref="J13673:J13675"/>
    <mergeCell ref="C13676:C13678"/>
    <mergeCell ref="D13676:D13678"/>
    <mergeCell ref="E13676:E13678"/>
    <mergeCell ref="F13676:F13678"/>
    <mergeCell ref="G13676:G13678"/>
    <mergeCell ref="H13676:H13678"/>
    <mergeCell ref="I13676:I13678"/>
    <mergeCell ref="J13676:J13678"/>
    <mergeCell ref="H13670:H13672"/>
    <mergeCell ref="I13670:I13672"/>
    <mergeCell ref="J13670:J13672"/>
    <mergeCell ref="B13673:B13696"/>
    <mergeCell ref="C13673:C13675"/>
    <mergeCell ref="D13673:D13675"/>
    <mergeCell ref="E13673:E13675"/>
    <mergeCell ref="F13673:F13675"/>
    <mergeCell ref="G13673:G13675"/>
    <mergeCell ref="H13673:H13675"/>
    <mergeCell ref="B13670:B13672"/>
    <mergeCell ref="C13670:C13672"/>
    <mergeCell ref="D13670:D13672"/>
    <mergeCell ref="E13670:E13672"/>
    <mergeCell ref="F13670:F13672"/>
    <mergeCell ref="G13670:G13672"/>
    <mergeCell ref="I13664:I13666"/>
    <mergeCell ref="J13664:J13666"/>
    <mergeCell ref="C13667:C13669"/>
    <mergeCell ref="D13667:D13669"/>
    <mergeCell ref="E13667:E13669"/>
    <mergeCell ref="F13667:F13669"/>
    <mergeCell ref="G13667:G13669"/>
    <mergeCell ref="H13667:H13669"/>
    <mergeCell ref="I13667:I13669"/>
    <mergeCell ref="J13667:J13669"/>
    <mergeCell ref="C13664:C13666"/>
    <mergeCell ref="D13664:D13666"/>
    <mergeCell ref="E13664:E13666"/>
    <mergeCell ref="F13664:F13666"/>
    <mergeCell ref="G13664:G13666"/>
    <mergeCell ref="H13664:H13666"/>
    <mergeCell ref="J13658:J13660"/>
    <mergeCell ref="B13661:B13669"/>
    <mergeCell ref="C13661:C13663"/>
    <mergeCell ref="D13661:D13663"/>
    <mergeCell ref="E13661:E13663"/>
    <mergeCell ref="F13661:F13663"/>
    <mergeCell ref="G13661:G13663"/>
    <mergeCell ref="H13661:H13663"/>
    <mergeCell ref="I13661:I13663"/>
    <mergeCell ref="J13661:J13663"/>
    <mergeCell ref="I13655:I13657"/>
    <mergeCell ref="J13655:J13657"/>
    <mergeCell ref="B13658:B13660"/>
    <mergeCell ref="C13658:C13660"/>
    <mergeCell ref="D13658:D13660"/>
    <mergeCell ref="E13658:E13660"/>
    <mergeCell ref="F13658:F13660"/>
    <mergeCell ref="G13658:G13660"/>
    <mergeCell ref="H13658:H13660"/>
    <mergeCell ref="I13658:I13660"/>
    <mergeCell ref="C13655:C13657"/>
    <mergeCell ref="D13655:D13657"/>
    <mergeCell ref="E13655:E13657"/>
    <mergeCell ref="F13655:F13657"/>
    <mergeCell ref="G13655:G13657"/>
    <mergeCell ref="H13655:H13657"/>
    <mergeCell ref="I13649:I13651"/>
    <mergeCell ref="J13649:J13651"/>
    <mergeCell ref="C13652:C13654"/>
    <mergeCell ref="D13652:D13654"/>
    <mergeCell ref="E13652:E13654"/>
    <mergeCell ref="F13652:F13654"/>
    <mergeCell ref="G13652:G13654"/>
    <mergeCell ref="H13652:H13654"/>
    <mergeCell ref="I13652:I13654"/>
    <mergeCell ref="J13652:J13654"/>
    <mergeCell ref="H13646:H13648"/>
    <mergeCell ref="I13646:I13648"/>
    <mergeCell ref="J13646:J13648"/>
    <mergeCell ref="B13649:B13657"/>
    <mergeCell ref="C13649:C13651"/>
    <mergeCell ref="D13649:D13651"/>
    <mergeCell ref="E13649:E13651"/>
    <mergeCell ref="F13649:F13651"/>
    <mergeCell ref="G13649:G13651"/>
    <mergeCell ref="H13649:H13651"/>
    <mergeCell ref="B13646:B13648"/>
    <mergeCell ref="C13646:C13648"/>
    <mergeCell ref="D13646:D13648"/>
    <mergeCell ref="E13646:E13648"/>
    <mergeCell ref="F13646:F13648"/>
    <mergeCell ref="G13646:G13648"/>
    <mergeCell ref="I13640:I13642"/>
    <mergeCell ref="J13640:J13642"/>
    <mergeCell ref="C13643:C13645"/>
    <mergeCell ref="D13643:D13645"/>
    <mergeCell ref="E13643:E13645"/>
    <mergeCell ref="F13643:F13645"/>
    <mergeCell ref="G13643:G13645"/>
    <mergeCell ref="H13643:H13645"/>
    <mergeCell ref="I13643:I13645"/>
    <mergeCell ref="J13643:J13645"/>
    <mergeCell ref="C13640:C13642"/>
    <mergeCell ref="D13640:D13642"/>
    <mergeCell ref="E13640:E13642"/>
    <mergeCell ref="F13640:F13642"/>
    <mergeCell ref="G13640:G13642"/>
    <mergeCell ref="H13640:H13642"/>
    <mergeCell ref="I13634:I13636"/>
    <mergeCell ref="J13634:J13636"/>
    <mergeCell ref="C13637:C13639"/>
    <mergeCell ref="D13637:D13639"/>
    <mergeCell ref="E13637:E13639"/>
    <mergeCell ref="F13637:F13639"/>
    <mergeCell ref="G13637:G13639"/>
    <mergeCell ref="H13637:H13639"/>
    <mergeCell ref="I13637:I13639"/>
    <mergeCell ref="J13637:J13639"/>
    <mergeCell ref="C13634:C13636"/>
    <mergeCell ref="D13634:D13636"/>
    <mergeCell ref="E13634:E13636"/>
    <mergeCell ref="F13634:F13636"/>
    <mergeCell ref="G13634:G13636"/>
    <mergeCell ref="H13634:H13636"/>
    <mergeCell ref="I13628:I13630"/>
    <mergeCell ref="J13628:J13630"/>
    <mergeCell ref="C13631:C13633"/>
    <mergeCell ref="D13631:D13633"/>
    <mergeCell ref="E13631:E13633"/>
    <mergeCell ref="F13631:F13633"/>
    <mergeCell ref="G13631:G13633"/>
    <mergeCell ref="H13631:H13633"/>
    <mergeCell ref="I13631:I13633"/>
    <mergeCell ref="J13631:J13633"/>
    <mergeCell ref="C13628:C13630"/>
    <mergeCell ref="D13628:D13630"/>
    <mergeCell ref="E13628:E13630"/>
    <mergeCell ref="F13628:F13630"/>
    <mergeCell ref="G13628:G13630"/>
    <mergeCell ref="H13628:H13630"/>
    <mergeCell ref="I13622:I13624"/>
    <mergeCell ref="J13622:J13624"/>
    <mergeCell ref="C13625:C13627"/>
    <mergeCell ref="D13625:D13627"/>
    <mergeCell ref="E13625:E13627"/>
    <mergeCell ref="F13625:F13627"/>
    <mergeCell ref="G13625:G13627"/>
    <mergeCell ref="H13625:H13627"/>
    <mergeCell ref="I13625:I13627"/>
    <mergeCell ref="J13625:J13627"/>
    <mergeCell ref="C13622:C13624"/>
    <mergeCell ref="D13622:D13624"/>
    <mergeCell ref="E13622:E13624"/>
    <mergeCell ref="F13622:F13624"/>
    <mergeCell ref="G13622:G13624"/>
    <mergeCell ref="H13622:H13624"/>
    <mergeCell ref="I13616:I13618"/>
    <mergeCell ref="J13616:J13618"/>
    <mergeCell ref="C13619:C13621"/>
    <mergeCell ref="D13619:D13621"/>
    <mergeCell ref="E13619:E13621"/>
    <mergeCell ref="F13619:F13621"/>
    <mergeCell ref="G13619:G13621"/>
    <mergeCell ref="H13619:H13621"/>
    <mergeCell ref="I13619:I13621"/>
    <mergeCell ref="J13619:J13621"/>
    <mergeCell ref="C13616:C13618"/>
    <mergeCell ref="D13616:D13618"/>
    <mergeCell ref="E13616:E13618"/>
    <mergeCell ref="F13616:F13618"/>
    <mergeCell ref="G13616:G13618"/>
    <mergeCell ref="H13616:H13618"/>
    <mergeCell ref="I13610:I13612"/>
    <mergeCell ref="J13610:J13612"/>
    <mergeCell ref="C13613:C13615"/>
    <mergeCell ref="D13613:D13615"/>
    <mergeCell ref="E13613:E13615"/>
    <mergeCell ref="F13613:F13615"/>
    <mergeCell ref="G13613:G13615"/>
    <mergeCell ref="H13613:H13615"/>
    <mergeCell ref="I13613:I13615"/>
    <mergeCell ref="J13613:J13615"/>
    <mergeCell ref="C13610:C13612"/>
    <mergeCell ref="D13610:D13612"/>
    <mergeCell ref="E13610:E13612"/>
    <mergeCell ref="F13610:F13612"/>
    <mergeCell ref="G13610:G13612"/>
    <mergeCell ref="H13610:H13612"/>
    <mergeCell ref="I13604:I13606"/>
    <mergeCell ref="J13604:J13606"/>
    <mergeCell ref="C13607:C13609"/>
    <mergeCell ref="D13607:D13609"/>
    <mergeCell ref="E13607:E13609"/>
    <mergeCell ref="F13607:F13609"/>
    <mergeCell ref="G13607:G13609"/>
    <mergeCell ref="H13607:H13609"/>
    <mergeCell ref="I13607:I13609"/>
    <mergeCell ref="J13607:J13609"/>
    <mergeCell ref="C13604:C13606"/>
    <mergeCell ref="D13604:D13606"/>
    <mergeCell ref="E13604:E13606"/>
    <mergeCell ref="F13604:F13606"/>
    <mergeCell ref="G13604:G13606"/>
    <mergeCell ref="H13604:H13606"/>
    <mergeCell ref="I13598:I13600"/>
    <mergeCell ref="J13598:J13600"/>
    <mergeCell ref="C13601:C13603"/>
    <mergeCell ref="D13601:D13603"/>
    <mergeCell ref="E13601:E13603"/>
    <mergeCell ref="F13601:F13603"/>
    <mergeCell ref="G13601:G13603"/>
    <mergeCell ref="H13601:H13603"/>
    <mergeCell ref="I13601:I13603"/>
    <mergeCell ref="J13601:J13603"/>
    <mergeCell ref="C13598:C13600"/>
    <mergeCell ref="D13598:D13600"/>
    <mergeCell ref="E13598:E13600"/>
    <mergeCell ref="F13598:F13600"/>
    <mergeCell ref="G13598:G13600"/>
    <mergeCell ref="H13598:H13600"/>
    <mergeCell ref="I13592:I13594"/>
    <mergeCell ref="J13592:J13594"/>
    <mergeCell ref="C13595:C13597"/>
    <mergeCell ref="D13595:D13597"/>
    <mergeCell ref="E13595:E13597"/>
    <mergeCell ref="F13595:F13597"/>
    <mergeCell ref="G13595:G13597"/>
    <mergeCell ref="H13595:H13597"/>
    <mergeCell ref="I13595:I13597"/>
    <mergeCell ref="J13595:J13597"/>
    <mergeCell ref="C13592:C13594"/>
    <mergeCell ref="D13592:D13594"/>
    <mergeCell ref="E13592:E13594"/>
    <mergeCell ref="F13592:F13594"/>
    <mergeCell ref="G13592:G13594"/>
    <mergeCell ref="H13592:H13594"/>
    <mergeCell ref="I13586:I13588"/>
    <mergeCell ref="J13586:J13588"/>
    <mergeCell ref="C13589:C13591"/>
    <mergeCell ref="D13589:D13591"/>
    <mergeCell ref="E13589:E13591"/>
    <mergeCell ref="F13589:F13591"/>
    <mergeCell ref="G13589:G13591"/>
    <mergeCell ref="H13589:H13591"/>
    <mergeCell ref="I13589:I13591"/>
    <mergeCell ref="J13589:J13591"/>
    <mergeCell ref="C13586:C13588"/>
    <mergeCell ref="D13586:D13588"/>
    <mergeCell ref="E13586:E13588"/>
    <mergeCell ref="F13586:F13588"/>
    <mergeCell ref="G13586:G13588"/>
    <mergeCell ref="H13586:H13588"/>
    <mergeCell ref="I13580:I13582"/>
    <mergeCell ref="J13580:J13582"/>
    <mergeCell ref="C13583:C13585"/>
    <mergeCell ref="D13583:D13585"/>
    <mergeCell ref="E13583:E13585"/>
    <mergeCell ref="F13583:F13585"/>
    <mergeCell ref="G13583:G13585"/>
    <mergeCell ref="H13583:H13585"/>
    <mergeCell ref="I13583:I13585"/>
    <mergeCell ref="J13583:J13585"/>
    <mergeCell ref="C13580:C13582"/>
    <mergeCell ref="D13580:D13582"/>
    <mergeCell ref="E13580:E13582"/>
    <mergeCell ref="F13580:F13582"/>
    <mergeCell ref="G13580:G13582"/>
    <mergeCell ref="H13580:H13582"/>
    <mergeCell ref="I13574:I13576"/>
    <mergeCell ref="J13574:J13576"/>
    <mergeCell ref="C13577:C13579"/>
    <mergeCell ref="D13577:D13579"/>
    <mergeCell ref="E13577:E13579"/>
    <mergeCell ref="F13577:F13579"/>
    <mergeCell ref="G13577:G13579"/>
    <mergeCell ref="H13577:H13579"/>
    <mergeCell ref="I13577:I13579"/>
    <mergeCell ref="J13577:J13579"/>
    <mergeCell ref="C13574:C13576"/>
    <mergeCell ref="D13574:D13576"/>
    <mergeCell ref="E13574:E13576"/>
    <mergeCell ref="F13574:F13576"/>
    <mergeCell ref="G13574:G13576"/>
    <mergeCell ref="H13574:H13576"/>
    <mergeCell ref="I13568:I13570"/>
    <mergeCell ref="J13568:J13570"/>
    <mergeCell ref="C13571:C13573"/>
    <mergeCell ref="D13571:D13573"/>
    <mergeCell ref="E13571:E13573"/>
    <mergeCell ref="F13571:F13573"/>
    <mergeCell ref="G13571:G13573"/>
    <mergeCell ref="H13571:H13573"/>
    <mergeCell ref="I13571:I13573"/>
    <mergeCell ref="J13571:J13573"/>
    <mergeCell ref="C13568:C13570"/>
    <mergeCell ref="D13568:D13570"/>
    <mergeCell ref="E13568:E13570"/>
    <mergeCell ref="F13568:F13570"/>
    <mergeCell ref="G13568:G13570"/>
    <mergeCell ref="H13568:H13570"/>
    <mergeCell ref="I13562:I13564"/>
    <mergeCell ref="J13562:J13564"/>
    <mergeCell ref="C13565:C13567"/>
    <mergeCell ref="D13565:D13567"/>
    <mergeCell ref="E13565:E13567"/>
    <mergeCell ref="F13565:F13567"/>
    <mergeCell ref="G13565:G13567"/>
    <mergeCell ref="H13565:H13567"/>
    <mergeCell ref="I13565:I13567"/>
    <mergeCell ref="J13565:J13567"/>
    <mergeCell ref="C13562:C13564"/>
    <mergeCell ref="D13562:D13564"/>
    <mergeCell ref="E13562:E13564"/>
    <mergeCell ref="F13562:F13564"/>
    <mergeCell ref="G13562:G13564"/>
    <mergeCell ref="H13562:H13564"/>
    <mergeCell ref="I13556:I13558"/>
    <mergeCell ref="J13556:J13558"/>
    <mergeCell ref="C13559:C13561"/>
    <mergeCell ref="D13559:D13561"/>
    <mergeCell ref="E13559:E13561"/>
    <mergeCell ref="F13559:F13561"/>
    <mergeCell ref="G13559:G13561"/>
    <mergeCell ref="H13559:H13561"/>
    <mergeCell ref="I13559:I13561"/>
    <mergeCell ref="J13559:J13561"/>
    <mergeCell ref="C13556:C13558"/>
    <mergeCell ref="D13556:D13558"/>
    <mergeCell ref="E13556:E13558"/>
    <mergeCell ref="F13556:F13558"/>
    <mergeCell ref="G13556:G13558"/>
    <mergeCell ref="H13556:H13558"/>
    <mergeCell ref="I13550:I13552"/>
    <mergeCell ref="J13550:J13552"/>
    <mergeCell ref="C13553:C13555"/>
    <mergeCell ref="D13553:D13555"/>
    <mergeCell ref="E13553:E13555"/>
    <mergeCell ref="F13553:F13555"/>
    <mergeCell ref="G13553:G13555"/>
    <mergeCell ref="H13553:H13555"/>
    <mergeCell ref="I13553:I13555"/>
    <mergeCell ref="J13553:J13555"/>
    <mergeCell ref="C13550:C13552"/>
    <mergeCell ref="D13550:D13552"/>
    <mergeCell ref="E13550:E13552"/>
    <mergeCell ref="F13550:F13552"/>
    <mergeCell ref="G13550:G13552"/>
    <mergeCell ref="H13550:H13552"/>
    <mergeCell ref="I13544:I13546"/>
    <mergeCell ref="J13544:J13546"/>
    <mergeCell ref="C13547:C13549"/>
    <mergeCell ref="D13547:D13549"/>
    <mergeCell ref="E13547:E13549"/>
    <mergeCell ref="F13547:F13549"/>
    <mergeCell ref="G13547:G13549"/>
    <mergeCell ref="H13547:H13549"/>
    <mergeCell ref="I13547:I13549"/>
    <mergeCell ref="J13547:J13549"/>
    <mergeCell ref="H13541:H13543"/>
    <mergeCell ref="I13541:I13543"/>
    <mergeCell ref="J13541:J13543"/>
    <mergeCell ref="B13544:B13645"/>
    <mergeCell ref="C13544:C13546"/>
    <mergeCell ref="D13544:D13546"/>
    <mergeCell ref="E13544:E13546"/>
    <mergeCell ref="F13544:F13546"/>
    <mergeCell ref="G13544:G13546"/>
    <mergeCell ref="H13544:H13546"/>
    <mergeCell ref="B13541:B13543"/>
    <mergeCell ref="C13541:C13543"/>
    <mergeCell ref="D13541:D13543"/>
    <mergeCell ref="E13541:E13543"/>
    <mergeCell ref="F13541:F13543"/>
    <mergeCell ref="G13541:G13543"/>
    <mergeCell ref="I13535:I13537"/>
    <mergeCell ref="J13535:J13537"/>
    <mergeCell ref="C13538:C13540"/>
    <mergeCell ref="D13538:D13540"/>
    <mergeCell ref="E13538:E13540"/>
    <mergeCell ref="F13538:F13540"/>
    <mergeCell ref="G13538:G13540"/>
    <mergeCell ref="H13538:H13540"/>
    <mergeCell ref="I13538:I13540"/>
    <mergeCell ref="J13538:J13540"/>
    <mergeCell ref="C13535:C13537"/>
    <mergeCell ref="D13535:D13537"/>
    <mergeCell ref="E13535:E13537"/>
    <mergeCell ref="F13535:F13537"/>
    <mergeCell ref="G13535:G13537"/>
    <mergeCell ref="H13535:H13537"/>
    <mergeCell ref="I13529:I13531"/>
    <mergeCell ref="J13529:J13531"/>
    <mergeCell ref="C13532:C13534"/>
    <mergeCell ref="D13532:D13534"/>
    <mergeCell ref="E13532:E13534"/>
    <mergeCell ref="F13532:F13534"/>
    <mergeCell ref="G13532:G13534"/>
    <mergeCell ref="H13532:H13534"/>
    <mergeCell ref="I13532:I13534"/>
    <mergeCell ref="J13532:J13534"/>
    <mergeCell ref="C13529:C13531"/>
    <mergeCell ref="D13529:D13531"/>
    <mergeCell ref="E13529:E13531"/>
    <mergeCell ref="F13529:F13531"/>
    <mergeCell ref="G13529:G13531"/>
    <mergeCell ref="H13529:H13531"/>
    <mergeCell ref="I13523:I13525"/>
    <mergeCell ref="J13523:J13525"/>
    <mergeCell ref="C13526:C13528"/>
    <mergeCell ref="D13526:D13528"/>
    <mergeCell ref="E13526:E13528"/>
    <mergeCell ref="F13526:F13528"/>
    <mergeCell ref="G13526:G13528"/>
    <mergeCell ref="H13526:H13528"/>
    <mergeCell ref="I13526:I13528"/>
    <mergeCell ref="J13526:J13528"/>
    <mergeCell ref="C13523:C13525"/>
    <mergeCell ref="D13523:D13525"/>
    <mergeCell ref="E13523:E13525"/>
    <mergeCell ref="F13523:F13525"/>
    <mergeCell ref="G13523:G13525"/>
    <mergeCell ref="H13523:H13525"/>
    <mergeCell ref="I13517:I13519"/>
    <mergeCell ref="J13517:J13519"/>
    <mergeCell ref="C13520:C13522"/>
    <mergeCell ref="D13520:D13522"/>
    <mergeCell ref="E13520:E13522"/>
    <mergeCell ref="F13520:F13522"/>
    <mergeCell ref="G13520:G13522"/>
    <mergeCell ref="H13520:H13522"/>
    <mergeCell ref="I13520:I13522"/>
    <mergeCell ref="J13520:J13522"/>
    <mergeCell ref="C13517:C13519"/>
    <mergeCell ref="D13517:D13519"/>
    <mergeCell ref="E13517:E13519"/>
    <mergeCell ref="F13517:F13519"/>
    <mergeCell ref="G13517:G13519"/>
    <mergeCell ref="H13517:H13519"/>
    <mergeCell ref="J13511:J13513"/>
    <mergeCell ref="B13514:B13540"/>
    <mergeCell ref="C13514:C13516"/>
    <mergeCell ref="D13514:D13516"/>
    <mergeCell ref="E13514:E13516"/>
    <mergeCell ref="F13514:F13516"/>
    <mergeCell ref="G13514:G13516"/>
    <mergeCell ref="H13514:H13516"/>
    <mergeCell ref="I13514:I13516"/>
    <mergeCell ref="J13514:J13516"/>
    <mergeCell ref="I13508:I13510"/>
    <mergeCell ref="J13508:J13510"/>
    <mergeCell ref="B13511:B13513"/>
    <mergeCell ref="C13511:C13513"/>
    <mergeCell ref="D13511:D13513"/>
    <mergeCell ref="E13511:E13513"/>
    <mergeCell ref="F13511:F13513"/>
    <mergeCell ref="G13511:G13513"/>
    <mergeCell ref="H13511:H13513"/>
    <mergeCell ref="I13511:I13513"/>
    <mergeCell ref="C13508:C13510"/>
    <mergeCell ref="D13508:D13510"/>
    <mergeCell ref="E13508:E13510"/>
    <mergeCell ref="F13508:F13510"/>
    <mergeCell ref="G13508:G13510"/>
    <mergeCell ref="H13508:H13510"/>
    <mergeCell ref="I13502:I13504"/>
    <mergeCell ref="J13502:J13504"/>
    <mergeCell ref="C13505:C13507"/>
    <mergeCell ref="D13505:D13507"/>
    <mergeCell ref="E13505:E13507"/>
    <mergeCell ref="F13505:F13507"/>
    <mergeCell ref="G13505:G13507"/>
    <mergeCell ref="H13505:H13507"/>
    <mergeCell ref="I13505:I13507"/>
    <mergeCell ref="J13505:J13507"/>
    <mergeCell ref="C13502:C13504"/>
    <mergeCell ref="D13502:D13504"/>
    <mergeCell ref="E13502:E13504"/>
    <mergeCell ref="F13502:F13504"/>
    <mergeCell ref="G13502:G13504"/>
    <mergeCell ref="H13502:H13504"/>
    <mergeCell ref="I13496:I13498"/>
    <mergeCell ref="J13496:J13498"/>
    <mergeCell ref="C13499:C13501"/>
    <mergeCell ref="D13499:D13501"/>
    <mergeCell ref="E13499:E13501"/>
    <mergeCell ref="F13499:F13501"/>
    <mergeCell ref="G13499:G13501"/>
    <mergeCell ref="H13499:H13501"/>
    <mergeCell ref="I13499:I13501"/>
    <mergeCell ref="J13499:J13501"/>
    <mergeCell ref="C13496:C13498"/>
    <mergeCell ref="D13496:D13498"/>
    <mergeCell ref="E13496:E13498"/>
    <mergeCell ref="F13496:F13498"/>
    <mergeCell ref="G13496:G13498"/>
    <mergeCell ref="H13496:H13498"/>
    <mergeCell ref="I13490:I13492"/>
    <mergeCell ref="J13490:J13492"/>
    <mergeCell ref="C13493:C13495"/>
    <mergeCell ref="D13493:D13495"/>
    <mergeCell ref="E13493:E13495"/>
    <mergeCell ref="F13493:F13495"/>
    <mergeCell ref="G13493:G13495"/>
    <mergeCell ref="H13493:H13495"/>
    <mergeCell ref="I13493:I13495"/>
    <mergeCell ref="J13493:J13495"/>
    <mergeCell ref="C13490:C13492"/>
    <mergeCell ref="D13490:D13492"/>
    <mergeCell ref="E13490:E13492"/>
    <mergeCell ref="F13490:F13492"/>
    <mergeCell ref="G13490:G13492"/>
    <mergeCell ref="H13490:H13492"/>
    <mergeCell ref="I13484:I13486"/>
    <mergeCell ref="J13484:J13486"/>
    <mergeCell ref="C13487:C13489"/>
    <mergeCell ref="D13487:D13489"/>
    <mergeCell ref="E13487:E13489"/>
    <mergeCell ref="F13487:F13489"/>
    <mergeCell ref="G13487:G13489"/>
    <mergeCell ref="H13487:H13489"/>
    <mergeCell ref="I13487:I13489"/>
    <mergeCell ref="J13487:J13489"/>
    <mergeCell ref="C13484:C13486"/>
    <mergeCell ref="D13484:D13486"/>
    <mergeCell ref="E13484:E13486"/>
    <mergeCell ref="F13484:F13486"/>
    <mergeCell ref="G13484:G13486"/>
    <mergeCell ref="H13484:H13486"/>
    <mergeCell ref="I13478:I13480"/>
    <mergeCell ref="J13478:J13480"/>
    <mergeCell ref="C13481:C13483"/>
    <mergeCell ref="D13481:D13483"/>
    <mergeCell ref="E13481:E13483"/>
    <mergeCell ref="F13481:F13483"/>
    <mergeCell ref="G13481:G13483"/>
    <mergeCell ref="H13481:H13483"/>
    <mergeCell ref="I13481:I13483"/>
    <mergeCell ref="J13481:J13483"/>
    <mergeCell ref="C13478:C13480"/>
    <mergeCell ref="D13478:D13480"/>
    <mergeCell ref="E13478:E13480"/>
    <mergeCell ref="F13478:F13480"/>
    <mergeCell ref="G13478:G13480"/>
    <mergeCell ref="H13478:H13480"/>
    <mergeCell ref="I13472:I13474"/>
    <mergeCell ref="J13472:J13474"/>
    <mergeCell ref="C13475:C13477"/>
    <mergeCell ref="D13475:D13477"/>
    <mergeCell ref="E13475:E13477"/>
    <mergeCell ref="F13475:F13477"/>
    <mergeCell ref="G13475:G13477"/>
    <mergeCell ref="H13475:H13477"/>
    <mergeCell ref="I13475:I13477"/>
    <mergeCell ref="J13475:J13477"/>
    <mergeCell ref="C13472:C13474"/>
    <mergeCell ref="D13472:D13474"/>
    <mergeCell ref="E13472:E13474"/>
    <mergeCell ref="F13472:F13474"/>
    <mergeCell ref="G13472:G13474"/>
    <mergeCell ref="H13472:H13474"/>
    <mergeCell ref="I13466:I13468"/>
    <mergeCell ref="J13466:J13468"/>
    <mergeCell ref="C13469:C13471"/>
    <mergeCell ref="D13469:D13471"/>
    <mergeCell ref="E13469:E13471"/>
    <mergeCell ref="F13469:F13471"/>
    <mergeCell ref="G13469:G13471"/>
    <mergeCell ref="H13469:H13471"/>
    <mergeCell ref="I13469:I13471"/>
    <mergeCell ref="J13469:J13471"/>
    <mergeCell ref="H13463:H13465"/>
    <mergeCell ref="I13463:I13465"/>
    <mergeCell ref="J13463:J13465"/>
    <mergeCell ref="B13466:B13510"/>
    <mergeCell ref="C13466:C13468"/>
    <mergeCell ref="D13466:D13468"/>
    <mergeCell ref="E13466:E13468"/>
    <mergeCell ref="F13466:F13468"/>
    <mergeCell ref="G13466:G13468"/>
    <mergeCell ref="H13466:H13468"/>
    <mergeCell ref="B13463:B13465"/>
    <mergeCell ref="C13463:C13465"/>
    <mergeCell ref="D13463:D13465"/>
    <mergeCell ref="E13463:E13465"/>
    <mergeCell ref="F13463:F13465"/>
    <mergeCell ref="G13463:G13465"/>
    <mergeCell ref="I13457:I13459"/>
    <mergeCell ref="J13457:J13459"/>
    <mergeCell ref="C13460:C13462"/>
    <mergeCell ref="D13460:D13462"/>
    <mergeCell ref="E13460:E13462"/>
    <mergeCell ref="F13460:F13462"/>
    <mergeCell ref="G13460:G13462"/>
    <mergeCell ref="H13460:H13462"/>
    <mergeCell ref="I13460:I13462"/>
    <mergeCell ref="J13460:J13462"/>
    <mergeCell ref="C13457:C13459"/>
    <mergeCell ref="D13457:D13459"/>
    <mergeCell ref="E13457:E13459"/>
    <mergeCell ref="F13457:F13459"/>
    <mergeCell ref="G13457:G13459"/>
    <mergeCell ref="H13457:H13459"/>
    <mergeCell ref="I13451:I13453"/>
    <mergeCell ref="J13451:J13453"/>
    <mergeCell ref="C13454:C13456"/>
    <mergeCell ref="D13454:D13456"/>
    <mergeCell ref="E13454:E13456"/>
    <mergeCell ref="F13454:F13456"/>
    <mergeCell ref="G13454:G13456"/>
    <mergeCell ref="H13454:H13456"/>
    <mergeCell ref="I13454:I13456"/>
    <mergeCell ref="J13454:J13456"/>
    <mergeCell ref="C13451:C13453"/>
    <mergeCell ref="D13451:D13453"/>
    <mergeCell ref="E13451:E13453"/>
    <mergeCell ref="F13451:F13453"/>
    <mergeCell ref="G13451:G13453"/>
    <mergeCell ref="H13451:H13453"/>
    <mergeCell ref="J13445:J13447"/>
    <mergeCell ref="B13448:B13462"/>
    <mergeCell ref="C13448:C13450"/>
    <mergeCell ref="D13448:D13450"/>
    <mergeCell ref="E13448:E13450"/>
    <mergeCell ref="F13448:F13450"/>
    <mergeCell ref="G13448:G13450"/>
    <mergeCell ref="H13448:H13450"/>
    <mergeCell ref="I13448:I13450"/>
    <mergeCell ref="J13448:J13450"/>
    <mergeCell ref="I13442:I13444"/>
    <mergeCell ref="J13442:J13444"/>
    <mergeCell ref="B13445:B13447"/>
    <mergeCell ref="C13445:C13447"/>
    <mergeCell ref="D13445:D13447"/>
    <mergeCell ref="E13445:E13447"/>
    <mergeCell ref="F13445:F13447"/>
    <mergeCell ref="G13445:G13447"/>
    <mergeCell ref="H13445:H13447"/>
    <mergeCell ref="I13445:I13447"/>
    <mergeCell ref="C13442:C13444"/>
    <mergeCell ref="D13442:D13444"/>
    <mergeCell ref="E13442:E13444"/>
    <mergeCell ref="F13442:F13444"/>
    <mergeCell ref="G13442:G13444"/>
    <mergeCell ref="H13442:H13444"/>
    <mergeCell ref="I13436:I13438"/>
    <mergeCell ref="J13436:J13438"/>
    <mergeCell ref="C13439:C13441"/>
    <mergeCell ref="D13439:D13441"/>
    <mergeCell ref="E13439:E13441"/>
    <mergeCell ref="F13439:F13441"/>
    <mergeCell ref="G13439:G13441"/>
    <mergeCell ref="H13439:H13441"/>
    <mergeCell ref="I13439:I13441"/>
    <mergeCell ref="J13439:J13441"/>
    <mergeCell ref="H13433:H13435"/>
    <mergeCell ref="I13433:I13435"/>
    <mergeCell ref="J13433:J13435"/>
    <mergeCell ref="B13436:B13444"/>
    <mergeCell ref="C13436:C13438"/>
    <mergeCell ref="D13436:D13438"/>
    <mergeCell ref="E13436:E13438"/>
    <mergeCell ref="F13436:F13438"/>
    <mergeCell ref="G13436:G13438"/>
    <mergeCell ref="H13436:H13438"/>
    <mergeCell ref="B13433:B13435"/>
    <mergeCell ref="C13433:C13435"/>
    <mergeCell ref="D13433:D13435"/>
    <mergeCell ref="E13433:E13435"/>
    <mergeCell ref="F13433:F13435"/>
    <mergeCell ref="G13433:G13435"/>
    <mergeCell ref="I13427:I13429"/>
    <mergeCell ref="J13427:J13429"/>
    <mergeCell ref="C13430:C13432"/>
    <mergeCell ref="D13430:D13432"/>
    <mergeCell ref="E13430:E13432"/>
    <mergeCell ref="F13430:F13432"/>
    <mergeCell ref="G13430:G13432"/>
    <mergeCell ref="H13430:H13432"/>
    <mergeCell ref="I13430:I13432"/>
    <mergeCell ref="J13430:J13432"/>
    <mergeCell ref="C13427:C13429"/>
    <mergeCell ref="D13427:D13429"/>
    <mergeCell ref="E13427:E13429"/>
    <mergeCell ref="F13427:F13429"/>
    <mergeCell ref="G13427:G13429"/>
    <mergeCell ref="H13427:H13429"/>
    <mergeCell ref="I13421:I13423"/>
    <mergeCell ref="J13421:J13423"/>
    <mergeCell ref="C13424:C13426"/>
    <mergeCell ref="D13424:D13426"/>
    <mergeCell ref="E13424:E13426"/>
    <mergeCell ref="F13424:F13426"/>
    <mergeCell ref="G13424:G13426"/>
    <mergeCell ref="H13424:H13426"/>
    <mergeCell ref="I13424:I13426"/>
    <mergeCell ref="J13424:J13426"/>
    <mergeCell ref="C13421:C13423"/>
    <mergeCell ref="D13421:D13423"/>
    <mergeCell ref="E13421:E13423"/>
    <mergeCell ref="F13421:F13423"/>
    <mergeCell ref="G13421:G13423"/>
    <mergeCell ref="H13421:H13423"/>
    <mergeCell ref="J13415:J13417"/>
    <mergeCell ref="B13418:B13432"/>
    <mergeCell ref="C13418:C13420"/>
    <mergeCell ref="D13418:D13420"/>
    <mergeCell ref="E13418:E13420"/>
    <mergeCell ref="F13418:F13420"/>
    <mergeCell ref="G13418:G13420"/>
    <mergeCell ref="H13418:H13420"/>
    <mergeCell ref="I13418:I13420"/>
    <mergeCell ref="J13418:J13420"/>
    <mergeCell ref="I13412:I13414"/>
    <mergeCell ref="J13412:J13414"/>
    <mergeCell ref="B13415:B13417"/>
    <mergeCell ref="C13415:C13417"/>
    <mergeCell ref="D13415:D13417"/>
    <mergeCell ref="E13415:E13417"/>
    <mergeCell ref="F13415:F13417"/>
    <mergeCell ref="G13415:G13417"/>
    <mergeCell ref="H13415:H13417"/>
    <mergeCell ref="I13415:I13417"/>
    <mergeCell ref="C13412:C13414"/>
    <mergeCell ref="D13412:D13414"/>
    <mergeCell ref="E13412:E13414"/>
    <mergeCell ref="F13412:F13414"/>
    <mergeCell ref="G13412:G13414"/>
    <mergeCell ref="H13412:H13414"/>
    <mergeCell ref="I13406:I13408"/>
    <mergeCell ref="J13406:J13408"/>
    <mergeCell ref="C13409:C13411"/>
    <mergeCell ref="D13409:D13411"/>
    <mergeCell ref="E13409:E13411"/>
    <mergeCell ref="F13409:F13411"/>
    <mergeCell ref="G13409:G13411"/>
    <mergeCell ref="H13409:H13411"/>
    <mergeCell ref="I13409:I13411"/>
    <mergeCell ref="J13409:J13411"/>
    <mergeCell ref="H13403:H13405"/>
    <mergeCell ref="I13403:I13405"/>
    <mergeCell ref="J13403:J13405"/>
    <mergeCell ref="B13406:B13414"/>
    <mergeCell ref="C13406:C13408"/>
    <mergeCell ref="D13406:D13408"/>
    <mergeCell ref="E13406:E13408"/>
    <mergeCell ref="F13406:F13408"/>
    <mergeCell ref="G13406:G13408"/>
    <mergeCell ref="H13406:H13408"/>
    <mergeCell ref="B13403:B13405"/>
    <mergeCell ref="C13403:C13405"/>
    <mergeCell ref="D13403:D13405"/>
    <mergeCell ref="E13403:E13405"/>
    <mergeCell ref="F13403:F13405"/>
    <mergeCell ref="G13403:G13405"/>
    <mergeCell ref="I13397:I13399"/>
    <mergeCell ref="J13397:J13399"/>
    <mergeCell ref="C13400:C13402"/>
    <mergeCell ref="D13400:D13402"/>
    <mergeCell ref="E13400:E13402"/>
    <mergeCell ref="F13400:F13402"/>
    <mergeCell ref="G13400:G13402"/>
    <mergeCell ref="H13400:H13402"/>
    <mergeCell ref="I13400:I13402"/>
    <mergeCell ref="J13400:J13402"/>
    <mergeCell ref="C13397:C13399"/>
    <mergeCell ref="D13397:D13399"/>
    <mergeCell ref="E13397:E13399"/>
    <mergeCell ref="F13397:F13399"/>
    <mergeCell ref="G13397:G13399"/>
    <mergeCell ref="H13397:H13399"/>
    <mergeCell ref="I13391:I13393"/>
    <mergeCell ref="J13391:J13393"/>
    <mergeCell ref="C13394:C13396"/>
    <mergeCell ref="D13394:D13396"/>
    <mergeCell ref="E13394:E13396"/>
    <mergeCell ref="F13394:F13396"/>
    <mergeCell ref="G13394:G13396"/>
    <mergeCell ref="H13394:H13396"/>
    <mergeCell ref="I13394:I13396"/>
    <mergeCell ref="J13394:J13396"/>
    <mergeCell ref="C13391:C13393"/>
    <mergeCell ref="D13391:D13393"/>
    <mergeCell ref="E13391:E13393"/>
    <mergeCell ref="F13391:F13393"/>
    <mergeCell ref="G13391:G13393"/>
    <mergeCell ref="H13391:H13393"/>
    <mergeCell ref="I13385:I13387"/>
    <mergeCell ref="J13385:J13387"/>
    <mergeCell ref="C13388:C13390"/>
    <mergeCell ref="D13388:D13390"/>
    <mergeCell ref="E13388:E13390"/>
    <mergeCell ref="F13388:F13390"/>
    <mergeCell ref="G13388:G13390"/>
    <mergeCell ref="H13388:H13390"/>
    <mergeCell ref="I13388:I13390"/>
    <mergeCell ref="J13388:J13390"/>
    <mergeCell ref="C13385:C13387"/>
    <mergeCell ref="D13385:D13387"/>
    <mergeCell ref="E13385:E13387"/>
    <mergeCell ref="F13385:F13387"/>
    <mergeCell ref="G13385:G13387"/>
    <mergeCell ref="H13385:H13387"/>
    <mergeCell ref="I13379:I13381"/>
    <mergeCell ref="J13379:J13381"/>
    <mergeCell ref="C13382:C13384"/>
    <mergeCell ref="D13382:D13384"/>
    <mergeCell ref="E13382:E13384"/>
    <mergeCell ref="F13382:F13384"/>
    <mergeCell ref="G13382:G13384"/>
    <mergeCell ref="H13382:H13384"/>
    <mergeCell ref="I13382:I13384"/>
    <mergeCell ref="J13382:J13384"/>
    <mergeCell ref="C13379:C13381"/>
    <mergeCell ref="D13379:D13381"/>
    <mergeCell ref="E13379:E13381"/>
    <mergeCell ref="F13379:F13381"/>
    <mergeCell ref="G13379:G13381"/>
    <mergeCell ref="H13379:H13381"/>
    <mergeCell ref="I13373:I13375"/>
    <mergeCell ref="J13373:J13375"/>
    <mergeCell ref="C13376:C13378"/>
    <mergeCell ref="D13376:D13378"/>
    <mergeCell ref="E13376:E13378"/>
    <mergeCell ref="F13376:F13378"/>
    <mergeCell ref="G13376:G13378"/>
    <mergeCell ref="H13376:H13378"/>
    <mergeCell ref="I13376:I13378"/>
    <mergeCell ref="J13376:J13378"/>
    <mergeCell ref="C13373:C13375"/>
    <mergeCell ref="D13373:D13375"/>
    <mergeCell ref="E13373:E13375"/>
    <mergeCell ref="F13373:F13375"/>
    <mergeCell ref="G13373:G13375"/>
    <mergeCell ref="H13373:H13375"/>
    <mergeCell ref="I13367:I13369"/>
    <mergeCell ref="J13367:J13369"/>
    <mergeCell ref="C13370:C13372"/>
    <mergeCell ref="D13370:D13372"/>
    <mergeCell ref="E13370:E13372"/>
    <mergeCell ref="F13370:F13372"/>
    <mergeCell ref="G13370:G13372"/>
    <mergeCell ref="H13370:H13372"/>
    <mergeCell ref="I13370:I13372"/>
    <mergeCell ref="J13370:J13372"/>
    <mergeCell ref="C13367:C13369"/>
    <mergeCell ref="D13367:D13369"/>
    <mergeCell ref="E13367:E13369"/>
    <mergeCell ref="F13367:F13369"/>
    <mergeCell ref="G13367:G13369"/>
    <mergeCell ref="H13367:H13369"/>
    <mergeCell ref="I13361:I13363"/>
    <mergeCell ref="J13361:J13363"/>
    <mergeCell ref="C13364:C13366"/>
    <mergeCell ref="D13364:D13366"/>
    <mergeCell ref="E13364:E13366"/>
    <mergeCell ref="F13364:F13366"/>
    <mergeCell ref="G13364:G13366"/>
    <mergeCell ref="H13364:H13366"/>
    <mergeCell ref="I13364:I13366"/>
    <mergeCell ref="J13364:J13366"/>
    <mergeCell ref="C13361:C13363"/>
    <mergeCell ref="D13361:D13363"/>
    <mergeCell ref="E13361:E13363"/>
    <mergeCell ref="F13361:F13363"/>
    <mergeCell ref="G13361:G13363"/>
    <mergeCell ref="H13361:H13363"/>
    <mergeCell ref="I13355:I13357"/>
    <mergeCell ref="J13355:J13357"/>
    <mergeCell ref="C13358:C13360"/>
    <mergeCell ref="D13358:D13360"/>
    <mergeCell ref="E13358:E13360"/>
    <mergeCell ref="F13358:F13360"/>
    <mergeCell ref="G13358:G13360"/>
    <mergeCell ref="H13358:H13360"/>
    <mergeCell ref="I13358:I13360"/>
    <mergeCell ref="J13358:J13360"/>
    <mergeCell ref="C13355:C13357"/>
    <mergeCell ref="D13355:D13357"/>
    <mergeCell ref="E13355:E13357"/>
    <mergeCell ref="F13355:F13357"/>
    <mergeCell ref="G13355:G13357"/>
    <mergeCell ref="H13355:H13357"/>
    <mergeCell ref="I13349:I13351"/>
    <mergeCell ref="J13349:J13351"/>
    <mergeCell ref="C13352:C13354"/>
    <mergeCell ref="D13352:D13354"/>
    <mergeCell ref="E13352:E13354"/>
    <mergeCell ref="F13352:F13354"/>
    <mergeCell ref="G13352:G13354"/>
    <mergeCell ref="H13352:H13354"/>
    <mergeCell ref="I13352:I13354"/>
    <mergeCell ref="J13352:J13354"/>
    <mergeCell ref="C13349:C13351"/>
    <mergeCell ref="D13349:D13351"/>
    <mergeCell ref="E13349:E13351"/>
    <mergeCell ref="F13349:F13351"/>
    <mergeCell ref="G13349:G13351"/>
    <mergeCell ref="H13349:H13351"/>
    <mergeCell ref="I13343:I13345"/>
    <mergeCell ref="J13343:J13345"/>
    <mergeCell ref="C13346:C13348"/>
    <mergeCell ref="D13346:D13348"/>
    <mergeCell ref="E13346:E13348"/>
    <mergeCell ref="F13346:F13348"/>
    <mergeCell ref="G13346:G13348"/>
    <mergeCell ref="H13346:H13348"/>
    <mergeCell ref="I13346:I13348"/>
    <mergeCell ref="J13346:J13348"/>
    <mergeCell ref="C13343:C13345"/>
    <mergeCell ref="D13343:D13345"/>
    <mergeCell ref="E13343:E13345"/>
    <mergeCell ref="F13343:F13345"/>
    <mergeCell ref="G13343:G13345"/>
    <mergeCell ref="H13343:H13345"/>
    <mergeCell ref="I13337:I13339"/>
    <mergeCell ref="J13337:J13339"/>
    <mergeCell ref="C13340:C13342"/>
    <mergeCell ref="D13340:D13342"/>
    <mergeCell ref="E13340:E13342"/>
    <mergeCell ref="F13340:F13342"/>
    <mergeCell ref="G13340:G13342"/>
    <mergeCell ref="H13340:H13342"/>
    <mergeCell ref="I13340:I13342"/>
    <mergeCell ref="J13340:J13342"/>
    <mergeCell ref="C13337:C13339"/>
    <mergeCell ref="D13337:D13339"/>
    <mergeCell ref="E13337:E13339"/>
    <mergeCell ref="F13337:F13339"/>
    <mergeCell ref="G13337:G13339"/>
    <mergeCell ref="H13337:H13339"/>
    <mergeCell ref="I13331:I13333"/>
    <mergeCell ref="J13331:J13333"/>
    <mergeCell ref="C13334:C13336"/>
    <mergeCell ref="D13334:D13336"/>
    <mergeCell ref="E13334:E13336"/>
    <mergeCell ref="F13334:F13336"/>
    <mergeCell ref="G13334:G13336"/>
    <mergeCell ref="H13334:H13336"/>
    <mergeCell ref="I13334:I13336"/>
    <mergeCell ref="J13334:J13336"/>
    <mergeCell ref="C13331:C13333"/>
    <mergeCell ref="D13331:D13333"/>
    <mergeCell ref="E13331:E13333"/>
    <mergeCell ref="F13331:F13333"/>
    <mergeCell ref="G13331:G13333"/>
    <mergeCell ref="H13331:H13333"/>
    <mergeCell ref="I13325:I13327"/>
    <mergeCell ref="J13325:J13327"/>
    <mergeCell ref="C13328:C13330"/>
    <mergeCell ref="D13328:D13330"/>
    <mergeCell ref="E13328:E13330"/>
    <mergeCell ref="F13328:F13330"/>
    <mergeCell ref="G13328:G13330"/>
    <mergeCell ref="H13328:H13330"/>
    <mergeCell ref="I13328:I13330"/>
    <mergeCell ref="J13328:J13330"/>
    <mergeCell ref="C13325:C13327"/>
    <mergeCell ref="D13325:D13327"/>
    <mergeCell ref="E13325:E13327"/>
    <mergeCell ref="F13325:F13327"/>
    <mergeCell ref="G13325:G13327"/>
    <mergeCell ref="H13325:H13327"/>
    <mergeCell ref="I13319:I13321"/>
    <mergeCell ref="J13319:J13321"/>
    <mergeCell ref="C13322:C13324"/>
    <mergeCell ref="D13322:D13324"/>
    <mergeCell ref="E13322:E13324"/>
    <mergeCell ref="F13322:F13324"/>
    <mergeCell ref="G13322:G13324"/>
    <mergeCell ref="H13322:H13324"/>
    <mergeCell ref="I13322:I13324"/>
    <mergeCell ref="J13322:J13324"/>
    <mergeCell ref="C13319:C13321"/>
    <mergeCell ref="D13319:D13321"/>
    <mergeCell ref="E13319:E13321"/>
    <mergeCell ref="F13319:F13321"/>
    <mergeCell ref="G13319:G13321"/>
    <mergeCell ref="H13319:H13321"/>
    <mergeCell ref="I13313:I13315"/>
    <mergeCell ref="J13313:J13315"/>
    <mergeCell ref="C13316:C13318"/>
    <mergeCell ref="D13316:D13318"/>
    <mergeCell ref="E13316:E13318"/>
    <mergeCell ref="F13316:F13318"/>
    <mergeCell ref="G13316:G13318"/>
    <mergeCell ref="H13316:H13318"/>
    <mergeCell ref="I13316:I13318"/>
    <mergeCell ref="J13316:J13318"/>
    <mergeCell ref="C13313:C13315"/>
    <mergeCell ref="D13313:D13315"/>
    <mergeCell ref="E13313:E13315"/>
    <mergeCell ref="F13313:F13315"/>
    <mergeCell ref="G13313:G13315"/>
    <mergeCell ref="H13313:H13315"/>
    <mergeCell ref="J13307:J13309"/>
    <mergeCell ref="B13310:B13402"/>
    <mergeCell ref="C13310:C13312"/>
    <mergeCell ref="D13310:D13312"/>
    <mergeCell ref="E13310:E13312"/>
    <mergeCell ref="F13310:F13312"/>
    <mergeCell ref="G13310:G13312"/>
    <mergeCell ref="H13310:H13312"/>
    <mergeCell ref="I13310:I13312"/>
    <mergeCell ref="J13310:J13312"/>
    <mergeCell ref="I13304:I13306"/>
    <mergeCell ref="J13304:J13306"/>
    <mergeCell ref="B13307:B13309"/>
    <mergeCell ref="C13307:C13309"/>
    <mergeCell ref="D13307:D13309"/>
    <mergeCell ref="E13307:E13309"/>
    <mergeCell ref="F13307:F13309"/>
    <mergeCell ref="G13307:G13309"/>
    <mergeCell ref="H13307:H13309"/>
    <mergeCell ref="I13307:I13309"/>
    <mergeCell ref="C13304:C13306"/>
    <mergeCell ref="D13304:D13306"/>
    <mergeCell ref="E13304:E13306"/>
    <mergeCell ref="F13304:F13306"/>
    <mergeCell ref="G13304:G13306"/>
    <mergeCell ref="H13304:H13306"/>
    <mergeCell ref="I13298:I13300"/>
    <mergeCell ref="J13298:J13300"/>
    <mergeCell ref="C13301:C13303"/>
    <mergeCell ref="D13301:D13303"/>
    <mergeCell ref="E13301:E13303"/>
    <mergeCell ref="F13301:F13303"/>
    <mergeCell ref="G13301:G13303"/>
    <mergeCell ref="H13301:H13303"/>
    <mergeCell ref="I13301:I13303"/>
    <mergeCell ref="J13301:J13303"/>
    <mergeCell ref="C13298:C13300"/>
    <mergeCell ref="D13298:D13300"/>
    <mergeCell ref="E13298:E13300"/>
    <mergeCell ref="F13298:F13300"/>
    <mergeCell ref="G13298:G13300"/>
    <mergeCell ref="H13298:H13300"/>
    <mergeCell ref="I13292:I13294"/>
    <mergeCell ref="J13292:J13294"/>
    <mergeCell ref="C13295:C13297"/>
    <mergeCell ref="D13295:D13297"/>
    <mergeCell ref="E13295:E13297"/>
    <mergeCell ref="F13295:F13297"/>
    <mergeCell ref="G13295:G13297"/>
    <mergeCell ref="H13295:H13297"/>
    <mergeCell ref="I13295:I13297"/>
    <mergeCell ref="J13295:J13297"/>
    <mergeCell ref="C13292:C13294"/>
    <mergeCell ref="D13292:D13294"/>
    <mergeCell ref="E13292:E13294"/>
    <mergeCell ref="F13292:F13294"/>
    <mergeCell ref="G13292:G13294"/>
    <mergeCell ref="H13292:H13294"/>
    <mergeCell ref="I13286:I13288"/>
    <mergeCell ref="J13286:J13288"/>
    <mergeCell ref="C13289:C13291"/>
    <mergeCell ref="D13289:D13291"/>
    <mergeCell ref="E13289:E13291"/>
    <mergeCell ref="F13289:F13291"/>
    <mergeCell ref="G13289:G13291"/>
    <mergeCell ref="H13289:H13291"/>
    <mergeCell ref="I13289:I13291"/>
    <mergeCell ref="J13289:J13291"/>
    <mergeCell ref="C13286:C13288"/>
    <mergeCell ref="D13286:D13288"/>
    <mergeCell ref="E13286:E13288"/>
    <mergeCell ref="F13286:F13288"/>
    <mergeCell ref="G13286:G13288"/>
    <mergeCell ref="H13286:H13288"/>
    <mergeCell ref="J13280:J13282"/>
    <mergeCell ref="B13283:B13306"/>
    <mergeCell ref="C13283:C13285"/>
    <mergeCell ref="D13283:D13285"/>
    <mergeCell ref="E13283:E13285"/>
    <mergeCell ref="F13283:F13285"/>
    <mergeCell ref="G13283:G13285"/>
    <mergeCell ref="H13283:H13285"/>
    <mergeCell ref="I13283:I13285"/>
    <mergeCell ref="J13283:J13285"/>
    <mergeCell ref="I13277:I13279"/>
    <mergeCell ref="J13277:J13279"/>
    <mergeCell ref="B13280:B13282"/>
    <mergeCell ref="C13280:C13282"/>
    <mergeCell ref="D13280:D13282"/>
    <mergeCell ref="E13280:E13282"/>
    <mergeCell ref="F13280:F13282"/>
    <mergeCell ref="G13280:G13282"/>
    <mergeCell ref="H13280:H13282"/>
    <mergeCell ref="I13280:I13282"/>
    <mergeCell ref="C13277:C13279"/>
    <mergeCell ref="D13277:D13279"/>
    <mergeCell ref="E13277:E13279"/>
    <mergeCell ref="F13277:F13279"/>
    <mergeCell ref="G13277:G13279"/>
    <mergeCell ref="H13277:H13279"/>
    <mergeCell ref="I13271:I13273"/>
    <mergeCell ref="J13271:J13273"/>
    <mergeCell ref="C13274:C13276"/>
    <mergeCell ref="D13274:D13276"/>
    <mergeCell ref="E13274:E13276"/>
    <mergeCell ref="F13274:F13276"/>
    <mergeCell ref="G13274:G13276"/>
    <mergeCell ref="H13274:H13276"/>
    <mergeCell ref="I13274:I13276"/>
    <mergeCell ref="J13274:J13276"/>
    <mergeCell ref="C13271:C13273"/>
    <mergeCell ref="D13271:D13273"/>
    <mergeCell ref="E13271:E13273"/>
    <mergeCell ref="F13271:F13273"/>
    <mergeCell ref="G13271:G13273"/>
    <mergeCell ref="H13271:H13273"/>
    <mergeCell ref="I13265:I13267"/>
    <mergeCell ref="J13265:J13267"/>
    <mergeCell ref="C13268:C13270"/>
    <mergeCell ref="D13268:D13270"/>
    <mergeCell ref="E13268:E13270"/>
    <mergeCell ref="F13268:F13270"/>
    <mergeCell ref="G13268:G13270"/>
    <mergeCell ref="H13268:H13270"/>
    <mergeCell ref="I13268:I13270"/>
    <mergeCell ref="J13268:J13270"/>
    <mergeCell ref="C13265:C13267"/>
    <mergeCell ref="D13265:D13267"/>
    <mergeCell ref="E13265:E13267"/>
    <mergeCell ref="F13265:F13267"/>
    <mergeCell ref="G13265:G13267"/>
    <mergeCell ref="H13265:H13267"/>
    <mergeCell ref="I13259:I13261"/>
    <mergeCell ref="J13259:J13261"/>
    <mergeCell ref="C13262:C13264"/>
    <mergeCell ref="D13262:D13264"/>
    <mergeCell ref="E13262:E13264"/>
    <mergeCell ref="F13262:F13264"/>
    <mergeCell ref="G13262:G13264"/>
    <mergeCell ref="H13262:H13264"/>
    <mergeCell ref="I13262:I13264"/>
    <mergeCell ref="J13262:J13264"/>
    <mergeCell ref="C13259:C13261"/>
    <mergeCell ref="D13259:D13261"/>
    <mergeCell ref="E13259:E13261"/>
    <mergeCell ref="F13259:F13261"/>
    <mergeCell ref="G13259:G13261"/>
    <mergeCell ref="H13259:H13261"/>
    <mergeCell ref="J13253:J13255"/>
    <mergeCell ref="B13256:B13279"/>
    <mergeCell ref="C13256:C13258"/>
    <mergeCell ref="D13256:D13258"/>
    <mergeCell ref="E13256:E13258"/>
    <mergeCell ref="F13256:F13258"/>
    <mergeCell ref="G13256:G13258"/>
    <mergeCell ref="H13256:H13258"/>
    <mergeCell ref="I13256:I13258"/>
    <mergeCell ref="J13256:J13258"/>
    <mergeCell ref="I13250:I13252"/>
    <mergeCell ref="J13250:J13252"/>
    <mergeCell ref="B13253:B13255"/>
    <mergeCell ref="C13253:C13255"/>
    <mergeCell ref="D13253:D13255"/>
    <mergeCell ref="E13253:E13255"/>
    <mergeCell ref="F13253:F13255"/>
    <mergeCell ref="G13253:G13255"/>
    <mergeCell ref="H13253:H13255"/>
    <mergeCell ref="I13253:I13255"/>
    <mergeCell ref="C13250:C13252"/>
    <mergeCell ref="D13250:D13252"/>
    <mergeCell ref="E13250:E13252"/>
    <mergeCell ref="F13250:F13252"/>
    <mergeCell ref="G13250:G13252"/>
    <mergeCell ref="H13250:H13252"/>
    <mergeCell ref="I13244:I13246"/>
    <mergeCell ref="J13244:J13246"/>
    <mergeCell ref="C13247:C13249"/>
    <mergeCell ref="D13247:D13249"/>
    <mergeCell ref="E13247:E13249"/>
    <mergeCell ref="F13247:F13249"/>
    <mergeCell ref="G13247:G13249"/>
    <mergeCell ref="H13247:H13249"/>
    <mergeCell ref="I13247:I13249"/>
    <mergeCell ref="J13247:J13249"/>
    <mergeCell ref="C13244:C13246"/>
    <mergeCell ref="D13244:D13246"/>
    <mergeCell ref="E13244:E13246"/>
    <mergeCell ref="F13244:F13246"/>
    <mergeCell ref="G13244:G13246"/>
    <mergeCell ref="H13244:H13246"/>
    <mergeCell ref="I13238:I13240"/>
    <mergeCell ref="J13238:J13240"/>
    <mergeCell ref="C13241:C13243"/>
    <mergeCell ref="D13241:D13243"/>
    <mergeCell ref="E13241:E13243"/>
    <mergeCell ref="F13241:F13243"/>
    <mergeCell ref="G13241:G13243"/>
    <mergeCell ref="H13241:H13243"/>
    <mergeCell ref="I13241:I13243"/>
    <mergeCell ref="J13241:J13243"/>
    <mergeCell ref="C13238:C13240"/>
    <mergeCell ref="D13238:D13240"/>
    <mergeCell ref="E13238:E13240"/>
    <mergeCell ref="F13238:F13240"/>
    <mergeCell ref="G13238:G13240"/>
    <mergeCell ref="H13238:H13240"/>
    <mergeCell ref="I13232:I13234"/>
    <mergeCell ref="J13232:J13234"/>
    <mergeCell ref="C13235:C13237"/>
    <mergeCell ref="D13235:D13237"/>
    <mergeCell ref="E13235:E13237"/>
    <mergeCell ref="F13235:F13237"/>
    <mergeCell ref="G13235:G13237"/>
    <mergeCell ref="H13235:H13237"/>
    <mergeCell ref="I13235:I13237"/>
    <mergeCell ref="J13235:J13237"/>
    <mergeCell ref="C13232:C13234"/>
    <mergeCell ref="D13232:D13234"/>
    <mergeCell ref="E13232:E13234"/>
    <mergeCell ref="F13232:F13234"/>
    <mergeCell ref="G13232:G13234"/>
    <mergeCell ref="H13232:H13234"/>
    <mergeCell ref="I13226:I13228"/>
    <mergeCell ref="J13226:J13228"/>
    <mergeCell ref="C13229:C13231"/>
    <mergeCell ref="D13229:D13231"/>
    <mergeCell ref="E13229:E13231"/>
    <mergeCell ref="F13229:F13231"/>
    <mergeCell ref="G13229:G13231"/>
    <mergeCell ref="H13229:H13231"/>
    <mergeCell ref="I13229:I13231"/>
    <mergeCell ref="J13229:J13231"/>
    <mergeCell ref="C13226:C13228"/>
    <mergeCell ref="D13226:D13228"/>
    <mergeCell ref="E13226:E13228"/>
    <mergeCell ref="F13226:F13228"/>
    <mergeCell ref="G13226:G13228"/>
    <mergeCell ref="H13226:H13228"/>
    <mergeCell ref="I13220:I13222"/>
    <mergeCell ref="J13220:J13222"/>
    <mergeCell ref="C13223:C13225"/>
    <mergeCell ref="D13223:D13225"/>
    <mergeCell ref="E13223:E13225"/>
    <mergeCell ref="F13223:F13225"/>
    <mergeCell ref="G13223:G13225"/>
    <mergeCell ref="H13223:H13225"/>
    <mergeCell ref="I13223:I13225"/>
    <mergeCell ref="J13223:J13225"/>
    <mergeCell ref="C13220:C13222"/>
    <mergeCell ref="D13220:D13222"/>
    <mergeCell ref="E13220:E13222"/>
    <mergeCell ref="F13220:F13222"/>
    <mergeCell ref="G13220:G13222"/>
    <mergeCell ref="H13220:H13222"/>
    <mergeCell ref="I13214:I13216"/>
    <mergeCell ref="J13214:J13216"/>
    <mergeCell ref="C13217:C13219"/>
    <mergeCell ref="D13217:D13219"/>
    <mergeCell ref="E13217:E13219"/>
    <mergeCell ref="F13217:F13219"/>
    <mergeCell ref="G13217:G13219"/>
    <mergeCell ref="H13217:H13219"/>
    <mergeCell ref="I13217:I13219"/>
    <mergeCell ref="J13217:J13219"/>
    <mergeCell ref="C13214:C13216"/>
    <mergeCell ref="D13214:D13216"/>
    <mergeCell ref="E13214:E13216"/>
    <mergeCell ref="F13214:F13216"/>
    <mergeCell ref="G13214:G13216"/>
    <mergeCell ref="H13214:H13216"/>
    <mergeCell ref="I13208:I13210"/>
    <mergeCell ref="J13208:J13210"/>
    <mergeCell ref="C13211:C13213"/>
    <mergeCell ref="D13211:D13213"/>
    <mergeCell ref="E13211:E13213"/>
    <mergeCell ref="F13211:F13213"/>
    <mergeCell ref="G13211:G13213"/>
    <mergeCell ref="H13211:H13213"/>
    <mergeCell ref="I13211:I13213"/>
    <mergeCell ref="J13211:J13213"/>
    <mergeCell ref="C13208:C13210"/>
    <mergeCell ref="D13208:D13210"/>
    <mergeCell ref="E13208:E13210"/>
    <mergeCell ref="F13208:F13210"/>
    <mergeCell ref="G13208:G13210"/>
    <mergeCell ref="H13208:H13210"/>
    <mergeCell ref="I13202:I13204"/>
    <mergeCell ref="J13202:J13204"/>
    <mergeCell ref="C13205:C13207"/>
    <mergeCell ref="D13205:D13207"/>
    <mergeCell ref="E13205:E13207"/>
    <mergeCell ref="F13205:F13207"/>
    <mergeCell ref="G13205:G13207"/>
    <mergeCell ref="H13205:H13207"/>
    <mergeCell ref="I13205:I13207"/>
    <mergeCell ref="J13205:J13207"/>
    <mergeCell ref="C13202:C13204"/>
    <mergeCell ref="D13202:D13204"/>
    <mergeCell ref="E13202:E13204"/>
    <mergeCell ref="F13202:F13204"/>
    <mergeCell ref="G13202:G13204"/>
    <mergeCell ref="H13202:H13204"/>
    <mergeCell ref="I13196:I13198"/>
    <mergeCell ref="J13196:J13198"/>
    <mergeCell ref="C13199:C13201"/>
    <mergeCell ref="D13199:D13201"/>
    <mergeCell ref="E13199:E13201"/>
    <mergeCell ref="F13199:F13201"/>
    <mergeCell ref="G13199:G13201"/>
    <mergeCell ref="H13199:H13201"/>
    <mergeCell ref="I13199:I13201"/>
    <mergeCell ref="J13199:J13201"/>
    <mergeCell ref="C13196:C13198"/>
    <mergeCell ref="D13196:D13198"/>
    <mergeCell ref="E13196:E13198"/>
    <mergeCell ref="F13196:F13198"/>
    <mergeCell ref="G13196:G13198"/>
    <mergeCell ref="H13196:H13198"/>
    <mergeCell ref="I13190:I13192"/>
    <mergeCell ref="J13190:J13192"/>
    <mergeCell ref="C13193:C13195"/>
    <mergeCell ref="D13193:D13195"/>
    <mergeCell ref="E13193:E13195"/>
    <mergeCell ref="F13193:F13195"/>
    <mergeCell ref="G13193:G13195"/>
    <mergeCell ref="H13193:H13195"/>
    <mergeCell ref="I13193:I13195"/>
    <mergeCell ref="J13193:J13195"/>
    <mergeCell ref="C13190:C13192"/>
    <mergeCell ref="D13190:D13192"/>
    <mergeCell ref="E13190:E13192"/>
    <mergeCell ref="F13190:F13192"/>
    <mergeCell ref="G13190:G13192"/>
    <mergeCell ref="H13190:H13192"/>
    <mergeCell ref="I13184:I13186"/>
    <mergeCell ref="J13184:J13186"/>
    <mergeCell ref="C13187:C13189"/>
    <mergeCell ref="D13187:D13189"/>
    <mergeCell ref="E13187:E13189"/>
    <mergeCell ref="F13187:F13189"/>
    <mergeCell ref="G13187:G13189"/>
    <mergeCell ref="H13187:H13189"/>
    <mergeCell ref="I13187:I13189"/>
    <mergeCell ref="J13187:J13189"/>
    <mergeCell ref="C13184:C13186"/>
    <mergeCell ref="D13184:D13186"/>
    <mergeCell ref="E13184:E13186"/>
    <mergeCell ref="F13184:F13186"/>
    <mergeCell ref="G13184:G13186"/>
    <mergeCell ref="H13184:H13186"/>
    <mergeCell ref="I13178:I13180"/>
    <mergeCell ref="J13178:J13180"/>
    <mergeCell ref="C13181:C13183"/>
    <mergeCell ref="D13181:D13183"/>
    <mergeCell ref="E13181:E13183"/>
    <mergeCell ref="F13181:F13183"/>
    <mergeCell ref="G13181:G13183"/>
    <mergeCell ref="H13181:H13183"/>
    <mergeCell ref="I13181:I13183"/>
    <mergeCell ref="J13181:J13183"/>
    <mergeCell ref="C13178:C13180"/>
    <mergeCell ref="D13178:D13180"/>
    <mergeCell ref="E13178:E13180"/>
    <mergeCell ref="F13178:F13180"/>
    <mergeCell ref="G13178:G13180"/>
    <mergeCell ref="H13178:H13180"/>
    <mergeCell ref="I13172:I13174"/>
    <mergeCell ref="J13172:J13174"/>
    <mergeCell ref="C13175:C13177"/>
    <mergeCell ref="D13175:D13177"/>
    <mergeCell ref="E13175:E13177"/>
    <mergeCell ref="F13175:F13177"/>
    <mergeCell ref="G13175:G13177"/>
    <mergeCell ref="H13175:H13177"/>
    <mergeCell ref="I13175:I13177"/>
    <mergeCell ref="J13175:J13177"/>
    <mergeCell ref="C13172:C13174"/>
    <mergeCell ref="D13172:D13174"/>
    <mergeCell ref="E13172:E13174"/>
    <mergeCell ref="F13172:F13174"/>
    <mergeCell ref="G13172:G13174"/>
    <mergeCell ref="H13172:H13174"/>
    <mergeCell ref="I13166:I13168"/>
    <mergeCell ref="J13166:J13168"/>
    <mergeCell ref="C13169:C13171"/>
    <mergeCell ref="D13169:D13171"/>
    <mergeCell ref="E13169:E13171"/>
    <mergeCell ref="F13169:F13171"/>
    <mergeCell ref="G13169:G13171"/>
    <mergeCell ref="H13169:H13171"/>
    <mergeCell ref="I13169:I13171"/>
    <mergeCell ref="J13169:J13171"/>
    <mergeCell ref="C13166:C13168"/>
    <mergeCell ref="D13166:D13168"/>
    <mergeCell ref="E13166:E13168"/>
    <mergeCell ref="F13166:F13168"/>
    <mergeCell ref="G13166:G13168"/>
    <mergeCell ref="H13166:H13168"/>
    <mergeCell ref="I13160:I13162"/>
    <mergeCell ref="J13160:J13162"/>
    <mergeCell ref="C13163:C13165"/>
    <mergeCell ref="D13163:D13165"/>
    <mergeCell ref="E13163:E13165"/>
    <mergeCell ref="F13163:F13165"/>
    <mergeCell ref="G13163:G13165"/>
    <mergeCell ref="H13163:H13165"/>
    <mergeCell ref="I13163:I13165"/>
    <mergeCell ref="J13163:J13165"/>
    <mergeCell ref="C13160:C13162"/>
    <mergeCell ref="D13160:D13162"/>
    <mergeCell ref="E13160:E13162"/>
    <mergeCell ref="F13160:F13162"/>
    <mergeCell ref="G13160:G13162"/>
    <mergeCell ref="H13160:H13162"/>
    <mergeCell ref="I13154:I13156"/>
    <mergeCell ref="J13154:J13156"/>
    <mergeCell ref="C13157:C13159"/>
    <mergeCell ref="D13157:D13159"/>
    <mergeCell ref="E13157:E13159"/>
    <mergeCell ref="F13157:F13159"/>
    <mergeCell ref="G13157:G13159"/>
    <mergeCell ref="H13157:H13159"/>
    <mergeCell ref="I13157:I13159"/>
    <mergeCell ref="J13157:J13159"/>
    <mergeCell ref="C13154:C13156"/>
    <mergeCell ref="D13154:D13156"/>
    <mergeCell ref="E13154:E13156"/>
    <mergeCell ref="F13154:F13156"/>
    <mergeCell ref="G13154:G13156"/>
    <mergeCell ref="H13154:H13156"/>
    <mergeCell ref="I13148:I13150"/>
    <mergeCell ref="J13148:J13150"/>
    <mergeCell ref="C13151:C13153"/>
    <mergeCell ref="D13151:D13153"/>
    <mergeCell ref="E13151:E13153"/>
    <mergeCell ref="F13151:F13153"/>
    <mergeCell ref="G13151:G13153"/>
    <mergeCell ref="H13151:H13153"/>
    <mergeCell ref="I13151:I13153"/>
    <mergeCell ref="J13151:J13153"/>
    <mergeCell ref="C13148:C13150"/>
    <mergeCell ref="D13148:D13150"/>
    <mergeCell ref="E13148:E13150"/>
    <mergeCell ref="F13148:F13150"/>
    <mergeCell ref="G13148:G13150"/>
    <mergeCell ref="H13148:H13150"/>
    <mergeCell ref="I13142:I13144"/>
    <mergeCell ref="J13142:J13144"/>
    <mergeCell ref="C13145:C13147"/>
    <mergeCell ref="D13145:D13147"/>
    <mergeCell ref="E13145:E13147"/>
    <mergeCell ref="F13145:F13147"/>
    <mergeCell ref="G13145:G13147"/>
    <mergeCell ref="H13145:H13147"/>
    <mergeCell ref="I13145:I13147"/>
    <mergeCell ref="J13145:J13147"/>
    <mergeCell ref="H13139:H13141"/>
    <mergeCell ref="I13139:I13141"/>
    <mergeCell ref="J13139:J13141"/>
    <mergeCell ref="B13142:B13252"/>
    <mergeCell ref="C13142:C13144"/>
    <mergeCell ref="D13142:D13144"/>
    <mergeCell ref="E13142:E13144"/>
    <mergeCell ref="F13142:F13144"/>
    <mergeCell ref="G13142:G13144"/>
    <mergeCell ref="H13142:H13144"/>
    <mergeCell ref="B13139:B13141"/>
    <mergeCell ref="C13139:C13141"/>
    <mergeCell ref="D13139:D13141"/>
    <mergeCell ref="E13139:E13141"/>
    <mergeCell ref="F13139:F13141"/>
    <mergeCell ref="G13139:G13141"/>
    <mergeCell ref="I13133:I13135"/>
    <mergeCell ref="J13133:J13135"/>
    <mergeCell ref="C13136:C13138"/>
    <mergeCell ref="D13136:D13138"/>
    <mergeCell ref="E13136:E13138"/>
    <mergeCell ref="F13136:F13138"/>
    <mergeCell ref="G13136:G13138"/>
    <mergeCell ref="H13136:H13138"/>
    <mergeCell ref="I13136:I13138"/>
    <mergeCell ref="J13136:J13138"/>
    <mergeCell ref="C13133:C13135"/>
    <mergeCell ref="D13133:D13135"/>
    <mergeCell ref="E13133:E13135"/>
    <mergeCell ref="F13133:F13135"/>
    <mergeCell ref="G13133:G13135"/>
    <mergeCell ref="H13133:H13135"/>
    <mergeCell ref="I13127:I13129"/>
    <mergeCell ref="J13127:J13129"/>
    <mergeCell ref="C13130:C13132"/>
    <mergeCell ref="D13130:D13132"/>
    <mergeCell ref="E13130:E13132"/>
    <mergeCell ref="F13130:F13132"/>
    <mergeCell ref="G13130:G13132"/>
    <mergeCell ref="H13130:H13132"/>
    <mergeCell ref="I13130:I13132"/>
    <mergeCell ref="J13130:J13132"/>
    <mergeCell ref="C13127:C13129"/>
    <mergeCell ref="D13127:D13129"/>
    <mergeCell ref="E13127:E13129"/>
    <mergeCell ref="F13127:F13129"/>
    <mergeCell ref="G13127:G13129"/>
    <mergeCell ref="H13127:H13129"/>
    <mergeCell ref="I13121:I13123"/>
    <mergeCell ref="J13121:J13123"/>
    <mergeCell ref="C13124:C13126"/>
    <mergeCell ref="D13124:D13126"/>
    <mergeCell ref="E13124:E13126"/>
    <mergeCell ref="F13124:F13126"/>
    <mergeCell ref="G13124:G13126"/>
    <mergeCell ref="H13124:H13126"/>
    <mergeCell ref="I13124:I13126"/>
    <mergeCell ref="J13124:J13126"/>
    <mergeCell ref="C13121:C13123"/>
    <mergeCell ref="D13121:D13123"/>
    <mergeCell ref="E13121:E13123"/>
    <mergeCell ref="F13121:F13123"/>
    <mergeCell ref="G13121:G13123"/>
    <mergeCell ref="H13121:H13123"/>
    <mergeCell ref="I13115:I13117"/>
    <mergeCell ref="J13115:J13117"/>
    <mergeCell ref="C13118:C13120"/>
    <mergeCell ref="D13118:D13120"/>
    <mergeCell ref="E13118:E13120"/>
    <mergeCell ref="F13118:F13120"/>
    <mergeCell ref="G13118:G13120"/>
    <mergeCell ref="H13118:H13120"/>
    <mergeCell ref="I13118:I13120"/>
    <mergeCell ref="J13118:J13120"/>
    <mergeCell ref="C13115:C13117"/>
    <mergeCell ref="D13115:D13117"/>
    <mergeCell ref="E13115:E13117"/>
    <mergeCell ref="F13115:F13117"/>
    <mergeCell ref="G13115:G13117"/>
    <mergeCell ref="H13115:H13117"/>
    <mergeCell ref="I13109:I13111"/>
    <mergeCell ref="J13109:J13111"/>
    <mergeCell ref="C13112:C13114"/>
    <mergeCell ref="D13112:D13114"/>
    <mergeCell ref="E13112:E13114"/>
    <mergeCell ref="F13112:F13114"/>
    <mergeCell ref="G13112:G13114"/>
    <mergeCell ref="H13112:H13114"/>
    <mergeCell ref="I13112:I13114"/>
    <mergeCell ref="J13112:J13114"/>
    <mergeCell ref="H13106:H13108"/>
    <mergeCell ref="I13106:I13108"/>
    <mergeCell ref="J13106:J13108"/>
    <mergeCell ref="B13109:B13138"/>
    <mergeCell ref="C13109:C13111"/>
    <mergeCell ref="D13109:D13111"/>
    <mergeCell ref="E13109:E13111"/>
    <mergeCell ref="F13109:F13111"/>
    <mergeCell ref="G13109:G13111"/>
    <mergeCell ref="H13109:H13111"/>
    <mergeCell ref="B13106:B13108"/>
    <mergeCell ref="C13106:C13108"/>
    <mergeCell ref="D13106:D13108"/>
    <mergeCell ref="E13106:E13108"/>
    <mergeCell ref="F13106:F13108"/>
    <mergeCell ref="G13106:G13108"/>
    <mergeCell ref="I13100:I13102"/>
    <mergeCell ref="J13100:J13102"/>
    <mergeCell ref="C13103:C13105"/>
    <mergeCell ref="D13103:D13105"/>
    <mergeCell ref="E13103:E13105"/>
    <mergeCell ref="F13103:F13105"/>
    <mergeCell ref="G13103:G13105"/>
    <mergeCell ref="H13103:H13105"/>
    <mergeCell ref="I13103:I13105"/>
    <mergeCell ref="J13103:J13105"/>
    <mergeCell ref="C13100:C13102"/>
    <mergeCell ref="D13100:D13102"/>
    <mergeCell ref="E13100:E13102"/>
    <mergeCell ref="F13100:F13102"/>
    <mergeCell ref="G13100:G13102"/>
    <mergeCell ref="H13100:H13102"/>
    <mergeCell ref="I13094:I13096"/>
    <mergeCell ref="J13094:J13096"/>
    <mergeCell ref="C13097:C13099"/>
    <mergeCell ref="D13097:D13099"/>
    <mergeCell ref="E13097:E13099"/>
    <mergeCell ref="F13097:F13099"/>
    <mergeCell ref="G13097:G13099"/>
    <mergeCell ref="H13097:H13099"/>
    <mergeCell ref="I13097:I13099"/>
    <mergeCell ref="J13097:J13099"/>
    <mergeCell ref="C13094:C13096"/>
    <mergeCell ref="D13094:D13096"/>
    <mergeCell ref="E13094:E13096"/>
    <mergeCell ref="F13094:F13096"/>
    <mergeCell ref="G13094:G13096"/>
    <mergeCell ref="H13094:H13096"/>
    <mergeCell ref="I13088:I13090"/>
    <mergeCell ref="J13088:J13090"/>
    <mergeCell ref="C13091:C13093"/>
    <mergeCell ref="D13091:D13093"/>
    <mergeCell ref="E13091:E13093"/>
    <mergeCell ref="F13091:F13093"/>
    <mergeCell ref="G13091:G13093"/>
    <mergeCell ref="H13091:H13093"/>
    <mergeCell ref="I13091:I13093"/>
    <mergeCell ref="J13091:J13093"/>
    <mergeCell ref="C13088:C13090"/>
    <mergeCell ref="D13088:D13090"/>
    <mergeCell ref="E13088:E13090"/>
    <mergeCell ref="F13088:F13090"/>
    <mergeCell ref="G13088:G13090"/>
    <mergeCell ref="H13088:H13090"/>
    <mergeCell ref="I13082:I13084"/>
    <mergeCell ref="J13082:J13084"/>
    <mergeCell ref="C13085:C13087"/>
    <mergeCell ref="D13085:D13087"/>
    <mergeCell ref="E13085:E13087"/>
    <mergeCell ref="F13085:F13087"/>
    <mergeCell ref="G13085:G13087"/>
    <mergeCell ref="H13085:H13087"/>
    <mergeCell ref="I13085:I13087"/>
    <mergeCell ref="J13085:J13087"/>
    <mergeCell ref="C13082:C13084"/>
    <mergeCell ref="D13082:D13084"/>
    <mergeCell ref="E13082:E13084"/>
    <mergeCell ref="F13082:F13084"/>
    <mergeCell ref="G13082:G13084"/>
    <mergeCell ref="H13082:H13084"/>
    <mergeCell ref="I13076:I13078"/>
    <mergeCell ref="J13076:J13078"/>
    <mergeCell ref="C13079:C13081"/>
    <mergeCell ref="D13079:D13081"/>
    <mergeCell ref="E13079:E13081"/>
    <mergeCell ref="F13079:F13081"/>
    <mergeCell ref="G13079:G13081"/>
    <mergeCell ref="H13079:H13081"/>
    <mergeCell ref="I13079:I13081"/>
    <mergeCell ref="J13079:J13081"/>
    <mergeCell ref="C13076:C13078"/>
    <mergeCell ref="D13076:D13078"/>
    <mergeCell ref="E13076:E13078"/>
    <mergeCell ref="F13076:F13078"/>
    <mergeCell ref="G13076:G13078"/>
    <mergeCell ref="H13076:H13078"/>
    <mergeCell ref="I13070:I13072"/>
    <mergeCell ref="J13070:J13072"/>
    <mergeCell ref="C13073:C13075"/>
    <mergeCell ref="D13073:D13075"/>
    <mergeCell ref="E13073:E13075"/>
    <mergeCell ref="F13073:F13075"/>
    <mergeCell ref="G13073:G13075"/>
    <mergeCell ref="H13073:H13075"/>
    <mergeCell ref="I13073:I13075"/>
    <mergeCell ref="J13073:J13075"/>
    <mergeCell ref="C13070:C13072"/>
    <mergeCell ref="D13070:D13072"/>
    <mergeCell ref="E13070:E13072"/>
    <mergeCell ref="F13070:F13072"/>
    <mergeCell ref="G13070:G13072"/>
    <mergeCell ref="H13070:H13072"/>
    <mergeCell ref="I13064:I13066"/>
    <mergeCell ref="J13064:J13066"/>
    <mergeCell ref="C13067:C13069"/>
    <mergeCell ref="D13067:D13069"/>
    <mergeCell ref="E13067:E13069"/>
    <mergeCell ref="F13067:F13069"/>
    <mergeCell ref="G13067:G13069"/>
    <mergeCell ref="H13067:H13069"/>
    <mergeCell ref="I13067:I13069"/>
    <mergeCell ref="J13067:J13069"/>
    <mergeCell ref="C13064:C13066"/>
    <mergeCell ref="D13064:D13066"/>
    <mergeCell ref="E13064:E13066"/>
    <mergeCell ref="F13064:F13066"/>
    <mergeCell ref="G13064:G13066"/>
    <mergeCell ref="H13064:H13066"/>
    <mergeCell ref="I13058:I13060"/>
    <mergeCell ref="J13058:J13060"/>
    <mergeCell ref="C13061:C13063"/>
    <mergeCell ref="D13061:D13063"/>
    <mergeCell ref="E13061:E13063"/>
    <mergeCell ref="F13061:F13063"/>
    <mergeCell ref="G13061:G13063"/>
    <mergeCell ref="H13061:H13063"/>
    <mergeCell ref="I13061:I13063"/>
    <mergeCell ref="J13061:J13063"/>
    <mergeCell ref="C13058:C13060"/>
    <mergeCell ref="D13058:D13060"/>
    <mergeCell ref="E13058:E13060"/>
    <mergeCell ref="F13058:F13060"/>
    <mergeCell ref="G13058:G13060"/>
    <mergeCell ref="H13058:H13060"/>
    <mergeCell ref="I13052:I13054"/>
    <mergeCell ref="J13052:J13054"/>
    <mergeCell ref="C13055:C13057"/>
    <mergeCell ref="D13055:D13057"/>
    <mergeCell ref="E13055:E13057"/>
    <mergeCell ref="F13055:F13057"/>
    <mergeCell ref="G13055:G13057"/>
    <mergeCell ref="H13055:H13057"/>
    <mergeCell ref="I13055:I13057"/>
    <mergeCell ref="J13055:J13057"/>
    <mergeCell ref="C13052:C13054"/>
    <mergeCell ref="D13052:D13054"/>
    <mergeCell ref="E13052:E13054"/>
    <mergeCell ref="F13052:F13054"/>
    <mergeCell ref="G13052:G13054"/>
    <mergeCell ref="H13052:H13054"/>
    <mergeCell ref="I13046:I13048"/>
    <mergeCell ref="J13046:J13048"/>
    <mergeCell ref="C13049:C13051"/>
    <mergeCell ref="D13049:D13051"/>
    <mergeCell ref="E13049:E13051"/>
    <mergeCell ref="F13049:F13051"/>
    <mergeCell ref="G13049:G13051"/>
    <mergeCell ref="H13049:H13051"/>
    <mergeCell ref="I13049:I13051"/>
    <mergeCell ref="J13049:J13051"/>
    <mergeCell ref="C13046:C13048"/>
    <mergeCell ref="D13046:D13048"/>
    <mergeCell ref="E13046:E13048"/>
    <mergeCell ref="F13046:F13048"/>
    <mergeCell ref="G13046:G13048"/>
    <mergeCell ref="H13046:H13048"/>
    <mergeCell ref="I13040:I13042"/>
    <mergeCell ref="J13040:J13042"/>
    <mergeCell ref="C13043:C13045"/>
    <mergeCell ref="D13043:D13045"/>
    <mergeCell ref="E13043:E13045"/>
    <mergeCell ref="F13043:F13045"/>
    <mergeCell ref="G13043:G13045"/>
    <mergeCell ref="H13043:H13045"/>
    <mergeCell ref="I13043:I13045"/>
    <mergeCell ref="J13043:J13045"/>
    <mergeCell ref="C13040:C13042"/>
    <mergeCell ref="D13040:D13042"/>
    <mergeCell ref="E13040:E13042"/>
    <mergeCell ref="F13040:F13042"/>
    <mergeCell ref="G13040:G13042"/>
    <mergeCell ref="H13040:H13042"/>
    <mergeCell ref="I13034:I13036"/>
    <mergeCell ref="J13034:J13036"/>
    <mergeCell ref="C13037:C13039"/>
    <mergeCell ref="D13037:D13039"/>
    <mergeCell ref="E13037:E13039"/>
    <mergeCell ref="F13037:F13039"/>
    <mergeCell ref="G13037:G13039"/>
    <mergeCell ref="H13037:H13039"/>
    <mergeCell ref="I13037:I13039"/>
    <mergeCell ref="J13037:J13039"/>
    <mergeCell ref="C13034:C13036"/>
    <mergeCell ref="D13034:D13036"/>
    <mergeCell ref="E13034:E13036"/>
    <mergeCell ref="F13034:F13036"/>
    <mergeCell ref="G13034:G13036"/>
    <mergeCell ref="H13034:H13036"/>
    <mergeCell ref="I13028:I13030"/>
    <mergeCell ref="J13028:J13030"/>
    <mergeCell ref="C13031:C13033"/>
    <mergeCell ref="D13031:D13033"/>
    <mergeCell ref="E13031:E13033"/>
    <mergeCell ref="F13031:F13033"/>
    <mergeCell ref="G13031:G13033"/>
    <mergeCell ref="H13031:H13033"/>
    <mergeCell ref="I13031:I13033"/>
    <mergeCell ref="J13031:J13033"/>
    <mergeCell ref="C13028:C13030"/>
    <mergeCell ref="D13028:D13030"/>
    <mergeCell ref="E13028:E13030"/>
    <mergeCell ref="F13028:F13030"/>
    <mergeCell ref="G13028:G13030"/>
    <mergeCell ref="H13028:H13030"/>
    <mergeCell ref="I13022:I13024"/>
    <mergeCell ref="J13022:J13024"/>
    <mergeCell ref="C13025:C13027"/>
    <mergeCell ref="D13025:D13027"/>
    <mergeCell ref="E13025:E13027"/>
    <mergeCell ref="F13025:F13027"/>
    <mergeCell ref="G13025:G13027"/>
    <mergeCell ref="H13025:H13027"/>
    <mergeCell ref="I13025:I13027"/>
    <mergeCell ref="J13025:J13027"/>
    <mergeCell ref="C13022:C13024"/>
    <mergeCell ref="D13022:D13024"/>
    <mergeCell ref="E13022:E13024"/>
    <mergeCell ref="F13022:F13024"/>
    <mergeCell ref="G13022:G13024"/>
    <mergeCell ref="H13022:H13024"/>
    <mergeCell ref="I13016:I13018"/>
    <mergeCell ref="J13016:J13018"/>
    <mergeCell ref="C13019:C13021"/>
    <mergeCell ref="D13019:D13021"/>
    <mergeCell ref="E13019:E13021"/>
    <mergeCell ref="F13019:F13021"/>
    <mergeCell ref="G13019:G13021"/>
    <mergeCell ref="H13019:H13021"/>
    <mergeCell ref="I13019:I13021"/>
    <mergeCell ref="J13019:J13021"/>
    <mergeCell ref="C13016:C13018"/>
    <mergeCell ref="D13016:D13018"/>
    <mergeCell ref="E13016:E13018"/>
    <mergeCell ref="F13016:F13018"/>
    <mergeCell ref="G13016:G13018"/>
    <mergeCell ref="H13016:H13018"/>
    <mergeCell ref="I13010:I13012"/>
    <mergeCell ref="J13010:J13012"/>
    <mergeCell ref="C13013:C13015"/>
    <mergeCell ref="D13013:D13015"/>
    <mergeCell ref="E13013:E13015"/>
    <mergeCell ref="F13013:F13015"/>
    <mergeCell ref="G13013:G13015"/>
    <mergeCell ref="H13013:H13015"/>
    <mergeCell ref="I13013:I13015"/>
    <mergeCell ref="J13013:J13015"/>
    <mergeCell ref="C13010:C13012"/>
    <mergeCell ref="D13010:D13012"/>
    <mergeCell ref="E13010:E13012"/>
    <mergeCell ref="F13010:F13012"/>
    <mergeCell ref="G13010:G13012"/>
    <mergeCell ref="H13010:H13012"/>
    <mergeCell ref="J13004:J13006"/>
    <mergeCell ref="B13007:B13105"/>
    <mergeCell ref="C13007:C13009"/>
    <mergeCell ref="D13007:D13009"/>
    <mergeCell ref="E13007:E13009"/>
    <mergeCell ref="F13007:F13009"/>
    <mergeCell ref="G13007:G13009"/>
    <mergeCell ref="H13007:H13009"/>
    <mergeCell ref="I13007:I13009"/>
    <mergeCell ref="J13007:J13009"/>
    <mergeCell ref="I13001:I13003"/>
    <mergeCell ref="J13001:J13003"/>
    <mergeCell ref="B13004:B13006"/>
    <mergeCell ref="C13004:C13006"/>
    <mergeCell ref="D13004:D13006"/>
    <mergeCell ref="E13004:E13006"/>
    <mergeCell ref="F13004:F13006"/>
    <mergeCell ref="G13004:G13006"/>
    <mergeCell ref="H13004:H13006"/>
    <mergeCell ref="I13004:I13006"/>
    <mergeCell ref="C13001:C13003"/>
    <mergeCell ref="D13001:D13003"/>
    <mergeCell ref="E13001:E13003"/>
    <mergeCell ref="F13001:F13003"/>
    <mergeCell ref="G13001:G13003"/>
    <mergeCell ref="H13001:H13003"/>
    <mergeCell ref="I12995:I12997"/>
    <mergeCell ref="J12995:J12997"/>
    <mergeCell ref="C12998:C13000"/>
    <mergeCell ref="D12998:D13000"/>
    <mergeCell ref="E12998:E13000"/>
    <mergeCell ref="F12998:F13000"/>
    <mergeCell ref="G12998:G13000"/>
    <mergeCell ref="H12998:H13000"/>
    <mergeCell ref="I12998:I13000"/>
    <mergeCell ref="J12998:J13000"/>
    <mergeCell ref="C12995:C12997"/>
    <mergeCell ref="D12995:D12997"/>
    <mergeCell ref="E12995:E12997"/>
    <mergeCell ref="F12995:F12997"/>
    <mergeCell ref="G12995:G12997"/>
    <mergeCell ref="H12995:H12997"/>
    <mergeCell ref="I12989:I12991"/>
    <mergeCell ref="J12989:J12991"/>
    <mergeCell ref="C12992:C12994"/>
    <mergeCell ref="D12992:D12994"/>
    <mergeCell ref="E12992:E12994"/>
    <mergeCell ref="F12992:F12994"/>
    <mergeCell ref="G12992:G12994"/>
    <mergeCell ref="H12992:H12994"/>
    <mergeCell ref="I12992:I12994"/>
    <mergeCell ref="J12992:J12994"/>
    <mergeCell ref="C12989:C12991"/>
    <mergeCell ref="D12989:D12991"/>
    <mergeCell ref="E12989:E12991"/>
    <mergeCell ref="F12989:F12991"/>
    <mergeCell ref="G12989:G12991"/>
    <mergeCell ref="H12989:H12991"/>
    <mergeCell ref="I12983:I12985"/>
    <mergeCell ref="J12983:J12985"/>
    <mergeCell ref="C12986:C12988"/>
    <mergeCell ref="D12986:D12988"/>
    <mergeCell ref="E12986:E12988"/>
    <mergeCell ref="F12986:F12988"/>
    <mergeCell ref="G12986:G12988"/>
    <mergeCell ref="H12986:H12988"/>
    <mergeCell ref="I12986:I12988"/>
    <mergeCell ref="J12986:J12988"/>
    <mergeCell ref="C12983:C12985"/>
    <mergeCell ref="D12983:D12985"/>
    <mergeCell ref="E12983:E12985"/>
    <mergeCell ref="F12983:F12985"/>
    <mergeCell ref="G12983:G12985"/>
    <mergeCell ref="H12983:H12985"/>
    <mergeCell ref="I12977:I12979"/>
    <mergeCell ref="J12977:J12979"/>
    <mergeCell ref="C12980:C12982"/>
    <mergeCell ref="D12980:D12982"/>
    <mergeCell ref="E12980:E12982"/>
    <mergeCell ref="F12980:F12982"/>
    <mergeCell ref="G12980:G12982"/>
    <mergeCell ref="H12980:H12982"/>
    <mergeCell ref="I12980:I12982"/>
    <mergeCell ref="J12980:J12982"/>
    <mergeCell ref="C12977:C12979"/>
    <mergeCell ref="D12977:D12979"/>
    <mergeCell ref="E12977:E12979"/>
    <mergeCell ref="F12977:F12979"/>
    <mergeCell ref="G12977:G12979"/>
    <mergeCell ref="H12977:H12979"/>
    <mergeCell ref="J12971:J12973"/>
    <mergeCell ref="C12974:C12976"/>
    <mergeCell ref="D12974:D12976"/>
    <mergeCell ref="E12974:E12976"/>
    <mergeCell ref="F12974:F12976"/>
    <mergeCell ref="G12974:G12976"/>
    <mergeCell ref="H12974:H12976"/>
    <mergeCell ref="I12974:I12976"/>
    <mergeCell ref="J12974:J12976"/>
    <mergeCell ref="I12968:I12970"/>
    <mergeCell ref="J12968:J12970"/>
    <mergeCell ref="B12971:B13003"/>
    <mergeCell ref="C12971:C12973"/>
    <mergeCell ref="D12971:D12973"/>
    <mergeCell ref="E12971:E12973"/>
    <mergeCell ref="F12971:F12973"/>
    <mergeCell ref="G12971:G12973"/>
    <mergeCell ref="H12971:H12973"/>
    <mergeCell ref="I12971:I12973"/>
    <mergeCell ref="B12968:B12970"/>
    <mergeCell ref="C12968:C12970"/>
    <mergeCell ref="D12968:D12970"/>
    <mergeCell ref="F12968:F12970"/>
    <mergeCell ref="G12968:G12970"/>
    <mergeCell ref="H12968:H12970"/>
    <mergeCell ref="I12962:I12964"/>
    <mergeCell ref="J12962:J12964"/>
    <mergeCell ref="C12965:C12967"/>
    <mergeCell ref="D12965:D12967"/>
    <mergeCell ref="E12965:E12967"/>
    <mergeCell ref="F12965:F12967"/>
    <mergeCell ref="G12965:G12967"/>
    <mergeCell ref="H12965:H12967"/>
    <mergeCell ref="I12965:I12967"/>
    <mergeCell ref="J12965:J12967"/>
    <mergeCell ref="C12962:C12964"/>
    <mergeCell ref="D12962:D12964"/>
    <mergeCell ref="E12962:E12964"/>
    <mergeCell ref="F12962:F12964"/>
    <mergeCell ref="G12962:G12964"/>
    <mergeCell ref="H12962:H12964"/>
    <mergeCell ref="I12956:I12958"/>
    <mergeCell ref="J12956:J12958"/>
    <mergeCell ref="C12959:C12961"/>
    <mergeCell ref="D12959:D12961"/>
    <mergeCell ref="E12959:E12961"/>
    <mergeCell ref="F12959:F12961"/>
    <mergeCell ref="G12959:G12961"/>
    <mergeCell ref="H12959:H12961"/>
    <mergeCell ref="I12959:I12961"/>
    <mergeCell ref="J12959:J12961"/>
    <mergeCell ref="C12956:C12958"/>
    <mergeCell ref="D12956:D12958"/>
    <mergeCell ref="E12956:E12958"/>
    <mergeCell ref="F12956:F12958"/>
    <mergeCell ref="G12956:G12958"/>
    <mergeCell ref="H12956:H12958"/>
    <mergeCell ref="I12950:I12952"/>
    <mergeCell ref="J12950:J12952"/>
    <mergeCell ref="C12953:C12955"/>
    <mergeCell ref="D12953:D12955"/>
    <mergeCell ref="E12953:E12955"/>
    <mergeCell ref="F12953:F12955"/>
    <mergeCell ref="G12953:G12955"/>
    <mergeCell ref="H12953:H12955"/>
    <mergeCell ref="I12953:I12955"/>
    <mergeCell ref="J12953:J12955"/>
    <mergeCell ref="C12950:C12952"/>
    <mergeCell ref="D12950:D12952"/>
    <mergeCell ref="E12950:E12952"/>
    <mergeCell ref="F12950:F12952"/>
    <mergeCell ref="G12950:G12952"/>
    <mergeCell ref="H12950:H12952"/>
    <mergeCell ref="I12944:I12946"/>
    <mergeCell ref="J12944:J12946"/>
    <mergeCell ref="C12947:C12949"/>
    <mergeCell ref="D12947:D12949"/>
    <mergeCell ref="E12947:E12949"/>
    <mergeCell ref="F12947:F12949"/>
    <mergeCell ref="G12947:G12949"/>
    <mergeCell ref="H12947:H12949"/>
    <mergeCell ref="I12947:I12949"/>
    <mergeCell ref="J12947:J12949"/>
    <mergeCell ref="C12944:C12946"/>
    <mergeCell ref="D12944:D12946"/>
    <mergeCell ref="E12944:E12946"/>
    <mergeCell ref="F12944:F12946"/>
    <mergeCell ref="G12944:G12946"/>
    <mergeCell ref="H12944:H12946"/>
    <mergeCell ref="I12938:I12940"/>
    <mergeCell ref="J12938:J12940"/>
    <mergeCell ref="C12941:C12943"/>
    <mergeCell ref="D12941:D12943"/>
    <mergeCell ref="E12941:E12943"/>
    <mergeCell ref="F12941:F12943"/>
    <mergeCell ref="G12941:G12943"/>
    <mergeCell ref="H12941:H12943"/>
    <mergeCell ref="I12941:I12943"/>
    <mergeCell ref="J12941:J12943"/>
    <mergeCell ref="C12938:C12940"/>
    <mergeCell ref="D12938:D12940"/>
    <mergeCell ref="E12938:E12940"/>
    <mergeCell ref="F12938:F12940"/>
    <mergeCell ref="G12938:G12940"/>
    <mergeCell ref="H12938:H12940"/>
    <mergeCell ref="I12932:I12934"/>
    <mergeCell ref="J12932:J12934"/>
    <mergeCell ref="C12935:C12937"/>
    <mergeCell ref="D12935:D12937"/>
    <mergeCell ref="E12935:E12937"/>
    <mergeCell ref="F12935:F12937"/>
    <mergeCell ref="G12935:G12937"/>
    <mergeCell ref="H12935:H12937"/>
    <mergeCell ref="I12935:I12937"/>
    <mergeCell ref="J12935:J12937"/>
    <mergeCell ref="C12932:C12934"/>
    <mergeCell ref="D12932:D12934"/>
    <mergeCell ref="E12932:E12934"/>
    <mergeCell ref="F12932:F12934"/>
    <mergeCell ref="G12932:G12934"/>
    <mergeCell ref="H12932:H12934"/>
    <mergeCell ref="I12926:I12928"/>
    <mergeCell ref="J12926:J12928"/>
    <mergeCell ref="C12929:C12931"/>
    <mergeCell ref="D12929:D12931"/>
    <mergeCell ref="E12929:E12931"/>
    <mergeCell ref="F12929:F12931"/>
    <mergeCell ref="G12929:G12931"/>
    <mergeCell ref="H12929:H12931"/>
    <mergeCell ref="I12929:I12931"/>
    <mergeCell ref="J12929:J12931"/>
    <mergeCell ref="C12926:C12928"/>
    <mergeCell ref="D12926:D12928"/>
    <mergeCell ref="E12926:E12928"/>
    <mergeCell ref="F12926:F12928"/>
    <mergeCell ref="G12926:G12928"/>
    <mergeCell ref="H12926:H12928"/>
    <mergeCell ref="I12920:I12922"/>
    <mergeCell ref="J12920:J12922"/>
    <mergeCell ref="C12923:C12925"/>
    <mergeCell ref="D12923:D12925"/>
    <mergeCell ref="E12923:E12925"/>
    <mergeCell ref="F12923:F12925"/>
    <mergeCell ref="G12923:G12925"/>
    <mergeCell ref="H12923:H12925"/>
    <mergeCell ref="I12923:I12925"/>
    <mergeCell ref="J12923:J12925"/>
    <mergeCell ref="C12920:C12922"/>
    <mergeCell ref="D12920:D12922"/>
    <mergeCell ref="E12920:E12922"/>
    <mergeCell ref="F12920:F12922"/>
    <mergeCell ref="G12920:G12922"/>
    <mergeCell ref="H12920:H12922"/>
    <mergeCell ref="I12914:I12916"/>
    <mergeCell ref="J12914:J12916"/>
    <mergeCell ref="C12917:C12919"/>
    <mergeCell ref="D12917:D12919"/>
    <mergeCell ref="E12917:E12919"/>
    <mergeCell ref="F12917:F12919"/>
    <mergeCell ref="G12917:G12919"/>
    <mergeCell ref="H12917:H12919"/>
    <mergeCell ref="I12917:I12919"/>
    <mergeCell ref="J12917:J12919"/>
    <mergeCell ref="C12914:C12916"/>
    <mergeCell ref="D12914:D12916"/>
    <mergeCell ref="E12914:E12916"/>
    <mergeCell ref="F12914:F12916"/>
    <mergeCell ref="G12914:G12916"/>
    <mergeCell ref="H12914:H12916"/>
    <mergeCell ref="I12908:I12910"/>
    <mergeCell ref="J12908:J12910"/>
    <mergeCell ref="C12911:C12913"/>
    <mergeCell ref="D12911:D12913"/>
    <mergeCell ref="E12911:E12913"/>
    <mergeCell ref="F12911:F12913"/>
    <mergeCell ref="G12911:G12913"/>
    <mergeCell ref="H12911:H12913"/>
    <mergeCell ref="I12911:I12913"/>
    <mergeCell ref="J12911:J12913"/>
    <mergeCell ref="C12908:C12910"/>
    <mergeCell ref="D12908:D12910"/>
    <mergeCell ref="E12908:E12910"/>
    <mergeCell ref="F12908:F12910"/>
    <mergeCell ref="G12908:G12910"/>
    <mergeCell ref="H12908:H12910"/>
    <mergeCell ref="I12902:I12904"/>
    <mergeCell ref="J12902:J12904"/>
    <mergeCell ref="C12905:C12907"/>
    <mergeCell ref="D12905:D12907"/>
    <mergeCell ref="E12905:E12907"/>
    <mergeCell ref="F12905:F12907"/>
    <mergeCell ref="G12905:G12907"/>
    <mergeCell ref="H12905:H12907"/>
    <mergeCell ref="I12905:I12907"/>
    <mergeCell ref="J12905:J12907"/>
    <mergeCell ref="C12902:C12904"/>
    <mergeCell ref="D12902:D12904"/>
    <mergeCell ref="E12902:E12904"/>
    <mergeCell ref="F12902:F12904"/>
    <mergeCell ref="G12902:G12904"/>
    <mergeCell ref="H12902:H12904"/>
    <mergeCell ref="I12896:I12898"/>
    <mergeCell ref="J12896:J12898"/>
    <mergeCell ref="C12899:C12901"/>
    <mergeCell ref="D12899:D12901"/>
    <mergeCell ref="E12899:E12901"/>
    <mergeCell ref="F12899:F12901"/>
    <mergeCell ref="G12899:G12901"/>
    <mergeCell ref="H12899:H12901"/>
    <mergeCell ref="I12899:I12901"/>
    <mergeCell ref="J12899:J12901"/>
    <mergeCell ref="C12896:C12898"/>
    <mergeCell ref="D12896:D12898"/>
    <mergeCell ref="E12896:E12898"/>
    <mergeCell ref="F12896:F12898"/>
    <mergeCell ref="G12896:G12898"/>
    <mergeCell ref="H12896:H12898"/>
    <mergeCell ref="I12890:I12892"/>
    <mergeCell ref="J12890:J12892"/>
    <mergeCell ref="C12893:C12895"/>
    <mergeCell ref="D12893:D12895"/>
    <mergeCell ref="E12893:E12895"/>
    <mergeCell ref="F12893:F12895"/>
    <mergeCell ref="G12893:G12895"/>
    <mergeCell ref="H12893:H12895"/>
    <mergeCell ref="I12893:I12895"/>
    <mergeCell ref="J12893:J12895"/>
    <mergeCell ref="C12890:C12892"/>
    <mergeCell ref="D12890:D12892"/>
    <mergeCell ref="E12890:E12892"/>
    <mergeCell ref="F12890:F12892"/>
    <mergeCell ref="G12890:G12892"/>
    <mergeCell ref="H12890:H12892"/>
    <mergeCell ref="I12884:I12886"/>
    <mergeCell ref="J12884:J12886"/>
    <mergeCell ref="C12887:C12889"/>
    <mergeCell ref="D12887:D12889"/>
    <mergeCell ref="E12887:E12889"/>
    <mergeCell ref="F12887:F12889"/>
    <mergeCell ref="G12887:G12889"/>
    <mergeCell ref="H12887:H12889"/>
    <mergeCell ref="I12887:I12889"/>
    <mergeCell ref="J12887:J12889"/>
    <mergeCell ref="G12881:G12883"/>
    <mergeCell ref="H12881:H12883"/>
    <mergeCell ref="I12881:I12883"/>
    <mergeCell ref="J12881:J12883"/>
    <mergeCell ref="C12884:C12886"/>
    <mergeCell ref="D12884:D12886"/>
    <mergeCell ref="E12884:E12886"/>
    <mergeCell ref="F12884:F12886"/>
    <mergeCell ref="G12884:G12886"/>
    <mergeCell ref="H12884:H12886"/>
    <mergeCell ref="J12875:J12877"/>
    <mergeCell ref="C12878:C12880"/>
    <mergeCell ref="D12878:D12880"/>
    <mergeCell ref="E12878:E12880"/>
    <mergeCell ref="F12878:F12880"/>
    <mergeCell ref="G12878:G12880"/>
    <mergeCell ref="H12878:H12880"/>
    <mergeCell ref="I12878:I12880"/>
    <mergeCell ref="J12878:J12880"/>
    <mergeCell ref="H12872:H12874"/>
    <mergeCell ref="I12872:I12874"/>
    <mergeCell ref="J12872:J12874"/>
    <mergeCell ref="C12875:C12877"/>
    <mergeCell ref="D12875:D12877"/>
    <mergeCell ref="E12875:E12877"/>
    <mergeCell ref="F12875:F12877"/>
    <mergeCell ref="G12875:G12877"/>
    <mergeCell ref="H12875:H12877"/>
    <mergeCell ref="I12875:I12877"/>
    <mergeCell ref="B12872:B12967"/>
    <mergeCell ref="C12872:C12874"/>
    <mergeCell ref="D12872:D12874"/>
    <mergeCell ref="E12872:E12874"/>
    <mergeCell ref="F12872:F12874"/>
    <mergeCell ref="G12872:G12874"/>
    <mergeCell ref="C12881:C12883"/>
    <mergeCell ref="D12881:D12883"/>
    <mergeCell ref="E12881:E12883"/>
    <mergeCell ref="F12881:F12883"/>
    <mergeCell ref="I12866:I12868"/>
    <mergeCell ref="J12866:J12868"/>
    <mergeCell ref="B12869:B12871"/>
    <mergeCell ref="D12869:D12871"/>
    <mergeCell ref="F12869:F12871"/>
    <mergeCell ref="G12869:G12871"/>
    <mergeCell ref="H12869:H12871"/>
    <mergeCell ref="I12869:I12871"/>
    <mergeCell ref="J12869:J12871"/>
    <mergeCell ref="C12866:C12868"/>
    <mergeCell ref="D12866:D12868"/>
    <mergeCell ref="E12866:E12868"/>
    <mergeCell ref="F12866:F12868"/>
    <mergeCell ref="G12866:G12868"/>
    <mergeCell ref="H12866:H12868"/>
    <mergeCell ref="I12860:I12862"/>
    <mergeCell ref="J12860:J12862"/>
    <mergeCell ref="C12863:C12865"/>
    <mergeCell ref="D12863:D12865"/>
    <mergeCell ref="E12863:E12865"/>
    <mergeCell ref="F12863:F12865"/>
    <mergeCell ref="G12863:G12865"/>
    <mergeCell ref="H12863:H12865"/>
    <mergeCell ref="I12863:I12865"/>
    <mergeCell ref="J12863:J12865"/>
    <mergeCell ref="C12860:C12862"/>
    <mergeCell ref="D12860:D12862"/>
    <mergeCell ref="E12860:E12862"/>
    <mergeCell ref="F12860:F12862"/>
    <mergeCell ref="G12860:G12862"/>
    <mergeCell ref="H12860:H12862"/>
    <mergeCell ref="I12854:I12856"/>
    <mergeCell ref="J12854:J12856"/>
    <mergeCell ref="C12857:C12859"/>
    <mergeCell ref="D12857:D12859"/>
    <mergeCell ref="E12857:E12859"/>
    <mergeCell ref="F12857:F12859"/>
    <mergeCell ref="G12857:G12859"/>
    <mergeCell ref="H12857:H12859"/>
    <mergeCell ref="I12857:I12859"/>
    <mergeCell ref="J12857:J12859"/>
    <mergeCell ref="C12854:C12856"/>
    <mergeCell ref="D12854:D12856"/>
    <mergeCell ref="E12854:E12856"/>
    <mergeCell ref="F12854:F12856"/>
    <mergeCell ref="G12854:G12856"/>
    <mergeCell ref="H12854:H12856"/>
    <mergeCell ref="I12848:I12850"/>
    <mergeCell ref="J12848:J12850"/>
    <mergeCell ref="C12851:C12853"/>
    <mergeCell ref="D12851:D12853"/>
    <mergeCell ref="E12851:E12853"/>
    <mergeCell ref="F12851:F12853"/>
    <mergeCell ref="G12851:G12853"/>
    <mergeCell ref="H12851:H12853"/>
    <mergeCell ref="I12851:I12853"/>
    <mergeCell ref="J12851:J12853"/>
    <mergeCell ref="C12848:C12850"/>
    <mergeCell ref="D12848:D12850"/>
    <mergeCell ref="E12848:E12850"/>
    <mergeCell ref="F12848:F12850"/>
    <mergeCell ref="G12848:G12850"/>
    <mergeCell ref="H12848:H12850"/>
    <mergeCell ref="I12842:I12844"/>
    <mergeCell ref="J12842:J12844"/>
    <mergeCell ref="C12845:C12847"/>
    <mergeCell ref="D12845:D12847"/>
    <mergeCell ref="E12845:E12847"/>
    <mergeCell ref="F12845:F12847"/>
    <mergeCell ref="G12845:G12847"/>
    <mergeCell ref="H12845:H12847"/>
    <mergeCell ref="I12845:I12847"/>
    <mergeCell ref="J12845:J12847"/>
    <mergeCell ref="C12842:C12844"/>
    <mergeCell ref="D12842:D12844"/>
    <mergeCell ref="E12842:E12844"/>
    <mergeCell ref="F12842:F12844"/>
    <mergeCell ref="G12842:G12844"/>
    <mergeCell ref="H12842:H12844"/>
    <mergeCell ref="I12836:I12838"/>
    <mergeCell ref="J12836:J12838"/>
    <mergeCell ref="C12839:C12841"/>
    <mergeCell ref="D12839:D12841"/>
    <mergeCell ref="E12839:E12841"/>
    <mergeCell ref="F12839:F12841"/>
    <mergeCell ref="G12839:G12841"/>
    <mergeCell ref="H12839:H12841"/>
    <mergeCell ref="I12839:I12841"/>
    <mergeCell ref="J12839:J12841"/>
    <mergeCell ref="C12836:C12838"/>
    <mergeCell ref="D12836:D12838"/>
    <mergeCell ref="E12836:E12838"/>
    <mergeCell ref="F12836:F12838"/>
    <mergeCell ref="G12836:G12838"/>
    <mergeCell ref="H12836:H12838"/>
    <mergeCell ref="I12830:I12832"/>
    <mergeCell ref="J12830:J12832"/>
    <mergeCell ref="C12833:C12835"/>
    <mergeCell ref="D12833:D12835"/>
    <mergeCell ref="E12833:E12835"/>
    <mergeCell ref="F12833:F12835"/>
    <mergeCell ref="G12833:G12835"/>
    <mergeCell ref="H12833:H12835"/>
    <mergeCell ref="I12833:I12835"/>
    <mergeCell ref="J12833:J12835"/>
    <mergeCell ref="C12830:C12832"/>
    <mergeCell ref="D12830:D12832"/>
    <mergeCell ref="E12830:E12832"/>
    <mergeCell ref="F12830:F12832"/>
    <mergeCell ref="G12830:G12832"/>
    <mergeCell ref="H12830:H12832"/>
    <mergeCell ref="I12824:I12826"/>
    <mergeCell ref="J12824:J12826"/>
    <mergeCell ref="C12827:C12829"/>
    <mergeCell ref="D12827:D12829"/>
    <mergeCell ref="E12827:E12829"/>
    <mergeCell ref="F12827:F12829"/>
    <mergeCell ref="G12827:G12829"/>
    <mergeCell ref="H12827:H12829"/>
    <mergeCell ref="I12827:I12829"/>
    <mergeCell ref="J12827:J12829"/>
    <mergeCell ref="C12824:C12826"/>
    <mergeCell ref="D12824:D12826"/>
    <mergeCell ref="E12824:E12826"/>
    <mergeCell ref="F12824:F12826"/>
    <mergeCell ref="G12824:G12826"/>
    <mergeCell ref="H12824:H12826"/>
    <mergeCell ref="I12818:I12820"/>
    <mergeCell ref="J12818:J12820"/>
    <mergeCell ref="C12821:C12823"/>
    <mergeCell ref="D12821:D12823"/>
    <mergeCell ref="E12821:E12823"/>
    <mergeCell ref="F12821:F12823"/>
    <mergeCell ref="G12821:G12823"/>
    <mergeCell ref="H12821:H12823"/>
    <mergeCell ref="I12821:I12823"/>
    <mergeCell ref="J12821:J12823"/>
    <mergeCell ref="C12818:C12820"/>
    <mergeCell ref="D12818:D12820"/>
    <mergeCell ref="E12818:E12820"/>
    <mergeCell ref="F12818:F12820"/>
    <mergeCell ref="G12818:G12820"/>
    <mergeCell ref="H12818:H12820"/>
    <mergeCell ref="I12812:I12814"/>
    <mergeCell ref="J12812:J12814"/>
    <mergeCell ref="C12815:C12817"/>
    <mergeCell ref="D12815:D12817"/>
    <mergeCell ref="E12815:E12817"/>
    <mergeCell ref="F12815:F12817"/>
    <mergeCell ref="G12815:G12817"/>
    <mergeCell ref="H12815:H12817"/>
    <mergeCell ref="I12815:I12817"/>
    <mergeCell ref="J12815:J12817"/>
    <mergeCell ref="C12812:C12814"/>
    <mergeCell ref="D12812:D12814"/>
    <mergeCell ref="E12812:E12814"/>
    <mergeCell ref="F12812:F12814"/>
    <mergeCell ref="G12812:G12814"/>
    <mergeCell ref="H12812:H12814"/>
    <mergeCell ref="I12806:I12808"/>
    <mergeCell ref="J12806:J12808"/>
    <mergeCell ref="C12809:C12811"/>
    <mergeCell ref="D12809:D12811"/>
    <mergeCell ref="E12809:E12811"/>
    <mergeCell ref="F12809:F12811"/>
    <mergeCell ref="G12809:G12811"/>
    <mergeCell ref="H12809:H12811"/>
    <mergeCell ref="I12809:I12811"/>
    <mergeCell ref="J12809:J12811"/>
    <mergeCell ref="C12806:C12808"/>
    <mergeCell ref="D12806:D12808"/>
    <mergeCell ref="E12806:E12808"/>
    <mergeCell ref="F12806:F12808"/>
    <mergeCell ref="G12806:G12808"/>
    <mergeCell ref="H12806:H12808"/>
    <mergeCell ref="I12800:I12802"/>
    <mergeCell ref="J12800:J12802"/>
    <mergeCell ref="C12803:C12805"/>
    <mergeCell ref="D12803:D12805"/>
    <mergeCell ref="E12803:E12805"/>
    <mergeCell ref="F12803:F12805"/>
    <mergeCell ref="G12803:G12805"/>
    <mergeCell ref="H12803:H12805"/>
    <mergeCell ref="I12803:I12805"/>
    <mergeCell ref="J12803:J12805"/>
    <mergeCell ref="C12800:C12802"/>
    <mergeCell ref="D12800:D12802"/>
    <mergeCell ref="E12800:E12802"/>
    <mergeCell ref="F12800:F12802"/>
    <mergeCell ref="G12800:G12802"/>
    <mergeCell ref="H12800:H12802"/>
    <mergeCell ref="I12794:I12796"/>
    <mergeCell ref="J12794:J12796"/>
    <mergeCell ref="C12797:C12799"/>
    <mergeCell ref="D12797:D12799"/>
    <mergeCell ref="E12797:E12799"/>
    <mergeCell ref="F12797:F12799"/>
    <mergeCell ref="G12797:G12799"/>
    <mergeCell ref="H12797:H12799"/>
    <mergeCell ref="I12797:I12799"/>
    <mergeCell ref="J12797:J12799"/>
    <mergeCell ref="C12794:C12796"/>
    <mergeCell ref="D12794:D12796"/>
    <mergeCell ref="E12794:E12796"/>
    <mergeCell ref="F12794:F12796"/>
    <mergeCell ref="G12794:G12796"/>
    <mergeCell ref="H12794:H12796"/>
    <mergeCell ref="I12788:I12790"/>
    <mergeCell ref="J12788:J12790"/>
    <mergeCell ref="C12791:C12793"/>
    <mergeCell ref="D12791:D12793"/>
    <mergeCell ref="E12791:E12793"/>
    <mergeCell ref="F12791:F12793"/>
    <mergeCell ref="G12791:G12793"/>
    <mergeCell ref="H12791:H12793"/>
    <mergeCell ref="I12791:I12793"/>
    <mergeCell ref="J12791:J12793"/>
    <mergeCell ref="C12788:C12790"/>
    <mergeCell ref="D12788:D12790"/>
    <mergeCell ref="E12788:E12790"/>
    <mergeCell ref="F12788:F12790"/>
    <mergeCell ref="G12788:G12790"/>
    <mergeCell ref="H12788:H12790"/>
    <mergeCell ref="I12782:I12784"/>
    <mergeCell ref="J12782:J12784"/>
    <mergeCell ref="C12785:C12787"/>
    <mergeCell ref="D12785:D12787"/>
    <mergeCell ref="E12785:E12787"/>
    <mergeCell ref="F12785:F12787"/>
    <mergeCell ref="G12785:G12787"/>
    <mergeCell ref="H12785:H12787"/>
    <mergeCell ref="I12785:I12787"/>
    <mergeCell ref="J12785:J12787"/>
    <mergeCell ref="C12782:C12784"/>
    <mergeCell ref="D12782:D12784"/>
    <mergeCell ref="E12782:E12784"/>
    <mergeCell ref="F12782:F12784"/>
    <mergeCell ref="G12782:G12784"/>
    <mergeCell ref="H12782:H12784"/>
    <mergeCell ref="I12776:I12778"/>
    <mergeCell ref="J12776:J12778"/>
    <mergeCell ref="C12779:C12781"/>
    <mergeCell ref="D12779:D12781"/>
    <mergeCell ref="E12779:E12781"/>
    <mergeCell ref="F12779:F12781"/>
    <mergeCell ref="G12779:G12781"/>
    <mergeCell ref="H12779:H12781"/>
    <mergeCell ref="I12779:I12781"/>
    <mergeCell ref="J12779:J12781"/>
    <mergeCell ref="C12776:C12778"/>
    <mergeCell ref="D12776:D12778"/>
    <mergeCell ref="E12776:E12778"/>
    <mergeCell ref="F12776:F12778"/>
    <mergeCell ref="G12776:G12778"/>
    <mergeCell ref="H12776:H12778"/>
    <mergeCell ref="I12770:I12772"/>
    <mergeCell ref="J12770:J12772"/>
    <mergeCell ref="C12773:C12775"/>
    <mergeCell ref="D12773:D12775"/>
    <mergeCell ref="E12773:E12775"/>
    <mergeCell ref="F12773:F12775"/>
    <mergeCell ref="G12773:G12775"/>
    <mergeCell ref="H12773:H12775"/>
    <mergeCell ref="I12773:I12775"/>
    <mergeCell ref="J12773:J12775"/>
    <mergeCell ref="C12770:C12772"/>
    <mergeCell ref="D12770:D12772"/>
    <mergeCell ref="E12770:E12772"/>
    <mergeCell ref="F12770:F12772"/>
    <mergeCell ref="G12770:G12772"/>
    <mergeCell ref="H12770:H12772"/>
    <mergeCell ref="I12764:I12766"/>
    <mergeCell ref="J12764:J12766"/>
    <mergeCell ref="C12767:C12769"/>
    <mergeCell ref="D12767:D12769"/>
    <mergeCell ref="E12767:E12769"/>
    <mergeCell ref="F12767:F12769"/>
    <mergeCell ref="G12767:G12769"/>
    <mergeCell ref="H12767:H12769"/>
    <mergeCell ref="I12767:I12769"/>
    <mergeCell ref="J12767:J12769"/>
    <mergeCell ref="C12764:C12766"/>
    <mergeCell ref="D12764:D12766"/>
    <mergeCell ref="E12764:E12766"/>
    <mergeCell ref="F12764:F12766"/>
    <mergeCell ref="G12764:G12766"/>
    <mergeCell ref="H12764:H12766"/>
    <mergeCell ref="I12758:I12760"/>
    <mergeCell ref="J12758:J12760"/>
    <mergeCell ref="C12761:C12763"/>
    <mergeCell ref="D12761:D12763"/>
    <mergeCell ref="E12761:E12763"/>
    <mergeCell ref="F12761:F12763"/>
    <mergeCell ref="G12761:G12763"/>
    <mergeCell ref="H12761:H12763"/>
    <mergeCell ref="I12761:I12763"/>
    <mergeCell ref="J12761:J12763"/>
    <mergeCell ref="C12758:C12760"/>
    <mergeCell ref="D12758:D12760"/>
    <mergeCell ref="E12758:E12760"/>
    <mergeCell ref="F12758:F12760"/>
    <mergeCell ref="G12758:G12760"/>
    <mergeCell ref="H12758:H12760"/>
    <mergeCell ref="I12752:I12754"/>
    <mergeCell ref="J12752:J12754"/>
    <mergeCell ref="C12755:C12757"/>
    <mergeCell ref="D12755:D12757"/>
    <mergeCell ref="E12755:E12757"/>
    <mergeCell ref="F12755:F12757"/>
    <mergeCell ref="G12755:G12757"/>
    <mergeCell ref="H12755:H12757"/>
    <mergeCell ref="I12755:I12757"/>
    <mergeCell ref="J12755:J12757"/>
    <mergeCell ref="C12752:C12754"/>
    <mergeCell ref="D12752:D12754"/>
    <mergeCell ref="E12752:E12754"/>
    <mergeCell ref="F12752:F12754"/>
    <mergeCell ref="G12752:G12754"/>
    <mergeCell ref="H12752:H12754"/>
    <mergeCell ref="I12746:I12748"/>
    <mergeCell ref="J12746:J12748"/>
    <mergeCell ref="C12749:C12751"/>
    <mergeCell ref="D12749:D12751"/>
    <mergeCell ref="E12749:E12751"/>
    <mergeCell ref="F12749:F12751"/>
    <mergeCell ref="G12749:G12751"/>
    <mergeCell ref="H12749:H12751"/>
    <mergeCell ref="I12749:I12751"/>
    <mergeCell ref="J12749:J12751"/>
    <mergeCell ref="C12746:C12748"/>
    <mergeCell ref="D12746:D12748"/>
    <mergeCell ref="E12746:E12748"/>
    <mergeCell ref="F12746:F12748"/>
    <mergeCell ref="G12746:G12748"/>
    <mergeCell ref="H12746:H12748"/>
    <mergeCell ref="I12740:I12742"/>
    <mergeCell ref="J12740:J12742"/>
    <mergeCell ref="C12743:C12745"/>
    <mergeCell ref="D12743:D12745"/>
    <mergeCell ref="E12743:E12745"/>
    <mergeCell ref="F12743:F12745"/>
    <mergeCell ref="G12743:G12745"/>
    <mergeCell ref="H12743:H12745"/>
    <mergeCell ref="I12743:I12745"/>
    <mergeCell ref="J12743:J12745"/>
    <mergeCell ref="C12740:C12742"/>
    <mergeCell ref="D12740:D12742"/>
    <mergeCell ref="E12740:E12742"/>
    <mergeCell ref="F12740:F12742"/>
    <mergeCell ref="G12740:G12742"/>
    <mergeCell ref="H12740:H12742"/>
    <mergeCell ref="I12734:I12736"/>
    <mergeCell ref="J12734:J12736"/>
    <mergeCell ref="C12737:C12739"/>
    <mergeCell ref="D12737:D12739"/>
    <mergeCell ref="E12737:E12739"/>
    <mergeCell ref="F12737:F12739"/>
    <mergeCell ref="G12737:G12739"/>
    <mergeCell ref="H12737:H12739"/>
    <mergeCell ref="I12737:I12739"/>
    <mergeCell ref="J12737:J12739"/>
    <mergeCell ref="C12734:C12736"/>
    <mergeCell ref="D12734:D12736"/>
    <mergeCell ref="E12734:E12736"/>
    <mergeCell ref="F12734:F12736"/>
    <mergeCell ref="G12734:G12736"/>
    <mergeCell ref="H12734:H12736"/>
    <mergeCell ref="I12728:I12730"/>
    <mergeCell ref="J12728:J12730"/>
    <mergeCell ref="C12731:C12733"/>
    <mergeCell ref="D12731:D12733"/>
    <mergeCell ref="E12731:E12733"/>
    <mergeCell ref="F12731:F12733"/>
    <mergeCell ref="G12731:G12733"/>
    <mergeCell ref="H12731:H12733"/>
    <mergeCell ref="I12731:I12733"/>
    <mergeCell ref="J12731:J12733"/>
    <mergeCell ref="C12728:C12730"/>
    <mergeCell ref="D12728:D12730"/>
    <mergeCell ref="E12728:E12730"/>
    <mergeCell ref="F12728:F12730"/>
    <mergeCell ref="G12728:G12730"/>
    <mergeCell ref="H12728:H12730"/>
    <mergeCell ref="I12722:I12724"/>
    <mergeCell ref="J12722:J12724"/>
    <mergeCell ref="C12725:C12727"/>
    <mergeCell ref="D12725:D12727"/>
    <mergeCell ref="E12725:E12727"/>
    <mergeCell ref="F12725:F12727"/>
    <mergeCell ref="G12725:G12727"/>
    <mergeCell ref="H12725:H12727"/>
    <mergeCell ref="I12725:I12727"/>
    <mergeCell ref="J12725:J12727"/>
    <mergeCell ref="C12722:C12724"/>
    <mergeCell ref="D12722:D12724"/>
    <mergeCell ref="E12722:E12724"/>
    <mergeCell ref="F12722:F12724"/>
    <mergeCell ref="G12722:G12724"/>
    <mergeCell ref="H12722:H12724"/>
    <mergeCell ref="I12716:I12718"/>
    <mergeCell ref="J12716:J12718"/>
    <mergeCell ref="C12719:C12721"/>
    <mergeCell ref="D12719:D12721"/>
    <mergeCell ref="E12719:E12721"/>
    <mergeCell ref="F12719:F12721"/>
    <mergeCell ref="G12719:G12721"/>
    <mergeCell ref="H12719:H12721"/>
    <mergeCell ref="I12719:I12721"/>
    <mergeCell ref="J12719:J12721"/>
    <mergeCell ref="C12716:C12718"/>
    <mergeCell ref="D12716:D12718"/>
    <mergeCell ref="E12716:E12718"/>
    <mergeCell ref="F12716:F12718"/>
    <mergeCell ref="G12716:G12718"/>
    <mergeCell ref="H12716:H12718"/>
    <mergeCell ref="I12710:I12712"/>
    <mergeCell ref="J12710:J12712"/>
    <mergeCell ref="C12713:C12715"/>
    <mergeCell ref="D12713:D12715"/>
    <mergeCell ref="E12713:E12715"/>
    <mergeCell ref="F12713:F12715"/>
    <mergeCell ref="G12713:G12715"/>
    <mergeCell ref="H12713:H12715"/>
    <mergeCell ref="I12713:I12715"/>
    <mergeCell ref="J12713:J12715"/>
    <mergeCell ref="C12710:C12712"/>
    <mergeCell ref="D12710:D12712"/>
    <mergeCell ref="E12710:E12712"/>
    <mergeCell ref="F12710:F12712"/>
    <mergeCell ref="G12710:G12712"/>
    <mergeCell ref="H12710:H12712"/>
    <mergeCell ref="I12704:I12706"/>
    <mergeCell ref="J12704:J12706"/>
    <mergeCell ref="C12707:C12709"/>
    <mergeCell ref="D12707:D12709"/>
    <mergeCell ref="E12707:E12709"/>
    <mergeCell ref="F12707:F12709"/>
    <mergeCell ref="G12707:G12709"/>
    <mergeCell ref="H12707:H12709"/>
    <mergeCell ref="I12707:I12709"/>
    <mergeCell ref="J12707:J12709"/>
    <mergeCell ref="C12704:C12706"/>
    <mergeCell ref="D12704:D12706"/>
    <mergeCell ref="E12704:E12706"/>
    <mergeCell ref="F12704:F12706"/>
    <mergeCell ref="G12704:G12706"/>
    <mergeCell ref="H12704:H12706"/>
    <mergeCell ref="I12698:I12700"/>
    <mergeCell ref="J12698:J12700"/>
    <mergeCell ref="C12701:C12703"/>
    <mergeCell ref="D12701:D12703"/>
    <mergeCell ref="E12701:E12703"/>
    <mergeCell ref="F12701:F12703"/>
    <mergeCell ref="G12701:G12703"/>
    <mergeCell ref="H12701:H12703"/>
    <mergeCell ref="I12701:I12703"/>
    <mergeCell ref="J12701:J12703"/>
    <mergeCell ref="C12698:C12700"/>
    <mergeCell ref="D12698:D12700"/>
    <mergeCell ref="E12698:E12700"/>
    <mergeCell ref="F12698:F12700"/>
    <mergeCell ref="G12698:G12700"/>
    <mergeCell ref="H12698:H12700"/>
    <mergeCell ref="I12692:I12694"/>
    <mergeCell ref="J12692:J12694"/>
    <mergeCell ref="C12695:C12697"/>
    <mergeCell ref="D12695:D12697"/>
    <mergeCell ref="E12695:E12697"/>
    <mergeCell ref="F12695:F12697"/>
    <mergeCell ref="G12695:G12697"/>
    <mergeCell ref="H12695:H12697"/>
    <mergeCell ref="I12695:I12697"/>
    <mergeCell ref="J12695:J12697"/>
    <mergeCell ref="C12692:C12694"/>
    <mergeCell ref="D12692:D12694"/>
    <mergeCell ref="E12692:E12694"/>
    <mergeCell ref="F12692:F12694"/>
    <mergeCell ref="G12692:G12694"/>
    <mergeCell ref="H12692:H12694"/>
    <mergeCell ref="I12686:I12688"/>
    <mergeCell ref="J12686:J12688"/>
    <mergeCell ref="C12689:C12691"/>
    <mergeCell ref="D12689:D12691"/>
    <mergeCell ref="E12689:E12691"/>
    <mergeCell ref="F12689:F12691"/>
    <mergeCell ref="G12689:G12691"/>
    <mergeCell ref="H12689:H12691"/>
    <mergeCell ref="I12689:I12691"/>
    <mergeCell ref="J12689:J12691"/>
    <mergeCell ref="C12686:C12688"/>
    <mergeCell ref="D12686:D12688"/>
    <mergeCell ref="E12686:E12688"/>
    <mergeCell ref="F12686:F12688"/>
    <mergeCell ref="G12686:G12688"/>
    <mergeCell ref="H12686:H12688"/>
    <mergeCell ref="I12680:I12682"/>
    <mergeCell ref="J12680:J12682"/>
    <mergeCell ref="C12683:C12685"/>
    <mergeCell ref="D12683:D12685"/>
    <mergeCell ref="E12683:E12685"/>
    <mergeCell ref="F12683:F12685"/>
    <mergeCell ref="G12683:G12685"/>
    <mergeCell ref="H12683:H12685"/>
    <mergeCell ref="I12683:I12685"/>
    <mergeCell ref="J12683:J12685"/>
    <mergeCell ref="C12680:C12682"/>
    <mergeCell ref="D12680:D12682"/>
    <mergeCell ref="E12680:E12682"/>
    <mergeCell ref="F12680:F12682"/>
    <mergeCell ref="G12680:G12682"/>
    <mergeCell ref="H12680:H12682"/>
    <mergeCell ref="I12674:I12676"/>
    <mergeCell ref="J12674:J12676"/>
    <mergeCell ref="C12677:C12679"/>
    <mergeCell ref="D12677:D12679"/>
    <mergeCell ref="E12677:E12679"/>
    <mergeCell ref="F12677:F12679"/>
    <mergeCell ref="G12677:G12679"/>
    <mergeCell ref="H12677:H12679"/>
    <mergeCell ref="I12677:I12679"/>
    <mergeCell ref="J12677:J12679"/>
    <mergeCell ref="C12674:C12676"/>
    <mergeCell ref="D12674:D12676"/>
    <mergeCell ref="E12674:E12676"/>
    <mergeCell ref="F12674:F12676"/>
    <mergeCell ref="G12674:G12676"/>
    <mergeCell ref="H12674:H12676"/>
    <mergeCell ref="I12668:I12670"/>
    <mergeCell ref="J12668:J12670"/>
    <mergeCell ref="C12671:C12673"/>
    <mergeCell ref="D12671:D12673"/>
    <mergeCell ref="E12671:E12673"/>
    <mergeCell ref="F12671:F12673"/>
    <mergeCell ref="G12671:G12673"/>
    <mergeCell ref="H12671:H12673"/>
    <mergeCell ref="I12671:I12673"/>
    <mergeCell ref="J12671:J12673"/>
    <mergeCell ref="C12668:C12670"/>
    <mergeCell ref="D12668:D12670"/>
    <mergeCell ref="E12668:E12670"/>
    <mergeCell ref="F12668:F12670"/>
    <mergeCell ref="G12668:G12670"/>
    <mergeCell ref="H12668:H12670"/>
    <mergeCell ref="I12662:I12664"/>
    <mergeCell ref="J12662:J12664"/>
    <mergeCell ref="C12665:C12667"/>
    <mergeCell ref="D12665:D12667"/>
    <mergeCell ref="E12665:E12667"/>
    <mergeCell ref="F12665:F12667"/>
    <mergeCell ref="G12665:G12667"/>
    <mergeCell ref="H12665:H12667"/>
    <mergeCell ref="I12665:I12667"/>
    <mergeCell ref="J12665:J12667"/>
    <mergeCell ref="C12662:C12664"/>
    <mergeCell ref="D12662:D12664"/>
    <mergeCell ref="E12662:E12664"/>
    <mergeCell ref="F12662:F12664"/>
    <mergeCell ref="G12662:G12664"/>
    <mergeCell ref="H12662:H12664"/>
    <mergeCell ref="I12656:I12658"/>
    <mergeCell ref="J12656:J12658"/>
    <mergeCell ref="C12659:C12661"/>
    <mergeCell ref="D12659:D12661"/>
    <mergeCell ref="E12659:E12661"/>
    <mergeCell ref="F12659:F12661"/>
    <mergeCell ref="G12659:G12661"/>
    <mergeCell ref="H12659:H12661"/>
    <mergeCell ref="I12659:I12661"/>
    <mergeCell ref="J12659:J12661"/>
    <mergeCell ref="C12656:C12658"/>
    <mergeCell ref="D12656:D12658"/>
    <mergeCell ref="E12656:E12658"/>
    <mergeCell ref="F12656:F12658"/>
    <mergeCell ref="G12656:G12658"/>
    <mergeCell ref="H12656:H12658"/>
    <mergeCell ref="I12650:I12652"/>
    <mergeCell ref="J12650:J12652"/>
    <mergeCell ref="C12653:C12655"/>
    <mergeCell ref="D12653:D12655"/>
    <mergeCell ref="E12653:E12655"/>
    <mergeCell ref="F12653:F12655"/>
    <mergeCell ref="G12653:G12655"/>
    <mergeCell ref="H12653:H12655"/>
    <mergeCell ref="I12653:I12655"/>
    <mergeCell ref="J12653:J12655"/>
    <mergeCell ref="C12650:C12652"/>
    <mergeCell ref="D12650:D12652"/>
    <mergeCell ref="E12650:E12652"/>
    <mergeCell ref="F12650:F12652"/>
    <mergeCell ref="G12650:G12652"/>
    <mergeCell ref="H12650:H12652"/>
    <mergeCell ref="I12644:I12646"/>
    <mergeCell ref="J12644:J12646"/>
    <mergeCell ref="C12647:C12649"/>
    <mergeCell ref="D12647:D12649"/>
    <mergeCell ref="E12647:E12649"/>
    <mergeCell ref="F12647:F12649"/>
    <mergeCell ref="G12647:G12649"/>
    <mergeCell ref="H12647:H12649"/>
    <mergeCell ref="I12647:I12649"/>
    <mergeCell ref="J12647:J12649"/>
    <mergeCell ref="C12644:C12646"/>
    <mergeCell ref="D12644:D12646"/>
    <mergeCell ref="E12644:E12646"/>
    <mergeCell ref="F12644:F12646"/>
    <mergeCell ref="G12644:G12646"/>
    <mergeCell ref="H12644:H12646"/>
    <mergeCell ref="I12638:I12640"/>
    <mergeCell ref="J12638:J12640"/>
    <mergeCell ref="C12641:C12643"/>
    <mergeCell ref="D12641:D12643"/>
    <mergeCell ref="E12641:E12643"/>
    <mergeCell ref="F12641:F12643"/>
    <mergeCell ref="G12641:G12643"/>
    <mergeCell ref="H12641:H12643"/>
    <mergeCell ref="I12641:I12643"/>
    <mergeCell ref="J12641:J12643"/>
    <mergeCell ref="C12638:C12640"/>
    <mergeCell ref="D12638:D12640"/>
    <mergeCell ref="E12638:E12640"/>
    <mergeCell ref="F12638:F12640"/>
    <mergeCell ref="G12638:G12640"/>
    <mergeCell ref="H12638:H12640"/>
    <mergeCell ref="I12632:I12634"/>
    <mergeCell ref="J12632:J12634"/>
    <mergeCell ref="C12635:C12637"/>
    <mergeCell ref="D12635:D12637"/>
    <mergeCell ref="E12635:E12637"/>
    <mergeCell ref="F12635:F12637"/>
    <mergeCell ref="G12635:G12637"/>
    <mergeCell ref="H12635:H12637"/>
    <mergeCell ref="I12635:I12637"/>
    <mergeCell ref="J12635:J12637"/>
    <mergeCell ref="C12632:C12634"/>
    <mergeCell ref="D12632:D12634"/>
    <mergeCell ref="E12632:E12634"/>
    <mergeCell ref="F12632:F12634"/>
    <mergeCell ref="G12632:G12634"/>
    <mergeCell ref="H12632:H12634"/>
    <mergeCell ref="I12626:I12628"/>
    <mergeCell ref="J12626:J12628"/>
    <mergeCell ref="C12629:C12631"/>
    <mergeCell ref="D12629:D12631"/>
    <mergeCell ref="E12629:E12631"/>
    <mergeCell ref="F12629:F12631"/>
    <mergeCell ref="G12629:G12631"/>
    <mergeCell ref="H12629:H12631"/>
    <mergeCell ref="I12629:I12631"/>
    <mergeCell ref="J12629:J12631"/>
    <mergeCell ref="C12626:C12628"/>
    <mergeCell ref="D12626:D12628"/>
    <mergeCell ref="E12626:E12628"/>
    <mergeCell ref="F12626:F12628"/>
    <mergeCell ref="G12626:G12628"/>
    <mergeCell ref="H12626:H12628"/>
    <mergeCell ref="J12620:J12622"/>
    <mergeCell ref="B12623:B12868"/>
    <mergeCell ref="C12623:C12625"/>
    <mergeCell ref="D12623:D12625"/>
    <mergeCell ref="E12623:E12625"/>
    <mergeCell ref="F12623:F12625"/>
    <mergeCell ref="G12623:G12625"/>
    <mergeCell ref="H12623:H12625"/>
    <mergeCell ref="I12623:I12625"/>
    <mergeCell ref="J12623:J12625"/>
    <mergeCell ref="I12617:I12619"/>
    <mergeCell ref="J12617:J12619"/>
    <mergeCell ref="B12620:B12622"/>
    <mergeCell ref="C12620:C12622"/>
    <mergeCell ref="D12620:D12622"/>
    <mergeCell ref="E12620:E12622"/>
    <mergeCell ref="F12620:F12622"/>
    <mergeCell ref="G12620:G12622"/>
    <mergeCell ref="H12620:H12622"/>
    <mergeCell ref="I12620:I12622"/>
    <mergeCell ref="C12617:C12619"/>
    <mergeCell ref="D12617:D12619"/>
    <mergeCell ref="E12617:E12619"/>
    <mergeCell ref="F12617:F12619"/>
    <mergeCell ref="G12617:G12619"/>
    <mergeCell ref="H12617:H12619"/>
    <mergeCell ref="I12611:I12613"/>
    <mergeCell ref="J12611:J12613"/>
    <mergeCell ref="C12614:C12616"/>
    <mergeCell ref="D12614:D12616"/>
    <mergeCell ref="E12614:E12616"/>
    <mergeCell ref="F12614:F12616"/>
    <mergeCell ref="G12614:G12616"/>
    <mergeCell ref="H12614:H12616"/>
    <mergeCell ref="I12614:I12616"/>
    <mergeCell ref="J12614:J12616"/>
    <mergeCell ref="C12611:C12613"/>
    <mergeCell ref="D12611:D12613"/>
    <mergeCell ref="E12611:E12613"/>
    <mergeCell ref="F12611:F12613"/>
    <mergeCell ref="G12611:G12613"/>
    <mergeCell ref="H12611:H12613"/>
    <mergeCell ref="I12605:I12607"/>
    <mergeCell ref="J12605:J12607"/>
    <mergeCell ref="C12608:C12610"/>
    <mergeCell ref="D12608:D12610"/>
    <mergeCell ref="E12608:E12610"/>
    <mergeCell ref="F12608:F12610"/>
    <mergeCell ref="G12608:G12610"/>
    <mergeCell ref="H12608:H12610"/>
    <mergeCell ref="I12608:I12610"/>
    <mergeCell ref="J12608:J12610"/>
    <mergeCell ref="C12605:C12607"/>
    <mergeCell ref="D12605:D12607"/>
    <mergeCell ref="E12605:E12607"/>
    <mergeCell ref="F12605:F12607"/>
    <mergeCell ref="G12605:G12607"/>
    <mergeCell ref="H12605:H12607"/>
    <mergeCell ref="I12599:I12601"/>
    <mergeCell ref="J12599:J12601"/>
    <mergeCell ref="C12602:C12604"/>
    <mergeCell ref="D12602:D12604"/>
    <mergeCell ref="E12602:E12604"/>
    <mergeCell ref="F12602:F12604"/>
    <mergeCell ref="G12602:G12604"/>
    <mergeCell ref="H12602:H12604"/>
    <mergeCell ref="I12602:I12604"/>
    <mergeCell ref="J12602:J12604"/>
    <mergeCell ref="C12599:C12601"/>
    <mergeCell ref="D12599:D12601"/>
    <mergeCell ref="E12599:E12601"/>
    <mergeCell ref="F12599:F12601"/>
    <mergeCell ref="G12599:G12601"/>
    <mergeCell ref="H12599:H12601"/>
    <mergeCell ref="I12593:I12595"/>
    <mergeCell ref="J12593:J12595"/>
    <mergeCell ref="C12596:C12598"/>
    <mergeCell ref="D12596:D12598"/>
    <mergeCell ref="E12596:E12598"/>
    <mergeCell ref="F12596:F12598"/>
    <mergeCell ref="G12596:G12598"/>
    <mergeCell ref="H12596:H12598"/>
    <mergeCell ref="I12596:I12598"/>
    <mergeCell ref="J12596:J12598"/>
    <mergeCell ref="C12593:C12595"/>
    <mergeCell ref="D12593:D12595"/>
    <mergeCell ref="E12593:E12595"/>
    <mergeCell ref="F12593:F12595"/>
    <mergeCell ref="G12593:G12595"/>
    <mergeCell ref="H12593:H12595"/>
    <mergeCell ref="I12587:I12589"/>
    <mergeCell ref="J12587:J12589"/>
    <mergeCell ref="C12590:C12592"/>
    <mergeCell ref="D12590:D12592"/>
    <mergeCell ref="E12590:E12592"/>
    <mergeCell ref="F12590:F12592"/>
    <mergeCell ref="G12590:G12592"/>
    <mergeCell ref="H12590:H12592"/>
    <mergeCell ref="I12590:I12592"/>
    <mergeCell ref="J12590:J12592"/>
    <mergeCell ref="C12587:C12589"/>
    <mergeCell ref="D12587:D12589"/>
    <mergeCell ref="E12587:E12589"/>
    <mergeCell ref="F12587:F12589"/>
    <mergeCell ref="G12587:G12589"/>
    <mergeCell ref="H12587:H12589"/>
    <mergeCell ref="I12581:I12583"/>
    <mergeCell ref="J12581:J12583"/>
    <mergeCell ref="C12584:C12586"/>
    <mergeCell ref="D12584:D12586"/>
    <mergeCell ref="E12584:E12586"/>
    <mergeCell ref="F12584:F12586"/>
    <mergeCell ref="G12584:G12586"/>
    <mergeCell ref="H12584:H12586"/>
    <mergeCell ref="I12584:I12586"/>
    <mergeCell ref="J12584:J12586"/>
    <mergeCell ref="C12581:C12583"/>
    <mergeCell ref="D12581:D12583"/>
    <mergeCell ref="E12581:E12583"/>
    <mergeCell ref="F12581:F12583"/>
    <mergeCell ref="G12581:G12583"/>
    <mergeCell ref="H12581:H12583"/>
    <mergeCell ref="I12575:I12577"/>
    <mergeCell ref="J12575:J12577"/>
    <mergeCell ref="C12578:C12580"/>
    <mergeCell ref="D12578:D12580"/>
    <mergeCell ref="E12578:E12580"/>
    <mergeCell ref="F12578:F12580"/>
    <mergeCell ref="G12578:G12580"/>
    <mergeCell ref="H12578:H12580"/>
    <mergeCell ref="I12578:I12580"/>
    <mergeCell ref="J12578:J12580"/>
    <mergeCell ref="C12575:C12577"/>
    <mergeCell ref="D12575:D12577"/>
    <mergeCell ref="E12575:E12577"/>
    <mergeCell ref="F12575:F12577"/>
    <mergeCell ref="G12575:G12577"/>
    <mergeCell ref="H12575:H12577"/>
    <mergeCell ref="I12569:I12571"/>
    <mergeCell ref="J12569:J12571"/>
    <mergeCell ref="C12572:C12574"/>
    <mergeCell ref="D12572:D12574"/>
    <mergeCell ref="E12572:E12574"/>
    <mergeCell ref="F12572:F12574"/>
    <mergeCell ref="G12572:G12574"/>
    <mergeCell ref="H12572:H12574"/>
    <mergeCell ref="I12572:I12574"/>
    <mergeCell ref="J12572:J12574"/>
    <mergeCell ref="C12569:C12571"/>
    <mergeCell ref="D12569:D12571"/>
    <mergeCell ref="E12569:E12571"/>
    <mergeCell ref="F12569:F12571"/>
    <mergeCell ref="G12569:G12571"/>
    <mergeCell ref="H12569:H12571"/>
    <mergeCell ref="I12563:I12565"/>
    <mergeCell ref="J12563:J12565"/>
    <mergeCell ref="C12566:C12568"/>
    <mergeCell ref="D12566:D12568"/>
    <mergeCell ref="E12566:E12568"/>
    <mergeCell ref="F12566:F12568"/>
    <mergeCell ref="G12566:G12568"/>
    <mergeCell ref="H12566:H12568"/>
    <mergeCell ref="I12566:I12568"/>
    <mergeCell ref="J12566:J12568"/>
    <mergeCell ref="C12563:C12565"/>
    <mergeCell ref="D12563:D12565"/>
    <mergeCell ref="E12563:E12565"/>
    <mergeCell ref="F12563:F12565"/>
    <mergeCell ref="G12563:G12565"/>
    <mergeCell ref="H12563:H12565"/>
    <mergeCell ref="I12557:I12559"/>
    <mergeCell ref="J12557:J12559"/>
    <mergeCell ref="C12560:C12562"/>
    <mergeCell ref="D12560:D12562"/>
    <mergeCell ref="E12560:E12562"/>
    <mergeCell ref="F12560:F12562"/>
    <mergeCell ref="G12560:G12562"/>
    <mergeCell ref="H12560:H12562"/>
    <mergeCell ref="I12560:I12562"/>
    <mergeCell ref="J12560:J12562"/>
    <mergeCell ref="C12557:C12559"/>
    <mergeCell ref="D12557:D12559"/>
    <mergeCell ref="E12557:E12559"/>
    <mergeCell ref="F12557:F12559"/>
    <mergeCell ref="G12557:G12559"/>
    <mergeCell ref="H12557:H12559"/>
    <mergeCell ref="I12551:I12553"/>
    <mergeCell ref="J12551:J12553"/>
    <mergeCell ref="C12554:C12556"/>
    <mergeCell ref="D12554:D12556"/>
    <mergeCell ref="E12554:E12556"/>
    <mergeCell ref="F12554:F12556"/>
    <mergeCell ref="G12554:G12556"/>
    <mergeCell ref="H12554:H12556"/>
    <mergeCell ref="I12554:I12556"/>
    <mergeCell ref="J12554:J12556"/>
    <mergeCell ref="C12551:C12553"/>
    <mergeCell ref="D12551:D12553"/>
    <mergeCell ref="E12551:E12553"/>
    <mergeCell ref="F12551:F12553"/>
    <mergeCell ref="G12551:G12553"/>
    <mergeCell ref="H12551:H12553"/>
    <mergeCell ref="I12545:I12547"/>
    <mergeCell ref="J12545:J12547"/>
    <mergeCell ref="C12548:C12550"/>
    <mergeCell ref="D12548:D12550"/>
    <mergeCell ref="E12548:E12550"/>
    <mergeCell ref="F12548:F12550"/>
    <mergeCell ref="G12548:G12550"/>
    <mergeCell ref="H12548:H12550"/>
    <mergeCell ref="I12548:I12550"/>
    <mergeCell ref="J12548:J12550"/>
    <mergeCell ref="C12545:C12547"/>
    <mergeCell ref="D12545:D12547"/>
    <mergeCell ref="E12545:E12547"/>
    <mergeCell ref="F12545:F12547"/>
    <mergeCell ref="G12545:G12547"/>
    <mergeCell ref="H12545:H12547"/>
    <mergeCell ref="I12539:I12541"/>
    <mergeCell ref="J12539:J12541"/>
    <mergeCell ref="C12542:C12544"/>
    <mergeCell ref="D12542:D12544"/>
    <mergeCell ref="E12542:E12544"/>
    <mergeCell ref="F12542:F12544"/>
    <mergeCell ref="G12542:G12544"/>
    <mergeCell ref="H12542:H12544"/>
    <mergeCell ref="I12542:I12544"/>
    <mergeCell ref="J12542:J12544"/>
    <mergeCell ref="C12539:C12541"/>
    <mergeCell ref="D12539:D12541"/>
    <mergeCell ref="E12539:E12541"/>
    <mergeCell ref="F12539:F12541"/>
    <mergeCell ref="G12539:G12541"/>
    <mergeCell ref="H12539:H12541"/>
    <mergeCell ref="I12533:I12535"/>
    <mergeCell ref="J12533:J12535"/>
    <mergeCell ref="C12536:C12538"/>
    <mergeCell ref="D12536:D12538"/>
    <mergeCell ref="E12536:E12538"/>
    <mergeCell ref="F12536:F12538"/>
    <mergeCell ref="G12536:G12538"/>
    <mergeCell ref="H12536:H12538"/>
    <mergeCell ref="I12536:I12538"/>
    <mergeCell ref="J12536:J12538"/>
    <mergeCell ref="C12533:C12535"/>
    <mergeCell ref="D12533:D12535"/>
    <mergeCell ref="E12533:E12535"/>
    <mergeCell ref="F12533:F12535"/>
    <mergeCell ref="G12533:G12535"/>
    <mergeCell ref="H12533:H12535"/>
    <mergeCell ref="I12527:I12529"/>
    <mergeCell ref="J12527:J12529"/>
    <mergeCell ref="C12530:C12532"/>
    <mergeCell ref="D12530:D12532"/>
    <mergeCell ref="E12530:E12532"/>
    <mergeCell ref="F12530:F12532"/>
    <mergeCell ref="G12530:G12532"/>
    <mergeCell ref="H12530:H12532"/>
    <mergeCell ref="I12530:I12532"/>
    <mergeCell ref="J12530:J12532"/>
    <mergeCell ref="C12527:C12529"/>
    <mergeCell ref="D12527:D12529"/>
    <mergeCell ref="E12527:E12529"/>
    <mergeCell ref="F12527:F12529"/>
    <mergeCell ref="G12527:G12529"/>
    <mergeCell ref="H12527:H12529"/>
    <mergeCell ref="I12521:I12523"/>
    <mergeCell ref="J12521:J12523"/>
    <mergeCell ref="C12524:C12526"/>
    <mergeCell ref="D12524:D12526"/>
    <mergeCell ref="E12524:E12526"/>
    <mergeCell ref="F12524:F12526"/>
    <mergeCell ref="G12524:G12526"/>
    <mergeCell ref="H12524:H12526"/>
    <mergeCell ref="I12524:I12526"/>
    <mergeCell ref="J12524:J12526"/>
    <mergeCell ref="C12521:C12523"/>
    <mergeCell ref="D12521:D12523"/>
    <mergeCell ref="E12521:E12523"/>
    <mergeCell ref="F12521:F12523"/>
    <mergeCell ref="G12521:G12523"/>
    <mergeCell ref="H12521:H12523"/>
    <mergeCell ref="I12515:I12517"/>
    <mergeCell ref="J12515:J12517"/>
    <mergeCell ref="C12518:C12520"/>
    <mergeCell ref="D12518:D12520"/>
    <mergeCell ref="E12518:E12520"/>
    <mergeCell ref="F12518:F12520"/>
    <mergeCell ref="G12518:G12520"/>
    <mergeCell ref="H12518:H12520"/>
    <mergeCell ref="I12518:I12520"/>
    <mergeCell ref="J12518:J12520"/>
    <mergeCell ref="C12515:C12517"/>
    <mergeCell ref="D12515:D12517"/>
    <mergeCell ref="E12515:E12517"/>
    <mergeCell ref="F12515:F12517"/>
    <mergeCell ref="G12515:G12517"/>
    <mergeCell ref="H12515:H12517"/>
    <mergeCell ref="I12509:I12511"/>
    <mergeCell ref="J12509:J12511"/>
    <mergeCell ref="C12512:C12514"/>
    <mergeCell ref="D12512:D12514"/>
    <mergeCell ref="E12512:E12514"/>
    <mergeCell ref="F12512:F12514"/>
    <mergeCell ref="G12512:G12514"/>
    <mergeCell ref="H12512:H12514"/>
    <mergeCell ref="I12512:I12514"/>
    <mergeCell ref="J12512:J12514"/>
    <mergeCell ref="C12509:C12511"/>
    <mergeCell ref="D12509:D12511"/>
    <mergeCell ref="E12509:E12511"/>
    <mergeCell ref="F12509:F12511"/>
    <mergeCell ref="G12509:G12511"/>
    <mergeCell ref="H12509:H12511"/>
    <mergeCell ref="I12503:I12505"/>
    <mergeCell ref="J12503:J12505"/>
    <mergeCell ref="C12506:C12508"/>
    <mergeCell ref="D12506:D12508"/>
    <mergeCell ref="E12506:E12508"/>
    <mergeCell ref="F12506:F12508"/>
    <mergeCell ref="G12506:G12508"/>
    <mergeCell ref="H12506:H12508"/>
    <mergeCell ref="I12506:I12508"/>
    <mergeCell ref="J12506:J12508"/>
    <mergeCell ref="C12503:C12505"/>
    <mergeCell ref="D12503:D12505"/>
    <mergeCell ref="E12503:E12505"/>
    <mergeCell ref="F12503:F12505"/>
    <mergeCell ref="G12503:G12505"/>
    <mergeCell ref="H12503:H12505"/>
    <mergeCell ref="I12497:I12499"/>
    <mergeCell ref="J12497:J12499"/>
    <mergeCell ref="C12500:C12502"/>
    <mergeCell ref="D12500:D12502"/>
    <mergeCell ref="E12500:E12502"/>
    <mergeCell ref="F12500:F12502"/>
    <mergeCell ref="G12500:G12502"/>
    <mergeCell ref="H12500:H12502"/>
    <mergeCell ref="I12500:I12502"/>
    <mergeCell ref="J12500:J12502"/>
    <mergeCell ref="C12497:C12499"/>
    <mergeCell ref="D12497:D12499"/>
    <mergeCell ref="E12497:E12499"/>
    <mergeCell ref="F12497:F12499"/>
    <mergeCell ref="G12497:G12499"/>
    <mergeCell ref="H12497:H12499"/>
    <mergeCell ref="I12491:I12493"/>
    <mergeCell ref="J12491:J12493"/>
    <mergeCell ref="C12494:C12496"/>
    <mergeCell ref="D12494:D12496"/>
    <mergeCell ref="E12494:E12496"/>
    <mergeCell ref="F12494:F12496"/>
    <mergeCell ref="G12494:G12496"/>
    <mergeCell ref="H12494:H12496"/>
    <mergeCell ref="I12494:I12496"/>
    <mergeCell ref="J12494:J12496"/>
    <mergeCell ref="C12491:C12493"/>
    <mergeCell ref="D12491:D12493"/>
    <mergeCell ref="E12491:E12493"/>
    <mergeCell ref="F12491:F12493"/>
    <mergeCell ref="G12491:G12493"/>
    <mergeCell ref="H12491:H12493"/>
    <mergeCell ref="I12485:I12487"/>
    <mergeCell ref="J12485:J12487"/>
    <mergeCell ref="C12488:C12490"/>
    <mergeCell ref="D12488:D12490"/>
    <mergeCell ref="E12488:E12490"/>
    <mergeCell ref="F12488:F12490"/>
    <mergeCell ref="G12488:G12490"/>
    <mergeCell ref="H12488:H12490"/>
    <mergeCell ref="I12488:I12490"/>
    <mergeCell ref="J12488:J12490"/>
    <mergeCell ref="C12485:C12487"/>
    <mergeCell ref="D12485:D12487"/>
    <mergeCell ref="E12485:E12487"/>
    <mergeCell ref="F12485:F12487"/>
    <mergeCell ref="G12485:G12487"/>
    <mergeCell ref="H12485:H12487"/>
    <mergeCell ref="I12479:I12481"/>
    <mergeCell ref="J12479:J12481"/>
    <mergeCell ref="C12482:C12484"/>
    <mergeCell ref="D12482:D12484"/>
    <mergeCell ref="E12482:E12484"/>
    <mergeCell ref="F12482:F12484"/>
    <mergeCell ref="G12482:G12484"/>
    <mergeCell ref="H12482:H12484"/>
    <mergeCell ref="I12482:I12484"/>
    <mergeCell ref="J12482:J12484"/>
    <mergeCell ref="C12479:C12481"/>
    <mergeCell ref="D12479:D12481"/>
    <mergeCell ref="E12479:E12481"/>
    <mergeCell ref="F12479:F12481"/>
    <mergeCell ref="G12479:G12481"/>
    <mergeCell ref="H12479:H12481"/>
    <mergeCell ref="I12473:I12475"/>
    <mergeCell ref="J12473:J12475"/>
    <mergeCell ref="C12476:C12478"/>
    <mergeCell ref="D12476:D12478"/>
    <mergeCell ref="E12476:E12478"/>
    <mergeCell ref="F12476:F12478"/>
    <mergeCell ref="G12476:G12478"/>
    <mergeCell ref="H12476:H12478"/>
    <mergeCell ref="I12476:I12478"/>
    <mergeCell ref="J12476:J12478"/>
    <mergeCell ref="C12473:C12475"/>
    <mergeCell ref="D12473:D12475"/>
    <mergeCell ref="E12473:E12475"/>
    <mergeCell ref="F12473:F12475"/>
    <mergeCell ref="G12473:G12475"/>
    <mergeCell ref="H12473:H12475"/>
    <mergeCell ref="I12467:I12469"/>
    <mergeCell ref="J12467:J12469"/>
    <mergeCell ref="C12470:C12472"/>
    <mergeCell ref="D12470:D12472"/>
    <mergeCell ref="E12470:E12472"/>
    <mergeCell ref="F12470:F12472"/>
    <mergeCell ref="G12470:G12472"/>
    <mergeCell ref="H12470:H12472"/>
    <mergeCell ref="I12470:I12472"/>
    <mergeCell ref="J12470:J12472"/>
    <mergeCell ref="C12467:C12469"/>
    <mergeCell ref="D12467:D12469"/>
    <mergeCell ref="E12467:E12469"/>
    <mergeCell ref="F12467:F12469"/>
    <mergeCell ref="G12467:G12469"/>
    <mergeCell ref="H12467:H12469"/>
    <mergeCell ref="I12461:I12463"/>
    <mergeCell ref="J12461:J12463"/>
    <mergeCell ref="C12464:C12466"/>
    <mergeCell ref="D12464:D12466"/>
    <mergeCell ref="E12464:E12466"/>
    <mergeCell ref="F12464:F12466"/>
    <mergeCell ref="G12464:G12466"/>
    <mergeCell ref="H12464:H12466"/>
    <mergeCell ref="I12464:I12466"/>
    <mergeCell ref="J12464:J12466"/>
    <mergeCell ref="C12461:C12463"/>
    <mergeCell ref="D12461:D12463"/>
    <mergeCell ref="E12461:E12463"/>
    <mergeCell ref="F12461:F12463"/>
    <mergeCell ref="G12461:G12463"/>
    <mergeCell ref="H12461:H12463"/>
    <mergeCell ref="I12455:I12457"/>
    <mergeCell ref="J12455:J12457"/>
    <mergeCell ref="C12458:C12460"/>
    <mergeCell ref="D12458:D12460"/>
    <mergeCell ref="E12458:E12460"/>
    <mergeCell ref="F12458:F12460"/>
    <mergeCell ref="G12458:G12460"/>
    <mergeCell ref="H12458:H12460"/>
    <mergeCell ref="I12458:I12460"/>
    <mergeCell ref="J12458:J12460"/>
    <mergeCell ref="C12455:C12457"/>
    <mergeCell ref="D12455:D12457"/>
    <mergeCell ref="E12455:E12457"/>
    <mergeCell ref="F12455:F12457"/>
    <mergeCell ref="G12455:G12457"/>
    <mergeCell ref="H12455:H12457"/>
    <mergeCell ref="I12449:I12451"/>
    <mergeCell ref="J12449:J12451"/>
    <mergeCell ref="C12452:C12454"/>
    <mergeCell ref="D12452:D12454"/>
    <mergeCell ref="E12452:E12454"/>
    <mergeCell ref="F12452:F12454"/>
    <mergeCell ref="G12452:G12454"/>
    <mergeCell ref="H12452:H12454"/>
    <mergeCell ref="I12452:I12454"/>
    <mergeCell ref="J12452:J12454"/>
    <mergeCell ref="C12449:C12451"/>
    <mergeCell ref="D12449:D12451"/>
    <mergeCell ref="E12449:E12451"/>
    <mergeCell ref="F12449:F12451"/>
    <mergeCell ref="G12449:G12451"/>
    <mergeCell ref="H12449:H12451"/>
    <mergeCell ref="I12443:I12445"/>
    <mergeCell ref="J12443:J12445"/>
    <mergeCell ref="C12446:C12448"/>
    <mergeCell ref="D12446:D12448"/>
    <mergeCell ref="E12446:E12448"/>
    <mergeCell ref="F12446:F12448"/>
    <mergeCell ref="G12446:G12448"/>
    <mergeCell ref="H12446:H12448"/>
    <mergeCell ref="I12446:I12448"/>
    <mergeCell ref="J12446:J12448"/>
    <mergeCell ref="C12443:C12445"/>
    <mergeCell ref="D12443:D12445"/>
    <mergeCell ref="E12443:E12445"/>
    <mergeCell ref="F12443:F12445"/>
    <mergeCell ref="G12443:G12445"/>
    <mergeCell ref="H12443:H12445"/>
    <mergeCell ref="I12437:I12439"/>
    <mergeCell ref="J12437:J12439"/>
    <mergeCell ref="C12440:C12442"/>
    <mergeCell ref="D12440:D12442"/>
    <mergeCell ref="E12440:E12442"/>
    <mergeCell ref="F12440:F12442"/>
    <mergeCell ref="G12440:G12442"/>
    <mergeCell ref="H12440:H12442"/>
    <mergeCell ref="I12440:I12442"/>
    <mergeCell ref="J12440:J12442"/>
    <mergeCell ref="C12437:C12439"/>
    <mergeCell ref="D12437:D12439"/>
    <mergeCell ref="E12437:E12439"/>
    <mergeCell ref="F12437:F12439"/>
    <mergeCell ref="G12437:G12439"/>
    <mergeCell ref="H12437:H12439"/>
    <mergeCell ref="I12431:I12433"/>
    <mergeCell ref="J12431:J12433"/>
    <mergeCell ref="C12434:C12436"/>
    <mergeCell ref="D12434:D12436"/>
    <mergeCell ref="E12434:E12436"/>
    <mergeCell ref="F12434:F12436"/>
    <mergeCell ref="G12434:G12436"/>
    <mergeCell ref="H12434:H12436"/>
    <mergeCell ref="I12434:I12436"/>
    <mergeCell ref="J12434:J12436"/>
    <mergeCell ref="C12431:C12433"/>
    <mergeCell ref="D12431:D12433"/>
    <mergeCell ref="E12431:E12433"/>
    <mergeCell ref="F12431:F12433"/>
    <mergeCell ref="G12431:G12433"/>
    <mergeCell ref="H12431:H12433"/>
    <mergeCell ref="I12425:I12427"/>
    <mergeCell ref="J12425:J12427"/>
    <mergeCell ref="C12428:C12430"/>
    <mergeCell ref="D12428:D12430"/>
    <mergeCell ref="E12428:E12430"/>
    <mergeCell ref="F12428:F12430"/>
    <mergeCell ref="G12428:G12430"/>
    <mergeCell ref="H12428:H12430"/>
    <mergeCell ref="I12428:I12430"/>
    <mergeCell ref="J12428:J12430"/>
    <mergeCell ref="C12425:C12427"/>
    <mergeCell ref="D12425:D12427"/>
    <mergeCell ref="E12425:E12427"/>
    <mergeCell ref="F12425:F12427"/>
    <mergeCell ref="G12425:G12427"/>
    <mergeCell ref="H12425:H12427"/>
    <mergeCell ref="I12419:I12421"/>
    <mergeCell ref="J12419:J12421"/>
    <mergeCell ref="C12422:C12424"/>
    <mergeCell ref="D12422:D12424"/>
    <mergeCell ref="E12422:E12424"/>
    <mergeCell ref="F12422:F12424"/>
    <mergeCell ref="G12422:G12424"/>
    <mergeCell ref="H12422:H12424"/>
    <mergeCell ref="I12422:I12424"/>
    <mergeCell ref="J12422:J12424"/>
    <mergeCell ref="C12419:C12421"/>
    <mergeCell ref="D12419:D12421"/>
    <mergeCell ref="E12419:E12421"/>
    <mergeCell ref="F12419:F12421"/>
    <mergeCell ref="G12419:G12421"/>
    <mergeCell ref="H12419:H12421"/>
    <mergeCell ref="I12413:I12415"/>
    <mergeCell ref="J12413:J12415"/>
    <mergeCell ref="C12416:C12418"/>
    <mergeCell ref="D12416:D12418"/>
    <mergeCell ref="E12416:E12418"/>
    <mergeCell ref="F12416:F12418"/>
    <mergeCell ref="G12416:G12418"/>
    <mergeCell ref="H12416:H12418"/>
    <mergeCell ref="I12416:I12418"/>
    <mergeCell ref="J12416:J12418"/>
    <mergeCell ref="C12413:C12415"/>
    <mergeCell ref="D12413:D12415"/>
    <mergeCell ref="E12413:E12415"/>
    <mergeCell ref="F12413:F12415"/>
    <mergeCell ref="G12413:G12415"/>
    <mergeCell ref="H12413:H12415"/>
    <mergeCell ref="I12407:I12409"/>
    <mergeCell ref="J12407:J12409"/>
    <mergeCell ref="C12410:C12412"/>
    <mergeCell ref="D12410:D12412"/>
    <mergeCell ref="E12410:E12412"/>
    <mergeCell ref="F12410:F12412"/>
    <mergeCell ref="G12410:G12412"/>
    <mergeCell ref="H12410:H12412"/>
    <mergeCell ref="I12410:I12412"/>
    <mergeCell ref="J12410:J12412"/>
    <mergeCell ref="C12407:C12409"/>
    <mergeCell ref="D12407:D12409"/>
    <mergeCell ref="E12407:E12409"/>
    <mergeCell ref="F12407:F12409"/>
    <mergeCell ref="G12407:G12409"/>
    <mergeCell ref="H12407:H12409"/>
    <mergeCell ref="I12401:I12403"/>
    <mergeCell ref="J12401:J12403"/>
    <mergeCell ref="C12404:C12406"/>
    <mergeCell ref="D12404:D12406"/>
    <mergeCell ref="E12404:E12406"/>
    <mergeCell ref="F12404:F12406"/>
    <mergeCell ref="G12404:G12406"/>
    <mergeCell ref="H12404:H12406"/>
    <mergeCell ref="I12404:I12406"/>
    <mergeCell ref="J12404:J12406"/>
    <mergeCell ref="C12401:C12403"/>
    <mergeCell ref="D12401:D12403"/>
    <mergeCell ref="E12401:E12403"/>
    <mergeCell ref="F12401:F12403"/>
    <mergeCell ref="G12401:G12403"/>
    <mergeCell ref="H12401:H12403"/>
    <mergeCell ref="I12395:I12397"/>
    <mergeCell ref="J12395:J12397"/>
    <mergeCell ref="C12398:C12400"/>
    <mergeCell ref="D12398:D12400"/>
    <mergeCell ref="E12398:E12400"/>
    <mergeCell ref="F12398:F12400"/>
    <mergeCell ref="G12398:G12400"/>
    <mergeCell ref="H12398:H12400"/>
    <mergeCell ref="I12398:I12400"/>
    <mergeCell ref="J12398:J12400"/>
    <mergeCell ref="C12395:C12397"/>
    <mergeCell ref="D12395:D12397"/>
    <mergeCell ref="E12395:E12397"/>
    <mergeCell ref="F12395:F12397"/>
    <mergeCell ref="G12395:G12397"/>
    <mergeCell ref="H12395:H12397"/>
    <mergeCell ref="I12389:I12391"/>
    <mergeCell ref="J12389:J12391"/>
    <mergeCell ref="C12392:C12394"/>
    <mergeCell ref="D12392:D12394"/>
    <mergeCell ref="E12392:E12394"/>
    <mergeCell ref="F12392:F12394"/>
    <mergeCell ref="G12392:G12394"/>
    <mergeCell ref="H12392:H12394"/>
    <mergeCell ref="I12392:I12394"/>
    <mergeCell ref="J12392:J12394"/>
    <mergeCell ref="C12389:C12391"/>
    <mergeCell ref="D12389:D12391"/>
    <mergeCell ref="E12389:E12391"/>
    <mergeCell ref="F12389:F12391"/>
    <mergeCell ref="G12389:G12391"/>
    <mergeCell ref="H12389:H12391"/>
    <mergeCell ref="I12383:I12385"/>
    <mergeCell ref="J12383:J12385"/>
    <mergeCell ref="C12386:C12388"/>
    <mergeCell ref="D12386:D12388"/>
    <mergeCell ref="E12386:E12388"/>
    <mergeCell ref="F12386:F12388"/>
    <mergeCell ref="G12386:G12388"/>
    <mergeCell ref="H12386:H12388"/>
    <mergeCell ref="I12386:I12388"/>
    <mergeCell ref="J12386:J12388"/>
    <mergeCell ref="C12383:C12385"/>
    <mergeCell ref="D12383:D12385"/>
    <mergeCell ref="E12383:E12385"/>
    <mergeCell ref="F12383:F12385"/>
    <mergeCell ref="G12383:G12385"/>
    <mergeCell ref="H12383:H12385"/>
    <mergeCell ref="I12377:I12379"/>
    <mergeCell ref="J12377:J12379"/>
    <mergeCell ref="C12380:C12382"/>
    <mergeCell ref="D12380:D12382"/>
    <mergeCell ref="E12380:E12382"/>
    <mergeCell ref="F12380:F12382"/>
    <mergeCell ref="G12380:G12382"/>
    <mergeCell ref="H12380:H12382"/>
    <mergeCell ref="I12380:I12382"/>
    <mergeCell ref="J12380:J12382"/>
    <mergeCell ref="C12377:C12379"/>
    <mergeCell ref="D12377:D12379"/>
    <mergeCell ref="E12377:E12379"/>
    <mergeCell ref="F12377:F12379"/>
    <mergeCell ref="G12377:G12379"/>
    <mergeCell ref="H12377:H12379"/>
    <mergeCell ref="I12371:I12373"/>
    <mergeCell ref="J12371:J12373"/>
    <mergeCell ref="C12374:C12376"/>
    <mergeCell ref="D12374:D12376"/>
    <mergeCell ref="E12374:E12376"/>
    <mergeCell ref="F12374:F12376"/>
    <mergeCell ref="G12374:G12376"/>
    <mergeCell ref="H12374:H12376"/>
    <mergeCell ref="I12374:I12376"/>
    <mergeCell ref="J12374:J12376"/>
    <mergeCell ref="C12371:C12373"/>
    <mergeCell ref="D12371:D12373"/>
    <mergeCell ref="E12371:E12373"/>
    <mergeCell ref="F12371:F12373"/>
    <mergeCell ref="G12371:G12373"/>
    <mergeCell ref="H12371:H12373"/>
    <mergeCell ref="I12365:I12367"/>
    <mergeCell ref="J12365:J12367"/>
    <mergeCell ref="C12368:C12370"/>
    <mergeCell ref="D12368:D12370"/>
    <mergeCell ref="E12368:E12370"/>
    <mergeCell ref="F12368:F12370"/>
    <mergeCell ref="G12368:G12370"/>
    <mergeCell ref="H12368:H12370"/>
    <mergeCell ref="I12368:I12370"/>
    <mergeCell ref="J12368:J12370"/>
    <mergeCell ref="C12365:C12367"/>
    <mergeCell ref="D12365:D12367"/>
    <mergeCell ref="E12365:E12367"/>
    <mergeCell ref="F12365:F12367"/>
    <mergeCell ref="G12365:G12367"/>
    <mergeCell ref="H12365:H12367"/>
    <mergeCell ref="I12359:I12361"/>
    <mergeCell ref="J12359:J12361"/>
    <mergeCell ref="C12362:C12364"/>
    <mergeCell ref="D12362:D12364"/>
    <mergeCell ref="E12362:E12364"/>
    <mergeCell ref="F12362:F12364"/>
    <mergeCell ref="G12362:G12364"/>
    <mergeCell ref="H12362:H12364"/>
    <mergeCell ref="I12362:I12364"/>
    <mergeCell ref="J12362:J12364"/>
    <mergeCell ref="C12359:C12361"/>
    <mergeCell ref="D12359:D12361"/>
    <mergeCell ref="E12359:E12361"/>
    <mergeCell ref="F12359:F12361"/>
    <mergeCell ref="G12359:G12361"/>
    <mergeCell ref="H12359:H12361"/>
    <mergeCell ref="I12353:I12355"/>
    <mergeCell ref="J12353:J12355"/>
    <mergeCell ref="C12356:C12358"/>
    <mergeCell ref="D12356:D12358"/>
    <mergeCell ref="E12356:E12358"/>
    <mergeCell ref="F12356:F12358"/>
    <mergeCell ref="G12356:G12358"/>
    <mergeCell ref="H12356:H12358"/>
    <mergeCell ref="I12356:I12358"/>
    <mergeCell ref="J12356:J12358"/>
    <mergeCell ref="C12353:C12355"/>
    <mergeCell ref="D12353:D12355"/>
    <mergeCell ref="E12353:E12355"/>
    <mergeCell ref="F12353:F12355"/>
    <mergeCell ref="G12353:G12355"/>
    <mergeCell ref="H12353:H12355"/>
    <mergeCell ref="I12347:I12349"/>
    <mergeCell ref="J12347:J12349"/>
    <mergeCell ref="C12350:C12352"/>
    <mergeCell ref="D12350:D12352"/>
    <mergeCell ref="E12350:E12352"/>
    <mergeCell ref="F12350:F12352"/>
    <mergeCell ref="G12350:G12352"/>
    <mergeCell ref="H12350:H12352"/>
    <mergeCell ref="I12350:I12352"/>
    <mergeCell ref="J12350:J12352"/>
    <mergeCell ref="C12347:C12349"/>
    <mergeCell ref="D12347:D12349"/>
    <mergeCell ref="E12347:E12349"/>
    <mergeCell ref="F12347:F12349"/>
    <mergeCell ref="G12347:G12349"/>
    <mergeCell ref="H12347:H12349"/>
    <mergeCell ref="I12341:I12343"/>
    <mergeCell ref="J12341:J12343"/>
    <mergeCell ref="C12344:C12346"/>
    <mergeCell ref="D12344:D12346"/>
    <mergeCell ref="E12344:E12346"/>
    <mergeCell ref="F12344:F12346"/>
    <mergeCell ref="G12344:G12346"/>
    <mergeCell ref="H12344:H12346"/>
    <mergeCell ref="I12344:I12346"/>
    <mergeCell ref="J12344:J12346"/>
    <mergeCell ref="C12341:C12343"/>
    <mergeCell ref="D12341:D12343"/>
    <mergeCell ref="E12341:E12343"/>
    <mergeCell ref="F12341:F12343"/>
    <mergeCell ref="G12341:G12343"/>
    <mergeCell ref="H12341:H12343"/>
    <mergeCell ref="I12335:I12337"/>
    <mergeCell ref="J12335:J12337"/>
    <mergeCell ref="C12338:C12340"/>
    <mergeCell ref="D12338:D12340"/>
    <mergeCell ref="E12338:E12340"/>
    <mergeCell ref="F12338:F12340"/>
    <mergeCell ref="G12338:G12340"/>
    <mergeCell ref="H12338:H12340"/>
    <mergeCell ref="I12338:I12340"/>
    <mergeCell ref="J12338:J12340"/>
    <mergeCell ref="C12335:C12337"/>
    <mergeCell ref="D12335:D12337"/>
    <mergeCell ref="E12335:E12337"/>
    <mergeCell ref="F12335:F12337"/>
    <mergeCell ref="G12335:G12337"/>
    <mergeCell ref="H12335:H12337"/>
    <mergeCell ref="I12329:I12331"/>
    <mergeCell ref="J12329:J12331"/>
    <mergeCell ref="C12332:C12334"/>
    <mergeCell ref="D12332:D12334"/>
    <mergeCell ref="E12332:E12334"/>
    <mergeCell ref="F12332:F12334"/>
    <mergeCell ref="G12332:G12334"/>
    <mergeCell ref="H12332:H12334"/>
    <mergeCell ref="I12332:I12334"/>
    <mergeCell ref="J12332:J12334"/>
    <mergeCell ref="C12329:C12331"/>
    <mergeCell ref="D12329:D12331"/>
    <mergeCell ref="E12329:E12331"/>
    <mergeCell ref="F12329:F12331"/>
    <mergeCell ref="G12329:G12331"/>
    <mergeCell ref="H12329:H12331"/>
    <mergeCell ref="I12323:I12325"/>
    <mergeCell ref="J12323:J12325"/>
    <mergeCell ref="C12326:C12328"/>
    <mergeCell ref="D12326:D12328"/>
    <mergeCell ref="E12326:E12328"/>
    <mergeCell ref="F12326:F12328"/>
    <mergeCell ref="G12326:G12328"/>
    <mergeCell ref="H12326:H12328"/>
    <mergeCell ref="I12326:I12328"/>
    <mergeCell ref="J12326:J12328"/>
    <mergeCell ref="C12323:C12325"/>
    <mergeCell ref="D12323:D12325"/>
    <mergeCell ref="E12323:E12325"/>
    <mergeCell ref="F12323:F12325"/>
    <mergeCell ref="G12323:G12325"/>
    <mergeCell ref="H12323:H12325"/>
    <mergeCell ref="I12317:I12319"/>
    <mergeCell ref="J12317:J12319"/>
    <mergeCell ref="C12320:C12322"/>
    <mergeCell ref="D12320:D12322"/>
    <mergeCell ref="E12320:E12322"/>
    <mergeCell ref="F12320:F12322"/>
    <mergeCell ref="G12320:G12322"/>
    <mergeCell ref="H12320:H12322"/>
    <mergeCell ref="I12320:I12322"/>
    <mergeCell ref="J12320:J12322"/>
    <mergeCell ref="C12317:C12319"/>
    <mergeCell ref="D12317:D12319"/>
    <mergeCell ref="E12317:E12319"/>
    <mergeCell ref="F12317:F12319"/>
    <mergeCell ref="G12317:G12319"/>
    <mergeCell ref="H12317:H12319"/>
    <mergeCell ref="I12311:I12313"/>
    <mergeCell ref="J12311:J12313"/>
    <mergeCell ref="C12314:C12316"/>
    <mergeCell ref="D12314:D12316"/>
    <mergeCell ref="E12314:E12316"/>
    <mergeCell ref="F12314:F12316"/>
    <mergeCell ref="G12314:G12316"/>
    <mergeCell ref="H12314:H12316"/>
    <mergeCell ref="I12314:I12316"/>
    <mergeCell ref="J12314:J12316"/>
    <mergeCell ref="C12311:C12313"/>
    <mergeCell ref="D12311:D12313"/>
    <mergeCell ref="E12311:E12313"/>
    <mergeCell ref="F12311:F12313"/>
    <mergeCell ref="G12311:G12313"/>
    <mergeCell ref="H12311:H12313"/>
    <mergeCell ref="I12305:I12307"/>
    <mergeCell ref="J12305:J12307"/>
    <mergeCell ref="C12308:C12310"/>
    <mergeCell ref="D12308:D12310"/>
    <mergeCell ref="E12308:E12310"/>
    <mergeCell ref="F12308:F12310"/>
    <mergeCell ref="G12308:G12310"/>
    <mergeCell ref="H12308:H12310"/>
    <mergeCell ref="I12308:I12310"/>
    <mergeCell ref="J12308:J12310"/>
    <mergeCell ref="C12305:C12307"/>
    <mergeCell ref="D12305:D12307"/>
    <mergeCell ref="E12305:E12307"/>
    <mergeCell ref="F12305:F12307"/>
    <mergeCell ref="G12305:G12307"/>
    <mergeCell ref="H12305:H12307"/>
    <mergeCell ref="I12299:I12301"/>
    <mergeCell ref="J12299:J12301"/>
    <mergeCell ref="C12302:C12304"/>
    <mergeCell ref="D12302:D12304"/>
    <mergeCell ref="E12302:E12304"/>
    <mergeCell ref="F12302:F12304"/>
    <mergeCell ref="G12302:G12304"/>
    <mergeCell ref="H12302:H12304"/>
    <mergeCell ref="I12302:I12304"/>
    <mergeCell ref="J12302:J12304"/>
    <mergeCell ref="C12299:C12301"/>
    <mergeCell ref="D12299:D12301"/>
    <mergeCell ref="E12299:E12301"/>
    <mergeCell ref="F12299:F12301"/>
    <mergeCell ref="G12299:G12301"/>
    <mergeCell ref="H12299:H12301"/>
    <mergeCell ref="I12293:I12295"/>
    <mergeCell ref="J12293:J12295"/>
    <mergeCell ref="C12296:C12298"/>
    <mergeCell ref="D12296:D12298"/>
    <mergeCell ref="E12296:E12298"/>
    <mergeCell ref="F12296:F12298"/>
    <mergeCell ref="G12296:G12298"/>
    <mergeCell ref="H12296:H12298"/>
    <mergeCell ref="I12296:I12298"/>
    <mergeCell ref="J12296:J12298"/>
    <mergeCell ref="C12293:C12295"/>
    <mergeCell ref="D12293:D12295"/>
    <mergeCell ref="E12293:E12295"/>
    <mergeCell ref="F12293:F12295"/>
    <mergeCell ref="G12293:G12295"/>
    <mergeCell ref="H12293:H12295"/>
    <mergeCell ref="I12287:I12289"/>
    <mergeCell ref="J12287:J12289"/>
    <mergeCell ref="C12290:C12292"/>
    <mergeCell ref="D12290:D12292"/>
    <mergeCell ref="E12290:E12292"/>
    <mergeCell ref="F12290:F12292"/>
    <mergeCell ref="G12290:G12292"/>
    <mergeCell ref="H12290:H12292"/>
    <mergeCell ref="I12290:I12292"/>
    <mergeCell ref="J12290:J12292"/>
    <mergeCell ref="C12287:C12289"/>
    <mergeCell ref="D12287:D12289"/>
    <mergeCell ref="E12287:E12289"/>
    <mergeCell ref="F12287:F12289"/>
    <mergeCell ref="G12287:G12289"/>
    <mergeCell ref="H12287:H12289"/>
    <mergeCell ref="I12281:I12283"/>
    <mergeCell ref="J12281:J12283"/>
    <mergeCell ref="C12284:C12286"/>
    <mergeCell ref="D12284:D12286"/>
    <mergeCell ref="E12284:E12286"/>
    <mergeCell ref="F12284:F12286"/>
    <mergeCell ref="G12284:G12286"/>
    <mergeCell ref="H12284:H12286"/>
    <mergeCell ref="I12284:I12286"/>
    <mergeCell ref="J12284:J12286"/>
    <mergeCell ref="C12281:C12283"/>
    <mergeCell ref="D12281:D12283"/>
    <mergeCell ref="E12281:E12283"/>
    <mergeCell ref="F12281:F12283"/>
    <mergeCell ref="G12281:G12283"/>
    <mergeCell ref="H12281:H12283"/>
    <mergeCell ref="I12275:I12277"/>
    <mergeCell ref="J12275:J12277"/>
    <mergeCell ref="C12278:C12280"/>
    <mergeCell ref="D12278:D12280"/>
    <mergeCell ref="E12278:E12280"/>
    <mergeCell ref="F12278:F12280"/>
    <mergeCell ref="G12278:G12280"/>
    <mergeCell ref="H12278:H12280"/>
    <mergeCell ref="I12278:I12280"/>
    <mergeCell ref="J12278:J12280"/>
    <mergeCell ref="C12275:C12277"/>
    <mergeCell ref="D12275:D12277"/>
    <mergeCell ref="E12275:E12277"/>
    <mergeCell ref="F12275:F12277"/>
    <mergeCell ref="G12275:G12277"/>
    <mergeCell ref="H12275:H12277"/>
    <mergeCell ref="I12269:I12271"/>
    <mergeCell ref="J12269:J12271"/>
    <mergeCell ref="C12272:C12274"/>
    <mergeCell ref="D12272:D12274"/>
    <mergeCell ref="E12272:E12274"/>
    <mergeCell ref="F12272:F12274"/>
    <mergeCell ref="G12272:G12274"/>
    <mergeCell ref="H12272:H12274"/>
    <mergeCell ref="I12272:I12274"/>
    <mergeCell ref="J12272:J12274"/>
    <mergeCell ref="C12269:C12271"/>
    <mergeCell ref="D12269:D12271"/>
    <mergeCell ref="E12269:E12271"/>
    <mergeCell ref="F12269:F12271"/>
    <mergeCell ref="G12269:G12271"/>
    <mergeCell ref="H12269:H12271"/>
    <mergeCell ref="I12263:I12265"/>
    <mergeCell ref="J12263:J12265"/>
    <mergeCell ref="C12266:C12268"/>
    <mergeCell ref="D12266:D12268"/>
    <mergeCell ref="E12266:E12268"/>
    <mergeCell ref="F12266:F12268"/>
    <mergeCell ref="G12266:G12268"/>
    <mergeCell ref="H12266:H12268"/>
    <mergeCell ref="I12266:I12268"/>
    <mergeCell ref="J12266:J12268"/>
    <mergeCell ref="C12263:C12265"/>
    <mergeCell ref="D12263:D12265"/>
    <mergeCell ref="E12263:E12265"/>
    <mergeCell ref="F12263:F12265"/>
    <mergeCell ref="G12263:G12265"/>
    <mergeCell ref="H12263:H12265"/>
    <mergeCell ref="I12257:I12259"/>
    <mergeCell ref="J12257:J12259"/>
    <mergeCell ref="C12260:C12262"/>
    <mergeCell ref="D12260:D12262"/>
    <mergeCell ref="E12260:E12262"/>
    <mergeCell ref="F12260:F12262"/>
    <mergeCell ref="G12260:G12262"/>
    <mergeCell ref="H12260:H12262"/>
    <mergeCell ref="I12260:I12262"/>
    <mergeCell ref="J12260:J12262"/>
    <mergeCell ref="C12257:C12259"/>
    <mergeCell ref="D12257:D12259"/>
    <mergeCell ref="E12257:E12259"/>
    <mergeCell ref="F12257:F12259"/>
    <mergeCell ref="G12257:G12259"/>
    <mergeCell ref="H12257:H12259"/>
    <mergeCell ref="J12251:J12253"/>
    <mergeCell ref="B12254:B12619"/>
    <mergeCell ref="C12254:C12256"/>
    <mergeCell ref="D12254:D12256"/>
    <mergeCell ref="E12254:E12256"/>
    <mergeCell ref="F12254:F12256"/>
    <mergeCell ref="G12254:G12256"/>
    <mergeCell ref="H12254:H12256"/>
    <mergeCell ref="I12254:I12256"/>
    <mergeCell ref="J12254:J12256"/>
    <mergeCell ref="I12247:I12250"/>
    <mergeCell ref="J12247:J12250"/>
    <mergeCell ref="B12251:B12253"/>
    <mergeCell ref="C12251:C12253"/>
    <mergeCell ref="D12251:D12253"/>
    <mergeCell ref="E12251:E12253"/>
    <mergeCell ref="F12251:F12253"/>
    <mergeCell ref="G12251:G12253"/>
    <mergeCell ref="H12251:H12253"/>
    <mergeCell ref="I12251:I12253"/>
    <mergeCell ref="I12244:I12246"/>
    <mergeCell ref="J12244:J12246"/>
    <mergeCell ref="A12247:A13696"/>
    <mergeCell ref="B12247:B12250"/>
    <mergeCell ref="C12247:C12250"/>
    <mergeCell ref="D12247:D12250"/>
    <mergeCell ref="E12247:E12250"/>
    <mergeCell ref="F12247:F12250"/>
    <mergeCell ref="G12247:G12250"/>
    <mergeCell ref="H12247:H12250"/>
    <mergeCell ref="C12244:C12246"/>
    <mergeCell ref="D12244:D12246"/>
    <mergeCell ref="E12244:E12246"/>
    <mergeCell ref="F12244:F12246"/>
    <mergeCell ref="G12244:G12246"/>
    <mergeCell ref="H12244:H12246"/>
    <mergeCell ref="J12238:J12240"/>
    <mergeCell ref="B12241:B12246"/>
    <mergeCell ref="C12241:C12243"/>
    <mergeCell ref="D12241:D12243"/>
    <mergeCell ref="E12241:E12243"/>
    <mergeCell ref="F12241:F12243"/>
    <mergeCell ref="G12241:G12243"/>
    <mergeCell ref="H12241:H12243"/>
    <mergeCell ref="I12241:I12243"/>
    <mergeCell ref="J12241:J12243"/>
    <mergeCell ref="I12235:I12237"/>
    <mergeCell ref="J12235:J12237"/>
    <mergeCell ref="B12238:B12240"/>
    <mergeCell ref="C12238:C12240"/>
    <mergeCell ref="D12238:D12240"/>
    <mergeCell ref="E12238:E12240"/>
    <mergeCell ref="F12238:F12240"/>
    <mergeCell ref="G12238:G12240"/>
    <mergeCell ref="H12238:H12240"/>
    <mergeCell ref="I12238:I12240"/>
    <mergeCell ref="C12235:C12237"/>
    <mergeCell ref="D12235:D12237"/>
    <mergeCell ref="E12235:E12237"/>
    <mergeCell ref="F12235:F12237"/>
    <mergeCell ref="G12235:G12237"/>
    <mergeCell ref="H12235:H12237"/>
    <mergeCell ref="I12229:I12231"/>
    <mergeCell ref="J12229:J12231"/>
    <mergeCell ref="C12232:C12234"/>
    <mergeCell ref="D12232:D12234"/>
    <mergeCell ref="E12232:E12234"/>
    <mergeCell ref="F12232:F12234"/>
    <mergeCell ref="G12232:G12234"/>
    <mergeCell ref="H12232:H12234"/>
    <mergeCell ref="I12232:I12234"/>
    <mergeCell ref="J12232:J12234"/>
    <mergeCell ref="H12226:H12228"/>
    <mergeCell ref="I12226:I12228"/>
    <mergeCell ref="J12226:J12228"/>
    <mergeCell ref="B12229:B12237"/>
    <mergeCell ref="C12229:C12231"/>
    <mergeCell ref="D12229:D12231"/>
    <mergeCell ref="E12229:E12231"/>
    <mergeCell ref="F12229:F12231"/>
    <mergeCell ref="G12229:G12231"/>
    <mergeCell ref="H12229:H12231"/>
    <mergeCell ref="B12226:B12228"/>
    <mergeCell ref="C12226:C12228"/>
    <mergeCell ref="D12226:D12228"/>
    <mergeCell ref="E12226:E12228"/>
    <mergeCell ref="F12226:F12228"/>
    <mergeCell ref="G12226:G12228"/>
    <mergeCell ref="I12220:I12222"/>
    <mergeCell ref="J12220:J12222"/>
    <mergeCell ref="C12223:C12225"/>
    <mergeCell ref="D12223:D12225"/>
    <mergeCell ref="E12223:E12225"/>
    <mergeCell ref="F12223:F12225"/>
    <mergeCell ref="G12223:G12225"/>
    <mergeCell ref="H12223:H12225"/>
    <mergeCell ref="I12223:I12225"/>
    <mergeCell ref="J12223:J12225"/>
    <mergeCell ref="H12217:H12219"/>
    <mergeCell ref="I12217:I12219"/>
    <mergeCell ref="J12217:J12219"/>
    <mergeCell ref="B12220:B12225"/>
    <mergeCell ref="C12220:C12222"/>
    <mergeCell ref="D12220:D12222"/>
    <mergeCell ref="E12220:E12222"/>
    <mergeCell ref="F12220:F12222"/>
    <mergeCell ref="G12220:G12222"/>
    <mergeCell ref="H12220:H12222"/>
    <mergeCell ref="B12217:B12219"/>
    <mergeCell ref="C12217:C12219"/>
    <mergeCell ref="D12217:D12219"/>
    <mergeCell ref="E12217:E12219"/>
    <mergeCell ref="F12217:F12219"/>
    <mergeCell ref="G12217:G12219"/>
    <mergeCell ref="I12211:I12213"/>
    <mergeCell ref="J12211:J12213"/>
    <mergeCell ref="C12214:C12216"/>
    <mergeCell ref="D12214:D12216"/>
    <mergeCell ref="E12214:E12216"/>
    <mergeCell ref="F12214:F12216"/>
    <mergeCell ref="G12214:G12216"/>
    <mergeCell ref="H12214:H12216"/>
    <mergeCell ref="I12214:I12216"/>
    <mergeCell ref="J12214:J12216"/>
    <mergeCell ref="C12211:C12213"/>
    <mergeCell ref="D12211:D12213"/>
    <mergeCell ref="E12211:E12213"/>
    <mergeCell ref="F12211:F12213"/>
    <mergeCell ref="G12211:G12213"/>
    <mergeCell ref="H12211:H12213"/>
    <mergeCell ref="I12205:I12207"/>
    <mergeCell ref="J12205:J12207"/>
    <mergeCell ref="C12208:C12210"/>
    <mergeCell ref="D12208:D12210"/>
    <mergeCell ref="E12208:E12210"/>
    <mergeCell ref="F12208:F12210"/>
    <mergeCell ref="G12208:G12210"/>
    <mergeCell ref="H12208:H12210"/>
    <mergeCell ref="I12208:I12210"/>
    <mergeCell ref="J12208:J12210"/>
    <mergeCell ref="C12205:C12207"/>
    <mergeCell ref="D12205:D12207"/>
    <mergeCell ref="E12205:E12207"/>
    <mergeCell ref="F12205:F12207"/>
    <mergeCell ref="G12205:G12207"/>
    <mergeCell ref="H12205:H12207"/>
    <mergeCell ref="I12199:I12201"/>
    <mergeCell ref="J12199:J12201"/>
    <mergeCell ref="C12202:C12204"/>
    <mergeCell ref="D12202:D12204"/>
    <mergeCell ref="E12202:E12204"/>
    <mergeCell ref="F12202:F12204"/>
    <mergeCell ref="G12202:G12204"/>
    <mergeCell ref="H12202:H12204"/>
    <mergeCell ref="I12202:I12204"/>
    <mergeCell ref="J12202:J12204"/>
    <mergeCell ref="C12199:C12201"/>
    <mergeCell ref="D12199:D12201"/>
    <mergeCell ref="E12199:E12201"/>
    <mergeCell ref="F12199:F12201"/>
    <mergeCell ref="G12199:G12201"/>
    <mergeCell ref="H12199:H12201"/>
    <mergeCell ref="I12193:I12195"/>
    <mergeCell ref="J12193:J12195"/>
    <mergeCell ref="C12196:C12198"/>
    <mergeCell ref="D12196:D12198"/>
    <mergeCell ref="E12196:E12198"/>
    <mergeCell ref="F12196:F12198"/>
    <mergeCell ref="G12196:G12198"/>
    <mergeCell ref="H12196:H12198"/>
    <mergeCell ref="I12196:I12198"/>
    <mergeCell ref="J12196:J12198"/>
    <mergeCell ref="H12190:H12192"/>
    <mergeCell ref="I12190:I12192"/>
    <mergeCell ref="J12190:J12192"/>
    <mergeCell ref="B12193:B12216"/>
    <mergeCell ref="C12193:C12195"/>
    <mergeCell ref="D12193:D12195"/>
    <mergeCell ref="E12193:E12195"/>
    <mergeCell ref="F12193:F12195"/>
    <mergeCell ref="G12193:G12195"/>
    <mergeCell ref="H12193:H12195"/>
    <mergeCell ref="B12190:B12192"/>
    <mergeCell ref="C12190:C12192"/>
    <mergeCell ref="D12190:D12192"/>
    <mergeCell ref="E12190:E12192"/>
    <mergeCell ref="F12190:F12192"/>
    <mergeCell ref="G12190:G12192"/>
    <mergeCell ref="J12184:J12186"/>
    <mergeCell ref="B12187:B12189"/>
    <mergeCell ref="C12187:C12189"/>
    <mergeCell ref="D12187:D12189"/>
    <mergeCell ref="E12187:E12189"/>
    <mergeCell ref="F12187:F12189"/>
    <mergeCell ref="G12187:G12189"/>
    <mergeCell ref="H12187:H12189"/>
    <mergeCell ref="I12187:I12189"/>
    <mergeCell ref="J12187:J12189"/>
    <mergeCell ref="I12181:I12183"/>
    <mergeCell ref="J12181:J12183"/>
    <mergeCell ref="B12184:B12186"/>
    <mergeCell ref="C12184:C12186"/>
    <mergeCell ref="D12184:D12186"/>
    <mergeCell ref="E12184:E12186"/>
    <mergeCell ref="F12184:F12186"/>
    <mergeCell ref="G12184:G12186"/>
    <mergeCell ref="H12184:H12186"/>
    <mergeCell ref="I12184:I12186"/>
    <mergeCell ref="C12181:C12183"/>
    <mergeCell ref="D12181:D12183"/>
    <mergeCell ref="E12181:E12183"/>
    <mergeCell ref="F12181:F12183"/>
    <mergeCell ref="G12181:G12183"/>
    <mergeCell ref="H12181:H12183"/>
    <mergeCell ref="I12175:I12177"/>
    <mergeCell ref="J12175:J12177"/>
    <mergeCell ref="C12178:C12180"/>
    <mergeCell ref="D12178:D12180"/>
    <mergeCell ref="E12178:E12180"/>
    <mergeCell ref="F12178:F12180"/>
    <mergeCell ref="G12178:G12180"/>
    <mergeCell ref="H12178:H12180"/>
    <mergeCell ref="I12178:I12180"/>
    <mergeCell ref="J12178:J12180"/>
    <mergeCell ref="C12175:C12177"/>
    <mergeCell ref="D12175:D12177"/>
    <mergeCell ref="E12175:E12177"/>
    <mergeCell ref="F12175:F12177"/>
    <mergeCell ref="G12175:G12177"/>
    <mergeCell ref="H12175:H12177"/>
    <mergeCell ref="I12169:I12171"/>
    <mergeCell ref="J12169:J12171"/>
    <mergeCell ref="C12172:C12174"/>
    <mergeCell ref="D12172:D12174"/>
    <mergeCell ref="E12172:E12174"/>
    <mergeCell ref="F12172:F12174"/>
    <mergeCell ref="G12172:G12174"/>
    <mergeCell ref="H12172:H12174"/>
    <mergeCell ref="I12172:I12174"/>
    <mergeCell ref="J12172:J12174"/>
    <mergeCell ref="C12169:C12171"/>
    <mergeCell ref="D12169:D12171"/>
    <mergeCell ref="E12169:E12171"/>
    <mergeCell ref="F12169:F12171"/>
    <mergeCell ref="G12169:G12171"/>
    <mergeCell ref="H12169:H12171"/>
    <mergeCell ref="I12163:I12165"/>
    <mergeCell ref="J12163:J12165"/>
    <mergeCell ref="C12166:C12168"/>
    <mergeCell ref="D12166:D12168"/>
    <mergeCell ref="E12166:E12168"/>
    <mergeCell ref="F12166:F12168"/>
    <mergeCell ref="G12166:G12168"/>
    <mergeCell ref="H12166:H12168"/>
    <mergeCell ref="I12166:I12168"/>
    <mergeCell ref="J12166:J12168"/>
    <mergeCell ref="H12160:H12162"/>
    <mergeCell ref="I12160:I12162"/>
    <mergeCell ref="J12160:J12162"/>
    <mergeCell ref="B12163:B12183"/>
    <mergeCell ref="C12163:C12165"/>
    <mergeCell ref="D12163:D12165"/>
    <mergeCell ref="E12163:E12165"/>
    <mergeCell ref="F12163:F12165"/>
    <mergeCell ref="G12163:G12165"/>
    <mergeCell ref="H12163:H12165"/>
    <mergeCell ref="B12160:B12162"/>
    <mergeCell ref="C12160:C12162"/>
    <mergeCell ref="D12160:D12162"/>
    <mergeCell ref="E12160:E12162"/>
    <mergeCell ref="F12160:F12162"/>
    <mergeCell ref="G12160:G12162"/>
    <mergeCell ref="I12154:I12156"/>
    <mergeCell ref="J12154:J12156"/>
    <mergeCell ref="C12157:C12159"/>
    <mergeCell ref="D12157:D12159"/>
    <mergeCell ref="E12157:E12159"/>
    <mergeCell ref="F12157:F12159"/>
    <mergeCell ref="G12157:G12159"/>
    <mergeCell ref="H12157:H12159"/>
    <mergeCell ref="I12157:I12159"/>
    <mergeCell ref="J12157:J12159"/>
    <mergeCell ref="C12154:C12156"/>
    <mergeCell ref="D12154:D12156"/>
    <mergeCell ref="E12154:E12156"/>
    <mergeCell ref="F12154:F12156"/>
    <mergeCell ref="G12154:G12156"/>
    <mergeCell ref="H12154:H12156"/>
    <mergeCell ref="I12148:I12150"/>
    <mergeCell ref="J12148:J12150"/>
    <mergeCell ref="C12151:C12153"/>
    <mergeCell ref="D12151:D12153"/>
    <mergeCell ref="E12151:E12153"/>
    <mergeCell ref="F12151:F12153"/>
    <mergeCell ref="G12151:G12153"/>
    <mergeCell ref="H12151:H12153"/>
    <mergeCell ref="I12151:I12153"/>
    <mergeCell ref="J12151:J12153"/>
    <mergeCell ref="C12148:C12150"/>
    <mergeCell ref="D12148:D12150"/>
    <mergeCell ref="E12148:E12150"/>
    <mergeCell ref="F12148:F12150"/>
    <mergeCell ref="G12148:G12150"/>
    <mergeCell ref="H12148:H12150"/>
    <mergeCell ref="I12142:I12144"/>
    <mergeCell ref="J12142:J12144"/>
    <mergeCell ref="C12145:C12147"/>
    <mergeCell ref="D12145:D12147"/>
    <mergeCell ref="E12145:E12147"/>
    <mergeCell ref="F12145:F12147"/>
    <mergeCell ref="G12145:G12147"/>
    <mergeCell ref="H12145:H12147"/>
    <mergeCell ref="I12145:I12147"/>
    <mergeCell ref="J12145:J12147"/>
    <mergeCell ref="H12139:H12141"/>
    <mergeCell ref="I12139:I12141"/>
    <mergeCell ref="J12139:J12141"/>
    <mergeCell ref="B12142:B12159"/>
    <mergeCell ref="C12142:C12144"/>
    <mergeCell ref="D12142:D12144"/>
    <mergeCell ref="E12142:E12144"/>
    <mergeCell ref="F12142:F12144"/>
    <mergeCell ref="G12142:G12144"/>
    <mergeCell ref="H12142:H12144"/>
    <mergeCell ref="B12139:B12141"/>
    <mergeCell ref="C12139:C12141"/>
    <mergeCell ref="D12139:D12141"/>
    <mergeCell ref="E12139:E12141"/>
    <mergeCell ref="F12139:F12141"/>
    <mergeCell ref="G12139:G12141"/>
    <mergeCell ref="I12133:I12135"/>
    <mergeCell ref="J12133:J12135"/>
    <mergeCell ref="C12136:C12138"/>
    <mergeCell ref="D12136:D12138"/>
    <mergeCell ref="E12136:E12138"/>
    <mergeCell ref="F12136:F12138"/>
    <mergeCell ref="G12136:G12138"/>
    <mergeCell ref="H12136:H12138"/>
    <mergeCell ref="I12136:I12138"/>
    <mergeCell ref="J12136:J12138"/>
    <mergeCell ref="C12133:C12135"/>
    <mergeCell ref="D12133:D12135"/>
    <mergeCell ref="E12133:E12135"/>
    <mergeCell ref="F12133:F12135"/>
    <mergeCell ref="G12133:G12135"/>
    <mergeCell ref="H12133:H12135"/>
    <mergeCell ref="I12127:I12129"/>
    <mergeCell ref="J12127:J12129"/>
    <mergeCell ref="C12130:C12132"/>
    <mergeCell ref="D12130:D12132"/>
    <mergeCell ref="E12130:E12132"/>
    <mergeCell ref="F12130:F12132"/>
    <mergeCell ref="G12130:G12132"/>
    <mergeCell ref="H12130:H12132"/>
    <mergeCell ref="I12130:I12132"/>
    <mergeCell ref="J12130:J12132"/>
    <mergeCell ref="C12127:C12129"/>
    <mergeCell ref="D12127:D12129"/>
    <mergeCell ref="E12127:E12129"/>
    <mergeCell ref="F12127:F12129"/>
    <mergeCell ref="G12127:G12129"/>
    <mergeCell ref="H12127:H12129"/>
    <mergeCell ref="I12121:I12123"/>
    <mergeCell ref="J12121:J12123"/>
    <mergeCell ref="C12124:C12126"/>
    <mergeCell ref="D12124:D12126"/>
    <mergeCell ref="E12124:E12126"/>
    <mergeCell ref="F12124:F12126"/>
    <mergeCell ref="G12124:G12126"/>
    <mergeCell ref="H12124:H12126"/>
    <mergeCell ref="I12124:I12126"/>
    <mergeCell ref="J12124:J12126"/>
    <mergeCell ref="C12121:C12123"/>
    <mergeCell ref="D12121:D12123"/>
    <mergeCell ref="E12121:E12123"/>
    <mergeCell ref="F12121:F12123"/>
    <mergeCell ref="G12121:G12123"/>
    <mergeCell ref="H12121:H12123"/>
    <mergeCell ref="I12115:I12117"/>
    <mergeCell ref="J12115:J12117"/>
    <mergeCell ref="C12118:C12120"/>
    <mergeCell ref="D12118:D12120"/>
    <mergeCell ref="E12118:E12120"/>
    <mergeCell ref="F12118:F12120"/>
    <mergeCell ref="G12118:G12120"/>
    <mergeCell ref="H12118:H12120"/>
    <mergeCell ref="I12118:I12120"/>
    <mergeCell ref="J12118:J12120"/>
    <mergeCell ref="C12115:C12117"/>
    <mergeCell ref="D12115:D12117"/>
    <mergeCell ref="E12115:E12117"/>
    <mergeCell ref="F12115:F12117"/>
    <mergeCell ref="G12115:G12117"/>
    <mergeCell ref="H12115:H12117"/>
    <mergeCell ref="I12109:I12111"/>
    <mergeCell ref="J12109:J12111"/>
    <mergeCell ref="C12112:C12114"/>
    <mergeCell ref="D12112:D12114"/>
    <mergeCell ref="E12112:E12114"/>
    <mergeCell ref="F12112:F12114"/>
    <mergeCell ref="G12112:G12114"/>
    <mergeCell ref="H12112:H12114"/>
    <mergeCell ref="I12112:I12114"/>
    <mergeCell ref="J12112:J12114"/>
    <mergeCell ref="C12109:C12111"/>
    <mergeCell ref="D12109:D12111"/>
    <mergeCell ref="E12109:E12111"/>
    <mergeCell ref="F12109:F12111"/>
    <mergeCell ref="G12109:G12111"/>
    <mergeCell ref="H12109:H12111"/>
    <mergeCell ref="J12103:J12105"/>
    <mergeCell ref="B12106:B12138"/>
    <mergeCell ref="C12106:C12108"/>
    <mergeCell ref="D12106:D12108"/>
    <mergeCell ref="E12106:E12108"/>
    <mergeCell ref="F12106:F12108"/>
    <mergeCell ref="G12106:G12108"/>
    <mergeCell ref="H12106:H12108"/>
    <mergeCell ref="I12106:I12108"/>
    <mergeCell ref="J12106:J12108"/>
    <mergeCell ref="I12100:I12102"/>
    <mergeCell ref="J12100:J12102"/>
    <mergeCell ref="B12103:B12105"/>
    <mergeCell ref="C12103:C12105"/>
    <mergeCell ref="D12103:D12105"/>
    <mergeCell ref="E12103:E12105"/>
    <mergeCell ref="F12103:F12105"/>
    <mergeCell ref="G12103:G12105"/>
    <mergeCell ref="H12103:H12105"/>
    <mergeCell ref="I12103:I12105"/>
    <mergeCell ref="C12100:C12102"/>
    <mergeCell ref="D12100:D12102"/>
    <mergeCell ref="E12100:E12102"/>
    <mergeCell ref="F12100:F12102"/>
    <mergeCell ref="G12100:G12102"/>
    <mergeCell ref="H12100:H12102"/>
    <mergeCell ref="J12094:J12096"/>
    <mergeCell ref="B12097:B12102"/>
    <mergeCell ref="C12097:C12099"/>
    <mergeCell ref="D12097:D12099"/>
    <mergeCell ref="E12097:E12099"/>
    <mergeCell ref="F12097:F12099"/>
    <mergeCell ref="G12097:G12099"/>
    <mergeCell ref="H12097:H12099"/>
    <mergeCell ref="I12097:I12099"/>
    <mergeCell ref="J12097:J12099"/>
    <mergeCell ref="I12091:I12093"/>
    <mergeCell ref="J12091:J12093"/>
    <mergeCell ref="B12094:B12096"/>
    <mergeCell ref="C12094:C12096"/>
    <mergeCell ref="D12094:D12096"/>
    <mergeCell ref="E12094:E12096"/>
    <mergeCell ref="F12094:F12096"/>
    <mergeCell ref="G12094:G12096"/>
    <mergeCell ref="H12094:H12096"/>
    <mergeCell ref="I12094:I12096"/>
    <mergeCell ref="C12091:C12093"/>
    <mergeCell ref="D12091:D12093"/>
    <mergeCell ref="E12091:E12093"/>
    <mergeCell ref="F12091:F12093"/>
    <mergeCell ref="G12091:G12093"/>
    <mergeCell ref="H12091:H12093"/>
    <mergeCell ref="J12085:J12087"/>
    <mergeCell ref="B12088:B12093"/>
    <mergeCell ref="C12088:C12090"/>
    <mergeCell ref="D12088:D12090"/>
    <mergeCell ref="E12088:E12090"/>
    <mergeCell ref="F12088:F12090"/>
    <mergeCell ref="G12088:G12090"/>
    <mergeCell ref="H12088:H12090"/>
    <mergeCell ref="I12088:I12090"/>
    <mergeCell ref="J12088:J12090"/>
    <mergeCell ref="I12082:I12084"/>
    <mergeCell ref="J12082:J12084"/>
    <mergeCell ref="B12085:B12087"/>
    <mergeCell ref="C12085:C12087"/>
    <mergeCell ref="D12085:D12087"/>
    <mergeCell ref="E12085:E12087"/>
    <mergeCell ref="F12085:F12087"/>
    <mergeCell ref="G12085:G12087"/>
    <mergeCell ref="H12085:H12087"/>
    <mergeCell ref="I12085:I12087"/>
    <mergeCell ref="C12082:C12084"/>
    <mergeCell ref="D12082:D12084"/>
    <mergeCell ref="E12082:E12084"/>
    <mergeCell ref="F12082:F12084"/>
    <mergeCell ref="G12082:G12084"/>
    <mergeCell ref="H12082:H12084"/>
    <mergeCell ref="I12076:I12078"/>
    <mergeCell ref="J12076:J12078"/>
    <mergeCell ref="C12079:C12081"/>
    <mergeCell ref="D12079:D12081"/>
    <mergeCell ref="E12079:E12081"/>
    <mergeCell ref="F12079:F12081"/>
    <mergeCell ref="G12079:G12081"/>
    <mergeCell ref="H12079:H12081"/>
    <mergeCell ref="I12079:I12081"/>
    <mergeCell ref="J12079:J12081"/>
    <mergeCell ref="C12076:C12078"/>
    <mergeCell ref="D12076:D12078"/>
    <mergeCell ref="E12076:E12078"/>
    <mergeCell ref="F12076:F12078"/>
    <mergeCell ref="G12076:G12078"/>
    <mergeCell ref="H12076:H12078"/>
    <mergeCell ref="I12070:I12072"/>
    <mergeCell ref="J12070:J12072"/>
    <mergeCell ref="C12073:C12075"/>
    <mergeCell ref="D12073:D12075"/>
    <mergeCell ref="E12073:E12075"/>
    <mergeCell ref="F12073:F12075"/>
    <mergeCell ref="G12073:G12075"/>
    <mergeCell ref="H12073:H12075"/>
    <mergeCell ref="I12073:I12075"/>
    <mergeCell ref="J12073:J12075"/>
    <mergeCell ref="H12067:H12069"/>
    <mergeCell ref="I12067:I12069"/>
    <mergeCell ref="J12067:J12069"/>
    <mergeCell ref="B12070:B12084"/>
    <mergeCell ref="C12070:C12072"/>
    <mergeCell ref="D12070:D12072"/>
    <mergeCell ref="E12070:E12072"/>
    <mergeCell ref="F12070:F12072"/>
    <mergeCell ref="G12070:G12072"/>
    <mergeCell ref="H12070:H12072"/>
    <mergeCell ref="B12067:B12069"/>
    <mergeCell ref="C12067:C12069"/>
    <mergeCell ref="D12067:D12069"/>
    <mergeCell ref="E12067:E12069"/>
    <mergeCell ref="F12067:F12069"/>
    <mergeCell ref="G12067:G12069"/>
    <mergeCell ref="I12061:I12063"/>
    <mergeCell ref="J12061:J12063"/>
    <mergeCell ref="C12064:C12066"/>
    <mergeCell ref="D12064:D12066"/>
    <mergeCell ref="E12064:E12066"/>
    <mergeCell ref="F12064:F12066"/>
    <mergeCell ref="G12064:G12066"/>
    <mergeCell ref="H12064:H12066"/>
    <mergeCell ref="I12064:I12066"/>
    <mergeCell ref="J12064:J12066"/>
    <mergeCell ref="H12058:H12060"/>
    <mergeCell ref="I12058:I12060"/>
    <mergeCell ref="J12058:J12060"/>
    <mergeCell ref="B12061:B12066"/>
    <mergeCell ref="C12061:C12063"/>
    <mergeCell ref="D12061:D12063"/>
    <mergeCell ref="E12061:E12063"/>
    <mergeCell ref="F12061:F12063"/>
    <mergeCell ref="G12061:G12063"/>
    <mergeCell ref="H12061:H12063"/>
    <mergeCell ref="B12058:B12060"/>
    <mergeCell ref="C12058:C12060"/>
    <mergeCell ref="D12058:D12060"/>
    <mergeCell ref="E12058:E12060"/>
    <mergeCell ref="F12058:F12060"/>
    <mergeCell ref="G12058:G12060"/>
    <mergeCell ref="I12052:I12054"/>
    <mergeCell ref="J12052:J12054"/>
    <mergeCell ref="C12055:C12057"/>
    <mergeCell ref="D12055:D12057"/>
    <mergeCell ref="E12055:E12057"/>
    <mergeCell ref="F12055:F12057"/>
    <mergeCell ref="G12055:G12057"/>
    <mergeCell ref="H12055:H12057"/>
    <mergeCell ref="I12055:I12057"/>
    <mergeCell ref="J12055:J12057"/>
    <mergeCell ref="H12049:H12051"/>
    <mergeCell ref="I12049:I12051"/>
    <mergeCell ref="J12049:J12051"/>
    <mergeCell ref="B12052:B12057"/>
    <mergeCell ref="C12052:C12054"/>
    <mergeCell ref="D12052:D12054"/>
    <mergeCell ref="E12052:E12054"/>
    <mergeCell ref="F12052:F12054"/>
    <mergeCell ref="G12052:G12054"/>
    <mergeCell ref="H12052:H12054"/>
    <mergeCell ref="B12049:B12051"/>
    <mergeCell ref="C12049:C12051"/>
    <mergeCell ref="D12049:D12051"/>
    <mergeCell ref="E12049:E12051"/>
    <mergeCell ref="F12049:F12051"/>
    <mergeCell ref="G12049:G12051"/>
    <mergeCell ref="J12043:J12045"/>
    <mergeCell ref="B12046:B12048"/>
    <mergeCell ref="C12046:C12048"/>
    <mergeCell ref="D12046:D12048"/>
    <mergeCell ref="E12046:E12048"/>
    <mergeCell ref="F12046:F12048"/>
    <mergeCell ref="G12046:G12048"/>
    <mergeCell ref="H12046:H12048"/>
    <mergeCell ref="I12046:I12048"/>
    <mergeCell ref="J12046:J12048"/>
    <mergeCell ref="I12040:I12042"/>
    <mergeCell ref="J12040:J12042"/>
    <mergeCell ref="B12043:B12045"/>
    <mergeCell ref="C12043:C12045"/>
    <mergeCell ref="D12043:D12045"/>
    <mergeCell ref="E12043:E12045"/>
    <mergeCell ref="F12043:F12045"/>
    <mergeCell ref="G12043:G12045"/>
    <mergeCell ref="H12043:H12045"/>
    <mergeCell ref="I12043:I12045"/>
    <mergeCell ref="H12037:H12039"/>
    <mergeCell ref="I12037:I12039"/>
    <mergeCell ref="J12037:J12039"/>
    <mergeCell ref="B12040:B12042"/>
    <mergeCell ref="C12040:C12042"/>
    <mergeCell ref="D12040:D12042"/>
    <mergeCell ref="E12040:E12042"/>
    <mergeCell ref="F12040:F12042"/>
    <mergeCell ref="G12040:G12042"/>
    <mergeCell ref="H12040:H12042"/>
    <mergeCell ref="B12037:B12039"/>
    <mergeCell ref="C12037:C12039"/>
    <mergeCell ref="D12037:D12039"/>
    <mergeCell ref="E12037:E12039"/>
    <mergeCell ref="F12037:F12039"/>
    <mergeCell ref="G12037:G12039"/>
    <mergeCell ref="J12031:J12033"/>
    <mergeCell ref="B12034:B12036"/>
    <mergeCell ref="C12034:C12036"/>
    <mergeCell ref="D12034:D12036"/>
    <mergeCell ref="E12034:E12036"/>
    <mergeCell ref="F12034:F12036"/>
    <mergeCell ref="G12034:G12036"/>
    <mergeCell ref="H12034:H12036"/>
    <mergeCell ref="I12034:I12036"/>
    <mergeCell ref="J12034:J12036"/>
    <mergeCell ref="I12028:I12030"/>
    <mergeCell ref="J12028:J12030"/>
    <mergeCell ref="B12031:B12033"/>
    <mergeCell ref="C12031:C12033"/>
    <mergeCell ref="D12031:D12033"/>
    <mergeCell ref="E12031:E12033"/>
    <mergeCell ref="F12031:F12033"/>
    <mergeCell ref="G12031:G12033"/>
    <mergeCell ref="H12031:H12033"/>
    <mergeCell ref="I12031:I12033"/>
    <mergeCell ref="C12028:C12030"/>
    <mergeCell ref="D12028:D12030"/>
    <mergeCell ref="E12028:E12030"/>
    <mergeCell ref="F12028:F12030"/>
    <mergeCell ref="G12028:G12030"/>
    <mergeCell ref="H12028:H12030"/>
    <mergeCell ref="I12022:I12024"/>
    <mergeCell ref="J12022:J12024"/>
    <mergeCell ref="C12025:C12027"/>
    <mergeCell ref="D12025:D12027"/>
    <mergeCell ref="E12025:E12027"/>
    <mergeCell ref="F12025:F12027"/>
    <mergeCell ref="G12025:G12027"/>
    <mergeCell ref="H12025:H12027"/>
    <mergeCell ref="I12025:I12027"/>
    <mergeCell ref="J12025:J12027"/>
    <mergeCell ref="C12022:C12024"/>
    <mergeCell ref="D12022:D12024"/>
    <mergeCell ref="E12022:E12024"/>
    <mergeCell ref="F12022:F12024"/>
    <mergeCell ref="G12022:G12024"/>
    <mergeCell ref="H12022:H12024"/>
    <mergeCell ref="I12016:I12018"/>
    <mergeCell ref="J12016:J12018"/>
    <mergeCell ref="C12019:C12021"/>
    <mergeCell ref="D12019:D12021"/>
    <mergeCell ref="E12019:E12021"/>
    <mergeCell ref="F12019:F12021"/>
    <mergeCell ref="G12019:G12021"/>
    <mergeCell ref="H12019:H12021"/>
    <mergeCell ref="I12019:I12021"/>
    <mergeCell ref="J12019:J12021"/>
    <mergeCell ref="C12016:C12018"/>
    <mergeCell ref="D12016:D12018"/>
    <mergeCell ref="E12016:E12018"/>
    <mergeCell ref="F12016:F12018"/>
    <mergeCell ref="G12016:G12018"/>
    <mergeCell ref="H12016:H12018"/>
    <mergeCell ref="I12010:I12012"/>
    <mergeCell ref="J12010:J12012"/>
    <mergeCell ref="C12013:C12015"/>
    <mergeCell ref="D12013:D12015"/>
    <mergeCell ref="E12013:E12015"/>
    <mergeCell ref="F12013:F12015"/>
    <mergeCell ref="G12013:G12015"/>
    <mergeCell ref="H12013:H12015"/>
    <mergeCell ref="I12013:I12015"/>
    <mergeCell ref="J12013:J12015"/>
    <mergeCell ref="C12010:C12012"/>
    <mergeCell ref="D12010:D12012"/>
    <mergeCell ref="E12010:E12012"/>
    <mergeCell ref="F12010:F12012"/>
    <mergeCell ref="G12010:G12012"/>
    <mergeCell ref="H12010:H12012"/>
    <mergeCell ref="I12004:I12006"/>
    <mergeCell ref="J12004:J12006"/>
    <mergeCell ref="C12007:C12009"/>
    <mergeCell ref="D12007:D12009"/>
    <mergeCell ref="E12007:E12009"/>
    <mergeCell ref="F12007:F12009"/>
    <mergeCell ref="G12007:G12009"/>
    <mergeCell ref="H12007:H12009"/>
    <mergeCell ref="I12007:I12009"/>
    <mergeCell ref="J12007:J12009"/>
    <mergeCell ref="C12004:C12006"/>
    <mergeCell ref="D12004:D12006"/>
    <mergeCell ref="E12004:E12006"/>
    <mergeCell ref="F12004:F12006"/>
    <mergeCell ref="G12004:G12006"/>
    <mergeCell ref="H12004:H12006"/>
    <mergeCell ref="I11998:I12000"/>
    <mergeCell ref="J11998:J12000"/>
    <mergeCell ref="C12001:C12003"/>
    <mergeCell ref="D12001:D12003"/>
    <mergeCell ref="E12001:E12003"/>
    <mergeCell ref="F12001:F12003"/>
    <mergeCell ref="G12001:G12003"/>
    <mergeCell ref="H12001:H12003"/>
    <mergeCell ref="I12001:I12003"/>
    <mergeCell ref="J12001:J12003"/>
    <mergeCell ref="C11998:C12000"/>
    <mergeCell ref="D11998:D12000"/>
    <mergeCell ref="E11998:E12000"/>
    <mergeCell ref="F11998:F12000"/>
    <mergeCell ref="G11998:G12000"/>
    <mergeCell ref="H11998:H12000"/>
    <mergeCell ref="I11992:I11994"/>
    <mergeCell ref="J11992:J11994"/>
    <mergeCell ref="C11995:C11997"/>
    <mergeCell ref="D11995:D11997"/>
    <mergeCell ref="E11995:E11997"/>
    <mergeCell ref="F11995:F11997"/>
    <mergeCell ref="G11995:G11997"/>
    <mergeCell ref="H11995:H11997"/>
    <mergeCell ref="I11995:I11997"/>
    <mergeCell ref="J11995:J11997"/>
    <mergeCell ref="C11992:C11994"/>
    <mergeCell ref="D11992:D11994"/>
    <mergeCell ref="E11992:E11994"/>
    <mergeCell ref="F11992:F11994"/>
    <mergeCell ref="G11992:G11994"/>
    <mergeCell ref="H11992:H11994"/>
    <mergeCell ref="I11986:I11988"/>
    <mergeCell ref="J11986:J11988"/>
    <mergeCell ref="C11989:C11991"/>
    <mergeCell ref="D11989:D11991"/>
    <mergeCell ref="E11989:E11991"/>
    <mergeCell ref="F11989:F11991"/>
    <mergeCell ref="G11989:G11991"/>
    <mergeCell ref="H11989:H11991"/>
    <mergeCell ref="I11989:I11991"/>
    <mergeCell ref="J11989:J11991"/>
    <mergeCell ref="C11986:C11988"/>
    <mergeCell ref="D11986:D11988"/>
    <mergeCell ref="E11986:E11988"/>
    <mergeCell ref="F11986:F11988"/>
    <mergeCell ref="G11986:G11988"/>
    <mergeCell ref="H11986:H11988"/>
    <mergeCell ref="I11980:I11982"/>
    <mergeCell ref="J11980:J11982"/>
    <mergeCell ref="C11983:C11985"/>
    <mergeCell ref="D11983:D11985"/>
    <mergeCell ref="E11983:E11985"/>
    <mergeCell ref="F11983:F11985"/>
    <mergeCell ref="G11983:G11985"/>
    <mergeCell ref="H11983:H11985"/>
    <mergeCell ref="I11983:I11985"/>
    <mergeCell ref="J11983:J11985"/>
    <mergeCell ref="C11980:C11982"/>
    <mergeCell ref="D11980:D11982"/>
    <mergeCell ref="E11980:E11982"/>
    <mergeCell ref="F11980:F11982"/>
    <mergeCell ref="G11980:G11982"/>
    <mergeCell ref="H11980:H11982"/>
    <mergeCell ref="I11974:I11976"/>
    <mergeCell ref="J11974:J11976"/>
    <mergeCell ref="C11977:C11979"/>
    <mergeCell ref="D11977:D11979"/>
    <mergeCell ref="E11977:E11979"/>
    <mergeCell ref="F11977:F11979"/>
    <mergeCell ref="G11977:G11979"/>
    <mergeCell ref="H11977:H11979"/>
    <mergeCell ref="I11977:I11979"/>
    <mergeCell ref="J11977:J11979"/>
    <mergeCell ref="C11974:C11976"/>
    <mergeCell ref="D11974:D11976"/>
    <mergeCell ref="E11974:E11976"/>
    <mergeCell ref="F11974:F11976"/>
    <mergeCell ref="G11974:G11976"/>
    <mergeCell ref="H11974:H11976"/>
    <mergeCell ref="I11968:I11970"/>
    <mergeCell ref="J11968:J11970"/>
    <mergeCell ref="C11971:C11973"/>
    <mergeCell ref="D11971:D11973"/>
    <mergeCell ref="E11971:E11973"/>
    <mergeCell ref="F11971:F11973"/>
    <mergeCell ref="G11971:G11973"/>
    <mergeCell ref="H11971:H11973"/>
    <mergeCell ref="I11971:I11973"/>
    <mergeCell ref="J11971:J11973"/>
    <mergeCell ref="C11968:C11970"/>
    <mergeCell ref="D11968:D11970"/>
    <mergeCell ref="E11968:E11970"/>
    <mergeCell ref="F11968:F11970"/>
    <mergeCell ref="G11968:G11970"/>
    <mergeCell ref="H11968:H11970"/>
    <mergeCell ref="I11962:I11964"/>
    <mergeCell ref="J11962:J11964"/>
    <mergeCell ref="C11965:C11967"/>
    <mergeCell ref="D11965:D11967"/>
    <mergeCell ref="E11965:E11967"/>
    <mergeCell ref="F11965:F11967"/>
    <mergeCell ref="G11965:G11967"/>
    <mergeCell ref="H11965:H11967"/>
    <mergeCell ref="I11965:I11967"/>
    <mergeCell ref="J11965:J11967"/>
    <mergeCell ref="C11962:C11964"/>
    <mergeCell ref="D11962:D11964"/>
    <mergeCell ref="E11962:E11964"/>
    <mergeCell ref="F11962:F11964"/>
    <mergeCell ref="G11962:G11964"/>
    <mergeCell ref="H11962:H11964"/>
    <mergeCell ref="I11956:I11958"/>
    <mergeCell ref="J11956:J11958"/>
    <mergeCell ref="C11959:C11961"/>
    <mergeCell ref="D11959:D11961"/>
    <mergeCell ref="E11959:E11961"/>
    <mergeCell ref="F11959:F11961"/>
    <mergeCell ref="G11959:G11961"/>
    <mergeCell ref="H11959:H11961"/>
    <mergeCell ref="I11959:I11961"/>
    <mergeCell ref="J11959:J11961"/>
    <mergeCell ref="C11956:C11958"/>
    <mergeCell ref="D11956:D11958"/>
    <mergeCell ref="E11956:E11958"/>
    <mergeCell ref="F11956:F11958"/>
    <mergeCell ref="G11956:G11958"/>
    <mergeCell ref="H11956:H11958"/>
    <mergeCell ref="I11950:I11952"/>
    <mergeCell ref="J11950:J11952"/>
    <mergeCell ref="C11953:C11955"/>
    <mergeCell ref="D11953:D11955"/>
    <mergeCell ref="E11953:E11955"/>
    <mergeCell ref="F11953:F11955"/>
    <mergeCell ref="G11953:G11955"/>
    <mergeCell ref="H11953:H11955"/>
    <mergeCell ref="I11953:I11955"/>
    <mergeCell ref="J11953:J11955"/>
    <mergeCell ref="C11950:C11952"/>
    <mergeCell ref="D11950:D11952"/>
    <mergeCell ref="E11950:E11952"/>
    <mergeCell ref="F11950:F11952"/>
    <mergeCell ref="G11950:G11952"/>
    <mergeCell ref="H11950:H11952"/>
    <mergeCell ref="I11944:I11946"/>
    <mergeCell ref="J11944:J11946"/>
    <mergeCell ref="C11947:C11949"/>
    <mergeCell ref="D11947:D11949"/>
    <mergeCell ref="E11947:E11949"/>
    <mergeCell ref="F11947:F11949"/>
    <mergeCell ref="G11947:G11949"/>
    <mergeCell ref="H11947:H11949"/>
    <mergeCell ref="I11947:I11949"/>
    <mergeCell ref="J11947:J11949"/>
    <mergeCell ref="C11944:C11946"/>
    <mergeCell ref="D11944:D11946"/>
    <mergeCell ref="E11944:E11946"/>
    <mergeCell ref="F11944:F11946"/>
    <mergeCell ref="G11944:G11946"/>
    <mergeCell ref="H11944:H11946"/>
    <mergeCell ref="I11938:I11940"/>
    <mergeCell ref="J11938:J11940"/>
    <mergeCell ref="C11941:C11943"/>
    <mergeCell ref="D11941:D11943"/>
    <mergeCell ref="E11941:E11943"/>
    <mergeCell ref="F11941:F11943"/>
    <mergeCell ref="G11941:G11943"/>
    <mergeCell ref="H11941:H11943"/>
    <mergeCell ref="I11941:I11943"/>
    <mergeCell ref="J11941:J11943"/>
    <mergeCell ref="C11938:C11940"/>
    <mergeCell ref="D11938:D11940"/>
    <mergeCell ref="E11938:E11940"/>
    <mergeCell ref="F11938:F11940"/>
    <mergeCell ref="G11938:G11940"/>
    <mergeCell ref="H11938:H11940"/>
    <mergeCell ref="I11932:I11934"/>
    <mergeCell ref="J11932:J11934"/>
    <mergeCell ref="C11935:C11937"/>
    <mergeCell ref="D11935:D11937"/>
    <mergeCell ref="E11935:E11937"/>
    <mergeCell ref="F11935:F11937"/>
    <mergeCell ref="G11935:G11937"/>
    <mergeCell ref="H11935:H11937"/>
    <mergeCell ref="I11935:I11937"/>
    <mergeCell ref="J11935:J11937"/>
    <mergeCell ref="C11932:C11934"/>
    <mergeCell ref="D11932:D11934"/>
    <mergeCell ref="E11932:E11934"/>
    <mergeCell ref="F11932:F11934"/>
    <mergeCell ref="G11932:G11934"/>
    <mergeCell ref="H11932:H11934"/>
    <mergeCell ref="I11926:I11928"/>
    <mergeCell ref="J11926:J11928"/>
    <mergeCell ref="C11929:C11931"/>
    <mergeCell ref="D11929:D11931"/>
    <mergeCell ref="E11929:E11931"/>
    <mergeCell ref="F11929:F11931"/>
    <mergeCell ref="G11929:G11931"/>
    <mergeCell ref="H11929:H11931"/>
    <mergeCell ref="I11929:I11931"/>
    <mergeCell ref="J11929:J11931"/>
    <mergeCell ref="C11926:C11928"/>
    <mergeCell ref="D11926:D11928"/>
    <mergeCell ref="E11926:E11928"/>
    <mergeCell ref="F11926:F11928"/>
    <mergeCell ref="G11926:G11928"/>
    <mergeCell ref="H11926:H11928"/>
    <mergeCell ref="I11920:I11922"/>
    <mergeCell ref="J11920:J11922"/>
    <mergeCell ref="C11923:C11925"/>
    <mergeCell ref="D11923:D11925"/>
    <mergeCell ref="E11923:E11925"/>
    <mergeCell ref="F11923:F11925"/>
    <mergeCell ref="G11923:G11925"/>
    <mergeCell ref="H11923:H11925"/>
    <mergeCell ref="I11923:I11925"/>
    <mergeCell ref="J11923:J11925"/>
    <mergeCell ref="C11920:C11922"/>
    <mergeCell ref="D11920:D11922"/>
    <mergeCell ref="E11920:E11922"/>
    <mergeCell ref="F11920:F11922"/>
    <mergeCell ref="G11920:G11922"/>
    <mergeCell ref="H11920:H11922"/>
    <mergeCell ref="I11914:I11916"/>
    <mergeCell ref="J11914:J11916"/>
    <mergeCell ref="C11917:C11919"/>
    <mergeCell ref="D11917:D11919"/>
    <mergeCell ref="E11917:E11919"/>
    <mergeCell ref="F11917:F11919"/>
    <mergeCell ref="G11917:G11919"/>
    <mergeCell ref="H11917:H11919"/>
    <mergeCell ref="I11917:I11919"/>
    <mergeCell ref="J11917:J11919"/>
    <mergeCell ref="C11914:C11916"/>
    <mergeCell ref="D11914:D11916"/>
    <mergeCell ref="E11914:E11916"/>
    <mergeCell ref="F11914:F11916"/>
    <mergeCell ref="G11914:G11916"/>
    <mergeCell ref="H11914:H11916"/>
    <mergeCell ref="I11908:I11910"/>
    <mergeCell ref="J11908:J11910"/>
    <mergeCell ref="C11911:C11913"/>
    <mergeCell ref="D11911:D11913"/>
    <mergeCell ref="E11911:E11913"/>
    <mergeCell ref="F11911:F11913"/>
    <mergeCell ref="G11911:G11913"/>
    <mergeCell ref="H11911:H11913"/>
    <mergeCell ref="I11911:I11913"/>
    <mergeCell ref="J11911:J11913"/>
    <mergeCell ref="C11908:C11910"/>
    <mergeCell ref="D11908:D11910"/>
    <mergeCell ref="E11908:E11910"/>
    <mergeCell ref="F11908:F11910"/>
    <mergeCell ref="G11908:G11910"/>
    <mergeCell ref="H11908:H11910"/>
    <mergeCell ref="I11902:I11904"/>
    <mergeCell ref="J11902:J11904"/>
    <mergeCell ref="C11905:C11907"/>
    <mergeCell ref="D11905:D11907"/>
    <mergeCell ref="E11905:E11907"/>
    <mergeCell ref="F11905:F11907"/>
    <mergeCell ref="G11905:G11907"/>
    <mergeCell ref="H11905:H11907"/>
    <mergeCell ref="I11905:I11907"/>
    <mergeCell ref="J11905:J11907"/>
    <mergeCell ref="C11902:C11904"/>
    <mergeCell ref="D11902:D11904"/>
    <mergeCell ref="E11902:E11904"/>
    <mergeCell ref="F11902:F11904"/>
    <mergeCell ref="G11902:G11904"/>
    <mergeCell ref="H11902:H11904"/>
    <mergeCell ref="I11896:I11898"/>
    <mergeCell ref="J11896:J11898"/>
    <mergeCell ref="C11899:C11901"/>
    <mergeCell ref="D11899:D11901"/>
    <mergeCell ref="E11899:E11901"/>
    <mergeCell ref="F11899:F11901"/>
    <mergeCell ref="G11899:G11901"/>
    <mergeCell ref="H11899:H11901"/>
    <mergeCell ref="I11899:I11901"/>
    <mergeCell ref="J11899:J11901"/>
    <mergeCell ref="C11896:C11898"/>
    <mergeCell ref="D11896:D11898"/>
    <mergeCell ref="E11896:E11898"/>
    <mergeCell ref="F11896:F11898"/>
    <mergeCell ref="G11896:G11898"/>
    <mergeCell ref="H11896:H11898"/>
    <mergeCell ref="I11890:I11892"/>
    <mergeCell ref="J11890:J11892"/>
    <mergeCell ref="C11893:C11895"/>
    <mergeCell ref="D11893:D11895"/>
    <mergeCell ref="E11893:E11895"/>
    <mergeCell ref="F11893:F11895"/>
    <mergeCell ref="G11893:G11895"/>
    <mergeCell ref="H11893:H11895"/>
    <mergeCell ref="I11893:I11895"/>
    <mergeCell ref="J11893:J11895"/>
    <mergeCell ref="C11890:C11892"/>
    <mergeCell ref="D11890:D11892"/>
    <mergeCell ref="E11890:E11892"/>
    <mergeCell ref="F11890:F11892"/>
    <mergeCell ref="G11890:G11892"/>
    <mergeCell ref="H11890:H11892"/>
    <mergeCell ref="I11884:I11886"/>
    <mergeCell ref="J11884:J11886"/>
    <mergeCell ref="C11887:C11889"/>
    <mergeCell ref="D11887:D11889"/>
    <mergeCell ref="E11887:E11889"/>
    <mergeCell ref="F11887:F11889"/>
    <mergeCell ref="G11887:G11889"/>
    <mergeCell ref="H11887:H11889"/>
    <mergeCell ref="I11887:I11889"/>
    <mergeCell ref="J11887:J11889"/>
    <mergeCell ref="C11884:C11886"/>
    <mergeCell ref="D11884:D11886"/>
    <mergeCell ref="E11884:E11886"/>
    <mergeCell ref="F11884:F11886"/>
    <mergeCell ref="G11884:G11886"/>
    <mergeCell ref="H11884:H11886"/>
    <mergeCell ref="I11878:I11880"/>
    <mergeCell ref="J11878:J11880"/>
    <mergeCell ref="C11881:C11883"/>
    <mergeCell ref="D11881:D11883"/>
    <mergeCell ref="E11881:E11883"/>
    <mergeCell ref="F11881:F11883"/>
    <mergeCell ref="G11881:G11883"/>
    <mergeCell ref="H11881:H11883"/>
    <mergeCell ref="I11881:I11883"/>
    <mergeCell ref="J11881:J11883"/>
    <mergeCell ref="C11878:C11880"/>
    <mergeCell ref="D11878:D11880"/>
    <mergeCell ref="E11878:E11880"/>
    <mergeCell ref="F11878:F11880"/>
    <mergeCell ref="G11878:G11880"/>
    <mergeCell ref="H11878:H11880"/>
    <mergeCell ref="I11872:I11874"/>
    <mergeCell ref="J11872:J11874"/>
    <mergeCell ref="C11875:C11877"/>
    <mergeCell ref="D11875:D11877"/>
    <mergeCell ref="E11875:E11877"/>
    <mergeCell ref="F11875:F11877"/>
    <mergeCell ref="G11875:G11877"/>
    <mergeCell ref="H11875:H11877"/>
    <mergeCell ref="I11875:I11877"/>
    <mergeCell ref="J11875:J11877"/>
    <mergeCell ref="C11872:C11874"/>
    <mergeCell ref="D11872:D11874"/>
    <mergeCell ref="E11872:E11874"/>
    <mergeCell ref="F11872:F11874"/>
    <mergeCell ref="G11872:G11874"/>
    <mergeCell ref="H11872:H11874"/>
    <mergeCell ref="I11866:I11868"/>
    <mergeCell ref="J11866:J11868"/>
    <mergeCell ref="C11869:C11871"/>
    <mergeCell ref="D11869:D11871"/>
    <mergeCell ref="E11869:E11871"/>
    <mergeCell ref="F11869:F11871"/>
    <mergeCell ref="G11869:G11871"/>
    <mergeCell ref="H11869:H11871"/>
    <mergeCell ref="I11869:I11871"/>
    <mergeCell ref="J11869:J11871"/>
    <mergeCell ref="C11866:C11868"/>
    <mergeCell ref="D11866:D11868"/>
    <mergeCell ref="E11866:E11868"/>
    <mergeCell ref="F11866:F11868"/>
    <mergeCell ref="G11866:G11868"/>
    <mergeCell ref="H11866:H11868"/>
    <mergeCell ref="I11860:I11862"/>
    <mergeCell ref="J11860:J11862"/>
    <mergeCell ref="C11863:C11865"/>
    <mergeCell ref="D11863:D11865"/>
    <mergeCell ref="E11863:E11865"/>
    <mergeCell ref="F11863:F11865"/>
    <mergeCell ref="G11863:G11865"/>
    <mergeCell ref="H11863:H11865"/>
    <mergeCell ref="I11863:I11865"/>
    <mergeCell ref="J11863:J11865"/>
    <mergeCell ref="C11860:C11862"/>
    <mergeCell ref="D11860:D11862"/>
    <mergeCell ref="E11860:E11862"/>
    <mergeCell ref="F11860:F11862"/>
    <mergeCell ref="G11860:G11862"/>
    <mergeCell ref="H11860:H11862"/>
    <mergeCell ref="I11854:I11856"/>
    <mergeCell ref="J11854:J11856"/>
    <mergeCell ref="C11857:C11859"/>
    <mergeCell ref="D11857:D11859"/>
    <mergeCell ref="E11857:E11859"/>
    <mergeCell ref="F11857:F11859"/>
    <mergeCell ref="G11857:G11859"/>
    <mergeCell ref="H11857:H11859"/>
    <mergeCell ref="I11857:I11859"/>
    <mergeCell ref="J11857:J11859"/>
    <mergeCell ref="C11854:C11856"/>
    <mergeCell ref="D11854:D11856"/>
    <mergeCell ref="E11854:E11856"/>
    <mergeCell ref="F11854:F11856"/>
    <mergeCell ref="G11854:G11856"/>
    <mergeCell ref="H11854:H11856"/>
    <mergeCell ref="I11848:I11850"/>
    <mergeCell ref="J11848:J11850"/>
    <mergeCell ref="C11851:C11853"/>
    <mergeCell ref="D11851:D11853"/>
    <mergeCell ref="E11851:E11853"/>
    <mergeCell ref="F11851:F11853"/>
    <mergeCell ref="G11851:G11853"/>
    <mergeCell ref="H11851:H11853"/>
    <mergeCell ref="I11851:I11853"/>
    <mergeCell ref="J11851:J11853"/>
    <mergeCell ref="C11848:C11850"/>
    <mergeCell ref="D11848:D11850"/>
    <mergeCell ref="E11848:E11850"/>
    <mergeCell ref="F11848:F11850"/>
    <mergeCell ref="G11848:G11850"/>
    <mergeCell ref="H11848:H11850"/>
    <mergeCell ref="I11842:I11844"/>
    <mergeCell ref="J11842:J11844"/>
    <mergeCell ref="C11845:C11847"/>
    <mergeCell ref="D11845:D11847"/>
    <mergeCell ref="E11845:E11847"/>
    <mergeCell ref="F11845:F11847"/>
    <mergeCell ref="G11845:G11847"/>
    <mergeCell ref="H11845:H11847"/>
    <mergeCell ref="I11845:I11847"/>
    <mergeCell ref="J11845:J11847"/>
    <mergeCell ref="C11842:C11844"/>
    <mergeCell ref="D11842:D11844"/>
    <mergeCell ref="E11842:E11844"/>
    <mergeCell ref="F11842:F11844"/>
    <mergeCell ref="G11842:G11844"/>
    <mergeCell ref="H11842:H11844"/>
    <mergeCell ref="I11836:I11838"/>
    <mergeCell ref="J11836:J11838"/>
    <mergeCell ref="C11839:C11841"/>
    <mergeCell ref="D11839:D11841"/>
    <mergeCell ref="E11839:E11841"/>
    <mergeCell ref="F11839:F11841"/>
    <mergeCell ref="G11839:G11841"/>
    <mergeCell ref="H11839:H11841"/>
    <mergeCell ref="I11839:I11841"/>
    <mergeCell ref="J11839:J11841"/>
    <mergeCell ref="C11836:C11838"/>
    <mergeCell ref="D11836:D11838"/>
    <mergeCell ref="E11836:E11838"/>
    <mergeCell ref="F11836:F11838"/>
    <mergeCell ref="G11836:G11838"/>
    <mergeCell ref="H11836:H11838"/>
    <mergeCell ref="I11830:I11832"/>
    <mergeCell ref="J11830:J11832"/>
    <mergeCell ref="C11833:C11835"/>
    <mergeCell ref="D11833:D11835"/>
    <mergeCell ref="E11833:E11835"/>
    <mergeCell ref="F11833:F11835"/>
    <mergeCell ref="G11833:G11835"/>
    <mergeCell ref="H11833:H11835"/>
    <mergeCell ref="I11833:I11835"/>
    <mergeCell ref="J11833:J11835"/>
    <mergeCell ref="C11830:C11832"/>
    <mergeCell ref="D11830:D11832"/>
    <mergeCell ref="E11830:E11832"/>
    <mergeCell ref="F11830:F11832"/>
    <mergeCell ref="G11830:G11832"/>
    <mergeCell ref="H11830:H11832"/>
    <mergeCell ref="I11824:I11826"/>
    <mergeCell ref="J11824:J11826"/>
    <mergeCell ref="C11827:C11829"/>
    <mergeCell ref="D11827:D11829"/>
    <mergeCell ref="E11827:E11829"/>
    <mergeCell ref="F11827:F11829"/>
    <mergeCell ref="G11827:G11829"/>
    <mergeCell ref="H11827:H11829"/>
    <mergeCell ref="I11827:I11829"/>
    <mergeCell ref="J11827:J11829"/>
    <mergeCell ref="C11824:C11826"/>
    <mergeCell ref="D11824:D11826"/>
    <mergeCell ref="E11824:E11826"/>
    <mergeCell ref="F11824:F11826"/>
    <mergeCell ref="G11824:G11826"/>
    <mergeCell ref="H11824:H11826"/>
    <mergeCell ref="I11818:I11820"/>
    <mergeCell ref="J11818:J11820"/>
    <mergeCell ref="C11821:C11823"/>
    <mergeCell ref="D11821:D11823"/>
    <mergeCell ref="E11821:E11823"/>
    <mergeCell ref="F11821:F11823"/>
    <mergeCell ref="G11821:G11823"/>
    <mergeCell ref="H11821:H11823"/>
    <mergeCell ref="I11821:I11823"/>
    <mergeCell ref="J11821:J11823"/>
    <mergeCell ref="C11818:C11820"/>
    <mergeCell ref="D11818:D11820"/>
    <mergeCell ref="E11818:E11820"/>
    <mergeCell ref="F11818:F11820"/>
    <mergeCell ref="G11818:G11820"/>
    <mergeCell ref="H11818:H11820"/>
    <mergeCell ref="I11812:I11814"/>
    <mergeCell ref="J11812:J11814"/>
    <mergeCell ref="C11815:C11817"/>
    <mergeCell ref="D11815:D11817"/>
    <mergeCell ref="E11815:E11817"/>
    <mergeCell ref="F11815:F11817"/>
    <mergeCell ref="G11815:G11817"/>
    <mergeCell ref="H11815:H11817"/>
    <mergeCell ref="I11815:I11817"/>
    <mergeCell ref="J11815:J11817"/>
    <mergeCell ref="C11812:C11814"/>
    <mergeCell ref="D11812:D11814"/>
    <mergeCell ref="E11812:E11814"/>
    <mergeCell ref="F11812:F11814"/>
    <mergeCell ref="G11812:G11814"/>
    <mergeCell ref="H11812:H11814"/>
    <mergeCell ref="I11806:I11808"/>
    <mergeCell ref="J11806:J11808"/>
    <mergeCell ref="C11809:C11811"/>
    <mergeCell ref="D11809:D11811"/>
    <mergeCell ref="E11809:E11811"/>
    <mergeCell ref="F11809:F11811"/>
    <mergeCell ref="G11809:G11811"/>
    <mergeCell ref="H11809:H11811"/>
    <mergeCell ref="I11809:I11811"/>
    <mergeCell ref="J11809:J11811"/>
    <mergeCell ref="C11806:C11808"/>
    <mergeCell ref="D11806:D11808"/>
    <mergeCell ref="E11806:E11808"/>
    <mergeCell ref="F11806:F11808"/>
    <mergeCell ref="G11806:G11808"/>
    <mergeCell ref="H11806:H11808"/>
    <mergeCell ref="I11800:I11802"/>
    <mergeCell ref="J11800:J11802"/>
    <mergeCell ref="C11803:C11805"/>
    <mergeCell ref="D11803:D11805"/>
    <mergeCell ref="E11803:E11805"/>
    <mergeCell ref="F11803:F11805"/>
    <mergeCell ref="G11803:G11805"/>
    <mergeCell ref="H11803:H11805"/>
    <mergeCell ref="I11803:I11805"/>
    <mergeCell ref="J11803:J11805"/>
    <mergeCell ref="C11800:C11802"/>
    <mergeCell ref="D11800:D11802"/>
    <mergeCell ref="E11800:E11802"/>
    <mergeCell ref="F11800:F11802"/>
    <mergeCell ref="G11800:G11802"/>
    <mergeCell ref="H11800:H11802"/>
    <mergeCell ref="I11794:I11796"/>
    <mergeCell ref="J11794:J11796"/>
    <mergeCell ref="C11797:C11799"/>
    <mergeCell ref="D11797:D11799"/>
    <mergeCell ref="E11797:E11799"/>
    <mergeCell ref="F11797:F11799"/>
    <mergeCell ref="G11797:G11799"/>
    <mergeCell ref="H11797:H11799"/>
    <mergeCell ref="I11797:I11799"/>
    <mergeCell ref="J11797:J11799"/>
    <mergeCell ref="C11794:C11796"/>
    <mergeCell ref="D11794:D11796"/>
    <mergeCell ref="E11794:E11796"/>
    <mergeCell ref="F11794:F11796"/>
    <mergeCell ref="G11794:G11796"/>
    <mergeCell ref="H11794:H11796"/>
    <mergeCell ref="I11788:I11790"/>
    <mergeCell ref="J11788:J11790"/>
    <mergeCell ref="C11791:C11793"/>
    <mergeCell ref="D11791:D11793"/>
    <mergeCell ref="E11791:E11793"/>
    <mergeCell ref="F11791:F11793"/>
    <mergeCell ref="G11791:G11793"/>
    <mergeCell ref="H11791:H11793"/>
    <mergeCell ref="I11791:I11793"/>
    <mergeCell ref="J11791:J11793"/>
    <mergeCell ref="C11788:C11790"/>
    <mergeCell ref="D11788:D11790"/>
    <mergeCell ref="E11788:E11790"/>
    <mergeCell ref="F11788:F11790"/>
    <mergeCell ref="G11788:G11790"/>
    <mergeCell ref="H11788:H11790"/>
    <mergeCell ref="I11782:I11784"/>
    <mergeCell ref="J11782:J11784"/>
    <mergeCell ref="C11785:C11787"/>
    <mergeCell ref="D11785:D11787"/>
    <mergeCell ref="E11785:E11787"/>
    <mergeCell ref="F11785:F11787"/>
    <mergeCell ref="G11785:G11787"/>
    <mergeCell ref="H11785:H11787"/>
    <mergeCell ref="I11785:I11787"/>
    <mergeCell ref="J11785:J11787"/>
    <mergeCell ref="C11782:C11784"/>
    <mergeCell ref="D11782:D11784"/>
    <mergeCell ref="E11782:E11784"/>
    <mergeCell ref="F11782:F11784"/>
    <mergeCell ref="G11782:G11784"/>
    <mergeCell ref="H11782:H11784"/>
    <mergeCell ref="I11776:I11778"/>
    <mergeCell ref="J11776:J11778"/>
    <mergeCell ref="C11779:C11781"/>
    <mergeCell ref="D11779:D11781"/>
    <mergeCell ref="E11779:E11781"/>
    <mergeCell ref="F11779:F11781"/>
    <mergeCell ref="G11779:G11781"/>
    <mergeCell ref="H11779:H11781"/>
    <mergeCell ref="I11779:I11781"/>
    <mergeCell ref="J11779:J11781"/>
    <mergeCell ref="C11776:C11778"/>
    <mergeCell ref="D11776:D11778"/>
    <mergeCell ref="E11776:E11778"/>
    <mergeCell ref="F11776:F11778"/>
    <mergeCell ref="G11776:G11778"/>
    <mergeCell ref="H11776:H11778"/>
    <mergeCell ref="I11770:I11772"/>
    <mergeCell ref="J11770:J11772"/>
    <mergeCell ref="C11773:C11775"/>
    <mergeCell ref="D11773:D11775"/>
    <mergeCell ref="E11773:E11775"/>
    <mergeCell ref="F11773:F11775"/>
    <mergeCell ref="G11773:G11775"/>
    <mergeCell ref="H11773:H11775"/>
    <mergeCell ref="I11773:I11775"/>
    <mergeCell ref="J11773:J11775"/>
    <mergeCell ref="C11770:C11772"/>
    <mergeCell ref="D11770:D11772"/>
    <mergeCell ref="E11770:E11772"/>
    <mergeCell ref="F11770:F11772"/>
    <mergeCell ref="G11770:G11772"/>
    <mergeCell ref="H11770:H11772"/>
    <mergeCell ref="I11764:I11766"/>
    <mergeCell ref="J11764:J11766"/>
    <mergeCell ref="C11767:C11769"/>
    <mergeCell ref="D11767:D11769"/>
    <mergeCell ref="E11767:E11769"/>
    <mergeCell ref="F11767:F11769"/>
    <mergeCell ref="G11767:G11769"/>
    <mergeCell ref="H11767:H11769"/>
    <mergeCell ref="I11767:I11769"/>
    <mergeCell ref="J11767:J11769"/>
    <mergeCell ref="C11764:C11766"/>
    <mergeCell ref="D11764:D11766"/>
    <mergeCell ref="E11764:E11766"/>
    <mergeCell ref="F11764:F11766"/>
    <mergeCell ref="G11764:G11766"/>
    <mergeCell ref="H11764:H11766"/>
    <mergeCell ref="I11758:I11760"/>
    <mergeCell ref="J11758:J11760"/>
    <mergeCell ref="C11761:C11763"/>
    <mergeCell ref="D11761:D11763"/>
    <mergeCell ref="E11761:E11763"/>
    <mergeCell ref="F11761:F11763"/>
    <mergeCell ref="G11761:G11763"/>
    <mergeCell ref="H11761:H11763"/>
    <mergeCell ref="I11761:I11763"/>
    <mergeCell ref="J11761:J11763"/>
    <mergeCell ref="H11755:H11757"/>
    <mergeCell ref="I11755:I11757"/>
    <mergeCell ref="J11755:J11757"/>
    <mergeCell ref="B11758:B12030"/>
    <mergeCell ref="C11758:C11760"/>
    <mergeCell ref="D11758:D11760"/>
    <mergeCell ref="E11758:E11760"/>
    <mergeCell ref="F11758:F11760"/>
    <mergeCell ref="G11758:G11760"/>
    <mergeCell ref="H11758:H11760"/>
    <mergeCell ref="B11755:B11757"/>
    <mergeCell ref="C11755:C11757"/>
    <mergeCell ref="D11755:D11757"/>
    <mergeCell ref="E11755:E11757"/>
    <mergeCell ref="F11755:F11757"/>
    <mergeCell ref="G11755:G11757"/>
    <mergeCell ref="I11749:I11751"/>
    <mergeCell ref="J11749:J11751"/>
    <mergeCell ref="C11752:C11754"/>
    <mergeCell ref="D11752:D11754"/>
    <mergeCell ref="E11752:E11754"/>
    <mergeCell ref="F11752:F11754"/>
    <mergeCell ref="G11752:G11754"/>
    <mergeCell ref="H11752:H11754"/>
    <mergeCell ref="I11752:I11754"/>
    <mergeCell ref="J11752:J11754"/>
    <mergeCell ref="C11749:C11751"/>
    <mergeCell ref="D11749:D11751"/>
    <mergeCell ref="E11749:E11751"/>
    <mergeCell ref="F11749:F11751"/>
    <mergeCell ref="G11749:G11751"/>
    <mergeCell ref="H11749:H11751"/>
    <mergeCell ref="I11743:I11745"/>
    <mergeCell ref="J11743:J11745"/>
    <mergeCell ref="C11746:C11748"/>
    <mergeCell ref="D11746:D11748"/>
    <mergeCell ref="E11746:E11748"/>
    <mergeCell ref="F11746:F11748"/>
    <mergeCell ref="G11746:G11748"/>
    <mergeCell ref="H11746:H11748"/>
    <mergeCell ref="I11746:I11748"/>
    <mergeCell ref="J11746:J11748"/>
    <mergeCell ref="C11743:C11745"/>
    <mergeCell ref="D11743:D11745"/>
    <mergeCell ref="E11743:E11745"/>
    <mergeCell ref="F11743:F11745"/>
    <mergeCell ref="G11743:G11745"/>
    <mergeCell ref="H11743:H11745"/>
    <mergeCell ref="J11737:J11739"/>
    <mergeCell ref="B11740:B11754"/>
    <mergeCell ref="C11740:C11742"/>
    <mergeCell ref="D11740:D11742"/>
    <mergeCell ref="E11740:E11742"/>
    <mergeCell ref="F11740:F11742"/>
    <mergeCell ref="G11740:G11742"/>
    <mergeCell ref="H11740:H11742"/>
    <mergeCell ref="I11740:I11742"/>
    <mergeCell ref="J11740:J11742"/>
    <mergeCell ref="I11734:I11736"/>
    <mergeCell ref="J11734:J11736"/>
    <mergeCell ref="B11737:B11739"/>
    <mergeCell ref="C11737:C11739"/>
    <mergeCell ref="D11737:D11739"/>
    <mergeCell ref="E11737:E11739"/>
    <mergeCell ref="F11737:F11739"/>
    <mergeCell ref="G11737:G11739"/>
    <mergeCell ref="H11737:H11739"/>
    <mergeCell ref="I11737:I11739"/>
    <mergeCell ref="C11734:C11736"/>
    <mergeCell ref="D11734:D11736"/>
    <mergeCell ref="E11734:E11736"/>
    <mergeCell ref="F11734:F11736"/>
    <mergeCell ref="G11734:G11736"/>
    <mergeCell ref="H11734:H11736"/>
    <mergeCell ref="I11728:I11730"/>
    <mergeCell ref="J11728:J11730"/>
    <mergeCell ref="C11731:C11733"/>
    <mergeCell ref="D11731:D11733"/>
    <mergeCell ref="E11731:E11733"/>
    <mergeCell ref="F11731:F11733"/>
    <mergeCell ref="G11731:G11733"/>
    <mergeCell ref="H11731:H11733"/>
    <mergeCell ref="I11731:I11733"/>
    <mergeCell ref="J11731:J11733"/>
    <mergeCell ref="C11728:C11730"/>
    <mergeCell ref="D11728:D11730"/>
    <mergeCell ref="E11728:E11730"/>
    <mergeCell ref="F11728:F11730"/>
    <mergeCell ref="G11728:G11730"/>
    <mergeCell ref="H11728:H11730"/>
    <mergeCell ref="I11722:I11724"/>
    <mergeCell ref="J11722:J11724"/>
    <mergeCell ref="C11725:C11727"/>
    <mergeCell ref="D11725:D11727"/>
    <mergeCell ref="E11725:E11727"/>
    <mergeCell ref="F11725:F11727"/>
    <mergeCell ref="G11725:G11727"/>
    <mergeCell ref="H11725:H11727"/>
    <mergeCell ref="I11725:I11727"/>
    <mergeCell ref="J11725:J11727"/>
    <mergeCell ref="C11722:C11724"/>
    <mergeCell ref="D11722:D11724"/>
    <mergeCell ref="E11722:E11724"/>
    <mergeCell ref="F11722:F11724"/>
    <mergeCell ref="G11722:G11724"/>
    <mergeCell ref="H11722:H11724"/>
    <mergeCell ref="I11716:I11718"/>
    <mergeCell ref="J11716:J11718"/>
    <mergeCell ref="C11719:C11721"/>
    <mergeCell ref="D11719:D11721"/>
    <mergeCell ref="E11719:E11721"/>
    <mergeCell ref="F11719:F11721"/>
    <mergeCell ref="G11719:G11721"/>
    <mergeCell ref="H11719:H11721"/>
    <mergeCell ref="I11719:I11721"/>
    <mergeCell ref="J11719:J11721"/>
    <mergeCell ref="C11716:C11718"/>
    <mergeCell ref="D11716:D11718"/>
    <mergeCell ref="E11716:E11718"/>
    <mergeCell ref="F11716:F11718"/>
    <mergeCell ref="G11716:G11718"/>
    <mergeCell ref="H11716:H11718"/>
    <mergeCell ref="I11710:I11712"/>
    <mergeCell ref="J11710:J11712"/>
    <mergeCell ref="C11713:C11715"/>
    <mergeCell ref="D11713:D11715"/>
    <mergeCell ref="E11713:E11715"/>
    <mergeCell ref="F11713:F11715"/>
    <mergeCell ref="G11713:G11715"/>
    <mergeCell ref="H11713:H11715"/>
    <mergeCell ref="I11713:I11715"/>
    <mergeCell ref="J11713:J11715"/>
    <mergeCell ref="C11710:C11712"/>
    <mergeCell ref="D11710:D11712"/>
    <mergeCell ref="E11710:E11712"/>
    <mergeCell ref="F11710:F11712"/>
    <mergeCell ref="G11710:G11712"/>
    <mergeCell ref="H11710:H11712"/>
    <mergeCell ref="I11704:I11706"/>
    <mergeCell ref="J11704:J11706"/>
    <mergeCell ref="C11707:C11709"/>
    <mergeCell ref="D11707:D11709"/>
    <mergeCell ref="E11707:E11709"/>
    <mergeCell ref="F11707:F11709"/>
    <mergeCell ref="G11707:G11709"/>
    <mergeCell ref="H11707:H11709"/>
    <mergeCell ref="I11707:I11709"/>
    <mergeCell ref="J11707:J11709"/>
    <mergeCell ref="C11704:C11706"/>
    <mergeCell ref="D11704:D11706"/>
    <mergeCell ref="E11704:E11706"/>
    <mergeCell ref="F11704:F11706"/>
    <mergeCell ref="G11704:G11706"/>
    <mergeCell ref="H11704:H11706"/>
    <mergeCell ref="I11698:I11700"/>
    <mergeCell ref="J11698:J11700"/>
    <mergeCell ref="C11701:C11703"/>
    <mergeCell ref="D11701:D11703"/>
    <mergeCell ref="E11701:E11703"/>
    <mergeCell ref="F11701:F11703"/>
    <mergeCell ref="G11701:G11703"/>
    <mergeCell ref="H11701:H11703"/>
    <mergeCell ref="I11701:I11703"/>
    <mergeCell ref="J11701:J11703"/>
    <mergeCell ref="C11698:C11700"/>
    <mergeCell ref="D11698:D11700"/>
    <mergeCell ref="E11698:E11700"/>
    <mergeCell ref="F11698:F11700"/>
    <mergeCell ref="G11698:G11700"/>
    <mergeCell ref="H11698:H11700"/>
    <mergeCell ref="I11692:I11694"/>
    <mergeCell ref="J11692:J11694"/>
    <mergeCell ref="C11695:C11697"/>
    <mergeCell ref="D11695:D11697"/>
    <mergeCell ref="E11695:E11697"/>
    <mergeCell ref="F11695:F11697"/>
    <mergeCell ref="G11695:G11697"/>
    <mergeCell ref="H11695:H11697"/>
    <mergeCell ref="I11695:I11697"/>
    <mergeCell ref="J11695:J11697"/>
    <mergeCell ref="C11692:C11694"/>
    <mergeCell ref="D11692:D11694"/>
    <mergeCell ref="E11692:E11694"/>
    <mergeCell ref="F11692:F11694"/>
    <mergeCell ref="G11692:G11694"/>
    <mergeCell ref="H11692:H11694"/>
    <mergeCell ref="I11686:I11688"/>
    <mergeCell ref="J11686:J11688"/>
    <mergeCell ref="C11689:C11691"/>
    <mergeCell ref="D11689:D11691"/>
    <mergeCell ref="E11689:E11691"/>
    <mergeCell ref="F11689:F11691"/>
    <mergeCell ref="G11689:G11691"/>
    <mergeCell ref="H11689:H11691"/>
    <mergeCell ref="I11689:I11691"/>
    <mergeCell ref="J11689:J11691"/>
    <mergeCell ref="C11686:C11688"/>
    <mergeCell ref="D11686:D11688"/>
    <mergeCell ref="E11686:E11688"/>
    <mergeCell ref="F11686:F11688"/>
    <mergeCell ref="G11686:G11688"/>
    <mergeCell ref="H11686:H11688"/>
    <mergeCell ref="I11680:I11682"/>
    <mergeCell ref="J11680:J11682"/>
    <mergeCell ref="C11683:C11685"/>
    <mergeCell ref="D11683:D11685"/>
    <mergeCell ref="E11683:E11685"/>
    <mergeCell ref="F11683:F11685"/>
    <mergeCell ref="G11683:G11685"/>
    <mergeCell ref="H11683:H11685"/>
    <mergeCell ref="I11683:I11685"/>
    <mergeCell ref="J11683:J11685"/>
    <mergeCell ref="H11677:H11679"/>
    <mergeCell ref="I11677:I11679"/>
    <mergeCell ref="J11677:J11679"/>
    <mergeCell ref="B11680:B11736"/>
    <mergeCell ref="C11680:C11682"/>
    <mergeCell ref="D11680:D11682"/>
    <mergeCell ref="E11680:E11682"/>
    <mergeCell ref="F11680:F11682"/>
    <mergeCell ref="G11680:G11682"/>
    <mergeCell ref="H11680:H11682"/>
    <mergeCell ref="B11677:B11679"/>
    <mergeCell ref="C11677:C11679"/>
    <mergeCell ref="D11677:D11679"/>
    <mergeCell ref="E11677:E11679"/>
    <mergeCell ref="F11677:F11679"/>
    <mergeCell ref="G11677:G11679"/>
    <mergeCell ref="I11671:I11673"/>
    <mergeCell ref="J11671:J11673"/>
    <mergeCell ref="C11674:C11676"/>
    <mergeCell ref="D11674:D11676"/>
    <mergeCell ref="E11674:E11676"/>
    <mergeCell ref="F11674:F11676"/>
    <mergeCell ref="G11674:G11676"/>
    <mergeCell ref="H11674:H11676"/>
    <mergeCell ref="I11674:I11676"/>
    <mergeCell ref="J11674:J11676"/>
    <mergeCell ref="C11671:C11673"/>
    <mergeCell ref="D11671:D11673"/>
    <mergeCell ref="E11671:E11673"/>
    <mergeCell ref="F11671:F11673"/>
    <mergeCell ref="G11671:G11673"/>
    <mergeCell ref="H11671:H11673"/>
    <mergeCell ref="I11665:I11667"/>
    <mergeCell ref="J11665:J11667"/>
    <mergeCell ref="C11668:C11670"/>
    <mergeCell ref="D11668:D11670"/>
    <mergeCell ref="E11668:E11670"/>
    <mergeCell ref="F11668:F11670"/>
    <mergeCell ref="G11668:G11670"/>
    <mergeCell ref="H11668:H11670"/>
    <mergeCell ref="I11668:I11670"/>
    <mergeCell ref="J11668:J11670"/>
    <mergeCell ref="C11665:C11667"/>
    <mergeCell ref="D11665:D11667"/>
    <mergeCell ref="E11665:E11667"/>
    <mergeCell ref="F11665:F11667"/>
    <mergeCell ref="G11665:G11667"/>
    <mergeCell ref="H11665:H11667"/>
    <mergeCell ref="I11659:I11661"/>
    <mergeCell ref="J11659:J11661"/>
    <mergeCell ref="C11662:C11664"/>
    <mergeCell ref="D11662:D11664"/>
    <mergeCell ref="E11662:E11664"/>
    <mergeCell ref="F11662:F11664"/>
    <mergeCell ref="G11662:G11664"/>
    <mergeCell ref="H11662:H11664"/>
    <mergeCell ref="I11662:I11664"/>
    <mergeCell ref="J11662:J11664"/>
    <mergeCell ref="C11659:C11661"/>
    <mergeCell ref="D11659:D11661"/>
    <mergeCell ref="E11659:E11661"/>
    <mergeCell ref="F11659:F11661"/>
    <mergeCell ref="G11659:G11661"/>
    <mergeCell ref="H11659:H11661"/>
    <mergeCell ref="I11653:I11655"/>
    <mergeCell ref="J11653:J11655"/>
    <mergeCell ref="C11656:C11658"/>
    <mergeCell ref="D11656:D11658"/>
    <mergeCell ref="E11656:E11658"/>
    <mergeCell ref="F11656:F11658"/>
    <mergeCell ref="G11656:G11658"/>
    <mergeCell ref="H11656:H11658"/>
    <mergeCell ref="I11656:I11658"/>
    <mergeCell ref="J11656:J11658"/>
    <mergeCell ref="C11653:C11655"/>
    <mergeCell ref="D11653:D11655"/>
    <mergeCell ref="E11653:E11655"/>
    <mergeCell ref="F11653:F11655"/>
    <mergeCell ref="G11653:G11655"/>
    <mergeCell ref="H11653:H11655"/>
    <mergeCell ref="I11647:I11649"/>
    <mergeCell ref="J11647:J11649"/>
    <mergeCell ref="C11650:C11652"/>
    <mergeCell ref="D11650:D11652"/>
    <mergeCell ref="E11650:E11652"/>
    <mergeCell ref="F11650:F11652"/>
    <mergeCell ref="G11650:G11652"/>
    <mergeCell ref="H11650:H11652"/>
    <mergeCell ref="I11650:I11652"/>
    <mergeCell ref="J11650:J11652"/>
    <mergeCell ref="C11647:C11649"/>
    <mergeCell ref="D11647:D11649"/>
    <mergeCell ref="E11647:E11649"/>
    <mergeCell ref="F11647:F11649"/>
    <mergeCell ref="G11647:G11649"/>
    <mergeCell ref="H11647:H11649"/>
    <mergeCell ref="I11641:I11643"/>
    <mergeCell ref="J11641:J11643"/>
    <mergeCell ref="C11644:C11646"/>
    <mergeCell ref="D11644:D11646"/>
    <mergeCell ref="E11644:E11646"/>
    <mergeCell ref="F11644:F11646"/>
    <mergeCell ref="G11644:G11646"/>
    <mergeCell ref="H11644:H11646"/>
    <mergeCell ref="I11644:I11646"/>
    <mergeCell ref="J11644:J11646"/>
    <mergeCell ref="C11641:C11643"/>
    <mergeCell ref="D11641:D11643"/>
    <mergeCell ref="E11641:E11643"/>
    <mergeCell ref="F11641:F11643"/>
    <mergeCell ref="G11641:G11643"/>
    <mergeCell ref="H11641:H11643"/>
    <mergeCell ref="I11635:I11637"/>
    <mergeCell ref="J11635:J11637"/>
    <mergeCell ref="C11638:C11640"/>
    <mergeCell ref="D11638:D11640"/>
    <mergeCell ref="E11638:E11640"/>
    <mergeCell ref="F11638:F11640"/>
    <mergeCell ref="G11638:G11640"/>
    <mergeCell ref="H11638:H11640"/>
    <mergeCell ref="I11638:I11640"/>
    <mergeCell ref="J11638:J11640"/>
    <mergeCell ref="C11635:C11637"/>
    <mergeCell ref="D11635:D11637"/>
    <mergeCell ref="E11635:E11637"/>
    <mergeCell ref="F11635:F11637"/>
    <mergeCell ref="G11635:G11637"/>
    <mergeCell ref="H11635:H11637"/>
    <mergeCell ref="I11629:I11631"/>
    <mergeCell ref="J11629:J11631"/>
    <mergeCell ref="C11632:C11634"/>
    <mergeCell ref="D11632:D11634"/>
    <mergeCell ref="E11632:E11634"/>
    <mergeCell ref="F11632:F11634"/>
    <mergeCell ref="G11632:G11634"/>
    <mergeCell ref="H11632:H11634"/>
    <mergeCell ref="I11632:I11634"/>
    <mergeCell ref="J11632:J11634"/>
    <mergeCell ref="C11629:C11631"/>
    <mergeCell ref="D11629:D11631"/>
    <mergeCell ref="E11629:E11631"/>
    <mergeCell ref="F11629:F11631"/>
    <mergeCell ref="G11629:G11631"/>
    <mergeCell ref="H11629:H11631"/>
    <mergeCell ref="I11623:I11625"/>
    <mergeCell ref="J11623:J11625"/>
    <mergeCell ref="C11626:C11628"/>
    <mergeCell ref="D11626:D11628"/>
    <mergeCell ref="E11626:E11628"/>
    <mergeCell ref="F11626:F11628"/>
    <mergeCell ref="G11626:G11628"/>
    <mergeCell ref="H11626:H11628"/>
    <mergeCell ref="I11626:I11628"/>
    <mergeCell ref="J11626:J11628"/>
    <mergeCell ref="C11623:C11625"/>
    <mergeCell ref="D11623:D11625"/>
    <mergeCell ref="E11623:E11625"/>
    <mergeCell ref="F11623:F11625"/>
    <mergeCell ref="G11623:G11625"/>
    <mergeCell ref="H11623:H11625"/>
    <mergeCell ref="I11617:I11619"/>
    <mergeCell ref="J11617:J11619"/>
    <mergeCell ref="C11620:C11622"/>
    <mergeCell ref="D11620:D11622"/>
    <mergeCell ref="E11620:E11622"/>
    <mergeCell ref="F11620:F11622"/>
    <mergeCell ref="G11620:G11622"/>
    <mergeCell ref="H11620:H11622"/>
    <mergeCell ref="I11620:I11622"/>
    <mergeCell ref="J11620:J11622"/>
    <mergeCell ref="C11617:C11619"/>
    <mergeCell ref="D11617:D11619"/>
    <mergeCell ref="E11617:E11619"/>
    <mergeCell ref="F11617:F11619"/>
    <mergeCell ref="G11617:G11619"/>
    <mergeCell ref="H11617:H11619"/>
    <mergeCell ref="I11611:I11613"/>
    <mergeCell ref="J11611:J11613"/>
    <mergeCell ref="C11614:C11616"/>
    <mergeCell ref="D11614:D11616"/>
    <mergeCell ref="E11614:E11616"/>
    <mergeCell ref="F11614:F11616"/>
    <mergeCell ref="G11614:G11616"/>
    <mergeCell ref="H11614:H11616"/>
    <mergeCell ref="I11614:I11616"/>
    <mergeCell ref="J11614:J11616"/>
    <mergeCell ref="C11611:C11613"/>
    <mergeCell ref="D11611:D11613"/>
    <mergeCell ref="E11611:E11613"/>
    <mergeCell ref="F11611:F11613"/>
    <mergeCell ref="G11611:G11613"/>
    <mergeCell ref="H11611:H11613"/>
    <mergeCell ref="I11605:I11607"/>
    <mergeCell ref="J11605:J11607"/>
    <mergeCell ref="C11608:C11610"/>
    <mergeCell ref="D11608:D11610"/>
    <mergeCell ref="E11608:E11610"/>
    <mergeCell ref="F11608:F11610"/>
    <mergeCell ref="G11608:G11610"/>
    <mergeCell ref="H11608:H11610"/>
    <mergeCell ref="I11608:I11610"/>
    <mergeCell ref="J11608:J11610"/>
    <mergeCell ref="C11605:C11607"/>
    <mergeCell ref="D11605:D11607"/>
    <mergeCell ref="E11605:E11607"/>
    <mergeCell ref="F11605:F11607"/>
    <mergeCell ref="G11605:G11607"/>
    <mergeCell ref="H11605:H11607"/>
    <mergeCell ref="I11599:I11601"/>
    <mergeCell ref="J11599:J11601"/>
    <mergeCell ref="C11602:C11604"/>
    <mergeCell ref="D11602:D11604"/>
    <mergeCell ref="E11602:E11604"/>
    <mergeCell ref="F11602:F11604"/>
    <mergeCell ref="G11602:G11604"/>
    <mergeCell ref="H11602:H11604"/>
    <mergeCell ref="I11602:I11604"/>
    <mergeCell ref="J11602:J11604"/>
    <mergeCell ref="C11599:C11601"/>
    <mergeCell ref="D11599:D11601"/>
    <mergeCell ref="E11599:E11601"/>
    <mergeCell ref="F11599:F11601"/>
    <mergeCell ref="G11599:G11601"/>
    <mergeCell ref="H11599:H11601"/>
    <mergeCell ref="I11593:I11595"/>
    <mergeCell ref="J11593:J11595"/>
    <mergeCell ref="C11596:C11598"/>
    <mergeCell ref="D11596:D11598"/>
    <mergeCell ref="E11596:E11598"/>
    <mergeCell ref="F11596:F11598"/>
    <mergeCell ref="G11596:G11598"/>
    <mergeCell ref="H11596:H11598"/>
    <mergeCell ref="I11596:I11598"/>
    <mergeCell ref="J11596:J11598"/>
    <mergeCell ref="C11593:C11595"/>
    <mergeCell ref="D11593:D11595"/>
    <mergeCell ref="E11593:E11595"/>
    <mergeCell ref="F11593:F11595"/>
    <mergeCell ref="G11593:G11595"/>
    <mergeCell ref="H11593:H11595"/>
    <mergeCell ref="I11587:I11589"/>
    <mergeCell ref="J11587:J11589"/>
    <mergeCell ref="C11590:C11592"/>
    <mergeCell ref="D11590:D11592"/>
    <mergeCell ref="E11590:E11592"/>
    <mergeCell ref="F11590:F11592"/>
    <mergeCell ref="G11590:G11592"/>
    <mergeCell ref="H11590:H11592"/>
    <mergeCell ref="I11590:I11592"/>
    <mergeCell ref="J11590:J11592"/>
    <mergeCell ref="C11587:C11589"/>
    <mergeCell ref="D11587:D11589"/>
    <mergeCell ref="E11587:E11589"/>
    <mergeCell ref="F11587:F11589"/>
    <mergeCell ref="G11587:G11589"/>
    <mergeCell ref="H11587:H11589"/>
    <mergeCell ref="I11581:I11583"/>
    <mergeCell ref="J11581:J11583"/>
    <mergeCell ref="C11584:C11586"/>
    <mergeCell ref="D11584:D11586"/>
    <mergeCell ref="E11584:E11586"/>
    <mergeCell ref="F11584:F11586"/>
    <mergeCell ref="G11584:G11586"/>
    <mergeCell ref="H11584:H11586"/>
    <mergeCell ref="I11584:I11586"/>
    <mergeCell ref="J11584:J11586"/>
    <mergeCell ref="C11581:C11583"/>
    <mergeCell ref="D11581:D11583"/>
    <mergeCell ref="E11581:E11583"/>
    <mergeCell ref="F11581:F11583"/>
    <mergeCell ref="G11581:G11583"/>
    <mergeCell ref="H11581:H11583"/>
    <mergeCell ref="I11575:I11577"/>
    <mergeCell ref="J11575:J11577"/>
    <mergeCell ref="C11578:C11580"/>
    <mergeCell ref="D11578:D11580"/>
    <mergeCell ref="E11578:E11580"/>
    <mergeCell ref="F11578:F11580"/>
    <mergeCell ref="G11578:G11580"/>
    <mergeCell ref="H11578:H11580"/>
    <mergeCell ref="I11578:I11580"/>
    <mergeCell ref="J11578:J11580"/>
    <mergeCell ref="C11575:C11577"/>
    <mergeCell ref="D11575:D11577"/>
    <mergeCell ref="E11575:E11577"/>
    <mergeCell ref="F11575:F11577"/>
    <mergeCell ref="G11575:G11577"/>
    <mergeCell ref="H11575:H11577"/>
    <mergeCell ref="I11569:I11571"/>
    <mergeCell ref="J11569:J11571"/>
    <mergeCell ref="C11572:C11574"/>
    <mergeCell ref="D11572:D11574"/>
    <mergeCell ref="E11572:E11574"/>
    <mergeCell ref="F11572:F11574"/>
    <mergeCell ref="G11572:G11574"/>
    <mergeCell ref="H11572:H11574"/>
    <mergeCell ref="I11572:I11574"/>
    <mergeCell ref="J11572:J11574"/>
    <mergeCell ref="C11569:C11571"/>
    <mergeCell ref="D11569:D11571"/>
    <mergeCell ref="E11569:E11571"/>
    <mergeCell ref="F11569:F11571"/>
    <mergeCell ref="G11569:G11571"/>
    <mergeCell ref="H11569:H11571"/>
    <mergeCell ref="I11563:I11565"/>
    <mergeCell ref="J11563:J11565"/>
    <mergeCell ref="C11566:C11568"/>
    <mergeCell ref="D11566:D11568"/>
    <mergeCell ref="E11566:E11568"/>
    <mergeCell ref="F11566:F11568"/>
    <mergeCell ref="G11566:G11568"/>
    <mergeCell ref="H11566:H11568"/>
    <mergeCell ref="I11566:I11568"/>
    <mergeCell ref="J11566:J11568"/>
    <mergeCell ref="C11563:C11565"/>
    <mergeCell ref="D11563:D11565"/>
    <mergeCell ref="E11563:E11565"/>
    <mergeCell ref="F11563:F11565"/>
    <mergeCell ref="G11563:G11565"/>
    <mergeCell ref="H11563:H11565"/>
    <mergeCell ref="I11557:I11559"/>
    <mergeCell ref="J11557:J11559"/>
    <mergeCell ref="C11560:C11562"/>
    <mergeCell ref="D11560:D11562"/>
    <mergeCell ref="E11560:E11562"/>
    <mergeCell ref="F11560:F11562"/>
    <mergeCell ref="G11560:G11562"/>
    <mergeCell ref="H11560:H11562"/>
    <mergeCell ref="I11560:I11562"/>
    <mergeCell ref="J11560:J11562"/>
    <mergeCell ref="C11557:C11559"/>
    <mergeCell ref="D11557:D11559"/>
    <mergeCell ref="E11557:E11559"/>
    <mergeCell ref="F11557:F11559"/>
    <mergeCell ref="G11557:G11559"/>
    <mergeCell ref="H11557:H11559"/>
    <mergeCell ref="I11551:I11553"/>
    <mergeCell ref="J11551:J11553"/>
    <mergeCell ref="C11554:C11556"/>
    <mergeCell ref="D11554:D11556"/>
    <mergeCell ref="E11554:E11556"/>
    <mergeCell ref="F11554:F11556"/>
    <mergeCell ref="G11554:G11556"/>
    <mergeCell ref="H11554:H11556"/>
    <mergeCell ref="I11554:I11556"/>
    <mergeCell ref="J11554:J11556"/>
    <mergeCell ref="C11551:C11553"/>
    <mergeCell ref="D11551:D11553"/>
    <mergeCell ref="E11551:E11553"/>
    <mergeCell ref="F11551:F11553"/>
    <mergeCell ref="G11551:G11553"/>
    <mergeCell ref="H11551:H11553"/>
    <mergeCell ref="I11545:I11547"/>
    <mergeCell ref="J11545:J11547"/>
    <mergeCell ref="C11548:C11550"/>
    <mergeCell ref="D11548:D11550"/>
    <mergeCell ref="E11548:E11550"/>
    <mergeCell ref="F11548:F11550"/>
    <mergeCell ref="G11548:G11550"/>
    <mergeCell ref="H11548:H11550"/>
    <mergeCell ref="I11548:I11550"/>
    <mergeCell ref="J11548:J11550"/>
    <mergeCell ref="C11545:C11547"/>
    <mergeCell ref="D11545:D11547"/>
    <mergeCell ref="E11545:E11547"/>
    <mergeCell ref="F11545:F11547"/>
    <mergeCell ref="G11545:G11547"/>
    <mergeCell ref="H11545:H11547"/>
    <mergeCell ref="I11539:I11541"/>
    <mergeCell ref="J11539:J11541"/>
    <mergeCell ref="C11542:C11544"/>
    <mergeCell ref="D11542:D11544"/>
    <mergeCell ref="E11542:E11544"/>
    <mergeCell ref="F11542:F11544"/>
    <mergeCell ref="G11542:G11544"/>
    <mergeCell ref="H11542:H11544"/>
    <mergeCell ref="I11542:I11544"/>
    <mergeCell ref="J11542:J11544"/>
    <mergeCell ref="C11539:C11541"/>
    <mergeCell ref="D11539:D11541"/>
    <mergeCell ref="E11539:E11541"/>
    <mergeCell ref="F11539:F11541"/>
    <mergeCell ref="G11539:G11541"/>
    <mergeCell ref="H11539:H11541"/>
    <mergeCell ref="I11533:I11535"/>
    <mergeCell ref="J11533:J11535"/>
    <mergeCell ref="C11536:C11538"/>
    <mergeCell ref="D11536:D11538"/>
    <mergeCell ref="E11536:E11538"/>
    <mergeCell ref="F11536:F11538"/>
    <mergeCell ref="G11536:G11538"/>
    <mergeCell ref="H11536:H11538"/>
    <mergeCell ref="I11536:I11538"/>
    <mergeCell ref="J11536:J11538"/>
    <mergeCell ref="C11533:C11535"/>
    <mergeCell ref="D11533:D11535"/>
    <mergeCell ref="E11533:E11535"/>
    <mergeCell ref="F11533:F11535"/>
    <mergeCell ref="G11533:G11535"/>
    <mergeCell ref="H11533:H11535"/>
    <mergeCell ref="I11527:I11529"/>
    <mergeCell ref="J11527:J11529"/>
    <mergeCell ref="C11530:C11532"/>
    <mergeCell ref="D11530:D11532"/>
    <mergeCell ref="E11530:E11532"/>
    <mergeCell ref="F11530:F11532"/>
    <mergeCell ref="G11530:G11532"/>
    <mergeCell ref="H11530:H11532"/>
    <mergeCell ref="I11530:I11532"/>
    <mergeCell ref="J11530:J11532"/>
    <mergeCell ref="C11527:C11529"/>
    <mergeCell ref="D11527:D11529"/>
    <mergeCell ref="E11527:E11529"/>
    <mergeCell ref="F11527:F11529"/>
    <mergeCell ref="G11527:G11529"/>
    <mergeCell ref="H11527:H11529"/>
    <mergeCell ref="I11521:I11523"/>
    <mergeCell ref="J11521:J11523"/>
    <mergeCell ref="C11524:C11526"/>
    <mergeCell ref="D11524:D11526"/>
    <mergeCell ref="E11524:E11526"/>
    <mergeCell ref="F11524:F11526"/>
    <mergeCell ref="G11524:G11526"/>
    <mergeCell ref="H11524:H11526"/>
    <mergeCell ref="I11524:I11526"/>
    <mergeCell ref="J11524:J11526"/>
    <mergeCell ref="C11521:C11523"/>
    <mergeCell ref="D11521:D11523"/>
    <mergeCell ref="E11521:E11523"/>
    <mergeCell ref="F11521:F11523"/>
    <mergeCell ref="G11521:G11523"/>
    <mergeCell ref="H11521:H11523"/>
    <mergeCell ref="I11515:I11517"/>
    <mergeCell ref="J11515:J11517"/>
    <mergeCell ref="C11518:C11520"/>
    <mergeCell ref="D11518:D11520"/>
    <mergeCell ref="E11518:E11520"/>
    <mergeCell ref="F11518:F11520"/>
    <mergeCell ref="G11518:G11520"/>
    <mergeCell ref="H11518:H11520"/>
    <mergeCell ref="I11518:I11520"/>
    <mergeCell ref="J11518:J11520"/>
    <mergeCell ref="C11515:C11517"/>
    <mergeCell ref="D11515:D11517"/>
    <mergeCell ref="E11515:E11517"/>
    <mergeCell ref="F11515:F11517"/>
    <mergeCell ref="G11515:G11517"/>
    <mergeCell ref="H11515:H11517"/>
    <mergeCell ref="I11509:I11511"/>
    <mergeCell ref="J11509:J11511"/>
    <mergeCell ref="C11512:C11514"/>
    <mergeCell ref="D11512:D11514"/>
    <mergeCell ref="E11512:E11514"/>
    <mergeCell ref="F11512:F11514"/>
    <mergeCell ref="G11512:G11514"/>
    <mergeCell ref="H11512:H11514"/>
    <mergeCell ref="I11512:I11514"/>
    <mergeCell ref="J11512:J11514"/>
    <mergeCell ref="C11509:C11511"/>
    <mergeCell ref="D11509:D11511"/>
    <mergeCell ref="E11509:E11511"/>
    <mergeCell ref="F11509:F11511"/>
    <mergeCell ref="G11509:G11511"/>
    <mergeCell ref="H11509:H11511"/>
    <mergeCell ref="I11503:I11505"/>
    <mergeCell ref="J11503:J11505"/>
    <mergeCell ref="C11506:C11508"/>
    <mergeCell ref="D11506:D11508"/>
    <mergeCell ref="E11506:E11508"/>
    <mergeCell ref="F11506:F11508"/>
    <mergeCell ref="G11506:G11508"/>
    <mergeCell ref="H11506:H11508"/>
    <mergeCell ref="I11506:I11508"/>
    <mergeCell ref="J11506:J11508"/>
    <mergeCell ref="C11503:C11505"/>
    <mergeCell ref="D11503:D11505"/>
    <mergeCell ref="E11503:E11505"/>
    <mergeCell ref="F11503:F11505"/>
    <mergeCell ref="G11503:G11505"/>
    <mergeCell ref="H11503:H11505"/>
    <mergeCell ref="I11497:I11499"/>
    <mergeCell ref="J11497:J11499"/>
    <mergeCell ref="C11500:C11502"/>
    <mergeCell ref="D11500:D11502"/>
    <mergeCell ref="E11500:E11502"/>
    <mergeCell ref="F11500:F11502"/>
    <mergeCell ref="G11500:G11502"/>
    <mergeCell ref="H11500:H11502"/>
    <mergeCell ref="I11500:I11502"/>
    <mergeCell ref="J11500:J11502"/>
    <mergeCell ref="C11497:C11499"/>
    <mergeCell ref="D11497:D11499"/>
    <mergeCell ref="E11497:E11499"/>
    <mergeCell ref="F11497:F11499"/>
    <mergeCell ref="G11497:G11499"/>
    <mergeCell ref="H11497:H11499"/>
    <mergeCell ref="I11491:I11493"/>
    <mergeCell ref="J11491:J11493"/>
    <mergeCell ref="C11494:C11496"/>
    <mergeCell ref="D11494:D11496"/>
    <mergeCell ref="E11494:E11496"/>
    <mergeCell ref="F11494:F11496"/>
    <mergeCell ref="G11494:G11496"/>
    <mergeCell ref="H11494:H11496"/>
    <mergeCell ref="I11494:I11496"/>
    <mergeCell ref="J11494:J11496"/>
    <mergeCell ref="C11491:C11493"/>
    <mergeCell ref="D11491:D11493"/>
    <mergeCell ref="E11491:E11493"/>
    <mergeCell ref="F11491:F11493"/>
    <mergeCell ref="G11491:G11493"/>
    <mergeCell ref="H11491:H11493"/>
    <mergeCell ref="I11485:I11487"/>
    <mergeCell ref="J11485:J11487"/>
    <mergeCell ref="C11488:C11490"/>
    <mergeCell ref="D11488:D11490"/>
    <mergeCell ref="E11488:E11490"/>
    <mergeCell ref="F11488:F11490"/>
    <mergeCell ref="G11488:G11490"/>
    <mergeCell ref="H11488:H11490"/>
    <mergeCell ref="I11488:I11490"/>
    <mergeCell ref="J11488:J11490"/>
    <mergeCell ref="C11485:C11487"/>
    <mergeCell ref="D11485:D11487"/>
    <mergeCell ref="E11485:E11487"/>
    <mergeCell ref="F11485:F11487"/>
    <mergeCell ref="G11485:G11487"/>
    <mergeCell ref="H11485:H11487"/>
    <mergeCell ref="I11479:I11481"/>
    <mergeCell ref="J11479:J11481"/>
    <mergeCell ref="C11482:C11484"/>
    <mergeCell ref="D11482:D11484"/>
    <mergeCell ref="E11482:E11484"/>
    <mergeCell ref="F11482:F11484"/>
    <mergeCell ref="G11482:G11484"/>
    <mergeCell ref="H11482:H11484"/>
    <mergeCell ref="I11482:I11484"/>
    <mergeCell ref="J11482:J11484"/>
    <mergeCell ref="C11479:C11481"/>
    <mergeCell ref="D11479:D11481"/>
    <mergeCell ref="E11479:E11481"/>
    <mergeCell ref="F11479:F11481"/>
    <mergeCell ref="G11479:G11481"/>
    <mergeCell ref="H11479:H11481"/>
    <mergeCell ref="I11473:I11475"/>
    <mergeCell ref="J11473:J11475"/>
    <mergeCell ref="C11476:C11478"/>
    <mergeCell ref="D11476:D11478"/>
    <mergeCell ref="E11476:E11478"/>
    <mergeCell ref="F11476:F11478"/>
    <mergeCell ref="G11476:G11478"/>
    <mergeCell ref="H11476:H11478"/>
    <mergeCell ref="I11476:I11478"/>
    <mergeCell ref="J11476:J11478"/>
    <mergeCell ref="C11473:C11475"/>
    <mergeCell ref="D11473:D11475"/>
    <mergeCell ref="E11473:E11475"/>
    <mergeCell ref="F11473:F11475"/>
    <mergeCell ref="G11473:G11475"/>
    <mergeCell ref="H11473:H11475"/>
    <mergeCell ref="I11467:I11469"/>
    <mergeCell ref="J11467:J11469"/>
    <mergeCell ref="C11470:C11472"/>
    <mergeCell ref="D11470:D11472"/>
    <mergeCell ref="E11470:E11472"/>
    <mergeCell ref="F11470:F11472"/>
    <mergeCell ref="G11470:G11472"/>
    <mergeCell ref="H11470:H11472"/>
    <mergeCell ref="I11470:I11472"/>
    <mergeCell ref="J11470:J11472"/>
    <mergeCell ref="C11467:C11469"/>
    <mergeCell ref="D11467:D11469"/>
    <mergeCell ref="E11467:E11469"/>
    <mergeCell ref="F11467:F11469"/>
    <mergeCell ref="G11467:G11469"/>
    <mergeCell ref="H11467:H11469"/>
    <mergeCell ref="I11461:I11463"/>
    <mergeCell ref="J11461:J11463"/>
    <mergeCell ref="C11464:C11466"/>
    <mergeCell ref="D11464:D11466"/>
    <mergeCell ref="E11464:E11466"/>
    <mergeCell ref="F11464:F11466"/>
    <mergeCell ref="G11464:G11466"/>
    <mergeCell ref="H11464:H11466"/>
    <mergeCell ref="I11464:I11466"/>
    <mergeCell ref="J11464:J11466"/>
    <mergeCell ref="C11461:C11463"/>
    <mergeCell ref="D11461:D11463"/>
    <mergeCell ref="E11461:E11463"/>
    <mergeCell ref="F11461:F11463"/>
    <mergeCell ref="G11461:G11463"/>
    <mergeCell ref="H11461:H11463"/>
    <mergeCell ref="I11455:I11457"/>
    <mergeCell ref="J11455:J11457"/>
    <mergeCell ref="C11458:C11460"/>
    <mergeCell ref="D11458:D11460"/>
    <mergeCell ref="E11458:E11460"/>
    <mergeCell ref="F11458:F11460"/>
    <mergeCell ref="G11458:G11460"/>
    <mergeCell ref="H11458:H11460"/>
    <mergeCell ref="I11458:I11460"/>
    <mergeCell ref="J11458:J11460"/>
    <mergeCell ref="H11452:H11454"/>
    <mergeCell ref="I11452:I11454"/>
    <mergeCell ref="J11452:J11454"/>
    <mergeCell ref="B11455:B11676"/>
    <mergeCell ref="C11455:C11457"/>
    <mergeCell ref="D11455:D11457"/>
    <mergeCell ref="E11455:E11457"/>
    <mergeCell ref="F11455:F11457"/>
    <mergeCell ref="G11455:G11457"/>
    <mergeCell ref="H11455:H11457"/>
    <mergeCell ref="B11452:B11454"/>
    <mergeCell ref="C11452:C11454"/>
    <mergeCell ref="D11452:D11454"/>
    <mergeCell ref="E11452:E11454"/>
    <mergeCell ref="F11452:F11454"/>
    <mergeCell ref="G11452:G11454"/>
    <mergeCell ref="I11446:I11448"/>
    <mergeCell ref="J11446:J11448"/>
    <mergeCell ref="C11449:C11451"/>
    <mergeCell ref="D11449:D11451"/>
    <mergeCell ref="E11449:E11451"/>
    <mergeCell ref="F11449:F11451"/>
    <mergeCell ref="G11449:G11451"/>
    <mergeCell ref="H11449:H11451"/>
    <mergeCell ref="I11449:I11451"/>
    <mergeCell ref="J11449:J11451"/>
    <mergeCell ref="C11446:C11448"/>
    <mergeCell ref="D11446:D11448"/>
    <mergeCell ref="E11446:E11448"/>
    <mergeCell ref="F11446:F11448"/>
    <mergeCell ref="G11446:G11448"/>
    <mergeCell ref="H11446:H11448"/>
    <mergeCell ref="I11440:I11442"/>
    <mergeCell ref="J11440:J11442"/>
    <mergeCell ref="C11443:C11445"/>
    <mergeCell ref="D11443:D11445"/>
    <mergeCell ref="E11443:E11445"/>
    <mergeCell ref="F11443:F11445"/>
    <mergeCell ref="G11443:G11445"/>
    <mergeCell ref="H11443:H11445"/>
    <mergeCell ref="I11443:I11445"/>
    <mergeCell ref="J11443:J11445"/>
    <mergeCell ref="C11440:C11442"/>
    <mergeCell ref="D11440:D11442"/>
    <mergeCell ref="E11440:E11442"/>
    <mergeCell ref="F11440:F11442"/>
    <mergeCell ref="G11440:G11442"/>
    <mergeCell ref="H11440:H11442"/>
    <mergeCell ref="I11434:I11436"/>
    <mergeCell ref="J11434:J11436"/>
    <mergeCell ref="C11437:C11439"/>
    <mergeCell ref="D11437:D11439"/>
    <mergeCell ref="E11437:E11439"/>
    <mergeCell ref="F11437:F11439"/>
    <mergeCell ref="G11437:G11439"/>
    <mergeCell ref="H11437:H11439"/>
    <mergeCell ref="I11437:I11439"/>
    <mergeCell ref="J11437:J11439"/>
    <mergeCell ref="C11434:C11436"/>
    <mergeCell ref="D11434:D11436"/>
    <mergeCell ref="E11434:E11436"/>
    <mergeCell ref="F11434:F11436"/>
    <mergeCell ref="G11434:G11436"/>
    <mergeCell ref="H11434:H11436"/>
    <mergeCell ref="I11428:I11430"/>
    <mergeCell ref="J11428:J11430"/>
    <mergeCell ref="C11431:C11433"/>
    <mergeCell ref="D11431:D11433"/>
    <mergeCell ref="E11431:E11433"/>
    <mergeCell ref="F11431:F11433"/>
    <mergeCell ref="G11431:G11433"/>
    <mergeCell ref="H11431:H11433"/>
    <mergeCell ref="I11431:I11433"/>
    <mergeCell ref="J11431:J11433"/>
    <mergeCell ref="C11428:C11430"/>
    <mergeCell ref="D11428:D11430"/>
    <mergeCell ref="E11428:E11430"/>
    <mergeCell ref="F11428:F11430"/>
    <mergeCell ref="G11428:G11430"/>
    <mergeCell ref="H11428:H11430"/>
    <mergeCell ref="I11422:I11424"/>
    <mergeCell ref="J11422:J11424"/>
    <mergeCell ref="C11425:C11427"/>
    <mergeCell ref="D11425:D11427"/>
    <mergeCell ref="E11425:E11427"/>
    <mergeCell ref="F11425:F11427"/>
    <mergeCell ref="G11425:G11427"/>
    <mergeCell ref="H11425:H11427"/>
    <mergeCell ref="I11425:I11427"/>
    <mergeCell ref="J11425:J11427"/>
    <mergeCell ref="C11422:C11424"/>
    <mergeCell ref="D11422:D11424"/>
    <mergeCell ref="E11422:E11424"/>
    <mergeCell ref="F11422:F11424"/>
    <mergeCell ref="G11422:G11424"/>
    <mergeCell ref="H11422:H11424"/>
    <mergeCell ref="I11416:I11418"/>
    <mergeCell ref="J11416:J11418"/>
    <mergeCell ref="C11419:C11421"/>
    <mergeCell ref="D11419:D11421"/>
    <mergeCell ref="E11419:E11421"/>
    <mergeCell ref="F11419:F11421"/>
    <mergeCell ref="G11419:G11421"/>
    <mergeCell ref="H11419:H11421"/>
    <mergeCell ref="I11419:I11421"/>
    <mergeCell ref="J11419:J11421"/>
    <mergeCell ref="C11416:C11418"/>
    <mergeCell ref="D11416:D11418"/>
    <mergeCell ref="E11416:E11418"/>
    <mergeCell ref="F11416:F11418"/>
    <mergeCell ref="G11416:G11418"/>
    <mergeCell ref="H11416:H11418"/>
    <mergeCell ref="I11410:I11412"/>
    <mergeCell ref="J11410:J11412"/>
    <mergeCell ref="C11413:C11415"/>
    <mergeCell ref="D11413:D11415"/>
    <mergeCell ref="E11413:E11415"/>
    <mergeCell ref="F11413:F11415"/>
    <mergeCell ref="G11413:G11415"/>
    <mergeCell ref="H11413:H11415"/>
    <mergeCell ref="I11413:I11415"/>
    <mergeCell ref="J11413:J11415"/>
    <mergeCell ref="C11410:C11412"/>
    <mergeCell ref="D11410:D11412"/>
    <mergeCell ref="E11410:E11412"/>
    <mergeCell ref="F11410:F11412"/>
    <mergeCell ref="G11410:G11412"/>
    <mergeCell ref="H11410:H11412"/>
    <mergeCell ref="I11404:I11406"/>
    <mergeCell ref="J11404:J11406"/>
    <mergeCell ref="C11407:C11409"/>
    <mergeCell ref="D11407:D11409"/>
    <mergeCell ref="E11407:E11409"/>
    <mergeCell ref="F11407:F11409"/>
    <mergeCell ref="G11407:G11409"/>
    <mergeCell ref="H11407:H11409"/>
    <mergeCell ref="I11407:I11409"/>
    <mergeCell ref="J11407:J11409"/>
    <mergeCell ref="C11404:C11406"/>
    <mergeCell ref="D11404:D11406"/>
    <mergeCell ref="E11404:E11406"/>
    <mergeCell ref="F11404:F11406"/>
    <mergeCell ref="G11404:G11406"/>
    <mergeCell ref="H11404:H11406"/>
    <mergeCell ref="I11398:I11400"/>
    <mergeCell ref="J11398:J11400"/>
    <mergeCell ref="C11401:C11403"/>
    <mergeCell ref="D11401:D11403"/>
    <mergeCell ref="E11401:E11403"/>
    <mergeCell ref="F11401:F11403"/>
    <mergeCell ref="G11401:G11403"/>
    <mergeCell ref="H11401:H11403"/>
    <mergeCell ref="I11401:I11403"/>
    <mergeCell ref="J11401:J11403"/>
    <mergeCell ref="C11398:C11400"/>
    <mergeCell ref="D11398:D11400"/>
    <mergeCell ref="E11398:E11400"/>
    <mergeCell ref="F11398:F11400"/>
    <mergeCell ref="G11398:G11400"/>
    <mergeCell ref="H11398:H11400"/>
    <mergeCell ref="I11392:I11394"/>
    <mergeCell ref="J11392:J11394"/>
    <mergeCell ref="C11395:C11397"/>
    <mergeCell ref="D11395:D11397"/>
    <mergeCell ref="E11395:E11397"/>
    <mergeCell ref="F11395:F11397"/>
    <mergeCell ref="G11395:G11397"/>
    <mergeCell ref="H11395:H11397"/>
    <mergeCell ref="I11395:I11397"/>
    <mergeCell ref="J11395:J11397"/>
    <mergeCell ref="C11392:C11394"/>
    <mergeCell ref="D11392:D11394"/>
    <mergeCell ref="E11392:E11394"/>
    <mergeCell ref="F11392:F11394"/>
    <mergeCell ref="G11392:G11394"/>
    <mergeCell ref="H11392:H11394"/>
    <mergeCell ref="J11386:J11388"/>
    <mergeCell ref="B11389:B11451"/>
    <mergeCell ref="C11389:C11391"/>
    <mergeCell ref="D11389:D11391"/>
    <mergeCell ref="E11389:E11391"/>
    <mergeCell ref="F11389:F11391"/>
    <mergeCell ref="G11389:G11391"/>
    <mergeCell ref="H11389:H11391"/>
    <mergeCell ref="I11389:I11391"/>
    <mergeCell ref="J11389:J11391"/>
    <mergeCell ref="I11382:I11385"/>
    <mergeCell ref="J11382:J11385"/>
    <mergeCell ref="B11386:B11388"/>
    <mergeCell ref="C11386:C11388"/>
    <mergeCell ref="D11386:D11388"/>
    <mergeCell ref="E11386:E11388"/>
    <mergeCell ref="F11386:F11388"/>
    <mergeCell ref="G11386:G11388"/>
    <mergeCell ref="H11386:H11388"/>
    <mergeCell ref="I11386:I11388"/>
    <mergeCell ref="I11379:I11381"/>
    <mergeCell ref="J11379:J11381"/>
    <mergeCell ref="A11382:A12246"/>
    <mergeCell ref="B11382:B11385"/>
    <mergeCell ref="C11382:C11385"/>
    <mergeCell ref="D11382:D11385"/>
    <mergeCell ref="E11382:E11385"/>
    <mergeCell ref="F11382:F11385"/>
    <mergeCell ref="G11382:G11385"/>
    <mergeCell ref="H11382:H11385"/>
    <mergeCell ref="C11379:C11381"/>
    <mergeCell ref="D11379:D11381"/>
    <mergeCell ref="E11379:E11381"/>
    <mergeCell ref="F11379:F11381"/>
    <mergeCell ref="G11379:G11381"/>
    <mergeCell ref="H11379:H11381"/>
    <mergeCell ref="I11373:I11375"/>
    <mergeCell ref="J11373:J11375"/>
    <mergeCell ref="C11376:C11378"/>
    <mergeCell ref="D11376:D11378"/>
    <mergeCell ref="E11376:E11378"/>
    <mergeCell ref="F11376:F11378"/>
    <mergeCell ref="G11376:G11378"/>
    <mergeCell ref="H11376:H11378"/>
    <mergeCell ref="I11376:I11378"/>
    <mergeCell ref="J11376:J11378"/>
    <mergeCell ref="H11370:H11372"/>
    <mergeCell ref="I11370:I11372"/>
    <mergeCell ref="J11370:J11372"/>
    <mergeCell ref="B11373:B11381"/>
    <mergeCell ref="C11373:C11375"/>
    <mergeCell ref="D11373:D11375"/>
    <mergeCell ref="E11373:E11375"/>
    <mergeCell ref="F11373:F11375"/>
    <mergeCell ref="G11373:G11375"/>
    <mergeCell ref="H11373:H11375"/>
    <mergeCell ref="B11370:B11372"/>
    <mergeCell ref="C11370:C11372"/>
    <mergeCell ref="D11370:D11372"/>
    <mergeCell ref="E11370:E11372"/>
    <mergeCell ref="F11370:F11372"/>
    <mergeCell ref="G11370:G11372"/>
    <mergeCell ref="I11364:I11366"/>
    <mergeCell ref="J11364:J11366"/>
    <mergeCell ref="C11367:C11369"/>
    <mergeCell ref="D11367:D11369"/>
    <mergeCell ref="E11367:E11369"/>
    <mergeCell ref="F11367:F11369"/>
    <mergeCell ref="G11367:G11369"/>
    <mergeCell ref="H11367:H11369"/>
    <mergeCell ref="I11367:I11369"/>
    <mergeCell ref="J11367:J11369"/>
    <mergeCell ref="H11361:H11363"/>
    <mergeCell ref="I11361:I11363"/>
    <mergeCell ref="J11361:J11363"/>
    <mergeCell ref="B11364:B11369"/>
    <mergeCell ref="C11364:C11366"/>
    <mergeCell ref="D11364:D11366"/>
    <mergeCell ref="E11364:E11366"/>
    <mergeCell ref="F11364:F11366"/>
    <mergeCell ref="G11364:G11366"/>
    <mergeCell ref="H11364:H11366"/>
    <mergeCell ref="B11361:B11363"/>
    <mergeCell ref="C11361:C11363"/>
    <mergeCell ref="D11361:D11363"/>
    <mergeCell ref="E11361:E11363"/>
    <mergeCell ref="F11361:F11363"/>
    <mergeCell ref="G11361:G11363"/>
    <mergeCell ref="J11355:J11357"/>
    <mergeCell ref="B11358:B11360"/>
    <mergeCell ref="C11358:C11360"/>
    <mergeCell ref="D11358:D11360"/>
    <mergeCell ref="E11358:E11360"/>
    <mergeCell ref="F11358:F11360"/>
    <mergeCell ref="G11358:G11360"/>
    <mergeCell ref="H11358:H11360"/>
    <mergeCell ref="I11358:I11360"/>
    <mergeCell ref="J11358:J11360"/>
    <mergeCell ref="I11352:I11354"/>
    <mergeCell ref="J11352:J11354"/>
    <mergeCell ref="B11355:B11357"/>
    <mergeCell ref="C11355:C11357"/>
    <mergeCell ref="D11355:D11357"/>
    <mergeCell ref="E11355:E11357"/>
    <mergeCell ref="F11355:F11357"/>
    <mergeCell ref="G11355:G11357"/>
    <mergeCell ref="H11355:H11357"/>
    <mergeCell ref="I11355:I11357"/>
    <mergeCell ref="H11349:H11351"/>
    <mergeCell ref="I11349:I11351"/>
    <mergeCell ref="J11349:J11351"/>
    <mergeCell ref="B11352:B11354"/>
    <mergeCell ref="C11352:C11354"/>
    <mergeCell ref="D11352:D11354"/>
    <mergeCell ref="E11352:E11354"/>
    <mergeCell ref="F11352:F11354"/>
    <mergeCell ref="G11352:G11354"/>
    <mergeCell ref="H11352:H11354"/>
    <mergeCell ref="B11349:B11351"/>
    <mergeCell ref="C11349:C11351"/>
    <mergeCell ref="D11349:D11351"/>
    <mergeCell ref="E11349:E11351"/>
    <mergeCell ref="F11349:F11351"/>
    <mergeCell ref="G11349:G11351"/>
    <mergeCell ref="I11343:I11345"/>
    <mergeCell ref="J11343:J11345"/>
    <mergeCell ref="C11346:C11348"/>
    <mergeCell ref="D11346:D11348"/>
    <mergeCell ref="E11346:E11348"/>
    <mergeCell ref="F11346:F11348"/>
    <mergeCell ref="G11346:G11348"/>
    <mergeCell ref="H11346:H11348"/>
    <mergeCell ref="I11346:I11348"/>
    <mergeCell ref="J11346:J11348"/>
    <mergeCell ref="C11343:C11345"/>
    <mergeCell ref="D11343:D11345"/>
    <mergeCell ref="E11343:E11345"/>
    <mergeCell ref="F11343:F11345"/>
    <mergeCell ref="G11343:G11345"/>
    <mergeCell ref="H11343:H11345"/>
    <mergeCell ref="J11337:J11339"/>
    <mergeCell ref="B11340:B11348"/>
    <mergeCell ref="C11340:C11342"/>
    <mergeCell ref="D11340:D11342"/>
    <mergeCell ref="E11340:E11342"/>
    <mergeCell ref="F11340:F11342"/>
    <mergeCell ref="G11340:G11342"/>
    <mergeCell ref="H11340:H11342"/>
    <mergeCell ref="I11340:I11342"/>
    <mergeCell ref="J11340:J11342"/>
    <mergeCell ref="I11334:I11336"/>
    <mergeCell ref="J11334:J11336"/>
    <mergeCell ref="B11337:B11339"/>
    <mergeCell ref="C11337:C11339"/>
    <mergeCell ref="D11337:D11339"/>
    <mergeCell ref="E11337:E11339"/>
    <mergeCell ref="F11337:F11339"/>
    <mergeCell ref="G11337:G11339"/>
    <mergeCell ref="H11337:H11339"/>
    <mergeCell ref="I11337:I11339"/>
    <mergeCell ref="H11331:H11333"/>
    <mergeCell ref="I11331:I11333"/>
    <mergeCell ref="J11331:J11333"/>
    <mergeCell ref="B11334:B11336"/>
    <mergeCell ref="C11334:C11336"/>
    <mergeCell ref="D11334:D11336"/>
    <mergeCell ref="E11334:E11336"/>
    <mergeCell ref="F11334:F11336"/>
    <mergeCell ref="G11334:G11336"/>
    <mergeCell ref="H11334:H11336"/>
    <mergeCell ref="B11331:B11333"/>
    <mergeCell ref="C11331:C11333"/>
    <mergeCell ref="D11331:D11333"/>
    <mergeCell ref="E11331:E11333"/>
    <mergeCell ref="F11331:F11333"/>
    <mergeCell ref="G11331:G11333"/>
    <mergeCell ref="I11325:I11327"/>
    <mergeCell ref="J11325:J11327"/>
    <mergeCell ref="C11328:C11330"/>
    <mergeCell ref="D11328:D11330"/>
    <mergeCell ref="E11328:E11330"/>
    <mergeCell ref="F11328:F11330"/>
    <mergeCell ref="G11328:G11330"/>
    <mergeCell ref="H11328:H11330"/>
    <mergeCell ref="I11328:I11330"/>
    <mergeCell ref="J11328:J11330"/>
    <mergeCell ref="C11325:C11327"/>
    <mergeCell ref="D11325:D11327"/>
    <mergeCell ref="E11325:E11327"/>
    <mergeCell ref="F11325:F11327"/>
    <mergeCell ref="G11325:G11327"/>
    <mergeCell ref="H11325:H11327"/>
    <mergeCell ref="I11319:I11321"/>
    <mergeCell ref="J11319:J11321"/>
    <mergeCell ref="C11322:C11324"/>
    <mergeCell ref="D11322:D11324"/>
    <mergeCell ref="E11322:E11324"/>
    <mergeCell ref="F11322:F11324"/>
    <mergeCell ref="G11322:G11324"/>
    <mergeCell ref="H11322:H11324"/>
    <mergeCell ref="I11322:I11324"/>
    <mergeCell ref="J11322:J11324"/>
    <mergeCell ref="C11319:C11321"/>
    <mergeCell ref="D11319:D11321"/>
    <mergeCell ref="E11319:E11321"/>
    <mergeCell ref="F11319:F11321"/>
    <mergeCell ref="G11319:G11321"/>
    <mergeCell ref="H11319:H11321"/>
    <mergeCell ref="I11313:I11315"/>
    <mergeCell ref="J11313:J11315"/>
    <mergeCell ref="C11316:C11318"/>
    <mergeCell ref="D11316:D11318"/>
    <mergeCell ref="E11316:E11318"/>
    <mergeCell ref="F11316:F11318"/>
    <mergeCell ref="G11316:G11318"/>
    <mergeCell ref="H11316:H11318"/>
    <mergeCell ref="I11316:I11318"/>
    <mergeCell ref="J11316:J11318"/>
    <mergeCell ref="C11313:C11315"/>
    <mergeCell ref="D11313:D11315"/>
    <mergeCell ref="E11313:E11315"/>
    <mergeCell ref="F11313:F11315"/>
    <mergeCell ref="G11313:G11315"/>
    <mergeCell ref="H11313:H11315"/>
    <mergeCell ref="I11307:I11309"/>
    <mergeCell ref="J11307:J11309"/>
    <mergeCell ref="C11310:C11312"/>
    <mergeCell ref="D11310:D11312"/>
    <mergeCell ref="E11310:E11312"/>
    <mergeCell ref="F11310:F11312"/>
    <mergeCell ref="G11310:G11312"/>
    <mergeCell ref="H11310:H11312"/>
    <mergeCell ref="I11310:I11312"/>
    <mergeCell ref="J11310:J11312"/>
    <mergeCell ref="C11307:C11309"/>
    <mergeCell ref="D11307:D11309"/>
    <mergeCell ref="E11307:E11309"/>
    <mergeCell ref="F11307:F11309"/>
    <mergeCell ref="G11307:G11309"/>
    <mergeCell ref="H11307:H11309"/>
    <mergeCell ref="I11301:I11303"/>
    <mergeCell ref="J11301:J11303"/>
    <mergeCell ref="C11304:C11306"/>
    <mergeCell ref="D11304:D11306"/>
    <mergeCell ref="E11304:E11306"/>
    <mergeCell ref="F11304:F11306"/>
    <mergeCell ref="G11304:G11306"/>
    <mergeCell ref="H11304:H11306"/>
    <mergeCell ref="I11304:I11306"/>
    <mergeCell ref="J11304:J11306"/>
    <mergeCell ref="C11301:C11303"/>
    <mergeCell ref="D11301:D11303"/>
    <mergeCell ref="E11301:E11303"/>
    <mergeCell ref="F11301:F11303"/>
    <mergeCell ref="G11301:G11303"/>
    <mergeCell ref="H11301:H11303"/>
    <mergeCell ref="I11295:I11297"/>
    <mergeCell ref="J11295:J11297"/>
    <mergeCell ref="C11298:C11300"/>
    <mergeCell ref="D11298:D11300"/>
    <mergeCell ref="E11298:E11300"/>
    <mergeCell ref="F11298:F11300"/>
    <mergeCell ref="G11298:G11300"/>
    <mergeCell ref="H11298:H11300"/>
    <mergeCell ref="I11298:I11300"/>
    <mergeCell ref="J11298:J11300"/>
    <mergeCell ref="C11295:C11297"/>
    <mergeCell ref="D11295:D11297"/>
    <mergeCell ref="E11295:E11297"/>
    <mergeCell ref="F11295:F11297"/>
    <mergeCell ref="G11295:G11297"/>
    <mergeCell ref="H11295:H11297"/>
    <mergeCell ref="I11289:I11291"/>
    <mergeCell ref="J11289:J11291"/>
    <mergeCell ref="C11292:C11294"/>
    <mergeCell ref="D11292:D11294"/>
    <mergeCell ref="E11292:E11294"/>
    <mergeCell ref="F11292:F11294"/>
    <mergeCell ref="G11292:G11294"/>
    <mergeCell ref="H11292:H11294"/>
    <mergeCell ref="I11292:I11294"/>
    <mergeCell ref="J11292:J11294"/>
    <mergeCell ref="C11289:C11291"/>
    <mergeCell ref="D11289:D11291"/>
    <mergeCell ref="E11289:E11291"/>
    <mergeCell ref="F11289:F11291"/>
    <mergeCell ref="G11289:G11291"/>
    <mergeCell ref="H11289:H11291"/>
    <mergeCell ref="I11283:I11285"/>
    <mergeCell ref="J11283:J11285"/>
    <mergeCell ref="C11286:C11288"/>
    <mergeCell ref="D11286:D11288"/>
    <mergeCell ref="E11286:E11288"/>
    <mergeCell ref="F11286:F11288"/>
    <mergeCell ref="G11286:G11288"/>
    <mergeCell ref="H11286:H11288"/>
    <mergeCell ref="I11286:I11288"/>
    <mergeCell ref="J11286:J11288"/>
    <mergeCell ref="C11283:C11285"/>
    <mergeCell ref="D11283:D11285"/>
    <mergeCell ref="E11283:E11285"/>
    <mergeCell ref="F11283:F11285"/>
    <mergeCell ref="G11283:G11285"/>
    <mergeCell ref="H11283:H11285"/>
    <mergeCell ref="I11277:I11279"/>
    <mergeCell ref="J11277:J11279"/>
    <mergeCell ref="C11280:C11282"/>
    <mergeCell ref="D11280:D11282"/>
    <mergeCell ref="E11280:E11282"/>
    <mergeCell ref="F11280:F11282"/>
    <mergeCell ref="G11280:G11282"/>
    <mergeCell ref="H11280:H11282"/>
    <mergeCell ref="I11280:I11282"/>
    <mergeCell ref="J11280:J11282"/>
    <mergeCell ref="C11277:C11279"/>
    <mergeCell ref="D11277:D11279"/>
    <mergeCell ref="E11277:E11279"/>
    <mergeCell ref="F11277:F11279"/>
    <mergeCell ref="G11277:G11279"/>
    <mergeCell ref="H11277:H11279"/>
    <mergeCell ref="J11271:J11273"/>
    <mergeCell ref="B11274:B11330"/>
    <mergeCell ref="C11274:C11276"/>
    <mergeCell ref="D11274:D11276"/>
    <mergeCell ref="E11274:E11276"/>
    <mergeCell ref="F11274:F11276"/>
    <mergeCell ref="G11274:G11276"/>
    <mergeCell ref="H11274:H11276"/>
    <mergeCell ref="I11274:I11276"/>
    <mergeCell ref="J11274:J11276"/>
    <mergeCell ref="I11268:I11270"/>
    <mergeCell ref="J11268:J11270"/>
    <mergeCell ref="B11271:B11273"/>
    <mergeCell ref="C11271:C11273"/>
    <mergeCell ref="D11271:D11273"/>
    <mergeCell ref="E11271:E11273"/>
    <mergeCell ref="F11271:F11273"/>
    <mergeCell ref="G11271:G11273"/>
    <mergeCell ref="H11271:H11273"/>
    <mergeCell ref="I11271:I11273"/>
    <mergeCell ref="C11268:C11270"/>
    <mergeCell ref="D11268:D11270"/>
    <mergeCell ref="E11268:E11270"/>
    <mergeCell ref="F11268:F11270"/>
    <mergeCell ref="G11268:G11270"/>
    <mergeCell ref="H11268:H11270"/>
    <mergeCell ref="I11262:I11264"/>
    <mergeCell ref="J11262:J11264"/>
    <mergeCell ref="C11265:C11267"/>
    <mergeCell ref="D11265:D11267"/>
    <mergeCell ref="E11265:E11267"/>
    <mergeCell ref="F11265:F11267"/>
    <mergeCell ref="G11265:G11267"/>
    <mergeCell ref="H11265:H11267"/>
    <mergeCell ref="I11265:I11267"/>
    <mergeCell ref="J11265:J11267"/>
    <mergeCell ref="C11262:C11264"/>
    <mergeCell ref="D11262:D11264"/>
    <mergeCell ref="E11262:E11264"/>
    <mergeCell ref="F11262:F11264"/>
    <mergeCell ref="G11262:G11264"/>
    <mergeCell ref="H11262:H11264"/>
    <mergeCell ref="I11256:I11258"/>
    <mergeCell ref="J11256:J11258"/>
    <mergeCell ref="C11259:C11261"/>
    <mergeCell ref="D11259:D11261"/>
    <mergeCell ref="E11259:E11261"/>
    <mergeCell ref="F11259:F11261"/>
    <mergeCell ref="G11259:G11261"/>
    <mergeCell ref="H11259:H11261"/>
    <mergeCell ref="I11259:I11261"/>
    <mergeCell ref="J11259:J11261"/>
    <mergeCell ref="C11256:C11258"/>
    <mergeCell ref="D11256:D11258"/>
    <mergeCell ref="E11256:E11258"/>
    <mergeCell ref="F11256:F11258"/>
    <mergeCell ref="G11256:G11258"/>
    <mergeCell ref="H11256:H11258"/>
    <mergeCell ref="I11250:I11252"/>
    <mergeCell ref="J11250:J11252"/>
    <mergeCell ref="C11253:C11255"/>
    <mergeCell ref="D11253:D11255"/>
    <mergeCell ref="E11253:E11255"/>
    <mergeCell ref="F11253:F11255"/>
    <mergeCell ref="G11253:G11255"/>
    <mergeCell ref="H11253:H11255"/>
    <mergeCell ref="I11253:I11255"/>
    <mergeCell ref="J11253:J11255"/>
    <mergeCell ref="H11247:H11249"/>
    <mergeCell ref="I11247:I11249"/>
    <mergeCell ref="J11247:J11249"/>
    <mergeCell ref="B11250:B11270"/>
    <mergeCell ref="C11250:C11252"/>
    <mergeCell ref="D11250:D11252"/>
    <mergeCell ref="E11250:E11252"/>
    <mergeCell ref="F11250:F11252"/>
    <mergeCell ref="G11250:G11252"/>
    <mergeCell ref="H11250:H11252"/>
    <mergeCell ref="B11247:B11249"/>
    <mergeCell ref="C11247:C11249"/>
    <mergeCell ref="D11247:D11249"/>
    <mergeCell ref="E11247:E11249"/>
    <mergeCell ref="F11247:F11249"/>
    <mergeCell ref="G11247:G11249"/>
    <mergeCell ref="I11241:I11243"/>
    <mergeCell ref="J11241:J11243"/>
    <mergeCell ref="C11244:C11246"/>
    <mergeCell ref="D11244:D11246"/>
    <mergeCell ref="E11244:E11246"/>
    <mergeCell ref="F11244:F11246"/>
    <mergeCell ref="G11244:G11246"/>
    <mergeCell ref="H11244:H11246"/>
    <mergeCell ref="I11244:I11246"/>
    <mergeCell ref="J11244:J11246"/>
    <mergeCell ref="C11241:C11243"/>
    <mergeCell ref="D11241:D11243"/>
    <mergeCell ref="E11241:E11243"/>
    <mergeCell ref="F11241:F11243"/>
    <mergeCell ref="G11241:G11243"/>
    <mergeCell ref="H11241:H11243"/>
    <mergeCell ref="I11235:I11237"/>
    <mergeCell ref="J11235:J11237"/>
    <mergeCell ref="C11238:C11240"/>
    <mergeCell ref="D11238:D11240"/>
    <mergeCell ref="E11238:E11240"/>
    <mergeCell ref="F11238:F11240"/>
    <mergeCell ref="G11238:G11240"/>
    <mergeCell ref="H11238:H11240"/>
    <mergeCell ref="I11238:I11240"/>
    <mergeCell ref="J11238:J11240"/>
    <mergeCell ref="C11235:C11237"/>
    <mergeCell ref="D11235:D11237"/>
    <mergeCell ref="E11235:E11237"/>
    <mergeCell ref="F11235:F11237"/>
    <mergeCell ref="G11235:G11237"/>
    <mergeCell ref="H11235:H11237"/>
    <mergeCell ref="I11229:I11231"/>
    <mergeCell ref="J11229:J11231"/>
    <mergeCell ref="C11232:C11234"/>
    <mergeCell ref="D11232:D11234"/>
    <mergeCell ref="E11232:E11234"/>
    <mergeCell ref="F11232:F11234"/>
    <mergeCell ref="G11232:G11234"/>
    <mergeCell ref="H11232:H11234"/>
    <mergeCell ref="I11232:I11234"/>
    <mergeCell ref="J11232:J11234"/>
    <mergeCell ref="C11229:C11231"/>
    <mergeCell ref="D11229:D11231"/>
    <mergeCell ref="E11229:E11231"/>
    <mergeCell ref="F11229:F11231"/>
    <mergeCell ref="G11229:G11231"/>
    <mergeCell ref="H11229:H11231"/>
    <mergeCell ref="I11223:I11225"/>
    <mergeCell ref="J11223:J11225"/>
    <mergeCell ref="C11226:C11228"/>
    <mergeCell ref="D11226:D11228"/>
    <mergeCell ref="E11226:E11228"/>
    <mergeCell ref="F11226:F11228"/>
    <mergeCell ref="G11226:G11228"/>
    <mergeCell ref="H11226:H11228"/>
    <mergeCell ref="I11226:I11228"/>
    <mergeCell ref="J11226:J11228"/>
    <mergeCell ref="C11223:C11225"/>
    <mergeCell ref="D11223:D11225"/>
    <mergeCell ref="E11223:E11225"/>
    <mergeCell ref="F11223:F11225"/>
    <mergeCell ref="G11223:G11225"/>
    <mergeCell ref="H11223:H11225"/>
    <mergeCell ref="I11217:I11219"/>
    <mergeCell ref="J11217:J11219"/>
    <mergeCell ref="C11220:C11222"/>
    <mergeCell ref="D11220:D11222"/>
    <mergeCell ref="E11220:E11222"/>
    <mergeCell ref="F11220:F11222"/>
    <mergeCell ref="G11220:G11222"/>
    <mergeCell ref="H11220:H11222"/>
    <mergeCell ref="I11220:I11222"/>
    <mergeCell ref="J11220:J11222"/>
    <mergeCell ref="C11217:C11219"/>
    <mergeCell ref="D11217:D11219"/>
    <mergeCell ref="E11217:E11219"/>
    <mergeCell ref="F11217:F11219"/>
    <mergeCell ref="G11217:G11219"/>
    <mergeCell ref="H11217:H11219"/>
    <mergeCell ref="I11211:I11213"/>
    <mergeCell ref="J11211:J11213"/>
    <mergeCell ref="C11214:C11216"/>
    <mergeCell ref="D11214:D11216"/>
    <mergeCell ref="E11214:E11216"/>
    <mergeCell ref="F11214:F11216"/>
    <mergeCell ref="G11214:G11216"/>
    <mergeCell ref="H11214:H11216"/>
    <mergeCell ref="I11214:I11216"/>
    <mergeCell ref="J11214:J11216"/>
    <mergeCell ref="C11211:C11213"/>
    <mergeCell ref="D11211:D11213"/>
    <mergeCell ref="E11211:E11213"/>
    <mergeCell ref="F11211:F11213"/>
    <mergeCell ref="G11211:G11213"/>
    <mergeCell ref="H11211:H11213"/>
    <mergeCell ref="J11205:J11207"/>
    <mergeCell ref="B11208:B11246"/>
    <mergeCell ref="C11208:C11210"/>
    <mergeCell ref="D11208:D11210"/>
    <mergeCell ref="E11208:E11210"/>
    <mergeCell ref="F11208:F11210"/>
    <mergeCell ref="G11208:G11210"/>
    <mergeCell ref="H11208:H11210"/>
    <mergeCell ref="I11208:I11210"/>
    <mergeCell ref="J11208:J11210"/>
    <mergeCell ref="I11202:I11204"/>
    <mergeCell ref="J11202:J11204"/>
    <mergeCell ref="B11205:B11207"/>
    <mergeCell ref="C11205:C11207"/>
    <mergeCell ref="D11205:D11207"/>
    <mergeCell ref="E11205:E11207"/>
    <mergeCell ref="F11205:F11207"/>
    <mergeCell ref="G11205:G11207"/>
    <mergeCell ref="H11205:H11207"/>
    <mergeCell ref="I11205:I11207"/>
    <mergeCell ref="C11202:C11204"/>
    <mergeCell ref="D11202:D11204"/>
    <mergeCell ref="E11202:E11204"/>
    <mergeCell ref="F11202:F11204"/>
    <mergeCell ref="G11202:G11204"/>
    <mergeCell ref="H11202:H11204"/>
    <mergeCell ref="I11196:I11198"/>
    <mergeCell ref="J11196:J11198"/>
    <mergeCell ref="C11199:C11201"/>
    <mergeCell ref="D11199:D11201"/>
    <mergeCell ref="E11199:E11201"/>
    <mergeCell ref="F11199:F11201"/>
    <mergeCell ref="G11199:G11201"/>
    <mergeCell ref="H11199:H11201"/>
    <mergeCell ref="I11199:I11201"/>
    <mergeCell ref="J11199:J11201"/>
    <mergeCell ref="C11196:C11198"/>
    <mergeCell ref="D11196:D11198"/>
    <mergeCell ref="E11196:E11198"/>
    <mergeCell ref="F11196:F11198"/>
    <mergeCell ref="G11196:G11198"/>
    <mergeCell ref="H11196:H11198"/>
    <mergeCell ref="I11190:I11192"/>
    <mergeCell ref="J11190:J11192"/>
    <mergeCell ref="C11193:C11195"/>
    <mergeCell ref="D11193:D11195"/>
    <mergeCell ref="E11193:E11195"/>
    <mergeCell ref="F11193:F11195"/>
    <mergeCell ref="G11193:G11195"/>
    <mergeCell ref="H11193:H11195"/>
    <mergeCell ref="I11193:I11195"/>
    <mergeCell ref="J11193:J11195"/>
    <mergeCell ref="C11190:C11192"/>
    <mergeCell ref="D11190:D11192"/>
    <mergeCell ref="E11190:E11192"/>
    <mergeCell ref="F11190:F11192"/>
    <mergeCell ref="G11190:G11192"/>
    <mergeCell ref="H11190:H11192"/>
    <mergeCell ref="I11184:I11186"/>
    <mergeCell ref="J11184:J11186"/>
    <mergeCell ref="C11187:C11189"/>
    <mergeCell ref="D11187:D11189"/>
    <mergeCell ref="E11187:E11189"/>
    <mergeCell ref="F11187:F11189"/>
    <mergeCell ref="G11187:G11189"/>
    <mergeCell ref="H11187:H11189"/>
    <mergeCell ref="I11187:I11189"/>
    <mergeCell ref="J11187:J11189"/>
    <mergeCell ref="C11184:C11186"/>
    <mergeCell ref="D11184:D11186"/>
    <mergeCell ref="E11184:E11186"/>
    <mergeCell ref="F11184:F11186"/>
    <mergeCell ref="G11184:G11186"/>
    <mergeCell ref="H11184:H11186"/>
    <mergeCell ref="I11178:I11180"/>
    <mergeCell ref="J11178:J11180"/>
    <mergeCell ref="C11181:C11183"/>
    <mergeCell ref="D11181:D11183"/>
    <mergeCell ref="E11181:E11183"/>
    <mergeCell ref="F11181:F11183"/>
    <mergeCell ref="G11181:G11183"/>
    <mergeCell ref="H11181:H11183"/>
    <mergeCell ref="I11181:I11183"/>
    <mergeCell ref="J11181:J11183"/>
    <mergeCell ref="C11178:C11180"/>
    <mergeCell ref="D11178:D11180"/>
    <mergeCell ref="E11178:E11180"/>
    <mergeCell ref="F11178:F11180"/>
    <mergeCell ref="G11178:G11180"/>
    <mergeCell ref="H11178:H11180"/>
    <mergeCell ref="I11172:I11174"/>
    <mergeCell ref="J11172:J11174"/>
    <mergeCell ref="C11175:C11177"/>
    <mergeCell ref="D11175:D11177"/>
    <mergeCell ref="E11175:E11177"/>
    <mergeCell ref="F11175:F11177"/>
    <mergeCell ref="G11175:G11177"/>
    <mergeCell ref="H11175:H11177"/>
    <mergeCell ref="I11175:I11177"/>
    <mergeCell ref="J11175:J11177"/>
    <mergeCell ref="C11172:C11174"/>
    <mergeCell ref="D11172:D11174"/>
    <mergeCell ref="E11172:E11174"/>
    <mergeCell ref="F11172:F11174"/>
    <mergeCell ref="G11172:G11174"/>
    <mergeCell ref="H11172:H11174"/>
    <mergeCell ref="I11166:I11168"/>
    <mergeCell ref="J11166:J11168"/>
    <mergeCell ref="C11169:C11171"/>
    <mergeCell ref="D11169:D11171"/>
    <mergeCell ref="E11169:E11171"/>
    <mergeCell ref="F11169:F11171"/>
    <mergeCell ref="G11169:G11171"/>
    <mergeCell ref="H11169:H11171"/>
    <mergeCell ref="I11169:I11171"/>
    <mergeCell ref="J11169:J11171"/>
    <mergeCell ref="C11166:C11168"/>
    <mergeCell ref="D11166:D11168"/>
    <mergeCell ref="E11166:E11168"/>
    <mergeCell ref="F11166:F11168"/>
    <mergeCell ref="G11166:G11168"/>
    <mergeCell ref="H11166:H11168"/>
    <mergeCell ref="I11160:I11162"/>
    <mergeCell ref="J11160:J11162"/>
    <mergeCell ref="C11163:C11165"/>
    <mergeCell ref="D11163:D11165"/>
    <mergeCell ref="E11163:E11165"/>
    <mergeCell ref="F11163:F11165"/>
    <mergeCell ref="G11163:G11165"/>
    <mergeCell ref="H11163:H11165"/>
    <mergeCell ref="I11163:I11165"/>
    <mergeCell ref="J11163:J11165"/>
    <mergeCell ref="C11160:C11162"/>
    <mergeCell ref="D11160:D11162"/>
    <mergeCell ref="E11160:E11162"/>
    <mergeCell ref="F11160:F11162"/>
    <mergeCell ref="G11160:G11162"/>
    <mergeCell ref="H11160:H11162"/>
    <mergeCell ref="I11154:I11156"/>
    <mergeCell ref="J11154:J11156"/>
    <mergeCell ref="C11157:C11159"/>
    <mergeCell ref="D11157:D11159"/>
    <mergeCell ref="E11157:E11159"/>
    <mergeCell ref="F11157:F11159"/>
    <mergeCell ref="G11157:G11159"/>
    <mergeCell ref="H11157:H11159"/>
    <mergeCell ref="I11157:I11159"/>
    <mergeCell ref="J11157:J11159"/>
    <mergeCell ref="C11154:C11156"/>
    <mergeCell ref="D11154:D11156"/>
    <mergeCell ref="E11154:E11156"/>
    <mergeCell ref="F11154:F11156"/>
    <mergeCell ref="G11154:G11156"/>
    <mergeCell ref="H11154:H11156"/>
    <mergeCell ref="I11148:I11150"/>
    <mergeCell ref="J11148:J11150"/>
    <mergeCell ref="C11151:C11153"/>
    <mergeCell ref="D11151:D11153"/>
    <mergeCell ref="E11151:E11153"/>
    <mergeCell ref="F11151:F11153"/>
    <mergeCell ref="G11151:G11153"/>
    <mergeCell ref="H11151:H11153"/>
    <mergeCell ref="I11151:I11153"/>
    <mergeCell ref="J11151:J11153"/>
    <mergeCell ref="C11148:C11150"/>
    <mergeCell ref="D11148:D11150"/>
    <mergeCell ref="E11148:E11150"/>
    <mergeCell ref="F11148:F11150"/>
    <mergeCell ref="G11148:G11150"/>
    <mergeCell ref="H11148:H11150"/>
    <mergeCell ref="I11142:I11144"/>
    <mergeCell ref="J11142:J11144"/>
    <mergeCell ref="C11145:C11147"/>
    <mergeCell ref="D11145:D11147"/>
    <mergeCell ref="E11145:E11147"/>
    <mergeCell ref="F11145:F11147"/>
    <mergeCell ref="G11145:G11147"/>
    <mergeCell ref="H11145:H11147"/>
    <mergeCell ref="I11145:I11147"/>
    <mergeCell ref="J11145:J11147"/>
    <mergeCell ref="C11142:C11144"/>
    <mergeCell ref="D11142:D11144"/>
    <mergeCell ref="E11142:E11144"/>
    <mergeCell ref="F11142:F11144"/>
    <mergeCell ref="G11142:G11144"/>
    <mergeCell ref="H11142:H11144"/>
    <mergeCell ref="I11136:I11138"/>
    <mergeCell ref="J11136:J11138"/>
    <mergeCell ref="C11139:C11141"/>
    <mergeCell ref="D11139:D11141"/>
    <mergeCell ref="E11139:E11141"/>
    <mergeCell ref="F11139:F11141"/>
    <mergeCell ref="G11139:G11141"/>
    <mergeCell ref="H11139:H11141"/>
    <mergeCell ref="I11139:I11141"/>
    <mergeCell ref="J11139:J11141"/>
    <mergeCell ref="C11136:C11138"/>
    <mergeCell ref="D11136:D11138"/>
    <mergeCell ref="E11136:E11138"/>
    <mergeCell ref="F11136:F11138"/>
    <mergeCell ref="G11136:G11138"/>
    <mergeCell ref="H11136:H11138"/>
    <mergeCell ref="I11130:I11132"/>
    <mergeCell ref="J11130:J11132"/>
    <mergeCell ref="C11133:C11135"/>
    <mergeCell ref="D11133:D11135"/>
    <mergeCell ref="E11133:E11135"/>
    <mergeCell ref="F11133:F11135"/>
    <mergeCell ref="G11133:G11135"/>
    <mergeCell ref="H11133:H11135"/>
    <mergeCell ref="I11133:I11135"/>
    <mergeCell ref="J11133:J11135"/>
    <mergeCell ref="C11130:C11132"/>
    <mergeCell ref="D11130:D11132"/>
    <mergeCell ref="E11130:E11132"/>
    <mergeCell ref="F11130:F11132"/>
    <mergeCell ref="G11130:G11132"/>
    <mergeCell ref="H11130:H11132"/>
    <mergeCell ref="I11124:I11126"/>
    <mergeCell ref="J11124:J11126"/>
    <mergeCell ref="C11127:C11129"/>
    <mergeCell ref="D11127:D11129"/>
    <mergeCell ref="E11127:E11129"/>
    <mergeCell ref="F11127:F11129"/>
    <mergeCell ref="G11127:G11129"/>
    <mergeCell ref="H11127:H11129"/>
    <mergeCell ref="I11127:I11129"/>
    <mergeCell ref="J11127:J11129"/>
    <mergeCell ref="C11124:C11126"/>
    <mergeCell ref="D11124:D11126"/>
    <mergeCell ref="E11124:E11126"/>
    <mergeCell ref="F11124:F11126"/>
    <mergeCell ref="G11124:G11126"/>
    <mergeCell ref="H11124:H11126"/>
    <mergeCell ref="I11118:I11120"/>
    <mergeCell ref="J11118:J11120"/>
    <mergeCell ref="C11121:C11123"/>
    <mergeCell ref="D11121:D11123"/>
    <mergeCell ref="E11121:E11123"/>
    <mergeCell ref="F11121:F11123"/>
    <mergeCell ref="G11121:G11123"/>
    <mergeCell ref="H11121:H11123"/>
    <mergeCell ref="I11121:I11123"/>
    <mergeCell ref="J11121:J11123"/>
    <mergeCell ref="C11118:C11120"/>
    <mergeCell ref="D11118:D11120"/>
    <mergeCell ref="E11118:E11120"/>
    <mergeCell ref="F11118:F11120"/>
    <mergeCell ref="G11118:G11120"/>
    <mergeCell ref="H11118:H11120"/>
    <mergeCell ref="I11112:I11114"/>
    <mergeCell ref="J11112:J11114"/>
    <mergeCell ref="C11115:C11117"/>
    <mergeCell ref="D11115:D11117"/>
    <mergeCell ref="E11115:E11117"/>
    <mergeCell ref="F11115:F11117"/>
    <mergeCell ref="G11115:G11117"/>
    <mergeCell ref="H11115:H11117"/>
    <mergeCell ref="I11115:I11117"/>
    <mergeCell ref="J11115:J11117"/>
    <mergeCell ref="C11112:C11114"/>
    <mergeCell ref="D11112:D11114"/>
    <mergeCell ref="E11112:E11114"/>
    <mergeCell ref="F11112:F11114"/>
    <mergeCell ref="G11112:G11114"/>
    <mergeCell ref="H11112:H11114"/>
    <mergeCell ref="I11106:I11108"/>
    <mergeCell ref="J11106:J11108"/>
    <mergeCell ref="C11109:C11111"/>
    <mergeCell ref="D11109:D11111"/>
    <mergeCell ref="E11109:E11111"/>
    <mergeCell ref="F11109:F11111"/>
    <mergeCell ref="G11109:G11111"/>
    <mergeCell ref="H11109:H11111"/>
    <mergeCell ref="I11109:I11111"/>
    <mergeCell ref="J11109:J11111"/>
    <mergeCell ref="C11106:C11108"/>
    <mergeCell ref="D11106:D11108"/>
    <mergeCell ref="E11106:E11108"/>
    <mergeCell ref="F11106:F11108"/>
    <mergeCell ref="G11106:G11108"/>
    <mergeCell ref="H11106:H11108"/>
    <mergeCell ref="I11100:I11102"/>
    <mergeCell ref="J11100:J11102"/>
    <mergeCell ref="C11103:C11105"/>
    <mergeCell ref="D11103:D11105"/>
    <mergeCell ref="E11103:E11105"/>
    <mergeCell ref="F11103:F11105"/>
    <mergeCell ref="G11103:G11105"/>
    <mergeCell ref="H11103:H11105"/>
    <mergeCell ref="I11103:I11105"/>
    <mergeCell ref="J11103:J11105"/>
    <mergeCell ref="C11100:C11102"/>
    <mergeCell ref="D11100:D11102"/>
    <mergeCell ref="E11100:E11102"/>
    <mergeCell ref="F11100:F11102"/>
    <mergeCell ref="G11100:G11102"/>
    <mergeCell ref="H11100:H11102"/>
    <mergeCell ref="I11094:I11096"/>
    <mergeCell ref="J11094:J11096"/>
    <mergeCell ref="C11097:C11099"/>
    <mergeCell ref="D11097:D11099"/>
    <mergeCell ref="E11097:E11099"/>
    <mergeCell ref="F11097:F11099"/>
    <mergeCell ref="G11097:G11099"/>
    <mergeCell ref="H11097:H11099"/>
    <mergeCell ref="I11097:I11099"/>
    <mergeCell ref="J11097:J11099"/>
    <mergeCell ref="C11094:C11096"/>
    <mergeCell ref="D11094:D11096"/>
    <mergeCell ref="E11094:E11096"/>
    <mergeCell ref="F11094:F11096"/>
    <mergeCell ref="G11094:G11096"/>
    <mergeCell ref="H11094:H11096"/>
    <mergeCell ref="I11088:I11090"/>
    <mergeCell ref="J11088:J11090"/>
    <mergeCell ref="C11091:C11093"/>
    <mergeCell ref="D11091:D11093"/>
    <mergeCell ref="E11091:E11093"/>
    <mergeCell ref="F11091:F11093"/>
    <mergeCell ref="G11091:G11093"/>
    <mergeCell ref="H11091:H11093"/>
    <mergeCell ref="I11091:I11093"/>
    <mergeCell ref="J11091:J11093"/>
    <mergeCell ref="C11088:C11090"/>
    <mergeCell ref="D11088:D11090"/>
    <mergeCell ref="E11088:E11090"/>
    <mergeCell ref="F11088:F11090"/>
    <mergeCell ref="G11088:G11090"/>
    <mergeCell ref="H11088:H11090"/>
    <mergeCell ref="I11082:I11084"/>
    <mergeCell ref="J11082:J11084"/>
    <mergeCell ref="C11085:C11087"/>
    <mergeCell ref="D11085:D11087"/>
    <mergeCell ref="E11085:E11087"/>
    <mergeCell ref="F11085:F11087"/>
    <mergeCell ref="G11085:G11087"/>
    <mergeCell ref="H11085:H11087"/>
    <mergeCell ref="I11085:I11087"/>
    <mergeCell ref="J11085:J11087"/>
    <mergeCell ref="C11082:C11084"/>
    <mergeCell ref="D11082:D11084"/>
    <mergeCell ref="E11082:E11084"/>
    <mergeCell ref="F11082:F11084"/>
    <mergeCell ref="G11082:G11084"/>
    <mergeCell ref="H11082:H11084"/>
    <mergeCell ref="I11076:I11078"/>
    <mergeCell ref="J11076:J11078"/>
    <mergeCell ref="C11079:C11081"/>
    <mergeCell ref="D11079:D11081"/>
    <mergeCell ref="E11079:E11081"/>
    <mergeCell ref="F11079:F11081"/>
    <mergeCell ref="G11079:G11081"/>
    <mergeCell ref="H11079:H11081"/>
    <mergeCell ref="I11079:I11081"/>
    <mergeCell ref="J11079:J11081"/>
    <mergeCell ref="C11076:C11078"/>
    <mergeCell ref="D11076:D11078"/>
    <mergeCell ref="E11076:E11078"/>
    <mergeCell ref="F11076:F11078"/>
    <mergeCell ref="G11076:G11078"/>
    <mergeCell ref="H11076:H11078"/>
    <mergeCell ref="I11070:I11072"/>
    <mergeCell ref="J11070:J11072"/>
    <mergeCell ref="C11073:C11075"/>
    <mergeCell ref="D11073:D11075"/>
    <mergeCell ref="E11073:E11075"/>
    <mergeCell ref="F11073:F11075"/>
    <mergeCell ref="G11073:G11075"/>
    <mergeCell ref="H11073:H11075"/>
    <mergeCell ref="I11073:I11075"/>
    <mergeCell ref="J11073:J11075"/>
    <mergeCell ref="C11070:C11072"/>
    <mergeCell ref="D11070:D11072"/>
    <mergeCell ref="E11070:E11072"/>
    <mergeCell ref="F11070:F11072"/>
    <mergeCell ref="G11070:G11072"/>
    <mergeCell ref="H11070:H11072"/>
    <mergeCell ref="I11064:I11066"/>
    <mergeCell ref="J11064:J11066"/>
    <mergeCell ref="C11067:C11069"/>
    <mergeCell ref="D11067:D11069"/>
    <mergeCell ref="E11067:E11069"/>
    <mergeCell ref="F11067:F11069"/>
    <mergeCell ref="G11067:G11069"/>
    <mergeCell ref="H11067:H11069"/>
    <mergeCell ref="I11067:I11069"/>
    <mergeCell ref="J11067:J11069"/>
    <mergeCell ref="C11064:C11066"/>
    <mergeCell ref="D11064:D11066"/>
    <mergeCell ref="E11064:E11066"/>
    <mergeCell ref="F11064:F11066"/>
    <mergeCell ref="G11064:G11066"/>
    <mergeCell ref="H11064:H11066"/>
    <mergeCell ref="I11058:I11060"/>
    <mergeCell ref="J11058:J11060"/>
    <mergeCell ref="C11061:C11063"/>
    <mergeCell ref="D11061:D11063"/>
    <mergeCell ref="E11061:E11063"/>
    <mergeCell ref="F11061:F11063"/>
    <mergeCell ref="G11061:G11063"/>
    <mergeCell ref="H11061:H11063"/>
    <mergeCell ref="I11061:I11063"/>
    <mergeCell ref="J11061:J11063"/>
    <mergeCell ref="H11055:H11057"/>
    <mergeCell ref="I11055:I11057"/>
    <mergeCell ref="J11055:J11057"/>
    <mergeCell ref="B11058:B11204"/>
    <mergeCell ref="C11058:C11060"/>
    <mergeCell ref="D11058:D11060"/>
    <mergeCell ref="E11058:E11060"/>
    <mergeCell ref="F11058:F11060"/>
    <mergeCell ref="G11058:G11060"/>
    <mergeCell ref="H11058:H11060"/>
    <mergeCell ref="B11055:B11057"/>
    <mergeCell ref="C11055:C11057"/>
    <mergeCell ref="D11055:D11057"/>
    <mergeCell ref="E11055:E11057"/>
    <mergeCell ref="F11055:F11057"/>
    <mergeCell ref="G11055:G11057"/>
    <mergeCell ref="I11049:I11051"/>
    <mergeCell ref="J11049:J11051"/>
    <mergeCell ref="C11052:C11054"/>
    <mergeCell ref="D11052:D11054"/>
    <mergeCell ref="E11052:E11054"/>
    <mergeCell ref="F11052:F11054"/>
    <mergeCell ref="G11052:G11054"/>
    <mergeCell ref="H11052:H11054"/>
    <mergeCell ref="I11052:I11054"/>
    <mergeCell ref="J11052:J11054"/>
    <mergeCell ref="C11049:C11051"/>
    <mergeCell ref="D11049:D11051"/>
    <mergeCell ref="E11049:E11051"/>
    <mergeCell ref="F11049:F11051"/>
    <mergeCell ref="G11049:G11051"/>
    <mergeCell ref="H11049:H11051"/>
    <mergeCell ref="I11043:I11045"/>
    <mergeCell ref="J11043:J11045"/>
    <mergeCell ref="C11046:C11048"/>
    <mergeCell ref="D11046:D11048"/>
    <mergeCell ref="E11046:E11048"/>
    <mergeCell ref="F11046:F11048"/>
    <mergeCell ref="G11046:G11048"/>
    <mergeCell ref="H11046:H11048"/>
    <mergeCell ref="I11046:I11048"/>
    <mergeCell ref="J11046:J11048"/>
    <mergeCell ref="C11043:C11045"/>
    <mergeCell ref="D11043:D11045"/>
    <mergeCell ref="E11043:E11045"/>
    <mergeCell ref="F11043:F11045"/>
    <mergeCell ref="G11043:G11045"/>
    <mergeCell ref="H11043:H11045"/>
    <mergeCell ref="I11037:I11039"/>
    <mergeCell ref="J11037:J11039"/>
    <mergeCell ref="C11040:C11042"/>
    <mergeCell ref="D11040:D11042"/>
    <mergeCell ref="E11040:E11042"/>
    <mergeCell ref="F11040:F11042"/>
    <mergeCell ref="G11040:G11042"/>
    <mergeCell ref="H11040:H11042"/>
    <mergeCell ref="I11040:I11042"/>
    <mergeCell ref="J11040:J11042"/>
    <mergeCell ref="C11037:C11039"/>
    <mergeCell ref="D11037:D11039"/>
    <mergeCell ref="E11037:E11039"/>
    <mergeCell ref="F11037:F11039"/>
    <mergeCell ref="G11037:G11039"/>
    <mergeCell ref="H11037:H11039"/>
    <mergeCell ref="I11031:I11033"/>
    <mergeCell ref="J11031:J11033"/>
    <mergeCell ref="C11034:C11036"/>
    <mergeCell ref="D11034:D11036"/>
    <mergeCell ref="E11034:E11036"/>
    <mergeCell ref="F11034:F11036"/>
    <mergeCell ref="G11034:G11036"/>
    <mergeCell ref="H11034:H11036"/>
    <mergeCell ref="I11034:I11036"/>
    <mergeCell ref="J11034:J11036"/>
    <mergeCell ref="C11031:C11033"/>
    <mergeCell ref="D11031:D11033"/>
    <mergeCell ref="E11031:E11033"/>
    <mergeCell ref="F11031:F11033"/>
    <mergeCell ref="G11031:G11033"/>
    <mergeCell ref="H11031:H11033"/>
    <mergeCell ref="I11025:I11027"/>
    <mergeCell ref="J11025:J11027"/>
    <mergeCell ref="C11028:C11030"/>
    <mergeCell ref="D11028:D11030"/>
    <mergeCell ref="E11028:E11030"/>
    <mergeCell ref="F11028:F11030"/>
    <mergeCell ref="G11028:G11030"/>
    <mergeCell ref="H11028:H11030"/>
    <mergeCell ref="I11028:I11030"/>
    <mergeCell ref="J11028:J11030"/>
    <mergeCell ref="C11025:C11027"/>
    <mergeCell ref="D11025:D11027"/>
    <mergeCell ref="E11025:E11027"/>
    <mergeCell ref="F11025:F11027"/>
    <mergeCell ref="G11025:G11027"/>
    <mergeCell ref="H11025:H11027"/>
    <mergeCell ref="I11019:I11021"/>
    <mergeCell ref="J11019:J11021"/>
    <mergeCell ref="C11022:C11024"/>
    <mergeCell ref="D11022:D11024"/>
    <mergeCell ref="E11022:E11024"/>
    <mergeCell ref="F11022:F11024"/>
    <mergeCell ref="G11022:G11024"/>
    <mergeCell ref="H11022:H11024"/>
    <mergeCell ref="I11022:I11024"/>
    <mergeCell ref="J11022:J11024"/>
    <mergeCell ref="C11019:C11021"/>
    <mergeCell ref="D11019:D11021"/>
    <mergeCell ref="E11019:E11021"/>
    <mergeCell ref="F11019:F11021"/>
    <mergeCell ref="G11019:G11021"/>
    <mergeCell ref="H11019:H11021"/>
    <mergeCell ref="I11013:I11015"/>
    <mergeCell ref="J11013:J11015"/>
    <mergeCell ref="C11016:C11018"/>
    <mergeCell ref="D11016:D11018"/>
    <mergeCell ref="E11016:E11018"/>
    <mergeCell ref="F11016:F11018"/>
    <mergeCell ref="G11016:G11018"/>
    <mergeCell ref="H11016:H11018"/>
    <mergeCell ref="I11016:I11018"/>
    <mergeCell ref="J11016:J11018"/>
    <mergeCell ref="C11013:C11015"/>
    <mergeCell ref="D11013:D11015"/>
    <mergeCell ref="E11013:E11015"/>
    <mergeCell ref="F11013:F11015"/>
    <mergeCell ref="G11013:G11015"/>
    <mergeCell ref="H11013:H11015"/>
    <mergeCell ref="I11007:I11009"/>
    <mergeCell ref="J11007:J11009"/>
    <mergeCell ref="C11010:C11012"/>
    <mergeCell ref="D11010:D11012"/>
    <mergeCell ref="E11010:E11012"/>
    <mergeCell ref="F11010:F11012"/>
    <mergeCell ref="G11010:G11012"/>
    <mergeCell ref="H11010:H11012"/>
    <mergeCell ref="I11010:I11012"/>
    <mergeCell ref="J11010:J11012"/>
    <mergeCell ref="C11007:C11009"/>
    <mergeCell ref="D11007:D11009"/>
    <mergeCell ref="E11007:E11009"/>
    <mergeCell ref="F11007:F11009"/>
    <mergeCell ref="G11007:G11009"/>
    <mergeCell ref="H11007:H11009"/>
    <mergeCell ref="I11001:I11003"/>
    <mergeCell ref="J11001:J11003"/>
    <mergeCell ref="C11004:C11006"/>
    <mergeCell ref="D11004:D11006"/>
    <mergeCell ref="E11004:E11006"/>
    <mergeCell ref="F11004:F11006"/>
    <mergeCell ref="G11004:G11006"/>
    <mergeCell ref="H11004:H11006"/>
    <mergeCell ref="I11004:I11006"/>
    <mergeCell ref="J11004:J11006"/>
    <mergeCell ref="C11001:C11003"/>
    <mergeCell ref="D11001:D11003"/>
    <mergeCell ref="E11001:E11003"/>
    <mergeCell ref="F11001:F11003"/>
    <mergeCell ref="G11001:G11003"/>
    <mergeCell ref="H11001:H11003"/>
    <mergeCell ref="I10995:I10997"/>
    <mergeCell ref="J10995:J10997"/>
    <mergeCell ref="C10998:C11000"/>
    <mergeCell ref="D10998:D11000"/>
    <mergeCell ref="E10998:E11000"/>
    <mergeCell ref="F10998:F11000"/>
    <mergeCell ref="G10998:G11000"/>
    <mergeCell ref="H10998:H11000"/>
    <mergeCell ref="I10998:I11000"/>
    <mergeCell ref="J10998:J11000"/>
    <mergeCell ref="C10995:C10997"/>
    <mergeCell ref="D10995:D10997"/>
    <mergeCell ref="E10995:E10997"/>
    <mergeCell ref="F10995:F10997"/>
    <mergeCell ref="G10995:G10997"/>
    <mergeCell ref="H10995:H10997"/>
    <mergeCell ref="I10989:I10991"/>
    <mergeCell ref="J10989:J10991"/>
    <mergeCell ref="C10992:C10994"/>
    <mergeCell ref="D10992:D10994"/>
    <mergeCell ref="E10992:E10994"/>
    <mergeCell ref="F10992:F10994"/>
    <mergeCell ref="G10992:G10994"/>
    <mergeCell ref="H10992:H10994"/>
    <mergeCell ref="I10992:I10994"/>
    <mergeCell ref="J10992:J10994"/>
    <mergeCell ref="C10989:C10991"/>
    <mergeCell ref="D10989:D10991"/>
    <mergeCell ref="E10989:E10991"/>
    <mergeCell ref="F10989:F10991"/>
    <mergeCell ref="G10989:G10991"/>
    <mergeCell ref="H10989:H10991"/>
    <mergeCell ref="I10983:I10985"/>
    <mergeCell ref="J10983:J10985"/>
    <mergeCell ref="C10986:C10988"/>
    <mergeCell ref="D10986:D10988"/>
    <mergeCell ref="E10986:E10988"/>
    <mergeCell ref="F10986:F10988"/>
    <mergeCell ref="G10986:G10988"/>
    <mergeCell ref="H10986:H10988"/>
    <mergeCell ref="I10986:I10988"/>
    <mergeCell ref="J10986:J10988"/>
    <mergeCell ref="C10983:C10985"/>
    <mergeCell ref="D10983:D10985"/>
    <mergeCell ref="E10983:E10985"/>
    <mergeCell ref="F10983:F10985"/>
    <mergeCell ref="G10983:G10985"/>
    <mergeCell ref="H10983:H10985"/>
    <mergeCell ref="I10977:I10979"/>
    <mergeCell ref="J10977:J10979"/>
    <mergeCell ref="C10980:C10982"/>
    <mergeCell ref="D10980:D10982"/>
    <mergeCell ref="E10980:E10982"/>
    <mergeCell ref="F10980:F10982"/>
    <mergeCell ref="G10980:G10982"/>
    <mergeCell ref="H10980:H10982"/>
    <mergeCell ref="I10980:I10982"/>
    <mergeCell ref="J10980:J10982"/>
    <mergeCell ref="C10977:C10979"/>
    <mergeCell ref="D10977:D10979"/>
    <mergeCell ref="E10977:E10979"/>
    <mergeCell ref="F10977:F10979"/>
    <mergeCell ref="G10977:G10979"/>
    <mergeCell ref="H10977:H10979"/>
    <mergeCell ref="I10971:I10973"/>
    <mergeCell ref="J10971:J10973"/>
    <mergeCell ref="C10974:C10976"/>
    <mergeCell ref="D10974:D10976"/>
    <mergeCell ref="E10974:E10976"/>
    <mergeCell ref="F10974:F10976"/>
    <mergeCell ref="G10974:G10976"/>
    <mergeCell ref="H10974:H10976"/>
    <mergeCell ref="I10974:I10976"/>
    <mergeCell ref="J10974:J10976"/>
    <mergeCell ref="C10971:C10973"/>
    <mergeCell ref="D10971:D10973"/>
    <mergeCell ref="E10971:E10973"/>
    <mergeCell ref="F10971:F10973"/>
    <mergeCell ref="G10971:G10973"/>
    <mergeCell ref="H10971:H10973"/>
    <mergeCell ref="I10965:I10967"/>
    <mergeCell ref="J10965:J10967"/>
    <mergeCell ref="C10968:C10970"/>
    <mergeCell ref="D10968:D10970"/>
    <mergeCell ref="E10968:E10970"/>
    <mergeCell ref="F10968:F10970"/>
    <mergeCell ref="G10968:G10970"/>
    <mergeCell ref="H10968:H10970"/>
    <mergeCell ref="I10968:I10970"/>
    <mergeCell ref="J10968:J10970"/>
    <mergeCell ref="C10965:C10967"/>
    <mergeCell ref="D10965:D10967"/>
    <mergeCell ref="E10965:E10967"/>
    <mergeCell ref="F10965:F10967"/>
    <mergeCell ref="G10965:G10967"/>
    <mergeCell ref="H10965:H10967"/>
    <mergeCell ref="I10959:I10961"/>
    <mergeCell ref="J10959:J10961"/>
    <mergeCell ref="C10962:C10964"/>
    <mergeCell ref="D10962:D10964"/>
    <mergeCell ref="E10962:E10964"/>
    <mergeCell ref="F10962:F10964"/>
    <mergeCell ref="G10962:G10964"/>
    <mergeCell ref="H10962:H10964"/>
    <mergeCell ref="I10962:I10964"/>
    <mergeCell ref="J10962:J10964"/>
    <mergeCell ref="C10959:C10961"/>
    <mergeCell ref="D10959:D10961"/>
    <mergeCell ref="E10959:E10961"/>
    <mergeCell ref="F10959:F10961"/>
    <mergeCell ref="G10959:G10961"/>
    <mergeCell ref="H10959:H10961"/>
    <mergeCell ref="I10953:I10955"/>
    <mergeCell ref="J10953:J10955"/>
    <mergeCell ref="C10956:C10958"/>
    <mergeCell ref="D10956:D10958"/>
    <mergeCell ref="E10956:E10958"/>
    <mergeCell ref="F10956:F10958"/>
    <mergeCell ref="G10956:G10958"/>
    <mergeCell ref="H10956:H10958"/>
    <mergeCell ref="I10956:I10958"/>
    <mergeCell ref="J10956:J10958"/>
    <mergeCell ref="C10953:C10955"/>
    <mergeCell ref="D10953:D10955"/>
    <mergeCell ref="E10953:E10955"/>
    <mergeCell ref="F10953:F10955"/>
    <mergeCell ref="G10953:G10955"/>
    <mergeCell ref="H10953:H10955"/>
    <mergeCell ref="I10947:I10949"/>
    <mergeCell ref="J10947:J10949"/>
    <mergeCell ref="C10950:C10952"/>
    <mergeCell ref="D10950:D10952"/>
    <mergeCell ref="E10950:E10952"/>
    <mergeCell ref="F10950:F10952"/>
    <mergeCell ref="G10950:G10952"/>
    <mergeCell ref="H10950:H10952"/>
    <mergeCell ref="I10950:I10952"/>
    <mergeCell ref="J10950:J10952"/>
    <mergeCell ref="C10947:C10949"/>
    <mergeCell ref="D10947:D10949"/>
    <mergeCell ref="E10947:E10949"/>
    <mergeCell ref="F10947:F10949"/>
    <mergeCell ref="G10947:G10949"/>
    <mergeCell ref="H10947:H10949"/>
    <mergeCell ref="I10941:I10943"/>
    <mergeCell ref="J10941:J10943"/>
    <mergeCell ref="C10944:C10946"/>
    <mergeCell ref="D10944:D10946"/>
    <mergeCell ref="E10944:E10946"/>
    <mergeCell ref="F10944:F10946"/>
    <mergeCell ref="G10944:G10946"/>
    <mergeCell ref="H10944:H10946"/>
    <mergeCell ref="I10944:I10946"/>
    <mergeCell ref="J10944:J10946"/>
    <mergeCell ref="C10941:C10943"/>
    <mergeCell ref="D10941:D10943"/>
    <mergeCell ref="E10941:E10943"/>
    <mergeCell ref="F10941:F10943"/>
    <mergeCell ref="G10941:G10943"/>
    <mergeCell ref="H10941:H10943"/>
    <mergeCell ref="I10935:I10937"/>
    <mergeCell ref="J10935:J10937"/>
    <mergeCell ref="C10938:C10940"/>
    <mergeCell ref="D10938:D10940"/>
    <mergeCell ref="E10938:E10940"/>
    <mergeCell ref="F10938:F10940"/>
    <mergeCell ref="G10938:G10940"/>
    <mergeCell ref="H10938:H10940"/>
    <mergeCell ref="I10938:I10940"/>
    <mergeCell ref="J10938:J10940"/>
    <mergeCell ref="C10935:C10937"/>
    <mergeCell ref="D10935:D10937"/>
    <mergeCell ref="E10935:E10937"/>
    <mergeCell ref="F10935:F10937"/>
    <mergeCell ref="G10935:G10937"/>
    <mergeCell ref="H10935:H10937"/>
    <mergeCell ref="I10929:I10931"/>
    <mergeCell ref="J10929:J10931"/>
    <mergeCell ref="C10932:C10934"/>
    <mergeCell ref="D10932:D10934"/>
    <mergeCell ref="E10932:E10934"/>
    <mergeCell ref="F10932:F10934"/>
    <mergeCell ref="G10932:G10934"/>
    <mergeCell ref="H10932:H10934"/>
    <mergeCell ref="I10932:I10934"/>
    <mergeCell ref="J10932:J10934"/>
    <mergeCell ref="C10929:C10931"/>
    <mergeCell ref="D10929:D10931"/>
    <mergeCell ref="E10929:E10931"/>
    <mergeCell ref="F10929:F10931"/>
    <mergeCell ref="G10929:G10931"/>
    <mergeCell ref="H10929:H10931"/>
    <mergeCell ref="I10923:I10925"/>
    <mergeCell ref="J10923:J10925"/>
    <mergeCell ref="C10926:C10928"/>
    <mergeCell ref="D10926:D10928"/>
    <mergeCell ref="E10926:E10928"/>
    <mergeCell ref="F10926:F10928"/>
    <mergeCell ref="G10926:G10928"/>
    <mergeCell ref="H10926:H10928"/>
    <mergeCell ref="I10926:I10928"/>
    <mergeCell ref="J10926:J10928"/>
    <mergeCell ref="C10923:C10925"/>
    <mergeCell ref="D10923:D10925"/>
    <mergeCell ref="E10923:E10925"/>
    <mergeCell ref="F10923:F10925"/>
    <mergeCell ref="G10923:G10925"/>
    <mergeCell ref="H10923:H10925"/>
    <mergeCell ref="I10917:I10919"/>
    <mergeCell ref="J10917:J10919"/>
    <mergeCell ref="C10920:C10922"/>
    <mergeCell ref="D10920:D10922"/>
    <mergeCell ref="E10920:E10922"/>
    <mergeCell ref="F10920:F10922"/>
    <mergeCell ref="G10920:G10922"/>
    <mergeCell ref="H10920:H10922"/>
    <mergeCell ref="I10920:I10922"/>
    <mergeCell ref="J10920:J10922"/>
    <mergeCell ref="C10917:C10919"/>
    <mergeCell ref="D10917:D10919"/>
    <mergeCell ref="E10917:E10919"/>
    <mergeCell ref="F10917:F10919"/>
    <mergeCell ref="G10917:G10919"/>
    <mergeCell ref="H10917:H10919"/>
    <mergeCell ref="I10911:I10913"/>
    <mergeCell ref="J10911:J10913"/>
    <mergeCell ref="C10914:C10916"/>
    <mergeCell ref="D10914:D10916"/>
    <mergeCell ref="E10914:E10916"/>
    <mergeCell ref="F10914:F10916"/>
    <mergeCell ref="G10914:G10916"/>
    <mergeCell ref="H10914:H10916"/>
    <mergeCell ref="I10914:I10916"/>
    <mergeCell ref="J10914:J10916"/>
    <mergeCell ref="C10911:C10913"/>
    <mergeCell ref="D10911:D10913"/>
    <mergeCell ref="E10911:E10913"/>
    <mergeCell ref="F10911:F10913"/>
    <mergeCell ref="G10911:G10913"/>
    <mergeCell ref="H10911:H10913"/>
    <mergeCell ref="I10905:I10907"/>
    <mergeCell ref="J10905:J10907"/>
    <mergeCell ref="C10908:C10910"/>
    <mergeCell ref="D10908:D10910"/>
    <mergeCell ref="E10908:E10910"/>
    <mergeCell ref="F10908:F10910"/>
    <mergeCell ref="G10908:G10910"/>
    <mergeCell ref="H10908:H10910"/>
    <mergeCell ref="I10908:I10910"/>
    <mergeCell ref="J10908:J10910"/>
    <mergeCell ref="C10905:C10907"/>
    <mergeCell ref="D10905:D10907"/>
    <mergeCell ref="E10905:E10907"/>
    <mergeCell ref="F10905:F10907"/>
    <mergeCell ref="G10905:G10907"/>
    <mergeCell ref="H10905:H10907"/>
    <mergeCell ref="I10899:I10901"/>
    <mergeCell ref="J10899:J10901"/>
    <mergeCell ref="C10902:C10904"/>
    <mergeCell ref="D10902:D10904"/>
    <mergeCell ref="E10902:E10904"/>
    <mergeCell ref="F10902:F10904"/>
    <mergeCell ref="G10902:G10904"/>
    <mergeCell ref="H10902:H10904"/>
    <mergeCell ref="I10902:I10904"/>
    <mergeCell ref="J10902:J10904"/>
    <mergeCell ref="C10899:C10901"/>
    <mergeCell ref="D10899:D10901"/>
    <mergeCell ref="E10899:E10901"/>
    <mergeCell ref="F10899:F10901"/>
    <mergeCell ref="G10899:G10901"/>
    <mergeCell ref="H10899:H10901"/>
    <mergeCell ref="I10893:I10895"/>
    <mergeCell ref="J10893:J10895"/>
    <mergeCell ref="C10896:C10898"/>
    <mergeCell ref="D10896:D10898"/>
    <mergeCell ref="E10896:E10898"/>
    <mergeCell ref="F10896:F10898"/>
    <mergeCell ref="G10896:G10898"/>
    <mergeCell ref="H10896:H10898"/>
    <mergeCell ref="I10896:I10898"/>
    <mergeCell ref="J10896:J10898"/>
    <mergeCell ref="C10893:C10895"/>
    <mergeCell ref="D10893:D10895"/>
    <mergeCell ref="E10893:E10895"/>
    <mergeCell ref="F10893:F10895"/>
    <mergeCell ref="G10893:G10895"/>
    <mergeCell ref="H10893:H10895"/>
    <mergeCell ref="I10887:I10889"/>
    <mergeCell ref="J10887:J10889"/>
    <mergeCell ref="C10890:C10892"/>
    <mergeCell ref="D10890:D10892"/>
    <mergeCell ref="E10890:E10892"/>
    <mergeCell ref="F10890:F10892"/>
    <mergeCell ref="G10890:G10892"/>
    <mergeCell ref="H10890:H10892"/>
    <mergeCell ref="I10890:I10892"/>
    <mergeCell ref="J10890:J10892"/>
    <mergeCell ref="C10887:C10889"/>
    <mergeCell ref="D10887:D10889"/>
    <mergeCell ref="E10887:E10889"/>
    <mergeCell ref="F10887:F10889"/>
    <mergeCell ref="G10887:G10889"/>
    <mergeCell ref="H10887:H10889"/>
    <mergeCell ref="I10881:I10883"/>
    <mergeCell ref="J10881:J10883"/>
    <mergeCell ref="C10884:C10886"/>
    <mergeCell ref="D10884:D10886"/>
    <mergeCell ref="E10884:E10886"/>
    <mergeCell ref="F10884:F10886"/>
    <mergeCell ref="G10884:G10886"/>
    <mergeCell ref="H10884:H10886"/>
    <mergeCell ref="I10884:I10886"/>
    <mergeCell ref="J10884:J10886"/>
    <mergeCell ref="C10881:C10883"/>
    <mergeCell ref="D10881:D10883"/>
    <mergeCell ref="E10881:E10883"/>
    <mergeCell ref="F10881:F10883"/>
    <mergeCell ref="G10881:G10883"/>
    <mergeCell ref="H10881:H10883"/>
    <mergeCell ref="I10875:I10877"/>
    <mergeCell ref="J10875:J10877"/>
    <mergeCell ref="C10878:C10880"/>
    <mergeCell ref="D10878:D10880"/>
    <mergeCell ref="E10878:E10880"/>
    <mergeCell ref="F10878:F10880"/>
    <mergeCell ref="G10878:G10880"/>
    <mergeCell ref="H10878:H10880"/>
    <mergeCell ref="I10878:I10880"/>
    <mergeCell ref="J10878:J10880"/>
    <mergeCell ref="C10875:C10877"/>
    <mergeCell ref="D10875:D10877"/>
    <mergeCell ref="E10875:E10877"/>
    <mergeCell ref="F10875:F10877"/>
    <mergeCell ref="G10875:G10877"/>
    <mergeCell ref="H10875:H10877"/>
    <mergeCell ref="I10869:I10871"/>
    <mergeCell ref="J10869:J10871"/>
    <mergeCell ref="C10872:C10874"/>
    <mergeCell ref="D10872:D10874"/>
    <mergeCell ref="E10872:E10874"/>
    <mergeCell ref="F10872:F10874"/>
    <mergeCell ref="G10872:G10874"/>
    <mergeCell ref="H10872:H10874"/>
    <mergeCell ref="I10872:I10874"/>
    <mergeCell ref="J10872:J10874"/>
    <mergeCell ref="C10869:C10871"/>
    <mergeCell ref="D10869:D10871"/>
    <mergeCell ref="E10869:E10871"/>
    <mergeCell ref="F10869:F10871"/>
    <mergeCell ref="G10869:G10871"/>
    <mergeCell ref="H10869:H10871"/>
    <mergeCell ref="I10863:I10865"/>
    <mergeCell ref="J10863:J10865"/>
    <mergeCell ref="C10866:C10868"/>
    <mergeCell ref="D10866:D10868"/>
    <mergeCell ref="E10866:E10868"/>
    <mergeCell ref="F10866:F10868"/>
    <mergeCell ref="G10866:G10868"/>
    <mergeCell ref="H10866:H10868"/>
    <mergeCell ref="I10866:I10868"/>
    <mergeCell ref="J10866:J10868"/>
    <mergeCell ref="C10863:C10865"/>
    <mergeCell ref="D10863:D10865"/>
    <mergeCell ref="E10863:E10865"/>
    <mergeCell ref="F10863:F10865"/>
    <mergeCell ref="G10863:G10865"/>
    <mergeCell ref="H10863:H10865"/>
    <mergeCell ref="I10857:I10859"/>
    <mergeCell ref="J10857:J10859"/>
    <mergeCell ref="C10860:C10862"/>
    <mergeCell ref="D10860:D10862"/>
    <mergeCell ref="E10860:E10862"/>
    <mergeCell ref="F10860:F10862"/>
    <mergeCell ref="G10860:G10862"/>
    <mergeCell ref="H10860:H10862"/>
    <mergeCell ref="I10860:I10862"/>
    <mergeCell ref="J10860:J10862"/>
    <mergeCell ref="C10857:C10859"/>
    <mergeCell ref="D10857:D10859"/>
    <mergeCell ref="E10857:E10859"/>
    <mergeCell ref="F10857:F10859"/>
    <mergeCell ref="G10857:G10859"/>
    <mergeCell ref="H10857:H10859"/>
    <mergeCell ref="I10851:I10853"/>
    <mergeCell ref="J10851:J10853"/>
    <mergeCell ref="C10854:C10856"/>
    <mergeCell ref="D10854:D10856"/>
    <mergeCell ref="E10854:E10856"/>
    <mergeCell ref="F10854:F10856"/>
    <mergeCell ref="G10854:G10856"/>
    <mergeCell ref="H10854:H10856"/>
    <mergeCell ref="I10854:I10856"/>
    <mergeCell ref="J10854:J10856"/>
    <mergeCell ref="C10851:C10853"/>
    <mergeCell ref="D10851:D10853"/>
    <mergeCell ref="E10851:E10853"/>
    <mergeCell ref="F10851:F10853"/>
    <mergeCell ref="G10851:G10853"/>
    <mergeCell ref="H10851:H10853"/>
    <mergeCell ref="I10845:I10847"/>
    <mergeCell ref="J10845:J10847"/>
    <mergeCell ref="C10848:C10850"/>
    <mergeCell ref="D10848:D10850"/>
    <mergeCell ref="E10848:E10850"/>
    <mergeCell ref="F10848:F10850"/>
    <mergeCell ref="G10848:G10850"/>
    <mergeCell ref="H10848:H10850"/>
    <mergeCell ref="I10848:I10850"/>
    <mergeCell ref="J10848:J10850"/>
    <mergeCell ref="C10845:C10847"/>
    <mergeCell ref="D10845:D10847"/>
    <mergeCell ref="E10845:E10847"/>
    <mergeCell ref="F10845:F10847"/>
    <mergeCell ref="G10845:G10847"/>
    <mergeCell ref="H10845:H10847"/>
    <mergeCell ref="I10839:I10841"/>
    <mergeCell ref="J10839:J10841"/>
    <mergeCell ref="C10842:C10844"/>
    <mergeCell ref="D10842:D10844"/>
    <mergeCell ref="E10842:E10844"/>
    <mergeCell ref="F10842:F10844"/>
    <mergeCell ref="G10842:G10844"/>
    <mergeCell ref="H10842:H10844"/>
    <mergeCell ref="I10842:I10844"/>
    <mergeCell ref="J10842:J10844"/>
    <mergeCell ref="C10839:C10841"/>
    <mergeCell ref="D10839:D10841"/>
    <mergeCell ref="E10839:E10841"/>
    <mergeCell ref="F10839:F10841"/>
    <mergeCell ref="G10839:G10841"/>
    <mergeCell ref="H10839:H10841"/>
    <mergeCell ref="I10833:I10835"/>
    <mergeCell ref="J10833:J10835"/>
    <mergeCell ref="C10836:C10838"/>
    <mergeCell ref="D10836:D10838"/>
    <mergeCell ref="E10836:E10838"/>
    <mergeCell ref="F10836:F10838"/>
    <mergeCell ref="G10836:G10838"/>
    <mergeCell ref="H10836:H10838"/>
    <mergeCell ref="I10836:I10838"/>
    <mergeCell ref="J10836:J10838"/>
    <mergeCell ref="C10833:C10835"/>
    <mergeCell ref="D10833:D10835"/>
    <mergeCell ref="E10833:E10835"/>
    <mergeCell ref="F10833:F10835"/>
    <mergeCell ref="G10833:G10835"/>
    <mergeCell ref="H10833:H10835"/>
    <mergeCell ref="I10827:I10829"/>
    <mergeCell ref="J10827:J10829"/>
    <mergeCell ref="C10830:C10832"/>
    <mergeCell ref="D10830:D10832"/>
    <mergeCell ref="E10830:E10832"/>
    <mergeCell ref="F10830:F10832"/>
    <mergeCell ref="G10830:G10832"/>
    <mergeCell ref="H10830:H10832"/>
    <mergeCell ref="I10830:I10832"/>
    <mergeCell ref="J10830:J10832"/>
    <mergeCell ref="H10824:H10826"/>
    <mergeCell ref="I10824:I10826"/>
    <mergeCell ref="J10824:J10826"/>
    <mergeCell ref="B10827:B11054"/>
    <mergeCell ref="C10827:C10829"/>
    <mergeCell ref="D10827:D10829"/>
    <mergeCell ref="E10827:E10829"/>
    <mergeCell ref="F10827:F10829"/>
    <mergeCell ref="G10827:G10829"/>
    <mergeCell ref="H10827:H10829"/>
    <mergeCell ref="B10824:B10826"/>
    <mergeCell ref="C10824:C10826"/>
    <mergeCell ref="D10824:D10826"/>
    <mergeCell ref="E10824:E10826"/>
    <mergeCell ref="F10824:F10826"/>
    <mergeCell ref="G10824:G10826"/>
    <mergeCell ref="I10818:I10820"/>
    <mergeCell ref="J10818:J10820"/>
    <mergeCell ref="C10821:C10823"/>
    <mergeCell ref="D10821:D10823"/>
    <mergeCell ref="E10821:E10823"/>
    <mergeCell ref="F10821:F10823"/>
    <mergeCell ref="G10821:G10823"/>
    <mergeCell ref="H10821:H10823"/>
    <mergeCell ref="I10821:I10823"/>
    <mergeCell ref="J10821:J10823"/>
    <mergeCell ref="C10818:C10820"/>
    <mergeCell ref="D10818:D10820"/>
    <mergeCell ref="E10818:E10820"/>
    <mergeCell ref="F10818:F10820"/>
    <mergeCell ref="G10818:G10820"/>
    <mergeCell ref="H10818:H10820"/>
    <mergeCell ref="I10812:I10814"/>
    <mergeCell ref="J10812:J10814"/>
    <mergeCell ref="C10815:C10817"/>
    <mergeCell ref="D10815:D10817"/>
    <mergeCell ref="E10815:E10817"/>
    <mergeCell ref="F10815:F10817"/>
    <mergeCell ref="G10815:G10817"/>
    <mergeCell ref="H10815:H10817"/>
    <mergeCell ref="I10815:I10817"/>
    <mergeCell ref="J10815:J10817"/>
    <mergeCell ref="C10812:C10814"/>
    <mergeCell ref="D10812:D10814"/>
    <mergeCell ref="E10812:E10814"/>
    <mergeCell ref="F10812:F10814"/>
    <mergeCell ref="G10812:G10814"/>
    <mergeCell ref="H10812:H10814"/>
    <mergeCell ref="I10806:I10808"/>
    <mergeCell ref="J10806:J10808"/>
    <mergeCell ref="C10809:C10811"/>
    <mergeCell ref="D10809:D10811"/>
    <mergeCell ref="E10809:E10811"/>
    <mergeCell ref="F10809:F10811"/>
    <mergeCell ref="G10809:G10811"/>
    <mergeCell ref="H10809:H10811"/>
    <mergeCell ref="I10809:I10811"/>
    <mergeCell ref="J10809:J10811"/>
    <mergeCell ref="C10806:C10808"/>
    <mergeCell ref="D10806:D10808"/>
    <mergeCell ref="E10806:E10808"/>
    <mergeCell ref="F10806:F10808"/>
    <mergeCell ref="G10806:G10808"/>
    <mergeCell ref="H10806:H10808"/>
    <mergeCell ref="I10800:I10802"/>
    <mergeCell ref="J10800:J10802"/>
    <mergeCell ref="C10803:C10805"/>
    <mergeCell ref="D10803:D10805"/>
    <mergeCell ref="E10803:E10805"/>
    <mergeCell ref="F10803:F10805"/>
    <mergeCell ref="G10803:G10805"/>
    <mergeCell ref="H10803:H10805"/>
    <mergeCell ref="I10803:I10805"/>
    <mergeCell ref="J10803:J10805"/>
    <mergeCell ref="C10800:C10802"/>
    <mergeCell ref="D10800:D10802"/>
    <mergeCell ref="E10800:E10802"/>
    <mergeCell ref="F10800:F10802"/>
    <mergeCell ref="G10800:G10802"/>
    <mergeCell ref="H10800:H10802"/>
    <mergeCell ref="I10794:I10796"/>
    <mergeCell ref="J10794:J10796"/>
    <mergeCell ref="C10797:C10799"/>
    <mergeCell ref="D10797:D10799"/>
    <mergeCell ref="E10797:E10799"/>
    <mergeCell ref="F10797:F10799"/>
    <mergeCell ref="G10797:G10799"/>
    <mergeCell ref="H10797:H10799"/>
    <mergeCell ref="I10797:I10799"/>
    <mergeCell ref="J10797:J10799"/>
    <mergeCell ref="C10794:C10796"/>
    <mergeCell ref="D10794:D10796"/>
    <mergeCell ref="E10794:E10796"/>
    <mergeCell ref="F10794:F10796"/>
    <mergeCell ref="G10794:G10796"/>
    <mergeCell ref="H10794:H10796"/>
    <mergeCell ref="I10788:I10790"/>
    <mergeCell ref="J10788:J10790"/>
    <mergeCell ref="C10791:C10793"/>
    <mergeCell ref="D10791:D10793"/>
    <mergeCell ref="E10791:E10793"/>
    <mergeCell ref="F10791:F10793"/>
    <mergeCell ref="G10791:G10793"/>
    <mergeCell ref="H10791:H10793"/>
    <mergeCell ref="I10791:I10793"/>
    <mergeCell ref="J10791:J10793"/>
    <mergeCell ref="C10788:C10790"/>
    <mergeCell ref="D10788:D10790"/>
    <mergeCell ref="E10788:E10790"/>
    <mergeCell ref="F10788:F10790"/>
    <mergeCell ref="G10788:G10790"/>
    <mergeCell ref="H10788:H10790"/>
    <mergeCell ref="I10782:I10784"/>
    <mergeCell ref="J10782:J10784"/>
    <mergeCell ref="C10785:C10787"/>
    <mergeCell ref="D10785:D10787"/>
    <mergeCell ref="E10785:E10787"/>
    <mergeCell ref="F10785:F10787"/>
    <mergeCell ref="G10785:G10787"/>
    <mergeCell ref="H10785:H10787"/>
    <mergeCell ref="I10785:I10787"/>
    <mergeCell ref="J10785:J10787"/>
    <mergeCell ref="C10782:C10784"/>
    <mergeCell ref="D10782:D10784"/>
    <mergeCell ref="E10782:E10784"/>
    <mergeCell ref="F10782:F10784"/>
    <mergeCell ref="G10782:G10784"/>
    <mergeCell ref="H10782:H10784"/>
    <mergeCell ref="I10776:I10778"/>
    <mergeCell ref="J10776:J10778"/>
    <mergeCell ref="C10779:C10781"/>
    <mergeCell ref="D10779:D10781"/>
    <mergeCell ref="E10779:E10781"/>
    <mergeCell ref="F10779:F10781"/>
    <mergeCell ref="G10779:G10781"/>
    <mergeCell ref="H10779:H10781"/>
    <mergeCell ref="I10779:I10781"/>
    <mergeCell ref="J10779:J10781"/>
    <mergeCell ref="C10776:C10778"/>
    <mergeCell ref="D10776:D10778"/>
    <mergeCell ref="E10776:E10778"/>
    <mergeCell ref="F10776:F10778"/>
    <mergeCell ref="G10776:G10778"/>
    <mergeCell ref="H10776:H10778"/>
    <mergeCell ref="I10770:I10772"/>
    <mergeCell ref="J10770:J10772"/>
    <mergeCell ref="C10773:C10775"/>
    <mergeCell ref="D10773:D10775"/>
    <mergeCell ref="E10773:E10775"/>
    <mergeCell ref="F10773:F10775"/>
    <mergeCell ref="G10773:G10775"/>
    <mergeCell ref="H10773:H10775"/>
    <mergeCell ref="I10773:I10775"/>
    <mergeCell ref="J10773:J10775"/>
    <mergeCell ref="C10770:C10772"/>
    <mergeCell ref="D10770:D10772"/>
    <mergeCell ref="E10770:E10772"/>
    <mergeCell ref="F10770:F10772"/>
    <mergeCell ref="G10770:G10772"/>
    <mergeCell ref="H10770:H10772"/>
    <mergeCell ref="I10764:I10766"/>
    <mergeCell ref="J10764:J10766"/>
    <mergeCell ref="C10767:C10769"/>
    <mergeCell ref="D10767:D10769"/>
    <mergeCell ref="E10767:E10769"/>
    <mergeCell ref="F10767:F10769"/>
    <mergeCell ref="G10767:G10769"/>
    <mergeCell ref="H10767:H10769"/>
    <mergeCell ref="I10767:I10769"/>
    <mergeCell ref="J10767:J10769"/>
    <mergeCell ref="G10761:G10763"/>
    <mergeCell ref="H10761:H10763"/>
    <mergeCell ref="I10761:I10763"/>
    <mergeCell ref="J10761:J10763"/>
    <mergeCell ref="C10764:C10766"/>
    <mergeCell ref="D10764:D10766"/>
    <mergeCell ref="E10764:E10766"/>
    <mergeCell ref="F10764:F10766"/>
    <mergeCell ref="G10764:G10766"/>
    <mergeCell ref="H10764:H10766"/>
    <mergeCell ref="I10755:I10757"/>
    <mergeCell ref="J10755:J10757"/>
    <mergeCell ref="C10758:C10760"/>
    <mergeCell ref="D10758:D10760"/>
    <mergeCell ref="E10758:E10760"/>
    <mergeCell ref="F10758:F10760"/>
    <mergeCell ref="G10758:G10760"/>
    <mergeCell ref="H10758:H10760"/>
    <mergeCell ref="I10758:I10760"/>
    <mergeCell ref="J10758:J10760"/>
    <mergeCell ref="H10752:H10754"/>
    <mergeCell ref="I10752:I10754"/>
    <mergeCell ref="J10752:J10754"/>
    <mergeCell ref="B10755:B10823"/>
    <mergeCell ref="C10755:C10757"/>
    <mergeCell ref="D10755:D10757"/>
    <mergeCell ref="E10755:E10757"/>
    <mergeCell ref="F10755:F10757"/>
    <mergeCell ref="G10755:G10757"/>
    <mergeCell ref="H10755:H10757"/>
    <mergeCell ref="G10748:G10751"/>
    <mergeCell ref="H10748:H10751"/>
    <mergeCell ref="I10748:I10751"/>
    <mergeCell ref="J10748:J10751"/>
    <mergeCell ref="B10752:B10754"/>
    <mergeCell ref="C10752:C10754"/>
    <mergeCell ref="D10752:D10754"/>
    <mergeCell ref="E10752:E10754"/>
    <mergeCell ref="F10752:F10754"/>
    <mergeCell ref="G10752:G10754"/>
    <mergeCell ref="A10748:A11381"/>
    <mergeCell ref="B10748:B10751"/>
    <mergeCell ref="C10748:C10751"/>
    <mergeCell ref="D10748:D10751"/>
    <mergeCell ref="E10748:E10751"/>
    <mergeCell ref="F10748:F10751"/>
    <mergeCell ref="C10761:C10763"/>
    <mergeCell ref="D10761:D10763"/>
    <mergeCell ref="E10761:E10763"/>
    <mergeCell ref="F10761:F10763"/>
    <mergeCell ref="I10742:I10744"/>
    <mergeCell ref="J10742:J10744"/>
    <mergeCell ref="C10745:C10747"/>
    <mergeCell ref="D10745:D10747"/>
    <mergeCell ref="E10745:E10747"/>
    <mergeCell ref="F10745:F10747"/>
    <mergeCell ref="G10745:G10747"/>
    <mergeCell ref="H10745:H10747"/>
    <mergeCell ref="I10745:I10747"/>
    <mergeCell ref="J10745:J10747"/>
    <mergeCell ref="C10742:C10744"/>
    <mergeCell ref="D10742:D10744"/>
    <mergeCell ref="E10742:E10744"/>
    <mergeCell ref="F10742:F10744"/>
    <mergeCell ref="G10742:G10744"/>
    <mergeCell ref="H10742:H10744"/>
    <mergeCell ref="I10736:I10738"/>
    <mergeCell ref="J10736:J10738"/>
    <mergeCell ref="C10739:C10741"/>
    <mergeCell ref="D10739:D10741"/>
    <mergeCell ref="E10739:E10741"/>
    <mergeCell ref="F10739:F10741"/>
    <mergeCell ref="G10739:G10741"/>
    <mergeCell ref="H10739:H10741"/>
    <mergeCell ref="I10739:I10741"/>
    <mergeCell ref="J10739:J10741"/>
    <mergeCell ref="C10736:C10738"/>
    <mergeCell ref="D10736:D10738"/>
    <mergeCell ref="E10736:E10738"/>
    <mergeCell ref="F10736:F10738"/>
    <mergeCell ref="G10736:G10738"/>
    <mergeCell ref="H10736:H10738"/>
    <mergeCell ref="I10730:I10732"/>
    <mergeCell ref="J10730:J10732"/>
    <mergeCell ref="C10733:C10735"/>
    <mergeCell ref="D10733:D10735"/>
    <mergeCell ref="E10733:E10735"/>
    <mergeCell ref="F10733:F10735"/>
    <mergeCell ref="G10733:G10735"/>
    <mergeCell ref="H10733:H10735"/>
    <mergeCell ref="I10733:I10735"/>
    <mergeCell ref="J10733:J10735"/>
    <mergeCell ref="C10730:C10732"/>
    <mergeCell ref="D10730:D10732"/>
    <mergeCell ref="E10730:E10732"/>
    <mergeCell ref="F10730:F10732"/>
    <mergeCell ref="G10730:G10732"/>
    <mergeCell ref="H10730:H10732"/>
    <mergeCell ref="I10724:I10726"/>
    <mergeCell ref="J10724:J10726"/>
    <mergeCell ref="C10727:C10729"/>
    <mergeCell ref="D10727:D10729"/>
    <mergeCell ref="E10727:E10729"/>
    <mergeCell ref="F10727:F10729"/>
    <mergeCell ref="G10727:G10729"/>
    <mergeCell ref="H10727:H10729"/>
    <mergeCell ref="I10727:I10729"/>
    <mergeCell ref="J10727:J10729"/>
    <mergeCell ref="C10724:C10726"/>
    <mergeCell ref="D10724:D10726"/>
    <mergeCell ref="E10724:E10726"/>
    <mergeCell ref="F10724:F10726"/>
    <mergeCell ref="G10724:G10726"/>
    <mergeCell ref="H10724:H10726"/>
    <mergeCell ref="I10718:I10720"/>
    <mergeCell ref="J10718:J10720"/>
    <mergeCell ref="C10721:C10723"/>
    <mergeCell ref="D10721:D10723"/>
    <mergeCell ref="E10721:E10723"/>
    <mergeCell ref="F10721:F10723"/>
    <mergeCell ref="G10721:G10723"/>
    <mergeCell ref="H10721:H10723"/>
    <mergeCell ref="I10721:I10723"/>
    <mergeCell ref="J10721:J10723"/>
    <mergeCell ref="C10718:C10720"/>
    <mergeCell ref="D10718:D10720"/>
    <mergeCell ref="E10718:E10720"/>
    <mergeCell ref="F10718:F10720"/>
    <mergeCell ref="G10718:G10720"/>
    <mergeCell ref="H10718:H10720"/>
    <mergeCell ref="I10712:I10714"/>
    <mergeCell ref="J10712:J10714"/>
    <mergeCell ref="C10715:C10717"/>
    <mergeCell ref="D10715:D10717"/>
    <mergeCell ref="E10715:E10717"/>
    <mergeCell ref="F10715:F10717"/>
    <mergeCell ref="G10715:G10717"/>
    <mergeCell ref="H10715:H10717"/>
    <mergeCell ref="I10715:I10717"/>
    <mergeCell ref="J10715:J10717"/>
    <mergeCell ref="C10712:C10714"/>
    <mergeCell ref="D10712:D10714"/>
    <mergeCell ref="E10712:E10714"/>
    <mergeCell ref="F10712:F10714"/>
    <mergeCell ref="G10712:G10714"/>
    <mergeCell ref="H10712:H10714"/>
    <mergeCell ref="J10706:J10708"/>
    <mergeCell ref="B10709:B10747"/>
    <mergeCell ref="C10709:C10711"/>
    <mergeCell ref="D10709:D10711"/>
    <mergeCell ref="E10709:E10711"/>
    <mergeCell ref="F10709:F10711"/>
    <mergeCell ref="G10709:G10711"/>
    <mergeCell ref="H10709:H10711"/>
    <mergeCell ref="I10709:I10711"/>
    <mergeCell ref="J10709:J10711"/>
    <mergeCell ref="I10703:I10705"/>
    <mergeCell ref="J10703:J10705"/>
    <mergeCell ref="B10706:B10708"/>
    <mergeCell ref="C10706:C10708"/>
    <mergeCell ref="D10706:D10708"/>
    <mergeCell ref="E10706:E10708"/>
    <mergeCell ref="F10706:F10708"/>
    <mergeCell ref="G10706:G10708"/>
    <mergeCell ref="H10706:H10708"/>
    <mergeCell ref="I10706:I10708"/>
    <mergeCell ref="C10703:C10705"/>
    <mergeCell ref="D10703:D10705"/>
    <mergeCell ref="E10703:E10705"/>
    <mergeCell ref="F10703:F10705"/>
    <mergeCell ref="G10703:G10705"/>
    <mergeCell ref="H10703:H10705"/>
    <mergeCell ref="I10697:I10699"/>
    <mergeCell ref="J10697:J10699"/>
    <mergeCell ref="C10700:C10702"/>
    <mergeCell ref="D10700:D10702"/>
    <mergeCell ref="E10700:E10702"/>
    <mergeCell ref="F10700:F10702"/>
    <mergeCell ref="G10700:G10702"/>
    <mergeCell ref="H10700:H10702"/>
    <mergeCell ref="I10700:I10702"/>
    <mergeCell ref="J10700:J10702"/>
    <mergeCell ref="C10697:C10699"/>
    <mergeCell ref="D10697:D10699"/>
    <mergeCell ref="E10697:E10699"/>
    <mergeCell ref="F10697:F10699"/>
    <mergeCell ref="G10697:G10699"/>
    <mergeCell ref="H10697:H10699"/>
    <mergeCell ref="I10691:I10693"/>
    <mergeCell ref="J10691:J10693"/>
    <mergeCell ref="C10694:C10696"/>
    <mergeCell ref="D10694:D10696"/>
    <mergeCell ref="E10694:E10696"/>
    <mergeCell ref="F10694:F10696"/>
    <mergeCell ref="G10694:G10696"/>
    <mergeCell ref="H10694:H10696"/>
    <mergeCell ref="I10694:I10696"/>
    <mergeCell ref="J10694:J10696"/>
    <mergeCell ref="C10691:C10693"/>
    <mergeCell ref="D10691:D10693"/>
    <mergeCell ref="E10691:E10693"/>
    <mergeCell ref="F10691:F10693"/>
    <mergeCell ref="G10691:G10693"/>
    <mergeCell ref="H10691:H10693"/>
    <mergeCell ref="I10685:I10687"/>
    <mergeCell ref="J10685:J10687"/>
    <mergeCell ref="C10688:C10690"/>
    <mergeCell ref="D10688:D10690"/>
    <mergeCell ref="E10688:E10690"/>
    <mergeCell ref="F10688:F10690"/>
    <mergeCell ref="G10688:G10690"/>
    <mergeCell ref="H10688:H10690"/>
    <mergeCell ref="I10688:I10690"/>
    <mergeCell ref="J10688:J10690"/>
    <mergeCell ref="C10685:C10687"/>
    <mergeCell ref="D10685:D10687"/>
    <mergeCell ref="E10685:E10687"/>
    <mergeCell ref="F10685:F10687"/>
    <mergeCell ref="G10685:G10687"/>
    <mergeCell ref="H10685:H10687"/>
    <mergeCell ref="I10679:I10681"/>
    <mergeCell ref="J10679:J10681"/>
    <mergeCell ref="C10682:C10684"/>
    <mergeCell ref="D10682:D10684"/>
    <mergeCell ref="E10682:E10684"/>
    <mergeCell ref="F10682:F10684"/>
    <mergeCell ref="G10682:G10684"/>
    <mergeCell ref="H10682:H10684"/>
    <mergeCell ref="I10682:I10684"/>
    <mergeCell ref="J10682:J10684"/>
    <mergeCell ref="C10679:C10681"/>
    <mergeCell ref="D10679:D10681"/>
    <mergeCell ref="E10679:E10681"/>
    <mergeCell ref="F10679:F10681"/>
    <mergeCell ref="G10679:G10681"/>
    <mergeCell ref="H10679:H10681"/>
    <mergeCell ref="I10673:I10675"/>
    <mergeCell ref="J10673:J10675"/>
    <mergeCell ref="C10676:C10678"/>
    <mergeCell ref="D10676:D10678"/>
    <mergeCell ref="E10676:E10678"/>
    <mergeCell ref="F10676:F10678"/>
    <mergeCell ref="G10676:G10678"/>
    <mergeCell ref="H10676:H10678"/>
    <mergeCell ref="I10676:I10678"/>
    <mergeCell ref="J10676:J10678"/>
    <mergeCell ref="C10673:C10675"/>
    <mergeCell ref="D10673:D10675"/>
    <mergeCell ref="E10673:E10675"/>
    <mergeCell ref="F10673:F10675"/>
    <mergeCell ref="G10673:G10675"/>
    <mergeCell ref="H10673:H10675"/>
    <mergeCell ref="I10667:I10669"/>
    <mergeCell ref="J10667:J10669"/>
    <mergeCell ref="C10670:C10672"/>
    <mergeCell ref="D10670:D10672"/>
    <mergeCell ref="E10670:E10672"/>
    <mergeCell ref="F10670:F10672"/>
    <mergeCell ref="G10670:G10672"/>
    <mergeCell ref="H10670:H10672"/>
    <mergeCell ref="I10670:I10672"/>
    <mergeCell ref="J10670:J10672"/>
    <mergeCell ref="C10667:C10669"/>
    <mergeCell ref="D10667:D10669"/>
    <mergeCell ref="E10667:E10669"/>
    <mergeCell ref="F10667:F10669"/>
    <mergeCell ref="G10667:G10669"/>
    <mergeCell ref="H10667:H10669"/>
    <mergeCell ref="I10661:I10663"/>
    <mergeCell ref="J10661:J10663"/>
    <mergeCell ref="C10664:C10666"/>
    <mergeCell ref="D10664:D10666"/>
    <mergeCell ref="E10664:E10666"/>
    <mergeCell ref="F10664:F10666"/>
    <mergeCell ref="G10664:G10666"/>
    <mergeCell ref="H10664:H10666"/>
    <mergeCell ref="I10664:I10666"/>
    <mergeCell ref="J10664:J10666"/>
    <mergeCell ref="C10661:C10663"/>
    <mergeCell ref="D10661:D10663"/>
    <mergeCell ref="E10661:E10663"/>
    <mergeCell ref="F10661:F10663"/>
    <mergeCell ref="G10661:G10663"/>
    <mergeCell ref="H10661:H10663"/>
    <mergeCell ref="I10655:I10657"/>
    <mergeCell ref="J10655:J10657"/>
    <mergeCell ref="C10658:C10660"/>
    <mergeCell ref="D10658:D10660"/>
    <mergeCell ref="E10658:E10660"/>
    <mergeCell ref="F10658:F10660"/>
    <mergeCell ref="G10658:G10660"/>
    <mergeCell ref="H10658:H10660"/>
    <mergeCell ref="I10658:I10660"/>
    <mergeCell ref="J10658:J10660"/>
    <mergeCell ref="C10655:C10657"/>
    <mergeCell ref="D10655:D10657"/>
    <mergeCell ref="E10655:E10657"/>
    <mergeCell ref="F10655:F10657"/>
    <mergeCell ref="G10655:G10657"/>
    <mergeCell ref="H10655:H10657"/>
    <mergeCell ref="I10649:I10651"/>
    <mergeCell ref="J10649:J10651"/>
    <mergeCell ref="C10652:C10654"/>
    <mergeCell ref="D10652:D10654"/>
    <mergeCell ref="E10652:E10654"/>
    <mergeCell ref="F10652:F10654"/>
    <mergeCell ref="G10652:G10654"/>
    <mergeCell ref="H10652:H10654"/>
    <mergeCell ref="I10652:I10654"/>
    <mergeCell ref="J10652:J10654"/>
    <mergeCell ref="H10646:H10648"/>
    <mergeCell ref="I10646:I10648"/>
    <mergeCell ref="J10646:J10648"/>
    <mergeCell ref="B10649:B10705"/>
    <mergeCell ref="C10649:C10651"/>
    <mergeCell ref="D10649:D10651"/>
    <mergeCell ref="E10649:E10651"/>
    <mergeCell ref="F10649:F10651"/>
    <mergeCell ref="G10649:G10651"/>
    <mergeCell ref="H10649:H10651"/>
    <mergeCell ref="B10646:B10648"/>
    <mergeCell ref="C10646:C10648"/>
    <mergeCell ref="D10646:D10648"/>
    <mergeCell ref="E10646:E10648"/>
    <mergeCell ref="F10646:F10648"/>
    <mergeCell ref="G10646:G10648"/>
    <mergeCell ref="I10640:I10642"/>
    <mergeCell ref="J10640:J10642"/>
    <mergeCell ref="C10643:C10645"/>
    <mergeCell ref="D10643:D10645"/>
    <mergeCell ref="E10643:E10645"/>
    <mergeCell ref="F10643:F10645"/>
    <mergeCell ref="G10643:G10645"/>
    <mergeCell ref="H10643:H10645"/>
    <mergeCell ref="I10643:I10645"/>
    <mergeCell ref="J10643:J10645"/>
    <mergeCell ref="C10640:C10642"/>
    <mergeCell ref="D10640:D10642"/>
    <mergeCell ref="E10640:E10642"/>
    <mergeCell ref="F10640:F10642"/>
    <mergeCell ref="G10640:G10642"/>
    <mergeCell ref="H10640:H10642"/>
    <mergeCell ref="I10634:I10636"/>
    <mergeCell ref="J10634:J10636"/>
    <mergeCell ref="C10637:C10639"/>
    <mergeCell ref="D10637:D10639"/>
    <mergeCell ref="E10637:E10639"/>
    <mergeCell ref="F10637:F10639"/>
    <mergeCell ref="G10637:G10639"/>
    <mergeCell ref="H10637:H10639"/>
    <mergeCell ref="I10637:I10639"/>
    <mergeCell ref="J10637:J10639"/>
    <mergeCell ref="C10634:C10636"/>
    <mergeCell ref="D10634:D10636"/>
    <mergeCell ref="E10634:E10636"/>
    <mergeCell ref="F10634:F10636"/>
    <mergeCell ref="G10634:G10636"/>
    <mergeCell ref="H10634:H10636"/>
    <mergeCell ref="I10628:I10630"/>
    <mergeCell ref="J10628:J10630"/>
    <mergeCell ref="C10631:C10633"/>
    <mergeCell ref="D10631:D10633"/>
    <mergeCell ref="E10631:E10633"/>
    <mergeCell ref="F10631:F10633"/>
    <mergeCell ref="G10631:G10633"/>
    <mergeCell ref="H10631:H10633"/>
    <mergeCell ref="I10631:I10633"/>
    <mergeCell ref="J10631:J10633"/>
    <mergeCell ref="C10628:C10630"/>
    <mergeCell ref="D10628:D10630"/>
    <mergeCell ref="E10628:E10630"/>
    <mergeCell ref="F10628:F10630"/>
    <mergeCell ref="G10628:G10630"/>
    <mergeCell ref="H10628:H10630"/>
    <mergeCell ref="I10622:I10624"/>
    <mergeCell ref="J10622:J10624"/>
    <mergeCell ref="C10625:C10627"/>
    <mergeCell ref="D10625:D10627"/>
    <mergeCell ref="E10625:E10627"/>
    <mergeCell ref="F10625:F10627"/>
    <mergeCell ref="G10625:G10627"/>
    <mergeCell ref="H10625:H10627"/>
    <mergeCell ref="I10625:I10627"/>
    <mergeCell ref="J10625:J10627"/>
    <mergeCell ref="C10622:C10624"/>
    <mergeCell ref="D10622:D10624"/>
    <mergeCell ref="E10622:E10624"/>
    <mergeCell ref="F10622:F10624"/>
    <mergeCell ref="G10622:G10624"/>
    <mergeCell ref="H10622:H10624"/>
    <mergeCell ref="I10616:I10618"/>
    <mergeCell ref="J10616:J10618"/>
    <mergeCell ref="C10619:C10621"/>
    <mergeCell ref="D10619:D10621"/>
    <mergeCell ref="E10619:E10621"/>
    <mergeCell ref="F10619:F10621"/>
    <mergeCell ref="G10619:G10621"/>
    <mergeCell ref="H10619:H10621"/>
    <mergeCell ref="I10619:I10621"/>
    <mergeCell ref="J10619:J10621"/>
    <mergeCell ref="H10613:H10615"/>
    <mergeCell ref="I10613:I10615"/>
    <mergeCell ref="J10613:J10615"/>
    <mergeCell ref="B10616:B10645"/>
    <mergeCell ref="C10616:C10618"/>
    <mergeCell ref="D10616:D10618"/>
    <mergeCell ref="E10616:E10618"/>
    <mergeCell ref="F10616:F10618"/>
    <mergeCell ref="G10616:G10618"/>
    <mergeCell ref="H10616:H10618"/>
    <mergeCell ref="B10613:B10615"/>
    <mergeCell ref="C10613:C10615"/>
    <mergeCell ref="D10613:D10615"/>
    <mergeCell ref="E10613:E10615"/>
    <mergeCell ref="F10613:F10615"/>
    <mergeCell ref="G10613:G10615"/>
    <mergeCell ref="I10607:I10609"/>
    <mergeCell ref="J10607:J10609"/>
    <mergeCell ref="C10610:C10612"/>
    <mergeCell ref="D10610:D10612"/>
    <mergeCell ref="E10610:E10612"/>
    <mergeCell ref="F10610:F10612"/>
    <mergeCell ref="G10610:G10612"/>
    <mergeCell ref="H10610:H10612"/>
    <mergeCell ref="I10610:I10612"/>
    <mergeCell ref="J10610:J10612"/>
    <mergeCell ref="C10607:C10609"/>
    <mergeCell ref="D10607:D10609"/>
    <mergeCell ref="E10607:E10609"/>
    <mergeCell ref="F10607:F10609"/>
    <mergeCell ref="G10607:G10609"/>
    <mergeCell ref="H10607:H10609"/>
    <mergeCell ref="I10601:I10603"/>
    <mergeCell ref="J10601:J10603"/>
    <mergeCell ref="C10604:C10606"/>
    <mergeCell ref="D10604:D10606"/>
    <mergeCell ref="E10604:E10606"/>
    <mergeCell ref="F10604:F10606"/>
    <mergeCell ref="G10604:G10606"/>
    <mergeCell ref="H10604:H10606"/>
    <mergeCell ref="I10604:I10606"/>
    <mergeCell ref="J10604:J10606"/>
    <mergeCell ref="C10601:C10603"/>
    <mergeCell ref="D10601:D10603"/>
    <mergeCell ref="E10601:E10603"/>
    <mergeCell ref="F10601:F10603"/>
    <mergeCell ref="G10601:G10603"/>
    <mergeCell ref="H10601:H10603"/>
    <mergeCell ref="I10595:I10597"/>
    <mergeCell ref="J10595:J10597"/>
    <mergeCell ref="C10598:C10600"/>
    <mergeCell ref="D10598:D10600"/>
    <mergeCell ref="E10598:E10600"/>
    <mergeCell ref="F10598:F10600"/>
    <mergeCell ref="G10598:G10600"/>
    <mergeCell ref="H10598:H10600"/>
    <mergeCell ref="I10598:I10600"/>
    <mergeCell ref="J10598:J10600"/>
    <mergeCell ref="C10595:C10597"/>
    <mergeCell ref="D10595:D10597"/>
    <mergeCell ref="E10595:E10597"/>
    <mergeCell ref="F10595:F10597"/>
    <mergeCell ref="G10595:G10597"/>
    <mergeCell ref="H10595:H10597"/>
    <mergeCell ref="J10589:J10591"/>
    <mergeCell ref="B10592:B10612"/>
    <mergeCell ref="C10592:C10594"/>
    <mergeCell ref="D10592:D10594"/>
    <mergeCell ref="E10592:E10594"/>
    <mergeCell ref="F10592:F10594"/>
    <mergeCell ref="G10592:G10594"/>
    <mergeCell ref="H10592:H10594"/>
    <mergeCell ref="I10592:I10594"/>
    <mergeCell ref="J10592:J10594"/>
    <mergeCell ref="I10586:I10588"/>
    <mergeCell ref="J10586:J10588"/>
    <mergeCell ref="B10589:B10591"/>
    <mergeCell ref="C10589:C10591"/>
    <mergeCell ref="D10589:D10591"/>
    <mergeCell ref="E10589:E10591"/>
    <mergeCell ref="F10589:F10591"/>
    <mergeCell ref="G10589:G10591"/>
    <mergeCell ref="H10589:H10591"/>
    <mergeCell ref="I10589:I10591"/>
    <mergeCell ref="C10586:C10588"/>
    <mergeCell ref="D10586:D10588"/>
    <mergeCell ref="E10586:E10588"/>
    <mergeCell ref="F10586:F10588"/>
    <mergeCell ref="G10586:G10588"/>
    <mergeCell ref="H10586:H10588"/>
    <mergeCell ref="I10580:I10582"/>
    <mergeCell ref="J10580:J10582"/>
    <mergeCell ref="C10583:C10585"/>
    <mergeCell ref="D10583:D10585"/>
    <mergeCell ref="E10583:E10585"/>
    <mergeCell ref="F10583:F10585"/>
    <mergeCell ref="G10583:G10585"/>
    <mergeCell ref="H10583:H10585"/>
    <mergeCell ref="I10583:I10585"/>
    <mergeCell ref="J10583:J10585"/>
    <mergeCell ref="C10580:C10582"/>
    <mergeCell ref="D10580:D10582"/>
    <mergeCell ref="E10580:E10582"/>
    <mergeCell ref="F10580:F10582"/>
    <mergeCell ref="G10580:G10582"/>
    <mergeCell ref="H10580:H10582"/>
    <mergeCell ref="I10574:I10576"/>
    <mergeCell ref="J10574:J10576"/>
    <mergeCell ref="C10577:C10579"/>
    <mergeCell ref="D10577:D10579"/>
    <mergeCell ref="E10577:E10579"/>
    <mergeCell ref="F10577:F10579"/>
    <mergeCell ref="G10577:G10579"/>
    <mergeCell ref="H10577:H10579"/>
    <mergeCell ref="I10577:I10579"/>
    <mergeCell ref="J10577:J10579"/>
    <mergeCell ref="C10574:C10576"/>
    <mergeCell ref="D10574:D10576"/>
    <mergeCell ref="E10574:E10576"/>
    <mergeCell ref="F10574:F10576"/>
    <mergeCell ref="G10574:G10576"/>
    <mergeCell ref="H10574:H10576"/>
    <mergeCell ref="I10568:I10570"/>
    <mergeCell ref="J10568:J10570"/>
    <mergeCell ref="C10571:C10573"/>
    <mergeCell ref="D10571:D10573"/>
    <mergeCell ref="E10571:E10573"/>
    <mergeCell ref="F10571:F10573"/>
    <mergeCell ref="G10571:G10573"/>
    <mergeCell ref="H10571:H10573"/>
    <mergeCell ref="I10571:I10573"/>
    <mergeCell ref="J10571:J10573"/>
    <mergeCell ref="C10568:C10570"/>
    <mergeCell ref="D10568:D10570"/>
    <mergeCell ref="E10568:E10570"/>
    <mergeCell ref="F10568:F10570"/>
    <mergeCell ref="G10568:G10570"/>
    <mergeCell ref="H10568:H10570"/>
    <mergeCell ref="I10562:I10564"/>
    <mergeCell ref="J10562:J10564"/>
    <mergeCell ref="C10565:C10567"/>
    <mergeCell ref="D10565:D10567"/>
    <mergeCell ref="E10565:E10567"/>
    <mergeCell ref="F10565:F10567"/>
    <mergeCell ref="G10565:G10567"/>
    <mergeCell ref="H10565:H10567"/>
    <mergeCell ref="I10565:I10567"/>
    <mergeCell ref="J10565:J10567"/>
    <mergeCell ref="C10562:C10564"/>
    <mergeCell ref="D10562:D10564"/>
    <mergeCell ref="E10562:E10564"/>
    <mergeCell ref="F10562:F10564"/>
    <mergeCell ref="G10562:G10564"/>
    <mergeCell ref="H10562:H10564"/>
    <mergeCell ref="I10556:I10558"/>
    <mergeCell ref="J10556:J10558"/>
    <mergeCell ref="C10559:C10561"/>
    <mergeCell ref="D10559:D10561"/>
    <mergeCell ref="E10559:E10561"/>
    <mergeCell ref="F10559:F10561"/>
    <mergeCell ref="G10559:G10561"/>
    <mergeCell ref="H10559:H10561"/>
    <mergeCell ref="I10559:I10561"/>
    <mergeCell ref="J10559:J10561"/>
    <mergeCell ref="C10556:C10558"/>
    <mergeCell ref="D10556:D10558"/>
    <mergeCell ref="E10556:E10558"/>
    <mergeCell ref="F10556:F10558"/>
    <mergeCell ref="G10556:G10558"/>
    <mergeCell ref="H10556:H10558"/>
    <mergeCell ref="I10550:I10552"/>
    <mergeCell ref="J10550:J10552"/>
    <mergeCell ref="C10553:C10555"/>
    <mergeCell ref="D10553:D10555"/>
    <mergeCell ref="E10553:E10555"/>
    <mergeCell ref="F10553:F10555"/>
    <mergeCell ref="G10553:G10555"/>
    <mergeCell ref="H10553:H10555"/>
    <mergeCell ref="I10553:I10555"/>
    <mergeCell ref="J10553:J10555"/>
    <mergeCell ref="C10550:C10552"/>
    <mergeCell ref="D10550:D10552"/>
    <mergeCell ref="E10550:E10552"/>
    <mergeCell ref="F10550:F10552"/>
    <mergeCell ref="G10550:G10552"/>
    <mergeCell ref="H10550:H10552"/>
    <mergeCell ref="I10544:I10546"/>
    <mergeCell ref="J10544:J10546"/>
    <mergeCell ref="C10547:C10549"/>
    <mergeCell ref="D10547:D10549"/>
    <mergeCell ref="E10547:E10549"/>
    <mergeCell ref="F10547:F10549"/>
    <mergeCell ref="G10547:G10549"/>
    <mergeCell ref="H10547:H10549"/>
    <mergeCell ref="I10547:I10549"/>
    <mergeCell ref="J10547:J10549"/>
    <mergeCell ref="C10544:C10546"/>
    <mergeCell ref="D10544:D10546"/>
    <mergeCell ref="E10544:E10546"/>
    <mergeCell ref="F10544:F10546"/>
    <mergeCell ref="G10544:G10546"/>
    <mergeCell ref="H10544:H10546"/>
    <mergeCell ref="I10538:I10540"/>
    <mergeCell ref="J10538:J10540"/>
    <mergeCell ref="C10541:C10543"/>
    <mergeCell ref="D10541:D10543"/>
    <mergeCell ref="E10541:E10543"/>
    <mergeCell ref="F10541:F10543"/>
    <mergeCell ref="G10541:G10543"/>
    <mergeCell ref="H10541:H10543"/>
    <mergeCell ref="I10541:I10543"/>
    <mergeCell ref="J10541:J10543"/>
    <mergeCell ref="C10538:C10540"/>
    <mergeCell ref="D10538:D10540"/>
    <mergeCell ref="E10538:E10540"/>
    <mergeCell ref="F10538:F10540"/>
    <mergeCell ref="G10538:G10540"/>
    <mergeCell ref="H10538:H10540"/>
    <mergeCell ref="I10532:I10534"/>
    <mergeCell ref="J10532:J10534"/>
    <mergeCell ref="C10535:C10537"/>
    <mergeCell ref="D10535:D10537"/>
    <mergeCell ref="E10535:E10537"/>
    <mergeCell ref="F10535:F10537"/>
    <mergeCell ref="G10535:G10537"/>
    <mergeCell ref="H10535:H10537"/>
    <mergeCell ref="I10535:I10537"/>
    <mergeCell ref="J10535:J10537"/>
    <mergeCell ref="C10532:C10534"/>
    <mergeCell ref="D10532:D10534"/>
    <mergeCell ref="E10532:E10534"/>
    <mergeCell ref="F10532:F10534"/>
    <mergeCell ref="G10532:G10534"/>
    <mergeCell ref="H10532:H10534"/>
    <mergeCell ref="I10526:I10528"/>
    <mergeCell ref="J10526:J10528"/>
    <mergeCell ref="C10529:C10531"/>
    <mergeCell ref="D10529:D10531"/>
    <mergeCell ref="E10529:E10531"/>
    <mergeCell ref="F10529:F10531"/>
    <mergeCell ref="G10529:G10531"/>
    <mergeCell ref="H10529:H10531"/>
    <mergeCell ref="I10529:I10531"/>
    <mergeCell ref="J10529:J10531"/>
    <mergeCell ref="C10526:C10528"/>
    <mergeCell ref="D10526:D10528"/>
    <mergeCell ref="E10526:E10528"/>
    <mergeCell ref="F10526:F10528"/>
    <mergeCell ref="G10526:G10528"/>
    <mergeCell ref="H10526:H10528"/>
    <mergeCell ref="J10520:J10522"/>
    <mergeCell ref="B10523:B10588"/>
    <mergeCell ref="C10523:C10525"/>
    <mergeCell ref="D10523:D10525"/>
    <mergeCell ref="E10523:E10525"/>
    <mergeCell ref="F10523:F10525"/>
    <mergeCell ref="G10523:G10525"/>
    <mergeCell ref="H10523:H10525"/>
    <mergeCell ref="I10523:I10525"/>
    <mergeCell ref="J10523:J10525"/>
    <mergeCell ref="I10517:I10519"/>
    <mergeCell ref="J10517:J10519"/>
    <mergeCell ref="B10520:B10522"/>
    <mergeCell ref="C10520:C10522"/>
    <mergeCell ref="D10520:D10522"/>
    <mergeCell ref="E10520:E10522"/>
    <mergeCell ref="F10520:F10522"/>
    <mergeCell ref="G10520:G10522"/>
    <mergeCell ref="H10520:H10522"/>
    <mergeCell ref="I10520:I10522"/>
    <mergeCell ref="C10517:C10519"/>
    <mergeCell ref="D10517:D10519"/>
    <mergeCell ref="E10517:E10519"/>
    <mergeCell ref="F10517:F10519"/>
    <mergeCell ref="G10517:G10519"/>
    <mergeCell ref="H10517:H10519"/>
    <mergeCell ref="I10511:I10513"/>
    <mergeCell ref="J10511:J10513"/>
    <mergeCell ref="C10514:C10516"/>
    <mergeCell ref="D10514:D10516"/>
    <mergeCell ref="E10514:E10516"/>
    <mergeCell ref="F10514:F10516"/>
    <mergeCell ref="G10514:G10516"/>
    <mergeCell ref="H10514:H10516"/>
    <mergeCell ref="I10514:I10516"/>
    <mergeCell ref="J10514:J10516"/>
    <mergeCell ref="C10511:C10513"/>
    <mergeCell ref="D10511:D10513"/>
    <mergeCell ref="E10511:E10513"/>
    <mergeCell ref="F10511:F10513"/>
    <mergeCell ref="G10511:G10513"/>
    <mergeCell ref="H10511:H10513"/>
    <mergeCell ref="I10505:I10507"/>
    <mergeCell ref="J10505:J10507"/>
    <mergeCell ref="C10508:C10510"/>
    <mergeCell ref="D10508:D10510"/>
    <mergeCell ref="E10508:E10510"/>
    <mergeCell ref="F10508:F10510"/>
    <mergeCell ref="G10508:G10510"/>
    <mergeCell ref="H10508:H10510"/>
    <mergeCell ref="I10508:I10510"/>
    <mergeCell ref="J10508:J10510"/>
    <mergeCell ref="C10505:C10507"/>
    <mergeCell ref="D10505:D10507"/>
    <mergeCell ref="E10505:E10507"/>
    <mergeCell ref="F10505:F10507"/>
    <mergeCell ref="G10505:G10507"/>
    <mergeCell ref="H10505:H10507"/>
    <mergeCell ref="I10499:I10501"/>
    <mergeCell ref="J10499:J10501"/>
    <mergeCell ref="C10502:C10504"/>
    <mergeCell ref="D10502:D10504"/>
    <mergeCell ref="E10502:E10504"/>
    <mergeCell ref="F10502:F10504"/>
    <mergeCell ref="G10502:G10504"/>
    <mergeCell ref="H10502:H10504"/>
    <mergeCell ref="I10502:I10504"/>
    <mergeCell ref="J10502:J10504"/>
    <mergeCell ref="C10499:C10501"/>
    <mergeCell ref="D10499:D10501"/>
    <mergeCell ref="E10499:E10501"/>
    <mergeCell ref="F10499:F10501"/>
    <mergeCell ref="G10499:G10501"/>
    <mergeCell ref="H10499:H10501"/>
    <mergeCell ref="I10493:I10495"/>
    <mergeCell ref="J10493:J10495"/>
    <mergeCell ref="C10496:C10498"/>
    <mergeCell ref="D10496:D10498"/>
    <mergeCell ref="E10496:E10498"/>
    <mergeCell ref="F10496:F10498"/>
    <mergeCell ref="G10496:G10498"/>
    <mergeCell ref="H10496:H10498"/>
    <mergeCell ref="I10496:I10498"/>
    <mergeCell ref="J10496:J10498"/>
    <mergeCell ref="C10493:C10495"/>
    <mergeCell ref="D10493:D10495"/>
    <mergeCell ref="E10493:E10495"/>
    <mergeCell ref="F10493:F10495"/>
    <mergeCell ref="G10493:G10495"/>
    <mergeCell ref="H10493:H10495"/>
    <mergeCell ref="J10487:J10489"/>
    <mergeCell ref="B10490:B10519"/>
    <mergeCell ref="C10490:C10492"/>
    <mergeCell ref="D10490:D10492"/>
    <mergeCell ref="E10490:E10492"/>
    <mergeCell ref="F10490:F10492"/>
    <mergeCell ref="G10490:G10492"/>
    <mergeCell ref="H10490:H10492"/>
    <mergeCell ref="I10490:I10492"/>
    <mergeCell ref="J10490:J10492"/>
    <mergeCell ref="I10484:I10486"/>
    <mergeCell ref="J10484:J10486"/>
    <mergeCell ref="B10487:B10489"/>
    <mergeCell ref="C10487:C10489"/>
    <mergeCell ref="D10487:D10489"/>
    <mergeCell ref="E10487:E10489"/>
    <mergeCell ref="F10487:F10489"/>
    <mergeCell ref="G10487:G10489"/>
    <mergeCell ref="H10487:H10489"/>
    <mergeCell ref="I10487:I10489"/>
    <mergeCell ref="C10484:C10486"/>
    <mergeCell ref="D10484:D10486"/>
    <mergeCell ref="E10484:E10486"/>
    <mergeCell ref="F10484:F10486"/>
    <mergeCell ref="G10484:G10486"/>
    <mergeCell ref="H10484:H10486"/>
    <mergeCell ref="I10478:I10480"/>
    <mergeCell ref="J10478:J10480"/>
    <mergeCell ref="C10481:C10483"/>
    <mergeCell ref="D10481:D10483"/>
    <mergeCell ref="E10481:E10483"/>
    <mergeCell ref="F10481:F10483"/>
    <mergeCell ref="G10481:G10483"/>
    <mergeCell ref="H10481:H10483"/>
    <mergeCell ref="I10481:I10483"/>
    <mergeCell ref="J10481:J10483"/>
    <mergeCell ref="C10478:C10480"/>
    <mergeCell ref="D10478:D10480"/>
    <mergeCell ref="E10478:E10480"/>
    <mergeCell ref="F10478:F10480"/>
    <mergeCell ref="G10478:G10480"/>
    <mergeCell ref="H10478:H10480"/>
    <mergeCell ref="I10472:I10474"/>
    <mergeCell ref="J10472:J10474"/>
    <mergeCell ref="C10475:C10477"/>
    <mergeCell ref="D10475:D10477"/>
    <mergeCell ref="E10475:E10477"/>
    <mergeCell ref="F10475:F10477"/>
    <mergeCell ref="G10475:G10477"/>
    <mergeCell ref="H10475:H10477"/>
    <mergeCell ref="I10475:I10477"/>
    <mergeCell ref="J10475:J10477"/>
    <mergeCell ref="C10472:C10474"/>
    <mergeCell ref="D10472:D10474"/>
    <mergeCell ref="E10472:E10474"/>
    <mergeCell ref="F10472:F10474"/>
    <mergeCell ref="G10472:G10474"/>
    <mergeCell ref="H10472:H10474"/>
    <mergeCell ref="I10466:I10468"/>
    <mergeCell ref="J10466:J10468"/>
    <mergeCell ref="C10469:C10471"/>
    <mergeCell ref="D10469:D10471"/>
    <mergeCell ref="E10469:E10471"/>
    <mergeCell ref="F10469:F10471"/>
    <mergeCell ref="G10469:G10471"/>
    <mergeCell ref="H10469:H10471"/>
    <mergeCell ref="I10469:I10471"/>
    <mergeCell ref="J10469:J10471"/>
    <mergeCell ref="C10466:C10468"/>
    <mergeCell ref="D10466:D10468"/>
    <mergeCell ref="E10466:E10468"/>
    <mergeCell ref="F10466:F10468"/>
    <mergeCell ref="G10466:G10468"/>
    <mergeCell ref="H10466:H10468"/>
    <mergeCell ref="I10460:I10462"/>
    <mergeCell ref="J10460:J10462"/>
    <mergeCell ref="C10463:C10465"/>
    <mergeCell ref="D10463:D10465"/>
    <mergeCell ref="E10463:E10465"/>
    <mergeCell ref="F10463:F10465"/>
    <mergeCell ref="G10463:G10465"/>
    <mergeCell ref="H10463:H10465"/>
    <mergeCell ref="I10463:I10465"/>
    <mergeCell ref="J10463:J10465"/>
    <mergeCell ref="C10460:C10462"/>
    <mergeCell ref="D10460:D10462"/>
    <mergeCell ref="E10460:E10462"/>
    <mergeCell ref="F10460:F10462"/>
    <mergeCell ref="G10460:G10462"/>
    <mergeCell ref="H10460:H10462"/>
    <mergeCell ref="I10454:I10456"/>
    <mergeCell ref="J10454:J10456"/>
    <mergeCell ref="C10457:C10459"/>
    <mergeCell ref="D10457:D10459"/>
    <mergeCell ref="E10457:E10459"/>
    <mergeCell ref="F10457:F10459"/>
    <mergeCell ref="G10457:G10459"/>
    <mergeCell ref="H10457:H10459"/>
    <mergeCell ref="I10457:I10459"/>
    <mergeCell ref="J10457:J10459"/>
    <mergeCell ref="C10454:C10456"/>
    <mergeCell ref="D10454:D10456"/>
    <mergeCell ref="E10454:E10456"/>
    <mergeCell ref="F10454:F10456"/>
    <mergeCell ref="G10454:G10456"/>
    <mergeCell ref="H10454:H10456"/>
    <mergeCell ref="J10448:J10450"/>
    <mergeCell ref="B10451:B10486"/>
    <mergeCell ref="C10451:C10453"/>
    <mergeCell ref="D10451:D10453"/>
    <mergeCell ref="E10451:E10453"/>
    <mergeCell ref="F10451:F10453"/>
    <mergeCell ref="G10451:G10453"/>
    <mergeCell ref="H10451:H10453"/>
    <mergeCell ref="I10451:I10453"/>
    <mergeCell ref="J10451:J10453"/>
    <mergeCell ref="I10445:I10447"/>
    <mergeCell ref="J10445:J10447"/>
    <mergeCell ref="B10448:B10450"/>
    <mergeCell ref="C10448:C10450"/>
    <mergeCell ref="D10448:D10450"/>
    <mergeCell ref="E10448:E10450"/>
    <mergeCell ref="F10448:F10450"/>
    <mergeCell ref="G10448:G10450"/>
    <mergeCell ref="H10448:H10450"/>
    <mergeCell ref="I10448:I10450"/>
    <mergeCell ref="C10445:C10447"/>
    <mergeCell ref="D10445:D10447"/>
    <mergeCell ref="E10445:E10447"/>
    <mergeCell ref="F10445:F10447"/>
    <mergeCell ref="G10445:G10447"/>
    <mergeCell ref="H10445:H10447"/>
    <mergeCell ref="I10439:I10441"/>
    <mergeCell ref="J10439:J10441"/>
    <mergeCell ref="C10442:C10444"/>
    <mergeCell ref="D10442:D10444"/>
    <mergeCell ref="E10442:E10444"/>
    <mergeCell ref="F10442:F10444"/>
    <mergeCell ref="G10442:G10444"/>
    <mergeCell ref="H10442:H10444"/>
    <mergeCell ref="I10442:I10444"/>
    <mergeCell ref="J10442:J10444"/>
    <mergeCell ref="C10439:C10441"/>
    <mergeCell ref="D10439:D10441"/>
    <mergeCell ref="E10439:E10441"/>
    <mergeCell ref="F10439:F10441"/>
    <mergeCell ref="G10439:G10441"/>
    <mergeCell ref="H10439:H10441"/>
    <mergeCell ref="I10433:I10435"/>
    <mergeCell ref="J10433:J10435"/>
    <mergeCell ref="C10436:C10438"/>
    <mergeCell ref="D10436:D10438"/>
    <mergeCell ref="E10436:E10438"/>
    <mergeCell ref="F10436:F10438"/>
    <mergeCell ref="G10436:G10438"/>
    <mergeCell ref="H10436:H10438"/>
    <mergeCell ref="I10436:I10438"/>
    <mergeCell ref="J10436:J10438"/>
    <mergeCell ref="C10433:C10435"/>
    <mergeCell ref="D10433:D10435"/>
    <mergeCell ref="E10433:E10435"/>
    <mergeCell ref="F10433:F10435"/>
    <mergeCell ref="G10433:G10435"/>
    <mergeCell ref="H10433:H10435"/>
    <mergeCell ref="I10427:I10429"/>
    <mergeCell ref="J10427:J10429"/>
    <mergeCell ref="C10430:C10432"/>
    <mergeCell ref="D10430:D10432"/>
    <mergeCell ref="E10430:E10432"/>
    <mergeCell ref="F10430:F10432"/>
    <mergeCell ref="G10430:G10432"/>
    <mergeCell ref="H10430:H10432"/>
    <mergeCell ref="I10430:I10432"/>
    <mergeCell ref="J10430:J10432"/>
    <mergeCell ref="C10427:C10429"/>
    <mergeCell ref="D10427:D10429"/>
    <mergeCell ref="E10427:E10429"/>
    <mergeCell ref="F10427:F10429"/>
    <mergeCell ref="G10427:G10429"/>
    <mergeCell ref="H10427:H10429"/>
    <mergeCell ref="I10421:I10423"/>
    <mergeCell ref="J10421:J10423"/>
    <mergeCell ref="C10424:C10426"/>
    <mergeCell ref="D10424:D10426"/>
    <mergeCell ref="E10424:E10426"/>
    <mergeCell ref="F10424:F10426"/>
    <mergeCell ref="G10424:G10426"/>
    <mergeCell ref="H10424:H10426"/>
    <mergeCell ref="I10424:I10426"/>
    <mergeCell ref="J10424:J10426"/>
    <mergeCell ref="C10421:C10423"/>
    <mergeCell ref="D10421:D10423"/>
    <mergeCell ref="E10421:E10423"/>
    <mergeCell ref="F10421:F10423"/>
    <mergeCell ref="G10421:G10423"/>
    <mergeCell ref="H10421:H10423"/>
    <mergeCell ref="I10415:I10417"/>
    <mergeCell ref="J10415:J10417"/>
    <mergeCell ref="C10418:C10420"/>
    <mergeCell ref="D10418:D10420"/>
    <mergeCell ref="E10418:E10420"/>
    <mergeCell ref="F10418:F10420"/>
    <mergeCell ref="G10418:G10420"/>
    <mergeCell ref="H10418:H10420"/>
    <mergeCell ref="I10418:I10420"/>
    <mergeCell ref="J10418:J10420"/>
    <mergeCell ref="C10415:C10417"/>
    <mergeCell ref="D10415:D10417"/>
    <mergeCell ref="E10415:E10417"/>
    <mergeCell ref="F10415:F10417"/>
    <mergeCell ref="G10415:G10417"/>
    <mergeCell ref="H10415:H10417"/>
    <mergeCell ref="I10409:I10411"/>
    <mergeCell ref="J10409:J10411"/>
    <mergeCell ref="C10412:C10414"/>
    <mergeCell ref="D10412:D10414"/>
    <mergeCell ref="E10412:E10414"/>
    <mergeCell ref="F10412:F10414"/>
    <mergeCell ref="G10412:G10414"/>
    <mergeCell ref="H10412:H10414"/>
    <mergeCell ref="I10412:I10414"/>
    <mergeCell ref="J10412:J10414"/>
    <mergeCell ref="C10409:C10411"/>
    <mergeCell ref="D10409:D10411"/>
    <mergeCell ref="E10409:E10411"/>
    <mergeCell ref="F10409:F10411"/>
    <mergeCell ref="G10409:G10411"/>
    <mergeCell ref="H10409:H10411"/>
    <mergeCell ref="I10403:I10405"/>
    <mergeCell ref="J10403:J10405"/>
    <mergeCell ref="C10406:C10408"/>
    <mergeCell ref="D10406:D10408"/>
    <mergeCell ref="E10406:E10408"/>
    <mergeCell ref="F10406:F10408"/>
    <mergeCell ref="G10406:G10408"/>
    <mergeCell ref="H10406:H10408"/>
    <mergeCell ref="I10406:I10408"/>
    <mergeCell ref="J10406:J10408"/>
    <mergeCell ref="C10403:C10405"/>
    <mergeCell ref="D10403:D10405"/>
    <mergeCell ref="E10403:E10405"/>
    <mergeCell ref="F10403:F10405"/>
    <mergeCell ref="G10403:G10405"/>
    <mergeCell ref="H10403:H10405"/>
    <mergeCell ref="I10397:I10399"/>
    <mergeCell ref="J10397:J10399"/>
    <mergeCell ref="C10400:C10402"/>
    <mergeCell ref="D10400:D10402"/>
    <mergeCell ref="E10400:E10402"/>
    <mergeCell ref="F10400:F10402"/>
    <mergeCell ref="G10400:G10402"/>
    <mergeCell ref="H10400:H10402"/>
    <mergeCell ref="I10400:I10402"/>
    <mergeCell ref="J10400:J10402"/>
    <mergeCell ref="C10397:C10399"/>
    <mergeCell ref="D10397:D10399"/>
    <mergeCell ref="E10397:E10399"/>
    <mergeCell ref="F10397:F10399"/>
    <mergeCell ref="G10397:G10399"/>
    <mergeCell ref="H10397:H10399"/>
    <mergeCell ref="I10391:I10393"/>
    <mergeCell ref="J10391:J10393"/>
    <mergeCell ref="C10394:C10396"/>
    <mergeCell ref="D10394:D10396"/>
    <mergeCell ref="E10394:E10396"/>
    <mergeCell ref="F10394:F10396"/>
    <mergeCell ref="G10394:G10396"/>
    <mergeCell ref="H10394:H10396"/>
    <mergeCell ref="I10394:I10396"/>
    <mergeCell ref="J10394:J10396"/>
    <mergeCell ref="C10391:C10393"/>
    <mergeCell ref="D10391:D10393"/>
    <mergeCell ref="E10391:E10393"/>
    <mergeCell ref="F10391:F10393"/>
    <mergeCell ref="G10391:G10393"/>
    <mergeCell ref="H10391:H10393"/>
    <mergeCell ref="I10385:I10387"/>
    <mergeCell ref="J10385:J10387"/>
    <mergeCell ref="C10388:C10390"/>
    <mergeCell ref="D10388:D10390"/>
    <mergeCell ref="E10388:E10390"/>
    <mergeCell ref="F10388:F10390"/>
    <mergeCell ref="G10388:G10390"/>
    <mergeCell ref="H10388:H10390"/>
    <mergeCell ref="I10388:I10390"/>
    <mergeCell ref="J10388:J10390"/>
    <mergeCell ref="C10385:C10387"/>
    <mergeCell ref="D10385:D10387"/>
    <mergeCell ref="E10385:E10387"/>
    <mergeCell ref="F10385:F10387"/>
    <mergeCell ref="G10385:G10387"/>
    <mergeCell ref="H10385:H10387"/>
    <mergeCell ref="I10379:I10381"/>
    <mergeCell ref="J10379:J10381"/>
    <mergeCell ref="C10382:C10384"/>
    <mergeCell ref="D10382:D10384"/>
    <mergeCell ref="E10382:E10384"/>
    <mergeCell ref="F10382:F10384"/>
    <mergeCell ref="G10382:G10384"/>
    <mergeCell ref="H10382:H10384"/>
    <mergeCell ref="I10382:I10384"/>
    <mergeCell ref="J10382:J10384"/>
    <mergeCell ref="C10379:C10381"/>
    <mergeCell ref="D10379:D10381"/>
    <mergeCell ref="E10379:E10381"/>
    <mergeCell ref="F10379:F10381"/>
    <mergeCell ref="G10379:G10381"/>
    <mergeCell ref="H10379:H10381"/>
    <mergeCell ref="I10373:I10375"/>
    <mergeCell ref="J10373:J10375"/>
    <mergeCell ref="C10376:C10378"/>
    <mergeCell ref="D10376:D10378"/>
    <mergeCell ref="E10376:E10378"/>
    <mergeCell ref="F10376:F10378"/>
    <mergeCell ref="G10376:G10378"/>
    <mergeCell ref="H10376:H10378"/>
    <mergeCell ref="I10376:I10378"/>
    <mergeCell ref="J10376:J10378"/>
    <mergeCell ref="C10373:C10375"/>
    <mergeCell ref="D10373:D10375"/>
    <mergeCell ref="E10373:E10375"/>
    <mergeCell ref="F10373:F10375"/>
    <mergeCell ref="G10373:G10375"/>
    <mergeCell ref="H10373:H10375"/>
    <mergeCell ref="I10367:I10369"/>
    <mergeCell ref="J10367:J10369"/>
    <mergeCell ref="C10370:C10372"/>
    <mergeCell ref="D10370:D10372"/>
    <mergeCell ref="E10370:E10372"/>
    <mergeCell ref="F10370:F10372"/>
    <mergeCell ref="G10370:G10372"/>
    <mergeCell ref="H10370:H10372"/>
    <mergeCell ref="I10370:I10372"/>
    <mergeCell ref="J10370:J10372"/>
    <mergeCell ref="C10367:C10369"/>
    <mergeCell ref="D10367:D10369"/>
    <mergeCell ref="E10367:E10369"/>
    <mergeCell ref="F10367:F10369"/>
    <mergeCell ref="G10367:G10369"/>
    <mergeCell ref="H10367:H10369"/>
    <mergeCell ref="I10361:I10363"/>
    <mergeCell ref="J10361:J10363"/>
    <mergeCell ref="C10364:C10366"/>
    <mergeCell ref="D10364:D10366"/>
    <mergeCell ref="E10364:E10366"/>
    <mergeCell ref="F10364:F10366"/>
    <mergeCell ref="G10364:G10366"/>
    <mergeCell ref="H10364:H10366"/>
    <mergeCell ref="I10364:I10366"/>
    <mergeCell ref="J10364:J10366"/>
    <mergeCell ref="C10361:C10363"/>
    <mergeCell ref="D10361:D10363"/>
    <mergeCell ref="E10361:E10363"/>
    <mergeCell ref="F10361:F10363"/>
    <mergeCell ref="G10361:G10363"/>
    <mergeCell ref="H10361:H10363"/>
    <mergeCell ref="I10355:I10357"/>
    <mergeCell ref="J10355:J10357"/>
    <mergeCell ref="C10358:C10360"/>
    <mergeCell ref="D10358:D10360"/>
    <mergeCell ref="E10358:E10360"/>
    <mergeCell ref="F10358:F10360"/>
    <mergeCell ref="G10358:G10360"/>
    <mergeCell ref="H10358:H10360"/>
    <mergeCell ref="I10358:I10360"/>
    <mergeCell ref="J10358:J10360"/>
    <mergeCell ref="C10355:C10357"/>
    <mergeCell ref="D10355:D10357"/>
    <mergeCell ref="E10355:E10357"/>
    <mergeCell ref="F10355:F10357"/>
    <mergeCell ref="G10355:G10357"/>
    <mergeCell ref="H10355:H10357"/>
    <mergeCell ref="I10349:I10351"/>
    <mergeCell ref="J10349:J10351"/>
    <mergeCell ref="C10352:C10354"/>
    <mergeCell ref="D10352:D10354"/>
    <mergeCell ref="E10352:E10354"/>
    <mergeCell ref="F10352:F10354"/>
    <mergeCell ref="G10352:G10354"/>
    <mergeCell ref="H10352:H10354"/>
    <mergeCell ref="I10352:I10354"/>
    <mergeCell ref="J10352:J10354"/>
    <mergeCell ref="C10349:C10351"/>
    <mergeCell ref="D10349:D10351"/>
    <mergeCell ref="E10349:E10351"/>
    <mergeCell ref="F10349:F10351"/>
    <mergeCell ref="G10349:G10351"/>
    <mergeCell ref="H10349:H10351"/>
    <mergeCell ref="I10343:I10345"/>
    <mergeCell ref="J10343:J10345"/>
    <mergeCell ref="C10346:C10348"/>
    <mergeCell ref="D10346:D10348"/>
    <mergeCell ref="E10346:E10348"/>
    <mergeCell ref="F10346:F10348"/>
    <mergeCell ref="G10346:G10348"/>
    <mergeCell ref="H10346:H10348"/>
    <mergeCell ref="I10346:I10348"/>
    <mergeCell ref="J10346:J10348"/>
    <mergeCell ref="C10343:C10345"/>
    <mergeCell ref="D10343:D10345"/>
    <mergeCell ref="E10343:E10345"/>
    <mergeCell ref="F10343:F10345"/>
    <mergeCell ref="G10343:G10345"/>
    <mergeCell ref="H10343:H10345"/>
    <mergeCell ref="I10337:I10339"/>
    <mergeCell ref="J10337:J10339"/>
    <mergeCell ref="C10340:C10342"/>
    <mergeCell ref="D10340:D10342"/>
    <mergeCell ref="E10340:E10342"/>
    <mergeCell ref="F10340:F10342"/>
    <mergeCell ref="G10340:G10342"/>
    <mergeCell ref="H10340:H10342"/>
    <mergeCell ref="I10340:I10342"/>
    <mergeCell ref="J10340:J10342"/>
    <mergeCell ref="C10337:C10339"/>
    <mergeCell ref="D10337:D10339"/>
    <mergeCell ref="E10337:E10339"/>
    <mergeCell ref="F10337:F10339"/>
    <mergeCell ref="G10337:G10339"/>
    <mergeCell ref="H10337:H10339"/>
    <mergeCell ref="I10331:I10333"/>
    <mergeCell ref="J10331:J10333"/>
    <mergeCell ref="C10334:C10336"/>
    <mergeCell ref="D10334:D10336"/>
    <mergeCell ref="E10334:E10336"/>
    <mergeCell ref="F10334:F10336"/>
    <mergeCell ref="G10334:G10336"/>
    <mergeCell ref="H10334:H10336"/>
    <mergeCell ref="I10334:I10336"/>
    <mergeCell ref="J10334:J10336"/>
    <mergeCell ref="C10331:C10333"/>
    <mergeCell ref="D10331:D10333"/>
    <mergeCell ref="E10331:E10333"/>
    <mergeCell ref="F10331:F10333"/>
    <mergeCell ref="G10331:G10333"/>
    <mergeCell ref="H10331:H10333"/>
    <mergeCell ref="I10325:I10327"/>
    <mergeCell ref="J10325:J10327"/>
    <mergeCell ref="C10328:C10330"/>
    <mergeCell ref="D10328:D10330"/>
    <mergeCell ref="E10328:E10330"/>
    <mergeCell ref="F10328:F10330"/>
    <mergeCell ref="G10328:G10330"/>
    <mergeCell ref="H10328:H10330"/>
    <mergeCell ref="I10328:I10330"/>
    <mergeCell ref="J10328:J10330"/>
    <mergeCell ref="C10325:C10327"/>
    <mergeCell ref="D10325:D10327"/>
    <mergeCell ref="E10325:E10327"/>
    <mergeCell ref="F10325:F10327"/>
    <mergeCell ref="G10325:G10327"/>
    <mergeCell ref="H10325:H10327"/>
    <mergeCell ref="I10319:I10321"/>
    <mergeCell ref="J10319:J10321"/>
    <mergeCell ref="C10322:C10324"/>
    <mergeCell ref="D10322:D10324"/>
    <mergeCell ref="E10322:E10324"/>
    <mergeCell ref="F10322:F10324"/>
    <mergeCell ref="G10322:G10324"/>
    <mergeCell ref="H10322:H10324"/>
    <mergeCell ref="I10322:I10324"/>
    <mergeCell ref="J10322:J10324"/>
    <mergeCell ref="C10319:C10321"/>
    <mergeCell ref="D10319:D10321"/>
    <mergeCell ref="E10319:E10321"/>
    <mergeCell ref="F10319:F10321"/>
    <mergeCell ref="G10319:G10321"/>
    <mergeCell ref="H10319:H10321"/>
    <mergeCell ref="I10313:I10315"/>
    <mergeCell ref="J10313:J10315"/>
    <mergeCell ref="C10316:C10318"/>
    <mergeCell ref="D10316:D10318"/>
    <mergeCell ref="E10316:E10318"/>
    <mergeCell ref="F10316:F10318"/>
    <mergeCell ref="G10316:G10318"/>
    <mergeCell ref="H10316:H10318"/>
    <mergeCell ref="I10316:I10318"/>
    <mergeCell ref="J10316:J10318"/>
    <mergeCell ref="C10313:C10315"/>
    <mergeCell ref="D10313:D10315"/>
    <mergeCell ref="E10313:E10315"/>
    <mergeCell ref="F10313:F10315"/>
    <mergeCell ref="G10313:G10315"/>
    <mergeCell ref="H10313:H10315"/>
    <mergeCell ref="J10307:J10309"/>
    <mergeCell ref="B10310:B10447"/>
    <mergeCell ref="C10310:C10312"/>
    <mergeCell ref="D10310:D10312"/>
    <mergeCell ref="E10310:E10312"/>
    <mergeCell ref="F10310:F10312"/>
    <mergeCell ref="G10310:G10312"/>
    <mergeCell ref="H10310:H10312"/>
    <mergeCell ref="I10310:I10312"/>
    <mergeCell ref="J10310:J10312"/>
    <mergeCell ref="I10304:I10306"/>
    <mergeCell ref="J10304:J10306"/>
    <mergeCell ref="B10307:B10309"/>
    <mergeCell ref="C10307:C10309"/>
    <mergeCell ref="D10307:D10309"/>
    <mergeCell ref="E10307:E10309"/>
    <mergeCell ref="F10307:F10309"/>
    <mergeCell ref="G10307:G10309"/>
    <mergeCell ref="H10307:H10309"/>
    <mergeCell ref="I10307:I10309"/>
    <mergeCell ref="C10304:C10306"/>
    <mergeCell ref="D10304:D10306"/>
    <mergeCell ref="E10304:E10306"/>
    <mergeCell ref="F10304:F10306"/>
    <mergeCell ref="G10304:G10306"/>
    <mergeCell ref="H10304:H10306"/>
    <mergeCell ref="I10298:I10300"/>
    <mergeCell ref="J10298:J10300"/>
    <mergeCell ref="C10301:C10303"/>
    <mergeCell ref="D10301:D10303"/>
    <mergeCell ref="E10301:E10303"/>
    <mergeCell ref="F10301:F10303"/>
    <mergeCell ref="G10301:G10303"/>
    <mergeCell ref="H10301:H10303"/>
    <mergeCell ref="I10301:I10303"/>
    <mergeCell ref="J10301:J10303"/>
    <mergeCell ref="H10295:H10297"/>
    <mergeCell ref="I10295:I10297"/>
    <mergeCell ref="J10295:J10297"/>
    <mergeCell ref="B10298:B10306"/>
    <mergeCell ref="C10298:C10300"/>
    <mergeCell ref="D10298:D10300"/>
    <mergeCell ref="E10298:E10300"/>
    <mergeCell ref="F10298:F10300"/>
    <mergeCell ref="G10298:G10300"/>
    <mergeCell ref="H10298:H10300"/>
    <mergeCell ref="B10295:B10297"/>
    <mergeCell ref="C10295:C10297"/>
    <mergeCell ref="D10295:D10297"/>
    <mergeCell ref="E10295:E10297"/>
    <mergeCell ref="F10295:F10297"/>
    <mergeCell ref="G10295:G10297"/>
    <mergeCell ref="I10289:I10291"/>
    <mergeCell ref="J10289:J10291"/>
    <mergeCell ref="C10292:C10294"/>
    <mergeCell ref="D10292:D10294"/>
    <mergeCell ref="E10292:E10294"/>
    <mergeCell ref="F10292:F10294"/>
    <mergeCell ref="G10292:G10294"/>
    <mergeCell ref="H10292:H10294"/>
    <mergeCell ref="I10292:I10294"/>
    <mergeCell ref="J10292:J10294"/>
    <mergeCell ref="C10289:C10291"/>
    <mergeCell ref="D10289:D10291"/>
    <mergeCell ref="E10289:E10291"/>
    <mergeCell ref="F10289:F10291"/>
    <mergeCell ref="G10289:G10291"/>
    <mergeCell ref="H10289:H10291"/>
    <mergeCell ref="I10283:I10285"/>
    <mergeCell ref="J10283:J10285"/>
    <mergeCell ref="C10286:C10288"/>
    <mergeCell ref="D10286:D10288"/>
    <mergeCell ref="E10286:E10288"/>
    <mergeCell ref="F10286:F10288"/>
    <mergeCell ref="G10286:G10288"/>
    <mergeCell ref="H10286:H10288"/>
    <mergeCell ref="I10286:I10288"/>
    <mergeCell ref="J10286:J10288"/>
    <mergeCell ref="C10283:C10285"/>
    <mergeCell ref="D10283:D10285"/>
    <mergeCell ref="E10283:E10285"/>
    <mergeCell ref="F10283:F10285"/>
    <mergeCell ref="G10283:G10285"/>
    <mergeCell ref="H10283:H10285"/>
    <mergeCell ref="I10277:I10279"/>
    <mergeCell ref="J10277:J10279"/>
    <mergeCell ref="C10280:C10282"/>
    <mergeCell ref="D10280:D10282"/>
    <mergeCell ref="E10280:E10282"/>
    <mergeCell ref="F10280:F10282"/>
    <mergeCell ref="G10280:G10282"/>
    <mergeCell ref="H10280:H10282"/>
    <mergeCell ref="I10280:I10282"/>
    <mergeCell ref="J10280:J10282"/>
    <mergeCell ref="C10277:C10279"/>
    <mergeCell ref="D10277:D10279"/>
    <mergeCell ref="E10277:E10279"/>
    <mergeCell ref="F10277:F10279"/>
    <mergeCell ref="G10277:G10279"/>
    <mergeCell ref="H10277:H10279"/>
    <mergeCell ref="I10271:I10273"/>
    <mergeCell ref="J10271:J10273"/>
    <mergeCell ref="C10274:C10276"/>
    <mergeCell ref="D10274:D10276"/>
    <mergeCell ref="E10274:E10276"/>
    <mergeCell ref="F10274:F10276"/>
    <mergeCell ref="G10274:G10276"/>
    <mergeCell ref="H10274:H10276"/>
    <mergeCell ref="I10274:I10276"/>
    <mergeCell ref="J10274:J10276"/>
    <mergeCell ref="C10271:C10273"/>
    <mergeCell ref="D10271:D10273"/>
    <mergeCell ref="E10271:E10273"/>
    <mergeCell ref="F10271:F10273"/>
    <mergeCell ref="G10271:G10273"/>
    <mergeCell ref="H10271:H10273"/>
    <mergeCell ref="I10265:I10267"/>
    <mergeCell ref="J10265:J10267"/>
    <mergeCell ref="C10268:C10270"/>
    <mergeCell ref="D10268:D10270"/>
    <mergeCell ref="E10268:E10270"/>
    <mergeCell ref="F10268:F10270"/>
    <mergeCell ref="G10268:G10270"/>
    <mergeCell ref="H10268:H10270"/>
    <mergeCell ref="I10268:I10270"/>
    <mergeCell ref="J10268:J10270"/>
    <mergeCell ref="C10265:C10267"/>
    <mergeCell ref="D10265:D10267"/>
    <mergeCell ref="E10265:E10267"/>
    <mergeCell ref="F10265:F10267"/>
    <mergeCell ref="G10265:G10267"/>
    <mergeCell ref="H10265:H10267"/>
    <mergeCell ref="I10259:I10261"/>
    <mergeCell ref="J10259:J10261"/>
    <mergeCell ref="C10262:C10264"/>
    <mergeCell ref="D10262:D10264"/>
    <mergeCell ref="E10262:E10264"/>
    <mergeCell ref="F10262:F10264"/>
    <mergeCell ref="G10262:G10264"/>
    <mergeCell ref="H10262:H10264"/>
    <mergeCell ref="I10262:I10264"/>
    <mergeCell ref="J10262:J10264"/>
    <mergeCell ref="C10259:C10261"/>
    <mergeCell ref="D10259:D10261"/>
    <mergeCell ref="E10259:E10261"/>
    <mergeCell ref="F10259:F10261"/>
    <mergeCell ref="G10259:G10261"/>
    <mergeCell ref="H10259:H10261"/>
    <mergeCell ref="I10253:I10255"/>
    <mergeCell ref="J10253:J10255"/>
    <mergeCell ref="C10256:C10258"/>
    <mergeCell ref="D10256:D10258"/>
    <mergeCell ref="E10256:E10258"/>
    <mergeCell ref="F10256:F10258"/>
    <mergeCell ref="G10256:G10258"/>
    <mergeCell ref="H10256:H10258"/>
    <mergeCell ref="I10256:I10258"/>
    <mergeCell ref="J10256:J10258"/>
    <mergeCell ref="C10253:C10255"/>
    <mergeCell ref="D10253:D10255"/>
    <mergeCell ref="E10253:E10255"/>
    <mergeCell ref="F10253:F10255"/>
    <mergeCell ref="G10253:G10255"/>
    <mergeCell ref="H10253:H10255"/>
    <mergeCell ref="J10247:J10249"/>
    <mergeCell ref="B10250:B10294"/>
    <mergeCell ref="C10250:C10252"/>
    <mergeCell ref="D10250:D10252"/>
    <mergeCell ref="E10250:E10252"/>
    <mergeCell ref="F10250:F10252"/>
    <mergeCell ref="G10250:G10252"/>
    <mergeCell ref="H10250:H10252"/>
    <mergeCell ref="I10250:I10252"/>
    <mergeCell ref="J10250:J10252"/>
    <mergeCell ref="I10244:I10246"/>
    <mergeCell ref="J10244:J10246"/>
    <mergeCell ref="B10247:B10249"/>
    <mergeCell ref="C10247:C10249"/>
    <mergeCell ref="D10247:D10249"/>
    <mergeCell ref="E10247:E10249"/>
    <mergeCell ref="F10247:F10249"/>
    <mergeCell ref="G10247:G10249"/>
    <mergeCell ref="H10247:H10249"/>
    <mergeCell ref="I10247:I10249"/>
    <mergeCell ref="C10244:C10246"/>
    <mergeCell ref="D10244:D10246"/>
    <mergeCell ref="E10244:E10246"/>
    <mergeCell ref="F10244:F10246"/>
    <mergeCell ref="G10244:G10246"/>
    <mergeCell ref="H10244:H10246"/>
    <mergeCell ref="I10238:I10240"/>
    <mergeCell ref="J10238:J10240"/>
    <mergeCell ref="C10241:C10243"/>
    <mergeCell ref="D10241:D10243"/>
    <mergeCell ref="E10241:E10243"/>
    <mergeCell ref="F10241:F10243"/>
    <mergeCell ref="G10241:G10243"/>
    <mergeCell ref="H10241:H10243"/>
    <mergeCell ref="I10241:I10243"/>
    <mergeCell ref="J10241:J10243"/>
    <mergeCell ref="C10238:C10240"/>
    <mergeCell ref="D10238:D10240"/>
    <mergeCell ref="E10238:E10240"/>
    <mergeCell ref="F10238:F10240"/>
    <mergeCell ref="G10238:G10240"/>
    <mergeCell ref="H10238:H10240"/>
    <mergeCell ref="I10232:I10234"/>
    <mergeCell ref="J10232:J10234"/>
    <mergeCell ref="C10235:C10237"/>
    <mergeCell ref="D10235:D10237"/>
    <mergeCell ref="E10235:E10237"/>
    <mergeCell ref="F10235:F10237"/>
    <mergeCell ref="G10235:G10237"/>
    <mergeCell ref="H10235:H10237"/>
    <mergeCell ref="I10235:I10237"/>
    <mergeCell ref="J10235:J10237"/>
    <mergeCell ref="C10232:C10234"/>
    <mergeCell ref="D10232:D10234"/>
    <mergeCell ref="E10232:E10234"/>
    <mergeCell ref="F10232:F10234"/>
    <mergeCell ref="G10232:G10234"/>
    <mergeCell ref="H10232:H10234"/>
    <mergeCell ref="I10226:I10228"/>
    <mergeCell ref="J10226:J10228"/>
    <mergeCell ref="C10229:C10231"/>
    <mergeCell ref="D10229:D10231"/>
    <mergeCell ref="E10229:E10231"/>
    <mergeCell ref="F10229:F10231"/>
    <mergeCell ref="G10229:G10231"/>
    <mergeCell ref="H10229:H10231"/>
    <mergeCell ref="I10229:I10231"/>
    <mergeCell ref="J10229:J10231"/>
    <mergeCell ref="C10226:C10228"/>
    <mergeCell ref="D10226:D10228"/>
    <mergeCell ref="E10226:E10228"/>
    <mergeCell ref="F10226:F10228"/>
    <mergeCell ref="G10226:G10228"/>
    <mergeCell ref="H10226:H10228"/>
    <mergeCell ref="I10220:I10222"/>
    <mergeCell ref="J10220:J10222"/>
    <mergeCell ref="C10223:C10225"/>
    <mergeCell ref="D10223:D10225"/>
    <mergeCell ref="E10223:E10225"/>
    <mergeCell ref="F10223:F10225"/>
    <mergeCell ref="G10223:G10225"/>
    <mergeCell ref="H10223:H10225"/>
    <mergeCell ref="I10223:I10225"/>
    <mergeCell ref="J10223:J10225"/>
    <mergeCell ref="C10220:C10222"/>
    <mergeCell ref="D10220:D10222"/>
    <mergeCell ref="E10220:E10222"/>
    <mergeCell ref="F10220:F10222"/>
    <mergeCell ref="G10220:G10222"/>
    <mergeCell ref="H10220:H10222"/>
    <mergeCell ref="I10214:I10216"/>
    <mergeCell ref="J10214:J10216"/>
    <mergeCell ref="C10217:C10219"/>
    <mergeCell ref="D10217:D10219"/>
    <mergeCell ref="E10217:E10219"/>
    <mergeCell ref="F10217:F10219"/>
    <mergeCell ref="G10217:G10219"/>
    <mergeCell ref="H10217:H10219"/>
    <mergeCell ref="I10217:I10219"/>
    <mergeCell ref="J10217:J10219"/>
    <mergeCell ref="C10214:C10216"/>
    <mergeCell ref="D10214:D10216"/>
    <mergeCell ref="E10214:E10216"/>
    <mergeCell ref="F10214:F10216"/>
    <mergeCell ref="G10214:G10216"/>
    <mergeCell ref="H10214:H10216"/>
    <mergeCell ref="I10208:I10210"/>
    <mergeCell ref="J10208:J10210"/>
    <mergeCell ref="C10211:C10213"/>
    <mergeCell ref="D10211:D10213"/>
    <mergeCell ref="E10211:E10213"/>
    <mergeCell ref="F10211:F10213"/>
    <mergeCell ref="G10211:G10213"/>
    <mergeCell ref="H10211:H10213"/>
    <mergeCell ref="I10211:I10213"/>
    <mergeCell ref="J10211:J10213"/>
    <mergeCell ref="C10208:C10210"/>
    <mergeCell ref="D10208:D10210"/>
    <mergeCell ref="E10208:E10210"/>
    <mergeCell ref="F10208:F10210"/>
    <mergeCell ref="G10208:G10210"/>
    <mergeCell ref="H10208:H10210"/>
    <mergeCell ref="I10202:I10204"/>
    <mergeCell ref="J10202:J10204"/>
    <mergeCell ref="C10205:C10207"/>
    <mergeCell ref="D10205:D10207"/>
    <mergeCell ref="E10205:E10207"/>
    <mergeCell ref="F10205:F10207"/>
    <mergeCell ref="G10205:G10207"/>
    <mergeCell ref="H10205:H10207"/>
    <mergeCell ref="I10205:I10207"/>
    <mergeCell ref="J10205:J10207"/>
    <mergeCell ref="C10202:C10204"/>
    <mergeCell ref="D10202:D10204"/>
    <mergeCell ref="E10202:E10204"/>
    <mergeCell ref="F10202:F10204"/>
    <mergeCell ref="G10202:G10204"/>
    <mergeCell ref="H10202:H10204"/>
    <mergeCell ref="I10196:I10198"/>
    <mergeCell ref="J10196:J10198"/>
    <mergeCell ref="C10199:C10201"/>
    <mergeCell ref="D10199:D10201"/>
    <mergeCell ref="E10199:E10201"/>
    <mergeCell ref="F10199:F10201"/>
    <mergeCell ref="G10199:G10201"/>
    <mergeCell ref="H10199:H10201"/>
    <mergeCell ref="I10199:I10201"/>
    <mergeCell ref="J10199:J10201"/>
    <mergeCell ref="C10196:C10198"/>
    <mergeCell ref="D10196:D10198"/>
    <mergeCell ref="E10196:E10198"/>
    <mergeCell ref="F10196:F10198"/>
    <mergeCell ref="G10196:G10198"/>
    <mergeCell ref="H10196:H10198"/>
    <mergeCell ref="I10190:I10192"/>
    <mergeCell ref="J10190:J10192"/>
    <mergeCell ref="C10193:C10195"/>
    <mergeCell ref="D10193:D10195"/>
    <mergeCell ref="E10193:E10195"/>
    <mergeCell ref="F10193:F10195"/>
    <mergeCell ref="G10193:G10195"/>
    <mergeCell ref="H10193:H10195"/>
    <mergeCell ref="I10193:I10195"/>
    <mergeCell ref="J10193:J10195"/>
    <mergeCell ref="C10190:C10192"/>
    <mergeCell ref="D10190:D10192"/>
    <mergeCell ref="E10190:E10192"/>
    <mergeCell ref="F10190:F10192"/>
    <mergeCell ref="G10190:G10192"/>
    <mergeCell ref="H10190:H10192"/>
    <mergeCell ref="I10184:I10186"/>
    <mergeCell ref="J10184:J10186"/>
    <mergeCell ref="C10187:C10189"/>
    <mergeCell ref="D10187:D10189"/>
    <mergeCell ref="E10187:E10189"/>
    <mergeCell ref="F10187:F10189"/>
    <mergeCell ref="G10187:G10189"/>
    <mergeCell ref="H10187:H10189"/>
    <mergeCell ref="I10187:I10189"/>
    <mergeCell ref="J10187:J10189"/>
    <mergeCell ref="C10184:C10186"/>
    <mergeCell ref="D10184:D10186"/>
    <mergeCell ref="E10184:E10186"/>
    <mergeCell ref="F10184:F10186"/>
    <mergeCell ref="G10184:G10186"/>
    <mergeCell ref="H10184:H10186"/>
    <mergeCell ref="I10178:I10180"/>
    <mergeCell ref="J10178:J10180"/>
    <mergeCell ref="C10181:C10183"/>
    <mergeCell ref="D10181:D10183"/>
    <mergeCell ref="E10181:E10183"/>
    <mergeCell ref="F10181:F10183"/>
    <mergeCell ref="G10181:G10183"/>
    <mergeCell ref="H10181:H10183"/>
    <mergeCell ref="I10181:I10183"/>
    <mergeCell ref="J10181:J10183"/>
    <mergeCell ref="C10178:C10180"/>
    <mergeCell ref="D10178:D10180"/>
    <mergeCell ref="E10178:E10180"/>
    <mergeCell ref="F10178:F10180"/>
    <mergeCell ref="G10178:G10180"/>
    <mergeCell ref="H10178:H10180"/>
    <mergeCell ref="I10172:I10174"/>
    <mergeCell ref="J10172:J10174"/>
    <mergeCell ref="C10175:C10177"/>
    <mergeCell ref="D10175:D10177"/>
    <mergeCell ref="E10175:E10177"/>
    <mergeCell ref="F10175:F10177"/>
    <mergeCell ref="G10175:G10177"/>
    <mergeCell ref="H10175:H10177"/>
    <mergeCell ref="I10175:I10177"/>
    <mergeCell ref="J10175:J10177"/>
    <mergeCell ref="C10172:C10174"/>
    <mergeCell ref="D10172:D10174"/>
    <mergeCell ref="E10172:E10174"/>
    <mergeCell ref="F10172:F10174"/>
    <mergeCell ref="G10172:G10174"/>
    <mergeCell ref="H10172:H10174"/>
    <mergeCell ref="I10166:I10168"/>
    <mergeCell ref="J10166:J10168"/>
    <mergeCell ref="C10169:C10171"/>
    <mergeCell ref="D10169:D10171"/>
    <mergeCell ref="E10169:E10171"/>
    <mergeCell ref="F10169:F10171"/>
    <mergeCell ref="G10169:G10171"/>
    <mergeCell ref="H10169:H10171"/>
    <mergeCell ref="I10169:I10171"/>
    <mergeCell ref="J10169:J10171"/>
    <mergeCell ref="C10166:C10168"/>
    <mergeCell ref="D10166:D10168"/>
    <mergeCell ref="E10166:E10168"/>
    <mergeCell ref="F10166:F10168"/>
    <mergeCell ref="G10166:G10168"/>
    <mergeCell ref="H10166:H10168"/>
    <mergeCell ref="I10160:I10162"/>
    <mergeCell ref="J10160:J10162"/>
    <mergeCell ref="C10163:C10165"/>
    <mergeCell ref="D10163:D10165"/>
    <mergeCell ref="E10163:E10165"/>
    <mergeCell ref="F10163:F10165"/>
    <mergeCell ref="G10163:G10165"/>
    <mergeCell ref="H10163:H10165"/>
    <mergeCell ref="I10163:I10165"/>
    <mergeCell ref="J10163:J10165"/>
    <mergeCell ref="C10160:C10162"/>
    <mergeCell ref="D10160:D10162"/>
    <mergeCell ref="E10160:E10162"/>
    <mergeCell ref="F10160:F10162"/>
    <mergeCell ref="G10160:G10162"/>
    <mergeCell ref="H10160:H10162"/>
    <mergeCell ref="I10154:I10156"/>
    <mergeCell ref="J10154:J10156"/>
    <mergeCell ref="C10157:C10159"/>
    <mergeCell ref="D10157:D10159"/>
    <mergeCell ref="E10157:E10159"/>
    <mergeCell ref="F10157:F10159"/>
    <mergeCell ref="G10157:G10159"/>
    <mergeCell ref="H10157:H10159"/>
    <mergeCell ref="I10157:I10159"/>
    <mergeCell ref="J10157:J10159"/>
    <mergeCell ref="C10154:C10156"/>
    <mergeCell ref="D10154:D10156"/>
    <mergeCell ref="E10154:E10156"/>
    <mergeCell ref="F10154:F10156"/>
    <mergeCell ref="G10154:G10156"/>
    <mergeCell ref="H10154:H10156"/>
    <mergeCell ref="J10148:J10150"/>
    <mergeCell ref="B10151:B10246"/>
    <mergeCell ref="C10151:C10153"/>
    <mergeCell ref="D10151:D10153"/>
    <mergeCell ref="E10151:E10153"/>
    <mergeCell ref="F10151:F10153"/>
    <mergeCell ref="G10151:G10153"/>
    <mergeCell ref="H10151:H10153"/>
    <mergeCell ref="I10151:I10153"/>
    <mergeCell ref="J10151:J10153"/>
    <mergeCell ref="I10145:I10147"/>
    <mergeCell ref="J10145:J10147"/>
    <mergeCell ref="B10148:B10150"/>
    <mergeCell ref="C10148:C10150"/>
    <mergeCell ref="D10148:D10150"/>
    <mergeCell ref="E10148:E10150"/>
    <mergeCell ref="F10148:F10150"/>
    <mergeCell ref="G10148:G10150"/>
    <mergeCell ref="H10148:H10150"/>
    <mergeCell ref="I10148:I10150"/>
    <mergeCell ref="C10145:C10147"/>
    <mergeCell ref="D10145:D10147"/>
    <mergeCell ref="E10145:E10147"/>
    <mergeCell ref="F10145:F10147"/>
    <mergeCell ref="G10145:G10147"/>
    <mergeCell ref="H10145:H10147"/>
    <mergeCell ref="I10139:I10141"/>
    <mergeCell ref="J10139:J10141"/>
    <mergeCell ref="C10142:C10144"/>
    <mergeCell ref="D10142:D10144"/>
    <mergeCell ref="E10142:E10144"/>
    <mergeCell ref="F10142:F10144"/>
    <mergeCell ref="G10142:G10144"/>
    <mergeCell ref="H10142:H10144"/>
    <mergeCell ref="I10142:I10144"/>
    <mergeCell ref="J10142:J10144"/>
    <mergeCell ref="C10139:C10141"/>
    <mergeCell ref="D10139:D10141"/>
    <mergeCell ref="E10139:E10141"/>
    <mergeCell ref="F10139:F10141"/>
    <mergeCell ref="G10139:G10141"/>
    <mergeCell ref="H10139:H10141"/>
    <mergeCell ref="I10133:I10135"/>
    <mergeCell ref="J10133:J10135"/>
    <mergeCell ref="C10136:C10138"/>
    <mergeCell ref="D10136:D10138"/>
    <mergeCell ref="E10136:E10138"/>
    <mergeCell ref="F10136:F10138"/>
    <mergeCell ref="G10136:G10138"/>
    <mergeCell ref="H10136:H10138"/>
    <mergeCell ref="I10136:I10138"/>
    <mergeCell ref="J10136:J10138"/>
    <mergeCell ref="C10133:C10135"/>
    <mergeCell ref="D10133:D10135"/>
    <mergeCell ref="E10133:E10135"/>
    <mergeCell ref="F10133:F10135"/>
    <mergeCell ref="G10133:G10135"/>
    <mergeCell ref="H10133:H10135"/>
    <mergeCell ref="I10127:I10129"/>
    <mergeCell ref="J10127:J10129"/>
    <mergeCell ref="C10130:C10132"/>
    <mergeCell ref="D10130:D10132"/>
    <mergeCell ref="E10130:E10132"/>
    <mergeCell ref="F10130:F10132"/>
    <mergeCell ref="G10130:G10132"/>
    <mergeCell ref="H10130:H10132"/>
    <mergeCell ref="I10130:I10132"/>
    <mergeCell ref="J10130:J10132"/>
    <mergeCell ref="C10127:C10129"/>
    <mergeCell ref="D10127:D10129"/>
    <mergeCell ref="E10127:E10129"/>
    <mergeCell ref="F10127:F10129"/>
    <mergeCell ref="G10127:G10129"/>
    <mergeCell ref="H10127:H10129"/>
    <mergeCell ref="I10121:I10123"/>
    <mergeCell ref="J10121:J10123"/>
    <mergeCell ref="C10124:C10126"/>
    <mergeCell ref="D10124:D10126"/>
    <mergeCell ref="E10124:E10126"/>
    <mergeCell ref="F10124:F10126"/>
    <mergeCell ref="G10124:G10126"/>
    <mergeCell ref="H10124:H10126"/>
    <mergeCell ref="I10124:I10126"/>
    <mergeCell ref="J10124:J10126"/>
    <mergeCell ref="C10121:C10123"/>
    <mergeCell ref="D10121:D10123"/>
    <mergeCell ref="E10121:E10123"/>
    <mergeCell ref="F10121:F10123"/>
    <mergeCell ref="G10121:G10123"/>
    <mergeCell ref="H10121:H10123"/>
    <mergeCell ref="I10115:I10117"/>
    <mergeCell ref="J10115:J10117"/>
    <mergeCell ref="C10118:C10120"/>
    <mergeCell ref="D10118:D10120"/>
    <mergeCell ref="E10118:E10120"/>
    <mergeCell ref="F10118:F10120"/>
    <mergeCell ref="G10118:G10120"/>
    <mergeCell ref="H10118:H10120"/>
    <mergeCell ref="I10118:I10120"/>
    <mergeCell ref="J10118:J10120"/>
    <mergeCell ref="C10115:C10117"/>
    <mergeCell ref="D10115:D10117"/>
    <mergeCell ref="E10115:E10117"/>
    <mergeCell ref="F10115:F10117"/>
    <mergeCell ref="G10115:G10117"/>
    <mergeCell ref="H10115:H10117"/>
    <mergeCell ref="I10109:I10111"/>
    <mergeCell ref="J10109:J10111"/>
    <mergeCell ref="C10112:C10114"/>
    <mergeCell ref="D10112:D10114"/>
    <mergeCell ref="E10112:E10114"/>
    <mergeCell ref="F10112:F10114"/>
    <mergeCell ref="G10112:G10114"/>
    <mergeCell ref="H10112:H10114"/>
    <mergeCell ref="I10112:I10114"/>
    <mergeCell ref="J10112:J10114"/>
    <mergeCell ref="C10109:C10111"/>
    <mergeCell ref="D10109:D10111"/>
    <mergeCell ref="E10109:E10111"/>
    <mergeCell ref="F10109:F10111"/>
    <mergeCell ref="G10109:G10111"/>
    <mergeCell ref="H10109:H10111"/>
    <mergeCell ref="I10103:I10105"/>
    <mergeCell ref="J10103:J10105"/>
    <mergeCell ref="C10106:C10108"/>
    <mergeCell ref="D10106:D10108"/>
    <mergeCell ref="E10106:E10108"/>
    <mergeCell ref="F10106:F10108"/>
    <mergeCell ref="G10106:G10108"/>
    <mergeCell ref="H10106:H10108"/>
    <mergeCell ref="I10106:I10108"/>
    <mergeCell ref="J10106:J10108"/>
    <mergeCell ref="C10103:C10105"/>
    <mergeCell ref="D10103:D10105"/>
    <mergeCell ref="E10103:E10105"/>
    <mergeCell ref="F10103:F10105"/>
    <mergeCell ref="G10103:G10105"/>
    <mergeCell ref="H10103:H10105"/>
    <mergeCell ref="I10097:I10099"/>
    <mergeCell ref="J10097:J10099"/>
    <mergeCell ref="C10100:C10102"/>
    <mergeCell ref="D10100:D10102"/>
    <mergeCell ref="E10100:E10102"/>
    <mergeCell ref="F10100:F10102"/>
    <mergeCell ref="G10100:G10102"/>
    <mergeCell ref="H10100:H10102"/>
    <mergeCell ref="I10100:I10102"/>
    <mergeCell ref="J10100:J10102"/>
    <mergeCell ref="C10097:C10099"/>
    <mergeCell ref="D10097:D10099"/>
    <mergeCell ref="E10097:E10099"/>
    <mergeCell ref="F10097:F10099"/>
    <mergeCell ref="G10097:G10099"/>
    <mergeCell ref="H10097:H10099"/>
    <mergeCell ref="I10091:I10093"/>
    <mergeCell ref="J10091:J10093"/>
    <mergeCell ref="C10094:C10096"/>
    <mergeCell ref="D10094:D10096"/>
    <mergeCell ref="E10094:E10096"/>
    <mergeCell ref="F10094:F10096"/>
    <mergeCell ref="G10094:G10096"/>
    <mergeCell ref="H10094:H10096"/>
    <mergeCell ref="I10094:I10096"/>
    <mergeCell ref="J10094:J10096"/>
    <mergeCell ref="C10091:C10093"/>
    <mergeCell ref="D10091:D10093"/>
    <mergeCell ref="E10091:E10093"/>
    <mergeCell ref="F10091:F10093"/>
    <mergeCell ref="G10091:G10093"/>
    <mergeCell ref="H10091:H10093"/>
    <mergeCell ref="I10085:I10087"/>
    <mergeCell ref="J10085:J10087"/>
    <mergeCell ref="C10088:C10090"/>
    <mergeCell ref="D10088:D10090"/>
    <mergeCell ref="E10088:E10090"/>
    <mergeCell ref="F10088:F10090"/>
    <mergeCell ref="G10088:G10090"/>
    <mergeCell ref="H10088:H10090"/>
    <mergeCell ref="I10088:I10090"/>
    <mergeCell ref="J10088:J10090"/>
    <mergeCell ref="C10085:C10087"/>
    <mergeCell ref="D10085:D10087"/>
    <mergeCell ref="E10085:E10087"/>
    <mergeCell ref="F10085:F10087"/>
    <mergeCell ref="G10085:G10087"/>
    <mergeCell ref="H10085:H10087"/>
    <mergeCell ref="I10079:I10081"/>
    <mergeCell ref="J10079:J10081"/>
    <mergeCell ref="C10082:C10084"/>
    <mergeCell ref="D10082:D10084"/>
    <mergeCell ref="E10082:E10084"/>
    <mergeCell ref="F10082:F10084"/>
    <mergeCell ref="G10082:G10084"/>
    <mergeCell ref="H10082:H10084"/>
    <mergeCell ref="I10082:I10084"/>
    <mergeCell ref="J10082:J10084"/>
    <mergeCell ref="C10079:C10081"/>
    <mergeCell ref="D10079:D10081"/>
    <mergeCell ref="E10079:E10081"/>
    <mergeCell ref="F10079:F10081"/>
    <mergeCell ref="G10079:G10081"/>
    <mergeCell ref="H10079:H10081"/>
    <mergeCell ref="I10073:I10075"/>
    <mergeCell ref="J10073:J10075"/>
    <mergeCell ref="C10076:C10078"/>
    <mergeCell ref="D10076:D10078"/>
    <mergeCell ref="E10076:E10078"/>
    <mergeCell ref="F10076:F10078"/>
    <mergeCell ref="G10076:G10078"/>
    <mergeCell ref="H10076:H10078"/>
    <mergeCell ref="I10076:I10078"/>
    <mergeCell ref="J10076:J10078"/>
    <mergeCell ref="C10073:C10075"/>
    <mergeCell ref="D10073:D10075"/>
    <mergeCell ref="E10073:E10075"/>
    <mergeCell ref="F10073:F10075"/>
    <mergeCell ref="G10073:G10075"/>
    <mergeCell ref="H10073:H10075"/>
    <mergeCell ref="I10067:I10069"/>
    <mergeCell ref="J10067:J10069"/>
    <mergeCell ref="C10070:C10072"/>
    <mergeCell ref="D10070:D10072"/>
    <mergeCell ref="E10070:E10072"/>
    <mergeCell ref="F10070:F10072"/>
    <mergeCell ref="G10070:G10072"/>
    <mergeCell ref="H10070:H10072"/>
    <mergeCell ref="I10070:I10072"/>
    <mergeCell ref="J10070:J10072"/>
    <mergeCell ref="C10067:C10069"/>
    <mergeCell ref="D10067:D10069"/>
    <mergeCell ref="E10067:E10069"/>
    <mergeCell ref="F10067:F10069"/>
    <mergeCell ref="G10067:G10069"/>
    <mergeCell ref="H10067:H10069"/>
    <mergeCell ref="I10061:I10063"/>
    <mergeCell ref="J10061:J10063"/>
    <mergeCell ref="C10064:C10066"/>
    <mergeCell ref="D10064:D10066"/>
    <mergeCell ref="E10064:E10066"/>
    <mergeCell ref="F10064:F10066"/>
    <mergeCell ref="G10064:G10066"/>
    <mergeCell ref="H10064:H10066"/>
    <mergeCell ref="I10064:I10066"/>
    <mergeCell ref="J10064:J10066"/>
    <mergeCell ref="C10061:C10063"/>
    <mergeCell ref="D10061:D10063"/>
    <mergeCell ref="E10061:E10063"/>
    <mergeCell ref="F10061:F10063"/>
    <mergeCell ref="G10061:G10063"/>
    <mergeCell ref="H10061:H10063"/>
    <mergeCell ref="I10055:I10057"/>
    <mergeCell ref="J10055:J10057"/>
    <mergeCell ref="C10058:C10060"/>
    <mergeCell ref="D10058:D10060"/>
    <mergeCell ref="E10058:E10060"/>
    <mergeCell ref="F10058:F10060"/>
    <mergeCell ref="G10058:G10060"/>
    <mergeCell ref="H10058:H10060"/>
    <mergeCell ref="I10058:I10060"/>
    <mergeCell ref="J10058:J10060"/>
    <mergeCell ref="C10055:C10057"/>
    <mergeCell ref="D10055:D10057"/>
    <mergeCell ref="E10055:E10057"/>
    <mergeCell ref="F10055:F10057"/>
    <mergeCell ref="G10055:G10057"/>
    <mergeCell ref="H10055:H10057"/>
    <mergeCell ref="I10049:I10051"/>
    <mergeCell ref="J10049:J10051"/>
    <mergeCell ref="C10052:C10054"/>
    <mergeCell ref="D10052:D10054"/>
    <mergeCell ref="E10052:E10054"/>
    <mergeCell ref="F10052:F10054"/>
    <mergeCell ref="G10052:G10054"/>
    <mergeCell ref="H10052:H10054"/>
    <mergeCell ref="I10052:I10054"/>
    <mergeCell ref="J10052:J10054"/>
    <mergeCell ref="C10049:C10051"/>
    <mergeCell ref="D10049:D10051"/>
    <mergeCell ref="E10049:E10051"/>
    <mergeCell ref="F10049:F10051"/>
    <mergeCell ref="G10049:G10051"/>
    <mergeCell ref="H10049:H10051"/>
    <mergeCell ref="I10043:I10045"/>
    <mergeCell ref="J10043:J10045"/>
    <mergeCell ref="C10046:C10048"/>
    <mergeCell ref="D10046:D10048"/>
    <mergeCell ref="E10046:E10048"/>
    <mergeCell ref="F10046:F10048"/>
    <mergeCell ref="G10046:G10048"/>
    <mergeCell ref="H10046:H10048"/>
    <mergeCell ref="I10046:I10048"/>
    <mergeCell ref="J10046:J10048"/>
    <mergeCell ref="C10043:C10045"/>
    <mergeCell ref="D10043:D10045"/>
    <mergeCell ref="E10043:E10045"/>
    <mergeCell ref="F10043:F10045"/>
    <mergeCell ref="G10043:G10045"/>
    <mergeCell ref="H10043:H10045"/>
    <mergeCell ref="I10037:I10039"/>
    <mergeCell ref="J10037:J10039"/>
    <mergeCell ref="C10040:C10042"/>
    <mergeCell ref="D10040:D10042"/>
    <mergeCell ref="E10040:E10042"/>
    <mergeCell ref="F10040:F10042"/>
    <mergeCell ref="G10040:G10042"/>
    <mergeCell ref="H10040:H10042"/>
    <mergeCell ref="I10040:I10042"/>
    <mergeCell ref="J10040:J10042"/>
    <mergeCell ref="C10037:C10039"/>
    <mergeCell ref="D10037:D10039"/>
    <mergeCell ref="E10037:E10039"/>
    <mergeCell ref="F10037:F10039"/>
    <mergeCell ref="G10037:G10039"/>
    <mergeCell ref="H10037:H10039"/>
    <mergeCell ref="I10031:I10033"/>
    <mergeCell ref="J10031:J10033"/>
    <mergeCell ref="C10034:C10036"/>
    <mergeCell ref="D10034:D10036"/>
    <mergeCell ref="E10034:E10036"/>
    <mergeCell ref="F10034:F10036"/>
    <mergeCell ref="G10034:G10036"/>
    <mergeCell ref="H10034:H10036"/>
    <mergeCell ref="I10034:I10036"/>
    <mergeCell ref="J10034:J10036"/>
    <mergeCell ref="C10031:C10033"/>
    <mergeCell ref="D10031:D10033"/>
    <mergeCell ref="E10031:E10033"/>
    <mergeCell ref="F10031:F10033"/>
    <mergeCell ref="G10031:G10033"/>
    <mergeCell ref="H10031:H10033"/>
    <mergeCell ref="I10025:I10027"/>
    <mergeCell ref="J10025:J10027"/>
    <mergeCell ref="C10028:C10030"/>
    <mergeCell ref="D10028:D10030"/>
    <mergeCell ref="E10028:E10030"/>
    <mergeCell ref="F10028:F10030"/>
    <mergeCell ref="G10028:G10030"/>
    <mergeCell ref="H10028:H10030"/>
    <mergeCell ref="I10028:I10030"/>
    <mergeCell ref="J10028:J10030"/>
    <mergeCell ref="C10025:C10027"/>
    <mergeCell ref="D10025:D10027"/>
    <mergeCell ref="E10025:E10027"/>
    <mergeCell ref="F10025:F10027"/>
    <mergeCell ref="G10025:G10027"/>
    <mergeCell ref="H10025:H10027"/>
    <mergeCell ref="J10019:J10021"/>
    <mergeCell ref="B10022:B10147"/>
    <mergeCell ref="C10022:C10024"/>
    <mergeCell ref="D10022:D10024"/>
    <mergeCell ref="E10022:E10024"/>
    <mergeCell ref="F10022:F10024"/>
    <mergeCell ref="G10022:G10024"/>
    <mergeCell ref="H10022:H10024"/>
    <mergeCell ref="I10022:I10024"/>
    <mergeCell ref="J10022:J10024"/>
    <mergeCell ref="I10016:I10018"/>
    <mergeCell ref="J10016:J10018"/>
    <mergeCell ref="B10019:B10021"/>
    <mergeCell ref="C10019:C10021"/>
    <mergeCell ref="D10019:D10021"/>
    <mergeCell ref="E10019:E10021"/>
    <mergeCell ref="F10019:F10021"/>
    <mergeCell ref="G10019:G10021"/>
    <mergeCell ref="H10019:H10021"/>
    <mergeCell ref="I10019:I10021"/>
    <mergeCell ref="C10016:C10018"/>
    <mergeCell ref="D10016:D10018"/>
    <mergeCell ref="E10016:E10018"/>
    <mergeCell ref="F10016:F10018"/>
    <mergeCell ref="G10016:G10018"/>
    <mergeCell ref="H10016:H10018"/>
    <mergeCell ref="I10010:I10012"/>
    <mergeCell ref="J10010:J10012"/>
    <mergeCell ref="C10013:C10015"/>
    <mergeCell ref="D10013:D10015"/>
    <mergeCell ref="E10013:E10015"/>
    <mergeCell ref="F10013:F10015"/>
    <mergeCell ref="G10013:G10015"/>
    <mergeCell ref="H10013:H10015"/>
    <mergeCell ref="I10013:I10015"/>
    <mergeCell ref="J10013:J10015"/>
    <mergeCell ref="C10010:C10012"/>
    <mergeCell ref="D10010:D10012"/>
    <mergeCell ref="E10010:E10012"/>
    <mergeCell ref="F10010:F10012"/>
    <mergeCell ref="G10010:G10012"/>
    <mergeCell ref="H10010:H10012"/>
    <mergeCell ref="I10004:I10006"/>
    <mergeCell ref="J10004:J10006"/>
    <mergeCell ref="C10007:C10009"/>
    <mergeCell ref="D10007:D10009"/>
    <mergeCell ref="E10007:E10009"/>
    <mergeCell ref="F10007:F10009"/>
    <mergeCell ref="G10007:G10009"/>
    <mergeCell ref="H10007:H10009"/>
    <mergeCell ref="I10007:I10009"/>
    <mergeCell ref="J10007:J10009"/>
    <mergeCell ref="C10004:C10006"/>
    <mergeCell ref="D10004:D10006"/>
    <mergeCell ref="E10004:E10006"/>
    <mergeCell ref="F10004:F10006"/>
    <mergeCell ref="G10004:G10006"/>
    <mergeCell ref="H10004:H10006"/>
    <mergeCell ref="I9998:I10000"/>
    <mergeCell ref="J9998:J10000"/>
    <mergeCell ref="C10001:C10003"/>
    <mergeCell ref="D10001:D10003"/>
    <mergeCell ref="E10001:E10003"/>
    <mergeCell ref="F10001:F10003"/>
    <mergeCell ref="G10001:G10003"/>
    <mergeCell ref="H10001:H10003"/>
    <mergeCell ref="I10001:I10003"/>
    <mergeCell ref="J10001:J10003"/>
    <mergeCell ref="C9998:C10000"/>
    <mergeCell ref="D9998:D10000"/>
    <mergeCell ref="E9998:E10000"/>
    <mergeCell ref="F9998:F10000"/>
    <mergeCell ref="G9998:G10000"/>
    <mergeCell ref="H9998:H10000"/>
    <mergeCell ref="I9992:I9994"/>
    <mergeCell ref="J9992:J9994"/>
    <mergeCell ref="C9995:C9997"/>
    <mergeCell ref="D9995:D9997"/>
    <mergeCell ref="E9995:E9997"/>
    <mergeCell ref="F9995:F9997"/>
    <mergeCell ref="G9995:G9997"/>
    <mergeCell ref="H9995:H9997"/>
    <mergeCell ref="I9995:I9997"/>
    <mergeCell ref="J9995:J9997"/>
    <mergeCell ref="C9992:C9994"/>
    <mergeCell ref="D9992:D9994"/>
    <mergeCell ref="E9992:E9994"/>
    <mergeCell ref="F9992:F9994"/>
    <mergeCell ref="G9992:G9994"/>
    <mergeCell ref="H9992:H9994"/>
    <mergeCell ref="I9986:I9988"/>
    <mergeCell ref="J9986:J9988"/>
    <mergeCell ref="C9989:C9991"/>
    <mergeCell ref="D9989:D9991"/>
    <mergeCell ref="E9989:E9991"/>
    <mergeCell ref="F9989:F9991"/>
    <mergeCell ref="G9989:G9991"/>
    <mergeCell ref="H9989:H9991"/>
    <mergeCell ref="I9989:I9991"/>
    <mergeCell ref="J9989:J9991"/>
    <mergeCell ref="C9986:C9988"/>
    <mergeCell ref="D9986:D9988"/>
    <mergeCell ref="E9986:E9988"/>
    <mergeCell ref="F9986:F9988"/>
    <mergeCell ref="G9986:G9988"/>
    <mergeCell ref="H9986:H9988"/>
    <mergeCell ref="I9980:I9982"/>
    <mergeCell ref="J9980:J9982"/>
    <mergeCell ref="C9983:C9985"/>
    <mergeCell ref="D9983:D9985"/>
    <mergeCell ref="E9983:E9985"/>
    <mergeCell ref="F9983:F9985"/>
    <mergeCell ref="G9983:G9985"/>
    <mergeCell ref="H9983:H9985"/>
    <mergeCell ref="I9983:I9985"/>
    <mergeCell ref="J9983:J9985"/>
    <mergeCell ref="C9980:C9982"/>
    <mergeCell ref="D9980:D9982"/>
    <mergeCell ref="E9980:E9982"/>
    <mergeCell ref="F9980:F9982"/>
    <mergeCell ref="G9980:G9982"/>
    <mergeCell ref="H9980:H9982"/>
    <mergeCell ref="I9974:I9976"/>
    <mergeCell ref="J9974:J9976"/>
    <mergeCell ref="C9977:C9979"/>
    <mergeCell ref="D9977:D9979"/>
    <mergeCell ref="E9977:E9979"/>
    <mergeCell ref="F9977:F9979"/>
    <mergeCell ref="G9977:G9979"/>
    <mergeCell ref="H9977:H9979"/>
    <mergeCell ref="I9977:I9979"/>
    <mergeCell ref="J9977:J9979"/>
    <mergeCell ref="C9974:C9976"/>
    <mergeCell ref="D9974:D9976"/>
    <mergeCell ref="E9974:E9976"/>
    <mergeCell ref="F9974:F9976"/>
    <mergeCell ref="G9974:G9976"/>
    <mergeCell ref="H9974:H9976"/>
    <mergeCell ref="I9968:I9970"/>
    <mergeCell ref="J9968:J9970"/>
    <mergeCell ref="C9971:C9973"/>
    <mergeCell ref="D9971:D9973"/>
    <mergeCell ref="E9971:E9973"/>
    <mergeCell ref="F9971:F9973"/>
    <mergeCell ref="G9971:G9973"/>
    <mergeCell ref="H9971:H9973"/>
    <mergeCell ref="I9971:I9973"/>
    <mergeCell ref="J9971:J9973"/>
    <mergeCell ref="C9968:C9970"/>
    <mergeCell ref="D9968:D9970"/>
    <mergeCell ref="E9968:E9970"/>
    <mergeCell ref="F9968:F9970"/>
    <mergeCell ref="G9968:G9970"/>
    <mergeCell ref="H9968:H9970"/>
    <mergeCell ref="J9962:J9964"/>
    <mergeCell ref="B9965:B10018"/>
    <mergeCell ref="C9965:C9967"/>
    <mergeCell ref="D9965:D9967"/>
    <mergeCell ref="E9965:E9967"/>
    <mergeCell ref="F9965:F9967"/>
    <mergeCell ref="G9965:G9967"/>
    <mergeCell ref="H9965:H9967"/>
    <mergeCell ref="I9965:I9967"/>
    <mergeCell ref="J9965:J9967"/>
    <mergeCell ref="I9959:I9961"/>
    <mergeCell ref="J9959:J9961"/>
    <mergeCell ref="B9962:B9964"/>
    <mergeCell ref="C9962:C9964"/>
    <mergeCell ref="D9962:D9964"/>
    <mergeCell ref="E9962:E9964"/>
    <mergeCell ref="F9962:F9964"/>
    <mergeCell ref="G9962:G9964"/>
    <mergeCell ref="H9962:H9964"/>
    <mergeCell ref="I9962:I9964"/>
    <mergeCell ref="C9959:C9961"/>
    <mergeCell ref="D9959:D9961"/>
    <mergeCell ref="E9959:E9961"/>
    <mergeCell ref="F9959:F9961"/>
    <mergeCell ref="G9959:G9961"/>
    <mergeCell ref="H9959:H9961"/>
    <mergeCell ref="I9953:I9955"/>
    <mergeCell ref="J9953:J9955"/>
    <mergeCell ref="C9956:C9958"/>
    <mergeCell ref="D9956:D9958"/>
    <mergeCell ref="E9956:E9958"/>
    <mergeCell ref="F9956:F9958"/>
    <mergeCell ref="G9956:G9958"/>
    <mergeCell ref="H9956:H9958"/>
    <mergeCell ref="I9956:I9958"/>
    <mergeCell ref="J9956:J9958"/>
    <mergeCell ref="C9953:C9955"/>
    <mergeCell ref="D9953:D9955"/>
    <mergeCell ref="E9953:E9955"/>
    <mergeCell ref="F9953:F9955"/>
    <mergeCell ref="G9953:G9955"/>
    <mergeCell ref="H9953:H9955"/>
    <mergeCell ref="I9947:I9949"/>
    <mergeCell ref="J9947:J9949"/>
    <mergeCell ref="C9950:C9952"/>
    <mergeCell ref="D9950:D9952"/>
    <mergeCell ref="E9950:E9952"/>
    <mergeCell ref="F9950:F9952"/>
    <mergeCell ref="G9950:G9952"/>
    <mergeCell ref="H9950:H9952"/>
    <mergeCell ref="I9950:I9952"/>
    <mergeCell ref="J9950:J9952"/>
    <mergeCell ref="C9947:C9949"/>
    <mergeCell ref="D9947:D9949"/>
    <mergeCell ref="E9947:E9949"/>
    <mergeCell ref="F9947:F9949"/>
    <mergeCell ref="G9947:G9949"/>
    <mergeCell ref="H9947:H9949"/>
    <mergeCell ref="I9941:I9943"/>
    <mergeCell ref="J9941:J9943"/>
    <mergeCell ref="C9944:C9946"/>
    <mergeCell ref="D9944:D9946"/>
    <mergeCell ref="E9944:E9946"/>
    <mergeCell ref="F9944:F9946"/>
    <mergeCell ref="G9944:G9946"/>
    <mergeCell ref="H9944:H9946"/>
    <mergeCell ref="I9944:I9946"/>
    <mergeCell ref="J9944:J9946"/>
    <mergeCell ref="C9941:C9943"/>
    <mergeCell ref="D9941:D9943"/>
    <mergeCell ref="E9941:E9943"/>
    <mergeCell ref="F9941:F9943"/>
    <mergeCell ref="G9941:G9943"/>
    <mergeCell ref="H9941:H9943"/>
    <mergeCell ref="I9935:I9937"/>
    <mergeCell ref="J9935:J9937"/>
    <mergeCell ref="C9938:C9940"/>
    <mergeCell ref="D9938:D9940"/>
    <mergeCell ref="E9938:E9940"/>
    <mergeCell ref="F9938:F9940"/>
    <mergeCell ref="G9938:G9940"/>
    <mergeCell ref="H9938:H9940"/>
    <mergeCell ref="I9938:I9940"/>
    <mergeCell ref="J9938:J9940"/>
    <mergeCell ref="C9935:C9937"/>
    <mergeCell ref="D9935:D9937"/>
    <mergeCell ref="E9935:E9937"/>
    <mergeCell ref="F9935:F9937"/>
    <mergeCell ref="G9935:G9937"/>
    <mergeCell ref="H9935:H9937"/>
    <mergeCell ref="I9929:I9931"/>
    <mergeCell ref="J9929:J9931"/>
    <mergeCell ref="C9932:C9934"/>
    <mergeCell ref="D9932:D9934"/>
    <mergeCell ref="E9932:E9934"/>
    <mergeCell ref="F9932:F9934"/>
    <mergeCell ref="G9932:G9934"/>
    <mergeCell ref="H9932:H9934"/>
    <mergeCell ref="I9932:I9934"/>
    <mergeCell ref="J9932:J9934"/>
    <mergeCell ref="C9929:C9931"/>
    <mergeCell ref="D9929:D9931"/>
    <mergeCell ref="E9929:E9931"/>
    <mergeCell ref="F9929:F9931"/>
    <mergeCell ref="G9929:G9931"/>
    <mergeCell ref="H9929:H9931"/>
    <mergeCell ref="I9923:I9925"/>
    <mergeCell ref="J9923:J9925"/>
    <mergeCell ref="C9926:C9928"/>
    <mergeCell ref="D9926:D9928"/>
    <mergeCell ref="E9926:E9928"/>
    <mergeCell ref="F9926:F9928"/>
    <mergeCell ref="G9926:G9928"/>
    <mergeCell ref="H9926:H9928"/>
    <mergeCell ref="I9926:I9928"/>
    <mergeCell ref="J9926:J9928"/>
    <mergeCell ref="C9923:C9925"/>
    <mergeCell ref="D9923:D9925"/>
    <mergeCell ref="E9923:E9925"/>
    <mergeCell ref="F9923:F9925"/>
    <mergeCell ref="G9923:G9925"/>
    <mergeCell ref="H9923:H9925"/>
    <mergeCell ref="I9917:I9919"/>
    <mergeCell ref="J9917:J9919"/>
    <mergeCell ref="C9920:C9922"/>
    <mergeCell ref="D9920:D9922"/>
    <mergeCell ref="E9920:E9922"/>
    <mergeCell ref="F9920:F9922"/>
    <mergeCell ref="G9920:G9922"/>
    <mergeCell ref="H9920:H9922"/>
    <mergeCell ref="I9920:I9922"/>
    <mergeCell ref="J9920:J9922"/>
    <mergeCell ref="C9917:C9919"/>
    <mergeCell ref="D9917:D9919"/>
    <mergeCell ref="E9917:E9919"/>
    <mergeCell ref="F9917:F9919"/>
    <mergeCell ref="G9917:G9919"/>
    <mergeCell ref="H9917:H9919"/>
    <mergeCell ref="I9911:I9913"/>
    <mergeCell ref="J9911:J9913"/>
    <mergeCell ref="C9914:C9916"/>
    <mergeCell ref="D9914:D9916"/>
    <mergeCell ref="E9914:E9916"/>
    <mergeCell ref="F9914:F9916"/>
    <mergeCell ref="G9914:G9916"/>
    <mergeCell ref="H9914:H9916"/>
    <mergeCell ref="I9914:I9916"/>
    <mergeCell ref="J9914:J9916"/>
    <mergeCell ref="C9911:C9913"/>
    <mergeCell ref="D9911:D9913"/>
    <mergeCell ref="E9911:E9913"/>
    <mergeCell ref="F9911:F9913"/>
    <mergeCell ref="G9911:G9913"/>
    <mergeCell ref="H9911:H9913"/>
    <mergeCell ref="I9905:I9907"/>
    <mergeCell ref="J9905:J9907"/>
    <mergeCell ref="C9908:C9910"/>
    <mergeCell ref="D9908:D9910"/>
    <mergeCell ref="E9908:E9910"/>
    <mergeCell ref="F9908:F9910"/>
    <mergeCell ref="G9908:G9910"/>
    <mergeCell ref="H9908:H9910"/>
    <mergeCell ref="I9908:I9910"/>
    <mergeCell ref="J9908:J9910"/>
    <mergeCell ref="C9905:C9907"/>
    <mergeCell ref="D9905:D9907"/>
    <mergeCell ref="E9905:E9907"/>
    <mergeCell ref="F9905:F9907"/>
    <mergeCell ref="G9905:G9907"/>
    <mergeCell ref="H9905:H9907"/>
    <mergeCell ref="J9899:J9901"/>
    <mergeCell ref="B9902:B9961"/>
    <mergeCell ref="C9902:C9904"/>
    <mergeCell ref="D9902:D9904"/>
    <mergeCell ref="E9902:E9904"/>
    <mergeCell ref="F9902:F9904"/>
    <mergeCell ref="G9902:G9904"/>
    <mergeCell ref="H9902:H9904"/>
    <mergeCell ref="I9902:I9904"/>
    <mergeCell ref="J9902:J9904"/>
    <mergeCell ref="I9896:I9898"/>
    <mergeCell ref="J9896:J9898"/>
    <mergeCell ref="B9899:B9901"/>
    <mergeCell ref="C9899:C9901"/>
    <mergeCell ref="D9899:D9901"/>
    <mergeCell ref="E9899:E9901"/>
    <mergeCell ref="F9899:F9901"/>
    <mergeCell ref="G9899:G9901"/>
    <mergeCell ref="H9899:H9901"/>
    <mergeCell ref="I9899:I9901"/>
    <mergeCell ref="C9896:C9898"/>
    <mergeCell ref="D9896:D9898"/>
    <mergeCell ref="E9896:E9898"/>
    <mergeCell ref="F9896:F9898"/>
    <mergeCell ref="G9896:G9898"/>
    <mergeCell ref="H9896:H9898"/>
    <mergeCell ref="I9890:I9892"/>
    <mergeCell ref="J9890:J9892"/>
    <mergeCell ref="C9893:C9895"/>
    <mergeCell ref="D9893:D9895"/>
    <mergeCell ref="E9893:E9895"/>
    <mergeCell ref="F9893:F9895"/>
    <mergeCell ref="G9893:G9895"/>
    <mergeCell ref="H9893:H9895"/>
    <mergeCell ref="I9893:I9895"/>
    <mergeCell ref="J9893:J9895"/>
    <mergeCell ref="C9890:C9892"/>
    <mergeCell ref="D9890:D9892"/>
    <mergeCell ref="E9890:E9892"/>
    <mergeCell ref="F9890:F9892"/>
    <mergeCell ref="G9890:G9892"/>
    <mergeCell ref="H9890:H9892"/>
    <mergeCell ref="I9884:I9886"/>
    <mergeCell ref="J9884:J9886"/>
    <mergeCell ref="C9887:C9889"/>
    <mergeCell ref="D9887:D9889"/>
    <mergeCell ref="E9887:E9889"/>
    <mergeCell ref="F9887:F9889"/>
    <mergeCell ref="G9887:G9889"/>
    <mergeCell ref="H9887:H9889"/>
    <mergeCell ref="I9887:I9889"/>
    <mergeCell ref="J9887:J9889"/>
    <mergeCell ref="C9884:C9886"/>
    <mergeCell ref="D9884:D9886"/>
    <mergeCell ref="E9884:E9886"/>
    <mergeCell ref="F9884:F9886"/>
    <mergeCell ref="G9884:G9886"/>
    <mergeCell ref="H9884:H9886"/>
    <mergeCell ref="I9878:I9880"/>
    <mergeCell ref="J9878:J9880"/>
    <mergeCell ref="C9881:C9883"/>
    <mergeCell ref="D9881:D9883"/>
    <mergeCell ref="E9881:E9883"/>
    <mergeCell ref="F9881:F9883"/>
    <mergeCell ref="G9881:G9883"/>
    <mergeCell ref="H9881:H9883"/>
    <mergeCell ref="I9881:I9883"/>
    <mergeCell ref="J9881:J9883"/>
    <mergeCell ref="C9878:C9880"/>
    <mergeCell ref="D9878:D9880"/>
    <mergeCell ref="E9878:E9880"/>
    <mergeCell ref="F9878:F9880"/>
    <mergeCell ref="G9878:G9880"/>
    <mergeCell ref="H9878:H9880"/>
    <mergeCell ref="I9872:I9874"/>
    <mergeCell ref="J9872:J9874"/>
    <mergeCell ref="C9875:C9877"/>
    <mergeCell ref="D9875:D9877"/>
    <mergeCell ref="E9875:E9877"/>
    <mergeCell ref="F9875:F9877"/>
    <mergeCell ref="G9875:G9877"/>
    <mergeCell ref="H9875:H9877"/>
    <mergeCell ref="I9875:I9877"/>
    <mergeCell ref="J9875:J9877"/>
    <mergeCell ref="C9872:C9874"/>
    <mergeCell ref="D9872:D9874"/>
    <mergeCell ref="E9872:E9874"/>
    <mergeCell ref="F9872:F9874"/>
    <mergeCell ref="G9872:G9874"/>
    <mergeCell ref="H9872:H9874"/>
    <mergeCell ref="I9866:I9868"/>
    <mergeCell ref="J9866:J9868"/>
    <mergeCell ref="C9869:C9871"/>
    <mergeCell ref="D9869:D9871"/>
    <mergeCell ref="E9869:E9871"/>
    <mergeCell ref="F9869:F9871"/>
    <mergeCell ref="G9869:G9871"/>
    <mergeCell ref="H9869:H9871"/>
    <mergeCell ref="I9869:I9871"/>
    <mergeCell ref="J9869:J9871"/>
    <mergeCell ref="C9866:C9868"/>
    <mergeCell ref="D9866:D9868"/>
    <mergeCell ref="E9866:E9868"/>
    <mergeCell ref="F9866:F9868"/>
    <mergeCell ref="G9866:G9868"/>
    <mergeCell ref="H9866:H9868"/>
    <mergeCell ref="I9860:I9862"/>
    <mergeCell ref="J9860:J9862"/>
    <mergeCell ref="C9863:C9865"/>
    <mergeCell ref="D9863:D9865"/>
    <mergeCell ref="E9863:E9865"/>
    <mergeCell ref="F9863:F9865"/>
    <mergeCell ref="G9863:G9865"/>
    <mergeCell ref="H9863:H9865"/>
    <mergeCell ref="I9863:I9865"/>
    <mergeCell ref="J9863:J9865"/>
    <mergeCell ref="C9860:C9862"/>
    <mergeCell ref="D9860:D9862"/>
    <mergeCell ref="E9860:E9862"/>
    <mergeCell ref="F9860:F9862"/>
    <mergeCell ref="G9860:G9862"/>
    <mergeCell ref="H9860:H9862"/>
    <mergeCell ref="I9854:I9856"/>
    <mergeCell ref="J9854:J9856"/>
    <mergeCell ref="C9857:C9859"/>
    <mergeCell ref="D9857:D9859"/>
    <mergeCell ref="E9857:E9859"/>
    <mergeCell ref="F9857:F9859"/>
    <mergeCell ref="G9857:G9859"/>
    <mergeCell ref="H9857:H9859"/>
    <mergeCell ref="I9857:I9859"/>
    <mergeCell ref="J9857:J9859"/>
    <mergeCell ref="C9854:C9856"/>
    <mergeCell ref="D9854:D9856"/>
    <mergeCell ref="E9854:E9856"/>
    <mergeCell ref="F9854:F9856"/>
    <mergeCell ref="G9854:G9856"/>
    <mergeCell ref="H9854:H9856"/>
    <mergeCell ref="I9848:I9850"/>
    <mergeCell ref="J9848:J9850"/>
    <mergeCell ref="C9851:C9853"/>
    <mergeCell ref="D9851:D9853"/>
    <mergeCell ref="E9851:E9853"/>
    <mergeCell ref="F9851:F9853"/>
    <mergeCell ref="G9851:G9853"/>
    <mergeCell ref="H9851:H9853"/>
    <mergeCell ref="I9851:I9853"/>
    <mergeCell ref="J9851:J9853"/>
    <mergeCell ref="C9848:C9850"/>
    <mergeCell ref="D9848:D9850"/>
    <mergeCell ref="E9848:E9850"/>
    <mergeCell ref="F9848:F9850"/>
    <mergeCell ref="G9848:G9850"/>
    <mergeCell ref="H9848:H9850"/>
    <mergeCell ref="I9842:I9844"/>
    <mergeCell ref="J9842:J9844"/>
    <mergeCell ref="C9845:C9847"/>
    <mergeCell ref="D9845:D9847"/>
    <mergeCell ref="E9845:E9847"/>
    <mergeCell ref="F9845:F9847"/>
    <mergeCell ref="G9845:G9847"/>
    <mergeCell ref="H9845:H9847"/>
    <mergeCell ref="I9845:I9847"/>
    <mergeCell ref="J9845:J9847"/>
    <mergeCell ref="C9842:C9844"/>
    <mergeCell ref="D9842:D9844"/>
    <mergeCell ref="E9842:E9844"/>
    <mergeCell ref="F9842:F9844"/>
    <mergeCell ref="G9842:G9844"/>
    <mergeCell ref="H9842:H9844"/>
    <mergeCell ref="I9836:I9838"/>
    <mergeCell ref="J9836:J9838"/>
    <mergeCell ref="C9839:C9841"/>
    <mergeCell ref="D9839:D9841"/>
    <mergeCell ref="E9839:E9841"/>
    <mergeCell ref="F9839:F9841"/>
    <mergeCell ref="G9839:G9841"/>
    <mergeCell ref="H9839:H9841"/>
    <mergeCell ref="I9839:I9841"/>
    <mergeCell ref="J9839:J9841"/>
    <mergeCell ref="C9836:C9838"/>
    <mergeCell ref="D9836:D9838"/>
    <mergeCell ref="E9836:E9838"/>
    <mergeCell ref="F9836:F9838"/>
    <mergeCell ref="G9836:G9838"/>
    <mergeCell ref="H9836:H9838"/>
    <mergeCell ref="I9830:I9832"/>
    <mergeCell ref="J9830:J9832"/>
    <mergeCell ref="C9833:C9835"/>
    <mergeCell ref="D9833:D9835"/>
    <mergeCell ref="E9833:E9835"/>
    <mergeCell ref="F9833:F9835"/>
    <mergeCell ref="G9833:G9835"/>
    <mergeCell ref="H9833:H9835"/>
    <mergeCell ref="I9833:I9835"/>
    <mergeCell ref="J9833:J9835"/>
    <mergeCell ref="C9830:C9832"/>
    <mergeCell ref="D9830:D9832"/>
    <mergeCell ref="E9830:E9832"/>
    <mergeCell ref="F9830:F9832"/>
    <mergeCell ref="G9830:G9832"/>
    <mergeCell ref="H9830:H9832"/>
    <mergeCell ref="I9824:I9826"/>
    <mergeCell ref="J9824:J9826"/>
    <mergeCell ref="C9827:C9829"/>
    <mergeCell ref="D9827:D9829"/>
    <mergeCell ref="E9827:E9829"/>
    <mergeCell ref="F9827:F9829"/>
    <mergeCell ref="G9827:G9829"/>
    <mergeCell ref="H9827:H9829"/>
    <mergeCell ref="I9827:I9829"/>
    <mergeCell ref="J9827:J9829"/>
    <mergeCell ref="C9824:C9826"/>
    <mergeCell ref="D9824:D9826"/>
    <mergeCell ref="E9824:E9826"/>
    <mergeCell ref="F9824:F9826"/>
    <mergeCell ref="G9824:G9826"/>
    <mergeCell ref="H9824:H9826"/>
    <mergeCell ref="I9818:I9820"/>
    <mergeCell ref="J9818:J9820"/>
    <mergeCell ref="C9821:C9823"/>
    <mergeCell ref="D9821:D9823"/>
    <mergeCell ref="E9821:E9823"/>
    <mergeCell ref="F9821:F9823"/>
    <mergeCell ref="G9821:G9823"/>
    <mergeCell ref="H9821:H9823"/>
    <mergeCell ref="I9821:I9823"/>
    <mergeCell ref="J9821:J9823"/>
    <mergeCell ref="C9818:C9820"/>
    <mergeCell ref="D9818:D9820"/>
    <mergeCell ref="E9818:E9820"/>
    <mergeCell ref="F9818:F9820"/>
    <mergeCell ref="G9818:G9820"/>
    <mergeCell ref="H9818:H9820"/>
    <mergeCell ref="I9812:I9814"/>
    <mergeCell ref="J9812:J9814"/>
    <mergeCell ref="C9815:C9817"/>
    <mergeCell ref="D9815:D9817"/>
    <mergeCell ref="E9815:E9817"/>
    <mergeCell ref="F9815:F9817"/>
    <mergeCell ref="G9815:G9817"/>
    <mergeCell ref="H9815:H9817"/>
    <mergeCell ref="I9815:I9817"/>
    <mergeCell ref="J9815:J9817"/>
    <mergeCell ref="C9812:C9814"/>
    <mergeCell ref="D9812:D9814"/>
    <mergeCell ref="E9812:E9814"/>
    <mergeCell ref="F9812:F9814"/>
    <mergeCell ref="G9812:G9814"/>
    <mergeCell ref="H9812:H9814"/>
    <mergeCell ref="I9806:I9808"/>
    <mergeCell ref="J9806:J9808"/>
    <mergeCell ref="C9809:C9811"/>
    <mergeCell ref="D9809:D9811"/>
    <mergeCell ref="E9809:E9811"/>
    <mergeCell ref="F9809:F9811"/>
    <mergeCell ref="G9809:G9811"/>
    <mergeCell ref="H9809:H9811"/>
    <mergeCell ref="I9809:I9811"/>
    <mergeCell ref="J9809:J9811"/>
    <mergeCell ref="C9806:C9808"/>
    <mergeCell ref="D9806:D9808"/>
    <mergeCell ref="E9806:E9808"/>
    <mergeCell ref="F9806:F9808"/>
    <mergeCell ref="G9806:G9808"/>
    <mergeCell ref="H9806:H9808"/>
    <mergeCell ref="I9800:I9802"/>
    <mergeCell ref="J9800:J9802"/>
    <mergeCell ref="C9803:C9805"/>
    <mergeCell ref="D9803:D9805"/>
    <mergeCell ref="E9803:E9805"/>
    <mergeCell ref="F9803:F9805"/>
    <mergeCell ref="G9803:G9805"/>
    <mergeCell ref="H9803:H9805"/>
    <mergeCell ref="I9803:I9805"/>
    <mergeCell ref="J9803:J9805"/>
    <mergeCell ref="C9800:C9802"/>
    <mergeCell ref="D9800:D9802"/>
    <mergeCell ref="E9800:E9802"/>
    <mergeCell ref="F9800:F9802"/>
    <mergeCell ref="G9800:G9802"/>
    <mergeCell ref="H9800:H9802"/>
    <mergeCell ref="I9794:I9796"/>
    <mergeCell ref="J9794:J9796"/>
    <mergeCell ref="C9797:C9799"/>
    <mergeCell ref="D9797:D9799"/>
    <mergeCell ref="E9797:E9799"/>
    <mergeCell ref="F9797:F9799"/>
    <mergeCell ref="G9797:G9799"/>
    <mergeCell ref="H9797:H9799"/>
    <mergeCell ref="I9797:I9799"/>
    <mergeCell ref="J9797:J9799"/>
    <mergeCell ref="C9794:C9796"/>
    <mergeCell ref="D9794:D9796"/>
    <mergeCell ref="E9794:E9796"/>
    <mergeCell ref="F9794:F9796"/>
    <mergeCell ref="G9794:G9796"/>
    <mergeCell ref="H9794:H9796"/>
    <mergeCell ref="I9788:I9790"/>
    <mergeCell ref="J9788:J9790"/>
    <mergeCell ref="C9791:C9793"/>
    <mergeCell ref="D9791:D9793"/>
    <mergeCell ref="E9791:E9793"/>
    <mergeCell ref="F9791:F9793"/>
    <mergeCell ref="G9791:G9793"/>
    <mergeCell ref="H9791:H9793"/>
    <mergeCell ref="I9791:I9793"/>
    <mergeCell ref="J9791:J9793"/>
    <mergeCell ref="C9788:C9790"/>
    <mergeCell ref="D9788:D9790"/>
    <mergeCell ref="E9788:E9790"/>
    <mergeCell ref="F9788:F9790"/>
    <mergeCell ref="G9788:G9790"/>
    <mergeCell ref="H9788:H9790"/>
    <mergeCell ref="I9782:I9784"/>
    <mergeCell ref="J9782:J9784"/>
    <mergeCell ref="C9785:C9787"/>
    <mergeCell ref="D9785:D9787"/>
    <mergeCell ref="E9785:E9787"/>
    <mergeCell ref="F9785:F9787"/>
    <mergeCell ref="G9785:G9787"/>
    <mergeCell ref="H9785:H9787"/>
    <mergeCell ref="I9785:I9787"/>
    <mergeCell ref="J9785:J9787"/>
    <mergeCell ref="C9782:C9784"/>
    <mergeCell ref="D9782:D9784"/>
    <mergeCell ref="E9782:E9784"/>
    <mergeCell ref="F9782:F9784"/>
    <mergeCell ref="G9782:G9784"/>
    <mergeCell ref="H9782:H9784"/>
    <mergeCell ref="I9776:I9778"/>
    <mergeCell ref="J9776:J9778"/>
    <mergeCell ref="C9779:C9781"/>
    <mergeCell ref="D9779:D9781"/>
    <mergeCell ref="E9779:E9781"/>
    <mergeCell ref="F9779:F9781"/>
    <mergeCell ref="G9779:G9781"/>
    <mergeCell ref="H9779:H9781"/>
    <mergeCell ref="I9779:I9781"/>
    <mergeCell ref="J9779:J9781"/>
    <mergeCell ref="C9776:C9778"/>
    <mergeCell ref="D9776:D9778"/>
    <mergeCell ref="E9776:E9778"/>
    <mergeCell ref="F9776:F9778"/>
    <mergeCell ref="G9776:G9778"/>
    <mergeCell ref="H9776:H9778"/>
    <mergeCell ref="I9770:I9772"/>
    <mergeCell ref="J9770:J9772"/>
    <mergeCell ref="C9773:C9775"/>
    <mergeCell ref="D9773:D9775"/>
    <mergeCell ref="E9773:E9775"/>
    <mergeCell ref="F9773:F9775"/>
    <mergeCell ref="G9773:G9775"/>
    <mergeCell ref="H9773:H9775"/>
    <mergeCell ref="I9773:I9775"/>
    <mergeCell ref="J9773:J9775"/>
    <mergeCell ref="C9770:C9772"/>
    <mergeCell ref="D9770:D9772"/>
    <mergeCell ref="E9770:E9772"/>
    <mergeCell ref="F9770:F9772"/>
    <mergeCell ref="G9770:G9772"/>
    <mergeCell ref="H9770:H9772"/>
    <mergeCell ref="I9764:I9766"/>
    <mergeCell ref="J9764:J9766"/>
    <mergeCell ref="C9767:C9769"/>
    <mergeCell ref="D9767:D9769"/>
    <mergeCell ref="E9767:E9769"/>
    <mergeCell ref="F9767:F9769"/>
    <mergeCell ref="G9767:G9769"/>
    <mergeCell ref="H9767:H9769"/>
    <mergeCell ref="I9767:I9769"/>
    <mergeCell ref="J9767:J9769"/>
    <mergeCell ref="C9764:C9766"/>
    <mergeCell ref="D9764:D9766"/>
    <mergeCell ref="E9764:E9766"/>
    <mergeCell ref="F9764:F9766"/>
    <mergeCell ref="G9764:G9766"/>
    <mergeCell ref="H9764:H9766"/>
    <mergeCell ref="I9758:I9760"/>
    <mergeCell ref="J9758:J9760"/>
    <mergeCell ref="C9761:C9763"/>
    <mergeCell ref="D9761:D9763"/>
    <mergeCell ref="E9761:E9763"/>
    <mergeCell ref="F9761:F9763"/>
    <mergeCell ref="G9761:G9763"/>
    <mergeCell ref="H9761:H9763"/>
    <mergeCell ref="I9761:I9763"/>
    <mergeCell ref="J9761:J9763"/>
    <mergeCell ref="C9758:C9760"/>
    <mergeCell ref="D9758:D9760"/>
    <mergeCell ref="E9758:E9760"/>
    <mergeCell ref="F9758:F9760"/>
    <mergeCell ref="G9758:G9760"/>
    <mergeCell ref="H9758:H9760"/>
    <mergeCell ref="I9752:I9754"/>
    <mergeCell ref="J9752:J9754"/>
    <mergeCell ref="C9755:C9757"/>
    <mergeCell ref="D9755:D9757"/>
    <mergeCell ref="E9755:E9757"/>
    <mergeCell ref="F9755:F9757"/>
    <mergeCell ref="G9755:G9757"/>
    <mergeCell ref="H9755:H9757"/>
    <mergeCell ref="I9755:I9757"/>
    <mergeCell ref="J9755:J9757"/>
    <mergeCell ref="C9752:C9754"/>
    <mergeCell ref="D9752:D9754"/>
    <mergeCell ref="E9752:E9754"/>
    <mergeCell ref="F9752:F9754"/>
    <mergeCell ref="G9752:G9754"/>
    <mergeCell ref="H9752:H9754"/>
    <mergeCell ref="I9746:I9748"/>
    <mergeCell ref="J9746:J9748"/>
    <mergeCell ref="C9749:C9751"/>
    <mergeCell ref="D9749:D9751"/>
    <mergeCell ref="E9749:E9751"/>
    <mergeCell ref="F9749:F9751"/>
    <mergeCell ref="G9749:G9751"/>
    <mergeCell ref="H9749:H9751"/>
    <mergeCell ref="I9749:I9751"/>
    <mergeCell ref="J9749:J9751"/>
    <mergeCell ref="C9746:C9748"/>
    <mergeCell ref="D9746:D9748"/>
    <mergeCell ref="E9746:E9748"/>
    <mergeCell ref="F9746:F9748"/>
    <mergeCell ref="G9746:G9748"/>
    <mergeCell ref="H9746:H9748"/>
    <mergeCell ref="I9740:I9742"/>
    <mergeCell ref="J9740:J9742"/>
    <mergeCell ref="C9743:C9745"/>
    <mergeCell ref="D9743:D9745"/>
    <mergeCell ref="E9743:E9745"/>
    <mergeCell ref="F9743:F9745"/>
    <mergeCell ref="G9743:G9745"/>
    <mergeCell ref="H9743:H9745"/>
    <mergeCell ref="I9743:I9745"/>
    <mergeCell ref="J9743:J9745"/>
    <mergeCell ref="C9740:C9742"/>
    <mergeCell ref="D9740:D9742"/>
    <mergeCell ref="E9740:E9742"/>
    <mergeCell ref="F9740:F9742"/>
    <mergeCell ref="G9740:G9742"/>
    <mergeCell ref="H9740:H9742"/>
    <mergeCell ref="I9734:I9736"/>
    <mergeCell ref="J9734:J9736"/>
    <mergeCell ref="C9737:C9739"/>
    <mergeCell ref="D9737:D9739"/>
    <mergeCell ref="E9737:E9739"/>
    <mergeCell ref="F9737:F9739"/>
    <mergeCell ref="G9737:G9739"/>
    <mergeCell ref="H9737:H9739"/>
    <mergeCell ref="I9737:I9739"/>
    <mergeCell ref="J9737:J9739"/>
    <mergeCell ref="C9734:C9736"/>
    <mergeCell ref="D9734:D9736"/>
    <mergeCell ref="E9734:E9736"/>
    <mergeCell ref="F9734:F9736"/>
    <mergeCell ref="G9734:G9736"/>
    <mergeCell ref="H9734:H9736"/>
    <mergeCell ref="I9728:I9730"/>
    <mergeCell ref="J9728:J9730"/>
    <mergeCell ref="C9731:C9733"/>
    <mergeCell ref="D9731:D9733"/>
    <mergeCell ref="E9731:E9733"/>
    <mergeCell ref="F9731:F9733"/>
    <mergeCell ref="G9731:G9733"/>
    <mergeCell ref="H9731:H9733"/>
    <mergeCell ref="I9731:I9733"/>
    <mergeCell ref="J9731:J9733"/>
    <mergeCell ref="C9728:C9730"/>
    <mergeCell ref="D9728:D9730"/>
    <mergeCell ref="E9728:E9730"/>
    <mergeCell ref="F9728:F9730"/>
    <mergeCell ref="G9728:G9730"/>
    <mergeCell ref="H9728:H9730"/>
    <mergeCell ref="I9722:I9724"/>
    <mergeCell ref="J9722:J9724"/>
    <mergeCell ref="C9725:C9727"/>
    <mergeCell ref="D9725:D9727"/>
    <mergeCell ref="E9725:E9727"/>
    <mergeCell ref="F9725:F9727"/>
    <mergeCell ref="G9725:G9727"/>
    <mergeCell ref="H9725:H9727"/>
    <mergeCell ref="I9725:I9727"/>
    <mergeCell ref="J9725:J9727"/>
    <mergeCell ref="C9722:C9724"/>
    <mergeCell ref="D9722:D9724"/>
    <mergeCell ref="E9722:E9724"/>
    <mergeCell ref="F9722:F9724"/>
    <mergeCell ref="G9722:G9724"/>
    <mergeCell ref="H9722:H9724"/>
    <mergeCell ref="I9716:I9718"/>
    <mergeCell ref="J9716:J9718"/>
    <mergeCell ref="C9719:C9721"/>
    <mergeCell ref="D9719:D9721"/>
    <mergeCell ref="E9719:E9721"/>
    <mergeCell ref="F9719:F9721"/>
    <mergeCell ref="G9719:G9721"/>
    <mergeCell ref="H9719:H9721"/>
    <mergeCell ref="I9719:I9721"/>
    <mergeCell ref="J9719:J9721"/>
    <mergeCell ref="C9716:C9718"/>
    <mergeCell ref="D9716:D9718"/>
    <mergeCell ref="E9716:E9718"/>
    <mergeCell ref="F9716:F9718"/>
    <mergeCell ref="G9716:G9718"/>
    <mergeCell ref="H9716:H9718"/>
    <mergeCell ref="I9710:I9712"/>
    <mergeCell ref="J9710:J9712"/>
    <mergeCell ref="C9713:C9715"/>
    <mergeCell ref="D9713:D9715"/>
    <mergeCell ref="E9713:E9715"/>
    <mergeCell ref="F9713:F9715"/>
    <mergeCell ref="G9713:G9715"/>
    <mergeCell ref="H9713:H9715"/>
    <mergeCell ref="I9713:I9715"/>
    <mergeCell ref="J9713:J9715"/>
    <mergeCell ref="C9710:C9712"/>
    <mergeCell ref="D9710:D9712"/>
    <mergeCell ref="E9710:E9712"/>
    <mergeCell ref="F9710:F9712"/>
    <mergeCell ref="G9710:G9712"/>
    <mergeCell ref="H9710:H9712"/>
    <mergeCell ref="I9704:I9706"/>
    <mergeCell ref="J9704:J9706"/>
    <mergeCell ref="C9707:C9709"/>
    <mergeCell ref="D9707:D9709"/>
    <mergeCell ref="E9707:E9709"/>
    <mergeCell ref="F9707:F9709"/>
    <mergeCell ref="G9707:G9709"/>
    <mergeCell ref="H9707:H9709"/>
    <mergeCell ref="I9707:I9709"/>
    <mergeCell ref="J9707:J9709"/>
    <mergeCell ref="C9704:C9706"/>
    <mergeCell ref="D9704:D9706"/>
    <mergeCell ref="E9704:E9706"/>
    <mergeCell ref="F9704:F9706"/>
    <mergeCell ref="G9704:G9706"/>
    <mergeCell ref="H9704:H9706"/>
    <mergeCell ref="I9698:I9700"/>
    <mergeCell ref="J9698:J9700"/>
    <mergeCell ref="C9701:C9703"/>
    <mergeCell ref="D9701:D9703"/>
    <mergeCell ref="E9701:E9703"/>
    <mergeCell ref="F9701:F9703"/>
    <mergeCell ref="G9701:G9703"/>
    <mergeCell ref="H9701:H9703"/>
    <mergeCell ref="I9701:I9703"/>
    <mergeCell ref="J9701:J9703"/>
    <mergeCell ref="C9698:C9700"/>
    <mergeCell ref="D9698:D9700"/>
    <mergeCell ref="E9698:E9700"/>
    <mergeCell ref="F9698:F9700"/>
    <mergeCell ref="G9698:G9700"/>
    <mergeCell ref="H9698:H9700"/>
    <mergeCell ref="I9692:I9694"/>
    <mergeCell ref="J9692:J9694"/>
    <mergeCell ref="C9695:C9697"/>
    <mergeCell ref="D9695:D9697"/>
    <mergeCell ref="E9695:E9697"/>
    <mergeCell ref="F9695:F9697"/>
    <mergeCell ref="G9695:G9697"/>
    <mergeCell ref="H9695:H9697"/>
    <mergeCell ref="I9695:I9697"/>
    <mergeCell ref="J9695:J9697"/>
    <mergeCell ref="C9692:C9694"/>
    <mergeCell ref="D9692:D9694"/>
    <mergeCell ref="E9692:E9694"/>
    <mergeCell ref="F9692:F9694"/>
    <mergeCell ref="G9692:G9694"/>
    <mergeCell ref="H9692:H9694"/>
    <mergeCell ref="I9686:I9688"/>
    <mergeCell ref="J9686:J9688"/>
    <mergeCell ref="C9689:C9691"/>
    <mergeCell ref="D9689:D9691"/>
    <mergeCell ref="E9689:E9691"/>
    <mergeCell ref="F9689:F9691"/>
    <mergeCell ref="G9689:G9691"/>
    <mergeCell ref="H9689:H9691"/>
    <mergeCell ref="I9689:I9691"/>
    <mergeCell ref="J9689:J9691"/>
    <mergeCell ref="C9686:C9688"/>
    <mergeCell ref="D9686:D9688"/>
    <mergeCell ref="E9686:E9688"/>
    <mergeCell ref="F9686:F9688"/>
    <mergeCell ref="G9686:G9688"/>
    <mergeCell ref="H9686:H9688"/>
    <mergeCell ref="I9680:I9682"/>
    <mergeCell ref="J9680:J9682"/>
    <mergeCell ref="C9683:C9685"/>
    <mergeCell ref="D9683:D9685"/>
    <mergeCell ref="E9683:E9685"/>
    <mergeCell ref="F9683:F9685"/>
    <mergeCell ref="G9683:G9685"/>
    <mergeCell ref="H9683:H9685"/>
    <mergeCell ref="I9683:I9685"/>
    <mergeCell ref="J9683:J9685"/>
    <mergeCell ref="C9680:C9682"/>
    <mergeCell ref="D9680:D9682"/>
    <mergeCell ref="E9680:E9682"/>
    <mergeCell ref="F9680:F9682"/>
    <mergeCell ref="G9680:G9682"/>
    <mergeCell ref="H9680:H9682"/>
    <mergeCell ref="I9674:I9676"/>
    <mergeCell ref="J9674:J9676"/>
    <mergeCell ref="C9677:C9679"/>
    <mergeCell ref="D9677:D9679"/>
    <mergeCell ref="E9677:E9679"/>
    <mergeCell ref="F9677:F9679"/>
    <mergeCell ref="G9677:G9679"/>
    <mergeCell ref="H9677:H9679"/>
    <mergeCell ref="I9677:I9679"/>
    <mergeCell ref="J9677:J9679"/>
    <mergeCell ref="C9674:C9676"/>
    <mergeCell ref="D9674:D9676"/>
    <mergeCell ref="E9674:E9676"/>
    <mergeCell ref="F9674:F9676"/>
    <mergeCell ref="G9674:G9676"/>
    <mergeCell ref="H9674:H9676"/>
    <mergeCell ref="I9668:I9670"/>
    <mergeCell ref="J9668:J9670"/>
    <mergeCell ref="C9671:C9673"/>
    <mergeCell ref="D9671:D9673"/>
    <mergeCell ref="E9671:E9673"/>
    <mergeCell ref="F9671:F9673"/>
    <mergeCell ref="G9671:G9673"/>
    <mergeCell ref="H9671:H9673"/>
    <mergeCell ref="I9671:I9673"/>
    <mergeCell ref="J9671:J9673"/>
    <mergeCell ref="C9668:C9670"/>
    <mergeCell ref="D9668:D9670"/>
    <mergeCell ref="E9668:E9670"/>
    <mergeCell ref="F9668:F9670"/>
    <mergeCell ref="G9668:G9670"/>
    <mergeCell ref="H9668:H9670"/>
    <mergeCell ref="I9662:I9664"/>
    <mergeCell ref="J9662:J9664"/>
    <mergeCell ref="C9665:C9667"/>
    <mergeCell ref="D9665:D9667"/>
    <mergeCell ref="E9665:E9667"/>
    <mergeCell ref="F9665:F9667"/>
    <mergeCell ref="G9665:G9667"/>
    <mergeCell ref="H9665:H9667"/>
    <mergeCell ref="I9665:I9667"/>
    <mergeCell ref="J9665:J9667"/>
    <mergeCell ref="C9662:C9664"/>
    <mergeCell ref="D9662:D9664"/>
    <mergeCell ref="E9662:E9664"/>
    <mergeCell ref="F9662:F9664"/>
    <mergeCell ref="G9662:G9664"/>
    <mergeCell ref="H9662:H9664"/>
    <mergeCell ref="I9656:I9658"/>
    <mergeCell ref="J9656:J9658"/>
    <mergeCell ref="C9659:C9661"/>
    <mergeCell ref="D9659:D9661"/>
    <mergeCell ref="E9659:E9661"/>
    <mergeCell ref="F9659:F9661"/>
    <mergeCell ref="G9659:G9661"/>
    <mergeCell ref="H9659:H9661"/>
    <mergeCell ref="I9659:I9661"/>
    <mergeCell ref="J9659:J9661"/>
    <mergeCell ref="C9656:C9658"/>
    <mergeCell ref="D9656:D9658"/>
    <mergeCell ref="E9656:E9658"/>
    <mergeCell ref="F9656:F9658"/>
    <mergeCell ref="G9656:G9658"/>
    <mergeCell ref="H9656:H9658"/>
    <mergeCell ref="I9650:I9652"/>
    <mergeCell ref="J9650:J9652"/>
    <mergeCell ref="C9653:C9655"/>
    <mergeCell ref="D9653:D9655"/>
    <mergeCell ref="E9653:E9655"/>
    <mergeCell ref="F9653:F9655"/>
    <mergeCell ref="G9653:G9655"/>
    <mergeCell ref="H9653:H9655"/>
    <mergeCell ref="I9653:I9655"/>
    <mergeCell ref="J9653:J9655"/>
    <mergeCell ref="C9650:C9652"/>
    <mergeCell ref="D9650:D9652"/>
    <mergeCell ref="E9650:E9652"/>
    <mergeCell ref="F9650:F9652"/>
    <mergeCell ref="G9650:G9652"/>
    <mergeCell ref="H9650:H9652"/>
    <mergeCell ref="I9644:I9646"/>
    <mergeCell ref="J9644:J9646"/>
    <mergeCell ref="C9647:C9649"/>
    <mergeCell ref="D9647:D9649"/>
    <mergeCell ref="E9647:E9649"/>
    <mergeCell ref="F9647:F9649"/>
    <mergeCell ref="G9647:G9649"/>
    <mergeCell ref="H9647:H9649"/>
    <mergeCell ref="I9647:I9649"/>
    <mergeCell ref="J9647:J9649"/>
    <mergeCell ref="C9644:C9646"/>
    <mergeCell ref="D9644:D9646"/>
    <mergeCell ref="E9644:E9646"/>
    <mergeCell ref="F9644:F9646"/>
    <mergeCell ref="G9644:G9646"/>
    <mergeCell ref="H9644:H9646"/>
    <mergeCell ref="I9638:I9640"/>
    <mergeCell ref="J9638:J9640"/>
    <mergeCell ref="C9641:C9643"/>
    <mergeCell ref="D9641:D9643"/>
    <mergeCell ref="E9641:E9643"/>
    <mergeCell ref="F9641:F9643"/>
    <mergeCell ref="G9641:G9643"/>
    <mergeCell ref="H9641:H9643"/>
    <mergeCell ref="I9641:I9643"/>
    <mergeCell ref="J9641:J9643"/>
    <mergeCell ref="C9638:C9640"/>
    <mergeCell ref="D9638:D9640"/>
    <mergeCell ref="E9638:E9640"/>
    <mergeCell ref="F9638:F9640"/>
    <mergeCell ref="G9638:G9640"/>
    <mergeCell ref="H9638:H9640"/>
    <mergeCell ref="I9632:I9634"/>
    <mergeCell ref="J9632:J9634"/>
    <mergeCell ref="C9635:C9637"/>
    <mergeCell ref="D9635:D9637"/>
    <mergeCell ref="E9635:E9637"/>
    <mergeCell ref="F9635:F9637"/>
    <mergeCell ref="G9635:G9637"/>
    <mergeCell ref="H9635:H9637"/>
    <mergeCell ref="I9635:I9637"/>
    <mergeCell ref="J9635:J9637"/>
    <mergeCell ref="C9632:C9634"/>
    <mergeCell ref="D9632:D9634"/>
    <mergeCell ref="E9632:E9634"/>
    <mergeCell ref="F9632:F9634"/>
    <mergeCell ref="G9632:G9634"/>
    <mergeCell ref="H9632:H9634"/>
    <mergeCell ref="I9626:I9628"/>
    <mergeCell ref="J9626:J9628"/>
    <mergeCell ref="C9629:C9631"/>
    <mergeCell ref="D9629:D9631"/>
    <mergeCell ref="E9629:E9631"/>
    <mergeCell ref="F9629:F9631"/>
    <mergeCell ref="G9629:G9631"/>
    <mergeCell ref="H9629:H9631"/>
    <mergeCell ref="I9629:I9631"/>
    <mergeCell ref="J9629:J9631"/>
    <mergeCell ref="C9626:C9628"/>
    <mergeCell ref="D9626:D9628"/>
    <mergeCell ref="E9626:E9628"/>
    <mergeCell ref="F9626:F9628"/>
    <mergeCell ref="G9626:G9628"/>
    <mergeCell ref="H9626:H9628"/>
    <mergeCell ref="I9620:I9622"/>
    <mergeCell ref="J9620:J9622"/>
    <mergeCell ref="C9623:C9625"/>
    <mergeCell ref="D9623:D9625"/>
    <mergeCell ref="E9623:E9625"/>
    <mergeCell ref="F9623:F9625"/>
    <mergeCell ref="G9623:G9625"/>
    <mergeCell ref="H9623:H9625"/>
    <mergeCell ref="I9623:I9625"/>
    <mergeCell ref="J9623:J9625"/>
    <mergeCell ref="C9620:C9622"/>
    <mergeCell ref="D9620:D9622"/>
    <mergeCell ref="E9620:E9622"/>
    <mergeCell ref="F9620:F9622"/>
    <mergeCell ref="G9620:G9622"/>
    <mergeCell ref="H9620:H9622"/>
    <mergeCell ref="I9614:I9616"/>
    <mergeCell ref="J9614:J9616"/>
    <mergeCell ref="C9617:C9619"/>
    <mergeCell ref="D9617:D9619"/>
    <mergeCell ref="E9617:E9619"/>
    <mergeCell ref="F9617:F9619"/>
    <mergeCell ref="G9617:G9619"/>
    <mergeCell ref="H9617:H9619"/>
    <mergeCell ref="I9617:I9619"/>
    <mergeCell ref="J9617:J9619"/>
    <mergeCell ref="C9614:C9616"/>
    <mergeCell ref="D9614:D9616"/>
    <mergeCell ref="E9614:E9616"/>
    <mergeCell ref="F9614:F9616"/>
    <mergeCell ref="G9614:G9616"/>
    <mergeCell ref="H9614:H9616"/>
    <mergeCell ref="I9608:I9610"/>
    <mergeCell ref="J9608:J9610"/>
    <mergeCell ref="C9611:C9613"/>
    <mergeCell ref="D9611:D9613"/>
    <mergeCell ref="E9611:E9613"/>
    <mergeCell ref="F9611:F9613"/>
    <mergeCell ref="G9611:G9613"/>
    <mergeCell ref="H9611:H9613"/>
    <mergeCell ref="I9611:I9613"/>
    <mergeCell ref="J9611:J9613"/>
    <mergeCell ref="C9608:C9610"/>
    <mergeCell ref="D9608:D9610"/>
    <mergeCell ref="E9608:E9610"/>
    <mergeCell ref="F9608:F9610"/>
    <mergeCell ref="G9608:G9610"/>
    <mergeCell ref="H9608:H9610"/>
    <mergeCell ref="I9602:I9604"/>
    <mergeCell ref="J9602:J9604"/>
    <mergeCell ref="C9605:C9607"/>
    <mergeCell ref="D9605:D9607"/>
    <mergeCell ref="E9605:E9607"/>
    <mergeCell ref="F9605:F9607"/>
    <mergeCell ref="G9605:G9607"/>
    <mergeCell ref="H9605:H9607"/>
    <mergeCell ref="I9605:I9607"/>
    <mergeCell ref="J9605:J9607"/>
    <mergeCell ref="C9602:C9604"/>
    <mergeCell ref="D9602:D9604"/>
    <mergeCell ref="E9602:E9604"/>
    <mergeCell ref="F9602:F9604"/>
    <mergeCell ref="G9602:G9604"/>
    <mergeCell ref="H9602:H9604"/>
    <mergeCell ref="I9596:I9598"/>
    <mergeCell ref="J9596:J9598"/>
    <mergeCell ref="C9599:C9601"/>
    <mergeCell ref="D9599:D9601"/>
    <mergeCell ref="E9599:E9601"/>
    <mergeCell ref="F9599:F9601"/>
    <mergeCell ref="G9599:G9601"/>
    <mergeCell ref="H9599:H9601"/>
    <mergeCell ref="I9599:I9601"/>
    <mergeCell ref="J9599:J9601"/>
    <mergeCell ref="C9596:C9598"/>
    <mergeCell ref="D9596:D9598"/>
    <mergeCell ref="E9596:E9598"/>
    <mergeCell ref="F9596:F9598"/>
    <mergeCell ref="G9596:G9598"/>
    <mergeCell ref="H9596:H9598"/>
    <mergeCell ref="I9590:I9592"/>
    <mergeCell ref="J9590:J9592"/>
    <mergeCell ref="C9593:C9595"/>
    <mergeCell ref="D9593:D9595"/>
    <mergeCell ref="E9593:E9595"/>
    <mergeCell ref="F9593:F9595"/>
    <mergeCell ref="G9593:G9595"/>
    <mergeCell ref="H9593:H9595"/>
    <mergeCell ref="I9593:I9595"/>
    <mergeCell ref="J9593:J9595"/>
    <mergeCell ref="C9590:C9592"/>
    <mergeCell ref="D9590:D9592"/>
    <mergeCell ref="E9590:E9592"/>
    <mergeCell ref="F9590:F9592"/>
    <mergeCell ref="G9590:G9592"/>
    <mergeCell ref="H9590:H9592"/>
    <mergeCell ref="I9584:I9586"/>
    <mergeCell ref="J9584:J9586"/>
    <mergeCell ref="C9587:C9589"/>
    <mergeCell ref="D9587:D9589"/>
    <mergeCell ref="E9587:E9589"/>
    <mergeCell ref="F9587:F9589"/>
    <mergeCell ref="G9587:G9589"/>
    <mergeCell ref="H9587:H9589"/>
    <mergeCell ref="I9587:I9589"/>
    <mergeCell ref="J9587:J9589"/>
    <mergeCell ref="C9584:C9586"/>
    <mergeCell ref="D9584:D9586"/>
    <mergeCell ref="E9584:E9586"/>
    <mergeCell ref="F9584:F9586"/>
    <mergeCell ref="G9584:G9586"/>
    <mergeCell ref="H9584:H9586"/>
    <mergeCell ref="I9578:I9580"/>
    <mergeCell ref="J9578:J9580"/>
    <mergeCell ref="C9581:C9583"/>
    <mergeCell ref="D9581:D9583"/>
    <mergeCell ref="E9581:E9583"/>
    <mergeCell ref="F9581:F9583"/>
    <mergeCell ref="G9581:G9583"/>
    <mergeCell ref="H9581:H9583"/>
    <mergeCell ref="I9581:I9583"/>
    <mergeCell ref="J9581:J9583"/>
    <mergeCell ref="C9578:C9580"/>
    <mergeCell ref="D9578:D9580"/>
    <mergeCell ref="E9578:E9580"/>
    <mergeCell ref="F9578:F9580"/>
    <mergeCell ref="G9578:G9580"/>
    <mergeCell ref="H9578:H9580"/>
    <mergeCell ref="I9572:I9574"/>
    <mergeCell ref="J9572:J9574"/>
    <mergeCell ref="C9575:C9577"/>
    <mergeCell ref="D9575:D9577"/>
    <mergeCell ref="E9575:E9577"/>
    <mergeCell ref="F9575:F9577"/>
    <mergeCell ref="G9575:G9577"/>
    <mergeCell ref="H9575:H9577"/>
    <mergeCell ref="I9575:I9577"/>
    <mergeCell ref="J9575:J9577"/>
    <mergeCell ref="C9572:C9574"/>
    <mergeCell ref="D9572:D9574"/>
    <mergeCell ref="E9572:E9574"/>
    <mergeCell ref="F9572:F9574"/>
    <mergeCell ref="G9572:G9574"/>
    <mergeCell ref="H9572:H9574"/>
    <mergeCell ref="I9566:I9568"/>
    <mergeCell ref="J9566:J9568"/>
    <mergeCell ref="C9569:C9571"/>
    <mergeCell ref="D9569:D9571"/>
    <mergeCell ref="E9569:E9571"/>
    <mergeCell ref="F9569:F9571"/>
    <mergeCell ref="G9569:G9571"/>
    <mergeCell ref="H9569:H9571"/>
    <mergeCell ref="I9569:I9571"/>
    <mergeCell ref="J9569:J9571"/>
    <mergeCell ref="C9566:C9568"/>
    <mergeCell ref="D9566:D9568"/>
    <mergeCell ref="E9566:E9568"/>
    <mergeCell ref="F9566:F9568"/>
    <mergeCell ref="G9566:G9568"/>
    <mergeCell ref="H9566:H9568"/>
    <mergeCell ref="I9560:I9562"/>
    <mergeCell ref="J9560:J9562"/>
    <mergeCell ref="C9563:C9565"/>
    <mergeCell ref="D9563:D9565"/>
    <mergeCell ref="E9563:E9565"/>
    <mergeCell ref="F9563:F9565"/>
    <mergeCell ref="G9563:G9565"/>
    <mergeCell ref="H9563:H9565"/>
    <mergeCell ref="I9563:I9565"/>
    <mergeCell ref="J9563:J9565"/>
    <mergeCell ref="C9560:C9562"/>
    <mergeCell ref="D9560:D9562"/>
    <mergeCell ref="E9560:E9562"/>
    <mergeCell ref="F9560:F9562"/>
    <mergeCell ref="G9560:G9562"/>
    <mergeCell ref="H9560:H9562"/>
    <mergeCell ref="I9554:I9556"/>
    <mergeCell ref="J9554:J9556"/>
    <mergeCell ref="C9557:C9559"/>
    <mergeCell ref="D9557:D9559"/>
    <mergeCell ref="E9557:E9559"/>
    <mergeCell ref="F9557:F9559"/>
    <mergeCell ref="G9557:G9559"/>
    <mergeCell ref="H9557:H9559"/>
    <mergeCell ref="I9557:I9559"/>
    <mergeCell ref="J9557:J9559"/>
    <mergeCell ref="C9554:C9556"/>
    <mergeCell ref="D9554:D9556"/>
    <mergeCell ref="E9554:E9556"/>
    <mergeCell ref="F9554:F9556"/>
    <mergeCell ref="G9554:G9556"/>
    <mergeCell ref="H9554:H9556"/>
    <mergeCell ref="I9548:I9550"/>
    <mergeCell ref="J9548:J9550"/>
    <mergeCell ref="C9551:C9553"/>
    <mergeCell ref="D9551:D9553"/>
    <mergeCell ref="E9551:E9553"/>
    <mergeCell ref="F9551:F9553"/>
    <mergeCell ref="G9551:G9553"/>
    <mergeCell ref="H9551:H9553"/>
    <mergeCell ref="I9551:I9553"/>
    <mergeCell ref="J9551:J9553"/>
    <mergeCell ref="C9548:C9550"/>
    <mergeCell ref="D9548:D9550"/>
    <mergeCell ref="E9548:E9550"/>
    <mergeCell ref="F9548:F9550"/>
    <mergeCell ref="G9548:G9550"/>
    <mergeCell ref="H9548:H9550"/>
    <mergeCell ref="J9542:J9544"/>
    <mergeCell ref="B9545:B9898"/>
    <mergeCell ref="C9545:C9547"/>
    <mergeCell ref="D9545:D9547"/>
    <mergeCell ref="E9545:E9547"/>
    <mergeCell ref="F9545:F9547"/>
    <mergeCell ref="G9545:G9547"/>
    <mergeCell ref="H9545:H9547"/>
    <mergeCell ref="I9545:I9547"/>
    <mergeCell ref="J9545:J9547"/>
    <mergeCell ref="I9538:I9541"/>
    <mergeCell ref="J9538:J9541"/>
    <mergeCell ref="B9542:B9544"/>
    <mergeCell ref="C9542:C9544"/>
    <mergeCell ref="D9542:D9544"/>
    <mergeCell ref="E9542:E9544"/>
    <mergeCell ref="F9542:F9544"/>
    <mergeCell ref="G9542:G9544"/>
    <mergeCell ref="H9542:H9544"/>
    <mergeCell ref="I9542:I9544"/>
    <mergeCell ref="I9535:I9537"/>
    <mergeCell ref="J9535:J9537"/>
    <mergeCell ref="A9538:A10747"/>
    <mergeCell ref="B9538:B9541"/>
    <mergeCell ref="C9538:C9541"/>
    <mergeCell ref="D9538:D9541"/>
    <mergeCell ref="E9538:E9541"/>
    <mergeCell ref="F9538:F9541"/>
    <mergeCell ref="G9538:G9541"/>
    <mergeCell ref="H9538:H9541"/>
    <mergeCell ref="C9535:C9537"/>
    <mergeCell ref="D9535:D9537"/>
    <mergeCell ref="E9535:E9537"/>
    <mergeCell ref="F9535:F9537"/>
    <mergeCell ref="G9535:G9537"/>
    <mergeCell ref="H9535:H9537"/>
    <mergeCell ref="I9529:I9531"/>
    <mergeCell ref="J9529:J9531"/>
    <mergeCell ref="C9532:C9534"/>
    <mergeCell ref="D9532:D9534"/>
    <mergeCell ref="E9532:E9534"/>
    <mergeCell ref="F9532:F9534"/>
    <mergeCell ref="G9532:G9534"/>
    <mergeCell ref="H9532:H9534"/>
    <mergeCell ref="I9532:I9534"/>
    <mergeCell ref="J9532:J9534"/>
    <mergeCell ref="C9529:C9531"/>
    <mergeCell ref="D9529:D9531"/>
    <mergeCell ref="E9529:E9531"/>
    <mergeCell ref="F9529:F9531"/>
    <mergeCell ref="G9529:G9531"/>
    <mergeCell ref="H9529:H9531"/>
    <mergeCell ref="I9523:I9525"/>
    <mergeCell ref="J9523:J9525"/>
    <mergeCell ref="C9526:C9528"/>
    <mergeCell ref="D9526:D9528"/>
    <mergeCell ref="E9526:E9528"/>
    <mergeCell ref="F9526:F9528"/>
    <mergeCell ref="G9526:G9528"/>
    <mergeCell ref="H9526:H9528"/>
    <mergeCell ref="I9526:I9528"/>
    <mergeCell ref="J9526:J9528"/>
    <mergeCell ref="C9523:C9525"/>
    <mergeCell ref="D9523:D9525"/>
    <mergeCell ref="E9523:E9525"/>
    <mergeCell ref="F9523:F9525"/>
    <mergeCell ref="G9523:G9525"/>
    <mergeCell ref="H9523:H9525"/>
    <mergeCell ref="I9517:I9519"/>
    <mergeCell ref="J9517:J9519"/>
    <mergeCell ref="C9520:C9522"/>
    <mergeCell ref="D9520:D9522"/>
    <mergeCell ref="E9520:E9522"/>
    <mergeCell ref="F9520:F9522"/>
    <mergeCell ref="G9520:G9522"/>
    <mergeCell ref="H9520:H9522"/>
    <mergeCell ref="I9520:I9522"/>
    <mergeCell ref="J9520:J9522"/>
    <mergeCell ref="C9517:C9519"/>
    <mergeCell ref="D9517:D9519"/>
    <mergeCell ref="E9517:E9519"/>
    <mergeCell ref="F9517:F9519"/>
    <mergeCell ref="G9517:G9519"/>
    <mergeCell ref="H9517:H9519"/>
    <mergeCell ref="I9511:I9513"/>
    <mergeCell ref="J9511:J9513"/>
    <mergeCell ref="C9514:C9516"/>
    <mergeCell ref="D9514:D9516"/>
    <mergeCell ref="E9514:E9516"/>
    <mergeCell ref="F9514:F9516"/>
    <mergeCell ref="G9514:G9516"/>
    <mergeCell ref="H9514:H9516"/>
    <mergeCell ref="I9514:I9516"/>
    <mergeCell ref="J9514:J9516"/>
    <mergeCell ref="C9511:C9513"/>
    <mergeCell ref="D9511:D9513"/>
    <mergeCell ref="E9511:E9513"/>
    <mergeCell ref="F9511:F9513"/>
    <mergeCell ref="G9511:G9513"/>
    <mergeCell ref="H9511:H9513"/>
    <mergeCell ref="I9505:I9507"/>
    <mergeCell ref="J9505:J9507"/>
    <mergeCell ref="C9508:C9510"/>
    <mergeCell ref="D9508:D9510"/>
    <mergeCell ref="E9508:E9510"/>
    <mergeCell ref="F9508:F9510"/>
    <mergeCell ref="G9508:G9510"/>
    <mergeCell ref="H9508:H9510"/>
    <mergeCell ref="I9508:I9510"/>
    <mergeCell ref="J9508:J9510"/>
    <mergeCell ref="C9505:C9507"/>
    <mergeCell ref="D9505:D9507"/>
    <mergeCell ref="E9505:E9507"/>
    <mergeCell ref="F9505:F9507"/>
    <mergeCell ref="G9505:G9507"/>
    <mergeCell ref="H9505:H9507"/>
    <mergeCell ref="I9499:I9501"/>
    <mergeCell ref="J9499:J9501"/>
    <mergeCell ref="C9502:C9504"/>
    <mergeCell ref="D9502:D9504"/>
    <mergeCell ref="E9502:E9504"/>
    <mergeCell ref="F9502:F9504"/>
    <mergeCell ref="G9502:G9504"/>
    <mergeCell ref="H9502:H9504"/>
    <mergeCell ref="I9502:I9504"/>
    <mergeCell ref="J9502:J9504"/>
    <mergeCell ref="C9499:C9501"/>
    <mergeCell ref="D9499:D9501"/>
    <mergeCell ref="E9499:E9501"/>
    <mergeCell ref="F9499:F9501"/>
    <mergeCell ref="G9499:G9501"/>
    <mergeCell ref="H9499:H9501"/>
    <mergeCell ref="I9493:I9495"/>
    <mergeCell ref="J9493:J9495"/>
    <mergeCell ref="C9496:C9498"/>
    <mergeCell ref="D9496:D9498"/>
    <mergeCell ref="E9496:E9498"/>
    <mergeCell ref="F9496:F9498"/>
    <mergeCell ref="G9496:G9498"/>
    <mergeCell ref="H9496:H9498"/>
    <mergeCell ref="I9496:I9498"/>
    <mergeCell ref="J9496:J9498"/>
    <mergeCell ref="C9493:C9495"/>
    <mergeCell ref="D9493:D9495"/>
    <mergeCell ref="E9493:E9495"/>
    <mergeCell ref="F9493:F9495"/>
    <mergeCell ref="G9493:G9495"/>
    <mergeCell ref="H9493:H9495"/>
    <mergeCell ref="I9487:I9489"/>
    <mergeCell ref="J9487:J9489"/>
    <mergeCell ref="C9490:C9492"/>
    <mergeCell ref="D9490:D9492"/>
    <mergeCell ref="E9490:E9492"/>
    <mergeCell ref="F9490:F9492"/>
    <mergeCell ref="G9490:G9492"/>
    <mergeCell ref="H9490:H9492"/>
    <mergeCell ref="I9490:I9492"/>
    <mergeCell ref="J9490:J9492"/>
    <mergeCell ref="C9487:C9489"/>
    <mergeCell ref="D9487:D9489"/>
    <mergeCell ref="E9487:E9489"/>
    <mergeCell ref="F9487:F9489"/>
    <mergeCell ref="G9487:G9489"/>
    <mergeCell ref="H9487:H9489"/>
    <mergeCell ref="J9481:J9483"/>
    <mergeCell ref="B9484:B9537"/>
    <mergeCell ref="C9484:C9486"/>
    <mergeCell ref="D9484:D9486"/>
    <mergeCell ref="E9484:E9486"/>
    <mergeCell ref="F9484:F9486"/>
    <mergeCell ref="G9484:G9486"/>
    <mergeCell ref="H9484:H9486"/>
    <mergeCell ref="I9484:I9486"/>
    <mergeCell ref="J9484:J9486"/>
    <mergeCell ref="I9478:I9480"/>
    <mergeCell ref="J9478:J9480"/>
    <mergeCell ref="B9481:B9483"/>
    <mergeCell ref="C9481:C9483"/>
    <mergeCell ref="D9481:D9483"/>
    <mergeCell ref="E9481:E9483"/>
    <mergeCell ref="F9481:F9483"/>
    <mergeCell ref="G9481:G9483"/>
    <mergeCell ref="H9481:H9483"/>
    <mergeCell ref="I9481:I9483"/>
    <mergeCell ref="C9478:C9480"/>
    <mergeCell ref="D9478:D9480"/>
    <mergeCell ref="E9478:E9480"/>
    <mergeCell ref="F9478:F9480"/>
    <mergeCell ref="G9478:G9480"/>
    <mergeCell ref="H9478:H9480"/>
    <mergeCell ref="I9472:I9474"/>
    <mergeCell ref="J9472:J9474"/>
    <mergeCell ref="C9475:C9477"/>
    <mergeCell ref="D9475:D9477"/>
    <mergeCell ref="E9475:E9477"/>
    <mergeCell ref="F9475:F9477"/>
    <mergeCell ref="G9475:G9477"/>
    <mergeCell ref="H9475:H9477"/>
    <mergeCell ref="I9475:I9477"/>
    <mergeCell ref="J9475:J9477"/>
    <mergeCell ref="C9472:C9474"/>
    <mergeCell ref="D9472:D9474"/>
    <mergeCell ref="E9472:E9474"/>
    <mergeCell ref="F9472:F9474"/>
    <mergeCell ref="G9472:G9474"/>
    <mergeCell ref="H9472:H9474"/>
    <mergeCell ref="I9466:I9468"/>
    <mergeCell ref="J9466:J9468"/>
    <mergeCell ref="C9469:C9471"/>
    <mergeCell ref="D9469:D9471"/>
    <mergeCell ref="E9469:E9471"/>
    <mergeCell ref="F9469:F9471"/>
    <mergeCell ref="G9469:G9471"/>
    <mergeCell ref="H9469:H9471"/>
    <mergeCell ref="I9469:I9471"/>
    <mergeCell ref="J9469:J9471"/>
    <mergeCell ref="C9466:C9468"/>
    <mergeCell ref="D9466:D9468"/>
    <mergeCell ref="E9466:E9468"/>
    <mergeCell ref="F9466:F9468"/>
    <mergeCell ref="G9466:G9468"/>
    <mergeCell ref="H9466:H9468"/>
    <mergeCell ref="I9460:I9462"/>
    <mergeCell ref="J9460:J9462"/>
    <mergeCell ref="C9463:C9465"/>
    <mergeCell ref="D9463:D9465"/>
    <mergeCell ref="E9463:E9465"/>
    <mergeCell ref="F9463:F9465"/>
    <mergeCell ref="G9463:G9465"/>
    <mergeCell ref="H9463:H9465"/>
    <mergeCell ref="I9463:I9465"/>
    <mergeCell ref="J9463:J9465"/>
    <mergeCell ref="C9460:C9462"/>
    <mergeCell ref="D9460:D9462"/>
    <mergeCell ref="E9460:E9462"/>
    <mergeCell ref="F9460:F9462"/>
    <mergeCell ref="G9460:G9462"/>
    <mergeCell ref="H9460:H9462"/>
    <mergeCell ref="I9454:I9456"/>
    <mergeCell ref="J9454:J9456"/>
    <mergeCell ref="C9457:C9459"/>
    <mergeCell ref="D9457:D9459"/>
    <mergeCell ref="E9457:E9459"/>
    <mergeCell ref="F9457:F9459"/>
    <mergeCell ref="G9457:G9459"/>
    <mergeCell ref="H9457:H9459"/>
    <mergeCell ref="I9457:I9459"/>
    <mergeCell ref="J9457:J9459"/>
    <mergeCell ref="C9454:C9456"/>
    <mergeCell ref="D9454:D9456"/>
    <mergeCell ref="E9454:E9456"/>
    <mergeCell ref="F9454:F9456"/>
    <mergeCell ref="G9454:G9456"/>
    <mergeCell ref="H9454:H9456"/>
    <mergeCell ref="I9448:I9450"/>
    <mergeCell ref="J9448:J9450"/>
    <mergeCell ref="C9451:C9453"/>
    <mergeCell ref="D9451:D9453"/>
    <mergeCell ref="E9451:E9453"/>
    <mergeCell ref="F9451:F9453"/>
    <mergeCell ref="G9451:G9453"/>
    <mergeCell ref="H9451:H9453"/>
    <mergeCell ref="I9451:I9453"/>
    <mergeCell ref="J9451:J9453"/>
    <mergeCell ref="C9448:C9450"/>
    <mergeCell ref="D9448:D9450"/>
    <mergeCell ref="E9448:E9450"/>
    <mergeCell ref="F9448:F9450"/>
    <mergeCell ref="G9448:G9450"/>
    <mergeCell ref="H9448:H9450"/>
    <mergeCell ref="I9442:I9444"/>
    <mergeCell ref="J9442:J9444"/>
    <mergeCell ref="C9445:C9447"/>
    <mergeCell ref="D9445:D9447"/>
    <mergeCell ref="E9445:E9447"/>
    <mergeCell ref="F9445:F9447"/>
    <mergeCell ref="G9445:G9447"/>
    <mergeCell ref="H9445:H9447"/>
    <mergeCell ref="I9445:I9447"/>
    <mergeCell ref="J9445:J9447"/>
    <mergeCell ref="C9442:C9444"/>
    <mergeCell ref="D9442:D9444"/>
    <mergeCell ref="E9442:E9444"/>
    <mergeCell ref="F9442:F9444"/>
    <mergeCell ref="G9442:G9444"/>
    <mergeCell ref="H9442:H9444"/>
    <mergeCell ref="I9436:I9438"/>
    <mergeCell ref="J9436:J9438"/>
    <mergeCell ref="C9439:C9441"/>
    <mergeCell ref="D9439:D9441"/>
    <mergeCell ref="E9439:E9441"/>
    <mergeCell ref="F9439:F9441"/>
    <mergeCell ref="G9439:G9441"/>
    <mergeCell ref="H9439:H9441"/>
    <mergeCell ref="I9439:I9441"/>
    <mergeCell ref="J9439:J9441"/>
    <mergeCell ref="C9436:C9438"/>
    <mergeCell ref="D9436:D9438"/>
    <mergeCell ref="E9436:E9438"/>
    <mergeCell ref="F9436:F9438"/>
    <mergeCell ref="G9436:G9438"/>
    <mergeCell ref="H9436:H9438"/>
    <mergeCell ref="I9430:I9432"/>
    <mergeCell ref="J9430:J9432"/>
    <mergeCell ref="C9433:C9435"/>
    <mergeCell ref="D9433:D9435"/>
    <mergeCell ref="E9433:E9435"/>
    <mergeCell ref="F9433:F9435"/>
    <mergeCell ref="G9433:G9435"/>
    <mergeCell ref="H9433:H9435"/>
    <mergeCell ref="I9433:I9435"/>
    <mergeCell ref="J9433:J9435"/>
    <mergeCell ref="C9430:C9432"/>
    <mergeCell ref="D9430:D9432"/>
    <mergeCell ref="E9430:E9432"/>
    <mergeCell ref="F9430:F9432"/>
    <mergeCell ref="G9430:G9432"/>
    <mergeCell ref="H9430:H9432"/>
    <mergeCell ref="I9424:I9426"/>
    <mergeCell ref="J9424:J9426"/>
    <mergeCell ref="C9427:C9429"/>
    <mergeCell ref="D9427:D9429"/>
    <mergeCell ref="E9427:E9429"/>
    <mergeCell ref="F9427:F9429"/>
    <mergeCell ref="G9427:G9429"/>
    <mergeCell ref="H9427:H9429"/>
    <mergeCell ref="I9427:I9429"/>
    <mergeCell ref="J9427:J9429"/>
    <mergeCell ref="C9424:C9426"/>
    <mergeCell ref="D9424:D9426"/>
    <mergeCell ref="E9424:E9426"/>
    <mergeCell ref="F9424:F9426"/>
    <mergeCell ref="G9424:G9426"/>
    <mergeCell ref="H9424:H9426"/>
    <mergeCell ref="I9418:I9420"/>
    <mergeCell ref="J9418:J9420"/>
    <mergeCell ref="C9421:C9423"/>
    <mergeCell ref="D9421:D9423"/>
    <mergeCell ref="E9421:E9423"/>
    <mergeCell ref="F9421:F9423"/>
    <mergeCell ref="G9421:G9423"/>
    <mergeCell ref="H9421:H9423"/>
    <mergeCell ref="I9421:I9423"/>
    <mergeCell ref="J9421:J9423"/>
    <mergeCell ref="C9418:C9420"/>
    <mergeCell ref="D9418:D9420"/>
    <mergeCell ref="E9418:E9420"/>
    <mergeCell ref="F9418:F9420"/>
    <mergeCell ref="G9418:G9420"/>
    <mergeCell ref="H9418:H9420"/>
    <mergeCell ref="I9412:I9414"/>
    <mergeCell ref="J9412:J9414"/>
    <mergeCell ref="C9415:C9417"/>
    <mergeCell ref="D9415:D9417"/>
    <mergeCell ref="E9415:E9417"/>
    <mergeCell ref="F9415:F9417"/>
    <mergeCell ref="G9415:G9417"/>
    <mergeCell ref="H9415:H9417"/>
    <mergeCell ref="I9415:I9417"/>
    <mergeCell ref="J9415:J9417"/>
    <mergeCell ref="C9412:C9414"/>
    <mergeCell ref="D9412:D9414"/>
    <mergeCell ref="E9412:E9414"/>
    <mergeCell ref="F9412:F9414"/>
    <mergeCell ref="G9412:G9414"/>
    <mergeCell ref="H9412:H9414"/>
    <mergeCell ref="I9406:I9408"/>
    <mergeCell ref="J9406:J9408"/>
    <mergeCell ref="C9409:C9411"/>
    <mergeCell ref="D9409:D9411"/>
    <mergeCell ref="E9409:E9411"/>
    <mergeCell ref="F9409:F9411"/>
    <mergeCell ref="G9409:G9411"/>
    <mergeCell ref="H9409:H9411"/>
    <mergeCell ref="I9409:I9411"/>
    <mergeCell ref="J9409:J9411"/>
    <mergeCell ref="C9406:C9408"/>
    <mergeCell ref="D9406:D9408"/>
    <mergeCell ref="E9406:E9408"/>
    <mergeCell ref="F9406:F9408"/>
    <mergeCell ref="G9406:G9408"/>
    <mergeCell ref="H9406:H9408"/>
    <mergeCell ref="I9400:I9402"/>
    <mergeCell ref="J9400:J9402"/>
    <mergeCell ref="C9403:C9405"/>
    <mergeCell ref="D9403:D9405"/>
    <mergeCell ref="E9403:E9405"/>
    <mergeCell ref="F9403:F9405"/>
    <mergeCell ref="G9403:G9405"/>
    <mergeCell ref="H9403:H9405"/>
    <mergeCell ref="I9403:I9405"/>
    <mergeCell ref="J9403:J9405"/>
    <mergeCell ref="C9400:C9402"/>
    <mergeCell ref="D9400:D9402"/>
    <mergeCell ref="E9400:E9402"/>
    <mergeCell ref="F9400:F9402"/>
    <mergeCell ref="G9400:G9402"/>
    <mergeCell ref="H9400:H9402"/>
    <mergeCell ref="I9394:I9396"/>
    <mergeCell ref="J9394:J9396"/>
    <mergeCell ref="C9397:C9399"/>
    <mergeCell ref="D9397:D9399"/>
    <mergeCell ref="E9397:E9399"/>
    <mergeCell ref="F9397:F9399"/>
    <mergeCell ref="G9397:G9399"/>
    <mergeCell ref="H9397:H9399"/>
    <mergeCell ref="I9397:I9399"/>
    <mergeCell ref="J9397:J9399"/>
    <mergeCell ref="C9394:C9396"/>
    <mergeCell ref="D9394:D9396"/>
    <mergeCell ref="E9394:E9396"/>
    <mergeCell ref="F9394:F9396"/>
    <mergeCell ref="G9394:G9396"/>
    <mergeCell ref="H9394:H9396"/>
    <mergeCell ref="I9388:I9390"/>
    <mergeCell ref="J9388:J9390"/>
    <mergeCell ref="C9391:C9393"/>
    <mergeCell ref="D9391:D9393"/>
    <mergeCell ref="E9391:E9393"/>
    <mergeCell ref="F9391:F9393"/>
    <mergeCell ref="G9391:G9393"/>
    <mergeCell ref="H9391:H9393"/>
    <mergeCell ref="I9391:I9393"/>
    <mergeCell ref="J9391:J9393"/>
    <mergeCell ref="C9388:C9390"/>
    <mergeCell ref="D9388:D9390"/>
    <mergeCell ref="E9388:E9390"/>
    <mergeCell ref="F9388:F9390"/>
    <mergeCell ref="G9388:G9390"/>
    <mergeCell ref="H9388:H9390"/>
    <mergeCell ref="I9382:I9384"/>
    <mergeCell ref="J9382:J9384"/>
    <mergeCell ref="C9385:C9387"/>
    <mergeCell ref="D9385:D9387"/>
    <mergeCell ref="E9385:E9387"/>
    <mergeCell ref="F9385:F9387"/>
    <mergeCell ref="G9385:G9387"/>
    <mergeCell ref="H9385:H9387"/>
    <mergeCell ref="I9385:I9387"/>
    <mergeCell ref="J9385:J9387"/>
    <mergeCell ref="C9382:C9384"/>
    <mergeCell ref="D9382:D9384"/>
    <mergeCell ref="E9382:E9384"/>
    <mergeCell ref="F9382:F9384"/>
    <mergeCell ref="G9382:G9384"/>
    <mergeCell ref="H9382:H9384"/>
    <mergeCell ref="I9376:I9378"/>
    <mergeCell ref="J9376:J9378"/>
    <mergeCell ref="C9379:C9381"/>
    <mergeCell ref="D9379:D9381"/>
    <mergeCell ref="E9379:E9381"/>
    <mergeCell ref="F9379:F9381"/>
    <mergeCell ref="G9379:G9381"/>
    <mergeCell ref="H9379:H9381"/>
    <mergeCell ref="I9379:I9381"/>
    <mergeCell ref="J9379:J9381"/>
    <mergeCell ref="C9376:C9378"/>
    <mergeCell ref="D9376:D9378"/>
    <mergeCell ref="E9376:E9378"/>
    <mergeCell ref="F9376:F9378"/>
    <mergeCell ref="G9376:G9378"/>
    <mergeCell ref="H9376:H9378"/>
    <mergeCell ref="I9370:I9372"/>
    <mergeCell ref="J9370:J9372"/>
    <mergeCell ref="C9373:C9375"/>
    <mergeCell ref="D9373:D9375"/>
    <mergeCell ref="E9373:E9375"/>
    <mergeCell ref="F9373:F9375"/>
    <mergeCell ref="G9373:G9375"/>
    <mergeCell ref="H9373:H9375"/>
    <mergeCell ref="I9373:I9375"/>
    <mergeCell ref="J9373:J9375"/>
    <mergeCell ref="C9370:C9372"/>
    <mergeCell ref="D9370:D9372"/>
    <mergeCell ref="E9370:E9372"/>
    <mergeCell ref="F9370:F9372"/>
    <mergeCell ref="G9370:G9372"/>
    <mergeCell ref="H9370:H9372"/>
    <mergeCell ref="I9364:I9366"/>
    <mergeCell ref="J9364:J9366"/>
    <mergeCell ref="C9367:C9369"/>
    <mergeCell ref="D9367:D9369"/>
    <mergeCell ref="E9367:E9369"/>
    <mergeCell ref="F9367:F9369"/>
    <mergeCell ref="G9367:G9369"/>
    <mergeCell ref="H9367:H9369"/>
    <mergeCell ref="I9367:I9369"/>
    <mergeCell ref="J9367:J9369"/>
    <mergeCell ref="C9364:C9366"/>
    <mergeCell ref="D9364:D9366"/>
    <mergeCell ref="E9364:E9366"/>
    <mergeCell ref="F9364:F9366"/>
    <mergeCell ref="G9364:G9366"/>
    <mergeCell ref="H9364:H9366"/>
    <mergeCell ref="I9358:I9360"/>
    <mergeCell ref="J9358:J9360"/>
    <mergeCell ref="C9361:C9363"/>
    <mergeCell ref="D9361:D9363"/>
    <mergeCell ref="E9361:E9363"/>
    <mergeCell ref="F9361:F9363"/>
    <mergeCell ref="G9361:G9363"/>
    <mergeCell ref="H9361:H9363"/>
    <mergeCell ref="I9361:I9363"/>
    <mergeCell ref="J9361:J9363"/>
    <mergeCell ref="C9358:C9360"/>
    <mergeCell ref="D9358:D9360"/>
    <mergeCell ref="E9358:E9360"/>
    <mergeCell ref="F9358:F9360"/>
    <mergeCell ref="G9358:G9360"/>
    <mergeCell ref="H9358:H9360"/>
    <mergeCell ref="I9352:I9354"/>
    <mergeCell ref="J9352:J9354"/>
    <mergeCell ref="C9355:C9357"/>
    <mergeCell ref="D9355:D9357"/>
    <mergeCell ref="E9355:E9357"/>
    <mergeCell ref="F9355:F9357"/>
    <mergeCell ref="G9355:G9357"/>
    <mergeCell ref="H9355:H9357"/>
    <mergeCell ref="I9355:I9357"/>
    <mergeCell ref="J9355:J9357"/>
    <mergeCell ref="C9352:C9354"/>
    <mergeCell ref="D9352:D9354"/>
    <mergeCell ref="E9352:E9354"/>
    <mergeCell ref="F9352:F9354"/>
    <mergeCell ref="G9352:G9354"/>
    <mergeCell ref="H9352:H9354"/>
    <mergeCell ref="I9346:I9348"/>
    <mergeCell ref="J9346:J9348"/>
    <mergeCell ref="C9349:C9351"/>
    <mergeCell ref="D9349:D9351"/>
    <mergeCell ref="E9349:E9351"/>
    <mergeCell ref="F9349:F9351"/>
    <mergeCell ref="G9349:G9351"/>
    <mergeCell ref="H9349:H9351"/>
    <mergeCell ref="I9349:I9351"/>
    <mergeCell ref="J9349:J9351"/>
    <mergeCell ref="C9346:C9348"/>
    <mergeCell ref="D9346:D9348"/>
    <mergeCell ref="E9346:E9348"/>
    <mergeCell ref="F9346:F9348"/>
    <mergeCell ref="G9346:G9348"/>
    <mergeCell ref="H9346:H9348"/>
    <mergeCell ref="I9340:I9342"/>
    <mergeCell ref="J9340:J9342"/>
    <mergeCell ref="C9343:C9345"/>
    <mergeCell ref="D9343:D9345"/>
    <mergeCell ref="E9343:E9345"/>
    <mergeCell ref="F9343:F9345"/>
    <mergeCell ref="G9343:G9345"/>
    <mergeCell ref="H9343:H9345"/>
    <mergeCell ref="I9343:I9345"/>
    <mergeCell ref="J9343:J9345"/>
    <mergeCell ref="H9337:H9339"/>
    <mergeCell ref="I9337:I9339"/>
    <mergeCell ref="J9337:J9339"/>
    <mergeCell ref="B9340:B9480"/>
    <mergeCell ref="C9340:C9342"/>
    <mergeCell ref="D9340:D9342"/>
    <mergeCell ref="E9340:E9342"/>
    <mergeCell ref="F9340:F9342"/>
    <mergeCell ref="G9340:G9342"/>
    <mergeCell ref="H9340:H9342"/>
    <mergeCell ref="B9337:B9339"/>
    <mergeCell ref="C9337:C9339"/>
    <mergeCell ref="D9337:D9339"/>
    <mergeCell ref="E9337:E9339"/>
    <mergeCell ref="F9337:F9339"/>
    <mergeCell ref="G9337:G9339"/>
    <mergeCell ref="I9331:I9333"/>
    <mergeCell ref="J9331:J9333"/>
    <mergeCell ref="C9334:C9336"/>
    <mergeCell ref="D9334:D9336"/>
    <mergeCell ref="E9334:E9336"/>
    <mergeCell ref="F9334:F9336"/>
    <mergeCell ref="G9334:G9336"/>
    <mergeCell ref="H9334:H9336"/>
    <mergeCell ref="I9334:I9336"/>
    <mergeCell ref="J9334:J9336"/>
    <mergeCell ref="C9331:C9333"/>
    <mergeCell ref="D9331:D9333"/>
    <mergeCell ref="E9331:E9333"/>
    <mergeCell ref="F9331:F9333"/>
    <mergeCell ref="G9331:G9333"/>
    <mergeCell ref="H9331:H9333"/>
    <mergeCell ref="I9325:I9327"/>
    <mergeCell ref="J9325:J9327"/>
    <mergeCell ref="C9328:C9330"/>
    <mergeCell ref="D9328:D9330"/>
    <mergeCell ref="E9328:E9330"/>
    <mergeCell ref="F9328:F9330"/>
    <mergeCell ref="G9328:G9330"/>
    <mergeCell ref="H9328:H9330"/>
    <mergeCell ref="I9328:I9330"/>
    <mergeCell ref="J9328:J9330"/>
    <mergeCell ref="C9325:C9327"/>
    <mergeCell ref="D9325:D9327"/>
    <mergeCell ref="E9325:E9327"/>
    <mergeCell ref="F9325:F9327"/>
    <mergeCell ref="G9325:G9327"/>
    <mergeCell ref="H9325:H9327"/>
    <mergeCell ref="I9319:I9321"/>
    <mergeCell ref="J9319:J9321"/>
    <mergeCell ref="C9322:C9324"/>
    <mergeCell ref="D9322:D9324"/>
    <mergeCell ref="E9322:E9324"/>
    <mergeCell ref="F9322:F9324"/>
    <mergeCell ref="G9322:G9324"/>
    <mergeCell ref="H9322:H9324"/>
    <mergeCell ref="I9322:I9324"/>
    <mergeCell ref="J9322:J9324"/>
    <mergeCell ref="C9319:C9321"/>
    <mergeCell ref="D9319:D9321"/>
    <mergeCell ref="E9319:E9321"/>
    <mergeCell ref="F9319:F9321"/>
    <mergeCell ref="G9319:G9321"/>
    <mergeCell ref="H9319:H9321"/>
    <mergeCell ref="I9313:I9315"/>
    <mergeCell ref="J9313:J9315"/>
    <mergeCell ref="C9316:C9318"/>
    <mergeCell ref="D9316:D9318"/>
    <mergeCell ref="E9316:E9318"/>
    <mergeCell ref="F9316:F9318"/>
    <mergeCell ref="G9316:G9318"/>
    <mergeCell ref="H9316:H9318"/>
    <mergeCell ref="I9316:I9318"/>
    <mergeCell ref="J9316:J9318"/>
    <mergeCell ref="C9313:C9315"/>
    <mergeCell ref="D9313:D9315"/>
    <mergeCell ref="E9313:E9315"/>
    <mergeCell ref="F9313:F9315"/>
    <mergeCell ref="G9313:G9315"/>
    <mergeCell ref="H9313:H9315"/>
    <mergeCell ref="J9307:J9309"/>
    <mergeCell ref="B9310:B9336"/>
    <mergeCell ref="C9310:C9312"/>
    <mergeCell ref="D9310:D9312"/>
    <mergeCell ref="E9310:E9312"/>
    <mergeCell ref="F9310:F9312"/>
    <mergeCell ref="G9310:G9312"/>
    <mergeCell ref="H9310:H9312"/>
    <mergeCell ref="I9310:I9312"/>
    <mergeCell ref="J9310:J9312"/>
    <mergeCell ref="I9304:I9306"/>
    <mergeCell ref="J9304:J9306"/>
    <mergeCell ref="B9307:B9309"/>
    <mergeCell ref="C9307:C9309"/>
    <mergeCell ref="D9307:D9309"/>
    <mergeCell ref="E9307:E9309"/>
    <mergeCell ref="F9307:F9309"/>
    <mergeCell ref="G9307:G9309"/>
    <mergeCell ref="H9307:H9309"/>
    <mergeCell ref="I9307:I9309"/>
    <mergeCell ref="C9304:C9306"/>
    <mergeCell ref="D9304:D9306"/>
    <mergeCell ref="E9304:E9306"/>
    <mergeCell ref="F9304:F9306"/>
    <mergeCell ref="G9304:G9306"/>
    <mergeCell ref="H9304:H9306"/>
    <mergeCell ref="I9298:I9300"/>
    <mergeCell ref="J9298:J9300"/>
    <mergeCell ref="C9301:C9303"/>
    <mergeCell ref="D9301:D9303"/>
    <mergeCell ref="E9301:E9303"/>
    <mergeCell ref="F9301:F9303"/>
    <mergeCell ref="G9301:G9303"/>
    <mergeCell ref="H9301:H9303"/>
    <mergeCell ref="I9301:I9303"/>
    <mergeCell ref="J9301:J9303"/>
    <mergeCell ref="C9298:C9300"/>
    <mergeCell ref="D9298:D9300"/>
    <mergeCell ref="E9298:E9300"/>
    <mergeCell ref="F9298:F9300"/>
    <mergeCell ref="G9298:G9300"/>
    <mergeCell ref="H9298:H9300"/>
    <mergeCell ref="I9292:I9294"/>
    <mergeCell ref="J9292:J9294"/>
    <mergeCell ref="C9295:C9297"/>
    <mergeCell ref="D9295:D9297"/>
    <mergeCell ref="E9295:E9297"/>
    <mergeCell ref="F9295:F9297"/>
    <mergeCell ref="G9295:G9297"/>
    <mergeCell ref="H9295:H9297"/>
    <mergeCell ref="I9295:I9297"/>
    <mergeCell ref="J9295:J9297"/>
    <mergeCell ref="C9292:C9294"/>
    <mergeCell ref="D9292:D9294"/>
    <mergeCell ref="E9292:E9294"/>
    <mergeCell ref="F9292:F9294"/>
    <mergeCell ref="G9292:G9294"/>
    <mergeCell ref="H9292:H9294"/>
    <mergeCell ref="I9286:I9288"/>
    <mergeCell ref="J9286:J9288"/>
    <mergeCell ref="C9289:C9291"/>
    <mergeCell ref="D9289:D9291"/>
    <mergeCell ref="E9289:E9291"/>
    <mergeCell ref="F9289:F9291"/>
    <mergeCell ref="G9289:G9291"/>
    <mergeCell ref="H9289:H9291"/>
    <mergeCell ref="I9289:I9291"/>
    <mergeCell ref="J9289:J9291"/>
    <mergeCell ref="C9286:C9288"/>
    <mergeCell ref="D9286:D9288"/>
    <mergeCell ref="E9286:E9288"/>
    <mergeCell ref="F9286:F9288"/>
    <mergeCell ref="G9286:G9288"/>
    <mergeCell ref="H9286:H9288"/>
    <mergeCell ref="I9280:I9282"/>
    <mergeCell ref="J9280:J9282"/>
    <mergeCell ref="C9283:C9285"/>
    <mergeCell ref="D9283:D9285"/>
    <mergeCell ref="E9283:E9285"/>
    <mergeCell ref="F9283:F9285"/>
    <mergeCell ref="G9283:G9285"/>
    <mergeCell ref="H9283:H9285"/>
    <mergeCell ref="I9283:I9285"/>
    <mergeCell ref="J9283:J9285"/>
    <mergeCell ref="C9280:C9282"/>
    <mergeCell ref="D9280:D9282"/>
    <mergeCell ref="E9280:E9282"/>
    <mergeCell ref="F9280:F9282"/>
    <mergeCell ref="G9280:G9282"/>
    <mergeCell ref="H9280:H9282"/>
    <mergeCell ref="I9274:I9276"/>
    <mergeCell ref="J9274:J9276"/>
    <mergeCell ref="C9277:C9279"/>
    <mergeCell ref="D9277:D9279"/>
    <mergeCell ref="E9277:E9279"/>
    <mergeCell ref="F9277:F9279"/>
    <mergeCell ref="G9277:G9279"/>
    <mergeCell ref="H9277:H9279"/>
    <mergeCell ref="I9277:I9279"/>
    <mergeCell ref="J9277:J9279"/>
    <mergeCell ref="C9274:C9276"/>
    <mergeCell ref="D9274:D9276"/>
    <mergeCell ref="E9274:E9276"/>
    <mergeCell ref="F9274:F9276"/>
    <mergeCell ref="G9274:G9276"/>
    <mergeCell ref="H9274:H9276"/>
    <mergeCell ref="I9268:I9270"/>
    <mergeCell ref="J9268:J9270"/>
    <mergeCell ref="C9271:C9273"/>
    <mergeCell ref="D9271:D9273"/>
    <mergeCell ref="E9271:E9273"/>
    <mergeCell ref="F9271:F9273"/>
    <mergeCell ref="G9271:G9273"/>
    <mergeCell ref="H9271:H9273"/>
    <mergeCell ref="I9271:I9273"/>
    <mergeCell ref="J9271:J9273"/>
    <mergeCell ref="C9268:C9270"/>
    <mergeCell ref="D9268:D9270"/>
    <mergeCell ref="E9268:E9270"/>
    <mergeCell ref="F9268:F9270"/>
    <mergeCell ref="G9268:G9270"/>
    <mergeCell ref="H9268:H9270"/>
    <mergeCell ref="I9262:I9264"/>
    <mergeCell ref="J9262:J9264"/>
    <mergeCell ref="C9265:C9267"/>
    <mergeCell ref="D9265:D9267"/>
    <mergeCell ref="E9265:E9267"/>
    <mergeCell ref="F9265:F9267"/>
    <mergeCell ref="G9265:G9267"/>
    <mergeCell ref="H9265:H9267"/>
    <mergeCell ref="I9265:I9267"/>
    <mergeCell ref="J9265:J9267"/>
    <mergeCell ref="C9262:C9264"/>
    <mergeCell ref="D9262:D9264"/>
    <mergeCell ref="E9262:E9264"/>
    <mergeCell ref="F9262:F9264"/>
    <mergeCell ref="G9262:G9264"/>
    <mergeCell ref="H9262:H9264"/>
    <mergeCell ref="I9256:I9258"/>
    <mergeCell ref="J9256:J9258"/>
    <mergeCell ref="C9259:C9261"/>
    <mergeCell ref="D9259:D9261"/>
    <mergeCell ref="E9259:E9261"/>
    <mergeCell ref="F9259:F9261"/>
    <mergeCell ref="G9259:G9261"/>
    <mergeCell ref="H9259:H9261"/>
    <mergeCell ref="I9259:I9261"/>
    <mergeCell ref="J9259:J9261"/>
    <mergeCell ref="C9256:C9258"/>
    <mergeCell ref="D9256:D9258"/>
    <mergeCell ref="E9256:E9258"/>
    <mergeCell ref="F9256:F9258"/>
    <mergeCell ref="G9256:G9258"/>
    <mergeCell ref="H9256:H9258"/>
    <mergeCell ref="I9250:I9252"/>
    <mergeCell ref="J9250:J9252"/>
    <mergeCell ref="C9253:C9255"/>
    <mergeCell ref="D9253:D9255"/>
    <mergeCell ref="E9253:E9255"/>
    <mergeCell ref="F9253:F9255"/>
    <mergeCell ref="G9253:G9255"/>
    <mergeCell ref="H9253:H9255"/>
    <mergeCell ref="I9253:I9255"/>
    <mergeCell ref="J9253:J9255"/>
    <mergeCell ref="C9250:C9252"/>
    <mergeCell ref="D9250:D9252"/>
    <mergeCell ref="E9250:E9252"/>
    <mergeCell ref="F9250:F9252"/>
    <mergeCell ref="G9250:G9252"/>
    <mergeCell ref="H9250:H9252"/>
    <mergeCell ref="I9244:I9246"/>
    <mergeCell ref="J9244:J9246"/>
    <mergeCell ref="C9247:C9249"/>
    <mergeCell ref="D9247:D9249"/>
    <mergeCell ref="E9247:E9249"/>
    <mergeCell ref="F9247:F9249"/>
    <mergeCell ref="G9247:G9249"/>
    <mergeCell ref="H9247:H9249"/>
    <mergeCell ref="I9247:I9249"/>
    <mergeCell ref="J9247:J9249"/>
    <mergeCell ref="C9244:C9246"/>
    <mergeCell ref="D9244:D9246"/>
    <mergeCell ref="E9244:E9246"/>
    <mergeCell ref="F9244:F9246"/>
    <mergeCell ref="G9244:G9246"/>
    <mergeCell ref="H9244:H9246"/>
    <mergeCell ref="I9238:I9240"/>
    <mergeCell ref="J9238:J9240"/>
    <mergeCell ref="C9241:C9243"/>
    <mergeCell ref="D9241:D9243"/>
    <mergeCell ref="E9241:E9243"/>
    <mergeCell ref="F9241:F9243"/>
    <mergeCell ref="G9241:G9243"/>
    <mergeCell ref="H9241:H9243"/>
    <mergeCell ref="I9241:I9243"/>
    <mergeCell ref="J9241:J9243"/>
    <mergeCell ref="C9238:C9240"/>
    <mergeCell ref="D9238:D9240"/>
    <mergeCell ref="E9238:E9240"/>
    <mergeCell ref="F9238:F9240"/>
    <mergeCell ref="G9238:G9240"/>
    <mergeCell ref="H9238:H9240"/>
    <mergeCell ref="I9232:I9234"/>
    <mergeCell ref="J9232:J9234"/>
    <mergeCell ref="C9235:C9237"/>
    <mergeCell ref="D9235:D9237"/>
    <mergeCell ref="E9235:E9237"/>
    <mergeCell ref="F9235:F9237"/>
    <mergeCell ref="G9235:G9237"/>
    <mergeCell ref="H9235:H9237"/>
    <mergeCell ref="I9235:I9237"/>
    <mergeCell ref="J9235:J9237"/>
    <mergeCell ref="C9232:C9234"/>
    <mergeCell ref="D9232:D9234"/>
    <mergeCell ref="E9232:E9234"/>
    <mergeCell ref="F9232:F9234"/>
    <mergeCell ref="G9232:G9234"/>
    <mergeCell ref="H9232:H9234"/>
    <mergeCell ref="I9226:I9228"/>
    <mergeCell ref="J9226:J9228"/>
    <mergeCell ref="C9229:C9231"/>
    <mergeCell ref="D9229:D9231"/>
    <mergeCell ref="E9229:E9231"/>
    <mergeCell ref="F9229:F9231"/>
    <mergeCell ref="G9229:G9231"/>
    <mergeCell ref="H9229:H9231"/>
    <mergeCell ref="I9229:I9231"/>
    <mergeCell ref="J9229:J9231"/>
    <mergeCell ref="C9226:C9228"/>
    <mergeCell ref="D9226:D9228"/>
    <mergeCell ref="E9226:E9228"/>
    <mergeCell ref="F9226:F9228"/>
    <mergeCell ref="G9226:G9228"/>
    <mergeCell ref="H9226:H9228"/>
    <mergeCell ref="I9220:I9222"/>
    <mergeCell ref="J9220:J9222"/>
    <mergeCell ref="C9223:C9225"/>
    <mergeCell ref="D9223:D9225"/>
    <mergeCell ref="E9223:E9225"/>
    <mergeCell ref="F9223:F9225"/>
    <mergeCell ref="G9223:G9225"/>
    <mergeCell ref="H9223:H9225"/>
    <mergeCell ref="I9223:I9225"/>
    <mergeCell ref="J9223:J9225"/>
    <mergeCell ref="C9220:C9222"/>
    <mergeCell ref="D9220:D9222"/>
    <mergeCell ref="E9220:E9222"/>
    <mergeCell ref="F9220:F9222"/>
    <mergeCell ref="G9220:G9222"/>
    <mergeCell ref="H9220:H9222"/>
    <mergeCell ref="I9214:I9216"/>
    <mergeCell ref="J9214:J9216"/>
    <mergeCell ref="C9217:C9219"/>
    <mergeCell ref="D9217:D9219"/>
    <mergeCell ref="E9217:E9219"/>
    <mergeCell ref="F9217:F9219"/>
    <mergeCell ref="G9217:G9219"/>
    <mergeCell ref="H9217:H9219"/>
    <mergeCell ref="I9217:I9219"/>
    <mergeCell ref="J9217:J9219"/>
    <mergeCell ref="C9214:C9216"/>
    <mergeCell ref="D9214:D9216"/>
    <mergeCell ref="E9214:E9216"/>
    <mergeCell ref="F9214:F9216"/>
    <mergeCell ref="G9214:G9216"/>
    <mergeCell ref="H9214:H9216"/>
    <mergeCell ref="I9208:I9210"/>
    <mergeCell ref="J9208:J9210"/>
    <mergeCell ref="C9211:C9213"/>
    <mergeCell ref="D9211:D9213"/>
    <mergeCell ref="E9211:E9213"/>
    <mergeCell ref="F9211:F9213"/>
    <mergeCell ref="G9211:G9213"/>
    <mergeCell ref="H9211:H9213"/>
    <mergeCell ref="I9211:I9213"/>
    <mergeCell ref="J9211:J9213"/>
    <mergeCell ref="C9208:C9210"/>
    <mergeCell ref="D9208:D9210"/>
    <mergeCell ref="E9208:E9210"/>
    <mergeCell ref="F9208:F9210"/>
    <mergeCell ref="G9208:G9210"/>
    <mergeCell ref="H9208:H9210"/>
    <mergeCell ref="I9202:I9204"/>
    <mergeCell ref="J9202:J9204"/>
    <mergeCell ref="C9205:C9207"/>
    <mergeCell ref="D9205:D9207"/>
    <mergeCell ref="E9205:E9207"/>
    <mergeCell ref="F9205:F9207"/>
    <mergeCell ref="G9205:G9207"/>
    <mergeCell ref="H9205:H9207"/>
    <mergeCell ref="I9205:I9207"/>
    <mergeCell ref="J9205:J9207"/>
    <mergeCell ref="C9202:C9204"/>
    <mergeCell ref="D9202:D9204"/>
    <mergeCell ref="E9202:E9204"/>
    <mergeCell ref="F9202:F9204"/>
    <mergeCell ref="G9202:G9204"/>
    <mergeCell ref="H9202:H9204"/>
    <mergeCell ref="I9196:I9198"/>
    <mergeCell ref="J9196:J9198"/>
    <mergeCell ref="C9199:C9201"/>
    <mergeCell ref="D9199:D9201"/>
    <mergeCell ref="E9199:E9201"/>
    <mergeCell ref="F9199:F9201"/>
    <mergeCell ref="G9199:G9201"/>
    <mergeCell ref="H9199:H9201"/>
    <mergeCell ref="I9199:I9201"/>
    <mergeCell ref="J9199:J9201"/>
    <mergeCell ref="C9196:C9198"/>
    <mergeCell ref="D9196:D9198"/>
    <mergeCell ref="E9196:E9198"/>
    <mergeCell ref="F9196:F9198"/>
    <mergeCell ref="G9196:G9198"/>
    <mergeCell ref="H9196:H9198"/>
    <mergeCell ref="I9190:I9192"/>
    <mergeCell ref="J9190:J9192"/>
    <mergeCell ref="C9193:C9195"/>
    <mergeCell ref="D9193:D9195"/>
    <mergeCell ref="E9193:E9195"/>
    <mergeCell ref="F9193:F9195"/>
    <mergeCell ref="G9193:G9195"/>
    <mergeCell ref="H9193:H9195"/>
    <mergeCell ref="I9193:I9195"/>
    <mergeCell ref="J9193:J9195"/>
    <mergeCell ref="C9190:C9192"/>
    <mergeCell ref="D9190:D9192"/>
    <mergeCell ref="E9190:E9192"/>
    <mergeCell ref="F9190:F9192"/>
    <mergeCell ref="G9190:G9192"/>
    <mergeCell ref="H9190:H9192"/>
    <mergeCell ref="I9184:I9186"/>
    <mergeCell ref="J9184:J9186"/>
    <mergeCell ref="C9187:C9189"/>
    <mergeCell ref="D9187:D9189"/>
    <mergeCell ref="E9187:E9189"/>
    <mergeCell ref="F9187:F9189"/>
    <mergeCell ref="G9187:G9189"/>
    <mergeCell ref="H9187:H9189"/>
    <mergeCell ref="I9187:I9189"/>
    <mergeCell ref="J9187:J9189"/>
    <mergeCell ref="C9184:C9186"/>
    <mergeCell ref="D9184:D9186"/>
    <mergeCell ref="E9184:E9186"/>
    <mergeCell ref="F9184:F9186"/>
    <mergeCell ref="G9184:G9186"/>
    <mergeCell ref="H9184:H9186"/>
    <mergeCell ref="J9178:J9180"/>
    <mergeCell ref="B9181:B9306"/>
    <mergeCell ref="C9181:C9183"/>
    <mergeCell ref="D9181:D9183"/>
    <mergeCell ref="E9181:E9183"/>
    <mergeCell ref="F9181:F9183"/>
    <mergeCell ref="G9181:G9183"/>
    <mergeCell ref="H9181:H9183"/>
    <mergeCell ref="I9181:I9183"/>
    <mergeCell ref="J9181:J9183"/>
    <mergeCell ref="I9175:I9177"/>
    <mergeCell ref="J9175:J9177"/>
    <mergeCell ref="B9178:B9180"/>
    <mergeCell ref="C9178:C9180"/>
    <mergeCell ref="D9178:D9180"/>
    <mergeCell ref="E9178:E9180"/>
    <mergeCell ref="F9178:F9180"/>
    <mergeCell ref="G9178:G9180"/>
    <mergeCell ref="H9178:H9180"/>
    <mergeCell ref="I9178:I9180"/>
    <mergeCell ref="C9175:C9177"/>
    <mergeCell ref="D9175:D9177"/>
    <mergeCell ref="E9175:E9177"/>
    <mergeCell ref="F9175:F9177"/>
    <mergeCell ref="G9175:G9177"/>
    <mergeCell ref="H9175:H9177"/>
    <mergeCell ref="I9169:I9171"/>
    <mergeCell ref="J9169:J9171"/>
    <mergeCell ref="C9172:C9174"/>
    <mergeCell ref="D9172:D9174"/>
    <mergeCell ref="E9172:E9174"/>
    <mergeCell ref="F9172:F9174"/>
    <mergeCell ref="G9172:G9174"/>
    <mergeCell ref="H9172:H9174"/>
    <mergeCell ref="I9172:I9174"/>
    <mergeCell ref="J9172:J9174"/>
    <mergeCell ref="C9169:C9171"/>
    <mergeCell ref="D9169:D9171"/>
    <mergeCell ref="E9169:E9171"/>
    <mergeCell ref="F9169:F9171"/>
    <mergeCell ref="G9169:G9171"/>
    <mergeCell ref="H9169:H9171"/>
    <mergeCell ref="I9163:I9165"/>
    <mergeCell ref="J9163:J9165"/>
    <mergeCell ref="C9166:C9168"/>
    <mergeCell ref="D9166:D9168"/>
    <mergeCell ref="E9166:E9168"/>
    <mergeCell ref="F9166:F9168"/>
    <mergeCell ref="G9166:G9168"/>
    <mergeCell ref="H9166:H9168"/>
    <mergeCell ref="I9166:I9168"/>
    <mergeCell ref="J9166:J9168"/>
    <mergeCell ref="H9160:H9162"/>
    <mergeCell ref="I9160:I9162"/>
    <mergeCell ref="J9160:J9162"/>
    <mergeCell ref="B9163:B9177"/>
    <mergeCell ref="C9163:C9165"/>
    <mergeCell ref="D9163:D9165"/>
    <mergeCell ref="E9163:E9165"/>
    <mergeCell ref="F9163:F9165"/>
    <mergeCell ref="G9163:G9165"/>
    <mergeCell ref="H9163:H9165"/>
    <mergeCell ref="B9160:B9162"/>
    <mergeCell ref="C9160:C9162"/>
    <mergeCell ref="D9160:D9162"/>
    <mergeCell ref="E9160:E9162"/>
    <mergeCell ref="F9160:F9162"/>
    <mergeCell ref="G9160:G9162"/>
    <mergeCell ref="I9154:I9156"/>
    <mergeCell ref="J9154:J9156"/>
    <mergeCell ref="C9157:C9159"/>
    <mergeCell ref="D9157:D9159"/>
    <mergeCell ref="E9157:E9159"/>
    <mergeCell ref="F9157:F9159"/>
    <mergeCell ref="G9157:G9159"/>
    <mergeCell ref="H9157:H9159"/>
    <mergeCell ref="I9157:I9159"/>
    <mergeCell ref="J9157:J9159"/>
    <mergeCell ref="C9154:C9156"/>
    <mergeCell ref="D9154:D9156"/>
    <mergeCell ref="E9154:E9156"/>
    <mergeCell ref="F9154:F9156"/>
    <mergeCell ref="G9154:G9156"/>
    <mergeCell ref="H9154:H9156"/>
    <mergeCell ref="I9148:I9150"/>
    <mergeCell ref="J9148:J9150"/>
    <mergeCell ref="C9151:C9153"/>
    <mergeCell ref="D9151:D9153"/>
    <mergeCell ref="E9151:E9153"/>
    <mergeCell ref="F9151:F9153"/>
    <mergeCell ref="G9151:G9153"/>
    <mergeCell ref="H9151:H9153"/>
    <mergeCell ref="I9151:I9153"/>
    <mergeCell ref="J9151:J9153"/>
    <mergeCell ref="C9148:C9150"/>
    <mergeCell ref="D9148:D9150"/>
    <mergeCell ref="E9148:E9150"/>
    <mergeCell ref="F9148:F9150"/>
    <mergeCell ref="G9148:G9150"/>
    <mergeCell ref="H9148:H9150"/>
    <mergeCell ref="J9142:J9144"/>
    <mergeCell ref="B9145:B9159"/>
    <mergeCell ref="C9145:C9147"/>
    <mergeCell ref="D9145:D9147"/>
    <mergeCell ref="E9145:E9147"/>
    <mergeCell ref="F9145:F9147"/>
    <mergeCell ref="G9145:G9147"/>
    <mergeCell ref="H9145:H9147"/>
    <mergeCell ref="I9145:I9147"/>
    <mergeCell ref="J9145:J9147"/>
    <mergeCell ref="I9139:I9141"/>
    <mergeCell ref="J9139:J9141"/>
    <mergeCell ref="B9142:B9144"/>
    <mergeCell ref="C9142:C9144"/>
    <mergeCell ref="D9142:D9144"/>
    <mergeCell ref="E9142:E9144"/>
    <mergeCell ref="F9142:F9144"/>
    <mergeCell ref="G9142:G9144"/>
    <mergeCell ref="H9142:H9144"/>
    <mergeCell ref="I9142:I9144"/>
    <mergeCell ref="C9139:C9141"/>
    <mergeCell ref="D9139:D9141"/>
    <mergeCell ref="E9139:E9141"/>
    <mergeCell ref="F9139:F9141"/>
    <mergeCell ref="G9139:G9141"/>
    <mergeCell ref="H9139:H9141"/>
    <mergeCell ref="I9133:I9135"/>
    <mergeCell ref="J9133:J9135"/>
    <mergeCell ref="C9136:C9138"/>
    <mergeCell ref="D9136:D9138"/>
    <mergeCell ref="E9136:E9138"/>
    <mergeCell ref="F9136:F9138"/>
    <mergeCell ref="G9136:G9138"/>
    <mergeCell ref="H9136:H9138"/>
    <mergeCell ref="I9136:I9138"/>
    <mergeCell ref="J9136:J9138"/>
    <mergeCell ref="C9133:C9135"/>
    <mergeCell ref="D9133:D9135"/>
    <mergeCell ref="E9133:E9135"/>
    <mergeCell ref="F9133:F9135"/>
    <mergeCell ref="G9133:G9135"/>
    <mergeCell ref="H9133:H9135"/>
    <mergeCell ref="J9127:J9129"/>
    <mergeCell ref="B9130:B9141"/>
    <mergeCell ref="C9130:C9132"/>
    <mergeCell ref="D9130:D9132"/>
    <mergeCell ref="E9130:E9132"/>
    <mergeCell ref="F9130:F9132"/>
    <mergeCell ref="G9130:G9132"/>
    <mergeCell ref="H9130:H9132"/>
    <mergeCell ref="I9130:I9132"/>
    <mergeCell ref="J9130:J9132"/>
    <mergeCell ref="I9124:I9126"/>
    <mergeCell ref="J9124:J9126"/>
    <mergeCell ref="B9127:B9129"/>
    <mergeCell ref="C9127:C9129"/>
    <mergeCell ref="D9127:D9129"/>
    <mergeCell ref="E9127:E9129"/>
    <mergeCell ref="F9127:F9129"/>
    <mergeCell ref="G9127:G9129"/>
    <mergeCell ref="H9127:H9129"/>
    <mergeCell ref="I9127:I9129"/>
    <mergeCell ref="C9124:C9126"/>
    <mergeCell ref="D9124:D9126"/>
    <mergeCell ref="E9124:E9126"/>
    <mergeCell ref="F9124:F9126"/>
    <mergeCell ref="G9124:G9126"/>
    <mergeCell ref="H9124:H9126"/>
    <mergeCell ref="J9118:J9120"/>
    <mergeCell ref="B9121:B9126"/>
    <mergeCell ref="C9121:C9123"/>
    <mergeCell ref="D9121:D9123"/>
    <mergeCell ref="E9121:E9123"/>
    <mergeCell ref="F9121:F9123"/>
    <mergeCell ref="G9121:G9123"/>
    <mergeCell ref="H9121:H9123"/>
    <mergeCell ref="I9121:I9123"/>
    <mergeCell ref="J9121:J9123"/>
    <mergeCell ref="I9115:I9117"/>
    <mergeCell ref="J9115:J9117"/>
    <mergeCell ref="B9118:B9120"/>
    <mergeCell ref="C9118:C9120"/>
    <mergeCell ref="D9118:D9120"/>
    <mergeCell ref="E9118:E9120"/>
    <mergeCell ref="F9118:F9120"/>
    <mergeCell ref="G9118:G9120"/>
    <mergeCell ref="H9118:H9120"/>
    <mergeCell ref="I9118:I9120"/>
    <mergeCell ref="C9115:C9117"/>
    <mergeCell ref="D9115:D9117"/>
    <mergeCell ref="E9115:E9117"/>
    <mergeCell ref="F9115:F9117"/>
    <mergeCell ref="G9115:G9117"/>
    <mergeCell ref="H9115:H9117"/>
    <mergeCell ref="I9109:I9111"/>
    <mergeCell ref="J9109:J9111"/>
    <mergeCell ref="C9112:C9114"/>
    <mergeCell ref="D9112:D9114"/>
    <mergeCell ref="E9112:E9114"/>
    <mergeCell ref="F9112:F9114"/>
    <mergeCell ref="G9112:G9114"/>
    <mergeCell ref="H9112:H9114"/>
    <mergeCell ref="I9112:I9114"/>
    <mergeCell ref="J9112:J9114"/>
    <mergeCell ref="C9109:C9111"/>
    <mergeCell ref="D9109:D9111"/>
    <mergeCell ref="E9109:E9111"/>
    <mergeCell ref="F9109:F9111"/>
    <mergeCell ref="G9109:G9111"/>
    <mergeCell ref="H9109:H9111"/>
    <mergeCell ref="I9103:I9105"/>
    <mergeCell ref="J9103:J9105"/>
    <mergeCell ref="C9106:C9108"/>
    <mergeCell ref="D9106:D9108"/>
    <mergeCell ref="E9106:E9108"/>
    <mergeCell ref="F9106:F9108"/>
    <mergeCell ref="G9106:G9108"/>
    <mergeCell ref="H9106:H9108"/>
    <mergeCell ref="I9106:I9108"/>
    <mergeCell ref="J9106:J9108"/>
    <mergeCell ref="C9103:C9105"/>
    <mergeCell ref="D9103:D9105"/>
    <mergeCell ref="E9103:E9105"/>
    <mergeCell ref="F9103:F9105"/>
    <mergeCell ref="G9103:G9105"/>
    <mergeCell ref="H9103:H9105"/>
    <mergeCell ref="I9097:I9099"/>
    <mergeCell ref="J9097:J9099"/>
    <mergeCell ref="C9100:C9102"/>
    <mergeCell ref="D9100:D9102"/>
    <mergeCell ref="E9100:E9102"/>
    <mergeCell ref="F9100:F9102"/>
    <mergeCell ref="G9100:G9102"/>
    <mergeCell ref="H9100:H9102"/>
    <mergeCell ref="I9100:I9102"/>
    <mergeCell ref="J9100:J9102"/>
    <mergeCell ref="C9097:C9099"/>
    <mergeCell ref="D9097:D9099"/>
    <mergeCell ref="E9097:E9099"/>
    <mergeCell ref="F9097:F9099"/>
    <mergeCell ref="G9097:G9099"/>
    <mergeCell ref="H9097:H9099"/>
    <mergeCell ref="I9091:I9093"/>
    <mergeCell ref="J9091:J9093"/>
    <mergeCell ref="C9094:C9096"/>
    <mergeCell ref="D9094:D9096"/>
    <mergeCell ref="E9094:E9096"/>
    <mergeCell ref="F9094:F9096"/>
    <mergeCell ref="G9094:G9096"/>
    <mergeCell ref="H9094:H9096"/>
    <mergeCell ref="I9094:I9096"/>
    <mergeCell ref="J9094:J9096"/>
    <mergeCell ref="C9091:C9093"/>
    <mergeCell ref="D9091:D9093"/>
    <mergeCell ref="E9091:E9093"/>
    <mergeCell ref="F9091:F9093"/>
    <mergeCell ref="G9091:G9093"/>
    <mergeCell ref="H9091:H9093"/>
    <mergeCell ref="I9085:I9087"/>
    <mergeCell ref="J9085:J9087"/>
    <mergeCell ref="C9088:C9090"/>
    <mergeCell ref="D9088:D9090"/>
    <mergeCell ref="E9088:E9090"/>
    <mergeCell ref="F9088:F9090"/>
    <mergeCell ref="G9088:G9090"/>
    <mergeCell ref="H9088:H9090"/>
    <mergeCell ref="I9088:I9090"/>
    <mergeCell ref="J9088:J9090"/>
    <mergeCell ref="C9085:C9087"/>
    <mergeCell ref="D9085:D9087"/>
    <mergeCell ref="E9085:E9087"/>
    <mergeCell ref="F9085:F9087"/>
    <mergeCell ref="G9085:G9087"/>
    <mergeCell ref="H9085:H9087"/>
    <mergeCell ref="I9079:I9081"/>
    <mergeCell ref="J9079:J9081"/>
    <mergeCell ref="C9082:C9084"/>
    <mergeCell ref="D9082:D9084"/>
    <mergeCell ref="E9082:E9084"/>
    <mergeCell ref="F9082:F9084"/>
    <mergeCell ref="G9082:G9084"/>
    <mergeCell ref="H9082:H9084"/>
    <mergeCell ref="I9082:I9084"/>
    <mergeCell ref="J9082:J9084"/>
    <mergeCell ref="C9079:C9081"/>
    <mergeCell ref="D9079:D9081"/>
    <mergeCell ref="E9079:E9081"/>
    <mergeCell ref="F9079:F9081"/>
    <mergeCell ref="G9079:G9081"/>
    <mergeCell ref="H9079:H9081"/>
    <mergeCell ref="I9073:I9075"/>
    <mergeCell ref="J9073:J9075"/>
    <mergeCell ref="C9076:C9078"/>
    <mergeCell ref="D9076:D9078"/>
    <mergeCell ref="E9076:E9078"/>
    <mergeCell ref="F9076:F9078"/>
    <mergeCell ref="G9076:G9078"/>
    <mergeCell ref="H9076:H9078"/>
    <mergeCell ref="I9076:I9078"/>
    <mergeCell ref="J9076:J9078"/>
    <mergeCell ref="C9073:C9075"/>
    <mergeCell ref="D9073:D9075"/>
    <mergeCell ref="E9073:E9075"/>
    <mergeCell ref="F9073:F9075"/>
    <mergeCell ref="G9073:G9075"/>
    <mergeCell ref="H9073:H9075"/>
    <mergeCell ref="I9067:I9069"/>
    <mergeCell ref="J9067:J9069"/>
    <mergeCell ref="C9070:C9072"/>
    <mergeCell ref="D9070:D9072"/>
    <mergeCell ref="E9070:E9072"/>
    <mergeCell ref="F9070:F9072"/>
    <mergeCell ref="G9070:G9072"/>
    <mergeCell ref="H9070:H9072"/>
    <mergeCell ref="I9070:I9072"/>
    <mergeCell ref="J9070:J9072"/>
    <mergeCell ref="C9067:C9069"/>
    <mergeCell ref="D9067:D9069"/>
    <mergeCell ref="E9067:E9069"/>
    <mergeCell ref="F9067:F9069"/>
    <mergeCell ref="G9067:G9069"/>
    <mergeCell ref="H9067:H9069"/>
    <mergeCell ref="I9061:I9063"/>
    <mergeCell ref="J9061:J9063"/>
    <mergeCell ref="C9064:C9066"/>
    <mergeCell ref="D9064:D9066"/>
    <mergeCell ref="E9064:E9066"/>
    <mergeCell ref="F9064:F9066"/>
    <mergeCell ref="G9064:G9066"/>
    <mergeCell ref="H9064:H9066"/>
    <mergeCell ref="I9064:I9066"/>
    <mergeCell ref="J9064:J9066"/>
    <mergeCell ref="C9061:C9063"/>
    <mergeCell ref="D9061:D9063"/>
    <mergeCell ref="E9061:E9063"/>
    <mergeCell ref="F9061:F9063"/>
    <mergeCell ref="G9061:G9063"/>
    <mergeCell ref="H9061:H9063"/>
    <mergeCell ref="I9055:I9057"/>
    <mergeCell ref="J9055:J9057"/>
    <mergeCell ref="C9058:C9060"/>
    <mergeCell ref="D9058:D9060"/>
    <mergeCell ref="E9058:E9060"/>
    <mergeCell ref="F9058:F9060"/>
    <mergeCell ref="G9058:G9060"/>
    <mergeCell ref="H9058:H9060"/>
    <mergeCell ref="I9058:I9060"/>
    <mergeCell ref="J9058:J9060"/>
    <mergeCell ref="C9055:C9057"/>
    <mergeCell ref="D9055:D9057"/>
    <mergeCell ref="E9055:E9057"/>
    <mergeCell ref="F9055:F9057"/>
    <mergeCell ref="G9055:G9057"/>
    <mergeCell ref="H9055:H9057"/>
    <mergeCell ref="I9049:I9051"/>
    <mergeCell ref="J9049:J9051"/>
    <mergeCell ref="C9052:C9054"/>
    <mergeCell ref="D9052:D9054"/>
    <mergeCell ref="E9052:E9054"/>
    <mergeCell ref="F9052:F9054"/>
    <mergeCell ref="G9052:G9054"/>
    <mergeCell ref="H9052:H9054"/>
    <mergeCell ref="I9052:I9054"/>
    <mergeCell ref="J9052:J9054"/>
    <mergeCell ref="C9049:C9051"/>
    <mergeCell ref="D9049:D9051"/>
    <mergeCell ref="E9049:E9051"/>
    <mergeCell ref="F9049:F9051"/>
    <mergeCell ref="G9049:G9051"/>
    <mergeCell ref="H9049:H9051"/>
    <mergeCell ref="I9043:I9045"/>
    <mergeCell ref="J9043:J9045"/>
    <mergeCell ref="C9046:C9048"/>
    <mergeCell ref="D9046:D9048"/>
    <mergeCell ref="E9046:E9048"/>
    <mergeCell ref="F9046:F9048"/>
    <mergeCell ref="G9046:G9048"/>
    <mergeCell ref="H9046:H9048"/>
    <mergeCell ref="I9046:I9048"/>
    <mergeCell ref="J9046:J9048"/>
    <mergeCell ref="C9043:C9045"/>
    <mergeCell ref="D9043:D9045"/>
    <mergeCell ref="E9043:E9045"/>
    <mergeCell ref="F9043:F9045"/>
    <mergeCell ref="G9043:G9045"/>
    <mergeCell ref="H9043:H9045"/>
    <mergeCell ref="I9037:I9039"/>
    <mergeCell ref="J9037:J9039"/>
    <mergeCell ref="C9040:C9042"/>
    <mergeCell ref="D9040:D9042"/>
    <mergeCell ref="E9040:E9042"/>
    <mergeCell ref="F9040:F9042"/>
    <mergeCell ref="G9040:G9042"/>
    <mergeCell ref="H9040:H9042"/>
    <mergeCell ref="I9040:I9042"/>
    <mergeCell ref="J9040:J9042"/>
    <mergeCell ref="C9037:C9039"/>
    <mergeCell ref="D9037:D9039"/>
    <mergeCell ref="E9037:E9039"/>
    <mergeCell ref="F9037:F9039"/>
    <mergeCell ref="G9037:G9039"/>
    <mergeCell ref="H9037:H9039"/>
    <mergeCell ref="I9031:I9033"/>
    <mergeCell ref="J9031:J9033"/>
    <mergeCell ref="C9034:C9036"/>
    <mergeCell ref="D9034:D9036"/>
    <mergeCell ref="E9034:E9036"/>
    <mergeCell ref="F9034:F9036"/>
    <mergeCell ref="G9034:G9036"/>
    <mergeCell ref="H9034:H9036"/>
    <mergeCell ref="I9034:I9036"/>
    <mergeCell ref="J9034:J9036"/>
    <mergeCell ref="C9031:C9033"/>
    <mergeCell ref="D9031:D9033"/>
    <mergeCell ref="E9031:E9033"/>
    <mergeCell ref="F9031:F9033"/>
    <mergeCell ref="G9031:G9033"/>
    <mergeCell ref="H9031:H9033"/>
    <mergeCell ref="I9025:I9027"/>
    <mergeCell ref="J9025:J9027"/>
    <mergeCell ref="C9028:C9030"/>
    <mergeCell ref="D9028:D9030"/>
    <mergeCell ref="E9028:E9030"/>
    <mergeCell ref="F9028:F9030"/>
    <mergeCell ref="G9028:G9030"/>
    <mergeCell ref="H9028:H9030"/>
    <mergeCell ref="I9028:I9030"/>
    <mergeCell ref="J9028:J9030"/>
    <mergeCell ref="C9025:C9027"/>
    <mergeCell ref="D9025:D9027"/>
    <mergeCell ref="E9025:E9027"/>
    <mergeCell ref="F9025:F9027"/>
    <mergeCell ref="G9025:G9027"/>
    <mergeCell ref="H9025:H9027"/>
    <mergeCell ref="I9019:I9021"/>
    <mergeCell ref="J9019:J9021"/>
    <mergeCell ref="C9022:C9024"/>
    <mergeCell ref="D9022:D9024"/>
    <mergeCell ref="E9022:E9024"/>
    <mergeCell ref="F9022:F9024"/>
    <mergeCell ref="G9022:G9024"/>
    <mergeCell ref="H9022:H9024"/>
    <mergeCell ref="I9022:I9024"/>
    <mergeCell ref="J9022:J9024"/>
    <mergeCell ref="C9019:C9021"/>
    <mergeCell ref="D9019:D9021"/>
    <mergeCell ref="E9019:E9021"/>
    <mergeCell ref="F9019:F9021"/>
    <mergeCell ref="G9019:G9021"/>
    <mergeCell ref="H9019:H9021"/>
    <mergeCell ref="I9013:I9015"/>
    <mergeCell ref="J9013:J9015"/>
    <mergeCell ref="C9016:C9018"/>
    <mergeCell ref="D9016:D9018"/>
    <mergeCell ref="E9016:E9018"/>
    <mergeCell ref="F9016:F9018"/>
    <mergeCell ref="G9016:G9018"/>
    <mergeCell ref="H9016:H9018"/>
    <mergeCell ref="I9016:I9018"/>
    <mergeCell ref="J9016:J9018"/>
    <mergeCell ref="C9013:C9015"/>
    <mergeCell ref="D9013:D9015"/>
    <mergeCell ref="E9013:E9015"/>
    <mergeCell ref="F9013:F9015"/>
    <mergeCell ref="G9013:G9015"/>
    <mergeCell ref="H9013:H9015"/>
    <mergeCell ref="I9007:I9009"/>
    <mergeCell ref="J9007:J9009"/>
    <mergeCell ref="C9010:C9012"/>
    <mergeCell ref="D9010:D9012"/>
    <mergeCell ref="E9010:E9012"/>
    <mergeCell ref="F9010:F9012"/>
    <mergeCell ref="G9010:G9012"/>
    <mergeCell ref="H9010:H9012"/>
    <mergeCell ref="I9010:I9012"/>
    <mergeCell ref="J9010:J9012"/>
    <mergeCell ref="C9007:C9009"/>
    <mergeCell ref="D9007:D9009"/>
    <mergeCell ref="E9007:E9009"/>
    <mergeCell ref="F9007:F9009"/>
    <mergeCell ref="G9007:G9009"/>
    <mergeCell ref="H9007:H9009"/>
    <mergeCell ref="I9001:I9003"/>
    <mergeCell ref="J9001:J9003"/>
    <mergeCell ref="C9004:C9006"/>
    <mergeCell ref="D9004:D9006"/>
    <mergeCell ref="E9004:E9006"/>
    <mergeCell ref="F9004:F9006"/>
    <mergeCell ref="G9004:G9006"/>
    <mergeCell ref="H9004:H9006"/>
    <mergeCell ref="I9004:I9006"/>
    <mergeCell ref="J9004:J9006"/>
    <mergeCell ref="C9001:C9003"/>
    <mergeCell ref="D9001:D9003"/>
    <mergeCell ref="E9001:E9003"/>
    <mergeCell ref="F9001:F9003"/>
    <mergeCell ref="G9001:G9003"/>
    <mergeCell ref="H9001:H9003"/>
    <mergeCell ref="I8995:I8997"/>
    <mergeCell ref="J8995:J8997"/>
    <mergeCell ref="C8998:C9000"/>
    <mergeCell ref="D8998:D9000"/>
    <mergeCell ref="E8998:E9000"/>
    <mergeCell ref="F8998:F9000"/>
    <mergeCell ref="G8998:G9000"/>
    <mergeCell ref="H8998:H9000"/>
    <mergeCell ref="I8998:I9000"/>
    <mergeCell ref="J8998:J9000"/>
    <mergeCell ref="C8995:C8997"/>
    <mergeCell ref="D8995:D8997"/>
    <mergeCell ref="E8995:E8997"/>
    <mergeCell ref="F8995:F8997"/>
    <mergeCell ref="G8995:G8997"/>
    <mergeCell ref="H8995:H8997"/>
    <mergeCell ref="I8989:I8991"/>
    <mergeCell ref="J8989:J8991"/>
    <mergeCell ref="C8992:C8994"/>
    <mergeCell ref="D8992:D8994"/>
    <mergeCell ref="E8992:E8994"/>
    <mergeCell ref="F8992:F8994"/>
    <mergeCell ref="G8992:G8994"/>
    <mergeCell ref="H8992:H8994"/>
    <mergeCell ref="I8992:I8994"/>
    <mergeCell ref="J8992:J8994"/>
    <mergeCell ref="C8989:C8991"/>
    <mergeCell ref="D8989:D8991"/>
    <mergeCell ref="E8989:E8991"/>
    <mergeCell ref="F8989:F8991"/>
    <mergeCell ref="G8989:G8991"/>
    <mergeCell ref="H8989:H8991"/>
    <mergeCell ref="I8983:I8985"/>
    <mergeCell ref="J8983:J8985"/>
    <mergeCell ref="C8986:C8988"/>
    <mergeCell ref="D8986:D8988"/>
    <mergeCell ref="E8986:E8988"/>
    <mergeCell ref="F8986:F8988"/>
    <mergeCell ref="G8986:G8988"/>
    <mergeCell ref="H8986:H8988"/>
    <mergeCell ref="I8986:I8988"/>
    <mergeCell ref="J8986:J8988"/>
    <mergeCell ref="C8983:C8985"/>
    <mergeCell ref="D8983:D8985"/>
    <mergeCell ref="E8983:E8985"/>
    <mergeCell ref="F8983:F8985"/>
    <mergeCell ref="G8983:G8985"/>
    <mergeCell ref="H8983:H8985"/>
    <mergeCell ref="I8977:I8979"/>
    <mergeCell ref="J8977:J8979"/>
    <mergeCell ref="C8980:C8982"/>
    <mergeCell ref="D8980:D8982"/>
    <mergeCell ref="E8980:E8982"/>
    <mergeCell ref="F8980:F8982"/>
    <mergeCell ref="G8980:G8982"/>
    <mergeCell ref="H8980:H8982"/>
    <mergeCell ref="I8980:I8982"/>
    <mergeCell ref="J8980:J8982"/>
    <mergeCell ref="C8977:C8979"/>
    <mergeCell ref="D8977:D8979"/>
    <mergeCell ref="E8977:E8979"/>
    <mergeCell ref="F8977:F8979"/>
    <mergeCell ref="G8977:G8979"/>
    <mergeCell ref="H8977:H8979"/>
    <mergeCell ref="I8971:I8973"/>
    <mergeCell ref="J8971:J8973"/>
    <mergeCell ref="C8974:C8976"/>
    <mergeCell ref="D8974:D8976"/>
    <mergeCell ref="E8974:E8976"/>
    <mergeCell ref="F8974:F8976"/>
    <mergeCell ref="G8974:G8976"/>
    <mergeCell ref="H8974:H8976"/>
    <mergeCell ref="I8974:I8976"/>
    <mergeCell ref="J8974:J8976"/>
    <mergeCell ref="C8971:C8973"/>
    <mergeCell ref="D8971:D8973"/>
    <mergeCell ref="E8971:E8973"/>
    <mergeCell ref="F8971:F8973"/>
    <mergeCell ref="G8971:G8973"/>
    <mergeCell ref="H8971:H8973"/>
    <mergeCell ref="J8965:J8967"/>
    <mergeCell ref="B8968:B9117"/>
    <mergeCell ref="C8968:C8970"/>
    <mergeCell ref="D8968:D8970"/>
    <mergeCell ref="E8968:E8970"/>
    <mergeCell ref="F8968:F8970"/>
    <mergeCell ref="G8968:G8970"/>
    <mergeCell ref="H8968:H8970"/>
    <mergeCell ref="I8968:I8970"/>
    <mergeCell ref="J8968:J8970"/>
    <mergeCell ref="I8962:I8964"/>
    <mergeCell ref="J8962:J8964"/>
    <mergeCell ref="B8965:B8967"/>
    <mergeCell ref="C8965:C8967"/>
    <mergeCell ref="D8965:D8967"/>
    <mergeCell ref="E8965:E8967"/>
    <mergeCell ref="F8965:F8967"/>
    <mergeCell ref="G8965:G8967"/>
    <mergeCell ref="H8965:H8967"/>
    <mergeCell ref="I8965:I8967"/>
    <mergeCell ref="C8962:C8964"/>
    <mergeCell ref="D8962:D8964"/>
    <mergeCell ref="E8962:E8964"/>
    <mergeCell ref="F8962:F8964"/>
    <mergeCell ref="G8962:G8964"/>
    <mergeCell ref="H8962:H8964"/>
    <mergeCell ref="I8956:I8958"/>
    <mergeCell ref="J8956:J8958"/>
    <mergeCell ref="C8959:C8961"/>
    <mergeCell ref="D8959:D8961"/>
    <mergeCell ref="E8959:E8961"/>
    <mergeCell ref="F8959:F8961"/>
    <mergeCell ref="G8959:G8961"/>
    <mergeCell ref="H8959:H8961"/>
    <mergeCell ref="I8959:I8961"/>
    <mergeCell ref="J8959:J8961"/>
    <mergeCell ref="C8956:C8958"/>
    <mergeCell ref="D8956:D8958"/>
    <mergeCell ref="E8956:E8958"/>
    <mergeCell ref="F8956:F8958"/>
    <mergeCell ref="G8956:G8958"/>
    <mergeCell ref="H8956:H8958"/>
    <mergeCell ref="I8950:I8952"/>
    <mergeCell ref="J8950:J8952"/>
    <mergeCell ref="C8953:C8955"/>
    <mergeCell ref="D8953:D8955"/>
    <mergeCell ref="E8953:E8955"/>
    <mergeCell ref="F8953:F8955"/>
    <mergeCell ref="G8953:G8955"/>
    <mergeCell ref="H8953:H8955"/>
    <mergeCell ref="I8953:I8955"/>
    <mergeCell ref="J8953:J8955"/>
    <mergeCell ref="C8950:C8952"/>
    <mergeCell ref="D8950:D8952"/>
    <mergeCell ref="E8950:E8952"/>
    <mergeCell ref="F8950:F8952"/>
    <mergeCell ref="G8950:G8952"/>
    <mergeCell ref="H8950:H8952"/>
    <mergeCell ref="I8944:I8946"/>
    <mergeCell ref="J8944:J8946"/>
    <mergeCell ref="C8947:C8949"/>
    <mergeCell ref="D8947:D8949"/>
    <mergeCell ref="E8947:E8949"/>
    <mergeCell ref="F8947:F8949"/>
    <mergeCell ref="G8947:G8949"/>
    <mergeCell ref="H8947:H8949"/>
    <mergeCell ref="I8947:I8949"/>
    <mergeCell ref="J8947:J8949"/>
    <mergeCell ref="C8944:C8946"/>
    <mergeCell ref="D8944:D8946"/>
    <mergeCell ref="E8944:E8946"/>
    <mergeCell ref="F8944:F8946"/>
    <mergeCell ref="G8944:G8946"/>
    <mergeCell ref="H8944:H8946"/>
    <mergeCell ref="I8938:I8940"/>
    <mergeCell ref="J8938:J8940"/>
    <mergeCell ref="C8941:C8943"/>
    <mergeCell ref="D8941:D8943"/>
    <mergeCell ref="E8941:E8943"/>
    <mergeCell ref="F8941:F8943"/>
    <mergeCell ref="G8941:G8943"/>
    <mergeCell ref="H8941:H8943"/>
    <mergeCell ref="I8941:I8943"/>
    <mergeCell ref="J8941:J8943"/>
    <mergeCell ref="C8938:C8940"/>
    <mergeCell ref="D8938:D8940"/>
    <mergeCell ref="E8938:E8940"/>
    <mergeCell ref="F8938:F8940"/>
    <mergeCell ref="G8938:G8940"/>
    <mergeCell ref="H8938:H8940"/>
    <mergeCell ref="I8932:I8934"/>
    <mergeCell ref="J8932:J8934"/>
    <mergeCell ref="C8935:C8937"/>
    <mergeCell ref="D8935:D8937"/>
    <mergeCell ref="E8935:E8937"/>
    <mergeCell ref="F8935:F8937"/>
    <mergeCell ref="G8935:G8937"/>
    <mergeCell ref="H8935:H8937"/>
    <mergeCell ref="I8935:I8937"/>
    <mergeCell ref="J8935:J8937"/>
    <mergeCell ref="C8932:C8934"/>
    <mergeCell ref="D8932:D8934"/>
    <mergeCell ref="E8932:E8934"/>
    <mergeCell ref="F8932:F8934"/>
    <mergeCell ref="G8932:G8934"/>
    <mergeCell ref="H8932:H8934"/>
    <mergeCell ref="I8926:I8928"/>
    <mergeCell ref="J8926:J8928"/>
    <mergeCell ref="C8929:C8931"/>
    <mergeCell ref="D8929:D8931"/>
    <mergeCell ref="E8929:E8931"/>
    <mergeCell ref="F8929:F8931"/>
    <mergeCell ref="G8929:G8931"/>
    <mergeCell ref="H8929:H8931"/>
    <mergeCell ref="I8929:I8931"/>
    <mergeCell ref="J8929:J8931"/>
    <mergeCell ref="C8926:C8928"/>
    <mergeCell ref="D8926:D8928"/>
    <mergeCell ref="E8926:E8928"/>
    <mergeCell ref="F8926:F8928"/>
    <mergeCell ref="G8926:G8928"/>
    <mergeCell ref="H8926:H8928"/>
    <mergeCell ref="I8920:I8922"/>
    <mergeCell ref="J8920:J8922"/>
    <mergeCell ref="C8923:C8925"/>
    <mergeCell ref="D8923:D8925"/>
    <mergeCell ref="E8923:E8925"/>
    <mergeCell ref="F8923:F8925"/>
    <mergeCell ref="G8923:G8925"/>
    <mergeCell ref="H8923:H8925"/>
    <mergeCell ref="I8923:I8925"/>
    <mergeCell ref="J8923:J8925"/>
    <mergeCell ref="C8920:C8922"/>
    <mergeCell ref="D8920:D8922"/>
    <mergeCell ref="E8920:E8922"/>
    <mergeCell ref="F8920:F8922"/>
    <mergeCell ref="G8920:G8922"/>
    <mergeCell ref="H8920:H8922"/>
    <mergeCell ref="I8914:I8916"/>
    <mergeCell ref="J8914:J8916"/>
    <mergeCell ref="C8917:C8919"/>
    <mergeCell ref="D8917:D8919"/>
    <mergeCell ref="E8917:E8919"/>
    <mergeCell ref="F8917:F8919"/>
    <mergeCell ref="G8917:G8919"/>
    <mergeCell ref="H8917:H8919"/>
    <mergeCell ref="I8917:I8919"/>
    <mergeCell ref="J8917:J8919"/>
    <mergeCell ref="C8914:C8916"/>
    <mergeCell ref="D8914:D8916"/>
    <mergeCell ref="E8914:E8916"/>
    <mergeCell ref="F8914:F8916"/>
    <mergeCell ref="G8914:G8916"/>
    <mergeCell ref="H8914:H8916"/>
    <mergeCell ref="I8908:I8910"/>
    <mergeCell ref="J8908:J8910"/>
    <mergeCell ref="C8911:C8913"/>
    <mergeCell ref="D8911:D8913"/>
    <mergeCell ref="E8911:E8913"/>
    <mergeCell ref="F8911:F8913"/>
    <mergeCell ref="G8911:G8913"/>
    <mergeCell ref="H8911:H8913"/>
    <mergeCell ref="I8911:I8913"/>
    <mergeCell ref="J8911:J8913"/>
    <mergeCell ref="C8908:C8910"/>
    <mergeCell ref="D8908:D8910"/>
    <mergeCell ref="E8908:E8910"/>
    <mergeCell ref="F8908:F8910"/>
    <mergeCell ref="G8908:G8910"/>
    <mergeCell ref="H8908:H8910"/>
    <mergeCell ref="I8902:I8904"/>
    <mergeCell ref="J8902:J8904"/>
    <mergeCell ref="C8905:C8907"/>
    <mergeCell ref="D8905:D8907"/>
    <mergeCell ref="E8905:E8907"/>
    <mergeCell ref="G8905:G8907"/>
    <mergeCell ref="H8905:H8907"/>
    <mergeCell ref="I8905:I8907"/>
    <mergeCell ref="J8905:J8907"/>
    <mergeCell ref="F8906:F8907"/>
    <mergeCell ref="C8902:C8904"/>
    <mergeCell ref="D8902:D8904"/>
    <mergeCell ref="E8902:E8904"/>
    <mergeCell ref="F8902:F8904"/>
    <mergeCell ref="G8902:G8904"/>
    <mergeCell ref="H8902:H8904"/>
    <mergeCell ref="I8896:I8898"/>
    <mergeCell ref="J8896:J8898"/>
    <mergeCell ref="C8899:C8901"/>
    <mergeCell ref="D8899:D8901"/>
    <mergeCell ref="E8899:E8901"/>
    <mergeCell ref="F8899:F8901"/>
    <mergeCell ref="G8899:G8901"/>
    <mergeCell ref="H8899:H8901"/>
    <mergeCell ref="I8899:I8901"/>
    <mergeCell ref="J8899:J8901"/>
    <mergeCell ref="C8896:C8898"/>
    <mergeCell ref="D8896:D8898"/>
    <mergeCell ref="E8896:E8898"/>
    <mergeCell ref="F8896:F8898"/>
    <mergeCell ref="G8896:G8898"/>
    <mergeCell ref="H8896:H8898"/>
    <mergeCell ref="I8890:I8892"/>
    <mergeCell ref="J8890:J8892"/>
    <mergeCell ref="C8893:C8895"/>
    <mergeCell ref="D8893:D8895"/>
    <mergeCell ref="E8893:E8895"/>
    <mergeCell ref="F8893:F8895"/>
    <mergeCell ref="G8893:G8895"/>
    <mergeCell ref="H8893:H8895"/>
    <mergeCell ref="I8893:I8895"/>
    <mergeCell ref="J8893:J8895"/>
    <mergeCell ref="C8890:C8892"/>
    <mergeCell ref="D8890:D8892"/>
    <mergeCell ref="E8890:E8892"/>
    <mergeCell ref="F8890:F8892"/>
    <mergeCell ref="G8890:G8892"/>
    <mergeCell ref="H8890:H8892"/>
    <mergeCell ref="I8884:I8886"/>
    <mergeCell ref="J8884:J8886"/>
    <mergeCell ref="C8887:C8889"/>
    <mergeCell ref="D8887:D8889"/>
    <mergeCell ref="E8887:E8889"/>
    <mergeCell ref="F8887:F8889"/>
    <mergeCell ref="G8887:G8889"/>
    <mergeCell ref="H8887:H8889"/>
    <mergeCell ref="I8887:I8889"/>
    <mergeCell ref="J8887:J8889"/>
    <mergeCell ref="C8884:C8886"/>
    <mergeCell ref="D8884:D8886"/>
    <mergeCell ref="E8884:E8886"/>
    <mergeCell ref="F8884:F8886"/>
    <mergeCell ref="G8884:G8886"/>
    <mergeCell ref="H8884:H8886"/>
    <mergeCell ref="I8878:I8880"/>
    <mergeCell ref="J8878:J8880"/>
    <mergeCell ref="C8881:C8883"/>
    <mergeCell ref="D8881:D8883"/>
    <mergeCell ref="E8881:E8883"/>
    <mergeCell ref="F8881:F8883"/>
    <mergeCell ref="G8881:G8883"/>
    <mergeCell ref="H8881:H8883"/>
    <mergeCell ref="I8881:I8883"/>
    <mergeCell ref="J8881:J8883"/>
    <mergeCell ref="C8878:C8880"/>
    <mergeCell ref="D8878:D8880"/>
    <mergeCell ref="E8878:E8880"/>
    <mergeCell ref="F8878:F8880"/>
    <mergeCell ref="G8878:G8880"/>
    <mergeCell ref="H8878:H8880"/>
    <mergeCell ref="I8872:I8874"/>
    <mergeCell ref="J8872:J8874"/>
    <mergeCell ref="C8875:C8877"/>
    <mergeCell ref="D8875:D8877"/>
    <mergeCell ref="E8875:E8877"/>
    <mergeCell ref="F8875:F8877"/>
    <mergeCell ref="G8875:G8877"/>
    <mergeCell ref="H8875:H8877"/>
    <mergeCell ref="I8875:I8877"/>
    <mergeCell ref="J8875:J8877"/>
    <mergeCell ref="C8872:C8874"/>
    <mergeCell ref="D8872:D8874"/>
    <mergeCell ref="E8872:E8874"/>
    <mergeCell ref="F8872:F8874"/>
    <mergeCell ref="G8872:G8874"/>
    <mergeCell ref="H8872:H8874"/>
    <mergeCell ref="I8866:I8868"/>
    <mergeCell ref="J8866:J8868"/>
    <mergeCell ref="C8869:C8871"/>
    <mergeCell ref="D8869:D8871"/>
    <mergeCell ref="E8869:E8871"/>
    <mergeCell ref="F8869:F8871"/>
    <mergeCell ref="G8869:G8871"/>
    <mergeCell ref="H8869:H8871"/>
    <mergeCell ref="I8869:I8871"/>
    <mergeCell ref="J8869:J8871"/>
    <mergeCell ref="C8866:C8868"/>
    <mergeCell ref="D8866:D8868"/>
    <mergeCell ref="E8866:E8868"/>
    <mergeCell ref="F8866:F8868"/>
    <mergeCell ref="G8866:G8868"/>
    <mergeCell ref="H8866:H8868"/>
    <mergeCell ref="I8860:I8862"/>
    <mergeCell ref="J8860:J8862"/>
    <mergeCell ref="C8863:C8865"/>
    <mergeCell ref="D8863:D8865"/>
    <mergeCell ref="E8863:E8865"/>
    <mergeCell ref="F8863:F8865"/>
    <mergeCell ref="G8863:G8865"/>
    <mergeCell ref="H8863:H8865"/>
    <mergeCell ref="I8863:I8865"/>
    <mergeCell ref="J8863:J8865"/>
    <mergeCell ref="C8860:C8862"/>
    <mergeCell ref="D8860:D8862"/>
    <mergeCell ref="E8860:E8862"/>
    <mergeCell ref="F8860:F8862"/>
    <mergeCell ref="G8860:G8862"/>
    <mergeCell ref="H8860:H8862"/>
    <mergeCell ref="I8854:I8856"/>
    <mergeCell ref="J8854:J8856"/>
    <mergeCell ref="C8857:C8859"/>
    <mergeCell ref="D8857:D8859"/>
    <mergeCell ref="E8857:E8859"/>
    <mergeCell ref="F8857:F8859"/>
    <mergeCell ref="G8857:G8859"/>
    <mergeCell ref="H8857:H8859"/>
    <mergeCell ref="I8857:I8859"/>
    <mergeCell ref="J8857:J8859"/>
    <mergeCell ref="C8854:C8856"/>
    <mergeCell ref="D8854:D8856"/>
    <mergeCell ref="E8854:E8856"/>
    <mergeCell ref="F8854:F8856"/>
    <mergeCell ref="G8854:G8856"/>
    <mergeCell ref="H8854:H8856"/>
    <mergeCell ref="I8848:I8850"/>
    <mergeCell ref="J8848:J8850"/>
    <mergeCell ref="C8851:C8853"/>
    <mergeCell ref="D8851:D8853"/>
    <mergeCell ref="E8851:E8853"/>
    <mergeCell ref="F8851:F8853"/>
    <mergeCell ref="G8851:G8853"/>
    <mergeCell ref="H8851:H8853"/>
    <mergeCell ref="I8851:I8853"/>
    <mergeCell ref="J8851:J8853"/>
    <mergeCell ref="C8848:C8850"/>
    <mergeCell ref="D8848:D8850"/>
    <mergeCell ref="E8848:E8850"/>
    <mergeCell ref="F8848:F8850"/>
    <mergeCell ref="G8848:G8850"/>
    <mergeCell ref="H8848:H8850"/>
    <mergeCell ref="I8842:I8844"/>
    <mergeCell ref="J8842:J8844"/>
    <mergeCell ref="C8845:C8847"/>
    <mergeCell ref="D8845:D8847"/>
    <mergeCell ref="E8845:E8847"/>
    <mergeCell ref="F8845:F8847"/>
    <mergeCell ref="G8845:G8847"/>
    <mergeCell ref="H8845:H8847"/>
    <mergeCell ref="I8845:I8847"/>
    <mergeCell ref="J8845:J8847"/>
    <mergeCell ref="C8842:C8844"/>
    <mergeCell ref="D8842:D8844"/>
    <mergeCell ref="E8842:E8844"/>
    <mergeCell ref="F8842:F8844"/>
    <mergeCell ref="G8842:G8844"/>
    <mergeCell ref="H8842:H8844"/>
    <mergeCell ref="I8836:I8838"/>
    <mergeCell ref="J8836:J8838"/>
    <mergeCell ref="C8839:C8841"/>
    <mergeCell ref="D8839:D8841"/>
    <mergeCell ref="E8839:E8841"/>
    <mergeCell ref="F8839:F8841"/>
    <mergeCell ref="G8839:G8841"/>
    <mergeCell ref="H8839:H8841"/>
    <mergeCell ref="I8839:I8841"/>
    <mergeCell ref="J8839:J8841"/>
    <mergeCell ref="C8836:C8838"/>
    <mergeCell ref="D8836:D8838"/>
    <mergeCell ref="E8836:E8838"/>
    <mergeCell ref="F8836:F8838"/>
    <mergeCell ref="G8836:G8838"/>
    <mergeCell ref="H8836:H8838"/>
    <mergeCell ref="I8830:I8832"/>
    <mergeCell ref="J8830:J8832"/>
    <mergeCell ref="C8833:C8835"/>
    <mergeCell ref="D8833:D8835"/>
    <mergeCell ref="E8833:E8835"/>
    <mergeCell ref="F8833:F8835"/>
    <mergeCell ref="G8833:G8835"/>
    <mergeCell ref="H8833:H8835"/>
    <mergeCell ref="I8833:I8835"/>
    <mergeCell ref="J8833:J8835"/>
    <mergeCell ref="H8827:H8829"/>
    <mergeCell ref="I8827:I8829"/>
    <mergeCell ref="J8827:J8829"/>
    <mergeCell ref="B8830:B8964"/>
    <mergeCell ref="C8830:C8832"/>
    <mergeCell ref="D8830:D8832"/>
    <mergeCell ref="E8830:E8832"/>
    <mergeCell ref="F8830:F8832"/>
    <mergeCell ref="G8830:G8832"/>
    <mergeCell ref="H8830:H8832"/>
    <mergeCell ref="B8827:B8829"/>
    <mergeCell ref="C8827:C8829"/>
    <mergeCell ref="D8827:D8829"/>
    <mergeCell ref="E8827:E8829"/>
    <mergeCell ref="F8827:F8829"/>
    <mergeCell ref="G8827:G8829"/>
    <mergeCell ref="I8821:I8823"/>
    <mergeCell ref="J8821:J8823"/>
    <mergeCell ref="C8824:C8826"/>
    <mergeCell ref="D8824:D8826"/>
    <mergeCell ref="E8824:E8826"/>
    <mergeCell ref="F8824:F8826"/>
    <mergeCell ref="G8824:G8826"/>
    <mergeCell ref="H8824:H8826"/>
    <mergeCell ref="I8824:I8826"/>
    <mergeCell ref="J8824:J8826"/>
    <mergeCell ref="C8821:C8823"/>
    <mergeCell ref="D8821:D8823"/>
    <mergeCell ref="E8821:E8823"/>
    <mergeCell ref="F8821:F8823"/>
    <mergeCell ref="G8821:G8823"/>
    <mergeCell ref="H8821:H8823"/>
    <mergeCell ref="I8815:I8817"/>
    <mergeCell ref="J8815:J8817"/>
    <mergeCell ref="C8818:C8820"/>
    <mergeCell ref="D8818:D8820"/>
    <mergeCell ref="E8818:E8820"/>
    <mergeCell ref="F8818:F8820"/>
    <mergeCell ref="G8818:G8820"/>
    <mergeCell ref="H8818:H8820"/>
    <mergeCell ref="I8818:I8820"/>
    <mergeCell ref="J8818:J8820"/>
    <mergeCell ref="C8815:C8817"/>
    <mergeCell ref="D8815:D8817"/>
    <mergeCell ref="E8815:E8817"/>
    <mergeCell ref="F8815:F8817"/>
    <mergeCell ref="G8815:G8817"/>
    <mergeCell ref="H8815:H8817"/>
    <mergeCell ref="I8809:I8811"/>
    <mergeCell ref="J8809:J8811"/>
    <mergeCell ref="C8812:C8814"/>
    <mergeCell ref="D8812:D8814"/>
    <mergeCell ref="E8812:E8814"/>
    <mergeCell ref="F8812:F8814"/>
    <mergeCell ref="G8812:G8814"/>
    <mergeCell ref="H8812:H8814"/>
    <mergeCell ref="I8812:I8814"/>
    <mergeCell ref="J8812:J8814"/>
    <mergeCell ref="C8809:C8811"/>
    <mergeCell ref="D8809:D8811"/>
    <mergeCell ref="E8809:E8811"/>
    <mergeCell ref="F8809:F8811"/>
    <mergeCell ref="G8809:G8811"/>
    <mergeCell ref="H8809:H8811"/>
    <mergeCell ref="I8803:I8805"/>
    <mergeCell ref="J8803:J8805"/>
    <mergeCell ref="C8806:C8808"/>
    <mergeCell ref="D8806:D8808"/>
    <mergeCell ref="E8806:E8808"/>
    <mergeCell ref="F8806:F8808"/>
    <mergeCell ref="G8806:G8808"/>
    <mergeCell ref="H8806:H8808"/>
    <mergeCell ref="I8806:I8808"/>
    <mergeCell ref="J8806:J8808"/>
    <mergeCell ref="C8803:C8805"/>
    <mergeCell ref="D8803:D8805"/>
    <mergeCell ref="E8803:E8805"/>
    <mergeCell ref="F8803:F8805"/>
    <mergeCell ref="G8803:G8805"/>
    <mergeCell ref="H8803:H8805"/>
    <mergeCell ref="I8797:I8799"/>
    <mergeCell ref="J8797:J8799"/>
    <mergeCell ref="C8800:C8802"/>
    <mergeCell ref="D8800:D8802"/>
    <mergeCell ref="E8800:E8802"/>
    <mergeCell ref="F8800:F8802"/>
    <mergeCell ref="G8800:G8802"/>
    <mergeCell ref="H8800:H8802"/>
    <mergeCell ref="I8800:I8802"/>
    <mergeCell ref="J8800:J8802"/>
    <mergeCell ref="C8797:C8799"/>
    <mergeCell ref="D8797:D8799"/>
    <mergeCell ref="E8797:E8799"/>
    <mergeCell ref="F8797:F8799"/>
    <mergeCell ref="G8797:G8799"/>
    <mergeCell ref="H8797:H8799"/>
    <mergeCell ref="I8791:I8793"/>
    <mergeCell ref="J8791:J8793"/>
    <mergeCell ref="C8794:C8796"/>
    <mergeCell ref="D8794:D8796"/>
    <mergeCell ref="E8794:E8796"/>
    <mergeCell ref="F8794:F8796"/>
    <mergeCell ref="G8794:G8796"/>
    <mergeCell ref="H8794:H8796"/>
    <mergeCell ref="I8794:I8796"/>
    <mergeCell ref="J8794:J8796"/>
    <mergeCell ref="C8791:C8793"/>
    <mergeCell ref="D8791:D8793"/>
    <mergeCell ref="E8791:E8793"/>
    <mergeCell ref="F8791:F8793"/>
    <mergeCell ref="G8791:G8793"/>
    <mergeCell ref="H8791:H8793"/>
    <mergeCell ref="I8785:I8787"/>
    <mergeCell ref="J8785:J8787"/>
    <mergeCell ref="C8788:C8790"/>
    <mergeCell ref="D8788:D8790"/>
    <mergeCell ref="E8788:E8790"/>
    <mergeCell ref="F8788:F8790"/>
    <mergeCell ref="G8788:G8790"/>
    <mergeCell ref="H8788:H8790"/>
    <mergeCell ref="I8788:I8790"/>
    <mergeCell ref="J8788:J8790"/>
    <mergeCell ref="C8785:C8787"/>
    <mergeCell ref="D8785:D8787"/>
    <mergeCell ref="E8785:E8787"/>
    <mergeCell ref="F8785:F8787"/>
    <mergeCell ref="G8785:G8787"/>
    <mergeCell ref="H8785:H8787"/>
    <mergeCell ref="I8779:I8781"/>
    <mergeCell ref="J8779:J8781"/>
    <mergeCell ref="C8782:C8784"/>
    <mergeCell ref="D8782:D8784"/>
    <mergeCell ref="E8782:E8784"/>
    <mergeCell ref="F8782:F8784"/>
    <mergeCell ref="G8782:G8784"/>
    <mergeCell ref="H8782:H8784"/>
    <mergeCell ref="I8782:I8784"/>
    <mergeCell ref="J8782:J8784"/>
    <mergeCell ref="C8779:C8781"/>
    <mergeCell ref="D8779:D8781"/>
    <mergeCell ref="E8779:E8781"/>
    <mergeCell ref="F8779:F8781"/>
    <mergeCell ref="G8779:G8781"/>
    <mergeCell ref="H8779:H8781"/>
    <mergeCell ref="I8773:I8775"/>
    <mergeCell ref="J8773:J8775"/>
    <mergeCell ref="C8776:C8778"/>
    <mergeCell ref="D8776:D8778"/>
    <mergeCell ref="E8776:E8778"/>
    <mergeCell ref="F8776:F8778"/>
    <mergeCell ref="G8776:G8778"/>
    <mergeCell ref="H8776:H8778"/>
    <mergeCell ref="I8776:I8778"/>
    <mergeCell ref="J8776:J8778"/>
    <mergeCell ref="C8773:C8775"/>
    <mergeCell ref="D8773:D8775"/>
    <mergeCell ref="E8773:E8775"/>
    <mergeCell ref="F8773:F8775"/>
    <mergeCell ref="G8773:G8775"/>
    <mergeCell ref="H8773:H8775"/>
    <mergeCell ref="I8767:I8769"/>
    <mergeCell ref="J8767:J8769"/>
    <mergeCell ref="C8770:C8772"/>
    <mergeCell ref="D8770:D8772"/>
    <mergeCell ref="E8770:E8772"/>
    <mergeCell ref="F8770:F8772"/>
    <mergeCell ref="G8770:G8772"/>
    <mergeCell ref="H8770:H8772"/>
    <mergeCell ref="I8770:I8772"/>
    <mergeCell ref="J8770:J8772"/>
    <mergeCell ref="C8767:C8769"/>
    <mergeCell ref="D8767:D8769"/>
    <mergeCell ref="E8767:E8769"/>
    <mergeCell ref="F8767:F8769"/>
    <mergeCell ref="G8767:G8769"/>
    <mergeCell ref="H8767:H8769"/>
    <mergeCell ref="I8761:I8763"/>
    <mergeCell ref="J8761:J8763"/>
    <mergeCell ref="C8764:C8766"/>
    <mergeCell ref="D8764:D8766"/>
    <mergeCell ref="E8764:E8766"/>
    <mergeCell ref="F8764:F8766"/>
    <mergeCell ref="G8764:G8766"/>
    <mergeCell ref="H8764:H8766"/>
    <mergeCell ref="I8764:I8766"/>
    <mergeCell ref="J8764:J8766"/>
    <mergeCell ref="C8761:C8763"/>
    <mergeCell ref="D8761:D8763"/>
    <mergeCell ref="E8761:E8763"/>
    <mergeCell ref="F8761:F8763"/>
    <mergeCell ref="G8761:G8763"/>
    <mergeCell ref="H8761:H8763"/>
    <mergeCell ref="I8755:I8757"/>
    <mergeCell ref="J8755:J8757"/>
    <mergeCell ref="C8758:C8760"/>
    <mergeCell ref="D8758:D8760"/>
    <mergeCell ref="E8758:E8760"/>
    <mergeCell ref="F8758:F8760"/>
    <mergeCell ref="G8758:G8760"/>
    <mergeCell ref="H8758:H8760"/>
    <mergeCell ref="I8758:I8760"/>
    <mergeCell ref="J8758:J8760"/>
    <mergeCell ref="C8755:C8757"/>
    <mergeCell ref="D8755:D8757"/>
    <mergeCell ref="E8755:E8757"/>
    <mergeCell ref="F8755:F8757"/>
    <mergeCell ref="G8755:G8757"/>
    <mergeCell ref="H8755:H8757"/>
    <mergeCell ref="I8749:I8751"/>
    <mergeCell ref="J8749:J8751"/>
    <mergeCell ref="C8752:C8754"/>
    <mergeCell ref="D8752:D8754"/>
    <mergeCell ref="E8752:E8754"/>
    <mergeCell ref="F8752:F8754"/>
    <mergeCell ref="G8752:G8754"/>
    <mergeCell ref="H8752:H8754"/>
    <mergeCell ref="I8752:I8754"/>
    <mergeCell ref="J8752:J8754"/>
    <mergeCell ref="C8749:C8751"/>
    <mergeCell ref="D8749:D8751"/>
    <mergeCell ref="E8749:E8751"/>
    <mergeCell ref="F8749:F8751"/>
    <mergeCell ref="G8749:G8751"/>
    <mergeCell ref="H8749:H8751"/>
    <mergeCell ref="I8743:I8745"/>
    <mergeCell ref="J8743:J8745"/>
    <mergeCell ref="C8746:C8748"/>
    <mergeCell ref="D8746:D8748"/>
    <mergeCell ref="E8746:E8748"/>
    <mergeCell ref="F8746:F8748"/>
    <mergeCell ref="G8746:G8748"/>
    <mergeCell ref="H8746:H8748"/>
    <mergeCell ref="I8746:I8748"/>
    <mergeCell ref="J8746:J8748"/>
    <mergeCell ref="C8743:C8745"/>
    <mergeCell ref="D8743:D8745"/>
    <mergeCell ref="E8743:E8745"/>
    <mergeCell ref="F8743:F8745"/>
    <mergeCell ref="G8743:G8745"/>
    <mergeCell ref="H8743:H8745"/>
    <mergeCell ref="I8737:I8739"/>
    <mergeCell ref="J8737:J8739"/>
    <mergeCell ref="C8740:C8742"/>
    <mergeCell ref="D8740:D8742"/>
    <mergeCell ref="E8740:E8742"/>
    <mergeCell ref="F8740:F8742"/>
    <mergeCell ref="G8740:G8742"/>
    <mergeCell ref="H8740:H8742"/>
    <mergeCell ref="I8740:I8742"/>
    <mergeCell ref="J8740:J8742"/>
    <mergeCell ref="C8737:C8739"/>
    <mergeCell ref="D8737:D8739"/>
    <mergeCell ref="E8737:E8739"/>
    <mergeCell ref="F8737:F8739"/>
    <mergeCell ref="G8737:G8739"/>
    <mergeCell ref="H8737:H8739"/>
    <mergeCell ref="I8731:I8733"/>
    <mergeCell ref="J8731:J8733"/>
    <mergeCell ref="C8734:C8736"/>
    <mergeCell ref="D8734:D8736"/>
    <mergeCell ref="E8734:E8736"/>
    <mergeCell ref="F8734:F8736"/>
    <mergeCell ref="G8734:G8736"/>
    <mergeCell ref="H8734:H8736"/>
    <mergeCell ref="I8734:I8736"/>
    <mergeCell ref="J8734:J8736"/>
    <mergeCell ref="C8731:C8733"/>
    <mergeCell ref="D8731:D8733"/>
    <mergeCell ref="E8731:E8733"/>
    <mergeCell ref="F8731:F8733"/>
    <mergeCell ref="G8731:G8733"/>
    <mergeCell ref="H8731:H8733"/>
    <mergeCell ref="I8725:I8727"/>
    <mergeCell ref="J8725:J8727"/>
    <mergeCell ref="C8728:C8730"/>
    <mergeCell ref="D8728:D8730"/>
    <mergeCell ref="E8728:E8730"/>
    <mergeCell ref="F8728:F8730"/>
    <mergeCell ref="G8728:G8730"/>
    <mergeCell ref="H8728:H8730"/>
    <mergeCell ref="I8728:I8730"/>
    <mergeCell ref="J8728:J8730"/>
    <mergeCell ref="C8725:C8727"/>
    <mergeCell ref="D8725:D8727"/>
    <mergeCell ref="E8725:E8727"/>
    <mergeCell ref="F8725:F8727"/>
    <mergeCell ref="G8725:G8727"/>
    <mergeCell ref="H8725:H8727"/>
    <mergeCell ref="I8719:I8721"/>
    <mergeCell ref="J8719:J8721"/>
    <mergeCell ref="C8722:C8724"/>
    <mergeCell ref="D8722:D8724"/>
    <mergeCell ref="E8722:E8724"/>
    <mergeCell ref="F8722:F8724"/>
    <mergeCell ref="G8722:G8724"/>
    <mergeCell ref="H8722:H8724"/>
    <mergeCell ref="I8722:I8724"/>
    <mergeCell ref="J8722:J8724"/>
    <mergeCell ref="C8719:C8721"/>
    <mergeCell ref="D8719:D8721"/>
    <mergeCell ref="E8719:E8721"/>
    <mergeCell ref="F8719:F8721"/>
    <mergeCell ref="G8719:G8721"/>
    <mergeCell ref="H8719:H8721"/>
    <mergeCell ref="I8713:I8715"/>
    <mergeCell ref="J8713:J8715"/>
    <mergeCell ref="C8716:C8718"/>
    <mergeCell ref="D8716:D8718"/>
    <mergeCell ref="E8716:E8718"/>
    <mergeCell ref="F8716:F8718"/>
    <mergeCell ref="G8716:G8718"/>
    <mergeCell ref="H8716:H8718"/>
    <mergeCell ref="I8716:I8718"/>
    <mergeCell ref="J8716:J8718"/>
    <mergeCell ref="C8713:C8715"/>
    <mergeCell ref="D8713:D8715"/>
    <mergeCell ref="E8713:E8715"/>
    <mergeCell ref="F8713:F8715"/>
    <mergeCell ref="G8713:G8715"/>
    <mergeCell ref="H8713:H8715"/>
    <mergeCell ref="I8707:I8709"/>
    <mergeCell ref="J8707:J8709"/>
    <mergeCell ref="C8710:C8712"/>
    <mergeCell ref="D8710:D8712"/>
    <mergeCell ref="E8710:E8712"/>
    <mergeCell ref="F8710:F8712"/>
    <mergeCell ref="G8710:G8712"/>
    <mergeCell ref="H8710:H8712"/>
    <mergeCell ref="I8710:I8712"/>
    <mergeCell ref="J8710:J8712"/>
    <mergeCell ref="C8707:C8709"/>
    <mergeCell ref="D8707:D8709"/>
    <mergeCell ref="E8707:E8709"/>
    <mergeCell ref="F8707:F8709"/>
    <mergeCell ref="G8707:G8709"/>
    <mergeCell ref="H8707:H8709"/>
    <mergeCell ref="I8701:I8703"/>
    <mergeCell ref="J8701:J8703"/>
    <mergeCell ref="C8704:C8706"/>
    <mergeCell ref="D8704:D8706"/>
    <mergeCell ref="E8704:E8706"/>
    <mergeCell ref="F8704:F8706"/>
    <mergeCell ref="G8704:G8706"/>
    <mergeCell ref="H8704:H8706"/>
    <mergeCell ref="I8704:I8706"/>
    <mergeCell ref="J8704:J8706"/>
    <mergeCell ref="C8701:C8703"/>
    <mergeCell ref="D8701:D8703"/>
    <mergeCell ref="E8701:E8703"/>
    <mergeCell ref="F8701:F8703"/>
    <mergeCell ref="G8701:G8703"/>
    <mergeCell ref="H8701:H8703"/>
    <mergeCell ref="I8695:I8697"/>
    <mergeCell ref="J8695:J8697"/>
    <mergeCell ref="C8698:C8700"/>
    <mergeCell ref="D8698:D8700"/>
    <mergeCell ref="E8698:E8700"/>
    <mergeCell ref="F8698:F8700"/>
    <mergeCell ref="G8698:G8700"/>
    <mergeCell ref="H8698:H8700"/>
    <mergeCell ref="I8698:I8700"/>
    <mergeCell ref="J8698:J8700"/>
    <mergeCell ref="C8695:C8697"/>
    <mergeCell ref="D8695:D8697"/>
    <mergeCell ref="E8695:E8697"/>
    <mergeCell ref="F8695:F8697"/>
    <mergeCell ref="G8695:G8697"/>
    <mergeCell ref="H8695:H8697"/>
    <mergeCell ref="I8689:I8691"/>
    <mergeCell ref="J8689:J8691"/>
    <mergeCell ref="C8692:C8694"/>
    <mergeCell ref="D8692:D8694"/>
    <mergeCell ref="E8692:E8694"/>
    <mergeCell ref="F8692:F8694"/>
    <mergeCell ref="G8692:G8694"/>
    <mergeCell ref="H8692:H8694"/>
    <mergeCell ref="I8692:I8694"/>
    <mergeCell ref="J8692:J8694"/>
    <mergeCell ref="C8689:C8691"/>
    <mergeCell ref="D8689:D8691"/>
    <mergeCell ref="E8689:E8691"/>
    <mergeCell ref="F8689:F8691"/>
    <mergeCell ref="G8689:G8691"/>
    <mergeCell ref="H8689:H8691"/>
    <mergeCell ref="I8683:I8685"/>
    <mergeCell ref="J8683:J8685"/>
    <mergeCell ref="C8686:C8688"/>
    <mergeCell ref="D8686:D8688"/>
    <mergeCell ref="E8686:E8688"/>
    <mergeCell ref="F8686:F8688"/>
    <mergeCell ref="G8686:G8688"/>
    <mergeCell ref="H8686:H8688"/>
    <mergeCell ref="I8686:I8688"/>
    <mergeCell ref="J8686:J8688"/>
    <mergeCell ref="C8683:C8685"/>
    <mergeCell ref="D8683:D8685"/>
    <mergeCell ref="E8683:E8685"/>
    <mergeCell ref="F8683:F8685"/>
    <mergeCell ref="G8683:G8685"/>
    <mergeCell ref="H8683:H8685"/>
    <mergeCell ref="I8677:I8679"/>
    <mergeCell ref="J8677:J8679"/>
    <mergeCell ref="C8680:C8682"/>
    <mergeCell ref="D8680:D8682"/>
    <mergeCell ref="E8680:E8682"/>
    <mergeCell ref="F8680:F8682"/>
    <mergeCell ref="G8680:G8682"/>
    <mergeCell ref="H8680:H8682"/>
    <mergeCell ref="I8680:I8682"/>
    <mergeCell ref="J8680:J8682"/>
    <mergeCell ref="C8677:C8679"/>
    <mergeCell ref="D8677:D8679"/>
    <mergeCell ref="E8677:E8679"/>
    <mergeCell ref="F8677:F8679"/>
    <mergeCell ref="G8677:G8679"/>
    <mergeCell ref="H8677:H8679"/>
    <mergeCell ref="I8671:I8673"/>
    <mergeCell ref="J8671:J8673"/>
    <mergeCell ref="C8674:C8676"/>
    <mergeCell ref="D8674:D8676"/>
    <mergeCell ref="E8674:E8676"/>
    <mergeCell ref="F8674:F8676"/>
    <mergeCell ref="G8674:G8676"/>
    <mergeCell ref="H8674:H8676"/>
    <mergeCell ref="I8674:I8676"/>
    <mergeCell ref="J8674:J8676"/>
    <mergeCell ref="C8671:C8673"/>
    <mergeCell ref="D8671:D8673"/>
    <mergeCell ref="E8671:E8673"/>
    <mergeCell ref="F8671:F8673"/>
    <mergeCell ref="G8671:G8673"/>
    <mergeCell ref="H8671:H8673"/>
    <mergeCell ref="I8665:I8667"/>
    <mergeCell ref="J8665:J8667"/>
    <mergeCell ref="C8668:C8670"/>
    <mergeCell ref="D8668:D8670"/>
    <mergeCell ref="E8668:E8670"/>
    <mergeCell ref="F8668:F8670"/>
    <mergeCell ref="G8668:G8670"/>
    <mergeCell ref="H8668:H8670"/>
    <mergeCell ref="I8668:I8670"/>
    <mergeCell ref="J8668:J8670"/>
    <mergeCell ref="C8665:C8667"/>
    <mergeCell ref="D8665:D8667"/>
    <mergeCell ref="E8665:E8667"/>
    <mergeCell ref="F8665:F8667"/>
    <mergeCell ref="G8665:G8667"/>
    <mergeCell ref="H8665:H8667"/>
    <mergeCell ref="I8659:I8661"/>
    <mergeCell ref="J8659:J8661"/>
    <mergeCell ref="C8662:C8664"/>
    <mergeCell ref="D8662:D8664"/>
    <mergeCell ref="E8662:E8664"/>
    <mergeCell ref="F8662:F8664"/>
    <mergeCell ref="G8662:G8664"/>
    <mergeCell ref="H8662:H8664"/>
    <mergeCell ref="I8662:I8664"/>
    <mergeCell ref="J8662:J8664"/>
    <mergeCell ref="C8659:C8661"/>
    <mergeCell ref="D8659:D8661"/>
    <mergeCell ref="E8659:E8661"/>
    <mergeCell ref="F8659:F8661"/>
    <mergeCell ref="G8659:G8661"/>
    <mergeCell ref="H8659:H8661"/>
    <mergeCell ref="I8653:I8655"/>
    <mergeCell ref="J8653:J8655"/>
    <mergeCell ref="C8656:C8658"/>
    <mergeCell ref="D8656:D8658"/>
    <mergeCell ref="E8656:E8658"/>
    <mergeCell ref="F8656:F8658"/>
    <mergeCell ref="G8656:G8658"/>
    <mergeCell ref="H8656:H8658"/>
    <mergeCell ref="I8656:I8658"/>
    <mergeCell ref="J8656:J8658"/>
    <mergeCell ref="C8653:C8655"/>
    <mergeCell ref="D8653:D8655"/>
    <mergeCell ref="E8653:E8655"/>
    <mergeCell ref="F8653:F8655"/>
    <mergeCell ref="G8653:G8655"/>
    <mergeCell ref="H8653:H8655"/>
    <mergeCell ref="I8647:I8649"/>
    <mergeCell ref="J8647:J8649"/>
    <mergeCell ref="C8650:C8652"/>
    <mergeCell ref="D8650:D8652"/>
    <mergeCell ref="E8650:E8652"/>
    <mergeCell ref="F8650:F8652"/>
    <mergeCell ref="G8650:G8652"/>
    <mergeCell ref="H8650:H8652"/>
    <mergeCell ref="I8650:I8652"/>
    <mergeCell ref="J8650:J8652"/>
    <mergeCell ref="C8647:C8649"/>
    <mergeCell ref="D8647:D8649"/>
    <mergeCell ref="E8647:E8649"/>
    <mergeCell ref="F8647:F8649"/>
    <mergeCell ref="G8647:G8649"/>
    <mergeCell ref="H8647:H8649"/>
    <mergeCell ref="I8641:I8643"/>
    <mergeCell ref="J8641:J8643"/>
    <mergeCell ref="C8644:C8646"/>
    <mergeCell ref="D8644:D8646"/>
    <mergeCell ref="E8644:E8646"/>
    <mergeCell ref="F8644:F8646"/>
    <mergeCell ref="G8644:G8646"/>
    <mergeCell ref="H8644:H8646"/>
    <mergeCell ref="I8644:I8646"/>
    <mergeCell ref="J8644:J8646"/>
    <mergeCell ref="C8641:C8643"/>
    <mergeCell ref="D8641:D8643"/>
    <mergeCell ref="E8641:E8643"/>
    <mergeCell ref="F8641:F8643"/>
    <mergeCell ref="G8641:G8643"/>
    <mergeCell ref="H8641:H8643"/>
    <mergeCell ref="I8635:I8637"/>
    <mergeCell ref="J8635:J8637"/>
    <mergeCell ref="C8638:C8640"/>
    <mergeCell ref="D8638:D8640"/>
    <mergeCell ref="E8638:E8640"/>
    <mergeCell ref="F8638:F8640"/>
    <mergeCell ref="G8638:G8640"/>
    <mergeCell ref="H8638:H8640"/>
    <mergeCell ref="I8638:I8640"/>
    <mergeCell ref="J8638:J8640"/>
    <mergeCell ref="C8635:C8637"/>
    <mergeCell ref="D8635:D8637"/>
    <mergeCell ref="E8635:E8637"/>
    <mergeCell ref="F8635:F8637"/>
    <mergeCell ref="G8635:G8637"/>
    <mergeCell ref="H8635:H8637"/>
    <mergeCell ref="I8629:I8631"/>
    <mergeCell ref="J8629:J8631"/>
    <mergeCell ref="C8632:C8634"/>
    <mergeCell ref="D8632:D8634"/>
    <mergeCell ref="E8632:E8634"/>
    <mergeCell ref="F8632:F8634"/>
    <mergeCell ref="G8632:G8634"/>
    <mergeCell ref="H8632:H8634"/>
    <mergeCell ref="I8632:I8634"/>
    <mergeCell ref="J8632:J8634"/>
    <mergeCell ref="C8629:C8631"/>
    <mergeCell ref="D8629:D8631"/>
    <mergeCell ref="E8629:E8631"/>
    <mergeCell ref="F8629:F8631"/>
    <mergeCell ref="G8629:G8631"/>
    <mergeCell ref="H8629:H8631"/>
    <mergeCell ref="I8623:I8625"/>
    <mergeCell ref="J8623:J8625"/>
    <mergeCell ref="C8626:C8628"/>
    <mergeCell ref="D8626:D8628"/>
    <mergeCell ref="E8626:E8628"/>
    <mergeCell ref="F8626:F8628"/>
    <mergeCell ref="G8626:G8628"/>
    <mergeCell ref="H8626:H8628"/>
    <mergeCell ref="I8626:I8628"/>
    <mergeCell ref="J8626:J8628"/>
    <mergeCell ref="C8623:C8625"/>
    <mergeCell ref="D8623:D8625"/>
    <mergeCell ref="E8623:E8625"/>
    <mergeCell ref="F8623:F8625"/>
    <mergeCell ref="G8623:G8625"/>
    <mergeCell ref="H8623:H8625"/>
    <mergeCell ref="I8617:I8619"/>
    <mergeCell ref="J8617:J8619"/>
    <mergeCell ref="C8620:C8622"/>
    <mergeCell ref="D8620:D8622"/>
    <mergeCell ref="E8620:E8622"/>
    <mergeCell ref="F8620:F8622"/>
    <mergeCell ref="G8620:G8622"/>
    <mergeCell ref="H8620:H8622"/>
    <mergeCell ref="I8620:I8622"/>
    <mergeCell ref="J8620:J8622"/>
    <mergeCell ref="C8617:C8619"/>
    <mergeCell ref="D8617:D8619"/>
    <mergeCell ref="E8617:E8619"/>
    <mergeCell ref="F8617:F8619"/>
    <mergeCell ref="G8617:G8619"/>
    <mergeCell ref="H8617:H8619"/>
    <mergeCell ref="I8611:I8613"/>
    <mergeCell ref="J8611:J8613"/>
    <mergeCell ref="C8614:C8616"/>
    <mergeCell ref="D8614:D8616"/>
    <mergeCell ref="E8614:E8616"/>
    <mergeCell ref="F8614:F8616"/>
    <mergeCell ref="G8614:G8616"/>
    <mergeCell ref="H8614:H8616"/>
    <mergeCell ref="I8614:I8616"/>
    <mergeCell ref="J8614:J8616"/>
    <mergeCell ref="C8611:C8613"/>
    <mergeCell ref="D8611:D8613"/>
    <mergeCell ref="E8611:E8613"/>
    <mergeCell ref="F8611:F8613"/>
    <mergeCell ref="G8611:G8613"/>
    <mergeCell ref="H8611:H8613"/>
    <mergeCell ref="I8605:I8607"/>
    <mergeCell ref="J8605:J8607"/>
    <mergeCell ref="C8608:C8610"/>
    <mergeCell ref="D8608:D8610"/>
    <mergeCell ref="E8608:E8610"/>
    <mergeCell ref="F8608:F8610"/>
    <mergeCell ref="G8608:G8610"/>
    <mergeCell ref="H8608:H8610"/>
    <mergeCell ref="I8608:I8610"/>
    <mergeCell ref="J8608:J8610"/>
    <mergeCell ref="C8605:C8607"/>
    <mergeCell ref="D8605:D8607"/>
    <mergeCell ref="E8605:E8607"/>
    <mergeCell ref="F8605:F8607"/>
    <mergeCell ref="G8605:G8607"/>
    <mergeCell ref="H8605:H8607"/>
    <mergeCell ref="I8599:I8601"/>
    <mergeCell ref="J8599:J8601"/>
    <mergeCell ref="C8602:C8604"/>
    <mergeCell ref="D8602:D8604"/>
    <mergeCell ref="E8602:E8604"/>
    <mergeCell ref="F8602:F8604"/>
    <mergeCell ref="G8602:G8604"/>
    <mergeCell ref="H8602:H8604"/>
    <mergeCell ref="I8602:I8604"/>
    <mergeCell ref="J8602:J8604"/>
    <mergeCell ref="C8599:C8601"/>
    <mergeCell ref="D8599:D8601"/>
    <mergeCell ref="E8599:E8601"/>
    <mergeCell ref="F8599:F8601"/>
    <mergeCell ref="G8599:G8601"/>
    <mergeCell ref="H8599:H8601"/>
    <mergeCell ref="I8593:I8595"/>
    <mergeCell ref="J8593:J8595"/>
    <mergeCell ref="C8596:C8598"/>
    <mergeCell ref="D8596:D8598"/>
    <mergeCell ref="E8596:E8598"/>
    <mergeCell ref="F8596:F8598"/>
    <mergeCell ref="G8596:G8598"/>
    <mergeCell ref="H8596:H8598"/>
    <mergeCell ref="I8596:I8598"/>
    <mergeCell ref="J8596:J8598"/>
    <mergeCell ref="C8593:C8595"/>
    <mergeCell ref="D8593:D8595"/>
    <mergeCell ref="E8593:E8595"/>
    <mergeCell ref="F8593:F8595"/>
    <mergeCell ref="G8593:G8595"/>
    <mergeCell ref="H8593:H8595"/>
    <mergeCell ref="I8587:I8589"/>
    <mergeCell ref="J8587:J8589"/>
    <mergeCell ref="C8590:C8592"/>
    <mergeCell ref="D8590:D8592"/>
    <mergeCell ref="E8590:E8592"/>
    <mergeCell ref="F8590:F8592"/>
    <mergeCell ref="G8590:G8592"/>
    <mergeCell ref="H8590:H8592"/>
    <mergeCell ref="I8590:I8592"/>
    <mergeCell ref="J8590:J8592"/>
    <mergeCell ref="C8587:C8589"/>
    <mergeCell ref="D8587:D8589"/>
    <mergeCell ref="E8587:E8589"/>
    <mergeCell ref="F8587:F8589"/>
    <mergeCell ref="G8587:G8589"/>
    <mergeCell ref="H8587:H8589"/>
    <mergeCell ref="I8581:I8583"/>
    <mergeCell ref="J8581:J8583"/>
    <mergeCell ref="C8584:C8586"/>
    <mergeCell ref="D8584:D8586"/>
    <mergeCell ref="E8584:E8586"/>
    <mergeCell ref="F8584:F8586"/>
    <mergeCell ref="G8584:G8586"/>
    <mergeCell ref="H8584:H8586"/>
    <mergeCell ref="I8584:I8586"/>
    <mergeCell ref="J8584:J8586"/>
    <mergeCell ref="C8581:C8583"/>
    <mergeCell ref="D8581:D8583"/>
    <mergeCell ref="E8581:E8583"/>
    <mergeCell ref="F8581:F8583"/>
    <mergeCell ref="G8581:G8583"/>
    <mergeCell ref="H8581:H8583"/>
    <mergeCell ref="I8575:I8577"/>
    <mergeCell ref="J8575:J8577"/>
    <mergeCell ref="C8578:C8580"/>
    <mergeCell ref="D8578:D8580"/>
    <mergeCell ref="E8578:E8580"/>
    <mergeCell ref="F8578:F8580"/>
    <mergeCell ref="G8578:G8580"/>
    <mergeCell ref="H8578:H8580"/>
    <mergeCell ref="I8578:I8580"/>
    <mergeCell ref="J8578:J8580"/>
    <mergeCell ref="C8575:C8577"/>
    <mergeCell ref="D8575:D8577"/>
    <mergeCell ref="E8575:E8577"/>
    <mergeCell ref="F8575:F8577"/>
    <mergeCell ref="G8575:G8577"/>
    <mergeCell ref="H8575:H8577"/>
    <mergeCell ref="I8569:I8571"/>
    <mergeCell ref="J8569:J8571"/>
    <mergeCell ref="C8572:C8574"/>
    <mergeCell ref="D8572:D8574"/>
    <mergeCell ref="E8572:E8574"/>
    <mergeCell ref="F8572:F8574"/>
    <mergeCell ref="G8572:G8574"/>
    <mergeCell ref="H8572:H8574"/>
    <mergeCell ref="I8572:I8574"/>
    <mergeCell ref="J8572:J8574"/>
    <mergeCell ref="C8569:C8571"/>
    <mergeCell ref="D8569:D8571"/>
    <mergeCell ref="E8569:E8571"/>
    <mergeCell ref="F8569:F8571"/>
    <mergeCell ref="G8569:G8571"/>
    <mergeCell ref="H8569:H8571"/>
    <mergeCell ref="I8563:I8565"/>
    <mergeCell ref="J8563:J8565"/>
    <mergeCell ref="C8566:C8568"/>
    <mergeCell ref="D8566:D8568"/>
    <mergeCell ref="E8566:E8568"/>
    <mergeCell ref="F8566:F8568"/>
    <mergeCell ref="G8566:G8568"/>
    <mergeCell ref="H8566:H8568"/>
    <mergeCell ref="I8566:I8568"/>
    <mergeCell ref="J8566:J8568"/>
    <mergeCell ref="C8563:C8565"/>
    <mergeCell ref="D8563:D8565"/>
    <mergeCell ref="E8563:E8565"/>
    <mergeCell ref="F8563:F8565"/>
    <mergeCell ref="G8563:G8565"/>
    <mergeCell ref="H8563:H8565"/>
    <mergeCell ref="I8557:I8559"/>
    <mergeCell ref="J8557:J8559"/>
    <mergeCell ref="C8560:C8562"/>
    <mergeCell ref="D8560:D8562"/>
    <mergeCell ref="E8560:E8562"/>
    <mergeCell ref="F8560:F8562"/>
    <mergeCell ref="G8560:G8562"/>
    <mergeCell ref="H8560:H8562"/>
    <mergeCell ref="I8560:I8562"/>
    <mergeCell ref="J8560:J8562"/>
    <mergeCell ref="C8557:C8559"/>
    <mergeCell ref="D8557:D8559"/>
    <mergeCell ref="E8557:E8559"/>
    <mergeCell ref="F8557:F8559"/>
    <mergeCell ref="G8557:G8559"/>
    <mergeCell ref="H8557:H8559"/>
    <mergeCell ref="I8551:I8553"/>
    <mergeCell ref="J8551:J8553"/>
    <mergeCell ref="C8554:C8556"/>
    <mergeCell ref="D8554:D8556"/>
    <mergeCell ref="E8554:E8556"/>
    <mergeCell ref="F8554:F8556"/>
    <mergeCell ref="G8554:G8556"/>
    <mergeCell ref="H8554:H8556"/>
    <mergeCell ref="I8554:I8556"/>
    <mergeCell ref="J8554:J8556"/>
    <mergeCell ref="C8551:C8553"/>
    <mergeCell ref="D8551:D8553"/>
    <mergeCell ref="E8551:E8553"/>
    <mergeCell ref="F8551:F8553"/>
    <mergeCell ref="G8551:G8553"/>
    <mergeCell ref="H8551:H8553"/>
    <mergeCell ref="I8545:I8547"/>
    <mergeCell ref="J8545:J8547"/>
    <mergeCell ref="C8548:C8550"/>
    <mergeCell ref="D8548:D8550"/>
    <mergeCell ref="E8548:E8550"/>
    <mergeCell ref="F8548:F8550"/>
    <mergeCell ref="G8548:G8550"/>
    <mergeCell ref="H8548:H8550"/>
    <mergeCell ref="I8548:I8550"/>
    <mergeCell ref="J8548:J8550"/>
    <mergeCell ref="C8545:C8547"/>
    <mergeCell ref="D8545:D8547"/>
    <mergeCell ref="E8545:E8547"/>
    <mergeCell ref="F8545:F8547"/>
    <mergeCell ref="G8545:G8547"/>
    <mergeCell ref="H8545:H8547"/>
    <mergeCell ref="I8539:I8541"/>
    <mergeCell ref="J8539:J8541"/>
    <mergeCell ref="C8542:C8544"/>
    <mergeCell ref="D8542:D8544"/>
    <mergeCell ref="E8542:E8544"/>
    <mergeCell ref="F8542:F8544"/>
    <mergeCell ref="G8542:G8544"/>
    <mergeCell ref="H8542:H8544"/>
    <mergeCell ref="I8542:I8544"/>
    <mergeCell ref="J8542:J8544"/>
    <mergeCell ref="C8539:C8541"/>
    <mergeCell ref="D8539:D8541"/>
    <mergeCell ref="E8539:E8541"/>
    <mergeCell ref="F8539:F8541"/>
    <mergeCell ref="G8539:G8541"/>
    <mergeCell ref="H8539:H8541"/>
    <mergeCell ref="I8533:I8535"/>
    <mergeCell ref="J8533:J8535"/>
    <mergeCell ref="C8536:C8538"/>
    <mergeCell ref="D8536:D8538"/>
    <mergeCell ref="E8536:E8538"/>
    <mergeCell ref="F8536:F8538"/>
    <mergeCell ref="G8536:G8538"/>
    <mergeCell ref="H8536:H8538"/>
    <mergeCell ref="I8536:I8538"/>
    <mergeCell ref="J8536:J8538"/>
    <mergeCell ref="C8533:C8535"/>
    <mergeCell ref="D8533:D8535"/>
    <mergeCell ref="E8533:E8535"/>
    <mergeCell ref="F8533:F8535"/>
    <mergeCell ref="G8533:G8535"/>
    <mergeCell ref="H8533:H8535"/>
    <mergeCell ref="I8527:I8529"/>
    <mergeCell ref="J8527:J8529"/>
    <mergeCell ref="C8530:C8532"/>
    <mergeCell ref="D8530:D8532"/>
    <mergeCell ref="E8530:E8532"/>
    <mergeCell ref="F8530:F8532"/>
    <mergeCell ref="G8530:G8532"/>
    <mergeCell ref="H8530:H8532"/>
    <mergeCell ref="I8530:I8532"/>
    <mergeCell ref="J8530:J8532"/>
    <mergeCell ref="C8527:C8529"/>
    <mergeCell ref="D8527:D8529"/>
    <mergeCell ref="E8527:E8529"/>
    <mergeCell ref="F8527:F8529"/>
    <mergeCell ref="G8527:G8529"/>
    <mergeCell ref="H8527:H8529"/>
    <mergeCell ref="I8521:I8523"/>
    <mergeCell ref="J8521:J8523"/>
    <mergeCell ref="C8524:C8526"/>
    <mergeCell ref="D8524:D8526"/>
    <mergeCell ref="E8524:E8526"/>
    <mergeCell ref="F8524:F8526"/>
    <mergeCell ref="G8524:G8526"/>
    <mergeCell ref="H8524:H8526"/>
    <mergeCell ref="I8524:I8526"/>
    <mergeCell ref="J8524:J8526"/>
    <mergeCell ref="C8521:C8523"/>
    <mergeCell ref="D8521:D8523"/>
    <mergeCell ref="E8521:E8523"/>
    <mergeCell ref="F8521:F8523"/>
    <mergeCell ref="G8521:G8523"/>
    <mergeCell ref="H8521:H8523"/>
    <mergeCell ref="I8515:I8517"/>
    <mergeCell ref="J8515:J8517"/>
    <mergeCell ref="C8518:C8520"/>
    <mergeCell ref="D8518:D8520"/>
    <mergeCell ref="E8518:E8520"/>
    <mergeCell ref="F8518:F8520"/>
    <mergeCell ref="G8518:G8520"/>
    <mergeCell ref="H8518:H8520"/>
    <mergeCell ref="I8518:I8520"/>
    <mergeCell ref="J8518:J8520"/>
    <mergeCell ref="C8515:C8517"/>
    <mergeCell ref="D8515:D8517"/>
    <mergeCell ref="E8515:E8517"/>
    <mergeCell ref="F8515:F8517"/>
    <mergeCell ref="G8515:G8517"/>
    <mergeCell ref="H8515:H8517"/>
    <mergeCell ref="I8509:I8511"/>
    <mergeCell ref="J8509:J8511"/>
    <mergeCell ref="C8512:C8514"/>
    <mergeCell ref="D8512:D8514"/>
    <mergeCell ref="E8512:E8514"/>
    <mergeCell ref="F8512:F8514"/>
    <mergeCell ref="G8512:G8514"/>
    <mergeCell ref="H8512:H8514"/>
    <mergeCell ref="I8512:I8514"/>
    <mergeCell ref="J8512:J8514"/>
    <mergeCell ref="C8509:C8511"/>
    <mergeCell ref="D8509:D8511"/>
    <mergeCell ref="E8509:E8511"/>
    <mergeCell ref="F8509:F8511"/>
    <mergeCell ref="G8509:G8511"/>
    <mergeCell ref="H8509:H8511"/>
    <mergeCell ref="I8503:I8505"/>
    <mergeCell ref="J8503:J8505"/>
    <mergeCell ref="C8506:C8508"/>
    <mergeCell ref="D8506:D8508"/>
    <mergeCell ref="E8506:E8508"/>
    <mergeCell ref="F8506:F8508"/>
    <mergeCell ref="G8506:G8508"/>
    <mergeCell ref="H8506:H8508"/>
    <mergeCell ref="I8506:I8508"/>
    <mergeCell ref="J8506:J8508"/>
    <mergeCell ref="C8503:C8505"/>
    <mergeCell ref="D8503:D8505"/>
    <mergeCell ref="E8503:E8505"/>
    <mergeCell ref="F8503:F8505"/>
    <mergeCell ref="G8503:G8505"/>
    <mergeCell ref="H8503:H8505"/>
    <mergeCell ref="I8497:I8499"/>
    <mergeCell ref="J8497:J8499"/>
    <mergeCell ref="C8500:C8502"/>
    <mergeCell ref="D8500:D8502"/>
    <mergeCell ref="E8500:E8502"/>
    <mergeCell ref="F8500:F8502"/>
    <mergeCell ref="G8500:G8502"/>
    <mergeCell ref="H8500:H8502"/>
    <mergeCell ref="I8500:I8502"/>
    <mergeCell ref="J8500:J8502"/>
    <mergeCell ref="C8497:C8499"/>
    <mergeCell ref="D8497:D8499"/>
    <mergeCell ref="E8497:E8499"/>
    <mergeCell ref="F8497:F8499"/>
    <mergeCell ref="G8497:G8499"/>
    <mergeCell ref="H8497:H8499"/>
    <mergeCell ref="I8491:I8493"/>
    <mergeCell ref="J8491:J8493"/>
    <mergeCell ref="C8494:C8496"/>
    <mergeCell ref="D8494:D8496"/>
    <mergeCell ref="E8494:E8496"/>
    <mergeCell ref="F8494:F8496"/>
    <mergeCell ref="G8494:G8496"/>
    <mergeCell ref="H8494:H8496"/>
    <mergeCell ref="I8494:I8496"/>
    <mergeCell ref="J8494:J8496"/>
    <mergeCell ref="C8491:C8493"/>
    <mergeCell ref="D8491:D8493"/>
    <mergeCell ref="E8491:E8493"/>
    <mergeCell ref="F8491:F8493"/>
    <mergeCell ref="G8491:G8493"/>
    <mergeCell ref="H8491:H8493"/>
    <mergeCell ref="I8485:I8487"/>
    <mergeCell ref="J8485:J8487"/>
    <mergeCell ref="C8488:C8490"/>
    <mergeCell ref="D8488:D8490"/>
    <mergeCell ref="E8488:E8490"/>
    <mergeCell ref="F8488:F8490"/>
    <mergeCell ref="G8488:G8490"/>
    <mergeCell ref="H8488:H8490"/>
    <mergeCell ref="I8488:I8490"/>
    <mergeCell ref="J8488:J8490"/>
    <mergeCell ref="C8485:C8487"/>
    <mergeCell ref="D8485:D8487"/>
    <mergeCell ref="E8485:E8487"/>
    <mergeCell ref="F8485:F8487"/>
    <mergeCell ref="G8485:G8487"/>
    <mergeCell ref="H8485:H8487"/>
    <mergeCell ref="I8479:I8481"/>
    <mergeCell ref="J8479:J8481"/>
    <mergeCell ref="C8482:C8484"/>
    <mergeCell ref="D8482:D8484"/>
    <mergeCell ref="E8482:E8484"/>
    <mergeCell ref="F8482:F8484"/>
    <mergeCell ref="G8482:G8484"/>
    <mergeCell ref="H8482:H8484"/>
    <mergeCell ref="I8482:I8484"/>
    <mergeCell ref="J8482:J8484"/>
    <mergeCell ref="C8479:C8481"/>
    <mergeCell ref="D8479:D8481"/>
    <mergeCell ref="E8479:E8481"/>
    <mergeCell ref="F8479:F8481"/>
    <mergeCell ref="G8479:G8481"/>
    <mergeCell ref="H8479:H8481"/>
    <mergeCell ref="I8473:I8475"/>
    <mergeCell ref="J8473:J8475"/>
    <mergeCell ref="C8476:C8478"/>
    <mergeCell ref="D8476:D8478"/>
    <mergeCell ref="E8476:E8478"/>
    <mergeCell ref="F8476:F8478"/>
    <mergeCell ref="G8476:G8478"/>
    <mergeCell ref="H8476:H8478"/>
    <mergeCell ref="I8476:I8478"/>
    <mergeCell ref="J8476:J8478"/>
    <mergeCell ref="C8473:C8475"/>
    <mergeCell ref="D8473:D8475"/>
    <mergeCell ref="E8473:E8475"/>
    <mergeCell ref="F8473:F8475"/>
    <mergeCell ref="G8473:G8475"/>
    <mergeCell ref="H8473:H8475"/>
    <mergeCell ref="I8467:I8469"/>
    <mergeCell ref="J8467:J8469"/>
    <mergeCell ref="C8470:C8472"/>
    <mergeCell ref="D8470:D8472"/>
    <mergeCell ref="E8470:E8472"/>
    <mergeCell ref="F8470:F8472"/>
    <mergeCell ref="G8470:G8472"/>
    <mergeCell ref="H8470:H8472"/>
    <mergeCell ref="I8470:I8472"/>
    <mergeCell ref="J8470:J8472"/>
    <mergeCell ref="C8467:C8469"/>
    <mergeCell ref="D8467:D8469"/>
    <mergeCell ref="E8467:E8469"/>
    <mergeCell ref="F8467:F8469"/>
    <mergeCell ref="G8467:G8469"/>
    <mergeCell ref="H8467:H8469"/>
    <mergeCell ref="I8461:I8463"/>
    <mergeCell ref="J8461:J8463"/>
    <mergeCell ref="C8464:C8466"/>
    <mergeCell ref="D8464:D8466"/>
    <mergeCell ref="E8464:E8466"/>
    <mergeCell ref="F8464:F8466"/>
    <mergeCell ref="G8464:G8466"/>
    <mergeCell ref="H8464:H8466"/>
    <mergeCell ref="I8464:I8466"/>
    <mergeCell ref="J8464:J8466"/>
    <mergeCell ref="C8461:C8463"/>
    <mergeCell ref="D8461:D8463"/>
    <mergeCell ref="E8461:E8463"/>
    <mergeCell ref="F8461:F8463"/>
    <mergeCell ref="G8461:G8463"/>
    <mergeCell ref="H8461:H8463"/>
    <mergeCell ref="I8455:I8457"/>
    <mergeCell ref="J8455:J8457"/>
    <mergeCell ref="C8458:C8460"/>
    <mergeCell ref="D8458:D8460"/>
    <mergeCell ref="E8458:E8460"/>
    <mergeCell ref="F8458:F8460"/>
    <mergeCell ref="G8458:G8460"/>
    <mergeCell ref="H8458:H8460"/>
    <mergeCell ref="I8458:I8460"/>
    <mergeCell ref="J8458:J8460"/>
    <mergeCell ref="C8455:C8457"/>
    <mergeCell ref="D8455:D8457"/>
    <mergeCell ref="E8455:E8457"/>
    <mergeCell ref="F8455:F8457"/>
    <mergeCell ref="G8455:G8457"/>
    <mergeCell ref="H8455:H8457"/>
    <mergeCell ref="I8449:I8451"/>
    <mergeCell ref="J8449:J8451"/>
    <mergeCell ref="C8452:C8454"/>
    <mergeCell ref="D8452:D8454"/>
    <mergeCell ref="E8452:E8454"/>
    <mergeCell ref="F8452:F8454"/>
    <mergeCell ref="G8452:G8454"/>
    <mergeCell ref="H8452:H8454"/>
    <mergeCell ref="I8452:I8454"/>
    <mergeCell ref="J8452:J8454"/>
    <mergeCell ref="C8449:C8451"/>
    <mergeCell ref="D8449:D8451"/>
    <mergeCell ref="E8449:E8451"/>
    <mergeCell ref="F8449:F8451"/>
    <mergeCell ref="G8449:G8451"/>
    <mergeCell ref="H8449:H8451"/>
    <mergeCell ref="I8443:I8445"/>
    <mergeCell ref="J8443:J8445"/>
    <mergeCell ref="C8446:C8448"/>
    <mergeCell ref="D8446:D8448"/>
    <mergeCell ref="E8446:E8448"/>
    <mergeCell ref="F8446:F8448"/>
    <mergeCell ref="G8446:G8448"/>
    <mergeCell ref="H8446:H8448"/>
    <mergeCell ref="I8446:I8448"/>
    <mergeCell ref="J8446:J8448"/>
    <mergeCell ref="C8443:C8445"/>
    <mergeCell ref="D8443:D8445"/>
    <mergeCell ref="E8443:E8445"/>
    <mergeCell ref="F8443:F8445"/>
    <mergeCell ref="G8443:G8445"/>
    <mergeCell ref="H8443:H8445"/>
    <mergeCell ref="I8437:I8439"/>
    <mergeCell ref="J8437:J8439"/>
    <mergeCell ref="C8440:C8442"/>
    <mergeCell ref="D8440:D8442"/>
    <mergeCell ref="E8440:E8442"/>
    <mergeCell ref="F8440:F8442"/>
    <mergeCell ref="G8440:G8442"/>
    <mergeCell ref="H8440:H8442"/>
    <mergeCell ref="I8440:I8442"/>
    <mergeCell ref="J8440:J8442"/>
    <mergeCell ref="C8437:C8439"/>
    <mergeCell ref="D8437:D8439"/>
    <mergeCell ref="E8437:E8439"/>
    <mergeCell ref="F8437:F8439"/>
    <mergeCell ref="G8437:G8439"/>
    <mergeCell ref="H8437:H8439"/>
    <mergeCell ref="I8431:I8433"/>
    <mergeCell ref="J8431:J8433"/>
    <mergeCell ref="C8434:C8436"/>
    <mergeCell ref="D8434:D8436"/>
    <mergeCell ref="E8434:E8436"/>
    <mergeCell ref="F8434:F8436"/>
    <mergeCell ref="G8434:G8436"/>
    <mergeCell ref="H8434:H8436"/>
    <mergeCell ref="I8434:I8436"/>
    <mergeCell ref="J8434:J8436"/>
    <mergeCell ref="C8431:C8433"/>
    <mergeCell ref="D8431:D8433"/>
    <mergeCell ref="E8431:E8433"/>
    <mergeCell ref="F8431:F8433"/>
    <mergeCell ref="G8431:G8433"/>
    <mergeCell ref="H8431:H8433"/>
    <mergeCell ref="I8425:I8427"/>
    <mergeCell ref="J8425:J8427"/>
    <mergeCell ref="C8428:C8430"/>
    <mergeCell ref="D8428:D8430"/>
    <mergeCell ref="E8428:E8430"/>
    <mergeCell ref="F8428:F8430"/>
    <mergeCell ref="G8428:G8430"/>
    <mergeCell ref="H8428:H8430"/>
    <mergeCell ref="I8428:I8430"/>
    <mergeCell ref="J8428:J8430"/>
    <mergeCell ref="C8425:C8427"/>
    <mergeCell ref="D8425:D8427"/>
    <mergeCell ref="E8425:E8427"/>
    <mergeCell ref="F8425:F8427"/>
    <mergeCell ref="G8425:G8427"/>
    <mergeCell ref="H8425:H8427"/>
    <mergeCell ref="I8419:I8421"/>
    <mergeCell ref="J8419:J8421"/>
    <mergeCell ref="C8422:C8424"/>
    <mergeCell ref="D8422:D8424"/>
    <mergeCell ref="E8422:E8424"/>
    <mergeCell ref="F8422:F8424"/>
    <mergeCell ref="G8422:G8424"/>
    <mergeCell ref="H8422:H8424"/>
    <mergeCell ref="I8422:I8424"/>
    <mergeCell ref="J8422:J8424"/>
    <mergeCell ref="C8419:C8421"/>
    <mergeCell ref="D8419:D8421"/>
    <mergeCell ref="E8419:E8421"/>
    <mergeCell ref="F8419:F8421"/>
    <mergeCell ref="G8419:G8421"/>
    <mergeCell ref="H8419:H8421"/>
    <mergeCell ref="I8413:I8415"/>
    <mergeCell ref="J8413:J8415"/>
    <mergeCell ref="C8416:C8418"/>
    <mergeCell ref="D8416:D8418"/>
    <mergeCell ref="E8416:E8418"/>
    <mergeCell ref="F8416:F8418"/>
    <mergeCell ref="G8416:G8418"/>
    <mergeCell ref="H8416:H8418"/>
    <mergeCell ref="I8416:I8418"/>
    <mergeCell ref="J8416:J8418"/>
    <mergeCell ref="C8413:C8415"/>
    <mergeCell ref="D8413:D8415"/>
    <mergeCell ref="E8413:E8415"/>
    <mergeCell ref="F8413:F8415"/>
    <mergeCell ref="G8413:G8415"/>
    <mergeCell ref="H8413:H8415"/>
    <mergeCell ref="I8407:I8409"/>
    <mergeCell ref="J8407:J8409"/>
    <mergeCell ref="C8410:C8412"/>
    <mergeCell ref="D8410:D8412"/>
    <mergeCell ref="E8410:E8412"/>
    <mergeCell ref="F8410:F8412"/>
    <mergeCell ref="G8410:G8412"/>
    <mergeCell ref="H8410:H8412"/>
    <mergeCell ref="I8410:I8412"/>
    <mergeCell ref="J8410:J8412"/>
    <mergeCell ref="C8407:C8409"/>
    <mergeCell ref="D8407:D8409"/>
    <mergeCell ref="E8407:E8409"/>
    <mergeCell ref="F8407:F8409"/>
    <mergeCell ref="G8407:G8409"/>
    <mergeCell ref="H8407:H8409"/>
    <mergeCell ref="I8401:I8403"/>
    <mergeCell ref="J8401:J8403"/>
    <mergeCell ref="C8404:C8406"/>
    <mergeCell ref="D8404:D8406"/>
    <mergeCell ref="E8404:E8406"/>
    <mergeCell ref="F8404:F8406"/>
    <mergeCell ref="G8404:G8406"/>
    <mergeCell ref="H8404:H8406"/>
    <mergeCell ref="I8404:I8406"/>
    <mergeCell ref="J8404:J8406"/>
    <mergeCell ref="C8401:C8403"/>
    <mergeCell ref="D8401:D8403"/>
    <mergeCell ref="E8401:E8403"/>
    <mergeCell ref="F8401:F8403"/>
    <mergeCell ref="G8401:G8403"/>
    <mergeCell ref="H8401:H8403"/>
    <mergeCell ref="I8395:I8397"/>
    <mergeCell ref="J8395:J8397"/>
    <mergeCell ref="C8398:C8400"/>
    <mergeCell ref="D8398:D8400"/>
    <mergeCell ref="E8398:E8400"/>
    <mergeCell ref="F8398:F8400"/>
    <mergeCell ref="G8398:G8400"/>
    <mergeCell ref="H8398:H8400"/>
    <mergeCell ref="I8398:I8400"/>
    <mergeCell ref="J8398:J8400"/>
    <mergeCell ref="C8395:C8397"/>
    <mergeCell ref="D8395:D8397"/>
    <mergeCell ref="E8395:E8397"/>
    <mergeCell ref="F8395:F8397"/>
    <mergeCell ref="G8395:G8397"/>
    <mergeCell ref="H8395:H8397"/>
    <mergeCell ref="I8389:I8391"/>
    <mergeCell ref="J8389:J8391"/>
    <mergeCell ref="C8392:C8394"/>
    <mergeCell ref="D8392:D8394"/>
    <mergeCell ref="E8392:E8394"/>
    <mergeCell ref="F8392:F8394"/>
    <mergeCell ref="G8392:G8394"/>
    <mergeCell ref="H8392:H8394"/>
    <mergeCell ref="I8392:I8394"/>
    <mergeCell ref="J8392:J8394"/>
    <mergeCell ref="C8389:C8391"/>
    <mergeCell ref="D8389:D8391"/>
    <mergeCell ref="E8389:E8391"/>
    <mergeCell ref="F8389:F8391"/>
    <mergeCell ref="G8389:G8391"/>
    <mergeCell ref="H8389:H8391"/>
    <mergeCell ref="I8383:I8385"/>
    <mergeCell ref="J8383:J8385"/>
    <mergeCell ref="C8386:C8388"/>
    <mergeCell ref="D8386:D8388"/>
    <mergeCell ref="E8386:E8388"/>
    <mergeCell ref="F8386:F8388"/>
    <mergeCell ref="G8386:G8388"/>
    <mergeCell ref="H8386:H8388"/>
    <mergeCell ref="I8386:I8388"/>
    <mergeCell ref="J8386:J8388"/>
    <mergeCell ref="C8383:C8385"/>
    <mergeCell ref="D8383:D8385"/>
    <mergeCell ref="E8383:E8385"/>
    <mergeCell ref="F8383:F8385"/>
    <mergeCell ref="G8383:G8385"/>
    <mergeCell ref="H8383:H8385"/>
    <mergeCell ref="I8377:I8379"/>
    <mergeCell ref="J8377:J8379"/>
    <mergeCell ref="C8380:C8382"/>
    <mergeCell ref="D8380:D8382"/>
    <mergeCell ref="E8380:E8382"/>
    <mergeCell ref="F8380:F8382"/>
    <mergeCell ref="G8380:G8382"/>
    <mergeCell ref="H8380:H8382"/>
    <mergeCell ref="I8380:I8382"/>
    <mergeCell ref="J8380:J8382"/>
    <mergeCell ref="C8377:C8379"/>
    <mergeCell ref="D8377:D8379"/>
    <mergeCell ref="E8377:E8379"/>
    <mergeCell ref="F8377:F8379"/>
    <mergeCell ref="G8377:G8379"/>
    <mergeCell ref="H8377:H8379"/>
    <mergeCell ref="I8371:I8373"/>
    <mergeCell ref="J8371:J8373"/>
    <mergeCell ref="C8374:C8376"/>
    <mergeCell ref="D8374:D8376"/>
    <mergeCell ref="E8374:E8376"/>
    <mergeCell ref="F8374:F8376"/>
    <mergeCell ref="G8374:G8376"/>
    <mergeCell ref="H8374:H8376"/>
    <mergeCell ref="I8374:I8376"/>
    <mergeCell ref="J8374:J8376"/>
    <mergeCell ref="C8371:C8373"/>
    <mergeCell ref="D8371:D8373"/>
    <mergeCell ref="E8371:E8373"/>
    <mergeCell ref="F8371:F8373"/>
    <mergeCell ref="G8371:G8373"/>
    <mergeCell ref="H8371:H8373"/>
    <mergeCell ref="I8365:I8367"/>
    <mergeCell ref="J8365:J8367"/>
    <mergeCell ref="C8368:C8370"/>
    <mergeCell ref="D8368:D8370"/>
    <mergeCell ref="E8368:E8370"/>
    <mergeCell ref="F8368:F8370"/>
    <mergeCell ref="G8368:G8370"/>
    <mergeCell ref="H8368:H8370"/>
    <mergeCell ref="I8368:I8370"/>
    <mergeCell ref="J8368:J8370"/>
    <mergeCell ref="C8365:C8367"/>
    <mergeCell ref="D8365:D8367"/>
    <mergeCell ref="E8365:E8367"/>
    <mergeCell ref="F8365:F8367"/>
    <mergeCell ref="G8365:G8367"/>
    <mergeCell ref="H8365:H8367"/>
    <mergeCell ref="I8359:I8361"/>
    <mergeCell ref="J8359:J8361"/>
    <mergeCell ref="C8362:C8364"/>
    <mergeCell ref="D8362:D8364"/>
    <mergeCell ref="E8362:E8364"/>
    <mergeCell ref="F8362:F8364"/>
    <mergeCell ref="G8362:G8364"/>
    <mergeCell ref="H8362:H8364"/>
    <mergeCell ref="I8362:I8364"/>
    <mergeCell ref="J8362:J8364"/>
    <mergeCell ref="C8359:C8361"/>
    <mergeCell ref="D8359:D8361"/>
    <mergeCell ref="E8359:E8361"/>
    <mergeCell ref="F8359:F8361"/>
    <mergeCell ref="G8359:G8361"/>
    <mergeCell ref="H8359:H8361"/>
    <mergeCell ref="I8353:I8355"/>
    <mergeCell ref="J8353:J8355"/>
    <mergeCell ref="C8356:C8358"/>
    <mergeCell ref="D8356:D8358"/>
    <mergeCell ref="E8356:E8358"/>
    <mergeCell ref="F8356:F8358"/>
    <mergeCell ref="G8356:G8358"/>
    <mergeCell ref="H8356:H8358"/>
    <mergeCell ref="I8356:I8358"/>
    <mergeCell ref="J8356:J8358"/>
    <mergeCell ref="C8353:C8355"/>
    <mergeCell ref="D8353:D8355"/>
    <mergeCell ref="E8353:E8355"/>
    <mergeCell ref="F8353:F8355"/>
    <mergeCell ref="G8353:G8355"/>
    <mergeCell ref="H8353:H8355"/>
    <mergeCell ref="I8347:I8349"/>
    <mergeCell ref="J8347:J8349"/>
    <mergeCell ref="C8350:C8352"/>
    <mergeCell ref="D8350:D8352"/>
    <mergeCell ref="E8350:E8352"/>
    <mergeCell ref="F8350:F8352"/>
    <mergeCell ref="G8350:G8352"/>
    <mergeCell ref="H8350:H8352"/>
    <mergeCell ref="I8350:I8352"/>
    <mergeCell ref="J8350:J8352"/>
    <mergeCell ref="C8347:C8349"/>
    <mergeCell ref="D8347:D8349"/>
    <mergeCell ref="E8347:E8349"/>
    <mergeCell ref="F8347:F8349"/>
    <mergeCell ref="G8347:G8349"/>
    <mergeCell ref="H8347:H8349"/>
    <mergeCell ref="I8341:I8343"/>
    <mergeCell ref="J8341:J8343"/>
    <mergeCell ref="C8344:C8346"/>
    <mergeCell ref="D8344:D8346"/>
    <mergeCell ref="E8344:E8346"/>
    <mergeCell ref="F8344:F8346"/>
    <mergeCell ref="G8344:G8346"/>
    <mergeCell ref="H8344:H8346"/>
    <mergeCell ref="I8344:I8346"/>
    <mergeCell ref="J8344:J8346"/>
    <mergeCell ref="C8341:C8343"/>
    <mergeCell ref="D8341:D8343"/>
    <mergeCell ref="E8341:E8343"/>
    <mergeCell ref="F8341:F8343"/>
    <mergeCell ref="G8341:G8343"/>
    <mergeCell ref="H8341:H8343"/>
    <mergeCell ref="I8335:I8337"/>
    <mergeCell ref="J8335:J8337"/>
    <mergeCell ref="C8338:C8340"/>
    <mergeCell ref="D8338:D8340"/>
    <mergeCell ref="E8338:E8340"/>
    <mergeCell ref="F8338:F8340"/>
    <mergeCell ref="G8338:G8340"/>
    <mergeCell ref="H8338:H8340"/>
    <mergeCell ref="I8338:I8340"/>
    <mergeCell ref="J8338:J8340"/>
    <mergeCell ref="C8335:C8337"/>
    <mergeCell ref="D8335:D8337"/>
    <mergeCell ref="E8335:E8337"/>
    <mergeCell ref="F8335:F8337"/>
    <mergeCell ref="G8335:G8337"/>
    <mergeCell ref="H8335:H8337"/>
    <mergeCell ref="I8329:I8331"/>
    <mergeCell ref="J8329:J8331"/>
    <mergeCell ref="C8332:C8334"/>
    <mergeCell ref="D8332:D8334"/>
    <mergeCell ref="E8332:E8334"/>
    <mergeCell ref="F8332:F8334"/>
    <mergeCell ref="G8332:G8334"/>
    <mergeCell ref="H8332:H8334"/>
    <mergeCell ref="I8332:I8334"/>
    <mergeCell ref="J8332:J8334"/>
    <mergeCell ref="C8329:C8331"/>
    <mergeCell ref="D8329:D8331"/>
    <mergeCell ref="E8329:E8331"/>
    <mergeCell ref="F8329:F8331"/>
    <mergeCell ref="G8329:G8331"/>
    <mergeCell ref="H8329:H8331"/>
    <mergeCell ref="I8323:I8325"/>
    <mergeCell ref="J8323:J8325"/>
    <mergeCell ref="C8326:C8328"/>
    <mergeCell ref="D8326:D8328"/>
    <mergeCell ref="E8326:E8328"/>
    <mergeCell ref="F8326:F8328"/>
    <mergeCell ref="G8326:G8328"/>
    <mergeCell ref="H8326:H8328"/>
    <mergeCell ref="I8326:I8328"/>
    <mergeCell ref="J8326:J8328"/>
    <mergeCell ref="C8323:C8325"/>
    <mergeCell ref="D8323:D8325"/>
    <mergeCell ref="E8323:E8325"/>
    <mergeCell ref="F8323:F8325"/>
    <mergeCell ref="G8323:G8325"/>
    <mergeCell ref="H8323:H8325"/>
    <mergeCell ref="I8317:I8319"/>
    <mergeCell ref="J8317:J8319"/>
    <mergeCell ref="C8320:C8322"/>
    <mergeCell ref="D8320:D8322"/>
    <mergeCell ref="E8320:E8322"/>
    <mergeCell ref="F8320:F8322"/>
    <mergeCell ref="G8320:G8322"/>
    <mergeCell ref="H8320:H8322"/>
    <mergeCell ref="I8320:I8322"/>
    <mergeCell ref="J8320:J8322"/>
    <mergeCell ref="C8317:C8319"/>
    <mergeCell ref="D8317:D8319"/>
    <mergeCell ref="E8317:E8319"/>
    <mergeCell ref="F8317:F8319"/>
    <mergeCell ref="G8317:G8319"/>
    <mergeCell ref="H8317:H8319"/>
    <mergeCell ref="I8311:I8313"/>
    <mergeCell ref="J8311:J8313"/>
    <mergeCell ref="C8314:C8316"/>
    <mergeCell ref="D8314:D8316"/>
    <mergeCell ref="E8314:E8316"/>
    <mergeCell ref="F8314:F8316"/>
    <mergeCell ref="G8314:G8316"/>
    <mergeCell ref="H8314:H8316"/>
    <mergeCell ref="I8314:I8316"/>
    <mergeCell ref="J8314:J8316"/>
    <mergeCell ref="C8311:C8313"/>
    <mergeCell ref="D8311:D8313"/>
    <mergeCell ref="E8311:E8313"/>
    <mergeCell ref="F8311:F8313"/>
    <mergeCell ref="G8311:G8313"/>
    <mergeCell ref="H8311:H8313"/>
    <mergeCell ref="I8305:I8307"/>
    <mergeCell ref="J8305:J8307"/>
    <mergeCell ref="C8308:C8310"/>
    <mergeCell ref="D8308:D8310"/>
    <mergeCell ref="E8308:E8310"/>
    <mergeCell ref="F8308:F8310"/>
    <mergeCell ref="G8308:G8310"/>
    <mergeCell ref="H8308:H8310"/>
    <mergeCell ref="I8308:I8310"/>
    <mergeCell ref="J8308:J8310"/>
    <mergeCell ref="G8302:G8304"/>
    <mergeCell ref="H8302:H8304"/>
    <mergeCell ref="I8302:I8304"/>
    <mergeCell ref="J8302:J8304"/>
    <mergeCell ref="C8305:C8307"/>
    <mergeCell ref="D8305:D8307"/>
    <mergeCell ref="E8305:E8307"/>
    <mergeCell ref="F8305:F8307"/>
    <mergeCell ref="G8305:G8307"/>
    <mergeCell ref="H8305:H8307"/>
    <mergeCell ref="I8296:I8298"/>
    <mergeCell ref="J8296:J8298"/>
    <mergeCell ref="C8299:C8301"/>
    <mergeCell ref="D8299:D8301"/>
    <mergeCell ref="E8299:E8301"/>
    <mergeCell ref="F8299:F8301"/>
    <mergeCell ref="G8299:G8301"/>
    <mergeCell ref="H8299:H8301"/>
    <mergeCell ref="I8299:I8301"/>
    <mergeCell ref="J8299:J8301"/>
    <mergeCell ref="H8293:H8295"/>
    <mergeCell ref="I8293:I8295"/>
    <mergeCell ref="J8293:J8295"/>
    <mergeCell ref="B8296:B8826"/>
    <mergeCell ref="C8296:C8298"/>
    <mergeCell ref="D8296:D8298"/>
    <mergeCell ref="E8296:E8298"/>
    <mergeCell ref="F8296:F8298"/>
    <mergeCell ref="G8296:G8298"/>
    <mergeCell ref="H8296:H8298"/>
    <mergeCell ref="G8289:G8292"/>
    <mergeCell ref="H8289:H8292"/>
    <mergeCell ref="I8289:I8292"/>
    <mergeCell ref="J8289:J8292"/>
    <mergeCell ref="B8293:B8295"/>
    <mergeCell ref="C8293:C8295"/>
    <mergeCell ref="D8293:D8295"/>
    <mergeCell ref="E8293:E8295"/>
    <mergeCell ref="F8293:F8295"/>
    <mergeCell ref="G8293:G8295"/>
    <mergeCell ref="A8289:A9537"/>
    <mergeCell ref="B8289:B8292"/>
    <mergeCell ref="C8289:C8292"/>
    <mergeCell ref="D8289:D8292"/>
    <mergeCell ref="E8289:E8292"/>
    <mergeCell ref="F8289:F8292"/>
    <mergeCell ref="C8302:C8304"/>
    <mergeCell ref="D8302:D8304"/>
    <mergeCell ref="E8302:E8304"/>
    <mergeCell ref="F8302:F8304"/>
    <mergeCell ref="I8283:I8285"/>
    <mergeCell ref="J8283:J8285"/>
    <mergeCell ref="C8286:C8288"/>
    <mergeCell ref="D8286:D8288"/>
    <mergeCell ref="E8286:E8288"/>
    <mergeCell ref="F8286:F8288"/>
    <mergeCell ref="G8286:G8288"/>
    <mergeCell ref="H8286:H8288"/>
    <mergeCell ref="I8286:I8288"/>
    <mergeCell ref="J8286:J8288"/>
    <mergeCell ref="C8283:C8285"/>
    <mergeCell ref="D8283:D8285"/>
    <mergeCell ref="E8283:E8285"/>
    <mergeCell ref="F8283:F8285"/>
    <mergeCell ref="G8283:G8285"/>
    <mergeCell ref="H8283:H8285"/>
    <mergeCell ref="I8277:I8279"/>
    <mergeCell ref="J8277:J8279"/>
    <mergeCell ref="C8280:C8282"/>
    <mergeCell ref="D8280:D8282"/>
    <mergeCell ref="E8280:E8282"/>
    <mergeCell ref="F8280:F8282"/>
    <mergeCell ref="G8280:G8282"/>
    <mergeCell ref="H8280:H8282"/>
    <mergeCell ref="I8280:I8282"/>
    <mergeCell ref="J8280:J8282"/>
    <mergeCell ref="C8277:C8279"/>
    <mergeCell ref="D8277:D8279"/>
    <mergeCell ref="E8277:E8279"/>
    <mergeCell ref="F8277:F8279"/>
    <mergeCell ref="G8277:G8279"/>
    <mergeCell ref="H8277:H8279"/>
    <mergeCell ref="I8271:I8273"/>
    <mergeCell ref="J8271:J8273"/>
    <mergeCell ref="C8274:C8276"/>
    <mergeCell ref="D8274:D8276"/>
    <mergeCell ref="E8274:E8276"/>
    <mergeCell ref="F8274:F8276"/>
    <mergeCell ref="G8274:G8276"/>
    <mergeCell ref="H8274:H8276"/>
    <mergeCell ref="I8274:I8276"/>
    <mergeCell ref="J8274:J8276"/>
    <mergeCell ref="C8271:C8273"/>
    <mergeCell ref="D8271:D8273"/>
    <mergeCell ref="E8271:E8273"/>
    <mergeCell ref="F8271:F8273"/>
    <mergeCell ref="G8271:G8273"/>
    <mergeCell ref="H8271:H8273"/>
    <mergeCell ref="I8265:I8267"/>
    <mergeCell ref="J8265:J8267"/>
    <mergeCell ref="C8268:C8270"/>
    <mergeCell ref="D8268:D8270"/>
    <mergeCell ref="E8268:E8270"/>
    <mergeCell ref="F8268:F8270"/>
    <mergeCell ref="G8268:G8270"/>
    <mergeCell ref="H8268:H8270"/>
    <mergeCell ref="I8268:I8270"/>
    <mergeCell ref="J8268:J8270"/>
    <mergeCell ref="C8265:C8267"/>
    <mergeCell ref="D8265:D8267"/>
    <mergeCell ref="E8265:E8267"/>
    <mergeCell ref="F8265:F8267"/>
    <mergeCell ref="G8265:G8267"/>
    <mergeCell ref="H8265:H8267"/>
    <mergeCell ref="J8259:J8261"/>
    <mergeCell ref="B8262:B8288"/>
    <mergeCell ref="C8262:C8264"/>
    <mergeCell ref="D8262:D8264"/>
    <mergeCell ref="E8262:E8264"/>
    <mergeCell ref="F8262:F8264"/>
    <mergeCell ref="G8262:G8264"/>
    <mergeCell ref="H8262:H8264"/>
    <mergeCell ref="I8262:I8264"/>
    <mergeCell ref="J8262:J8264"/>
    <mergeCell ref="I8256:I8258"/>
    <mergeCell ref="J8256:J8258"/>
    <mergeCell ref="B8259:B8261"/>
    <mergeCell ref="C8259:C8261"/>
    <mergeCell ref="D8259:D8261"/>
    <mergeCell ref="E8259:E8261"/>
    <mergeCell ref="F8259:F8261"/>
    <mergeCell ref="G8259:G8261"/>
    <mergeCell ref="H8259:H8261"/>
    <mergeCell ref="I8259:I8261"/>
    <mergeCell ref="C8256:C8258"/>
    <mergeCell ref="D8256:D8258"/>
    <mergeCell ref="E8256:E8258"/>
    <mergeCell ref="F8256:F8258"/>
    <mergeCell ref="G8256:G8258"/>
    <mergeCell ref="H8256:H8258"/>
    <mergeCell ref="I8250:I8252"/>
    <mergeCell ref="J8250:J8252"/>
    <mergeCell ref="C8253:C8255"/>
    <mergeCell ref="D8253:D8255"/>
    <mergeCell ref="E8253:E8255"/>
    <mergeCell ref="F8253:F8255"/>
    <mergeCell ref="G8253:G8255"/>
    <mergeCell ref="H8253:H8255"/>
    <mergeCell ref="I8253:I8255"/>
    <mergeCell ref="J8253:J8255"/>
    <mergeCell ref="C8250:C8252"/>
    <mergeCell ref="D8250:D8252"/>
    <mergeCell ref="E8250:E8252"/>
    <mergeCell ref="F8250:F8252"/>
    <mergeCell ref="G8250:G8252"/>
    <mergeCell ref="H8250:H8252"/>
    <mergeCell ref="I8244:I8246"/>
    <mergeCell ref="J8244:J8246"/>
    <mergeCell ref="C8247:C8249"/>
    <mergeCell ref="D8247:D8249"/>
    <mergeCell ref="E8247:E8249"/>
    <mergeCell ref="F8247:F8249"/>
    <mergeCell ref="G8247:G8249"/>
    <mergeCell ref="H8247:H8249"/>
    <mergeCell ref="I8247:I8249"/>
    <mergeCell ref="J8247:J8249"/>
    <mergeCell ref="H8241:H8243"/>
    <mergeCell ref="I8241:I8243"/>
    <mergeCell ref="J8241:J8243"/>
    <mergeCell ref="B8244:B8258"/>
    <mergeCell ref="C8244:C8246"/>
    <mergeCell ref="D8244:D8246"/>
    <mergeCell ref="E8244:E8246"/>
    <mergeCell ref="F8244:F8246"/>
    <mergeCell ref="G8244:G8246"/>
    <mergeCell ref="H8244:H8246"/>
    <mergeCell ref="B8241:B8243"/>
    <mergeCell ref="C8241:C8243"/>
    <mergeCell ref="D8241:D8243"/>
    <mergeCell ref="E8241:E8243"/>
    <mergeCell ref="F8241:F8243"/>
    <mergeCell ref="G8241:G8243"/>
    <mergeCell ref="J8235:J8237"/>
    <mergeCell ref="B8238:B8240"/>
    <mergeCell ref="C8238:C8240"/>
    <mergeCell ref="D8238:D8240"/>
    <mergeCell ref="E8238:E8240"/>
    <mergeCell ref="F8238:F8240"/>
    <mergeCell ref="G8238:G8240"/>
    <mergeCell ref="H8238:H8240"/>
    <mergeCell ref="I8238:I8240"/>
    <mergeCell ref="J8238:J8240"/>
    <mergeCell ref="I8232:I8234"/>
    <mergeCell ref="J8232:J8234"/>
    <mergeCell ref="B8235:B8237"/>
    <mergeCell ref="C8235:C8237"/>
    <mergeCell ref="D8235:D8237"/>
    <mergeCell ref="E8235:E8237"/>
    <mergeCell ref="F8235:F8237"/>
    <mergeCell ref="G8235:G8237"/>
    <mergeCell ref="H8235:H8237"/>
    <mergeCell ref="I8235:I8237"/>
    <mergeCell ref="H8229:H8231"/>
    <mergeCell ref="I8229:I8231"/>
    <mergeCell ref="J8229:J8231"/>
    <mergeCell ref="B8232:B8234"/>
    <mergeCell ref="C8232:C8234"/>
    <mergeCell ref="D8232:D8234"/>
    <mergeCell ref="E8232:E8234"/>
    <mergeCell ref="F8232:F8234"/>
    <mergeCell ref="G8232:G8234"/>
    <mergeCell ref="H8232:H8234"/>
    <mergeCell ref="B8229:B8231"/>
    <mergeCell ref="C8229:C8231"/>
    <mergeCell ref="D8229:D8231"/>
    <mergeCell ref="E8229:E8231"/>
    <mergeCell ref="F8229:F8231"/>
    <mergeCell ref="G8229:G8231"/>
    <mergeCell ref="I8223:I8225"/>
    <mergeCell ref="J8223:J8225"/>
    <mergeCell ref="C8226:C8228"/>
    <mergeCell ref="D8226:D8228"/>
    <mergeCell ref="E8226:E8228"/>
    <mergeCell ref="F8226:F8228"/>
    <mergeCell ref="G8226:G8228"/>
    <mergeCell ref="H8226:H8228"/>
    <mergeCell ref="I8226:I8228"/>
    <mergeCell ref="J8226:J8228"/>
    <mergeCell ref="C8223:C8225"/>
    <mergeCell ref="D8223:D8225"/>
    <mergeCell ref="E8223:E8225"/>
    <mergeCell ref="F8223:F8225"/>
    <mergeCell ref="G8223:G8225"/>
    <mergeCell ref="H8223:H8225"/>
    <mergeCell ref="J8217:J8219"/>
    <mergeCell ref="B8220:B8228"/>
    <mergeCell ref="C8220:C8222"/>
    <mergeCell ref="D8220:D8222"/>
    <mergeCell ref="E8220:E8222"/>
    <mergeCell ref="F8220:F8222"/>
    <mergeCell ref="G8220:G8222"/>
    <mergeCell ref="H8220:H8222"/>
    <mergeCell ref="I8220:I8222"/>
    <mergeCell ref="J8220:J8222"/>
    <mergeCell ref="I8214:I8216"/>
    <mergeCell ref="J8214:J8216"/>
    <mergeCell ref="B8217:B8219"/>
    <mergeCell ref="C8217:C8219"/>
    <mergeCell ref="D8217:D8219"/>
    <mergeCell ref="E8217:E8219"/>
    <mergeCell ref="F8217:F8219"/>
    <mergeCell ref="G8217:G8219"/>
    <mergeCell ref="H8217:H8219"/>
    <mergeCell ref="I8217:I8219"/>
    <mergeCell ref="C8214:C8216"/>
    <mergeCell ref="D8214:D8216"/>
    <mergeCell ref="E8214:E8216"/>
    <mergeCell ref="F8214:F8216"/>
    <mergeCell ref="G8214:G8216"/>
    <mergeCell ref="H8214:H8216"/>
    <mergeCell ref="I8208:I8210"/>
    <mergeCell ref="J8208:J8210"/>
    <mergeCell ref="C8211:C8213"/>
    <mergeCell ref="D8211:D8213"/>
    <mergeCell ref="E8211:E8213"/>
    <mergeCell ref="F8211:F8213"/>
    <mergeCell ref="G8211:G8213"/>
    <mergeCell ref="H8211:H8213"/>
    <mergeCell ref="I8211:I8213"/>
    <mergeCell ref="J8211:J8213"/>
    <mergeCell ref="C8208:C8210"/>
    <mergeCell ref="D8208:D8210"/>
    <mergeCell ref="E8208:E8210"/>
    <mergeCell ref="F8208:F8210"/>
    <mergeCell ref="G8208:G8210"/>
    <mergeCell ref="H8208:H8210"/>
    <mergeCell ref="J8202:J8204"/>
    <mergeCell ref="E8203:E8204"/>
    <mergeCell ref="C8205:C8207"/>
    <mergeCell ref="D8205:D8207"/>
    <mergeCell ref="E8205:E8207"/>
    <mergeCell ref="F8205:F8207"/>
    <mergeCell ref="G8205:G8207"/>
    <mergeCell ref="H8205:H8207"/>
    <mergeCell ref="I8205:I8207"/>
    <mergeCell ref="J8205:J8207"/>
    <mergeCell ref="C8202:C8204"/>
    <mergeCell ref="D8202:D8204"/>
    <mergeCell ref="F8202:F8204"/>
    <mergeCell ref="G8202:G8204"/>
    <mergeCell ref="H8202:H8204"/>
    <mergeCell ref="I8202:I8204"/>
    <mergeCell ref="J8196:J8198"/>
    <mergeCell ref="B8199:B8216"/>
    <mergeCell ref="C8199:C8201"/>
    <mergeCell ref="D8199:D8201"/>
    <mergeCell ref="E8199:E8201"/>
    <mergeCell ref="F8199:F8201"/>
    <mergeCell ref="G8199:G8201"/>
    <mergeCell ref="H8199:H8201"/>
    <mergeCell ref="I8199:I8201"/>
    <mergeCell ref="J8199:J8201"/>
    <mergeCell ref="I8193:I8195"/>
    <mergeCell ref="J8193:J8195"/>
    <mergeCell ref="B8196:B8198"/>
    <mergeCell ref="C8196:C8198"/>
    <mergeCell ref="D8196:D8198"/>
    <mergeCell ref="E8196:E8198"/>
    <mergeCell ref="F8196:F8198"/>
    <mergeCell ref="G8196:G8198"/>
    <mergeCell ref="H8196:H8198"/>
    <mergeCell ref="I8196:I8198"/>
    <mergeCell ref="C8193:C8195"/>
    <mergeCell ref="D8193:D8195"/>
    <mergeCell ref="E8193:E8195"/>
    <mergeCell ref="F8193:F8195"/>
    <mergeCell ref="G8193:G8195"/>
    <mergeCell ref="H8193:H8195"/>
    <mergeCell ref="I8187:I8189"/>
    <mergeCell ref="J8187:J8189"/>
    <mergeCell ref="C8190:C8192"/>
    <mergeCell ref="D8190:D8192"/>
    <mergeCell ref="E8190:E8192"/>
    <mergeCell ref="F8190:F8192"/>
    <mergeCell ref="G8190:G8192"/>
    <mergeCell ref="H8190:H8192"/>
    <mergeCell ref="I8190:I8192"/>
    <mergeCell ref="J8190:J8192"/>
    <mergeCell ref="C8187:C8189"/>
    <mergeCell ref="D8187:D8189"/>
    <mergeCell ref="E8187:E8189"/>
    <mergeCell ref="F8187:F8189"/>
    <mergeCell ref="G8187:G8189"/>
    <mergeCell ref="H8187:H8189"/>
    <mergeCell ref="I8181:I8183"/>
    <mergeCell ref="J8181:J8183"/>
    <mergeCell ref="C8184:C8186"/>
    <mergeCell ref="D8184:D8186"/>
    <mergeCell ref="E8184:E8186"/>
    <mergeCell ref="F8184:F8186"/>
    <mergeCell ref="G8184:G8186"/>
    <mergeCell ref="H8184:H8186"/>
    <mergeCell ref="I8184:I8186"/>
    <mergeCell ref="J8184:J8186"/>
    <mergeCell ref="C8181:C8183"/>
    <mergeCell ref="D8181:D8183"/>
    <mergeCell ref="E8181:E8183"/>
    <mergeCell ref="F8181:F8183"/>
    <mergeCell ref="G8181:G8183"/>
    <mergeCell ref="H8181:H8183"/>
    <mergeCell ref="I8175:I8177"/>
    <mergeCell ref="J8175:J8177"/>
    <mergeCell ref="C8178:C8180"/>
    <mergeCell ref="D8178:D8180"/>
    <mergeCell ref="E8178:E8180"/>
    <mergeCell ref="F8178:F8180"/>
    <mergeCell ref="G8178:G8180"/>
    <mergeCell ref="H8178:H8180"/>
    <mergeCell ref="I8178:I8180"/>
    <mergeCell ref="J8178:J8180"/>
    <mergeCell ref="C8175:C8177"/>
    <mergeCell ref="D8175:D8177"/>
    <mergeCell ref="E8175:E8177"/>
    <mergeCell ref="F8175:F8177"/>
    <mergeCell ref="G8175:G8177"/>
    <mergeCell ref="H8175:H8177"/>
    <mergeCell ref="I8169:I8171"/>
    <mergeCell ref="J8169:J8171"/>
    <mergeCell ref="C8172:C8174"/>
    <mergeCell ref="D8172:D8174"/>
    <mergeCell ref="E8172:E8174"/>
    <mergeCell ref="F8172:F8174"/>
    <mergeCell ref="G8172:G8174"/>
    <mergeCell ref="H8172:H8174"/>
    <mergeCell ref="I8172:I8174"/>
    <mergeCell ref="J8172:J8174"/>
    <mergeCell ref="C8169:C8171"/>
    <mergeCell ref="D8169:D8171"/>
    <mergeCell ref="E8169:E8171"/>
    <mergeCell ref="F8169:F8171"/>
    <mergeCell ref="G8169:G8171"/>
    <mergeCell ref="H8169:H8171"/>
    <mergeCell ref="I8163:I8165"/>
    <mergeCell ref="J8163:J8165"/>
    <mergeCell ref="C8166:C8168"/>
    <mergeCell ref="D8166:D8168"/>
    <mergeCell ref="E8166:E8168"/>
    <mergeCell ref="F8166:F8168"/>
    <mergeCell ref="G8166:G8168"/>
    <mergeCell ref="H8166:H8168"/>
    <mergeCell ref="I8166:I8168"/>
    <mergeCell ref="J8166:J8168"/>
    <mergeCell ref="C8163:C8165"/>
    <mergeCell ref="D8163:D8165"/>
    <mergeCell ref="E8163:E8165"/>
    <mergeCell ref="F8163:F8165"/>
    <mergeCell ref="G8163:G8165"/>
    <mergeCell ref="H8163:H8165"/>
    <mergeCell ref="I8157:I8159"/>
    <mergeCell ref="J8157:J8159"/>
    <mergeCell ref="C8160:C8162"/>
    <mergeCell ref="D8160:D8162"/>
    <mergeCell ref="E8160:E8162"/>
    <mergeCell ref="F8160:F8162"/>
    <mergeCell ref="G8160:G8162"/>
    <mergeCell ref="H8160:H8162"/>
    <mergeCell ref="I8160:I8162"/>
    <mergeCell ref="J8160:J8162"/>
    <mergeCell ref="H8154:H8156"/>
    <mergeCell ref="I8154:I8156"/>
    <mergeCell ref="J8154:J8156"/>
    <mergeCell ref="B8157:B8195"/>
    <mergeCell ref="C8157:C8159"/>
    <mergeCell ref="D8157:D8159"/>
    <mergeCell ref="E8157:E8159"/>
    <mergeCell ref="F8157:F8159"/>
    <mergeCell ref="G8157:G8159"/>
    <mergeCell ref="H8157:H8159"/>
    <mergeCell ref="B8154:B8156"/>
    <mergeCell ref="C8154:C8156"/>
    <mergeCell ref="D8154:D8156"/>
    <mergeCell ref="E8154:E8156"/>
    <mergeCell ref="F8154:F8156"/>
    <mergeCell ref="G8154:G8156"/>
    <mergeCell ref="I8148:I8150"/>
    <mergeCell ref="J8148:J8150"/>
    <mergeCell ref="C8151:C8153"/>
    <mergeCell ref="D8151:D8153"/>
    <mergeCell ref="E8151:E8153"/>
    <mergeCell ref="F8151:F8153"/>
    <mergeCell ref="G8151:G8153"/>
    <mergeCell ref="H8151:H8153"/>
    <mergeCell ref="I8151:I8153"/>
    <mergeCell ref="J8151:J8153"/>
    <mergeCell ref="C8148:C8150"/>
    <mergeCell ref="D8148:D8150"/>
    <mergeCell ref="E8148:E8150"/>
    <mergeCell ref="F8148:F8150"/>
    <mergeCell ref="G8148:G8150"/>
    <mergeCell ref="H8148:H8150"/>
    <mergeCell ref="I8142:I8144"/>
    <mergeCell ref="J8142:J8144"/>
    <mergeCell ref="C8145:C8147"/>
    <mergeCell ref="D8145:D8147"/>
    <mergeCell ref="E8145:E8147"/>
    <mergeCell ref="F8145:F8147"/>
    <mergeCell ref="G8145:G8147"/>
    <mergeCell ref="H8145:H8147"/>
    <mergeCell ref="I8145:I8147"/>
    <mergeCell ref="J8145:J8147"/>
    <mergeCell ref="C8142:C8144"/>
    <mergeCell ref="D8142:D8144"/>
    <mergeCell ref="E8142:E8144"/>
    <mergeCell ref="F8142:F8144"/>
    <mergeCell ref="G8142:G8144"/>
    <mergeCell ref="H8142:H8144"/>
    <mergeCell ref="I8136:I8138"/>
    <mergeCell ref="J8136:J8138"/>
    <mergeCell ref="C8139:C8141"/>
    <mergeCell ref="D8139:D8141"/>
    <mergeCell ref="E8139:E8141"/>
    <mergeCell ref="F8139:F8141"/>
    <mergeCell ref="G8139:G8141"/>
    <mergeCell ref="H8139:H8141"/>
    <mergeCell ref="I8139:I8141"/>
    <mergeCell ref="J8139:J8141"/>
    <mergeCell ref="C8136:C8138"/>
    <mergeCell ref="D8136:D8138"/>
    <mergeCell ref="E8136:E8138"/>
    <mergeCell ref="F8136:F8138"/>
    <mergeCell ref="G8136:G8138"/>
    <mergeCell ref="H8136:H8138"/>
    <mergeCell ref="I8130:I8132"/>
    <mergeCell ref="J8130:J8132"/>
    <mergeCell ref="C8133:C8135"/>
    <mergeCell ref="D8133:D8135"/>
    <mergeCell ref="E8133:E8135"/>
    <mergeCell ref="F8133:F8135"/>
    <mergeCell ref="G8133:G8135"/>
    <mergeCell ref="H8133:H8135"/>
    <mergeCell ref="I8133:I8135"/>
    <mergeCell ref="J8133:J8135"/>
    <mergeCell ref="H8127:H8129"/>
    <mergeCell ref="I8127:I8129"/>
    <mergeCell ref="J8127:J8129"/>
    <mergeCell ref="B8130:B8153"/>
    <mergeCell ref="C8130:C8132"/>
    <mergeCell ref="D8130:D8132"/>
    <mergeCell ref="E8130:E8132"/>
    <mergeCell ref="F8130:F8132"/>
    <mergeCell ref="G8130:G8132"/>
    <mergeCell ref="H8130:H8132"/>
    <mergeCell ref="B8127:B8129"/>
    <mergeCell ref="C8127:C8129"/>
    <mergeCell ref="D8127:D8129"/>
    <mergeCell ref="E8127:E8129"/>
    <mergeCell ref="F8127:F8129"/>
    <mergeCell ref="G8127:G8129"/>
    <mergeCell ref="I8121:I8123"/>
    <mergeCell ref="J8121:J8123"/>
    <mergeCell ref="C8124:C8126"/>
    <mergeCell ref="D8124:D8126"/>
    <mergeCell ref="E8124:E8126"/>
    <mergeCell ref="F8124:F8126"/>
    <mergeCell ref="G8124:G8126"/>
    <mergeCell ref="H8124:H8126"/>
    <mergeCell ref="I8124:I8126"/>
    <mergeCell ref="J8124:J8126"/>
    <mergeCell ref="C8121:C8123"/>
    <mergeCell ref="D8121:D8123"/>
    <mergeCell ref="E8121:E8123"/>
    <mergeCell ref="F8121:F8123"/>
    <mergeCell ref="G8121:G8123"/>
    <mergeCell ref="H8121:H8123"/>
    <mergeCell ref="I8115:I8117"/>
    <mergeCell ref="J8115:J8117"/>
    <mergeCell ref="C8118:C8120"/>
    <mergeCell ref="D8118:D8120"/>
    <mergeCell ref="E8118:E8120"/>
    <mergeCell ref="F8118:F8120"/>
    <mergeCell ref="G8118:G8120"/>
    <mergeCell ref="H8118:H8120"/>
    <mergeCell ref="I8118:I8120"/>
    <mergeCell ref="J8118:J8120"/>
    <mergeCell ref="C8115:C8117"/>
    <mergeCell ref="D8115:D8117"/>
    <mergeCell ref="E8115:E8117"/>
    <mergeCell ref="F8115:F8117"/>
    <mergeCell ref="G8115:G8117"/>
    <mergeCell ref="H8115:H8117"/>
    <mergeCell ref="J8109:J8111"/>
    <mergeCell ref="B8112:B8126"/>
    <mergeCell ref="C8112:C8114"/>
    <mergeCell ref="D8112:D8114"/>
    <mergeCell ref="E8112:E8114"/>
    <mergeCell ref="F8112:F8114"/>
    <mergeCell ref="G8112:G8114"/>
    <mergeCell ref="H8112:H8114"/>
    <mergeCell ref="I8112:I8114"/>
    <mergeCell ref="J8112:J8114"/>
    <mergeCell ref="I8106:I8108"/>
    <mergeCell ref="J8106:J8108"/>
    <mergeCell ref="B8109:B8111"/>
    <mergeCell ref="C8109:C8111"/>
    <mergeCell ref="D8109:D8111"/>
    <mergeCell ref="E8109:E8111"/>
    <mergeCell ref="F8109:F8111"/>
    <mergeCell ref="G8109:G8111"/>
    <mergeCell ref="H8109:H8111"/>
    <mergeCell ref="I8109:I8111"/>
    <mergeCell ref="C8106:C8108"/>
    <mergeCell ref="D8106:D8108"/>
    <mergeCell ref="E8106:E8108"/>
    <mergeCell ref="F8106:F8108"/>
    <mergeCell ref="G8106:G8108"/>
    <mergeCell ref="H8106:H8108"/>
    <mergeCell ref="I8100:I8102"/>
    <mergeCell ref="J8100:J8102"/>
    <mergeCell ref="C8103:C8105"/>
    <mergeCell ref="D8103:D8105"/>
    <mergeCell ref="E8103:E8105"/>
    <mergeCell ref="F8103:F8105"/>
    <mergeCell ref="G8103:G8105"/>
    <mergeCell ref="H8103:H8105"/>
    <mergeCell ref="I8103:I8105"/>
    <mergeCell ref="J8103:J8105"/>
    <mergeCell ref="C8100:C8102"/>
    <mergeCell ref="D8100:D8102"/>
    <mergeCell ref="E8100:E8102"/>
    <mergeCell ref="F8100:F8102"/>
    <mergeCell ref="G8100:G8102"/>
    <mergeCell ref="H8100:H8102"/>
    <mergeCell ref="I8094:I8096"/>
    <mergeCell ref="J8094:J8096"/>
    <mergeCell ref="C8097:C8099"/>
    <mergeCell ref="D8097:D8099"/>
    <mergeCell ref="E8097:E8099"/>
    <mergeCell ref="F8097:F8099"/>
    <mergeCell ref="G8097:G8099"/>
    <mergeCell ref="H8097:H8099"/>
    <mergeCell ref="I8097:I8099"/>
    <mergeCell ref="J8097:J8099"/>
    <mergeCell ref="H8091:H8093"/>
    <mergeCell ref="I8091:I8093"/>
    <mergeCell ref="J8091:J8093"/>
    <mergeCell ref="B8094:B8108"/>
    <mergeCell ref="C8094:C8096"/>
    <mergeCell ref="D8094:D8096"/>
    <mergeCell ref="E8094:E8096"/>
    <mergeCell ref="F8094:F8096"/>
    <mergeCell ref="G8094:G8096"/>
    <mergeCell ref="H8094:H8096"/>
    <mergeCell ref="B8091:B8093"/>
    <mergeCell ref="C8091:C8093"/>
    <mergeCell ref="D8091:D8093"/>
    <mergeCell ref="E8091:E8093"/>
    <mergeCell ref="F8091:F8093"/>
    <mergeCell ref="G8091:G8093"/>
    <mergeCell ref="I8085:I8087"/>
    <mergeCell ref="J8085:J8087"/>
    <mergeCell ref="C8088:C8090"/>
    <mergeCell ref="D8088:D8090"/>
    <mergeCell ref="E8088:E8090"/>
    <mergeCell ref="F8088:F8090"/>
    <mergeCell ref="G8088:G8090"/>
    <mergeCell ref="H8088:H8090"/>
    <mergeCell ref="I8088:I8090"/>
    <mergeCell ref="J8088:J8090"/>
    <mergeCell ref="C8085:C8087"/>
    <mergeCell ref="D8085:D8087"/>
    <mergeCell ref="E8085:E8087"/>
    <mergeCell ref="F8085:F8087"/>
    <mergeCell ref="G8085:G8087"/>
    <mergeCell ref="H8085:H8087"/>
    <mergeCell ref="I8079:I8081"/>
    <mergeCell ref="J8079:J8081"/>
    <mergeCell ref="C8082:C8084"/>
    <mergeCell ref="D8082:D8084"/>
    <mergeCell ref="E8082:E8084"/>
    <mergeCell ref="F8082:F8084"/>
    <mergeCell ref="G8082:G8084"/>
    <mergeCell ref="H8082:H8084"/>
    <mergeCell ref="I8082:I8084"/>
    <mergeCell ref="J8082:J8084"/>
    <mergeCell ref="C8079:C8081"/>
    <mergeCell ref="D8079:D8081"/>
    <mergeCell ref="E8079:E8081"/>
    <mergeCell ref="F8079:F8081"/>
    <mergeCell ref="G8079:G8081"/>
    <mergeCell ref="H8079:H8081"/>
    <mergeCell ref="I8073:I8075"/>
    <mergeCell ref="J8073:J8075"/>
    <mergeCell ref="C8076:C8078"/>
    <mergeCell ref="D8076:D8078"/>
    <mergeCell ref="E8076:E8078"/>
    <mergeCell ref="F8076:F8078"/>
    <mergeCell ref="G8076:G8078"/>
    <mergeCell ref="H8076:H8078"/>
    <mergeCell ref="I8076:I8078"/>
    <mergeCell ref="J8076:J8078"/>
    <mergeCell ref="C8073:C8075"/>
    <mergeCell ref="D8073:D8075"/>
    <mergeCell ref="E8073:E8075"/>
    <mergeCell ref="F8073:F8075"/>
    <mergeCell ref="G8073:G8075"/>
    <mergeCell ref="H8073:H8075"/>
    <mergeCell ref="I8067:I8069"/>
    <mergeCell ref="J8067:J8069"/>
    <mergeCell ref="C8070:C8072"/>
    <mergeCell ref="D8070:D8072"/>
    <mergeCell ref="E8070:E8072"/>
    <mergeCell ref="F8070:F8072"/>
    <mergeCell ref="G8070:G8072"/>
    <mergeCell ref="H8070:H8072"/>
    <mergeCell ref="I8070:I8072"/>
    <mergeCell ref="J8070:J8072"/>
    <mergeCell ref="C8067:C8069"/>
    <mergeCell ref="D8067:D8069"/>
    <mergeCell ref="E8067:E8069"/>
    <mergeCell ref="F8067:F8069"/>
    <mergeCell ref="G8067:G8069"/>
    <mergeCell ref="H8067:H8069"/>
    <mergeCell ref="I8061:I8063"/>
    <mergeCell ref="J8061:J8063"/>
    <mergeCell ref="C8064:C8066"/>
    <mergeCell ref="D8064:D8066"/>
    <mergeCell ref="E8064:E8066"/>
    <mergeCell ref="F8064:F8066"/>
    <mergeCell ref="G8064:G8066"/>
    <mergeCell ref="H8064:H8066"/>
    <mergeCell ref="I8064:I8066"/>
    <mergeCell ref="J8064:J8066"/>
    <mergeCell ref="C8061:C8063"/>
    <mergeCell ref="D8061:D8063"/>
    <mergeCell ref="E8061:E8063"/>
    <mergeCell ref="F8061:F8063"/>
    <mergeCell ref="G8061:G8063"/>
    <mergeCell ref="H8061:H8063"/>
    <mergeCell ref="J8055:J8057"/>
    <mergeCell ref="B8058:B8090"/>
    <mergeCell ref="C8058:C8060"/>
    <mergeCell ref="D8058:D8060"/>
    <mergeCell ref="E8058:E8060"/>
    <mergeCell ref="F8058:F8060"/>
    <mergeCell ref="G8058:G8060"/>
    <mergeCell ref="H8058:H8060"/>
    <mergeCell ref="I8058:I8060"/>
    <mergeCell ref="J8058:J8060"/>
    <mergeCell ref="I8052:I8054"/>
    <mergeCell ref="J8052:J8054"/>
    <mergeCell ref="B8055:B8057"/>
    <mergeCell ref="C8055:C8057"/>
    <mergeCell ref="D8055:D8057"/>
    <mergeCell ref="E8055:E8057"/>
    <mergeCell ref="F8055:F8057"/>
    <mergeCell ref="G8055:G8057"/>
    <mergeCell ref="H8055:H8057"/>
    <mergeCell ref="I8055:I8057"/>
    <mergeCell ref="C8052:C8054"/>
    <mergeCell ref="D8052:D8054"/>
    <mergeCell ref="E8052:E8054"/>
    <mergeCell ref="F8052:F8054"/>
    <mergeCell ref="G8052:G8054"/>
    <mergeCell ref="H8052:H8054"/>
    <mergeCell ref="I8046:I8048"/>
    <mergeCell ref="J8046:J8048"/>
    <mergeCell ref="C8049:C8051"/>
    <mergeCell ref="D8049:D8051"/>
    <mergeCell ref="E8049:E8051"/>
    <mergeCell ref="F8049:F8051"/>
    <mergeCell ref="G8049:G8051"/>
    <mergeCell ref="H8049:H8051"/>
    <mergeCell ref="I8049:I8051"/>
    <mergeCell ref="J8049:J8051"/>
    <mergeCell ref="C8046:C8048"/>
    <mergeCell ref="D8046:D8048"/>
    <mergeCell ref="E8046:E8048"/>
    <mergeCell ref="F8046:F8048"/>
    <mergeCell ref="G8046:G8048"/>
    <mergeCell ref="H8046:H8048"/>
    <mergeCell ref="J8040:J8042"/>
    <mergeCell ref="B8043:B8054"/>
    <mergeCell ref="C8043:C8045"/>
    <mergeCell ref="D8043:D8045"/>
    <mergeCell ref="E8043:E8045"/>
    <mergeCell ref="F8043:F8045"/>
    <mergeCell ref="G8043:G8045"/>
    <mergeCell ref="H8043:H8045"/>
    <mergeCell ref="I8043:I8045"/>
    <mergeCell ref="J8043:J8045"/>
    <mergeCell ref="I8037:I8039"/>
    <mergeCell ref="J8037:J8039"/>
    <mergeCell ref="B8040:B8042"/>
    <mergeCell ref="C8040:C8042"/>
    <mergeCell ref="D8040:D8042"/>
    <mergeCell ref="E8040:E8042"/>
    <mergeCell ref="F8040:F8042"/>
    <mergeCell ref="G8040:G8042"/>
    <mergeCell ref="H8040:H8042"/>
    <mergeCell ref="I8040:I8042"/>
    <mergeCell ref="C8037:C8039"/>
    <mergeCell ref="D8037:D8039"/>
    <mergeCell ref="E8037:E8039"/>
    <mergeCell ref="F8037:F8039"/>
    <mergeCell ref="G8037:G8039"/>
    <mergeCell ref="H8037:H8039"/>
    <mergeCell ref="I8031:I8033"/>
    <mergeCell ref="J8031:J8033"/>
    <mergeCell ref="C8034:C8036"/>
    <mergeCell ref="D8034:D8036"/>
    <mergeCell ref="E8034:E8036"/>
    <mergeCell ref="F8034:F8036"/>
    <mergeCell ref="G8034:G8036"/>
    <mergeCell ref="H8034:H8036"/>
    <mergeCell ref="I8034:I8036"/>
    <mergeCell ref="J8034:J8036"/>
    <mergeCell ref="C8031:C8033"/>
    <mergeCell ref="D8031:D8033"/>
    <mergeCell ref="E8031:E8033"/>
    <mergeCell ref="F8031:F8033"/>
    <mergeCell ref="G8031:G8033"/>
    <mergeCell ref="H8031:H8033"/>
    <mergeCell ref="I8025:I8027"/>
    <mergeCell ref="J8025:J8027"/>
    <mergeCell ref="C8028:C8030"/>
    <mergeCell ref="D8028:D8030"/>
    <mergeCell ref="E8028:E8030"/>
    <mergeCell ref="F8028:F8030"/>
    <mergeCell ref="G8028:G8030"/>
    <mergeCell ref="H8028:H8030"/>
    <mergeCell ref="I8028:I8030"/>
    <mergeCell ref="J8028:J8030"/>
    <mergeCell ref="C8025:C8027"/>
    <mergeCell ref="D8025:D8027"/>
    <mergeCell ref="E8025:E8027"/>
    <mergeCell ref="F8025:F8027"/>
    <mergeCell ref="G8025:G8027"/>
    <mergeCell ref="H8025:H8027"/>
    <mergeCell ref="I8019:I8021"/>
    <mergeCell ref="J8019:J8021"/>
    <mergeCell ref="C8022:C8024"/>
    <mergeCell ref="D8022:D8024"/>
    <mergeCell ref="E8022:E8024"/>
    <mergeCell ref="F8022:F8024"/>
    <mergeCell ref="G8022:G8024"/>
    <mergeCell ref="H8022:H8024"/>
    <mergeCell ref="I8022:I8024"/>
    <mergeCell ref="J8022:J8024"/>
    <mergeCell ref="C8019:C8021"/>
    <mergeCell ref="D8019:D8021"/>
    <mergeCell ref="E8019:E8021"/>
    <mergeCell ref="F8019:F8021"/>
    <mergeCell ref="G8019:G8021"/>
    <mergeCell ref="H8019:H8021"/>
    <mergeCell ref="I8013:I8015"/>
    <mergeCell ref="J8013:J8015"/>
    <mergeCell ref="C8016:C8018"/>
    <mergeCell ref="D8016:D8018"/>
    <mergeCell ref="E8016:E8018"/>
    <mergeCell ref="F8016:F8018"/>
    <mergeCell ref="G8016:G8018"/>
    <mergeCell ref="H8016:H8018"/>
    <mergeCell ref="I8016:I8018"/>
    <mergeCell ref="J8016:J8018"/>
    <mergeCell ref="C8013:C8015"/>
    <mergeCell ref="D8013:D8015"/>
    <mergeCell ref="E8013:E8015"/>
    <mergeCell ref="F8013:F8015"/>
    <mergeCell ref="G8013:G8015"/>
    <mergeCell ref="H8013:H8015"/>
    <mergeCell ref="J8007:J8009"/>
    <mergeCell ref="B8010:B8039"/>
    <mergeCell ref="C8010:C8012"/>
    <mergeCell ref="D8010:D8012"/>
    <mergeCell ref="E8010:E8012"/>
    <mergeCell ref="F8010:F8012"/>
    <mergeCell ref="G8010:G8012"/>
    <mergeCell ref="H8010:H8012"/>
    <mergeCell ref="I8010:I8012"/>
    <mergeCell ref="J8010:J8012"/>
    <mergeCell ref="I8004:I8006"/>
    <mergeCell ref="J8004:J8006"/>
    <mergeCell ref="B8007:B8009"/>
    <mergeCell ref="C8007:C8009"/>
    <mergeCell ref="D8007:D8009"/>
    <mergeCell ref="E8007:E8009"/>
    <mergeCell ref="F8007:F8009"/>
    <mergeCell ref="G8007:G8009"/>
    <mergeCell ref="H8007:H8009"/>
    <mergeCell ref="I8007:I8009"/>
    <mergeCell ref="C8004:C8006"/>
    <mergeCell ref="D8004:D8006"/>
    <mergeCell ref="E8004:E8006"/>
    <mergeCell ref="F8004:F8006"/>
    <mergeCell ref="G8004:G8006"/>
    <mergeCell ref="H8004:H8006"/>
    <mergeCell ref="I7998:I8000"/>
    <mergeCell ref="J7998:J8000"/>
    <mergeCell ref="C8001:C8003"/>
    <mergeCell ref="D8001:D8003"/>
    <mergeCell ref="E8001:E8003"/>
    <mergeCell ref="F8001:F8003"/>
    <mergeCell ref="G8001:G8003"/>
    <mergeCell ref="H8001:H8003"/>
    <mergeCell ref="I8001:I8003"/>
    <mergeCell ref="J8001:J8003"/>
    <mergeCell ref="C7998:C8000"/>
    <mergeCell ref="D7998:D8000"/>
    <mergeCell ref="E7998:E8000"/>
    <mergeCell ref="F7998:F8000"/>
    <mergeCell ref="G7998:G8000"/>
    <mergeCell ref="H7998:H8000"/>
    <mergeCell ref="I7992:I7994"/>
    <mergeCell ref="J7992:J7994"/>
    <mergeCell ref="C7995:C7997"/>
    <mergeCell ref="D7995:D7997"/>
    <mergeCell ref="E7995:E7997"/>
    <mergeCell ref="F7995:F7997"/>
    <mergeCell ref="G7995:G7997"/>
    <mergeCell ref="H7995:H7997"/>
    <mergeCell ref="I7995:I7997"/>
    <mergeCell ref="J7995:J7997"/>
    <mergeCell ref="C7992:C7994"/>
    <mergeCell ref="D7992:D7994"/>
    <mergeCell ref="E7992:E7994"/>
    <mergeCell ref="F7992:F7994"/>
    <mergeCell ref="G7992:G7994"/>
    <mergeCell ref="H7992:H7994"/>
    <mergeCell ref="I7986:I7988"/>
    <mergeCell ref="J7986:J7988"/>
    <mergeCell ref="C7989:C7991"/>
    <mergeCell ref="D7989:D7991"/>
    <mergeCell ref="E7989:E7991"/>
    <mergeCell ref="F7989:F7991"/>
    <mergeCell ref="G7989:G7991"/>
    <mergeCell ref="H7989:H7991"/>
    <mergeCell ref="I7989:I7991"/>
    <mergeCell ref="J7989:J7991"/>
    <mergeCell ref="C7986:C7988"/>
    <mergeCell ref="D7986:D7988"/>
    <mergeCell ref="E7986:E7988"/>
    <mergeCell ref="F7986:F7988"/>
    <mergeCell ref="G7986:G7988"/>
    <mergeCell ref="H7986:H7988"/>
    <mergeCell ref="I7980:I7982"/>
    <mergeCell ref="J7980:J7982"/>
    <mergeCell ref="C7983:C7985"/>
    <mergeCell ref="D7983:D7985"/>
    <mergeCell ref="E7983:E7985"/>
    <mergeCell ref="F7983:F7985"/>
    <mergeCell ref="G7983:G7985"/>
    <mergeCell ref="H7983:H7985"/>
    <mergeCell ref="I7983:I7985"/>
    <mergeCell ref="J7983:J7985"/>
    <mergeCell ref="C7980:C7982"/>
    <mergeCell ref="D7980:D7982"/>
    <mergeCell ref="E7980:E7982"/>
    <mergeCell ref="F7980:F7982"/>
    <mergeCell ref="G7980:G7982"/>
    <mergeCell ref="H7980:H7982"/>
    <mergeCell ref="I7974:I7976"/>
    <mergeCell ref="J7974:J7976"/>
    <mergeCell ref="C7977:C7979"/>
    <mergeCell ref="D7977:D7979"/>
    <mergeCell ref="E7977:E7979"/>
    <mergeCell ref="F7977:F7979"/>
    <mergeCell ref="G7977:G7979"/>
    <mergeCell ref="H7977:H7979"/>
    <mergeCell ref="I7977:I7979"/>
    <mergeCell ref="J7977:J7979"/>
    <mergeCell ref="C7974:C7976"/>
    <mergeCell ref="D7974:D7976"/>
    <mergeCell ref="E7974:E7976"/>
    <mergeCell ref="F7974:F7976"/>
    <mergeCell ref="G7974:G7976"/>
    <mergeCell ref="H7974:H7976"/>
    <mergeCell ref="I7968:I7970"/>
    <mergeCell ref="J7968:J7970"/>
    <mergeCell ref="C7971:C7973"/>
    <mergeCell ref="D7971:D7973"/>
    <mergeCell ref="E7971:E7973"/>
    <mergeCell ref="F7971:F7973"/>
    <mergeCell ref="G7971:G7973"/>
    <mergeCell ref="H7971:H7973"/>
    <mergeCell ref="I7971:I7973"/>
    <mergeCell ref="J7971:J7973"/>
    <mergeCell ref="C7968:C7970"/>
    <mergeCell ref="D7968:D7970"/>
    <mergeCell ref="E7968:E7970"/>
    <mergeCell ref="F7968:F7970"/>
    <mergeCell ref="G7968:G7970"/>
    <mergeCell ref="H7968:H7970"/>
    <mergeCell ref="I7962:I7964"/>
    <mergeCell ref="J7962:J7964"/>
    <mergeCell ref="C7965:C7967"/>
    <mergeCell ref="D7965:D7967"/>
    <mergeCell ref="E7965:E7967"/>
    <mergeCell ref="F7965:F7967"/>
    <mergeCell ref="G7965:G7967"/>
    <mergeCell ref="H7965:H7967"/>
    <mergeCell ref="I7965:I7967"/>
    <mergeCell ref="J7965:J7967"/>
    <mergeCell ref="C7962:C7964"/>
    <mergeCell ref="D7962:D7964"/>
    <mergeCell ref="E7962:E7964"/>
    <mergeCell ref="F7962:F7964"/>
    <mergeCell ref="G7962:G7964"/>
    <mergeCell ref="H7962:H7964"/>
    <mergeCell ref="I7956:I7958"/>
    <mergeCell ref="J7956:J7958"/>
    <mergeCell ref="C7959:C7961"/>
    <mergeCell ref="D7959:D7961"/>
    <mergeCell ref="E7959:E7961"/>
    <mergeCell ref="F7959:F7961"/>
    <mergeCell ref="G7959:G7961"/>
    <mergeCell ref="H7959:H7961"/>
    <mergeCell ref="I7959:I7961"/>
    <mergeCell ref="J7959:J7961"/>
    <mergeCell ref="C7956:C7958"/>
    <mergeCell ref="D7956:D7958"/>
    <mergeCell ref="E7956:E7958"/>
    <mergeCell ref="F7956:F7958"/>
    <mergeCell ref="G7956:G7958"/>
    <mergeCell ref="H7956:H7958"/>
    <mergeCell ref="I7950:I7952"/>
    <mergeCell ref="J7950:J7952"/>
    <mergeCell ref="C7953:C7955"/>
    <mergeCell ref="D7953:D7955"/>
    <mergeCell ref="E7953:E7955"/>
    <mergeCell ref="F7953:F7955"/>
    <mergeCell ref="G7953:G7955"/>
    <mergeCell ref="H7953:H7955"/>
    <mergeCell ref="I7953:I7955"/>
    <mergeCell ref="J7953:J7955"/>
    <mergeCell ref="C7950:C7952"/>
    <mergeCell ref="D7950:D7952"/>
    <mergeCell ref="E7950:E7952"/>
    <mergeCell ref="F7950:F7952"/>
    <mergeCell ref="G7950:G7952"/>
    <mergeCell ref="H7950:H7952"/>
    <mergeCell ref="I7944:I7946"/>
    <mergeCell ref="J7944:J7946"/>
    <mergeCell ref="C7947:C7949"/>
    <mergeCell ref="D7947:D7949"/>
    <mergeCell ref="E7947:E7949"/>
    <mergeCell ref="F7947:F7949"/>
    <mergeCell ref="G7947:G7949"/>
    <mergeCell ref="H7947:H7949"/>
    <mergeCell ref="I7947:I7949"/>
    <mergeCell ref="J7947:J7949"/>
    <mergeCell ref="C7944:C7946"/>
    <mergeCell ref="D7944:D7946"/>
    <mergeCell ref="E7944:E7946"/>
    <mergeCell ref="F7944:F7946"/>
    <mergeCell ref="G7944:G7946"/>
    <mergeCell ref="H7944:H7946"/>
    <mergeCell ref="I7938:I7940"/>
    <mergeCell ref="J7938:J7940"/>
    <mergeCell ref="C7941:C7943"/>
    <mergeCell ref="D7941:D7943"/>
    <mergeCell ref="E7941:E7943"/>
    <mergeCell ref="F7941:F7943"/>
    <mergeCell ref="G7941:G7943"/>
    <mergeCell ref="H7941:H7943"/>
    <mergeCell ref="I7941:I7943"/>
    <mergeCell ref="J7941:J7943"/>
    <mergeCell ref="C7938:C7940"/>
    <mergeCell ref="D7938:D7940"/>
    <mergeCell ref="E7938:E7940"/>
    <mergeCell ref="F7938:F7940"/>
    <mergeCell ref="G7938:G7940"/>
    <mergeCell ref="H7938:H7940"/>
    <mergeCell ref="I7932:I7934"/>
    <mergeCell ref="J7932:J7934"/>
    <mergeCell ref="C7935:C7937"/>
    <mergeCell ref="D7935:D7937"/>
    <mergeCell ref="E7935:E7937"/>
    <mergeCell ref="F7935:F7937"/>
    <mergeCell ref="G7935:G7937"/>
    <mergeCell ref="H7935:H7937"/>
    <mergeCell ref="I7935:I7937"/>
    <mergeCell ref="J7935:J7937"/>
    <mergeCell ref="C7932:C7934"/>
    <mergeCell ref="D7932:D7934"/>
    <mergeCell ref="E7932:E7934"/>
    <mergeCell ref="F7932:F7934"/>
    <mergeCell ref="G7932:G7934"/>
    <mergeCell ref="H7932:H7934"/>
    <mergeCell ref="I7926:I7928"/>
    <mergeCell ref="J7926:J7928"/>
    <mergeCell ref="C7929:C7931"/>
    <mergeCell ref="D7929:D7931"/>
    <mergeCell ref="E7929:E7931"/>
    <mergeCell ref="F7929:F7931"/>
    <mergeCell ref="G7929:G7931"/>
    <mergeCell ref="H7929:H7931"/>
    <mergeCell ref="I7929:I7931"/>
    <mergeCell ref="J7929:J7931"/>
    <mergeCell ref="C7926:C7928"/>
    <mergeCell ref="D7926:D7928"/>
    <mergeCell ref="E7926:E7928"/>
    <mergeCell ref="F7926:F7928"/>
    <mergeCell ref="G7926:G7928"/>
    <mergeCell ref="H7926:H7928"/>
    <mergeCell ref="I7920:I7922"/>
    <mergeCell ref="J7920:J7922"/>
    <mergeCell ref="C7923:C7925"/>
    <mergeCell ref="D7923:D7925"/>
    <mergeCell ref="E7923:E7925"/>
    <mergeCell ref="F7923:F7925"/>
    <mergeCell ref="G7923:G7925"/>
    <mergeCell ref="H7923:H7925"/>
    <mergeCell ref="I7923:I7925"/>
    <mergeCell ref="J7923:J7925"/>
    <mergeCell ref="C7920:C7922"/>
    <mergeCell ref="D7920:D7922"/>
    <mergeCell ref="E7920:E7922"/>
    <mergeCell ref="F7920:F7922"/>
    <mergeCell ref="G7920:G7922"/>
    <mergeCell ref="H7920:H7922"/>
    <mergeCell ref="I7914:I7916"/>
    <mergeCell ref="J7914:J7916"/>
    <mergeCell ref="C7917:C7919"/>
    <mergeCell ref="D7917:D7919"/>
    <mergeCell ref="E7917:E7919"/>
    <mergeCell ref="F7917:F7919"/>
    <mergeCell ref="G7917:G7919"/>
    <mergeCell ref="H7917:H7919"/>
    <mergeCell ref="I7917:I7919"/>
    <mergeCell ref="J7917:J7919"/>
    <mergeCell ref="C7914:C7916"/>
    <mergeCell ref="D7914:D7916"/>
    <mergeCell ref="E7914:E7916"/>
    <mergeCell ref="F7914:F7916"/>
    <mergeCell ref="G7914:G7916"/>
    <mergeCell ref="H7914:H7916"/>
    <mergeCell ref="I7908:I7910"/>
    <mergeCell ref="J7908:J7910"/>
    <mergeCell ref="C7911:C7913"/>
    <mergeCell ref="D7911:D7913"/>
    <mergeCell ref="E7911:E7913"/>
    <mergeCell ref="F7911:F7913"/>
    <mergeCell ref="G7911:G7913"/>
    <mergeCell ref="H7911:H7913"/>
    <mergeCell ref="I7911:I7913"/>
    <mergeCell ref="J7911:J7913"/>
    <mergeCell ref="C7908:C7910"/>
    <mergeCell ref="D7908:D7910"/>
    <mergeCell ref="E7908:E7910"/>
    <mergeCell ref="F7908:F7910"/>
    <mergeCell ref="G7908:G7910"/>
    <mergeCell ref="H7908:H7910"/>
    <mergeCell ref="I7902:I7904"/>
    <mergeCell ref="J7902:J7904"/>
    <mergeCell ref="C7905:C7907"/>
    <mergeCell ref="D7905:D7907"/>
    <mergeCell ref="E7905:E7907"/>
    <mergeCell ref="F7905:F7907"/>
    <mergeCell ref="G7905:G7907"/>
    <mergeCell ref="H7905:H7907"/>
    <mergeCell ref="I7905:I7907"/>
    <mergeCell ref="J7905:J7907"/>
    <mergeCell ref="C7902:C7904"/>
    <mergeCell ref="D7902:D7904"/>
    <mergeCell ref="E7902:E7904"/>
    <mergeCell ref="F7902:F7904"/>
    <mergeCell ref="G7902:G7904"/>
    <mergeCell ref="H7902:H7904"/>
    <mergeCell ref="J7896:J7898"/>
    <mergeCell ref="B7899:B8006"/>
    <mergeCell ref="C7899:C7901"/>
    <mergeCell ref="D7899:D7901"/>
    <mergeCell ref="E7899:E7901"/>
    <mergeCell ref="F7899:F7901"/>
    <mergeCell ref="G7899:G7901"/>
    <mergeCell ref="H7899:H7901"/>
    <mergeCell ref="I7899:I7901"/>
    <mergeCell ref="J7899:J7901"/>
    <mergeCell ref="I7893:I7895"/>
    <mergeCell ref="J7893:J7895"/>
    <mergeCell ref="B7896:B7898"/>
    <mergeCell ref="C7896:C7898"/>
    <mergeCell ref="D7896:D7898"/>
    <mergeCell ref="E7896:E7898"/>
    <mergeCell ref="F7896:F7898"/>
    <mergeCell ref="G7896:G7898"/>
    <mergeCell ref="H7896:H7898"/>
    <mergeCell ref="I7896:I7898"/>
    <mergeCell ref="C7893:C7895"/>
    <mergeCell ref="D7893:D7895"/>
    <mergeCell ref="E7893:E7895"/>
    <mergeCell ref="F7893:F7895"/>
    <mergeCell ref="G7893:G7895"/>
    <mergeCell ref="H7893:H7895"/>
    <mergeCell ref="I7887:I7889"/>
    <mergeCell ref="J7887:J7889"/>
    <mergeCell ref="C7890:C7892"/>
    <mergeCell ref="D7890:D7892"/>
    <mergeCell ref="E7890:E7892"/>
    <mergeCell ref="F7890:F7892"/>
    <mergeCell ref="G7890:G7892"/>
    <mergeCell ref="H7890:H7892"/>
    <mergeCell ref="I7890:I7892"/>
    <mergeCell ref="J7890:J7892"/>
    <mergeCell ref="C7887:C7889"/>
    <mergeCell ref="D7887:D7889"/>
    <mergeCell ref="E7887:E7889"/>
    <mergeCell ref="F7887:F7889"/>
    <mergeCell ref="G7887:G7889"/>
    <mergeCell ref="H7887:H7889"/>
    <mergeCell ref="J7881:J7883"/>
    <mergeCell ref="C7884:C7886"/>
    <mergeCell ref="D7884:D7886"/>
    <mergeCell ref="E7884:E7886"/>
    <mergeCell ref="F7884:F7886"/>
    <mergeCell ref="G7884:G7886"/>
    <mergeCell ref="H7884:H7886"/>
    <mergeCell ref="I7884:I7886"/>
    <mergeCell ref="J7884:J7886"/>
    <mergeCell ref="C7881:C7883"/>
    <mergeCell ref="D7881:D7883"/>
    <mergeCell ref="E7881:E7883"/>
    <mergeCell ref="F7881:F7883"/>
    <mergeCell ref="G7881:G7883"/>
    <mergeCell ref="I7881:I7883"/>
    <mergeCell ref="I7875:I7877"/>
    <mergeCell ref="J7875:J7877"/>
    <mergeCell ref="C7878:C7880"/>
    <mergeCell ref="D7878:D7880"/>
    <mergeCell ref="E7878:E7880"/>
    <mergeCell ref="F7878:F7880"/>
    <mergeCell ref="G7878:G7880"/>
    <mergeCell ref="H7878:H7880"/>
    <mergeCell ref="I7878:I7880"/>
    <mergeCell ref="J7878:J7880"/>
    <mergeCell ref="C7875:C7877"/>
    <mergeCell ref="D7875:D7877"/>
    <mergeCell ref="E7875:E7877"/>
    <mergeCell ref="F7875:F7877"/>
    <mergeCell ref="G7875:G7877"/>
    <mergeCell ref="H7875:H7877"/>
    <mergeCell ref="I7869:I7871"/>
    <mergeCell ref="J7869:J7871"/>
    <mergeCell ref="C7872:C7874"/>
    <mergeCell ref="D7872:D7874"/>
    <mergeCell ref="E7872:E7874"/>
    <mergeCell ref="F7872:F7874"/>
    <mergeCell ref="G7872:G7874"/>
    <mergeCell ref="H7872:H7874"/>
    <mergeCell ref="I7872:I7874"/>
    <mergeCell ref="J7872:J7874"/>
    <mergeCell ref="C7869:C7871"/>
    <mergeCell ref="D7869:D7871"/>
    <mergeCell ref="E7869:E7871"/>
    <mergeCell ref="F7869:F7871"/>
    <mergeCell ref="G7869:G7871"/>
    <mergeCell ref="H7869:H7871"/>
    <mergeCell ref="I7863:I7865"/>
    <mergeCell ref="J7863:J7865"/>
    <mergeCell ref="C7866:C7868"/>
    <mergeCell ref="D7866:D7868"/>
    <mergeCell ref="E7866:E7868"/>
    <mergeCell ref="F7866:F7868"/>
    <mergeCell ref="G7866:G7868"/>
    <mergeCell ref="H7866:H7868"/>
    <mergeCell ref="I7866:I7868"/>
    <mergeCell ref="J7866:J7868"/>
    <mergeCell ref="C7863:C7865"/>
    <mergeCell ref="D7863:D7865"/>
    <mergeCell ref="E7863:E7865"/>
    <mergeCell ref="F7863:F7865"/>
    <mergeCell ref="G7863:G7865"/>
    <mergeCell ref="H7863:H7865"/>
    <mergeCell ref="I7857:I7859"/>
    <mergeCell ref="J7857:J7859"/>
    <mergeCell ref="C7860:C7862"/>
    <mergeCell ref="D7860:D7862"/>
    <mergeCell ref="E7860:E7862"/>
    <mergeCell ref="F7860:F7862"/>
    <mergeCell ref="G7860:G7862"/>
    <mergeCell ref="H7860:H7862"/>
    <mergeCell ref="I7860:I7862"/>
    <mergeCell ref="J7860:J7862"/>
    <mergeCell ref="C7857:C7859"/>
    <mergeCell ref="D7857:D7859"/>
    <mergeCell ref="E7857:E7859"/>
    <mergeCell ref="F7857:F7859"/>
    <mergeCell ref="G7857:G7859"/>
    <mergeCell ref="H7857:H7859"/>
    <mergeCell ref="I7851:I7853"/>
    <mergeCell ref="J7851:J7853"/>
    <mergeCell ref="C7854:C7856"/>
    <mergeCell ref="D7854:D7856"/>
    <mergeCell ref="E7854:E7856"/>
    <mergeCell ref="F7854:F7856"/>
    <mergeCell ref="G7854:G7856"/>
    <mergeCell ref="H7854:H7856"/>
    <mergeCell ref="I7854:I7856"/>
    <mergeCell ref="J7854:J7856"/>
    <mergeCell ref="C7851:C7853"/>
    <mergeCell ref="D7851:D7853"/>
    <mergeCell ref="E7851:E7853"/>
    <mergeCell ref="F7851:F7853"/>
    <mergeCell ref="G7851:G7853"/>
    <mergeCell ref="H7851:H7853"/>
    <mergeCell ref="I7845:I7847"/>
    <mergeCell ref="J7845:J7847"/>
    <mergeCell ref="C7848:C7850"/>
    <mergeCell ref="D7848:D7850"/>
    <mergeCell ref="E7848:E7850"/>
    <mergeCell ref="F7848:F7850"/>
    <mergeCell ref="G7848:G7850"/>
    <mergeCell ref="H7848:H7850"/>
    <mergeCell ref="I7848:I7850"/>
    <mergeCell ref="J7848:J7850"/>
    <mergeCell ref="C7845:C7847"/>
    <mergeCell ref="D7845:D7847"/>
    <mergeCell ref="E7845:E7847"/>
    <mergeCell ref="F7845:F7847"/>
    <mergeCell ref="G7845:G7847"/>
    <mergeCell ref="H7845:H7847"/>
    <mergeCell ref="I7839:I7841"/>
    <mergeCell ref="J7839:J7841"/>
    <mergeCell ref="C7842:C7844"/>
    <mergeCell ref="D7842:D7844"/>
    <mergeCell ref="E7842:E7844"/>
    <mergeCell ref="F7842:F7844"/>
    <mergeCell ref="G7842:G7844"/>
    <mergeCell ref="H7842:H7844"/>
    <mergeCell ref="I7842:I7844"/>
    <mergeCell ref="J7842:J7844"/>
    <mergeCell ref="C7839:C7841"/>
    <mergeCell ref="D7839:D7841"/>
    <mergeCell ref="E7839:E7841"/>
    <mergeCell ref="F7839:F7841"/>
    <mergeCell ref="G7839:G7841"/>
    <mergeCell ref="H7839:H7841"/>
    <mergeCell ref="I7833:I7835"/>
    <mergeCell ref="J7833:J7835"/>
    <mergeCell ref="C7836:C7838"/>
    <mergeCell ref="D7836:D7838"/>
    <mergeCell ref="E7836:E7838"/>
    <mergeCell ref="F7836:F7838"/>
    <mergeCell ref="G7836:G7838"/>
    <mergeCell ref="H7836:H7838"/>
    <mergeCell ref="I7836:I7838"/>
    <mergeCell ref="J7836:J7838"/>
    <mergeCell ref="C7833:C7835"/>
    <mergeCell ref="D7833:D7835"/>
    <mergeCell ref="E7833:E7835"/>
    <mergeCell ref="F7833:F7835"/>
    <mergeCell ref="G7833:G7835"/>
    <mergeCell ref="H7833:H7835"/>
    <mergeCell ref="I7827:I7829"/>
    <mergeCell ref="J7827:J7829"/>
    <mergeCell ref="C7830:C7832"/>
    <mergeCell ref="D7830:D7832"/>
    <mergeCell ref="E7830:E7832"/>
    <mergeCell ref="F7830:F7832"/>
    <mergeCell ref="G7830:G7832"/>
    <mergeCell ref="H7830:H7832"/>
    <mergeCell ref="I7830:I7832"/>
    <mergeCell ref="J7830:J7832"/>
    <mergeCell ref="C7827:C7829"/>
    <mergeCell ref="D7827:D7829"/>
    <mergeCell ref="E7827:E7829"/>
    <mergeCell ref="F7827:F7829"/>
    <mergeCell ref="G7827:G7829"/>
    <mergeCell ref="H7827:H7829"/>
    <mergeCell ref="I7821:I7823"/>
    <mergeCell ref="J7821:J7823"/>
    <mergeCell ref="C7824:C7826"/>
    <mergeCell ref="D7824:D7826"/>
    <mergeCell ref="E7824:E7826"/>
    <mergeCell ref="F7824:F7826"/>
    <mergeCell ref="G7824:G7826"/>
    <mergeCell ref="H7824:H7826"/>
    <mergeCell ref="I7824:I7826"/>
    <mergeCell ref="J7824:J7826"/>
    <mergeCell ref="C7821:C7823"/>
    <mergeCell ref="D7821:D7823"/>
    <mergeCell ref="E7821:E7823"/>
    <mergeCell ref="F7821:F7823"/>
    <mergeCell ref="G7821:G7823"/>
    <mergeCell ref="H7821:H7823"/>
    <mergeCell ref="I7815:I7817"/>
    <mergeCell ref="J7815:J7817"/>
    <mergeCell ref="C7818:C7820"/>
    <mergeCell ref="D7818:D7820"/>
    <mergeCell ref="E7818:E7820"/>
    <mergeCell ref="F7818:F7820"/>
    <mergeCell ref="G7818:G7820"/>
    <mergeCell ref="H7818:H7820"/>
    <mergeCell ref="I7818:I7820"/>
    <mergeCell ref="J7818:J7820"/>
    <mergeCell ref="C7815:C7817"/>
    <mergeCell ref="D7815:D7817"/>
    <mergeCell ref="E7815:E7817"/>
    <mergeCell ref="F7815:F7817"/>
    <mergeCell ref="G7815:G7817"/>
    <mergeCell ref="H7815:H7817"/>
    <mergeCell ref="I7809:I7811"/>
    <mergeCell ref="J7809:J7811"/>
    <mergeCell ref="C7812:C7814"/>
    <mergeCell ref="D7812:D7814"/>
    <mergeCell ref="E7812:E7814"/>
    <mergeCell ref="F7812:F7814"/>
    <mergeCell ref="G7812:G7814"/>
    <mergeCell ref="H7812:H7814"/>
    <mergeCell ref="I7812:I7814"/>
    <mergeCell ref="J7812:J7814"/>
    <mergeCell ref="C7809:C7811"/>
    <mergeCell ref="D7809:D7811"/>
    <mergeCell ref="E7809:E7811"/>
    <mergeCell ref="F7809:F7811"/>
    <mergeCell ref="G7809:G7811"/>
    <mergeCell ref="H7809:H7811"/>
    <mergeCell ref="I7803:I7805"/>
    <mergeCell ref="J7803:J7805"/>
    <mergeCell ref="C7806:C7808"/>
    <mergeCell ref="D7806:D7808"/>
    <mergeCell ref="E7806:E7808"/>
    <mergeCell ref="F7806:F7808"/>
    <mergeCell ref="G7806:G7808"/>
    <mergeCell ref="H7806:H7808"/>
    <mergeCell ref="I7806:I7808"/>
    <mergeCell ref="J7806:J7808"/>
    <mergeCell ref="C7803:C7805"/>
    <mergeCell ref="D7803:D7805"/>
    <mergeCell ref="E7803:E7805"/>
    <mergeCell ref="F7803:F7805"/>
    <mergeCell ref="G7803:G7805"/>
    <mergeCell ref="H7803:H7805"/>
    <mergeCell ref="I7797:I7799"/>
    <mergeCell ref="J7797:J7799"/>
    <mergeCell ref="C7800:C7802"/>
    <mergeCell ref="D7800:D7802"/>
    <mergeCell ref="E7800:E7802"/>
    <mergeCell ref="F7800:F7802"/>
    <mergeCell ref="G7800:G7802"/>
    <mergeCell ref="H7800:H7802"/>
    <mergeCell ref="I7800:I7802"/>
    <mergeCell ref="J7800:J7802"/>
    <mergeCell ref="C7797:C7799"/>
    <mergeCell ref="D7797:D7799"/>
    <mergeCell ref="E7797:E7799"/>
    <mergeCell ref="F7797:F7799"/>
    <mergeCell ref="G7797:G7799"/>
    <mergeCell ref="H7797:H7799"/>
    <mergeCell ref="I7791:I7793"/>
    <mergeCell ref="J7791:J7793"/>
    <mergeCell ref="C7794:C7796"/>
    <mergeCell ref="D7794:D7796"/>
    <mergeCell ref="E7794:E7796"/>
    <mergeCell ref="F7794:F7796"/>
    <mergeCell ref="G7794:G7796"/>
    <mergeCell ref="H7794:H7796"/>
    <mergeCell ref="I7794:I7796"/>
    <mergeCell ref="J7794:J7796"/>
    <mergeCell ref="C7791:C7793"/>
    <mergeCell ref="D7791:D7793"/>
    <mergeCell ref="E7791:E7793"/>
    <mergeCell ref="F7791:F7793"/>
    <mergeCell ref="G7791:G7793"/>
    <mergeCell ref="H7791:H7793"/>
    <mergeCell ref="I7785:I7787"/>
    <mergeCell ref="J7785:J7787"/>
    <mergeCell ref="C7788:C7790"/>
    <mergeCell ref="D7788:D7790"/>
    <mergeCell ref="E7788:E7790"/>
    <mergeCell ref="F7788:F7790"/>
    <mergeCell ref="G7788:G7790"/>
    <mergeCell ref="H7788:H7790"/>
    <mergeCell ref="I7788:I7790"/>
    <mergeCell ref="J7788:J7790"/>
    <mergeCell ref="C7785:C7787"/>
    <mergeCell ref="D7785:D7787"/>
    <mergeCell ref="E7785:E7787"/>
    <mergeCell ref="F7785:F7787"/>
    <mergeCell ref="G7785:G7787"/>
    <mergeCell ref="H7785:H7787"/>
    <mergeCell ref="I7779:I7781"/>
    <mergeCell ref="J7779:J7781"/>
    <mergeCell ref="C7782:C7784"/>
    <mergeCell ref="D7782:D7784"/>
    <mergeCell ref="E7782:E7784"/>
    <mergeCell ref="F7782:F7784"/>
    <mergeCell ref="G7782:G7784"/>
    <mergeCell ref="H7782:H7784"/>
    <mergeCell ref="I7782:I7784"/>
    <mergeCell ref="J7782:J7784"/>
    <mergeCell ref="C7779:C7781"/>
    <mergeCell ref="D7779:D7781"/>
    <mergeCell ref="E7779:E7781"/>
    <mergeCell ref="F7779:F7781"/>
    <mergeCell ref="G7779:G7781"/>
    <mergeCell ref="H7779:H7781"/>
    <mergeCell ref="I7773:I7775"/>
    <mergeCell ref="J7773:J7775"/>
    <mergeCell ref="C7776:C7778"/>
    <mergeCell ref="D7776:D7778"/>
    <mergeCell ref="E7776:E7778"/>
    <mergeCell ref="F7776:F7778"/>
    <mergeCell ref="G7776:G7778"/>
    <mergeCell ref="H7776:H7778"/>
    <mergeCell ref="I7776:I7778"/>
    <mergeCell ref="J7776:J7778"/>
    <mergeCell ref="C7773:C7775"/>
    <mergeCell ref="D7773:D7775"/>
    <mergeCell ref="E7773:E7775"/>
    <mergeCell ref="F7773:F7775"/>
    <mergeCell ref="G7773:G7775"/>
    <mergeCell ref="H7773:H7775"/>
    <mergeCell ref="I7767:I7769"/>
    <mergeCell ref="J7767:J7769"/>
    <mergeCell ref="C7770:C7772"/>
    <mergeCell ref="D7770:D7772"/>
    <mergeCell ref="E7770:E7772"/>
    <mergeCell ref="F7770:F7772"/>
    <mergeCell ref="G7770:G7772"/>
    <mergeCell ref="H7770:H7772"/>
    <mergeCell ref="I7770:I7772"/>
    <mergeCell ref="J7770:J7772"/>
    <mergeCell ref="C7767:C7769"/>
    <mergeCell ref="D7767:D7769"/>
    <mergeCell ref="E7767:E7769"/>
    <mergeCell ref="F7767:F7769"/>
    <mergeCell ref="G7767:G7769"/>
    <mergeCell ref="H7767:H7769"/>
    <mergeCell ref="I7761:I7763"/>
    <mergeCell ref="J7761:J7763"/>
    <mergeCell ref="C7764:C7766"/>
    <mergeCell ref="D7764:D7766"/>
    <mergeCell ref="E7764:E7766"/>
    <mergeCell ref="F7764:F7766"/>
    <mergeCell ref="G7764:G7766"/>
    <mergeCell ref="H7764:H7766"/>
    <mergeCell ref="I7764:I7766"/>
    <mergeCell ref="J7764:J7766"/>
    <mergeCell ref="C7761:C7763"/>
    <mergeCell ref="D7761:D7763"/>
    <mergeCell ref="E7761:E7763"/>
    <mergeCell ref="F7761:F7763"/>
    <mergeCell ref="G7761:G7763"/>
    <mergeCell ref="H7761:H7763"/>
    <mergeCell ref="I7755:I7757"/>
    <mergeCell ref="J7755:J7757"/>
    <mergeCell ref="C7758:C7760"/>
    <mergeCell ref="D7758:D7760"/>
    <mergeCell ref="E7758:E7760"/>
    <mergeCell ref="F7758:F7760"/>
    <mergeCell ref="G7758:G7760"/>
    <mergeCell ref="H7758:H7760"/>
    <mergeCell ref="I7758:I7760"/>
    <mergeCell ref="J7758:J7760"/>
    <mergeCell ref="C7755:C7757"/>
    <mergeCell ref="D7755:D7757"/>
    <mergeCell ref="E7755:E7757"/>
    <mergeCell ref="F7755:F7757"/>
    <mergeCell ref="G7755:G7757"/>
    <mergeCell ref="H7755:H7757"/>
    <mergeCell ref="I7749:I7751"/>
    <mergeCell ref="J7749:J7751"/>
    <mergeCell ref="C7752:C7754"/>
    <mergeCell ref="D7752:D7754"/>
    <mergeCell ref="E7752:E7754"/>
    <mergeCell ref="F7752:F7754"/>
    <mergeCell ref="G7752:G7754"/>
    <mergeCell ref="H7752:H7754"/>
    <mergeCell ref="I7752:I7754"/>
    <mergeCell ref="J7752:J7754"/>
    <mergeCell ref="C7749:C7751"/>
    <mergeCell ref="D7749:D7751"/>
    <mergeCell ref="E7749:E7751"/>
    <mergeCell ref="F7749:F7751"/>
    <mergeCell ref="G7749:G7751"/>
    <mergeCell ref="H7749:H7751"/>
    <mergeCell ref="I7743:I7745"/>
    <mergeCell ref="J7743:J7745"/>
    <mergeCell ref="C7746:C7748"/>
    <mergeCell ref="D7746:D7748"/>
    <mergeCell ref="E7746:E7748"/>
    <mergeCell ref="F7746:F7748"/>
    <mergeCell ref="G7746:G7748"/>
    <mergeCell ref="H7746:H7748"/>
    <mergeCell ref="I7746:I7748"/>
    <mergeCell ref="J7746:J7748"/>
    <mergeCell ref="C7743:C7745"/>
    <mergeCell ref="D7743:D7745"/>
    <mergeCell ref="E7743:E7745"/>
    <mergeCell ref="F7743:F7745"/>
    <mergeCell ref="G7743:G7745"/>
    <mergeCell ref="H7743:H7745"/>
    <mergeCell ref="I7737:I7739"/>
    <mergeCell ref="J7737:J7739"/>
    <mergeCell ref="C7740:C7742"/>
    <mergeCell ref="D7740:D7742"/>
    <mergeCell ref="E7740:E7742"/>
    <mergeCell ref="F7740:F7742"/>
    <mergeCell ref="G7740:G7742"/>
    <mergeCell ref="H7740:H7742"/>
    <mergeCell ref="I7740:I7742"/>
    <mergeCell ref="J7740:J7742"/>
    <mergeCell ref="C7737:C7739"/>
    <mergeCell ref="D7737:D7739"/>
    <mergeCell ref="E7737:E7739"/>
    <mergeCell ref="F7737:F7739"/>
    <mergeCell ref="G7737:G7739"/>
    <mergeCell ref="H7737:H7739"/>
    <mergeCell ref="I7731:I7733"/>
    <mergeCell ref="J7731:J7733"/>
    <mergeCell ref="C7734:C7736"/>
    <mergeCell ref="D7734:D7736"/>
    <mergeCell ref="E7734:E7736"/>
    <mergeCell ref="F7734:F7736"/>
    <mergeCell ref="G7734:G7736"/>
    <mergeCell ref="H7734:H7736"/>
    <mergeCell ref="I7734:I7736"/>
    <mergeCell ref="J7734:J7736"/>
    <mergeCell ref="H7728:H7730"/>
    <mergeCell ref="I7728:I7730"/>
    <mergeCell ref="J7728:J7730"/>
    <mergeCell ref="B7731:B7895"/>
    <mergeCell ref="C7731:C7733"/>
    <mergeCell ref="D7731:D7733"/>
    <mergeCell ref="E7731:E7733"/>
    <mergeCell ref="F7731:F7733"/>
    <mergeCell ref="G7731:G7733"/>
    <mergeCell ref="H7731:H7733"/>
    <mergeCell ref="B7728:B7730"/>
    <mergeCell ref="C7728:C7730"/>
    <mergeCell ref="D7728:D7730"/>
    <mergeCell ref="E7728:E7730"/>
    <mergeCell ref="F7728:F7730"/>
    <mergeCell ref="G7728:G7730"/>
    <mergeCell ref="I7722:I7724"/>
    <mergeCell ref="J7722:J7724"/>
    <mergeCell ref="C7725:C7727"/>
    <mergeCell ref="D7725:D7727"/>
    <mergeCell ref="E7725:E7727"/>
    <mergeCell ref="F7725:F7727"/>
    <mergeCell ref="G7725:G7727"/>
    <mergeCell ref="H7725:H7727"/>
    <mergeCell ref="I7725:I7727"/>
    <mergeCell ref="J7725:J7727"/>
    <mergeCell ref="C7722:C7724"/>
    <mergeCell ref="D7722:D7724"/>
    <mergeCell ref="E7722:E7724"/>
    <mergeCell ref="F7722:F7724"/>
    <mergeCell ref="G7722:G7724"/>
    <mergeCell ref="H7722:H7724"/>
    <mergeCell ref="I7716:I7718"/>
    <mergeCell ref="J7716:J7718"/>
    <mergeCell ref="C7719:C7721"/>
    <mergeCell ref="D7719:D7721"/>
    <mergeCell ref="E7719:E7721"/>
    <mergeCell ref="F7719:F7721"/>
    <mergeCell ref="G7719:G7721"/>
    <mergeCell ref="H7719:H7721"/>
    <mergeCell ref="I7719:I7721"/>
    <mergeCell ref="J7719:J7721"/>
    <mergeCell ref="C7716:C7718"/>
    <mergeCell ref="D7716:D7718"/>
    <mergeCell ref="E7716:E7718"/>
    <mergeCell ref="F7716:F7718"/>
    <mergeCell ref="G7716:G7718"/>
    <mergeCell ref="H7716:H7718"/>
    <mergeCell ref="I7710:I7712"/>
    <mergeCell ref="J7710:J7712"/>
    <mergeCell ref="C7713:C7715"/>
    <mergeCell ref="D7713:D7715"/>
    <mergeCell ref="E7713:E7715"/>
    <mergeCell ref="F7713:F7715"/>
    <mergeCell ref="G7713:G7715"/>
    <mergeCell ref="H7713:H7715"/>
    <mergeCell ref="I7713:I7715"/>
    <mergeCell ref="J7713:J7715"/>
    <mergeCell ref="C7710:C7712"/>
    <mergeCell ref="D7710:D7712"/>
    <mergeCell ref="E7710:E7712"/>
    <mergeCell ref="F7710:F7712"/>
    <mergeCell ref="G7710:G7712"/>
    <mergeCell ref="H7710:H7712"/>
    <mergeCell ref="I7704:I7706"/>
    <mergeCell ref="J7704:J7706"/>
    <mergeCell ref="C7707:C7709"/>
    <mergeCell ref="D7707:D7709"/>
    <mergeCell ref="E7707:E7709"/>
    <mergeCell ref="F7707:F7709"/>
    <mergeCell ref="G7707:G7709"/>
    <mergeCell ref="H7707:H7709"/>
    <mergeCell ref="I7707:I7709"/>
    <mergeCell ref="J7707:J7709"/>
    <mergeCell ref="C7704:C7706"/>
    <mergeCell ref="D7704:D7706"/>
    <mergeCell ref="E7704:E7706"/>
    <mergeCell ref="F7704:F7706"/>
    <mergeCell ref="G7704:G7706"/>
    <mergeCell ref="H7704:H7706"/>
    <mergeCell ref="I7698:I7700"/>
    <mergeCell ref="J7698:J7700"/>
    <mergeCell ref="C7701:C7703"/>
    <mergeCell ref="D7701:D7703"/>
    <mergeCell ref="E7701:E7703"/>
    <mergeCell ref="F7701:F7703"/>
    <mergeCell ref="G7701:G7703"/>
    <mergeCell ref="H7701:H7703"/>
    <mergeCell ref="I7701:I7703"/>
    <mergeCell ref="J7701:J7703"/>
    <mergeCell ref="C7698:C7700"/>
    <mergeCell ref="D7698:D7700"/>
    <mergeCell ref="E7698:E7700"/>
    <mergeCell ref="F7698:F7700"/>
    <mergeCell ref="G7698:G7700"/>
    <mergeCell ref="H7698:H7700"/>
    <mergeCell ref="I7692:I7694"/>
    <mergeCell ref="J7692:J7694"/>
    <mergeCell ref="C7695:C7697"/>
    <mergeCell ref="D7695:D7697"/>
    <mergeCell ref="E7695:E7697"/>
    <mergeCell ref="F7695:F7697"/>
    <mergeCell ref="G7695:G7697"/>
    <mergeCell ref="H7695:H7697"/>
    <mergeCell ref="I7695:I7697"/>
    <mergeCell ref="J7695:J7697"/>
    <mergeCell ref="C7692:C7694"/>
    <mergeCell ref="D7692:D7694"/>
    <mergeCell ref="E7692:E7694"/>
    <mergeCell ref="F7692:F7694"/>
    <mergeCell ref="G7692:G7694"/>
    <mergeCell ref="H7692:H7694"/>
    <mergeCell ref="I7686:I7688"/>
    <mergeCell ref="J7686:J7688"/>
    <mergeCell ref="C7689:C7691"/>
    <mergeCell ref="D7689:D7691"/>
    <mergeCell ref="E7689:E7691"/>
    <mergeCell ref="F7689:F7691"/>
    <mergeCell ref="G7689:G7691"/>
    <mergeCell ref="H7689:H7691"/>
    <mergeCell ref="I7689:I7691"/>
    <mergeCell ref="J7689:J7691"/>
    <mergeCell ref="C7686:C7688"/>
    <mergeCell ref="D7686:D7688"/>
    <mergeCell ref="E7686:E7688"/>
    <mergeCell ref="F7686:F7688"/>
    <mergeCell ref="G7686:G7688"/>
    <mergeCell ref="H7686:H7688"/>
    <mergeCell ref="I7680:I7682"/>
    <mergeCell ref="J7680:J7682"/>
    <mergeCell ref="C7683:C7685"/>
    <mergeCell ref="D7683:D7685"/>
    <mergeCell ref="E7683:E7685"/>
    <mergeCell ref="F7683:F7685"/>
    <mergeCell ref="G7683:G7685"/>
    <mergeCell ref="H7683:H7685"/>
    <mergeCell ref="I7683:I7685"/>
    <mergeCell ref="J7683:J7685"/>
    <mergeCell ref="C7680:C7682"/>
    <mergeCell ref="D7680:D7682"/>
    <mergeCell ref="E7680:E7682"/>
    <mergeCell ref="F7680:F7682"/>
    <mergeCell ref="G7680:G7682"/>
    <mergeCell ref="H7680:H7682"/>
    <mergeCell ref="I7674:I7676"/>
    <mergeCell ref="J7674:J7676"/>
    <mergeCell ref="C7677:C7679"/>
    <mergeCell ref="D7677:D7679"/>
    <mergeCell ref="E7677:E7679"/>
    <mergeCell ref="F7677:F7679"/>
    <mergeCell ref="G7677:G7679"/>
    <mergeCell ref="H7677:H7679"/>
    <mergeCell ref="I7677:I7679"/>
    <mergeCell ref="J7677:J7679"/>
    <mergeCell ref="C7674:C7676"/>
    <mergeCell ref="D7674:D7676"/>
    <mergeCell ref="E7674:E7676"/>
    <mergeCell ref="F7674:F7676"/>
    <mergeCell ref="G7674:G7676"/>
    <mergeCell ref="H7674:H7676"/>
    <mergeCell ref="I7668:I7670"/>
    <mergeCell ref="J7668:J7670"/>
    <mergeCell ref="C7671:C7673"/>
    <mergeCell ref="D7671:D7673"/>
    <mergeCell ref="E7671:E7673"/>
    <mergeCell ref="F7671:F7673"/>
    <mergeCell ref="G7671:G7673"/>
    <mergeCell ref="H7671:H7673"/>
    <mergeCell ref="I7671:I7673"/>
    <mergeCell ref="J7671:J7673"/>
    <mergeCell ref="C7668:C7670"/>
    <mergeCell ref="D7668:D7670"/>
    <mergeCell ref="E7668:E7670"/>
    <mergeCell ref="F7668:F7670"/>
    <mergeCell ref="G7668:G7670"/>
    <mergeCell ref="H7668:H7670"/>
    <mergeCell ref="I7662:I7664"/>
    <mergeCell ref="J7662:J7664"/>
    <mergeCell ref="C7665:C7667"/>
    <mergeCell ref="D7665:D7667"/>
    <mergeCell ref="E7665:E7667"/>
    <mergeCell ref="F7665:F7667"/>
    <mergeCell ref="G7665:G7667"/>
    <mergeCell ref="H7665:H7667"/>
    <mergeCell ref="I7665:I7667"/>
    <mergeCell ref="J7665:J7667"/>
    <mergeCell ref="C7662:C7664"/>
    <mergeCell ref="D7662:D7664"/>
    <mergeCell ref="E7662:E7664"/>
    <mergeCell ref="F7662:F7664"/>
    <mergeCell ref="G7662:G7664"/>
    <mergeCell ref="H7662:H7664"/>
    <mergeCell ref="I7656:I7658"/>
    <mergeCell ref="J7656:J7658"/>
    <mergeCell ref="C7659:C7661"/>
    <mergeCell ref="D7659:D7661"/>
    <mergeCell ref="E7659:E7661"/>
    <mergeCell ref="F7659:F7661"/>
    <mergeCell ref="G7659:G7661"/>
    <mergeCell ref="H7659:H7661"/>
    <mergeCell ref="I7659:I7661"/>
    <mergeCell ref="J7659:J7661"/>
    <mergeCell ref="C7656:C7658"/>
    <mergeCell ref="D7656:D7658"/>
    <mergeCell ref="E7656:E7658"/>
    <mergeCell ref="F7656:F7658"/>
    <mergeCell ref="G7656:G7658"/>
    <mergeCell ref="H7656:H7658"/>
    <mergeCell ref="I7650:I7652"/>
    <mergeCell ref="J7650:J7652"/>
    <mergeCell ref="C7653:C7655"/>
    <mergeCell ref="D7653:D7655"/>
    <mergeCell ref="E7653:E7655"/>
    <mergeCell ref="F7653:F7655"/>
    <mergeCell ref="G7653:G7655"/>
    <mergeCell ref="H7653:H7655"/>
    <mergeCell ref="I7653:I7655"/>
    <mergeCell ref="J7653:J7655"/>
    <mergeCell ref="C7650:C7652"/>
    <mergeCell ref="D7650:D7652"/>
    <mergeCell ref="E7650:E7652"/>
    <mergeCell ref="F7650:F7652"/>
    <mergeCell ref="G7650:G7652"/>
    <mergeCell ref="H7650:H7652"/>
    <mergeCell ref="I7644:I7646"/>
    <mergeCell ref="J7644:J7646"/>
    <mergeCell ref="C7647:C7649"/>
    <mergeCell ref="D7647:D7649"/>
    <mergeCell ref="E7647:E7649"/>
    <mergeCell ref="F7647:F7649"/>
    <mergeCell ref="G7647:G7649"/>
    <mergeCell ref="H7647:H7649"/>
    <mergeCell ref="I7647:I7649"/>
    <mergeCell ref="J7647:J7649"/>
    <mergeCell ref="C7644:C7646"/>
    <mergeCell ref="D7644:D7646"/>
    <mergeCell ref="E7644:E7646"/>
    <mergeCell ref="F7644:F7646"/>
    <mergeCell ref="G7644:G7646"/>
    <mergeCell ref="H7644:H7646"/>
    <mergeCell ref="I7638:I7640"/>
    <mergeCell ref="J7638:J7640"/>
    <mergeCell ref="C7641:C7643"/>
    <mergeCell ref="D7641:D7643"/>
    <mergeCell ref="E7641:E7643"/>
    <mergeCell ref="F7641:F7643"/>
    <mergeCell ref="G7641:G7643"/>
    <mergeCell ref="H7641:H7643"/>
    <mergeCell ref="I7641:I7643"/>
    <mergeCell ref="J7641:J7643"/>
    <mergeCell ref="C7638:C7640"/>
    <mergeCell ref="D7638:D7640"/>
    <mergeCell ref="E7638:E7640"/>
    <mergeCell ref="F7638:F7640"/>
    <mergeCell ref="G7638:G7640"/>
    <mergeCell ref="H7638:H7640"/>
    <mergeCell ref="I7632:I7634"/>
    <mergeCell ref="J7632:J7634"/>
    <mergeCell ref="C7635:C7637"/>
    <mergeCell ref="D7635:D7637"/>
    <mergeCell ref="E7635:E7637"/>
    <mergeCell ref="F7635:F7637"/>
    <mergeCell ref="G7635:G7637"/>
    <mergeCell ref="H7635:H7637"/>
    <mergeCell ref="I7635:I7637"/>
    <mergeCell ref="J7635:J7637"/>
    <mergeCell ref="C7632:C7634"/>
    <mergeCell ref="D7632:D7634"/>
    <mergeCell ref="E7632:E7634"/>
    <mergeCell ref="F7632:F7634"/>
    <mergeCell ref="G7632:G7634"/>
    <mergeCell ref="H7632:H7634"/>
    <mergeCell ref="I7626:I7628"/>
    <mergeCell ref="J7626:J7628"/>
    <mergeCell ref="C7629:C7631"/>
    <mergeCell ref="D7629:D7631"/>
    <mergeCell ref="E7629:E7631"/>
    <mergeCell ref="F7629:F7631"/>
    <mergeCell ref="G7629:G7631"/>
    <mergeCell ref="H7629:H7631"/>
    <mergeCell ref="I7629:I7631"/>
    <mergeCell ref="J7629:J7631"/>
    <mergeCell ref="C7626:C7628"/>
    <mergeCell ref="D7626:D7628"/>
    <mergeCell ref="E7626:E7628"/>
    <mergeCell ref="F7626:F7628"/>
    <mergeCell ref="G7626:G7628"/>
    <mergeCell ref="H7626:H7628"/>
    <mergeCell ref="I7620:I7622"/>
    <mergeCell ref="J7620:J7622"/>
    <mergeCell ref="C7623:C7625"/>
    <mergeCell ref="D7623:D7625"/>
    <mergeCell ref="E7623:E7625"/>
    <mergeCell ref="F7623:F7625"/>
    <mergeCell ref="G7623:G7625"/>
    <mergeCell ref="H7623:H7625"/>
    <mergeCell ref="I7623:I7625"/>
    <mergeCell ref="J7623:J7625"/>
    <mergeCell ref="C7620:C7622"/>
    <mergeCell ref="D7620:D7622"/>
    <mergeCell ref="E7620:E7622"/>
    <mergeCell ref="F7620:F7622"/>
    <mergeCell ref="G7620:G7622"/>
    <mergeCell ref="H7620:H7622"/>
    <mergeCell ref="I7614:I7616"/>
    <mergeCell ref="J7614:J7616"/>
    <mergeCell ref="C7617:C7619"/>
    <mergeCell ref="D7617:D7619"/>
    <mergeCell ref="E7617:E7619"/>
    <mergeCell ref="F7617:F7619"/>
    <mergeCell ref="G7617:G7619"/>
    <mergeCell ref="H7617:H7619"/>
    <mergeCell ref="I7617:I7619"/>
    <mergeCell ref="J7617:J7619"/>
    <mergeCell ref="C7614:C7616"/>
    <mergeCell ref="D7614:D7616"/>
    <mergeCell ref="E7614:E7616"/>
    <mergeCell ref="F7614:F7616"/>
    <mergeCell ref="G7614:G7616"/>
    <mergeCell ref="H7614:H7616"/>
    <mergeCell ref="I7608:I7610"/>
    <mergeCell ref="J7608:J7610"/>
    <mergeCell ref="C7611:C7613"/>
    <mergeCell ref="D7611:D7613"/>
    <mergeCell ref="E7611:E7613"/>
    <mergeCell ref="F7611:F7613"/>
    <mergeCell ref="G7611:G7613"/>
    <mergeCell ref="H7611:H7613"/>
    <mergeCell ref="I7611:I7613"/>
    <mergeCell ref="J7611:J7613"/>
    <mergeCell ref="C7608:C7610"/>
    <mergeCell ref="D7608:D7610"/>
    <mergeCell ref="E7608:E7610"/>
    <mergeCell ref="F7608:F7610"/>
    <mergeCell ref="G7608:G7610"/>
    <mergeCell ref="H7608:H7610"/>
    <mergeCell ref="I7602:I7604"/>
    <mergeCell ref="J7602:J7604"/>
    <mergeCell ref="C7605:C7607"/>
    <mergeCell ref="D7605:D7607"/>
    <mergeCell ref="E7605:E7607"/>
    <mergeCell ref="F7605:F7607"/>
    <mergeCell ref="G7605:G7607"/>
    <mergeCell ref="H7605:H7607"/>
    <mergeCell ref="I7605:I7607"/>
    <mergeCell ref="J7605:J7607"/>
    <mergeCell ref="C7602:C7604"/>
    <mergeCell ref="D7602:D7604"/>
    <mergeCell ref="E7602:E7604"/>
    <mergeCell ref="F7602:F7604"/>
    <mergeCell ref="G7602:G7604"/>
    <mergeCell ref="H7602:H7604"/>
    <mergeCell ref="I7596:I7598"/>
    <mergeCell ref="J7596:J7598"/>
    <mergeCell ref="C7599:C7601"/>
    <mergeCell ref="D7599:D7601"/>
    <mergeCell ref="E7599:E7601"/>
    <mergeCell ref="F7599:F7601"/>
    <mergeCell ref="G7599:G7601"/>
    <mergeCell ref="H7599:H7601"/>
    <mergeCell ref="I7599:I7601"/>
    <mergeCell ref="J7599:J7601"/>
    <mergeCell ref="C7596:C7598"/>
    <mergeCell ref="D7596:D7598"/>
    <mergeCell ref="E7596:E7598"/>
    <mergeCell ref="F7596:F7598"/>
    <mergeCell ref="G7596:G7598"/>
    <mergeCell ref="H7596:H7598"/>
    <mergeCell ref="J7590:J7592"/>
    <mergeCell ref="B7593:B7727"/>
    <mergeCell ref="C7593:C7595"/>
    <mergeCell ref="D7593:D7595"/>
    <mergeCell ref="E7593:E7595"/>
    <mergeCell ref="F7593:F7595"/>
    <mergeCell ref="G7593:G7595"/>
    <mergeCell ref="H7593:H7595"/>
    <mergeCell ref="I7593:I7595"/>
    <mergeCell ref="J7593:J7595"/>
    <mergeCell ref="I7587:I7589"/>
    <mergeCell ref="J7587:J7589"/>
    <mergeCell ref="B7590:B7592"/>
    <mergeCell ref="C7590:C7592"/>
    <mergeCell ref="D7590:D7592"/>
    <mergeCell ref="E7590:E7592"/>
    <mergeCell ref="F7590:F7592"/>
    <mergeCell ref="G7590:G7592"/>
    <mergeCell ref="H7590:H7592"/>
    <mergeCell ref="I7590:I7592"/>
    <mergeCell ref="C7587:C7589"/>
    <mergeCell ref="D7587:D7589"/>
    <mergeCell ref="E7587:E7589"/>
    <mergeCell ref="F7587:F7589"/>
    <mergeCell ref="G7587:G7589"/>
    <mergeCell ref="H7587:H7589"/>
    <mergeCell ref="I7581:I7583"/>
    <mergeCell ref="J7581:J7583"/>
    <mergeCell ref="C7584:C7586"/>
    <mergeCell ref="D7584:D7586"/>
    <mergeCell ref="E7584:E7586"/>
    <mergeCell ref="F7584:F7586"/>
    <mergeCell ref="G7584:G7586"/>
    <mergeCell ref="H7584:H7586"/>
    <mergeCell ref="I7584:I7586"/>
    <mergeCell ref="J7584:J7586"/>
    <mergeCell ref="C7581:C7583"/>
    <mergeCell ref="D7581:D7583"/>
    <mergeCell ref="E7581:E7583"/>
    <mergeCell ref="F7581:F7583"/>
    <mergeCell ref="G7581:G7583"/>
    <mergeCell ref="H7581:H7583"/>
    <mergeCell ref="I7575:I7577"/>
    <mergeCell ref="J7575:J7577"/>
    <mergeCell ref="C7578:C7580"/>
    <mergeCell ref="D7578:D7580"/>
    <mergeCell ref="E7578:E7580"/>
    <mergeCell ref="F7578:F7580"/>
    <mergeCell ref="G7578:G7580"/>
    <mergeCell ref="H7578:H7580"/>
    <mergeCell ref="I7578:I7580"/>
    <mergeCell ref="J7578:J7580"/>
    <mergeCell ref="C7575:C7577"/>
    <mergeCell ref="D7575:D7577"/>
    <mergeCell ref="E7575:E7577"/>
    <mergeCell ref="F7575:F7577"/>
    <mergeCell ref="G7575:G7577"/>
    <mergeCell ref="H7575:H7577"/>
    <mergeCell ref="I7569:I7571"/>
    <mergeCell ref="J7569:J7571"/>
    <mergeCell ref="C7572:C7574"/>
    <mergeCell ref="D7572:D7574"/>
    <mergeCell ref="E7572:E7574"/>
    <mergeCell ref="F7572:F7574"/>
    <mergeCell ref="G7572:G7574"/>
    <mergeCell ref="H7572:H7574"/>
    <mergeCell ref="I7572:I7574"/>
    <mergeCell ref="J7572:J7574"/>
    <mergeCell ref="C7569:C7571"/>
    <mergeCell ref="D7569:D7571"/>
    <mergeCell ref="E7569:E7571"/>
    <mergeCell ref="F7569:F7571"/>
    <mergeCell ref="G7569:G7571"/>
    <mergeCell ref="H7569:H7571"/>
    <mergeCell ref="I7563:I7565"/>
    <mergeCell ref="J7563:J7565"/>
    <mergeCell ref="C7566:C7568"/>
    <mergeCell ref="D7566:D7568"/>
    <mergeCell ref="E7566:E7568"/>
    <mergeCell ref="F7566:F7568"/>
    <mergeCell ref="G7566:G7568"/>
    <mergeCell ref="H7566:H7568"/>
    <mergeCell ref="I7566:I7568"/>
    <mergeCell ref="J7566:J7568"/>
    <mergeCell ref="C7563:C7565"/>
    <mergeCell ref="D7563:D7565"/>
    <mergeCell ref="E7563:E7565"/>
    <mergeCell ref="F7563:F7565"/>
    <mergeCell ref="G7563:G7565"/>
    <mergeCell ref="H7563:H7565"/>
    <mergeCell ref="I7557:I7559"/>
    <mergeCell ref="J7557:J7559"/>
    <mergeCell ref="C7560:C7562"/>
    <mergeCell ref="D7560:D7562"/>
    <mergeCell ref="E7560:E7562"/>
    <mergeCell ref="F7560:F7562"/>
    <mergeCell ref="G7560:G7562"/>
    <mergeCell ref="H7560:H7562"/>
    <mergeCell ref="I7560:I7562"/>
    <mergeCell ref="J7560:J7562"/>
    <mergeCell ref="C7557:C7559"/>
    <mergeCell ref="D7557:D7559"/>
    <mergeCell ref="E7557:E7559"/>
    <mergeCell ref="F7557:F7559"/>
    <mergeCell ref="G7557:G7559"/>
    <mergeCell ref="H7557:H7559"/>
    <mergeCell ref="I7551:I7553"/>
    <mergeCell ref="J7551:J7553"/>
    <mergeCell ref="C7554:C7556"/>
    <mergeCell ref="D7554:D7556"/>
    <mergeCell ref="E7554:E7556"/>
    <mergeCell ref="F7554:F7556"/>
    <mergeCell ref="G7554:G7556"/>
    <mergeCell ref="H7554:H7556"/>
    <mergeCell ref="I7554:I7556"/>
    <mergeCell ref="J7554:J7556"/>
    <mergeCell ref="C7551:C7553"/>
    <mergeCell ref="D7551:D7553"/>
    <mergeCell ref="E7551:E7553"/>
    <mergeCell ref="F7551:F7553"/>
    <mergeCell ref="G7551:G7553"/>
    <mergeCell ref="H7551:H7553"/>
    <mergeCell ref="I7545:I7547"/>
    <mergeCell ref="J7545:J7547"/>
    <mergeCell ref="C7548:C7550"/>
    <mergeCell ref="D7548:D7550"/>
    <mergeCell ref="E7548:E7550"/>
    <mergeCell ref="F7548:F7550"/>
    <mergeCell ref="G7548:G7550"/>
    <mergeCell ref="H7548:H7550"/>
    <mergeCell ref="I7548:I7550"/>
    <mergeCell ref="J7548:J7550"/>
    <mergeCell ref="C7545:C7547"/>
    <mergeCell ref="D7545:D7547"/>
    <mergeCell ref="E7545:E7547"/>
    <mergeCell ref="F7545:F7547"/>
    <mergeCell ref="G7545:G7547"/>
    <mergeCell ref="H7545:H7547"/>
    <mergeCell ref="I7539:I7541"/>
    <mergeCell ref="J7539:J7541"/>
    <mergeCell ref="C7542:C7544"/>
    <mergeCell ref="D7542:D7544"/>
    <mergeCell ref="E7542:E7544"/>
    <mergeCell ref="F7542:F7544"/>
    <mergeCell ref="G7542:G7544"/>
    <mergeCell ref="H7542:H7544"/>
    <mergeCell ref="I7542:I7544"/>
    <mergeCell ref="J7542:J7544"/>
    <mergeCell ref="C7539:C7541"/>
    <mergeCell ref="D7539:D7541"/>
    <mergeCell ref="E7539:E7541"/>
    <mergeCell ref="F7539:F7541"/>
    <mergeCell ref="G7539:G7541"/>
    <mergeCell ref="H7539:H7541"/>
    <mergeCell ref="I7533:I7535"/>
    <mergeCell ref="J7533:J7535"/>
    <mergeCell ref="C7536:C7538"/>
    <mergeCell ref="D7536:D7538"/>
    <mergeCell ref="E7536:E7538"/>
    <mergeCell ref="F7536:F7538"/>
    <mergeCell ref="G7536:G7538"/>
    <mergeCell ref="H7536:H7538"/>
    <mergeCell ref="I7536:I7538"/>
    <mergeCell ref="J7536:J7538"/>
    <mergeCell ref="C7533:C7535"/>
    <mergeCell ref="D7533:D7535"/>
    <mergeCell ref="E7533:E7535"/>
    <mergeCell ref="F7533:F7535"/>
    <mergeCell ref="G7533:G7535"/>
    <mergeCell ref="H7533:H7535"/>
    <mergeCell ref="I7527:I7529"/>
    <mergeCell ref="J7527:J7529"/>
    <mergeCell ref="C7530:C7532"/>
    <mergeCell ref="D7530:D7532"/>
    <mergeCell ref="E7530:E7532"/>
    <mergeCell ref="F7530:F7532"/>
    <mergeCell ref="G7530:G7532"/>
    <mergeCell ref="H7530:H7532"/>
    <mergeCell ref="I7530:I7532"/>
    <mergeCell ref="J7530:J7532"/>
    <mergeCell ref="C7527:C7529"/>
    <mergeCell ref="D7527:D7529"/>
    <mergeCell ref="E7527:E7529"/>
    <mergeCell ref="F7527:F7529"/>
    <mergeCell ref="G7527:G7529"/>
    <mergeCell ref="H7527:H7529"/>
    <mergeCell ref="I7521:I7523"/>
    <mergeCell ref="J7521:J7523"/>
    <mergeCell ref="C7524:C7526"/>
    <mergeCell ref="D7524:D7526"/>
    <mergeCell ref="E7524:E7526"/>
    <mergeCell ref="F7524:F7526"/>
    <mergeCell ref="G7524:G7526"/>
    <mergeCell ref="H7524:H7526"/>
    <mergeCell ref="I7524:I7526"/>
    <mergeCell ref="J7524:J7526"/>
    <mergeCell ref="G7518:G7520"/>
    <mergeCell ref="H7518:H7520"/>
    <mergeCell ref="I7518:I7520"/>
    <mergeCell ref="J7518:J7520"/>
    <mergeCell ref="C7521:C7523"/>
    <mergeCell ref="D7521:D7523"/>
    <mergeCell ref="E7521:E7523"/>
    <mergeCell ref="F7521:F7523"/>
    <mergeCell ref="G7521:G7523"/>
    <mergeCell ref="H7521:H7523"/>
    <mergeCell ref="I7512:I7514"/>
    <mergeCell ref="J7512:J7514"/>
    <mergeCell ref="C7515:C7517"/>
    <mergeCell ref="D7515:D7517"/>
    <mergeCell ref="E7515:E7517"/>
    <mergeCell ref="F7515:F7517"/>
    <mergeCell ref="G7515:G7517"/>
    <mergeCell ref="H7515:H7517"/>
    <mergeCell ref="I7515:I7517"/>
    <mergeCell ref="J7515:J7517"/>
    <mergeCell ref="H7509:H7511"/>
    <mergeCell ref="I7509:I7511"/>
    <mergeCell ref="J7509:J7511"/>
    <mergeCell ref="B7512:B7589"/>
    <mergeCell ref="C7512:C7514"/>
    <mergeCell ref="D7512:D7514"/>
    <mergeCell ref="E7512:E7514"/>
    <mergeCell ref="F7512:F7514"/>
    <mergeCell ref="G7512:G7514"/>
    <mergeCell ref="H7512:H7514"/>
    <mergeCell ref="G7505:G7508"/>
    <mergeCell ref="H7505:H7508"/>
    <mergeCell ref="I7505:I7508"/>
    <mergeCell ref="J7505:J7508"/>
    <mergeCell ref="B7509:B7511"/>
    <mergeCell ref="C7509:C7511"/>
    <mergeCell ref="D7509:D7511"/>
    <mergeCell ref="E7509:E7511"/>
    <mergeCell ref="F7509:F7511"/>
    <mergeCell ref="G7509:G7511"/>
    <mergeCell ref="A7505:A8288"/>
    <mergeCell ref="B7505:B7508"/>
    <mergeCell ref="C7505:C7508"/>
    <mergeCell ref="D7505:D7508"/>
    <mergeCell ref="E7505:E7508"/>
    <mergeCell ref="F7505:F7508"/>
    <mergeCell ref="C7518:C7520"/>
    <mergeCell ref="D7518:D7520"/>
    <mergeCell ref="E7518:E7520"/>
    <mergeCell ref="F7518:F7520"/>
    <mergeCell ref="I7499:I7501"/>
    <mergeCell ref="J7499:J7501"/>
    <mergeCell ref="C7502:C7504"/>
    <mergeCell ref="D7502:D7504"/>
    <mergeCell ref="E7502:E7504"/>
    <mergeCell ref="F7502:F7504"/>
    <mergeCell ref="G7502:G7504"/>
    <mergeCell ref="H7502:H7504"/>
    <mergeCell ref="I7502:I7504"/>
    <mergeCell ref="J7502:J7504"/>
    <mergeCell ref="C7499:C7501"/>
    <mergeCell ref="D7499:D7501"/>
    <mergeCell ref="E7499:E7501"/>
    <mergeCell ref="F7499:F7501"/>
    <mergeCell ref="G7499:G7501"/>
    <mergeCell ref="H7499:H7501"/>
    <mergeCell ref="I7493:I7495"/>
    <mergeCell ref="J7493:J7495"/>
    <mergeCell ref="C7496:C7498"/>
    <mergeCell ref="D7496:D7498"/>
    <mergeCell ref="E7496:E7498"/>
    <mergeCell ref="F7496:F7498"/>
    <mergeCell ref="G7496:G7498"/>
    <mergeCell ref="H7496:H7498"/>
    <mergeCell ref="I7496:I7498"/>
    <mergeCell ref="J7496:J7498"/>
    <mergeCell ref="C7493:C7495"/>
    <mergeCell ref="D7493:D7495"/>
    <mergeCell ref="E7493:E7495"/>
    <mergeCell ref="F7493:F7495"/>
    <mergeCell ref="G7493:G7495"/>
    <mergeCell ref="H7493:H7495"/>
    <mergeCell ref="I7487:I7489"/>
    <mergeCell ref="J7487:J7489"/>
    <mergeCell ref="C7490:C7492"/>
    <mergeCell ref="D7490:D7492"/>
    <mergeCell ref="E7490:E7492"/>
    <mergeCell ref="F7490:F7492"/>
    <mergeCell ref="G7490:G7492"/>
    <mergeCell ref="H7490:H7492"/>
    <mergeCell ref="I7490:I7492"/>
    <mergeCell ref="J7490:J7492"/>
    <mergeCell ref="C7487:C7489"/>
    <mergeCell ref="D7487:D7489"/>
    <mergeCell ref="E7487:E7489"/>
    <mergeCell ref="F7487:F7489"/>
    <mergeCell ref="G7487:G7489"/>
    <mergeCell ref="H7487:H7489"/>
    <mergeCell ref="I7481:I7483"/>
    <mergeCell ref="J7481:J7483"/>
    <mergeCell ref="C7484:C7486"/>
    <mergeCell ref="D7484:D7486"/>
    <mergeCell ref="E7484:E7486"/>
    <mergeCell ref="F7484:F7486"/>
    <mergeCell ref="G7484:G7486"/>
    <mergeCell ref="H7484:H7486"/>
    <mergeCell ref="I7484:I7486"/>
    <mergeCell ref="J7484:J7486"/>
    <mergeCell ref="C7481:C7483"/>
    <mergeCell ref="D7481:D7483"/>
    <mergeCell ref="E7481:E7483"/>
    <mergeCell ref="F7481:F7483"/>
    <mergeCell ref="G7481:G7483"/>
    <mergeCell ref="H7481:H7483"/>
    <mergeCell ref="J7475:J7477"/>
    <mergeCell ref="B7478:B7504"/>
    <mergeCell ref="C7478:C7480"/>
    <mergeCell ref="D7478:D7480"/>
    <mergeCell ref="E7478:E7480"/>
    <mergeCell ref="F7478:F7480"/>
    <mergeCell ref="G7478:G7480"/>
    <mergeCell ref="H7478:H7480"/>
    <mergeCell ref="I7478:I7480"/>
    <mergeCell ref="J7478:J7480"/>
    <mergeCell ref="I7472:I7474"/>
    <mergeCell ref="J7472:J7474"/>
    <mergeCell ref="B7475:B7477"/>
    <mergeCell ref="C7475:C7477"/>
    <mergeCell ref="D7475:D7477"/>
    <mergeCell ref="E7475:E7477"/>
    <mergeCell ref="F7475:F7477"/>
    <mergeCell ref="G7475:G7477"/>
    <mergeCell ref="H7475:H7477"/>
    <mergeCell ref="I7475:I7477"/>
    <mergeCell ref="C7472:C7474"/>
    <mergeCell ref="D7472:D7474"/>
    <mergeCell ref="E7472:E7474"/>
    <mergeCell ref="F7472:F7474"/>
    <mergeCell ref="G7472:G7474"/>
    <mergeCell ref="H7472:H7474"/>
    <mergeCell ref="I7466:I7468"/>
    <mergeCell ref="J7466:J7468"/>
    <mergeCell ref="C7469:C7471"/>
    <mergeCell ref="D7469:D7471"/>
    <mergeCell ref="E7469:E7471"/>
    <mergeCell ref="F7469:F7471"/>
    <mergeCell ref="G7469:G7471"/>
    <mergeCell ref="H7469:H7471"/>
    <mergeCell ref="I7469:I7471"/>
    <mergeCell ref="J7469:J7471"/>
    <mergeCell ref="C7466:C7468"/>
    <mergeCell ref="D7466:D7468"/>
    <mergeCell ref="E7466:E7468"/>
    <mergeCell ref="F7466:F7468"/>
    <mergeCell ref="G7466:G7468"/>
    <mergeCell ref="H7466:H7468"/>
    <mergeCell ref="I7460:I7462"/>
    <mergeCell ref="J7460:J7462"/>
    <mergeCell ref="C7463:C7465"/>
    <mergeCell ref="D7463:D7465"/>
    <mergeCell ref="E7463:E7465"/>
    <mergeCell ref="F7463:F7465"/>
    <mergeCell ref="G7463:G7465"/>
    <mergeCell ref="H7463:H7465"/>
    <mergeCell ref="I7463:I7465"/>
    <mergeCell ref="J7463:J7465"/>
    <mergeCell ref="C7460:C7462"/>
    <mergeCell ref="D7460:D7462"/>
    <mergeCell ref="E7460:E7462"/>
    <mergeCell ref="F7460:F7462"/>
    <mergeCell ref="G7460:G7462"/>
    <mergeCell ref="H7460:H7462"/>
    <mergeCell ref="J7454:J7456"/>
    <mergeCell ref="B7457:B7474"/>
    <mergeCell ref="C7457:C7459"/>
    <mergeCell ref="D7457:D7459"/>
    <mergeCell ref="E7457:E7459"/>
    <mergeCell ref="F7457:F7459"/>
    <mergeCell ref="G7457:G7459"/>
    <mergeCell ref="H7457:H7459"/>
    <mergeCell ref="I7457:I7459"/>
    <mergeCell ref="J7457:J7459"/>
    <mergeCell ref="I7451:I7453"/>
    <mergeCell ref="J7451:J7453"/>
    <mergeCell ref="B7454:B7456"/>
    <mergeCell ref="C7454:C7456"/>
    <mergeCell ref="D7454:D7456"/>
    <mergeCell ref="E7454:E7456"/>
    <mergeCell ref="F7454:F7456"/>
    <mergeCell ref="G7454:G7456"/>
    <mergeCell ref="H7454:H7456"/>
    <mergeCell ref="I7454:I7456"/>
    <mergeCell ref="C7451:C7453"/>
    <mergeCell ref="D7451:D7453"/>
    <mergeCell ref="E7451:E7453"/>
    <mergeCell ref="F7451:F7453"/>
    <mergeCell ref="G7451:G7453"/>
    <mergeCell ref="H7451:H7453"/>
    <mergeCell ref="I7445:I7447"/>
    <mergeCell ref="J7445:J7447"/>
    <mergeCell ref="C7448:C7450"/>
    <mergeCell ref="D7448:D7450"/>
    <mergeCell ref="E7448:E7450"/>
    <mergeCell ref="F7448:F7450"/>
    <mergeCell ref="G7448:G7450"/>
    <mergeCell ref="H7448:H7450"/>
    <mergeCell ref="I7448:I7450"/>
    <mergeCell ref="J7448:J7450"/>
    <mergeCell ref="C7445:C7447"/>
    <mergeCell ref="D7445:D7447"/>
    <mergeCell ref="E7445:E7447"/>
    <mergeCell ref="F7445:F7447"/>
    <mergeCell ref="G7445:G7447"/>
    <mergeCell ref="H7445:H7447"/>
    <mergeCell ref="I7439:I7441"/>
    <mergeCell ref="J7439:J7441"/>
    <mergeCell ref="C7442:C7444"/>
    <mergeCell ref="D7442:D7444"/>
    <mergeCell ref="E7442:E7444"/>
    <mergeCell ref="F7442:F7444"/>
    <mergeCell ref="G7442:G7444"/>
    <mergeCell ref="H7442:H7444"/>
    <mergeCell ref="I7442:I7444"/>
    <mergeCell ref="J7442:J7444"/>
    <mergeCell ref="C7439:C7441"/>
    <mergeCell ref="D7439:D7441"/>
    <mergeCell ref="E7439:E7441"/>
    <mergeCell ref="F7439:F7441"/>
    <mergeCell ref="G7439:G7441"/>
    <mergeCell ref="H7439:H7441"/>
    <mergeCell ref="I7433:I7435"/>
    <mergeCell ref="J7433:J7435"/>
    <mergeCell ref="C7436:C7438"/>
    <mergeCell ref="D7436:D7438"/>
    <mergeCell ref="E7436:E7438"/>
    <mergeCell ref="F7436:F7438"/>
    <mergeCell ref="G7436:G7438"/>
    <mergeCell ref="H7436:H7438"/>
    <mergeCell ref="I7436:I7438"/>
    <mergeCell ref="J7436:J7438"/>
    <mergeCell ref="H7430:H7432"/>
    <mergeCell ref="I7430:I7432"/>
    <mergeCell ref="J7430:J7432"/>
    <mergeCell ref="B7433:B7453"/>
    <mergeCell ref="C7433:C7435"/>
    <mergeCell ref="D7433:D7435"/>
    <mergeCell ref="E7433:E7435"/>
    <mergeCell ref="F7433:F7435"/>
    <mergeCell ref="G7433:G7435"/>
    <mergeCell ref="H7433:H7435"/>
    <mergeCell ref="B7430:B7432"/>
    <mergeCell ref="C7430:C7432"/>
    <mergeCell ref="D7430:D7432"/>
    <mergeCell ref="E7430:E7432"/>
    <mergeCell ref="F7430:F7432"/>
    <mergeCell ref="G7430:G7432"/>
    <mergeCell ref="I7424:I7426"/>
    <mergeCell ref="J7424:J7426"/>
    <mergeCell ref="C7427:C7429"/>
    <mergeCell ref="D7427:D7429"/>
    <mergeCell ref="E7427:E7429"/>
    <mergeCell ref="F7427:F7429"/>
    <mergeCell ref="G7427:G7429"/>
    <mergeCell ref="H7427:H7429"/>
    <mergeCell ref="I7427:I7429"/>
    <mergeCell ref="J7427:J7429"/>
    <mergeCell ref="C7424:C7426"/>
    <mergeCell ref="D7424:D7426"/>
    <mergeCell ref="E7424:E7426"/>
    <mergeCell ref="F7424:F7426"/>
    <mergeCell ref="G7424:G7426"/>
    <mergeCell ref="H7424:H7426"/>
    <mergeCell ref="I7418:I7420"/>
    <mergeCell ref="J7418:J7420"/>
    <mergeCell ref="C7421:C7423"/>
    <mergeCell ref="D7421:D7423"/>
    <mergeCell ref="E7421:E7423"/>
    <mergeCell ref="F7421:F7423"/>
    <mergeCell ref="G7421:G7423"/>
    <mergeCell ref="H7421:H7423"/>
    <mergeCell ref="I7421:I7423"/>
    <mergeCell ref="J7421:J7423"/>
    <mergeCell ref="C7418:C7420"/>
    <mergeCell ref="D7418:D7420"/>
    <mergeCell ref="E7418:E7420"/>
    <mergeCell ref="F7418:F7420"/>
    <mergeCell ref="G7418:G7420"/>
    <mergeCell ref="H7418:H7420"/>
    <mergeCell ref="I7412:I7414"/>
    <mergeCell ref="J7412:J7414"/>
    <mergeCell ref="C7415:C7417"/>
    <mergeCell ref="D7415:D7417"/>
    <mergeCell ref="E7415:E7417"/>
    <mergeCell ref="F7415:F7417"/>
    <mergeCell ref="G7415:G7417"/>
    <mergeCell ref="H7415:H7417"/>
    <mergeCell ref="I7415:I7417"/>
    <mergeCell ref="J7415:J7417"/>
    <mergeCell ref="C7412:C7414"/>
    <mergeCell ref="D7412:D7414"/>
    <mergeCell ref="E7412:E7414"/>
    <mergeCell ref="F7412:F7414"/>
    <mergeCell ref="G7412:G7414"/>
    <mergeCell ref="H7412:H7414"/>
    <mergeCell ref="I7406:I7408"/>
    <mergeCell ref="J7406:J7408"/>
    <mergeCell ref="C7409:C7411"/>
    <mergeCell ref="D7409:D7411"/>
    <mergeCell ref="E7409:E7411"/>
    <mergeCell ref="F7409:F7411"/>
    <mergeCell ref="G7409:G7411"/>
    <mergeCell ref="H7409:H7411"/>
    <mergeCell ref="I7409:I7411"/>
    <mergeCell ref="J7409:J7411"/>
    <mergeCell ref="C7406:C7408"/>
    <mergeCell ref="D7406:D7408"/>
    <mergeCell ref="E7406:E7408"/>
    <mergeCell ref="F7406:F7408"/>
    <mergeCell ref="G7406:G7408"/>
    <mergeCell ref="H7406:H7408"/>
    <mergeCell ref="I7400:I7402"/>
    <mergeCell ref="J7400:J7402"/>
    <mergeCell ref="C7403:C7405"/>
    <mergeCell ref="D7403:D7405"/>
    <mergeCell ref="E7403:E7405"/>
    <mergeCell ref="F7403:F7405"/>
    <mergeCell ref="G7403:G7405"/>
    <mergeCell ref="H7403:H7405"/>
    <mergeCell ref="I7403:I7405"/>
    <mergeCell ref="J7403:J7405"/>
    <mergeCell ref="C7400:C7402"/>
    <mergeCell ref="D7400:D7402"/>
    <mergeCell ref="E7400:E7402"/>
    <mergeCell ref="F7400:F7402"/>
    <mergeCell ref="G7400:G7402"/>
    <mergeCell ref="H7400:H7402"/>
    <mergeCell ref="I7394:I7396"/>
    <mergeCell ref="J7394:J7396"/>
    <mergeCell ref="C7397:C7399"/>
    <mergeCell ref="D7397:D7399"/>
    <mergeCell ref="E7397:E7399"/>
    <mergeCell ref="F7397:F7399"/>
    <mergeCell ref="G7397:G7399"/>
    <mergeCell ref="H7397:H7399"/>
    <mergeCell ref="I7397:I7399"/>
    <mergeCell ref="J7397:J7399"/>
    <mergeCell ref="C7394:C7396"/>
    <mergeCell ref="D7394:D7396"/>
    <mergeCell ref="E7394:E7396"/>
    <mergeCell ref="F7394:F7396"/>
    <mergeCell ref="G7394:G7396"/>
    <mergeCell ref="H7394:H7396"/>
    <mergeCell ref="I7388:I7390"/>
    <mergeCell ref="J7388:J7390"/>
    <mergeCell ref="C7391:C7393"/>
    <mergeCell ref="D7391:D7393"/>
    <mergeCell ref="E7391:E7393"/>
    <mergeCell ref="F7391:F7393"/>
    <mergeCell ref="G7391:G7393"/>
    <mergeCell ref="H7391:H7393"/>
    <mergeCell ref="I7391:I7393"/>
    <mergeCell ref="J7391:J7393"/>
    <mergeCell ref="C7388:C7390"/>
    <mergeCell ref="D7388:D7390"/>
    <mergeCell ref="E7388:E7390"/>
    <mergeCell ref="F7388:F7390"/>
    <mergeCell ref="G7388:G7390"/>
    <mergeCell ref="H7388:H7390"/>
    <mergeCell ref="I7382:I7384"/>
    <mergeCell ref="J7382:J7384"/>
    <mergeCell ref="C7385:C7387"/>
    <mergeCell ref="D7385:D7387"/>
    <mergeCell ref="E7385:E7387"/>
    <mergeCell ref="F7385:F7387"/>
    <mergeCell ref="G7385:G7387"/>
    <mergeCell ref="H7385:H7387"/>
    <mergeCell ref="I7385:I7387"/>
    <mergeCell ref="J7385:J7387"/>
    <mergeCell ref="C7382:C7384"/>
    <mergeCell ref="D7382:D7384"/>
    <mergeCell ref="E7382:E7384"/>
    <mergeCell ref="F7382:F7384"/>
    <mergeCell ref="G7382:G7384"/>
    <mergeCell ref="H7382:H7384"/>
    <mergeCell ref="I7376:I7378"/>
    <mergeCell ref="J7376:J7378"/>
    <mergeCell ref="C7379:C7381"/>
    <mergeCell ref="D7379:D7381"/>
    <mergeCell ref="E7379:E7381"/>
    <mergeCell ref="F7379:F7381"/>
    <mergeCell ref="G7379:G7381"/>
    <mergeCell ref="H7379:H7381"/>
    <mergeCell ref="I7379:I7381"/>
    <mergeCell ref="J7379:J7381"/>
    <mergeCell ref="C7376:C7378"/>
    <mergeCell ref="D7376:D7378"/>
    <mergeCell ref="E7376:E7378"/>
    <mergeCell ref="F7376:F7378"/>
    <mergeCell ref="G7376:G7378"/>
    <mergeCell ref="H7376:H7378"/>
    <mergeCell ref="I7370:I7372"/>
    <mergeCell ref="J7370:J7372"/>
    <mergeCell ref="C7373:C7375"/>
    <mergeCell ref="D7373:D7375"/>
    <mergeCell ref="E7373:E7375"/>
    <mergeCell ref="F7373:F7375"/>
    <mergeCell ref="G7373:G7375"/>
    <mergeCell ref="H7373:H7375"/>
    <mergeCell ref="I7373:I7375"/>
    <mergeCell ref="J7373:J7375"/>
    <mergeCell ref="H7367:H7369"/>
    <mergeCell ref="I7367:I7369"/>
    <mergeCell ref="J7367:J7369"/>
    <mergeCell ref="B7370:B7429"/>
    <mergeCell ref="C7370:C7372"/>
    <mergeCell ref="D7370:D7372"/>
    <mergeCell ref="E7370:E7372"/>
    <mergeCell ref="F7370:F7372"/>
    <mergeCell ref="G7370:G7372"/>
    <mergeCell ref="H7370:H7372"/>
    <mergeCell ref="B7367:B7369"/>
    <mergeCell ref="C7367:C7369"/>
    <mergeCell ref="D7367:D7369"/>
    <mergeCell ref="E7367:E7369"/>
    <mergeCell ref="F7367:F7369"/>
    <mergeCell ref="G7367:G7369"/>
    <mergeCell ref="I7361:I7363"/>
    <mergeCell ref="J7361:J7363"/>
    <mergeCell ref="C7364:C7366"/>
    <mergeCell ref="D7364:D7366"/>
    <mergeCell ref="E7364:E7366"/>
    <mergeCell ref="F7364:F7366"/>
    <mergeCell ref="G7364:G7366"/>
    <mergeCell ref="H7364:H7366"/>
    <mergeCell ref="I7364:I7366"/>
    <mergeCell ref="J7364:J7366"/>
    <mergeCell ref="C7361:C7363"/>
    <mergeCell ref="D7361:D7363"/>
    <mergeCell ref="E7361:E7363"/>
    <mergeCell ref="F7361:F7363"/>
    <mergeCell ref="G7361:G7363"/>
    <mergeCell ref="H7361:H7363"/>
    <mergeCell ref="I7355:I7357"/>
    <mergeCell ref="J7355:J7357"/>
    <mergeCell ref="C7358:C7360"/>
    <mergeCell ref="D7358:D7360"/>
    <mergeCell ref="E7358:E7360"/>
    <mergeCell ref="F7358:F7360"/>
    <mergeCell ref="G7358:G7360"/>
    <mergeCell ref="H7358:H7360"/>
    <mergeCell ref="I7358:I7360"/>
    <mergeCell ref="J7358:J7360"/>
    <mergeCell ref="C7355:C7357"/>
    <mergeCell ref="D7355:D7357"/>
    <mergeCell ref="E7355:E7357"/>
    <mergeCell ref="F7355:F7357"/>
    <mergeCell ref="G7355:G7357"/>
    <mergeCell ref="H7355:H7357"/>
    <mergeCell ref="I7349:I7351"/>
    <mergeCell ref="J7349:J7351"/>
    <mergeCell ref="C7352:C7354"/>
    <mergeCell ref="D7352:D7354"/>
    <mergeCell ref="E7352:E7354"/>
    <mergeCell ref="F7352:F7354"/>
    <mergeCell ref="G7352:G7354"/>
    <mergeCell ref="H7352:H7354"/>
    <mergeCell ref="I7352:I7354"/>
    <mergeCell ref="J7352:J7354"/>
    <mergeCell ref="C7349:C7351"/>
    <mergeCell ref="D7349:D7351"/>
    <mergeCell ref="E7349:E7351"/>
    <mergeCell ref="F7349:F7351"/>
    <mergeCell ref="G7349:G7351"/>
    <mergeCell ref="H7349:H7351"/>
    <mergeCell ref="J7343:J7345"/>
    <mergeCell ref="B7346:B7366"/>
    <mergeCell ref="C7346:C7348"/>
    <mergeCell ref="D7346:D7348"/>
    <mergeCell ref="E7346:E7348"/>
    <mergeCell ref="F7346:F7348"/>
    <mergeCell ref="G7346:G7348"/>
    <mergeCell ref="H7346:H7348"/>
    <mergeCell ref="I7346:I7348"/>
    <mergeCell ref="J7346:J7348"/>
    <mergeCell ref="I7340:I7342"/>
    <mergeCell ref="J7340:J7342"/>
    <mergeCell ref="B7343:B7345"/>
    <mergeCell ref="C7343:C7345"/>
    <mergeCell ref="D7343:D7345"/>
    <mergeCell ref="E7343:E7345"/>
    <mergeCell ref="F7343:F7345"/>
    <mergeCell ref="G7343:G7345"/>
    <mergeCell ref="H7343:H7345"/>
    <mergeCell ref="I7343:I7345"/>
    <mergeCell ref="C7340:C7342"/>
    <mergeCell ref="D7340:D7342"/>
    <mergeCell ref="E7340:E7342"/>
    <mergeCell ref="F7340:F7342"/>
    <mergeCell ref="G7340:G7342"/>
    <mergeCell ref="H7340:H7342"/>
    <mergeCell ref="I7334:I7336"/>
    <mergeCell ref="J7334:J7336"/>
    <mergeCell ref="C7337:C7339"/>
    <mergeCell ref="D7337:D7339"/>
    <mergeCell ref="E7337:E7339"/>
    <mergeCell ref="F7337:F7339"/>
    <mergeCell ref="G7337:G7339"/>
    <mergeCell ref="H7337:H7339"/>
    <mergeCell ref="I7337:I7339"/>
    <mergeCell ref="J7337:J7339"/>
    <mergeCell ref="C7334:C7336"/>
    <mergeCell ref="D7334:D7336"/>
    <mergeCell ref="E7334:E7336"/>
    <mergeCell ref="F7334:F7336"/>
    <mergeCell ref="G7334:G7336"/>
    <mergeCell ref="H7334:H7336"/>
    <mergeCell ref="I7328:I7330"/>
    <mergeCell ref="J7328:J7330"/>
    <mergeCell ref="C7331:C7333"/>
    <mergeCell ref="D7331:D7333"/>
    <mergeCell ref="E7331:E7333"/>
    <mergeCell ref="F7331:F7333"/>
    <mergeCell ref="G7331:G7333"/>
    <mergeCell ref="H7331:H7333"/>
    <mergeCell ref="I7331:I7333"/>
    <mergeCell ref="J7331:J7333"/>
    <mergeCell ref="C7328:C7330"/>
    <mergeCell ref="D7328:D7330"/>
    <mergeCell ref="E7328:E7330"/>
    <mergeCell ref="F7328:F7330"/>
    <mergeCell ref="G7328:G7330"/>
    <mergeCell ref="H7328:H7330"/>
    <mergeCell ref="I7322:I7324"/>
    <mergeCell ref="J7322:J7324"/>
    <mergeCell ref="C7325:C7327"/>
    <mergeCell ref="D7325:D7327"/>
    <mergeCell ref="E7325:E7327"/>
    <mergeCell ref="F7325:F7327"/>
    <mergeCell ref="G7325:G7327"/>
    <mergeCell ref="H7325:H7327"/>
    <mergeCell ref="I7325:I7327"/>
    <mergeCell ref="J7325:J7327"/>
    <mergeCell ref="C7322:C7324"/>
    <mergeCell ref="D7322:D7324"/>
    <mergeCell ref="E7322:E7324"/>
    <mergeCell ref="F7322:F7324"/>
    <mergeCell ref="G7322:G7324"/>
    <mergeCell ref="H7322:H7324"/>
    <mergeCell ref="I7316:I7318"/>
    <mergeCell ref="J7316:J7318"/>
    <mergeCell ref="C7319:C7321"/>
    <mergeCell ref="D7319:D7321"/>
    <mergeCell ref="E7319:E7321"/>
    <mergeCell ref="F7319:F7321"/>
    <mergeCell ref="G7319:G7321"/>
    <mergeCell ref="H7319:H7321"/>
    <mergeCell ref="I7319:I7321"/>
    <mergeCell ref="J7319:J7321"/>
    <mergeCell ref="C7316:C7318"/>
    <mergeCell ref="D7316:D7318"/>
    <mergeCell ref="E7316:E7318"/>
    <mergeCell ref="F7316:F7318"/>
    <mergeCell ref="G7316:G7318"/>
    <mergeCell ref="H7316:H7318"/>
    <mergeCell ref="I7310:I7312"/>
    <mergeCell ref="J7310:J7312"/>
    <mergeCell ref="C7313:C7315"/>
    <mergeCell ref="D7313:D7315"/>
    <mergeCell ref="E7313:E7315"/>
    <mergeCell ref="F7313:F7315"/>
    <mergeCell ref="G7313:G7315"/>
    <mergeCell ref="H7313:H7315"/>
    <mergeCell ref="I7313:I7315"/>
    <mergeCell ref="J7313:J7315"/>
    <mergeCell ref="C7310:C7312"/>
    <mergeCell ref="D7310:D7312"/>
    <mergeCell ref="E7310:E7312"/>
    <mergeCell ref="F7310:F7312"/>
    <mergeCell ref="G7310:G7312"/>
    <mergeCell ref="H7310:H7312"/>
    <mergeCell ref="I7304:I7306"/>
    <mergeCell ref="J7304:J7306"/>
    <mergeCell ref="C7307:C7309"/>
    <mergeCell ref="D7307:D7309"/>
    <mergeCell ref="E7307:E7309"/>
    <mergeCell ref="F7307:F7309"/>
    <mergeCell ref="G7307:G7309"/>
    <mergeCell ref="H7307:H7309"/>
    <mergeCell ref="I7307:I7309"/>
    <mergeCell ref="J7307:J7309"/>
    <mergeCell ref="C7304:C7306"/>
    <mergeCell ref="D7304:D7306"/>
    <mergeCell ref="E7304:E7306"/>
    <mergeCell ref="F7304:F7306"/>
    <mergeCell ref="G7304:G7306"/>
    <mergeCell ref="H7304:H7306"/>
    <mergeCell ref="I7298:I7300"/>
    <mergeCell ref="J7298:J7300"/>
    <mergeCell ref="C7301:C7303"/>
    <mergeCell ref="D7301:D7303"/>
    <mergeCell ref="E7301:E7303"/>
    <mergeCell ref="F7301:F7303"/>
    <mergeCell ref="G7301:G7303"/>
    <mergeCell ref="H7301:H7303"/>
    <mergeCell ref="I7301:I7303"/>
    <mergeCell ref="J7301:J7303"/>
    <mergeCell ref="C7298:C7300"/>
    <mergeCell ref="D7298:D7300"/>
    <mergeCell ref="E7298:E7300"/>
    <mergeCell ref="F7298:F7300"/>
    <mergeCell ref="G7298:G7300"/>
    <mergeCell ref="H7298:H7300"/>
    <mergeCell ref="I7292:I7294"/>
    <mergeCell ref="J7292:J7294"/>
    <mergeCell ref="C7295:C7297"/>
    <mergeCell ref="D7295:D7297"/>
    <mergeCell ref="E7295:E7297"/>
    <mergeCell ref="F7295:F7297"/>
    <mergeCell ref="G7295:G7297"/>
    <mergeCell ref="H7295:H7297"/>
    <mergeCell ref="I7295:I7297"/>
    <mergeCell ref="J7295:J7297"/>
    <mergeCell ref="C7292:C7294"/>
    <mergeCell ref="D7292:D7294"/>
    <mergeCell ref="E7292:E7294"/>
    <mergeCell ref="F7292:F7294"/>
    <mergeCell ref="G7292:G7294"/>
    <mergeCell ref="H7292:H7294"/>
    <mergeCell ref="I7286:I7288"/>
    <mergeCell ref="J7286:J7288"/>
    <mergeCell ref="C7289:C7291"/>
    <mergeCell ref="D7289:D7291"/>
    <mergeCell ref="E7289:E7291"/>
    <mergeCell ref="F7289:F7291"/>
    <mergeCell ref="G7289:G7291"/>
    <mergeCell ref="H7289:H7291"/>
    <mergeCell ref="I7289:I7291"/>
    <mergeCell ref="J7289:J7291"/>
    <mergeCell ref="C7286:C7288"/>
    <mergeCell ref="D7286:D7288"/>
    <mergeCell ref="E7286:E7288"/>
    <mergeCell ref="F7286:F7288"/>
    <mergeCell ref="G7286:G7288"/>
    <mergeCell ref="H7286:H7288"/>
    <mergeCell ref="I7280:I7282"/>
    <mergeCell ref="J7280:J7282"/>
    <mergeCell ref="C7283:C7285"/>
    <mergeCell ref="D7283:D7285"/>
    <mergeCell ref="E7283:E7285"/>
    <mergeCell ref="F7283:F7285"/>
    <mergeCell ref="G7283:G7285"/>
    <mergeCell ref="H7283:H7285"/>
    <mergeCell ref="I7283:I7285"/>
    <mergeCell ref="J7283:J7285"/>
    <mergeCell ref="C7280:C7282"/>
    <mergeCell ref="D7280:D7282"/>
    <mergeCell ref="E7280:E7282"/>
    <mergeCell ref="F7280:F7282"/>
    <mergeCell ref="G7280:G7282"/>
    <mergeCell ref="H7280:H7282"/>
    <mergeCell ref="I7274:I7276"/>
    <mergeCell ref="J7274:J7276"/>
    <mergeCell ref="C7277:C7279"/>
    <mergeCell ref="D7277:D7279"/>
    <mergeCell ref="E7277:E7279"/>
    <mergeCell ref="F7277:F7279"/>
    <mergeCell ref="G7277:G7279"/>
    <mergeCell ref="H7277:H7279"/>
    <mergeCell ref="I7277:I7279"/>
    <mergeCell ref="J7277:J7279"/>
    <mergeCell ref="H7271:H7273"/>
    <mergeCell ref="I7271:I7273"/>
    <mergeCell ref="J7271:J7273"/>
    <mergeCell ref="B7274:B7342"/>
    <mergeCell ref="C7274:C7276"/>
    <mergeCell ref="D7274:D7276"/>
    <mergeCell ref="E7274:E7276"/>
    <mergeCell ref="F7274:F7276"/>
    <mergeCell ref="G7274:G7276"/>
    <mergeCell ref="H7274:H7276"/>
    <mergeCell ref="B7271:B7273"/>
    <mergeCell ref="C7271:C7273"/>
    <mergeCell ref="D7271:D7273"/>
    <mergeCell ref="E7271:E7273"/>
    <mergeCell ref="F7271:F7273"/>
    <mergeCell ref="G7271:G7273"/>
    <mergeCell ref="I7265:I7267"/>
    <mergeCell ref="J7265:J7267"/>
    <mergeCell ref="C7268:C7270"/>
    <mergeCell ref="D7268:D7270"/>
    <mergeCell ref="E7268:E7270"/>
    <mergeCell ref="F7268:F7270"/>
    <mergeCell ref="G7268:G7270"/>
    <mergeCell ref="H7268:H7270"/>
    <mergeCell ref="I7268:I7270"/>
    <mergeCell ref="J7268:J7270"/>
    <mergeCell ref="C7265:C7267"/>
    <mergeCell ref="D7265:D7267"/>
    <mergeCell ref="E7265:E7267"/>
    <mergeCell ref="F7265:F7267"/>
    <mergeCell ref="G7265:G7267"/>
    <mergeCell ref="H7265:H7267"/>
    <mergeCell ref="I7259:I7261"/>
    <mergeCell ref="J7259:J7261"/>
    <mergeCell ref="C7262:C7264"/>
    <mergeCell ref="D7262:D7264"/>
    <mergeCell ref="E7262:E7264"/>
    <mergeCell ref="F7262:F7264"/>
    <mergeCell ref="G7262:G7264"/>
    <mergeCell ref="H7262:H7264"/>
    <mergeCell ref="I7262:I7264"/>
    <mergeCell ref="J7262:J7264"/>
    <mergeCell ref="C7259:C7261"/>
    <mergeCell ref="D7259:D7261"/>
    <mergeCell ref="E7259:E7261"/>
    <mergeCell ref="F7259:F7261"/>
    <mergeCell ref="G7259:G7261"/>
    <mergeCell ref="H7259:H7261"/>
    <mergeCell ref="I7253:I7255"/>
    <mergeCell ref="J7253:J7255"/>
    <mergeCell ref="C7256:C7258"/>
    <mergeCell ref="D7256:D7258"/>
    <mergeCell ref="E7256:E7258"/>
    <mergeCell ref="F7256:F7258"/>
    <mergeCell ref="G7256:G7258"/>
    <mergeCell ref="H7256:H7258"/>
    <mergeCell ref="I7256:I7258"/>
    <mergeCell ref="J7256:J7258"/>
    <mergeCell ref="C7253:C7255"/>
    <mergeCell ref="D7253:D7255"/>
    <mergeCell ref="E7253:E7255"/>
    <mergeCell ref="F7253:F7255"/>
    <mergeCell ref="G7253:G7255"/>
    <mergeCell ref="H7253:H7255"/>
    <mergeCell ref="I7247:I7249"/>
    <mergeCell ref="J7247:J7249"/>
    <mergeCell ref="C7250:C7252"/>
    <mergeCell ref="D7250:D7252"/>
    <mergeCell ref="E7250:E7252"/>
    <mergeCell ref="F7250:F7252"/>
    <mergeCell ref="G7250:G7252"/>
    <mergeCell ref="H7250:H7252"/>
    <mergeCell ref="I7250:I7252"/>
    <mergeCell ref="J7250:J7252"/>
    <mergeCell ref="C7247:C7249"/>
    <mergeCell ref="D7247:D7249"/>
    <mergeCell ref="E7247:E7249"/>
    <mergeCell ref="F7247:F7249"/>
    <mergeCell ref="G7247:G7249"/>
    <mergeCell ref="H7247:H7249"/>
    <mergeCell ref="I7241:I7243"/>
    <mergeCell ref="J7241:J7243"/>
    <mergeCell ref="C7244:C7246"/>
    <mergeCell ref="D7244:D7246"/>
    <mergeCell ref="E7244:E7246"/>
    <mergeCell ref="F7244:F7246"/>
    <mergeCell ref="G7244:G7246"/>
    <mergeCell ref="H7244:H7246"/>
    <mergeCell ref="I7244:I7246"/>
    <mergeCell ref="J7244:J7246"/>
    <mergeCell ref="C7241:C7243"/>
    <mergeCell ref="D7241:D7243"/>
    <mergeCell ref="E7241:E7243"/>
    <mergeCell ref="F7241:F7243"/>
    <mergeCell ref="G7241:G7243"/>
    <mergeCell ref="H7241:H7243"/>
    <mergeCell ref="I7235:I7237"/>
    <mergeCell ref="J7235:J7237"/>
    <mergeCell ref="C7238:C7240"/>
    <mergeCell ref="D7238:D7240"/>
    <mergeCell ref="E7238:E7240"/>
    <mergeCell ref="F7238:F7240"/>
    <mergeCell ref="G7238:G7240"/>
    <mergeCell ref="H7238:H7240"/>
    <mergeCell ref="I7238:I7240"/>
    <mergeCell ref="J7238:J7240"/>
    <mergeCell ref="C7235:C7237"/>
    <mergeCell ref="D7235:D7237"/>
    <mergeCell ref="E7235:E7237"/>
    <mergeCell ref="F7235:F7237"/>
    <mergeCell ref="G7235:G7237"/>
    <mergeCell ref="H7235:H7237"/>
    <mergeCell ref="I7229:I7231"/>
    <mergeCell ref="J7229:J7231"/>
    <mergeCell ref="C7232:C7234"/>
    <mergeCell ref="D7232:D7234"/>
    <mergeCell ref="E7232:E7234"/>
    <mergeCell ref="F7232:F7234"/>
    <mergeCell ref="G7232:G7234"/>
    <mergeCell ref="H7232:H7234"/>
    <mergeCell ref="I7232:I7234"/>
    <mergeCell ref="J7232:J7234"/>
    <mergeCell ref="C7229:C7231"/>
    <mergeCell ref="D7229:D7231"/>
    <mergeCell ref="E7229:E7231"/>
    <mergeCell ref="F7229:F7231"/>
    <mergeCell ref="G7229:G7231"/>
    <mergeCell ref="H7229:H7231"/>
    <mergeCell ref="J7223:J7225"/>
    <mergeCell ref="B7226:B7270"/>
    <mergeCell ref="C7226:C7228"/>
    <mergeCell ref="D7226:D7228"/>
    <mergeCell ref="E7226:E7228"/>
    <mergeCell ref="F7226:F7228"/>
    <mergeCell ref="G7226:G7228"/>
    <mergeCell ref="H7226:H7228"/>
    <mergeCell ref="I7226:I7228"/>
    <mergeCell ref="J7226:J7228"/>
    <mergeCell ref="I7220:I7222"/>
    <mergeCell ref="J7220:J7222"/>
    <mergeCell ref="B7223:B7225"/>
    <mergeCell ref="C7223:C7225"/>
    <mergeCell ref="D7223:D7225"/>
    <mergeCell ref="E7223:E7225"/>
    <mergeCell ref="F7223:F7225"/>
    <mergeCell ref="G7223:G7225"/>
    <mergeCell ref="H7223:H7225"/>
    <mergeCell ref="I7223:I7225"/>
    <mergeCell ref="C7220:C7222"/>
    <mergeCell ref="D7220:D7222"/>
    <mergeCell ref="E7220:E7222"/>
    <mergeCell ref="F7220:F7222"/>
    <mergeCell ref="G7220:G7222"/>
    <mergeCell ref="H7220:H7222"/>
    <mergeCell ref="I7214:I7216"/>
    <mergeCell ref="J7214:J7216"/>
    <mergeCell ref="C7217:C7219"/>
    <mergeCell ref="D7217:D7219"/>
    <mergeCell ref="E7217:E7219"/>
    <mergeCell ref="F7217:F7219"/>
    <mergeCell ref="G7217:G7219"/>
    <mergeCell ref="H7217:H7219"/>
    <mergeCell ref="I7217:I7219"/>
    <mergeCell ref="J7217:J7219"/>
    <mergeCell ref="C7214:C7216"/>
    <mergeCell ref="D7214:D7216"/>
    <mergeCell ref="E7214:E7216"/>
    <mergeCell ref="F7214:F7216"/>
    <mergeCell ref="G7214:G7216"/>
    <mergeCell ref="H7214:H7216"/>
    <mergeCell ref="I7208:I7210"/>
    <mergeCell ref="J7208:J7210"/>
    <mergeCell ref="C7211:C7213"/>
    <mergeCell ref="D7211:D7213"/>
    <mergeCell ref="E7211:E7213"/>
    <mergeCell ref="F7211:F7213"/>
    <mergeCell ref="G7211:G7213"/>
    <mergeCell ref="H7211:H7213"/>
    <mergeCell ref="I7211:I7213"/>
    <mergeCell ref="J7211:J7213"/>
    <mergeCell ref="C7208:C7210"/>
    <mergeCell ref="D7208:D7210"/>
    <mergeCell ref="E7208:E7210"/>
    <mergeCell ref="F7208:F7210"/>
    <mergeCell ref="G7208:G7210"/>
    <mergeCell ref="H7208:H7210"/>
    <mergeCell ref="I7202:I7204"/>
    <mergeCell ref="J7202:J7204"/>
    <mergeCell ref="C7205:C7207"/>
    <mergeCell ref="D7205:D7207"/>
    <mergeCell ref="E7205:E7207"/>
    <mergeCell ref="F7205:F7207"/>
    <mergeCell ref="G7205:G7207"/>
    <mergeCell ref="H7205:H7207"/>
    <mergeCell ref="I7205:I7207"/>
    <mergeCell ref="J7205:J7207"/>
    <mergeCell ref="C7202:C7204"/>
    <mergeCell ref="D7202:D7204"/>
    <mergeCell ref="E7202:E7204"/>
    <mergeCell ref="F7202:F7204"/>
    <mergeCell ref="G7202:G7204"/>
    <mergeCell ref="H7202:H7204"/>
    <mergeCell ref="I7196:I7198"/>
    <mergeCell ref="J7196:J7198"/>
    <mergeCell ref="C7199:C7201"/>
    <mergeCell ref="D7199:D7201"/>
    <mergeCell ref="E7199:E7201"/>
    <mergeCell ref="F7199:F7201"/>
    <mergeCell ref="G7199:G7201"/>
    <mergeCell ref="H7199:H7201"/>
    <mergeCell ref="I7199:I7201"/>
    <mergeCell ref="J7199:J7201"/>
    <mergeCell ref="C7196:C7198"/>
    <mergeCell ref="D7196:D7198"/>
    <mergeCell ref="E7196:E7198"/>
    <mergeCell ref="F7196:F7198"/>
    <mergeCell ref="G7196:G7198"/>
    <mergeCell ref="H7196:H7198"/>
    <mergeCell ref="I7190:I7192"/>
    <mergeCell ref="J7190:J7192"/>
    <mergeCell ref="C7193:C7195"/>
    <mergeCell ref="D7193:D7195"/>
    <mergeCell ref="E7193:E7195"/>
    <mergeCell ref="F7193:F7195"/>
    <mergeCell ref="G7193:G7195"/>
    <mergeCell ref="H7193:H7195"/>
    <mergeCell ref="I7193:I7195"/>
    <mergeCell ref="J7193:J7195"/>
    <mergeCell ref="C7190:C7192"/>
    <mergeCell ref="D7190:D7192"/>
    <mergeCell ref="E7190:E7192"/>
    <mergeCell ref="F7190:F7192"/>
    <mergeCell ref="G7190:G7192"/>
    <mergeCell ref="H7190:H7192"/>
    <mergeCell ref="I7184:I7186"/>
    <mergeCell ref="J7184:J7186"/>
    <mergeCell ref="C7187:C7189"/>
    <mergeCell ref="D7187:D7189"/>
    <mergeCell ref="E7187:E7189"/>
    <mergeCell ref="F7187:F7189"/>
    <mergeCell ref="G7187:G7189"/>
    <mergeCell ref="H7187:H7189"/>
    <mergeCell ref="I7187:I7189"/>
    <mergeCell ref="J7187:J7189"/>
    <mergeCell ref="C7184:C7186"/>
    <mergeCell ref="D7184:D7186"/>
    <mergeCell ref="E7184:E7186"/>
    <mergeCell ref="F7184:F7186"/>
    <mergeCell ref="G7184:G7186"/>
    <mergeCell ref="H7184:H7186"/>
    <mergeCell ref="I7178:I7180"/>
    <mergeCell ref="J7178:J7180"/>
    <mergeCell ref="C7181:C7183"/>
    <mergeCell ref="D7181:D7183"/>
    <mergeCell ref="E7181:E7183"/>
    <mergeCell ref="F7181:F7183"/>
    <mergeCell ref="G7181:G7183"/>
    <mergeCell ref="H7181:H7183"/>
    <mergeCell ref="I7181:I7183"/>
    <mergeCell ref="J7181:J7183"/>
    <mergeCell ref="H7175:H7177"/>
    <mergeCell ref="I7175:I7177"/>
    <mergeCell ref="J7175:J7177"/>
    <mergeCell ref="B7178:B7222"/>
    <mergeCell ref="C7178:C7180"/>
    <mergeCell ref="D7178:D7180"/>
    <mergeCell ref="E7178:E7180"/>
    <mergeCell ref="F7178:F7180"/>
    <mergeCell ref="G7178:G7180"/>
    <mergeCell ref="H7178:H7180"/>
    <mergeCell ref="B7175:B7177"/>
    <mergeCell ref="C7175:C7177"/>
    <mergeCell ref="D7175:D7177"/>
    <mergeCell ref="E7175:E7177"/>
    <mergeCell ref="F7175:F7177"/>
    <mergeCell ref="G7175:G7177"/>
    <mergeCell ref="I7169:I7171"/>
    <mergeCell ref="J7169:J7171"/>
    <mergeCell ref="C7172:C7174"/>
    <mergeCell ref="D7172:D7174"/>
    <mergeCell ref="E7172:E7174"/>
    <mergeCell ref="F7172:F7174"/>
    <mergeCell ref="G7172:G7174"/>
    <mergeCell ref="H7172:H7174"/>
    <mergeCell ref="I7172:I7174"/>
    <mergeCell ref="J7172:J7174"/>
    <mergeCell ref="C7169:C7171"/>
    <mergeCell ref="D7169:D7171"/>
    <mergeCell ref="E7169:E7171"/>
    <mergeCell ref="F7169:F7171"/>
    <mergeCell ref="G7169:G7171"/>
    <mergeCell ref="H7169:H7171"/>
    <mergeCell ref="I7163:I7165"/>
    <mergeCell ref="J7163:J7165"/>
    <mergeCell ref="C7166:C7168"/>
    <mergeCell ref="D7166:D7168"/>
    <mergeCell ref="E7166:E7168"/>
    <mergeCell ref="F7166:F7168"/>
    <mergeCell ref="G7166:G7168"/>
    <mergeCell ref="H7166:H7168"/>
    <mergeCell ref="I7166:I7168"/>
    <mergeCell ref="J7166:J7168"/>
    <mergeCell ref="C7163:C7165"/>
    <mergeCell ref="D7163:D7165"/>
    <mergeCell ref="E7163:E7165"/>
    <mergeCell ref="F7163:F7165"/>
    <mergeCell ref="G7163:G7165"/>
    <mergeCell ref="H7163:H7165"/>
    <mergeCell ref="I7157:I7159"/>
    <mergeCell ref="J7157:J7159"/>
    <mergeCell ref="C7160:C7162"/>
    <mergeCell ref="D7160:D7162"/>
    <mergeCell ref="E7160:E7162"/>
    <mergeCell ref="F7160:F7162"/>
    <mergeCell ref="G7160:G7162"/>
    <mergeCell ref="H7160:H7162"/>
    <mergeCell ref="I7160:I7162"/>
    <mergeCell ref="J7160:J7162"/>
    <mergeCell ref="C7157:C7159"/>
    <mergeCell ref="D7157:D7159"/>
    <mergeCell ref="E7157:E7159"/>
    <mergeCell ref="F7157:F7159"/>
    <mergeCell ref="G7157:G7159"/>
    <mergeCell ref="H7157:H7159"/>
    <mergeCell ref="I7151:I7153"/>
    <mergeCell ref="J7151:J7153"/>
    <mergeCell ref="C7154:C7156"/>
    <mergeCell ref="D7154:D7156"/>
    <mergeCell ref="E7154:E7156"/>
    <mergeCell ref="F7154:F7156"/>
    <mergeCell ref="G7154:G7156"/>
    <mergeCell ref="H7154:H7156"/>
    <mergeCell ref="I7154:I7156"/>
    <mergeCell ref="J7154:J7156"/>
    <mergeCell ref="C7151:C7153"/>
    <mergeCell ref="D7151:D7153"/>
    <mergeCell ref="E7151:E7153"/>
    <mergeCell ref="F7151:F7153"/>
    <mergeCell ref="G7151:G7153"/>
    <mergeCell ref="H7151:H7153"/>
    <mergeCell ref="I7145:I7147"/>
    <mergeCell ref="J7145:J7147"/>
    <mergeCell ref="C7148:C7150"/>
    <mergeCell ref="D7148:D7150"/>
    <mergeCell ref="E7148:E7150"/>
    <mergeCell ref="F7148:F7150"/>
    <mergeCell ref="G7148:G7150"/>
    <mergeCell ref="H7148:H7150"/>
    <mergeCell ref="I7148:I7150"/>
    <mergeCell ref="J7148:J7150"/>
    <mergeCell ref="C7145:C7147"/>
    <mergeCell ref="D7145:D7147"/>
    <mergeCell ref="E7145:E7147"/>
    <mergeCell ref="F7145:F7147"/>
    <mergeCell ref="G7145:G7147"/>
    <mergeCell ref="H7145:H7147"/>
    <mergeCell ref="I7139:I7141"/>
    <mergeCell ref="J7139:J7141"/>
    <mergeCell ref="C7142:C7144"/>
    <mergeCell ref="D7142:D7144"/>
    <mergeCell ref="E7142:E7144"/>
    <mergeCell ref="F7142:F7144"/>
    <mergeCell ref="G7142:G7144"/>
    <mergeCell ref="H7142:H7144"/>
    <mergeCell ref="I7142:I7144"/>
    <mergeCell ref="J7142:J7144"/>
    <mergeCell ref="C7139:C7141"/>
    <mergeCell ref="D7139:D7141"/>
    <mergeCell ref="E7139:E7141"/>
    <mergeCell ref="F7139:F7141"/>
    <mergeCell ref="G7139:G7141"/>
    <mergeCell ref="H7139:H7141"/>
    <mergeCell ref="I7133:I7135"/>
    <mergeCell ref="J7133:J7135"/>
    <mergeCell ref="C7136:C7138"/>
    <mergeCell ref="D7136:D7138"/>
    <mergeCell ref="E7136:E7138"/>
    <mergeCell ref="F7136:F7138"/>
    <mergeCell ref="G7136:G7138"/>
    <mergeCell ref="H7136:H7138"/>
    <mergeCell ref="I7136:I7138"/>
    <mergeCell ref="J7136:J7138"/>
    <mergeCell ref="C7133:C7135"/>
    <mergeCell ref="D7133:D7135"/>
    <mergeCell ref="E7133:E7135"/>
    <mergeCell ref="F7133:F7135"/>
    <mergeCell ref="G7133:G7135"/>
    <mergeCell ref="H7133:H7135"/>
    <mergeCell ref="I7127:I7129"/>
    <mergeCell ref="J7127:J7129"/>
    <mergeCell ref="C7130:C7132"/>
    <mergeCell ref="D7130:D7132"/>
    <mergeCell ref="E7130:E7132"/>
    <mergeCell ref="F7130:F7132"/>
    <mergeCell ref="G7130:G7132"/>
    <mergeCell ref="H7130:H7132"/>
    <mergeCell ref="I7130:I7132"/>
    <mergeCell ref="J7130:J7132"/>
    <mergeCell ref="C7127:C7129"/>
    <mergeCell ref="D7127:D7129"/>
    <mergeCell ref="E7127:E7129"/>
    <mergeCell ref="F7127:F7129"/>
    <mergeCell ref="G7127:G7129"/>
    <mergeCell ref="H7127:H7129"/>
    <mergeCell ref="I7121:I7123"/>
    <mergeCell ref="J7121:J7123"/>
    <mergeCell ref="C7124:C7126"/>
    <mergeCell ref="D7124:D7126"/>
    <mergeCell ref="E7124:E7126"/>
    <mergeCell ref="F7124:F7126"/>
    <mergeCell ref="G7124:G7126"/>
    <mergeCell ref="H7124:H7126"/>
    <mergeCell ref="I7124:I7126"/>
    <mergeCell ref="J7124:J7126"/>
    <mergeCell ref="C7121:C7123"/>
    <mergeCell ref="D7121:D7123"/>
    <mergeCell ref="E7121:E7123"/>
    <mergeCell ref="F7121:F7123"/>
    <mergeCell ref="G7121:G7123"/>
    <mergeCell ref="H7121:H7123"/>
    <mergeCell ref="I7115:I7117"/>
    <mergeCell ref="J7115:J7117"/>
    <mergeCell ref="C7118:C7120"/>
    <mergeCell ref="D7118:D7120"/>
    <mergeCell ref="E7118:E7120"/>
    <mergeCell ref="F7118:F7120"/>
    <mergeCell ref="G7118:G7120"/>
    <mergeCell ref="H7118:H7120"/>
    <mergeCell ref="I7118:I7120"/>
    <mergeCell ref="J7118:J7120"/>
    <mergeCell ref="C7115:C7117"/>
    <mergeCell ref="D7115:D7117"/>
    <mergeCell ref="E7115:E7117"/>
    <mergeCell ref="F7115:F7117"/>
    <mergeCell ref="G7115:G7117"/>
    <mergeCell ref="H7115:H7117"/>
    <mergeCell ref="I7109:I7111"/>
    <mergeCell ref="J7109:J7111"/>
    <mergeCell ref="C7112:C7114"/>
    <mergeCell ref="D7112:D7114"/>
    <mergeCell ref="E7112:E7114"/>
    <mergeCell ref="F7112:F7114"/>
    <mergeCell ref="G7112:G7114"/>
    <mergeCell ref="H7112:H7114"/>
    <mergeCell ref="I7112:I7114"/>
    <mergeCell ref="J7112:J7114"/>
    <mergeCell ref="C7109:C7111"/>
    <mergeCell ref="D7109:D7111"/>
    <mergeCell ref="E7109:E7111"/>
    <mergeCell ref="F7109:F7111"/>
    <mergeCell ref="G7109:G7111"/>
    <mergeCell ref="H7109:H7111"/>
    <mergeCell ref="I7103:I7105"/>
    <mergeCell ref="J7103:J7105"/>
    <mergeCell ref="C7106:C7108"/>
    <mergeCell ref="D7106:D7108"/>
    <mergeCell ref="E7106:E7108"/>
    <mergeCell ref="F7106:F7108"/>
    <mergeCell ref="G7106:G7108"/>
    <mergeCell ref="H7106:H7108"/>
    <mergeCell ref="I7106:I7108"/>
    <mergeCell ref="J7106:J7108"/>
    <mergeCell ref="C7103:C7105"/>
    <mergeCell ref="D7103:D7105"/>
    <mergeCell ref="E7103:E7105"/>
    <mergeCell ref="F7103:F7105"/>
    <mergeCell ref="G7103:G7105"/>
    <mergeCell ref="H7103:H7105"/>
    <mergeCell ref="I7097:I7099"/>
    <mergeCell ref="J7097:J7099"/>
    <mergeCell ref="C7100:C7102"/>
    <mergeCell ref="D7100:D7102"/>
    <mergeCell ref="E7100:E7102"/>
    <mergeCell ref="F7100:F7102"/>
    <mergeCell ref="G7100:G7102"/>
    <mergeCell ref="H7100:H7102"/>
    <mergeCell ref="I7100:I7102"/>
    <mergeCell ref="J7100:J7102"/>
    <mergeCell ref="C7097:C7099"/>
    <mergeCell ref="D7097:D7099"/>
    <mergeCell ref="E7097:E7099"/>
    <mergeCell ref="F7097:F7099"/>
    <mergeCell ref="G7097:G7099"/>
    <mergeCell ref="H7097:H7099"/>
    <mergeCell ref="I7091:I7093"/>
    <mergeCell ref="J7091:J7093"/>
    <mergeCell ref="C7094:C7096"/>
    <mergeCell ref="D7094:D7096"/>
    <mergeCell ref="E7094:E7096"/>
    <mergeCell ref="F7094:F7096"/>
    <mergeCell ref="G7094:G7096"/>
    <mergeCell ref="H7094:H7096"/>
    <mergeCell ref="I7094:I7096"/>
    <mergeCell ref="J7094:J7096"/>
    <mergeCell ref="C7091:C7093"/>
    <mergeCell ref="D7091:D7093"/>
    <mergeCell ref="E7091:E7093"/>
    <mergeCell ref="F7091:F7093"/>
    <mergeCell ref="G7091:G7093"/>
    <mergeCell ref="H7091:H7093"/>
    <mergeCell ref="I7085:I7087"/>
    <mergeCell ref="J7085:J7087"/>
    <mergeCell ref="C7088:C7090"/>
    <mergeCell ref="D7088:D7090"/>
    <mergeCell ref="E7088:E7090"/>
    <mergeCell ref="F7088:F7090"/>
    <mergeCell ref="G7088:G7090"/>
    <mergeCell ref="H7088:H7090"/>
    <mergeCell ref="I7088:I7090"/>
    <mergeCell ref="J7088:J7090"/>
    <mergeCell ref="C7085:C7087"/>
    <mergeCell ref="D7085:D7087"/>
    <mergeCell ref="E7085:E7087"/>
    <mergeCell ref="F7085:F7087"/>
    <mergeCell ref="G7085:G7087"/>
    <mergeCell ref="H7085:H7087"/>
    <mergeCell ref="I7079:I7081"/>
    <mergeCell ref="J7079:J7081"/>
    <mergeCell ref="C7082:C7084"/>
    <mergeCell ref="D7082:D7084"/>
    <mergeCell ref="E7082:E7084"/>
    <mergeCell ref="F7082:F7084"/>
    <mergeCell ref="G7082:G7084"/>
    <mergeCell ref="H7082:H7084"/>
    <mergeCell ref="I7082:I7084"/>
    <mergeCell ref="J7082:J7084"/>
    <mergeCell ref="C7079:C7081"/>
    <mergeCell ref="D7079:D7081"/>
    <mergeCell ref="E7079:E7081"/>
    <mergeCell ref="F7079:F7081"/>
    <mergeCell ref="G7079:G7081"/>
    <mergeCell ref="H7079:H7081"/>
    <mergeCell ref="I7073:I7075"/>
    <mergeCell ref="J7073:J7075"/>
    <mergeCell ref="C7076:C7078"/>
    <mergeCell ref="D7076:D7078"/>
    <mergeCell ref="E7076:E7078"/>
    <mergeCell ref="F7076:F7078"/>
    <mergeCell ref="G7076:G7078"/>
    <mergeCell ref="H7076:H7078"/>
    <mergeCell ref="I7076:I7078"/>
    <mergeCell ref="J7076:J7078"/>
    <mergeCell ref="C7073:C7075"/>
    <mergeCell ref="D7073:D7075"/>
    <mergeCell ref="E7073:E7075"/>
    <mergeCell ref="F7073:F7075"/>
    <mergeCell ref="G7073:G7075"/>
    <mergeCell ref="H7073:H7075"/>
    <mergeCell ref="I7067:I7069"/>
    <mergeCell ref="J7067:J7069"/>
    <mergeCell ref="C7070:C7072"/>
    <mergeCell ref="D7070:D7072"/>
    <mergeCell ref="E7070:E7072"/>
    <mergeCell ref="F7070:F7072"/>
    <mergeCell ref="G7070:G7072"/>
    <mergeCell ref="H7070:H7072"/>
    <mergeCell ref="I7070:I7072"/>
    <mergeCell ref="J7070:J7072"/>
    <mergeCell ref="C7067:C7069"/>
    <mergeCell ref="D7067:D7069"/>
    <mergeCell ref="E7067:E7069"/>
    <mergeCell ref="F7067:F7069"/>
    <mergeCell ref="G7067:G7069"/>
    <mergeCell ref="H7067:H7069"/>
    <mergeCell ref="I7061:I7063"/>
    <mergeCell ref="J7061:J7063"/>
    <mergeCell ref="C7064:C7066"/>
    <mergeCell ref="D7064:D7066"/>
    <mergeCell ref="E7064:E7066"/>
    <mergeCell ref="F7064:F7066"/>
    <mergeCell ref="G7064:G7066"/>
    <mergeCell ref="H7064:H7066"/>
    <mergeCell ref="I7064:I7066"/>
    <mergeCell ref="J7064:J7066"/>
    <mergeCell ref="C7061:C7063"/>
    <mergeCell ref="D7061:D7063"/>
    <mergeCell ref="E7061:E7063"/>
    <mergeCell ref="F7061:F7063"/>
    <mergeCell ref="G7061:G7063"/>
    <mergeCell ref="H7061:H7063"/>
    <mergeCell ref="I7055:I7057"/>
    <mergeCell ref="J7055:J7057"/>
    <mergeCell ref="C7058:C7060"/>
    <mergeCell ref="D7058:D7060"/>
    <mergeCell ref="E7058:E7060"/>
    <mergeCell ref="F7058:F7060"/>
    <mergeCell ref="G7058:G7060"/>
    <mergeCell ref="H7058:H7060"/>
    <mergeCell ref="I7058:I7060"/>
    <mergeCell ref="J7058:J7060"/>
    <mergeCell ref="C7055:C7057"/>
    <mergeCell ref="D7055:D7057"/>
    <mergeCell ref="E7055:E7057"/>
    <mergeCell ref="F7055:F7057"/>
    <mergeCell ref="G7055:G7057"/>
    <mergeCell ref="H7055:H7057"/>
    <mergeCell ref="I7049:I7051"/>
    <mergeCell ref="J7049:J7051"/>
    <mergeCell ref="C7052:C7054"/>
    <mergeCell ref="D7052:D7054"/>
    <mergeCell ref="E7052:E7054"/>
    <mergeCell ref="F7052:F7054"/>
    <mergeCell ref="G7052:G7054"/>
    <mergeCell ref="H7052:H7054"/>
    <mergeCell ref="I7052:I7054"/>
    <mergeCell ref="J7052:J7054"/>
    <mergeCell ref="C7049:C7051"/>
    <mergeCell ref="D7049:D7051"/>
    <mergeCell ref="E7049:E7051"/>
    <mergeCell ref="F7049:F7051"/>
    <mergeCell ref="G7049:G7051"/>
    <mergeCell ref="H7049:H7051"/>
    <mergeCell ref="I7043:I7045"/>
    <mergeCell ref="J7043:J7045"/>
    <mergeCell ref="C7046:C7048"/>
    <mergeCell ref="D7046:D7048"/>
    <mergeCell ref="E7046:E7048"/>
    <mergeCell ref="F7046:F7048"/>
    <mergeCell ref="G7046:G7048"/>
    <mergeCell ref="H7046:H7048"/>
    <mergeCell ref="I7046:I7048"/>
    <mergeCell ref="J7046:J7048"/>
    <mergeCell ref="C7043:C7045"/>
    <mergeCell ref="D7043:D7045"/>
    <mergeCell ref="E7043:E7045"/>
    <mergeCell ref="F7043:F7045"/>
    <mergeCell ref="G7043:G7045"/>
    <mergeCell ref="H7043:H7045"/>
    <mergeCell ref="I7037:I7039"/>
    <mergeCell ref="J7037:J7039"/>
    <mergeCell ref="C7040:C7042"/>
    <mergeCell ref="D7040:D7042"/>
    <mergeCell ref="E7040:E7042"/>
    <mergeCell ref="F7040:F7042"/>
    <mergeCell ref="G7040:G7042"/>
    <mergeCell ref="H7040:H7042"/>
    <mergeCell ref="I7040:I7042"/>
    <mergeCell ref="J7040:J7042"/>
    <mergeCell ref="H7034:H7036"/>
    <mergeCell ref="I7034:I7036"/>
    <mergeCell ref="J7034:J7036"/>
    <mergeCell ref="B7037:B7174"/>
    <mergeCell ref="C7037:C7039"/>
    <mergeCell ref="D7037:D7039"/>
    <mergeCell ref="E7037:E7039"/>
    <mergeCell ref="F7037:F7039"/>
    <mergeCell ref="G7037:G7039"/>
    <mergeCell ref="H7037:H7039"/>
    <mergeCell ref="B7034:B7036"/>
    <mergeCell ref="C7034:C7036"/>
    <mergeCell ref="D7034:D7036"/>
    <mergeCell ref="E7034:E7036"/>
    <mergeCell ref="F7034:F7036"/>
    <mergeCell ref="G7034:G7036"/>
    <mergeCell ref="I7028:I7030"/>
    <mergeCell ref="J7028:J7030"/>
    <mergeCell ref="C7031:C7033"/>
    <mergeCell ref="D7031:D7033"/>
    <mergeCell ref="E7031:E7033"/>
    <mergeCell ref="F7031:F7033"/>
    <mergeCell ref="G7031:G7033"/>
    <mergeCell ref="H7031:H7033"/>
    <mergeCell ref="I7031:I7033"/>
    <mergeCell ref="J7031:J7033"/>
    <mergeCell ref="C7028:C7030"/>
    <mergeCell ref="D7028:D7030"/>
    <mergeCell ref="E7028:E7030"/>
    <mergeCell ref="F7028:F7030"/>
    <mergeCell ref="G7028:G7030"/>
    <mergeCell ref="H7028:H7030"/>
    <mergeCell ref="I7022:I7024"/>
    <mergeCell ref="J7022:J7024"/>
    <mergeCell ref="C7025:C7027"/>
    <mergeCell ref="D7025:D7027"/>
    <mergeCell ref="E7025:E7027"/>
    <mergeCell ref="F7025:F7027"/>
    <mergeCell ref="G7025:G7027"/>
    <mergeCell ref="H7025:H7027"/>
    <mergeCell ref="I7025:I7027"/>
    <mergeCell ref="J7025:J7027"/>
    <mergeCell ref="C7022:C7024"/>
    <mergeCell ref="D7022:D7024"/>
    <mergeCell ref="E7022:E7024"/>
    <mergeCell ref="F7022:F7024"/>
    <mergeCell ref="G7022:G7024"/>
    <mergeCell ref="H7022:H7024"/>
    <mergeCell ref="I7016:I7018"/>
    <mergeCell ref="J7016:J7018"/>
    <mergeCell ref="C7019:C7021"/>
    <mergeCell ref="D7019:D7021"/>
    <mergeCell ref="E7019:E7021"/>
    <mergeCell ref="F7019:F7021"/>
    <mergeCell ref="G7019:G7021"/>
    <mergeCell ref="H7019:H7021"/>
    <mergeCell ref="I7019:I7021"/>
    <mergeCell ref="J7019:J7021"/>
    <mergeCell ref="C7016:C7018"/>
    <mergeCell ref="D7016:D7018"/>
    <mergeCell ref="E7016:E7018"/>
    <mergeCell ref="F7016:F7018"/>
    <mergeCell ref="G7016:G7018"/>
    <mergeCell ref="H7016:H7018"/>
    <mergeCell ref="I7010:I7012"/>
    <mergeCell ref="J7010:J7012"/>
    <mergeCell ref="C7013:C7015"/>
    <mergeCell ref="D7013:D7015"/>
    <mergeCell ref="E7013:E7015"/>
    <mergeCell ref="F7013:F7015"/>
    <mergeCell ref="G7013:G7015"/>
    <mergeCell ref="H7013:H7015"/>
    <mergeCell ref="I7013:I7015"/>
    <mergeCell ref="J7013:J7015"/>
    <mergeCell ref="C7010:C7012"/>
    <mergeCell ref="D7010:D7012"/>
    <mergeCell ref="E7010:E7012"/>
    <mergeCell ref="F7010:F7012"/>
    <mergeCell ref="G7010:G7012"/>
    <mergeCell ref="H7010:H7012"/>
    <mergeCell ref="I7004:I7006"/>
    <mergeCell ref="J7004:J7006"/>
    <mergeCell ref="C7007:C7009"/>
    <mergeCell ref="D7007:D7009"/>
    <mergeCell ref="E7007:E7009"/>
    <mergeCell ref="F7007:F7009"/>
    <mergeCell ref="G7007:G7009"/>
    <mergeCell ref="H7007:H7009"/>
    <mergeCell ref="I7007:I7009"/>
    <mergeCell ref="J7007:J7009"/>
    <mergeCell ref="C7004:C7006"/>
    <mergeCell ref="D7004:D7006"/>
    <mergeCell ref="E7004:E7006"/>
    <mergeCell ref="F7004:F7006"/>
    <mergeCell ref="G7004:G7006"/>
    <mergeCell ref="H7004:H7006"/>
    <mergeCell ref="I6998:I7000"/>
    <mergeCell ref="J6998:J7000"/>
    <mergeCell ref="C7001:C7003"/>
    <mergeCell ref="D7001:D7003"/>
    <mergeCell ref="E7001:E7003"/>
    <mergeCell ref="F7001:F7003"/>
    <mergeCell ref="G7001:G7003"/>
    <mergeCell ref="H7001:H7003"/>
    <mergeCell ref="I7001:I7003"/>
    <mergeCell ref="J7001:J7003"/>
    <mergeCell ref="H6995:H6997"/>
    <mergeCell ref="I6995:I6997"/>
    <mergeCell ref="J6995:J6997"/>
    <mergeCell ref="B6998:B7033"/>
    <mergeCell ref="C6998:C7000"/>
    <mergeCell ref="D6998:D7000"/>
    <mergeCell ref="E6998:E7000"/>
    <mergeCell ref="F6998:F7000"/>
    <mergeCell ref="G6998:G7000"/>
    <mergeCell ref="H6998:H7000"/>
    <mergeCell ref="B6995:B6997"/>
    <mergeCell ref="C6995:C6997"/>
    <mergeCell ref="D6995:D6997"/>
    <mergeCell ref="E6995:E6997"/>
    <mergeCell ref="F6995:F6997"/>
    <mergeCell ref="G6995:G6997"/>
    <mergeCell ref="I6989:I6991"/>
    <mergeCell ref="J6989:J6991"/>
    <mergeCell ref="C6992:C6994"/>
    <mergeCell ref="D6992:D6994"/>
    <mergeCell ref="E6992:E6994"/>
    <mergeCell ref="F6992:F6994"/>
    <mergeCell ref="G6992:G6994"/>
    <mergeCell ref="H6992:H6994"/>
    <mergeCell ref="I6992:I6994"/>
    <mergeCell ref="J6992:J6994"/>
    <mergeCell ref="C6989:C6991"/>
    <mergeCell ref="D6989:D6991"/>
    <mergeCell ref="E6989:E6991"/>
    <mergeCell ref="F6989:F6991"/>
    <mergeCell ref="G6989:G6991"/>
    <mergeCell ref="H6989:H6991"/>
    <mergeCell ref="I6983:I6985"/>
    <mergeCell ref="J6983:J6985"/>
    <mergeCell ref="C6986:C6988"/>
    <mergeCell ref="D6986:D6988"/>
    <mergeCell ref="E6986:E6988"/>
    <mergeCell ref="F6986:F6988"/>
    <mergeCell ref="G6986:G6988"/>
    <mergeCell ref="H6986:H6988"/>
    <mergeCell ref="I6986:I6988"/>
    <mergeCell ref="J6986:J6988"/>
    <mergeCell ref="C6983:C6985"/>
    <mergeCell ref="D6983:D6985"/>
    <mergeCell ref="E6983:E6985"/>
    <mergeCell ref="F6983:F6985"/>
    <mergeCell ref="G6983:G6985"/>
    <mergeCell ref="H6983:H6985"/>
    <mergeCell ref="I6977:I6979"/>
    <mergeCell ref="J6977:J6979"/>
    <mergeCell ref="C6980:C6982"/>
    <mergeCell ref="D6980:D6982"/>
    <mergeCell ref="E6980:E6982"/>
    <mergeCell ref="F6980:F6982"/>
    <mergeCell ref="G6980:G6982"/>
    <mergeCell ref="H6980:H6982"/>
    <mergeCell ref="I6980:I6982"/>
    <mergeCell ref="J6980:J6982"/>
    <mergeCell ref="C6977:C6979"/>
    <mergeCell ref="D6977:D6979"/>
    <mergeCell ref="E6977:E6979"/>
    <mergeCell ref="F6977:F6979"/>
    <mergeCell ref="G6977:G6979"/>
    <mergeCell ref="H6977:H6979"/>
    <mergeCell ref="I6971:I6973"/>
    <mergeCell ref="J6971:J6973"/>
    <mergeCell ref="C6974:C6976"/>
    <mergeCell ref="D6974:D6976"/>
    <mergeCell ref="E6974:E6976"/>
    <mergeCell ref="F6974:F6976"/>
    <mergeCell ref="G6974:G6976"/>
    <mergeCell ref="H6974:H6976"/>
    <mergeCell ref="I6974:I6976"/>
    <mergeCell ref="J6974:J6976"/>
    <mergeCell ref="C6971:C6973"/>
    <mergeCell ref="D6971:D6973"/>
    <mergeCell ref="E6971:E6973"/>
    <mergeCell ref="F6971:F6973"/>
    <mergeCell ref="G6971:G6973"/>
    <mergeCell ref="H6971:H6973"/>
    <mergeCell ref="I6965:I6967"/>
    <mergeCell ref="J6965:J6967"/>
    <mergeCell ref="C6968:C6970"/>
    <mergeCell ref="D6968:D6970"/>
    <mergeCell ref="E6968:E6970"/>
    <mergeCell ref="F6968:F6970"/>
    <mergeCell ref="G6968:G6970"/>
    <mergeCell ref="H6968:H6970"/>
    <mergeCell ref="I6968:I6970"/>
    <mergeCell ref="J6968:J6970"/>
    <mergeCell ref="C6965:C6967"/>
    <mergeCell ref="D6965:D6967"/>
    <mergeCell ref="E6965:E6967"/>
    <mergeCell ref="F6965:F6967"/>
    <mergeCell ref="G6965:G6967"/>
    <mergeCell ref="H6965:H6967"/>
    <mergeCell ref="I6959:I6961"/>
    <mergeCell ref="J6959:J6961"/>
    <mergeCell ref="C6962:C6964"/>
    <mergeCell ref="D6962:D6964"/>
    <mergeCell ref="E6962:E6964"/>
    <mergeCell ref="F6962:F6964"/>
    <mergeCell ref="G6962:G6964"/>
    <mergeCell ref="H6962:H6964"/>
    <mergeCell ref="I6962:I6964"/>
    <mergeCell ref="J6962:J6964"/>
    <mergeCell ref="C6959:C6961"/>
    <mergeCell ref="D6959:D6961"/>
    <mergeCell ref="E6959:E6961"/>
    <mergeCell ref="F6959:F6961"/>
    <mergeCell ref="G6959:G6961"/>
    <mergeCell ref="H6959:H6961"/>
    <mergeCell ref="I6953:I6955"/>
    <mergeCell ref="J6953:J6955"/>
    <mergeCell ref="C6956:C6958"/>
    <mergeCell ref="D6956:D6958"/>
    <mergeCell ref="E6956:E6958"/>
    <mergeCell ref="F6956:F6958"/>
    <mergeCell ref="G6956:G6958"/>
    <mergeCell ref="H6956:H6958"/>
    <mergeCell ref="I6956:I6958"/>
    <mergeCell ref="J6956:J6958"/>
    <mergeCell ref="C6953:C6955"/>
    <mergeCell ref="D6953:D6955"/>
    <mergeCell ref="E6953:E6955"/>
    <mergeCell ref="F6953:F6955"/>
    <mergeCell ref="G6953:G6955"/>
    <mergeCell ref="H6953:H6955"/>
    <mergeCell ref="I6947:I6949"/>
    <mergeCell ref="J6947:J6949"/>
    <mergeCell ref="C6950:C6952"/>
    <mergeCell ref="D6950:D6952"/>
    <mergeCell ref="E6950:E6952"/>
    <mergeCell ref="F6950:F6952"/>
    <mergeCell ref="G6950:G6952"/>
    <mergeCell ref="H6950:H6952"/>
    <mergeCell ref="I6950:I6952"/>
    <mergeCell ref="J6950:J6952"/>
    <mergeCell ref="C6947:C6949"/>
    <mergeCell ref="D6947:D6949"/>
    <mergeCell ref="E6947:E6949"/>
    <mergeCell ref="F6947:F6949"/>
    <mergeCell ref="G6947:G6949"/>
    <mergeCell ref="H6947:H6949"/>
    <mergeCell ref="I6941:I6943"/>
    <mergeCell ref="J6941:J6943"/>
    <mergeCell ref="C6944:C6946"/>
    <mergeCell ref="D6944:D6946"/>
    <mergeCell ref="E6944:E6946"/>
    <mergeCell ref="F6944:F6946"/>
    <mergeCell ref="G6944:G6946"/>
    <mergeCell ref="H6944:H6946"/>
    <mergeCell ref="I6944:I6946"/>
    <mergeCell ref="J6944:J6946"/>
    <mergeCell ref="C6941:C6943"/>
    <mergeCell ref="D6941:D6943"/>
    <mergeCell ref="E6941:E6943"/>
    <mergeCell ref="F6941:F6943"/>
    <mergeCell ref="G6941:G6943"/>
    <mergeCell ref="H6941:H6943"/>
    <mergeCell ref="I6935:I6937"/>
    <mergeCell ref="J6935:J6937"/>
    <mergeCell ref="C6938:C6940"/>
    <mergeCell ref="D6938:D6940"/>
    <mergeCell ref="E6938:E6940"/>
    <mergeCell ref="F6938:F6940"/>
    <mergeCell ref="G6938:G6940"/>
    <mergeCell ref="H6938:H6940"/>
    <mergeCell ref="I6938:I6940"/>
    <mergeCell ref="J6938:J6940"/>
    <mergeCell ref="C6935:C6937"/>
    <mergeCell ref="D6935:D6937"/>
    <mergeCell ref="E6935:E6937"/>
    <mergeCell ref="F6935:F6937"/>
    <mergeCell ref="G6935:G6937"/>
    <mergeCell ref="H6935:H6937"/>
    <mergeCell ref="I6929:I6931"/>
    <mergeCell ref="J6929:J6931"/>
    <mergeCell ref="C6932:C6934"/>
    <mergeCell ref="D6932:D6934"/>
    <mergeCell ref="E6932:E6934"/>
    <mergeCell ref="F6932:F6934"/>
    <mergeCell ref="G6932:G6934"/>
    <mergeCell ref="H6932:H6934"/>
    <mergeCell ref="I6932:I6934"/>
    <mergeCell ref="J6932:J6934"/>
    <mergeCell ref="C6929:C6931"/>
    <mergeCell ref="D6929:D6931"/>
    <mergeCell ref="E6929:E6931"/>
    <mergeCell ref="F6929:F6931"/>
    <mergeCell ref="G6929:G6931"/>
    <mergeCell ref="H6929:H6931"/>
    <mergeCell ref="I6923:I6925"/>
    <mergeCell ref="J6923:J6925"/>
    <mergeCell ref="C6926:C6928"/>
    <mergeCell ref="D6926:D6928"/>
    <mergeCell ref="E6926:E6928"/>
    <mergeCell ref="F6926:F6928"/>
    <mergeCell ref="G6926:G6928"/>
    <mergeCell ref="H6926:H6928"/>
    <mergeCell ref="I6926:I6928"/>
    <mergeCell ref="J6926:J6928"/>
    <mergeCell ref="C6923:C6925"/>
    <mergeCell ref="D6923:D6925"/>
    <mergeCell ref="E6923:E6925"/>
    <mergeCell ref="F6923:F6925"/>
    <mergeCell ref="G6923:G6925"/>
    <mergeCell ref="H6923:H6925"/>
    <mergeCell ref="I6917:I6919"/>
    <mergeCell ref="J6917:J6919"/>
    <mergeCell ref="C6920:C6922"/>
    <mergeCell ref="D6920:D6922"/>
    <mergeCell ref="E6920:E6922"/>
    <mergeCell ref="F6920:F6922"/>
    <mergeCell ref="G6920:G6922"/>
    <mergeCell ref="H6920:H6922"/>
    <mergeCell ref="I6920:I6922"/>
    <mergeCell ref="J6920:J6922"/>
    <mergeCell ref="C6917:C6919"/>
    <mergeCell ref="D6917:D6919"/>
    <mergeCell ref="E6917:E6919"/>
    <mergeCell ref="F6917:F6919"/>
    <mergeCell ref="G6917:G6919"/>
    <mergeCell ref="H6917:H6919"/>
    <mergeCell ref="I6911:I6913"/>
    <mergeCell ref="J6911:J6913"/>
    <mergeCell ref="C6914:C6916"/>
    <mergeCell ref="D6914:D6916"/>
    <mergeCell ref="E6914:E6916"/>
    <mergeCell ref="F6914:F6916"/>
    <mergeCell ref="G6914:G6916"/>
    <mergeCell ref="H6914:H6916"/>
    <mergeCell ref="I6914:I6916"/>
    <mergeCell ref="J6914:J6916"/>
    <mergeCell ref="C6911:C6913"/>
    <mergeCell ref="D6911:D6913"/>
    <mergeCell ref="E6911:E6913"/>
    <mergeCell ref="F6911:F6913"/>
    <mergeCell ref="G6911:G6913"/>
    <mergeCell ref="H6911:H6913"/>
    <mergeCell ref="I6905:I6907"/>
    <mergeCell ref="J6905:J6907"/>
    <mergeCell ref="C6908:C6910"/>
    <mergeCell ref="D6908:D6910"/>
    <mergeCell ref="E6908:E6910"/>
    <mergeCell ref="F6908:F6910"/>
    <mergeCell ref="G6908:G6910"/>
    <mergeCell ref="H6908:H6910"/>
    <mergeCell ref="I6908:I6910"/>
    <mergeCell ref="J6908:J6910"/>
    <mergeCell ref="C6905:C6907"/>
    <mergeCell ref="D6905:D6907"/>
    <mergeCell ref="E6905:E6907"/>
    <mergeCell ref="F6905:F6907"/>
    <mergeCell ref="G6905:G6907"/>
    <mergeCell ref="H6905:H6907"/>
    <mergeCell ref="I6899:I6901"/>
    <mergeCell ref="J6899:J6901"/>
    <mergeCell ref="C6902:C6904"/>
    <mergeCell ref="D6902:D6904"/>
    <mergeCell ref="E6902:E6904"/>
    <mergeCell ref="F6902:F6904"/>
    <mergeCell ref="G6902:G6904"/>
    <mergeCell ref="H6902:H6904"/>
    <mergeCell ref="I6902:I6904"/>
    <mergeCell ref="J6902:J6904"/>
    <mergeCell ref="C6899:C6901"/>
    <mergeCell ref="D6899:D6901"/>
    <mergeCell ref="E6899:E6901"/>
    <mergeCell ref="F6899:F6901"/>
    <mergeCell ref="G6899:G6901"/>
    <mergeCell ref="H6899:H6901"/>
    <mergeCell ref="I6893:I6895"/>
    <mergeCell ref="J6893:J6895"/>
    <mergeCell ref="C6896:C6898"/>
    <mergeCell ref="D6896:D6898"/>
    <mergeCell ref="E6896:E6898"/>
    <mergeCell ref="F6896:F6898"/>
    <mergeCell ref="G6896:G6898"/>
    <mergeCell ref="H6896:H6898"/>
    <mergeCell ref="I6896:I6898"/>
    <mergeCell ref="J6896:J6898"/>
    <mergeCell ref="C6893:C6895"/>
    <mergeCell ref="D6893:D6895"/>
    <mergeCell ref="E6893:E6895"/>
    <mergeCell ref="F6893:F6895"/>
    <mergeCell ref="G6893:G6895"/>
    <mergeCell ref="H6893:H6895"/>
    <mergeCell ref="I6887:I6889"/>
    <mergeCell ref="J6887:J6889"/>
    <mergeCell ref="C6890:C6892"/>
    <mergeCell ref="D6890:D6892"/>
    <mergeCell ref="E6890:E6892"/>
    <mergeCell ref="F6890:F6892"/>
    <mergeCell ref="G6890:G6892"/>
    <mergeCell ref="H6890:H6892"/>
    <mergeCell ref="I6890:I6892"/>
    <mergeCell ref="J6890:J6892"/>
    <mergeCell ref="C6887:C6889"/>
    <mergeCell ref="D6887:D6889"/>
    <mergeCell ref="E6887:E6889"/>
    <mergeCell ref="F6887:F6889"/>
    <mergeCell ref="G6887:G6889"/>
    <mergeCell ref="H6887:H6889"/>
    <mergeCell ref="I6881:I6883"/>
    <mergeCell ref="J6881:J6883"/>
    <mergeCell ref="C6884:C6886"/>
    <mergeCell ref="D6884:D6886"/>
    <mergeCell ref="E6884:E6886"/>
    <mergeCell ref="F6884:F6886"/>
    <mergeCell ref="G6884:G6886"/>
    <mergeCell ref="H6884:H6886"/>
    <mergeCell ref="I6884:I6886"/>
    <mergeCell ref="J6884:J6886"/>
    <mergeCell ref="H6878:H6880"/>
    <mergeCell ref="I6878:I6880"/>
    <mergeCell ref="J6878:J6880"/>
    <mergeCell ref="B6881:B6994"/>
    <mergeCell ref="C6881:C6883"/>
    <mergeCell ref="D6881:D6883"/>
    <mergeCell ref="E6881:E6883"/>
    <mergeCell ref="F6881:F6883"/>
    <mergeCell ref="G6881:G6883"/>
    <mergeCell ref="H6881:H6883"/>
    <mergeCell ref="B6878:B6880"/>
    <mergeCell ref="C6878:C6880"/>
    <mergeCell ref="D6878:D6880"/>
    <mergeCell ref="E6878:E6880"/>
    <mergeCell ref="F6878:F6880"/>
    <mergeCell ref="G6878:G6880"/>
    <mergeCell ref="I6872:I6874"/>
    <mergeCell ref="J6872:J6874"/>
    <mergeCell ref="C6875:C6877"/>
    <mergeCell ref="D6875:D6877"/>
    <mergeCell ref="E6875:E6877"/>
    <mergeCell ref="F6875:F6877"/>
    <mergeCell ref="G6875:G6877"/>
    <mergeCell ref="H6875:H6877"/>
    <mergeCell ref="I6875:I6877"/>
    <mergeCell ref="J6875:J6877"/>
    <mergeCell ref="C6872:C6874"/>
    <mergeCell ref="D6872:D6874"/>
    <mergeCell ref="E6872:E6874"/>
    <mergeCell ref="F6872:F6874"/>
    <mergeCell ref="G6872:G6874"/>
    <mergeCell ref="H6872:H6874"/>
    <mergeCell ref="I6866:I6868"/>
    <mergeCell ref="J6866:J6868"/>
    <mergeCell ref="C6869:C6871"/>
    <mergeCell ref="D6869:D6871"/>
    <mergeCell ref="E6869:E6871"/>
    <mergeCell ref="F6869:F6871"/>
    <mergeCell ref="G6869:G6871"/>
    <mergeCell ref="H6869:H6871"/>
    <mergeCell ref="I6869:I6871"/>
    <mergeCell ref="J6869:J6871"/>
    <mergeCell ref="C6866:C6868"/>
    <mergeCell ref="D6866:D6868"/>
    <mergeCell ref="E6866:E6868"/>
    <mergeCell ref="F6866:F6868"/>
    <mergeCell ref="G6866:G6868"/>
    <mergeCell ref="H6866:H6868"/>
    <mergeCell ref="I6860:I6862"/>
    <mergeCell ref="J6860:J6862"/>
    <mergeCell ref="C6863:C6865"/>
    <mergeCell ref="D6863:D6865"/>
    <mergeCell ref="E6863:E6865"/>
    <mergeCell ref="F6863:F6865"/>
    <mergeCell ref="G6863:G6865"/>
    <mergeCell ref="H6863:H6865"/>
    <mergeCell ref="I6863:I6865"/>
    <mergeCell ref="J6863:J6865"/>
    <mergeCell ref="C6860:C6862"/>
    <mergeCell ref="D6860:D6862"/>
    <mergeCell ref="E6860:E6862"/>
    <mergeCell ref="F6860:F6862"/>
    <mergeCell ref="G6860:G6862"/>
    <mergeCell ref="H6860:H6862"/>
    <mergeCell ref="I6854:I6856"/>
    <mergeCell ref="J6854:J6856"/>
    <mergeCell ref="C6857:C6859"/>
    <mergeCell ref="D6857:D6859"/>
    <mergeCell ref="E6857:E6859"/>
    <mergeCell ref="F6857:F6859"/>
    <mergeCell ref="G6857:G6859"/>
    <mergeCell ref="H6857:H6859"/>
    <mergeCell ref="I6857:I6859"/>
    <mergeCell ref="J6857:J6859"/>
    <mergeCell ref="C6854:C6856"/>
    <mergeCell ref="D6854:D6856"/>
    <mergeCell ref="E6854:E6856"/>
    <mergeCell ref="F6854:F6856"/>
    <mergeCell ref="G6854:G6856"/>
    <mergeCell ref="H6854:H6856"/>
    <mergeCell ref="I6848:I6850"/>
    <mergeCell ref="J6848:J6850"/>
    <mergeCell ref="C6851:C6853"/>
    <mergeCell ref="D6851:D6853"/>
    <mergeCell ref="E6851:E6853"/>
    <mergeCell ref="F6851:F6853"/>
    <mergeCell ref="G6851:G6853"/>
    <mergeCell ref="H6851:H6853"/>
    <mergeCell ref="I6851:I6853"/>
    <mergeCell ref="J6851:J6853"/>
    <mergeCell ref="C6848:C6850"/>
    <mergeCell ref="D6848:D6850"/>
    <mergeCell ref="E6848:E6850"/>
    <mergeCell ref="F6848:F6850"/>
    <mergeCell ref="G6848:G6850"/>
    <mergeCell ref="H6848:H6850"/>
    <mergeCell ref="I6842:I6844"/>
    <mergeCell ref="J6842:J6844"/>
    <mergeCell ref="C6845:C6847"/>
    <mergeCell ref="D6845:D6847"/>
    <mergeCell ref="E6845:E6847"/>
    <mergeCell ref="F6845:F6847"/>
    <mergeCell ref="G6845:G6847"/>
    <mergeCell ref="H6845:H6847"/>
    <mergeCell ref="I6845:I6847"/>
    <mergeCell ref="J6845:J6847"/>
    <mergeCell ref="C6842:C6844"/>
    <mergeCell ref="D6842:D6844"/>
    <mergeCell ref="E6842:E6844"/>
    <mergeCell ref="F6842:F6844"/>
    <mergeCell ref="G6842:G6844"/>
    <mergeCell ref="H6842:H6844"/>
    <mergeCell ref="I6836:I6838"/>
    <mergeCell ref="J6836:J6838"/>
    <mergeCell ref="C6839:C6841"/>
    <mergeCell ref="D6839:D6841"/>
    <mergeCell ref="E6839:E6841"/>
    <mergeCell ref="F6839:F6841"/>
    <mergeCell ref="G6839:G6841"/>
    <mergeCell ref="H6839:H6841"/>
    <mergeCell ref="I6839:I6841"/>
    <mergeCell ref="J6839:J6841"/>
    <mergeCell ref="C6836:C6838"/>
    <mergeCell ref="D6836:D6838"/>
    <mergeCell ref="E6836:E6838"/>
    <mergeCell ref="F6836:F6838"/>
    <mergeCell ref="G6836:G6838"/>
    <mergeCell ref="H6836:H6838"/>
    <mergeCell ref="I6830:I6832"/>
    <mergeCell ref="J6830:J6832"/>
    <mergeCell ref="C6833:C6835"/>
    <mergeCell ref="D6833:D6835"/>
    <mergeCell ref="E6833:E6835"/>
    <mergeCell ref="F6833:F6835"/>
    <mergeCell ref="G6833:G6835"/>
    <mergeCell ref="H6833:H6835"/>
    <mergeCell ref="I6833:I6835"/>
    <mergeCell ref="J6833:J6835"/>
    <mergeCell ref="C6830:C6832"/>
    <mergeCell ref="D6830:D6832"/>
    <mergeCell ref="E6830:E6832"/>
    <mergeCell ref="F6830:F6832"/>
    <mergeCell ref="G6830:G6832"/>
    <mergeCell ref="H6830:H6832"/>
    <mergeCell ref="I6824:I6826"/>
    <mergeCell ref="J6824:J6826"/>
    <mergeCell ref="C6827:C6829"/>
    <mergeCell ref="D6827:D6829"/>
    <mergeCell ref="E6827:E6829"/>
    <mergeCell ref="F6827:F6829"/>
    <mergeCell ref="G6827:G6829"/>
    <mergeCell ref="H6827:H6829"/>
    <mergeCell ref="I6827:I6829"/>
    <mergeCell ref="J6827:J6829"/>
    <mergeCell ref="C6824:C6826"/>
    <mergeCell ref="D6824:D6826"/>
    <mergeCell ref="E6824:E6826"/>
    <mergeCell ref="F6824:F6826"/>
    <mergeCell ref="G6824:G6826"/>
    <mergeCell ref="H6824:H6826"/>
    <mergeCell ref="I6818:I6820"/>
    <mergeCell ref="J6818:J6820"/>
    <mergeCell ref="C6821:C6823"/>
    <mergeCell ref="D6821:D6823"/>
    <mergeCell ref="E6821:E6823"/>
    <mergeCell ref="F6821:F6823"/>
    <mergeCell ref="G6821:G6823"/>
    <mergeCell ref="H6821:H6823"/>
    <mergeCell ref="I6821:I6823"/>
    <mergeCell ref="J6821:J6823"/>
    <mergeCell ref="C6818:C6820"/>
    <mergeCell ref="D6818:D6820"/>
    <mergeCell ref="E6818:E6820"/>
    <mergeCell ref="F6818:F6820"/>
    <mergeCell ref="G6818:G6820"/>
    <mergeCell ref="H6818:H6820"/>
    <mergeCell ref="I6812:I6814"/>
    <mergeCell ref="J6812:J6814"/>
    <mergeCell ref="C6815:C6817"/>
    <mergeCell ref="D6815:D6817"/>
    <mergeCell ref="E6815:E6817"/>
    <mergeCell ref="F6815:F6817"/>
    <mergeCell ref="G6815:G6817"/>
    <mergeCell ref="H6815:H6817"/>
    <mergeCell ref="I6815:I6817"/>
    <mergeCell ref="J6815:J6817"/>
    <mergeCell ref="C6812:C6814"/>
    <mergeCell ref="D6812:D6814"/>
    <mergeCell ref="E6812:E6814"/>
    <mergeCell ref="F6812:F6814"/>
    <mergeCell ref="G6812:G6814"/>
    <mergeCell ref="H6812:H6814"/>
    <mergeCell ref="I6806:I6808"/>
    <mergeCell ref="J6806:J6808"/>
    <mergeCell ref="C6809:C6811"/>
    <mergeCell ref="D6809:D6811"/>
    <mergeCell ref="E6809:E6811"/>
    <mergeCell ref="F6809:F6811"/>
    <mergeCell ref="G6809:G6811"/>
    <mergeCell ref="H6809:H6811"/>
    <mergeCell ref="I6809:I6811"/>
    <mergeCell ref="J6809:J6811"/>
    <mergeCell ref="C6806:C6808"/>
    <mergeCell ref="D6806:D6808"/>
    <mergeCell ref="E6806:E6808"/>
    <mergeCell ref="F6806:F6808"/>
    <mergeCell ref="G6806:G6808"/>
    <mergeCell ref="H6806:H6808"/>
    <mergeCell ref="I6800:I6802"/>
    <mergeCell ref="J6800:J6802"/>
    <mergeCell ref="C6803:C6805"/>
    <mergeCell ref="D6803:D6805"/>
    <mergeCell ref="E6803:E6805"/>
    <mergeCell ref="F6803:F6805"/>
    <mergeCell ref="G6803:G6805"/>
    <mergeCell ref="H6803:H6805"/>
    <mergeCell ref="I6803:I6805"/>
    <mergeCell ref="J6803:J6805"/>
    <mergeCell ref="C6800:C6802"/>
    <mergeCell ref="D6800:D6802"/>
    <mergeCell ref="E6800:E6802"/>
    <mergeCell ref="F6800:F6802"/>
    <mergeCell ref="G6800:G6802"/>
    <mergeCell ref="H6800:H6802"/>
    <mergeCell ref="I6794:I6796"/>
    <mergeCell ref="J6794:J6796"/>
    <mergeCell ref="C6797:C6799"/>
    <mergeCell ref="D6797:D6799"/>
    <mergeCell ref="E6797:E6799"/>
    <mergeCell ref="F6797:F6799"/>
    <mergeCell ref="G6797:G6799"/>
    <mergeCell ref="H6797:H6799"/>
    <mergeCell ref="I6797:I6799"/>
    <mergeCell ref="J6797:J6799"/>
    <mergeCell ref="C6794:C6796"/>
    <mergeCell ref="D6794:D6796"/>
    <mergeCell ref="E6794:E6796"/>
    <mergeCell ref="F6794:F6796"/>
    <mergeCell ref="G6794:G6796"/>
    <mergeCell ref="H6794:H6796"/>
    <mergeCell ref="I6788:I6790"/>
    <mergeCell ref="J6788:J6790"/>
    <mergeCell ref="C6791:C6793"/>
    <mergeCell ref="D6791:D6793"/>
    <mergeCell ref="E6791:E6793"/>
    <mergeCell ref="F6791:F6793"/>
    <mergeCell ref="G6791:G6793"/>
    <mergeCell ref="H6791:H6793"/>
    <mergeCell ref="I6791:I6793"/>
    <mergeCell ref="J6791:J6793"/>
    <mergeCell ref="C6788:C6790"/>
    <mergeCell ref="D6788:D6790"/>
    <mergeCell ref="E6788:E6790"/>
    <mergeCell ref="F6788:F6790"/>
    <mergeCell ref="G6788:G6790"/>
    <mergeCell ref="H6788:H6790"/>
    <mergeCell ref="I6782:I6784"/>
    <mergeCell ref="J6782:J6784"/>
    <mergeCell ref="C6785:C6787"/>
    <mergeCell ref="D6785:D6787"/>
    <mergeCell ref="E6785:E6787"/>
    <mergeCell ref="F6785:F6787"/>
    <mergeCell ref="G6785:G6787"/>
    <mergeCell ref="H6785:H6787"/>
    <mergeCell ref="I6785:I6787"/>
    <mergeCell ref="J6785:J6787"/>
    <mergeCell ref="C6782:C6784"/>
    <mergeCell ref="D6782:D6784"/>
    <mergeCell ref="E6782:E6784"/>
    <mergeCell ref="F6782:F6784"/>
    <mergeCell ref="G6782:G6784"/>
    <mergeCell ref="H6782:H6784"/>
    <mergeCell ref="I6776:I6778"/>
    <mergeCell ref="J6776:J6778"/>
    <mergeCell ref="C6779:C6781"/>
    <mergeCell ref="D6779:D6781"/>
    <mergeCell ref="E6779:E6781"/>
    <mergeCell ref="F6779:F6781"/>
    <mergeCell ref="G6779:G6781"/>
    <mergeCell ref="H6779:H6781"/>
    <mergeCell ref="I6779:I6781"/>
    <mergeCell ref="J6779:J6781"/>
    <mergeCell ref="C6776:C6778"/>
    <mergeCell ref="D6776:D6778"/>
    <mergeCell ref="E6776:E6778"/>
    <mergeCell ref="F6776:F6778"/>
    <mergeCell ref="G6776:G6778"/>
    <mergeCell ref="H6776:H6778"/>
    <mergeCell ref="I6770:I6772"/>
    <mergeCell ref="J6770:J6772"/>
    <mergeCell ref="C6773:C6775"/>
    <mergeCell ref="D6773:D6775"/>
    <mergeCell ref="E6773:E6775"/>
    <mergeCell ref="F6773:F6775"/>
    <mergeCell ref="G6773:G6775"/>
    <mergeCell ref="H6773:H6775"/>
    <mergeCell ref="I6773:I6775"/>
    <mergeCell ref="J6773:J6775"/>
    <mergeCell ref="C6770:C6772"/>
    <mergeCell ref="D6770:D6772"/>
    <mergeCell ref="E6770:E6772"/>
    <mergeCell ref="F6770:F6772"/>
    <mergeCell ref="G6770:G6772"/>
    <mergeCell ref="H6770:H6772"/>
    <mergeCell ref="J6764:J6766"/>
    <mergeCell ref="B6767:B6877"/>
    <mergeCell ref="C6767:C6769"/>
    <mergeCell ref="D6767:D6769"/>
    <mergeCell ref="E6767:E6769"/>
    <mergeCell ref="F6767:F6769"/>
    <mergeCell ref="G6767:G6769"/>
    <mergeCell ref="H6767:H6769"/>
    <mergeCell ref="I6767:I6769"/>
    <mergeCell ref="J6767:J6769"/>
    <mergeCell ref="I6761:I6763"/>
    <mergeCell ref="J6761:J6763"/>
    <mergeCell ref="B6764:B6766"/>
    <mergeCell ref="C6764:C6766"/>
    <mergeCell ref="D6764:D6766"/>
    <mergeCell ref="E6764:E6766"/>
    <mergeCell ref="F6764:F6766"/>
    <mergeCell ref="G6764:G6766"/>
    <mergeCell ref="H6764:H6766"/>
    <mergeCell ref="I6764:I6766"/>
    <mergeCell ref="C6761:C6763"/>
    <mergeCell ref="D6761:D6763"/>
    <mergeCell ref="E6761:E6763"/>
    <mergeCell ref="F6761:F6763"/>
    <mergeCell ref="G6761:G6763"/>
    <mergeCell ref="H6761:H6763"/>
    <mergeCell ref="I6755:I6757"/>
    <mergeCell ref="J6755:J6757"/>
    <mergeCell ref="C6758:C6760"/>
    <mergeCell ref="D6758:D6760"/>
    <mergeCell ref="E6758:E6760"/>
    <mergeCell ref="F6758:F6760"/>
    <mergeCell ref="G6758:G6760"/>
    <mergeCell ref="H6758:H6760"/>
    <mergeCell ref="I6758:I6760"/>
    <mergeCell ref="J6758:J6760"/>
    <mergeCell ref="C6755:C6757"/>
    <mergeCell ref="D6755:D6757"/>
    <mergeCell ref="E6755:E6757"/>
    <mergeCell ref="F6755:F6757"/>
    <mergeCell ref="G6755:G6757"/>
    <mergeCell ref="H6755:H6757"/>
    <mergeCell ref="I6749:I6751"/>
    <mergeCell ref="J6749:J6751"/>
    <mergeCell ref="C6752:C6754"/>
    <mergeCell ref="D6752:D6754"/>
    <mergeCell ref="E6752:E6754"/>
    <mergeCell ref="F6752:F6754"/>
    <mergeCell ref="G6752:G6754"/>
    <mergeCell ref="H6752:H6754"/>
    <mergeCell ref="I6752:I6754"/>
    <mergeCell ref="J6752:J6754"/>
    <mergeCell ref="C6749:C6751"/>
    <mergeCell ref="D6749:D6751"/>
    <mergeCell ref="E6749:E6751"/>
    <mergeCell ref="F6749:F6751"/>
    <mergeCell ref="G6749:G6751"/>
    <mergeCell ref="H6749:H6751"/>
    <mergeCell ref="I6743:I6745"/>
    <mergeCell ref="J6743:J6745"/>
    <mergeCell ref="C6746:C6748"/>
    <mergeCell ref="D6746:D6748"/>
    <mergeCell ref="E6746:E6748"/>
    <mergeCell ref="F6746:F6748"/>
    <mergeCell ref="G6746:G6748"/>
    <mergeCell ref="H6746:H6748"/>
    <mergeCell ref="I6746:I6748"/>
    <mergeCell ref="J6746:J6748"/>
    <mergeCell ref="C6743:C6745"/>
    <mergeCell ref="D6743:D6745"/>
    <mergeCell ref="E6743:E6745"/>
    <mergeCell ref="F6743:F6745"/>
    <mergeCell ref="G6743:G6745"/>
    <mergeCell ref="H6743:H6745"/>
    <mergeCell ref="I6737:I6739"/>
    <mergeCell ref="J6737:J6739"/>
    <mergeCell ref="C6740:C6742"/>
    <mergeCell ref="D6740:D6742"/>
    <mergeCell ref="E6740:E6742"/>
    <mergeCell ref="F6740:F6742"/>
    <mergeCell ref="G6740:G6742"/>
    <mergeCell ref="H6740:H6742"/>
    <mergeCell ref="I6740:I6742"/>
    <mergeCell ref="J6740:J6742"/>
    <mergeCell ref="C6737:C6739"/>
    <mergeCell ref="D6737:D6739"/>
    <mergeCell ref="E6737:E6739"/>
    <mergeCell ref="F6737:F6739"/>
    <mergeCell ref="G6737:G6739"/>
    <mergeCell ref="H6737:H6739"/>
    <mergeCell ref="I6731:I6733"/>
    <mergeCell ref="J6731:J6733"/>
    <mergeCell ref="C6734:C6736"/>
    <mergeCell ref="D6734:D6736"/>
    <mergeCell ref="E6734:E6736"/>
    <mergeCell ref="F6734:F6736"/>
    <mergeCell ref="G6734:G6736"/>
    <mergeCell ref="H6734:H6736"/>
    <mergeCell ref="I6734:I6736"/>
    <mergeCell ref="J6734:J6736"/>
    <mergeCell ref="C6731:C6733"/>
    <mergeCell ref="D6731:D6733"/>
    <mergeCell ref="E6731:E6733"/>
    <mergeCell ref="F6731:F6733"/>
    <mergeCell ref="G6731:G6733"/>
    <mergeCell ref="H6731:H6733"/>
    <mergeCell ref="I6725:I6727"/>
    <mergeCell ref="J6725:J6727"/>
    <mergeCell ref="C6728:C6730"/>
    <mergeCell ref="D6728:D6730"/>
    <mergeCell ref="E6728:E6730"/>
    <mergeCell ref="F6728:F6730"/>
    <mergeCell ref="G6728:G6730"/>
    <mergeCell ref="H6728:H6730"/>
    <mergeCell ref="I6728:I6730"/>
    <mergeCell ref="J6728:J6730"/>
    <mergeCell ref="C6725:C6727"/>
    <mergeCell ref="D6725:D6727"/>
    <mergeCell ref="E6725:E6727"/>
    <mergeCell ref="F6725:F6727"/>
    <mergeCell ref="G6725:G6727"/>
    <mergeCell ref="H6725:H6727"/>
    <mergeCell ref="I6719:I6721"/>
    <mergeCell ref="J6719:J6721"/>
    <mergeCell ref="C6722:C6724"/>
    <mergeCell ref="D6722:D6724"/>
    <mergeCell ref="E6722:E6724"/>
    <mergeCell ref="F6722:F6724"/>
    <mergeCell ref="G6722:G6724"/>
    <mergeCell ref="H6722:H6724"/>
    <mergeCell ref="I6722:I6724"/>
    <mergeCell ref="J6722:J6724"/>
    <mergeCell ref="C6719:C6721"/>
    <mergeCell ref="D6719:D6721"/>
    <mergeCell ref="E6719:E6721"/>
    <mergeCell ref="F6719:F6721"/>
    <mergeCell ref="G6719:G6721"/>
    <mergeCell ref="H6719:H6721"/>
    <mergeCell ref="I6713:I6715"/>
    <mergeCell ref="J6713:J6715"/>
    <mergeCell ref="C6716:C6718"/>
    <mergeCell ref="D6716:D6718"/>
    <mergeCell ref="E6716:E6718"/>
    <mergeCell ref="F6716:F6718"/>
    <mergeCell ref="G6716:G6718"/>
    <mergeCell ref="H6716:H6718"/>
    <mergeCell ref="I6716:I6718"/>
    <mergeCell ref="J6716:J6718"/>
    <mergeCell ref="C6713:C6715"/>
    <mergeCell ref="D6713:D6715"/>
    <mergeCell ref="E6713:E6715"/>
    <mergeCell ref="F6713:F6715"/>
    <mergeCell ref="G6713:G6715"/>
    <mergeCell ref="H6713:H6715"/>
    <mergeCell ref="J6707:J6709"/>
    <mergeCell ref="B6710:B6763"/>
    <mergeCell ref="C6710:C6712"/>
    <mergeCell ref="D6710:D6712"/>
    <mergeCell ref="E6710:E6712"/>
    <mergeCell ref="F6710:F6712"/>
    <mergeCell ref="G6710:G6712"/>
    <mergeCell ref="H6710:H6712"/>
    <mergeCell ref="I6710:I6712"/>
    <mergeCell ref="J6710:J6712"/>
    <mergeCell ref="I6704:I6706"/>
    <mergeCell ref="J6704:J6706"/>
    <mergeCell ref="B6707:B6709"/>
    <mergeCell ref="C6707:C6709"/>
    <mergeCell ref="D6707:D6709"/>
    <mergeCell ref="E6707:E6709"/>
    <mergeCell ref="F6707:F6709"/>
    <mergeCell ref="G6707:G6709"/>
    <mergeCell ref="H6707:H6709"/>
    <mergeCell ref="I6707:I6709"/>
    <mergeCell ref="C6704:C6706"/>
    <mergeCell ref="D6704:D6706"/>
    <mergeCell ref="E6704:E6706"/>
    <mergeCell ref="F6704:F6706"/>
    <mergeCell ref="G6704:G6706"/>
    <mergeCell ref="H6704:H6706"/>
    <mergeCell ref="I6698:I6700"/>
    <mergeCell ref="J6698:J6700"/>
    <mergeCell ref="C6701:C6703"/>
    <mergeCell ref="D6701:D6703"/>
    <mergeCell ref="E6701:E6703"/>
    <mergeCell ref="F6701:F6703"/>
    <mergeCell ref="G6701:G6703"/>
    <mergeCell ref="H6701:H6703"/>
    <mergeCell ref="I6701:I6703"/>
    <mergeCell ref="J6701:J6703"/>
    <mergeCell ref="C6698:C6700"/>
    <mergeCell ref="D6698:D6700"/>
    <mergeCell ref="E6698:E6700"/>
    <mergeCell ref="F6698:F6700"/>
    <mergeCell ref="G6698:G6700"/>
    <mergeCell ref="H6698:H6700"/>
    <mergeCell ref="I6692:I6694"/>
    <mergeCell ref="J6692:J6694"/>
    <mergeCell ref="C6695:C6697"/>
    <mergeCell ref="D6695:D6697"/>
    <mergeCell ref="E6695:E6697"/>
    <mergeCell ref="F6695:F6697"/>
    <mergeCell ref="G6695:G6697"/>
    <mergeCell ref="H6695:H6697"/>
    <mergeCell ref="I6695:I6697"/>
    <mergeCell ref="J6695:J6697"/>
    <mergeCell ref="C6692:C6694"/>
    <mergeCell ref="D6692:D6694"/>
    <mergeCell ref="E6692:E6694"/>
    <mergeCell ref="F6692:F6694"/>
    <mergeCell ref="G6692:G6694"/>
    <mergeCell ref="H6692:H6694"/>
    <mergeCell ref="I6686:I6688"/>
    <mergeCell ref="J6686:J6688"/>
    <mergeCell ref="C6689:C6691"/>
    <mergeCell ref="D6689:D6691"/>
    <mergeCell ref="E6689:E6691"/>
    <mergeCell ref="F6689:F6691"/>
    <mergeCell ref="G6689:G6691"/>
    <mergeCell ref="H6689:H6691"/>
    <mergeCell ref="I6689:I6691"/>
    <mergeCell ref="J6689:J6691"/>
    <mergeCell ref="C6686:C6688"/>
    <mergeCell ref="D6686:D6688"/>
    <mergeCell ref="E6686:E6688"/>
    <mergeCell ref="F6686:F6688"/>
    <mergeCell ref="G6686:G6688"/>
    <mergeCell ref="H6686:H6688"/>
    <mergeCell ref="I6680:I6682"/>
    <mergeCell ref="J6680:J6682"/>
    <mergeCell ref="C6683:C6685"/>
    <mergeCell ref="D6683:D6685"/>
    <mergeCell ref="E6683:E6685"/>
    <mergeCell ref="F6683:F6685"/>
    <mergeCell ref="G6683:G6685"/>
    <mergeCell ref="H6683:H6685"/>
    <mergeCell ref="I6683:I6685"/>
    <mergeCell ref="J6683:J6685"/>
    <mergeCell ref="C6680:C6682"/>
    <mergeCell ref="D6680:D6682"/>
    <mergeCell ref="E6680:E6682"/>
    <mergeCell ref="F6680:F6682"/>
    <mergeCell ref="G6680:G6682"/>
    <mergeCell ref="H6680:H6682"/>
    <mergeCell ref="I6674:I6676"/>
    <mergeCell ref="J6674:J6676"/>
    <mergeCell ref="C6677:C6679"/>
    <mergeCell ref="D6677:D6679"/>
    <mergeCell ref="E6677:E6679"/>
    <mergeCell ref="F6677:F6679"/>
    <mergeCell ref="G6677:G6679"/>
    <mergeCell ref="H6677:H6679"/>
    <mergeCell ref="I6677:I6679"/>
    <mergeCell ref="J6677:J6679"/>
    <mergeCell ref="C6674:C6676"/>
    <mergeCell ref="D6674:D6676"/>
    <mergeCell ref="E6674:E6676"/>
    <mergeCell ref="F6674:F6676"/>
    <mergeCell ref="G6674:G6676"/>
    <mergeCell ref="H6674:H6676"/>
    <mergeCell ref="I6668:I6670"/>
    <mergeCell ref="J6668:J6670"/>
    <mergeCell ref="C6671:C6673"/>
    <mergeCell ref="D6671:D6673"/>
    <mergeCell ref="E6671:E6673"/>
    <mergeCell ref="F6671:F6673"/>
    <mergeCell ref="G6671:G6673"/>
    <mergeCell ref="H6671:H6673"/>
    <mergeCell ref="I6671:I6673"/>
    <mergeCell ref="J6671:J6673"/>
    <mergeCell ref="C6668:C6670"/>
    <mergeCell ref="D6668:D6670"/>
    <mergeCell ref="E6668:E6670"/>
    <mergeCell ref="F6668:F6670"/>
    <mergeCell ref="G6668:G6670"/>
    <mergeCell ref="H6668:H6670"/>
    <mergeCell ref="I6662:I6664"/>
    <mergeCell ref="J6662:J6664"/>
    <mergeCell ref="C6665:C6667"/>
    <mergeCell ref="D6665:D6667"/>
    <mergeCell ref="E6665:E6667"/>
    <mergeCell ref="F6665:F6667"/>
    <mergeCell ref="G6665:G6667"/>
    <mergeCell ref="H6665:H6667"/>
    <mergeCell ref="I6665:I6667"/>
    <mergeCell ref="J6665:J6667"/>
    <mergeCell ref="C6662:C6664"/>
    <mergeCell ref="D6662:D6664"/>
    <mergeCell ref="E6662:E6664"/>
    <mergeCell ref="F6662:F6664"/>
    <mergeCell ref="G6662:G6664"/>
    <mergeCell ref="H6662:H6664"/>
    <mergeCell ref="I6656:I6658"/>
    <mergeCell ref="J6656:J6658"/>
    <mergeCell ref="C6659:C6661"/>
    <mergeCell ref="D6659:D6661"/>
    <mergeCell ref="E6659:E6661"/>
    <mergeCell ref="F6659:F6661"/>
    <mergeCell ref="G6659:G6661"/>
    <mergeCell ref="H6659:H6661"/>
    <mergeCell ref="I6659:I6661"/>
    <mergeCell ref="J6659:J6661"/>
    <mergeCell ref="C6656:C6658"/>
    <mergeCell ref="D6656:D6658"/>
    <mergeCell ref="E6656:E6658"/>
    <mergeCell ref="F6656:F6658"/>
    <mergeCell ref="G6656:G6658"/>
    <mergeCell ref="H6656:H6658"/>
    <mergeCell ref="I6650:I6652"/>
    <mergeCell ref="J6650:J6652"/>
    <mergeCell ref="C6653:C6655"/>
    <mergeCell ref="D6653:D6655"/>
    <mergeCell ref="E6653:E6655"/>
    <mergeCell ref="F6653:F6655"/>
    <mergeCell ref="G6653:G6655"/>
    <mergeCell ref="H6653:H6655"/>
    <mergeCell ref="I6653:I6655"/>
    <mergeCell ref="J6653:J6655"/>
    <mergeCell ref="C6650:C6652"/>
    <mergeCell ref="D6650:D6652"/>
    <mergeCell ref="E6650:E6652"/>
    <mergeCell ref="F6650:F6652"/>
    <mergeCell ref="G6650:G6652"/>
    <mergeCell ref="H6650:H6652"/>
    <mergeCell ref="I6644:I6646"/>
    <mergeCell ref="J6644:J6646"/>
    <mergeCell ref="C6647:C6649"/>
    <mergeCell ref="D6647:D6649"/>
    <mergeCell ref="E6647:E6649"/>
    <mergeCell ref="F6647:F6649"/>
    <mergeCell ref="G6647:G6649"/>
    <mergeCell ref="H6647:H6649"/>
    <mergeCell ref="I6647:I6649"/>
    <mergeCell ref="J6647:J6649"/>
    <mergeCell ref="C6644:C6646"/>
    <mergeCell ref="D6644:D6646"/>
    <mergeCell ref="E6644:E6646"/>
    <mergeCell ref="F6644:F6646"/>
    <mergeCell ref="G6644:G6646"/>
    <mergeCell ref="H6644:H6646"/>
    <mergeCell ref="I6638:I6640"/>
    <mergeCell ref="J6638:J6640"/>
    <mergeCell ref="C6641:C6643"/>
    <mergeCell ref="D6641:D6643"/>
    <mergeCell ref="E6641:E6643"/>
    <mergeCell ref="F6641:F6643"/>
    <mergeCell ref="G6641:G6643"/>
    <mergeCell ref="H6641:H6643"/>
    <mergeCell ref="I6641:I6643"/>
    <mergeCell ref="J6641:J6643"/>
    <mergeCell ref="C6638:C6640"/>
    <mergeCell ref="D6638:D6640"/>
    <mergeCell ref="E6638:E6640"/>
    <mergeCell ref="F6638:F6640"/>
    <mergeCell ref="G6638:G6640"/>
    <mergeCell ref="H6638:H6640"/>
    <mergeCell ref="I6632:I6634"/>
    <mergeCell ref="J6632:J6634"/>
    <mergeCell ref="C6635:C6637"/>
    <mergeCell ref="D6635:D6637"/>
    <mergeCell ref="E6635:E6637"/>
    <mergeCell ref="F6635:F6637"/>
    <mergeCell ref="G6635:G6637"/>
    <mergeCell ref="H6635:H6637"/>
    <mergeCell ref="I6635:I6637"/>
    <mergeCell ref="J6635:J6637"/>
    <mergeCell ref="C6632:C6634"/>
    <mergeCell ref="D6632:D6634"/>
    <mergeCell ref="E6632:E6634"/>
    <mergeCell ref="F6632:F6634"/>
    <mergeCell ref="G6632:G6634"/>
    <mergeCell ref="H6632:H6634"/>
    <mergeCell ref="I6626:I6628"/>
    <mergeCell ref="J6626:J6628"/>
    <mergeCell ref="C6629:C6631"/>
    <mergeCell ref="D6629:D6631"/>
    <mergeCell ref="E6629:E6631"/>
    <mergeCell ref="F6629:F6631"/>
    <mergeCell ref="G6629:G6631"/>
    <mergeCell ref="H6629:H6631"/>
    <mergeCell ref="I6629:I6631"/>
    <mergeCell ref="J6629:J6631"/>
    <mergeCell ref="C6626:C6628"/>
    <mergeCell ref="D6626:D6628"/>
    <mergeCell ref="E6626:E6628"/>
    <mergeCell ref="F6626:F6628"/>
    <mergeCell ref="G6626:G6628"/>
    <mergeCell ref="H6626:H6628"/>
    <mergeCell ref="J6620:J6622"/>
    <mergeCell ref="B6623:B6706"/>
    <mergeCell ref="C6623:C6625"/>
    <mergeCell ref="D6623:D6625"/>
    <mergeCell ref="E6623:E6625"/>
    <mergeCell ref="F6623:F6625"/>
    <mergeCell ref="G6623:G6625"/>
    <mergeCell ref="H6623:H6625"/>
    <mergeCell ref="I6623:I6625"/>
    <mergeCell ref="J6623:J6625"/>
    <mergeCell ref="I6617:I6619"/>
    <mergeCell ref="J6617:J6619"/>
    <mergeCell ref="B6620:B6622"/>
    <mergeCell ref="C6620:C6622"/>
    <mergeCell ref="D6620:D6622"/>
    <mergeCell ref="E6620:E6622"/>
    <mergeCell ref="F6620:F6622"/>
    <mergeCell ref="G6620:G6622"/>
    <mergeCell ref="H6620:H6622"/>
    <mergeCell ref="I6620:I6622"/>
    <mergeCell ref="C6617:C6619"/>
    <mergeCell ref="D6617:D6619"/>
    <mergeCell ref="E6617:E6619"/>
    <mergeCell ref="F6617:F6619"/>
    <mergeCell ref="G6617:G6619"/>
    <mergeCell ref="H6617:H6619"/>
    <mergeCell ref="I6611:I6613"/>
    <mergeCell ref="J6611:J6613"/>
    <mergeCell ref="C6614:C6616"/>
    <mergeCell ref="D6614:D6616"/>
    <mergeCell ref="E6614:E6616"/>
    <mergeCell ref="F6614:F6616"/>
    <mergeCell ref="G6614:G6616"/>
    <mergeCell ref="H6614:H6616"/>
    <mergeCell ref="I6614:I6616"/>
    <mergeCell ref="J6614:J6616"/>
    <mergeCell ref="C6611:C6613"/>
    <mergeCell ref="D6611:D6613"/>
    <mergeCell ref="E6611:E6613"/>
    <mergeCell ref="F6611:F6613"/>
    <mergeCell ref="G6611:G6613"/>
    <mergeCell ref="H6611:H6613"/>
    <mergeCell ref="I6605:I6607"/>
    <mergeCell ref="J6605:J6607"/>
    <mergeCell ref="C6608:C6610"/>
    <mergeCell ref="D6608:D6610"/>
    <mergeCell ref="E6608:E6610"/>
    <mergeCell ref="F6608:F6610"/>
    <mergeCell ref="G6608:G6610"/>
    <mergeCell ref="H6608:H6610"/>
    <mergeCell ref="I6608:I6610"/>
    <mergeCell ref="J6608:J6610"/>
    <mergeCell ref="C6605:C6607"/>
    <mergeCell ref="D6605:D6607"/>
    <mergeCell ref="E6605:E6607"/>
    <mergeCell ref="F6605:F6607"/>
    <mergeCell ref="G6605:G6607"/>
    <mergeCell ref="H6605:H6607"/>
    <mergeCell ref="I6599:I6601"/>
    <mergeCell ref="J6599:J6601"/>
    <mergeCell ref="C6602:C6604"/>
    <mergeCell ref="D6602:D6604"/>
    <mergeCell ref="E6602:E6604"/>
    <mergeCell ref="F6602:F6604"/>
    <mergeCell ref="G6602:G6604"/>
    <mergeCell ref="H6602:H6604"/>
    <mergeCell ref="I6602:I6604"/>
    <mergeCell ref="J6602:J6604"/>
    <mergeCell ref="C6599:C6601"/>
    <mergeCell ref="D6599:D6601"/>
    <mergeCell ref="E6599:E6601"/>
    <mergeCell ref="F6599:F6601"/>
    <mergeCell ref="G6599:G6601"/>
    <mergeCell ref="H6599:H6601"/>
    <mergeCell ref="I6593:I6595"/>
    <mergeCell ref="J6593:J6595"/>
    <mergeCell ref="C6596:C6598"/>
    <mergeCell ref="D6596:D6598"/>
    <mergeCell ref="E6596:E6598"/>
    <mergeCell ref="F6596:F6598"/>
    <mergeCell ref="G6596:G6598"/>
    <mergeCell ref="H6596:H6598"/>
    <mergeCell ref="I6596:I6598"/>
    <mergeCell ref="J6596:J6598"/>
    <mergeCell ref="C6593:C6595"/>
    <mergeCell ref="D6593:D6595"/>
    <mergeCell ref="E6593:E6595"/>
    <mergeCell ref="F6593:F6595"/>
    <mergeCell ref="G6593:G6595"/>
    <mergeCell ref="H6593:H6595"/>
    <mergeCell ref="I6587:I6589"/>
    <mergeCell ref="J6587:J6589"/>
    <mergeCell ref="C6590:C6592"/>
    <mergeCell ref="D6590:D6592"/>
    <mergeCell ref="E6590:E6592"/>
    <mergeCell ref="F6590:F6592"/>
    <mergeCell ref="G6590:G6592"/>
    <mergeCell ref="H6590:H6592"/>
    <mergeCell ref="I6590:I6592"/>
    <mergeCell ref="J6590:J6592"/>
    <mergeCell ref="C6587:C6589"/>
    <mergeCell ref="D6587:D6589"/>
    <mergeCell ref="E6587:E6589"/>
    <mergeCell ref="F6587:F6589"/>
    <mergeCell ref="G6587:G6589"/>
    <mergeCell ref="H6587:H6589"/>
    <mergeCell ref="I6581:I6583"/>
    <mergeCell ref="J6581:J6583"/>
    <mergeCell ref="C6584:C6586"/>
    <mergeCell ref="D6584:D6586"/>
    <mergeCell ref="E6584:E6586"/>
    <mergeCell ref="F6584:F6586"/>
    <mergeCell ref="G6584:G6586"/>
    <mergeCell ref="H6584:H6586"/>
    <mergeCell ref="I6584:I6586"/>
    <mergeCell ref="J6584:J6586"/>
    <mergeCell ref="C6581:C6583"/>
    <mergeCell ref="D6581:D6583"/>
    <mergeCell ref="E6581:E6583"/>
    <mergeCell ref="F6581:F6583"/>
    <mergeCell ref="G6581:G6583"/>
    <mergeCell ref="H6581:H6583"/>
    <mergeCell ref="I6575:I6577"/>
    <mergeCell ref="J6575:J6577"/>
    <mergeCell ref="C6578:C6580"/>
    <mergeCell ref="D6578:D6580"/>
    <mergeCell ref="E6578:E6580"/>
    <mergeCell ref="F6578:F6580"/>
    <mergeCell ref="G6578:G6580"/>
    <mergeCell ref="H6578:H6580"/>
    <mergeCell ref="I6578:I6580"/>
    <mergeCell ref="J6578:J6580"/>
    <mergeCell ref="C6575:C6577"/>
    <mergeCell ref="D6575:D6577"/>
    <mergeCell ref="E6575:E6577"/>
    <mergeCell ref="F6575:F6577"/>
    <mergeCell ref="G6575:G6577"/>
    <mergeCell ref="H6575:H6577"/>
    <mergeCell ref="I6569:I6571"/>
    <mergeCell ref="J6569:J6571"/>
    <mergeCell ref="C6572:C6574"/>
    <mergeCell ref="D6572:D6574"/>
    <mergeCell ref="E6572:E6574"/>
    <mergeCell ref="F6572:F6574"/>
    <mergeCell ref="G6572:G6574"/>
    <mergeCell ref="H6572:H6574"/>
    <mergeCell ref="I6572:I6574"/>
    <mergeCell ref="J6572:J6574"/>
    <mergeCell ref="C6569:C6571"/>
    <mergeCell ref="D6569:D6571"/>
    <mergeCell ref="E6569:E6571"/>
    <mergeCell ref="F6569:F6571"/>
    <mergeCell ref="G6569:G6571"/>
    <mergeCell ref="H6569:H6571"/>
    <mergeCell ref="I6563:I6565"/>
    <mergeCell ref="J6563:J6565"/>
    <mergeCell ref="C6566:C6568"/>
    <mergeCell ref="D6566:D6568"/>
    <mergeCell ref="E6566:E6568"/>
    <mergeCell ref="F6566:F6568"/>
    <mergeCell ref="G6566:G6568"/>
    <mergeCell ref="H6566:H6568"/>
    <mergeCell ref="I6566:I6568"/>
    <mergeCell ref="J6566:J6568"/>
    <mergeCell ref="C6563:C6565"/>
    <mergeCell ref="D6563:D6565"/>
    <mergeCell ref="E6563:E6565"/>
    <mergeCell ref="F6563:F6565"/>
    <mergeCell ref="G6563:G6565"/>
    <mergeCell ref="H6563:H6565"/>
    <mergeCell ref="I6557:I6559"/>
    <mergeCell ref="J6557:J6559"/>
    <mergeCell ref="C6560:C6562"/>
    <mergeCell ref="D6560:D6562"/>
    <mergeCell ref="E6560:E6562"/>
    <mergeCell ref="F6560:F6562"/>
    <mergeCell ref="G6560:G6562"/>
    <mergeCell ref="H6560:H6562"/>
    <mergeCell ref="I6560:I6562"/>
    <mergeCell ref="J6560:J6562"/>
    <mergeCell ref="C6557:C6559"/>
    <mergeCell ref="D6557:D6559"/>
    <mergeCell ref="E6557:E6559"/>
    <mergeCell ref="F6557:F6559"/>
    <mergeCell ref="G6557:G6559"/>
    <mergeCell ref="H6557:H6559"/>
    <mergeCell ref="I6551:I6553"/>
    <mergeCell ref="J6551:J6553"/>
    <mergeCell ref="C6554:C6556"/>
    <mergeCell ref="D6554:D6556"/>
    <mergeCell ref="E6554:E6556"/>
    <mergeCell ref="F6554:F6556"/>
    <mergeCell ref="G6554:G6556"/>
    <mergeCell ref="H6554:H6556"/>
    <mergeCell ref="I6554:I6556"/>
    <mergeCell ref="J6554:J6556"/>
    <mergeCell ref="C6551:C6553"/>
    <mergeCell ref="D6551:D6553"/>
    <mergeCell ref="E6551:E6553"/>
    <mergeCell ref="F6551:F6553"/>
    <mergeCell ref="G6551:G6553"/>
    <mergeCell ref="H6551:H6553"/>
    <mergeCell ref="I6545:I6547"/>
    <mergeCell ref="J6545:J6547"/>
    <mergeCell ref="C6548:C6550"/>
    <mergeCell ref="D6548:D6550"/>
    <mergeCell ref="E6548:E6550"/>
    <mergeCell ref="F6548:F6550"/>
    <mergeCell ref="G6548:G6550"/>
    <mergeCell ref="H6548:H6550"/>
    <mergeCell ref="I6548:I6550"/>
    <mergeCell ref="J6548:J6550"/>
    <mergeCell ref="C6545:C6547"/>
    <mergeCell ref="D6545:D6547"/>
    <mergeCell ref="E6545:E6547"/>
    <mergeCell ref="F6545:F6547"/>
    <mergeCell ref="G6545:G6547"/>
    <mergeCell ref="H6545:H6547"/>
    <mergeCell ref="I6539:I6541"/>
    <mergeCell ref="J6539:J6541"/>
    <mergeCell ref="C6542:C6544"/>
    <mergeCell ref="D6542:D6544"/>
    <mergeCell ref="E6542:E6544"/>
    <mergeCell ref="F6542:F6544"/>
    <mergeCell ref="G6542:G6544"/>
    <mergeCell ref="H6542:H6544"/>
    <mergeCell ref="I6542:I6544"/>
    <mergeCell ref="J6542:J6544"/>
    <mergeCell ref="C6539:C6541"/>
    <mergeCell ref="D6539:D6541"/>
    <mergeCell ref="E6539:E6541"/>
    <mergeCell ref="F6539:F6541"/>
    <mergeCell ref="G6539:G6541"/>
    <mergeCell ref="H6539:H6541"/>
    <mergeCell ref="I6533:I6535"/>
    <mergeCell ref="J6533:J6535"/>
    <mergeCell ref="C6536:C6538"/>
    <mergeCell ref="D6536:D6538"/>
    <mergeCell ref="E6536:E6538"/>
    <mergeCell ref="F6536:F6538"/>
    <mergeCell ref="G6536:G6538"/>
    <mergeCell ref="H6536:H6538"/>
    <mergeCell ref="I6536:I6538"/>
    <mergeCell ref="J6536:J6538"/>
    <mergeCell ref="C6533:C6535"/>
    <mergeCell ref="D6533:D6535"/>
    <mergeCell ref="E6533:E6535"/>
    <mergeCell ref="F6533:F6535"/>
    <mergeCell ref="G6533:G6535"/>
    <mergeCell ref="H6533:H6535"/>
    <mergeCell ref="I6527:I6529"/>
    <mergeCell ref="J6527:J6529"/>
    <mergeCell ref="C6530:C6532"/>
    <mergeCell ref="D6530:D6532"/>
    <mergeCell ref="E6530:E6532"/>
    <mergeCell ref="F6530:F6532"/>
    <mergeCell ref="G6530:G6532"/>
    <mergeCell ref="H6530:H6532"/>
    <mergeCell ref="I6530:I6532"/>
    <mergeCell ref="J6530:J6532"/>
    <mergeCell ref="H6524:H6526"/>
    <mergeCell ref="I6524:I6526"/>
    <mergeCell ref="J6524:J6526"/>
    <mergeCell ref="B6527:B6619"/>
    <mergeCell ref="C6527:C6529"/>
    <mergeCell ref="D6527:D6529"/>
    <mergeCell ref="E6527:E6529"/>
    <mergeCell ref="F6527:F6529"/>
    <mergeCell ref="G6527:G6529"/>
    <mergeCell ref="H6527:H6529"/>
    <mergeCell ref="B6524:B6526"/>
    <mergeCell ref="C6524:C6526"/>
    <mergeCell ref="D6524:D6526"/>
    <mergeCell ref="E6524:E6526"/>
    <mergeCell ref="F6524:F6526"/>
    <mergeCell ref="G6524:G6526"/>
    <mergeCell ref="I6518:I6520"/>
    <mergeCell ref="J6518:J6520"/>
    <mergeCell ref="C6521:C6523"/>
    <mergeCell ref="D6521:D6523"/>
    <mergeCell ref="E6521:E6523"/>
    <mergeCell ref="F6521:F6523"/>
    <mergeCell ref="G6521:G6523"/>
    <mergeCell ref="H6521:H6523"/>
    <mergeCell ref="I6521:I6523"/>
    <mergeCell ref="J6521:J6523"/>
    <mergeCell ref="C6518:C6520"/>
    <mergeCell ref="D6518:D6520"/>
    <mergeCell ref="E6518:E6520"/>
    <mergeCell ref="F6518:F6520"/>
    <mergeCell ref="G6518:G6520"/>
    <mergeCell ref="H6518:H6520"/>
    <mergeCell ref="I6512:I6514"/>
    <mergeCell ref="J6512:J6514"/>
    <mergeCell ref="C6515:C6517"/>
    <mergeCell ref="D6515:D6517"/>
    <mergeCell ref="E6515:E6517"/>
    <mergeCell ref="F6515:F6517"/>
    <mergeCell ref="G6515:G6517"/>
    <mergeCell ref="H6515:H6517"/>
    <mergeCell ref="I6515:I6517"/>
    <mergeCell ref="J6515:J6517"/>
    <mergeCell ref="C6512:C6514"/>
    <mergeCell ref="D6512:D6514"/>
    <mergeCell ref="E6512:E6514"/>
    <mergeCell ref="F6512:F6514"/>
    <mergeCell ref="G6512:G6514"/>
    <mergeCell ref="H6512:H6514"/>
    <mergeCell ref="I6506:I6508"/>
    <mergeCell ref="J6506:J6508"/>
    <mergeCell ref="C6509:C6511"/>
    <mergeCell ref="D6509:D6511"/>
    <mergeCell ref="E6509:E6511"/>
    <mergeCell ref="F6509:F6511"/>
    <mergeCell ref="G6509:G6511"/>
    <mergeCell ref="H6509:H6511"/>
    <mergeCell ref="I6509:I6511"/>
    <mergeCell ref="J6509:J6511"/>
    <mergeCell ref="C6506:C6508"/>
    <mergeCell ref="D6506:D6508"/>
    <mergeCell ref="E6506:E6508"/>
    <mergeCell ref="F6506:F6508"/>
    <mergeCell ref="G6506:G6508"/>
    <mergeCell ref="H6506:H6508"/>
    <mergeCell ref="I6500:I6502"/>
    <mergeCell ref="J6500:J6502"/>
    <mergeCell ref="C6503:C6505"/>
    <mergeCell ref="D6503:D6505"/>
    <mergeCell ref="E6503:E6505"/>
    <mergeCell ref="F6503:F6505"/>
    <mergeCell ref="G6503:G6505"/>
    <mergeCell ref="H6503:H6505"/>
    <mergeCell ref="I6503:I6505"/>
    <mergeCell ref="J6503:J6505"/>
    <mergeCell ref="H6497:H6499"/>
    <mergeCell ref="I6497:I6499"/>
    <mergeCell ref="J6497:J6499"/>
    <mergeCell ref="B6500:B6523"/>
    <mergeCell ref="C6500:C6502"/>
    <mergeCell ref="D6500:D6502"/>
    <mergeCell ref="E6500:E6502"/>
    <mergeCell ref="F6500:F6502"/>
    <mergeCell ref="G6500:G6502"/>
    <mergeCell ref="H6500:H6502"/>
    <mergeCell ref="B6497:B6499"/>
    <mergeCell ref="C6497:C6499"/>
    <mergeCell ref="D6497:D6499"/>
    <mergeCell ref="E6497:E6499"/>
    <mergeCell ref="F6497:F6499"/>
    <mergeCell ref="G6497:G6499"/>
    <mergeCell ref="I6491:I6493"/>
    <mergeCell ref="J6491:J6493"/>
    <mergeCell ref="C6494:C6496"/>
    <mergeCell ref="D6494:D6496"/>
    <mergeCell ref="E6494:E6496"/>
    <mergeCell ref="F6494:F6496"/>
    <mergeCell ref="G6494:G6496"/>
    <mergeCell ref="H6494:H6496"/>
    <mergeCell ref="I6494:I6496"/>
    <mergeCell ref="J6494:J6496"/>
    <mergeCell ref="C6491:C6493"/>
    <mergeCell ref="D6491:D6493"/>
    <mergeCell ref="E6491:E6493"/>
    <mergeCell ref="F6491:F6493"/>
    <mergeCell ref="G6491:G6493"/>
    <mergeCell ref="H6491:H6493"/>
    <mergeCell ref="I6485:I6487"/>
    <mergeCell ref="J6485:J6487"/>
    <mergeCell ref="C6488:C6490"/>
    <mergeCell ref="D6488:D6490"/>
    <mergeCell ref="E6488:E6490"/>
    <mergeCell ref="F6488:F6490"/>
    <mergeCell ref="G6488:G6490"/>
    <mergeCell ref="H6488:H6490"/>
    <mergeCell ref="I6488:I6490"/>
    <mergeCell ref="J6488:J6490"/>
    <mergeCell ref="C6485:C6487"/>
    <mergeCell ref="D6485:D6487"/>
    <mergeCell ref="E6485:E6487"/>
    <mergeCell ref="F6485:F6487"/>
    <mergeCell ref="G6485:G6487"/>
    <mergeCell ref="H6485:H6487"/>
    <mergeCell ref="I6479:I6481"/>
    <mergeCell ref="J6479:J6481"/>
    <mergeCell ref="C6482:C6484"/>
    <mergeCell ref="D6482:D6484"/>
    <mergeCell ref="E6482:E6484"/>
    <mergeCell ref="F6482:F6484"/>
    <mergeCell ref="G6482:G6484"/>
    <mergeCell ref="H6482:H6484"/>
    <mergeCell ref="I6482:I6484"/>
    <mergeCell ref="J6482:J6484"/>
    <mergeCell ref="C6479:C6481"/>
    <mergeCell ref="D6479:D6481"/>
    <mergeCell ref="E6479:E6481"/>
    <mergeCell ref="F6479:F6481"/>
    <mergeCell ref="G6479:G6481"/>
    <mergeCell ref="H6479:H6481"/>
    <mergeCell ref="I6473:I6475"/>
    <mergeCell ref="J6473:J6475"/>
    <mergeCell ref="C6476:C6478"/>
    <mergeCell ref="D6476:D6478"/>
    <mergeCell ref="E6476:E6478"/>
    <mergeCell ref="F6476:F6478"/>
    <mergeCell ref="G6476:G6478"/>
    <mergeCell ref="H6476:H6478"/>
    <mergeCell ref="I6476:I6478"/>
    <mergeCell ref="J6476:J6478"/>
    <mergeCell ref="C6473:C6475"/>
    <mergeCell ref="D6473:D6475"/>
    <mergeCell ref="E6473:E6475"/>
    <mergeCell ref="F6473:F6475"/>
    <mergeCell ref="G6473:G6475"/>
    <mergeCell ref="H6473:H6475"/>
    <mergeCell ref="I6467:I6469"/>
    <mergeCell ref="J6467:J6469"/>
    <mergeCell ref="C6470:C6472"/>
    <mergeCell ref="D6470:D6472"/>
    <mergeCell ref="E6470:E6472"/>
    <mergeCell ref="F6470:F6472"/>
    <mergeCell ref="G6470:G6472"/>
    <mergeCell ref="H6470:H6472"/>
    <mergeCell ref="I6470:I6472"/>
    <mergeCell ref="J6470:J6472"/>
    <mergeCell ref="C6467:C6469"/>
    <mergeCell ref="D6467:D6469"/>
    <mergeCell ref="E6467:E6469"/>
    <mergeCell ref="F6467:F6469"/>
    <mergeCell ref="G6467:G6469"/>
    <mergeCell ref="H6467:H6469"/>
    <mergeCell ref="I6461:I6463"/>
    <mergeCell ref="J6461:J6463"/>
    <mergeCell ref="C6464:C6466"/>
    <mergeCell ref="D6464:D6466"/>
    <mergeCell ref="E6464:E6466"/>
    <mergeCell ref="F6464:F6466"/>
    <mergeCell ref="G6464:G6466"/>
    <mergeCell ref="H6464:H6466"/>
    <mergeCell ref="I6464:I6466"/>
    <mergeCell ref="J6464:J6466"/>
    <mergeCell ref="C6461:C6463"/>
    <mergeCell ref="D6461:D6463"/>
    <mergeCell ref="E6461:E6463"/>
    <mergeCell ref="F6461:F6463"/>
    <mergeCell ref="G6461:G6463"/>
    <mergeCell ref="H6461:H6463"/>
    <mergeCell ref="I6455:I6457"/>
    <mergeCell ref="J6455:J6457"/>
    <mergeCell ref="C6458:C6460"/>
    <mergeCell ref="D6458:D6460"/>
    <mergeCell ref="E6458:E6460"/>
    <mergeCell ref="F6458:F6460"/>
    <mergeCell ref="G6458:G6460"/>
    <mergeCell ref="H6458:H6460"/>
    <mergeCell ref="I6458:I6460"/>
    <mergeCell ref="J6458:J6460"/>
    <mergeCell ref="C6455:C6457"/>
    <mergeCell ref="D6455:D6457"/>
    <mergeCell ref="E6455:E6457"/>
    <mergeCell ref="F6455:F6457"/>
    <mergeCell ref="G6455:G6457"/>
    <mergeCell ref="H6455:H6457"/>
    <mergeCell ref="I6449:I6451"/>
    <mergeCell ref="J6449:J6451"/>
    <mergeCell ref="C6452:C6454"/>
    <mergeCell ref="D6452:D6454"/>
    <mergeCell ref="E6452:E6454"/>
    <mergeCell ref="F6452:F6454"/>
    <mergeCell ref="G6452:G6454"/>
    <mergeCell ref="H6452:H6454"/>
    <mergeCell ref="I6452:I6454"/>
    <mergeCell ref="J6452:J6454"/>
    <mergeCell ref="C6449:C6451"/>
    <mergeCell ref="D6449:D6451"/>
    <mergeCell ref="E6449:E6451"/>
    <mergeCell ref="F6449:F6451"/>
    <mergeCell ref="G6449:G6451"/>
    <mergeCell ref="H6449:H6451"/>
    <mergeCell ref="I6443:I6445"/>
    <mergeCell ref="J6443:J6445"/>
    <mergeCell ref="C6446:C6448"/>
    <mergeCell ref="D6446:D6448"/>
    <mergeCell ref="E6446:E6448"/>
    <mergeCell ref="F6446:F6448"/>
    <mergeCell ref="G6446:G6448"/>
    <mergeCell ref="H6446:H6448"/>
    <mergeCell ref="I6446:I6448"/>
    <mergeCell ref="J6446:J6448"/>
    <mergeCell ref="C6443:C6445"/>
    <mergeCell ref="D6443:D6445"/>
    <mergeCell ref="E6443:E6445"/>
    <mergeCell ref="F6443:F6445"/>
    <mergeCell ref="G6443:G6445"/>
    <mergeCell ref="H6443:H6445"/>
    <mergeCell ref="J6437:J6439"/>
    <mergeCell ref="B6440:B6496"/>
    <mergeCell ref="C6440:C6442"/>
    <mergeCell ref="D6440:D6442"/>
    <mergeCell ref="E6440:E6442"/>
    <mergeCell ref="F6440:F6442"/>
    <mergeCell ref="G6440:G6442"/>
    <mergeCell ref="H6440:H6442"/>
    <mergeCell ref="I6440:I6442"/>
    <mergeCell ref="J6440:J6442"/>
    <mergeCell ref="I6434:I6436"/>
    <mergeCell ref="J6434:J6436"/>
    <mergeCell ref="B6437:B6439"/>
    <mergeCell ref="C6437:C6439"/>
    <mergeCell ref="D6437:D6439"/>
    <mergeCell ref="E6437:E6439"/>
    <mergeCell ref="F6437:F6439"/>
    <mergeCell ref="G6437:G6439"/>
    <mergeCell ref="H6437:H6439"/>
    <mergeCell ref="I6437:I6439"/>
    <mergeCell ref="C6434:C6436"/>
    <mergeCell ref="D6434:D6436"/>
    <mergeCell ref="E6434:E6436"/>
    <mergeCell ref="F6434:F6436"/>
    <mergeCell ref="G6434:G6436"/>
    <mergeCell ref="H6434:H6436"/>
    <mergeCell ref="I6428:I6430"/>
    <mergeCell ref="J6428:J6430"/>
    <mergeCell ref="C6431:C6433"/>
    <mergeCell ref="D6431:D6433"/>
    <mergeCell ref="E6431:E6433"/>
    <mergeCell ref="F6431:F6433"/>
    <mergeCell ref="G6431:G6433"/>
    <mergeCell ref="H6431:H6433"/>
    <mergeCell ref="I6431:I6433"/>
    <mergeCell ref="J6431:J6433"/>
    <mergeCell ref="C6428:C6430"/>
    <mergeCell ref="D6428:D6430"/>
    <mergeCell ref="E6428:E6430"/>
    <mergeCell ref="F6428:F6430"/>
    <mergeCell ref="G6428:G6430"/>
    <mergeCell ref="H6428:H6430"/>
    <mergeCell ref="I6422:I6424"/>
    <mergeCell ref="J6422:J6424"/>
    <mergeCell ref="C6425:C6427"/>
    <mergeCell ref="D6425:D6427"/>
    <mergeCell ref="E6425:E6427"/>
    <mergeCell ref="F6425:F6427"/>
    <mergeCell ref="G6425:G6427"/>
    <mergeCell ref="H6425:H6427"/>
    <mergeCell ref="I6425:I6427"/>
    <mergeCell ref="J6425:J6427"/>
    <mergeCell ref="C6422:C6424"/>
    <mergeCell ref="D6422:D6424"/>
    <mergeCell ref="E6422:E6424"/>
    <mergeCell ref="F6422:F6424"/>
    <mergeCell ref="G6422:G6424"/>
    <mergeCell ref="H6422:H6424"/>
    <mergeCell ref="I6416:I6418"/>
    <mergeCell ref="J6416:J6418"/>
    <mergeCell ref="C6419:C6421"/>
    <mergeCell ref="D6419:D6421"/>
    <mergeCell ref="E6419:E6421"/>
    <mergeCell ref="F6419:F6421"/>
    <mergeCell ref="G6419:G6421"/>
    <mergeCell ref="H6419:H6421"/>
    <mergeCell ref="I6419:I6421"/>
    <mergeCell ref="J6419:J6421"/>
    <mergeCell ref="C6416:C6418"/>
    <mergeCell ref="D6416:D6418"/>
    <mergeCell ref="E6416:E6418"/>
    <mergeCell ref="F6416:F6418"/>
    <mergeCell ref="G6416:G6418"/>
    <mergeCell ref="H6416:H6418"/>
    <mergeCell ref="I6410:I6412"/>
    <mergeCell ref="J6410:J6412"/>
    <mergeCell ref="C6413:C6415"/>
    <mergeCell ref="D6413:D6415"/>
    <mergeCell ref="E6413:E6415"/>
    <mergeCell ref="F6413:F6415"/>
    <mergeCell ref="G6413:G6415"/>
    <mergeCell ref="H6413:H6415"/>
    <mergeCell ref="I6413:I6415"/>
    <mergeCell ref="J6413:J6415"/>
    <mergeCell ref="C6410:C6412"/>
    <mergeCell ref="D6410:D6412"/>
    <mergeCell ref="E6410:E6412"/>
    <mergeCell ref="F6410:F6412"/>
    <mergeCell ref="G6410:G6412"/>
    <mergeCell ref="H6410:H6412"/>
    <mergeCell ref="I6404:I6406"/>
    <mergeCell ref="J6404:J6406"/>
    <mergeCell ref="C6407:C6409"/>
    <mergeCell ref="D6407:D6409"/>
    <mergeCell ref="E6407:E6409"/>
    <mergeCell ref="F6407:F6409"/>
    <mergeCell ref="G6407:G6409"/>
    <mergeCell ref="H6407:H6409"/>
    <mergeCell ref="I6407:I6409"/>
    <mergeCell ref="J6407:J6409"/>
    <mergeCell ref="C6404:C6406"/>
    <mergeCell ref="D6404:D6406"/>
    <mergeCell ref="E6404:E6406"/>
    <mergeCell ref="F6404:F6406"/>
    <mergeCell ref="G6404:G6406"/>
    <mergeCell ref="H6404:H6406"/>
    <mergeCell ref="I6398:I6400"/>
    <mergeCell ref="J6398:J6400"/>
    <mergeCell ref="C6401:C6403"/>
    <mergeCell ref="D6401:D6403"/>
    <mergeCell ref="E6401:E6403"/>
    <mergeCell ref="F6401:F6403"/>
    <mergeCell ref="G6401:G6403"/>
    <mergeCell ref="H6401:H6403"/>
    <mergeCell ref="I6401:I6403"/>
    <mergeCell ref="J6401:J6403"/>
    <mergeCell ref="C6398:C6400"/>
    <mergeCell ref="D6398:D6400"/>
    <mergeCell ref="E6398:E6400"/>
    <mergeCell ref="F6398:F6400"/>
    <mergeCell ref="G6398:G6400"/>
    <mergeCell ref="H6398:H6400"/>
    <mergeCell ref="I6392:I6394"/>
    <mergeCell ref="J6392:J6394"/>
    <mergeCell ref="C6395:C6397"/>
    <mergeCell ref="D6395:D6397"/>
    <mergeCell ref="E6395:E6397"/>
    <mergeCell ref="F6395:F6397"/>
    <mergeCell ref="G6395:G6397"/>
    <mergeCell ref="H6395:H6397"/>
    <mergeCell ref="I6395:I6397"/>
    <mergeCell ref="J6395:J6397"/>
    <mergeCell ref="C6392:C6394"/>
    <mergeCell ref="D6392:D6394"/>
    <mergeCell ref="E6392:E6394"/>
    <mergeCell ref="F6392:F6394"/>
    <mergeCell ref="G6392:G6394"/>
    <mergeCell ref="H6392:H6394"/>
    <mergeCell ref="I6386:I6388"/>
    <mergeCell ref="J6386:J6388"/>
    <mergeCell ref="C6389:C6391"/>
    <mergeCell ref="D6389:D6391"/>
    <mergeCell ref="E6389:E6391"/>
    <mergeCell ref="F6389:F6391"/>
    <mergeCell ref="G6389:G6391"/>
    <mergeCell ref="H6389:H6391"/>
    <mergeCell ref="I6389:I6391"/>
    <mergeCell ref="J6389:J6391"/>
    <mergeCell ref="C6386:C6388"/>
    <mergeCell ref="D6386:D6388"/>
    <mergeCell ref="E6386:E6388"/>
    <mergeCell ref="F6386:F6388"/>
    <mergeCell ref="G6386:G6388"/>
    <mergeCell ref="H6386:H6388"/>
    <mergeCell ref="I6380:I6382"/>
    <mergeCell ref="J6380:J6382"/>
    <mergeCell ref="C6383:C6385"/>
    <mergeCell ref="D6383:D6385"/>
    <mergeCell ref="E6383:E6385"/>
    <mergeCell ref="F6383:F6385"/>
    <mergeCell ref="G6383:G6385"/>
    <mergeCell ref="H6383:H6385"/>
    <mergeCell ref="I6383:I6385"/>
    <mergeCell ref="J6383:J6385"/>
    <mergeCell ref="C6380:C6382"/>
    <mergeCell ref="D6380:D6382"/>
    <mergeCell ref="E6380:E6382"/>
    <mergeCell ref="F6380:F6382"/>
    <mergeCell ref="G6380:G6382"/>
    <mergeCell ref="H6380:H6382"/>
    <mergeCell ref="I6374:I6376"/>
    <mergeCell ref="J6374:J6376"/>
    <mergeCell ref="C6377:C6379"/>
    <mergeCell ref="D6377:D6379"/>
    <mergeCell ref="E6377:E6379"/>
    <mergeCell ref="F6377:F6379"/>
    <mergeCell ref="G6377:G6379"/>
    <mergeCell ref="H6377:H6379"/>
    <mergeCell ref="I6377:I6379"/>
    <mergeCell ref="J6377:J6379"/>
    <mergeCell ref="C6374:C6376"/>
    <mergeCell ref="D6374:D6376"/>
    <mergeCell ref="E6374:E6376"/>
    <mergeCell ref="F6374:F6376"/>
    <mergeCell ref="G6374:G6376"/>
    <mergeCell ref="H6374:H6376"/>
    <mergeCell ref="I6368:I6370"/>
    <mergeCell ref="J6368:J6370"/>
    <mergeCell ref="C6371:C6373"/>
    <mergeCell ref="D6371:D6373"/>
    <mergeCell ref="E6371:E6373"/>
    <mergeCell ref="F6371:F6373"/>
    <mergeCell ref="G6371:G6373"/>
    <mergeCell ref="H6371:H6373"/>
    <mergeCell ref="I6371:I6373"/>
    <mergeCell ref="J6371:J6373"/>
    <mergeCell ref="C6368:C6370"/>
    <mergeCell ref="D6368:D6370"/>
    <mergeCell ref="E6368:E6370"/>
    <mergeCell ref="F6368:F6370"/>
    <mergeCell ref="G6368:G6370"/>
    <mergeCell ref="H6368:H6370"/>
    <mergeCell ref="I6362:I6364"/>
    <mergeCell ref="J6362:J6364"/>
    <mergeCell ref="C6365:C6367"/>
    <mergeCell ref="D6365:D6367"/>
    <mergeCell ref="E6365:E6367"/>
    <mergeCell ref="F6365:F6367"/>
    <mergeCell ref="G6365:G6367"/>
    <mergeCell ref="H6365:H6367"/>
    <mergeCell ref="I6365:I6367"/>
    <mergeCell ref="J6365:J6367"/>
    <mergeCell ref="C6362:C6364"/>
    <mergeCell ref="D6362:D6364"/>
    <mergeCell ref="E6362:E6364"/>
    <mergeCell ref="F6362:F6364"/>
    <mergeCell ref="G6362:G6364"/>
    <mergeCell ref="H6362:H6364"/>
    <mergeCell ref="I6356:I6358"/>
    <mergeCell ref="J6356:J6358"/>
    <mergeCell ref="C6359:C6361"/>
    <mergeCell ref="D6359:D6361"/>
    <mergeCell ref="E6359:E6361"/>
    <mergeCell ref="F6359:F6361"/>
    <mergeCell ref="G6359:G6361"/>
    <mergeCell ref="H6359:H6361"/>
    <mergeCell ref="I6359:I6361"/>
    <mergeCell ref="J6359:J6361"/>
    <mergeCell ref="C6356:C6358"/>
    <mergeCell ref="D6356:D6358"/>
    <mergeCell ref="E6356:E6358"/>
    <mergeCell ref="F6356:F6358"/>
    <mergeCell ref="G6356:G6358"/>
    <mergeCell ref="H6356:H6358"/>
    <mergeCell ref="I6350:I6352"/>
    <mergeCell ref="J6350:J6352"/>
    <mergeCell ref="C6353:C6355"/>
    <mergeCell ref="D6353:D6355"/>
    <mergeCell ref="E6353:E6355"/>
    <mergeCell ref="F6353:F6355"/>
    <mergeCell ref="G6353:G6355"/>
    <mergeCell ref="H6353:H6355"/>
    <mergeCell ref="I6353:I6355"/>
    <mergeCell ref="J6353:J6355"/>
    <mergeCell ref="C6350:C6352"/>
    <mergeCell ref="D6350:D6352"/>
    <mergeCell ref="E6350:E6352"/>
    <mergeCell ref="F6350:F6352"/>
    <mergeCell ref="G6350:G6352"/>
    <mergeCell ref="H6350:H6352"/>
    <mergeCell ref="I6344:I6346"/>
    <mergeCell ref="J6344:J6346"/>
    <mergeCell ref="C6347:C6349"/>
    <mergeCell ref="D6347:D6349"/>
    <mergeCell ref="E6347:E6349"/>
    <mergeCell ref="F6347:F6349"/>
    <mergeCell ref="G6347:G6349"/>
    <mergeCell ref="H6347:H6349"/>
    <mergeCell ref="I6347:I6349"/>
    <mergeCell ref="J6347:J6349"/>
    <mergeCell ref="C6344:C6346"/>
    <mergeCell ref="D6344:D6346"/>
    <mergeCell ref="E6344:E6346"/>
    <mergeCell ref="F6344:F6346"/>
    <mergeCell ref="G6344:G6346"/>
    <mergeCell ref="H6344:H6346"/>
    <mergeCell ref="I6338:I6340"/>
    <mergeCell ref="J6338:J6340"/>
    <mergeCell ref="C6341:C6343"/>
    <mergeCell ref="D6341:D6343"/>
    <mergeCell ref="E6341:E6343"/>
    <mergeCell ref="F6341:F6343"/>
    <mergeCell ref="G6341:G6343"/>
    <mergeCell ref="H6341:H6343"/>
    <mergeCell ref="I6341:I6343"/>
    <mergeCell ref="J6341:J6343"/>
    <mergeCell ref="C6338:C6340"/>
    <mergeCell ref="D6338:D6340"/>
    <mergeCell ref="E6338:E6340"/>
    <mergeCell ref="F6338:F6340"/>
    <mergeCell ref="G6338:G6340"/>
    <mergeCell ref="H6338:H6340"/>
    <mergeCell ref="I6332:I6334"/>
    <mergeCell ref="J6332:J6334"/>
    <mergeCell ref="C6335:C6337"/>
    <mergeCell ref="D6335:D6337"/>
    <mergeCell ref="E6335:E6337"/>
    <mergeCell ref="F6335:F6337"/>
    <mergeCell ref="G6335:G6337"/>
    <mergeCell ref="H6335:H6337"/>
    <mergeCell ref="I6335:I6337"/>
    <mergeCell ref="J6335:J6337"/>
    <mergeCell ref="C6332:C6334"/>
    <mergeCell ref="D6332:D6334"/>
    <mergeCell ref="E6332:E6334"/>
    <mergeCell ref="F6332:F6334"/>
    <mergeCell ref="G6332:G6334"/>
    <mergeCell ref="H6332:H6334"/>
    <mergeCell ref="I6326:I6328"/>
    <mergeCell ref="J6326:J6328"/>
    <mergeCell ref="C6329:C6331"/>
    <mergeCell ref="D6329:D6331"/>
    <mergeCell ref="E6329:E6331"/>
    <mergeCell ref="F6329:F6331"/>
    <mergeCell ref="G6329:G6331"/>
    <mergeCell ref="H6329:H6331"/>
    <mergeCell ref="I6329:I6331"/>
    <mergeCell ref="J6329:J6331"/>
    <mergeCell ref="C6326:C6328"/>
    <mergeCell ref="D6326:D6328"/>
    <mergeCell ref="E6326:E6328"/>
    <mergeCell ref="F6326:F6328"/>
    <mergeCell ref="G6326:G6328"/>
    <mergeCell ref="H6326:H6328"/>
    <mergeCell ref="I6320:I6322"/>
    <mergeCell ref="J6320:J6322"/>
    <mergeCell ref="C6323:C6325"/>
    <mergeCell ref="D6323:D6325"/>
    <mergeCell ref="E6323:E6325"/>
    <mergeCell ref="F6323:F6325"/>
    <mergeCell ref="G6323:G6325"/>
    <mergeCell ref="H6323:H6325"/>
    <mergeCell ref="I6323:I6325"/>
    <mergeCell ref="J6323:J6325"/>
    <mergeCell ref="C6320:C6322"/>
    <mergeCell ref="D6320:D6322"/>
    <mergeCell ref="E6320:E6322"/>
    <mergeCell ref="F6320:F6322"/>
    <mergeCell ref="G6320:G6322"/>
    <mergeCell ref="H6320:H6322"/>
    <mergeCell ref="I6314:I6316"/>
    <mergeCell ref="J6314:J6316"/>
    <mergeCell ref="C6317:C6319"/>
    <mergeCell ref="D6317:D6319"/>
    <mergeCell ref="E6317:E6319"/>
    <mergeCell ref="F6317:F6319"/>
    <mergeCell ref="G6317:G6319"/>
    <mergeCell ref="H6317:H6319"/>
    <mergeCell ref="I6317:I6319"/>
    <mergeCell ref="J6317:J6319"/>
    <mergeCell ref="C6314:C6316"/>
    <mergeCell ref="D6314:D6316"/>
    <mergeCell ref="E6314:E6316"/>
    <mergeCell ref="F6314:F6316"/>
    <mergeCell ref="G6314:G6316"/>
    <mergeCell ref="H6314:H6316"/>
    <mergeCell ref="I6308:I6310"/>
    <mergeCell ref="J6308:J6310"/>
    <mergeCell ref="C6311:C6313"/>
    <mergeCell ref="D6311:D6313"/>
    <mergeCell ref="E6311:E6313"/>
    <mergeCell ref="F6311:F6313"/>
    <mergeCell ref="G6311:G6313"/>
    <mergeCell ref="H6311:H6313"/>
    <mergeCell ref="I6311:I6313"/>
    <mergeCell ref="J6311:J6313"/>
    <mergeCell ref="C6308:C6310"/>
    <mergeCell ref="D6308:D6310"/>
    <mergeCell ref="E6308:E6310"/>
    <mergeCell ref="F6308:F6310"/>
    <mergeCell ref="G6308:G6310"/>
    <mergeCell ref="H6308:H6310"/>
    <mergeCell ref="I6302:I6304"/>
    <mergeCell ref="J6302:J6304"/>
    <mergeCell ref="C6305:C6307"/>
    <mergeCell ref="D6305:D6307"/>
    <mergeCell ref="E6305:E6307"/>
    <mergeCell ref="F6305:F6307"/>
    <mergeCell ref="G6305:G6307"/>
    <mergeCell ref="H6305:H6307"/>
    <mergeCell ref="I6305:I6307"/>
    <mergeCell ref="J6305:J6307"/>
    <mergeCell ref="C6302:C6304"/>
    <mergeCell ref="D6302:D6304"/>
    <mergeCell ref="E6302:E6304"/>
    <mergeCell ref="F6302:F6304"/>
    <mergeCell ref="G6302:G6304"/>
    <mergeCell ref="H6302:H6304"/>
    <mergeCell ref="I6296:I6298"/>
    <mergeCell ref="J6296:J6298"/>
    <mergeCell ref="C6299:C6301"/>
    <mergeCell ref="D6299:D6301"/>
    <mergeCell ref="E6299:E6301"/>
    <mergeCell ref="F6299:F6301"/>
    <mergeCell ref="G6299:G6301"/>
    <mergeCell ref="H6299:H6301"/>
    <mergeCell ref="I6299:I6301"/>
    <mergeCell ref="J6299:J6301"/>
    <mergeCell ref="C6296:C6298"/>
    <mergeCell ref="D6296:D6298"/>
    <mergeCell ref="E6296:E6298"/>
    <mergeCell ref="F6296:F6298"/>
    <mergeCell ref="G6296:G6298"/>
    <mergeCell ref="H6296:H6298"/>
    <mergeCell ref="I6290:I6292"/>
    <mergeCell ref="J6290:J6292"/>
    <mergeCell ref="C6293:C6295"/>
    <mergeCell ref="D6293:D6295"/>
    <mergeCell ref="E6293:E6295"/>
    <mergeCell ref="F6293:F6295"/>
    <mergeCell ref="G6293:G6295"/>
    <mergeCell ref="H6293:H6295"/>
    <mergeCell ref="I6293:I6295"/>
    <mergeCell ref="J6293:J6295"/>
    <mergeCell ref="C6290:C6292"/>
    <mergeCell ref="D6290:D6292"/>
    <mergeCell ref="E6290:E6292"/>
    <mergeCell ref="F6290:F6292"/>
    <mergeCell ref="G6290:G6292"/>
    <mergeCell ref="H6290:H6292"/>
    <mergeCell ref="I6284:I6286"/>
    <mergeCell ref="J6284:J6286"/>
    <mergeCell ref="C6287:C6289"/>
    <mergeCell ref="D6287:D6289"/>
    <mergeCell ref="E6287:E6289"/>
    <mergeCell ref="F6287:F6289"/>
    <mergeCell ref="G6287:G6289"/>
    <mergeCell ref="H6287:H6289"/>
    <mergeCell ref="I6287:I6289"/>
    <mergeCell ref="J6287:J6289"/>
    <mergeCell ref="C6284:C6286"/>
    <mergeCell ref="D6284:D6286"/>
    <mergeCell ref="E6284:E6286"/>
    <mergeCell ref="F6284:F6286"/>
    <mergeCell ref="G6284:G6286"/>
    <mergeCell ref="H6284:H6286"/>
    <mergeCell ref="I6278:I6280"/>
    <mergeCell ref="J6278:J6280"/>
    <mergeCell ref="C6281:C6283"/>
    <mergeCell ref="D6281:D6283"/>
    <mergeCell ref="E6281:E6283"/>
    <mergeCell ref="F6281:F6283"/>
    <mergeCell ref="G6281:G6283"/>
    <mergeCell ref="H6281:H6283"/>
    <mergeCell ref="I6281:I6283"/>
    <mergeCell ref="J6281:J6283"/>
    <mergeCell ref="C6278:C6280"/>
    <mergeCell ref="D6278:D6280"/>
    <mergeCell ref="E6278:E6280"/>
    <mergeCell ref="F6278:F6280"/>
    <mergeCell ref="G6278:G6280"/>
    <mergeCell ref="H6278:H6280"/>
    <mergeCell ref="I6272:I6274"/>
    <mergeCell ref="J6272:J6274"/>
    <mergeCell ref="C6275:C6277"/>
    <mergeCell ref="D6275:D6277"/>
    <mergeCell ref="E6275:E6277"/>
    <mergeCell ref="F6275:F6277"/>
    <mergeCell ref="G6275:G6277"/>
    <mergeCell ref="H6275:H6277"/>
    <mergeCell ref="I6275:I6277"/>
    <mergeCell ref="J6275:J6277"/>
    <mergeCell ref="C6272:C6274"/>
    <mergeCell ref="D6272:D6274"/>
    <mergeCell ref="E6272:E6274"/>
    <mergeCell ref="F6272:F6274"/>
    <mergeCell ref="G6272:G6274"/>
    <mergeCell ref="H6272:H6274"/>
    <mergeCell ref="I6266:I6268"/>
    <mergeCell ref="J6266:J6268"/>
    <mergeCell ref="C6269:C6271"/>
    <mergeCell ref="D6269:D6271"/>
    <mergeCell ref="E6269:E6271"/>
    <mergeCell ref="F6269:F6271"/>
    <mergeCell ref="G6269:G6271"/>
    <mergeCell ref="H6269:H6271"/>
    <mergeCell ref="I6269:I6271"/>
    <mergeCell ref="J6269:J6271"/>
    <mergeCell ref="C6266:C6268"/>
    <mergeCell ref="D6266:D6268"/>
    <mergeCell ref="E6266:E6268"/>
    <mergeCell ref="F6266:F6268"/>
    <mergeCell ref="G6266:G6268"/>
    <mergeCell ref="H6266:H6268"/>
    <mergeCell ref="I6260:I6262"/>
    <mergeCell ref="J6260:J6262"/>
    <mergeCell ref="C6263:C6265"/>
    <mergeCell ref="D6263:D6265"/>
    <mergeCell ref="E6263:E6265"/>
    <mergeCell ref="F6263:F6265"/>
    <mergeCell ref="G6263:G6265"/>
    <mergeCell ref="H6263:H6265"/>
    <mergeCell ref="I6263:I6265"/>
    <mergeCell ref="J6263:J6265"/>
    <mergeCell ref="C6260:C6262"/>
    <mergeCell ref="D6260:D6262"/>
    <mergeCell ref="E6260:E6262"/>
    <mergeCell ref="F6260:F6262"/>
    <mergeCell ref="G6260:G6262"/>
    <mergeCell ref="H6260:H6262"/>
    <mergeCell ref="I6254:I6256"/>
    <mergeCell ref="J6254:J6256"/>
    <mergeCell ref="C6257:C6259"/>
    <mergeCell ref="D6257:D6259"/>
    <mergeCell ref="E6257:E6259"/>
    <mergeCell ref="F6257:F6259"/>
    <mergeCell ref="G6257:G6259"/>
    <mergeCell ref="H6257:H6259"/>
    <mergeCell ref="I6257:I6259"/>
    <mergeCell ref="J6257:J6259"/>
    <mergeCell ref="C6254:C6256"/>
    <mergeCell ref="D6254:D6256"/>
    <mergeCell ref="E6254:E6256"/>
    <mergeCell ref="F6254:F6256"/>
    <mergeCell ref="G6254:G6256"/>
    <mergeCell ref="H6254:H6256"/>
    <mergeCell ref="J6248:J6250"/>
    <mergeCell ref="B6251:B6436"/>
    <mergeCell ref="C6251:C6253"/>
    <mergeCell ref="D6251:D6253"/>
    <mergeCell ref="E6251:E6253"/>
    <mergeCell ref="F6251:F6253"/>
    <mergeCell ref="G6251:G6253"/>
    <mergeCell ref="H6251:H6253"/>
    <mergeCell ref="I6251:I6253"/>
    <mergeCell ref="J6251:J6253"/>
    <mergeCell ref="I6245:I6247"/>
    <mergeCell ref="J6245:J6247"/>
    <mergeCell ref="B6248:B6250"/>
    <mergeCell ref="C6248:C6250"/>
    <mergeCell ref="D6248:D6250"/>
    <mergeCell ref="E6248:E6250"/>
    <mergeCell ref="F6248:F6250"/>
    <mergeCell ref="G6248:G6250"/>
    <mergeCell ref="H6248:H6250"/>
    <mergeCell ref="I6248:I6250"/>
    <mergeCell ref="C6245:C6247"/>
    <mergeCell ref="D6245:D6247"/>
    <mergeCell ref="E6245:E6247"/>
    <mergeCell ref="F6245:F6247"/>
    <mergeCell ref="G6245:G6247"/>
    <mergeCell ref="H6245:H6247"/>
    <mergeCell ref="I6239:I6241"/>
    <mergeCell ref="J6239:J6241"/>
    <mergeCell ref="C6242:C6244"/>
    <mergeCell ref="D6242:D6244"/>
    <mergeCell ref="E6242:E6244"/>
    <mergeCell ref="F6242:F6244"/>
    <mergeCell ref="G6242:G6244"/>
    <mergeCell ref="H6242:H6244"/>
    <mergeCell ref="I6242:I6244"/>
    <mergeCell ref="J6242:J6244"/>
    <mergeCell ref="C6239:C6241"/>
    <mergeCell ref="D6239:D6241"/>
    <mergeCell ref="E6239:E6241"/>
    <mergeCell ref="F6239:F6241"/>
    <mergeCell ref="G6239:G6241"/>
    <mergeCell ref="H6239:H6241"/>
    <mergeCell ref="I6233:I6235"/>
    <mergeCell ref="J6233:J6235"/>
    <mergeCell ref="C6236:C6238"/>
    <mergeCell ref="D6236:D6238"/>
    <mergeCell ref="E6236:E6238"/>
    <mergeCell ref="F6236:F6238"/>
    <mergeCell ref="G6236:G6238"/>
    <mergeCell ref="H6236:H6238"/>
    <mergeCell ref="I6236:I6238"/>
    <mergeCell ref="J6236:J6238"/>
    <mergeCell ref="C6233:C6235"/>
    <mergeCell ref="D6233:D6235"/>
    <mergeCell ref="E6233:E6235"/>
    <mergeCell ref="F6233:F6235"/>
    <mergeCell ref="G6233:G6235"/>
    <mergeCell ref="H6233:H6235"/>
    <mergeCell ref="I6227:I6229"/>
    <mergeCell ref="J6227:J6229"/>
    <mergeCell ref="C6230:C6232"/>
    <mergeCell ref="D6230:D6232"/>
    <mergeCell ref="E6230:E6232"/>
    <mergeCell ref="F6230:F6232"/>
    <mergeCell ref="G6230:G6232"/>
    <mergeCell ref="H6230:H6232"/>
    <mergeCell ref="I6230:I6232"/>
    <mergeCell ref="J6230:J6232"/>
    <mergeCell ref="C6227:C6229"/>
    <mergeCell ref="D6227:D6229"/>
    <mergeCell ref="E6227:E6229"/>
    <mergeCell ref="F6227:F6229"/>
    <mergeCell ref="G6227:G6229"/>
    <mergeCell ref="H6227:H6229"/>
    <mergeCell ref="I6221:I6223"/>
    <mergeCell ref="J6221:J6223"/>
    <mergeCell ref="C6224:C6226"/>
    <mergeCell ref="D6224:D6226"/>
    <mergeCell ref="E6224:E6226"/>
    <mergeCell ref="F6224:F6226"/>
    <mergeCell ref="G6224:G6226"/>
    <mergeCell ref="H6224:H6226"/>
    <mergeCell ref="I6224:I6226"/>
    <mergeCell ref="J6224:J6226"/>
    <mergeCell ref="C6221:C6223"/>
    <mergeCell ref="D6221:D6223"/>
    <mergeCell ref="E6221:E6223"/>
    <mergeCell ref="F6221:F6223"/>
    <mergeCell ref="G6221:G6223"/>
    <mergeCell ref="H6221:H6223"/>
    <mergeCell ref="I6215:I6217"/>
    <mergeCell ref="J6215:J6217"/>
    <mergeCell ref="C6218:C6220"/>
    <mergeCell ref="D6218:D6220"/>
    <mergeCell ref="E6218:E6220"/>
    <mergeCell ref="F6218:F6220"/>
    <mergeCell ref="G6218:G6220"/>
    <mergeCell ref="H6218:H6220"/>
    <mergeCell ref="I6218:I6220"/>
    <mergeCell ref="J6218:J6220"/>
    <mergeCell ref="C6215:C6217"/>
    <mergeCell ref="D6215:D6217"/>
    <mergeCell ref="E6215:E6217"/>
    <mergeCell ref="F6215:F6217"/>
    <mergeCell ref="G6215:G6217"/>
    <mergeCell ref="H6215:H6217"/>
    <mergeCell ref="I6209:I6211"/>
    <mergeCell ref="J6209:J6211"/>
    <mergeCell ref="C6212:C6214"/>
    <mergeCell ref="D6212:D6214"/>
    <mergeCell ref="E6212:E6214"/>
    <mergeCell ref="F6212:F6214"/>
    <mergeCell ref="G6212:G6214"/>
    <mergeCell ref="H6212:H6214"/>
    <mergeCell ref="I6212:I6214"/>
    <mergeCell ref="J6212:J6214"/>
    <mergeCell ref="H6206:H6208"/>
    <mergeCell ref="I6206:I6208"/>
    <mergeCell ref="J6206:J6208"/>
    <mergeCell ref="B6209:B6247"/>
    <mergeCell ref="C6209:C6211"/>
    <mergeCell ref="D6209:D6211"/>
    <mergeCell ref="E6209:E6211"/>
    <mergeCell ref="F6209:F6211"/>
    <mergeCell ref="G6209:G6211"/>
    <mergeCell ref="H6209:H6211"/>
    <mergeCell ref="B6206:B6208"/>
    <mergeCell ref="C6206:C6208"/>
    <mergeCell ref="D6206:D6208"/>
    <mergeCell ref="E6206:E6208"/>
    <mergeCell ref="F6206:F6208"/>
    <mergeCell ref="G6206:G6208"/>
    <mergeCell ref="I6200:I6202"/>
    <mergeCell ref="J6200:J6202"/>
    <mergeCell ref="C6203:C6205"/>
    <mergeCell ref="D6203:D6205"/>
    <mergeCell ref="E6203:E6205"/>
    <mergeCell ref="F6203:F6205"/>
    <mergeCell ref="G6203:G6205"/>
    <mergeCell ref="H6203:H6205"/>
    <mergeCell ref="I6203:I6205"/>
    <mergeCell ref="J6203:J6205"/>
    <mergeCell ref="C6200:C6202"/>
    <mergeCell ref="D6200:D6202"/>
    <mergeCell ref="E6200:E6202"/>
    <mergeCell ref="F6200:F6202"/>
    <mergeCell ref="G6200:G6202"/>
    <mergeCell ref="H6200:H6202"/>
    <mergeCell ref="I6194:I6196"/>
    <mergeCell ref="J6194:J6196"/>
    <mergeCell ref="C6197:C6199"/>
    <mergeCell ref="D6197:D6199"/>
    <mergeCell ref="E6197:E6199"/>
    <mergeCell ref="F6197:F6199"/>
    <mergeCell ref="G6197:G6199"/>
    <mergeCell ref="H6197:H6199"/>
    <mergeCell ref="I6197:I6199"/>
    <mergeCell ref="J6197:J6199"/>
    <mergeCell ref="C6194:C6196"/>
    <mergeCell ref="D6194:D6196"/>
    <mergeCell ref="E6194:E6196"/>
    <mergeCell ref="F6194:F6196"/>
    <mergeCell ref="G6194:G6196"/>
    <mergeCell ref="H6194:H6196"/>
    <mergeCell ref="I6188:I6190"/>
    <mergeCell ref="J6188:J6190"/>
    <mergeCell ref="C6191:C6193"/>
    <mergeCell ref="D6191:D6193"/>
    <mergeCell ref="E6191:E6193"/>
    <mergeCell ref="F6191:F6193"/>
    <mergeCell ref="G6191:G6193"/>
    <mergeCell ref="H6191:H6193"/>
    <mergeCell ref="I6191:I6193"/>
    <mergeCell ref="J6191:J6193"/>
    <mergeCell ref="C6188:C6190"/>
    <mergeCell ref="D6188:D6190"/>
    <mergeCell ref="E6188:E6190"/>
    <mergeCell ref="F6188:F6190"/>
    <mergeCell ref="G6188:G6190"/>
    <mergeCell ref="H6188:H6190"/>
    <mergeCell ref="I6182:I6184"/>
    <mergeCell ref="J6182:J6184"/>
    <mergeCell ref="C6185:C6187"/>
    <mergeCell ref="D6185:D6187"/>
    <mergeCell ref="E6185:E6187"/>
    <mergeCell ref="F6185:F6187"/>
    <mergeCell ref="G6185:G6187"/>
    <mergeCell ref="H6185:H6187"/>
    <mergeCell ref="I6185:I6187"/>
    <mergeCell ref="J6185:J6187"/>
    <mergeCell ref="C6182:C6184"/>
    <mergeCell ref="D6182:D6184"/>
    <mergeCell ref="E6182:E6184"/>
    <mergeCell ref="F6182:F6184"/>
    <mergeCell ref="G6182:G6184"/>
    <mergeCell ref="H6182:H6184"/>
    <mergeCell ref="I6176:I6178"/>
    <mergeCell ref="J6176:J6178"/>
    <mergeCell ref="C6179:C6181"/>
    <mergeCell ref="D6179:D6181"/>
    <mergeCell ref="E6179:E6181"/>
    <mergeCell ref="F6179:F6181"/>
    <mergeCell ref="G6179:G6181"/>
    <mergeCell ref="H6179:H6181"/>
    <mergeCell ref="I6179:I6181"/>
    <mergeCell ref="J6179:J6181"/>
    <mergeCell ref="C6176:C6178"/>
    <mergeCell ref="D6176:D6178"/>
    <mergeCell ref="E6176:E6178"/>
    <mergeCell ref="F6176:F6178"/>
    <mergeCell ref="G6176:G6178"/>
    <mergeCell ref="H6176:H6178"/>
    <mergeCell ref="I6170:I6172"/>
    <mergeCell ref="J6170:J6172"/>
    <mergeCell ref="C6173:C6175"/>
    <mergeCell ref="D6173:D6175"/>
    <mergeCell ref="E6173:E6175"/>
    <mergeCell ref="F6173:F6175"/>
    <mergeCell ref="G6173:G6175"/>
    <mergeCell ref="H6173:H6175"/>
    <mergeCell ref="I6173:I6175"/>
    <mergeCell ref="J6173:J6175"/>
    <mergeCell ref="C6170:C6172"/>
    <mergeCell ref="D6170:D6172"/>
    <mergeCell ref="E6170:E6172"/>
    <mergeCell ref="F6170:F6172"/>
    <mergeCell ref="G6170:G6172"/>
    <mergeCell ref="H6170:H6172"/>
    <mergeCell ref="I6164:I6166"/>
    <mergeCell ref="J6164:J6166"/>
    <mergeCell ref="C6167:C6169"/>
    <mergeCell ref="D6167:D6169"/>
    <mergeCell ref="E6167:E6169"/>
    <mergeCell ref="F6167:F6169"/>
    <mergeCell ref="G6167:G6169"/>
    <mergeCell ref="H6167:H6169"/>
    <mergeCell ref="I6167:I6169"/>
    <mergeCell ref="J6167:J6169"/>
    <mergeCell ref="C6164:C6166"/>
    <mergeCell ref="D6164:D6166"/>
    <mergeCell ref="E6164:E6166"/>
    <mergeCell ref="F6164:F6166"/>
    <mergeCell ref="G6164:G6166"/>
    <mergeCell ref="H6164:H6166"/>
    <mergeCell ref="I6158:I6160"/>
    <mergeCell ref="J6158:J6160"/>
    <mergeCell ref="C6161:C6163"/>
    <mergeCell ref="D6161:D6163"/>
    <mergeCell ref="E6161:E6163"/>
    <mergeCell ref="F6161:F6163"/>
    <mergeCell ref="G6161:G6163"/>
    <mergeCell ref="H6161:H6163"/>
    <mergeCell ref="I6161:I6163"/>
    <mergeCell ref="J6161:J6163"/>
    <mergeCell ref="C6158:C6160"/>
    <mergeCell ref="D6158:D6160"/>
    <mergeCell ref="E6158:E6160"/>
    <mergeCell ref="F6158:F6160"/>
    <mergeCell ref="G6158:G6160"/>
    <mergeCell ref="H6158:H6160"/>
    <mergeCell ref="I6152:I6154"/>
    <mergeCell ref="J6152:J6154"/>
    <mergeCell ref="C6155:C6157"/>
    <mergeCell ref="D6155:D6157"/>
    <mergeCell ref="E6155:E6157"/>
    <mergeCell ref="F6155:F6157"/>
    <mergeCell ref="G6155:G6157"/>
    <mergeCell ref="H6155:H6157"/>
    <mergeCell ref="I6155:I6157"/>
    <mergeCell ref="J6155:J6157"/>
    <mergeCell ref="C6152:C6154"/>
    <mergeCell ref="D6152:D6154"/>
    <mergeCell ref="E6152:E6154"/>
    <mergeCell ref="F6152:F6154"/>
    <mergeCell ref="G6152:G6154"/>
    <mergeCell ref="H6152:H6154"/>
    <mergeCell ref="I6146:I6148"/>
    <mergeCell ref="J6146:J6148"/>
    <mergeCell ref="C6149:C6151"/>
    <mergeCell ref="D6149:D6151"/>
    <mergeCell ref="E6149:E6151"/>
    <mergeCell ref="F6149:F6151"/>
    <mergeCell ref="G6149:G6151"/>
    <mergeCell ref="H6149:H6151"/>
    <mergeCell ref="I6149:I6151"/>
    <mergeCell ref="J6149:J6151"/>
    <mergeCell ref="C6146:C6148"/>
    <mergeCell ref="D6146:D6148"/>
    <mergeCell ref="E6146:E6148"/>
    <mergeCell ref="F6146:F6148"/>
    <mergeCell ref="G6146:G6148"/>
    <mergeCell ref="H6146:H6148"/>
    <mergeCell ref="I6140:I6142"/>
    <mergeCell ref="J6140:J6142"/>
    <mergeCell ref="C6143:C6145"/>
    <mergeCell ref="D6143:D6145"/>
    <mergeCell ref="E6143:E6145"/>
    <mergeCell ref="F6143:F6145"/>
    <mergeCell ref="G6143:G6145"/>
    <mergeCell ref="H6143:H6145"/>
    <mergeCell ref="I6143:I6145"/>
    <mergeCell ref="J6143:J6145"/>
    <mergeCell ref="C6140:C6142"/>
    <mergeCell ref="D6140:D6142"/>
    <mergeCell ref="E6140:E6142"/>
    <mergeCell ref="F6140:F6142"/>
    <mergeCell ref="G6140:G6142"/>
    <mergeCell ref="H6140:H6142"/>
    <mergeCell ref="I6134:I6136"/>
    <mergeCell ref="J6134:J6136"/>
    <mergeCell ref="C6137:C6139"/>
    <mergeCell ref="D6137:D6139"/>
    <mergeCell ref="E6137:E6139"/>
    <mergeCell ref="F6137:F6139"/>
    <mergeCell ref="G6137:G6139"/>
    <mergeCell ref="H6137:H6139"/>
    <mergeCell ref="I6137:I6139"/>
    <mergeCell ref="J6137:J6139"/>
    <mergeCell ref="C6134:C6136"/>
    <mergeCell ref="D6134:D6136"/>
    <mergeCell ref="E6134:E6136"/>
    <mergeCell ref="F6134:F6136"/>
    <mergeCell ref="G6134:G6136"/>
    <mergeCell ref="H6134:H6136"/>
    <mergeCell ref="I6128:I6130"/>
    <mergeCell ref="J6128:J6130"/>
    <mergeCell ref="C6131:C6133"/>
    <mergeCell ref="D6131:D6133"/>
    <mergeCell ref="E6131:E6133"/>
    <mergeCell ref="F6131:F6133"/>
    <mergeCell ref="G6131:G6133"/>
    <mergeCell ref="H6131:H6133"/>
    <mergeCell ref="I6131:I6133"/>
    <mergeCell ref="J6131:J6133"/>
    <mergeCell ref="C6128:C6130"/>
    <mergeCell ref="D6128:D6130"/>
    <mergeCell ref="E6128:E6130"/>
    <mergeCell ref="F6128:F6130"/>
    <mergeCell ref="G6128:G6130"/>
    <mergeCell ref="H6128:H6130"/>
    <mergeCell ref="I6122:I6124"/>
    <mergeCell ref="J6122:J6124"/>
    <mergeCell ref="C6125:C6127"/>
    <mergeCell ref="D6125:D6127"/>
    <mergeCell ref="E6125:E6127"/>
    <mergeCell ref="F6125:F6127"/>
    <mergeCell ref="G6125:G6127"/>
    <mergeCell ref="H6125:H6127"/>
    <mergeCell ref="I6125:I6127"/>
    <mergeCell ref="J6125:J6127"/>
    <mergeCell ref="C6122:C6124"/>
    <mergeCell ref="D6122:D6124"/>
    <mergeCell ref="E6122:E6124"/>
    <mergeCell ref="F6122:F6124"/>
    <mergeCell ref="G6122:G6124"/>
    <mergeCell ref="H6122:H6124"/>
    <mergeCell ref="I6116:I6118"/>
    <mergeCell ref="J6116:J6118"/>
    <mergeCell ref="C6119:C6121"/>
    <mergeCell ref="D6119:D6121"/>
    <mergeCell ref="E6119:E6121"/>
    <mergeCell ref="F6119:F6121"/>
    <mergeCell ref="G6119:G6121"/>
    <mergeCell ref="H6119:H6121"/>
    <mergeCell ref="I6119:I6121"/>
    <mergeCell ref="J6119:J6121"/>
    <mergeCell ref="C6116:C6118"/>
    <mergeCell ref="D6116:D6118"/>
    <mergeCell ref="E6116:E6118"/>
    <mergeCell ref="F6116:F6118"/>
    <mergeCell ref="G6116:G6118"/>
    <mergeCell ref="H6116:H6118"/>
    <mergeCell ref="I6110:I6112"/>
    <mergeCell ref="J6110:J6112"/>
    <mergeCell ref="C6113:C6115"/>
    <mergeCell ref="D6113:D6115"/>
    <mergeCell ref="E6113:E6115"/>
    <mergeCell ref="F6113:F6115"/>
    <mergeCell ref="G6113:G6115"/>
    <mergeCell ref="H6113:H6115"/>
    <mergeCell ref="I6113:I6115"/>
    <mergeCell ref="J6113:J6115"/>
    <mergeCell ref="C6110:C6112"/>
    <mergeCell ref="D6110:D6112"/>
    <mergeCell ref="E6110:E6112"/>
    <mergeCell ref="F6110:F6112"/>
    <mergeCell ref="G6110:G6112"/>
    <mergeCell ref="H6110:H6112"/>
    <mergeCell ref="I6104:I6106"/>
    <mergeCell ref="J6104:J6106"/>
    <mergeCell ref="C6107:C6109"/>
    <mergeCell ref="D6107:D6109"/>
    <mergeCell ref="E6107:E6109"/>
    <mergeCell ref="F6107:F6109"/>
    <mergeCell ref="G6107:G6109"/>
    <mergeCell ref="H6107:H6109"/>
    <mergeCell ref="I6107:I6109"/>
    <mergeCell ref="J6107:J6109"/>
    <mergeCell ref="C6104:C6106"/>
    <mergeCell ref="D6104:D6106"/>
    <mergeCell ref="E6104:E6106"/>
    <mergeCell ref="F6104:F6106"/>
    <mergeCell ref="G6104:G6106"/>
    <mergeCell ref="H6104:H6106"/>
    <mergeCell ref="I6098:I6100"/>
    <mergeCell ref="J6098:J6100"/>
    <mergeCell ref="C6101:C6103"/>
    <mergeCell ref="D6101:D6103"/>
    <mergeCell ref="E6101:E6103"/>
    <mergeCell ref="F6101:F6103"/>
    <mergeCell ref="G6101:G6103"/>
    <mergeCell ref="H6101:H6103"/>
    <mergeCell ref="I6101:I6103"/>
    <mergeCell ref="J6101:J6103"/>
    <mergeCell ref="C6098:C6100"/>
    <mergeCell ref="D6098:D6100"/>
    <mergeCell ref="E6098:E6100"/>
    <mergeCell ref="F6098:F6100"/>
    <mergeCell ref="G6098:G6100"/>
    <mergeCell ref="H6098:H6100"/>
    <mergeCell ref="I6092:I6094"/>
    <mergeCell ref="J6092:J6094"/>
    <mergeCell ref="C6095:C6097"/>
    <mergeCell ref="D6095:D6097"/>
    <mergeCell ref="E6095:E6097"/>
    <mergeCell ref="F6095:F6097"/>
    <mergeCell ref="G6095:G6097"/>
    <mergeCell ref="H6095:H6097"/>
    <mergeCell ref="I6095:I6097"/>
    <mergeCell ref="J6095:J6097"/>
    <mergeCell ref="C6092:C6094"/>
    <mergeCell ref="D6092:D6094"/>
    <mergeCell ref="E6092:E6094"/>
    <mergeCell ref="F6092:F6094"/>
    <mergeCell ref="G6092:G6094"/>
    <mergeCell ref="H6092:H6094"/>
    <mergeCell ref="I6086:I6088"/>
    <mergeCell ref="J6086:J6088"/>
    <mergeCell ref="C6089:C6091"/>
    <mergeCell ref="D6089:D6091"/>
    <mergeCell ref="E6089:E6091"/>
    <mergeCell ref="F6089:F6091"/>
    <mergeCell ref="G6089:G6091"/>
    <mergeCell ref="H6089:H6091"/>
    <mergeCell ref="I6089:I6091"/>
    <mergeCell ref="J6089:J6091"/>
    <mergeCell ref="C6086:C6088"/>
    <mergeCell ref="D6086:D6088"/>
    <mergeCell ref="E6086:E6088"/>
    <mergeCell ref="F6086:F6088"/>
    <mergeCell ref="G6086:G6088"/>
    <mergeCell ref="H6086:H6088"/>
    <mergeCell ref="I6080:I6082"/>
    <mergeCell ref="J6080:J6082"/>
    <mergeCell ref="C6083:C6085"/>
    <mergeCell ref="D6083:D6085"/>
    <mergeCell ref="E6083:E6085"/>
    <mergeCell ref="F6083:F6085"/>
    <mergeCell ref="G6083:G6085"/>
    <mergeCell ref="H6083:H6085"/>
    <mergeCell ref="I6083:I6085"/>
    <mergeCell ref="J6083:J6085"/>
    <mergeCell ref="C6080:C6082"/>
    <mergeCell ref="D6080:D6082"/>
    <mergeCell ref="E6080:E6082"/>
    <mergeCell ref="F6080:F6082"/>
    <mergeCell ref="G6080:G6082"/>
    <mergeCell ref="H6080:H6082"/>
    <mergeCell ref="I6074:I6076"/>
    <mergeCell ref="J6074:J6076"/>
    <mergeCell ref="C6077:C6079"/>
    <mergeCell ref="D6077:D6079"/>
    <mergeCell ref="E6077:E6079"/>
    <mergeCell ref="F6077:F6079"/>
    <mergeCell ref="G6077:G6079"/>
    <mergeCell ref="H6077:H6079"/>
    <mergeCell ref="I6077:I6079"/>
    <mergeCell ref="J6077:J6079"/>
    <mergeCell ref="C6074:C6076"/>
    <mergeCell ref="D6074:D6076"/>
    <mergeCell ref="E6074:E6076"/>
    <mergeCell ref="F6074:F6076"/>
    <mergeCell ref="G6074:G6076"/>
    <mergeCell ref="H6074:H6076"/>
    <mergeCell ref="I6068:I6070"/>
    <mergeCell ref="J6068:J6070"/>
    <mergeCell ref="C6071:C6073"/>
    <mergeCell ref="D6071:D6073"/>
    <mergeCell ref="E6071:E6073"/>
    <mergeCell ref="F6071:F6073"/>
    <mergeCell ref="G6071:G6073"/>
    <mergeCell ref="H6071:H6073"/>
    <mergeCell ref="I6071:I6073"/>
    <mergeCell ref="J6071:J6073"/>
    <mergeCell ref="C6068:C6070"/>
    <mergeCell ref="D6068:D6070"/>
    <mergeCell ref="E6068:E6070"/>
    <mergeCell ref="F6068:F6070"/>
    <mergeCell ref="G6068:G6070"/>
    <mergeCell ref="H6068:H6070"/>
    <mergeCell ref="I6062:I6064"/>
    <mergeCell ref="J6062:J6064"/>
    <mergeCell ref="C6065:C6067"/>
    <mergeCell ref="D6065:D6067"/>
    <mergeCell ref="E6065:E6067"/>
    <mergeCell ref="F6065:F6067"/>
    <mergeCell ref="G6065:G6067"/>
    <mergeCell ref="H6065:H6067"/>
    <mergeCell ref="I6065:I6067"/>
    <mergeCell ref="J6065:J6067"/>
    <mergeCell ref="C6062:C6064"/>
    <mergeCell ref="D6062:D6064"/>
    <mergeCell ref="E6062:E6064"/>
    <mergeCell ref="F6062:F6064"/>
    <mergeCell ref="G6062:G6064"/>
    <mergeCell ref="H6062:H6064"/>
    <mergeCell ref="I6056:I6058"/>
    <mergeCell ref="J6056:J6058"/>
    <mergeCell ref="C6059:C6061"/>
    <mergeCell ref="D6059:D6061"/>
    <mergeCell ref="E6059:E6061"/>
    <mergeCell ref="F6059:F6061"/>
    <mergeCell ref="G6059:G6061"/>
    <mergeCell ref="H6059:H6061"/>
    <mergeCell ref="I6059:I6061"/>
    <mergeCell ref="J6059:J6061"/>
    <mergeCell ref="C6056:C6058"/>
    <mergeCell ref="D6056:D6058"/>
    <mergeCell ref="E6056:E6058"/>
    <mergeCell ref="F6056:F6058"/>
    <mergeCell ref="G6056:G6058"/>
    <mergeCell ref="H6056:H6058"/>
    <mergeCell ref="I6050:I6052"/>
    <mergeCell ref="J6050:J6052"/>
    <mergeCell ref="C6053:C6055"/>
    <mergeCell ref="D6053:D6055"/>
    <mergeCell ref="E6053:E6055"/>
    <mergeCell ref="F6053:F6055"/>
    <mergeCell ref="G6053:G6055"/>
    <mergeCell ref="H6053:H6055"/>
    <mergeCell ref="I6053:I6055"/>
    <mergeCell ref="J6053:J6055"/>
    <mergeCell ref="C6050:C6052"/>
    <mergeCell ref="D6050:D6052"/>
    <mergeCell ref="E6050:E6052"/>
    <mergeCell ref="F6050:F6052"/>
    <mergeCell ref="G6050:G6052"/>
    <mergeCell ref="H6050:H6052"/>
    <mergeCell ref="I6044:I6046"/>
    <mergeCell ref="J6044:J6046"/>
    <mergeCell ref="C6047:C6049"/>
    <mergeCell ref="D6047:D6049"/>
    <mergeCell ref="E6047:E6049"/>
    <mergeCell ref="F6047:F6049"/>
    <mergeCell ref="G6047:G6049"/>
    <mergeCell ref="H6047:H6049"/>
    <mergeCell ref="I6047:I6049"/>
    <mergeCell ref="J6047:J6049"/>
    <mergeCell ref="C6044:C6046"/>
    <mergeCell ref="D6044:D6046"/>
    <mergeCell ref="E6044:E6046"/>
    <mergeCell ref="F6044:F6046"/>
    <mergeCell ref="G6044:G6046"/>
    <mergeCell ref="H6044:H6046"/>
    <mergeCell ref="I6038:I6040"/>
    <mergeCell ref="J6038:J6040"/>
    <mergeCell ref="C6041:C6043"/>
    <mergeCell ref="D6041:D6043"/>
    <mergeCell ref="E6041:E6043"/>
    <mergeCell ref="F6041:F6043"/>
    <mergeCell ref="G6041:G6043"/>
    <mergeCell ref="H6041:H6043"/>
    <mergeCell ref="I6041:I6043"/>
    <mergeCell ref="J6041:J6043"/>
    <mergeCell ref="C6038:C6040"/>
    <mergeCell ref="D6038:D6040"/>
    <mergeCell ref="E6038:E6040"/>
    <mergeCell ref="F6038:F6040"/>
    <mergeCell ref="G6038:G6040"/>
    <mergeCell ref="H6038:H6040"/>
    <mergeCell ref="I6032:I6034"/>
    <mergeCell ref="J6032:J6034"/>
    <mergeCell ref="C6035:C6037"/>
    <mergeCell ref="D6035:D6037"/>
    <mergeCell ref="E6035:E6037"/>
    <mergeCell ref="F6035:F6037"/>
    <mergeCell ref="G6035:G6037"/>
    <mergeCell ref="H6035:H6037"/>
    <mergeCell ref="I6035:I6037"/>
    <mergeCell ref="J6035:J6037"/>
    <mergeCell ref="C6032:C6034"/>
    <mergeCell ref="D6032:D6034"/>
    <mergeCell ref="E6032:E6034"/>
    <mergeCell ref="F6032:F6034"/>
    <mergeCell ref="G6032:G6034"/>
    <mergeCell ref="H6032:H6034"/>
    <mergeCell ref="I6026:I6028"/>
    <mergeCell ref="J6026:J6028"/>
    <mergeCell ref="C6029:C6031"/>
    <mergeCell ref="D6029:D6031"/>
    <mergeCell ref="E6029:E6031"/>
    <mergeCell ref="F6029:F6031"/>
    <mergeCell ref="G6029:G6031"/>
    <mergeCell ref="H6029:H6031"/>
    <mergeCell ref="I6029:I6031"/>
    <mergeCell ref="J6029:J6031"/>
    <mergeCell ref="C6026:C6028"/>
    <mergeCell ref="D6026:D6028"/>
    <mergeCell ref="E6026:E6028"/>
    <mergeCell ref="F6026:F6028"/>
    <mergeCell ref="G6026:G6028"/>
    <mergeCell ref="H6026:H6028"/>
    <mergeCell ref="I6020:I6022"/>
    <mergeCell ref="J6020:J6022"/>
    <mergeCell ref="C6023:C6025"/>
    <mergeCell ref="D6023:D6025"/>
    <mergeCell ref="E6023:E6025"/>
    <mergeCell ref="F6023:F6025"/>
    <mergeCell ref="G6023:G6025"/>
    <mergeCell ref="H6023:H6025"/>
    <mergeCell ref="I6023:I6025"/>
    <mergeCell ref="J6023:J6025"/>
    <mergeCell ref="C6020:C6022"/>
    <mergeCell ref="D6020:D6022"/>
    <mergeCell ref="E6020:E6022"/>
    <mergeCell ref="F6020:F6022"/>
    <mergeCell ref="G6020:G6022"/>
    <mergeCell ref="H6020:H6022"/>
    <mergeCell ref="I6014:I6016"/>
    <mergeCell ref="J6014:J6016"/>
    <mergeCell ref="C6017:C6019"/>
    <mergeCell ref="D6017:D6019"/>
    <mergeCell ref="E6017:E6019"/>
    <mergeCell ref="F6017:F6019"/>
    <mergeCell ref="G6017:G6019"/>
    <mergeCell ref="H6017:H6019"/>
    <mergeCell ref="I6017:I6019"/>
    <mergeCell ref="J6017:J6019"/>
    <mergeCell ref="C6014:C6016"/>
    <mergeCell ref="D6014:D6016"/>
    <mergeCell ref="E6014:E6016"/>
    <mergeCell ref="F6014:F6016"/>
    <mergeCell ref="G6014:G6016"/>
    <mergeCell ref="H6014:H6016"/>
    <mergeCell ref="I6008:I6010"/>
    <mergeCell ref="J6008:J6010"/>
    <mergeCell ref="C6011:C6013"/>
    <mergeCell ref="D6011:D6013"/>
    <mergeCell ref="E6011:E6013"/>
    <mergeCell ref="F6011:F6013"/>
    <mergeCell ref="G6011:G6013"/>
    <mergeCell ref="H6011:H6013"/>
    <mergeCell ref="I6011:I6013"/>
    <mergeCell ref="J6011:J6013"/>
    <mergeCell ref="C6008:C6010"/>
    <mergeCell ref="D6008:D6010"/>
    <mergeCell ref="E6008:E6010"/>
    <mergeCell ref="F6008:F6010"/>
    <mergeCell ref="G6008:G6010"/>
    <mergeCell ref="H6008:H6010"/>
    <mergeCell ref="I6002:I6004"/>
    <mergeCell ref="J6002:J6004"/>
    <mergeCell ref="C6005:C6007"/>
    <mergeCell ref="D6005:D6007"/>
    <mergeCell ref="E6005:E6007"/>
    <mergeCell ref="F6005:F6007"/>
    <mergeCell ref="G6005:G6007"/>
    <mergeCell ref="H6005:H6007"/>
    <mergeCell ref="I6005:I6007"/>
    <mergeCell ref="J6005:J6007"/>
    <mergeCell ref="C6002:C6004"/>
    <mergeCell ref="D6002:D6004"/>
    <mergeCell ref="E6002:E6004"/>
    <mergeCell ref="F6002:F6004"/>
    <mergeCell ref="G6002:G6004"/>
    <mergeCell ref="H6002:H6004"/>
    <mergeCell ref="I5996:I5998"/>
    <mergeCell ref="J5996:J5998"/>
    <mergeCell ref="C5999:C6001"/>
    <mergeCell ref="D5999:D6001"/>
    <mergeCell ref="E5999:E6001"/>
    <mergeCell ref="F5999:F6001"/>
    <mergeCell ref="G5999:G6001"/>
    <mergeCell ref="H5999:H6001"/>
    <mergeCell ref="I5999:I6001"/>
    <mergeCell ref="J5999:J6001"/>
    <mergeCell ref="C5996:C5998"/>
    <mergeCell ref="D5996:D5998"/>
    <mergeCell ref="E5996:E5998"/>
    <mergeCell ref="F5996:F5998"/>
    <mergeCell ref="G5996:G5998"/>
    <mergeCell ref="H5996:H5998"/>
    <mergeCell ref="I5990:I5992"/>
    <mergeCell ref="J5990:J5992"/>
    <mergeCell ref="C5993:C5995"/>
    <mergeCell ref="D5993:D5995"/>
    <mergeCell ref="E5993:E5995"/>
    <mergeCell ref="F5993:F5995"/>
    <mergeCell ref="G5993:G5995"/>
    <mergeCell ref="H5993:H5995"/>
    <mergeCell ref="I5993:I5995"/>
    <mergeCell ref="J5993:J5995"/>
    <mergeCell ref="C5990:C5992"/>
    <mergeCell ref="D5990:D5992"/>
    <mergeCell ref="E5990:E5992"/>
    <mergeCell ref="F5990:F5992"/>
    <mergeCell ref="G5990:G5992"/>
    <mergeCell ref="H5990:H5992"/>
    <mergeCell ref="I5984:I5986"/>
    <mergeCell ref="J5984:J5986"/>
    <mergeCell ref="C5987:C5989"/>
    <mergeCell ref="D5987:D5989"/>
    <mergeCell ref="E5987:E5989"/>
    <mergeCell ref="F5987:F5989"/>
    <mergeCell ref="G5987:G5989"/>
    <mergeCell ref="H5987:H5989"/>
    <mergeCell ref="I5987:I5989"/>
    <mergeCell ref="J5987:J5989"/>
    <mergeCell ref="C5984:C5986"/>
    <mergeCell ref="D5984:D5986"/>
    <mergeCell ref="E5984:E5986"/>
    <mergeCell ref="F5984:F5986"/>
    <mergeCell ref="G5984:G5986"/>
    <mergeCell ref="H5984:H5986"/>
    <mergeCell ref="I5978:I5980"/>
    <mergeCell ref="J5978:J5980"/>
    <mergeCell ref="C5981:C5983"/>
    <mergeCell ref="D5981:D5983"/>
    <mergeCell ref="E5981:E5983"/>
    <mergeCell ref="F5981:F5983"/>
    <mergeCell ref="G5981:G5983"/>
    <mergeCell ref="H5981:H5983"/>
    <mergeCell ref="I5981:I5983"/>
    <mergeCell ref="J5981:J5983"/>
    <mergeCell ref="C5978:C5980"/>
    <mergeCell ref="D5978:D5980"/>
    <mergeCell ref="E5978:E5980"/>
    <mergeCell ref="F5978:F5980"/>
    <mergeCell ref="G5978:G5980"/>
    <mergeCell ref="H5978:H5980"/>
    <mergeCell ref="I5972:I5974"/>
    <mergeCell ref="J5972:J5974"/>
    <mergeCell ref="C5975:C5977"/>
    <mergeCell ref="D5975:D5977"/>
    <mergeCell ref="E5975:E5977"/>
    <mergeCell ref="F5975:F5977"/>
    <mergeCell ref="G5975:G5977"/>
    <mergeCell ref="H5975:H5977"/>
    <mergeCell ref="I5975:I5977"/>
    <mergeCell ref="J5975:J5977"/>
    <mergeCell ref="C5972:C5974"/>
    <mergeCell ref="D5972:D5974"/>
    <mergeCell ref="E5972:E5974"/>
    <mergeCell ref="F5972:F5974"/>
    <mergeCell ref="G5972:G5974"/>
    <mergeCell ref="H5972:H5974"/>
    <mergeCell ref="I5966:I5968"/>
    <mergeCell ref="J5966:J5968"/>
    <mergeCell ref="C5969:C5971"/>
    <mergeCell ref="D5969:D5971"/>
    <mergeCell ref="E5969:E5971"/>
    <mergeCell ref="F5969:F5971"/>
    <mergeCell ref="G5969:G5971"/>
    <mergeCell ref="H5969:H5971"/>
    <mergeCell ref="I5969:I5971"/>
    <mergeCell ref="J5969:J5971"/>
    <mergeCell ref="C5966:C5968"/>
    <mergeCell ref="D5966:D5968"/>
    <mergeCell ref="E5966:E5968"/>
    <mergeCell ref="F5966:F5968"/>
    <mergeCell ref="G5966:G5968"/>
    <mergeCell ref="H5966:H5968"/>
    <mergeCell ref="I5960:I5962"/>
    <mergeCell ref="J5960:J5962"/>
    <mergeCell ref="C5963:C5965"/>
    <mergeCell ref="D5963:D5965"/>
    <mergeCell ref="E5963:E5965"/>
    <mergeCell ref="F5963:F5965"/>
    <mergeCell ref="G5963:G5965"/>
    <mergeCell ref="H5963:H5965"/>
    <mergeCell ref="I5963:I5965"/>
    <mergeCell ref="J5963:J5965"/>
    <mergeCell ref="C5960:C5962"/>
    <mergeCell ref="D5960:D5962"/>
    <mergeCell ref="E5960:E5962"/>
    <mergeCell ref="F5960:F5962"/>
    <mergeCell ref="G5960:G5962"/>
    <mergeCell ref="H5960:H5962"/>
    <mergeCell ref="I5954:I5956"/>
    <mergeCell ref="J5954:J5956"/>
    <mergeCell ref="C5957:C5959"/>
    <mergeCell ref="D5957:D5959"/>
    <mergeCell ref="E5957:E5959"/>
    <mergeCell ref="F5957:F5959"/>
    <mergeCell ref="G5957:G5959"/>
    <mergeCell ref="H5957:H5959"/>
    <mergeCell ref="I5957:I5959"/>
    <mergeCell ref="J5957:J5959"/>
    <mergeCell ref="C5954:C5956"/>
    <mergeCell ref="D5954:D5956"/>
    <mergeCell ref="E5954:E5956"/>
    <mergeCell ref="F5954:F5956"/>
    <mergeCell ref="G5954:G5956"/>
    <mergeCell ref="H5954:H5956"/>
    <mergeCell ref="I5948:I5950"/>
    <mergeCell ref="J5948:J5950"/>
    <mergeCell ref="C5951:C5953"/>
    <mergeCell ref="D5951:D5953"/>
    <mergeCell ref="E5951:E5953"/>
    <mergeCell ref="F5951:F5953"/>
    <mergeCell ref="G5951:G5953"/>
    <mergeCell ref="H5951:H5953"/>
    <mergeCell ref="I5951:I5953"/>
    <mergeCell ref="J5951:J5953"/>
    <mergeCell ref="C5948:C5950"/>
    <mergeCell ref="D5948:D5950"/>
    <mergeCell ref="E5948:E5950"/>
    <mergeCell ref="F5948:F5950"/>
    <mergeCell ref="G5948:G5950"/>
    <mergeCell ref="H5948:H5950"/>
    <mergeCell ref="I5942:I5944"/>
    <mergeCell ref="J5942:J5944"/>
    <mergeCell ref="C5945:C5947"/>
    <mergeCell ref="D5945:D5947"/>
    <mergeCell ref="E5945:E5947"/>
    <mergeCell ref="F5945:F5947"/>
    <mergeCell ref="G5945:G5947"/>
    <mergeCell ref="H5945:H5947"/>
    <mergeCell ref="I5945:I5947"/>
    <mergeCell ref="J5945:J5947"/>
    <mergeCell ref="C5942:C5944"/>
    <mergeCell ref="D5942:D5944"/>
    <mergeCell ref="E5942:E5944"/>
    <mergeCell ref="F5942:F5944"/>
    <mergeCell ref="G5942:G5944"/>
    <mergeCell ref="H5942:H5944"/>
    <mergeCell ref="I5936:I5938"/>
    <mergeCell ref="J5936:J5938"/>
    <mergeCell ref="C5939:C5941"/>
    <mergeCell ref="D5939:D5941"/>
    <mergeCell ref="E5939:E5941"/>
    <mergeCell ref="F5939:F5941"/>
    <mergeCell ref="G5939:G5941"/>
    <mergeCell ref="H5939:H5941"/>
    <mergeCell ref="I5939:I5941"/>
    <mergeCell ref="J5939:J5941"/>
    <mergeCell ref="C5936:C5938"/>
    <mergeCell ref="D5936:D5938"/>
    <mergeCell ref="E5936:E5938"/>
    <mergeCell ref="F5936:F5938"/>
    <mergeCell ref="G5936:G5938"/>
    <mergeCell ref="H5936:H5938"/>
    <mergeCell ref="I5930:I5932"/>
    <mergeCell ref="J5930:J5932"/>
    <mergeCell ref="C5933:C5935"/>
    <mergeCell ref="D5933:D5935"/>
    <mergeCell ref="E5933:E5935"/>
    <mergeCell ref="F5933:F5935"/>
    <mergeCell ref="G5933:G5935"/>
    <mergeCell ref="H5933:H5935"/>
    <mergeCell ref="I5933:I5935"/>
    <mergeCell ref="J5933:J5935"/>
    <mergeCell ref="C5930:C5932"/>
    <mergeCell ref="D5930:D5932"/>
    <mergeCell ref="E5930:E5932"/>
    <mergeCell ref="F5930:F5932"/>
    <mergeCell ref="G5930:G5932"/>
    <mergeCell ref="H5930:H5932"/>
    <mergeCell ref="I5924:I5926"/>
    <mergeCell ref="J5924:J5926"/>
    <mergeCell ref="C5927:C5929"/>
    <mergeCell ref="D5927:D5929"/>
    <mergeCell ref="E5927:E5929"/>
    <mergeCell ref="F5927:F5929"/>
    <mergeCell ref="G5927:G5929"/>
    <mergeCell ref="H5927:H5929"/>
    <mergeCell ref="I5927:I5929"/>
    <mergeCell ref="J5927:J5929"/>
    <mergeCell ref="C5924:C5926"/>
    <mergeCell ref="D5924:D5926"/>
    <mergeCell ref="E5924:E5926"/>
    <mergeCell ref="F5924:F5926"/>
    <mergeCell ref="G5924:G5926"/>
    <mergeCell ref="H5924:H5926"/>
    <mergeCell ref="I5918:I5920"/>
    <mergeCell ref="J5918:J5920"/>
    <mergeCell ref="C5921:C5923"/>
    <mergeCell ref="D5921:D5923"/>
    <mergeCell ref="E5921:E5923"/>
    <mergeCell ref="F5921:F5923"/>
    <mergeCell ref="G5921:G5923"/>
    <mergeCell ref="H5921:H5923"/>
    <mergeCell ref="I5921:I5923"/>
    <mergeCell ref="J5921:J5923"/>
    <mergeCell ref="C5918:C5920"/>
    <mergeCell ref="D5918:D5920"/>
    <mergeCell ref="E5918:E5920"/>
    <mergeCell ref="F5918:F5920"/>
    <mergeCell ref="G5918:G5920"/>
    <mergeCell ref="H5918:H5920"/>
    <mergeCell ref="I5912:I5914"/>
    <mergeCell ref="J5912:J5914"/>
    <mergeCell ref="C5915:C5917"/>
    <mergeCell ref="D5915:D5917"/>
    <mergeCell ref="E5915:E5917"/>
    <mergeCell ref="F5915:F5917"/>
    <mergeCell ref="G5915:G5917"/>
    <mergeCell ref="H5915:H5917"/>
    <mergeCell ref="I5915:I5917"/>
    <mergeCell ref="J5915:J5917"/>
    <mergeCell ref="C5912:C5914"/>
    <mergeCell ref="D5912:D5914"/>
    <mergeCell ref="E5912:E5914"/>
    <mergeCell ref="F5912:F5914"/>
    <mergeCell ref="G5912:G5914"/>
    <mergeCell ref="H5912:H5914"/>
    <mergeCell ref="I5906:I5908"/>
    <mergeCell ref="J5906:J5908"/>
    <mergeCell ref="C5909:C5911"/>
    <mergeCell ref="D5909:D5911"/>
    <mergeCell ref="E5909:E5911"/>
    <mergeCell ref="F5909:F5911"/>
    <mergeCell ref="G5909:G5911"/>
    <mergeCell ref="H5909:H5911"/>
    <mergeCell ref="I5909:I5911"/>
    <mergeCell ref="J5909:J5911"/>
    <mergeCell ref="C5906:C5908"/>
    <mergeCell ref="D5906:D5908"/>
    <mergeCell ref="E5906:E5908"/>
    <mergeCell ref="F5906:F5908"/>
    <mergeCell ref="G5906:G5908"/>
    <mergeCell ref="H5906:H5908"/>
    <mergeCell ref="I5900:I5902"/>
    <mergeCell ref="J5900:J5902"/>
    <mergeCell ref="C5903:C5905"/>
    <mergeCell ref="D5903:D5905"/>
    <mergeCell ref="E5903:E5905"/>
    <mergeCell ref="F5903:F5905"/>
    <mergeCell ref="G5903:G5905"/>
    <mergeCell ref="H5903:H5905"/>
    <mergeCell ref="I5903:I5905"/>
    <mergeCell ref="J5903:J5905"/>
    <mergeCell ref="C5900:C5902"/>
    <mergeCell ref="D5900:D5902"/>
    <mergeCell ref="E5900:E5902"/>
    <mergeCell ref="F5900:F5902"/>
    <mergeCell ref="G5900:G5902"/>
    <mergeCell ref="H5900:H5902"/>
    <mergeCell ref="I5894:I5896"/>
    <mergeCell ref="J5894:J5896"/>
    <mergeCell ref="C5897:C5899"/>
    <mergeCell ref="D5897:D5899"/>
    <mergeCell ref="E5897:E5899"/>
    <mergeCell ref="F5897:F5899"/>
    <mergeCell ref="G5897:G5899"/>
    <mergeCell ref="H5897:H5899"/>
    <mergeCell ref="I5897:I5899"/>
    <mergeCell ref="J5897:J5899"/>
    <mergeCell ref="C5894:C5896"/>
    <mergeCell ref="D5894:D5896"/>
    <mergeCell ref="E5894:E5896"/>
    <mergeCell ref="F5894:F5896"/>
    <mergeCell ref="G5894:G5896"/>
    <mergeCell ref="H5894:H5896"/>
    <mergeCell ref="I5888:I5890"/>
    <mergeCell ref="J5888:J5890"/>
    <mergeCell ref="C5891:C5893"/>
    <mergeCell ref="D5891:D5893"/>
    <mergeCell ref="E5891:E5893"/>
    <mergeCell ref="F5891:F5893"/>
    <mergeCell ref="G5891:G5893"/>
    <mergeCell ref="H5891:H5893"/>
    <mergeCell ref="I5891:I5893"/>
    <mergeCell ref="J5891:J5893"/>
    <mergeCell ref="C5888:C5890"/>
    <mergeCell ref="D5888:D5890"/>
    <mergeCell ref="E5888:E5890"/>
    <mergeCell ref="F5888:F5890"/>
    <mergeCell ref="G5888:G5890"/>
    <mergeCell ref="H5888:H5890"/>
    <mergeCell ref="I5882:I5884"/>
    <mergeCell ref="J5882:J5884"/>
    <mergeCell ref="C5885:C5887"/>
    <mergeCell ref="D5885:D5887"/>
    <mergeCell ref="E5885:E5887"/>
    <mergeCell ref="F5885:F5887"/>
    <mergeCell ref="G5885:G5887"/>
    <mergeCell ref="H5885:H5887"/>
    <mergeCell ref="I5885:I5887"/>
    <mergeCell ref="J5885:J5887"/>
    <mergeCell ref="C5882:C5884"/>
    <mergeCell ref="D5882:D5884"/>
    <mergeCell ref="E5882:E5884"/>
    <mergeCell ref="F5882:F5884"/>
    <mergeCell ref="G5882:G5884"/>
    <mergeCell ref="H5882:H5884"/>
    <mergeCell ref="I5876:I5878"/>
    <mergeCell ref="J5876:J5878"/>
    <mergeCell ref="C5879:C5881"/>
    <mergeCell ref="D5879:D5881"/>
    <mergeCell ref="E5879:E5881"/>
    <mergeCell ref="F5879:F5881"/>
    <mergeCell ref="G5879:G5881"/>
    <mergeCell ref="H5879:H5881"/>
    <mergeCell ref="I5879:I5881"/>
    <mergeCell ref="J5879:J5881"/>
    <mergeCell ref="C5876:C5878"/>
    <mergeCell ref="D5876:D5878"/>
    <mergeCell ref="E5876:E5878"/>
    <mergeCell ref="F5876:F5878"/>
    <mergeCell ref="G5876:G5878"/>
    <mergeCell ref="H5876:H5878"/>
    <mergeCell ref="I5870:I5872"/>
    <mergeCell ref="J5870:J5872"/>
    <mergeCell ref="C5873:C5875"/>
    <mergeCell ref="D5873:D5875"/>
    <mergeCell ref="E5873:E5875"/>
    <mergeCell ref="F5873:F5875"/>
    <mergeCell ref="G5873:G5875"/>
    <mergeCell ref="H5873:H5875"/>
    <mergeCell ref="I5873:I5875"/>
    <mergeCell ref="J5873:J5875"/>
    <mergeCell ref="C5870:C5872"/>
    <mergeCell ref="D5870:D5872"/>
    <mergeCell ref="E5870:E5872"/>
    <mergeCell ref="F5870:F5872"/>
    <mergeCell ref="G5870:G5872"/>
    <mergeCell ref="H5870:H5872"/>
    <mergeCell ref="I5864:I5866"/>
    <mergeCell ref="J5864:J5866"/>
    <mergeCell ref="C5867:C5869"/>
    <mergeCell ref="D5867:D5869"/>
    <mergeCell ref="E5867:E5869"/>
    <mergeCell ref="F5867:F5869"/>
    <mergeCell ref="G5867:G5869"/>
    <mergeCell ref="H5867:H5869"/>
    <mergeCell ref="I5867:I5869"/>
    <mergeCell ref="J5867:J5869"/>
    <mergeCell ref="C5864:C5866"/>
    <mergeCell ref="D5864:D5866"/>
    <mergeCell ref="E5864:E5866"/>
    <mergeCell ref="F5864:F5866"/>
    <mergeCell ref="G5864:G5866"/>
    <mergeCell ref="H5864:H5866"/>
    <mergeCell ref="I5858:I5860"/>
    <mergeCell ref="J5858:J5860"/>
    <mergeCell ref="C5861:C5863"/>
    <mergeCell ref="D5861:D5863"/>
    <mergeCell ref="E5861:E5863"/>
    <mergeCell ref="F5861:F5863"/>
    <mergeCell ref="G5861:G5863"/>
    <mergeCell ref="H5861:H5863"/>
    <mergeCell ref="I5861:I5863"/>
    <mergeCell ref="J5861:J5863"/>
    <mergeCell ref="C5858:C5860"/>
    <mergeCell ref="D5858:D5860"/>
    <mergeCell ref="E5858:E5860"/>
    <mergeCell ref="F5858:F5860"/>
    <mergeCell ref="G5858:G5860"/>
    <mergeCell ref="H5858:H5860"/>
    <mergeCell ref="I5852:I5854"/>
    <mergeCell ref="J5852:J5854"/>
    <mergeCell ref="C5855:C5857"/>
    <mergeCell ref="D5855:D5857"/>
    <mergeCell ref="E5855:E5857"/>
    <mergeCell ref="F5855:F5857"/>
    <mergeCell ref="G5855:G5857"/>
    <mergeCell ref="H5855:H5857"/>
    <mergeCell ref="I5855:I5857"/>
    <mergeCell ref="J5855:J5857"/>
    <mergeCell ref="C5852:C5854"/>
    <mergeCell ref="D5852:D5854"/>
    <mergeCell ref="E5852:E5854"/>
    <mergeCell ref="F5852:F5854"/>
    <mergeCell ref="G5852:G5854"/>
    <mergeCell ref="H5852:H5854"/>
    <mergeCell ref="I5846:I5848"/>
    <mergeCell ref="J5846:J5848"/>
    <mergeCell ref="C5849:C5851"/>
    <mergeCell ref="D5849:D5851"/>
    <mergeCell ref="E5849:E5851"/>
    <mergeCell ref="F5849:F5851"/>
    <mergeCell ref="G5849:G5851"/>
    <mergeCell ref="H5849:H5851"/>
    <mergeCell ref="I5849:I5851"/>
    <mergeCell ref="J5849:J5851"/>
    <mergeCell ref="C5846:C5848"/>
    <mergeCell ref="D5846:D5848"/>
    <mergeCell ref="E5846:E5848"/>
    <mergeCell ref="F5846:F5848"/>
    <mergeCell ref="G5846:G5848"/>
    <mergeCell ref="H5846:H5848"/>
    <mergeCell ref="I5840:I5842"/>
    <mergeCell ref="J5840:J5842"/>
    <mergeCell ref="C5843:C5845"/>
    <mergeCell ref="D5843:D5845"/>
    <mergeCell ref="E5843:E5845"/>
    <mergeCell ref="F5843:F5845"/>
    <mergeCell ref="G5843:G5845"/>
    <mergeCell ref="H5843:H5845"/>
    <mergeCell ref="I5843:I5845"/>
    <mergeCell ref="J5843:J5845"/>
    <mergeCell ref="C5840:C5842"/>
    <mergeCell ref="D5840:D5842"/>
    <mergeCell ref="E5840:E5842"/>
    <mergeCell ref="F5840:F5842"/>
    <mergeCell ref="G5840:G5842"/>
    <mergeCell ref="H5840:H5842"/>
    <mergeCell ref="I5834:I5836"/>
    <mergeCell ref="J5834:J5836"/>
    <mergeCell ref="C5837:C5839"/>
    <mergeCell ref="D5837:D5839"/>
    <mergeCell ref="E5837:E5839"/>
    <mergeCell ref="F5837:F5839"/>
    <mergeCell ref="G5837:G5839"/>
    <mergeCell ref="H5837:H5839"/>
    <mergeCell ref="I5837:I5839"/>
    <mergeCell ref="J5837:J5839"/>
    <mergeCell ref="C5834:C5836"/>
    <mergeCell ref="D5834:D5836"/>
    <mergeCell ref="E5834:E5836"/>
    <mergeCell ref="F5834:F5836"/>
    <mergeCell ref="G5834:G5836"/>
    <mergeCell ref="H5834:H5836"/>
    <mergeCell ref="I5828:I5830"/>
    <mergeCell ref="J5828:J5830"/>
    <mergeCell ref="C5831:C5833"/>
    <mergeCell ref="D5831:D5833"/>
    <mergeCell ref="E5831:E5833"/>
    <mergeCell ref="F5831:F5833"/>
    <mergeCell ref="G5831:G5833"/>
    <mergeCell ref="H5831:H5833"/>
    <mergeCell ref="I5831:I5833"/>
    <mergeCell ref="J5831:J5833"/>
    <mergeCell ref="C5828:C5830"/>
    <mergeCell ref="D5828:D5830"/>
    <mergeCell ref="E5828:E5830"/>
    <mergeCell ref="F5828:F5830"/>
    <mergeCell ref="G5828:G5830"/>
    <mergeCell ref="H5828:H5830"/>
    <mergeCell ref="I5822:I5824"/>
    <mergeCell ref="J5822:J5824"/>
    <mergeCell ref="C5825:C5827"/>
    <mergeCell ref="D5825:D5827"/>
    <mergeCell ref="E5825:E5827"/>
    <mergeCell ref="F5825:F5827"/>
    <mergeCell ref="G5825:G5827"/>
    <mergeCell ref="H5825:H5827"/>
    <mergeCell ref="I5825:I5827"/>
    <mergeCell ref="J5825:J5827"/>
    <mergeCell ref="C5822:C5824"/>
    <mergeCell ref="D5822:D5824"/>
    <mergeCell ref="E5822:E5824"/>
    <mergeCell ref="F5822:F5824"/>
    <mergeCell ref="G5822:G5824"/>
    <mergeCell ref="H5822:H5824"/>
    <mergeCell ref="I5816:I5818"/>
    <mergeCell ref="J5816:J5818"/>
    <mergeCell ref="C5819:C5821"/>
    <mergeCell ref="D5819:D5821"/>
    <mergeCell ref="E5819:E5821"/>
    <mergeCell ref="F5819:F5821"/>
    <mergeCell ref="G5819:G5821"/>
    <mergeCell ref="H5819:H5821"/>
    <mergeCell ref="I5819:I5821"/>
    <mergeCell ref="J5819:J5821"/>
    <mergeCell ref="C5816:C5818"/>
    <mergeCell ref="D5816:D5818"/>
    <mergeCell ref="E5816:E5818"/>
    <mergeCell ref="F5816:F5818"/>
    <mergeCell ref="G5816:G5818"/>
    <mergeCell ref="H5816:H5818"/>
    <mergeCell ref="J5810:J5812"/>
    <mergeCell ref="B5813:B6205"/>
    <mergeCell ref="C5813:C5815"/>
    <mergeCell ref="D5813:D5815"/>
    <mergeCell ref="E5813:E5815"/>
    <mergeCell ref="F5813:F5815"/>
    <mergeCell ref="G5813:G5815"/>
    <mergeCell ref="H5813:H5815"/>
    <mergeCell ref="I5813:I5815"/>
    <mergeCell ref="J5813:J5815"/>
    <mergeCell ref="I5807:I5809"/>
    <mergeCell ref="J5807:J5809"/>
    <mergeCell ref="B5810:B5812"/>
    <mergeCell ref="C5810:C5812"/>
    <mergeCell ref="D5810:D5812"/>
    <mergeCell ref="E5810:E5812"/>
    <mergeCell ref="F5810:F5812"/>
    <mergeCell ref="G5810:G5812"/>
    <mergeCell ref="H5810:H5812"/>
    <mergeCell ref="I5810:I5812"/>
    <mergeCell ref="C5807:C5809"/>
    <mergeCell ref="D5807:D5809"/>
    <mergeCell ref="E5807:E5809"/>
    <mergeCell ref="F5807:F5809"/>
    <mergeCell ref="G5807:G5809"/>
    <mergeCell ref="H5807:H5809"/>
    <mergeCell ref="I5801:I5803"/>
    <mergeCell ref="J5801:J5803"/>
    <mergeCell ref="C5804:C5806"/>
    <mergeCell ref="D5804:D5806"/>
    <mergeCell ref="E5804:E5806"/>
    <mergeCell ref="F5804:F5806"/>
    <mergeCell ref="G5804:G5806"/>
    <mergeCell ref="H5804:H5806"/>
    <mergeCell ref="I5804:I5806"/>
    <mergeCell ref="J5804:J5806"/>
    <mergeCell ref="C5801:C5803"/>
    <mergeCell ref="D5801:D5803"/>
    <mergeCell ref="E5801:E5803"/>
    <mergeCell ref="F5801:F5803"/>
    <mergeCell ref="G5801:G5803"/>
    <mergeCell ref="H5801:H5803"/>
    <mergeCell ref="I5795:I5797"/>
    <mergeCell ref="J5795:J5797"/>
    <mergeCell ref="C5798:C5800"/>
    <mergeCell ref="D5798:D5800"/>
    <mergeCell ref="E5798:E5800"/>
    <mergeCell ref="F5798:F5800"/>
    <mergeCell ref="G5798:G5800"/>
    <mergeCell ref="H5798:H5800"/>
    <mergeCell ref="I5798:I5800"/>
    <mergeCell ref="J5798:J5800"/>
    <mergeCell ref="C5795:C5797"/>
    <mergeCell ref="D5795:D5797"/>
    <mergeCell ref="E5795:E5797"/>
    <mergeCell ref="F5795:F5797"/>
    <mergeCell ref="G5795:G5797"/>
    <mergeCell ref="H5795:H5797"/>
    <mergeCell ref="I5789:I5791"/>
    <mergeCell ref="J5789:J5791"/>
    <mergeCell ref="C5792:C5794"/>
    <mergeCell ref="D5792:D5794"/>
    <mergeCell ref="E5792:E5794"/>
    <mergeCell ref="F5792:F5794"/>
    <mergeCell ref="G5792:G5794"/>
    <mergeCell ref="H5792:H5794"/>
    <mergeCell ref="I5792:I5794"/>
    <mergeCell ref="J5792:J5794"/>
    <mergeCell ref="C5789:C5791"/>
    <mergeCell ref="D5789:D5791"/>
    <mergeCell ref="E5789:E5791"/>
    <mergeCell ref="F5789:F5791"/>
    <mergeCell ref="G5789:G5791"/>
    <mergeCell ref="H5789:H5791"/>
    <mergeCell ref="I5783:I5785"/>
    <mergeCell ref="J5783:J5785"/>
    <mergeCell ref="C5786:C5788"/>
    <mergeCell ref="D5786:D5788"/>
    <mergeCell ref="E5786:E5788"/>
    <mergeCell ref="F5786:F5788"/>
    <mergeCell ref="G5786:G5788"/>
    <mergeCell ref="H5786:H5788"/>
    <mergeCell ref="I5786:I5788"/>
    <mergeCell ref="J5786:J5788"/>
    <mergeCell ref="C5783:C5785"/>
    <mergeCell ref="D5783:D5785"/>
    <mergeCell ref="E5783:E5785"/>
    <mergeCell ref="F5783:F5785"/>
    <mergeCell ref="G5783:G5785"/>
    <mergeCell ref="H5783:H5785"/>
    <mergeCell ref="I5777:I5779"/>
    <mergeCell ref="J5777:J5779"/>
    <mergeCell ref="C5780:C5782"/>
    <mergeCell ref="D5780:D5782"/>
    <mergeCell ref="E5780:E5782"/>
    <mergeCell ref="F5780:F5782"/>
    <mergeCell ref="G5780:G5782"/>
    <mergeCell ref="H5780:H5782"/>
    <mergeCell ref="I5780:I5782"/>
    <mergeCell ref="J5780:J5782"/>
    <mergeCell ref="C5777:C5779"/>
    <mergeCell ref="D5777:D5779"/>
    <mergeCell ref="E5777:E5779"/>
    <mergeCell ref="F5777:F5779"/>
    <mergeCell ref="G5777:G5779"/>
    <mergeCell ref="H5777:H5779"/>
    <mergeCell ref="I5771:I5773"/>
    <mergeCell ref="J5771:J5773"/>
    <mergeCell ref="C5774:C5776"/>
    <mergeCell ref="D5774:D5776"/>
    <mergeCell ref="E5774:E5776"/>
    <mergeCell ref="F5774:F5776"/>
    <mergeCell ref="G5774:G5776"/>
    <mergeCell ref="H5774:H5776"/>
    <mergeCell ref="I5774:I5776"/>
    <mergeCell ref="J5774:J5776"/>
    <mergeCell ref="H5768:H5770"/>
    <mergeCell ref="I5768:I5770"/>
    <mergeCell ref="J5768:J5770"/>
    <mergeCell ref="B5771:B5809"/>
    <mergeCell ref="C5771:C5773"/>
    <mergeCell ref="D5771:D5773"/>
    <mergeCell ref="E5771:E5773"/>
    <mergeCell ref="F5771:F5773"/>
    <mergeCell ref="G5771:G5773"/>
    <mergeCell ref="H5771:H5773"/>
    <mergeCell ref="B5768:B5770"/>
    <mergeCell ref="C5768:C5770"/>
    <mergeCell ref="D5768:D5770"/>
    <mergeCell ref="E5768:E5770"/>
    <mergeCell ref="F5768:F5770"/>
    <mergeCell ref="G5768:G5770"/>
    <mergeCell ref="I5762:I5764"/>
    <mergeCell ref="J5762:J5764"/>
    <mergeCell ref="C5765:C5767"/>
    <mergeCell ref="D5765:D5767"/>
    <mergeCell ref="E5765:E5767"/>
    <mergeCell ref="F5765:F5767"/>
    <mergeCell ref="G5765:G5767"/>
    <mergeCell ref="H5765:H5767"/>
    <mergeCell ref="I5765:I5767"/>
    <mergeCell ref="J5765:J5767"/>
    <mergeCell ref="C5762:C5764"/>
    <mergeCell ref="D5762:D5764"/>
    <mergeCell ref="E5762:E5764"/>
    <mergeCell ref="F5762:F5764"/>
    <mergeCell ref="G5762:G5764"/>
    <mergeCell ref="H5762:H5764"/>
    <mergeCell ref="I5756:I5758"/>
    <mergeCell ref="J5756:J5758"/>
    <mergeCell ref="C5759:C5761"/>
    <mergeCell ref="D5759:D5761"/>
    <mergeCell ref="E5759:E5761"/>
    <mergeCell ref="F5759:F5761"/>
    <mergeCell ref="G5759:G5761"/>
    <mergeCell ref="H5759:H5761"/>
    <mergeCell ref="I5759:I5761"/>
    <mergeCell ref="J5759:J5761"/>
    <mergeCell ref="C5756:C5758"/>
    <mergeCell ref="D5756:D5758"/>
    <mergeCell ref="E5756:E5758"/>
    <mergeCell ref="F5756:F5758"/>
    <mergeCell ref="G5756:G5758"/>
    <mergeCell ref="H5756:H5758"/>
    <mergeCell ref="I5750:I5752"/>
    <mergeCell ref="J5750:J5752"/>
    <mergeCell ref="C5753:C5755"/>
    <mergeCell ref="D5753:D5755"/>
    <mergeCell ref="E5753:E5755"/>
    <mergeCell ref="F5753:F5755"/>
    <mergeCell ref="G5753:G5755"/>
    <mergeCell ref="H5753:H5755"/>
    <mergeCell ref="I5753:I5755"/>
    <mergeCell ref="J5753:J5755"/>
    <mergeCell ref="C5750:C5752"/>
    <mergeCell ref="D5750:D5752"/>
    <mergeCell ref="E5750:E5752"/>
    <mergeCell ref="F5750:F5752"/>
    <mergeCell ref="G5750:G5752"/>
    <mergeCell ref="H5750:H5752"/>
    <mergeCell ref="I5744:I5746"/>
    <mergeCell ref="J5744:J5746"/>
    <mergeCell ref="C5747:C5749"/>
    <mergeCell ref="D5747:D5749"/>
    <mergeCell ref="E5747:E5749"/>
    <mergeCell ref="F5747:F5749"/>
    <mergeCell ref="G5747:G5749"/>
    <mergeCell ref="H5747:H5749"/>
    <mergeCell ref="I5747:I5749"/>
    <mergeCell ref="J5747:J5749"/>
    <mergeCell ref="C5744:C5746"/>
    <mergeCell ref="D5744:D5746"/>
    <mergeCell ref="E5744:E5746"/>
    <mergeCell ref="F5744:F5746"/>
    <mergeCell ref="G5744:G5746"/>
    <mergeCell ref="H5744:H5746"/>
    <mergeCell ref="I5738:I5740"/>
    <mergeCell ref="J5738:J5740"/>
    <mergeCell ref="C5741:C5743"/>
    <mergeCell ref="D5741:D5743"/>
    <mergeCell ref="E5741:E5743"/>
    <mergeCell ref="F5741:F5743"/>
    <mergeCell ref="G5741:G5743"/>
    <mergeCell ref="H5741:H5743"/>
    <mergeCell ref="I5741:I5743"/>
    <mergeCell ref="J5741:J5743"/>
    <mergeCell ref="C5738:C5740"/>
    <mergeCell ref="D5738:D5740"/>
    <mergeCell ref="E5738:E5740"/>
    <mergeCell ref="F5738:F5740"/>
    <mergeCell ref="G5738:G5740"/>
    <mergeCell ref="H5738:H5740"/>
    <mergeCell ref="I5732:I5734"/>
    <mergeCell ref="J5732:J5734"/>
    <mergeCell ref="C5735:C5737"/>
    <mergeCell ref="D5735:D5737"/>
    <mergeCell ref="E5735:E5737"/>
    <mergeCell ref="F5735:F5737"/>
    <mergeCell ref="G5735:G5737"/>
    <mergeCell ref="H5735:H5737"/>
    <mergeCell ref="I5735:I5737"/>
    <mergeCell ref="J5735:J5737"/>
    <mergeCell ref="C5732:C5734"/>
    <mergeCell ref="D5732:D5734"/>
    <mergeCell ref="E5732:E5734"/>
    <mergeCell ref="F5732:F5734"/>
    <mergeCell ref="G5732:G5734"/>
    <mergeCell ref="H5732:H5734"/>
    <mergeCell ref="I5726:I5728"/>
    <mergeCell ref="J5726:J5728"/>
    <mergeCell ref="C5729:C5731"/>
    <mergeCell ref="D5729:D5731"/>
    <mergeCell ref="E5729:E5731"/>
    <mergeCell ref="F5729:F5731"/>
    <mergeCell ref="G5729:G5731"/>
    <mergeCell ref="H5729:H5731"/>
    <mergeCell ref="I5729:I5731"/>
    <mergeCell ref="J5729:J5731"/>
    <mergeCell ref="C5726:C5728"/>
    <mergeCell ref="D5726:D5728"/>
    <mergeCell ref="E5726:E5728"/>
    <mergeCell ref="F5726:F5728"/>
    <mergeCell ref="G5726:G5728"/>
    <mergeCell ref="H5726:H5728"/>
    <mergeCell ref="I5720:I5722"/>
    <mergeCell ref="J5720:J5722"/>
    <mergeCell ref="C5723:C5725"/>
    <mergeCell ref="D5723:D5725"/>
    <mergeCell ref="E5723:E5725"/>
    <mergeCell ref="F5723:F5725"/>
    <mergeCell ref="G5723:G5725"/>
    <mergeCell ref="H5723:H5725"/>
    <mergeCell ref="I5723:I5725"/>
    <mergeCell ref="J5723:J5725"/>
    <mergeCell ref="C5720:C5722"/>
    <mergeCell ref="D5720:D5722"/>
    <mergeCell ref="E5720:E5722"/>
    <mergeCell ref="F5720:F5722"/>
    <mergeCell ref="G5720:G5722"/>
    <mergeCell ref="H5720:H5722"/>
    <mergeCell ref="I5714:I5716"/>
    <mergeCell ref="J5714:J5716"/>
    <mergeCell ref="C5717:C5719"/>
    <mergeCell ref="D5717:D5719"/>
    <mergeCell ref="E5717:E5719"/>
    <mergeCell ref="F5717:F5719"/>
    <mergeCell ref="G5717:G5719"/>
    <mergeCell ref="H5717:H5719"/>
    <mergeCell ref="I5717:I5719"/>
    <mergeCell ref="J5717:J5719"/>
    <mergeCell ref="C5714:C5716"/>
    <mergeCell ref="D5714:D5716"/>
    <mergeCell ref="E5714:E5716"/>
    <mergeCell ref="F5714:F5716"/>
    <mergeCell ref="G5714:G5716"/>
    <mergeCell ref="H5714:H5716"/>
    <mergeCell ref="I5708:I5710"/>
    <mergeCell ref="J5708:J5710"/>
    <mergeCell ref="C5711:C5713"/>
    <mergeCell ref="D5711:D5713"/>
    <mergeCell ref="E5711:E5713"/>
    <mergeCell ref="F5711:F5713"/>
    <mergeCell ref="G5711:G5713"/>
    <mergeCell ref="H5711:H5713"/>
    <mergeCell ref="I5711:I5713"/>
    <mergeCell ref="J5711:J5713"/>
    <mergeCell ref="C5708:C5710"/>
    <mergeCell ref="D5708:D5710"/>
    <mergeCell ref="E5708:E5710"/>
    <mergeCell ref="F5708:F5710"/>
    <mergeCell ref="G5708:G5710"/>
    <mergeCell ref="H5708:H5710"/>
    <mergeCell ref="I5702:I5704"/>
    <mergeCell ref="J5702:J5704"/>
    <mergeCell ref="C5705:C5707"/>
    <mergeCell ref="D5705:D5707"/>
    <mergeCell ref="E5705:E5707"/>
    <mergeCell ref="F5705:F5707"/>
    <mergeCell ref="G5705:G5707"/>
    <mergeCell ref="H5705:H5707"/>
    <mergeCell ref="I5705:I5707"/>
    <mergeCell ref="J5705:J5707"/>
    <mergeCell ref="C5702:C5704"/>
    <mergeCell ref="D5702:D5704"/>
    <mergeCell ref="E5702:E5704"/>
    <mergeCell ref="F5702:F5704"/>
    <mergeCell ref="G5702:G5704"/>
    <mergeCell ref="H5702:H5704"/>
    <mergeCell ref="I5696:I5698"/>
    <mergeCell ref="J5696:J5698"/>
    <mergeCell ref="C5699:C5701"/>
    <mergeCell ref="D5699:D5701"/>
    <mergeCell ref="E5699:E5701"/>
    <mergeCell ref="F5699:F5701"/>
    <mergeCell ref="G5699:G5701"/>
    <mergeCell ref="H5699:H5701"/>
    <mergeCell ref="I5699:I5701"/>
    <mergeCell ref="J5699:J5701"/>
    <mergeCell ref="C5696:C5698"/>
    <mergeCell ref="D5696:D5698"/>
    <mergeCell ref="E5696:E5698"/>
    <mergeCell ref="F5696:F5698"/>
    <mergeCell ref="G5696:G5698"/>
    <mergeCell ref="H5696:H5698"/>
    <mergeCell ref="I5690:I5692"/>
    <mergeCell ref="J5690:J5692"/>
    <mergeCell ref="C5693:C5695"/>
    <mergeCell ref="D5693:D5695"/>
    <mergeCell ref="E5693:E5695"/>
    <mergeCell ref="F5693:F5695"/>
    <mergeCell ref="G5693:G5695"/>
    <mergeCell ref="H5693:H5695"/>
    <mergeCell ref="I5693:I5695"/>
    <mergeCell ref="J5693:J5695"/>
    <mergeCell ref="C5690:C5692"/>
    <mergeCell ref="D5690:D5692"/>
    <mergeCell ref="E5690:E5692"/>
    <mergeCell ref="F5690:F5692"/>
    <mergeCell ref="G5690:G5692"/>
    <mergeCell ref="H5690:H5692"/>
    <mergeCell ref="I5684:I5686"/>
    <mergeCell ref="J5684:J5686"/>
    <mergeCell ref="C5687:C5689"/>
    <mergeCell ref="D5687:D5689"/>
    <mergeCell ref="E5687:E5689"/>
    <mergeCell ref="F5687:F5689"/>
    <mergeCell ref="G5687:G5689"/>
    <mergeCell ref="H5687:H5689"/>
    <mergeCell ref="I5687:I5689"/>
    <mergeCell ref="J5687:J5689"/>
    <mergeCell ref="C5684:C5686"/>
    <mergeCell ref="D5684:D5686"/>
    <mergeCell ref="E5684:E5686"/>
    <mergeCell ref="F5684:F5686"/>
    <mergeCell ref="G5684:G5686"/>
    <mergeCell ref="H5684:H5686"/>
    <mergeCell ref="I5678:I5680"/>
    <mergeCell ref="J5678:J5680"/>
    <mergeCell ref="C5681:C5683"/>
    <mergeCell ref="D5681:D5683"/>
    <mergeCell ref="E5681:E5683"/>
    <mergeCell ref="F5681:F5683"/>
    <mergeCell ref="G5681:G5683"/>
    <mergeCell ref="H5681:H5683"/>
    <mergeCell ref="I5681:I5683"/>
    <mergeCell ref="J5681:J5683"/>
    <mergeCell ref="C5678:C5680"/>
    <mergeCell ref="D5678:D5680"/>
    <mergeCell ref="E5678:E5680"/>
    <mergeCell ref="F5678:F5680"/>
    <mergeCell ref="G5678:G5680"/>
    <mergeCell ref="H5678:H5680"/>
    <mergeCell ref="I5672:I5674"/>
    <mergeCell ref="J5672:J5674"/>
    <mergeCell ref="C5675:C5677"/>
    <mergeCell ref="D5675:D5677"/>
    <mergeCell ref="E5675:E5677"/>
    <mergeCell ref="F5675:F5677"/>
    <mergeCell ref="G5675:G5677"/>
    <mergeCell ref="H5675:H5677"/>
    <mergeCell ref="I5675:I5677"/>
    <mergeCell ref="J5675:J5677"/>
    <mergeCell ref="C5672:C5674"/>
    <mergeCell ref="D5672:D5674"/>
    <mergeCell ref="E5672:E5674"/>
    <mergeCell ref="F5672:F5674"/>
    <mergeCell ref="G5672:G5674"/>
    <mergeCell ref="H5672:H5674"/>
    <mergeCell ref="I5666:I5668"/>
    <mergeCell ref="J5666:J5668"/>
    <mergeCell ref="C5669:C5671"/>
    <mergeCell ref="D5669:D5671"/>
    <mergeCell ref="E5669:E5671"/>
    <mergeCell ref="F5669:F5671"/>
    <mergeCell ref="G5669:G5671"/>
    <mergeCell ref="H5669:H5671"/>
    <mergeCell ref="I5669:I5671"/>
    <mergeCell ref="J5669:J5671"/>
    <mergeCell ref="C5666:C5668"/>
    <mergeCell ref="D5666:D5668"/>
    <mergeCell ref="E5666:E5668"/>
    <mergeCell ref="F5666:F5668"/>
    <mergeCell ref="G5666:G5668"/>
    <mergeCell ref="H5666:H5668"/>
    <mergeCell ref="I5660:I5662"/>
    <mergeCell ref="J5660:J5662"/>
    <mergeCell ref="C5663:C5665"/>
    <mergeCell ref="D5663:D5665"/>
    <mergeCell ref="E5663:E5665"/>
    <mergeCell ref="F5663:F5665"/>
    <mergeCell ref="G5663:G5665"/>
    <mergeCell ref="H5663:H5665"/>
    <mergeCell ref="I5663:I5665"/>
    <mergeCell ref="J5663:J5665"/>
    <mergeCell ref="C5660:C5662"/>
    <mergeCell ref="D5660:D5662"/>
    <mergeCell ref="E5660:E5662"/>
    <mergeCell ref="F5660:F5662"/>
    <mergeCell ref="G5660:G5662"/>
    <mergeCell ref="H5660:H5662"/>
    <mergeCell ref="I5654:I5656"/>
    <mergeCell ref="J5654:J5656"/>
    <mergeCell ref="C5657:C5659"/>
    <mergeCell ref="D5657:D5659"/>
    <mergeCell ref="E5657:E5659"/>
    <mergeCell ref="F5657:F5659"/>
    <mergeCell ref="G5657:G5659"/>
    <mergeCell ref="H5657:H5659"/>
    <mergeCell ref="I5657:I5659"/>
    <mergeCell ref="J5657:J5659"/>
    <mergeCell ref="C5654:C5656"/>
    <mergeCell ref="D5654:D5656"/>
    <mergeCell ref="E5654:E5656"/>
    <mergeCell ref="F5654:F5656"/>
    <mergeCell ref="G5654:G5656"/>
    <mergeCell ref="H5654:H5656"/>
    <mergeCell ref="I5648:I5650"/>
    <mergeCell ref="J5648:J5650"/>
    <mergeCell ref="C5651:C5653"/>
    <mergeCell ref="D5651:D5653"/>
    <mergeCell ref="E5651:E5653"/>
    <mergeCell ref="F5651:F5653"/>
    <mergeCell ref="G5651:G5653"/>
    <mergeCell ref="H5651:H5653"/>
    <mergeCell ref="I5651:I5653"/>
    <mergeCell ref="J5651:J5653"/>
    <mergeCell ref="C5648:C5650"/>
    <mergeCell ref="D5648:D5650"/>
    <mergeCell ref="E5648:E5650"/>
    <mergeCell ref="F5648:F5650"/>
    <mergeCell ref="G5648:G5650"/>
    <mergeCell ref="H5648:H5650"/>
    <mergeCell ref="I5642:I5644"/>
    <mergeCell ref="J5642:J5644"/>
    <mergeCell ref="C5645:C5647"/>
    <mergeCell ref="D5645:D5647"/>
    <mergeCell ref="E5645:E5647"/>
    <mergeCell ref="F5645:F5647"/>
    <mergeCell ref="G5645:G5647"/>
    <mergeCell ref="H5645:H5647"/>
    <mergeCell ref="I5645:I5647"/>
    <mergeCell ref="J5645:J5647"/>
    <mergeCell ref="C5642:C5644"/>
    <mergeCell ref="D5642:D5644"/>
    <mergeCell ref="E5642:E5644"/>
    <mergeCell ref="F5642:F5644"/>
    <mergeCell ref="G5642:G5644"/>
    <mergeCell ref="H5642:H5644"/>
    <mergeCell ref="I5636:I5638"/>
    <mergeCell ref="J5636:J5638"/>
    <mergeCell ref="C5639:C5641"/>
    <mergeCell ref="D5639:D5641"/>
    <mergeCell ref="E5639:E5641"/>
    <mergeCell ref="F5639:F5641"/>
    <mergeCell ref="G5639:G5641"/>
    <mergeCell ref="H5639:H5641"/>
    <mergeCell ref="I5639:I5641"/>
    <mergeCell ref="J5639:J5641"/>
    <mergeCell ref="C5636:C5638"/>
    <mergeCell ref="D5636:D5638"/>
    <mergeCell ref="E5636:E5638"/>
    <mergeCell ref="F5636:F5638"/>
    <mergeCell ref="G5636:G5638"/>
    <mergeCell ref="H5636:H5638"/>
    <mergeCell ref="I5630:I5632"/>
    <mergeCell ref="J5630:J5632"/>
    <mergeCell ref="C5633:C5635"/>
    <mergeCell ref="D5633:D5635"/>
    <mergeCell ref="E5633:E5635"/>
    <mergeCell ref="F5633:F5635"/>
    <mergeCell ref="G5633:G5635"/>
    <mergeCell ref="H5633:H5635"/>
    <mergeCell ref="I5633:I5635"/>
    <mergeCell ref="J5633:J5635"/>
    <mergeCell ref="H5627:H5629"/>
    <mergeCell ref="I5627:I5629"/>
    <mergeCell ref="J5627:J5629"/>
    <mergeCell ref="B5630:B5767"/>
    <mergeCell ref="C5630:C5632"/>
    <mergeCell ref="D5630:D5632"/>
    <mergeCell ref="E5630:E5632"/>
    <mergeCell ref="F5630:F5632"/>
    <mergeCell ref="G5630:G5632"/>
    <mergeCell ref="H5630:H5632"/>
    <mergeCell ref="B5627:B5629"/>
    <mergeCell ref="C5627:C5629"/>
    <mergeCell ref="D5627:D5629"/>
    <mergeCell ref="E5627:E5629"/>
    <mergeCell ref="F5627:F5629"/>
    <mergeCell ref="G5627:G5629"/>
    <mergeCell ref="I5621:I5623"/>
    <mergeCell ref="J5621:J5623"/>
    <mergeCell ref="C5624:C5626"/>
    <mergeCell ref="D5624:D5626"/>
    <mergeCell ref="E5624:E5626"/>
    <mergeCell ref="F5624:F5626"/>
    <mergeCell ref="G5624:G5626"/>
    <mergeCell ref="H5624:H5626"/>
    <mergeCell ref="I5624:I5626"/>
    <mergeCell ref="J5624:J5626"/>
    <mergeCell ref="C5621:C5623"/>
    <mergeCell ref="D5621:D5623"/>
    <mergeCell ref="E5621:E5623"/>
    <mergeCell ref="F5621:F5623"/>
    <mergeCell ref="G5621:G5623"/>
    <mergeCell ref="H5621:H5623"/>
    <mergeCell ref="I5615:I5617"/>
    <mergeCell ref="J5615:J5617"/>
    <mergeCell ref="C5618:C5620"/>
    <mergeCell ref="D5618:D5620"/>
    <mergeCell ref="E5618:E5620"/>
    <mergeCell ref="F5618:F5620"/>
    <mergeCell ref="G5618:G5620"/>
    <mergeCell ref="H5618:H5620"/>
    <mergeCell ref="I5618:I5620"/>
    <mergeCell ref="J5618:J5620"/>
    <mergeCell ref="C5615:C5617"/>
    <mergeCell ref="D5615:D5617"/>
    <mergeCell ref="E5615:E5617"/>
    <mergeCell ref="F5615:F5617"/>
    <mergeCell ref="G5615:G5617"/>
    <mergeCell ref="H5615:H5617"/>
    <mergeCell ref="I5609:I5611"/>
    <mergeCell ref="J5609:J5611"/>
    <mergeCell ref="C5612:C5614"/>
    <mergeCell ref="D5612:D5614"/>
    <mergeCell ref="E5612:E5614"/>
    <mergeCell ref="F5612:F5614"/>
    <mergeCell ref="G5612:G5614"/>
    <mergeCell ref="H5612:H5614"/>
    <mergeCell ref="I5612:I5614"/>
    <mergeCell ref="J5612:J5614"/>
    <mergeCell ref="C5609:C5611"/>
    <mergeCell ref="D5609:D5611"/>
    <mergeCell ref="E5609:E5611"/>
    <mergeCell ref="F5609:F5611"/>
    <mergeCell ref="G5609:G5611"/>
    <mergeCell ref="H5609:H5611"/>
    <mergeCell ref="I5603:I5605"/>
    <mergeCell ref="J5603:J5605"/>
    <mergeCell ref="C5606:C5608"/>
    <mergeCell ref="D5606:D5608"/>
    <mergeCell ref="E5606:E5608"/>
    <mergeCell ref="F5606:F5608"/>
    <mergeCell ref="G5606:G5608"/>
    <mergeCell ref="H5606:H5608"/>
    <mergeCell ref="I5606:I5608"/>
    <mergeCell ref="J5606:J5608"/>
    <mergeCell ref="C5603:C5605"/>
    <mergeCell ref="D5603:D5605"/>
    <mergeCell ref="E5603:E5605"/>
    <mergeCell ref="F5603:F5605"/>
    <mergeCell ref="G5603:G5605"/>
    <mergeCell ref="H5603:H5605"/>
    <mergeCell ref="I5597:I5599"/>
    <mergeCell ref="J5597:J5599"/>
    <mergeCell ref="C5600:C5602"/>
    <mergeCell ref="D5600:D5602"/>
    <mergeCell ref="E5600:E5602"/>
    <mergeCell ref="F5600:F5602"/>
    <mergeCell ref="G5600:G5602"/>
    <mergeCell ref="H5600:H5602"/>
    <mergeCell ref="I5600:I5602"/>
    <mergeCell ref="J5600:J5602"/>
    <mergeCell ref="C5597:C5599"/>
    <mergeCell ref="D5597:D5599"/>
    <mergeCell ref="E5597:E5599"/>
    <mergeCell ref="F5597:F5599"/>
    <mergeCell ref="G5597:G5599"/>
    <mergeCell ref="H5597:H5599"/>
    <mergeCell ref="I5591:I5593"/>
    <mergeCell ref="J5591:J5593"/>
    <mergeCell ref="C5594:C5596"/>
    <mergeCell ref="D5594:D5596"/>
    <mergeCell ref="E5594:E5596"/>
    <mergeCell ref="F5594:F5596"/>
    <mergeCell ref="G5594:G5596"/>
    <mergeCell ref="H5594:H5596"/>
    <mergeCell ref="I5594:I5596"/>
    <mergeCell ref="J5594:J5596"/>
    <mergeCell ref="C5591:C5593"/>
    <mergeCell ref="D5591:D5593"/>
    <mergeCell ref="E5591:E5593"/>
    <mergeCell ref="F5591:F5593"/>
    <mergeCell ref="G5591:G5593"/>
    <mergeCell ref="H5591:H5593"/>
    <mergeCell ref="I5585:I5587"/>
    <mergeCell ref="J5585:J5587"/>
    <mergeCell ref="C5588:C5590"/>
    <mergeCell ref="D5588:D5590"/>
    <mergeCell ref="E5588:E5590"/>
    <mergeCell ref="F5588:F5590"/>
    <mergeCell ref="G5588:G5590"/>
    <mergeCell ref="H5588:H5590"/>
    <mergeCell ref="I5588:I5590"/>
    <mergeCell ref="J5588:J5590"/>
    <mergeCell ref="C5585:C5587"/>
    <mergeCell ref="D5585:D5587"/>
    <mergeCell ref="E5585:E5587"/>
    <mergeCell ref="F5585:F5587"/>
    <mergeCell ref="G5585:G5587"/>
    <mergeCell ref="H5585:H5587"/>
    <mergeCell ref="I5579:I5581"/>
    <mergeCell ref="J5579:J5581"/>
    <mergeCell ref="C5582:C5584"/>
    <mergeCell ref="D5582:D5584"/>
    <mergeCell ref="E5582:E5584"/>
    <mergeCell ref="F5582:F5584"/>
    <mergeCell ref="G5582:G5584"/>
    <mergeCell ref="H5582:H5584"/>
    <mergeCell ref="I5582:I5584"/>
    <mergeCell ref="J5582:J5584"/>
    <mergeCell ref="C5579:C5581"/>
    <mergeCell ref="D5579:D5581"/>
    <mergeCell ref="E5579:E5581"/>
    <mergeCell ref="F5579:F5581"/>
    <mergeCell ref="G5579:G5581"/>
    <mergeCell ref="H5579:H5581"/>
    <mergeCell ref="I5573:I5575"/>
    <mergeCell ref="J5573:J5575"/>
    <mergeCell ref="C5576:C5578"/>
    <mergeCell ref="D5576:D5578"/>
    <mergeCell ref="E5576:E5578"/>
    <mergeCell ref="F5576:F5578"/>
    <mergeCell ref="G5576:G5578"/>
    <mergeCell ref="H5576:H5578"/>
    <mergeCell ref="I5576:I5578"/>
    <mergeCell ref="J5576:J5578"/>
    <mergeCell ref="C5573:C5575"/>
    <mergeCell ref="D5573:D5575"/>
    <mergeCell ref="E5573:E5575"/>
    <mergeCell ref="F5573:F5575"/>
    <mergeCell ref="G5573:G5575"/>
    <mergeCell ref="H5573:H5575"/>
    <mergeCell ref="I5567:I5569"/>
    <mergeCell ref="J5567:J5569"/>
    <mergeCell ref="C5570:C5572"/>
    <mergeCell ref="D5570:D5572"/>
    <mergeCell ref="E5570:E5572"/>
    <mergeCell ref="F5570:F5572"/>
    <mergeCell ref="G5570:G5572"/>
    <mergeCell ref="H5570:H5572"/>
    <mergeCell ref="I5570:I5572"/>
    <mergeCell ref="J5570:J5572"/>
    <mergeCell ref="C5567:C5569"/>
    <mergeCell ref="D5567:D5569"/>
    <mergeCell ref="E5567:E5569"/>
    <mergeCell ref="F5567:F5569"/>
    <mergeCell ref="G5567:G5569"/>
    <mergeCell ref="H5567:H5569"/>
    <mergeCell ref="I5561:I5563"/>
    <mergeCell ref="J5561:J5563"/>
    <mergeCell ref="C5564:C5566"/>
    <mergeCell ref="D5564:D5566"/>
    <mergeCell ref="E5564:E5566"/>
    <mergeCell ref="F5564:F5566"/>
    <mergeCell ref="G5564:G5566"/>
    <mergeCell ref="H5564:H5566"/>
    <mergeCell ref="I5564:I5566"/>
    <mergeCell ref="J5564:J5566"/>
    <mergeCell ref="C5561:C5563"/>
    <mergeCell ref="D5561:D5563"/>
    <mergeCell ref="E5561:E5563"/>
    <mergeCell ref="F5561:F5563"/>
    <mergeCell ref="G5561:G5563"/>
    <mergeCell ref="H5561:H5563"/>
    <mergeCell ref="I5555:I5557"/>
    <mergeCell ref="J5555:J5557"/>
    <mergeCell ref="C5558:C5560"/>
    <mergeCell ref="D5558:D5560"/>
    <mergeCell ref="E5558:E5560"/>
    <mergeCell ref="F5558:F5560"/>
    <mergeCell ref="G5558:G5560"/>
    <mergeCell ref="H5558:H5560"/>
    <mergeCell ref="I5558:I5560"/>
    <mergeCell ref="J5558:J5560"/>
    <mergeCell ref="C5555:C5557"/>
    <mergeCell ref="D5555:D5557"/>
    <mergeCell ref="E5555:E5557"/>
    <mergeCell ref="F5555:F5557"/>
    <mergeCell ref="G5555:G5557"/>
    <mergeCell ref="H5555:H5557"/>
    <mergeCell ref="I5549:I5551"/>
    <mergeCell ref="J5549:J5551"/>
    <mergeCell ref="C5552:C5554"/>
    <mergeCell ref="D5552:D5554"/>
    <mergeCell ref="E5552:E5554"/>
    <mergeCell ref="F5552:F5554"/>
    <mergeCell ref="G5552:G5554"/>
    <mergeCell ref="H5552:H5554"/>
    <mergeCell ref="I5552:I5554"/>
    <mergeCell ref="J5552:J5554"/>
    <mergeCell ref="C5549:C5551"/>
    <mergeCell ref="D5549:D5551"/>
    <mergeCell ref="E5549:E5551"/>
    <mergeCell ref="F5549:F5551"/>
    <mergeCell ref="G5549:G5551"/>
    <mergeCell ref="H5549:H5551"/>
    <mergeCell ref="I5543:I5545"/>
    <mergeCell ref="J5543:J5545"/>
    <mergeCell ref="C5546:C5548"/>
    <mergeCell ref="D5546:D5548"/>
    <mergeCell ref="E5546:E5548"/>
    <mergeCell ref="F5546:F5548"/>
    <mergeCell ref="G5546:G5548"/>
    <mergeCell ref="H5546:H5548"/>
    <mergeCell ref="I5546:I5548"/>
    <mergeCell ref="J5546:J5548"/>
    <mergeCell ref="C5543:C5545"/>
    <mergeCell ref="D5543:D5545"/>
    <mergeCell ref="E5543:E5545"/>
    <mergeCell ref="F5543:F5545"/>
    <mergeCell ref="G5543:G5545"/>
    <mergeCell ref="H5543:H5545"/>
    <mergeCell ref="I5537:I5539"/>
    <mergeCell ref="J5537:J5539"/>
    <mergeCell ref="C5540:C5542"/>
    <mergeCell ref="D5540:D5542"/>
    <mergeCell ref="E5540:E5542"/>
    <mergeCell ref="F5540:F5542"/>
    <mergeCell ref="G5540:G5542"/>
    <mergeCell ref="H5540:H5542"/>
    <mergeCell ref="I5540:I5542"/>
    <mergeCell ref="J5540:J5542"/>
    <mergeCell ref="C5537:C5539"/>
    <mergeCell ref="D5537:D5539"/>
    <mergeCell ref="E5537:E5539"/>
    <mergeCell ref="F5537:F5539"/>
    <mergeCell ref="G5537:G5539"/>
    <mergeCell ref="H5537:H5539"/>
    <mergeCell ref="I5531:I5533"/>
    <mergeCell ref="J5531:J5533"/>
    <mergeCell ref="C5534:C5536"/>
    <mergeCell ref="D5534:D5536"/>
    <mergeCell ref="E5534:E5536"/>
    <mergeCell ref="F5534:F5536"/>
    <mergeCell ref="G5534:G5536"/>
    <mergeCell ref="H5534:H5536"/>
    <mergeCell ref="I5534:I5536"/>
    <mergeCell ref="J5534:J5536"/>
    <mergeCell ref="C5531:C5533"/>
    <mergeCell ref="D5531:D5533"/>
    <mergeCell ref="E5531:E5533"/>
    <mergeCell ref="F5531:F5533"/>
    <mergeCell ref="G5531:G5533"/>
    <mergeCell ref="H5531:H5533"/>
    <mergeCell ref="I5525:I5527"/>
    <mergeCell ref="J5525:J5527"/>
    <mergeCell ref="C5528:C5530"/>
    <mergeCell ref="D5528:D5530"/>
    <mergeCell ref="E5528:E5530"/>
    <mergeCell ref="F5528:F5530"/>
    <mergeCell ref="G5528:G5530"/>
    <mergeCell ref="H5528:H5530"/>
    <mergeCell ref="I5528:I5530"/>
    <mergeCell ref="J5528:J5530"/>
    <mergeCell ref="C5525:C5527"/>
    <mergeCell ref="D5525:D5527"/>
    <mergeCell ref="E5525:E5527"/>
    <mergeCell ref="F5525:F5527"/>
    <mergeCell ref="G5525:G5527"/>
    <mergeCell ref="H5525:H5527"/>
    <mergeCell ref="I5519:I5521"/>
    <mergeCell ref="J5519:J5521"/>
    <mergeCell ref="C5522:C5524"/>
    <mergeCell ref="D5522:D5524"/>
    <mergeCell ref="E5522:E5524"/>
    <mergeCell ref="F5522:F5524"/>
    <mergeCell ref="G5522:G5524"/>
    <mergeCell ref="H5522:H5524"/>
    <mergeCell ref="I5522:I5524"/>
    <mergeCell ref="J5522:J5524"/>
    <mergeCell ref="C5519:C5521"/>
    <mergeCell ref="D5519:D5521"/>
    <mergeCell ref="E5519:E5521"/>
    <mergeCell ref="F5519:F5521"/>
    <mergeCell ref="G5519:G5521"/>
    <mergeCell ref="H5519:H5521"/>
    <mergeCell ref="I5513:I5515"/>
    <mergeCell ref="J5513:J5515"/>
    <mergeCell ref="C5516:C5518"/>
    <mergeCell ref="D5516:D5518"/>
    <mergeCell ref="E5516:E5518"/>
    <mergeCell ref="F5516:F5518"/>
    <mergeCell ref="G5516:G5518"/>
    <mergeCell ref="H5516:H5518"/>
    <mergeCell ref="I5516:I5518"/>
    <mergeCell ref="J5516:J5518"/>
    <mergeCell ref="C5513:C5515"/>
    <mergeCell ref="D5513:D5515"/>
    <mergeCell ref="E5513:E5515"/>
    <mergeCell ref="F5513:F5515"/>
    <mergeCell ref="G5513:G5515"/>
    <mergeCell ref="H5513:H5515"/>
    <mergeCell ref="I5507:I5509"/>
    <mergeCell ref="J5507:J5509"/>
    <mergeCell ref="C5510:C5512"/>
    <mergeCell ref="D5510:D5512"/>
    <mergeCell ref="E5510:E5512"/>
    <mergeCell ref="F5510:F5512"/>
    <mergeCell ref="G5510:G5512"/>
    <mergeCell ref="H5510:H5512"/>
    <mergeCell ref="I5510:I5512"/>
    <mergeCell ref="J5510:J5512"/>
    <mergeCell ref="C5507:C5509"/>
    <mergeCell ref="D5507:D5509"/>
    <mergeCell ref="E5507:E5509"/>
    <mergeCell ref="F5507:F5509"/>
    <mergeCell ref="G5507:G5509"/>
    <mergeCell ref="H5507:H5509"/>
    <mergeCell ref="I5501:I5503"/>
    <mergeCell ref="J5501:J5503"/>
    <mergeCell ref="C5504:C5506"/>
    <mergeCell ref="D5504:D5506"/>
    <mergeCell ref="E5504:E5506"/>
    <mergeCell ref="F5504:F5506"/>
    <mergeCell ref="G5504:G5506"/>
    <mergeCell ref="H5504:H5506"/>
    <mergeCell ref="I5504:I5506"/>
    <mergeCell ref="J5504:J5506"/>
    <mergeCell ref="C5501:C5503"/>
    <mergeCell ref="D5501:D5503"/>
    <mergeCell ref="E5501:E5503"/>
    <mergeCell ref="F5501:F5503"/>
    <mergeCell ref="G5501:G5503"/>
    <mergeCell ref="H5501:H5503"/>
    <mergeCell ref="I5495:I5497"/>
    <mergeCell ref="J5495:J5497"/>
    <mergeCell ref="C5498:C5500"/>
    <mergeCell ref="D5498:D5500"/>
    <mergeCell ref="E5498:E5500"/>
    <mergeCell ref="F5498:F5500"/>
    <mergeCell ref="G5498:G5500"/>
    <mergeCell ref="H5498:H5500"/>
    <mergeCell ref="I5498:I5500"/>
    <mergeCell ref="J5498:J5500"/>
    <mergeCell ref="C5495:C5497"/>
    <mergeCell ref="D5495:D5497"/>
    <mergeCell ref="E5495:E5497"/>
    <mergeCell ref="F5495:F5497"/>
    <mergeCell ref="G5495:G5497"/>
    <mergeCell ref="H5495:H5497"/>
    <mergeCell ref="I5489:I5491"/>
    <mergeCell ref="J5489:J5491"/>
    <mergeCell ref="C5492:C5494"/>
    <mergeCell ref="D5492:D5494"/>
    <mergeCell ref="E5492:E5494"/>
    <mergeCell ref="F5492:F5494"/>
    <mergeCell ref="G5492:G5494"/>
    <mergeCell ref="H5492:H5494"/>
    <mergeCell ref="I5492:I5494"/>
    <mergeCell ref="J5492:J5494"/>
    <mergeCell ref="C5489:C5491"/>
    <mergeCell ref="D5489:D5491"/>
    <mergeCell ref="E5489:E5491"/>
    <mergeCell ref="F5489:F5491"/>
    <mergeCell ref="G5489:G5491"/>
    <mergeCell ref="H5489:H5491"/>
    <mergeCell ref="I5483:I5485"/>
    <mergeCell ref="J5483:J5485"/>
    <mergeCell ref="C5486:C5488"/>
    <mergeCell ref="D5486:D5488"/>
    <mergeCell ref="E5486:E5488"/>
    <mergeCell ref="F5486:F5488"/>
    <mergeCell ref="G5486:G5488"/>
    <mergeCell ref="H5486:H5488"/>
    <mergeCell ref="I5486:I5488"/>
    <mergeCell ref="J5486:J5488"/>
    <mergeCell ref="C5483:C5485"/>
    <mergeCell ref="D5483:D5485"/>
    <mergeCell ref="E5483:E5485"/>
    <mergeCell ref="F5483:F5485"/>
    <mergeCell ref="G5483:G5485"/>
    <mergeCell ref="H5483:H5485"/>
    <mergeCell ref="I5477:I5479"/>
    <mergeCell ref="J5477:J5479"/>
    <mergeCell ref="C5480:C5482"/>
    <mergeCell ref="D5480:D5482"/>
    <mergeCell ref="E5480:E5482"/>
    <mergeCell ref="F5480:F5482"/>
    <mergeCell ref="G5480:G5482"/>
    <mergeCell ref="H5480:H5482"/>
    <mergeCell ref="I5480:I5482"/>
    <mergeCell ref="J5480:J5482"/>
    <mergeCell ref="C5477:C5479"/>
    <mergeCell ref="D5477:D5479"/>
    <mergeCell ref="E5477:E5479"/>
    <mergeCell ref="F5477:F5479"/>
    <mergeCell ref="G5477:G5479"/>
    <mergeCell ref="H5477:H5479"/>
    <mergeCell ref="I5471:I5473"/>
    <mergeCell ref="J5471:J5473"/>
    <mergeCell ref="C5474:C5476"/>
    <mergeCell ref="D5474:D5476"/>
    <mergeCell ref="E5474:E5476"/>
    <mergeCell ref="F5474:F5476"/>
    <mergeCell ref="G5474:G5476"/>
    <mergeCell ref="H5474:H5476"/>
    <mergeCell ref="I5474:I5476"/>
    <mergeCell ref="J5474:J5476"/>
    <mergeCell ref="C5471:C5473"/>
    <mergeCell ref="D5471:D5473"/>
    <mergeCell ref="E5471:E5473"/>
    <mergeCell ref="F5471:F5473"/>
    <mergeCell ref="G5471:G5473"/>
    <mergeCell ref="H5471:H5473"/>
    <mergeCell ref="I5465:I5467"/>
    <mergeCell ref="J5465:J5467"/>
    <mergeCell ref="C5468:C5470"/>
    <mergeCell ref="D5468:D5470"/>
    <mergeCell ref="E5468:E5470"/>
    <mergeCell ref="F5468:F5470"/>
    <mergeCell ref="G5468:G5470"/>
    <mergeCell ref="H5468:H5470"/>
    <mergeCell ref="I5468:I5470"/>
    <mergeCell ref="J5468:J5470"/>
    <mergeCell ref="C5465:C5467"/>
    <mergeCell ref="D5465:D5467"/>
    <mergeCell ref="E5465:E5467"/>
    <mergeCell ref="F5465:F5467"/>
    <mergeCell ref="G5465:G5467"/>
    <mergeCell ref="H5465:H5467"/>
    <mergeCell ref="I5459:I5461"/>
    <mergeCell ref="J5459:J5461"/>
    <mergeCell ref="C5462:C5464"/>
    <mergeCell ref="D5462:D5464"/>
    <mergeCell ref="E5462:E5464"/>
    <mergeCell ref="F5462:F5464"/>
    <mergeCell ref="G5462:G5464"/>
    <mergeCell ref="H5462:H5464"/>
    <mergeCell ref="I5462:I5464"/>
    <mergeCell ref="J5462:J5464"/>
    <mergeCell ref="C5459:C5461"/>
    <mergeCell ref="D5459:D5461"/>
    <mergeCell ref="E5459:E5461"/>
    <mergeCell ref="F5459:F5461"/>
    <mergeCell ref="G5459:G5461"/>
    <mergeCell ref="H5459:H5461"/>
    <mergeCell ref="I5453:I5455"/>
    <mergeCell ref="J5453:J5455"/>
    <mergeCell ref="C5456:C5458"/>
    <mergeCell ref="D5456:D5458"/>
    <mergeCell ref="E5456:E5458"/>
    <mergeCell ref="F5456:F5458"/>
    <mergeCell ref="G5456:G5458"/>
    <mergeCell ref="H5456:H5458"/>
    <mergeCell ref="I5456:I5458"/>
    <mergeCell ref="J5456:J5458"/>
    <mergeCell ref="C5453:C5455"/>
    <mergeCell ref="D5453:D5455"/>
    <mergeCell ref="E5453:E5455"/>
    <mergeCell ref="F5453:F5455"/>
    <mergeCell ref="G5453:G5455"/>
    <mergeCell ref="H5453:H5455"/>
    <mergeCell ref="I5447:I5449"/>
    <mergeCell ref="J5447:J5449"/>
    <mergeCell ref="C5450:C5452"/>
    <mergeCell ref="D5450:D5452"/>
    <mergeCell ref="E5450:E5452"/>
    <mergeCell ref="F5450:F5452"/>
    <mergeCell ref="G5450:G5452"/>
    <mergeCell ref="H5450:H5452"/>
    <mergeCell ref="I5450:I5452"/>
    <mergeCell ref="J5450:J5452"/>
    <mergeCell ref="C5447:C5449"/>
    <mergeCell ref="D5447:D5449"/>
    <mergeCell ref="E5447:E5449"/>
    <mergeCell ref="F5447:F5449"/>
    <mergeCell ref="G5447:G5449"/>
    <mergeCell ref="H5447:H5449"/>
    <mergeCell ref="I5441:I5443"/>
    <mergeCell ref="J5441:J5443"/>
    <mergeCell ref="C5444:C5446"/>
    <mergeCell ref="D5444:D5446"/>
    <mergeCell ref="E5444:E5446"/>
    <mergeCell ref="F5444:F5446"/>
    <mergeCell ref="G5444:G5446"/>
    <mergeCell ref="H5444:H5446"/>
    <mergeCell ref="I5444:I5446"/>
    <mergeCell ref="J5444:J5446"/>
    <mergeCell ref="C5441:C5443"/>
    <mergeCell ref="D5441:D5443"/>
    <mergeCell ref="E5441:E5443"/>
    <mergeCell ref="F5441:F5443"/>
    <mergeCell ref="G5441:G5443"/>
    <mergeCell ref="H5441:H5443"/>
    <mergeCell ref="I5435:I5437"/>
    <mergeCell ref="J5435:J5437"/>
    <mergeCell ref="C5438:C5440"/>
    <mergeCell ref="D5438:D5440"/>
    <mergeCell ref="E5438:E5440"/>
    <mergeCell ref="F5438:F5440"/>
    <mergeCell ref="G5438:G5440"/>
    <mergeCell ref="H5438:H5440"/>
    <mergeCell ref="I5438:I5440"/>
    <mergeCell ref="J5438:J5440"/>
    <mergeCell ref="C5435:C5437"/>
    <mergeCell ref="D5435:D5437"/>
    <mergeCell ref="E5435:E5437"/>
    <mergeCell ref="F5435:F5437"/>
    <mergeCell ref="G5435:G5437"/>
    <mergeCell ref="H5435:H5437"/>
    <mergeCell ref="I5429:I5431"/>
    <mergeCell ref="J5429:J5431"/>
    <mergeCell ref="C5432:C5434"/>
    <mergeCell ref="D5432:D5434"/>
    <mergeCell ref="E5432:E5434"/>
    <mergeCell ref="F5432:F5434"/>
    <mergeCell ref="G5432:G5434"/>
    <mergeCell ref="H5432:H5434"/>
    <mergeCell ref="I5432:I5434"/>
    <mergeCell ref="J5432:J5434"/>
    <mergeCell ref="C5429:C5431"/>
    <mergeCell ref="D5429:D5431"/>
    <mergeCell ref="E5429:E5431"/>
    <mergeCell ref="F5429:F5431"/>
    <mergeCell ref="G5429:G5431"/>
    <mergeCell ref="H5429:H5431"/>
    <mergeCell ref="I5423:I5425"/>
    <mergeCell ref="J5423:J5425"/>
    <mergeCell ref="C5426:C5428"/>
    <mergeCell ref="D5426:D5428"/>
    <mergeCell ref="E5426:E5428"/>
    <mergeCell ref="F5426:F5428"/>
    <mergeCell ref="G5426:G5428"/>
    <mergeCell ref="H5426:H5428"/>
    <mergeCell ref="I5426:I5428"/>
    <mergeCell ref="J5426:J5428"/>
    <mergeCell ref="C5423:C5425"/>
    <mergeCell ref="D5423:D5425"/>
    <mergeCell ref="E5423:E5425"/>
    <mergeCell ref="F5423:F5425"/>
    <mergeCell ref="G5423:G5425"/>
    <mergeCell ref="H5423:H5425"/>
    <mergeCell ref="I5417:I5419"/>
    <mergeCell ref="J5417:J5419"/>
    <mergeCell ref="C5420:C5422"/>
    <mergeCell ref="D5420:D5422"/>
    <mergeCell ref="E5420:E5422"/>
    <mergeCell ref="F5420:F5422"/>
    <mergeCell ref="G5420:G5422"/>
    <mergeCell ref="H5420:H5422"/>
    <mergeCell ref="I5420:I5422"/>
    <mergeCell ref="J5420:J5422"/>
    <mergeCell ref="C5417:C5419"/>
    <mergeCell ref="D5417:D5419"/>
    <mergeCell ref="E5417:E5419"/>
    <mergeCell ref="F5417:F5419"/>
    <mergeCell ref="G5417:G5419"/>
    <mergeCell ref="H5417:H5419"/>
    <mergeCell ref="I5411:I5413"/>
    <mergeCell ref="J5411:J5413"/>
    <mergeCell ref="C5414:C5416"/>
    <mergeCell ref="D5414:D5416"/>
    <mergeCell ref="E5414:E5416"/>
    <mergeCell ref="F5414:F5416"/>
    <mergeCell ref="G5414:G5416"/>
    <mergeCell ref="H5414:H5416"/>
    <mergeCell ref="I5414:I5416"/>
    <mergeCell ref="J5414:J5416"/>
    <mergeCell ref="C5411:C5413"/>
    <mergeCell ref="D5411:D5413"/>
    <mergeCell ref="E5411:E5413"/>
    <mergeCell ref="F5411:F5413"/>
    <mergeCell ref="G5411:G5413"/>
    <mergeCell ref="H5411:H5413"/>
    <mergeCell ref="I5405:I5407"/>
    <mergeCell ref="J5405:J5407"/>
    <mergeCell ref="C5408:C5410"/>
    <mergeCell ref="D5408:D5410"/>
    <mergeCell ref="E5408:E5410"/>
    <mergeCell ref="F5408:F5410"/>
    <mergeCell ref="G5408:G5410"/>
    <mergeCell ref="H5408:H5410"/>
    <mergeCell ref="I5408:I5410"/>
    <mergeCell ref="J5408:J5410"/>
    <mergeCell ref="C5405:C5407"/>
    <mergeCell ref="D5405:D5407"/>
    <mergeCell ref="E5405:E5407"/>
    <mergeCell ref="F5405:F5407"/>
    <mergeCell ref="G5405:G5407"/>
    <mergeCell ref="H5405:H5407"/>
    <mergeCell ref="I5399:I5401"/>
    <mergeCell ref="J5399:J5401"/>
    <mergeCell ref="C5402:C5404"/>
    <mergeCell ref="D5402:D5404"/>
    <mergeCell ref="E5402:E5404"/>
    <mergeCell ref="F5402:F5404"/>
    <mergeCell ref="G5402:G5404"/>
    <mergeCell ref="H5402:H5404"/>
    <mergeCell ref="I5402:I5404"/>
    <mergeCell ref="J5402:J5404"/>
    <mergeCell ref="C5399:C5401"/>
    <mergeCell ref="D5399:D5401"/>
    <mergeCell ref="E5399:E5401"/>
    <mergeCell ref="F5399:F5401"/>
    <mergeCell ref="G5399:G5401"/>
    <mergeCell ref="H5399:H5401"/>
    <mergeCell ref="I5393:I5395"/>
    <mergeCell ref="J5393:J5395"/>
    <mergeCell ref="C5396:C5398"/>
    <mergeCell ref="D5396:D5398"/>
    <mergeCell ref="E5396:E5398"/>
    <mergeCell ref="F5396:F5398"/>
    <mergeCell ref="G5396:G5398"/>
    <mergeCell ref="H5396:H5398"/>
    <mergeCell ref="I5396:I5398"/>
    <mergeCell ref="J5396:J5398"/>
    <mergeCell ref="C5393:C5395"/>
    <mergeCell ref="D5393:D5395"/>
    <mergeCell ref="E5393:E5395"/>
    <mergeCell ref="F5393:F5395"/>
    <mergeCell ref="G5393:G5395"/>
    <mergeCell ref="H5393:H5395"/>
    <mergeCell ref="I5387:I5389"/>
    <mergeCell ref="J5387:J5389"/>
    <mergeCell ref="C5390:C5392"/>
    <mergeCell ref="D5390:D5392"/>
    <mergeCell ref="E5390:E5392"/>
    <mergeCell ref="F5390:F5392"/>
    <mergeCell ref="G5390:G5392"/>
    <mergeCell ref="H5390:H5392"/>
    <mergeCell ref="I5390:I5392"/>
    <mergeCell ref="J5390:J5392"/>
    <mergeCell ref="C5387:C5389"/>
    <mergeCell ref="D5387:D5389"/>
    <mergeCell ref="E5387:E5389"/>
    <mergeCell ref="F5387:F5389"/>
    <mergeCell ref="G5387:G5389"/>
    <mergeCell ref="H5387:H5389"/>
    <mergeCell ref="I5381:I5383"/>
    <mergeCell ref="J5381:J5383"/>
    <mergeCell ref="C5384:C5386"/>
    <mergeCell ref="D5384:D5386"/>
    <mergeCell ref="E5384:E5386"/>
    <mergeCell ref="F5384:F5386"/>
    <mergeCell ref="G5384:G5386"/>
    <mergeCell ref="H5384:H5386"/>
    <mergeCell ref="I5384:I5386"/>
    <mergeCell ref="J5384:J5386"/>
    <mergeCell ref="C5381:C5383"/>
    <mergeCell ref="D5381:D5383"/>
    <mergeCell ref="E5381:E5383"/>
    <mergeCell ref="F5381:F5383"/>
    <mergeCell ref="G5381:G5383"/>
    <mergeCell ref="H5381:H5383"/>
    <mergeCell ref="I5375:I5377"/>
    <mergeCell ref="J5375:J5377"/>
    <mergeCell ref="C5378:C5380"/>
    <mergeCell ref="D5378:D5380"/>
    <mergeCell ref="E5378:E5380"/>
    <mergeCell ref="F5378:F5380"/>
    <mergeCell ref="G5378:G5380"/>
    <mergeCell ref="H5378:H5380"/>
    <mergeCell ref="I5378:I5380"/>
    <mergeCell ref="J5378:J5380"/>
    <mergeCell ref="C5375:C5377"/>
    <mergeCell ref="D5375:D5377"/>
    <mergeCell ref="E5375:E5377"/>
    <mergeCell ref="F5375:F5377"/>
    <mergeCell ref="G5375:G5377"/>
    <mergeCell ref="H5375:H5377"/>
    <mergeCell ref="I5369:I5371"/>
    <mergeCell ref="J5369:J5371"/>
    <mergeCell ref="C5372:C5374"/>
    <mergeCell ref="D5372:D5374"/>
    <mergeCell ref="E5372:E5374"/>
    <mergeCell ref="F5372:F5374"/>
    <mergeCell ref="G5372:G5374"/>
    <mergeCell ref="H5372:H5374"/>
    <mergeCell ref="I5372:I5374"/>
    <mergeCell ref="J5372:J5374"/>
    <mergeCell ref="C5369:C5371"/>
    <mergeCell ref="D5369:D5371"/>
    <mergeCell ref="E5369:E5371"/>
    <mergeCell ref="F5369:F5371"/>
    <mergeCell ref="G5369:G5371"/>
    <mergeCell ref="H5369:H5371"/>
    <mergeCell ref="I5363:I5365"/>
    <mergeCell ref="J5363:J5365"/>
    <mergeCell ref="C5366:C5368"/>
    <mergeCell ref="D5366:D5368"/>
    <mergeCell ref="E5366:E5368"/>
    <mergeCell ref="F5366:F5368"/>
    <mergeCell ref="G5366:G5368"/>
    <mergeCell ref="H5366:H5368"/>
    <mergeCell ref="I5366:I5368"/>
    <mergeCell ref="J5366:J5368"/>
    <mergeCell ref="C5363:C5365"/>
    <mergeCell ref="D5363:D5365"/>
    <mergeCell ref="E5363:E5365"/>
    <mergeCell ref="F5363:F5365"/>
    <mergeCell ref="G5363:G5365"/>
    <mergeCell ref="H5363:H5365"/>
    <mergeCell ref="I5357:I5359"/>
    <mergeCell ref="J5357:J5359"/>
    <mergeCell ref="C5360:C5362"/>
    <mergeCell ref="D5360:D5362"/>
    <mergeCell ref="E5360:E5362"/>
    <mergeCell ref="F5360:F5362"/>
    <mergeCell ref="G5360:G5362"/>
    <mergeCell ref="H5360:H5362"/>
    <mergeCell ref="I5360:I5362"/>
    <mergeCell ref="J5360:J5362"/>
    <mergeCell ref="C5357:C5359"/>
    <mergeCell ref="D5357:D5359"/>
    <mergeCell ref="E5357:E5359"/>
    <mergeCell ref="F5357:F5359"/>
    <mergeCell ref="G5357:G5359"/>
    <mergeCell ref="H5357:H5359"/>
    <mergeCell ref="I5351:I5353"/>
    <mergeCell ref="J5351:J5353"/>
    <mergeCell ref="C5354:C5356"/>
    <mergeCell ref="D5354:D5356"/>
    <mergeCell ref="E5354:E5356"/>
    <mergeCell ref="F5354:F5356"/>
    <mergeCell ref="G5354:G5356"/>
    <mergeCell ref="H5354:H5356"/>
    <mergeCell ref="I5354:I5356"/>
    <mergeCell ref="J5354:J5356"/>
    <mergeCell ref="C5351:C5353"/>
    <mergeCell ref="D5351:D5353"/>
    <mergeCell ref="E5351:E5353"/>
    <mergeCell ref="F5351:F5353"/>
    <mergeCell ref="G5351:G5353"/>
    <mergeCell ref="H5351:H5353"/>
    <mergeCell ref="I5345:I5347"/>
    <mergeCell ref="J5345:J5347"/>
    <mergeCell ref="C5348:C5350"/>
    <mergeCell ref="D5348:D5350"/>
    <mergeCell ref="E5348:E5350"/>
    <mergeCell ref="F5348:F5350"/>
    <mergeCell ref="G5348:G5350"/>
    <mergeCell ref="H5348:H5350"/>
    <mergeCell ref="I5348:I5350"/>
    <mergeCell ref="J5348:J5350"/>
    <mergeCell ref="C5345:C5347"/>
    <mergeCell ref="D5345:D5347"/>
    <mergeCell ref="E5345:E5347"/>
    <mergeCell ref="F5345:F5347"/>
    <mergeCell ref="G5345:G5347"/>
    <mergeCell ref="H5345:H5347"/>
    <mergeCell ref="I5339:I5341"/>
    <mergeCell ref="J5339:J5341"/>
    <mergeCell ref="C5342:C5344"/>
    <mergeCell ref="D5342:D5344"/>
    <mergeCell ref="E5342:E5344"/>
    <mergeCell ref="F5342:F5344"/>
    <mergeCell ref="G5342:G5344"/>
    <mergeCell ref="H5342:H5344"/>
    <mergeCell ref="I5342:I5344"/>
    <mergeCell ref="J5342:J5344"/>
    <mergeCell ref="C5339:C5341"/>
    <mergeCell ref="D5339:D5341"/>
    <mergeCell ref="E5339:E5341"/>
    <mergeCell ref="F5339:F5341"/>
    <mergeCell ref="G5339:G5341"/>
    <mergeCell ref="H5339:H5341"/>
    <mergeCell ref="I5333:I5335"/>
    <mergeCell ref="J5333:J5335"/>
    <mergeCell ref="C5336:C5338"/>
    <mergeCell ref="D5336:D5338"/>
    <mergeCell ref="E5336:E5338"/>
    <mergeCell ref="F5336:F5338"/>
    <mergeCell ref="G5336:G5338"/>
    <mergeCell ref="H5336:H5338"/>
    <mergeCell ref="I5336:I5338"/>
    <mergeCell ref="J5336:J5338"/>
    <mergeCell ref="C5333:C5335"/>
    <mergeCell ref="D5333:D5335"/>
    <mergeCell ref="E5333:E5335"/>
    <mergeCell ref="F5333:F5335"/>
    <mergeCell ref="G5333:G5335"/>
    <mergeCell ref="H5333:H5335"/>
    <mergeCell ref="I5327:I5329"/>
    <mergeCell ref="J5327:J5329"/>
    <mergeCell ref="C5330:C5332"/>
    <mergeCell ref="D5330:D5332"/>
    <mergeCell ref="E5330:E5332"/>
    <mergeCell ref="F5330:F5332"/>
    <mergeCell ref="G5330:G5332"/>
    <mergeCell ref="H5330:H5332"/>
    <mergeCell ref="I5330:I5332"/>
    <mergeCell ref="J5330:J5332"/>
    <mergeCell ref="C5327:C5329"/>
    <mergeCell ref="D5327:D5329"/>
    <mergeCell ref="E5327:E5329"/>
    <mergeCell ref="F5327:F5329"/>
    <mergeCell ref="G5327:G5329"/>
    <mergeCell ref="H5327:H5329"/>
    <mergeCell ref="I5321:I5323"/>
    <mergeCell ref="J5321:J5323"/>
    <mergeCell ref="C5324:C5326"/>
    <mergeCell ref="D5324:D5326"/>
    <mergeCell ref="E5324:E5326"/>
    <mergeCell ref="F5324:F5326"/>
    <mergeCell ref="G5324:G5326"/>
    <mergeCell ref="H5324:H5326"/>
    <mergeCell ref="I5324:I5326"/>
    <mergeCell ref="J5324:J5326"/>
    <mergeCell ref="C5321:C5323"/>
    <mergeCell ref="D5321:D5323"/>
    <mergeCell ref="E5321:E5323"/>
    <mergeCell ref="F5321:F5323"/>
    <mergeCell ref="G5321:G5323"/>
    <mergeCell ref="H5321:H5323"/>
    <mergeCell ref="I5315:I5317"/>
    <mergeCell ref="J5315:J5317"/>
    <mergeCell ref="C5318:C5320"/>
    <mergeCell ref="D5318:D5320"/>
    <mergeCell ref="E5318:E5320"/>
    <mergeCell ref="F5318:F5320"/>
    <mergeCell ref="G5318:G5320"/>
    <mergeCell ref="H5318:H5320"/>
    <mergeCell ref="I5318:I5320"/>
    <mergeCell ref="J5318:J5320"/>
    <mergeCell ref="C5315:C5317"/>
    <mergeCell ref="D5315:D5317"/>
    <mergeCell ref="E5315:E5317"/>
    <mergeCell ref="F5315:F5317"/>
    <mergeCell ref="G5315:G5317"/>
    <mergeCell ref="H5315:H5317"/>
    <mergeCell ref="I5309:I5311"/>
    <mergeCell ref="J5309:J5311"/>
    <mergeCell ref="C5312:C5314"/>
    <mergeCell ref="D5312:D5314"/>
    <mergeCell ref="E5312:E5314"/>
    <mergeCell ref="F5312:F5314"/>
    <mergeCell ref="G5312:G5314"/>
    <mergeCell ref="H5312:H5314"/>
    <mergeCell ref="I5312:I5314"/>
    <mergeCell ref="J5312:J5314"/>
    <mergeCell ref="C5309:C5311"/>
    <mergeCell ref="D5309:D5311"/>
    <mergeCell ref="E5309:E5311"/>
    <mergeCell ref="F5309:F5311"/>
    <mergeCell ref="G5309:G5311"/>
    <mergeCell ref="H5309:H5311"/>
    <mergeCell ref="I5303:I5305"/>
    <mergeCell ref="J5303:J5305"/>
    <mergeCell ref="C5306:C5308"/>
    <mergeCell ref="D5306:D5308"/>
    <mergeCell ref="E5306:E5308"/>
    <mergeCell ref="F5306:F5308"/>
    <mergeCell ref="G5306:G5308"/>
    <mergeCell ref="H5306:H5308"/>
    <mergeCell ref="I5306:I5308"/>
    <mergeCell ref="J5306:J5308"/>
    <mergeCell ref="C5303:C5305"/>
    <mergeCell ref="D5303:D5305"/>
    <mergeCell ref="E5303:E5305"/>
    <mergeCell ref="F5303:F5305"/>
    <mergeCell ref="G5303:G5305"/>
    <mergeCell ref="H5303:H5305"/>
    <mergeCell ref="I5297:I5299"/>
    <mergeCell ref="J5297:J5299"/>
    <mergeCell ref="C5300:C5302"/>
    <mergeCell ref="D5300:D5302"/>
    <mergeCell ref="E5300:E5302"/>
    <mergeCell ref="F5300:F5302"/>
    <mergeCell ref="G5300:G5302"/>
    <mergeCell ref="H5300:H5302"/>
    <mergeCell ref="I5300:I5302"/>
    <mergeCell ref="J5300:J5302"/>
    <mergeCell ref="C5297:C5299"/>
    <mergeCell ref="D5297:D5299"/>
    <mergeCell ref="E5297:E5299"/>
    <mergeCell ref="F5297:F5299"/>
    <mergeCell ref="G5297:G5299"/>
    <mergeCell ref="H5297:H5299"/>
    <mergeCell ref="I5291:I5293"/>
    <mergeCell ref="J5291:J5293"/>
    <mergeCell ref="C5294:C5296"/>
    <mergeCell ref="D5294:D5296"/>
    <mergeCell ref="E5294:E5296"/>
    <mergeCell ref="F5294:F5296"/>
    <mergeCell ref="G5294:G5296"/>
    <mergeCell ref="H5294:H5296"/>
    <mergeCell ref="I5294:I5296"/>
    <mergeCell ref="J5294:J5296"/>
    <mergeCell ref="C5291:C5293"/>
    <mergeCell ref="D5291:D5293"/>
    <mergeCell ref="E5291:E5293"/>
    <mergeCell ref="F5291:F5293"/>
    <mergeCell ref="G5291:G5293"/>
    <mergeCell ref="H5291:H5293"/>
    <mergeCell ref="I5285:I5287"/>
    <mergeCell ref="J5285:J5287"/>
    <mergeCell ref="C5288:C5290"/>
    <mergeCell ref="D5288:D5290"/>
    <mergeCell ref="E5288:E5290"/>
    <mergeCell ref="F5288:F5290"/>
    <mergeCell ref="G5288:G5290"/>
    <mergeCell ref="H5288:H5290"/>
    <mergeCell ref="I5288:I5290"/>
    <mergeCell ref="J5288:J5290"/>
    <mergeCell ref="C5285:C5287"/>
    <mergeCell ref="D5285:D5287"/>
    <mergeCell ref="E5285:E5287"/>
    <mergeCell ref="F5285:F5287"/>
    <mergeCell ref="G5285:G5287"/>
    <mergeCell ref="H5285:H5287"/>
    <mergeCell ref="I5279:I5281"/>
    <mergeCell ref="J5279:J5281"/>
    <mergeCell ref="C5282:C5284"/>
    <mergeCell ref="D5282:D5284"/>
    <mergeCell ref="E5282:E5284"/>
    <mergeCell ref="F5282:F5284"/>
    <mergeCell ref="G5282:G5284"/>
    <mergeCell ref="H5282:H5284"/>
    <mergeCell ref="I5282:I5284"/>
    <mergeCell ref="J5282:J5284"/>
    <mergeCell ref="C5279:C5281"/>
    <mergeCell ref="D5279:D5281"/>
    <mergeCell ref="E5279:E5281"/>
    <mergeCell ref="F5279:F5281"/>
    <mergeCell ref="G5279:G5281"/>
    <mergeCell ref="H5279:H5281"/>
    <mergeCell ref="I5273:I5275"/>
    <mergeCell ref="J5273:J5275"/>
    <mergeCell ref="C5276:C5278"/>
    <mergeCell ref="D5276:D5278"/>
    <mergeCell ref="E5276:E5278"/>
    <mergeCell ref="F5276:F5278"/>
    <mergeCell ref="G5276:G5278"/>
    <mergeCell ref="H5276:H5278"/>
    <mergeCell ref="I5276:I5278"/>
    <mergeCell ref="J5276:J5278"/>
    <mergeCell ref="C5273:C5275"/>
    <mergeCell ref="D5273:D5275"/>
    <mergeCell ref="E5273:E5275"/>
    <mergeCell ref="F5273:F5275"/>
    <mergeCell ref="G5273:G5275"/>
    <mergeCell ref="H5273:H5275"/>
    <mergeCell ref="I5267:I5269"/>
    <mergeCell ref="J5267:J5269"/>
    <mergeCell ref="C5270:C5272"/>
    <mergeCell ref="D5270:D5272"/>
    <mergeCell ref="E5270:E5272"/>
    <mergeCell ref="F5270:F5272"/>
    <mergeCell ref="G5270:G5272"/>
    <mergeCell ref="H5270:H5272"/>
    <mergeCell ref="I5270:I5272"/>
    <mergeCell ref="J5270:J5272"/>
    <mergeCell ref="C5267:C5269"/>
    <mergeCell ref="D5267:D5269"/>
    <mergeCell ref="E5267:E5269"/>
    <mergeCell ref="F5267:F5269"/>
    <mergeCell ref="G5267:G5269"/>
    <mergeCell ref="H5267:H5269"/>
    <mergeCell ref="I5261:I5263"/>
    <mergeCell ref="J5261:J5263"/>
    <mergeCell ref="C5264:C5266"/>
    <mergeCell ref="D5264:D5266"/>
    <mergeCell ref="E5264:E5266"/>
    <mergeCell ref="F5264:F5266"/>
    <mergeCell ref="G5264:G5266"/>
    <mergeCell ref="H5264:H5266"/>
    <mergeCell ref="I5264:I5266"/>
    <mergeCell ref="J5264:J5266"/>
    <mergeCell ref="C5261:C5263"/>
    <mergeCell ref="D5261:D5263"/>
    <mergeCell ref="E5261:E5263"/>
    <mergeCell ref="F5261:F5263"/>
    <mergeCell ref="G5261:G5263"/>
    <mergeCell ref="H5261:H5263"/>
    <mergeCell ref="I5255:I5257"/>
    <mergeCell ref="J5255:J5257"/>
    <mergeCell ref="C5258:C5260"/>
    <mergeCell ref="D5258:D5260"/>
    <mergeCell ref="E5258:E5260"/>
    <mergeCell ref="F5258:F5260"/>
    <mergeCell ref="G5258:G5260"/>
    <mergeCell ref="H5258:H5260"/>
    <mergeCell ref="I5258:I5260"/>
    <mergeCell ref="J5258:J5260"/>
    <mergeCell ref="C5255:C5257"/>
    <mergeCell ref="D5255:D5257"/>
    <mergeCell ref="E5255:E5257"/>
    <mergeCell ref="F5255:F5257"/>
    <mergeCell ref="G5255:G5257"/>
    <mergeCell ref="H5255:H5257"/>
    <mergeCell ref="I5249:I5251"/>
    <mergeCell ref="J5249:J5251"/>
    <mergeCell ref="C5252:C5254"/>
    <mergeCell ref="D5252:D5254"/>
    <mergeCell ref="E5252:E5254"/>
    <mergeCell ref="F5252:F5254"/>
    <mergeCell ref="G5252:G5254"/>
    <mergeCell ref="H5252:H5254"/>
    <mergeCell ref="I5252:I5254"/>
    <mergeCell ref="J5252:J5254"/>
    <mergeCell ref="C5249:C5251"/>
    <mergeCell ref="D5249:D5251"/>
    <mergeCell ref="E5249:E5251"/>
    <mergeCell ref="F5249:F5251"/>
    <mergeCell ref="G5249:G5251"/>
    <mergeCell ref="H5249:H5251"/>
    <mergeCell ref="I5243:I5245"/>
    <mergeCell ref="J5243:J5245"/>
    <mergeCell ref="C5246:C5248"/>
    <mergeCell ref="D5246:D5248"/>
    <mergeCell ref="E5246:E5248"/>
    <mergeCell ref="F5246:F5248"/>
    <mergeCell ref="G5246:G5248"/>
    <mergeCell ref="H5246:H5248"/>
    <mergeCell ref="I5246:I5248"/>
    <mergeCell ref="J5246:J5248"/>
    <mergeCell ref="C5243:C5245"/>
    <mergeCell ref="D5243:D5245"/>
    <mergeCell ref="E5243:E5245"/>
    <mergeCell ref="F5243:F5245"/>
    <mergeCell ref="G5243:G5245"/>
    <mergeCell ref="H5243:H5245"/>
    <mergeCell ref="I5237:I5239"/>
    <mergeCell ref="J5237:J5239"/>
    <mergeCell ref="C5240:C5242"/>
    <mergeCell ref="D5240:D5242"/>
    <mergeCell ref="E5240:E5242"/>
    <mergeCell ref="F5240:F5242"/>
    <mergeCell ref="G5240:G5242"/>
    <mergeCell ref="H5240:H5242"/>
    <mergeCell ref="I5240:I5242"/>
    <mergeCell ref="J5240:J5242"/>
    <mergeCell ref="C5237:C5239"/>
    <mergeCell ref="D5237:D5239"/>
    <mergeCell ref="E5237:E5239"/>
    <mergeCell ref="F5237:F5239"/>
    <mergeCell ref="G5237:G5239"/>
    <mergeCell ref="H5237:H5239"/>
    <mergeCell ref="I5231:I5233"/>
    <mergeCell ref="J5231:J5233"/>
    <mergeCell ref="C5234:C5236"/>
    <mergeCell ref="D5234:D5236"/>
    <mergeCell ref="E5234:E5236"/>
    <mergeCell ref="F5234:F5236"/>
    <mergeCell ref="G5234:G5236"/>
    <mergeCell ref="H5234:H5236"/>
    <mergeCell ref="I5234:I5236"/>
    <mergeCell ref="J5234:J5236"/>
    <mergeCell ref="C5231:C5233"/>
    <mergeCell ref="D5231:D5233"/>
    <mergeCell ref="E5231:E5233"/>
    <mergeCell ref="F5231:F5233"/>
    <mergeCell ref="G5231:G5233"/>
    <mergeCell ref="H5231:H5233"/>
    <mergeCell ref="I5225:I5227"/>
    <mergeCell ref="J5225:J5227"/>
    <mergeCell ref="C5228:C5230"/>
    <mergeCell ref="D5228:D5230"/>
    <mergeCell ref="E5228:E5230"/>
    <mergeCell ref="F5228:F5230"/>
    <mergeCell ref="G5228:G5230"/>
    <mergeCell ref="H5228:H5230"/>
    <mergeCell ref="I5228:I5230"/>
    <mergeCell ref="J5228:J5230"/>
    <mergeCell ref="C5225:C5227"/>
    <mergeCell ref="D5225:D5227"/>
    <mergeCell ref="E5225:E5227"/>
    <mergeCell ref="F5225:F5227"/>
    <mergeCell ref="G5225:G5227"/>
    <mergeCell ref="H5225:H5227"/>
    <mergeCell ref="I5219:I5221"/>
    <mergeCell ref="J5219:J5221"/>
    <mergeCell ref="C5222:C5224"/>
    <mergeCell ref="D5222:D5224"/>
    <mergeCell ref="E5222:E5224"/>
    <mergeCell ref="F5222:F5224"/>
    <mergeCell ref="G5222:G5224"/>
    <mergeCell ref="H5222:H5224"/>
    <mergeCell ref="I5222:I5224"/>
    <mergeCell ref="J5222:J5224"/>
    <mergeCell ref="C5219:C5221"/>
    <mergeCell ref="D5219:D5221"/>
    <mergeCell ref="E5219:E5221"/>
    <mergeCell ref="F5219:F5221"/>
    <mergeCell ref="G5219:G5221"/>
    <mergeCell ref="H5219:H5221"/>
    <mergeCell ref="I5213:I5215"/>
    <mergeCell ref="J5213:J5215"/>
    <mergeCell ref="C5216:C5218"/>
    <mergeCell ref="D5216:D5218"/>
    <mergeCell ref="E5216:E5218"/>
    <mergeCell ref="F5216:F5218"/>
    <mergeCell ref="G5216:G5218"/>
    <mergeCell ref="H5216:H5218"/>
    <mergeCell ref="I5216:I5218"/>
    <mergeCell ref="J5216:J5218"/>
    <mergeCell ref="C5213:C5215"/>
    <mergeCell ref="D5213:D5215"/>
    <mergeCell ref="E5213:E5215"/>
    <mergeCell ref="F5213:F5215"/>
    <mergeCell ref="G5213:G5215"/>
    <mergeCell ref="H5213:H5215"/>
    <mergeCell ref="I5207:I5209"/>
    <mergeCell ref="J5207:J5209"/>
    <mergeCell ref="C5210:C5212"/>
    <mergeCell ref="D5210:D5212"/>
    <mergeCell ref="E5210:E5212"/>
    <mergeCell ref="F5210:F5212"/>
    <mergeCell ref="G5210:G5212"/>
    <mergeCell ref="H5210:H5212"/>
    <mergeCell ref="I5210:I5212"/>
    <mergeCell ref="J5210:J5212"/>
    <mergeCell ref="C5207:C5209"/>
    <mergeCell ref="D5207:D5209"/>
    <mergeCell ref="E5207:E5209"/>
    <mergeCell ref="F5207:F5209"/>
    <mergeCell ref="G5207:G5209"/>
    <mergeCell ref="H5207:H5209"/>
    <mergeCell ref="I5201:I5203"/>
    <mergeCell ref="J5201:J5203"/>
    <mergeCell ref="C5204:C5206"/>
    <mergeCell ref="D5204:D5206"/>
    <mergeCell ref="E5204:E5206"/>
    <mergeCell ref="F5204:F5206"/>
    <mergeCell ref="G5204:G5206"/>
    <mergeCell ref="H5204:H5206"/>
    <mergeCell ref="I5204:I5206"/>
    <mergeCell ref="J5204:J5206"/>
    <mergeCell ref="C5201:C5203"/>
    <mergeCell ref="D5201:D5203"/>
    <mergeCell ref="E5201:E5203"/>
    <mergeCell ref="F5201:F5203"/>
    <mergeCell ref="G5201:G5203"/>
    <mergeCell ref="H5201:H5203"/>
    <mergeCell ref="I5195:I5197"/>
    <mergeCell ref="J5195:J5197"/>
    <mergeCell ref="C5198:C5200"/>
    <mergeCell ref="D5198:D5200"/>
    <mergeCell ref="E5198:E5200"/>
    <mergeCell ref="F5198:F5200"/>
    <mergeCell ref="G5198:G5200"/>
    <mergeCell ref="H5198:H5200"/>
    <mergeCell ref="I5198:I5200"/>
    <mergeCell ref="J5198:J5200"/>
    <mergeCell ref="C5195:C5197"/>
    <mergeCell ref="D5195:D5197"/>
    <mergeCell ref="E5195:E5197"/>
    <mergeCell ref="F5195:F5197"/>
    <mergeCell ref="G5195:G5197"/>
    <mergeCell ref="H5195:H5197"/>
    <mergeCell ref="I5189:I5191"/>
    <mergeCell ref="J5189:J5191"/>
    <mergeCell ref="C5192:C5194"/>
    <mergeCell ref="D5192:D5194"/>
    <mergeCell ref="E5192:E5194"/>
    <mergeCell ref="F5192:F5194"/>
    <mergeCell ref="G5192:G5194"/>
    <mergeCell ref="H5192:H5194"/>
    <mergeCell ref="I5192:I5194"/>
    <mergeCell ref="J5192:J5194"/>
    <mergeCell ref="C5189:C5191"/>
    <mergeCell ref="D5189:D5191"/>
    <mergeCell ref="E5189:E5191"/>
    <mergeCell ref="F5189:F5191"/>
    <mergeCell ref="G5189:G5191"/>
    <mergeCell ref="H5189:H5191"/>
    <mergeCell ref="I5183:I5185"/>
    <mergeCell ref="J5183:J5185"/>
    <mergeCell ref="C5186:C5188"/>
    <mergeCell ref="D5186:D5188"/>
    <mergeCell ref="E5186:E5188"/>
    <mergeCell ref="F5186:F5188"/>
    <mergeCell ref="G5186:G5188"/>
    <mergeCell ref="H5186:H5188"/>
    <mergeCell ref="I5186:I5188"/>
    <mergeCell ref="J5186:J5188"/>
    <mergeCell ref="C5183:C5185"/>
    <mergeCell ref="D5183:D5185"/>
    <mergeCell ref="E5183:E5185"/>
    <mergeCell ref="F5183:F5185"/>
    <mergeCell ref="G5183:G5185"/>
    <mergeCell ref="H5183:H5185"/>
    <mergeCell ref="I5177:I5179"/>
    <mergeCell ref="J5177:J5179"/>
    <mergeCell ref="C5180:C5182"/>
    <mergeCell ref="D5180:D5182"/>
    <mergeCell ref="E5180:E5182"/>
    <mergeCell ref="F5180:F5182"/>
    <mergeCell ref="G5180:G5182"/>
    <mergeCell ref="H5180:H5182"/>
    <mergeCell ref="I5180:I5182"/>
    <mergeCell ref="J5180:J5182"/>
    <mergeCell ref="H5174:H5176"/>
    <mergeCell ref="I5174:I5176"/>
    <mergeCell ref="J5174:J5176"/>
    <mergeCell ref="B5177:B5626"/>
    <mergeCell ref="C5177:C5179"/>
    <mergeCell ref="D5177:D5179"/>
    <mergeCell ref="E5177:E5179"/>
    <mergeCell ref="F5177:F5179"/>
    <mergeCell ref="G5177:G5179"/>
    <mergeCell ref="H5177:H5179"/>
    <mergeCell ref="B5174:B5176"/>
    <mergeCell ref="C5174:C5176"/>
    <mergeCell ref="D5174:D5176"/>
    <mergeCell ref="E5174:E5176"/>
    <mergeCell ref="F5174:F5176"/>
    <mergeCell ref="G5174:G5176"/>
    <mergeCell ref="I5168:I5170"/>
    <mergeCell ref="J5168:J5170"/>
    <mergeCell ref="C5171:C5173"/>
    <mergeCell ref="D5171:D5173"/>
    <mergeCell ref="E5171:E5173"/>
    <mergeCell ref="F5171:F5173"/>
    <mergeCell ref="G5171:G5173"/>
    <mergeCell ref="H5171:H5173"/>
    <mergeCell ref="I5171:I5173"/>
    <mergeCell ref="J5171:J5173"/>
    <mergeCell ref="C5168:C5170"/>
    <mergeCell ref="D5168:D5170"/>
    <mergeCell ref="E5168:E5170"/>
    <mergeCell ref="F5168:F5170"/>
    <mergeCell ref="G5168:G5170"/>
    <mergeCell ref="H5168:H5170"/>
    <mergeCell ref="I5162:I5164"/>
    <mergeCell ref="J5162:J5164"/>
    <mergeCell ref="C5165:C5167"/>
    <mergeCell ref="D5165:D5167"/>
    <mergeCell ref="E5165:E5167"/>
    <mergeCell ref="F5165:F5167"/>
    <mergeCell ref="G5165:G5167"/>
    <mergeCell ref="H5165:H5167"/>
    <mergeCell ref="I5165:I5167"/>
    <mergeCell ref="J5165:J5167"/>
    <mergeCell ref="C5162:C5164"/>
    <mergeCell ref="D5162:D5164"/>
    <mergeCell ref="E5162:E5164"/>
    <mergeCell ref="F5162:F5164"/>
    <mergeCell ref="G5162:G5164"/>
    <mergeCell ref="H5162:H5164"/>
    <mergeCell ref="I5156:I5158"/>
    <mergeCell ref="J5156:J5158"/>
    <mergeCell ref="C5159:C5161"/>
    <mergeCell ref="D5159:D5161"/>
    <mergeCell ref="E5159:E5161"/>
    <mergeCell ref="F5159:F5161"/>
    <mergeCell ref="G5159:G5161"/>
    <mergeCell ref="H5159:H5161"/>
    <mergeCell ref="I5159:I5161"/>
    <mergeCell ref="J5159:J5161"/>
    <mergeCell ref="C5156:C5158"/>
    <mergeCell ref="D5156:D5158"/>
    <mergeCell ref="E5156:E5158"/>
    <mergeCell ref="F5156:F5158"/>
    <mergeCell ref="G5156:G5158"/>
    <mergeCell ref="H5156:H5158"/>
    <mergeCell ref="I5150:I5152"/>
    <mergeCell ref="J5150:J5152"/>
    <mergeCell ref="C5153:C5155"/>
    <mergeCell ref="D5153:D5155"/>
    <mergeCell ref="E5153:E5155"/>
    <mergeCell ref="F5153:F5155"/>
    <mergeCell ref="G5153:G5155"/>
    <mergeCell ref="H5153:H5155"/>
    <mergeCell ref="I5153:I5155"/>
    <mergeCell ref="J5153:J5155"/>
    <mergeCell ref="C5150:C5152"/>
    <mergeCell ref="D5150:D5152"/>
    <mergeCell ref="E5150:E5152"/>
    <mergeCell ref="F5150:F5152"/>
    <mergeCell ref="G5150:G5152"/>
    <mergeCell ref="H5150:H5152"/>
    <mergeCell ref="I5144:I5146"/>
    <mergeCell ref="J5144:J5146"/>
    <mergeCell ref="C5147:C5149"/>
    <mergeCell ref="D5147:D5149"/>
    <mergeCell ref="E5147:E5149"/>
    <mergeCell ref="F5147:F5149"/>
    <mergeCell ref="G5147:G5149"/>
    <mergeCell ref="H5147:H5149"/>
    <mergeCell ref="I5147:I5149"/>
    <mergeCell ref="J5147:J5149"/>
    <mergeCell ref="C5144:C5146"/>
    <mergeCell ref="D5144:D5146"/>
    <mergeCell ref="E5144:E5146"/>
    <mergeCell ref="F5144:F5146"/>
    <mergeCell ref="G5144:G5146"/>
    <mergeCell ref="H5144:H5146"/>
    <mergeCell ref="I5138:I5140"/>
    <mergeCell ref="J5138:J5140"/>
    <mergeCell ref="C5141:C5143"/>
    <mergeCell ref="D5141:D5143"/>
    <mergeCell ref="E5141:E5143"/>
    <mergeCell ref="F5141:F5143"/>
    <mergeCell ref="G5141:G5143"/>
    <mergeCell ref="H5141:H5143"/>
    <mergeCell ref="I5141:I5143"/>
    <mergeCell ref="J5141:J5143"/>
    <mergeCell ref="C5138:C5140"/>
    <mergeCell ref="D5138:D5140"/>
    <mergeCell ref="E5138:E5140"/>
    <mergeCell ref="F5138:F5140"/>
    <mergeCell ref="G5138:G5140"/>
    <mergeCell ref="H5138:H5140"/>
    <mergeCell ref="I5132:I5134"/>
    <mergeCell ref="J5132:J5134"/>
    <mergeCell ref="C5135:C5137"/>
    <mergeCell ref="D5135:D5137"/>
    <mergeCell ref="E5135:E5137"/>
    <mergeCell ref="F5135:F5137"/>
    <mergeCell ref="G5135:G5137"/>
    <mergeCell ref="H5135:H5137"/>
    <mergeCell ref="I5135:I5137"/>
    <mergeCell ref="J5135:J5137"/>
    <mergeCell ref="C5132:C5134"/>
    <mergeCell ref="D5132:D5134"/>
    <mergeCell ref="E5132:E5134"/>
    <mergeCell ref="F5132:F5134"/>
    <mergeCell ref="G5132:G5134"/>
    <mergeCell ref="H5132:H5134"/>
    <mergeCell ref="I5126:I5128"/>
    <mergeCell ref="J5126:J5128"/>
    <mergeCell ref="C5129:C5131"/>
    <mergeCell ref="D5129:D5131"/>
    <mergeCell ref="E5129:E5131"/>
    <mergeCell ref="F5129:F5131"/>
    <mergeCell ref="G5129:G5131"/>
    <mergeCell ref="H5129:H5131"/>
    <mergeCell ref="I5129:I5131"/>
    <mergeCell ref="J5129:J5131"/>
    <mergeCell ref="C5126:C5128"/>
    <mergeCell ref="D5126:D5128"/>
    <mergeCell ref="E5126:E5128"/>
    <mergeCell ref="F5126:F5128"/>
    <mergeCell ref="G5126:G5128"/>
    <mergeCell ref="H5126:H5128"/>
    <mergeCell ref="I5120:I5122"/>
    <mergeCell ref="J5120:J5122"/>
    <mergeCell ref="C5123:C5125"/>
    <mergeCell ref="D5123:D5125"/>
    <mergeCell ref="E5123:E5125"/>
    <mergeCell ref="F5123:F5125"/>
    <mergeCell ref="G5123:G5125"/>
    <mergeCell ref="H5123:H5125"/>
    <mergeCell ref="I5123:I5125"/>
    <mergeCell ref="J5123:J5125"/>
    <mergeCell ref="C5120:C5122"/>
    <mergeCell ref="D5120:D5122"/>
    <mergeCell ref="E5120:E5122"/>
    <mergeCell ref="F5120:F5122"/>
    <mergeCell ref="G5120:G5122"/>
    <mergeCell ref="H5120:H5122"/>
    <mergeCell ref="I5114:I5116"/>
    <mergeCell ref="J5114:J5116"/>
    <mergeCell ref="C5117:C5119"/>
    <mergeCell ref="D5117:D5119"/>
    <mergeCell ref="E5117:E5119"/>
    <mergeCell ref="F5117:F5119"/>
    <mergeCell ref="G5117:G5119"/>
    <mergeCell ref="H5117:H5119"/>
    <mergeCell ref="I5117:I5119"/>
    <mergeCell ref="J5117:J5119"/>
    <mergeCell ref="C5114:C5116"/>
    <mergeCell ref="D5114:D5116"/>
    <mergeCell ref="E5114:E5116"/>
    <mergeCell ref="F5114:F5116"/>
    <mergeCell ref="G5114:G5116"/>
    <mergeCell ref="H5114:H5116"/>
    <mergeCell ref="I5108:I5110"/>
    <mergeCell ref="J5108:J5110"/>
    <mergeCell ref="C5111:C5113"/>
    <mergeCell ref="D5111:D5113"/>
    <mergeCell ref="E5111:E5113"/>
    <mergeCell ref="F5111:F5113"/>
    <mergeCell ref="G5111:G5113"/>
    <mergeCell ref="H5111:H5113"/>
    <mergeCell ref="I5111:I5113"/>
    <mergeCell ref="J5111:J5113"/>
    <mergeCell ref="C5108:C5110"/>
    <mergeCell ref="D5108:D5110"/>
    <mergeCell ref="E5108:E5110"/>
    <mergeCell ref="F5108:F5110"/>
    <mergeCell ref="G5108:G5110"/>
    <mergeCell ref="H5108:H5110"/>
    <mergeCell ref="I5102:I5104"/>
    <mergeCell ref="J5102:J5104"/>
    <mergeCell ref="C5105:C5107"/>
    <mergeCell ref="D5105:D5107"/>
    <mergeCell ref="E5105:E5107"/>
    <mergeCell ref="F5105:F5107"/>
    <mergeCell ref="G5105:G5107"/>
    <mergeCell ref="H5105:H5107"/>
    <mergeCell ref="I5105:I5107"/>
    <mergeCell ref="J5105:J5107"/>
    <mergeCell ref="C5102:C5104"/>
    <mergeCell ref="D5102:D5104"/>
    <mergeCell ref="E5102:E5104"/>
    <mergeCell ref="F5102:F5104"/>
    <mergeCell ref="G5102:G5104"/>
    <mergeCell ref="H5102:H5104"/>
    <mergeCell ref="I5096:I5098"/>
    <mergeCell ref="J5096:J5098"/>
    <mergeCell ref="C5099:C5101"/>
    <mergeCell ref="D5099:D5101"/>
    <mergeCell ref="E5099:E5101"/>
    <mergeCell ref="F5099:F5101"/>
    <mergeCell ref="G5099:G5101"/>
    <mergeCell ref="H5099:H5101"/>
    <mergeCell ref="I5099:I5101"/>
    <mergeCell ref="J5099:J5101"/>
    <mergeCell ref="C5096:C5098"/>
    <mergeCell ref="D5096:D5098"/>
    <mergeCell ref="E5096:E5098"/>
    <mergeCell ref="F5096:F5098"/>
    <mergeCell ref="G5096:G5098"/>
    <mergeCell ref="H5096:H5098"/>
    <mergeCell ref="I5090:I5092"/>
    <mergeCell ref="J5090:J5092"/>
    <mergeCell ref="C5093:C5095"/>
    <mergeCell ref="D5093:D5095"/>
    <mergeCell ref="E5093:E5095"/>
    <mergeCell ref="F5093:F5095"/>
    <mergeCell ref="G5093:G5095"/>
    <mergeCell ref="H5093:H5095"/>
    <mergeCell ref="I5093:I5095"/>
    <mergeCell ref="J5093:J5095"/>
    <mergeCell ref="C5090:C5092"/>
    <mergeCell ref="D5090:D5092"/>
    <mergeCell ref="E5090:E5092"/>
    <mergeCell ref="F5090:F5092"/>
    <mergeCell ref="G5090:G5092"/>
    <mergeCell ref="H5090:H5092"/>
    <mergeCell ref="I5084:I5086"/>
    <mergeCell ref="J5084:J5086"/>
    <mergeCell ref="C5087:C5089"/>
    <mergeCell ref="D5087:D5089"/>
    <mergeCell ref="E5087:E5089"/>
    <mergeCell ref="F5087:F5089"/>
    <mergeCell ref="G5087:G5089"/>
    <mergeCell ref="H5087:H5089"/>
    <mergeCell ref="I5087:I5089"/>
    <mergeCell ref="J5087:J5089"/>
    <mergeCell ref="C5084:C5086"/>
    <mergeCell ref="D5084:D5086"/>
    <mergeCell ref="E5084:E5086"/>
    <mergeCell ref="F5084:F5086"/>
    <mergeCell ref="G5084:G5086"/>
    <mergeCell ref="H5084:H5086"/>
    <mergeCell ref="I5078:I5080"/>
    <mergeCell ref="J5078:J5080"/>
    <mergeCell ref="C5081:C5083"/>
    <mergeCell ref="D5081:D5083"/>
    <mergeCell ref="E5081:E5083"/>
    <mergeCell ref="F5081:F5083"/>
    <mergeCell ref="G5081:G5083"/>
    <mergeCell ref="H5081:H5083"/>
    <mergeCell ref="I5081:I5083"/>
    <mergeCell ref="J5081:J5083"/>
    <mergeCell ref="C5078:C5080"/>
    <mergeCell ref="D5078:D5080"/>
    <mergeCell ref="E5078:E5080"/>
    <mergeCell ref="F5078:F5080"/>
    <mergeCell ref="G5078:G5080"/>
    <mergeCell ref="H5078:H5080"/>
    <mergeCell ref="I5072:I5074"/>
    <mergeCell ref="J5072:J5074"/>
    <mergeCell ref="C5075:C5077"/>
    <mergeCell ref="D5075:D5077"/>
    <mergeCell ref="E5075:E5077"/>
    <mergeCell ref="F5075:F5077"/>
    <mergeCell ref="G5075:G5077"/>
    <mergeCell ref="H5075:H5077"/>
    <mergeCell ref="I5075:I5077"/>
    <mergeCell ref="J5075:J5077"/>
    <mergeCell ref="C5072:C5074"/>
    <mergeCell ref="D5072:D5074"/>
    <mergeCell ref="E5072:E5074"/>
    <mergeCell ref="F5072:F5074"/>
    <mergeCell ref="G5072:G5074"/>
    <mergeCell ref="H5072:H5074"/>
    <mergeCell ref="I5066:I5068"/>
    <mergeCell ref="J5066:J5068"/>
    <mergeCell ref="C5069:C5071"/>
    <mergeCell ref="D5069:D5071"/>
    <mergeCell ref="E5069:E5071"/>
    <mergeCell ref="F5069:F5071"/>
    <mergeCell ref="G5069:G5071"/>
    <mergeCell ref="H5069:H5071"/>
    <mergeCell ref="I5069:I5071"/>
    <mergeCell ref="J5069:J5071"/>
    <mergeCell ref="C5066:C5068"/>
    <mergeCell ref="D5066:D5068"/>
    <mergeCell ref="E5066:E5068"/>
    <mergeCell ref="F5066:F5068"/>
    <mergeCell ref="G5066:G5068"/>
    <mergeCell ref="H5066:H5068"/>
    <mergeCell ref="J5060:J5062"/>
    <mergeCell ref="B5063:B5173"/>
    <mergeCell ref="C5063:C5065"/>
    <mergeCell ref="D5063:D5065"/>
    <mergeCell ref="E5063:E5065"/>
    <mergeCell ref="F5063:F5065"/>
    <mergeCell ref="G5063:G5065"/>
    <mergeCell ref="H5063:H5065"/>
    <mergeCell ref="I5063:I5065"/>
    <mergeCell ref="J5063:J5065"/>
    <mergeCell ref="I5057:I5059"/>
    <mergeCell ref="J5057:J5059"/>
    <mergeCell ref="B5060:B5062"/>
    <mergeCell ref="C5060:C5062"/>
    <mergeCell ref="D5060:D5062"/>
    <mergeCell ref="E5060:E5062"/>
    <mergeCell ref="F5060:F5062"/>
    <mergeCell ref="G5060:G5062"/>
    <mergeCell ref="H5060:H5062"/>
    <mergeCell ref="I5060:I5062"/>
    <mergeCell ref="C5057:C5059"/>
    <mergeCell ref="D5057:D5059"/>
    <mergeCell ref="E5057:E5059"/>
    <mergeCell ref="F5057:F5059"/>
    <mergeCell ref="G5057:G5059"/>
    <mergeCell ref="H5057:H5059"/>
    <mergeCell ref="I5051:I5053"/>
    <mergeCell ref="J5051:J5053"/>
    <mergeCell ref="C5054:C5056"/>
    <mergeCell ref="D5054:D5056"/>
    <mergeCell ref="E5054:E5056"/>
    <mergeCell ref="F5054:F5056"/>
    <mergeCell ref="G5054:G5056"/>
    <mergeCell ref="H5054:H5056"/>
    <mergeCell ref="I5054:I5056"/>
    <mergeCell ref="J5054:J5056"/>
    <mergeCell ref="C5051:C5053"/>
    <mergeCell ref="D5051:D5053"/>
    <mergeCell ref="E5051:E5053"/>
    <mergeCell ref="F5051:F5053"/>
    <mergeCell ref="G5051:G5053"/>
    <mergeCell ref="H5051:H5053"/>
    <mergeCell ref="I5045:I5047"/>
    <mergeCell ref="J5045:J5047"/>
    <mergeCell ref="C5048:C5050"/>
    <mergeCell ref="D5048:D5050"/>
    <mergeCell ref="E5048:E5050"/>
    <mergeCell ref="F5048:F5050"/>
    <mergeCell ref="G5048:G5050"/>
    <mergeCell ref="H5048:H5050"/>
    <mergeCell ref="I5048:I5050"/>
    <mergeCell ref="J5048:J5050"/>
    <mergeCell ref="C5045:C5047"/>
    <mergeCell ref="D5045:D5047"/>
    <mergeCell ref="E5045:E5047"/>
    <mergeCell ref="F5045:F5047"/>
    <mergeCell ref="G5045:G5047"/>
    <mergeCell ref="H5045:H5047"/>
    <mergeCell ref="I5039:I5041"/>
    <mergeCell ref="J5039:J5041"/>
    <mergeCell ref="C5042:C5044"/>
    <mergeCell ref="D5042:D5044"/>
    <mergeCell ref="E5042:E5044"/>
    <mergeCell ref="F5042:F5044"/>
    <mergeCell ref="G5042:G5044"/>
    <mergeCell ref="H5042:H5044"/>
    <mergeCell ref="I5042:I5044"/>
    <mergeCell ref="J5042:J5044"/>
    <mergeCell ref="C5039:C5041"/>
    <mergeCell ref="D5039:D5041"/>
    <mergeCell ref="E5039:E5041"/>
    <mergeCell ref="F5039:F5041"/>
    <mergeCell ref="G5039:G5041"/>
    <mergeCell ref="H5039:H5041"/>
    <mergeCell ref="I5033:I5035"/>
    <mergeCell ref="J5033:J5035"/>
    <mergeCell ref="C5036:C5038"/>
    <mergeCell ref="D5036:D5038"/>
    <mergeCell ref="E5036:E5038"/>
    <mergeCell ref="F5036:F5038"/>
    <mergeCell ref="G5036:G5038"/>
    <mergeCell ref="H5036:H5038"/>
    <mergeCell ref="I5036:I5038"/>
    <mergeCell ref="J5036:J5038"/>
    <mergeCell ref="C5033:C5035"/>
    <mergeCell ref="D5033:D5035"/>
    <mergeCell ref="E5033:E5035"/>
    <mergeCell ref="F5033:F5035"/>
    <mergeCell ref="G5033:G5035"/>
    <mergeCell ref="H5033:H5035"/>
    <mergeCell ref="I5027:I5029"/>
    <mergeCell ref="J5027:J5029"/>
    <mergeCell ref="C5030:C5032"/>
    <mergeCell ref="D5030:D5032"/>
    <mergeCell ref="E5030:E5032"/>
    <mergeCell ref="F5030:F5032"/>
    <mergeCell ref="G5030:G5032"/>
    <mergeCell ref="H5030:H5032"/>
    <mergeCell ref="I5030:I5032"/>
    <mergeCell ref="J5030:J5032"/>
    <mergeCell ref="C5027:C5029"/>
    <mergeCell ref="D5027:D5029"/>
    <mergeCell ref="E5027:E5029"/>
    <mergeCell ref="F5027:F5029"/>
    <mergeCell ref="G5027:G5029"/>
    <mergeCell ref="H5027:H5029"/>
    <mergeCell ref="I5021:I5023"/>
    <mergeCell ref="J5021:J5023"/>
    <mergeCell ref="C5024:C5026"/>
    <mergeCell ref="D5024:D5026"/>
    <mergeCell ref="E5024:E5026"/>
    <mergeCell ref="F5024:F5026"/>
    <mergeCell ref="G5024:G5026"/>
    <mergeCell ref="H5024:H5026"/>
    <mergeCell ref="I5024:I5026"/>
    <mergeCell ref="J5024:J5026"/>
    <mergeCell ref="C5021:C5023"/>
    <mergeCell ref="D5021:D5023"/>
    <mergeCell ref="E5021:E5023"/>
    <mergeCell ref="F5021:F5023"/>
    <mergeCell ref="G5021:G5023"/>
    <mergeCell ref="H5021:H5023"/>
    <mergeCell ref="I5015:I5017"/>
    <mergeCell ref="J5015:J5017"/>
    <mergeCell ref="C5018:C5020"/>
    <mergeCell ref="D5018:D5020"/>
    <mergeCell ref="E5018:E5020"/>
    <mergeCell ref="F5018:F5020"/>
    <mergeCell ref="G5018:G5020"/>
    <mergeCell ref="H5018:H5020"/>
    <mergeCell ref="I5018:I5020"/>
    <mergeCell ref="J5018:J5020"/>
    <mergeCell ref="C5015:C5017"/>
    <mergeCell ref="D5015:D5017"/>
    <mergeCell ref="E5015:E5017"/>
    <mergeCell ref="F5015:F5017"/>
    <mergeCell ref="G5015:G5017"/>
    <mergeCell ref="H5015:H5017"/>
    <mergeCell ref="I5009:I5011"/>
    <mergeCell ref="J5009:J5011"/>
    <mergeCell ref="C5012:C5014"/>
    <mergeCell ref="D5012:D5014"/>
    <mergeCell ref="E5012:E5014"/>
    <mergeCell ref="F5012:F5014"/>
    <mergeCell ref="G5012:G5014"/>
    <mergeCell ref="H5012:H5014"/>
    <mergeCell ref="I5012:I5014"/>
    <mergeCell ref="J5012:J5014"/>
    <mergeCell ref="C5009:C5011"/>
    <mergeCell ref="D5009:D5011"/>
    <mergeCell ref="E5009:E5011"/>
    <mergeCell ref="F5009:F5011"/>
    <mergeCell ref="G5009:G5011"/>
    <mergeCell ref="H5009:H5011"/>
    <mergeCell ref="I5003:I5005"/>
    <mergeCell ref="J5003:J5005"/>
    <mergeCell ref="C5006:C5008"/>
    <mergeCell ref="D5006:D5008"/>
    <mergeCell ref="E5006:E5008"/>
    <mergeCell ref="F5006:F5008"/>
    <mergeCell ref="G5006:G5008"/>
    <mergeCell ref="H5006:H5008"/>
    <mergeCell ref="I5006:I5008"/>
    <mergeCell ref="J5006:J5008"/>
    <mergeCell ref="C5003:C5005"/>
    <mergeCell ref="D5003:D5005"/>
    <mergeCell ref="E5003:E5005"/>
    <mergeCell ref="F5003:F5005"/>
    <mergeCell ref="G5003:G5005"/>
    <mergeCell ref="H5003:H5005"/>
    <mergeCell ref="I4997:I4999"/>
    <mergeCell ref="J4997:J4999"/>
    <mergeCell ref="C5000:C5002"/>
    <mergeCell ref="D5000:D5002"/>
    <mergeCell ref="E5000:E5002"/>
    <mergeCell ref="F5000:F5002"/>
    <mergeCell ref="G5000:G5002"/>
    <mergeCell ref="H5000:H5002"/>
    <mergeCell ref="I5000:I5002"/>
    <mergeCell ref="J5000:J5002"/>
    <mergeCell ref="C4997:C4999"/>
    <mergeCell ref="D4997:D4999"/>
    <mergeCell ref="E4997:E4999"/>
    <mergeCell ref="F4997:F4999"/>
    <mergeCell ref="G4997:G4999"/>
    <mergeCell ref="H4997:H4999"/>
    <mergeCell ref="I4991:I4993"/>
    <mergeCell ref="J4991:J4993"/>
    <mergeCell ref="C4994:C4996"/>
    <mergeCell ref="D4994:D4996"/>
    <mergeCell ref="E4994:E4996"/>
    <mergeCell ref="F4994:F4996"/>
    <mergeCell ref="G4994:G4996"/>
    <mergeCell ref="H4994:H4996"/>
    <mergeCell ref="I4994:I4996"/>
    <mergeCell ref="J4994:J4996"/>
    <mergeCell ref="C4991:C4993"/>
    <mergeCell ref="D4991:D4993"/>
    <mergeCell ref="E4991:E4993"/>
    <mergeCell ref="F4991:F4993"/>
    <mergeCell ref="G4991:G4993"/>
    <mergeCell ref="H4991:H4993"/>
    <mergeCell ref="I4985:I4987"/>
    <mergeCell ref="J4985:J4987"/>
    <mergeCell ref="C4988:C4990"/>
    <mergeCell ref="D4988:D4990"/>
    <mergeCell ref="E4988:E4990"/>
    <mergeCell ref="F4988:F4990"/>
    <mergeCell ref="G4988:G4990"/>
    <mergeCell ref="H4988:H4990"/>
    <mergeCell ref="I4988:I4990"/>
    <mergeCell ref="J4988:J4990"/>
    <mergeCell ref="C4985:C4987"/>
    <mergeCell ref="D4985:D4987"/>
    <mergeCell ref="E4985:E4987"/>
    <mergeCell ref="F4985:F4987"/>
    <mergeCell ref="G4985:G4987"/>
    <mergeCell ref="H4985:H4987"/>
    <mergeCell ref="I4979:I4981"/>
    <mergeCell ref="J4979:J4981"/>
    <mergeCell ref="C4982:C4984"/>
    <mergeCell ref="D4982:D4984"/>
    <mergeCell ref="E4982:E4984"/>
    <mergeCell ref="F4982:F4984"/>
    <mergeCell ref="G4982:G4984"/>
    <mergeCell ref="H4982:H4984"/>
    <mergeCell ref="I4982:I4984"/>
    <mergeCell ref="J4982:J4984"/>
    <mergeCell ref="C4979:C4981"/>
    <mergeCell ref="D4979:D4981"/>
    <mergeCell ref="E4979:E4981"/>
    <mergeCell ref="F4979:F4981"/>
    <mergeCell ref="G4979:G4981"/>
    <mergeCell ref="H4979:H4981"/>
    <mergeCell ref="I4973:I4975"/>
    <mergeCell ref="J4973:J4975"/>
    <mergeCell ref="C4976:C4978"/>
    <mergeCell ref="D4976:D4978"/>
    <mergeCell ref="E4976:E4978"/>
    <mergeCell ref="F4976:F4978"/>
    <mergeCell ref="G4976:G4978"/>
    <mergeCell ref="H4976:H4978"/>
    <mergeCell ref="I4976:I4978"/>
    <mergeCell ref="J4976:J4978"/>
    <mergeCell ref="C4973:C4975"/>
    <mergeCell ref="D4973:D4975"/>
    <mergeCell ref="E4973:E4975"/>
    <mergeCell ref="F4973:F4975"/>
    <mergeCell ref="G4973:G4975"/>
    <mergeCell ref="H4973:H4975"/>
    <mergeCell ref="I4967:I4969"/>
    <mergeCell ref="J4967:J4969"/>
    <mergeCell ref="C4970:C4972"/>
    <mergeCell ref="D4970:D4972"/>
    <mergeCell ref="E4970:E4972"/>
    <mergeCell ref="F4970:F4972"/>
    <mergeCell ref="G4970:G4972"/>
    <mergeCell ref="H4970:H4972"/>
    <mergeCell ref="I4970:I4972"/>
    <mergeCell ref="J4970:J4972"/>
    <mergeCell ref="C4967:C4969"/>
    <mergeCell ref="D4967:D4969"/>
    <mergeCell ref="E4967:E4969"/>
    <mergeCell ref="F4967:F4969"/>
    <mergeCell ref="G4967:G4969"/>
    <mergeCell ref="H4967:H4969"/>
    <mergeCell ref="I4961:I4963"/>
    <mergeCell ref="J4961:J4963"/>
    <mergeCell ref="C4964:C4966"/>
    <mergeCell ref="D4964:D4966"/>
    <mergeCell ref="E4964:E4966"/>
    <mergeCell ref="F4964:F4966"/>
    <mergeCell ref="G4964:G4966"/>
    <mergeCell ref="H4964:H4966"/>
    <mergeCell ref="I4964:I4966"/>
    <mergeCell ref="J4964:J4966"/>
    <mergeCell ref="C4961:C4963"/>
    <mergeCell ref="D4961:D4963"/>
    <mergeCell ref="E4961:E4963"/>
    <mergeCell ref="F4961:F4963"/>
    <mergeCell ref="G4961:G4963"/>
    <mergeCell ref="H4961:H4963"/>
    <mergeCell ref="I4955:I4957"/>
    <mergeCell ref="J4955:J4957"/>
    <mergeCell ref="C4958:C4960"/>
    <mergeCell ref="D4958:D4960"/>
    <mergeCell ref="E4958:E4960"/>
    <mergeCell ref="F4958:F4960"/>
    <mergeCell ref="G4958:G4960"/>
    <mergeCell ref="H4958:H4960"/>
    <mergeCell ref="I4958:I4960"/>
    <mergeCell ref="J4958:J4960"/>
    <mergeCell ref="C4955:C4957"/>
    <mergeCell ref="D4955:D4957"/>
    <mergeCell ref="E4955:E4957"/>
    <mergeCell ref="F4955:F4957"/>
    <mergeCell ref="G4955:G4957"/>
    <mergeCell ref="H4955:H4957"/>
    <mergeCell ref="I4949:I4951"/>
    <mergeCell ref="J4949:J4951"/>
    <mergeCell ref="C4952:C4954"/>
    <mergeCell ref="D4952:D4954"/>
    <mergeCell ref="E4952:E4954"/>
    <mergeCell ref="F4952:F4954"/>
    <mergeCell ref="G4952:G4954"/>
    <mergeCell ref="H4952:H4954"/>
    <mergeCell ref="I4952:I4954"/>
    <mergeCell ref="J4952:J4954"/>
    <mergeCell ref="C4949:C4951"/>
    <mergeCell ref="D4949:D4951"/>
    <mergeCell ref="E4949:E4951"/>
    <mergeCell ref="F4949:F4951"/>
    <mergeCell ref="G4949:G4951"/>
    <mergeCell ref="H4949:H4951"/>
    <mergeCell ref="I4943:I4945"/>
    <mergeCell ref="J4943:J4945"/>
    <mergeCell ref="C4946:C4948"/>
    <mergeCell ref="D4946:D4948"/>
    <mergeCell ref="E4946:E4948"/>
    <mergeCell ref="F4946:F4948"/>
    <mergeCell ref="G4946:G4948"/>
    <mergeCell ref="H4946:H4948"/>
    <mergeCell ref="I4946:I4948"/>
    <mergeCell ref="J4946:J4948"/>
    <mergeCell ref="C4943:C4945"/>
    <mergeCell ref="D4943:D4945"/>
    <mergeCell ref="E4943:E4945"/>
    <mergeCell ref="F4943:F4945"/>
    <mergeCell ref="G4943:G4945"/>
    <mergeCell ref="H4943:H4945"/>
    <mergeCell ref="I4937:I4939"/>
    <mergeCell ref="J4937:J4939"/>
    <mergeCell ref="C4940:C4942"/>
    <mergeCell ref="D4940:D4942"/>
    <mergeCell ref="E4940:E4942"/>
    <mergeCell ref="F4940:F4942"/>
    <mergeCell ref="G4940:G4942"/>
    <mergeCell ref="H4940:H4942"/>
    <mergeCell ref="I4940:I4942"/>
    <mergeCell ref="J4940:J4942"/>
    <mergeCell ref="C4937:C4939"/>
    <mergeCell ref="D4937:D4939"/>
    <mergeCell ref="E4937:E4939"/>
    <mergeCell ref="F4937:F4939"/>
    <mergeCell ref="G4937:G4939"/>
    <mergeCell ref="H4937:H4939"/>
    <mergeCell ref="I4931:I4933"/>
    <mergeCell ref="J4931:J4933"/>
    <mergeCell ref="C4934:C4936"/>
    <mergeCell ref="D4934:D4936"/>
    <mergeCell ref="E4934:E4936"/>
    <mergeCell ref="F4934:F4936"/>
    <mergeCell ref="G4934:G4936"/>
    <mergeCell ref="H4934:H4936"/>
    <mergeCell ref="I4934:I4936"/>
    <mergeCell ref="J4934:J4936"/>
    <mergeCell ref="C4931:C4933"/>
    <mergeCell ref="D4931:D4933"/>
    <mergeCell ref="E4931:E4933"/>
    <mergeCell ref="F4931:F4933"/>
    <mergeCell ref="G4931:G4933"/>
    <mergeCell ref="H4931:H4933"/>
    <mergeCell ref="I4925:I4927"/>
    <mergeCell ref="J4925:J4927"/>
    <mergeCell ref="C4928:C4930"/>
    <mergeCell ref="D4928:D4930"/>
    <mergeCell ref="E4928:E4930"/>
    <mergeCell ref="F4928:F4930"/>
    <mergeCell ref="G4928:G4930"/>
    <mergeCell ref="H4928:H4930"/>
    <mergeCell ref="I4928:I4930"/>
    <mergeCell ref="J4928:J4930"/>
    <mergeCell ref="C4925:C4927"/>
    <mergeCell ref="D4925:D4927"/>
    <mergeCell ref="E4925:E4927"/>
    <mergeCell ref="F4925:F4927"/>
    <mergeCell ref="G4925:G4927"/>
    <mergeCell ref="H4925:H4927"/>
    <mergeCell ref="I4919:I4921"/>
    <mergeCell ref="J4919:J4921"/>
    <mergeCell ref="C4922:C4924"/>
    <mergeCell ref="D4922:D4924"/>
    <mergeCell ref="E4922:E4924"/>
    <mergeCell ref="F4922:F4924"/>
    <mergeCell ref="G4922:G4924"/>
    <mergeCell ref="H4922:H4924"/>
    <mergeCell ref="I4922:I4924"/>
    <mergeCell ref="J4922:J4924"/>
    <mergeCell ref="C4919:C4921"/>
    <mergeCell ref="D4919:D4921"/>
    <mergeCell ref="E4919:E4921"/>
    <mergeCell ref="F4919:F4921"/>
    <mergeCell ref="G4919:G4921"/>
    <mergeCell ref="H4919:H4921"/>
    <mergeCell ref="J4913:J4915"/>
    <mergeCell ref="B4916:B5059"/>
    <mergeCell ref="C4916:C4918"/>
    <mergeCell ref="D4916:D4918"/>
    <mergeCell ref="E4916:E4918"/>
    <mergeCell ref="F4916:F4918"/>
    <mergeCell ref="G4916:G4918"/>
    <mergeCell ref="H4916:H4918"/>
    <mergeCell ref="I4916:I4918"/>
    <mergeCell ref="J4916:J4918"/>
    <mergeCell ref="I4910:I4912"/>
    <mergeCell ref="J4910:J4912"/>
    <mergeCell ref="B4913:B4915"/>
    <mergeCell ref="C4913:C4915"/>
    <mergeCell ref="D4913:D4915"/>
    <mergeCell ref="E4913:E4915"/>
    <mergeCell ref="F4913:F4915"/>
    <mergeCell ref="G4913:G4915"/>
    <mergeCell ref="H4913:H4915"/>
    <mergeCell ref="I4913:I4915"/>
    <mergeCell ref="C4910:C4912"/>
    <mergeCell ref="D4910:D4912"/>
    <mergeCell ref="E4910:E4912"/>
    <mergeCell ref="F4910:F4912"/>
    <mergeCell ref="G4910:G4912"/>
    <mergeCell ref="H4910:H4912"/>
    <mergeCell ref="I4904:I4906"/>
    <mergeCell ref="J4904:J4906"/>
    <mergeCell ref="C4907:C4909"/>
    <mergeCell ref="D4907:D4909"/>
    <mergeCell ref="E4907:E4909"/>
    <mergeCell ref="F4907:F4909"/>
    <mergeCell ref="G4907:G4909"/>
    <mergeCell ref="H4907:H4909"/>
    <mergeCell ref="I4907:I4909"/>
    <mergeCell ref="J4907:J4909"/>
    <mergeCell ref="C4904:C4906"/>
    <mergeCell ref="D4904:D4906"/>
    <mergeCell ref="E4904:E4906"/>
    <mergeCell ref="F4904:F4906"/>
    <mergeCell ref="G4904:G4906"/>
    <mergeCell ref="H4904:H4906"/>
    <mergeCell ref="I4898:I4900"/>
    <mergeCell ref="J4898:J4900"/>
    <mergeCell ref="C4901:C4903"/>
    <mergeCell ref="D4901:D4903"/>
    <mergeCell ref="E4901:E4903"/>
    <mergeCell ref="F4901:F4903"/>
    <mergeCell ref="G4901:G4903"/>
    <mergeCell ref="H4901:H4903"/>
    <mergeCell ref="I4901:I4903"/>
    <mergeCell ref="J4901:J4903"/>
    <mergeCell ref="C4898:C4900"/>
    <mergeCell ref="D4898:D4900"/>
    <mergeCell ref="E4898:E4900"/>
    <mergeCell ref="F4898:F4900"/>
    <mergeCell ref="G4898:G4900"/>
    <mergeCell ref="H4898:H4900"/>
    <mergeCell ref="I4892:I4894"/>
    <mergeCell ref="J4892:J4894"/>
    <mergeCell ref="C4895:C4897"/>
    <mergeCell ref="D4895:D4897"/>
    <mergeCell ref="E4895:E4897"/>
    <mergeCell ref="F4895:F4897"/>
    <mergeCell ref="G4895:G4897"/>
    <mergeCell ref="H4895:H4897"/>
    <mergeCell ref="I4895:I4897"/>
    <mergeCell ref="J4895:J4897"/>
    <mergeCell ref="C4892:C4894"/>
    <mergeCell ref="D4892:D4894"/>
    <mergeCell ref="E4892:E4894"/>
    <mergeCell ref="F4892:F4894"/>
    <mergeCell ref="G4892:G4894"/>
    <mergeCell ref="H4892:H4894"/>
    <mergeCell ref="I4886:I4888"/>
    <mergeCell ref="J4886:J4888"/>
    <mergeCell ref="C4889:C4891"/>
    <mergeCell ref="D4889:D4891"/>
    <mergeCell ref="E4889:E4891"/>
    <mergeCell ref="F4889:F4891"/>
    <mergeCell ref="G4889:G4891"/>
    <mergeCell ref="H4889:H4891"/>
    <mergeCell ref="I4889:I4891"/>
    <mergeCell ref="J4889:J4891"/>
    <mergeCell ref="C4886:C4888"/>
    <mergeCell ref="D4886:D4888"/>
    <mergeCell ref="E4886:E4888"/>
    <mergeCell ref="F4886:F4888"/>
    <mergeCell ref="G4886:G4888"/>
    <mergeCell ref="H4886:H4888"/>
    <mergeCell ref="I4880:I4882"/>
    <mergeCell ref="J4880:J4882"/>
    <mergeCell ref="C4883:C4885"/>
    <mergeCell ref="D4883:D4885"/>
    <mergeCell ref="E4883:E4885"/>
    <mergeCell ref="F4883:F4885"/>
    <mergeCell ref="G4883:G4885"/>
    <mergeCell ref="H4883:H4885"/>
    <mergeCell ref="I4883:I4885"/>
    <mergeCell ref="J4883:J4885"/>
    <mergeCell ref="C4880:C4882"/>
    <mergeCell ref="D4880:D4882"/>
    <mergeCell ref="E4880:E4882"/>
    <mergeCell ref="F4880:F4882"/>
    <mergeCell ref="G4880:G4882"/>
    <mergeCell ref="H4880:H4882"/>
    <mergeCell ref="I4874:I4876"/>
    <mergeCell ref="J4874:J4876"/>
    <mergeCell ref="C4877:C4879"/>
    <mergeCell ref="D4877:D4879"/>
    <mergeCell ref="E4877:E4879"/>
    <mergeCell ref="F4877:F4879"/>
    <mergeCell ref="G4877:G4879"/>
    <mergeCell ref="H4877:H4879"/>
    <mergeCell ref="I4877:I4879"/>
    <mergeCell ref="J4877:J4879"/>
    <mergeCell ref="C4874:C4876"/>
    <mergeCell ref="D4874:D4876"/>
    <mergeCell ref="E4874:E4876"/>
    <mergeCell ref="F4874:F4876"/>
    <mergeCell ref="G4874:G4876"/>
    <mergeCell ref="H4874:H4876"/>
    <mergeCell ref="I4868:I4870"/>
    <mergeCell ref="J4868:J4870"/>
    <mergeCell ref="C4871:C4873"/>
    <mergeCell ref="D4871:D4873"/>
    <mergeCell ref="E4871:E4873"/>
    <mergeCell ref="F4871:F4873"/>
    <mergeCell ref="G4871:G4873"/>
    <mergeCell ref="H4871:H4873"/>
    <mergeCell ref="I4871:I4873"/>
    <mergeCell ref="J4871:J4873"/>
    <mergeCell ref="C4868:C4870"/>
    <mergeCell ref="D4868:D4870"/>
    <mergeCell ref="E4868:E4870"/>
    <mergeCell ref="F4868:F4870"/>
    <mergeCell ref="G4868:G4870"/>
    <mergeCell ref="H4868:H4870"/>
    <mergeCell ref="I4862:I4864"/>
    <mergeCell ref="J4862:J4864"/>
    <mergeCell ref="C4865:C4867"/>
    <mergeCell ref="D4865:D4867"/>
    <mergeCell ref="E4865:E4867"/>
    <mergeCell ref="F4865:F4867"/>
    <mergeCell ref="G4865:G4867"/>
    <mergeCell ref="H4865:H4867"/>
    <mergeCell ref="I4865:I4867"/>
    <mergeCell ref="J4865:J4867"/>
    <mergeCell ref="C4862:C4864"/>
    <mergeCell ref="D4862:D4864"/>
    <mergeCell ref="E4862:E4864"/>
    <mergeCell ref="F4862:F4864"/>
    <mergeCell ref="G4862:G4864"/>
    <mergeCell ref="H4862:H4864"/>
    <mergeCell ref="I4856:I4858"/>
    <mergeCell ref="J4856:J4858"/>
    <mergeCell ref="C4859:C4861"/>
    <mergeCell ref="D4859:D4861"/>
    <mergeCell ref="E4859:E4861"/>
    <mergeCell ref="F4859:F4861"/>
    <mergeCell ref="G4859:G4861"/>
    <mergeCell ref="H4859:H4861"/>
    <mergeCell ref="I4859:I4861"/>
    <mergeCell ref="J4859:J4861"/>
    <mergeCell ref="C4856:C4858"/>
    <mergeCell ref="D4856:D4858"/>
    <mergeCell ref="E4856:E4858"/>
    <mergeCell ref="F4856:F4858"/>
    <mergeCell ref="G4856:G4858"/>
    <mergeCell ref="H4856:H4858"/>
    <mergeCell ref="I4850:I4852"/>
    <mergeCell ref="J4850:J4852"/>
    <mergeCell ref="C4853:C4855"/>
    <mergeCell ref="D4853:D4855"/>
    <mergeCell ref="E4853:E4855"/>
    <mergeCell ref="F4853:F4855"/>
    <mergeCell ref="G4853:G4855"/>
    <mergeCell ref="H4853:H4855"/>
    <mergeCell ref="I4853:I4855"/>
    <mergeCell ref="J4853:J4855"/>
    <mergeCell ref="C4850:C4852"/>
    <mergeCell ref="D4850:D4852"/>
    <mergeCell ref="E4850:E4852"/>
    <mergeCell ref="F4850:F4852"/>
    <mergeCell ref="G4850:G4852"/>
    <mergeCell ref="H4850:H4852"/>
    <mergeCell ref="I4844:I4846"/>
    <mergeCell ref="J4844:J4846"/>
    <mergeCell ref="C4847:C4849"/>
    <mergeCell ref="D4847:D4849"/>
    <mergeCell ref="E4847:E4849"/>
    <mergeCell ref="F4847:F4849"/>
    <mergeCell ref="G4847:G4849"/>
    <mergeCell ref="H4847:H4849"/>
    <mergeCell ref="I4847:I4849"/>
    <mergeCell ref="J4847:J4849"/>
    <mergeCell ref="C4844:C4846"/>
    <mergeCell ref="D4844:D4846"/>
    <mergeCell ref="E4844:E4846"/>
    <mergeCell ref="F4844:F4846"/>
    <mergeCell ref="G4844:G4846"/>
    <mergeCell ref="H4844:H4846"/>
    <mergeCell ref="I4838:I4840"/>
    <mergeCell ref="J4838:J4840"/>
    <mergeCell ref="C4841:C4843"/>
    <mergeCell ref="D4841:D4843"/>
    <mergeCell ref="E4841:E4843"/>
    <mergeCell ref="F4841:F4843"/>
    <mergeCell ref="G4841:G4843"/>
    <mergeCell ref="H4841:H4843"/>
    <mergeCell ref="I4841:I4843"/>
    <mergeCell ref="J4841:J4843"/>
    <mergeCell ref="C4838:C4840"/>
    <mergeCell ref="D4838:D4840"/>
    <mergeCell ref="E4838:E4840"/>
    <mergeCell ref="F4838:F4840"/>
    <mergeCell ref="G4838:G4840"/>
    <mergeCell ref="H4838:H4840"/>
    <mergeCell ref="I4832:I4834"/>
    <mergeCell ref="J4832:J4834"/>
    <mergeCell ref="C4835:C4837"/>
    <mergeCell ref="D4835:D4837"/>
    <mergeCell ref="E4835:E4837"/>
    <mergeCell ref="F4835:F4837"/>
    <mergeCell ref="G4835:G4837"/>
    <mergeCell ref="H4835:H4837"/>
    <mergeCell ref="I4835:I4837"/>
    <mergeCell ref="J4835:J4837"/>
    <mergeCell ref="C4832:C4834"/>
    <mergeCell ref="D4832:D4834"/>
    <mergeCell ref="E4832:E4834"/>
    <mergeCell ref="F4832:F4834"/>
    <mergeCell ref="G4832:G4834"/>
    <mergeCell ref="H4832:H4834"/>
    <mergeCell ref="I4826:I4828"/>
    <mergeCell ref="J4826:J4828"/>
    <mergeCell ref="C4829:C4831"/>
    <mergeCell ref="D4829:D4831"/>
    <mergeCell ref="E4829:E4831"/>
    <mergeCell ref="F4829:F4831"/>
    <mergeCell ref="G4829:G4831"/>
    <mergeCell ref="H4829:H4831"/>
    <mergeCell ref="I4829:I4831"/>
    <mergeCell ref="J4829:J4831"/>
    <mergeCell ref="C4826:C4828"/>
    <mergeCell ref="D4826:D4828"/>
    <mergeCell ref="E4826:E4828"/>
    <mergeCell ref="F4826:F4828"/>
    <mergeCell ref="G4826:G4828"/>
    <mergeCell ref="H4826:H4828"/>
    <mergeCell ref="I4820:I4822"/>
    <mergeCell ref="J4820:J4822"/>
    <mergeCell ref="C4823:C4825"/>
    <mergeCell ref="D4823:D4825"/>
    <mergeCell ref="E4823:E4825"/>
    <mergeCell ref="F4823:F4825"/>
    <mergeCell ref="G4823:G4825"/>
    <mergeCell ref="H4823:H4825"/>
    <mergeCell ref="I4823:I4825"/>
    <mergeCell ref="J4823:J4825"/>
    <mergeCell ref="C4820:C4822"/>
    <mergeCell ref="D4820:D4822"/>
    <mergeCell ref="E4820:E4822"/>
    <mergeCell ref="F4820:F4822"/>
    <mergeCell ref="G4820:G4822"/>
    <mergeCell ref="H4820:H4822"/>
    <mergeCell ref="I4814:I4816"/>
    <mergeCell ref="J4814:J4816"/>
    <mergeCell ref="C4817:C4819"/>
    <mergeCell ref="D4817:D4819"/>
    <mergeCell ref="E4817:E4819"/>
    <mergeCell ref="F4817:F4819"/>
    <mergeCell ref="G4817:G4819"/>
    <mergeCell ref="H4817:H4819"/>
    <mergeCell ref="I4817:I4819"/>
    <mergeCell ref="J4817:J4819"/>
    <mergeCell ref="C4814:C4816"/>
    <mergeCell ref="D4814:D4816"/>
    <mergeCell ref="E4814:E4816"/>
    <mergeCell ref="F4814:F4816"/>
    <mergeCell ref="G4814:G4816"/>
    <mergeCell ref="H4814:H4816"/>
    <mergeCell ref="I4808:I4810"/>
    <mergeCell ref="J4808:J4810"/>
    <mergeCell ref="C4811:C4813"/>
    <mergeCell ref="D4811:D4813"/>
    <mergeCell ref="E4811:E4813"/>
    <mergeCell ref="F4811:F4813"/>
    <mergeCell ref="G4811:G4813"/>
    <mergeCell ref="H4811:H4813"/>
    <mergeCell ref="I4811:I4813"/>
    <mergeCell ref="J4811:J4813"/>
    <mergeCell ref="C4808:C4810"/>
    <mergeCell ref="D4808:D4810"/>
    <mergeCell ref="E4808:E4810"/>
    <mergeCell ref="F4808:F4810"/>
    <mergeCell ref="G4808:G4810"/>
    <mergeCell ref="H4808:H4810"/>
    <mergeCell ref="I4802:I4804"/>
    <mergeCell ref="J4802:J4804"/>
    <mergeCell ref="C4805:C4807"/>
    <mergeCell ref="D4805:D4807"/>
    <mergeCell ref="E4805:E4807"/>
    <mergeCell ref="F4805:F4807"/>
    <mergeCell ref="G4805:G4807"/>
    <mergeCell ref="H4805:H4807"/>
    <mergeCell ref="I4805:I4807"/>
    <mergeCell ref="J4805:J4807"/>
    <mergeCell ref="C4802:C4804"/>
    <mergeCell ref="D4802:D4804"/>
    <mergeCell ref="E4802:E4804"/>
    <mergeCell ref="F4802:F4804"/>
    <mergeCell ref="G4802:G4804"/>
    <mergeCell ref="H4802:H4804"/>
    <mergeCell ref="I4796:I4798"/>
    <mergeCell ref="J4796:J4798"/>
    <mergeCell ref="C4799:C4801"/>
    <mergeCell ref="D4799:D4801"/>
    <mergeCell ref="E4799:E4801"/>
    <mergeCell ref="F4799:F4801"/>
    <mergeCell ref="G4799:G4801"/>
    <mergeCell ref="H4799:H4801"/>
    <mergeCell ref="I4799:I4801"/>
    <mergeCell ref="J4799:J4801"/>
    <mergeCell ref="C4796:C4798"/>
    <mergeCell ref="D4796:D4798"/>
    <mergeCell ref="E4796:E4798"/>
    <mergeCell ref="F4796:F4798"/>
    <mergeCell ref="G4796:G4798"/>
    <mergeCell ref="H4796:H4798"/>
    <mergeCell ref="I4790:I4792"/>
    <mergeCell ref="J4790:J4792"/>
    <mergeCell ref="C4793:C4795"/>
    <mergeCell ref="D4793:D4795"/>
    <mergeCell ref="E4793:E4795"/>
    <mergeCell ref="F4793:F4795"/>
    <mergeCell ref="G4793:G4795"/>
    <mergeCell ref="H4793:H4795"/>
    <mergeCell ref="I4793:I4795"/>
    <mergeCell ref="J4793:J4795"/>
    <mergeCell ref="C4790:C4792"/>
    <mergeCell ref="D4790:D4792"/>
    <mergeCell ref="E4790:E4792"/>
    <mergeCell ref="F4790:F4792"/>
    <mergeCell ref="G4790:G4792"/>
    <mergeCell ref="H4790:H4792"/>
    <mergeCell ref="I4784:I4786"/>
    <mergeCell ref="J4784:J4786"/>
    <mergeCell ref="C4787:C4789"/>
    <mergeCell ref="D4787:D4789"/>
    <mergeCell ref="E4787:E4789"/>
    <mergeCell ref="F4787:F4789"/>
    <mergeCell ref="G4787:G4789"/>
    <mergeCell ref="H4787:H4789"/>
    <mergeCell ref="I4787:I4789"/>
    <mergeCell ref="J4787:J4789"/>
    <mergeCell ref="C4784:C4786"/>
    <mergeCell ref="D4784:D4786"/>
    <mergeCell ref="E4784:E4786"/>
    <mergeCell ref="F4784:F4786"/>
    <mergeCell ref="G4784:G4786"/>
    <mergeCell ref="H4784:H4786"/>
    <mergeCell ref="I4778:I4780"/>
    <mergeCell ref="J4778:J4780"/>
    <mergeCell ref="C4781:C4783"/>
    <mergeCell ref="D4781:D4783"/>
    <mergeCell ref="E4781:E4783"/>
    <mergeCell ref="F4781:F4783"/>
    <mergeCell ref="G4781:G4783"/>
    <mergeCell ref="H4781:H4783"/>
    <mergeCell ref="I4781:I4783"/>
    <mergeCell ref="J4781:J4783"/>
    <mergeCell ref="C4778:C4780"/>
    <mergeCell ref="D4778:D4780"/>
    <mergeCell ref="E4778:E4780"/>
    <mergeCell ref="F4778:F4780"/>
    <mergeCell ref="G4778:G4780"/>
    <mergeCell ref="H4778:H4780"/>
    <mergeCell ref="I4772:I4774"/>
    <mergeCell ref="J4772:J4774"/>
    <mergeCell ref="C4775:C4777"/>
    <mergeCell ref="D4775:D4777"/>
    <mergeCell ref="E4775:E4777"/>
    <mergeCell ref="F4775:F4777"/>
    <mergeCell ref="G4775:G4777"/>
    <mergeCell ref="H4775:H4777"/>
    <mergeCell ref="I4775:I4777"/>
    <mergeCell ref="J4775:J4777"/>
    <mergeCell ref="C4772:C4774"/>
    <mergeCell ref="D4772:D4774"/>
    <mergeCell ref="E4772:E4774"/>
    <mergeCell ref="F4772:F4774"/>
    <mergeCell ref="G4772:G4774"/>
    <mergeCell ref="H4772:H4774"/>
    <mergeCell ref="I4766:I4768"/>
    <mergeCell ref="J4766:J4768"/>
    <mergeCell ref="C4769:C4771"/>
    <mergeCell ref="D4769:D4771"/>
    <mergeCell ref="E4769:E4771"/>
    <mergeCell ref="F4769:F4771"/>
    <mergeCell ref="G4769:G4771"/>
    <mergeCell ref="H4769:H4771"/>
    <mergeCell ref="I4769:I4771"/>
    <mergeCell ref="J4769:J4771"/>
    <mergeCell ref="C4766:C4768"/>
    <mergeCell ref="D4766:D4768"/>
    <mergeCell ref="E4766:E4768"/>
    <mergeCell ref="F4766:F4768"/>
    <mergeCell ref="G4766:G4768"/>
    <mergeCell ref="H4766:H4768"/>
    <mergeCell ref="I4760:I4762"/>
    <mergeCell ref="J4760:J4762"/>
    <mergeCell ref="C4763:C4765"/>
    <mergeCell ref="D4763:D4765"/>
    <mergeCell ref="E4763:E4765"/>
    <mergeCell ref="F4763:F4765"/>
    <mergeCell ref="G4763:G4765"/>
    <mergeCell ref="H4763:H4765"/>
    <mergeCell ref="I4763:I4765"/>
    <mergeCell ref="J4763:J4765"/>
    <mergeCell ref="C4760:C4762"/>
    <mergeCell ref="D4760:D4762"/>
    <mergeCell ref="E4760:E4762"/>
    <mergeCell ref="F4760:F4762"/>
    <mergeCell ref="G4760:G4762"/>
    <mergeCell ref="H4760:H4762"/>
    <mergeCell ref="I4754:I4756"/>
    <mergeCell ref="J4754:J4756"/>
    <mergeCell ref="C4757:C4759"/>
    <mergeCell ref="D4757:D4759"/>
    <mergeCell ref="E4757:E4759"/>
    <mergeCell ref="F4757:F4759"/>
    <mergeCell ref="G4757:G4759"/>
    <mergeCell ref="H4757:H4759"/>
    <mergeCell ref="I4757:I4759"/>
    <mergeCell ref="J4757:J4759"/>
    <mergeCell ref="C4754:C4756"/>
    <mergeCell ref="D4754:D4756"/>
    <mergeCell ref="E4754:E4756"/>
    <mergeCell ref="F4754:F4756"/>
    <mergeCell ref="G4754:G4756"/>
    <mergeCell ref="H4754:H4756"/>
    <mergeCell ref="I4748:I4750"/>
    <mergeCell ref="J4748:J4750"/>
    <mergeCell ref="C4751:C4753"/>
    <mergeCell ref="D4751:D4753"/>
    <mergeCell ref="E4751:E4753"/>
    <mergeCell ref="F4751:F4753"/>
    <mergeCell ref="G4751:G4753"/>
    <mergeCell ref="H4751:H4753"/>
    <mergeCell ref="I4751:I4753"/>
    <mergeCell ref="J4751:J4753"/>
    <mergeCell ref="C4748:C4750"/>
    <mergeCell ref="D4748:D4750"/>
    <mergeCell ref="E4748:E4750"/>
    <mergeCell ref="F4748:F4750"/>
    <mergeCell ref="G4748:G4750"/>
    <mergeCell ref="H4748:H4750"/>
    <mergeCell ref="I4742:I4744"/>
    <mergeCell ref="J4742:J4744"/>
    <mergeCell ref="C4745:C4747"/>
    <mergeCell ref="D4745:D4747"/>
    <mergeCell ref="E4745:E4747"/>
    <mergeCell ref="F4745:F4747"/>
    <mergeCell ref="G4745:G4747"/>
    <mergeCell ref="H4745:H4747"/>
    <mergeCell ref="I4745:I4747"/>
    <mergeCell ref="J4745:J4747"/>
    <mergeCell ref="C4742:C4744"/>
    <mergeCell ref="D4742:D4744"/>
    <mergeCell ref="E4742:E4744"/>
    <mergeCell ref="F4742:F4744"/>
    <mergeCell ref="G4742:G4744"/>
    <mergeCell ref="H4742:H4744"/>
    <mergeCell ref="I4736:I4738"/>
    <mergeCell ref="J4736:J4738"/>
    <mergeCell ref="C4739:C4741"/>
    <mergeCell ref="D4739:D4741"/>
    <mergeCell ref="E4739:E4741"/>
    <mergeCell ref="F4739:F4741"/>
    <mergeCell ref="G4739:G4741"/>
    <mergeCell ref="H4739:H4741"/>
    <mergeCell ref="I4739:I4741"/>
    <mergeCell ref="J4739:J4741"/>
    <mergeCell ref="C4736:C4738"/>
    <mergeCell ref="D4736:D4738"/>
    <mergeCell ref="E4736:E4738"/>
    <mergeCell ref="F4736:F4738"/>
    <mergeCell ref="G4736:G4738"/>
    <mergeCell ref="H4736:H4738"/>
    <mergeCell ref="I4730:I4732"/>
    <mergeCell ref="J4730:J4732"/>
    <mergeCell ref="C4733:C4735"/>
    <mergeCell ref="D4733:D4735"/>
    <mergeCell ref="E4733:E4735"/>
    <mergeCell ref="F4733:F4735"/>
    <mergeCell ref="G4733:G4735"/>
    <mergeCell ref="H4733:H4735"/>
    <mergeCell ref="I4733:I4735"/>
    <mergeCell ref="J4733:J4735"/>
    <mergeCell ref="C4730:C4732"/>
    <mergeCell ref="D4730:D4732"/>
    <mergeCell ref="E4730:E4732"/>
    <mergeCell ref="F4730:F4732"/>
    <mergeCell ref="G4730:G4732"/>
    <mergeCell ref="H4730:H4732"/>
    <mergeCell ref="I4724:I4726"/>
    <mergeCell ref="J4724:J4726"/>
    <mergeCell ref="C4727:C4729"/>
    <mergeCell ref="D4727:D4729"/>
    <mergeCell ref="E4727:E4729"/>
    <mergeCell ref="F4727:F4729"/>
    <mergeCell ref="G4727:G4729"/>
    <mergeCell ref="H4727:H4729"/>
    <mergeCell ref="I4727:I4729"/>
    <mergeCell ref="J4727:J4729"/>
    <mergeCell ref="C4724:C4726"/>
    <mergeCell ref="D4724:D4726"/>
    <mergeCell ref="E4724:E4726"/>
    <mergeCell ref="F4724:F4726"/>
    <mergeCell ref="G4724:G4726"/>
    <mergeCell ref="H4724:H4726"/>
    <mergeCell ref="I4718:I4720"/>
    <mergeCell ref="J4718:J4720"/>
    <mergeCell ref="C4721:C4723"/>
    <mergeCell ref="D4721:D4723"/>
    <mergeCell ref="E4721:E4723"/>
    <mergeCell ref="F4721:F4723"/>
    <mergeCell ref="G4721:G4723"/>
    <mergeCell ref="H4721:H4723"/>
    <mergeCell ref="I4721:I4723"/>
    <mergeCell ref="J4721:J4723"/>
    <mergeCell ref="C4718:C4720"/>
    <mergeCell ref="D4718:D4720"/>
    <mergeCell ref="E4718:E4720"/>
    <mergeCell ref="F4718:F4720"/>
    <mergeCell ref="G4718:G4720"/>
    <mergeCell ref="H4718:H4720"/>
    <mergeCell ref="I4712:I4714"/>
    <mergeCell ref="J4712:J4714"/>
    <mergeCell ref="C4715:C4717"/>
    <mergeCell ref="D4715:D4717"/>
    <mergeCell ref="E4715:E4717"/>
    <mergeCell ref="F4715:F4717"/>
    <mergeCell ref="G4715:G4717"/>
    <mergeCell ref="H4715:H4717"/>
    <mergeCell ref="I4715:I4717"/>
    <mergeCell ref="J4715:J4717"/>
    <mergeCell ref="C4712:C4714"/>
    <mergeCell ref="D4712:D4714"/>
    <mergeCell ref="E4712:E4714"/>
    <mergeCell ref="F4712:F4714"/>
    <mergeCell ref="G4712:G4714"/>
    <mergeCell ref="H4712:H4714"/>
    <mergeCell ref="I4706:I4708"/>
    <mergeCell ref="J4706:J4708"/>
    <mergeCell ref="C4709:C4711"/>
    <mergeCell ref="D4709:D4711"/>
    <mergeCell ref="E4709:E4711"/>
    <mergeCell ref="F4709:F4711"/>
    <mergeCell ref="G4709:G4711"/>
    <mergeCell ref="H4709:H4711"/>
    <mergeCell ref="I4709:I4711"/>
    <mergeCell ref="J4709:J4711"/>
    <mergeCell ref="C4706:C4708"/>
    <mergeCell ref="D4706:D4708"/>
    <mergeCell ref="E4706:E4708"/>
    <mergeCell ref="F4706:F4708"/>
    <mergeCell ref="G4706:G4708"/>
    <mergeCell ref="H4706:H4708"/>
    <mergeCell ref="I4700:I4702"/>
    <mergeCell ref="J4700:J4702"/>
    <mergeCell ref="C4703:C4705"/>
    <mergeCell ref="D4703:D4705"/>
    <mergeCell ref="E4703:E4705"/>
    <mergeCell ref="F4703:F4705"/>
    <mergeCell ref="G4703:G4705"/>
    <mergeCell ref="H4703:H4705"/>
    <mergeCell ref="I4703:I4705"/>
    <mergeCell ref="J4703:J4705"/>
    <mergeCell ref="C4700:C4702"/>
    <mergeCell ref="D4700:D4702"/>
    <mergeCell ref="E4700:E4702"/>
    <mergeCell ref="F4700:F4702"/>
    <mergeCell ref="G4700:G4702"/>
    <mergeCell ref="H4700:H4702"/>
    <mergeCell ref="I4694:I4696"/>
    <mergeCell ref="J4694:J4696"/>
    <mergeCell ref="C4697:C4699"/>
    <mergeCell ref="D4697:D4699"/>
    <mergeCell ref="E4697:E4699"/>
    <mergeCell ref="F4697:F4699"/>
    <mergeCell ref="G4697:G4699"/>
    <mergeCell ref="H4697:H4699"/>
    <mergeCell ref="I4697:I4699"/>
    <mergeCell ref="J4697:J4699"/>
    <mergeCell ref="C4694:C4696"/>
    <mergeCell ref="D4694:D4696"/>
    <mergeCell ref="E4694:E4696"/>
    <mergeCell ref="F4694:F4696"/>
    <mergeCell ref="G4694:G4696"/>
    <mergeCell ref="H4694:H4696"/>
    <mergeCell ref="I4688:I4690"/>
    <mergeCell ref="J4688:J4690"/>
    <mergeCell ref="C4691:C4693"/>
    <mergeCell ref="D4691:D4693"/>
    <mergeCell ref="E4691:E4693"/>
    <mergeCell ref="F4691:F4693"/>
    <mergeCell ref="G4691:G4693"/>
    <mergeCell ref="H4691:H4693"/>
    <mergeCell ref="I4691:I4693"/>
    <mergeCell ref="J4691:J4693"/>
    <mergeCell ref="C4688:C4690"/>
    <mergeCell ref="D4688:D4690"/>
    <mergeCell ref="E4688:E4690"/>
    <mergeCell ref="F4688:F4690"/>
    <mergeCell ref="G4688:G4690"/>
    <mergeCell ref="H4688:H4690"/>
    <mergeCell ref="I4682:I4684"/>
    <mergeCell ref="J4682:J4684"/>
    <mergeCell ref="C4685:C4687"/>
    <mergeCell ref="D4685:D4687"/>
    <mergeCell ref="E4685:E4687"/>
    <mergeCell ref="F4685:F4687"/>
    <mergeCell ref="G4685:G4687"/>
    <mergeCell ref="H4685:H4687"/>
    <mergeCell ref="I4685:I4687"/>
    <mergeCell ref="J4685:J4687"/>
    <mergeCell ref="C4682:C4684"/>
    <mergeCell ref="D4682:D4684"/>
    <mergeCell ref="E4682:E4684"/>
    <mergeCell ref="F4682:F4684"/>
    <mergeCell ref="G4682:G4684"/>
    <mergeCell ref="H4682:H4684"/>
    <mergeCell ref="I4676:I4678"/>
    <mergeCell ref="J4676:J4678"/>
    <mergeCell ref="C4679:C4681"/>
    <mergeCell ref="D4679:D4681"/>
    <mergeCell ref="E4679:E4681"/>
    <mergeCell ref="F4679:F4681"/>
    <mergeCell ref="G4679:G4681"/>
    <mergeCell ref="H4679:H4681"/>
    <mergeCell ref="I4679:I4681"/>
    <mergeCell ref="J4679:J4681"/>
    <mergeCell ref="C4676:C4678"/>
    <mergeCell ref="D4676:D4678"/>
    <mergeCell ref="E4676:E4678"/>
    <mergeCell ref="F4676:F4678"/>
    <mergeCell ref="G4676:G4678"/>
    <mergeCell ref="H4676:H4678"/>
    <mergeCell ref="I4670:I4672"/>
    <mergeCell ref="J4670:J4672"/>
    <mergeCell ref="C4673:C4675"/>
    <mergeCell ref="D4673:D4675"/>
    <mergeCell ref="E4673:E4675"/>
    <mergeCell ref="F4673:F4675"/>
    <mergeCell ref="G4673:G4675"/>
    <mergeCell ref="H4673:H4675"/>
    <mergeCell ref="I4673:I4675"/>
    <mergeCell ref="J4673:J4675"/>
    <mergeCell ref="C4670:C4672"/>
    <mergeCell ref="D4670:D4672"/>
    <mergeCell ref="E4670:E4672"/>
    <mergeCell ref="F4670:F4672"/>
    <mergeCell ref="G4670:G4672"/>
    <mergeCell ref="H4670:H4672"/>
    <mergeCell ref="I4664:I4666"/>
    <mergeCell ref="J4664:J4666"/>
    <mergeCell ref="C4667:C4669"/>
    <mergeCell ref="D4667:D4669"/>
    <mergeCell ref="E4667:E4669"/>
    <mergeCell ref="F4667:F4669"/>
    <mergeCell ref="G4667:G4669"/>
    <mergeCell ref="H4667:H4669"/>
    <mergeCell ref="I4667:I4669"/>
    <mergeCell ref="J4667:J4669"/>
    <mergeCell ref="C4664:C4666"/>
    <mergeCell ref="D4664:D4666"/>
    <mergeCell ref="E4664:E4666"/>
    <mergeCell ref="F4664:F4666"/>
    <mergeCell ref="G4664:G4666"/>
    <mergeCell ref="H4664:H4666"/>
    <mergeCell ref="I4658:I4660"/>
    <mergeCell ref="J4658:J4660"/>
    <mergeCell ref="C4661:C4663"/>
    <mergeCell ref="D4661:D4663"/>
    <mergeCell ref="E4661:E4663"/>
    <mergeCell ref="F4661:F4663"/>
    <mergeCell ref="G4661:G4663"/>
    <mergeCell ref="H4661:H4663"/>
    <mergeCell ref="I4661:I4663"/>
    <mergeCell ref="J4661:J4663"/>
    <mergeCell ref="C4658:C4660"/>
    <mergeCell ref="D4658:D4660"/>
    <mergeCell ref="E4658:E4660"/>
    <mergeCell ref="F4658:F4660"/>
    <mergeCell ref="G4658:G4660"/>
    <mergeCell ref="H4658:H4660"/>
    <mergeCell ref="I4652:I4654"/>
    <mergeCell ref="J4652:J4654"/>
    <mergeCell ref="C4655:C4657"/>
    <mergeCell ref="D4655:D4657"/>
    <mergeCell ref="E4655:E4657"/>
    <mergeCell ref="F4655:F4657"/>
    <mergeCell ref="G4655:G4657"/>
    <mergeCell ref="H4655:H4657"/>
    <mergeCell ref="I4655:I4657"/>
    <mergeCell ref="J4655:J4657"/>
    <mergeCell ref="C4652:C4654"/>
    <mergeCell ref="D4652:D4654"/>
    <mergeCell ref="E4652:E4654"/>
    <mergeCell ref="F4652:F4654"/>
    <mergeCell ref="G4652:G4654"/>
    <mergeCell ref="H4652:H4654"/>
    <mergeCell ref="I4646:I4648"/>
    <mergeCell ref="J4646:J4648"/>
    <mergeCell ref="C4649:C4651"/>
    <mergeCell ref="D4649:D4651"/>
    <mergeCell ref="E4649:E4651"/>
    <mergeCell ref="F4649:F4651"/>
    <mergeCell ref="G4649:G4651"/>
    <mergeCell ref="H4649:H4651"/>
    <mergeCell ref="I4649:I4651"/>
    <mergeCell ref="J4649:J4651"/>
    <mergeCell ref="C4646:C4648"/>
    <mergeCell ref="D4646:D4648"/>
    <mergeCell ref="E4646:E4648"/>
    <mergeCell ref="F4646:F4648"/>
    <mergeCell ref="G4646:G4648"/>
    <mergeCell ref="H4646:H4648"/>
    <mergeCell ref="I4640:I4642"/>
    <mergeCell ref="J4640:J4642"/>
    <mergeCell ref="C4643:C4645"/>
    <mergeCell ref="D4643:D4645"/>
    <mergeCell ref="E4643:E4645"/>
    <mergeCell ref="F4643:F4645"/>
    <mergeCell ref="G4643:G4645"/>
    <mergeCell ref="H4643:H4645"/>
    <mergeCell ref="I4643:I4645"/>
    <mergeCell ref="J4643:J4645"/>
    <mergeCell ref="C4640:C4642"/>
    <mergeCell ref="D4640:D4642"/>
    <mergeCell ref="E4640:E4642"/>
    <mergeCell ref="F4640:F4642"/>
    <mergeCell ref="G4640:G4642"/>
    <mergeCell ref="H4640:H4642"/>
    <mergeCell ref="I4634:I4636"/>
    <mergeCell ref="J4634:J4636"/>
    <mergeCell ref="C4637:C4639"/>
    <mergeCell ref="D4637:D4639"/>
    <mergeCell ref="E4637:E4639"/>
    <mergeCell ref="F4637:F4639"/>
    <mergeCell ref="G4637:G4639"/>
    <mergeCell ref="H4637:H4639"/>
    <mergeCell ref="I4637:I4639"/>
    <mergeCell ref="J4637:J4639"/>
    <mergeCell ref="C4634:C4636"/>
    <mergeCell ref="D4634:D4636"/>
    <mergeCell ref="E4634:E4636"/>
    <mergeCell ref="F4634:F4636"/>
    <mergeCell ref="G4634:G4636"/>
    <mergeCell ref="H4634:H4636"/>
    <mergeCell ref="I4628:I4630"/>
    <mergeCell ref="J4628:J4630"/>
    <mergeCell ref="C4631:C4633"/>
    <mergeCell ref="D4631:D4633"/>
    <mergeCell ref="E4631:E4633"/>
    <mergeCell ref="F4631:F4633"/>
    <mergeCell ref="G4631:G4633"/>
    <mergeCell ref="H4631:H4633"/>
    <mergeCell ref="I4631:I4633"/>
    <mergeCell ref="J4631:J4633"/>
    <mergeCell ref="C4628:C4630"/>
    <mergeCell ref="D4628:D4630"/>
    <mergeCell ref="E4628:E4630"/>
    <mergeCell ref="F4628:F4630"/>
    <mergeCell ref="G4628:G4630"/>
    <mergeCell ref="H4628:H4630"/>
    <mergeCell ref="I4622:I4624"/>
    <mergeCell ref="J4622:J4624"/>
    <mergeCell ref="C4625:C4627"/>
    <mergeCell ref="D4625:D4627"/>
    <mergeCell ref="E4625:E4627"/>
    <mergeCell ref="F4625:F4627"/>
    <mergeCell ref="G4625:G4627"/>
    <mergeCell ref="H4625:H4627"/>
    <mergeCell ref="I4625:I4627"/>
    <mergeCell ref="J4625:J4627"/>
    <mergeCell ref="C4622:C4624"/>
    <mergeCell ref="D4622:D4624"/>
    <mergeCell ref="E4622:E4624"/>
    <mergeCell ref="F4622:F4624"/>
    <mergeCell ref="G4622:G4624"/>
    <mergeCell ref="H4622:H4624"/>
    <mergeCell ref="I4616:I4618"/>
    <mergeCell ref="J4616:J4618"/>
    <mergeCell ref="C4619:C4621"/>
    <mergeCell ref="D4619:D4621"/>
    <mergeCell ref="E4619:E4621"/>
    <mergeCell ref="F4619:F4621"/>
    <mergeCell ref="G4619:G4621"/>
    <mergeCell ref="H4619:H4621"/>
    <mergeCell ref="I4619:I4621"/>
    <mergeCell ref="J4619:J4621"/>
    <mergeCell ref="C4616:C4618"/>
    <mergeCell ref="D4616:D4618"/>
    <mergeCell ref="E4616:E4618"/>
    <mergeCell ref="F4616:F4618"/>
    <mergeCell ref="G4616:G4618"/>
    <mergeCell ref="H4616:H4618"/>
    <mergeCell ref="I4610:I4612"/>
    <mergeCell ref="J4610:J4612"/>
    <mergeCell ref="C4613:C4615"/>
    <mergeCell ref="D4613:D4615"/>
    <mergeCell ref="E4613:E4615"/>
    <mergeCell ref="F4613:F4615"/>
    <mergeCell ref="G4613:G4615"/>
    <mergeCell ref="H4613:H4615"/>
    <mergeCell ref="I4613:I4615"/>
    <mergeCell ref="J4613:J4615"/>
    <mergeCell ref="C4610:C4612"/>
    <mergeCell ref="D4610:D4612"/>
    <mergeCell ref="E4610:E4612"/>
    <mergeCell ref="F4610:F4612"/>
    <mergeCell ref="G4610:G4612"/>
    <mergeCell ref="H4610:H4612"/>
    <mergeCell ref="I4604:I4606"/>
    <mergeCell ref="J4604:J4606"/>
    <mergeCell ref="C4607:C4609"/>
    <mergeCell ref="D4607:D4609"/>
    <mergeCell ref="E4607:E4609"/>
    <mergeCell ref="F4607:F4609"/>
    <mergeCell ref="G4607:G4609"/>
    <mergeCell ref="H4607:H4609"/>
    <mergeCell ref="I4607:I4609"/>
    <mergeCell ref="J4607:J4609"/>
    <mergeCell ref="C4604:C4606"/>
    <mergeCell ref="D4604:D4606"/>
    <mergeCell ref="E4604:E4606"/>
    <mergeCell ref="F4604:F4606"/>
    <mergeCell ref="G4604:G4606"/>
    <mergeCell ref="H4604:H4606"/>
    <mergeCell ref="I4598:I4600"/>
    <mergeCell ref="J4598:J4600"/>
    <mergeCell ref="C4601:C4603"/>
    <mergeCell ref="D4601:D4603"/>
    <mergeCell ref="E4601:E4603"/>
    <mergeCell ref="F4601:F4603"/>
    <mergeCell ref="G4601:G4603"/>
    <mergeCell ref="H4601:H4603"/>
    <mergeCell ref="I4601:I4603"/>
    <mergeCell ref="J4601:J4603"/>
    <mergeCell ref="C4598:C4600"/>
    <mergeCell ref="D4598:D4600"/>
    <mergeCell ref="E4598:E4600"/>
    <mergeCell ref="F4598:F4600"/>
    <mergeCell ref="G4598:G4600"/>
    <mergeCell ref="H4598:H4600"/>
    <mergeCell ref="I4592:I4594"/>
    <mergeCell ref="J4592:J4594"/>
    <mergeCell ref="C4595:C4597"/>
    <mergeCell ref="D4595:D4597"/>
    <mergeCell ref="E4595:E4597"/>
    <mergeCell ref="F4595:F4597"/>
    <mergeCell ref="G4595:G4597"/>
    <mergeCell ref="H4595:H4597"/>
    <mergeCell ref="I4595:I4597"/>
    <mergeCell ref="J4595:J4597"/>
    <mergeCell ref="C4592:C4594"/>
    <mergeCell ref="D4592:D4594"/>
    <mergeCell ref="E4592:E4594"/>
    <mergeCell ref="F4592:F4594"/>
    <mergeCell ref="G4592:G4594"/>
    <mergeCell ref="H4592:H4594"/>
    <mergeCell ref="I4586:I4588"/>
    <mergeCell ref="J4586:J4588"/>
    <mergeCell ref="C4589:C4591"/>
    <mergeCell ref="D4589:D4591"/>
    <mergeCell ref="E4589:E4591"/>
    <mergeCell ref="F4589:F4591"/>
    <mergeCell ref="G4589:G4591"/>
    <mergeCell ref="H4589:H4591"/>
    <mergeCell ref="I4589:I4591"/>
    <mergeCell ref="J4589:J4591"/>
    <mergeCell ref="C4586:C4588"/>
    <mergeCell ref="D4586:D4588"/>
    <mergeCell ref="E4586:E4588"/>
    <mergeCell ref="F4586:F4588"/>
    <mergeCell ref="G4586:G4588"/>
    <mergeCell ref="H4586:H4588"/>
    <mergeCell ref="I4580:I4582"/>
    <mergeCell ref="J4580:J4582"/>
    <mergeCell ref="C4583:C4585"/>
    <mergeCell ref="D4583:D4585"/>
    <mergeCell ref="E4583:E4585"/>
    <mergeCell ref="F4583:F4585"/>
    <mergeCell ref="G4583:G4585"/>
    <mergeCell ref="H4583:H4585"/>
    <mergeCell ref="I4583:I4585"/>
    <mergeCell ref="J4583:J4585"/>
    <mergeCell ref="C4580:C4582"/>
    <mergeCell ref="D4580:D4582"/>
    <mergeCell ref="E4580:E4582"/>
    <mergeCell ref="F4580:F4582"/>
    <mergeCell ref="G4580:G4582"/>
    <mergeCell ref="H4580:H4582"/>
    <mergeCell ref="I4574:I4576"/>
    <mergeCell ref="J4574:J4576"/>
    <mergeCell ref="C4577:C4579"/>
    <mergeCell ref="D4577:D4579"/>
    <mergeCell ref="E4577:E4579"/>
    <mergeCell ref="F4577:F4579"/>
    <mergeCell ref="G4577:G4579"/>
    <mergeCell ref="H4577:H4579"/>
    <mergeCell ref="I4577:I4579"/>
    <mergeCell ref="J4577:J4579"/>
    <mergeCell ref="H4571:H4573"/>
    <mergeCell ref="I4571:I4573"/>
    <mergeCell ref="J4571:J4573"/>
    <mergeCell ref="B4574:B4912"/>
    <mergeCell ref="C4574:C4576"/>
    <mergeCell ref="D4574:D4576"/>
    <mergeCell ref="E4574:E4576"/>
    <mergeCell ref="F4574:F4576"/>
    <mergeCell ref="G4574:G4576"/>
    <mergeCell ref="H4574:H4576"/>
    <mergeCell ref="B4571:B4573"/>
    <mergeCell ref="C4571:C4573"/>
    <mergeCell ref="D4571:D4573"/>
    <mergeCell ref="E4571:E4573"/>
    <mergeCell ref="F4571:F4573"/>
    <mergeCell ref="G4571:G4573"/>
    <mergeCell ref="I4565:I4567"/>
    <mergeCell ref="J4565:J4567"/>
    <mergeCell ref="C4568:C4570"/>
    <mergeCell ref="D4568:D4570"/>
    <mergeCell ref="E4568:E4570"/>
    <mergeCell ref="F4568:F4570"/>
    <mergeCell ref="G4568:G4570"/>
    <mergeCell ref="H4568:H4570"/>
    <mergeCell ref="I4568:I4570"/>
    <mergeCell ref="J4568:J4570"/>
    <mergeCell ref="C4565:C4567"/>
    <mergeCell ref="D4565:D4567"/>
    <mergeCell ref="E4565:E4567"/>
    <mergeCell ref="F4565:F4567"/>
    <mergeCell ref="G4565:G4567"/>
    <mergeCell ref="H4565:H4567"/>
    <mergeCell ref="I4559:I4561"/>
    <mergeCell ref="J4559:J4561"/>
    <mergeCell ref="C4562:C4564"/>
    <mergeCell ref="D4562:D4564"/>
    <mergeCell ref="E4562:E4564"/>
    <mergeCell ref="F4562:F4564"/>
    <mergeCell ref="G4562:G4564"/>
    <mergeCell ref="H4562:H4564"/>
    <mergeCell ref="I4562:I4564"/>
    <mergeCell ref="J4562:J4564"/>
    <mergeCell ref="C4559:C4561"/>
    <mergeCell ref="D4559:D4561"/>
    <mergeCell ref="E4559:E4561"/>
    <mergeCell ref="F4559:F4561"/>
    <mergeCell ref="G4559:G4561"/>
    <mergeCell ref="H4559:H4561"/>
    <mergeCell ref="I4553:I4555"/>
    <mergeCell ref="J4553:J4555"/>
    <mergeCell ref="C4556:C4558"/>
    <mergeCell ref="D4556:D4558"/>
    <mergeCell ref="E4556:E4558"/>
    <mergeCell ref="F4556:F4558"/>
    <mergeCell ref="G4556:G4558"/>
    <mergeCell ref="H4556:H4558"/>
    <mergeCell ref="I4556:I4558"/>
    <mergeCell ref="J4556:J4558"/>
    <mergeCell ref="C4553:C4555"/>
    <mergeCell ref="D4553:D4555"/>
    <mergeCell ref="E4553:E4555"/>
    <mergeCell ref="F4553:F4555"/>
    <mergeCell ref="G4553:G4555"/>
    <mergeCell ref="H4553:H4555"/>
    <mergeCell ref="I4547:I4549"/>
    <mergeCell ref="J4547:J4549"/>
    <mergeCell ref="C4550:C4552"/>
    <mergeCell ref="D4550:D4552"/>
    <mergeCell ref="E4550:E4552"/>
    <mergeCell ref="F4550:F4552"/>
    <mergeCell ref="G4550:G4552"/>
    <mergeCell ref="H4550:H4552"/>
    <mergeCell ref="I4550:I4552"/>
    <mergeCell ref="J4550:J4552"/>
    <mergeCell ref="C4547:C4549"/>
    <mergeCell ref="D4547:D4549"/>
    <mergeCell ref="E4547:E4549"/>
    <mergeCell ref="F4547:F4549"/>
    <mergeCell ref="G4547:G4549"/>
    <mergeCell ref="H4547:H4549"/>
    <mergeCell ref="I4541:I4543"/>
    <mergeCell ref="J4541:J4543"/>
    <mergeCell ref="C4544:C4546"/>
    <mergeCell ref="D4544:D4546"/>
    <mergeCell ref="E4544:E4546"/>
    <mergeCell ref="F4544:F4546"/>
    <mergeCell ref="G4544:G4546"/>
    <mergeCell ref="H4544:H4546"/>
    <mergeCell ref="I4544:I4546"/>
    <mergeCell ref="J4544:J4546"/>
    <mergeCell ref="C4541:C4543"/>
    <mergeCell ref="D4541:D4543"/>
    <mergeCell ref="E4541:E4543"/>
    <mergeCell ref="F4541:F4543"/>
    <mergeCell ref="G4541:G4543"/>
    <mergeCell ref="H4541:H4543"/>
    <mergeCell ref="I4535:I4537"/>
    <mergeCell ref="J4535:J4537"/>
    <mergeCell ref="C4538:C4540"/>
    <mergeCell ref="D4538:D4540"/>
    <mergeCell ref="E4538:E4540"/>
    <mergeCell ref="F4538:F4540"/>
    <mergeCell ref="G4538:G4540"/>
    <mergeCell ref="H4538:H4540"/>
    <mergeCell ref="I4538:I4540"/>
    <mergeCell ref="J4538:J4540"/>
    <mergeCell ref="C4535:C4537"/>
    <mergeCell ref="D4535:D4537"/>
    <mergeCell ref="E4535:E4537"/>
    <mergeCell ref="F4535:F4537"/>
    <mergeCell ref="G4535:G4537"/>
    <mergeCell ref="H4535:H4537"/>
    <mergeCell ref="I4529:I4531"/>
    <mergeCell ref="J4529:J4531"/>
    <mergeCell ref="C4532:C4534"/>
    <mergeCell ref="D4532:D4534"/>
    <mergeCell ref="E4532:E4534"/>
    <mergeCell ref="F4532:F4534"/>
    <mergeCell ref="G4532:G4534"/>
    <mergeCell ref="H4532:H4534"/>
    <mergeCell ref="I4532:I4534"/>
    <mergeCell ref="J4532:J4534"/>
    <mergeCell ref="C4529:C4531"/>
    <mergeCell ref="D4529:D4531"/>
    <mergeCell ref="E4529:E4531"/>
    <mergeCell ref="F4529:F4531"/>
    <mergeCell ref="G4529:G4531"/>
    <mergeCell ref="H4529:H4531"/>
    <mergeCell ref="I4523:I4525"/>
    <mergeCell ref="J4523:J4525"/>
    <mergeCell ref="C4526:C4528"/>
    <mergeCell ref="D4526:D4528"/>
    <mergeCell ref="E4526:E4528"/>
    <mergeCell ref="F4526:F4528"/>
    <mergeCell ref="G4526:G4528"/>
    <mergeCell ref="H4526:H4528"/>
    <mergeCell ref="I4526:I4528"/>
    <mergeCell ref="J4526:J4528"/>
    <mergeCell ref="C4523:C4525"/>
    <mergeCell ref="D4523:D4525"/>
    <mergeCell ref="E4523:E4525"/>
    <mergeCell ref="F4523:F4525"/>
    <mergeCell ref="G4523:G4525"/>
    <mergeCell ref="H4523:H4525"/>
    <mergeCell ref="I4517:I4519"/>
    <mergeCell ref="J4517:J4519"/>
    <mergeCell ref="C4520:C4522"/>
    <mergeCell ref="D4520:D4522"/>
    <mergeCell ref="E4520:E4522"/>
    <mergeCell ref="F4520:F4522"/>
    <mergeCell ref="G4520:G4522"/>
    <mergeCell ref="H4520:H4522"/>
    <mergeCell ref="I4520:I4522"/>
    <mergeCell ref="J4520:J4522"/>
    <mergeCell ref="C4517:C4519"/>
    <mergeCell ref="D4517:D4519"/>
    <mergeCell ref="E4517:E4519"/>
    <mergeCell ref="F4517:F4519"/>
    <mergeCell ref="G4517:G4519"/>
    <mergeCell ref="H4517:H4519"/>
    <mergeCell ref="I4511:I4513"/>
    <mergeCell ref="J4511:J4513"/>
    <mergeCell ref="C4514:C4516"/>
    <mergeCell ref="D4514:D4516"/>
    <mergeCell ref="E4514:E4516"/>
    <mergeCell ref="F4514:F4516"/>
    <mergeCell ref="G4514:G4516"/>
    <mergeCell ref="H4514:H4516"/>
    <mergeCell ref="I4514:I4516"/>
    <mergeCell ref="J4514:J4516"/>
    <mergeCell ref="C4511:C4513"/>
    <mergeCell ref="D4511:D4513"/>
    <mergeCell ref="E4511:E4513"/>
    <mergeCell ref="F4511:F4513"/>
    <mergeCell ref="G4511:G4513"/>
    <mergeCell ref="H4511:H4513"/>
    <mergeCell ref="I4505:I4507"/>
    <mergeCell ref="J4505:J4507"/>
    <mergeCell ref="C4508:C4510"/>
    <mergeCell ref="D4508:D4510"/>
    <mergeCell ref="E4508:E4510"/>
    <mergeCell ref="F4508:F4510"/>
    <mergeCell ref="G4508:G4510"/>
    <mergeCell ref="H4508:H4510"/>
    <mergeCell ref="I4508:I4510"/>
    <mergeCell ref="J4508:J4510"/>
    <mergeCell ref="C4505:C4507"/>
    <mergeCell ref="D4505:D4507"/>
    <mergeCell ref="E4505:E4507"/>
    <mergeCell ref="F4505:F4507"/>
    <mergeCell ref="G4505:G4507"/>
    <mergeCell ref="H4505:H4507"/>
    <mergeCell ref="I4499:I4501"/>
    <mergeCell ref="J4499:J4501"/>
    <mergeCell ref="C4502:C4504"/>
    <mergeCell ref="D4502:D4504"/>
    <mergeCell ref="E4502:E4504"/>
    <mergeCell ref="F4502:F4504"/>
    <mergeCell ref="G4502:G4504"/>
    <mergeCell ref="H4502:H4504"/>
    <mergeCell ref="I4502:I4504"/>
    <mergeCell ref="J4502:J4504"/>
    <mergeCell ref="C4499:C4501"/>
    <mergeCell ref="D4499:D4501"/>
    <mergeCell ref="E4499:E4501"/>
    <mergeCell ref="F4499:F4501"/>
    <mergeCell ref="G4499:G4501"/>
    <mergeCell ref="H4499:H4501"/>
    <mergeCell ref="I4493:I4495"/>
    <mergeCell ref="J4493:J4495"/>
    <mergeCell ref="C4496:C4498"/>
    <mergeCell ref="D4496:D4498"/>
    <mergeCell ref="E4496:E4498"/>
    <mergeCell ref="F4496:F4498"/>
    <mergeCell ref="G4496:G4498"/>
    <mergeCell ref="H4496:H4498"/>
    <mergeCell ref="I4496:I4498"/>
    <mergeCell ref="J4496:J4498"/>
    <mergeCell ref="C4493:C4495"/>
    <mergeCell ref="D4493:D4495"/>
    <mergeCell ref="E4493:E4495"/>
    <mergeCell ref="F4493:F4495"/>
    <mergeCell ref="G4493:G4495"/>
    <mergeCell ref="H4493:H4495"/>
    <mergeCell ref="I4487:I4489"/>
    <mergeCell ref="J4487:J4489"/>
    <mergeCell ref="C4490:C4492"/>
    <mergeCell ref="D4490:D4492"/>
    <mergeCell ref="E4490:E4492"/>
    <mergeCell ref="F4490:F4492"/>
    <mergeCell ref="G4490:G4492"/>
    <mergeCell ref="H4490:H4492"/>
    <mergeCell ref="I4490:I4492"/>
    <mergeCell ref="J4490:J4492"/>
    <mergeCell ref="C4487:C4489"/>
    <mergeCell ref="D4487:D4489"/>
    <mergeCell ref="E4487:E4489"/>
    <mergeCell ref="F4487:F4489"/>
    <mergeCell ref="G4487:G4489"/>
    <mergeCell ref="H4487:H4489"/>
    <mergeCell ref="I4481:I4483"/>
    <mergeCell ref="J4481:J4483"/>
    <mergeCell ref="C4484:C4486"/>
    <mergeCell ref="D4484:D4486"/>
    <mergeCell ref="E4484:E4486"/>
    <mergeCell ref="F4484:F4486"/>
    <mergeCell ref="G4484:G4486"/>
    <mergeCell ref="H4484:H4486"/>
    <mergeCell ref="I4484:I4486"/>
    <mergeCell ref="J4484:J4486"/>
    <mergeCell ref="C4481:C4483"/>
    <mergeCell ref="D4481:D4483"/>
    <mergeCell ref="E4481:E4483"/>
    <mergeCell ref="F4481:F4483"/>
    <mergeCell ref="G4481:G4483"/>
    <mergeCell ref="H4481:H4483"/>
    <mergeCell ref="I4475:I4477"/>
    <mergeCell ref="J4475:J4477"/>
    <mergeCell ref="C4478:C4480"/>
    <mergeCell ref="D4478:D4480"/>
    <mergeCell ref="E4478:E4480"/>
    <mergeCell ref="F4478:F4480"/>
    <mergeCell ref="G4478:G4480"/>
    <mergeCell ref="H4478:H4480"/>
    <mergeCell ref="I4478:I4480"/>
    <mergeCell ref="J4478:J4480"/>
    <mergeCell ref="C4475:C4477"/>
    <mergeCell ref="D4475:D4477"/>
    <mergeCell ref="E4475:E4477"/>
    <mergeCell ref="F4475:F4477"/>
    <mergeCell ref="G4475:G4477"/>
    <mergeCell ref="H4475:H4477"/>
    <mergeCell ref="I4469:I4471"/>
    <mergeCell ref="J4469:J4471"/>
    <mergeCell ref="C4472:C4474"/>
    <mergeCell ref="D4472:D4474"/>
    <mergeCell ref="E4472:E4474"/>
    <mergeCell ref="F4472:F4474"/>
    <mergeCell ref="G4472:G4474"/>
    <mergeCell ref="H4472:H4474"/>
    <mergeCell ref="I4472:I4474"/>
    <mergeCell ref="J4472:J4474"/>
    <mergeCell ref="C4469:C4471"/>
    <mergeCell ref="D4469:D4471"/>
    <mergeCell ref="E4469:E4471"/>
    <mergeCell ref="F4469:F4471"/>
    <mergeCell ref="G4469:G4471"/>
    <mergeCell ref="H4469:H4471"/>
    <mergeCell ref="I4463:I4465"/>
    <mergeCell ref="J4463:J4465"/>
    <mergeCell ref="C4466:C4468"/>
    <mergeCell ref="D4466:D4468"/>
    <mergeCell ref="E4466:E4468"/>
    <mergeCell ref="F4466:F4468"/>
    <mergeCell ref="G4466:G4468"/>
    <mergeCell ref="H4466:H4468"/>
    <mergeCell ref="I4466:I4468"/>
    <mergeCell ref="J4466:J4468"/>
    <mergeCell ref="C4463:C4465"/>
    <mergeCell ref="D4463:D4465"/>
    <mergeCell ref="E4463:E4465"/>
    <mergeCell ref="F4463:F4465"/>
    <mergeCell ref="G4463:G4465"/>
    <mergeCell ref="H4463:H4465"/>
    <mergeCell ref="I4457:I4459"/>
    <mergeCell ref="J4457:J4459"/>
    <mergeCell ref="C4460:C4462"/>
    <mergeCell ref="D4460:D4462"/>
    <mergeCell ref="E4460:E4462"/>
    <mergeCell ref="F4460:F4462"/>
    <mergeCell ref="G4460:G4462"/>
    <mergeCell ref="H4460:H4462"/>
    <mergeCell ref="I4460:I4462"/>
    <mergeCell ref="J4460:J4462"/>
    <mergeCell ref="C4457:C4459"/>
    <mergeCell ref="D4457:D4459"/>
    <mergeCell ref="E4457:E4459"/>
    <mergeCell ref="F4457:F4459"/>
    <mergeCell ref="G4457:G4459"/>
    <mergeCell ref="H4457:H4459"/>
    <mergeCell ref="I4451:I4453"/>
    <mergeCell ref="J4451:J4453"/>
    <mergeCell ref="C4454:C4456"/>
    <mergeCell ref="D4454:D4456"/>
    <mergeCell ref="E4454:E4456"/>
    <mergeCell ref="F4454:F4456"/>
    <mergeCell ref="G4454:G4456"/>
    <mergeCell ref="H4454:H4456"/>
    <mergeCell ref="I4454:I4456"/>
    <mergeCell ref="J4454:J4456"/>
    <mergeCell ref="H4448:H4450"/>
    <mergeCell ref="I4448:I4450"/>
    <mergeCell ref="J4448:J4450"/>
    <mergeCell ref="B4451:B4570"/>
    <mergeCell ref="C4451:C4453"/>
    <mergeCell ref="D4451:D4453"/>
    <mergeCell ref="E4451:E4453"/>
    <mergeCell ref="F4451:F4453"/>
    <mergeCell ref="G4451:G4453"/>
    <mergeCell ref="H4451:H4453"/>
    <mergeCell ref="B4448:B4450"/>
    <mergeCell ref="C4448:C4450"/>
    <mergeCell ref="D4448:D4450"/>
    <mergeCell ref="E4448:E4450"/>
    <mergeCell ref="F4448:F4450"/>
    <mergeCell ref="G4448:G4450"/>
    <mergeCell ref="I4442:I4444"/>
    <mergeCell ref="J4442:J4444"/>
    <mergeCell ref="C4445:C4447"/>
    <mergeCell ref="D4445:D4447"/>
    <mergeCell ref="E4445:E4447"/>
    <mergeCell ref="F4445:F4447"/>
    <mergeCell ref="G4445:G4447"/>
    <mergeCell ref="H4445:H4447"/>
    <mergeCell ref="I4445:I4447"/>
    <mergeCell ref="J4445:J4447"/>
    <mergeCell ref="C4442:C4444"/>
    <mergeCell ref="D4442:D4444"/>
    <mergeCell ref="E4442:E4444"/>
    <mergeCell ref="F4442:F4444"/>
    <mergeCell ref="G4442:G4444"/>
    <mergeCell ref="H4442:H4444"/>
    <mergeCell ref="I4436:I4438"/>
    <mergeCell ref="J4436:J4438"/>
    <mergeCell ref="C4439:C4441"/>
    <mergeCell ref="D4439:D4441"/>
    <mergeCell ref="E4439:E4441"/>
    <mergeCell ref="F4439:F4441"/>
    <mergeCell ref="G4439:G4441"/>
    <mergeCell ref="H4439:H4441"/>
    <mergeCell ref="I4439:I4441"/>
    <mergeCell ref="J4439:J4441"/>
    <mergeCell ref="C4436:C4438"/>
    <mergeCell ref="D4436:D4438"/>
    <mergeCell ref="E4436:E4438"/>
    <mergeCell ref="F4436:F4438"/>
    <mergeCell ref="G4436:G4438"/>
    <mergeCell ref="H4436:H4438"/>
    <mergeCell ref="I4430:I4432"/>
    <mergeCell ref="J4430:J4432"/>
    <mergeCell ref="C4433:C4435"/>
    <mergeCell ref="D4433:D4435"/>
    <mergeCell ref="E4433:E4435"/>
    <mergeCell ref="F4433:F4435"/>
    <mergeCell ref="G4433:G4435"/>
    <mergeCell ref="H4433:H4435"/>
    <mergeCell ref="I4433:I4435"/>
    <mergeCell ref="J4433:J4435"/>
    <mergeCell ref="C4430:C4432"/>
    <mergeCell ref="D4430:D4432"/>
    <mergeCell ref="E4430:E4432"/>
    <mergeCell ref="F4430:F4432"/>
    <mergeCell ref="G4430:G4432"/>
    <mergeCell ref="H4430:H4432"/>
    <mergeCell ref="I4424:I4426"/>
    <mergeCell ref="J4424:J4426"/>
    <mergeCell ref="C4427:C4429"/>
    <mergeCell ref="D4427:D4429"/>
    <mergeCell ref="E4427:E4429"/>
    <mergeCell ref="F4427:F4429"/>
    <mergeCell ref="G4427:G4429"/>
    <mergeCell ref="H4427:H4429"/>
    <mergeCell ref="I4427:I4429"/>
    <mergeCell ref="J4427:J4429"/>
    <mergeCell ref="C4424:C4426"/>
    <mergeCell ref="D4424:D4426"/>
    <mergeCell ref="E4424:E4426"/>
    <mergeCell ref="F4424:F4426"/>
    <mergeCell ref="G4424:G4426"/>
    <mergeCell ref="H4424:H4426"/>
    <mergeCell ref="I4418:I4420"/>
    <mergeCell ref="J4418:J4420"/>
    <mergeCell ref="C4421:C4423"/>
    <mergeCell ref="D4421:D4423"/>
    <mergeCell ref="E4421:E4423"/>
    <mergeCell ref="F4421:F4423"/>
    <mergeCell ref="G4421:G4423"/>
    <mergeCell ref="H4421:H4423"/>
    <mergeCell ref="I4421:I4423"/>
    <mergeCell ref="J4421:J4423"/>
    <mergeCell ref="C4418:C4420"/>
    <mergeCell ref="D4418:D4420"/>
    <mergeCell ref="E4418:E4420"/>
    <mergeCell ref="F4418:F4420"/>
    <mergeCell ref="G4418:G4420"/>
    <mergeCell ref="H4418:H4420"/>
    <mergeCell ref="I4412:I4414"/>
    <mergeCell ref="J4412:J4414"/>
    <mergeCell ref="C4415:C4417"/>
    <mergeCell ref="D4415:D4417"/>
    <mergeCell ref="E4415:E4417"/>
    <mergeCell ref="F4415:F4417"/>
    <mergeCell ref="G4415:G4417"/>
    <mergeCell ref="H4415:H4417"/>
    <mergeCell ref="I4415:I4417"/>
    <mergeCell ref="J4415:J4417"/>
    <mergeCell ref="C4412:C4414"/>
    <mergeCell ref="D4412:D4414"/>
    <mergeCell ref="E4412:E4414"/>
    <mergeCell ref="F4412:F4414"/>
    <mergeCell ref="G4412:G4414"/>
    <mergeCell ref="H4412:H4414"/>
    <mergeCell ref="I4406:I4408"/>
    <mergeCell ref="J4406:J4408"/>
    <mergeCell ref="C4409:C4411"/>
    <mergeCell ref="D4409:D4411"/>
    <mergeCell ref="E4409:E4411"/>
    <mergeCell ref="F4409:F4411"/>
    <mergeCell ref="G4409:G4411"/>
    <mergeCell ref="H4409:H4411"/>
    <mergeCell ref="I4409:I4411"/>
    <mergeCell ref="J4409:J4411"/>
    <mergeCell ref="C4406:C4408"/>
    <mergeCell ref="D4406:D4408"/>
    <mergeCell ref="E4406:E4408"/>
    <mergeCell ref="F4406:F4408"/>
    <mergeCell ref="G4406:G4408"/>
    <mergeCell ref="H4406:H4408"/>
    <mergeCell ref="I4400:I4402"/>
    <mergeCell ref="J4400:J4402"/>
    <mergeCell ref="C4403:C4405"/>
    <mergeCell ref="D4403:D4405"/>
    <mergeCell ref="E4403:E4405"/>
    <mergeCell ref="F4403:F4405"/>
    <mergeCell ref="G4403:G4405"/>
    <mergeCell ref="H4403:H4405"/>
    <mergeCell ref="I4403:I4405"/>
    <mergeCell ref="J4403:J4405"/>
    <mergeCell ref="C4400:C4402"/>
    <mergeCell ref="D4400:D4402"/>
    <mergeCell ref="E4400:E4402"/>
    <mergeCell ref="F4400:F4402"/>
    <mergeCell ref="G4400:G4402"/>
    <mergeCell ref="H4400:H4402"/>
    <mergeCell ref="I4394:I4396"/>
    <mergeCell ref="J4394:J4396"/>
    <mergeCell ref="C4397:C4399"/>
    <mergeCell ref="D4397:D4399"/>
    <mergeCell ref="E4397:E4399"/>
    <mergeCell ref="F4397:F4399"/>
    <mergeCell ref="G4397:G4399"/>
    <mergeCell ref="H4397:H4399"/>
    <mergeCell ref="I4397:I4399"/>
    <mergeCell ref="J4397:J4399"/>
    <mergeCell ref="C4394:C4396"/>
    <mergeCell ref="D4394:D4396"/>
    <mergeCell ref="E4394:E4396"/>
    <mergeCell ref="F4394:F4396"/>
    <mergeCell ref="G4394:G4396"/>
    <mergeCell ref="H4394:H4396"/>
    <mergeCell ref="I4388:I4390"/>
    <mergeCell ref="J4388:J4390"/>
    <mergeCell ref="C4391:C4393"/>
    <mergeCell ref="D4391:D4393"/>
    <mergeCell ref="E4391:E4393"/>
    <mergeCell ref="F4391:F4393"/>
    <mergeCell ref="G4391:G4393"/>
    <mergeCell ref="H4391:H4393"/>
    <mergeCell ref="I4391:I4393"/>
    <mergeCell ref="J4391:J4393"/>
    <mergeCell ref="C4388:C4390"/>
    <mergeCell ref="D4388:D4390"/>
    <mergeCell ref="E4388:E4390"/>
    <mergeCell ref="F4388:F4390"/>
    <mergeCell ref="G4388:G4390"/>
    <mergeCell ref="H4388:H4390"/>
    <mergeCell ref="I4382:I4384"/>
    <mergeCell ref="J4382:J4384"/>
    <mergeCell ref="C4385:C4387"/>
    <mergeCell ref="D4385:D4387"/>
    <mergeCell ref="E4385:E4387"/>
    <mergeCell ref="F4385:F4387"/>
    <mergeCell ref="G4385:G4387"/>
    <mergeCell ref="H4385:H4387"/>
    <mergeCell ref="I4385:I4387"/>
    <mergeCell ref="J4385:J4387"/>
    <mergeCell ref="C4382:C4384"/>
    <mergeCell ref="D4382:D4384"/>
    <mergeCell ref="E4382:E4384"/>
    <mergeCell ref="F4382:F4384"/>
    <mergeCell ref="G4382:G4384"/>
    <mergeCell ref="H4382:H4384"/>
    <mergeCell ref="I4376:I4378"/>
    <mergeCell ref="J4376:J4378"/>
    <mergeCell ref="C4379:C4381"/>
    <mergeCell ref="D4379:D4381"/>
    <mergeCell ref="E4379:E4381"/>
    <mergeCell ref="F4379:F4381"/>
    <mergeCell ref="G4379:G4381"/>
    <mergeCell ref="H4379:H4381"/>
    <mergeCell ref="I4379:I4381"/>
    <mergeCell ref="J4379:J4381"/>
    <mergeCell ref="C4376:C4378"/>
    <mergeCell ref="D4376:D4378"/>
    <mergeCell ref="E4376:E4378"/>
    <mergeCell ref="F4376:F4378"/>
    <mergeCell ref="G4376:G4378"/>
    <mergeCell ref="H4376:H4378"/>
    <mergeCell ref="I4370:I4372"/>
    <mergeCell ref="J4370:J4372"/>
    <mergeCell ref="C4373:C4375"/>
    <mergeCell ref="D4373:D4375"/>
    <mergeCell ref="E4373:E4375"/>
    <mergeCell ref="F4373:F4375"/>
    <mergeCell ref="G4373:G4375"/>
    <mergeCell ref="H4373:H4375"/>
    <mergeCell ref="I4373:I4375"/>
    <mergeCell ref="J4373:J4375"/>
    <mergeCell ref="C4370:C4372"/>
    <mergeCell ref="D4370:D4372"/>
    <mergeCell ref="E4370:E4372"/>
    <mergeCell ref="F4370:F4372"/>
    <mergeCell ref="G4370:G4372"/>
    <mergeCell ref="H4370:H4372"/>
    <mergeCell ref="I4364:I4366"/>
    <mergeCell ref="J4364:J4366"/>
    <mergeCell ref="C4367:C4369"/>
    <mergeCell ref="D4367:D4369"/>
    <mergeCell ref="E4367:E4369"/>
    <mergeCell ref="F4367:F4369"/>
    <mergeCell ref="G4367:G4369"/>
    <mergeCell ref="H4367:H4369"/>
    <mergeCell ref="I4367:I4369"/>
    <mergeCell ref="J4367:J4369"/>
    <mergeCell ref="C4364:C4366"/>
    <mergeCell ref="D4364:D4366"/>
    <mergeCell ref="E4364:E4366"/>
    <mergeCell ref="F4364:F4366"/>
    <mergeCell ref="G4364:G4366"/>
    <mergeCell ref="H4364:H4366"/>
    <mergeCell ref="I4358:I4360"/>
    <mergeCell ref="J4358:J4360"/>
    <mergeCell ref="C4361:C4363"/>
    <mergeCell ref="D4361:D4363"/>
    <mergeCell ref="E4361:E4363"/>
    <mergeCell ref="F4361:F4363"/>
    <mergeCell ref="G4361:G4363"/>
    <mergeCell ref="H4361:H4363"/>
    <mergeCell ref="I4361:I4363"/>
    <mergeCell ref="J4361:J4363"/>
    <mergeCell ref="C4358:C4360"/>
    <mergeCell ref="D4358:D4360"/>
    <mergeCell ref="E4358:E4360"/>
    <mergeCell ref="F4358:F4360"/>
    <mergeCell ref="G4358:G4360"/>
    <mergeCell ref="H4358:H4360"/>
    <mergeCell ref="I4352:I4354"/>
    <mergeCell ref="J4352:J4354"/>
    <mergeCell ref="C4355:C4357"/>
    <mergeCell ref="D4355:D4357"/>
    <mergeCell ref="E4355:E4357"/>
    <mergeCell ref="F4355:F4357"/>
    <mergeCell ref="G4355:G4357"/>
    <mergeCell ref="H4355:H4357"/>
    <mergeCell ref="I4355:I4357"/>
    <mergeCell ref="J4355:J4357"/>
    <mergeCell ref="C4352:C4354"/>
    <mergeCell ref="D4352:D4354"/>
    <mergeCell ref="E4352:E4354"/>
    <mergeCell ref="F4352:F4354"/>
    <mergeCell ref="G4352:G4354"/>
    <mergeCell ref="H4352:H4354"/>
    <mergeCell ref="I4346:I4348"/>
    <mergeCell ref="J4346:J4348"/>
    <mergeCell ref="C4349:C4351"/>
    <mergeCell ref="D4349:D4351"/>
    <mergeCell ref="E4349:E4351"/>
    <mergeCell ref="F4349:F4351"/>
    <mergeCell ref="G4349:G4351"/>
    <mergeCell ref="H4349:H4351"/>
    <mergeCell ref="I4349:I4351"/>
    <mergeCell ref="J4349:J4351"/>
    <mergeCell ref="C4346:C4348"/>
    <mergeCell ref="D4346:D4348"/>
    <mergeCell ref="E4346:E4348"/>
    <mergeCell ref="F4346:F4348"/>
    <mergeCell ref="G4346:G4348"/>
    <mergeCell ref="H4346:H4348"/>
    <mergeCell ref="I4340:I4342"/>
    <mergeCell ref="J4340:J4342"/>
    <mergeCell ref="C4343:C4345"/>
    <mergeCell ref="D4343:D4345"/>
    <mergeCell ref="E4343:E4345"/>
    <mergeCell ref="F4343:F4345"/>
    <mergeCell ref="G4343:G4345"/>
    <mergeCell ref="H4343:H4345"/>
    <mergeCell ref="I4343:I4345"/>
    <mergeCell ref="J4343:J4345"/>
    <mergeCell ref="C4340:C4342"/>
    <mergeCell ref="D4340:D4342"/>
    <mergeCell ref="E4340:E4342"/>
    <mergeCell ref="F4340:F4342"/>
    <mergeCell ref="G4340:G4342"/>
    <mergeCell ref="H4340:H4342"/>
    <mergeCell ref="I4334:I4336"/>
    <mergeCell ref="J4334:J4336"/>
    <mergeCell ref="C4337:C4339"/>
    <mergeCell ref="D4337:D4339"/>
    <mergeCell ref="E4337:E4339"/>
    <mergeCell ref="F4337:F4339"/>
    <mergeCell ref="G4337:G4339"/>
    <mergeCell ref="H4337:H4339"/>
    <mergeCell ref="I4337:I4339"/>
    <mergeCell ref="J4337:J4339"/>
    <mergeCell ref="C4334:C4336"/>
    <mergeCell ref="D4334:D4336"/>
    <mergeCell ref="E4334:E4336"/>
    <mergeCell ref="F4334:F4336"/>
    <mergeCell ref="G4334:G4336"/>
    <mergeCell ref="H4334:H4336"/>
    <mergeCell ref="I4328:I4330"/>
    <mergeCell ref="J4328:J4330"/>
    <mergeCell ref="C4331:C4333"/>
    <mergeCell ref="D4331:D4333"/>
    <mergeCell ref="E4331:E4333"/>
    <mergeCell ref="F4331:F4333"/>
    <mergeCell ref="G4331:G4333"/>
    <mergeCell ref="H4331:H4333"/>
    <mergeCell ref="I4331:I4333"/>
    <mergeCell ref="J4331:J4333"/>
    <mergeCell ref="C4328:C4330"/>
    <mergeCell ref="D4328:D4330"/>
    <mergeCell ref="E4328:E4330"/>
    <mergeCell ref="F4328:F4330"/>
    <mergeCell ref="G4328:G4330"/>
    <mergeCell ref="H4328:H4330"/>
    <mergeCell ref="I4322:I4324"/>
    <mergeCell ref="J4322:J4324"/>
    <mergeCell ref="C4325:C4327"/>
    <mergeCell ref="D4325:D4327"/>
    <mergeCell ref="E4325:E4327"/>
    <mergeCell ref="F4325:F4327"/>
    <mergeCell ref="G4325:G4327"/>
    <mergeCell ref="H4325:H4327"/>
    <mergeCell ref="I4325:I4327"/>
    <mergeCell ref="J4325:J4327"/>
    <mergeCell ref="C4322:C4324"/>
    <mergeCell ref="D4322:D4324"/>
    <mergeCell ref="E4322:E4324"/>
    <mergeCell ref="F4322:F4324"/>
    <mergeCell ref="G4322:G4324"/>
    <mergeCell ref="H4322:H4324"/>
    <mergeCell ref="I4316:I4318"/>
    <mergeCell ref="J4316:J4318"/>
    <mergeCell ref="C4319:C4321"/>
    <mergeCell ref="D4319:D4321"/>
    <mergeCell ref="E4319:E4321"/>
    <mergeCell ref="F4319:F4321"/>
    <mergeCell ref="G4319:G4321"/>
    <mergeCell ref="H4319:H4321"/>
    <mergeCell ref="I4319:I4321"/>
    <mergeCell ref="J4319:J4321"/>
    <mergeCell ref="C4316:C4318"/>
    <mergeCell ref="D4316:D4318"/>
    <mergeCell ref="E4316:E4318"/>
    <mergeCell ref="F4316:F4318"/>
    <mergeCell ref="G4316:G4318"/>
    <mergeCell ref="H4316:H4318"/>
    <mergeCell ref="I4310:I4312"/>
    <mergeCell ref="J4310:J4312"/>
    <mergeCell ref="C4313:C4315"/>
    <mergeCell ref="D4313:D4315"/>
    <mergeCell ref="E4313:E4315"/>
    <mergeCell ref="F4313:F4315"/>
    <mergeCell ref="G4313:G4315"/>
    <mergeCell ref="H4313:H4315"/>
    <mergeCell ref="I4313:I4315"/>
    <mergeCell ref="J4313:J4315"/>
    <mergeCell ref="C4310:C4312"/>
    <mergeCell ref="D4310:D4312"/>
    <mergeCell ref="E4310:E4312"/>
    <mergeCell ref="F4310:F4312"/>
    <mergeCell ref="G4310:G4312"/>
    <mergeCell ref="H4310:H4312"/>
    <mergeCell ref="I4304:I4306"/>
    <mergeCell ref="J4304:J4306"/>
    <mergeCell ref="C4307:C4309"/>
    <mergeCell ref="D4307:D4309"/>
    <mergeCell ref="E4307:E4309"/>
    <mergeCell ref="F4307:F4309"/>
    <mergeCell ref="G4307:G4309"/>
    <mergeCell ref="H4307:H4309"/>
    <mergeCell ref="I4307:I4309"/>
    <mergeCell ref="J4307:J4309"/>
    <mergeCell ref="C4304:C4306"/>
    <mergeCell ref="D4304:D4306"/>
    <mergeCell ref="E4304:E4306"/>
    <mergeCell ref="F4304:F4306"/>
    <mergeCell ref="G4304:G4306"/>
    <mergeCell ref="H4304:H4306"/>
    <mergeCell ref="I4298:I4300"/>
    <mergeCell ref="J4298:J4300"/>
    <mergeCell ref="C4301:C4303"/>
    <mergeCell ref="D4301:D4303"/>
    <mergeCell ref="E4301:E4303"/>
    <mergeCell ref="F4301:F4303"/>
    <mergeCell ref="G4301:G4303"/>
    <mergeCell ref="H4301:H4303"/>
    <mergeCell ref="I4301:I4303"/>
    <mergeCell ref="J4301:J4303"/>
    <mergeCell ref="C4298:C4300"/>
    <mergeCell ref="D4298:D4300"/>
    <mergeCell ref="E4298:E4300"/>
    <mergeCell ref="F4298:F4300"/>
    <mergeCell ref="G4298:G4300"/>
    <mergeCell ref="H4298:H4300"/>
    <mergeCell ref="I4292:I4294"/>
    <mergeCell ref="J4292:J4294"/>
    <mergeCell ref="C4295:C4297"/>
    <mergeCell ref="D4295:D4297"/>
    <mergeCell ref="E4295:E4297"/>
    <mergeCell ref="F4295:F4297"/>
    <mergeCell ref="G4295:G4297"/>
    <mergeCell ref="H4295:H4297"/>
    <mergeCell ref="I4295:I4297"/>
    <mergeCell ref="J4295:J4297"/>
    <mergeCell ref="C4292:C4294"/>
    <mergeCell ref="D4292:D4294"/>
    <mergeCell ref="E4292:E4294"/>
    <mergeCell ref="F4292:F4294"/>
    <mergeCell ref="G4292:G4294"/>
    <mergeCell ref="H4292:H4294"/>
    <mergeCell ref="I4286:I4288"/>
    <mergeCell ref="J4286:J4288"/>
    <mergeCell ref="C4289:C4291"/>
    <mergeCell ref="D4289:D4291"/>
    <mergeCell ref="E4289:E4291"/>
    <mergeCell ref="F4289:F4291"/>
    <mergeCell ref="G4289:G4291"/>
    <mergeCell ref="H4289:H4291"/>
    <mergeCell ref="I4289:I4291"/>
    <mergeCell ref="J4289:J4291"/>
    <mergeCell ref="C4286:C4288"/>
    <mergeCell ref="D4286:D4288"/>
    <mergeCell ref="E4286:E4288"/>
    <mergeCell ref="F4286:F4288"/>
    <mergeCell ref="G4286:G4288"/>
    <mergeCell ref="H4286:H4288"/>
    <mergeCell ref="I4280:I4282"/>
    <mergeCell ref="J4280:J4282"/>
    <mergeCell ref="C4283:C4285"/>
    <mergeCell ref="D4283:D4285"/>
    <mergeCell ref="E4283:E4285"/>
    <mergeCell ref="F4283:F4285"/>
    <mergeCell ref="G4283:G4285"/>
    <mergeCell ref="H4283:H4285"/>
    <mergeCell ref="I4283:I4285"/>
    <mergeCell ref="J4283:J4285"/>
    <mergeCell ref="C4280:C4282"/>
    <mergeCell ref="D4280:D4282"/>
    <mergeCell ref="E4280:E4282"/>
    <mergeCell ref="F4280:F4282"/>
    <mergeCell ref="G4280:G4282"/>
    <mergeCell ref="H4280:H4282"/>
    <mergeCell ref="I4274:I4276"/>
    <mergeCell ref="J4274:J4276"/>
    <mergeCell ref="C4277:C4279"/>
    <mergeCell ref="D4277:D4279"/>
    <mergeCell ref="E4277:E4279"/>
    <mergeCell ref="F4277:F4279"/>
    <mergeCell ref="G4277:G4279"/>
    <mergeCell ref="H4277:H4279"/>
    <mergeCell ref="I4277:I4279"/>
    <mergeCell ref="J4277:J4279"/>
    <mergeCell ref="C4274:C4276"/>
    <mergeCell ref="D4274:D4276"/>
    <mergeCell ref="E4274:E4276"/>
    <mergeCell ref="F4274:F4276"/>
    <mergeCell ref="G4274:G4276"/>
    <mergeCell ref="H4274:H4276"/>
    <mergeCell ref="I4268:I4270"/>
    <mergeCell ref="J4268:J4270"/>
    <mergeCell ref="C4271:C4273"/>
    <mergeCell ref="D4271:D4273"/>
    <mergeCell ref="E4271:E4273"/>
    <mergeCell ref="F4271:F4273"/>
    <mergeCell ref="G4271:G4273"/>
    <mergeCell ref="H4271:H4273"/>
    <mergeCell ref="I4271:I4273"/>
    <mergeCell ref="J4271:J4273"/>
    <mergeCell ref="C4268:C4270"/>
    <mergeCell ref="D4268:D4270"/>
    <mergeCell ref="E4268:E4270"/>
    <mergeCell ref="F4268:F4270"/>
    <mergeCell ref="G4268:G4270"/>
    <mergeCell ref="H4268:H4270"/>
    <mergeCell ref="I4262:I4264"/>
    <mergeCell ref="J4262:J4264"/>
    <mergeCell ref="C4265:C4267"/>
    <mergeCell ref="D4265:D4267"/>
    <mergeCell ref="E4265:E4267"/>
    <mergeCell ref="F4265:F4267"/>
    <mergeCell ref="G4265:G4267"/>
    <mergeCell ref="H4265:H4267"/>
    <mergeCell ref="I4265:I4267"/>
    <mergeCell ref="J4265:J4267"/>
    <mergeCell ref="C4262:C4264"/>
    <mergeCell ref="D4262:D4264"/>
    <mergeCell ref="E4262:E4264"/>
    <mergeCell ref="F4262:F4264"/>
    <mergeCell ref="G4262:G4264"/>
    <mergeCell ref="H4262:H4264"/>
    <mergeCell ref="I4256:I4258"/>
    <mergeCell ref="J4256:J4258"/>
    <mergeCell ref="C4259:C4261"/>
    <mergeCell ref="D4259:D4261"/>
    <mergeCell ref="E4259:E4261"/>
    <mergeCell ref="F4259:F4261"/>
    <mergeCell ref="G4259:G4261"/>
    <mergeCell ref="H4259:H4261"/>
    <mergeCell ref="I4259:I4261"/>
    <mergeCell ref="J4259:J4261"/>
    <mergeCell ref="C4256:C4258"/>
    <mergeCell ref="D4256:D4258"/>
    <mergeCell ref="E4256:E4258"/>
    <mergeCell ref="F4256:F4258"/>
    <mergeCell ref="G4256:G4258"/>
    <mergeCell ref="H4256:H4258"/>
    <mergeCell ref="I4250:I4252"/>
    <mergeCell ref="J4250:J4252"/>
    <mergeCell ref="C4253:C4255"/>
    <mergeCell ref="D4253:D4255"/>
    <mergeCell ref="E4253:E4255"/>
    <mergeCell ref="F4253:F4255"/>
    <mergeCell ref="G4253:G4255"/>
    <mergeCell ref="H4253:H4255"/>
    <mergeCell ref="I4253:I4255"/>
    <mergeCell ref="J4253:J4255"/>
    <mergeCell ref="C4250:C4252"/>
    <mergeCell ref="D4250:D4252"/>
    <mergeCell ref="E4250:E4252"/>
    <mergeCell ref="F4250:F4252"/>
    <mergeCell ref="G4250:G4252"/>
    <mergeCell ref="H4250:H4252"/>
    <mergeCell ref="I4244:I4246"/>
    <mergeCell ref="J4244:J4246"/>
    <mergeCell ref="C4247:C4249"/>
    <mergeCell ref="D4247:D4249"/>
    <mergeCell ref="E4247:E4249"/>
    <mergeCell ref="F4247:F4249"/>
    <mergeCell ref="G4247:G4249"/>
    <mergeCell ref="H4247:H4249"/>
    <mergeCell ref="I4247:I4249"/>
    <mergeCell ref="J4247:J4249"/>
    <mergeCell ref="C4244:C4246"/>
    <mergeCell ref="D4244:D4246"/>
    <mergeCell ref="E4244:E4246"/>
    <mergeCell ref="F4244:F4246"/>
    <mergeCell ref="G4244:G4246"/>
    <mergeCell ref="H4244:H4246"/>
    <mergeCell ref="I4238:I4240"/>
    <mergeCell ref="J4238:J4240"/>
    <mergeCell ref="C4241:C4243"/>
    <mergeCell ref="D4241:D4243"/>
    <mergeCell ref="E4241:E4243"/>
    <mergeCell ref="F4241:F4243"/>
    <mergeCell ref="G4241:G4243"/>
    <mergeCell ref="H4241:H4243"/>
    <mergeCell ref="I4241:I4243"/>
    <mergeCell ref="J4241:J4243"/>
    <mergeCell ref="C4238:C4240"/>
    <mergeCell ref="D4238:D4240"/>
    <mergeCell ref="E4238:E4240"/>
    <mergeCell ref="F4238:F4240"/>
    <mergeCell ref="G4238:G4240"/>
    <mergeCell ref="H4238:H4240"/>
    <mergeCell ref="I4232:I4234"/>
    <mergeCell ref="J4232:J4234"/>
    <mergeCell ref="C4235:C4237"/>
    <mergeCell ref="D4235:D4237"/>
    <mergeCell ref="E4235:E4237"/>
    <mergeCell ref="F4235:F4237"/>
    <mergeCell ref="G4235:G4237"/>
    <mergeCell ref="H4235:H4237"/>
    <mergeCell ref="I4235:I4237"/>
    <mergeCell ref="J4235:J4237"/>
    <mergeCell ref="C4232:C4234"/>
    <mergeCell ref="D4232:D4234"/>
    <mergeCell ref="E4232:E4234"/>
    <mergeCell ref="F4232:F4234"/>
    <mergeCell ref="G4232:G4234"/>
    <mergeCell ref="H4232:H4234"/>
    <mergeCell ref="I4226:I4228"/>
    <mergeCell ref="J4226:J4228"/>
    <mergeCell ref="C4229:C4231"/>
    <mergeCell ref="D4229:D4231"/>
    <mergeCell ref="E4229:E4231"/>
    <mergeCell ref="F4229:F4231"/>
    <mergeCell ref="G4229:G4231"/>
    <mergeCell ref="H4229:H4231"/>
    <mergeCell ref="I4229:I4231"/>
    <mergeCell ref="J4229:J4231"/>
    <mergeCell ref="C4226:C4228"/>
    <mergeCell ref="D4226:D4228"/>
    <mergeCell ref="E4226:E4228"/>
    <mergeCell ref="F4226:F4228"/>
    <mergeCell ref="G4226:G4228"/>
    <mergeCell ref="H4226:H4228"/>
    <mergeCell ref="I4220:I4222"/>
    <mergeCell ref="J4220:J4222"/>
    <mergeCell ref="C4223:C4225"/>
    <mergeCell ref="D4223:D4225"/>
    <mergeCell ref="E4223:E4225"/>
    <mergeCell ref="F4223:F4225"/>
    <mergeCell ref="G4223:G4225"/>
    <mergeCell ref="H4223:H4225"/>
    <mergeCell ref="I4223:I4225"/>
    <mergeCell ref="J4223:J4225"/>
    <mergeCell ref="C4220:C4222"/>
    <mergeCell ref="D4220:D4222"/>
    <mergeCell ref="E4220:E4222"/>
    <mergeCell ref="F4220:F4222"/>
    <mergeCell ref="G4220:G4222"/>
    <mergeCell ref="H4220:H4222"/>
    <mergeCell ref="I4214:I4216"/>
    <mergeCell ref="J4214:J4216"/>
    <mergeCell ref="C4217:C4219"/>
    <mergeCell ref="D4217:D4219"/>
    <mergeCell ref="E4217:E4219"/>
    <mergeCell ref="F4217:F4219"/>
    <mergeCell ref="G4217:G4219"/>
    <mergeCell ref="H4217:H4219"/>
    <mergeCell ref="I4217:I4219"/>
    <mergeCell ref="J4217:J4219"/>
    <mergeCell ref="C4214:C4216"/>
    <mergeCell ref="D4214:D4216"/>
    <mergeCell ref="E4214:E4216"/>
    <mergeCell ref="F4214:F4216"/>
    <mergeCell ref="G4214:G4216"/>
    <mergeCell ref="H4214:H4216"/>
    <mergeCell ref="I4208:I4210"/>
    <mergeCell ref="J4208:J4210"/>
    <mergeCell ref="C4211:C4213"/>
    <mergeCell ref="D4211:D4213"/>
    <mergeCell ref="E4211:E4213"/>
    <mergeCell ref="F4211:F4213"/>
    <mergeCell ref="G4211:G4213"/>
    <mergeCell ref="H4211:H4213"/>
    <mergeCell ref="I4211:I4213"/>
    <mergeCell ref="J4211:J4213"/>
    <mergeCell ref="C4208:C4210"/>
    <mergeCell ref="D4208:D4210"/>
    <mergeCell ref="E4208:E4210"/>
    <mergeCell ref="F4208:F4210"/>
    <mergeCell ref="G4208:G4210"/>
    <mergeCell ref="H4208:H4210"/>
    <mergeCell ref="I4202:I4204"/>
    <mergeCell ref="J4202:J4204"/>
    <mergeCell ref="C4205:C4207"/>
    <mergeCell ref="D4205:D4207"/>
    <mergeCell ref="E4205:E4207"/>
    <mergeCell ref="F4205:F4207"/>
    <mergeCell ref="G4205:G4207"/>
    <mergeCell ref="H4205:H4207"/>
    <mergeCell ref="I4205:I4207"/>
    <mergeCell ref="J4205:J4207"/>
    <mergeCell ref="C4202:C4204"/>
    <mergeCell ref="D4202:D4204"/>
    <mergeCell ref="E4202:E4204"/>
    <mergeCell ref="F4202:F4204"/>
    <mergeCell ref="G4202:G4204"/>
    <mergeCell ref="H4202:H4204"/>
    <mergeCell ref="I4196:I4198"/>
    <mergeCell ref="J4196:J4198"/>
    <mergeCell ref="C4199:C4201"/>
    <mergeCell ref="D4199:D4201"/>
    <mergeCell ref="E4199:E4201"/>
    <mergeCell ref="F4199:F4201"/>
    <mergeCell ref="G4199:G4201"/>
    <mergeCell ref="H4199:H4201"/>
    <mergeCell ref="I4199:I4201"/>
    <mergeCell ref="J4199:J4201"/>
    <mergeCell ref="C4196:C4198"/>
    <mergeCell ref="D4196:D4198"/>
    <mergeCell ref="E4196:E4198"/>
    <mergeCell ref="F4196:F4198"/>
    <mergeCell ref="G4196:G4198"/>
    <mergeCell ref="H4196:H4198"/>
    <mergeCell ref="I4190:I4192"/>
    <mergeCell ref="J4190:J4192"/>
    <mergeCell ref="C4193:C4195"/>
    <mergeCell ref="D4193:D4195"/>
    <mergeCell ref="E4193:E4195"/>
    <mergeCell ref="F4193:F4195"/>
    <mergeCell ref="G4193:G4195"/>
    <mergeCell ref="H4193:H4195"/>
    <mergeCell ref="I4193:I4195"/>
    <mergeCell ref="J4193:J4195"/>
    <mergeCell ref="C4190:C4192"/>
    <mergeCell ref="D4190:D4192"/>
    <mergeCell ref="E4190:E4192"/>
    <mergeCell ref="F4190:F4192"/>
    <mergeCell ref="G4190:G4192"/>
    <mergeCell ref="H4190:H4192"/>
    <mergeCell ref="I4184:I4186"/>
    <mergeCell ref="J4184:J4186"/>
    <mergeCell ref="C4187:C4189"/>
    <mergeCell ref="D4187:D4189"/>
    <mergeCell ref="E4187:E4189"/>
    <mergeCell ref="F4187:F4189"/>
    <mergeCell ref="G4187:G4189"/>
    <mergeCell ref="H4187:H4189"/>
    <mergeCell ref="I4187:I4189"/>
    <mergeCell ref="J4187:J4189"/>
    <mergeCell ref="C4184:C4186"/>
    <mergeCell ref="D4184:D4186"/>
    <mergeCell ref="E4184:E4186"/>
    <mergeCell ref="F4184:F4186"/>
    <mergeCell ref="G4184:G4186"/>
    <mergeCell ref="H4184:H4186"/>
    <mergeCell ref="I4178:I4180"/>
    <mergeCell ref="J4178:J4180"/>
    <mergeCell ref="C4181:C4183"/>
    <mergeCell ref="D4181:D4183"/>
    <mergeCell ref="E4181:E4183"/>
    <mergeCell ref="F4181:F4183"/>
    <mergeCell ref="G4181:G4183"/>
    <mergeCell ref="H4181:H4183"/>
    <mergeCell ref="I4181:I4183"/>
    <mergeCell ref="J4181:J4183"/>
    <mergeCell ref="C4178:C4180"/>
    <mergeCell ref="D4178:D4180"/>
    <mergeCell ref="E4178:E4180"/>
    <mergeCell ref="F4178:F4180"/>
    <mergeCell ref="G4178:G4180"/>
    <mergeCell ref="H4178:H4180"/>
    <mergeCell ref="I4172:I4174"/>
    <mergeCell ref="J4172:J4174"/>
    <mergeCell ref="C4175:C4177"/>
    <mergeCell ref="D4175:D4177"/>
    <mergeCell ref="E4175:E4177"/>
    <mergeCell ref="F4175:F4177"/>
    <mergeCell ref="G4175:G4177"/>
    <mergeCell ref="H4175:H4177"/>
    <mergeCell ref="I4175:I4177"/>
    <mergeCell ref="J4175:J4177"/>
    <mergeCell ref="C4172:C4174"/>
    <mergeCell ref="D4172:D4174"/>
    <mergeCell ref="E4172:E4174"/>
    <mergeCell ref="F4172:F4174"/>
    <mergeCell ref="G4172:G4174"/>
    <mergeCell ref="H4172:H4174"/>
    <mergeCell ref="I4166:I4168"/>
    <mergeCell ref="J4166:J4168"/>
    <mergeCell ref="C4169:C4171"/>
    <mergeCell ref="D4169:D4171"/>
    <mergeCell ref="E4169:E4171"/>
    <mergeCell ref="F4169:F4171"/>
    <mergeCell ref="G4169:G4171"/>
    <mergeCell ref="H4169:H4171"/>
    <mergeCell ref="I4169:I4171"/>
    <mergeCell ref="J4169:J4171"/>
    <mergeCell ref="C4166:C4168"/>
    <mergeCell ref="D4166:D4168"/>
    <mergeCell ref="E4166:E4168"/>
    <mergeCell ref="F4166:F4168"/>
    <mergeCell ref="G4166:G4168"/>
    <mergeCell ref="H4166:H4168"/>
    <mergeCell ref="I4160:I4162"/>
    <mergeCell ref="J4160:J4162"/>
    <mergeCell ref="C4163:C4165"/>
    <mergeCell ref="D4163:D4165"/>
    <mergeCell ref="E4163:E4165"/>
    <mergeCell ref="F4163:F4165"/>
    <mergeCell ref="G4163:G4165"/>
    <mergeCell ref="H4163:H4165"/>
    <mergeCell ref="I4163:I4165"/>
    <mergeCell ref="J4163:J4165"/>
    <mergeCell ref="C4160:C4162"/>
    <mergeCell ref="D4160:D4162"/>
    <mergeCell ref="E4160:E4162"/>
    <mergeCell ref="F4160:F4162"/>
    <mergeCell ref="G4160:G4162"/>
    <mergeCell ref="H4160:H4162"/>
    <mergeCell ref="I4154:I4156"/>
    <mergeCell ref="J4154:J4156"/>
    <mergeCell ref="C4157:C4159"/>
    <mergeCell ref="D4157:D4159"/>
    <mergeCell ref="E4157:E4159"/>
    <mergeCell ref="F4157:F4159"/>
    <mergeCell ref="G4157:G4159"/>
    <mergeCell ref="H4157:H4159"/>
    <mergeCell ref="I4157:I4159"/>
    <mergeCell ref="J4157:J4159"/>
    <mergeCell ref="C4154:C4156"/>
    <mergeCell ref="D4154:D4156"/>
    <mergeCell ref="E4154:E4156"/>
    <mergeCell ref="F4154:F4156"/>
    <mergeCell ref="G4154:G4156"/>
    <mergeCell ref="H4154:H4156"/>
    <mergeCell ref="I4148:I4150"/>
    <mergeCell ref="J4148:J4150"/>
    <mergeCell ref="C4151:C4153"/>
    <mergeCell ref="D4151:D4153"/>
    <mergeCell ref="E4151:E4153"/>
    <mergeCell ref="F4151:F4153"/>
    <mergeCell ref="G4151:G4153"/>
    <mergeCell ref="H4151:H4153"/>
    <mergeCell ref="I4151:I4153"/>
    <mergeCell ref="J4151:J4153"/>
    <mergeCell ref="C4148:C4150"/>
    <mergeCell ref="D4148:D4150"/>
    <mergeCell ref="E4148:E4150"/>
    <mergeCell ref="F4148:F4150"/>
    <mergeCell ref="G4148:G4150"/>
    <mergeCell ref="H4148:H4150"/>
    <mergeCell ref="I4142:I4144"/>
    <mergeCell ref="J4142:J4144"/>
    <mergeCell ref="C4145:C4147"/>
    <mergeCell ref="D4145:D4147"/>
    <mergeCell ref="E4145:E4147"/>
    <mergeCell ref="F4145:F4147"/>
    <mergeCell ref="G4145:G4147"/>
    <mergeCell ref="H4145:H4147"/>
    <mergeCell ref="I4145:I4147"/>
    <mergeCell ref="J4145:J4147"/>
    <mergeCell ref="C4142:C4144"/>
    <mergeCell ref="D4142:D4144"/>
    <mergeCell ref="E4142:E4144"/>
    <mergeCell ref="F4142:F4144"/>
    <mergeCell ref="G4142:G4144"/>
    <mergeCell ref="H4142:H4144"/>
    <mergeCell ref="J4136:J4138"/>
    <mergeCell ref="B4139:B4447"/>
    <mergeCell ref="C4139:C4141"/>
    <mergeCell ref="D4139:D4141"/>
    <mergeCell ref="E4139:E4141"/>
    <mergeCell ref="F4139:F4141"/>
    <mergeCell ref="G4139:G4141"/>
    <mergeCell ref="H4139:H4141"/>
    <mergeCell ref="I4139:I4141"/>
    <mergeCell ref="J4139:J4141"/>
    <mergeCell ref="I4133:I4135"/>
    <mergeCell ref="J4133:J4135"/>
    <mergeCell ref="B4136:B4138"/>
    <mergeCell ref="C4136:C4138"/>
    <mergeCell ref="D4136:D4138"/>
    <mergeCell ref="E4136:E4138"/>
    <mergeCell ref="F4136:F4138"/>
    <mergeCell ref="G4136:G4138"/>
    <mergeCell ref="H4136:H4138"/>
    <mergeCell ref="I4136:I4138"/>
    <mergeCell ref="C4133:C4135"/>
    <mergeCell ref="D4133:D4135"/>
    <mergeCell ref="E4133:E4135"/>
    <mergeCell ref="F4133:F4135"/>
    <mergeCell ref="G4133:G4135"/>
    <mergeCell ref="H4133:H4135"/>
    <mergeCell ref="I4127:I4129"/>
    <mergeCell ref="J4127:J4129"/>
    <mergeCell ref="C4130:C4132"/>
    <mergeCell ref="D4130:D4132"/>
    <mergeCell ref="E4130:E4132"/>
    <mergeCell ref="F4130:F4132"/>
    <mergeCell ref="G4130:G4132"/>
    <mergeCell ref="H4130:H4132"/>
    <mergeCell ref="I4130:I4132"/>
    <mergeCell ref="J4130:J4132"/>
    <mergeCell ref="C4127:C4129"/>
    <mergeCell ref="D4127:D4129"/>
    <mergeCell ref="E4127:E4129"/>
    <mergeCell ref="F4127:F4129"/>
    <mergeCell ref="G4127:G4129"/>
    <mergeCell ref="H4127:H4129"/>
    <mergeCell ref="I4121:I4123"/>
    <mergeCell ref="J4121:J4123"/>
    <mergeCell ref="C4124:C4126"/>
    <mergeCell ref="D4124:D4126"/>
    <mergeCell ref="E4124:E4126"/>
    <mergeCell ref="F4124:F4126"/>
    <mergeCell ref="G4124:G4126"/>
    <mergeCell ref="H4124:H4126"/>
    <mergeCell ref="I4124:I4126"/>
    <mergeCell ref="J4124:J4126"/>
    <mergeCell ref="C4121:C4123"/>
    <mergeCell ref="D4121:D4123"/>
    <mergeCell ref="E4121:E4123"/>
    <mergeCell ref="F4121:F4123"/>
    <mergeCell ref="G4121:G4123"/>
    <mergeCell ref="H4121:H4123"/>
    <mergeCell ref="I4115:I4117"/>
    <mergeCell ref="J4115:J4117"/>
    <mergeCell ref="C4118:C4120"/>
    <mergeCell ref="D4118:D4120"/>
    <mergeCell ref="E4118:E4120"/>
    <mergeCell ref="F4118:F4120"/>
    <mergeCell ref="G4118:G4120"/>
    <mergeCell ref="H4118:H4120"/>
    <mergeCell ref="I4118:I4120"/>
    <mergeCell ref="J4118:J4120"/>
    <mergeCell ref="C4115:C4117"/>
    <mergeCell ref="D4115:D4117"/>
    <mergeCell ref="E4115:E4117"/>
    <mergeCell ref="F4115:F4117"/>
    <mergeCell ref="G4115:G4117"/>
    <mergeCell ref="H4115:H4117"/>
    <mergeCell ref="I4109:I4111"/>
    <mergeCell ref="J4109:J4111"/>
    <mergeCell ref="C4112:C4114"/>
    <mergeCell ref="D4112:D4114"/>
    <mergeCell ref="E4112:E4114"/>
    <mergeCell ref="F4112:F4114"/>
    <mergeCell ref="G4112:G4114"/>
    <mergeCell ref="H4112:H4114"/>
    <mergeCell ref="I4112:I4114"/>
    <mergeCell ref="J4112:J4114"/>
    <mergeCell ref="C4109:C4111"/>
    <mergeCell ref="D4109:D4111"/>
    <mergeCell ref="E4109:E4111"/>
    <mergeCell ref="F4109:F4111"/>
    <mergeCell ref="G4109:G4111"/>
    <mergeCell ref="H4109:H4111"/>
    <mergeCell ref="I4103:I4105"/>
    <mergeCell ref="J4103:J4105"/>
    <mergeCell ref="C4106:C4108"/>
    <mergeCell ref="D4106:D4108"/>
    <mergeCell ref="E4106:E4108"/>
    <mergeCell ref="F4106:F4108"/>
    <mergeCell ref="G4106:G4108"/>
    <mergeCell ref="H4106:H4108"/>
    <mergeCell ref="I4106:I4108"/>
    <mergeCell ref="J4106:J4108"/>
    <mergeCell ref="C4103:C4105"/>
    <mergeCell ref="D4103:D4105"/>
    <mergeCell ref="E4103:E4105"/>
    <mergeCell ref="F4103:F4105"/>
    <mergeCell ref="G4103:G4105"/>
    <mergeCell ref="H4103:H4105"/>
    <mergeCell ref="I4097:I4099"/>
    <mergeCell ref="J4097:J4099"/>
    <mergeCell ref="C4100:C4102"/>
    <mergeCell ref="D4100:D4102"/>
    <mergeCell ref="E4100:E4102"/>
    <mergeCell ref="F4100:F4102"/>
    <mergeCell ref="G4100:G4102"/>
    <mergeCell ref="H4100:H4102"/>
    <mergeCell ref="I4100:I4102"/>
    <mergeCell ref="J4100:J4102"/>
    <mergeCell ref="C4097:C4099"/>
    <mergeCell ref="D4097:D4099"/>
    <mergeCell ref="E4097:E4099"/>
    <mergeCell ref="F4097:F4099"/>
    <mergeCell ref="G4097:G4099"/>
    <mergeCell ref="H4097:H4099"/>
    <mergeCell ref="I4091:I4093"/>
    <mergeCell ref="J4091:J4093"/>
    <mergeCell ref="C4094:C4096"/>
    <mergeCell ref="D4094:D4096"/>
    <mergeCell ref="E4094:E4096"/>
    <mergeCell ref="F4094:F4096"/>
    <mergeCell ref="G4094:G4096"/>
    <mergeCell ref="H4094:H4096"/>
    <mergeCell ref="I4094:I4096"/>
    <mergeCell ref="J4094:J4096"/>
    <mergeCell ref="C4091:C4093"/>
    <mergeCell ref="D4091:D4093"/>
    <mergeCell ref="E4091:E4093"/>
    <mergeCell ref="F4091:F4093"/>
    <mergeCell ref="G4091:G4093"/>
    <mergeCell ref="H4091:H4093"/>
    <mergeCell ref="I4085:I4087"/>
    <mergeCell ref="J4085:J4087"/>
    <mergeCell ref="C4088:C4090"/>
    <mergeCell ref="D4088:D4090"/>
    <mergeCell ref="E4088:E4090"/>
    <mergeCell ref="F4088:F4090"/>
    <mergeCell ref="G4088:G4090"/>
    <mergeCell ref="H4088:H4090"/>
    <mergeCell ref="I4088:I4090"/>
    <mergeCell ref="J4088:J4090"/>
    <mergeCell ref="C4085:C4087"/>
    <mergeCell ref="D4085:D4087"/>
    <mergeCell ref="E4085:E4087"/>
    <mergeCell ref="F4085:F4087"/>
    <mergeCell ref="G4085:G4087"/>
    <mergeCell ref="H4085:H4087"/>
    <mergeCell ref="I4079:I4081"/>
    <mergeCell ref="J4079:J4081"/>
    <mergeCell ref="C4082:C4084"/>
    <mergeCell ref="D4082:D4084"/>
    <mergeCell ref="E4082:E4084"/>
    <mergeCell ref="F4082:F4084"/>
    <mergeCell ref="G4082:G4084"/>
    <mergeCell ref="H4082:H4084"/>
    <mergeCell ref="I4082:I4084"/>
    <mergeCell ref="J4082:J4084"/>
    <mergeCell ref="C4079:C4081"/>
    <mergeCell ref="D4079:D4081"/>
    <mergeCell ref="E4079:E4081"/>
    <mergeCell ref="F4079:F4081"/>
    <mergeCell ref="G4079:G4081"/>
    <mergeCell ref="H4079:H4081"/>
    <mergeCell ref="I4073:I4075"/>
    <mergeCell ref="J4073:J4075"/>
    <mergeCell ref="C4076:C4078"/>
    <mergeCell ref="D4076:D4078"/>
    <mergeCell ref="E4076:E4078"/>
    <mergeCell ref="F4076:F4078"/>
    <mergeCell ref="G4076:G4078"/>
    <mergeCell ref="H4076:H4078"/>
    <mergeCell ref="I4076:I4078"/>
    <mergeCell ref="J4076:J4078"/>
    <mergeCell ref="C4073:C4075"/>
    <mergeCell ref="D4073:D4075"/>
    <mergeCell ref="E4073:E4075"/>
    <mergeCell ref="F4073:F4075"/>
    <mergeCell ref="G4073:G4075"/>
    <mergeCell ref="H4073:H4075"/>
    <mergeCell ref="I4067:I4069"/>
    <mergeCell ref="J4067:J4069"/>
    <mergeCell ref="C4070:C4072"/>
    <mergeCell ref="D4070:D4072"/>
    <mergeCell ref="E4070:E4072"/>
    <mergeCell ref="F4070:F4072"/>
    <mergeCell ref="G4070:G4072"/>
    <mergeCell ref="H4070:H4072"/>
    <mergeCell ref="I4070:I4072"/>
    <mergeCell ref="J4070:J4072"/>
    <mergeCell ref="C4067:C4069"/>
    <mergeCell ref="D4067:D4069"/>
    <mergeCell ref="E4067:E4069"/>
    <mergeCell ref="F4067:F4069"/>
    <mergeCell ref="G4067:G4069"/>
    <mergeCell ref="H4067:H4069"/>
    <mergeCell ref="I4061:I4063"/>
    <mergeCell ref="J4061:J4063"/>
    <mergeCell ref="C4064:C4066"/>
    <mergeCell ref="D4064:D4066"/>
    <mergeCell ref="E4064:E4066"/>
    <mergeCell ref="F4064:F4066"/>
    <mergeCell ref="G4064:G4066"/>
    <mergeCell ref="H4064:H4066"/>
    <mergeCell ref="I4064:I4066"/>
    <mergeCell ref="J4064:J4066"/>
    <mergeCell ref="C4061:C4063"/>
    <mergeCell ref="D4061:D4063"/>
    <mergeCell ref="E4061:E4063"/>
    <mergeCell ref="F4061:F4063"/>
    <mergeCell ref="G4061:G4063"/>
    <mergeCell ref="H4061:H4063"/>
    <mergeCell ref="I4055:I4057"/>
    <mergeCell ref="J4055:J4057"/>
    <mergeCell ref="C4058:C4060"/>
    <mergeCell ref="D4058:D4060"/>
    <mergeCell ref="E4058:E4060"/>
    <mergeCell ref="F4058:F4060"/>
    <mergeCell ref="G4058:G4060"/>
    <mergeCell ref="H4058:H4060"/>
    <mergeCell ref="I4058:I4060"/>
    <mergeCell ref="J4058:J4060"/>
    <mergeCell ref="C4055:C4057"/>
    <mergeCell ref="D4055:D4057"/>
    <mergeCell ref="E4055:E4057"/>
    <mergeCell ref="F4055:F4057"/>
    <mergeCell ref="G4055:G4057"/>
    <mergeCell ref="H4055:H4057"/>
    <mergeCell ref="I4049:I4051"/>
    <mergeCell ref="J4049:J4051"/>
    <mergeCell ref="C4052:C4054"/>
    <mergeCell ref="D4052:D4054"/>
    <mergeCell ref="E4052:E4054"/>
    <mergeCell ref="F4052:F4054"/>
    <mergeCell ref="G4052:G4054"/>
    <mergeCell ref="H4052:H4054"/>
    <mergeCell ref="I4052:I4054"/>
    <mergeCell ref="J4052:J4054"/>
    <mergeCell ref="C4049:C4051"/>
    <mergeCell ref="D4049:D4051"/>
    <mergeCell ref="E4049:E4051"/>
    <mergeCell ref="F4049:F4051"/>
    <mergeCell ref="G4049:G4051"/>
    <mergeCell ref="H4049:H4051"/>
    <mergeCell ref="I4043:I4045"/>
    <mergeCell ref="J4043:J4045"/>
    <mergeCell ref="C4046:C4048"/>
    <mergeCell ref="D4046:D4048"/>
    <mergeCell ref="E4046:E4048"/>
    <mergeCell ref="F4046:F4048"/>
    <mergeCell ref="G4046:G4048"/>
    <mergeCell ref="H4046:H4048"/>
    <mergeCell ref="I4046:I4048"/>
    <mergeCell ref="J4046:J4048"/>
    <mergeCell ref="C4043:C4045"/>
    <mergeCell ref="D4043:D4045"/>
    <mergeCell ref="E4043:E4045"/>
    <mergeCell ref="F4043:F4045"/>
    <mergeCell ref="G4043:G4045"/>
    <mergeCell ref="H4043:H4045"/>
    <mergeCell ref="I4037:I4039"/>
    <mergeCell ref="J4037:J4039"/>
    <mergeCell ref="C4040:C4042"/>
    <mergeCell ref="D4040:D4042"/>
    <mergeCell ref="E4040:E4042"/>
    <mergeCell ref="F4040:F4042"/>
    <mergeCell ref="G4040:G4042"/>
    <mergeCell ref="H4040:H4042"/>
    <mergeCell ref="I4040:I4042"/>
    <mergeCell ref="J4040:J4042"/>
    <mergeCell ref="C4037:C4039"/>
    <mergeCell ref="D4037:D4039"/>
    <mergeCell ref="E4037:E4039"/>
    <mergeCell ref="F4037:F4039"/>
    <mergeCell ref="G4037:G4039"/>
    <mergeCell ref="H4037:H4039"/>
    <mergeCell ref="I4031:I4033"/>
    <mergeCell ref="J4031:J4033"/>
    <mergeCell ref="C4034:C4036"/>
    <mergeCell ref="D4034:D4036"/>
    <mergeCell ref="E4034:E4036"/>
    <mergeCell ref="F4034:F4036"/>
    <mergeCell ref="G4034:G4036"/>
    <mergeCell ref="H4034:H4036"/>
    <mergeCell ref="I4034:I4036"/>
    <mergeCell ref="J4034:J4036"/>
    <mergeCell ref="C4031:C4033"/>
    <mergeCell ref="D4031:D4033"/>
    <mergeCell ref="E4031:E4033"/>
    <mergeCell ref="F4031:F4033"/>
    <mergeCell ref="G4031:G4033"/>
    <mergeCell ref="H4031:H4033"/>
    <mergeCell ref="I4025:I4027"/>
    <mergeCell ref="J4025:J4027"/>
    <mergeCell ref="C4028:C4030"/>
    <mergeCell ref="D4028:D4030"/>
    <mergeCell ref="E4028:E4030"/>
    <mergeCell ref="F4028:F4030"/>
    <mergeCell ref="G4028:G4030"/>
    <mergeCell ref="H4028:H4030"/>
    <mergeCell ref="I4028:I4030"/>
    <mergeCell ref="J4028:J4030"/>
    <mergeCell ref="C4025:C4027"/>
    <mergeCell ref="D4025:D4027"/>
    <mergeCell ref="E4025:E4027"/>
    <mergeCell ref="F4025:F4027"/>
    <mergeCell ref="G4025:G4027"/>
    <mergeCell ref="H4025:H4027"/>
    <mergeCell ref="I4019:I4021"/>
    <mergeCell ref="J4019:J4021"/>
    <mergeCell ref="C4022:C4024"/>
    <mergeCell ref="D4022:D4024"/>
    <mergeCell ref="E4022:E4024"/>
    <mergeCell ref="F4022:F4024"/>
    <mergeCell ref="G4022:G4024"/>
    <mergeCell ref="H4022:H4024"/>
    <mergeCell ref="I4022:I4024"/>
    <mergeCell ref="J4022:J4024"/>
    <mergeCell ref="C4019:C4021"/>
    <mergeCell ref="D4019:D4021"/>
    <mergeCell ref="E4019:E4021"/>
    <mergeCell ref="F4019:F4021"/>
    <mergeCell ref="G4019:G4021"/>
    <mergeCell ref="H4019:H4021"/>
    <mergeCell ref="I4013:I4015"/>
    <mergeCell ref="J4013:J4015"/>
    <mergeCell ref="C4016:C4018"/>
    <mergeCell ref="D4016:D4018"/>
    <mergeCell ref="E4016:E4018"/>
    <mergeCell ref="F4016:F4018"/>
    <mergeCell ref="G4016:G4018"/>
    <mergeCell ref="H4016:H4018"/>
    <mergeCell ref="I4016:I4018"/>
    <mergeCell ref="J4016:J4018"/>
    <mergeCell ref="C4013:C4015"/>
    <mergeCell ref="D4013:D4015"/>
    <mergeCell ref="E4013:E4015"/>
    <mergeCell ref="F4013:F4015"/>
    <mergeCell ref="G4013:G4015"/>
    <mergeCell ref="H4013:H4015"/>
    <mergeCell ref="I4007:I4009"/>
    <mergeCell ref="J4007:J4009"/>
    <mergeCell ref="C4010:C4012"/>
    <mergeCell ref="D4010:D4012"/>
    <mergeCell ref="E4010:E4012"/>
    <mergeCell ref="F4010:F4012"/>
    <mergeCell ref="G4010:G4012"/>
    <mergeCell ref="H4010:H4012"/>
    <mergeCell ref="I4010:I4012"/>
    <mergeCell ref="J4010:J4012"/>
    <mergeCell ref="C4007:C4009"/>
    <mergeCell ref="D4007:D4009"/>
    <mergeCell ref="E4007:E4009"/>
    <mergeCell ref="F4007:F4009"/>
    <mergeCell ref="G4007:G4009"/>
    <mergeCell ref="H4007:H4009"/>
    <mergeCell ref="I4001:I4003"/>
    <mergeCell ref="J4001:J4003"/>
    <mergeCell ref="C4004:C4006"/>
    <mergeCell ref="D4004:D4006"/>
    <mergeCell ref="E4004:E4006"/>
    <mergeCell ref="F4004:F4006"/>
    <mergeCell ref="G4004:G4006"/>
    <mergeCell ref="H4004:H4006"/>
    <mergeCell ref="I4004:I4006"/>
    <mergeCell ref="J4004:J4006"/>
    <mergeCell ref="C4001:C4003"/>
    <mergeCell ref="D4001:D4003"/>
    <mergeCell ref="E4001:E4003"/>
    <mergeCell ref="F4001:F4003"/>
    <mergeCell ref="G4001:G4003"/>
    <mergeCell ref="H4001:H4003"/>
    <mergeCell ref="I3995:I3997"/>
    <mergeCell ref="J3995:J3997"/>
    <mergeCell ref="C3998:C4000"/>
    <mergeCell ref="D3998:D4000"/>
    <mergeCell ref="E3998:E4000"/>
    <mergeCell ref="F3998:F4000"/>
    <mergeCell ref="G3998:G4000"/>
    <mergeCell ref="H3998:H4000"/>
    <mergeCell ref="I3998:I4000"/>
    <mergeCell ref="J3998:J4000"/>
    <mergeCell ref="C3995:C3997"/>
    <mergeCell ref="D3995:D3997"/>
    <mergeCell ref="E3995:E3997"/>
    <mergeCell ref="F3995:F3997"/>
    <mergeCell ref="G3995:G3997"/>
    <mergeCell ref="H3995:H3997"/>
    <mergeCell ref="I3989:I3991"/>
    <mergeCell ref="J3989:J3991"/>
    <mergeCell ref="C3992:C3994"/>
    <mergeCell ref="D3992:D3994"/>
    <mergeCell ref="E3992:E3994"/>
    <mergeCell ref="F3992:F3994"/>
    <mergeCell ref="G3992:G3994"/>
    <mergeCell ref="H3992:H3994"/>
    <mergeCell ref="I3992:I3994"/>
    <mergeCell ref="J3992:J3994"/>
    <mergeCell ref="C3989:C3991"/>
    <mergeCell ref="D3989:D3991"/>
    <mergeCell ref="E3989:E3991"/>
    <mergeCell ref="F3989:F3991"/>
    <mergeCell ref="G3989:G3991"/>
    <mergeCell ref="H3989:H3991"/>
    <mergeCell ref="I3983:I3985"/>
    <mergeCell ref="J3983:J3985"/>
    <mergeCell ref="C3986:C3988"/>
    <mergeCell ref="D3986:D3988"/>
    <mergeCell ref="E3986:E3988"/>
    <mergeCell ref="F3986:F3988"/>
    <mergeCell ref="G3986:G3988"/>
    <mergeCell ref="H3986:H3988"/>
    <mergeCell ref="I3986:I3988"/>
    <mergeCell ref="J3986:J3988"/>
    <mergeCell ref="C3983:C3985"/>
    <mergeCell ref="D3983:D3985"/>
    <mergeCell ref="E3983:E3985"/>
    <mergeCell ref="F3983:F3985"/>
    <mergeCell ref="G3983:G3985"/>
    <mergeCell ref="H3983:H3985"/>
    <mergeCell ref="I3977:I3979"/>
    <mergeCell ref="J3977:J3979"/>
    <mergeCell ref="C3980:C3982"/>
    <mergeCell ref="D3980:D3982"/>
    <mergeCell ref="E3980:E3982"/>
    <mergeCell ref="F3980:F3982"/>
    <mergeCell ref="G3980:G3982"/>
    <mergeCell ref="H3980:H3982"/>
    <mergeCell ref="I3980:I3982"/>
    <mergeCell ref="J3980:J3982"/>
    <mergeCell ref="C3977:C3979"/>
    <mergeCell ref="D3977:D3979"/>
    <mergeCell ref="E3977:E3979"/>
    <mergeCell ref="F3977:F3979"/>
    <mergeCell ref="G3977:G3979"/>
    <mergeCell ref="H3977:H3979"/>
    <mergeCell ref="I3971:I3973"/>
    <mergeCell ref="J3971:J3973"/>
    <mergeCell ref="C3974:C3976"/>
    <mergeCell ref="D3974:D3976"/>
    <mergeCell ref="E3974:E3976"/>
    <mergeCell ref="F3974:F3976"/>
    <mergeCell ref="G3974:G3976"/>
    <mergeCell ref="H3974:H3976"/>
    <mergeCell ref="I3974:I3976"/>
    <mergeCell ref="J3974:J3976"/>
    <mergeCell ref="H3968:H3970"/>
    <mergeCell ref="I3968:I3970"/>
    <mergeCell ref="J3968:J3970"/>
    <mergeCell ref="B3971:B4135"/>
    <mergeCell ref="C3971:C3973"/>
    <mergeCell ref="D3971:D3973"/>
    <mergeCell ref="E3971:E3973"/>
    <mergeCell ref="F3971:F3973"/>
    <mergeCell ref="G3971:G3973"/>
    <mergeCell ref="H3971:H3973"/>
    <mergeCell ref="B3968:B3970"/>
    <mergeCell ref="C3968:C3970"/>
    <mergeCell ref="D3968:D3970"/>
    <mergeCell ref="E3968:E3970"/>
    <mergeCell ref="F3968:F3970"/>
    <mergeCell ref="G3968:G3970"/>
    <mergeCell ref="I3962:I3964"/>
    <mergeCell ref="J3962:J3964"/>
    <mergeCell ref="C3965:C3967"/>
    <mergeCell ref="D3965:D3967"/>
    <mergeCell ref="E3965:E3967"/>
    <mergeCell ref="F3965:F3967"/>
    <mergeCell ref="G3965:G3967"/>
    <mergeCell ref="H3965:H3967"/>
    <mergeCell ref="I3965:I3967"/>
    <mergeCell ref="J3965:J3967"/>
    <mergeCell ref="C3962:C3964"/>
    <mergeCell ref="D3962:D3964"/>
    <mergeCell ref="E3962:E3964"/>
    <mergeCell ref="F3962:F3964"/>
    <mergeCell ref="G3962:G3964"/>
    <mergeCell ref="H3962:H3964"/>
    <mergeCell ref="I3956:I3958"/>
    <mergeCell ref="J3956:J3958"/>
    <mergeCell ref="C3959:C3961"/>
    <mergeCell ref="D3959:D3961"/>
    <mergeCell ref="E3959:E3961"/>
    <mergeCell ref="F3959:F3961"/>
    <mergeCell ref="G3959:G3961"/>
    <mergeCell ref="H3959:H3961"/>
    <mergeCell ref="I3959:I3961"/>
    <mergeCell ref="J3959:J3961"/>
    <mergeCell ref="C3956:C3958"/>
    <mergeCell ref="D3956:D3958"/>
    <mergeCell ref="E3956:E3958"/>
    <mergeCell ref="F3956:F3958"/>
    <mergeCell ref="G3956:G3958"/>
    <mergeCell ref="H3956:H3958"/>
    <mergeCell ref="I3950:I3952"/>
    <mergeCell ref="J3950:J3952"/>
    <mergeCell ref="C3953:C3955"/>
    <mergeCell ref="D3953:D3955"/>
    <mergeCell ref="E3953:E3955"/>
    <mergeCell ref="F3953:F3955"/>
    <mergeCell ref="G3953:G3955"/>
    <mergeCell ref="H3953:H3955"/>
    <mergeCell ref="I3953:I3955"/>
    <mergeCell ref="J3953:J3955"/>
    <mergeCell ref="C3950:C3952"/>
    <mergeCell ref="D3950:D3952"/>
    <mergeCell ref="E3950:E3952"/>
    <mergeCell ref="F3950:F3952"/>
    <mergeCell ref="G3950:G3952"/>
    <mergeCell ref="H3950:H3952"/>
    <mergeCell ref="I3944:I3946"/>
    <mergeCell ref="J3944:J3946"/>
    <mergeCell ref="C3947:C3949"/>
    <mergeCell ref="D3947:D3949"/>
    <mergeCell ref="E3947:E3949"/>
    <mergeCell ref="F3947:F3949"/>
    <mergeCell ref="G3947:G3949"/>
    <mergeCell ref="H3947:H3949"/>
    <mergeCell ref="I3947:I3949"/>
    <mergeCell ref="J3947:J3949"/>
    <mergeCell ref="C3944:C3946"/>
    <mergeCell ref="D3944:D3946"/>
    <mergeCell ref="E3944:E3946"/>
    <mergeCell ref="F3944:F3946"/>
    <mergeCell ref="G3944:G3946"/>
    <mergeCell ref="H3944:H3946"/>
    <mergeCell ref="I3938:I3940"/>
    <mergeCell ref="J3938:J3940"/>
    <mergeCell ref="C3941:C3943"/>
    <mergeCell ref="D3941:D3943"/>
    <mergeCell ref="E3941:E3943"/>
    <mergeCell ref="F3941:F3943"/>
    <mergeCell ref="G3941:G3943"/>
    <mergeCell ref="H3941:H3943"/>
    <mergeCell ref="I3941:I3943"/>
    <mergeCell ref="J3941:J3943"/>
    <mergeCell ref="C3938:C3940"/>
    <mergeCell ref="D3938:D3940"/>
    <mergeCell ref="E3938:E3940"/>
    <mergeCell ref="F3938:F3940"/>
    <mergeCell ref="G3938:G3940"/>
    <mergeCell ref="H3938:H3940"/>
    <mergeCell ref="I3932:I3934"/>
    <mergeCell ref="J3932:J3934"/>
    <mergeCell ref="C3935:C3937"/>
    <mergeCell ref="D3935:D3937"/>
    <mergeCell ref="E3935:E3937"/>
    <mergeCell ref="F3935:F3937"/>
    <mergeCell ref="G3935:G3937"/>
    <mergeCell ref="H3935:H3937"/>
    <mergeCell ref="I3935:I3937"/>
    <mergeCell ref="J3935:J3937"/>
    <mergeCell ref="C3932:C3934"/>
    <mergeCell ref="D3932:D3934"/>
    <mergeCell ref="E3932:E3934"/>
    <mergeCell ref="F3932:F3934"/>
    <mergeCell ref="G3932:G3934"/>
    <mergeCell ref="H3932:H3934"/>
    <mergeCell ref="I3926:I3928"/>
    <mergeCell ref="J3926:J3928"/>
    <mergeCell ref="C3929:C3931"/>
    <mergeCell ref="D3929:D3931"/>
    <mergeCell ref="E3929:E3931"/>
    <mergeCell ref="F3929:F3931"/>
    <mergeCell ref="G3929:G3931"/>
    <mergeCell ref="H3929:H3931"/>
    <mergeCell ref="I3929:I3931"/>
    <mergeCell ref="J3929:J3931"/>
    <mergeCell ref="C3926:C3928"/>
    <mergeCell ref="D3926:D3928"/>
    <mergeCell ref="E3926:E3928"/>
    <mergeCell ref="F3926:F3928"/>
    <mergeCell ref="G3926:G3928"/>
    <mergeCell ref="H3926:H3928"/>
    <mergeCell ref="I3920:I3922"/>
    <mergeCell ref="J3920:J3922"/>
    <mergeCell ref="C3923:C3925"/>
    <mergeCell ref="D3923:D3925"/>
    <mergeCell ref="E3923:E3925"/>
    <mergeCell ref="F3923:F3925"/>
    <mergeCell ref="G3923:G3925"/>
    <mergeCell ref="H3923:H3925"/>
    <mergeCell ref="I3923:I3925"/>
    <mergeCell ref="J3923:J3925"/>
    <mergeCell ref="C3920:C3922"/>
    <mergeCell ref="D3920:D3922"/>
    <mergeCell ref="E3920:E3922"/>
    <mergeCell ref="F3920:F3922"/>
    <mergeCell ref="G3920:G3922"/>
    <mergeCell ref="H3920:H3922"/>
    <mergeCell ref="I3914:I3916"/>
    <mergeCell ref="J3914:J3916"/>
    <mergeCell ref="C3917:C3919"/>
    <mergeCell ref="D3917:D3919"/>
    <mergeCell ref="E3917:E3919"/>
    <mergeCell ref="F3917:F3919"/>
    <mergeCell ref="G3917:G3919"/>
    <mergeCell ref="H3917:H3919"/>
    <mergeCell ref="I3917:I3919"/>
    <mergeCell ref="J3917:J3919"/>
    <mergeCell ref="C3914:C3916"/>
    <mergeCell ref="D3914:D3916"/>
    <mergeCell ref="E3914:E3916"/>
    <mergeCell ref="F3914:F3916"/>
    <mergeCell ref="G3914:G3916"/>
    <mergeCell ref="H3914:H3916"/>
    <mergeCell ref="I3908:I3910"/>
    <mergeCell ref="J3908:J3910"/>
    <mergeCell ref="C3911:C3913"/>
    <mergeCell ref="D3911:D3913"/>
    <mergeCell ref="E3911:E3913"/>
    <mergeCell ref="F3911:F3913"/>
    <mergeCell ref="G3911:G3913"/>
    <mergeCell ref="H3911:H3913"/>
    <mergeCell ref="I3911:I3913"/>
    <mergeCell ref="J3911:J3913"/>
    <mergeCell ref="C3908:C3910"/>
    <mergeCell ref="D3908:D3910"/>
    <mergeCell ref="E3908:E3910"/>
    <mergeCell ref="F3908:F3910"/>
    <mergeCell ref="G3908:G3910"/>
    <mergeCell ref="H3908:H3910"/>
    <mergeCell ref="I3902:I3904"/>
    <mergeCell ref="J3902:J3904"/>
    <mergeCell ref="C3905:C3907"/>
    <mergeCell ref="D3905:D3907"/>
    <mergeCell ref="E3905:E3907"/>
    <mergeCell ref="F3905:F3907"/>
    <mergeCell ref="G3905:G3907"/>
    <mergeCell ref="H3905:H3907"/>
    <mergeCell ref="I3905:I3907"/>
    <mergeCell ref="J3905:J3907"/>
    <mergeCell ref="C3902:C3904"/>
    <mergeCell ref="D3902:D3904"/>
    <mergeCell ref="E3902:E3904"/>
    <mergeCell ref="F3902:F3904"/>
    <mergeCell ref="G3902:G3904"/>
    <mergeCell ref="H3902:H3904"/>
    <mergeCell ref="J3896:J3898"/>
    <mergeCell ref="B3899:B3967"/>
    <mergeCell ref="C3899:C3901"/>
    <mergeCell ref="D3899:D3901"/>
    <mergeCell ref="E3899:E3901"/>
    <mergeCell ref="F3899:F3901"/>
    <mergeCell ref="G3899:G3901"/>
    <mergeCell ref="H3899:H3901"/>
    <mergeCell ref="I3899:I3901"/>
    <mergeCell ref="J3899:J3901"/>
    <mergeCell ref="I3893:I3895"/>
    <mergeCell ref="J3893:J3895"/>
    <mergeCell ref="B3896:B3898"/>
    <mergeCell ref="C3896:C3898"/>
    <mergeCell ref="D3896:D3898"/>
    <mergeCell ref="E3896:E3898"/>
    <mergeCell ref="F3896:F3898"/>
    <mergeCell ref="G3896:G3898"/>
    <mergeCell ref="H3896:H3898"/>
    <mergeCell ref="I3896:I3898"/>
    <mergeCell ref="C3893:C3895"/>
    <mergeCell ref="D3893:D3895"/>
    <mergeCell ref="E3893:E3895"/>
    <mergeCell ref="F3893:F3895"/>
    <mergeCell ref="G3893:G3895"/>
    <mergeCell ref="H3893:H3895"/>
    <mergeCell ref="I3887:I3889"/>
    <mergeCell ref="J3887:J3889"/>
    <mergeCell ref="C3890:C3892"/>
    <mergeCell ref="D3890:D3892"/>
    <mergeCell ref="E3890:E3892"/>
    <mergeCell ref="F3890:F3892"/>
    <mergeCell ref="G3890:G3892"/>
    <mergeCell ref="H3890:H3892"/>
    <mergeCell ref="I3890:I3892"/>
    <mergeCell ref="J3890:J3892"/>
    <mergeCell ref="C3887:C3889"/>
    <mergeCell ref="D3887:D3889"/>
    <mergeCell ref="E3887:E3889"/>
    <mergeCell ref="F3887:F3889"/>
    <mergeCell ref="G3887:G3889"/>
    <mergeCell ref="H3887:H3889"/>
    <mergeCell ref="I3881:I3883"/>
    <mergeCell ref="J3881:J3883"/>
    <mergeCell ref="C3884:C3886"/>
    <mergeCell ref="D3884:D3886"/>
    <mergeCell ref="E3884:E3886"/>
    <mergeCell ref="F3884:F3886"/>
    <mergeCell ref="G3884:G3886"/>
    <mergeCell ref="H3884:H3886"/>
    <mergeCell ref="I3884:I3886"/>
    <mergeCell ref="J3884:J3886"/>
    <mergeCell ref="C3881:C3883"/>
    <mergeCell ref="D3881:D3883"/>
    <mergeCell ref="E3881:E3883"/>
    <mergeCell ref="F3881:F3883"/>
    <mergeCell ref="G3881:G3883"/>
    <mergeCell ref="H3881:H3883"/>
    <mergeCell ref="I3875:I3877"/>
    <mergeCell ref="J3875:J3877"/>
    <mergeCell ref="C3878:C3880"/>
    <mergeCell ref="D3878:D3880"/>
    <mergeCell ref="E3878:E3880"/>
    <mergeCell ref="F3878:F3880"/>
    <mergeCell ref="G3878:G3880"/>
    <mergeCell ref="H3878:H3880"/>
    <mergeCell ref="I3878:I3880"/>
    <mergeCell ref="J3878:J3880"/>
    <mergeCell ref="C3875:C3877"/>
    <mergeCell ref="D3875:D3877"/>
    <mergeCell ref="E3875:E3877"/>
    <mergeCell ref="F3875:F3877"/>
    <mergeCell ref="G3875:G3877"/>
    <mergeCell ref="H3875:H3877"/>
    <mergeCell ref="I3869:I3871"/>
    <mergeCell ref="J3869:J3871"/>
    <mergeCell ref="C3872:C3874"/>
    <mergeCell ref="D3872:D3874"/>
    <mergeCell ref="E3872:E3874"/>
    <mergeCell ref="F3872:F3874"/>
    <mergeCell ref="G3872:G3874"/>
    <mergeCell ref="H3872:H3874"/>
    <mergeCell ref="I3872:I3874"/>
    <mergeCell ref="J3872:J3874"/>
    <mergeCell ref="C3869:C3871"/>
    <mergeCell ref="D3869:D3871"/>
    <mergeCell ref="E3869:E3871"/>
    <mergeCell ref="F3869:F3871"/>
    <mergeCell ref="G3869:G3871"/>
    <mergeCell ref="H3869:H3871"/>
    <mergeCell ref="I3863:I3865"/>
    <mergeCell ref="J3863:J3865"/>
    <mergeCell ref="C3866:C3868"/>
    <mergeCell ref="D3866:D3868"/>
    <mergeCell ref="E3866:E3868"/>
    <mergeCell ref="F3866:F3868"/>
    <mergeCell ref="G3866:G3868"/>
    <mergeCell ref="H3866:H3868"/>
    <mergeCell ref="I3866:I3868"/>
    <mergeCell ref="J3866:J3868"/>
    <mergeCell ref="C3863:C3865"/>
    <mergeCell ref="D3863:D3865"/>
    <mergeCell ref="E3863:E3865"/>
    <mergeCell ref="F3863:F3865"/>
    <mergeCell ref="G3863:G3865"/>
    <mergeCell ref="H3863:H3865"/>
    <mergeCell ref="I3857:I3859"/>
    <mergeCell ref="J3857:J3859"/>
    <mergeCell ref="C3860:C3862"/>
    <mergeCell ref="D3860:D3862"/>
    <mergeCell ref="E3860:E3862"/>
    <mergeCell ref="F3860:F3862"/>
    <mergeCell ref="G3860:G3862"/>
    <mergeCell ref="H3860:H3862"/>
    <mergeCell ref="I3860:I3862"/>
    <mergeCell ref="J3860:J3862"/>
    <mergeCell ref="C3857:C3859"/>
    <mergeCell ref="D3857:D3859"/>
    <mergeCell ref="E3857:E3859"/>
    <mergeCell ref="F3857:F3859"/>
    <mergeCell ref="G3857:G3859"/>
    <mergeCell ref="H3857:H3859"/>
    <mergeCell ref="I3851:I3853"/>
    <mergeCell ref="J3851:J3853"/>
    <mergeCell ref="C3854:C3856"/>
    <mergeCell ref="D3854:D3856"/>
    <mergeCell ref="E3854:E3856"/>
    <mergeCell ref="F3854:F3856"/>
    <mergeCell ref="G3854:G3856"/>
    <mergeCell ref="H3854:H3856"/>
    <mergeCell ref="I3854:I3856"/>
    <mergeCell ref="J3854:J3856"/>
    <mergeCell ref="C3851:C3853"/>
    <mergeCell ref="D3851:D3853"/>
    <mergeCell ref="E3851:E3853"/>
    <mergeCell ref="F3851:F3853"/>
    <mergeCell ref="G3851:G3853"/>
    <mergeCell ref="H3851:H3853"/>
    <mergeCell ref="I3845:I3847"/>
    <mergeCell ref="J3845:J3847"/>
    <mergeCell ref="C3848:C3850"/>
    <mergeCell ref="D3848:D3850"/>
    <mergeCell ref="E3848:E3850"/>
    <mergeCell ref="F3848:F3850"/>
    <mergeCell ref="G3848:G3850"/>
    <mergeCell ref="H3848:H3850"/>
    <mergeCell ref="I3848:I3850"/>
    <mergeCell ref="J3848:J3850"/>
    <mergeCell ref="C3845:C3847"/>
    <mergeCell ref="D3845:D3847"/>
    <mergeCell ref="E3845:E3847"/>
    <mergeCell ref="F3845:F3847"/>
    <mergeCell ref="G3845:G3847"/>
    <mergeCell ref="H3845:H3847"/>
    <mergeCell ref="I3839:I3841"/>
    <mergeCell ref="J3839:J3841"/>
    <mergeCell ref="C3842:C3844"/>
    <mergeCell ref="D3842:D3844"/>
    <mergeCell ref="E3842:E3844"/>
    <mergeCell ref="F3842:F3844"/>
    <mergeCell ref="G3842:G3844"/>
    <mergeCell ref="H3842:H3844"/>
    <mergeCell ref="I3842:I3844"/>
    <mergeCell ref="J3842:J3844"/>
    <mergeCell ref="C3839:C3841"/>
    <mergeCell ref="D3839:D3841"/>
    <mergeCell ref="E3839:E3841"/>
    <mergeCell ref="F3839:F3841"/>
    <mergeCell ref="G3839:G3841"/>
    <mergeCell ref="H3839:H3841"/>
    <mergeCell ref="I3833:I3835"/>
    <mergeCell ref="J3833:J3835"/>
    <mergeCell ref="C3836:C3838"/>
    <mergeCell ref="D3836:D3838"/>
    <mergeCell ref="E3836:E3838"/>
    <mergeCell ref="F3836:F3838"/>
    <mergeCell ref="G3836:G3838"/>
    <mergeCell ref="H3836:H3838"/>
    <mergeCell ref="I3836:I3838"/>
    <mergeCell ref="J3836:J3838"/>
    <mergeCell ref="C3833:C3835"/>
    <mergeCell ref="D3833:D3835"/>
    <mergeCell ref="E3833:E3835"/>
    <mergeCell ref="F3833:F3835"/>
    <mergeCell ref="G3833:G3835"/>
    <mergeCell ref="H3833:H3835"/>
    <mergeCell ref="I3827:I3829"/>
    <mergeCell ref="J3827:J3829"/>
    <mergeCell ref="C3830:C3832"/>
    <mergeCell ref="D3830:D3832"/>
    <mergeCell ref="E3830:E3832"/>
    <mergeCell ref="F3830:F3832"/>
    <mergeCell ref="G3830:G3832"/>
    <mergeCell ref="H3830:H3832"/>
    <mergeCell ref="I3830:I3832"/>
    <mergeCell ref="J3830:J3832"/>
    <mergeCell ref="C3827:C3829"/>
    <mergeCell ref="D3827:D3829"/>
    <mergeCell ref="E3827:E3829"/>
    <mergeCell ref="F3827:F3829"/>
    <mergeCell ref="G3827:G3829"/>
    <mergeCell ref="H3827:H3829"/>
    <mergeCell ref="I3821:I3823"/>
    <mergeCell ref="J3821:J3823"/>
    <mergeCell ref="C3824:C3826"/>
    <mergeCell ref="D3824:D3826"/>
    <mergeCell ref="E3824:E3826"/>
    <mergeCell ref="F3824:F3826"/>
    <mergeCell ref="G3824:G3826"/>
    <mergeCell ref="H3824:H3826"/>
    <mergeCell ref="I3824:I3826"/>
    <mergeCell ref="J3824:J3826"/>
    <mergeCell ref="C3821:C3823"/>
    <mergeCell ref="D3821:D3823"/>
    <mergeCell ref="E3821:E3823"/>
    <mergeCell ref="F3821:F3823"/>
    <mergeCell ref="G3821:G3823"/>
    <mergeCell ref="H3821:H3823"/>
    <mergeCell ref="I3815:I3817"/>
    <mergeCell ref="J3815:J3817"/>
    <mergeCell ref="C3818:C3820"/>
    <mergeCell ref="D3818:D3820"/>
    <mergeCell ref="E3818:E3820"/>
    <mergeCell ref="F3818:F3820"/>
    <mergeCell ref="G3818:G3820"/>
    <mergeCell ref="H3818:H3820"/>
    <mergeCell ref="I3818:I3820"/>
    <mergeCell ref="J3818:J3820"/>
    <mergeCell ref="C3815:C3817"/>
    <mergeCell ref="D3815:D3817"/>
    <mergeCell ref="E3815:E3817"/>
    <mergeCell ref="F3815:F3817"/>
    <mergeCell ref="G3815:G3817"/>
    <mergeCell ref="H3815:H3817"/>
    <mergeCell ref="I3809:I3811"/>
    <mergeCell ref="J3809:J3811"/>
    <mergeCell ref="C3812:C3814"/>
    <mergeCell ref="D3812:D3814"/>
    <mergeCell ref="E3812:E3814"/>
    <mergeCell ref="F3812:F3814"/>
    <mergeCell ref="G3812:G3814"/>
    <mergeCell ref="H3812:H3814"/>
    <mergeCell ref="I3812:I3814"/>
    <mergeCell ref="J3812:J3814"/>
    <mergeCell ref="C3809:C3811"/>
    <mergeCell ref="D3809:D3811"/>
    <mergeCell ref="E3809:E3811"/>
    <mergeCell ref="F3809:F3811"/>
    <mergeCell ref="G3809:G3811"/>
    <mergeCell ref="H3809:H3811"/>
    <mergeCell ref="I3803:I3805"/>
    <mergeCell ref="J3803:J3805"/>
    <mergeCell ref="C3806:C3808"/>
    <mergeCell ref="D3806:D3808"/>
    <mergeCell ref="E3806:E3808"/>
    <mergeCell ref="F3806:F3808"/>
    <mergeCell ref="G3806:G3808"/>
    <mergeCell ref="H3806:H3808"/>
    <mergeCell ref="I3806:I3808"/>
    <mergeCell ref="J3806:J3808"/>
    <mergeCell ref="C3803:C3805"/>
    <mergeCell ref="D3803:D3805"/>
    <mergeCell ref="E3803:E3805"/>
    <mergeCell ref="F3803:F3805"/>
    <mergeCell ref="G3803:G3805"/>
    <mergeCell ref="H3803:H3805"/>
    <mergeCell ref="I3797:I3799"/>
    <mergeCell ref="J3797:J3799"/>
    <mergeCell ref="C3800:C3802"/>
    <mergeCell ref="D3800:D3802"/>
    <mergeCell ref="E3800:E3802"/>
    <mergeCell ref="F3800:F3802"/>
    <mergeCell ref="G3800:G3802"/>
    <mergeCell ref="H3800:H3802"/>
    <mergeCell ref="I3800:I3802"/>
    <mergeCell ref="J3800:J3802"/>
    <mergeCell ref="C3797:C3799"/>
    <mergeCell ref="D3797:D3799"/>
    <mergeCell ref="E3797:E3799"/>
    <mergeCell ref="F3797:F3799"/>
    <mergeCell ref="G3797:G3799"/>
    <mergeCell ref="H3797:H3799"/>
    <mergeCell ref="J3791:J3793"/>
    <mergeCell ref="B3794:B3895"/>
    <mergeCell ref="C3794:C3796"/>
    <mergeCell ref="D3794:D3796"/>
    <mergeCell ref="E3794:E3796"/>
    <mergeCell ref="F3794:F3796"/>
    <mergeCell ref="G3794:G3796"/>
    <mergeCell ref="H3794:H3796"/>
    <mergeCell ref="I3794:I3796"/>
    <mergeCell ref="J3794:J3796"/>
    <mergeCell ref="I3787:I3790"/>
    <mergeCell ref="J3787:J3790"/>
    <mergeCell ref="B3791:B3793"/>
    <mergeCell ref="C3791:C3793"/>
    <mergeCell ref="D3791:D3793"/>
    <mergeCell ref="E3791:E3793"/>
    <mergeCell ref="F3791:F3793"/>
    <mergeCell ref="G3791:G3793"/>
    <mergeCell ref="H3791:H3793"/>
    <mergeCell ref="I3791:I3793"/>
    <mergeCell ref="I3784:I3786"/>
    <mergeCell ref="J3784:J3786"/>
    <mergeCell ref="A3787:A7504"/>
    <mergeCell ref="B3787:B3790"/>
    <mergeCell ref="C3787:C3790"/>
    <mergeCell ref="D3787:D3790"/>
    <mergeCell ref="E3787:E3790"/>
    <mergeCell ref="F3787:F3790"/>
    <mergeCell ref="G3787:G3790"/>
    <mergeCell ref="H3787:H3790"/>
    <mergeCell ref="C3784:C3786"/>
    <mergeCell ref="D3784:D3786"/>
    <mergeCell ref="E3784:E3786"/>
    <mergeCell ref="F3784:F3786"/>
    <mergeCell ref="G3784:G3786"/>
    <mergeCell ref="H3784:H3786"/>
    <mergeCell ref="I3778:I3780"/>
    <mergeCell ref="J3778:J3780"/>
    <mergeCell ref="C3781:C3783"/>
    <mergeCell ref="D3781:D3783"/>
    <mergeCell ref="E3781:E3783"/>
    <mergeCell ref="F3781:F3783"/>
    <mergeCell ref="G3781:G3783"/>
    <mergeCell ref="H3781:H3783"/>
    <mergeCell ref="I3781:I3783"/>
    <mergeCell ref="J3781:J3783"/>
    <mergeCell ref="C3778:C3780"/>
    <mergeCell ref="D3778:D3780"/>
    <mergeCell ref="E3778:E3780"/>
    <mergeCell ref="F3778:F3780"/>
    <mergeCell ref="G3778:G3780"/>
    <mergeCell ref="H3778:H3780"/>
    <mergeCell ref="I3772:I3774"/>
    <mergeCell ref="J3772:J3774"/>
    <mergeCell ref="C3775:C3777"/>
    <mergeCell ref="D3775:D3777"/>
    <mergeCell ref="E3775:E3777"/>
    <mergeCell ref="F3775:F3777"/>
    <mergeCell ref="G3775:G3777"/>
    <mergeCell ref="H3775:H3777"/>
    <mergeCell ref="I3775:I3777"/>
    <mergeCell ref="J3775:J3777"/>
    <mergeCell ref="C3772:C3774"/>
    <mergeCell ref="D3772:D3774"/>
    <mergeCell ref="E3772:E3774"/>
    <mergeCell ref="F3772:F3774"/>
    <mergeCell ref="G3772:G3774"/>
    <mergeCell ref="H3772:H3774"/>
    <mergeCell ref="I3766:I3768"/>
    <mergeCell ref="J3766:J3768"/>
    <mergeCell ref="C3769:C3771"/>
    <mergeCell ref="D3769:D3771"/>
    <mergeCell ref="E3769:E3771"/>
    <mergeCell ref="F3769:F3771"/>
    <mergeCell ref="G3769:G3771"/>
    <mergeCell ref="H3769:H3771"/>
    <mergeCell ref="I3769:I3771"/>
    <mergeCell ref="J3769:J3771"/>
    <mergeCell ref="C3766:C3768"/>
    <mergeCell ref="D3766:D3768"/>
    <mergeCell ref="E3766:E3768"/>
    <mergeCell ref="F3766:F3768"/>
    <mergeCell ref="G3766:G3768"/>
    <mergeCell ref="H3766:H3768"/>
    <mergeCell ref="I3760:I3762"/>
    <mergeCell ref="J3760:J3762"/>
    <mergeCell ref="C3763:C3765"/>
    <mergeCell ref="D3763:D3765"/>
    <mergeCell ref="E3763:E3765"/>
    <mergeCell ref="F3763:F3765"/>
    <mergeCell ref="G3763:G3765"/>
    <mergeCell ref="H3763:H3765"/>
    <mergeCell ref="I3763:I3765"/>
    <mergeCell ref="J3763:J3765"/>
    <mergeCell ref="C3760:C3762"/>
    <mergeCell ref="D3760:D3762"/>
    <mergeCell ref="E3760:E3762"/>
    <mergeCell ref="F3760:F3762"/>
    <mergeCell ref="G3760:G3762"/>
    <mergeCell ref="H3760:H3762"/>
    <mergeCell ref="I3754:I3756"/>
    <mergeCell ref="J3754:J3756"/>
    <mergeCell ref="C3757:C3759"/>
    <mergeCell ref="D3757:D3759"/>
    <mergeCell ref="E3757:E3759"/>
    <mergeCell ref="F3757:F3759"/>
    <mergeCell ref="G3757:G3759"/>
    <mergeCell ref="H3757:H3759"/>
    <mergeCell ref="I3757:I3759"/>
    <mergeCell ref="J3757:J3759"/>
    <mergeCell ref="C3754:C3756"/>
    <mergeCell ref="D3754:D3756"/>
    <mergeCell ref="E3754:E3756"/>
    <mergeCell ref="F3754:F3756"/>
    <mergeCell ref="G3754:G3756"/>
    <mergeCell ref="H3754:H3756"/>
    <mergeCell ref="I3748:I3750"/>
    <mergeCell ref="J3748:J3750"/>
    <mergeCell ref="C3751:C3753"/>
    <mergeCell ref="D3751:D3753"/>
    <mergeCell ref="E3751:E3753"/>
    <mergeCell ref="F3751:F3753"/>
    <mergeCell ref="G3751:G3753"/>
    <mergeCell ref="H3751:H3753"/>
    <mergeCell ref="I3751:I3753"/>
    <mergeCell ref="J3751:J3753"/>
    <mergeCell ref="C3748:C3750"/>
    <mergeCell ref="D3748:D3750"/>
    <mergeCell ref="E3748:E3750"/>
    <mergeCell ref="F3748:F3750"/>
    <mergeCell ref="G3748:G3750"/>
    <mergeCell ref="H3748:H3750"/>
    <mergeCell ref="I3742:I3744"/>
    <mergeCell ref="J3742:J3744"/>
    <mergeCell ref="C3745:C3747"/>
    <mergeCell ref="D3745:D3747"/>
    <mergeCell ref="E3745:E3747"/>
    <mergeCell ref="F3745:F3747"/>
    <mergeCell ref="G3745:G3747"/>
    <mergeCell ref="H3745:H3747"/>
    <mergeCell ref="I3745:I3747"/>
    <mergeCell ref="J3745:J3747"/>
    <mergeCell ref="C3742:C3744"/>
    <mergeCell ref="D3742:D3744"/>
    <mergeCell ref="E3742:E3744"/>
    <mergeCell ref="F3742:F3744"/>
    <mergeCell ref="G3742:G3744"/>
    <mergeCell ref="H3742:H3744"/>
    <mergeCell ref="I3736:I3738"/>
    <mergeCell ref="J3736:J3738"/>
    <mergeCell ref="C3739:C3741"/>
    <mergeCell ref="D3739:D3741"/>
    <mergeCell ref="E3739:E3741"/>
    <mergeCell ref="F3739:F3741"/>
    <mergeCell ref="G3739:G3741"/>
    <mergeCell ref="H3739:H3741"/>
    <mergeCell ref="I3739:I3741"/>
    <mergeCell ref="J3739:J3741"/>
    <mergeCell ref="C3736:C3738"/>
    <mergeCell ref="D3736:D3738"/>
    <mergeCell ref="E3736:E3738"/>
    <mergeCell ref="F3736:F3738"/>
    <mergeCell ref="G3736:G3738"/>
    <mergeCell ref="H3736:H3738"/>
    <mergeCell ref="I3730:I3732"/>
    <mergeCell ref="J3730:J3732"/>
    <mergeCell ref="C3733:C3735"/>
    <mergeCell ref="D3733:D3735"/>
    <mergeCell ref="E3733:E3735"/>
    <mergeCell ref="F3733:F3735"/>
    <mergeCell ref="G3733:G3735"/>
    <mergeCell ref="H3733:H3735"/>
    <mergeCell ref="I3733:I3735"/>
    <mergeCell ref="J3733:J3735"/>
    <mergeCell ref="C3730:C3732"/>
    <mergeCell ref="D3730:D3732"/>
    <mergeCell ref="E3730:E3732"/>
    <mergeCell ref="F3730:F3732"/>
    <mergeCell ref="G3730:G3732"/>
    <mergeCell ref="H3730:H3732"/>
    <mergeCell ref="I3724:I3726"/>
    <mergeCell ref="J3724:J3726"/>
    <mergeCell ref="C3727:C3729"/>
    <mergeCell ref="D3727:D3729"/>
    <mergeCell ref="E3727:E3729"/>
    <mergeCell ref="F3727:F3729"/>
    <mergeCell ref="G3727:G3729"/>
    <mergeCell ref="H3727:H3729"/>
    <mergeCell ref="I3727:I3729"/>
    <mergeCell ref="J3727:J3729"/>
    <mergeCell ref="C3724:C3726"/>
    <mergeCell ref="D3724:D3726"/>
    <mergeCell ref="E3724:E3726"/>
    <mergeCell ref="F3724:F3726"/>
    <mergeCell ref="G3724:G3726"/>
    <mergeCell ref="H3724:H3726"/>
    <mergeCell ref="I3718:I3720"/>
    <mergeCell ref="J3718:J3720"/>
    <mergeCell ref="C3721:C3723"/>
    <mergeCell ref="D3721:D3723"/>
    <mergeCell ref="E3721:E3723"/>
    <mergeCell ref="F3721:F3723"/>
    <mergeCell ref="G3721:G3723"/>
    <mergeCell ref="H3721:H3723"/>
    <mergeCell ref="I3721:I3723"/>
    <mergeCell ref="J3721:J3723"/>
    <mergeCell ref="C3718:C3720"/>
    <mergeCell ref="D3718:D3720"/>
    <mergeCell ref="E3718:E3720"/>
    <mergeCell ref="F3718:F3720"/>
    <mergeCell ref="G3718:G3720"/>
    <mergeCell ref="H3718:H3720"/>
    <mergeCell ref="I3712:I3714"/>
    <mergeCell ref="J3712:J3714"/>
    <mergeCell ref="C3715:C3717"/>
    <mergeCell ref="D3715:D3717"/>
    <mergeCell ref="E3715:E3717"/>
    <mergeCell ref="F3715:F3717"/>
    <mergeCell ref="G3715:G3717"/>
    <mergeCell ref="H3715:H3717"/>
    <mergeCell ref="I3715:I3717"/>
    <mergeCell ref="J3715:J3717"/>
    <mergeCell ref="C3712:C3714"/>
    <mergeCell ref="D3712:D3714"/>
    <mergeCell ref="E3712:E3714"/>
    <mergeCell ref="F3712:F3714"/>
    <mergeCell ref="G3712:G3714"/>
    <mergeCell ref="H3712:H3714"/>
    <mergeCell ref="I3706:I3708"/>
    <mergeCell ref="J3706:J3708"/>
    <mergeCell ref="C3709:C3711"/>
    <mergeCell ref="D3709:D3711"/>
    <mergeCell ref="E3709:E3711"/>
    <mergeCell ref="F3709:F3711"/>
    <mergeCell ref="G3709:G3711"/>
    <mergeCell ref="H3709:H3711"/>
    <mergeCell ref="I3709:I3711"/>
    <mergeCell ref="J3709:J3711"/>
    <mergeCell ref="C3706:C3708"/>
    <mergeCell ref="D3706:D3708"/>
    <mergeCell ref="E3706:E3708"/>
    <mergeCell ref="F3706:F3708"/>
    <mergeCell ref="G3706:G3708"/>
    <mergeCell ref="H3706:H3708"/>
    <mergeCell ref="I3700:I3702"/>
    <mergeCell ref="J3700:J3702"/>
    <mergeCell ref="C3703:C3705"/>
    <mergeCell ref="D3703:D3705"/>
    <mergeCell ref="E3703:E3705"/>
    <mergeCell ref="F3703:F3705"/>
    <mergeCell ref="G3703:G3705"/>
    <mergeCell ref="H3703:H3705"/>
    <mergeCell ref="I3703:I3705"/>
    <mergeCell ref="J3703:J3705"/>
    <mergeCell ref="C3700:C3702"/>
    <mergeCell ref="D3700:D3702"/>
    <mergeCell ref="E3700:E3702"/>
    <mergeCell ref="F3700:F3702"/>
    <mergeCell ref="G3700:G3702"/>
    <mergeCell ref="H3700:H3702"/>
    <mergeCell ref="I3694:I3696"/>
    <mergeCell ref="J3694:J3696"/>
    <mergeCell ref="C3697:C3699"/>
    <mergeCell ref="D3697:D3699"/>
    <mergeCell ref="E3697:E3699"/>
    <mergeCell ref="F3697:F3699"/>
    <mergeCell ref="G3697:G3699"/>
    <mergeCell ref="H3697:H3699"/>
    <mergeCell ref="I3697:I3699"/>
    <mergeCell ref="J3697:J3699"/>
    <mergeCell ref="C3694:C3696"/>
    <mergeCell ref="D3694:D3696"/>
    <mergeCell ref="E3694:E3696"/>
    <mergeCell ref="F3694:F3696"/>
    <mergeCell ref="G3694:G3696"/>
    <mergeCell ref="H3694:H3696"/>
    <mergeCell ref="I3688:I3690"/>
    <mergeCell ref="J3688:J3690"/>
    <mergeCell ref="C3691:C3693"/>
    <mergeCell ref="D3691:D3693"/>
    <mergeCell ref="E3691:E3693"/>
    <mergeCell ref="F3691:F3693"/>
    <mergeCell ref="G3691:G3693"/>
    <mergeCell ref="H3691:H3693"/>
    <mergeCell ref="I3691:I3693"/>
    <mergeCell ref="J3691:J3693"/>
    <mergeCell ref="C3688:C3690"/>
    <mergeCell ref="D3688:D3690"/>
    <mergeCell ref="E3688:E3690"/>
    <mergeCell ref="F3688:F3690"/>
    <mergeCell ref="G3688:G3690"/>
    <mergeCell ref="H3688:H3690"/>
    <mergeCell ref="I3682:I3684"/>
    <mergeCell ref="J3682:J3684"/>
    <mergeCell ref="C3685:C3687"/>
    <mergeCell ref="D3685:D3687"/>
    <mergeCell ref="E3685:E3687"/>
    <mergeCell ref="F3685:F3687"/>
    <mergeCell ref="G3685:G3687"/>
    <mergeCell ref="H3685:H3687"/>
    <mergeCell ref="I3685:I3687"/>
    <mergeCell ref="J3685:J3687"/>
    <mergeCell ref="C3682:C3684"/>
    <mergeCell ref="D3682:D3684"/>
    <mergeCell ref="E3682:E3684"/>
    <mergeCell ref="F3682:F3684"/>
    <mergeCell ref="G3682:G3684"/>
    <mergeCell ref="H3682:H3684"/>
    <mergeCell ref="I3676:I3678"/>
    <mergeCell ref="J3676:J3678"/>
    <mergeCell ref="C3679:C3681"/>
    <mergeCell ref="D3679:D3681"/>
    <mergeCell ref="E3679:E3681"/>
    <mergeCell ref="F3679:F3681"/>
    <mergeCell ref="G3679:G3681"/>
    <mergeCell ref="H3679:H3681"/>
    <mergeCell ref="I3679:I3681"/>
    <mergeCell ref="J3679:J3681"/>
    <mergeCell ref="C3676:C3678"/>
    <mergeCell ref="D3676:D3678"/>
    <mergeCell ref="E3676:E3678"/>
    <mergeCell ref="F3676:F3678"/>
    <mergeCell ref="G3676:G3678"/>
    <mergeCell ref="H3676:H3678"/>
    <mergeCell ref="I3670:I3672"/>
    <mergeCell ref="J3670:J3672"/>
    <mergeCell ref="C3673:C3675"/>
    <mergeCell ref="D3673:D3675"/>
    <mergeCell ref="E3673:E3675"/>
    <mergeCell ref="F3673:F3675"/>
    <mergeCell ref="G3673:G3675"/>
    <mergeCell ref="H3673:H3675"/>
    <mergeCell ref="I3673:I3675"/>
    <mergeCell ref="J3673:J3675"/>
    <mergeCell ref="C3670:C3672"/>
    <mergeCell ref="D3670:D3672"/>
    <mergeCell ref="E3670:E3672"/>
    <mergeCell ref="F3670:F3672"/>
    <mergeCell ref="G3670:G3672"/>
    <mergeCell ref="H3670:H3672"/>
    <mergeCell ref="I3664:I3666"/>
    <mergeCell ref="J3664:J3666"/>
    <mergeCell ref="C3667:C3669"/>
    <mergeCell ref="D3667:D3669"/>
    <mergeCell ref="E3667:E3669"/>
    <mergeCell ref="F3667:F3669"/>
    <mergeCell ref="G3667:G3669"/>
    <mergeCell ref="H3667:H3669"/>
    <mergeCell ref="I3667:I3669"/>
    <mergeCell ref="J3667:J3669"/>
    <mergeCell ref="C3664:C3666"/>
    <mergeCell ref="D3664:D3666"/>
    <mergeCell ref="E3664:E3666"/>
    <mergeCell ref="F3664:F3666"/>
    <mergeCell ref="G3664:G3666"/>
    <mergeCell ref="H3664:H3666"/>
    <mergeCell ref="I3658:I3660"/>
    <mergeCell ref="J3658:J3660"/>
    <mergeCell ref="C3661:C3663"/>
    <mergeCell ref="D3661:D3663"/>
    <mergeCell ref="E3661:E3663"/>
    <mergeCell ref="F3661:F3663"/>
    <mergeCell ref="G3661:G3663"/>
    <mergeCell ref="H3661:H3663"/>
    <mergeCell ref="I3661:I3663"/>
    <mergeCell ref="J3661:J3663"/>
    <mergeCell ref="C3658:C3660"/>
    <mergeCell ref="D3658:D3660"/>
    <mergeCell ref="E3658:E3660"/>
    <mergeCell ref="F3658:F3660"/>
    <mergeCell ref="G3658:G3660"/>
    <mergeCell ref="H3658:H3660"/>
    <mergeCell ref="I3652:I3654"/>
    <mergeCell ref="J3652:J3654"/>
    <mergeCell ref="C3655:C3657"/>
    <mergeCell ref="D3655:D3657"/>
    <mergeCell ref="E3655:E3657"/>
    <mergeCell ref="F3655:F3657"/>
    <mergeCell ref="G3655:G3657"/>
    <mergeCell ref="H3655:H3657"/>
    <mergeCell ref="I3655:I3657"/>
    <mergeCell ref="J3655:J3657"/>
    <mergeCell ref="C3652:C3654"/>
    <mergeCell ref="D3652:D3654"/>
    <mergeCell ref="E3652:E3654"/>
    <mergeCell ref="F3652:F3654"/>
    <mergeCell ref="G3652:G3654"/>
    <mergeCell ref="H3652:H3654"/>
    <mergeCell ref="I3646:I3648"/>
    <mergeCell ref="J3646:J3648"/>
    <mergeCell ref="C3649:C3651"/>
    <mergeCell ref="D3649:D3651"/>
    <mergeCell ref="E3649:E3651"/>
    <mergeCell ref="F3649:F3651"/>
    <mergeCell ref="G3649:G3651"/>
    <mergeCell ref="H3649:H3651"/>
    <mergeCell ref="I3649:I3651"/>
    <mergeCell ref="J3649:J3651"/>
    <mergeCell ref="G3643:G3645"/>
    <mergeCell ref="H3643:H3645"/>
    <mergeCell ref="I3643:I3645"/>
    <mergeCell ref="J3643:J3645"/>
    <mergeCell ref="C3646:C3648"/>
    <mergeCell ref="D3646:D3648"/>
    <mergeCell ref="E3646:E3648"/>
    <mergeCell ref="F3646:F3648"/>
    <mergeCell ref="G3646:G3648"/>
    <mergeCell ref="H3646:H3648"/>
    <mergeCell ref="I3637:I3639"/>
    <mergeCell ref="J3637:J3639"/>
    <mergeCell ref="C3640:C3642"/>
    <mergeCell ref="D3640:D3642"/>
    <mergeCell ref="E3640:E3642"/>
    <mergeCell ref="F3640:F3642"/>
    <mergeCell ref="G3640:G3642"/>
    <mergeCell ref="H3640:H3642"/>
    <mergeCell ref="I3640:I3642"/>
    <mergeCell ref="J3640:J3642"/>
    <mergeCell ref="H3634:H3636"/>
    <mergeCell ref="I3634:I3636"/>
    <mergeCell ref="J3634:J3636"/>
    <mergeCell ref="B3637:B3786"/>
    <mergeCell ref="C3637:C3639"/>
    <mergeCell ref="D3637:D3639"/>
    <mergeCell ref="E3637:E3639"/>
    <mergeCell ref="F3637:F3639"/>
    <mergeCell ref="G3637:G3639"/>
    <mergeCell ref="H3637:H3639"/>
    <mergeCell ref="G3630:G3633"/>
    <mergeCell ref="H3630:H3633"/>
    <mergeCell ref="I3630:I3633"/>
    <mergeCell ref="J3630:J3633"/>
    <mergeCell ref="B3634:B3636"/>
    <mergeCell ref="C3634:C3636"/>
    <mergeCell ref="D3634:D3636"/>
    <mergeCell ref="E3634:E3636"/>
    <mergeCell ref="F3634:F3636"/>
    <mergeCell ref="G3634:G3636"/>
    <mergeCell ref="A3630:A3786"/>
    <mergeCell ref="B3630:B3633"/>
    <mergeCell ref="C3630:C3633"/>
    <mergeCell ref="D3630:D3633"/>
    <mergeCell ref="E3630:E3633"/>
    <mergeCell ref="F3630:F3633"/>
    <mergeCell ref="C3643:C3645"/>
    <mergeCell ref="D3643:D3645"/>
    <mergeCell ref="E3643:E3645"/>
    <mergeCell ref="F3643:F3645"/>
    <mergeCell ref="I3624:I3626"/>
    <mergeCell ref="J3624:J3626"/>
    <mergeCell ref="C3627:C3629"/>
    <mergeCell ref="D3627:D3629"/>
    <mergeCell ref="E3627:E3629"/>
    <mergeCell ref="F3627:F3629"/>
    <mergeCell ref="G3627:G3629"/>
    <mergeCell ref="H3627:H3629"/>
    <mergeCell ref="I3627:I3629"/>
    <mergeCell ref="J3627:J3629"/>
    <mergeCell ref="C3624:C3626"/>
    <mergeCell ref="D3624:D3626"/>
    <mergeCell ref="E3624:E3626"/>
    <mergeCell ref="F3624:F3626"/>
    <mergeCell ref="G3624:G3626"/>
    <mergeCell ref="H3624:H3626"/>
    <mergeCell ref="I3618:I3620"/>
    <mergeCell ref="J3618:J3620"/>
    <mergeCell ref="C3621:C3623"/>
    <mergeCell ref="D3621:D3623"/>
    <mergeCell ref="E3621:E3623"/>
    <mergeCell ref="F3621:F3623"/>
    <mergeCell ref="G3621:G3623"/>
    <mergeCell ref="H3621:H3623"/>
    <mergeCell ref="I3621:I3623"/>
    <mergeCell ref="J3621:J3623"/>
    <mergeCell ref="C3618:C3620"/>
    <mergeCell ref="D3618:D3620"/>
    <mergeCell ref="E3618:E3620"/>
    <mergeCell ref="F3618:F3620"/>
    <mergeCell ref="G3618:G3620"/>
    <mergeCell ref="H3618:H3620"/>
    <mergeCell ref="I3612:I3614"/>
    <mergeCell ref="J3612:J3614"/>
    <mergeCell ref="C3615:C3617"/>
    <mergeCell ref="D3615:D3617"/>
    <mergeCell ref="E3615:E3617"/>
    <mergeCell ref="F3615:F3617"/>
    <mergeCell ref="G3615:G3617"/>
    <mergeCell ref="H3615:H3617"/>
    <mergeCell ref="I3615:I3617"/>
    <mergeCell ref="J3615:J3617"/>
    <mergeCell ref="C3612:C3614"/>
    <mergeCell ref="D3612:D3614"/>
    <mergeCell ref="E3612:E3614"/>
    <mergeCell ref="F3612:F3614"/>
    <mergeCell ref="G3612:G3614"/>
    <mergeCell ref="H3612:H3614"/>
    <mergeCell ref="I3606:I3608"/>
    <mergeCell ref="J3606:J3608"/>
    <mergeCell ref="C3609:C3611"/>
    <mergeCell ref="D3609:D3611"/>
    <mergeCell ref="E3609:E3611"/>
    <mergeCell ref="F3609:F3611"/>
    <mergeCell ref="G3609:G3611"/>
    <mergeCell ref="H3609:H3611"/>
    <mergeCell ref="I3609:I3611"/>
    <mergeCell ref="J3609:J3611"/>
    <mergeCell ref="C3606:C3608"/>
    <mergeCell ref="D3606:D3608"/>
    <mergeCell ref="E3606:E3608"/>
    <mergeCell ref="F3606:F3608"/>
    <mergeCell ref="G3606:G3608"/>
    <mergeCell ref="H3606:H3608"/>
    <mergeCell ref="I3600:I3602"/>
    <mergeCell ref="J3600:J3602"/>
    <mergeCell ref="C3603:C3605"/>
    <mergeCell ref="D3603:D3605"/>
    <mergeCell ref="E3603:E3605"/>
    <mergeCell ref="F3603:F3605"/>
    <mergeCell ref="G3603:G3605"/>
    <mergeCell ref="H3603:H3605"/>
    <mergeCell ref="I3603:I3605"/>
    <mergeCell ref="J3603:J3605"/>
    <mergeCell ref="C3600:C3602"/>
    <mergeCell ref="D3600:D3602"/>
    <mergeCell ref="E3600:E3602"/>
    <mergeCell ref="F3600:F3602"/>
    <mergeCell ref="G3600:G3602"/>
    <mergeCell ref="H3600:H3602"/>
    <mergeCell ref="I3594:I3596"/>
    <mergeCell ref="J3594:J3596"/>
    <mergeCell ref="C3597:C3599"/>
    <mergeCell ref="D3597:D3599"/>
    <mergeCell ref="E3597:E3599"/>
    <mergeCell ref="F3597:F3599"/>
    <mergeCell ref="G3597:G3599"/>
    <mergeCell ref="H3597:H3599"/>
    <mergeCell ref="I3597:I3599"/>
    <mergeCell ref="J3597:J3599"/>
    <mergeCell ref="C3594:C3596"/>
    <mergeCell ref="D3594:D3596"/>
    <mergeCell ref="E3594:E3596"/>
    <mergeCell ref="F3594:F3596"/>
    <mergeCell ref="G3594:G3596"/>
    <mergeCell ref="H3594:H3596"/>
    <mergeCell ref="I3588:I3590"/>
    <mergeCell ref="J3588:J3590"/>
    <mergeCell ref="C3591:C3593"/>
    <mergeCell ref="D3591:D3593"/>
    <mergeCell ref="E3591:E3593"/>
    <mergeCell ref="F3591:F3593"/>
    <mergeCell ref="G3591:G3593"/>
    <mergeCell ref="H3591:H3593"/>
    <mergeCell ref="I3591:I3593"/>
    <mergeCell ref="J3591:J3593"/>
    <mergeCell ref="C3588:C3590"/>
    <mergeCell ref="D3588:D3590"/>
    <mergeCell ref="E3588:E3590"/>
    <mergeCell ref="F3588:F3590"/>
    <mergeCell ref="G3588:G3590"/>
    <mergeCell ref="H3588:H3590"/>
    <mergeCell ref="I3582:I3584"/>
    <mergeCell ref="J3582:J3584"/>
    <mergeCell ref="C3585:C3587"/>
    <mergeCell ref="D3585:D3587"/>
    <mergeCell ref="E3585:E3587"/>
    <mergeCell ref="F3585:F3587"/>
    <mergeCell ref="G3585:G3587"/>
    <mergeCell ref="H3585:H3587"/>
    <mergeCell ref="I3585:I3587"/>
    <mergeCell ref="J3585:J3587"/>
    <mergeCell ref="C3582:C3584"/>
    <mergeCell ref="D3582:D3584"/>
    <mergeCell ref="E3582:E3584"/>
    <mergeCell ref="F3582:F3584"/>
    <mergeCell ref="G3582:G3584"/>
    <mergeCell ref="H3582:H3584"/>
    <mergeCell ref="I3576:I3578"/>
    <mergeCell ref="J3576:J3578"/>
    <mergeCell ref="C3579:C3581"/>
    <mergeCell ref="D3579:D3581"/>
    <mergeCell ref="E3579:E3581"/>
    <mergeCell ref="F3579:F3581"/>
    <mergeCell ref="G3579:G3581"/>
    <mergeCell ref="H3579:H3581"/>
    <mergeCell ref="I3579:I3581"/>
    <mergeCell ref="J3579:J3581"/>
    <mergeCell ref="C3576:C3578"/>
    <mergeCell ref="D3576:D3578"/>
    <mergeCell ref="E3576:E3578"/>
    <mergeCell ref="F3576:F3578"/>
    <mergeCell ref="G3576:G3578"/>
    <mergeCell ref="H3576:H3578"/>
    <mergeCell ref="I3570:I3572"/>
    <mergeCell ref="J3570:J3572"/>
    <mergeCell ref="C3573:C3575"/>
    <mergeCell ref="D3573:D3575"/>
    <mergeCell ref="E3573:E3575"/>
    <mergeCell ref="F3573:F3575"/>
    <mergeCell ref="G3573:G3575"/>
    <mergeCell ref="H3573:H3575"/>
    <mergeCell ref="I3573:I3575"/>
    <mergeCell ref="J3573:J3575"/>
    <mergeCell ref="C3570:C3572"/>
    <mergeCell ref="D3570:D3572"/>
    <mergeCell ref="E3570:E3572"/>
    <mergeCell ref="F3570:F3572"/>
    <mergeCell ref="G3570:G3572"/>
    <mergeCell ref="H3570:H3572"/>
    <mergeCell ref="I3564:I3566"/>
    <mergeCell ref="J3564:J3566"/>
    <mergeCell ref="C3567:C3569"/>
    <mergeCell ref="D3567:D3569"/>
    <mergeCell ref="E3567:E3569"/>
    <mergeCell ref="F3567:F3569"/>
    <mergeCell ref="G3567:G3569"/>
    <mergeCell ref="H3567:H3569"/>
    <mergeCell ref="I3567:I3569"/>
    <mergeCell ref="J3567:J3569"/>
    <mergeCell ref="C3564:C3566"/>
    <mergeCell ref="D3564:D3566"/>
    <mergeCell ref="E3564:E3566"/>
    <mergeCell ref="F3564:F3566"/>
    <mergeCell ref="G3564:G3566"/>
    <mergeCell ref="H3564:H3566"/>
    <mergeCell ref="I3558:I3560"/>
    <mergeCell ref="J3558:J3560"/>
    <mergeCell ref="C3561:C3563"/>
    <mergeCell ref="D3561:D3563"/>
    <mergeCell ref="E3561:E3563"/>
    <mergeCell ref="F3561:F3563"/>
    <mergeCell ref="G3561:G3563"/>
    <mergeCell ref="H3561:H3563"/>
    <mergeCell ref="I3561:I3563"/>
    <mergeCell ref="J3561:J3563"/>
    <mergeCell ref="C3558:C3560"/>
    <mergeCell ref="D3558:D3560"/>
    <mergeCell ref="E3558:E3560"/>
    <mergeCell ref="F3558:F3560"/>
    <mergeCell ref="G3558:G3560"/>
    <mergeCell ref="H3558:H3560"/>
    <mergeCell ref="I3552:I3554"/>
    <mergeCell ref="J3552:J3554"/>
    <mergeCell ref="C3555:C3557"/>
    <mergeCell ref="D3555:D3557"/>
    <mergeCell ref="E3555:E3557"/>
    <mergeCell ref="F3555:F3557"/>
    <mergeCell ref="G3555:G3557"/>
    <mergeCell ref="H3555:H3557"/>
    <mergeCell ref="I3555:I3557"/>
    <mergeCell ref="J3555:J3557"/>
    <mergeCell ref="C3552:C3554"/>
    <mergeCell ref="D3552:D3554"/>
    <mergeCell ref="E3552:E3554"/>
    <mergeCell ref="F3552:F3554"/>
    <mergeCell ref="G3552:G3554"/>
    <mergeCell ref="H3552:H3554"/>
    <mergeCell ref="I3546:I3548"/>
    <mergeCell ref="J3546:J3548"/>
    <mergeCell ref="C3549:C3551"/>
    <mergeCell ref="D3549:D3551"/>
    <mergeCell ref="E3549:E3551"/>
    <mergeCell ref="F3549:F3551"/>
    <mergeCell ref="G3549:G3551"/>
    <mergeCell ref="H3549:H3551"/>
    <mergeCell ref="I3549:I3551"/>
    <mergeCell ref="J3549:J3551"/>
    <mergeCell ref="C3546:C3548"/>
    <mergeCell ref="D3546:D3548"/>
    <mergeCell ref="E3546:E3548"/>
    <mergeCell ref="F3546:F3548"/>
    <mergeCell ref="G3546:G3548"/>
    <mergeCell ref="H3546:H3548"/>
    <mergeCell ref="I3540:I3542"/>
    <mergeCell ref="J3540:J3542"/>
    <mergeCell ref="C3543:C3545"/>
    <mergeCell ref="D3543:D3545"/>
    <mergeCell ref="E3543:E3545"/>
    <mergeCell ref="F3543:F3545"/>
    <mergeCell ref="G3543:G3545"/>
    <mergeCell ref="H3543:H3545"/>
    <mergeCell ref="I3543:I3545"/>
    <mergeCell ref="J3543:J3545"/>
    <mergeCell ref="C3540:C3542"/>
    <mergeCell ref="D3540:D3542"/>
    <mergeCell ref="E3540:E3542"/>
    <mergeCell ref="F3540:F3542"/>
    <mergeCell ref="G3540:G3542"/>
    <mergeCell ref="H3540:H3542"/>
    <mergeCell ref="I3534:I3536"/>
    <mergeCell ref="J3534:J3536"/>
    <mergeCell ref="C3537:C3539"/>
    <mergeCell ref="D3537:D3539"/>
    <mergeCell ref="E3537:E3539"/>
    <mergeCell ref="F3537:F3539"/>
    <mergeCell ref="G3537:G3539"/>
    <mergeCell ref="H3537:H3539"/>
    <mergeCell ref="I3537:I3539"/>
    <mergeCell ref="J3537:J3539"/>
    <mergeCell ref="C3534:C3536"/>
    <mergeCell ref="D3534:D3536"/>
    <mergeCell ref="E3534:E3536"/>
    <mergeCell ref="F3534:F3536"/>
    <mergeCell ref="G3534:G3536"/>
    <mergeCell ref="H3534:H3536"/>
    <mergeCell ref="I3528:I3530"/>
    <mergeCell ref="J3528:J3530"/>
    <mergeCell ref="C3531:C3533"/>
    <mergeCell ref="D3531:D3533"/>
    <mergeCell ref="E3531:E3533"/>
    <mergeCell ref="F3531:F3533"/>
    <mergeCell ref="G3531:G3533"/>
    <mergeCell ref="H3531:H3533"/>
    <mergeCell ref="I3531:I3533"/>
    <mergeCell ref="J3531:J3533"/>
    <mergeCell ref="C3528:C3530"/>
    <mergeCell ref="D3528:D3530"/>
    <mergeCell ref="E3528:E3530"/>
    <mergeCell ref="F3528:F3530"/>
    <mergeCell ref="G3528:G3530"/>
    <mergeCell ref="H3528:H3530"/>
    <mergeCell ref="I3522:I3524"/>
    <mergeCell ref="J3522:J3524"/>
    <mergeCell ref="C3525:C3527"/>
    <mergeCell ref="D3525:D3527"/>
    <mergeCell ref="E3525:E3527"/>
    <mergeCell ref="F3525:F3527"/>
    <mergeCell ref="G3525:G3527"/>
    <mergeCell ref="H3525:H3527"/>
    <mergeCell ref="I3525:I3527"/>
    <mergeCell ref="J3525:J3527"/>
    <mergeCell ref="C3522:C3524"/>
    <mergeCell ref="D3522:D3524"/>
    <mergeCell ref="E3522:E3524"/>
    <mergeCell ref="F3522:F3524"/>
    <mergeCell ref="G3522:G3524"/>
    <mergeCell ref="H3522:H3524"/>
    <mergeCell ref="I3516:I3518"/>
    <mergeCell ref="J3516:J3518"/>
    <mergeCell ref="C3519:C3521"/>
    <mergeCell ref="D3519:D3521"/>
    <mergeCell ref="E3519:E3521"/>
    <mergeCell ref="F3519:F3521"/>
    <mergeCell ref="G3519:G3521"/>
    <mergeCell ref="H3519:H3521"/>
    <mergeCell ref="I3519:I3521"/>
    <mergeCell ref="J3519:J3521"/>
    <mergeCell ref="C3516:C3518"/>
    <mergeCell ref="D3516:D3518"/>
    <mergeCell ref="E3516:E3518"/>
    <mergeCell ref="F3516:F3518"/>
    <mergeCell ref="G3516:G3518"/>
    <mergeCell ref="H3516:H3518"/>
    <mergeCell ref="I3510:I3512"/>
    <mergeCell ref="J3510:J3512"/>
    <mergeCell ref="C3513:C3515"/>
    <mergeCell ref="D3513:D3515"/>
    <mergeCell ref="E3513:E3515"/>
    <mergeCell ref="F3513:F3515"/>
    <mergeCell ref="G3513:G3515"/>
    <mergeCell ref="H3513:H3515"/>
    <mergeCell ref="I3513:I3515"/>
    <mergeCell ref="J3513:J3515"/>
    <mergeCell ref="C3510:C3512"/>
    <mergeCell ref="D3510:D3512"/>
    <mergeCell ref="E3510:E3512"/>
    <mergeCell ref="F3510:F3512"/>
    <mergeCell ref="G3510:G3512"/>
    <mergeCell ref="H3510:H3512"/>
    <mergeCell ref="I3504:I3506"/>
    <mergeCell ref="J3504:J3506"/>
    <mergeCell ref="C3507:C3509"/>
    <mergeCell ref="D3507:D3509"/>
    <mergeCell ref="E3507:E3509"/>
    <mergeCell ref="F3507:F3509"/>
    <mergeCell ref="G3507:G3509"/>
    <mergeCell ref="H3507:H3509"/>
    <mergeCell ref="I3507:I3509"/>
    <mergeCell ref="J3507:J3509"/>
    <mergeCell ref="C3504:C3506"/>
    <mergeCell ref="D3504:D3506"/>
    <mergeCell ref="E3504:E3506"/>
    <mergeCell ref="F3504:F3506"/>
    <mergeCell ref="G3504:G3506"/>
    <mergeCell ref="H3504:H3506"/>
    <mergeCell ref="I3498:I3500"/>
    <mergeCell ref="J3498:J3500"/>
    <mergeCell ref="C3501:C3503"/>
    <mergeCell ref="D3501:D3503"/>
    <mergeCell ref="E3501:E3503"/>
    <mergeCell ref="F3501:F3503"/>
    <mergeCell ref="G3501:G3503"/>
    <mergeCell ref="H3501:H3503"/>
    <mergeCell ref="I3501:I3503"/>
    <mergeCell ref="J3501:J3503"/>
    <mergeCell ref="C3498:C3500"/>
    <mergeCell ref="D3498:D3500"/>
    <mergeCell ref="E3498:E3500"/>
    <mergeCell ref="F3498:F3500"/>
    <mergeCell ref="G3498:G3500"/>
    <mergeCell ref="H3498:H3500"/>
    <mergeCell ref="I3492:I3494"/>
    <mergeCell ref="J3492:J3494"/>
    <mergeCell ref="C3495:C3497"/>
    <mergeCell ref="D3495:D3497"/>
    <mergeCell ref="E3495:E3497"/>
    <mergeCell ref="F3495:F3497"/>
    <mergeCell ref="G3495:G3497"/>
    <mergeCell ref="H3495:H3497"/>
    <mergeCell ref="I3495:I3497"/>
    <mergeCell ref="J3495:J3497"/>
    <mergeCell ref="C3492:C3494"/>
    <mergeCell ref="D3492:D3494"/>
    <mergeCell ref="E3492:E3494"/>
    <mergeCell ref="F3492:F3494"/>
    <mergeCell ref="G3492:G3494"/>
    <mergeCell ref="H3492:H3494"/>
    <mergeCell ref="I3486:I3488"/>
    <mergeCell ref="J3486:J3488"/>
    <mergeCell ref="C3489:C3491"/>
    <mergeCell ref="D3489:D3491"/>
    <mergeCell ref="E3489:E3491"/>
    <mergeCell ref="F3489:F3491"/>
    <mergeCell ref="G3489:G3491"/>
    <mergeCell ref="H3489:H3491"/>
    <mergeCell ref="I3489:I3491"/>
    <mergeCell ref="J3489:J3491"/>
    <mergeCell ref="C3486:C3488"/>
    <mergeCell ref="D3486:D3488"/>
    <mergeCell ref="E3486:E3488"/>
    <mergeCell ref="F3486:F3488"/>
    <mergeCell ref="G3486:G3488"/>
    <mergeCell ref="H3486:H3488"/>
    <mergeCell ref="I3480:I3482"/>
    <mergeCell ref="J3480:J3482"/>
    <mergeCell ref="C3483:C3485"/>
    <mergeCell ref="D3483:D3485"/>
    <mergeCell ref="E3483:E3485"/>
    <mergeCell ref="F3483:F3485"/>
    <mergeCell ref="G3483:G3485"/>
    <mergeCell ref="H3483:H3485"/>
    <mergeCell ref="I3483:I3485"/>
    <mergeCell ref="J3483:J3485"/>
    <mergeCell ref="C3480:C3482"/>
    <mergeCell ref="D3480:D3482"/>
    <mergeCell ref="E3480:E3482"/>
    <mergeCell ref="F3480:F3482"/>
    <mergeCell ref="G3480:G3482"/>
    <mergeCell ref="H3480:H3482"/>
    <mergeCell ref="I3474:I3476"/>
    <mergeCell ref="J3474:J3476"/>
    <mergeCell ref="C3477:C3479"/>
    <mergeCell ref="D3477:D3479"/>
    <mergeCell ref="E3477:E3479"/>
    <mergeCell ref="F3477:F3479"/>
    <mergeCell ref="G3477:G3479"/>
    <mergeCell ref="H3477:H3479"/>
    <mergeCell ref="I3477:I3479"/>
    <mergeCell ref="J3477:J3479"/>
    <mergeCell ref="C3474:C3476"/>
    <mergeCell ref="D3474:D3476"/>
    <mergeCell ref="E3474:E3476"/>
    <mergeCell ref="F3474:F3476"/>
    <mergeCell ref="G3474:G3476"/>
    <mergeCell ref="H3474:H3476"/>
    <mergeCell ref="I3468:I3470"/>
    <mergeCell ref="J3468:J3470"/>
    <mergeCell ref="C3471:C3473"/>
    <mergeCell ref="D3471:D3473"/>
    <mergeCell ref="E3471:E3473"/>
    <mergeCell ref="F3471:F3473"/>
    <mergeCell ref="G3471:G3473"/>
    <mergeCell ref="H3471:H3473"/>
    <mergeCell ref="I3471:I3473"/>
    <mergeCell ref="J3471:J3473"/>
    <mergeCell ref="C3468:C3470"/>
    <mergeCell ref="D3468:D3470"/>
    <mergeCell ref="E3468:E3470"/>
    <mergeCell ref="F3468:F3470"/>
    <mergeCell ref="G3468:G3470"/>
    <mergeCell ref="H3468:H3470"/>
    <mergeCell ref="I3462:I3464"/>
    <mergeCell ref="J3462:J3464"/>
    <mergeCell ref="C3465:C3467"/>
    <mergeCell ref="D3465:D3467"/>
    <mergeCell ref="E3465:E3467"/>
    <mergeCell ref="F3465:F3467"/>
    <mergeCell ref="G3465:G3467"/>
    <mergeCell ref="H3465:H3467"/>
    <mergeCell ref="I3465:I3467"/>
    <mergeCell ref="J3465:J3467"/>
    <mergeCell ref="C3462:C3464"/>
    <mergeCell ref="D3462:D3464"/>
    <mergeCell ref="E3462:E3464"/>
    <mergeCell ref="F3462:F3464"/>
    <mergeCell ref="G3462:G3464"/>
    <mergeCell ref="H3462:H3464"/>
    <mergeCell ref="I3456:I3458"/>
    <mergeCell ref="J3456:J3458"/>
    <mergeCell ref="C3459:C3461"/>
    <mergeCell ref="D3459:D3461"/>
    <mergeCell ref="E3459:E3461"/>
    <mergeCell ref="F3459:F3461"/>
    <mergeCell ref="G3459:G3461"/>
    <mergeCell ref="H3459:H3461"/>
    <mergeCell ref="I3459:I3461"/>
    <mergeCell ref="J3459:J3461"/>
    <mergeCell ref="C3456:C3458"/>
    <mergeCell ref="D3456:D3458"/>
    <mergeCell ref="E3456:E3458"/>
    <mergeCell ref="F3456:F3458"/>
    <mergeCell ref="G3456:G3458"/>
    <mergeCell ref="H3456:H3458"/>
    <mergeCell ref="I3450:I3452"/>
    <mergeCell ref="J3450:J3452"/>
    <mergeCell ref="C3453:C3455"/>
    <mergeCell ref="D3453:D3455"/>
    <mergeCell ref="E3453:E3455"/>
    <mergeCell ref="F3453:F3455"/>
    <mergeCell ref="G3453:G3455"/>
    <mergeCell ref="H3453:H3455"/>
    <mergeCell ref="I3453:I3455"/>
    <mergeCell ref="J3453:J3455"/>
    <mergeCell ref="C3450:C3452"/>
    <mergeCell ref="D3450:D3452"/>
    <mergeCell ref="E3450:E3452"/>
    <mergeCell ref="F3450:F3452"/>
    <mergeCell ref="G3450:G3452"/>
    <mergeCell ref="H3450:H3452"/>
    <mergeCell ref="I3444:I3446"/>
    <mergeCell ref="J3444:J3446"/>
    <mergeCell ref="C3447:C3449"/>
    <mergeCell ref="D3447:D3449"/>
    <mergeCell ref="E3447:E3449"/>
    <mergeCell ref="F3447:F3449"/>
    <mergeCell ref="G3447:G3449"/>
    <mergeCell ref="H3447:H3449"/>
    <mergeCell ref="I3447:I3449"/>
    <mergeCell ref="J3447:J3449"/>
    <mergeCell ref="C3444:C3446"/>
    <mergeCell ref="D3444:D3446"/>
    <mergeCell ref="E3444:E3446"/>
    <mergeCell ref="F3444:F3446"/>
    <mergeCell ref="G3444:G3446"/>
    <mergeCell ref="H3444:H3446"/>
    <mergeCell ref="I3438:I3440"/>
    <mergeCell ref="J3438:J3440"/>
    <mergeCell ref="C3441:C3443"/>
    <mergeCell ref="D3441:D3443"/>
    <mergeCell ref="E3441:E3443"/>
    <mergeCell ref="F3441:F3443"/>
    <mergeCell ref="G3441:G3443"/>
    <mergeCell ref="H3441:H3443"/>
    <mergeCell ref="I3441:I3443"/>
    <mergeCell ref="J3441:J3443"/>
    <mergeCell ref="C3438:C3440"/>
    <mergeCell ref="D3438:D3440"/>
    <mergeCell ref="E3438:E3440"/>
    <mergeCell ref="F3438:F3440"/>
    <mergeCell ref="G3438:G3440"/>
    <mergeCell ref="H3438:H3440"/>
    <mergeCell ref="I3432:I3434"/>
    <mergeCell ref="J3432:J3434"/>
    <mergeCell ref="C3435:C3437"/>
    <mergeCell ref="D3435:D3437"/>
    <mergeCell ref="E3435:E3437"/>
    <mergeCell ref="F3435:F3437"/>
    <mergeCell ref="G3435:G3437"/>
    <mergeCell ref="H3435:H3437"/>
    <mergeCell ref="I3435:I3437"/>
    <mergeCell ref="J3435:J3437"/>
    <mergeCell ref="C3432:C3434"/>
    <mergeCell ref="D3432:D3434"/>
    <mergeCell ref="E3432:E3434"/>
    <mergeCell ref="F3432:F3434"/>
    <mergeCell ref="G3432:G3434"/>
    <mergeCell ref="H3432:H3434"/>
    <mergeCell ref="I3426:I3428"/>
    <mergeCell ref="J3426:J3428"/>
    <mergeCell ref="C3429:C3431"/>
    <mergeCell ref="D3429:D3431"/>
    <mergeCell ref="E3429:E3431"/>
    <mergeCell ref="F3429:F3431"/>
    <mergeCell ref="G3429:G3431"/>
    <mergeCell ref="H3429:H3431"/>
    <mergeCell ref="I3429:I3431"/>
    <mergeCell ref="J3429:J3431"/>
    <mergeCell ref="C3426:C3428"/>
    <mergeCell ref="D3426:D3428"/>
    <mergeCell ref="E3426:E3428"/>
    <mergeCell ref="F3426:F3428"/>
    <mergeCell ref="G3426:G3428"/>
    <mergeCell ref="H3426:H3428"/>
    <mergeCell ref="I3420:I3422"/>
    <mergeCell ref="J3420:J3422"/>
    <mergeCell ref="C3423:C3425"/>
    <mergeCell ref="D3423:D3425"/>
    <mergeCell ref="E3423:E3425"/>
    <mergeCell ref="F3423:F3425"/>
    <mergeCell ref="G3423:G3425"/>
    <mergeCell ref="H3423:H3425"/>
    <mergeCell ref="I3423:I3425"/>
    <mergeCell ref="J3423:J3425"/>
    <mergeCell ref="C3420:C3422"/>
    <mergeCell ref="D3420:D3422"/>
    <mergeCell ref="E3420:E3422"/>
    <mergeCell ref="F3420:F3422"/>
    <mergeCell ref="G3420:G3422"/>
    <mergeCell ref="H3420:H3422"/>
    <mergeCell ref="I3414:I3416"/>
    <mergeCell ref="J3414:J3416"/>
    <mergeCell ref="C3417:C3419"/>
    <mergeCell ref="D3417:D3419"/>
    <mergeCell ref="E3417:E3419"/>
    <mergeCell ref="F3417:F3419"/>
    <mergeCell ref="G3417:G3419"/>
    <mergeCell ref="H3417:H3419"/>
    <mergeCell ref="I3417:I3419"/>
    <mergeCell ref="J3417:J3419"/>
    <mergeCell ref="H3411:H3413"/>
    <mergeCell ref="I3411:I3413"/>
    <mergeCell ref="J3411:J3413"/>
    <mergeCell ref="B3414:B3629"/>
    <mergeCell ref="C3414:C3416"/>
    <mergeCell ref="D3414:D3416"/>
    <mergeCell ref="E3414:E3416"/>
    <mergeCell ref="F3414:F3416"/>
    <mergeCell ref="G3414:G3416"/>
    <mergeCell ref="H3414:H3416"/>
    <mergeCell ref="B3411:B3413"/>
    <mergeCell ref="C3411:C3413"/>
    <mergeCell ref="D3411:D3413"/>
    <mergeCell ref="E3411:E3413"/>
    <mergeCell ref="F3411:F3413"/>
    <mergeCell ref="G3411:G3413"/>
    <mergeCell ref="I3405:I3407"/>
    <mergeCell ref="J3405:J3407"/>
    <mergeCell ref="C3408:C3410"/>
    <mergeCell ref="D3408:D3410"/>
    <mergeCell ref="E3408:E3410"/>
    <mergeCell ref="F3408:F3410"/>
    <mergeCell ref="G3408:G3410"/>
    <mergeCell ref="H3408:H3410"/>
    <mergeCell ref="I3408:I3410"/>
    <mergeCell ref="J3408:J3410"/>
    <mergeCell ref="C3405:C3407"/>
    <mergeCell ref="D3405:D3407"/>
    <mergeCell ref="E3405:E3407"/>
    <mergeCell ref="F3405:F3407"/>
    <mergeCell ref="G3405:G3407"/>
    <mergeCell ref="H3405:H3407"/>
    <mergeCell ref="I3399:I3401"/>
    <mergeCell ref="J3399:J3401"/>
    <mergeCell ref="C3402:C3404"/>
    <mergeCell ref="D3402:D3404"/>
    <mergeCell ref="E3402:E3404"/>
    <mergeCell ref="F3402:F3404"/>
    <mergeCell ref="G3402:G3404"/>
    <mergeCell ref="H3402:H3404"/>
    <mergeCell ref="I3402:I3404"/>
    <mergeCell ref="J3402:J3404"/>
    <mergeCell ref="C3399:C3401"/>
    <mergeCell ref="D3399:D3401"/>
    <mergeCell ref="E3399:E3401"/>
    <mergeCell ref="F3399:F3401"/>
    <mergeCell ref="G3399:G3401"/>
    <mergeCell ref="H3399:H3401"/>
    <mergeCell ref="I3393:I3395"/>
    <mergeCell ref="J3393:J3395"/>
    <mergeCell ref="C3396:C3398"/>
    <mergeCell ref="D3396:D3398"/>
    <mergeCell ref="E3396:E3398"/>
    <mergeCell ref="F3396:F3398"/>
    <mergeCell ref="G3396:G3398"/>
    <mergeCell ref="H3396:H3398"/>
    <mergeCell ref="I3396:I3398"/>
    <mergeCell ref="J3396:J3398"/>
    <mergeCell ref="C3393:C3395"/>
    <mergeCell ref="D3393:D3395"/>
    <mergeCell ref="E3393:E3395"/>
    <mergeCell ref="F3393:F3395"/>
    <mergeCell ref="G3393:G3395"/>
    <mergeCell ref="H3393:H3395"/>
    <mergeCell ref="I3387:I3389"/>
    <mergeCell ref="J3387:J3389"/>
    <mergeCell ref="C3390:C3392"/>
    <mergeCell ref="D3390:D3392"/>
    <mergeCell ref="E3390:E3392"/>
    <mergeCell ref="F3390:F3392"/>
    <mergeCell ref="G3390:G3392"/>
    <mergeCell ref="H3390:H3392"/>
    <mergeCell ref="I3390:I3392"/>
    <mergeCell ref="J3390:J3392"/>
    <mergeCell ref="C3387:C3389"/>
    <mergeCell ref="D3387:D3389"/>
    <mergeCell ref="E3387:E3389"/>
    <mergeCell ref="F3387:F3389"/>
    <mergeCell ref="G3387:G3389"/>
    <mergeCell ref="H3387:H3389"/>
    <mergeCell ref="I3381:I3383"/>
    <mergeCell ref="J3381:J3383"/>
    <mergeCell ref="C3384:C3386"/>
    <mergeCell ref="D3384:D3386"/>
    <mergeCell ref="E3384:E3386"/>
    <mergeCell ref="F3384:F3386"/>
    <mergeCell ref="G3384:G3386"/>
    <mergeCell ref="H3384:H3386"/>
    <mergeCell ref="I3384:I3386"/>
    <mergeCell ref="J3384:J3386"/>
    <mergeCell ref="C3381:C3383"/>
    <mergeCell ref="D3381:D3383"/>
    <mergeCell ref="E3381:E3383"/>
    <mergeCell ref="F3381:F3383"/>
    <mergeCell ref="G3381:G3383"/>
    <mergeCell ref="H3381:H3383"/>
    <mergeCell ref="I3375:I3377"/>
    <mergeCell ref="J3375:J3377"/>
    <mergeCell ref="C3378:C3380"/>
    <mergeCell ref="D3378:D3380"/>
    <mergeCell ref="E3378:E3380"/>
    <mergeCell ref="F3378:F3380"/>
    <mergeCell ref="G3378:G3380"/>
    <mergeCell ref="H3378:H3380"/>
    <mergeCell ref="I3378:I3380"/>
    <mergeCell ref="J3378:J3380"/>
    <mergeCell ref="C3375:C3377"/>
    <mergeCell ref="D3375:D3377"/>
    <mergeCell ref="E3375:E3377"/>
    <mergeCell ref="F3375:F3377"/>
    <mergeCell ref="G3375:G3377"/>
    <mergeCell ref="H3375:H3377"/>
    <mergeCell ref="I3369:I3371"/>
    <mergeCell ref="J3369:J3371"/>
    <mergeCell ref="C3372:C3374"/>
    <mergeCell ref="D3372:D3374"/>
    <mergeCell ref="E3372:E3374"/>
    <mergeCell ref="F3372:F3374"/>
    <mergeCell ref="G3372:G3374"/>
    <mergeCell ref="H3372:H3374"/>
    <mergeCell ref="I3372:I3374"/>
    <mergeCell ref="J3372:J3374"/>
    <mergeCell ref="C3369:C3371"/>
    <mergeCell ref="D3369:D3371"/>
    <mergeCell ref="E3369:E3371"/>
    <mergeCell ref="F3369:F3371"/>
    <mergeCell ref="G3369:G3371"/>
    <mergeCell ref="H3369:H3371"/>
    <mergeCell ref="I3363:I3365"/>
    <mergeCell ref="J3363:J3365"/>
    <mergeCell ref="C3366:C3368"/>
    <mergeCell ref="D3366:D3368"/>
    <mergeCell ref="E3366:E3368"/>
    <mergeCell ref="F3366:F3368"/>
    <mergeCell ref="G3366:G3368"/>
    <mergeCell ref="H3366:H3368"/>
    <mergeCell ref="I3366:I3368"/>
    <mergeCell ref="J3366:J3368"/>
    <mergeCell ref="C3363:C3365"/>
    <mergeCell ref="D3363:D3365"/>
    <mergeCell ref="E3363:E3365"/>
    <mergeCell ref="F3363:F3365"/>
    <mergeCell ref="G3363:G3365"/>
    <mergeCell ref="H3363:H3365"/>
    <mergeCell ref="I3357:I3359"/>
    <mergeCell ref="J3357:J3359"/>
    <mergeCell ref="C3360:C3362"/>
    <mergeCell ref="D3360:D3362"/>
    <mergeCell ref="E3360:E3362"/>
    <mergeCell ref="F3360:F3362"/>
    <mergeCell ref="G3360:G3362"/>
    <mergeCell ref="H3360:H3362"/>
    <mergeCell ref="I3360:I3362"/>
    <mergeCell ref="J3360:J3362"/>
    <mergeCell ref="C3357:C3359"/>
    <mergeCell ref="D3357:D3359"/>
    <mergeCell ref="E3357:E3359"/>
    <mergeCell ref="F3357:F3359"/>
    <mergeCell ref="G3357:G3359"/>
    <mergeCell ref="H3357:H3359"/>
    <mergeCell ref="I3351:I3353"/>
    <mergeCell ref="J3351:J3353"/>
    <mergeCell ref="C3354:C3356"/>
    <mergeCell ref="D3354:D3356"/>
    <mergeCell ref="E3354:E3356"/>
    <mergeCell ref="F3354:F3356"/>
    <mergeCell ref="G3354:G3356"/>
    <mergeCell ref="H3354:H3356"/>
    <mergeCell ref="I3354:I3356"/>
    <mergeCell ref="J3354:J3356"/>
    <mergeCell ref="C3351:C3353"/>
    <mergeCell ref="D3351:D3353"/>
    <mergeCell ref="E3351:E3353"/>
    <mergeCell ref="F3351:F3353"/>
    <mergeCell ref="G3351:G3353"/>
    <mergeCell ref="H3351:H3353"/>
    <mergeCell ref="I3345:I3347"/>
    <mergeCell ref="J3345:J3347"/>
    <mergeCell ref="C3348:C3350"/>
    <mergeCell ref="D3348:D3350"/>
    <mergeCell ref="E3348:E3350"/>
    <mergeCell ref="F3348:F3350"/>
    <mergeCell ref="G3348:G3350"/>
    <mergeCell ref="H3348:H3350"/>
    <mergeCell ref="I3348:I3350"/>
    <mergeCell ref="J3348:J3350"/>
    <mergeCell ref="H3342:H3344"/>
    <mergeCell ref="I3342:I3344"/>
    <mergeCell ref="J3342:J3344"/>
    <mergeCell ref="B3345:B3410"/>
    <mergeCell ref="C3345:C3347"/>
    <mergeCell ref="D3345:D3347"/>
    <mergeCell ref="E3345:E3347"/>
    <mergeCell ref="F3345:F3347"/>
    <mergeCell ref="G3345:G3347"/>
    <mergeCell ref="H3345:H3347"/>
    <mergeCell ref="B3342:B3344"/>
    <mergeCell ref="C3342:C3344"/>
    <mergeCell ref="D3342:D3344"/>
    <mergeCell ref="E3342:E3344"/>
    <mergeCell ref="F3342:F3344"/>
    <mergeCell ref="G3342:G3344"/>
    <mergeCell ref="I3336:I3338"/>
    <mergeCell ref="J3336:J3338"/>
    <mergeCell ref="C3339:C3341"/>
    <mergeCell ref="D3339:D3341"/>
    <mergeCell ref="E3339:E3341"/>
    <mergeCell ref="F3339:F3341"/>
    <mergeCell ref="G3339:G3341"/>
    <mergeCell ref="H3339:H3341"/>
    <mergeCell ref="I3339:I3341"/>
    <mergeCell ref="J3339:J3341"/>
    <mergeCell ref="C3336:C3338"/>
    <mergeCell ref="D3336:D3338"/>
    <mergeCell ref="E3336:E3338"/>
    <mergeCell ref="F3336:F3338"/>
    <mergeCell ref="G3336:G3338"/>
    <mergeCell ref="H3336:H3338"/>
    <mergeCell ref="I3330:I3332"/>
    <mergeCell ref="J3330:J3332"/>
    <mergeCell ref="C3333:C3335"/>
    <mergeCell ref="D3333:D3335"/>
    <mergeCell ref="E3333:E3335"/>
    <mergeCell ref="F3333:F3335"/>
    <mergeCell ref="G3333:G3335"/>
    <mergeCell ref="H3333:H3335"/>
    <mergeCell ref="I3333:I3335"/>
    <mergeCell ref="J3333:J3335"/>
    <mergeCell ref="C3330:C3332"/>
    <mergeCell ref="D3330:D3332"/>
    <mergeCell ref="E3330:E3332"/>
    <mergeCell ref="F3330:F3332"/>
    <mergeCell ref="G3330:G3332"/>
    <mergeCell ref="H3330:H3332"/>
    <mergeCell ref="I3324:I3326"/>
    <mergeCell ref="J3324:J3326"/>
    <mergeCell ref="C3327:C3329"/>
    <mergeCell ref="D3327:D3329"/>
    <mergeCell ref="E3327:E3329"/>
    <mergeCell ref="F3327:F3329"/>
    <mergeCell ref="G3327:G3329"/>
    <mergeCell ref="H3327:H3329"/>
    <mergeCell ref="I3327:I3329"/>
    <mergeCell ref="J3327:J3329"/>
    <mergeCell ref="C3324:C3326"/>
    <mergeCell ref="D3324:D3326"/>
    <mergeCell ref="E3324:E3326"/>
    <mergeCell ref="F3324:F3326"/>
    <mergeCell ref="G3324:G3326"/>
    <mergeCell ref="H3324:H3326"/>
    <mergeCell ref="I3318:I3320"/>
    <mergeCell ref="J3318:J3320"/>
    <mergeCell ref="C3321:C3323"/>
    <mergeCell ref="D3321:D3323"/>
    <mergeCell ref="E3321:E3323"/>
    <mergeCell ref="F3321:F3323"/>
    <mergeCell ref="G3321:G3323"/>
    <mergeCell ref="H3321:H3323"/>
    <mergeCell ref="I3321:I3323"/>
    <mergeCell ref="J3321:J3323"/>
    <mergeCell ref="H3315:H3317"/>
    <mergeCell ref="I3315:I3317"/>
    <mergeCell ref="J3315:J3317"/>
    <mergeCell ref="B3318:B3341"/>
    <mergeCell ref="C3318:C3320"/>
    <mergeCell ref="D3318:D3320"/>
    <mergeCell ref="E3318:E3320"/>
    <mergeCell ref="F3318:F3320"/>
    <mergeCell ref="G3318:G3320"/>
    <mergeCell ref="H3318:H3320"/>
    <mergeCell ref="B3315:B3317"/>
    <mergeCell ref="C3315:C3317"/>
    <mergeCell ref="D3315:D3317"/>
    <mergeCell ref="E3315:E3317"/>
    <mergeCell ref="F3315:F3317"/>
    <mergeCell ref="G3315:G3317"/>
    <mergeCell ref="I3309:I3311"/>
    <mergeCell ref="J3309:J3311"/>
    <mergeCell ref="C3312:C3314"/>
    <mergeCell ref="D3312:D3314"/>
    <mergeCell ref="E3312:E3314"/>
    <mergeCell ref="F3312:F3314"/>
    <mergeCell ref="G3312:G3314"/>
    <mergeCell ref="H3312:H3314"/>
    <mergeCell ref="I3312:I3314"/>
    <mergeCell ref="J3312:J3314"/>
    <mergeCell ref="C3309:C3311"/>
    <mergeCell ref="D3309:D3311"/>
    <mergeCell ref="E3309:E3311"/>
    <mergeCell ref="F3309:F3311"/>
    <mergeCell ref="G3309:G3311"/>
    <mergeCell ref="H3309:H3311"/>
    <mergeCell ref="I3303:I3305"/>
    <mergeCell ref="J3303:J3305"/>
    <mergeCell ref="C3306:C3308"/>
    <mergeCell ref="D3306:D3308"/>
    <mergeCell ref="E3306:E3308"/>
    <mergeCell ref="F3306:F3308"/>
    <mergeCell ref="G3306:G3308"/>
    <mergeCell ref="H3306:H3308"/>
    <mergeCell ref="I3306:I3308"/>
    <mergeCell ref="J3306:J3308"/>
    <mergeCell ref="C3303:C3305"/>
    <mergeCell ref="D3303:D3305"/>
    <mergeCell ref="E3303:E3305"/>
    <mergeCell ref="F3303:F3305"/>
    <mergeCell ref="G3303:G3305"/>
    <mergeCell ref="H3303:H3305"/>
    <mergeCell ref="I3297:I3299"/>
    <mergeCell ref="J3297:J3299"/>
    <mergeCell ref="C3300:C3302"/>
    <mergeCell ref="D3300:D3302"/>
    <mergeCell ref="E3300:E3302"/>
    <mergeCell ref="F3300:F3302"/>
    <mergeCell ref="G3300:G3302"/>
    <mergeCell ref="H3300:H3302"/>
    <mergeCell ref="I3300:I3302"/>
    <mergeCell ref="J3300:J3302"/>
    <mergeCell ref="C3297:C3299"/>
    <mergeCell ref="D3297:D3299"/>
    <mergeCell ref="E3297:E3299"/>
    <mergeCell ref="F3297:F3299"/>
    <mergeCell ref="G3297:G3299"/>
    <mergeCell ref="H3297:H3299"/>
    <mergeCell ref="I3291:I3293"/>
    <mergeCell ref="J3291:J3293"/>
    <mergeCell ref="C3294:C3296"/>
    <mergeCell ref="D3294:D3296"/>
    <mergeCell ref="E3294:E3296"/>
    <mergeCell ref="F3294:F3296"/>
    <mergeCell ref="G3294:G3296"/>
    <mergeCell ref="H3294:H3296"/>
    <mergeCell ref="I3294:I3296"/>
    <mergeCell ref="J3294:J3296"/>
    <mergeCell ref="C3291:C3293"/>
    <mergeCell ref="D3291:D3293"/>
    <mergeCell ref="E3291:E3293"/>
    <mergeCell ref="F3291:F3293"/>
    <mergeCell ref="G3291:G3293"/>
    <mergeCell ref="H3291:H3293"/>
    <mergeCell ref="I3285:I3287"/>
    <mergeCell ref="J3285:J3287"/>
    <mergeCell ref="C3288:C3290"/>
    <mergeCell ref="D3288:D3290"/>
    <mergeCell ref="E3288:E3290"/>
    <mergeCell ref="F3288:F3290"/>
    <mergeCell ref="G3288:G3290"/>
    <mergeCell ref="H3288:H3290"/>
    <mergeCell ref="I3288:I3290"/>
    <mergeCell ref="J3288:J3290"/>
    <mergeCell ref="C3285:C3287"/>
    <mergeCell ref="D3285:D3287"/>
    <mergeCell ref="E3285:E3287"/>
    <mergeCell ref="F3285:F3287"/>
    <mergeCell ref="G3285:G3287"/>
    <mergeCell ref="H3285:H3287"/>
    <mergeCell ref="I3279:I3281"/>
    <mergeCell ref="J3279:J3281"/>
    <mergeCell ref="C3282:C3284"/>
    <mergeCell ref="D3282:D3284"/>
    <mergeCell ref="E3282:E3284"/>
    <mergeCell ref="F3282:F3284"/>
    <mergeCell ref="G3282:G3284"/>
    <mergeCell ref="H3282:H3284"/>
    <mergeCell ref="I3282:I3284"/>
    <mergeCell ref="J3282:J3284"/>
    <mergeCell ref="C3279:C3281"/>
    <mergeCell ref="D3279:D3281"/>
    <mergeCell ref="E3279:E3281"/>
    <mergeCell ref="F3279:F3281"/>
    <mergeCell ref="G3279:G3281"/>
    <mergeCell ref="H3279:H3281"/>
    <mergeCell ref="I3273:I3275"/>
    <mergeCell ref="J3273:J3275"/>
    <mergeCell ref="C3276:C3278"/>
    <mergeCell ref="D3276:D3278"/>
    <mergeCell ref="E3276:E3278"/>
    <mergeCell ref="F3276:F3278"/>
    <mergeCell ref="G3276:G3278"/>
    <mergeCell ref="H3276:H3278"/>
    <mergeCell ref="I3276:I3278"/>
    <mergeCell ref="J3276:J3278"/>
    <mergeCell ref="C3273:C3275"/>
    <mergeCell ref="D3273:D3275"/>
    <mergeCell ref="E3273:E3275"/>
    <mergeCell ref="F3273:F3275"/>
    <mergeCell ref="G3273:G3275"/>
    <mergeCell ref="H3273:H3275"/>
    <mergeCell ref="I3267:I3269"/>
    <mergeCell ref="J3267:J3269"/>
    <mergeCell ref="C3270:C3272"/>
    <mergeCell ref="D3270:D3272"/>
    <mergeCell ref="E3270:E3272"/>
    <mergeCell ref="F3270:F3272"/>
    <mergeCell ref="G3270:G3272"/>
    <mergeCell ref="H3270:H3272"/>
    <mergeCell ref="I3270:I3272"/>
    <mergeCell ref="J3270:J3272"/>
    <mergeCell ref="C3267:C3269"/>
    <mergeCell ref="D3267:D3269"/>
    <mergeCell ref="E3267:E3269"/>
    <mergeCell ref="F3267:F3269"/>
    <mergeCell ref="G3267:G3269"/>
    <mergeCell ref="H3267:H3269"/>
    <mergeCell ref="I3261:I3263"/>
    <mergeCell ref="J3261:J3263"/>
    <mergeCell ref="C3264:C3266"/>
    <mergeCell ref="D3264:D3266"/>
    <mergeCell ref="E3264:E3266"/>
    <mergeCell ref="F3264:F3266"/>
    <mergeCell ref="G3264:G3266"/>
    <mergeCell ref="H3264:H3266"/>
    <mergeCell ref="I3264:I3266"/>
    <mergeCell ref="J3264:J3266"/>
    <mergeCell ref="C3261:C3263"/>
    <mergeCell ref="D3261:D3263"/>
    <mergeCell ref="E3261:E3263"/>
    <mergeCell ref="F3261:F3263"/>
    <mergeCell ref="G3261:G3263"/>
    <mergeCell ref="H3261:H3263"/>
    <mergeCell ref="I3255:I3257"/>
    <mergeCell ref="J3255:J3257"/>
    <mergeCell ref="C3258:C3260"/>
    <mergeCell ref="D3258:D3260"/>
    <mergeCell ref="E3258:E3260"/>
    <mergeCell ref="F3258:F3260"/>
    <mergeCell ref="G3258:G3260"/>
    <mergeCell ref="H3258:H3260"/>
    <mergeCell ref="I3258:I3260"/>
    <mergeCell ref="J3258:J3260"/>
    <mergeCell ref="C3255:C3257"/>
    <mergeCell ref="D3255:D3257"/>
    <mergeCell ref="E3255:E3257"/>
    <mergeCell ref="F3255:F3257"/>
    <mergeCell ref="G3255:G3257"/>
    <mergeCell ref="H3255:H3257"/>
    <mergeCell ref="I3249:I3251"/>
    <mergeCell ref="J3249:J3251"/>
    <mergeCell ref="C3252:C3254"/>
    <mergeCell ref="D3252:D3254"/>
    <mergeCell ref="E3252:E3254"/>
    <mergeCell ref="F3252:F3254"/>
    <mergeCell ref="G3252:G3254"/>
    <mergeCell ref="H3252:H3254"/>
    <mergeCell ref="I3252:I3254"/>
    <mergeCell ref="J3252:J3254"/>
    <mergeCell ref="C3249:C3251"/>
    <mergeCell ref="D3249:D3251"/>
    <mergeCell ref="E3249:E3251"/>
    <mergeCell ref="F3249:F3251"/>
    <mergeCell ref="G3249:G3251"/>
    <mergeCell ref="H3249:H3251"/>
    <mergeCell ref="I3243:I3245"/>
    <mergeCell ref="J3243:J3245"/>
    <mergeCell ref="C3246:C3248"/>
    <mergeCell ref="D3246:D3248"/>
    <mergeCell ref="E3246:E3248"/>
    <mergeCell ref="F3246:F3248"/>
    <mergeCell ref="G3246:G3248"/>
    <mergeCell ref="H3246:H3248"/>
    <mergeCell ref="I3246:I3248"/>
    <mergeCell ref="J3246:J3248"/>
    <mergeCell ref="C3243:C3245"/>
    <mergeCell ref="D3243:D3245"/>
    <mergeCell ref="E3243:E3245"/>
    <mergeCell ref="F3243:F3245"/>
    <mergeCell ref="G3243:G3245"/>
    <mergeCell ref="H3243:H3245"/>
    <mergeCell ref="I3237:I3239"/>
    <mergeCell ref="J3237:J3239"/>
    <mergeCell ref="C3240:C3242"/>
    <mergeCell ref="D3240:D3242"/>
    <mergeCell ref="E3240:E3242"/>
    <mergeCell ref="F3240:F3242"/>
    <mergeCell ref="G3240:G3242"/>
    <mergeCell ref="H3240:H3242"/>
    <mergeCell ref="I3240:I3242"/>
    <mergeCell ref="J3240:J3242"/>
    <mergeCell ref="C3237:C3239"/>
    <mergeCell ref="D3237:D3239"/>
    <mergeCell ref="E3237:E3239"/>
    <mergeCell ref="F3237:F3239"/>
    <mergeCell ref="G3237:G3239"/>
    <mergeCell ref="H3237:H3239"/>
    <mergeCell ref="I3231:I3233"/>
    <mergeCell ref="J3231:J3233"/>
    <mergeCell ref="C3234:C3236"/>
    <mergeCell ref="D3234:D3236"/>
    <mergeCell ref="E3234:E3236"/>
    <mergeCell ref="F3234:F3236"/>
    <mergeCell ref="G3234:G3236"/>
    <mergeCell ref="H3234:H3236"/>
    <mergeCell ref="I3234:I3236"/>
    <mergeCell ref="J3234:J3236"/>
    <mergeCell ref="C3231:C3233"/>
    <mergeCell ref="D3231:D3233"/>
    <mergeCell ref="E3231:E3233"/>
    <mergeCell ref="F3231:F3233"/>
    <mergeCell ref="G3231:G3233"/>
    <mergeCell ref="H3231:H3233"/>
    <mergeCell ref="I3225:I3227"/>
    <mergeCell ref="J3225:J3227"/>
    <mergeCell ref="C3228:C3230"/>
    <mergeCell ref="D3228:D3230"/>
    <mergeCell ref="E3228:E3230"/>
    <mergeCell ref="F3228:F3230"/>
    <mergeCell ref="G3228:G3230"/>
    <mergeCell ref="H3228:H3230"/>
    <mergeCell ref="I3228:I3230"/>
    <mergeCell ref="J3228:J3230"/>
    <mergeCell ref="C3225:C3227"/>
    <mergeCell ref="D3225:D3227"/>
    <mergeCell ref="E3225:E3227"/>
    <mergeCell ref="F3225:F3227"/>
    <mergeCell ref="G3225:G3227"/>
    <mergeCell ref="H3225:H3227"/>
    <mergeCell ref="I3219:I3221"/>
    <mergeCell ref="J3219:J3221"/>
    <mergeCell ref="C3222:C3224"/>
    <mergeCell ref="D3222:D3224"/>
    <mergeCell ref="E3222:E3224"/>
    <mergeCell ref="F3222:F3224"/>
    <mergeCell ref="G3222:G3224"/>
    <mergeCell ref="H3222:H3224"/>
    <mergeCell ref="I3222:I3224"/>
    <mergeCell ref="J3222:J3224"/>
    <mergeCell ref="C3219:C3221"/>
    <mergeCell ref="D3219:D3221"/>
    <mergeCell ref="E3219:E3221"/>
    <mergeCell ref="F3219:F3221"/>
    <mergeCell ref="G3219:G3221"/>
    <mergeCell ref="H3219:H3221"/>
    <mergeCell ref="I3213:I3215"/>
    <mergeCell ref="J3213:J3215"/>
    <mergeCell ref="C3216:C3218"/>
    <mergeCell ref="D3216:D3218"/>
    <mergeCell ref="E3216:E3218"/>
    <mergeCell ref="F3216:F3218"/>
    <mergeCell ref="G3216:G3218"/>
    <mergeCell ref="H3216:H3218"/>
    <mergeCell ref="I3216:I3218"/>
    <mergeCell ref="J3216:J3218"/>
    <mergeCell ref="C3213:C3215"/>
    <mergeCell ref="D3213:D3215"/>
    <mergeCell ref="E3213:E3215"/>
    <mergeCell ref="F3213:F3215"/>
    <mergeCell ref="G3213:G3215"/>
    <mergeCell ref="H3213:H3215"/>
    <mergeCell ref="I3207:I3209"/>
    <mergeCell ref="J3207:J3209"/>
    <mergeCell ref="C3210:C3212"/>
    <mergeCell ref="D3210:D3212"/>
    <mergeCell ref="E3210:E3212"/>
    <mergeCell ref="F3210:F3212"/>
    <mergeCell ref="G3210:G3212"/>
    <mergeCell ref="H3210:H3212"/>
    <mergeCell ref="I3210:I3212"/>
    <mergeCell ref="J3210:J3212"/>
    <mergeCell ref="C3207:C3209"/>
    <mergeCell ref="D3207:D3209"/>
    <mergeCell ref="E3207:E3209"/>
    <mergeCell ref="F3207:F3209"/>
    <mergeCell ref="G3207:G3209"/>
    <mergeCell ref="H3207:H3209"/>
    <mergeCell ref="I3201:I3203"/>
    <mergeCell ref="J3201:J3203"/>
    <mergeCell ref="C3204:C3206"/>
    <mergeCell ref="D3204:D3206"/>
    <mergeCell ref="E3204:E3206"/>
    <mergeCell ref="F3204:F3206"/>
    <mergeCell ref="G3204:G3206"/>
    <mergeCell ref="H3204:H3206"/>
    <mergeCell ref="I3204:I3206"/>
    <mergeCell ref="J3204:J3206"/>
    <mergeCell ref="H3198:H3200"/>
    <mergeCell ref="I3198:I3200"/>
    <mergeCell ref="J3198:J3200"/>
    <mergeCell ref="B3201:B3314"/>
    <mergeCell ref="C3201:C3203"/>
    <mergeCell ref="D3201:D3203"/>
    <mergeCell ref="E3201:E3203"/>
    <mergeCell ref="F3201:F3203"/>
    <mergeCell ref="G3201:G3203"/>
    <mergeCell ref="H3201:H3203"/>
    <mergeCell ref="B3198:B3200"/>
    <mergeCell ref="C3198:C3200"/>
    <mergeCell ref="D3198:D3200"/>
    <mergeCell ref="E3198:E3200"/>
    <mergeCell ref="F3198:F3200"/>
    <mergeCell ref="G3198:G3200"/>
    <mergeCell ref="I3192:I3194"/>
    <mergeCell ref="J3192:J3194"/>
    <mergeCell ref="C3195:C3197"/>
    <mergeCell ref="D3195:D3197"/>
    <mergeCell ref="E3195:E3197"/>
    <mergeCell ref="F3195:F3197"/>
    <mergeCell ref="G3195:G3197"/>
    <mergeCell ref="H3195:H3197"/>
    <mergeCell ref="I3195:I3197"/>
    <mergeCell ref="J3195:J3197"/>
    <mergeCell ref="C3192:C3194"/>
    <mergeCell ref="D3192:D3194"/>
    <mergeCell ref="E3192:E3194"/>
    <mergeCell ref="F3192:F3194"/>
    <mergeCell ref="G3192:G3194"/>
    <mergeCell ref="H3192:H3194"/>
    <mergeCell ref="I3186:I3188"/>
    <mergeCell ref="J3186:J3188"/>
    <mergeCell ref="C3189:C3191"/>
    <mergeCell ref="D3189:D3191"/>
    <mergeCell ref="E3189:E3191"/>
    <mergeCell ref="F3189:F3191"/>
    <mergeCell ref="G3189:G3191"/>
    <mergeCell ref="H3189:H3191"/>
    <mergeCell ref="I3189:I3191"/>
    <mergeCell ref="J3189:J3191"/>
    <mergeCell ref="G3183:G3185"/>
    <mergeCell ref="H3183:H3185"/>
    <mergeCell ref="I3183:I3185"/>
    <mergeCell ref="J3183:J3185"/>
    <mergeCell ref="C3186:C3188"/>
    <mergeCell ref="D3186:D3188"/>
    <mergeCell ref="E3186:E3188"/>
    <mergeCell ref="F3186:F3188"/>
    <mergeCell ref="G3186:G3188"/>
    <mergeCell ref="H3186:H3188"/>
    <mergeCell ref="I3177:I3179"/>
    <mergeCell ref="J3177:J3179"/>
    <mergeCell ref="C3180:C3182"/>
    <mergeCell ref="D3180:D3182"/>
    <mergeCell ref="E3180:E3182"/>
    <mergeCell ref="F3180:F3182"/>
    <mergeCell ref="G3180:G3182"/>
    <mergeCell ref="H3180:H3182"/>
    <mergeCell ref="I3180:I3182"/>
    <mergeCell ref="J3180:J3182"/>
    <mergeCell ref="H3174:H3176"/>
    <mergeCell ref="I3174:I3176"/>
    <mergeCell ref="J3174:J3176"/>
    <mergeCell ref="B3177:B3197"/>
    <mergeCell ref="C3177:C3179"/>
    <mergeCell ref="D3177:D3179"/>
    <mergeCell ref="E3177:E3179"/>
    <mergeCell ref="F3177:F3179"/>
    <mergeCell ref="G3177:G3179"/>
    <mergeCell ref="H3177:H3179"/>
    <mergeCell ref="G3170:G3173"/>
    <mergeCell ref="H3170:H3173"/>
    <mergeCell ref="I3170:I3173"/>
    <mergeCell ref="J3170:J3173"/>
    <mergeCell ref="B3174:B3176"/>
    <mergeCell ref="C3174:C3176"/>
    <mergeCell ref="D3174:D3176"/>
    <mergeCell ref="E3174:E3176"/>
    <mergeCell ref="F3174:F3176"/>
    <mergeCell ref="G3174:G3176"/>
    <mergeCell ref="A3170:A3629"/>
    <mergeCell ref="B3170:B3173"/>
    <mergeCell ref="C3170:C3173"/>
    <mergeCell ref="D3170:D3173"/>
    <mergeCell ref="E3170:E3173"/>
    <mergeCell ref="F3170:F3173"/>
    <mergeCell ref="C3183:C3185"/>
    <mergeCell ref="D3183:D3185"/>
    <mergeCell ref="E3183:E3185"/>
    <mergeCell ref="F3183:F3185"/>
    <mergeCell ref="I3164:I3166"/>
    <mergeCell ref="J3164:J3166"/>
    <mergeCell ref="C3167:C3169"/>
    <mergeCell ref="D3167:D3169"/>
    <mergeCell ref="E3167:E3169"/>
    <mergeCell ref="F3167:F3169"/>
    <mergeCell ref="G3167:G3169"/>
    <mergeCell ref="H3167:H3169"/>
    <mergeCell ref="I3167:I3169"/>
    <mergeCell ref="J3167:J3169"/>
    <mergeCell ref="C3164:C3166"/>
    <mergeCell ref="D3164:D3166"/>
    <mergeCell ref="E3164:E3166"/>
    <mergeCell ref="F3164:F3166"/>
    <mergeCell ref="G3164:G3166"/>
    <mergeCell ref="H3164:H3166"/>
    <mergeCell ref="I3158:I3160"/>
    <mergeCell ref="J3158:J3160"/>
    <mergeCell ref="C3161:C3163"/>
    <mergeCell ref="D3161:D3163"/>
    <mergeCell ref="E3161:E3163"/>
    <mergeCell ref="F3161:F3163"/>
    <mergeCell ref="G3161:G3163"/>
    <mergeCell ref="H3161:H3163"/>
    <mergeCell ref="I3161:I3163"/>
    <mergeCell ref="J3161:J3163"/>
    <mergeCell ref="C3158:C3160"/>
    <mergeCell ref="D3158:D3160"/>
    <mergeCell ref="E3158:E3160"/>
    <mergeCell ref="F3158:F3160"/>
    <mergeCell ref="G3158:G3160"/>
    <mergeCell ref="H3158:H3160"/>
    <mergeCell ref="I3152:I3154"/>
    <mergeCell ref="J3152:J3154"/>
    <mergeCell ref="C3155:C3157"/>
    <mergeCell ref="D3155:D3157"/>
    <mergeCell ref="E3155:E3157"/>
    <mergeCell ref="F3155:F3157"/>
    <mergeCell ref="G3155:G3157"/>
    <mergeCell ref="H3155:H3157"/>
    <mergeCell ref="I3155:I3157"/>
    <mergeCell ref="J3155:J3157"/>
    <mergeCell ref="C3152:C3154"/>
    <mergeCell ref="D3152:D3154"/>
    <mergeCell ref="E3152:E3154"/>
    <mergeCell ref="F3152:F3154"/>
    <mergeCell ref="G3152:G3154"/>
    <mergeCell ref="H3152:H3154"/>
    <mergeCell ref="I3146:I3148"/>
    <mergeCell ref="J3146:J3148"/>
    <mergeCell ref="C3149:C3151"/>
    <mergeCell ref="D3149:D3151"/>
    <mergeCell ref="E3149:E3151"/>
    <mergeCell ref="F3149:F3151"/>
    <mergeCell ref="G3149:G3151"/>
    <mergeCell ref="H3149:H3151"/>
    <mergeCell ref="I3149:I3151"/>
    <mergeCell ref="J3149:J3151"/>
    <mergeCell ref="C3146:C3148"/>
    <mergeCell ref="D3146:D3148"/>
    <mergeCell ref="E3146:E3148"/>
    <mergeCell ref="F3146:F3148"/>
    <mergeCell ref="G3146:G3148"/>
    <mergeCell ref="H3146:H3148"/>
    <mergeCell ref="I3140:I3142"/>
    <mergeCell ref="J3140:J3142"/>
    <mergeCell ref="C3143:C3145"/>
    <mergeCell ref="D3143:D3145"/>
    <mergeCell ref="E3143:E3145"/>
    <mergeCell ref="F3143:F3145"/>
    <mergeCell ref="G3143:G3145"/>
    <mergeCell ref="H3143:H3145"/>
    <mergeCell ref="I3143:I3145"/>
    <mergeCell ref="J3143:J3145"/>
    <mergeCell ref="C3140:C3142"/>
    <mergeCell ref="D3140:D3142"/>
    <mergeCell ref="E3140:E3142"/>
    <mergeCell ref="F3140:F3142"/>
    <mergeCell ref="G3140:G3142"/>
    <mergeCell ref="H3140:H3142"/>
    <mergeCell ref="I3134:I3136"/>
    <mergeCell ref="J3134:J3136"/>
    <mergeCell ref="C3137:C3139"/>
    <mergeCell ref="D3137:D3139"/>
    <mergeCell ref="E3137:E3139"/>
    <mergeCell ref="F3137:F3139"/>
    <mergeCell ref="G3137:G3139"/>
    <mergeCell ref="H3137:H3139"/>
    <mergeCell ref="I3137:I3139"/>
    <mergeCell ref="J3137:J3139"/>
    <mergeCell ref="C3134:C3136"/>
    <mergeCell ref="D3134:D3136"/>
    <mergeCell ref="E3134:E3136"/>
    <mergeCell ref="F3134:F3136"/>
    <mergeCell ref="G3134:G3136"/>
    <mergeCell ref="H3134:H3136"/>
    <mergeCell ref="I3128:I3130"/>
    <mergeCell ref="J3128:J3130"/>
    <mergeCell ref="C3131:C3133"/>
    <mergeCell ref="D3131:D3133"/>
    <mergeCell ref="E3131:E3133"/>
    <mergeCell ref="F3131:F3133"/>
    <mergeCell ref="G3131:G3133"/>
    <mergeCell ref="H3131:H3133"/>
    <mergeCell ref="I3131:I3133"/>
    <mergeCell ref="J3131:J3133"/>
    <mergeCell ref="C3128:C3130"/>
    <mergeCell ref="D3128:D3130"/>
    <mergeCell ref="E3128:E3130"/>
    <mergeCell ref="F3128:F3130"/>
    <mergeCell ref="G3128:G3130"/>
    <mergeCell ref="H3128:H3130"/>
    <mergeCell ref="I3122:I3124"/>
    <mergeCell ref="J3122:J3124"/>
    <mergeCell ref="C3125:C3127"/>
    <mergeCell ref="D3125:D3127"/>
    <mergeCell ref="E3125:E3127"/>
    <mergeCell ref="F3125:F3127"/>
    <mergeCell ref="G3125:G3127"/>
    <mergeCell ref="H3125:H3127"/>
    <mergeCell ref="I3125:I3127"/>
    <mergeCell ref="J3125:J3127"/>
    <mergeCell ref="C3122:C3124"/>
    <mergeCell ref="D3122:D3124"/>
    <mergeCell ref="E3122:E3124"/>
    <mergeCell ref="F3122:F3124"/>
    <mergeCell ref="G3122:G3124"/>
    <mergeCell ref="H3122:H3124"/>
    <mergeCell ref="I3116:I3118"/>
    <mergeCell ref="J3116:J3118"/>
    <mergeCell ref="C3119:C3121"/>
    <mergeCell ref="D3119:D3121"/>
    <mergeCell ref="E3119:E3121"/>
    <mergeCell ref="F3119:F3121"/>
    <mergeCell ref="G3119:G3121"/>
    <mergeCell ref="H3119:H3121"/>
    <mergeCell ref="I3119:I3121"/>
    <mergeCell ref="J3119:J3121"/>
    <mergeCell ref="C3116:C3118"/>
    <mergeCell ref="D3116:D3118"/>
    <mergeCell ref="E3116:E3118"/>
    <mergeCell ref="F3116:F3118"/>
    <mergeCell ref="G3116:G3118"/>
    <mergeCell ref="H3116:H3118"/>
    <mergeCell ref="I3110:I3112"/>
    <mergeCell ref="J3110:J3112"/>
    <mergeCell ref="C3113:C3115"/>
    <mergeCell ref="D3113:D3115"/>
    <mergeCell ref="E3113:E3115"/>
    <mergeCell ref="F3113:F3115"/>
    <mergeCell ref="G3113:G3115"/>
    <mergeCell ref="H3113:H3115"/>
    <mergeCell ref="I3113:I3115"/>
    <mergeCell ref="J3113:J3115"/>
    <mergeCell ref="C3110:C3112"/>
    <mergeCell ref="D3110:D3112"/>
    <mergeCell ref="E3110:E3112"/>
    <mergeCell ref="F3110:F3112"/>
    <mergeCell ref="G3110:G3112"/>
    <mergeCell ref="H3110:H3112"/>
    <mergeCell ref="I3104:I3106"/>
    <mergeCell ref="J3104:J3106"/>
    <mergeCell ref="C3107:C3109"/>
    <mergeCell ref="D3107:D3109"/>
    <mergeCell ref="E3107:E3109"/>
    <mergeCell ref="F3107:F3109"/>
    <mergeCell ref="G3107:G3109"/>
    <mergeCell ref="H3107:H3109"/>
    <mergeCell ref="I3107:I3109"/>
    <mergeCell ref="J3107:J3109"/>
    <mergeCell ref="C3104:C3106"/>
    <mergeCell ref="D3104:D3106"/>
    <mergeCell ref="E3104:E3106"/>
    <mergeCell ref="F3104:F3106"/>
    <mergeCell ref="G3104:G3106"/>
    <mergeCell ref="H3104:H3106"/>
    <mergeCell ref="I3098:I3100"/>
    <mergeCell ref="J3098:J3100"/>
    <mergeCell ref="C3101:C3103"/>
    <mergeCell ref="D3101:D3103"/>
    <mergeCell ref="E3101:E3103"/>
    <mergeCell ref="F3101:F3103"/>
    <mergeCell ref="G3101:G3103"/>
    <mergeCell ref="H3101:H3103"/>
    <mergeCell ref="I3101:I3103"/>
    <mergeCell ref="J3101:J3103"/>
    <mergeCell ref="H3095:H3097"/>
    <mergeCell ref="I3095:I3097"/>
    <mergeCell ref="J3095:J3097"/>
    <mergeCell ref="B3098:B3169"/>
    <mergeCell ref="C3098:C3100"/>
    <mergeCell ref="D3098:D3100"/>
    <mergeCell ref="E3098:E3100"/>
    <mergeCell ref="F3098:F3100"/>
    <mergeCell ref="G3098:G3100"/>
    <mergeCell ref="H3098:H3100"/>
    <mergeCell ref="B3095:B3097"/>
    <mergeCell ref="C3095:C3097"/>
    <mergeCell ref="D3095:D3097"/>
    <mergeCell ref="E3095:E3097"/>
    <mergeCell ref="F3095:F3097"/>
    <mergeCell ref="G3095:G3097"/>
    <mergeCell ref="I3089:I3091"/>
    <mergeCell ref="J3089:J3091"/>
    <mergeCell ref="C3092:C3094"/>
    <mergeCell ref="D3092:D3094"/>
    <mergeCell ref="E3092:E3094"/>
    <mergeCell ref="F3092:F3094"/>
    <mergeCell ref="G3092:G3094"/>
    <mergeCell ref="H3092:H3094"/>
    <mergeCell ref="I3092:I3094"/>
    <mergeCell ref="J3092:J3094"/>
    <mergeCell ref="C3089:C3091"/>
    <mergeCell ref="D3089:D3091"/>
    <mergeCell ref="E3089:E3091"/>
    <mergeCell ref="F3089:F3091"/>
    <mergeCell ref="G3089:G3091"/>
    <mergeCell ref="H3089:H3091"/>
    <mergeCell ref="I3083:I3085"/>
    <mergeCell ref="J3083:J3085"/>
    <mergeCell ref="C3086:C3088"/>
    <mergeCell ref="D3086:D3088"/>
    <mergeCell ref="E3086:E3088"/>
    <mergeCell ref="F3086:F3088"/>
    <mergeCell ref="G3086:G3088"/>
    <mergeCell ref="H3086:H3088"/>
    <mergeCell ref="I3086:I3088"/>
    <mergeCell ref="J3086:J3088"/>
    <mergeCell ref="C3083:C3085"/>
    <mergeCell ref="D3083:D3085"/>
    <mergeCell ref="E3083:E3085"/>
    <mergeCell ref="F3083:F3085"/>
    <mergeCell ref="G3083:G3085"/>
    <mergeCell ref="H3083:H3085"/>
    <mergeCell ref="I3077:I3079"/>
    <mergeCell ref="J3077:J3079"/>
    <mergeCell ref="C3080:C3082"/>
    <mergeCell ref="D3080:D3082"/>
    <mergeCell ref="E3080:E3082"/>
    <mergeCell ref="F3080:F3082"/>
    <mergeCell ref="G3080:G3082"/>
    <mergeCell ref="H3080:H3082"/>
    <mergeCell ref="I3080:I3082"/>
    <mergeCell ref="J3080:J3082"/>
    <mergeCell ref="C3077:C3079"/>
    <mergeCell ref="D3077:D3079"/>
    <mergeCell ref="E3077:E3079"/>
    <mergeCell ref="F3077:F3079"/>
    <mergeCell ref="G3077:G3079"/>
    <mergeCell ref="H3077:H3079"/>
    <mergeCell ref="I3071:I3073"/>
    <mergeCell ref="J3071:J3073"/>
    <mergeCell ref="C3074:C3076"/>
    <mergeCell ref="D3074:D3076"/>
    <mergeCell ref="E3074:E3076"/>
    <mergeCell ref="F3074:F3076"/>
    <mergeCell ref="G3074:G3076"/>
    <mergeCell ref="H3074:H3076"/>
    <mergeCell ref="I3074:I3076"/>
    <mergeCell ref="J3074:J3076"/>
    <mergeCell ref="C3071:C3073"/>
    <mergeCell ref="D3071:D3073"/>
    <mergeCell ref="E3071:E3073"/>
    <mergeCell ref="F3071:F3073"/>
    <mergeCell ref="G3071:G3073"/>
    <mergeCell ref="H3071:H3073"/>
    <mergeCell ref="I3065:I3067"/>
    <mergeCell ref="J3065:J3067"/>
    <mergeCell ref="C3068:C3070"/>
    <mergeCell ref="D3068:D3070"/>
    <mergeCell ref="E3068:E3070"/>
    <mergeCell ref="F3068:F3070"/>
    <mergeCell ref="G3068:G3070"/>
    <mergeCell ref="H3068:H3070"/>
    <mergeCell ref="I3068:I3070"/>
    <mergeCell ref="J3068:J3070"/>
    <mergeCell ref="C3065:C3067"/>
    <mergeCell ref="D3065:D3067"/>
    <mergeCell ref="E3065:E3067"/>
    <mergeCell ref="F3065:F3067"/>
    <mergeCell ref="G3065:G3067"/>
    <mergeCell ref="H3065:H3067"/>
    <mergeCell ref="I3059:I3061"/>
    <mergeCell ref="J3059:J3061"/>
    <mergeCell ref="C3062:C3064"/>
    <mergeCell ref="D3062:D3064"/>
    <mergeCell ref="E3062:E3064"/>
    <mergeCell ref="F3062:F3064"/>
    <mergeCell ref="G3062:G3064"/>
    <mergeCell ref="H3062:H3064"/>
    <mergeCell ref="I3062:I3064"/>
    <mergeCell ref="J3062:J3064"/>
    <mergeCell ref="C3059:C3061"/>
    <mergeCell ref="D3059:D3061"/>
    <mergeCell ref="E3059:E3061"/>
    <mergeCell ref="F3059:F3061"/>
    <mergeCell ref="G3059:G3061"/>
    <mergeCell ref="H3059:H3061"/>
    <mergeCell ref="J3053:J3055"/>
    <mergeCell ref="B3056:B3094"/>
    <mergeCell ref="C3056:C3058"/>
    <mergeCell ref="D3056:D3058"/>
    <mergeCell ref="E3056:E3058"/>
    <mergeCell ref="F3056:F3058"/>
    <mergeCell ref="G3056:G3058"/>
    <mergeCell ref="H3056:H3058"/>
    <mergeCell ref="I3056:I3058"/>
    <mergeCell ref="J3056:J3058"/>
    <mergeCell ref="I3050:I3052"/>
    <mergeCell ref="J3050:J3052"/>
    <mergeCell ref="B3053:B3055"/>
    <mergeCell ref="C3053:C3055"/>
    <mergeCell ref="D3053:D3055"/>
    <mergeCell ref="E3053:E3055"/>
    <mergeCell ref="F3053:F3055"/>
    <mergeCell ref="G3053:G3055"/>
    <mergeCell ref="H3053:H3055"/>
    <mergeCell ref="I3053:I3055"/>
    <mergeCell ref="C3050:C3052"/>
    <mergeCell ref="D3050:D3052"/>
    <mergeCell ref="E3050:E3052"/>
    <mergeCell ref="F3050:F3052"/>
    <mergeCell ref="G3050:G3052"/>
    <mergeCell ref="H3050:H3052"/>
    <mergeCell ref="I3044:I3046"/>
    <mergeCell ref="J3044:J3046"/>
    <mergeCell ref="C3047:C3049"/>
    <mergeCell ref="D3047:D3049"/>
    <mergeCell ref="E3047:E3049"/>
    <mergeCell ref="F3047:F3049"/>
    <mergeCell ref="G3047:G3049"/>
    <mergeCell ref="H3047:H3049"/>
    <mergeCell ref="I3047:I3049"/>
    <mergeCell ref="J3047:J3049"/>
    <mergeCell ref="C3044:C3046"/>
    <mergeCell ref="D3044:D3046"/>
    <mergeCell ref="E3044:E3046"/>
    <mergeCell ref="F3044:F3046"/>
    <mergeCell ref="G3044:G3046"/>
    <mergeCell ref="H3044:H3046"/>
    <mergeCell ref="I3038:I3040"/>
    <mergeCell ref="J3038:J3040"/>
    <mergeCell ref="C3041:C3043"/>
    <mergeCell ref="D3041:D3043"/>
    <mergeCell ref="E3041:E3043"/>
    <mergeCell ref="F3041:F3043"/>
    <mergeCell ref="G3041:G3043"/>
    <mergeCell ref="H3041:H3043"/>
    <mergeCell ref="I3041:I3043"/>
    <mergeCell ref="J3041:J3043"/>
    <mergeCell ref="C3038:C3040"/>
    <mergeCell ref="D3038:D3040"/>
    <mergeCell ref="E3038:E3040"/>
    <mergeCell ref="F3038:F3040"/>
    <mergeCell ref="G3038:G3040"/>
    <mergeCell ref="H3038:H3040"/>
    <mergeCell ref="I3032:I3034"/>
    <mergeCell ref="J3032:J3034"/>
    <mergeCell ref="C3035:C3037"/>
    <mergeCell ref="D3035:D3037"/>
    <mergeCell ref="E3035:E3037"/>
    <mergeCell ref="F3035:F3037"/>
    <mergeCell ref="G3035:G3037"/>
    <mergeCell ref="H3035:H3037"/>
    <mergeCell ref="I3035:I3037"/>
    <mergeCell ref="J3035:J3037"/>
    <mergeCell ref="C3032:C3034"/>
    <mergeCell ref="D3032:D3034"/>
    <mergeCell ref="E3032:E3034"/>
    <mergeCell ref="F3032:F3034"/>
    <mergeCell ref="G3032:G3034"/>
    <mergeCell ref="H3032:H3034"/>
    <mergeCell ref="I3026:I3028"/>
    <mergeCell ref="J3026:J3028"/>
    <mergeCell ref="C3029:C3031"/>
    <mergeCell ref="D3029:D3031"/>
    <mergeCell ref="E3029:E3031"/>
    <mergeCell ref="F3029:F3031"/>
    <mergeCell ref="G3029:G3031"/>
    <mergeCell ref="H3029:H3031"/>
    <mergeCell ref="I3029:I3031"/>
    <mergeCell ref="J3029:J3031"/>
    <mergeCell ref="C3026:C3028"/>
    <mergeCell ref="D3026:D3028"/>
    <mergeCell ref="E3026:E3028"/>
    <mergeCell ref="F3026:F3028"/>
    <mergeCell ref="G3026:G3028"/>
    <mergeCell ref="H3026:H3028"/>
    <mergeCell ref="I3020:I3022"/>
    <mergeCell ref="J3020:J3022"/>
    <mergeCell ref="C3023:C3025"/>
    <mergeCell ref="D3023:D3025"/>
    <mergeCell ref="E3023:E3025"/>
    <mergeCell ref="F3023:F3025"/>
    <mergeCell ref="G3023:G3025"/>
    <mergeCell ref="H3023:H3025"/>
    <mergeCell ref="I3023:I3025"/>
    <mergeCell ref="J3023:J3025"/>
    <mergeCell ref="C3020:C3022"/>
    <mergeCell ref="D3020:D3022"/>
    <mergeCell ref="E3020:E3022"/>
    <mergeCell ref="F3020:F3022"/>
    <mergeCell ref="G3020:G3022"/>
    <mergeCell ref="H3020:H3022"/>
    <mergeCell ref="J3014:J3016"/>
    <mergeCell ref="B3017:B3052"/>
    <mergeCell ref="C3017:C3019"/>
    <mergeCell ref="D3017:D3019"/>
    <mergeCell ref="E3017:E3019"/>
    <mergeCell ref="F3017:F3019"/>
    <mergeCell ref="G3017:G3019"/>
    <mergeCell ref="H3017:H3019"/>
    <mergeCell ref="I3017:I3019"/>
    <mergeCell ref="J3017:J3019"/>
    <mergeCell ref="I3011:I3013"/>
    <mergeCell ref="J3011:J3013"/>
    <mergeCell ref="B3014:B3016"/>
    <mergeCell ref="C3014:C3016"/>
    <mergeCell ref="D3014:D3016"/>
    <mergeCell ref="E3014:E3016"/>
    <mergeCell ref="F3014:F3016"/>
    <mergeCell ref="G3014:G3016"/>
    <mergeCell ref="H3014:H3016"/>
    <mergeCell ref="I3014:I3016"/>
    <mergeCell ref="C3011:C3013"/>
    <mergeCell ref="D3011:D3013"/>
    <mergeCell ref="E3011:E3013"/>
    <mergeCell ref="F3011:F3013"/>
    <mergeCell ref="G3011:G3013"/>
    <mergeCell ref="H3011:H3013"/>
    <mergeCell ref="I3005:I3007"/>
    <mergeCell ref="J3005:J3007"/>
    <mergeCell ref="C3008:C3010"/>
    <mergeCell ref="D3008:D3010"/>
    <mergeCell ref="E3008:E3010"/>
    <mergeCell ref="F3008:F3010"/>
    <mergeCell ref="G3008:G3010"/>
    <mergeCell ref="H3008:H3010"/>
    <mergeCell ref="I3008:I3010"/>
    <mergeCell ref="J3008:J3010"/>
    <mergeCell ref="C3005:C3007"/>
    <mergeCell ref="D3005:D3007"/>
    <mergeCell ref="E3005:E3007"/>
    <mergeCell ref="F3005:F3007"/>
    <mergeCell ref="G3005:G3007"/>
    <mergeCell ref="H3005:H3007"/>
    <mergeCell ref="I2999:I3001"/>
    <mergeCell ref="J2999:J3001"/>
    <mergeCell ref="C3002:C3004"/>
    <mergeCell ref="D3002:D3004"/>
    <mergeCell ref="E3002:E3004"/>
    <mergeCell ref="F3002:F3004"/>
    <mergeCell ref="G3002:G3004"/>
    <mergeCell ref="H3002:H3004"/>
    <mergeCell ref="I3002:I3004"/>
    <mergeCell ref="J3002:J3004"/>
    <mergeCell ref="C2999:C3001"/>
    <mergeCell ref="D2999:D3001"/>
    <mergeCell ref="E2999:E3001"/>
    <mergeCell ref="F2999:F3001"/>
    <mergeCell ref="G2999:G3001"/>
    <mergeCell ref="H2999:H3001"/>
    <mergeCell ref="I2993:I2995"/>
    <mergeCell ref="J2993:J2995"/>
    <mergeCell ref="C2996:C2998"/>
    <mergeCell ref="D2996:D2998"/>
    <mergeCell ref="E2996:E2998"/>
    <mergeCell ref="F2996:F2998"/>
    <mergeCell ref="G2996:G2998"/>
    <mergeCell ref="H2996:H2998"/>
    <mergeCell ref="I2996:I2998"/>
    <mergeCell ref="J2996:J2998"/>
    <mergeCell ref="G2990:G2992"/>
    <mergeCell ref="H2990:H2992"/>
    <mergeCell ref="I2990:I2992"/>
    <mergeCell ref="J2990:J2992"/>
    <mergeCell ref="C2993:C2995"/>
    <mergeCell ref="D2993:D2995"/>
    <mergeCell ref="E2993:E2995"/>
    <mergeCell ref="F2993:F2995"/>
    <mergeCell ref="G2993:G2995"/>
    <mergeCell ref="H2993:H2995"/>
    <mergeCell ref="F2987:F2989"/>
    <mergeCell ref="G2987:G2989"/>
    <mergeCell ref="H2987:H2989"/>
    <mergeCell ref="I2987:I2989"/>
    <mergeCell ref="J2987:J2989"/>
    <mergeCell ref="B2990:B3013"/>
    <mergeCell ref="C2990:C2992"/>
    <mergeCell ref="D2990:D2992"/>
    <mergeCell ref="E2990:E2992"/>
    <mergeCell ref="F2990:F2992"/>
    <mergeCell ref="I2981:I2983"/>
    <mergeCell ref="J2981:J2983"/>
    <mergeCell ref="C2984:C2986"/>
    <mergeCell ref="D2984:D2986"/>
    <mergeCell ref="E2984:E2986"/>
    <mergeCell ref="F2984:F2986"/>
    <mergeCell ref="G2984:G2986"/>
    <mergeCell ref="H2984:H2986"/>
    <mergeCell ref="I2984:I2986"/>
    <mergeCell ref="J2984:J2986"/>
    <mergeCell ref="H2978:H2980"/>
    <mergeCell ref="I2978:I2980"/>
    <mergeCell ref="J2978:J2980"/>
    <mergeCell ref="B2981:B2986"/>
    <mergeCell ref="C2981:C2983"/>
    <mergeCell ref="D2981:D2983"/>
    <mergeCell ref="E2981:E2983"/>
    <mergeCell ref="F2981:F2983"/>
    <mergeCell ref="G2981:G2983"/>
    <mergeCell ref="H2981:H2983"/>
    <mergeCell ref="G2974:G2977"/>
    <mergeCell ref="H2974:H2977"/>
    <mergeCell ref="I2974:I2977"/>
    <mergeCell ref="J2974:J2977"/>
    <mergeCell ref="B2978:B2980"/>
    <mergeCell ref="C2978:C2980"/>
    <mergeCell ref="D2978:D2980"/>
    <mergeCell ref="E2978:E2980"/>
    <mergeCell ref="F2978:F2980"/>
    <mergeCell ref="G2978:G2980"/>
    <mergeCell ref="A2974:A3169"/>
    <mergeCell ref="B2974:B2977"/>
    <mergeCell ref="C2974:C2977"/>
    <mergeCell ref="D2974:D2977"/>
    <mergeCell ref="E2974:E2977"/>
    <mergeCell ref="F2974:F2977"/>
    <mergeCell ref="B2987:B2989"/>
    <mergeCell ref="C2987:C2989"/>
    <mergeCell ref="D2987:D2989"/>
    <mergeCell ref="E2987:E2989"/>
    <mergeCell ref="I2968:I2970"/>
    <mergeCell ref="J2968:J2970"/>
    <mergeCell ref="C2971:C2973"/>
    <mergeCell ref="D2971:D2973"/>
    <mergeCell ref="E2971:E2973"/>
    <mergeCell ref="F2971:F2973"/>
    <mergeCell ref="G2971:G2973"/>
    <mergeCell ref="H2971:H2973"/>
    <mergeCell ref="I2971:I2973"/>
    <mergeCell ref="J2971:J2973"/>
    <mergeCell ref="C2968:C2970"/>
    <mergeCell ref="D2968:D2970"/>
    <mergeCell ref="E2968:E2970"/>
    <mergeCell ref="F2968:F2970"/>
    <mergeCell ref="G2968:G2970"/>
    <mergeCell ref="H2968:H2970"/>
    <mergeCell ref="I2962:I2964"/>
    <mergeCell ref="J2962:J2964"/>
    <mergeCell ref="C2965:C2967"/>
    <mergeCell ref="D2965:D2967"/>
    <mergeCell ref="E2965:E2967"/>
    <mergeCell ref="F2965:F2967"/>
    <mergeCell ref="G2965:G2967"/>
    <mergeCell ref="H2965:H2967"/>
    <mergeCell ref="I2965:I2967"/>
    <mergeCell ref="J2965:J2967"/>
    <mergeCell ref="C2962:C2964"/>
    <mergeCell ref="D2962:D2964"/>
    <mergeCell ref="E2962:E2964"/>
    <mergeCell ref="F2962:F2964"/>
    <mergeCell ref="G2962:G2964"/>
    <mergeCell ref="H2962:H2964"/>
    <mergeCell ref="I2956:I2958"/>
    <mergeCell ref="J2956:J2958"/>
    <mergeCell ref="C2959:C2961"/>
    <mergeCell ref="D2959:D2961"/>
    <mergeCell ref="E2959:E2961"/>
    <mergeCell ref="F2959:F2961"/>
    <mergeCell ref="G2959:G2961"/>
    <mergeCell ref="H2959:H2961"/>
    <mergeCell ref="I2959:I2961"/>
    <mergeCell ref="J2959:J2961"/>
    <mergeCell ref="C2956:C2958"/>
    <mergeCell ref="D2956:D2958"/>
    <mergeCell ref="E2956:E2958"/>
    <mergeCell ref="F2956:F2958"/>
    <mergeCell ref="G2956:G2958"/>
    <mergeCell ref="H2956:H2958"/>
    <mergeCell ref="I2950:I2952"/>
    <mergeCell ref="J2950:J2952"/>
    <mergeCell ref="C2953:C2955"/>
    <mergeCell ref="D2953:D2955"/>
    <mergeCell ref="E2953:E2955"/>
    <mergeCell ref="F2953:F2955"/>
    <mergeCell ref="G2953:G2955"/>
    <mergeCell ref="H2953:H2955"/>
    <mergeCell ref="I2953:I2955"/>
    <mergeCell ref="J2953:J2955"/>
    <mergeCell ref="C2950:C2952"/>
    <mergeCell ref="D2950:D2952"/>
    <mergeCell ref="E2950:E2952"/>
    <mergeCell ref="F2950:F2952"/>
    <mergeCell ref="G2950:G2952"/>
    <mergeCell ref="H2950:H2952"/>
    <mergeCell ref="I2944:I2946"/>
    <mergeCell ref="J2944:J2946"/>
    <mergeCell ref="C2947:C2949"/>
    <mergeCell ref="D2947:D2949"/>
    <mergeCell ref="E2947:E2949"/>
    <mergeCell ref="F2947:F2949"/>
    <mergeCell ref="G2947:G2949"/>
    <mergeCell ref="H2947:H2949"/>
    <mergeCell ref="I2947:I2949"/>
    <mergeCell ref="J2947:J2949"/>
    <mergeCell ref="C2944:C2946"/>
    <mergeCell ref="D2944:D2946"/>
    <mergeCell ref="E2944:E2946"/>
    <mergeCell ref="F2944:F2946"/>
    <mergeCell ref="G2944:G2946"/>
    <mergeCell ref="H2944:H2946"/>
    <mergeCell ref="I2938:I2940"/>
    <mergeCell ref="J2938:J2940"/>
    <mergeCell ref="C2941:C2943"/>
    <mergeCell ref="D2941:D2943"/>
    <mergeCell ref="E2941:E2943"/>
    <mergeCell ref="F2941:F2943"/>
    <mergeCell ref="G2941:G2943"/>
    <mergeCell ref="H2941:H2943"/>
    <mergeCell ref="I2941:I2943"/>
    <mergeCell ref="J2941:J2943"/>
    <mergeCell ref="C2938:C2940"/>
    <mergeCell ref="D2938:D2940"/>
    <mergeCell ref="E2938:E2940"/>
    <mergeCell ref="F2938:F2940"/>
    <mergeCell ref="G2938:G2940"/>
    <mergeCell ref="H2938:H2940"/>
    <mergeCell ref="I2932:I2934"/>
    <mergeCell ref="J2932:J2934"/>
    <mergeCell ref="C2935:C2937"/>
    <mergeCell ref="D2935:D2937"/>
    <mergeCell ref="E2935:E2937"/>
    <mergeCell ref="F2935:F2937"/>
    <mergeCell ref="G2935:G2937"/>
    <mergeCell ref="H2935:H2937"/>
    <mergeCell ref="I2935:I2937"/>
    <mergeCell ref="J2935:J2937"/>
    <mergeCell ref="C2932:C2934"/>
    <mergeCell ref="D2932:D2934"/>
    <mergeCell ref="E2932:E2934"/>
    <mergeCell ref="F2932:F2934"/>
    <mergeCell ref="G2932:G2934"/>
    <mergeCell ref="H2932:H2934"/>
    <mergeCell ref="I2926:I2928"/>
    <mergeCell ref="J2926:J2928"/>
    <mergeCell ref="C2929:C2931"/>
    <mergeCell ref="D2929:D2931"/>
    <mergeCell ref="E2929:E2931"/>
    <mergeCell ref="F2929:F2931"/>
    <mergeCell ref="G2929:G2931"/>
    <mergeCell ref="H2929:H2931"/>
    <mergeCell ref="I2929:I2931"/>
    <mergeCell ref="J2929:J2931"/>
    <mergeCell ref="C2926:C2928"/>
    <mergeCell ref="D2926:D2928"/>
    <mergeCell ref="E2926:E2928"/>
    <mergeCell ref="F2926:F2928"/>
    <mergeCell ref="G2926:G2928"/>
    <mergeCell ref="H2926:H2928"/>
    <mergeCell ref="I2920:I2922"/>
    <mergeCell ref="J2920:J2922"/>
    <mergeCell ref="C2923:C2925"/>
    <mergeCell ref="D2923:D2925"/>
    <mergeCell ref="E2923:E2925"/>
    <mergeCell ref="F2923:F2925"/>
    <mergeCell ref="G2923:G2925"/>
    <mergeCell ref="H2923:H2925"/>
    <mergeCell ref="I2923:I2925"/>
    <mergeCell ref="J2923:J2925"/>
    <mergeCell ref="C2920:C2922"/>
    <mergeCell ref="D2920:D2922"/>
    <mergeCell ref="E2920:E2922"/>
    <mergeCell ref="F2920:F2922"/>
    <mergeCell ref="G2920:G2922"/>
    <mergeCell ref="H2920:H2922"/>
    <mergeCell ref="I2914:I2916"/>
    <mergeCell ref="J2914:J2916"/>
    <mergeCell ref="C2917:C2919"/>
    <mergeCell ref="D2917:D2919"/>
    <mergeCell ref="E2917:E2919"/>
    <mergeCell ref="F2917:F2919"/>
    <mergeCell ref="G2917:G2919"/>
    <mergeCell ref="H2917:H2919"/>
    <mergeCell ref="I2917:I2919"/>
    <mergeCell ref="J2917:J2919"/>
    <mergeCell ref="C2914:C2916"/>
    <mergeCell ref="D2914:D2916"/>
    <mergeCell ref="E2914:E2916"/>
    <mergeCell ref="F2914:F2916"/>
    <mergeCell ref="G2914:G2916"/>
    <mergeCell ref="H2914:H2916"/>
    <mergeCell ref="I2908:I2910"/>
    <mergeCell ref="J2908:J2910"/>
    <mergeCell ref="C2911:C2913"/>
    <mergeCell ref="D2911:D2913"/>
    <mergeCell ref="E2911:E2913"/>
    <mergeCell ref="F2911:F2913"/>
    <mergeCell ref="G2911:G2913"/>
    <mergeCell ref="H2911:H2913"/>
    <mergeCell ref="I2911:I2913"/>
    <mergeCell ref="J2911:J2913"/>
    <mergeCell ref="C2908:C2910"/>
    <mergeCell ref="D2908:D2910"/>
    <mergeCell ref="E2908:E2910"/>
    <mergeCell ref="F2908:F2910"/>
    <mergeCell ref="G2908:G2910"/>
    <mergeCell ref="H2908:H2910"/>
    <mergeCell ref="I2902:I2904"/>
    <mergeCell ref="J2902:J2904"/>
    <mergeCell ref="C2905:C2907"/>
    <mergeCell ref="D2905:D2907"/>
    <mergeCell ref="E2905:E2907"/>
    <mergeCell ref="F2905:F2907"/>
    <mergeCell ref="G2905:G2907"/>
    <mergeCell ref="H2905:H2907"/>
    <mergeCell ref="I2905:I2907"/>
    <mergeCell ref="J2905:J2907"/>
    <mergeCell ref="C2902:C2904"/>
    <mergeCell ref="D2902:D2904"/>
    <mergeCell ref="E2902:E2904"/>
    <mergeCell ref="F2902:F2904"/>
    <mergeCell ref="G2902:G2904"/>
    <mergeCell ref="H2902:H2904"/>
    <mergeCell ref="I2896:I2898"/>
    <mergeCell ref="J2896:J2898"/>
    <mergeCell ref="C2899:C2901"/>
    <mergeCell ref="D2899:D2901"/>
    <mergeCell ref="E2899:E2901"/>
    <mergeCell ref="F2899:F2901"/>
    <mergeCell ref="G2899:G2901"/>
    <mergeCell ref="H2899:H2901"/>
    <mergeCell ref="I2899:I2901"/>
    <mergeCell ref="J2899:J2901"/>
    <mergeCell ref="C2896:C2898"/>
    <mergeCell ref="D2896:D2898"/>
    <mergeCell ref="E2896:E2898"/>
    <mergeCell ref="F2896:F2898"/>
    <mergeCell ref="G2896:G2898"/>
    <mergeCell ref="H2896:H2898"/>
    <mergeCell ref="I2890:I2892"/>
    <mergeCell ref="J2890:J2892"/>
    <mergeCell ref="C2893:C2895"/>
    <mergeCell ref="D2893:D2895"/>
    <mergeCell ref="E2893:E2895"/>
    <mergeCell ref="F2893:F2895"/>
    <mergeCell ref="G2893:G2895"/>
    <mergeCell ref="H2893:H2895"/>
    <mergeCell ref="I2893:I2895"/>
    <mergeCell ref="J2893:J2895"/>
    <mergeCell ref="C2890:C2892"/>
    <mergeCell ref="D2890:D2892"/>
    <mergeCell ref="E2890:E2892"/>
    <mergeCell ref="F2890:F2892"/>
    <mergeCell ref="G2890:G2892"/>
    <mergeCell ref="H2890:H2892"/>
    <mergeCell ref="I2884:I2886"/>
    <mergeCell ref="J2884:J2886"/>
    <mergeCell ref="C2887:C2889"/>
    <mergeCell ref="D2887:D2889"/>
    <mergeCell ref="E2887:E2889"/>
    <mergeCell ref="F2887:F2889"/>
    <mergeCell ref="G2887:G2889"/>
    <mergeCell ref="H2887:H2889"/>
    <mergeCell ref="I2887:I2889"/>
    <mergeCell ref="J2887:J2889"/>
    <mergeCell ref="C2884:C2886"/>
    <mergeCell ref="D2884:D2886"/>
    <mergeCell ref="E2884:E2886"/>
    <mergeCell ref="F2884:F2886"/>
    <mergeCell ref="G2884:G2886"/>
    <mergeCell ref="H2884:H2886"/>
    <mergeCell ref="I2878:I2880"/>
    <mergeCell ref="J2878:J2880"/>
    <mergeCell ref="C2881:C2883"/>
    <mergeCell ref="D2881:D2883"/>
    <mergeCell ref="E2881:E2883"/>
    <mergeCell ref="F2881:F2883"/>
    <mergeCell ref="G2881:G2883"/>
    <mergeCell ref="H2881:H2883"/>
    <mergeCell ref="I2881:I2883"/>
    <mergeCell ref="J2881:J2883"/>
    <mergeCell ref="C2878:C2880"/>
    <mergeCell ref="D2878:D2880"/>
    <mergeCell ref="E2878:E2880"/>
    <mergeCell ref="F2878:F2880"/>
    <mergeCell ref="G2878:G2880"/>
    <mergeCell ref="H2878:H2880"/>
    <mergeCell ref="I2872:I2874"/>
    <mergeCell ref="J2872:J2874"/>
    <mergeCell ref="C2875:C2877"/>
    <mergeCell ref="D2875:D2877"/>
    <mergeCell ref="E2875:E2877"/>
    <mergeCell ref="F2875:F2877"/>
    <mergeCell ref="G2875:G2877"/>
    <mergeCell ref="H2875:H2877"/>
    <mergeCell ref="I2875:I2877"/>
    <mergeCell ref="J2875:J2877"/>
    <mergeCell ref="C2872:C2874"/>
    <mergeCell ref="D2872:D2874"/>
    <mergeCell ref="E2872:E2874"/>
    <mergeCell ref="F2872:F2874"/>
    <mergeCell ref="G2872:G2874"/>
    <mergeCell ref="H2872:H2874"/>
    <mergeCell ref="I2866:I2868"/>
    <mergeCell ref="J2866:J2868"/>
    <mergeCell ref="C2869:C2871"/>
    <mergeCell ref="D2869:D2871"/>
    <mergeCell ref="E2869:E2871"/>
    <mergeCell ref="F2869:F2871"/>
    <mergeCell ref="G2869:G2871"/>
    <mergeCell ref="H2869:H2871"/>
    <mergeCell ref="I2869:I2871"/>
    <mergeCell ref="J2869:J2871"/>
    <mergeCell ref="C2866:C2868"/>
    <mergeCell ref="D2866:D2868"/>
    <mergeCell ref="E2866:E2868"/>
    <mergeCell ref="F2866:F2868"/>
    <mergeCell ref="G2866:G2868"/>
    <mergeCell ref="H2866:H2868"/>
    <mergeCell ref="I2860:I2862"/>
    <mergeCell ref="J2860:J2862"/>
    <mergeCell ref="C2863:C2865"/>
    <mergeCell ref="D2863:D2865"/>
    <mergeCell ref="E2863:E2865"/>
    <mergeCell ref="F2863:F2865"/>
    <mergeCell ref="G2863:G2865"/>
    <mergeCell ref="H2863:H2865"/>
    <mergeCell ref="I2863:I2865"/>
    <mergeCell ref="J2863:J2865"/>
    <mergeCell ref="C2860:C2862"/>
    <mergeCell ref="D2860:D2862"/>
    <mergeCell ref="E2860:E2862"/>
    <mergeCell ref="F2860:F2862"/>
    <mergeCell ref="G2860:G2862"/>
    <mergeCell ref="H2860:H2862"/>
    <mergeCell ref="I2854:I2856"/>
    <mergeCell ref="J2854:J2856"/>
    <mergeCell ref="C2857:C2859"/>
    <mergeCell ref="D2857:D2859"/>
    <mergeCell ref="E2857:E2859"/>
    <mergeCell ref="F2857:F2859"/>
    <mergeCell ref="G2857:G2859"/>
    <mergeCell ref="H2857:H2859"/>
    <mergeCell ref="I2857:I2859"/>
    <mergeCell ref="J2857:J2859"/>
    <mergeCell ref="C2854:C2856"/>
    <mergeCell ref="D2854:D2856"/>
    <mergeCell ref="E2854:E2856"/>
    <mergeCell ref="F2854:F2856"/>
    <mergeCell ref="G2854:G2856"/>
    <mergeCell ref="H2854:H2856"/>
    <mergeCell ref="I2848:I2850"/>
    <mergeCell ref="J2848:J2850"/>
    <mergeCell ref="C2851:C2853"/>
    <mergeCell ref="D2851:D2853"/>
    <mergeCell ref="E2851:E2853"/>
    <mergeCell ref="F2851:F2853"/>
    <mergeCell ref="G2851:G2853"/>
    <mergeCell ref="H2851:H2853"/>
    <mergeCell ref="I2851:I2853"/>
    <mergeCell ref="J2851:J2853"/>
    <mergeCell ref="C2848:C2850"/>
    <mergeCell ref="D2848:D2850"/>
    <mergeCell ref="E2848:E2850"/>
    <mergeCell ref="F2848:F2850"/>
    <mergeCell ref="G2848:G2850"/>
    <mergeCell ref="H2848:H2850"/>
    <mergeCell ref="I2842:I2844"/>
    <mergeCell ref="J2842:J2844"/>
    <mergeCell ref="C2845:C2847"/>
    <mergeCell ref="D2845:D2847"/>
    <mergeCell ref="E2845:E2847"/>
    <mergeCell ref="F2845:F2847"/>
    <mergeCell ref="G2845:G2847"/>
    <mergeCell ref="H2845:H2847"/>
    <mergeCell ref="I2845:I2847"/>
    <mergeCell ref="J2845:J2847"/>
    <mergeCell ref="C2842:C2844"/>
    <mergeCell ref="D2842:D2844"/>
    <mergeCell ref="E2842:E2844"/>
    <mergeCell ref="F2842:F2844"/>
    <mergeCell ref="G2842:G2844"/>
    <mergeCell ref="H2842:H2844"/>
    <mergeCell ref="I2836:I2838"/>
    <mergeCell ref="J2836:J2838"/>
    <mergeCell ref="C2839:C2841"/>
    <mergeCell ref="D2839:D2841"/>
    <mergeCell ref="E2839:E2841"/>
    <mergeCell ref="F2839:F2841"/>
    <mergeCell ref="G2839:G2841"/>
    <mergeCell ref="H2839:H2841"/>
    <mergeCell ref="I2839:I2841"/>
    <mergeCell ref="J2839:J2841"/>
    <mergeCell ref="H2833:H2835"/>
    <mergeCell ref="I2833:I2835"/>
    <mergeCell ref="J2833:J2835"/>
    <mergeCell ref="B2836:B2973"/>
    <mergeCell ref="C2836:C2838"/>
    <mergeCell ref="D2836:D2838"/>
    <mergeCell ref="E2836:E2838"/>
    <mergeCell ref="F2836:F2838"/>
    <mergeCell ref="G2836:G2838"/>
    <mergeCell ref="H2836:H2838"/>
    <mergeCell ref="B2833:B2835"/>
    <mergeCell ref="C2833:C2835"/>
    <mergeCell ref="D2833:D2835"/>
    <mergeCell ref="E2833:E2835"/>
    <mergeCell ref="F2833:F2835"/>
    <mergeCell ref="G2833:G2835"/>
    <mergeCell ref="I2827:I2829"/>
    <mergeCell ref="J2827:J2829"/>
    <mergeCell ref="C2830:C2832"/>
    <mergeCell ref="D2830:D2832"/>
    <mergeCell ref="E2830:E2832"/>
    <mergeCell ref="F2830:F2832"/>
    <mergeCell ref="G2830:G2832"/>
    <mergeCell ref="H2830:H2832"/>
    <mergeCell ref="I2830:I2832"/>
    <mergeCell ref="J2830:J2832"/>
    <mergeCell ref="C2827:C2829"/>
    <mergeCell ref="D2827:D2829"/>
    <mergeCell ref="E2827:E2829"/>
    <mergeCell ref="F2827:F2829"/>
    <mergeCell ref="G2827:G2829"/>
    <mergeCell ref="H2827:H2829"/>
    <mergeCell ref="I2821:I2823"/>
    <mergeCell ref="J2821:J2823"/>
    <mergeCell ref="C2824:C2826"/>
    <mergeCell ref="D2824:D2826"/>
    <mergeCell ref="E2824:E2826"/>
    <mergeCell ref="F2824:F2826"/>
    <mergeCell ref="G2824:G2826"/>
    <mergeCell ref="H2824:H2826"/>
    <mergeCell ref="I2824:I2826"/>
    <mergeCell ref="J2824:J2826"/>
    <mergeCell ref="C2821:C2823"/>
    <mergeCell ref="D2821:D2823"/>
    <mergeCell ref="E2821:E2823"/>
    <mergeCell ref="F2821:F2823"/>
    <mergeCell ref="G2821:G2823"/>
    <mergeCell ref="H2821:H2823"/>
    <mergeCell ref="I2815:I2817"/>
    <mergeCell ref="J2815:J2817"/>
    <mergeCell ref="C2818:C2820"/>
    <mergeCell ref="D2818:D2820"/>
    <mergeCell ref="E2818:E2820"/>
    <mergeCell ref="F2818:F2820"/>
    <mergeCell ref="G2818:G2820"/>
    <mergeCell ref="H2818:H2820"/>
    <mergeCell ref="I2818:I2820"/>
    <mergeCell ref="J2818:J2820"/>
    <mergeCell ref="C2815:C2817"/>
    <mergeCell ref="D2815:D2817"/>
    <mergeCell ref="E2815:E2817"/>
    <mergeCell ref="F2815:F2817"/>
    <mergeCell ref="G2815:G2817"/>
    <mergeCell ref="H2815:H2817"/>
    <mergeCell ref="I2809:I2811"/>
    <mergeCell ref="J2809:J2811"/>
    <mergeCell ref="C2812:C2814"/>
    <mergeCell ref="D2812:D2814"/>
    <mergeCell ref="E2812:E2814"/>
    <mergeCell ref="F2812:F2814"/>
    <mergeCell ref="G2812:G2814"/>
    <mergeCell ref="H2812:H2814"/>
    <mergeCell ref="I2812:I2814"/>
    <mergeCell ref="J2812:J2814"/>
    <mergeCell ref="C2809:C2811"/>
    <mergeCell ref="D2809:D2811"/>
    <mergeCell ref="E2809:E2811"/>
    <mergeCell ref="F2809:F2811"/>
    <mergeCell ref="G2809:G2811"/>
    <mergeCell ref="H2809:H2811"/>
    <mergeCell ref="I2803:I2805"/>
    <mergeCell ref="J2803:J2805"/>
    <mergeCell ref="C2806:C2808"/>
    <mergeCell ref="D2806:D2808"/>
    <mergeCell ref="E2806:E2808"/>
    <mergeCell ref="F2806:F2808"/>
    <mergeCell ref="G2806:G2808"/>
    <mergeCell ref="H2806:H2808"/>
    <mergeCell ref="I2806:I2808"/>
    <mergeCell ref="J2806:J2808"/>
    <mergeCell ref="C2803:C2805"/>
    <mergeCell ref="D2803:D2805"/>
    <mergeCell ref="E2803:E2805"/>
    <mergeCell ref="F2803:F2805"/>
    <mergeCell ref="G2803:G2805"/>
    <mergeCell ref="H2803:H2805"/>
    <mergeCell ref="I2797:I2799"/>
    <mergeCell ref="J2797:J2799"/>
    <mergeCell ref="C2800:C2802"/>
    <mergeCell ref="D2800:D2802"/>
    <mergeCell ref="E2800:E2802"/>
    <mergeCell ref="F2800:F2802"/>
    <mergeCell ref="G2800:G2802"/>
    <mergeCell ref="H2800:H2802"/>
    <mergeCell ref="I2800:I2802"/>
    <mergeCell ref="J2800:J2802"/>
    <mergeCell ref="C2797:C2799"/>
    <mergeCell ref="D2797:D2799"/>
    <mergeCell ref="E2797:E2799"/>
    <mergeCell ref="F2797:F2799"/>
    <mergeCell ref="G2797:G2799"/>
    <mergeCell ref="H2797:H2799"/>
    <mergeCell ref="I2791:I2793"/>
    <mergeCell ref="J2791:J2793"/>
    <mergeCell ref="C2794:C2796"/>
    <mergeCell ref="D2794:D2796"/>
    <mergeCell ref="E2794:E2796"/>
    <mergeCell ref="F2794:F2796"/>
    <mergeCell ref="G2794:G2796"/>
    <mergeCell ref="H2794:H2796"/>
    <mergeCell ref="I2794:I2796"/>
    <mergeCell ref="J2794:J2796"/>
    <mergeCell ref="C2791:C2793"/>
    <mergeCell ref="D2791:D2793"/>
    <mergeCell ref="E2791:E2793"/>
    <mergeCell ref="F2791:F2793"/>
    <mergeCell ref="G2791:G2793"/>
    <mergeCell ref="H2791:H2793"/>
    <mergeCell ref="I2785:I2787"/>
    <mergeCell ref="J2785:J2787"/>
    <mergeCell ref="C2788:C2790"/>
    <mergeCell ref="D2788:D2790"/>
    <mergeCell ref="E2788:E2790"/>
    <mergeCell ref="F2788:F2790"/>
    <mergeCell ref="G2788:G2790"/>
    <mergeCell ref="H2788:H2790"/>
    <mergeCell ref="I2788:I2790"/>
    <mergeCell ref="J2788:J2790"/>
    <mergeCell ref="C2785:C2787"/>
    <mergeCell ref="D2785:D2787"/>
    <mergeCell ref="E2785:E2787"/>
    <mergeCell ref="F2785:F2787"/>
    <mergeCell ref="G2785:G2787"/>
    <mergeCell ref="H2785:H2787"/>
    <mergeCell ref="I2779:I2781"/>
    <mergeCell ref="J2779:J2781"/>
    <mergeCell ref="C2782:C2784"/>
    <mergeCell ref="D2782:D2784"/>
    <mergeCell ref="E2782:E2784"/>
    <mergeCell ref="F2782:F2784"/>
    <mergeCell ref="G2782:G2784"/>
    <mergeCell ref="H2782:H2784"/>
    <mergeCell ref="I2782:I2784"/>
    <mergeCell ref="J2782:J2784"/>
    <mergeCell ref="C2779:C2781"/>
    <mergeCell ref="D2779:D2781"/>
    <mergeCell ref="E2779:E2781"/>
    <mergeCell ref="F2779:F2781"/>
    <mergeCell ref="G2779:G2781"/>
    <mergeCell ref="H2779:H2781"/>
    <mergeCell ref="I2773:I2775"/>
    <mergeCell ref="J2773:J2775"/>
    <mergeCell ref="C2776:C2778"/>
    <mergeCell ref="D2776:D2778"/>
    <mergeCell ref="E2776:E2778"/>
    <mergeCell ref="F2776:F2778"/>
    <mergeCell ref="G2776:G2778"/>
    <mergeCell ref="H2776:H2778"/>
    <mergeCell ref="I2776:I2778"/>
    <mergeCell ref="J2776:J2778"/>
    <mergeCell ref="H2770:H2772"/>
    <mergeCell ref="I2770:I2772"/>
    <mergeCell ref="J2770:J2772"/>
    <mergeCell ref="B2773:B2832"/>
    <mergeCell ref="C2773:C2775"/>
    <mergeCell ref="D2773:D2775"/>
    <mergeCell ref="E2773:E2775"/>
    <mergeCell ref="F2773:F2775"/>
    <mergeCell ref="G2773:G2775"/>
    <mergeCell ref="H2773:H2775"/>
    <mergeCell ref="B2770:B2772"/>
    <mergeCell ref="C2770:C2772"/>
    <mergeCell ref="D2770:D2772"/>
    <mergeCell ref="E2770:E2772"/>
    <mergeCell ref="F2770:F2772"/>
    <mergeCell ref="G2770:G2772"/>
    <mergeCell ref="I2764:I2766"/>
    <mergeCell ref="J2764:J2766"/>
    <mergeCell ref="C2767:C2769"/>
    <mergeCell ref="D2767:D2769"/>
    <mergeCell ref="E2767:E2769"/>
    <mergeCell ref="F2767:F2769"/>
    <mergeCell ref="G2767:G2769"/>
    <mergeCell ref="H2767:H2769"/>
    <mergeCell ref="I2767:I2769"/>
    <mergeCell ref="J2767:J2769"/>
    <mergeCell ref="C2764:C2766"/>
    <mergeCell ref="D2764:D2766"/>
    <mergeCell ref="E2764:E2766"/>
    <mergeCell ref="F2764:F2766"/>
    <mergeCell ref="G2764:G2766"/>
    <mergeCell ref="H2764:H2766"/>
    <mergeCell ref="I2758:I2760"/>
    <mergeCell ref="J2758:J2760"/>
    <mergeCell ref="C2761:C2763"/>
    <mergeCell ref="D2761:D2763"/>
    <mergeCell ref="E2761:E2763"/>
    <mergeCell ref="F2761:F2763"/>
    <mergeCell ref="G2761:G2763"/>
    <mergeCell ref="H2761:H2763"/>
    <mergeCell ref="I2761:I2763"/>
    <mergeCell ref="J2761:J2763"/>
    <mergeCell ref="C2758:C2760"/>
    <mergeCell ref="D2758:D2760"/>
    <mergeCell ref="E2758:E2760"/>
    <mergeCell ref="F2758:F2760"/>
    <mergeCell ref="G2758:G2760"/>
    <mergeCell ref="H2758:H2760"/>
    <mergeCell ref="I2752:I2754"/>
    <mergeCell ref="J2752:J2754"/>
    <mergeCell ref="C2755:C2757"/>
    <mergeCell ref="D2755:D2757"/>
    <mergeCell ref="E2755:E2757"/>
    <mergeCell ref="F2755:F2757"/>
    <mergeCell ref="G2755:G2757"/>
    <mergeCell ref="H2755:H2757"/>
    <mergeCell ref="I2755:I2757"/>
    <mergeCell ref="J2755:J2757"/>
    <mergeCell ref="C2752:C2754"/>
    <mergeCell ref="D2752:D2754"/>
    <mergeCell ref="E2752:E2754"/>
    <mergeCell ref="F2752:F2754"/>
    <mergeCell ref="G2752:G2754"/>
    <mergeCell ref="H2752:H2754"/>
    <mergeCell ref="I2746:I2748"/>
    <mergeCell ref="J2746:J2748"/>
    <mergeCell ref="C2749:C2751"/>
    <mergeCell ref="D2749:D2751"/>
    <mergeCell ref="E2749:E2751"/>
    <mergeCell ref="F2749:F2751"/>
    <mergeCell ref="G2749:G2751"/>
    <mergeCell ref="H2749:H2751"/>
    <mergeCell ref="I2749:I2751"/>
    <mergeCell ref="J2749:J2751"/>
    <mergeCell ref="H2743:H2745"/>
    <mergeCell ref="I2743:I2745"/>
    <mergeCell ref="J2743:J2745"/>
    <mergeCell ref="B2746:B2769"/>
    <mergeCell ref="C2746:C2748"/>
    <mergeCell ref="D2746:D2748"/>
    <mergeCell ref="E2746:E2748"/>
    <mergeCell ref="F2746:F2748"/>
    <mergeCell ref="G2746:G2748"/>
    <mergeCell ref="H2746:H2748"/>
    <mergeCell ref="B2743:B2745"/>
    <mergeCell ref="C2743:C2745"/>
    <mergeCell ref="D2743:D2745"/>
    <mergeCell ref="E2743:E2745"/>
    <mergeCell ref="F2743:F2745"/>
    <mergeCell ref="G2743:G2745"/>
    <mergeCell ref="I2737:I2739"/>
    <mergeCell ref="J2737:J2739"/>
    <mergeCell ref="C2740:C2742"/>
    <mergeCell ref="D2740:D2742"/>
    <mergeCell ref="E2740:E2742"/>
    <mergeCell ref="F2740:F2742"/>
    <mergeCell ref="G2740:G2742"/>
    <mergeCell ref="H2740:H2742"/>
    <mergeCell ref="I2740:I2742"/>
    <mergeCell ref="J2740:J2742"/>
    <mergeCell ref="C2737:C2739"/>
    <mergeCell ref="D2737:D2739"/>
    <mergeCell ref="E2737:E2739"/>
    <mergeCell ref="F2737:F2739"/>
    <mergeCell ref="G2737:G2739"/>
    <mergeCell ref="H2737:H2739"/>
    <mergeCell ref="I2731:I2733"/>
    <mergeCell ref="J2731:J2733"/>
    <mergeCell ref="C2734:C2736"/>
    <mergeCell ref="D2734:D2736"/>
    <mergeCell ref="E2734:E2736"/>
    <mergeCell ref="F2734:F2736"/>
    <mergeCell ref="G2734:G2736"/>
    <mergeCell ref="H2734:H2736"/>
    <mergeCell ref="I2734:I2736"/>
    <mergeCell ref="J2734:J2736"/>
    <mergeCell ref="C2731:C2733"/>
    <mergeCell ref="D2731:D2733"/>
    <mergeCell ref="E2731:E2733"/>
    <mergeCell ref="F2731:F2733"/>
    <mergeCell ref="G2731:G2733"/>
    <mergeCell ref="H2731:H2733"/>
    <mergeCell ref="I2725:I2727"/>
    <mergeCell ref="J2725:J2727"/>
    <mergeCell ref="C2728:C2730"/>
    <mergeCell ref="D2728:D2730"/>
    <mergeCell ref="E2728:E2730"/>
    <mergeCell ref="F2728:F2730"/>
    <mergeCell ref="G2728:G2730"/>
    <mergeCell ref="H2728:H2730"/>
    <mergeCell ref="I2728:I2730"/>
    <mergeCell ref="J2728:J2730"/>
    <mergeCell ref="C2725:C2727"/>
    <mergeCell ref="D2725:D2727"/>
    <mergeCell ref="E2725:E2727"/>
    <mergeCell ref="F2725:F2727"/>
    <mergeCell ref="G2725:G2727"/>
    <mergeCell ref="H2725:H2727"/>
    <mergeCell ref="I2719:I2721"/>
    <mergeCell ref="J2719:J2721"/>
    <mergeCell ref="C2722:C2724"/>
    <mergeCell ref="D2722:D2724"/>
    <mergeCell ref="E2722:E2724"/>
    <mergeCell ref="F2722:F2724"/>
    <mergeCell ref="G2722:G2724"/>
    <mergeCell ref="H2722:H2724"/>
    <mergeCell ref="I2722:I2724"/>
    <mergeCell ref="J2722:J2724"/>
    <mergeCell ref="C2719:C2721"/>
    <mergeCell ref="D2719:D2721"/>
    <mergeCell ref="E2719:E2721"/>
    <mergeCell ref="F2719:F2721"/>
    <mergeCell ref="G2719:G2721"/>
    <mergeCell ref="H2719:H2721"/>
    <mergeCell ref="I2713:I2715"/>
    <mergeCell ref="J2713:J2715"/>
    <mergeCell ref="C2716:C2718"/>
    <mergeCell ref="D2716:D2718"/>
    <mergeCell ref="E2716:E2718"/>
    <mergeCell ref="F2716:F2718"/>
    <mergeCell ref="G2716:G2718"/>
    <mergeCell ref="H2716:H2718"/>
    <mergeCell ref="I2716:I2718"/>
    <mergeCell ref="J2716:J2718"/>
    <mergeCell ref="H2710:H2712"/>
    <mergeCell ref="I2710:I2712"/>
    <mergeCell ref="J2710:J2712"/>
    <mergeCell ref="B2713:B2742"/>
    <mergeCell ref="C2713:C2715"/>
    <mergeCell ref="D2713:D2715"/>
    <mergeCell ref="E2713:E2715"/>
    <mergeCell ref="F2713:F2715"/>
    <mergeCell ref="G2713:G2715"/>
    <mergeCell ref="H2713:H2715"/>
    <mergeCell ref="B2710:B2712"/>
    <mergeCell ref="C2710:C2712"/>
    <mergeCell ref="D2710:D2712"/>
    <mergeCell ref="E2710:E2712"/>
    <mergeCell ref="F2710:F2712"/>
    <mergeCell ref="G2710:G2712"/>
    <mergeCell ref="I2704:I2706"/>
    <mergeCell ref="J2704:J2706"/>
    <mergeCell ref="C2707:C2709"/>
    <mergeCell ref="D2707:D2709"/>
    <mergeCell ref="E2707:E2709"/>
    <mergeCell ref="F2707:F2709"/>
    <mergeCell ref="G2707:G2709"/>
    <mergeCell ref="H2707:H2709"/>
    <mergeCell ref="I2707:I2709"/>
    <mergeCell ref="J2707:J2709"/>
    <mergeCell ref="C2704:C2706"/>
    <mergeCell ref="D2704:D2706"/>
    <mergeCell ref="E2704:E2706"/>
    <mergeCell ref="F2704:F2706"/>
    <mergeCell ref="G2704:G2706"/>
    <mergeCell ref="H2704:H2706"/>
    <mergeCell ref="J2698:J2700"/>
    <mergeCell ref="C2701:C2703"/>
    <mergeCell ref="D2701:D2703"/>
    <mergeCell ref="E2701:E2703"/>
    <mergeCell ref="F2701:F2703"/>
    <mergeCell ref="G2701:G2703"/>
    <mergeCell ref="H2701:H2703"/>
    <mergeCell ref="I2701:I2703"/>
    <mergeCell ref="J2701:J2703"/>
    <mergeCell ref="I2695:I2697"/>
    <mergeCell ref="J2695:J2697"/>
    <mergeCell ref="B2698:B2709"/>
    <mergeCell ref="C2698:C2700"/>
    <mergeCell ref="D2698:D2700"/>
    <mergeCell ref="E2698:E2700"/>
    <mergeCell ref="F2698:F2700"/>
    <mergeCell ref="G2698:G2700"/>
    <mergeCell ref="H2698:H2700"/>
    <mergeCell ref="I2698:I2700"/>
    <mergeCell ref="H2691:H2694"/>
    <mergeCell ref="I2691:I2694"/>
    <mergeCell ref="J2691:J2694"/>
    <mergeCell ref="B2695:B2697"/>
    <mergeCell ref="C2695:C2697"/>
    <mergeCell ref="D2695:D2697"/>
    <mergeCell ref="E2695:E2697"/>
    <mergeCell ref="F2695:F2697"/>
    <mergeCell ref="G2695:G2697"/>
    <mergeCell ref="H2695:H2697"/>
    <mergeCell ref="H2688:H2690"/>
    <mergeCell ref="I2688:I2690"/>
    <mergeCell ref="J2688:J2690"/>
    <mergeCell ref="A2691:A2973"/>
    <mergeCell ref="B2691:B2694"/>
    <mergeCell ref="C2691:C2694"/>
    <mergeCell ref="D2691:D2694"/>
    <mergeCell ref="E2691:E2694"/>
    <mergeCell ref="F2691:F2694"/>
    <mergeCell ref="G2691:G2694"/>
    <mergeCell ref="B2688:B2690"/>
    <mergeCell ref="C2688:C2690"/>
    <mergeCell ref="D2688:D2690"/>
    <mergeCell ref="E2688:E2690"/>
    <mergeCell ref="F2688:F2690"/>
    <mergeCell ref="G2688:G2690"/>
    <mergeCell ref="J2682:J2684"/>
    <mergeCell ref="B2685:B2687"/>
    <mergeCell ref="C2685:C2687"/>
    <mergeCell ref="D2685:D2687"/>
    <mergeCell ref="E2685:E2687"/>
    <mergeCell ref="F2685:F2687"/>
    <mergeCell ref="G2685:G2687"/>
    <mergeCell ref="H2685:H2687"/>
    <mergeCell ref="I2685:I2687"/>
    <mergeCell ref="J2685:J2687"/>
    <mergeCell ref="I2679:I2681"/>
    <mergeCell ref="J2679:J2681"/>
    <mergeCell ref="B2682:B2684"/>
    <mergeCell ref="C2682:C2684"/>
    <mergeCell ref="D2682:D2684"/>
    <mergeCell ref="E2682:E2684"/>
    <mergeCell ref="F2682:F2684"/>
    <mergeCell ref="G2682:G2684"/>
    <mergeCell ref="H2682:H2684"/>
    <mergeCell ref="I2682:I2684"/>
    <mergeCell ref="C2679:C2681"/>
    <mergeCell ref="D2679:D2681"/>
    <mergeCell ref="E2679:E2681"/>
    <mergeCell ref="F2679:F2681"/>
    <mergeCell ref="G2679:G2681"/>
    <mergeCell ref="H2679:H2681"/>
    <mergeCell ref="J2673:J2675"/>
    <mergeCell ref="B2676:B2681"/>
    <mergeCell ref="C2676:C2678"/>
    <mergeCell ref="D2676:D2678"/>
    <mergeCell ref="E2676:E2678"/>
    <mergeCell ref="F2676:F2678"/>
    <mergeCell ref="G2676:G2678"/>
    <mergeCell ref="H2676:H2678"/>
    <mergeCell ref="I2676:I2678"/>
    <mergeCell ref="J2676:J2678"/>
    <mergeCell ref="I2670:I2672"/>
    <mergeCell ref="J2670:J2672"/>
    <mergeCell ref="B2673:B2675"/>
    <mergeCell ref="C2673:C2675"/>
    <mergeCell ref="D2673:D2675"/>
    <mergeCell ref="E2673:E2675"/>
    <mergeCell ref="F2673:F2675"/>
    <mergeCell ref="G2673:G2675"/>
    <mergeCell ref="H2673:H2675"/>
    <mergeCell ref="I2673:I2675"/>
    <mergeCell ref="C2670:C2672"/>
    <mergeCell ref="D2670:D2672"/>
    <mergeCell ref="E2670:E2672"/>
    <mergeCell ref="F2670:F2672"/>
    <mergeCell ref="G2670:G2672"/>
    <mergeCell ref="H2670:H2672"/>
    <mergeCell ref="I2664:I2666"/>
    <mergeCell ref="J2664:J2666"/>
    <mergeCell ref="C2667:C2669"/>
    <mergeCell ref="D2667:D2669"/>
    <mergeCell ref="E2667:E2669"/>
    <mergeCell ref="F2667:F2669"/>
    <mergeCell ref="G2667:G2669"/>
    <mergeCell ref="H2667:H2669"/>
    <mergeCell ref="I2667:I2669"/>
    <mergeCell ref="J2667:J2669"/>
    <mergeCell ref="C2664:C2666"/>
    <mergeCell ref="D2664:D2666"/>
    <mergeCell ref="E2664:E2666"/>
    <mergeCell ref="F2664:F2666"/>
    <mergeCell ref="G2664:G2666"/>
    <mergeCell ref="H2664:H2666"/>
    <mergeCell ref="I2658:I2660"/>
    <mergeCell ref="J2658:J2660"/>
    <mergeCell ref="C2661:C2663"/>
    <mergeCell ref="D2661:D2663"/>
    <mergeCell ref="E2661:E2663"/>
    <mergeCell ref="F2661:F2663"/>
    <mergeCell ref="G2661:G2663"/>
    <mergeCell ref="H2661:H2663"/>
    <mergeCell ref="I2661:I2663"/>
    <mergeCell ref="J2661:J2663"/>
    <mergeCell ref="C2658:C2660"/>
    <mergeCell ref="D2658:D2660"/>
    <mergeCell ref="E2658:E2660"/>
    <mergeCell ref="F2658:F2660"/>
    <mergeCell ref="G2658:G2660"/>
    <mergeCell ref="H2658:H2660"/>
    <mergeCell ref="I2652:I2654"/>
    <mergeCell ref="J2652:J2654"/>
    <mergeCell ref="C2655:C2657"/>
    <mergeCell ref="D2655:D2657"/>
    <mergeCell ref="E2655:E2657"/>
    <mergeCell ref="F2655:F2657"/>
    <mergeCell ref="G2655:G2657"/>
    <mergeCell ref="H2655:H2657"/>
    <mergeCell ref="I2655:I2657"/>
    <mergeCell ref="J2655:J2657"/>
    <mergeCell ref="C2652:C2654"/>
    <mergeCell ref="D2652:D2654"/>
    <mergeCell ref="E2652:E2654"/>
    <mergeCell ref="F2652:F2654"/>
    <mergeCell ref="G2652:G2654"/>
    <mergeCell ref="H2652:H2654"/>
    <mergeCell ref="I2646:I2648"/>
    <mergeCell ref="J2646:J2648"/>
    <mergeCell ref="C2649:C2651"/>
    <mergeCell ref="D2649:D2651"/>
    <mergeCell ref="E2649:E2651"/>
    <mergeCell ref="F2649:F2651"/>
    <mergeCell ref="G2649:G2651"/>
    <mergeCell ref="H2649:H2651"/>
    <mergeCell ref="I2649:I2651"/>
    <mergeCell ref="J2649:J2651"/>
    <mergeCell ref="C2646:C2648"/>
    <mergeCell ref="D2646:D2648"/>
    <mergeCell ref="E2646:E2648"/>
    <mergeCell ref="F2646:F2648"/>
    <mergeCell ref="G2646:G2648"/>
    <mergeCell ref="H2646:H2648"/>
    <mergeCell ref="I2640:I2642"/>
    <mergeCell ref="J2640:J2642"/>
    <mergeCell ref="C2643:C2645"/>
    <mergeCell ref="D2643:D2645"/>
    <mergeCell ref="E2643:E2645"/>
    <mergeCell ref="F2643:F2645"/>
    <mergeCell ref="G2643:G2645"/>
    <mergeCell ref="H2643:H2645"/>
    <mergeCell ref="I2643:I2645"/>
    <mergeCell ref="J2643:J2645"/>
    <mergeCell ref="C2640:C2642"/>
    <mergeCell ref="D2640:D2642"/>
    <mergeCell ref="E2640:E2642"/>
    <mergeCell ref="F2640:F2642"/>
    <mergeCell ref="G2640:G2642"/>
    <mergeCell ref="H2640:H2642"/>
    <mergeCell ref="J2634:J2636"/>
    <mergeCell ref="B2637:B2672"/>
    <mergeCell ref="C2637:C2639"/>
    <mergeCell ref="D2637:D2639"/>
    <mergeCell ref="E2637:E2639"/>
    <mergeCell ref="F2637:F2639"/>
    <mergeCell ref="G2637:G2639"/>
    <mergeCell ref="H2637:H2639"/>
    <mergeCell ref="I2637:I2639"/>
    <mergeCell ref="J2637:J2639"/>
    <mergeCell ref="I2631:I2633"/>
    <mergeCell ref="J2631:J2633"/>
    <mergeCell ref="B2634:B2636"/>
    <mergeCell ref="C2634:C2636"/>
    <mergeCell ref="D2634:D2636"/>
    <mergeCell ref="E2634:E2636"/>
    <mergeCell ref="F2634:F2636"/>
    <mergeCell ref="G2634:G2636"/>
    <mergeCell ref="H2634:H2636"/>
    <mergeCell ref="I2634:I2636"/>
    <mergeCell ref="C2631:C2633"/>
    <mergeCell ref="D2631:D2633"/>
    <mergeCell ref="E2631:E2633"/>
    <mergeCell ref="F2631:F2633"/>
    <mergeCell ref="G2631:G2633"/>
    <mergeCell ref="H2631:H2633"/>
    <mergeCell ref="I2625:I2627"/>
    <mergeCell ref="J2625:J2627"/>
    <mergeCell ref="C2628:C2630"/>
    <mergeCell ref="D2628:D2630"/>
    <mergeCell ref="E2628:E2630"/>
    <mergeCell ref="F2628:F2630"/>
    <mergeCell ref="G2628:G2630"/>
    <mergeCell ref="H2628:H2630"/>
    <mergeCell ref="I2628:I2630"/>
    <mergeCell ref="J2628:J2630"/>
    <mergeCell ref="C2625:C2627"/>
    <mergeCell ref="D2625:D2627"/>
    <mergeCell ref="E2625:E2627"/>
    <mergeCell ref="F2625:F2627"/>
    <mergeCell ref="G2625:G2627"/>
    <mergeCell ref="H2625:H2627"/>
    <mergeCell ref="I2619:I2621"/>
    <mergeCell ref="J2619:J2621"/>
    <mergeCell ref="C2622:C2624"/>
    <mergeCell ref="D2622:D2624"/>
    <mergeCell ref="E2622:E2624"/>
    <mergeCell ref="F2622:F2624"/>
    <mergeCell ref="G2622:G2624"/>
    <mergeCell ref="H2622:H2624"/>
    <mergeCell ref="I2622:I2624"/>
    <mergeCell ref="J2622:J2624"/>
    <mergeCell ref="C2619:C2621"/>
    <mergeCell ref="D2619:D2621"/>
    <mergeCell ref="E2619:E2621"/>
    <mergeCell ref="F2619:F2621"/>
    <mergeCell ref="G2619:G2621"/>
    <mergeCell ref="H2619:H2621"/>
    <mergeCell ref="I2613:I2615"/>
    <mergeCell ref="J2613:J2615"/>
    <mergeCell ref="C2616:C2618"/>
    <mergeCell ref="D2616:D2618"/>
    <mergeCell ref="E2616:E2618"/>
    <mergeCell ref="F2616:F2618"/>
    <mergeCell ref="G2616:G2618"/>
    <mergeCell ref="H2616:H2618"/>
    <mergeCell ref="I2616:I2618"/>
    <mergeCell ref="J2616:J2618"/>
    <mergeCell ref="C2613:C2615"/>
    <mergeCell ref="D2613:D2615"/>
    <mergeCell ref="E2613:E2615"/>
    <mergeCell ref="F2613:F2615"/>
    <mergeCell ref="G2613:G2615"/>
    <mergeCell ref="H2613:H2615"/>
    <mergeCell ref="I2607:I2609"/>
    <mergeCell ref="J2607:J2609"/>
    <mergeCell ref="C2610:C2612"/>
    <mergeCell ref="D2610:D2612"/>
    <mergeCell ref="E2610:E2612"/>
    <mergeCell ref="F2610:F2612"/>
    <mergeCell ref="G2610:G2612"/>
    <mergeCell ref="H2610:H2612"/>
    <mergeCell ref="I2610:I2612"/>
    <mergeCell ref="J2610:J2612"/>
    <mergeCell ref="C2607:C2609"/>
    <mergeCell ref="D2607:D2609"/>
    <mergeCell ref="E2607:E2609"/>
    <mergeCell ref="F2607:F2609"/>
    <mergeCell ref="G2607:G2609"/>
    <mergeCell ref="H2607:H2609"/>
    <mergeCell ref="I2601:I2603"/>
    <mergeCell ref="J2601:J2603"/>
    <mergeCell ref="C2604:C2606"/>
    <mergeCell ref="D2604:D2606"/>
    <mergeCell ref="E2604:E2606"/>
    <mergeCell ref="F2604:F2606"/>
    <mergeCell ref="G2604:G2606"/>
    <mergeCell ref="H2604:H2606"/>
    <mergeCell ref="I2604:I2606"/>
    <mergeCell ref="J2604:J2606"/>
    <mergeCell ref="C2601:C2603"/>
    <mergeCell ref="D2601:D2603"/>
    <mergeCell ref="E2601:E2603"/>
    <mergeCell ref="F2601:F2603"/>
    <mergeCell ref="G2601:G2603"/>
    <mergeCell ref="H2601:H2603"/>
    <mergeCell ref="I2595:I2597"/>
    <mergeCell ref="J2595:J2597"/>
    <mergeCell ref="C2598:C2600"/>
    <mergeCell ref="D2598:D2600"/>
    <mergeCell ref="E2598:E2600"/>
    <mergeCell ref="F2598:F2600"/>
    <mergeCell ref="G2598:G2600"/>
    <mergeCell ref="H2598:H2600"/>
    <mergeCell ref="I2598:I2600"/>
    <mergeCell ref="J2598:J2600"/>
    <mergeCell ref="C2595:C2597"/>
    <mergeCell ref="D2595:D2597"/>
    <mergeCell ref="E2595:E2597"/>
    <mergeCell ref="F2595:F2597"/>
    <mergeCell ref="G2595:G2597"/>
    <mergeCell ref="H2595:H2597"/>
    <mergeCell ref="I2589:I2591"/>
    <mergeCell ref="J2589:J2591"/>
    <mergeCell ref="C2592:C2594"/>
    <mergeCell ref="D2592:D2594"/>
    <mergeCell ref="E2592:E2594"/>
    <mergeCell ref="F2592:F2594"/>
    <mergeCell ref="G2592:G2594"/>
    <mergeCell ref="H2592:H2594"/>
    <mergeCell ref="I2592:I2594"/>
    <mergeCell ref="J2592:J2594"/>
    <mergeCell ref="C2589:C2591"/>
    <mergeCell ref="D2589:D2591"/>
    <mergeCell ref="E2589:E2591"/>
    <mergeCell ref="F2589:F2591"/>
    <mergeCell ref="G2589:G2591"/>
    <mergeCell ref="H2589:H2591"/>
    <mergeCell ref="I2583:I2585"/>
    <mergeCell ref="J2583:J2585"/>
    <mergeCell ref="C2586:C2588"/>
    <mergeCell ref="D2586:D2588"/>
    <mergeCell ref="E2586:E2588"/>
    <mergeCell ref="F2586:F2588"/>
    <mergeCell ref="G2586:G2588"/>
    <mergeCell ref="H2586:H2588"/>
    <mergeCell ref="I2586:I2588"/>
    <mergeCell ref="J2586:J2588"/>
    <mergeCell ref="C2583:C2585"/>
    <mergeCell ref="D2583:D2585"/>
    <mergeCell ref="E2583:E2585"/>
    <mergeCell ref="F2583:F2585"/>
    <mergeCell ref="G2583:G2585"/>
    <mergeCell ref="H2583:H2585"/>
    <mergeCell ref="I2577:I2579"/>
    <mergeCell ref="J2577:J2579"/>
    <mergeCell ref="C2580:C2582"/>
    <mergeCell ref="D2580:D2582"/>
    <mergeCell ref="E2580:E2582"/>
    <mergeCell ref="F2580:F2582"/>
    <mergeCell ref="G2580:G2582"/>
    <mergeCell ref="H2580:H2582"/>
    <mergeCell ref="I2580:I2582"/>
    <mergeCell ref="J2580:J2582"/>
    <mergeCell ref="C2577:C2579"/>
    <mergeCell ref="D2577:D2579"/>
    <mergeCell ref="E2577:E2579"/>
    <mergeCell ref="F2577:F2579"/>
    <mergeCell ref="G2577:G2579"/>
    <mergeCell ref="H2577:H2579"/>
    <mergeCell ref="I2571:I2573"/>
    <mergeCell ref="J2571:J2573"/>
    <mergeCell ref="C2574:C2576"/>
    <mergeCell ref="D2574:D2576"/>
    <mergeCell ref="E2574:E2576"/>
    <mergeCell ref="F2574:F2576"/>
    <mergeCell ref="G2574:G2576"/>
    <mergeCell ref="H2574:H2576"/>
    <mergeCell ref="I2574:I2576"/>
    <mergeCell ref="J2574:J2576"/>
    <mergeCell ref="C2571:C2573"/>
    <mergeCell ref="D2571:D2573"/>
    <mergeCell ref="E2571:E2573"/>
    <mergeCell ref="F2571:F2573"/>
    <mergeCell ref="G2571:G2573"/>
    <mergeCell ref="H2571:H2573"/>
    <mergeCell ref="I2565:I2567"/>
    <mergeCell ref="J2565:J2567"/>
    <mergeCell ref="C2568:C2570"/>
    <mergeCell ref="D2568:D2570"/>
    <mergeCell ref="E2568:E2570"/>
    <mergeCell ref="F2568:F2570"/>
    <mergeCell ref="G2568:G2570"/>
    <mergeCell ref="H2568:H2570"/>
    <mergeCell ref="I2568:I2570"/>
    <mergeCell ref="J2568:J2570"/>
    <mergeCell ref="C2565:C2567"/>
    <mergeCell ref="D2565:D2567"/>
    <mergeCell ref="E2565:E2567"/>
    <mergeCell ref="F2565:F2567"/>
    <mergeCell ref="G2565:G2567"/>
    <mergeCell ref="H2565:H2567"/>
    <mergeCell ref="I2559:I2561"/>
    <mergeCell ref="J2559:J2561"/>
    <mergeCell ref="C2562:C2564"/>
    <mergeCell ref="D2562:D2564"/>
    <mergeCell ref="E2562:E2564"/>
    <mergeCell ref="F2562:F2564"/>
    <mergeCell ref="G2562:G2564"/>
    <mergeCell ref="H2562:H2564"/>
    <mergeCell ref="I2562:I2564"/>
    <mergeCell ref="J2562:J2564"/>
    <mergeCell ref="C2559:C2561"/>
    <mergeCell ref="D2559:D2561"/>
    <mergeCell ref="E2559:E2561"/>
    <mergeCell ref="F2559:F2561"/>
    <mergeCell ref="G2559:G2561"/>
    <mergeCell ref="H2559:H2561"/>
    <mergeCell ref="I2553:I2555"/>
    <mergeCell ref="J2553:J2555"/>
    <mergeCell ref="C2556:C2558"/>
    <mergeCell ref="D2556:D2558"/>
    <mergeCell ref="E2556:E2558"/>
    <mergeCell ref="F2556:F2558"/>
    <mergeCell ref="G2556:G2558"/>
    <mergeCell ref="H2556:H2558"/>
    <mergeCell ref="I2556:I2558"/>
    <mergeCell ref="J2556:J2558"/>
    <mergeCell ref="C2553:C2555"/>
    <mergeCell ref="D2553:D2555"/>
    <mergeCell ref="E2553:E2555"/>
    <mergeCell ref="F2553:F2555"/>
    <mergeCell ref="G2553:G2555"/>
    <mergeCell ref="H2553:H2555"/>
    <mergeCell ref="I2547:I2549"/>
    <mergeCell ref="J2547:J2549"/>
    <mergeCell ref="C2550:C2552"/>
    <mergeCell ref="D2550:D2552"/>
    <mergeCell ref="E2550:E2552"/>
    <mergeCell ref="F2550:F2552"/>
    <mergeCell ref="G2550:G2552"/>
    <mergeCell ref="H2550:H2552"/>
    <mergeCell ref="I2550:I2552"/>
    <mergeCell ref="J2550:J2552"/>
    <mergeCell ref="C2547:C2549"/>
    <mergeCell ref="D2547:D2549"/>
    <mergeCell ref="E2547:E2549"/>
    <mergeCell ref="F2547:F2549"/>
    <mergeCell ref="G2547:G2549"/>
    <mergeCell ref="H2547:H2549"/>
    <mergeCell ref="I2541:I2543"/>
    <mergeCell ref="J2541:J2543"/>
    <mergeCell ref="C2544:C2546"/>
    <mergeCell ref="D2544:D2546"/>
    <mergeCell ref="E2544:E2546"/>
    <mergeCell ref="F2544:F2546"/>
    <mergeCell ref="G2544:G2546"/>
    <mergeCell ref="H2544:H2546"/>
    <mergeCell ref="I2544:I2546"/>
    <mergeCell ref="J2544:J2546"/>
    <mergeCell ref="C2541:C2543"/>
    <mergeCell ref="D2541:D2543"/>
    <mergeCell ref="E2541:E2543"/>
    <mergeCell ref="F2541:F2543"/>
    <mergeCell ref="G2541:G2543"/>
    <mergeCell ref="H2541:H2543"/>
    <mergeCell ref="I2535:I2537"/>
    <mergeCell ref="J2535:J2537"/>
    <mergeCell ref="C2538:C2540"/>
    <mergeCell ref="D2538:D2540"/>
    <mergeCell ref="E2538:E2540"/>
    <mergeCell ref="F2538:F2540"/>
    <mergeCell ref="G2538:G2540"/>
    <mergeCell ref="H2538:H2540"/>
    <mergeCell ref="I2538:I2540"/>
    <mergeCell ref="J2538:J2540"/>
    <mergeCell ref="C2535:C2537"/>
    <mergeCell ref="D2535:D2537"/>
    <mergeCell ref="E2535:E2537"/>
    <mergeCell ref="F2535:F2537"/>
    <mergeCell ref="G2535:G2537"/>
    <mergeCell ref="H2535:H2537"/>
    <mergeCell ref="I2529:I2531"/>
    <mergeCell ref="J2529:J2531"/>
    <mergeCell ref="C2532:C2534"/>
    <mergeCell ref="D2532:D2534"/>
    <mergeCell ref="E2532:E2534"/>
    <mergeCell ref="F2532:F2534"/>
    <mergeCell ref="G2532:G2534"/>
    <mergeCell ref="H2532:H2534"/>
    <mergeCell ref="I2532:I2534"/>
    <mergeCell ref="J2532:J2534"/>
    <mergeCell ref="C2529:C2531"/>
    <mergeCell ref="D2529:D2531"/>
    <mergeCell ref="E2529:E2531"/>
    <mergeCell ref="F2529:F2531"/>
    <mergeCell ref="G2529:G2531"/>
    <mergeCell ref="H2529:H2531"/>
    <mergeCell ref="I2523:I2525"/>
    <mergeCell ref="J2523:J2525"/>
    <mergeCell ref="C2526:C2528"/>
    <mergeCell ref="D2526:D2528"/>
    <mergeCell ref="E2526:E2528"/>
    <mergeCell ref="F2526:F2528"/>
    <mergeCell ref="G2526:G2528"/>
    <mergeCell ref="H2526:H2528"/>
    <mergeCell ref="I2526:I2528"/>
    <mergeCell ref="J2526:J2528"/>
    <mergeCell ref="C2523:C2525"/>
    <mergeCell ref="D2523:D2525"/>
    <mergeCell ref="E2523:E2525"/>
    <mergeCell ref="F2523:F2525"/>
    <mergeCell ref="G2523:G2525"/>
    <mergeCell ref="H2523:H2525"/>
    <mergeCell ref="I2517:I2519"/>
    <mergeCell ref="J2517:J2519"/>
    <mergeCell ref="C2520:C2522"/>
    <mergeCell ref="D2520:D2522"/>
    <mergeCell ref="E2520:E2522"/>
    <mergeCell ref="F2520:F2522"/>
    <mergeCell ref="G2520:G2522"/>
    <mergeCell ref="H2520:H2522"/>
    <mergeCell ref="I2520:I2522"/>
    <mergeCell ref="J2520:J2522"/>
    <mergeCell ref="C2517:C2519"/>
    <mergeCell ref="D2517:D2519"/>
    <mergeCell ref="E2517:E2519"/>
    <mergeCell ref="F2517:F2519"/>
    <mergeCell ref="G2517:G2519"/>
    <mergeCell ref="H2517:H2519"/>
    <mergeCell ref="I2511:I2513"/>
    <mergeCell ref="J2511:J2513"/>
    <mergeCell ref="C2514:C2516"/>
    <mergeCell ref="D2514:D2516"/>
    <mergeCell ref="E2514:E2516"/>
    <mergeCell ref="F2514:F2516"/>
    <mergeCell ref="G2514:G2516"/>
    <mergeCell ref="H2514:H2516"/>
    <mergeCell ref="I2514:I2516"/>
    <mergeCell ref="J2514:J2516"/>
    <mergeCell ref="C2511:C2513"/>
    <mergeCell ref="D2511:D2513"/>
    <mergeCell ref="E2511:E2513"/>
    <mergeCell ref="F2511:F2513"/>
    <mergeCell ref="G2511:G2513"/>
    <mergeCell ref="H2511:H2513"/>
    <mergeCell ref="I2505:I2507"/>
    <mergeCell ref="J2505:J2507"/>
    <mergeCell ref="C2508:C2510"/>
    <mergeCell ref="D2508:D2510"/>
    <mergeCell ref="E2508:E2510"/>
    <mergeCell ref="F2508:F2510"/>
    <mergeCell ref="G2508:G2510"/>
    <mergeCell ref="H2508:H2510"/>
    <mergeCell ref="I2508:I2510"/>
    <mergeCell ref="J2508:J2510"/>
    <mergeCell ref="C2505:C2507"/>
    <mergeCell ref="D2505:D2507"/>
    <mergeCell ref="E2505:E2507"/>
    <mergeCell ref="F2505:F2507"/>
    <mergeCell ref="G2505:G2507"/>
    <mergeCell ref="H2505:H2507"/>
    <mergeCell ref="I2499:I2501"/>
    <mergeCell ref="J2499:J2501"/>
    <mergeCell ref="C2502:C2504"/>
    <mergeCell ref="D2502:D2504"/>
    <mergeCell ref="E2502:E2504"/>
    <mergeCell ref="F2502:F2504"/>
    <mergeCell ref="G2502:G2504"/>
    <mergeCell ref="H2502:H2504"/>
    <mergeCell ref="I2502:I2504"/>
    <mergeCell ref="J2502:J2504"/>
    <mergeCell ref="C2499:C2501"/>
    <mergeCell ref="D2499:D2501"/>
    <mergeCell ref="E2499:E2501"/>
    <mergeCell ref="F2499:F2501"/>
    <mergeCell ref="G2499:G2501"/>
    <mergeCell ref="H2499:H2501"/>
    <mergeCell ref="I2493:I2495"/>
    <mergeCell ref="J2493:J2495"/>
    <mergeCell ref="C2496:C2498"/>
    <mergeCell ref="D2496:D2498"/>
    <mergeCell ref="E2496:E2498"/>
    <mergeCell ref="F2496:F2498"/>
    <mergeCell ref="G2496:G2498"/>
    <mergeCell ref="H2496:H2498"/>
    <mergeCell ref="I2496:I2498"/>
    <mergeCell ref="J2496:J2498"/>
    <mergeCell ref="C2493:C2495"/>
    <mergeCell ref="D2493:D2495"/>
    <mergeCell ref="E2493:E2495"/>
    <mergeCell ref="F2493:F2495"/>
    <mergeCell ref="G2493:G2495"/>
    <mergeCell ref="H2493:H2495"/>
    <mergeCell ref="I2487:I2489"/>
    <mergeCell ref="J2487:J2489"/>
    <mergeCell ref="C2490:C2492"/>
    <mergeCell ref="D2490:D2492"/>
    <mergeCell ref="E2490:E2492"/>
    <mergeCell ref="F2490:F2492"/>
    <mergeCell ref="G2490:G2492"/>
    <mergeCell ref="H2490:H2492"/>
    <mergeCell ref="I2490:I2492"/>
    <mergeCell ref="J2490:J2492"/>
    <mergeCell ref="C2487:C2489"/>
    <mergeCell ref="D2487:D2489"/>
    <mergeCell ref="E2487:E2489"/>
    <mergeCell ref="F2487:F2489"/>
    <mergeCell ref="G2487:G2489"/>
    <mergeCell ref="H2487:H2489"/>
    <mergeCell ref="I2481:I2483"/>
    <mergeCell ref="J2481:J2483"/>
    <mergeCell ref="C2484:C2486"/>
    <mergeCell ref="D2484:D2486"/>
    <mergeCell ref="E2484:E2486"/>
    <mergeCell ref="F2484:F2486"/>
    <mergeCell ref="G2484:G2486"/>
    <mergeCell ref="H2484:H2486"/>
    <mergeCell ref="I2484:I2486"/>
    <mergeCell ref="J2484:J2486"/>
    <mergeCell ref="C2481:C2483"/>
    <mergeCell ref="D2481:D2483"/>
    <mergeCell ref="E2481:E2483"/>
    <mergeCell ref="F2481:F2483"/>
    <mergeCell ref="G2481:G2483"/>
    <mergeCell ref="H2481:H2483"/>
    <mergeCell ref="I2475:I2477"/>
    <mergeCell ref="J2475:J2477"/>
    <mergeCell ref="C2478:C2480"/>
    <mergeCell ref="D2478:D2480"/>
    <mergeCell ref="E2478:E2480"/>
    <mergeCell ref="F2478:F2480"/>
    <mergeCell ref="G2478:G2480"/>
    <mergeCell ref="H2478:H2480"/>
    <mergeCell ref="I2478:I2480"/>
    <mergeCell ref="J2478:J2480"/>
    <mergeCell ref="C2475:C2477"/>
    <mergeCell ref="D2475:D2477"/>
    <mergeCell ref="E2475:E2477"/>
    <mergeCell ref="F2475:F2477"/>
    <mergeCell ref="G2475:G2477"/>
    <mergeCell ref="H2475:H2477"/>
    <mergeCell ref="I2469:I2471"/>
    <mergeCell ref="J2469:J2471"/>
    <mergeCell ref="C2472:C2474"/>
    <mergeCell ref="D2472:D2474"/>
    <mergeCell ref="E2472:E2474"/>
    <mergeCell ref="F2472:F2474"/>
    <mergeCell ref="G2472:G2474"/>
    <mergeCell ref="H2472:H2474"/>
    <mergeCell ref="I2472:I2474"/>
    <mergeCell ref="J2472:J2474"/>
    <mergeCell ref="C2469:C2471"/>
    <mergeCell ref="D2469:D2471"/>
    <mergeCell ref="E2469:E2471"/>
    <mergeCell ref="F2469:F2471"/>
    <mergeCell ref="G2469:G2471"/>
    <mergeCell ref="H2469:H2471"/>
    <mergeCell ref="I2463:I2465"/>
    <mergeCell ref="J2463:J2465"/>
    <mergeCell ref="C2466:C2468"/>
    <mergeCell ref="D2466:D2468"/>
    <mergeCell ref="E2466:E2468"/>
    <mergeCell ref="F2466:F2468"/>
    <mergeCell ref="G2466:G2468"/>
    <mergeCell ref="H2466:H2468"/>
    <mergeCell ref="I2466:I2468"/>
    <mergeCell ref="J2466:J2468"/>
    <mergeCell ref="C2463:C2465"/>
    <mergeCell ref="D2463:D2465"/>
    <mergeCell ref="E2463:E2465"/>
    <mergeCell ref="F2463:F2465"/>
    <mergeCell ref="G2463:G2465"/>
    <mergeCell ref="H2463:H2465"/>
    <mergeCell ref="I2457:I2459"/>
    <mergeCell ref="J2457:J2459"/>
    <mergeCell ref="C2460:C2462"/>
    <mergeCell ref="D2460:D2462"/>
    <mergeCell ref="E2460:E2462"/>
    <mergeCell ref="F2460:F2462"/>
    <mergeCell ref="G2460:G2462"/>
    <mergeCell ref="H2460:H2462"/>
    <mergeCell ref="I2460:I2462"/>
    <mergeCell ref="J2460:J2462"/>
    <mergeCell ref="C2457:C2459"/>
    <mergeCell ref="D2457:D2459"/>
    <mergeCell ref="E2457:E2459"/>
    <mergeCell ref="F2457:F2459"/>
    <mergeCell ref="G2457:G2459"/>
    <mergeCell ref="H2457:H2459"/>
    <mergeCell ref="I2451:I2453"/>
    <mergeCell ref="J2451:J2453"/>
    <mergeCell ref="C2454:C2456"/>
    <mergeCell ref="D2454:D2456"/>
    <mergeCell ref="E2454:E2456"/>
    <mergeCell ref="F2454:F2456"/>
    <mergeCell ref="G2454:G2456"/>
    <mergeCell ref="H2454:H2456"/>
    <mergeCell ref="I2454:I2456"/>
    <mergeCell ref="J2454:J2456"/>
    <mergeCell ref="C2451:C2453"/>
    <mergeCell ref="D2451:D2453"/>
    <mergeCell ref="E2451:E2453"/>
    <mergeCell ref="F2451:F2453"/>
    <mergeCell ref="G2451:G2453"/>
    <mergeCell ref="H2451:H2453"/>
    <mergeCell ref="I2445:I2447"/>
    <mergeCell ref="J2445:J2447"/>
    <mergeCell ref="C2448:C2450"/>
    <mergeCell ref="D2448:D2450"/>
    <mergeCell ref="E2448:E2450"/>
    <mergeCell ref="F2448:F2450"/>
    <mergeCell ref="G2448:G2450"/>
    <mergeCell ref="H2448:H2450"/>
    <mergeCell ref="I2448:I2450"/>
    <mergeCell ref="J2448:J2450"/>
    <mergeCell ref="C2445:C2447"/>
    <mergeCell ref="D2445:D2447"/>
    <mergeCell ref="E2445:E2447"/>
    <mergeCell ref="F2445:F2447"/>
    <mergeCell ref="G2445:G2447"/>
    <mergeCell ref="H2445:H2447"/>
    <mergeCell ref="I2439:I2441"/>
    <mergeCell ref="J2439:J2441"/>
    <mergeCell ref="C2442:C2444"/>
    <mergeCell ref="D2442:D2444"/>
    <mergeCell ref="E2442:E2444"/>
    <mergeCell ref="F2442:F2444"/>
    <mergeCell ref="G2442:G2444"/>
    <mergeCell ref="H2442:H2444"/>
    <mergeCell ref="I2442:I2444"/>
    <mergeCell ref="J2442:J2444"/>
    <mergeCell ref="C2439:C2441"/>
    <mergeCell ref="D2439:D2441"/>
    <mergeCell ref="E2439:E2441"/>
    <mergeCell ref="F2439:F2441"/>
    <mergeCell ref="G2439:G2441"/>
    <mergeCell ref="H2439:H2441"/>
    <mergeCell ref="I2433:I2435"/>
    <mergeCell ref="J2433:J2435"/>
    <mergeCell ref="C2436:C2438"/>
    <mergeCell ref="D2436:D2438"/>
    <mergeCell ref="E2436:E2438"/>
    <mergeCell ref="F2436:F2438"/>
    <mergeCell ref="G2436:G2438"/>
    <mergeCell ref="H2436:H2438"/>
    <mergeCell ref="I2436:I2438"/>
    <mergeCell ref="J2436:J2438"/>
    <mergeCell ref="C2433:C2435"/>
    <mergeCell ref="D2433:D2435"/>
    <mergeCell ref="E2433:E2435"/>
    <mergeCell ref="F2433:F2435"/>
    <mergeCell ref="G2433:G2435"/>
    <mergeCell ref="H2433:H2435"/>
    <mergeCell ref="I2427:I2429"/>
    <mergeCell ref="J2427:J2429"/>
    <mergeCell ref="C2430:C2432"/>
    <mergeCell ref="D2430:D2432"/>
    <mergeCell ref="E2430:E2432"/>
    <mergeCell ref="F2430:F2432"/>
    <mergeCell ref="G2430:G2432"/>
    <mergeCell ref="H2430:H2432"/>
    <mergeCell ref="I2430:I2432"/>
    <mergeCell ref="J2430:J2432"/>
    <mergeCell ref="C2427:C2429"/>
    <mergeCell ref="D2427:D2429"/>
    <mergeCell ref="E2427:E2429"/>
    <mergeCell ref="F2427:F2429"/>
    <mergeCell ref="G2427:G2429"/>
    <mergeCell ref="H2427:H2429"/>
    <mergeCell ref="I2421:I2423"/>
    <mergeCell ref="J2421:J2423"/>
    <mergeCell ref="C2424:C2426"/>
    <mergeCell ref="D2424:D2426"/>
    <mergeCell ref="E2424:E2426"/>
    <mergeCell ref="F2424:F2426"/>
    <mergeCell ref="G2424:G2426"/>
    <mergeCell ref="H2424:H2426"/>
    <mergeCell ref="I2424:I2426"/>
    <mergeCell ref="J2424:J2426"/>
    <mergeCell ref="C2421:C2423"/>
    <mergeCell ref="D2421:D2423"/>
    <mergeCell ref="E2421:E2423"/>
    <mergeCell ref="F2421:F2423"/>
    <mergeCell ref="G2421:G2423"/>
    <mergeCell ref="H2421:H2423"/>
    <mergeCell ref="J2415:J2417"/>
    <mergeCell ref="B2418:B2633"/>
    <mergeCell ref="C2418:C2420"/>
    <mergeCell ref="D2418:D2420"/>
    <mergeCell ref="E2418:E2420"/>
    <mergeCell ref="F2418:F2420"/>
    <mergeCell ref="G2418:G2420"/>
    <mergeCell ref="H2418:H2420"/>
    <mergeCell ref="I2418:I2420"/>
    <mergeCell ref="J2418:J2420"/>
    <mergeCell ref="I2412:I2414"/>
    <mergeCell ref="J2412:J2414"/>
    <mergeCell ref="B2415:B2417"/>
    <mergeCell ref="C2415:C2417"/>
    <mergeCell ref="D2415:D2417"/>
    <mergeCell ref="E2415:E2417"/>
    <mergeCell ref="F2415:F2417"/>
    <mergeCell ref="G2415:G2417"/>
    <mergeCell ref="H2415:H2417"/>
    <mergeCell ref="I2415:I2417"/>
    <mergeCell ref="C2412:C2414"/>
    <mergeCell ref="D2412:D2414"/>
    <mergeCell ref="E2412:E2414"/>
    <mergeCell ref="F2412:F2414"/>
    <mergeCell ref="G2412:G2414"/>
    <mergeCell ref="H2412:H2414"/>
    <mergeCell ref="I2406:I2408"/>
    <mergeCell ref="J2406:J2408"/>
    <mergeCell ref="C2409:C2411"/>
    <mergeCell ref="D2409:D2411"/>
    <mergeCell ref="E2409:E2411"/>
    <mergeCell ref="F2409:F2411"/>
    <mergeCell ref="G2409:G2411"/>
    <mergeCell ref="H2409:H2411"/>
    <mergeCell ref="I2409:I2411"/>
    <mergeCell ref="J2409:J2411"/>
    <mergeCell ref="C2406:C2408"/>
    <mergeCell ref="D2406:D2408"/>
    <mergeCell ref="E2406:E2408"/>
    <mergeCell ref="F2406:F2408"/>
    <mergeCell ref="G2406:G2408"/>
    <mergeCell ref="H2406:H2408"/>
    <mergeCell ref="I2400:I2402"/>
    <mergeCell ref="J2400:J2402"/>
    <mergeCell ref="C2403:C2405"/>
    <mergeCell ref="D2403:D2405"/>
    <mergeCell ref="E2403:E2405"/>
    <mergeCell ref="F2403:F2405"/>
    <mergeCell ref="G2403:G2405"/>
    <mergeCell ref="H2403:H2405"/>
    <mergeCell ref="I2403:I2405"/>
    <mergeCell ref="J2403:J2405"/>
    <mergeCell ref="C2400:C2402"/>
    <mergeCell ref="D2400:D2402"/>
    <mergeCell ref="E2400:E2402"/>
    <mergeCell ref="F2400:F2402"/>
    <mergeCell ref="G2400:G2402"/>
    <mergeCell ref="H2400:H2402"/>
    <mergeCell ref="I2394:I2396"/>
    <mergeCell ref="J2394:J2396"/>
    <mergeCell ref="C2397:C2399"/>
    <mergeCell ref="D2397:D2399"/>
    <mergeCell ref="E2397:E2399"/>
    <mergeCell ref="F2397:F2399"/>
    <mergeCell ref="G2397:G2399"/>
    <mergeCell ref="H2397:H2399"/>
    <mergeCell ref="I2397:I2399"/>
    <mergeCell ref="J2397:J2399"/>
    <mergeCell ref="C2394:C2396"/>
    <mergeCell ref="D2394:D2396"/>
    <mergeCell ref="E2394:E2396"/>
    <mergeCell ref="F2394:F2396"/>
    <mergeCell ref="G2394:G2396"/>
    <mergeCell ref="H2394:H2396"/>
    <mergeCell ref="I2388:I2390"/>
    <mergeCell ref="J2388:J2390"/>
    <mergeCell ref="C2391:C2393"/>
    <mergeCell ref="D2391:D2393"/>
    <mergeCell ref="E2391:E2393"/>
    <mergeCell ref="F2391:F2393"/>
    <mergeCell ref="G2391:G2393"/>
    <mergeCell ref="H2391:H2393"/>
    <mergeCell ref="I2391:I2393"/>
    <mergeCell ref="J2391:J2393"/>
    <mergeCell ref="C2388:C2390"/>
    <mergeCell ref="D2388:D2390"/>
    <mergeCell ref="E2388:E2390"/>
    <mergeCell ref="F2388:F2390"/>
    <mergeCell ref="G2388:G2390"/>
    <mergeCell ref="H2388:H2390"/>
    <mergeCell ref="I2382:I2384"/>
    <mergeCell ref="J2382:J2384"/>
    <mergeCell ref="C2385:C2387"/>
    <mergeCell ref="D2385:D2387"/>
    <mergeCell ref="E2385:E2387"/>
    <mergeCell ref="F2385:F2387"/>
    <mergeCell ref="G2385:G2387"/>
    <mergeCell ref="H2385:H2387"/>
    <mergeCell ref="I2385:I2387"/>
    <mergeCell ref="J2385:J2387"/>
    <mergeCell ref="C2382:C2384"/>
    <mergeCell ref="D2382:D2384"/>
    <mergeCell ref="E2382:E2384"/>
    <mergeCell ref="F2382:F2384"/>
    <mergeCell ref="G2382:G2384"/>
    <mergeCell ref="H2382:H2384"/>
    <mergeCell ref="I2376:I2378"/>
    <mergeCell ref="J2376:J2378"/>
    <mergeCell ref="C2379:C2381"/>
    <mergeCell ref="D2379:D2381"/>
    <mergeCell ref="E2379:E2381"/>
    <mergeCell ref="F2379:F2381"/>
    <mergeCell ref="G2379:G2381"/>
    <mergeCell ref="H2379:H2381"/>
    <mergeCell ref="I2379:I2381"/>
    <mergeCell ref="J2379:J2381"/>
    <mergeCell ref="C2376:C2378"/>
    <mergeCell ref="D2376:D2378"/>
    <mergeCell ref="E2376:E2378"/>
    <mergeCell ref="F2376:F2378"/>
    <mergeCell ref="G2376:G2378"/>
    <mergeCell ref="H2376:H2378"/>
    <mergeCell ref="I2370:I2372"/>
    <mergeCell ref="J2370:J2372"/>
    <mergeCell ref="C2373:C2375"/>
    <mergeCell ref="D2373:D2375"/>
    <mergeCell ref="E2373:E2375"/>
    <mergeCell ref="F2373:F2375"/>
    <mergeCell ref="G2373:G2375"/>
    <mergeCell ref="H2373:H2375"/>
    <mergeCell ref="I2373:I2375"/>
    <mergeCell ref="J2373:J2375"/>
    <mergeCell ref="C2370:C2372"/>
    <mergeCell ref="D2370:D2372"/>
    <mergeCell ref="E2370:E2372"/>
    <mergeCell ref="F2370:F2372"/>
    <mergeCell ref="G2370:G2372"/>
    <mergeCell ref="H2370:H2372"/>
    <mergeCell ref="I2364:I2366"/>
    <mergeCell ref="J2364:J2366"/>
    <mergeCell ref="C2367:C2369"/>
    <mergeCell ref="D2367:D2369"/>
    <mergeCell ref="E2367:E2369"/>
    <mergeCell ref="F2367:F2369"/>
    <mergeCell ref="G2367:G2369"/>
    <mergeCell ref="H2367:H2369"/>
    <mergeCell ref="I2367:I2369"/>
    <mergeCell ref="J2367:J2369"/>
    <mergeCell ref="C2364:C2366"/>
    <mergeCell ref="D2364:D2366"/>
    <mergeCell ref="E2364:E2366"/>
    <mergeCell ref="F2364:F2366"/>
    <mergeCell ref="G2364:G2366"/>
    <mergeCell ref="H2364:H2366"/>
    <mergeCell ref="I2358:I2360"/>
    <mergeCell ref="J2358:J2360"/>
    <mergeCell ref="C2361:C2363"/>
    <mergeCell ref="D2361:D2363"/>
    <mergeCell ref="E2361:E2363"/>
    <mergeCell ref="F2361:F2363"/>
    <mergeCell ref="G2361:G2363"/>
    <mergeCell ref="H2361:H2363"/>
    <mergeCell ref="I2361:I2363"/>
    <mergeCell ref="J2361:J2363"/>
    <mergeCell ref="C2358:C2360"/>
    <mergeCell ref="D2358:D2360"/>
    <mergeCell ref="E2358:E2360"/>
    <mergeCell ref="F2358:F2360"/>
    <mergeCell ref="G2358:G2360"/>
    <mergeCell ref="H2358:H2360"/>
    <mergeCell ref="I2352:I2354"/>
    <mergeCell ref="J2352:J2354"/>
    <mergeCell ref="C2355:C2357"/>
    <mergeCell ref="D2355:D2357"/>
    <mergeCell ref="E2355:E2357"/>
    <mergeCell ref="F2355:F2357"/>
    <mergeCell ref="G2355:G2357"/>
    <mergeCell ref="H2355:H2357"/>
    <mergeCell ref="I2355:I2357"/>
    <mergeCell ref="J2355:J2357"/>
    <mergeCell ref="C2352:C2354"/>
    <mergeCell ref="D2352:D2354"/>
    <mergeCell ref="E2352:E2354"/>
    <mergeCell ref="F2352:F2354"/>
    <mergeCell ref="G2352:G2354"/>
    <mergeCell ref="H2352:H2354"/>
    <mergeCell ref="J2346:J2348"/>
    <mergeCell ref="B2349:B2414"/>
    <mergeCell ref="C2349:C2351"/>
    <mergeCell ref="D2349:D2351"/>
    <mergeCell ref="E2349:E2351"/>
    <mergeCell ref="F2349:F2351"/>
    <mergeCell ref="G2349:G2351"/>
    <mergeCell ref="H2349:H2351"/>
    <mergeCell ref="I2349:I2351"/>
    <mergeCell ref="J2349:J2351"/>
    <mergeCell ref="I2343:I2345"/>
    <mergeCell ref="J2343:J2345"/>
    <mergeCell ref="B2346:B2348"/>
    <mergeCell ref="C2346:C2348"/>
    <mergeCell ref="D2346:D2348"/>
    <mergeCell ref="E2346:E2348"/>
    <mergeCell ref="F2346:F2348"/>
    <mergeCell ref="G2346:G2348"/>
    <mergeCell ref="H2346:H2348"/>
    <mergeCell ref="I2346:I2348"/>
    <mergeCell ref="C2343:C2345"/>
    <mergeCell ref="D2343:D2345"/>
    <mergeCell ref="E2343:E2345"/>
    <mergeCell ref="F2343:F2345"/>
    <mergeCell ref="G2343:G2345"/>
    <mergeCell ref="H2343:H2345"/>
    <mergeCell ref="I2337:I2339"/>
    <mergeCell ref="J2337:J2339"/>
    <mergeCell ref="C2340:C2342"/>
    <mergeCell ref="D2340:D2342"/>
    <mergeCell ref="E2340:E2342"/>
    <mergeCell ref="F2340:F2342"/>
    <mergeCell ref="G2340:G2342"/>
    <mergeCell ref="H2340:H2342"/>
    <mergeCell ref="I2340:I2342"/>
    <mergeCell ref="J2340:J2342"/>
    <mergeCell ref="C2337:C2339"/>
    <mergeCell ref="D2337:D2339"/>
    <mergeCell ref="E2337:E2339"/>
    <mergeCell ref="F2337:F2339"/>
    <mergeCell ref="G2337:G2339"/>
    <mergeCell ref="H2337:H2339"/>
    <mergeCell ref="I2331:I2333"/>
    <mergeCell ref="J2331:J2333"/>
    <mergeCell ref="C2334:C2336"/>
    <mergeCell ref="D2334:D2336"/>
    <mergeCell ref="E2334:E2336"/>
    <mergeCell ref="F2334:F2336"/>
    <mergeCell ref="G2334:G2336"/>
    <mergeCell ref="H2334:H2336"/>
    <mergeCell ref="I2334:I2336"/>
    <mergeCell ref="J2334:J2336"/>
    <mergeCell ref="C2331:C2333"/>
    <mergeCell ref="D2331:D2333"/>
    <mergeCell ref="E2331:E2333"/>
    <mergeCell ref="F2331:F2333"/>
    <mergeCell ref="G2331:G2333"/>
    <mergeCell ref="H2331:H2333"/>
    <mergeCell ref="I2325:I2327"/>
    <mergeCell ref="J2325:J2327"/>
    <mergeCell ref="C2328:C2330"/>
    <mergeCell ref="D2328:D2330"/>
    <mergeCell ref="E2328:E2330"/>
    <mergeCell ref="F2328:F2330"/>
    <mergeCell ref="G2328:G2330"/>
    <mergeCell ref="H2328:H2330"/>
    <mergeCell ref="I2328:I2330"/>
    <mergeCell ref="J2328:J2330"/>
    <mergeCell ref="C2325:C2327"/>
    <mergeCell ref="D2325:D2327"/>
    <mergeCell ref="E2325:E2327"/>
    <mergeCell ref="F2325:F2327"/>
    <mergeCell ref="G2325:G2327"/>
    <mergeCell ref="H2325:H2327"/>
    <mergeCell ref="I2319:I2321"/>
    <mergeCell ref="J2319:J2321"/>
    <mergeCell ref="C2322:C2324"/>
    <mergeCell ref="D2322:D2324"/>
    <mergeCell ref="E2322:E2324"/>
    <mergeCell ref="F2322:F2324"/>
    <mergeCell ref="G2322:G2324"/>
    <mergeCell ref="H2322:H2324"/>
    <mergeCell ref="I2322:I2324"/>
    <mergeCell ref="J2322:J2324"/>
    <mergeCell ref="C2319:C2321"/>
    <mergeCell ref="D2319:D2321"/>
    <mergeCell ref="E2319:E2321"/>
    <mergeCell ref="F2319:F2321"/>
    <mergeCell ref="G2319:G2321"/>
    <mergeCell ref="H2319:H2321"/>
    <mergeCell ref="I2313:I2315"/>
    <mergeCell ref="J2313:J2315"/>
    <mergeCell ref="C2316:C2318"/>
    <mergeCell ref="D2316:D2318"/>
    <mergeCell ref="E2316:E2318"/>
    <mergeCell ref="F2316:F2318"/>
    <mergeCell ref="G2316:G2318"/>
    <mergeCell ref="H2316:H2318"/>
    <mergeCell ref="I2316:I2318"/>
    <mergeCell ref="J2316:J2318"/>
    <mergeCell ref="C2313:C2315"/>
    <mergeCell ref="D2313:D2315"/>
    <mergeCell ref="E2313:E2315"/>
    <mergeCell ref="F2313:F2315"/>
    <mergeCell ref="G2313:G2315"/>
    <mergeCell ref="H2313:H2315"/>
    <mergeCell ref="I2307:I2309"/>
    <mergeCell ref="J2307:J2309"/>
    <mergeCell ref="C2310:C2312"/>
    <mergeCell ref="D2310:D2312"/>
    <mergeCell ref="E2310:E2312"/>
    <mergeCell ref="F2310:F2312"/>
    <mergeCell ref="G2310:G2312"/>
    <mergeCell ref="H2310:H2312"/>
    <mergeCell ref="I2310:I2312"/>
    <mergeCell ref="J2310:J2312"/>
    <mergeCell ref="C2307:C2309"/>
    <mergeCell ref="D2307:D2309"/>
    <mergeCell ref="E2307:E2309"/>
    <mergeCell ref="F2307:F2309"/>
    <mergeCell ref="G2307:G2309"/>
    <mergeCell ref="H2307:H2309"/>
    <mergeCell ref="I2301:I2303"/>
    <mergeCell ref="J2301:J2303"/>
    <mergeCell ref="C2304:C2306"/>
    <mergeCell ref="D2304:D2306"/>
    <mergeCell ref="E2304:E2306"/>
    <mergeCell ref="F2304:F2306"/>
    <mergeCell ref="G2304:G2306"/>
    <mergeCell ref="H2304:H2306"/>
    <mergeCell ref="I2304:I2306"/>
    <mergeCell ref="J2304:J2306"/>
    <mergeCell ref="C2301:C2303"/>
    <mergeCell ref="D2301:D2303"/>
    <mergeCell ref="E2301:E2303"/>
    <mergeCell ref="F2301:F2303"/>
    <mergeCell ref="G2301:G2303"/>
    <mergeCell ref="H2301:H2303"/>
    <mergeCell ref="I2295:I2297"/>
    <mergeCell ref="J2295:J2297"/>
    <mergeCell ref="C2298:C2300"/>
    <mergeCell ref="D2298:D2300"/>
    <mergeCell ref="E2298:E2300"/>
    <mergeCell ref="F2298:F2300"/>
    <mergeCell ref="G2298:G2300"/>
    <mergeCell ref="H2298:H2300"/>
    <mergeCell ref="I2298:I2300"/>
    <mergeCell ref="J2298:J2300"/>
    <mergeCell ref="C2295:C2297"/>
    <mergeCell ref="D2295:D2297"/>
    <mergeCell ref="E2295:E2297"/>
    <mergeCell ref="F2295:F2297"/>
    <mergeCell ref="G2295:G2297"/>
    <mergeCell ref="H2295:H2297"/>
    <mergeCell ref="I2289:I2291"/>
    <mergeCell ref="J2289:J2291"/>
    <mergeCell ref="C2292:C2294"/>
    <mergeCell ref="D2292:D2294"/>
    <mergeCell ref="E2292:E2294"/>
    <mergeCell ref="F2292:F2294"/>
    <mergeCell ref="G2292:G2294"/>
    <mergeCell ref="H2292:H2294"/>
    <mergeCell ref="I2292:I2294"/>
    <mergeCell ref="J2292:J2294"/>
    <mergeCell ref="H2286:H2288"/>
    <mergeCell ref="I2286:I2288"/>
    <mergeCell ref="J2286:J2288"/>
    <mergeCell ref="B2289:B2345"/>
    <mergeCell ref="C2289:C2291"/>
    <mergeCell ref="D2289:D2291"/>
    <mergeCell ref="E2289:E2291"/>
    <mergeCell ref="F2289:F2291"/>
    <mergeCell ref="G2289:G2291"/>
    <mergeCell ref="H2289:H2291"/>
    <mergeCell ref="B2286:B2288"/>
    <mergeCell ref="C2286:C2288"/>
    <mergeCell ref="D2286:D2288"/>
    <mergeCell ref="E2286:E2288"/>
    <mergeCell ref="F2286:F2288"/>
    <mergeCell ref="G2286:G2288"/>
    <mergeCell ref="I2280:I2282"/>
    <mergeCell ref="J2280:J2282"/>
    <mergeCell ref="C2283:C2285"/>
    <mergeCell ref="D2283:D2285"/>
    <mergeCell ref="E2283:E2285"/>
    <mergeCell ref="F2283:F2285"/>
    <mergeCell ref="G2283:G2285"/>
    <mergeCell ref="H2283:H2285"/>
    <mergeCell ref="I2283:I2285"/>
    <mergeCell ref="J2283:J2285"/>
    <mergeCell ref="C2280:C2282"/>
    <mergeCell ref="D2280:D2282"/>
    <mergeCell ref="E2280:E2282"/>
    <mergeCell ref="F2280:F2282"/>
    <mergeCell ref="G2280:G2282"/>
    <mergeCell ref="H2280:H2282"/>
    <mergeCell ref="I2274:I2276"/>
    <mergeCell ref="J2274:J2276"/>
    <mergeCell ref="C2277:C2279"/>
    <mergeCell ref="D2277:D2279"/>
    <mergeCell ref="E2277:E2279"/>
    <mergeCell ref="F2277:F2279"/>
    <mergeCell ref="G2277:G2279"/>
    <mergeCell ref="H2277:H2279"/>
    <mergeCell ref="I2277:I2279"/>
    <mergeCell ref="J2277:J2279"/>
    <mergeCell ref="C2274:C2276"/>
    <mergeCell ref="D2274:D2276"/>
    <mergeCell ref="E2274:E2276"/>
    <mergeCell ref="F2274:F2276"/>
    <mergeCell ref="G2274:G2276"/>
    <mergeCell ref="H2274:H2276"/>
    <mergeCell ref="I2268:I2270"/>
    <mergeCell ref="J2268:J2270"/>
    <mergeCell ref="C2271:C2273"/>
    <mergeCell ref="D2271:D2273"/>
    <mergeCell ref="E2271:E2273"/>
    <mergeCell ref="F2271:F2273"/>
    <mergeCell ref="G2271:G2273"/>
    <mergeCell ref="H2271:H2273"/>
    <mergeCell ref="I2271:I2273"/>
    <mergeCell ref="J2271:J2273"/>
    <mergeCell ref="C2268:C2270"/>
    <mergeCell ref="D2268:D2270"/>
    <mergeCell ref="E2268:E2270"/>
    <mergeCell ref="F2268:F2270"/>
    <mergeCell ref="G2268:G2270"/>
    <mergeCell ref="H2268:H2270"/>
    <mergeCell ref="I2262:I2264"/>
    <mergeCell ref="J2262:J2264"/>
    <mergeCell ref="C2265:C2267"/>
    <mergeCell ref="D2265:D2267"/>
    <mergeCell ref="E2265:E2267"/>
    <mergeCell ref="F2265:F2267"/>
    <mergeCell ref="G2265:G2267"/>
    <mergeCell ref="H2265:H2267"/>
    <mergeCell ref="I2265:I2267"/>
    <mergeCell ref="J2265:J2267"/>
    <mergeCell ref="C2262:C2264"/>
    <mergeCell ref="D2262:D2264"/>
    <mergeCell ref="E2262:E2264"/>
    <mergeCell ref="F2262:F2264"/>
    <mergeCell ref="G2262:G2264"/>
    <mergeCell ref="H2262:H2264"/>
    <mergeCell ref="I2256:I2258"/>
    <mergeCell ref="J2256:J2258"/>
    <mergeCell ref="C2259:C2261"/>
    <mergeCell ref="D2259:D2261"/>
    <mergeCell ref="E2259:E2261"/>
    <mergeCell ref="F2259:F2261"/>
    <mergeCell ref="G2259:G2261"/>
    <mergeCell ref="H2259:H2261"/>
    <mergeCell ref="I2259:I2261"/>
    <mergeCell ref="J2259:J2261"/>
    <mergeCell ref="C2256:C2258"/>
    <mergeCell ref="D2256:D2258"/>
    <mergeCell ref="E2256:E2258"/>
    <mergeCell ref="F2256:F2258"/>
    <mergeCell ref="G2256:G2258"/>
    <mergeCell ref="H2256:H2258"/>
    <mergeCell ref="I2250:I2252"/>
    <mergeCell ref="J2250:J2252"/>
    <mergeCell ref="C2253:C2255"/>
    <mergeCell ref="D2253:D2255"/>
    <mergeCell ref="E2253:E2255"/>
    <mergeCell ref="F2253:F2255"/>
    <mergeCell ref="G2253:G2255"/>
    <mergeCell ref="H2253:H2255"/>
    <mergeCell ref="I2253:I2255"/>
    <mergeCell ref="J2253:J2255"/>
    <mergeCell ref="C2250:C2252"/>
    <mergeCell ref="D2250:D2252"/>
    <mergeCell ref="E2250:E2252"/>
    <mergeCell ref="F2250:F2252"/>
    <mergeCell ref="G2250:G2252"/>
    <mergeCell ref="H2250:H2252"/>
    <mergeCell ref="I2244:I2246"/>
    <mergeCell ref="J2244:J2246"/>
    <mergeCell ref="C2247:C2249"/>
    <mergeCell ref="D2247:D2249"/>
    <mergeCell ref="E2247:E2249"/>
    <mergeCell ref="F2247:F2249"/>
    <mergeCell ref="G2247:G2249"/>
    <mergeCell ref="H2247:H2249"/>
    <mergeCell ref="I2247:I2249"/>
    <mergeCell ref="J2247:J2249"/>
    <mergeCell ref="C2244:C2246"/>
    <mergeCell ref="D2244:D2246"/>
    <mergeCell ref="E2244:E2246"/>
    <mergeCell ref="F2244:F2246"/>
    <mergeCell ref="G2244:G2246"/>
    <mergeCell ref="H2244:H2246"/>
    <mergeCell ref="I2238:I2240"/>
    <mergeCell ref="J2238:J2240"/>
    <mergeCell ref="C2241:C2243"/>
    <mergeCell ref="D2241:D2243"/>
    <mergeCell ref="E2241:E2243"/>
    <mergeCell ref="F2241:F2243"/>
    <mergeCell ref="G2241:G2243"/>
    <mergeCell ref="H2241:H2243"/>
    <mergeCell ref="I2241:I2243"/>
    <mergeCell ref="J2241:J2243"/>
    <mergeCell ref="C2238:C2240"/>
    <mergeCell ref="D2238:D2240"/>
    <mergeCell ref="E2238:E2240"/>
    <mergeCell ref="F2238:F2240"/>
    <mergeCell ref="G2238:G2240"/>
    <mergeCell ref="H2238:H2240"/>
    <mergeCell ref="I2232:I2234"/>
    <mergeCell ref="J2232:J2234"/>
    <mergeCell ref="C2235:C2237"/>
    <mergeCell ref="D2235:D2237"/>
    <mergeCell ref="E2235:E2237"/>
    <mergeCell ref="F2235:F2237"/>
    <mergeCell ref="G2235:G2237"/>
    <mergeCell ref="H2235:H2237"/>
    <mergeCell ref="I2235:I2237"/>
    <mergeCell ref="J2235:J2237"/>
    <mergeCell ref="C2232:C2234"/>
    <mergeCell ref="D2232:D2234"/>
    <mergeCell ref="E2232:E2234"/>
    <mergeCell ref="F2232:F2234"/>
    <mergeCell ref="G2232:G2234"/>
    <mergeCell ref="H2232:H2234"/>
    <mergeCell ref="I2226:I2228"/>
    <mergeCell ref="J2226:J2228"/>
    <mergeCell ref="C2229:C2231"/>
    <mergeCell ref="D2229:D2231"/>
    <mergeCell ref="E2229:E2231"/>
    <mergeCell ref="F2229:F2231"/>
    <mergeCell ref="G2229:G2231"/>
    <mergeCell ref="H2229:H2231"/>
    <mergeCell ref="I2229:I2231"/>
    <mergeCell ref="J2229:J2231"/>
    <mergeCell ref="C2226:C2228"/>
    <mergeCell ref="D2226:D2228"/>
    <mergeCell ref="E2226:E2228"/>
    <mergeCell ref="F2226:F2228"/>
    <mergeCell ref="G2226:G2228"/>
    <mergeCell ref="H2226:H2228"/>
    <mergeCell ref="I2220:I2222"/>
    <mergeCell ref="J2220:J2222"/>
    <mergeCell ref="C2223:C2225"/>
    <mergeCell ref="D2223:D2225"/>
    <mergeCell ref="E2223:E2225"/>
    <mergeCell ref="F2223:F2225"/>
    <mergeCell ref="G2223:G2225"/>
    <mergeCell ref="H2223:H2225"/>
    <mergeCell ref="I2223:I2225"/>
    <mergeCell ref="J2223:J2225"/>
    <mergeCell ref="C2220:C2222"/>
    <mergeCell ref="D2220:D2222"/>
    <mergeCell ref="E2220:E2222"/>
    <mergeCell ref="F2220:F2222"/>
    <mergeCell ref="G2220:G2222"/>
    <mergeCell ref="H2220:H2222"/>
    <mergeCell ref="I2214:I2216"/>
    <mergeCell ref="J2214:J2216"/>
    <mergeCell ref="C2217:C2219"/>
    <mergeCell ref="D2217:D2219"/>
    <mergeCell ref="E2217:E2219"/>
    <mergeCell ref="F2217:F2219"/>
    <mergeCell ref="G2217:G2219"/>
    <mergeCell ref="H2217:H2219"/>
    <mergeCell ref="I2217:I2219"/>
    <mergeCell ref="J2217:J2219"/>
    <mergeCell ref="C2214:C2216"/>
    <mergeCell ref="D2214:D2216"/>
    <mergeCell ref="E2214:E2216"/>
    <mergeCell ref="F2214:F2216"/>
    <mergeCell ref="G2214:G2216"/>
    <mergeCell ref="H2214:H2216"/>
    <mergeCell ref="I2208:I2210"/>
    <mergeCell ref="J2208:J2210"/>
    <mergeCell ref="C2211:C2213"/>
    <mergeCell ref="D2211:D2213"/>
    <mergeCell ref="E2211:E2213"/>
    <mergeCell ref="F2211:F2213"/>
    <mergeCell ref="G2211:G2213"/>
    <mergeCell ref="H2211:H2213"/>
    <mergeCell ref="I2211:I2213"/>
    <mergeCell ref="J2211:J2213"/>
    <mergeCell ref="C2208:C2210"/>
    <mergeCell ref="D2208:D2210"/>
    <mergeCell ref="E2208:E2210"/>
    <mergeCell ref="F2208:F2210"/>
    <mergeCell ref="G2208:G2210"/>
    <mergeCell ref="H2208:H2210"/>
    <mergeCell ref="I2202:I2204"/>
    <mergeCell ref="J2202:J2204"/>
    <mergeCell ref="C2205:C2207"/>
    <mergeCell ref="D2205:D2207"/>
    <mergeCell ref="E2205:E2207"/>
    <mergeCell ref="F2205:F2207"/>
    <mergeCell ref="G2205:G2207"/>
    <mergeCell ref="H2205:H2207"/>
    <mergeCell ref="I2205:I2207"/>
    <mergeCell ref="J2205:J2207"/>
    <mergeCell ref="C2202:C2204"/>
    <mergeCell ref="D2202:D2204"/>
    <mergeCell ref="E2202:E2204"/>
    <mergeCell ref="F2202:F2204"/>
    <mergeCell ref="G2202:G2204"/>
    <mergeCell ref="H2202:H2204"/>
    <mergeCell ref="I2196:I2198"/>
    <mergeCell ref="J2196:J2198"/>
    <mergeCell ref="C2199:C2201"/>
    <mergeCell ref="D2199:D2201"/>
    <mergeCell ref="E2199:E2201"/>
    <mergeCell ref="F2199:F2201"/>
    <mergeCell ref="G2199:G2201"/>
    <mergeCell ref="H2199:H2201"/>
    <mergeCell ref="I2199:I2201"/>
    <mergeCell ref="J2199:J2201"/>
    <mergeCell ref="C2196:C2198"/>
    <mergeCell ref="D2196:D2198"/>
    <mergeCell ref="E2196:E2198"/>
    <mergeCell ref="F2196:F2198"/>
    <mergeCell ref="G2196:G2198"/>
    <mergeCell ref="H2196:H2198"/>
    <mergeCell ref="I2190:I2192"/>
    <mergeCell ref="J2190:J2192"/>
    <mergeCell ref="C2193:C2195"/>
    <mergeCell ref="D2193:D2195"/>
    <mergeCell ref="E2193:E2195"/>
    <mergeCell ref="F2193:F2195"/>
    <mergeCell ref="G2193:G2195"/>
    <mergeCell ref="H2193:H2195"/>
    <mergeCell ref="I2193:I2195"/>
    <mergeCell ref="J2193:J2195"/>
    <mergeCell ref="C2190:C2192"/>
    <mergeCell ref="D2190:D2192"/>
    <mergeCell ref="E2190:E2192"/>
    <mergeCell ref="F2190:F2192"/>
    <mergeCell ref="G2190:G2192"/>
    <mergeCell ref="H2190:H2192"/>
    <mergeCell ref="I2184:I2186"/>
    <mergeCell ref="J2184:J2186"/>
    <mergeCell ref="C2187:C2189"/>
    <mergeCell ref="D2187:D2189"/>
    <mergeCell ref="E2187:E2189"/>
    <mergeCell ref="F2187:F2189"/>
    <mergeCell ref="G2187:G2189"/>
    <mergeCell ref="H2187:H2189"/>
    <mergeCell ref="I2187:I2189"/>
    <mergeCell ref="J2187:J2189"/>
    <mergeCell ref="C2184:C2186"/>
    <mergeCell ref="D2184:D2186"/>
    <mergeCell ref="E2184:E2186"/>
    <mergeCell ref="F2184:F2186"/>
    <mergeCell ref="G2184:G2186"/>
    <mergeCell ref="H2184:H2186"/>
    <mergeCell ref="I2178:I2180"/>
    <mergeCell ref="J2178:J2180"/>
    <mergeCell ref="C2181:C2183"/>
    <mergeCell ref="D2181:D2183"/>
    <mergeCell ref="E2181:E2183"/>
    <mergeCell ref="F2181:F2183"/>
    <mergeCell ref="G2181:G2183"/>
    <mergeCell ref="H2181:H2183"/>
    <mergeCell ref="I2181:I2183"/>
    <mergeCell ref="J2181:J2183"/>
    <mergeCell ref="C2178:C2180"/>
    <mergeCell ref="D2178:D2180"/>
    <mergeCell ref="E2178:E2180"/>
    <mergeCell ref="F2178:F2180"/>
    <mergeCell ref="G2178:G2180"/>
    <mergeCell ref="H2178:H2180"/>
    <mergeCell ref="I2172:I2174"/>
    <mergeCell ref="J2172:J2174"/>
    <mergeCell ref="C2175:C2177"/>
    <mergeCell ref="D2175:D2177"/>
    <mergeCell ref="E2175:E2177"/>
    <mergeCell ref="F2175:F2177"/>
    <mergeCell ref="G2175:G2177"/>
    <mergeCell ref="H2175:H2177"/>
    <mergeCell ref="I2175:I2177"/>
    <mergeCell ref="J2175:J2177"/>
    <mergeCell ref="C2172:C2174"/>
    <mergeCell ref="D2172:D2174"/>
    <mergeCell ref="E2172:E2174"/>
    <mergeCell ref="F2172:F2174"/>
    <mergeCell ref="G2172:G2174"/>
    <mergeCell ref="H2172:H2174"/>
    <mergeCell ref="I2166:I2168"/>
    <mergeCell ref="J2166:J2168"/>
    <mergeCell ref="C2169:C2171"/>
    <mergeCell ref="D2169:D2171"/>
    <mergeCell ref="E2169:E2171"/>
    <mergeCell ref="F2169:F2171"/>
    <mergeCell ref="G2169:G2171"/>
    <mergeCell ref="H2169:H2171"/>
    <mergeCell ref="I2169:I2171"/>
    <mergeCell ref="J2169:J2171"/>
    <mergeCell ref="C2166:C2168"/>
    <mergeCell ref="D2166:D2168"/>
    <mergeCell ref="E2166:E2168"/>
    <mergeCell ref="F2166:F2168"/>
    <mergeCell ref="G2166:G2168"/>
    <mergeCell ref="H2166:H2168"/>
    <mergeCell ref="I2160:I2162"/>
    <mergeCell ref="J2160:J2162"/>
    <mergeCell ref="C2163:C2165"/>
    <mergeCell ref="D2163:D2165"/>
    <mergeCell ref="E2163:E2165"/>
    <mergeCell ref="F2163:F2165"/>
    <mergeCell ref="G2163:G2165"/>
    <mergeCell ref="H2163:H2165"/>
    <mergeCell ref="I2163:I2165"/>
    <mergeCell ref="J2163:J2165"/>
    <mergeCell ref="C2160:C2162"/>
    <mergeCell ref="D2160:D2162"/>
    <mergeCell ref="E2160:E2162"/>
    <mergeCell ref="F2160:F2162"/>
    <mergeCell ref="G2160:G2162"/>
    <mergeCell ref="H2160:H2162"/>
    <mergeCell ref="I2154:I2156"/>
    <mergeCell ref="J2154:J2156"/>
    <mergeCell ref="C2157:C2159"/>
    <mergeCell ref="D2157:D2159"/>
    <mergeCell ref="E2157:E2159"/>
    <mergeCell ref="F2157:F2159"/>
    <mergeCell ref="G2157:G2159"/>
    <mergeCell ref="H2157:H2159"/>
    <mergeCell ref="I2157:I2159"/>
    <mergeCell ref="J2157:J2159"/>
    <mergeCell ref="C2154:C2156"/>
    <mergeCell ref="D2154:D2156"/>
    <mergeCell ref="E2154:E2156"/>
    <mergeCell ref="F2154:F2156"/>
    <mergeCell ref="G2154:G2156"/>
    <mergeCell ref="H2154:H2156"/>
    <mergeCell ref="I2148:I2150"/>
    <mergeCell ref="J2148:J2150"/>
    <mergeCell ref="C2151:C2153"/>
    <mergeCell ref="D2151:D2153"/>
    <mergeCell ref="E2151:E2153"/>
    <mergeCell ref="F2151:F2153"/>
    <mergeCell ref="G2151:G2153"/>
    <mergeCell ref="H2151:H2153"/>
    <mergeCell ref="I2151:I2153"/>
    <mergeCell ref="J2151:J2153"/>
    <mergeCell ref="C2148:C2150"/>
    <mergeCell ref="D2148:D2150"/>
    <mergeCell ref="E2148:E2150"/>
    <mergeCell ref="F2148:F2150"/>
    <mergeCell ref="G2148:G2150"/>
    <mergeCell ref="H2148:H2150"/>
    <mergeCell ref="I2142:I2144"/>
    <mergeCell ref="J2142:J2144"/>
    <mergeCell ref="C2145:C2147"/>
    <mergeCell ref="D2145:D2147"/>
    <mergeCell ref="E2145:E2147"/>
    <mergeCell ref="F2145:F2147"/>
    <mergeCell ref="G2145:G2147"/>
    <mergeCell ref="H2145:H2147"/>
    <mergeCell ref="I2145:I2147"/>
    <mergeCell ref="J2145:J2147"/>
    <mergeCell ref="C2142:C2144"/>
    <mergeCell ref="D2142:D2144"/>
    <mergeCell ref="E2142:E2144"/>
    <mergeCell ref="F2142:F2144"/>
    <mergeCell ref="G2142:G2144"/>
    <mergeCell ref="H2142:H2144"/>
    <mergeCell ref="I2136:I2138"/>
    <mergeCell ref="J2136:J2138"/>
    <mergeCell ref="C2139:C2141"/>
    <mergeCell ref="D2139:D2141"/>
    <mergeCell ref="E2139:E2141"/>
    <mergeCell ref="F2139:F2141"/>
    <mergeCell ref="G2139:G2141"/>
    <mergeCell ref="H2139:H2141"/>
    <mergeCell ref="I2139:I2141"/>
    <mergeCell ref="J2139:J2141"/>
    <mergeCell ref="C2136:C2138"/>
    <mergeCell ref="D2136:D2138"/>
    <mergeCell ref="E2136:E2138"/>
    <mergeCell ref="F2136:F2138"/>
    <mergeCell ref="G2136:G2138"/>
    <mergeCell ref="H2136:H2138"/>
    <mergeCell ref="I2130:I2132"/>
    <mergeCell ref="J2130:J2132"/>
    <mergeCell ref="C2133:C2135"/>
    <mergeCell ref="D2133:D2135"/>
    <mergeCell ref="E2133:E2135"/>
    <mergeCell ref="F2133:F2135"/>
    <mergeCell ref="G2133:G2135"/>
    <mergeCell ref="H2133:H2135"/>
    <mergeCell ref="I2133:I2135"/>
    <mergeCell ref="J2133:J2135"/>
    <mergeCell ref="C2130:C2132"/>
    <mergeCell ref="D2130:D2132"/>
    <mergeCell ref="E2130:E2132"/>
    <mergeCell ref="F2130:F2132"/>
    <mergeCell ref="G2130:G2132"/>
    <mergeCell ref="H2130:H2132"/>
    <mergeCell ref="I2124:I2126"/>
    <mergeCell ref="J2124:J2126"/>
    <mergeCell ref="C2127:C2129"/>
    <mergeCell ref="D2127:D2129"/>
    <mergeCell ref="E2127:E2129"/>
    <mergeCell ref="F2127:F2129"/>
    <mergeCell ref="G2127:G2129"/>
    <mergeCell ref="H2127:H2129"/>
    <mergeCell ref="I2127:I2129"/>
    <mergeCell ref="J2127:J2129"/>
    <mergeCell ref="C2124:C2126"/>
    <mergeCell ref="D2124:D2126"/>
    <mergeCell ref="E2124:E2126"/>
    <mergeCell ref="F2124:F2126"/>
    <mergeCell ref="G2124:G2126"/>
    <mergeCell ref="H2124:H2126"/>
    <mergeCell ref="I2118:I2120"/>
    <mergeCell ref="J2118:J2120"/>
    <mergeCell ref="C2121:C2123"/>
    <mergeCell ref="D2121:D2123"/>
    <mergeCell ref="E2121:E2123"/>
    <mergeCell ref="F2121:F2123"/>
    <mergeCell ref="G2121:G2123"/>
    <mergeCell ref="H2121:H2123"/>
    <mergeCell ref="I2121:I2123"/>
    <mergeCell ref="J2121:J2123"/>
    <mergeCell ref="C2118:C2120"/>
    <mergeCell ref="D2118:D2120"/>
    <mergeCell ref="E2118:E2120"/>
    <mergeCell ref="F2118:F2120"/>
    <mergeCell ref="G2118:G2120"/>
    <mergeCell ref="H2118:H2120"/>
    <mergeCell ref="I2112:I2114"/>
    <mergeCell ref="J2112:J2114"/>
    <mergeCell ref="C2115:C2117"/>
    <mergeCell ref="D2115:D2117"/>
    <mergeCell ref="E2115:E2117"/>
    <mergeCell ref="F2115:F2117"/>
    <mergeCell ref="G2115:G2117"/>
    <mergeCell ref="H2115:H2117"/>
    <mergeCell ref="I2115:I2117"/>
    <mergeCell ref="J2115:J2117"/>
    <mergeCell ref="C2112:C2114"/>
    <mergeCell ref="D2112:D2114"/>
    <mergeCell ref="E2112:E2114"/>
    <mergeCell ref="F2112:F2114"/>
    <mergeCell ref="G2112:G2114"/>
    <mergeCell ref="H2112:H2114"/>
    <mergeCell ref="I2106:I2108"/>
    <mergeCell ref="J2106:J2108"/>
    <mergeCell ref="C2109:C2111"/>
    <mergeCell ref="D2109:D2111"/>
    <mergeCell ref="E2109:E2111"/>
    <mergeCell ref="F2109:F2111"/>
    <mergeCell ref="G2109:G2111"/>
    <mergeCell ref="H2109:H2111"/>
    <mergeCell ref="I2109:I2111"/>
    <mergeCell ref="J2109:J2111"/>
    <mergeCell ref="C2106:C2108"/>
    <mergeCell ref="D2106:D2108"/>
    <mergeCell ref="E2106:E2108"/>
    <mergeCell ref="F2106:F2108"/>
    <mergeCell ref="G2106:G2108"/>
    <mergeCell ref="H2106:H2108"/>
    <mergeCell ref="I2100:I2102"/>
    <mergeCell ref="J2100:J2102"/>
    <mergeCell ref="C2103:C2105"/>
    <mergeCell ref="D2103:D2105"/>
    <mergeCell ref="E2103:E2105"/>
    <mergeCell ref="F2103:F2105"/>
    <mergeCell ref="G2103:G2105"/>
    <mergeCell ref="H2103:H2105"/>
    <mergeCell ref="I2103:I2105"/>
    <mergeCell ref="J2103:J2105"/>
    <mergeCell ref="C2100:C2102"/>
    <mergeCell ref="D2100:D2102"/>
    <mergeCell ref="E2100:E2102"/>
    <mergeCell ref="F2100:F2102"/>
    <mergeCell ref="G2100:G2102"/>
    <mergeCell ref="H2100:H2102"/>
    <mergeCell ref="I2094:I2096"/>
    <mergeCell ref="J2094:J2096"/>
    <mergeCell ref="C2097:C2099"/>
    <mergeCell ref="D2097:D2099"/>
    <mergeCell ref="E2097:E2099"/>
    <mergeCell ref="F2097:F2099"/>
    <mergeCell ref="G2097:G2099"/>
    <mergeCell ref="H2097:H2099"/>
    <mergeCell ref="I2097:I2099"/>
    <mergeCell ref="J2097:J2099"/>
    <mergeCell ref="C2094:C2096"/>
    <mergeCell ref="D2094:D2096"/>
    <mergeCell ref="E2094:E2096"/>
    <mergeCell ref="F2094:F2096"/>
    <mergeCell ref="G2094:G2096"/>
    <mergeCell ref="H2094:H2096"/>
    <mergeCell ref="I2088:I2090"/>
    <mergeCell ref="J2088:J2090"/>
    <mergeCell ref="C2091:C2093"/>
    <mergeCell ref="D2091:D2093"/>
    <mergeCell ref="E2091:E2093"/>
    <mergeCell ref="F2091:F2093"/>
    <mergeCell ref="G2091:G2093"/>
    <mergeCell ref="H2091:H2093"/>
    <mergeCell ref="I2091:I2093"/>
    <mergeCell ref="J2091:J2093"/>
    <mergeCell ref="C2088:C2090"/>
    <mergeCell ref="D2088:D2090"/>
    <mergeCell ref="E2088:E2090"/>
    <mergeCell ref="F2088:F2090"/>
    <mergeCell ref="G2088:G2090"/>
    <mergeCell ref="H2088:H2090"/>
    <mergeCell ref="I2082:I2084"/>
    <mergeCell ref="J2082:J2084"/>
    <mergeCell ref="C2085:C2087"/>
    <mergeCell ref="D2085:D2087"/>
    <mergeCell ref="E2085:E2087"/>
    <mergeCell ref="F2085:F2087"/>
    <mergeCell ref="G2085:G2087"/>
    <mergeCell ref="H2085:H2087"/>
    <mergeCell ref="I2085:I2087"/>
    <mergeCell ref="J2085:J2087"/>
    <mergeCell ref="C2082:C2084"/>
    <mergeCell ref="D2082:D2084"/>
    <mergeCell ref="E2082:E2084"/>
    <mergeCell ref="F2082:F2084"/>
    <mergeCell ref="G2082:G2084"/>
    <mergeCell ref="H2082:H2084"/>
    <mergeCell ref="I2076:I2078"/>
    <mergeCell ref="J2076:J2078"/>
    <mergeCell ref="C2079:C2081"/>
    <mergeCell ref="D2079:D2081"/>
    <mergeCell ref="E2079:E2081"/>
    <mergeCell ref="F2079:F2081"/>
    <mergeCell ref="G2079:G2081"/>
    <mergeCell ref="H2079:H2081"/>
    <mergeCell ref="I2079:I2081"/>
    <mergeCell ref="J2079:J2081"/>
    <mergeCell ref="C2076:C2078"/>
    <mergeCell ref="D2076:D2078"/>
    <mergeCell ref="E2076:E2078"/>
    <mergeCell ref="F2076:F2078"/>
    <mergeCell ref="G2076:G2078"/>
    <mergeCell ref="H2076:H2078"/>
    <mergeCell ref="I2070:I2072"/>
    <mergeCell ref="J2070:J2072"/>
    <mergeCell ref="C2073:C2075"/>
    <mergeCell ref="D2073:D2075"/>
    <mergeCell ref="E2073:E2075"/>
    <mergeCell ref="F2073:F2075"/>
    <mergeCell ref="G2073:G2075"/>
    <mergeCell ref="H2073:H2075"/>
    <mergeCell ref="I2073:I2075"/>
    <mergeCell ref="J2073:J2075"/>
    <mergeCell ref="C2070:C2072"/>
    <mergeCell ref="D2070:D2072"/>
    <mergeCell ref="E2070:E2072"/>
    <mergeCell ref="F2070:F2072"/>
    <mergeCell ref="G2070:G2072"/>
    <mergeCell ref="H2070:H2072"/>
    <mergeCell ref="I2064:I2066"/>
    <mergeCell ref="J2064:J2066"/>
    <mergeCell ref="C2067:C2069"/>
    <mergeCell ref="D2067:D2069"/>
    <mergeCell ref="E2067:E2069"/>
    <mergeCell ref="F2067:F2069"/>
    <mergeCell ref="G2067:G2069"/>
    <mergeCell ref="H2067:H2069"/>
    <mergeCell ref="I2067:I2069"/>
    <mergeCell ref="J2067:J2069"/>
    <mergeCell ref="C2064:C2066"/>
    <mergeCell ref="D2064:D2066"/>
    <mergeCell ref="E2064:E2066"/>
    <mergeCell ref="F2064:F2066"/>
    <mergeCell ref="G2064:G2066"/>
    <mergeCell ref="H2064:H2066"/>
    <mergeCell ref="I2058:I2060"/>
    <mergeCell ref="J2058:J2060"/>
    <mergeCell ref="C2061:C2063"/>
    <mergeCell ref="D2061:D2063"/>
    <mergeCell ref="E2061:E2063"/>
    <mergeCell ref="F2061:F2063"/>
    <mergeCell ref="G2061:G2063"/>
    <mergeCell ref="H2061:H2063"/>
    <mergeCell ref="I2061:I2063"/>
    <mergeCell ref="J2061:J2063"/>
    <mergeCell ref="C2058:C2060"/>
    <mergeCell ref="D2058:D2060"/>
    <mergeCell ref="E2058:E2060"/>
    <mergeCell ref="F2058:F2060"/>
    <mergeCell ref="G2058:G2060"/>
    <mergeCell ref="H2058:H2060"/>
    <mergeCell ref="I2052:I2054"/>
    <mergeCell ref="J2052:J2054"/>
    <mergeCell ref="C2055:C2057"/>
    <mergeCell ref="D2055:D2057"/>
    <mergeCell ref="E2055:E2057"/>
    <mergeCell ref="F2055:F2057"/>
    <mergeCell ref="G2055:G2057"/>
    <mergeCell ref="H2055:H2057"/>
    <mergeCell ref="I2055:I2057"/>
    <mergeCell ref="J2055:J2057"/>
    <mergeCell ref="C2052:C2054"/>
    <mergeCell ref="D2052:D2054"/>
    <mergeCell ref="E2052:E2054"/>
    <mergeCell ref="F2052:F2054"/>
    <mergeCell ref="G2052:G2054"/>
    <mergeCell ref="H2052:H2054"/>
    <mergeCell ref="J2046:J2048"/>
    <mergeCell ref="B2049:B2285"/>
    <mergeCell ref="C2049:C2051"/>
    <mergeCell ref="D2049:D2051"/>
    <mergeCell ref="E2049:E2051"/>
    <mergeCell ref="F2049:F2051"/>
    <mergeCell ref="G2049:G2051"/>
    <mergeCell ref="H2049:H2051"/>
    <mergeCell ref="I2049:I2051"/>
    <mergeCell ref="J2049:J2051"/>
    <mergeCell ref="I2043:I2045"/>
    <mergeCell ref="J2043:J2045"/>
    <mergeCell ref="B2046:B2048"/>
    <mergeCell ref="C2046:C2048"/>
    <mergeCell ref="D2046:D2048"/>
    <mergeCell ref="E2046:E2048"/>
    <mergeCell ref="F2046:F2048"/>
    <mergeCell ref="G2046:G2048"/>
    <mergeCell ref="H2046:H2048"/>
    <mergeCell ref="I2046:I2048"/>
    <mergeCell ref="C2043:C2045"/>
    <mergeCell ref="D2043:D2045"/>
    <mergeCell ref="E2043:E2045"/>
    <mergeCell ref="F2043:F2045"/>
    <mergeCell ref="G2043:G2045"/>
    <mergeCell ref="H2043:H2045"/>
    <mergeCell ref="I2037:I2039"/>
    <mergeCell ref="J2037:J2039"/>
    <mergeCell ref="C2040:C2042"/>
    <mergeCell ref="D2040:D2042"/>
    <mergeCell ref="E2040:E2042"/>
    <mergeCell ref="F2040:F2042"/>
    <mergeCell ref="G2040:G2042"/>
    <mergeCell ref="H2040:H2042"/>
    <mergeCell ref="I2040:I2042"/>
    <mergeCell ref="J2040:J2042"/>
    <mergeCell ref="C2037:C2039"/>
    <mergeCell ref="D2037:D2039"/>
    <mergeCell ref="E2037:E2039"/>
    <mergeCell ref="F2037:F2039"/>
    <mergeCell ref="G2037:G2039"/>
    <mergeCell ref="H2037:H2039"/>
    <mergeCell ref="I2031:I2033"/>
    <mergeCell ref="J2031:J2033"/>
    <mergeCell ref="C2034:C2036"/>
    <mergeCell ref="D2034:D2036"/>
    <mergeCell ref="E2034:E2036"/>
    <mergeCell ref="F2034:F2036"/>
    <mergeCell ref="G2034:G2036"/>
    <mergeCell ref="H2034:H2036"/>
    <mergeCell ref="I2034:I2036"/>
    <mergeCell ref="J2034:J2036"/>
    <mergeCell ref="C2031:C2033"/>
    <mergeCell ref="D2031:D2033"/>
    <mergeCell ref="E2031:E2033"/>
    <mergeCell ref="F2031:F2033"/>
    <mergeCell ref="G2031:G2033"/>
    <mergeCell ref="H2031:H2033"/>
    <mergeCell ref="I2025:I2027"/>
    <mergeCell ref="J2025:J2027"/>
    <mergeCell ref="C2028:C2030"/>
    <mergeCell ref="D2028:D2030"/>
    <mergeCell ref="E2028:E2030"/>
    <mergeCell ref="F2028:F2030"/>
    <mergeCell ref="G2028:G2030"/>
    <mergeCell ref="H2028:H2030"/>
    <mergeCell ref="I2028:I2030"/>
    <mergeCell ref="J2028:J2030"/>
    <mergeCell ref="C2025:C2027"/>
    <mergeCell ref="D2025:D2027"/>
    <mergeCell ref="E2025:E2027"/>
    <mergeCell ref="F2025:F2027"/>
    <mergeCell ref="G2025:G2027"/>
    <mergeCell ref="H2025:H2027"/>
    <mergeCell ref="I2019:I2021"/>
    <mergeCell ref="J2019:J2021"/>
    <mergeCell ref="C2022:C2024"/>
    <mergeCell ref="D2022:D2024"/>
    <mergeCell ref="E2022:E2024"/>
    <mergeCell ref="F2022:F2024"/>
    <mergeCell ref="G2022:G2024"/>
    <mergeCell ref="H2022:H2024"/>
    <mergeCell ref="I2022:I2024"/>
    <mergeCell ref="J2022:J2024"/>
    <mergeCell ref="C2019:C2021"/>
    <mergeCell ref="D2019:D2021"/>
    <mergeCell ref="E2019:E2021"/>
    <mergeCell ref="F2019:F2021"/>
    <mergeCell ref="G2019:G2021"/>
    <mergeCell ref="H2019:H2021"/>
    <mergeCell ref="I2013:I2015"/>
    <mergeCell ref="J2013:J2015"/>
    <mergeCell ref="C2016:C2018"/>
    <mergeCell ref="D2016:D2018"/>
    <mergeCell ref="E2016:E2018"/>
    <mergeCell ref="F2016:F2018"/>
    <mergeCell ref="G2016:G2018"/>
    <mergeCell ref="H2016:H2018"/>
    <mergeCell ref="I2016:I2018"/>
    <mergeCell ref="J2016:J2018"/>
    <mergeCell ref="C2013:C2015"/>
    <mergeCell ref="D2013:D2015"/>
    <mergeCell ref="E2013:E2015"/>
    <mergeCell ref="F2013:F2015"/>
    <mergeCell ref="G2013:G2015"/>
    <mergeCell ref="H2013:H2015"/>
    <mergeCell ref="I2007:I2009"/>
    <mergeCell ref="J2007:J2009"/>
    <mergeCell ref="C2010:C2012"/>
    <mergeCell ref="D2010:D2012"/>
    <mergeCell ref="E2010:E2012"/>
    <mergeCell ref="F2010:F2012"/>
    <mergeCell ref="G2010:G2012"/>
    <mergeCell ref="H2010:H2012"/>
    <mergeCell ref="I2010:I2012"/>
    <mergeCell ref="J2010:J2012"/>
    <mergeCell ref="C2007:C2009"/>
    <mergeCell ref="D2007:D2009"/>
    <mergeCell ref="E2007:E2009"/>
    <mergeCell ref="F2007:F2009"/>
    <mergeCell ref="G2007:G2009"/>
    <mergeCell ref="H2007:H2009"/>
    <mergeCell ref="I2001:I2003"/>
    <mergeCell ref="J2001:J2003"/>
    <mergeCell ref="C2004:C2006"/>
    <mergeCell ref="D2004:D2006"/>
    <mergeCell ref="E2004:E2006"/>
    <mergeCell ref="F2004:F2006"/>
    <mergeCell ref="G2004:G2006"/>
    <mergeCell ref="H2004:H2006"/>
    <mergeCell ref="I2004:I2006"/>
    <mergeCell ref="J2004:J2006"/>
    <mergeCell ref="C2001:C2003"/>
    <mergeCell ref="D2001:D2003"/>
    <mergeCell ref="E2001:E2003"/>
    <mergeCell ref="F2001:F2003"/>
    <mergeCell ref="G2001:G2003"/>
    <mergeCell ref="H2001:H2003"/>
    <mergeCell ref="I1995:I1997"/>
    <mergeCell ref="J1995:J1997"/>
    <mergeCell ref="C1998:C2000"/>
    <mergeCell ref="D1998:D2000"/>
    <mergeCell ref="E1998:E2000"/>
    <mergeCell ref="F1998:F2000"/>
    <mergeCell ref="G1998:G2000"/>
    <mergeCell ref="H1998:H2000"/>
    <mergeCell ref="I1998:I2000"/>
    <mergeCell ref="J1998:J2000"/>
    <mergeCell ref="C1995:C1997"/>
    <mergeCell ref="D1995:D1997"/>
    <mergeCell ref="E1995:E1997"/>
    <mergeCell ref="F1995:F1997"/>
    <mergeCell ref="G1995:G1997"/>
    <mergeCell ref="H1995:H1997"/>
    <mergeCell ref="I1989:I1991"/>
    <mergeCell ref="J1989:J1991"/>
    <mergeCell ref="C1992:C1994"/>
    <mergeCell ref="D1992:D1994"/>
    <mergeCell ref="E1992:E1994"/>
    <mergeCell ref="F1992:F1994"/>
    <mergeCell ref="G1992:G1994"/>
    <mergeCell ref="H1992:H1994"/>
    <mergeCell ref="I1992:I1994"/>
    <mergeCell ref="J1992:J1994"/>
    <mergeCell ref="C1989:C1991"/>
    <mergeCell ref="D1989:D1991"/>
    <mergeCell ref="E1989:E1991"/>
    <mergeCell ref="F1989:F1991"/>
    <mergeCell ref="G1989:G1991"/>
    <mergeCell ref="H1989:H1991"/>
    <mergeCell ref="J1983:J1985"/>
    <mergeCell ref="B1986:B2045"/>
    <mergeCell ref="C1986:C1988"/>
    <mergeCell ref="D1986:D1988"/>
    <mergeCell ref="E1986:E1988"/>
    <mergeCell ref="F1986:F1988"/>
    <mergeCell ref="G1986:G1988"/>
    <mergeCell ref="H1986:H1988"/>
    <mergeCell ref="I1986:I1988"/>
    <mergeCell ref="J1986:J1988"/>
    <mergeCell ref="I1980:I1982"/>
    <mergeCell ref="J1980:J1982"/>
    <mergeCell ref="B1983:B1985"/>
    <mergeCell ref="C1983:C1985"/>
    <mergeCell ref="D1983:D1985"/>
    <mergeCell ref="E1983:E1985"/>
    <mergeCell ref="F1983:F1985"/>
    <mergeCell ref="G1983:G1985"/>
    <mergeCell ref="H1983:H1985"/>
    <mergeCell ref="I1983:I1985"/>
    <mergeCell ref="C1980:C1982"/>
    <mergeCell ref="D1980:D1982"/>
    <mergeCell ref="E1980:E1982"/>
    <mergeCell ref="F1980:F1982"/>
    <mergeCell ref="G1980:G1982"/>
    <mergeCell ref="H1980:H1982"/>
    <mergeCell ref="I1974:I1976"/>
    <mergeCell ref="J1974:J1976"/>
    <mergeCell ref="C1977:C1979"/>
    <mergeCell ref="D1977:D1979"/>
    <mergeCell ref="E1977:E1979"/>
    <mergeCell ref="F1977:F1979"/>
    <mergeCell ref="G1977:G1979"/>
    <mergeCell ref="H1977:H1979"/>
    <mergeCell ref="I1977:I1979"/>
    <mergeCell ref="J1977:J1979"/>
    <mergeCell ref="C1974:C1976"/>
    <mergeCell ref="D1974:D1976"/>
    <mergeCell ref="E1974:E1976"/>
    <mergeCell ref="F1974:F1976"/>
    <mergeCell ref="G1974:G1976"/>
    <mergeCell ref="H1974:H1976"/>
    <mergeCell ref="I1968:I1970"/>
    <mergeCell ref="J1968:J1970"/>
    <mergeCell ref="C1971:C1973"/>
    <mergeCell ref="D1971:D1973"/>
    <mergeCell ref="E1971:E1973"/>
    <mergeCell ref="F1971:F1973"/>
    <mergeCell ref="G1971:G1973"/>
    <mergeCell ref="H1971:H1973"/>
    <mergeCell ref="I1971:I1973"/>
    <mergeCell ref="J1971:J1973"/>
    <mergeCell ref="C1968:C1970"/>
    <mergeCell ref="D1968:D1970"/>
    <mergeCell ref="E1968:E1970"/>
    <mergeCell ref="F1968:F1970"/>
    <mergeCell ref="G1968:G1970"/>
    <mergeCell ref="H1968:H1970"/>
    <mergeCell ref="I1962:I1964"/>
    <mergeCell ref="J1962:J1964"/>
    <mergeCell ref="C1965:C1967"/>
    <mergeCell ref="D1965:D1967"/>
    <mergeCell ref="E1965:E1967"/>
    <mergeCell ref="F1965:F1967"/>
    <mergeCell ref="G1965:G1967"/>
    <mergeCell ref="H1965:H1967"/>
    <mergeCell ref="I1965:I1967"/>
    <mergeCell ref="J1965:J1967"/>
    <mergeCell ref="C1962:C1964"/>
    <mergeCell ref="D1962:D1964"/>
    <mergeCell ref="E1962:E1964"/>
    <mergeCell ref="F1962:F1964"/>
    <mergeCell ref="G1962:G1964"/>
    <mergeCell ref="H1962:H1964"/>
    <mergeCell ref="I1956:I1958"/>
    <mergeCell ref="J1956:J1958"/>
    <mergeCell ref="C1959:C1961"/>
    <mergeCell ref="D1959:D1961"/>
    <mergeCell ref="E1959:E1961"/>
    <mergeCell ref="F1959:F1961"/>
    <mergeCell ref="G1959:G1961"/>
    <mergeCell ref="H1959:H1961"/>
    <mergeCell ref="I1959:I1961"/>
    <mergeCell ref="J1959:J1961"/>
    <mergeCell ref="C1956:C1958"/>
    <mergeCell ref="D1956:D1958"/>
    <mergeCell ref="E1956:E1958"/>
    <mergeCell ref="F1956:F1958"/>
    <mergeCell ref="G1956:G1958"/>
    <mergeCell ref="H1956:H1958"/>
    <mergeCell ref="I1950:I1952"/>
    <mergeCell ref="J1950:J1952"/>
    <mergeCell ref="C1953:C1955"/>
    <mergeCell ref="D1953:D1955"/>
    <mergeCell ref="E1953:E1955"/>
    <mergeCell ref="F1953:F1955"/>
    <mergeCell ref="G1953:G1955"/>
    <mergeCell ref="H1953:H1955"/>
    <mergeCell ref="I1953:I1955"/>
    <mergeCell ref="J1953:J1955"/>
    <mergeCell ref="C1950:C1952"/>
    <mergeCell ref="D1950:D1952"/>
    <mergeCell ref="E1950:E1952"/>
    <mergeCell ref="F1950:F1952"/>
    <mergeCell ref="G1950:G1952"/>
    <mergeCell ref="H1950:H1952"/>
    <mergeCell ref="I1944:I1946"/>
    <mergeCell ref="J1944:J1946"/>
    <mergeCell ref="C1947:C1949"/>
    <mergeCell ref="D1947:D1949"/>
    <mergeCell ref="E1947:E1949"/>
    <mergeCell ref="F1947:F1949"/>
    <mergeCell ref="G1947:G1949"/>
    <mergeCell ref="H1947:H1949"/>
    <mergeCell ref="I1947:I1949"/>
    <mergeCell ref="J1947:J1949"/>
    <mergeCell ref="C1944:C1946"/>
    <mergeCell ref="D1944:D1946"/>
    <mergeCell ref="E1944:E1946"/>
    <mergeCell ref="F1944:F1946"/>
    <mergeCell ref="G1944:G1946"/>
    <mergeCell ref="H1944:H1946"/>
    <mergeCell ref="I1938:I1940"/>
    <mergeCell ref="J1938:J1940"/>
    <mergeCell ref="C1941:C1943"/>
    <mergeCell ref="D1941:D1943"/>
    <mergeCell ref="E1941:E1943"/>
    <mergeCell ref="F1941:F1943"/>
    <mergeCell ref="G1941:G1943"/>
    <mergeCell ref="H1941:H1943"/>
    <mergeCell ref="I1941:I1943"/>
    <mergeCell ref="J1941:J1943"/>
    <mergeCell ref="C1938:C1940"/>
    <mergeCell ref="D1938:D1940"/>
    <mergeCell ref="E1938:E1940"/>
    <mergeCell ref="F1938:F1940"/>
    <mergeCell ref="G1938:G1940"/>
    <mergeCell ref="H1938:H1940"/>
    <mergeCell ref="I1932:I1934"/>
    <mergeCell ref="J1932:J1934"/>
    <mergeCell ref="C1935:C1937"/>
    <mergeCell ref="D1935:D1937"/>
    <mergeCell ref="E1935:E1937"/>
    <mergeCell ref="F1935:F1937"/>
    <mergeCell ref="G1935:G1937"/>
    <mergeCell ref="H1935:H1937"/>
    <mergeCell ref="I1935:I1937"/>
    <mergeCell ref="J1935:J1937"/>
    <mergeCell ref="C1932:C1934"/>
    <mergeCell ref="D1932:D1934"/>
    <mergeCell ref="E1932:E1934"/>
    <mergeCell ref="F1932:F1934"/>
    <mergeCell ref="G1932:G1934"/>
    <mergeCell ref="H1932:H1934"/>
    <mergeCell ref="I1926:I1928"/>
    <mergeCell ref="J1926:J1928"/>
    <mergeCell ref="C1929:C1931"/>
    <mergeCell ref="D1929:D1931"/>
    <mergeCell ref="E1929:E1931"/>
    <mergeCell ref="F1929:F1931"/>
    <mergeCell ref="G1929:G1931"/>
    <mergeCell ref="H1929:H1931"/>
    <mergeCell ref="I1929:I1931"/>
    <mergeCell ref="J1929:J1931"/>
    <mergeCell ref="C1926:C1928"/>
    <mergeCell ref="D1926:D1928"/>
    <mergeCell ref="E1926:E1928"/>
    <mergeCell ref="F1926:F1928"/>
    <mergeCell ref="G1926:G1928"/>
    <mergeCell ref="H1926:H1928"/>
    <mergeCell ref="I1920:I1922"/>
    <mergeCell ref="J1920:J1922"/>
    <mergeCell ref="C1923:C1925"/>
    <mergeCell ref="D1923:D1925"/>
    <mergeCell ref="E1923:E1925"/>
    <mergeCell ref="F1923:F1925"/>
    <mergeCell ref="G1923:G1925"/>
    <mergeCell ref="H1923:H1925"/>
    <mergeCell ref="I1923:I1925"/>
    <mergeCell ref="J1923:J1925"/>
    <mergeCell ref="H1917:H1919"/>
    <mergeCell ref="I1917:I1919"/>
    <mergeCell ref="J1917:J1919"/>
    <mergeCell ref="B1920:B1982"/>
    <mergeCell ref="C1920:C1922"/>
    <mergeCell ref="D1920:D1922"/>
    <mergeCell ref="E1920:E1922"/>
    <mergeCell ref="F1920:F1922"/>
    <mergeCell ref="G1920:G1922"/>
    <mergeCell ref="H1920:H1922"/>
    <mergeCell ref="B1917:B1919"/>
    <mergeCell ref="C1917:C1919"/>
    <mergeCell ref="D1917:D1919"/>
    <mergeCell ref="E1917:E1919"/>
    <mergeCell ref="F1917:F1919"/>
    <mergeCell ref="G1917:G1919"/>
    <mergeCell ref="I1911:I1913"/>
    <mergeCell ref="J1911:J1913"/>
    <mergeCell ref="C1914:C1916"/>
    <mergeCell ref="D1914:D1916"/>
    <mergeCell ref="E1914:E1916"/>
    <mergeCell ref="F1914:F1916"/>
    <mergeCell ref="G1914:G1916"/>
    <mergeCell ref="H1914:H1916"/>
    <mergeCell ref="I1914:I1916"/>
    <mergeCell ref="J1914:J1916"/>
    <mergeCell ref="C1911:C1913"/>
    <mergeCell ref="D1911:D1913"/>
    <mergeCell ref="E1911:E1913"/>
    <mergeCell ref="F1911:F1913"/>
    <mergeCell ref="G1911:G1913"/>
    <mergeCell ref="H1911:H1913"/>
    <mergeCell ref="I1905:I1907"/>
    <mergeCell ref="J1905:J1907"/>
    <mergeCell ref="C1908:C1910"/>
    <mergeCell ref="D1908:D1910"/>
    <mergeCell ref="E1908:E1910"/>
    <mergeCell ref="F1908:F1910"/>
    <mergeCell ref="G1908:G1910"/>
    <mergeCell ref="H1908:H1910"/>
    <mergeCell ref="I1908:I1910"/>
    <mergeCell ref="J1908:J1910"/>
    <mergeCell ref="C1905:C1907"/>
    <mergeCell ref="D1905:D1907"/>
    <mergeCell ref="E1905:E1907"/>
    <mergeCell ref="F1905:F1907"/>
    <mergeCell ref="G1905:G1907"/>
    <mergeCell ref="H1905:H1907"/>
    <mergeCell ref="I1899:I1901"/>
    <mergeCell ref="J1899:J1901"/>
    <mergeCell ref="C1902:C1904"/>
    <mergeCell ref="D1902:D1904"/>
    <mergeCell ref="E1902:E1904"/>
    <mergeCell ref="F1902:F1904"/>
    <mergeCell ref="G1902:G1904"/>
    <mergeCell ref="H1902:H1904"/>
    <mergeCell ref="I1902:I1904"/>
    <mergeCell ref="J1902:J1904"/>
    <mergeCell ref="C1899:C1901"/>
    <mergeCell ref="D1899:D1901"/>
    <mergeCell ref="E1899:E1901"/>
    <mergeCell ref="F1899:F1901"/>
    <mergeCell ref="G1899:G1901"/>
    <mergeCell ref="H1899:H1901"/>
    <mergeCell ref="I1893:I1895"/>
    <mergeCell ref="J1893:J1895"/>
    <mergeCell ref="C1896:C1898"/>
    <mergeCell ref="D1896:D1898"/>
    <mergeCell ref="E1896:E1898"/>
    <mergeCell ref="F1896:F1898"/>
    <mergeCell ref="G1896:G1898"/>
    <mergeCell ref="H1896:H1898"/>
    <mergeCell ref="I1896:I1898"/>
    <mergeCell ref="J1896:J1898"/>
    <mergeCell ref="C1893:C1895"/>
    <mergeCell ref="D1893:D1895"/>
    <mergeCell ref="E1893:E1895"/>
    <mergeCell ref="F1893:F1895"/>
    <mergeCell ref="G1893:G1895"/>
    <mergeCell ref="H1893:H1895"/>
    <mergeCell ref="I1887:I1889"/>
    <mergeCell ref="J1887:J1889"/>
    <mergeCell ref="C1890:C1892"/>
    <mergeCell ref="D1890:D1892"/>
    <mergeCell ref="E1890:E1892"/>
    <mergeCell ref="F1890:F1892"/>
    <mergeCell ref="G1890:G1892"/>
    <mergeCell ref="H1890:H1892"/>
    <mergeCell ref="I1890:I1892"/>
    <mergeCell ref="J1890:J1892"/>
    <mergeCell ref="C1887:C1889"/>
    <mergeCell ref="D1887:D1889"/>
    <mergeCell ref="E1887:E1889"/>
    <mergeCell ref="F1887:F1889"/>
    <mergeCell ref="G1887:G1889"/>
    <mergeCell ref="H1887:H1889"/>
    <mergeCell ref="I1881:I1883"/>
    <mergeCell ref="J1881:J1883"/>
    <mergeCell ref="C1884:C1886"/>
    <mergeCell ref="D1884:D1886"/>
    <mergeCell ref="E1884:E1886"/>
    <mergeCell ref="F1884:F1886"/>
    <mergeCell ref="G1884:G1886"/>
    <mergeCell ref="H1884:H1886"/>
    <mergeCell ref="I1884:I1886"/>
    <mergeCell ref="J1884:J1886"/>
    <mergeCell ref="C1881:C1883"/>
    <mergeCell ref="D1881:D1883"/>
    <mergeCell ref="E1881:E1883"/>
    <mergeCell ref="F1881:F1883"/>
    <mergeCell ref="G1881:G1883"/>
    <mergeCell ref="H1881:H1883"/>
    <mergeCell ref="I1875:I1877"/>
    <mergeCell ref="J1875:J1877"/>
    <mergeCell ref="C1878:C1880"/>
    <mergeCell ref="D1878:D1880"/>
    <mergeCell ref="E1878:E1880"/>
    <mergeCell ref="F1878:F1880"/>
    <mergeCell ref="G1878:G1880"/>
    <mergeCell ref="H1878:H1880"/>
    <mergeCell ref="I1878:I1880"/>
    <mergeCell ref="J1878:J1880"/>
    <mergeCell ref="C1875:C1877"/>
    <mergeCell ref="D1875:D1877"/>
    <mergeCell ref="E1875:E1877"/>
    <mergeCell ref="F1875:F1877"/>
    <mergeCell ref="G1875:G1877"/>
    <mergeCell ref="H1875:H1877"/>
    <mergeCell ref="I1869:I1871"/>
    <mergeCell ref="J1869:J1871"/>
    <mergeCell ref="C1872:C1874"/>
    <mergeCell ref="D1872:D1874"/>
    <mergeCell ref="E1872:E1874"/>
    <mergeCell ref="F1872:F1874"/>
    <mergeCell ref="G1872:G1874"/>
    <mergeCell ref="H1872:H1874"/>
    <mergeCell ref="I1872:I1874"/>
    <mergeCell ref="J1872:J1874"/>
    <mergeCell ref="C1869:C1871"/>
    <mergeCell ref="D1869:D1871"/>
    <mergeCell ref="E1869:E1871"/>
    <mergeCell ref="F1869:F1871"/>
    <mergeCell ref="G1869:G1871"/>
    <mergeCell ref="H1869:H1871"/>
    <mergeCell ref="I1863:I1865"/>
    <mergeCell ref="J1863:J1865"/>
    <mergeCell ref="C1866:C1868"/>
    <mergeCell ref="D1866:D1868"/>
    <mergeCell ref="E1866:E1868"/>
    <mergeCell ref="F1866:F1868"/>
    <mergeCell ref="G1866:G1868"/>
    <mergeCell ref="H1866:H1868"/>
    <mergeCell ref="I1866:I1868"/>
    <mergeCell ref="J1866:J1868"/>
    <mergeCell ref="C1863:C1865"/>
    <mergeCell ref="D1863:D1865"/>
    <mergeCell ref="E1863:E1865"/>
    <mergeCell ref="F1863:F1865"/>
    <mergeCell ref="G1863:G1865"/>
    <mergeCell ref="H1863:H1865"/>
    <mergeCell ref="I1857:I1859"/>
    <mergeCell ref="J1857:J1859"/>
    <mergeCell ref="C1860:C1862"/>
    <mergeCell ref="D1860:D1862"/>
    <mergeCell ref="E1860:E1862"/>
    <mergeCell ref="F1860:F1862"/>
    <mergeCell ref="G1860:G1862"/>
    <mergeCell ref="H1860:H1862"/>
    <mergeCell ref="I1860:I1862"/>
    <mergeCell ref="J1860:J1862"/>
    <mergeCell ref="C1857:C1859"/>
    <mergeCell ref="D1857:D1859"/>
    <mergeCell ref="E1857:E1859"/>
    <mergeCell ref="F1857:F1859"/>
    <mergeCell ref="G1857:G1859"/>
    <mergeCell ref="H1857:H1859"/>
    <mergeCell ref="I1851:I1853"/>
    <mergeCell ref="J1851:J1853"/>
    <mergeCell ref="C1854:C1856"/>
    <mergeCell ref="D1854:D1856"/>
    <mergeCell ref="E1854:E1856"/>
    <mergeCell ref="F1854:F1856"/>
    <mergeCell ref="G1854:G1856"/>
    <mergeCell ref="H1854:H1856"/>
    <mergeCell ref="I1854:I1856"/>
    <mergeCell ref="J1854:J1856"/>
    <mergeCell ref="H1848:H1850"/>
    <mergeCell ref="I1848:I1850"/>
    <mergeCell ref="J1848:J1850"/>
    <mergeCell ref="B1851:B1916"/>
    <mergeCell ref="C1851:C1853"/>
    <mergeCell ref="D1851:D1853"/>
    <mergeCell ref="E1851:E1853"/>
    <mergeCell ref="F1851:F1853"/>
    <mergeCell ref="G1851:G1853"/>
    <mergeCell ref="H1851:H1853"/>
    <mergeCell ref="B1848:B1850"/>
    <mergeCell ref="C1848:C1850"/>
    <mergeCell ref="D1848:D1850"/>
    <mergeCell ref="E1848:E1850"/>
    <mergeCell ref="F1848:F1850"/>
    <mergeCell ref="G1848:G1850"/>
    <mergeCell ref="I1842:I1844"/>
    <mergeCell ref="J1842:J1844"/>
    <mergeCell ref="C1845:C1847"/>
    <mergeCell ref="D1845:D1847"/>
    <mergeCell ref="E1845:E1847"/>
    <mergeCell ref="F1845:F1847"/>
    <mergeCell ref="G1845:G1847"/>
    <mergeCell ref="H1845:H1847"/>
    <mergeCell ref="I1845:I1847"/>
    <mergeCell ref="J1845:J1847"/>
    <mergeCell ref="C1842:C1844"/>
    <mergeCell ref="D1842:D1844"/>
    <mergeCell ref="E1842:E1844"/>
    <mergeCell ref="F1842:F1844"/>
    <mergeCell ref="G1842:G1844"/>
    <mergeCell ref="H1842:H1844"/>
    <mergeCell ref="I1836:I1838"/>
    <mergeCell ref="J1836:J1838"/>
    <mergeCell ref="C1839:C1841"/>
    <mergeCell ref="D1839:D1841"/>
    <mergeCell ref="E1839:E1841"/>
    <mergeCell ref="F1839:F1841"/>
    <mergeCell ref="G1839:G1841"/>
    <mergeCell ref="H1839:H1841"/>
    <mergeCell ref="I1839:I1841"/>
    <mergeCell ref="J1839:J1841"/>
    <mergeCell ref="C1836:C1838"/>
    <mergeCell ref="D1836:D1838"/>
    <mergeCell ref="E1836:E1838"/>
    <mergeCell ref="F1836:F1838"/>
    <mergeCell ref="G1836:G1838"/>
    <mergeCell ref="H1836:H1838"/>
    <mergeCell ref="I1830:I1832"/>
    <mergeCell ref="J1830:J1832"/>
    <mergeCell ref="C1833:C1835"/>
    <mergeCell ref="D1833:D1835"/>
    <mergeCell ref="E1833:E1835"/>
    <mergeCell ref="F1833:F1835"/>
    <mergeCell ref="G1833:G1835"/>
    <mergeCell ref="H1833:H1835"/>
    <mergeCell ref="I1833:I1835"/>
    <mergeCell ref="J1833:J1835"/>
    <mergeCell ref="C1830:C1832"/>
    <mergeCell ref="D1830:D1832"/>
    <mergeCell ref="E1830:E1832"/>
    <mergeCell ref="F1830:F1832"/>
    <mergeCell ref="G1830:G1832"/>
    <mergeCell ref="H1830:H1832"/>
    <mergeCell ref="I1824:I1826"/>
    <mergeCell ref="J1824:J1826"/>
    <mergeCell ref="C1827:C1829"/>
    <mergeCell ref="D1827:D1829"/>
    <mergeCell ref="E1827:E1829"/>
    <mergeCell ref="F1827:F1829"/>
    <mergeCell ref="G1827:G1829"/>
    <mergeCell ref="H1827:H1829"/>
    <mergeCell ref="I1827:I1829"/>
    <mergeCell ref="J1827:J1829"/>
    <mergeCell ref="C1824:C1826"/>
    <mergeCell ref="D1824:D1826"/>
    <mergeCell ref="E1824:E1826"/>
    <mergeCell ref="F1824:F1826"/>
    <mergeCell ref="G1824:G1826"/>
    <mergeCell ref="H1824:H1826"/>
    <mergeCell ref="I1818:I1820"/>
    <mergeCell ref="J1818:J1820"/>
    <mergeCell ref="C1821:C1823"/>
    <mergeCell ref="D1821:D1823"/>
    <mergeCell ref="E1821:E1823"/>
    <mergeCell ref="F1821:F1823"/>
    <mergeCell ref="G1821:G1823"/>
    <mergeCell ref="H1821:H1823"/>
    <mergeCell ref="I1821:I1823"/>
    <mergeCell ref="J1821:J1823"/>
    <mergeCell ref="C1818:C1820"/>
    <mergeCell ref="D1818:D1820"/>
    <mergeCell ref="E1818:E1820"/>
    <mergeCell ref="F1818:F1820"/>
    <mergeCell ref="G1818:G1820"/>
    <mergeCell ref="H1818:H1820"/>
    <mergeCell ref="I1812:I1814"/>
    <mergeCell ref="J1812:J1814"/>
    <mergeCell ref="C1815:C1817"/>
    <mergeCell ref="D1815:D1817"/>
    <mergeCell ref="E1815:E1817"/>
    <mergeCell ref="F1815:F1817"/>
    <mergeCell ref="G1815:G1817"/>
    <mergeCell ref="H1815:H1817"/>
    <mergeCell ref="I1815:I1817"/>
    <mergeCell ref="J1815:J1817"/>
    <mergeCell ref="C1812:C1814"/>
    <mergeCell ref="D1812:D1814"/>
    <mergeCell ref="E1812:E1814"/>
    <mergeCell ref="F1812:F1814"/>
    <mergeCell ref="G1812:G1814"/>
    <mergeCell ref="H1812:H1814"/>
    <mergeCell ref="I1806:I1808"/>
    <mergeCell ref="J1806:J1808"/>
    <mergeCell ref="C1809:C1811"/>
    <mergeCell ref="D1809:D1811"/>
    <mergeCell ref="E1809:E1811"/>
    <mergeCell ref="F1809:F1811"/>
    <mergeCell ref="G1809:G1811"/>
    <mergeCell ref="H1809:H1811"/>
    <mergeCell ref="I1809:I1811"/>
    <mergeCell ref="J1809:J1811"/>
    <mergeCell ref="C1806:C1808"/>
    <mergeCell ref="D1806:D1808"/>
    <mergeCell ref="E1806:E1808"/>
    <mergeCell ref="F1806:F1808"/>
    <mergeCell ref="G1806:G1808"/>
    <mergeCell ref="H1806:H1808"/>
    <mergeCell ref="I1800:I1802"/>
    <mergeCell ref="J1800:J1802"/>
    <mergeCell ref="C1803:C1805"/>
    <mergeCell ref="D1803:D1805"/>
    <mergeCell ref="E1803:E1805"/>
    <mergeCell ref="F1803:F1805"/>
    <mergeCell ref="G1803:G1805"/>
    <mergeCell ref="H1803:H1805"/>
    <mergeCell ref="I1803:I1805"/>
    <mergeCell ref="J1803:J1805"/>
    <mergeCell ref="C1800:C1802"/>
    <mergeCell ref="D1800:D1802"/>
    <mergeCell ref="E1800:E1802"/>
    <mergeCell ref="F1800:F1802"/>
    <mergeCell ref="G1800:G1802"/>
    <mergeCell ref="H1800:H1802"/>
    <mergeCell ref="I1794:I1796"/>
    <mergeCell ref="J1794:J1796"/>
    <mergeCell ref="C1797:C1799"/>
    <mergeCell ref="D1797:D1799"/>
    <mergeCell ref="E1797:E1799"/>
    <mergeCell ref="F1797:F1799"/>
    <mergeCell ref="G1797:G1799"/>
    <mergeCell ref="H1797:H1799"/>
    <mergeCell ref="I1797:I1799"/>
    <mergeCell ref="J1797:J1799"/>
    <mergeCell ref="G1791:G1793"/>
    <mergeCell ref="H1791:H1793"/>
    <mergeCell ref="I1791:I1793"/>
    <mergeCell ref="J1791:J1793"/>
    <mergeCell ref="C1794:C1796"/>
    <mergeCell ref="D1794:D1796"/>
    <mergeCell ref="E1794:E1796"/>
    <mergeCell ref="F1794:F1796"/>
    <mergeCell ref="G1794:G1796"/>
    <mergeCell ref="H1794:H1796"/>
    <mergeCell ref="I1785:I1787"/>
    <mergeCell ref="J1785:J1787"/>
    <mergeCell ref="C1788:C1790"/>
    <mergeCell ref="D1788:D1790"/>
    <mergeCell ref="E1788:E1790"/>
    <mergeCell ref="F1788:F1790"/>
    <mergeCell ref="G1788:G1790"/>
    <mergeCell ref="H1788:H1790"/>
    <mergeCell ref="I1788:I1790"/>
    <mergeCell ref="J1788:J1790"/>
    <mergeCell ref="H1782:H1784"/>
    <mergeCell ref="I1782:I1784"/>
    <mergeCell ref="J1782:J1784"/>
    <mergeCell ref="B1785:B1847"/>
    <mergeCell ref="C1785:C1787"/>
    <mergeCell ref="D1785:D1787"/>
    <mergeCell ref="E1785:E1787"/>
    <mergeCell ref="F1785:F1787"/>
    <mergeCell ref="G1785:G1787"/>
    <mergeCell ref="H1785:H1787"/>
    <mergeCell ref="G1778:G1781"/>
    <mergeCell ref="H1778:H1781"/>
    <mergeCell ref="I1778:I1781"/>
    <mergeCell ref="J1778:J1781"/>
    <mergeCell ref="B1782:B1784"/>
    <mergeCell ref="C1782:C1784"/>
    <mergeCell ref="D1782:D1784"/>
    <mergeCell ref="E1782:E1784"/>
    <mergeCell ref="F1782:F1784"/>
    <mergeCell ref="G1782:G1784"/>
    <mergeCell ref="A1778:A2690"/>
    <mergeCell ref="B1778:B1781"/>
    <mergeCell ref="C1778:C1781"/>
    <mergeCell ref="D1778:D1781"/>
    <mergeCell ref="E1778:E1781"/>
    <mergeCell ref="F1778:F1781"/>
    <mergeCell ref="C1791:C1793"/>
    <mergeCell ref="D1791:D1793"/>
    <mergeCell ref="E1791:E1793"/>
    <mergeCell ref="F1791:F1793"/>
    <mergeCell ref="I1772:I1774"/>
    <mergeCell ref="J1772:J1774"/>
    <mergeCell ref="C1775:C1777"/>
    <mergeCell ref="D1775:D1777"/>
    <mergeCell ref="E1775:E1777"/>
    <mergeCell ref="F1775:F1777"/>
    <mergeCell ref="G1775:G1777"/>
    <mergeCell ref="H1775:H1777"/>
    <mergeCell ref="I1775:I1777"/>
    <mergeCell ref="J1775:J1777"/>
    <mergeCell ref="C1772:C1774"/>
    <mergeCell ref="D1772:D1774"/>
    <mergeCell ref="E1772:E1774"/>
    <mergeCell ref="F1772:F1774"/>
    <mergeCell ref="G1772:G1774"/>
    <mergeCell ref="H1772:H1774"/>
    <mergeCell ref="I1766:I1768"/>
    <mergeCell ref="J1766:J1768"/>
    <mergeCell ref="C1769:C1771"/>
    <mergeCell ref="D1769:D1771"/>
    <mergeCell ref="E1769:E1771"/>
    <mergeCell ref="F1769:F1771"/>
    <mergeCell ref="G1769:G1771"/>
    <mergeCell ref="H1769:H1771"/>
    <mergeCell ref="I1769:I1771"/>
    <mergeCell ref="J1769:J1771"/>
    <mergeCell ref="C1766:C1768"/>
    <mergeCell ref="D1766:D1768"/>
    <mergeCell ref="E1766:E1768"/>
    <mergeCell ref="F1766:F1768"/>
    <mergeCell ref="G1766:G1768"/>
    <mergeCell ref="H1766:H1768"/>
    <mergeCell ref="I1760:I1762"/>
    <mergeCell ref="J1760:J1762"/>
    <mergeCell ref="C1763:C1765"/>
    <mergeCell ref="D1763:D1765"/>
    <mergeCell ref="E1763:E1765"/>
    <mergeCell ref="F1763:F1765"/>
    <mergeCell ref="G1763:G1765"/>
    <mergeCell ref="H1763:H1765"/>
    <mergeCell ref="I1763:I1765"/>
    <mergeCell ref="J1763:J1765"/>
    <mergeCell ref="C1760:C1762"/>
    <mergeCell ref="D1760:D1762"/>
    <mergeCell ref="E1760:E1762"/>
    <mergeCell ref="F1760:F1762"/>
    <mergeCell ref="G1760:G1762"/>
    <mergeCell ref="H1760:H1762"/>
    <mergeCell ref="I1754:I1756"/>
    <mergeCell ref="J1754:J1756"/>
    <mergeCell ref="C1757:C1759"/>
    <mergeCell ref="D1757:D1759"/>
    <mergeCell ref="E1757:E1759"/>
    <mergeCell ref="F1757:F1759"/>
    <mergeCell ref="G1757:G1759"/>
    <mergeCell ref="H1757:H1759"/>
    <mergeCell ref="I1757:I1759"/>
    <mergeCell ref="J1757:J1759"/>
    <mergeCell ref="C1754:C1756"/>
    <mergeCell ref="D1754:D1756"/>
    <mergeCell ref="E1754:E1756"/>
    <mergeCell ref="F1754:F1756"/>
    <mergeCell ref="G1754:G1756"/>
    <mergeCell ref="H1754:H1756"/>
    <mergeCell ref="I1748:I1750"/>
    <mergeCell ref="J1748:J1750"/>
    <mergeCell ref="C1751:C1753"/>
    <mergeCell ref="D1751:D1753"/>
    <mergeCell ref="E1751:E1753"/>
    <mergeCell ref="F1751:F1753"/>
    <mergeCell ref="G1751:G1753"/>
    <mergeCell ref="H1751:H1753"/>
    <mergeCell ref="I1751:I1753"/>
    <mergeCell ref="J1751:J1753"/>
    <mergeCell ref="C1748:C1750"/>
    <mergeCell ref="D1748:D1750"/>
    <mergeCell ref="E1748:E1750"/>
    <mergeCell ref="F1748:F1750"/>
    <mergeCell ref="G1748:G1750"/>
    <mergeCell ref="H1748:H1750"/>
    <mergeCell ref="I1742:I1744"/>
    <mergeCell ref="J1742:J1744"/>
    <mergeCell ref="C1745:C1747"/>
    <mergeCell ref="D1745:D1747"/>
    <mergeCell ref="E1745:E1747"/>
    <mergeCell ref="F1745:F1747"/>
    <mergeCell ref="G1745:G1747"/>
    <mergeCell ref="H1745:H1747"/>
    <mergeCell ref="I1745:I1747"/>
    <mergeCell ref="J1745:J1747"/>
    <mergeCell ref="C1742:C1744"/>
    <mergeCell ref="D1742:D1744"/>
    <mergeCell ref="E1742:E1744"/>
    <mergeCell ref="F1742:F1744"/>
    <mergeCell ref="G1742:G1744"/>
    <mergeCell ref="H1742:H1744"/>
    <mergeCell ref="I1736:I1738"/>
    <mergeCell ref="J1736:J1738"/>
    <mergeCell ref="C1739:C1741"/>
    <mergeCell ref="D1739:D1741"/>
    <mergeCell ref="E1739:E1741"/>
    <mergeCell ref="F1739:F1741"/>
    <mergeCell ref="G1739:G1741"/>
    <mergeCell ref="H1739:H1741"/>
    <mergeCell ref="I1739:I1741"/>
    <mergeCell ref="J1739:J1741"/>
    <mergeCell ref="C1736:C1738"/>
    <mergeCell ref="D1736:D1738"/>
    <mergeCell ref="E1736:E1738"/>
    <mergeCell ref="F1736:F1738"/>
    <mergeCell ref="G1736:G1738"/>
    <mergeCell ref="H1736:H1738"/>
    <mergeCell ref="I1730:I1732"/>
    <mergeCell ref="J1730:J1732"/>
    <mergeCell ref="C1733:C1735"/>
    <mergeCell ref="D1733:D1735"/>
    <mergeCell ref="E1733:E1735"/>
    <mergeCell ref="F1733:F1735"/>
    <mergeCell ref="G1733:G1735"/>
    <mergeCell ref="H1733:H1735"/>
    <mergeCell ref="I1733:I1735"/>
    <mergeCell ref="J1733:J1735"/>
    <mergeCell ref="C1730:C1732"/>
    <mergeCell ref="D1730:D1732"/>
    <mergeCell ref="E1730:E1732"/>
    <mergeCell ref="F1730:F1732"/>
    <mergeCell ref="G1730:G1732"/>
    <mergeCell ref="H1730:H1732"/>
    <mergeCell ref="I1724:I1726"/>
    <mergeCell ref="J1724:J1726"/>
    <mergeCell ref="C1727:C1729"/>
    <mergeCell ref="D1727:D1729"/>
    <mergeCell ref="E1727:E1729"/>
    <mergeCell ref="F1727:F1729"/>
    <mergeCell ref="G1727:G1729"/>
    <mergeCell ref="H1727:H1729"/>
    <mergeCell ref="I1727:I1729"/>
    <mergeCell ref="J1727:J1729"/>
    <mergeCell ref="C1724:C1726"/>
    <mergeCell ref="D1724:D1726"/>
    <mergeCell ref="E1724:E1726"/>
    <mergeCell ref="F1724:F1726"/>
    <mergeCell ref="G1724:G1726"/>
    <mergeCell ref="H1724:H1726"/>
    <mergeCell ref="I1718:I1720"/>
    <mergeCell ref="J1718:J1720"/>
    <mergeCell ref="C1721:C1723"/>
    <mergeCell ref="D1721:D1723"/>
    <mergeCell ref="E1721:E1723"/>
    <mergeCell ref="F1721:F1723"/>
    <mergeCell ref="G1721:G1723"/>
    <mergeCell ref="H1721:H1723"/>
    <mergeCell ref="I1721:I1723"/>
    <mergeCell ref="J1721:J1723"/>
    <mergeCell ref="C1718:C1720"/>
    <mergeCell ref="D1718:D1720"/>
    <mergeCell ref="E1718:E1720"/>
    <mergeCell ref="F1718:F1720"/>
    <mergeCell ref="G1718:G1720"/>
    <mergeCell ref="H1718:H1720"/>
    <mergeCell ref="I1712:I1714"/>
    <mergeCell ref="J1712:J1714"/>
    <mergeCell ref="C1715:C1717"/>
    <mergeCell ref="D1715:D1717"/>
    <mergeCell ref="E1715:E1717"/>
    <mergeCell ref="F1715:F1717"/>
    <mergeCell ref="G1715:G1717"/>
    <mergeCell ref="H1715:H1717"/>
    <mergeCell ref="I1715:I1717"/>
    <mergeCell ref="J1715:J1717"/>
    <mergeCell ref="C1712:C1714"/>
    <mergeCell ref="D1712:D1714"/>
    <mergeCell ref="E1712:E1714"/>
    <mergeCell ref="F1712:F1714"/>
    <mergeCell ref="G1712:G1714"/>
    <mergeCell ref="H1712:H1714"/>
    <mergeCell ref="I1706:I1708"/>
    <mergeCell ref="J1706:J1708"/>
    <mergeCell ref="C1709:C1711"/>
    <mergeCell ref="D1709:D1711"/>
    <mergeCell ref="E1709:E1711"/>
    <mergeCell ref="F1709:F1711"/>
    <mergeCell ref="G1709:G1711"/>
    <mergeCell ref="H1709:H1711"/>
    <mergeCell ref="I1709:I1711"/>
    <mergeCell ref="J1709:J1711"/>
    <mergeCell ref="C1706:C1708"/>
    <mergeCell ref="D1706:D1708"/>
    <mergeCell ref="E1706:E1708"/>
    <mergeCell ref="F1706:F1708"/>
    <mergeCell ref="G1706:G1708"/>
    <mergeCell ref="H1706:H1708"/>
    <mergeCell ref="I1700:I1702"/>
    <mergeCell ref="J1700:J1702"/>
    <mergeCell ref="C1703:C1705"/>
    <mergeCell ref="D1703:D1705"/>
    <mergeCell ref="E1703:E1705"/>
    <mergeCell ref="F1703:F1705"/>
    <mergeCell ref="G1703:G1705"/>
    <mergeCell ref="H1703:H1705"/>
    <mergeCell ref="I1703:I1705"/>
    <mergeCell ref="J1703:J1705"/>
    <mergeCell ref="C1700:C1702"/>
    <mergeCell ref="D1700:D1702"/>
    <mergeCell ref="E1700:E1702"/>
    <mergeCell ref="F1700:F1702"/>
    <mergeCell ref="G1700:G1702"/>
    <mergeCell ref="H1700:H1702"/>
    <mergeCell ref="I1694:I1696"/>
    <mergeCell ref="J1694:J1696"/>
    <mergeCell ref="C1697:C1699"/>
    <mergeCell ref="D1697:D1699"/>
    <mergeCell ref="E1697:E1699"/>
    <mergeCell ref="F1697:F1699"/>
    <mergeCell ref="G1697:G1699"/>
    <mergeCell ref="H1697:H1699"/>
    <mergeCell ref="I1697:I1699"/>
    <mergeCell ref="J1697:J1699"/>
    <mergeCell ref="C1694:C1696"/>
    <mergeCell ref="D1694:D1696"/>
    <mergeCell ref="E1694:E1696"/>
    <mergeCell ref="F1694:F1696"/>
    <mergeCell ref="G1694:G1696"/>
    <mergeCell ref="H1694:H1696"/>
    <mergeCell ref="I1688:I1690"/>
    <mergeCell ref="J1688:J1690"/>
    <mergeCell ref="C1691:C1693"/>
    <mergeCell ref="D1691:D1693"/>
    <mergeCell ref="E1691:E1693"/>
    <mergeCell ref="F1691:F1693"/>
    <mergeCell ref="G1691:G1693"/>
    <mergeCell ref="H1691:H1693"/>
    <mergeCell ref="I1691:I1693"/>
    <mergeCell ref="J1691:J1693"/>
    <mergeCell ref="C1688:C1690"/>
    <mergeCell ref="D1688:D1690"/>
    <mergeCell ref="E1688:E1690"/>
    <mergeCell ref="F1688:F1690"/>
    <mergeCell ref="G1688:G1690"/>
    <mergeCell ref="H1688:H1690"/>
    <mergeCell ref="I1682:I1684"/>
    <mergeCell ref="J1682:J1684"/>
    <mergeCell ref="C1685:C1687"/>
    <mergeCell ref="D1685:D1687"/>
    <mergeCell ref="E1685:E1687"/>
    <mergeCell ref="F1685:F1687"/>
    <mergeCell ref="G1685:G1687"/>
    <mergeCell ref="H1685:H1687"/>
    <mergeCell ref="I1685:I1687"/>
    <mergeCell ref="J1685:J1687"/>
    <mergeCell ref="C1682:C1684"/>
    <mergeCell ref="D1682:D1684"/>
    <mergeCell ref="E1682:E1684"/>
    <mergeCell ref="F1682:F1684"/>
    <mergeCell ref="G1682:G1684"/>
    <mergeCell ref="H1682:H1684"/>
    <mergeCell ref="I1676:I1678"/>
    <mergeCell ref="J1676:J1678"/>
    <mergeCell ref="C1679:C1681"/>
    <mergeCell ref="D1679:D1681"/>
    <mergeCell ref="E1679:E1681"/>
    <mergeCell ref="F1679:F1681"/>
    <mergeCell ref="G1679:G1681"/>
    <mergeCell ref="H1679:H1681"/>
    <mergeCell ref="I1679:I1681"/>
    <mergeCell ref="J1679:J1681"/>
    <mergeCell ref="C1676:C1678"/>
    <mergeCell ref="D1676:D1678"/>
    <mergeCell ref="E1676:E1678"/>
    <mergeCell ref="F1676:F1678"/>
    <mergeCell ref="G1676:G1678"/>
    <mergeCell ref="H1676:H1678"/>
    <mergeCell ref="I1670:I1672"/>
    <mergeCell ref="J1670:J1672"/>
    <mergeCell ref="C1673:C1675"/>
    <mergeCell ref="D1673:D1675"/>
    <mergeCell ref="E1673:E1675"/>
    <mergeCell ref="F1673:F1675"/>
    <mergeCell ref="G1673:G1675"/>
    <mergeCell ref="H1673:H1675"/>
    <mergeCell ref="I1673:I1675"/>
    <mergeCell ref="J1673:J1675"/>
    <mergeCell ref="C1670:C1672"/>
    <mergeCell ref="D1670:D1672"/>
    <mergeCell ref="E1670:E1672"/>
    <mergeCell ref="F1670:F1672"/>
    <mergeCell ref="G1670:G1672"/>
    <mergeCell ref="H1670:H1672"/>
    <mergeCell ref="I1664:I1666"/>
    <mergeCell ref="J1664:J1666"/>
    <mergeCell ref="C1667:C1669"/>
    <mergeCell ref="D1667:D1669"/>
    <mergeCell ref="E1667:E1669"/>
    <mergeCell ref="F1667:F1669"/>
    <mergeCell ref="G1667:G1669"/>
    <mergeCell ref="H1667:H1669"/>
    <mergeCell ref="I1667:I1669"/>
    <mergeCell ref="J1667:J1669"/>
    <mergeCell ref="C1664:C1666"/>
    <mergeCell ref="D1664:D1666"/>
    <mergeCell ref="E1664:E1666"/>
    <mergeCell ref="F1664:F1666"/>
    <mergeCell ref="G1664:G1666"/>
    <mergeCell ref="H1664:H1666"/>
    <mergeCell ref="I1658:I1660"/>
    <mergeCell ref="J1658:J1660"/>
    <mergeCell ref="C1661:C1663"/>
    <mergeCell ref="D1661:D1663"/>
    <mergeCell ref="E1661:E1663"/>
    <mergeCell ref="F1661:F1663"/>
    <mergeCell ref="G1661:G1663"/>
    <mergeCell ref="H1661:H1663"/>
    <mergeCell ref="I1661:I1663"/>
    <mergeCell ref="J1661:J1663"/>
    <mergeCell ref="C1658:C1660"/>
    <mergeCell ref="D1658:D1660"/>
    <mergeCell ref="E1658:E1660"/>
    <mergeCell ref="F1658:F1660"/>
    <mergeCell ref="G1658:G1660"/>
    <mergeCell ref="H1658:H1660"/>
    <mergeCell ref="I1652:I1654"/>
    <mergeCell ref="J1652:J1654"/>
    <mergeCell ref="C1655:C1657"/>
    <mergeCell ref="D1655:D1657"/>
    <mergeCell ref="E1655:E1657"/>
    <mergeCell ref="F1655:F1657"/>
    <mergeCell ref="G1655:G1657"/>
    <mergeCell ref="H1655:H1657"/>
    <mergeCell ref="I1655:I1657"/>
    <mergeCell ref="J1655:J1657"/>
    <mergeCell ref="C1652:C1654"/>
    <mergeCell ref="D1652:D1654"/>
    <mergeCell ref="E1652:E1654"/>
    <mergeCell ref="F1652:F1654"/>
    <mergeCell ref="G1652:G1654"/>
    <mergeCell ref="H1652:H1654"/>
    <mergeCell ref="I1646:I1648"/>
    <mergeCell ref="J1646:J1648"/>
    <mergeCell ref="C1649:C1651"/>
    <mergeCell ref="D1649:D1651"/>
    <mergeCell ref="E1649:E1651"/>
    <mergeCell ref="F1649:F1651"/>
    <mergeCell ref="G1649:G1651"/>
    <mergeCell ref="H1649:H1651"/>
    <mergeCell ref="I1649:I1651"/>
    <mergeCell ref="J1649:J1651"/>
    <mergeCell ref="C1646:C1648"/>
    <mergeCell ref="D1646:D1648"/>
    <mergeCell ref="E1646:E1648"/>
    <mergeCell ref="F1646:F1648"/>
    <mergeCell ref="G1646:G1648"/>
    <mergeCell ref="H1646:H1648"/>
    <mergeCell ref="I1640:I1642"/>
    <mergeCell ref="J1640:J1642"/>
    <mergeCell ref="C1643:C1645"/>
    <mergeCell ref="D1643:D1645"/>
    <mergeCell ref="E1643:E1645"/>
    <mergeCell ref="F1643:F1645"/>
    <mergeCell ref="G1643:G1645"/>
    <mergeCell ref="H1643:H1645"/>
    <mergeCell ref="I1643:I1645"/>
    <mergeCell ref="J1643:J1645"/>
    <mergeCell ref="C1640:C1642"/>
    <mergeCell ref="D1640:D1642"/>
    <mergeCell ref="E1640:E1642"/>
    <mergeCell ref="F1640:F1642"/>
    <mergeCell ref="G1640:G1642"/>
    <mergeCell ref="H1640:H1642"/>
    <mergeCell ref="I1634:I1636"/>
    <mergeCell ref="J1634:J1636"/>
    <mergeCell ref="C1637:C1639"/>
    <mergeCell ref="D1637:D1639"/>
    <mergeCell ref="E1637:E1639"/>
    <mergeCell ref="F1637:F1639"/>
    <mergeCell ref="G1637:G1639"/>
    <mergeCell ref="H1637:H1639"/>
    <mergeCell ref="I1637:I1639"/>
    <mergeCell ref="J1637:J1639"/>
    <mergeCell ref="C1634:C1636"/>
    <mergeCell ref="D1634:D1636"/>
    <mergeCell ref="E1634:E1636"/>
    <mergeCell ref="F1634:F1636"/>
    <mergeCell ref="G1634:G1636"/>
    <mergeCell ref="H1634:H1636"/>
    <mergeCell ref="I1628:I1630"/>
    <mergeCell ref="J1628:J1630"/>
    <mergeCell ref="C1631:C1633"/>
    <mergeCell ref="D1631:D1633"/>
    <mergeCell ref="E1631:E1633"/>
    <mergeCell ref="F1631:F1633"/>
    <mergeCell ref="G1631:G1633"/>
    <mergeCell ref="H1631:H1633"/>
    <mergeCell ref="I1631:I1633"/>
    <mergeCell ref="J1631:J1633"/>
    <mergeCell ref="C1628:C1630"/>
    <mergeCell ref="D1628:D1630"/>
    <mergeCell ref="E1628:E1630"/>
    <mergeCell ref="F1628:F1630"/>
    <mergeCell ref="G1628:G1630"/>
    <mergeCell ref="H1628:H1630"/>
    <mergeCell ref="I1622:I1624"/>
    <mergeCell ref="J1622:J1624"/>
    <mergeCell ref="C1625:C1627"/>
    <mergeCell ref="D1625:D1627"/>
    <mergeCell ref="E1625:E1627"/>
    <mergeCell ref="F1625:F1627"/>
    <mergeCell ref="G1625:G1627"/>
    <mergeCell ref="H1625:H1627"/>
    <mergeCell ref="I1625:I1627"/>
    <mergeCell ref="J1625:J1627"/>
    <mergeCell ref="C1622:C1624"/>
    <mergeCell ref="D1622:D1624"/>
    <mergeCell ref="E1622:E1624"/>
    <mergeCell ref="F1622:F1624"/>
    <mergeCell ref="G1622:G1624"/>
    <mergeCell ref="H1622:H1624"/>
    <mergeCell ref="I1616:I1618"/>
    <mergeCell ref="J1616:J1618"/>
    <mergeCell ref="C1619:C1621"/>
    <mergeCell ref="D1619:D1621"/>
    <mergeCell ref="E1619:E1621"/>
    <mergeCell ref="F1619:F1621"/>
    <mergeCell ref="G1619:G1621"/>
    <mergeCell ref="H1619:H1621"/>
    <mergeCell ref="I1619:I1621"/>
    <mergeCell ref="J1619:J1621"/>
    <mergeCell ref="C1616:C1618"/>
    <mergeCell ref="D1616:D1618"/>
    <mergeCell ref="E1616:E1618"/>
    <mergeCell ref="F1616:F1618"/>
    <mergeCell ref="G1616:G1618"/>
    <mergeCell ref="H1616:H1618"/>
    <mergeCell ref="I1610:I1612"/>
    <mergeCell ref="J1610:J1612"/>
    <mergeCell ref="C1613:C1615"/>
    <mergeCell ref="D1613:D1615"/>
    <mergeCell ref="E1613:E1615"/>
    <mergeCell ref="F1613:F1615"/>
    <mergeCell ref="G1613:G1615"/>
    <mergeCell ref="H1613:H1615"/>
    <mergeCell ref="I1613:I1615"/>
    <mergeCell ref="J1613:J1615"/>
    <mergeCell ref="C1610:C1612"/>
    <mergeCell ref="D1610:D1612"/>
    <mergeCell ref="E1610:E1612"/>
    <mergeCell ref="F1610:F1612"/>
    <mergeCell ref="G1610:G1612"/>
    <mergeCell ref="H1610:H1612"/>
    <mergeCell ref="I1604:I1606"/>
    <mergeCell ref="J1604:J1606"/>
    <mergeCell ref="C1607:C1609"/>
    <mergeCell ref="D1607:D1609"/>
    <mergeCell ref="E1607:E1609"/>
    <mergeCell ref="F1607:F1609"/>
    <mergeCell ref="G1607:G1609"/>
    <mergeCell ref="H1607:H1609"/>
    <mergeCell ref="I1607:I1609"/>
    <mergeCell ref="J1607:J1609"/>
    <mergeCell ref="H1601:H1603"/>
    <mergeCell ref="I1601:I1603"/>
    <mergeCell ref="J1601:J1603"/>
    <mergeCell ref="B1604:B1777"/>
    <mergeCell ref="C1604:C1606"/>
    <mergeCell ref="D1604:D1606"/>
    <mergeCell ref="E1604:E1606"/>
    <mergeCell ref="F1604:F1606"/>
    <mergeCell ref="G1604:G1606"/>
    <mergeCell ref="H1604:H1606"/>
    <mergeCell ref="B1601:B1603"/>
    <mergeCell ref="C1601:C1603"/>
    <mergeCell ref="D1601:D1603"/>
    <mergeCell ref="E1601:E1603"/>
    <mergeCell ref="F1601:F1603"/>
    <mergeCell ref="G1601:G1603"/>
    <mergeCell ref="I1595:I1597"/>
    <mergeCell ref="J1595:J1597"/>
    <mergeCell ref="C1598:C1600"/>
    <mergeCell ref="D1598:D1600"/>
    <mergeCell ref="E1598:E1600"/>
    <mergeCell ref="F1598:F1600"/>
    <mergeCell ref="G1598:G1600"/>
    <mergeCell ref="H1598:H1600"/>
    <mergeCell ref="I1598:I1600"/>
    <mergeCell ref="J1598:J1600"/>
    <mergeCell ref="C1595:C1597"/>
    <mergeCell ref="D1595:D1597"/>
    <mergeCell ref="E1595:E1597"/>
    <mergeCell ref="F1595:F1597"/>
    <mergeCell ref="G1595:G1597"/>
    <mergeCell ref="H1595:H1597"/>
    <mergeCell ref="I1589:I1591"/>
    <mergeCell ref="J1589:J1591"/>
    <mergeCell ref="C1592:C1594"/>
    <mergeCell ref="D1592:D1594"/>
    <mergeCell ref="E1592:E1594"/>
    <mergeCell ref="F1592:F1594"/>
    <mergeCell ref="G1592:G1594"/>
    <mergeCell ref="H1592:H1594"/>
    <mergeCell ref="I1592:I1594"/>
    <mergeCell ref="J1592:J1594"/>
    <mergeCell ref="C1589:C1591"/>
    <mergeCell ref="D1589:D1591"/>
    <mergeCell ref="E1589:E1591"/>
    <mergeCell ref="F1589:F1591"/>
    <mergeCell ref="G1589:G1591"/>
    <mergeCell ref="H1589:H1591"/>
    <mergeCell ref="I1583:I1585"/>
    <mergeCell ref="J1583:J1585"/>
    <mergeCell ref="C1586:C1588"/>
    <mergeCell ref="D1586:D1588"/>
    <mergeCell ref="E1586:E1588"/>
    <mergeCell ref="F1586:F1588"/>
    <mergeCell ref="G1586:G1588"/>
    <mergeCell ref="H1586:H1588"/>
    <mergeCell ref="I1586:I1588"/>
    <mergeCell ref="J1586:J1588"/>
    <mergeCell ref="C1583:C1585"/>
    <mergeCell ref="D1583:D1585"/>
    <mergeCell ref="E1583:E1585"/>
    <mergeCell ref="F1583:F1585"/>
    <mergeCell ref="G1583:G1585"/>
    <mergeCell ref="H1583:H1585"/>
    <mergeCell ref="I1577:I1579"/>
    <mergeCell ref="J1577:J1579"/>
    <mergeCell ref="C1580:C1582"/>
    <mergeCell ref="D1580:D1582"/>
    <mergeCell ref="E1580:E1582"/>
    <mergeCell ref="F1580:F1582"/>
    <mergeCell ref="G1580:G1582"/>
    <mergeCell ref="H1580:H1582"/>
    <mergeCell ref="I1580:I1582"/>
    <mergeCell ref="J1580:J1582"/>
    <mergeCell ref="C1577:C1579"/>
    <mergeCell ref="D1577:D1579"/>
    <mergeCell ref="E1577:E1579"/>
    <mergeCell ref="F1577:F1579"/>
    <mergeCell ref="G1577:G1579"/>
    <mergeCell ref="H1577:H1579"/>
    <mergeCell ref="I1571:I1573"/>
    <mergeCell ref="J1571:J1573"/>
    <mergeCell ref="C1574:C1576"/>
    <mergeCell ref="D1574:D1576"/>
    <mergeCell ref="E1574:E1576"/>
    <mergeCell ref="F1574:F1576"/>
    <mergeCell ref="G1574:G1576"/>
    <mergeCell ref="H1574:H1576"/>
    <mergeCell ref="I1574:I1576"/>
    <mergeCell ref="J1574:J1576"/>
    <mergeCell ref="C1571:C1573"/>
    <mergeCell ref="D1571:D1573"/>
    <mergeCell ref="E1571:E1573"/>
    <mergeCell ref="F1571:F1573"/>
    <mergeCell ref="G1571:G1573"/>
    <mergeCell ref="H1571:H1573"/>
    <mergeCell ref="I1565:I1567"/>
    <mergeCell ref="J1565:J1567"/>
    <mergeCell ref="C1568:C1570"/>
    <mergeCell ref="D1568:D1570"/>
    <mergeCell ref="E1568:E1570"/>
    <mergeCell ref="F1568:F1570"/>
    <mergeCell ref="G1568:G1570"/>
    <mergeCell ref="H1568:H1570"/>
    <mergeCell ref="I1568:I1570"/>
    <mergeCell ref="J1568:J1570"/>
    <mergeCell ref="C1565:C1567"/>
    <mergeCell ref="D1565:D1567"/>
    <mergeCell ref="E1565:E1567"/>
    <mergeCell ref="F1565:F1567"/>
    <mergeCell ref="G1565:G1567"/>
    <mergeCell ref="H1565:H1567"/>
    <mergeCell ref="I1559:I1561"/>
    <mergeCell ref="J1559:J1561"/>
    <mergeCell ref="C1562:C1564"/>
    <mergeCell ref="D1562:D1564"/>
    <mergeCell ref="E1562:E1564"/>
    <mergeCell ref="F1562:F1564"/>
    <mergeCell ref="G1562:G1564"/>
    <mergeCell ref="H1562:H1564"/>
    <mergeCell ref="I1562:I1564"/>
    <mergeCell ref="J1562:J1564"/>
    <mergeCell ref="C1559:C1561"/>
    <mergeCell ref="D1559:D1561"/>
    <mergeCell ref="E1559:E1561"/>
    <mergeCell ref="F1559:F1561"/>
    <mergeCell ref="G1559:G1561"/>
    <mergeCell ref="H1559:H1561"/>
    <mergeCell ref="J1553:J1555"/>
    <mergeCell ref="B1556:B1600"/>
    <mergeCell ref="C1556:C1558"/>
    <mergeCell ref="D1556:D1558"/>
    <mergeCell ref="E1556:E1558"/>
    <mergeCell ref="F1556:F1558"/>
    <mergeCell ref="G1556:G1558"/>
    <mergeCell ref="H1556:H1558"/>
    <mergeCell ref="I1556:I1558"/>
    <mergeCell ref="J1556:J1558"/>
    <mergeCell ref="I1550:I1552"/>
    <mergeCell ref="J1550:J1552"/>
    <mergeCell ref="B1553:B1555"/>
    <mergeCell ref="C1553:C1555"/>
    <mergeCell ref="D1553:D1555"/>
    <mergeCell ref="E1553:E1555"/>
    <mergeCell ref="F1553:F1555"/>
    <mergeCell ref="G1553:G1555"/>
    <mergeCell ref="H1553:H1555"/>
    <mergeCell ref="I1553:I1555"/>
    <mergeCell ref="C1550:C1552"/>
    <mergeCell ref="D1550:D1552"/>
    <mergeCell ref="E1550:E1552"/>
    <mergeCell ref="F1550:F1552"/>
    <mergeCell ref="G1550:G1552"/>
    <mergeCell ref="H1550:H1552"/>
    <mergeCell ref="I1544:I1546"/>
    <mergeCell ref="J1544:J1546"/>
    <mergeCell ref="C1547:C1549"/>
    <mergeCell ref="D1547:D1549"/>
    <mergeCell ref="E1547:E1549"/>
    <mergeCell ref="F1547:F1549"/>
    <mergeCell ref="G1547:G1549"/>
    <mergeCell ref="H1547:H1549"/>
    <mergeCell ref="I1547:I1549"/>
    <mergeCell ref="J1547:J1549"/>
    <mergeCell ref="C1544:C1546"/>
    <mergeCell ref="D1544:D1546"/>
    <mergeCell ref="E1544:E1546"/>
    <mergeCell ref="F1544:F1546"/>
    <mergeCell ref="G1544:G1546"/>
    <mergeCell ref="H1544:H1546"/>
    <mergeCell ref="J1538:J1540"/>
    <mergeCell ref="B1541:B1552"/>
    <mergeCell ref="C1541:C1543"/>
    <mergeCell ref="D1541:D1543"/>
    <mergeCell ref="E1541:E1543"/>
    <mergeCell ref="F1541:F1543"/>
    <mergeCell ref="G1541:G1543"/>
    <mergeCell ref="H1541:H1543"/>
    <mergeCell ref="I1541:I1543"/>
    <mergeCell ref="J1541:J1543"/>
    <mergeCell ref="I1535:I1537"/>
    <mergeCell ref="J1535:J1537"/>
    <mergeCell ref="B1538:B1540"/>
    <mergeCell ref="C1538:C1540"/>
    <mergeCell ref="D1538:D1540"/>
    <mergeCell ref="E1538:E1540"/>
    <mergeCell ref="F1538:F1540"/>
    <mergeCell ref="G1538:G1540"/>
    <mergeCell ref="H1538:H1540"/>
    <mergeCell ref="I1538:I1540"/>
    <mergeCell ref="C1535:C1537"/>
    <mergeCell ref="D1535:D1537"/>
    <mergeCell ref="E1535:E1537"/>
    <mergeCell ref="F1535:F1537"/>
    <mergeCell ref="G1535:G1537"/>
    <mergeCell ref="H1535:H1537"/>
    <mergeCell ref="I1529:I1531"/>
    <mergeCell ref="J1529:J1531"/>
    <mergeCell ref="C1532:C1534"/>
    <mergeCell ref="D1532:D1534"/>
    <mergeCell ref="E1532:E1534"/>
    <mergeCell ref="F1532:F1534"/>
    <mergeCell ref="G1532:G1534"/>
    <mergeCell ref="H1532:H1534"/>
    <mergeCell ref="I1532:I1534"/>
    <mergeCell ref="J1532:J1534"/>
    <mergeCell ref="C1529:C1531"/>
    <mergeCell ref="D1529:D1531"/>
    <mergeCell ref="E1529:E1531"/>
    <mergeCell ref="F1529:F1531"/>
    <mergeCell ref="G1529:G1531"/>
    <mergeCell ref="H1529:H1531"/>
    <mergeCell ref="I1523:I1525"/>
    <mergeCell ref="J1523:J1525"/>
    <mergeCell ref="C1526:C1528"/>
    <mergeCell ref="D1526:D1528"/>
    <mergeCell ref="E1526:E1528"/>
    <mergeCell ref="F1526:F1528"/>
    <mergeCell ref="G1526:G1528"/>
    <mergeCell ref="H1526:H1528"/>
    <mergeCell ref="I1526:I1528"/>
    <mergeCell ref="J1526:J1528"/>
    <mergeCell ref="C1523:C1525"/>
    <mergeCell ref="D1523:D1525"/>
    <mergeCell ref="E1523:E1525"/>
    <mergeCell ref="F1523:F1525"/>
    <mergeCell ref="G1523:G1525"/>
    <mergeCell ref="H1523:H1525"/>
    <mergeCell ref="I1517:I1519"/>
    <mergeCell ref="J1517:J1519"/>
    <mergeCell ref="C1520:C1522"/>
    <mergeCell ref="D1520:D1522"/>
    <mergeCell ref="E1520:E1522"/>
    <mergeCell ref="F1520:F1522"/>
    <mergeCell ref="G1520:G1522"/>
    <mergeCell ref="H1520:H1522"/>
    <mergeCell ref="I1520:I1522"/>
    <mergeCell ref="J1520:J1522"/>
    <mergeCell ref="C1517:C1519"/>
    <mergeCell ref="D1517:D1519"/>
    <mergeCell ref="E1517:E1519"/>
    <mergeCell ref="F1517:F1519"/>
    <mergeCell ref="G1517:G1519"/>
    <mergeCell ref="H1517:H1519"/>
    <mergeCell ref="I1511:I1513"/>
    <mergeCell ref="J1511:J1513"/>
    <mergeCell ref="C1514:C1516"/>
    <mergeCell ref="D1514:D1516"/>
    <mergeCell ref="E1514:E1516"/>
    <mergeCell ref="F1514:F1516"/>
    <mergeCell ref="G1514:G1516"/>
    <mergeCell ref="H1514:H1516"/>
    <mergeCell ref="I1514:I1516"/>
    <mergeCell ref="J1514:J1516"/>
    <mergeCell ref="C1511:C1513"/>
    <mergeCell ref="D1511:D1513"/>
    <mergeCell ref="E1511:E1513"/>
    <mergeCell ref="F1511:F1513"/>
    <mergeCell ref="G1511:G1513"/>
    <mergeCell ref="H1511:H1513"/>
    <mergeCell ref="I1505:I1507"/>
    <mergeCell ref="J1505:J1507"/>
    <mergeCell ref="C1508:C1510"/>
    <mergeCell ref="D1508:D1510"/>
    <mergeCell ref="E1508:E1510"/>
    <mergeCell ref="F1508:F1510"/>
    <mergeCell ref="G1508:G1510"/>
    <mergeCell ref="H1508:H1510"/>
    <mergeCell ref="I1508:I1510"/>
    <mergeCell ref="J1508:J1510"/>
    <mergeCell ref="C1505:C1507"/>
    <mergeCell ref="D1505:D1507"/>
    <mergeCell ref="E1505:E1507"/>
    <mergeCell ref="F1505:F1507"/>
    <mergeCell ref="G1505:G1507"/>
    <mergeCell ref="H1505:H1507"/>
    <mergeCell ref="I1499:I1501"/>
    <mergeCell ref="J1499:J1501"/>
    <mergeCell ref="C1502:C1504"/>
    <mergeCell ref="D1502:D1504"/>
    <mergeCell ref="E1502:E1504"/>
    <mergeCell ref="F1502:F1504"/>
    <mergeCell ref="G1502:G1504"/>
    <mergeCell ref="H1502:H1504"/>
    <mergeCell ref="I1502:I1504"/>
    <mergeCell ref="J1502:J1504"/>
    <mergeCell ref="C1499:C1501"/>
    <mergeCell ref="D1499:D1501"/>
    <mergeCell ref="E1499:E1501"/>
    <mergeCell ref="F1499:F1501"/>
    <mergeCell ref="G1499:G1501"/>
    <mergeCell ref="H1499:H1501"/>
    <mergeCell ref="I1493:I1495"/>
    <mergeCell ref="J1493:J1495"/>
    <mergeCell ref="C1496:C1498"/>
    <mergeCell ref="D1496:D1498"/>
    <mergeCell ref="E1496:E1498"/>
    <mergeCell ref="F1496:F1498"/>
    <mergeCell ref="G1496:G1498"/>
    <mergeCell ref="H1496:H1498"/>
    <mergeCell ref="I1496:I1498"/>
    <mergeCell ref="J1496:J1498"/>
    <mergeCell ref="C1493:C1495"/>
    <mergeCell ref="D1493:D1495"/>
    <mergeCell ref="E1493:E1495"/>
    <mergeCell ref="F1493:F1495"/>
    <mergeCell ref="G1493:G1495"/>
    <mergeCell ref="H1493:H1495"/>
    <mergeCell ref="I1487:I1489"/>
    <mergeCell ref="J1487:J1489"/>
    <mergeCell ref="C1490:C1492"/>
    <mergeCell ref="D1490:D1492"/>
    <mergeCell ref="E1490:E1492"/>
    <mergeCell ref="F1490:F1492"/>
    <mergeCell ref="G1490:G1492"/>
    <mergeCell ref="H1490:H1492"/>
    <mergeCell ref="I1490:I1492"/>
    <mergeCell ref="J1490:J1492"/>
    <mergeCell ref="C1487:C1489"/>
    <mergeCell ref="D1487:D1489"/>
    <mergeCell ref="E1487:E1489"/>
    <mergeCell ref="F1487:F1489"/>
    <mergeCell ref="G1487:G1489"/>
    <mergeCell ref="H1487:H1489"/>
    <mergeCell ref="I1481:I1483"/>
    <mergeCell ref="J1481:J1483"/>
    <mergeCell ref="C1484:C1486"/>
    <mergeCell ref="D1484:D1486"/>
    <mergeCell ref="E1484:E1486"/>
    <mergeCell ref="F1484:F1486"/>
    <mergeCell ref="G1484:G1486"/>
    <mergeCell ref="H1484:H1486"/>
    <mergeCell ref="I1484:I1486"/>
    <mergeCell ref="J1484:J1486"/>
    <mergeCell ref="H1478:H1480"/>
    <mergeCell ref="I1478:I1480"/>
    <mergeCell ref="J1478:J1480"/>
    <mergeCell ref="B1481:B1537"/>
    <mergeCell ref="C1481:C1483"/>
    <mergeCell ref="D1481:D1483"/>
    <mergeCell ref="E1481:E1483"/>
    <mergeCell ref="F1481:F1483"/>
    <mergeCell ref="G1481:G1483"/>
    <mergeCell ref="H1481:H1483"/>
    <mergeCell ref="B1478:B1480"/>
    <mergeCell ref="C1478:C1480"/>
    <mergeCell ref="D1478:D1480"/>
    <mergeCell ref="E1478:E1480"/>
    <mergeCell ref="F1478:F1480"/>
    <mergeCell ref="G1478:G1480"/>
    <mergeCell ref="I1472:I1474"/>
    <mergeCell ref="J1472:J1474"/>
    <mergeCell ref="C1475:C1477"/>
    <mergeCell ref="D1475:D1477"/>
    <mergeCell ref="E1475:E1477"/>
    <mergeCell ref="F1475:F1477"/>
    <mergeCell ref="G1475:G1477"/>
    <mergeCell ref="H1475:H1477"/>
    <mergeCell ref="I1475:I1477"/>
    <mergeCell ref="J1475:J1477"/>
    <mergeCell ref="C1472:C1474"/>
    <mergeCell ref="D1472:D1474"/>
    <mergeCell ref="E1472:E1474"/>
    <mergeCell ref="F1472:F1474"/>
    <mergeCell ref="G1472:G1474"/>
    <mergeCell ref="H1472:H1474"/>
    <mergeCell ref="I1466:I1468"/>
    <mergeCell ref="J1466:J1468"/>
    <mergeCell ref="C1469:C1471"/>
    <mergeCell ref="D1469:D1471"/>
    <mergeCell ref="E1469:E1471"/>
    <mergeCell ref="F1469:F1471"/>
    <mergeCell ref="G1469:G1471"/>
    <mergeCell ref="H1469:H1471"/>
    <mergeCell ref="I1469:I1471"/>
    <mergeCell ref="J1469:J1471"/>
    <mergeCell ref="C1466:C1468"/>
    <mergeCell ref="D1466:D1468"/>
    <mergeCell ref="E1466:E1468"/>
    <mergeCell ref="F1466:F1468"/>
    <mergeCell ref="G1466:G1468"/>
    <mergeCell ref="H1466:H1468"/>
    <mergeCell ref="J1460:J1462"/>
    <mergeCell ref="B1463:B1477"/>
    <mergeCell ref="C1463:C1465"/>
    <mergeCell ref="D1463:D1465"/>
    <mergeCell ref="E1463:E1465"/>
    <mergeCell ref="F1463:F1465"/>
    <mergeCell ref="G1463:G1465"/>
    <mergeCell ref="H1463:H1465"/>
    <mergeCell ref="I1463:I1465"/>
    <mergeCell ref="J1463:J1465"/>
    <mergeCell ref="I1457:I1459"/>
    <mergeCell ref="J1457:J1459"/>
    <mergeCell ref="B1460:B1462"/>
    <mergeCell ref="C1460:C1462"/>
    <mergeCell ref="D1460:D1462"/>
    <mergeCell ref="E1460:E1462"/>
    <mergeCell ref="F1460:F1462"/>
    <mergeCell ref="G1460:G1462"/>
    <mergeCell ref="H1460:H1462"/>
    <mergeCell ref="I1460:I1462"/>
    <mergeCell ref="C1457:C1459"/>
    <mergeCell ref="D1457:D1459"/>
    <mergeCell ref="E1457:E1459"/>
    <mergeCell ref="F1457:F1459"/>
    <mergeCell ref="G1457:G1459"/>
    <mergeCell ref="H1457:H1459"/>
    <mergeCell ref="I1451:I1453"/>
    <mergeCell ref="J1451:J1453"/>
    <mergeCell ref="C1454:C1456"/>
    <mergeCell ref="D1454:D1456"/>
    <mergeCell ref="E1454:E1456"/>
    <mergeCell ref="F1454:F1456"/>
    <mergeCell ref="G1454:G1456"/>
    <mergeCell ref="H1454:H1456"/>
    <mergeCell ref="I1454:I1456"/>
    <mergeCell ref="J1454:J1456"/>
    <mergeCell ref="C1451:C1453"/>
    <mergeCell ref="D1451:D1453"/>
    <mergeCell ref="E1451:E1453"/>
    <mergeCell ref="F1451:F1453"/>
    <mergeCell ref="G1451:G1453"/>
    <mergeCell ref="H1451:H1453"/>
    <mergeCell ref="I1445:I1447"/>
    <mergeCell ref="J1445:J1447"/>
    <mergeCell ref="C1448:C1450"/>
    <mergeCell ref="D1448:D1450"/>
    <mergeCell ref="E1448:E1450"/>
    <mergeCell ref="F1448:F1450"/>
    <mergeCell ref="G1448:G1450"/>
    <mergeCell ref="H1448:H1450"/>
    <mergeCell ref="I1448:I1450"/>
    <mergeCell ref="J1448:J1450"/>
    <mergeCell ref="C1445:C1447"/>
    <mergeCell ref="D1445:D1447"/>
    <mergeCell ref="E1445:E1447"/>
    <mergeCell ref="F1445:F1447"/>
    <mergeCell ref="G1445:G1447"/>
    <mergeCell ref="H1445:H1447"/>
    <mergeCell ref="I1439:I1441"/>
    <mergeCell ref="J1439:J1441"/>
    <mergeCell ref="C1442:C1444"/>
    <mergeCell ref="D1442:D1444"/>
    <mergeCell ref="E1442:E1444"/>
    <mergeCell ref="F1442:F1444"/>
    <mergeCell ref="G1442:G1444"/>
    <mergeCell ref="H1442:H1444"/>
    <mergeCell ref="I1442:I1444"/>
    <mergeCell ref="J1442:J1444"/>
    <mergeCell ref="C1439:C1441"/>
    <mergeCell ref="D1439:D1441"/>
    <mergeCell ref="E1439:E1441"/>
    <mergeCell ref="F1439:F1441"/>
    <mergeCell ref="G1439:G1441"/>
    <mergeCell ref="H1439:H1441"/>
    <mergeCell ref="I1433:I1435"/>
    <mergeCell ref="J1433:J1435"/>
    <mergeCell ref="C1436:C1438"/>
    <mergeCell ref="D1436:D1438"/>
    <mergeCell ref="E1436:E1438"/>
    <mergeCell ref="F1436:F1438"/>
    <mergeCell ref="G1436:G1438"/>
    <mergeCell ref="H1436:H1438"/>
    <mergeCell ref="I1436:I1438"/>
    <mergeCell ref="J1436:J1438"/>
    <mergeCell ref="C1433:C1435"/>
    <mergeCell ref="D1433:D1435"/>
    <mergeCell ref="E1433:E1435"/>
    <mergeCell ref="F1433:F1435"/>
    <mergeCell ref="G1433:G1435"/>
    <mergeCell ref="H1433:H1435"/>
    <mergeCell ref="I1427:I1429"/>
    <mergeCell ref="J1427:J1429"/>
    <mergeCell ref="C1430:C1432"/>
    <mergeCell ref="D1430:D1432"/>
    <mergeCell ref="E1430:E1432"/>
    <mergeCell ref="F1430:F1432"/>
    <mergeCell ref="G1430:G1432"/>
    <mergeCell ref="H1430:H1432"/>
    <mergeCell ref="I1430:I1432"/>
    <mergeCell ref="J1430:J1432"/>
    <mergeCell ref="C1427:C1429"/>
    <mergeCell ref="D1427:D1429"/>
    <mergeCell ref="E1427:E1429"/>
    <mergeCell ref="F1427:F1429"/>
    <mergeCell ref="G1427:G1429"/>
    <mergeCell ref="H1427:H1429"/>
    <mergeCell ref="I1421:I1423"/>
    <mergeCell ref="J1421:J1423"/>
    <mergeCell ref="C1424:C1426"/>
    <mergeCell ref="D1424:D1426"/>
    <mergeCell ref="E1424:E1426"/>
    <mergeCell ref="F1424:F1426"/>
    <mergeCell ref="G1424:G1426"/>
    <mergeCell ref="H1424:H1426"/>
    <mergeCell ref="I1424:I1426"/>
    <mergeCell ref="J1424:J1426"/>
    <mergeCell ref="H1418:H1420"/>
    <mergeCell ref="I1418:I1420"/>
    <mergeCell ref="J1418:J1420"/>
    <mergeCell ref="B1421:B1459"/>
    <mergeCell ref="C1421:C1423"/>
    <mergeCell ref="D1421:D1423"/>
    <mergeCell ref="E1421:E1423"/>
    <mergeCell ref="F1421:F1423"/>
    <mergeCell ref="G1421:G1423"/>
    <mergeCell ref="H1421:H1423"/>
    <mergeCell ref="B1418:B1420"/>
    <mergeCell ref="C1418:C1420"/>
    <mergeCell ref="D1418:D1420"/>
    <mergeCell ref="E1418:E1420"/>
    <mergeCell ref="F1418:F1420"/>
    <mergeCell ref="G1418:G1420"/>
    <mergeCell ref="I1412:I1414"/>
    <mergeCell ref="J1412:J1414"/>
    <mergeCell ref="C1415:C1417"/>
    <mergeCell ref="D1415:D1417"/>
    <mergeCell ref="E1415:E1417"/>
    <mergeCell ref="F1415:F1417"/>
    <mergeCell ref="G1415:G1417"/>
    <mergeCell ref="H1415:H1417"/>
    <mergeCell ref="I1415:I1417"/>
    <mergeCell ref="J1415:J1417"/>
    <mergeCell ref="C1412:C1414"/>
    <mergeCell ref="D1412:D1414"/>
    <mergeCell ref="E1412:E1414"/>
    <mergeCell ref="F1412:F1414"/>
    <mergeCell ref="G1412:G1414"/>
    <mergeCell ref="H1412:H1414"/>
    <mergeCell ref="I1406:I1408"/>
    <mergeCell ref="J1406:J1408"/>
    <mergeCell ref="C1409:C1411"/>
    <mergeCell ref="D1409:D1411"/>
    <mergeCell ref="E1409:E1411"/>
    <mergeCell ref="F1409:F1411"/>
    <mergeCell ref="G1409:G1411"/>
    <mergeCell ref="H1409:H1411"/>
    <mergeCell ref="I1409:I1411"/>
    <mergeCell ref="J1409:J1411"/>
    <mergeCell ref="C1406:C1408"/>
    <mergeCell ref="D1406:D1408"/>
    <mergeCell ref="E1406:E1408"/>
    <mergeCell ref="F1406:F1408"/>
    <mergeCell ref="G1406:G1408"/>
    <mergeCell ref="H1406:H1408"/>
    <mergeCell ref="I1400:I1402"/>
    <mergeCell ref="J1400:J1402"/>
    <mergeCell ref="C1403:C1405"/>
    <mergeCell ref="D1403:D1405"/>
    <mergeCell ref="E1403:E1405"/>
    <mergeCell ref="F1403:F1405"/>
    <mergeCell ref="G1403:G1405"/>
    <mergeCell ref="H1403:H1405"/>
    <mergeCell ref="I1403:I1405"/>
    <mergeCell ref="J1403:J1405"/>
    <mergeCell ref="C1400:C1402"/>
    <mergeCell ref="D1400:D1402"/>
    <mergeCell ref="E1400:E1402"/>
    <mergeCell ref="F1400:F1402"/>
    <mergeCell ref="G1400:G1402"/>
    <mergeCell ref="H1400:H1402"/>
    <mergeCell ref="I1394:I1396"/>
    <mergeCell ref="J1394:J1396"/>
    <mergeCell ref="C1397:C1399"/>
    <mergeCell ref="D1397:D1399"/>
    <mergeCell ref="E1397:E1399"/>
    <mergeCell ref="F1397:F1399"/>
    <mergeCell ref="G1397:G1399"/>
    <mergeCell ref="H1397:H1399"/>
    <mergeCell ref="I1397:I1399"/>
    <mergeCell ref="J1397:J1399"/>
    <mergeCell ref="C1394:C1396"/>
    <mergeCell ref="D1394:D1396"/>
    <mergeCell ref="E1394:E1396"/>
    <mergeCell ref="F1394:F1396"/>
    <mergeCell ref="G1394:G1396"/>
    <mergeCell ref="H1394:H1396"/>
    <mergeCell ref="I1388:I1390"/>
    <mergeCell ref="J1388:J1390"/>
    <mergeCell ref="C1391:C1393"/>
    <mergeCell ref="D1391:D1393"/>
    <mergeCell ref="E1391:E1393"/>
    <mergeCell ref="F1391:F1393"/>
    <mergeCell ref="G1391:G1393"/>
    <mergeCell ref="H1391:H1393"/>
    <mergeCell ref="I1391:I1393"/>
    <mergeCell ref="J1391:J1393"/>
    <mergeCell ref="C1388:C1390"/>
    <mergeCell ref="D1388:D1390"/>
    <mergeCell ref="E1388:E1390"/>
    <mergeCell ref="F1388:F1390"/>
    <mergeCell ref="G1388:G1390"/>
    <mergeCell ref="H1388:H1390"/>
    <mergeCell ref="I1382:I1384"/>
    <mergeCell ref="J1382:J1384"/>
    <mergeCell ref="C1385:C1387"/>
    <mergeCell ref="D1385:D1387"/>
    <mergeCell ref="E1385:E1387"/>
    <mergeCell ref="F1385:F1387"/>
    <mergeCell ref="G1385:G1387"/>
    <mergeCell ref="H1385:H1387"/>
    <mergeCell ref="I1385:I1387"/>
    <mergeCell ref="J1385:J1387"/>
    <mergeCell ref="C1382:C1384"/>
    <mergeCell ref="D1382:D1384"/>
    <mergeCell ref="E1382:E1384"/>
    <mergeCell ref="F1382:F1384"/>
    <mergeCell ref="G1382:G1384"/>
    <mergeCell ref="H1382:H1384"/>
    <mergeCell ref="I1376:I1378"/>
    <mergeCell ref="J1376:J1378"/>
    <mergeCell ref="C1379:C1381"/>
    <mergeCell ref="D1379:D1381"/>
    <mergeCell ref="E1379:E1381"/>
    <mergeCell ref="F1379:F1381"/>
    <mergeCell ref="G1379:G1381"/>
    <mergeCell ref="H1379:H1381"/>
    <mergeCell ref="I1379:I1381"/>
    <mergeCell ref="J1379:J1381"/>
    <mergeCell ref="C1376:C1378"/>
    <mergeCell ref="D1376:D1378"/>
    <mergeCell ref="E1376:E1378"/>
    <mergeCell ref="F1376:F1378"/>
    <mergeCell ref="G1376:G1378"/>
    <mergeCell ref="H1376:H1378"/>
    <mergeCell ref="I1370:I1372"/>
    <mergeCell ref="J1370:J1372"/>
    <mergeCell ref="C1373:C1375"/>
    <mergeCell ref="D1373:D1375"/>
    <mergeCell ref="E1373:E1375"/>
    <mergeCell ref="F1373:F1375"/>
    <mergeCell ref="G1373:G1375"/>
    <mergeCell ref="H1373:H1375"/>
    <mergeCell ref="I1373:I1375"/>
    <mergeCell ref="J1373:J1375"/>
    <mergeCell ref="C1370:C1372"/>
    <mergeCell ref="D1370:D1372"/>
    <mergeCell ref="E1370:E1372"/>
    <mergeCell ref="F1370:F1372"/>
    <mergeCell ref="G1370:G1372"/>
    <mergeCell ref="H1370:H1372"/>
    <mergeCell ref="I1364:I1366"/>
    <mergeCell ref="J1364:J1366"/>
    <mergeCell ref="C1367:C1369"/>
    <mergeCell ref="D1367:D1369"/>
    <mergeCell ref="E1367:E1369"/>
    <mergeCell ref="F1367:F1369"/>
    <mergeCell ref="G1367:G1369"/>
    <mergeCell ref="H1367:H1369"/>
    <mergeCell ref="I1367:I1369"/>
    <mergeCell ref="J1367:J1369"/>
    <mergeCell ref="C1364:C1366"/>
    <mergeCell ref="D1364:D1366"/>
    <mergeCell ref="E1364:E1366"/>
    <mergeCell ref="F1364:F1366"/>
    <mergeCell ref="G1364:G1366"/>
    <mergeCell ref="H1364:H1366"/>
    <mergeCell ref="I1358:I1360"/>
    <mergeCell ref="J1358:J1360"/>
    <mergeCell ref="C1361:C1363"/>
    <mergeCell ref="D1361:D1363"/>
    <mergeCell ref="E1361:E1363"/>
    <mergeCell ref="F1361:F1363"/>
    <mergeCell ref="G1361:G1363"/>
    <mergeCell ref="H1361:H1363"/>
    <mergeCell ref="I1361:I1363"/>
    <mergeCell ref="J1361:J1363"/>
    <mergeCell ref="C1358:C1360"/>
    <mergeCell ref="D1358:D1360"/>
    <mergeCell ref="E1358:E1360"/>
    <mergeCell ref="F1358:F1360"/>
    <mergeCell ref="G1358:G1360"/>
    <mergeCell ref="H1358:H1360"/>
    <mergeCell ref="I1352:I1354"/>
    <mergeCell ref="J1352:J1354"/>
    <mergeCell ref="C1355:C1357"/>
    <mergeCell ref="D1355:D1357"/>
    <mergeCell ref="E1355:E1357"/>
    <mergeCell ref="F1355:F1357"/>
    <mergeCell ref="G1355:G1357"/>
    <mergeCell ref="H1355:H1357"/>
    <mergeCell ref="I1355:I1357"/>
    <mergeCell ref="J1355:J1357"/>
    <mergeCell ref="C1352:C1354"/>
    <mergeCell ref="D1352:D1354"/>
    <mergeCell ref="E1352:E1354"/>
    <mergeCell ref="F1352:F1354"/>
    <mergeCell ref="G1352:G1354"/>
    <mergeCell ref="H1352:H1354"/>
    <mergeCell ref="I1346:I1348"/>
    <mergeCell ref="J1346:J1348"/>
    <mergeCell ref="C1349:C1351"/>
    <mergeCell ref="D1349:D1351"/>
    <mergeCell ref="E1349:E1351"/>
    <mergeCell ref="F1349:F1351"/>
    <mergeCell ref="G1349:G1351"/>
    <mergeCell ref="H1349:H1351"/>
    <mergeCell ref="I1349:I1351"/>
    <mergeCell ref="J1349:J1351"/>
    <mergeCell ref="C1346:C1348"/>
    <mergeCell ref="D1346:D1348"/>
    <mergeCell ref="E1346:E1348"/>
    <mergeCell ref="F1346:F1348"/>
    <mergeCell ref="G1346:G1348"/>
    <mergeCell ref="H1346:H1348"/>
    <mergeCell ref="I1340:I1342"/>
    <mergeCell ref="J1340:J1342"/>
    <mergeCell ref="C1343:C1345"/>
    <mergeCell ref="D1343:D1345"/>
    <mergeCell ref="E1343:E1345"/>
    <mergeCell ref="F1343:F1345"/>
    <mergeCell ref="G1343:G1345"/>
    <mergeCell ref="H1343:H1345"/>
    <mergeCell ref="I1343:I1345"/>
    <mergeCell ref="J1343:J1345"/>
    <mergeCell ref="C1340:C1342"/>
    <mergeCell ref="D1340:D1342"/>
    <mergeCell ref="E1340:E1342"/>
    <mergeCell ref="F1340:F1342"/>
    <mergeCell ref="G1340:G1342"/>
    <mergeCell ref="H1340:H1342"/>
    <mergeCell ref="I1334:I1336"/>
    <mergeCell ref="J1334:J1336"/>
    <mergeCell ref="C1337:C1339"/>
    <mergeCell ref="D1337:D1339"/>
    <mergeCell ref="E1337:E1339"/>
    <mergeCell ref="F1337:F1339"/>
    <mergeCell ref="G1337:G1339"/>
    <mergeCell ref="H1337:H1339"/>
    <mergeCell ref="I1337:I1339"/>
    <mergeCell ref="J1337:J1339"/>
    <mergeCell ref="C1334:C1336"/>
    <mergeCell ref="D1334:D1336"/>
    <mergeCell ref="E1334:E1336"/>
    <mergeCell ref="F1334:F1336"/>
    <mergeCell ref="G1334:G1336"/>
    <mergeCell ref="H1334:H1336"/>
    <mergeCell ref="I1328:I1330"/>
    <mergeCell ref="J1328:J1330"/>
    <mergeCell ref="C1331:C1333"/>
    <mergeCell ref="D1331:D1333"/>
    <mergeCell ref="E1331:E1333"/>
    <mergeCell ref="F1331:F1333"/>
    <mergeCell ref="G1331:G1333"/>
    <mergeCell ref="H1331:H1333"/>
    <mergeCell ref="I1331:I1333"/>
    <mergeCell ref="J1331:J1333"/>
    <mergeCell ref="H1325:H1327"/>
    <mergeCell ref="I1325:I1327"/>
    <mergeCell ref="J1325:J1327"/>
    <mergeCell ref="B1328:B1417"/>
    <mergeCell ref="C1328:C1330"/>
    <mergeCell ref="D1328:D1330"/>
    <mergeCell ref="E1328:E1330"/>
    <mergeCell ref="F1328:F1330"/>
    <mergeCell ref="G1328:G1330"/>
    <mergeCell ref="H1328:H1330"/>
    <mergeCell ref="B1325:B1327"/>
    <mergeCell ref="C1325:C1327"/>
    <mergeCell ref="D1325:D1327"/>
    <mergeCell ref="E1325:E1327"/>
    <mergeCell ref="F1325:F1327"/>
    <mergeCell ref="G1325:G1327"/>
    <mergeCell ref="I1319:I1321"/>
    <mergeCell ref="J1319:J1321"/>
    <mergeCell ref="C1322:C1324"/>
    <mergeCell ref="D1322:D1324"/>
    <mergeCell ref="E1322:E1324"/>
    <mergeCell ref="F1322:F1324"/>
    <mergeCell ref="G1322:G1324"/>
    <mergeCell ref="H1322:H1324"/>
    <mergeCell ref="I1322:I1324"/>
    <mergeCell ref="J1322:J1324"/>
    <mergeCell ref="C1319:C1321"/>
    <mergeCell ref="D1319:D1321"/>
    <mergeCell ref="E1319:E1321"/>
    <mergeCell ref="F1319:F1321"/>
    <mergeCell ref="G1319:G1321"/>
    <mergeCell ref="H1319:H1321"/>
    <mergeCell ref="I1313:I1315"/>
    <mergeCell ref="J1313:J1315"/>
    <mergeCell ref="C1316:C1318"/>
    <mergeCell ref="D1316:D1318"/>
    <mergeCell ref="E1316:E1318"/>
    <mergeCell ref="F1316:F1318"/>
    <mergeCell ref="G1316:G1318"/>
    <mergeCell ref="H1316:H1318"/>
    <mergeCell ref="I1316:I1318"/>
    <mergeCell ref="J1316:J1318"/>
    <mergeCell ref="G1310:G1312"/>
    <mergeCell ref="H1310:H1312"/>
    <mergeCell ref="I1310:I1312"/>
    <mergeCell ref="J1310:J1312"/>
    <mergeCell ref="C1313:C1315"/>
    <mergeCell ref="D1313:D1315"/>
    <mergeCell ref="E1313:E1315"/>
    <mergeCell ref="F1313:F1315"/>
    <mergeCell ref="G1313:G1315"/>
    <mergeCell ref="H1313:H1315"/>
    <mergeCell ref="I1304:I1306"/>
    <mergeCell ref="J1304:J1306"/>
    <mergeCell ref="C1307:C1309"/>
    <mergeCell ref="D1307:D1309"/>
    <mergeCell ref="E1307:E1309"/>
    <mergeCell ref="F1307:F1309"/>
    <mergeCell ref="G1307:G1309"/>
    <mergeCell ref="H1307:H1309"/>
    <mergeCell ref="I1307:I1309"/>
    <mergeCell ref="J1307:J1309"/>
    <mergeCell ref="H1301:H1303"/>
    <mergeCell ref="I1301:I1303"/>
    <mergeCell ref="J1301:J1303"/>
    <mergeCell ref="B1304:B1324"/>
    <mergeCell ref="C1304:C1306"/>
    <mergeCell ref="D1304:D1306"/>
    <mergeCell ref="E1304:E1306"/>
    <mergeCell ref="F1304:F1306"/>
    <mergeCell ref="G1304:G1306"/>
    <mergeCell ref="H1304:H1306"/>
    <mergeCell ref="G1297:G1300"/>
    <mergeCell ref="H1297:H1300"/>
    <mergeCell ref="I1297:I1300"/>
    <mergeCell ref="J1297:J1300"/>
    <mergeCell ref="B1301:B1303"/>
    <mergeCell ref="C1301:C1303"/>
    <mergeCell ref="D1301:D1303"/>
    <mergeCell ref="E1301:E1303"/>
    <mergeCell ref="F1301:F1303"/>
    <mergeCell ref="G1301:G1303"/>
    <mergeCell ref="A1297:A1777"/>
    <mergeCell ref="B1297:B1300"/>
    <mergeCell ref="C1297:C1300"/>
    <mergeCell ref="D1297:D1300"/>
    <mergeCell ref="E1297:E1300"/>
    <mergeCell ref="F1297:F1300"/>
    <mergeCell ref="C1310:C1312"/>
    <mergeCell ref="D1310:D1312"/>
    <mergeCell ref="E1310:E1312"/>
    <mergeCell ref="F1310:F1312"/>
    <mergeCell ref="I1291:I1293"/>
    <mergeCell ref="J1291:J1293"/>
    <mergeCell ref="C1294:C1296"/>
    <mergeCell ref="D1294:D1296"/>
    <mergeCell ref="E1294:E1296"/>
    <mergeCell ref="F1294:F1296"/>
    <mergeCell ref="G1294:G1296"/>
    <mergeCell ref="H1294:H1296"/>
    <mergeCell ref="I1294:I1296"/>
    <mergeCell ref="J1294:J1296"/>
    <mergeCell ref="C1291:C1293"/>
    <mergeCell ref="D1291:D1293"/>
    <mergeCell ref="E1291:E1293"/>
    <mergeCell ref="F1291:F1293"/>
    <mergeCell ref="G1291:G1293"/>
    <mergeCell ref="H1291:H1293"/>
    <mergeCell ref="I1285:I1287"/>
    <mergeCell ref="J1285:J1287"/>
    <mergeCell ref="C1288:C1290"/>
    <mergeCell ref="D1288:D1290"/>
    <mergeCell ref="E1288:E1290"/>
    <mergeCell ref="F1288:F1290"/>
    <mergeCell ref="G1288:G1290"/>
    <mergeCell ref="H1288:H1290"/>
    <mergeCell ref="I1288:I1290"/>
    <mergeCell ref="J1288:J1290"/>
    <mergeCell ref="C1285:C1287"/>
    <mergeCell ref="D1285:D1287"/>
    <mergeCell ref="E1285:E1287"/>
    <mergeCell ref="F1285:F1287"/>
    <mergeCell ref="G1285:G1287"/>
    <mergeCell ref="H1285:H1287"/>
    <mergeCell ref="I1279:I1281"/>
    <mergeCell ref="J1279:J1281"/>
    <mergeCell ref="C1282:C1284"/>
    <mergeCell ref="D1282:D1284"/>
    <mergeCell ref="E1282:E1284"/>
    <mergeCell ref="F1282:F1284"/>
    <mergeCell ref="G1282:G1284"/>
    <mergeCell ref="H1282:H1284"/>
    <mergeCell ref="I1282:I1284"/>
    <mergeCell ref="J1282:J1284"/>
    <mergeCell ref="C1279:C1281"/>
    <mergeCell ref="D1279:D1281"/>
    <mergeCell ref="E1279:E1281"/>
    <mergeCell ref="F1279:F1281"/>
    <mergeCell ref="G1279:G1281"/>
    <mergeCell ref="H1279:H1281"/>
    <mergeCell ref="I1273:I1275"/>
    <mergeCell ref="J1273:J1275"/>
    <mergeCell ref="C1276:C1278"/>
    <mergeCell ref="D1276:D1278"/>
    <mergeCell ref="E1276:E1278"/>
    <mergeCell ref="F1276:F1278"/>
    <mergeCell ref="G1276:G1278"/>
    <mergeCell ref="H1276:H1278"/>
    <mergeCell ref="I1276:I1278"/>
    <mergeCell ref="J1276:J1278"/>
    <mergeCell ref="C1273:C1275"/>
    <mergeCell ref="D1273:D1275"/>
    <mergeCell ref="E1273:E1275"/>
    <mergeCell ref="F1273:F1275"/>
    <mergeCell ref="G1273:G1275"/>
    <mergeCell ref="H1273:H1275"/>
    <mergeCell ref="I1267:I1269"/>
    <mergeCell ref="J1267:J1269"/>
    <mergeCell ref="C1270:C1272"/>
    <mergeCell ref="D1270:D1272"/>
    <mergeCell ref="E1270:E1272"/>
    <mergeCell ref="F1270:F1272"/>
    <mergeCell ref="G1270:G1272"/>
    <mergeCell ref="H1270:H1272"/>
    <mergeCell ref="I1270:I1272"/>
    <mergeCell ref="J1270:J1272"/>
    <mergeCell ref="C1267:C1269"/>
    <mergeCell ref="D1267:D1269"/>
    <mergeCell ref="E1267:E1269"/>
    <mergeCell ref="F1267:F1269"/>
    <mergeCell ref="G1267:G1269"/>
    <mergeCell ref="H1267:H1269"/>
    <mergeCell ref="I1261:I1263"/>
    <mergeCell ref="J1261:J1263"/>
    <mergeCell ref="C1264:C1266"/>
    <mergeCell ref="D1264:D1266"/>
    <mergeCell ref="E1264:E1266"/>
    <mergeCell ref="F1264:F1266"/>
    <mergeCell ref="G1264:G1266"/>
    <mergeCell ref="H1264:H1266"/>
    <mergeCell ref="I1264:I1266"/>
    <mergeCell ref="J1264:J1266"/>
    <mergeCell ref="C1261:C1263"/>
    <mergeCell ref="D1261:D1263"/>
    <mergeCell ref="E1261:E1263"/>
    <mergeCell ref="F1261:F1263"/>
    <mergeCell ref="G1261:G1263"/>
    <mergeCell ref="H1261:H1263"/>
    <mergeCell ref="I1255:I1257"/>
    <mergeCell ref="J1255:J1257"/>
    <mergeCell ref="C1258:C1260"/>
    <mergeCell ref="D1258:D1260"/>
    <mergeCell ref="E1258:E1260"/>
    <mergeCell ref="F1258:F1260"/>
    <mergeCell ref="G1258:G1260"/>
    <mergeCell ref="H1258:H1260"/>
    <mergeCell ref="I1258:I1260"/>
    <mergeCell ref="J1258:J1260"/>
    <mergeCell ref="C1255:C1257"/>
    <mergeCell ref="D1255:D1257"/>
    <mergeCell ref="E1255:E1257"/>
    <mergeCell ref="F1255:F1257"/>
    <mergeCell ref="G1255:G1257"/>
    <mergeCell ref="H1255:H1257"/>
    <mergeCell ref="I1249:I1251"/>
    <mergeCell ref="J1249:J1251"/>
    <mergeCell ref="C1252:C1254"/>
    <mergeCell ref="D1252:D1254"/>
    <mergeCell ref="E1252:E1254"/>
    <mergeCell ref="F1252:F1254"/>
    <mergeCell ref="G1252:G1254"/>
    <mergeCell ref="H1252:H1254"/>
    <mergeCell ref="I1252:I1254"/>
    <mergeCell ref="J1252:J1254"/>
    <mergeCell ref="C1249:C1251"/>
    <mergeCell ref="D1249:D1251"/>
    <mergeCell ref="E1249:E1251"/>
    <mergeCell ref="F1249:F1251"/>
    <mergeCell ref="G1249:G1251"/>
    <mergeCell ref="H1249:H1251"/>
    <mergeCell ref="I1243:I1245"/>
    <mergeCell ref="J1243:J1245"/>
    <mergeCell ref="C1246:C1248"/>
    <mergeCell ref="D1246:D1248"/>
    <mergeCell ref="E1246:E1248"/>
    <mergeCell ref="F1246:F1248"/>
    <mergeCell ref="G1246:G1248"/>
    <mergeCell ref="H1246:H1248"/>
    <mergeCell ref="I1246:I1248"/>
    <mergeCell ref="J1246:J1248"/>
    <mergeCell ref="C1243:C1245"/>
    <mergeCell ref="D1243:D1245"/>
    <mergeCell ref="E1243:E1245"/>
    <mergeCell ref="F1243:F1245"/>
    <mergeCell ref="G1243:G1245"/>
    <mergeCell ref="H1243:H1245"/>
    <mergeCell ref="I1237:I1239"/>
    <mergeCell ref="J1237:J1239"/>
    <mergeCell ref="C1240:C1242"/>
    <mergeCell ref="D1240:D1242"/>
    <mergeCell ref="E1240:E1242"/>
    <mergeCell ref="F1240:F1242"/>
    <mergeCell ref="G1240:G1242"/>
    <mergeCell ref="H1240:H1242"/>
    <mergeCell ref="I1240:I1242"/>
    <mergeCell ref="J1240:J1242"/>
    <mergeCell ref="C1237:C1239"/>
    <mergeCell ref="D1237:D1239"/>
    <mergeCell ref="E1237:E1239"/>
    <mergeCell ref="F1237:F1239"/>
    <mergeCell ref="G1237:G1239"/>
    <mergeCell ref="H1237:H1239"/>
    <mergeCell ref="I1231:I1233"/>
    <mergeCell ref="J1231:J1233"/>
    <mergeCell ref="C1234:C1236"/>
    <mergeCell ref="D1234:D1236"/>
    <mergeCell ref="E1234:E1236"/>
    <mergeCell ref="F1234:F1236"/>
    <mergeCell ref="G1234:G1236"/>
    <mergeCell ref="H1234:H1236"/>
    <mergeCell ref="I1234:I1236"/>
    <mergeCell ref="J1234:J1236"/>
    <mergeCell ref="C1231:C1233"/>
    <mergeCell ref="D1231:D1233"/>
    <mergeCell ref="E1231:E1233"/>
    <mergeCell ref="F1231:F1233"/>
    <mergeCell ref="G1231:G1233"/>
    <mergeCell ref="H1231:H1233"/>
    <mergeCell ref="J1225:J1227"/>
    <mergeCell ref="B1228:B1296"/>
    <mergeCell ref="C1228:C1230"/>
    <mergeCell ref="D1228:D1230"/>
    <mergeCell ref="E1228:E1230"/>
    <mergeCell ref="F1228:F1230"/>
    <mergeCell ref="G1228:G1230"/>
    <mergeCell ref="H1228:H1230"/>
    <mergeCell ref="I1228:I1230"/>
    <mergeCell ref="J1228:J1230"/>
    <mergeCell ref="I1222:I1224"/>
    <mergeCell ref="J1222:J1224"/>
    <mergeCell ref="B1225:B1227"/>
    <mergeCell ref="C1225:C1227"/>
    <mergeCell ref="D1225:D1227"/>
    <mergeCell ref="E1225:E1227"/>
    <mergeCell ref="F1225:F1227"/>
    <mergeCell ref="G1225:G1227"/>
    <mergeCell ref="H1225:H1227"/>
    <mergeCell ref="I1225:I1227"/>
    <mergeCell ref="C1222:C1224"/>
    <mergeCell ref="D1222:D1224"/>
    <mergeCell ref="E1222:E1224"/>
    <mergeCell ref="F1222:F1224"/>
    <mergeCell ref="G1222:G1224"/>
    <mergeCell ref="H1222:H1224"/>
    <mergeCell ref="I1216:I1218"/>
    <mergeCell ref="J1216:J1218"/>
    <mergeCell ref="C1219:C1221"/>
    <mergeCell ref="D1219:D1221"/>
    <mergeCell ref="E1219:E1221"/>
    <mergeCell ref="F1219:F1221"/>
    <mergeCell ref="G1219:G1221"/>
    <mergeCell ref="H1219:H1221"/>
    <mergeCell ref="I1219:I1221"/>
    <mergeCell ref="J1219:J1221"/>
    <mergeCell ref="C1216:C1218"/>
    <mergeCell ref="D1216:D1218"/>
    <mergeCell ref="E1216:E1218"/>
    <mergeCell ref="F1216:F1218"/>
    <mergeCell ref="G1216:G1218"/>
    <mergeCell ref="H1216:H1218"/>
    <mergeCell ref="I1210:I1212"/>
    <mergeCell ref="J1210:J1212"/>
    <mergeCell ref="C1213:C1215"/>
    <mergeCell ref="D1213:D1215"/>
    <mergeCell ref="E1213:E1215"/>
    <mergeCell ref="F1213:F1215"/>
    <mergeCell ref="G1213:G1215"/>
    <mergeCell ref="H1213:H1215"/>
    <mergeCell ref="I1213:I1215"/>
    <mergeCell ref="J1213:J1215"/>
    <mergeCell ref="C1210:C1212"/>
    <mergeCell ref="D1210:D1212"/>
    <mergeCell ref="E1210:E1212"/>
    <mergeCell ref="F1210:F1212"/>
    <mergeCell ref="G1210:G1212"/>
    <mergeCell ref="H1210:H1212"/>
    <mergeCell ref="I1204:I1206"/>
    <mergeCell ref="J1204:J1206"/>
    <mergeCell ref="C1207:C1209"/>
    <mergeCell ref="D1207:D1209"/>
    <mergeCell ref="E1207:E1209"/>
    <mergeCell ref="F1207:F1209"/>
    <mergeCell ref="G1207:G1209"/>
    <mergeCell ref="H1207:H1209"/>
    <mergeCell ref="I1207:I1209"/>
    <mergeCell ref="J1207:J1209"/>
    <mergeCell ref="C1204:C1206"/>
    <mergeCell ref="D1204:D1206"/>
    <mergeCell ref="E1204:E1206"/>
    <mergeCell ref="F1204:F1206"/>
    <mergeCell ref="G1204:G1206"/>
    <mergeCell ref="H1204:H1206"/>
    <mergeCell ref="I1198:I1200"/>
    <mergeCell ref="J1198:J1200"/>
    <mergeCell ref="C1201:C1203"/>
    <mergeCell ref="D1201:D1203"/>
    <mergeCell ref="E1201:E1203"/>
    <mergeCell ref="F1201:F1203"/>
    <mergeCell ref="G1201:G1203"/>
    <mergeCell ref="H1201:H1203"/>
    <mergeCell ref="I1201:I1203"/>
    <mergeCell ref="J1201:J1203"/>
    <mergeCell ref="C1198:C1200"/>
    <mergeCell ref="D1198:D1200"/>
    <mergeCell ref="E1198:E1200"/>
    <mergeCell ref="F1198:F1200"/>
    <mergeCell ref="G1198:G1200"/>
    <mergeCell ref="H1198:H1200"/>
    <mergeCell ref="I1192:I1194"/>
    <mergeCell ref="J1192:J1194"/>
    <mergeCell ref="C1195:C1197"/>
    <mergeCell ref="D1195:D1197"/>
    <mergeCell ref="E1195:E1197"/>
    <mergeCell ref="F1195:F1197"/>
    <mergeCell ref="G1195:G1197"/>
    <mergeCell ref="H1195:H1197"/>
    <mergeCell ref="I1195:I1197"/>
    <mergeCell ref="J1195:J1197"/>
    <mergeCell ref="C1192:C1194"/>
    <mergeCell ref="D1192:D1194"/>
    <mergeCell ref="E1192:E1194"/>
    <mergeCell ref="F1192:F1194"/>
    <mergeCell ref="G1192:G1194"/>
    <mergeCell ref="H1192:H1194"/>
    <mergeCell ref="I1186:I1188"/>
    <mergeCell ref="J1186:J1188"/>
    <mergeCell ref="C1189:C1191"/>
    <mergeCell ref="D1189:D1191"/>
    <mergeCell ref="E1189:E1191"/>
    <mergeCell ref="F1189:F1191"/>
    <mergeCell ref="G1189:G1191"/>
    <mergeCell ref="H1189:H1191"/>
    <mergeCell ref="I1189:I1191"/>
    <mergeCell ref="J1189:J1191"/>
    <mergeCell ref="C1186:C1188"/>
    <mergeCell ref="D1186:D1188"/>
    <mergeCell ref="E1186:E1188"/>
    <mergeCell ref="F1186:F1188"/>
    <mergeCell ref="G1186:G1188"/>
    <mergeCell ref="H1186:H1188"/>
    <mergeCell ref="I1180:I1182"/>
    <mergeCell ref="J1180:J1182"/>
    <mergeCell ref="C1183:C1185"/>
    <mergeCell ref="D1183:D1185"/>
    <mergeCell ref="E1183:E1185"/>
    <mergeCell ref="F1183:F1185"/>
    <mergeCell ref="G1183:G1185"/>
    <mergeCell ref="H1183:H1185"/>
    <mergeCell ref="I1183:I1185"/>
    <mergeCell ref="J1183:J1185"/>
    <mergeCell ref="C1180:C1182"/>
    <mergeCell ref="D1180:D1182"/>
    <mergeCell ref="E1180:E1182"/>
    <mergeCell ref="F1180:F1182"/>
    <mergeCell ref="G1180:G1182"/>
    <mergeCell ref="H1180:H1182"/>
    <mergeCell ref="I1174:I1176"/>
    <mergeCell ref="J1174:J1176"/>
    <mergeCell ref="C1177:C1179"/>
    <mergeCell ref="D1177:D1179"/>
    <mergeCell ref="E1177:E1179"/>
    <mergeCell ref="F1177:F1179"/>
    <mergeCell ref="G1177:G1179"/>
    <mergeCell ref="H1177:H1179"/>
    <mergeCell ref="I1177:I1179"/>
    <mergeCell ref="J1177:J1179"/>
    <mergeCell ref="C1174:C1176"/>
    <mergeCell ref="D1174:D1176"/>
    <mergeCell ref="E1174:E1176"/>
    <mergeCell ref="F1174:F1176"/>
    <mergeCell ref="G1174:G1176"/>
    <mergeCell ref="H1174:H1176"/>
    <mergeCell ref="I1168:I1170"/>
    <mergeCell ref="J1168:J1170"/>
    <mergeCell ref="C1171:C1173"/>
    <mergeCell ref="D1171:D1173"/>
    <mergeCell ref="E1171:E1173"/>
    <mergeCell ref="F1171:F1173"/>
    <mergeCell ref="G1171:G1173"/>
    <mergeCell ref="H1171:H1173"/>
    <mergeCell ref="I1171:I1173"/>
    <mergeCell ref="J1171:J1173"/>
    <mergeCell ref="C1168:C1170"/>
    <mergeCell ref="D1168:D1170"/>
    <mergeCell ref="E1168:E1170"/>
    <mergeCell ref="F1168:F1170"/>
    <mergeCell ref="G1168:G1170"/>
    <mergeCell ref="H1168:H1170"/>
    <mergeCell ref="I1162:I1164"/>
    <mergeCell ref="J1162:J1164"/>
    <mergeCell ref="C1165:C1167"/>
    <mergeCell ref="D1165:D1167"/>
    <mergeCell ref="E1165:E1167"/>
    <mergeCell ref="F1165:F1167"/>
    <mergeCell ref="G1165:G1167"/>
    <mergeCell ref="H1165:H1167"/>
    <mergeCell ref="I1165:I1167"/>
    <mergeCell ref="J1165:J1167"/>
    <mergeCell ref="C1162:C1164"/>
    <mergeCell ref="D1162:D1164"/>
    <mergeCell ref="E1162:E1164"/>
    <mergeCell ref="F1162:F1164"/>
    <mergeCell ref="G1162:G1164"/>
    <mergeCell ref="H1162:H1164"/>
    <mergeCell ref="I1156:I1158"/>
    <mergeCell ref="J1156:J1158"/>
    <mergeCell ref="C1159:C1161"/>
    <mergeCell ref="D1159:D1161"/>
    <mergeCell ref="E1159:E1161"/>
    <mergeCell ref="F1159:F1161"/>
    <mergeCell ref="G1159:G1161"/>
    <mergeCell ref="H1159:H1161"/>
    <mergeCell ref="I1159:I1161"/>
    <mergeCell ref="J1159:J1161"/>
    <mergeCell ref="C1156:C1158"/>
    <mergeCell ref="D1156:D1158"/>
    <mergeCell ref="E1156:E1158"/>
    <mergeCell ref="F1156:F1158"/>
    <mergeCell ref="G1156:G1158"/>
    <mergeCell ref="H1156:H1158"/>
    <mergeCell ref="I1150:I1152"/>
    <mergeCell ref="J1150:J1152"/>
    <mergeCell ref="C1153:C1155"/>
    <mergeCell ref="D1153:D1155"/>
    <mergeCell ref="E1153:E1155"/>
    <mergeCell ref="F1153:F1155"/>
    <mergeCell ref="G1153:G1155"/>
    <mergeCell ref="H1153:H1155"/>
    <mergeCell ref="I1153:I1155"/>
    <mergeCell ref="J1153:J1155"/>
    <mergeCell ref="C1150:C1152"/>
    <mergeCell ref="D1150:D1152"/>
    <mergeCell ref="E1150:E1152"/>
    <mergeCell ref="F1150:F1152"/>
    <mergeCell ref="G1150:G1152"/>
    <mergeCell ref="H1150:H1152"/>
    <mergeCell ref="I1144:I1146"/>
    <mergeCell ref="J1144:J1146"/>
    <mergeCell ref="C1147:C1149"/>
    <mergeCell ref="D1147:D1149"/>
    <mergeCell ref="E1147:E1149"/>
    <mergeCell ref="F1147:F1149"/>
    <mergeCell ref="G1147:G1149"/>
    <mergeCell ref="H1147:H1149"/>
    <mergeCell ref="I1147:I1149"/>
    <mergeCell ref="J1147:J1149"/>
    <mergeCell ref="C1144:C1146"/>
    <mergeCell ref="D1144:D1146"/>
    <mergeCell ref="E1144:E1146"/>
    <mergeCell ref="F1144:F1146"/>
    <mergeCell ref="G1144:G1146"/>
    <mergeCell ref="H1144:H1146"/>
    <mergeCell ref="I1138:I1140"/>
    <mergeCell ref="J1138:J1140"/>
    <mergeCell ref="C1141:C1143"/>
    <mergeCell ref="D1141:D1143"/>
    <mergeCell ref="E1141:E1143"/>
    <mergeCell ref="F1141:F1143"/>
    <mergeCell ref="G1141:G1143"/>
    <mergeCell ref="H1141:H1143"/>
    <mergeCell ref="I1141:I1143"/>
    <mergeCell ref="J1141:J1143"/>
    <mergeCell ref="C1138:C1140"/>
    <mergeCell ref="D1138:D1140"/>
    <mergeCell ref="E1138:E1140"/>
    <mergeCell ref="F1138:F1140"/>
    <mergeCell ref="G1138:G1140"/>
    <mergeCell ref="H1138:H1140"/>
    <mergeCell ref="I1132:I1134"/>
    <mergeCell ref="J1132:J1134"/>
    <mergeCell ref="C1135:C1137"/>
    <mergeCell ref="D1135:D1137"/>
    <mergeCell ref="E1135:E1137"/>
    <mergeCell ref="F1135:F1137"/>
    <mergeCell ref="G1135:G1137"/>
    <mergeCell ref="H1135:H1137"/>
    <mergeCell ref="I1135:I1137"/>
    <mergeCell ref="J1135:J1137"/>
    <mergeCell ref="C1132:C1134"/>
    <mergeCell ref="D1132:D1134"/>
    <mergeCell ref="E1132:E1134"/>
    <mergeCell ref="F1132:F1134"/>
    <mergeCell ref="G1132:G1134"/>
    <mergeCell ref="H1132:H1134"/>
    <mergeCell ref="I1126:I1128"/>
    <mergeCell ref="J1126:J1128"/>
    <mergeCell ref="C1129:C1131"/>
    <mergeCell ref="D1129:D1131"/>
    <mergeCell ref="E1129:E1131"/>
    <mergeCell ref="F1129:F1131"/>
    <mergeCell ref="G1129:G1131"/>
    <mergeCell ref="H1129:H1131"/>
    <mergeCell ref="I1129:I1131"/>
    <mergeCell ref="J1129:J1131"/>
    <mergeCell ref="C1126:C1128"/>
    <mergeCell ref="D1126:D1128"/>
    <mergeCell ref="E1126:E1128"/>
    <mergeCell ref="F1126:F1128"/>
    <mergeCell ref="G1126:G1128"/>
    <mergeCell ref="H1126:H1128"/>
    <mergeCell ref="I1120:I1122"/>
    <mergeCell ref="J1120:J1122"/>
    <mergeCell ref="C1123:C1125"/>
    <mergeCell ref="D1123:D1125"/>
    <mergeCell ref="E1123:E1125"/>
    <mergeCell ref="F1123:F1125"/>
    <mergeCell ref="G1123:G1125"/>
    <mergeCell ref="H1123:H1125"/>
    <mergeCell ref="I1123:I1125"/>
    <mergeCell ref="J1123:J1125"/>
    <mergeCell ref="C1120:C1122"/>
    <mergeCell ref="D1120:D1122"/>
    <mergeCell ref="E1120:E1122"/>
    <mergeCell ref="F1120:F1122"/>
    <mergeCell ref="G1120:G1122"/>
    <mergeCell ref="H1120:H1122"/>
    <mergeCell ref="I1114:I1116"/>
    <mergeCell ref="J1114:J1116"/>
    <mergeCell ref="C1117:C1119"/>
    <mergeCell ref="D1117:D1119"/>
    <mergeCell ref="E1117:E1119"/>
    <mergeCell ref="F1117:F1119"/>
    <mergeCell ref="G1117:G1119"/>
    <mergeCell ref="H1117:H1119"/>
    <mergeCell ref="I1117:I1119"/>
    <mergeCell ref="J1117:J1119"/>
    <mergeCell ref="H1111:H1113"/>
    <mergeCell ref="I1111:I1113"/>
    <mergeCell ref="J1111:J1113"/>
    <mergeCell ref="B1114:B1224"/>
    <mergeCell ref="C1114:C1116"/>
    <mergeCell ref="D1114:D1116"/>
    <mergeCell ref="E1114:E1116"/>
    <mergeCell ref="F1114:F1116"/>
    <mergeCell ref="G1114:G1116"/>
    <mergeCell ref="H1114:H1116"/>
    <mergeCell ref="B1111:B1113"/>
    <mergeCell ref="C1111:C1113"/>
    <mergeCell ref="D1111:D1113"/>
    <mergeCell ref="E1111:E1113"/>
    <mergeCell ref="F1111:F1113"/>
    <mergeCell ref="G1111:G1113"/>
    <mergeCell ref="I1105:I1107"/>
    <mergeCell ref="J1105:J1107"/>
    <mergeCell ref="C1108:C1110"/>
    <mergeCell ref="D1108:D1110"/>
    <mergeCell ref="E1108:E1110"/>
    <mergeCell ref="F1108:F1110"/>
    <mergeCell ref="G1108:G1110"/>
    <mergeCell ref="H1108:H1110"/>
    <mergeCell ref="I1108:I1110"/>
    <mergeCell ref="J1108:J1110"/>
    <mergeCell ref="C1105:C1107"/>
    <mergeCell ref="D1105:D1107"/>
    <mergeCell ref="E1105:E1107"/>
    <mergeCell ref="F1105:F1107"/>
    <mergeCell ref="G1105:G1107"/>
    <mergeCell ref="H1105:H1107"/>
    <mergeCell ref="I1099:I1101"/>
    <mergeCell ref="J1099:J1101"/>
    <mergeCell ref="C1102:C1104"/>
    <mergeCell ref="D1102:D1104"/>
    <mergeCell ref="E1102:E1104"/>
    <mergeCell ref="F1102:F1104"/>
    <mergeCell ref="G1102:G1104"/>
    <mergeCell ref="H1102:H1104"/>
    <mergeCell ref="I1102:I1104"/>
    <mergeCell ref="J1102:J1104"/>
    <mergeCell ref="C1099:C1101"/>
    <mergeCell ref="D1099:D1101"/>
    <mergeCell ref="E1099:E1101"/>
    <mergeCell ref="F1099:F1101"/>
    <mergeCell ref="G1099:G1101"/>
    <mergeCell ref="H1099:H1101"/>
    <mergeCell ref="I1093:I1095"/>
    <mergeCell ref="J1093:J1095"/>
    <mergeCell ref="C1096:C1098"/>
    <mergeCell ref="D1096:D1098"/>
    <mergeCell ref="E1096:E1098"/>
    <mergeCell ref="F1096:F1098"/>
    <mergeCell ref="G1096:G1098"/>
    <mergeCell ref="H1096:H1098"/>
    <mergeCell ref="I1096:I1098"/>
    <mergeCell ref="J1096:J1098"/>
    <mergeCell ref="C1093:C1095"/>
    <mergeCell ref="D1093:D1095"/>
    <mergeCell ref="E1093:E1095"/>
    <mergeCell ref="F1093:F1095"/>
    <mergeCell ref="G1093:G1095"/>
    <mergeCell ref="H1093:H1095"/>
    <mergeCell ref="J1087:J1089"/>
    <mergeCell ref="B1090:B1110"/>
    <mergeCell ref="C1090:C1092"/>
    <mergeCell ref="D1090:D1092"/>
    <mergeCell ref="E1090:E1092"/>
    <mergeCell ref="F1090:F1092"/>
    <mergeCell ref="G1090:G1092"/>
    <mergeCell ref="H1090:H1092"/>
    <mergeCell ref="I1090:I1092"/>
    <mergeCell ref="J1090:J1092"/>
    <mergeCell ref="I1084:I1086"/>
    <mergeCell ref="J1084:J1086"/>
    <mergeCell ref="B1087:B1089"/>
    <mergeCell ref="C1087:C1089"/>
    <mergeCell ref="D1087:D1089"/>
    <mergeCell ref="E1087:E1089"/>
    <mergeCell ref="F1087:F1089"/>
    <mergeCell ref="G1087:G1089"/>
    <mergeCell ref="H1087:H1089"/>
    <mergeCell ref="I1087:I1089"/>
    <mergeCell ref="C1084:C1086"/>
    <mergeCell ref="D1084:D1086"/>
    <mergeCell ref="E1084:E1086"/>
    <mergeCell ref="F1084:F1086"/>
    <mergeCell ref="G1084:G1086"/>
    <mergeCell ref="H1084:H1086"/>
    <mergeCell ref="I1078:I1080"/>
    <mergeCell ref="J1078:J1080"/>
    <mergeCell ref="C1081:C1083"/>
    <mergeCell ref="D1081:D1083"/>
    <mergeCell ref="E1081:E1083"/>
    <mergeCell ref="F1081:F1083"/>
    <mergeCell ref="G1081:G1083"/>
    <mergeCell ref="H1081:H1083"/>
    <mergeCell ref="I1081:I1083"/>
    <mergeCell ref="J1081:J1083"/>
    <mergeCell ref="H1075:H1077"/>
    <mergeCell ref="I1075:I1077"/>
    <mergeCell ref="J1075:J1077"/>
    <mergeCell ref="B1078:B1086"/>
    <mergeCell ref="C1078:C1080"/>
    <mergeCell ref="D1078:D1080"/>
    <mergeCell ref="E1078:E1080"/>
    <mergeCell ref="F1078:F1080"/>
    <mergeCell ref="G1078:G1080"/>
    <mergeCell ref="H1078:H1080"/>
    <mergeCell ref="B1075:B1077"/>
    <mergeCell ref="C1075:C1077"/>
    <mergeCell ref="D1075:D1077"/>
    <mergeCell ref="E1075:E1077"/>
    <mergeCell ref="F1075:F1077"/>
    <mergeCell ref="G1075:G1077"/>
    <mergeCell ref="I1069:I1071"/>
    <mergeCell ref="J1069:J1071"/>
    <mergeCell ref="C1072:C1074"/>
    <mergeCell ref="D1072:D1074"/>
    <mergeCell ref="E1072:E1074"/>
    <mergeCell ref="F1072:F1074"/>
    <mergeCell ref="G1072:G1074"/>
    <mergeCell ref="H1072:H1074"/>
    <mergeCell ref="I1072:I1074"/>
    <mergeCell ref="J1072:J1074"/>
    <mergeCell ref="C1069:C1071"/>
    <mergeCell ref="D1069:D1071"/>
    <mergeCell ref="E1069:E1071"/>
    <mergeCell ref="F1069:F1071"/>
    <mergeCell ref="G1069:G1071"/>
    <mergeCell ref="H1069:H1071"/>
    <mergeCell ref="I1063:I1065"/>
    <mergeCell ref="J1063:J1065"/>
    <mergeCell ref="C1066:C1068"/>
    <mergeCell ref="D1066:D1068"/>
    <mergeCell ref="E1066:E1068"/>
    <mergeCell ref="F1066:F1068"/>
    <mergeCell ref="G1066:G1068"/>
    <mergeCell ref="H1066:H1068"/>
    <mergeCell ref="I1066:I1068"/>
    <mergeCell ref="J1066:J1068"/>
    <mergeCell ref="C1063:C1065"/>
    <mergeCell ref="D1063:D1065"/>
    <mergeCell ref="E1063:E1065"/>
    <mergeCell ref="F1063:F1065"/>
    <mergeCell ref="G1063:G1065"/>
    <mergeCell ref="H1063:H1065"/>
    <mergeCell ref="I1057:I1059"/>
    <mergeCell ref="J1057:J1059"/>
    <mergeCell ref="C1060:C1062"/>
    <mergeCell ref="D1060:D1062"/>
    <mergeCell ref="E1060:E1062"/>
    <mergeCell ref="F1060:F1062"/>
    <mergeCell ref="G1060:G1062"/>
    <mergeCell ref="H1060:H1062"/>
    <mergeCell ref="I1060:I1062"/>
    <mergeCell ref="J1060:J1062"/>
    <mergeCell ref="C1057:C1059"/>
    <mergeCell ref="D1057:D1059"/>
    <mergeCell ref="E1057:E1059"/>
    <mergeCell ref="F1057:F1059"/>
    <mergeCell ref="G1057:G1059"/>
    <mergeCell ref="H1057:H1059"/>
    <mergeCell ref="I1051:I1053"/>
    <mergeCell ref="J1051:J1053"/>
    <mergeCell ref="C1054:C1056"/>
    <mergeCell ref="D1054:D1056"/>
    <mergeCell ref="E1054:E1056"/>
    <mergeCell ref="F1054:F1056"/>
    <mergeCell ref="G1054:G1056"/>
    <mergeCell ref="H1054:H1056"/>
    <mergeCell ref="I1054:I1056"/>
    <mergeCell ref="J1054:J1056"/>
    <mergeCell ref="C1051:C1053"/>
    <mergeCell ref="D1051:D1053"/>
    <mergeCell ref="E1051:E1053"/>
    <mergeCell ref="F1051:F1053"/>
    <mergeCell ref="G1051:G1053"/>
    <mergeCell ref="H1051:H1053"/>
    <mergeCell ref="I1045:I1047"/>
    <mergeCell ref="J1045:J1047"/>
    <mergeCell ref="C1048:C1050"/>
    <mergeCell ref="D1048:D1050"/>
    <mergeCell ref="E1048:E1050"/>
    <mergeCell ref="F1048:F1050"/>
    <mergeCell ref="G1048:G1050"/>
    <mergeCell ref="H1048:H1050"/>
    <mergeCell ref="I1048:I1050"/>
    <mergeCell ref="J1048:J1050"/>
    <mergeCell ref="C1045:C1047"/>
    <mergeCell ref="D1045:D1047"/>
    <mergeCell ref="E1045:E1047"/>
    <mergeCell ref="F1045:F1047"/>
    <mergeCell ref="G1045:G1047"/>
    <mergeCell ref="H1045:H1047"/>
    <mergeCell ref="I1039:I1041"/>
    <mergeCell ref="J1039:J1041"/>
    <mergeCell ref="C1042:C1044"/>
    <mergeCell ref="D1042:D1044"/>
    <mergeCell ref="E1042:E1044"/>
    <mergeCell ref="F1042:F1044"/>
    <mergeCell ref="G1042:G1044"/>
    <mergeCell ref="H1042:H1044"/>
    <mergeCell ref="I1042:I1044"/>
    <mergeCell ref="J1042:J1044"/>
    <mergeCell ref="C1039:C1041"/>
    <mergeCell ref="D1039:D1041"/>
    <mergeCell ref="E1039:E1041"/>
    <mergeCell ref="F1039:F1041"/>
    <mergeCell ref="G1039:G1041"/>
    <mergeCell ref="H1039:H1041"/>
    <mergeCell ref="I1033:I1035"/>
    <mergeCell ref="J1033:J1035"/>
    <mergeCell ref="C1036:C1038"/>
    <mergeCell ref="D1036:D1038"/>
    <mergeCell ref="E1036:E1038"/>
    <mergeCell ref="F1036:F1038"/>
    <mergeCell ref="G1036:G1038"/>
    <mergeCell ref="H1036:H1038"/>
    <mergeCell ref="I1036:I1038"/>
    <mergeCell ref="J1036:J1038"/>
    <mergeCell ref="C1033:C1035"/>
    <mergeCell ref="D1033:D1035"/>
    <mergeCell ref="E1033:E1035"/>
    <mergeCell ref="F1033:F1035"/>
    <mergeCell ref="G1033:G1035"/>
    <mergeCell ref="H1033:H1035"/>
    <mergeCell ref="I1027:I1029"/>
    <mergeCell ref="J1027:J1029"/>
    <mergeCell ref="C1030:C1032"/>
    <mergeCell ref="D1030:D1032"/>
    <mergeCell ref="E1030:E1032"/>
    <mergeCell ref="F1030:F1032"/>
    <mergeCell ref="G1030:G1032"/>
    <mergeCell ref="H1030:H1032"/>
    <mergeCell ref="I1030:I1032"/>
    <mergeCell ref="J1030:J1032"/>
    <mergeCell ref="C1027:C1029"/>
    <mergeCell ref="D1027:D1029"/>
    <mergeCell ref="E1027:E1029"/>
    <mergeCell ref="F1027:F1029"/>
    <mergeCell ref="G1027:G1029"/>
    <mergeCell ref="H1027:H1029"/>
    <mergeCell ref="I1021:I1023"/>
    <mergeCell ref="J1021:J1023"/>
    <mergeCell ref="C1024:C1026"/>
    <mergeCell ref="D1024:D1026"/>
    <mergeCell ref="E1024:E1026"/>
    <mergeCell ref="F1024:F1026"/>
    <mergeCell ref="G1024:G1026"/>
    <mergeCell ref="H1024:H1026"/>
    <mergeCell ref="I1024:I1026"/>
    <mergeCell ref="J1024:J1026"/>
    <mergeCell ref="C1021:C1023"/>
    <mergeCell ref="D1021:D1023"/>
    <mergeCell ref="E1021:E1023"/>
    <mergeCell ref="F1021:F1023"/>
    <mergeCell ref="G1021:G1023"/>
    <mergeCell ref="H1021:H1023"/>
    <mergeCell ref="I1015:I1017"/>
    <mergeCell ref="J1015:J1017"/>
    <mergeCell ref="C1018:C1020"/>
    <mergeCell ref="D1018:D1020"/>
    <mergeCell ref="E1018:E1020"/>
    <mergeCell ref="F1018:F1020"/>
    <mergeCell ref="G1018:G1020"/>
    <mergeCell ref="H1018:H1020"/>
    <mergeCell ref="I1018:I1020"/>
    <mergeCell ref="J1018:J1020"/>
    <mergeCell ref="C1015:C1017"/>
    <mergeCell ref="D1015:D1017"/>
    <mergeCell ref="E1015:E1017"/>
    <mergeCell ref="F1015:F1017"/>
    <mergeCell ref="G1015:G1017"/>
    <mergeCell ref="H1015:H1017"/>
    <mergeCell ref="I1009:I1011"/>
    <mergeCell ref="J1009:J1011"/>
    <mergeCell ref="C1012:C1014"/>
    <mergeCell ref="D1012:D1014"/>
    <mergeCell ref="E1012:E1014"/>
    <mergeCell ref="F1012:F1014"/>
    <mergeCell ref="G1012:G1014"/>
    <mergeCell ref="H1012:H1014"/>
    <mergeCell ref="I1012:I1014"/>
    <mergeCell ref="J1012:J1014"/>
    <mergeCell ref="C1009:C1011"/>
    <mergeCell ref="D1009:D1011"/>
    <mergeCell ref="E1009:E1011"/>
    <mergeCell ref="F1009:F1011"/>
    <mergeCell ref="G1009:G1011"/>
    <mergeCell ref="H1009:H1011"/>
    <mergeCell ref="I1003:I1005"/>
    <mergeCell ref="J1003:J1005"/>
    <mergeCell ref="C1006:C1008"/>
    <mergeCell ref="D1006:D1008"/>
    <mergeCell ref="E1006:E1008"/>
    <mergeCell ref="F1006:F1008"/>
    <mergeCell ref="G1006:G1008"/>
    <mergeCell ref="H1006:H1008"/>
    <mergeCell ref="I1006:I1008"/>
    <mergeCell ref="J1006:J1008"/>
    <mergeCell ref="C1003:C1005"/>
    <mergeCell ref="D1003:D1005"/>
    <mergeCell ref="E1003:E1005"/>
    <mergeCell ref="F1003:F1005"/>
    <mergeCell ref="G1003:G1005"/>
    <mergeCell ref="H1003:H1005"/>
    <mergeCell ref="I997:I999"/>
    <mergeCell ref="J997:J999"/>
    <mergeCell ref="C1000:C1002"/>
    <mergeCell ref="D1000:D1002"/>
    <mergeCell ref="E1000:E1002"/>
    <mergeCell ref="F1000:F1002"/>
    <mergeCell ref="G1000:G1002"/>
    <mergeCell ref="H1000:H1002"/>
    <mergeCell ref="I1000:I1002"/>
    <mergeCell ref="J1000:J1002"/>
    <mergeCell ref="C997:C999"/>
    <mergeCell ref="D997:D999"/>
    <mergeCell ref="E997:E999"/>
    <mergeCell ref="F997:F999"/>
    <mergeCell ref="G997:G999"/>
    <mergeCell ref="H997:H999"/>
    <mergeCell ref="I991:I993"/>
    <mergeCell ref="J991:J993"/>
    <mergeCell ref="C994:C996"/>
    <mergeCell ref="D994:D996"/>
    <mergeCell ref="E994:E996"/>
    <mergeCell ref="F994:F996"/>
    <mergeCell ref="G994:G996"/>
    <mergeCell ref="H994:H996"/>
    <mergeCell ref="I994:I996"/>
    <mergeCell ref="J994:J996"/>
    <mergeCell ref="C991:C993"/>
    <mergeCell ref="D991:D993"/>
    <mergeCell ref="E991:E993"/>
    <mergeCell ref="F991:F993"/>
    <mergeCell ref="G991:G993"/>
    <mergeCell ref="H991:H993"/>
    <mergeCell ref="I985:I987"/>
    <mergeCell ref="J985:J987"/>
    <mergeCell ref="C988:C990"/>
    <mergeCell ref="D988:D990"/>
    <mergeCell ref="E988:E990"/>
    <mergeCell ref="F988:F990"/>
    <mergeCell ref="G988:G990"/>
    <mergeCell ref="H988:H990"/>
    <mergeCell ref="I988:I990"/>
    <mergeCell ref="J988:J990"/>
    <mergeCell ref="C985:C987"/>
    <mergeCell ref="D985:D987"/>
    <mergeCell ref="E985:E987"/>
    <mergeCell ref="F985:F987"/>
    <mergeCell ref="G985:G987"/>
    <mergeCell ref="H985:H987"/>
    <mergeCell ref="I979:I981"/>
    <mergeCell ref="J979:J981"/>
    <mergeCell ref="C982:C984"/>
    <mergeCell ref="D982:D984"/>
    <mergeCell ref="E982:E984"/>
    <mergeCell ref="F982:F984"/>
    <mergeCell ref="G982:G984"/>
    <mergeCell ref="H982:H984"/>
    <mergeCell ref="I982:I984"/>
    <mergeCell ref="J982:J984"/>
    <mergeCell ref="C979:C981"/>
    <mergeCell ref="D979:D981"/>
    <mergeCell ref="E979:E981"/>
    <mergeCell ref="F979:F981"/>
    <mergeCell ref="G979:G981"/>
    <mergeCell ref="H979:H981"/>
    <mergeCell ref="I973:I975"/>
    <mergeCell ref="J973:J975"/>
    <mergeCell ref="C976:C978"/>
    <mergeCell ref="D976:D978"/>
    <mergeCell ref="E976:E978"/>
    <mergeCell ref="F976:F978"/>
    <mergeCell ref="G976:G978"/>
    <mergeCell ref="H976:H978"/>
    <mergeCell ref="I976:I978"/>
    <mergeCell ref="J976:J978"/>
    <mergeCell ref="C973:C975"/>
    <mergeCell ref="D973:D975"/>
    <mergeCell ref="E973:E975"/>
    <mergeCell ref="F973:F975"/>
    <mergeCell ref="G973:G975"/>
    <mergeCell ref="H973:H975"/>
    <mergeCell ref="I967:I969"/>
    <mergeCell ref="J967:J969"/>
    <mergeCell ref="C970:C972"/>
    <mergeCell ref="D970:D972"/>
    <mergeCell ref="E970:E972"/>
    <mergeCell ref="F970:F972"/>
    <mergeCell ref="G970:G972"/>
    <mergeCell ref="H970:H972"/>
    <mergeCell ref="I970:I972"/>
    <mergeCell ref="J970:J972"/>
    <mergeCell ref="C967:C969"/>
    <mergeCell ref="D967:D969"/>
    <mergeCell ref="E967:E969"/>
    <mergeCell ref="F967:F969"/>
    <mergeCell ref="G967:G969"/>
    <mergeCell ref="H967:H969"/>
    <mergeCell ref="I961:I963"/>
    <mergeCell ref="J961:J963"/>
    <mergeCell ref="C964:C966"/>
    <mergeCell ref="D964:D966"/>
    <mergeCell ref="E964:E966"/>
    <mergeCell ref="F964:F966"/>
    <mergeCell ref="G964:G966"/>
    <mergeCell ref="H964:H966"/>
    <mergeCell ref="I964:I966"/>
    <mergeCell ref="J964:J966"/>
    <mergeCell ref="C961:C963"/>
    <mergeCell ref="D961:D963"/>
    <mergeCell ref="E961:E963"/>
    <mergeCell ref="F961:F963"/>
    <mergeCell ref="G961:G963"/>
    <mergeCell ref="H961:H963"/>
    <mergeCell ref="J955:J957"/>
    <mergeCell ref="B958:B1074"/>
    <mergeCell ref="C958:C960"/>
    <mergeCell ref="D958:D960"/>
    <mergeCell ref="E958:E960"/>
    <mergeCell ref="F958:F960"/>
    <mergeCell ref="G958:G960"/>
    <mergeCell ref="H958:H960"/>
    <mergeCell ref="I958:I960"/>
    <mergeCell ref="J958:J960"/>
    <mergeCell ref="I952:I954"/>
    <mergeCell ref="J952:J954"/>
    <mergeCell ref="B955:B957"/>
    <mergeCell ref="C955:C957"/>
    <mergeCell ref="D955:D957"/>
    <mergeCell ref="E955:E957"/>
    <mergeCell ref="F955:F957"/>
    <mergeCell ref="G955:G957"/>
    <mergeCell ref="H955:H957"/>
    <mergeCell ref="I955:I957"/>
    <mergeCell ref="C952:C954"/>
    <mergeCell ref="D952:D954"/>
    <mergeCell ref="E952:E954"/>
    <mergeCell ref="F952:F954"/>
    <mergeCell ref="G952:G954"/>
    <mergeCell ref="H952:H954"/>
    <mergeCell ref="I946:I948"/>
    <mergeCell ref="J946:J948"/>
    <mergeCell ref="C949:C951"/>
    <mergeCell ref="D949:D951"/>
    <mergeCell ref="E949:E951"/>
    <mergeCell ref="F949:F951"/>
    <mergeCell ref="G949:G951"/>
    <mergeCell ref="H949:H951"/>
    <mergeCell ref="I949:I951"/>
    <mergeCell ref="J949:J951"/>
    <mergeCell ref="C946:C948"/>
    <mergeCell ref="D946:D948"/>
    <mergeCell ref="E946:E948"/>
    <mergeCell ref="F946:F948"/>
    <mergeCell ref="G946:G948"/>
    <mergeCell ref="H946:H948"/>
    <mergeCell ref="I940:I942"/>
    <mergeCell ref="J940:J942"/>
    <mergeCell ref="C943:C945"/>
    <mergeCell ref="D943:D945"/>
    <mergeCell ref="E943:E945"/>
    <mergeCell ref="F943:F945"/>
    <mergeCell ref="G943:G945"/>
    <mergeCell ref="H943:H945"/>
    <mergeCell ref="I943:I945"/>
    <mergeCell ref="J943:J945"/>
    <mergeCell ref="C940:C942"/>
    <mergeCell ref="D940:D942"/>
    <mergeCell ref="E940:E942"/>
    <mergeCell ref="F940:F942"/>
    <mergeCell ref="G940:G942"/>
    <mergeCell ref="H940:H942"/>
    <mergeCell ref="I934:I936"/>
    <mergeCell ref="J934:J936"/>
    <mergeCell ref="C937:C939"/>
    <mergeCell ref="D937:D939"/>
    <mergeCell ref="E937:E939"/>
    <mergeCell ref="F937:F939"/>
    <mergeCell ref="G937:G939"/>
    <mergeCell ref="H937:H939"/>
    <mergeCell ref="I937:I939"/>
    <mergeCell ref="J937:J939"/>
    <mergeCell ref="C934:C936"/>
    <mergeCell ref="D934:D936"/>
    <mergeCell ref="E934:E936"/>
    <mergeCell ref="F934:F936"/>
    <mergeCell ref="G934:G936"/>
    <mergeCell ref="H934:H936"/>
    <mergeCell ref="I928:I930"/>
    <mergeCell ref="J928:J930"/>
    <mergeCell ref="C931:C933"/>
    <mergeCell ref="D931:D933"/>
    <mergeCell ref="E931:E933"/>
    <mergeCell ref="F931:F933"/>
    <mergeCell ref="G931:G933"/>
    <mergeCell ref="H931:H933"/>
    <mergeCell ref="I931:I933"/>
    <mergeCell ref="J931:J933"/>
    <mergeCell ref="C928:C930"/>
    <mergeCell ref="D928:D930"/>
    <mergeCell ref="E928:E930"/>
    <mergeCell ref="F928:F930"/>
    <mergeCell ref="G928:G930"/>
    <mergeCell ref="H928:H930"/>
    <mergeCell ref="I922:I924"/>
    <mergeCell ref="J922:J924"/>
    <mergeCell ref="C925:C927"/>
    <mergeCell ref="D925:D927"/>
    <mergeCell ref="E925:E927"/>
    <mergeCell ref="F925:F927"/>
    <mergeCell ref="G925:G927"/>
    <mergeCell ref="H925:H927"/>
    <mergeCell ref="I925:I927"/>
    <mergeCell ref="J925:J927"/>
    <mergeCell ref="C922:C924"/>
    <mergeCell ref="D922:D924"/>
    <mergeCell ref="E922:E924"/>
    <mergeCell ref="F922:F924"/>
    <mergeCell ref="G922:G924"/>
    <mergeCell ref="H922:H924"/>
    <mergeCell ref="I916:I918"/>
    <mergeCell ref="J916:J918"/>
    <mergeCell ref="C919:C921"/>
    <mergeCell ref="D919:D921"/>
    <mergeCell ref="E919:E921"/>
    <mergeCell ref="F919:F921"/>
    <mergeCell ref="G919:G921"/>
    <mergeCell ref="H919:H921"/>
    <mergeCell ref="I919:I921"/>
    <mergeCell ref="J919:J921"/>
    <mergeCell ref="C916:C918"/>
    <mergeCell ref="D916:D918"/>
    <mergeCell ref="E916:E918"/>
    <mergeCell ref="F916:F918"/>
    <mergeCell ref="G916:G918"/>
    <mergeCell ref="H916:H918"/>
    <mergeCell ref="I910:I912"/>
    <mergeCell ref="J910:J912"/>
    <mergeCell ref="C913:C915"/>
    <mergeCell ref="D913:D915"/>
    <mergeCell ref="E913:E915"/>
    <mergeCell ref="F913:F915"/>
    <mergeCell ref="G913:G915"/>
    <mergeCell ref="H913:H915"/>
    <mergeCell ref="I913:I915"/>
    <mergeCell ref="J913:J915"/>
    <mergeCell ref="C910:C912"/>
    <mergeCell ref="D910:D912"/>
    <mergeCell ref="E910:E912"/>
    <mergeCell ref="F910:F912"/>
    <mergeCell ref="G910:G912"/>
    <mergeCell ref="H910:H912"/>
    <mergeCell ref="I904:I906"/>
    <mergeCell ref="J904:J906"/>
    <mergeCell ref="C907:C909"/>
    <mergeCell ref="D907:D909"/>
    <mergeCell ref="E907:E909"/>
    <mergeCell ref="F907:F909"/>
    <mergeCell ref="G907:G909"/>
    <mergeCell ref="H907:H909"/>
    <mergeCell ref="I907:I909"/>
    <mergeCell ref="J907:J909"/>
    <mergeCell ref="C904:C906"/>
    <mergeCell ref="D904:D906"/>
    <mergeCell ref="E904:E906"/>
    <mergeCell ref="F904:F906"/>
    <mergeCell ref="G904:G906"/>
    <mergeCell ref="H904:H906"/>
    <mergeCell ref="I898:I900"/>
    <mergeCell ref="J898:J900"/>
    <mergeCell ref="C901:C903"/>
    <mergeCell ref="D901:D903"/>
    <mergeCell ref="E901:E903"/>
    <mergeCell ref="F901:F903"/>
    <mergeCell ref="G901:G903"/>
    <mergeCell ref="H901:H903"/>
    <mergeCell ref="I901:I903"/>
    <mergeCell ref="J901:J903"/>
    <mergeCell ref="C898:C900"/>
    <mergeCell ref="D898:D900"/>
    <mergeCell ref="E898:E900"/>
    <mergeCell ref="F898:F900"/>
    <mergeCell ref="G898:G900"/>
    <mergeCell ref="H898:H900"/>
    <mergeCell ref="I892:I894"/>
    <mergeCell ref="J892:J894"/>
    <mergeCell ref="C895:C897"/>
    <mergeCell ref="D895:D897"/>
    <mergeCell ref="E895:E897"/>
    <mergeCell ref="F895:F897"/>
    <mergeCell ref="G895:G897"/>
    <mergeCell ref="H895:H897"/>
    <mergeCell ref="I895:I897"/>
    <mergeCell ref="J895:J897"/>
    <mergeCell ref="C892:C894"/>
    <mergeCell ref="D892:D894"/>
    <mergeCell ref="E892:E894"/>
    <mergeCell ref="F892:F894"/>
    <mergeCell ref="G892:G894"/>
    <mergeCell ref="H892:H894"/>
    <mergeCell ref="J886:J888"/>
    <mergeCell ref="B889:B954"/>
    <mergeCell ref="C889:C891"/>
    <mergeCell ref="D889:D891"/>
    <mergeCell ref="E889:E891"/>
    <mergeCell ref="F889:F891"/>
    <mergeCell ref="G889:G891"/>
    <mergeCell ref="H889:H891"/>
    <mergeCell ref="I889:I891"/>
    <mergeCell ref="J889:J891"/>
    <mergeCell ref="I883:I885"/>
    <mergeCell ref="J883:J885"/>
    <mergeCell ref="B886:B888"/>
    <mergeCell ref="C886:C888"/>
    <mergeCell ref="D886:D888"/>
    <mergeCell ref="E886:E888"/>
    <mergeCell ref="F886:F888"/>
    <mergeCell ref="G886:G888"/>
    <mergeCell ref="H886:H888"/>
    <mergeCell ref="I886:I888"/>
    <mergeCell ref="C883:C885"/>
    <mergeCell ref="D883:D885"/>
    <mergeCell ref="E883:E885"/>
    <mergeCell ref="F883:F885"/>
    <mergeCell ref="G883:G885"/>
    <mergeCell ref="H883:H885"/>
    <mergeCell ref="I877:I879"/>
    <mergeCell ref="J877:J879"/>
    <mergeCell ref="C880:C882"/>
    <mergeCell ref="D880:D882"/>
    <mergeCell ref="E880:E882"/>
    <mergeCell ref="F880:F882"/>
    <mergeCell ref="G880:G882"/>
    <mergeCell ref="H880:H882"/>
    <mergeCell ref="I880:I882"/>
    <mergeCell ref="J880:J882"/>
    <mergeCell ref="C877:C879"/>
    <mergeCell ref="D877:D879"/>
    <mergeCell ref="E877:E879"/>
    <mergeCell ref="F877:F879"/>
    <mergeCell ref="G877:G879"/>
    <mergeCell ref="H877:H879"/>
    <mergeCell ref="I871:I873"/>
    <mergeCell ref="J871:J873"/>
    <mergeCell ref="C874:C876"/>
    <mergeCell ref="D874:D876"/>
    <mergeCell ref="E874:E876"/>
    <mergeCell ref="F874:F876"/>
    <mergeCell ref="G874:G876"/>
    <mergeCell ref="H874:H876"/>
    <mergeCell ref="I874:I876"/>
    <mergeCell ref="J874:J876"/>
    <mergeCell ref="C871:C873"/>
    <mergeCell ref="D871:D873"/>
    <mergeCell ref="E871:E873"/>
    <mergeCell ref="F871:F873"/>
    <mergeCell ref="G871:G873"/>
    <mergeCell ref="H871:H873"/>
    <mergeCell ref="I865:I867"/>
    <mergeCell ref="J865:J867"/>
    <mergeCell ref="C868:C870"/>
    <mergeCell ref="D868:D870"/>
    <mergeCell ref="E868:E870"/>
    <mergeCell ref="F868:F870"/>
    <mergeCell ref="G868:G870"/>
    <mergeCell ref="H868:H870"/>
    <mergeCell ref="I868:I870"/>
    <mergeCell ref="J868:J870"/>
    <mergeCell ref="C865:C867"/>
    <mergeCell ref="D865:D867"/>
    <mergeCell ref="E865:E867"/>
    <mergeCell ref="F865:F867"/>
    <mergeCell ref="G865:G867"/>
    <mergeCell ref="H865:H867"/>
    <mergeCell ref="I859:I861"/>
    <mergeCell ref="J859:J861"/>
    <mergeCell ref="C862:C864"/>
    <mergeCell ref="D862:D864"/>
    <mergeCell ref="E862:E864"/>
    <mergeCell ref="F862:F864"/>
    <mergeCell ref="G862:G864"/>
    <mergeCell ref="H862:H864"/>
    <mergeCell ref="I862:I864"/>
    <mergeCell ref="J862:J864"/>
    <mergeCell ref="C859:C861"/>
    <mergeCell ref="D859:D861"/>
    <mergeCell ref="E859:E861"/>
    <mergeCell ref="F859:F861"/>
    <mergeCell ref="G859:G861"/>
    <mergeCell ref="H859:H861"/>
    <mergeCell ref="I853:I855"/>
    <mergeCell ref="J853:J855"/>
    <mergeCell ref="C856:C858"/>
    <mergeCell ref="D856:D858"/>
    <mergeCell ref="E856:E858"/>
    <mergeCell ref="F856:F858"/>
    <mergeCell ref="G856:G858"/>
    <mergeCell ref="H856:H858"/>
    <mergeCell ref="I856:I858"/>
    <mergeCell ref="J856:J858"/>
    <mergeCell ref="C853:C855"/>
    <mergeCell ref="D853:D855"/>
    <mergeCell ref="E853:E855"/>
    <mergeCell ref="F853:F855"/>
    <mergeCell ref="G853:G855"/>
    <mergeCell ref="H853:H855"/>
    <mergeCell ref="I847:I849"/>
    <mergeCell ref="J847:J849"/>
    <mergeCell ref="C850:C852"/>
    <mergeCell ref="D850:D852"/>
    <mergeCell ref="E850:E852"/>
    <mergeCell ref="F850:F852"/>
    <mergeCell ref="G850:G852"/>
    <mergeCell ref="H850:H852"/>
    <mergeCell ref="I850:I852"/>
    <mergeCell ref="J850:J852"/>
    <mergeCell ref="C847:C849"/>
    <mergeCell ref="D847:D849"/>
    <mergeCell ref="E847:E849"/>
    <mergeCell ref="F847:F849"/>
    <mergeCell ref="G847:G849"/>
    <mergeCell ref="H847:H849"/>
    <mergeCell ref="I841:I843"/>
    <mergeCell ref="J841:J843"/>
    <mergeCell ref="C844:C846"/>
    <mergeCell ref="D844:D846"/>
    <mergeCell ref="E844:E846"/>
    <mergeCell ref="F844:F846"/>
    <mergeCell ref="G844:G846"/>
    <mergeCell ref="H844:H846"/>
    <mergeCell ref="I844:I846"/>
    <mergeCell ref="J844:J846"/>
    <mergeCell ref="C841:C843"/>
    <mergeCell ref="D841:D843"/>
    <mergeCell ref="E841:E843"/>
    <mergeCell ref="F841:F843"/>
    <mergeCell ref="G841:G843"/>
    <mergeCell ref="H841:H843"/>
    <mergeCell ref="I835:I837"/>
    <mergeCell ref="J835:J837"/>
    <mergeCell ref="C838:C840"/>
    <mergeCell ref="D838:D840"/>
    <mergeCell ref="E838:E840"/>
    <mergeCell ref="F838:F840"/>
    <mergeCell ref="G838:G840"/>
    <mergeCell ref="H838:H840"/>
    <mergeCell ref="I838:I840"/>
    <mergeCell ref="J838:J840"/>
    <mergeCell ref="C835:C837"/>
    <mergeCell ref="D835:D837"/>
    <mergeCell ref="E835:E837"/>
    <mergeCell ref="F835:F837"/>
    <mergeCell ref="G835:G837"/>
    <mergeCell ref="H835:H837"/>
    <mergeCell ref="I829:I831"/>
    <mergeCell ref="J829:J831"/>
    <mergeCell ref="C832:C834"/>
    <mergeCell ref="D832:D834"/>
    <mergeCell ref="E832:E834"/>
    <mergeCell ref="F832:F834"/>
    <mergeCell ref="G832:G834"/>
    <mergeCell ref="H832:H834"/>
    <mergeCell ref="I832:I834"/>
    <mergeCell ref="J832:J834"/>
    <mergeCell ref="C829:C831"/>
    <mergeCell ref="D829:D831"/>
    <mergeCell ref="E829:E831"/>
    <mergeCell ref="F829:F831"/>
    <mergeCell ref="G829:G831"/>
    <mergeCell ref="H829:H831"/>
    <mergeCell ref="I823:I825"/>
    <mergeCell ref="J823:J825"/>
    <mergeCell ref="C826:C828"/>
    <mergeCell ref="D826:D828"/>
    <mergeCell ref="E826:E828"/>
    <mergeCell ref="F826:F828"/>
    <mergeCell ref="G826:G828"/>
    <mergeCell ref="H826:H828"/>
    <mergeCell ref="I826:I828"/>
    <mergeCell ref="J826:J828"/>
    <mergeCell ref="C823:C825"/>
    <mergeCell ref="D823:D825"/>
    <mergeCell ref="E823:E825"/>
    <mergeCell ref="F823:F825"/>
    <mergeCell ref="G823:G825"/>
    <mergeCell ref="H823:H825"/>
    <mergeCell ref="I817:I819"/>
    <mergeCell ref="J817:J819"/>
    <mergeCell ref="C820:C822"/>
    <mergeCell ref="D820:D822"/>
    <mergeCell ref="E820:E822"/>
    <mergeCell ref="F820:F822"/>
    <mergeCell ref="G820:G822"/>
    <mergeCell ref="H820:H822"/>
    <mergeCell ref="I820:I822"/>
    <mergeCell ref="J820:J822"/>
    <mergeCell ref="C817:C819"/>
    <mergeCell ref="D817:D819"/>
    <mergeCell ref="E817:E819"/>
    <mergeCell ref="F817:F819"/>
    <mergeCell ref="G817:G819"/>
    <mergeCell ref="H817:H819"/>
    <mergeCell ref="I811:I813"/>
    <mergeCell ref="J811:J813"/>
    <mergeCell ref="C814:C816"/>
    <mergeCell ref="D814:D816"/>
    <mergeCell ref="E814:E816"/>
    <mergeCell ref="F814:F816"/>
    <mergeCell ref="G814:G816"/>
    <mergeCell ref="H814:H816"/>
    <mergeCell ref="I814:I816"/>
    <mergeCell ref="J814:J816"/>
    <mergeCell ref="C811:C813"/>
    <mergeCell ref="D811:D813"/>
    <mergeCell ref="E811:E813"/>
    <mergeCell ref="F811:F813"/>
    <mergeCell ref="G811:G813"/>
    <mergeCell ref="H811:H813"/>
    <mergeCell ref="I805:I807"/>
    <mergeCell ref="J805:J807"/>
    <mergeCell ref="C808:C810"/>
    <mergeCell ref="D808:D810"/>
    <mergeCell ref="E808:E810"/>
    <mergeCell ref="F808:F810"/>
    <mergeCell ref="G808:G810"/>
    <mergeCell ref="H808:H810"/>
    <mergeCell ref="I808:I810"/>
    <mergeCell ref="J808:J810"/>
    <mergeCell ref="C805:C807"/>
    <mergeCell ref="D805:D807"/>
    <mergeCell ref="E805:E807"/>
    <mergeCell ref="F805:F807"/>
    <mergeCell ref="G805:G807"/>
    <mergeCell ref="H805:H807"/>
    <mergeCell ref="I799:I801"/>
    <mergeCell ref="J799:J801"/>
    <mergeCell ref="C802:C804"/>
    <mergeCell ref="D802:D804"/>
    <mergeCell ref="E802:E804"/>
    <mergeCell ref="F802:F804"/>
    <mergeCell ref="G802:G804"/>
    <mergeCell ref="H802:H804"/>
    <mergeCell ref="I802:I804"/>
    <mergeCell ref="J802:J804"/>
    <mergeCell ref="C799:C801"/>
    <mergeCell ref="D799:D801"/>
    <mergeCell ref="E799:E801"/>
    <mergeCell ref="F799:F801"/>
    <mergeCell ref="G799:G801"/>
    <mergeCell ref="H799:H801"/>
    <mergeCell ref="I793:I795"/>
    <mergeCell ref="J793:J795"/>
    <mergeCell ref="C796:C798"/>
    <mergeCell ref="D796:D798"/>
    <mergeCell ref="E796:E798"/>
    <mergeCell ref="F796:F798"/>
    <mergeCell ref="G796:G798"/>
    <mergeCell ref="H796:H798"/>
    <mergeCell ref="I796:I798"/>
    <mergeCell ref="J796:J798"/>
    <mergeCell ref="C793:C795"/>
    <mergeCell ref="D793:D795"/>
    <mergeCell ref="E793:E795"/>
    <mergeCell ref="F793:F795"/>
    <mergeCell ref="G793:G795"/>
    <mergeCell ref="H793:H795"/>
    <mergeCell ref="I787:I789"/>
    <mergeCell ref="J787:J789"/>
    <mergeCell ref="C790:C792"/>
    <mergeCell ref="D790:D792"/>
    <mergeCell ref="E790:E792"/>
    <mergeCell ref="F790:F792"/>
    <mergeCell ref="G790:G792"/>
    <mergeCell ref="H790:H792"/>
    <mergeCell ref="I790:I792"/>
    <mergeCell ref="J790:J792"/>
    <mergeCell ref="C787:C789"/>
    <mergeCell ref="D787:D789"/>
    <mergeCell ref="E787:E789"/>
    <mergeCell ref="F787:F789"/>
    <mergeCell ref="G787:G789"/>
    <mergeCell ref="H787:H789"/>
    <mergeCell ref="I781:I783"/>
    <mergeCell ref="J781:J783"/>
    <mergeCell ref="C784:C786"/>
    <mergeCell ref="D784:D786"/>
    <mergeCell ref="E784:E786"/>
    <mergeCell ref="F784:F786"/>
    <mergeCell ref="G784:G786"/>
    <mergeCell ref="H784:H786"/>
    <mergeCell ref="I784:I786"/>
    <mergeCell ref="J784:J786"/>
    <mergeCell ref="C781:C783"/>
    <mergeCell ref="D781:D783"/>
    <mergeCell ref="E781:E783"/>
    <mergeCell ref="F781:F783"/>
    <mergeCell ref="G781:G783"/>
    <mergeCell ref="H781:H783"/>
    <mergeCell ref="I775:I777"/>
    <mergeCell ref="J775:J777"/>
    <mergeCell ref="C778:C780"/>
    <mergeCell ref="D778:D780"/>
    <mergeCell ref="E778:E780"/>
    <mergeCell ref="F778:F780"/>
    <mergeCell ref="G778:G780"/>
    <mergeCell ref="H778:H780"/>
    <mergeCell ref="I778:I780"/>
    <mergeCell ref="J778:J780"/>
    <mergeCell ref="C775:C777"/>
    <mergeCell ref="D775:D777"/>
    <mergeCell ref="E775:E777"/>
    <mergeCell ref="F775:F777"/>
    <mergeCell ref="G775:G777"/>
    <mergeCell ref="H775:H777"/>
    <mergeCell ref="J769:J771"/>
    <mergeCell ref="B772:B885"/>
    <mergeCell ref="C772:C774"/>
    <mergeCell ref="D772:D774"/>
    <mergeCell ref="E772:E774"/>
    <mergeCell ref="F772:F774"/>
    <mergeCell ref="G772:G774"/>
    <mergeCell ref="H772:H774"/>
    <mergeCell ref="I772:I774"/>
    <mergeCell ref="J772:J774"/>
    <mergeCell ref="I766:I768"/>
    <mergeCell ref="J766:J768"/>
    <mergeCell ref="B769:B771"/>
    <mergeCell ref="C769:C771"/>
    <mergeCell ref="D769:D771"/>
    <mergeCell ref="E769:E771"/>
    <mergeCell ref="F769:F771"/>
    <mergeCell ref="G769:G771"/>
    <mergeCell ref="H769:H771"/>
    <mergeCell ref="I769:I771"/>
    <mergeCell ref="C766:C768"/>
    <mergeCell ref="D766:D768"/>
    <mergeCell ref="E766:E768"/>
    <mergeCell ref="F766:F768"/>
    <mergeCell ref="G766:G768"/>
    <mergeCell ref="H766:H768"/>
    <mergeCell ref="I760:I762"/>
    <mergeCell ref="J760:J762"/>
    <mergeCell ref="C763:C765"/>
    <mergeCell ref="D763:D765"/>
    <mergeCell ref="E763:E765"/>
    <mergeCell ref="F763:F765"/>
    <mergeCell ref="G763:G765"/>
    <mergeCell ref="H763:H765"/>
    <mergeCell ref="I763:I765"/>
    <mergeCell ref="J763:J765"/>
    <mergeCell ref="C760:C762"/>
    <mergeCell ref="D760:D762"/>
    <mergeCell ref="E760:E762"/>
    <mergeCell ref="F760:F762"/>
    <mergeCell ref="G760:G762"/>
    <mergeCell ref="H760:H762"/>
    <mergeCell ref="I754:I756"/>
    <mergeCell ref="J754:J756"/>
    <mergeCell ref="C757:C759"/>
    <mergeCell ref="D757:D759"/>
    <mergeCell ref="E757:E759"/>
    <mergeCell ref="F757:F759"/>
    <mergeCell ref="G757:G759"/>
    <mergeCell ref="H757:H759"/>
    <mergeCell ref="I757:I759"/>
    <mergeCell ref="J757:J759"/>
    <mergeCell ref="C754:C756"/>
    <mergeCell ref="D754:D756"/>
    <mergeCell ref="E754:E756"/>
    <mergeCell ref="F754:F756"/>
    <mergeCell ref="G754:G756"/>
    <mergeCell ref="H754:H756"/>
    <mergeCell ref="I748:I750"/>
    <mergeCell ref="J748:J750"/>
    <mergeCell ref="C751:C753"/>
    <mergeCell ref="D751:D753"/>
    <mergeCell ref="E751:E753"/>
    <mergeCell ref="F751:F753"/>
    <mergeCell ref="G751:G753"/>
    <mergeCell ref="H751:H753"/>
    <mergeCell ref="I751:I753"/>
    <mergeCell ref="J751:J753"/>
    <mergeCell ref="C748:C750"/>
    <mergeCell ref="D748:D750"/>
    <mergeCell ref="E748:E750"/>
    <mergeCell ref="F748:F750"/>
    <mergeCell ref="G748:G750"/>
    <mergeCell ref="H748:H750"/>
    <mergeCell ref="I742:I744"/>
    <mergeCell ref="J742:J744"/>
    <mergeCell ref="C745:C747"/>
    <mergeCell ref="D745:D747"/>
    <mergeCell ref="E745:E747"/>
    <mergeCell ref="F745:F747"/>
    <mergeCell ref="G745:G747"/>
    <mergeCell ref="H745:H747"/>
    <mergeCell ref="I745:I747"/>
    <mergeCell ref="J745:J747"/>
    <mergeCell ref="H739:H741"/>
    <mergeCell ref="I739:I741"/>
    <mergeCell ref="J739:J741"/>
    <mergeCell ref="B742:B768"/>
    <mergeCell ref="C742:C744"/>
    <mergeCell ref="D742:D744"/>
    <mergeCell ref="E742:E744"/>
    <mergeCell ref="F742:F744"/>
    <mergeCell ref="G742:G744"/>
    <mergeCell ref="H742:H744"/>
    <mergeCell ref="B739:B741"/>
    <mergeCell ref="C739:C741"/>
    <mergeCell ref="D739:D741"/>
    <mergeCell ref="E739:E741"/>
    <mergeCell ref="F739:F741"/>
    <mergeCell ref="G739:G741"/>
    <mergeCell ref="I733:I735"/>
    <mergeCell ref="J733:J735"/>
    <mergeCell ref="C736:C738"/>
    <mergeCell ref="D736:D738"/>
    <mergeCell ref="E736:E738"/>
    <mergeCell ref="F736:F738"/>
    <mergeCell ref="G736:G738"/>
    <mergeCell ref="H736:H738"/>
    <mergeCell ref="I736:I738"/>
    <mergeCell ref="J736:J738"/>
    <mergeCell ref="C733:C735"/>
    <mergeCell ref="D733:D735"/>
    <mergeCell ref="E733:E735"/>
    <mergeCell ref="F733:F735"/>
    <mergeCell ref="G733:G735"/>
    <mergeCell ref="H733:H735"/>
    <mergeCell ref="I727:I729"/>
    <mergeCell ref="J727:J729"/>
    <mergeCell ref="C730:C732"/>
    <mergeCell ref="D730:D732"/>
    <mergeCell ref="E730:E732"/>
    <mergeCell ref="F730:F732"/>
    <mergeCell ref="G730:G732"/>
    <mergeCell ref="H730:H732"/>
    <mergeCell ref="I730:I732"/>
    <mergeCell ref="J730:J732"/>
    <mergeCell ref="C727:C729"/>
    <mergeCell ref="D727:D729"/>
    <mergeCell ref="E727:E729"/>
    <mergeCell ref="F727:F729"/>
    <mergeCell ref="G727:G729"/>
    <mergeCell ref="H727:H729"/>
    <mergeCell ref="I721:I723"/>
    <mergeCell ref="J721:J723"/>
    <mergeCell ref="C724:C726"/>
    <mergeCell ref="D724:D726"/>
    <mergeCell ref="E724:E726"/>
    <mergeCell ref="F724:F726"/>
    <mergeCell ref="G724:G726"/>
    <mergeCell ref="H724:H726"/>
    <mergeCell ref="I724:I726"/>
    <mergeCell ref="J724:J726"/>
    <mergeCell ref="C721:C723"/>
    <mergeCell ref="D721:D723"/>
    <mergeCell ref="E721:E723"/>
    <mergeCell ref="F721:F723"/>
    <mergeCell ref="G721:G723"/>
    <mergeCell ref="H721:H723"/>
    <mergeCell ref="I715:I717"/>
    <mergeCell ref="J715:J717"/>
    <mergeCell ref="C718:C720"/>
    <mergeCell ref="D718:D720"/>
    <mergeCell ref="E718:E720"/>
    <mergeCell ref="F718:F720"/>
    <mergeCell ref="G718:G720"/>
    <mergeCell ref="H718:H720"/>
    <mergeCell ref="I718:I720"/>
    <mergeCell ref="J718:J720"/>
    <mergeCell ref="C715:C717"/>
    <mergeCell ref="D715:D717"/>
    <mergeCell ref="E715:E717"/>
    <mergeCell ref="F715:F717"/>
    <mergeCell ref="G715:G717"/>
    <mergeCell ref="H715:H717"/>
    <mergeCell ref="I709:I711"/>
    <mergeCell ref="J709:J711"/>
    <mergeCell ref="C712:C714"/>
    <mergeCell ref="D712:D714"/>
    <mergeCell ref="E712:E714"/>
    <mergeCell ref="F712:F714"/>
    <mergeCell ref="G712:G714"/>
    <mergeCell ref="H712:H714"/>
    <mergeCell ref="I712:I714"/>
    <mergeCell ref="J712:J714"/>
    <mergeCell ref="C709:C711"/>
    <mergeCell ref="D709:D711"/>
    <mergeCell ref="E709:E711"/>
    <mergeCell ref="F709:F711"/>
    <mergeCell ref="G709:G711"/>
    <mergeCell ref="H709:H711"/>
    <mergeCell ref="I703:I705"/>
    <mergeCell ref="J703:J705"/>
    <mergeCell ref="C706:C708"/>
    <mergeCell ref="D706:D708"/>
    <mergeCell ref="E706:E708"/>
    <mergeCell ref="F706:F708"/>
    <mergeCell ref="G706:G708"/>
    <mergeCell ref="H706:H708"/>
    <mergeCell ref="I706:I708"/>
    <mergeCell ref="J706:J708"/>
    <mergeCell ref="C703:C705"/>
    <mergeCell ref="D703:D705"/>
    <mergeCell ref="E703:E705"/>
    <mergeCell ref="F703:F705"/>
    <mergeCell ref="G703:G705"/>
    <mergeCell ref="H703:H705"/>
    <mergeCell ref="I697:I699"/>
    <mergeCell ref="J697:J699"/>
    <mergeCell ref="C700:C702"/>
    <mergeCell ref="D700:D702"/>
    <mergeCell ref="E700:E702"/>
    <mergeCell ref="F700:F702"/>
    <mergeCell ref="G700:G702"/>
    <mergeCell ref="H700:H702"/>
    <mergeCell ref="I700:I702"/>
    <mergeCell ref="J700:J702"/>
    <mergeCell ref="G694:G696"/>
    <mergeCell ref="H694:H696"/>
    <mergeCell ref="I694:I696"/>
    <mergeCell ref="J694:J696"/>
    <mergeCell ref="C697:C699"/>
    <mergeCell ref="D697:D699"/>
    <mergeCell ref="E697:E699"/>
    <mergeCell ref="F697:F699"/>
    <mergeCell ref="G697:G699"/>
    <mergeCell ref="H697:H699"/>
    <mergeCell ref="J688:J690"/>
    <mergeCell ref="C691:C693"/>
    <mergeCell ref="D691:D693"/>
    <mergeCell ref="E691:E693"/>
    <mergeCell ref="F691:F693"/>
    <mergeCell ref="G691:G693"/>
    <mergeCell ref="H691:H693"/>
    <mergeCell ref="I691:I693"/>
    <mergeCell ref="J691:J693"/>
    <mergeCell ref="H685:H687"/>
    <mergeCell ref="I685:I687"/>
    <mergeCell ref="J685:J687"/>
    <mergeCell ref="C688:C690"/>
    <mergeCell ref="D688:D690"/>
    <mergeCell ref="E688:E690"/>
    <mergeCell ref="F688:F690"/>
    <mergeCell ref="G688:G690"/>
    <mergeCell ref="H688:H690"/>
    <mergeCell ref="I688:I690"/>
    <mergeCell ref="B685:B738"/>
    <mergeCell ref="C685:C687"/>
    <mergeCell ref="D685:D687"/>
    <mergeCell ref="E685:E687"/>
    <mergeCell ref="F685:F687"/>
    <mergeCell ref="G685:G687"/>
    <mergeCell ref="C694:C696"/>
    <mergeCell ref="D694:D696"/>
    <mergeCell ref="E694:E696"/>
    <mergeCell ref="F694:F696"/>
    <mergeCell ref="I679:I681"/>
    <mergeCell ref="J679:J681"/>
    <mergeCell ref="B682:B684"/>
    <mergeCell ref="C682:C684"/>
    <mergeCell ref="D682:D684"/>
    <mergeCell ref="F682:F684"/>
    <mergeCell ref="G682:G684"/>
    <mergeCell ref="H682:H684"/>
    <mergeCell ref="I682:I684"/>
    <mergeCell ref="J682:J684"/>
    <mergeCell ref="C679:C681"/>
    <mergeCell ref="D679:D681"/>
    <mergeCell ref="E679:E681"/>
    <mergeCell ref="F679:F681"/>
    <mergeCell ref="G679:G681"/>
    <mergeCell ref="H679:H681"/>
    <mergeCell ref="I673:I675"/>
    <mergeCell ref="J673:J675"/>
    <mergeCell ref="C676:C678"/>
    <mergeCell ref="D676:D678"/>
    <mergeCell ref="E676:E678"/>
    <mergeCell ref="F676:F678"/>
    <mergeCell ref="G676:G678"/>
    <mergeCell ref="H676:H678"/>
    <mergeCell ref="I676:I678"/>
    <mergeCell ref="J676:J678"/>
    <mergeCell ref="C673:C675"/>
    <mergeCell ref="D673:D675"/>
    <mergeCell ref="E673:E675"/>
    <mergeCell ref="F673:F675"/>
    <mergeCell ref="G673:G675"/>
    <mergeCell ref="H673:H675"/>
    <mergeCell ref="I667:I669"/>
    <mergeCell ref="J667:J669"/>
    <mergeCell ref="C670:C672"/>
    <mergeCell ref="D670:D672"/>
    <mergeCell ref="E670:E672"/>
    <mergeCell ref="F670:F672"/>
    <mergeCell ref="G670:G672"/>
    <mergeCell ref="H670:H672"/>
    <mergeCell ref="I670:I672"/>
    <mergeCell ref="J670:J672"/>
    <mergeCell ref="C667:C669"/>
    <mergeCell ref="D667:D669"/>
    <mergeCell ref="E667:E669"/>
    <mergeCell ref="F667:F669"/>
    <mergeCell ref="G667:G669"/>
    <mergeCell ref="H667:H669"/>
    <mergeCell ref="I661:I663"/>
    <mergeCell ref="J661:J663"/>
    <mergeCell ref="C664:C666"/>
    <mergeCell ref="D664:D666"/>
    <mergeCell ref="E664:E666"/>
    <mergeCell ref="F664:F666"/>
    <mergeCell ref="G664:G666"/>
    <mergeCell ref="H664:H666"/>
    <mergeCell ref="I664:I666"/>
    <mergeCell ref="J664:J666"/>
    <mergeCell ref="C661:C663"/>
    <mergeCell ref="D661:D663"/>
    <mergeCell ref="E661:E663"/>
    <mergeCell ref="F661:F663"/>
    <mergeCell ref="G661:G663"/>
    <mergeCell ref="H661:H663"/>
    <mergeCell ref="I655:I657"/>
    <mergeCell ref="J655:J657"/>
    <mergeCell ref="C658:C660"/>
    <mergeCell ref="D658:D660"/>
    <mergeCell ref="E658:E660"/>
    <mergeCell ref="F658:F660"/>
    <mergeCell ref="G658:G660"/>
    <mergeCell ref="H658:H660"/>
    <mergeCell ref="I658:I660"/>
    <mergeCell ref="J658:J660"/>
    <mergeCell ref="C655:C657"/>
    <mergeCell ref="D655:D657"/>
    <mergeCell ref="E655:E657"/>
    <mergeCell ref="F655:F657"/>
    <mergeCell ref="G655:G657"/>
    <mergeCell ref="H655:H657"/>
    <mergeCell ref="J649:J651"/>
    <mergeCell ref="C652:C654"/>
    <mergeCell ref="D652:D654"/>
    <mergeCell ref="E652:E654"/>
    <mergeCell ref="F652:F654"/>
    <mergeCell ref="G652:G654"/>
    <mergeCell ref="H652:H654"/>
    <mergeCell ref="I652:I654"/>
    <mergeCell ref="J652:J654"/>
    <mergeCell ref="I646:I648"/>
    <mergeCell ref="J646:J648"/>
    <mergeCell ref="B649:B681"/>
    <mergeCell ref="C649:C651"/>
    <mergeCell ref="D649:D651"/>
    <mergeCell ref="E649:E651"/>
    <mergeCell ref="F649:F651"/>
    <mergeCell ref="G649:G651"/>
    <mergeCell ref="H649:H651"/>
    <mergeCell ref="I649:I651"/>
    <mergeCell ref="B646:B648"/>
    <mergeCell ref="C646:C648"/>
    <mergeCell ref="D646:D648"/>
    <mergeCell ref="F646:F648"/>
    <mergeCell ref="G646:G648"/>
    <mergeCell ref="H646:H648"/>
    <mergeCell ref="I640:I642"/>
    <mergeCell ref="J640:J642"/>
    <mergeCell ref="C643:C645"/>
    <mergeCell ref="D643:D645"/>
    <mergeCell ref="E643:E645"/>
    <mergeCell ref="F643:F645"/>
    <mergeCell ref="G643:G645"/>
    <mergeCell ref="H643:H645"/>
    <mergeCell ref="I643:I645"/>
    <mergeCell ref="J643:J645"/>
    <mergeCell ref="C640:C642"/>
    <mergeCell ref="D640:D642"/>
    <mergeCell ref="E640:E642"/>
    <mergeCell ref="F640:F642"/>
    <mergeCell ref="G640:G642"/>
    <mergeCell ref="H640:H642"/>
    <mergeCell ref="I634:I636"/>
    <mergeCell ref="J634:J636"/>
    <mergeCell ref="C637:C639"/>
    <mergeCell ref="D637:D639"/>
    <mergeCell ref="E637:E639"/>
    <mergeCell ref="F637:F639"/>
    <mergeCell ref="G637:G639"/>
    <mergeCell ref="H637:H639"/>
    <mergeCell ref="I637:I639"/>
    <mergeCell ref="J637:J639"/>
    <mergeCell ref="C634:C636"/>
    <mergeCell ref="D634:D636"/>
    <mergeCell ref="E634:E636"/>
    <mergeCell ref="F634:F636"/>
    <mergeCell ref="G634:G636"/>
    <mergeCell ref="H634:H636"/>
    <mergeCell ref="I628:I630"/>
    <mergeCell ref="J628:J630"/>
    <mergeCell ref="C631:C633"/>
    <mergeCell ref="D631:D633"/>
    <mergeCell ref="E631:E633"/>
    <mergeCell ref="F631:F633"/>
    <mergeCell ref="G631:G633"/>
    <mergeCell ref="H631:H633"/>
    <mergeCell ref="I631:I633"/>
    <mergeCell ref="J631:J633"/>
    <mergeCell ref="C628:C630"/>
    <mergeCell ref="D628:D630"/>
    <mergeCell ref="E628:E630"/>
    <mergeCell ref="F628:F630"/>
    <mergeCell ref="G628:G630"/>
    <mergeCell ref="H628:H630"/>
    <mergeCell ref="I622:I624"/>
    <mergeCell ref="J622:J624"/>
    <mergeCell ref="C625:C627"/>
    <mergeCell ref="D625:D627"/>
    <mergeCell ref="E625:E627"/>
    <mergeCell ref="F625:F627"/>
    <mergeCell ref="G625:G627"/>
    <mergeCell ref="H625:H627"/>
    <mergeCell ref="I625:I627"/>
    <mergeCell ref="J625:J627"/>
    <mergeCell ref="C622:C624"/>
    <mergeCell ref="D622:D624"/>
    <mergeCell ref="E622:E624"/>
    <mergeCell ref="F622:F624"/>
    <mergeCell ref="G622:G624"/>
    <mergeCell ref="H622:H624"/>
    <mergeCell ref="J616:J618"/>
    <mergeCell ref="B619:B645"/>
    <mergeCell ref="C619:C621"/>
    <mergeCell ref="D619:D621"/>
    <mergeCell ref="E619:E621"/>
    <mergeCell ref="F619:F621"/>
    <mergeCell ref="G619:G621"/>
    <mergeCell ref="H619:H621"/>
    <mergeCell ref="I619:I621"/>
    <mergeCell ref="J619:J621"/>
    <mergeCell ref="I613:I615"/>
    <mergeCell ref="J613:J615"/>
    <mergeCell ref="B616:B618"/>
    <mergeCell ref="C616:C618"/>
    <mergeCell ref="D616:D618"/>
    <mergeCell ref="E616:E618"/>
    <mergeCell ref="F616:F618"/>
    <mergeCell ref="G616:G618"/>
    <mergeCell ref="H616:H618"/>
    <mergeCell ref="I616:I618"/>
    <mergeCell ref="C613:C615"/>
    <mergeCell ref="D613:D615"/>
    <mergeCell ref="E613:E615"/>
    <mergeCell ref="F613:F615"/>
    <mergeCell ref="G613:G615"/>
    <mergeCell ref="H613:H615"/>
    <mergeCell ref="I607:I609"/>
    <mergeCell ref="J607:J609"/>
    <mergeCell ref="C610:C612"/>
    <mergeCell ref="D610:D612"/>
    <mergeCell ref="E610:E612"/>
    <mergeCell ref="F610:F612"/>
    <mergeCell ref="G610:G612"/>
    <mergeCell ref="H610:H612"/>
    <mergeCell ref="I610:I612"/>
    <mergeCell ref="J610:J612"/>
    <mergeCell ref="C607:C609"/>
    <mergeCell ref="D607:D609"/>
    <mergeCell ref="E607:E609"/>
    <mergeCell ref="F607:F609"/>
    <mergeCell ref="G607:G609"/>
    <mergeCell ref="H607:H609"/>
    <mergeCell ref="I601:I603"/>
    <mergeCell ref="J601:J603"/>
    <mergeCell ref="C604:C606"/>
    <mergeCell ref="D604:D606"/>
    <mergeCell ref="E604:E606"/>
    <mergeCell ref="F604:F606"/>
    <mergeCell ref="G604:G606"/>
    <mergeCell ref="H604:H606"/>
    <mergeCell ref="I604:I606"/>
    <mergeCell ref="J604:J606"/>
    <mergeCell ref="C601:C603"/>
    <mergeCell ref="D601:D603"/>
    <mergeCell ref="E601:E603"/>
    <mergeCell ref="F601:F603"/>
    <mergeCell ref="G601:G603"/>
    <mergeCell ref="H601:H603"/>
    <mergeCell ref="I595:I597"/>
    <mergeCell ref="J595:J597"/>
    <mergeCell ref="C598:C600"/>
    <mergeCell ref="D598:D600"/>
    <mergeCell ref="E598:E600"/>
    <mergeCell ref="F598:F600"/>
    <mergeCell ref="G598:G600"/>
    <mergeCell ref="H598:H600"/>
    <mergeCell ref="I598:I600"/>
    <mergeCell ref="J598:J600"/>
    <mergeCell ref="H592:H594"/>
    <mergeCell ref="I592:I594"/>
    <mergeCell ref="J592:J594"/>
    <mergeCell ref="B595:B615"/>
    <mergeCell ref="C595:C597"/>
    <mergeCell ref="D595:D597"/>
    <mergeCell ref="E595:E597"/>
    <mergeCell ref="F595:F597"/>
    <mergeCell ref="G595:G597"/>
    <mergeCell ref="H595:H597"/>
    <mergeCell ref="B592:B594"/>
    <mergeCell ref="C592:C594"/>
    <mergeCell ref="D592:D594"/>
    <mergeCell ref="E592:E594"/>
    <mergeCell ref="F592:F594"/>
    <mergeCell ref="G592:G594"/>
    <mergeCell ref="I586:I588"/>
    <mergeCell ref="J586:J588"/>
    <mergeCell ref="C589:C591"/>
    <mergeCell ref="D589:D591"/>
    <mergeCell ref="E589:E591"/>
    <mergeCell ref="F589:F591"/>
    <mergeCell ref="G589:G591"/>
    <mergeCell ref="H589:H591"/>
    <mergeCell ref="I589:I591"/>
    <mergeCell ref="J589:J591"/>
    <mergeCell ref="C586:C588"/>
    <mergeCell ref="D586:D588"/>
    <mergeCell ref="E586:E588"/>
    <mergeCell ref="F586:F588"/>
    <mergeCell ref="G586:G588"/>
    <mergeCell ref="H586:H588"/>
    <mergeCell ref="I580:I582"/>
    <mergeCell ref="J580:J582"/>
    <mergeCell ref="C583:C585"/>
    <mergeCell ref="D583:D585"/>
    <mergeCell ref="E583:E585"/>
    <mergeCell ref="F583:F585"/>
    <mergeCell ref="G583:G585"/>
    <mergeCell ref="H583:H585"/>
    <mergeCell ref="I583:I585"/>
    <mergeCell ref="J583:J585"/>
    <mergeCell ref="C580:C582"/>
    <mergeCell ref="D580:D582"/>
    <mergeCell ref="E580:E582"/>
    <mergeCell ref="F580:F582"/>
    <mergeCell ref="G580:G582"/>
    <mergeCell ref="H580:H582"/>
    <mergeCell ref="I574:I576"/>
    <mergeCell ref="J574:J576"/>
    <mergeCell ref="C577:C579"/>
    <mergeCell ref="D577:D579"/>
    <mergeCell ref="E577:E579"/>
    <mergeCell ref="F577:F579"/>
    <mergeCell ref="G577:G579"/>
    <mergeCell ref="H577:H579"/>
    <mergeCell ref="I577:I579"/>
    <mergeCell ref="J577:J579"/>
    <mergeCell ref="C574:C576"/>
    <mergeCell ref="D574:D576"/>
    <mergeCell ref="E574:E576"/>
    <mergeCell ref="F574:F576"/>
    <mergeCell ref="G574:G576"/>
    <mergeCell ref="H574:H576"/>
    <mergeCell ref="I568:I570"/>
    <mergeCell ref="J568:J570"/>
    <mergeCell ref="C571:C573"/>
    <mergeCell ref="D571:D573"/>
    <mergeCell ref="E571:E573"/>
    <mergeCell ref="F571:F573"/>
    <mergeCell ref="G571:G573"/>
    <mergeCell ref="H571:H573"/>
    <mergeCell ref="I571:I573"/>
    <mergeCell ref="J571:J573"/>
    <mergeCell ref="H565:H567"/>
    <mergeCell ref="I565:I567"/>
    <mergeCell ref="J565:J567"/>
    <mergeCell ref="B568:B591"/>
    <mergeCell ref="C568:C570"/>
    <mergeCell ref="D568:D570"/>
    <mergeCell ref="E568:E570"/>
    <mergeCell ref="F568:F570"/>
    <mergeCell ref="G568:G570"/>
    <mergeCell ref="H568:H570"/>
    <mergeCell ref="B565:B567"/>
    <mergeCell ref="C565:C567"/>
    <mergeCell ref="D565:D567"/>
    <mergeCell ref="E565:E567"/>
    <mergeCell ref="F565:F567"/>
    <mergeCell ref="G565:G567"/>
    <mergeCell ref="I559:I561"/>
    <mergeCell ref="J559:J561"/>
    <mergeCell ref="C562:C564"/>
    <mergeCell ref="D562:D564"/>
    <mergeCell ref="E562:E564"/>
    <mergeCell ref="F562:F564"/>
    <mergeCell ref="G562:G564"/>
    <mergeCell ref="H562:H564"/>
    <mergeCell ref="I562:I564"/>
    <mergeCell ref="J562:J564"/>
    <mergeCell ref="C559:C561"/>
    <mergeCell ref="D559:D561"/>
    <mergeCell ref="E559:E561"/>
    <mergeCell ref="F559:F561"/>
    <mergeCell ref="G559:G561"/>
    <mergeCell ref="H559:H561"/>
    <mergeCell ref="J553:J555"/>
    <mergeCell ref="B556:B564"/>
    <mergeCell ref="C556:C558"/>
    <mergeCell ref="D556:D558"/>
    <mergeCell ref="E556:E558"/>
    <mergeCell ref="F556:F558"/>
    <mergeCell ref="G556:G558"/>
    <mergeCell ref="H556:H558"/>
    <mergeCell ref="I556:I558"/>
    <mergeCell ref="J556:J558"/>
    <mergeCell ref="I550:I552"/>
    <mergeCell ref="J550:J552"/>
    <mergeCell ref="B553:B555"/>
    <mergeCell ref="C553:C555"/>
    <mergeCell ref="D553:D555"/>
    <mergeCell ref="E553:E555"/>
    <mergeCell ref="F553:F555"/>
    <mergeCell ref="G553:G555"/>
    <mergeCell ref="H553:H555"/>
    <mergeCell ref="I553:I555"/>
    <mergeCell ref="C550:C552"/>
    <mergeCell ref="D550:D552"/>
    <mergeCell ref="E550:E552"/>
    <mergeCell ref="F550:F552"/>
    <mergeCell ref="G550:G552"/>
    <mergeCell ref="H550:H552"/>
    <mergeCell ref="I544:I546"/>
    <mergeCell ref="J544:J546"/>
    <mergeCell ref="C547:C549"/>
    <mergeCell ref="D547:D549"/>
    <mergeCell ref="E547:E549"/>
    <mergeCell ref="F547:F549"/>
    <mergeCell ref="G547:G549"/>
    <mergeCell ref="H547:H549"/>
    <mergeCell ref="I547:I549"/>
    <mergeCell ref="J547:J549"/>
    <mergeCell ref="C544:C546"/>
    <mergeCell ref="D544:D546"/>
    <mergeCell ref="E544:E546"/>
    <mergeCell ref="F544:F546"/>
    <mergeCell ref="G544:G546"/>
    <mergeCell ref="H544:H546"/>
    <mergeCell ref="I538:I540"/>
    <mergeCell ref="J538:J540"/>
    <mergeCell ref="C541:C543"/>
    <mergeCell ref="D541:D543"/>
    <mergeCell ref="E541:E543"/>
    <mergeCell ref="F541:F543"/>
    <mergeCell ref="G541:G543"/>
    <mergeCell ref="H541:H543"/>
    <mergeCell ref="I541:I543"/>
    <mergeCell ref="J541:J543"/>
    <mergeCell ref="C538:C540"/>
    <mergeCell ref="D538:D540"/>
    <mergeCell ref="E538:E540"/>
    <mergeCell ref="F538:F540"/>
    <mergeCell ref="G538:G540"/>
    <mergeCell ref="H538:H540"/>
    <mergeCell ref="I532:I534"/>
    <mergeCell ref="J532:J534"/>
    <mergeCell ref="C535:C537"/>
    <mergeCell ref="D535:D537"/>
    <mergeCell ref="E535:E537"/>
    <mergeCell ref="F535:F537"/>
    <mergeCell ref="G535:G537"/>
    <mergeCell ref="H535:H537"/>
    <mergeCell ref="I535:I537"/>
    <mergeCell ref="J535:J537"/>
    <mergeCell ref="C532:C534"/>
    <mergeCell ref="D532:D534"/>
    <mergeCell ref="E532:E534"/>
    <mergeCell ref="F532:F534"/>
    <mergeCell ref="G532:G534"/>
    <mergeCell ref="H532:H534"/>
    <mergeCell ref="I526:I528"/>
    <mergeCell ref="J526:J528"/>
    <mergeCell ref="C529:C531"/>
    <mergeCell ref="D529:D531"/>
    <mergeCell ref="E529:E531"/>
    <mergeCell ref="F529:F531"/>
    <mergeCell ref="G529:G531"/>
    <mergeCell ref="H529:H531"/>
    <mergeCell ref="I529:I531"/>
    <mergeCell ref="J529:J531"/>
    <mergeCell ref="H523:H525"/>
    <mergeCell ref="I523:I525"/>
    <mergeCell ref="J523:J525"/>
    <mergeCell ref="B526:B552"/>
    <mergeCell ref="C526:C528"/>
    <mergeCell ref="D526:D528"/>
    <mergeCell ref="E526:E528"/>
    <mergeCell ref="F526:F528"/>
    <mergeCell ref="G526:G528"/>
    <mergeCell ref="H526:H528"/>
    <mergeCell ref="B523:B525"/>
    <mergeCell ref="C523:C525"/>
    <mergeCell ref="D523:D525"/>
    <mergeCell ref="E523:E525"/>
    <mergeCell ref="F523:F525"/>
    <mergeCell ref="G523:G525"/>
    <mergeCell ref="I517:I519"/>
    <mergeCell ref="J517:J519"/>
    <mergeCell ref="C520:C522"/>
    <mergeCell ref="D520:D522"/>
    <mergeCell ref="E520:E522"/>
    <mergeCell ref="F520:F522"/>
    <mergeCell ref="G520:G522"/>
    <mergeCell ref="H520:H522"/>
    <mergeCell ref="I520:I522"/>
    <mergeCell ref="J520:J522"/>
    <mergeCell ref="C517:C519"/>
    <mergeCell ref="D517:D519"/>
    <mergeCell ref="E517:E519"/>
    <mergeCell ref="F517:F519"/>
    <mergeCell ref="G517:G519"/>
    <mergeCell ref="H517:H519"/>
    <mergeCell ref="I511:I513"/>
    <mergeCell ref="J511:J513"/>
    <mergeCell ref="C514:C516"/>
    <mergeCell ref="D514:D516"/>
    <mergeCell ref="E514:E516"/>
    <mergeCell ref="F514:F516"/>
    <mergeCell ref="G514:G516"/>
    <mergeCell ref="H514:H516"/>
    <mergeCell ref="I514:I516"/>
    <mergeCell ref="G508:G510"/>
    <mergeCell ref="H508:H510"/>
    <mergeCell ref="I508:I510"/>
    <mergeCell ref="J508:J510"/>
    <mergeCell ref="C511:C513"/>
    <mergeCell ref="D511:D513"/>
    <mergeCell ref="E511:E513"/>
    <mergeCell ref="F511:F513"/>
    <mergeCell ref="G511:G513"/>
    <mergeCell ref="H511:H513"/>
    <mergeCell ref="I502:I504"/>
    <mergeCell ref="J502:J504"/>
    <mergeCell ref="C505:C507"/>
    <mergeCell ref="D505:D507"/>
    <mergeCell ref="E505:E507"/>
    <mergeCell ref="F505:F507"/>
    <mergeCell ref="G505:G507"/>
    <mergeCell ref="H505:H507"/>
    <mergeCell ref="I505:I507"/>
    <mergeCell ref="J505:J507"/>
    <mergeCell ref="H499:H501"/>
    <mergeCell ref="I499:I501"/>
    <mergeCell ref="J499:J501"/>
    <mergeCell ref="B502:B522"/>
    <mergeCell ref="C502:C504"/>
    <mergeCell ref="D502:D504"/>
    <mergeCell ref="E502:E504"/>
    <mergeCell ref="F502:F504"/>
    <mergeCell ref="G502:G504"/>
    <mergeCell ref="H502:H504"/>
    <mergeCell ref="G495:G498"/>
    <mergeCell ref="H495:H498"/>
    <mergeCell ref="I495:I498"/>
    <mergeCell ref="J495:J498"/>
    <mergeCell ref="B499:B501"/>
    <mergeCell ref="C499:C501"/>
    <mergeCell ref="D499:D501"/>
    <mergeCell ref="E499:E501"/>
    <mergeCell ref="F499:F501"/>
    <mergeCell ref="G499:G501"/>
    <mergeCell ref="A495:A1296"/>
    <mergeCell ref="B495:B498"/>
    <mergeCell ref="C495:C498"/>
    <mergeCell ref="D495:D498"/>
    <mergeCell ref="E495:E498"/>
    <mergeCell ref="F495:F498"/>
    <mergeCell ref="C508:C510"/>
    <mergeCell ref="D508:D510"/>
    <mergeCell ref="E508:E510"/>
    <mergeCell ref="F508:F510"/>
    <mergeCell ref="I489:I491"/>
    <mergeCell ref="J489:J491"/>
    <mergeCell ref="C492:C494"/>
    <mergeCell ref="D492:D494"/>
    <mergeCell ref="E492:E494"/>
    <mergeCell ref="F492:F494"/>
    <mergeCell ref="G492:G494"/>
    <mergeCell ref="H492:H494"/>
    <mergeCell ref="I492:I494"/>
    <mergeCell ref="J492:J494"/>
    <mergeCell ref="C489:C491"/>
    <mergeCell ref="D489:D491"/>
    <mergeCell ref="E489:E491"/>
    <mergeCell ref="F489:F491"/>
    <mergeCell ref="G489:G491"/>
    <mergeCell ref="H489:H491"/>
    <mergeCell ref="J483:J485"/>
    <mergeCell ref="B486:B494"/>
    <mergeCell ref="C486:C488"/>
    <mergeCell ref="D486:D488"/>
    <mergeCell ref="E486:E488"/>
    <mergeCell ref="F486:F488"/>
    <mergeCell ref="G486:G488"/>
    <mergeCell ref="H486:H488"/>
    <mergeCell ref="I486:I488"/>
    <mergeCell ref="J486:J488"/>
    <mergeCell ref="I480:I482"/>
    <mergeCell ref="J480:J482"/>
    <mergeCell ref="B483:B485"/>
    <mergeCell ref="C483:C485"/>
    <mergeCell ref="D483:D485"/>
    <mergeCell ref="E483:E485"/>
    <mergeCell ref="F483:F485"/>
    <mergeCell ref="G483:G485"/>
    <mergeCell ref="H483:H485"/>
    <mergeCell ref="I483:I485"/>
    <mergeCell ref="C480:C482"/>
    <mergeCell ref="D480:D482"/>
    <mergeCell ref="E480:E482"/>
    <mergeCell ref="F480:F482"/>
    <mergeCell ref="G480:G482"/>
    <mergeCell ref="H480:H482"/>
    <mergeCell ref="I474:I476"/>
    <mergeCell ref="J474:J476"/>
    <mergeCell ref="C477:C479"/>
    <mergeCell ref="D477:D479"/>
    <mergeCell ref="E477:E479"/>
    <mergeCell ref="F477:F479"/>
    <mergeCell ref="G477:G479"/>
    <mergeCell ref="H477:H479"/>
    <mergeCell ref="I477:I479"/>
    <mergeCell ref="J477:J479"/>
    <mergeCell ref="C474:C476"/>
    <mergeCell ref="D474:D476"/>
    <mergeCell ref="E474:E476"/>
    <mergeCell ref="F474:F476"/>
    <mergeCell ref="G474:G476"/>
    <mergeCell ref="H474:H476"/>
    <mergeCell ref="I468:I470"/>
    <mergeCell ref="J468:J470"/>
    <mergeCell ref="C471:C473"/>
    <mergeCell ref="D471:D473"/>
    <mergeCell ref="E471:E473"/>
    <mergeCell ref="F471:F473"/>
    <mergeCell ref="G471:G473"/>
    <mergeCell ref="H471:H473"/>
    <mergeCell ref="I471:I473"/>
    <mergeCell ref="J471:J473"/>
    <mergeCell ref="C468:C470"/>
    <mergeCell ref="D468:D470"/>
    <mergeCell ref="E468:E470"/>
    <mergeCell ref="F468:F470"/>
    <mergeCell ref="G468:G470"/>
    <mergeCell ref="H468:H470"/>
    <mergeCell ref="I462:I464"/>
    <mergeCell ref="J462:J464"/>
    <mergeCell ref="C465:C467"/>
    <mergeCell ref="D465:D467"/>
    <mergeCell ref="E465:E467"/>
    <mergeCell ref="F465:F467"/>
    <mergeCell ref="G465:G467"/>
    <mergeCell ref="H465:H467"/>
    <mergeCell ref="I465:I467"/>
    <mergeCell ref="J465:J467"/>
    <mergeCell ref="C462:C464"/>
    <mergeCell ref="D462:D464"/>
    <mergeCell ref="E462:E464"/>
    <mergeCell ref="F462:F464"/>
    <mergeCell ref="G462:G464"/>
    <mergeCell ref="H462:H464"/>
    <mergeCell ref="I456:I458"/>
    <mergeCell ref="J456:J458"/>
    <mergeCell ref="C459:C461"/>
    <mergeCell ref="D459:D461"/>
    <mergeCell ref="E459:E461"/>
    <mergeCell ref="F459:F461"/>
    <mergeCell ref="G459:G461"/>
    <mergeCell ref="H459:H461"/>
    <mergeCell ref="I459:I461"/>
    <mergeCell ref="J459:J461"/>
    <mergeCell ref="H453:H455"/>
    <mergeCell ref="I453:I455"/>
    <mergeCell ref="J453:J455"/>
    <mergeCell ref="B456:B482"/>
    <mergeCell ref="C456:C458"/>
    <mergeCell ref="D456:D458"/>
    <mergeCell ref="E456:E458"/>
    <mergeCell ref="F456:F458"/>
    <mergeCell ref="G456:G458"/>
    <mergeCell ref="H456:H458"/>
    <mergeCell ref="B453:B455"/>
    <mergeCell ref="C453:C455"/>
    <mergeCell ref="D453:D455"/>
    <mergeCell ref="E453:E455"/>
    <mergeCell ref="F453:F455"/>
    <mergeCell ref="G453:G455"/>
    <mergeCell ref="I447:I449"/>
    <mergeCell ref="J447:J449"/>
    <mergeCell ref="C450:C452"/>
    <mergeCell ref="D450:D452"/>
    <mergeCell ref="E450:E452"/>
    <mergeCell ref="F450:F452"/>
    <mergeCell ref="G450:G452"/>
    <mergeCell ref="H450:H452"/>
    <mergeCell ref="I450:I452"/>
    <mergeCell ref="J450:J452"/>
    <mergeCell ref="C447:C449"/>
    <mergeCell ref="D447:D449"/>
    <mergeCell ref="E447:E449"/>
    <mergeCell ref="F447:F449"/>
    <mergeCell ref="G447:G449"/>
    <mergeCell ref="H447:H449"/>
    <mergeCell ref="I441:I443"/>
    <mergeCell ref="J441:J443"/>
    <mergeCell ref="C444:C446"/>
    <mergeCell ref="D444:D446"/>
    <mergeCell ref="E444:E446"/>
    <mergeCell ref="F444:F446"/>
    <mergeCell ref="G444:G446"/>
    <mergeCell ref="H444:H446"/>
    <mergeCell ref="I444:I446"/>
    <mergeCell ref="J444:J446"/>
    <mergeCell ref="C441:C443"/>
    <mergeCell ref="D441:D443"/>
    <mergeCell ref="E441:E443"/>
    <mergeCell ref="F441:F443"/>
    <mergeCell ref="G441:G443"/>
    <mergeCell ref="H441:H443"/>
    <mergeCell ref="I435:I437"/>
    <mergeCell ref="J435:J437"/>
    <mergeCell ref="C438:C440"/>
    <mergeCell ref="D438:D440"/>
    <mergeCell ref="E438:E440"/>
    <mergeCell ref="F438:F440"/>
    <mergeCell ref="G438:G440"/>
    <mergeCell ref="H438:H440"/>
    <mergeCell ref="I438:I440"/>
    <mergeCell ref="J438:J440"/>
    <mergeCell ref="C435:C437"/>
    <mergeCell ref="D435:D437"/>
    <mergeCell ref="E435:E437"/>
    <mergeCell ref="F435:F437"/>
    <mergeCell ref="G435:G437"/>
    <mergeCell ref="H435:H437"/>
    <mergeCell ref="I429:I431"/>
    <mergeCell ref="J429:J431"/>
    <mergeCell ref="C432:C434"/>
    <mergeCell ref="D432:D434"/>
    <mergeCell ref="E432:E434"/>
    <mergeCell ref="F432:F434"/>
    <mergeCell ref="G432:G434"/>
    <mergeCell ref="H432:H434"/>
    <mergeCell ref="I432:I434"/>
    <mergeCell ref="J432:J434"/>
    <mergeCell ref="C429:C431"/>
    <mergeCell ref="D429:D431"/>
    <mergeCell ref="E429:E431"/>
    <mergeCell ref="F429:F431"/>
    <mergeCell ref="G429:G431"/>
    <mergeCell ref="H429:H431"/>
    <mergeCell ref="I423:I425"/>
    <mergeCell ref="J423:J425"/>
    <mergeCell ref="C426:C428"/>
    <mergeCell ref="D426:D428"/>
    <mergeCell ref="E426:E428"/>
    <mergeCell ref="F426:F428"/>
    <mergeCell ref="G426:G428"/>
    <mergeCell ref="H426:H428"/>
    <mergeCell ref="I426:I428"/>
    <mergeCell ref="J426:J428"/>
    <mergeCell ref="H420:H422"/>
    <mergeCell ref="I420:I422"/>
    <mergeCell ref="J420:J422"/>
    <mergeCell ref="B423:B452"/>
    <mergeCell ref="C423:C425"/>
    <mergeCell ref="D423:D425"/>
    <mergeCell ref="E423:E425"/>
    <mergeCell ref="F423:F425"/>
    <mergeCell ref="G423:G425"/>
    <mergeCell ref="H423:H425"/>
    <mergeCell ref="B420:B422"/>
    <mergeCell ref="C420:C422"/>
    <mergeCell ref="D420:D422"/>
    <mergeCell ref="E420:E422"/>
    <mergeCell ref="F420:F422"/>
    <mergeCell ref="G420:G422"/>
    <mergeCell ref="I414:I416"/>
    <mergeCell ref="J414:J416"/>
    <mergeCell ref="C417:C419"/>
    <mergeCell ref="D417:D419"/>
    <mergeCell ref="E417:E419"/>
    <mergeCell ref="F417:F419"/>
    <mergeCell ref="G417:G419"/>
    <mergeCell ref="H417:H419"/>
    <mergeCell ref="I417:I419"/>
    <mergeCell ref="J417:J419"/>
    <mergeCell ref="C414:C416"/>
    <mergeCell ref="D414:D416"/>
    <mergeCell ref="E414:E416"/>
    <mergeCell ref="F414:F416"/>
    <mergeCell ref="G414:G416"/>
    <mergeCell ref="H414:H416"/>
    <mergeCell ref="I408:I410"/>
    <mergeCell ref="J408:J410"/>
    <mergeCell ref="C411:C413"/>
    <mergeCell ref="D411:D413"/>
    <mergeCell ref="E411:E413"/>
    <mergeCell ref="F411:F413"/>
    <mergeCell ref="G411:G413"/>
    <mergeCell ref="H411:H413"/>
    <mergeCell ref="I411:I413"/>
    <mergeCell ref="J411:J413"/>
    <mergeCell ref="C408:C410"/>
    <mergeCell ref="D408:D410"/>
    <mergeCell ref="E408:E410"/>
    <mergeCell ref="F408:F410"/>
    <mergeCell ref="G408:G410"/>
    <mergeCell ref="H408:H410"/>
    <mergeCell ref="J402:J404"/>
    <mergeCell ref="B405:B419"/>
    <mergeCell ref="C405:C407"/>
    <mergeCell ref="D405:D407"/>
    <mergeCell ref="E405:E407"/>
    <mergeCell ref="F405:F407"/>
    <mergeCell ref="G405:G407"/>
    <mergeCell ref="H405:H407"/>
    <mergeCell ref="I405:I407"/>
    <mergeCell ref="J405:J407"/>
    <mergeCell ref="I399:I401"/>
    <mergeCell ref="J399:J401"/>
    <mergeCell ref="B402:B404"/>
    <mergeCell ref="C402:C404"/>
    <mergeCell ref="D402:D404"/>
    <mergeCell ref="E402:E404"/>
    <mergeCell ref="F402:F404"/>
    <mergeCell ref="G402:G404"/>
    <mergeCell ref="H402:H404"/>
    <mergeCell ref="I402:I404"/>
    <mergeCell ref="C399:C401"/>
    <mergeCell ref="D399:D401"/>
    <mergeCell ref="E399:E401"/>
    <mergeCell ref="F399:F401"/>
    <mergeCell ref="G399:G401"/>
    <mergeCell ref="H399:H401"/>
    <mergeCell ref="I393:I395"/>
    <mergeCell ref="J393:J395"/>
    <mergeCell ref="C396:C398"/>
    <mergeCell ref="D396:D398"/>
    <mergeCell ref="E396:E398"/>
    <mergeCell ref="F396:F398"/>
    <mergeCell ref="G396:G398"/>
    <mergeCell ref="H396:H398"/>
    <mergeCell ref="I396:I398"/>
    <mergeCell ref="J396:J398"/>
    <mergeCell ref="C393:C395"/>
    <mergeCell ref="D393:D395"/>
    <mergeCell ref="E393:E395"/>
    <mergeCell ref="F393:F395"/>
    <mergeCell ref="G393:G395"/>
    <mergeCell ref="H393:H395"/>
    <mergeCell ref="I387:I389"/>
    <mergeCell ref="J387:J389"/>
    <mergeCell ref="C390:C392"/>
    <mergeCell ref="D390:D392"/>
    <mergeCell ref="E390:E392"/>
    <mergeCell ref="F390:F392"/>
    <mergeCell ref="G390:G392"/>
    <mergeCell ref="H390:H392"/>
    <mergeCell ref="I390:I392"/>
    <mergeCell ref="J390:J392"/>
    <mergeCell ref="C387:C389"/>
    <mergeCell ref="D387:D389"/>
    <mergeCell ref="E387:E389"/>
    <mergeCell ref="F387:F389"/>
    <mergeCell ref="G387:G389"/>
    <mergeCell ref="H387:H389"/>
    <mergeCell ref="I381:I383"/>
    <mergeCell ref="J381:J383"/>
    <mergeCell ref="C384:C386"/>
    <mergeCell ref="D384:D386"/>
    <mergeCell ref="E384:E386"/>
    <mergeCell ref="F384:F386"/>
    <mergeCell ref="G384:G386"/>
    <mergeCell ref="H384:H386"/>
    <mergeCell ref="I384:I386"/>
    <mergeCell ref="J384:J386"/>
    <mergeCell ref="C381:C383"/>
    <mergeCell ref="D381:D383"/>
    <mergeCell ref="E381:E383"/>
    <mergeCell ref="F381:F383"/>
    <mergeCell ref="G381:G383"/>
    <mergeCell ref="H381:H383"/>
    <mergeCell ref="J375:J377"/>
    <mergeCell ref="B378:B401"/>
    <mergeCell ref="C378:C380"/>
    <mergeCell ref="D378:D380"/>
    <mergeCell ref="E378:E380"/>
    <mergeCell ref="F378:F380"/>
    <mergeCell ref="G378:G380"/>
    <mergeCell ref="H378:H380"/>
    <mergeCell ref="I378:I380"/>
    <mergeCell ref="J378:J380"/>
    <mergeCell ref="I372:I374"/>
    <mergeCell ref="J372:J374"/>
    <mergeCell ref="B375:B377"/>
    <mergeCell ref="C375:C377"/>
    <mergeCell ref="D375:D377"/>
    <mergeCell ref="E375:E377"/>
    <mergeCell ref="F375:F377"/>
    <mergeCell ref="G375:G377"/>
    <mergeCell ref="H375:H377"/>
    <mergeCell ref="I375:I377"/>
    <mergeCell ref="C372:C374"/>
    <mergeCell ref="D372:D374"/>
    <mergeCell ref="E372:E374"/>
    <mergeCell ref="F372:F374"/>
    <mergeCell ref="G372:G374"/>
    <mergeCell ref="H372:H374"/>
    <mergeCell ref="I366:I368"/>
    <mergeCell ref="J366:J368"/>
    <mergeCell ref="C369:C371"/>
    <mergeCell ref="D369:D371"/>
    <mergeCell ref="E369:E371"/>
    <mergeCell ref="F369:F371"/>
    <mergeCell ref="G369:G371"/>
    <mergeCell ref="H369:H371"/>
    <mergeCell ref="I369:I371"/>
    <mergeCell ref="J369:J371"/>
    <mergeCell ref="C366:C368"/>
    <mergeCell ref="D366:D368"/>
    <mergeCell ref="E366:E368"/>
    <mergeCell ref="F366:F368"/>
    <mergeCell ref="G366:G368"/>
    <mergeCell ref="H366:H368"/>
    <mergeCell ref="I360:I362"/>
    <mergeCell ref="J360:J362"/>
    <mergeCell ref="C363:C365"/>
    <mergeCell ref="D363:D365"/>
    <mergeCell ref="E363:E365"/>
    <mergeCell ref="F363:F365"/>
    <mergeCell ref="G363:G365"/>
    <mergeCell ref="H363:H365"/>
    <mergeCell ref="I363:I365"/>
    <mergeCell ref="J363:J365"/>
    <mergeCell ref="H357:H359"/>
    <mergeCell ref="I357:I359"/>
    <mergeCell ref="J357:J359"/>
    <mergeCell ref="B360:B374"/>
    <mergeCell ref="C360:C362"/>
    <mergeCell ref="D360:D362"/>
    <mergeCell ref="E360:E362"/>
    <mergeCell ref="F360:F362"/>
    <mergeCell ref="G360:G362"/>
    <mergeCell ref="H360:H362"/>
    <mergeCell ref="B357:B359"/>
    <mergeCell ref="C357:C359"/>
    <mergeCell ref="D357:D359"/>
    <mergeCell ref="E357:E359"/>
    <mergeCell ref="F357:F359"/>
    <mergeCell ref="G357:G359"/>
    <mergeCell ref="I351:I353"/>
    <mergeCell ref="J351:J353"/>
    <mergeCell ref="C354:C356"/>
    <mergeCell ref="D354:D356"/>
    <mergeCell ref="E354:E356"/>
    <mergeCell ref="F354:F356"/>
    <mergeCell ref="G354:G356"/>
    <mergeCell ref="H354:H356"/>
    <mergeCell ref="I354:I356"/>
    <mergeCell ref="J354:J356"/>
    <mergeCell ref="C351:C353"/>
    <mergeCell ref="D351:D353"/>
    <mergeCell ref="E351:E353"/>
    <mergeCell ref="F351:F353"/>
    <mergeCell ref="G351:G353"/>
    <mergeCell ref="H351:H353"/>
    <mergeCell ref="I345:I347"/>
    <mergeCell ref="J345:J347"/>
    <mergeCell ref="C348:C350"/>
    <mergeCell ref="D348:D350"/>
    <mergeCell ref="E348:E350"/>
    <mergeCell ref="F348:F350"/>
    <mergeCell ref="G348:G350"/>
    <mergeCell ref="H348:H350"/>
    <mergeCell ref="I348:I350"/>
    <mergeCell ref="J348:J350"/>
    <mergeCell ref="C345:C347"/>
    <mergeCell ref="D345:D347"/>
    <mergeCell ref="E345:E347"/>
    <mergeCell ref="F345:F347"/>
    <mergeCell ref="G345:G347"/>
    <mergeCell ref="H345:H347"/>
    <mergeCell ref="I339:I341"/>
    <mergeCell ref="J339:J341"/>
    <mergeCell ref="C342:C344"/>
    <mergeCell ref="D342:D344"/>
    <mergeCell ref="E342:E344"/>
    <mergeCell ref="F342:F344"/>
    <mergeCell ref="G342:G344"/>
    <mergeCell ref="H342:H344"/>
    <mergeCell ref="I342:I344"/>
    <mergeCell ref="J342:J344"/>
    <mergeCell ref="C339:C341"/>
    <mergeCell ref="D339:D341"/>
    <mergeCell ref="E339:E341"/>
    <mergeCell ref="F339:F341"/>
    <mergeCell ref="G339:G341"/>
    <mergeCell ref="H339:H341"/>
    <mergeCell ref="I333:I335"/>
    <mergeCell ref="J333:J335"/>
    <mergeCell ref="C336:C338"/>
    <mergeCell ref="D336:D338"/>
    <mergeCell ref="E336:E338"/>
    <mergeCell ref="F336:F338"/>
    <mergeCell ref="G336:G338"/>
    <mergeCell ref="H336:H338"/>
    <mergeCell ref="I336:I338"/>
    <mergeCell ref="J336:J338"/>
    <mergeCell ref="H330:H332"/>
    <mergeCell ref="I330:I332"/>
    <mergeCell ref="J330:J332"/>
    <mergeCell ref="B333:B356"/>
    <mergeCell ref="C333:C335"/>
    <mergeCell ref="D333:D335"/>
    <mergeCell ref="E333:E335"/>
    <mergeCell ref="F333:F335"/>
    <mergeCell ref="G333:G335"/>
    <mergeCell ref="H333:H335"/>
    <mergeCell ref="B330:B332"/>
    <mergeCell ref="C330:C332"/>
    <mergeCell ref="D330:D332"/>
    <mergeCell ref="E330:E332"/>
    <mergeCell ref="F330:F332"/>
    <mergeCell ref="G330:G332"/>
    <mergeCell ref="I324:I326"/>
    <mergeCell ref="J324:J326"/>
    <mergeCell ref="C327:C329"/>
    <mergeCell ref="D327:D329"/>
    <mergeCell ref="E327:E329"/>
    <mergeCell ref="F327:F329"/>
    <mergeCell ref="G327:G329"/>
    <mergeCell ref="H327:H329"/>
    <mergeCell ref="I327:I329"/>
    <mergeCell ref="J327:J329"/>
    <mergeCell ref="C324:C326"/>
    <mergeCell ref="D324:D326"/>
    <mergeCell ref="E324:E326"/>
    <mergeCell ref="F324:F326"/>
    <mergeCell ref="G324:G326"/>
    <mergeCell ref="H324:H326"/>
    <mergeCell ref="I318:I320"/>
    <mergeCell ref="J318:J320"/>
    <mergeCell ref="C321:C323"/>
    <mergeCell ref="D321:D323"/>
    <mergeCell ref="E321:E323"/>
    <mergeCell ref="F321:F323"/>
    <mergeCell ref="G321:G323"/>
    <mergeCell ref="H321:H323"/>
    <mergeCell ref="I321:I323"/>
    <mergeCell ref="J321:J323"/>
    <mergeCell ref="H315:H317"/>
    <mergeCell ref="I315:I317"/>
    <mergeCell ref="J315:J317"/>
    <mergeCell ref="B318:B329"/>
    <mergeCell ref="C318:C320"/>
    <mergeCell ref="D318:D320"/>
    <mergeCell ref="E318:E320"/>
    <mergeCell ref="F318:F320"/>
    <mergeCell ref="G318:G320"/>
    <mergeCell ref="H318:H320"/>
    <mergeCell ref="B315:B317"/>
    <mergeCell ref="C315:C317"/>
    <mergeCell ref="D315:D317"/>
    <mergeCell ref="E315:E317"/>
    <mergeCell ref="F315:F317"/>
    <mergeCell ref="G315:G317"/>
    <mergeCell ref="I309:I311"/>
    <mergeCell ref="J309:J311"/>
    <mergeCell ref="C312:C314"/>
    <mergeCell ref="D312:D314"/>
    <mergeCell ref="E312:E314"/>
    <mergeCell ref="F312:F314"/>
    <mergeCell ref="G312:G314"/>
    <mergeCell ref="H312:H314"/>
    <mergeCell ref="I312:I314"/>
    <mergeCell ref="J312:J314"/>
    <mergeCell ref="C309:C311"/>
    <mergeCell ref="D309:D311"/>
    <mergeCell ref="E309:E311"/>
    <mergeCell ref="F309:F311"/>
    <mergeCell ref="G309:G311"/>
    <mergeCell ref="H309:H311"/>
    <mergeCell ref="I303:I305"/>
    <mergeCell ref="J303:J305"/>
    <mergeCell ref="C306:C308"/>
    <mergeCell ref="D306:D308"/>
    <mergeCell ref="E306:E308"/>
    <mergeCell ref="F306:F308"/>
    <mergeCell ref="G306:G308"/>
    <mergeCell ref="H306:H308"/>
    <mergeCell ref="I306:I308"/>
    <mergeCell ref="J306:J308"/>
    <mergeCell ref="H300:H302"/>
    <mergeCell ref="I300:I302"/>
    <mergeCell ref="J300:J302"/>
    <mergeCell ref="B303:B314"/>
    <mergeCell ref="C303:C305"/>
    <mergeCell ref="D303:D305"/>
    <mergeCell ref="E303:E305"/>
    <mergeCell ref="F303:F305"/>
    <mergeCell ref="G303:G305"/>
    <mergeCell ref="H303:H305"/>
    <mergeCell ref="B300:B302"/>
    <mergeCell ref="C300:C302"/>
    <mergeCell ref="D300:D302"/>
    <mergeCell ref="E300:E302"/>
    <mergeCell ref="F300:F302"/>
    <mergeCell ref="G300:G302"/>
    <mergeCell ref="I294:I296"/>
    <mergeCell ref="J294:J296"/>
    <mergeCell ref="C297:C299"/>
    <mergeCell ref="D297:D299"/>
    <mergeCell ref="E297:E299"/>
    <mergeCell ref="F297:F299"/>
    <mergeCell ref="G297:G299"/>
    <mergeCell ref="H297:H299"/>
    <mergeCell ref="I297:I299"/>
    <mergeCell ref="J297:J299"/>
    <mergeCell ref="C294:C296"/>
    <mergeCell ref="D294:D296"/>
    <mergeCell ref="E294:E296"/>
    <mergeCell ref="F294:F296"/>
    <mergeCell ref="G294:G296"/>
    <mergeCell ref="H294:H296"/>
    <mergeCell ref="I288:I290"/>
    <mergeCell ref="J288:J290"/>
    <mergeCell ref="C291:C293"/>
    <mergeCell ref="D291:D293"/>
    <mergeCell ref="E291:E293"/>
    <mergeCell ref="F291:F293"/>
    <mergeCell ref="G291:G293"/>
    <mergeCell ref="H291:H293"/>
    <mergeCell ref="I291:I293"/>
    <mergeCell ref="J291:J293"/>
    <mergeCell ref="C288:C290"/>
    <mergeCell ref="D288:D290"/>
    <mergeCell ref="E288:E290"/>
    <mergeCell ref="F288:F290"/>
    <mergeCell ref="G288:G290"/>
    <mergeCell ref="H288:H290"/>
    <mergeCell ref="I282:I284"/>
    <mergeCell ref="J282:J284"/>
    <mergeCell ref="C285:C287"/>
    <mergeCell ref="D285:D287"/>
    <mergeCell ref="E285:E287"/>
    <mergeCell ref="F285:F287"/>
    <mergeCell ref="G285:G287"/>
    <mergeCell ref="H285:H287"/>
    <mergeCell ref="I285:I287"/>
    <mergeCell ref="J285:J287"/>
    <mergeCell ref="C282:C284"/>
    <mergeCell ref="D282:D284"/>
    <mergeCell ref="E282:E284"/>
    <mergeCell ref="F282:F284"/>
    <mergeCell ref="G282:G284"/>
    <mergeCell ref="H282:H284"/>
    <mergeCell ref="J276:J278"/>
    <mergeCell ref="B279:B299"/>
    <mergeCell ref="C279:C281"/>
    <mergeCell ref="D279:D281"/>
    <mergeCell ref="E279:E281"/>
    <mergeCell ref="F279:F281"/>
    <mergeCell ref="G279:G281"/>
    <mergeCell ref="H279:H281"/>
    <mergeCell ref="I279:I281"/>
    <mergeCell ref="J279:J281"/>
    <mergeCell ref="I273:I275"/>
    <mergeCell ref="J273:J275"/>
    <mergeCell ref="B276:B278"/>
    <mergeCell ref="C276:C278"/>
    <mergeCell ref="D276:D278"/>
    <mergeCell ref="E276:E278"/>
    <mergeCell ref="F276:F278"/>
    <mergeCell ref="G276:G278"/>
    <mergeCell ref="H276:H278"/>
    <mergeCell ref="I276:I278"/>
    <mergeCell ref="C273:C275"/>
    <mergeCell ref="D273:D275"/>
    <mergeCell ref="E273:E275"/>
    <mergeCell ref="F273:F275"/>
    <mergeCell ref="G273:G275"/>
    <mergeCell ref="H273:H275"/>
    <mergeCell ref="I267:I269"/>
    <mergeCell ref="J267:J269"/>
    <mergeCell ref="C270:C272"/>
    <mergeCell ref="D270:D272"/>
    <mergeCell ref="E270:E272"/>
    <mergeCell ref="F270:F272"/>
    <mergeCell ref="G270:G272"/>
    <mergeCell ref="H270:H272"/>
    <mergeCell ref="I270:I272"/>
    <mergeCell ref="J270:J272"/>
    <mergeCell ref="C267:C269"/>
    <mergeCell ref="D267:D269"/>
    <mergeCell ref="E267:E269"/>
    <mergeCell ref="F267:F269"/>
    <mergeCell ref="G267:G269"/>
    <mergeCell ref="H267:H269"/>
    <mergeCell ref="I261:I263"/>
    <mergeCell ref="J261:J263"/>
    <mergeCell ref="C264:C266"/>
    <mergeCell ref="D264:D266"/>
    <mergeCell ref="E264:E266"/>
    <mergeCell ref="F264:F266"/>
    <mergeCell ref="G264:G266"/>
    <mergeCell ref="H264:H266"/>
    <mergeCell ref="I264:I266"/>
    <mergeCell ref="J264:J266"/>
    <mergeCell ref="C261:C263"/>
    <mergeCell ref="D261:D263"/>
    <mergeCell ref="E261:E263"/>
    <mergeCell ref="F261:F263"/>
    <mergeCell ref="G261:G263"/>
    <mergeCell ref="H261:H263"/>
    <mergeCell ref="J255:J257"/>
    <mergeCell ref="B258:B275"/>
    <mergeCell ref="C258:C260"/>
    <mergeCell ref="D258:D260"/>
    <mergeCell ref="E258:E260"/>
    <mergeCell ref="F258:F260"/>
    <mergeCell ref="G258:G260"/>
    <mergeCell ref="H258:H260"/>
    <mergeCell ref="I258:I260"/>
    <mergeCell ref="J258:J260"/>
    <mergeCell ref="I252:I254"/>
    <mergeCell ref="J252:J254"/>
    <mergeCell ref="B255:B257"/>
    <mergeCell ref="C255:C257"/>
    <mergeCell ref="D255:D257"/>
    <mergeCell ref="E255:E257"/>
    <mergeCell ref="F255:F257"/>
    <mergeCell ref="G255:G257"/>
    <mergeCell ref="H255:H257"/>
    <mergeCell ref="I255:I257"/>
    <mergeCell ref="C252:C254"/>
    <mergeCell ref="D252:D254"/>
    <mergeCell ref="E252:E254"/>
    <mergeCell ref="F252:F254"/>
    <mergeCell ref="G252:G254"/>
    <mergeCell ref="H252:H254"/>
    <mergeCell ref="I246:I248"/>
    <mergeCell ref="J246:J248"/>
    <mergeCell ref="C249:C251"/>
    <mergeCell ref="D249:D251"/>
    <mergeCell ref="E249:E251"/>
    <mergeCell ref="F249:F251"/>
    <mergeCell ref="G249:G251"/>
    <mergeCell ref="H249:H251"/>
    <mergeCell ref="I249:I251"/>
    <mergeCell ref="J249:J251"/>
    <mergeCell ref="C246:C248"/>
    <mergeCell ref="D246:D248"/>
    <mergeCell ref="E246:E248"/>
    <mergeCell ref="F246:F248"/>
    <mergeCell ref="G246:G248"/>
    <mergeCell ref="H246:H248"/>
    <mergeCell ref="J240:J242"/>
    <mergeCell ref="B243:B254"/>
    <mergeCell ref="C243:C245"/>
    <mergeCell ref="D243:D245"/>
    <mergeCell ref="E243:E245"/>
    <mergeCell ref="F243:F245"/>
    <mergeCell ref="G243:G245"/>
    <mergeCell ref="H243:H245"/>
    <mergeCell ref="I243:I245"/>
    <mergeCell ref="J243:J245"/>
    <mergeCell ref="I237:I239"/>
    <mergeCell ref="J237:J239"/>
    <mergeCell ref="B240:B242"/>
    <mergeCell ref="C240:C242"/>
    <mergeCell ref="D240:D242"/>
    <mergeCell ref="E240:E242"/>
    <mergeCell ref="F240:F242"/>
    <mergeCell ref="G240:G242"/>
    <mergeCell ref="H240:H242"/>
    <mergeCell ref="I240:I242"/>
    <mergeCell ref="C237:C239"/>
    <mergeCell ref="D237:D239"/>
    <mergeCell ref="E237:E239"/>
    <mergeCell ref="F237:F239"/>
    <mergeCell ref="G237:G239"/>
    <mergeCell ref="H237:H239"/>
    <mergeCell ref="I231:I233"/>
    <mergeCell ref="J231:J233"/>
    <mergeCell ref="C234:C236"/>
    <mergeCell ref="D234:D236"/>
    <mergeCell ref="E234:E236"/>
    <mergeCell ref="F234:F236"/>
    <mergeCell ref="G234:G236"/>
    <mergeCell ref="H234:H236"/>
    <mergeCell ref="I234:I236"/>
    <mergeCell ref="J234:J236"/>
    <mergeCell ref="H228:H230"/>
    <mergeCell ref="I228:I230"/>
    <mergeCell ref="J228:J230"/>
    <mergeCell ref="B231:B239"/>
    <mergeCell ref="C231:C233"/>
    <mergeCell ref="D231:D233"/>
    <mergeCell ref="E231:E233"/>
    <mergeCell ref="F231:F233"/>
    <mergeCell ref="G231:G233"/>
    <mergeCell ref="H231:H233"/>
    <mergeCell ref="B228:B230"/>
    <mergeCell ref="C228:C230"/>
    <mergeCell ref="D228:D230"/>
    <mergeCell ref="E228:E230"/>
    <mergeCell ref="F228:F230"/>
    <mergeCell ref="G228:G230"/>
    <mergeCell ref="I222:I224"/>
    <mergeCell ref="J222:J224"/>
    <mergeCell ref="C225:C227"/>
    <mergeCell ref="D225:D227"/>
    <mergeCell ref="E225:E227"/>
    <mergeCell ref="F225:F227"/>
    <mergeCell ref="G225:G227"/>
    <mergeCell ref="H225:H227"/>
    <mergeCell ref="I225:I227"/>
    <mergeCell ref="J225:J227"/>
    <mergeCell ref="C222:C224"/>
    <mergeCell ref="D222:D224"/>
    <mergeCell ref="E222:E224"/>
    <mergeCell ref="F222:F224"/>
    <mergeCell ref="G222:G224"/>
    <mergeCell ref="H222:H224"/>
    <mergeCell ref="I216:I218"/>
    <mergeCell ref="J216:J218"/>
    <mergeCell ref="C219:C221"/>
    <mergeCell ref="D219:D221"/>
    <mergeCell ref="E219:E221"/>
    <mergeCell ref="F219:F221"/>
    <mergeCell ref="G219:G221"/>
    <mergeCell ref="H219:H221"/>
    <mergeCell ref="I219:I221"/>
    <mergeCell ref="J219:J221"/>
    <mergeCell ref="C216:C218"/>
    <mergeCell ref="D216:D218"/>
    <mergeCell ref="E216:E218"/>
    <mergeCell ref="F216:F218"/>
    <mergeCell ref="G216:G218"/>
    <mergeCell ref="H216:H218"/>
    <mergeCell ref="I210:I212"/>
    <mergeCell ref="J210:J212"/>
    <mergeCell ref="C213:C215"/>
    <mergeCell ref="D213:D215"/>
    <mergeCell ref="E213:E215"/>
    <mergeCell ref="F213:F215"/>
    <mergeCell ref="G213:G215"/>
    <mergeCell ref="H213:H215"/>
    <mergeCell ref="I213:I215"/>
    <mergeCell ref="J213:J215"/>
    <mergeCell ref="H207:H209"/>
    <mergeCell ref="I207:I209"/>
    <mergeCell ref="J207:J209"/>
    <mergeCell ref="B210:B227"/>
    <mergeCell ref="C210:C212"/>
    <mergeCell ref="D210:D212"/>
    <mergeCell ref="E210:E212"/>
    <mergeCell ref="F210:F212"/>
    <mergeCell ref="G210:G212"/>
    <mergeCell ref="H210:H212"/>
    <mergeCell ref="B207:B209"/>
    <mergeCell ref="C207:C209"/>
    <mergeCell ref="D207:D209"/>
    <mergeCell ref="E207:E209"/>
    <mergeCell ref="F207:F209"/>
    <mergeCell ref="G207:G209"/>
    <mergeCell ref="I201:I203"/>
    <mergeCell ref="J201:J203"/>
    <mergeCell ref="C204:C206"/>
    <mergeCell ref="D204:D206"/>
    <mergeCell ref="E204:E206"/>
    <mergeCell ref="F204:F206"/>
    <mergeCell ref="G204:G206"/>
    <mergeCell ref="H204:H206"/>
    <mergeCell ref="I204:I206"/>
    <mergeCell ref="J204:J206"/>
    <mergeCell ref="C201:C203"/>
    <mergeCell ref="D201:D203"/>
    <mergeCell ref="E201:E203"/>
    <mergeCell ref="F201:F203"/>
    <mergeCell ref="G201:G203"/>
    <mergeCell ref="H201:H203"/>
    <mergeCell ref="I195:I197"/>
    <mergeCell ref="J195:J197"/>
    <mergeCell ref="C198:C200"/>
    <mergeCell ref="D198:D200"/>
    <mergeCell ref="E198:E200"/>
    <mergeCell ref="F198:F200"/>
    <mergeCell ref="G198:G200"/>
    <mergeCell ref="H198:H200"/>
    <mergeCell ref="I198:I200"/>
    <mergeCell ref="J198:J200"/>
    <mergeCell ref="H192:H194"/>
    <mergeCell ref="I192:I194"/>
    <mergeCell ref="J192:J194"/>
    <mergeCell ref="B195:B206"/>
    <mergeCell ref="C195:C197"/>
    <mergeCell ref="D195:D197"/>
    <mergeCell ref="E195:E197"/>
    <mergeCell ref="F195:F197"/>
    <mergeCell ref="G195:G197"/>
    <mergeCell ref="H195:H197"/>
    <mergeCell ref="B192:B194"/>
    <mergeCell ref="C192:C194"/>
    <mergeCell ref="D192:D194"/>
    <mergeCell ref="E192:E194"/>
    <mergeCell ref="F192:F194"/>
    <mergeCell ref="G192:G194"/>
    <mergeCell ref="I186:I188"/>
    <mergeCell ref="J186:J188"/>
    <mergeCell ref="C189:C191"/>
    <mergeCell ref="D189:D191"/>
    <mergeCell ref="E189:E191"/>
    <mergeCell ref="F189:F191"/>
    <mergeCell ref="G189:G191"/>
    <mergeCell ref="H189:H191"/>
    <mergeCell ref="I189:I191"/>
    <mergeCell ref="J189:J191"/>
    <mergeCell ref="C186:C188"/>
    <mergeCell ref="D186:D188"/>
    <mergeCell ref="E186:E188"/>
    <mergeCell ref="F186:F188"/>
    <mergeCell ref="G186:G188"/>
    <mergeCell ref="H186:H188"/>
    <mergeCell ref="I180:I182"/>
    <mergeCell ref="J180:J182"/>
    <mergeCell ref="C183:C185"/>
    <mergeCell ref="D183:D185"/>
    <mergeCell ref="E183:E185"/>
    <mergeCell ref="F183:F185"/>
    <mergeCell ref="G183:G185"/>
    <mergeCell ref="H183:H185"/>
    <mergeCell ref="I183:I185"/>
    <mergeCell ref="J183:J185"/>
    <mergeCell ref="C180:C182"/>
    <mergeCell ref="D180:D182"/>
    <mergeCell ref="E180:E182"/>
    <mergeCell ref="F180:F182"/>
    <mergeCell ref="G180:G182"/>
    <mergeCell ref="H180:H182"/>
    <mergeCell ref="I174:I176"/>
    <mergeCell ref="J174:J176"/>
    <mergeCell ref="C177:C179"/>
    <mergeCell ref="D177:D179"/>
    <mergeCell ref="E177:E179"/>
    <mergeCell ref="F177:F179"/>
    <mergeCell ref="G177:G179"/>
    <mergeCell ref="H177:H179"/>
    <mergeCell ref="I177:I179"/>
    <mergeCell ref="J177:J179"/>
    <mergeCell ref="C174:C176"/>
    <mergeCell ref="D174:D176"/>
    <mergeCell ref="E174:E176"/>
    <mergeCell ref="F174:F176"/>
    <mergeCell ref="G174:G176"/>
    <mergeCell ref="H174:H176"/>
    <mergeCell ref="I168:I170"/>
    <mergeCell ref="J168:J170"/>
    <mergeCell ref="C171:C173"/>
    <mergeCell ref="D171:D173"/>
    <mergeCell ref="E171:E173"/>
    <mergeCell ref="F171:F173"/>
    <mergeCell ref="G171:G173"/>
    <mergeCell ref="H171:H173"/>
    <mergeCell ref="I171:I173"/>
    <mergeCell ref="J171:J173"/>
    <mergeCell ref="C168:C170"/>
    <mergeCell ref="D168:D170"/>
    <mergeCell ref="E168:E170"/>
    <mergeCell ref="F168:F170"/>
    <mergeCell ref="G168:G170"/>
    <mergeCell ref="H168:H170"/>
    <mergeCell ref="I162:I164"/>
    <mergeCell ref="J162:J164"/>
    <mergeCell ref="C165:C167"/>
    <mergeCell ref="D165:D167"/>
    <mergeCell ref="E165:E167"/>
    <mergeCell ref="F165:F167"/>
    <mergeCell ref="G165:G167"/>
    <mergeCell ref="H165:H167"/>
    <mergeCell ref="I165:I167"/>
    <mergeCell ref="J165:J167"/>
    <mergeCell ref="H159:H161"/>
    <mergeCell ref="I159:I161"/>
    <mergeCell ref="J159:J161"/>
    <mergeCell ref="B162:B191"/>
    <mergeCell ref="C162:C164"/>
    <mergeCell ref="D162:D164"/>
    <mergeCell ref="E162:E164"/>
    <mergeCell ref="F162:F164"/>
    <mergeCell ref="G162:G164"/>
    <mergeCell ref="H162:H164"/>
    <mergeCell ref="B159:B161"/>
    <mergeCell ref="C159:C161"/>
    <mergeCell ref="D159:D161"/>
    <mergeCell ref="E159:E161"/>
    <mergeCell ref="F159:F161"/>
    <mergeCell ref="G159:G161"/>
    <mergeCell ref="I153:I155"/>
    <mergeCell ref="J153:J155"/>
    <mergeCell ref="C156:C158"/>
    <mergeCell ref="D156:D158"/>
    <mergeCell ref="E156:E158"/>
    <mergeCell ref="F156:F158"/>
    <mergeCell ref="G156:G158"/>
    <mergeCell ref="H156:H158"/>
    <mergeCell ref="I156:I158"/>
    <mergeCell ref="J156:J158"/>
    <mergeCell ref="C153:C155"/>
    <mergeCell ref="D153:D155"/>
    <mergeCell ref="E153:E155"/>
    <mergeCell ref="F153:F155"/>
    <mergeCell ref="G153:G155"/>
    <mergeCell ref="H153:H155"/>
    <mergeCell ref="I147:I149"/>
    <mergeCell ref="J147:J149"/>
    <mergeCell ref="C150:C152"/>
    <mergeCell ref="D150:D152"/>
    <mergeCell ref="E150:E152"/>
    <mergeCell ref="F150:F152"/>
    <mergeCell ref="G150:G152"/>
    <mergeCell ref="H150:H152"/>
    <mergeCell ref="I150:I152"/>
    <mergeCell ref="J150:J152"/>
    <mergeCell ref="H144:H146"/>
    <mergeCell ref="I144:I146"/>
    <mergeCell ref="J144:J146"/>
    <mergeCell ref="B147:B158"/>
    <mergeCell ref="C147:C149"/>
    <mergeCell ref="D147:D149"/>
    <mergeCell ref="E147:E149"/>
    <mergeCell ref="F147:F149"/>
    <mergeCell ref="G147:G149"/>
    <mergeCell ref="H147:H149"/>
    <mergeCell ref="B144:B146"/>
    <mergeCell ref="C144:C146"/>
    <mergeCell ref="D144:D146"/>
    <mergeCell ref="E144:E146"/>
    <mergeCell ref="F144:F146"/>
    <mergeCell ref="G144:G146"/>
    <mergeCell ref="I138:I140"/>
    <mergeCell ref="J138:J140"/>
    <mergeCell ref="C141:C143"/>
    <mergeCell ref="D141:D143"/>
    <mergeCell ref="E141:E143"/>
    <mergeCell ref="F141:F143"/>
    <mergeCell ref="G141:G143"/>
    <mergeCell ref="H141:H143"/>
    <mergeCell ref="I141:I143"/>
    <mergeCell ref="J141:J143"/>
    <mergeCell ref="C138:C140"/>
    <mergeCell ref="D138:D140"/>
    <mergeCell ref="E138:E140"/>
    <mergeCell ref="F138:F140"/>
    <mergeCell ref="G138:G140"/>
    <mergeCell ref="H138:H140"/>
    <mergeCell ref="I132:I134"/>
    <mergeCell ref="J132:J134"/>
    <mergeCell ref="C135:C137"/>
    <mergeCell ref="D135:D137"/>
    <mergeCell ref="E135:E137"/>
    <mergeCell ref="F135:F137"/>
    <mergeCell ref="G135:G137"/>
    <mergeCell ref="H135:H137"/>
    <mergeCell ref="I135:I137"/>
    <mergeCell ref="J135:J137"/>
    <mergeCell ref="H129:H131"/>
    <mergeCell ref="I129:I131"/>
    <mergeCell ref="J129:J131"/>
    <mergeCell ref="B132:B143"/>
    <mergeCell ref="C132:C134"/>
    <mergeCell ref="D132:D134"/>
    <mergeCell ref="E132:E134"/>
    <mergeCell ref="F132:F134"/>
    <mergeCell ref="G132:G134"/>
    <mergeCell ref="H132:H134"/>
    <mergeCell ref="B129:B131"/>
    <mergeCell ref="C129:C131"/>
    <mergeCell ref="D129:D131"/>
    <mergeCell ref="E129:E131"/>
    <mergeCell ref="F129:F131"/>
    <mergeCell ref="G129:G131"/>
    <mergeCell ref="I123:I125"/>
    <mergeCell ref="J123:J125"/>
    <mergeCell ref="C126:C128"/>
    <mergeCell ref="D126:D128"/>
    <mergeCell ref="E126:E128"/>
    <mergeCell ref="F126:F128"/>
    <mergeCell ref="G126:G128"/>
    <mergeCell ref="H126:H128"/>
    <mergeCell ref="I126:I128"/>
    <mergeCell ref="J126:J128"/>
    <mergeCell ref="C123:C125"/>
    <mergeCell ref="D123:D125"/>
    <mergeCell ref="E123:E125"/>
    <mergeCell ref="F123:F125"/>
    <mergeCell ref="G123:G125"/>
    <mergeCell ref="H123:H125"/>
    <mergeCell ref="I117:I119"/>
    <mergeCell ref="J117:J119"/>
    <mergeCell ref="C120:C122"/>
    <mergeCell ref="D120:D122"/>
    <mergeCell ref="E120:E122"/>
    <mergeCell ref="F120:F122"/>
    <mergeCell ref="G120:G122"/>
    <mergeCell ref="H120:H122"/>
    <mergeCell ref="I120:I122"/>
    <mergeCell ref="J120:J122"/>
    <mergeCell ref="C117:C119"/>
    <mergeCell ref="D117:D119"/>
    <mergeCell ref="E117:E119"/>
    <mergeCell ref="F117:F119"/>
    <mergeCell ref="G117:G119"/>
    <mergeCell ref="H117:H119"/>
    <mergeCell ref="J111:J113"/>
    <mergeCell ref="B114:B128"/>
    <mergeCell ref="C114:C116"/>
    <mergeCell ref="D114:D116"/>
    <mergeCell ref="E114:E116"/>
    <mergeCell ref="F114:F116"/>
    <mergeCell ref="G114:G116"/>
    <mergeCell ref="H114:H116"/>
    <mergeCell ref="I114:I116"/>
    <mergeCell ref="J114:J116"/>
    <mergeCell ref="I108:I110"/>
    <mergeCell ref="J108:J110"/>
    <mergeCell ref="B111:B113"/>
    <mergeCell ref="C111:C113"/>
    <mergeCell ref="D111:D113"/>
    <mergeCell ref="E111:E113"/>
    <mergeCell ref="F111:F113"/>
    <mergeCell ref="G111:G113"/>
    <mergeCell ref="H111:H113"/>
    <mergeCell ref="I111:I113"/>
    <mergeCell ref="C108:C110"/>
    <mergeCell ref="D108:D110"/>
    <mergeCell ref="E108:E110"/>
    <mergeCell ref="F108:F110"/>
    <mergeCell ref="G108:G110"/>
    <mergeCell ref="H108:H110"/>
    <mergeCell ref="I102:I104"/>
    <mergeCell ref="J102:J104"/>
    <mergeCell ref="C105:C107"/>
    <mergeCell ref="D105:D107"/>
    <mergeCell ref="E105:E107"/>
    <mergeCell ref="F105:F107"/>
    <mergeCell ref="G105:G107"/>
    <mergeCell ref="H105:H107"/>
    <mergeCell ref="I105:I107"/>
    <mergeCell ref="J105:J107"/>
    <mergeCell ref="H99:H101"/>
    <mergeCell ref="I99:I101"/>
    <mergeCell ref="J99:J101"/>
    <mergeCell ref="B102:B110"/>
    <mergeCell ref="C102:C104"/>
    <mergeCell ref="D102:D104"/>
    <mergeCell ref="E102:E104"/>
    <mergeCell ref="F102:F104"/>
    <mergeCell ref="G102:G104"/>
    <mergeCell ref="H102:H104"/>
    <mergeCell ref="B99:B101"/>
    <mergeCell ref="C99:C101"/>
    <mergeCell ref="D99:D101"/>
    <mergeCell ref="E99:E101"/>
    <mergeCell ref="F99:F101"/>
    <mergeCell ref="G99:G101"/>
    <mergeCell ref="I93:I95"/>
    <mergeCell ref="J93:J95"/>
    <mergeCell ref="C96:C98"/>
    <mergeCell ref="D96:D98"/>
    <mergeCell ref="E96:E98"/>
    <mergeCell ref="F96:F98"/>
    <mergeCell ref="G96:G98"/>
    <mergeCell ref="H96:H98"/>
    <mergeCell ref="I96:I98"/>
    <mergeCell ref="J96:J98"/>
    <mergeCell ref="C93:C95"/>
    <mergeCell ref="D93:D95"/>
    <mergeCell ref="E93:E95"/>
    <mergeCell ref="F93:F95"/>
    <mergeCell ref="G93:G95"/>
    <mergeCell ref="H93:H95"/>
    <mergeCell ref="I87:I89"/>
    <mergeCell ref="J87:J89"/>
    <mergeCell ref="C90:C92"/>
    <mergeCell ref="D90:D92"/>
    <mergeCell ref="E90:E92"/>
    <mergeCell ref="F90:F92"/>
    <mergeCell ref="G90:G92"/>
    <mergeCell ref="H90:H92"/>
    <mergeCell ref="I90:I92"/>
    <mergeCell ref="J90:J92"/>
    <mergeCell ref="H84:H86"/>
    <mergeCell ref="I84:I86"/>
    <mergeCell ref="J84:J86"/>
    <mergeCell ref="B87:B98"/>
    <mergeCell ref="C87:C89"/>
    <mergeCell ref="D87:D89"/>
    <mergeCell ref="E87:E89"/>
    <mergeCell ref="F87:F89"/>
    <mergeCell ref="G87:G89"/>
    <mergeCell ref="H87:H89"/>
    <mergeCell ref="B84:B86"/>
    <mergeCell ref="C84:C86"/>
    <mergeCell ref="D84:D86"/>
    <mergeCell ref="E84:E86"/>
    <mergeCell ref="F84:F86"/>
    <mergeCell ref="G84:G86"/>
    <mergeCell ref="I78:I80"/>
    <mergeCell ref="J78:J80"/>
    <mergeCell ref="C81:C83"/>
    <mergeCell ref="D81:D83"/>
    <mergeCell ref="E81:E83"/>
    <mergeCell ref="F81:F83"/>
    <mergeCell ref="G81:G83"/>
    <mergeCell ref="H81:H83"/>
    <mergeCell ref="I81:I83"/>
    <mergeCell ref="J81:J83"/>
    <mergeCell ref="C78:C80"/>
    <mergeCell ref="D78:D80"/>
    <mergeCell ref="E78:E80"/>
    <mergeCell ref="F78:F80"/>
    <mergeCell ref="G78:G80"/>
    <mergeCell ref="H78:H80"/>
    <mergeCell ref="I72:I74"/>
    <mergeCell ref="J72:J74"/>
    <mergeCell ref="C75:C77"/>
    <mergeCell ref="D75:D77"/>
    <mergeCell ref="E75:E77"/>
    <mergeCell ref="F75:F77"/>
    <mergeCell ref="G75:G77"/>
    <mergeCell ref="H75:H77"/>
    <mergeCell ref="I75:I77"/>
    <mergeCell ref="J75:J77"/>
    <mergeCell ref="H69:H71"/>
    <mergeCell ref="I69:I71"/>
    <mergeCell ref="J69:J71"/>
    <mergeCell ref="B72:B83"/>
    <mergeCell ref="C72:C74"/>
    <mergeCell ref="D72:D74"/>
    <mergeCell ref="E72:E74"/>
    <mergeCell ref="F72:F74"/>
    <mergeCell ref="G72:G74"/>
    <mergeCell ref="H72:H74"/>
    <mergeCell ref="B69:B71"/>
    <mergeCell ref="C69:C71"/>
    <mergeCell ref="D69:D71"/>
    <mergeCell ref="E69:E71"/>
    <mergeCell ref="F69:F71"/>
    <mergeCell ref="G69:G71"/>
    <mergeCell ref="I63:I65"/>
    <mergeCell ref="J63:J65"/>
    <mergeCell ref="C66:C68"/>
    <mergeCell ref="D66:D68"/>
    <mergeCell ref="E66:E68"/>
    <mergeCell ref="F66:F68"/>
    <mergeCell ref="G66:G68"/>
    <mergeCell ref="H66:H68"/>
    <mergeCell ref="I66:I68"/>
    <mergeCell ref="J66:J68"/>
    <mergeCell ref="C63:C65"/>
    <mergeCell ref="D63:D65"/>
    <mergeCell ref="E63:E65"/>
    <mergeCell ref="F63:F65"/>
    <mergeCell ref="G63:G65"/>
    <mergeCell ref="H63:H65"/>
    <mergeCell ref="I57:I59"/>
    <mergeCell ref="J57:J59"/>
    <mergeCell ref="C60:C62"/>
    <mergeCell ref="D60:D62"/>
    <mergeCell ref="E60:E62"/>
    <mergeCell ref="F60:F62"/>
    <mergeCell ref="G60:G62"/>
    <mergeCell ref="H60:H62"/>
    <mergeCell ref="I60:I62"/>
    <mergeCell ref="J60:J62"/>
    <mergeCell ref="C57:C59"/>
    <mergeCell ref="D57:D59"/>
    <mergeCell ref="E57:E59"/>
    <mergeCell ref="F57:F59"/>
    <mergeCell ref="G57:G59"/>
    <mergeCell ref="H57:H59"/>
    <mergeCell ref="I51:I53"/>
    <mergeCell ref="J51:J53"/>
    <mergeCell ref="C54:C56"/>
    <mergeCell ref="D54:D56"/>
    <mergeCell ref="E54:E56"/>
    <mergeCell ref="F54:F56"/>
    <mergeCell ref="G54:G56"/>
    <mergeCell ref="H54:H56"/>
    <mergeCell ref="I54:I56"/>
    <mergeCell ref="J54:J56"/>
    <mergeCell ref="H48:H50"/>
    <mergeCell ref="I48:I50"/>
    <mergeCell ref="J48:J50"/>
    <mergeCell ref="B51:B68"/>
    <mergeCell ref="C51:C53"/>
    <mergeCell ref="D51:D53"/>
    <mergeCell ref="E51:E53"/>
    <mergeCell ref="F51:F53"/>
    <mergeCell ref="G51:G53"/>
    <mergeCell ref="H51:H53"/>
    <mergeCell ref="B48:B50"/>
    <mergeCell ref="C48:C50"/>
    <mergeCell ref="D48:D50"/>
    <mergeCell ref="E48:E50"/>
    <mergeCell ref="F48:F50"/>
    <mergeCell ref="G48:G50"/>
    <mergeCell ref="I42:I44"/>
    <mergeCell ref="J42:J44"/>
    <mergeCell ref="C45:C47"/>
    <mergeCell ref="D45:D47"/>
    <mergeCell ref="E45:E47"/>
    <mergeCell ref="F45:F47"/>
    <mergeCell ref="G45:G47"/>
    <mergeCell ref="H45:H47"/>
    <mergeCell ref="I45:I47"/>
    <mergeCell ref="J45:J47"/>
    <mergeCell ref="C42:C44"/>
    <mergeCell ref="D42:D44"/>
    <mergeCell ref="E42:E44"/>
    <mergeCell ref="F42:F44"/>
    <mergeCell ref="G42:G44"/>
    <mergeCell ref="H42:H44"/>
    <mergeCell ref="I36:I38"/>
    <mergeCell ref="J36:J38"/>
    <mergeCell ref="C39:C41"/>
    <mergeCell ref="D39:D41"/>
    <mergeCell ref="E39:E41"/>
    <mergeCell ref="F39:F41"/>
    <mergeCell ref="G39:G41"/>
    <mergeCell ref="H39:H41"/>
    <mergeCell ref="I39:I41"/>
    <mergeCell ref="J39:J41"/>
    <mergeCell ref="C36:C38"/>
    <mergeCell ref="D36:D38"/>
    <mergeCell ref="E36:E38"/>
    <mergeCell ref="F36:F38"/>
    <mergeCell ref="G36:G38"/>
    <mergeCell ref="H36:H38"/>
    <mergeCell ref="I30:I32"/>
    <mergeCell ref="J30:J32"/>
    <mergeCell ref="C33:C35"/>
    <mergeCell ref="D33:D35"/>
    <mergeCell ref="E33:E35"/>
    <mergeCell ref="F33:F35"/>
    <mergeCell ref="G33:G35"/>
    <mergeCell ref="H33:H35"/>
    <mergeCell ref="I33:I35"/>
    <mergeCell ref="J33:J35"/>
    <mergeCell ref="H27:H29"/>
    <mergeCell ref="I27:I29"/>
    <mergeCell ref="J27:J29"/>
    <mergeCell ref="B30:B47"/>
    <mergeCell ref="C30:C32"/>
    <mergeCell ref="D30:D32"/>
    <mergeCell ref="E30:E32"/>
    <mergeCell ref="F30:F32"/>
    <mergeCell ref="G30:G32"/>
    <mergeCell ref="H30:H32"/>
    <mergeCell ref="G24:G26"/>
    <mergeCell ref="H24:H26"/>
    <mergeCell ref="I24:I26"/>
    <mergeCell ref="J24:J26"/>
    <mergeCell ref="B27:B29"/>
    <mergeCell ref="C27:C29"/>
    <mergeCell ref="D27:D29"/>
    <mergeCell ref="E27:E29"/>
    <mergeCell ref="F27:F29"/>
    <mergeCell ref="G27:G29"/>
    <mergeCell ref="I18:I20"/>
    <mergeCell ref="J18:J20"/>
    <mergeCell ref="C21:C23"/>
    <mergeCell ref="D21:D23"/>
    <mergeCell ref="E21:E23"/>
    <mergeCell ref="F21:F23"/>
    <mergeCell ref="G21:G23"/>
    <mergeCell ref="H21:H23"/>
    <mergeCell ref="I21:I23"/>
    <mergeCell ref="J21:J23"/>
    <mergeCell ref="H15:H17"/>
    <mergeCell ref="I15:I17"/>
    <mergeCell ref="J15:J17"/>
    <mergeCell ref="B18:B26"/>
    <mergeCell ref="C18:C20"/>
    <mergeCell ref="D18:D20"/>
    <mergeCell ref="E18:E20"/>
    <mergeCell ref="F18:F20"/>
    <mergeCell ref="G18:G20"/>
    <mergeCell ref="H18:H20"/>
    <mergeCell ref="G11:G14"/>
    <mergeCell ref="H11:H14"/>
    <mergeCell ref="I11:I14"/>
    <mergeCell ref="J11:J14"/>
    <mergeCell ref="B15:B17"/>
    <mergeCell ref="C15:C17"/>
    <mergeCell ref="D15:D17"/>
    <mergeCell ref="E15:E17"/>
    <mergeCell ref="F15:F17"/>
    <mergeCell ref="G15:G17"/>
    <mergeCell ref="A11:A494"/>
    <mergeCell ref="B11:B14"/>
    <mergeCell ref="C11:C14"/>
    <mergeCell ref="D11:D14"/>
    <mergeCell ref="E11:E14"/>
    <mergeCell ref="F11:F14"/>
    <mergeCell ref="C24:C26"/>
    <mergeCell ref="D24:D26"/>
    <mergeCell ref="E24:E26"/>
    <mergeCell ref="F24:F26"/>
    <mergeCell ref="W5:W6"/>
    <mergeCell ref="X5:X6"/>
    <mergeCell ref="A7:A10"/>
    <mergeCell ref="B7:C10"/>
    <mergeCell ref="D7:D10"/>
    <mergeCell ref="E7:E10"/>
    <mergeCell ref="F7:F10"/>
    <mergeCell ref="I7:I10"/>
    <mergeCell ref="J7:J10"/>
    <mergeCell ref="Q5:Q6"/>
    <mergeCell ref="R5:R6"/>
    <mergeCell ref="S5:S6"/>
    <mergeCell ref="T5:T6"/>
    <mergeCell ref="U5:U6"/>
    <mergeCell ref="V5:V6"/>
    <mergeCell ref="H4:H6"/>
    <mergeCell ref="I4:I6"/>
    <mergeCell ref="J4:X4"/>
    <mergeCell ref="A5:A6"/>
    <mergeCell ref="B5:B6"/>
    <mergeCell ref="J5:L6"/>
    <mergeCell ref="M5:M6"/>
    <mergeCell ref="N5:N6"/>
    <mergeCell ref="O5:O6"/>
    <mergeCell ref="P5:P6"/>
    <mergeCell ref="A4:B4"/>
    <mergeCell ref="C4:C6"/>
    <mergeCell ref="D4:D6"/>
    <mergeCell ref="E4:E6"/>
    <mergeCell ref="F4:F6"/>
    <mergeCell ref="G4:G6"/>
  </mergeCells>
  <phoneticPr fontId="6" type="noConversion"/>
  <pageMargins left="0.7" right="0.7" top="0.75" bottom="0.75" header="0.3" footer="0.3"/>
  <pageSetup paperSize="9" scale="25" fitToHeight="0" orientation="portrait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8가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나라장터</dc:creator>
  <cp:lastModifiedBy>나라장터</cp:lastModifiedBy>
  <dcterms:created xsi:type="dcterms:W3CDTF">2018-03-27T07:53:53Z</dcterms:created>
  <dcterms:modified xsi:type="dcterms:W3CDTF">2018-03-27T07:54:12Z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_SA">
    <vt:lpwstr>D:\1 업무\2018\2 총무\27 기타\홈페이지\180322 폐기물통계\수집운반업(생활및사업장).xlsx</vt:lpwstr>
  </property>
</Properties>
</file>